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silverbulletnyc-my.sharepoint.com/personal/jessica_silverbulletnyc_com/Documents/Desktop/NYCHA Center for Innovation/"/>
    </mc:Choice>
  </mc:AlternateContent>
  <xr:revisionPtr revIDLastSave="0" documentId="8_{6119171C-E0D2-4233-A7EC-E7CB612CE8E3}" xr6:coauthVersionLast="47" xr6:coauthVersionMax="47" xr10:uidLastSave="{00000000-0000-0000-0000-000000000000}"/>
  <bookViews>
    <workbookView xWindow="-110" yWindow="-110" windowWidth="25820" windowHeight="15500" firstSheet="2" activeTab="4" xr2:uid="{00000000-000D-0000-FFFF-FFFF00000000}"/>
  </bookViews>
  <sheets>
    <sheet name="Development Databook" sheetId="6" r:id="rId1"/>
    <sheet name="PNA (Totals)" sheetId="2" r:id="rId2"/>
    <sheet name="PNA (Line Items) (TwinP Missing" sheetId="3" r:id="rId3"/>
    <sheet name="PNA (Line Items Updated) Correc" sheetId="16" r:id="rId4"/>
    <sheet name="1 5 20 Need" sheetId="15" r:id="rId5"/>
    <sheet name="All Line items V3" sheetId="46" r:id="rId6"/>
    <sheet name="NYS Elected" sheetId="44" r:id="rId7"/>
    <sheet name="Council Districts" sheetId="34" r:id="rId8"/>
    <sheet name="Borough Needs (Rounded)" sheetId="25" r:id="rId9"/>
    <sheet name="Borough" sheetId="40" r:id="rId10"/>
    <sheet name="PNA Rounded" sheetId="38" r:id="rId11"/>
    <sheet name="PNA (Borough and District)" sheetId="35" r:id="rId12"/>
    <sheet name="PNA Context" sheetId="39" r:id="rId13"/>
    <sheet name="All Lines 5 YRs" sheetId="43" r:id="rId14"/>
    <sheet name="Category Cost" sheetId="45" r:id="rId15"/>
  </sheets>
  <definedNames>
    <definedName name="_xlnm._FilterDatabase" localSheetId="4" hidden="1">'1 5 20 Need'!$A$1:$DE$328</definedName>
    <definedName name="_xlnm._FilterDatabase" localSheetId="14" hidden="1">'Category Cost'!$A$1:$S$325</definedName>
    <definedName name="_xlnm._FilterDatabase" localSheetId="6" hidden="1">'NYS Elected'!$A$1:$G$325</definedName>
    <definedName name="_xlnm._FilterDatabase" localSheetId="11" hidden="1">'PNA (Borough and District)'!$A$1:$I$336</definedName>
    <definedName name="_xlnm._FilterDatabase" localSheetId="3" hidden="1">'PNA (Line Items Updated) Correc'!$A$1:$K$17169</definedName>
    <definedName name="_xlnm._FilterDatabase" localSheetId="2" hidden="1">'PNA (Line Items) (TwinP Missing'!$A$1:$J$17057</definedName>
    <definedName name="_xlnm._FilterDatabase" localSheetId="1" hidden="1">'PNA (Totals)'!$A$1:$K$2789</definedName>
    <definedName name="_xlnm._FilterDatabase" localSheetId="12" hidden="1">'PNA Context'!$A$1:$BQ$325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N11" i="15" l="1"/>
  <c r="CO3" i="15"/>
  <c r="DE326" i="15"/>
  <c r="DB326" i="15"/>
  <c r="DD326" i="15"/>
  <c r="CO335" i="15"/>
  <c r="CP335" i="15"/>
  <c r="CQ335" i="15"/>
  <c r="CN335" i="15"/>
  <c r="DC326" i="15"/>
  <c r="DA326" i="15"/>
  <c r="CU3" i="15"/>
  <c r="CU4" i="15"/>
  <c r="CU5" i="15"/>
  <c r="CU6" i="15"/>
  <c r="CU7" i="15"/>
  <c r="CU8" i="15"/>
  <c r="CU9" i="15"/>
  <c r="CU10" i="15"/>
  <c r="CU11" i="15"/>
  <c r="CU12" i="15"/>
  <c r="CU13" i="15"/>
  <c r="CU14" i="15"/>
  <c r="CU15" i="15"/>
  <c r="CU16" i="15"/>
  <c r="CU17" i="15"/>
  <c r="CU18" i="15"/>
  <c r="CU19" i="15"/>
  <c r="CU20" i="15"/>
  <c r="CU21" i="15"/>
  <c r="CU22" i="15"/>
  <c r="CU23" i="15"/>
  <c r="CU24" i="15"/>
  <c r="CU25" i="15"/>
  <c r="CU26" i="15"/>
  <c r="CU27" i="15"/>
  <c r="CU28" i="15"/>
  <c r="CU29" i="15"/>
  <c r="CU30" i="15"/>
  <c r="CU31" i="15"/>
  <c r="CU32" i="15"/>
  <c r="CU33" i="15"/>
  <c r="CU34" i="15"/>
  <c r="CU35" i="15"/>
  <c r="CU36" i="15"/>
  <c r="CU37" i="15"/>
  <c r="CU38" i="15"/>
  <c r="CU39" i="15"/>
  <c r="CU40" i="15"/>
  <c r="CU41" i="15"/>
  <c r="CU42" i="15"/>
  <c r="CU43" i="15"/>
  <c r="CU44" i="15"/>
  <c r="CU45" i="15"/>
  <c r="CU46" i="15"/>
  <c r="CU47" i="15"/>
  <c r="CU48" i="15"/>
  <c r="CU49" i="15"/>
  <c r="CU50" i="15"/>
  <c r="CU51" i="15"/>
  <c r="CU52" i="15"/>
  <c r="CU53" i="15"/>
  <c r="CU54" i="15"/>
  <c r="CU55" i="15"/>
  <c r="CU56" i="15"/>
  <c r="CU57" i="15"/>
  <c r="CU58" i="15"/>
  <c r="CU59" i="15"/>
  <c r="CU60" i="15"/>
  <c r="CU61" i="15"/>
  <c r="CU62" i="15"/>
  <c r="CU63" i="15"/>
  <c r="CU64" i="15"/>
  <c r="CU65" i="15"/>
  <c r="CU66" i="15"/>
  <c r="CU67" i="15"/>
  <c r="CU68" i="15"/>
  <c r="CU69" i="15"/>
  <c r="CU70" i="15"/>
  <c r="CU71" i="15"/>
  <c r="CU72" i="15"/>
  <c r="CU73" i="15"/>
  <c r="CU74" i="15"/>
  <c r="CU75" i="15"/>
  <c r="CU76" i="15"/>
  <c r="CU77" i="15"/>
  <c r="CU78" i="15"/>
  <c r="CU79" i="15"/>
  <c r="CU80" i="15"/>
  <c r="CU81" i="15"/>
  <c r="CU82" i="15"/>
  <c r="CU83" i="15"/>
  <c r="CU84" i="15"/>
  <c r="CU85" i="15"/>
  <c r="CU86" i="15"/>
  <c r="CU87" i="15"/>
  <c r="CU88" i="15"/>
  <c r="CU89" i="15"/>
  <c r="CU90" i="15"/>
  <c r="CU91" i="15"/>
  <c r="CU92" i="15"/>
  <c r="CU93" i="15"/>
  <c r="CU94" i="15"/>
  <c r="CU95" i="15"/>
  <c r="CU96" i="15"/>
  <c r="CU97" i="15"/>
  <c r="CU98" i="15"/>
  <c r="CU99" i="15"/>
  <c r="CU100" i="15"/>
  <c r="CU101" i="15"/>
  <c r="CU102" i="15"/>
  <c r="CU103" i="15"/>
  <c r="CU104" i="15"/>
  <c r="CU105" i="15"/>
  <c r="CU106" i="15"/>
  <c r="CU107" i="15"/>
  <c r="CU108" i="15"/>
  <c r="CU109" i="15"/>
  <c r="CU110" i="15"/>
  <c r="CU111" i="15"/>
  <c r="CU112" i="15"/>
  <c r="CU113" i="15"/>
  <c r="CU114" i="15"/>
  <c r="CU115" i="15"/>
  <c r="CU116" i="15"/>
  <c r="CU117" i="15"/>
  <c r="CU118" i="15"/>
  <c r="CU119" i="15"/>
  <c r="CU120" i="15"/>
  <c r="CU121" i="15"/>
  <c r="CU122" i="15"/>
  <c r="CU123" i="15"/>
  <c r="CU124" i="15"/>
  <c r="CU125" i="15"/>
  <c r="CU126" i="15"/>
  <c r="CU127" i="15"/>
  <c r="CU128" i="15"/>
  <c r="CU129" i="15"/>
  <c r="CU130" i="15"/>
  <c r="CU131" i="15"/>
  <c r="CU132" i="15"/>
  <c r="CU133" i="15"/>
  <c r="CU134" i="15"/>
  <c r="CU135" i="15"/>
  <c r="CU136" i="15"/>
  <c r="CU137" i="15"/>
  <c r="CU138" i="15"/>
  <c r="CU139" i="15"/>
  <c r="CU140" i="15"/>
  <c r="CU141" i="15"/>
  <c r="CU142" i="15"/>
  <c r="CU143" i="15"/>
  <c r="CU144" i="15"/>
  <c r="CU145" i="15"/>
  <c r="CU146" i="15"/>
  <c r="CU147" i="15"/>
  <c r="CU148" i="15"/>
  <c r="CU149" i="15"/>
  <c r="CU150" i="15"/>
  <c r="CU151" i="15"/>
  <c r="CU152" i="15"/>
  <c r="CU153" i="15"/>
  <c r="CU154" i="15"/>
  <c r="CU155" i="15"/>
  <c r="CU156" i="15"/>
  <c r="CU157" i="15"/>
  <c r="CU158" i="15"/>
  <c r="CU159" i="15"/>
  <c r="CU160" i="15"/>
  <c r="CU161" i="15"/>
  <c r="CU162" i="15"/>
  <c r="CU163" i="15"/>
  <c r="CU164" i="15"/>
  <c r="CU165" i="15"/>
  <c r="CU166" i="15"/>
  <c r="CU167" i="15"/>
  <c r="CU168" i="15"/>
  <c r="CU169" i="15"/>
  <c r="CU170" i="15"/>
  <c r="CU171" i="15"/>
  <c r="CU172" i="15"/>
  <c r="CU173" i="15"/>
  <c r="CU174" i="15"/>
  <c r="CU175" i="15"/>
  <c r="CU176" i="15"/>
  <c r="CU177" i="15"/>
  <c r="CU178" i="15"/>
  <c r="CU179" i="15"/>
  <c r="CU180" i="15"/>
  <c r="CU181" i="15"/>
  <c r="CU182" i="15"/>
  <c r="CU183" i="15"/>
  <c r="CU184" i="15"/>
  <c r="CU185" i="15"/>
  <c r="CU186" i="15"/>
  <c r="CU187" i="15"/>
  <c r="CU188" i="15"/>
  <c r="CU189" i="15"/>
  <c r="CU190" i="15"/>
  <c r="CU191" i="15"/>
  <c r="CU192" i="15"/>
  <c r="CU193" i="15"/>
  <c r="CU194" i="15"/>
  <c r="CU195" i="15"/>
  <c r="CU196" i="15"/>
  <c r="CU197" i="15"/>
  <c r="CU198" i="15"/>
  <c r="CU199" i="15"/>
  <c r="CU200" i="15"/>
  <c r="CU201" i="15"/>
  <c r="CU202" i="15"/>
  <c r="CU203" i="15"/>
  <c r="CU204" i="15"/>
  <c r="CU205" i="15"/>
  <c r="CU206" i="15"/>
  <c r="CU207" i="15"/>
  <c r="CU208" i="15"/>
  <c r="CU209" i="15"/>
  <c r="CU210" i="15"/>
  <c r="CU211" i="15"/>
  <c r="CU212" i="15"/>
  <c r="CU213" i="15"/>
  <c r="CU214" i="15"/>
  <c r="CU215" i="15"/>
  <c r="CU216" i="15"/>
  <c r="CU217" i="15"/>
  <c r="CU218" i="15"/>
  <c r="CU219" i="15"/>
  <c r="CU220" i="15"/>
  <c r="CU221" i="15"/>
  <c r="CU222" i="15"/>
  <c r="CU223" i="15"/>
  <c r="CU224" i="15"/>
  <c r="CU225" i="15"/>
  <c r="CU226" i="15"/>
  <c r="CU227" i="15"/>
  <c r="CU228" i="15"/>
  <c r="CU229" i="15"/>
  <c r="CU230" i="15"/>
  <c r="CU231" i="15"/>
  <c r="CU232" i="15"/>
  <c r="CU233" i="15"/>
  <c r="CU234" i="15"/>
  <c r="CU235" i="15"/>
  <c r="CU236" i="15"/>
  <c r="CU237" i="15"/>
  <c r="CU238" i="15"/>
  <c r="CU239" i="15"/>
  <c r="CU240" i="15"/>
  <c r="CU241" i="15"/>
  <c r="CU242" i="15"/>
  <c r="CU243" i="15"/>
  <c r="CU244" i="15"/>
  <c r="CU245" i="15"/>
  <c r="CU246" i="15"/>
  <c r="CU247" i="15"/>
  <c r="CU248" i="15"/>
  <c r="CU249" i="15"/>
  <c r="CU250" i="15"/>
  <c r="CU251" i="15"/>
  <c r="CU252" i="15"/>
  <c r="CU253" i="15"/>
  <c r="CU254" i="15"/>
  <c r="CU255" i="15"/>
  <c r="CU256" i="15"/>
  <c r="CU257" i="15"/>
  <c r="CU258" i="15"/>
  <c r="CU259" i="15"/>
  <c r="CU260" i="15"/>
  <c r="CU261" i="15"/>
  <c r="CU262" i="15"/>
  <c r="CU263" i="15"/>
  <c r="CU264" i="15"/>
  <c r="CU265" i="15"/>
  <c r="CU266" i="15"/>
  <c r="CU267" i="15"/>
  <c r="CU268" i="15"/>
  <c r="CU269" i="15"/>
  <c r="CU270" i="15"/>
  <c r="CU271" i="15"/>
  <c r="CU272" i="15"/>
  <c r="CU273" i="15"/>
  <c r="CU274" i="15"/>
  <c r="CU275" i="15"/>
  <c r="CU276" i="15"/>
  <c r="CU277" i="15"/>
  <c r="CU278" i="15"/>
  <c r="CU279" i="15"/>
  <c r="CU280" i="15"/>
  <c r="CU281" i="15"/>
  <c r="CU282" i="15"/>
  <c r="CU283" i="15"/>
  <c r="CU284" i="15"/>
  <c r="CU285" i="15"/>
  <c r="CU286" i="15"/>
  <c r="CU287" i="15"/>
  <c r="CU288" i="15"/>
  <c r="CU289" i="15"/>
  <c r="CU290" i="15"/>
  <c r="CU291" i="15"/>
  <c r="CU292" i="15"/>
  <c r="CU293" i="15"/>
  <c r="CU294" i="15"/>
  <c r="CU295" i="15"/>
  <c r="CU296" i="15"/>
  <c r="CU297" i="15"/>
  <c r="CU298" i="15"/>
  <c r="CU299" i="15"/>
  <c r="CU300" i="15"/>
  <c r="CU301" i="15"/>
  <c r="CU302" i="15"/>
  <c r="CU303" i="15"/>
  <c r="CU304" i="15"/>
  <c r="CU305" i="15"/>
  <c r="CU306" i="15"/>
  <c r="CU307" i="15"/>
  <c r="CU308" i="15"/>
  <c r="CU309" i="15"/>
  <c r="CU310" i="15"/>
  <c r="CU311" i="15"/>
  <c r="CU312" i="15"/>
  <c r="CU313" i="15"/>
  <c r="CU314" i="15"/>
  <c r="CU315" i="15"/>
  <c r="CU316" i="15"/>
  <c r="CU317" i="15"/>
  <c r="CU318" i="15"/>
  <c r="CU319" i="15"/>
  <c r="CU320" i="15"/>
  <c r="CU321" i="15"/>
  <c r="CU322" i="15"/>
  <c r="CU323" i="15"/>
  <c r="CU324" i="15"/>
  <c r="CU325" i="15"/>
  <c r="CU2" i="15"/>
  <c r="CQ4" i="15"/>
  <c r="CQ5" i="15"/>
  <c r="CQ6" i="15"/>
  <c r="CQ7" i="15"/>
  <c r="CQ8" i="15"/>
  <c r="CQ9" i="15"/>
  <c r="CQ10" i="15"/>
  <c r="CQ11" i="15"/>
  <c r="CQ12" i="15"/>
  <c r="CQ13" i="15"/>
  <c r="CQ14" i="15"/>
  <c r="CQ15" i="15"/>
  <c r="CQ16" i="15"/>
  <c r="CQ17" i="15"/>
  <c r="CQ18" i="15"/>
  <c r="CQ19" i="15"/>
  <c r="CQ20" i="15"/>
  <c r="CQ21" i="15"/>
  <c r="CQ22" i="15"/>
  <c r="CQ23" i="15"/>
  <c r="CQ24" i="15"/>
  <c r="CQ25" i="15"/>
  <c r="CQ26" i="15"/>
  <c r="CQ27" i="15"/>
  <c r="CQ28" i="15"/>
  <c r="CQ29" i="15"/>
  <c r="CQ30" i="15"/>
  <c r="CQ31" i="15"/>
  <c r="CQ32" i="15"/>
  <c r="CQ33" i="15"/>
  <c r="CQ34" i="15"/>
  <c r="CQ35" i="15"/>
  <c r="CQ36" i="15"/>
  <c r="CQ37" i="15"/>
  <c r="CQ38" i="15"/>
  <c r="CQ39" i="15"/>
  <c r="CQ40" i="15"/>
  <c r="CQ41" i="15"/>
  <c r="CQ42" i="15"/>
  <c r="CQ43" i="15"/>
  <c r="CQ44" i="15"/>
  <c r="CQ45" i="15"/>
  <c r="CQ46" i="15"/>
  <c r="CQ47" i="15"/>
  <c r="CQ48" i="15"/>
  <c r="CQ49" i="15"/>
  <c r="CQ50" i="15"/>
  <c r="CQ51" i="15"/>
  <c r="CQ52" i="15"/>
  <c r="CQ53" i="15"/>
  <c r="CQ54" i="15"/>
  <c r="CQ55" i="15"/>
  <c r="CQ56" i="15"/>
  <c r="CQ57" i="15"/>
  <c r="CQ58" i="15"/>
  <c r="CQ59" i="15"/>
  <c r="CQ60" i="15"/>
  <c r="CQ61" i="15"/>
  <c r="CQ62" i="15"/>
  <c r="CQ63" i="15"/>
  <c r="CQ64" i="15"/>
  <c r="CQ65" i="15"/>
  <c r="CQ66" i="15"/>
  <c r="CQ67" i="15"/>
  <c r="CQ68" i="15"/>
  <c r="CQ69" i="15"/>
  <c r="CQ70" i="15"/>
  <c r="CQ71" i="15"/>
  <c r="CQ72" i="15"/>
  <c r="CQ73" i="15"/>
  <c r="CQ74" i="15"/>
  <c r="CQ75" i="15"/>
  <c r="CQ76" i="15"/>
  <c r="CQ77" i="15"/>
  <c r="CQ78" i="15"/>
  <c r="CQ79" i="15"/>
  <c r="CQ80" i="15"/>
  <c r="CQ81" i="15"/>
  <c r="CQ82" i="15"/>
  <c r="CQ83" i="15"/>
  <c r="CQ84" i="15"/>
  <c r="CQ85" i="15"/>
  <c r="CQ86" i="15"/>
  <c r="CQ87" i="15"/>
  <c r="CQ88" i="15"/>
  <c r="CQ89" i="15"/>
  <c r="CQ90" i="15"/>
  <c r="CQ91" i="15"/>
  <c r="CQ92" i="15"/>
  <c r="CQ93" i="15"/>
  <c r="CQ94" i="15"/>
  <c r="CQ95" i="15"/>
  <c r="CQ96" i="15"/>
  <c r="CQ97" i="15"/>
  <c r="CQ98" i="15"/>
  <c r="CQ99" i="15"/>
  <c r="CQ100" i="15"/>
  <c r="CQ101" i="15"/>
  <c r="CQ102" i="15"/>
  <c r="CQ103" i="15"/>
  <c r="CQ104" i="15"/>
  <c r="CQ105" i="15"/>
  <c r="CQ106" i="15"/>
  <c r="CQ107" i="15"/>
  <c r="CQ108" i="15"/>
  <c r="CQ109" i="15"/>
  <c r="CQ110" i="15"/>
  <c r="CQ111" i="15"/>
  <c r="CQ112" i="15"/>
  <c r="CQ113" i="15"/>
  <c r="CQ114" i="15"/>
  <c r="CQ115" i="15"/>
  <c r="CQ116" i="15"/>
  <c r="CQ117" i="15"/>
  <c r="CQ118" i="15"/>
  <c r="CQ119" i="15"/>
  <c r="CQ120" i="15"/>
  <c r="CQ121" i="15"/>
  <c r="CQ122" i="15"/>
  <c r="CQ123" i="15"/>
  <c r="CQ124" i="15"/>
  <c r="CQ125" i="15"/>
  <c r="CQ126" i="15"/>
  <c r="CQ127" i="15"/>
  <c r="CQ128" i="15"/>
  <c r="CQ129" i="15"/>
  <c r="CQ130" i="15"/>
  <c r="CQ131" i="15"/>
  <c r="CQ132" i="15"/>
  <c r="CQ133" i="15"/>
  <c r="CQ134" i="15"/>
  <c r="CQ135" i="15"/>
  <c r="CQ136" i="15"/>
  <c r="CQ137" i="15"/>
  <c r="CQ138" i="15"/>
  <c r="CQ139" i="15"/>
  <c r="CQ140" i="15"/>
  <c r="CQ141" i="15"/>
  <c r="CQ142" i="15"/>
  <c r="CQ143" i="15"/>
  <c r="CQ144" i="15"/>
  <c r="CQ145" i="15"/>
  <c r="CQ146" i="15"/>
  <c r="CQ147" i="15"/>
  <c r="CQ148" i="15"/>
  <c r="CQ149" i="15"/>
  <c r="CQ150" i="15"/>
  <c r="CQ151" i="15"/>
  <c r="CQ152" i="15"/>
  <c r="CQ153" i="15"/>
  <c r="CQ154" i="15"/>
  <c r="CQ155" i="15"/>
  <c r="CQ156" i="15"/>
  <c r="CQ157" i="15"/>
  <c r="CQ158" i="15"/>
  <c r="CQ159" i="15"/>
  <c r="CQ160" i="15"/>
  <c r="CQ161" i="15"/>
  <c r="CQ162" i="15"/>
  <c r="CQ163" i="15"/>
  <c r="CQ164" i="15"/>
  <c r="CQ165" i="15"/>
  <c r="CQ166" i="15"/>
  <c r="CQ167" i="15"/>
  <c r="CQ168" i="15"/>
  <c r="CQ169" i="15"/>
  <c r="CQ170" i="15"/>
  <c r="CQ171" i="15"/>
  <c r="CQ172" i="15"/>
  <c r="CQ173" i="15"/>
  <c r="CQ174" i="15"/>
  <c r="CQ175" i="15"/>
  <c r="CQ176" i="15"/>
  <c r="CQ177" i="15"/>
  <c r="CQ178" i="15"/>
  <c r="CQ179" i="15"/>
  <c r="CQ180" i="15"/>
  <c r="CQ181" i="15"/>
  <c r="CQ182" i="15"/>
  <c r="CQ183" i="15"/>
  <c r="CQ184" i="15"/>
  <c r="CQ185" i="15"/>
  <c r="CQ186" i="15"/>
  <c r="CQ187" i="15"/>
  <c r="CQ188" i="15"/>
  <c r="CQ189" i="15"/>
  <c r="CQ190" i="15"/>
  <c r="CQ191" i="15"/>
  <c r="CQ192" i="15"/>
  <c r="CQ193" i="15"/>
  <c r="CQ194" i="15"/>
  <c r="CQ195" i="15"/>
  <c r="CQ196" i="15"/>
  <c r="CQ197" i="15"/>
  <c r="CQ198" i="15"/>
  <c r="CQ199" i="15"/>
  <c r="CQ200" i="15"/>
  <c r="CQ201" i="15"/>
  <c r="CQ202" i="15"/>
  <c r="CQ203" i="15"/>
  <c r="CQ204" i="15"/>
  <c r="CQ205" i="15"/>
  <c r="CQ206" i="15"/>
  <c r="CQ207" i="15"/>
  <c r="CQ208" i="15"/>
  <c r="CQ209" i="15"/>
  <c r="CQ210" i="15"/>
  <c r="CQ211" i="15"/>
  <c r="CQ212" i="15"/>
  <c r="CQ213" i="15"/>
  <c r="CQ214" i="15"/>
  <c r="CQ215" i="15"/>
  <c r="CQ216" i="15"/>
  <c r="CQ217" i="15"/>
  <c r="CQ218" i="15"/>
  <c r="CQ219" i="15"/>
  <c r="CQ220" i="15"/>
  <c r="CQ221" i="15"/>
  <c r="CQ222" i="15"/>
  <c r="CQ223" i="15"/>
  <c r="CQ224" i="15"/>
  <c r="CQ225" i="15"/>
  <c r="CQ226" i="15"/>
  <c r="CQ227" i="15"/>
  <c r="CQ228" i="15"/>
  <c r="CQ229" i="15"/>
  <c r="CQ230" i="15"/>
  <c r="CQ231" i="15"/>
  <c r="CQ232" i="15"/>
  <c r="CQ233" i="15"/>
  <c r="CQ234" i="15"/>
  <c r="CQ235" i="15"/>
  <c r="CQ236" i="15"/>
  <c r="CQ237" i="15"/>
  <c r="CQ238" i="15"/>
  <c r="CQ239" i="15"/>
  <c r="CQ240" i="15"/>
  <c r="CQ241" i="15"/>
  <c r="CQ242" i="15"/>
  <c r="CQ243" i="15"/>
  <c r="CQ244" i="15"/>
  <c r="CQ245" i="15"/>
  <c r="CQ246" i="15"/>
  <c r="CQ247" i="15"/>
  <c r="CQ248" i="15"/>
  <c r="CQ249" i="15"/>
  <c r="CQ250" i="15"/>
  <c r="CQ251" i="15"/>
  <c r="CQ252" i="15"/>
  <c r="CQ253" i="15"/>
  <c r="CQ254" i="15"/>
  <c r="CQ255" i="15"/>
  <c r="CQ256" i="15"/>
  <c r="CQ257" i="15"/>
  <c r="CQ258" i="15"/>
  <c r="CQ259" i="15"/>
  <c r="CQ260" i="15"/>
  <c r="CQ261" i="15"/>
  <c r="CQ262" i="15"/>
  <c r="CQ263" i="15"/>
  <c r="CQ264" i="15"/>
  <c r="CQ265" i="15"/>
  <c r="CQ266" i="15"/>
  <c r="CQ267" i="15"/>
  <c r="CQ268" i="15"/>
  <c r="CQ269" i="15"/>
  <c r="CQ270" i="15"/>
  <c r="CQ271" i="15"/>
  <c r="CQ272" i="15"/>
  <c r="CQ273" i="15"/>
  <c r="CQ274" i="15"/>
  <c r="CQ275" i="15"/>
  <c r="CQ276" i="15"/>
  <c r="CQ277" i="15"/>
  <c r="CQ278" i="15"/>
  <c r="CQ279" i="15"/>
  <c r="CQ280" i="15"/>
  <c r="CQ281" i="15"/>
  <c r="CQ282" i="15"/>
  <c r="CQ283" i="15"/>
  <c r="CQ284" i="15"/>
  <c r="CQ285" i="15"/>
  <c r="CQ286" i="15"/>
  <c r="CQ287" i="15"/>
  <c r="CQ288" i="15"/>
  <c r="CQ289" i="15"/>
  <c r="CQ290" i="15"/>
  <c r="CQ291" i="15"/>
  <c r="CQ292" i="15"/>
  <c r="CQ293" i="15"/>
  <c r="CQ294" i="15"/>
  <c r="CQ295" i="15"/>
  <c r="CQ296" i="15"/>
  <c r="CQ297" i="15"/>
  <c r="CQ298" i="15"/>
  <c r="CQ299" i="15"/>
  <c r="CQ300" i="15"/>
  <c r="CQ301" i="15"/>
  <c r="CQ302" i="15"/>
  <c r="CQ303" i="15"/>
  <c r="CQ304" i="15"/>
  <c r="CQ305" i="15"/>
  <c r="CQ306" i="15"/>
  <c r="CQ307" i="15"/>
  <c r="CQ308" i="15"/>
  <c r="CQ309" i="15"/>
  <c r="CQ310" i="15"/>
  <c r="CQ311" i="15"/>
  <c r="CQ312" i="15"/>
  <c r="CQ313" i="15"/>
  <c r="CQ314" i="15"/>
  <c r="CQ315" i="15"/>
  <c r="CQ316" i="15"/>
  <c r="CQ317" i="15"/>
  <c r="CQ318" i="15"/>
  <c r="CQ319" i="15"/>
  <c r="CQ320" i="15"/>
  <c r="CQ321" i="15"/>
  <c r="CQ322" i="15"/>
  <c r="CQ323" i="15"/>
  <c r="CQ324" i="15"/>
  <c r="CQ325" i="15"/>
  <c r="CQ3" i="15"/>
  <c r="CQ2" i="15"/>
  <c r="CP3" i="15"/>
  <c r="CP4" i="15"/>
  <c r="CP5" i="15"/>
  <c r="CP6" i="15"/>
  <c r="CP7" i="15"/>
  <c r="CP8" i="15"/>
  <c r="CP9" i="15"/>
  <c r="CP10" i="15"/>
  <c r="CP11" i="15"/>
  <c r="CP12" i="15"/>
  <c r="CP13" i="15"/>
  <c r="CP14" i="15"/>
  <c r="CP15" i="15"/>
  <c r="CP16" i="15"/>
  <c r="CP17" i="15"/>
  <c r="CP18" i="15"/>
  <c r="CP19" i="15"/>
  <c r="CP20" i="15"/>
  <c r="CP21" i="15"/>
  <c r="CP22" i="15"/>
  <c r="CP23" i="15"/>
  <c r="CP24" i="15"/>
  <c r="CP25" i="15"/>
  <c r="CP26" i="15"/>
  <c r="CP27" i="15"/>
  <c r="CP28" i="15"/>
  <c r="CP29" i="15"/>
  <c r="CP30" i="15"/>
  <c r="CP31" i="15"/>
  <c r="CP32" i="15"/>
  <c r="CP33" i="15"/>
  <c r="CP34" i="15"/>
  <c r="CP35" i="15"/>
  <c r="CP36" i="15"/>
  <c r="CP37" i="15"/>
  <c r="CP38" i="15"/>
  <c r="CP39" i="15"/>
  <c r="CP40" i="15"/>
  <c r="CP41" i="15"/>
  <c r="CP42" i="15"/>
  <c r="CP43" i="15"/>
  <c r="CP44" i="15"/>
  <c r="CP45" i="15"/>
  <c r="CP46" i="15"/>
  <c r="CP47" i="15"/>
  <c r="CP48" i="15"/>
  <c r="CP49" i="15"/>
  <c r="CP50" i="15"/>
  <c r="CP51" i="15"/>
  <c r="CP52" i="15"/>
  <c r="CP53" i="15"/>
  <c r="CP54" i="15"/>
  <c r="CP55" i="15"/>
  <c r="CP56" i="15"/>
  <c r="CP57" i="15"/>
  <c r="CP58" i="15"/>
  <c r="CP59" i="15"/>
  <c r="CP60" i="15"/>
  <c r="CP61" i="15"/>
  <c r="CP62" i="15"/>
  <c r="CP63" i="15"/>
  <c r="CP64" i="15"/>
  <c r="CP65" i="15"/>
  <c r="CP66" i="15"/>
  <c r="CP67" i="15"/>
  <c r="CP68" i="15"/>
  <c r="CP69" i="15"/>
  <c r="CP70" i="15"/>
  <c r="CP71" i="15"/>
  <c r="CP72" i="15"/>
  <c r="CP73" i="15"/>
  <c r="CP74" i="15"/>
  <c r="CP75" i="15"/>
  <c r="CP76" i="15"/>
  <c r="CP77" i="15"/>
  <c r="CP78" i="15"/>
  <c r="CP79" i="15"/>
  <c r="CP80" i="15"/>
  <c r="CP81" i="15"/>
  <c r="CP82" i="15"/>
  <c r="CP83" i="15"/>
  <c r="CP84" i="15"/>
  <c r="CP85" i="15"/>
  <c r="CP86" i="15"/>
  <c r="CP87" i="15"/>
  <c r="CP88" i="15"/>
  <c r="CP89" i="15"/>
  <c r="CP90" i="15"/>
  <c r="CP91" i="15"/>
  <c r="CP92" i="15"/>
  <c r="CP93" i="15"/>
  <c r="CP94" i="15"/>
  <c r="CP95" i="15"/>
  <c r="CP96" i="15"/>
  <c r="CP97" i="15"/>
  <c r="CP98" i="15"/>
  <c r="CP99" i="15"/>
  <c r="CP100" i="15"/>
  <c r="CP101" i="15"/>
  <c r="CP102" i="15"/>
  <c r="CP103" i="15"/>
  <c r="CP104" i="15"/>
  <c r="CP105" i="15"/>
  <c r="CP106" i="15"/>
  <c r="CP107" i="15"/>
  <c r="CP108" i="15"/>
  <c r="CP109" i="15"/>
  <c r="CP110" i="15"/>
  <c r="CP111" i="15"/>
  <c r="CP112" i="15"/>
  <c r="CP113" i="15"/>
  <c r="CP114" i="15"/>
  <c r="CP115" i="15"/>
  <c r="CP116" i="15"/>
  <c r="CP117" i="15"/>
  <c r="CP118" i="15"/>
  <c r="CP119" i="15"/>
  <c r="CP120" i="15"/>
  <c r="CP121" i="15"/>
  <c r="CP122" i="15"/>
  <c r="CP123" i="15"/>
  <c r="CP124" i="15"/>
  <c r="CP125" i="15"/>
  <c r="CP126" i="15"/>
  <c r="CP127" i="15"/>
  <c r="CP128" i="15"/>
  <c r="CP129" i="15"/>
  <c r="CP130" i="15"/>
  <c r="CP131" i="15"/>
  <c r="CP132" i="15"/>
  <c r="CP133" i="15"/>
  <c r="CP134" i="15"/>
  <c r="CP135" i="15"/>
  <c r="CP136" i="15"/>
  <c r="CP137" i="15"/>
  <c r="CP138" i="15"/>
  <c r="CP139" i="15"/>
  <c r="CP140" i="15"/>
  <c r="CP141" i="15"/>
  <c r="CP142" i="15"/>
  <c r="CP143" i="15"/>
  <c r="CP144" i="15"/>
  <c r="CP145" i="15"/>
  <c r="CP146" i="15"/>
  <c r="CP147" i="15"/>
  <c r="CP148" i="15"/>
  <c r="CP149" i="15"/>
  <c r="CP150" i="15"/>
  <c r="CP151" i="15"/>
  <c r="CP152" i="15"/>
  <c r="CP153" i="15"/>
  <c r="CP154" i="15"/>
  <c r="CP155" i="15"/>
  <c r="CP156" i="15"/>
  <c r="CP157" i="15"/>
  <c r="CP158" i="15"/>
  <c r="CP159" i="15"/>
  <c r="CP160" i="15"/>
  <c r="CP161" i="15"/>
  <c r="CP162" i="15"/>
  <c r="CP163" i="15"/>
  <c r="CP164" i="15"/>
  <c r="CP165" i="15"/>
  <c r="CP166" i="15"/>
  <c r="CP167" i="15"/>
  <c r="CP168" i="15"/>
  <c r="CP169" i="15"/>
  <c r="CP170" i="15"/>
  <c r="CP171" i="15"/>
  <c r="CP172" i="15"/>
  <c r="CP173" i="15"/>
  <c r="CP174" i="15"/>
  <c r="CP175" i="15"/>
  <c r="CP176" i="15"/>
  <c r="CP177" i="15"/>
  <c r="CP178" i="15"/>
  <c r="CP179" i="15"/>
  <c r="CP180" i="15"/>
  <c r="CP181" i="15"/>
  <c r="CP182" i="15"/>
  <c r="CP183" i="15"/>
  <c r="CP184" i="15"/>
  <c r="CP185" i="15"/>
  <c r="CP186" i="15"/>
  <c r="CP187" i="15"/>
  <c r="CP188" i="15"/>
  <c r="CP189" i="15"/>
  <c r="CP190" i="15"/>
  <c r="CP191" i="15"/>
  <c r="CP192" i="15"/>
  <c r="CP193" i="15"/>
  <c r="CP194" i="15"/>
  <c r="CP195" i="15"/>
  <c r="CP196" i="15"/>
  <c r="CP197" i="15"/>
  <c r="CP198" i="15"/>
  <c r="CP199" i="15"/>
  <c r="CP200" i="15"/>
  <c r="CP201" i="15"/>
  <c r="CP202" i="15"/>
  <c r="CP203" i="15"/>
  <c r="CP204" i="15"/>
  <c r="CP205" i="15"/>
  <c r="CP206" i="15"/>
  <c r="CP207" i="15"/>
  <c r="CP208" i="15"/>
  <c r="CP209" i="15"/>
  <c r="CP210" i="15"/>
  <c r="CP211" i="15"/>
  <c r="CP212" i="15"/>
  <c r="CP213" i="15"/>
  <c r="CP214" i="15"/>
  <c r="CP215" i="15"/>
  <c r="CP216" i="15"/>
  <c r="CP217" i="15"/>
  <c r="CP218" i="15"/>
  <c r="CP219" i="15"/>
  <c r="CP220" i="15"/>
  <c r="CP221" i="15"/>
  <c r="CP222" i="15"/>
  <c r="CP223" i="15"/>
  <c r="CP224" i="15"/>
  <c r="CP225" i="15"/>
  <c r="CP226" i="15"/>
  <c r="CP227" i="15"/>
  <c r="CP228" i="15"/>
  <c r="CP229" i="15"/>
  <c r="CP230" i="15"/>
  <c r="CP231" i="15"/>
  <c r="CP232" i="15"/>
  <c r="CP233" i="15"/>
  <c r="CP234" i="15"/>
  <c r="CP235" i="15"/>
  <c r="CP236" i="15"/>
  <c r="CP237" i="15"/>
  <c r="CP238" i="15"/>
  <c r="CP239" i="15"/>
  <c r="CP240" i="15"/>
  <c r="CP241" i="15"/>
  <c r="CP242" i="15"/>
  <c r="CP243" i="15"/>
  <c r="CP244" i="15"/>
  <c r="CP245" i="15"/>
  <c r="CP246" i="15"/>
  <c r="CP247" i="15"/>
  <c r="CP248" i="15"/>
  <c r="CP249" i="15"/>
  <c r="CP250" i="15"/>
  <c r="CP251" i="15"/>
  <c r="CP252" i="15"/>
  <c r="CP253" i="15"/>
  <c r="CP254" i="15"/>
  <c r="CP255" i="15"/>
  <c r="CP256" i="15"/>
  <c r="CP257" i="15"/>
  <c r="CP258" i="15"/>
  <c r="CP259" i="15"/>
  <c r="CP260" i="15"/>
  <c r="CP261" i="15"/>
  <c r="CP262" i="15"/>
  <c r="CP263" i="15"/>
  <c r="CP264" i="15"/>
  <c r="CP265" i="15"/>
  <c r="CP266" i="15"/>
  <c r="CP267" i="15"/>
  <c r="CP268" i="15"/>
  <c r="CP269" i="15"/>
  <c r="CP270" i="15"/>
  <c r="CP271" i="15"/>
  <c r="CP272" i="15"/>
  <c r="CP273" i="15"/>
  <c r="CP274" i="15"/>
  <c r="CP275" i="15"/>
  <c r="CP276" i="15"/>
  <c r="CP277" i="15"/>
  <c r="CP278" i="15"/>
  <c r="CP279" i="15"/>
  <c r="CP280" i="15"/>
  <c r="CP281" i="15"/>
  <c r="CP282" i="15"/>
  <c r="CP283" i="15"/>
  <c r="CP284" i="15"/>
  <c r="CP285" i="15"/>
  <c r="CP286" i="15"/>
  <c r="CP287" i="15"/>
  <c r="CP288" i="15"/>
  <c r="CP289" i="15"/>
  <c r="CP290" i="15"/>
  <c r="CP291" i="15"/>
  <c r="CP292" i="15"/>
  <c r="CP293" i="15"/>
  <c r="CP294" i="15"/>
  <c r="CP295" i="15"/>
  <c r="CP296" i="15"/>
  <c r="CP297" i="15"/>
  <c r="CP298" i="15"/>
  <c r="CP299" i="15"/>
  <c r="CP300" i="15"/>
  <c r="CP301" i="15"/>
  <c r="CP302" i="15"/>
  <c r="CP303" i="15"/>
  <c r="CP304" i="15"/>
  <c r="CP305" i="15"/>
  <c r="CP306" i="15"/>
  <c r="CP307" i="15"/>
  <c r="CP308" i="15"/>
  <c r="CP309" i="15"/>
  <c r="CP310" i="15"/>
  <c r="CP311" i="15"/>
  <c r="CP312" i="15"/>
  <c r="CP313" i="15"/>
  <c r="CP314" i="15"/>
  <c r="CP315" i="15"/>
  <c r="CP316" i="15"/>
  <c r="CP317" i="15"/>
  <c r="CP318" i="15"/>
  <c r="CP319" i="15"/>
  <c r="CP320" i="15"/>
  <c r="CP321" i="15"/>
  <c r="CP322" i="15"/>
  <c r="CP323" i="15"/>
  <c r="CP324" i="15"/>
  <c r="CP325" i="15"/>
  <c r="CP2" i="15"/>
  <c r="CO4" i="15"/>
  <c r="CO5" i="15"/>
  <c r="CO6" i="15"/>
  <c r="CO7" i="15"/>
  <c r="CO8" i="15"/>
  <c r="CO9" i="15"/>
  <c r="CO10" i="15"/>
  <c r="CO11" i="15"/>
  <c r="CO12" i="15"/>
  <c r="CO13" i="15"/>
  <c r="CO14" i="15"/>
  <c r="CO15" i="15"/>
  <c r="CO16" i="15"/>
  <c r="CO17" i="15"/>
  <c r="CO18" i="15"/>
  <c r="CO19" i="15"/>
  <c r="CO20" i="15"/>
  <c r="CO21" i="15"/>
  <c r="CO22" i="15"/>
  <c r="CO23" i="15"/>
  <c r="CO24" i="15"/>
  <c r="CO25" i="15"/>
  <c r="CO26" i="15"/>
  <c r="CO27" i="15"/>
  <c r="CO28" i="15"/>
  <c r="CO29" i="15"/>
  <c r="CO30" i="15"/>
  <c r="CO31" i="15"/>
  <c r="CO32" i="15"/>
  <c r="CO33" i="15"/>
  <c r="CO34" i="15"/>
  <c r="CO35" i="15"/>
  <c r="CO36" i="15"/>
  <c r="CO37" i="15"/>
  <c r="CO38" i="15"/>
  <c r="CO39" i="15"/>
  <c r="CO40" i="15"/>
  <c r="CO41" i="15"/>
  <c r="CO42" i="15"/>
  <c r="CO43" i="15"/>
  <c r="CO44" i="15"/>
  <c r="CO45" i="15"/>
  <c r="CO46" i="15"/>
  <c r="CO47" i="15"/>
  <c r="CO48" i="15"/>
  <c r="CO49" i="15"/>
  <c r="CO50" i="15"/>
  <c r="CO51" i="15"/>
  <c r="CO52" i="15"/>
  <c r="CO53" i="15"/>
  <c r="CO54" i="15"/>
  <c r="CO55" i="15"/>
  <c r="CO56" i="15"/>
  <c r="CO57" i="15"/>
  <c r="CO58" i="15"/>
  <c r="CO59" i="15"/>
  <c r="CO60" i="15"/>
  <c r="CO61" i="15"/>
  <c r="CO62" i="15"/>
  <c r="CO63" i="15"/>
  <c r="CO64" i="15"/>
  <c r="CO65" i="15"/>
  <c r="CO66" i="15"/>
  <c r="CO67" i="15"/>
  <c r="CO68" i="15"/>
  <c r="CO69" i="15"/>
  <c r="CO70" i="15"/>
  <c r="CO71" i="15"/>
  <c r="CO72" i="15"/>
  <c r="CO73" i="15"/>
  <c r="CO74" i="15"/>
  <c r="CO75" i="15"/>
  <c r="CO76" i="15"/>
  <c r="CO77" i="15"/>
  <c r="CO78" i="15"/>
  <c r="CO79" i="15"/>
  <c r="CO80" i="15"/>
  <c r="CO81" i="15"/>
  <c r="CO82" i="15"/>
  <c r="CO83" i="15"/>
  <c r="CO84" i="15"/>
  <c r="CO85" i="15"/>
  <c r="CO86" i="15"/>
  <c r="CO87" i="15"/>
  <c r="CO88" i="15"/>
  <c r="CO89" i="15"/>
  <c r="CO90" i="15"/>
  <c r="CO91" i="15"/>
  <c r="CO92" i="15"/>
  <c r="CO93" i="15"/>
  <c r="CO94" i="15"/>
  <c r="CO95" i="15"/>
  <c r="CO96" i="15"/>
  <c r="CO97" i="15"/>
  <c r="CO98" i="15"/>
  <c r="CO99" i="15"/>
  <c r="CO100" i="15"/>
  <c r="CO101" i="15"/>
  <c r="CO102" i="15"/>
  <c r="CO103" i="15"/>
  <c r="CO104" i="15"/>
  <c r="CO105" i="15"/>
  <c r="CO106" i="15"/>
  <c r="CO107" i="15"/>
  <c r="CO108" i="15"/>
  <c r="CO109" i="15"/>
  <c r="CO110" i="15"/>
  <c r="CO111" i="15"/>
  <c r="CO112" i="15"/>
  <c r="CO113" i="15"/>
  <c r="CO114" i="15"/>
  <c r="CO115" i="15"/>
  <c r="CO116" i="15"/>
  <c r="CO117" i="15"/>
  <c r="CO118" i="15"/>
  <c r="CO119" i="15"/>
  <c r="CO120" i="15"/>
  <c r="CO121" i="15"/>
  <c r="CO122" i="15"/>
  <c r="CO123" i="15"/>
  <c r="CO124" i="15"/>
  <c r="CO125" i="15"/>
  <c r="CO126" i="15"/>
  <c r="CO127" i="15"/>
  <c r="CO128" i="15"/>
  <c r="CO129" i="15"/>
  <c r="CO130" i="15"/>
  <c r="CO131" i="15"/>
  <c r="CO132" i="15"/>
  <c r="CO133" i="15"/>
  <c r="CO134" i="15"/>
  <c r="CO135" i="15"/>
  <c r="CO136" i="15"/>
  <c r="CO137" i="15"/>
  <c r="CO138" i="15"/>
  <c r="CO139" i="15"/>
  <c r="CO140" i="15"/>
  <c r="CO141" i="15"/>
  <c r="CO142" i="15"/>
  <c r="CO143" i="15"/>
  <c r="CO144" i="15"/>
  <c r="CO145" i="15"/>
  <c r="CO146" i="15"/>
  <c r="CO147" i="15"/>
  <c r="CO148" i="15"/>
  <c r="CO149" i="15"/>
  <c r="CO150" i="15"/>
  <c r="CO151" i="15"/>
  <c r="CO152" i="15"/>
  <c r="CO153" i="15"/>
  <c r="CO154" i="15"/>
  <c r="CO155" i="15"/>
  <c r="CO156" i="15"/>
  <c r="CO157" i="15"/>
  <c r="CO158" i="15"/>
  <c r="CO159" i="15"/>
  <c r="CO160" i="15"/>
  <c r="CO161" i="15"/>
  <c r="CO162" i="15"/>
  <c r="CO163" i="15"/>
  <c r="CO164" i="15"/>
  <c r="CO165" i="15"/>
  <c r="CO166" i="15"/>
  <c r="CO167" i="15"/>
  <c r="CO168" i="15"/>
  <c r="CO169" i="15"/>
  <c r="CO170" i="15"/>
  <c r="CO171" i="15"/>
  <c r="CO172" i="15"/>
  <c r="CO173" i="15"/>
  <c r="CO174" i="15"/>
  <c r="CO175" i="15"/>
  <c r="CO176" i="15"/>
  <c r="CO177" i="15"/>
  <c r="CO178" i="15"/>
  <c r="CO179" i="15"/>
  <c r="CO180" i="15"/>
  <c r="CO181" i="15"/>
  <c r="CO182" i="15"/>
  <c r="CO183" i="15"/>
  <c r="CO184" i="15"/>
  <c r="CO185" i="15"/>
  <c r="CO186" i="15"/>
  <c r="CO187" i="15"/>
  <c r="CO188" i="15"/>
  <c r="CO189" i="15"/>
  <c r="CO190" i="15"/>
  <c r="CO191" i="15"/>
  <c r="CO192" i="15"/>
  <c r="CO193" i="15"/>
  <c r="CO194" i="15"/>
  <c r="CO195" i="15"/>
  <c r="CO196" i="15"/>
  <c r="CO197" i="15"/>
  <c r="CO198" i="15"/>
  <c r="CO199" i="15"/>
  <c r="CO200" i="15"/>
  <c r="CO201" i="15"/>
  <c r="CO202" i="15"/>
  <c r="CO203" i="15"/>
  <c r="CO204" i="15"/>
  <c r="CO205" i="15"/>
  <c r="CO206" i="15"/>
  <c r="CO207" i="15"/>
  <c r="CO208" i="15"/>
  <c r="CO209" i="15"/>
  <c r="CO210" i="15"/>
  <c r="CO211" i="15"/>
  <c r="CO212" i="15"/>
  <c r="CO213" i="15"/>
  <c r="CO214" i="15"/>
  <c r="CO215" i="15"/>
  <c r="CO216" i="15"/>
  <c r="CO217" i="15"/>
  <c r="CO218" i="15"/>
  <c r="CO219" i="15"/>
  <c r="CO220" i="15"/>
  <c r="CO221" i="15"/>
  <c r="CO222" i="15"/>
  <c r="CO223" i="15"/>
  <c r="CO224" i="15"/>
  <c r="CO225" i="15"/>
  <c r="CO226" i="15"/>
  <c r="CO227" i="15"/>
  <c r="CO228" i="15"/>
  <c r="CO229" i="15"/>
  <c r="CO230" i="15"/>
  <c r="CO231" i="15"/>
  <c r="CO232" i="15"/>
  <c r="CO233" i="15"/>
  <c r="CO234" i="15"/>
  <c r="CO235" i="15"/>
  <c r="CO236" i="15"/>
  <c r="CO237" i="15"/>
  <c r="CO238" i="15"/>
  <c r="CO239" i="15"/>
  <c r="CO240" i="15"/>
  <c r="CO241" i="15"/>
  <c r="CO242" i="15"/>
  <c r="CO243" i="15"/>
  <c r="CO244" i="15"/>
  <c r="CO245" i="15"/>
  <c r="CO246" i="15"/>
  <c r="CO247" i="15"/>
  <c r="CO248" i="15"/>
  <c r="CO249" i="15"/>
  <c r="CO250" i="15"/>
  <c r="CO251" i="15"/>
  <c r="CO252" i="15"/>
  <c r="CO253" i="15"/>
  <c r="CO254" i="15"/>
  <c r="CO255" i="15"/>
  <c r="CO256" i="15"/>
  <c r="CO257" i="15"/>
  <c r="CO258" i="15"/>
  <c r="CO259" i="15"/>
  <c r="CO260" i="15"/>
  <c r="CO261" i="15"/>
  <c r="CO262" i="15"/>
  <c r="CO263" i="15"/>
  <c r="CO264" i="15"/>
  <c r="CO265" i="15"/>
  <c r="CO266" i="15"/>
  <c r="CO267" i="15"/>
  <c r="CO268" i="15"/>
  <c r="CO269" i="15"/>
  <c r="CO270" i="15"/>
  <c r="CO271" i="15"/>
  <c r="CO272" i="15"/>
  <c r="CO273" i="15"/>
  <c r="CO274" i="15"/>
  <c r="CO275" i="15"/>
  <c r="CO276" i="15"/>
  <c r="CO277" i="15"/>
  <c r="CO278" i="15"/>
  <c r="CO279" i="15"/>
  <c r="CO280" i="15"/>
  <c r="CO281" i="15"/>
  <c r="CO282" i="15"/>
  <c r="CO283" i="15"/>
  <c r="CO284" i="15"/>
  <c r="CO285" i="15"/>
  <c r="CO286" i="15"/>
  <c r="CO287" i="15"/>
  <c r="CO288" i="15"/>
  <c r="CO289" i="15"/>
  <c r="CO290" i="15"/>
  <c r="CO291" i="15"/>
  <c r="CO292" i="15"/>
  <c r="CO293" i="15"/>
  <c r="CO294" i="15"/>
  <c r="CO295" i="15"/>
  <c r="CO296" i="15"/>
  <c r="CO297" i="15"/>
  <c r="CO298" i="15"/>
  <c r="CO299" i="15"/>
  <c r="CO300" i="15"/>
  <c r="CO301" i="15"/>
  <c r="CO302" i="15"/>
  <c r="CO303" i="15"/>
  <c r="CO304" i="15"/>
  <c r="CO305" i="15"/>
  <c r="CO306" i="15"/>
  <c r="CO307" i="15"/>
  <c r="CO308" i="15"/>
  <c r="CO309" i="15"/>
  <c r="CO310" i="15"/>
  <c r="CO311" i="15"/>
  <c r="CO312" i="15"/>
  <c r="CO313" i="15"/>
  <c r="CO314" i="15"/>
  <c r="CO315" i="15"/>
  <c r="CO316" i="15"/>
  <c r="CO317" i="15"/>
  <c r="CO318" i="15"/>
  <c r="CO319" i="15"/>
  <c r="CO320" i="15"/>
  <c r="CO321" i="15"/>
  <c r="CO322" i="15"/>
  <c r="CO323" i="15"/>
  <c r="CO324" i="15"/>
  <c r="CO325" i="15"/>
  <c r="CO2" i="15"/>
  <c r="CN324" i="15"/>
  <c r="CN3" i="15"/>
  <c r="CN4" i="15"/>
  <c r="CN5" i="15"/>
  <c r="CN6" i="15"/>
  <c r="CN7" i="15"/>
  <c r="CN8" i="15"/>
  <c r="CN9" i="15"/>
  <c r="CN10" i="15"/>
  <c r="CN12" i="15"/>
  <c r="CN13" i="15"/>
  <c r="CN14" i="15"/>
  <c r="CN15" i="15"/>
  <c r="CN16" i="15"/>
  <c r="CN17" i="15"/>
  <c r="CN18" i="15"/>
  <c r="CN19" i="15"/>
  <c r="CN20" i="15"/>
  <c r="CN21" i="15"/>
  <c r="CN22" i="15"/>
  <c r="CN23" i="15"/>
  <c r="CN24" i="15"/>
  <c r="CN25" i="15"/>
  <c r="CN26" i="15"/>
  <c r="CN27" i="15"/>
  <c r="CN28" i="15"/>
  <c r="CN29" i="15"/>
  <c r="CN30" i="15"/>
  <c r="CN31" i="15"/>
  <c r="CN32" i="15"/>
  <c r="CN33" i="15"/>
  <c r="CN34" i="15"/>
  <c r="CN35" i="15"/>
  <c r="CN36" i="15"/>
  <c r="CN37" i="15"/>
  <c r="CN38" i="15"/>
  <c r="CN39" i="15"/>
  <c r="CN40" i="15"/>
  <c r="CN41" i="15"/>
  <c r="CN42" i="15"/>
  <c r="CN43" i="15"/>
  <c r="CN44" i="15"/>
  <c r="CN45" i="15"/>
  <c r="CN46" i="15"/>
  <c r="CN47" i="15"/>
  <c r="CN48" i="15"/>
  <c r="CN49" i="15"/>
  <c r="CN50" i="15"/>
  <c r="CN51" i="15"/>
  <c r="CN52" i="15"/>
  <c r="CN53" i="15"/>
  <c r="CN54" i="15"/>
  <c r="CN55" i="15"/>
  <c r="CN56" i="15"/>
  <c r="CN57" i="15"/>
  <c r="CN58" i="15"/>
  <c r="CN59" i="15"/>
  <c r="CN60" i="15"/>
  <c r="CN61" i="15"/>
  <c r="CN62" i="15"/>
  <c r="CN63" i="15"/>
  <c r="CN64" i="15"/>
  <c r="CN65" i="15"/>
  <c r="CN66" i="15"/>
  <c r="CN67" i="15"/>
  <c r="CN68" i="15"/>
  <c r="CN69" i="15"/>
  <c r="CN70" i="15"/>
  <c r="CN71" i="15"/>
  <c r="CN72" i="15"/>
  <c r="CN73" i="15"/>
  <c r="CN74" i="15"/>
  <c r="CN75" i="15"/>
  <c r="CN76" i="15"/>
  <c r="CN77" i="15"/>
  <c r="CN78" i="15"/>
  <c r="CN79" i="15"/>
  <c r="CN80" i="15"/>
  <c r="CN81" i="15"/>
  <c r="CN82" i="15"/>
  <c r="CN83" i="15"/>
  <c r="CN84" i="15"/>
  <c r="CN85" i="15"/>
  <c r="CN86" i="15"/>
  <c r="CN87" i="15"/>
  <c r="CN88" i="15"/>
  <c r="CN89" i="15"/>
  <c r="CN90" i="15"/>
  <c r="CN91" i="15"/>
  <c r="CN92" i="15"/>
  <c r="CN93" i="15"/>
  <c r="CN94" i="15"/>
  <c r="CN95" i="15"/>
  <c r="CN96" i="15"/>
  <c r="CN97" i="15"/>
  <c r="CN98" i="15"/>
  <c r="CN99" i="15"/>
  <c r="CN100" i="15"/>
  <c r="CN101" i="15"/>
  <c r="CN102" i="15"/>
  <c r="CN103" i="15"/>
  <c r="CN104" i="15"/>
  <c r="CN105" i="15"/>
  <c r="CN106" i="15"/>
  <c r="CN107" i="15"/>
  <c r="CN108" i="15"/>
  <c r="CN109" i="15"/>
  <c r="CN110" i="15"/>
  <c r="CN111" i="15"/>
  <c r="CN112" i="15"/>
  <c r="CN113" i="15"/>
  <c r="CN114" i="15"/>
  <c r="CN115" i="15"/>
  <c r="CN116" i="15"/>
  <c r="CN117" i="15"/>
  <c r="CN118" i="15"/>
  <c r="CN119" i="15"/>
  <c r="CN120" i="15"/>
  <c r="CN121" i="15"/>
  <c r="CN122" i="15"/>
  <c r="CN123" i="15"/>
  <c r="CN124" i="15"/>
  <c r="CN125" i="15"/>
  <c r="CN126" i="15"/>
  <c r="CN127" i="15"/>
  <c r="CN128" i="15"/>
  <c r="CN129" i="15"/>
  <c r="CN130" i="15"/>
  <c r="CN131" i="15"/>
  <c r="CN132" i="15"/>
  <c r="CN133" i="15"/>
  <c r="CN134" i="15"/>
  <c r="CN135" i="15"/>
  <c r="CN136" i="15"/>
  <c r="CN137" i="15"/>
  <c r="CN138" i="15"/>
  <c r="CN139" i="15"/>
  <c r="CN140" i="15"/>
  <c r="CN141" i="15"/>
  <c r="CN142" i="15"/>
  <c r="CN143" i="15"/>
  <c r="CN144" i="15"/>
  <c r="CN145" i="15"/>
  <c r="CN146" i="15"/>
  <c r="CN147" i="15"/>
  <c r="CN148" i="15"/>
  <c r="CN149" i="15"/>
  <c r="CN150" i="15"/>
  <c r="CN151" i="15"/>
  <c r="CN152" i="15"/>
  <c r="CN153" i="15"/>
  <c r="CN154" i="15"/>
  <c r="CN155" i="15"/>
  <c r="CN156" i="15"/>
  <c r="CN157" i="15"/>
  <c r="CN158" i="15"/>
  <c r="CN159" i="15"/>
  <c r="CN160" i="15"/>
  <c r="CN161" i="15"/>
  <c r="CN162" i="15"/>
  <c r="CN163" i="15"/>
  <c r="CN164" i="15"/>
  <c r="CN165" i="15"/>
  <c r="CN166" i="15"/>
  <c r="CN167" i="15"/>
  <c r="CN168" i="15"/>
  <c r="CN169" i="15"/>
  <c r="CN170" i="15"/>
  <c r="CN171" i="15"/>
  <c r="CN172" i="15"/>
  <c r="CN173" i="15"/>
  <c r="CN174" i="15"/>
  <c r="CN175" i="15"/>
  <c r="CN176" i="15"/>
  <c r="CN177" i="15"/>
  <c r="CN178" i="15"/>
  <c r="CN179" i="15"/>
  <c r="CN180" i="15"/>
  <c r="CN181" i="15"/>
  <c r="CN182" i="15"/>
  <c r="CN183" i="15"/>
  <c r="CN184" i="15"/>
  <c r="CN185" i="15"/>
  <c r="CN186" i="15"/>
  <c r="CN187" i="15"/>
  <c r="CN188" i="15"/>
  <c r="CN189" i="15"/>
  <c r="CN190" i="15"/>
  <c r="CN191" i="15"/>
  <c r="CN192" i="15"/>
  <c r="CN193" i="15"/>
  <c r="CN194" i="15"/>
  <c r="CN195" i="15"/>
  <c r="CN196" i="15"/>
  <c r="CN197" i="15"/>
  <c r="CN198" i="15"/>
  <c r="CN199" i="15"/>
  <c r="CN200" i="15"/>
  <c r="CN201" i="15"/>
  <c r="CN202" i="15"/>
  <c r="CN203" i="15"/>
  <c r="CN204" i="15"/>
  <c r="CN205" i="15"/>
  <c r="CN206" i="15"/>
  <c r="CN207" i="15"/>
  <c r="CN208" i="15"/>
  <c r="CN209" i="15"/>
  <c r="CN210" i="15"/>
  <c r="CN211" i="15"/>
  <c r="CN212" i="15"/>
  <c r="CN213" i="15"/>
  <c r="CN214" i="15"/>
  <c r="CN215" i="15"/>
  <c r="CN216" i="15"/>
  <c r="CN217" i="15"/>
  <c r="CN218" i="15"/>
  <c r="CN219" i="15"/>
  <c r="CN220" i="15"/>
  <c r="CN221" i="15"/>
  <c r="CN222" i="15"/>
  <c r="CN223" i="15"/>
  <c r="CN224" i="15"/>
  <c r="CN225" i="15"/>
  <c r="CN226" i="15"/>
  <c r="CN227" i="15"/>
  <c r="CN228" i="15"/>
  <c r="CN229" i="15"/>
  <c r="CN230" i="15"/>
  <c r="CN231" i="15"/>
  <c r="CN232" i="15"/>
  <c r="CN233" i="15"/>
  <c r="CN234" i="15"/>
  <c r="CN235" i="15"/>
  <c r="CN236" i="15"/>
  <c r="CN237" i="15"/>
  <c r="CN238" i="15"/>
  <c r="CN239" i="15"/>
  <c r="CN240" i="15"/>
  <c r="CN241" i="15"/>
  <c r="CN242" i="15"/>
  <c r="CN243" i="15"/>
  <c r="CN244" i="15"/>
  <c r="CN245" i="15"/>
  <c r="CN246" i="15"/>
  <c r="CN247" i="15"/>
  <c r="CN248" i="15"/>
  <c r="CN249" i="15"/>
  <c r="CN250" i="15"/>
  <c r="CN251" i="15"/>
  <c r="CN252" i="15"/>
  <c r="CN253" i="15"/>
  <c r="CN254" i="15"/>
  <c r="CN255" i="15"/>
  <c r="CN256" i="15"/>
  <c r="CN257" i="15"/>
  <c r="CN258" i="15"/>
  <c r="CN259" i="15"/>
  <c r="CN260" i="15"/>
  <c r="CN261" i="15"/>
  <c r="CN262" i="15"/>
  <c r="CN263" i="15"/>
  <c r="CN264" i="15"/>
  <c r="CN265" i="15"/>
  <c r="CN266" i="15"/>
  <c r="CN267" i="15"/>
  <c r="CN268" i="15"/>
  <c r="CN269" i="15"/>
  <c r="CN270" i="15"/>
  <c r="CN271" i="15"/>
  <c r="CN272" i="15"/>
  <c r="CN273" i="15"/>
  <c r="CN274" i="15"/>
  <c r="CN275" i="15"/>
  <c r="CN276" i="15"/>
  <c r="CN277" i="15"/>
  <c r="CN278" i="15"/>
  <c r="CN279" i="15"/>
  <c r="CN280" i="15"/>
  <c r="CN281" i="15"/>
  <c r="CN282" i="15"/>
  <c r="CN283" i="15"/>
  <c r="CN284" i="15"/>
  <c r="CN285" i="15"/>
  <c r="CN286" i="15"/>
  <c r="CN287" i="15"/>
  <c r="CN288" i="15"/>
  <c r="CN289" i="15"/>
  <c r="CN290" i="15"/>
  <c r="CN291" i="15"/>
  <c r="CN292" i="15"/>
  <c r="CN293" i="15"/>
  <c r="CN294" i="15"/>
  <c r="CN295" i="15"/>
  <c r="CN296" i="15"/>
  <c r="CN297" i="15"/>
  <c r="CN298" i="15"/>
  <c r="CN299" i="15"/>
  <c r="CN300" i="15"/>
  <c r="CN301" i="15"/>
  <c r="CN302" i="15"/>
  <c r="CN303" i="15"/>
  <c r="CN304" i="15"/>
  <c r="CN305" i="15"/>
  <c r="CN306" i="15"/>
  <c r="CN307" i="15"/>
  <c r="CN308" i="15"/>
  <c r="CN309" i="15"/>
  <c r="CN310" i="15"/>
  <c r="CN311" i="15"/>
  <c r="CN312" i="15"/>
  <c r="CN313" i="15"/>
  <c r="CN314" i="15"/>
  <c r="CN315" i="15"/>
  <c r="CN316" i="15"/>
  <c r="CN317" i="15"/>
  <c r="CN318" i="15"/>
  <c r="CN319" i="15"/>
  <c r="CN320" i="15"/>
  <c r="CN321" i="15"/>
  <c r="CN322" i="15"/>
  <c r="CN323" i="15"/>
  <c r="CN325" i="15"/>
  <c r="CN2" i="15"/>
  <c r="CC3" i="15"/>
  <c r="CC4" i="15"/>
  <c r="CC5" i="15"/>
  <c r="CC6" i="15"/>
  <c r="CC7" i="15"/>
  <c r="CC8" i="15"/>
  <c r="CC9" i="15"/>
  <c r="CC10" i="15"/>
  <c r="CC11" i="15"/>
  <c r="CC12" i="15"/>
  <c r="CC13" i="15"/>
  <c r="CC14" i="15"/>
  <c r="CC15" i="15"/>
  <c r="CC16" i="15"/>
  <c r="CC17" i="15"/>
  <c r="CC18" i="15"/>
  <c r="CC19" i="15"/>
  <c r="CC20" i="15"/>
  <c r="CC21" i="15"/>
  <c r="CC22" i="15"/>
  <c r="CC23" i="15"/>
  <c r="CC24" i="15"/>
  <c r="CC25" i="15"/>
  <c r="CC26" i="15"/>
  <c r="CC27" i="15"/>
  <c r="CC28" i="15"/>
  <c r="CC29" i="15"/>
  <c r="CC30" i="15"/>
  <c r="CC31" i="15"/>
  <c r="CC32" i="15"/>
  <c r="CC33" i="15"/>
  <c r="CC34" i="15"/>
  <c r="CC35" i="15"/>
  <c r="CC36" i="15"/>
  <c r="CC37" i="15"/>
  <c r="CC38" i="15"/>
  <c r="CC39" i="15"/>
  <c r="CC40" i="15"/>
  <c r="CC41" i="15"/>
  <c r="CC42" i="15"/>
  <c r="CC43" i="15"/>
  <c r="CC44" i="15"/>
  <c r="CC45" i="15"/>
  <c r="CC46" i="15"/>
  <c r="CC47" i="15"/>
  <c r="CC48" i="15"/>
  <c r="CC49" i="15"/>
  <c r="CC50" i="15"/>
  <c r="CC51" i="15"/>
  <c r="CC52" i="15"/>
  <c r="CC53" i="15"/>
  <c r="CC54" i="15"/>
  <c r="CC55" i="15"/>
  <c r="CC56" i="15"/>
  <c r="CC57" i="15"/>
  <c r="CC58" i="15"/>
  <c r="CC59" i="15"/>
  <c r="CC60" i="15"/>
  <c r="CC61" i="15"/>
  <c r="CC62" i="15"/>
  <c r="CC63" i="15"/>
  <c r="CC64" i="15"/>
  <c r="CC65" i="15"/>
  <c r="CC66" i="15"/>
  <c r="CC67" i="15"/>
  <c r="CC68" i="15"/>
  <c r="CC69" i="15"/>
  <c r="CC70" i="15"/>
  <c r="CC71" i="15"/>
  <c r="CC72" i="15"/>
  <c r="CC73" i="15"/>
  <c r="CC74" i="15"/>
  <c r="CC75" i="15"/>
  <c r="CC76" i="15"/>
  <c r="CC77" i="15"/>
  <c r="CC78" i="15"/>
  <c r="CC79" i="15"/>
  <c r="CC80" i="15"/>
  <c r="CC81" i="15"/>
  <c r="CC82" i="15"/>
  <c r="CC83" i="15"/>
  <c r="CC84" i="15"/>
  <c r="CC85" i="15"/>
  <c r="CC86" i="15"/>
  <c r="CC87" i="15"/>
  <c r="CC88" i="15"/>
  <c r="CC89" i="15"/>
  <c r="CC90" i="15"/>
  <c r="CC91" i="15"/>
  <c r="CC92" i="15"/>
  <c r="CC93" i="15"/>
  <c r="CC94" i="15"/>
  <c r="CC95" i="15"/>
  <c r="CC96" i="15"/>
  <c r="CC97" i="15"/>
  <c r="CC98" i="15"/>
  <c r="CC99" i="15"/>
  <c r="CC100" i="15"/>
  <c r="CC101" i="15"/>
  <c r="CC102" i="15"/>
  <c r="CC103" i="15"/>
  <c r="CC104" i="15"/>
  <c r="CC105" i="15"/>
  <c r="CC106" i="15"/>
  <c r="CC107" i="15"/>
  <c r="CC108" i="15"/>
  <c r="CC109" i="15"/>
  <c r="CC110" i="15"/>
  <c r="CC111" i="15"/>
  <c r="CC112" i="15"/>
  <c r="CC113" i="15"/>
  <c r="CC114" i="15"/>
  <c r="CC115" i="15"/>
  <c r="CC116" i="15"/>
  <c r="CC117" i="15"/>
  <c r="CC118" i="15"/>
  <c r="CC119" i="15"/>
  <c r="CC120" i="15"/>
  <c r="CC121" i="15"/>
  <c r="CC122" i="15"/>
  <c r="CC123" i="15"/>
  <c r="CC124" i="15"/>
  <c r="CC125" i="15"/>
  <c r="CC126" i="15"/>
  <c r="CC127" i="15"/>
  <c r="CC128" i="15"/>
  <c r="CC129" i="15"/>
  <c r="CC130" i="15"/>
  <c r="CC131" i="15"/>
  <c r="CC132" i="15"/>
  <c r="CC133" i="15"/>
  <c r="CC134" i="15"/>
  <c r="CC135" i="15"/>
  <c r="CC136" i="15"/>
  <c r="CC137" i="15"/>
  <c r="CC138" i="15"/>
  <c r="CC139" i="15"/>
  <c r="CC140" i="15"/>
  <c r="CC141" i="15"/>
  <c r="CC142" i="15"/>
  <c r="CC143" i="15"/>
  <c r="CC144" i="15"/>
  <c r="CC145" i="15"/>
  <c r="CC146" i="15"/>
  <c r="CC147" i="15"/>
  <c r="CC148" i="15"/>
  <c r="CC149" i="15"/>
  <c r="CC150" i="15"/>
  <c r="CC151" i="15"/>
  <c r="CC152" i="15"/>
  <c r="CC153" i="15"/>
  <c r="CC154" i="15"/>
  <c r="CC155" i="15"/>
  <c r="CC156" i="15"/>
  <c r="CC157" i="15"/>
  <c r="CC158" i="15"/>
  <c r="CC159" i="15"/>
  <c r="CC160" i="15"/>
  <c r="CC161" i="15"/>
  <c r="CC162" i="15"/>
  <c r="CC163" i="15"/>
  <c r="CC164" i="15"/>
  <c r="CC165" i="15"/>
  <c r="CC166" i="15"/>
  <c r="CC167" i="15"/>
  <c r="CC168" i="15"/>
  <c r="CC169" i="15"/>
  <c r="CC170" i="15"/>
  <c r="CC171" i="15"/>
  <c r="CC172" i="15"/>
  <c r="CC173" i="15"/>
  <c r="CC174" i="15"/>
  <c r="CC175" i="15"/>
  <c r="CC176" i="15"/>
  <c r="CC177" i="15"/>
  <c r="CC178" i="15"/>
  <c r="CC179" i="15"/>
  <c r="CC180" i="15"/>
  <c r="CC181" i="15"/>
  <c r="CC182" i="15"/>
  <c r="CC183" i="15"/>
  <c r="CC184" i="15"/>
  <c r="CC185" i="15"/>
  <c r="CC186" i="15"/>
  <c r="CC187" i="15"/>
  <c r="CC188" i="15"/>
  <c r="CC189" i="15"/>
  <c r="CC190" i="15"/>
  <c r="CC191" i="15"/>
  <c r="CC192" i="15"/>
  <c r="CC193" i="15"/>
  <c r="CC194" i="15"/>
  <c r="CC195" i="15"/>
  <c r="CC196" i="15"/>
  <c r="CC197" i="15"/>
  <c r="CC198" i="15"/>
  <c r="CC199" i="15"/>
  <c r="CC200" i="15"/>
  <c r="CC201" i="15"/>
  <c r="CC202" i="15"/>
  <c r="CC203" i="15"/>
  <c r="CC204" i="15"/>
  <c r="CC205" i="15"/>
  <c r="CC206" i="15"/>
  <c r="CC207" i="15"/>
  <c r="CC208" i="15"/>
  <c r="CC209" i="15"/>
  <c r="CC210" i="15"/>
  <c r="CC211" i="15"/>
  <c r="CC212" i="15"/>
  <c r="CC213" i="15"/>
  <c r="CC214" i="15"/>
  <c r="CC215" i="15"/>
  <c r="CC216" i="15"/>
  <c r="CC217" i="15"/>
  <c r="CC218" i="15"/>
  <c r="CC219" i="15"/>
  <c r="CC220" i="15"/>
  <c r="CC221" i="15"/>
  <c r="CC222" i="15"/>
  <c r="CC223" i="15"/>
  <c r="CC224" i="15"/>
  <c r="CC225" i="15"/>
  <c r="CC226" i="15"/>
  <c r="CC227" i="15"/>
  <c r="CC228" i="15"/>
  <c r="CC229" i="15"/>
  <c r="CC230" i="15"/>
  <c r="CC231" i="15"/>
  <c r="CC232" i="15"/>
  <c r="CC233" i="15"/>
  <c r="CC234" i="15"/>
  <c r="CC235" i="15"/>
  <c r="CC236" i="15"/>
  <c r="CC237" i="15"/>
  <c r="CC238" i="15"/>
  <c r="CC239" i="15"/>
  <c r="CC240" i="15"/>
  <c r="CC241" i="15"/>
  <c r="CC242" i="15"/>
  <c r="CC243" i="15"/>
  <c r="CC244" i="15"/>
  <c r="CC245" i="15"/>
  <c r="CC246" i="15"/>
  <c r="CC247" i="15"/>
  <c r="CC248" i="15"/>
  <c r="CC249" i="15"/>
  <c r="CC250" i="15"/>
  <c r="CC251" i="15"/>
  <c r="CC252" i="15"/>
  <c r="CC253" i="15"/>
  <c r="CC254" i="15"/>
  <c r="CC255" i="15"/>
  <c r="CC256" i="15"/>
  <c r="CC257" i="15"/>
  <c r="CC258" i="15"/>
  <c r="CC259" i="15"/>
  <c r="CC260" i="15"/>
  <c r="CC261" i="15"/>
  <c r="CC262" i="15"/>
  <c r="CC263" i="15"/>
  <c r="CC264" i="15"/>
  <c r="CC265" i="15"/>
  <c r="CC266" i="15"/>
  <c r="CC267" i="15"/>
  <c r="CC268" i="15"/>
  <c r="CC269" i="15"/>
  <c r="CC270" i="15"/>
  <c r="CC271" i="15"/>
  <c r="CC272" i="15"/>
  <c r="CC273" i="15"/>
  <c r="CC274" i="15"/>
  <c r="CC275" i="15"/>
  <c r="CC276" i="15"/>
  <c r="CC277" i="15"/>
  <c r="CC278" i="15"/>
  <c r="CC279" i="15"/>
  <c r="CC280" i="15"/>
  <c r="CC281" i="15"/>
  <c r="CC282" i="15"/>
  <c r="CC283" i="15"/>
  <c r="CC284" i="15"/>
  <c r="CC285" i="15"/>
  <c r="CC286" i="15"/>
  <c r="CC287" i="15"/>
  <c r="CC288" i="15"/>
  <c r="CC289" i="15"/>
  <c r="CC290" i="15"/>
  <c r="CC291" i="15"/>
  <c r="CC292" i="15"/>
  <c r="CC293" i="15"/>
  <c r="CC294" i="15"/>
  <c r="CC295" i="15"/>
  <c r="CC296" i="15"/>
  <c r="CC297" i="15"/>
  <c r="CC298" i="15"/>
  <c r="CC299" i="15"/>
  <c r="CC300" i="15"/>
  <c r="CC301" i="15"/>
  <c r="CC302" i="15"/>
  <c r="CC303" i="15"/>
  <c r="CC304" i="15"/>
  <c r="CC305" i="15"/>
  <c r="CC306" i="15"/>
  <c r="CC307" i="15"/>
  <c r="CC308" i="15"/>
  <c r="CC309" i="15"/>
  <c r="CC310" i="15"/>
  <c r="CC311" i="15"/>
  <c r="CC312" i="15"/>
  <c r="CC313" i="15"/>
  <c r="CC314" i="15"/>
  <c r="CC315" i="15"/>
  <c r="CC316" i="15"/>
  <c r="CC317" i="15"/>
  <c r="CC318" i="15"/>
  <c r="CC319" i="15"/>
  <c r="CC320" i="15"/>
  <c r="CC321" i="15"/>
  <c r="CC322" i="15"/>
  <c r="CC323" i="15"/>
  <c r="CC324" i="15"/>
  <c r="CC325" i="15"/>
  <c r="CB3" i="15"/>
  <c r="CB4" i="15"/>
  <c r="CB5" i="15"/>
  <c r="CB6" i="15"/>
  <c r="CB7" i="15"/>
  <c r="CB8" i="15"/>
  <c r="CB9" i="15"/>
  <c r="CB10" i="15"/>
  <c r="CB11" i="15"/>
  <c r="CB12" i="15"/>
  <c r="CB13" i="15"/>
  <c r="CB14" i="15"/>
  <c r="CB15" i="15"/>
  <c r="CB16" i="15"/>
  <c r="CB17" i="15"/>
  <c r="CB18" i="15"/>
  <c r="CB19" i="15"/>
  <c r="CB20" i="15"/>
  <c r="CB21" i="15"/>
  <c r="CB22" i="15"/>
  <c r="CB23" i="15"/>
  <c r="CB24" i="15"/>
  <c r="CB25" i="15"/>
  <c r="CB26" i="15"/>
  <c r="CB27" i="15"/>
  <c r="CB28" i="15"/>
  <c r="CB29" i="15"/>
  <c r="CB30" i="15"/>
  <c r="CB31" i="15"/>
  <c r="CB32" i="15"/>
  <c r="CB33" i="15"/>
  <c r="CB34" i="15"/>
  <c r="CB35" i="15"/>
  <c r="CB36" i="15"/>
  <c r="CB37" i="15"/>
  <c r="CB38" i="15"/>
  <c r="CB39" i="15"/>
  <c r="CB40" i="15"/>
  <c r="CB41" i="15"/>
  <c r="CB42" i="15"/>
  <c r="CB43" i="15"/>
  <c r="CB44" i="15"/>
  <c r="CB45" i="15"/>
  <c r="CB46" i="15"/>
  <c r="CB47" i="15"/>
  <c r="CB48" i="15"/>
  <c r="CB49" i="15"/>
  <c r="CB50" i="15"/>
  <c r="CB51" i="15"/>
  <c r="CB52" i="15"/>
  <c r="CB53" i="15"/>
  <c r="CB54" i="15"/>
  <c r="CB55" i="15"/>
  <c r="CB56" i="15"/>
  <c r="CB57" i="15"/>
  <c r="CB58" i="15"/>
  <c r="CB59" i="15"/>
  <c r="CB60" i="15"/>
  <c r="CB61" i="15"/>
  <c r="CB62" i="15"/>
  <c r="CB63" i="15"/>
  <c r="CB64" i="15"/>
  <c r="CB65" i="15"/>
  <c r="CB66" i="15"/>
  <c r="CB67" i="15"/>
  <c r="CB68" i="15"/>
  <c r="CB69" i="15"/>
  <c r="CB70" i="15"/>
  <c r="CB71" i="15"/>
  <c r="CB72" i="15"/>
  <c r="CB73" i="15"/>
  <c r="CB74" i="15"/>
  <c r="CB75" i="15"/>
  <c r="CB76" i="15"/>
  <c r="CB77" i="15"/>
  <c r="CB78" i="15"/>
  <c r="CB79" i="15"/>
  <c r="CB80" i="15"/>
  <c r="CB81" i="15"/>
  <c r="CB82" i="15"/>
  <c r="CB83" i="15"/>
  <c r="CB84" i="15"/>
  <c r="CB85" i="15"/>
  <c r="CB86" i="15"/>
  <c r="CB87" i="15"/>
  <c r="CB88" i="15"/>
  <c r="CB89" i="15"/>
  <c r="CB90" i="15"/>
  <c r="CB91" i="15"/>
  <c r="CB92" i="15"/>
  <c r="CB93" i="15"/>
  <c r="CB94" i="15"/>
  <c r="CB95" i="15"/>
  <c r="CB96" i="15"/>
  <c r="CB97" i="15"/>
  <c r="CB98" i="15"/>
  <c r="CB99" i="15"/>
  <c r="CB100" i="15"/>
  <c r="CB101" i="15"/>
  <c r="CB102" i="15"/>
  <c r="CB103" i="15"/>
  <c r="CB104" i="15"/>
  <c r="CB105" i="15"/>
  <c r="CB106" i="15"/>
  <c r="CB107" i="15"/>
  <c r="CB108" i="15"/>
  <c r="CB109" i="15"/>
  <c r="CB110" i="15"/>
  <c r="CB111" i="15"/>
  <c r="CB112" i="15"/>
  <c r="CB113" i="15"/>
  <c r="CB114" i="15"/>
  <c r="CB115" i="15"/>
  <c r="CB116" i="15"/>
  <c r="CB117" i="15"/>
  <c r="CB118" i="15"/>
  <c r="CB119" i="15"/>
  <c r="CB120" i="15"/>
  <c r="CB121" i="15"/>
  <c r="CB122" i="15"/>
  <c r="CB123" i="15"/>
  <c r="CB124" i="15"/>
  <c r="CB125" i="15"/>
  <c r="CB126" i="15"/>
  <c r="CB127" i="15"/>
  <c r="CB128" i="15"/>
  <c r="CB129" i="15"/>
  <c r="CB130" i="15"/>
  <c r="CB131" i="15"/>
  <c r="CB132" i="15"/>
  <c r="CB133" i="15"/>
  <c r="CB134" i="15"/>
  <c r="CB135" i="15"/>
  <c r="CB136" i="15"/>
  <c r="CB137" i="15"/>
  <c r="CB138" i="15"/>
  <c r="CB139" i="15"/>
  <c r="CB140" i="15"/>
  <c r="CB141" i="15"/>
  <c r="CB142" i="15"/>
  <c r="CB143" i="15"/>
  <c r="CB144" i="15"/>
  <c r="CB145" i="15"/>
  <c r="CB146" i="15"/>
  <c r="CB147" i="15"/>
  <c r="CB148" i="15"/>
  <c r="CB149" i="15"/>
  <c r="CB150" i="15"/>
  <c r="CB151" i="15"/>
  <c r="CB152" i="15"/>
  <c r="CB153" i="15"/>
  <c r="CB154" i="15"/>
  <c r="CB155" i="15"/>
  <c r="CB156" i="15"/>
  <c r="CB157" i="15"/>
  <c r="CB158" i="15"/>
  <c r="CB159" i="15"/>
  <c r="CB160" i="15"/>
  <c r="CB161" i="15"/>
  <c r="CB162" i="15"/>
  <c r="CB163" i="15"/>
  <c r="CB164" i="15"/>
  <c r="CB165" i="15"/>
  <c r="CB166" i="15"/>
  <c r="CB167" i="15"/>
  <c r="CB168" i="15"/>
  <c r="CB169" i="15"/>
  <c r="CB170" i="15"/>
  <c r="CB171" i="15"/>
  <c r="CB172" i="15"/>
  <c r="CB173" i="15"/>
  <c r="CB174" i="15"/>
  <c r="CB175" i="15"/>
  <c r="CB176" i="15"/>
  <c r="CB177" i="15"/>
  <c r="CB178" i="15"/>
  <c r="CB179" i="15"/>
  <c r="CB180" i="15"/>
  <c r="CB181" i="15"/>
  <c r="CB182" i="15"/>
  <c r="CB183" i="15"/>
  <c r="CB184" i="15"/>
  <c r="CB185" i="15"/>
  <c r="CB186" i="15"/>
  <c r="CB187" i="15"/>
  <c r="CB188" i="15"/>
  <c r="CB189" i="15"/>
  <c r="CB190" i="15"/>
  <c r="CB191" i="15"/>
  <c r="CB192" i="15"/>
  <c r="CB193" i="15"/>
  <c r="CB194" i="15"/>
  <c r="CB195" i="15"/>
  <c r="CB196" i="15"/>
  <c r="CB197" i="15"/>
  <c r="CB198" i="15"/>
  <c r="CB199" i="15"/>
  <c r="CB200" i="15"/>
  <c r="CB201" i="15"/>
  <c r="CB202" i="15"/>
  <c r="CB203" i="15"/>
  <c r="CB204" i="15"/>
  <c r="CB205" i="15"/>
  <c r="CB206" i="15"/>
  <c r="CB207" i="15"/>
  <c r="CB208" i="15"/>
  <c r="CB209" i="15"/>
  <c r="CB210" i="15"/>
  <c r="CB211" i="15"/>
  <c r="CB212" i="15"/>
  <c r="CB213" i="15"/>
  <c r="CB214" i="15"/>
  <c r="CB215" i="15"/>
  <c r="CB216" i="15"/>
  <c r="CB217" i="15"/>
  <c r="CB218" i="15"/>
  <c r="CB219" i="15"/>
  <c r="CB220" i="15"/>
  <c r="CB221" i="15"/>
  <c r="CB222" i="15"/>
  <c r="CB223" i="15"/>
  <c r="CB224" i="15"/>
  <c r="CB225" i="15"/>
  <c r="CB226" i="15"/>
  <c r="CB227" i="15"/>
  <c r="CB228" i="15"/>
  <c r="CB229" i="15"/>
  <c r="CB230" i="15"/>
  <c r="CB231" i="15"/>
  <c r="CB232" i="15"/>
  <c r="CB233" i="15"/>
  <c r="CB234" i="15"/>
  <c r="CB235" i="15"/>
  <c r="CB236" i="15"/>
  <c r="CB237" i="15"/>
  <c r="CB238" i="15"/>
  <c r="CB239" i="15"/>
  <c r="CB240" i="15"/>
  <c r="CB241" i="15"/>
  <c r="CB242" i="15"/>
  <c r="CB243" i="15"/>
  <c r="CB244" i="15"/>
  <c r="CB245" i="15"/>
  <c r="CB246" i="15"/>
  <c r="CB247" i="15"/>
  <c r="CB248" i="15"/>
  <c r="CB249" i="15"/>
  <c r="CB250" i="15"/>
  <c r="CB251" i="15"/>
  <c r="CB252" i="15"/>
  <c r="CB253" i="15"/>
  <c r="CB254" i="15"/>
  <c r="CB255" i="15"/>
  <c r="CB256" i="15"/>
  <c r="CB257" i="15"/>
  <c r="CB258" i="15"/>
  <c r="CB259" i="15"/>
  <c r="CB260" i="15"/>
  <c r="CB261" i="15"/>
  <c r="CB262" i="15"/>
  <c r="CB263" i="15"/>
  <c r="CB264" i="15"/>
  <c r="CB265" i="15"/>
  <c r="CB266" i="15"/>
  <c r="CB267" i="15"/>
  <c r="CB268" i="15"/>
  <c r="CB269" i="15"/>
  <c r="CB270" i="15"/>
  <c r="CB271" i="15"/>
  <c r="CB272" i="15"/>
  <c r="CB273" i="15"/>
  <c r="CB274" i="15"/>
  <c r="CB275" i="15"/>
  <c r="CB276" i="15"/>
  <c r="CB277" i="15"/>
  <c r="CB278" i="15"/>
  <c r="CB279" i="15"/>
  <c r="CB280" i="15"/>
  <c r="CB281" i="15"/>
  <c r="CB282" i="15"/>
  <c r="CB283" i="15"/>
  <c r="CB284" i="15"/>
  <c r="CB285" i="15"/>
  <c r="CB286" i="15"/>
  <c r="CB287" i="15"/>
  <c r="CB288" i="15"/>
  <c r="CB289" i="15"/>
  <c r="CB290" i="15"/>
  <c r="CB291" i="15"/>
  <c r="CB292" i="15"/>
  <c r="CB293" i="15"/>
  <c r="CB294" i="15"/>
  <c r="CB295" i="15"/>
  <c r="CB296" i="15"/>
  <c r="CB297" i="15"/>
  <c r="CB298" i="15"/>
  <c r="CB299" i="15"/>
  <c r="CB300" i="15"/>
  <c r="CB301" i="15"/>
  <c r="CB302" i="15"/>
  <c r="CB303" i="15"/>
  <c r="CB304" i="15"/>
  <c r="CB305" i="15"/>
  <c r="CB306" i="15"/>
  <c r="CB307" i="15"/>
  <c r="CB308" i="15"/>
  <c r="CB309" i="15"/>
  <c r="CB310" i="15"/>
  <c r="CB311" i="15"/>
  <c r="CB312" i="15"/>
  <c r="CB313" i="15"/>
  <c r="CB314" i="15"/>
  <c r="CB315" i="15"/>
  <c r="CB316" i="15"/>
  <c r="CB317" i="15"/>
  <c r="CB318" i="15"/>
  <c r="CB319" i="15"/>
  <c r="CB320" i="15"/>
  <c r="CB321" i="15"/>
  <c r="CB322" i="15"/>
  <c r="CB323" i="15"/>
  <c r="CB324" i="15"/>
  <c r="CB325" i="15"/>
  <c r="CA3" i="15"/>
  <c r="CA4" i="15"/>
  <c r="CA5" i="15"/>
  <c r="CA6" i="15"/>
  <c r="CA7" i="15"/>
  <c r="CA8" i="15"/>
  <c r="CA9" i="15"/>
  <c r="CA10" i="15"/>
  <c r="CA11" i="15"/>
  <c r="CA12" i="15"/>
  <c r="CA13" i="15"/>
  <c r="CA14" i="15"/>
  <c r="CA15" i="15"/>
  <c r="CA16" i="15"/>
  <c r="CA17" i="15"/>
  <c r="CA18" i="15"/>
  <c r="CA19" i="15"/>
  <c r="CA20" i="15"/>
  <c r="CA21" i="15"/>
  <c r="CA22" i="15"/>
  <c r="CA23" i="15"/>
  <c r="CA24" i="15"/>
  <c r="CA25" i="15"/>
  <c r="CA26" i="15"/>
  <c r="CA27" i="15"/>
  <c r="CA28" i="15"/>
  <c r="CA29" i="15"/>
  <c r="CA30" i="15"/>
  <c r="CA31" i="15"/>
  <c r="CA32" i="15"/>
  <c r="CA33" i="15"/>
  <c r="CA34" i="15"/>
  <c r="CA35" i="15"/>
  <c r="CA36" i="15"/>
  <c r="CA37" i="15"/>
  <c r="CA38" i="15"/>
  <c r="CA39" i="15"/>
  <c r="CA40" i="15"/>
  <c r="CA41" i="15"/>
  <c r="CA42" i="15"/>
  <c r="CA43" i="15"/>
  <c r="CA44" i="15"/>
  <c r="CA45" i="15"/>
  <c r="CA46" i="15"/>
  <c r="CA47" i="15"/>
  <c r="CA48" i="15"/>
  <c r="CA49" i="15"/>
  <c r="CA50" i="15"/>
  <c r="CA51" i="15"/>
  <c r="CA52" i="15"/>
  <c r="CA53" i="15"/>
  <c r="CA54" i="15"/>
  <c r="CA55" i="15"/>
  <c r="CA56" i="15"/>
  <c r="CA57" i="15"/>
  <c r="CA58" i="15"/>
  <c r="CA59" i="15"/>
  <c r="CA60" i="15"/>
  <c r="CA61" i="15"/>
  <c r="CA62" i="15"/>
  <c r="CA63" i="15"/>
  <c r="CA64" i="15"/>
  <c r="CA65" i="15"/>
  <c r="CA66" i="15"/>
  <c r="CA67" i="15"/>
  <c r="CA68" i="15"/>
  <c r="CA69" i="15"/>
  <c r="CA70" i="15"/>
  <c r="CA71" i="15"/>
  <c r="CA72" i="15"/>
  <c r="CA73" i="15"/>
  <c r="CA74" i="15"/>
  <c r="CA75" i="15"/>
  <c r="CA76" i="15"/>
  <c r="CA77" i="15"/>
  <c r="CA78" i="15"/>
  <c r="CA79" i="15"/>
  <c r="CA80" i="15"/>
  <c r="CA81" i="15"/>
  <c r="CA82" i="15"/>
  <c r="CA83" i="15"/>
  <c r="CA84" i="15"/>
  <c r="CA85" i="15"/>
  <c r="CA86" i="15"/>
  <c r="CA87" i="15"/>
  <c r="CA88" i="15"/>
  <c r="CA89" i="15"/>
  <c r="CA90" i="15"/>
  <c r="CA91" i="15"/>
  <c r="CA92" i="15"/>
  <c r="CA93" i="15"/>
  <c r="CA94" i="15"/>
  <c r="CA95" i="15"/>
  <c r="CA96" i="15"/>
  <c r="CA97" i="15"/>
  <c r="CA98" i="15"/>
  <c r="CA99" i="15"/>
  <c r="CA100" i="15"/>
  <c r="CA101" i="15"/>
  <c r="CA102" i="15"/>
  <c r="CA103" i="15"/>
  <c r="CA104" i="15"/>
  <c r="CA105" i="15"/>
  <c r="CA106" i="15"/>
  <c r="CA107" i="15"/>
  <c r="CA108" i="15"/>
  <c r="CA109" i="15"/>
  <c r="CA110" i="15"/>
  <c r="CA111" i="15"/>
  <c r="CA112" i="15"/>
  <c r="CA113" i="15"/>
  <c r="CA114" i="15"/>
  <c r="CA115" i="15"/>
  <c r="CA116" i="15"/>
  <c r="CA117" i="15"/>
  <c r="CA118" i="15"/>
  <c r="CA119" i="15"/>
  <c r="CA120" i="15"/>
  <c r="CA121" i="15"/>
  <c r="CA122" i="15"/>
  <c r="CA123" i="15"/>
  <c r="CA124" i="15"/>
  <c r="CA125" i="15"/>
  <c r="CA126" i="15"/>
  <c r="CA127" i="15"/>
  <c r="CA128" i="15"/>
  <c r="CA129" i="15"/>
  <c r="CA130" i="15"/>
  <c r="CA131" i="15"/>
  <c r="CA132" i="15"/>
  <c r="CA133" i="15"/>
  <c r="CA134" i="15"/>
  <c r="CA135" i="15"/>
  <c r="CA136" i="15"/>
  <c r="CA137" i="15"/>
  <c r="CA138" i="15"/>
  <c r="CA139" i="15"/>
  <c r="CA140" i="15"/>
  <c r="CA141" i="15"/>
  <c r="CA142" i="15"/>
  <c r="CA143" i="15"/>
  <c r="CA144" i="15"/>
  <c r="CA145" i="15"/>
  <c r="CA146" i="15"/>
  <c r="CA147" i="15"/>
  <c r="CA148" i="15"/>
  <c r="CA149" i="15"/>
  <c r="CA150" i="15"/>
  <c r="CA151" i="15"/>
  <c r="CA152" i="15"/>
  <c r="CA153" i="15"/>
  <c r="CA154" i="15"/>
  <c r="CA155" i="15"/>
  <c r="CA156" i="15"/>
  <c r="CA157" i="15"/>
  <c r="CA158" i="15"/>
  <c r="CA159" i="15"/>
  <c r="CA160" i="15"/>
  <c r="CA161" i="15"/>
  <c r="CA162" i="15"/>
  <c r="CA163" i="15"/>
  <c r="CA164" i="15"/>
  <c r="CA165" i="15"/>
  <c r="CA166" i="15"/>
  <c r="CA167" i="15"/>
  <c r="CA168" i="15"/>
  <c r="CA169" i="15"/>
  <c r="CA170" i="15"/>
  <c r="CA171" i="15"/>
  <c r="CA172" i="15"/>
  <c r="CA173" i="15"/>
  <c r="CA174" i="15"/>
  <c r="CA175" i="15"/>
  <c r="CA176" i="15"/>
  <c r="CA177" i="15"/>
  <c r="CA178" i="15"/>
  <c r="CA179" i="15"/>
  <c r="CA180" i="15"/>
  <c r="CA181" i="15"/>
  <c r="CA182" i="15"/>
  <c r="CA183" i="15"/>
  <c r="CA184" i="15"/>
  <c r="CA185" i="15"/>
  <c r="CA186" i="15"/>
  <c r="CA187" i="15"/>
  <c r="CA188" i="15"/>
  <c r="CA189" i="15"/>
  <c r="CA190" i="15"/>
  <c r="CA191" i="15"/>
  <c r="CA192" i="15"/>
  <c r="CA193" i="15"/>
  <c r="CA194" i="15"/>
  <c r="CA195" i="15"/>
  <c r="CA196" i="15"/>
  <c r="CA197" i="15"/>
  <c r="CA198" i="15"/>
  <c r="CA199" i="15"/>
  <c r="CA200" i="15"/>
  <c r="CA201" i="15"/>
  <c r="CA202" i="15"/>
  <c r="CA203" i="15"/>
  <c r="CA204" i="15"/>
  <c r="CA205" i="15"/>
  <c r="CA206" i="15"/>
  <c r="CA207" i="15"/>
  <c r="CA208" i="15"/>
  <c r="CA209" i="15"/>
  <c r="CA210" i="15"/>
  <c r="CA211" i="15"/>
  <c r="CA212" i="15"/>
  <c r="CA213" i="15"/>
  <c r="CA214" i="15"/>
  <c r="CA215" i="15"/>
  <c r="CA216" i="15"/>
  <c r="CA217" i="15"/>
  <c r="CA218" i="15"/>
  <c r="CA219" i="15"/>
  <c r="CA220" i="15"/>
  <c r="CA221" i="15"/>
  <c r="CA222" i="15"/>
  <c r="CA223" i="15"/>
  <c r="CA224" i="15"/>
  <c r="CA225" i="15"/>
  <c r="CA226" i="15"/>
  <c r="CA227" i="15"/>
  <c r="CA228" i="15"/>
  <c r="CA229" i="15"/>
  <c r="CA230" i="15"/>
  <c r="CA231" i="15"/>
  <c r="CA232" i="15"/>
  <c r="CA233" i="15"/>
  <c r="CA234" i="15"/>
  <c r="CA235" i="15"/>
  <c r="CA236" i="15"/>
  <c r="CA237" i="15"/>
  <c r="CA238" i="15"/>
  <c r="CA239" i="15"/>
  <c r="CA240" i="15"/>
  <c r="CA241" i="15"/>
  <c r="CA242" i="15"/>
  <c r="CA243" i="15"/>
  <c r="CA244" i="15"/>
  <c r="CA245" i="15"/>
  <c r="CA246" i="15"/>
  <c r="CA247" i="15"/>
  <c r="CA248" i="15"/>
  <c r="CA249" i="15"/>
  <c r="CA250" i="15"/>
  <c r="CA251" i="15"/>
  <c r="CA252" i="15"/>
  <c r="CA253" i="15"/>
  <c r="CA254" i="15"/>
  <c r="CA255" i="15"/>
  <c r="CA256" i="15"/>
  <c r="CA257" i="15"/>
  <c r="CA258" i="15"/>
  <c r="CA259" i="15"/>
  <c r="CA260" i="15"/>
  <c r="CA261" i="15"/>
  <c r="CA262" i="15"/>
  <c r="CA263" i="15"/>
  <c r="CA264" i="15"/>
  <c r="CA265" i="15"/>
  <c r="CA266" i="15"/>
  <c r="CA267" i="15"/>
  <c r="CA268" i="15"/>
  <c r="CA269" i="15"/>
  <c r="CA270" i="15"/>
  <c r="CA271" i="15"/>
  <c r="CA272" i="15"/>
  <c r="CA273" i="15"/>
  <c r="CA274" i="15"/>
  <c r="CA275" i="15"/>
  <c r="CA276" i="15"/>
  <c r="CA277" i="15"/>
  <c r="CA278" i="15"/>
  <c r="CA279" i="15"/>
  <c r="CA280" i="15"/>
  <c r="CA281" i="15"/>
  <c r="CA282" i="15"/>
  <c r="CA283" i="15"/>
  <c r="CA284" i="15"/>
  <c r="CA285" i="15"/>
  <c r="CA286" i="15"/>
  <c r="CA287" i="15"/>
  <c r="CA288" i="15"/>
  <c r="CA289" i="15"/>
  <c r="CA290" i="15"/>
  <c r="CA291" i="15"/>
  <c r="CA292" i="15"/>
  <c r="CA293" i="15"/>
  <c r="CA294" i="15"/>
  <c r="CA295" i="15"/>
  <c r="CA296" i="15"/>
  <c r="CA297" i="15"/>
  <c r="CA298" i="15"/>
  <c r="CA299" i="15"/>
  <c r="CA300" i="15"/>
  <c r="CA301" i="15"/>
  <c r="CA302" i="15"/>
  <c r="CA303" i="15"/>
  <c r="CA304" i="15"/>
  <c r="CA305" i="15"/>
  <c r="CA306" i="15"/>
  <c r="CA307" i="15"/>
  <c r="CA308" i="15"/>
  <c r="CA309" i="15"/>
  <c r="CA310" i="15"/>
  <c r="CA311" i="15"/>
  <c r="CA312" i="15"/>
  <c r="CA313" i="15"/>
  <c r="CA314" i="15"/>
  <c r="CA315" i="15"/>
  <c r="CA316" i="15"/>
  <c r="CA317" i="15"/>
  <c r="CA318" i="15"/>
  <c r="CA319" i="15"/>
  <c r="CA320" i="15"/>
  <c r="CA321" i="15"/>
  <c r="CA322" i="15"/>
  <c r="CA323" i="15"/>
  <c r="CA324" i="15"/>
  <c r="CA325" i="15"/>
  <c r="BZ4" i="15"/>
  <c r="BZ5" i="15"/>
  <c r="BZ6" i="15"/>
  <c r="BZ7" i="15"/>
  <c r="BZ8" i="15"/>
  <c r="BZ9" i="15"/>
  <c r="BZ10" i="15"/>
  <c r="BZ11" i="15"/>
  <c r="BZ12" i="15"/>
  <c r="BZ13" i="15"/>
  <c r="BZ14" i="15"/>
  <c r="BZ15" i="15"/>
  <c r="BZ16" i="15"/>
  <c r="BZ17" i="15"/>
  <c r="BZ18" i="15"/>
  <c r="BZ19" i="15"/>
  <c r="BZ20" i="15"/>
  <c r="BZ21" i="15"/>
  <c r="BZ22" i="15"/>
  <c r="BZ23" i="15"/>
  <c r="BZ24" i="15"/>
  <c r="BZ25" i="15"/>
  <c r="BZ26" i="15"/>
  <c r="BZ27" i="15"/>
  <c r="BZ28" i="15"/>
  <c r="BZ29" i="15"/>
  <c r="BZ30" i="15"/>
  <c r="BZ31" i="15"/>
  <c r="BZ32" i="15"/>
  <c r="BZ33" i="15"/>
  <c r="BZ34" i="15"/>
  <c r="BZ35" i="15"/>
  <c r="BZ36" i="15"/>
  <c r="BZ37" i="15"/>
  <c r="BZ38" i="15"/>
  <c r="BZ39" i="15"/>
  <c r="BZ40" i="15"/>
  <c r="BZ41" i="15"/>
  <c r="BZ42" i="15"/>
  <c r="BZ43" i="15"/>
  <c r="BZ44" i="15"/>
  <c r="BZ45" i="15"/>
  <c r="BZ46" i="15"/>
  <c r="BZ47" i="15"/>
  <c r="BZ48" i="15"/>
  <c r="BZ49" i="15"/>
  <c r="BZ50" i="15"/>
  <c r="BZ51" i="15"/>
  <c r="BZ52" i="15"/>
  <c r="BZ53" i="15"/>
  <c r="BZ54" i="15"/>
  <c r="BZ55" i="15"/>
  <c r="BZ56" i="15"/>
  <c r="BZ57" i="15"/>
  <c r="BZ58" i="15"/>
  <c r="BZ59" i="15"/>
  <c r="BZ60" i="15"/>
  <c r="BZ61" i="15"/>
  <c r="BZ62" i="15"/>
  <c r="BZ63" i="15"/>
  <c r="BZ64" i="15"/>
  <c r="BZ65" i="15"/>
  <c r="BZ66" i="15"/>
  <c r="BZ67" i="15"/>
  <c r="BZ68" i="15"/>
  <c r="BZ69" i="15"/>
  <c r="BZ70" i="15"/>
  <c r="BZ71" i="15"/>
  <c r="BZ72" i="15"/>
  <c r="BZ73" i="15"/>
  <c r="BZ74" i="15"/>
  <c r="BZ75" i="15"/>
  <c r="BZ76" i="15"/>
  <c r="BZ77" i="15"/>
  <c r="BZ78" i="15"/>
  <c r="BZ79" i="15"/>
  <c r="BZ80" i="15"/>
  <c r="BZ81" i="15"/>
  <c r="BZ82" i="15"/>
  <c r="BZ83" i="15"/>
  <c r="BZ84" i="15"/>
  <c r="BZ85" i="15"/>
  <c r="BZ86" i="15"/>
  <c r="BZ87" i="15"/>
  <c r="BZ88" i="15"/>
  <c r="BZ89" i="15"/>
  <c r="BZ90" i="15"/>
  <c r="BZ91" i="15"/>
  <c r="BZ92" i="15"/>
  <c r="BZ93" i="15"/>
  <c r="BZ94" i="15"/>
  <c r="BZ95" i="15"/>
  <c r="BZ96" i="15"/>
  <c r="BZ97" i="15"/>
  <c r="BZ98" i="15"/>
  <c r="BZ99" i="15"/>
  <c r="BZ100" i="15"/>
  <c r="BZ101" i="15"/>
  <c r="BZ102" i="15"/>
  <c r="BZ103" i="15"/>
  <c r="BZ104" i="15"/>
  <c r="BZ105" i="15"/>
  <c r="BZ106" i="15"/>
  <c r="BZ107" i="15"/>
  <c r="BZ108" i="15"/>
  <c r="BZ109" i="15"/>
  <c r="BZ110" i="15"/>
  <c r="BZ111" i="15"/>
  <c r="BZ112" i="15"/>
  <c r="BZ113" i="15"/>
  <c r="BZ114" i="15"/>
  <c r="BZ115" i="15"/>
  <c r="BZ116" i="15"/>
  <c r="BZ117" i="15"/>
  <c r="BZ118" i="15"/>
  <c r="BZ119" i="15"/>
  <c r="BZ120" i="15"/>
  <c r="BZ121" i="15"/>
  <c r="BZ122" i="15"/>
  <c r="BZ123" i="15"/>
  <c r="BZ124" i="15"/>
  <c r="BZ125" i="15"/>
  <c r="BZ126" i="15"/>
  <c r="BZ127" i="15"/>
  <c r="BZ128" i="15"/>
  <c r="BZ129" i="15"/>
  <c r="BZ130" i="15"/>
  <c r="BZ131" i="15"/>
  <c r="BZ132" i="15"/>
  <c r="BZ133" i="15"/>
  <c r="BZ134" i="15"/>
  <c r="BZ135" i="15"/>
  <c r="BZ136" i="15"/>
  <c r="BZ137" i="15"/>
  <c r="BZ138" i="15"/>
  <c r="BZ139" i="15"/>
  <c r="BZ140" i="15"/>
  <c r="BZ141" i="15"/>
  <c r="BZ142" i="15"/>
  <c r="BZ143" i="15"/>
  <c r="BZ144" i="15"/>
  <c r="BZ145" i="15"/>
  <c r="BZ146" i="15"/>
  <c r="BZ147" i="15"/>
  <c r="BZ148" i="15"/>
  <c r="BZ149" i="15"/>
  <c r="BZ150" i="15"/>
  <c r="BZ151" i="15"/>
  <c r="BZ152" i="15"/>
  <c r="BZ153" i="15"/>
  <c r="BZ154" i="15"/>
  <c r="BZ155" i="15"/>
  <c r="BZ156" i="15"/>
  <c r="BZ157" i="15"/>
  <c r="BZ158" i="15"/>
  <c r="BZ159" i="15"/>
  <c r="BZ160" i="15"/>
  <c r="BZ161" i="15"/>
  <c r="BZ162" i="15"/>
  <c r="BZ163" i="15"/>
  <c r="BZ164" i="15"/>
  <c r="BZ165" i="15"/>
  <c r="BZ166" i="15"/>
  <c r="BZ167" i="15"/>
  <c r="BZ168" i="15"/>
  <c r="BZ169" i="15"/>
  <c r="BZ170" i="15"/>
  <c r="BZ171" i="15"/>
  <c r="BZ172" i="15"/>
  <c r="BZ173" i="15"/>
  <c r="BZ174" i="15"/>
  <c r="BZ175" i="15"/>
  <c r="BZ176" i="15"/>
  <c r="BZ177" i="15"/>
  <c r="BZ178" i="15"/>
  <c r="BZ179" i="15"/>
  <c r="BZ180" i="15"/>
  <c r="BZ181" i="15"/>
  <c r="BZ182" i="15"/>
  <c r="BZ183" i="15"/>
  <c r="BZ184" i="15"/>
  <c r="BZ185" i="15"/>
  <c r="BZ186" i="15"/>
  <c r="BZ187" i="15"/>
  <c r="BZ188" i="15"/>
  <c r="BZ189" i="15"/>
  <c r="BZ190" i="15"/>
  <c r="BZ191" i="15"/>
  <c r="BZ192" i="15"/>
  <c r="BZ193" i="15"/>
  <c r="BZ194" i="15"/>
  <c r="BZ195" i="15"/>
  <c r="BZ196" i="15"/>
  <c r="BZ197" i="15"/>
  <c r="BZ198" i="15"/>
  <c r="BZ199" i="15"/>
  <c r="BZ200" i="15"/>
  <c r="BZ201" i="15"/>
  <c r="BZ202" i="15"/>
  <c r="BZ203" i="15"/>
  <c r="BZ204" i="15"/>
  <c r="BZ205" i="15"/>
  <c r="BZ206" i="15"/>
  <c r="BZ207" i="15"/>
  <c r="BZ208" i="15"/>
  <c r="BZ209" i="15"/>
  <c r="BZ210" i="15"/>
  <c r="BZ211" i="15"/>
  <c r="BZ212" i="15"/>
  <c r="BZ213" i="15"/>
  <c r="BZ214" i="15"/>
  <c r="BZ215" i="15"/>
  <c r="BZ216" i="15"/>
  <c r="BZ217" i="15"/>
  <c r="BZ218" i="15"/>
  <c r="BZ219" i="15"/>
  <c r="BZ220" i="15"/>
  <c r="BZ221" i="15"/>
  <c r="BZ222" i="15"/>
  <c r="BZ223" i="15"/>
  <c r="BZ224" i="15"/>
  <c r="BZ225" i="15"/>
  <c r="BZ226" i="15"/>
  <c r="BZ227" i="15"/>
  <c r="BZ228" i="15"/>
  <c r="BZ229" i="15"/>
  <c r="BZ230" i="15"/>
  <c r="BZ231" i="15"/>
  <c r="BZ232" i="15"/>
  <c r="BZ233" i="15"/>
  <c r="BZ234" i="15"/>
  <c r="BZ235" i="15"/>
  <c r="BZ236" i="15"/>
  <c r="BZ237" i="15"/>
  <c r="BZ238" i="15"/>
  <c r="BZ239" i="15"/>
  <c r="BZ240" i="15"/>
  <c r="BZ241" i="15"/>
  <c r="BZ242" i="15"/>
  <c r="BZ243" i="15"/>
  <c r="BZ244" i="15"/>
  <c r="BZ245" i="15"/>
  <c r="BZ246" i="15"/>
  <c r="BZ247" i="15"/>
  <c r="BZ248" i="15"/>
  <c r="BZ249" i="15"/>
  <c r="BZ250" i="15"/>
  <c r="BZ251" i="15"/>
  <c r="BZ252" i="15"/>
  <c r="BZ253" i="15"/>
  <c r="BZ254" i="15"/>
  <c r="BZ255" i="15"/>
  <c r="BZ256" i="15"/>
  <c r="BZ257" i="15"/>
  <c r="BZ258" i="15"/>
  <c r="BZ259" i="15"/>
  <c r="BZ260" i="15"/>
  <c r="BZ261" i="15"/>
  <c r="BZ262" i="15"/>
  <c r="BZ263" i="15"/>
  <c r="BZ264" i="15"/>
  <c r="BZ265" i="15"/>
  <c r="BZ266" i="15"/>
  <c r="BZ267" i="15"/>
  <c r="BZ268" i="15"/>
  <c r="BZ269" i="15"/>
  <c r="BZ270" i="15"/>
  <c r="BZ271" i="15"/>
  <c r="BZ272" i="15"/>
  <c r="BZ273" i="15"/>
  <c r="BZ274" i="15"/>
  <c r="BZ275" i="15"/>
  <c r="BZ276" i="15"/>
  <c r="BZ277" i="15"/>
  <c r="BZ278" i="15"/>
  <c r="BZ279" i="15"/>
  <c r="BZ280" i="15"/>
  <c r="BZ281" i="15"/>
  <c r="BZ282" i="15"/>
  <c r="BZ283" i="15"/>
  <c r="BZ284" i="15"/>
  <c r="BZ285" i="15"/>
  <c r="BZ286" i="15"/>
  <c r="BZ287" i="15"/>
  <c r="BZ288" i="15"/>
  <c r="BZ289" i="15"/>
  <c r="BZ290" i="15"/>
  <c r="BZ291" i="15"/>
  <c r="BZ292" i="15"/>
  <c r="BZ293" i="15"/>
  <c r="BZ294" i="15"/>
  <c r="BZ295" i="15"/>
  <c r="BZ296" i="15"/>
  <c r="BZ297" i="15"/>
  <c r="BZ298" i="15"/>
  <c r="BZ299" i="15"/>
  <c r="BZ300" i="15"/>
  <c r="BZ301" i="15"/>
  <c r="BZ302" i="15"/>
  <c r="BZ303" i="15"/>
  <c r="BZ304" i="15"/>
  <c r="BZ305" i="15"/>
  <c r="BZ306" i="15"/>
  <c r="BZ307" i="15"/>
  <c r="BZ308" i="15"/>
  <c r="BZ309" i="15"/>
  <c r="BZ310" i="15"/>
  <c r="BZ311" i="15"/>
  <c r="BZ312" i="15"/>
  <c r="BZ313" i="15"/>
  <c r="BZ314" i="15"/>
  <c r="BZ315" i="15"/>
  <c r="BZ316" i="15"/>
  <c r="BZ317" i="15"/>
  <c r="BZ318" i="15"/>
  <c r="BZ319" i="15"/>
  <c r="BZ320" i="15"/>
  <c r="BZ321" i="15"/>
  <c r="BZ322" i="15"/>
  <c r="BZ323" i="15"/>
  <c r="BZ324" i="15"/>
  <c r="BZ325" i="15"/>
  <c r="BZ3" i="15"/>
  <c r="CC2" i="15"/>
  <c r="CB2" i="15"/>
  <c r="CA2" i="15"/>
  <c r="BZ2" i="15"/>
  <c r="BY327" i="15"/>
  <c r="BX327" i="15"/>
  <c r="BW327" i="15"/>
  <c r="BV327" i="15"/>
  <c r="BU327" i="15"/>
  <c r="BQ327" i="15"/>
  <c r="BP327" i="15"/>
  <c r="BO327" i="15"/>
  <c r="BN327" i="15"/>
  <c r="BS327" i="15"/>
  <c r="CZ326" i="45"/>
  <c r="CW325" i="45"/>
  <c r="CV325" i="45"/>
  <c r="CU325" i="45"/>
  <c r="CT325" i="45"/>
  <c r="CW324" i="45"/>
  <c r="CV324" i="45"/>
  <c r="CU324" i="45"/>
  <c r="CT324" i="45"/>
  <c r="CW323" i="45"/>
  <c r="CV323" i="45"/>
  <c r="CU323" i="45"/>
  <c r="CT323" i="45"/>
  <c r="CW322" i="45"/>
  <c r="CV322" i="45"/>
  <c r="CU322" i="45"/>
  <c r="CT322" i="45"/>
  <c r="CW321" i="45"/>
  <c r="CV321" i="45"/>
  <c r="CU321" i="45"/>
  <c r="CT321" i="45"/>
  <c r="CW320" i="45"/>
  <c r="CV320" i="45"/>
  <c r="CU320" i="45"/>
  <c r="CT320" i="45"/>
  <c r="CW319" i="45"/>
  <c r="CV319" i="45"/>
  <c r="CU319" i="45"/>
  <c r="CT319" i="45"/>
  <c r="CW318" i="45"/>
  <c r="CV318" i="45"/>
  <c r="CU318" i="45"/>
  <c r="CT318" i="45"/>
  <c r="CW317" i="45"/>
  <c r="CV317" i="45"/>
  <c r="CU317" i="45"/>
  <c r="CT317" i="45"/>
  <c r="CW316" i="45"/>
  <c r="CV316" i="45"/>
  <c r="CU316" i="45"/>
  <c r="CT316" i="45"/>
  <c r="CW315" i="45"/>
  <c r="CV315" i="45"/>
  <c r="CU315" i="45"/>
  <c r="CT315" i="45"/>
  <c r="CW314" i="45"/>
  <c r="CV314" i="45"/>
  <c r="CU314" i="45"/>
  <c r="CT314" i="45"/>
  <c r="CW313" i="45"/>
  <c r="CV313" i="45"/>
  <c r="CU313" i="45"/>
  <c r="CT313" i="45"/>
  <c r="CW312" i="45"/>
  <c r="CV312" i="45"/>
  <c r="CU312" i="45"/>
  <c r="CT312" i="45"/>
  <c r="CW311" i="45"/>
  <c r="CV311" i="45"/>
  <c r="CU311" i="45"/>
  <c r="CT311" i="45"/>
  <c r="CW310" i="45"/>
  <c r="CV310" i="45"/>
  <c r="CU310" i="45"/>
  <c r="CT310" i="45"/>
  <c r="CW309" i="45"/>
  <c r="CV309" i="45"/>
  <c r="CU309" i="45"/>
  <c r="CT309" i="45"/>
  <c r="CW308" i="45"/>
  <c r="CV308" i="45"/>
  <c r="CU308" i="45"/>
  <c r="CT308" i="45"/>
  <c r="CW307" i="45"/>
  <c r="CV307" i="45"/>
  <c r="CU307" i="45"/>
  <c r="CT307" i="45"/>
  <c r="CW306" i="45"/>
  <c r="CV306" i="45"/>
  <c r="CU306" i="45"/>
  <c r="CT306" i="45"/>
  <c r="CW305" i="45"/>
  <c r="CV305" i="45"/>
  <c r="CU305" i="45"/>
  <c r="CT305" i="45"/>
  <c r="CW304" i="45"/>
  <c r="CV304" i="45"/>
  <c r="CU304" i="45"/>
  <c r="CT304" i="45"/>
  <c r="CW303" i="45"/>
  <c r="CV303" i="45"/>
  <c r="CU303" i="45"/>
  <c r="CT303" i="45"/>
  <c r="CW302" i="45"/>
  <c r="CV302" i="45"/>
  <c r="CU302" i="45"/>
  <c r="CT302" i="45"/>
  <c r="CW301" i="45"/>
  <c r="CV301" i="45"/>
  <c r="CU301" i="45"/>
  <c r="CT301" i="45"/>
  <c r="CW300" i="45"/>
  <c r="CV300" i="45"/>
  <c r="CU300" i="45"/>
  <c r="CT300" i="45"/>
  <c r="CW299" i="45"/>
  <c r="CV299" i="45"/>
  <c r="CU299" i="45"/>
  <c r="CT299" i="45"/>
  <c r="CW298" i="45"/>
  <c r="CV298" i="45"/>
  <c r="CU298" i="45"/>
  <c r="CT298" i="45"/>
  <c r="CW297" i="45"/>
  <c r="CV297" i="45"/>
  <c r="CU297" i="45"/>
  <c r="CT297" i="45"/>
  <c r="CW296" i="45"/>
  <c r="CV296" i="45"/>
  <c r="CU296" i="45"/>
  <c r="CT296" i="45"/>
  <c r="CW295" i="45"/>
  <c r="CV295" i="45"/>
  <c r="CU295" i="45"/>
  <c r="CT295" i="45"/>
  <c r="CX295" i="45" s="1"/>
  <c r="CZ295" i="45" s="1"/>
  <c r="CW294" i="45"/>
  <c r="CV294" i="45"/>
  <c r="CU294" i="45"/>
  <c r="CT294" i="45"/>
  <c r="CX294" i="45" s="1"/>
  <c r="CZ294" i="45" s="1"/>
  <c r="CW293" i="45"/>
  <c r="CV293" i="45"/>
  <c r="CU293" i="45"/>
  <c r="CT293" i="45"/>
  <c r="CX293" i="45" s="1"/>
  <c r="CZ293" i="45" s="1"/>
  <c r="CW292" i="45"/>
  <c r="CV292" i="45"/>
  <c r="CU292" i="45"/>
  <c r="CT292" i="45"/>
  <c r="CX292" i="45" s="1"/>
  <c r="CZ292" i="45" s="1"/>
  <c r="CW291" i="45"/>
  <c r="CV291" i="45"/>
  <c r="CU291" i="45"/>
  <c r="CT291" i="45"/>
  <c r="CX291" i="45" s="1"/>
  <c r="CZ291" i="45" s="1"/>
  <c r="CW290" i="45"/>
  <c r="CV290" i="45"/>
  <c r="CU290" i="45"/>
  <c r="CT290" i="45"/>
  <c r="CX290" i="45" s="1"/>
  <c r="CZ290" i="45" s="1"/>
  <c r="CW289" i="45"/>
  <c r="CV289" i="45"/>
  <c r="CU289" i="45"/>
  <c r="CT289" i="45"/>
  <c r="CX289" i="45" s="1"/>
  <c r="CZ289" i="45" s="1"/>
  <c r="CW288" i="45"/>
  <c r="CV288" i="45"/>
  <c r="CU288" i="45"/>
  <c r="CT288" i="45"/>
  <c r="CX288" i="45" s="1"/>
  <c r="CZ288" i="45" s="1"/>
  <c r="CW287" i="45"/>
  <c r="CV287" i="45"/>
  <c r="CU287" i="45"/>
  <c r="CT287" i="45"/>
  <c r="CX287" i="45" s="1"/>
  <c r="CZ287" i="45" s="1"/>
  <c r="CW286" i="45"/>
  <c r="CV286" i="45"/>
  <c r="CU286" i="45"/>
  <c r="CT286" i="45"/>
  <c r="CX286" i="45" s="1"/>
  <c r="CZ286" i="45" s="1"/>
  <c r="CW285" i="45"/>
  <c r="CV285" i="45"/>
  <c r="CU285" i="45"/>
  <c r="CT285" i="45"/>
  <c r="CX285" i="45" s="1"/>
  <c r="CZ285" i="45" s="1"/>
  <c r="CW284" i="45"/>
  <c r="CV284" i="45"/>
  <c r="CU284" i="45"/>
  <c r="CT284" i="45"/>
  <c r="CX284" i="45" s="1"/>
  <c r="CZ284" i="45" s="1"/>
  <c r="CW283" i="45"/>
  <c r="CV283" i="45"/>
  <c r="CU283" i="45"/>
  <c r="CT283" i="45"/>
  <c r="CX283" i="45" s="1"/>
  <c r="CZ283" i="45" s="1"/>
  <c r="CW282" i="45"/>
  <c r="CV282" i="45"/>
  <c r="CU282" i="45"/>
  <c r="CT282" i="45"/>
  <c r="CX282" i="45" s="1"/>
  <c r="CZ282" i="45" s="1"/>
  <c r="CW281" i="45"/>
  <c r="CV281" i="45"/>
  <c r="CU281" i="45"/>
  <c r="CT281" i="45"/>
  <c r="CX281" i="45" s="1"/>
  <c r="CZ281" i="45" s="1"/>
  <c r="CW280" i="45"/>
  <c r="CV280" i="45"/>
  <c r="CU280" i="45"/>
  <c r="CT280" i="45"/>
  <c r="CX280" i="45" s="1"/>
  <c r="CZ280" i="45" s="1"/>
  <c r="CW279" i="45"/>
  <c r="CV279" i="45"/>
  <c r="CU279" i="45"/>
  <c r="CT279" i="45"/>
  <c r="CX279" i="45" s="1"/>
  <c r="CZ279" i="45" s="1"/>
  <c r="CW278" i="45"/>
  <c r="CV278" i="45"/>
  <c r="CU278" i="45"/>
  <c r="CT278" i="45"/>
  <c r="CX278" i="45" s="1"/>
  <c r="CZ278" i="45" s="1"/>
  <c r="CW277" i="45"/>
  <c r="CV277" i="45"/>
  <c r="CU277" i="45"/>
  <c r="CT277" i="45"/>
  <c r="CX277" i="45" s="1"/>
  <c r="CZ277" i="45" s="1"/>
  <c r="CW276" i="45"/>
  <c r="CV276" i="45"/>
  <c r="CU276" i="45"/>
  <c r="CT276" i="45"/>
  <c r="CX276" i="45" s="1"/>
  <c r="CZ276" i="45" s="1"/>
  <c r="CW275" i="45"/>
  <c r="CV275" i="45"/>
  <c r="CU275" i="45"/>
  <c r="CT275" i="45"/>
  <c r="CX275" i="45" s="1"/>
  <c r="CZ275" i="45" s="1"/>
  <c r="CW274" i="45"/>
  <c r="CV274" i="45"/>
  <c r="CU274" i="45"/>
  <c r="CT274" i="45"/>
  <c r="CX274" i="45" s="1"/>
  <c r="CZ274" i="45" s="1"/>
  <c r="CW273" i="45"/>
  <c r="CV273" i="45"/>
  <c r="CU273" i="45"/>
  <c r="CT273" i="45"/>
  <c r="CX273" i="45" s="1"/>
  <c r="CZ273" i="45" s="1"/>
  <c r="CW272" i="45"/>
  <c r="CV272" i="45"/>
  <c r="CU272" i="45"/>
  <c r="CT272" i="45"/>
  <c r="CX272" i="45" s="1"/>
  <c r="CZ272" i="45" s="1"/>
  <c r="CW271" i="45"/>
  <c r="CV271" i="45"/>
  <c r="CU271" i="45"/>
  <c r="CT271" i="45"/>
  <c r="CX271" i="45" s="1"/>
  <c r="CZ271" i="45" s="1"/>
  <c r="CW270" i="45"/>
  <c r="CV270" i="45"/>
  <c r="CU270" i="45"/>
  <c r="CT270" i="45"/>
  <c r="CX270" i="45" s="1"/>
  <c r="CZ270" i="45" s="1"/>
  <c r="CW269" i="45"/>
  <c r="CV269" i="45"/>
  <c r="CU269" i="45"/>
  <c r="CT269" i="45"/>
  <c r="CX269" i="45" s="1"/>
  <c r="CZ269" i="45" s="1"/>
  <c r="CW268" i="45"/>
  <c r="CV268" i="45"/>
  <c r="CU268" i="45"/>
  <c r="CT268" i="45"/>
  <c r="CX268" i="45" s="1"/>
  <c r="CZ268" i="45" s="1"/>
  <c r="CW267" i="45"/>
  <c r="CV267" i="45"/>
  <c r="CU267" i="45"/>
  <c r="CT267" i="45"/>
  <c r="CX267" i="45" s="1"/>
  <c r="CZ267" i="45" s="1"/>
  <c r="CW266" i="45"/>
  <c r="CV266" i="45"/>
  <c r="CU266" i="45"/>
  <c r="CT266" i="45"/>
  <c r="CX266" i="45" s="1"/>
  <c r="CZ266" i="45" s="1"/>
  <c r="CW265" i="45"/>
  <c r="CV265" i="45"/>
  <c r="CU265" i="45"/>
  <c r="CT265" i="45"/>
  <c r="CX265" i="45" s="1"/>
  <c r="CZ265" i="45" s="1"/>
  <c r="CW264" i="45"/>
  <c r="CV264" i="45"/>
  <c r="CU264" i="45"/>
  <c r="CT264" i="45"/>
  <c r="CX264" i="45" s="1"/>
  <c r="CZ264" i="45" s="1"/>
  <c r="CW263" i="45"/>
  <c r="CV263" i="45"/>
  <c r="CU263" i="45"/>
  <c r="CT263" i="45"/>
  <c r="CX263" i="45" s="1"/>
  <c r="CZ263" i="45" s="1"/>
  <c r="CW262" i="45"/>
  <c r="CV262" i="45"/>
  <c r="CU262" i="45"/>
  <c r="CT262" i="45"/>
  <c r="CX262" i="45" s="1"/>
  <c r="CZ262" i="45" s="1"/>
  <c r="CW261" i="45"/>
  <c r="CV261" i="45"/>
  <c r="CU261" i="45"/>
  <c r="CT261" i="45"/>
  <c r="CX261" i="45" s="1"/>
  <c r="CZ261" i="45" s="1"/>
  <c r="CW260" i="45"/>
  <c r="CV260" i="45"/>
  <c r="CU260" i="45"/>
  <c r="CT260" i="45"/>
  <c r="CX260" i="45" s="1"/>
  <c r="CZ260" i="45" s="1"/>
  <c r="CW259" i="45"/>
  <c r="CV259" i="45"/>
  <c r="CU259" i="45"/>
  <c r="CT259" i="45"/>
  <c r="CX259" i="45" s="1"/>
  <c r="CZ259" i="45" s="1"/>
  <c r="CW258" i="45"/>
  <c r="CV258" i="45"/>
  <c r="CU258" i="45"/>
  <c r="CT258" i="45"/>
  <c r="CX258" i="45" s="1"/>
  <c r="CZ258" i="45" s="1"/>
  <c r="CW257" i="45"/>
  <c r="CV257" i="45"/>
  <c r="CU257" i="45"/>
  <c r="CT257" i="45"/>
  <c r="CX257" i="45" s="1"/>
  <c r="CZ257" i="45" s="1"/>
  <c r="CW256" i="45"/>
  <c r="CV256" i="45"/>
  <c r="CU256" i="45"/>
  <c r="CT256" i="45"/>
  <c r="CX256" i="45" s="1"/>
  <c r="CZ256" i="45" s="1"/>
  <c r="CW255" i="45"/>
  <c r="CV255" i="45"/>
  <c r="CU255" i="45"/>
  <c r="CT255" i="45"/>
  <c r="CX255" i="45" s="1"/>
  <c r="CZ255" i="45" s="1"/>
  <c r="CW254" i="45"/>
  <c r="CV254" i="45"/>
  <c r="CU254" i="45"/>
  <c r="CT254" i="45"/>
  <c r="CX254" i="45" s="1"/>
  <c r="CZ254" i="45" s="1"/>
  <c r="CW253" i="45"/>
  <c r="CV253" i="45"/>
  <c r="CU253" i="45"/>
  <c r="CT253" i="45"/>
  <c r="CX253" i="45" s="1"/>
  <c r="CZ253" i="45" s="1"/>
  <c r="CW252" i="45"/>
  <c r="CV252" i="45"/>
  <c r="CU252" i="45"/>
  <c r="CT252" i="45"/>
  <c r="CX252" i="45" s="1"/>
  <c r="CZ252" i="45" s="1"/>
  <c r="CW251" i="45"/>
  <c r="CV251" i="45"/>
  <c r="CU251" i="45"/>
  <c r="CT251" i="45"/>
  <c r="CX251" i="45" s="1"/>
  <c r="CZ251" i="45" s="1"/>
  <c r="CW250" i="45"/>
  <c r="CV250" i="45"/>
  <c r="CU250" i="45"/>
  <c r="CT250" i="45"/>
  <c r="CX250" i="45" s="1"/>
  <c r="CZ250" i="45" s="1"/>
  <c r="CW249" i="45"/>
  <c r="CV249" i="45"/>
  <c r="CU249" i="45"/>
  <c r="CT249" i="45"/>
  <c r="CX249" i="45" s="1"/>
  <c r="CZ249" i="45" s="1"/>
  <c r="CW248" i="45"/>
  <c r="CV248" i="45"/>
  <c r="CU248" i="45"/>
  <c r="CT248" i="45"/>
  <c r="CX248" i="45" s="1"/>
  <c r="CZ248" i="45" s="1"/>
  <c r="CW247" i="45"/>
  <c r="CV247" i="45"/>
  <c r="CU247" i="45"/>
  <c r="CT247" i="45"/>
  <c r="CX247" i="45" s="1"/>
  <c r="CZ247" i="45" s="1"/>
  <c r="CW246" i="45"/>
  <c r="CV246" i="45"/>
  <c r="CU246" i="45"/>
  <c r="CT246" i="45"/>
  <c r="CX246" i="45" s="1"/>
  <c r="CZ246" i="45" s="1"/>
  <c r="CW245" i="45"/>
  <c r="CV245" i="45"/>
  <c r="CU245" i="45"/>
  <c r="CT245" i="45"/>
  <c r="CX245" i="45" s="1"/>
  <c r="CZ245" i="45" s="1"/>
  <c r="CW244" i="45"/>
  <c r="CV244" i="45"/>
  <c r="CU244" i="45"/>
  <c r="CT244" i="45"/>
  <c r="CX244" i="45" s="1"/>
  <c r="CZ244" i="45" s="1"/>
  <c r="CW243" i="45"/>
  <c r="CV243" i="45"/>
  <c r="CU243" i="45"/>
  <c r="CT243" i="45"/>
  <c r="CX243" i="45" s="1"/>
  <c r="CZ243" i="45" s="1"/>
  <c r="CW242" i="45"/>
  <c r="CV242" i="45"/>
  <c r="CU242" i="45"/>
  <c r="CT242" i="45"/>
  <c r="CX242" i="45" s="1"/>
  <c r="CZ242" i="45" s="1"/>
  <c r="CW241" i="45"/>
  <c r="CV241" i="45"/>
  <c r="CU241" i="45"/>
  <c r="CT241" i="45"/>
  <c r="CX241" i="45" s="1"/>
  <c r="CZ241" i="45" s="1"/>
  <c r="CW240" i="45"/>
  <c r="CV240" i="45"/>
  <c r="CU240" i="45"/>
  <c r="CT240" i="45"/>
  <c r="CX240" i="45" s="1"/>
  <c r="CZ240" i="45" s="1"/>
  <c r="CW239" i="45"/>
  <c r="CV239" i="45"/>
  <c r="CU239" i="45"/>
  <c r="CT239" i="45"/>
  <c r="CX239" i="45" s="1"/>
  <c r="CZ239" i="45" s="1"/>
  <c r="CW238" i="45"/>
  <c r="CV238" i="45"/>
  <c r="CU238" i="45"/>
  <c r="CT238" i="45"/>
  <c r="CX238" i="45" s="1"/>
  <c r="CZ238" i="45" s="1"/>
  <c r="CW237" i="45"/>
  <c r="CV237" i="45"/>
  <c r="CU237" i="45"/>
  <c r="CT237" i="45"/>
  <c r="CX237" i="45" s="1"/>
  <c r="CZ237" i="45" s="1"/>
  <c r="CW236" i="45"/>
  <c r="CV236" i="45"/>
  <c r="CU236" i="45"/>
  <c r="CT236" i="45"/>
  <c r="CX236" i="45" s="1"/>
  <c r="CZ236" i="45" s="1"/>
  <c r="CW235" i="45"/>
  <c r="CV235" i="45"/>
  <c r="CU235" i="45"/>
  <c r="CT235" i="45"/>
  <c r="CX235" i="45" s="1"/>
  <c r="CZ235" i="45" s="1"/>
  <c r="CW234" i="45"/>
  <c r="CV234" i="45"/>
  <c r="CU234" i="45"/>
  <c r="CT234" i="45"/>
  <c r="CX234" i="45" s="1"/>
  <c r="CZ234" i="45" s="1"/>
  <c r="CW233" i="45"/>
  <c r="CV233" i="45"/>
  <c r="CU233" i="45"/>
  <c r="CT233" i="45"/>
  <c r="CX233" i="45" s="1"/>
  <c r="CZ233" i="45" s="1"/>
  <c r="CW232" i="45"/>
  <c r="CV232" i="45"/>
  <c r="CU232" i="45"/>
  <c r="CT232" i="45"/>
  <c r="CX232" i="45" s="1"/>
  <c r="CZ232" i="45" s="1"/>
  <c r="CW231" i="45"/>
  <c r="CV231" i="45"/>
  <c r="CU231" i="45"/>
  <c r="CT231" i="45"/>
  <c r="CX231" i="45" s="1"/>
  <c r="CZ231" i="45" s="1"/>
  <c r="CW230" i="45"/>
  <c r="CV230" i="45"/>
  <c r="CU230" i="45"/>
  <c r="CT230" i="45"/>
  <c r="CX230" i="45" s="1"/>
  <c r="CZ230" i="45" s="1"/>
  <c r="CW229" i="45"/>
  <c r="CV229" i="45"/>
  <c r="CU229" i="45"/>
  <c r="CT229" i="45"/>
  <c r="CX229" i="45" s="1"/>
  <c r="CZ229" i="45" s="1"/>
  <c r="CW228" i="45"/>
  <c r="CV228" i="45"/>
  <c r="CU228" i="45"/>
  <c r="CT228" i="45"/>
  <c r="CX228" i="45" s="1"/>
  <c r="CZ228" i="45" s="1"/>
  <c r="CW227" i="45"/>
  <c r="CV227" i="45"/>
  <c r="CU227" i="45"/>
  <c r="CT227" i="45"/>
  <c r="CX227" i="45" s="1"/>
  <c r="CZ227" i="45" s="1"/>
  <c r="CW226" i="45"/>
  <c r="CV226" i="45"/>
  <c r="CU226" i="45"/>
  <c r="CT226" i="45"/>
  <c r="CX226" i="45" s="1"/>
  <c r="CZ226" i="45" s="1"/>
  <c r="CW225" i="45"/>
  <c r="CV225" i="45"/>
  <c r="CU225" i="45"/>
  <c r="CT225" i="45"/>
  <c r="CX225" i="45" s="1"/>
  <c r="CZ225" i="45" s="1"/>
  <c r="CW224" i="45"/>
  <c r="CV224" i="45"/>
  <c r="CU224" i="45"/>
  <c r="CT224" i="45"/>
  <c r="CX224" i="45" s="1"/>
  <c r="CZ224" i="45" s="1"/>
  <c r="CW223" i="45"/>
  <c r="CV223" i="45"/>
  <c r="CU223" i="45"/>
  <c r="CT223" i="45"/>
  <c r="CX223" i="45" s="1"/>
  <c r="CZ223" i="45" s="1"/>
  <c r="CW222" i="45"/>
  <c r="CV222" i="45"/>
  <c r="CU222" i="45"/>
  <c r="CT222" i="45"/>
  <c r="CX222" i="45" s="1"/>
  <c r="CZ222" i="45" s="1"/>
  <c r="CW221" i="45"/>
  <c r="CV221" i="45"/>
  <c r="CU221" i="45"/>
  <c r="CT221" i="45"/>
  <c r="CX221" i="45" s="1"/>
  <c r="CZ221" i="45" s="1"/>
  <c r="CW220" i="45"/>
  <c r="CV220" i="45"/>
  <c r="CU220" i="45"/>
  <c r="CT220" i="45"/>
  <c r="CX220" i="45" s="1"/>
  <c r="CZ220" i="45" s="1"/>
  <c r="CW219" i="45"/>
  <c r="CV219" i="45"/>
  <c r="CU219" i="45"/>
  <c r="CT219" i="45"/>
  <c r="CX219" i="45" s="1"/>
  <c r="CZ219" i="45" s="1"/>
  <c r="CW218" i="45"/>
  <c r="CV218" i="45"/>
  <c r="CU218" i="45"/>
  <c r="CT218" i="45"/>
  <c r="CX218" i="45" s="1"/>
  <c r="CZ218" i="45" s="1"/>
  <c r="CW217" i="45"/>
  <c r="CV217" i="45"/>
  <c r="CU217" i="45"/>
  <c r="CT217" i="45"/>
  <c r="CX217" i="45" s="1"/>
  <c r="CZ217" i="45" s="1"/>
  <c r="CW216" i="45"/>
  <c r="CV216" i="45"/>
  <c r="CU216" i="45"/>
  <c r="CT216" i="45"/>
  <c r="CX216" i="45" s="1"/>
  <c r="CZ216" i="45" s="1"/>
  <c r="CW215" i="45"/>
  <c r="CV215" i="45"/>
  <c r="CU215" i="45"/>
  <c r="CT215" i="45"/>
  <c r="CX215" i="45" s="1"/>
  <c r="CZ215" i="45" s="1"/>
  <c r="CW214" i="45"/>
  <c r="CV214" i="45"/>
  <c r="CU214" i="45"/>
  <c r="CT214" i="45"/>
  <c r="CX214" i="45" s="1"/>
  <c r="CZ214" i="45" s="1"/>
  <c r="CW213" i="45"/>
  <c r="CV213" i="45"/>
  <c r="CU213" i="45"/>
  <c r="CT213" i="45"/>
  <c r="CX213" i="45" s="1"/>
  <c r="CZ213" i="45" s="1"/>
  <c r="CW212" i="45"/>
  <c r="CV212" i="45"/>
  <c r="CU212" i="45"/>
  <c r="CT212" i="45"/>
  <c r="CX212" i="45" s="1"/>
  <c r="CZ212" i="45" s="1"/>
  <c r="CW211" i="45"/>
  <c r="CV211" i="45"/>
  <c r="CU211" i="45"/>
  <c r="CT211" i="45"/>
  <c r="CX211" i="45" s="1"/>
  <c r="CZ211" i="45" s="1"/>
  <c r="CW210" i="45"/>
  <c r="CV210" i="45"/>
  <c r="CU210" i="45"/>
  <c r="CT210" i="45"/>
  <c r="CX210" i="45" s="1"/>
  <c r="CZ210" i="45" s="1"/>
  <c r="CW209" i="45"/>
  <c r="CV209" i="45"/>
  <c r="CU209" i="45"/>
  <c r="CT209" i="45"/>
  <c r="CX209" i="45" s="1"/>
  <c r="CZ209" i="45" s="1"/>
  <c r="CW208" i="45"/>
  <c r="CV208" i="45"/>
  <c r="CU208" i="45"/>
  <c r="CT208" i="45"/>
  <c r="CX208" i="45" s="1"/>
  <c r="CZ208" i="45" s="1"/>
  <c r="CW207" i="45"/>
  <c r="CV207" i="45"/>
  <c r="CU207" i="45"/>
  <c r="CT207" i="45"/>
  <c r="CX207" i="45" s="1"/>
  <c r="CZ207" i="45" s="1"/>
  <c r="CW206" i="45"/>
  <c r="CV206" i="45"/>
  <c r="CU206" i="45"/>
  <c r="CT206" i="45"/>
  <c r="CX206" i="45" s="1"/>
  <c r="CZ206" i="45" s="1"/>
  <c r="CW205" i="45"/>
  <c r="CV205" i="45"/>
  <c r="CU205" i="45"/>
  <c r="CT205" i="45"/>
  <c r="CX205" i="45" s="1"/>
  <c r="CZ205" i="45" s="1"/>
  <c r="CW204" i="45"/>
  <c r="CV204" i="45"/>
  <c r="CU204" i="45"/>
  <c r="CT204" i="45"/>
  <c r="CX204" i="45" s="1"/>
  <c r="CZ204" i="45" s="1"/>
  <c r="CW203" i="45"/>
  <c r="CV203" i="45"/>
  <c r="CU203" i="45"/>
  <c r="CT203" i="45"/>
  <c r="CX203" i="45" s="1"/>
  <c r="CZ203" i="45" s="1"/>
  <c r="CW202" i="45"/>
  <c r="CV202" i="45"/>
  <c r="CU202" i="45"/>
  <c r="CT202" i="45"/>
  <c r="CX202" i="45" s="1"/>
  <c r="CZ202" i="45" s="1"/>
  <c r="CW201" i="45"/>
  <c r="CV201" i="45"/>
  <c r="CU201" i="45"/>
  <c r="CT201" i="45"/>
  <c r="CX201" i="45" s="1"/>
  <c r="CZ201" i="45" s="1"/>
  <c r="CW200" i="45"/>
  <c r="CV200" i="45"/>
  <c r="CU200" i="45"/>
  <c r="CT200" i="45"/>
  <c r="CX200" i="45" s="1"/>
  <c r="CZ200" i="45" s="1"/>
  <c r="CW199" i="45"/>
  <c r="CV199" i="45"/>
  <c r="CU199" i="45"/>
  <c r="CT199" i="45"/>
  <c r="CX199" i="45" s="1"/>
  <c r="CZ199" i="45" s="1"/>
  <c r="CW198" i="45"/>
  <c r="CV198" i="45"/>
  <c r="CU198" i="45"/>
  <c r="CT198" i="45"/>
  <c r="CX198" i="45" s="1"/>
  <c r="CZ198" i="45" s="1"/>
  <c r="CW197" i="45"/>
  <c r="CV197" i="45"/>
  <c r="CU197" i="45"/>
  <c r="CT197" i="45"/>
  <c r="CX197" i="45" s="1"/>
  <c r="CZ197" i="45" s="1"/>
  <c r="CW196" i="45"/>
  <c r="CV196" i="45"/>
  <c r="CU196" i="45"/>
  <c r="CT196" i="45"/>
  <c r="CX196" i="45" s="1"/>
  <c r="CZ196" i="45" s="1"/>
  <c r="CW195" i="45"/>
  <c r="CV195" i="45"/>
  <c r="CU195" i="45"/>
  <c r="CT195" i="45"/>
  <c r="CX195" i="45" s="1"/>
  <c r="CZ195" i="45" s="1"/>
  <c r="CW194" i="45"/>
  <c r="CV194" i="45"/>
  <c r="CU194" i="45"/>
  <c r="CT194" i="45"/>
  <c r="CX194" i="45" s="1"/>
  <c r="CZ194" i="45" s="1"/>
  <c r="CW193" i="45"/>
  <c r="CV193" i="45"/>
  <c r="CU193" i="45"/>
  <c r="CT193" i="45"/>
  <c r="CX193" i="45" s="1"/>
  <c r="CZ193" i="45" s="1"/>
  <c r="CW192" i="45"/>
  <c r="CV192" i="45"/>
  <c r="CU192" i="45"/>
  <c r="CT192" i="45"/>
  <c r="CX192" i="45" s="1"/>
  <c r="CZ192" i="45" s="1"/>
  <c r="CW191" i="45"/>
  <c r="CV191" i="45"/>
  <c r="CU191" i="45"/>
  <c r="CT191" i="45"/>
  <c r="CX191" i="45" s="1"/>
  <c r="CZ191" i="45" s="1"/>
  <c r="CW190" i="45"/>
  <c r="CV190" i="45"/>
  <c r="CU190" i="45"/>
  <c r="CT190" i="45"/>
  <c r="CX190" i="45" s="1"/>
  <c r="CZ190" i="45" s="1"/>
  <c r="CW189" i="45"/>
  <c r="CV189" i="45"/>
  <c r="CU189" i="45"/>
  <c r="CT189" i="45"/>
  <c r="CX189" i="45" s="1"/>
  <c r="CZ189" i="45" s="1"/>
  <c r="CW188" i="45"/>
  <c r="CV188" i="45"/>
  <c r="CU188" i="45"/>
  <c r="CT188" i="45"/>
  <c r="CX188" i="45" s="1"/>
  <c r="CZ188" i="45" s="1"/>
  <c r="CW187" i="45"/>
  <c r="CV187" i="45"/>
  <c r="CU187" i="45"/>
  <c r="CT187" i="45"/>
  <c r="CX187" i="45" s="1"/>
  <c r="CZ187" i="45" s="1"/>
  <c r="CW186" i="45"/>
  <c r="CV186" i="45"/>
  <c r="CU186" i="45"/>
  <c r="CT186" i="45"/>
  <c r="CX186" i="45" s="1"/>
  <c r="CZ186" i="45" s="1"/>
  <c r="CW185" i="45"/>
  <c r="CV185" i="45"/>
  <c r="CU185" i="45"/>
  <c r="CT185" i="45"/>
  <c r="CX185" i="45" s="1"/>
  <c r="CZ185" i="45" s="1"/>
  <c r="CW184" i="45"/>
  <c r="CV184" i="45"/>
  <c r="CU184" i="45"/>
  <c r="CT184" i="45"/>
  <c r="CX184" i="45" s="1"/>
  <c r="CZ184" i="45" s="1"/>
  <c r="CW183" i="45"/>
  <c r="CV183" i="45"/>
  <c r="CU183" i="45"/>
  <c r="CT183" i="45"/>
  <c r="CX183" i="45" s="1"/>
  <c r="CZ183" i="45" s="1"/>
  <c r="CW182" i="45"/>
  <c r="CV182" i="45"/>
  <c r="CU182" i="45"/>
  <c r="CT182" i="45"/>
  <c r="CX182" i="45" s="1"/>
  <c r="CZ182" i="45" s="1"/>
  <c r="CW181" i="45"/>
  <c r="CV181" i="45"/>
  <c r="CU181" i="45"/>
  <c r="CT181" i="45"/>
  <c r="CX181" i="45" s="1"/>
  <c r="CZ181" i="45" s="1"/>
  <c r="CW180" i="45"/>
  <c r="CV180" i="45"/>
  <c r="CU180" i="45"/>
  <c r="CT180" i="45"/>
  <c r="CX180" i="45" s="1"/>
  <c r="CZ180" i="45" s="1"/>
  <c r="CW179" i="45"/>
  <c r="CV179" i="45"/>
  <c r="CU179" i="45"/>
  <c r="CT179" i="45"/>
  <c r="CX179" i="45" s="1"/>
  <c r="CZ179" i="45" s="1"/>
  <c r="CW178" i="45"/>
  <c r="CV178" i="45"/>
  <c r="CU178" i="45"/>
  <c r="CT178" i="45"/>
  <c r="CX178" i="45" s="1"/>
  <c r="CZ178" i="45" s="1"/>
  <c r="CW177" i="45"/>
  <c r="CV177" i="45"/>
  <c r="CU177" i="45"/>
  <c r="CT177" i="45"/>
  <c r="CX177" i="45" s="1"/>
  <c r="CZ177" i="45" s="1"/>
  <c r="CW176" i="45"/>
  <c r="CV176" i="45"/>
  <c r="CU176" i="45"/>
  <c r="CT176" i="45"/>
  <c r="CX176" i="45" s="1"/>
  <c r="CZ176" i="45" s="1"/>
  <c r="CW175" i="45"/>
  <c r="CV175" i="45"/>
  <c r="CU175" i="45"/>
  <c r="CT175" i="45"/>
  <c r="CX175" i="45" s="1"/>
  <c r="CZ175" i="45" s="1"/>
  <c r="CW174" i="45"/>
  <c r="CV174" i="45"/>
  <c r="CU174" i="45"/>
  <c r="CT174" i="45"/>
  <c r="CX174" i="45" s="1"/>
  <c r="CZ174" i="45" s="1"/>
  <c r="CW173" i="45"/>
  <c r="CV173" i="45"/>
  <c r="CU173" i="45"/>
  <c r="CT173" i="45"/>
  <c r="CW172" i="45"/>
  <c r="CV172" i="45"/>
  <c r="CU172" i="45"/>
  <c r="CT172" i="45"/>
  <c r="CX172" i="45" s="1"/>
  <c r="CZ172" i="45" s="1"/>
  <c r="CW171" i="45"/>
  <c r="CV171" i="45"/>
  <c r="CU171" i="45"/>
  <c r="CT171" i="45"/>
  <c r="CX171" i="45" s="1"/>
  <c r="CZ171" i="45" s="1"/>
  <c r="CW170" i="45"/>
  <c r="CV170" i="45"/>
  <c r="CU170" i="45"/>
  <c r="CT170" i="45"/>
  <c r="CX170" i="45" s="1"/>
  <c r="CZ170" i="45" s="1"/>
  <c r="CW169" i="45"/>
  <c r="CV169" i="45"/>
  <c r="CU169" i="45"/>
  <c r="CT169" i="45"/>
  <c r="CW168" i="45"/>
  <c r="CV168" i="45"/>
  <c r="CU168" i="45"/>
  <c r="CT168" i="45"/>
  <c r="CX168" i="45" s="1"/>
  <c r="CZ168" i="45" s="1"/>
  <c r="CW167" i="45"/>
  <c r="CV167" i="45"/>
  <c r="CU167" i="45"/>
  <c r="CT167" i="45"/>
  <c r="CX167" i="45" s="1"/>
  <c r="CZ167" i="45" s="1"/>
  <c r="CW166" i="45"/>
  <c r="CV166" i="45"/>
  <c r="CU166" i="45"/>
  <c r="CT166" i="45"/>
  <c r="CW165" i="45"/>
  <c r="CV165" i="45"/>
  <c r="CU165" i="45"/>
  <c r="CT165" i="45"/>
  <c r="CW164" i="45"/>
  <c r="CV164" i="45"/>
  <c r="CU164" i="45"/>
  <c r="CT164" i="45"/>
  <c r="CX164" i="45" s="1"/>
  <c r="CZ164" i="45" s="1"/>
  <c r="CW163" i="45"/>
  <c r="CV163" i="45"/>
  <c r="CU163" i="45"/>
  <c r="CT163" i="45"/>
  <c r="CX163" i="45" s="1"/>
  <c r="CZ163" i="45" s="1"/>
  <c r="CW162" i="45"/>
  <c r="CV162" i="45"/>
  <c r="CU162" i="45"/>
  <c r="CT162" i="45"/>
  <c r="CX162" i="45" s="1"/>
  <c r="CZ162" i="45" s="1"/>
  <c r="CW161" i="45"/>
  <c r="CV161" i="45"/>
  <c r="CU161" i="45"/>
  <c r="CT161" i="45"/>
  <c r="CX161" i="45" s="1"/>
  <c r="CZ161" i="45" s="1"/>
  <c r="CW160" i="45"/>
  <c r="CV160" i="45"/>
  <c r="CU160" i="45"/>
  <c r="CT160" i="45"/>
  <c r="CX160" i="45" s="1"/>
  <c r="CZ160" i="45" s="1"/>
  <c r="CW159" i="45"/>
  <c r="CV159" i="45"/>
  <c r="CU159" i="45"/>
  <c r="CT159" i="45"/>
  <c r="CX159" i="45" s="1"/>
  <c r="CZ159" i="45" s="1"/>
  <c r="CW158" i="45"/>
  <c r="CV158" i="45"/>
  <c r="CU158" i="45"/>
  <c r="CT158" i="45"/>
  <c r="CW157" i="45"/>
  <c r="CV157" i="45"/>
  <c r="CU157" i="45"/>
  <c r="CT157" i="45"/>
  <c r="CX157" i="45" s="1"/>
  <c r="CZ157" i="45" s="1"/>
  <c r="CW156" i="45"/>
  <c r="CV156" i="45"/>
  <c r="CU156" i="45"/>
  <c r="CT156" i="45"/>
  <c r="CW155" i="45"/>
  <c r="CV155" i="45"/>
  <c r="CU155" i="45"/>
  <c r="CT155" i="45"/>
  <c r="CX155" i="45" s="1"/>
  <c r="CZ155" i="45" s="1"/>
  <c r="CW154" i="45"/>
  <c r="CV154" i="45"/>
  <c r="CU154" i="45"/>
  <c r="CT154" i="45"/>
  <c r="CX154" i="45" s="1"/>
  <c r="CZ154" i="45" s="1"/>
  <c r="CW153" i="45"/>
  <c r="CV153" i="45"/>
  <c r="CU153" i="45"/>
  <c r="CT153" i="45"/>
  <c r="CX153" i="45" s="1"/>
  <c r="CZ153" i="45" s="1"/>
  <c r="CW152" i="45"/>
  <c r="CV152" i="45"/>
  <c r="CU152" i="45"/>
  <c r="CT152" i="45"/>
  <c r="CX152" i="45" s="1"/>
  <c r="CZ152" i="45" s="1"/>
  <c r="CW151" i="45"/>
  <c r="CV151" i="45"/>
  <c r="CU151" i="45"/>
  <c r="CT151" i="45"/>
  <c r="CX151" i="45" s="1"/>
  <c r="CZ151" i="45" s="1"/>
  <c r="CW150" i="45"/>
  <c r="CV150" i="45"/>
  <c r="CU150" i="45"/>
  <c r="CT150" i="45"/>
  <c r="CW149" i="45"/>
  <c r="CV149" i="45"/>
  <c r="CU149" i="45"/>
  <c r="CT149" i="45"/>
  <c r="CX149" i="45" s="1"/>
  <c r="CZ149" i="45" s="1"/>
  <c r="CW148" i="45"/>
  <c r="CV148" i="45"/>
  <c r="CU148" i="45"/>
  <c r="CT148" i="45"/>
  <c r="CW147" i="45"/>
  <c r="CV147" i="45"/>
  <c r="CU147" i="45"/>
  <c r="CT147" i="45"/>
  <c r="CX147" i="45" s="1"/>
  <c r="CZ147" i="45" s="1"/>
  <c r="CW146" i="45"/>
  <c r="CV146" i="45"/>
  <c r="CU146" i="45"/>
  <c r="CT146" i="45"/>
  <c r="CX146" i="45" s="1"/>
  <c r="CZ146" i="45" s="1"/>
  <c r="CW145" i="45"/>
  <c r="CV145" i="45"/>
  <c r="CU145" i="45"/>
  <c r="CT145" i="45"/>
  <c r="CX145" i="45" s="1"/>
  <c r="CZ145" i="45" s="1"/>
  <c r="CW144" i="45"/>
  <c r="CV144" i="45"/>
  <c r="CU144" i="45"/>
  <c r="CT144" i="45"/>
  <c r="CX144" i="45" s="1"/>
  <c r="CZ144" i="45" s="1"/>
  <c r="CW143" i="45"/>
  <c r="CV143" i="45"/>
  <c r="CU143" i="45"/>
  <c r="CT143" i="45"/>
  <c r="CX143" i="45" s="1"/>
  <c r="CZ143" i="45" s="1"/>
  <c r="CW142" i="45"/>
  <c r="CV142" i="45"/>
  <c r="CU142" i="45"/>
  <c r="CT142" i="45"/>
  <c r="CW141" i="45"/>
  <c r="CV141" i="45"/>
  <c r="CU141" i="45"/>
  <c r="CT141" i="45"/>
  <c r="CX141" i="45" s="1"/>
  <c r="CZ141" i="45" s="1"/>
  <c r="CW140" i="45"/>
  <c r="CV140" i="45"/>
  <c r="CU140" i="45"/>
  <c r="CT140" i="45"/>
  <c r="CW139" i="45"/>
  <c r="CV139" i="45"/>
  <c r="CU139" i="45"/>
  <c r="CT139" i="45"/>
  <c r="CX139" i="45" s="1"/>
  <c r="CZ139" i="45" s="1"/>
  <c r="CW138" i="45"/>
  <c r="CV138" i="45"/>
  <c r="CU138" i="45"/>
  <c r="CT138" i="45"/>
  <c r="CX138" i="45" s="1"/>
  <c r="CZ138" i="45" s="1"/>
  <c r="CW137" i="45"/>
  <c r="CV137" i="45"/>
  <c r="CU137" i="45"/>
  <c r="CT137" i="45"/>
  <c r="CX137" i="45" s="1"/>
  <c r="CZ137" i="45" s="1"/>
  <c r="CW136" i="45"/>
  <c r="CV136" i="45"/>
  <c r="CU136" i="45"/>
  <c r="CT136" i="45"/>
  <c r="CX136" i="45" s="1"/>
  <c r="CZ136" i="45" s="1"/>
  <c r="CW135" i="45"/>
  <c r="CV135" i="45"/>
  <c r="CU135" i="45"/>
  <c r="CT135" i="45"/>
  <c r="CX135" i="45" s="1"/>
  <c r="CZ135" i="45" s="1"/>
  <c r="CW134" i="45"/>
  <c r="CV134" i="45"/>
  <c r="CU134" i="45"/>
  <c r="CT134" i="45"/>
  <c r="CW133" i="45"/>
  <c r="CV133" i="45"/>
  <c r="CU133" i="45"/>
  <c r="CT133" i="45"/>
  <c r="CX133" i="45" s="1"/>
  <c r="CZ133" i="45" s="1"/>
  <c r="CW132" i="45"/>
  <c r="CV132" i="45"/>
  <c r="CU132" i="45"/>
  <c r="CT132" i="45"/>
  <c r="CW131" i="45"/>
  <c r="CV131" i="45"/>
  <c r="CU131" i="45"/>
  <c r="CT131" i="45"/>
  <c r="CX131" i="45" s="1"/>
  <c r="CZ131" i="45" s="1"/>
  <c r="CW130" i="45"/>
  <c r="CV130" i="45"/>
  <c r="CU130" i="45"/>
  <c r="CT130" i="45"/>
  <c r="CX130" i="45" s="1"/>
  <c r="CZ130" i="45" s="1"/>
  <c r="CW129" i="45"/>
  <c r="CV129" i="45"/>
  <c r="CU129" i="45"/>
  <c r="CT129" i="45"/>
  <c r="CX129" i="45" s="1"/>
  <c r="CZ129" i="45" s="1"/>
  <c r="CW128" i="45"/>
  <c r="CV128" i="45"/>
  <c r="CU128" i="45"/>
  <c r="CT128" i="45"/>
  <c r="CX128" i="45" s="1"/>
  <c r="CZ128" i="45" s="1"/>
  <c r="CW127" i="45"/>
  <c r="CV127" i="45"/>
  <c r="CU127" i="45"/>
  <c r="CT127" i="45"/>
  <c r="CX127" i="45" s="1"/>
  <c r="CZ127" i="45" s="1"/>
  <c r="CW126" i="45"/>
  <c r="CV126" i="45"/>
  <c r="CU126" i="45"/>
  <c r="CT126" i="45"/>
  <c r="CW125" i="45"/>
  <c r="CV125" i="45"/>
  <c r="CU125" i="45"/>
  <c r="CT125" i="45"/>
  <c r="CX125" i="45" s="1"/>
  <c r="CZ125" i="45" s="1"/>
  <c r="CW124" i="45"/>
  <c r="CV124" i="45"/>
  <c r="CU124" i="45"/>
  <c r="CT124" i="45"/>
  <c r="CW123" i="45"/>
  <c r="CV123" i="45"/>
  <c r="CU123" i="45"/>
  <c r="CT123" i="45"/>
  <c r="CX123" i="45" s="1"/>
  <c r="CZ123" i="45" s="1"/>
  <c r="CW122" i="45"/>
  <c r="CV122" i="45"/>
  <c r="CU122" i="45"/>
  <c r="CT122" i="45"/>
  <c r="CX122" i="45" s="1"/>
  <c r="CZ122" i="45" s="1"/>
  <c r="CW121" i="45"/>
  <c r="CV121" i="45"/>
  <c r="CU121" i="45"/>
  <c r="CT121" i="45"/>
  <c r="CX121" i="45" s="1"/>
  <c r="CZ121" i="45" s="1"/>
  <c r="CW120" i="45"/>
  <c r="CV120" i="45"/>
  <c r="CU120" i="45"/>
  <c r="CT120" i="45"/>
  <c r="CX120" i="45" s="1"/>
  <c r="CZ120" i="45" s="1"/>
  <c r="CW119" i="45"/>
  <c r="CV119" i="45"/>
  <c r="CU119" i="45"/>
  <c r="CT119" i="45"/>
  <c r="CX119" i="45" s="1"/>
  <c r="CZ119" i="45" s="1"/>
  <c r="CW118" i="45"/>
  <c r="CV118" i="45"/>
  <c r="CU118" i="45"/>
  <c r="CT118" i="45"/>
  <c r="CW117" i="45"/>
  <c r="CV117" i="45"/>
  <c r="CU117" i="45"/>
  <c r="CT117" i="45"/>
  <c r="CX117" i="45" s="1"/>
  <c r="CZ117" i="45" s="1"/>
  <c r="CW116" i="45"/>
  <c r="CV116" i="45"/>
  <c r="CU116" i="45"/>
  <c r="CT116" i="45"/>
  <c r="CW115" i="45"/>
  <c r="CV115" i="45"/>
  <c r="CU115" i="45"/>
  <c r="CT115" i="45"/>
  <c r="CX115" i="45" s="1"/>
  <c r="CZ115" i="45" s="1"/>
  <c r="CW114" i="45"/>
  <c r="CV114" i="45"/>
  <c r="CU114" i="45"/>
  <c r="CT114" i="45"/>
  <c r="CX114" i="45" s="1"/>
  <c r="CZ114" i="45" s="1"/>
  <c r="CW113" i="45"/>
  <c r="CV113" i="45"/>
  <c r="CU113" i="45"/>
  <c r="CT113" i="45"/>
  <c r="CX113" i="45" s="1"/>
  <c r="CZ113" i="45" s="1"/>
  <c r="CW112" i="45"/>
  <c r="CV112" i="45"/>
  <c r="CU112" i="45"/>
  <c r="CT112" i="45"/>
  <c r="CX112" i="45" s="1"/>
  <c r="CZ112" i="45" s="1"/>
  <c r="CW111" i="45"/>
  <c r="CV111" i="45"/>
  <c r="CU111" i="45"/>
  <c r="CT111" i="45"/>
  <c r="CX111" i="45" s="1"/>
  <c r="CZ111" i="45" s="1"/>
  <c r="CW110" i="45"/>
  <c r="CV110" i="45"/>
  <c r="CU110" i="45"/>
  <c r="CT110" i="45"/>
  <c r="CW109" i="45"/>
  <c r="CV109" i="45"/>
  <c r="CU109" i="45"/>
  <c r="CT109" i="45"/>
  <c r="CX109" i="45" s="1"/>
  <c r="CZ109" i="45" s="1"/>
  <c r="CW108" i="45"/>
  <c r="CV108" i="45"/>
  <c r="CU108" i="45"/>
  <c r="CT108" i="45"/>
  <c r="CW107" i="45"/>
  <c r="CV107" i="45"/>
  <c r="CU107" i="45"/>
  <c r="CT107" i="45"/>
  <c r="CX107" i="45" s="1"/>
  <c r="CZ107" i="45" s="1"/>
  <c r="CW106" i="45"/>
  <c r="CV106" i="45"/>
  <c r="CU106" i="45"/>
  <c r="CT106" i="45"/>
  <c r="CX106" i="45" s="1"/>
  <c r="CZ106" i="45" s="1"/>
  <c r="CW105" i="45"/>
  <c r="CV105" i="45"/>
  <c r="CU105" i="45"/>
  <c r="CT105" i="45"/>
  <c r="CX105" i="45" s="1"/>
  <c r="CZ105" i="45" s="1"/>
  <c r="CW104" i="45"/>
  <c r="CV104" i="45"/>
  <c r="CU104" i="45"/>
  <c r="CT104" i="45"/>
  <c r="CX104" i="45" s="1"/>
  <c r="CZ104" i="45" s="1"/>
  <c r="CW103" i="45"/>
  <c r="CV103" i="45"/>
  <c r="CU103" i="45"/>
  <c r="CT103" i="45"/>
  <c r="CX103" i="45" s="1"/>
  <c r="CZ103" i="45" s="1"/>
  <c r="CW102" i="45"/>
  <c r="CV102" i="45"/>
  <c r="CU102" i="45"/>
  <c r="CT102" i="45"/>
  <c r="CW101" i="45"/>
  <c r="CV101" i="45"/>
  <c r="CU101" i="45"/>
  <c r="CT101" i="45"/>
  <c r="CX101" i="45" s="1"/>
  <c r="CZ101" i="45" s="1"/>
  <c r="CW100" i="45"/>
  <c r="CV100" i="45"/>
  <c r="CU100" i="45"/>
  <c r="CT100" i="45"/>
  <c r="CW99" i="45"/>
  <c r="CV99" i="45"/>
  <c r="CU99" i="45"/>
  <c r="CT99" i="45"/>
  <c r="CX99" i="45" s="1"/>
  <c r="CZ99" i="45" s="1"/>
  <c r="CW98" i="45"/>
  <c r="CV98" i="45"/>
  <c r="CU98" i="45"/>
  <c r="CT98" i="45"/>
  <c r="CX98" i="45" s="1"/>
  <c r="CZ98" i="45" s="1"/>
  <c r="CW97" i="45"/>
  <c r="CV97" i="45"/>
  <c r="CU97" i="45"/>
  <c r="CT97" i="45"/>
  <c r="CX97" i="45" s="1"/>
  <c r="CZ97" i="45" s="1"/>
  <c r="CW96" i="45"/>
  <c r="CV96" i="45"/>
  <c r="CU96" i="45"/>
  <c r="CT96" i="45"/>
  <c r="CX96" i="45" s="1"/>
  <c r="CZ96" i="45" s="1"/>
  <c r="CW95" i="45"/>
  <c r="CV95" i="45"/>
  <c r="CU95" i="45"/>
  <c r="CT95" i="45"/>
  <c r="CX95" i="45" s="1"/>
  <c r="CZ95" i="45" s="1"/>
  <c r="CW94" i="45"/>
  <c r="CV94" i="45"/>
  <c r="CU94" i="45"/>
  <c r="CT94" i="45"/>
  <c r="CW93" i="45"/>
  <c r="CV93" i="45"/>
  <c r="CU93" i="45"/>
  <c r="CT93" i="45"/>
  <c r="CX93" i="45" s="1"/>
  <c r="CZ93" i="45" s="1"/>
  <c r="CW92" i="45"/>
  <c r="CV92" i="45"/>
  <c r="CU92" i="45"/>
  <c r="CT92" i="45"/>
  <c r="CW91" i="45"/>
  <c r="CV91" i="45"/>
  <c r="CU91" i="45"/>
  <c r="CT91" i="45"/>
  <c r="CX91" i="45" s="1"/>
  <c r="CZ91" i="45" s="1"/>
  <c r="CW90" i="45"/>
  <c r="CV90" i="45"/>
  <c r="CU90" i="45"/>
  <c r="CT90" i="45"/>
  <c r="CX90" i="45" s="1"/>
  <c r="CZ90" i="45" s="1"/>
  <c r="CW89" i="45"/>
  <c r="CV89" i="45"/>
  <c r="CU89" i="45"/>
  <c r="CT89" i="45"/>
  <c r="CX89" i="45" s="1"/>
  <c r="CZ89" i="45" s="1"/>
  <c r="CW88" i="45"/>
  <c r="CV88" i="45"/>
  <c r="CU88" i="45"/>
  <c r="CT88" i="45"/>
  <c r="CX88" i="45" s="1"/>
  <c r="CZ88" i="45" s="1"/>
  <c r="CW87" i="45"/>
  <c r="CV87" i="45"/>
  <c r="CU87" i="45"/>
  <c r="CT87" i="45"/>
  <c r="CX87" i="45" s="1"/>
  <c r="CZ87" i="45" s="1"/>
  <c r="CW86" i="45"/>
  <c r="CV86" i="45"/>
  <c r="CU86" i="45"/>
  <c r="CT86" i="45"/>
  <c r="CW85" i="45"/>
  <c r="CV85" i="45"/>
  <c r="CU85" i="45"/>
  <c r="CT85" i="45"/>
  <c r="CX85" i="45" s="1"/>
  <c r="CZ85" i="45" s="1"/>
  <c r="CW84" i="45"/>
  <c r="CV84" i="45"/>
  <c r="CU84" i="45"/>
  <c r="CT84" i="45"/>
  <c r="CW83" i="45"/>
  <c r="CV83" i="45"/>
  <c r="CU83" i="45"/>
  <c r="CT83" i="45"/>
  <c r="CX83" i="45" s="1"/>
  <c r="CZ83" i="45" s="1"/>
  <c r="CW82" i="45"/>
  <c r="CV82" i="45"/>
  <c r="CU82" i="45"/>
  <c r="CT82" i="45"/>
  <c r="CX82" i="45" s="1"/>
  <c r="CZ82" i="45" s="1"/>
  <c r="CW81" i="45"/>
  <c r="CV81" i="45"/>
  <c r="CU81" i="45"/>
  <c r="CT81" i="45"/>
  <c r="CX81" i="45" s="1"/>
  <c r="CZ81" i="45" s="1"/>
  <c r="CW80" i="45"/>
  <c r="CV80" i="45"/>
  <c r="CU80" i="45"/>
  <c r="CT80" i="45"/>
  <c r="CX80" i="45" s="1"/>
  <c r="CZ80" i="45" s="1"/>
  <c r="CW79" i="45"/>
  <c r="CV79" i="45"/>
  <c r="CU79" i="45"/>
  <c r="CT79" i="45"/>
  <c r="CX79" i="45" s="1"/>
  <c r="CZ79" i="45" s="1"/>
  <c r="CW78" i="45"/>
  <c r="CV78" i="45"/>
  <c r="CU78" i="45"/>
  <c r="CT78" i="45"/>
  <c r="CW77" i="45"/>
  <c r="CV77" i="45"/>
  <c r="CU77" i="45"/>
  <c r="CT77" i="45"/>
  <c r="CX77" i="45" s="1"/>
  <c r="CZ77" i="45" s="1"/>
  <c r="CW76" i="45"/>
  <c r="CV76" i="45"/>
  <c r="CU76" i="45"/>
  <c r="CT76" i="45"/>
  <c r="CW75" i="45"/>
  <c r="CV75" i="45"/>
  <c r="CU75" i="45"/>
  <c r="CT75" i="45"/>
  <c r="CX75" i="45" s="1"/>
  <c r="CZ75" i="45" s="1"/>
  <c r="CW74" i="45"/>
  <c r="CV74" i="45"/>
  <c r="CU74" i="45"/>
  <c r="CT74" i="45"/>
  <c r="CX74" i="45" s="1"/>
  <c r="CZ74" i="45" s="1"/>
  <c r="CW73" i="45"/>
  <c r="CV73" i="45"/>
  <c r="CU73" i="45"/>
  <c r="CT73" i="45"/>
  <c r="CX73" i="45" s="1"/>
  <c r="CZ73" i="45" s="1"/>
  <c r="CW72" i="45"/>
  <c r="CV72" i="45"/>
  <c r="CU72" i="45"/>
  <c r="CT72" i="45"/>
  <c r="CX72" i="45" s="1"/>
  <c r="CZ72" i="45" s="1"/>
  <c r="CW71" i="45"/>
  <c r="CV71" i="45"/>
  <c r="CU71" i="45"/>
  <c r="CT71" i="45"/>
  <c r="CX71" i="45" s="1"/>
  <c r="CZ71" i="45" s="1"/>
  <c r="CW70" i="45"/>
  <c r="CV70" i="45"/>
  <c r="CU70" i="45"/>
  <c r="CT70" i="45"/>
  <c r="CW69" i="45"/>
  <c r="CV69" i="45"/>
  <c r="CU69" i="45"/>
  <c r="CT69" i="45"/>
  <c r="CX69" i="45" s="1"/>
  <c r="CZ69" i="45" s="1"/>
  <c r="CW68" i="45"/>
  <c r="CV68" i="45"/>
  <c r="CU68" i="45"/>
  <c r="CT68" i="45"/>
  <c r="CW67" i="45"/>
  <c r="CV67" i="45"/>
  <c r="CU67" i="45"/>
  <c r="CT67" i="45"/>
  <c r="CX67" i="45" s="1"/>
  <c r="CZ67" i="45" s="1"/>
  <c r="CW66" i="45"/>
  <c r="CV66" i="45"/>
  <c r="CU66" i="45"/>
  <c r="CT66" i="45"/>
  <c r="CX66" i="45" s="1"/>
  <c r="CZ66" i="45" s="1"/>
  <c r="CW65" i="45"/>
  <c r="CV65" i="45"/>
  <c r="CU65" i="45"/>
  <c r="CT65" i="45"/>
  <c r="CX65" i="45" s="1"/>
  <c r="CZ65" i="45" s="1"/>
  <c r="CW64" i="45"/>
  <c r="CV64" i="45"/>
  <c r="CU64" i="45"/>
  <c r="CT64" i="45"/>
  <c r="CX64" i="45" s="1"/>
  <c r="CZ64" i="45" s="1"/>
  <c r="CW63" i="45"/>
  <c r="CV63" i="45"/>
  <c r="CU63" i="45"/>
  <c r="CT63" i="45"/>
  <c r="CX63" i="45" s="1"/>
  <c r="CZ63" i="45" s="1"/>
  <c r="CW62" i="45"/>
  <c r="CV62" i="45"/>
  <c r="CU62" i="45"/>
  <c r="CT62" i="45"/>
  <c r="CW61" i="45"/>
  <c r="CV61" i="45"/>
  <c r="CU61" i="45"/>
  <c r="CT61" i="45"/>
  <c r="CX61" i="45" s="1"/>
  <c r="CZ61" i="45" s="1"/>
  <c r="CW60" i="45"/>
  <c r="CV60" i="45"/>
  <c r="CU60" i="45"/>
  <c r="CT60" i="45"/>
  <c r="CW59" i="45"/>
  <c r="CV59" i="45"/>
  <c r="CU59" i="45"/>
  <c r="CT59" i="45"/>
  <c r="CX59" i="45" s="1"/>
  <c r="CZ59" i="45" s="1"/>
  <c r="CW58" i="45"/>
  <c r="CV58" i="45"/>
  <c r="CU58" i="45"/>
  <c r="CT58" i="45"/>
  <c r="CX58" i="45" s="1"/>
  <c r="CZ58" i="45" s="1"/>
  <c r="CW57" i="45"/>
  <c r="CV57" i="45"/>
  <c r="CU57" i="45"/>
  <c r="CT57" i="45"/>
  <c r="CX57" i="45" s="1"/>
  <c r="CZ57" i="45" s="1"/>
  <c r="CW56" i="45"/>
  <c r="CV56" i="45"/>
  <c r="CU56" i="45"/>
  <c r="CT56" i="45"/>
  <c r="CX56" i="45" s="1"/>
  <c r="CZ56" i="45" s="1"/>
  <c r="CW55" i="45"/>
  <c r="CV55" i="45"/>
  <c r="CU55" i="45"/>
  <c r="CT55" i="45"/>
  <c r="CX55" i="45" s="1"/>
  <c r="CZ55" i="45" s="1"/>
  <c r="CW54" i="45"/>
  <c r="CV54" i="45"/>
  <c r="CU54" i="45"/>
  <c r="CT54" i="45"/>
  <c r="CW53" i="45"/>
  <c r="CV53" i="45"/>
  <c r="CU53" i="45"/>
  <c r="CT53" i="45"/>
  <c r="CX53" i="45" s="1"/>
  <c r="CZ53" i="45" s="1"/>
  <c r="CW52" i="45"/>
  <c r="CV52" i="45"/>
  <c r="CU52" i="45"/>
  <c r="CT52" i="45"/>
  <c r="CW51" i="45"/>
  <c r="CV51" i="45"/>
  <c r="CU51" i="45"/>
  <c r="CT51" i="45"/>
  <c r="CX51" i="45" s="1"/>
  <c r="CZ51" i="45" s="1"/>
  <c r="CW50" i="45"/>
  <c r="CV50" i="45"/>
  <c r="CU50" i="45"/>
  <c r="CT50" i="45"/>
  <c r="CX50" i="45" s="1"/>
  <c r="CZ50" i="45" s="1"/>
  <c r="CW49" i="45"/>
  <c r="CV49" i="45"/>
  <c r="CU49" i="45"/>
  <c r="CT49" i="45"/>
  <c r="CX49" i="45" s="1"/>
  <c r="CZ49" i="45" s="1"/>
  <c r="CW48" i="45"/>
  <c r="CV48" i="45"/>
  <c r="CU48" i="45"/>
  <c r="CT48" i="45"/>
  <c r="CX48" i="45" s="1"/>
  <c r="CZ48" i="45" s="1"/>
  <c r="CW47" i="45"/>
  <c r="CV47" i="45"/>
  <c r="CU47" i="45"/>
  <c r="CT47" i="45"/>
  <c r="CX47" i="45" s="1"/>
  <c r="CZ47" i="45" s="1"/>
  <c r="CW46" i="45"/>
  <c r="CV46" i="45"/>
  <c r="CU46" i="45"/>
  <c r="CT46" i="45"/>
  <c r="CW45" i="45"/>
  <c r="CV45" i="45"/>
  <c r="CU45" i="45"/>
  <c r="CT45" i="45"/>
  <c r="CX45" i="45" s="1"/>
  <c r="CZ45" i="45" s="1"/>
  <c r="CW44" i="45"/>
  <c r="CV44" i="45"/>
  <c r="CU44" i="45"/>
  <c r="CT44" i="45"/>
  <c r="CW43" i="45"/>
  <c r="CV43" i="45"/>
  <c r="CU43" i="45"/>
  <c r="CT43" i="45"/>
  <c r="CX43" i="45" s="1"/>
  <c r="CZ43" i="45" s="1"/>
  <c r="CW42" i="45"/>
  <c r="CV42" i="45"/>
  <c r="CU42" i="45"/>
  <c r="CT42" i="45"/>
  <c r="CW41" i="45"/>
  <c r="CV41" i="45"/>
  <c r="CU41" i="45"/>
  <c r="CT41" i="45"/>
  <c r="CX41" i="45" s="1"/>
  <c r="CZ41" i="45" s="1"/>
  <c r="CW40" i="45"/>
  <c r="CV40" i="45"/>
  <c r="CU40" i="45"/>
  <c r="CT40" i="45"/>
  <c r="CW39" i="45"/>
  <c r="CV39" i="45"/>
  <c r="CU39" i="45"/>
  <c r="CT39" i="45"/>
  <c r="CX39" i="45" s="1"/>
  <c r="CZ39" i="45" s="1"/>
  <c r="CW38" i="45"/>
  <c r="CV38" i="45"/>
  <c r="CU38" i="45"/>
  <c r="CT38" i="45"/>
  <c r="CW37" i="45"/>
  <c r="CV37" i="45"/>
  <c r="CU37" i="45"/>
  <c r="CT37" i="45"/>
  <c r="CX37" i="45" s="1"/>
  <c r="CZ37" i="45" s="1"/>
  <c r="CW36" i="45"/>
  <c r="CV36" i="45"/>
  <c r="CU36" i="45"/>
  <c r="CT36" i="45"/>
  <c r="CW35" i="45"/>
  <c r="CV35" i="45"/>
  <c r="CU35" i="45"/>
  <c r="CT35" i="45"/>
  <c r="CX35" i="45" s="1"/>
  <c r="CZ35" i="45" s="1"/>
  <c r="CW34" i="45"/>
  <c r="CV34" i="45"/>
  <c r="CU34" i="45"/>
  <c r="CT34" i="45"/>
  <c r="CW33" i="45"/>
  <c r="CV33" i="45"/>
  <c r="CU33" i="45"/>
  <c r="CT33" i="45"/>
  <c r="CX33" i="45" s="1"/>
  <c r="CZ33" i="45" s="1"/>
  <c r="CW32" i="45"/>
  <c r="CV32" i="45"/>
  <c r="CU32" i="45"/>
  <c r="CT32" i="45"/>
  <c r="CW31" i="45"/>
  <c r="CV31" i="45"/>
  <c r="CU31" i="45"/>
  <c r="CT31" i="45"/>
  <c r="CX31" i="45" s="1"/>
  <c r="CZ31" i="45" s="1"/>
  <c r="CW30" i="45"/>
  <c r="CV30" i="45"/>
  <c r="CU30" i="45"/>
  <c r="CT30" i="45"/>
  <c r="CW29" i="45"/>
  <c r="CV29" i="45"/>
  <c r="CU29" i="45"/>
  <c r="CT29" i="45"/>
  <c r="CX29" i="45" s="1"/>
  <c r="CZ29" i="45" s="1"/>
  <c r="CW28" i="45"/>
  <c r="CV28" i="45"/>
  <c r="CU28" i="45"/>
  <c r="CT28" i="45"/>
  <c r="CW27" i="45"/>
  <c r="CV27" i="45"/>
  <c r="CU27" i="45"/>
  <c r="CT27" i="45"/>
  <c r="CX27" i="45" s="1"/>
  <c r="CZ27" i="45" s="1"/>
  <c r="CW26" i="45"/>
  <c r="CV26" i="45"/>
  <c r="CU26" i="45"/>
  <c r="CT26" i="45"/>
  <c r="CW25" i="45"/>
  <c r="CV25" i="45"/>
  <c r="CU25" i="45"/>
  <c r="CT25" i="45"/>
  <c r="CX25" i="45" s="1"/>
  <c r="CZ25" i="45" s="1"/>
  <c r="CW24" i="45"/>
  <c r="CV24" i="45"/>
  <c r="CU24" i="45"/>
  <c r="CT24" i="45"/>
  <c r="CW23" i="45"/>
  <c r="CV23" i="45"/>
  <c r="CU23" i="45"/>
  <c r="CT23" i="45"/>
  <c r="CX23" i="45" s="1"/>
  <c r="CZ23" i="45" s="1"/>
  <c r="CW22" i="45"/>
  <c r="CV22" i="45"/>
  <c r="CU22" i="45"/>
  <c r="CT22" i="45"/>
  <c r="CW21" i="45"/>
  <c r="CV21" i="45"/>
  <c r="CU21" i="45"/>
  <c r="CT21" i="45"/>
  <c r="CX21" i="45" s="1"/>
  <c r="CZ21" i="45" s="1"/>
  <c r="CW20" i="45"/>
  <c r="CV20" i="45"/>
  <c r="CU20" i="45"/>
  <c r="CT20" i="45"/>
  <c r="CW19" i="45"/>
  <c r="CV19" i="45"/>
  <c r="CU19" i="45"/>
  <c r="CT19" i="45"/>
  <c r="CX19" i="45" s="1"/>
  <c r="CZ19" i="45" s="1"/>
  <c r="CW18" i="45"/>
  <c r="CV18" i="45"/>
  <c r="CU18" i="45"/>
  <c r="CT18" i="45"/>
  <c r="CW17" i="45"/>
  <c r="CV17" i="45"/>
  <c r="CU17" i="45"/>
  <c r="CT17" i="45"/>
  <c r="CX17" i="45" s="1"/>
  <c r="CZ17" i="45" s="1"/>
  <c r="CW16" i="45"/>
  <c r="CV16" i="45"/>
  <c r="CU16" i="45"/>
  <c r="CT16" i="45"/>
  <c r="CW15" i="45"/>
  <c r="CV15" i="45"/>
  <c r="CU15" i="45"/>
  <c r="CT15" i="45"/>
  <c r="CX15" i="45" s="1"/>
  <c r="CZ15" i="45" s="1"/>
  <c r="CW14" i="45"/>
  <c r="CV14" i="45"/>
  <c r="CU14" i="45"/>
  <c r="CT14" i="45"/>
  <c r="CW13" i="45"/>
  <c r="CV13" i="45"/>
  <c r="CU13" i="45"/>
  <c r="CT13" i="45"/>
  <c r="CX13" i="45" s="1"/>
  <c r="CZ13" i="45" s="1"/>
  <c r="CW12" i="45"/>
  <c r="CV12" i="45"/>
  <c r="CU12" i="45"/>
  <c r="CT12" i="45"/>
  <c r="CW11" i="45"/>
  <c r="CV11" i="45"/>
  <c r="CU11" i="45"/>
  <c r="CT11" i="45"/>
  <c r="CX11" i="45" s="1"/>
  <c r="CZ11" i="45" s="1"/>
  <c r="CW10" i="45"/>
  <c r="CV10" i="45"/>
  <c r="CU10" i="45"/>
  <c r="CT10" i="45"/>
  <c r="CW9" i="45"/>
  <c r="CV9" i="45"/>
  <c r="CU9" i="45"/>
  <c r="CT9" i="45"/>
  <c r="CX9" i="45" s="1"/>
  <c r="CZ9" i="45" s="1"/>
  <c r="CW8" i="45"/>
  <c r="CV8" i="45"/>
  <c r="CU8" i="45"/>
  <c r="CT8" i="45"/>
  <c r="CW7" i="45"/>
  <c r="CV7" i="45"/>
  <c r="CU7" i="45"/>
  <c r="CT7" i="45"/>
  <c r="CX7" i="45" s="1"/>
  <c r="CZ7" i="45" s="1"/>
  <c r="CW6" i="45"/>
  <c r="CV6" i="45"/>
  <c r="CU6" i="45"/>
  <c r="CT6" i="45"/>
  <c r="CW5" i="45"/>
  <c r="CV5" i="45"/>
  <c r="CU5" i="45"/>
  <c r="CT5" i="45"/>
  <c r="CX5" i="45" s="1"/>
  <c r="CZ5" i="45" s="1"/>
  <c r="CW4" i="45"/>
  <c r="CV4" i="45"/>
  <c r="CU4" i="45"/>
  <c r="CT4" i="45"/>
  <c r="CW3" i="45"/>
  <c r="CV3" i="45"/>
  <c r="CU3" i="45"/>
  <c r="CT3" i="45"/>
  <c r="CX3" i="45" s="1"/>
  <c r="CZ3" i="45" s="1"/>
  <c r="CW2" i="45"/>
  <c r="CV2" i="45"/>
  <c r="CU2" i="45"/>
  <c r="CT2" i="45"/>
  <c r="J15184" i="16"/>
  <c r="K15152" i="16"/>
  <c r="K15153" i="16"/>
  <c r="K15154" i="16"/>
  <c r="K15155" i="16"/>
  <c r="K15156" i="16"/>
  <c r="K15157" i="16"/>
  <c r="K15158" i="16"/>
  <c r="K15159" i="16"/>
  <c r="K15160" i="16"/>
  <c r="K15161" i="16"/>
  <c r="K15162" i="16"/>
  <c r="K15163" i="16"/>
  <c r="K15164" i="16"/>
  <c r="K15165" i="16"/>
  <c r="K15166" i="16"/>
  <c r="K15167" i="16"/>
  <c r="K15168" i="16"/>
  <c r="K15169" i="16"/>
  <c r="K15170" i="16"/>
  <c r="K15171" i="16"/>
  <c r="K15172" i="16"/>
  <c r="K15173" i="16"/>
  <c r="K15174" i="16"/>
  <c r="K15175" i="16"/>
  <c r="K15176" i="16"/>
  <c r="K15177" i="16"/>
  <c r="K15178" i="16"/>
  <c r="K15179" i="16"/>
  <c r="K15180" i="16"/>
  <c r="K15181" i="16"/>
  <c r="K15151" i="16"/>
  <c r="J15151" i="16"/>
  <c r="J15152" i="16"/>
  <c r="J15153" i="16"/>
  <c r="J15154" i="16"/>
  <c r="J15155" i="16"/>
  <c r="J15156" i="16"/>
  <c r="J15157" i="16"/>
  <c r="J15158" i="16"/>
  <c r="J15159" i="16"/>
  <c r="J15160" i="16"/>
  <c r="J15161" i="16"/>
  <c r="J15162" i="16"/>
  <c r="J15163" i="16"/>
  <c r="J15164" i="16"/>
  <c r="J15165" i="16"/>
  <c r="J15166" i="16"/>
  <c r="J15167" i="16"/>
  <c r="J15168" i="16"/>
  <c r="J15169" i="16"/>
  <c r="J15170" i="16"/>
  <c r="J15171" i="16"/>
  <c r="J15172" i="16"/>
  <c r="J15173" i="16"/>
  <c r="J15174" i="16"/>
  <c r="J15175" i="16"/>
  <c r="J15176" i="16"/>
  <c r="J15177" i="16"/>
  <c r="J15178" i="16"/>
  <c r="J15179" i="16"/>
  <c r="J15180" i="16"/>
  <c r="J15181" i="16"/>
  <c r="BT3" i="15"/>
  <c r="BT4" i="15"/>
  <c r="BT5" i="15"/>
  <c r="BT6" i="15"/>
  <c r="BT7" i="15"/>
  <c r="BT8" i="15"/>
  <c r="BT9" i="15"/>
  <c r="BT10" i="15"/>
  <c r="BT11" i="15"/>
  <c r="BT12" i="15"/>
  <c r="BT13" i="15"/>
  <c r="BT14" i="15"/>
  <c r="BT15" i="15"/>
  <c r="BT16" i="15"/>
  <c r="BT17" i="15"/>
  <c r="BT18" i="15"/>
  <c r="BT19" i="15"/>
  <c r="BT20" i="15"/>
  <c r="BT21" i="15"/>
  <c r="BT22" i="15"/>
  <c r="BT23" i="15"/>
  <c r="BT24" i="15"/>
  <c r="BT25" i="15"/>
  <c r="BT26" i="15"/>
  <c r="BT27" i="15"/>
  <c r="BT28" i="15"/>
  <c r="BT29" i="15"/>
  <c r="BT30" i="15"/>
  <c r="BT31" i="15"/>
  <c r="BT32" i="15"/>
  <c r="BT33" i="15"/>
  <c r="BT34" i="15"/>
  <c r="BT35" i="15"/>
  <c r="BT36" i="15"/>
  <c r="BT37" i="15"/>
  <c r="BT38" i="15"/>
  <c r="BT39" i="15"/>
  <c r="BT40" i="15"/>
  <c r="BT41" i="15"/>
  <c r="BT42" i="15"/>
  <c r="BT43" i="15"/>
  <c r="BT44" i="15"/>
  <c r="BT45" i="15"/>
  <c r="BT46" i="15"/>
  <c r="BT47" i="15"/>
  <c r="BT48" i="15"/>
  <c r="BT49" i="15"/>
  <c r="BT50" i="15"/>
  <c r="BT51" i="15"/>
  <c r="BT52" i="15"/>
  <c r="BT53" i="15"/>
  <c r="BT54" i="15"/>
  <c r="BT55" i="15"/>
  <c r="BT56" i="15"/>
  <c r="BT57" i="15"/>
  <c r="BT58" i="15"/>
  <c r="BT59" i="15"/>
  <c r="BT60" i="15"/>
  <c r="BT61" i="15"/>
  <c r="BT62" i="15"/>
  <c r="BT63" i="15"/>
  <c r="BT64" i="15"/>
  <c r="BT65" i="15"/>
  <c r="BT66" i="15"/>
  <c r="BT67" i="15"/>
  <c r="BT68" i="15"/>
  <c r="BT69" i="15"/>
  <c r="BT70" i="15"/>
  <c r="BT71" i="15"/>
  <c r="BT72" i="15"/>
  <c r="BT73" i="15"/>
  <c r="BT74" i="15"/>
  <c r="BT75" i="15"/>
  <c r="BT76" i="15"/>
  <c r="BT77" i="15"/>
  <c r="BT78" i="15"/>
  <c r="BT79" i="15"/>
  <c r="BT80" i="15"/>
  <c r="BT81" i="15"/>
  <c r="BT82" i="15"/>
  <c r="BT83" i="15"/>
  <c r="BT84" i="15"/>
  <c r="BT85" i="15"/>
  <c r="BT86" i="15"/>
  <c r="BT87" i="15"/>
  <c r="BT88" i="15"/>
  <c r="BT89" i="15"/>
  <c r="BT90" i="15"/>
  <c r="BT91" i="15"/>
  <c r="BT92" i="15"/>
  <c r="BT93" i="15"/>
  <c r="BT94" i="15"/>
  <c r="BT95" i="15"/>
  <c r="BT96" i="15"/>
  <c r="BT97" i="15"/>
  <c r="BT98" i="15"/>
  <c r="BT99" i="15"/>
  <c r="BT100" i="15"/>
  <c r="BT101" i="15"/>
  <c r="BT102" i="15"/>
  <c r="BT103" i="15"/>
  <c r="BT104" i="15"/>
  <c r="BT105" i="15"/>
  <c r="BT106" i="15"/>
  <c r="BT107" i="15"/>
  <c r="BT108" i="15"/>
  <c r="BT109" i="15"/>
  <c r="BT110" i="15"/>
  <c r="BT111" i="15"/>
  <c r="BT112" i="15"/>
  <c r="BT113" i="15"/>
  <c r="BT114" i="15"/>
  <c r="BT115" i="15"/>
  <c r="BT116" i="15"/>
  <c r="BT117" i="15"/>
  <c r="BT118" i="15"/>
  <c r="BT119" i="15"/>
  <c r="BT120" i="15"/>
  <c r="BT121" i="15"/>
  <c r="BT122" i="15"/>
  <c r="BT123" i="15"/>
  <c r="BT124" i="15"/>
  <c r="BT125" i="15"/>
  <c r="BT126" i="15"/>
  <c r="BT127" i="15"/>
  <c r="BT128" i="15"/>
  <c r="BT129" i="15"/>
  <c r="BT130" i="15"/>
  <c r="BT131" i="15"/>
  <c r="BT132" i="15"/>
  <c r="BT133" i="15"/>
  <c r="BT134" i="15"/>
  <c r="BT135" i="15"/>
  <c r="BT136" i="15"/>
  <c r="BT137" i="15"/>
  <c r="BT138" i="15"/>
  <c r="BT139" i="15"/>
  <c r="BT140" i="15"/>
  <c r="BT141" i="15"/>
  <c r="BT142" i="15"/>
  <c r="BT143" i="15"/>
  <c r="BT144" i="15"/>
  <c r="BT145" i="15"/>
  <c r="BT146" i="15"/>
  <c r="BT147" i="15"/>
  <c r="BT148" i="15"/>
  <c r="BT149" i="15"/>
  <c r="BT150" i="15"/>
  <c r="BT151" i="15"/>
  <c r="BT152" i="15"/>
  <c r="BT153" i="15"/>
  <c r="BT154" i="15"/>
  <c r="BT155" i="15"/>
  <c r="BT156" i="15"/>
  <c r="BT157" i="15"/>
  <c r="BT158" i="15"/>
  <c r="BT159" i="15"/>
  <c r="BT160" i="15"/>
  <c r="BT161" i="15"/>
  <c r="BT162" i="15"/>
  <c r="BT163" i="15"/>
  <c r="BT164" i="15"/>
  <c r="BT165" i="15"/>
  <c r="BT166" i="15"/>
  <c r="BT167" i="15"/>
  <c r="BT168" i="15"/>
  <c r="BT169" i="15"/>
  <c r="BT170" i="15"/>
  <c r="BT171" i="15"/>
  <c r="BT172" i="15"/>
  <c r="BT173" i="15"/>
  <c r="BT174" i="15"/>
  <c r="BT175" i="15"/>
  <c r="BT176" i="15"/>
  <c r="BT177" i="15"/>
  <c r="BT178" i="15"/>
  <c r="BT179" i="15"/>
  <c r="BT180" i="15"/>
  <c r="BT181" i="15"/>
  <c r="BT182" i="15"/>
  <c r="BT183" i="15"/>
  <c r="BT184" i="15"/>
  <c r="BT185" i="15"/>
  <c r="BT186" i="15"/>
  <c r="BT187" i="15"/>
  <c r="BT188" i="15"/>
  <c r="BT189" i="15"/>
  <c r="BT190" i="15"/>
  <c r="BT191" i="15"/>
  <c r="BT192" i="15"/>
  <c r="BT193" i="15"/>
  <c r="BT194" i="15"/>
  <c r="BT195" i="15"/>
  <c r="BT196" i="15"/>
  <c r="BT197" i="15"/>
  <c r="BT198" i="15"/>
  <c r="BT199" i="15"/>
  <c r="BT200" i="15"/>
  <c r="BT201" i="15"/>
  <c r="BT202" i="15"/>
  <c r="BT203" i="15"/>
  <c r="BT204" i="15"/>
  <c r="BT205" i="15"/>
  <c r="BT206" i="15"/>
  <c r="BT207" i="15"/>
  <c r="BT208" i="15"/>
  <c r="BT209" i="15"/>
  <c r="BT210" i="15"/>
  <c r="BT211" i="15"/>
  <c r="BT212" i="15"/>
  <c r="BT213" i="15"/>
  <c r="BT214" i="15"/>
  <c r="BT215" i="15"/>
  <c r="BT216" i="15"/>
  <c r="BT217" i="15"/>
  <c r="BT218" i="15"/>
  <c r="BT219" i="15"/>
  <c r="BT220" i="15"/>
  <c r="BT221" i="15"/>
  <c r="BT222" i="15"/>
  <c r="BT223" i="15"/>
  <c r="BT224" i="15"/>
  <c r="BT225" i="15"/>
  <c r="BT226" i="15"/>
  <c r="BT227" i="15"/>
  <c r="BT228" i="15"/>
  <c r="BT229" i="15"/>
  <c r="BT230" i="15"/>
  <c r="BT231" i="15"/>
  <c r="BT232" i="15"/>
  <c r="BT233" i="15"/>
  <c r="BT234" i="15"/>
  <c r="BT235" i="15"/>
  <c r="BT236" i="15"/>
  <c r="BT237" i="15"/>
  <c r="BT238" i="15"/>
  <c r="BT239" i="15"/>
  <c r="BT240" i="15"/>
  <c r="BT241" i="15"/>
  <c r="BT242" i="15"/>
  <c r="BT243" i="15"/>
  <c r="BT244" i="15"/>
  <c r="BT245" i="15"/>
  <c r="BT246" i="15"/>
  <c r="BT247" i="15"/>
  <c r="BT248" i="15"/>
  <c r="BT249" i="15"/>
  <c r="BT250" i="15"/>
  <c r="BT251" i="15"/>
  <c r="BT252" i="15"/>
  <c r="BT253" i="15"/>
  <c r="BT254" i="15"/>
  <c r="BT255" i="15"/>
  <c r="BT256" i="15"/>
  <c r="BT257" i="15"/>
  <c r="BT258" i="15"/>
  <c r="BT259" i="15"/>
  <c r="BT260" i="15"/>
  <c r="BT261" i="15"/>
  <c r="BT262" i="15"/>
  <c r="BT263" i="15"/>
  <c r="BT264" i="15"/>
  <c r="BT265" i="15"/>
  <c r="BT266" i="15"/>
  <c r="BT267" i="15"/>
  <c r="BT268" i="15"/>
  <c r="BT269" i="15"/>
  <c r="BT270" i="15"/>
  <c r="BT271" i="15"/>
  <c r="BT272" i="15"/>
  <c r="BT273" i="15"/>
  <c r="BT274" i="15"/>
  <c r="BT275" i="15"/>
  <c r="BT276" i="15"/>
  <c r="BT277" i="15"/>
  <c r="BT278" i="15"/>
  <c r="BT279" i="15"/>
  <c r="BT280" i="15"/>
  <c r="BT281" i="15"/>
  <c r="BT282" i="15"/>
  <c r="BT283" i="15"/>
  <c r="BT284" i="15"/>
  <c r="BT285" i="15"/>
  <c r="BT286" i="15"/>
  <c r="BT287" i="15"/>
  <c r="BT288" i="15"/>
  <c r="BT289" i="15"/>
  <c r="BT290" i="15"/>
  <c r="BT291" i="15"/>
  <c r="BT292" i="15"/>
  <c r="BT293" i="15"/>
  <c r="BT294" i="15"/>
  <c r="BT295" i="15"/>
  <c r="BT296" i="15"/>
  <c r="BT297" i="15"/>
  <c r="BT298" i="15"/>
  <c r="BT299" i="15"/>
  <c r="BT300" i="15"/>
  <c r="BT301" i="15"/>
  <c r="BT302" i="15"/>
  <c r="BT303" i="15"/>
  <c r="BT304" i="15"/>
  <c r="BT305" i="15"/>
  <c r="BT306" i="15"/>
  <c r="BT307" i="15"/>
  <c r="BT308" i="15"/>
  <c r="BT309" i="15"/>
  <c r="BT310" i="15"/>
  <c r="BT311" i="15"/>
  <c r="BT312" i="15"/>
  <c r="BT313" i="15"/>
  <c r="BT314" i="15"/>
  <c r="BT315" i="15"/>
  <c r="BT316" i="15"/>
  <c r="BT317" i="15"/>
  <c r="BT318" i="15"/>
  <c r="BT319" i="15"/>
  <c r="BT320" i="15"/>
  <c r="BT321" i="15"/>
  <c r="BT322" i="15"/>
  <c r="BT323" i="15"/>
  <c r="BT324" i="15"/>
  <c r="BT325" i="15"/>
  <c r="BT2" i="15"/>
  <c r="BR2" i="15"/>
  <c r="BR3" i="15"/>
  <c r="BR4" i="15"/>
  <c r="BR5" i="15"/>
  <c r="BR6" i="15"/>
  <c r="BR7" i="15"/>
  <c r="BR8" i="15"/>
  <c r="BR9" i="15"/>
  <c r="BR10" i="15"/>
  <c r="BR11" i="15"/>
  <c r="BR12" i="15"/>
  <c r="BR13" i="15"/>
  <c r="BR14" i="15"/>
  <c r="BR15" i="15"/>
  <c r="BR16" i="15"/>
  <c r="BR17" i="15"/>
  <c r="BR18" i="15"/>
  <c r="BR19" i="15"/>
  <c r="BR20" i="15"/>
  <c r="BR21" i="15"/>
  <c r="BR22" i="15"/>
  <c r="BR23" i="15"/>
  <c r="BR24" i="15"/>
  <c r="BR25" i="15"/>
  <c r="BR26" i="15"/>
  <c r="BR27" i="15"/>
  <c r="BR28" i="15"/>
  <c r="BR29" i="15"/>
  <c r="BR30" i="15"/>
  <c r="BR31" i="15"/>
  <c r="BR32" i="15"/>
  <c r="BR33" i="15"/>
  <c r="BR34" i="15"/>
  <c r="BR35" i="15"/>
  <c r="BR36" i="15"/>
  <c r="BR37" i="15"/>
  <c r="BR38" i="15"/>
  <c r="BR39" i="15"/>
  <c r="BR40" i="15"/>
  <c r="BR41" i="15"/>
  <c r="BR42" i="15"/>
  <c r="BR43" i="15"/>
  <c r="BR44" i="15"/>
  <c r="BR45" i="15"/>
  <c r="BR46" i="15"/>
  <c r="BR47" i="15"/>
  <c r="BR48" i="15"/>
  <c r="BR49" i="15"/>
  <c r="BR50" i="15"/>
  <c r="BR51" i="15"/>
  <c r="BR52" i="15"/>
  <c r="BR53" i="15"/>
  <c r="BR54" i="15"/>
  <c r="BR55" i="15"/>
  <c r="BR56" i="15"/>
  <c r="BR57" i="15"/>
  <c r="BR58" i="15"/>
  <c r="BR59" i="15"/>
  <c r="BR60" i="15"/>
  <c r="BR61" i="15"/>
  <c r="BR62" i="15"/>
  <c r="BR63" i="15"/>
  <c r="BR64" i="15"/>
  <c r="BR65" i="15"/>
  <c r="BR66" i="15"/>
  <c r="BR67" i="15"/>
  <c r="BR68" i="15"/>
  <c r="BR69" i="15"/>
  <c r="BR70" i="15"/>
  <c r="BR71" i="15"/>
  <c r="BR72" i="15"/>
  <c r="BR73" i="15"/>
  <c r="BR74" i="15"/>
  <c r="BR75" i="15"/>
  <c r="BR76" i="15"/>
  <c r="BR77" i="15"/>
  <c r="BR78" i="15"/>
  <c r="BR79" i="15"/>
  <c r="BR80" i="15"/>
  <c r="BR81" i="15"/>
  <c r="BR82" i="15"/>
  <c r="BR83" i="15"/>
  <c r="BR84" i="15"/>
  <c r="BR85" i="15"/>
  <c r="BR86" i="15"/>
  <c r="BR87" i="15"/>
  <c r="BR88" i="15"/>
  <c r="BR89" i="15"/>
  <c r="BR90" i="15"/>
  <c r="BR91" i="15"/>
  <c r="BR92" i="15"/>
  <c r="BR93" i="15"/>
  <c r="BR94" i="15"/>
  <c r="BR95" i="15"/>
  <c r="BR96" i="15"/>
  <c r="BR97" i="15"/>
  <c r="BR98" i="15"/>
  <c r="BR99" i="15"/>
  <c r="BR100" i="15"/>
  <c r="BR101" i="15"/>
  <c r="BR102" i="15"/>
  <c r="BR103" i="15"/>
  <c r="BR104" i="15"/>
  <c r="BR105" i="15"/>
  <c r="BR106" i="15"/>
  <c r="BR107" i="15"/>
  <c r="BR108" i="15"/>
  <c r="BR109" i="15"/>
  <c r="BR110" i="15"/>
  <c r="BR111" i="15"/>
  <c r="BR112" i="15"/>
  <c r="BR113" i="15"/>
  <c r="BR114" i="15"/>
  <c r="BR115" i="15"/>
  <c r="BR116" i="15"/>
  <c r="BR117" i="15"/>
  <c r="BR118" i="15"/>
  <c r="BR119" i="15"/>
  <c r="BR120" i="15"/>
  <c r="BR121" i="15"/>
  <c r="BR122" i="15"/>
  <c r="BR123" i="15"/>
  <c r="BR124" i="15"/>
  <c r="BR125" i="15"/>
  <c r="BR126" i="15"/>
  <c r="BR127" i="15"/>
  <c r="BR128" i="15"/>
  <c r="BR129" i="15"/>
  <c r="BR130" i="15"/>
  <c r="BR131" i="15"/>
  <c r="BR132" i="15"/>
  <c r="BR133" i="15"/>
  <c r="BR134" i="15"/>
  <c r="BR135" i="15"/>
  <c r="BR136" i="15"/>
  <c r="BR137" i="15"/>
  <c r="BR138" i="15"/>
  <c r="BR139" i="15"/>
  <c r="BR140" i="15"/>
  <c r="BR141" i="15"/>
  <c r="BR142" i="15"/>
  <c r="BR143" i="15"/>
  <c r="BR144" i="15"/>
  <c r="BR145" i="15"/>
  <c r="BR146" i="15"/>
  <c r="BR147" i="15"/>
  <c r="BR148" i="15"/>
  <c r="BR149" i="15"/>
  <c r="BR150" i="15"/>
  <c r="BR151" i="15"/>
  <c r="BR152" i="15"/>
  <c r="BR153" i="15"/>
  <c r="BR154" i="15"/>
  <c r="BR155" i="15"/>
  <c r="BR156" i="15"/>
  <c r="BR157" i="15"/>
  <c r="BR158" i="15"/>
  <c r="BR159" i="15"/>
  <c r="BR160" i="15"/>
  <c r="BR161" i="15"/>
  <c r="BR162" i="15"/>
  <c r="BR163" i="15"/>
  <c r="BR164" i="15"/>
  <c r="BR165" i="15"/>
  <c r="BR166" i="15"/>
  <c r="BR167" i="15"/>
  <c r="BR168" i="15"/>
  <c r="BR169" i="15"/>
  <c r="BR170" i="15"/>
  <c r="BR171" i="15"/>
  <c r="BR172" i="15"/>
  <c r="BR173" i="15"/>
  <c r="BR174" i="15"/>
  <c r="BR175" i="15"/>
  <c r="BR176" i="15"/>
  <c r="BR177" i="15"/>
  <c r="BR178" i="15"/>
  <c r="BR179" i="15"/>
  <c r="BR180" i="15"/>
  <c r="BR181" i="15"/>
  <c r="BR182" i="15"/>
  <c r="BR183" i="15"/>
  <c r="BR184" i="15"/>
  <c r="BR185" i="15"/>
  <c r="BR186" i="15"/>
  <c r="BR187" i="15"/>
  <c r="BR188" i="15"/>
  <c r="BR189" i="15"/>
  <c r="BR190" i="15"/>
  <c r="BR191" i="15"/>
  <c r="BR192" i="15"/>
  <c r="BR193" i="15"/>
  <c r="BR194" i="15"/>
  <c r="BR195" i="15"/>
  <c r="BR196" i="15"/>
  <c r="BR197" i="15"/>
  <c r="BR198" i="15"/>
  <c r="BR199" i="15"/>
  <c r="BR200" i="15"/>
  <c r="BR201" i="15"/>
  <c r="BR202" i="15"/>
  <c r="BR203" i="15"/>
  <c r="BR204" i="15"/>
  <c r="BR205" i="15"/>
  <c r="BR206" i="15"/>
  <c r="BR207" i="15"/>
  <c r="BR208" i="15"/>
  <c r="BR209" i="15"/>
  <c r="BR210" i="15"/>
  <c r="BR211" i="15"/>
  <c r="BR212" i="15"/>
  <c r="BR213" i="15"/>
  <c r="BR214" i="15"/>
  <c r="BR215" i="15"/>
  <c r="BR216" i="15"/>
  <c r="BR217" i="15"/>
  <c r="BR218" i="15"/>
  <c r="BR219" i="15"/>
  <c r="BR220" i="15"/>
  <c r="BR221" i="15"/>
  <c r="BR222" i="15"/>
  <c r="BR223" i="15"/>
  <c r="BR224" i="15"/>
  <c r="BR225" i="15"/>
  <c r="BR226" i="15"/>
  <c r="BR227" i="15"/>
  <c r="BR228" i="15"/>
  <c r="BR229" i="15"/>
  <c r="BR230" i="15"/>
  <c r="BR231" i="15"/>
  <c r="BR232" i="15"/>
  <c r="BR233" i="15"/>
  <c r="BR234" i="15"/>
  <c r="BR235" i="15"/>
  <c r="BR236" i="15"/>
  <c r="BR237" i="15"/>
  <c r="BR238" i="15"/>
  <c r="BR239" i="15"/>
  <c r="BR240" i="15"/>
  <c r="BR241" i="15"/>
  <c r="BR242" i="15"/>
  <c r="BR243" i="15"/>
  <c r="BR244" i="15"/>
  <c r="BR245" i="15"/>
  <c r="BR246" i="15"/>
  <c r="BR247" i="15"/>
  <c r="BR248" i="15"/>
  <c r="BR249" i="15"/>
  <c r="BR250" i="15"/>
  <c r="BR251" i="15"/>
  <c r="BR252" i="15"/>
  <c r="BR253" i="15"/>
  <c r="BR254" i="15"/>
  <c r="BR255" i="15"/>
  <c r="BR256" i="15"/>
  <c r="BR257" i="15"/>
  <c r="BR258" i="15"/>
  <c r="BR259" i="15"/>
  <c r="BR260" i="15"/>
  <c r="BR261" i="15"/>
  <c r="BR262" i="15"/>
  <c r="BR263" i="15"/>
  <c r="BR264" i="15"/>
  <c r="BR265" i="15"/>
  <c r="BR266" i="15"/>
  <c r="BR267" i="15"/>
  <c r="BR268" i="15"/>
  <c r="BR269" i="15"/>
  <c r="BR270" i="15"/>
  <c r="BR271" i="15"/>
  <c r="BR272" i="15"/>
  <c r="BR273" i="15"/>
  <c r="BR274" i="15"/>
  <c r="BR275" i="15"/>
  <c r="BR276" i="15"/>
  <c r="BR277" i="15"/>
  <c r="BR278" i="15"/>
  <c r="BR279" i="15"/>
  <c r="BR280" i="15"/>
  <c r="BR281" i="15"/>
  <c r="BR282" i="15"/>
  <c r="BR283" i="15"/>
  <c r="BR284" i="15"/>
  <c r="BR285" i="15"/>
  <c r="BR286" i="15"/>
  <c r="BR287" i="15"/>
  <c r="BR288" i="15"/>
  <c r="BR289" i="15"/>
  <c r="BR290" i="15"/>
  <c r="BR291" i="15"/>
  <c r="BR292" i="15"/>
  <c r="BR293" i="15"/>
  <c r="BR294" i="15"/>
  <c r="BR295" i="15"/>
  <c r="BR296" i="15"/>
  <c r="BR297" i="15"/>
  <c r="BR298" i="15"/>
  <c r="BR299" i="15"/>
  <c r="BR300" i="15"/>
  <c r="BR301" i="15"/>
  <c r="BR302" i="15"/>
  <c r="BR303" i="15"/>
  <c r="BR304" i="15"/>
  <c r="BR305" i="15"/>
  <c r="BR306" i="15"/>
  <c r="BR307" i="15"/>
  <c r="BR308" i="15"/>
  <c r="BR309" i="15"/>
  <c r="BR310" i="15"/>
  <c r="BR311" i="15"/>
  <c r="BR312" i="15"/>
  <c r="BR313" i="15"/>
  <c r="BR314" i="15"/>
  <c r="BR315" i="15"/>
  <c r="BR316" i="15"/>
  <c r="BR317" i="15"/>
  <c r="BR318" i="15"/>
  <c r="BR319" i="15"/>
  <c r="BR320" i="15"/>
  <c r="BR321" i="15"/>
  <c r="BR322" i="15"/>
  <c r="BR323" i="15"/>
  <c r="BR324" i="15"/>
  <c r="BR325" i="15"/>
  <c r="AD327" i="15"/>
  <c r="AA327" i="15"/>
  <c r="V327" i="15"/>
  <c r="E327" i="15"/>
  <c r="M5507" i="16"/>
  <c r="AX3" i="15"/>
  <c r="AX4" i="15"/>
  <c r="AX5" i="15"/>
  <c r="AX6" i="15"/>
  <c r="AX7" i="15"/>
  <c r="AX8" i="15"/>
  <c r="AX9" i="15"/>
  <c r="AX10" i="15"/>
  <c r="AX11" i="15"/>
  <c r="AX12" i="15"/>
  <c r="AX13" i="15"/>
  <c r="AX14" i="15"/>
  <c r="AX15" i="15"/>
  <c r="AX16" i="15"/>
  <c r="AX17" i="15"/>
  <c r="AX18" i="15"/>
  <c r="AX19" i="15"/>
  <c r="AX20" i="15"/>
  <c r="AX21" i="15"/>
  <c r="AX22" i="15"/>
  <c r="AX23" i="15"/>
  <c r="AX24" i="15"/>
  <c r="AX25" i="15"/>
  <c r="AX26" i="15"/>
  <c r="AX27" i="15"/>
  <c r="AX28" i="15"/>
  <c r="AX29" i="15"/>
  <c r="AX30" i="15"/>
  <c r="AX31" i="15"/>
  <c r="AX32" i="15"/>
  <c r="AX33" i="15"/>
  <c r="AX34" i="15"/>
  <c r="AX35" i="15"/>
  <c r="AX36" i="15"/>
  <c r="AX37" i="15"/>
  <c r="AX38" i="15"/>
  <c r="AX39" i="15"/>
  <c r="AX40" i="15"/>
  <c r="AX41" i="15"/>
  <c r="AX42" i="15"/>
  <c r="AX43" i="15"/>
  <c r="AX44" i="15"/>
  <c r="AX45" i="15"/>
  <c r="AX46" i="15"/>
  <c r="AX47" i="15"/>
  <c r="AX48" i="15"/>
  <c r="AX49" i="15"/>
  <c r="AX50" i="15"/>
  <c r="AX51" i="15"/>
  <c r="AX52" i="15"/>
  <c r="AX53" i="15"/>
  <c r="AX54" i="15"/>
  <c r="AX55" i="15"/>
  <c r="AX56" i="15"/>
  <c r="AX57" i="15"/>
  <c r="AX58" i="15"/>
  <c r="AX59" i="15"/>
  <c r="AX60" i="15"/>
  <c r="AX61" i="15"/>
  <c r="AX62" i="15"/>
  <c r="AX63" i="15"/>
  <c r="AX64" i="15"/>
  <c r="AX65" i="15"/>
  <c r="AX66" i="15"/>
  <c r="AX67" i="15"/>
  <c r="AX68" i="15"/>
  <c r="AX69" i="15"/>
  <c r="AX70" i="15"/>
  <c r="AX71" i="15"/>
  <c r="AX72" i="15"/>
  <c r="AX73" i="15"/>
  <c r="AX74" i="15"/>
  <c r="AX75" i="15"/>
  <c r="AX76" i="15"/>
  <c r="AX77" i="15"/>
  <c r="AX78" i="15"/>
  <c r="AX79" i="15"/>
  <c r="AX80" i="15"/>
  <c r="AX81" i="15"/>
  <c r="AX82" i="15"/>
  <c r="AX83" i="15"/>
  <c r="AX84" i="15"/>
  <c r="AX85" i="15"/>
  <c r="AX86" i="15"/>
  <c r="AX87" i="15"/>
  <c r="AX88" i="15"/>
  <c r="AX89" i="15"/>
  <c r="AX90" i="15"/>
  <c r="AX91" i="15"/>
  <c r="AX92" i="15"/>
  <c r="AX93" i="15"/>
  <c r="AX94" i="15"/>
  <c r="AX95" i="15"/>
  <c r="AX96" i="15"/>
  <c r="AX97" i="15"/>
  <c r="AX98" i="15"/>
  <c r="AX99" i="15"/>
  <c r="AX100" i="15"/>
  <c r="AX101" i="15"/>
  <c r="AX102" i="15"/>
  <c r="AX103" i="15"/>
  <c r="AX104" i="15"/>
  <c r="AX105" i="15"/>
  <c r="AX106" i="15"/>
  <c r="AX107" i="15"/>
  <c r="AX108" i="15"/>
  <c r="AX109" i="15"/>
  <c r="AX110" i="15"/>
  <c r="AX111" i="15"/>
  <c r="AX112" i="15"/>
  <c r="AX113" i="15"/>
  <c r="AX114" i="15"/>
  <c r="AX115" i="15"/>
  <c r="AX116" i="15"/>
  <c r="AX117" i="15"/>
  <c r="AX118" i="15"/>
  <c r="AX119" i="15"/>
  <c r="AX120" i="15"/>
  <c r="AX121" i="15"/>
  <c r="AX122" i="15"/>
  <c r="AX123" i="15"/>
  <c r="AX124" i="15"/>
  <c r="AX125" i="15"/>
  <c r="AX126" i="15"/>
  <c r="AX127" i="15"/>
  <c r="AX128" i="15"/>
  <c r="AX129" i="15"/>
  <c r="AX130" i="15"/>
  <c r="AX131" i="15"/>
  <c r="AX132" i="15"/>
  <c r="AX133" i="15"/>
  <c r="AX134" i="15"/>
  <c r="AX135" i="15"/>
  <c r="AX136" i="15"/>
  <c r="AX137" i="15"/>
  <c r="AX138" i="15"/>
  <c r="AX139" i="15"/>
  <c r="AX140" i="15"/>
  <c r="AX141" i="15"/>
  <c r="AX142" i="15"/>
  <c r="AX143" i="15"/>
  <c r="AX144" i="15"/>
  <c r="AX145" i="15"/>
  <c r="AX146" i="15"/>
  <c r="AX147" i="15"/>
  <c r="AX148" i="15"/>
  <c r="AX149" i="15"/>
  <c r="AX150" i="15"/>
  <c r="AX151" i="15"/>
  <c r="AX152" i="15"/>
  <c r="AX153" i="15"/>
  <c r="AX154" i="15"/>
  <c r="AX155" i="15"/>
  <c r="AX156" i="15"/>
  <c r="AX157" i="15"/>
  <c r="AX158" i="15"/>
  <c r="AX159" i="15"/>
  <c r="AX160" i="15"/>
  <c r="AX161" i="15"/>
  <c r="AX162" i="15"/>
  <c r="AX163" i="15"/>
  <c r="AX164" i="15"/>
  <c r="AX165" i="15"/>
  <c r="AX166" i="15"/>
  <c r="AX167" i="15"/>
  <c r="AX168" i="15"/>
  <c r="AX169" i="15"/>
  <c r="AX170" i="15"/>
  <c r="AX171" i="15"/>
  <c r="AX172" i="15"/>
  <c r="AX173" i="15"/>
  <c r="AX174" i="15"/>
  <c r="AX175" i="15"/>
  <c r="AX176" i="15"/>
  <c r="AX177" i="15"/>
  <c r="AX178" i="15"/>
  <c r="AX179" i="15"/>
  <c r="AX180" i="15"/>
  <c r="AX181" i="15"/>
  <c r="AX182" i="15"/>
  <c r="AX183" i="15"/>
  <c r="AX184" i="15"/>
  <c r="AX185" i="15"/>
  <c r="AX186" i="15"/>
  <c r="AX187" i="15"/>
  <c r="AX188" i="15"/>
  <c r="AX189" i="15"/>
  <c r="AX190" i="15"/>
  <c r="AX191" i="15"/>
  <c r="AX192" i="15"/>
  <c r="AX193" i="15"/>
  <c r="AX194" i="15"/>
  <c r="AX195" i="15"/>
  <c r="AX196" i="15"/>
  <c r="AX197" i="15"/>
  <c r="AX198" i="15"/>
  <c r="AX199" i="15"/>
  <c r="AX200" i="15"/>
  <c r="AX201" i="15"/>
  <c r="AX202" i="15"/>
  <c r="AX203" i="15"/>
  <c r="AX204" i="15"/>
  <c r="AX205" i="15"/>
  <c r="AX206" i="15"/>
  <c r="AX207" i="15"/>
  <c r="AX208" i="15"/>
  <c r="AX209" i="15"/>
  <c r="AX210" i="15"/>
  <c r="AX211" i="15"/>
  <c r="AX212" i="15"/>
  <c r="AX213" i="15"/>
  <c r="AX214" i="15"/>
  <c r="AX215" i="15"/>
  <c r="AX216" i="15"/>
  <c r="AX217" i="15"/>
  <c r="AX218" i="15"/>
  <c r="AX219" i="15"/>
  <c r="AX220" i="15"/>
  <c r="AX221" i="15"/>
  <c r="AX222" i="15"/>
  <c r="AX223" i="15"/>
  <c r="AX224" i="15"/>
  <c r="AX225" i="15"/>
  <c r="AX226" i="15"/>
  <c r="AX227" i="15"/>
  <c r="AX228" i="15"/>
  <c r="AX229" i="15"/>
  <c r="AX230" i="15"/>
  <c r="AX231" i="15"/>
  <c r="AX232" i="15"/>
  <c r="AX233" i="15"/>
  <c r="AX234" i="15"/>
  <c r="AX235" i="15"/>
  <c r="AX236" i="15"/>
  <c r="AX237" i="15"/>
  <c r="AX238" i="15"/>
  <c r="AX239" i="15"/>
  <c r="AX240" i="15"/>
  <c r="AX241" i="15"/>
  <c r="AX242" i="15"/>
  <c r="AX243" i="15"/>
  <c r="AX244" i="15"/>
  <c r="AX245" i="15"/>
  <c r="AX246" i="15"/>
  <c r="AX247" i="15"/>
  <c r="AX248" i="15"/>
  <c r="AX249" i="15"/>
  <c r="AX250" i="15"/>
  <c r="AX251" i="15"/>
  <c r="AX252" i="15"/>
  <c r="AX253" i="15"/>
  <c r="AX254" i="15"/>
  <c r="AX255" i="15"/>
  <c r="AX256" i="15"/>
  <c r="AX257" i="15"/>
  <c r="AX258" i="15"/>
  <c r="AX259" i="15"/>
  <c r="AX260" i="15"/>
  <c r="AX261" i="15"/>
  <c r="AX262" i="15"/>
  <c r="AX263" i="15"/>
  <c r="AX264" i="15"/>
  <c r="AX265" i="15"/>
  <c r="AX266" i="15"/>
  <c r="AX267" i="15"/>
  <c r="AX268" i="15"/>
  <c r="AX269" i="15"/>
  <c r="AX270" i="15"/>
  <c r="AX271" i="15"/>
  <c r="AX272" i="15"/>
  <c r="AX273" i="15"/>
  <c r="AX274" i="15"/>
  <c r="AX275" i="15"/>
  <c r="AX276" i="15"/>
  <c r="AX277" i="15"/>
  <c r="AX278" i="15"/>
  <c r="AX279" i="15"/>
  <c r="AX280" i="15"/>
  <c r="AX281" i="15"/>
  <c r="AX282" i="15"/>
  <c r="AX283" i="15"/>
  <c r="AX284" i="15"/>
  <c r="AX285" i="15"/>
  <c r="AX286" i="15"/>
  <c r="AX287" i="15"/>
  <c r="AX288" i="15"/>
  <c r="AX289" i="15"/>
  <c r="AX290" i="15"/>
  <c r="AX291" i="15"/>
  <c r="AX292" i="15"/>
  <c r="AX293" i="15"/>
  <c r="AX294" i="15"/>
  <c r="AX295" i="15"/>
  <c r="AX296" i="15"/>
  <c r="AX297" i="15"/>
  <c r="AX298" i="15"/>
  <c r="AX299" i="15"/>
  <c r="AX300" i="15"/>
  <c r="AX301" i="15"/>
  <c r="AX302" i="15"/>
  <c r="AX303" i="15"/>
  <c r="AX304" i="15"/>
  <c r="AX305" i="15"/>
  <c r="AX306" i="15"/>
  <c r="AX307" i="15"/>
  <c r="AX308" i="15"/>
  <c r="AX309" i="15"/>
  <c r="AX310" i="15"/>
  <c r="AX311" i="15"/>
  <c r="AX312" i="15"/>
  <c r="AX313" i="15"/>
  <c r="AX314" i="15"/>
  <c r="AX315" i="15"/>
  <c r="AX316" i="15"/>
  <c r="AX317" i="15"/>
  <c r="AX318" i="15"/>
  <c r="AX319" i="15"/>
  <c r="AX320" i="15"/>
  <c r="AX321" i="15"/>
  <c r="AX322" i="15"/>
  <c r="AX323" i="15"/>
  <c r="AX324" i="15"/>
  <c r="AX325" i="15"/>
  <c r="AX2" i="15"/>
  <c r="F285" i="38"/>
  <c r="D314" i="35"/>
  <c r="D313" i="35"/>
  <c r="C314" i="35"/>
  <c r="G314" i="35" s="1"/>
  <c r="C313" i="35"/>
  <c r="B314" i="35"/>
  <c r="B313" i="35"/>
  <c r="D284" i="35"/>
  <c r="D283" i="35"/>
  <c r="C284" i="35"/>
  <c r="C283" i="35"/>
  <c r="B284" i="35"/>
  <c r="F284" i="35" s="1"/>
  <c r="B283" i="35"/>
  <c r="D276" i="35"/>
  <c r="D275" i="35"/>
  <c r="C276" i="35"/>
  <c r="C275" i="35"/>
  <c r="B276" i="35"/>
  <c r="B275" i="35"/>
  <c r="D274" i="35"/>
  <c r="H274" i="35" s="1"/>
  <c r="D273" i="35"/>
  <c r="C274" i="35"/>
  <c r="C273" i="35"/>
  <c r="B274" i="35"/>
  <c r="B273" i="35"/>
  <c r="D208" i="35"/>
  <c r="C208" i="35"/>
  <c r="B208" i="35"/>
  <c r="D207" i="35"/>
  <c r="C207" i="35"/>
  <c r="B207" i="35"/>
  <c r="D185" i="35"/>
  <c r="H185" i="35" s="1"/>
  <c r="D186" i="35"/>
  <c r="D184" i="35"/>
  <c r="C185" i="35"/>
  <c r="C186" i="35"/>
  <c r="C184" i="35"/>
  <c r="G184" i="35" s="1"/>
  <c r="B185" i="35"/>
  <c r="B186" i="35"/>
  <c r="B184" i="35"/>
  <c r="F184" i="35" s="1"/>
  <c r="D143" i="35"/>
  <c r="C143" i="35"/>
  <c r="D142" i="35"/>
  <c r="C142" i="35"/>
  <c r="B143" i="35"/>
  <c r="B142" i="35"/>
  <c r="D112" i="35"/>
  <c r="C112" i="35"/>
  <c r="B112" i="35"/>
  <c r="D111" i="35"/>
  <c r="C111" i="35"/>
  <c r="B111" i="35"/>
  <c r="D65" i="35"/>
  <c r="D64" i="35"/>
  <c r="C65" i="35"/>
  <c r="C64" i="35"/>
  <c r="B65" i="35"/>
  <c r="B64" i="35"/>
  <c r="D63" i="35"/>
  <c r="C63" i="35"/>
  <c r="B63" i="35"/>
  <c r="D62" i="35"/>
  <c r="C62" i="35"/>
  <c r="B62" i="35"/>
  <c r="C2" i="25"/>
  <c r="H314" i="35"/>
  <c r="F314" i="35"/>
  <c r="H284" i="35"/>
  <c r="G284" i="35"/>
  <c r="H276" i="35"/>
  <c r="G276" i="35"/>
  <c r="F276" i="35"/>
  <c r="G274" i="35"/>
  <c r="F274" i="35"/>
  <c r="G185" i="35"/>
  <c r="F185" i="35"/>
  <c r="H184" i="35"/>
  <c r="CD3" i="15" l="1"/>
  <c r="CD122" i="15"/>
  <c r="CD118" i="15"/>
  <c r="CD114" i="15"/>
  <c r="CD110" i="15"/>
  <c r="CD106" i="15"/>
  <c r="CD102" i="15"/>
  <c r="CD98" i="15"/>
  <c r="CD94" i="15"/>
  <c r="CD90" i="15"/>
  <c r="CD86" i="15"/>
  <c r="CD82" i="15"/>
  <c r="CD78" i="15"/>
  <c r="CD74" i="15"/>
  <c r="CD70" i="15"/>
  <c r="CD66" i="15"/>
  <c r="CD62" i="15"/>
  <c r="CD58" i="15"/>
  <c r="CD54" i="15"/>
  <c r="CD50" i="15"/>
  <c r="CD46" i="15"/>
  <c r="CD38" i="15"/>
  <c r="CD34" i="15"/>
  <c r="CD30" i="15"/>
  <c r="CD26" i="15"/>
  <c r="CD22" i="15"/>
  <c r="CD18" i="15"/>
  <c r="CD14" i="15"/>
  <c r="CD10" i="15"/>
  <c r="CA327" i="15"/>
  <c r="CD322" i="15"/>
  <c r="CD318" i="15"/>
  <c r="CD314" i="15"/>
  <c r="CD310" i="15"/>
  <c r="CD306" i="15"/>
  <c r="CD302" i="15"/>
  <c r="CD298" i="15"/>
  <c r="CD294" i="15"/>
  <c r="CD290" i="15"/>
  <c r="CD286" i="15"/>
  <c r="CD282" i="15"/>
  <c r="CD278" i="15"/>
  <c r="CD274" i="15"/>
  <c r="CD270" i="15"/>
  <c r="CD266" i="15"/>
  <c r="CD262" i="15"/>
  <c r="CD258" i="15"/>
  <c r="CD254" i="15"/>
  <c r="CD250" i="15"/>
  <c r="CD246" i="15"/>
  <c r="CD242" i="15"/>
  <c r="CD238" i="15"/>
  <c r="CD234" i="15"/>
  <c r="CD230" i="15"/>
  <c r="CD226" i="15"/>
  <c r="CD222" i="15"/>
  <c r="CD218" i="15"/>
  <c r="CD214" i="15"/>
  <c r="CD210" i="15"/>
  <c r="CD206" i="15"/>
  <c r="CD202" i="15"/>
  <c r="CD198" i="15"/>
  <c r="CD194" i="15"/>
  <c r="CD190" i="15"/>
  <c r="CD186" i="15"/>
  <c r="CD182" i="15"/>
  <c r="CD178" i="15"/>
  <c r="CD174" i="15"/>
  <c r="CD170" i="15"/>
  <c r="CD166" i="15"/>
  <c r="CD162" i="15"/>
  <c r="CD158" i="15"/>
  <c r="CD154" i="15"/>
  <c r="CD150" i="15"/>
  <c r="CD146" i="15"/>
  <c r="CD142" i="15"/>
  <c r="CD138" i="15"/>
  <c r="CD134" i="15"/>
  <c r="CD130" i="15"/>
  <c r="CD126" i="15"/>
  <c r="CD42" i="15"/>
  <c r="CD6" i="15"/>
  <c r="BZ327" i="15"/>
  <c r="CB327" i="15"/>
  <c r="CD2" i="15"/>
  <c r="CD325" i="15"/>
  <c r="CD321" i="15"/>
  <c r="CD317" i="15"/>
  <c r="CD313" i="15"/>
  <c r="CD309" i="15"/>
  <c r="CD305" i="15"/>
  <c r="CD301" i="15"/>
  <c r="CD297" i="15"/>
  <c r="CD293" i="15"/>
  <c r="CD289" i="15"/>
  <c r="CD285" i="15"/>
  <c r="CD281" i="15"/>
  <c r="CD277" i="15"/>
  <c r="CD273" i="15"/>
  <c r="CD269" i="15"/>
  <c r="CD265" i="15"/>
  <c r="CD261" i="15"/>
  <c r="CD257" i="15"/>
  <c r="CD253" i="15"/>
  <c r="CD249" i="15"/>
  <c r="CD245" i="15"/>
  <c r="CD241" i="15"/>
  <c r="CD237" i="15"/>
  <c r="CD233" i="15"/>
  <c r="CD229" i="15"/>
  <c r="CD225" i="15"/>
  <c r="CD221" i="15"/>
  <c r="CD217" i="15"/>
  <c r="CD213" i="15"/>
  <c r="CD209" i="15"/>
  <c r="CD205" i="15"/>
  <c r="CD201" i="15"/>
  <c r="CD197" i="15"/>
  <c r="CD193" i="15"/>
  <c r="CD189" i="15"/>
  <c r="CD185" i="15"/>
  <c r="CD181" i="15"/>
  <c r="CD177" i="15"/>
  <c r="CD173" i="15"/>
  <c r="CD169" i="15"/>
  <c r="CD165" i="15"/>
  <c r="CD161" i="15"/>
  <c r="CD157" i="15"/>
  <c r="CD153" i="15"/>
  <c r="CD149" i="15"/>
  <c r="CD145" i="15"/>
  <c r="CD141" i="15"/>
  <c r="CD137" i="15"/>
  <c r="CD133" i="15"/>
  <c r="CD129" i="15"/>
  <c r="CD125" i="15"/>
  <c r="CD121" i="15"/>
  <c r="CD117" i="15"/>
  <c r="CD113" i="15"/>
  <c r="CD109" i="15"/>
  <c r="CD105" i="15"/>
  <c r="CD101" i="15"/>
  <c r="CD97" i="15"/>
  <c r="CD93" i="15"/>
  <c r="CD89" i="15"/>
  <c r="CD85" i="15"/>
  <c r="CD81" i="15"/>
  <c r="CD77" i="15"/>
  <c r="CD73" i="15"/>
  <c r="CD69" i="15"/>
  <c r="CD65" i="15"/>
  <c r="CD61" i="15"/>
  <c r="CD57" i="15"/>
  <c r="CD53" i="15"/>
  <c r="CD49" i="15"/>
  <c r="CD45" i="15"/>
  <c r="CD41" i="15"/>
  <c r="CD37" i="15"/>
  <c r="CD33" i="15"/>
  <c r="CD29" i="15"/>
  <c r="CD25" i="15"/>
  <c r="CD21" i="15"/>
  <c r="CD17" i="15"/>
  <c r="CD13" i="15"/>
  <c r="CD9" i="15"/>
  <c r="CD5" i="15"/>
  <c r="CD312" i="15"/>
  <c r="CD308" i="15"/>
  <c r="CD244" i="15"/>
  <c r="CD240" i="15"/>
  <c r="CX296" i="45"/>
  <c r="CZ296" i="45" s="1"/>
  <c r="CX297" i="45"/>
  <c r="CZ297" i="45" s="1"/>
  <c r="CX298" i="45"/>
  <c r="CZ298" i="45" s="1"/>
  <c r="CX299" i="45"/>
  <c r="CZ299" i="45" s="1"/>
  <c r="CX300" i="45"/>
  <c r="CZ300" i="45" s="1"/>
  <c r="CX301" i="45"/>
  <c r="CZ301" i="45" s="1"/>
  <c r="CX302" i="45"/>
  <c r="CZ302" i="45" s="1"/>
  <c r="CX303" i="45"/>
  <c r="CZ303" i="45" s="1"/>
  <c r="CX304" i="45"/>
  <c r="CZ304" i="45" s="1"/>
  <c r="CX305" i="45"/>
  <c r="CZ305" i="45" s="1"/>
  <c r="CX306" i="45"/>
  <c r="CZ306" i="45" s="1"/>
  <c r="CX307" i="45"/>
  <c r="CZ307" i="45" s="1"/>
  <c r="CX308" i="45"/>
  <c r="CZ308" i="45" s="1"/>
  <c r="CX309" i="45"/>
  <c r="CZ309" i="45" s="1"/>
  <c r="CX310" i="45"/>
  <c r="CZ310" i="45" s="1"/>
  <c r="CX311" i="45"/>
  <c r="CZ311" i="45" s="1"/>
  <c r="CX312" i="45"/>
  <c r="CZ312" i="45" s="1"/>
  <c r="CX313" i="45"/>
  <c r="CZ313" i="45" s="1"/>
  <c r="CX314" i="45"/>
  <c r="CZ314" i="45" s="1"/>
  <c r="CX315" i="45"/>
  <c r="CZ315" i="45" s="1"/>
  <c r="CX316" i="45"/>
  <c r="CZ316" i="45" s="1"/>
  <c r="CX317" i="45"/>
  <c r="CZ317" i="45" s="1"/>
  <c r="CX318" i="45"/>
  <c r="CZ318" i="45" s="1"/>
  <c r="CX319" i="45"/>
  <c r="CZ319" i="45" s="1"/>
  <c r="CX320" i="45"/>
  <c r="CZ320" i="45" s="1"/>
  <c r="CX321" i="45"/>
  <c r="CZ321" i="45" s="1"/>
  <c r="CX322" i="45"/>
  <c r="CZ322" i="45" s="1"/>
  <c r="CX323" i="45"/>
  <c r="CZ323" i="45" s="1"/>
  <c r="CX324" i="45"/>
  <c r="CZ324" i="45" s="1"/>
  <c r="CX325" i="45"/>
  <c r="CZ325" i="45" s="1"/>
  <c r="CD324" i="15"/>
  <c r="CD320" i="15"/>
  <c r="CD316" i="15"/>
  <c r="CD304" i="15"/>
  <c r="CD300" i="15"/>
  <c r="CD296" i="15"/>
  <c r="CD292" i="15"/>
  <c r="CD288" i="15"/>
  <c r="CD284" i="15"/>
  <c r="CD280" i="15"/>
  <c r="CD276" i="15"/>
  <c r="CD272" i="15"/>
  <c r="CD268" i="15"/>
  <c r="CD264" i="15"/>
  <c r="CD260" i="15"/>
  <c r="CD256" i="15"/>
  <c r="CD252" i="15"/>
  <c r="CD248" i="15"/>
  <c r="CD236" i="15"/>
  <c r="CD232" i="15"/>
  <c r="CD228" i="15"/>
  <c r="CD224" i="15"/>
  <c r="CD220" i="15"/>
  <c r="CD216" i="15"/>
  <c r="CD212" i="15"/>
  <c r="CD208" i="15"/>
  <c r="CD204" i="15"/>
  <c r="CD200" i="15"/>
  <c r="CD196" i="15"/>
  <c r="CD192" i="15"/>
  <c r="CD188" i="15"/>
  <c r="CD184" i="15"/>
  <c r="CD323" i="15"/>
  <c r="CD319" i="15"/>
  <c r="CD315" i="15"/>
  <c r="CD311" i="15"/>
  <c r="CD307" i="15"/>
  <c r="CD303" i="15"/>
  <c r="CD299" i="15"/>
  <c r="CD295" i="15"/>
  <c r="CD291" i="15"/>
  <c r="CD287" i="15"/>
  <c r="CD283" i="15"/>
  <c r="CD279" i="15"/>
  <c r="CD275" i="15"/>
  <c r="CD271" i="15"/>
  <c r="CD267" i="15"/>
  <c r="CD263" i="15"/>
  <c r="CD259" i="15"/>
  <c r="CD255" i="15"/>
  <c r="CD251" i="15"/>
  <c r="CD247" i="15"/>
  <c r="CD243" i="15"/>
  <c r="CD239" i="15"/>
  <c r="CD235" i="15"/>
  <c r="CD231" i="15"/>
  <c r="CD227" i="15"/>
  <c r="CD223" i="15"/>
  <c r="CD219" i="15"/>
  <c r="CD215" i="15"/>
  <c r="CD211" i="15"/>
  <c r="CD207" i="15"/>
  <c r="CD203" i="15"/>
  <c r="CD199" i="15"/>
  <c r="CD195" i="15"/>
  <c r="CD191" i="15"/>
  <c r="CD187" i="15"/>
  <c r="CD183" i="15"/>
  <c r="CD179" i="15"/>
  <c r="CD175" i="15"/>
  <c r="CD171" i="15"/>
  <c r="CD167" i="15"/>
  <c r="CD163" i="15"/>
  <c r="CD159" i="15"/>
  <c r="CD155" i="15"/>
  <c r="CD151" i="15"/>
  <c r="CD147" i="15"/>
  <c r="CD143" i="15"/>
  <c r="CD139" i="15"/>
  <c r="CD135" i="15"/>
  <c r="CD131" i="15"/>
  <c r="CD127" i="15"/>
  <c r="CD123" i="15"/>
  <c r="CD119" i="15"/>
  <c r="CD115" i="15"/>
  <c r="CD111" i="15"/>
  <c r="CD107" i="15"/>
  <c r="CD103" i="15"/>
  <c r="CD99" i="15"/>
  <c r="CD95" i="15"/>
  <c r="CD91" i="15"/>
  <c r="CD87" i="15"/>
  <c r="CD83" i="15"/>
  <c r="CD79" i="15"/>
  <c r="CD75" i="15"/>
  <c r="CD71" i="15"/>
  <c r="CD67" i="15"/>
  <c r="CD63" i="15"/>
  <c r="CD59" i="15"/>
  <c r="CD55" i="15"/>
  <c r="CD51" i="15"/>
  <c r="CD47" i="15"/>
  <c r="CD43" i="15"/>
  <c r="CD39" i="15"/>
  <c r="CD35" i="15"/>
  <c r="CD31" i="15"/>
  <c r="CD27" i="15"/>
  <c r="CD23" i="15"/>
  <c r="CD19" i="15"/>
  <c r="CD15" i="15"/>
  <c r="CD11" i="15"/>
  <c r="CD180" i="15"/>
  <c r="CD176" i="15"/>
  <c r="CD172" i="15"/>
  <c r="CD168" i="15"/>
  <c r="CD164" i="15"/>
  <c r="CD160" i="15"/>
  <c r="CD156" i="15"/>
  <c r="CD152" i="15"/>
  <c r="CD148" i="15"/>
  <c r="CD144" i="15"/>
  <c r="CD140" i="15"/>
  <c r="CD136" i="15"/>
  <c r="CD132" i="15"/>
  <c r="CD128" i="15"/>
  <c r="CD124" i="15"/>
  <c r="CD120" i="15"/>
  <c r="CD116" i="15"/>
  <c r="CD112" i="15"/>
  <c r="CD108" i="15"/>
  <c r="CD104" i="15"/>
  <c r="CD100" i="15"/>
  <c r="CD96" i="15"/>
  <c r="CD92" i="15"/>
  <c r="CD88" i="15"/>
  <c r="CD84" i="15"/>
  <c r="CD80" i="15"/>
  <c r="CD76" i="15"/>
  <c r="CD72" i="15"/>
  <c r="CD68" i="15"/>
  <c r="CD64" i="15"/>
  <c r="CD60" i="15"/>
  <c r="CD56" i="15"/>
  <c r="CD52" i="15"/>
  <c r="CD48" i="15"/>
  <c r="CD44" i="15"/>
  <c r="CD40" i="15"/>
  <c r="CD36" i="15"/>
  <c r="CD32" i="15"/>
  <c r="CD28" i="15"/>
  <c r="CD24" i="15"/>
  <c r="CD20" i="15"/>
  <c r="CD16" i="15"/>
  <c r="CD12" i="15"/>
  <c r="CD8" i="15"/>
  <c r="CD4" i="15"/>
  <c r="CC327" i="15"/>
  <c r="CD7" i="15"/>
  <c r="CV331" i="45"/>
  <c r="CV336" i="45" s="1"/>
  <c r="CV329" i="45"/>
  <c r="CX2" i="45"/>
  <c r="CZ2" i="45" s="1"/>
  <c r="CX4" i="45"/>
  <c r="CZ4" i="45" s="1"/>
  <c r="CX8" i="45"/>
  <c r="CZ8" i="45" s="1"/>
  <c r="CX12" i="45"/>
  <c r="CZ12" i="45" s="1"/>
  <c r="CX16" i="45"/>
  <c r="CZ16" i="45" s="1"/>
  <c r="CX20" i="45"/>
  <c r="CZ20" i="45" s="1"/>
  <c r="CX24" i="45"/>
  <c r="CZ24" i="45" s="1"/>
  <c r="CX28" i="45"/>
  <c r="CZ28" i="45" s="1"/>
  <c r="CX32" i="45"/>
  <c r="CZ32" i="45" s="1"/>
  <c r="CX36" i="45"/>
  <c r="CZ36" i="45" s="1"/>
  <c r="CX40" i="45"/>
  <c r="CZ40" i="45" s="1"/>
  <c r="CX44" i="45"/>
  <c r="CZ44" i="45" s="1"/>
  <c r="CX52" i="45"/>
  <c r="CZ52" i="45" s="1"/>
  <c r="CX60" i="45"/>
  <c r="CZ60" i="45" s="1"/>
  <c r="CX68" i="45"/>
  <c r="CZ68" i="45" s="1"/>
  <c r="CX76" i="45"/>
  <c r="CZ76" i="45" s="1"/>
  <c r="CX84" i="45"/>
  <c r="CZ84" i="45" s="1"/>
  <c r="CX92" i="45"/>
  <c r="CZ92" i="45" s="1"/>
  <c r="CX100" i="45"/>
  <c r="CZ100" i="45" s="1"/>
  <c r="CX108" i="45"/>
  <c r="CZ108" i="45" s="1"/>
  <c r="CX116" i="45"/>
  <c r="CZ116" i="45" s="1"/>
  <c r="CX124" i="45"/>
  <c r="CZ124" i="45" s="1"/>
  <c r="CX132" i="45"/>
  <c r="CZ132" i="45" s="1"/>
  <c r="CX140" i="45"/>
  <c r="CZ140" i="45" s="1"/>
  <c r="CX148" i="45"/>
  <c r="CZ148" i="45" s="1"/>
  <c r="CX156" i="45"/>
  <c r="CZ156" i="45" s="1"/>
  <c r="CX165" i="45"/>
  <c r="CZ165" i="45" s="1"/>
  <c r="CX166" i="45"/>
  <c r="CZ166" i="45" s="1"/>
  <c r="CX6" i="45"/>
  <c r="CZ6" i="45" s="1"/>
  <c r="CX10" i="45"/>
  <c r="CZ10" i="45" s="1"/>
  <c r="CX14" i="45"/>
  <c r="CZ14" i="45" s="1"/>
  <c r="CX18" i="45"/>
  <c r="CZ18" i="45" s="1"/>
  <c r="CX22" i="45"/>
  <c r="CZ22" i="45" s="1"/>
  <c r="CX26" i="45"/>
  <c r="CZ26" i="45" s="1"/>
  <c r="CX30" i="45"/>
  <c r="CZ30" i="45" s="1"/>
  <c r="CX34" i="45"/>
  <c r="CZ34" i="45" s="1"/>
  <c r="CX38" i="45"/>
  <c r="CZ38" i="45" s="1"/>
  <c r="CX42" i="45"/>
  <c r="CZ42" i="45" s="1"/>
  <c r="CX46" i="45"/>
  <c r="CZ46" i="45" s="1"/>
  <c r="CX54" i="45"/>
  <c r="CZ54" i="45" s="1"/>
  <c r="CX62" i="45"/>
  <c r="CZ62" i="45" s="1"/>
  <c r="CX70" i="45"/>
  <c r="CZ70" i="45" s="1"/>
  <c r="CX78" i="45"/>
  <c r="CZ78" i="45" s="1"/>
  <c r="CX86" i="45"/>
  <c r="CZ86" i="45" s="1"/>
  <c r="CX94" i="45"/>
  <c r="CZ94" i="45" s="1"/>
  <c r="CX102" i="45"/>
  <c r="CZ102" i="45" s="1"/>
  <c r="CX110" i="45"/>
  <c r="CZ110" i="45" s="1"/>
  <c r="CX118" i="45"/>
  <c r="CZ118" i="45" s="1"/>
  <c r="CX126" i="45"/>
  <c r="CZ126" i="45" s="1"/>
  <c r="CX134" i="45"/>
  <c r="CZ134" i="45" s="1"/>
  <c r="CX142" i="45"/>
  <c r="CZ142" i="45" s="1"/>
  <c r="CX150" i="45"/>
  <c r="CZ150" i="45" s="1"/>
  <c r="CX158" i="45"/>
  <c r="CZ158" i="45" s="1"/>
  <c r="CX169" i="45"/>
  <c r="CZ169" i="45" s="1"/>
  <c r="CX173" i="45"/>
  <c r="CZ173" i="45" s="1"/>
  <c r="E2" i="34"/>
  <c r="H311" i="35"/>
  <c r="G311" i="35"/>
  <c r="F311" i="35"/>
  <c r="H281" i="35"/>
  <c r="G281" i="35"/>
  <c r="F281" i="35"/>
  <c r="H272" i="35"/>
  <c r="G272" i="35"/>
  <c r="F272" i="35"/>
  <c r="H271" i="35"/>
  <c r="G271" i="35"/>
  <c r="F271" i="35"/>
  <c r="H206" i="35"/>
  <c r="G206" i="35"/>
  <c r="F206" i="35"/>
  <c r="H183" i="35"/>
  <c r="G183" i="35"/>
  <c r="F183" i="35"/>
  <c r="H142" i="35"/>
  <c r="G142" i="35"/>
  <c r="F142" i="35"/>
  <c r="H111" i="35"/>
  <c r="G111" i="35"/>
  <c r="F111" i="35"/>
  <c r="H64" i="35"/>
  <c r="G64" i="35"/>
  <c r="F64" i="35"/>
  <c r="H62" i="35"/>
  <c r="G62" i="35"/>
  <c r="F62" i="35"/>
  <c r="CD327" i="15" l="1"/>
  <c r="H321" i="35"/>
  <c r="G321" i="35"/>
  <c r="F321" i="35"/>
  <c r="H207" i="35"/>
  <c r="G207" i="35"/>
  <c r="F207" i="35"/>
  <c r="H162" i="35"/>
  <c r="G162" i="35"/>
  <c r="F162" i="35"/>
  <c r="H336" i="35"/>
  <c r="G336" i="35"/>
  <c r="F336" i="35"/>
  <c r="H335" i="35"/>
  <c r="G335" i="35"/>
  <c r="F335" i="35"/>
  <c r="H334" i="35"/>
  <c r="G334" i="35"/>
  <c r="F334" i="35"/>
  <c r="H333" i="35"/>
  <c r="G333" i="35"/>
  <c r="F333" i="35"/>
  <c r="H332" i="35"/>
  <c r="G332" i="35"/>
  <c r="F332" i="35"/>
  <c r="H331" i="35"/>
  <c r="G331" i="35"/>
  <c r="F331" i="35"/>
  <c r="H330" i="35"/>
  <c r="G330" i="35"/>
  <c r="F330" i="35"/>
  <c r="H329" i="35"/>
  <c r="G329" i="35"/>
  <c r="F329" i="35"/>
  <c r="H328" i="35"/>
  <c r="G328" i="35"/>
  <c r="F328" i="35"/>
  <c r="H327" i="35"/>
  <c r="G327" i="35"/>
  <c r="F327" i="35"/>
  <c r="H326" i="35"/>
  <c r="G326" i="35"/>
  <c r="F326" i="35"/>
  <c r="H325" i="35"/>
  <c r="G325" i="35"/>
  <c r="F325" i="35"/>
  <c r="H324" i="35"/>
  <c r="G324" i="35"/>
  <c r="F324" i="35"/>
  <c r="H323" i="35"/>
  <c r="G323" i="35"/>
  <c r="F323" i="35"/>
  <c r="H322" i="35"/>
  <c r="G322" i="35"/>
  <c r="F322" i="35"/>
  <c r="H320" i="35"/>
  <c r="G320" i="35"/>
  <c r="F320" i="35"/>
  <c r="H319" i="35"/>
  <c r="G319" i="35"/>
  <c r="F319" i="35"/>
  <c r="H318" i="35"/>
  <c r="G318" i="35"/>
  <c r="F318" i="35"/>
  <c r="H317" i="35"/>
  <c r="G317" i="35"/>
  <c r="F317" i="35"/>
  <c r="H316" i="35"/>
  <c r="G316" i="35"/>
  <c r="F316" i="35"/>
  <c r="H315" i="35"/>
  <c r="G315" i="35"/>
  <c r="F315" i="35"/>
  <c r="H313" i="35"/>
  <c r="G313" i="35"/>
  <c r="F313" i="35"/>
  <c r="H312" i="35"/>
  <c r="G312" i="35"/>
  <c r="F312" i="35"/>
  <c r="H310" i="35"/>
  <c r="G310" i="35"/>
  <c r="F310" i="35"/>
  <c r="H309" i="35"/>
  <c r="G309" i="35"/>
  <c r="F309" i="35"/>
  <c r="H308" i="35"/>
  <c r="G308" i="35"/>
  <c r="F308" i="35"/>
  <c r="H307" i="35"/>
  <c r="G307" i="35"/>
  <c r="F307" i="35"/>
  <c r="H306" i="35"/>
  <c r="G306" i="35"/>
  <c r="F306" i="35"/>
  <c r="H305" i="35"/>
  <c r="G305" i="35"/>
  <c r="F305" i="35"/>
  <c r="H304" i="35"/>
  <c r="G304" i="35"/>
  <c r="F304" i="35"/>
  <c r="H303" i="35"/>
  <c r="G303" i="35"/>
  <c r="F303" i="35"/>
  <c r="H302" i="35"/>
  <c r="G302" i="35"/>
  <c r="F302" i="35"/>
  <c r="H301" i="35"/>
  <c r="G301" i="35"/>
  <c r="F301" i="35"/>
  <c r="H300" i="35"/>
  <c r="G300" i="35"/>
  <c r="F300" i="35"/>
  <c r="H299" i="35"/>
  <c r="G299" i="35"/>
  <c r="F299" i="35"/>
  <c r="H298" i="35"/>
  <c r="G298" i="35"/>
  <c r="F298" i="35"/>
  <c r="H297" i="35"/>
  <c r="G297" i="35"/>
  <c r="F297" i="35"/>
  <c r="H296" i="35"/>
  <c r="G296" i="35"/>
  <c r="F296" i="35"/>
  <c r="H295" i="35"/>
  <c r="G295" i="35"/>
  <c r="F295" i="35"/>
  <c r="H294" i="35"/>
  <c r="G294" i="35"/>
  <c r="F294" i="35"/>
  <c r="H293" i="35"/>
  <c r="G293" i="35"/>
  <c r="F293" i="35"/>
  <c r="H292" i="35"/>
  <c r="G292" i="35"/>
  <c r="F292" i="35"/>
  <c r="H291" i="35"/>
  <c r="G291" i="35"/>
  <c r="F291" i="35"/>
  <c r="H290" i="35"/>
  <c r="G290" i="35"/>
  <c r="F290" i="35"/>
  <c r="H289" i="35"/>
  <c r="G289" i="35"/>
  <c r="F289" i="35"/>
  <c r="H288" i="35"/>
  <c r="G288" i="35"/>
  <c r="F288" i="35"/>
  <c r="H287" i="35"/>
  <c r="G287" i="35"/>
  <c r="F287" i="35"/>
  <c r="H286" i="35"/>
  <c r="G286" i="35"/>
  <c r="F286" i="35"/>
  <c r="H285" i="35"/>
  <c r="G285" i="35"/>
  <c r="F285" i="35"/>
  <c r="H283" i="35"/>
  <c r="G283" i="35"/>
  <c r="F283" i="35"/>
  <c r="H282" i="35"/>
  <c r="G282" i="35"/>
  <c r="F282" i="35"/>
  <c r="H280" i="35"/>
  <c r="G280" i="35"/>
  <c r="F280" i="35"/>
  <c r="H279" i="35"/>
  <c r="G279" i="35"/>
  <c r="F279" i="35"/>
  <c r="H278" i="35"/>
  <c r="G278" i="35"/>
  <c r="F278" i="35"/>
  <c r="H277" i="35"/>
  <c r="G277" i="35"/>
  <c r="F277" i="35"/>
  <c r="H275" i="35"/>
  <c r="G275" i="35"/>
  <c r="F275" i="35"/>
  <c r="H273" i="35"/>
  <c r="G273" i="35"/>
  <c r="F273" i="35"/>
  <c r="H270" i="35"/>
  <c r="G270" i="35"/>
  <c r="F270" i="35"/>
  <c r="H269" i="35"/>
  <c r="G269" i="35"/>
  <c r="F269" i="35"/>
  <c r="H268" i="35"/>
  <c r="G268" i="35"/>
  <c r="F268" i="35"/>
  <c r="H267" i="35"/>
  <c r="G267" i="35"/>
  <c r="F267" i="35"/>
  <c r="H266" i="35"/>
  <c r="G266" i="35"/>
  <c r="F266" i="35"/>
  <c r="H265" i="35"/>
  <c r="G265" i="35"/>
  <c r="F265" i="35"/>
  <c r="H264" i="35"/>
  <c r="G264" i="35"/>
  <c r="F264" i="35"/>
  <c r="H263" i="35"/>
  <c r="G263" i="35"/>
  <c r="F263" i="35"/>
  <c r="H262" i="35"/>
  <c r="G262" i="35"/>
  <c r="F262" i="35"/>
  <c r="H261" i="35"/>
  <c r="G261" i="35"/>
  <c r="F261" i="35"/>
  <c r="H260" i="35"/>
  <c r="G260" i="35"/>
  <c r="F260" i="35"/>
  <c r="H259" i="35"/>
  <c r="G259" i="35"/>
  <c r="F259" i="35"/>
  <c r="H258" i="35"/>
  <c r="G258" i="35"/>
  <c r="F258" i="35"/>
  <c r="H257" i="35"/>
  <c r="G257" i="35"/>
  <c r="F257" i="35"/>
  <c r="H256" i="35"/>
  <c r="G256" i="35"/>
  <c r="F256" i="35"/>
  <c r="H255" i="35"/>
  <c r="G255" i="35"/>
  <c r="F255" i="35"/>
  <c r="H254" i="35"/>
  <c r="G254" i="35"/>
  <c r="F254" i="35"/>
  <c r="H253" i="35"/>
  <c r="G253" i="35"/>
  <c r="F253" i="35"/>
  <c r="H252" i="35"/>
  <c r="G252" i="35"/>
  <c r="F252" i="35"/>
  <c r="H251" i="35"/>
  <c r="G251" i="35"/>
  <c r="F251" i="35"/>
  <c r="H250" i="35"/>
  <c r="G250" i="35"/>
  <c r="F250" i="35"/>
  <c r="H249" i="35"/>
  <c r="G249" i="35"/>
  <c r="F249" i="35"/>
  <c r="H248" i="35"/>
  <c r="G248" i="35"/>
  <c r="F248" i="35"/>
  <c r="H247" i="35"/>
  <c r="G247" i="35"/>
  <c r="F247" i="35"/>
  <c r="H246" i="35"/>
  <c r="G246" i="35"/>
  <c r="F246" i="35"/>
  <c r="H245" i="35"/>
  <c r="G245" i="35"/>
  <c r="F245" i="35"/>
  <c r="H244" i="35"/>
  <c r="G244" i="35"/>
  <c r="F244" i="35"/>
  <c r="H243" i="35"/>
  <c r="G243" i="35"/>
  <c r="F243" i="35"/>
  <c r="H242" i="35"/>
  <c r="G242" i="35"/>
  <c r="F242" i="35"/>
  <c r="H241" i="35"/>
  <c r="G241" i="35"/>
  <c r="F241" i="35"/>
  <c r="H240" i="35"/>
  <c r="G240" i="35"/>
  <c r="F240" i="35"/>
  <c r="H239" i="35"/>
  <c r="G239" i="35"/>
  <c r="F239" i="35"/>
  <c r="H238" i="35"/>
  <c r="G238" i="35"/>
  <c r="F238" i="35"/>
  <c r="H237" i="35"/>
  <c r="G237" i="35"/>
  <c r="F237" i="35"/>
  <c r="H236" i="35"/>
  <c r="G236" i="35"/>
  <c r="F236" i="35"/>
  <c r="H235" i="35"/>
  <c r="G235" i="35"/>
  <c r="F235" i="35"/>
  <c r="H234" i="35"/>
  <c r="G234" i="35"/>
  <c r="F234" i="35"/>
  <c r="H233" i="35"/>
  <c r="G233" i="35"/>
  <c r="F233" i="35"/>
  <c r="H232" i="35"/>
  <c r="G232" i="35"/>
  <c r="F232" i="35"/>
  <c r="H231" i="35"/>
  <c r="G231" i="35"/>
  <c r="F231" i="35"/>
  <c r="H230" i="35"/>
  <c r="G230" i="35"/>
  <c r="F230" i="35"/>
  <c r="H229" i="35"/>
  <c r="G229" i="35"/>
  <c r="F229" i="35"/>
  <c r="H228" i="35"/>
  <c r="G228" i="35"/>
  <c r="F228" i="35"/>
  <c r="H227" i="35"/>
  <c r="G227" i="35"/>
  <c r="F227" i="35"/>
  <c r="H226" i="35"/>
  <c r="G226" i="35"/>
  <c r="F226" i="35"/>
  <c r="H225" i="35"/>
  <c r="G225" i="35"/>
  <c r="F225" i="35"/>
  <c r="H224" i="35"/>
  <c r="G224" i="35"/>
  <c r="F224" i="35"/>
  <c r="H223" i="35"/>
  <c r="G223" i="35"/>
  <c r="F223" i="35"/>
  <c r="H222" i="35"/>
  <c r="G222" i="35"/>
  <c r="F222" i="35"/>
  <c r="H221" i="35"/>
  <c r="G221" i="35"/>
  <c r="F221" i="35"/>
  <c r="H220" i="35"/>
  <c r="G220" i="35"/>
  <c r="F220" i="35"/>
  <c r="H219" i="35"/>
  <c r="G219" i="35"/>
  <c r="F219" i="35"/>
  <c r="H218" i="35"/>
  <c r="G218" i="35"/>
  <c r="F218" i="35"/>
  <c r="H217" i="35"/>
  <c r="G217" i="35"/>
  <c r="F217" i="35"/>
  <c r="H216" i="35"/>
  <c r="G216" i="35"/>
  <c r="F216" i="35"/>
  <c r="H215" i="35"/>
  <c r="G215" i="35"/>
  <c r="F215" i="35"/>
  <c r="H214" i="35"/>
  <c r="G214" i="35"/>
  <c r="F214" i="35"/>
  <c r="H213" i="35"/>
  <c r="G213" i="35"/>
  <c r="F213" i="35"/>
  <c r="H212" i="35"/>
  <c r="G212" i="35"/>
  <c r="F212" i="35"/>
  <c r="H211" i="35"/>
  <c r="G211" i="35"/>
  <c r="F211" i="35"/>
  <c r="H210" i="35"/>
  <c r="G210" i="35"/>
  <c r="F210" i="35"/>
  <c r="H209" i="35"/>
  <c r="G209" i="35"/>
  <c r="F209" i="35"/>
  <c r="H208" i="35"/>
  <c r="G208" i="35"/>
  <c r="F208" i="35"/>
  <c r="H205" i="35"/>
  <c r="G205" i="35"/>
  <c r="F205" i="35"/>
  <c r="H204" i="35"/>
  <c r="G204" i="35"/>
  <c r="F204" i="35"/>
  <c r="H203" i="35"/>
  <c r="G203" i="35"/>
  <c r="F203" i="35"/>
  <c r="H202" i="35"/>
  <c r="G202" i="35"/>
  <c r="F202" i="35"/>
  <c r="H201" i="35"/>
  <c r="G201" i="35"/>
  <c r="F201" i="35"/>
  <c r="H200" i="35"/>
  <c r="G200" i="35"/>
  <c r="F200" i="35"/>
  <c r="H199" i="35"/>
  <c r="G199" i="35"/>
  <c r="F199" i="35"/>
  <c r="H198" i="35"/>
  <c r="G198" i="35"/>
  <c r="F198" i="35"/>
  <c r="H197" i="35"/>
  <c r="G197" i="35"/>
  <c r="F197" i="35"/>
  <c r="H196" i="35"/>
  <c r="G196" i="35"/>
  <c r="F196" i="35"/>
  <c r="H195" i="35"/>
  <c r="G195" i="35"/>
  <c r="F195" i="35"/>
  <c r="H194" i="35"/>
  <c r="G194" i="35"/>
  <c r="F194" i="35"/>
  <c r="H193" i="35"/>
  <c r="G193" i="35"/>
  <c r="F193" i="35"/>
  <c r="H192" i="35"/>
  <c r="G192" i="35"/>
  <c r="F192" i="35"/>
  <c r="H191" i="35"/>
  <c r="G191" i="35"/>
  <c r="F191" i="35"/>
  <c r="H190" i="35"/>
  <c r="G190" i="35"/>
  <c r="F190" i="35"/>
  <c r="H189" i="35"/>
  <c r="G189" i="35"/>
  <c r="F189" i="35"/>
  <c r="H188" i="35"/>
  <c r="G188" i="35"/>
  <c r="F188" i="35"/>
  <c r="H187" i="35"/>
  <c r="G187" i="35"/>
  <c r="F187" i="35"/>
  <c r="H186" i="35"/>
  <c r="G186" i="35"/>
  <c r="F186" i="35"/>
  <c r="H182" i="35"/>
  <c r="G182" i="35"/>
  <c r="F182" i="35"/>
  <c r="H181" i="35"/>
  <c r="G181" i="35"/>
  <c r="F181" i="35"/>
  <c r="H180" i="35"/>
  <c r="G180" i="35"/>
  <c r="F180" i="35"/>
  <c r="H179" i="35"/>
  <c r="G179" i="35"/>
  <c r="F179" i="35"/>
  <c r="H178" i="35"/>
  <c r="G178" i="35"/>
  <c r="F178" i="35"/>
  <c r="H177" i="35"/>
  <c r="G177" i="35"/>
  <c r="F177" i="35"/>
  <c r="H176" i="35"/>
  <c r="G176" i="35"/>
  <c r="F176" i="35"/>
  <c r="H175" i="35"/>
  <c r="G175" i="35"/>
  <c r="F175" i="35"/>
  <c r="H174" i="35"/>
  <c r="G174" i="35"/>
  <c r="F174" i="35"/>
  <c r="H173" i="35"/>
  <c r="G173" i="35"/>
  <c r="F173" i="35"/>
  <c r="H172" i="35"/>
  <c r="G172" i="35"/>
  <c r="F172" i="35"/>
  <c r="H171" i="35"/>
  <c r="G171" i="35"/>
  <c r="F171" i="35"/>
  <c r="H170" i="35"/>
  <c r="G170" i="35"/>
  <c r="F170" i="35"/>
  <c r="H169" i="35"/>
  <c r="G169" i="35"/>
  <c r="F169" i="35"/>
  <c r="H168" i="35"/>
  <c r="G168" i="35"/>
  <c r="F168" i="35"/>
  <c r="H167" i="35"/>
  <c r="G167" i="35"/>
  <c r="F167" i="35"/>
  <c r="H166" i="35"/>
  <c r="G166" i="35"/>
  <c r="F166" i="35"/>
  <c r="H165" i="35"/>
  <c r="G165" i="35"/>
  <c r="F165" i="35"/>
  <c r="H164" i="35"/>
  <c r="G164" i="35"/>
  <c r="F164" i="35"/>
  <c r="H163" i="35"/>
  <c r="G163" i="35"/>
  <c r="F163" i="35"/>
  <c r="H161" i="35"/>
  <c r="G161" i="35"/>
  <c r="F161" i="35"/>
  <c r="H160" i="35"/>
  <c r="G160" i="35"/>
  <c r="F160" i="35"/>
  <c r="H159" i="35"/>
  <c r="G159" i="35"/>
  <c r="F159" i="35"/>
  <c r="H158" i="35"/>
  <c r="G158" i="35"/>
  <c r="F158" i="35"/>
  <c r="H157" i="35"/>
  <c r="G157" i="35"/>
  <c r="F157" i="35"/>
  <c r="H156" i="35"/>
  <c r="G156" i="35"/>
  <c r="F156" i="35"/>
  <c r="H155" i="35"/>
  <c r="G155" i="35"/>
  <c r="F155" i="35"/>
  <c r="H154" i="35"/>
  <c r="G154" i="35"/>
  <c r="F154" i="35"/>
  <c r="H153" i="35"/>
  <c r="G153" i="35"/>
  <c r="F153" i="35"/>
  <c r="H152" i="35"/>
  <c r="G152" i="35"/>
  <c r="F152" i="35"/>
  <c r="H151" i="35"/>
  <c r="G151" i="35"/>
  <c r="F151" i="35"/>
  <c r="H150" i="35"/>
  <c r="G150" i="35"/>
  <c r="F150" i="35"/>
  <c r="H149" i="35"/>
  <c r="G149" i="35"/>
  <c r="F149" i="35"/>
  <c r="H148" i="35"/>
  <c r="G148" i="35"/>
  <c r="F148" i="35"/>
  <c r="H147" i="35"/>
  <c r="G147" i="35"/>
  <c r="F147" i="35"/>
  <c r="H146" i="35"/>
  <c r="G146" i="35"/>
  <c r="F146" i="35"/>
  <c r="H145" i="35"/>
  <c r="G145" i="35"/>
  <c r="F145" i="35"/>
  <c r="H144" i="35"/>
  <c r="G144" i="35"/>
  <c r="F144" i="35"/>
  <c r="H143" i="35"/>
  <c r="G143" i="35"/>
  <c r="F143" i="35"/>
  <c r="H141" i="35"/>
  <c r="G141" i="35"/>
  <c r="F141" i="35"/>
  <c r="H140" i="35"/>
  <c r="G140" i="35"/>
  <c r="F140" i="35"/>
  <c r="H139" i="35"/>
  <c r="G139" i="35"/>
  <c r="F139" i="35"/>
  <c r="H138" i="35"/>
  <c r="G138" i="35"/>
  <c r="F138" i="35"/>
  <c r="H137" i="35"/>
  <c r="G137" i="35"/>
  <c r="F137" i="35"/>
  <c r="H136" i="35"/>
  <c r="G136" i="35"/>
  <c r="F136" i="35"/>
  <c r="H135" i="35"/>
  <c r="G135" i="35"/>
  <c r="F135" i="35"/>
  <c r="H134" i="35"/>
  <c r="G134" i="35"/>
  <c r="F134" i="35"/>
  <c r="H133" i="35"/>
  <c r="G133" i="35"/>
  <c r="F133" i="35"/>
  <c r="H132" i="35"/>
  <c r="G132" i="35"/>
  <c r="F132" i="35"/>
  <c r="H131" i="35"/>
  <c r="G131" i="35"/>
  <c r="F131" i="35"/>
  <c r="H130" i="35"/>
  <c r="G130" i="35"/>
  <c r="F130" i="35"/>
  <c r="H129" i="35"/>
  <c r="G129" i="35"/>
  <c r="F129" i="35"/>
  <c r="H128" i="35"/>
  <c r="G128" i="35"/>
  <c r="F128" i="35"/>
  <c r="H127" i="35"/>
  <c r="G127" i="35"/>
  <c r="F127" i="35"/>
  <c r="H126" i="35"/>
  <c r="G126" i="35"/>
  <c r="F126" i="35"/>
  <c r="H125" i="35"/>
  <c r="G125" i="35"/>
  <c r="F125" i="35"/>
  <c r="H124" i="35"/>
  <c r="G124" i="35"/>
  <c r="F124" i="35"/>
  <c r="H123" i="35"/>
  <c r="G123" i="35"/>
  <c r="F123" i="35"/>
  <c r="H122" i="35"/>
  <c r="G122" i="35"/>
  <c r="F122" i="35"/>
  <c r="H121" i="35"/>
  <c r="G121" i="35"/>
  <c r="F121" i="35"/>
  <c r="H120" i="35"/>
  <c r="G120" i="35"/>
  <c r="F120" i="35"/>
  <c r="H119" i="35"/>
  <c r="G119" i="35"/>
  <c r="F119" i="35"/>
  <c r="H118" i="35"/>
  <c r="G118" i="35"/>
  <c r="F118" i="35"/>
  <c r="H117" i="35"/>
  <c r="G117" i="35"/>
  <c r="F117" i="35"/>
  <c r="H116" i="35"/>
  <c r="G116" i="35"/>
  <c r="F116" i="35"/>
  <c r="H115" i="35"/>
  <c r="G115" i="35"/>
  <c r="F115" i="35"/>
  <c r="H114" i="35"/>
  <c r="G114" i="35"/>
  <c r="F114" i="35"/>
  <c r="H113" i="35"/>
  <c r="G113" i="35"/>
  <c r="F113" i="35"/>
  <c r="H112" i="35"/>
  <c r="G112" i="35"/>
  <c r="F112" i="35"/>
  <c r="H110" i="35"/>
  <c r="G110" i="35"/>
  <c r="F110" i="35"/>
  <c r="H109" i="35"/>
  <c r="G109" i="35"/>
  <c r="F109" i="35"/>
  <c r="H108" i="35"/>
  <c r="G108" i="35"/>
  <c r="F108" i="35"/>
  <c r="H107" i="35"/>
  <c r="G107" i="35"/>
  <c r="F107" i="35"/>
  <c r="H106" i="35"/>
  <c r="G106" i="35"/>
  <c r="F106" i="35"/>
  <c r="H105" i="35"/>
  <c r="G105" i="35"/>
  <c r="F105" i="35"/>
  <c r="H104" i="35"/>
  <c r="G104" i="35"/>
  <c r="F104" i="35"/>
  <c r="H103" i="35"/>
  <c r="G103" i="35"/>
  <c r="F103" i="35"/>
  <c r="H102" i="35"/>
  <c r="G102" i="35"/>
  <c r="F102" i="35"/>
  <c r="H101" i="35"/>
  <c r="G101" i="35"/>
  <c r="F101" i="35"/>
  <c r="H100" i="35"/>
  <c r="G100" i="35"/>
  <c r="F100" i="35"/>
  <c r="H99" i="35"/>
  <c r="G99" i="35"/>
  <c r="F99" i="35"/>
  <c r="H98" i="35"/>
  <c r="G98" i="35"/>
  <c r="F98" i="35"/>
  <c r="H97" i="35"/>
  <c r="G97" i="35"/>
  <c r="F97" i="35"/>
  <c r="H96" i="35"/>
  <c r="G96" i="35"/>
  <c r="F96" i="35"/>
  <c r="H95" i="35"/>
  <c r="G95" i="35"/>
  <c r="F95" i="35"/>
  <c r="H94" i="35"/>
  <c r="G94" i="35"/>
  <c r="F94" i="35"/>
  <c r="H93" i="35"/>
  <c r="G93" i="35"/>
  <c r="F93" i="35"/>
  <c r="H92" i="35"/>
  <c r="G92" i="35"/>
  <c r="F92" i="35"/>
  <c r="H91" i="35"/>
  <c r="G91" i="35"/>
  <c r="F91" i="35"/>
  <c r="H90" i="35"/>
  <c r="G90" i="35"/>
  <c r="F90" i="35"/>
  <c r="H89" i="35"/>
  <c r="G89" i="35"/>
  <c r="F89" i="35"/>
  <c r="H88" i="35"/>
  <c r="G88" i="35"/>
  <c r="F88" i="35"/>
  <c r="H87" i="35"/>
  <c r="G87" i="35"/>
  <c r="F87" i="35"/>
  <c r="H86" i="35"/>
  <c r="G86" i="35"/>
  <c r="F86" i="35"/>
  <c r="H85" i="35"/>
  <c r="G85" i="35"/>
  <c r="F85" i="35"/>
  <c r="H84" i="35"/>
  <c r="G84" i="35"/>
  <c r="F84" i="35"/>
  <c r="H83" i="35"/>
  <c r="G83" i="35"/>
  <c r="F83" i="35"/>
  <c r="H82" i="35"/>
  <c r="G82" i="35"/>
  <c r="F82" i="35"/>
  <c r="H81" i="35"/>
  <c r="G81" i="35"/>
  <c r="F81" i="35"/>
  <c r="H80" i="35"/>
  <c r="G80" i="35"/>
  <c r="F80" i="35"/>
  <c r="H79" i="35"/>
  <c r="G79" i="35"/>
  <c r="F79" i="35"/>
  <c r="H78" i="35"/>
  <c r="G78" i="35"/>
  <c r="F78" i="35"/>
  <c r="H77" i="35"/>
  <c r="G77" i="35"/>
  <c r="F77" i="35"/>
  <c r="H76" i="35"/>
  <c r="G76" i="35"/>
  <c r="F76" i="35"/>
  <c r="H75" i="35"/>
  <c r="G75" i="35"/>
  <c r="F75" i="35"/>
  <c r="H74" i="35"/>
  <c r="G74" i="35"/>
  <c r="F74" i="35"/>
  <c r="H73" i="35"/>
  <c r="G73" i="35"/>
  <c r="F73" i="35"/>
  <c r="H72" i="35"/>
  <c r="G72" i="35"/>
  <c r="F72" i="35"/>
  <c r="H71" i="35"/>
  <c r="G71" i="35"/>
  <c r="F71" i="35"/>
  <c r="H70" i="35"/>
  <c r="G70" i="35"/>
  <c r="F70" i="35"/>
  <c r="H69" i="35"/>
  <c r="G69" i="35"/>
  <c r="F69" i="35"/>
  <c r="H68" i="35"/>
  <c r="G68" i="35"/>
  <c r="F68" i="35"/>
  <c r="H67" i="35"/>
  <c r="G67" i="35"/>
  <c r="F67" i="35"/>
  <c r="H66" i="35"/>
  <c r="G66" i="35"/>
  <c r="F66" i="35"/>
  <c r="H65" i="35"/>
  <c r="G65" i="35"/>
  <c r="F65" i="35"/>
  <c r="H63" i="35"/>
  <c r="G63" i="35"/>
  <c r="F63" i="35"/>
  <c r="H61" i="35"/>
  <c r="G61" i="35"/>
  <c r="F61" i="35"/>
  <c r="H60" i="35"/>
  <c r="G60" i="35"/>
  <c r="F60" i="35"/>
  <c r="H59" i="35"/>
  <c r="G59" i="35"/>
  <c r="F59" i="35"/>
  <c r="H58" i="35"/>
  <c r="G58" i="35"/>
  <c r="F58" i="35"/>
  <c r="H57" i="35"/>
  <c r="G57" i="35"/>
  <c r="F57" i="35"/>
  <c r="H56" i="35"/>
  <c r="G56" i="35"/>
  <c r="F56" i="35"/>
  <c r="H55" i="35"/>
  <c r="G55" i="35"/>
  <c r="F55" i="35"/>
  <c r="H54" i="35"/>
  <c r="G54" i="35"/>
  <c r="F54" i="35"/>
  <c r="H53" i="35"/>
  <c r="G53" i="35"/>
  <c r="F53" i="35"/>
  <c r="H52" i="35"/>
  <c r="G52" i="35"/>
  <c r="F52" i="35"/>
  <c r="H51" i="35"/>
  <c r="G51" i="35"/>
  <c r="F51" i="35"/>
  <c r="H50" i="35"/>
  <c r="G50" i="35"/>
  <c r="F50" i="35"/>
  <c r="H49" i="35"/>
  <c r="G49" i="35"/>
  <c r="F49" i="35"/>
  <c r="H48" i="35"/>
  <c r="G48" i="35"/>
  <c r="F48" i="35"/>
  <c r="H47" i="35"/>
  <c r="G47" i="35"/>
  <c r="F47" i="35"/>
  <c r="H46" i="35"/>
  <c r="G46" i="35"/>
  <c r="F46" i="35"/>
  <c r="H45" i="35"/>
  <c r="G45" i="35"/>
  <c r="F45" i="35"/>
  <c r="H44" i="35"/>
  <c r="G44" i="35"/>
  <c r="F44" i="35"/>
  <c r="H43" i="35"/>
  <c r="G43" i="35"/>
  <c r="F43" i="35"/>
  <c r="H42" i="35"/>
  <c r="G42" i="35"/>
  <c r="F42" i="35"/>
  <c r="H41" i="35"/>
  <c r="G41" i="35"/>
  <c r="F41" i="35"/>
  <c r="H40" i="35"/>
  <c r="G40" i="35"/>
  <c r="F40" i="35"/>
  <c r="H39" i="35"/>
  <c r="G39" i="35"/>
  <c r="F39" i="35"/>
  <c r="H38" i="35"/>
  <c r="G38" i="35"/>
  <c r="F38" i="35"/>
  <c r="H37" i="35"/>
  <c r="G37" i="35"/>
  <c r="F37" i="35"/>
  <c r="H36" i="35"/>
  <c r="G36" i="35"/>
  <c r="F36" i="35"/>
  <c r="H35" i="35"/>
  <c r="G35" i="35"/>
  <c r="F35" i="35"/>
  <c r="H34" i="35"/>
  <c r="G34" i="35"/>
  <c r="F34" i="35"/>
  <c r="H33" i="35"/>
  <c r="G33" i="35"/>
  <c r="F33" i="35"/>
  <c r="H32" i="35"/>
  <c r="G32" i="35"/>
  <c r="F32" i="35"/>
  <c r="H31" i="35"/>
  <c r="G31" i="35"/>
  <c r="F31" i="35"/>
  <c r="H30" i="35"/>
  <c r="G30" i="35"/>
  <c r="F30" i="35"/>
  <c r="H29" i="35"/>
  <c r="G29" i="35"/>
  <c r="F29" i="35"/>
  <c r="H28" i="35"/>
  <c r="G28" i="35"/>
  <c r="F28" i="35"/>
  <c r="H27" i="35"/>
  <c r="G27" i="35"/>
  <c r="F27" i="35"/>
  <c r="H26" i="35"/>
  <c r="G26" i="35"/>
  <c r="F26" i="35"/>
  <c r="H25" i="35"/>
  <c r="G25" i="35"/>
  <c r="F25" i="35"/>
  <c r="H24" i="35"/>
  <c r="G24" i="35"/>
  <c r="F24" i="35"/>
  <c r="H23" i="35"/>
  <c r="G23" i="35"/>
  <c r="F23" i="35"/>
  <c r="H22" i="35"/>
  <c r="G22" i="35"/>
  <c r="F22" i="35"/>
  <c r="H21" i="35"/>
  <c r="G21" i="35"/>
  <c r="F21" i="35"/>
  <c r="H20" i="35"/>
  <c r="G20" i="35"/>
  <c r="F20" i="35"/>
  <c r="H19" i="35"/>
  <c r="G19" i="35"/>
  <c r="F19" i="35"/>
  <c r="H18" i="35"/>
  <c r="G18" i="35"/>
  <c r="F18" i="35"/>
  <c r="H17" i="35"/>
  <c r="G17" i="35"/>
  <c r="F17" i="35"/>
  <c r="H16" i="35"/>
  <c r="G16" i="35"/>
  <c r="F16" i="35"/>
  <c r="H15" i="35"/>
  <c r="G15" i="35"/>
  <c r="F15" i="35"/>
  <c r="H14" i="35"/>
  <c r="G14" i="35"/>
  <c r="F14" i="35"/>
  <c r="H13" i="35"/>
  <c r="G13" i="35"/>
  <c r="F13" i="35"/>
  <c r="H12" i="35"/>
  <c r="G12" i="35"/>
  <c r="F12" i="35"/>
  <c r="H11" i="35"/>
  <c r="G11" i="35"/>
  <c r="F11" i="35"/>
  <c r="H10" i="35"/>
  <c r="G10" i="35"/>
  <c r="F10" i="35"/>
  <c r="H9" i="35"/>
  <c r="G9" i="35"/>
  <c r="F9" i="35"/>
  <c r="H8" i="35"/>
  <c r="G8" i="35"/>
  <c r="F8" i="35"/>
  <c r="H7" i="35"/>
  <c r="G7" i="35"/>
  <c r="F7" i="35"/>
  <c r="H6" i="35"/>
  <c r="G6" i="35"/>
  <c r="F6" i="35"/>
  <c r="H5" i="35"/>
  <c r="G5" i="35"/>
  <c r="F5" i="35"/>
  <c r="H4" i="35"/>
  <c r="G4" i="35"/>
  <c r="F4" i="35"/>
  <c r="H3" i="35"/>
  <c r="G3" i="35"/>
  <c r="F3" i="35"/>
  <c r="H2" i="35"/>
  <c r="G2" i="35"/>
  <c r="F2" i="35"/>
  <c r="L2" i="38"/>
  <c r="G325" i="38"/>
  <c r="G324" i="38"/>
  <c r="G323" i="38"/>
  <c r="G322" i="38"/>
  <c r="G321" i="38"/>
  <c r="G320" i="38"/>
  <c r="G319" i="38"/>
  <c r="G318" i="38"/>
  <c r="G317" i="38"/>
  <c r="G316" i="38"/>
  <c r="G315" i="38"/>
  <c r="G314" i="38"/>
  <c r="G313" i="38"/>
  <c r="G312" i="38"/>
  <c r="G311" i="38"/>
  <c r="G310" i="38"/>
  <c r="G309" i="38"/>
  <c r="G308" i="38"/>
  <c r="G307" i="38"/>
  <c r="G306" i="38"/>
  <c r="G305" i="38"/>
  <c r="G304" i="38"/>
  <c r="G303" i="38"/>
  <c r="G302" i="38"/>
  <c r="G301" i="38"/>
  <c r="G300" i="38"/>
  <c r="G299" i="38"/>
  <c r="G298" i="38"/>
  <c r="G297" i="38"/>
  <c r="G296" i="38"/>
  <c r="G295" i="38"/>
  <c r="G294" i="38"/>
  <c r="G293" i="38"/>
  <c r="G292" i="38"/>
  <c r="G291" i="38"/>
  <c r="G290" i="38"/>
  <c r="G289" i="38"/>
  <c r="G288" i="38"/>
  <c r="G287" i="38"/>
  <c r="G286" i="38"/>
  <c r="G285" i="38"/>
  <c r="G284" i="38"/>
  <c r="G283" i="38"/>
  <c r="G282" i="38"/>
  <c r="G281" i="38"/>
  <c r="G280" i="38"/>
  <c r="G279" i="38"/>
  <c r="G278" i="38"/>
  <c r="G277" i="38"/>
  <c r="G276" i="38"/>
  <c r="G275" i="38"/>
  <c r="G274" i="38"/>
  <c r="G273" i="38"/>
  <c r="G272" i="38"/>
  <c r="G271" i="38"/>
  <c r="G270" i="38"/>
  <c r="G269" i="38"/>
  <c r="G268" i="38"/>
  <c r="G267" i="38"/>
  <c r="G266" i="38"/>
  <c r="G265" i="38"/>
  <c r="G264" i="38"/>
  <c r="G263" i="38"/>
  <c r="G262" i="38"/>
  <c r="G261" i="38"/>
  <c r="G260" i="38"/>
  <c r="G259" i="38"/>
  <c r="G258" i="38"/>
  <c r="G257" i="38"/>
  <c r="G256" i="38"/>
  <c r="G255" i="38"/>
  <c r="G254" i="38"/>
  <c r="G253" i="38"/>
  <c r="G252" i="38"/>
  <c r="G251" i="38"/>
  <c r="G250" i="38"/>
  <c r="G249" i="38"/>
  <c r="G248" i="38"/>
  <c r="G247" i="38"/>
  <c r="G246" i="38"/>
  <c r="G245" i="38"/>
  <c r="G244" i="38"/>
  <c r="G243" i="38"/>
  <c r="G242" i="38"/>
  <c r="G241" i="38"/>
  <c r="G240" i="38"/>
  <c r="G239" i="38"/>
  <c r="G238" i="38"/>
  <c r="G237" i="38"/>
  <c r="G236" i="38"/>
  <c r="G235" i="38"/>
  <c r="G234" i="38"/>
  <c r="G233" i="38"/>
  <c r="G232" i="38"/>
  <c r="G231" i="38"/>
  <c r="G230" i="38"/>
  <c r="G229" i="38"/>
  <c r="G228" i="38"/>
  <c r="G227" i="38"/>
  <c r="G226" i="38"/>
  <c r="G225" i="38"/>
  <c r="G224" i="38"/>
  <c r="G223" i="38"/>
  <c r="G222" i="38"/>
  <c r="G221" i="38"/>
  <c r="G220" i="38"/>
  <c r="G219" i="38"/>
  <c r="G218" i="38"/>
  <c r="G217" i="38"/>
  <c r="G216" i="38"/>
  <c r="G215" i="38"/>
  <c r="G214" i="38"/>
  <c r="G213" i="38"/>
  <c r="G212" i="38"/>
  <c r="G211" i="38"/>
  <c r="G210" i="38"/>
  <c r="G209" i="38"/>
  <c r="G208" i="38"/>
  <c r="G207" i="38"/>
  <c r="G206" i="38"/>
  <c r="G205" i="38"/>
  <c r="G204" i="38"/>
  <c r="G203" i="38"/>
  <c r="G202" i="38"/>
  <c r="G201" i="38"/>
  <c r="G200" i="38"/>
  <c r="G199" i="38"/>
  <c r="G198" i="38"/>
  <c r="G197" i="38"/>
  <c r="G196" i="38"/>
  <c r="G195" i="38"/>
  <c r="G194" i="38"/>
  <c r="G193" i="38"/>
  <c r="G192" i="38"/>
  <c r="G191" i="38"/>
  <c r="G190" i="38"/>
  <c r="G189" i="38"/>
  <c r="G188" i="38"/>
  <c r="G187" i="38"/>
  <c r="G186" i="38"/>
  <c r="G185" i="38"/>
  <c r="G184" i="38"/>
  <c r="G183" i="38"/>
  <c r="G182" i="38"/>
  <c r="G181" i="38"/>
  <c r="G180" i="38"/>
  <c r="G179" i="38"/>
  <c r="G178" i="38"/>
  <c r="G177" i="38"/>
  <c r="G176" i="38"/>
  <c r="G175" i="38"/>
  <c r="G174" i="38"/>
  <c r="G173" i="38"/>
  <c r="G172" i="38"/>
  <c r="G171" i="38"/>
  <c r="G170" i="38"/>
  <c r="G169" i="38"/>
  <c r="G168" i="38"/>
  <c r="G167" i="38"/>
  <c r="G166" i="38"/>
  <c r="G165" i="38"/>
  <c r="G164" i="38"/>
  <c r="G163" i="38"/>
  <c r="G162" i="38"/>
  <c r="G161" i="38"/>
  <c r="G160" i="38"/>
  <c r="G159" i="38"/>
  <c r="G158" i="38"/>
  <c r="G157" i="38"/>
  <c r="G156" i="38"/>
  <c r="G155" i="38"/>
  <c r="G154" i="38"/>
  <c r="G153" i="38"/>
  <c r="G152" i="38"/>
  <c r="G151" i="38"/>
  <c r="G150" i="38"/>
  <c r="G149" i="38"/>
  <c r="G148" i="38"/>
  <c r="G147" i="38"/>
  <c r="G146" i="38"/>
  <c r="G145" i="38"/>
  <c r="G144" i="38"/>
  <c r="G143" i="38"/>
  <c r="G142" i="38"/>
  <c r="G141" i="38"/>
  <c r="G140" i="38"/>
  <c r="G139" i="38"/>
  <c r="G138" i="38"/>
  <c r="G137" i="38"/>
  <c r="G136" i="38"/>
  <c r="G135" i="38"/>
  <c r="G134" i="38"/>
  <c r="G133" i="38"/>
  <c r="G132" i="38"/>
  <c r="G131" i="38"/>
  <c r="G130" i="38"/>
  <c r="G129" i="38"/>
  <c r="G128" i="38"/>
  <c r="G127" i="38"/>
  <c r="G126" i="38"/>
  <c r="G125" i="38"/>
  <c r="G124" i="38"/>
  <c r="G123" i="38"/>
  <c r="G122" i="38"/>
  <c r="G121" i="38"/>
  <c r="G120" i="38"/>
  <c r="G119" i="38"/>
  <c r="G118" i="38"/>
  <c r="G117" i="38"/>
  <c r="G116" i="38"/>
  <c r="G115" i="38"/>
  <c r="G114" i="38"/>
  <c r="G113" i="38"/>
  <c r="G112" i="38"/>
  <c r="G111" i="38"/>
  <c r="G110" i="38"/>
  <c r="G109" i="38"/>
  <c r="G108" i="38"/>
  <c r="G107" i="38"/>
  <c r="G106" i="38"/>
  <c r="G105" i="38"/>
  <c r="G104" i="38"/>
  <c r="G103" i="38"/>
  <c r="G102" i="38"/>
  <c r="G101" i="38"/>
  <c r="G100" i="38"/>
  <c r="G99" i="38"/>
  <c r="G98" i="38"/>
  <c r="G97" i="38"/>
  <c r="G96" i="38"/>
  <c r="G95" i="38"/>
  <c r="G94" i="38"/>
  <c r="G93" i="38"/>
  <c r="G92" i="38"/>
  <c r="G91" i="38"/>
  <c r="G90" i="38"/>
  <c r="G89" i="38"/>
  <c r="G88" i="38"/>
  <c r="G87" i="38"/>
  <c r="G86" i="38"/>
  <c r="G85" i="38"/>
  <c r="G84" i="38"/>
  <c r="G83" i="38"/>
  <c r="G82" i="38"/>
  <c r="G81" i="38"/>
  <c r="G80" i="38"/>
  <c r="G79" i="38"/>
  <c r="G78" i="38"/>
  <c r="G77" i="38"/>
  <c r="G76" i="38"/>
  <c r="G75" i="38"/>
  <c r="G74" i="38"/>
  <c r="G73" i="38"/>
  <c r="G72" i="38"/>
  <c r="G71" i="38"/>
  <c r="G70" i="38"/>
  <c r="G69" i="38"/>
  <c r="G68" i="38"/>
  <c r="G67" i="38"/>
  <c r="G66" i="38"/>
  <c r="G65" i="38"/>
  <c r="G64" i="38"/>
  <c r="G63" i="38"/>
  <c r="G62" i="38"/>
  <c r="G61" i="38"/>
  <c r="G60" i="38"/>
  <c r="G59" i="38"/>
  <c r="G58" i="38"/>
  <c r="G57" i="38"/>
  <c r="G56" i="38"/>
  <c r="G55" i="38"/>
  <c r="G54" i="38"/>
  <c r="G53" i="38"/>
  <c r="G52" i="38"/>
  <c r="G51" i="38"/>
  <c r="G50" i="38"/>
  <c r="G49" i="38"/>
  <c r="G48" i="38"/>
  <c r="G47" i="38"/>
  <c r="G46" i="38"/>
  <c r="G45" i="38"/>
  <c r="G44" i="38"/>
  <c r="G43" i="38"/>
  <c r="G42" i="38"/>
  <c r="G41" i="38"/>
  <c r="G40" i="38"/>
  <c r="G39" i="38"/>
  <c r="G38" i="38"/>
  <c r="G37" i="38"/>
  <c r="G36" i="38"/>
  <c r="G35" i="38"/>
  <c r="G34" i="38"/>
  <c r="G33" i="38"/>
  <c r="G32" i="38"/>
  <c r="G31" i="38"/>
  <c r="G30" i="38"/>
  <c r="G29" i="38"/>
  <c r="G28" i="38"/>
  <c r="G27" i="38"/>
  <c r="G26" i="38"/>
  <c r="G25" i="38"/>
  <c r="G24" i="38"/>
  <c r="G23" i="38"/>
  <c r="G22" i="38"/>
  <c r="G21" i="38"/>
  <c r="G20" i="38"/>
  <c r="G19" i="38"/>
  <c r="G18" i="38"/>
  <c r="G17" i="38"/>
  <c r="G16" i="38"/>
  <c r="G15" i="38"/>
  <c r="G14" i="38"/>
  <c r="G13" i="38"/>
  <c r="G12" i="38"/>
  <c r="G11" i="38"/>
  <c r="G10" i="38"/>
  <c r="G9" i="38"/>
  <c r="G8" i="38"/>
  <c r="G7" i="38"/>
  <c r="G6" i="38"/>
  <c r="G5" i="38"/>
  <c r="G4" i="38"/>
  <c r="G3" i="38"/>
  <c r="G2" i="38"/>
  <c r="P2" i="38" s="1"/>
  <c r="G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2" i="15"/>
  <c r="J17169" i="16"/>
  <c r="J17168" i="16"/>
  <c r="J17108" i="16"/>
  <c r="J17056" i="16"/>
  <c r="J17005" i="16"/>
  <c r="J16956" i="16"/>
  <c r="J16910" i="16"/>
  <c r="J16858" i="16"/>
  <c r="J16798" i="16"/>
  <c r="J16742" i="16"/>
  <c r="J16686" i="16"/>
  <c r="J16620" i="16"/>
  <c r="J16564" i="16"/>
  <c r="J16499" i="16"/>
  <c r="J16451" i="16"/>
  <c r="J16403" i="16"/>
  <c r="J16365" i="16"/>
  <c r="J16324" i="16"/>
  <c r="J16286" i="16"/>
  <c r="J16225" i="16"/>
  <c r="J16178" i="16"/>
  <c r="J16124" i="16"/>
  <c r="J16083" i="16"/>
  <c r="J16042" i="16"/>
  <c r="J16002" i="16"/>
  <c r="J15952" i="16"/>
  <c r="J15886" i="16"/>
  <c r="J15825" i="16"/>
  <c r="J15763" i="16"/>
  <c r="J15715" i="16"/>
  <c r="J15660" i="16"/>
  <c r="J15607" i="16"/>
  <c r="J15559" i="16"/>
  <c r="J15495" i="16"/>
  <c r="J15443" i="16"/>
  <c r="J15393" i="16"/>
  <c r="J15345" i="16"/>
  <c r="J15289" i="16"/>
  <c r="J15240" i="16"/>
  <c r="J15196" i="16"/>
  <c r="J15150" i="16"/>
  <c r="J15095" i="16"/>
  <c r="J15046" i="16"/>
  <c r="J14997" i="16"/>
  <c r="J14938" i="16"/>
  <c r="J14877" i="16"/>
  <c r="J14821" i="16"/>
  <c r="J14763" i="16"/>
  <c r="J14698" i="16"/>
  <c r="J14658" i="16"/>
  <c r="J14613" i="16"/>
  <c r="J14553" i="16"/>
  <c r="J14512" i="16"/>
  <c r="J14446" i="16"/>
  <c r="J14396" i="16"/>
  <c r="J14338" i="16"/>
  <c r="J14273" i="16"/>
  <c r="J14223" i="16"/>
  <c r="J14172" i="16"/>
  <c r="J14119" i="16"/>
  <c r="J14078" i="16"/>
  <c r="J14037" i="16"/>
  <c r="J13998" i="16"/>
  <c r="J13940" i="16"/>
  <c r="J13900" i="16"/>
  <c r="J13838" i="16"/>
  <c r="J13786" i="16"/>
  <c r="J13746" i="16"/>
  <c r="J13686" i="16"/>
  <c r="J13624" i="16"/>
  <c r="J13559" i="16"/>
  <c r="J13496" i="16"/>
  <c r="J13450" i="16"/>
  <c r="J13394" i="16"/>
  <c r="J13336" i="16"/>
  <c r="J13279" i="16"/>
  <c r="J13231" i="16"/>
  <c r="J13189" i="16"/>
  <c r="J13153" i="16"/>
  <c r="J13119" i="16"/>
  <c r="J13061" i="16"/>
  <c r="J12998" i="16"/>
  <c r="J12937" i="16"/>
  <c r="J12883" i="16"/>
  <c r="J12836" i="16"/>
  <c r="J12780" i="16"/>
  <c r="J12725" i="16"/>
  <c r="J12668" i="16"/>
  <c r="J12613" i="16"/>
  <c r="J12559" i="16"/>
  <c r="J12506" i="16"/>
  <c r="J12449" i="16"/>
  <c r="J12393" i="16"/>
  <c r="J12334" i="16"/>
  <c r="J12293" i="16"/>
  <c r="J12246" i="16"/>
  <c r="J12199" i="16"/>
  <c r="J12159" i="16"/>
  <c r="J12099" i="16"/>
  <c r="J12034" i="16"/>
  <c r="J11967" i="16"/>
  <c r="J11908" i="16"/>
  <c r="J11844" i="16"/>
  <c r="J11786" i="16"/>
  <c r="J11743" i="16"/>
  <c r="J11685" i="16"/>
  <c r="J11625" i="16"/>
  <c r="J11571" i="16"/>
  <c r="J11503" i="16"/>
  <c r="J11435" i="16"/>
  <c r="J11370" i="16"/>
  <c r="J11311" i="16"/>
  <c r="J11243" i="16"/>
  <c r="J11179" i="16"/>
  <c r="J11114" i="16"/>
  <c r="J11068" i="16"/>
  <c r="J11019" i="16"/>
  <c r="J10974" i="16"/>
  <c r="J10914" i="16"/>
  <c r="J10875" i="16"/>
  <c r="J10826" i="16"/>
  <c r="J10774" i="16"/>
  <c r="J10717" i="16"/>
  <c r="J10667" i="16"/>
  <c r="J10612" i="16"/>
  <c r="J10553" i="16"/>
  <c r="J10495" i="16"/>
  <c r="J10449" i="16"/>
  <c r="J10405" i="16"/>
  <c r="J10350" i="16"/>
  <c r="J10291" i="16"/>
  <c r="J10239" i="16"/>
  <c r="J10176" i="16"/>
  <c r="J10118" i="16"/>
  <c r="J10076" i="16"/>
  <c r="J10019" i="16"/>
  <c r="J9964" i="16"/>
  <c r="J9911" i="16"/>
  <c r="J9855" i="16"/>
  <c r="J9793" i="16"/>
  <c r="J9736" i="16"/>
  <c r="J9689" i="16"/>
  <c r="J9621" i="16"/>
  <c r="J9564" i="16"/>
  <c r="J9528" i="16"/>
  <c r="J9483" i="16"/>
  <c r="J9422" i="16"/>
  <c r="J9364" i="16"/>
  <c r="J9323" i="16"/>
  <c r="J9281" i="16"/>
  <c r="J9218" i="16"/>
  <c r="J9171" i="16"/>
  <c r="J9133" i="16"/>
  <c r="J9091" i="16"/>
  <c r="J9042" i="16"/>
  <c r="J8974" i="16"/>
  <c r="J8936" i="16"/>
  <c r="J8883" i="16"/>
  <c r="J8826" i="16"/>
  <c r="J8765" i="16"/>
  <c r="J8705" i="16"/>
  <c r="J8666" i="16"/>
  <c r="J8606" i="16"/>
  <c r="J8557" i="16"/>
  <c r="J8499" i="16"/>
  <c r="J8437" i="16"/>
  <c r="J8386" i="16"/>
  <c r="J8328" i="16"/>
  <c r="J8274" i="16"/>
  <c r="J8217" i="16"/>
  <c r="J8155" i="16"/>
  <c r="J8092" i="16"/>
  <c r="J8032" i="16"/>
  <c r="J7973" i="16"/>
  <c r="J7914" i="16"/>
  <c r="J7864" i="16"/>
  <c r="J7799" i="16"/>
  <c r="J7743" i="16"/>
  <c r="J7696" i="16"/>
  <c r="J7656" i="16"/>
  <c r="J7597" i="16"/>
  <c r="J7554" i="16"/>
  <c r="J7510" i="16"/>
  <c r="J7455" i="16"/>
  <c r="J7403" i="16"/>
  <c r="J7348" i="16"/>
  <c r="J7302" i="16"/>
  <c r="J7260" i="16"/>
  <c r="J7219" i="16"/>
  <c r="J7165" i="16"/>
  <c r="J7108" i="16"/>
  <c r="J7068" i="16"/>
  <c r="J7030" i="16"/>
  <c r="J6979" i="16"/>
  <c r="J6932" i="16"/>
  <c r="J6873" i="16"/>
  <c r="J6811" i="16"/>
  <c r="J6756" i="16"/>
  <c r="J6694" i="16"/>
  <c r="J6637" i="16"/>
  <c r="J6572" i="16"/>
  <c r="J6528" i="16"/>
  <c r="J6467" i="16"/>
  <c r="J6408" i="16"/>
  <c r="J6344" i="16"/>
  <c r="J6283" i="16"/>
  <c r="J6226" i="16"/>
  <c r="J6167" i="16"/>
  <c r="J6107" i="16"/>
  <c r="J6073" i="16"/>
  <c r="J6039" i="16"/>
  <c r="J6004" i="16"/>
  <c r="J5951" i="16"/>
  <c r="J5900" i="16"/>
  <c r="J5840" i="16"/>
  <c r="J5780" i="16"/>
  <c r="J5734" i="16"/>
  <c r="J5680" i="16"/>
  <c r="J5648" i="16"/>
  <c r="J5585" i="16"/>
  <c r="J5529" i="16"/>
  <c r="J5458" i="16"/>
  <c r="J5398" i="16"/>
  <c r="J5338" i="16"/>
  <c r="J5303" i="16"/>
  <c r="J5251" i="16"/>
  <c r="J5209" i="16"/>
  <c r="J5166" i="16"/>
  <c r="J5113" i="16"/>
  <c r="J5069" i="16"/>
  <c r="J5011" i="16"/>
  <c r="J4952" i="16"/>
  <c r="J4900" i="16"/>
  <c r="J4838" i="16"/>
  <c r="J4791" i="16"/>
  <c r="J4735" i="16"/>
  <c r="J4679" i="16"/>
  <c r="J4621" i="16"/>
  <c r="J4579" i="16"/>
  <c r="J4524" i="16"/>
  <c r="J4463" i="16"/>
  <c r="J4415" i="16"/>
  <c r="J4360" i="16"/>
  <c r="J4307" i="16"/>
  <c r="J4256" i="16"/>
  <c r="J4203" i="16"/>
  <c r="J4161" i="16"/>
  <c r="J4099" i="16"/>
  <c r="J4054" i="16"/>
  <c r="J4012" i="16"/>
  <c r="J3968" i="16"/>
  <c r="J3925" i="16"/>
  <c r="J3882" i="16"/>
  <c r="J3830" i="16"/>
  <c r="J3780" i="16"/>
  <c r="J3724" i="16"/>
  <c r="J3655" i="16"/>
  <c r="J3603" i="16"/>
  <c r="J3544" i="16"/>
  <c r="J3496" i="16"/>
  <c r="J3433" i="16"/>
  <c r="J3380" i="16"/>
  <c r="J3321" i="16"/>
  <c r="J3275" i="16"/>
  <c r="J3225" i="16"/>
  <c r="J3178" i="16"/>
  <c r="J3123" i="16"/>
  <c r="J3076" i="16"/>
  <c r="J3018" i="16"/>
  <c r="J2969" i="16"/>
  <c r="J2921" i="16"/>
  <c r="J2853" i="16"/>
  <c r="J2794" i="16"/>
  <c r="J2724" i="16"/>
  <c r="J2672" i="16"/>
  <c r="J2626" i="16"/>
  <c r="J2567" i="16"/>
  <c r="J2504" i="16"/>
  <c r="J2447" i="16"/>
  <c r="J2393" i="16"/>
  <c r="J2333" i="16"/>
  <c r="J2274" i="16"/>
  <c r="J2222" i="16"/>
  <c r="J2170" i="16"/>
  <c r="J2127" i="16"/>
  <c r="J2067" i="16"/>
  <c r="J2025" i="16"/>
  <c r="J1986" i="16"/>
  <c r="J1944" i="16"/>
  <c r="J1905" i="16"/>
  <c r="J1858" i="16"/>
  <c r="J1814" i="16"/>
  <c r="J1750" i="16"/>
  <c r="J1697" i="16"/>
  <c r="J1638" i="16"/>
  <c r="J1594" i="16"/>
  <c r="J1548" i="16"/>
  <c r="J1492" i="16"/>
  <c r="J1429" i="16"/>
  <c r="J1360" i="16"/>
  <c r="J1309" i="16"/>
  <c r="J1248" i="16"/>
  <c r="J1193" i="16"/>
  <c r="J1140" i="16"/>
  <c r="J1090" i="16"/>
  <c r="J1035" i="16"/>
  <c r="J970" i="16"/>
  <c r="J918" i="16"/>
  <c r="J862" i="16"/>
  <c r="J811" i="16"/>
  <c r="J750" i="16"/>
  <c r="J694" i="16"/>
  <c r="J632" i="16"/>
  <c r="J576" i="16"/>
  <c r="J529" i="16"/>
  <c r="J480" i="16"/>
  <c r="J428" i="16"/>
  <c r="J376" i="16"/>
  <c r="J330" i="16"/>
  <c r="J277" i="16"/>
  <c r="J234" i="16"/>
  <c r="J185" i="16"/>
  <c r="J134" i="16"/>
  <c r="J92" i="16"/>
  <c r="J54" i="16"/>
  <c r="CR323" i="15" l="1"/>
  <c r="CT323" i="15"/>
  <c r="CS323" i="15"/>
  <c r="CS315" i="15"/>
  <c r="CR315" i="15"/>
  <c r="CT315" i="15"/>
  <c r="CS311" i="15"/>
  <c r="CT311" i="15"/>
  <c r="CR311" i="15"/>
  <c r="CS303" i="15"/>
  <c r="CR303" i="15"/>
  <c r="CT303" i="15"/>
  <c r="CT299" i="15"/>
  <c r="CR299" i="15"/>
  <c r="CS299" i="15"/>
  <c r="CR291" i="15"/>
  <c r="CS291" i="15"/>
  <c r="CT291" i="15"/>
  <c r="CS287" i="15"/>
  <c r="CT287" i="15"/>
  <c r="CR287" i="15"/>
  <c r="CT283" i="15"/>
  <c r="CR283" i="15"/>
  <c r="CS283" i="15"/>
  <c r="CR275" i="15"/>
  <c r="CS275" i="15"/>
  <c r="CT275" i="15"/>
  <c r="CS271" i="15"/>
  <c r="CT271" i="15"/>
  <c r="CR271" i="15"/>
  <c r="CT267" i="15"/>
  <c r="CR267" i="15"/>
  <c r="CS267" i="15"/>
  <c r="CR259" i="15"/>
  <c r="CT259" i="15"/>
  <c r="CS259" i="15"/>
  <c r="CS255" i="15"/>
  <c r="CT255" i="15"/>
  <c r="CR255" i="15"/>
  <c r="CT247" i="15"/>
  <c r="CS247" i="15"/>
  <c r="CR247" i="15"/>
  <c r="CR243" i="15"/>
  <c r="CS243" i="15"/>
  <c r="CT243" i="15"/>
  <c r="CS235" i="15"/>
  <c r="CT235" i="15"/>
  <c r="CR235" i="15"/>
  <c r="CR227" i="15"/>
  <c r="CS227" i="15"/>
  <c r="CT227" i="15"/>
  <c r="CS215" i="15"/>
  <c r="CT215" i="15"/>
  <c r="CR215" i="15"/>
  <c r="CR207" i="15"/>
  <c r="CS207" i="15"/>
  <c r="CT207" i="15"/>
  <c r="CR203" i="15"/>
  <c r="CS203" i="15"/>
  <c r="CT203" i="15"/>
  <c r="CR195" i="15"/>
  <c r="CT195" i="15"/>
  <c r="CS195" i="15"/>
  <c r="CR191" i="15"/>
  <c r="CT191" i="15"/>
  <c r="CS191" i="15"/>
  <c r="CS183" i="15"/>
  <c r="CT183" i="15"/>
  <c r="CR183" i="15"/>
  <c r="CR175" i="15"/>
  <c r="CT175" i="15"/>
  <c r="CS175" i="15"/>
  <c r="CR167" i="15"/>
  <c r="CT167" i="15"/>
  <c r="CS167" i="15"/>
  <c r="CT159" i="15"/>
  <c r="CR159" i="15"/>
  <c r="CS159" i="15"/>
  <c r="CS151" i="15"/>
  <c r="CR151" i="15"/>
  <c r="CT151" i="15"/>
  <c r="CS143" i="15"/>
  <c r="CT143" i="15"/>
  <c r="CR143" i="15"/>
  <c r="CT135" i="15"/>
  <c r="CS135" i="15"/>
  <c r="CR135" i="15"/>
  <c r="CS127" i="15"/>
  <c r="CR127" i="15"/>
  <c r="CT127" i="15"/>
  <c r="CS111" i="15"/>
  <c r="CR111" i="15"/>
  <c r="CT111" i="15"/>
  <c r="CT47" i="15"/>
  <c r="CR47" i="15"/>
  <c r="CS47" i="15"/>
  <c r="CR319" i="15"/>
  <c r="CT319" i="15"/>
  <c r="CS319" i="15"/>
  <c r="CR307" i="15"/>
  <c r="CT307" i="15"/>
  <c r="CS307" i="15"/>
  <c r="CS295" i="15"/>
  <c r="CT295" i="15"/>
  <c r="CR295" i="15"/>
  <c r="CS279" i="15"/>
  <c r="CT279" i="15"/>
  <c r="CR279" i="15"/>
  <c r="CS263" i="15"/>
  <c r="CT263" i="15"/>
  <c r="CR263" i="15"/>
  <c r="CT251" i="15"/>
  <c r="CS251" i="15"/>
  <c r="CR251" i="15"/>
  <c r="CR239" i="15"/>
  <c r="CT239" i="15"/>
  <c r="CS239" i="15"/>
  <c r="CS231" i="15"/>
  <c r="CT231" i="15"/>
  <c r="CR231" i="15"/>
  <c r="CR223" i="15"/>
  <c r="CS223" i="15"/>
  <c r="CT223" i="15"/>
  <c r="CS219" i="15"/>
  <c r="CR219" i="15"/>
  <c r="CT219" i="15"/>
  <c r="CR211" i="15"/>
  <c r="CS211" i="15"/>
  <c r="CT211" i="15"/>
  <c r="CT199" i="15"/>
  <c r="CS199" i="15"/>
  <c r="CR199" i="15"/>
  <c r="CR187" i="15"/>
  <c r="CT187" i="15"/>
  <c r="CS187" i="15"/>
  <c r="CR179" i="15"/>
  <c r="CT179" i="15"/>
  <c r="CS179" i="15"/>
  <c r="CT171" i="15"/>
  <c r="CR171" i="15"/>
  <c r="CS171" i="15"/>
  <c r="CR163" i="15"/>
  <c r="CS163" i="15"/>
  <c r="CT163" i="15"/>
  <c r="CT155" i="15"/>
  <c r="CR155" i="15"/>
  <c r="CS155" i="15"/>
  <c r="CR147" i="15"/>
  <c r="CS147" i="15"/>
  <c r="CT147" i="15"/>
  <c r="CS139" i="15"/>
  <c r="CT139" i="15"/>
  <c r="CR139" i="15"/>
  <c r="CR131" i="15"/>
  <c r="CT131" i="15"/>
  <c r="CS131" i="15"/>
  <c r="CT123" i="15"/>
  <c r="CS123" i="15"/>
  <c r="CR123" i="15"/>
  <c r="CS119" i="15"/>
  <c r="CT119" i="15"/>
  <c r="CR119" i="15"/>
  <c r="CR115" i="15"/>
  <c r="CS115" i="15"/>
  <c r="CT115" i="15"/>
  <c r="CT107" i="15"/>
  <c r="CR107" i="15"/>
  <c r="CS107" i="15"/>
  <c r="CT103" i="15"/>
  <c r="CR103" i="15"/>
  <c r="CS103" i="15"/>
  <c r="CR99" i="15"/>
  <c r="CS99" i="15"/>
  <c r="CT99" i="15"/>
  <c r="CT95" i="15"/>
  <c r="CR95" i="15"/>
  <c r="CS95" i="15"/>
  <c r="CT91" i="15"/>
  <c r="CR91" i="15"/>
  <c r="CS91" i="15"/>
  <c r="CT87" i="15"/>
  <c r="CR87" i="15"/>
  <c r="CS87" i="15"/>
  <c r="CR83" i="15"/>
  <c r="CS83" i="15"/>
  <c r="CT83" i="15"/>
  <c r="CR79" i="15"/>
  <c r="CS79" i="15"/>
  <c r="CT79" i="15"/>
  <c r="CT75" i="15"/>
  <c r="CR75" i="15"/>
  <c r="CS75" i="15"/>
  <c r="CT71" i="15"/>
  <c r="CS71" i="15"/>
  <c r="CR71" i="15"/>
  <c r="CR67" i="15"/>
  <c r="CS67" i="15"/>
  <c r="CT67" i="15"/>
  <c r="CR63" i="15"/>
  <c r="CS63" i="15"/>
  <c r="CT63" i="15"/>
  <c r="CR59" i="15"/>
  <c r="CS59" i="15"/>
  <c r="CT59" i="15"/>
  <c r="CS55" i="15"/>
  <c r="CT55" i="15"/>
  <c r="CR55" i="15"/>
  <c r="CR51" i="15"/>
  <c r="CS51" i="15"/>
  <c r="CT51" i="15"/>
  <c r="CT43" i="15"/>
  <c r="CR43" i="15"/>
  <c r="CS43" i="15"/>
  <c r="CT39" i="15"/>
  <c r="CR39" i="15"/>
  <c r="CS39" i="15"/>
  <c r="CR35" i="15"/>
  <c r="CS35" i="15"/>
  <c r="CT35" i="15"/>
  <c r="CR31" i="15"/>
  <c r="CS31" i="15"/>
  <c r="CT31" i="15"/>
  <c r="CT27" i="15"/>
  <c r="CR27" i="15"/>
  <c r="CS27" i="15"/>
  <c r="CT23" i="15"/>
  <c r="CR23" i="15"/>
  <c r="CS23" i="15"/>
  <c r="CR19" i="15"/>
  <c r="CS19" i="15"/>
  <c r="CT19" i="15"/>
  <c r="CR15" i="15"/>
  <c r="CS15" i="15"/>
  <c r="CT15" i="15"/>
  <c r="CT11" i="15"/>
  <c r="CR11" i="15"/>
  <c r="CS11" i="15"/>
  <c r="CT7" i="15"/>
  <c r="CS7" i="15"/>
  <c r="CR7" i="15"/>
  <c r="CR3" i="15"/>
  <c r="CT3" i="15"/>
  <c r="CS3" i="15"/>
  <c r="CR2" i="15"/>
  <c r="CT2" i="15"/>
  <c r="CS2" i="15"/>
  <c r="CT322" i="15"/>
  <c r="CR322" i="15"/>
  <c r="CS322" i="15"/>
  <c r="CS318" i="15"/>
  <c r="CR318" i="15"/>
  <c r="CT318" i="15"/>
  <c r="CS314" i="15"/>
  <c r="CR314" i="15"/>
  <c r="CT314" i="15"/>
  <c r="CT310" i="15"/>
  <c r="CS310" i="15"/>
  <c r="CR310" i="15"/>
  <c r="CR306" i="15"/>
  <c r="CT306" i="15"/>
  <c r="CS306" i="15"/>
  <c r="CS302" i="15"/>
  <c r="CR302" i="15"/>
  <c r="CT302" i="15"/>
  <c r="CR298" i="15"/>
  <c r="CS298" i="15"/>
  <c r="CT298" i="15"/>
  <c r="CT294" i="15"/>
  <c r="CS294" i="15"/>
  <c r="CR294" i="15"/>
  <c r="CS290" i="15"/>
  <c r="CT290" i="15"/>
  <c r="CR290" i="15"/>
  <c r="CR286" i="15"/>
  <c r="CT286" i="15"/>
  <c r="CS286" i="15"/>
  <c r="CR282" i="15"/>
  <c r="CS282" i="15"/>
  <c r="CT282" i="15"/>
  <c r="CS278" i="15"/>
  <c r="CT278" i="15"/>
  <c r="CR278" i="15"/>
  <c r="CT274" i="15"/>
  <c r="CR274" i="15"/>
  <c r="CS274" i="15"/>
  <c r="CR270" i="15"/>
  <c r="CS270" i="15"/>
  <c r="CT270" i="15"/>
  <c r="CR266" i="15"/>
  <c r="CS266" i="15"/>
  <c r="CT266" i="15"/>
  <c r="CS262" i="15"/>
  <c r="CT262" i="15"/>
  <c r="CR262" i="15"/>
  <c r="CR258" i="15"/>
  <c r="CS258" i="15"/>
  <c r="CT258" i="15"/>
  <c r="CS254" i="15"/>
  <c r="CT254" i="15"/>
  <c r="CR254" i="15"/>
  <c r="CR250" i="15"/>
  <c r="CS250" i="15"/>
  <c r="CT250" i="15"/>
  <c r="CT246" i="15"/>
  <c r="CR246" i="15"/>
  <c r="CS246" i="15"/>
  <c r="CT242" i="15"/>
  <c r="CR242" i="15"/>
  <c r="CS242" i="15"/>
  <c r="CS238" i="15"/>
  <c r="CT238" i="15"/>
  <c r="CR238" i="15"/>
  <c r="CS234" i="15"/>
  <c r="CR234" i="15"/>
  <c r="CT234" i="15"/>
  <c r="CS230" i="15"/>
  <c r="CT230" i="15"/>
  <c r="CR230" i="15"/>
  <c r="CS226" i="15"/>
  <c r="CR226" i="15"/>
  <c r="CT226" i="15"/>
  <c r="CS222" i="15"/>
  <c r="CR222" i="15"/>
  <c r="CT222" i="15"/>
  <c r="CS218" i="15"/>
  <c r="CR218" i="15"/>
  <c r="CT218" i="15"/>
  <c r="CR214" i="15"/>
  <c r="CT214" i="15"/>
  <c r="CS214" i="15"/>
  <c r="CR210" i="15"/>
  <c r="CT210" i="15"/>
  <c r="CS210" i="15"/>
  <c r="CS206" i="15"/>
  <c r="CR206" i="15"/>
  <c r="CT206" i="15"/>
  <c r="CS202" i="15"/>
  <c r="CR202" i="15"/>
  <c r="CT202" i="15"/>
  <c r="CR198" i="15"/>
  <c r="CT198" i="15"/>
  <c r="CS198" i="15"/>
  <c r="CT194" i="15"/>
  <c r="CR194" i="15"/>
  <c r="CS194" i="15"/>
  <c r="CR190" i="15"/>
  <c r="CS190" i="15"/>
  <c r="CT190" i="15"/>
  <c r="CS186" i="15"/>
  <c r="CR186" i="15"/>
  <c r="CT186" i="15"/>
  <c r="CT182" i="15"/>
  <c r="CS182" i="15"/>
  <c r="CR182" i="15"/>
  <c r="CS178" i="15"/>
  <c r="CR178" i="15"/>
  <c r="CT178" i="15"/>
  <c r="CS174" i="15"/>
  <c r="CR174" i="15"/>
  <c r="CT174" i="15"/>
  <c r="CS170" i="15"/>
  <c r="CR170" i="15"/>
  <c r="CT170" i="15"/>
  <c r="CT166" i="15"/>
  <c r="CS166" i="15"/>
  <c r="CR166" i="15"/>
  <c r="CT162" i="15"/>
  <c r="CR162" i="15"/>
  <c r="CS162" i="15"/>
  <c r="CS158" i="15"/>
  <c r="CR158" i="15"/>
  <c r="CT158" i="15"/>
  <c r="CS154" i="15"/>
  <c r="CR154" i="15"/>
  <c r="CT154" i="15"/>
  <c r="CT150" i="15"/>
  <c r="CS150" i="15"/>
  <c r="CR150" i="15"/>
  <c r="CT146" i="15"/>
  <c r="CR146" i="15"/>
  <c r="CS146" i="15"/>
  <c r="CR142" i="15"/>
  <c r="CS142" i="15"/>
  <c r="CT142" i="15"/>
  <c r="CR138" i="15"/>
  <c r="CS138" i="15"/>
  <c r="CT138" i="15"/>
  <c r="CT134" i="15"/>
  <c r="CR134" i="15"/>
  <c r="CS134" i="15"/>
  <c r="CR130" i="15"/>
  <c r="CS130" i="15"/>
  <c r="CT130" i="15"/>
  <c r="CR126" i="15"/>
  <c r="CT126" i="15"/>
  <c r="CS126" i="15"/>
  <c r="CR122" i="15"/>
  <c r="CT122" i="15"/>
  <c r="CS122" i="15"/>
  <c r="CS118" i="15"/>
  <c r="CT118" i="15"/>
  <c r="CR118" i="15"/>
  <c r="CS114" i="15"/>
  <c r="CT114" i="15"/>
  <c r="CR114" i="15"/>
  <c r="CR110" i="15"/>
  <c r="CS110" i="15"/>
  <c r="CT110" i="15"/>
  <c r="CR106" i="15"/>
  <c r="CS106" i="15"/>
  <c r="CT106" i="15"/>
  <c r="CR102" i="15"/>
  <c r="CS102" i="15"/>
  <c r="CT102" i="15"/>
  <c r="CR98" i="15"/>
  <c r="CS98" i="15"/>
  <c r="CT98" i="15"/>
  <c r="CS94" i="15"/>
  <c r="CR94" i="15"/>
  <c r="CT94" i="15"/>
  <c r="CR90" i="15"/>
  <c r="CT90" i="15"/>
  <c r="CS90" i="15"/>
  <c r="CT86" i="15"/>
  <c r="CR86" i="15"/>
  <c r="CS86" i="15"/>
  <c r="CS82" i="15"/>
  <c r="CT82" i="15"/>
  <c r="CR82" i="15"/>
  <c r="CS78" i="15"/>
  <c r="CR78" i="15"/>
  <c r="CT78" i="15"/>
  <c r="CR74" i="15"/>
  <c r="CS74" i="15"/>
  <c r="CT74" i="15"/>
  <c r="CT70" i="15"/>
  <c r="CS70" i="15"/>
  <c r="CR70" i="15"/>
  <c r="CR66" i="15"/>
  <c r="CS66" i="15"/>
  <c r="CT66" i="15"/>
  <c r="CS62" i="15"/>
  <c r="CR62" i="15"/>
  <c r="CT62" i="15"/>
  <c r="CS58" i="15"/>
  <c r="CR58" i="15"/>
  <c r="CT58" i="15"/>
  <c r="CS54" i="15"/>
  <c r="CR54" i="15"/>
  <c r="CT54" i="15"/>
  <c r="CR50" i="15"/>
  <c r="CT50" i="15"/>
  <c r="CS50" i="15"/>
  <c r="CR46" i="15"/>
  <c r="CT46" i="15"/>
  <c r="CS46" i="15"/>
  <c r="CR42" i="15"/>
  <c r="CS42" i="15"/>
  <c r="CT42" i="15"/>
  <c r="CT38" i="15"/>
  <c r="CS38" i="15"/>
  <c r="CR38" i="15"/>
  <c r="CR34" i="15"/>
  <c r="CS34" i="15"/>
  <c r="CT34" i="15"/>
  <c r="CR30" i="15"/>
  <c r="CS30" i="15"/>
  <c r="CT30" i="15"/>
  <c r="CS26" i="15"/>
  <c r="CT26" i="15"/>
  <c r="CR26" i="15"/>
  <c r="CS22" i="15"/>
  <c r="CT22" i="15"/>
  <c r="CR22" i="15"/>
  <c r="CR18" i="15"/>
  <c r="CS18" i="15"/>
  <c r="CT18" i="15"/>
  <c r="CS14" i="15"/>
  <c r="CT14" i="15"/>
  <c r="CR14" i="15"/>
  <c r="CR10" i="15"/>
  <c r="CS10" i="15"/>
  <c r="CT10" i="15"/>
  <c r="CR6" i="15"/>
  <c r="CT6" i="15"/>
  <c r="CS6" i="15"/>
  <c r="CS325" i="15"/>
  <c r="CT325" i="15"/>
  <c r="CR325" i="15"/>
  <c r="CR321" i="15"/>
  <c r="CS321" i="15"/>
  <c r="CT321" i="15"/>
  <c r="CS317" i="15"/>
  <c r="CT317" i="15"/>
  <c r="CR317" i="15"/>
  <c r="CS313" i="15"/>
  <c r="CT313" i="15"/>
  <c r="CR313" i="15"/>
  <c r="CR309" i="15"/>
  <c r="CS309" i="15"/>
  <c r="CT309" i="15"/>
  <c r="CR305" i="15"/>
  <c r="CS305" i="15"/>
  <c r="CT305" i="15"/>
  <c r="CS301" i="15"/>
  <c r="CT301" i="15"/>
  <c r="CR301" i="15"/>
  <c r="CS297" i="15"/>
  <c r="CT297" i="15"/>
  <c r="CR297" i="15"/>
  <c r="CS293" i="15"/>
  <c r="CT293" i="15"/>
  <c r="CR293" i="15"/>
  <c r="CR289" i="15"/>
  <c r="CS289" i="15"/>
  <c r="CT289" i="15"/>
  <c r="CS285" i="15"/>
  <c r="CT285" i="15"/>
  <c r="CR285" i="15"/>
  <c r="CS281" i="15"/>
  <c r="CT281" i="15"/>
  <c r="CR281" i="15"/>
  <c r="CS277" i="15"/>
  <c r="CT277" i="15"/>
  <c r="CR277" i="15"/>
  <c r="CR273" i="15"/>
  <c r="CS273" i="15"/>
  <c r="CT273" i="15"/>
  <c r="CS269" i="15"/>
  <c r="CT269" i="15"/>
  <c r="CR269" i="15"/>
  <c r="CR265" i="15"/>
  <c r="CS265" i="15"/>
  <c r="CT265" i="15"/>
  <c r="CR261" i="15"/>
  <c r="CS261" i="15"/>
  <c r="CT261" i="15"/>
  <c r="CS257" i="15"/>
  <c r="CT257" i="15"/>
  <c r="CR257" i="15"/>
  <c r="CR253" i="15"/>
  <c r="CS253" i="15"/>
  <c r="CT253" i="15"/>
  <c r="CR249" i="15"/>
  <c r="CS249" i="15"/>
  <c r="CT249" i="15"/>
  <c r="CR245" i="15"/>
  <c r="CS245" i="15"/>
  <c r="CT245" i="15"/>
  <c r="CS241" i="15"/>
  <c r="CT241" i="15"/>
  <c r="CR241" i="15"/>
  <c r="CR237" i="15"/>
  <c r="CS237" i="15"/>
  <c r="CT237" i="15"/>
  <c r="CR233" i="15"/>
  <c r="CS233" i="15"/>
  <c r="CT233" i="15"/>
  <c r="CR229" i="15"/>
  <c r="CS229" i="15"/>
  <c r="CT229" i="15"/>
  <c r="CR225" i="15"/>
  <c r="CS225" i="15"/>
  <c r="CT225" i="15"/>
  <c r="CS221" i="15"/>
  <c r="CT221" i="15"/>
  <c r="CR221" i="15"/>
  <c r="CR217" i="15"/>
  <c r="CS217" i="15"/>
  <c r="CT217" i="15"/>
  <c r="CR213" i="15"/>
  <c r="CS213" i="15"/>
  <c r="CT213" i="15"/>
  <c r="CR209" i="15"/>
  <c r="CS209" i="15"/>
  <c r="CT209" i="15"/>
  <c r="CR205" i="15"/>
  <c r="CS205" i="15"/>
  <c r="CT205" i="15"/>
  <c r="CS201" i="15"/>
  <c r="CT201" i="15"/>
  <c r="CR201" i="15"/>
  <c r="CR197" i="15"/>
  <c r="CS197" i="15"/>
  <c r="CT197" i="15"/>
  <c r="CR193" i="15"/>
  <c r="CS193" i="15"/>
  <c r="CT193" i="15"/>
  <c r="CS189" i="15"/>
  <c r="CT189" i="15"/>
  <c r="CR189" i="15"/>
  <c r="CS185" i="15"/>
  <c r="CT185" i="15"/>
  <c r="CR185" i="15"/>
  <c r="CR181" i="15"/>
  <c r="CS181" i="15"/>
  <c r="CT181" i="15"/>
  <c r="CR177" i="15"/>
  <c r="CS177" i="15"/>
  <c r="CT177" i="15"/>
  <c r="CS173" i="15"/>
  <c r="CT173" i="15"/>
  <c r="CR173" i="15"/>
  <c r="CS169" i="15"/>
  <c r="CT169" i="15"/>
  <c r="CR169" i="15"/>
  <c r="CS165" i="15"/>
  <c r="CT165" i="15"/>
  <c r="CR165" i="15"/>
  <c r="CR161" i="15"/>
  <c r="CS161" i="15"/>
  <c r="CT161" i="15"/>
  <c r="CS157" i="15"/>
  <c r="CT157" i="15"/>
  <c r="CR157" i="15"/>
  <c r="CS153" i="15"/>
  <c r="CT153" i="15"/>
  <c r="CR153" i="15"/>
  <c r="CS149" i="15"/>
  <c r="CT149" i="15"/>
  <c r="CR149" i="15"/>
  <c r="CR145" i="15"/>
  <c r="CT145" i="15"/>
  <c r="CS145" i="15"/>
  <c r="CS141" i="15"/>
  <c r="CR141" i="15"/>
  <c r="CT141" i="15"/>
  <c r="CT137" i="15"/>
  <c r="CR137" i="15"/>
  <c r="CS137" i="15"/>
  <c r="CT133" i="15"/>
  <c r="CR133" i="15"/>
  <c r="CS133" i="15"/>
  <c r="CT129" i="15"/>
  <c r="CR129" i="15"/>
  <c r="CS129" i="15"/>
  <c r="CR125" i="15"/>
  <c r="CS125" i="15"/>
  <c r="CT125" i="15"/>
  <c r="CT121" i="15"/>
  <c r="CR121" i="15"/>
  <c r="CS121" i="15"/>
  <c r="CT117" i="15"/>
  <c r="CR117" i="15"/>
  <c r="CS117" i="15"/>
  <c r="CT113" i="15"/>
  <c r="CR113" i="15"/>
  <c r="CS113" i="15"/>
  <c r="CS109" i="15"/>
  <c r="CT109" i="15"/>
  <c r="CR109" i="15"/>
  <c r="CR105" i="15"/>
  <c r="CT105" i="15"/>
  <c r="CS105" i="15"/>
  <c r="CT101" i="15"/>
  <c r="CR101" i="15"/>
  <c r="CS101" i="15"/>
  <c r="CS97" i="15"/>
  <c r="CT97" i="15"/>
  <c r="CR97" i="15"/>
  <c r="CT93" i="15"/>
  <c r="CR93" i="15"/>
  <c r="CS93" i="15"/>
  <c r="CR89" i="15"/>
  <c r="CS89" i="15"/>
  <c r="CT89" i="15"/>
  <c r="CT85" i="15"/>
  <c r="CR85" i="15"/>
  <c r="CS85" i="15"/>
  <c r="CT81" i="15"/>
  <c r="CR81" i="15"/>
  <c r="CS81" i="15"/>
  <c r="CR77" i="15"/>
  <c r="CT77" i="15"/>
  <c r="CS77" i="15"/>
  <c r="CS73" i="15"/>
  <c r="CR73" i="15"/>
  <c r="CT73" i="15"/>
  <c r="CR69" i="15"/>
  <c r="CT69" i="15"/>
  <c r="CS69" i="15"/>
  <c r="CR65" i="15"/>
  <c r="CT65" i="15"/>
  <c r="CS65" i="15"/>
  <c r="CR61" i="15"/>
  <c r="CT61" i="15"/>
  <c r="CS61" i="15"/>
  <c r="CS57" i="15"/>
  <c r="CR57" i="15"/>
  <c r="CT57" i="15"/>
  <c r="CR53" i="15"/>
  <c r="CT53" i="15"/>
  <c r="CS53" i="15"/>
  <c r="CR49" i="15"/>
  <c r="CT49" i="15"/>
  <c r="CS49" i="15"/>
  <c r="CR45" i="15"/>
  <c r="CT45" i="15"/>
  <c r="CS45" i="15"/>
  <c r="CS41" i="15"/>
  <c r="CR41" i="15"/>
  <c r="CT41" i="15"/>
  <c r="CT37" i="15"/>
  <c r="CS37" i="15"/>
  <c r="CR37" i="15"/>
  <c r="CR33" i="15"/>
  <c r="CT33" i="15"/>
  <c r="CS33" i="15"/>
  <c r="CR29" i="15"/>
  <c r="CT29" i="15"/>
  <c r="CS29" i="15"/>
  <c r="CS25" i="15"/>
  <c r="CR25" i="15"/>
  <c r="CT25" i="15"/>
  <c r="CT21" i="15"/>
  <c r="CS21" i="15"/>
  <c r="CR21" i="15"/>
  <c r="CR17" i="15"/>
  <c r="CS17" i="15"/>
  <c r="CT17" i="15"/>
  <c r="CR13" i="15"/>
  <c r="CT13" i="15"/>
  <c r="CS13" i="15"/>
  <c r="CS9" i="15"/>
  <c r="CR9" i="15"/>
  <c r="CT9" i="15"/>
  <c r="CT5" i="15"/>
  <c r="CS5" i="15"/>
  <c r="CR5" i="15"/>
  <c r="CS324" i="15"/>
  <c r="CR324" i="15"/>
  <c r="CT324" i="15"/>
  <c r="CR320" i="15"/>
  <c r="CS320" i="15"/>
  <c r="CT320" i="15"/>
  <c r="CT316" i="15"/>
  <c r="CR316" i="15"/>
  <c r="CS316" i="15"/>
  <c r="CS312" i="15"/>
  <c r="CR312" i="15"/>
  <c r="CT312" i="15"/>
  <c r="CT308" i="15"/>
  <c r="CS308" i="15"/>
  <c r="CR308" i="15"/>
  <c r="CT304" i="15"/>
  <c r="CS304" i="15"/>
  <c r="CR304" i="15"/>
  <c r="CR300" i="15"/>
  <c r="CS300" i="15"/>
  <c r="CT300" i="15"/>
  <c r="CS296" i="15"/>
  <c r="CR296" i="15"/>
  <c r="CT296" i="15"/>
  <c r="CT292" i="15"/>
  <c r="CS292" i="15"/>
  <c r="CR292" i="15"/>
  <c r="CS288" i="15"/>
  <c r="CR288" i="15"/>
  <c r="CT288" i="15"/>
  <c r="CR284" i="15"/>
  <c r="CT284" i="15"/>
  <c r="CS284" i="15"/>
  <c r="CS280" i="15"/>
  <c r="CR280" i="15"/>
  <c r="CT280" i="15"/>
  <c r="CR276" i="15"/>
  <c r="CS276" i="15"/>
  <c r="CT276" i="15"/>
  <c r="CT272" i="15"/>
  <c r="CR272" i="15"/>
  <c r="CS272" i="15"/>
  <c r="CT268" i="15"/>
  <c r="CR268" i="15"/>
  <c r="CS268" i="15"/>
  <c r="CR264" i="15"/>
  <c r="CS264" i="15"/>
  <c r="CT264" i="15"/>
  <c r="CR260" i="15"/>
  <c r="CS260" i="15"/>
  <c r="CT260" i="15"/>
  <c r="CT256" i="15"/>
  <c r="CR256" i="15"/>
  <c r="CS256" i="15"/>
  <c r="CR252" i="15"/>
  <c r="CS252" i="15"/>
  <c r="CT252" i="15"/>
  <c r="CR248" i="15"/>
  <c r="CS248" i="15"/>
  <c r="CT248" i="15"/>
  <c r="CR244" i="15"/>
  <c r="CS244" i="15"/>
  <c r="CT244" i="15"/>
  <c r="CR240" i="15"/>
  <c r="CS240" i="15"/>
  <c r="CT240" i="15"/>
  <c r="CR236" i="15"/>
  <c r="CS236" i="15"/>
  <c r="CT236" i="15"/>
  <c r="CS232" i="15"/>
  <c r="CT232" i="15"/>
  <c r="CR232" i="15"/>
  <c r="CR228" i="15"/>
  <c r="CS228" i="15"/>
  <c r="CT228" i="15"/>
  <c r="CR224" i="15"/>
  <c r="CS224" i="15"/>
  <c r="CT224" i="15"/>
  <c r="CT220" i="15"/>
  <c r="CR220" i="15"/>
  <c r="CS220" i="15"/>
  <c r="CR216" i="15"/>
  <c r="CS216" i="15"/>
  <c r="CT216" i="15"/>
  <c r="CT212" i="15"/>
  <c r="CS212" i="15"/>
  <c r="CR212" i="15"/>
  <c r="CR208" i="15"/>
  <c r="CT208" i="15"/>
  <c r="CS208" i="15"/>
  <c r="CR204" i="15"/>
  <c r="CT204" i="15"/>
  <c r="CS204" i="15"/>
  <c r="CS200" i="15"/>
  <c r="CR200" i="15"/>
  <c r="CT200" i="15"/>
  <c r="CS196" i="15"/>
  <c r="CT196" i="15"/>
  <c r="CR196" i="15"/>
  <c r="CT192" i="15"/>
  <c r="CR192" i="15"/>
  <c r="CS192" i="15"/>
  <c r="CR188" i="15"/>
  <c r="CT188" i="15"/>
  <c r="CS188" i="15"/>
  <c r="CR184" i="15"/>
  <c r="CT184" i="15"/>
  <c r="CS184" i="15"/>
  <c r="CS180" i="15"/>
  <c r="CR180" i="15"/>
  <c r="CT180" i="15"/>
  <c r="CT176" i="15"/>
  <c r="CS176" i="15"/>
  <c r="CR176" i="15"/>
  <c r="CR172" i="15"/>
  <c r="CT172" i="15"/>
  <c r="CS172" i="15"/>
  <c r="CR168" i="15"/>
  <c r="CT168" i="15"/>
  <c r="CS168" i="15"/>
  <c r="CS164" i="15"/>
  <c r="CR164" i="15"/>
  <c r="CT164" i="15"/>
  <c r="CS160" i="15"/>
  <c r="CT160" i="15"/>
  <c r="CR160" i="15"/>
  <c r="CR156" i="15"/>
  <c r="CS156" i="15"/>
  <c r="CT156" i="15"/>
  <c r="CS152" i="15"/>
  <c r="CT152" i="15"/>
  <c r="CR152" i="15"/>
  <c r="CS148" i="15"/>
  <c r="CT148" i="15"/>
  <c r="CR148" i="15"/>
  <c r="CT144" i="15"/>
  <c r="CS144" i="15"/>
  <c r="CR144" i="15"/>
  <c r="CS140" i="15"/>
  <c r="CT140" i="15"/>
  <c r="CR140" i="15"/>
  <c r="CR136" i="15"/>
  <c r="CS136" i="15"/>
  <c r="CT136" i="15"/>
  <c r="CR132" i="15"/>
  <c r="CS132" i="15"/>
  <c r="CT132" i="15"/>
  <c r="CS128" i="15"/>
  <c r="CR128" i="15"/>
  <c r="CT128" i="15"/>
  <c r="CT124" i="15"/>
  <c r="CS124" i="15"/>
  <c r="CR124" i="15"/>
  <c r="CR120" i="15"/>
  <c r="CS120" i="15"/>
  <c r="CT120" i="15"/>
  <c r="CR116" i="15"/>
  <c r="CS116" i="15"/>
  <c r="CT116" i="15"/>
  <c r="CR112" i="15"/>
  <c r="CT112" i="15"/>
  <c r="CS112" i="15"/>
  <c r="CS108" i="15"/>
  <c r="CT108" i="15"/>
  <c r="CR108" i="15"/>
  <c r="CS104" i="15"/>
  <c r="CT104" i="15"/>
  <c r="CR104" i="15"/>
  <c r="CR100" i="15"/>
  <c r="CS100" i="15"/>
  <c r="CT100" i="15"/>
  <c r="CR96" i="15"/>
  <c r="CS96" i="15"/>
  <c r="CT96" i="15"/>
  <c r="CS92" i="15"/>
  <c r="CT92" i="15"/>
  <c r="CR92" i="15"/>
  <c r="CS88" i="15"/>
  <c r="CT88" i="15"/>
  <c r="CR88" i="15"/>
  <c r="CS84" i="15"/>
  <c r="CT84" i="15"/>
  <c r="CR84" i="15"/>
  <c r="CR80" i="15"/>
  <c r="CT80" i="15"/>
  <c r="CS80" i="15"/>
  <c r="CS76" i="15"/>
  <c r="CR76" i="15"/>
  <c r="CT76" i="15"/>
  <c r="CT72" i="15"/>
  <c r="CS72" i="15"/>
  <c r="CR72" i="15"/>
  <c r="CT68" i="15"/>
  <c r="CS68" i="15"/>
  <c r="CR68" i="15"/>
  <c r="CT64" i="15"/>
  <c r="CR64" i="15"/>
  <c r="CS64" i="15"/>
  <c r="CS60" i="15"/>
  <c r="CR60" i="15"/>
  <c r="CT60" i="15"/>
  <c r="CR56" i="15"/>
  <c r="CS56" i="15"/>
  <c r="CT56" i="15"/>
  <c r="CR52" i="15"/>
  <c r="CS52" i="15"/>
  <c r="CT52" i="15"/>
  <c r="CT48" i="15"/>
  <c r="CR48" i="15"/>
  <c r="CS48" i="15"/>
  <c r="CR44" i="15"/>
  <c r="CS44" i="15"/>
  <c r="CT44" i="15"/>
  <c r="CR40" i="15"/>
  <c r="CS40" i="15"/>
  <c r="CT40" i="15"/>
  <c r="CR36" i="15"/>
  <c r="CS36" i="15"/>
  <c r="CT36" i="15"/>
  <c r="CT32" i="15"/>
  <c r="CS32" i="15"/>
  <c r="CR32" i="15"/>
  <c r="CR28" i="15"/>
  <c r="CS28" i="15"/>
  <c r="CT28" i="15"/>
  <c r="CR24" i="15"/>
  <c r="CS24" i="15"/>
  <c r="CT24" i="15"/>
  <c r="CT20" i="15"/>
  <c r="CS20" i="15"/>
  <c r="CR20" i="15"/>
  <c r="CT16" i="15"/>
  <c r="CR16" i="15"/>
  <c r="CS16" i="15"/>
  <c r="CT12" i="15"/>
  <c r="CS12" i="15"/>
  <c r="CR12" i="15"/>
  <c r="CR8" i="15"/>
  <c r="CT8" i="15"/>
  <c r="CS8" i="15"/>
  <c r="CS4" i="15"/>
  <c r="CR4" i="15"/>
  <c r="CT4" i="15"/>
  <c r="S7" i="39"/>
  <c r="F16" i="39"/>
  <c r="Q9" i="39" s="1"/>
  <c r="F13" i="39"/>
  <c r="P8" i="39" s="1"/>
  <c r="F10" i="39"/>
  <c r="O23" i="39" s="1"/>
  <c r="F7" i="39"/>
  <c r="F5" i="39"/>
  <c r="I91" i="39" s="1"/>
  <c r="F3" i="39"/>
  <c r="D327" i="39"/>
  <c r="C327" i="39"/>
  <c r="B327" i="39"/>
  <c r="G10" i="39" l="1"/>
  <c r="H5" i="39"/>
  <c r="H9" i="39"/>
  <c r="H13" i="39"/>
  <c r="H17" i="39"/>
  <c r="H21" i="39"/>
  <c r="H25" i="39"/>
  <c r="H29" i="39"/>
  <c r="H33" i="39"/>
  <c r="H37" i="39"/>
  <c r="H41" i="39"/>
  <c r="H45" i="39"/>
  <c r="H49" i="39"/>
  <c r="H53" i="39"/>
  <c r="H57" i="39"/>
  <c r="H61" i="39"/>
  <c r="H65" i="39"/>
  <c r="H69" i="39"/>
  <c r="H73" i="39"/>
  <c r="H77" i="39"/>
  <c r="H81" i="39"/>
  <c r="H85" i="39"/>
  <c r="H89" i="39"/>
  <c r="H93" i="39"/>
  <c r="H97" i="39"/>
  <c r="H101" i="39"/>
  <c r="H105" i="39"/>
  <c r="H109" i="39"/>
  <c r="H113" i="39"/>
  <c r="H117" i="39"/>
  <c r="H121" i="39"/>
  <c r="H125" i="39"/>
  <c r="H129" i="39"/>
  <c r="H133" i="39"/>
  <c r="H137" i="39"/>
  <c r="H141" i="39"/>
  <c r="H145" i="39"/>
  <c r="H149" i="39"/>
  <c r="H153" i="39"/>
  <c r="H157" i="39"/>
  <c r="H161" i="39"/>
  <c r="H165" i="39"/>
  <c r="H169" i="39"/>
  <c r="H173" i="39"/>
  <c r="H177" i="39"/>
  <c r="H181" i="39"/>
  <c r="H185" i="39"/>
  <c r="H189" i="39"/>
  <c r="H193" i="39"/>
  <c r="H197" i="39"/>
  <c r="H201" i="39"/>
  <c r="H205" i="39"/>
  <c r="H209" i="39"/>
  <c r="H213" i="39"/>
  <c r="H217" i="39"/>
  <c r="H221" i="39"/>
  <c r="H225" i="39"/>
  <c r="H229" i="39"/>
  <c r="H233" i="39"/>
  <c r="H237" i="39"/>
  <c r="H241" i="39"/>
  <c r="H245" i="39"/>
  <c r="H249" i="39"/>
  <c r="H253" i="39"/>
  <c r="H257" i="39"/>
  <c r="H261" i="39"/>
  <c r="H265" i="39"/>
  <c r="H269" i="39"/>
  <c r="H273" i="39"/>
  <c r="H277" i="39"/>
  <c r="H281" i="39"/>
  <c r="H285" i="39"/>
  <c r="H289" i="39"/>
  <c r="H293" i="39"/>
  <c r="H297" i="39"/>
  <c r="H301" i="39"/>
  <c r="H305" i="39"/>
  <c r="H309" i="39"/>
  <c r="H313" i="39"/>
  <c r="H317" i="39"/>
  <c r="H321" i="39"/>
  <c r="H325" i="39"/>
  <c r="G2" i="39"/>
  <c r="H6" i="39"/>
  <c r="H10" i="39"/>
  <c r="H14" i="39"/>
  <c r="H18" i="39"/>
  <c r="H22" i="39"/>
  <c r="H26" i="39"/>
  <c r="H30" i="39"/>
  <c r="H34" i="39"/>
  <c r="H38" i="39"/>
  <c r="H42" i="39"/>
  <c r="H46" i="39"/>
  <c r="H50" i="39"/>
  <c r="H54" i="39"/>
  <c r="H58" i="39"/>
  <c r="H62" i="39"/>
  <c r="H66" i="39"/>
  <c r="H70" i="39"/>
  <c r="H74" i="39"/>
  <c r="H78" i="39"/>
  <c r="H82" i="39"/>
  <c r="H86" i="39"/>
  <c r="H90" i="39"/>
  <c r="H94" i="39"/>
  <c r="H98" i="39"/>
  <c r="H102" i="39"/>
  <c r="H106" i="39"/>
  <c r="H110" i="39"/>
  <c r="H114" i="39"/>
  <c r="H118" i="39"/>
  <c r="H122" i="39"/>
  <c r="H126" i="39"/>
  <c r="H130" i="39"/>
  <c r="H134" i="39"/>
  <c r="H138" i="39"/>
  <c r="H142" i="39"/>
  <c r="H146" i="39"/>
  <c r="H150" i="39"/>
  <c r="H154" i="39"/>
  <c r="H158" i="39"/>
  <c r="H162" i="39"/>
  <c r="H166" i="39"/>
  <c r="H170" i="39"/>
  <c r="H174" i="39"/>
  <c r="H178" i="39"/>
  <c r="H182" i="39"/>
  <c r="H186" i="39"/>
  <c r="H190" i="39"/>
  <c r="H194" i="39"/>
  <c r="H198" i="39"/>
  <c r="H202" i="39"/>
  <c r="H206" i="39"/>
  <c r="H210" i="39"/>
  <c r="H214" i="39"/>
  <c r="H218" i="39"/>
  <c r="H222" i="39"/>
  <c r="H226" i="39"/>
  <c r="H230" i="39"/>
  <c r="H234" i="39"/>
  <c r="H238" i="39"/>
  <c r="H242" i="39"/>
  <c r="H246" i="39"/>
  <c r="H250" i="39"/>
  <c r="H254" i="39"/>
  <c r="H258" i="39"/>
  <c r="H262" i="39"/>
  <c r="H266" i="39"/>
  <c r="H270" i="39"/>
  <c r="H274" i="39"/>
  <c r="H278" i="39"/>
  <c r="H282" i="39"/>
  <c r="H286" i="39"/>
  <c r="H290" i="39"/>
  <c r="H294" i="39"/>
  <c r="H298" i="39"/>
  <c r="H302" i="39"/>
  <c r="H306" i="39"/>
  <c r="H310" i="39"/>
  <c r="H314" i="39"/>
  <c r="H318" i="39"/>
  <c r="H322" i="39"/>
  <c r="H4" i="39"/>
  <c r="H7" i="39"/>
  <c r="H11" i="39"/>
  <c r="H15" i="39"/>
  <c r="H19" i="39"/>
  <c r="H23" i="39"/>
  <c r="H27" i="39"/>
  <c r="H31" i="39"/>
  <c r="H35" i="39"/>
  <c r="H39" i="39"/>
  <c r="H43" i="39"/>
  <c r="H47" i="39"/>
  <c r="H51" i="39"/>
  <c r="H55" i="39"/>
  <c r="H59" i="39"/>
  <c r="H63" i="39"/>
  <c r="H67" i="39"/>
  <c r="H71" i="39"/>
  <c r="H75" i="39"/>
  <c r="H79" i="39"/>
  <c r="H83" i="39"/>
  <c r="H87" i="39"/>
  <c r="H91" i="39"/>
  <c r="H95" i="39"/>
  <c r="H99" i="39"/>
  <c r="H103" i="39"/>
  <c r="H107" i="39"/>
  <c r="H111" i="39"/>
  <c r="H115" i="39"/>
  <c r="H119" i="39"/>
  <c r="H123" i="39"/>
  <c r="H127" i="39"/>
  <c r="H131" i="39"/>
  <c r="H135" i="39"/>
  <c r="H139" i="39"/>
  <c r="H143" i="39"/>
  <c r="H147" i="39"/>
  <c r="H151" i="39"/>
  <c r="H155" i="39"/>
  <c r="H159" i="39"/>
  <c r="H163" i="39"/>
  <c r="H167" i="39"/>
  <c r="H171" i="39"/>
  <c r="H175" i="39"/>
  <c r="H179" i="39"/>
  <c r="H183" i="39"/>
  <c r="H187" i="39"/>
  <c r="H191" i="39"/>
  <c r="H195" i="39"/>
  <c r="H199" i="39"/>
  <c r="H203" i="39"/>
  <c r="H207" i="39"/>
  <c r="H211" i="39"/>
  <c r="H215" i="39"/>
  <c r="H219" i="39"/>
  <c r="H223" i="39"/>
  <c r="H227" i="39"/>
  <c r="H231" i="39"/>
  <c r="H235" i="39"/>
  <c r="H239" i="39"/>
  <c r="H243" i="39"/>
  <c r="H247" i="39"/>
  <c r="H251" i="39"/>
  <c r="H255" i="39"/>
  <c r="H259" i="39"/>
  <c r="H263" i="39"/>
  <c r="H267" i="39"/>
  <c r="H271" i="39"/>
  <c r="H275" i="39"/>
  <c r="H279" i="39"/>
  <c r="H283" i="39"/>
  <c r="H287" i="39"/>
  <c r="H291" i="39"/>
  <c r="H295" i="39"/>
  <c r="H299" i="39"/>
  <c r="H303" i="39"/>
  <c r="H307" i="39"/>
  <c r="H311" i="39"/>
  <c r="H315" i="39"/>
  <c r="H319" i="39"/>
  <c r="H323" i="39"/>
  <c r="H3" i="39"/>
  <c r="H8" i="39"/>
  <c r="H12" i="39"/>
  <c r="H16" i="39"/>
  <c r="H20" i="39"/>
  <c r="H24" i="39"/>
  <c r="H28" i="39"/>
  <c r="H32" i="39"/>
  <c r="H36" i="39"/>
  <c r="H40" i="39"/>
  <c r="H44" i="39"/>
  <c r="H48" i="39"/>
  <c r="H52" i="39"/>
  <c r="H56" i="39"/>
  <c r="H60" i="39"/>
  <c r="H64" i="39"/>
  <c r="H68" i="39"/>
  <c r="H72" i="39"/>
  <c r="H76" i="39"/>
  <c r="H80" i="39"/>
  <c r="H84" i="39"/>
  <c r="H88" i="39"/>
  <c r="H92" i="39"/>
  <c r="H96" i="39"/>
  <c r="H100" i="39"/>
  <c r="H104" i="39"/>
  <c r="H108" i="39"/>
  <c r="H112" i="39"/>
  <c r="H116" i="39"/>
  <c r="H120" i="39"/>
  <c r="H124" i="39"/>
  <c r="H128" i="39"/>
  <c r="H132" i="39"/>
  <c r="H136" i="39"/>
  <c r="H140" i="39"/>
  <c r="H144" i="39"/>
  <c r="H148" i="39"/>
  <c r="H152" i="39"/>
  <c r="H156" i="39"/>
  <c r="H160" i="39"/>
  <c r="H164" i="39"/>
  <c r="H168" i="39"/>
  <c r="H172" i="39"/>
  <c r="H176" i="39"/>
  <c r="H180" i="39"/>
  <c r="H184" i="39"/>
  <c r="H188" i="39"/>
  <c r="H192" i="39"/>
  <c r="H196" i="39"/>
  <c r="H200" i="39"/>
  <c r="H204" i="39"/>
  <c r="H208" i="39"/>
  <c r="H212" i="39"/>
  <c r="H216" i="39"/>
  <c r="H220" i="39"/>
  <c r="H224" i="39"/>
  <c r="H228" i="39"/>
  <c r="H232" i="39"/>
  <c r="H236" i="39"/>
  <c r="H240" i="39"/>
  <c r="H244" i="39"/>
  <c r="H248" i="39"/>
  <c r="H252" i="39"/>
  <c r="H256" i="39"/>
  <c r="H260" i="39"/>
  <c r="H264" i="39"/>
  <c r="H268" i="39"/>
  <c r="H272" i="39"/>
  <c r="H276" i="39"/>
  <c r="H280" i="39"/>
  <c r="H284" i="39"/>
  <c r="H288" i="39"/>
  <c r="H292" i="39"/>
  <c r="H296" i="39"/>
  <c r="H300" i="39"/>
  <c r="H304" i="39"/>
  <c r="H308" i="39"/>
  <c r="H312" i="39"/>
  <c r="H316" i="39"/>
  <c r="H320" i="39"/>
  <c r="H324" i="39"/>
  <c r="H2" i="39"/>
  <c r="P313" i="39"/>
  <c r="P285" i="39"/>
  <c r="P258" i="39"/>
  <c r="P202" i="39"/>
  <c r="I259" i="39"/>
  <c r="I164" i="39"/>
  <c r="I58" i="39"/>
  <c r="G310" i="39"/>
  <c r="G278" i="39"/>
  <c r="G236" i="39"/>
  <c r="G199" i="39"/>
  <c r="G165" i="39"/>
  <c r="G121" i="39"/>
  <c r="G80" i="39"/>
  <c r="G41" i="39"/>
  <c r="O148" i="39"/>
  <c r="P272" i="39"/>
  <c r="G309" i="39"/>
  <c r="G30" i="39"/>
  <c r="I248" i="39"/>
  <c r="I144" i="39"/>
  <c r="I46" i="39"/>
  <c r="G266" i="39"/>
  <c r="G229" i="39"/>
  <c r="G197" i="39"/>
  <c r="G156" i="39"/>
  <c r="G113" i="39"/>
  <c r="G78" i="39"/>
  <c r="O116" i="39"/>
  <c r="I2" i="39"/>
  <c r="I227" i="39"/>
  <c r="I134" i="39"/>
  <c r="I45" i="39"/>
  <c r="G305" i="39"/>
  <c r="G263" i="39"/>
  <c r="G226" i="39"/>
  <c r="G193" i="39"/>
  <c r="G151" i="39"/>
  <c r="G111" i="39"/>
  <c r="G74" i="39"/>
  <c r="G26" i="39"/>
  <c r="O322" i="39"/>
  <c r="O77" i="39"/>
  <c r="P244" i="39"/>
  <c r="I310" i="39"/>
  <c r="I218" i="39"/>
  <c r="I133" i="39"/>
  <c r="I33" i="39"/>
  <c r="G294" i="39"/>
  <c r="G256" i="39"/>
  <c r="G224" i="39"/>
  <c r="G183" i="39"/>
  <c r="G145" i="39"/>
  <c r="G110" i="39"/>
  <c r="G63" i="39"/>
  <c r="G20" i="39"/>
  <c r="O294" i="39"/>
  <c r="O40" i="39"/>
  <c r="P229" i="39"/>
  <c r="I174" i="39"/>
  <c r="G311" i="39"/>
  <c r="G238" i="39"/>
  <c r="G200" i="39"/>
  <c r="G169" i="39"/>
  <c r="G126" i="39"/>
  <c r="G82" i="39"/>
  <c r="G47" i="39"/>
  <c r="O182" i="39"/>
  <c r="I301" i="39"/>
  <c r="I217" i="39"/>
  <c r="I123" i="39"/>
  <c r="I9" i="39"/>
  <c r="G292" i="39"/>
  <c r="G255" i="39"/>
  <c r="G221" i="39"/>
  <c r="G181" i="39"/>
  <c r="G144" i="39"/>
  <c r="G105" i="39"/>
  <c r="G57" i="39"/>
  <c r="G16" i="39"/>
  <c r="O270" i="39"/>
  <c r="O4" i="39"/>
  <c r="P217" i="39"/>
  <c r="I101" i="39"/>
  <c r="G284" i="39"/>
  <c r="G254" i="39"/>
  <c r="G210" i="39"/>
  <c r="G173" i="39"/>
  <c r="G94" i="39"/>
  <c r="G50" i="39"/>
  <c r="G13" i="39"/>
  <c r="O243" i="39"/>
  <c r="I269" i="39"/>
  <c r="I81" i="39"/>
  <c r="G281" i="39"/>
  <c r="I300" i="39"/>
  <c r="I206" i="39"/>
  <c r="G321" i="39"/>
  <c r="G141" i="39"/>
  <c r="I290" i="39"/>
  <c r="I186" i="39"/>
  <c r="G319" i="39"/>
  <c r="G282" i="39"/>
  <c r="G248" i="39"/>
  <c r="G208" i="39"/>
  <c r="G172" i="39"/>
  <c r="G137" i="39"/>
  <c r="G90" i="39"/>
  <c r="G48" i="39"/>
  <c r="O213" i="39"/>
  <c r="P300" i="39"/>
  <c r="P188" i="39"/>
  <c r="G12" i="39"/>
  <c r="G28" i="39"/>
  <c r="G44" i="39"/>
  <c r="G62" i="39"/>
  <c r="G76" i="39"/>
  <c r="G93" i="39"/>
  <c r="G108" i="39"/>
  <c r="G124" i="39"/>
  <c r="G138" i="39"/>
  <c r="G153" i="39"/>
  <c r="G168" i="39"/>
  <c r="G182" i="39"/>
  <c r="G196" i="39"/>
  <c r="G209" i="39"/>
  <c r="G223" i="39"/>
  <c r="G237" i="39"/>
  <c r="G250" i="39"/>
  <c r="G265" i="39"/>
  <c r="G279" i="39"/>
  <c r="G293" i="39"/>
  <c r="G306" i="39"/>
  <c r="G320" i="39"/>
  <c r="G5" i="39"/>
  <c r="G21" i="39"/>
  <c r="G37" i="39"/>
  <c r="G53" i="39"/>
  <c r="G68" i="39"/>
  <c r="G84" i="39"/>
  <c r="G100" i="39"/>
  <c r="G117" i="39"/>
  <c r="G132" i="39"/>
  <c r="G146" i="39"/>
  <c r="G160" i="39"/>
  <c r="G174" i="39"/>
  <c r="G188" i="39"/>
  <c r="G201" i="39"/>
  <c r="G217" i="39"/>
  <c r="G230" i="39"/>
  <c r="G245" i="39"/>
  <c r="G257" i="39"/>
  <c r="G272" i="39"/>
  <c r="G285" i="39"/>
  <c r="G300" i="39"/>
  <c r="G314" i="39"/>
  <c r="G7" i="39"/>
  <c r="G22" i="39"/>
  <c r="G38" i="39"/>
  <c r="G54" i="39"/>
  <c r="G69" i="39"/>
  <c r="G85" i="39"/>
  <c r="G103" i="39"/>
  <c r="G118" i="39"/>
  <c r="G135" i="39"/>
  <c r="G148" i="39"/>
  <c r="G162" i="39"/>
  <c r="G175" i="39"/>
  <c r="G190" i="39"/>
  <c r="G205" i="39"/>
  <c r="G218" i="39"/>
  <c r="G232" i="39"/>
  <c r="G246" i="39"/>
  <c r="G260" i="39"/>
  <c r="G273" i="39"/>
  <c r="G287" i="39"/>
  <c r="G302" i="39"/>
  <c r="G316" i="39"/>
  <c r="G9" i="39"/>
  <c r="G23" i="39"/>
  <c r="G40" i="39"/>
  <c r="G55" i="39"/>
  <c r="G72" i="39"/>
  <c r="G89" i="39"/>
  <c r="G104" i="39"/>
  <c r="G120" i="39"/>
  <c r="G136" i="39"/>
  <c r="G150" i="39"/>
  <c r="G164" i="39"/>
  <c r="G177" i="39"/>
  <c r="G192" i="39"/>
  <c r="G206" i="39"/>
  <c r="G220" i="39"/>
  <c r="G233" i="39"/>
  <c r="G247" i="39"/>
  <c r="G261" i="39"/>
  <c r="G274" i="39"/>
  <c r="G290" i="39"/>
  <c r="G303" i="39"/>
  <c r="G318" i="39"/>
  <c r="G297" i="39"/>
  <c r="G270" i="39"/>
  <c r="G242" i="39"/>
  <c r="G214" i="39"/>
  <c r="G186" i="39"/>
  <c r="G159" i="39"/>
  <c r="G130" i="39"/>
  <c r="G96" i="39"/>
  <c r="G65" i="39"/>
  <c r="G34" i="39"/>
  <c r="I13" i="39"/>
  <c r="I34" i="39"/>
  <c r="I82" i="39"/>
  <c r="I124" i="39"/>
  <c r="I165" i="39"/>
  <c r="I208" i="39"/>
  <c r="I250" i="39"/>
  <c r="I291" i="39"/>
  <c r="I10" i="39"/>
  <c r="I59" i="39"/>
  <c r="I104" i="39"/>
  <c r="I145" i="39"/>
  <c r="I187" i="39"/>
  <c r="I228" i="39"/>
  <c r="I270" i="39"/>
  <c r="I311" i="39"/>
  <c r="I21" i="39"/>
  <c r="I69" i="39"/>
  <c r="I113" i="39"/>
  <c r="I154" i="39"/>
  <c r="I196" i="39"/>
  <c r="I237" i="39"/>
  <c r="I280" i="39"/>
  <c r="I318" i="39"/>
  <c r="I22" i="39"/>
  <c r="I70" i="39"/>
  <c r="I114" i="39"/>
  <c r="I155" i="39"/>
  <c r="I197" i="39"/>
  <c r="I238" i="39"/>
  <c r="I281" i="39"/>
  <c r="I319" i="39"/>
  <c r="I260" i="39"/>
  <c r="I177" i="39"/>
  <c r="I92" i="39"/>
  <c r="G324" i="39"/>
  <c r="G296" i="39"/>
  <c r="G269" i="39"/>
  <c r="G241" i="39"/>
  <c r="G212" i="39"/>
  <c r="G184" i="39"/>
  <c r="G157" i="39"/>
  <c r="G127" i="39"/>
  <c r="G95" i="39"/>
  <c r="G64" i="39"/>
  <c r="G32" i="39"/>
  <c r="P174" i="39"/>
  <c r="P161" i="39"/>
  <c r="P146" i="39"/>
  <c r="P133" i="39"/>
  <c r="P118" i="39"/>
  <c r="P105" i="39"/>
  <c r="P91" i="39"/>
  <c r="P77" i="39"/>
  <c r="P62" i="39"/>
  <c r="P50" i="39"/>
  <c r="P35" i="39"/>
  <c r="P20" i="39"/>
  <c r="P5" i="39"/>
  <c r="Q272" i="39"/>
  <c r="Q214" i="39"/>
  <c r="Q141" i="39"/>
  <c r="Q76" i="39"/>
  <c r="O321" i="39"/>
  <c r="O291" i="39"/>
  <c r="O267" i="39"/>
  <c r="O238" i="39"/>
  <c r="O206" i="39"/>
  <c r="O177" i="39"/>
  <c r="O143" i="39"/>
  <c r="O109" i="39"/>
  <c r="O74" i="39"/>
  <c r="O36" i="39"/>
  <c r="P2" i="39"/>
  <c r="P312" i="39"/>
  <c r="P298" i="39"/>
  <c r="P284" i="39"/>
  <c r="P270" i="39"/>
  <c r="P256" i="39"/>
  <c r="P243" i="39"/>
  <c r="P228" i="39"/>
  <c r="P214" i="39"/>
  <c r="P201" i="39"/>
  <c r="P187" i="39"/>
  <c r="P172" i="39"/>
  <c r="P160" i="39"/>
  <c r="P145" i="39"/>
  <c r="P130" i="39"/>
  <c r="P117" i="39"/>
  <c r="P102" i="39"/>
  <c r="P89" i="39"/>
  <c r="P75" i="39"/>
  <c r="P61" i="39"/>
  <c r="P46" i="39"/>
  <c r="P34" i="39"/>
  <c r="P19" i="39"/>
  <c r="P3" i="39"/>
  <c r="Q270" i="39"/>
  <c r="Q205" i="39"/>
  <c r="Q132" i="39"/>
  <c r="Q60" i="39"/>
  <c r="O318" i="39"/>
  <c r="O290" i="39"/>
  <c r="O259" i="39"/>
  <c r="O237" i="39"/>
  <c r="O202" i="39"/>
  <c r="O174" i="39"/>
  <c r="O138" i="39"/>
  <c r="O102" i="39"/>
  <c r="O68" i="39"/>
  <c r="O31" i="39"/>
  <c r="P324" i="39"/>
  <c r="P310" i="39"/>
  <c r="P297" i="39"/>
  <c r="P282" i="39"/>
  <c r="P269" i="39"/>
  <c r="P254" i="39"/>
  <c r="P240" i="39"/>
  <c r="P227" i="39"/>
  <c r="P212" i="39"/>
  <c r="P198" i="39"/>
  <c r="P185" i="39"/>
  <c r="P171" i="39"/>
  <c r="P156" i="39"/>
  <c r="P144" i="39"/>
  <c r="P129" i="39"/>
  <c r="P115" i="39"/>
  <c r="P101" i="39"/>
  <c r="P88" i="39"/>
  <c r="P73" i="39"/>
  <c r="P60" i="39"/>
  <c r="P45" i="39"/>
  <c r="P32" i="39"/>
  <c r="P18" i="39"/>
  <c r="Q320" i="39"/>
  <c r="Q263" i="39"/>
  <c r="Q190" i="39"/>
  <c r="Q126" i="39"/>
  <c r="Q52" i="39"/>
  <c r="O310" i="39"/>
  <c r="O289" i="39"/>
  <c r="O258" i="39"/>
  <c r="O234" i="39"/>
  <c r="O201" i="39"/>
  <c r="O165" i="39"/>
  <c r="O136" i="39"/>
  <c r="O97" i="39"/>
  <c r="O65" i="39"/>
  <c r="O25" i="39"/>
  <c r="P322" i="39"/>
  <c r="P308" i="39"/>
  <c r="P294" i="39"/>
  <c r="P281" i="39"/>
  <c r="P266" i="39"/>
  <c r="P253" i="39"/>
  <c r="P238" i="39"/>
  <c r="P225" i="39"/>
  <c r="P211" i="39"/>
  <c r="P197" i="39"/>
  <c r="P182" i="39"/>
  <c r="P170" i="39"/>
  <c r="P155" i="39"/>
  <c r="P141" i="39"/>
  <c r="P128" i="39"/>
  <c r="P114" i="39"/>
  <c r="P99" i="39"/>
  <c r="P86" i="39"/>
  <c r="P72" i="39"/>
  <c r="P57" i="39"/>
  <c r="P44" i="39"/>
  <c r="P29" i="39"/>
  <c r="P16" i="39"/>
  <c r="Q311" i="39"/>
  <c r="Q256" i="39"/>
  <c r="Q181" i="39"/>
  <c r="Q117" i="39"/>
  <c r="Q45" i="39"/>
  <c r="O309" i="39"/>
  <c r="O284" i="39"/>
  <c r="O257" i="39"/>
  <c r="O225" i="39"/>
  <c r="O198" i="39"/>
  <c r="O163" i="39"/>
  <c r="O134" i="39"/>
  <c r="O94" i="39"/>
  <c r="O54" i="39"/>
  <c r="O24" i="39"/>
  <c r="P321" i="39"/>
  <c r="P307" i="39"/>
  <c r="P292" i="39"/>
  <c r="P280" i="39"/>
  <c r="P265" i="39"/>
  <c r="P251" i="39"/>
  <c r="P237" i="39"/>
  <c r="P224" i="39"/>
  <c r="P209" i="39"/>
  <c r="P196" i="39"/>
  <c r="P181" i="39"/>
  <c r="P166" i="39"/>
  <c r="P154" i="39"/>
  <c r="P139" i="39"/>
  <c r="P125" i="39"/>
  <c r="P112" i="39"/>
  <c r="P98" i="39"/>
  <c r="P83" i="39"/>
  <c r="P70" i="39"/>
  <c r="P56" i="39"/>
  <c r="P42" i="39"/>
  <c r="P28" i="39"/>
  <c r="P13" i="39"/>
  <c r="Q305" i="39"/>
  <c r="Q246" i="39"/>
  <c r="Q174" i="39"/>
  <c r="Q100" i="39"/>
  <c r="Q44" i="39"/>
  <c r="O308" i="39"/>
  <c r="O277" i="39"/>
  <c r="O255" i="39"/>
  <c r="O223" i="39"/>
  <c r="O194" i="39"/>
  <c r="O162" i="39"/>
  <c r="O122" i="39"/>
  <c r="O93" i="39"/>
  <c r="O53" i="39"/>
  <c r="O20" i="39"/>
  <c r="P318" i="39"/>
  <c r="P306" i="39"/>
  <c r="P291" i="39"/>
  <c r="P276" i="39"/>
  <c r="P264" i="39"/>
  <c r="P249" i="39"/>
  <c r="P235" i="39"/>
  <c r="P221" i="39"/>
  <c r="P208" i="39"/>
  <c r="P193" i="39"/>
  <c r="P180" i="39"/>
  <c r="P165" i="39"/>
  <c r="P152" i="39"/>
  <c r="P138" i="39"/>
  <c r="P124" i="39"/>
  <c r="P109" i="39"/>
  <c r="P97" i="39"/>
  <c r="P82" i="39"/>
  <c r="P68" i="39"/>
  <c r="P54" i="39"/>
  <c r="P41" i="39"/>
  <c r="P26" i="39"/>
  <c r="P12" i="39"/>
  <c r="Q302" i="39"/>
  <c r="Q230" i="39"/>
  <c r="Q173" i="39"/>
  <c r="Q94" i="39"/>
  <c r="Q29" i="39"/>
  <c r="O305" i="39"/>
  <c r="O276" i="39"/>
  <c r="O249" i="39"/>
  <c r="O222" i="39"/>
  <c r="O186" i="39"/>
  <c r="O161" i="39"/>
  <c r="O121" i="39"/>
  <c r="O88" i="39"/>
  <c r="O52" i="39"/>
  <c r="O9" i="39"/>
  <c r="P317" i="39"/>
  <c r="P302" i="39"/>
  <c r="P290" i="39"/>
  <c r="P275" i="39"/>
  <c r="P261" i="39"/>
  <c r="P248" i="39"/>
  <c r="P234" i="39"/>
  <c r="P219" i="39"/>
  <c r="P206" i="39"/>
  <c r="P192" i="39"/>
  <c r="P178" i="39"/>
  <c r="P164" i="39"/>
  <c r="P150" i="39"/>
  <c r="P136" i="39"/>
  <c r="P123" i="39"/>
  <c r="P108" i="39"/>
  <c r="P93" i="39"/>
  <c r="P81" i="39"/>
  <c r="P66" i="39"/>
  <c r="P52" i="39"/>
  <c r="P38" i="39"/>
  <c r="P25" i="39"/>
  <c r="P9" i="39"/>
  <c r="Q300" i="39"/>
  <c r="Q223" i="39"/>
  <c r="Q159" i="39"/>
  <c r="Q93" i="39"/>
  <c r="Q13" i="39"/>
  <c r="O2" i="39"/>
  <c r="O300" i="39"/>
  <c r="O274" i="39"/>
  <c r="O245" i="39"/>
  <c r="O218" i="39"/>
  <c r="O185" i="39"/>
  <c r="O152" i="39"/>
  <c r="O118" i="39"/>
  <c r="O79" i="39"/>
  <c r="O49" i="39"/>
  <c r="O5" i="39"/>
  <c r="P316" i="39"/>
  <c r="P301" i="39"/>
  <c r="P288" i="39"/>
  <c r="P274" i="39"/>
  <c r="P260" i="39"/>
  <c r="P245" i="39"/>
  <c r="P233" i="39"/>
  <c r="P218" i="39"/>
  <c r="P203" i="39"/>
  <c r="P190" i="39"/>
  <c r="P176" i="39"/>
  <c r="P162" i="39"/>
  <c r="P148" i="39"/>
  <c r="P134" i="39"/>
  <c r="P120" i="39"/>
  <c r="P107" i="39"/>
  <c r="P92" i="39"/>
  <c r="P78" i="39"/>
  <c r="P65" i="39"/>
  <c r="P51" i="39"/>
  <c r="P36" i="39"/>
  <c r="P24" i="39"/>
  <c r="Q288" i="39"/>
  <c r="Q222" i="39"/>
  <c r="Q142" i="39"/>
  <c r="Q84" i="39"/>
  <c r="K7" i="39"/>
  <c r="K15" i="39"/>
  <c r="K23" i="39"/>
  <c r="K31" i="39"/>
  <c r="K39" i="39"/>
  <c r="K47" i="39"/>
  <c r="K55" i="39"/>
  <c r="K63" i="39"/>
  <c r="K71" i="39"/>
  <c r="K79" i="39"/>
  <c r="K87" i="39"/>
  <c r="K95" i="39"/>
  <c r="K103" i="39"/>
  <c r="K111" i="39"/>
  <c r="K119" i="39"/>
  <c r="K127" i="39"/>
  <c r="K135" i="39"/>
  <c r="K143" i="39"/>
  <c r="K151" i="39"/>
  <c r="K159" i="39"/>
  <c r="K167" i="39"/>
  <c r="K175" i="39"/>
  <c r="K183" i="39"/>
  <c r="K191" i="39"/>
  <c r="K199" i="39"/>
  <c r="K207" i="39"/>
  <c r="K215" i="39"/>
  <c r="K223" i="39"/>
  <c r="K231" i="39"/>
  <c r="K239" i="39"/>
  <c r="K247" i="39"/>
  <c r="K255" i="39"/>
  <c r="K263" i="39"/>
  <c r="K271" i="39"/>
  <c r="K279" i="39"/>
  <c r="K287" i="39"/>
  <c r="K295" i="39"/>
  <c r="K303" i="39"/>
  <c r="K311" i="39"/>
  <c r="K319" i="39"/>
  <c r="K9" i="39"/>
  <c r="K18" i="39"/>
  <c r="K27" i="39"/>
  <c r="K36" i="39"/>
  <c r="K45" i="39"/>
  <c r="K54" i="39"/>
  <c r="K64" i="39"/>
  <c r="K73" i="39"/>
  <c r="K82" i="39"/>
  <c r="K91" i="39"/>
  <c r="K100" i="39"/>
  <c r="K109" i="39"/>
  <c r="K118" i="39"/>
  <c r="K128" i="39"/>
  <c r="K137" i="39"/>
  <c r="K146" i="39"/>
  <c r="K155" i="39"/>
  <c r="K164" i="39"/>
  <c r="K173" i="39"/>
  <c r="K182" i="39"/>
  <c r="K192" i="39"/>
  <c r="K201" i="39"/>
  <c r="K210" i="39"/>
  <c r="K219" i="39"/>
  <c r="K228" i="39"/>
  <c r="K237" i="39"/>
  <c r="K246" i="39"/>
  <c r="K256" i="39"/>
  <c r="K265" i="39"/>
  <c r="K274" i="39"/>
  <c r="K10" i="39"/>
  <c r="K19" i="39"/>
  <c r="K28" i="39"/>
  <c r="K37" i="39"/>
  <c r="K46" i="39"/>
  <c r="K56" i="39"/>
  <c r="K65" i="39"/>
  <c r="K74" i="39"/>
  <c r="K83" i="39"/>
  <c r="K92" i="39"/>
  <c r="K101" i="39"/>
  <c r="K110" i="39"/>
  <c r="K120" i="39"/>
  <c r="K129" i="39"/>
  <c r="K138" i="39"/>
  <c r="K147" i="39"/>
  <c r="K156" i="39"/>
  <c r="K165" i="39"/>
  <c r="K174" i="39"/>
  <c r="K184" i="39"/>
  <c r="K193" i="39"/>
  <c r="K202" i="39"/>
  <c r="K211" i="39"/>
  <c r="K220" i="39"/>
  <c r="K229" i="39"/>
  <c r="K238" i="39"/>
  <c r="K248" i="39"/>
  <c r="K257" i="39"/>
  <c r="K266" i="39"/>
  <c r="K275" i="39"/>
  <c r="K284" i="39"/>
  <c r="K293" i="39"/>
  <c r="K302" i="39"/>
  <c r="K312" i="39"/>
  <c r="K321" i="39"/>
  <c r="K6" i="39"/>
  <c r="K20" i="39"/>
  <c r="K32" i="39"/>
  <c r="K43" i="39"/>
  <c r="K57" i="39"/>
  <c r="K68" i="39"/>
  <c r="K80" i="39"/>
  <c r="K93" i="39"/>
  <c r="K105" i="39"/>
  <c r="K116" i="39"/>
  <c r="K130" i="39"/>
  <c r="K141" i="39"/>
  <c r="K153" i="39"/>
  <c r="K166" i="39"/>
  <c r="K178" i="39"/>
  <c r="K189" i="39"/>
  <c r="K203" i="39"/>
  <c r="K214" i="39"/>
  <c r="K226" i="39"/>
  <c r="K240" i="39"/>
  <c r="K251" i="39"/>
  <c r="K262" i="39"/>
  <c r="K276" i="39"/>
  <c r="K286" i="39"/>
  <c r="K297" i="39"/>
  <c r="K307" i="39"/>
  <c r="K317" i="39"/>
  <c r="K12" i="39"/>
  <c r="K24" i="39"/>
  <c r="K35" i="39"/>
  <c r="K49" i="39"/>
  <c r="K60" i="39"/>
  <c r="K72" i="39"/>
  <c r="K85" i="39"/>
  <c r="K97" i="39"/>
  <c r="K108" i="39"/>
  <c r="K122" i="39"/>
  <c r="K133" i="39"/>
  <c r="K145" i="39"/>
  <c r="K158" i="39"/>
  <c r="K170" i="39"/>
  <c r="K181" i="39"/>
  <c r="K195" i="39"/>
  <c r="K206" i="39"/>
  <c r="K218" i="39"/>
  <c r="K232" i="39"/>
  <c r="K243" i="39"/>
  <c r="K254" i="39"/>
  <c r="K268" i="39"/>
  <c r="K280" i="39"/>
  <c r="K290" i="39"/>
  <c r="K300" i="39"/>
  <c r="K310" i="39"/>
  <c r="K322" i="39"/>
  <c r="K5" i="39"/>
  <c r="K22" i="39"/>
  <c r="K40" i="39"/>
  <c r="K53" i="39"/>
  <c r="K70" i="39"/>
  <c r="K88" i="39"/>
  <c r="K104" i="39"/>
  <c r="K121" i="39"/>
  <c r="K136" i="39"/>
  <c r="K152" i="39"/>
  <c r="K169" i="39"/>
  <c r="K186" i="39"/>
  <c r="K200" i="39"/>
  <c r="K217" i="39"/>
  <c r="K234" i="39"/>
  <c r="K250" i="39"/>
  <c r="K267" i="39"/>
  <c r="K282" i="39"/>
  <c r="K296" i="39"/>
  <c r="K309" i="39"/>
  <c r="K324" i="39"/>
  <c r="K8" i="39"/>
  <c r="K25" i="39"/>
  <c r="K41" i="39"/>
  <c r="K58" i="39"/>
  <c r="K75" i="39"/>
  <c r="K89" i="39"/>
  <c r="K106" i="39"/>
  <c r="K123" i="39"/>
  <c r="K139" i="39"/>
  <c r="K154" i="39"/>
  <c r="K171" i="39"/>
  <c r="K187" i="39"/>
  <c r="K204" i="39"/>
  <c r="K221" i="39"/>
  <c r="K235" i="39"/>
  <c r="K252" i="39"/>
  <c r="K269" i="39"/>
  <c r="K283" i="39"/>
  <c r="K298" i="39"/>
  <c r="K313" i="39"/>
  <c r="K325" i="39"/>
  <c r="K11" i="39"/>
  <c r="K26" i="39"/>
  <c r="K42" i="39"/>
  <c r="K59" i="39"/>
  <c r="K76" i="39"/>
  <c r="K90" i="39"/>
  <c r="K107" i="39"/>
  <c r="K124" i="39"/>
  <c r="K140" i="39"/>
  <c r="K157" i="39"/>
  <c r="K172" i="39"/>
  <c r="K188" i="39"/>
  <c r="K205" i="39"/>
  <c r="K222" i="39"/>
  <c r="K236" i="39"/>
  <c r="K253" i="39"/>
  <c r="K270" i="39"/>
  <c r="K285" i="39"/>
  <c r="K299" i="39"/>
  <c r="K314" i="39"/>
  <c r="K2" i="39"/>
  <c r="K13" i="39"/>
  <c r="K29" i="39"/>
  <c r="K44" i="39"/>
  <c r="K61" i="39"/>
  <c r="K77" i="39"/>
  <c r="K94" i="39"/>
  <c r="K112" i="39"/>
  <c r="K125" i="39"/>
  <c r="K142" i="39"/>
  <c r="K160" i="39"/>
  <c r="K176" i="39"/>
  <c r="K190" i="39"/>
  <c r="K208" i="39"/>
  <c r="K224" i="39"/>
  <c r="K241" i="39"/>
  <c r="K258" i="39"/>
  <c r="K272" i="39"/>
  <c r="K288" i="39"/>
  <c r="K301" i="39"/>
  <c r="K315" i="39"/>
  <c r="K84" i="39"/>
  <c r="K149" i="39"/>
  <c r="K213" i="39"/>
  <c r="K261" i="39"/>
  <c r="K4" i="39"/>
  <c r="K52" i="39"/>
  <c r="K86" i="39"/>
  <c r="K134" i="39"/>
  <c r="K185" i="39"/>
  <c r="K216" i="39"/>
  <c r="K281" i="39"/>
  <c r="K323" i="39"/>
  <c r="K21" i="39"/>
  <c r="K69" i="39"/>
  <c r="K117" i="39"/>
  <c r="K168" i="39"/>
  <c r="K233" i="39"/>
  <c r="K294" i="39"/>
  <c r="K14" i="39"/>
  <c r="K30" i="39"/>
  <c r="K48" i="39"/>
  <c r="K62" i="39"/>
  <c r="K78" i="39"/>
  <c r="K96" i="39"/>
  <c r="K113" i="39"/>
  <c r="K126" i="39"/>
  <c r="K144" i="39"/>
  <c r="K161" i="39"/>
  <c r="K177" i="39"/>
  <c r="K194" i="39"/>
  <c r="K209" i="39"/>
  <c r="K225" i="39"/>
  <c r="K242" i="39"/>
  <c r="K259" i="39"/>
  <c r="K273" i="39"/>
  <c r="K289" i="39"/>
  <c r="K304" i="39"/>
  <c r="K316" i="39"/>
  <c r="K227" i="39"/>
  <c r="K34" i="39"/>
  <c r="K99" i="39"/>
  <c r="K132" i="39"/>
  <c r="K180" i="39"/>
  <c r="K230" i="39"/>
  <c r="K278" i="39"/>
  <c r="K306" i="39"/>
  <c r="K249" i="39"/>
  <c r="K16" i="39"/>
  <c r="K33" i="39"/>
  <c r="K50" i="39"/>
  <c r="K66" i="39"/>
  <c r="K81" i="39"/>
  <c r="K98" i="39"/>
  <c r="K114" i="39"/>
  <c r="K131" i="39"/>
  <c r="K148" i="39"/>
  <c r="K162" i="39"/>
  <c r="K179" i="39"/>
  <c r="K196" i="39"/>
  <c r="K212" i="39"/>
  <c r="K244" i="39"/>
  <c r="K260" i="39"/>
  <c r="K277" i="39"/>
  <c r="K291" i="39"/>
  <c r="K305" i="39"/>
  <c r="K318" i="39"/>
  <c r="K3" i="39"/>
  <c r="K17" i="39"/>
  <c r="K51" i="39"/>
  <c r="K67" i="39"/>
  <c r="K115" i="39"/>
  <c r="K163" i="39"/>
  <c r="K197" i="39"/>
  <c r="K245" i="39"/>
  <c r="K292" i="39"/>
  <c r="K320" i="39"/>
  <c r="K38" i="39"/>
  <c r="K102" i="39"/>
  <c r="K150" i="39"/>
  <c r="K198" i="39"/>
  <c r="K264" i="39"/>
  <c r="K308" i="39"/>
  <c r="I317" i="39"/>
  <c r="I289" i="39"/>
  <c r="I257" i="39"/>
  <c r="I226" i="39"/>
  <c r="I195" i="39"/>
  <c r="I163" i="39"/>
  <c r="I132" i="39"/>
  <c r="I100" i="39"/>
  <c r="I80" i="39"/>
  <c r="I43" i="39"/>
  <c r="I308" i="39"/>
  <c r="I266" i="39"/>
  <c r="I225" i="39"/>
  <c r="I193" i="39"/>
  <c r="I172" i="39"/>
  <c r="I141" i="39"/>
  <c r="I120" i="39"/>
  <c r="I78" i="39"/>
  <c r="I54" i="39"/>
  <c r="I42" i="39"/>
  <c r="I5" i="39"/>
  <c r="I325" i="39"/>
  <c r="I309" i="39"/>
  <c r="I278" i="39"/>
  <c r="I236" i="39"/>
  <c r="I205" i="39"/>
  <c r="I173" i="39"/>
  <c r="I142" i="39"/>
  <c r="I110" i="39"/>
  <c r="I68" i="39"/>
  <c r="I32" i="39"/>
  <c r="I6" i="39"/>
  <c r="I324" i="39"/>
  <c r="I298" i="39"/>
  <c r="I277" i="39"/>
  <c r="I256" i="39"/>
  <c r="I235" i="39"/>
  <c r="I214" i="39"/>
  <c r="I182" i="39"/>
  <c r="I162" i="39"/>
  <c r="I131" i="39"/>
  <c r="I109" i="39"/>
  <c r="I99" i="39"/>
  <c r="I67" i="39"/>
  <c r="I30" i="39"/>
  <c r="I323" i="39"/>
  <c r="I315" i="39"/>
  <c r="I307" i="39"/>
  <c r="I297" i="39"/>
  <c r="I286" i="39"/>
  <c r="I275" i="39"/>
  <c r="I265" i="39"/>
  <c r="I254" i="39"/>
  <c r="I244" i="39"/>
  <c r="I234" i="39"/>
  <c r="I224" i="39"/>
  <c r="I213" i="39"/>
  <c r="I202" i="39"/>
  <c r="I192" i="39"/>
  <c r="I181" i="39"/>
  <c r="I171" i="39"/>
  <c r="I161" i="39"/>
  <c r="I150" i="39"/>
  <c r="I140" i="39"/>
  <c r="I129" i="39"/>
  <c r="I118" i="39"/>
  <c r="I108" i="39"/>
  <c r="I98" i="39"/>
  <c r="I88" i="39"/>
  <c r="I77" i="39"/>
  <c r="I65" i="39"/>
  <c r="I52" i="39"/>
  <c r="I41" i="39"/>
  <c r="I28" i="39"/>
  <c r="I16" i="39"/>
  <c r="I4" i="39"/>
  <c r="I246" i="39"/>
  <c r="I299" i="39"/>
  <c r="I268" i="39"/>
  <c r="I216" i="39"/>
  <c r="I184" i="39"/>
  <c r="I153" i="39"/>
  <c r="I122" i="39"/>
  <c r="I90" i="39"/>
  <c r="I56" i="39"/>
  <c r="I19" i="39"/>
  <c r="I316" i="39"/>
  <c r="I288" i="39"/>
  <c r="I245" i="39"/>
  <c r="I204" i="39"/>
  <c r="I152" i="39"/>
  <c r="I89" i="39"/>
  <c r="I18" i="39"/>
  <c r="I322" i="39"/>
  <c r="I314" i="39"/>
  <c r="I306" i="39"/>
  <c r="I296" i="39"/>
  <c r="I284" i="39"/>
  <c r="I274" i="39"/>
  <c r="I264" i="39"/>
  <c r="I253" i="39"/>
  <c r="I243" i="39"/>
  <c r="I233" i="39"/>
  <c r="I222" i="39"/>
  <c r="I211" i="39"/>
  <c r="I201" i="39"/>
  <c r="I190" i="39"/>
  <c r="I180" i="39"/>
  <c r="I170" i="39"/>
  <c r="I160" i="39"/>
  <c r="I149" i="39"/>
  <c r="I138" i="39"/>
  <c r="I128" i="39"/>
  <c r="I117" i="39"/>
  <c r="I107" i="39"/>
  <c r="I97" i="39"/>
  <c r="I86" i="39"/>
  <c r="I76" i="39"/>
  <c r="I64" i="39"/>
  <c r="I51" i="39"/>
  <c r="I40" i="39"/>
  <c r="I27" i="39"/>
  <c r="I14" i="39"/>
  <c r="I3" i="39"/>
  <c r="G3" i="39"/>
  <c r="G11" i="39"/>
  <c r="G19" i="39"/>
  <c r="G27" i="39"/>
  <c r="G35" i="39"/>
  <c r="G43" i="39"/>
  <c r="G51" i="39"/>
  <c r="G59" i="39"/>
  <c r="G67" i="39"/>
  <c r="G75" i="39"/>
  <c r="G83" i="39"/>
  <c r="G91" i="39"/>
  <c r="G99" i="39"/>
  <c r="G107" i="39"/>
  <c r="G115" i="39"/>
  <c r="G123" i="39"/>
  <c r="G131" i="39"/>
  <c r="G139" i="39"/>
  <c r="G147" i="39"/>
  <c r="G155" i="39"/>
  <c r="G163" i="39"/>
  <c r="G171" i="39"/>
  <c r="G179" i="39"/>
  <c r="G187" i="39"/>
  <c r="G195" i="39"/>
  <c r="G203" i="39"/>
  <c r="G211" i="39"/>
  <c r="G219" i="39"/>
  <c r="G227" i="39"/>
  <c r="G235" i="39"/>
  <c r="G243" i="39"/>
  <c r="G251" i="39"/>
  <c r="G259" i="39"/>
  <c r="G267" i="39"/>
  <c r="G275" i="39"/>
  <c r="G283" i="39"/>
  <c r="G291" i="39"/>
  <c r="G299" i="39"/>
  <c r="G307" i="39"/>
  <c r="G315" i="39"/>
  <c r="G323" i="39"/>
  <c r="G6" i="39"/>
  <c r="G15" i="39"/>
  <c r="G24" i="39"/>
  <c r="G33" i="39"/>
  <c r="G42" i="39"/>
  <c r="G52" i="39"/>
  <c r="G61" i="39"/>
  <c r="G70" i="39"/>
  <c r="G79" i="39"/>
  <c r="G88" i="39"/>
  <c r="G97" i="39"/>
  <c r="G106" i="39"/>
  <c r="G116" i="39"/>
  <c r="G125" i="39"/>
  <c r="G134" i="39"/>
  <c r="G4" i="39"/>
  <c r="G14" i="39"/>
  <c r="G25" i="39"/>
  <c r="G36" i="39"/>
  <c r="G46" i="39"/>
  <c r="G56" i="39"/>
  <c r="G66" i="39"/>
  <c r="G77" i="39"/>
  <c r="G87" i="39"/>
  <c r="G98" i="39"/>
  <c r="G109" i="39"/>
  <c r="G119" i="39"/>
  <c r="G129" i="39"/>
  <c r="G140" i="39"/>
  <c r="G149" i="39"/>
  <c r="G158" i="39"/>
  <c r="G167" i="39"/>
  <c r="G176" i="39"/>
  <c r="G185" i="39"/>
  <c r="G194" i="39"/>
  <c r="G204" i="39"/>
  <c r="G213" i="39"/>
  <c r="G222" i="39"/>
  <c r="G231" i="39"/>
  <c r="G240" i="39"/>
  <c r="G249" i="39"/>
  <c r="G258" i="39"/>
  <c r="G268" i="39"/>
  <c r="G277" i="39"/>
  <c r="G286" i="39"/>
  <c r="G295" i="39"/>
  <c r="G304" i="39"/>
  <c r="G313" i="39"/>
  <c r="G322" i="39"/>
  <c r="G8" i="39"/>
  <c r="G18" i="39"/>
  <c r="G29" i="39"/>
  <c r="G39" i="39"/>
  <c r="G49" i="39"/>
  <c r="G60" i="39"/>
  <c r="G71" i="39"/>
  <c r="G81" i="39"/>
  <c r="G92" i="39"/>
  <c r="G102" i="39"/>
  <c r="G112" i="39"/>
  <c r="G122" i="39"/>
  <c r="G133" i="39"/>
  <c r="G143" i="39"/>
  <c r="G152" i="39"/>
  <c r="G161" i="39"/>
  <c r="G170" i="39"/>
  <c r="G180" i="39"/>
  <c r="G189" i="39"/>
  <c r="G198" i="39"/>
  <c r="G207" i="39"/>
  <c r="G216" i="39"/>
  <c r="G225" i="39"/>
  <c r="G234" i="39"/>
  <c r="G244" i="39"/>
  <c r="G253" i="39"/>
  <c r="G262" i="39"/>
  <c r="G271" i="39"/>
  <c r="G280" i="39"/>
  <c r="G289" i="39"/>
  <c r="G298" i="39"/>
  <c r="G308" i="39"/>
  <c r="G317" i="39"/>
  <c r="I321" i="39"/>
  <c r="I313" i="39"/>
  <c r="I305" i="39"/>
  <c r="I293" i="39"/>
  <c r="I283" i="39"/>
  <c r="I273" i="39"/>
  <c r="I262" i="39"/>
  <c r="I252" i="39"/>
  <c r="I242" i="39"/>
  <c r="I232" i="39"/>
  <c r="I220" i="39"/>
  <c r="I210" i="39"/>
  <c r="I200" i="39"/>
  <c r="I189" i="39"/>
  <c r="I179" i="39"/>
  <c r="I169" i="39"/>
  <c r="I158" i="39"/>
  <c r="I147" i="39"/>
  <c r="I137" i="39"/>
  <c r="I126" i="39"/>
  <c r="I116" i="39"/>
  <c r="I106" i="39"/>
  <c r="I96" i="39"/>
  <c r="I85" i="39"/>
  <c r="I74" i="39"/>
  <c r="I61" i="39"/>
  <c r="I50" i="39"/>
  <c r="I37" i="39"/>
  <c r="I25" i="39"/>
  <c r="G325" i="39"/>
  <c r="G312" i="39"/>
  <c r="G301" i="39"/>
  <c r="G288" i="39"/>
  <c r="G276" i="39"/>
  <c r="G264" i="39"/>
  <c r="G252" i="39"/>
  <c r="G239" i="39"/>
  <c r="G228" i="39"/>
  <c r="G215" i="39"/>
  <c r="G202" i="39"/>
  <c r="G191" i="39"/>
  <c r="G178" i="39"/>
  <c r="G166" i="39"/>
  <c r="G154" i="39"/>
  <c r="G142" i="39"/>
  <c r="G128" i="39"/>
  <c r="G114" i="39"/>
  <c r="G101" i="39"/>
  <c r="G86" i="39"/>
  <c r="G73" i="39"/>
  <c r="G58" i="39"/>
  <c r="G45" i="39"/>
  <c r="G31" i="39"/>
  <c r="G17" i="39"/>
  <c r="I7" i="39"/>
  <c r="I15" i="39"/>
  <c r="I23" i="39"/>
  <c r="I31" i="39"/>
  <c r="I39" i="39"/>
  <c r="I47" i="39"/>
  <c r="I55" i="39"/>
  <c r="I63" i="39"/>
  <c r="I71" i="39"/>
  <c r="I79" i="39"/>
  <c r="I87" i="39"/>
  <c r="I95" i="39"/>
  <c r="I103" i="39"/>
  <c r="I111" i="39"/>
  <c r="I119" i="39"/>
  <c r="I127" i="39"/>
  <c r="I135" i="39"/>
  <c r="I143" i="39"/>
  <c r="I151" i="39"/>
  <c r="I159" i="39"/>
  <c r="I167" i="39"/>
  <c r="I175" i="39"/>
  <c r="I183" i="39"/>
  <c r="I191" i="39"/>
  <c r="I199" i="39"/>
  <c r="I207" i="39"/>
  <c r="I215" i="39"/>
  <c r="I223" i="39"/>
  <c r="I231" i="39"/>
  <c r="I239" i="39"/>
  <c r="I247" i="39"/>
  <c r="I255" i="39"/>
  <c r="I263" i="39"/>
  <c r="I271" i="39"/>
  <c r="I279" i="39"/>
  <c r="I287" i="39"/>
  <c r="I295" i="39"/>
  <c r="I303" i="39"/>
  <c r="I8" i="39"/>
  <c r="I17" i="39"/>
  <c r="I26" i="39"/>
  <c r="I35" i="39"/>
  <c r="I44" i="39"/>
  <c r="I53" i="39"/>
  <c r="I62" i="39"/>
  <c r="I72" i="39"/>
  <c r="I11" i="39"/>
  <c r="I20" i="39"/>
  <c r="I29" i="39"/>
  <c r="I38" i="39"/>
  <c r="I48" i="39"/>
  <c r="I57" i="39"/>
  <c r="I66" i="39"/>
  <c r="I75" i="39"/>
  <c r="I84" i="39"/>
  <c r="I93" i="39"/>
  <c r="I102" i="39"/>
  <c r="I112" i="39"/>
  <c r="I121" i="39"/>
  <c r="I130" i="39"/>
  <c r="I139" i="39"/>
  <c r="I148" i="39"/>
  <c r="I157" i="39"/>
  <c r="I166" i="39"/>
  <c r="I176" i="39"/>
  <c r="I185" i="39"/>
  <c r="I194" i="39"/>
  <c r="I203" i="39"/>
  <c r="I212" i="39"/>
  <c r="I221" i="39"/>
  <c r="I230" i="39"/>
  <c r="I240" i="39"/>
  <c r="I249" i="39"/>
  <c r="I258" i="39"/>
  <c r="I267" i="39"/>
  <c r="I276" i="39"/>
  <c r="I285" i="39"/>
  <c r="I294" i="39"/>
  <c r="I304" i="39"/>
  <c r="I320" i="39"/>
  <c r="I312" i="39"/>
  <c r="I302" i="39"/>
  <c r="I292" i="39"/>
  <c r="I282" i="39"/>
  <c r="I272" i="39"/>
  <c r="I261" i="39"/>
  <c r="I251" i="39"/>
  <c r="I241" i="39"/>
  <c r="I229" i="39"/>
  <c r="I219" i="39"/>
  <c r="I209" i="39"/>
  <c r="I198" i="39"/>
  <c r="I188" i="39"/>
  <c r="I178" i="39"/>
  <c r="I168" i="39"/>
  <c r="I156" i="39"/>
  <c r="I146" i="39"/>
  <c r="I136" i="39"/>
  <c r="I125" i="39"/>
  <c r="I115" i="39"/>
  <c r="I105" i="39"/>
  <c r="I94" i="39"/>
  <c r="I83" i="39"/>
  <c r="I73" i="39"/>
  <c r="I60" i="39"/>
  <c r="I49" i="39"/>
  <c r="I36" i="39"/>
  <c r="I24" i="39"/>
  <c r="I12" i="39"/>
  <c r="O319" i="39"/>
  <c r="O301" i="39"/>
  <c r="O286" i="39"/>
  <c r="O268" i="39"/>
  <c r="O253" i="39"/>
  <c r="O235" i="39"/>
  <c r="O214" i="39"/>
  <c r="O197" i="39"/>
  <c r="O175" i="39"/>
  <c r="O158" i="39"/>
  <c r="O135" i="39"/>
  <c r="O111" i="39"/>
  <c r="O90" i="39"/>
  <c r="O66" i="39"/>
  <c r="O45" i="39"/>
  <c r="O3" i="39"/>
  <c r="O11" i="39"/>
  <c r="O19" i="39"/>
  <c r="O27" i="39"/>
  <c r="O8" i="39"/>
  <c r="O17" i="39"/>
  <c r="O26" i="39"/>
  <c r="O35" i="39"/>
  <c r="O43" i="39"/>
  <c r="O51" i="39"/>
  <c r="O59" i="39"/>
  <c r="O67" i="39"/>
  <c r="O75" i="39"/>
  <c r="O83" i="39"/>
  <c r="O91" i="39"/>
  <c r="O99" i="39"/>
  <c r="O107" i="39"/>
  <c r="O115" i="39"/>
  <c r="O123" i="39"/>
  <c r="O131" i="39"/>
  <c r="O139" i="39"/>
  <c r="O147" i="39"/>
  <c r="O155" i="39"/>
  <c r="O6" i="39"/>
  <c r="O16" i="39"/>
  <c r="O28" i="39"/>
  <c r="O37" i="39"/>
  <c r="O46" i="39"/>
  <c r="O55" i="39"/>
  <c r="O64" i="39"/>
  <c r="O73" i="39"/>
  <c r="O82" i="39"/>
  <c r="O92" i="39"/>
  <c r="O101" i="39"/>
  <c r="O110" i="39"/>
  <c r="O119" i="39"/>
  <c r="O128" i="39"/>
  <c r="O137" i="39"/>
  <c r="O146" i="39"/>
  <c r="O156" i="39"/>
  <c r="O164" i="39"/>
  <c r="O172" i="39"/>
  <c r="O180" i="39"/>
  <c r="O188" i="39"/>
  <c r="O196" i="39"/>
  <c r="O204" i="39"/>
  <c r="O212" i="39"/>
  <c r="O220" i="39"/>
  <c r="O228" i="39"/>
  <c r="O236" i="39"/>
  <c r="O12" i="39"/>
  <c r="O22" i="39"/>
  <c r="O32" i="39"/>
  <c r="O41" i="39"/>
  <c r="O50" i="39"/>
  <c r="O60" i="39"/>
  <c r="O69" i="39"/>
  <c r="O78" i="39"/>
  <c r="O87" i="39"/>
  <c r="O96" i="39"/>
  <c r="O105" i="39"/>
  <c r="O114" i="39"/>
  <c r="O124" i="39"/>
  <c r="O133" i="39"/>
  <c r="O142" i="39"/>
  <c r="O151" i="39"/>
  <c r="O160" i="39"/>
  <c r="O168" i="39"/>
  <c r="O176" i="39"/>
  <c r="O184" i="39"/>
  <c r="O192" i="39"/>
  <c r="O200" i="39"/>
  <c r="O208" i="39"/>
  <c r="O216" i="39"/>
  <c r="O224" i="39"/>
  <c r="O232" i="39"/>
  <c r="O240" i="39"/>
  <c r="O248" i="39"/>
  <c r="O256" i="39"/>
  <c r="O264" i="39"/>
  <c r="O272" i="39"/>
  <c r="O280" i="39"/>
  <c r="O288" i="39"/>
  <c r="O296" i="39"/>
  <c r="O304" i="39"/>
  <c r="O312" i="39"/>
  <c r="O320" i="39"/>
  <c r="O7" i="39"/>
  <c r="O21" i="39"/>
  <c r="O34" i="39"/>
  <c r="O47" i="39"/>
  <c r="O58" i="39"/>
  <c r="O71" i="39"/>
  <c r="O84" i="39"/>
  <c r="O95" i="39"/>
  <c r="O108" i="39"/>
  <c r="O120" i="39"/>
  <c r="O132" i="39"/>
  <c r="O144" i="39"/>
  <c r="O157" i="39"/>
  <c r="O167" i="39"/>
  <c r="O178" i="39"/>
  <c r="O189" i="39"/>
  <c r="O199" i="39"/>
  <c r="O210" i="39"/>
  <c r="O221" i="39"/>
  <c r="O231" i="39"/>
  <c r="O242" i="39"/>
  <c r="O251" i="39"/>
  <c r="O260" i="39"/>
  <c r="O269" i="39"/>
  <c r="O278" i="39"/>
  <c r="O287" i="39"/>
  <c r="O297" i="39"/>
  <c r="O306" i="39"/>
  <c r="O315" i="39"/>
  <c r="O324" i="39"/>
  <c r="O13" i="39"/>
  <c r="O29" i="39"/>
  <c r="O42" i="39"/>
  <c r="O56" i="39"/>
  <c r="O70" i="39"/>
  <c r="O85" i="39"/>
  <c r="O98" i="39"/>
  <c r="O112" i="39"/>
  <c r="O126" i="39"/>
  <c r="O140" i="39"/>
  <c r="O153" i="39"/>
  <c r="O166" i="39"/>
  <c r="O179" i="39"/>
  <c r="O191" i="39"/>
  <c r="O203" i="39"/>
  <c r="O215" i="39"/>
  <c r="O227" i="39"/>
  <c r="O239" i="39"/>
  <c r="O250" i="39"/>
  <c r="O261" i="39"/>
  <c r="O271" i="39"/>
  <c r="O282" i="39"/>
  <c r="O292" i="39"/>
  <c r="O302" i="39"/>
  <c r="O313" i="39"/>
  <c r="O323" i="39"/>
  <c r="O14" i="39"/>
  <c r="O30" i="39"/>
  <c r="O44" i="39"/>
  <c r="O57" i="39"/>
  <c r="O72" i="39"/>
  <c r="O86" i="39"/>
  <c r="O100" i="39"/>
  <c r="O113" i="39"/>
  <c r="O127" i="39"/>
  <c r="O141" i="39"/>
  <c r="O154" i="39"/>
  <c r="O169" i="39"/>
  <c r="O181" i="39"/>
  <c r="O193" i="39"/>
  <c r="O205" i="39"/>
  <c r="O217" i="39"/>
  <c r="O229" i="39"/>
  <c r="O241" i="39"/>
  <c r="O252" i="39"/>
  <c r="O262" i="39"/>
  <c r="O273" i="39"/>
  <c r="O283" i="39"/>
  <c r="O293" i="39"/>
  <c r="O303" i="39"/>
  <c r="O314" i="39"/>
  <c r="O325" i="39"/>
  <c r="O18" i="39"/>
  <c r="O33" i="39"/>
  <c r="O48" i="39"/>
  <c r="O62" i="39"/>
  <c r="O76" i="39"/>
  <c r="O89" i="39"/>
  <c r="O103" i="39"/>
  <c r="O117" i="39"/>
  <c r="O130" i="39"/>
  <c r="O145" i="39"/>
  <c r="O159" i="39"/>
  <c r="O171" i="39"/>
  <c r="O183" i="39"/>
  <c r="O195" i="39"/>
  <c r="O207" i="39"/>
  <c r="O219" i="39"/>
  <c r="O233" i="39"/>
  <c r="O244" i="39"/>
  <c r="O254" i="39"/>
  <c r="O265" i="39"/>
  <c r="O275" i="39"/>
  <c r="O285" i="39"/>
  <c r="O295" i="39"/>
  <c r="O307" i="39"/>
  <c r="O317" i="39"/>
  <c r="O316" i="39"/>
  <c r="O299" i="39"/>
  <c r="O281" i="39"/>
  <c r="O266" i="39"/>
  <c r="O247" i="39"/>
  <c r="O230" i="39"/>
  <c r="O211" i="39"/>
  <c r="O190" i="39"/>
  <c r="O173" i="39"/>
  <c r="O150" i="39"/>
  <c r="O129" i="39"/>
  <c r="O106" i="39"/>
  <c r="O81" i="39"/>
  <c r="O63" i="39"/>
  <c r="O39" i="39"/>
  <c r="O15" i="39"/>
  <c r="O311" i="39"/>
  <c r="O298" i="39"/>
  <c r="O279" i="39"/>
  <c r="O263" i="39"/>
  <c r="O246" i="39"/>
  <c r="O226" i="39"/>
  <c r="O209" i="39"/>
  <c r="O187" i="39"/>
  <c r="O170" i="39"/>
  <c r="O149" i="39"/>
  <c r="O125" i="39"/>
  <c r="O104" i="39"/>
  <c r="O80" i="39"/>
  <c r="O61" i="39"/>
  <c r="O38" i="39"/>
  <c r="O10" i="39"/>
  <c r="Q10" i="39"/>
  <c r="Q18" i="39"/>
  <c r="Q26" i="39"/>
  <c r="Q34" i="39"/>
  <c r="Q42" i="39"/>
  <c r="Q50" i="39"/>
  <c r="Q58" i="39"/>
  <c r="Q66" i="39"/>
  <c r="Q74" i="39"/>
  <c r="Q82" i="39"/>
  <c r="Q90" i="39"/>
  <c r="Q98" i="39"/>
  <c r="Q106" i="39"/>
  <c r="Q114" i="39"/>
  <c r="Q122" i="39"/>
  <c r="Q130" i="39"/>
  <c r="Q138" i="39"/>
  <c r="Q146" i="39"/>
  <c r="Q154" i="39"/>
  <c r="Q162" i="39"/>
  <c r="Q170" i="39"/>
  <c r="Q178" i="39"/>
  <c r="Q186" i="39"/>
  <c r="Q194" i="39"/>
  <c r="Q202" i="39"/>
  <c r="Q210" i="39"/>
  <c r="Q218" i="39"/>
  <c r="Q226" i="39"/>
  <c r="Q234" i="39"/>
  <c r="Q242" i="39"/>
  <c r="Q250" i="39"/>
  <c r="Q258" i="39"/>
  <c r="Q266" i="39"/>
  <c r="Q274" i="39"/>
  <c r="Q282" i="39"/>
  <c r="Q290" i="39"/>
  <c r="Q298" i="39"/>
  <c r="Q306" i="39"/>
  <c r="Q314" i="39"/>
  <c r="Q322" i="39"/>
  <c r="Q3" i="39"/>
  <c r="Q11" i="39"/>
  <c r="Q19" i="39"/>
  <c r="Q27" i="39"/>
  <c r="Q35" i="39"/>
  <c r="Q43" i="39"/>
  <c r="Q51" i="39"/>
  <c r="Q59" i="39"/>
  <c r="Q67" i="39"/>
  <c r="Q75" i="39"/>
  <c r="Q83" i="39"/>
  <c r="Q91" i="39"/>
  <c r="Q99" i="39"/>
  <c r="Q107" i="39"/>
  <c r="Q115" i="39"/>
  <c r="Q123" i="39"/>
  <c r="Q131" i="39"/>
  <c r="Q139" i="39"/>
  <c r="Q147" i="39"/>
  <c r="Q155" i="39"/>
  <c r="Q163" i="39"/>
  <c r="Q171" i="39"/>
  <c r="Q179" i="39"/>
  <c r="Q187" i="39"/>
  <c r="Q195" i="39"/>
  <c r="Q203" i="39"/>
  <c r="Q211" i="39"/>
  <c r="Q219" i="39"/>
  <c r="Q227" i="39"/>
  <c r="Q235" i="39"/>
  <c r="Q243" i="39"/>
  <c r="Q251" i="39"/>
  <c r="Q259" i="39"/>
  <c r="Q267" i="39"/>
  <c r="Q275" i="39"/>
  <c r="Q283" i="39"/>
  <c r="Q291" i="39"/>
  <c r="Q299" i="39"/>
  <c r="Q307" i="39"/>
  <c r="Q315" i="39"/>
  <c r="Q323" i="39"/>
  <c r="Q5" i="39"/>
  <c r="Q15" i="39"/>
  <c r="Q25" i="39"/>
  <c r="Q37" i="39"/>
  <c r="Q47" i="39"/>
  <c r="Q57" i="39"/>
  <c r="Q69" i="39"/>
  <c r="Q79" i="39"/>
  <c r="Q89" i="39"/>
  <c r="Q101" i="39"/>
  <c r="Q111" i="39"/>
  <c r="Q121" i="39"/>
  <c r="Q133" i="39"/>
  <c r="Q143" i="39"/>
  <c r="Q153" i="39"/>
  <c r="Q165" i="39"/>
  <c r="Q175" i="39"/>
  <c r="Q185" i="39"/>
  <c r="Q197" i="39"/>
  <c r="Q207" i="39"/>
  <c r="Q217" i="39"/>
  <c r="Q229" i="39"/>
  <c r="Q239" i="39"/>
  <c r="Q249" i="39"/>
  <c r="Q261" i="39"/>
  <c r="Q271" i="39"/>
  <c r="Q281" i="39"/>
  <c r="Q293" i="39"/>
  <c r="Q303" i="39"/>
  <c r="Q313" i="39"/>
  <c r="Q325" i="39"/>
  <c r="Q12" i="39"/>
  <c r="Q23" i="39"/>
  <c r="Q36" i="39"/>
  <c r="Q48" i="39"/>
  <c r="Q61" i="39"/>
  <c r="Q72" i="39"/>
  <c r="Q85" i="39"/>
  <c r="Q96" i="39"/>
  <c r="Q109" i="39"/>
  <c r="Q120" i="39"/>
  <c r="Q134" i="39"/>
  <c r="Q145" i="39"/>
  <c r="Q158" i="39"/>
  <c r="Q169" i="39"/>
  <c r="Q182" i="39"/>
  <c r="Q193" i="39"/>
  <c r="Q206" i="39"/>
  <c r="Q220" i="39"/>
  <c r="Q231" i="39"/>
  <c r="Q244" i="39"/>
  <c r="Q255" i="39"/>
  <c r="Q268" i="39"/>
  <c r="Q279" i="39"/>
  <c r="Q292" i="39"/>
  <c r="Q304" i="39"/>
  <c r="Q317" i="39"/>
  <c r="Q6" i="39"/>
  <c r="Q17" i="39"/>
  <c r="Q30" i="39"/>
  <c r="Q41" i="39"/>
  <c r="Q54" i="39"/>
  <c r="Q65" i="39"/>
  <c r="Q78" i="39"/>
  <c r="Q92" i="39"/>
  <c r="Q103" i="39"/>
  <c r="Q116" i="39"/>
  <c r="Q127" i="39"/>
  <c r="Q140" i="39"/>
  <c r="Q151" i="39"/>
  <c r="Q164" i="39"/>
  <c r="Q176" i="39"/>
  <c r="Q189" i="39"/>
  <c r="Q200" i="39"/>
  <c r="Q213" i="39"/>
  <c r="Q224" i="39"/>
  <c r="Q237" i="39"/>
  <c r="Q248" i="39"/>
  <c r="Q262" i="39"/>
  <c r="Q273" i="39"/>
  <c r="Q286" i="39"/>
  <c r="Q297" i="39"/>
  <c r="Q310" i="39"/>
  <c r="Q321" i="39"/>
  <c r="Q14" i="39"/>
  <c r="Q31" i="39"/>
  <c r="Q46" i="39"/>
  <c r="Q63" i="39"/>
  <c r="Q80" i="39"/>
  <c r="Q95" i="39"/>
  <c r="Q112" i="39"/>
  <c r="Q128" i="39"/>
  <c r="Q144" i="39"/>
  <c r="Q160" i="39"/>
  <c r="Q177" i="39"/>
  <c r="Q192" i="39"/>
  <c r="Q209" i="39"/>
  <c r="Q225" i="39"/>
  <c r="Q241" i="39"/>
  <c r="Q257" i="39"/>
  <c r="Q276" i="39"/>
  <c r="Q289" i="39"/>
  <c r="Q308" i="39"/>
  <c r="Q324" i="39"/>
  <c r="Q16" i="39"/>
  <c r="Q32" i="39"/>
  <c r="Q49" i="39"/>
  <c r="Q64" i="39"/>
  <c r="Q81" i="39"/>
  <c r="Q97" i="39"/>
  <c r="Q113" i="39"/>
  <c r="Q129" i="39"/>
  <c r="Q148" i="39"/>
  <c r="Q161" i="39"/>
  <c r="Q180" i="39"/>
  <c r="Q196" i="39"/>
  <c r="Q212" i="39"/>
  <c r="Q228" i="39"/>
  <c r="Q245" i="39"/>
  <c r="Q260" i="39"/>
  <c r="Q277" i="39"/>
  <c r="Q294" i="39"/>
  <c r="Q309" i="39"/>
  <c r="Q2" i="39"/>
  <c r="Q4" i="39"/>
  <c r="Q21" i="39"/>
  <c r="Q38" i="39"/>
  <c r="Q53" i="39"/>
  <c r="Q70" i="39"/>
  <c r="Q86" i="39"/>
  <c r="Q102" i="39"/>
  <c r="Q118" i="39"/>
  <c r="Q135" i="39"/>
  <c r="Q150" i="39"/>
  <c r="Q167" i="39"/>
  <c r="Q183" i="39"/>
  <c r="Q199" i="39"/>
  <c r="Q215" i="39"/>
  <c r="Q232" i="39"/>
  <c r="Q247" i="39"/>
  <c r="Q264" i="39"/>
  <c r="Q280" i="39"/>
  <c r="Q296" i="39"/>
  <c r="Q312" i="39"/>
  <c r="Q7" i="39"/>
  <c r="Q22" i="39"/>
  <c r="Q39" i="39"/>
  <c r="Q55" i="39"/>
  <c r="Q71" i="39"/>
  <c r="Q87" i="39"/>
  <c r="Q104" i="39"/>
  <c r="Q119" i="39"/>
  <c r="Q136" i="39"/>
  <c r="Q152" i="39"/>
  <c r="Q168" i="39"/>
  <c r="Q184" i="39"/>
  <c r="Q201" i="39"/>
  <c r="Q216" i="39"/>
  <c r="Q233" i="39"/>
  <c r="Q252" i="39"/>
  <c r="Q265" i="39"/>
  <c r="Q284" i="39"/>
  <c r="Q8" i="39"/>
  <c r="Q24" i="39"/>
  <c r="Q40" i="39"/>
  <c r="Q56" i="39"/>
  <c r="Q73" i="39"/>
  <c r="Q88" i="39"/>
  <c r="Q105" i="39"/>
  <c r="Q124" i="39"/>
  <c r="Q137" i="39"/>
  <c r="Q156" i="39"/>
  <c r="Q172" i="39"/>
  <c r="Q188" i="39"/>
  <c r="Q204" i="39"/>
  <c r="Q221" i="39"/>
  <c r="Q236" i="39"/>
  <c r="Q253" i="39"/>
  <c r="Q269" i="39"/>
  <c r="Q285" i="39"/>
  <c r="Q301" i="39"/>
  <c r="Q318" i="39"/>
  <c r="Q295" i="39"/>
  <c r="Q254" i="39"/>
  <c r="Q208" i="39"/>
  <c r="Q166" i="39"/>
  <c r="Q125" i="39"/>
  <c r="Q77" i="39"/>
  <c r="Q33" i="39"/>
  <c r="Q319" i="39"/>
  <c r="Q287" i="39"/>
  <c r="Q240" i="39"/>
  <c r="Q198" i="39"/>
  <c r="Q157" i="39"/>
  <c r="Q110" i="39"/>
  <c r="Q68" i="39"/>
  <c r="Q28" i="39"/>
  <c r="Q316" i="39"/>
  <c r="Q278" i="39"/>
  <c r="Q238" i="39"/>
  <c r="Q191" i="39"/>
  <c r="Q149" i="39"/>
  <c r="Q108" i="39"/>
  <c r="Q62" i="39"/>
  <c r="Q20" i="39"/>
  <c r="P6" i="39"/>
  <c r="P14" i="39"/>
  <c r="P7" i="39"/>
  <c r="P15" i="39"/>
  <c r="P23" i="39"/>
  <c r="P31" i="39"/>
  <c r="P39" i="39"/>
  <c r="P47" i="39"/>
  <c r="P55" i="39"/>
  <c r="P63" i="39"/>
  <c r="P71" i="39"/>
  <c r="P79" i="39"/>
  <c r="P87" i="39"/>
  <c r="P95" i="39"/>
  <c r="P103" i="39"/>
  <c r="P111" i="39"/>
  <c r="P119" i="39"/>
  <c r="P127" i="39"/>
  <c r="P135" i="39"/>
  <c r="P143" i="39"/>
  <c r="P151" i="39"/>
  <c r="P159" i="39"/>
  <c r="P167" i="39"/>
  <c r="P175" i="39"/>
  <c r="P183" i="39"/>
  <c r="P191" i="39"/>
  <c r="P199" i="39"/>
  <c r="P207" i="39"/>
  <c r="P215" i="39"/>
  <c r="P223" i="39"/>
  <c r="P231" i="39"/>
  <c r="P239" i="39"/>
  <c r="P247" i="39"/>
  <c r="P255" i="39"/>
  <c r="P263" i="39"/>
  <c r="P271" i="39"/>
  <c r="P279" i="39"/>
  <c r="P287" i="39"/>
  <c r="P295" i="39"/>
  <c r="P303" i="39"/>
  <c r="P311" i="39"/>
  <c r="P319" i="39"/>
  <c r="P11" i="39"/>
  <c r="P21" i="39"/>
  <c r="P30" i="39"/>
  <c r="P40" i="39"/>
  <c r="P49" i="39"/>
  <c r="P58" i="39"/>
  <c r="P67" i="39"/>
  <c r="P76" i="39"/>
  <c r="P85" i="39"/>
  <c r="P94" i="39"/>
  <c r="P104" i="39"/>
  <c r="P113" i="39"/>
  <c r="P122" i="39"/>
  <c r="P131" i="39"/>
  <c r="P140" i="39"/>
  <c r="P149" i="39"/>
  <c r="P158" i="39"/>
  <c r="P168" i="39"/>
  <c r="P177" i="39"/>
  <c r="P186" i="39"/>
  <c r="P195" i="39"/>
  <c r="P204" i="39"/>
  <c r="P213" i="39"/>
  <c r="P222" i="39"/>
  <c r="P232" i="39"/>
  <c r="P241" i="39"/>
  <c r="P250" i="39"/>
  <c r="P259" i="39"/>
  <c r="P268" i="39"/>
  <c r="P277" i="39"/>
  <c r="P286" i="39"/>
  <c r="P296" i="39"/>
  <c r="P305" i="39"/>
  <c r="P314" i="39"/>
  <c r="P323" i="39"/>
  <c r="P325" i="39"/>
  <c r="P315" i="39"/>
  <c r="P304" i="39"/>
  <c r="P293" i="39"/>
  <c r="P283" i="39"/>
  <c r="P273" i="39"/>
  <c r="P262" i="39"/>
  <c r="P252" i="39"/>
  <c r="P242" i="39"/>
  <c r="P230" i="39"/>
  <c r="P220" i="39"/>
  <c r="P210" i="39"/>
  <c r="P200" i="39"/>
  <c r="P189" i="39"/>
  <c r="P179" i="39"/>
  <c r="P169" i="39"/>
  <c r="P157" i="39"/>
  <c r="P147" i="39"/>
  <c r="P137" i="39"/>
  <c r="P126" i="39"/>
  <c r="P116" i="39"/>
  <c r="P106" i="39"/>
  <c r="P96" i="39"/>
  <c r="P84" i="39"/>
  <c r="P74" i="39"/>
  <c r="P64" i="39"/>
  <c r="P53" i="39"/>
  <c r="P43" i="39"/>
  <c r="P33" i="39"/>
  <c r="P22" i="39"/>
  <c r="P10" i="39"/>
  <c r="P320" i="39"/>
  <c r="P309" i="39"/>
  <c r="P299" i="39"/>
  <c r="P289" i="39"/>
  <c r="P278" i="39"/>
  <c r="P267" i="39"/>
  <c r="P257" i="39"/>
  <c r="P246" i="39"/>
  <c r="P236" i="39"/>
  <c r="P226" i="39"/>
  <c r="P216" i="39"/>
  <c r="P205" i="39"/>
  <c r="P194" i="39"/>
  <c r="P184" i="39"/>
  <c r="P173" i="39"/>
  <c r="P163" i="39"/>
  <c r="P153" i="39"/>
  <c r="P142" i="39"/>
  <c r="P132" i="39"/>
  <c r="P121" i="39"/>
  <c r="P110" i="39"/>
  <c r="P100" i="39"/>
  <c r="P90" i="39"/>
  <c r="P80" i="39"/>
  <c r="P69" i="39"/>
  <c r="P59" i="39"/>
  <c r="P48" i="39"/>
  <c r="P37" i="39"/>
  <c r="P27" i="39"/>
  <c r="P17" i="39"/>
  <c r="P4" i="39"/>
  <c r="C3" i="25"/>
  <c r="R5" i="39" l="1"/>
  <c r="R10" i="39"/>
  <c r="L7" i="39"/>
  <c r="R9" i="39"/>
  <c r="R14" i="39"/>
  <c r="R13" i="39"/>
  <c r="L3" i="39"/>
  <c r="L10" i="39"/>
  <c r="L11" i="39"/>
  <c r="L4" i="39"/>
  <c r="R4" i="39"/>
  <c r="L8" i="39"/>
  <c r="H2" i="15"/>
  <c r="H3" i="15"/>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H154" i="15"/>
  <c r="H155" i="15"/>
  <c r="H156" i="15"/>
  <c r="H157" i="15"/>
  <c r="H158" i="15"/>
  <c r="H159" i="15"/>
  <c r="H160" i="15"/>
  <c r="H161" i="15"/>
  <c r="H162" i="15"/>
  <c r="H163" i="15"/>
  <c r="H164" i="15"/>
  <c r="H165" i="15"/>
  <c r="H166" i="15"/>
  <c r="H167" i="15"/>
  <c r="H168" i="15"/>
  <c r="H169" i="15"/>
  <c r="H170" i="15"/>
  <c r="H171" i="15"/>
  <c r="H172" i="15"/>
  <c r="H173" i="15"/>
  <c r="H174" i="15"/>
  <c r="H175" i="15"/>
  <c r="H176" i="15"/>
  <c r="H177" i="15"/>
  <c r="H178" i="15"/>
  <c r="H179" i="15"/>
  <c r="H180" i="15"/>
  <c r="H181" i="15"/>
  <c r="H182" i="15"/>
  <c r="H183" i="15"/>
  <c r="H184" i="15"/>
  <c r="H185" i="15"/>
  <c r="H186" i="15"/>
  <c r="H187" i="15"/>
  <c r="H188" i="15"/>
  <c r="H189" i="15"/>
  <c r="H190" i="15"/>
  <c r="H191" i="15"/>
  <c r="H192" i="15"/>
  <c r="H193" i="15"/>
  <c r="H194" i="15"/>
  <c r="H195" i="15"/>
  <c r="H196" i="15"/>
  <c r="H197" i="15"/>
  <c r="H198" i="15"/>
  <c r="H199" i="15"/>
  <c r="H200" i="15"/>
  <c r="H201" i="15"/>
  <c r="H202" i="15"/>
  <c r="H203" i="15"/>
  <c r="H204" i="15"/>
  <c r="H205" i="15"/>
  <c r="H206" i="15"/>
  <c r="H207" i="15"/>
  <c r="H208" i="15"/>
  <c r="H209" i="15"/>
  <c r="H210" i="15"/>
  <c r="H211" i="15"/>
  <c r="H212" i="15"/>
  <c r="H213" i="15"/>
  <c r="H214" i="15"/>
  <c r="H215" i="15"/>
  <c r="H216" i="15"/>
  <c r="H217" i="15"/>
  <c r="H218" i="15"/>
  <c r="H219" i="15"/>
  <c r="H220" i="15"/>
  <c r="H221" i="15"/>
  <c r="H222" i="15"/>
  <c r="H223" i="15"/>
  <c r="H224" i="15"/>
  <c r="H225" i="15"/>
  <c r="H226" i="15"/>
  <c r="H227" i="15"/>
  <c r="H228" i="15"/>
  <c r="H229" i="15"/>
  <c r="H230" i="15"/>
  <c r="H231" i="15"/>
  <c r="H232" i="15"/>
  <c r="H233" i="15"/>
  <c r="H234" i="15"/>
  <c r="H235" i="15"/>
  <c r="H236" i="15"/>
  <c r="H237" i="15"/>
  <c r="H238" i="15"/>
  <c r="H239" i="15"/>
  <c r="H240" i="15"/>
  <c r="H241" i="15"/>
  <c r="H242" i="15"/>
  <c r="H243" i="15"/>
  <c r="H244" i="15"/>
  <c r="H245" i="15"/>
  <c r="H246" i="15"/>
  <c r="H247" i="15"/>
  <c r="H248" i="15"/>
  <c r="H249" i="15"/>
  <c r="H250" i="15"/>
  <c r="H251" i="15"/>
  <c r="H252" i="15"/>
  <c r="H253" i="15"/>
  <c r="H254" i="15"/>
  <c r="H255" i="15"/>
  <c r="H256" i="15"/>
  <c r="H257" i="15"/>
  <c r="H258" i="15"/>
  <c r="H259" i="15"/>
  <c r="H260" i="15"/>
  <c r="H261" i="15"/>
  <c r="H262" i="15"/>
  <c r="H263" i="15"/>
  <c r="H264" i="15"/>
  <c r="H265" i="15"/>
  <c r="H266" i="15"/>
  <c r="H267" i="15"/>
  <c r="H268" i="15"/>
  <c r="H269" i="15"/>
  <c r="H270" i="15"/>
  <c r="H271" i="15"/>
  <c r="H272" i="15"/>
  <c r="H273" i="15"/>
  <c r="H274" i="15"/>
  <c r="H275" i="15"/>
  <c r="H276" i="15"/>
  <c r="H277" i="15"/>
  <c r="H278" i="15"/>
  <c r="H279" i="15"/>
  <c r="H280" i="15"/>
  <c r="H281" i="15"/>
  <c r="H282" i="15"/>
  <c r="H283" i="15"/>
  <c r="H284" i="15"/>
  <c r="H285" i="15"/>
  <c r="H286" i="15"/>
  <c r="H287" i="15"/>
  <c r="H288" i="15"/>
  <c r="H289" i="15"/>
  <c r="H290" i="15"/>
  <c r="H291" i="15"/>
  <c r="H292" i="15"/>
  <c r="H293" i="15"/>
  <c r="H294" i="15"/>
  <c r="H295" i="15"/>
  <c r="H296" i="15"/>
  <c r="H297" i="15"/>
  <c r="H298" i="15"/>
  <c r="H299" i="15"/>
  <c r="H300" i="15"/>
  <c r="H301" i="15"/>
  <c r="H302" i="15"/>
  <c r="H303" i="15"/>
  <c r="H304" i="15"/>
  <c r="H305" i="15"/>
  <c r="H306" i="15"/>
  <c r="H307" i="15"/>
  <c r="H308" i="15"/>
  <c r="H309" i="15"/>
  <c r="H310" i="15"/>
  <c r="H311" i="15"/>
  <c r="H312" i="15"/>
  <c r="H313" i="15"/>
  <c r="H314" i="15"/>
  <c r="H315" i="15"/>
  <c r="H316" i="15"/>
  <c r="H317" i="15"/>
  <c r="H318" i="15"/>
  <c r="H319" i="15"/>
  <c r="H320" i="15"/>
  <c r="H321" i="15"/>
  <c r="H322" i="15"/>
  <c r="H323" i="15"/>
  <c r="H324" i="15"/>
  <c r="H325" i="15"/>
  <c r="B327" i="15"/>
  <c r="Q18" i="38" l="1"/>
  <c r="O27" i="38"/>
  <c r="P18" i="38"/>
  <c r="M14" i="38"/>
  <c r="L14" i="38"/>
  <c r="K14" i="38"/>
  <c r="Q3" i="38"/>
  <c r="Q4" i="38"/>
  <c r="Q5" i="38"/>
  <c r="Q6" i="38"/>
  <c r="Q7" i="38"/>
  <c r="Q8" i="38"/>
  <c r="Q9" i="38"/>
  <c r="Q10" i="38"/>
  <c r="Q11" i="38"/>
  <c r="Q12" i="38"/>
  <c r="Q13" i="38"/>
  <c r="Q14" i="38"/>
  <c r="Q15" i="38"/>
  <c r="Q16" i="38"/>
  <c r="Q17" i="38"/>
  <c r="Q19" i="38"/>
  <c r="Q20" i="38"/>
  <c r="Q21" i="38"/>
  <c r="Q22" i="38"/>
  <c r="Q23" i="38"/>
  <c r="Q24" i="38"/>
  <c r="Q25" i="38"/>
  <c r="Q26" i="38"/>
  <c r="Q27" i="38"/>
  <c r="Q28" i="38"/>
  <c r="Q29" i="38"/>
  <c r="Q30" i="38"/>
  <c r="Q31" i="38"/>
  <c r="Q32" i="38"/>
  <c r="Q33" i="38"/>
  <c r="Q34" i="38"/>
  <c r="Q35" i="38"/>
  <c r="Q36" i="38"/>
  <c r="Q37" i="38"/>
  <c r="Q38" i="38"/>
  <c r="Q39" i="38"/>
  <c r="Q40" i="38"/>
  <c r="Q41" i="38"/>
  <c r="Q42" i="38"/>
  <c r="Q43" i="38"/>
  <c r="Q44" i="38"/>
  <c r="Q45" i="38"/>
  <c r="Q46" i="38"/>
  <c r="Q47" i="38"/>
  <c r="Q48" i="38"/>
  <c r="Q49" i="38"/>
  <c r="Q50" i="38"/>
  <c r="Q51" i="38"/>
  <c r="Q52" i="38"/>
  <c r="Q53" i="38"/>
  <c r="Q54" i="38"/>
  <c r="Q55" i="38"/>
  <c r="Q56" i="38"/>
  <c r="Q57" i="38"/>
  <c r="Q58" i="38"/>
  <c r="Q59" i="38"/>
  <c r="Q60" i="38"/>
  <c r="Q61" i="38"/>
  <c r="Q62" i="38"/>
  <c r="Q63" i="38"/>
  <c r="Q64" i="38"/>
  <c r="Q65" i="38"/>
  <c r="Q66" i="38"/>
  <c r="Q67" i="38"/>
  <c r="Q68" i="38"/>
  <c r="Q69" i="38"/>
  <c r="Q70" i="38"/>
  <c r="Q71" i="38"/>
  <c r="Q72" i="38"/>
  <c r="Q73" i="38"/>
  <c r="Q74" i="38"/>
  <c r="Q75" i="38"/>
  <c r="Q76" i="38"/>
  <c r="Q77" i="38"/>
  <c r="Q78" i="38"/>
  <c r="Q79" i="38"/>
  <c r="Q80" i="38"/>
  <c r="Q81" i="38"/>
  <c r="Q82" i="38"/>
  <c r="Q83" i="38"/>
  <c r="Q84" i="38"/>
  <c r="Q85" i="38"/>
  <c r="Q86" i="38"/>
  <c r="Q87" i="38"/>
  <c r="Q88" i="38"/>
  <c r="Q89" i="38"/>
  <c r="Q90" i="38"/>
  <c r="Q91" i="38"/>
  <c r="Q92" i="38"/>
  <c r="Q93" i="38"/>
  <c r="Q94" i="38"/>
  <c r="Q95" i="38"/>
  <c r="Q96" i="38"/>
  <c r="Q97" i="38"/>
  <c r="Q98" i="38"/>
  <c r="Q99" i="38"/>
  <c r="Q100" i="38"/>
  <c r="Q101" i="38"/>
  <c r="Q102" i="38"/>
  <c r="Q103" i="38"/>
  <c r="Q104" i="38"/>
  <c r="Q105" i="38"/>
  <c r="Q106" i="38"/>
  <c r="Q107" i="38"/>
  <c r="Q108" i="38"/>
  <c r="Q109" i="38"/>
  <c r="Q110" i="38"/>
  <c r="Q111" i="38"/>
  <c r="Q112" i="38"/>
  <c r="Q113" i="38"/>
  <c r="Q114" i="38"/>
  <c r="Q115" i="38"/>
  <c r="Q116" i="38"/>
  <c r="Q117" i="38"/>
  <c r="Q118" i="38"/>
  <c r="Q119" i="38"/>
  <c r="Q120" i="38"/>
  <c r="Q121" i="38"/>
  <c r="Q122" i="38"/>
  <c r="Q123" i="38"/>
  <c r="Q124" i="38"/>
  <c r="Q125" i="38"/>
  <c r="Q126" i="38"/>
  <c r="Q127" i="38"/>
  <c r="Q128" i="38"/>
  <c r="Q129" i="38"/>
  <c r="Q130" i="38"/>
  <c r="Q131" i="38"/>
  <c r="Q132" i="38"/>
  <c r="Q133" i="38"/>
  <c r="Q134" i="38"/>
  <c r="Q135" i="38"/>
  <c r="Q136" i="38"/>
  <c r="Q137" i="38"/>
  <c r="Q138" i="38"/>
  <c r="Q139" i="38"/>
  <c r="Q140" i="38"/>
  <c r="Q141" i="38"/>
  <c r="Q142" i="38"/>
  <c r="Q143" i="38"/>
  <c r="Q144" i="38"/>
  <c r="Q145" i="38"/>
  <c r="Q146" i="38"/>
  <c r="Q147" i="38"/>
  <c r="Q148" i="38"/>
  <c r="Q149" i="38"/>
  <c r="Q150" i="38"/>
  <c r="Q151" i="38"/>
  <c r="Q152" i="38"/>
  <c r="Q153" i="38"/>
  <c r="Q154" i="38"/>
  <c r="Q155" i="38"/>
  <c r="Q156" i="38"/>
  <c r="Q157" i="38"/>
  <c r="Q158" i="38"/>
  <c r="Q159" i="38"/>
  <c r="Q160" i="38"/>
  <c r="Q161" i="38"/>
  <c r="Q162" i="38"/>
  <c r="Q163" i="38"/>
  <c r="Q164" i="38"/>
  <c r="Q165" i="38"/>
  <c r="Q166" i="38"/>
  <c r="Q167" i="38"/>
  <c r="Q168" i="38"/>
  <c r="Q169" i="38"/>
  <c r="Q170" i="38"/>
  <c r="Q171" i="38"/>
  <c r="Q172" i="38"/>
  <c r="Q173" i="38"/>
  <c r="Q174" i="38"/>
  <c r="Q175" i="38"/>
  <c r="Q176" i="38"/>
  <c r="Q177" i="38"/>
  <c r="Q178" i="38"/>
  <c r="Q179" i="38"/>
  <c r="Q180" i="38"/>
  <c r="Q181" i="38"/>
  <c r="Q182" i="38"/>
  <c r="Q183" i="38"/>
  <c r="Q184" i="38"/>
  <c r="Q185" i="38"/>
  <c r="Q186" i="38"/>
  <c r="Q187" i="38"/>
  <c r="Q188" i="38"/>
  <c r="Q189" i="38"/>
  <c r="Q190" i="38"/>
  <c r="Q191" i="38"/>
  <c r="Q192" i="38"/>
  <c r="Q193" i="38"/>
  <c r="Q194" i="38"/>
  <c r="Q195" i="38"/>
  <c r="Q196" i="38"/>
  <c r="Q197" i="38"/>
  <c r="Q198" i="38"/>
  <c r="Q199" i="38"/>
  <c r="Q200" i="38"/>
  <c r="Q201" i="38"/>
  <c r="Q202" i="38"/>
  <c r="Q203" i="38"/>
  <c r="Q204" i="38"/>
  <c r="Q205" i="38"/>
  <c r="Q206" i="38"/>
  <c r="Q207" i="38"/>
  <c r="Q208" i="38"/>
  <c r="Q209" i="38"/>
  <c r="Q210" i="38"/>
  <c r="Q211" i="38"/>
  <c r="Q212" i="38"/>
  <c r="Q213" i="38"/>
  <c r="Q214" i="38"/>
  <c r="Q215" i="38"/>
  <c r="Q216" i="38"/>
  <c r="Q217" i="38"/>
  <c r="Q218" i="38"/>
  <c r="Q219" i="38"/>
  <c r="Q220" i="38"/>
  <c r="Q221" i="38"/>
  <c r="Q222" i="38"/>
  <c r="Q223" i="38"/>
  <c r="Q224" i="38"/>
  <c r="Q225" i="38"/>
  <c r="Q226" i="38"/>
  <c r="Q227" i="38"/>
  <c r="Q228" i="38"/>
  <c r="Q229" i="38"/>
  <c r="Q230" i="38"/>
  <c r="Q231" i="38"/>
  <c r="Q232" i="38"/>
  <c r="Q233" i="38"/>
  <c r="Q234" i="38"/>
  <c r="Q235" i="38"/>
  <c r="Q236" i="38"/>
  <c r="Q237" i="38"/>
  <c r="Q238" i="38"/>
  <c r="Q239" i="38"/>
  <c r="Q240" i="38"/>
  <c r="Q241" i="38"/>
  <c r="Q242" i="38"/>
  <c r="Q243" i="38"/>
  <c r="Q244" i="38"/>
  <c r="Q245" i="38"/>
  <c r="Q246" i="38"/>
  <c r="Q247" i="38"/>
  <c r="Q248" i="38"/>
  <c r="Q249" i="38"/>
  <c r="Q250" i="38"/>
  <c r="Q251" i="38"/>
  <c r="Q252" i="38"/>
  <c r="Q253" i="38"/>
  <c r="Q254" i="38"/>
  <c r="Q255" i="38"/>
  <c r="Q256" i="38"/>
  <c r="Q257" i="38"/>
  <c r="Q258" i="38"/>
  <c r="Q259" i="38"/>
  <c r="Q260" i="38"/>
  <c r="Q261" i="38"/>
  <c r="Q262" i="38"/>
  <c r="Q263" i="38"/>
  <c r="Q264" i="38"/>
  <c r="Q265" i="38"/>
  <c r="Q266" i="38"/>
  <c r="Q267" i="38"/>
  <c r="Q268" i="38"/>
  <c r="Q269" i="38"/>
  <c r="Q270" i="38"/>
  <c r="Q271" i="38"/>
  <c r="Q272" i="38"/>
  <c r="Q273" i="38"/>
  <c r="Q274" i="38"/>
  <c r="Q275" i="38"/>
  <c r="Q276" i="38"/>
  <c r="Q277" i="38"/>
  <c r="Q278" i="38"/>
  <c r="Q279" i="38"/>
  <c r="Q280" i="38"/>
  <c r="Q281" i="38"/>
  <c r="Q282" i="38"/>
  <c r="Q283" i="38"/>
  <c r="Q284" i="38"/>
  <c r="Q285" i="38"/>
  <c r="Q286" i="38"/>
  <c r="Q287" i="38"/>
  <c r="Q288" i="38"/>
  <c r="Q289" i="38"/>
  <c r="Q290" i="38"/>
  <c r="Q291" i="38"/>
  <c r="Q292" i="38"/>
  <c r="Q293" i="38"/>
  <c r="Q294" i="38"/>
  <c r="Q295" i="38"/>
  <c r="Q296" i="38"/>
  <c r="Q297" i="38"/>
  <c r="Q298" i="38"/>
  <c r="Q299" i="38"/>
  <c r="Q300" i="38"/>
  <c r="Q301" i="38"/>
  <c r="Q302" i="38"/>
  <c r="Q303" i="38"/>
  <c r="Q304" i="38"/>
  <c r="Q305" i="38"/>
  <c r="Q306" i="38"/>
  <c r="Q307" i="38"/>
  <c r="Q308" i="38"/>
  <c r="Q309" i="38"/>
  <c r="Q310" i="38"/>
  <c r="Q311" i="38"/>
  <c r="Q312" i="38"/>
  <c r="Q313" i="38"/>
  <c r="Q314" i="38"/>
  <c r="Q315" i="38"/>
  <c r="Q316" i="38"/>
  <c r="Q317" i="38"/>
  <c r="Q318" i="38"/>
  <c r="Q319" i="38"/>
  <c r="Q320" i="38"/>
  <c r="Q321" i="38"/>
  <c r="Q322" i="38"/>
  <c r="Q323" i="38"/>
  <c r="Q324" i="38"/>
  <c r="Q325" i="38"/>
  <c r="Q2" i="38"/>
  <c r="P3" i="38"/>
  <c r="P4" i="38"/>
  <c r="P5" i="38"/>
  <c r="P6" i="38"/>
  <c r="P7" i="38"/>
  <c r="P8" i="38"/>
  <c r="P9" i="38"/>
  <c r="P10" i="38"/>
  <c r="P11" i="38"/>
  <c r="P12" i="38"/>
  <c r="P13" i="38"/>
  <c r="P14" i="38"/>
  <c r="P15" i="38"/>
  <c r="P16" i="38"/>
  <c r="P17" i="38"/>
  <c r="P19" i="38"/>
  <c r="P20" i="38"/>
  <c r="P21" i="38"/>
  <c r="P22" i="38"/>
  <c r="P23" i="38"/>
  <c r="P24" i="38"/>
  <c r="P25" i="38"/>
  <c r="P26" i="38"/>
  <c r="P27" i="38"/>
  <c r="P28" i="38"/>
  <c r="P29" i="38"/>
  <c r="P30" i="38"/>
  <c r="P31" i="38"/>
  <c r="P32" i="38"/>
  <c r="P33" i="38"/>
  <c r="P34" i="38"/>
  <c r="P35" i="38"/>
  <c r="P36" i="38"/>
  <c r="P37" i="38"/>
  <c r="P38" i="38"/>
  <c r="P39" i="38"/>
  <c r="P40" i="38"/>
  <c r="P41" i="38"/>
  <c r="P42" i="38"/>
  <c r="P43" i="38"/>
  <c r="P44" i="38"/>
  <c r="P45" i="38"/>
  <c r="P46" i="38"/>
  <c r="P47" i="38"/>
  <c r="P48" i="38"/>
  <c r="P49" i="38"/>
  <c r="P50" i="38"/>
  <c r="P51" i="38"/>
  <c r="P52" i="38"/>
  <c r="P53" i="38"/>
  <c r="P54" i="38"/>
  <c r="P55" i="38"/>
  <c r="P56" i="38"/>
  <c r="P57" i="38"/>
  <c r="P58" i="38"/>
  <c r="P59" i="38"/>
  <c r="P60" i="38"/>
  <c r="P61" i="38"/>
  <c r="P62" i="38"/>
  <c r="P63" i="38"/>
  <c r="P64" i="38"/>
  <c r="P65" i="38"/>
  <c r="P66" i="38"/>
  <c r="P67" i="38"/>
  <c r="P68" i="38"/>
  <c r="P69" i="38"/>
  <c r="P70" i="38"/>
  <c r="P71" i="38"/>
  <c r="P72" i="38"/>
  <c r="P73" i="38"/>
  <c r="P74" i="38"/>
  <c r="P75" i="38"/>
  <c r="P76" i="38"/>
  <c r="P77" i="38"/>
  <c r="P78" i="38"/>
  <c r="P79" i="38"/>
  <c r="P80" i="38"/>
  <c r="P81" i="38"/>
  <c r="P82" i="38"/>
  <c r="P83" i="38"/>
  <c r="P84" i="38"/>
  <c r="P85" i="38"/>
  <c r="P86" i="38"/>
  <c r="P87" i="38"/>
  <c r="P88" i="38"/>
  <c r="P89" i="38"/>
  <c r="P90" i="38"/>
  <c r="P91" i="38"/>
  <c r="P92" i="38"/>
  <c r="P93" i="38"/>
  <c r="P94" i="38"/>
  <c r="P95" i="38"/>
  <c r="P96" i="38"/>
  <c r="P97" i="38"/>
  <c r="P98" i="38"/>
  <c r="P99" i="38"/>
  <c r="P100" i="38"/>
  <c r="P101" i="38"/>
  <c r="P102" i="38"/>
  <c r="P103" i="38"/>
  <c r="P104" i="38"/>
  <c r="P105" i="38"/>
  <c r="P106" i="38"/>
  <c r="P107" i="38"/>
  <c r="P108" i="38"/>
  <c r="P109" i="38"/>
  <c r="P110" i="38"/>
  <c r="P111" i="38"/>
  <c r="P112" i="38"/>
  <c r="P113" i="38"/>
  <c r="P114" i="38"/>
  <c r="P115" i="38"/>
  <c r="P116" i="38"/>
  <c r="P117" i="38"/>
  <c r="P118" i="38"/>
  <c r="P119" i="38"/>
  <c r="P120" i="38"/>
  <c r="P121" i="38"/>
  <c r="P122" i="38"/>
  <c r="P123" i="38"/>
  <c r="P124" i="38"/>
  <c r="P125" i="38"/>
  <c r="P126" i="38"/>
  <c r="P127" i="38"/>
  <c r="P128" i="38"/>
  <c r="P129" i="38"/>
  <c r="P130" i="38"/>
  <c r="P131" i="38"/>
  <c r="P132" i="38"/>
  <c r="P133" i="38"/>
  <c r="P134" i="38"/>
  <c r="P135" i="38"/>
  <c r="P136" i="38"/>
  <c r="P137" i="38"/>
  <c r="P138" i="38"/>
  <c r="P139" i="38"/>
  <c r="P140" i="38"/>
  <c r="P141" i="38"/>
  <c r="P142" i="38"/>
  <c r="P143" i="38"/>
  <c r="P144" i="38"/>
  <c r="P145" i="38"/>
  <c r="P146" i="38"/>
  <c r="P147" i="38"/>
  <c r="P148" i="38"/>
  <c r="P149" i="38"/>
  <c r="P150" i="38"/>
  <c r="P151" i="38"/>
  <c r="P152" i="38"/>
  <c r="P153" i="38"/>
  <c r="P154" i="38"/>
  <c r="P155" i="38"/>
  <c r="P156" i="38"/>
  <c r="P157" i="38"/>
  <c r="P158" i="38"/>
  <c r="P159" i="38"/>
  <c r="P160" i="38"/>
  <c r="P161" i="38"/>
  <c r="P162" i="38"/>
  <c r="P163" i="38"/>
  <c r="P164" i="38"/>
  <c r="P165" i="38"/>
  <c r="P166" i="38"/>
  <c r="P167" i="38"/>
  <c r="P168" i="38"/>
  <c r="P169" i="38"/>
  <c r="P170" i="38"/>
  <c r="P171" i="38"/>
  <c r="P172" i="38"/>
  <c r="P173" i="38"/>
  <c r="P174" i="38"/>
  <c r="P175" i="38"/>
  <c r="P176" i="38"/>
  <c r="P177" i="38"/>
  <c r="P178" i="38"/>
  <c r="P179" i="38"/>
  <c r="P180" i="38"/>
  <c r="P181" i="38"/>
  <c r="P182" i="38"/>
  <c r="P183" i="38"/>
  <c r="P184" i="38"/>
  <c r="P185" i="38"/>
  <c r="P186" i="38"/>
  <c r="P187" i="38"/>
  <c r="P188" i="38"/>
  <c r="P189" i="38"/>
  <c r="P190" i="38"/>
  <c r="P191" i="38"/>
  <c r="P192" i="38"/>
  <c r="P193" i="38"/>
  <c r="P194" i="38"/>
  <c r="P195" i="38"/>
  <c r="P196" i="38"/>
  <c r="P197" i="38"/>
  <c r="P198" i="38"/>
  <c r="P199" i="38"/>
  <c r="P200" i="38"/>
  <c r="P201" i="38"/>
  <c r="P202" i="38"/>
  <c r="P203" i="38"/>
  <c r="P204" i="38"/>
  <c r="P205" i="38"/>
  <c r="P206" i="38"/>
  <c r="P207" i="38"/>
  <c r="P208" i="38"/>
  <c r="P209" i="38"/>
  <c r="P210" i="38"/>
  <c r="P211" i="38"/>
  <c r="P212" i="38"/>
  <c r="P213" i="38"/>
  <c r="P214" i="38"/>
  <c r="P215" i="38"/>
  <c r="P216" i="38"/>
  <c r="P217" i="38"/>
  <c r="P218" i="38"/>
  <c r="P219" i="38"/>
  <c r="P220" i="38"/>
  <c r="P221" i="38"/>
  <c r="P222" i="38"/>
  <c r="P223" i="38"/>
  <c r="P224" i="38"/>
  <c r="P225" i="38"/>
  <c r="P226" i="38"/>
  <c r="P227" i="38"/>
  <c r="P228" i="38"/>
  <c r="P229" i="38"/>
  <c r="P230" i="38"/>
  <c r="P231" i="38"/>
  <c r="P232" i="38"/>
  <c r="P233" i="38"/>
  <c r="P234" i="38"/>
  <c r="P235" i="38"/>
  <c r="P236" i="38"/>
  <c r="P237" i="38"/>
  <c r="P238" i="38"/>
  <c r="P239" i="38"/>
  <c r="P240" i="38"/>
  <c r="P241" i="38"/>
  <c r="P242" i="38"/>
  <c r="P243" i="38"/>
  <c r="P244" i="38"/>
  <c r="P245" i="38"/>
  <c r="P246" i="38"/>
  <c r="P247" i="38"/>
  <c r="P248" i="38"/>
  <c r="P249" i="38"/>
  <c r="P250" i="38"/>
  <c r="P251" i="38"/>
  <c r="P252" i="38"/>
  <c r="P253" i="38"/>
  <c r="P254" i="38"/>
  <c r="P255" i="38"/>
  <c r="P256" i="38"/>
  <c r="P257" i="38"/>
  <c r="P258" i="38"/>
  <c r="P259" i="38"/>
  <c r="P260" i="38"/>
  <c r="P261" i="38"/>
  <c r="P262" i="38"/>
  <c r="P263" i="38"/>
  <c r="P264" i="38"/>
  <c r="P265" i="38"/>
  <c r="P266" i="38"/>
  <c r="P267" i="38"/>
  <c r="P268" i="38"/>
  <c r="P269" i="38"/>
  <c r="P270" i="38"/>
  <c r="P271" i="38"/>
  <c r="P272" i="38"/>
  <c r="P273" i="38"/>
  <c r="P274" i="38"/>
  <c r="P275" i="38"/>
  <c r="P276" i="38"/>
  <c r="P277" i="38"/>
  <c r="P278" i="38"/>
  <c r="P279" i="38"/>
  <c r="P280" i="38"/>
  <c r="P281" i="38"/>
  <c r="P282" i="38"/>
  <c r="P283" i="38"/>
  <c r="P284" i="38"/>
  <c r="P285" i="38"/>
  <c r="P286" i="38"/>
  <c r="P287" i="38"/>
  <c r="P288" i="38"/>
  <c r="P289" i="38"/>
  <c r="P290" i="38"/>
  <c r="P291" i="38"/>
  <c r="P292" i="38"/>
  <c r="P293" i="38"/>
  <c r="P294" i="38"/>
  <c r="P295" i="38"/>
  <c r="P296" i="38"/>
  <c r="P297" i="38"/>
  <c r="P298" i="38"/>
  <c r="P299" i="38"/>
  <c r="P300" i="38"/>
  <c r="P301" i="38"/>
  <c r="P302" i="38"/>
  <c r="P303" i="38"/>
  <c r="P304" i="38"/>
  <c r="P305" i="38"/>
  <c r="P306" i="38"/>
  <c r="P307" i="38"/>
  <c r="P308" i="38"/>
  <c r="P309" i="38"/>
  <c r="P310" i="38"/>
  <c r="P311" i="38"/>
  <c r="P312" i="38"/>
  <c r="P313" i="38"/>
  <c r="P314" i="38"/>
  <c r="P315" i="38"/>
  <c r="P316" i="38"/>
  <c r="P317" i="38"/>
  <c r="P318" i="38"/>
  <c r="P319" i="38"/>
  <c r="P320" i="38"/>
  <c r="P321" i="38"/>
  <c r="P322" i="38"/>
  <c r="P323" i="38"/>
  <c r="P324" i="38"/>
  <c r="P325" i="38"/>
  <c r="O3" i="38"/>
  <c r="O4" i="38"/>
  <c r="O5" i="38"/>
  <c r="O6" i="38"/>
  <c r="O7" i="38"/>
  <c r="O8" i="38"/>
  <c r="O9" i="38"/>
  <c r="O10" i="38"/>
  <c r="O11" i="38"/>
  <c r="O12" i="38"/>
  <c r="O13" i="38"/>
  <c r="O14" i="38"/>
  <c r="O15" i="38"/>
  <c r="O16" i="38"/>
  <c r="O17" i="38"/>
  <c r="O18" i="38"/>
  <c r="O19" i="38"/>
  <c r="O20" i="38"/>
  <c r="O21" i="38"/>
  <c r="O22" i="38"/>
  <c r="O23" i="38"/>
  <c r="O24" i="38"/>
  <c r="O25" i="38"/>
  <c r="O26" i="38"/>
  <c r="O28" i="38"/>
  <c r="O29" i="38"/>
  <c r="O30" i="38"/>
  <c r="O31" i="38"/>
  <c r="O32" i="38"/>
  <c r="O33" i="38"/>
  <c r="O34" i="38"/>
  <c r="O35" i="38"/>
  <c r="O36" i="38"/>
  <c r="O37" i="38"/>
  <c r="O38" i="38"/>
  <c r="O39" i="38"/>
  <c r="O40" i="38"/>
  <c r="O41" i="38"/>
  <c r="O42" i="38"/>
  <c r="O43" i="38"/>
  <c r="O44" i="38"/>
  <c r="O45" i="38"/>
  <c r="O46" i="38"/>
  <c r="O47" i="38"/>
  <c r="O48" i="38"/>
  <c r="O49" i="38"/>
  <c r="O50" i="38"/>
  <c r="O51" i="38"/>
  <c r="O52" i="38"/>
  <c r="O53" i="38"/>
  <c r="O54" i="38"/>
  <c r="O55" i="38"/>
  <c r="O56" i="38"/>
  <c r="O57" i="38"/>
  <c r="O58" i="38"/>
  <c r="O59" i="38"/>
  <c r="O60" i="38"/>
  <c r="O61" i="38"/>
  <c r="O62" i="38"/>
  <c r="O63" i="38"/>
  <c r="O64" i="38"/>
  <c r="O65" i="38"/>
  <c r="O66" i="38"/>
  <c r="O67" i="38"/>
  <c r="O68" i="38"/>
  <c r="O69" i="38"/>
  <c r="O70" i="38"/>
  <c r="O71" i="38"/>
  <c r="O72" i="38"/>
  <c r="O73" i="38"/>
  <c r="O74" i="38"/>
  <c r="O75" i="38"/>
  <c r="O76" i="38"/>
  <c r="O77" i="38"/>
  <c r="O78" i="38"/>
  <c r="O79" i="38"/>
  <c r="O80" i="38"/>
  <c r="O81" i="38"/>
  <c r="O82" i="38"/>
  <c r="O83" i="38"/>
  <c r="O84" i="38"/>
  <c r="O85" i="38"/>
  <c r="O86" i="38"/>
  <c r="O87" i="38"/>
  <c r="O88" i="38"/>
  <c r="O89" i="38"/>
  <c r="O90" i="38"/>
  <c r="O91" i="38"/>
  <c r="O92" i="38"/>
  <c r="O93" i="38"/>
  <c r="O94" i="38"/>
  <c r="O95" i="38"/>
  <c r="O96" i="38"/>
  <c r="O97" i="38"/>
  <c r="O98" i="38"/>
  <c r="O99" i="38"/>
  <c r="O100" i="38"/>
  <c r="O101" i="38"/>
  <c r="O102" i="38"/>
  <c r="O103" i="38"/>
  <c r="O104" i="38"/>
  <c r="O105" i="38"/>
  <c r="O106" i="38"/>
  <c r="O107" i="38"/>
  <c r="O108" i="38"/>
  <c r="O109" i="38"/>
  <c r="O110" i="38"/>
  <c r="O111" i="38"/>
  <c r="O112" i="38"/>
  <c r="O113" i="38"/>
  <c r="O114" i="38"/>
  <c r="O115" i="38"/>
  <c r="O116" i="38"/>
  <c r="O117" i="38"/>
  <c r="O118" i="38"/>
  <c r="O119" i="38"/>
  <c r="O120" i="38"/>
  <c r="O121" i="38"/>
  <c r="O122" i="38"/>
  <c r="O123" i="38"/>
  <c r="O124" i="38"/>
  <c r="O125" i="38"/>
  <c r="O126" i="38"/>
  <c r="O127" i="38"/>
  <c r="O128" i="38"/>
  <c r="O129" i="38"/>
  <c r="O130" i="38"/>
  <c r="O131" i="38"/>
  <c r="O132" i="38"/>
  <c r="O133" i="38"/>
  <c r="O134" i="38"/>
  <c r="O135" i="38"/>
  <c r="O136" i="38"/>
  <c r="O137" i="38"/>
  <c r="O138" i="38"/>
  <c r="O139" i="38"/>
  <c r="O140" i="38"/>
  <c r="O141" i="38"/>
  <c r="O142" i="38"/>
  <c r="O143" i="38"/>
  <c r="O144" i="38"/>
  <c r="O145" i="38"/>
  <c r="O146" i="38"/>
  <c r="O147" i="38"/>
  <c r="O148" i="38"/>
  <c r="O149" i="38"/>
  <c r="O150" i="38"/>
  <c r="O151" i="38"/>
  <c r="O152" i="38"/>
  <c r="O153" i="38"/>
  <c r="O154" i="38"/>
  <c r="O155" i="38"/>
  <c r="O156" i="38"/>
  <c r="O157" i="38"/>
  <c r="O158" i="38"/>
  <c r="O159" i="38"/>
  <c r="O160" i="38"/>
  <c r="O161" i="38"/>
  <c r="O162" i="38"/>
  <c r="O163" i="38"/>
  <c r="O164" i="38"/>
  <c r="O165" i="38"/>
  <c r="O166" i="38"/>
  <c r="O167" i="38"/>
  <c r="O168" i="38"/>
  <c r="O169" i="38"/>
  <c r="O170" i="38"/>
  <c r="O171" i="38"/>
  <c r="O172" i="38"/>
  <c r="O173" i="38"/>
  <c r="O174" i="38"/>
  <c r="O175" i="38"/>
  <c r="O176" i="38"/>
  <c r="O177" i="38"/>
  <c r="O178" i="38"/>
  <c r="O179" i="38"/>
  <c r="O180" i="38"/>
  <c r="O181" i="38"/>
  <c r="O182" i="38"/>
  <c r="O183" i="38"/>
  <c r="O184" i="38"/>
  <c r="O185" i="38"/>
  <c r="O186" i="38"/>
  <c r="O187" i="38"/>
  <c r="O188" i="38"/>
  <c r="O189" i="38"/>
  <c r="O190" i="38"/>
  <c r="O191" i="38"/>
  <c r="O192" i="38"/>
  <c r="O193" i="38"/>
  <c r="O194" i="38"/>
  <c r="O195" i="38"/>
  <c r="O196" i="38"/>
  <c r="O197" i="38"/>
  <c r="O198" i="38"/>
  <c r="O199" i="38"/>
  <c r="O200" i="38"/>
  <c r="O201" i="38"/>
  <c r="O202" i="38"/>
  <c r="O203" i="38"/>
  <c r="O204" i="38"/>
  <c r="O205" i="38"/>
  <c r="O206" i="38"/>
  <c r="O207" i="38"/>
  <c r="O208" i="38"/>
  <c r="O209" i="38"/>
  <c r="O210" i="38"/>
  <c r="O211" i="38"/>
  <c r="O212" i="38"/>
  <c r="O213" i="38"/>
  <c r="O214" i="38"/>
  <c r="O215" i="38"/>
  <c r="O216" i="38"/>
  <c r="O217" i="38"/>
  <c r="O218" i="38"/>
  <c r="O219" i="38"/>
  <c r="O220" i="38"/>
  <c r="O221" i="38"/>
  <c r="O222" i="38"/>
  <c r="O223" i="38"/>
  <c r="O224" i="38"/>
  <c r="O225" i="38"/>
  <c r="O226" i="38"/>
  <c r="O227" i="38"/>
  <c r="O228" i="38"/>
  <c r="O229" i="38"/>
  <c r="O230" i="38"/>
  <c r="O231" i="38"/>
  <c r="O232" i="38"/>
  <c r="O233" i="38"/>
  <c r="O234" i="38"/>
  <c r="O235" i="38"/>
  <c r="O236" i="38"/>
  <c r="O237" i="38"/>
  <c r="O238" i="38"/>
  <c r="O239" i="38"/>
  <c r="O240" i="38"/>
  <c r="O241" i="38"/>
  <c r="O242" i="38"/>
  <c r="O243" i="38"/>
  <c r="O244" i="38"/>
  <c r="O245" i="38"/>
  <c r="O246" i="38"/>
  <c r="O247" i="38"/>
  <c r="O248" i="38"/>
  <c r="O249" i="38"/>
  <c r="O250" i="38"/>
  <c r="O251" i="38"/>
  <c r="O252" i="38"/>
  <c r="O253" i="38"/>
  <c r="O254" i="38"/>
  <c r="O255" i="38"/>
  <c r="O256" i="38"/>
  <c r="O257" i="38"/>
  <c r="O258" i="38"/>
  <c r="O259" i="38"/>
  <c r="O260" i="38"/>
  <c r="O261" i="38"/>
  <c r="O262" i="38"/>
  <c r="O263" i="38"/>
  <c r="O264" i="38"/>
  <c r="O265" i="38"/>
  <c r="O266" i="38"/>
  <c r="O267" i="38"/>
  <c r="O268" i="38"/>
  <c r="O269" i="38"/>
  <c r="O270" i="38"/>
  <c r="O271" i="38"/>
  <c r="O272" i="38"/>
  <c r="O273" i="38"/>
  <c r="O274" i="38"/>
  <c r="O275" i="38"/>
  <c r="O276" i="38"/>
  <c r="O277" i="38"/>
  <c r="O278" i="38"/>
  <c r="O279" i="38"/>
  <c r="O280" i="38"/>
  <c r="O281" i="38"/>
  <c r="O282" i="38"/>
  <c r="O283" i="38"/>
  <c r="O284" i="38"/>
  <c r="O285" i="38"/>
  <c r="O286" i="38"/>
  <c r="O287" i="38"/>
  <c r="O288" i="38"/>
  <c r="O289" i="38"/>
  <c r="O290" i="38"/>
  <c r="O291" i="38"/>
  <c r="O292" i="38"/>
  <c r="O293" i="38"/>
  <c r="O294" i="38"/>
  <c r="O295" i="38"/>
  <c r="O296" i="38"/>
  <c r="O297" i="38"/>
  <c r="O298" i="38"/>
  <c r="O299" i="38"/>
  <c r="O300" i="38"/>
  <c r="O301" i="38"/>
  <c r="O302" i="38"/>
  <c r="O303" i="38"/>
  <c r="O304" i="38"/>
  <c r="O305" i="38"/>
  <c r="O306" i="38"/>
  <c r="O307" i="38"/>
  <c r="O308" i="38"/>
  <c r="O309" i="38"/>
  <c r="O310" i="38"/>
  <c r="O311" i="38"/>
  <c r="O312" i="38"/>
  <c r="O313" i="38"/>
  <c r="O314" i="38"/>
  <c r="O315" i="38"/>
  <c r="O316" i="38"/>
  <c r="O317" i="38"/>
  <c r="O318" i="38"/>
  <c r="O319" i="38"/>
  <c r="O320" i="38"/>
  <c r="O321" i="38"/>
  <c r="O322" i="38"/>
  <c r="O323" i="38"/>
  <c r="O324" i="38"/>
  <c r="O325" i="38"/>
  <c r="O2" i="38"/>
  <c r="M3" i="38"/>
  <c r="M4" i="38"/>
  <c r="M5" i="38"/>
  <c r="M6" i="38"/>
  <c r="M7" i="38"/>
  <c r="M8" i="38"/>
  <c r="M9" i="38"/>
  <c r="M10" i="38"/>
  <c r="M11" i="38"/>
  <c r="M12" i="38"/>
  <c r="M13" i="38"/>
  <c r="M15" i="38"/>
  <c r="M16" i="38"/>
  <c r="M17" i="38"/>
  <c r="M18" i="38"/>
  <c r="M19" i="38"/>
  <c r="M20" i="38"/>
  <c r="M21" i="38"/>
  <c r="M22" i="38"/>
  <c r="M23" i="38"/>
  <c r="M24" i="38"/>
  <c r="M25" i="38"/>
  <c r="M26" i="38"/>
  <c r="M27" i="38"/>
  <c r="M28" i="38"/>
  <c r="M29" i="38"/>
  <c r="M30" i="38"/>
  <c r="M31" i="38"/>
  <c r="M32" i="38"/>
  <c r="M33" i="38"/>
  <c r="M34" i="38"/>
  <c r="M35" i="38"/>
  <c r="M36" i="38"/>
  <c r="M37" i="38"/>
  <c r="M38" i="38"/>
  <c r="M39" i="38"/>
  <c r="M40" i="38"/>
  <c r="M41" i="38"/>
  <c r="M42" i="38"/>
  <c r="M43" i="38"/>
  <c r="M44" i="38"/>
  <c r="M45" i="38"/>
  <c r="M46" i="38"/>
  <c r="M47" i="38"/>
  <c r="M48" i="38"/>
  <c r="M49" i="38"/>
  <c r="M50" i="38"/>
  <c r="M51" i="38"/>
  <c r="M52" i="38"/>
  <c r="M53" i="38"/>
  <c r="M54" i="38"/>
  <c r="M55" i="38"/>
  <c r="M56" i="38"/>
  <c r="M57" i="38"/>
  <c r="M58" i="38"/>
  <c r="M59" i="38"/>
  <c r="M60" i="38"/>
  <c r="M61" i="38"/>
  <c r="M62" i="38"/>
  <c r="M63" i="38"/>
  <c r="M64" i="38"/>
  <c r="M65" i="38"/>
  <c r="M66" i="38"/>
  <c r="M67" i="38"/>
  <c r="M68" i="38"/>
  <c r="M69" i="38"/>
  <c r="M70" i="38"/>
  <c r="M71" i="38"/>
  <c r="M72" i="38"/>
  <c r="M73" i="38"/>
  <c r="M74" i="38"/>
  <c r="M75" i="38"/>
  <c r="M76" i="38"/>
  <c r="M77" i="38"/>
  <c r="M78" i="38"/>
  <c r="M79" i="38"/>
  <c r="M80" i="38"/>
  <c r="M81" i="38"/>
  <c r="M82" i="38"/>
  <c r="M83" i="38"/>
  <c r="M84" i="38"/>
  <c r="M85" i="38"/>
  <c r="M86" i="38"/>
  <c r="M87" i="38"/>
  <c r="M88" i="38"/>
  <c r="M89" i="38"/>
  <c r="M90" i="38"/>
  <c r="M91" i="38"/>
  <c r="M92" i="38"/>
  <c r="M93" i="38"/>
  <c r="M94" i="38"/>
  <c r="M95" i="38"/>
  <c r="M96" i="38"/>
  <c r="M97" i="38"/>
  <c r="M98" i="38"/>
  <c r="M99" i="38"/>
  <c r="M100" i="38"/>
  <c r="M101" i="38"/>
  <c r="M102" i="38"/>
  <c r="M103" i="38"/>
  <c r="M104" i="38"/>
  <c r="M105" i="38"/>
  <c r="M106" i="38"/>
  <c r="M107" i="38"/>
  <c r="M108" i="38"/>
  <c r="M109" i="38"/>
  <c r="M110" i="38"/>
  <c r="M111" i="38"/>
  <c r="M112" i="38"/>
  <c r="M113" i="38"/>
  <c r="M114" i="38"/>
  <c r="M115" i="38"/>
  <c r="M116" i="38"/>
  <c r="M117" i="38"/>
  <c r="M118" i="38"/>
  <c r="M119" i="38"/>
  <c r="M120" i="38"/>
  <c r="M121" i="38"/>
  <c r="M122" i="38"/>
  <c r="M123" i="38"/>
  <c r="M124" i="38"/>
  <c r="M125" i="38"/>
  <c r="M126" i="38"/>
  <c r="M127" i="38"/>
  <c r="M128" i="38"/>
  <c r="M129" i="38"/>
  <c r="M130" i="38"/>
  <c r="M131" i="38"/>
  <c r="M132" i="38"/>
  <c r="M133" i="38"/>
  <c r="M134" i="38"/>
  <c r="M135" i="38"/>
  <c r="M136" i="38"/>
  <c r="M137" i="38"/>
  <c r="M138" i="38"/>
  <c r="M139" i="38"/>
  <c r="M140" i="38"/>
  <c r="M141" i="38"/>
  <c r="M142" i="38"/>
  <c r="M143" i="38"/>
  <c r="M144" i="38"/>
  <c r="M145" i="38"/>
  <c r="M146" i="38"/>
  <c r="M147" i="38"/>
  <c r="M148" i="38"/>
  <c r="M149" i="38"/>
  <c r="M150" i="38"/>
  <c r="M151" i="38"/>
  <c r="M152" i="38"/>
  <c r="M153" i="38"/>
  <c r="M154" i="38"/>
  <c r="M155" i="38"/>
  <c r="M156" i="38"/>
  <c r="M157" i="38"/>
  <c r="M158" i="38"/>
  <c r="M159" i="38"/>
  <c r="M160" i="38"/>
  <c r="M161" i="38"/>
  <c r="M162" i="38"/>
  <c r="M163" i="38"/>
  <c r="M164" i="38"/>
  <c r="M165" i="38"/>
  <c r="M166" i="38"/>
  <c r="M167" i="38"/>
  <c r="M168" i="38"/>
  <c r="M169" i="38"/>
  <c r="M170" i="38"/>
  <c r="M171" i="38"/>
  <c r="M172" i="38"/>
  <c r="M173" i="38"/>
  <c r="M174" i="38"/>
  <c r="M175" i="38"/>
  <c r="M176" i="38"/>
  <c r="M177" i="38"/>
  <c r="M178" i="38"/>
  <c r="M179" i="38"/>
  <c r="M180" i="38"/>
  <c r="M181" i="38"/>
  <c r="M182" i="38"/>
  <c r="M183" i="38"/>
  <c r="M184" i="38"/>
  <c r="M185" i="38"/>
  <c r="M186" i="38"/>
  <c r="M187" i="38"/>
  <c r="M188" i="38"/>
  <c r="M189" i="38"/>
  <c r="M190" i="38"/>
  <c r="M191" i="38"/>
  <c r="M192" i="38"/>
  <c r="M193" i="38"/>
  <c r="M194" i="38"/>
  <c r="M195" i="38"/>
  <c r="M196" i="38"/>
  <c r="M197" i="38"/>
  <c r="M198" i="38"/>
  <c r="M199" i="38"/>
  <c r="M200" i="38"/>
  <c r="M201" i="38"/>
  <c r="M202" i="38"/>
  <c r="M203" i="38"/>
  <c r="M204" i="38"/>
  <c r="M205" i="38"/>
  <c r="M206" i="38"/>
  <c r="M207" i="38"/>
  <c r="M208" i="38"/>
  <c r="M209" i="38"/>
  <c r="M210" i="38"/>
  <c r="M211" i="38"/>
  <c r="M212" i="38"/>
  <c r="M213" i="38"/>
  <c r="M214" i="38"/>
  <c r="M215" i="38"/>
  <c r="M216" i="38"/>
  <c r="M217" i="38"/>
  <c r="M218" i="38"/>
  <c r="M219" i="38"/>
  <c r="M220" i="38"/>
  <c r="M221" i="38"/>
  <c r="M222" i="38"/>
  <c r="M223" i="38"/>
  <c r="M224" i="38"/>
  <c r="M225" i="38"/>
  <c r="M226" i="38"/>
  <c r="M227" i="38"/>
  <c r="M228" i="38"/>
  <c r="M229" i="38"/>
  <c r="M230" i="38"/>
  <c r="M231" i="38"/>
  <c r="M232" i="38"/>
  <c r="M233" i="38"/>
  <c r="M234" i="38"/>
  <c r="M235" i="38"/>
  <c r="M236" i="38"/>
  <c r="M237" i="38"/>
  <c r="M238" i="38"/>
  <c r="M239" i="38"/>
  <c r="M240" i="38"/>
  <c r="M241" i="38"/>
  <c r="M242" i="38"/>
  <c r="M243" i="38"/>
  <c r="M244" i="38"/>
  <c r="M245" i="38"/>
  <c r="M246" i="38"/>
  <c r="M247" i="38"/>
  <c r="M248" i="38"/>
  <c r="M249" i="38"/>
  <c r="M250" i="38"/>
  <c r="M251" i="38"/>
  <c r="M252" i="38"/>
  <c r="M253" i="38"/>
  <c r="M254" i="38"/>
  <c r="M255" i="38"/>
  <c r="M256" i="38"/>
  <c r="M257" i="38"/>
  <c r="M258" i="38"/>
  <c r="M259" i="38"/>
  <c r="M260" i="38"/>
  <c r="M261" i="38"/>
  <c r="M262" i="38"/>
  <c r="M263" i="38"/>
  <c r="M264" i="38"/>
  <c r="M265" i="38"/>
  <c r="M266" i="38"/>
  <c r="M267" i="38"/>
  <c r="M268" i="38"/>
  <c r="M269" i="38"/>
  <c r="M270" i="38"/>
  <c r="M271" i="38"/>
  <c r="M272" i="38"/>
  <c r="M273" i="38"/>
  <c r="M274" i="38"/>
  <c r="M275" i="38"/>
  <c r="M276" i="38"/>
  <c r="M277" i="38"/>
  <c r="M278" i="38"/>
  <c r="M279" i="38"/>
  <c r="M280" i="38"/>
  <c r="M281" i="38"/>
  <c r="M282" i="38"/>
  <c r="M283" i="38"/>
  <c r="M284" i="38"/>
  <c r="M285" i="38"/>
  <c r="M286" i="38"/>
  <c r="M287" i="38"/>
  <c r="M288" i="38"/>
  <c r="M289" i="38"/>
  <c r="M290" i="38"/>
  <c r="M291" i="38"/>
  <c r="M292" i="38"/>
  <c r="M293" i="38"/>
  <c r="M294" i="38"/>
  <c r="M295" i="38"/>
  <c r="M296" i="38"/>
  <c r="M297" i="38"/>
  <c r="M298" i="38"/>
  <c r="M299" i="38"/>
  <c r="M300" i="38"/>
  <c r="M301" i="38"/>
  <c r="M302" i="38"/>
  <c r="M303" i="38"/>
  <c r="M304" i="38"/>
  <c r="M305" i="38"/>
  <c r="M306" i="38"/>
  <c r="M307" i="38"/>
  <c r="M308" i="38"/>
  <c r="M309" i="38"/>
  <c r="M310" i="38"/>
  <c r="M311" i="38"/>
  <c r="M312" i="38"/>
  <c r="M313" i="38"/>
  <c r="M314" i="38"/>
  <c r="M315" i="38"/>
  <c r="M316" i="38"/>
  <c r="M317" i="38"/>
  <c r="M318" i="38"/>
  <c r="M319" i="38"/>
  <c r="M320" i="38"/>
  <c r="M321" i="38"/>
  <c r="M322" i="38"/>
  <c r="M323" i="38"/>
  <c r="M324" i="38"/>
  <c r="M325" i="38"/>
  <c r="M2" i="38"/>
  <c r="L3" i="38"/>
  <c r="L4" i="38"/>
  <c r="L5" i="38"/>
  <c r="L6" i="38"/>
  <c r="L7" i="38"/>
  <c r="L8" i="38"/>
  <c r="L9" i="38"/>
  <c r="L10" i="38"/>
  <c r="L11" i="38"/>
  <c r="L12" i="38"/>
  <c r="L13" i="38"/>
  <c r="L15" i="38"/>
  <c r="L16" i="38"/>
  <c r="L17" i="38"/>
  <c r="L18" i="38"/>
  <c r="L19" i="38"/>
  <c r="L20" i="38"/>
  <c r="L21" i="38"/>
  <c r="L22" i="38"/>
  <c r="L23" i="38"/>
  <c r="L24" i="38"/>
  <c r="L25" i="38"/>
  <c r="L26" i="38"/>
  <c r="L27" i="38"/>
  <c r="L28" i="38"/>
  <c r="L29" i="38"/>
  <c r="L30" i="38"/>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64" i="38"/>
  <c r="L65" i="38"/>
  <c r="L66" i="38"/>
  <c r="L67" i="38"/>
  <c r="L68" i="38"/>
  <c r="L69" i="38"/>
  <c r="L70" i="38"/>
  <c r="L71" i="38"/>
  <c r="L72" i="38"/>
  <c r="L73" i="38"/>
  <c r="L74" i="38"/>
  <c r="L75" i="38"/>
  <c r="L76" i="38"/>
  <c r="L77" i="38"/>
  <c r="L78" i="38"/>
  <c r="L79" i="38"/>
  <c r="L80" i="38"/>
  <c r="L81" i="38"/>
  <c r="L82" i="38"/>
  <c r="L83" i="38"/>
  <c r="L84" i="38"/>
  <c r="L85" i="38"/>
  <c r="L86" i="38"/>
  <c r="L87" i="38"/>
  <c r="L88" i="38"/>
  <c r="L89" i="38"/>
  <c r="L90" i="38"/>
  <c r="L91" i="38"/>
  <c r="L92" i="38"/>
  <c r="L93" i="38"/>
  <c r="L94" i="38"/>
  <c r="L95" i="38"/>
  <c r="L96" i="38"/>
  <c r="L97" i="38"/>
  <c r="L98" i="38"/>
  <c r="L99" i="38"/>
  <c r="L100" i="38"/>
  <c r="L101" i="38"/>
  <c r="L102" i="38"/>
  <c r="L103" i="38"/>
  <c r="L104" i="38"/>
  <c r="L105" i="38"/>
  <c r="L106" i="38"/>
  <c r="L107" i="38"/>
  <c r="L108" i="38"/>
  <c r="L109" i="38"/>
  <c r="L110" i="38"/>
  <c r="L111" i="38"/>
  <c r="L112" i="38"/>
  <c r="L113" i="38"/>
  <c r="L114" i="38"/>
  <c r="L115" i="38"/>
  <c r="L116" i="38"/>
  <c r="L117" i="38"/>
  <c r="L118" i="38"/>
  <c r="L119" i="38"/>
  <c r="L120" i="38"/>
  <c r="L121" i="38"/>
  <c r="L122" i="38"/>
  <c r="L123" i="38"/>
  <c r="L124" i="38"/>
  <c r="L125" i="38"/>
  <c r="L126" i="38"/>
  <c r="L127" i="38"/>
  <c r="L128" i="38"/>
  <c r="L129" i="38"/>
  <c r="L130" i="38"/>
  <c r="L131" i="38"/>
  <c r="L132" i="38"/>
  <c r="L133" i="38"/>
  <c r="L134" i="38"/>
  <c r="L135" i="38"/>
  <c r="L136" i="38"/>
  <c r="L137" i="38"/>
  <c r="L138" i="38"/>
  <c r="L139" i="38"/>
  <c r="L140" i="38"/>
  <c r="L141" i="38"/>
  <c r="L142" i="38"/>
  <c r="L143" i="38"/>
  <c r="L144" i="38"/>
  <c r="L145" i="38"/>
  <c r="L146" i="38"/>
  <c r="L147" i="38"/>
  <c r="L148" i="38"/>
  <c r="L149" i="38"/>
  <c r="L150" i="38"/>
  <c r="L151" i="38"/>
  <c r="L152" i="38"/>
  <c r="L153" i="38"/>
  <c r="L154" i="38"/>
  <c r="L155" i="38"/>
  <c r="L156" i="38"/>
  <c r="L157" i="38"/>
  <c r="L158" i="38"/>
  <c r="L159" i="38"/>
  <c r="L160" i="38"/>
  <c r="L161" i="38"/>
  <c r="L162" i="38"/>
  <c r="L163" i="38"/>
  <c r="L164" i="38"/>
  <c r="L165" i="38"/>
  <c r="L166" i="38"/>
  <c r="L167" i="38"/>
  <c r="L168" i="38"/>
  <c r="L169" i="38"/>
  <c r="L170" i="38"/>
  <c r="L171" i="38"/>
  <c r="L172" i="38"/>
  <c r="L173" i="38"/>
  <c r="L174" i="38"/>
  <c r="L175" i="38"/>
  <c r="L176" i="38"/>
  <c r="L177" i="38"/>
  <c r="L178" i="38"/>
  <c r="L179" i="38"/>
  <c r="L180" i="38"/>
  <c r="L181" i="38"/>
  <c r="L182" i="38"/>
  <c r="L183" i="38"/>
  <c r="L184" i="38"/>
  <c r="L185" i="38"/>
  <c r="L186" i="38"/>
  <c r="L187" i="38"/>
  <c r="L188" i="38"/>
  <c r="L189" i="38"/>
  <c r="L190" i="38"/>
  <c r="L191" i="38"/>
  <c r="L192" i="38"/>
  <c r="L193" i="38"/>
  <c r="L194" i="38"/>
  <c r="L195" i="38"/>
  <c r="L196" i="38"/>
  <c r="L197" i="38"/>
  <c r="L198" i="38"/>
  <c r="L199" i="38"/>
  <c r="L200" i="38"/>
  <c r="L201" i="38"/>
  <c r="L202" i="38"/>
  <c r="L203" i="38"/>
  <c r="L204" i="38"/>
  <c r="L205" i="38"/>
  <c r="L206" i="38"/>
  <c r="L207" i="38"/>
  <c r="L208" i="38"/>
  <c r="L209" i="38"/>
  <c r="L210" i="38"/>
  <c r="L211" i="38"/>
  <c r="L212" i="38"/>
  <c r="L213" i="38"/>
  <c r="L214" i="38"/>
  <c r="L215" i="38"/>
  <c r="L216" i="38"/>
  <c r="L217" i="38"/>
  <c r="L218" i="38"/>
  <c r="L219" i="38"/>
  <c r="L220" i="38"/>
  <c r="L221" i="38"/>
  <c r="L222" i="38"/>
  <c r="L223" i="38"/>
  <c r="L224" i="38"/>
  <c r="L225" i="38"/>
  <c r="L226" i="38"/>
  <c r="L227" i="38"/>
  <c r="L228" i="38"/>
  <c r="L229" i="38"/>
  <c r="L230" i="38"/>
  <c r="L231" i="38"/>
  <c r="L232" i="38"/>
  <c r="L233" i="38"/>
  <c r="L234" i="38"/>
  <c r="L235" i="38"/>
  <c r="L236" i="38"/>
  <c r="L237" i="38"/>
  <c r="L238" i="38"/>
  <c r="L239" i="38"/>
  <c r="L240" i="38"/>
  <c r="L241" i="38"/>
  <c r="L242" i="38"/>
  <c r="L243" i="38"/>
  <c r="L244" i="38"/>
  <c r="L245" i="38"/>
  <c r="L246" i="38"/>
  <c r="L247" i="38"/>
  <c r="L248" i="38"/>
  <c r="L249" i="38"/>
  <c r="L250" i="38"/>
  <c r="L251" i="38"/>
  <c r="L252" i="38"/>
  <c r="L253" i="38"/>
  <c r="L254" i="38"/>
  <c r="L255" i="38"/>
  <c r="L256" i="38"/>
  <c r="L257" i="38"/>
  <c r="L258" i="38"/>
  <c r="L259" i="38"/>
  <c r="L260" i="38"/>
  <c r="L261" i="38"/>
  <c r="L262" i="38"/>
  <c r="L263" i="38"/>
  <c r="L264" i="38"/>
  <c r="L265" i="38"/>
  <c r="L266" i="38"/>
  <c r="L267" i="38"/>
  <c r="L268" i="38"/>
  <c r="L269" i="38"/>
  <c r="L270" i="38"/>
  <c r="L271" i="38"/>
  <c r="L272" i="38"/>
  <c r="L273" i="38"/>
  <c r="L274" i="38"/>
  <c r="L275" i="38"/>
  <c r="L276" i="38"/>
  <c r="L277" i="38"/>
  <c r="L278" i="38"/>
  <c r="L279" i="38"/>
  <c r="L280" i="38"/>
  <c r="L281" i="38"/>
  <c r="L282" i="38"/>
  <c r="L283" i="38"/>
  <c r="L284" i="38"/>
  <c r="L285" i="38"/>
  <c r="L286" i="38"/>
  <c r="L287" i="38"/>
  <c r="L288" i="38"/>
  <c r="L289" i="38"/>
  <c r="L290" i="38"/>
  <c r="L291" i="38"/>
  <c r="L292" i="38"/>
  <c r="L293" i="38"/>
  <c r="L294" i="38"/>
  <c r="L295" i="38"/>
  <c r="L296" i="38"/>
  <c r="L297" i="38"/>
  <c r="L298" i="38"/>
  <c r="L299" i="38"/>
  <c r="L300" i="38"/>
  <c r="L301" i="38"/>
  <c r="L302" i="38"/>
  <c r="L303" i="38"/>
  <c r="L304" i="38"/>
  <c r="L305" i="38"/>
  <c r="L306" i="38"/>
  <c r="L307" i="38"/>
  <c r="L308" i="38"/>
  <c r="L309" i="38"/>
  <c r="L310" i="38"/>
  <c r="L311" i="38"/>
  <c r="L312" i="38"/>
  <c r="L313" i="38"/>
  <c r="L314" i="38"/>
  <c r="L315" i="38"/>
  <c r="L316" i="38"/>
  <c r="L317" i="38"/>
  <c r="L318" i="38"/>
  <c r="L319" i="38"/>
  <c r="L320" i="38"/>
  <c r="L321" i="38"/>
  <c r="L322" i="38"/>
  <c r="L323" i="38"/>
  <c r="L324" i="38"/>
  <c r="L325" i="38"/>
  <c r="K3" i="38"/>
  <c r="K4" i="38"/>
  <c r="K5" i="38"/>
  <c r="K6" i="38"/>
  <c r="K7" i="38"/>
  <c r="K8" i="38"/>
  <c r="K9" i="38"/>
  <c r="K10" i="38"/>
  <c r="K11" i="38"/>
  <c r="K12" i="38"/>
  <c r="K13" i="38"/>
  <c r="K15" i="38"/>
  <c r="K16" i="38"/>
  <c r="K17" i="38"/>
  <c r="K18" i="38"/>
  <c r="K19" i="38"/>
  <c r="K20" i="38"/>
  <c r="K21" i="38"/>
  <c r="K22" i="38"/>
  <c r="K23" i="38"/>
  <c r="K24" i="38"/>
  <c r="K25" i="38"/>
  <c r="K26" i="38"/>
  <c r="K27" i="38"/>
  <c r="K28" i="38"/>
  <c r="K29" i="38"/>
  <c r="K30" i="38"/>
  <c r="K31" i="38"/>
  <c r="K32" i="38"/>
  <c r="K33" i="38"/>
  <c r="K34" i="38"/>
  <c r="K35" i="38"/>
  <c r="K36" i="38"/>
  <c r="K37" i="38"/>
  <c r="K38" i="38"/>
  <c r="K39" i="38"/>
  <c r="K40" i="38"/>
  <c r="K41" i="38"/>
  <c r="K42" i="38"/>
  <c r="K43" i="38"/>
  <c r="K44" i="38"/>
  <c r="K45" i="38"/>
  <c r="K46" i="38"/>
  <c r="K47" i="38"/>
  <c r="K48" i="38"/>
  <c r="K49" i="38"/>
  <c r="K50" i="38"/>
  <c r="K51" i="38"/>
  <c r="K52" i="38"/>
  <c r="K53" i="38"/>
  <c r="K54" i="38"/>
  <c r="K55" i="38"/>
  <c r="K56" i="38"/>
  <c r="K57" i="38"/>
  <c r="K58" i="38"/>
  <c r="K59" i="38"/>
  <c r="K60" i="38"/>
  <c r="K61" i="38"/>
  <c r="K62" i="38"/>
  <c r="K63" i="38"/>
  <c r="K64" i="38"/>
  <c r="K65" i="38"/>
  <c r="K66" i="38"/>
  <c r="K67" i="38"/>
  <c r="K68" i="38"/>
  <c r="K69" i="38"/>
  <c r="K70" i="38"/>
  <c r="K71" i="38"/>
  <c r="K72" i="38"/>
  <c r="K73" i="38"/>
  <c r="K74" i="38"/>
  <c r="K75" i="38"/>
  <c r="K76" i="38"/>
  <c r="K77" i="38"/>
  <c r="K78" i="38"/>
  <c r="K79" i="38"/>
  <c r="K80" i="38"/>
  <c r="K81" i="38"/>
  <c r="K82" i="38"/>
  <c r="K83" i="38"/>
  <c r="K84" i="38"/>
  <c r="K85" i="38"/>
  <c r="K86" i="38"/>
  <c r="K87" i="38"/>
  <c r="K88" i="38"/>
  <c r="K89" i="38"/>
  <c r="K90" i="38"/>
  <c r="K91" i="38"/>
  <c r="K92" i="38"/>
  <c r="K93" i="38"/>
  <c r="K94" i="38"/>
  <c r="K95" i="38"/>
  <c r="K96" i="38"/>
  <c r="K97" i="38"/>
  <c r="K98" i="38"/>
  <c r="K99" i="38"/>
  <c r="K100" i="38"/>
  <c r="K101" i="38"/>
  <c r="K102" i="38"/>
  <c r="K103" i="38"/>
  <c r="K104" i="38"/>
  <c r="K105" i="38"/>
  <c r="K106" i="38"/>
  <c r="K107" i="38"/>
  <c r="K108" i="38"/>
  <c r="K109" i="38"/>
  <c r="K110" i="38"/>
  <c r="K111" i="38"/>
  <c r="K112" i="38"/>
  <c r="K113" i="38"/>
  <c r="K114" i="38"/>
  <c r="K115" i="38"/>
  <c r="K116" i="38"/>
  <c r="K117" i="38"/>
  <c r="K118" i="38"/>
  <c r="K119" i="38"/>
  <c r="K120" i="38"/>
  <c r="K121" i="38"/>
  <c r="K122" i="38"/>
  <c r="K123" i="38"/>
  <c r="K124" i="38"/>
  <c r="K125" i="38"/>
  <c r="K126" i="38"/>
  <c r="K127" i="38"/>
  <c r="K128" i="38"/>
  <c r="K129" i="38"/>
  <c r="K130" i="38"/>
  <c r="K131" i="38"/>
  <c r="K132" i="38"/>
  <c r="K133" i="38"/>
  <c r="K134" i="38"/>
  <c r="K135" i="38"/>
  <c r="K136" i="38"/>
  <c r="K137" i="38"/>
  <c r="K138" i="38"/>
  <c r="K139" i="38"/>
  <c r="K140" i="38"/>
  <c r="K141" i="38"/>
  <c r="K142" i="38"/>
  <c r="K143" i="38"/>
  <c r="K144" i="38"/>
  <c r="K145" i="38"/>
  <c r="K146" i="38"/>
  <c r="K147" i="38"/>
  <c r="K148" i="38"/>
  <c r="K149" i="38"/>
  <c r="K150" i="38"/>
  <c r="K151" i="38"/>
  <c r="K152" i="38"/>
  <c r="K153" i="38"/>
  <c r="K154" i="38"/>
  <c r="K155" i="38"/>
  <c r="K156" i="38"/>
  <c r="K157" i="38"/>
  <c r="K158" i="38"/>
  <c r="K159" i="38"/>
  <c r="K160" i="38"/>
  <c r="K161" i="38"/>
  <c r="K162" i="38"/>
  <c r="K163" i="38"/>
  <c r="K164" i="38"/>
  <c r="K165" i="38"/>
  <c r="K166" i="38"/>
  <c r="K167" i="38"/>
  <c r="K168" i="38"/>
  <c r="K169" i="38"/>
  <c r="K170" i="38"/>
  <c r="K171" i="38"/>
  <c r="K172" i="38"/>
  <c r="K173" i="38"/>
  <c r="K174" i="38"/>
  <c r="K175" i="38"/>
  <c r="K176" i="38"/>
  <c r="K177" i="38"/>
  <c r="K178" i="38"/>
  <c r="K179" i="38"/>
  <c r="K180" i="38"/>
  <c r="K181" i="38"/>
  <c r="K182" i="38"/>
  <c r="K183" i="38"/>
  <c r="K184" i="38"/>
  <c r="K185" i="38"/>
  <c r="K186" i="38"/>
  <c r="K187" i="38"/>
  <c r="K188" i="38"/>
  <c r="K189" i="38"/>
  <c r="K190" i="38"/>
  <c r="K191" i="38"/>
  <c r="K192" i="38"/>
  <c r="K193" i="38"/>
  <c r="K194" i="38"/>
  <c r="K195" i="38"/>
  <c r="K196" i="38"/>
  <c r="K197" i="38"/>
  <c r="K198" i="38"/>
  <c r="K199" i="38"/>
  <c r="K200" i="38"/>
  <c r="K201" i="38"/>
  <c r="K202" i="38"/>
  <c r="K203" i="38"/>
  <c r="K204" i="38"/>
  <c r="K205" i="38"/>
  <c r="K206" i="38"/>
  <c r="K207" i="38"/>
  <c r="K208" i="38"/>
  <c r="K209" i="38"/>
  <c r="K210" i="38"/>
  <c r="K211" i="38"/>
  <c r="K212" i="38"/>
  <c r="K213" i="38"/>
  <c r="K214" i="38"/>
  <c r="K215" i="38"/>
  <c r="K216" i="38"/>
  <c r="K217" i="38"/>
  <c r="K218" i="38"/>
  <c r="K219" i="38"/>
  <c r="K220" i="38"/>
  <c r="K221" i="38"/>
  <c r="K222" i="38"/>
  <c r="K223" i="38"/>
  <c r="K224" i="38"/>
  <c r="K225" i="38"/>
  <c r="K226" i="38"/>
  <c r="K227" i="38"/>
  <c r="K228" i="38"/>
  <c r="K229" i="38"/>
  <c r="K230" i="38"/>
  <c r="K231" i="38"/>
  <c r="K232" i="38"/>
  <c r="K233" i="38"/>
  <c r="K234" i="38"/>
  <c r="K235" i="38"/>
  <c r="K236" i="38"/>
  <c r="K237" i="38"/>
  <c r="K238" i="38"/>
  <c r="K239" i="38"/>
  <c r="K240" i="38"/>
  <c r="K241" i="38"/>
  <c r="K242" i="38"/>
  <c r="K243" i="38"/>
  <c r="K244" i="38"/>
  <c r="K245" i="38"/>
  <c r="K246" i="38"/>
  <c r="K247" i="38"/>
  <c r="K248" i="38"/>
  <c r="K249" i="38"/>
  <c r="K250" i="38"/>
  <c r="K251" i="38"/>
  <c r="K252" i="38"/>
  <c r="K253" i="38"/>
  <c r="K254" i="38"/>
  <c r="K255" i="38"/>
  <c r="K256" i="38"/>
  <c r="K257" i="38"/>
  <c r="K258" i="38"/>
  <c r="K259" i="38"/>
  <c r="K260" i="38"/>
  <c r="K261" i="38"/>
  <c r="K262" i="38"/>
  <c r="K263" i="38"/>
  <c r="K264" i="38"/>
  <c r="K265" i="38"/>
  <c r="K266" i="38"/>
  <c r="K267" i="38"/>
  <c r="K268" i="38"/>
  <c r="K269" i="38"/>
  <c r="K270" i="38"/>
  <c r="K271" i="38"/>
  <c r="K272" i="38"/>
  <c r="K273" i="38"/>
  <c r="K274" i="38"/>
  <c r="K275" i="38"/>
  <c r="K276" i="38"/>
  <c r="K277" i="38"/>
  <c r="K278" i="38"/>
  <c r="K279" i="38"/>
  <c r="K280" i="38"/>
  <c r="K281" i="38"/>
  <c r="K282" i="38"/>
  <c r="K283" i="38"/>
  <c r="K284" i="38"/>
  <c r="K285" i="38"/>
  <c r="K286" i="38"/>
  <c r="K287" i="38"/>
  <c r="K288" i="38"/>
  <c r="K289" i="38"/>
  <c r="K290" i="38"/>
  <c r="K291" i="38"/>
  <c r="K292" i="38"/>
  <c r="K293" i="38"/>
  <c r="K294" i="38"/>
  <c r="K295" i="38"/>
  <c r="K296" i="38"/>
  <c r="K297" i="38"/>
  <c r="K298" i="38"/>
  <c r="K299" i="38"/>
  <c r="K300" i="38"/>
  <c r="K301" i="38"/>
  <c r="K302" i="38"/>
  <c r="K303" i="38"/>
  <c r="K304" i="38"/>
  <c r="K305" i="38"/>
  <c r="K306" i="38"/>
  <c r="K307" i="38"/>
  <c r="K308" i="38"/>
  <c r="K309" i="38"/>
  <c r="K310" i="38"/>
  <c r="K311" i="38"/>
  <c r="K312" i="38"/>
  <c r="K313" i="38"/>
  <c r="K314" i="38"/>
  <c r="K315" i="38"/>
  <c r="K316" i="38"/>
  <c r="K317" i="38"/>
  <c r="K318" i="38"/>
  <c r="K319" i="38"/>
  <c r="K320" i="38"/>
  <c r="K321" i="38"/>
  <c r="K322" i="38"/>
  <c r="K323" i="38"/>
  <c r="K324" i="38"/>
  <c r="K325" i="38"/>
  <c r="K2" i="38"/>
  <c r="D327" i="38"/>
  <c r="C327" i="38"/>
  <c r="B327" i="38"/>
  <c r="F331" i="38"/>
  <c r="F330" i="38"/>
  <c r="H327" i="38"/>
  <c r="G327" i="38"/>
  <c r="F327" i="38"/>
  <c r="D18" i="25"/>
  <c r="D19" i="25"/>
  <c r="D20" i="25"/>
  <c r="D21" i="25"/>
  <c r="H18" i="25"/>
  <c r="H19" i="25"/>
  <c r="H20" i="25"/>
  <c r="H21" i="25"/>
  <c r="F18" i="25"/>
  <c r="F19" i="25"/>
  <c r="F20" i="25"/>
  <c r="F21" i="25"/>
  <c r="H6" i="25"/>
  <c r="H16" i="25" s="1"/>
  <c r="H5" i="25"/>
  <c r="H15" i="25" s="1"/>
  <c r="H4" i="25"/>
  <c r="H14" i="25" s="1"/>
  <c r="H24" i="25" s="1"/>
  <c r="H3" i="25"/>
  <c r="H13" i="25" s="1"/>
  <c r="H23" i="25" s="1"/>
  <c r="H2" i="25"/>
  <c r="H12" i="25" s="1"/>
  <c r="H22" i="25" s="1"/>
  <c r="G6" i="25"/>
  <c r="G16" i="25" s="1"/>
  <c r="G5" i="25"/>
  <c r="G15" i="25" s="1"/>
  <c r="G4" i="25"/>
  <c r="G14" i="25" s="1"/>
  <c r="G3" i="25"/>
  <c r="G13" i="25" s="1"/>
  <c r="G2" i="25"/>
  <c r="F6" i="25"/>
  <c r="F16" i="25" s="1"/>
  <c r="F5" i="25"/>
  <c r="F15" i="25" s="1"/>
  <c r="F4" i="25"/>
  <c r="F14" i="25" s="1"/>
  <c r="F24" i="25" s="1"/>
  <c r="F3" i="25"/>
  <c r="F13" i="25" s="1"/>
  <c r="F23" i="25" s="1"/>
  <c r="F2" i="25"/>
  <c r="F12" i="25" s="1"/>
  <c r="F22" i="25" s="1"/>
  <c r="E6" i="25"/>
  <c r="E16" i="25" s="1"/>
  <c r="E5" i="25"/>
  <c r="E15" i="25" s="1"/>
  <c r="E4" i="25"/>
  <c r="E14" i="25" s="1"/>
  <c r="E3" i="25"/>
  <c r="E13" i="25" s="1"/>
  <c r="E2" i="25"/>
  <c r="E12" i="25" s="1"/>
  <c r="D6" i="25"/>
  <c r="D16" i="25" s="1"/>
  <c r="D5" i="25"/>
  <c r="D15" i="25" s="1"/>
  <c r="D4" i="25"/>
  <c r="D14" i="25" s="1"/>
  <c r="D24" i="25" s="1"/>
  <c r="D3" i="25"/>
  <c r="D13" i="25" s="1"/>
  <c r="D23" i="25" s="1"/>
  <c r="D2" i="25"/>
  <c r="D12" i="25" s="1"/>
  <c r="D22" i="25" s="1"/>
  <c r="C6" i="25"/>
  <c r="C16" i="25" s="1"/>
  <c r="C5" i="25"/>
  <c r="C15" i="25" s="1"/>
  <c r="C4" i="25"/>
  <c r="C14" i="25" s="1"/>
  <c r="C13" i="25"/>
  <c r="B6" i="25"/>
  <c r="B5" i="25"/>
  <c r="B4" i="25"/>
  <c r="B2" i="25"/>
  <c r="B3" i="25"/>
  <c r="D4" i="34"/>
  <c r="D3" i="34"/>
  <c r="D2" i="34"/>
  <c r="J8" i="34"/>
  <c r="V8" i="34" s="1"/>
  <c r="H8" i="34"/>
  <c r="T8" i="34" s="1"/>
  <c r="J9" i="34"/>
  <c r="V9" i="34" s="1"/>
  <c r="F9" i="34"/>
  <c r="R9" i="34" s="1"/>
  <c r="J10" i="34"/>
  <c r="V10" i="34" s="1"/>
  <c r="J12" i="34"/>
  <c r="V12" i="34" s="1"/>
  <c r="J13" i="34"/>
  <c r="V13" i="34" s="1"/>
  <c r="J14" i="34"/>
  <c r="V14" i="34" s="1"/>
  <c r="J15" i="34"/>
  <c r="V15" i="34" s="1"/>
  <c r="J16" i="34"/>
  <c r="V16" i="34" s="1"/>
  <c r="J17" i="34"/>
  <c r="V17" i="34" s="1"/>
  <c r="J18" i="34"/>
  <c r="V18" i="34" s="1"/>
  <c r="J19" i="34"/>
  <c r="V19" i="34" s="1"/>
  <c r="J20" i="34"/>
  <c r="V20" i="34" s="1"/>
  <c r="J21" i="34"/>
  <c r="V21" i="34" s="1"/>
  <c r="J23" i="34"/>
  <c r="V23" i="34" s="1"/>
  <c r="J25" i="34"/>
  <c r="V25" i="34" s="1"/>
  <c r="J27" i="34"/>
  <c r="V27" i="34" s="1"/>
  <c r="J28" i="34"/>
  <c r="V28" i="34" s="1"/>
  <c r="J29" i="34"/>
  <c r="V29" i="34" s="1"/>
  <c r="J30" i="34"/>
  <c r="V30" i="34" s="1"/>
  <c r="J32" i="34"/>
  <c r="V32" i="34" s="1"/>
  <c r="J34" i="34"/>
  <c r="V34" i="34" s="1"/>
  <c r="J35" i="34"/>
  <c r="V35" i="34" s="1"/>
  <c r="J36" i="34"/>
  <c r="V36" i="34" s="1"/>
  <c r="J37" i="34"/>
  <c r="V37" i="34" s="1"/>
  <c r="J38" i="34"/>
  <c r="V38" i="34" s="1"/>
  <c r="J39" i="34"/>
  <c r="V39" i="34" s="1"/>
  <c r="J41" i="34"/>
  <c r="V41" i="34" s="1"/>
  <c r="J42" i="34"/>
  <c r="V42" i="34" s="1"/>
  <c r="J43" i="34"/>
  <c r="V43" i="34" s="1"/>
  <c r="J46" i="34"/>
  <c r="V46" i="34" s="1"/>
  <c r="J47" i="34"/>
  <c r="V47" i="34" s="1"/>
  <c r="J48" i="34"/>
  <c r="V48" i="34" s="1"/>
  <c r="J50" i="34"/>
  <c r="V50" i="34" s="1"/>
  <c r="J51" i="34"/>
  <c r="V51" i="34" s="1"/>
  <c r="J3" i="34"/>
  <c r="V3" i="34" s="1"/>
  <c r="J4" i="34"/>
  <c r="V4" i="34" s="1"/>
  <c r="J6" i="34"/>
  <c r="V6" i="34" s="1"/>
  <c r="J7" i="34"/>
  <c r="V7" i="34" s="1"/>
  <c r="J2" i="34"/>
  <c r="V2" i="34" s="1"/>
  <c r="I10" i="34"/>
  <c r="U10" i="34" s="1"/>
  <c r="I11" i="34"/>
  <c r="U11" i="34" s="1"/>
  <c r="I12" i="34"/>
  <c r="U12" i="34" s="1"/>
  <c r="I13" i="34"/>
  <c r="U13" i="34" s="1"/>
  <c r="I14" i="34"/>
  <c r="U14" i="34" s="1"/>
  <c r="I15" i="34"/>
  <c r="U15" i="34" s="1"/>
  <c r="I16" i="34"/>
  <c r="U16" i="34" s="1"/>
  <c r="I17" i="34"/>
  <c r="U17" i="34" s="1"/>
  <c r="I18" i="34"/>
  <c r="U18" i="34" s="1"/>
  <c r="I19" i="34"/>
  <c r="U19" i="34" s="1"/>
  <c r="I20" i="34"/>
  <c r="U20" i="34" s="1"/>
  <c r="I21" i="34"/>
  <c r="U21" i="34" s="1"/>
  <c r="I23" i="34"/>
  <c r="U23" i="34" s="1"/>
  <c r="I25" i="34"/>
  <c r="U25" i="34" s="1"/>
  <c r="I27" i="34"/>
  <c r="U27" i="34" s="1"/>
  <c r="I28" i="34"/>
  <c r="U28" i="34" s="1"/>
  <c r="I29" i="34"/>
  <c r="U29" i="34" s="1"/>
  <c r="I30" i="34"/>
  <c r="U30" i="34" s="1"/>
  <c r="I32" i="34"/>
  <c r="U32" i="34" s="1"/>
  <c r="I34" i="34"/>
  <c r="U34" i="34" s="1"/>
  <c r="I35" i="34"/>
  <c r="U35" i="34" s="1"/>
  <c r="I36" i="34"/>
  <c r="U36" i="34" s="1"/>
  <c r="I37" i="34"/>
  <c r="U37" i="34" s="1"/>
  <c r="I38" i="34"/>
  <c r="U38" i="34" s="1"/>
  <c r="I39" i="34"/>
  <c r="U39" i="34" s="1"/>
  <c r="I41" i="34"/>
  <c r="U41" i="34" s="1"/>
  <c r="I42" i="34"/>
  <c r="U42" i="34" s="1"/>
  <c r="I43" i="34"/>
  <c r="U43" i="34" s="1"/>
  <c r="I46" i="34"/>
  <c r="U46" i="34" s="1"/>
  <c r="I47" i="34"/>
  <c r="U47" i="34" s="1"/>
  <c r="I48" i="34"/>
  <c r="U48" i="34" s="1"/>
  <c r="I50" i="34"/>
  <c r="U50" i="34" s="1"/>
  <c r="I51" i="34"/>
  <c r="U51" i="34" s="1"/>
  <c r="I3" i="34"/>
  <c r="U3" i="34" s="1"/>
  <c r="I4" i="34"/>
  <c r="U4" i="34" s="1"/>
  <c r="I6" i="34"/>
  <c r="U6" i="34" s="1"/>
  <c r="I7" i="34"/>
  <c r="U7" i="34" s="1"/>
  <c r="I8" i="34"/>
  <c r="U8" i="34" s="1"/>
  <c r="I9" i="34"/>
  <c r="U9" i="34" s="1"/>
  <c r="I2" i="34"/>
  <c r="U2" i="34" s="1"/>
  <c r="H10" i="34"/>
  <c r="T10" i="34" s="1"/>
  <c r="H12" i="34"/>
  <c r="T12" i="34" s="1"/>
  <c r="H13" i="34"/>
  <c r="T13" i="34" s="1"/>
  <c r="H14" i="34"/>
  <c r="T14" i="34" s="1"/>
  <c r="H15" i="34"/>
  <c r="T15" i="34" s="1"/>
  <c r="H16" i="34"/>
  <c r="T16" i="34" s="1"/>
  <c r="H17" i="34"/>
  <c r="T17" i="34" s="1"/>
  <c r="H18" i="34"/>
  <c r="T18" i="34" s="1"/>
  <c r="H19" i="34"/>
  <c r="T19" i="34" s="1"/>
  <c r="H20" i="34"/>
  <c r="T20" i="34" s="1"/>
  <c r="H21" i="34"/>
  <c r="T21" i="34" s="1"/>
  <c r="H23" i="34"/>
  <c r="T23" i="34" s="1"/>
  <c r="H25" i="34"/>
  <c r="T25" i="34" s="1"/>
  <c r="H27" i="34"/>
  <c r="T27" i="34" s="1"/>
  <c r="H28" i="34"/>
  <c r="T28" i="34" s="1"/>
  <c r="H29" i="34"/>
  <c r="T29" i="34" s="1"/>
  <c r="H30" i="34"/>
  <c r="T30" i="34" s="1"/>
  <c r="H32" i="34"/>
  <c r="T32" i="34" s="1"/>
  <c r="H34" i="34"/>
  <c r="T34" i="34" s="1"/>
  <c r="H35" i="34"/>
  <c r="T35" i="34" s="1"/>
  <c r="H36" i="34"/>
  <c r="T36" i="34" s="1"/>
  <c r="H37" i="34"/>
  <c r="T37" i="34" s="1"/>
  <c r="H38" i="34"/>
  <c r="T38" i="34" s="1"/>
  <c r="H39" i="34"/>
  <c r="T39" i="34" s="1"/>
  <c r="H41" i="34"/>
  <c r="T41" i="34" s="1"/>
  <c r="H42" i="34"/>
  <c r="T42" i="34" s="1"/>
  <c r="H43" i="34"/>
  <c r="T43" i="34" s="1"/>
  <c r="H46" i="34"/>
  <c r="T46" i="34" s="1"/>
  <c r="H47" i="34"/>
  <c r="T47" i="34" s="1"/>
  <c r="H48" i="34"/>
  <c r="T48" i="34" s="1"/>
  <c r="H50" i="34"/>
  <c r="T50" i="34" s="1"/>
  <c r="H51" i="34"/>
  <c r="T51" i="34" s="1"/>
  <c r="H9" i="34"/>
  <c r="T9" i="34" s="1"/>
  <c r="H3" i="34"/>
  <c r="T3" i="34" s="1"/>
  <c r="H4" i="34"/>
  <c r="T4" i="34" s="1"/>
  <c r="H6" i="34"/>
  <c r="T6" i="34" s="1"/>
  <c r="H7" i="34"/>
  <c r="T7" i="34" s="1"/>
  <c r="H2" i="34"/>
  <c r="T2" i="34" s="1"/>
  <c r="G10" i="34"/>
  <c r="S10" i="34" s="1"/>
  <c r="G11" i="34"/>
  <c r="S11" i="34" s="1"/>
  <c r="G12" i="34"/>
  <c r="S12" i="34" s="1"/>
  <c r="G13" i="34"/>
  <c r="S13" i="34" s="1"/>
  <c r="G14" i="34"/>
  <c r="S14" i="34" s="1"/>
  <c r="G15" i="34"/>
  <c r="S15" i="34" s="1"/>
  <c r="G16" i="34"/>
  <c r="S16" i="34" s="1"/>
  <c r="G17" i="34"/>
  <c r="S17" i="34" s="1"/>
  <c r="G18" i="34"/>
  <c r="S18" i="34" s="1"/>
  <c r="G19" i="34"/>
  <c r="S19" i="34" s="1"/>
  <c r="G20" i="34"/>
  <c r="S20" i="34" s="1"/>
  <c r="G21" i="34"/>
  <c r="S21" i="34" s="1"/>
  <c r="G23" i="34"/>
  <c r="S23" i="34" s="1"/>
  <c r="G25" i="34"/>
  <c r="S25" i="34" s="1"/>
  <c r="G27" i="34"/>
  <c r="S27" i="34" s="1"/>
  <c r="G28" i="34"/>
  <c r="S28" i="34" s="1"/>
  <c r="G29" i="34"/>
  <c r="S29" i="34" s="1"/>
  <c r="G30" i="34"/>
  <c r="S30" i="34" s="1"/>
  <c r="G32" i="34"/>
  <c r="S32" i="34" s="1"/>
  <c r="G34" i="34"/>
  <c r="S34" i="34" s="1"/>
  <c r="G35" i="34"/>
  <c r="S35" i="34" s="1"/>
  <c r="G36" i="34"/>
  <c r="S36" i="34" s="1"/>
  <c r="G37" i="34"/>
  <c r="S37" i="34" s="1"/>
  <c r="G38" i="34"/>
  <c r="S38" i="34" s="1"/>
  <c r="G39" i="34"/>
  <c r="S39" i="34" s="1"/>
  <c r="G41" i="34"/>
  <c r="S41" i="34" s="1"/>
  <c r="G42" i="34"/>
  <c r="S42" i="34" s="1"/>
  <c r="G43" i="34"/>
  <c r="S43" i="34" s="1"/>
  <c r="G46" i="34"/>
  <c r="S46" i="34" s="1"/>
  <c r="G47" i="34"/>
  <c r="S47" i="34" s="1"/>
  <c r="G48" i="34"/>
  <c r="S48" i="34" s="1"/>
  <c r="G50" i="34"/>
  <c r="S50" i="34" s="1"/>
  <c r="G51" i="34"/>
  <c r="S51" i="34" s="1"/>
  <c r="G3" i="34"/>
  <c r="S3" i="34" s="1"/>
  <c r="G4" i="34"/>
  <c r="S4" i="34" s="1"/>
  <c r="G6" i="34"/>
  <c r="S6" i="34" s="1"/>
  <c r="G7" i="34"/>
  <c r="S7" i="34" s="1"/>
  <c r="G8" i="34"/>
  <c r="S8" i="34" s="1"/>
  <c r="G9" i="34"/>
  <c r="S9" i="34" s="1"/>
  <c r="G2" i="34"/>
  <c r="S2" i="34" s="1"/>
  <c r="F10" i="34"/>
  <c r="R10" i="34" s="1"/>
  <c r="F12" i="34"/>
  <c r="R12" i="34" s="1"/>
  <c r="F13" i="34"/>
  <c r="R13" i="34" s="1"/>
  <c r="F14" i="34"/>
  <c r="R14" i="34" s="1"/>
  <c r="F15" i="34"/>
  <c r="R15" i="34" s="1"/>
  <c r="F16" i="34"/>
  <c r="R16" i="34" s="1"/>
  <c r="F17" i="34"/>
  <c r="R17" i="34" s="1"/>
  <c r="F18" i="34"/>
  <c r="R18" i="34" s="1"/>
  <c r="F19" i="34"/>
  <c r="R19" i="34" s="1"/>
  <c r="F20" i="34"/>
  <c r="R20" i="34" s="1"/>
  <c r="F21" i="34"/>
  <c r="R21" i="34" s="1"/>
  <c r="F23" i="34"/>
  <c r="R23" i="34" s="1"/>
  <c r="F25" i="34"/>
  <c r="R25" i="34" s="1"/>
  <c r="F27" i="34"/>
  <c r="R27" i="34" s="1"/>
  <c r="F28" i="34"/>
  <c r="R28" i="34" s="1"/>
  <c r="F29" i="34"/>
  <c r="R29" i="34" s="1"/>
  <c r="F30" i="34"/>
  <c r="R30" i="34" s="1"/>
  <c r="F32" i="34"/>
  <c r="R32" i="34" s="1"/>
  <c r="F34" i="34"/>
  <c r="R34" i="34" s="1"/>
  <c r="F35" i="34"/>
  <c r="R35" i="34" s="1"/>
  <c r="F36" i="34"/>
  <c r="R36" i="34" s="1"/>
  <c r="F37" i="34"/>
  <c r="R37" i="34" s="1"/>
  <c r="F38" i="34"/>
  <c r="R38" i="34" s="1"/>
  <c r="F39" i="34"/>
  <c r="R39" i="34" s="1"/>
  <c r="F41" i="34"/>
  <c r="R41" i="34" s="1"/>
  <c r="F42" i="34"/>
  <c r="R42" i="34" s="1"/>
  <c r="F43" i="34"/>
  <c r="R43" i="34" s="1"/>
  <c r="F46" i="34"/>
  <c r="R46" i="34" s="1"/>
  <c r="F47" i="34"/>
  <c r="R47" i="34" s="1"/>
  <c r="F48" i="34"/>
  <c r="R48" i="34" s="1"/>
  <c r="F50" i="34"/>
  <c r="R50" i="34" s="1"/>
  <c r="F51" i="34"/>
  <c r="R51" i="34" s="1"/>
  <c r="F3" i="34"/>
  <c r="R3" i="34" s="1"/>
  <c r="F4" i="34"/>
  <c r="R4" i="34" s="1"/>
  <c r="F6" i="34"/>
  <c r="R6" i="34" s="1"/>
  <c r="F7" i="34"/>
  <c r="R7" i="34" s="1"/>
  <c r="F8" i="34"/>
  <c r="R8" i="34" s="1"/>
  <c r="F2" i="34"/>
  <c r="R2" i="34" s="1"/>
  <c r="E3" i="34"/>
  <c r="Q3" i="34" s="1"/>
  <c r="E4" i="34"/>
  <c r="Q4" i="34" s="1"/>
  <c r="E6" i="34"/>
  <c r="Q6" i="34" s="1"/>
  <c r="E7" i="34"/>
  <c r="Q7" i="34" s="1"/>
  <c r="E8" i="34"/>
  <c r="Q8" i="34" s="1"/>
  <c r="E9" i="34"/>
  <c r="Q9" i="34" s="1"/>
  <c r="E10" i="34"/>
  <c r="Q10" i="34" s="1"/>
  <c r="E11" i="34"/>
  <c r="Q11" i="34" s="1"/>
  <c r="E12" i="34"/>
  <c r="Q12" i="34" s="1"/>
  <c r="E13" i="34"/>
  <c r="Q13" i="34" s="1"/>
  <c r="E14" i="34"/>
  <c r="Q14" i="34" s="1"/>
  <c r="E15" i="34"/>
  <c r="Q15" i="34" s="1"/>
  <c r="E16" i="34"/>
  <c r="Q16" i="34" s="1"/>
  <c r="E17" i="34"/>
  <c r="Q17" i="34" s="1"/>
  <c r="E18" i="34"/>
  <c r="Q18" i="34" s="1"/>
  <c r="E19" i="34"/>
  <c r="Q19" i="34" s="1"/>
  <c r="E20" i="34"/>
  <c r="Q20" i="34" s="1"/>
  <c r="E21" i="34"/>
  <c r="Q21" i="34" s="1"/>
  <c r="E23" i="34"/>
  <c r="Q23" i="34" s="1"/>
  <c r="E25" i="34"/>
  <c r="Q25" i="34" s="1"/>
  <c r="E27" i="34"/>
  <c r="Q27" i="34" s="1"/>
  <c r="E28" i="34"/>
  <c r="Q28" i="34" s="1"/>
  <c r="E29" i="34"/>
  <c r="Q29" i="34" s="1"/>
  <c r="E30" i="34"/>
  <c r="Q30" i="34" s="1"/>
  <c r="E32" i="34"/>
  <c r="Q32" i="34" s="1"/>
  <c r="E34" i="34"/>
  <c r="Q34" i="34" s="1"/>
  <c r="E35" i="34"/>
  <c r="Q35" i="34" s="1"/>
  <c r="E36" i="34"/>
  <c r="Q36" i="34" s="1"/>
  <c r="E37" i="34"/>
  <c r="Q37" i="34" s="1"/>
  <c r="E38" i="34"/>
  <c r="Q38" i="34" s="1"/>
  <c r="E39" i="34"/>
  <c r="Q39" i="34" s="1"/>
  <c r="E41" i="34"/>
  <c r="Q41" i="34" s="1"/>
  <c r="E42" i="34"/>
  <c r="Q42" i="34" s="1"/>
  <c r="E43" i="34"/>
  <c r="Q43" i="34" s="1"/>
  <c r="E46" i="34"/>
  <c r="Q46" i="34" s="1"/>
  <c r="E47" i="34"/>
  <c r="Q47" i="34" s="1"/>
  <c r="E48" i="34"/>
  <c r="Q48" i="34" s="1"/>
  <c r="E50" i="34"/>
  <c r="Q50" i="34" s="1"/>
  <c r="E51" i="34"/>
  <c r="Q51" i="34" s="1"/>
  <c r="Q2" i="34"/>
  <c r="D18" i="34"/>
  <c r="D19" i="34"/>
  <c r="D20" i="34"/>
  <c r="D21" i="34"/>
  <c r="D23" i="34"/>
  <c r="D25" i="34"/>
  <c r="D26" i="34"/>
  <c r="D27" i="34"/>
  <c r="D28" i="34"/>
  <c r="D29" i="34"/>
  <c r="D30" i="34"/>
  <c r="D32" i="34"/>
  <c r="D34" i="34"/>
  <c r="D35" i="34"/>
  <c r="D36" i="34"/>
  <c r="D37" i="34"/>
  <c r="D38" i="34"/>
  <c r="D39" i="34"/>
  <c r="D41" i="34"/>
  <c r="D42" i="34"/>
  <c r="D43" i="34"/>
  <c r="D46" i="34"/>
  <c r="D47" i="34"/>
  <c r="D48" i="34"/>
  <c r="D50" i="34"/>
  <c r="D51" i="34"/>
  <c r="D17" i="34"/>
  <c r="D15" i="34"/>
  <c r="D14" i="34"/>
  <c r="D13" i="34"/>
  <c r="D12" i="34"/>
  <c r="D11" i="34"/>
  <c r="D16" i="34"/>
  <c r="D10" i="34"/>
  <c r="D9" i="34"/>
  <c r="D8" i="34"/>
  <c r="D7" i="34"/>
  <c r="D6" i="34"/>
  <c r="G7" i="25" l="1"/>
  <c r="G17" i="25" s="1"/>
  <c r="G24" i="25" s="1"/>
  <c r="H7" i="25"/>
  <c r="H17" i="25" s="1"/>
  <c r="C7" i="25"/>
  <c r="C17" i="25" s="1"/>
  <c r="C24" i="25" s="1"/>
  <c r="G12" i="25"/>
  <c r="G19" i="25" s="1"/>
  <c r="D7" i="25"/>
  <c r="D17" i="25" s="1"/>
  <c r="E7" i="25"/>
  <c r="E17" i="25" s="1"/>
  <c r="E24" i="25" s="1"/>
  <c r="C12" i="25"/>
  <c r="C19" i="25" s="1"/>
  <c r="F7" i="25"/>
  <c r="F17" i="25" s="1"/>
  <c r="F11" i="34"/>
  <c r="R11" i="34" s="1"/>
  <c r="J11" i="34"/>
  <c r="V11" i="34" s="1"/>
  <c r="H11" i="34"/>
  <c r="T11" i="34" s="1"/>
  <c r="C327" i="15"/>
  <c r="D327" i="15"/>
  <c r="G20" i="25"/>
  <c r="G21" i="25"/>
  <c r="G22" i="25"/>
  <c r="G23" i="25"/>
  <c r="E20" i="25"/>
  <c r="E21" i="25"/>
  <c r="E22" i="25"/>
  <c r="E23" i="25"/>
  <c r="E19" i="25"/>
  <c r="C20" i="25"/>
  <c r="C21" i="25"/>
  <c r="C22" i="25"/>
  <c r="C23" i="25"/>
  <c r="B7" i="25"/>
  <c r="F3" i="15" l="1"/>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F154" i="15"/>
  <c r="F155" i="15"/>
  <c r="F156" i="15"/>
  <c r="F157" i="15"/>
  <c r="F158" i="15"/>
  <c r="F159" i="15"/>
  <c r="F160" i="15"/>
  <c r="F161" i="15"/>
  <c r="F162" i="15"/>
  <c r="F163" i="15"/>
  <c r="F164" i="15"/>
  <c r="F165" i="15"/>
  <c r="F166" i="15"/>
  <c r="F167" i="15"/>
  <c r="F168" i="15"/>
  <c r="F169" i="15"/>
  <c r="F170" i="15"/>
  <c r="F171" i="15"/>
  <c r="F172" i="15"/>
  <c r="F173" i="15"/>
  <c r="F174" i="15"/>
  <c r="F175" i="15"/>
  <c r="F176" i="15"/>
  <c r="F177" i="15"/>
  <c r="F178" i="15"/>
  <c r="F179" i="15"/>
  <c r="F180" i="15"/>
  <c r="F181" i="15"/>
  <c r="F182" i="15"/>
  <c r="F183" i="15"/>
  <c r="F184" i="15"/>
  <c r="F185" i="15"/>
  <c r="F186" i="15"/>
  <c r="F187" i="15"/>
  <c r="F188" i="15"/>
  <c r="F189" i="15"/>
  <c r="F190" i="15"/>
  <c r="F191" i="15"/>
  <c r="F192" i="15"/>
  <c r="F193" i="15"/>
  <c r="F194" i="15"/>
  <c r="F195" i="15"/>
  <c r="F196" i="15"/>
  <c r="F197" i="15"/>
  <c r="F198" i="15"/>
  <c r="F199" i="15"/>
  <c r="F200" i="15"/>
  <c r="F201" i="15"/>
  <c r="F202" i="15"/>
  <c r="F203" i="15"/>
  <c r="F204" i="15"/>
  <c r="F205" i="15"/>
  <c r="F206" i="15"/>
  <c r="F207" i="15"/>
  <c r="F208" i="15"/>
  <c r="F209" i="15"/>
  <c r="F210" i="15"/>
  <c r="F211" i="15"/>
  <c r="F212" i="15"/>
  <c r="F213" i="15"/>
  <c r="F214" i="15"/>
  <c r="F215" i="15"/>
  <c r="F216" i="15"/>
  <c r="F217" i="15"/>
  <c r="F218" i="15"/>
  <c r="F219" i="15"/>
  <c r="F220" i="15"/>
  <c r="F221" i="15"/>
  <c r="F222" i="15"/>
  <c r="F223" i="15"/>
  <c r="F224" i="15"/>
  <c r="F225" i="15"/>
  <c r="F226" i="15"/>
  <c r="F227" i="15"/>
  <c r="F228" i="15"/>
  <c r="F229" i="15"/>
  <c r="F230" i="15"/>
  <c r="F231" i="15"/>
  <c r="F232" i="15"/>
  <c r="F233" i="15"/>
  <c r="F234" i="15"/>
  <c r="F235" i="15"/>
  <c r="F236" i="15"/>
  <c r="F237" i="15"/>
  <c r="F238" i="15"/>
  <c r="F239" i="15"/>
  <c r="F240" i="15"/>
  <c r="F241" i="15"/>
  <c r="F242" i="15"/>
  <c r="F243" i="15"/>
  <c r="F244" i="15"/>
  <c r="F245" i="15"/>
  <c r="F246" i="15"/>
  <c r="F247" i="15"/>
  <c r="F248" i="15"/>
  <c r="F249" i="15"/>
  <c r="F250" i="15"/>
  <c r="F251" i="15"/>
  <c r="F252" i="15"/>
  <c r="F253" i="15"/>
  <c r="F254" i="15"/>
  <c r="F255" i="15"/>
  <c r="F256" i="15"/>
  <c r="F257" i="15"/>
  <c r="F258" i="15"/>
  <c r="F259" i="15"/>
  <c r="F260" i="15"/>
  <c r="F261" i="15"/>
  <c r="F262" i="15"/>
  <c r="F263" i="15"/>
  <c r="F264" i="15"/>
  <c r="F265" i="15"/>
  <c r="F266" i="15"/>
  <c r="F267" i="15"/>
  <c r="F268" i="15"/>
  <c r="F269" i="15"/>
  <c r="F270" i="15"/>
  <c r="F271" i="15"/>
  <c r="F272" i="15"/>
  <c r="F273" i="15"/>
  <c r="F274" i="15"/>
  <c r="F275" i="15"/>
  <c r="F276" i="15"/>
  <c r="F277" i="15"/>
  <c r="F278" i="15"/>
  <c r="F279" i="15"/>
  <c r="F280" i="15"/>
  <c r="F281" i="15"/>
  <c r="F282" i="15"/>
  <c r="F283" i="15"/>
  <c r="F284" i="15"/>
  <c r="F285" i="15"/>
  <c r="F286" i="15"/>
  <c r="F287" i="15"/>
  <c r="F288" i="15"/>
  <c r="F289" i="15"/>
  <c r="F290" i="15"/>
  <c r="F291" i="15"/>
  <c r="F292" i="15"/>
  <c r="F293" i="15"/>
  <c r="F294" i="15"/>
  <c r="F295" i="15"/>
  <c r="F296" i="15"/>
  <c r="F297" i="15"/>
  <c r="F298" i="15"/>
  <c r="F299" i="15"/>
  <c r="F300" i="15"/>
  <c r="F301" i="15"/>
  <c r="F302" i="15"/>
  <c r="F303" i="15"/>
  <c r="F304" i="15"/>
  <c r="F305" i="15"/>
  <c r="F306" i="15"/>
  <c r="F307" i="15"/>
  <c r="F308" i="15"/>
  <c r="F309" i="15"/>
  <c r="F310" i="15"/>
  <c r="F311" i="15"/>
  <c r="F312" i="15"/>
  <c r="F313" i="15"/>
  <c r="F314" i="15"/>
  <c r="F315" i="15"/>
  <c r="F316" i="15"/>
  <c r="F317" i="15"/>
  <c r="F318" i="15"/>
  <c r="F319" i="15"/>
  <c r="F320" i="15"/>
  <c r="F321" i="15"/>
  <c r="F322" i="15"/>
  <c r="F323" i="15"/>
  <c r="F324" i="15"/>
  <c r="F325" i="15"/>
  <c r="F2" i="15"/>
  <c r="F327" i="15" l="1"/>
  <c r="H327" i="15"/>
</calcChain>
</file>

<file path=xl/sharedStrings.xml><?xml version="1.0" encoding="utf-8"?>
<sst xmlns="http://schemas.openxmlformats.org/spreadsheetml/2006/main" count="93360" uniqueCount="2792">
  <si>
    <t>DATA AS OF</t>
  </si>
  <si>
    <t>DEVELOPMENT</t>
  </si>
  <si>
    <t>HUD AMP#</t>
  </si>
  <si>
    <t>TDS#</t>
  </si>
  <si>
    <t>CONSOLIDATED TDS#</t>
  </si>
  <si>
    <t>DEVELOPMENT EDP#</t>
  </si>
  <si>
    <t>OPERATING EDP#</t>
  </si>
  <si>
    <t>HUD #</t>
  </si>
  <si>
    <t>PROGRAM</t>
  </si>
  <si>
    <t>METHOD</t>
  </si>
  <si>
    <t>TYPE</t>
  </si>
  <si>
    <t>NUMBER OF SECTION 8 TRANSITION APARTMENTS</t>
  </si>
  <si>
    <t>NUMBER OF CURRENT APARTMENTS</t>
  </si>
  <si>
    <t>TOTAL NUMBER OF APARTMENTS</t>
  </si>
  <si>
    <t>NUMBER OF RENTAL ROOMS</t>
  </si>
  <si>
    <t>AVG NO R/R PER APARTMENT</t>
  </si>
  <si>
    <t>POPULATION SECTION 8 TRANSITION</t>
  </si>
  <si>
    <t>POPULATION PUBLIC HOUSING</t>
  </si>
  <si>
    <t>TOTAL POPULATION</t>
  </si>
  <si>
    <t>TOTAL # OF FIXED INCOME HOUSEHOLD</t>
  </si>
  <si>
    <t>PERCENT FIXED INCOME HOUSEHOLDS</t>
  </si>
  <si>
    <t>NUMBER OF RESIDENTIAL BLDGS</t>
  </si>
  <si>
    <t>NUMBER OF NON-RESIDENTIAL BLDGS</t>
  </si>
  <si>
    <t>NUMBER OF STAIRHALLS</t>
  </si>
  <si>
    <t>NUMBER OF STORIES</t>
  </si>
  <si>
    <t>TOTAL AREA SQ FT</t>
  </si>
  <si>
    <t>ACRES</t>
  </si>
  <si>
    <t>NET DEV AREA SQ FT</t>
  </si>
  <si>
    <t>EXCLUDING PARK ACRES</t>
  </si>
  <si>
    <t>BLDG COVERAGE SQ FT</t>
  </si>
  <si>
    <t>CUBAGE CU FT</t>
  </si>
  <si>
    <t>BLDG COVERAGE %</t>
  </si>
  <si>
    <t>DENSITY</t>
  </si>
  <si>
    <t>DEVELOPMENT COST</t>
  </si>
  <si>
    <t>PER RENTAL ROOM</t>
  </si>
  <si>
    <t>AVG MONTHLY GROSS RENT</t>
  </si>
  <si>
    <t>LOCATION STREET A</t>
  </si>
  <si>
    <t>LOCATION STREET B</t>
  </si>
  <si>
    <t>LOCATION STREET C</t>
  </si>
  <si>
    <t>LOCATION STREET D</t>
  </si>
  <si>
    <t>BOROUGH</t>
  </si>
  <si>
    <t>COMMUNITY DISTIRCT</t>
  </si>
  <si>
    <t>US CONGRESSIONAL DISTRICT</t>
  </si>
  <si>
    <t>NY STATE SENATE DISTRICT</t>
  </si>
  <si>
    <t>NY STATE ASSEMBLY DISTRICT</t>
  </si>
  <si>
    <t>NY CITY COUNCIL DISTRICT</t>
  </si>
  <si>
    <t>COMPLETION DATE</t>
  </si>
  <si>
    <t>FEDERALIZED DEVELOPMENT</t>
  </si>
  <si>
    <t>SENIOR DEVELOPMENT</t>
  </si>
  <si>
    <t>ELECTRICITY PAID BY RESIDENTS</t>
  </si>
  <si>
    <t>PRIVATE MANAGEMENT</t>
  </si>
  <si>
    <t>Apartment Total</t>
  </si>
  <si>
    <t>Architectural Total</t>
  </si>
  <si>
    <t>Conveying Total</t>
  </si>
  <si>
    <t>Electrical Total</t>
  </si>
  <si>
    <t>Mechanical Total</t>
  </si>
  <si>
    <t>Site - Architectural Total</t>
  </si>
  <si>
    <t>Site - Electrical Total</t>
  </si>
  <si>
    <t>Site - Mechanical Total</t>
  </si>
  <si>
    <t>Total</t>
  </si>
  <si>
    <t>Grand Total</t>
  </si>
  <si>
    <t>1010 EAST 178TH STREET</t>
  </si>
  <si>
    <t>NY005011330</t>
  </si>
  <si>
    <t>NY005090</t>
  </si>
  <si>
    <t>FEDERAL</t>
  </si>
  <si>
    <t>CONVENTIONAL</t>
  </si>
  <si>
    <t>NEW CONST</t>
  </si>
  <si>
    <t>E TREMONT AVE</t>
  </si>
  <si>
    <t>BRYANT AVE</t>
  </si>
  <si>
    <t>E 178TH ST</t>
  </si>
  <si>
    <t>BOSTON RD</t>
  </si>
  <si>
    <t>BRONX</t>
  </si>
  <si>
    <t>104-14 TAPSCOTT STREET</t>
  </si>
  <si>
    <t>NY005011670</t>
  </si>
  <si>
    <t>NY005174</t>
  </si>
  <si>
    <t>TURNKEY</t>
  </si>
  <si>
    <t>TAPSCOTT ST</t>
  </si>
  <si>
    <t>UNION ST</t>
  </si>
  <si>
    <t>SUTTER AVE</t>
  </si>
  <si>
    <t>BLAKE AVE</t>
  </si>
  <si>
    <t>BROOKLYN</t>
  </si>
  <si>
    <t>1162-1176 WASHINGTON AVENUE</t>
  </si>
  <si>
    <t>NY005013080</t>
  </si>
  <si>
    <t>NY005138</t>
  </si>
  <si>
    <t>REHAB</t>
  </si>
  <si>
    <t>E 167TH ST</t>
  </si>
  <si>
    <t>E 168TH ST</t>
  </si>
  <si>
    <t>THIRD AVE</t>
  </si>
  <si>
    <t>WASHINGTON AVE</t>
  </si>
  <si>
    <t>131 SAINT NICHOLAS AVENUE</t>
  </si>
  <si>
    <t>NY005010970</t>
  </si>
  <si>
    <t>NY005065</t>
  </si>
  <si>
    <t>SAINT NICHOLAS AVE</t>
  </si>
  <si>
    <t>W 116TH ST</t>
  </si>
  <si>
    <t>W 117TH ST</t>
  </si>
  <si>
    <t>MANHATTAN</t>
  </si>
  <si>
    <t>1471 WATSON AVENUE</t>
  </si>
  <si>
    <t>NY005010670</t>
  </si>
  <si>
    <t>NY005162</t>
  </si>
  <si>
    <t>WATSON AVE</t>
  </si>
  <si>
    <t>COLGATE AVE</t>
  </si>
  <si>
    <t>EVERGREEN AVE</t>
  </si>
  <si>
    <t>154 WEST 84TH STREET</t>
  </si>
  <si>
    <t>NY005013590</t>
  </si>
  <si>
    <t>NY005270</t>
  </si>
  <si>
    <t>AMSTERDAM AVE</t>
  </si>
  <si>
    <t>W 84TH ST</t>
  </si>
  <si>
    <t>COLUMBUS AVE</t>
  </si>
  <si>
    <t>YES</t>
  </si>
  <si>
    <t>303 VERNON AVENUE</t>
  </si>
  <si>
    <t>NY005010730</t>
  </si>
  <si>
    <t>NY005068</t>
  </si>
  <si>
    <t>VERNON AVE</t>
  </si>
  <si>
    <t>MARCUS GARVEY BLVD</t>
  </si>
  <si>
    <t>MYRTLE AVE</t>
  </si>
  <si>
    <t>335 EAST 111TH STREET</t>
  </si>
  <si>
    <t>NY005010640</t>
  </si>
  <si>
    <t>NY005126</t>
  </si>
  <si>
    <t>SECOND AVE</t>
  </si>
  <si>
    <t>E 111TH ST</t>
  </si>
  <si>
    <t>FIRST AVE</t>
  </si>
  <si>
    <t>E 112TH ST</t>
  </si>
  <si>
    <t>344 EAST 28TH STREET</t>
  </si>
  <si>
    <t>NY005021850</t>
  </si>
  <si>
    <t>NY005374</t>
  </si>
  <si>
    <t>MIXED FINANCE/LLC2</t>
  </si>
  <si>
    <t>E 27TH ST</t>
  </si>
  <si>
    <t>NEW ST</t>
  </si>
  <si>
    <t>E 28TH ST</t>
  </si>
  <si>
    <t>45 ALLEN STREET</t>
  </si>
  <si>
    <t>NY005011000</t>
  </si>
  <si>
    <t>NY005186</t>
  </si>
  <si>
    <t>GRAND ST</t>
  </si>
  <si>
    <t>ALLEN ST</t>
  </si>
  <si>
    <t>HESTER ST</t>
  </si>
  <si>
    <t>ELDRIDGE ST</t>
  </si>
  <si>
    <t>572 WARREN STREET</t>
  </si>
  <si>
    <t>NY005011630</t>
  </si>
  <si>
    <t>NY005103</t>
  </si>
  <si>
    <t>WARREN ST</t>
  </si>
  <si>
    <t>BALTIC ST</t>
  </si>
  <si>
    <t>FOURTH AVE</t>
  </si>
  <si>
    <t>830 AMSTERDAM AVENUE</t>
  </si>
  <si>
    <t>NY005010820</t>
  </si>
  <si>
    <t>NY005059</t>
  </si>
  <si>
    <t>W 101ST ST</t>
  </si>
  <si>
    <t>W 100TH ST</t>
  </si>
  <si>
    <t>ADAMS</t>
  </si>
  <si>
    <t>NY005001180</t>
  </si>
  <si>
    <t>NY005049</t>
  </si>
  <si>
    <t>15-21</t>
  </si>
  <si>
    <t>WESTCHESTER AVE</t>
  </si>
  <si>
    <t>UNION AVE</t>
  </si>
  <si>
    <t>E 152ND ST</t>
  </si>
  <si>
    <t>ALBANY</t>
  </si>
  <si>
    <t>NY005010310</t>
  </si>
  <si>
    <t>NY005216C</t>
  </si>
  <si>
    <t>ALBANY AVE</t>
  </si>
  <si>
    <t>SAINT MARKS AVE</t>
  </si>
  <si>
    <t>TROY AVE</t>
  </si>
  <si>
    <t>PARK PL</t>
  </si>
  <si>
    <t>1978/02/01-ATP 2</t>
  </si>
  <si>
    <t>ALBANY II</t>
  </si>
  <si>
    <t>13-14</t>
  </si>
  <si>
    <t>BERGEN ST</t>
  </si>
  <si>
    <t>ALBANY HOUSES</t>
  </si>
  <si>
    <t>AMSTERDAM</t>
  </si>
  <si>
    <t>NY005010220</t>
  </si>
  <si>
    <t>NY005220A</t>
  </si>
  <si>
    <t>W 61ST ST</t>
  </si>
  <si>
    <t>W 64TH ST</t>
  </si>
  <si>
    <t>WEST END AVE</t>
  </si>
  <si>
    <t>1978/07/01-ATP 3</t>
  </si>
  <si>
    <t>AMSTERDAM ADDITION</t>
  </si>
  <si>
    <t>NY005021870</t>
  </si>
  <si>
    <t>NY005366</t>
  </si>
  <si>
    <t>MIXED FINANCE/LLC1</t>
  </si>
  <si>
    <t>W 65TH ST</t>
  </si>
  <si>
    <t>ARMSTRONG I</t>
  </si>
  <si>
    <t>NY005012100</t>
  </si>
  <si>
    <t>NY005120</t>
  </si>
  <si>
    <t>CLIFTON PL</t>
  </si>
  <si>
    <t>MARCY AVE</t>
  </si>
  <si>
    <t>GATES AVE</t>
  </si>
  <si>
    <t>BEDFORD AVE</t>
  </si>
  <si>
    <t>56, 57</t>
  </si>
  <si>
    <t>PARTIALLY</t>
  </si>
  <si>
    <t>ARMSTRONG II</t>
  </si>
  <si>
    <t>NY005116</t>
  </si>
  <si>
    <t>GREENE AVE</t>
  </si>
  <si>
    <t>TOMPKINS AVE</t>
  </si>
  <si>
    <t>ASTORIA</t>
  </si>
  <si>
    <t>NY005000260</t>
  </si>
  <si>
    <t>NY005213I</t>
  </si>
  <si>
    <t>27TH AVE</t>
  </si>
  <si>
    <t>8TH ST</t>
  </si>
  <si>
    <t>HALLET'S COVE</t>
  </si>
  <si>
    <t>EAST RIVER</t>
  </si>
  <si>
    <t>QUEENS</t>
  </si>
  <si>
    <t>1977/07/01-ATP 1</t>
  </si>
  <si>
    <t>ATLANTIC TERMINAL SITE 4B</t>
  </si>
  <si>
    <t>NY005189</t>
  </si>
  <si>
    <t>CLERMONT AVE</t>
  </si>
  <si>
    <t>ATLANTIC AVE</t>
  </si>
  <si>
    <t>CARLTON AVE</t>
  </si>
  <si>
    <t>FULTON ST</t>
  </si>
  <si>
    <t>AUDUBON</t>
  </si>
  <si>
    <t>NY005010030</t>
  </si>
  <si>
    <t>NY005365</t>
  </si>
  <si>
    <t>W 154TH ST</t>
  </si>
  <si>
    <t>W 155TH ST</t>
  </si>
  <si>
    <t>1995/07/13-PTA</t>
  </si>
  <si>
    <t>BAILEY AVENUE-WEST 193RD STREET</t>
  </si>
  <si>
    <t>NY005012020</t>
  </si>
  <si>
    <t>NY005106</t>
  </si>
  <si>
    <t>BAILEY AVE</t>
  </si>
  <si>
    <t>W 193RD ST</t>
  </si>
  <si>
    <t>HEATH AVE</t>
  </si>
  <si>
    <t>BAISLEY PARK</t>
  </si>
  <si>
    <t>NY005010910</t>
  </si>
  <si>
    <t>NY005038</t>
  </si>
  <si>
    <t>LIRR</t>
  </si>
  <si>
    <t>FOCH BLVD</t>
  </si>
  <si>
    <t>116TH AVE</t>
  </si>
  <si>
    <t>GUY BREWER BLVD</t>
  </si>
  <si>
    <t>10, 14</t>
  </si>
  <si>
    <t>BARUCH</t>
  </si>
  <si>
    <t>NY005010600</t>
  </si>
  <si>
    <t>NY005012</t>
  </si>
  <si>
    <t>E HOUSTON ST</t>
  </si>
  <si>
    <t>FDR DRIVE</t>
  </si>
  <si>
    <t>DELANCEY ST</t>
  </si>
  <si>
    <t>COLUMBIA ST</t>
  </si>
  <si>
    <t>BARUCH HOUSES ADDITION</t>
  </si>
  <si>
    <t>NY005111</t>
  </si>
  <si>
    <t>NEW CONST (ELD)</t>
  </si>
  <si>
    <t>EXCLUSIVELY</t>
  </si>
  <si>
    <t>BAY VIEW</t>
  </si>
  <si>
    <t>NY005020920</t>
  </si>
  <si>
    <t>NY005368</t>
  </si>
  <si>
    <t>SEAVIEW AVE</t>
  </si>
  <si>
    <t>E 102ND ST</t>
  </si>
  <si>
    <t>ROCKAWAY PKWY</t>
  </si>
  <si>
    <t>SHORE PKWY</t>
  </si>
  <si>
    <t>BEACH 41ST STREET-BEACH CHANNEL DRIVE</t>
  </si>
  <si>
    <t>NY005001650</t>
  </si>
  <si>
    <t>NY005086</t>
  </si>
  <si>
    <t>B 38TH ST</t>
  </si>
  <si>
    <t>B 41ST ST</t>
  </si>
  <si>
    <t>NORTON AVE</t>
  </si>
  <si>
    <t>B CHANNEL DR</t>
  </si>
  <si>
    <t>BEDFORD-STUYVESANT REHAB</t>
  </si>
  <si>
    <t>NY005255</t>
  </si>
  <si>
    <t>THROOP AVE</t>
  </si>
  <si>
    <t>HART ST</t>
  </si>
  <si>
    <t>BELMONT-SUTTER AREA</t>
  </si>
  <si>
    <t>NY005010460</t>
  </si>
  <si>
    <t>NY005282</t>
  </si>
  <si>
    <t>BELMONT AVE</t>
  </si>
  <si>
    <t>JEROME ST</t>
  </si>
  <si>
    <t>BARBEY ST</t>
  </si>
  <si>
    <t>BERRY</t>
  </si>
  <si>
    <t>NY005000520</t>
  </si>
  <si>
    <t>NY005271B</t>
  </si>
  <si>
    <t>RICHMOND RD</t>
  </si>
  <si>
    <t>DONGAN HILLS AVE</t>
  </si>
  <si>
    <t>SEAVER AVE</t>
  </si>
  <si>
    <t>JEFFERSON ST</t>
  </si>
  <si>
    <t>STATEN ISLAND</t>
  </si>
  <si>
    <t>1980/10/01-ATP 7</t>
  </si>
  <si>
    <t>BERRY STREET-SOUTH 9TH STREET</t>
  </si>
  <si>
    <t>NY005011310</t>
  </si>
  <si>
    <t>NY005288</t>
  </si>
  <si>
    <t>SOUTH 9TH ST</t>
  </si>
  <si>
    <t>BEDFORD &amp; DIVISION AVES</t>
  </si>
  <si>
    <t>SOUTH 11TH ST</t>
  </si>
  <si>
    <t>WYTHE AVE</t>
  </si>
  <si>
    <t>BETHUNE GARDENS</t>
  </si>
  <si>
    <t>NY005070</t>
  </si>
  <si>
    <t>W 156TH ST</t>
  </si>
  <si>
    <t>BLAND</t>
  </si>
  <si>
    <t>NY005011860</t>
  </si>
  <si>
    <t>NY005213K</t>
  </si>
  <si>
    <t>ROOSEVELT AVE</t>
  </si>
  <si>
    <t>PRINCE ST</t>
  </si>
  <si>
    <t>COLLEGE POINT BLVD</t>
  </si>
  <si>
    <t>BORINQUEN PLAZA I</t>
  </si>
  <si>
    <t>NY005012430</t>
  </si>
  <si>
    <t>NY005175</t>
  </si>
  <si>
    <t>MANHATTAN AVE</t>
  </si>
  <si>
    <t>BOERUM ST</t>
  </si>
  <si>
    <t>BUSHWICK AVE</t>
  </si>
  <si>
    <t>VARET ST</t>
  </si>
  <si>
    <t>BORINQUEN PLAZA II</t>
  </si>
  <si>
    <t>NY005195</t>
  </si>
  <si>
    <t>HUMBOLDT ST</t>
  </si>
  <si>
    <t>SEIGEL ST</t>
  </si>
  <si>
    <t>BOSTON ROAD PLAZA</t>
  </si>
  <si>
    <t>NY005010390</t>
  </si>
  <si>
    <t>NY005095</t>
  </si>
  <si>
    <t>MACE AVE</t>
  </si>
  <si>
    <t>HOLLAND AVE</t>
  </si>
  <si>
    <t>WARING AVE</t>
  </si>
  <si>
    <t>BOSTON SECOR</t>
  </si>
  <si>
    <t>NY005011380</t>
  </si>
  <si>
    <t>NY005060</t>
  </si>
  <si>
    <t>13-14-17-18</t>
  </si>
  <si>
    <t>IRT-DYRE AVE LINE</t>
  </si>
  <si>
    <t>STEENWICK AVE</t>
  </si>
  <si>
    <t>BOULEVARD</t>
  </si>
  <si>
    <t>NY005020460</t>
  </si>
  <si>
    <t>NY005369</t>
  </si>
  <si>
    <t>LINDEN BLVD</t>
  </si>
  <si>
    <t>ASHFORD ST</t>
  </si>
  <si>
    <t>WORTMAN AVE</t>
  </si>
  <si>
    <t>SCHENCK AVE</t>
  </si>
  <si>
    <t>BOYNTON AVENUE REHAB</t>
  </si>
  <si>
    <t>NY005010320</t>
  </si>
  <si>
    <t>NY005249</t>
  </si>
  <si>
    <t>WARD AVE</t>
  </si>
  <si>
    <t>BRUCKNER BLVD</t>
  </si>
  <si>
    <t>ELDER AVE</t>
  </si>
  <si>
    <t>BRACETTI PLAZA</t>
  </si>
  <si>
    <t>NY005012920</t>
  </si>
  <si>
    <t>NY005185</t>
  </si>
  <si>
    <t>E 3RD ST</t>
  </si>
  <si>
    <t>AVENUE C</t>
  </si>
  <si>
    <t>E 4TH ST</t>
  </si>
  <si>
    <t>AVENUE B</t>
  </si>
  <si>
    <t>BREUKELEN</t>
  </si>
  <si>
    <t>NY005000560</t>
  </si>
  <si>
    <t>NY005011</t>
  </si>
  <si>
    <t>STANLEY AVE</t>
  </si>
  <si>
    <t>FLATLANDS AVE</t>
  </si>
  <si>
    <t>E 103RD ST</t>
  </si>
  <si>
    <t>WILLIAMS AVE</t>
  </si>
  <si>
    <t>58, 60</t>
  </si>
  <si>
    <t>BREVOORT</t>
  </si>
  <si>
    <t>NY005000650</t>
  </si>
  <si>
    <t>NY005017</t>
  </si>
  <si>
    <t>BAINBRIDGE ST</t>
  </si>
  <si>
    <t>RALPH AVE</t>
  </si>
  <si>
    <t>PATCHEN AVE</t>
  </si>
  <si>
    <t>BRONX RIVER</t>
  </si>
  <si>
    <t>NY005220D</t>
  </si>
  <si>
    <t>BRONX RIVER AVE</t>
  </si>
  <si>
    <t>HARROD AVE</t>
  </si>
  <si>
    <t>E 174TH ST</t>
  </si>
  <si>
    <t>BRONX RIVER ADDITION</t>
  </si>
  <si>
    <t>E 172ND ST</t>
  </si>
  <si>
    <t>MANOR AVE</t>
  </si>
  <si>
    <t>BROWN</t>
  </si>
  <si>
    <t>NY005012520</t>
  </si>
  <si>
    <t>NY005277</t>
  </si>
  <si>
    <t>EASTERN PKWY</t>
  </si>
  <si>
    <t>PROSPECT PL</t>
  </si>
  <si>
    <t>HOPKINSON AVE</t>
  </si>
  <si>
    <t>BROWNSVILLE</t>
  </si>
  <si>
    <t>NY005000160</t>
  </si>
  <si>
    <t>NY005213D</t>
  </si>
  <si>
    <t>DUMONT AVE</t>
  </si>
  <si>
    <t>MOTHER GASTON BLVD</t>
  </si>
  <si>
    <t>ROCKAWAY AVE</t>
  </si>
  <si>
    <t>BRYANT AVENUE-EAST 174TH STREET</t>
  </si>
  <si>
    <t>NY005015300</t>
  </si>
  <si>
    <t>NY005145</t>
  </si>
  <si>
    <t>E 173RD ST</t>
  </si>
  <si>
    <t>VYSE AVE</t>
  </si>
  <si>
    <t>BUSHWICK</t>
  </si>
  <si>
    <t>NY005020860</t>
  </si>
  <si>
    <t>NY005370</t>
  </si>
  <si>
    <t>13-20</t>
  </si>
  <si>
    <t>MOORE ST</t>
  </si>
  <si>
    <t>FLUSHING AVE</t>
  </si>
  <si>
    <t>BUSHWICK II (GROUPS A &amp; C)</t>
  </si>
  <si>
    <t>NY005012470</t>
  </si>
  <si>
    <t>NY005222</t>
  </si>
  <si>
    <t>CENTRAL AVE</t>
  </si>
  <si>
    <t>HARMAN AVE</t>
  </si>
  <si>
    <t>GREEN AVE</t>
  </si>
  <si>
    <t>HALSEY ST</t>
  </si>
  <si>
    <t>7, 8</t>
  </si>
  <si>
    <t>53, 54</t>
  </si>
  <si>
    <t>34, 37</t>
  </si>
  <si>
    <t>BUSHWICK II (GROUPS B &amp; D)</t>
  </si>
  <si>
    <t>NY005240</t>
  </si>
  <si>
    <t>WILSON AVE</t>
  </si>
  <si>
    <t>MADISON AVE</t>
  </si>
  <si>
    <t>BUSHWICK II CDA (GROUP E)</t>
  </si>
  <si>
    <t>NY005263</t>
  </si>
  <si>
    <t>KNICKERBOCKER AVE</t>
  </si>
  <si>
    <t>MENAHAN ST</t>
  </si>
  <si>
    <t>BUTLER</t>
  </si>
  <si>
    <t>NY005001130</t>
  </si>
  <si>
    <t>NY005362</t>
  </si>
  <si>
    <t>E 169TH ST</t>
  </si>
  <si>
    <t>E 171ST ST</t>
  </si>
  <si>
    <t>WEBSTER AVE</t>
  </si>
  <si>
    <t>PARK AVE</t>
  </si>
  <si>
    <t>CAMPOS PLAZA II</t>
  </si>
  <si>
    <t>NY005012570</t>
  </si>
  <si>
    <t>NY005264</t>
  </si>
  <si>
    <t>E 14TH ST</t>
  </si>
  <si>
    <t>E 13TH ST</t>
  </si>
  <si>
    <t>CAREY GARDENS</t>
  </si>
  <si>
    <t>NY005011660</t>
  </si>
  <si>
    <t>NY005088</t>
  </si>
  <si>
    <t>15-17</t>
  </si>
  <si>
    <t>W 24TH ST</t>
  </si>
  <si>
    <t>NEPTUNE AVE</t>
  </si>
  <si>
    <t>W 22ND ST</t>
  </si>
  <si>
    <t>SURF AVE</t>
  </si>
  <si>
    <t>CARLETON MANOR</t>
  </si>
  <si>
    <t>NY005010750</t>
  </si>
  <si>
    <t>NY005073</t>
  </si>
  <si>
    <t>ROCKAWAY FRWY</t>
  </si>
  <si>
    <t>BEACH CHANNEL DR</t>
  </si>
  <si>
    <t>CARVER</t>
  </si>
  <si>
    <t>NY005000580</t>
  </si>
  <si>
    <t>NY005220E</t>
  </si>
  <si>
    <t>E 99TH ST</t>
  </si>
  <si>
    <t>E 106TH ST</t>
  </si>
  <si>
    <t>CASSIDY-LAFAYETTE</t>
  </si>
  <si>
    <t>NY005011170</t>
  </si>
  <si>
    <t>NY005122</t>
  </si>
  <si>
    <t>CASSIDY PL</t>
  </si>
  <si>
    <t>FILLMORE ST</t>
  </si>
  <si>
    <t>LAFAYETTE AVE</t>
  </si>
  <si>
    <t>CLINTON AVE</t>
  </si>
  <si>
    <t>CASTLE HILL</t>
  </si>
  <si>
    <t>NY005020800</t>
  </si>
  <si>
    <t>NY005371</t>
  </si>
  <si>
    <t>OLMSTEAD AVE</t>
  </si>
  <si>
    <t>HAVEMEYER AVE</t>
  </si>
  <si>
    <t>LACOMBE AVE</t>
  </si>
  <si>
    <t>CINCINNATUS AVE</t>
  </si>
  <si>
    <t>CHELSEA</t>
  </si>
  <si>
    <t>NY005021340</t>
  </si>
  <si>
    <t>NY005372</t>
  </si>
  <si>
    <t>W 25TH ST</t>
  </si>
  <si>
    <t>W 26TH ST</t>
  </si>
  <si>
    <t>NINTH AVE</t>
  </si>
  <si>
    <t>CHELSEA ADDITION</t>
  </si>
  <si>
    <t>NY005011340</t>
  </si>
  <si>
    <t>NY005361</t>
  </si>
  <si>
    <t>CHELSEA PARK</t>
  </si>
  <si>
    <t>TENTH AVE</t>
  </si>
  <si>
    <t>CLAREMONT PARKWAY-FRANKLIN AVENUE</t>
  </si>
  <si>
    <t>NY005013420</t>
  </si>
  <si>
    <t>NY005253</t>
  </si>
  <si>
    <t>CLAREMONT PKWY</t>
  </si>
  <si>
    <t>FULTON AVE</t>
  </si>
  <si>
    <t>CLAREMONT REHAB (GROUP 2)</t>
  </si>
  <si>
    <t>NY005246</t>
  </si>
  <si>
    <t>CLAY AVE</t>
  </si>
  <si>
    <t>E 166TH ST</t>
  </si>
  <si>
    <t>CLAREMONT REHAB (GROUP 3)</t>
  </si>
  <si>
    <t>NY005223</t>
  </si>
  <si>
    <t>TELLER AVE</t>
  </si>
  <si>
    <t>E 165TH ST</t>
  </si>
  <si>
    <t>FINDLAY AVE</t>
  </si>
  <si>
    <t>CLAREMONT REHAB (GROUP 4)</t>
  </si>
  <si>
    <t>NY005273</t>
  </si>
  <si>
    <t>CLAREMONT REHAB (GROUP 5)</t>
  </si>
  <si>
    <t>NY005274</t>
  </si>
  <si>
    <t>COLLEGE AVE</t>
  </si>
  <si>
    <t>CLASON POINT GARDENS</t>
  </si>
  <si>
    <t>NY005012800</t>
  </si>
  <si>
    <t>NY005007</t>
  </si>
  <si>
    <t>STORY AVE</t>
  </si>
  <si>
    <t>SEWARD AVE</t>
  </si>
  <si>
    <t>NOBLE AVE</t>
  </si>
  <si>
    <t>METCALF AVE</t>
  </si>
  <si>
    <t>CLINTON</t>
  </si>
  <si>
    <t>NY005001230</t>
  </si>
  <si>
    <t>NY005045</t>
  </si>
  <si>
    <t>PARK &amp; LEX AVES</t>
  </si>
  <si>
    <t>E 104TH,106TH STS</t>
  </si>
  <si>
    <t>E 108TH ST</t>
  </si>
  <si>
    <t>E 110TH ST</t>
  </si>
  <si>
    <t>COLLEGE AVENUE-EAST 165TH STREET</t>
  </si>
  <si>
    <t>NY005148</t>
  </si>
  <si>
    <t>CONEY ISLAND</t>
  </si>
  <si>
    <t>NY005011700</t>
  </si>
  <si>
    <t>NY005363</t>
  </si>
  <si>
    <t>W 32ND ST</t>
  </si>
  <si>
    <t>RIEGELMANN BRDWK</t>
  </si>
  <si>
    <t>W 29TH ST</t>
  </si>
  <si>
    <t>CONEY ISLAND I (SITE 1B)</t>
  </si>
  <si>
    <t>NY005161</t>
  </si>
  <si>
    <t>W 20TH ST</t>
  </si>
  <si>
    <t>W 21ST ST</t>
  </si>
  <si>
    <t>MERMAID AVE</t>
  </si>
  <si>
    <t>CONEY ISLAND I (SITE 8)</t>
  </si>
  <si>
    <t>NY005011720</t>
  </si>
  <si>
    <t>NY005157</t>
  </si>
  <si>
    <t>W 35TH ST</t>
  </si>
  <si>
    <t>W 36TH ST</t>
  </si>
  <si>
    <t>CONEY ISLAND I (SITES 4 &amp; 5)</t>
  </si>
  <si>
    <t>NY005123</t>
  </si>
  <si>
    <t>W 28TH ST</t>
  </si>
  <si>
    <t>CONLON LIHFE TOWER</t>
  </si>
  <si>
    <t>NY005137</t>
  </si>
  <si>
    <t>170TH ST</t>
  </si>
  <si>
    <t>172ND ST</t>
  </si>
  <si>
    <t>JAMAICA AVE</t>
  </si>
  <si>
    <t>93RD AVE</t>
  </si>
  <si>
    <t>COOPER PARK</t>
  </si>
  <si>
    <t>NY005000690</t>
  </si>
  <si>
    <t>NY005023</t>
  </si>
  <si>
    <t>FROST ST</t>
  </si>
  <si>
    <t>MORGAN AVE</t>
  </si>
  <si>
    <t>KINGSLAND AVE</t>
  </si>
  <si>
    <t>MASPETH AVE</t>
  </si>
  <si>
    <t>CORSI HOUSES</t>
  </si>
  <si>
    <t>NY005149</t>
  </si>
  <si>
    <t>E 116TH ST</t>
  </si>
  <si>
    <t>E 117TH ST</t>
  </si>
  <si>
    <t>CROWN HEIGHTS</t>
  </si>
  <si>
    <t>NY005013510</t>
  </si>
  <si>
    <t>NY005258</t>
  </si>
  <si>
    <t>BUFFALO AVE</t>
  </si>
  <si>
    <t>SAINT JOHNS PL</t>
  </si>
  <si>
    <t>8, 9</t>
  </si>
  <si>
    <t>20, 25</t>
  </si>
  <si>
    <t>55, 56</t>
  </si>
  <si>
    <t>CYPRESS HILLS</t>
  </si>
  <si>
    <t>NY005010700</t>
  </si>
  <si>
    <t>NY005220G</t>
  </si>
  <si>
    <t>EUCLID AVE</t>
  </si>
  <si>
    <t>FOUNTAIN AVE</t>
  </si>
  <si>
    <t>18, 19</t>
  </si>
  <si>
    <t>DAVIDSON</t>
  </si>
  <si>
    <t>NY005096A</t>
  </si>
  <si>
    <t>PROSPECT AVE</t>
  </si>
  <si>
    <t>HOME ST</t>
  </si>
  <si>
    <t>167TH ST</t>
  </si>
  <si>
    <t>DE HOSTOS APARTMENTS</t>
  </si>
  <si>
    <t>NY005011270</t>
  </si>
  <si>
    <t>NY005066</t>
  </si>
  <si>
    <t>W 93RD ST</t>
  </si>
  <si>
    <t>BROADWAY</t>
  </si>
  <si>
    <t>W 94TH ST</t>
  </si>
  <si>
    <t>DOUGLASS ADDITION</t>
  </si>
  <si>
    <t>NY005244B</t>
  </si>
  <si>
    <t>W 102ND ST</t>
  </si>
  <si>
    <t>W 103RD ST</t>
  </si>
  <si>
    <t>1979/08/01-ATP 4</t>
  </si>
  <si>
    <t>DOUGLASS I</t>
  </si>
  <si>
    <t>5-9-12-17-20</t>
  </si>
  <si>
    <t>W 104TH ST</t>
  </si>
  <si>
    <t>DOUGLASS II</t>
  </si>
  <si>
    <t>9-12-17-18-20</t>
  </si>
  <si>
    <t>DREW-HAMILTON</t>
  </si>
  <si>
    <t>NY005021110</t>
  </si>
  <si>
    <t>NY005373</t>
  </si>
  <si>
    <t>W 141ST ST</t>
  </si>
  <si>
    <t>W 144TH ST</t>
  </si>
  <si>
    <t>POWELL BLVD</t>
  </si>
  <si>
    <t>DOUGLASS BLVD</t>
  </si>
  <si>
    <t>DYCKMAN</t>
  </si>
  <si>
    <t>NY005000410</t>
  </si>
  <si>
    <t>NY005183A</t>
  </si>
  <si>
    <t>DYCKMAN ST</t>
  </si>
  <si>
    <t>NAGLE AVE</t>
  </si>
  <si>
    <t>W 204TH ST</t>
  </si>
  <si>
    <t>1972/06/29-FED TRAN</t>
  </si>
  <si>
    <t>EAGLE AVENUE-EAST 163RD STREET</t>
  </si>
  <si>
    <t>NY005000590</t>
  </si>
  <si>
    <t>NY005165</t>
  </si>
  <si>
    <t>EAGLE AVE</t>
  </si>
  <si>
    <t>E 163RD ST</t>
  </si>
  <si>
    <t>E 161ST ST</t>
  </si>
  <si>
    <t>EAST 152ND STREET-COURTLANDT AVENUE</t>
  </si>
  <si>
    <t>NY005010280</t>
  </si>
  <si>
    <t>NY005154</t>
  </si>
  <si>
    <t>E 151ST ST</t>
  </si>
  <si>
    <t>E 153RD ST</t>
  </si>
  <si>
    <t>COURTLANDT AVE</t>
  </si>
  <si>
    <t>MELROSE AVE</t>
  </si>
  <si>
    <t>EAST 165TH STREET-BRYANT AVENUE</t>
  </si>
  <si>
    <t>NY005226</t>
  </si>
  <si>
    <t>LONGFELLOW AVE</t>
  </si>
  <si>
    <t>ALDUS ST</t>
  </si>
  <si>
    <t>HOE AVE</t>
  </si>
  <si>
    <t>EAST 173RD STREET-VYSE AVENUE</t>
  </si>
  <si>
    <t>NY005252</t>
  </si>
  <si>
    <t>SOUTHERN BLVD</t>
  </si>
  <si>
    <t>JENNINGS ST</t>
  </si>
  <si>
    <t>EAST 180TH STREET-MONTEREY AVENUE</t>
  </si>
  <si>
    <t>NY005012270</t>
  </si>
  <si>
    <t>NY005124</t>
  </si>
  <si>
    <t>E 180TH ST</t>
  </si>
  <si>
    <t>E 181ST ST</t>
  </si>
  <si>
    <t>LAFONTAINE AVE</t>
  </si>
  <si>
    <t>QUARRY RD</t>
  </si>
  <si>
    <t>EAST NEW YORK CITY LINE</t>
  </si>
  <si>
    <t>NY005171</t>
  </si>
  <si>
    <t>HEGEMAN AVE</t>
  </si>
  <si>
    <t>LOGAN ST</t>
  </si>
  <si>
    <t>NY005010090</t>
  </si>
  <si>
    <t>NY005005</t>
  </si>
  <si>
    <t>E 105TH ST</t>
  </si>
  <si>
    <t>EASTCHESTER GARDENS</t>
  </si>
  <si>
    <t>NY005010340</t>
  </si>
  <si>
    <t>NY005114A</t>
  </si>
  <si>
    <t>BURKE AVE</t>
  </si>
  <si>
    <t>BOUCK AVE</t>
  </si>
  <si>
    <t>ADEE AVE</t>
  </si>
  <si>
    <t>YATES AVE</t>
  </si>
  <si>
    <t>1968/08/29-FED TRAN</t>
  </si>
  <si>
    <t>EDENWALD</t>
  </si>
  <si>
    <t>NY005000570</t>
  </si>
  <si>
    <t>NY005019</t>
  </si>
  <si>
    <t>GRENADA PL</t>
  </si>
  <si>
    <t>BAYCHESTER AVE</t>
  </si>
  <si>
    <t>E 225TH ST</t>
  </si>
  <si>
    <t>LACONIA AVE</t>
  </si>
  <si>
    <t>ELLIOTT</t>
  </si>
  <si>
    <t>NY005181C</t>
  </si>
  <si>
    <t>27, 31</t>
  </si>
  <si>
    <t>FARRAGUT</t>
  </si>
  <si>
    <t>NY005000290</t>
  </si>
  <si>
    <t>NY005220C</t>
  </si>
  <si>
    <t>YORK ST</t>
  </si>
  <si>
    <t>NASSAU ST</t>
  </si>
  <si>
    <t>NAVY ST</t>
  </si>
  <si>
    <t>BRIDGE ST</t>
  </si>
  <si>
    <t>FENIMORE-LEFFERTS</t>
  </si>
  <si>
    <t>NY005129</t>
  </si>
  <si>
    <t>FENIMORE ST</t>
  </si>
  <si>
    <t>LEFFERTS AVE</t>
  </si>
  <si>
    <t>NOSTRAND AVE</t>
  </si>
  <si>
    <t>40, 41</t>
  </si>
  <si>
    <t>FIORENTINO PLAZA</t>
  </si>
  <si>
    <t>NY005012610</t>
  </si>
  <si>
    <t>NY005188</t>
  </si>
  <si>
    <t>GLENMORE AVE</t>
  </si>
  <si>
    <t>VAN SICLEN AVE</t>
  </si>
  <si>
    <t>PITKIN AVE</t>
  </si>
  <si>
    <t>WYONA ST</t>
  </si>
  <si>
    <t>FIRST HOUSES</t>
  </si>
  <si>
    <t>NY005181A</t>
  </si>
  <si>
    <t>E 2ND ST</t>
  </si>
  <si>
    <t>AVENUE A</t>
  </si>
  <si>
    <t>FOREST</t>
  </si>
  <si>
    <t>NY005220F</t>
  </si>
  <si>
    <t>TINTON AVE</t>
  </si>
  <si>
    <t>TRINITY AVE</t>
  </si>
  <si>
    <t>FORT INDEPENDENCE STREET-HEATH AVENUE</t>
  </si>
  <si>
    <t>NY005110</t>
  </si>
  <si>
    <t>FT INDEPENDENCE ST</t>
  </si>
  <si>
    <t>SUMMIT PL</t>
  </si>
  <si>
    <t>FORT WASHINGTON AVENUE REHAB</t>
  </si>
  <si>
    <t>NY005013090</t>
  </si>
  <si>
    <t>NY005266</t>
  </si>
  <si>
    <t>REHAB (ELD)</t>
  </si>
  <si>
    <t>RIVERSIDE DR</t>
  </si>
  <si>
    <t>W 163RD ST</t>
  </si>
  <si>
    <t>FT WASHINGTON AVE</t>
  </si>
  <si>
    <t>W 165TH ST</t>
  </si>
  <si>
    <t>FULTON</t>
  </si>
  <si>
    <t>NY005001360</t>
  </si>
  <si>
    <t>NY005053</t>
  </si>
  <si>
    <t>W 16TH ST</t>
  </si>
  <si>
    <t>W 19TH ST</t>
  </si>
  <si>
    <t>GARVEY (GROUP A)</t>
  </si>
  <si>
    <t>NY005166</t>
  </si>
  <si>
    <t>2, 6-14</t>
  </si>
  <si>
    <t>EAST NEW YORK AVE</t>
  </si>
  <si>
    <t>AMBOY ST</t>
  </si>
  <si>
    <t>GLEBE AVENUE-WESTCHESTER AVENUE</t>
  </si>
  <si>
    <t>NY005147</t>
  </si>
  <si>
    <t>GLEBE AVE</t>
  </si>
  <si>
    <t>CASTLE HILL AVE</t>
  </si>
  <si>
    <t>LYON AVE</t>
  </si>
  <si>
    <t>GLENMORE PLAZA</t>
  </si>
  <si>
    <t>NY005011690</t>
  </si>
  <si>
    <t>NY005267C</t>
  </si>
  <si>
    <t>WATKINS ST</t>
  </si>
  <si>
    <t>POWELL ST</t>
  </si>
  <si>
    <t>1980/07/01-ATP 5</t>
  </si>
  <si>
    <t>GLENWOOD</t>
  </si>
  <si>
    <t>NY005000440</t>
  </si>
  <si>
    <t>NY005268B</t>
  </si>
  <si>
    <t>E 56TH ST</t>
  </si>
  <si>
    <t>FARRAGUT RD</t>
  </si>
  <si>
    <t>AVENUE H</t>
  </si>
  <si>
    <t>1980/07/01-ATP 6</t>
  </si>
  <si>
    <t>GOMPERS</t>
  </si>
  <si>
    <t>NY005032</t>
  </si>
  <si>
    <t>DELANCY ST</t>
  </si>
  <si>
    <t>PITT ST</t>
  </si>
  <si>
    <t>STANTON ST</t>
  </si>
  <si>
    <t>GOWANUS</t>
  </si>
  <si>
    <t>NY005000250</t>
  </si>
  <si>
    <t>NY005213G</t>
  </si>
  <si>
    <t>4-6-9-13-14</t>
  </si>
  <si>
    <t>WYCKOFF ST</t>
  </si>
  <si>
    <t>DOUGLASS ST</t>
  </si>
  <si>
    <t>BOND ST</t>
  </si>
  <si>
    <t>HOYT ST</t>
  </si>
  <si>
    <t>GRAMPION</t>
  </si>
  <si>
    <t>NY005010300</t>
  </si>
  <si>
    <t>NY005210</t>
  </si>
  <si>
    <t>W 119TH ST</t>
  </si>
  <si>
    <t>GRANT</t>
  </si>
  <si>
    <t>NY005000870</t>
  </si>
  <si>
    <t>NY005030</t>
  </si>
  <si>
    <t>13-21</t>
  </si>
  <si>
    <t>W 125TH ST</t>
  </si>
  <si>
    <t>MORNINGSIDE AVE</t>
  </si>
  <si>
    <t>W 123RD ST</t>
  </si>
  <si>
    <t>GRAVESEND</t>
  </si>
  <si>
    <t>NY005025</t>
  </si>
  <si>
    <t>BAYVIEW AVE</t>
  </si>
  <si>
    <t>W 33RD ST</t>
  </si>
  <si>
    <t>GUN HILL</t>
  </si>
  <si>
    <t>NY005010470</t>
  </si>
  <si>
    <t>NY005267A</t>
  </si>
  <si>
    <t>WHITE PLAINS RD</t>
  </si>
  <si>
    <t>GUN HILL RD</t>
  </si>
  <si>
    <t>MAGENTA ST</t>
  </si>
  <si>
    <t>HABER</t>
  </si>
  <si>
    <t>NY005271D</t>
  </si>
  <si>
    <t>REIGELMANN BRDWLK</t>
  </si>
  <si>
    <t>HAMMEL</t>
  </si>
  <si>
    <t>NY005027</t>
  </si>
  <si>
    <t>B 86TH ST</t>
  </si>
  <si>
    <t>HAMMELS BLVD</t>
  </si>
  <si>
    <t>B 81ST ST</t>
  </si>
  <si>
    <t>ROCKAWAY BCH BLVD</t>
  </si>
  <si>
    <t>HARBORVIEW TERRACE</t>
  </si>
  <si>
    <t>NY005168</t>
  </si>
  <si>
    <t>14-15</t>
  </si>
  <si>
    <t>W 54TH ST</t>
  </si>
  <si>
    <t>W 56TH ST</t>
  </si>
  <si>
    <t>ELEVENTH AVE</t>
  </si>
  <si>
    <t>HARLEM RIVER</t>
  </si>
  <si>
    <t>NY005042</t>
  </si>
  <si>
    <t>MACOMBS PL</t>
  </si>
  <si>
    <t>HARLEM RIVER DR</t>
  </si>
  <si>
    <t>W 151ST ST</t>
  </si>
  <si>
    <t>W 153RD ST</t>
  </si>
  <si>
    <t>HARLEM RIVER II</t>
  </si>
  <si>
    <t>NY005051</t>
  </si>
  <si>
    <t>W 152ND ST</t>
  </si>
  <si>
    <t>HARRISON AVENUE REHAB (GROUP A)</t>
  </si>
  <si>
    <t>NY005013410</t>
  </si>
  <si>
    <t>NY005231</t>
  </si>
  <si>
    <t>HARRISON AVE</t>
  </si>
  <si>
    <t>W BURNSIDE AVE</t>
  </si>
  <si>
    <t>GRAND AVE</t>
  </si>
  <si>
    <t>KINGSLAND PL</t>
  </si>
  <si>
    <t>HARRISON AVENUE REHAB (GROUP B)</t>
  </si>
  <si>
    <t>NY005287</t>
  </si>
  <si>
    <t>UNIVERSITY PL</t>
  </si>
  <si>
    <t>HERNANDEZ</t>
  </si>
  <si>
    <t>NY005085</t>
  </si>
  <si>
    <t>HIGHBRIDGE GARDENS</t>
  </si>
  <si>
    <t>NY005000780</t>
  </si>
  <si>
    <t>NY005026</t>
  </si>
  <si>
    <t>SEDGWICK AVE</t>
  </si>
  <si>
    <t>W 167TH ST</t>
  </si>
  <si>
    <t>UNIVERSITY AVE</t>
  </si>
  <si>
    <t>HOE AVENUE-EAST 173RD STREET</t>
  </si>
  <si>
    <t>NY005164</t>
  </si>
  <si>
    <t>HOLMES TOWERS</t>
  </si>
  <si>
    <t>NY005011390</t>
  </si>
  <si>
    <t>NY005069</t>
  </si>
  <si>
    <t>ISAACS HOUSES</t>
  </si>
  <si>
    <t>E 92ND ST</t>
  </si>
  <si>
    <t>HOPE GARDENS</t>
  </si>
  <si>
    <t>NY005218</t>
  </si>
  <si>
    <t>LINDEN ST</t>
  </si>
  <si>
    <t>GROVE ST</t>
  </si>
  <si>
    <t>HOWARD</t>
  </si>
  <si>
    <t>NY005000720</t>
  </si>
  <si>
    <t>NY005244A</t>
  </si>
  <si>
    <t>HOWARD AVENUE</t>
  </si>
  <si>
    <t>NY005261</t>
  </si>
  <si>
    <t>GRAFTON ST</t>
  </si>
  <si>
    <t>HOWARD AVENUE-PARK PLACE</t>
  </si>
  <si>
    <t>NY005225</t>
  </si>
  <si>
    <t>HOWARD AVE</t>
  </si>
  <si>
    <t>STERLING PL</t>
  </si>
  <si>
    <t>HUGHES APARTMENTS</t>
  </si>
  <si>
    <t>NY005011680</t>
  </si>
  <si>
    <t>NY005081</t>
  </si>
  <si>
    <t>HUNTS POINT AVENUE REHAB</t>
  </si>
  <si>
    <t>NY005299</t>
  </si>
  <si>
    <t>HUNTS POINT AVE</t>
  </si>
  <si>
    <t>SENECA AVE</t>
  </si>
  <si>
    <t>IRVINE ST</t>
  </si>
  <si>
    <t>32, 34</t>
  </si>
  <si>
    <t>HYLAN</t>
  </si>
  <si>
    <t>NY005010860</t>
  </si>
  <si>
    <t>NY005364</t>
  </si>
  <si>
    <t>INDEPENDENCE</t>
  </si>
  <si>
    <t>NY005021400</t>
  </si>
  <si>
    <t>NY005376</t>
  </si>
  <si>
    <t>CLYMER ST</t>
  </si>
  <si>
    <t>WILSON ST</t>
  </si>
  <si>
    <t>INGERSOLL</t>
  </si>
  <si>
    <t>NY005000140</t>
  </si>
  <si>
    <t>NY005213B</t>
  </si>
  <si>
    <t>SAINT EDWARDS ST</t>
  </si>
  <si>
    <t>INTERNATIONAL TOWER</t>
  </si>
  <si>
    <t>NY005241</t>
  </si>
  <si>
    <t>90TH AVE</t>
  </si>
  <si>
    <t>169TH ST</t>
  </si>
  <si>
    <t>ISAACS</t>
  </si>
  <si>
    <t>NY005057</t>
  </si>
  <si>
    <t>E 93RD ST</t>
  </si>
  <si>
    <t>JACKSON</t>
  </si>
  <si>
    <t>NY005012670</t>
  </si>
  <si>
    <t>NY005043</t>
  </si>
  <si>
    <t>E 158TH ST</t>
  </si>
  <si>
    <t>E 156TH ST</t>
  </si>
  <si>
    <t>JEFFERSON</t>
  </si>
  <si>
    <t>NY005016</t>
  </si>
  <si>
    <t>E 115TH ST</t>
  </si>
  <si>
    <t>JOHNSON</t>
  </si>
  <si>
    <t>NY005000170</t>
  </si>
  <si>
    <t>NY005213H</t>
  </si>
  <si>
    <t>KING TOWERS</t>
  </si>
  <si>
    <t>NY005213J</t>
  </si>
  <si>
    <t>W 112TH ST</t>
  </si>
  <si>
    <t>LENOX AVE</t>
  </si>
  <si>
    <t>W 115TH ST</t>
  </si>
  <si>
    <t>FIFTH AVE</t>
  </si>
  <si>
    <t>KINGSBOROUGH</t>
  </si>
  <si>
    <t>NY005010100</t>
  </si>
  <si>
    <t>NY005006</t>
  </si>
  <si>
    <t>PACIFIC ST</t>
  </si>
  <si>
    <t>ROCHESTER AVE</t>
  </si>
  <si>
    <t>8, 16</t>
  </si>
  <si>
    <t>KINGSBOROUGH EXTENSION</t>
  </si>
  <si>
    <t>NY005071</t>
  </si>
  <si>
    <t>LA GUARDIA</t>
  </si>
  <si>
    <t>NY005010760</t>
  </si>
  <si>
    <t>NY005021</t>
  </si>
  <si>
    <t>RUTGERS ST</t>
  </si>
  <si>
    <t>MADISON ST</t>
  </si>
  <si>
    <t>MONTGOMERY ST</t>
  </si>
  <si>
    <t>CHERRY ST</t>
  </si>
  <si>
    <t>LA GUARDIA ADDITION</t>
  </si>
  <si>
    <t>NY005061</t>
  </si>
  <si>
    <t>LAFAYETTE</t>
  </si>
  <si>
    <t>NY005001220</t>
  </si>
  <si>
    <t>NY005047</t>
  </si>
  <si>
    <t>13-15-20</t>
  </si>
  <si>
    <t>CLASSON AVE</t>
  </si>
  <si>
    <t>DEKALB AVE</t>
  </si>
  <si>
    <t>FRANKLIN AVE</t>
  </si>
  <si>
    <t>LATIMER GARDENS</t>
  </si>
  <si>
    <t>NY005093</t>
  </si>
  <si>
    <t>34TH, 35TH AVES</t>
  </si>
  <si>
    <t>LINDEN PL</t>
  </si>
  <si>
    <t>LEAVITT ST</t>
  </si>
  <si>
    <t>137TH ST</t>
  </si>
  <si>
    <t>LEAVITT STREET-34TH AVENUE</t>
  </si>
  <si>
    <t>NY005191</t>
  </si>
  <si>
    <t>34TH AVE</t>
  </si>
  <si>
    <t>34TH RD</t>
  </si>
  <si>
    <t>LEHMAN VILLAGE</t>
  </si>
  <si>
    <t>NY005001010</t>
  </si>
  <si>
    <t>NY005033</t>
  </si>
  <si>
    <t>LENOX ROAD-ROCKAWAY PARKWAY</t>
  </si>
  <si>
    <t>NY005292</t>
  </si>
  <si>
    <t>KINGS HIGHWAY</t>
  </si>
  <si>
    <t>E 98TH ST</t>
  </si>
  <si>
    <t>WILIMOHR ST</t>
  </si>
  <si>
    <t>E 97TH ST</t>
  </si>
  <si>
    <t>55, 58</t>
  </si>
  <si>
    <t>LEXINGTON</t>
  </si>
  <si>
    <t>NY005010620</t>
  </si>
  <si>
    <t>NY005183C</t>
  </si>
  <si>
    <t>LINCOLN</t>
  </si>
  <si>
    <t>NY005000200</t>
  </si>
  <si>
    <t>NY005213E</t>
  </si>
  <si>
    <t>E 132ND ST</t>
  </si>
  <si>
    <t>E 135TH ST</t>
  </si>
  <si>
    <t>LINDEN</t>
  </si>
  <si>
    <t>NY005020950</t>
  </si>
  <si>
    <t>NY005377</t>
  </si>
  <si>
    <t>VERMONT ST</t>
  </si>
  <si>
    <t>COZINE AVE</t>
  </si>
  <si>
    <t>LONG ISLAND BAPTIST HOUSES</t>
  </si>
  <si>
    <t>NY005201</t>
  </si>
  <si>
    <t>SHEFFIELD AVE</t>
  </si>
  <si>
    <t>HINSDALE ST</t>
  </si>
  <si>
    <t>LONGFELLOW AVENUE REHAB</t>
  </si>
  <si>
    <t>NY005295</t>
  </si>
  <si>
    <t>WHITLOCK AVE</t>
  </si>
  <si>
    <t>LOW HOUSES</t>
  </si>
  <si>
    <t>NY005082</t>
  </si>
  <si>
    <t>17-18</t>
  </si>
  <si>
    <t>SACKMAN ST</t>
  </si>
  <si>
    <t>CHRISTOPHER ST</t>
  </si>
  <si>
    <t>19, 20</t>
  </si>
  <si>
    <t>LOWER EAST SIDE I INFILL</t>
  </si>
  <si>
    <t>NY005259</t>
  </si>
  <si>
    <t>RIVINGTON ST</t>
  </si>
  <si>
    <t>FORSYTHE ST</t>
  </si>
  <si>
    <t>LOWER EAST SIDE II</t>
  </si>
  <si>
    <t>NY005262</t>
  </si>
  <si>
    <t>E 4TH &amp; 5TH STS</t>
  </si>
  <si>
    <t>E 6TH ST</t>
  </si>
  <si>
    <t>AVENUES B &amp; C</t>
  </si>
  <si>
    <t>AVENUE D</t>
  </si>
  <si>
    <t>LOWER EAST SIDE III</t>
  </si>
  <si>
    <t>NY005215</t>
  </si>
  <si>
    <t>E 9TH ST</t>
  </si>
  <si>
    <t>E 8TH ST</t>
  </si>
  <si>
    <t>LOWER EAST SIDE REHAB (GROUP 5)</t>
  </si>
  <si>
    <t>NY005233</t>
  </si>
  <si>
    <t>E 7TH ST</t>
  </si>
  <si>
    <t>MANHATTANVILLE</t>
  </si>
  <si>
    <t>NY005020810</t>
  </si>
  <si>
    <t>NY005378</t>
  </si>
  <si>
    <t>W 133RD ST</t>
  </si>
  <si>
    <t>W 129TH ST</t>
  </si>
  <si>
    <t>30, 31</t>
  </si>
  <si>
    <t>MANHATTANVILLE REHAB (GROUP 2)</t>
  </si>
  <si>
    <t>NY005010810</t>
  </si>
  <si>
    <t>NY005235</t>
  </si>
  <si>
    <t>W 134TH ST</t>
  </si>
  <si>
    <t>W 135TH ST</t>
  </si>
  <si>
    <t>MANHATTANVILLE REHAB (GROUP 3)</t>
  </si>
  <si>
    <t>NY005236</t>
  </si>
  <si>
    <t>MARBLE HILL</t>
  </si>
  <si>
    <t>NY005020490</t>
  </si>
  <si>
    <t>NY005379</t>
  </si>
  <si>
    <t>EXTERIOR ST</t>
  </si>
  <si>
    <t>W 225TH ST</t>
  </si>
  <si>
    <t>W 230TH ST</t>
  </si>
  <si>
    <t>31, 33</t>
  </si>
  <si>
    <t>72, 81</t>
  </si>
  <si>
    <t>10, 11, 14</t>
  </si>
  <si>
    <t>MARCY</t>
  </si>
  <si>
    <t>NY005000210</t>
  </si>
  <si>
    <t>NY005213F</t>
  </si>
  <si>
    <t>MARCY AVENUE-GREENE AVENUE SITE A</t>
  </si>
  <si>
    <t>NY005300</t>
  </si>
  <si>
    <t>LEXINGTON AVE</t>
  </si>
  <si>
    <t>MARCY AVENUE-GREENE AVENUE SITE B</t>
  </si>
  <si>
    <t>NY005293</t>
  </si>
  <si>
    <t>MARINER'S HARBOR</t>
  </si>
  <si>
    <t>NY005000770</t>
  </si>
  <si>
    <t>NY005020</t>
  </si>
  <si>
    <t>GRAND VIEW AVE</t>
  </si>
  <si>
    <t>ROXBURY ST</t>
  </si>
  <si>
    <t>LOCKMAN AVE</t>
  </si>
  <si>
    <t>CONTINENTAL PL</t>
  </si>
  <si>
    <t>MARLBORO</t>
  </si>
  <si>
    <t>NY005020830</t>
  </si>
  <si>
    <t>NY005380</t>
  </si>
  <si>
    <t>STILLWELL AVE</t>
  </si>
  <si>
    <t>AVENUE V</t>
  </si>
  <si>
    <t>86TH ST</t>
  </si>
  <si>
    <t>AVENUE X</t>
  </si>
  <si>
    <t>45, 47</t>
  </si>
  <si>
    <t>MARSHALL PLAZA</t>
  </si>
  <si>
    <t>NY005265</t>
  </si>
  <si>
    <t>W 158TH ST</t>
  </si>
  <si>
    <t>W 157TH ST</t>
  </si>
  <si>
    <t>MCKINLEY</t>
  </si>
  <si>
    <t>NY005031</t>
  </si>
  <si>
    <t>MELROSE</t>
  </si>
  <si>
    <t>NY005216B</t>
  </si>
  <si>
    <t>MORRIS AVE</t>
  </si>
  <si>
    <t>79, 84</t>
  </si>
  <si>
    <t>MELTZER TOWER</t>
  </si>
  <si>
    <t>E 1ST ST</t>
  </si>
  <si>
    <t>METRO NORTH PLAZA</t>
  </si>
  <si>
    <t>NY005092</t>
  </si>
  <si>
    <t>E 101ST ST</t>
  </si>
  <si>
    <t>MIDDLETOWN PLAZA</t>
  </si>
  <si>
    <t>NY005096B</t>
  </si>
  <si>
    <t>ROBERTS AVE</t>
  </si>
  <si>
    <t>JARVIS AVE</t>
  </si>
  <si>
    <t>MIDDLETOWN RD</t>
  </si>
  <si>
    <t>HOBART AVE</t>
  </si>
  <si>
    <t>MILL BROOK</t>
  </si>
  <si>
    <t>NY005010840</t>
  </si>
  <si>
    <t>NY005244C</t>
  </si>
  <si>
    <t>BROOK AVE</t>
  </si>
  <si>
    <t>E 137TH ST</t>
  </si>
  <si>
    <t>CYPRESS AVE</t>
  </si>
  <si>
    <t>MILL BROOK EXTENSION</t>
  </si>
  <si>
    <t>MITCHEL</t>
  </si>
  <si>
    <t>NY005011450</t>
  </si>
  <si>
    <t>NY005050</t>
  </si>
  <si>
    <t>17-19-20</t>
  </si>
  <si>
    <t>LINCOLN AVE</t>
  </si>
  <si>
    <t>E 138TH ST</t>
  </si>
  <si>
    <t>WILLIS AVE</t>
  </si>
  <si>
    <t>MONROE</t>
  </si>
  <si>
    <t>NY005000880</t>
  </si>
  <si>
    <t>NY005036</t>
  </si>
  <si>
    <t>SOUNDVIEW AVE</t>
  </si>
  <si>
    <t>TAYLOR AVE</t>
  </si>
  <si>
    <t>MOORE</t>
  </si>
  <si>
    <t>NY005010930</t>
  </si>
  <si>
    <t>NY005080</t>
  </si>
  <si>
    <t>E 147TH ST</t>
  </si>
  <si>
    <t>E 149TH ST</t>
  </si>
  <si>
    <t>JACKSON AVE</t>
  </si>
  <si>
    <t>MORRIS I</t>
  </si>
  <si>
    <t>NY005011020</t>
  </si>
  <si>
    <t>NY005037</t>
  </si>
  <si>
    <t>16-20</t>
  </si>
  <si>
    <t>E 170TH ST</t>
  </si>
  <si>
    <t>MORRIS II</t>
  </si>
  <si>
    <t>NY005079</t>
  </si>
  <si>
    <t>MORRIS PARK SENIOR CITIZENS HOME</t>
  </si>
  <si>
    <t>NY005012410</t>
  </si>
  <si>
    <t>NY005200</t>
  </si>
  <si>
    <t>E 124TH ST</t>
  </si>
  <si>
    <t>MORRISANIA</t>
  </si>
  <si>
    <t>NY005011410</t>
  </si>
  <si>
    <t>NY005048</t>
  </si>
  <si>
    <t>MORRISANIA AIR RIGHTS</t>
  </si>
  <si>
    <t>NY005190</t>
  </si>
  <si>
    <t>19-23-29</t>
  </si>
  <si>
    <t>3, 4</t>
  </si>
  <si>
    <t>16, 17</t>
  </si>
  <si>
    <t>MOTT HAVEN</t>
  </si>
  <si>
    <t>NY005001210</t>
  </si>
  <si>
    <t>NY005044</t>
  </si>
  <si>
    <t>20-22</t>
  </si>
  <si>
    <t>E 140TH ST</t>
  </si>
  <si>
    <t>E 144TH ST</t>
  </si>
  <si>
    <t>ALEXANDER AVE</t>
  </si>
  <si>
    <t>NEW LANE AREA</t>
  </si>
  <si>
    <t>NY005010350</t>
  </si>
  <si>
    <t>NY005242</t>
  </si>
  <si>
    <t>NEW LANE</t>
  </si>
  <si>
    <t>WATER FRONT TRACT</t>
  </si>
  <si>
    <t>NOSTRAND</t>
  </si>
  <si>
    <t>NY005010360</t>
  </si>
  <si>
    <t>NY005268C</t>
  </si>
  <si>
    <t>BRAGG ST</t>
  </si>
  <si>
    <t>BATCHELDER ST</t>
  </si>
  <si>
    <t>OCEAN BAY APARTMENTS (OCEANSIDE)</t>
  </si>
  <si>
    <t>NY005010980</t>
  </si>
  <si>
    <t>NY005244F</t>
  </si>
  <si>
    <t>ARVERNE BLVD</t>
  </si>
  <si>
    <t>B 56TH ST</t>
  </si>
  <si>
    <t>B 54TH ST</t>
  </si>
  <si>
    <t>OCEAN HILL APARTMENTS</t>
  </si>
  <si>
    <t>NY005011620</t>
  </si>
  <si>
    <t>NY005072</t>
  </si>
  <si>
    <t>MACDOUGAL ST</t>
  </si>
  <si>
    <t>OCEAN HILL-BROWNSVILLE</t>
  </si>
  <si>
    <t>NY005257</t>
  </si>
  <si>
    <t>SARATOGA AVE</t>
  </si>
  <si>
    <t>DEAN ST</t>
  </si>
  <si>
    <t>O'DWYER GARDENS</t>
  </si>
  <si>
    <t>NY005267D</t>
  </si>
  <si>
    <t>15-16</t>
  </si>
  <si>
    <t>PALMETTO GARDENS</t>
  </si>
  <si>
    <t>NY005196</t>
  </si>
  <si>
    <t>PALMETTO ST</t>
  </si>
  <si>
    <t>PARK AVENUE-EAST 122ND, 123RD STREETS</t>
  </si>
  <si>
    <t>NY005127</t>
  </si>
  <si>
    <t>E 122ND ST</t>
  </si>
  <si>
    <t>E 123RD ST</t>
  </si>
  <si>
    <t>PARK ROCK REHAB</t>
  </si>
  <si>
    <t>NY005285</t>
  </si>
  <si>
    <t>PARKSIDE</t>
  </si>
  <si>
    <t>NY005267B</t>
  </si>
  <si>
    <t>6-7-14-15</t>
  </si>
  <si>
    <t>ARNOW AVE</t>
  </si>
  <si>
    <t>BRONX PARK EAST</t>
  </si>
  <si>
    <t>PATTERSON</t>
  </si>
  <si>
    <t>NY005000240</t>
  </si>
  <si>
    <t>NY005216A</t>
  </si>
  <si>
    <t>E 145TH ST</t>
  </si>
  <si>
    <t>E 139TH ST</t>
  </si>
  <si>
    <t>PELHAM PARKWAY</t>
  </si>
  <si>
    <t>NY005271A</t>
  </si>
  <si>
    <t>PELHAM PKWY</t>
  </si>
  <si>
    <t>WALLACE AVE</t>
  </si>
  <si>
    <t>WILLIAMSBRIDGE RD</t>
  </si>
  <si>
    <t>PENNSYLVANIA AVENUE-WORTMAN AVENUE</t>
  </si>
  <si>
    <t>NY005011940</t>
  </si>
  <si>
    <t>NY005091</t>
  </si>
  <si>
    <t>PENNSYLVANIA AVE</t>
  </si>
  <si>
    <t>PINK</t>
  </si>
  <si>
    <t>NY005000890</t>
  </si>
  <si>
    <t>NY005035</t>
  </si>
  <si>
    <t>CRESCENT ST</t>
  </si>
  <si>
    <t>ELDERTS LA</t>
  </si>
  <si>
    <t>POLO GROUNDS TOWERS</t>
  </si>
  <si>
    <t>NY005001490</t>
  </si>
  <si>
    <t>NY005062</t>
  </si>
  <si>
    <t>POMONOK</t>
  </si>
  <si>
    <t>NY005000530</t>
  </si>
  <si>
    <t>NY005271C</t>
  </si>
  <si>
    <t>71ST AVE</t>
  </si>
  <si>
    <t>PARSONS BLVD</t>
  </si>
  <si>
    <t>KISSENA BLVD</t>
  </si>
  <si>
    <t>65TH AVE</t>
  </si>
  <si>
    <t>PUBLIC SCHOOL 139 (CONVERSION)</t>
  </si>
  <si>
    <t>NY005011110</t>
  </si>
  <si>
    <t>NY005260</t>
  </si>
  <si>
    <t>W 139,140TH STS</t>
  </si>
  <si>
    <t>QUEENSBRIDGE NORTH</t>
  </si>
  <si>
    <t>NY005005050</t>
  </si>
  <si>
    <t>NY005002B</t>
  </si>
  <si>
    <t>41ST AVE</t>
  </si>
  <si>
    <t>VERNON BLVD</t>
  </si>
  <si>
    <t>40TH AVE</t>
  </si>
  <si>
    <t>21ST ST</t>
  </si>
  <si>
    <t>QUEENSBRIDGE SOUTH</t>
  </si>
  <si>
    <t>NY005000050</t>
  </si>
  <si>
    <t>NY005002A</t>
  </si>
  <si>
    <t>41ST RD</t>
  </si>
  <si>
    <t>RALPH AVENUE REHAB</t>
  </si>
  <si>
    <t>NY005290</t>
  </si>
  <si>
    <t>RANDALL AVENUE-BALCOM AVENUE</t>
  </si>
  <si>
    <t>NY005010630</t>
  </si>
  <si>
    <t>NY005179</t>
  </si>
  <si>
    <t>RANDALL AVE</t>
  </si>
  <si>
    <t>BALCOM AVE</t>
  </si>
  <si>
    <t>SCHLEY AVE</t>
  </si>
  <si>
    <t>BUTTRICK AVE</t>
  </si>
  <si>
    <t>RANGEL</t>
  </si>
  <si>
    <t>NY005000370</t>
  </si>
  <si>
    <t>NY005114E</t>
  </si>
  <si>
    <t>HARLEM RIVER DRIVEWAY</t>
  </si>
  <si>
    <t>RAVENSWOOD</t>
  </si>
  <si>
    <t>NY005000480</t>
  </si>
  <si>
    <t>NY005184</t>
  </si>
  <si>
    <t>12TH ST</t>
  </si>
  <si>
    <t>24TH ST</t>
  </si>
  <si>
    <t>36TH AVE</t>
  </si>
  <si>
    <t>1971/06/29-FED TRAN</t>
  </si>
  <si>
    <t>RED HOOK I</t>
  </si>
  <si>
    <t>***</t>
  </si>
  <si>
    <t>004, 079</t>
  </si>
  <si>
    <t>202, 230</t>
  </si>
  <si>
    <t>NY005001</t>
  </si>
  <si>
    <t>DWIGHT ST</t>
  </si>
  <si>
    <t>CLINTON ST</t>
  </si>
  <si>
    <t>W 9TH ST</t>
  </si>
  <si>
    <t>LORRAINE ST</t>
  </si>
  <si>
    <t>RED HOOK II</t>
  </si>
  <si>
    <t>NY005000790</t>
  </si>
  <si>
    <t>079*</t>
  </si>
  <si>
    <t>NY005029</t>
  </si>
  <si>
    <t>RICHARDS ST</t>
  </si>
  <si>
    <t>WOLCOTT ST</t>
  </si>
  <si>
    <t>RED HOOK PARK</t>
  </si>
  <si>
    <t>REDFERN</t>
  </si>
  <si>
    <t>NY005000550</t>
  </si>
  <si>
    <t>NY005216D</t>
  </si>
  <si>
    <t>REDFERN AVE</t>
  </si>
  <si>
    <t>HASSOCK ST</t>
  </si>
  <si>
    <t>B 12TH ST</t>
  </si>
  <si>
    <t>REHAB PROGRAM (COLLEGE POINT)</t>
  </si>
  <si>
    <t>NY005076E</t>
  </si>
  <si>
    <t>125TH ST</t>
  </si>
  <si>
    <t>22ND AVE</t>
  </si>
  <si>
    <t>126TH ST</t>
  </si>
  <si>
    <t>REHAB PROGRAM (DOUGLASS REHABS)</t>
  </si>
  <si>
    <t>NY005013170</t>
  </si>
  <si>
    <t>255 - BLDGS 2-4, 299 - BLDG 1</t>
  </si>
  <si>
    <t>NY005076A - BLDG 3-4, NY005076B - BLDGS 2, NY005076C - BLDG 1</t>
  </si>
  <si>
    <t>REHAB PROGRAM (TAFT REHABS)</t>
  </si>
  <si>
    <t>295 - BLDG 1, 293 - BLDGS 2,3 292 - BLDG 4</t>
  </si>
  <si>
    <t>NY005076G - BLDG 1, NY005076I - BLDG 2, 3,  NY005076J - BLDG 4</t>
  </si>
  <si>
    <t>REHAB PROGRAM (WISE REHAB)</t>
  </si>
  <si>
    <t>NY005076D</t>
  </si>
  <si>
    <t>CENTRAL PARK WEST</t>
  </si>
  <si>
    <t>REID APARTMENTS</t>
  </si>
  <si>
    <t>NY005089</t>
  </si>
  <si>
    <t>MAPLE ST</t>
  </si>
  <si>
    <t>RICHMOND TERRACE</t>
  </si>
  <si>
    <t>NY005039</t>
  </si>
  <si>
    <t>JERSEY ST</t>
  </si>
  <si>
    <t>RICHMOND TERR</t>
  </si>
  <si>
    <t>CRESCENT AVE</t>
  </si>
  <si>
    <t>RIIS</t>
  </si>
  <si>
    <t>NY005010180</t>
  </si>
  <si>
    <t>NY005008</t>
  </si>
  <si>
    <t>FDR DR</t>
  </si>
  <si>
    <t>RIIS II</t>
  </si>
  <si>
    <t>NY005181D</t>
  </si>
  <si>
    <t>EAST 6TH ST</t>
  </si>
  <si>
    <t>EAST 8TH ST</t>
  </si>
  <si>
    <t>ROBBINS PLAZA</t>
  </si>
  <si>
    <t>NY005151</t>
  </si>
  <si>
    <t>E 70TH ST</t>
  </si>
  <si>
    <t>E 71ST ST</t>
  </si>
  <si>
    <t>ROBINSON</t>
  </si>
  <si>
    <t>NY005173</t>
  </si>
  <si>
    <t>E 128TH ST</t>
  </si>
  <si>
    <t>E 129TH ST</t>
  </si>
  <si>
    <t>ROOSEVELT I</t>
  </si>
  <si>
    <t>NY005011350</t>
  </si>
  <si>
    <t>NY005054</t>
  </si>
  <si>
    <t>14-15-18</t>
  </si>
  <si>
    <t>KOSCIUSKO ST</t>
  </si>
  <si>
    <t>PULASKI ST</t>
  </si>
  <si>
    <t>STUYVESANT AVE</t>
  </si>
  <si>
    <t>54, 56</t>
  </si>
  <si>
    <t>ROOSEVELT II</t>
  </si>
  <si>
    <t>NY005083</t>
  </si>
  <si>
    <t>LEWIS AVE</t>
  </si>
  <si>
    <t>RUTGERS</t>
  </si>
  <si>
    <t>NY005020990</t>
  </si>
  <si>
    <t>NY005382</t>
  </si>
  <si>
    <t>PIKE ST</t>
  </si>
  <si>
    <t>RUTLAND TOWERS</t>
  </si>
  <si>
    <t>NY005211</t>
  </si>
  <si>
    <t>E 91ST ST</t>
  </si>
  <si>
    <t>RUTLAND RD</t>
  </si>
  <si>
    <t>SACK WERN</t>
  </si>
  <si>
    <t>NY005205</t>
  </si>
  <si>
    <t>BEACH AVE</t>
  </si>
  <si>
    <t>ROSEDALE AVE</t>
  </si>
  <si>
    <t>SAINT MARY'S PARK</t>
  </si>
  <si>
    <t>NY005020930</t>
  </si>
  <si>
    <t>NY005384</t>
  </si>
  <si>
    <t>CAULDWELL AVE</t>
  </si>
  <si>
    <t>29, 32</t>
  </si>
  <si>
    <t>SAINT NICHOLAS</t>
  </si>
  <si>
    <t>NY005000380</t>
  </si>
  <si>
    <t>NY005010</t>
  </si>
  <si>
    <t>W 127TH ST</t>
  </si>
  <si>
    <t>W 131ST ST</t>
  </si>
  <si>
    <t>SAMUEL (CITY)</t>
  </si>
  <si>
    <t>NY005023770</t>
  </si>
  <si>
    <t>NY005375</t>
  </si>
  <si>
    <t>W 139TH ST</t>
  </si>
  <si>
    <t>W 147TH ST</t>
  </si>
  <si>
    <t>AC POWELL BLVD</t>
  </si>
  <si>
    <t>70, 71</t>
  </si>
  <si>
    <t>SAMUEL (MHOP) I</t>
  </si>
  <si>
    <t>NY005335</t>
  </si>
  <si>
    <t>MHOP</t>
  </si>
  <si>
    <t>SAMUEL (MHOP) II</t>
  </si>
  <si>
    <t>NY005345</t>
  </si>
  <si>
    <t>SAMUEL (MHOP) III</t>
  </si>
  <si>
    <t>NY005359</t>
  </si>
  <si>
    <t>W 142ND ST</t>
  </si>
  <si>
    <t>SARATOGA VILLAGE</t>
  </si>
  <si>
    <t>NY005067</t>
  </si>
  <si>
    <t>HANCOCK ST</t>
  </si>
  <si>
    <t>SEDGWICK</t>
  </si>
  <si>
    <t>NY005010450</t>
  </si>
  <si>
    <t>NY005183B</t>
  </si>
  <si>
    <t>UNDERCLIFF AVE</t>
  </si>
  <si>
    <t>W 174TH ST</t>
  </si>
  <si>
    <t>SEWARD PARK EXTENSION</t>
  </si>
  <si>
    <t>NY005100</t>
  </si>
  <si>
    <t>BROOME ST</t>
  </si>
  <si>
    <t>NORFOLK ST</t>
  </si>
  <si>
    <t>ESSEX ST</t>
  </si>
  <si>
    <t>SHEEPSHEAD BAY</t>
  </si>
  <si>
    <t>NY005114B</t>
  </si>
  <si>
    <t>SHELTON HOUSE</t>
  </si>
  <si>
    <t>NY005203</t>
  </si>
  <si>
    <t>162ND ST</t>
  </si>
  <si>
    <t>89TH AVE</t>
  </si>
  <si>
    <t>163RD ST</t>
  </si>
  <si>
    <t>SMITH</t>
  </si>
  <si>
    <t>NY005000270</t>
  </si>
  <si>
    <t>NY005220B</t>
  </si>
  <si>
    <t>CATHERINE ST</t>
  </si>
  <si>
    <t>SOUTH ST</t>
  </si>
  <si>
    <t>SAINT JAMES PL</t>
  </si>
  <si>
    <t>SOTOMAYOR HOUSES</t>
  </si>
  <si>
    <t>NY005022</t>
  </si>
  <si>
    <t>LELAND AVE</t>
  </si>
  <si>
    <t>SOUNDVIEW</t>
  </si>
  <si>
    <t>NY005000710</t>
  </si>
  <si>
    <t>NY005220H</t>
  </si>
  <si>
    <t>SOUNDVIEW PK</t>
  </si>
  <si>
    <t>SOUTH BEACH</t>
  </si>
  <si>
    <t>NY005114C</t>
  </si>
  <si>
    <t>KRAMER ST</t>
  </si>
  <si>
    <t>LAMPORT BLVD</t>
  </si>
  <si>
    <t>REID AVE</t>
  </si>
  <si>
    <t>PARKINSON AVE</t>
  </si>
  <si>
    <t>SOUTH BRONX AREA (SITE 402)</t>
  </si>
  <si>
    <t>NY005224</t>
  </si>
  <si>
    <t>SOUTH JAMAICA I</t>
  </si>
  <si>
    <t>NY005010080</t>
  </si>
  <si>
    <t>NY005004</t>
  </si>
  <si>
    <t>158TH ST</t>
  </si>
  <si>
    <t>SOUTH RD</t>
  </si>
  <si>
    <t>160TH ST</t>
  </si>
  <si>
    <t>109TH AVE</t>
  </si>
  <si>
    <t>SOUTH JAMAICA II</t>
  </si>
  <si>
    <t>NY005018</t>
  </si>
  <si>
    <t>BRINKERHOFF AVE</t>
  </si>
  <si>
    <t>STANTON STREET</t>
  </si>
  <si>
    <t>NY005326</t>
  </si>
  <si>
    <t>ATTORNEY ST</t>
  </si>
  <si>
    <t>RIDGE ST</t>
  </si>
  <si>
    <t>STAPLETON</t>
  </si>
  <si>
    <t>NY005021140</t>
  </si>
  <si>
    <t>NY005383</t>
  </si>
  <si>
    <t>1, 8</t>
  </si>
  <si>
    <t>BROAD &amp; HILL STS</t>
  </si>
  <si>
    <t>GORDON ST</t>
  </si>
  <si>
    <t>STEBBINS AVENUE-HEWITT PLACE</t>
  </si>
  <si>
    <t>NY005280</t>
  </si>
  <si>
    <t>HEWITT PL</t>
  </si>
  <si>
    <t>REV JAMES A POLITE AVE</t>
  </si>
  <si>
    <t>DAWSON ST</t>
  </si>
  <si>
    <t>STERLING PLACE REHABS (SAINT JOHNS-STERLING)</t>
  </si>
  <si>
    <t>NY005250</t>
  </si>
  <si>
    <t>SAINT JOHNS PL &amp; PARK PL</t>
  </si>
  <si>
    <t>BUFFALO AVE &amp; UTICA AVE</t>
  </si>
  <si>
    <t>36, 41</t>
  </si>
  <si>
    <t>STERLING PLACE REHABS (STERLING-BUFFALO)</t>
  </si>
  <si>
    <t>NY005305</t>
  </si>
  <si>
    <t>STRAUS</t>
  </si>
  <si>
    <t>NY005011530</t>
  </si>
  <si>
    <t>NY005063</t>
  </si>
  <si>
    <t>19-20</t>
  </si>
  <si>
    <t>STUYVESANT GARDENS I</t>
  </si>
  <si>
    <t>NY005012210</t>
  </si>
  <si>
    <t>NY005133</t>
  </si>
  <si>
    <t>QUINCY ST</t>
  </si>
  <si>
    <t>MALCOLM X BLVD</t>
  </si>
  <si>
    <t>MONROE ST</t>
  </si>
  <si>
    <t>STUYVESANT GARDENS II</t>
  </si>
  <si>
    <t>NY005269</t>
  </si>
  <si>
    <t>SUMNER</t>
  </si>
  <si>
    <t>NY005220I</t>
  </si>
  <si>
    <t>SURFSIDE GARDENS</t>
  </si>
  <si>
    <t>NY005087</t>
  </si>
  <si>
    <t>W 31ST ST</t>
  </si>
  <si>
    <t>SUTTER AVENUE-UNION STREET</t>
  </si>
  <si>
    <t>NY005311</t>
  </si>
  <si>
    <t>UNION STREET</t>
  </si>
  <si>
    <t>TAFT</t>
  </si>
  <si>
    <t>NY005064</t>
  </si>
  <si>
    <t>08, 09</t>
  </si>
  <si>
    <t>TAPSCOTT STREET REHAB</t>
  </si>
  <si>
    <t>NY005278</t>
  </si>
  <si>
    <t>TAYLOR STREET-WYTHE AVENUE</t>
  </si>
  <si>
    <t>NY005012340</t>
  </si>
  <si>
    <t>NY005141</t>
  </si>
  <si>
    <t>8-11-12-13</t>
  </si>
  <si>
    <t>ROSS ST</t>
  </si>
  <si>
    <t>TELLER AVENUE-EAST 166TH STREET</t>
  </si>
  <si>
    <t>NY005163</t>
  </si>
  <si>
    <t>THOMAS APARTMENTS</t>
  </si>
  <si>
    <t>NY005192</t>
  </si>
  <si>
    <t>W 90TH ST</t>
  </si>
  <si>
    <t>W 91ST ST</t>
  </si>
  <si>
    <t>THROGGS NECK</t>
  </si>
  <si>
    <t>NY005015</t>
  </si>
  <si>
    <t>CALHOUN AVE</t>
  </si>
  <si>
    <t>SAMPSON AVE</t>
  </si>
  <si>
    <t>THROGGS NECK ADDITION</t>
  </si>
  <si>
    <t>NY005098</t>
  </si>
  <si>
    <t>DEWEY AVE</t>
  </si>
  <si>
    <t>BALCOLM AVE</t>
  </si>
  <si>
    <t>THROGGS NECK HOUSES</t>
  </si>
  <si>
    <t>TILDEN</t>
  </si>
  <si>
    <t>NY005034</t>
  </si>
  <si>
    <t>LIVONIA AVE</t>
  </si>
  <si>
    <t>TODT HILL</t>
  </si>
  <si>
    <t>NY005268A</t>
  </si>
  <si>
    <t>MANOR RD</t>
  </si>
  <si>
    <t>SCHMIDTS LA</t>
  </si>
  <si>
    <t>LAGUARDIA AVE</t>
  </si>
  <si>
    <t>WESTWOOD AVE</t>
  </si>
  <si>
    <t>TOMPKINS</t>
  </si>
  <si>
    <t>NY005046</t>
  </si>
  <si>
    <t>TWIN PARKS EAST (SITE 9)</t>
  </si>
  <si>
    <t>NY005227</t>
  </si>
  <si>
    <t>OAKLAND PL</t>
  </si>
  <si>
    <t>TWO BRIDGES URA (SITE 7)</t>
  </si>
  <si>
    <t>NY005194</t>
  </si>
  <si>
    <t>UNION AVENUE-EAST 163RD STREET</t>
  </si>
  <si>
    <t>NY005214</t>
  </si>
  <si>
    <t>UNION AVENUE-EAST 166TH STREET</t>
  </si>
  <si>
    <t>NY005291</t>
  </si>
  <si>
    <t>UNITY PLAZA (SITES 17,24,25A)</t>
  </si>
  <si>
    <t>NY005169</t>
  </si>
  <si>
    <t>ALABAMA AVE</t>
  </si>
  <si>
    <t>UNITY PLAZA (SITES 4-27)</t>
  </si>
  <si>
    <t>NY005117</t>
  </si>
  <si>
    <t>BLAKE ST</t>
  </si>
  <si>
    <t>UNIVERSITY AVENUE REHAB</t>
  </si>
  <si>
    <t>NY005283</t>
  </si>
  <si>
    <t>W TREMONT AVE</t>
  </si>
  <si>
    <t>ANDREWS AVE</t>
  </si>
  <si>
    <t>UPACA (SITE 5)</t>
  </si>
  <si>
    <t>NY005254</t>
  </si>
  <si>
    <t>E 121ST ST</t>
  </si>
  <si>
    <t>E 120TH ST</t>
  </si>
  <si>
    <t>UPACA (SITE 6)</t>
  </si>
  <si>
    <t>NY005281</t>
  </si>
  <si>
    <t>E 119TH ST</t>
  </si>
  <si>
    <t>VAN DYKE I</t>
  </si>
  <si>
    <t>NY005000610</t>
  </si>
  <si>
    <t>NY005013</t>
  </si>
  <si>
    <t>VAN DYKE II</t>
  </si>
  <si>
    <t>NY005055</t>
  </si>
  <si>
    <t>VANDALIA AVENUE</t>
  </si>
  <si>
    <t>NY005243</t>
  </si>
  <si>
    <t>LOUISIANA AVE</t>
  </si>
  <si>
    <t>VANDALIA AVE</t>
  </si>
  <si>
    <t>GEORGIA AVE</t>
  </si>
  <si>
    <t>VLADECK</t>
  </si>
  <si>
    <t>NY005010060</t>
  </si>
  <si>
    <t>NY005003</t>
  </si>
  <si>
    <t>HENRY ST</t>
  </si>
  <si>
    <t>WATER ST</t>
  </si>
  <si>
    <t>GOUVERNEUR ST</t>
  </si>
  <si>
    <t>JACKSON ST</t>
  </si>
  <si>
    <t>VLADECK II</t>
  </si>
  <si>
    <t>NY005181B</t>
  </si>
  <si>
    <t>WAGNER</t>
  </si>
  <si>
    <t>NY005010740</t>
  </si>
  <si>
    <t>NY005024</t>
  </si>
  <si>
    <t>WALD</t>
  </si>
  <si>
    <t>NY005000230</t>
  </si>
  <si>
    <t>NY005213C</t>
  </si>
  <si>
    <t>WASHINGTON</t>
  </si>
  <si>
    <t>NY005014</t>
  </si>
  <si>
    <t>2, 12-14</t>
  </si>
  <si>
    <t>E 104TH ST</t>
  </si>
  <si>
    <t>WASHINGTON HEIGHTS REHAB (GROUPS 1&amp;2)</t>
  </si>
  <si>
    <t>NY005221</t>
  </si>
  <si>
    <t>W 176TH ST</t>
  </si>
  <si>
    <t>W 177TH ST</t>
  </si>
  <si>
    <t>AUDUBON AVE</t>
  </si>
  <si>
    <t>WASHINGTON HEIGHTS REHAB PHASE III (FORT WASHINGTON)</t>
  </si>
  <si>
    <t>NY005284B</t>
  </si>
  <si>
    <t>W 164TH ST</t>
  </si>
  <si>
    <t>71, 72</t>
  </si>
  <si>
    <t>07, 10</t>
  </si>
  <si>
    <t>WASHINGTON HEIGHTS REHAB PHASE III (HARLEM RIVER)</t>
  </si>
  <si>
    <t>NY005284A</t>
  </si>
  <si>
    <t>WASHINGTON HEIGHTS REHAB PHASE IV (C)</t>
  </si>
  <si>
    <t>NY005228</t>
  </si>
  <si>
    <t>WASHINGTON HEIGHTS REHAB PHASE IV (D)</t>
  </si>
  <si>
    <t>NY005229</t>
  </si>
  <si>
    <t>WEBSTER</t>
  </si>
  <si>
    <t>NY005028</t>
  </si>
  <si>
    <t>WEEKSVILLE GARDENS</t>
  </si>
  <si>
    <t>NY005132</t>
  </si>
  <si>
    <t>SCHENECTADY AVE</t>
  </si>
  <si>
    <t>WEST BRIGHTON I</t>
  </si>
  <si>
    <t>NY005010130</t>
  </si>
  <si>
    <t>NY005040</t>
  </si>
  <si>
    <t>CASTLETON AVE</t>
  </si>
  <si>
    <t>HENDERSON AVE</t>
  </si>
  <si>
    <t>ALASKA ST</t>
  </si>
  <si>
    <t>WEST BRIGHTON II</t>
  </si>
  <si>
    <t>WEST FARMS ROAD REHAB</t>
  </si>
  <si>
    <t>NY005286</t>
  </si>
  <si>
    <t>FREEMAN ST</t>
  </si>
  <si>
    <t>WEST FARMS RD</t>
  </si>
  <si>
    <t>2, 3</t>
  </si>
  <si>
    <t>WEST FARMS SQUARE CONVENTIONAL</t>
  </si>
  <si>
    <t>NY005015310</t>
  </si>
  <si>
    <t>NY005318</t>
  </si>
  <si>
    <t>WEST TREMONT AVENUE-SEDGWICK AVENUE AREA</t>
  </si>
  <si>
    <t>NY005180</t>
  </si>
  <si>
    <t>MONTGOMERY AVE</t>
  </si>
  <si>
    <t>PALISADE PL</t>
  </si>
  <si>
    <t>WHITE</t>
  </si>
  <si>
    <t>NY005244E</t>
  </si>
  <si>
    <t>WHITMAN</t>
  </si>
  <si>
    <t>NY005005140</t>
  </si>
  <si>
    <t>NY005213A</t>
  </si>
  <si>
    <t>WILLIAMS PLAZA</t>
  </si>
  <si>
    <t>NY005021280</t>
  </si>
  <si>
    <t>NY005385</t>
  </si>
  <si>
    <t>14-21</t>
  </si>
  <si>
    <t>ROEBLING ST</t>
  </si>
  <si>
    <t>DIVISION AVE</t>
  </si>
  <si>
    <t>WILLIAMSBURG</t>
  </si>
  <si>
    <t>NY005000020</t>
  </si>
  <si>
    <t>NY005041</t>
  </si>
  <si>
    <t>LEONARD ST</t>
  </si>
  <si>
    <t>MAUJER ST</t>
  </si>
  <si>
    <t>SCHOLES ST</t>
  </si>
  <si>
    <t>WILSON</t>
  </si>
  <si>
    <t>NY005220J</t>
  </si>
  <si>
    <t>WISE TOWERS</t>
  </si>
  <si>
    <t>NY005021270</t>
  </si>
  <si>
    <t>NY005386</t>
  </si>
  <si>
    <t>WOODSIDE</t>
  </si>
  <si>
    <t>NY005000330</t>
  </si>
  <si>
    <t>NY005114D</t>
  </si>
  <si>
    <t>49TH ST</t>
  </si>
  <si>
    <t>51ST ST</t>
  </si>
  <si>
    <t>31ST AVE</t>
  </si>
  <si>
    <t>NEWTOWN RD</t>
  </si>
  <si>
    <t>WOODSON</t>
  </si>
  <si>
    <t>NY005084</t>
  </si>
  <si>
    <t>JUNIUS ST</t>
  </si>
  <si>
    <t>WSUR (BROWNSTONES)</t>
  </si>
  <si>
    <t>NY005052K</t>
  </si>
  <si>
    <t>W 89TH &amp; 90TH STS</t>
  </si>
  <si>
    <t>91ST &amp; 93RD STS</t>
  </si>
  <si>
    <t>WSUR (SITE A) 120 WEST 94TH STREET</t>
  </si>
  <si>
    <t>NY005056</t>
  </si>
  <si>
    <t>120 W 94TH ST</t>
  </si>
  <si>
    <t>WSUR (SITE B) 74 WEST 92ND STREET</t>
  </si>
  <si>
    <t>74 W 92ND ST</t>
  </si>
  <si>
    <t>WSUR (SITE C) 589 AMSTERDAM AVENUE</t>
  </si>
  <si>
    <t>589 AMSTERDAM AVE</t>
  </si>
  <si>
    <t>W 88TH ST</t>
  </si>
  <si>
    <t>W 89TH ST</t>
  </si>
  <si>
    <t>WYCKOFF GARDENS</t>
  </si>
  <si>
    <t>NY005074</t>
  </si>
  <si>
    <t>NEVINS ST</t>
  </si>
  <si>
    <t>DISCIPLINE</t>
  </si>
  <si>
    <t>PBS1</t>
  </si>
  <si>
    <t>Sum of Year 1</t>
  </si>
  <si>
    <t>Sum of Years 2-5</t>
  </si>
  <si>
    <t>Sum of Years 6-10</t>
  </si>
  <si>
    <t>Sum of Years 11-15</t>
  </si>
  <si>
    <t>Sum of Years 16-20</t>
  </si>
  <si>
    <t>Sum of Grand Total</t>
  </si>
  <si>
    <t>Five Year Need</t>
  </si>
  <si>
    <t>104-14 TAPSCOTT STREET Total</t>
  </si>
  <si>
    <t>1162-1176 WASHINGTON AVENUE Total</t>
  </si>
  <si>
    <t>131 SAINT NICHOLAS AVENUE Total</t>
  </si>
  <si>
    <t>1471 WATSON AVENUE Total</t>
  </si>
  <si>
    <t>154 WEST 84TH STREET Total</t>
  </si>
  <si>
    <t>303 VERNON AVENUE Total</t>
  </si>
  <si>
    <t>335 EAST 111TH STREET Total</t>
  </si>
  <si>
    <t>344 EAST 28TH STREET Total</t>
  </si>
  <si>
    <t>45 ALLEN STREET Total</t>
  </si>
  <si>
    <t>572 WARREN STREET Total</t>
  </si>
  <si>
    <t>830 AMSTERDAM AVENUE Total</t>
  </si>
  <si>
    <t>ADAMS Total</t>
  </si>
  <si>
    <t>ALBANY Total</t>
  </si>
  <si>
    <t>ALBANY II Total</t>
  </si>
  <si>
    <t>AMSTERDAM Total</t>
  </si>
  <si>
    <t>AMSTERDAM ADDITION Total</t>
  </si>
  <si>
    <t>ARMSTRONG I Total</t>
  </si>
  <si>
    <t>ARMSTRONG II Total</t>
  </si>
  <si>
    <t>ASTORIA Total</t>
  </si>
  <si>
    <t>ATLANTIC TERMINAL SITE 4B Total</t>
  </si>
  <si>
    <t>AUDUBON Total</t>
  </si>
  <si>
    <t>BAILEY AVENUE-WEST 193RD STREET Total</t>
  </si>
  <si>
    <t>BAISLEY PARK Total</t>
  </si>
  <si>
    <t>BARUCH Total</t>
  </si>
  <si>
    <t>BARUCH HOUSES ADDITION Total</t>
  </si>
  <si>
    <t>BAY VIEW Total</t>
  </si>
  <si>
    <t>BAYCHESTER Total</t>
  </si>
  <si>
    <t>BEACH 41ST STREET-BEACH CHANNEL DRIVE Total</t>
  </si>
  <si>
    <t>BEDFORD-STUYVESANT REHAB Total</t>
  </si>
  <si>
    <t>BELMONT-SUTTER AREA Total</t>
  </si>
  <si>
    <t>BERRY Total</t>
  </si>
  <si>
    <t>BERRY STREET-SOUTH 9TH STREET Total</t>
  </si>
  <si>
    <t>BETANCES I Total</t>
  </si>
  <si>
    <t>BETANCES II, 13 Total</t>
  </si>
  <si>
    <t>BETANCES II, 18 Total</t>
  </si>
  <si>
    <t>BETANCES II, 9A Total</t>
  </si>
  <si>
    <t>BETANCES III, 13 Total</t>
  </si>
  <si>
    <t>BETANCES III, 18 Total</t>
  </si>
  <si>
    <t>BETANCES III, 9A Total</t>
  </si>
  <si>
    <t>BETANCES IV Total</t>
  </si>
  <si>
    <t>BETANCES V Total</t>
  </si>
  <si>
    <t>BETANCES VI Total</t>
  </si>
  <si>
    <t>BETHUNE GARDENS Total</t>
  </si>
  <si>
    <t>BLAND Total</t>
  </si>
  <si>
    <t>BORINQUEN PLAZA I Total</t>
  </si>
  <si>
    <t>BORINQUEN PLAZA II Total</t>
  </si>
  <si>
    <t>BOSTON ROAD PLAZA Total</t>
  </si>
  <si>
    <t>BOSTON SECOR Total</t>
  </si>
  <si>
    <t>BOULEVARD Total</t>
  </si>
  <si>
    <t>BOYNTON AVENUE REHAB Total</t>
  </si>
  <si>
    <t>BRACETTI PLAZA Total</t>
  </si>
  <si>
    <t>BREUKELEN Total</t>
  </si>
  <si>
    <t>BREVOORT Total</t>
  </si>
  <si>
    <t>BRONX RIVER Total</t>
  </si>
  <si>
    <t>BRONX RIVER ADDITION Total</t>
  </si>
  <si>
    <t>BROWN Total</t>
  </si>
  <si>
    <t>BROWNSVILLE Total</t>
  </si>
  <si>
    <t>BRYANT AVENUE-EAST 174TH STREET Total</t>
  </si>
  <si>
    <t>BUSHWICK Total</t>
  </si>
  <si>
    <t>BUSHWICK II (GROUPS A &amp; C) Total</t>
  </si>
  <si>
    <t>BUSHWICK II (GROUPS B &amp; D) Total</t>
  </si>
  <si>
    <t>BUSHWICK II CDA (GROUP E) Total</t>
  </si>
  <si>
    <t>BUTLER Total</t>
  </si>
  <si>
    <t>CAMPOS PLAZA II Total</t>
  </si>
  <si>
    <t>CAREY GARDENS Total</t>
  </si>
  <si>
    <t>CARLETON MANOR Total</t>
  </si>
  <si>
    <t>CARVER Total</t>
  </si>
  <si>
    <t>CASSIDY-LAFAYETTE Total</t>
  </si>
  <si>
    <t>CASTLE HILL Total</t>
  </si>
  <si>
    <t>CHELSEA Total</t>
  </si>
  <si>
    <t>CHELSEA ADDITION Total</t>
  </si>
  <si>
    <t>CLAREMONT PARKWAY-FRANKLIN AVENUE Total</t>
  </si>
  <si>
    <t>CLAREMONT REHAB (GROUP 2) Total</t>
  </si>
  <si>
    <t>CLAREMONT REHAB (GROUP 3) Total</t>
  </si>
  <si>
    <t>CLAREMONT REHAB (GROUP 4) Total</t>
  </si>
  <si>
    <t>CLAREMONT REHAB (GROUP 5) Total</t>
  </si>
  <si>
    <t>CLASON POINT GARDENS Total</t>
  </si>
  <si>
    <t>CLINTON Total</t>
  </si>
  <si>
    <t>COLLEGE AVENUE-EAST 165TH STREET Total</t>
  </si>
  <si>
    <t>CONEY ISLAND Total</t>
  </si>
  <si>
    <t>CONEY ISLAND I (SITE 1B) Total</t>
  </si>
  <si>
    <t>CONEY ISLAND I (SITE 8) Total</t>
  </si>
  <si>
    <t>CONEY ISLAND I (SITES 4 &amp; 5) Total</t>
  </si>
  <si>
    <t>CONLON LIHFE TOWER Total</t>
  </si>
  <si>
    <t>COOPER PARK Total</t>
  </si>
  <si>
    <t>CORSI HOUSES Total</t>
  </si>
  <si>
    <t>CROWN HEIGHTS Total</t>
  </si>
  <si>
    <t>CYPRESS HILLS Total</t>
  </si>
  <si>
    <t>DAVIDSON Total</t>
  </si>
  <si>
    <t>DE HOSTOS APARTMENTS Total</t>
  </si>
  <si>
    <t>DOUGLASS ADDITION Total</t>
  </si>
  <si>
    <t>DOUGLASS I Total</t>
  </si>
  <si>
    <t>DOUGLASS II Total</t>
  </si>
  <si>
    <t>DREW-HAMILTON Total</t>
  </si>
  <si>
    <t>DYCKMAN Total</t>
  </si>
  <si>
    <t>EAGLE AVENUE-EAST 163RD STREET Total</t>
  </si>
  <si>
    <t>EAST 152ND STREET-COURTLANDT AVENUE Total</t>
  </si>
  <si>
    <t>EAST 165TH STREET-BRYANT AVENUE Total</t>
  </si>
  <si>
    <t>EAST 173RD STREET-VYSE AVENUE Total</t>
  </si>
  <si>
    <t>EAST 180TH STREET-MONTEREY AVENUE Total</t>
  </si>
  <si>
    <t>EAST NEW YORK CITY LINE Total</t>
  </si>
  <si>
    <t>EAST RIVER Total</t>
  </si>
  <si>
    <t>EASTCHESTER GARDENS Total</t>
  </si>
  <si>
    <t>EDENWALD Total</t>
  </si>
  <si>
    <t>ELLIOTT Total</t>
  </si>
  <si>
    <t>FARRAGUT Total</t>
  </si>
  <si>
    <t>FENIMORE-LEFFERTS Total</t>
  </si>
  <si>
    <t>FIORENTINO PLAZA Total</t>
  </si>
  <si>
    <t>FIRST HOUSES Total</t>
  </si>
  <si>
    <t>FOREST Total</t>
  </si>
  <si>
    <t>FOREST HILLS COOP (108TH STREET-62ND DRIVE) Total</t>
  </si>
  <si>
    <t>FORT INDEPENDENCE STREET-HEATH AVENUE Total</t>
  </si>
  <si>
    <t>FORT WASHINGTON AVENUE REHAB Total</t>
  </si>
  <si>
    <t>FRANKLIN AVENUE I CONVENTIONAL Total</t>
  </si>
  <si>
    <t>FRANKLIN AVENUE II CONVENTIONAL Total</t>
  </si>
  <si>
    <t>FRANKLIN AVENUE III CONVENTIONAL Total</t>
  </si>
  <si>
    <t>FULTON Total</t>
  </si>
  <si>
    <t>GARVEY (GROUP A) Total</t>
  </si>
  <si>
    <t>GLEBE AVENUE-WESTCHESTER AVENUE Total</t>
  </si>
  <si>
    <t>GLENMORE PLAZA Total</t>
  </si>
  <si>
    <t>GLENWOOD Total</t>
  </si>
  <si>
    <t>GOMPERS Total</t>
  </si>
  <si>
    <t>GOWANUS Total</t>
  </si>
  <si>
    <t>GRAMPION Total</t>
  </si>
  <si>
    <t>GRANT Total</t>
  </si>
  <si>
    <t>GRAVESEND Total</t>
  </si>
  <si>
    <t>GUN HILL Total</t>
  </si>
  <si>
    <t>HABER Total</t>
  </si>
  <si>
    <t>HAMMEL Total</t>
  </si>
  <si>
    <t>HARBORVIEW TERRACE Total</t>
  </si>
  <si>
    <t>HARLEM RIVER Total</t>
  </si>
  <si>
    <t>HARLEM RIVER II Total</t>
  </si>
  <si>
    <t>HARRISON AVENUE REHAB (GROUP A) Total</t>
  </si>
  <si>
    <t>HARRISON AVENUE REHAB (GROUP B) Total</t>
  </si>
  <si>
    <t>HERNANDEZ Total</t>
  </si>
  <si>
    <t>HIGHBRIDGE GARDENS Total</t>
  </si>
  <si>
    <t>HIGHBRIDGE REHABS (ANDERSON AVENUE) Total</t>
  </si>
  <si>
    <t>HIGHBRIDGE REHABS (NELSON AVENUE) Total</t>
  </si>
  <si>
    <t>HOE AVENUE-EAST 173RD STREET Total</t>
  </si>
  <si>
    <t>HOLMES TOWERS Total</t>
  </si>
  <si>
    <t>HOPE GARDENS Total</t>
  </si>
  <si>
    <t>HOWARD Total</t>
  </si>
  <si>
    <t>HOWARD AVENUE Total</t>
  </si>
  <si>
    <t>HOWARD AVENUE-PARK PLACE Total</t>
  </si>
  <si>
    <t>HUGHES APARTMENTS Total</t>
  </si>
  <si>
    <t>HUNTS POINT AVENUE REHAB Total</t>
  </si>
  <si>
    <t>HYLAN Total</t>
  </si>
  <si>
    <t>INDEPENDENCE Total</t>
  </si>
  <si>
    <t>INGERSOLL Total</t>
  </si>
  <si>
    <t>INTERNATIONAL TOWER Total</t>
  </si>
  <si>
    <t>ISAACS Total</t>
  </si>
  <si>
    <t>JACKSON Total</t>
  </si>
  <si>
    <t>JEFFERSON Total</t>
  </si>
  <si>
    <t>JOHNSON Total</t>
  </si>
  <si>
    <t>KING TOWERS Total</t>
  </si>
  <si>
    <t>KINGSBOROUGH Total</t>
  </si>
  <si>
    <t>KINGSBOROUGH EXTENSION Total</t>
  </si>
  <si>
    <t>LA GUARDIA Total</t>
  </si>
  <si>
    <t>LA GUARDIA ADDITION Total</t>
  </si>
  <si>
    <t>LAFAYETTE Total</t>
  </si>
  <si>
    <t>LATIMER GARDENS Total</t>
  </si>
  <si>
    <t>LEAVITT STREET-34TH AVENUE Total</t>
  </si>
  <si>
    <t>LEHMAN VILLAGE Total</t>
  </si>
  <si>
    <t>LENOX ROAD-ROCKAWAY PARKWAY Total</t>
  </si>
  <si>
    <t>LEXINGTON Total</t>
  </si>
  <si>
    <t>LINCOLN Total</t>
  </si>
  <si>
    <t>LINDEN Total</t>
  </si>
  <si>
    <t>LONG ISLAND BAPTIST HOUSES Total</t>
  </si>
  <si>
    <t>LONGFELLOW AVENUE REHAB Total</t>
  </si>
  <si>
    <t>LOW HOUSES Total</t>
  </si>
  <si>
    <t>LOWER EAST SIDE I INFILL Total</t>
  </si>
  <si>
    <t>LOWER EAST SIDE II Total</t>
  </si>
  <si>
    <t>LOWER EAST SIDE III Total</t>
  </si>
  <si>
    <t>LOWER EAST SIDE REHAB (GROUP 5) Total</t>
  </si>
  <si>
    <t>MANHATTANVILLE Total</t>
  </si>
  <si>
    <t>MANHATTANVILLE REHAB (GROUP 2) Total</t>
  </si>
  <si>
    <t>MANHATTANVILLE REHAB (GROUP 3) Total</t>
  </si>
  <si>
    <t>MARBLE HILL Total</t>
  </si>
  <si>
    <t>MARCY Total</t>
  </si>
  <si>
    <t>MARCY AVENUE-GREENE AVENUE SITE A Total</t>
  </si>
  <si>
    <t>MARCY AVENUE-GREENE AVENUE SITE B Total</t>
  </si>
  <si>
    <t>MARINER'S HARBOR Total</t>
  </si>
  <si>
    <t>MARLBORO Total</t>
  </si>
  <si>
    <t>MARSHALL PLAZA Total</t>
  </si>
  <si>
    <t>MCKINLEY Total</t>
  </si>
  <si>
    <t>MELROSE Total</t>
  </si>
  <si>
    <t>MELTZER TOWER Total</t>
  </si>
  <si>
    <t>METRO NORTH PLAZA Total</t>
  </si>
  <si>
    <t>MIDDLETOWN PLAZA Total</t>
  </si>
  <si>
    <t>MILL BROOK Total</t>
  </si>
  <si>
    <t>MILL BROOK EXTENSION Total</t>
  </si>
  <si>
    <t>MITCHEL Total</t>
  </si>
  <si>
    <t>MONROE Total</t>
  </si>
  <si>
    <t>MOORE Total</t>
  </si>
  <si>
    <t>MORRIS I Total</t>
  </si>
  <si>
    <t>MORRIS II Total</t>
  </si>
  <si>
    <t>MORRIS PARK SENIOR CITIZENS HOME Total</t>
  </si>
  <si>
    <t>MORRISANIA Total</t>
  </si>
  <si>
    <t>MORRISANIA AIR RIGHTS Total</t>
  </si>
  <si>
    <t>MOTT HAVEN Total</t>
  </si>
  <si>
    <t>MURPHY Total</t>
  </si>
  <si>
    <t>NEW LANE AREA Total</t>
  </si>
  <si>
    <t>NOSTRAND Total</t>
  </si>
  <si>
    <t>OCEAN BAY APARTMENTS (OCEANSIDE) Total</t>
  </si>
  <si>
    <t>OCEAN HILL APARTMENTS Total</t>
  </si>
  <si>
    <t>OCEAN HILL-BROWNSVILLE Total</t>
  </si>
  <si>
    <t>O'DWYER GARDENS Total</t>
  </si>
  <si>
    <t>PALMETTO GARDENS Total</t>
  </si>
  <si>
    <t>PARK AVENUE-EAST 122ND, 123RD STREETS Total</t>
  </si>
  <si>
    <t>PARK ROCK REHAB Total</t>
  </si>
  <si>
    <t>PARKSIDE Total</t>
  </si>
  <si>
    <t>PATTERSON Total</t>
  </si>
  <si>
    <t>PELHAM PARKWAY Total</t>
  </si>
  <si>
    <t>PENNSYLVANIA AVENUE-WORTMAN AVENUE Total</t>
  </si>
  <si>
    <t>PINK Total</t>
  </si>
  <si>
    <t>POLO GROUNDS TOWERS Total</t>
  </si>
  <si>
    <t>POMONOK Total</t>
  </si>
  <si>
    <t>PUBLIC SCHOOL 139 (CONVERSION) Total</t>
  </si>
  <si>
    <t>QUEENSBRIDGE NORTH Total</t>
  </si>
  <si>
    <t>QUEENSBRIDGE SOUTH Total</t>
  </si>
  <si>
    <t>RALPH AVENUE REHAB Total</t>
  </si>
  <si>
    <t>RANDALL AVENUE-BALCOM AVENUE Total</t>
  </si>
  <si>
    <t>RANGEL Total</t>
  </si>
  <si>
    <t>RAVENSWOOD Total</t>
  </si>
  <si>
    <t>REDFERN Total</t>
  </si>
  <si>
    <t>REHAB PROGRAM (COLLEGE POINT) Total</t>
  </si>
  <si>
    <t>REHAB PROGRAM (DOUGLASS REHABS) Total</t>
  </si>
  <si>
    <t>REHAB PROGRAM (TAFT REHABS) Total</t>
  </si>
  <si>
    <t>REHAB PROGRAM (WISE REHAB) Total</t>
  </si>
  <si>
    <t>REID APARTMENTS Total</t>
  </si>
  <si>
    <t>RICHMOND TERRACE Total</t>
  </si>
  <si>
    <t>RIIS Total</t>
  </si>
  <si>
    <t>RIIS II Total</t>
  </si>
  <si>
    <t>ROBBINS PLAZA Total</t>
  </si>
  <si>
    <t>ROBINSON Total</t>
  </si>
  <si>
    <t>ROOSEVELT I Total</t>
  </si>
  <si>
    <t>ROOSEVELT II Total</t>
  </si>
  <si>
    <t>RUTGERS Total</t>
  </si>
  <si>
    <t>RUTLAND TOWERS Total</t>
  </si>
  <si>
    <t>SACK WERN Total</t>
  </si>
  <si>
    <t>SAINT MARY'S PARK Total</t>
  </si>
  <si>
    <t>SAINT NICHOLAS Total</t>
  </si>
  <si>
    <t>SAMUEL (CITY) Total</t>
  </si>
  <si>
    <t>SAMUEL (MHOP) I Total</t>
  </si>
  <si>
    <t>SAMUEL (MHOP) II Total</t>
  </si>
  <si>
    <t>SAMUEL (MHOP) III Total</t>
  </si>
  <si>
    <t>SARATOGA VILLAGE Total</t>
  </si>
  <si>
    <t>SEDGWICK Total</t>
  </si>
  <si>
    <t>SEWARD PARK EXTENSION Total</t>
  </si>
  <si>
    <t>SHEEPSHEAD BAY Total</t>
  </si>
  <si>
    <t>SHELTON HOUSE Total</t>
  </si>
  <si>
    <t>SMITH Total</t>
  </si>
  <si>
    <t>SOTOMAYOR HOUSES Total</t>
  </si>
  <si>
    <t>SOUNDVIEW Total</t>
  </si>
  <si>
    <t>SOUTH BEACH Total</t>
  </si>
  <si>
    <t>SOUTH BRONX AREA (SITE 402) Total</t>
  </si>
  <si>
    <t>SOUTH JAMAICA I Total</t>
  </si>
  <si>
    <t>SOUTH JAMAICA II Total</t>
  </si>
  <si>
    <t>STANTON STREET Total</t>
  </si>
  <si>
    <t>STAPLETON Total</t>
  </si>
  <si>
    <t>STEBBINS AVENUE-HEWITT PLACE Total</t>
  </si>
  <si>
    <t>STERLING PLACE REHABS (SAINT JOHNS-STERLING) Total</t>
  </si>
  <si>
    <t>STERLING PLACE REHABS (STERLING-BUFFALO) Total</t>
  </si>
  <si>
    <t>STRAUS Total</t>
  </si>
  <si>
    <t>STUYVESANT GARDENS I Total</t>
  </si>
  <si>
    <t>STUYVESANT GARDENS II Total</t>
  </si>
  <si>
    <t>SUMNER Total</t>
  </si>
  <si>
    <t>SURFSIDE GARDENS Total</t>
  </si>
  <si>
    <t>SUTTER AVENUE-UNION STREET Total</t>
  </si>
  <si>
    <t>TAFT Total</t>
  </si>
  <si>
    <t>TAPSCOTT STREET REHAB Total</t>
  </si>
  <si>
    <t>TAYLOR STREET-WYTHE AVENUE Total</t>
  </si>
  <si>
    <t>TELLER AVENUE-EAST 166TH STREET Total</t>
  </si>
  <si>
    <t>THOMAS APARTMENTS Total</t>
  </si>
  <si>
    <t>THROGGS NECK Total</t>
  </si>
  <si>
    <t>THROGGS NECK ADDITION Total</t>
  </si>
  <si>
    <t>TILDEN Total</t>
  </si>
  <si>
    <t>TODT HILL Total</t>
  </si>
  <si>
    <t>TOMPKINS Total</t>
  </si>
  <si>
    <t>TWIN PARKS EAST (SITE 9) Total</t>
  </si>
  <si>
    <t>VAN DYKE I Total</t>
  </si>
  <si>
    <t>VAN DYKE II Total</t>
  </si>
  <si>
    <t>VANDALIA AVENUE Total</t>
  </si>
  <si>
    <t>VLADECK Total</t>
  </si>
  <si>
    <t>VLADECK II Total</t>
  </si>
  <si>
    <t>WAGNER Total</t>
  </si>
  <si>
    <t>WALD Total</t>
  </si>
  <si>
    <t>WASHINGTON Total</t>
  </si>
  <si>
    <t>WASHINGTON HEIGHTS REHAB (GROUPS 1&amp;2) Total</t>
  </si>
  <si>
    <t>WASHINGTON HEIGHTS REHAB PHASE III Total</t>
  </si>
  <si>
    <t>WASHINGTON HEIGHTS REHAB PHASE IV (C) Total</t>
  </si>
  <si>
    <t>WASHINGTON HEIGHTS REHAB PHASE IV (D) Total</t>
  </si>
  <si>
    <t>WEBSTER Total</t>
  </si>
  <si>
    <t>WEEKSVILLE GARDENS Total</t>
  </si>
  <si>
    <t>WEST BRIGHTON I Total</t>
  </si>
  <si>
    <t>WEST BRIGHTON II Total</t>
  </si>
  <si>
    <t>WEST FARMS ROAD REHAB Total</t>
  </si>
  <si>
    <t>WEST FARMS SQUARE CONVENTIONAL Total</t>
  </si>
  <si>
    <t>WEST TREMONT AVENUE-SEDGWICK AVENUE AREA Total</t>
  </si>
  <si>
    <t>WHITE Total</t>
  </si>
  <si>
    <t>WHITMAN Total</t>
  </si>
  <si>
    <t>WILLIAMS PLAZA Total</t>
  </si>
  <si>
    <t>WILLIAMSBURG Total</t>
  </si>
  <si>
    <t>WILSON Total</t>
  </si>
  <si>
    <t>WISE TOWERS Total</t>
  </si>
  <si>
    <t>WOODSIDE Total</t>
  </si>
  <si>
    <t>WOODSON Total</t>
  </si>
  <si>
    <t>WSUR (BROWNSTONES) Total</t>
  </si>
  <si>
    <t>WSUR (SITE A) 120 WEST 94TH STREET Total</t>
  </si>
  <si>
    <t>WSUR (SITE B) 74 WEST 92ND STREET Total</t>
  </si>
  <si>
    <t>WSUR (SITE C) 589 AMSTERDAM AVENUE Total</t>
  </si>
  <si>
    <t>WYCKOFF GARDENS Total</t>
  </si>
  <si>
    <t>Apartment</t>
  </si>
  <si>
    <t>Architectural</t>
  </si>
  <si>
    <t>Electrical</t>
  </si>
  <si>
    <t>Mechanical</t>
  </si>
  <si>
    <t>Exterior</t>
  </si>
  <si>
    <t>Interior</t>
  </si>
  <si>
    <t>Structural</t>
  </si>
  <si>
    <t>Conveying</t>
  </si>
  <si>
    <t>Traction Passenger Elevator</t>
  </si>
  <si>
    <t>Corridor Lighting</t>
  </si>
  <si>
    <t>Emergency Lighting</t>
  </si>
  <si>
    <t>Exit Lights</t>
  </si>
  <si>
    <t>Lighting - Exterior Security / Riot Lights</t>
  </si>
  <si>
    <t>Lighting Fixture - Fluorescent</t>
  </si>
  <si>
    <t>Lighting Fixture - HID</t>
  </si>
  <si>
    <t>Lighting Fixture - Incandescent</t>
  </si>
  <si>
    <t>Motor Starter / Contactor</t>
  </si>
  <si>
    <t>Panelboard</t>
  </si>
  <si>
    <t>Service Switch</t>
  </si>
  <si>
    <t>Stairhall Lighting</t>
  </si>
  <si>
    <t>Switchboard</t>
  </si>
  <si>
    <t>Telephone</t>
  </si>
  <si>
    <t>Air Compressor</t>
  </si>
  <si>
    <t>Air Conditioning</t>
  </si>
  <si>
    <t>Climate Control</t>
  </si>
  <si>
    <t>Domestic Water System</t>
  </si>
  <si>
    <t>Drainage / Sewage System</t>
  </si>
  <si>
    <t>Gas Service</t>
  </si>
  <si>
    <t>Heating</t>
  </si>
  <si>
    <t>Heating Plant</t>
  </si>
  <si>
    <t>Interior Compactor</t>
  </si>
  <si>
    <t>Non Residential Kitchen</t>
  </si>
  <si>
    <t>Non Residential Spaces</t>
  </si>
  <si>
    <t>Sprinkler System</t>
  </si>
  <si>
    <t>Standpipe System</t>
  </si>
  <si>
    <t>Ventilation</t>
  </si>
  <si>
    <t>Site - Architectural</t>
  </si>
  <si>
    <t>Fences</t>
  </si>
  <si>
    <t>Parking Lot</t>
  </si>
  <si>
    <t>Paving - Non-Vehicular Area</t>
  </si>
  <si>
    <t>Playgrounds</t>
  </si>
  <si>
    <t>Sidewalks &amp; Curb</t>
  </si>
  <si>
    <t>Stairs / Ramps</t>
  </si>
  <si>
    <t>Site - Electrical</t>
  </si>
  <si>
    <t>Lighting</t>
  </si>
  <si>
    <t>Site - Mechanical</t>
  </si>
  <si>
    <t>Storm Piping</t>
  </si>
  <si>
    <t>Underground Hydronic Piping</t>
  </si>
  <si>
    <t>Underground Natural Gas Piping</t>
  </si>
  <si>
    <t>1010 EAST 178TH STREET Total</t>
  </si>
  <si>
    <t>Site Walls (Not Retaining Walls)</t>
  </si>
  <si>
    <t>Exit/Emergency Combination</t>
  </si>
  <si>
    <t>Garbage Chute</t>
  </si>
  <si>
    <t>Paving - Vehicular Area</t>
  </si>
  <si>
    <t>Intercom System for Elevators</t>
  </si>
  <si>
    <t>Landscaping</t>
  </si>
  <si>
    <t>Catch Basin</t>
  </si>
  <si>
    <t>Emergency Generator Set</t>
  </si>
  <si>
    <t>Retaining Walls</t>
  </si>
  <si>
    <t>Underground Condensate Return Piping</t>
  </si>
  <si>
    <t>Underground Steam Piping</t>
  </si>
  <si>
    <t>Lighting Explosion Proof Fixtures</t>
  </si>
  <si>
    <t>Exterior Compactor</t>
  </si>
  <si>
    <t>LAN</t>
  </si>
  <si>
    <t>Lighting Fixture - LED</t>
  </si>
  <si>
    <t>Fixed Equipment</t>
  </si>
  <si>
    <t>Fire Hydrant</t>
  </si>
  <si>
    <t>Grounding System</t>
  </si>
  <si>
    <t>Lightning Protection</t>
  </si>
  <si>
    <t>Hydraulic Passenger Elevator</t>
  </si>
  <si>
    <t>Building Signage</t>
  </si>
  <si>
    <t>Transformer</t>
  </si>
  <si>
    <t>Local Sound System</t>
  </si>
  <si>
    <t>Public Address System</t>
  </si>
  <si>
    <t>Emergency Light/Exit Light Panel</t>
  </si>
  <si>
    <t>BAYCHESTER</t>
  </si>
  <si>
    <t>Elevator Recall</t>
  </si>
  <si>
    <t>Lighting - Stage Theater</t>
  </si>
  <si>
    <t>Motor Control Center</t>
  </si>
  <si>
    <t>Forced Air Heating</t>
  </si>
  <si>
    <t>BEACH 41ST STREET-BEACH CHANNEL D</t>
  </si>
  <si>
    <t>BEACH 41ST STREET-BEACH CHANNEL D Architectural</t>
  </si>
  <si>
    <t>BEDFORD-STUYVESANT REHAB Apartment</t>
  </si>
  <si>
    <t>BETANCES I</t>
  </si>
  <si>
    <t>Lighting - Theater House Lights</t>
  </si>
  <si>
    <t>BETANCES II, 13</t>
  </si>
  <si>
    <t>BETANCES II, 18</t>
  </si>
  <si>
    <t>BETANCES II, 9A</t>
  </si>
  <si>
    <t>BETANCES III, 13</t>
  </si>
  <si>
    <t>BETANCES III, 18</t>
  </si>
  <si>
    <t>BETANCES III, 9A</t>
  </si>
  <si>
    <t>BETANCES IV</t>
  </si>
  <si>
    <t>Community Center</t>
  </si>
  <si>
    <t>BETANCES V</t>
  </si>
  <si>
    <t>BETANCES VI</t>
  </si>
  <si>
    <t>Culverts</t>
  </si>
  <si>
    <t>CLAREMONT PARKWAY-FRANKLIN AVE</t>
  </si>
  <si>
    <t>EAST 152ND STREET-COURTLANDT AVE</t>
  </si>
  <si>
    <t>EAST 180TH STREET-MONTEREY AVENU</t>
  </si>
  <si>
    <t>Computer Lab</t>
  </si>
  <si>
    <t>FOREST HILLS COOP (108TH STREET-62</t>
  </si>
  <si>
    <t>FORT INDEPENDENCE STREET-HEATH A</t>
  </si>
  <si>
    <t>FRANKLIN AVENUE I CONVENTIONAL</t>
  </si>
  <si>
    <t>FRANKLIN AVENUE II CONVENTIONAL</t>
  </si>
  <si>
    <t>FRANKLIN AVENUE III CONVENTIONAL</t>
  </si>
  <si>
    <t>Emergency DC Standby Battery Power</t>
  </si>
  <si>
    <t>HIGHBRIDGE REHABS (ANDERSON AVE</t>
  </si>
  <si>
    <t>HIGHBRIDGE REHABS (ANDERSON AVE)</t>
  </si>
  <si>
    <t>HIGHBRIDGE REHABS (NELSON AVENUE)</t>
  </si>
  <si>
    <t>Traction Freight Elevator</t>
  </si>
  <si>
    <t>MARCY Conveying Total</t>
  </si>
  <si>
    <t>MARCY AVENUE-GREENE AVENUE SITE</t>
  </si>
  <si>
    <t>MURPHY</t>
  </si>
  <si>
    <t>PARK AVENUE-EAST 122ND, 123RD STREET</t>
  </si>
  <si>
    <t>Emergency Call System (For Sr Citizens)</t>
  </si>
  <si>
    <t>Manhole Covers</t>
  </si>
  <si>
    <t>RED HOOK EAST</t>
  </si>
  <si>
    <t>RED HOOK EAST Total</t>
  </si>
  <si>
    <t>RED HOOK WEST</t>
  </si>
  <si>
    <t>RED HOOK WEST Total</t>
  </si>
  <si>
    <t>STERLING PLACE REHABS (SAINT JOHNS)</t>
  </si>
  <si>
    <t>STERLING PLACE REHABS (STERLING-BU)</t>
  </si>
  <si>
    <t>Vehicle Repair Shop</t>
  </si>
  <si>
    <t>TWIN PARKS WEST (SITES 1 &amp; 2)</t>
  </si>
  <si>
    <t>EVELOPMENT DISCIPLINE</t>
  </si>
  <si>
    <t>NION AVENUE-EAST 163RD STREET Total</t>
  </si>
  <si>
    <t>NION AVENUE-EAST 166TH STREET Total</t>
  </si>
  <si>
    <t>NITY PLAZA (SITES 17,24,25A) Total</t>
  </si>
  <si>
    <t>EVELOPMENT</t>
  </si>
  <si>
    <t>NITY PLAZA (SITES 4-27) Total</t>
  </si>
  <si>
    <t>NIVERSITY AVENUE REHAB Total</t>
  </si>
  <si>
    <t>PACA (SITE 5) Total</t>
  </si>
  <si>
    <t>PACA (SITE 6) Total</t>
  </si>
  <si>
    <t>Hydraulic Freight Elevator</t>
  </si>
  <si>
    <t>WASHINGTON HEIGHTS REHAB (GROU</t>
  </si>
  <si>
    <t>WASHINGTON HEIGHTS REHAB PHASE</t>
  </si>
  <si>
    <t>WEST FARMS ROAD REHAB Architectural Total</t>
  </si>
  <si>
    <t>WEST TREMONT AVENUE-SEDGWICK A</t>
  </si>
  <si>
    <t>WSUR (SITE C) 589 AMSTERDAM AVEN</t>
  </si>
  <si>
    <t>NY005000040</t>
  </si>
  <si>
    <t>WEST 9TH ST</t>
  </si>
  <si>
    <t>202 - BLDGS 15-25, 230 - BLDGS 1-4</t>
  </si>
  <si>
    <t>NY005001 - BLDGS 15-25, NY005029 - BLDGS 1-4</t>
  </si>
  <si>
    <t>HICKS ST</t>
  </si>
  <si>
    <t>WASHINGTON HEIGHTS REHAB PHASE III</t>
  </si>
  <si>
    <t>NY005010030&amp;NY005013090</t>
  </si>
  <si>
    <t>329, 523</t>
  </si>
  <si>
    <t>003, 309</t>
  </si>
  <si>
    <t>382 - HARLEM RIVER, 756 - FORT WASHINGTON</t>
  </si>
  <si>
    <t>754 - HARLEM RIVER, 341 - FORT WASHINGTON</t>
  </si>
  <si>
    <t>NY005284A - HARLEM RIVER, NY005284B - FORT WASHINGTON</t>
  </si>
  <si>
    <t>W 164TH,165TH STS</t>
  </si>
  <si>
    <t>20 Year Need</t>
  </si>
  <si>
    <t>DOUGLASS</t>
  </si>
  <si>
    <t>082, 582</t>
  </si>
  <si>
    <t>5-9-12-17-18-20</t>
  </si>
  <si>
    <t>FHA REPOSSESSED HOUSES (GROUP I)</t>
  </si>
  <si>
    <t>NY005012090</t>
  </si>
  <si>
    <t>NY005140</t>
  </si>
  <si>
    <t>26 QUEENS</t>
  </si>
  <si>
    <t>FHA REPOSSESSED HOUSES (GROUP II)</t>
  </si>
  <si>
    <t>NY005155</t>
  </si>
  <si>
    <t>11 QUEENS</t>
  </si>
  <si>
    <t>1 BRONX</t>
  </si>
  <si>
    <t>FHA REPOSSESSED HOUSES (GROUP III)</t>
  </si>
  <si>
    <t>NY005158</t>
  </si>
  <si>
    <t>FHA REPOSSESSED HOUSES (GROUP IV)</t>
  </si>
  <si>
    <t>NY005159</t>
  </si>
  <si>
    <t>12 QUEENS</t>
  </si>
  <si>
    <t>FHA REPOSSESSED HOUSES (GROUP IX)</t>
  </si>
  <si>
    <t>NY005206</t>
  </si>
  <si>
    <t>1-1.5-2-2.5-3</t>
  </si>
  <si>
    <t>2 QUEENS</t>
  </si>
  <si>
    <t>14 BROOKLYN</t>
  </si>
  <si>
    <t>FHA REPOSSESSED HOUSES (GROUP V)</t>
  </si>
  <si>
    <t>NY005182</t>
  </si>
  <si>
    <t>30 QUEENS</t>
  </si>
  <si>
    <t>1 BROOKLYN</t>
  </si>
  <si>
    <t>FHA REPOSSESSED HOUSES (GROUP VI)</t>
  </si>
  <si>
    <t>NY005199</t>
  </si>
  <si>
    <t>1-1.5-2-2.5</t>
  </si>
  <si>
    <t>7 QUEENS</t>
  </si>
  <si>
    <t>FHA REPOSSESSED HOUSES (GROUP VII)</t>
  </si>
  <si>
    <t>NY005197</t>
  </si>
  <si>
    <t>8 QUEENS</t>
  </si>
  <si>
    <t>FHA REPOSSESSED HOUSES (GROUP VIII)</t>
  </si>
  <si>
    <t>NY005198</t>
  </si>
  <si>
    <t>9 QUEENS</t>
  </si>
  <si>
    <t>FHA REPOSSESSED HOUSES (GROUP X)</t>
  </si>
  <si>
    <t>NY005212</t>
  </si>
  <si>
    <t>20 QUEENS</t>
  </si>
  <si>
    <t>LAVANBURG HOMES</t>
  </si>
  <si>
    <t>NY005003100</t>
  </si>
  <si>
    <t>NY005248</t>
  </si>
  <si>
    <t>BARUCH PL</t>
  </si>
  <si>
    <t>A NEW ST</t>
  </si>
  <si>
    <t>MANGIN ST</t>
  </si>
  <si>
    <t>PSS GRANDPARENT FAMILY APARTMENTS</t>
  </si>
  <si>
    <t>NY005005600</t>
  </si>
  <si>
    <t>NY005387</t>
  </si>
  <si>
    <t>MIXED FINANCE</t>
  </si>
  <si>
    <t>PROSPECT AVENUE</t>
  </si>
  <si>
    <t>UNION AVENUE</t>
  </si>
  <si>
    <t>EAST 163RD STREET</t>
  </si>
  <si>
    <t>RANDOLPH SOUTH</t>
  </si>
  <si>
    <t>NY005026001</t>
  </si>
  <si>
    <t>MIXED FINANCE/NON-NYCHA</t>
  </si>
  <si>
    <t>GUT REHAB</t>
  </si>
  <si>
    <t>WEST 114TH ST</t>
  </si>
  <si>
    <t>FREDERICK DOUGLASS BLVD</t>
  </si>
  <si>
    <t>NY005012110</t>
  </si>
  <si>
    <t>NY005121</t>
  </si>
  <si>
    <t>3-4-12-20</t>
  </si>
  <si>
    <t>SAINT ANN'S AVE</t>
  </si>
  <si>
    <t>E 143RD ST</t>
  </si>
  <si>
    <t>NY005118</t>
  </si>
  <si>
    <t>BROWN PL</t>
  </si>
  <si>
    <t>E 136TH ST</t>
  </si>
  <si>
    <t>E 146TH ST</t>
  </si>
  <si>
    <t>NY005134</t>
  </si>
  <si>
    <t>NY005135</t>
  </si>
  <si>
    <t>NY005136</t>
  </si>
  <si>
    <t>NY005217</t>
  </si>
  <si>
    <t>NY005021260</t>
  </si>
  <si>
    <t>NY005367</t>
  </si>
  <si>
    <t>SCHIEFFELIN AVE</t>
  </si>
  <si>
    <t>E 229TH ST</t>
  </si>
  <si>
    <t>FOREST HILLS COOP (108TH STREET-62ND DRIVE)</t>
  </si>
  <si>
    <t>NY005002000</t>
  </si>
  <si>
    <t>NY005108</t>
  </si>
  <si>
    <t>108TH ST</t>
  </si>
  <si>
    <t>62ND DR</t>
  </si>
  <si>
    <t>COLONIAL AVE</t>
  </si>
  <si>
    <t>HORACE HARDING EXP</t>
  </si>
  <si>
    <t>NY005314</t>
  </si>
  <si>
    <t>NY005346</t>
  </si>
  <si>
    <t>NY005348</t>
  </si>
  <si>
    <t>JEFFERSON PL</t>
  </si>
  <si>
    <t>HIGHBRIDGE REHABS (ANDERSON AVENUE)</t>
  </si>
  <si>
    <t>NY005312</t>
  </si>
  <si>
    <t>ANDERSON AVE</t>
  </si>
  <si>
    <t>W 166TH ST</t>
  </si>
  <si>
    <t>NELSON AVE</t>
  </si>
  <si>
    <t>77, 84</t>
  </si>
  <si>
    <t>08, 16</t>
  </si>
  <si>
    <t>NY005313</t>
  </si>
  <si>
    <t>W 168TH ST</t>
  </si>
  <si>
    <t>NY005178</t>
  </si>
  <si>
    <t>E 182ND ST</t>
  </si>
  <si>
    <t>TIEBOUT AVE</t>
  </si>
  <si>
    <t>E 184TH ST</t>
  </si>
  <si>
    <t>One Year Need</t>
  </si>
  <si>
    <t>5 Year Need</t>
  </si>
  <si>
    <t>1 Year Per Unit</t>
  </si>
  <si>
    <t>1 Year Need</t>
  </si>
  <si>
    <t xml:space="preserve">5 Year Per Unit </t>
  </si>
  <si>
    <t>20 Year Per Unit</t>
  </si>
  <si>
    <t>Lighting  Explosion  Proof Fixtures</t>
  </si>
  <si>
    <t>Grand</t>
  </si>
  <si>
    <t>NY005021330</t>
  </si>
  <si>
    <t>NY005381</t>
  </si>
  <si>
    <t>CROTONA AVE</t>
  </si>
  <si>
    <t>CROTONA PARK NO</t>
  </si>
  <si>
    <t>CROSS BRONX EXPWY</t>
  </si>
  <si>
    <t>Sum of 1 Year Need</t>
  </si>
  <si>
    <t>Sum of 20 Year Need</t>
  </si>
  <si>
    <t>Sum of 5 Year Need</t>
  </si>
  <si>
    <t>Council District</t>
  </si>
  <si>
    <t>Average of 1 Year Per Unit</t>
  </si>
  <si>
    <t xml:space="preserve">Average of 5 Year Per Unit </t>
  </si>
  <si>
    <t>Average of 20 Year Per Unit</t>
  </si>
  <si>
    <t>Units</t>
  </si>
  <si>
    <t>APARTMENTS</t>
  </si>
  <si>
    <t>ROUNDED 10K</t>
  </si>
  <si>
    <t>BOROUGH DATA</t>
  </si>
  <si>
    <t>Rounded Sums to Million and Averages to Thousands</t>
  </si>
  <si>
    <t>Apartment: Architectural</t>
  </si>
  <si>
    <t>Apartment: Electrical</t>
  </si>
  <si>
    <t>Apartment: Mechanical</t>
  </si>
  <si>
    <t xml:space="preserve">Apartment Total </t>
  </si>
  <si>
    <t>Architectural: Exterior</t>
  </si>
  <si>
    <t>Architectural: Interior</t>
  </si>
  <si>
    <t>Architectural: Structural</t>
  </si>
  <si>
    <t xml:space="preserve">Architectural Total </t>
  </si>
  <si>
    <t>Conveying: Traction Passenger Elevator</t>
  </si>
  <si>
    <t xml:space="preserve">Conveying Total </t>
  </si>
  <si>
    <t>Electrical: Corridor Lighting</t>
  </si>
  <si>
    <t>Electrical: Emergency Lighting</t>
  </si>
  <si>
    <t>Electrical: Exit Lights</t>
  </si>
  <si>
    <t>Electrical: Lighting - Exterior Security / Riot Lights</t>
  </si>
  <si>
    <t>Electrical: Lighting Fixture - Fluorescent</t>
  </si>
  <si>
    <t>Electrical: Lighting Fixture - HID</t>
  </si>
  <si>
    <t>Electrical: Lighting Fixture - Incandescent</t>
  </si>
  <si>
    <t>Electrical: Motor Starter / Contactor</t>
  </si>
  <si>
    <t>Electrical: Panelboard</t>
  </si>
  <si>
    <t>Electrical: Service Switch</t>
  </si>
  <si>
    <t>Electrical: Stairhall Lighting</t>
  </si>
  <si>
    <t>Electrical: Switchboard</t>
  </si>
  <si>
    <t>Electrical: Telephone</t>
  </si>
  <si>
    <t xml:space="preserve">Electrical Total </t>
  </si>
  <si>
    <t>Mechanical: Air Compressor</t>
  </si>
  <si>
    <t>Mechanical: Air Conditioning</t>
  </si>
  <si>
    <t>Mechanical: Climate Control</t>
  </si>
  <si>
    <t>Mechanical: Domestic Water System</t>
  </si>
  <si>
    <t>Mechanical: Drainage / Sewage System</t>
  </si>
  <si>
    <t>Mechanical: Gas Service</t>
  </si>
  <si>
    <t>Mechanical: Heating</t>
  </si>
  <si>
    <t>Mechanical: Heating Plant</t>
  </si>
  <si>
    <t>Mechanical: Interior Compactor</t>
  </si>
  <si>
    <t>Mechanical: Non Residential Kitchen</t>
  </si>
  <si>
    <t>Mechanical: Non Residential Spaces</t>
  </si>
  <si>
    <t>Mechanical: Sprinkler System</t>
  </si>
  <si>
    <t>Mechanical: Standpipe System</t>
  </si>
  <si>
    <t>Mechanical: Ventilation</t>
  </si>
  <si>
    <t xml:space="preserve">Mechanical Total </t>
  </si>
  <si>
    <t>Site - Architectural: Fences</t>
  </si>
  <si>
    <t>Site - Architectural: Parking Lot</t>
  </si>
  <si>
    <t>Site - Architectural: Paving - Non-Vehicular Area</t>
  </si>
  <si>
    <t>Site - Architectural: Playgrounds</t>
  </si>
  <si>
    <t>Site - Architectural: Sidewalks &amp; Curb</t>
  </si>
  <si>
    <t>Site - Architectural: Stairs / Ramps</t>
  </si>
  <si>
    <t xml:space="preserve">Site - Architectural Total </t>
  </si>
  <si>
    <t>Site - Electrical: Lighting</t>
  </si>
  <si>
    <t xml:space="preserve">Site - Electrical Total </t>
  </si>
  <si>
    <t>Site - Mechanical: Storm Piping</t>
  </si>
  <si>
    <t>Site - Mechanical: Underground Hydronic Piping</t>
  </si>
  <si>
    <t>Site - Mechanical: Underground Natural Gas Piping</t>
  </si>
  <si>
    <t xml:space="preserve">Site - Mechanical Total </t>
  </si>
  <si>
    <t xml:space="preserve">Total </t>
  </si>
  <si>
    <t>Site - Architectural: Site Walls (Not Retaining Walls)</t>
  </si>
  <si>
    <t>Electrical: Exit/Emergency Combination</t>
  </si>
  <si>
    <t>Mechanical: Garbage Chute</t>
  </si>
  <si>
    <t>Site - Architectural: Paving - Vehicular Area</t>
  </si>
  <si>
    <t>Conveying: Intercom System for Elevators</t>
  </si>
  <si>
    <t>Site - Architectural: Landscaping</t>
  </si>
  <si>
    <t>Site - Mechanical: Catch Basin</t>
  </si>
  <si>
    <t>Electrical: Emergency Generator Set</t>
  </si>
  <si>
    <t>Site - Architectural: Retaining Walls</t>
  </si>
  <si>
    <t>Site - Mechanical: Underground Condensate Return Piping</t>
  </si>
  <si>
    <t>Site - Mechanical: Underground Steam Piping</t>
  </si>
  <si>
    <t>Electrical: Lighting Explosion Proof Fixtures</t>
  </si>
  <si>
    <t>Site - Mechanical: Exterior Compactor</t>
  </si>
  <si>
    <t>Electrical: LAN</t>
  </si>
  <si>
    <t>Electrical: Lighting Fixture - LED</t>
  </si>
  <si>
    <t>Site - Architectural: Fixed Equipment</t>
  </si>
  <si>
    <t>Site - Mechanical: Fire Hydrant</t>
  </si>
  <si>
    <t>Electrical: Grounding System</t>
  </si>
  <si>
    <t>Electrical: Lightning Protection</t>
  </si>
  <si>
    <t>Conveying: Hydraulic Passenger Elevator</t>
  </si>
  <si>
    <t>Site - Architectural: Building Signage</t>
  </si>
  <si>
    <t>Electrical: Transformer</t>
  </si>
  <si>
    <t>Electrical: Local Sound System</t>
  </si>
  <si>
    <t>Electrical: Public Address System</t>
  </si>
  <si>
    <t>Electrical: Emergency Light/Exit Light Panel</t>
  </si>
  <si>
    <t>Conveying: Elevator Recall</t>
  </si>
  <si>
    <t>Electrical: Lighting - Stage Theater</t>
  </si>
  <si>
    <t>Electrical: Motor Control Center</t>
  </si>
  <si>
    <t>Mechanical: Forced Air Heating</t>
  </si>
  <si>
    <t>Electrical: Lighting - Theater House Lights</t>
  </si>
  <si>
    <t>Electrical: Community Center</t>
  </si>
  <si>
    <t>Site - Mechanical: Culverts</t>
  </si>
  <si>
    <t>Electrical: Computer Lab</t>
  </si>
  <si>
    <t>Electrical: Emergency DC Standby Battery Power</t>
  </si>
  <si>
    <t>Conveying: Traction Freight Elevator</t>
  </si>
  <si>
    <t>Electrical: Emergency Call System (For Sr Citizens)</t>
  </si>
  <si>
    <t>Site - Mechanical: Manhole Covers</t>
  </si>
  <si>
    <t>Mechanical: Vehicle Repair Shop</t>
  </si>
  <si>
    <t>Electrical: Lighting  Explosion  Proof Fixtures</t>
  </si>
  <si>
    <t>Conveying: Hydraulic Freight Elevator</t>
  </si>
  <si>
    <t>Citywide Total</t>
  </si>
  <si>
    <t>Twenty Year Need</t>
  </si>
  <si>
    <t>Avg 1 Year Need</t>
  </si>
  <si>
    <t>Avg 5 Year Need</t>
  </si>
  <si>
    <t>Avg 20 Year Need</t>
  </si>
  <si>
    <t>One Year</t>
  </si>
  <si>
    <t>Five Year</t>
  </si>
  <si>
    <t>Twenty Year</t>
  </si>
  <si>
    <t>1 Year</t>
  </si>
  <si>
    <t>5 Year</t>
  </si>
  <si>
    <t>20 Year</t>
  </si>
  <si>
    <t>Median 1</t>
  </si>
  <si>
    <t>Median 5</t>
  </si>
  <si>
    <t>Median 20</t>
  </si>
  <si>
    <t>Avg</t>
  </si>
  <si>
    <t>Median</t>
  </si>
  <si>
    <t>One</t>
  </si>
  <si>
    <t>Five</t>
  </si>
  <si>
    <t>Twenty</t>
  </si>
  <si>
    <t>Count</t>
  </si>
  <si>
    <t>1 Year Avg</t>
  </si>
  <si>
    <t>Council Member</t>
  </si>
  <si>
    <t>Margaret Chin</t>
  </si>
  <si>
    <t>Carlina Rivera</t>
  </si>
  <si>
    <t>Corey Johnson</t>
  </si>
  <si>
    <t>Ben Kallos</t>
  </si>
  <si>
    <t>Helen Rosenthal</t>
  </si>
  <si>
    <t>Mark Levine</t>
  </si>
  <si>
    <t>Diana Ayala</t>
  </si>
  <si>
    <t>Bill Perkins</t>
  </si>
  <si>
    <t>Ydanis Rodriguez</t>
  </si>
  <si>
    <t>Andrew Cohen</t>
  </si>
  <si>
    <t>Andy King</t>
  </si>
  <si>
    <t>Mark Gjonaj</t>
  </si>
  <si>
    <t>Fernando Cabrera</t>
  </si>
  <si>
    <t>Ritchie Torres</t>
  </si>
  <si>
    <t>Vanessa L Gibson</t>
  </si>
  <si>
    <t>Rafael Salamanca</t>
  </si>
  <si>
    <t>Ruben Diaz, Sr.</t>
  </si>
  <si>
    <t>Paul Vallone</t>
  </si>
  <si>
    <t>Peter Koo</t>
  </si>
  <si>
    <t>Rory Lancman</t>
  </si>
  <si>
    <t>Daniel Dromm</t>
  </si>
  <si>
    <t>Jimmy Van Bramer</t>
  </si>
  <si>
    <t>I. Daneek Miller</t>
  </si>
  <si>
    <t>Adrienne Adams</t>
  </si>
  <si>
    <t>Karen Koslowitz</t>
  </si>
  <si>
    <t>Donovan Richards</t>
  </si>
  <si>
    <t>Stephen Levin</t>
  </si>
  <si>
    <t>Antonio Reynoso</t>
  </si>
  <si>
    <t>Laurie Cumbo</t>
  </si>
  <si>
    <t>Robert Cornegy</t>
  </si>
  <si>
    <t>Rafael Espinal</t>
  </si>
  <si>
    <t>Carlos Menchaca</t>
  </si>
  <si>
    <t>Mathieu Eugene</t>
  </si>
  <si>
    <t>Alicka Ampry-Samuel</t>
  </si>
  <si>
    <t>Inez Barron</t>
  </si>
  <si>
    <t>Farah Louis</t>
  </si>
  <si>
    <t>Alan Maisel</t>
  </si>
  <si>
    <t>Mark Treyger</t>
  </si>
  <si>
    <t>Deborah Rose</t>
  </si>
  <si>
    <t>Steven Matteo</t>
  </si>
  <si>
    <t>Costa Constantinides</t>
  </si>
  <si>
    <t>Borough</t>
  </si>
  <si>
    <t>Manhattan</t>
  </si>
  <si>
    <t>Manhattan &amp; Bronx</t>
  </si>
  <si>
    <t>Bronx</t>
  </si>
  <si>
    <t>Queens</t>
  </si>
  <si>
    <t>Brooklyn</t>
  </si>
  <si>
    <t>Brooklyn &amp; Queens</t>
  </si>
  <si>
    <t>Staten Island</t>
  </si>
  <si>
    <t>Keith Powers</t>
  </si>
  <si>
    <t>N/A</t>
  </si>
  <si>
    <t>Francisco Moya</t>
  </si>
  <si>
    <t>Barry Grodenchik</t>
  </si>
  <si>
    <t>Robert F. Holden</t>
  </si>
  <si>
    <t>Eric A. Ulrich</t>
  </si>
  <si>
    <t>Brad Lander</t>
  </si>
  <si>
    <t>Justin Brannan</t>
  </si>
  <si>
    <t>Kalman Yeger</t>
  </si>
  <si>
    <t>Chaim D. Deutsch</t>
  </si>
  <si>
    <t>Joseph C. Borelli</t>
  </si>
  <si>
    <t>DEVELOPMENT (DEVELOPMENTS THAT ARE IN MULTIPLE CDS HAVE THEIR PNA COST DIVDED BY THE # OF DISTRICTS THE DEVELOPMENT IS IN ….I.E. MARBLE HILL/3</t>
  </si>
  <si>
    <t>5 Year Per Unit RANK</t>
  </si>
  <si>
    <t>One Year Need Per Unit</t>
  </si>
  <si>
    <t xml:space="preserve">Five Year Need Per Unit </t>
  </si>
  <si>
    <t>Twenty Year Need Per Unit</t>
  </si>
  <si>
    <t>Apartments</t>
  </si>
  <si>
    <t>Average One Year Need Per Unit</t>
  </si>
  <si>
    <t xml:space="preserve">Average Five Year Need Per Unit </t>
  </si>
  <si>
    <t>(blank)</t>
  </si>
  <si>
    <t>Developments</t>
  </si>
  <si>
    <t>Antonio Reynoso &amp; Rafael Espinal</t>
  </si>
  <si>
    <t>Mathieu Eugene &amp; Alicka Ampry-Samuel</t>
  </si>
  <si>
    <t>Diana Ayala &amp; Vanessa L Gibson</t>
  </si>
  <si>
    <t>Ydanis Rodriguez, Andrew Cohen, &amp; Fernando Cabrera</t>
  </si>
  <si>
    <t>Vanessa L Gibson &amp; Rafael Salamanca</t>
  </si>
  <si>
    <t>Robert Cornegy &amp; Alicka Ampry-Samuel</t>
  </si>
  <si>
    <t>Diana Ayala &amp; Bill Perkins</t>
  </si>
  <si>
    <t>Mark Levine &amp; Ydanis Rodriguez</t>
  </si>
  <si>
    <t>Borough2</t>
  </si>
  <si>
    <t>DevProper</t>
  </si>
  <si>
    <t>104-14 Tapscott Street</t>
  </si>
  <si>
    <t>1162-1176 Washington Avenue</t>
  </si>
  <si>
    <t>131 Saint Nicholas Avenue</t>
  </si>
  <si>
    <t>1471 Watson Avenue</t>
  </si>
  <si>
    <t>303 Vernon Avenue</t>
  </si>
  <si>
    <t>45 Allen Street</t>
  </si>
  <si>
    <t>572 Warren Street</t>
  </si>
  <si>
    <t>830 Amsterdam Avenue</t>
  </si>
  <si>
    <t>Adams</t>
  </si>
  <si>
    <t>Albany</t>
  </si>
  <si>
    <t>Amsterdam Addition</t>
  </si>
  <si>
    <t>Armstrong I</t>
  </si>
  <si>
    <t>Atlantic Terminal Site 4B</t>
  </si>
  <si>
    <t>Baruch Houses Addition</t>
  </si>
  <si>
    <t>Beach 41St Street-Beach Channel Drive</t>
  </si>
  <si>
    <t>Bedford-Stuyvesant Rehab</t>
  </si>
  <si>
    <t>Belmont-Sutter Area</t>
  </si>
  <si>
    <t>Betances I</t>
  </si>
  <si>
    <t>Betances V</t>
  </si>
  <si>
    <t>Bethune Gardens</t>
  </si>
  <si>
    <t>Borinquen Plaza I</t>
  </si>
  <si>
    <t>Boston Road Plaza</t>
  </si>
  <si>
    <t>Boston Secor</t>
  </si>
  <si>
    <t>Boynton Avenue Rehab</t>
  </si>
  <si>
    <t>Bracetti Plaza</t>
  </si>
  <si>
    <t>Bronx River Addition</t>
  </si>
  <si>
    <t>Bushwick</t>
  </si>
  <si>
    <t>Chelsea Addition</t>
  </si>
  <si>
    <t>Claremont Parkway-Franklin Avenue</t>
  </si>
  <si>
    <t>Claremont Rehab (Group 2)</t>
  </si>
  <si>
    <t>Claremont Rehab (Group 3)</t>
  </si>
  <si>
    <t>Claremont Rehab (Group 4)</t>
  </si>
  <si>
    <t>Claremont Rehab (Group 5)</t>
  </si>
  <si>
    <t>Clason Point Gardens</t>
  </si>
  <si>
    <t>Coney Island</t>
  </si>
  <si>
    <t>Coney Island I (Site 1B)</t>
  </si>
  <si>
    <t>Coney Island I (Site 8)</t>
  </si>
  <si>
    <t>Coney Island I (Sites 4 &amp; 5)</t>
  </si>
  <si>
    <t>Conlon Lihfe Tower</t>
  </si>
  <si>
    <t>Corsi Houses</t>
  </si>
  <si>
    <t>De Hostos Apartments</t>
  </si>
  <si>
    <t>Douglass Addition</t>
  </si>
  <si>
    <t>Douglass I</t>
  </si>
  <si>
    <t>East New York City Line</t>
  </si>
  <si>
    <t>Eastchester Gardens</t>
  </si>
  <si>
    <t>Fiorentino Plaza</t>
  </si>
  <si>
    <t>First Houses</t>
  </si>
  <si>
    <t>Fort Independence Street-Heath Avenue</t>
  </si>
  <si>
    <t>Fort Washington Avenue Rehab</t>
  </si>
  <si>
    <t>Franklin Avenue I Conventional</t>
  </si>
  <si>
    <t>Garvey (Group A)</t>
  </si>
  <si>
    <t>Glebe Avenue-Westchester Avenue</t>
  </si>
  <si>
    <t>Glenmore Plaza</t>
  </si>
  <si>
    <t>Harborview Terrace</t>
  </si>
  <si>
    <t>Harlem River</t>
  </si>
  <si>
    <t>Harrison Avenue Rehab (Group A)</t>
  </si>
  <si>
    <t>Harrison Avenue Rehab (Group B)</t>
  </si>
  <si>
    <t>Highbridge Gardens</t>
  </si>
  <si>
    <t>Highbridge Rehabs (Anderson Avenue)</t>
  </si>
  <si>
    <t>Highbridge Rehabs (Nelson Avenue)</t>
  </si>
  <si>
    <t>Holmes Towers</t>
  </si>
  <si>
    <t>Hope Gardens</t>
  </si>
  <si>
    <t>Howard Avenue</t>
  </si>
  <si>
    <t>Howard Avenue-Park Place</t>
  </si>
  <si>
    <t>Hughes Apartments</t>
  </si>
  <si>
    <t>Hunts Point Avenue Rehab</t>
  </si>
  <si>
    <t>International Tower</t>
  </si>
  <si>
    <t>King Towers</t>
  </si>
  <si>
    <t>Kingsborough</t>
  </si>
  <si>
    <t>Kingsborough Extension</t>
  </si>
  <si>
    <t>La Guardia Addition</t>
  </si>
  <si>
    <t>Latimer Gardens</t>
  </si>
  <si>
    <t>Lehman Village</t>
  </si>
  <si>
    <t>Lenox Road-Rockaway Parkway</t>
  </si>
  <si>
    <t>Long Island Baptist Houses</t>
  </si>
  <si>
    <t>Longfellow Avenue Rehab</t>
  </si>
  <si>
    <t>Low Houses</t>
  </si>
  <si>
    <t>Lower East Side I Infill</t>
  </si>
  <si>
    <t>Lower East Side Iii</t>
  </si>
  <si>
    <t>Lower East Side Rehab (Group 5)</t>
  </si>
  <si>
    <t>Manhattanville Rehab (Group 2)</t>
  </si>
  <si>
    <t>Manhattanville Rehab (Group 3)</t>
  </si>
  <si>
    <t>Marcy Avenue-Greene Avenue Site A</t>
  </si>
  <si>
    <t>Marcy Avenue-Greene Avenue Site B</t>
  </si>
  <si>
    <t>Marshall Plaza</t>
  </si>
  <si>
    <t>Meltzer Tower</t>
  </si>
  <si>
    <t>Metro North Plaza</t>
  </si>
  <si>
    <t>Middletown Plaza</t>
  </si>
  <si>
    <t>Mill Brook Extension</t>
  </si>
  <si>
    <t>Morris I</t>
  </si>
  <si>
    <t>Morris Park Senior Citizens Home</t>
  </si>
  <si>
    <t>Morrisania Air Rights</t>
  </si>
  <si>
    <t>New Lane Area</t>
  </si>
  <si>
    <t>Ocean Bay Apartments (Oceanside)</t>
  </si>
  <si>
    <t>Ocean Hill Apartments</t>
  </si>
  <si>
    <t>Ocean Hill-Brownsville</t>
  </si>
  <si>
    <t>O'Dwyer Gardens</t>
  </si>
  <si>
    <t>Palmetto Gardens</t>
  </si>
  <si>
    <t>Park Rock Rehab</t>
  </si>
  <si>
    <t>Pennsylvania Avenue-Wortman Avenue</t>
  </si>
  <si>
    <t>Polo Grounds Towers</t>
  </si>
  <si>
    <t>Public School 139 (Conversion)</t>
  </si>
  <si>
    <t>Queensbridge North</t>
  </si>
  <si>
    <t>Queensbridge South</t>
  </si>
  <si>
    <t>Ralph Avenue Rehab</t>
  </si>
  <si>
    <t>Randall Avenue-Balcom Avenue</t>
  </si>
  <si>
    <t>Red Hook East</t>
  </si>
  <si>
    <t>Red Hook West</t>
  </si>
  <si>
    <t>Rehab Program (College Point)</t>
  </si>
  <si>
    <t>Rehab Program (Douglass Rehabs)</t>
  </si>
  <si>
    <t>Rehab Program (Taft Rehabs)</t>
  </si>
  <si>
    <t>Rehab Program (Wise Rehab)</t>
  </si>
  <si>
    <t>Reid Apartments</t>
  </si>
  <si>
    <t>Riis</t>
  </si>
  <si>
    <t>Robbins Plaza</t>
  </si>
  <si>
    <t>Roosevelt I</t>
  </si>
  <si>
    <t>Rutland Towers</t>
  </si>
  <si>
    <t>Samuel (City)</t>
  </si>
  <si>
    <t>Samuel (Mhop) I</t>
  </si>
  <si>
    <t>Saratoga Village</t>
  </si>
  <si>
    <t>Seward Park Extension</t>
  </si>
  <si>
    <t>Shelton House</t>
  </si>
  <si>
    <t>Sotomayor Houses</t>
  </si>
  <si>
    <t>South Bronx Area (Site 402)</t>
  </si>
  <si>
    <t>South Jamaica I</t>
  </si>
  <si>
    <t>Stanton Street</t>
  </si>
  <si>
    <t>Stebbins Avenue-Hewitt Place</t>
  </si>
  <si>
    <t>Sterling Place Rehabs (Saint Johns-Sterling)</t>
  </si>
  <si>
    <t>Sterling Place Rehabs (Sterling-Buffalo)</t>
  </si>
  <si>
    <t>Stuyvesant Gardens I</t>
  </si>
  <si>
    <t>Surfside Gardens</t>
  </si>
  <si>
    <t>Sutter Avenue-Union Street</t>
  </si>
  <si>
    <t>Tapscott Street Rehab</t>
  </si>
  <si>
    <t>Taylor Street-Wythe Avenue</t>
  </si>
  <si>
    <t>Thomas Apartments</t>
  </si>
  <si>
    <t>Throggs Neck Addition</t>
  </si>
  <si>
    <t>Todt Hill</t>
  </si>
  <si>
    <t>Twin Parks East (Site 9)</t>
  </si>
  <si>
    <t>Twin Parks West (Sites 1 &amp; 2)</t>
  </si>
  <si>
    <t>Unity Plaza (Sites 17,24,25A)</t>
  </si>
  <si>
    <t>Unity Plaza (Sites 4-27)</t>
  </si>
  <si>
    <t>University Avenue Rehab</t>
  </si>
  <si>
    <t>Upaca (Site 5)</t>
  </si>
  <si>
    <t>Upaca (Site 6)</t>
  </si>
  <si>
    <t>Van Dyke I</t>
  </si>
  <si>
    <t>Washington Heights Rehab (Groups 1&amp;2)</t>
  </si>
  <si>
    <t>Weeksville Gardens</t>
  </si>
  <si>
    <t>West Brighton I</t>
  </si>
  <si>
    <t>West Farms Road Rehab</t>
  </si>
  <si>
    <t>West Farms Square Conventional</t>
  </si>
  <si>
    <t>West Tremont Avenue-Sedgwick Avenue Area</t>
  </si>
  <si>
    <t>Williams Plaza</t>
  </si>
  <si>
    <t>Wise Towers</t>
  </si>
  <si>
    <t>Wsur (Brownstones)</t>
  </si>
  <si>
    <t>Wsur (Site C) 589 Amsterdam Avenue</t>
  </si>
  <si>
    <t>Wyckoff Gardens</t>
  </si>
  <si>
    <t>1010 East 178th Street</t>
  </si>
  <si>
    <t>154 West 84th Street</t>
  </si>
  <si>
    <t>335 East 111th Street</t>
  </si>
  <si>
    <t>344 East 28th Street</t>
  </si>
  <si>
    <t>Albany II</t>
  </si>
  <si>
    <t>Armstrong II</t>
  </si>
  <si>
    <t>Bailey Avenue-West 193rd Street</t>
  </si>
  <si>
    <t>Berry Street-South 9th Street</t>
  </si>
  <si>
    <t>Betances II, 13</t>
  </si>
  <si>
    <t>Betances II, 18</t>
  </si>
  <si>
    <t>Betances II, 9A</t>
  </si>
  <si>
    <t>Betances III, 13</t>
  </si>
  <si>
    <t>Betances III, 18</t>
  </si>
  <si>
    <t>Betances III, 9A</t>
  </si>
  <si>
    <t>Betances IV</t>
  </si>
  <si>
    <t>Betances VI</t>
  </si>
  <si>
    <t>Borinquen Plaza II</t>
  </si>
  <si>
    <t>Bryant Avenue-East 174th Street</t>
  </si>
  <si>
    <t>Bushwick II (Groups A &amp; C)</t>
  </si>
  <si>
    <t>Bushwick II (Groups B &amp; D)</t>
  </si>
  <si>
    <t>Bushwick II CDA (Group E)</t>
  </si>
  <si>
    <t>Campos Plaza II</t>
  </si>
  <si>
    <t>College Avenue-East 165th Street</t>
  </si>
  <si>
    <t>Douglass II</t>
  </si>
  <si>
    <t>Eagle Avenue-East 163rd Street</t>
  </si>
  <si>
    <t>East 152nd Street-Courtlandt Avenue</t>
  </si>
  <si>
    <t>East 165th Street-Bryant Avenue</t>
  </si>
  <si>
    <t>East 173rd Street-Vyse Avenue</t>
  </si>
  <si>
    <t>East 180th Street-Monterey Avenue</t>
  </si>
  <si>
    <t>Franklin Avenue II Conventional</t>
  </si>
  <si>
    <t>Franklin Avenue III Conventional</t>
  </si>
  <si>
    <t>Harlem River II</t>
  </si>
  <si>
    <t>Hoe Avenue-East 173rd Street</t>
  </si>
  <si>
    <t>Leavitt Street-34th Avenue</t>
  </si>
  <si>
    <t>Lower East Side III</t>
  </si>
  <si>
    <t>Mariner's Harbor</t>
  </si>
  <si>
    <t>Morris II</t>
  </si>
  <si>
    <t>Park Avenue-East 122nd, 123rd Streets</t>
  </si>
  <si>
    <t>Riis II</t>
  </si>
  <si>
    <t>Roosevelt II</t>
  </si>
  <si>
    <t>Samuel (Mhop) II</t>
  </si>
  <si>
    <t>Samuel (Mhop) III</t>
  </si>
  <si>
    <t>South Jamaica II</t>
  </si>
  <si>
    <t>Stuyvesant Gardens II</t>
  </si>
  <si>
    <t>Teller Avenue-East 166th Street</t>
  </si>
  <si>
    <t>Two Bridges URA (Site 7)</t>
  </si>
  <si>
    <t>Union Avenue-East 163rd Street</t>
  </si>
  <si>
    <t>Union Avenue-East 166th Street</t>
  </si>
  <si>
    <t>Van Dyke II</t>
  </si>
  <si>
    <t>Vladeck II</t>
  </si>
  <si>
    <t>Washington Heights Rehab Phase III</t>
  </si>
  <si>
    <t>Washington Heights Rehab Phase IV (C)</t>
  </si>
  <si>
    <t>Washington Heights Rehab Phase IV (D)</t>
  </si>
  <si>
    <t>West Brighton II</t>
  </si>
  <si>
    <t>Wsur (Site A) 120 West 94th Street</t>
  </si>
  <si>
    <t>Wsur (Site B) 74 West 92nd Street</t>
  </si>
  <si>
    <t>State Senator</t>
  </si>
  <si>
    <t>Assembly Member</t>
  </si>
  <si>
    <t>Gregory Meeks</t>
  </si>
  <si>
    <t>Grace Meng</t>
  </si>
  <si>
    <t>Nydia Velázquez</t>
  </si>
  <si>
    <t>Hakeem Jeffries</t>
  </si>
  <si>
    <t>Yvette Clarke</t>
  </si>
  <si>
    <t>Jerrold Nadler</t>
  </si>
  <si>
    <t>Max Rose</t>
  </si>
  <si>
    <t>Carolyn Maloney</t>
  </si>
  <si>
    <t>Adriano Espaillat</t>
  </si>
  <si>
    <t>Alexandria Ocasio-Cortez</t>
  </si>
  <si>
    <t>José Serrano</t>
  </si>
  <si>
    <t>Eliot Engel</t>
  </si>
  <si>
    <t>Nydia Velázquez &amp; Hakeem Jeffries</t>
  </si>
  <si>
    <t>Hakeem Jeffries &amp; Yvette Clarke</t>
  </si>
  <si>
    <t>James Sanders Jr</t>
  </si>
  <si>
    <t>John C. Liu</t>
  </si>
  <si>
    <t>Michael Gianaris</t>
  </si>
  <si>
    <t>Jessica Ramos</t>
  </si>
  <si>
    <t>Leroy Comrie</t>
  </si>
  <si>
    <t>Toby Ann Stavisky</t>
  </si>
  <si>
    <t>Julia Salazar</t>
  </si>
  <si>
    <t>Roxanne J. Persaud</t>
  </si>
  <si>
    <t>Zellnor Myrie</t>
  </si>
  <si>
    <t>Kevin S. Parker</t>
  </si>
  <si>
    <t>Diane J. Savino</t>
  </si>
  <si>
    <t>Andrew J. Lanza</t>
  </si>
  <si>
    <t>Velmanette Montgomery</t>
  </si>
  <si>
    <t>Brian Kavanagh</t>
  </si>
  <si>
    <t>Brad Hoylman</t>
  </si>
  <si>
    <t>Liz Krueger</t>
  </si>
  <si>
    <t>José M. Serrano</t>
  </si>
  <si>
    <t>Brian A. Benjamin</t>
  </si>
  <si>
    <t>Robert Jackson</t>
  </si>
  <si>
    <t>Luis R. Sepúlveda</t>
  </si>
  <si>
    <t>Gustavo Rivera</t>
  </si>
  <si>
    <t>Alessandra Biaggi</t>
  </si>
  <si>
    <t>Jamaal T. Bailey</t>
  </si>
  <si>
    <t>James Sanders Jr &amp; Leroy Comrie</t>
  </si>
  <si>
    <t>Julia Salazar &amp; Roxanne J. Persaud</t>
  </si>
  <si>
    <t>Roxanne J. Persaud &amp; Zellnor Myrie</t>
  </si>
  <si>
    <t xml:space="preserve">Velmanette Montgomery &amp; Zellnor Myrie </t>
  </si>
  <si>
    <t>Brad Hoylman &amp; Robert Jackson</t>
  </si>
  <si>
    <t>Luis R. Sepúlveda &amp; José M. Serrano</t>
  </si>
  <si>
    <t>Brian A. Benjamin &amp; Robert Jackson</t>
  </si>
  <si>
    <t>Gustavo Rivera &amp; Robert Jackson</t>
  </si>
  <si>
    <t>Alessandra Biaggi &amp; Luis R. Sepúlveda</t>
  </si>
  <si>
    <t>Daniel Rosenthal</t>
  </si>
  <si>
    <t>Alicia Hyndman</t>
  </si>
  <si>
    <t>Brian Barnwell</t>
  </si>
  <si>
    <t>Khaleel M. Anderson</t>
  </si>
  <si>
    <t>Vivian E. Cook</t>
  </si>
  <si>
    <t>Catherine Nolan</t>
  </si>
  <si>
    <t>Ron Kim</t>
  </si>
  <si>
    <t>Helene E. Weinstein</t>
  </si>
  <si>
    <t>Diana C. Richardson</t>
  </si>
  <si>
    <t>Mathylde Frontus</t>
  </si>
  <si>
    <t>Joseph R. Lentol</t>
  </si>
  <si>
    <t>Félix W. Ortiz</t>
  </si>
  <si>
    <t>Jo Anne Simon</t>
  </si>
  <si>
    <t xml:space="preserve">Maritza Davila </t>
  </si>
  <si>
    <t>Erik M. Dilan</t>
  </si>
  <si>
    <t>Latrice Walker</t>
  </si>
  <si>
    <t>Tremaine Wright</t>
  </si>
  <si>
    <t>Walter T. Mosley</t>
  </si>
  <si>
    <t>N. Nick Perry</t>
  </si>
  <si>
    <t>Jaime R. Williams</t>
  </si>
  <si>
    <t>Charles Barron</t>
  </si>
  <si>
    <t>Charles D. Fall</t>
  </si>
  <si>
    <t>Michael Cusick</t>
  </si>
  <si>
    <t>Nicole Malliotakis</t>
  </si>
  <si>
    <t>Yuh-Line Niou</t>
  </si>
  <si>
    <t>Linda B. Rosenthal</t>
  </si>
  <si>
    <t>Robert J. Rodriguez</t>
  </si>
  <si>
    <t>Daniel J. O'Donnell</t>
  </si>
  <si>
    <t>Inez E. Dickens</t>
  </si>
  <si>
    <t>Al Taylor</t>
  </si>
  <si>
    <t>Carmen N. De La Rosa</t>
  </si>
  <si>
    <t>Harvey Epstein</t>
  </si>
  <si>
    <t>Richard N. Gottfried</t>
  </si>
  <si>
    <t>Rebecca A. Seawright</t>
  </si>
  <si>
    <t>Latoya Joyner</t>
  </si>
  <si>
    <t>Michael Blake</t>
  </si>
  <si>
    <t>Nathalia Fernandez</t>
  </si>
  <si>
    <t>Jeffrey Dinowitz</t>
  </si>
  <si>
    <t>Michael Benedetto</t>
  </si>
  <si>
    <t>Carl E. Heastie</t>
  </si>
  <si>
    <t>Carmen E. Arroyo</t>
  </si>
  <si>
    <t>Kenny Burgos</t>
  </si>
  <si>
    <t>Victor M. Pichardo</t>
  </si>
  <si>
    <t>Karines Reyes</t>
  </si>
  <si>
    <t>Steven Cymbrowitz &amp; William Colton</t>
  </si>
  <si>
    <t>Erik M. Dilan &amp; Maritza Davila</t>
  </si>
  <si>
    <t>Erik M. Dilan &amp; Tremaine Wright</t>
  </si>
  <si>
    <t>Latrice Walker &amp; Tremaine Wright</t>
  </si>
  <si>
    <t>Latrice Walker &amp; N. Nick Perry</t>
  </si>
  <si>
    <t>Tremaine Wright &amp; Walter T. Mosley</t>
  </si>
  <si>
    <t>N. Nick Perry &amp; Charles Barron</t>
  </si>
  <si>
    <t>Inez E. Dickens &amp; Al Taylor</t>
  </si>
  <si>
    <t>Al Taylor &amp; Carmen N. De La Rosa</t>
  </si>
  <si>
    <t>Carmen N. De La Rosa &amp; Jeffrey Dinowitz</t>
  </si>
  <si>
    <t>Latoya Joyner &amp; Carmen E. Arroyo</t>
  </si>
  <si>
    <t>Michael Blake &amp; Carmen E. Arroyo</t>
  </si>
  <si>
    <t>Congresssional Rep</t>
  </si>
  <si>
    <t>Assembly Member(s)</t>
  </si>
  <si>
    <t>State Senator(s)</t>
  </si>
  <si>
    <t>Congresssional Rep(s)</t>
  </si>
  <si>
    <t>Apartments 5 Year Cost</t>
  </si>
  <si>
    <t>Buildings 5 Year Cost</t>
  </si>
  <si>
    <t>Systems 5 Year Cost</t>
  </si>
  <si>
    <t>Site + Grounds 5 Year Cost</t>
  </si>
  <si>
    <t>Average Household Size</t>
  </si>
  <si>
    <t>NYCHA</t>
  </si>
  <si>
    <t>Diff</t>
  </si>
  <si>
    <t>Development</t>
  </si>
  <si>
    <t>NYCHA Average Apartments 5 Year Cost</t>
  </si>
  <si>
    <t xml:space="preserve">NYCHA Average Buildings 5 Year Cost </t>
  </si>
  <si>
    <t>NYCHA Average Systems 5 Year Cost</t>
  </si>
  <si>
    <t xml:space="preserve">NYCHA Average Site + Grounds 5 Year Cost </t>
  </si>
  <si>
    <t xml:space="preserve">NYCHA Average Five Year Need </t>
  </si>
  <si>
    <t>Total % of Needs</t>
  </si>
  <si>
    <t>Apartments 5 Year Cost % of Total Development Need</t>
  </si>
  <si>
    <t>Buildings 5 Year Cost % of Total Development Need</t>
  </si>
  <si>
    <t>Systems 5 Year Cost % of Total Development Need</t>
  </si>
  <si>
    <t>Site + Grounds 5 Year Cost % of Total Development Need</t>
  </si>
  <si>
    <t>Category</t>
  </si>
  <si>
    <t>Test Apartment</t>
  </si>
  <si>
    <t>Test Building</t>
  </si>
  <si>
    <t>Test Site + Grounds</t>
  </si>
  <si>
    <t>Test Systems</t>
  </si>
  <si>
    <t>Apt 5 Year Cost % of Total Development Need</t>
  </si>
  <si>
    <t>Bld 5 Year Cost % of Total Development Need</t>
  </si>
  <si>
    <t>Sys 5 Year Cost % of Total Development Need</t>
  </si>
  <si>
    <t>S + Grounds 5 Year Cost % of Total Development Need</t>
  </si>
  <si>
    <t xml:space="preserve">WASHINGTON HEIGHTS REHAB PHASE III </t>
  </si>
  <si>
    <t>Audubon Houses</t>
  </si>
  <si>
    <t>Amsterdam Houses</t>
  </si>
  <si>
    <t>Baruch Houses</t>
  </si>
  <si>
    <t>Carver Houses</t>
  </si>
  <si>
    <t>Chelsea Houses</t>
  </si>
  <si>
    <t>Clinton Houses</t>
  </si>
  <si>
    <t>Dyckman Houses</t>
  </si>
  <si>
    <t>East River Houses</t>
  </si>
  <si>
    <t>Elliott Houses</t>
  </si>
  <si>
    <t>Fulton Houses</t>
  </si>
  <si>
    <t>Gompers Houses</t>
  </si>
  <si>
    <t>Grampion Houses</t>
  </si>
  <si>
    <t>Grant Houses</t>
  </si>
  <si>
    <t>Hernandez  Houses</t>
  </si>
  <si>
    <t>Isaacs Houses</t>
  </si>
  <si>
    <t>Jefferson Houses</t>
  </si>
  <si>
    <t>Johnson Houses</t>
  </si>
  <si>
    <t>La Guardia Houses</t>
  </si>
  <si>
    <t>Lexington Houses</t>
  </si>
  <si>
    <t>Lincoln Houses</t>
  </si>
  <si>
    <t>Manhattanville Houses</t>
  </si>
  <si>
    <t>Rangel Houses</t>
  </si>
  <si>
    <t>Rutgers Houses</t>
  </si>
  <si>
    <t>Robinson Houses</t>
  </si>
  <si>
    <t>Saint Nicholas Houses</t>
  </si>
  <si>
    <t>Smith Houses</t>
  </si>
  <si>
    <t>Wagner Houses</t>
  </si>
  <si>
    <t>Wald Houses</t>
  </si>
  <si>
    <t>Washington Houses</t>
  </si>
  <si>
    <t>Wilson Houses</t>
  </si>
  <si>
    <t>White Houses</t>
  </si>
  <si>
    <t>Astoria Houses</t>
  </si>
  <si>
    <t>Baisley Park Houses</t>
  </si>
  <si>
    <t>Bay View Houses</t>
  </si>
  <si>
    <t>Baychester Houses</t>
  </si>
  <si>
    <t>Berry Houses</t>
  </si>
  <si>
    <t>Bland Houses</t>
  </si>
  <si>
    <t>Boulevard Houses</t>
  </si>
  <si>
    <t>Breukelen Houses</t>
  </si>
  <si>
    <t>Brevoort Houses</t>
  </si>
  <si>
    <t>Bronx River Houses</t>
  </si>
  <si>
    <t>Brown Houses</t>
  </si>
  <si>
    <t>Brownsville Houses</t>
  </si>
  <si>
    <t>Butler Houses</t>
  </si>
  <si>
    <t>Carleton Manor Houses</t>
  </si>
  <si>
    <t>Cassidy-Lafayette Houses</t>
  </si>
  <si>
    <t>Castle Hill Houses</t>
  </si>
  <si>
    <t>Cooper Park Houses</t>
  </si>
  <si>
    <t>Crown Heights Houses</t>
  </si>
  <si>
    <t>Davidson Houses</t>
  </si>
  <si>
    <t>Cypress Hills Houses</t>
  </si>
  <si>
    <t>Drew-Hamilton Houses</t>
  </si>
  <si>
    <t>Edenwald Houses</t>
  </si>
  <si>
    <t>Farragut Houses</t>
  </si>
  <si>
    <t>Forest Houses</t>
  </si>
  <si>
    <t>Fenimore-Lefferts Houses</t>
  </si>
  <si>
    <t>Forest Hills Coop (108th Street-62nd Drive)</t>
  </si>
  <si>
    <t>Glenwood Houses</t>
  </si>
  <si>
    <t>Gowanus Houses</t>
  </si>
  <si>
    <t>Gravesend Houses</t>
  </si>
  <si>
    <t>Gun Hill Houses</t>
  </si>
  <si>
    <t>Haber Houses</t>
  </si>
  <si>
    <t>Hammel Houses</t>
  </si>
  <si>
    <t>Howard Houses</t>
  </si>
  <si>
    <t>Hylan Houses</t>
  </si>
  <si>
    <t>Independence Towers</t>
  </si>
  <si>
    <t>Ingersoll Houses</t>
  </si>
  <si>
    <t>Jackson Houses</t>
  </si>
  <si>
    <t>Lafayette Houses</t>
  </si>
  <si>
    <t>Linden Houses</t>
  </si>
  <si>
    <t>Marble Hill Houses</t>
  </si>
  <si>
    <t>Marcy Houses</t>
  </si>
  <si>
    <t>Marlboro Houses</t>
  </si>
  <si>
    <t>Mckinley Houses</t>
  </si>
  <si>
    <t>Melrose Houses</t>
  </si>
  <si>
    <t>Mill Brook Houses</t>
  </si>
  <si>
    <t>Mitchel Houses</t>
  </si>
  <si>
    <t>Monroe Houses</t>
  </si>
  <si>
    <t>Moore Houses</t>
  </si>
  <si>
    <t>Morrisania Houses</t>
  </si>
  <si>
    <t>Mott Haven Houses</t>
  </si>
  <si>
    <t>Murphy Houses</t>
  </si>
  <si>
    <t>Nostrand Houses</t>
  </si>
  <si>
    <t>Parkside Houses</t>
  </si>
  <si>
    <t>Patterson Houses</t>
  </si>
  <si>
    <t>Pelham Parkway Houses</t>
  </si>
  <si>
    <t>Pink Houses</t>
  </si>
  <si>
    <t>Pomonok Houses</t>
  </si>
  <si>
    <t>Ravenswood Houses</t>
  </si>
  <si>
    <t>Redfern Houses</t>
  </si>
  <si>
    <t>Richmond Terrace Houses</t>
  </si>
  <si>
    <t>Sack Wern Houses</t>
  </si>
  <si>
    <t>Saint Mary's Park Houses</t>
  </si>
  <si>
    <t>Sedgwick Houses</t>
  </si>
  <si>
    <t>Sheepshead Bay Houses</t>
  </si>
  <si>
    <t>Soundview Houses</t>
  </si>
  <si>
    <t>South Beach Houses</t>
  </si>
  <si>
    <t>Stapleton Houses</t>
  </si>
  <si>
    <t>Straus Houses</t>
  </si>
  <si>
    <t>Sumner Houses</t>
  </si>
  <si>
    <t>Taft Houses</t>
  </si>
  <si>
    <t>Throggs Neck Houses</t>
  </si>
  <si>
    <t>Tilden Houses</t>
  </si>
  <si>
    <t>Tompkins Houses</t>
  </si>
  <si>
    <t>Vandalia Avenue Houses</t>
  </si>
  <si>
    <t>Vladeck Houses</t>
  </si>
  <si>
    <t>Webster Houses</t>
  </si>
  <si>
    <t>Whitman Houses</t>
  </si>
  <si>
    <t>Williamsburg Houses</t>
  </si>
  <si>
    <t>Woodside Houses</t>
  </si>
  <si>
    <t>Woodson Houses</t>
  </si>
  <si>
    <t>Apartment Cost Per Unit</t>
  </si>
  <si>
    <t>Building Cost Per Unit</t>
  </si>
  <si>
    <t>Site + Grounds Cost Per Unit</t>
  </si>
  <si>
    <t>Systems Cost Per Unit</t>
  </si>
  <si>
    <t>Apartments Per Unit Cost  % of Total Development Per Unit Cost</t>
  </si>
  <si>
    <t>Buildings Per Unit Cost  % of Total Development Per Unit Cost</t>
  </si>
  <si>
    <t>Systems Per Unit Cost  % of Total Development Per Unit Cost</t>
  </si>
  <si>
    <t>Site + Grounds Per Unit Cost  % of Total Development Per Unit Cost</t>
  </si>
  <si>
    <t>Average NYCHA Units</t>
  </si>
  <si>
    <t>NYCHA Average Apartment Cost Per Unit</t>
  </si>
  <si>
    <t>NYCHA Average Building Cost Per Unit</t>
  </si>
  <si>
    <t>NYCHA Average Site + Grounds Cost Per Unit</t>
  </si>
  <si>
    <t>NYCHA Average Systems Cost Per Unit</t>
  </si>
  <si>
    <t>Apartments Per Unit Cost  % of Average NYCHA Development Per Unit Cost</t>
  </si>
  <si>
    <t>Buildings Per Unit Cost  % of Average NYCHA Development Per Unit Cost</t>
  </si>
  <si>
    <t>Systems Per Unit Cost  % of Average NYCHA Development Per Unit Cost</t>
  </si>
  <si>
    <t>Site + Grounds Per Unit Cost  % of Average NYCHA Development Per Unit Cost</t>
  </si>
  <si>
    <t>Carey Gardens</t>
  </si>
  <si>
    <t>NYCHA AVERAGE PER UNIT NEED</t>
  </si>
  <si>
    <t>above is five year need divided by total units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</si>
</sst>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_(&quot;$&quot;* #,##0_);_(&quot;$&quot;* \(#,##0\);_(&quot;$&quot;* &quot;-&quot;??_);_(@_)"/>
    <numFmt numFmtId="166" formatCode="&quot;$&quot;#,##0"/>
    <numFmt numFmtId="167" formatCode="_(* #,##0_);_(* \(#,##0\);_(* &quot;-&quot;??_);_(@_)"/>
    <numFmt numFmtId="168" formatCode="&quot;$&quot;#,##0.0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name val="Calibri"/>
      <family val="2"/>
      <scheme val="minor"/>
    </font>
    <font>
      <sz val="11"/>
      <color rgb="FF000000"/>
      <name val="Calibri"/>
      <family val="2"/>
      <scheme val="minor"/>
    </font>
    <font>
      <b/>
      <sz val="12"/>
      <color theme="1"/>
      <name val="Calibri"/>
      <family val="2"/>
      <scheme val="minor"/>
    </font>
    <font>
      <b/>
      <sz val="10"/>
      <color rgb="FF000000"/>
      <name val="Times New Roman"/>
      <family val="1"/>
    </font>
    <font>
      <sz val="10"/>
      <color rgb="FF000000"/>
      <name val="Times New Roman"/>
      <family val="1"/>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0"/>
        <bgColor theme="4" tint="0.79998168889431442"/>
      </patternFill>
    </fill>
    <fill>
      <patternFill patternType="solid">
        <fgColor theme="0"/>
        <bgColor indexed="64"/>
      </patternFill>
    </fill>
    <fill>
      <patternFill patternType="solid">
        <fgColor theme="7" tint="0.79998168889431442"/>
        <bgColor indexed="6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theme="6" tint="0.59999389629810485"/>
        <bgColor theme="4" tint="0.79998168889431442"/>
      </patternFill>
    </fill>
    <fill>
      <patternFill patternType="solid">
        <fgColor theme="6"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DCE6F1"/>
        <bgColor rgb="FFDCE6F1"/>
      </patternFill>
    </fill>
    <fill>
      <patternFill patternType="solid">
        <fgColor theme="2" tint="-9.9978637043366805E-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theme="4"/>
      </left>
      <right/>
      <top style="thin">
        <color theme="4"/>
      </top>
      <bottom/>
      <diagonal/>
    </border>
    <border>
      <left/>
      <right/>
      <top/>
      <bottom style="thin">
        <color rgb="FF95B3D7"/>
      </bottom>
      <diagonal/>
    </border>
    <border>
      <left/>
      <right/>
      <top style="thin">
        <color rgb="FF95B3D7"/>
      </top>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97">
    <xf numFmtId="0" fontId="0" fillId="0" borderId="0" xfId="0"/>
    <xf numFmtId="14" fontId="0" fillId="0" borderId="0" xfId="0" applyNumberFormat="1"/>
    <xf numFmtId="3" fontId="0" fillId="0" borderId="0" xfId="0" applyNumberFormat="1"/>
    <xf numFmtId="10" fontId="0" fillId="0" borderId="0" xfId="0" applyNumberFormat="1"/>
    <xf numFmtId="6" fontId="0" fillId="0" borderId="0" xfId="0" applyNumberFormat="1"/>
    <xf numFmtId="8" fontId="0" fillId="0" borderId="0" xfId="0" applyNumberFormat="1"/>
    <xf numFmtId="4" fontId="0" fillId="0" borderId="0" xfId="0" applyNumberFormat="1"/>
    <xf numFmtId="16" fontId="0" fillId="0" borderId="0" xfId="0" applyNumberFormat="1"/>
    <xf numFmtId="44" fontId="0" fillId="0" borderId="0" xfId="1" applyFont="1"/>
    <xf numFmtId="0" fontId="0" fillId="33" borderId="0" xfId="0" applyFill="1"/>
    <xf numFmtId="164" fontId="0" fillId="0" borderId="0" xfId="0" applyNumberFormat="1"/>
    <xf numFmtId="0" fontId="16" fillId="34" borderId="0" xfId="0" applyFont="1" applyFill="1"/>
    <xf numFmtId="0" fontId="0" fillId="35" borderId="0" xfId="0" applyFill="1"/>
    <xf numFmtId="0" fontId="18" fillId="0" borderId="0" xfId="0" applyFont="1"/>
    <xf numFmtId="0" fontId="16" fillId="0" borderId="0" xfId="0" applyFont="1"/>
    <xf numFmtId="0" fontId="0" fillId="0" borderId="0" xfId="0" applyAlignment="1">
      <alignment horizontal="left"/>
    </xf>
    <xf numFmtId="0" fontId="16" fillId="36" borderId="10" xfId="0" applyFont="1" applyFill="1" applyBorder="1"/>
    <xf numFmtId="0" fontId="16" fillId="37" borderId="0" xfId="0" applyFont="1" applyFill="1"/>
    <xf numFmtId="164" fontId="16" fillId="36" borderId="10" xfId="0" applyNumberFormat="1" applyFont="1" applyFill="1" applyBorder="1"/>
    <xf numFmtId="164" fontId="16" fillId="36" borderId="0" xfId="0" applyNumberFormat="1" applyFont="1" applyFill="1"/>
    <xf numFmtId="0" fontId="16" fillId="37" borderId="0" xfId="0" applyFont="1" applyFill="1" applyAlignment="1">
      <alignment wrapText="1"/>
    </xf>
    <xf numFmtId="3" fontId="0" fillId="37" borderId="0" xfId="0" applyNumberFormat="1" applyFill="1"/>
    <xf numFmtId="44" fontId="0" fillId="0" borderId="0" xfId="0" applyNumberFormat="1"/>
    <xf numFmtId="0" fontId="0" fillId="37" borderId="0" xfId="0" applyFill="1"/>
    <xf numFmtId="0" fontId="16" fillId="38" borderId="10" xfId="0" applyFont="1" applyFill="1" applyBorder="1"/>
    <xf numFmtId="44" fontId="0" fillId="39" borderId="0" xfId="1" applyFont="1" applyFill="1"/>
    <xf numFmtId="0" fontId="19" fillId="39" borderId="0" xfId="0" applyFont="1" applyFill="1"/>
    <xf numFmtId="165" fontId="0" fillId="37" borderId="0" xfId="0" applyNumberFormat="1" applyFill="1"/>
    <xf numFmtId="0" fontId="0" fillId="40" borderId="0" xfId="0" applyFill="1" applyAlignment="1">
      <alignment horizontal="left"/>
    </xf>
    <xf numFmtId="0" fontId="0" fillId="40" borderId="0" xfId="0" applyFill="1"/>
    <xf numFmtId="164" fontId="0" fillId="40" borderId="0" xfId="0" applyNumberFormat="1" applyFill="1"/>
    <xf numFmtId="166" fontId="16" fillId="38" borderId="10" xfId="0" applyNumberFormat="1" applyFont="1" applyFill="1" applyBorder="1"/>
    <xf numFmtId="166" fontId="16" fillId="39" borderId="0" xfId="1" applyNumberFormat="1" applyFont="1" applyFill="1"/>
    <xf numFmtId="166" fontId="0" fillId="0" borderId="0" xfId="0" applyNumberFormat="1"/>
    <xf numFmtId="166" fontId="16" fillId="36" borderId="10" xfId="0" applyNumberFormat="1" applyFont="1" applyFill="1" applyBorder="1"/>
    <xf numFmtId="166" fontId="16" fillId="37" borderId="0" xfId="1" applyNumberFormat="1" applyFont="1" applyFill="1"/>
    <xf numFmtId="166" fontId="0" fillId="0" borderId="0" xfId="1" applyNumberFormat="1" applyFont="1"/>
    <xf numFmtId="167" fontId="0" fillId="0" borderId="0" xfId="43" applyNumberFormat="1" applyFont="1" applyAlignment="1">
      <alignment horizontal="left"/>
    </xf>
    <xf numFmtId="166" fontId="0" fillId="0" borderId="0" xfId="1" applyNumberFormat="1" applyFont="1" applyAlignment="1">
      <alignment horizontal="left"/>
    </xf>
    <xf numFmtId="166" fontId="0" fillId="0" borderId="0" xfId="0" applyNumberFormat="1" applyAlignment="1">
      <alignment horizontal="left"/>
    </xf>
    <xf numFmtId="166" fontId="16" fillId="36" borderId="0" xfId="0" applyNumberFormat="1" applyFont="1" applyFill="1"/>
    <xf numFmtId="167" fontId="16" fillId="38" borderId="10" xfId="43" applyNumberFormat="1" applyFont="1" applyFill="1" applyBorder="1" applyAlignment="1">
      <alignment horizontal="left"/>
    </xf>
    <xf numFmtId="167" fontId="16" fillId="37" borderId="0" xfId="43" applyNumberFormat="1" applyFont="1" applyFill="1" applyAlignment="1">
      <alignment wrapText="1"/>
    </xf>
    <xf numFmtId="167" fontId="0" fillId="0" borderId="0" xfId="43" applyNumberFormat="1" applyFont="1" applyFill="1"/>
    <xf numFmtId="167" fontId="0" fillId="35" borderId="0" xfId="43" applyNumberFormat="1" applyFont="1" applyFill="1"/>
    <xf numFmtId="167" fontId="16" fillId="34" borderId="0" xfId="43" applyNumberFormat="1" applyFont="1" applyFill="1"/>
    <xf numFmtId="167" fontId="0" fillId="33" borderId="0" xfId="43" applyNumberFormat="1" applyFont="1" applyFill="1"/>
    <xf numFmtId="167" fontId="0" fillId="0" borderId="0" xfId="43" applyNumberFormat="1" applyFont="1"/>
    <xf numFmtId="164" fontId="0" fillId="0" borderId="0" xfId="1" applyNumberFormat="1" applyFont="1"/>
    <xf numFmtId="164" fontId="0" fillId="0" borderId="0" xfId="1" applyNumberFormat="1" applyFont="1" applyFill="1"/>
    <xf numFmtId="164" fontId="16" fillId="41" borderId="0" xfId="0" applyNumberFormat="1" applyFont="1" applyFill="1"/>
    <xf numFmtId="164" fontId="0" fillId="42" borderId="0" xfId="0" applyNumberFormat="1" applyFill="1"/>
    <xf numFmtId="2" fontId="0" fillId="42" borderId="0" xfId="0" applyNumberFormat="1" applyFill="1"/>
    <xf numFmtId="164" fontId="16" fillId="43" borderId="0" xfId="0" applyNumberFormat="1" applyFont="1" applyFill="1"/>
    <xf numFmtId="164" fontId="0" fillId="44" borderId="0" xfId="0" applyNumberFormat="1" applyFill="1"/>
    <xf numFmtId="2" fontId="0" fillId="44" borderId="0" xfId="0" applyNumberFormat="1" applyFill="1"/>
    <xf numFmtId="43" fontId="0" fillId="44" borderId="0" xfId="43" applyFont="1" applyFill="1"/>
    <xf numFmtId="9" fontId="0" fillId="42" borderId="0" xfId="44" applyFont="1" applyFill="1"/>
    <xf numFmtId="0" fontId="0" fillId="45" borderId="0" xfId="0" applyFill="1"/>
    <xf numFmtId="166" fontId="20" fillId="0" borderId="0" xfId="0" applyNumberFormat="1" applyFont="1"/>
    <xf numFmtId="0" fontId="20" fillId="0" borderId="0" xfId="0" applyFont="1"/>
    <xf numFmtId="164" fontId="0" fillId="46" borderId="0" xfId="0" applyNumberFormat="1" applyFill="1"/>
    <xf numFmtId="6" fontId="0" fillId="46" borderId="0" xfId="0" applyNumberFormat="1" applyFill="1"/>
    <xf numFmtId="0" fontId="0" fillId="0" borderId="0" xfId="1" applyNumberFormat="1" applyFont="1"/>
    <xf numFmtId="44" fontId="16" fillId="0" borderId="0" xfId="1" applyFont="1"/>
    <xf numFmtId="0" fontId="0" fillId="47" borderId="0" xfId="0" applyFill="1"/>
    <xf numFmtId="0" fontId="0" fillId="0" borderId="11" xfId="0" applyBorder="1"/>
    <xf numFmtId="0" fontId="19" fillId="39" borderId="11" xfId="0" applyFont="1" applyFill="1" applyBorder="1"/>
    <xf numFmtId="165" fontId="0" fillId="0" borderId="0" xfId="1" applyNumberFormat="1" applyFont="1"/>
    <xf numFmtId="165" fontId="0" fillId="0" borderId="0" xfId="0" applyNumberFormat="1"/>
    <xf numFmtId="165" fontId="0" fillId="47" borderId="0" xfId="1" applyNumberFormat="1" applyFont="1" applyFill="1"/>
    <xf numFmtId="0" fontId="0" fillId="46" borderId="0" xfId="0" applyFill="1"/>
    <xf numFmtId="0" fontId="0" fillId="48" borderId="0" xfId="0" applyFill="1"/>
    <xf numFmtId="6" fontId="0" fillId="48" borderId="0" xfId="0" applyNumberFormat="1" applyFill="1"/>
    <xf numFmtId="0" fontId="21" fillId="36" borderId="10" xfId="0" applyFont="1" applyFill="1" applyBorder="1"/>
    <xf numFmtId="44" fontId="21" fillId="36" borderId="10" xfId="1" applyFont="1" applyFill="1" applyBorder="1"/>
    <xf numFmtId="0" fontId="0" fillId="46" borderId="0" xfId="0" applyFill="1" applyAlignment="1">
      <alignment horizontal="left"/>
    </xf>
    <xf numFmtId="44" fontId="0" fillId="46" borderId="0" xfId="1" applyFont="1" applyFill="1"/>
    <xf numFmtId="165" fontId="0" fillId="46" borderId="0" xfId="1" applyNumberFormat="1" applyFont="1" applyFill="1"/>
    <xf numFmtId="0" fontId="0" fillId="49" borderId="0" xfId="0" applyFill="1"/>
    <xf numFmtId="168" fontId="16" fillId="36" borderId="10" xfId="0" applyNumberFormat="1" applyFont="1" applyFill="1" applyBorder="1"/>
    <xf numFmtId="168" fontId="0" fillId="0" borderId="0" xfId="0" applyNumberFormat="1"/>
    <xf numFmtId="166" fontId="16" fillId="0" borderId="0" xfId="1" applyNumberFormat="1" applyFont="1"/>
    <xf numFmtId="166" fontId="16" fillId="47" borderId="0" xfId="1" applyNumberFormat="1" applyFont="1" applyFill="1"/>
    <xf numFmtId="166" fontId="0" fillId="46" borderId="0" xfId="1" applyNumberFormat="1" applyFont="1" applyFill="1"/>
    <xf numFmtId="9" fontId="0" fillId="0" borderId="0" xfId="44" applyFont="1"/>
    <xf numFmtId="9" fontId="0" fillId="47" borderId="0" xfId="44" applyFont="1" applyFill="1"/>
    <xf numFmtId="9" fontId="16" fillId="37" borderId="0" xfId="44" applyFont="1" applyFill="1"/>
    <xf numFmtId="0" fontId="22" fillId="50" borderId="12" xfId="0" applyFont="1" applyFill="1" applyBorder="1" applyAlignment="1">
      <alignment horizontal="left" vertical="top"/>
    </xf>
    <xf numFmtId="0" fontId="23" fillId="0" borderId="0" xfId="0" applyFont="1" applyAlignment="1">
      <alignment horizontal="left" vertical="top"/>
    </xf>
    <xf numFmtId="0" fontId="22" fillId="50" borderId="13" xfId="0" applyFont="1" applyFill="1" applyBorder="1" applyAlignment="1">
      <alignment horizontal="left" vertical="top"/>
    </xf>
    <xf numFmtId="165" fontId="22" fillId="50" borderId="12" xfId="1" applyNumberFormat="1" applyFont="1" applyFill="1" applyBorder="1" applyAlignment="1">
      <alignment horizontal="left" vertical="top"/>
    </xf>
    <xf numFmtId="165" fontId="23" fillId="0" borderId="0" xfId="1" applyNumberFormat="1" applyFont="1" applyAlignment="1">
      <alignment horizontal="left" vertical="top"/>
    </xf>
    <xf numFmtId="165" fontId="22" fillId="50" borderId="13" xfId="1" applyNumberFormat="1" applyFont="1" applyFill="1" applyBorder="1" applyAlignment="1">
      <alignment horizontal="left" vertical="top"/>
    </xf>
    <xf numFmtId="49" fontId="16" fillId="37" borderId="0" xfId="0" applyNumberFormat="1" applyFont="1" applyFill="1"/>
    <xf numFmtId="49" fontId="0" fillId="0" borderId="0" xfId="0" applyNumberFormat="1"/>
    <xf numFmtId="164" fontId="0" fillId="51" borderId="0" xfId="0" applyNumberFormat="1" applyFill="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4" builtinId="5"/>
    <cellStyle name="Title" xfId="2" builtinId="15" customBuiltin="1"/>
    <cellStyle name="Total" xfId="18" builtinId="25" customBuiltin="1"/>
    <cellStyle name="Warning Text" xfId="15" builtinId="11" customBuiltin="1"/>
  </cellStyles>
  <dxfs count="50">
    <dxf>
      <font>
        <color rgb="FF9C0006"/>
      </font>
      <fill>
        <patternFill>
          <bgColor rgb="FFFFC7CE"/>
        </patternFill>
      </fill>
    </dxf>
    <dxf>
      <font>
        <color rgb="FF9C0006"/>
      </font>
      <fill>
        <patternFill>
          <bgColor rgb="FFFFC7CE"/>
        </patternFill>
      </fill>
    </dxf>
    <dxf>
      <font>
        <color auto="1"/>
      </font>
      <fill>
        <patternFill>
          <bgColor theme="9" tint="0.39994506668294322"/>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theme="1"/>
      </font>
      <fill>
        <patternFill>
          <bgColor rgb="FFFF0000"/>
        </patternFill>
      </fill>
    </dxf>
    <dxf>
      <font>
        <color auto="1"/>
      </font>
      <fill>
        <patternFill>
          <bgColor rgb="FFFFFF00"/>
        </patternFill>
      </fill>
    </dxf>
    <dxf>
      <font>
        <color theme="1"/>
      </font>
      <fill>
        <patternFill>
          <bgColor theme="9" tint="0.39994506668294322"/>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theme="1"/>
      </font>
      <fill>
        <patternFill>
          <bgColor rgb="FFFF0000"/>
        </patternFill>
      </fill>
    </dxf>
    <dxf>
      <font>
        <color theme="1"/>
      </font>
      <fill>
        <patternFill>
          <bgColor theme="9" tint="0.39994506668294322"/>
        </patternFill>
      </fill>
    </dxf>
    <dxf>
      <font>
        <color auto="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theme="1"/>
      </font>
      <fill>
        <patternFill>
          <bgColor rgb="FFFF0000"/>
        </patternFill>
      </fill>
    </dxf>
    <dxf>
      <font>
        <color theme="1"/>
      </font>
      <fill>
        <patternFill>
          <bgColor theme="9" tint="0.39994506668294322"/>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theme="1"/>
      </font>
      <fill>
        <patternFill>
          <bgColor rgb="FFFF0000"/>
        </patternFill>
      </fill>
    </dxf>
    <dxf>
      <font>
        <color theme="1"/>
      </font>
      <fill>
        <patternFill>
          <bgColor theme="9" tint="0.39994506668294322"/>
        </patternFill>
      </fill>
    </dxf>
    <dxf>
      <font>
        <color auto="1"/>
      </font>
      <fill>
        <patternFill>
          <bgColor rgb="FFFFFF00"/>
        </patternFill>
      </fill>
    </dxf>
    <dxf>
      <font>
        <color auto="1"/>
      </font>
      <fill>
        <patternFill>
          <bgColor rgb="FFFFFF00"/>
        </patternFill>
      </fill>
    </dxf>
    <dxf>
      <font>
        <color auto="1"/>
      </font>
      <fill>
        <patternFill>
          <bgColor theme="9" tint="0.39994506668294322"/>
        </patternFill>
      </fill>
    </dxf>
    <dxf>
      <font>
        <color auto="1"/>
      </font>
      <fill>
        <patternFill>
          <bgColor rgb="FFFFFF00"/>
        </patternFill>
      </fill>
    </dxf>
    <dxf>
      <font>
        <color theme="1"/>
      </font>
      <fill>
        <patternFill>
          <bgColor rgb="FFFF0000"/>
        </patternFill>
      </fill>
    </dxf>
    <dxf>
      <font>
        <color theme="1"/>
      </font>
      <fill>
        <patternFill>
          <bgColor theme="9" tint="0.39994506668294322"/>
        </patternFill>
      </fill>
    </dxf>
    <dxf>
      <font>
        <color auto="1"/>
      </font>
      <fill>
        <patternFill>
          <bgColor rgb="FFFFFF00"/>
        </patternFill>
      </fill>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numFmt numFmtId="166" formatCode="&quot;$&quot;#,##0"/>
    </dxf>
    <dxf>
      <font>
        <b val="0"/>
        <i val="0"/>
        <strike val="0"/>
        <condense val="0"/>
        <extend val="0"/>
        <outline val="0"/>
        <shadow val="0"/>
        <u val="none"/>
        <vertAlign val="baseline"/>
        <sz val="11"/>
        <color theme="1"/>
        <name val="Calibri"/>
        <family val="2"/>
        <scheme val="minor"/>
      </font>
    </dxf>
    <dxf>
      <font>
        <b/>
        <strike val="0"/>
        <outline val="0"/>
        <shadow val="0"/>
        <u val="none"/>
        <vertAlign val="baseline"/>
        <sz val="11"/>
        <color auto="1"/>
        <name val="Calibri"/>
        <family val="2"/>
        <scheme val="minor"/>
      </font>
      <fill>
        <patternFill patternType="solid">
          <fgColor indexed="64"/>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67E785-16BC-44D8-BC09-72E72BECA637}" name="Table2" displayName="Table2" ref="A1:H8" totalsRowShown="0" headerRowDxfId="49" dataDxfId="48" dataCellStyle="Currency">
  <autoFilter ref="A1:H8" xr:uid="{8E4DBA65-7126-4388-8B0D-EBECC66D574A}"/>
  <tableColumns count="8">
    <tableColumn id="1" xr3:uid="{8F4C69CA-888D-44D2-BD2D-DA91041F069E}" name="BOROUGH"/>
    <tableColumn id="11" xr3:uid="{2E24EF60-98DD-4F50-B9E0-30344D476719}" name="Units"/>
    <tableColumn id="2" xr3:uid="{69656E49-E24E-4593-975A-9FCF886D21B7}" name="Sum of 1 Year Need" dataDxfId="47" dataCellStyle="Currency">
      <calculatedColumnFormula>SUMIFS('PNA (Borough and District)'!M:M,'PNA (Borough and District)'!T:T,"BRONX")</calculatedColumnFormula>
    </tableColumn>
    <tableColumn id="9" xr3:uid="{EAF7D40D-3273-4CE3-A4B5-02DC54644381}" name="Average of 1 Year Per Unit" dataDxfId="46" dataCellStyle="Currency"/>
    <tableColumn id="3" xr3:uid="{947454B8-4B0D-49CE-B8B7-035C209FB0D4}" name="Sum of 5 Year Need" dataDxfId="45" dataCellStyle="Currency"/>
    <tableColumn id="10" xr3:uid="{BECB58A2-0B92-4BE2-9C48-5EDCAF226224}" name="Average of 5 Year Per Unit " dataDxfId="44" dataCellStyle="Currency"/>
    <tableColumn id="4" xr3:uid="{499615D1-E7E8-4549-9BB9-0A9F8FAA5111}" name="Sum of 20 Year Need" dataDxfId="43" dataCellStyle="Currency"/>
    <tableColumn id="5" xr3:uid="{3864700F-4B89-4CA2-8EF0-C05B361D7464}" name="Average of 20 Year Per Unit" dataDxfId="42"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324"/>
  <sheetViews>
    <sheetView workbookViewId="0">
      <selection activeCell="S1" sqref="S1"/>
    </sheetView>
  </sheetViews>
  <sheetFormatPr defaultColWidth="8.81640625" defaultRowHeight="14.5" x14ac:dyDescent="0.35"/>
  <sheetData>
    <row r="1" spans="1:5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35">
      <c r="A2" s="1">
        <v>43466</v>
      </c>
      <c r="B2" t="s">
        <v>61</v>
      </c>
      <c r="C2" t="s">
        <v>62</v>
      </c>
      <c r="D2">
        <v>180</v>
      </c>
      <c r="E2">
        <v>180</v>
      </c>
      <c r="F2">
        <v>289</v>
      </c>
      <c r="G2">
        <v>289</v>
      </c>
      <c r="H2" t="s">
        <v>63</v>
      </c>
      <c r="I2" t="s">
        <v>64</v>
      </c>
      <c r="J2" t="s">
        <v>65</v>
      </c>
      <c r="K2" t="s">
        <v>66</v>
      </c>
      <c r="M2">
        <v>218</v>
      </c>
      <c r="N2">
        <v>220</v>
      </c>
      <c r="O2">
        <v>918</v>
      </c>
      <c r="P2">
        <v>4.21</v>
      </c>
      <c r="R2">
        <v>450</v>
      </c>
      <c r="S2">
        <v>450</v>
      </c>
      <c r="T2">
        <v>89</v>
      </c>
      <c r="U2">
        <v>0.41799999999999998</v>
      </c>
      <c r="V2">
        <v>1</v>
      </c>
      <c r="W2">
        <v>0</v>
      </c>
      <c r="X2">
        <v>1</v>
      </c>
      <c r="Y2">
        <v>21</v>
      </c>
      <c r="Z2" s="2">
        <v>88172</v>
      </c>
      <c r="AA2">
        <v>2.02</v>
      </c>
      <c r="AB2" s="2">
        <v>88172</v>
      </c>
      <c r="AC2">
        <v>2.02</v>
      </c>
      <c r="AD2" s="2">
        <v>14961</v>
      </c>
      <c r="AE2" s="2">
        <v>1841787</v>
      </c>
      <c r="AF2" s="3">
        <v>0.16969999999999999</v>
      </c>
      <c r="AG2">
        <v>223</v>
      </c>
      <c r="AH2" s="4">
        <v>5031405</v>
      </c>
      <c r="AI2" s="4">
        <v>5341</v>
      </c>
      <c r="AJ2" s="4">
        <v>503</v>
      </c>
      <c r="AK2" t="s">
        <v>67</v>
      </c>
      <c r="AL2" t="s">
        <v>68</v>
      </c>
      <c r="AM2" t="s">
        <v>69</v>
      </c>
      <c r="AN2" t="s">
        <v>70</v>
      </c>
      <c r="AO2" t="s">
        <v>71</v>
      </c>
      <c r="AP2">
        <v>6</v>
      </c>
      <c r="AQ2">
        <v>15</v>
      </c>
      <c r="AR2">
        <v>32</v>
      </c>
      <c r="AS2">
        <v>87</v>
      </c>
      <c r="AT2">
        <v>15</v>
      </c>
      <c r="AU2" s="1">
        <v>26023</v>
      </c>
    </row>
    <row r="3" spans="1:51" x14ac:dyDescent="0.35">
      <c r="A3" s="1">
        <v>43466</v>
      </c>
      <c r="B3" t="s">
        <v>72</v>
      </c>
      <c r="C3" t="s">
        <v>73</v>
      </c>
      <c r="D3">
        <v>242</v>
      </c>
      <c r="E3">
        <v>167</v>
      </c>
      <c r="F3">
        <v>361</v>
      </c>
      <c r="G3">
        <v>283</v>
      </c>
      <c r="H3" t="s">
        <v>74</v>
      </c>
      <c r="I3" t="s">
        <v>64</v>
      </c>
      <c r="J3" t="s">
        <v>75</v>
      </c>
      <c r="K3" t="s">
        <v>66</v>
      </c>
      <c r="M3">
        <v>30</v>
      </c>
      <c r="N3">
        <v>30</v>
      </c>
      <c r="O3">
        <v>131</v>
      </c>
      <c r="P3">
        <v>4.37</v>
      </c>
      <c r="R3">
        <v>65</v>
      </c>
      <c r="S3">
        <v>65</v>
      </c>
      <c r="T3">
        <v>5</v>
      </c>
      <c r="U3">
        <v>0.17199999999999999</v>
      </c>
      <c r="V3">
        <v>1</v>
      </c>
      <c r="W3">
        <v>0</v>
      </c>
      <c r="X3">
        <v>1</v>
      </c>
      <c r="Y3">
        <v>4</v>
      </c>
      <c r="Z3" s="2">
        <v>10000</v>
      </c>
      <c r="AA3">
        <v>0.23</v>
      </c>
      <c r="AB3" s="2">
        <v>10000</v>
      </c>
      <c r="AC3">
        <v>0.23</v>
      </c>
      <c r="AD3" s="2">
        <v>6983</v>
      </c>
      <c r="AE3" s="2">
        <v>351238</v>
      </c>
      <c r="AF3" s="3">
        <v>0.69830000000000003</v>
      </c>
      <c r="AG3">
        <v>283</v>
      </c>
      <c r="AH3" s="4">
        <v>839110</v>
      </c>
      <c r="AI3" s="4">
        <v>6505</v>
      </c>
      <c r="AJ3" s="4">
        <v>643</v>
      </c>
      <c r="AK3" t="s">
        <v>76</v>
      </c>
      <c r="AL3" t="s">
        <v>77</v>
      </c>
      <c r="AM3" t="s">
        <v>78</v>
      </c>
      <c r="AN3" t="s">
        <v>79</v>
      </c>
      <c r="AO3" t="s">
        <v>80</v>
      </c>
      <c r="AP3">
        <v>16</v>
      </c>
      <c r="AQ3">
        <v>9</v>
      </c>
      <c r="AR3">
        <v>20</v>
      </c>
      <c r="AS3">
        <v>55</v>
      </c>
      <c r="AT3">
        <v>41</v>
      </c>
      <c r="AU3" s="1">
        <v>26603</v>
      </c>
    </row>
    <row r="4" spans="1:51" x14ac:dyDescent="0.35">
      <c r="A4" s="1">
        <v>43466</v>
      </c>
      <c r="B4" t="s">
        <v>81</v>
      </c>
      <c r="C4" t="s">
        <v>82</v>
      </c>
      <c r="D4">
        <v>233</v>
      </c>
      <c r="E4">
        <v>308</v>
      </c>
      <c r="F4">
        <v>354</v>
      </c>
      <c r="G4">
        <v>344</v>
      </c>
      <c r="H4" t="s">
        <v>83</v>
      </c>
      <c r="I4" t="s">
        <v>64</v>
      </c>
      <c r="J4" t="s">
        <v>75</v>
      </c>
      <c r="K4" t="s">
        <v>84</v>
      </c>
      <c r="M4">
        <v>65</v>
      </c>
      <c r="N4">
        <v>66</v>
      </c>
      <c r="O4">
        <v>293.5</v>
      </c>
      <c r="P4">
        <v>4.5199999999999996</v>
      </c>
      <c r="R4">
        <v>170</v>
      </c>
      <c r="S4">
        <v>170</v>
      </c>
      <c r="T4">
        <v>21</v>
      </c>
      <c r="U4">
        <v>0.32800000000000001</v>
      </c>
      <c r="V4">
        <v>1</v>
      </c>
      <c r="W4">
        <v>0</v>
      </c>
      <c r="X4">
        <v>1</v>
      </c>
      <c r="Y4">
        <v>6</v>
      </c>
      <c r="Z4" s="2">
        <v>18987</v>
      </c>
      <c r="AA4">
        <v>0.44</v>
      </c>
      <c r="AB4" s="2">
        <v>18987</v>
      </c>
      <c r="AC4">
        <v>0.44</v>
      </c>
      <c r="AD4" s="2">
        <v>12231</v>
      </c>
      <c r="AE4" s="2">
        <v>851926</v>
      </c>
      <c r="AF4" s="3">
        <v>0.64419999999999999</v>
      </c>
      <c r="AG4">
        <v>386</v>
      </c>
      <c r="AH4" s="4">
        <v>2205187</v>
      </c>
      <c r="AI4" s="4">
        <v>7302</v>
      </c>
      <c r="AJ4" s="4">
        <v>440</v>
      </c>
      <c r="AK4" t="s">
        <v>85</v>
      </c>
      <c r="AL4" t="s">
        <v>86</v>
      </c>
      <c r="AM4" t="s">
        <v>87</v>
      </c>
      <c r="AN4" t="s">
        <v>88</v>
      </c>
      <c r="AO4" t="s">
        <v>71</v>
      </c>
      <c r="AP4">
        <v>3</v>
      </c>
      <c r="AQ4">
        <v>15</v>
      </c>
      <c r="AR4">
        <v>32</v>
      </c>
      <c r="AS4">
        <v>79</v>
      </c>
      <c r="AT4">
        <v>16</v>
      </c>
      <c r="AU4" s="1">
        <v>27759</v>
      </c>
    </row>
    <row r="5" spans="1:51" x14ac:dyDescent="0.35">
      <c r="A5" s="1">
        <v>43466</v>
      </c>
      <c r="B5" t="s">
        <v>89</v>
      </c>
      <c r="C5" t="s">
        <v>90</v>
      </c>
      <c r="D5">
        <v>154</v>
      </c>
      <c r="E5">
        <v>97</v>
      </c>
      <c r="F5">
        <v>264</v>
      </c>
      <c r="G5">
        <v>261</v>
      </c>
      <c r="H5" t="s">
        <v>91</v>
      </c>
      <c r="I5" t="s">
        <v>64</v>
      </c>
      <c r="J5" t="s">
        <v>65</v>
      </c>
      <c r="K5" t="s">
        <v>66</v>
      </c>
      <c r="M5">
        <v>98</v>
      </c>
      <c r="N5">
        <v>100</v>
      </c>
      <c r="O5">
        <v>386</v>
      </c>
      <c r="P5">
        <v>3.94</v>
      </c>
      <c r="R5">
        <v>165</v>
      </c>
      <c r="S5">
        <v>165</v>
      </c>
      <c r="T5">
        <v>41</v>
      </c>
      <c r="U5">
        <v>0.42699999999999999</v>
      </c>
      <c r="V5">
        <v>1</v>
      </c>
      <c r="W5">
        <v>0</v>
      </c>
      <c r="X5">
        <v>1</v>
      </c>
      <c r="Y5">
        <v>17</v>
      </c>
      <c r="Z5" s="2">
        <v>29359</v>
      </c>
      <c r="AA5">
        <v>0.67</v>
      </c>
      <c r="AB5" s="2">
        <v>29359</v>
      </c>
      <c r="AC5">
        <v>0.67</v>
      </c>
      <c r="AD5" s="2">
        <v>5759</v>
      </c>
      <c r="AE5" s="2">
        <v>771591</v>
      </c>
      <c r="AF5" s="3">
        <v>0.19620000000000001</v>
      </c>
      <c r="AG5">
        <v>246</v>
      </c>
      <c r="AH5" s="4">
        <v>1880013</v>
      </c>
      <c r="AI5" s="4">
        <v>4694</v>
      </c>
      <c r="AJ5" s="4">
        <v>529</v>
      </c>
      <c r="AK5" t="s">
        <v>92</v>
      </c>
      <c r="AL5" t="s">
        <v>93</v>
      </c>
      <c r="AM5" t="s">
        <v>94</v>
      </c>
      <c r="AO5" t="s">
        <v>95</v>
      </c>
      <c r="AP5">
        <v>10</v>
      </c>
      <c r="AQ5">
        <v>13</v>
      </c>
      <c r="AR5">
        <v>30</v>
      </c>
      <c r="AS5">
        <v>70</v>
      </c>
      <c r="AT5">
        <v>9</v>
      </c>
      <c r="AU5" s="1">
        <v>23832</v>
      </c>
    </row>
    <row r="6" spans="1:51" x14ac:dyDescent="0.35">
      <c r="A6" s="1">
        <v>43466</v>
      </c>
      <c r="B6" t="s">
        <v>96</v>
      </c>
      <c r="C6" t="s">
        <v>97</v>
      </c>
      <c r="D6">
        <v>214</v>
      </c>
      <c r="E6">
        <v>67</v>
      </c>
      <c r="F6">
        <v>332</v>
      </c>
      <c r="G6">
        <v>222</v>
      </c>
      <c r="H6" t="s">
        <v>98</v>
      </c>
      <c r="I6" t="s">
        <v>64</v>
      </c>
      <c r="J6" t="s">
        <v>75</v>
      </c>
      <c r="K6" t="s">
        <v>66</v>
      </c>
      <c r="M6">
        <v>96</v>
      </c>
      <c r="N6">
        <v>96</v>
      </c>
      <c r="O6">
        <v>386</v>
      </c>
      <c r="P6">
        <v>4.0199999999999996</v>
      </c>
      <c r="R6">
        <v>156</v>
      </c>
      <c r="S6">
        <v>156</v>
      </c>
      <c r="T6">
        <v>47</v>
      </c>
      <c r="U6">
        <v>0.505</v>
      </c>
      <c r="V6">
        <v>1</v>
      </c>
      <c r="W6">
        <v>0</v>
      </c>
      <c r="X6">
        <v>1</v>
      </c>
      <c r="Y6">
        <v>6</v>
      </c>
      <c r="Z6" s="2">
        <v>39937</v>
      </c>
      <c r="AA6">
        <v>0.92</v>
      </c>
      <c r="AB6" s="2">
        <v>39937</v>
      </c>
      <c r="AC6">
        <v>0.92</v>
      </c>
      <c r="AD6" s="2">
        <v>13337</v>
      </c>
      <c r="AE6" s="2">
        <v>810629</v>
      </c>
      <c r="AF6" s="3">
        <v>0.33400000000000002</v>
      </c>
      <c r="AG6">
        <v>170</v>
      </c>
      <c r="AH6" s="4">
        <v>2278928</v>
      </c>
      <c r="AI6" s="4">
        <v>5814</v>
      </c>
      <c r="AJ6" s="4">
        <v>452</v>
      </c>
      <c r="AK6" t="s">
        <v>99</v>
      </c>
      <c r="AL6" t="s">
        <v>100</v>
      </c>
      <c r="AM6" t="s">
        <v>101</v>
      </c>
      <c r="AO6" t="s">
        <v>71</v>
      </c>
      <c r="AP6">
        <v>9</v>
      </c>
      <c r="AQ6">
        <v>15</v>
      </c>
      <c r="AR6">
        <v>32</v>
      </c>
      <c r="AS6">
        <v>85</v>
      </c>
      <c r="AT6">
        <v>17</v>
      </c>
      <c r="AU6" s="1">
        <v>25933</v>
      </c>
    </row>
    <row r="7" spans="1:51" x14ac:dyDescent="0.35">
      <c r="A7" s="1">
        <v>43466</v>
      </c>
      <c r="B7" t="s">
        <v>102</v>
      </c>
      <c r="C7" t="s">
        <v>103</v>
      </c>
      <c r="D7">
        <v>359</v>
      </c>
      <c r="E7">
        <v>359</v>
      </c>
      <c r="F7">
        <v>840</v>
      </c>
      <c r="G7">
        <v>840</v>
      </c>
      <c r="H7" t="s">
        <v>104</v>
      </c>
      <c r="I7" t="s">
        <v>64</v>
      </c>
      <c r="J7" t="s">
        <v>75</v>
      </c>
      <c r="K7" t="s">
        <v>66</v>
      </c>
      <c r="M7">
        <v>35</v>
      </c>
      <c r="N7">
        <v>35</v>
      </c>
      <c r="O7">
        <v>157.5</v>
      </c>
      <c r="P7">
        <v>4.5</v>
      </c>
      <c r="R7">
        <v>74</v>
      </c>
      <c r="S7">
        <v>74</v>
      </c>
      <c r="T7">
        <v>7</v>
      </c>
      <c r="U7">
        <v>0.2</v>
      </c>
      <c r="V7">
        <v>1</v>
      </c>
      <c r="W7">
        <v>0</v>
      </c>
      <c r="X7">
        <v>1</v>
      </c>
      <c r="Y7">
        <v>7</v>
      </c>
      <c r="Z7" s="2">
        <v>9621</v>
      </c>
      <c r="AA7">
        <v>0.22</v>
      </c>
      <c r="AB7" s="2">
        <v>9621</v>
      </c>
      <c r="AC7">
        <v>0.22</v>
      </c>
      <c r="AD7" s="2">
        <v>5774</v>
      </c>
      <c r="AE7" s="2">
        <v>361857</v>
      </c>
      <c r="AF7" s="3">
        <v>0.60009999999999997</v>
      </c>
      <c r="AG7">
        <v>336</v>
      </c>
      <c r="AH7" s="4">
        <v>4503296</v>
      </c>
      <c r="AI7" s="4">
        <v>28412</v>
      </c>
      <c r="AJ7" s="4">
        <v>644</v>
      </c>
      <c r="AK7" t="s">
        <v>105</v>
      </c>
      <c r="AL7" t="s">
        <v>106</v>
      </c>
      <c r="AM7" t="s">
        <v>107</v>
      </c>
      <c r="AO7" t="s">
        <v>95</v>
      </c>
      <c r="AP7">
        <v>7</v>
      </c>
      <c r="AQ7">
        <v>10</v>
      </c>
      <c r="AR7">
        <v>29</v>
      </c>
      <c r="AS7">
        <v>69</v>
      </c>
      <c r="AT7">
        <v>6</v>
      </c>
      <c r="AU7" s="1">
        <v>35155</v>
      </c>
      <c r="AX7" t="s">
        <v>108</v>
      </c>
      <c r="AY7" t="s">
        <v>108</v>
      </c>
    </row>
    <row r="8" spans="1:51" x14ac:dyDescent="0.35">
      <c r="A8" s="1">
        <v>43466</v>
      </c>
      <c r="B8" t="s">
        <v>109</v>
      </c>
      <c r="C8" t="s">
        <v>110</v>
      </c>
      <c r="D8">
        <v>156</v>
      </c>
      <c r="E8">
        <v>73</v>
      </c>
      <c r="F8">
        <v>267</v>
      </c>
      <c r="G8">
        <v>267</v>
      </c>
      <c r="H8" t="s">
        <v>111</v>
      </c>
      <c r="I8" t="s">
        <v>64</v>
      </c>
      <c r="J8" t="s">
        <v>65</v>
      </c>
      <c r="K8" t="s">
        <v>66</v>
      </c>
      <c r="M8">
        <v>234</v>
      </c>
      <c r="N8">
        <v>234</v>
      </c>
      <c r="O8" s="6">
        <v>1101</v>
      </c>
      <c r="P8">
        <v>4.71</v>
      </c>
      <c r="R8">
        <v>541</v>
      </c>
      <c r="S8">
        <v>541</v>
      </c>
      <c r="T8">
        <v>100</v>
      </c>
      <c r="U8">
        <v>0.43099999999999999</v>
      </c>
      <c r="V8">
        <v>1</v>
      </c>
      <c r="W8">
        <v>0</v>
      </c>
      <c r="X8">
        <v>1</v>
      </c>
      <c r="Y8">
        <v>24</v>
      </c>
      <c r="Z8" s="2">
        <v>110000</v>
      </c>
      <c r="AA8">
        <v>2.5299999999999998</v>
      </c>
      <c r="AB8" s="2">
        <v>110000</v>
      </c>
      <c r="AC8">
        <v>2.5299999999999998</v>
      </c>
      <c r="AD8" s="2">
        <v>11311</v>
      </c>
      <c r="AE8" s="2">
        <v>2207369</v>
      </c>
      <c r="AF8" s="3">
        <v>0.1028</v>
      </c>
      <c r="AG8">
        <v>214</v>
      </c>
      <c r="AH8" s="4">
        <v>4703702</v>
      </c>
      <c r="AI8" s="4">
        <v>4272</v>
      </c>
      <c r="AJ8" s="4">
        <v>511</v>
      </c>
      <c r="AK8" t="s">
        <v>112</v>
      </c>
      <c r="AL8" t="s">
        <v>113</v>
      </c>
      <c r="AM8" t="s">
        <v>114</v>
      </c>
      <c r="AO8" t="s">
        <v>80</v>
      </c>
      <c r="AP8">
        <v>3</v>
      </c>
      <c r="AQ8">
        <v>8</v>
      </c>
      <c r="AR8">
        <v>18</v>
      </c>
      <c r="AS8">
        <v>54</v>
      </c>
      <c r="AT8">
        <v>36</v>
      </c>
      <c r="AU8" s="1">
        <v>24623</v>
      </c>
    </row>
    <row r="9" spans="1:51" x14ac:dyDescent="0.35">
      <c r="A9" s="1">
        <v>43466</v>
      </c>
      <c r="B9" t="s">
        <v>115</v>
      </c>
      <c r="C9" t="s">
        <v>116</v>
      </c>
      <c r="D9">
        <v>203</v>
      </c>
      <c r="E9">
        <v>64</v>
      </c>
      <c r="F9">
        <v>320</v>
      </c>
      <c r="G9">
        <v>219</v>
      </c>
      <c r="H9" t="s">
        <v>117</v>
      </c>
      <c r="I9" t="s">
        <v>64</v>
      </c>
      <c r="J9" t="s">
        <v>75</v>
      </c>
      <c r="K9" t="s">
        <v>66</v>
      </c>
      <c r="M9">
        <v>66</v>
      </c>
      <c r="N9">
        <v>66</v>
      </c>
      <c r="O9">
        <v>259</v>
      </c>
      <c r="P9">
        <v>3.92</v>
      </c>
      <c r="R9">
        <v>114</v>
      </c>
      <c r="S9">
        <v>114</v>
      </c>
      <c r="T9">
        <v>33</v>
      </c>
      <c r="U9">
        <v>0.5</v>
      </c>
      <c r="V9">
        <v>1</v>
      </c>
      <c r="W9">
        <v>0</v>
      </c>
      <c r="X9">
        <v>1</v>
      </c>
      <c r="Y9">
        <v>6</v>
      </c>
      <c r="Z9" s="2">
        <v>20205</v>
      </c>
      <c r="AA9">
        <v>0.46</v>
      </c>
      <c r="AB9" s="2">
        <v>20205</v>
      </c>
      <c r="AC9">
        <v>0.46</v>
      </c>
      <c r="AD9" s="2">
        <v>9143</v>
      </c>
      <c r="AE9" s="2">
        <v>530550</v>
      </c>
      <c r="AF9" s="3">
        <v>0.45250000000000001</v>
      </c>
      <c r="AG9">
        <v>248</v>
      </c>
      <c r="AH9" s="4">
        <v>1241825</v>
      </c>
      <c r="AI9" s="4">
        <v>4651</v>
      </c>
      <c r="AJ9" s="4">
        <v>482</v>
      </c>
      <c r="AK9" t="s">
        <v>118</v>
      </c>
      <c r="AL9" t="s">
        <v>119</v>
      </c>
      <c r="AM9" t="s">
        <v>120</v>
      </c>
      <c r="AN9" t="s">
        <v>121</v>
      </c>
      <c r="AO9" t="s">
        <v>95</v>
      </c>
      <c r="AP9">
        <v>11</v>
      </c>
      <c r="AQ9">
        <v>13</v>
      </c>
      <c r="AR9">
        <v>29</v>
      </c>
      <c r="AS9">
        <v>68</v>
      </c>
      <c r="AT9">
        <v>8</v>
      </c>
      <c r="AU9" s="1">
        <v>25384</v>
      </c>
    </row>
    <row r="10" spans="1:51" x14ac:dyDescent="0.35">
      <c r="A10" s="1">
        <v>43466</v>
      </c>
      <c r="B10" t="s">
        <v>122</v>
      </c>
      <c r="C10" t="s">
        <v>123</v>
      </c>
      <c r="D10">
        <v>185</v>
      </c>
      <c r="E10">
        <v>153</v>
      </c>
      <c r="F10">
        <v>452</v>
      </c>
      <c r="G10">
        <v>452</v>
      </c>
      <c r="H10" t="s">
        <v>124</v>
      </c>
      <c r="I10" t="s">
        <v>125</v>
      </c>
      <c r="J10" t="s">
        <v>65</v>
      </c>
      <c r="K10" t="s">
        <v>66</v>
      </c>
      <c r="L10">
        <v>73</v>
      </c>
      <c r="M10">
        <v>225</v>
      </c>
      <c r="N10">
        <v>225</v>
      </c>
      <c r="O10">
        <v>985.5</v>
      </c>
      <c r="P10">
        <v>4.38</v>
      </c>
      <c r="Q10">
        <v>146</v>
      </c>
      <c r="R10">
        <v>281</v>
      </c>
      <c r="S10">
        <v>427</v>
      </c>
      <c r="T10">
        <v>111</v>
      </c>
      <c r="U10">
        <v>0.502</v>
      </c>
      <c r="V10">
        <v>1</v>
      </c>
      <c r="W10">
        <v>0</v>
      </c>
      <c r="X10">
        <v>1</v>
      </c>
      <c r="Y10">
        <v>26</v>
      </c>
      <c r="Z10" s="2">
        <v>44644</v>
      </c>
      <c r="AA10">
        <v>1.02</v>
      </c>
      <c r="AB10" s="2">
        <v>44644</v>
      </c>
      <c r="AC10">
        <v>1.02</v>
      </c>
      <c r="AD10" s="2">
        <v>7889</v>
      </c>
      <c r="AE10" s="2">
        <v>1946457</v>
      </c>
      <c r="AF10" s="3">
        <v>0.1767</v>
      </c>
      <c r="AG10">
        <v>419</v>
      </c>
      <c r="AH10" s="4">
        <v>4980000</v>
      </c>
      <c r="AI10" s="4">
        <v>5053</v>
      </c>
      <c r="AJ10" s="4">
        <v>516</v>
      </c>
      <c r="AK10" t="s">
        <v>126</v>
      </c>
      <c r="AL10" t="s">
        <v>127</v>
      </c>
      <c r="AM10" t="s">
        <v>128</v>
      </c>
      <c r="AN10" t="s">
        <v>120</v>
      </c>
      <c r="AO10" t="s">
        <v>95</v>
      </c>
      <c r="AP10">
        <v>6</v>
      </c>
      <c r="AQ10">
        <v>12</v>
      </c>
      <c r="AR10">
        <v>27</v>
      </c>
      <c r="AS10">
        <v>74</v>
      </c>
      <c r="AT10">
        <v>2</v>
      </c>
      <c r="AU10" s="1">
        <v>26023</v>
      </c>
    </row>
    <row r="11" spans="1:51" x14ac:dyDescent="0.35">
      <c r="A11" s="1">
        <v>43466</v>
      </c>
      <c r="B11" t="s">
        <v>129</v>
      </c>
      <c r="C11" t="s">
        <v>130</v>
      </c>
      <c r="D11">
        <v>265</v>
      </c>
      <c r="E11">
        <v>100</v>
      </c>
      <c r="F11">
        <v>380</v>
      </c>
      <c r="G11">
        <v>312</v>
      </c>
      <c r="H11" t="s">
        <v>131</v>
      </c>
      <c r="I11" t="s">
        <v>64</v>
      </c>
      <c r="J11" t="s">
        <v>75</v>
      </c>
      <c r="K11" t="s">
        <v>66</v>
      </c>
      <c r="M11">
        <v>107</v>
      </c>
      <c r="N11">
        <v>107</v>
      </c>
      <c r="O11">
        <v>537.5</v>
      </c>
      <c r="P11">
        <v>5.0199999999999996</v>
      </c>
      <c r="R11">
        <v>237</v>
      </c>
      <c r="S11">
        <v>237</v>
      </c>
      <c r="T11">
        <v>46</v>
      </c>
      <c r="U11">
        <v>0.442</v>
      </c>
      <c r="V11">
        <v>1</v>
      </c>
      <c r="W11">
        <v>1</v>
      </c>
      <c r="X11">
        <v>2</v>
      </c>
      <c r="Y11">
        <v>14</v>
      </c>
      <c r="Z11" s="2">
        <v>39609</v>
      </c>
      <c r="AA11">
        <v>0.91</v>
      </c>
      <c r="AB11" s="2">
        <v>39609</v>
      </c>
      <c r="AC11">
        <v>0.91</v>
      </c>
      <c r="AD11" s="2">
        <v>8031</v>
      </c>
      <c r="AE11" s="2">
        <v>950162</v>
      </c>
      <c r="AF11" s="3">
        <v>0.20280000000000001</v>
      </c>
      <c r="AG11">
        <v>260</v>
      </c>
      <c r="AH11" s="4">
        <v>4290021</v>
      </c>
      <c r="AI11" s="4">
        <v>7981</v>
      </c>
      <c r="AJ11" s="4">
        <v>687</v>
      </c>
      <c r="AK11" t="s">
        <v>132</v>
      </c>
      <c r="AL11" t="s">
        <v>133</v>
      </c>
      <c r="AM11" t="s">
        <v>134</v>
      </c>
      <c r="AN11" t="s">
        <v>135</v>
      </c>
      <c r="AO11" t="s">
        <v>95</v>
      </c>
      <c r="AP11">
        <v>3</v>
      </c>
      <c r="AQ11">
        <v>7</v>
      </c>
      <c r="AR11">
        <v>26</v>
      </c>
      <c r="AS11">
        <v>65</v>
      </c>
      <c r="AT11">
        <v>1</v>
      </c>
      <c r="AU11" s="1">
        <v>27241</v>
      </c>
    </row>
    <row r="12" spans="1:51" x14ac:dyDescent="0.35">
      <c r="A12" s="1">
        <v>43466</v>
      </c>
      <c r="B12" t="s">
        <v>136</v>
      </c>
      <c r="C12" t="s">
        <v>137</v>
      </c>
      <c r="D12">
        <v>196</v>
      </c>
      <c r="E12">
        <v>163</v>
      </c>
      <c r="F12">
        <v>307</v>
      </c>
      <c r="G12">
        <v>272</v>
      </c>
      <c r="H12" t="s">
        <v>138</v>
      </c>
      <c r="I12" t="s">
        <v>64</v>
      </c>
      <c r="J12" t="s">
        <v>75</v>
      </c>
      <c r="K12" t="s">
        <v>66</v>
      </c>
      <c r="M12">
        <v>200</v>
      </c>
      <c r="N12">
        <v>200</v>
      </c>
      <c r="O12">
        <v>815</v>
      </c>
      <c r="P12">
        <v>4.08</v>
      </c>
      <c r="R12">
        <v>375</v>
      </c>
      <c r="S12">
        <v>375</v>
      </c>
      <c r="T12">
        <v>84</v>
      </c>
      <c r="U12">
        <v>0.42</v>
      </c>
      <c r="V12">
        <v>1</v>
      </c>
      <c r="W12">
        <v>1</v>
      </c>
      <c r="X12">
        <v>2</v>
      </c>
      <c r="Y12">
        <v>6</v>
      </c>
      <c r="Z12" s="2">
        <v>81700</v>
      </c>
      <c r="AA12">
        <v>1.88</v>
      </c>
      <c r="AB12" s="2">
        <v>81700</v>
      </c>
      <c r="AC12">
        <v>1.88</v>
      </c>
      <c r="AD12" s="2">
        <v>28530</v>
      </c>
      <c r="AE12" s="2">
        <v>1726301</v>
      </c>
      <c r="AF12" s="3">
        <v>0.34920000000000001</v>
      </c>
      <c r="AG12">
        <v>199</v>
      </c>
      <c r="AH12" s="4">
        <v>5984598</v>
      </c>
      <c r="AI12" s="4">
        <v>7116</v>
      </c>
      <c r="AJ12" s="4">
        <v>536</v>
      </c>
      <c r="AK12" t="s">
        <v>139</v>
      </c>
      <c r="AL12" t="s">
        <v>140</v>
      </c>
      <c r="AM12" t="s">
        <v>87</v>
      </c>
      <c r="AN12" t="s">
        <v>141</v>
      </c>
      <c r="AO12" t="s">
        <v>80</v>
      </c>
      <c r="AP12">
        <v>6</v>
      </c>
      <c r="AQ12">
        <v>7</v>
      </c>
      <c r="AR12">
        <v>25</v>
      </c>
      <c r="AS12">
        <v>52</v>
      </c>
      <c r="AT12">
        <v>33</v>
      </c>
      <c r="AU12" s="1">
        <v>26542</v>
      </c>
    </row>
    <row r="13" spans="1:51" x14ac:dyDescent="0.35">
      <c r="A13" s="1">
        <v>43466</v>
      </c>
      <c r="B13" t="s">
        <v>142</v>
      </c>
      <c r="C13" t="s">
        <v>143</v>
      </c>
      <c r="D13">
        <v>150</v>
      </c>
      <c r="E13">
        <v>82</v>
      </c>
      <c r="F13">
        <v>258</v>
      </c>
      <c r="G13">
        <v>258</v>
      </c>
      <c r="H13" t="s">
        <v>144</v>
      </c>
      <c r="I13" t="s">
        <v>64</v>
      </c>
      <c r="J13" t="s">
        <v>65</v>
      </c>
      <c r="K13" t="s">
        <v>66</v>
      </c>
      <c r="M13">
        <v>158</v>
      </c>
      <c r="N13">
        <v>159</v>
      </c>
      <c r="O13">
        <v>724</v>
      </c>
      <c r="P13">
        <v>4.58</v>
      </c>
      <c r="R13">
        <v>351</v>
      </c>
      <c r="S13">
        <v>351</v>
      </c>
      <c r="T13">
        <v>63</v>
      </c>
      <c r="U13">
        <v>0.40400000000000003</v>
      </c>
      <c r="V13">
        <v>1</v>
      </c>
      <c r="W13">
        <v>0</v>
      </c>
      <c r="X13">
        <v>1</v>
      </c>
      <c r="Y13">
        <v>20</v>
      </c>
      <c r="Z13" s="2">
        <v>28690</v>
      </c>
      <c r="AA13">
        <v>0.66</v>
      </c>
      <c r="AB13" s="2">
        <v>28690</v>
      </c>
      <c r="AC13">
        <v>0.66</v>
      </c>
      <c r="AD13" s="2">
        <v>7750</v>
      </c>
      <c r="AE13" s="2">
        <v>1375740</v>
      </c>
      <c r="AF13" s="3">
        <v>0.27010000000000001</v>
      </c>
      <c r="AG13">
        <v>532</v>
      </c>
      <c r="AH13" s="4">
        <v>3631814</v>
      </c>
      <c r="AI13" s="4">
        <v>4992</v>
      </c>
      <c r="AJ13" s="4">
        <v>492</v>
      </c>
      <c r="AK13" t="s">
        <v>145</v>
      </c>
      <c r="AL13" t="s">
        <v>105</v>
      </c>
      <c r="AM13" t="s">
        <v>146</v>
      </c>
      <c r="AO13" t="s">
        <v>95</v>
      </c>
      <c r="AP13">
        <v>7</v>
      </c>
      <c r="AQ13">
        <v>10</v>
      </c>
      <c r="AR13">
        <v>30</v>
      </c>
      <c r="AS13">
        <v>69</v>
      </c>
      <c r="AT13">
        <v>7</v>
      </c>
      <c r="AU13" s="1">
        <v>23985</v>
      </c>
    </row>
    <row r="14" spans="1:51" x14ac:dyDescent="0.35">
      <c r="A14" s="1">
        <v>43466</v>
      </c>
      <c r="B14" t="s">
        <v>147</v>
      </c>
      <c r="C14" t="s">
        <v>148</v>
      </c>
      <c r="D14">
        <v>118</v>
      </c>
      <c r="E14">
        <v>118</v>
      </c>
      <c r="F14">
        <v>248</v>
      </c>
      <c r="G14">
        <v>248</v>
      </c>
      <c r="H14" t="s">
        <v>149</v>
      </c>
      <c r="I14" t="s">
        <v>64</v>
      </c>
      <c r="J14" t="s">
        <v>65</v>
      </c>
      <c r="K14" t="s">
        <v>66</v>
      </c>
      <c r="M14">
        <v>924</v>
      </c>
      <c r="N14">
        <v>925</v>
      </c>
      <c r="O14" s="6">
        <v>4306</v>
      </c>
      <c r="P14">
        <v>4.66</v>
      </c>
      <c r="R14" s="2">
        <v>2310</v>
      </c>
      <c r="S14" s="2">
        <v>2310</v>
      </c>
      <c r="T14">
        <v>335</v>
      </c>
      <c r="U14">
        <v>0.36399999999999999</v>
      </c>
      <c r="V14">
        <v>7</v>
      </c>
      <c r="W14">
        <v>0</v>
      </c>
      <c r="X14">
        <v>7</v>
      </c>
      <c r="Y14" t="s">
        <v>150</v>
      </c>
      <c r="Z14" s="2">
        <v>408888</v>
      </c>
      <c r="AA14">
        <v>9.39</v>
      </c>
      <c r="AB14" s="2">
        <v>383068</v>
      </c>
      <c r="AC14">
        <v>8.7899999999999991</v>
      </c>
      <c r="AD14" s="2">
        <v>56283</v>
      </c>
      <c r="AE14" s="2">
        <v>8181502</v>
      </c>
      <c r="AF14" s="3">
        <v>0.1376</v>
      </c>
      <c r="AG14">
        <v>246</v>
      </c>
      <c r="AH14" s="4">
        <v>17878818</v>
      </c>
      <c r="AI14" s="4">
        <v>4149</v>
      </c>
      <c r="AJ14" s="4">
        <v>497</v>
      </c>
      <c r="AK14" t="s">
        <v>151</v>
      </c>
      <c r="AL14" t="s">
        <v>152</v>
      </c>
      <c r="AM14" t="s">
        <v>153</v>
      </c>
      <c r="AO14" t="s">
        <v>71</v>
      </c>
      <c r="AP14">
        <v>1</v>
      </c>
      <c r="AQ14">
        <v>15</v>
      </c>
      <c r="AR14">
        <v>29</v>
      </c>
      <c r="AS14">
        <v>84</v>
      </c>
      <c r="AT14">
        <v>17</v>
      </c>
      <c r="AU14" s="1">
        <v>23620</v>
      </c>
    </row>
    <row r="15" spans="1:51" x14ac:dyDescent="0.35">
      <c r="A15" s="1">
        <v>43466</v>
      </c>
      <c r="B15" t="s">
        <v>154</v>
      </c>
      <c r="C15" t="s">
        <v>155</v>
      </c>
      <c r="D15">
        <v>31</v>
      </c>
      <c r="E15">
        <v>31</v>
      </c>
      <c r="F15">
        <v>524</v>
      </c>
      <c r="G15">
        <v>524</v>
      </c>
      <c r="H15" t="s">
        <v>156</v>
      </c>
      <c r="I15" t="s">
        <v>64</v>
      </c>
      <c r="J15" t="s">
        <v>65</v>
      </c>
      <c r="K15" t="s">
        <v>66</v>
      </c>
      <c r="M15">
        <v>823</v>
      </c>
      <c r="N15">
        <v>829</v>
      </c>
      <c r="O15" s="6">
        <v>3777.5</v>
      </c>
      <c r="P15">
        <v>4.59</v>
      </c>
      <c r="R15" s="2">
        <v>1886</v>
      </c>
      <c r="S15" s="2">
        <v>1886</v>
      </c>
      <c r="T15">
        <v>267</v>
      </c>
      <c r="U15">
        <v>0.32700000000000001</v>
      </c>
      <c r="V15">
        <v>6</v>
      </c>
      <c r="W15">
        <v>0</v>
      </c>
      <c r="X15">
        <v>6</v>
      </c>
      <c r="Y15">
        <v>14</v>
      </c>
      <c r="Z15" s="2">
        <v>388389</v>
      </c>
      <c r="AA15">
        <v>8.92</v>
      </c>
      <c r="AB15" s="2">
        <v>388389</v>
      </c>
      <c r="AC15">
        <v>8.92</v>
      </c>
      <c r="AD15" s="2">
        <v>58455</v>
      </c>
      <c r="AE15" s="2">
        <v>7082630</v>
      </c>
      <c r="AF15" s="3">
        <v>0.15049999999999999</v>
      </c>
      <c r="AG15">
        <v>211</v>
      </c>
      <c r="AH15" s="4">
        <v>8951000</v>
      </c>
      <c r="AI15" s="4">
        <v>2356</v>
      </c>
      <c r="AJ15" s="4">
        <v>565</v>
      </c>
      <c r="AK15" t="s">
        <v>157</v>
      </c>
      <c r="AL15" t="s">
        <v>158</v>
      </c>
      <c r="AM15" t="s">
        <v>159</v>
      </c>
      <c r="AN15" t="s">
        <v>160</v>
      </c>
      <c r="AO15" t="s">
        <v>80</v>
      </c>
      <c r="AP15">
        <v>8</v>
      </c>
      <c r="AQ15">
        <v>9</v>
      </c>
      <c r="AR15">
        <v>25</v>
      </c>
      <c r="AS15">
        <v>56</v>
      </c>
      <c r="AT15">
        <v>36</v>
      </c>
      <c r="AU15" s="1">
        <v>18550</v>
      </c>
      <c r="AV15" t="s">
        <v>161</v>
      </c>
    </row>
    <row r="16" spans="1:51" x14ac:dyDescent="0.35">
      <c r="A16" s="1">
        <v>43466</v>
      </c>
      <c r="B16" t="s">
        <v>162</v>
      </c>
      <c r="C16" t="s">
        <v>155</v>
      </c>
      <c r="D16">
        <v>85</v>
      </c>
      <c r="E16">
        <v>31</v>
      </c>
      <c r="F16">
        <v>524</v>
      </c>
      <c r="G16">
        <v>524</v>
      </c>
      <c r="H16" t="s">
        <v>156</v>
      </c>
      <c r="I16" t="s">
        <v>64</v>
      </c>
      <c r="J16" t="s">
        <v>65</v>
      </c>
      <c r="K16" t="s">
        <v>66</v>
      </c>
      <c r="M16">
        <v>400</v>
      </c>
      <c r="N16">
        <v>400</v>
      </c>
      <c r="O16" s="6">
        <v>1848</v>
      </c>
      <c r="P16">
        <v>4.62</v>
      </c>
      <c r="R16">
        <v>985</v>
      </c>
      <c r="S16">
        <v>985</v>
      </c>
      <c r="T16">
        <v>130</v>
      </c>
      <c r="U16">
        <v>0.33100000000000002</v>
      </c>
      <c r="V16">
        <v>3</v>
      </c>
      <c r="W16">
        <v>0</v>
      </c>
      <c r="X16">
        <v>3</v>
      </c>
      <c r="Y16" t="s">
        <v>163</v>
      </c>
      <c r="Z16" s="2">
        <v>214594</v>
      </c>
      <c r="AA16">
        <v>4.93</v>
      </c>
      <c r="AB16" s="2">
        <v>214594</v>
      </c>
      <c r="AC16">
        <v>4.93</v>
      </c>
      <c r="AD16" s="2">
        <v>26053</v>
      </c>
      <c r="AE16" s="2">
        <v>3249689</v>
      </c>
      <c r="AF16" s="3">
        <v>0.12139999999999999</v>
      </c>
      <c r="AG16">
        <v>200</v>
      </c>
      <c r="AH16" s="4">
        <v>4666000</v>
      </c>
      <c r="AI16" s="4">
        <v>2540</v>
      </c>
      <c r="AJ16" s="4">
        <v>542</v>
      </c>
      <c r="AK16" t="s">
        <v>164</v>
      </c>
      <c r="AL16" t="s">
        <v>159</v>
      </c>
      <c r="AM16" t="s">
        <v>165</v>
      </c>
      <c r="AN16" t="s">
        <v>157</v>
      </c>
      <c r="AO16" t="s">
        <v>80</v>
      </c>
      <c r="AP16">
        <v>8</v>
      </c>
      <c r="AQ16">
        <v>9</v>
      </c>
      <c r="AR16">
        <v>25</v>
      </c>
      <c r="AS16">
        <v>56</v>
      </c>
      <c r="AT16">
        <v>36</v>
      </c>
      <c r="AU16" s="1">
        <v>20858</v>
      </c>
      <c r="AV16" t="s">
        <v>161</v>
      </c>
    </row>
    <row r="17" spans="1:50" x14ac:dyDescent="0.35">
      <c r="A17" s="1">
        <v>43466</v>
      </c>
      <c r="B17" t="s">
        <v>166</v>
      </c>
      <c r="C17" t="s">
        <v>167</v>
      </c>
      <c r="D17">
        <v>22</v>
      </c>
      <c r="E17">
        <v>22</v>
      </c>
      <c r="F17">
        <v>530</v>
      </c>
      <c r="G17">
        <v>530</v>
      </c>
      <c r="H17" t="s">
        <v>168</v>
      </c>
      <c r="I17" t="s">
        <v>64</v>
      </c>
      <c r="J17" t="s">
        <v>65</v>
      </c>
      <c r="K17" t="s">
        <v>66</v>
      </c>
      <c r="M17" s="2">
        <v>1084</v>
      </c>
      <c r="N17" s="2">
        <v>1084</v>
      </c>
      <c r="O17" s="6">
        <v>5129</v>
      </c>
      <c r="P17">
        <v>4.7300000000000004</v>
      </c>
      <c r="R17" s="2">
        <v>2270</v>
      </c>
      <c r="S17" s="2">
        <v>2270</v>
      </c>
      <c r="T17">
        <v>468</v>
      </c>
      <c r="U17">
        <v>0.435</v>
      </c>
      <c r="V17">
        <v>13</v>
      </c>
      <c r="W17">
        <v>0</v>
      </c>
      <c r="X17">
        <v>24</v>
      </c>
      <c r="Y17" s="7">
        <v>43629</v>
      </c>
      <c r="Z17" s="2">
        <v>446172</v>
      </c>
      <c r="AA17">
        <v>10.24</v>
      </c>
      <c r="AB17" s="2">
        <v>413534</v>
      </c>
      <c r="AC17">
        <v>9.49</v>
      </c>
      <c r="AD17" s="2">
        <v>100358</v>
      </c>
      <c r="AE17" s="2">
        <v>8233310</v>
      </c>
      <c r="AF17" s="3">
        <v>0.22489999999999999</v>
      </c>
      <c r="AG17">
        <v>222</v>
      </c>
      <c r="AH17" s="4">
        <v>12262000</v>
      </c>
      <c r="AI17" s="4">
        <v>2391</v>
      </c>
      <c r="AJ17" s="4">
        <v>544</v>
      </c>
      <c r="AK17" t="s">
        <v>169</v>
      </c>
      <c r="AL17" t="s">
        <v>170</v>
      </c>
      <c r="AM17" t="s">
        <v>171</v>
      </c>
      <c r="AN17" t="s">
        <v>105</v>
      </c>
      <c r="AO17" t="s">
        <v>95</v>
      </c>
      <c r="AP17">
        <v>7</v>
      </c>
      <c r="AQ17">
        <v>10</v>
      </c>
      <c r="AR17">
        <v>31</v>
      </c>
      <c r="AS17">
        <v>67</v>
      </c>
      <c r="AT17">
        <v>6</v>
      </c>
      <c r="AU17" s="1">
        <v>17884</v>
      </c>
      <c r="AV17" t="s">
        <v>172</v>
      </c>
    </row>
    <row r="18" spans="1:50" x14ac:dyDescent="0.35">
      <c r="A18" s="1">
        <v>43466</v>
      </c>
      <c r="B18" t="s">
        <v>173</v>
      </c>
      <c r="C18" t="s">
        <v>174</v>
      </c>
      <c r="D18">
        <v>187</v>
      </c>
      <c r="E18">
        <v>22</v>
      </c>
      <c r="F18">
        <v>453</v>
      </c>
      <c r="G18">
        <v>453</v>
      </c>
      <c r="H18" t="s">
        <v>175</v>
      </c>
      <c r="I18" t="s">
        <v>176</v>
      </c>
      <c r="J18" t="s">
        <v>65</v>
      </c>
      <c r="K18" t="s">
        <v>66</v>
      </c>
      <c r="L18">
        <v>26</v>
      </c>
      <c r="M18">
        <v>175</v>
      </c>
      <c r="N18">
        <v>175</v>
      </c>
      <c r="O18">
        <v>762.5</v>
      </c>
      <c r="P18">
        <v>4.3600000000000003</v>
      </c>
      <c r="Q18">
        <v>66</v>
      </c>
      <c r="R18">
        <v>287</v>
      </c>
      <c r="S18">
        <v>353</v>
      </c>
      <c r="T18">
        <v>97</v>
      </c>
      <c r="U18">
        <v>0.55700000000000005</v>
      </c>
      <c r="V18">
        <v>1</v>
      </c>
      <c r="W18">
        <v>0</v>
      </c>
      <c r="X18">
        <v>1</v>
      </c>
      <c r="Y18">
        <v>27</v>
      </c>
      <c r="Z18" s="2">
        <v>36154</v>
      </c>
      <c r="AA18">
        <v>0.83</v>
      </c>
      <c r="AB18" s="2">
        <v>36154</v>
      </c>
      <c r="AC18">
        <v>0.83</v>
      </c>
      <c r="AD18" s="2">
        <v>17562</v>
      </c>
      <c r="AE18" s="2">
        <v>1825587</v>
      </c>
      <c r="AF18" s="3">
        <v>0.48580000000000001</v>
      </c>
      <c r="AG18">
        <v>425</v>
      </c>
      <c r="AH18" s="4">
        <v>7053000</v>
      </c>
      <c r="AI18" s="4">
        <v>9250</v>
      </c>
      <c r="AJ18" s="4">
        <v>510</v>
      </c>
      <c r="AK18" t="s">
        <v>170</v>
      </c>
      <c r="AL18" t="s">
        <v>177</v>
      </c>
      <c r="AM18" t="s">
        <v>105</v>
      </c>
      <c r="AN18" t="s">
        <v>171</v>
      </c>
      <c r="AO18" t="s">
        <v>95</v>
      </c>
      <c r="AP18">
        <v>7</v>
      </c>
      <c r="AQ18">
        <v>10</v>
      </c>
      <c r="AR18">
        <v>31</v>
      </c>
      <c r="AS18">
        <v>67</v>
      </c>
      <c r="AT18">
        <v>6</v>
      </c>
      <c r="AU18" s="1">
        <v>27060</v>
      </c>
    </row>
    <row r="19" spans="1:50" x14ac:dyDescent="0.35">
      <c r="A19" s="1">
        <v>43466</v>
      </c>
      <c r="B19" t="s">
        <v>178</v>
      </c>
      <c r="C19" t="s">
        <v>179</v>
      </c>
      <c r="D19">
        <v>210</v>
      </c>
      <c r="E19">
        <v>210</v>
      </c>
      <c r="F19">
        <v>325</v>
      </c>
      <c r="G19">
        <v>325</v>
      </c>
      <c r="H19" t="s">
        <v>180</v>
      </c>
      <c r="I19" t="s">
        <v>64</v>
      </c>
      <c r="J19" t="s">
        <v>65</v>
      </c>
      <c r="K19" t="s">
        <v>66</v>
      </c>
      <c r="M19">
        <v>369</v>
      </c>
      <c r="N19">
        <v>371</v>
      </c>
      <c r="O19" s="6">
        <v>1763.5</v>
      </c>
      <c r="P19">
        <v>4.78</v>
      </c>
      <c r="R19">
        <v>977</v>
      </c>
      <c r="S19">
        <v>977</v>
      </c>
      <c r="T19">
        <v>143</v>
      </c>
      <c r="U19">
        <v>0.39</v>
      </c>
      <c r="V19">
        <v>11</v>
      </c>
      <c r="W19">
        <v>1</v>
      </c>
      <c r="X19">
        <v>58</v>
      </c>
      <c r="Y19" s="1">
        <v>38780</v>
      </c>
      <c r="Z19" s="2">
        <v>245481</v>
      </c>
      <c r="AA19">
        <v>5.64</v>
      </c>
      <c r="AB19" s="2">
        <v>245481</v>
      </c>
      <c r="AC19">
        <v>5.64</v>
      </c>
      <c r="AD19" s="2">
        <v>94311</v>
      </c>
      <c r="AE19" s="2">
        <v>4800020</v>
      </c>
      <c r="AF19" s="3">
        <v>0.38419999999999999</v>
      </c>
      <c r="AG19">
        <v>173</v>
      </c>
      <c r="AH19" s="4">
        <v>14648872</v>
      </c>
      <c r="AI19" s="4">
        <v>8129</v>
      </c>
      <c r="AJ19" s="4">
        <v>581</v>
      </c>
      <c r="AK19" t="s">
        <v>181</v>
      </c>
      <c r="AL19" t="s">
        <v>182</v>
      </c>
      <c r="AM19" t="s">
        <v>183</v>
      </c>
      <c r="AN19" t="s">
        <v>184</v>
      </c>
      <c r="AO19" t="s">
        <v>80</v>
      </c>
      <c r="AP19">
        <v>3</v>
      </c>
      <c r="AQ19">
        <v>8</v>
      </c>
      <c r="AR19">
        <v>25</v>
      </c>
      <c r="AS19" t="s">
        <v>185</v>
      </c>
      <c r="AT19">
        <v>36</v>
      </c>
      <c r="AU19" s="1">
        <v>26815</v>
      </c>
      <c r="AW19" t="s">
        <v>186</v>
      </c>
    </row>
    <row r="20" spans="1:50" x14ac:dyDescent="0.35">
      <c r="A20" s="1">
        <v>43466</v>
      </c>
      <c r="B20" t="s">
        <v>187</v>
      </c>
      <c r="C20" t="s">
        <v>179</v>
      </c>
      <c r="D20">
        <v>228</v>
      </c>
      <c r="E20">
        <v>210</v>
      </c>
      <c r="F20">
        <v>355</v>
      </c>
      <c r="G20">
        <v>325</v>
      </c>
      <c r="H20" t="s">
        <v>188</v>
      </c>
      <c r="I20" t="s">
        <v>64</v>
      </c>
      <c r="J20" t="s">
        <v>75</v>
      </c>
      <c r="K20" t="s">
        <v>66</v>
      </c>
      <c r="M20">
        <v>248</v>
      </c>
      <c r="N20">
        <v>248</v>
      </c>
      <c r="O20" s="6">
        <v>1276</v>
      </c>
      <c r="P20">
        <v>5.15</v>
      </c>
      <c r="R20">
        <v>702</v>
      </c>
      <c r="S20">
        <v>702</v>
      </c>
      <c r="T20">
        <v>58</v>
      </c>
      <c r="U20">
        <v>0.23799999999999999</v>
      </c>
      <c r="V20">
        <v>5</v>
      </c>
      <c r="W20">
        <v>1</v>
      </c>
      <c r="X20">
        <v>17</v>
      </c>
      <c r="Y20">
        <v>4</v>
      </c>
      <c r="Z20" s="2">
        <v>162118</v>
      </c>
      <c r="AA20">
        <v>3.72</v>
      </c>
      <c r="AB20" s="2">
        <v>162118</v>
      </c>
      <c r="AC20">
        <v>3.72</v>
      </c>
      <c r="AD20" s="2">
        <v>67372</v>
      </c>
      <c r="AE20" s="2">
        <v>3123424</v>
      </c>
      <c r="AF20" s="3">
        <v>0.41560000000000002</v>
      </c>
      <c r="AG20">
        <v>189</v>
      </c>
      <c r="AH20" s="4">
        <v>7802067</v>
      </c>
      <c r="AI20" s="4">
        <v>6114</v>
      </c>
      <c r="AJ20" s="4">
        <v>600</v>
      </c>
      <c r="AK20" t="s">
        <v>189</v>
      </c>
      <c r="AL20" t="s">
        <v>183</v>
      </c>
      <c r="AM20" t="s">
        <v>190</v>
      </c>
      <c r="AN20" t="s">
        <v>182</v>
      </c>
      <c r="AO20" t="s">
        <v>80</v>
      </c>
      <c r="AP20">
        <v>3</v>
      </c>
      <c r="AQ20">
        <v>8</v>
      </c>
      <c r="AR20">
        <v>25</v>
      </c>
      <c r="AS20">
        <v>56</v>
      </c>
      <c r="AT20">
        <v>36</v>
      </c>
      <c r="AU20" s="1">
        <v>27333</v>
      </c>
    </row>
    <row r="21" spans="1:50" x14ac:dyDescent="0.35">
      <c r="A21" s="1">
        <v>43466</v>
      </c>
      <c r="B21" t="s">
        <v>191</v>
      </c>
      <c r="C21" t="s">
        <v>192</v>
      </c>
      <c r="D21">
        <v>26</v>
      </c>
      <c r="E21">
        <v>26</v>
      </c>
      <c r="F21">
        <v>517</v>
      </c>
      <c r="G21">
        <v>517</v>
      </c>
      <c r="H21" t="s">
        <v>193</v>
      </c>
      <c r="I21" t="s">
        <v>64</v>
      </c>
      <c r="J21" t="s">
        <v>65</v>
      </c>
      <c r="K21" t="s">
        <v>66</v>
      </c>
      <c r="M21" s="2">
        <v>1104</v>
      </c>
      <c r="N21" s="2">
        <v>1104</v>
      </c>
      <c r="O21" s="6">
        <v>5607</v>
      </c>
      <c r="P21">
        <v>5.08</v>
      </c>
      <c r="R21" s="2">
        <v>3032</v>
      </c>
      <c r="S21" s="2">
        <v>3032</v>
      </c>
      <c r="T21">
        <v>366</v>
      </c>
      <c r="U21">
        <v>0.33300000000000002</v>
      </c>
      <c r="V21">
        <v>22</v>
      </c>
      <c r="W21">
        <v>1</v>
      </c>
      <c r="X21">
        <v>22</v>
      </c>
      <c r="Y21" s="7">
        <v>43623</v>
      </c>
      <c r="Z21" s="2">
        <v>1406832</v>
      </c>
      <c r="AA21">
        <v>32.299999999999997</v>
      </c>
      <c r="AB21" s="2">
        <v>1151484</v>
      </c>
      <c r="AC21">
        <v>26.43</v>
      </c>
      <c r="AD21" s="2">
        <v>173434</v>
      </c>
      <c r="AE21" s="2">
        <v>10826559</v>
      </c>
      <c r="AF21" s="3">
        <v>0.12330000000000001</v>
      </c>
      <c r="AG21">
        <v>94</v>
      </c>
      <c r="AH21" s="4">
        <v>14122000</v>
      </c>
      <c r="AI21" s="4">
        <v>2519</v>
      </c>
      <c r="AJ21" s="4">
        <v>593</v>
      </c>
      <c r="AK21" t="s">
        <v>194</v>
      </c>
      <c r="AL21" t="s">
        <v>195</v>
      </c>
      <c r="AM21" t="s">
        <v>196</v>
      </c>
      <c r="AN21" t="s">
        <v>197</v>
      </c>
      <c r="AO21" t="s">
        <v>198</v>
      </c>
      <c r="AP21">
        <v>1</v>
      </c>
      <c r="AQ21">
        <v>12</v>
      </c>
      <c r="AR21">
        <v>12</v>
      </c>
      <c r="AS21">
        <v>37</v>
      </c>
      <c r="AT21">
        <v>22</v>
      </c>
      <c r="AU21" s="1">
        <v>18941</v>
      </c>
      <c r="AV21" t="s">
        <v>199</v>
      </c>
    </row>
    <row r="22" spans="1:50" x14ac:dyDescent="0.35">
      <c r="A22" s="1">
        <v>43466</v>
      </c>
      <c r="B22" t="s">
        <v>200</v>
      </c>
      <c r="C22" t="s">
        <v>137</v>
      </c>
      <c r="D22">
        <v>256</v>
      </c>
      <c r="E22">
        <v>163</v>
      </c>
      <c r="F22">
        <v>384</v>
      </c>
      <c r="G22">
        <v>272</v>
      </c>
      <c r="H22" t="s">
        <v>201</v>
      </c>
      <c r="I22" t="s">
        <v>64</v>
      </c>
      <c r="J22" t="s">
        <v>75</v>
      </c>
      <c r="K22" t="s">
        <v>66</v>
      </c>
      <c r="M22">
        <v>299</v>
      </c>
      <c r="N22">
        <v>300</v>
      </c>
      <c r="O22" s="6">
        <v>1237.5</v>
      </c>
      <c r="P22">
        <v>4.1399999999999997</v>
      </c>
      <c r="R22">
        <v>582</v>
      </c>
      <c r="S22">
        <v>582</v>
      </c>
      <c r="T22">
        <v>121</v>
      </c>
      <c r="U22">
        <v>0.41</v>
      </c>
      <c r="V22">
        <v>1</v>
      </c>
      <c r="W22">
        <v>0</v>
      </c>
      <c r="X22">
        <v>1</v>
      </c>
      <c r="Y22">
        <v>31</v>
      </c>
      <c r="Z22" s="2">
        <v>88155</v>
      </c>
      <c r="AA22">
        <v>2.02</v>
      </c>
      <c r="AB22" s="2">
        <v>88155</v>
      </c>
      <c r="AC22">
        <v>2.02</v>
      </c>
      <c r="AD22" s="2">
        <v>15382</v>
      </c>
      <c r="AE22" s="2">
        <v>2464800</v>
      </c>
      <c r="AF22" s="3">
        <v>0.17449999999999999</v>
      </c>
      <c r="AG22">
        <v>288</v>
      </c>
      <c r="AH22" s="4">
        <v>10797972</v>
      </c>
      <c r="AI22" s="4">
        <v>8489</v>
      </c>
      <c r="AJ22" s="4">
        <v>562</v>
      </c>
      <c r="AK22" t="s">
        <v>202</v>
      </c>
      <c r="AL22" t="s">
        <v>203</v>
      </c>
      <c r="AM22" t="s">
        <v>204</v>
      </c>
      <c r="AN22" t="s">
        <v>205</v>
      </c>
      <c r="AO22" t="s">
        <v>80</v>
      </c>
      <c r="AP22">
        <v>2</v>
      </c>
      <c r="AQ22">
        <v>8</v>
      </c>
      <c r="AR22">
        <v>25</v>
      </c>
      <c r="AS22">
        <v>57</v>
      </c>
      <c r="AT22">
        <v>35</v>
      </c>
      <c r="AU22" s="1">
        <v>27880</v>
      </c>
    </row>
    <row r="23" spans="1:50" x14ac:dyDescent="0.35">
      <c r="A23" s="1">
        <v>43466</v>
      </c>
      <c r="B23" t="s">
        <v>206</v>
      </c>
      <c r="C23" t="s">
        <v>207</v>
      </c>
      <c r="D23">
        <v>125</v>
      </c>
      <c r="E23">
        <v>3</v>
      </c>
      <c r="F23">
        <v>444</v>
      </c>
      <c r="G23">
        <v>444</v>
      </c>
      <c r="H23" t="s">
        <v>208</v>
      </c>
      <c r="I23" t="s">
        <v>64</v>
      </c>
      <c r="J23" t="s">
        <v>65</v>
      </c>
      <c r="K23" t="s">
        <v>66</v>
      </c>
      <c r="M23">
        <v>167</v>
      </c>
      <c r="N23">
        <v>168</v>
      </c>
      <c r="O23">
        <v>826.5</v>
      </c>
      <c r="P23">
        <v>4.95</v>
      </c>
      <c r="R23">
        <v>446</v>
      </c>
      <c r="S23">
        <v>446</v>
      </c>
      <c r="T23">
        <v>64</v>
      </c>
      <c r="U23">
        <v>0.38800000000000001</v>
      </c>
      <c r="V23">
        <v>1</v>
      </c>
      <c r="W23">
        <v>0</v>
      </c>
      <c r="X23">
        <v>1</v>
      </c>
      <c r="Y23">
        <v>20</v>
      </c>
      <c r="Z23" s="2">
        <v>27477</v>
      </c>
      <c r="AA23">
        <v>0.63</v>
      </c>
      <c r="AB23" s="2">
        <v>27477</v>
      </c>
      <c r="AC23">
        <v>0.63</v>
      </c>
      <c r="AD23" s="2">
        <v>9043</v>
      </c>
      <c r="AE23" s="2">
        <v>1585892</v>
      </c>
      <c r="AF23" s="3">
        <v>0.3291</v>
      </c>
      <c r="AG23">
        <v>708</v>
      </c>
      <c r="AH23" s="4">
        <v>2817000</v>
      </c>
      <c r="AI23" s="4">
        <v>3382</v>
      </c>
      <c r="AJ23" s="4">
        <v>578</v>
      </c>
      <c r="AK23" t="s">
        <v>209</v>
      </c>
      <c r="AL23" t="s">
        <v>210</v>
      </c>
      <c r="AM23" t="s">
        <v>105</v>
      </c>
      <c r="AO23" t="s">
        <v>95</v>
      </c>
      <c r="AP23">
        <v>9</v>
      </c>
      <c r="AQ23">
        <v>13</v>
      </c>
      <c r="AR23">
        <v>30</v>
      </c>
      <c r="AS23">
        <v>71</v>
      </c>
      <c r="AT23">
        <v>7</v>
      </c>
      <c r="AU23" s="1">
        <v>22766</v>
      </c>
      <c r="AV23" t="s">
        <v>211</v>
      </c>
    </row>
    <row r="24" spans="1:50" x14ac:dyDescent="0.35">
      <c r="A24" s="1">
        <v>43466</v>
      </c>
      <c r="B24" t="s">
        <v>212</v>
      </c>
      <c r="C24" t="s">
        <v>213</v>
      </c>
      <c r="D24">
        <v>202</v>
      </c>
      <c r="E24">
        <v>197</v>
      </c>
      <c r="F24">
        <v>311</v>
      </c>
      <c r="G24">
        <v>311</v>
      </c>
      <c r="H24" t="s">
        <v>214</v>
      </c>
      <c r="I24" t="s">
        <v>64</v>
      </c>
      <c r="J24" t="s">
        <v>65</v>
      </c>
      <c r="K24" t="s">
        <v>66</v>
      </c>
      <c r="M24">
        <v>232</v>
      </c>
      <c r="N24">
        <v>233</v>
      </c>
      <c r="O24">
        <v>976</v>
      </c>
      <c r="P24">
        <v>4.21</v>
      </c>
      <c r="R24">
        <v>455</v>
      </c>
      <c r="S24">
        <v>455</v>
      </c>
      <c r="T24">
        <v>89</v>
      </c>
      <c r="U24">
        <v>0.38700000000000001</v>
      </c>
      <c r="V24">
        <v>1</v>
      </c>
      <c r="W24">
        <v>0</v>
      </c>
      <c r="X24">
        <v>1</v>
      </c>
      <c r="Y24">
        <v>20</v>
      </c>
      <c r="Z24" s="2">
        <v>99606</v>
      </c>
      <c r="AA24">
        <v>2.29</v>
      </c>
      <c r="AB24" s="2">
        <v>99606</v>
      </c>
      <c r="AC24">
        <v>2.29</v>
      </c>
      <c r="AD24" s="2">
        <v>13621</v>
      </c>
      <c r="AE24" s="2">
        <v>1877893</v>
      </c>
      <c r="AF24" s="3">
        <v>0.13669999999999999</v>
      </c>
      <c r="AG24">
        <v>199</v>
      </c>
      <c r="AH24" s="4">
        <v>8091156</v>
      </c>
      <c r="AI24" s="4">
        <v>8173</v>
      </c>
      <c r="AJ24" s="4">
        <v>493</v>
      </c>
      <c r="AK24" t="s">
        <v>215</v>
      </c>
      <c r="AL24" t="s">
        <v>216</v>
      </c>
      <c r="AM24" t="s">
        <v>217</v>
      </c>
      <c r="AO24" t="s">
        <v>71</v>
      </c>
      <c r="AP24">
        <v>7</v>
      </c>
      <c r="AQ24">
        <v>13</v>
      </c>
      <c r="AR24">
        <v>33</v>
      </c>
      <c r="AS24">
        <v>86</v>
      </c>
      <c r="AT24">
        <v>14</v>
      </c>
      <c r="AU24" s="1">
        <v>26815</v>
      </c>
    </row>
    <row r="25" spans="1:50" x14ac:dyDescent="0.35">
      <c r="A25" s="1">
        <v>43466</v>
      </c>
      <c r="B25" t="s">
        <v>218</v>
      </c>
      <c r="C25" t="s">
        <v>219</v>
      </c>
      <c r="D25">
        <v>91</v>
      </c>
      <c r="E25">
        <v>91</v>
      </c>
      <c r="F25">
        <v>240</v>
      </c>
      <c r="G25">
        <v>240</v>
      </c>
      <c r="H25" t="s">
        <v>220</v>
      </c>
      <c r="I25" t="s">
        <v>64</v>
      </c>
      <c r="J25" t="s">
        <v>65</v>
      </c>
      <c r="K25" t="s">
        <v>66</v>
      </c>
      <c r="M25">
        <v>381</v>
      </c>
      <c r="N25">
        <v>386</v>
      </c>
      <c r="O25" s="6">
        <v>1779.5</v>
      </c>
      <c r="P25">
        <v>4.67</v>
      </c>
      <c r="R25">
        <v>947</v>
      </c>
      <c r="S25">
        <v>947</v>
      </c>
      <c r="T25">
        <v>143</v>
      </c>
      <c r="U25">
        <v>0.377</v>
      </c>
      <c r="V25">
        <v>5</v>
      </c>
      <c r="W25">
        <v>1</v>
      </c>
      <c r="X25">
        <v>8</v>
      </c>
      <c r="Y25">
        <v>8</v>
      </c>
      <c r="Z25" s="2">
        <v>325713</v>
      </c>
      <c r="AA25">
        <v>7.48</v>
      </c>
      <c r="AB25" s="2">
        <v>325713</v>
      </c>
      <c r="AC25">
        <v>7.48</v>
      </c>
      <c r="AD25" s="2">
        <v>54504</v>
      </c>
      <c r="AE25" s="2">
        <v>3529560</v>
      </c>
      <c r="AF25" s="3">
        <v>0.1673</v>
      </c>
      <c r="AG25">
        <v>127</v>
      </c>
      <c r="AH25" s="4">
        <v>5856304</v>
      </c>
      <c r="AI25" s="4">
        <v>3246</v>
      </c>
      <c r="AJ25" s="4">
        <v>548</v>
      </c>
      <c r="AK25" t="s">
        <v>221</v>
      </c>
      <c r="AL25" t="s">
        <v>222</v>
      </c>
      <c r="AM25" t="s">
        <v>223</v>
      </c>
      <c r="AN25" t="s">
        <v>224</v>
      </c>
      <c r="AO25" t="s">
        <v>198</v>
      </c>
      <c r="AP25">
        <v>12</v>
      </c>
      <c r="AQ25">
        <v>5</v>
      </c>
      <c r="AR25" t="s">
        <v>225</v>
      </c>
      <c r="AS25">
        <v>32</v>
      </c>
      <c r="AT25">
        <v>28</v>
      </c>
      <c r="AU25" s="1">
        <v>22401</v>
      </c>
    </row>
    <row r="26" spans="1:50" x14ac:dyDescent="0.35">
      <c r="A26" s="1">
        <v>43466</v>
      </c>
      <c r="B26" t="s">
        <v>226</v>
      </c>
      <c r="C26" t="s">
        <v>227</v>
      </c>
      <c r="D26">
        <v>60</v>
      </c>
      <c r="E26">
        <v>60</v>
      </c>
      <c r="F26">
        <v>215</v>
      </c>
      <c r="G26">
        <v>215</v>
      </c>
      <c r="H26" t="s">
        <v>228</v>
      </c>
      <c r="I26" t="s">
        <v>64</v>
      </c>
      <c r="J26" t="s">
        <v>65</v>
      </c>
      <c r="K26" t="s">
        <v>66</v>
      </c>
      <c r="M26" s="2">
        <v>2193</v>
      </c>
      <c r="N26" s="2">
        <v>2194</v>
      </c>
      <c r="O26" s="6">
        <v>10240.5</v>
      </c>
      <c r="P26">
        <v>4.67</v>
      </c>
      <c r="R26" s="2">
        <v>4872</v>
      </c>
      <c r="S26" s="2">
        <v>4872</v>
      </c>
      <c r="T26">
        <v>962</v>
      </c>
      <c r="U26">
        <v>0.44500000000000001</v>
      </c>
      <c r="V26">
        <v>17</v>
      </c>
      <c r="W26">
        <v>1</v>
      </c>
      <c r="X26">
        <v>35</v>
      </c>
      <c r="Y26" s="1">
        <v>41833</v>
      </c>
      <c r="Z26" s="2">
        <v>1196115</v>
      </c>
      <c r="AA26">
        <v>27.46</v>
      </c>
      <c r="AB26" s="2">
        <v>1101503</v>
      </c>
      <c r="AC26">
        <v>25.29</v>
      </c>
      <c r="AD26" s="2">
        <v>160098</v>
      </c>
      <c r="AE26" s="2">
        <v>17784205</v>
      </c>
      <c r="AF26" s="3">
        <v>0.1338</v>
      </c>
      <c r="AG26">
        <v>177</v>
      </c>
      <c r="AH26" s="4">
        <v>36411155</v>
      </c>
      <c r="AI26" s="4">
        <v>3553</v>
      </c>
      <c r="AJ26" s="4">
        <v>534</v>
      </c>
      <c r="AK26" t="s">
        <v>229</v>
      </c>
      <c r="AL26" t="s">
        <v>230</v>
      </c>
      <c r="AM26" t="s">
        <v>231</v>
      </c>
      <c r="AN26" t="s">
        <v>232</v>
      </c>
      <c r="AO26" t="s">
        <v>95</v>
      </c>
      <c r="AP26">
        <v>3</v>
      </c>
      <c r="AQ26">
        <v>7</v>
      </c>
      <c r="AR26">
        <v>26</v>
      </c>
      <c r="AS26">
        <v>74</v>
      </c>
      <c r="AT26">
        <v>2</v>
      </c>
      <c r="AU26" s="1">
        <v>21768</v>
      </c>
    </row>
    <row r="27" spans="1:50" x14ac:dyDescent="0.35">
      <c r="A27" s="1">
        <v>43466</v>
      </c>
      <c r="B27" t="s">
        <v>233</v>
      </c>
      <c r="C27" t="s">
        <v>227</v>
      </c>
      <c r="D27">
        <v>198</v>
      </c>
      <c r="E27">
        <v>60</v>
      </c>
      <c r="F27">
        <v>383</v>
      </c>
      <c r="G27">
        <v>215</v>
      </c>
      <c r="H27" t="s">
        <v>234</v>
      </c>
      <c r="I27" t="s">
        <v>64</v>
      </c>
      <c r="J27" t="s">
        <v>65</v>
      </c>
      <c r="K27" t="s">
        <v>235</v>
      </c>
      <c r="M27">
        <v>197</v>
      </c>
      <c r="N27">
        <v>197</v>
      </c>
      <c r="O27">
        <v>646.5</v>
      </c>
      <c r="P27">
        <v>3.28</v>
      </c>
      <c r="R27">
        <v>242</v>
      </c>
      <c r="S27">
        <v>242</v>
      </c>
      <c r="T27">
        <v>179</v>
      </c>
      <c r="U27">
        <v>0.92300000000000004</v>
      </c>
      <c r="V27">
        <v>1</v>
      </c>
      <c r="W27">
        <v>0</v>
      </c>
      <c r="X27">
        <v>1</v>
      </c>
      <c r="Y27">
        <v>23</v>
      </c>
      <c r="Z27" s="2">
        <v>47204</v>
      </c>
      <c r="AA27">
        <v>1.08</v>
      </c>
      <c r="AB27" s="2">
        <v>47204</v>
      </c>
      <c r="AC27">
        <v>1.08</v>
      </c>
      <c r="AD27" s="2">
        <v>6149</v>
      </c>
      <c r="AE27" s="2">
        <v>1268931</v>
      </c>
      <c r="AF27" s="3">
        <v>0.1303</v>
      </c>
      <c r="AG27">
        <v>224</v>
      </c>
      <c r="AH27" s="4">
        <v>6622549</v>
      </c>
      <c r="AI27" s="4">
        <v>9907</v>
      </c>
      <c r="AJ27" s="4">
        <v>302</v>
      </c>
      <c r="AK27" t="s">
        <v>232</v>
      </c>
      <c r="AL27" t="s">
        <v>231</v>
      </c>
      <c r="AM27" t="s">
        <v>229</v>
      </c>
      <c r="AN27" t="s">
        <v>230</v>
      </c>
      <c r="AO27" t="s">
        <v>95</v>
      </c>
      <c r="AP27">
        <v>3</v>
      </c>
      <c r="AQ27">
        <v>7</v>
      </c>
      <c r="AR27">
        <v>26</v>
      </c>
      <c r="AS27">
        <v>74</v>
      </c>
      <c r="AT27">
        <v>2</v>
      </c>
      <c r="AU27" s="1">
        <v>28245</v>
      </c>
      <c r="AW27" t="s">
        <v>236</v>
      </c>
    </row>
    <row r="28" spans="1:50" x14ac:dyDescent="0.35">
      <c r="A28" s="1">
        <v>43466</v>
      </c>
      <c r="B28" t="s">
        <v>237</v>
      </c>
      <c r="C28" t="s">
        <v>238</v>
      </c>
      <c r="D28">
        <v>92</v>
      </c>
      <c r="E28">
        <v>92</v>
      </c>
      <c r="F28">
        <v>670</v>
      </c>
      <c r="G28">
        <v>670</v>
      </c>
      <c r="H28" t="s">
        <v>239</v>
      </c>
      <c r="I28" t="s">
        <v>176</v>
      </c>
      <c r="J28" t="s">
        <v>65</v>
      </c>
      <c r="K28" t="s">
        <v>66</v>
      </c>
      <c r="L28">
        <v>340</v>
      </c>
      <c r="M28" s="2">
        <v>1609</v>
      </c>
      <c r="N28" s="2">
        <v>1610</v>
      </c>
      <c r="O28" s="6">
        <v>7310.5</v>
      </c>
      <c r="P28">
        <v>4.54</v>
      </c>
      <c r="Q28">
        <v>871</v>
      </c>
      <c r="R28" s="2">
        <v>2635</v>
      </c>
      <c r="S28" s="2">
        <v>3506</v>
      </c>
      <c r="T28">
        <v>620</v>
      </c>
      <c r="U28">
        <v>0.38800000000000001</v>
      </c>
      <c r="V28">
        <v>23</v>
      </c>
      <c r="W28">
        <v>2</v>
      </c>
      <c r="X28">
        <v>26</v>
      </c>
      <c r="Y28">
        <v>8</v>
      </c>
      <c r="Z28" s="2">
        <v>1481844</v>
      </c>
      <c r="AA28">
        <v>34.020000000000003</v>
      </c>
      <c r="AB28" s="2">
        <v>1459244</v>
      </c>
      <c r="AC28">
        <v>33.5</v>
      </c>
      <c r="AD28" s="2">
        <v>228305</v>
      </c>
      <c r="AE28" s="2">
        <v>14262296</v>
      </c>
      <c r="AF28" s="3">
        <v>0.15409999999999999</v>
      </c>
      <c r="AG28">
        <v>103</v>
      </c>
      <c r="AH28" s="4">
        <v>19575470</v>
      </c>
      <c r="AI28" s="4">
        <v>2676</v>
      </c>
      <c r="AJ28" s="4">
        <v>529</v>
      </c>
      <c r="AK28" t="s">
        <v>240</v>
      </c>
      <c r="AL28" t="s">
        <v>241</v>
      </c>
      <c r="AM28" t="s">
        <v>242</v>
      </c>
      <c r="AN28" t="s">
        <v>243</v>
      </c>
      <c r="AO28" t="s">
        <v>80</v>
      </c>
      <c r="AP28">
        <v>18</v>
      </c>
      <c r="AQ28">
        <v>8</v>
      </c>
      <c r="AR28">
        <v>19</v>
      </c>
      <c r="AS28">
        <v>59</v>
      </c>
      <c r="AT28">
        <v>46</v>
      </c>
      <c r="AU28" s="1">
        <v>20613</v>
      </c>
    </row>
    <row r="29" spans="1:50" x14ac:dyDescent="0.35">
      <c r="A29" s="1">
        <v>43466</v>
      </c>
      <c r="B29" t="s">
        <v>244</v>
      </c>
      <c r="C29" t="s">
        <v>245</v>
      </c>
      <c r="D29">
        <v>165</v>
      </c>
      <c r="E29">
        <v>165</v>
      </c>
      <c r="F29">
        <v>282</v>
      </c>
      <c r="G29">
        <v>282</v>
      </c>
      <c r="H29" t="s">
        <v>246</v>
      </c>
      <c r="I29" t="s">
        <v>64</v>
      </c>
      <c r="J29" t="s">
        <v>65</v>
      </c>
      <c r="K29" t="s">
        <v>66</v>
      </c>
      <c r="M29">
        <v>712</v>
      </c>
      <c r="N29">
        <v>712</v>
      </c>
      <c r="O29" s="6">
        <v>3106</v>
      </c>
      <c r="P29">
        <v>4.3600000000000003</v>
      </c>
      <c r="R29" s="2">
        <v>1622</v>
      </c>
      <c r="S29" s="2">
        <v>1622</v>
      </c>
      <c r="T29">
        <v>233</v>
      </c>
      <c r="U29">
        <v>0.33500000000000002</v>
      </c>
      <c r="V29">
        <v>4</v>
      </c>
      <c r="W29">
        <v>1</v>
      </c>
      <c r="X29">
        <v>7</v>
      </c>
      <c r="Y29">
        <v>13</v>
      </c>
      <c r="Z29" s="2">
        <v>580000</v>
      </c>
      <c r="AA29">
        <v>13.31</v>
      </c>
      <c r="AB29" s="2">
        <v>580000</v>
      </c>
      <c r="AC29">
        <v>13.31</v>
      </c>
      <c r="AD29" s="2">
        <v>66756</v>
      </c>
      <c r="AE29" s="2">
        <v>6385727</v>
      </c>
      <c r="AF29" s="3">
        <v>0.11509999999999999</v>
      </c>
      <c r="AG29">
        <v>122</v>
      </c>
      <c r="AH29" s="4">
        <v>24811000</v>
      </c>
      <c r="AI29" s="4">
        <v>7988</v>
      </c>
      <c r="AJ29" s="4">
        <v>470</v>
      </c>
      <c r="AK29" t="s">
        <v>247</v>
      </c>
      <c r="AL29" t="s">
        <v>248</v>
      </c>
      <c r="AM29" t="s">
        <v>249</v>
      </c>
      <c r="AN29" t="s">
        <v>250</v>
      </c>
      <c r="AO29" t="s">
        <v>198</v>
      </c>
      <c r="AP29">
        <v>14</v>
      </c>
      <c r="AQ29">
        <v>5</v>
      </c>
      <c r="AR29">
        <v>10</v>
      </c>
      <c r="AS29">
        <v>31</v>
      </c>
      <c r="AT29">
        <v>31</v>
      </c>
      <c r="AU29" s="1">
        <v>26998</v>
      </c>
    </row>
    <row r="30" spans="1:50" x14ac:dyDescent="0.35">
      <c r="A30" s="1">
        <v>43466</v>
      </c>
      <c r="B30" t="s">
        <v>251</v>
      </c>
      <c r="C30" t="s">
        <v>110</v>
      </c>
      <c r="D30">
        <v>311</v>
      </c>
      <c r="E30">
        <v>73</v>
      </c>
      <c r="F30">
        <v>266</v>
      </c>
      <c r="G30">
        <v>538</v>
      </c>
      <c r="H30" t="s">
        <v>252</v>
      </c>
      <c r="I30" t="s">
        <v>64</v>
      </c>
      <c r="J30" t="s">
        <v>75</v>
      </c>
      <c r="K30" t="s">
        <v>84</v>
      </c>
      <c r="M30">
        <v>84</v>
      </c>
      <c r="N30">
        <v>85</v>
      </c>
      <c r="O30">
        <v>381</v>
      </c>
      <c r="P30">
        <v>4.54</v>
      </c>
      <c r="R30">
        <v>180</v>
      </c>
      <c r="S30">
        <v>180</v>
      </c>
      <c r="T30">
        <v>29</v>
      </c>
      <c r="U30">
        <v>0.34899999999999998</v>
      </c>
      <c r="V30">
        <v>3</v>
      </c>
      <c r="W30">
        <v>0</v>
      </c>
      <c r="X30">
        <v>5</v>
      </c>
      <c r="Y30" s="7">
        <v>43561</v>
      </c>
      <c r="Z30" s="2">
        <v>26000</v>
      </c>
      <c r="AA30">
        <v>0.6</v>
      </c>
      <c r="AB30" s="2">
        <v>26000</v>
      </c>
      <c r="AC30">
        <v>0.6</v>
      </c>
      <c r="AD30" s="2">
        <v>18283</v>
      </c>
      <c r="AE30" s="2">
        <v>856611</v>
      </c>
      <c r="AF30" s="3">
        <v>0.70320000000000005</v>
      </c>
      <c r="AG30">
        <v>300</v>
      </c>
      <c r="AH30" s="4">
        <v>5219763</v>
      </c>
      <c r="AI30" s="4">
        <v>13316</v>
      </c>
      <c r="AJ30" s="4">
        <v>579</v>
      </c>
      <c r="AK30" t="s">
        <v>253</v>
      </c>
      <c r="AL30" t="s">
        <v>112</v>
      </c>
      <c r="AM30" t="s">
        <v>113</v>
      </c>
      <c r="AN30" t="s">
        <v>254</v>
      </c>
      <c r="AO30" t="s">
        <v>80</v>
      </c>
      <c r="AP30">
        <v>3</v>
      </c>
      <c r="AQ30">
        <v>8</v>
      </c>
      <c r="AR30">
        <v>18</v>
      </c>
      <c r="AS30">
        <v>54</v>
      </c>
      <c r="AT30">
        <v>36</v>
      </c>
      <c r="AU30" s="1">
        <v>30467</v>
      </c>
      <c r="AX30" t="s">
        <v>108</v>
      </c>
    </row>
    <row r="31" spans="1:50" x14ac:dyDescent="0.35">
      <c r="A31" s="1">
        <v>43466</v>
      </c>
      <c r="B31" t="s">
        <v>255</v>
      </c>
      <c r="C31" t="s">
        <v>256</v>
      </c>
      <c r="D31">
        <v>345</v>
      </c>
      <c r="E31">
        <v>46</v>
      </c>
      <c r="F31">
        <v>761</v>
      </c>
      <c r="G31">
        <v>761</v>
      </c>
      <c r="H31" t="s">
        <v>257</v>
      </c>
      <c r="I31" t="s">
        <v>64</v>
      </c>
      <c r="J31" t="s">
        <v>75</v>
      </c>
      <c r="K31" t="s">
        <v>66</v>
      </c>
      <c r="M31">
        <v>72</v>
      </c>
      <c r="N31">
        <v>72</v>
      </c>
      <c r="O31">
        <v>336</v>
      </c>
      <c r="P31">
        <v>4.67</v>
      </c>
      <c r="R31">
        <v>189</v>
      </c>
      <c r="S31">
        <v>189</v>
      </c>
      <c r="T31">
        <v>21</v>
      </c>
      <c r="U31">
        <v>0.29199999999999998</v>
      </c>
      <c r="V31">
        <v>3</v>
      </c>
      <c r="W31">
        <v>0</v>
      </c>
      <c r="X31">
        <v>8</v>
      </c>
      <c r="Y31">
        <v>3</v>
      </c>
      <c r="Z31" s="2">
        <v>80000</v>
      </c>
      <c r="AA31">
        <v>1.84</v>
      </c>
      <c r="AB31" s="2">
        <v>80000</v>
      </c>
      <c r="AC31">
        <v>1.84</v>
      </c>
      <c r="AD31" s="2">
        <v>24395</v>
      </c>
      <c r="AE31" s="2">
        <v>889912</v>
      </c>
      <c r="AF31" s="3">
        <v>0.3049</v>
      </c>
      <c r="AG31">
        <v>103</v>
      </c>
      <c r="AH31" s="4">
        <v>5373534</v>
      </c>
      <c r="AI31" s="4">
        <v>15993</v>
      </c>
      <c r="AJ31" s="4">
        <v>577</v>
      </c>
      <c r="AK31" t="s">
        <v>258</v>
      </c>
      <c r="AL31" t="s">
        <v>259</v>
      </c>
      <c r="AM31" t="s">
        <v>78</v>
      </c>
      <c r="AN31" t="s">
        <v>260</v>
      </c>
      <c r="AO31" t="s">
        <v>80</v>
      </c>
      <c r="AP31">
        <v>5</v>
      </c>
      <c r="AQ31">
        <v>8</v>
      </c>
      <c r="AR31">
        <v>19</v>
      </c>
      <c r="AS31">
        <v>60</v>
      </c>
      <c r="AT31">
        <v>42</v>
      </c>
      <c r="AU31" s="1">
        <v>31471</v>
      </c>
      <c r="AX31" t="s">
        <v>108</v>
      </c>
    </row>
    <row r="32" spans="1:50" x14ac:dyDescent="0.35">
      <c r="A32" s="1">
        <v>43466</v>
      </c>
      <c r="B32" t="s">
        <v>261</v>
      </c>
      <c r="C32" t="s">
        <v>262</v>
      </c>
      <c r="D32">
        <v>52</v>
      </c>
      <c r="E32">
        <v>52</v>
      </c>
      <c r="F32">
        <v>587</v>
      </c>
      <c r="G32">
        <v>587</v>
      </c>
      <c r="H32" t="s">
        <v>263</v>
      </c>
      <c r="I32" t="s">
        <v>64</v>
      </c>
      <c r="J32" t="s">
        <v>65</v>
      </c>
      <c r="K32" t="s">
        <v>66</v>
      </c>
      <c r="M32">
        <v>506</v>
      </c>
      <c r="N32">
        <v>506</v>
      </c>
      <c r="O32" s="6">
        <v>2129</v>
      </c>
      <c r="P32">
        <v>4.21</v>
      </c>
      <c r="R32">
        <v>944</v>
      </c>
      <c r="S32">
        <v>944</v>
      </c>
      <c r="T32">
        <v>220</v>
      </c>
      <c r="U32">
        <v>0.439</v>
      </c>
      <c r="V32">
        <v>8</v>
      </c>
      <c r="W32">
        <v>1</v>
      </c>
      <c r="X32">
        <v>17</v>
      </c>
      <c r="Y32">
        <v>6</v>
      </c>
      <c r="Z32" s="2">
        <v>604913</v>
      </c>
      <c r="AA32">
        <v>13.89</v>
      </c>
      <c r="AB32" s="2">
        <v>511178</v>
      </c>
      <c r="AC32">
        <v>11.74</v>
      </c>
      <c r="AD32" s="2">
        <v>77152</v>
      </c>
      <c r="AE32" s="2">
        <v>4520277</v>
      </c>
      <c r="AF32" s="3">
        <v>0.1275</v>
      </c>
      <c r="AG32">
        <v>68</v>
      </c>
      <c r="AH32" s="4">
        <v>5929376</v>
      </c>
      <c r="AI32" s="4">
        <v>2785</v>
      </c>
      <c r="AJ32" s="4">
        <v>511</v>
      </c>
      <c r="AK32" t="s">
        <v>264</v>
      </c>
      <c r="AL32" t="s">
        <v>265</v>
      </c>
      <c r="AM32" t="s">
        <v>266</v>
      </c>
      <c r="AN32" t="s">
        <v>267</v>
      </c>
      <c r="AO32" t="s">
        <v>268</v>
      </c>
      <c r="AP32">
        <v>2</v>
      </c>
      <c r="AQ32">
        <v>11</v>
      </c>
      <c r="AR32">
        <v>24</v>
      </c>
      <c r="AS32">
        <v>63</v>
      </c>
      <c r="AT32">
        <v>50</v>
      </c>
      <c r="AU32" s="1">
        <v>18563</v>
      </c>
      <c r="AV32" t="s">
        <v>269</v>
      </c>
    </row>
    <row r="33" spans="1:50" x14ac:dyDescent="0.35">
      <c r="A33" s="1">
        <v>43466</v>
      </c>
      <c r="B33" t="s">
        <v>270</v>
      </c>
      <c r="C33" t="s">
        <v>271</v>
      </c>
      <c r="D33">
        <v>357</v>
      </c>
      <c r="E33">
        <v>131</v>
      </c>
      <c r="F33">
        <v>777</v>
      </c>
      <c r="G33">
        <v>777</v>
      </c>
      <c r="H33" t="s">
        <v>272</v>
      </c>
      <c r="I33" t="s">
        <v>64</v>
      </c>
      <c r="J33" t="s">
        <v>75</v>
      </c>
      <c r="K33" t="s">
        <v>66</v>
      </c>
      <c r="M33">
        <v>150</v>
      </c>
      <c r="N33">
        <v>150</v>
      </c>
      <c r="O33">
        <v>711</v>
      </c>
      <c r="P33">
        <v>4.74</v>
      </c>
      <c r="R33">
        <v>370</v>
      </c>
      <c r="S33">
        <v>370</v>
      </c>
      <c r="T33">
        <v>44</v>
      </c>
      <c r="U33">
        <v>0.29899999999999999</v>
      </c>
      <c r="V33">
        <v>4</v>
      </c>
      <c r="W33">
        <v>0</v>
      </c>
      <c r="X33">
        <v>15</v>
      </c>
      <c r="Y33" s="7">
        <v>43530</v>
      </c>
      <c r="Z33" s="2">
        <v>129228</v>
      </c>
      <c r="AA33">
        <v>2.97</v>
      </c>
      <c r="AB33" s="2">
        <v>129228</v>
      </c>
      <c r="AC33">
        <v>2.97</v>
      </c>
      <c r="AD33" s="2">
        <v>39559</v>
      </c>
      <c r="AE33" s="2">
        <v>1341343</v>
      </c>
      <c r="AF33" s="3">
        <v>0.30609999999999998</v>
      </c>
      <c r="AG33">
        <v>125</v>
      </c>
      <c r="AH33" s="4">
        <v>17062418</v>
      </c>
      <c r="AI33" s="4">
        <v>23999</v>
      </c>
      <c r="AJ33" s="4">
        <v>627</v>
      </c>
      <c r="AK33" t="s">
        <v>273</v>
      </c>
      <c r="AL33" t="s">
        <v>274</v>
      </c>
      <c r="AM33" t="s">
        <v>275</v>
      </c>
      <c r="AN33" t="s">
        <v>276</v>
      </c>
      <c r="AO33" t="s">
        <v>80</v>
      </c>
      <c r="AP33">
        <v>1</v>
      </c>
      <c r="AQ33">
        <v>7</v>
      </c>
      <c r="AR33">
        <v>18</v>
      </c>
      <c r="AS33">
        <v>50</v>
      </c>
      <c r="AT33">
        <v>33</v>
      </c>
      <c r="AU33" s="1">
        <v>34972</v>
      </c>
      <c r="AX33" t="s">
        <v>108</v>
      </c>
    </row>
    <row r="34" spans="1:50" x14ac:dyDescent="0.35">
      <c r="A34" s="1">
        <v>43466</v>
      </c>
      <c r="B34" t="s">
        <v>277</v>
      </c>
      <c r="C34" t="s">
        <v>207</v>
      </c>
      <c r="D34">
        <v>160</v>
      </c>
      <c r="E34">
        <v>3</v>
      </c>
      <c r="F34">
        <v>271</v>
      </c>
      <c r="G34">
        <v>271</v>
      </c>
      <c r="H34" t="s">
        <v>278</v>
      </c>
      <c r="I34" t="s">
        <v>64</v>
      </c>
      <c r="J34" t="s">
        <v>65</v>
      </c>
      <c r="K34" t="s">
        <v>235</v>
      </c>
      <c r="M34">
        <v>210</v>
      </c>
      <c r="N34">
        <v>210</v>
      </c>
      <c r="O34">
        <v>735</v>
      </c>
      <c r="P34">
        <v>3.5</v>
      </c>
      <c r="R34">
        <v>260</v>
      </c>
      <c r="S34">
        <v>260</v>
      </c>
      <c r="T34">
        <v>185</v>
      </c>
      <c r="U34">
        <v>0.88500000000000001</v>
      </c>
      <c r="V34">
        <v>1</v>
      </c>
      <c r="W34">
        <v>0</v>
      </c>
      <c r="X34">
        <v>1</v>
      </c>
      <c r="Y34">
        <v>22</v>
      </c>
      <c r="Z34" s="2">
        <v>63546</v>
      </c>
      <c r="AA34">
        <v>1.46</v>
      </c>
      <c r="AB34" s="2">
        <v>63546</v>
      </c>
      <c r="AC34">
        <v>1.46</v>
      </c>
      <c r="AD34" s="2">
        <v>7751</v>
      </c>
      <c r="AE34" s="2">
        <v>1393115</v>
      </c>
      <c r="AF34" s="3">
        <v>0.122</v>
      </c>
      <c r="AG34">
        <v>178</v>
      </c>
      <c r="AH34" s="4">
        <v>3785397</v>
      </c>
      <c r="AI34" s="4">
        <v>5007</v>
      </c>
      <c r="AJ34" s="4">
        <v>337</v>
      </c>
      <c r="AK34" t="s">
        <v>279</v>
      </c>
      <c r="AL34" t="s">
        <v>92</v>
      </c>
      <c r="AM34" t="s">
        <v>105</v>
      </c>
      <c r="AO34" t="s">
        <v>95</v>
      </c>
      <c r="AP34">
        <v>12</v>
      </c>
      <c r="AQ34">
        <v>13</v>
      </c>
      <c r="AR34">
        <v>30</v>
      </c>
      <c r="AS34">
        <v>71</v>
      </c>
      <c r="AT34">
        <v>7</v>
      </c>
      <c r="AU34" s="1">
        <v>24562</v>
      </c>
      <c r="AW34" t="s">
        <v>236</v>
      </c>
    </row>
    <row r="35" spans="1:50" x14ac:dyDescent="0.35">
      <c r="A35" s="1">
        <v>43466</v>
      </c>
      <c r="B35" t="s">
        <v>280</v>
      </c>
      <c r="C35" t="s">
        <v>281</v>
      </c>
      <c r="D35">
        <v>54</v>
      </c>
      <c r="E35">
        <v>186</v>
      </c>
      <c r="F35">
        <v>519</v>
      </c>
      <c r="G35">
        <v>519</v>
      </c>
      <c r="H35" t="s">
        <v>282</v>
      </c>
      <c r="I35" t="s">
        <v>64</v>
      </c>
      <c r="J35" t="s">
        <v>65</v>
      </c>
      <c r="K35" t="s">
        <v>66</v>
      </c>
      <c r="M35">
        <v>399</v>
      </c>
      <c r="N35">
        <v>400</v>
      </c>
      <c r="O35" s="6">
        <v>1850.5</v>
      </c>
      <c r="P35">
        <v>4.6399999999999997</v>
      </c>
      <c r="R35">
        <v>863</v>
      </c>
      <c r="S35">
        <v>863</v>
      </c>
      <c r="T35">
        <v>167</v>
      </c>
      <c r="U35">
        <v>0.42299999999999999</v>
      </c>
      <c r="V35">
        <v>5</v>
      </c>
      <c r="W35">
        <v>0</v>
      </c>
      <c r="X35">
        <v>5</v>
      </c>
      <c r="Y35">
        <v>10</v>
      </c>
      <c r="Z35" s="2">
        <v>269800</v>
      </c>
      <c r="AA35">
        <v>6.19</v>
      </c>
      <c r="AB35" s="2">
        <v>245785</v>
      </c>
      <c r="AC35">
        <v>5.64</v>
      </c>
      <c r="AD35" s="2">
        <v>43237</v>
      </c>
      <c r="AE35" s="2">
        <v>3668503</v>
      </c>
      <c r="AF35" s="3">
        <v>0.1603</v>
      </c>
      <c r="AG35">
        <v>139</v>
      </c>
      <c r="AH35" s="4">
        <v>5925000</v>
      </c>
      <c r="AI35" s="4">
        <v>3205</v>
      </c>
      <c r="AJ35" s="4">
        <v>585</v>
      </c>
      <c r="AK35" t="s">
        <v>283</v>
      </c>
      <c r="AL35" t="s">
        <v>284</v>
      </c>
      <c r="AM35" t="s">
        <v>285</v>
      </c>
      <c r="AN35" t="s">
        <v>221</v>
      </c>
      <c r="AO35" t="s">
        <v>198</v>
      </c>
      <c r="AP35">
        <v>7</v>
      </c>
      <c r="AQ35">
        <v>6</v>
      </c>
      <c r="AR35">
        <v>11</v>
      </c>
      <c r="AS35">
        <v>40</v>
      </c>
      <c r="AT35">
        <v>20</v>
      </c>
      <c r="AU35" s="1">
        <v>19122</v>
      </c>
      <c r="AV35" t="s">
        <v>199</v>
      </c>
    </row>
    <row r="36" spans="1:50" x14ac:dyDescent="0.35">
      <c r="A36" s="1">
        <v>43466</v>
      </c>
      <c r="B36" t="s">
        <v>286</v>
      </c>
      <c r="C36" t="s">
        <v>287</v>
      </c>
      <c r="D36">
        <v>243</v>
      </c>
      <c r="E36">
        <v>243</v>
      </c>
      <c r="F36">
        <v>353</v>
      </c>
      <c r="G36">
        <v>353</v>
      </c>
      <c r="H36" t="s">
        <v>288</v>
      </c>
      <c r="I36" t="s">
        <v>64</v>
      </c>
      <c r="J36" t="s">
        <v>75</v>
      </c>
      <c r="K36" t="s">
        <v>66</v>
      </c>
      <c r="M36">
        <v>509</v>
      </c>
      <c r="N36">
        <v>509</v>
      </c>
      <c r="O36" s="6">
        <v>2359.5</v>
      </c>
      <c r="P36">
        <v>4.6399999999999997</v>
      </c>
      <c r="R36" s="2">
        <v>1123</v>
      </c>
      <c r="S36" s="2">
        <v>1123</v>
      </c>
      <c r="T36">
        <v>270</v>
      </c>
      <c r="U36">
        <v>0.53900000000000003</v>
      </c>
      <c r="V36">
        <v>8</v>
      </c>
      <c r="W36">
        <v>2</v>
      </c>
      <c r="X36">
        <v>10</v>
      </c>
      <c r="Y36">
        <v>7</v>
      </c>
      <c r="Z36" s="2">
        <v>250875</v>
      </c>
      <c r="AA36">
        <v>5.76</v>
      </c>
      <c r="AB36" s="2">
        <v>250875</v>
      </c>
      <c r="AC36">
        <v>5.76</v>
      </c>
      <c r="AD36" s="2">
        <v>96902</v>
      </c>
      <c r="AE36" s="2">
        <v>4544080</v>
      </c>
      <c r="AF36" s="3">
        <v>0.38629999999999998</v>
      </c>
      <c r="AG36">
        <v>195</v>
      </c>
      <c r="AH36" s="4">
        <v>15625047</v>
      </c>
      <c r="AI36" s="4">
        <v>6556</v>
      </c>
      <c r="AJ36" s="4">
        <v>539</v>
      </c>
      <c r="AK36" t="s">
        <v>289</v>
      </c>
      <c r="AL36" t="s">
        <v>290</v>
      </c>
      <c r="AM36" t="s">
        <v>291</v>
      </c>
      <c r="AN36" t="s">
        <v>292</v>
      </c>
      <c r="AO36" t="s">
        <v>80</v>
      </c>
      <c r="AP36">
        <v>1</v>
      </c>
      <c r="AQ36">
        <v>7</v>
      </c>
      <c r="AR36">
        <v>18</v>
      </c>
      <c r="AS36">
        <v>53</v>
      </c>
      <c r="AT36">
        <v>34</v>
      </c>
      <c r="AU36" s="1">
        <v>27453</v>
      </c>
      <c r="AW36" t="s">
        <v>186</v>
      </c>
    </row>
    <row r="37" spans="1:50" x14ac:dyDescent="0.35">
      <c r="A37" s="1">
        <v>43466</v>
      </c>
      <c r="B37" t="s">
        <v>293</v>
      </c>
      <c r="C37" t="s">
        <v>287</v>
      </c>
      <c r="D37">
        <v>271</v>
      </c>
      <c r="E37">
        <v>243</v>
      </c>
      <c r="F37">
        <v>390</v>
      </c>
      <c r="G37">
        <v>353</v>
      </c>
      <c r="H37" t="s">
        <v>294</v>
      </c>
      <c r="I37" t="s">
        <v>64</v>
      </c>
      <c r="J37" t="s">
        <v>75</v>
      </c>
      <c r="K37" t="s">
        <v>66</v>
      </c>
      <c r="M37">
        <v>425</v>
      </c>
      <c r="N37">
        <v>425</v>
      </c>
      <c r="O37" s="6">
        <v>2265.5</v>
      </c>
      <c r="P37">
        <v>5.33</v>
      </c>
      <c r="R37" s="2">
        <v>1123</v>
      </c>
      <c r="S37" s="2">
        <v>1123</v>
      </c>
      <c r="T37">
        <v>149</v>
      </c>
      <c r="U37">
        <v>0.35099999999999998</v>
      </c>
      <c r="V37">
        <v>7</v>
      </c>
      <c r="W37">
        <v>0</v>
      </c>
      <c r="X37">
        <v>7</v>
      </c>
      <c r="Y37">
        <v>7</v>
      </c>
      <c r="Z37" s="2">
        <v>184000</v>
      </c>
      <c r="AA37">
        <v>4.22</v>
      </c>
      <c r="AB37" s="2">
        <v>184000</v>
      </c>
      <c r="AC37">
        <v>4.22</v>
      </c>
      <c r="AD37" s="2">
        <v>61115</v>
      </c>
      <c r="AE37" s="2">
        <v>4223000</v>
      </c>
      <c r="AF37" s="3">
        <v>0.33210000000000001</v>
      </c>
      <c r="AG37">
        <v>266</v>
      </c>
      <c r="AH37" s="4">
        <v>16411918</v>
      </c>
      <c r="AI37" s="4">
        <v>7244</v>
      </c>
      <c r="AJ37" s="4">
        <v>612</v>
      </c>
      <c r="AK37" t="s">
        <v>290</v>
      </c>
      <c r="AL37" t="s">
        <v>295</v>
      </c>
      <c r="AM37" t="s">
        <v>296</v>
      </c>
      <c r="AN37" t="s">
        <v>291</v>
      </c>
      <c r="AO37" t="s">
        <v>80</v>
      </c>
      <c r="AP37">
        <v>1</v>
      </c>
      <c r="AQ37">
        <v>7</v>
      </c>
      <c r="AR37">
        <v>18</v>
      </c>
      <c r="AS37">
        <v>53</v>
      </c>
      <c r="AT37">
        <v>34</v>
      </c>
      <c r="AU37" s="1">
        <v>27759</v>
      </c>
    </row>
    <row r="38" spans="1:50" x14ac:dyDescent="0.35">
      <c r="A38" s="1">
        <v>43466</v>
      </c>
      <c r="B38" t="s">
        <v>297</v>
      </c>
      <c r="C38" t="s">
        <v>298</v>
      </c>
      <c r="D38">
        <v>189</v>
      </c>
      <c r="E38">
        <v>39</v>
      </c>
      <c r="F38">
        <v>304</v>
      </c>
      <c r="G38">
        <v>304</v>
      </c>
      <c r="H38" t="s">
        <v>299</v>
      </c>
      <c r="I38" t="s">
        <v>64</v>
      </c>
      <c r="J38" t="s">
        <v>65</v>
      </c>
      <c r="K38" t="s">
        <v>235</v>
      </c>
      <c r="M38">
        <v>232</v>
      </c>
      <c r="N38">
        <v>235</v>
      </c>
      <c r="O38">
        <v>814</v>
      </c>
      <c r="P38">
        <v>3.51</v>
      </c>
      <c r="R38">
        <v>276</v>
      </c>
      <c r="S38">
        <v>276</v>
      </c>
      <c r="T38">
        <v>207</v>
      </c>
      <c r="U38">
        <v>0.89200000000000002</v>
      </c>
      <c r="V38">
        <v>1</v>
      </c>
      <c r="W38">
        <v>1</v>
      </c>
      <c r="X38">
        <v>2</v>
      </c>
      <c r="Y38">
        <v>20</v>
      </c>
      <c r="Z38" s="2">
        <v>84416</v>
      </c>
      <c r="AA38">
        <v>1.94</v>
      </c>
      <c r="AB38" s="2">
        <v>84416</v>
      </c>
      <c r="AC38">
        <v>1.94</v>
      </c>
      <c r="AD38" s="2">
        <v>15045</v>
      </c>
      <c r="AE38" s="2">
        <v>1589318</v>
      </c>
      <c r="AF38" s="3">
        <v>0.1782</v>
      </c>
      <c r="AG38">
        <v>142</v>
      </c>
      <c r="AH38" s="4">
        <v>7125145</v>
      </c>
      <c r="AI38" s="4">
        <v>8452</v>
      </c>
      <c r="AJ38" s="4">
        <v>368</v>
      </c>
      <c r="AK38" t="s">
        <v>300</v>
      </c>
      <c r="AL38" t="s">
        <v>301</v>
      </c>
      <c r="AM38" t="s">
        <v>302</v>
      </c>
      <c r="AN38" t="s">
        <v>70</v>
      </c>
      <c r="AO38" t="s">
        <v>71</v>
      </c>
      <c r="AP38">
        <v>11</v>
      </c>
      <c r="AQ38">
        <v>14</v>
      </c>
      <c r="AR38">
        <v>34</v>
      </c>
      <c r="AS38">
        <v>80</v>
      </c>
      <c r="AT38">
        <v>13</v>
      </c>
      <c r="AU38" s="1">
        <v>26542</v>
      </c>
      <c r="AW38" t="s">
        <v>236</v>
      </c>
    </row>
    <row r="39" spans="1:50" x14ac:dyDescent="0.35">
      <c r="A39" s="1">
        <v>43466</v>
      </c>
      <c r="B39" t="s">
        <v>303</v>
      </c>
      <c r="C39" t="s">
        <v>304</v>
      </c>
      <c r="D39">
        <v>138</v>
      </c>
      <c r="E39">
        <v>138</v>
      </c>
      <c r="F39">
        <v>254</v>
      </c>
      <c r="G39">
        <v>254</v>
      </c>
      <c r="H39" t="s">
        <v>305</v>
      </c>
      <c r="I39" t="s">
        <v>64</v>
      </c>
      <c r="J39" t="s">
        <v>65</v>
      </c>
      <c r="K39" t="s">
        <v>66</v>
      </c>
      <c r="M39">
        <v>538</v>
      </c>
      <c r="N39">
        <v>538</v>
      </c>
      <c r="O39" s="6">
        <v>2487</v>
      </c>
      <c r="P39">
        <v>4.62</v>
      </c>
      <c r="R39" s="2">
        <v>1322</v>
      </c>
      <c r="S39" s="2">
        <v>1322</v>
      </c>
      <c r="T39">
        <v>184</v>
      </c>
      <c r="U39">
        <v>0.34599999999999997</v>
      </c>
      <c r="V39">
        <v>4</v>
      </c>
      <c r="W39">
        <v>2</v>
      </c>
      <c r="X39">
        <v>5</v>
      </c>
      <c r="Y39" t="s">
        <v>306</v>
      </c>
      <c r="Z39" s="2">
        <v>612889</v>
      </c>
      <c r="AA39">
        <v>14.07</v>
      </c>
      <c r="AB39" s="2">
        <v>612889</v>
      </c>
      <c r="AC39">
        <v>14.07</v>
      </c>
      <c r="AD39" s="2">
        <v>36181</v>
      </c>
      <c r="AE39" s="2">
        <v>4849474</v>
      </c>
      <c r="AF39" s="3">
        <v>5.8999999999999997E-2</v>
      </c>
      <c r="AG39">
        <v>94</v>
      </c>
      <c r="AH39" s="4">
        <v>11894964</v>
      </c>
      <c r="AI39" s="4">
        <v>4778</v>
      </c>
      <c r="AJ39" s="4">
        <v>566</v>
      </c>
      <c r="AK39" t="s">
        <v>307</v>
      </c>
      <c r="AL39" t="s">
        <v>70</v>
      </c>
      <c r="AM39" t="s">
        <v>308</v>
      </c>
      <c r="AO39" t="s">
        <v>71</v>
      </c>
      <c r="AP39">
        <v>12</v>
      </c>
      <c r="AQ39">
        <v>16</v>
      </c>
      <c r="AR39">
        <v>36</v>
      </c>
      <c r="AS39">
        <v>83</v>
      </c>
      <c r="AT39">
        <v>12</v>
      </c>
      <c r="AU39" s="1">
        <v>25323</v>
      </c>
    </row>
    <row r="40" spans="1:50" x14ac:dyDescent="0.35">
      <c r="A40" s="1">
        <v>43466</v>
      </c>
      <c r="B40" t="s">
        <v>309</v>
      </c>
      <c r="C40" t="s">
        <v>310</v>
      </c>
      <c r="D40">
        <v>46</v>
      </c>
      <c r="E40">
        <v>46</v>
      </c>
      <c r="F40">
        <v>637</v>
      </c>
      <c r="G40">
        <v>637</v>
      </c>
      <c r="H40" t="s">
        <v>311</v>
      </c>
      <c r="I40" t="s">
        <v>125</v>
      </c>
      <c r="J40" t="s">
        <v>65</v>
      </c>
      <c r="K40" t="s">
        <v>66</v>
      </c>
      <c r="L40">
        <v>438</v>
      </c>
      <c r="M40" s="2">
        <v>1424</v>
      </c>
      <c r="N40" s="2">
        <v>1441</v>
      </c>
      <c r="O40" s="6">
        <v>5992</v>
      </c>
      <c r="P40">
        <v>4.21</v>
      </c>
      <c r="Q40">
        <v>846</v>
      </c>
      <c r="R40" s="2">
        <v>1850</v>
      </c>
      <c r="S40" s="2">
        <v>2696</v>
      </c>
      <c r="T40">
        <v>581</v>
      </c>
      <c r="U40">
        <v>0.41599999999999998</v>
      </c>
      <c r="V40">
        <v>18</v>
      </c>
      <c r="W40">
        <v>0</v>
      </c>
      <c r="X40">
        <v>30</v>
      </c>
      <c r="Y40" s="7">
        <v>43630</v>
      </c>
      <c r="Z40" s="2">
        <v>1127650</v>
      </c>
      <c r="AA40">
        <v>25.89</v>
      </c>
      <c r="AB40" s="2">
        <v>1127650</v>
      </c>
      <c r="AC40">
        <v>25.89</v>
      </c>
      <c r="AD40" s="2">
        <v>170051</v>
      </c>
      <c r="AE40" s="2">
        <v>12141094</v>
      </c>
      <c r="AF40" s="3">
        <v>0.15079999999999999</v>
      </c>
      <c r="AG40">
        <v>104</v>
      </c>
      <c r="AH40" s="4">
        <v>13645438</v>
      </c>
      <c r="AI40" s="4">
        <v>2247</v>
      </c>
      <c r="AJ40" s="4">
        <v>518</v>
      </c>
      <c r="AK40" t="s">
        <v>312</v>
      </c>
      <c r="AL40" t="s">
        <v>313</v>
      </c>
      <c r="AM40" t="s">
        <v>314</v>
      </c>
      <c r="AN40" t="s">
        <v>315</v>
      </c>
      <c r="AO40" t="s">
        <v>80</v>
      </c>
      <c r="AP40">
        <v>5</v>
      </c>
      <c r="AQ40">
        <v>8</v>
      </c>
      <c r="AR40">
        <v>19</v>
      </c>
      <c r="AS40">
        <v>60</v>
      </c>
      <c r="AT40">
        <v>42</v>
      </c>
      <c r="AU40" s="1">
        <v>18709</v>
      </c>
    </row>
    <row r="41" spans="1:50" x14ac:dyDescent="0.35">
      <c r="A41" s="1">
        <v>43466</v>
      </c>
      <c r="B41" t="s">
        <v>316</v>
      </c>
      <c r="C41" t="s">
        <v>317</v>
      </c>
      <c r="D41">
        <v>346</v>
      </c>
      <c r="E41">
        <v>32</v>
      </c>
      <c r="F41">
        <v>767</v>
      </c>
      <c r="G41">
        <v>533</v>
      </c>
      <c r="H41" t="s">
        <v>318</v>
      </c>
      <c r="I41" t="s">
        <v>64</v>
      </c>
      <c r="J41" t="s">
        <v>75</v>
      </c>
      <c r="K41" t="s">
        <v>84</v>
      </c>
      <c r="M41">
        <v>82</v>
      </c>
      <c r="N41">
        <v>82</v>
      </c>
      <c r="O41">
        <v>367</v>
      </c>
      <c r="P41">
        <v>4.4800000000000004</v>
      </c>
      <c r="R41">
        <v>182</v>
      </c>
      <c r="S41">
        <v>182</v>
      </c>
      <c r="T41">
        <v>29</v>
      </c>
      <c r="U41">
        <v>0.35799999999999998</v>
      </c>
      <c r="V41">
        <v>3</v>
      </c>
      <c r="W41">
        <v>0</v>
      </c>
      <c r="X41">
        <v>3</v>
      </c>
      <c r="Y41" s="7">
        <v>43561</v>
      </c>
      <c r="Z41" s="2">
        <v>30000</v>
      </c>
      <c r="AA41">
        <v>0.69</v>
      </c>
      <c r="AB41" s="2">
        <v>30000</v>
      </c>
      <c r="AC41">
        <v>0.69</v>
      </c>
      <c r="AD41" s="2">
        <v>16455</v>
      </c>
      <c r="AE41" s="2">
        <v>999600</v>
      </c>
      <c r="AF41" s="3">
        <v>0.54849999999999999</v>
      </c>
      <c r="AG41">
        <v>264</v>
      </c>
      <c r="AH41" s="4">
        <v>4943129</v>
      </c>
      <c r="AI41" s="4">
        <v>13396</v>
      </c>
      <c r="AJ41" s="4">
        <v>476</v>
      </c>
      <c r="AK41" t="s">
        <v>99</v>
      </c>
      <c r="AL41" t="s">
        <v>319</v>
      </c>
      <c r="AM41" t="s">
        <v>320</v>
      </c>
      <c r="AN41" t="s">
        <v>321</v>
      </c>
      <c r="AO41" t="s">
        <v>71</v>
      </c>
      <c r="AP41">
        <v>9</v>
      </c>
      <c r="AQ41">
        <v>15</v>
      </c>
      <c r="AR41">
        <v>32</v>
      </c>
      <c r="AS41">
        <v>85</v>
      </c>
      <c r="AT41">
        <v>18</v>
      </c>
      <c r="AU41" s="1">
        <v>31281</v>
      </c>
      <c r="AX41" t="s">
        <v>108</v>
      </c>
    </row>
    <row r="42" spans="1:50" x14ac:dyDescent="0.35">
      <c r="A42" s="1">
        <v>43466</v>
      </c>
      <c r="B42" t="s">
        <v>322</v>
      </c>
      <c r="C42" t="s">
        <v>323</v>
      </c>
      <c r="D42">
        <v>264</v>
      </c>
      <c r="E42">
        <v>337</v>
      </c>
      <c r="F42">
        <v>379</v>
      </c>
      <c r="G42">
        <v>370</v>
      </c>
      <c r="H42" t="s">
        <v>324</v>
      </c>
      <c r="I42" t="s">
        <v>64</v>
      </c>
      <c r="J42" t="s">
        <v>75</v>
      </c>
      <c r="K42" t="s">
        <v>66</v>
      </c>
      <c r="M42">
        <v>108</v>
      </c>
      <c r="N42">
        <v>108</v>
      </c>
      <c r="O42">
        <v>538</v>
      </c>
      <c r="P42">
        <v>4.9800000000000004</v>
      </c>
      <c r="R42">
        <v>257</v>
      </c>
      <c r="S42">
        <v>257</v>
      </c>
      <c r="T42">
        <v>47</v>
      </c>
      <c r="U42">
        <v>0.439</v>
      </c>
      <c r="V42">
        <v>1</v>
      </c>
      <c r="W42">
        <v>0</v>
      </c>
      <c r="X42">
        <v>2</v>
      </c>
      <c r="Y42">
        <v>7</v>
      </c>
      <c r="Z42" s="2">
        <v>44353</v>
      </c>
      <c r="AA42">
        <v>1.02</v>
      </c>
      <c r="AB42" s="2">
        <v>44353</v>
      </c>
      <c r="AC42">
        <v>1.02</v>
      </c>
      <c r="AD42" s="2">
        <v>18790</v>
      </c>
      <c r="AE42" s="2">
        <v>1216072</v>
      </c>
      <c r="AF42" s="3">
        <v>0.42359999999999998</v>
      </c>
      <c r="AG42">
        <v>252</v>
      </c>
      <c r="AH42" s="4">
        <v>4364419</v>
      </c>
      <c r="AI42" s="4">
        <v>8008</v>
      </c>
      <c r="AJ42" s="4">
        <v>596</v>
      </c>
      <c r="AK42" t="s">
        <v>325</v>
      </c>
      <c r="AL42" t="s">
        <v>326</v>
      </c>
      <c r="AM42" t="s">
        <v>327</v>
      </c>
      <c r="AN42" t="s">
        <v>328</v>
      </c>
      <c r="AO42" t="s">
        <v>95</v>
      </c>
      <c r="AP42">
        <v>3</v>
      </c>
      <c r="AQ42">
        <v>12</v>
      </c>
      <c r="AR42">
        <v>26</v>
      </c>
      <c r="AS42">
        <v>74</v>
      </c>
      <c r="AT42">
        <v>2</v>
      </c>
      <c r="AU42" s="1">
        <v>27180</v>
      </c>
    </row>
    <row r="43" spans="1:50" x14ac:dyDescent="0.35">
      <c r="A43" s="1">
        <v>43466</v>
      </c>
      <c r="B43" t="s">
        <v>329</v>
      </c>
      <c r="C43" t="s">
        <v>330</v>
      </c>
      <c r="D43">
        <v>56</v>
      </c>
      <c r="E43">
        <v>56</v>
      </c>
      <c r="F43">
        <v>212</v>
      </c>
      <c r="G43">
        <v>212</v>
      </c>
      <c r="H43" t="s">
        <v>331</v>
      </c>
      <c r="I43" t="s">
        <v>64</v>
      </c>
      <c r="J43" t="s">
        <v>65</v>
      </c>
      <c r="K43" t="s">
        <v>66</v>
      </c>
      <c r="M43" s="2">
        <v>1592</v>
      </c>
      <c r="N43" s="2">
        <v>1595</v>
      </c>
      <c r="O43" s="6">
        <v>7460</v>
      </c>
      <c r="P43">
        <v>4.6900000000000004</v>
      </c>
      <c r="R43" s="2">
        <v>3476</v>
      </c>
      <c r="S43" s="2">
        <v>3476</v>
      </c>
      <c r="T43">
        <v>539</v>
      </c>
      <c r="U43">
        <v>0.34300000000000003</v>
      </c>
      <c r="V43">
        <v>30</v>
      </c>
      <c r="W43">
        <v>2</v>
      </c>
      <c r="X43">
        <v>97</v>
      </c>
      <c r="Y43" s="7">
        <v>43531</v>
      </c>
      <c r="Z43" s="2">
        <v>2830416</v>
      </c>
      <c r="AA43">
        <v>64.98</v>
      </c>
      <c r="AB43" s="2">
        <v>2141741</v>
      </c>
      <c r="AC43">
        <v>49.17</v>
      </c>
      <c r="AD43" s="2">
        <v>360423</v>
      </c>
      <c r="AE43" s="2">
        <v>14297000</v>
      </c>
      <c r="AF43" s="3">
        <v>0.1273</v>
      </c>
      <c r="AG43">
        <v>53</v>
      </c>
      <c r="AH43" s="4">
        <v>18410273</v>
      </c>
      <c r="AI43" s="4">
        <v>2464</v>
      </c>
      <c r="AJ43" s="4">
        <v>544</v>
      </c>
      <c r="AK43" t="s">
        <v>332</v>
      </c>
      <c r="AL43" t="s">
        <v>333</v>
      </c>
      <c r="AM43" t="s">
        <v>334</v>
      </c>
      <c r="AN43" t="s">
        <v>335</v>
      </c>
      <c r="AO43" t="s">
        <v>80</v>
      </c>
      <c r="AP43">
        <v>18</v>
      </c>
      <c r="AQ43">
        <v>8</v>
      </c>
      <c r="AR43">
        <v>19</v>
      </c>
      <c r="AS43" t="s">
        <v>336</v>
      </c>
      <c r="AT43">
        <v>42</v>
      </c>
      <c r="AU43" s="1">
        <v>19304</v>
      </c>
    </row>
    <row r="44" spans="1:50" x14ac:dyDescent="0.35">
      <c r="A44" s="1">
        <v>43466</v>
      </c>
      <c r="B44" t="s">
        <v>337</v>
      </c>
      <c r="C44" t="s">
        <v>338</v>
      </c>
      <c r="D44">
        <v>65</v>
      </c>
      <c r="E44">
        <v>65</v>
      </c>
      <c r="F44">
        <v>213</v>
      </c>
      <c r="G44">
        <v>213</v>
      </c>
      <c r="H44" t="s">
        <v>339</v>
      </c>
      <c r="I44" t="s">
        <v>64</v>
      </c>
      <c r="J44" t="s">
        <v>65</v>
      </c>
      <c r="K44" t="s">
        <v>66</v>
      </c>
      <c r="M44">
        <v>894</v>
      </c>
      <c r="N44">
        <v>896</v>
      </c>
      <c r="O44" s="6">
        <v>4187</v>
      </c>
      <c r="P44">
        <v>4.68</v>
      </c>
      <c r="R44" s="2">
        <v>1918</v>
      </c>
      <c r="S44" s="2">
        <v>1918</v>
      </c>
      <c r="T44">
        <v>330</v>
      </c>
      <c r="U44">
        <v>0.371</v>
      </c>
      <c r="V44">
        <v>13</v>
      </c>
      <c r="W44">
        <v>1</v>
      </c>
      <c r="X44">
        <v>27</v>
      </c>
      <c r="Y44">
        <v>7</v>
      </c>
      <c r="Z44" s="2">
        <v>751896</v>
      </c>
      <c r="AA44">
        <v>17.260000000000002</v>
      </c>
      <c r="AB44" s="2">
        <v>687188</v>
      </c>
      <c r="AC44">
        <v>15.78</v>
      </c>
      <c r="AD44" s="2">
        <v>121363</v>
      </c>
      <c r="AE44" s="2">
        <v>7735916</v>
      </c>
      <c r="AF44" s="3">
        <v>0.16139999999999999</v>
      </c>
      <c r="AG44">
        <v>111</v>
      </c>
      <c r="AH44" s="4">
        <v>11831887</v>
      </c>
      <c r="AI44" s="4">
        <v>2849</v>
      </c>
      <c r="AJ44" s="4">
        <v>571</v>
      </c>
      <c r="AK44" t="s">
        <v>340</v>
      </c>
      <c r="AL44" t="s">
        <v>341</v>
      </c>
      <c r="AM44" t="s">
        <v>205</v>
      </c>
      <c r="AN44" t="s">
        <v>342</v>
      </c>
      <c r="AO44" t="s">
        <v>80</v>
      </c>
      <c r="AP44">
        <v>3</v>
      </c>
      <c r="AQ44">
        <v>8</v>
      </c>
      <c r="AR44">
        <v>25</v>
      </c>
      <c r="AS44">
        <v>55</v>
      </c>
      <c r="AT44">
        <v>41</v>
      </c>
      <c r="AU44" s="1">
        <v>20311</v>
      </c>
    </row>
    <row r="45" spans="1:50" x14ac:dyDescent="0.35">
      <c r="A45" s="1">
        <v>43466</v>
      </c>
      <c r="B45" t="s">
        <v>343</v>
      </c>
      <c r="C45" t="s">
        <v>317</v>
      </c>
      <c r="D45">
        <v>32</v>
      </c>
      <c r="E45">
        <v>32</v>
      </c>
      <c r="F45">
        <v>533</v>
      </c>
      <c r="G45">
        <v>533</v>
      </c>
      <c r="H45" t="s">
        <v>344</v>
      </c>
      <c r="I45" t="s">
        <v>64</v>
      </c>
      <c r="J45" t="s">
        <v>65</v>
      </c>
      <c r="K45" t="s">
        <v>66</v>
      </c>
      <c r="M45" s="2">
        <v>1245</v>
      </c>
      <c r="N45" s="2">
        <v>1246</v>
      </c>
      <c r="O45" s="6">
        <v>5942.5</v>
      </c>
      <c r="P45">
        <v>4.7699999999999996</v>
      </c>
      <c r="R45" s="2">
        <v>2998</v>
      </c>
      <c r="S45" s="2">
        <v>2998</v>
      </c>
      <c r="T45">
        <v>464</v>
      </c>
      <c r="U45">
        <v>0.375</v>
      </c>
      <c r="V45">
        <v>9</v>
      </c>
      <c r="W45">
        <v>1</v>
      </c>
      <c r="X45">
        <v>10</v>
      </c>
      <c r="Y45">
        <v>14</v>
      </c>
      <c r="Z45" s="2">
        <v>607297</v>
      </c>
      <c r="AA45">
        <v>13.94</v>
      </c>
      <c r="AB45" s="2">
        <v>563737</v>
      </c>
      <c r="AC45">
        <v>12.94</v>
      </c>
      <c r="AD45" s="2">
        <v>84235</v>
      </c>
      <c r="AE45" s="2">
        <v>10772413</v>
      </c>
      <c r="AF45" s="3">
        <v>0.13869999999999999</v>
      </c>
      <c r="AG45">
        <v>215</v>
      </c>
      <c r="AH45" s="4">
        <v>12719000</v>
      </c>
      <c r="AI45" s="4">
        <v>2131</v>
      </c>
      <c r="AJ45" s="4">
        <v>512</v>
      </c>
      <c r="AK45" t="s">
        <v>345</v>
      </c>
      <c r="AL45" t="s">
        <v>346</v>
      </c>
      <c r="AM45" t="s">
        <v>347</v>
      </c>
      <c r="AO45" t="s">
        <v>71</v>
      </c>
      <c r="AP45">
        <v>9</v>
      </c>
      <c r="AQ45">
        <v>15</v>
      </c>
      <c r="AR45">
        <v>32</v>
      </c>
      <c r="AS45">
        <v>85</v>
      </c>
      <c r="AT45">
        <v>18</v>
      </c>
      <c r="AU45" s="1">
        <v>18687</v>
      </c>
      <c r="AV45" t="s">
        <v>172</v>
      </c>
    </row>
    <row r="46" spans="1:50" x14ac:dyDescent="0.35">
      <c r="A46" s="1">
        <v>43466</v>
      </c>
      <c r="B46" t="s">
        <v>348</v>
      </c>
      <c r="C46" t="s">
        <v>317</v>
      </c>
      <c r="D46">
        <v>157</v>
      </c>
      <c r="E46">
        <v>32</v>
      </c>
      <c r="F46">
        <v>533</v>
      </c>
      <c r="G46">
        <v>533</v>
      </c>
      <c r="H46" t="s">
        <v>344</v>
      </c>
      <c r="I46" t="s">
        <v>64</v>
      </c>
      <c r="J46" t="s">
        <v>65</v>
      </c>
      <c r="K46" t="s">
        <v>235</v>
      </c>
      <c r="M46">
        <v>226</v>
      </c>
      <c r="N46">
        <v>226</v>
      </c>
      <c r="O46">
        <v>640</v>
      </c>
      <c r="P46">
        <v>2.83</v>
      </c>
      <c r="R46">
        <v>241</v>
      </c>
      <c r="S46">
        <v>241</v>
      </c>
      <c r="T46">
        <v>206</v>
      </c>
      <c r="U46">
        <v>0.92800000000000005</v>
      </c>
      <c r="V46">
        <v>2</v>
      </c>
      <c r="W46">
        <v>0</v>
      </c>
      <c r="X46">
        <v>2</v>
      </c>
      <c r="Y46" s="7">
        <v>43630</v>
      </c>
      <c r="Z46" s="2">
        <v>62500</v>
      </c>
      <c r="AA46">
        <v>1.43</v>
      </c>
      <c r="AB46" s="2">
        <v>62500</v>
      </c>
      <c r="AC46">
        <v>1.43</v>
      </c>
      <c r="AD46" s="2">
        <v>12286</v>
      </c>
      <c r="AE46" s="2">
        <v>1529115</v>
      </c>
      <c r="AF46" s="3">
        <v>0.1966</v>
      </c>
      <c r="AG46">
        <v>169</v>
      </c>
      <c r="AH46" s="4">
        <v>3928000</v>
      </c>
      <c r="AI46" s="4">
        <v>6128</v>
      </c>
      <c r="AJ46" s="4">
        <v>290</v>
      </c>
      <c r="AK46" t="s">
        <v>349</v>
      </c>
      <c r="AL46" t="s">
        <v>347</v>
      </c>
      <c r="AM46" t="s">
        <v>350</v>
      </c>
      <c r="AN46" t="s">
        <v>346</v>
      </c>
      <c r="AO46" t="s">
        <v>71</v>
      </c>
      <c r="AP46">
        <v>9</v>
      </c>
      <c r="AQ46">
        <v>15</v>
      </c>
      <c r="AR46">
        <v>32</v>
      </c>
      <c r="AS46">
        <v>85</v>
      </c>
      <c r="AT46">
        <v>18</v>
      </c>
      <c r="AU46" s="1">
        <v>24166</v>
      </c>
      <c r="AV46" t="s">
        <v>172</v>
      </c>
      <c r="AW46" t="s">
        <v>236</v>
      </c>
    </row>
    <row r="47" spans="1:50" x14ac:dyDescent="0.35">
      <c r="A47" s="1">
        <v>43466</v>
      </c>
      <c r="B47" t="s">
        <v>351</v>
      </c>
      <c r="C47" t="s">
        <v>352</v>
      </c>
      <c r="D47">
        <v>325</v>
      </c>
      <c r="E47">
        <v>252</v>
      </c>
      <c r="F47">
        <v>336</v>
      </c>
      <c r="G47">
        <v>336</v>
      </c>
      <c r="H47" t="s">
        <v>353</v>
      </c>
      <c r="I47" t="s">
        <v>64</v>
      </c>
      <c r="J47" t="s">
        <v>75</v>
      </c>
      <c r="K47" t="s">
        <v>235</v>
      </c>
      <c r="M47">
        <v>200</v>
      </c>
      <c r="N47">
        <v>200</v>
      </c>
      <c r="O47">
        <v>700</v>
      </c>
      <c r="P47">
        <v>3.5</v>
      </c>
      <c r="R47">
        <v>220</v>
      </c>
      <c r="S47">
        <v>220</v>
      </c>
      <c r="T47">
        <v>179</v>
      </c>
      <c r="U47">
        <v>0.90400000000000003</v>
      </c>
      <c r="V47">
        <v>2</v>
      </c>
      <c r="W47">
        <v>0</v>
      </c>
      <c r="X47">
        <v>2</v>
      </c>
      <c r="Y47">
        <v>6</v>
      </c>
      <c r="Z47" s="2">
        <v>99460</v>
      </c>
      <c r="AA47">
        <v>2.2799999999999998</v>
      </c>
      <c r="AB47" s="2">
        <v>99460</v>
      </c>
      <c r="AC47">
        <v>2.2799999999999998</v>
      </c>
      <c r="AD47" s="2">
        <v>29354</v>
      </c>
      <c r="AE47" s="2">
        <v>1493904</v>
      </c>
      <c r="AF47" s="3">
        <v>0.29509999999999997</v>
      </c>
      <c r="AG47">
        <v>96</v>
      </c>
      <c r="AH47" s="4">
        <v>13425060</v>
      </c>
      <c r="AI47" s="4">
        <v>19179</v>
      </c>
      <c r="AJ47" s="4">
        <v>368</v>
      </c>
      <c r="AK47" t="s">
        <v>354</v>
      </c>
      <c r="AL47" t="s">
        <v>355</v>
      </c>
      <c r="AM47" t="s">
        <v>356</v>
      </c>
      <c r="AN47" t="s">
        <v>158</v>
      </c>
      <c r="AO47" t="s">
        <v>80</v>
      </c>
      <c r="AP47">
        <v>16</v>
      </c>
      <c r="AQ47">
        <v>8</v>
      </c>
      <c r="AR47">
        <v>20</v>
      </c>
      <c r="AS47">
        <v>55</v>
      </c>
      <c r="AT47">
        <v>41</v>
      </c>
      <c r="AU47" s="1">
        <v>31251</v>
      </c>
      <c r="AW47" t="s">
        <v>236</v>
      </c>
      <c r="AX47" t="s">
        <v>108</v>
      </c>
    </row>
    <row r="48" spans="1:50" x14ac:dyDescent="0.35">
      <c r="A48" s="1">
        <v>43466</v>
      </c>
      <c r="B48" t="s">
        <v>357</v>
      </c>
      <c r="C48" t="s">
        <v>358</v>
      </c>
      <c r="D48">
        <v>16</v>
      </c>
      <c r="E48">
        <v>16</v>
      </c>
      <c r="F48">
        <v>512</v>
      </c>
      <c r="G48">
        <v>512</v>
      </c>
      <c r="H48" t="s">
        <v>359</v>
      </c>
      <c r="I48" t="s">
        <v>64</v>
      </c>
      <c r="J48" t="s">
        <v>65</v>
      </c>
      <c r="K48" t="s">
        <v>66</v>
      </c>
      <c r="M48" s="2">
        <v>1336</v>
      </c>
      <c r="N48" s="2">
        <v>1338</v>
      </c>
      <c r="O48" s="6">
        <v>6279</v>
      </c>
      <c r="P48">
        <v>4.7</v>
      </c>
      <c r="R48" s="2">
        <v>3166</v>
      </c>
      <c r="S48" s="2">
        <v>3166</v>
      </c>
      <c r="T48">
        <v>416</v>
      </c>
      <c r="U48">
        <v>0.316</v>
      </c>
      <c r="V48">
        <v>27</v>
      </c>
      <c r="W48">
        <v>0</v>
      </c>
      <c r="X48">
        <v>46</v>
      </c>
      <c r="Y48" s="7">
        <v>43623</v>
      </c>
      <c r="Z48" s="2">
        <v>819997</v>
      </c>
      <c r="AA48">
        <v>18.82</v>
      </c>
      <c r="AB48" s="2">
        <v>732841</v>
      </c>
      <c r="AC48">
        <v>16.82</v>
      </c>
      <c r="AD48" s="2">
        <v>188564</v>
      </c>
      <c r="AE48" s="2">
        <v>10371638</v>
      </c>
      <c r="AF48" s="3">
        <v>0.23</v>
      </c>
      <c r="AG48">
        <v>168</v>
      </c>
      <c r="AH48" s="4">
        <v>12898000</v>
      </c>
      <c r="AI48" s="4">
        <v>2054</v>
      </c>
      <c r="AJ48" s="4">
        <v>520</v>
      </c>
      <c r="AK48" t="s">
        <v>78</v>
      </c>
      <c r="AL48" t="s">
        <v>360</v>
      </c>
      <c r="AM48" t="s">
        <v>361</v>
      </c>
      <c r="AN48" t="s">
        <v>362</v>
      </c>
      <c r="AO48" t="s">
        <v>80</v>
      </c>
      <c r="AP48">
        <v>16</v>
      </c>
      <c r="AQ48">
        <v>9</v>
      </c>
      <c r="AR48">
        <v>20</v>
      </c>
      <c r="AS48">
        <v>55</v>
      </c>
      <c r="AT48">
        <v>41</v>
      </c>
      <c r="AU48" s="1">
        <v>17639</v>
      </c>
      <c r="AV48" t="s">
        <v>199</v>
      </c>
    </row>
    <row r="49" spans="1:51" x14ac:dyDescent="0.35">
      <c r="A49" s="1">
        <v>43466</v>
      </c>
      <c r="B49" t="s">
        <v>363</v>
      </c>
      <c r="C49" t="s">
        <v>364</v>
      </c>
      <c r="D49">
        <v>235</v>
      </c>
      <c r="E49">
        <v>530</v>
      </c>
      <c r="F49">
        <v>352</v>
      </c>
      <c r="G49">
        <v>748</v>
      </c>
      <c r="H49" t="s">
        <v>365</v>
      </c>
      <c r="I49" t="s">
        <v>64</v>
      </c>
      <c r="J49" t="s">
        <v>75</v>
      </c>
      <c r="K49" t="s">
        <v>66</v>
      </c>
      <c r="M49">
        <v>72</v>
      </c>
      <c r="N49">
        <v>72</v>
      </c>
      <c r="O49">
        <v>284</v>
      </c>
      <c r="P49">
        <v>3.94</v>
      </c>
      <c r="R49">
        <v>135</v>
      </c>
      <c r="S49">
        <v>135</v>
      </c>
      <c r="T49">
        <v>33</v>
      </c>
      <c r="U49">
        <v>0.46500000000000002</v>
      </c>
      <c r="V49">
        <v>1</v>
      </c>
      <c r="W49">
        <v>0</v>
      </c>
      <c r="X49">
        <v>1</v>
      </c>
      <c r="Y49">
        <v>6</v>
      </c>
      <c r="Z49" s="2">
        <v>22500</v>
      </c>
      <c r="AA49">
        <v>0.52</v>
      </c>
      <c r="AB49" s="2">
        <v>22500</v>
      </c>
      <c r="AC49">
        <v>0.52</v>
      </c>
      <c r="AD49" s="2">
        <v>9879</v>
      </c>
      <c r="AE49" s="2">
        <v>672864</v>
      </c>
      <c r="AF49" s="3">
        <v>0.43909999999999999</v>
      </c>
      <c r="AG49">
        <v>260</v>
      </c>
      <c r="AH49" s="4">
        <v>2132334</v>
      </c>
      <c r="AI49" s="4">
        <v>7315</v>
      </c>
      <c r="AJ49" s="4">
        <v>519</v>
      </c>
      <c r="AK49" t="s">
        <v>347</v>
      </c>
      <c r="AL49" t="s">
        <v>68</v>
      </c>
      <c r="AM49" t="s">
        <v>366</v>
      </c>
      <c r="AN49" t="s">
        <v>367</v>
      </c>
      <c r="AO49" t="s">
        <v>71</v>
      </c>
      <c r="AP49">
        <v>3</v>
      </c>
      <c r="AQ49">
        <v>15</v>
      </c>
      <c r="AR49">
        <v>32</v>
      </c>
      <c r="AS49">
        <v>79</v>
      </c>
      <c r="AT49">
        <v>17</v>
      </c>
      <c r="AU49" s="1">
        <v>26542</v>
      </c>
      <c r="AY49" t="s">
        <v>108</v>
      </c>
    </row>
    <row r="50" spans="1:51" x14ac:dyDescent="0.35">
      <c r="A50" s="1">
        <v>43466</v>
      </c>
      <c r="B50" t="s">
        <v>368</v>
      </c>
      <c r="C50" t="s">
        <v>369</v>
      </c>
      <c r="D50">
        <v>86</v>
      </c>
      <c r="E50">
        <v>86</v>
      </c>
      <c r="F50">
        <v>430</v>
      </c>
      <c r="G50">
        <v>430</v>
      </c>
      <c r="H50" t="s">
        <v>370</v>
      </c>
      <c r="I50" t="s">
        <v>176</v>
      </c>
      <c r="J50" t="s">
        <v>65</v>
      </c>
      <c r="K50" t="s">
        <v>66</v>
      </c>
      <c r="L50">
        <v>209</v>
      </c>
      <c r="M50" s="2">
        <v>1219</v>
      </c>
      <c r="N50" s="2">
        <v>1220</v>
      </c>
      <c r="O50" s="6">
        <v>5669.5</v>
      </c>
      <c r="P50">
        <v>4.6500000000000004</v>
      </c>
      <c r="Q50">
        <v>555</v>
      </c>
      <c r="R50" s="2">
        <v>2288</v>
      </c>
      <c r="S50" s="2">
        <v>2843</v>
      </c>
      <c r="T50">
        <v>499</v>
      </c>
      <c r="U50">
        <v>0.41299999999999998</v>
      </c>
      <c r="V50">
        <v>8</v>
      </c>
      <c r="W50">
        <v>0</v>
      </c>
      <c r="X50">
        <v>8</v>
      </c>
      <c r="Y50" t="s">
        <v>371</v>
      </c>
      <c r="Z50" s="2">
        <v>697736</v>
      </c>
      <c r="AA50">
        <v>16.02</v>
      </c>
      <c r="AB50" s="2">
        <v>639260</v>
      </c>
      <c r="AC50">
        <v>14.68</v>
      </c>
      <c r="AD50" s="2">
        <v>78768</v>
      </c>
      <c r="AE50" s="2">
        <v>11288105</v>
      </c>
      <c r="AF50" s="3">
        <v>0.1129</v>
      </c>
      <c r="AG50">
        <v>177</v>
      </c>
      <c r="AH50" s="4">
        <v>20346000</v>
      </c>
      <c r="AI50" s="4">
        <v>3599</v>
      </c>
      <c r="AJ50" s="4">
        <v>541</v>
      </c>
      <c r="AK50" t="s">
        <v>295</v>
      </c>
      <c r="AL50" t="s">
        <v>372</v>
      </c>
      <c r="AM50" t="s">
        <v>291</v>
      </c>
      <c r="AN50" t="s">
        <v>373</v>
      </c>
      <c r="AO50" t="s">
        <v>80</v>
      </c>
      <c r="AP50">
        <v>1</v>
      </c>
      <c r="AQ50">
        <v>7</v>
      </c>
      <c r="AR50">
        <v>18</v>
      </c>
      <c r="AS50">
        <v>53</v>
      </c>
      <c r="AT50">
        <v>34</v>
      </c>
      <c r="AU50" s="1">
        <v>22007</v>
      </c>
    </row>
    <row r="51" spans="1:51" x14ac:dyDescent="0.35">
      <c r="A51" s="1">
        <v>43466</v>
      </c>
      <c r="B51" t="s">
        <v>374</v>
      </c>
      <c r="C51" t="s">
        <v>375</v>
      </c>
      <c r="D51">
        <v>302</v>
      </c>
      <c r="E51">
        <v>247</v>
      </c>
      <c r="F51">
        <v>565</v>
      </c>
      <c r="G51">
        <v>546</v>
      </c>
      <c r="H51" t="s">
        <v>376</v>
      </c>
      <c r="I51" t="s">
        <v>64</v>
      </c>
      <c r="J51" t="s">
        <v>75</v>
      </c>
      <c r="K51" t="s">
        <v>66</v>
      </c>
      <c r="M51">
        <v>299</v>
      </c>
      <c r="N51">
        <v>300</v>
      </c>
      <c r="O51" s="6">
        <v>1446.5</v>
      </c>
      <c r="P51">
        <v>4.84</v>
      </c>
      <c r="R51">
        <v>716</v>
      </c>
      <c r="S51">
        <v>716</v>
      </c>
      <c r="T51">
        <v>125</v>
      </c>
      <c r="U51">
        <v>0.41799999999999998</v>
      </c>
      <c r="V51">
        <v>25</v>
      </c>
      <c r="W51">
        <v>0</v>
      </c>
      <c r="X51">
        <v>25</v>
      </c>
      <c r="Y51">
        <v>3</v>
      </c>
      <c r="Z51" s="2">
        <v>402930</v>
      </c>
      <c r="AA51">
        <v>9.25</v>
      </c>
      <c r="AB51" s="2">
        <v>402930</v>
      </c>
      <c r="AC51">
        <v>9.25</v>
      </c>
      <c r="AD51" s="2">
        <v>102600</v>
      </c>
      <c r="AE51" s="2">
        <v>3200584</v>
      </c>
      <c r="AF51" s="3">
        <v>0.25459999999999999</v>
      </c>
      <c r="AG51">
        <v>77</v>
      </c>
      <c r="AH51" s="4">
        <v>20840392</v>
      </c>
      <c r="AI51" s="4">
        <v>14235</v>
      </c>
      <c r="AJ51" s="4">
        <v>607</v>
      </c>
      <c r="AK51" t="s">
        <v>377</v>
      </c>
      <c r="AL51" t="s">
        <v>378</v>
      </c>
      <c r="AM51" t="s">
        <v>379</v>
      </c>
      <c r="AN51" t="s">
        <v>380</v>
      </c>
      <c r="AO51" t="s">
        <v>80</v>
      </c>
      <c r="AP51">
        <v>4</v>
      </c>
      <c r="AQ51" t="s">
        <v>381</v>
      </c>
      <c r="AR51">
        <v>18</v>
      </c>
      <c r="AS51" t="s">
        <v>382</v>
      </c>
      <c r="AT51" t="s">
        <v>383</v>
      </c>
      <c r="AU51" s="1">
        <v>30882</v>
      </c>
      <c r="AX51" t="s">
        <v>108</v>
      </c>
    </row>
    <row r="52" spans="1:51" x14ac:dyDescent="0.35">
      <c r="A52" s="1">
        <v>43466</v>
      </c>
      <c r="B52" t="s">
        <v>384</v>
      </c>
      <c r="C52" t="s">
        <v>375</v>
      </c>
      <c r="D52">
        <v>303</v>
      </c>
      <c r="E52">
        <v>247</v>
      </c>
      <c r="F52">
        <v>566</v>
      </c>
      <c r="G52">
        <v>546</v>
      </c>
      <c r="H52" t="s">
        <v>385</v>
      </c>
      <c r="I52" t="s">
        <v>64</v>
      </c>
      <c r="J52" t="s">
        <v>75</v>
      </c>
      <c r="K52" t="s">
        <v>66</v>
      </c>
      <c r="M52">
        <v>300</v>
      </c>
      <c r="N52">
        <v>300</v>
      </c>
      <c r="O52" s="6">
        <v>1450</v>
      </c>
      <c r="P52">
        <v>4.83</v>
      </c>
      <c r="R52">
        <v>702</v>
      </c>
      <c r="S52">
        <v>702</v>
      </c>
      <c r="T52">
        <v>121</v>
      </c>
      <c r="U52">
        <v>0.40500000000000003</v>
      </c>
      <c r="V52">
        <v>25</v>
      </c>
      <c r="W52">
        <v>1</v>
      </c>
      <c r="X52">
        <v>27</v>
      </c>
      <c r="Y52">
        <v>3</v>
      </c>
      <c r="Z52" s="2">
        <v>440392</v>
      </c>
      <c r="AA52">
        <v>10.11</v>
      </c>
      <c r="AB52" s="2">
        <v>440392</v>
      </c>
      <c r="AC52">
        <v>10.11</v>
      </c>
      <c r="AD52" s="2">
        <v>102600</v>
      </c>
      <c r="AE52" s="2">
        <v>3200584</v>
      </c>
      <c r="AF52" s="3">
        <v>0.23300000000000001</v>
      </c>
      <c r="AG52">
        <v>69</v>
      </c>
      <c r="AH52" s="4">
        <v>19608177</v>
      </c>
      <c r="AI52" s="4">
        <v>13339</v>
      </c>
      <c r="AJ52" s="4">
        <v>584</v>
      </c>
      <c r="AK52" t="s">
        <v>183</v>
      </c>
      <c r="AL52" t="s">
        <v>386</v>
      </c>
      <c r="AM52" t="s">
        <v>387</v>
      </c>
      <c r="AN52" t="s">
        <v>101</v>
      </c>
      <c r="AO52" t="s">
        <v>80</v>
      </c>
      <c r="AP52">
        <v>4</v>
      </c>
      <c r="AQ52">
        <v>7</v>
      </c>
      <c r="AR52">
        <v>18</v>
      </c>
      <c r="AS52" t="s">
        <v>382</v>
      </c>
      <c r="AT52" t="s">
        <v>383</v>
      </c>
      <c r="AU52" s="1">
        <v>30868</v>
      </c>
      <c r="AX52" t="s">
        <v>108</v>
      </c>
    </row>
    <row r="53" spans="1:51" x14ac:dyDescent="0.35">
      <c r="A53" s="1">
        <v>43466</v>
      </c>
      <c r="B53" t="s">
        <v>388</v>
      </c>
      <c r="C53" t="s">
        <v>375</v>
      </c>
      <c r="D53">
        <v>324</v>
      </c>
      <c r="E53">
        <v>247</v>
      </c>
      <c r="F53">
        <v>758</v>
      </c>
      <c r="G53">
        <v>546</v>
      </c>
      <c r="H53" t="s">
        <v>389</v>
      </c>
      <c r="I53" t="s">
        <v>64</v>
      </c>
      <c r="J53" t="s">
        <v>75</v>
      </c>
      <c r="K53" t="s">
        <v>66</v>
      </c>
      <c r="M53">
        <v>276</v>
      </c>
      <c r="N53">
        <v>276</v>
      </c>
      <c r="O53" s="6">
        <v>1212</v>
      </c>
      <c r="P53">
        <v>4.3899999999999997</v>
      </c>
      <c r="R53">
        <v>555</v>
      </c>
      <c r="S53">
        <v>555</v>
      </c>
      <c r="T53">
        <v>153</v>
      </c>
      <c r="U53">
        <v>0.55800000000000005</v>
      </c>
      <c r="V53">
        <v>5</v>
      </c>
      <c r="W53">
        <v>0</v>
      </c>
      <c r="X53">
        <v>37</v>
      </c>
      <c r="Y53">
        <v>3</v>
      </c>
      <c r="Z53" s="2">
        <v>300000</v>
      </c>
      <c r="AA53">
        <v>6.89</v>
      </c>
      <c r="AB53" s="2">
        <v>300000</v>
      </c>
      <c r="AC53">
        <v>6.89</v>
      </c>
      <c r="AD53" s="2">
        <v>84230</v>
      </c>
      <c r="AE53" s="2">
        <v>2198403</v>
      </c>
      <c r="AF53" s="3">
        <v>0.28079999999999999</v>
      </c>
      <c r="AG53">
        <v>81</v>
      </c>
      <c r="AH53" s="4">
        <v>20078888</v>
      </c>
      <c r="AI53" s="4">
        <v>16539</v>
      </c>
      <c r="AJ53" s="4">
        <v>543</v>
      </c>
      <c r="AK53" t="s">
        <v>390</v>
      </c>
      <c r="AL53" t="s">
        <v>386</v>
      </c>
      <c r="AM53" t="s">
        <v>183</v>
      </c>
      <c r="AN53" t="s">
        <v>391</v>
      </c>
      <c r="AO53" t="s">
        <v>80</v>
      </c>
      <c r="AP53">
        <v>4</v>
      </c>
      <c r="AQ53">
        <v>7</v>
      </c>
      <c r="AR53">
        <v>18</v>
      </c>
      <c r="AS53">
        <v>53</v>
      </c>
      <c r="AT53">
        <v>37</v>
      </c>
      <c r="AU53" s="1">
        <v>31756</v>
      </c>
      <c r="AX53" t="s">
        <v>108</v>
      </c>
    </row>
    <row r="54" spans="1:51" x14ac:dyDescent="0.35">
      <c r="A54" s="1">
        <v>43466</v>
      </c>
      <c r="B54" t="s">
        <v>392</v>
      </c>
      <c r="C54" t="s">
        <v>393</v>
      </c>
      <c r="D54">
        <v>113</v>
      </c>
      <c r="E54">
        <v>113</v>
      </c>
      <c r="F54">
        <v>435</v>
      </c>
      <c r="G54">
        <v>435</v>
      </c>
      <c r="H54" t="s">
        <v>394</v>
      </c>
      <c r="I54" t="s">
        <v>64</v>
      </c>
      <c r="J54" t="s">
        <v>65</v>
      </c>
      <c r="K54" t="s">
        <v>66</v>
      </c>
      <c r="M54" s="2">
        <v>1476</v>
      </c>
      <c r="N54" s="2">
        <v>1492</v>
      </c>
      <c r="O54" s="6">
        <v>7217</v>
      </c>
      <c r="P54">
        <v>4.8899999999999997</v>
      </c>
      <c r="R54" s="2">
        <v>4297</v>
      </c>
      <c r="S54" s="2">
        <v>4297</v>
      </c>
      <c r="T54">
        <v>446</v>
      </c>
      <c r="U54">
        <v>0.30399999999999999</v>
      </c>
      <c r="V54">
        <v>6</v>
      </c>
      <c r="W54">
        <v>1</v>
      </c>
      <c r="X54">
        <v>7</v>
      </c>
      <c r="Y54">
        <v>21</v>
      </c>
      <c r="Z54" s="2">
        <v>558096</v>
      </c>
      <c r="AA54">
        <v>12.81</v>
      </c>
      <c r="AB54" s="2">
        <v>558096</v>
      </c>
      <c r="AC54">
        <v>12.81</v>
      </c>
      <c r="AD54" s="2">
        <v>88255</v>
      </c>
      <c r="AE54" s="2">
        <v>13527100</v>
      </c>
      <c r="AF54" s="3">
        <v>0.15809999999999999</v>
      </c>
      <c r="AG54">
        <v>335</v>
      </c>
      <c r="AH54" s="4">
        <v>29633000</v>
      </c>
      <c r="AI54" s="4">
        <v>4068</v>
      </c>
      <c r="AJ54" s="4">
        <v>507</v>
      </c>
      <c r="AK54" t="s">
        <v>395</v>
      </c>
      <c r="AL54" t="s">
        <v>396</v>
      </c>
      <c r="AM54" t="s">
        <v>397</v>
      </c>
      <c r="AN54" t="s">
        <v>398</v>
      </c>
      <c r="AO54" t="s">
        <v>71</v>
      </c>
      <c r="AP54">
        <v>3</v>
      </c>
      <c r="AQ54">
        <v>15</v>
      </c>
      <c r="AR54">
        <v>33</v>
      </c>
      <c r="AS54">
        <v>79</v>
      </c>
      <c r="AT54">
        <v>16</v>
      </c>
      <c r="AU54" s="1">
        <v>23742</v>
      </c>
      <c r="AV54" t="s">
        <v>211</v>
      </c>
    </row>
    <row r="55" spans="1:51" x14ac:dyDescent="0.35">
      <c r="A55" s="1">
        <v>43466</v>
      </c>
      <c r="B55" t="s">
        <v>399</v>
      </c>
      <c r="C55" t="s">
        <v>400</v>
      </c>
      <c r="D55">
        <v>286</v>
      </c>
      <c r="E55">
        <v>337</v>
      </c>
      <c r="F55">
        <v>593</v>
      </c>
      <c r="G55">
        <v>593</v>
      </c>
      <c r="H55" t="s">
        <v>401</v>
      </c>
      <c r="I55" t="s">
        <v>64</v>
      </c>
      <c r="J55" t="s">
        <v>65</v>
      </c>
      <c r="K55" t="s">
        <v>66</v>
      </c>
      <c r="M55">
        <v>224</v>
      </c>
      <c r="N55">
        <v>224</v>
      </c>
      <c r="O55" s="6">
        <v>1088</v>
      </c>
      <c r="P55">
        <v>4.8600000000000003</v>
      </c>
      <c r="R55">
        <v>508</v>
      </c>
      <c r="S55">
        <v>508</v>
      </c>
      <c r="T55">
        <v>105</v>
      </c>
      <c r="U55">
        <v>0.46899999999999997</v>
      </c>
      <c r="V55">
        <v>2</v>
      </c>
      <c r="W55">
        <v>0</v>
      </c>
      <c r="X55">
        <v>3</v>
      </c>
      <c r="Y55" s="7">
        <v>43725</v>
      </c>
      <c r="Z55" s="2">
        <v>93155</v>
      </c>
      <c r="AA55">
        <v>2.14</v>
      </c>
      <c r="AB55" s="2">
        <v>93155</v>
      </c>
      <c r="AC55">
        <v>2.14</v>
      </c>
      <c r="AD55" s="2">
        <v>29149</v>
      </c>
      <c r="AE55" s="2">
        <v>2470285</v>
      </c>
      <c r="AF55" s="3">
        <v>0.31290000000000001</v>
      </c>
      <c r="AG55">
        <v>237</v>
      </c>
      <c r="AH55" s="4">
        <v>17601547</v>
      </c>
      <c r="AI55" s="4">
        <v>16193</v>
      </c>
      <c r="AJ55" s="4">
        <v>627</v>
      </c>
      <c r="AK55" t="s">
        <v>328</v>
      </c>
      <c r="AL55" t="s">
        <v>402</v>
      </c>
      <c r="AM55" t="s">
        <v>326</v>
      </c>
      <c r="AN55" t="s">
        <v>403</v>
      </c>
      <c r="AO55" t="s">
        <v>95</v>
      </c>
      <c r="AP55">
        <v>3</v>
      </c>
      <c r="AQ55">
        <v>12</v>
      </c>
      <c r="AR55">
        <v>27</v>
      </c>
      <c r="AS55">
        <v>74</v>
      </c>
      <c r="AT55">
        <v>2</v>
      </c>
      <c r="AU55" s="1">
        <v>30436</v>
      </c>
      <c r="AX55" t="s">
        <v>108</v>
      </c>
    </row>
    <row r="56" spans="1:51" x14ac:dyDescent="0.35">
      <c r="A56" s="1">
        <v>43466</v>
      </c>
      <c r="B56" t="s">
        <v>404</v>
      </c>
      <c r="C56" t="s">
        <v>405</v>
      </c>
      <c r="D56">
        <v>166</v>
      </c>
      <c r="E56">
        <v>166</v>
      </c>
      <c r="F56">
        <v>288</v>
      </c>
      <c r="G56">
        <v>288</v>
      </c>
      <c r="H56" t="s">
        <v>406</v>
      </c>
      <c r="I56" t="s">
        <v>64</v>
      </c>
      <c r="J56" t="s">
        <v>65</v>
      </c>
      <c r="K56" t="s">
        <v>66</v>
      </c>
      <c r="M56">
        <v>682</v>
      </c>
      <c r="N56">
        <v>683</v>
      </c>
      <c r="O56" s="6">
        <v>3095</v>
      </c>
      <c r="P56">
        <v>4.54</v>
      </c>
      <c r="R56" s="2">
        <v>1632</v>
      </c>
      <c r="S56" s="2">
        <v>1632</v>
      </c>
      <c r="T56">
        <v>284</v>
      </c>
      <c r="U56">
        <v>0.41899999999999998</v>
      </c>
      <c r="V56">
        <v>3</v>
      </c>
      <c r="W56">
        <v>2</v>
      </c>
      <c r="X56">
        <v>5</v>
      </c>
      <c r="Y56" t="s">
        <v>407</v>
      </c>
      <c r="Z56" s="2">
        <v>364406</v>
      </c>
      <c r="AA56">
        <v>8.3699999999999992</v>
      </c>
      <c r="AB56" s="2">
        <v>364406</v>
      </c>
      <c r="AC56">
        <v>8.3699999999999992</v>
      </c>
      <c r="AD56" s="2">
        <v>58078</v>
      </c>
      <c r="AE56" s="2">
        <v>6234149</v>
      </c>
      <c r="AF56" s="3">
        <v>0.15939999999999999</v>
      </c>
      <c r="AG56">
        <v>195</v>
      </c>
      <c r="AH56" s="4">
        <v>16996504</v>
      </c>
      <c r="AI56" s="4">
        <v>5476</v>
      </c>
      <c r="AJ56" s="4">
        <v>486</v>
      </c>
      <c r="AK56" t="s">
        <v>408</v>
      </c>
      <c r="AL56" t="s">
        <v>409</v>
      </c>
      <c r="AM56" t="s">
        <v>410</v>
      </c>
      <c r="AN56" t="s">
        <v>411</v>
      </c>
      <c r="AO56" t="s">
        <v>80</v>
      </c>
      <c r="AP56">
        <v>13</v>
      </c>
      <c r="AQ56">
        <v>8</v>
      </c>
      <c r="AR56">
        <v>23</v>
      </c>
      <c r="AS56">
        <v>46</v>
      </c>
      <c r="AT56">
        <v>47</v>
      </c>
      <c r="AU56" s="1">
        <v>25902</v>
      </c>
    </row>
    <row r="57" spans="1:51" x14ac:dyDescent="0.35">
      <c r="A57" s="1">
        <v>43466</v>
      </c>
      <c r="B57" t="s">
        <v>412</v>
      </c>
      <c r="C57" t="s">
        <v>413</v>
      </c>
      <c r="D57">
        <v>164</v>
      </c>
      <c r="E57">
        <v>75</v>
      </c>
      <c r="F57">
        <v>270</v>
      </c>
      <c r="G57">
        <v>226</v>
      </c>
      <c r="H57" t="s">
        <v>414</v>
      </c>
      <c r="I57" t="s">
        <v>64</v>
      </c>
      <c r="J57" t="s">
        <v>65</v>
      </c>
      <c r="K57" t="s">
        <v>66</v>
      </c>
      <c r="M57">
        <v>169</v>
      </c>
      <c r="N57">
        <v>174</v>
      </c>
      <c r="O57">
        <v>728.5</v>
      </c>
      <c r="P57">
        <v>4.3099999999999996</v>
      </c>
      <c r="R57">
        <v>357</v>
      </c>
      <c r="S57">
        <v>357</v>
      </c>
      <c r="T57">
        <v>53</v>
      </c>
      <c r="U57">
        <v>0.315</v>
      </c>
      <c r="V57">
        <v>1</v>
      </c>
      <c r="W57">
        <v>0</v>
      </c>
      <c r="X57">
        <v>1</v>
      </c>
      <c r="Y57">
        <v>11</v>
      </c>
      <c r="Z57" s="2">
        <v>145011</v>
      </c>
      <c r="AA57">
        <v>3.33</v>
      </c>
      <c r="AB57" s="2">
        <v>145011</v>
      </c>
      <c r="AC57">
        <v>3.33</v>
      </c>
      <c r="AD57" s="2">
        <v>14051</v>
      </c>
      <c r="AE57" s="2">
        <v>1386194</v>
      </c>
      <c r="AF57" s="3">
        <v>9.69E-2</v>
      </c>
      <c r="AG57">
        <v>107</v>
      </c>
      <c r="AH57" s="4">
        <v>3373126</v>
      </c>
      <c r="AI57" s="4">
        <v>4498</v>
      </c>
      <c r="AJ57" s="4">
        <v>506</v>
      </c>
      <c r="AK57" t="s">
        <v>415</v>
      </c>
      <c r="AL57" t="s">
        <v>416</v>
      </c>
      <c r="AO57" t="s">
        <v>198</v>
      </c>
      <c r="AP57">
        <v>14</v>
      </c>
      <c r="AQ57">
        <v>5</v>
      </c>
      <c r="AR57">
        <v>10</v>
      </c>
      <c r="AS57">
        <v>31</v>
      </c>
      <c r="AT57">
        <v>31</v>
      </c>
      <c r="AU57" s="1">
        <v>24562</v>
      </c>
    </row>
    <row r="58" spans="1:51" x14ac:dyDescent="0.35">
      <c r="A58" s="1">
        <v>43466</v>
      </c>
      <c r="B58" t="s">
        <v>417</v>
      </c>
      <c r="C58" t="s">
        <v>418</v>
      </c>
      <c r="D58">
        <v>58</v>
      </c>
      <c r="E58">
        <v>58</v>
      </c>
      <c r="F58">
        <v>534</v>
      </c>
      <c r="G58">
        <v>534</v>
      </c>
      <c r="H58" t="s">
        <v>419</v>
      </c>
      <c r="I58" t="s">
        <v>64</v>
      </c>
      <c r="J58" t="s">
        <v>65</v>
      </c>
      <c r="K58" t="s">
        <v>66</v>
      </c>
      <c r="M58" s="2">
        <v>1244</v>
      </c>
      <c r="N58" s="2">
        <v>1246</v>
      </c>
      <c r="O58" s="6">
        <v>5761</v>
      </c>
      <c r="P58">
        <v>4.63</v>
      </c>
      <c r="R58" s="2">
        <v>2586</v>
      </c>
      <c r="S58" s="2">
        <v>2586</v>
      </c>
      <c r="T58">
        <v>502</v>
      </c>
      <c r="U58">
        <v>0.41</v>
      </c>
      <c r="V58">
        <v>13</v>
      </c>
      <c r="W58">
        <v>0</v>
      </c>
      <c r="X58">
        <v>13</v>
      </c>
      <c r="Y58" s="7">
        <v>43631</v>
      </c>
      <c r="Z58" s="2">
        <v>637132</v>
      </c>
      <c r="AA58">
        <v>14.63</v>
      </c>
      <c r="AB58" s="2">
        <v>594887</v>
      </c>
      <c r="AC58">
        <v>13.66</v>
      </c>
      <c r="AD58" s="2">
        <v>97568</v>
      </c>
      <c r="AE58" s="2">
        <v>10275141</v>
      </c>
      <c r="AF58" s="3">
        <v>0.15310000000000001</v>
      </c>
      <c r="AG58">
        <v>177</v>
      </c>
      <c r="AH58" s="4">
        <v>24155000</v>
      </c>
      <c r="AI58" s="4">
        <v>4145</v>
      </c>
      <c r="AJ58" s="4">
        <v>590</v>
      </c>
      <c r="AK58" t="s">
        <v>420</v>
      </c>
      <c r="AL58" t="s">
        <v>398</v>
      </c>
      <c r="AM58" t="s">
        <v>387</v>
      </c>
      <c r="AN58" t="s">
        <v>421</v>
      </c>
      <c r="AO58" t="s">
        <v>95</v>
      </c>
      <c r="AP58">
        <v>11</v>
      </c>
      <c r="AQ58">
        <v>13</v>
      </c>
      <c r="AR58">
        <v>30</v>
      </c>
      <c r="AS58">
        <v>68</v>
      </c>
      <c r="AT58">
        <v>8</v>
      </c>
      <c r="AU58" s="1">
        <v>21230</v>
      </c>
      <c r="AV58" t="s">
        <v>172</v>
      </c>
    </row>
    <row r="59" spans="1:51" x14ac:dyDescent="0.35">
      <c r="A59" s="1">
        <v>43466</v>
      </c>
      <c r="B59" t="s">
        <v>422</v>
      </c>
      <c r="C59" t="s">
        <v>423</v>
      </c>
      <c r="D59">
        <v>206</v>
      </c>
      <c r="E59">
        <v>117</v>
      </c>
      <c r="F59">
        <v>319</v>
      </c>
      <c r="G59">
        <v>241</v>
      </c>
      <c r="H59" t="s">
        <v>424</v>
      </c>
      <c r="I59" t="s">
        <v>64</v>
      </c>
      <c r="J59" t="s">
        <v>75</v>
      </c>
      <c r="K59" t="s">
        <v>235</v>
      </c>
      <c r="M59">
        <v>378</v>
      </c>
      <c r="N59">
        <v>380</v>
      </c>
      <c r="O59" s="6">
        <v>1248</v>
      </c>
      <c r="P59">
        <v>3.3</v>
      </c>
      <c r="R59">
        <v>439</v>
      </c>
      <c r="S59">
        <v>439</v>
      </c>
      <c r="T59">
        <v>323</v>
      </c>
      <c r="U59">
        <v>0.878</v>
      </c>
      <c r="V59">
        <v>4</v>
      </c>
      <c r="W59">
        <v>1</v>
      </c>
      <c r="X59">
        <v>5</v>
      </c>
      <c r="Y59">
        <v>6</v>
      </c>
      <c r="Z59" s="2">
        <v>224294</v>
      </c>
      <c r="AA59">
        <v>5.15</v>
      </c>
      <c r="AB59" s="2">
        <v>224294</v>
      </c>
      <c r="AC59">
        <v>5.15</v>
      </c>
      <c r="AD59" s="2">
        <v>54589</v>
      </c>
      <c r="AE59" s="2">
        <v>2858593</v>
      </c>
      <c r="AF59" s="3">
        <v>0.24340000000000001</v>
      </c>
      <c r="AG59">
        <v>85</v>
      </c>
      <c r="AH59" s="4">
        <v>6866904</v>
      </c>
      <c r="AI59" s="4">
        <v>5315</v>
      </c>
      <c r="AJ59" s="4">
        <v>323</v>
      </c>
      <c r="AK59" t="s">
        <v>425</v>
      </c>
      <c r="AL59" t="s">
        <v>426</v>
      </c>
      <c r="AM59" t="s">
        <v>427</v>
      </c>
      <c r="AN59" t="s">
        <v>428</v>
      </c>
      <c r="AO59" t="s">
        <v>268</v>
      </c>
      <c r="AP59">
        <v>1</v>
      </c>
      <c r="AQ59">
        <v>11</v>
      </c>
      <c r="AR59">
        <v>23</v>
      </c>
      <c r="AS59">
        <v>61</v>
      </c>
      <c r="AT59">
        <v>49</v>
      </c>
      <c r="AU59" s="1">
        <v>26206</v>
      </c>
      <c r="AW59" t="s">
        <v>236</v>
      </c>
    </row>
    <row r="60" spans="1:51" x14ac:dyDescent="0.35">
      <c r="A60" s="1">
        <v>43466</v>
      </c>
      <c r="B60" t="s">
        <v>429</v>
      </c>
      <c r="C60" t="s">
        <v>430</v>
      </c>
      <c r="D60">
        <v>80</v>
      </c>
      <c r="E60">
        <v>80</v>
      </c>
      <c r="F60">
        <v>431</v>
      </c>
      <c r="G60">
        <v>431</v>
      </c>
      <c r="H60" t="s">
        <v>431</v>
      </c>
      <c r="I60" t="s">
        <v>176</v>
      </c>
      <c r="J60" t="s">
        <v>65</v>
      </c>
      <c r="K60" t="s">
        <v>66</v>
      </c>
      <c r="L60">
        <v>406</v>
      </c>
      <c r="M60" s="2">
        <v>2022</v>
      </c>
      <c r="N60" s="2">
        <v>2025</v>
      </c>
      <c r="O60" s="6">
        <v>9759</v>
      </c>
      <c r="P60">
        <v>4.83</v>
      </c>
      <c r="Q60">
        <v>1151</v>
      </c>
      <c r="R60" s="2">
        <v>3729</v>
      </c>
      <c r="S60" s="2">
        <v>4880</v>
      </c>
      <c r="T60">
        <v>796</v>
      </c>
      <c r="U60">
        <v>0.40100000000000002</v>
      </c>
      <c r="V60">
        <v>14</v>
      </c>
      <c r="W60">
        <v>0</v>
      </c>
      <c r="X60">
        <v>14</v>
      </c>
      <c r="Y60" s="7">
        <v>43819</v>
      </c>
      <c r="Z60" s="2">
        <v>1801346</v>
      </c>
      <c r="AA60">
        <v>41.35</v>
      </c>
      <c r="AB60" s="2">
        <v>1757585</v>
      </c>
      <c r="AC60">
        <v>40.35</v>
      </c>
      <c r="AD60" s="2">
        <v>176917</v>
      </c>
      <c r="AE60" s="2">
        <v>19247987</v>
      </c>
      <c r="AF60" s="3">
        <v>9.8199999999999996E-2</v>
      </c>
      <c r="AG60">
        <v>118</v>
      </c>
      <c r="AH60" s="4">
        <v>28454000</v>
      </c>
      <c r="AI60" s="4">
        <v>2915</v>
      </c>
      <c r="AJ60" s="4">
        <v>485</v>
      </c>
      <c r="AK60" t="s">
        <v>432</v>
      </c>
      <c r="AL60" t="s">
        <v>433</v>
      </c>
      <c r="AM60" t="s">
        <v>434</v>
      </c>
      <c r="AN60" t="s">
        <v>435</v>
      </c>
      <c r="AO60" t="s">
        <v>71</v>
      </c>
      <c r="AP60">
        <v>9</v>
      </c>
      <c r="AQ60">
        <v>15</v>
      </c>
      <c r="AR60">
        <v>32</v>
      </c>
      <c r="AS60">
        <v>87</v>
      </c>
      <c r="AT60">
        <v>18</v>
      </c>
      <c r="AU60" s="1">
        <v>22265</v>
      </c>
    </row>
    <row r="61" spans="1:51" x14ac:dyDescent="0.35">
      <c r="A61" s="1">
        <v>43466</v>
      </c>
      <c r="B61" t="s">
        <v>436</v>
      </c>
      <c r="C61" t="s">
        <v>437</v>
      </c>
      <c r="D61">
        <v>134</v>
      </c>
      <c r="E61">
        <v>134</v>
      </c>
      <c r="F61">
        <v>446</v>
      </c>
      <c r="G61">
        <v>446</v>
      </c>
      <c r="H61" t="s">
        <v>438</v>
      </c>
      <c r="I61" t="s">
        <v>176</v>
      </c>
      <c r="J61" t="s">
        <v>65</v>
      </c>
      <c r="K61" t="s">
        <v>66</v>
      </c>
      <c r="L61">
        <v>68</v>
      </c>
      <c r="M61">
        <v>425</v>
      </c>
      <c r="N61">
        <v>425</v>
      </c>
      <c r="O61" s="6">
        <v>1914.5</v>
      </c>
      <c r="P61">
        <v>4.5</v>
      </c>
      <c r="Q61">
        <v>177</v>
      </c>
      <c r="R61">
        <v>733</v>
      </c>
      <c r="S61">
        <v>910</v>
      </c>
      <c r="T61">
        <v>181</v>
      </c>
      <c r="U61">
        <v>0.43</v>
      </c>
      <c r="V61">
        <v>2</v>
      </c>
      <c r="W61">
        <v>0</v>
      </c>
      <c r="X61">
        <v>4</v>
      </c>
      <c r="Y61">
        <v>21</v>
      </c>
      <c r="Z61" s="2">
        <v>74488</v>
      </c>
      <c r="AA61">
        <v>1.71</v>
      </c>
      <c r="AB61" s="2">
        <v>74488</v>
      </c>
      <c r="AC61">
        <v>1.71</v>
      </c>
      <c r="AD61" s="2">
        <v>18557</v>
      </c>
      <c r="AE61" s="2">
        <v>3689065</v>
      </c>
      <c r="AF61" s="3">
        <v>0.24909999999999999</v>
      </c>
      <c r="AG61">
        <v>532</v>
      </c>
      <c r="AH61" s="4">
        <v>8776000</v>
      </c>
      <c r="AI61" s="4">
        <v>4584</v>
      </c>
      <c r="AJ61" s="4">
        <v>583</v>
      </c>
      <c r="AK61" t="s">
        <v>439</v>
      </c>
      <c r="AL61" t="s">
        <v>440</v>
      </c>
      <c r="AM61" t="s">
        <v>441</v>
      </c>
      <c r="AO61" t="s">
        <v>95</v>
      </c>
      <c r="AP61">
        <v>4</v>
      </c>
      <c r="AQ61">
        <v>10</v>
      </c>
      <c r="AR61">
        <v>27</v>
      </c>
      <c r="AS61">
        <v>75</v>
      </c>
      <c r="AT61">
        <v>3</v>
      </c>
      <c r="AU61" s="1">
        <v>23528</v>
      </c>
    </row>
    <row r="62" spans="1:51" x14ac:dyDescent="0.35">
      <c r="A62" s="1">
        <v>43466</v>
      </c>
      <c r="B62" t="s">
        <v>442</v>
      </c>
      <c r="C62" t="s">
        <v>443</v>
      </c>
      <c r="D62">
        <v>176</v>
      </c>
      <c r="E62">
        <v>134</v>
      </c>
      <c r="F62">
        <v>451</v>
      </c>
      <c r="G62">
        <v>451</v>
      </c>
      <c r="H62" t="s">
        <v>444</v>
      </c>
      <c r="I62" t="s">
        <v>64</v>
      </c>
      <c r="J62" t="s">
        <v>65</v>
      </c>
      <c r="K62" t="s">
        <v>235</v>
      </c>
      <c r="M62">
        <v>96</v>
      </c>
      <c r="N62">
        <v>96</v>
      </c>
      <c r="O62">
        <v>336</v>
      </c>
      <c r="P62">
        <v>3.5</v>
      </c>
      <c r="R62">
        <v>114</v>
      </c>
      <c r="S62">
        <v>114</v>
      </c>
      <c r="T62">
        <v>88</v>
      </c>
      <c r="U62">
        <v>0.92600000000000005</v>
      </c>
      <c r="V62">
        <v>1</v>
      </c>
      <c r="W62">
        <v>0</v>
      </c>
      <c r="X62">
        <v>1</v>
      </c>
      <c r="Y62">
        <v>14</v>
      </c>
      <c r="Z62" s="2">
        <v>44921</v>
      </c>
      <c r="AA62">
        <v>1.03</v>
      </c>
      <c r="AB62" s="2">
        <v>44921</v>
      </c>
      <c r="AC62">
        <v>1.03</v>
      </c>
      <c r="AD62" s="2">
        <v>14475</v>
      </c>
      <c r="AE62" s="2">
        <v>1021739</v>
      </c>
      <c r="AF62" s="3">
        <v>0.32219999999999999</v>
      </c>
      <c r="AG62">
        <v>111</v>
      </c>
      <c r="AH62" s="4">
        <v>2402000</v>
      </c>
      <c r="AI62" s="4">
        <v>7149</v>
      </c>
      <c r="AJ62" s="4">
        <v>337</v>
      </c>
      <c r="AK62" t="s">
        <v>445</v>
      </c>
      <c r="AL62" t="s">
        <v>440</v>
      </c>
      <c r="AM62" t="s">
        <v>446</v>
      </c>
      <c r="AO62" t="s">
        <v>95</v>
      </c>
      <c r="AP62">
        <v>4</v>
      </c>
      <c r="AQ62">
        <v>10</v>
      </c>
      <c r="AR62">
        <v>31</v>
      </c>
      <c r="AS62">
        <v>75</v>
      </c>
      <c r="AT62">
        <v>3</v>
      </c>
      <c r="AU62" s="1">
        <v>24958</v>
      </c>
      <c r="AV62" t="s">
        <v>211</v>
      </c>
      <c r="AW62" t="s">
        <v>236</v>
      </c>
    </row>
    <row r="63" spans="1:51" x14ac:dyDescent="0.35">
      <c r="A63" s="1">
        <v>43466</v>
      </c>
      <c r="B63" t="s">
        <v>447</v>
      </c>
      <c r="C63" t="s">
        <v>448</v>
      </c>
      <c r="D63">
        <v>334</v>
      </c>
      <c r="E63">
        <v>342</v>
      </c>
      <c r="F63">
        <v>779</v>
      </c>
      <c r="G63">
        <v>753</v>
      </c>
      <c r="H63" t="s">
        <v>449</v>
      </c>
      <c r="I63" t="s">
        <v>64</v>
      </c>
      <c r="J63" t="s">
        <v>75</v>
      </c>
      <c r="K63" t="s">
        <v>66</v>
      </c>
      <c r="M63">
        <v>187</v>
      </c>
      <c r="N63">
        <v>188</v>
      </c>
      <c r="O63">
        <v>729.5</v>
      </c>
      <c r="P63">
        <v>3.9</v>
      </c>
      <c r="R63">
        <v>279</v>
      </c>
      <c r="S63">
        <v>279</v>
      </c>
      <c r="T63">
        <v>130</v>
      </c>
      <c r="U63">
        <v>0.70699999999999996</v>
      </c>
      <c r="V63">
        <v>3</v>
      </c>
      <c r="W63">
        <v>0</v>
      </c>
      <c r="X63">
        <v>13</v>
      </c>
      <c r="Y63" s="7">
        <v>43531</v>
      </c>
      <c r="Z63" s="2">
        <v>134390</v>
      </c>
      <c r="AA63">
        <v>3.09</v>
      </c>
      <c r="AB63" s="2">
        <v>134390</v>
      </c>
      <c r="AC63">
        <v>3.09</v>
      </c>
      <c r="AD63" s="2">
        <v>35258</v>
      </c>
      <c r="AE63" s="2">
        <v>1584850</v>
      </c>
      <c r="AF63" s="3">
        <v>0.26240000000000002</v>
      </c>
      <c r="AG63">
        <v>90</v>
      </c>
      <c r="AH63" s="4">
        <v>12645913</v>
      </c>
      <c r="AI63" s="4">
        <v>17252</v>
      </c>
      <c r="AJ63" s="4">
        <v>403</v>
      </c>
      <c r="AK63" t="s">
        <v>450</v>
      </c>
      <c r="AL63" t="s">
        <v>451</v>
      </c>
      <c r="AM63" t="s">
        <v>396</v>
      </c>
      <c r="AN63" t="s">
        <v>87</v>
      </c>
      <c r="AO63" t="s">
        <v>71</v>
      </c>
      <c r="AP63">
        <v>3</v>
      </c>
      <c r="AQ63">
        <v>15</v>
      </c>
      <c r="AR63">
        <v>33</v>
      </c>
      <c r="AS63">
        <v>79</v>
      </c>
      <c r="AT63">
        <v>16</v>
      </c>
      <c r="AU63" s="1">
        <v>31762</v>
      </c>
      <c r="AW63" t="s">
        <v>186</v>
      </c>
      <c r="AX63" t="s">
        <v>108</v>
      </c>
    </row>
    <row r="64" spans="1:51" x14ac:dyDescent="0.35">
      <c r="A64" s="1">
        <v>43466</v>
      </c>
      <c r="B64" t="s">
        <v>452</v>
      </c>
      <c r="C64" t="s">
        <v>82</v>
      </c>
      <c r="D64">
        <v>307</v>
      </c>
      <c r="E64">
        <v>308</v>
      </c>
      <c r="F64">
        <v>330</v>
      </c>
      <c r="G64">
        <v>750</v>
      </c>
      <c r="H64" t="s">
        <v>453</v>
      </c>
      <c r="I64" t="s">
        <v>64</v>
      </c>
      <c r="J64" t="s">
        <v>75</v>
      </c>
      <c r="K64" t="s">
        <v>84</v>
      </c>
      <c r="M64">
        <v>106</v>
      </c>
      <c r="N64">
        <v>107</v>
      </c>
      <c r="O64">
        <v>455</v>
      </c>
      <c r="P64">
        <v>4.29</v>
      </c>
      <c r="R64">
        <v>251</v>
      </c>
      <c r="S64">
        <v>251</v>
      </c>
      <c r="T64">
        <v>35</v>
      </c>
      <c r="U64">
        <v>0.33700000000000002</v>
      </c>
      <c r="V64">
        <v>6</v>
      </c>
      <c r="W64">
        <v>0</v>
      </c>
      <c r="X64">
        <v>6</v>
      </c>
      <c r="Y64" s="7">
        <v>43591</v>
      </c>
      <c r="Z64" s="2">
        <v>31874</v>
      </c>
      <c r="AA64">
        <v>0.73</v>
      </c>
      <c r="AB64" s="2">
        <v>31874</v>
      </c>
      <c r="AC64">
        <v>0.73</v>
      </c>
      <c r="AD64" s="2">
        <v>21948</v>
      </c>
      <c r="AE64" s="2">
        <v>3488634</v>
      </c>
      <c r="AF64" s="3">
        <v>0.68859999999999999</v>
      </c>
      <c r="AG64">
        <v>344</v>
      </c>
      <c r="AH64" s="4">
        <v>11430362</v>
      </c>
      <c r="AI64" s="4">
        <v>24822</v>
      </c>
      <c r="AJ64" s="4">
        <v>457</v>
      </c>
      <c r="AK64" t="s">
        <v>454</v>
      </c>
      <c r="AL64" t="s">
        <v>395</v>
      </c>
      <c r="AM64" t="s">
        <v>397</v>
      </c>
      <c r="AN64" t="s">
        <v>455</v>
      </c>
      <c r="AO64" t="s">
        <v>71</v>
      </c>
      <c r="AP64">
        <v>4</v>
      </c>
      <c r="AQ64">
        <v>15</v>
      </c>
      <c r="AR64">
        <v>32</v>
      </c>
      <c r="AS64">
        <v>77</v>
      </c>
      <c r="AT64">
        <v>16</v>
      </c>
      <c r="AU64" s="1">
        <v>32142</v>
      </c>
      <c r="AX64" t="s">
        <v>108</v>
      </c>
    </row>
    <row r="65" spans="1:50" x14ac:dyDescent="0.35">
      <c r="A65" s="1">
        <v>43466</v>
      </c>
      <c r="B65" t="s">
        <v>456</v>
      </c>
      <c r="C65" t="s">
        <v>82</v>
      </c>
      <c r="D65">
        <v>308</v>
      </c>
      <c r="E65">
        <v>308</v>
      </c>
      <c r="F65">
        <v>750</v>
      </c>
      <c r="G65">
        <v>750</v>
      </c>
      <c r="H65" t="s">
        <v>457</v>
      </c>
      <c r="I65" t="s">
        <v>64</v>
      </c>
      <c r="J65" t="s">
        <v>75</v>
      </c>
      <c r="K65" t="s">
        <v>84</v>
      </c>
      <c r="M65">
        <v>107</v>
      </c>
      <c r="N65">
        <v>115</v>
      </c>
      <c r="O65">
        <v>470.5</v>
      </c>
      <c r="P65">
        <v>4.4000000000000004</v>
      </c>
      <c r="R65">
        <v>263</v>
      </c>
      <c r="S65">
        <v>263</v>
      </c>
      <c r="T65">
        <v>27</v>
      </c>
      <c r="U65">
        <v>0.252</v>
      </c>
      <c r="V65">
        <v>5</v>
      </c>
      <c r="W65">
        <v>0</v>
      </c>
      <c r="X65">
        <v>5</v>
      </c>
      <c r="Y65">
        <v>5</v>
      </c>
      <c r="Z65" s="2">
        <v>35423</v>
      </c>
      <c r="AA65">
        <v>0.81</v>
      </c>
      <c r="AB65" s="2">
        <v>35423</v>
      </c>
      <c r="AC65">
        <v>0.81</v>
      </c>
      <c r="AD65" s="2">
        <v>21985</v>
      </c>
      <c r="AE65" s="2">
        <v>1538950</v>
      </c>
      <c r="AF65" s="3">
        <v>0.62060000000000004</v>
      </c>
      <c r="AG65">
        <v>325</v>
      </c>
      <c r="AH65" s="4">
        <v>7234594</v>
      </c>
      <c r="AI65" s="4">
        <v>14061</v>
      </c>
      <c r="AJ65" s="4">
        <v>495</v>
      </c>
      <c r="AK65" t="s">
        <v>85</v>
      </c>
      <c r="AL65" t="s">
        <v>458</v>
      </c>
      <c r="AM65" t="s">
        <v>459</v>
      </c>
      <c r="AN65" t="s">
        <v>460</v>
      </c>
      <c r="AO65" t="s">
        <v>71</v>
      </c>
      <c r="AP65">
        <v>4</v>
      </c>
      <c r="AQ65">
        <v>15</v>
      </c>
      <c r="AR65">
        <v>32</v>
      </c>
      <c r="AS65">
        <v>77</v>
      </c>
      <c r="AT65">
        <v>16</v>
      </c>
      <c r="AU65" s="1">
        <v>31106</v>
      </c>
      <c r="AX65" t="s">
        <v>108</v>
      </c>
    </row>
    <row r="66" spans="1:50" x14ac:dyDescent="0.35">
      <c r="A66" s="1">
        <v>43466</v>
      </c>
      <c r="B66" t="s">
        <v>461</v>
      </c>
      <c r="C66" t="s">
        <v>82</v>
      </c>
      <c r="D66">
        <v>335</v>
      </c>
      <c r="E66">
        <v>308</v>
      </c>
      <c r="F66">
        <v>751</v>
      </c>
      <c r="G66">
        <v>750</v>
      </c>
      <c r="H66" t="s">
        <v>462</v>
      </c>
      <c r="I66" t="s">
        <v>64</v>
      </c>
      <c r="J66" t="s">
        <v>75</v>
      </c>
      <c r="K66" t="s">
        <v>84</v>
      </c>
      <c r="M66">
        <v>147</v>
      </c>
      <c r="N66">
        <v>150</v>
      </c>
      <c r="O66">
        <v>647.5</v>
      </c>
      <c r="P66">
        <v>4.4000000000000004</v>
      </c>
      <c r="R66">
        <v>342</v>
      </c>
      <c r="S66">
        <v>342</v>
      </c>
      <c r="T66">
        <v>50</v>
      </c>
      <c r="U66">
        <v>0.34</v>
      </c>
      <c r="V66">
        <v>9</v>
      </c>
      <c r="W66">
        <v>0</v>
      </c>
      <c r="X66">
        <v>9</v>
      </c>
      <c r="Y66" s="7">
        <v>43560</v>
      </c>
      <c r="Z66" s="2">
        <v>45636</v>
      </c>
      <c r="AA66">
        <v>1.05</v>
      </c>
      <c r="AB66" s="2">
        <v>45636</v>
      </c>
      <c r="AC66">
        <v>1.05</v>
      </c>
      <c r="AD66" s="2">
        <v>29519</v>
      </c>
      <c r="AE66" s="2">
        <v>2656710</v>
      </c>
      <c r="AF66" s="3">
        <v>0.64680000000000004</v>
      </c>
      <c r="AG66">
        <v>326</v>
      </c>
      <c r="AH66" s="4">
        <v>10283674</v>
      </c>
      <c r="AI66" s="4">
        <v>15605</v>
      </c>
      <c r="AJ66" s="4">
        <v>464</v>
      </c>
      <c r="AK66" t="s">
        <v>395</v>
      </c>
      <c r="AL66" t="s">
        <v>454</v>
      </c>
      <c r="AM66" t="s">
        <v>459</v>
      </c>
      <c r="AN66" t="s">
        <v>460</v>
      </c>
      <c r="AO66" t="s">
        <v>71</v>
      </c>
      <c r="AP66">
        <v>4</v>
      </c>
      <c r="AQ66">
        <v>15</v>
      </c>
      <c r="AR66">
        <v>32</v>
      </c>
      <c r="AS66">
        <v>77</v>
      </c>
      <c r="AT66">
        <v>16</v>
      </c>
      <c r="AU66" s="1">
        <v>31708</v>
      </c>
      <c r="AX66" t="s">
        <v>108</v>
      </c>
    </row>
    <row r="67" spans="1:50" x14ac:dyDescent="0.35">
      <c r="A67" s="1">
        <v>43466</v>
      </c>
      <c r="B67" t="s">
        <v>463</v>
      </c>
      <c r="C67" t="s">
        <v>82</v>
      </c>
      <c r="D67">
        <v>336</v>
      </c>
      <c r="E67">
        <v>308</v>
      </c>
      <c r="F67">
        <v>752</v>
      </c>
      <c r="G67">
        <v>750</v>
      </c>
      <c r="H67" t="s">
        <v>464</v>
      </c>
      <c r="I67" t="s">
        <v>64</v>
      </c>
      <c r="J67" t="s">
        <v>75</v>
      </c>
      <c r="K67" t="s">
        <v>84</v>
      </c>
      <c r="M67">
        <v>129</v>
      </c>
      <c r="N67">
        <v>135</v>
      </c>
      <c r="O67">
        <v>560.5</v>
      </c>
      <c r="P67">
        <v>4.34</v>
      </c>
      <c r="R67">
        <v>304</v>
      </c>
      <c r="S67">
        <v>304</v>
      </c>
      <c r="T67">
        <v>40</v>
      </c>
      <c r="U67">
        <v>0.31</v>
      </c>
      <c r="V67">
        <v>3</v>
      </c>
      <c r="W67">
        <v>0</v>
      </c>
      <c r="X67">
        <v>3</v>
      </c>
      <c r="Y67">
        <v>5</v>
      </c>
      <c r="Z67" s="2">
        <v>53898</v>
      </c>
      <c r="AA67">
        <v>1.24</v>
      </c>
      <c r="AB67" s="2">
        <v>53898</v>
      </c>
      <c r="AC67">
        <v>1.24</v>
      </c>
      <c r="AD67" s="2">
        <v>28605</v>
      </c>
      <c r="AE67" s="2">
        <v>2927721</v>
      </c>
      <c r="AF67" s="3">
        <v>0.53069999999999995</v>
      </c>
      <c r="AG67">
        <v>245</v>
      </c>
      <c r="AH67" s="4">
        <v>8551169</v>
      </c>
      <c r="AI67" s="4">
        <v>14555</v>
      </c>
      <c r="AJ67" s="4">
        <v>506</v>
      </c>
      <c r="AK67" t="s">
        <v>465</v>
      </c>
      <c r="AL67" t="s">
        <v>85</v>
      </c>
      <c r="AM67" t="s">
        <v>460</v>
      </c>
      <c r="AN67" t="s">
        <v>455</v>
      </c>
      <c r="AO67" t="s">
        <v>71</v>
      </c>
      <c r="AP67">
        <v>4</v>
      </c>
      <c r="AQ67">
        <v>15</v>
      </c>
      <c r="AR67">
        <v>32</v>
      </c>
      <c r="AS67">
        <v>77</v>
      </c>
      <c r="AT67">
        <v>16</v>
      </c>
      <c r="AU67" s="1">
        <v>31381</v>
      </c>
      <c r="AX67" t="s">
        <v>108</v>
      </c>
    </row>
    <row r="68" spans="1:50" x14ac:dyDescent="0.35">
      <c r="A68" s="1">
        <v>43466</v>
      </c>
      <c r="B68" t="s">
        <v>466</v>
      </c>
      <c r="C68" t="s">
        <v>467</v>
      </c>
      <c r="D68">
        <v>11</v>
      </c>
      <c r="E68">
        <v>280</v>
      </c>
      <c r="F68">
        <v>208</v>
      </c>
      <c r="G68">
        <v>506</v>
      </c>
      <c r="H68" t="s">
        <v>468</v>
      </c>
      <c r="I68" t="s">
        <v>64</v>
      </c>
      <c r="J68" t="s">
        <v>65</v>
      </c>
      <c r="K68" t="s">
        <v>66</v>
      </c>
      <c r="M68">
        <v>401</v>
      </c>
      <c r="N68">
        <v>401</v>
      </c>
      <c r="O68" s="6">
        <v>1893.5</v>
      </c>
      <c r="P68">
        <v>4.72</v>
      </c>
      <c r="R68">
        <v>861</v>
      </c>
      <c r="S68">
        <v>861</v>
      </c>
      <c r="T68">
        <v>173</v>
      </c>
      <c r="U68">
        <v>0.438</v>
      </c>
      <c r="V68">
        <v>46</v>
      </c>
      <c r="W68">
        <v>0</v>
      </c>
      <c r="X68">
        <v>192</v>
      </c>
      <c r="Y68">
        <v>2</v>
      </c>
      <c r="Z68" s="2">
        <v>742013</v>
      </c>
      <c r="AA68">
        <v>17.03</v>
      </c>
      <c r="AB68" s="2">
        <v>742013</v>
      </c>
      <c r="AC68">
        <v>17.03</v>
      </c>
      <c r="AD68" s="2">
        <v>154304</v>
      </c>
      <c r="AE68" s="2">
        <v>3388939</v>
      </c>
      <c r="AF68" s="3">
        <v>0.20799999999999999</v>
      </c>
      <c r="AG68">
        <v>51</v>
      </c>
      <c r="AH68" s="4">
        <v>2067000</v>
      </c>
      <c r="AI68" s="4">
        <v>1116</v>
      </c>
      <c r="AJ68" s="4">
        <v>612</v>
      </c>
      <c r="AK68" t="s">
        <v>469</v>
      </c>
      <c r="AL68" t="s">
        <v>470</v>
      </c>
      <c r="AM68" t="s">
        <v>471</v>
      </c>
      <c r="AN68" t="s">
        <v>472</v>
      </c>
      <c r="AO68" t="s">
        <v>71</v>
      </c>
      <c r="AP68">
        <v>9</v>
      </c>
      <c r="AQ68">
        <v>15</v>
      </c>
      <c r="AR68">
        <v>34</v>
      </c>
      <c r="AS68">
        <v>85</v>
      </c>
      <c r="AT68">
        <v>18</v>
      </c>
      <c r="AU68" s="1">
        <v>15330</v>
      </c>
    </row>
    <row r="69" spans="1:50" x14ac:dyDescent="0.35">
      <c r="A69" s="1">
        <v>43466</v>
      </c>
      <c r="B69" t="s">
        <v>473</v>
      </c>
      <c r="C69" t="s">
        <v>474</v>
      </c>
      <c r="D69">
        <v>123</v>
      </c>
      <c r="E69">
        <v>123</v>
      </c>
      <c r="F69">
        <v>245</v>
      </c>
      <c r="G69">
        <v>245</v>
      </c>
      <c r="H69" t="s">
        <v>475</v>
      </c>
      <c r="I69" t="s">
        <v>64</v>
      </c>
      <c r="J69" t="s">
        <v>65</v>
      </c>
      <c r="K69" t="s">
        <v>66</v>
      </c>
      <c r="M69">
        <v>748</v>
      </c>
      <c r="N69">
        <v>749</v>
      </c>
      <c r="O69" s="6">
        <v>3523</v>
      </c>
      <c r="P69">
        <v>4.71</v>
      </c>
      <c r="R69" s="2">
        <v>1720</v>
      </c>
      <c r="S69" s="2">
        <v>1720</v>
      </c>
      <c r="T69">
        <v>330</v>
      </c>
      <c r="U69">
        <v>0.45</v>
      </c>
      <c r="V69">
        <v>6</v>
      </c>
      <c r="W69">
        <v>2</v>
      </c>
      <c r="X69">
        <v>8</v>
      </c>
      <c r="Y69" s="7">
        <v>43726</v>
      </c>
      <c r="Z69" s="2">
        <v>243770</v>
      </c>
      <c r="AA69">
        <v>5.6</v>
      </c>
      <c r="AB69" s="2">
        <v>232673</v>
      </c>
      <c r="AC69">
        <v>5.34</v>
      </c>
      <c r="AD69" s="2">
        <v>51879</v>
      </c>
      <c r="AE69" s="2">
        <v>6740935</v>
      </c>
      <c r="AF69" s="3">
        <v>0.21279999999999999</v>
      </c>
      <c r="AG69">
        <v>307</v>
      </c>
      <c r="AH69" s="4">
        <v>16774779</v>
      </c>
      <c r="AI69" s="4">
        <v>4756</v>
      </c>
      <c r="AJ69" s="4">
        <v>529</v>
      </c>
      <c r="AK69" t="s">
        <v>476</v>
      </c>
      <c r="AL69" t="s">
        <v>477</v>
      </c>
      <c r="AM69" t="s">
        <v>478</v>
      </c>
      <c r="AN69" t="s">
        <v>479</v>
      </c>
      <c r="AO69" t="s">
        <v>95</v>
      </c>
      <c r="AP69">
        <v>11</v>
      </c>
      <c r="AQ69">
        <v>13</v>
      </c>
      <c r="AR69">
        <v>30</v>
      </c>
      <c r="AS69">
        <v>68</v>
      </c>
      <c r="AT69">
        <v>8</v>
      </c>
      <c r="AU69" s="1">
        <v>24046</v>
      </c>
    </row>
    <row r="70" spans="1:50" x14ac:dyDescent="0.35">
      <c r="A70" s="1">
        <v>43466</v>
      </c>
      <c r="B70" t="s">
        <v>480</v>
      </c>
      <c r="C70" t="s">
        <v>82</v>
      </c>
      <c r="D70">
        <v>236</v>
      </c>
      <c r="E70">
        <v>308</v>
      </c>
      <c r="F70">
        <v>351</v>
      </c>
      <c r="G70">
        <v>344</v>
      </c>
      <c r="H70" t="s">
        <v>481</v>
      </c>
      <c r="I70" t="s">
        <v>64</v>
      </c>
      <c r="J70" t="s">
        <v>75</v>
      </c>
      <c r="K70" t="s">
        <v>235</v>
      </c>
      <c r="M70">
        <v>95</v>
      </c>
      <c r="N70">
        <v>95</v>
      </c>
      <c r="O70">
        <v>307.5</v>
      </c>
      <c r="P70">
        <v>3.24</v>
      </c>
      <c r="R70">
        <v>102</v>
      </c>
      <c r="S70">
        <v>102</v>
      </c>
      <c r="T70">
        <v>84</v>
      </c>
      <c r="U70">
        <v>0.89400000000000002</v>
      </c>
      <c r="V70">
        <v>1</v>
      </c>
      <c r="W70">
        <v>0</v>
      </c>
      <c r="X70">
        <v>1</v>
      </c>
      <c r="Y70">
        <v>6</v>
      </c>
      <c r="Z70" s="2">
        <v>22146</v>
      </c>
      <c r="AA70">
        <v>0.51</v>
      </c>
      <c r="AB70" s="2">
        <v>22146</v>
      </c>
      <c r="AC70">
        <v>0.51</v>
      </c>
      <c r="AD70" s="2">
        <v>10022</v>
      </c>
      <c r="AE70" s="2">
        <v>784399</v>
      </c>
      <c r="AF70" s="3">
        <v>0.45250000000000001</v>
      </c>
      <c r="AG70">
        <v>200</v>
      </c>
      <c r="AH70" s="4">
        <v>2518156</v>
      </c>
      <c r="AI70" s="4">
        <v>7869</v>
      </c>
      <c r="AJ70" s="4">
        <v>288</v>
      </c>
      <c r="AK70" t="s">
        <v>455</v>
      </c>
      <c r="AL70" t="s">
        <v>460</v>
      </c>
      <c r="AM70" t="s">
        <v>459</v>
      </c>
      <c r="AN70" t="s">
        <v>465</v>
      </c>
      <c r="AO70" t="s">
        <v>71</v>
      </c>
      <c r="AP70">
        <v>4</v>
      </c>
      <c r="AQ70">
        <v>15</v>
      </c>
      <c r="AR70">
        <v>32</v>
      </c>
      <c r="AS70">
        <v>77</v>
      </c>
      <c r="AT70">
        <v>16</v>
      </c>
      <c r="AU70" s="1">
        <v>26511</v>
      </c>
      <c r="AW70" t="s">
        <v>236</v>
      </c>
    </row>
    <row r="71" spans="1:50" x14ac:dyDescent="0.35">
      <c r="A71" s="1">
        <v>43466</v>
      </c>
      <c r="B71" t="s">
        <v>482</v>
      </c>
      <c r="C71" t="s">
        <v>483</v>
      </c>
      <c r="D71">
        <v>94</v>
      </c>
      <c r="E71">
        <v>170</v>
      </c>
      <c r="F71">
        <v>671</v>
      </c>
      <c r="G71">
        <v>671</v>
      </c>
      <c r="H71" t="s">
        <v>484</v>
      </c>
      <c r="I71" t="s">
        <v>64</v>
      </c>
      <c r="J71" t="s">
        <v>65</v>
      </c>
      <c r="K71" t="s">
        <v>66</v>
      </c>
      <c r="M71">
        <v>530</v>
      </c>
      <c r="N71">
        <v>534</v>
      </c>
      <c r="O71" s="6">
        <v>2426</v>
      </c>
      <c r="P71">
        <v>4.58</v>
      </c>
      <c r="R71" s="2">
        <v>1121</v>
      </c>
      <c r="S71" s="2">
        <v>1121</v>
      </c>
      <c r="T71">
        <v>211</v>
      </c>
      <c r="U71">
        <v>0.40100000000000002</v>
      </c>
      <c r="V71">
        <v>5</v>
      </c>
      <c r="W71">
        <v>0</v>
      </c>
      <c r="X71">
        <v>5</v>
      </c>
      <c r="Y71">
        <v>14</v>
      </c>
      <c r="Z71" s="2">
        <v>298874</v>
      </c>
      <c r="AA71">
        <v>6.86</v>
      </c>
      <c r="AB71" s="2">
        <v>239429</v>
      </c>
      <c r="AC71">
        <v>5.5</v>
      </c>
      <c r="AD71" s="2">
        <v>38119</v>
      </c>
      <c r="AE71" s="2">
        <v>4912800</v>
      </c>
      <c r="AF71" s="3">
        <v>0.1275</v>
      </c>
      <c r="AG71">
        <v>163</v>
      </c>
      <c r="AH71" s="4">
        <v>7728534</v>
      </c>
      <c r="AI71" s="4">
        <v>3165</v>
      </c>
      <c r="AJ71" s="4">
        <v>599</v>
      </c>
      <c r="AK71" t="s">
        <v>411</v>
      </c>
      <c r="AL71" t="s">
        <v>485</v>
      </c>
      <c r="AM71" t="s">
        <v>486</v>
      </c>
      <c r="AN71" t="s">
        <v>487</v>
      </c>
      <c r="AO71" t="s">
        <v>80</v>
      </c>
      <c r="AP71">
        <v>13</v>
      </c>
      <c r="AQ71">
        <v>8</v>
      </c>
      <c r="AR71">
        <v>23</v>
      </c>
      <c r="AS71">
        <v>46</v>
      </c>
      <c r="AT71">
        <v>47</v>
      </c>
      <c r="AU71" s="1">
        <v>20876</v>
      </c>
      <c r="AV71" t="s">
        <v>211</v>
      </c>
    </row>
    <row r="72" spans="1:50" x14ac:dyDescent="0.35">
      <c r="A72" s="1">
        <v>43466</v>
      </c>
      <c r="B72" t="s">
        <v>488</v>
      </c>
      <c r="C72" t="s">
        <v>405</v>
      </c>
      <c r="D72">
        <v>239</v>
      </c>
      <c r="E72">
        <v>166</v>
      </c>
      <c r="F72">
        <v>335</v>
      </c>
      <c r="G72">
        <v>288</v>
      </c>
      <c r="H72" t="s">
        <v>489</v>
      </c>
      <c r="I72" t="s">
        <v>64</v>
      </c>
      <c r="J72" t="s">
        <v>75</v>
      </c>
      <c r="K72" t="s">
        <v>66</v>
      </c>
      <c r="M72">
        <v>192</v>
      </c>
      <c r="N72">
        <v>193</v>
      </c>
      <c r="O72">
        <v>952</v>
      </c>
      <c r="P72">
        <v>4.96</v>
      </c>
      <c r="R72">
        <v>512</v>
      </c>
      <c r="S72">
        <v>512</v>
      </c>
      <c r="T72">
        <v>73</v>
      </c>
      <c r="U72">
        <v>0.38200000000000001</v>
      </c>
      <c r="V72">
        <v>1</v>
      </c>
      <c r="W72">
        <v>0</v>
      </c>
      <c r="X72">
        <v>1</v>
      </c>
      <c r="Y72">
        <v>18</v>
      </c>
      <c r="Z72" s="2">
        <v>93061</v>
      </c>
      <c r="AA72">
        <v>2.14</v>
      </c>
      <c r="AB72" s="2">
        <v>93061</v>
      </c>
      <c r="AC72">
        <v>2.14</v>
      </c>
      <c r="AD72" s="2">
        <v>14078</v>
      </c>
      <c r="AE72" s="2">
        <v>1876990</v>
      </c>
      <c r="AF72" s="3">
        <v>0.15129999999999999</v>
      </c>
      <c r="AG72">
        <v>239</v>
      </c>
      <c r="AH72" s="4">
        <v>7531412</v>
      </c>
      <c r="AI72" s="4">
        <v>7829</v>
      </c>
      <c r="AJ72" s="4">
        <v>552</v>
      </c>
      <c r="AK72" t="s">
        <v>490</v>
      </c>
      <c r="AL72" t="s">
        <v>491</v>
      </c>
      <c r="AM72" t="s">
        <v>411</v>
      </c>
      <c r="AN72" t="s">
        <v>492</v>
      </c>
      <c r="AO72" t="s">
        <v>80</v>
      </c>
      <c r="AP72">
        <v>13</v>
      </c>
      <c r="AQ72">
        <v>8</v>
      </c>
      <c r="AR72">
        <v>23</v>
      </c>
      <c r="AS72">
        <v>46</v>
      </c>
      <c r="AT72">
        <v>47</v>
      </c>
      <c r="AU72" s="1">
        <v>26815</v>
      </c>
    </row>
    <row r="73" spans="1:50" x14ac:dyDescent="0.35">
      <c r="A73" s="1">
        <v>43466</v>
      </c>
      <c r="B73" t="s">
        <v>493</v>
      </c>
      <c r="C73" t="s">
        <v>494</v>
      </c>
      <c r="D73">
        <v>238</v>
      </c>
      <c r="E73">
        <v>172</v>
      </c>
      <c r="F73">
        <v>334</v>
      </c>
      <c r="G73">
        <v>334</v>
      </c>
      <c r="H73" t="s">
        <v>495</v>
      </c>
      <c r="I73" t="s">
        <v>64</v>
      </c>
      <c r="J73" t="s">
        <v>75</v>
      </c>
      <c r="K73" t="s">
        <v>66</v>
      </c>
      <c r="M73">
        <v>124</v>
      </c>
      <c r="N73">
        <v>125</v>
      </c>
      <c r="O73">
        <v>626</v>
      </c>
      <c r="P73">
        <v>5.05</v>
      </c>
      <c r="R73">
        <v>361</v>
      </c>
      <c r="S73">
        <v>361</v>
      </c>
      <c r="T73">
        <v>37</v>
      </c>
      <c r="U73">
        <v>0.30599999999999999</v>
      </c>
      <c r="V73">
        <v>1</v>
      </c>
      <c r="W73">
        <v>0</v>
      </c>
      <c r="X73">
        <v>2</v>
      </c>
      <c r="Y73">
        <v>14</v>
      </c>
      <c r="Z73" s="2">
        <v>61483</v>
      </c>
      <c r="AA73">
        <v>1.41</v>
      </c>
      <c r="AB73" s="2">
        <v>61483</v>
      </c>
      <c r="AC73">
        <v>1.41</v>
      </c>
      <c r="AD73" s="2">
        <v>11970</v>
      </c>
      <c r="AE73" s="2">
        <v>1187936</v>
      </c>
      <c r="AF73" s="3">
        <v>0.19470000000000001</v>
      </c>
      <c r="AG73">
        <v>256</v>
      </c>
      <c r="AH73" s="4">
        <v>5853893</v>
      </c>
      <c r="AI73" s="4">
        <v>9255</v>
      </c>
      <c r="AJ73" s="4">
        <v>559</v>
      </c>
      <c r="AK73" t="s">
        <v>496</v>
      </c>
      <c r="AL73" t="s">
        <v>497</v>
      </c>
      <c r="AM73" t="s">
        <v>411</v>
      </c>
      <c r="AN73" t="s">
        <v>492</v>
      </c>
      <c r="AO73" t="s">
        <v>80</v>
      </c>
      <c r="AP73">
        <v>13</v>
      </c>
      <c r="AQ73">
        <v>8</v>
      </c>
      <c r="AR73">
        <v>23</v>
      </c>
      <c r="AS73">
        <v>46</v>
      </c>
      <c r="AT73">
        <v>47</v>
      </c>
      <c r="AU73" s="1">
        <v>27029</v>
      </c>
    </row>
    <row r="74" spans="1:50" x14ac:dyDescent="0.35">
      <c r="A74" s="1">
        <v>43466</v>
      </c>
      <c r="B74" t="s">
        <v>498</v>
      </c>
      <c r="C74" t="s">
        <v>483</v>
      </c>
      <c r="D74">
        <v>216</v>
      </c>
      <c r="E74">
        <v>170</v>
      </c>
      <c r="F74">
        <v>328</v>
      </c>
      <c r="G74">
        <v>278</v>
      </c>
      <c r="H74" t="s">
        <v>499</v>
      </c>
      <c r="I74" t="s">
        <v>64</v>
      </c>
      <c r="J74" t="s">
        <v>75</v>
      </c>
      <c r="K74" t="s">
        <v>66</v>
      </c>
      <c r="M74">
        <v>376</v>
      </c>
      <c r="N74">
        <v>376</v>
      </c>
      <c r="O74" s="6">
        <v>1879</v>
      </c>
      <c r="P74">
        <v>5</v>
      </c>
      <c r="R74" s="2">
        <v>1029</v>
      </c>
      <c r="S74" s="2">
        <v>1029</v>
      </c>
      <c r="T74">
        <v>103</v>
      </c>
      <c r="U74">
        <v>0.27900000000000003</v>
      </c>
      <c r="V74">
        <v>1</v>
      </c>
      <c r="W74">
        <v>1</v>
      </c>
      <c r="X74">
        <v>6</v>
      </c>
      <c r="Y74">
        <v>17</v>
      </c>
      <c r="Z74" s="2">
        <v>187318</v>
      </c>
      <c r="AA74">
        <v>4.3</v>
      </c>
      <c r="AB74" s="2">
        <v>187318</v>
      </c>
      <c r="AC74">
        <v>4.3</v>
      </c>
      <c r="AD74" s="2">
        <v>38750</v>
      </c>
      <c r="AE74" s="2">
        <v>4017326</v>
      </c>
      <c r="AF74" s="3">
        <v>0.2069</v>
      </c>
      <c r="AG74">
        <v>239</v>
      </c>
      <c r="AH74" s="4">
        <v>16603000</v>
      </c>
      <c r="AI74" s="4">
        <v>8808</v>
      </c>
      <c r="AJ74" s="4">
        <v>595</v>
      </c>
      <c r="AK74" t="s">
        <v>492</v>
      </c>
      <c r="AL74" t="s">
        <v>439</v>
      </c>
      <c r="AM74" t="s">
        <v>411</v>
      </c>
      <c r="AN74" t="s">
        <v>500</v>
      </c>
      <c r="AO74" t="s">
        <v>80</v>
      </c>
      <c r="AP74">
        <v>13</v>
      </c>
      <c r="AQ74">
        <v>8</v>
      </c>
      <c r="AR74">
        <v>23</v>
      </c>
      <c r="AS74">
        <v>46</v>
      </c>
      <c r="AT74">
        <v>47</v>
      </c>
      <c r="AU74" s="1">
        <v>27241</v>
      </c>
    </row>
    <row r="75" spans="1:50" x14ac:dyDescent="0.35">
      <c r="A75" s="1">
        <v>43466</v>
      </c>
      <c r="B75" t="s">
        <v>501</v>
      </c>
      <c r="C75" t="s">
        <v>219</v>
      </c>
      <c r="D75">
        <v>232</v>
      </c>
      <c r="E75">
        <v>91</v>
      </c>
      <c r="F75">
        <v>347</v>
      </c>
      <c r="G75">
        <v>240</v>
      </c>
      <c r="H75" t="s">
        <v>502</v>
      </c>
      <c r="I75" t="s">
        <v>64</v>
      </c>
      <c r="J75" t="s">
        <v>75</v>
      </c>
      <c r="K75" t="s">
        <v>235</v>
      </c>
      <c r="M75">
        <v>214</v>
      </c>
      <c r="N75">
        <v>216</v>
      </c>
      <c r="O75">
        <v>701</v>
      </c>
      <c r="P75">
        <v>3.28</v>
      </c>
      <c r="R75">
        <v>240</v>
      </c>
      <c r="S75">
        <v>240</v>
      </c>
      <c r="T75">
        <v>192</v>
      </c>
      <c r="U75">
        <v>0.91</v>
      </c>
      <c r="V75">
        <v>1</v>
      </c>
      <c r="W75">
        <v>0</v>
      </c>
      <c r="X75">
        <v>1</v>
      </c>
      <c r="Y75">
        <v>13</v>
      </c>
      <c r="Z75" s="2">
        <v>51873</v>
      </c>
      <c r="AA75">
        <v>1.19</v>
      </c>
      <c r="AB75" s="2">
        <v>51873</v>
      </c>
      <c r="AC75">
        <v>1.19</v>
      </c>
      <c r="AD75" s="2">
        <v>11294</v>
      </c>
      <c r="AE75" s="2">
        <v>1325412</v>
      </c>
      <c r="AF75" s="3">
        <v>0.2177</v>
      </c>
      <c r="AG75">
        <v>202</v>
      </c>
      <c r="AH75" s="4">
        <v>5835896</v>
      </c>
      <c r="AI75" s="4">
        <v>7973</v>
      </c>
      <c r="AJ75" s="4">
        <v>352</v>
      </c>
      <c r="AK75" t="s">
        <v>503</v>
      </c>
      <c r="AL75" t="s">
        <v>504</v>
      </c>
      <c r="AM75" t="s">
        <v>505</v>
      </c>
      <c r="AN75" t="s">
        <v>506</v>
      </c>
      <c r="AO75" t="s">
        <v>198</v>
      </c>
      <c r="AP75">
        <v>12</v>
      </c>
      <c r="AQ75">
        <v>5</v>
      </c>
      <c r="AR75">
        <v>14</v>
      </c>
      <c r="AS75">
        <v>29</v>
      </c>
      <c r="AT75">
        <v>27</v>
      </c>
      <c r="AU75" s="1">
        <v>26754</v>
      </c>
      <c r="AW75" t="s">
        <v>236</v>
      </c>
    </row>
    <row r="76" spans="1:50" x14ac:dyDescent="0.35">
      <c r="A76" s="1">
        <v>43466</v>
      </c>
      <c r="B76" t="s">
        <v>507</v>
      </c>
      <c r="C76" t="s">
        <v>508</v>
      </c>
      <c r="D76">
        <v>69</v>
      </c>
      <c r="E76">
        <v>69</v>
      </c>
      <c r="F76">
        <v>223</v>
      </c>
      <c r="G76">
        <v>223</v>
      </c>
      <c r="H76" t="s">
        <v>509</v>
      </c>
      <c r="I76" t="s">
        <v>64</v>
      </c>
      <c r="J76" t="s">
        <v>65</v>
      </c>
      <c r="K76" t="s">
        <v>66</v>
      </c>
      <c r="M76">
        <v>700</v>
      </c>
      <c r="N76">
        <v>700</v>
      </c>
      <c r="O76" s="6">
        <v>3281</v>
      </c>
      <c r="P76">
        <v>4.6900000000000004</v>
      </c>
      <c r="R76" s="2">
        <v>1554</v>
      </c>
      <c r="S76" s="2">
        <v>1554</v>
      </c>
      <c r="T76">
        <v>301</v>
      </c>
      <c r="U76">
        <v>0.434</v>
      </c>
      <c r="V76">
        <v>11</v>
      </c>
      <c r="W76">
        <v>0</v>
      </c>
      <c r="X76">
        <v>13</v>
      </c>
      <c r="Y76">
        <v>7</v>
      </c>
      <c r="Z76" s="2">
        <v>528967</v>
      </c>
      <c r="AA76">
        <v>12.14</v>
      </c>
      <c r="AB76" s="2">
        <v>496296</v>
      </c>
      <c r="AC76">
        <v>11.39</v>
      </c>
      <c r="AD76" s="2">
        <v>86767</v>
      </c>
      <c r="AE76" s="2">
        <v>5878957</v>
      </c>
      <c r="AF76" s="3">
        <v>0.16400000000000001</v>
      </c>
      <c r="AG76">
        <v>128</v>
      </c>
      <c r="AH76" s="4">
        <v>7702277</v>
      </c>
      <c r="AI76" s="4">
        <v>2346</v>
      </c>
      <c r="AJ76" s="4">
        <v>541</v>
      </c>
      <c r="AK76" t="s">
        <v>510</v>
      </c>
      <c r="AL76" t="s">
        <v>511</v>
      </c>
      <c r="AM76" t="s">
        <v>512</v>
      </c>
      <c r="AN76" t="s">
        <v>513</v>
      </c>
      <c r="AO76" t="s">
        <v>80</v>
      </c>
      <c r="AP76">
        <v>1</v>
      </c>
      <c r="AQ76">
        <v>12</v>
      </c>
      <c r="AR76">
        <v>18</v>
      </c>
      <c r="AS76">
        <v>50</v>
      </c>
      <c r="AT76">
        <v>34</v>
      </c>
      <c r="AU76" s="1">
        <v>19535</v>
      </c>
    </row>
    <row r="77" spans="1:50" x14ac:dyDescent="0.35">
      <c r="A77" s="1">
        <v>43466</v>
      </c>
      <c r="B77" t="s">
        <v>514</v>
      </c>
      <c r="C77" t="s">
        <v>116</v>
      </c>
      <c r="D77">
        <v>199</v>
      </c>
      <c r="E77">
        <v>64</v>
      </c>
      <c r="F77">
        <v>359</v>
      </c>
      <c r="G77">
        <v>219</v>
      </c>
      <c r="H77" t="s">
        <v>515</v>
      </c>
      <c r="I77" t="s">
        <v>64</v>
      </c>
      <c r="J77" t="s">
        <v>65</v>
      </c>
      <c r="K77" t="s">
        <v>235</v>
      </c>
      <c r="M77">
        <v>171</v>
      </c>
      <c r="N77">
        <v>171</v>
      </c>
      <c r="O77">
        <v>512.5</v>
      </c>
      <c r="P77">
        <v>3</v>
      </c>
      <c r="R77">
        <v>186</v>
      </c>
      <c r="S77">
        <v>186</v>
      </c>
      <c r="T77">
        <v>144</v>
      </c>
      <c r="U77">
        <v>0.86699999999999999</v>
      </c>
      <c r="V77">
        <v>1</v>
      </c>
      <c r="W77">
        <v>0</v>
      </c>
      <c r="X77">
        <v>1</v>
      </c>
      <c r="Y77">
        <v>16</v>
      </c>
      <c r="Z77" s="2">
        <v>32004</v>
      </c>
      <c r="AA77">
        <v>0.73</v>
      </c>
      <c r="AB77" s="2">
        <v>32004</v>
      </c>
      <c r="AC77">
        <v>0.73</v>
      </c>
      <c r="AD77" s="2">
        <v>20446</v>
      </c>
      <c r="AE77" s="2">
        <v>1361650</v>
      </c>
      <c r="AF77" s="3">
        <v>0.63890000000000002</v>
      </c>
      <c r="AG77">
        <v>255</v>
      </c>
      <c r="AH77" s="4">
        <v>6600521</v>
      </c>
      <c r="AI77" s="4">
        <v>11882</v>
      </c>
      <c r="AJ77" s="4">
        <v>303</v>
      </c>
      <c r="AK77" t="s">
        <v>516</v>
      </c>
      <c r="AL77" t="s">
        <v>517</v>
      </c>
      <c r="AM77" t="s">
        <v>120</v>
      </c>
      <c r="AN77" t="s">
        <v>118</v>
      </c>
      <c r="AO77" t="s">
        <v>95</v>
      </c>
      <c r="AP77">
        <v>11</v>
      </c>
      <c r="AQ77">
        <v>13</v>
      </c>
      <c r="AR77">
        <v>29</v>
      </c>
      <c r="AS77">
        <v>68</v>
      </c>
      <c r="AT77">
        <v>8</v>
      </c>
      <c r="AU77" s="1">
        <v>26998</v>
      </c>
      <c r="AW77" t="s">
        <v>236</v>
      </c>
    </row>
    <row r="78" spans="1:50" x14ac:dyDescent="0.35">
      <c r="A78" s="1">
        <v>43466</v>
      </c>
      <c r="B78" t="s">
        <v>518</v>
      </c>
      <c r="C78" t="s">
        <v>519</v>
      </c>
      <c r="D78">
        <v>312</v>
      </c>
      <c r="E78">
        <v>351</v>
      </c>
      <c r="F78">
        <v>331</v>
      </c>
      <c r="G78">
        <v>765</v>
      </c>
      <c r="H78" t="s">
        <v>520</v>
      </c>
      <c r="I78" t="s">
        <v>64</v>
      </c>
      <c r="J78" t="s">
        <v>75</v>
      </c>
      <c r="K78" t="s">
        <v>84</v>
      </c>
      <c r="M78">
        <v>121</v>
      </c>
      <c r="N78">
        <v>121</v>
      </c>
      <c r="O78">
        <v>527.5</v>
      </c>
      <c r="P78">
        <v>4.3600000000000003</v>
      </c>
      <c r="R78">
        <v>241</v>
      </c>
      <c r="S78">
        <v>241</v>
      </c>
      <c r="T78">
        <v>33</v>
      </c>
      <c r="U78">
        <v>0.27500000000000002</v>
      </c>
      <c r="V78">
        <v>8</v>
      </c>
      <c r="W78">
        <v>0</v>
      </c>
      <c r="X78">
        <v>8</v>
      </c>
      <c r="Y78">
        <v>4</v>
      </c>
      <c r="Z78" s="2">
        <v>51255</v>
      </c>
      <c r="AA78">
        <v>1.18</v>
      </c>
      <c r="AB78" s="2">
        <v>51255</v>
      </c>
      <c r="AC78">
        <v>1.18</v>
      </c>
      <c r="AD78" s="2">
        <v>31650</v>
      </c>
      <c r="AE78" s="2">
        <v>1139400</v>
      </c>
      <c r="AF78" s="3">
        <v>0.61750000000000005</v>
      </c>
      <c r="AG78">
        <v>204</v>
      </c>
      <c r="AH78" s="4">
        <v>7974650</v>
      </c>
      <c r="AI78" s="4">
        <v>15118</v>
      </c>
      <c r="AJ78" s="4">
        <v>625</v>
      </c>
      <c r="AK78" t="s">
        <v>521</v>
      </c>
      <c r="AL78" t="s">
        <v>164</v>
      </c>
      <c r="AM78" t="s">
        <v>341</v>
      </c>
      <c r="AN78" t="s">
        <v>522</v>
      </c>
      <c r="AO78" t="s">
        <v>80</v>
      </c>
      <c r="AP78">
        <v>8</v>
      </c>
      <c r="AQ78" t="s">
        <v>523</v>
      </c>
      <c r="AR78" t="s">
        <v>524</v>
      </c>
      <c r="AS78" t="s">
        <v>525</v>
      </c>
      <c r="AT78">
        <v>41</v>
      </c>
      <c r="AU78" s="1">
        <v>31659</v>
      </c>
      <c r="AX78" t="s">
        <v>108</v>
      </c>
    </row>
    <row r="79" spans="1:50" x14ac:dyDescent="0.35">
      <c r="A79" s="1">
        <v>43466</v>
      </c>
      <c r="B79" t="s">
        <v>526</v>
      </c>
      <c r="C79" t="s">
        <v>527</v>
      </c>
      <c r="D79">
        <v>70</v>
      </c>
      <c r="E79">
        <v>70</v>
      </c>
      <c r="F79">
        <v>536</v>
      </c>
      <c r="G79">
        <v>536</v>
      </c>
      <c r="H79" t="s">
        <v>528</v>
      </c>
      <c r="I79" t="s">
        <v>64</v>
      </c>
      <c r="J79" t="s">
        <v>65</v>
      </c>
      <c r="K79" t="s">
        <v>66</v>
      </c>
      <c r="M79" s="2">
        <v>1439</v>
      </c>
      <c r="N79" s="2">
        <v>1444</v>
      </c>
      <c r="O79" s="6">
        <v>6588.5</v>
      </c>
      <c r="P79">
        <v>4.58</v>
      </c>
      <c r="R79" s="2">
        <v>3250</v>
      </c>
      <c r="S79" s="2">
        <v>3250</v>
      </c>
      <c r="T79">
        <v>519</v>
      </c>
      <c r="U79">
        <v>0.36399999999999999</v>
      </c>
      <c r="V79">
        <v>15</v>
      </c>
      <c r="W79">
        <v>0</v>
      </c>
      <c r="X79">
        <v>30</v>
      </c>
      <c r="Y79">
        <v>7</v>
      </c>
      <c r="Z79" s="2">
        <v>1264130</v>
      </c>
      <c r="AA79">
        <v>29.02</v>
      </c>
      <c r="AB79" s="2">
        <v>1264130</v>
      </c>
      <c r="AC79">
        <v>29.02</v>
      </c>
      <c r="AD79" s="2">
        <v>223364</v>
      </c>
      <c r="AE79" s="2">
        <v>12338237</v>
      </c>
      <c r="AF79" s="3">
        <v>0.1767</v>
      </c>
      <c r="AG79">
        <v>112</v>
      </c>
      <c r="AH79" s="4">
        <v>14773000</v>
      </c>
      <c r="AI79" s="4">
        <v>2247</v>
      </c>
      <c r="AJ79" s="4">
        <v>517</v>
      </c>
      <c r="AK79" t="s">
        <v>78</v>
      </c>
      <c r="AL79" t="s">
        <v>529</v>
      </c>
      <c r="AM79" t="s">
        <v>312</v>
      </c>
      <c r="AN79" t="s">
        <v>530</v>
      </c>
      <c r="AO79" t="s">
        <v>80</v>
      </c>
      <c r="AP79">
        <v>5</v>
      </c>
      <c r="AQ79">
        <v>8</v>
      </c>
      <c r="AR79" t="s">
        <v>531</v>
      </c>
      <c r="AS79">
        <v>60</v>
      </c>
      <c r="AT79">
        <v>42</v>
      </c>
      <c r="AU79" s="1">
        <v>20234</v>
      </c>
      <c r="AV79" t="s">
        <v>172</v>
      </c>
    </row>
    <row r="80" spans="1:50" x14ac:dyDescent="0.35">
      <c r="A80" s="1">
        <v>43466</v>
      </c>
      <c r="B80" t="s">
        <v>532</v>
      </c>
      <c r="C80" t="s">
        <v>448</v>
      </c>
      <c r="D80">
        <v>190</v>
      </c>
      <c r="E80">
        <v>342</v>
      </c>
      <c r="F80">
        <v>301</v>
      </c>
      <c r="G80">
        <v>301</v>
      </c>
      <c r="H80" t="s">
        <v>533</v>
      </c>
      <c r="I80" t="s">
        <v>64</v>
      </c>
      <c r="J80" t="s">
        <v>65</v>
      </c>
      <c r="K80" t="s">
        <v>66</v>
      </c>
      <c r="M80">
        <v>175</v>
      </c>
      <c r="N80">
        <v>175</v>
      </c>
      <c r="O80">
        <v>841.5</v>
      </c>
      <c r="P80">
        <v>4.8099999999999996</v>
      </c>
      <c r="R80">
        <v>479</v>
      </c>
      <c r="S80">
        <v>479</v>
      </c>
      <c r="T80">
        <v>69</v>
      </c>
      <c r="U80">
        <v>0.39400000000000002</v>
      </c>
      <c r="V80">
        <v>1</v>
      </c>
      <c r="W80">
        <v>0</v>
      </c>
      <c r="X80">
        <v>2</v>
      </c>
      <c r="Y80">
        <v>8</v>
      </c>
      <c r="Z80" s="2">
        <v>82967</v>
      </c>
      <c r="AA80">
        <v>1.9</v>
      </c>
      <c r="AB80" s="2">
        <v>82967</v>
      </c>
      <c r="AC80">
        <v>1.9</v>
      </c>
      <c r="AD80" s="2">
        <v>24796</v>
      </c>
      <c r="AE80" s="2">
        <v>1647000</v>
      </c>
      <c r="AF80" s="3">
        <v>0.2989</v>
      </c>
      <c r="AG80">
        <v>252</v>
      </c>
      <c r="AH80" s="4">
        <v>8704709</v>
      </c>
      <c r="AI80" s="4">
        <v>10259</v>
      </c>
      <c r="AJ80" s="4">
        <v>544</v>
      </c>
      <c r="AK80" t="s">
        <v>534</v>
      </c>
      <c r="AL80" t="s">
        <v>535</v>
      </c>
      <c r="AM80" t="s">
        <v>536</v>
      </c>
      <c r="AN80" t="s">
        <v>152</v>
      </c>
      <c r="AO80" t="s">
        <v>71</v>
      </c>
      <c r="AP80">
        <v>3</v>
      </c>
      <c r="AQ80">
        <v>15</v>
      </c>
      <c r="AR80">
        <v>32</v>
      </c>
      <c r="AS80">
        <v>79</v>
      </c>
      <c r="AT80">
        <v>17</v>
      </c>
      <c r="AU80" s="1">
        <v>26907</v>
      </c>
      <c r="AW80" t="s">
        <v>186</v>
      </c>
    </row>
    <row r="81" spans="1:51" x14ac:dyDescent="0.35">
      <c r="A81" s="1">
        <v>43466</v>
      </c>
      <c r="B81" t="s">
        <v>537</v>
      </c>
      <c r="C81" t="s">
        <v>538</v>
      </c>
      <c r="D81">
        <v>155</v>
      </c>
      <c r="E81">
        <v>127</v>
      </c>
      <c r="F81">
        <v>265</v>
      </c>
      <c r="G81">
        <v>259</v>
      </c>
      <c r="H81" t="s">
        <v>539</v>
      </c>
      <c r="I81" t="s">
        <v>64</v>
      </c>
      <c r="J81" t="s">
        <v>65</v>
      </c>
      <c r="K81" t="s">
        <v>66</v>
      </c>
      <c r="M81">
        <v>219</v>
      </c>
      <c r="N81">
        <v>223</v>
      </c>
      <c r="O81">
        <v>953.5</v>
      </c>
      <c r="P81">
        <v>4.3499999999999996</v>
      </c>
      <c r="R81">
        <v>453</v>
      </c>
      <c r="S81">
        <v>453</v>
      </c>
      <c r="T81">
        <v>87</v>
      </c>
      <c r="U81">
        <v>0.40699999999999997</v>
      </c>
      <c r="V81">
        <v>1</v>
      </c>
      <c r="W81">
        <v>0</v>
      </c>
      <c r="X81">
        <v>1</v>
      </c>
      <c r="Y81">
        <v>22</v>
      </c>
      <c r="Z81" s="2">
        <v>32690</v>
      </c>
      <c r="AA81">
        <v>0.75</v>
      </c>
      <c r="AB81" s="2">
        <v>32690</v>
      </c>
      <c r="AC81">
        <v>0.75</v>
      </c>
      <c r="AD81" s="2">
        <v>10319</v>
      </c>
      <c r="AE81" s="2">
        <v>1794597</v>
      </c>
      <c r="AF81" s="3">
        <v>0.31569999999999998</v>
      </c>
      <c r="AG81">
        <v>604</v>
      </c>
      <c r="AH81" s="4">
        <v>4044899</v>
      </c>
      <c r="AI81" s="4">
        <v>4130</v>
      </c>
      <c r="AJ81" s="4">
        <v>532</v>
      </c>
      <c r="AK81" t="s">
        <v>105</v>
      </c>
      <c r="AL81" t="s">
        <v>540</v>
      </c>
      <c r="AM81" t="s">
        <v>541</v>
      </c>
      <c r="AN81" t="s">
        <v>542</v>
      </c>
      <c r="AO81" t="s">
        <v>95</v>
      </c>
      <c r="AP81">
        <v>7</v>
      </c>
      <c r="AQ81">
        <v>10</v>
      </c>
      <c r="AR81">
        <v>30</v>
      </c>
      <c r="AS81">
        <v>69</v>
      </c>
      <c r="AT81">
        <v>6</v>
      </c>
      <c r="AU81" s="1">
        <v>25290</v>
      </c>
    </row>
    <row r="82" spans="1:51" x14ac:dyDescent="0.35">
      <c r="A82" s="1">
        <v>43466</v>
      </c>
      <c r="B82" t="s">
        <v>1995</v>
      </c>
      <c r="D82" t="s">
        <v>1996</v>
      </c>
      <c r="E82">
        <v>82</v>
      </c>
      <c r="F82">
        <v>569</v>
      </c>
      <c r="G82">
        <v>569</v>
      </c>
      <c r="H82" t="s">
        <v>544</v>
      </c>
      <c r="I82" t="s">
        <v>64</v>
      </c>
      <c r="J82" t="s">
        <v>65</v>
      </c>
      <c r="K82" t="s">
        <v>66</v>
      </c>
      <c r="M82" s="2">
        <v>2054</v>
      </c>
      <c r="N82" s="2">
        <v>2058</v>
      </c>
      <c r="O82" s="2">
        <v>9269</v>
      </c>
      <c r="P82">
        <v>4.51</v>
      </c>
      <c r="R82" s="2">
        <v>4240</v>
      </c>
      <c r="S82" s="2">
        <v>4240</v>
      </c>
      <c r="T82">
        <v>850</v>
      </c>
      <c r="U82">
        <v>0.41599999999999998</v>
      </c>
      <c r="V82">
        <v>17</v>
      </c>
      <c r="W82">
        <v>0</v>
      </c>
      <c r="X82">
        <v>17</v>
      </c>
      <c r="Y82" t="s">
        <v>1997</v>
      </c>
      <c r="Z82" s="2">
        <v>947991</v>
      </c>
      <c r="AA82">
        <v>21.76</v>
      </c>
      <c r="AB82" s="2">
        <v>863250</v>
      </c>
      <c r="AC82">
        <v>19.82</v>
      </c>
      <c r="AD82" s="2">
        <v>138552</v>
      </c>
      <c r="AE82" s="2">
        <v>17567741</v>
      </c>
      <c r="AF82" s="3">
        <v>0.1462</v>
      </c>
      <c r="AG82">
        <v>195</v>
      </c>
      <c r="AH82" s="4">
        <v>37441000</v>
      </c>
      <c r="AI82" s="4">
        <v>4062</v>
      </c>
      <c r="AJ82" s="4">
        <v>564</v>
      </c>
      <c r="AK82" t="s">
        <v>550</v>
      </c>
      <c r="AL82" t="s">
        <v>289</v>
      </c>
      <c r="AM82" t="s">
        <v>146</v>
      </c>
      <c r="AN82" t="s">
        <v>105</v>
      </c>
      <c r="AO82" t="s">
        <v>95</v>
      </c>
      <c r="AP82">
        <v>7</v>
      </c>
      <c r="AQ82">
        <v>13</v>
      </c>
      <c r="AR82">
        <v>30</v>
      </c>
      <c r="AS82">
        <v>69</v>
      </c>
      <c r="AT82">
        <v>7</v>
      </c>
      <c r="AU82" s="1">
        <v>21453</v>
      </c>
      <c r="AV82" t="s">
        <v>547</v>
      </c>
    </row>
    <row r="83" spans="1:51" x14ac:dyDescent="0.35">
      <c r="A83" s="1">
        <v>43466</v>
      </c>
      <c r="B83" t="s">
        <v>543</v>
      </c>
      <c r="C83" t="s">
        <v>143</v>
      </c>
      <c r="D83">
        <v>148</v>
      </c>
      <c r="E83">
        <v>82</v>
      </c>
      <c r="F83">
        <v>569</v>
      </c>
      <c r="G83">
        <v>569</v>
      </c>
      <c r="H83" t="s">
        <v>544</v>
      </c>
      <c r="I83" t="s">
        <v>64</v>
      </c>
      <c r="J83" t="s">
        <v>65</v>
      </c>
      <c r="K83" t="s">
        <v>66</v>
      </c>
      <c r="M83">
        <v>135</v>
      </c>
      <c r="N83">
        <v>135</v>
      </c>
      <c r="O83">
        <v>667.5</v>
      </c>
      <c r="P83">
        <v>4.9400000000000004</v>
      </c>
      <c r="R83">
        <v>337</v>
      </c>
      <c r="S83">
        <v>337</v>
      </c>
      <c r="T83">
        <v>50</v>
      </c>
      <c r="U83">
        <v>0.37</v>
      </c>
      <c r="V83">
        <v>1</v>
      </c>
      <c r="W83">
        <v>0</v>
      </c>
      <c r="X83">
        <v>1</v>
      </c>
      <c r="Y83">
        <v>16</v>
      </c>
      <c r="Z83" s="2">
        <v>23957</v>
      </c>
      <c r="AA83">
        <v>0.55000000000000004</v>
      </c>
      <c r="AB83" s="2">
        <v>23957</v>
      </c>
      <c r="AC83">
        <v>0.55000000000000004</v>
      </c>
      <c r="AD83" s="2">
        <v>8884</v>
      </c>
      <c r="AE83" s="2">
        <v>1289500</v>
      </c>
      <c r="AF83" s="3">
        <v>0.37080000000000002</v>
      </c>
      <c r="AG83">
        <v>613</v>
      </c>
      <c r="AH83" s="4">
        <v>3783000</v>
      </c>
      <c r="AI83" s="4">
        <v>5667</v>
      </c>
      <c r="AJ83" s="4">
        <v>600</v>
      </c>
      <c r="AK83" t="s">
        <v>545</v>
      </c>
      <c r="AL83" t="s">
        <v>546</v>
      </c>
      <c r="AM83" t="s">
        <v>105</v>
      </c>
      <c r="AO83" t="s">
        <v>95</v>
      </c>
      <c r="AP83">
        <v>7</v>
      </c>
      <c r="AQ83">
        <v>10</v>
      </c>
      <c r="AR83">
        <v>30</v>
      </c>
      <c r="AS83">
        <v>69</v>
      </c>
      <c r="AT83">
        <v>7</v>
      </c>
      <c r="AU83" s="1">
        <v>23923</v>
      </c>
      <c r="AV83" t="s">
        <v>547</v>
      </c>
    </row>
    <row r="84" spans="1:51" x14ac:dyDescent="0.35">
      <c r="A84" s="1">
        <v>43466</v>
      </c>
      <c r="B84" t="s">
        <v>548</v>
      </c>
      <c r="C84" t="s">
        <v>143</v>
      </c>
      <c r="D84">
        <v>82</v>
      </c>
      <c r="E84">
        <v>82</v>
      </c>
      <c r="F84">
        <v>569</v>
      </c>
      <c r="G84">
        <v>569</v>
      </c>
      <c r="H84" t="s">
        <v>544</v>
      </c>
      <c r="I84" t="s">
        <v>64</v>
      </c>
      <c r="J84" t="s">
        <v>65</v>
      </c>
      <c r="K84" t="s">
        <v>66</v>
      </c>
      <c r="M84" s="2">
        <v>1302</v>
      </c>
      <c r="N84" s="2">
        <v>1305</v>
      </c>
      <c r="O84" s="6">
        <v>5806</v>
      </c>
      <c r="P84">
        <v>4.46</v>
      </c>
      <c r="R84" s="2">
        <v>2651</v>
      </c>
      <c r="S84" s="2">
        <v>2651</v>
      </c>
      <c r="T84">
        <v>543</v>
      </c>
      <c r="U84">
        <v>0.42</v>
      </c>
      <c r="V84">
        <v>11</v>
      </c>
      <c r="W84">
        <v>0</v>
      </c>
      <c r="X84">
        <v>11</v>
      </c>
      <c r="Y84" t="s">
        <v>549</v>
      </c>
      <c r="Z84" s="2">
        <v>533018</v>
      </c>
      <c r="AA84">
        <v>12.24</v>
      </c>
      <c r="AB84" s="2">
        <v>533018</v>
      </c>
      <c r="AC84">
        <v>12.24</v>
      </c>
      <c r="AD84" s="2">
        <v>94508</v>
      </c>
      <c r="AE84" s="2">
        <v>10999163</v>
      </c>
      <c r="AF84" s="3">
        <v>0.17730000000000001</v>
      </c>
      <c r="AG84">
        <v>217</v>
      </c>
      <c r="AH84" s="4">
        <v>22701754</v>
      </c>
      <c r="AI84" s="4">
        <v>3933</v>
      </c>
      <c r="AJ84" s="4">
        <v>549</v>
      </c>
      <c r="AK84" t="s">
        <v>550</v>
      </c>
      <c r="AL84" t="s">
        <v>289</v>
      </c>
      <c r="AM84" t="s">
        <v>146</v>
      </c>
      <c r="AN84" t="s">
        <v>107</v>
      </c>
      <c r="AO84" t="s">
        <v>95</v>
      </c>
      <c r="AP84">
        <v>7</v>
      </c>
      <c r="AQ84">
        <v>13</v>
      </c>
      <c r="AR84">
        <v>30</v>
      </c>
      <c r="AS84">
        <v>69</v>
      </c>
      <c r="AT84">
        <v>7</v>
      </c>
      <c r="AU84" s="1">
        <v>21453</v>
      </c>
      <c r="AV84" t="s">
        <v>547</v>
      </c>
    </row>
    <row r="85" spans="1:51" x14ac:dyDescent="0.35">
      <c r="A85" s="1">
        <v>43466</v>
      </c>
      <c r="B85" t="s">
        <v>551</v>
      </c>
      <c r="C85" t="s">
        <v>143</v>
      </c>
      <c r="D85">
        <v>582</v>
      </c>
      <c r="E85">
        <v>82</v>
      </c>
      <c r="F85">
        <v>569</v>
      </c>
      <c r="G85">
        <v>569</v>
      </c>
      <c r="H85" t="s">
        <v>544</v>
      </c>
      <c r="I85" t="s">
        <v>64</v>
      </c>
      <c r="J85" t="s">
        <v>65</v>
      </c>
      <c r="K85" t="s">
        <v>66</v>
      </c>
      <c r="M85">
        <v>752</v>
      </c>
      <c r="N85">
        <v>753</v>
      </c>
      <c r="O85" s="6">
        <v>3463</v>
      </c>
      <c r="P85">
        <v>4.6100000000000003</v>
      </c>
      <c r="R85" s="2">
        <v>1589</v>
      </c>
      <c r="S85" s="2">
        <v>1589</v>
      </c>
      <c r="T85">
        <v>307</v>
      </c>
      <c r="U85">
        <v>0.41</v>
      </c>
      <c r="V85">
        <v>6</v>
      </c>
      <c r="W85">
        <v>0</v>
      </c>
      <c r="X85">
        <v>6</v>
      </c>
      <c r="Y85" t="s">
        <v>552</v>
      </c>
      <c r="Z85" s="2">
        <v>414973</v>
      </c>
      <c r="AA85">
        <v>9.5299999999999994</v>
      </c>
      <c r="AB85" s="2">
        <v>330232</v>
      </c>
      <c r="AC85">
        <v>7.58</v>
      </c>
      <c r="AD85" s="2">
        <v>44044</v>
      </c>
      <c r="AE85" s="2">
        <v>6568578</v>
      </c>
      <c r="AF85" s="3">
        <v>0.1061</v>
      </c>
      <c r="AG85">
        <v>167</v>
      </c>
      <c r="AH85" s="4">
        <v>14739246</v>
      </c>
      <c r="AI85" s="4">
        <v>4277</v>
      </c>
      <c r="AJ85" s="4">
        <v>589</v>
      </c>
      <c r="AK85" t="s">
        <v>550</v>
      </c>
      <c r="AL85" t="s">
        <v>107</v>
      </c>
      <c r="AM85" t="s">
        <v>146</v>
      </c>
      <c r="AN85" t="s">
        <v>105</v>
      </c>
      <c r="AO85" t="s">
        <v>95</v>
      </c>
      <c r="AP85">
        <v>7</v>
      </c>
      <c r="AQ85">
        <v>13</v>
      </c>
      <c r="AR85">
        <v>30</v>
      </c>
      <c r="AS85">
        <v>69</v>
      </c>
      <c r="AT85">
        <v>7</v>
      </c>
      <c r="AU85" s="1">
        <v>21453</v>
      </c>
      <c r="AV85" t="s">
        <v>547</v>
      </c>
    </row>
    <row r="86" spans="1:51" x14ac:dyDescent="0.35">
      <c r="A86" s="1">
        <v>43466</v>
      </c>
      <c r="B86" t="s">
        <v>553</v>
      </c>
      <c r="C86" t="s">
        <v>554</v>
      </c>
      <c r="D86">
        <v>111</v>
      </c>
      <c r="E86">
        <v>111</v>
      </c>
      <c r="F86">
        <v>434</v>
      </c>
      <c r="G86">
        <v>434</v>
      </c>
      <c r="H86" t="s">
        <v>555</v>
      </c>
      <c r="I86" t="s">
        <v>176</v>
      </c>
      <c r="J86" t="s">
        <v>65</v>
      </c>
      <c r="K86" t="s">
        <v>66</v>
      </c>
      <c r="L86">
        <v>278</v>
      </c>
      <c r="M86" s="2">
        <v>1211</v>
      </c>
      <c r="N86" s="2">
        <v>1217</v>
      </c>
      <c r="O86" s="6">
        <v>5344.5</v>
      </c>
      <c r="P86">
        <v>4.41</v>
      </c>
      <c r="Q86">
        <v>631</v>
      </c>
      <c r="R86" s="2">
        <v>2169</v>
      </c>
      <c r="S86" s="2">
        <v>2800</v>
      </c>
      <c r="T86">
        <v>474</v>
      </c>
      <c r="U86">
        <v>0.4</v>
      </c>
      <c r="V86">
        <v>5</v>
      </c>
      <c r="W86">
        <v>0</v>
      </c>
      <c r="X86">
        <v>5</v>
      </c>
      <c r="Y86">
        <v>21</v>
      </c>
      <c r="Z86" s="2">
        <v>312188</v>
      </c>
      <c r="AA86">
        <v>7.17</v>
      </c>
      <c r="AB86" s="2">
        <v>292159</v>
      </c>
      <c r="AC86">
        <v>6.71</v>
      </c>
      <c r="AD86" s="2">
        <v>74433</v>
      </c>
      <c r="AE86" s="2">
        <v>9889060</v>
      </c>
      <c r="AF86" s="3">
        <v>0.2384</v>
      </c>
      <c r="AG86">
        <v>391</v>
      </c>
      <c r="AH86" s="4">
        <v>25146000</v>
      </c>
      <c r="AI86" s="4">
        <v>4687</v>
      </c>
      <c r="AJ86" s="4">
        <v>482</v>
      </c>
      <c r="AK86" t="s">
        <v>556</v>
      </c>
      <c r="AL86" t="s">
        <v>557</v>
      </c>
      <c r="AM86" t="s">
        <v>558</v>
      </c>
      <c r="AN86" t="s">
        <v>559</v>
      </c>
      <c r="AO86" t="s">
        <v>95</v>
      </c>
      <c r="AP86">
        <v>10</v>
      </c>
      <c r="AQ86">
        <v>13</v>
      </c>
      <c r="AR86">
        <v>30</v>
      </c>
      <c r="AS86">
        <v>70</v>
      </c>
      <c r="AT86">
        <v>9</v>
      </c>
      <c r="AU86" s="1">
        <v>24015</v>
      </c>
    </row>
    <row r="87" spans="1:51" x14ac:dyDescent="0.35">
      <c r="A87" s="1">
        <v>43466</v>
      </c>
      <c r="B87" t="s">
        <v>560</v>
      </c>
      <c r="C87" t="s">
        <v>561</v>
      </c>
      <c r="D87">
        <v>41</v>
      </c>
      <c r="E87">
        <v>41</v>
      </c>
      <c r="F87">
        <v>373</v>
      </c>
      <c r="G87">
        <v>373</v>
      </c>
      <c r="H87" t="s">
        <v>562</v>
      </c>
      <c r="I87" t="s">
        <v>64</v>
      </c>
      <c r="J87" t="s">
        <v>65</v>
      </c>
      <c r="K87" t="s">
        <v>66</v>
      </c>
      <c r="M87" s="2">
        <v>1167</v>
      </c>
      <c r="N87" s="2">
        <v>1167</v>
      </c>
      <c r="O87" s="6">
        <v>5054.5</v>
      </c>
      <c r="P87">
        <v>4.33</v>
      </c>
      <c r="R87" s="2">
        <v>2270</v>
      </c>
      <c r="S87" s="2">
        <v>2270</v>
      </c>
      <c r="T87">
        <v>532</v>
      </c>
      <c r="U87">
        <v>0.45900000000000002</v>
      </c>
      <c r="V87">
        <v>7</v>
      </c>
      <c r="W87">
        <v>1</v>
      </c>
      <c r="X87">
        <v>8</v>
      </c>
      <c r="Y87">
        <v>14</v>
      </c>
      <c r="Z87" s="2">
        <v>613884</v>
      </c>
      <c r="AA87">
        <v>14.09</v>
      </c>
      <c r="AB87" s="2">
        <v>570318</v>
      </c>
      <c r="AC87">
        <v>13.09</v>
      </c>
      <c r="AD87" s="2">
        <v>80457</v>
      </c>
      <c r="AE87" s="2">
        <v>9780114</v>
      </c>
      <c r="AF87" s="3">
        <v>0.13109999999999999</v>
      </c>
      <c r="AG87">
        <v>161</v>
      </c>
      <c r="AH87" s="4">
        <v>14202915</v>
      </c>
      <c r="AI87" s="4">
        <v>2812</v>
      </c>
      <c r="AJ87" s="4">
        <v>543</v>
      </c>
      <c r="AK87" t="s">
        <v>563</v>
      </c>
      <c r="AL87" t="s">
        <v>564</v>
      </c>
      <c r="AM87" t="s">
        <v>565</v>
      </c>
      <c r="AN87" t="s">
        <v>446</v>
      </c>
      <c r="AO87" t="s">
        <v>95</v>
      </c>
      <c r="AP87">
        <v>12</v>
      </c>
      <c r="AQ87">
        <v>13</v>
      </c>
      <c r="AR87">
        <v>31</v>
      </c>
      <c r="AS87">
        <v>72</v>
      </c>
      <c r="AT87">
        <v>10</v>
      </c>
      <c r="AU87" s="1">
        <v>18743</v>
      </c>
      <c r="AV87" t="s">
        <v>566</v>
      </c>
    </row>
    <row r="88" spans="1:51" x14ac:dyDescent="0.35">
      <c r="A88" s="1">
        <v>43466</v>
      </c>
      <c r="B88" t="s">
        <v>567</v>
      </c>
      <c r="C88" t="s">
        <v>568</v>
      </c>
      <c r="D88">
        <v>224</v>
      </c>
      <c r="E88">
        <v>59</v>
      </c>
      <c r="F88">
        <v>343</v>
      </c>
      <c r="G88">
        <v>236</v>
      </c>
      <c r="H88" t="s">
        <v>569</v>
      </c>
      <c r="I88" t="s">
        <v>64</v>
      </c>
      <c r="J88" t="s">
        <v>75</v>
      </c>
      <c r="K88" t="s">
        <v>66</v>
      </c>
      <c r="M88">
        <v>65</v>
      </c>
      <c r="N88">
        <v>66</v>
      </c>
      <c r="O88">
        <v>273.5</v>
      </c>
      <c r="P88">
        <v>4.21</v>
      </c>
      <c r="R88">
        <v>125</v>
      </c>
      <c r="S88">
        <v>125</v>
      </c>
      <c r="T88">
        <v>23</v>
      </c>
      <c r="U88">
        <v>0.35399999999999998</v>
      </c>
      <c r="V88">
        <v>1</v>
      </c>
      <c r="W88">
        <v>0</v>
      </c>
      <c r="X88">
        <v>1</v>
      </c>
      <c r="Y88">
        <v>6</v>
      </c>
      <c r="Z88" s="2">
        <v>28125</v>
      </c>
      <c r="AA88">
        <v>0.65</v>
      </c>
      <c r="AB88" s="2">
        <v>28125</v>
      </c>
      <c r="AC88">
        <v>0.65</v>
      </c>
      <c r="AD88" s="2">
        <v>9828</v>
      </c>
      <c r="AE88" s="2">
        <v>598000</v>
      </c>
      <c r="AF88" s="3">
        <v>0.34939999999999999</v>
      </c>
      <c r="AG88">
        <v>192</v>
      </c>
      <c r="AH88" s="4">
        <v>1710901</v>
      </c>
      <c r="AI88" s="4">
        <v>6078</v>
      </c>
      <c r="AJ88" s="4">
        <v>472</v>
      </c>
      <c r="AK88" t="s">
        <v>570</v>
      </c>
      <c r="AL88" t="s">
        <v>571</v>
      </c>
      <c r="AM88" t="s">
        <v>87</v>
      </c>
      <c r="AN88" t="s">
        <v>572</v>
      </c>
      <c r="AO88" t="s">
        <v>71</v>
      </c>
      <c r="AP88">
        <v>3</v>
      </c>
      <c r="AQ88">
        <v>15</v>
      </c>
      <c r="AR88">
        <v>32</v>
      </c>
      <c r="AS88">
        <v>79</v>
      </c>
      <c r="AT88">
        <v>17</v>
      </c>
      <c r="AU88" s="1">
        <v>26084</v>
      </c>
    </row>
    <row r="89" spans="1:51" x14ac:dyDescent="0.35">
      <c r="A89" s="1">
        <v>43466</v>
      </c>
      <c r="B89" t="s">
        <v>573</v>
      </c>
      <c r="C89" t="s">
        <v>574</v>
      </c>
      <c r="D89">
        <v>237</v>
      </c>
      <c r="E89">
        <v>28</v>
      </c>
      <c r="F89">
        <v>360</v>
      </c>
      <c r="G89">
        <v>360</v>
      </c>
      <c r="H89" t="s">
        <v>575</v>
      </c>
      <c r="I89" t="s">
        <v>64</v>
      </c>
      <c r="J89" t="s">
        <v>75</v>
      </c>
      <c r="K89" t="s">
        <v>66</v>
      </c>
      <c r="M89">
        <v>221</v>
      </c>
      <c r="N89">
        <v>221</v>
      </c>
      <c r="O89">
        <v>913.5</v>
      </c>
      <c r="P89">
        <v>4.13</v>
      </c>
      <c r="R89">
        <v>382</v>
      </c>
      <c r="S89">
        <v>382</v>
      </c>
      <c r="T89">
        <v>144</v>
      </c>
      <c r="U89">
        <v>0.65200000000000002</v>
      </c>
      <c r="V89">
        <v>2</v>
      </c>
      <c r="W89">
        <v>0</v>
      </c>
      <c r="X89">
        <v>2</v>
      </c>
      <c r="Y89" s="7">
        <v>43783</v>
      </c>
      <c r="Z89" s="2">
        <v>63175</v>
      </c>
      <c r="AA89">
        <v>1.45</v>
      </c>
      <c r="AB89" s="2">
        <v>63175</v>
      </c>
      <c r="AC89">
        <v>1.45</v>
      </c>
      <c r="AD89" s="2">
        <v>21301</v>
      </c>
      <c r="AE89" s="2">
        <v>1801668</v>
      </c>
      <c r="AF89" s="3">
        <v>0.3372</v>
      </c>
      <c r="AG89">
        <v>263</v>
      </c>
      <c r="AH89" s="4">
        <v>7717944</v>
      </c>
      <c r="AI89" s="4">
        <v>8330</v>
      </c>
      <c r="AJ89" s="4">
        <v>423</v>
      </c>
      <c r="AK89" t="s">
        <v>576</v>
      </c>
      <c r="AL89" t="s">
        <v>577</v>
      </c>
      <c r="AM89" t="s">
        <v>578</v>
      </c>
      <c r="AN89" t="s">
        <v>579</v>
      </c>
      <c r="AO89" t="s">
        <v>71</v>
      </c>
      <c r="AP89">
        <v>1</v>
      </c>
      <c r="AQ89">
        <v>15</v>
      </c>
      <c r="AR89">
        <v>32</v>
      </c>
      <c r="AS89">
        <v>84</v>
      </c>
      <c r="AT89">
        <v>17</v>
      </c>
      <c r="AU89" s="1">
        <v>26907</v>
      </c>
      <c r="AW89" t="s">
        <v>186</v>
      </c>
    </row>
    <row r="90" spans="1:51" x14ac:dyDescent="0.35">
      <c r="A90" s="1">
        <v>43466</v>
      </c>
      <c r="B90" t="s">
        <v>580</v>
      </c>
      <c r="C90" t="s">
        <v>364</v>
      </c>
      <c r="D90">
        <v>304</v>
      </c>
      <c r="E90">
        <v>530</v>
      </c>
      <c r="F90">
        <v>552</v>
      </c>
      <c r="G90">
        <v>748</v>
      </c>
      <c r="H90" t="s">
        <v>581</v>
      </c>
      <c r="I90" t="s">
        <v>64</v>
      </c>
      <c r="J90" t="s">
        <v>75</v>
      </c>
      <c r="K90" t="s">
        <v>66</v>
      </c>
      <c r="M90">
        <v>111</v>
      </c>
      <c r="N90">
        <v>111</v>
      </c>
      <c r="O90">
        <v>588.5</v>
      </c>
      <c r="P90">
        <v>5.3</v>
      </c>
      <c r="R90">
        <v>362</v>
      </c>
      <c r="S90">
        <v>362</v>
      </c>
      <c r="T90">
        <v>21</v>
      </c>
      <c r="U90">
        <v>0.191</v>
      </c>
      <c r="V90">
        <v>5</v>
      </c>
      <c r="W90">
        <v>0</v>
      </c>
      <c r="X90">
        <v>19</v>
      </c>
      <c r="Y90">
        <v>3</v>
      </c>
      <c r="Z90" s="2">
        <v>137566</v>
      </c>
      <c r="AA90">
        <v>3.16</v>
      </c>
      <c r="AB90" s="2">
        <v>137566</v>
      </c>
      <c r="AC90">
        <v>3.16</v>
      </c>
      <c r="AD90" s="2">
        <v>41134</v>
      </c>
      <c r="AE90" s="2">
        <v>1286795</v>
      </c>
      <c r="AF90" s="3">
        <v>0.29899999999999999</v>
      </c>
      <c r="AG90">
        <v>115</v>
      </c>
      <c r="AH90" s="4">
        <v>8178643</v>
      </c>
      <c r="AI90" s="4">
        <v>13874</v>
      </c>
      <c r="AJ90" s="4">
        <v>729</v>
      </c>
      <c r="AK90" t="s">
        <v>151</v>
      </c>
      <c r="AL90" t="s">
        <v>582</v>
      </c>
      <c r="AM90" t="s">
        <v>583</v>
      </c>
      <c r="AN90" t="s">
        <v>584</v>
      </c>
      <c r="AO90" t="s">
        <v>71</v>
      </c>
      <c r="AP90">
        <v>2</v>
      </c>
      <c r="AQ90">
        <v>15</v>
      </c>
      <c r="AR90">
        <v>32</v>
      </c>
      <c r="AS90">
        <v>85</v>
      </c>
      <c r="AT90">
        <v>17</v>
      </c>
      <c r="AU90" s="1">
        <v>32081</v>
      </c>
      <c r="AX90" t="s">
        <v>108</v>
      </c>
      <c r="AY90" t="s">
        <v>108</v>
      </c>
    </row>
    <row r="91" spans="1:51" x14ac:dyDescent="0.35">
      <c r="A91" s="1">
        <v>43466</v>
      </c>
      <c r="B91" t="s">
        <v>585</v>
      </c>
      <c r="C91" t="s">
        <v>364</v>
      </c>
      <c r="D91">
        <v>338</v>
      </c>
      <c r="E91">
        <v>530</v>
      </c>
      <c r="F91">
        <v>778</v>
      </c>
      <c r="G91">
        <v>748</v>
      </c>
      <c r="H91" t="s">
        <v>586</v>
      </c>
      <c r="I91" t="s">
        <v>64</v>
      </c>
      <c r="J91" t="s">
        <v>75</v>
      </c>
      <c r="K91" t="s">
        <v>66</v>
      </c>
      <c r="M91">
        <v>168</v>
      </c>
      <c r="N91">
        <v>168</v>
      </c>
      <c r="O91">
        <v>758</v>
      </c>
      <c r="P91">
        <v>4.51</v>
      </c>
      <c r="R91">
        <v>403</v>
      </c>
      <c r="S91">
        <v>403</v>
      </c>
      <c r="T91">
        <v>52</v>
      </c>
      <c r="U91">
        <v>0.313</v>
      </c>
      <c r="V91">
        <v>7</v>
      </c>
      <c r="W91">
        <v>0</v>
      </c>
      <c r="X91">
        <v>28</v>
      </c>
      <c r="Y91">
        <v>3</v>
      </c>
      <c r="Z91" s="2">
        <v>196060</v>
      </c>
      <c r="AA91">
        <v>4.5</v>
      </c>
      <c r="AB91" s="2">
        <v>196060</v>
      </c>
      <c r="AC91">
        <v>4.5</v>
      </c>
      <c r="AD91" s="2">
        <v>59524</v>
      </c>
      <c r="AE91" s="2">
        <v>1547624</v>
      </c>
      <c r="AF91" s="3">
        <v>0.28460000000000002</v>
      </c>
      <c r="AG91">
        <v>90</v>
      </c>
      <c r="AH91" s="4">
        <v>12629936</v>
      </c>
      <c r="AI91" s="4">
        <v>16684</v>
      </c>
      <c r="AJ91" s="4">
        <v>562</v>
      </c>
      <c r="AK91" t="s">
        <v>587</v>
      </c>
      <c r="AL91" t="s">
        <v>366</v>
      </c>
      <c r="AM91" t="s">
        <v>367</v>
      </c>
      <c r="AN91" t="s">
        <v>588</v>
      </c>
      <c r="AO91" t="s">
        <v>71</v>
      </c>
      <c r="AP91">
        <v>3</v>
      </c>
      <c r="AQ91">
        <v>15</v>
      </c>
      <c r="AR91">
        <v>32</v>
      </c>
      <c r="AS91">
        <v>79</v>
      </c>
      <c r="AT91">
        <v>17</v>
      </c>
      <c r="AU91" s="1">
        <v>32081</v>
      </c>
      <c r="AX91" t="s">
        <v>108</v>
      </c>
      <c r="AY91" t="s">
        <v>108</v>
      </c>
    </row>
    <row r="92" spans="1:51" x14ac:dyDescent="0.35">
      <c r="A92" s="1">
        <v>43466</v>
      </c>
      <c r="B92" t="s">
        <v>589</v>
      </c>
      <c r="C92" t="s">
        <v>590</v>
      </c>
      <c r="D92">
        <v>208</v>
      </c>
      <c r="E92">
        <v>180</v>
      </c>
      <c r="F92">
        <v>323</v>
      </c>
      <c r="G92">
        <v>363</v>
      </c>
      <c r="H92" t="s">
        <v>591</v>
      </c>
      <c r="I92" t="s">
        <v>64</v>
      </c>
      <c r="J92" t="s">
        <v>65</v>
      </c>
      <c r="K92" t="s">
        <v>66</v>
      </c>
      <c r="M92">
        <v>239</v>
      </c>
      <c r="N92">
        <v>239</v>
      </c>
      <c r="O92" s="6">
        <v>1052.5</v>
      </c>
      <c r="P92">
        <v>4.4000000000000004</v>
      </c>
      <c r="R92">
        <v>531</v>
      </c>
      <c r="S92">
        <v>531</v>
      </c>
      <c r="T92">
        <v>88</v>
      </c>
      <c r="U92">
        <v>0.373</v>
      </c>
      <c r="V92">
        <v>1</v>
      </c>
      <c r="W92">
        <v>1</v>
      </c>
      <c r="X92">
        <v>3</v>
      </c>
      <c r="Y92">
        <v>10</v>
      </c>
      <c r="Z92" s="2">
        <v>78743</v>
      </c>
      <c r="AA92">
        <v>1.81</v>
      </c>
      <c r="AB92" s="2">
        <v>78743</v>
      </c>
      <c r="AC92">
        <v>1.81</v>
      </c>
      <c r="AD92" s="2">
        <v>30800</v>
      </c>
      <c r="AE92" s="2">
        <v>2072776</v>
      </c>
      <c r="AF92" s="3">
        <v>0.3911</v>
      </c>
      <c r="AG92">
        <v>293</v>
      </c>
      <c r="AH92" s="4">
        <v>8727000</v>
      </c>
      <c r="AI92" s="4">
        <v>8221</v>
      </c>
      <c r="AJ92" s="4">
        <v>531</v>
      </c>
      <c r="AK92" t="s">
        <v>592</v>
      </c>
      <c r="AL92" t="s">
        <v>593</v>
      </c>
      <c r="AM92" t="s">
        <v>594</v>
      </c>
      <c r="AN92" t="s">
        <v>595</v>
      </c>
      <c r="AO92" t="s">
        <v>71</v>
      </c>
      <c r="AP92">
        <v>6</v>
      </c>
      <c r="AQ92">
        <v>15</v>
      </c>
      <c r="AR92">
        <v>33</v>
      </c>
      <c r="AS92">
        <v>86</v>
      </c>
      <c r="AT92">
        <v>15</v>
      </c>
      <c r="AU92" s="1">
        <v>26937</v>
      </c>
    </row>
    <row r="93" spans="1:51" x14ac:dyDescent="0.35">
      <c r="A93" s="1">
        <v>43466</v>
      </c>
      <c r="B93" t="s">
        <v>596</v>
      </c>
      <c r="C93" t="s">
        <v>527</v>
      </c>
      <c r="D93">
        <v>263</v>
      </c>
      <c r="E93">
        <v>70</v>
      </c>
      <c r="F93">
        <v>378</v>
      </c>
      <c r="G93">
        <v>378</v>
      </c>
      <c r="H93" t="s">
        <v>597</v>
      </c>
      <c r="I93" t="s">
        <v>64</v>
      </c>
      <c r="J93" t="s">
        <v>75</v>
      </c>
      <c r="K93" t="s">
        <v>66</v>
      </c>
      <c r="M93">
        <v>66</v>
      </c>
      <c r="N93">
        <v>66</v>
      </c>
      <c r="O93">
        <v>409</v>
      </c>
      <c r="P93">
        <v>6.2</v>
      </c>
      <c r="R93">
        <v>258</v>
      </c>
      <c r="S93">
        <v>258</v>
      </c>
      <c r="T93">
        <v>19</v>
      </c>
      <c r="U93">
        <v>0.29199999999999998</v>
      </c>
      <c r="V93">
        <v>33</v>
      </c>
      <c r="W93">
        <v>0</v>
      </c>
      <c r="X93">
        <v>33</v>
      </c>
      <c r="Y93">
        <v>3</v>
      </c>
      <c r="Z93" s="2">
        <v>84400</v>
      </c>
      <c r="AA93">
        <v>1.94</v>
      </c>
      <c r="AB93" s="2">
        <v>84400</v>
      </c>
      <c r="AC93">
        <v>1.94</v>
      </c>
      <c r="AD93" s="2">
        <v>26943</v>
      </c>
      <c r="AE93" s="2">
        <v>719300</v>
      </c>
      <c r="AF93" s="3">
        <v>0.31919999999999998</v>
      </c>
      <c r="AG93">
        <v>133</v>
      </c>
      <c r="AH93" s="4">
        <v>2774644</v>
      </c>
      <c r="AI93" s="4">
        <v>6784</v>
      </c>
      <c r="AJ93" s="4">
        <v>633</v>
      </c>
      <c r="AK93" t="s">
        <v>530</v>
      </c>
      <c r="AL93" t="s">
        <v>598</v>
      </c>
      <c r="AM93" t="s">
        <v>599</v>
      </c>
      <c r="AO93" t="s">
        <v>80</v>
      </c>
      <c r="AP93">
        <v>5</v>
      </c>
      <c r="AQ93">
        <v>8</v>
      </c>
      <c r="AR93">
        <v>19</v>
      </c>
      <c r="AS93">
        <v>60</v>
      </c>
      <c r="AT93">
        <v>42</v>
      </c>
      <c r="AU93" s="1">
        <v>27850</v>
      </c>
    </row>
    <row r="94" spans="1:51" x14ac:dyDescent="0.35">
      <c r="A94" s="1">
        <v>43466</v>
      </c>
      <c r="B94" t="s">
        <v>197</v>
      </c>
      <c r="C94" t="s">
        <v>600</v>
      </c>
      <c r="D94">
        <v>9</v>
      </c>
      <c r="E94">
        <v>9</v>
      </c>
      <c r="F94">
        <v>207</v>
      </c>
      <c r="G94">
        <v>207</v>
      </c>
      <c r="H94" t="s">
        <v>601</v>
      </c>
      <c r="I94" t="s">
        <v>64</v>
      </c>
      <c r="J94" t="s">
        <v>65</v>
      </c>
      <c r="K94" t="s">
        <v>66</v>
      </c>
      <c r="M94" s="2">
        <v>1156</v>
      </c>
      <c r="N94" s="2">
        <v>1170</v>
      </c>
      <c r="O94" s="6">
        <v>4846</v>
      </c>
      <c r="P94">
        <v>4.1900000000000004</v>
      </c>
      <c r="R94" s="2">
        <v>2284</v>
      </c>
      <c r="S94" s="2">
        <v>2284</v>
      </c>
      <c r="T94">
        <v>470</v>
      </c>
      <c r="U94">
        <v>0.41699999999999998</v>
      </c>
      <c r="V94">
        <v>10</v>
      </c>
      <c r="W94">
        <v>1</v>
      </c>
      <c r="X94">
        <v>30</v>
      </c>
      <c r="Y94" s="1">
        <v>40704</v>
      </c>
      <c r="Z94" s="2">
        <v>512822</v>
      </c>
      <c r="AA94">
        <v>11.77</v>
      </c>
      <c r="AB94" s="2">
        <v>466607</v>
      </c>
      <c r="AC94">
        <v>10.71</v>
      </c>
      <c r="AD94" s="2">
        <v>112140</v>
      </c>
      <c r="AE94" s="2">
        <v>7963515</v>
      </c>
      <c r="AF94" s="3">
        <v>0.21870000000000001</v>
      </c>
      <c r="AG94">
        <v>194</v>
      </c>
      <c r="AH94" s="4">
        <v>5304700</v>
      </c>
      <c r="AI94" s="4">
        <v>1086</v>
      </c>
      <c r="AJ94" s="4">
        <v>466</v>
      </c>
      <c r="AK94" t="s">
        <v>120</v>
      </c>
      <c r="AL94" t="s">
        <v>230</v>
      </c>
      <c r="AM94" t="s">
        <v>241</v>
      </c>
      <c r="AN94" t="s">
        <v>602</v>
      </c>
      <c r="AO94" t="s">
        <v>95</v>
      </c>
      <c r="AP94">
        <v>11</v>
      </c>
      <c r="AQ94">
        <v>13</v>
      </c>
      <c r="AR94">
        <v>30</v>
      </c>
      <c r="AS94">
        <v>68</v>
      </c>
      <c r="AT94">
        <v>8</v>
      </c>
      <c r="AU94" s="1">
        <v>15116</v>
      </c>
    </row>
    <row r="95" spans="1:51" x14ac:dyDescent="0.35">
      <c r="A95" s="1">
        <v>43466</v>
      </c>
      <c r="B95" t="s">
        <v>603</v>
      </c>
      <c r="C95" t="s">
        <v>604</v>
      </c>
      <c r="D95">
        <v>34</v>
      </c>
      <c r="E95">
        <v>34</v>
      </c>
      <c r="F95">
        <v>313</v>
      </c>
      <c r="G95">
        <v>313</v>
      </c>
      <c r="H95" t="s">
        <v>605</v>
      </c>
      <c r="I95" t="s">
        <v>64</v>
      </c>
      <c r="J95" t="s">
        <v>65</v>
      </c>
      <c r="K95" t="s">
        <v>66</v>
      </c>
      <c r="M95">
        <v>877</v>
      </c>
      <c r="N95">
        <v>877</v>
      </c>
      <c r="O95" s="6">
        <v>4249.5</v>
      </c>
      <c r="P95">
        <v>4.8499999999999996</v>
      </c>
      <c r="R95" s="2">
        <v>2051</v>
      </c>
      <c r="S95" s="2">
        <v>2051</v>
      </c>
      <c r="T95">
        <v>323</v>
      </c>
      <c r="U95">
        <v>0.371</v>
      </c>
      <c r="V95">
        <v>10</v>
      </c>
      <c r="W95">
        <v>0</v>
      </c>
      <c r="X95">
        <v>15</v>
      </c>
      <c r="Y95" s="7">
        <v>43654</v>
      </c>
      <c r="Z95" s="2">
        <v>653856</v>
      </c>
      <c r="AA95">
        <v>15.01</v>
      </c>
      <c r="AB95" s="2">
        <v>607396</v>
      </c>
      <c r="AC95">
        <v>13.94</v>
      </c>
      <c r="AD95" s="2">
        <v>115918</v>
      </c>
      <c r="AE95" s="2">
        <v>7891470</v>
      </c>
      <c r="AF95" s="3">
        <v>0.17730000000000001</v>
      </c>
      <c r="AG95">
        <v>137</v>
      </c>
      <c r="AH95" s="4">
        <v>9514000</v>
      </c>
      <c r="AI95" s="4">
        <v>2244</v>
      </c>
      <c r="AJ95" s="4">
        <v>551</v>
      </c>
      <c r="AK95" t="s">
        <v>606</v>
      </c>
      <c r="AL95" t="s">
        <v>607</v>
      </c>
      <c r="AM95" t="s">
        <v>608</v>
      </c>
      <c r="AN95" t="s">
        <v>609</v>
      </c>
      <c r="AO95" t="s">
        <v>71</v>
      </c>
      <c r="AP95">
        <v>11</v>
      </c>
      <c r="AQ95">
        <v>16</v>
      </c>
      <c r="AR95">
        <v>36</v>
      </c>
      <c r="AS95">
        <v>83</v>
      </c>
      <c r="AT95">
        <v>12</v>
      </c>
      <c r="AU95" s="1">
        <v>18415</v>
      </c>
      <c r="AV95" t="s">
        <v>610</v>
      </c>
    </row>
    <row r="96" spans="1:51" x14ac:dyDescent="0.35">
      <c r="A96" s="1">
        <v>43466</v>
      </c>
      <c r="B96" t="s">
        <v>611</v>
      </c>
      <c r="C96" t="s">
        <v>612</v>
      </c>
      <c r="D96">
        <v>57</v>
      </c>
      <c r="E96">
        <v>57</v>
      </c>
      <c r="F96">
        <v>214</v>
      </c>
      <c r="G96">
        <v>214</v>
      </c>
      <c r="H96" t="s">
        <v>613</v>
      </c>
      <c r="I96" t="s">
        <v>64</v>
      </c>
      <c r="J96" t="s">
        <v>65</v>
      </c>
      <c r="K96" t="s">
        <v>66</v>
      </c>
      <c r="M96" s="2">
        <v>2035</v>
      </c>
      <c r="N96" s="2">
        <v>2039</v>
      </c>
      <c r="O96" s="6">
        <v>9675.5</v>
      </c>
      <c r="P96">
        <v>4.75</v>
      </c>
      <c r="R96" s="2">
        <v>4852</v>
      </c>
      <c r="S96" s="2">
        <v>4852</v>
      </c>
      <c r="T96">
        <v>596</v>
      </c>
      <c r="U96">
        <v>0.29699999999999999</v>
      </c>
      <c r="V96">
        <v>40</v>
      </c>
      <c r="W96">
        <v>2</v>
      </c>
      <c r="X96">
        <v>71</v>
      </c>
      <c r="Y96" s="7">
        <v>43538</v>
      </c>
      <c r="Z96" s="2">
        <v>2129275</v>
      </c>
      <c r="AA96">
        <v>48.88</v>
      </c>
      <c r="AB96" s="2">
        <v>2023005</v>
      </c>
      <c r="AC96">
        <v>46.44</v>
      </c>
      <c r="AD96" s="2">
        <v>344433</v>
      </c>
      <c r="AE96" s="2">
        <v>17847449</v>
      </c>
      <c r="AF96" s="3">
        <v>0.1618</v>
      </c>
      <c r="AG96">
        <v>99</v>
      </c>
      <c r="AH96" s="4">
        <v>22862156</v>
      </c>
      <c r="AI96" s="4">
        <v>2359</v>
      </c>
      <c r="AJ96" s="4">
        <v>564</v>
      </c>
      <c r="AK96" t="s">
        <v>614</v>
      </c>
      <c r="AL96" t="s">
        <v>615</v>
      </c>
      <c r="AM96" t="s">
        <v>616</v>
      </c>
      <c r="AN96" t="s">
        <v>617</v>
      </c>
      <c r="AO96" t="s">
        <v>71</v>
      </c>
      <c r="AP96">
        <v>12</v>
      </c>
      <c r="AQ96">
        <v>16</v>
      </c>
      <c r="AR96">
        <v>36</v>
      </c>
      <c r="AS96">
        <v>83</v>
      </c>
      <c r="AT96">
        <v>12</v>
      </c>
      <c r="AU96" s="1">
        <v>19662</v>
      </c>
    </row>
    <row r="97" spans="1:50" x14ac:dyDescent="0.35">
      <c r="A97" s="1">
        <v>43466</v>
      </c>
      <c r="B97" t="s">
        <v>618</v>
      </c>
      <c r="C97" t="s">
        <v>443</v>
      </c>
      <c r="D97">
        <v>15</v>
      </c>
      <c r="E97">
        <v>134</v>
      </c>
      <c r="F97">
        <v>367</v>
      </c>
      <c r="G97">
        <v>367</v>
      </c>
      <c r="H97" t="s">
        <v>619</v>
      </c>
      <c r="I97" t="s">
        <v>64</v>
      </c>
      <c r="J97" t="s">
        <v>65</v>
      </c>
      <c r="K97" t="s">
        <v>66</v>
      </c>
      <c r="M97">
        <v>606</v>
      </c>
      <c r="N97">
        <v>608</v>
      </c>
      <c r="O97" s="6">
        <v>2843</v>
      </c>
      <c r="P97">
        <v>4.6900000000000004</v>
      </c>
      <c r="R97" s="2">
        <v>1355</v>
      </c>
      <c r="S97" s="2">
        <v>1355</v>
      </c>
      <c r="T97">
        <v>223</v>
      </c>
      <c r="U97">
        <v>0.38300000000000001</v>
      </c>
      <c r="V97">
        <v>4</v>
      </c>
      <c r="W97">
        <v>0</v>
      </c>
      <c r="X97">
        <v>8</v>
      </c>
      <c r="Y97" s="7">
        <v>43781</v>
      </c>
      <c r="Z97" s="2">
        <v>204530</v>
      </c>
      <c r="AA97">
        <v>4.7</v>
      </c>
      <c r="AB97" s="2">
        <v>204530</v>
      </c>
      <c r="AC97">
        <v>4.7</v>
      </c>
      <c r="AD97" s="2">
        <v>45023</v>
      </c>
      <c r="AE97" s="2">
        <v>4301454</v>
      </c>
      <c r="AF97" s="3">
        <v>0.22009999999999999</v>
      </c>
      <c r="AG97">
        <v>288</v>
      </c>
      <c r="AH97" s="4">
        <v>5042342</v>
      </c>
      <c r="AI97" s="4">
        <v>1808</v>
      </c>
      <c r="AJ97" s="4">
        <v>577</v>
      </c>
      <c r="AK97" t="s">
        <v>439</v>
      </c>
      <c r="AL97" t="s">
        <v>445</v>
      </c>
      <c r="AM97" t="s">
        <v>441</v>
      </c>
      <c r="AN97" t="s">
        <v>446</v>
      </c>
      <c r="AO97" t="s">
        <v>95</v>
      </c>
      <c r="AP97">
        <v>4</v>
      </c>
      <c r="AQ97">
        <v>10</v>
      </c>
      <c r="AR97" t="s">
        <v>620</v>
      </c>
      <c r="AS97">
        <v>75</v>
      </c>
      <c r="AT97">
        <v>3</v>
      </c>
      <c r="AU97" s="1">
        <v>17363</v>
      </c>
      <c r="AV97" t="s">
        <v>566</v>
      </c>
    </row>
    <row r="98" spans="1:50" x14ac:dyDescent="0.35">
      <c r="A98" s="1">
        <v>43466</v>
      </c>
      <c r="B98" t="s">
        <v>621</v>
      </c>
      <c r="C98" t="s">
        <v>622</v>
      </c>
      <c r="D98">
        <v>29</v>
      </c>
      <c r="E98">
        <v>29</v>
      </c>
      <c r="F98">
        <v>532</v>
      </c>
      <c r="G98">
        <v>532</v>
      </c>
      <c r="H98" t="s">
        <v>623</v>
      </c>
      <c r="I98" t="s">
        <v>64</v>
      </c>
      <c r="J98" t="s">
        <v>65</v>
      </c>
      <c r="K98" t="s">
        <v>66</v>
      </c>
      <c r="M98" s="2">
        <v>1389</v>
      </c>
      <c r="N98" s="2">
        <v>1390</v>
      </c>
      <c r="O98" s="6">
        <v>6512.5</v>
      </c>
      <c r="P98">
        <v>4.6900000000000004</v>
      </c>
      <c r="R98" s="2">
        <v>3185</v>
      </c>
      <c r="S98" s="2">
        <v>3185</v>
      </c>
      <c r="T98">
        <v>537</v>
      </c>
      <c r="U98">
        <v>0.38800000000000001</v>
      </c>
      <c r="V98">
        <v>10</v>
      </c>
      <c r="W98">
        <v>0</v>
      </c>
      <c r="X98">
        <v>10</v>
      </c>
      <c r="Y98">
        <v>14</v>
      </c>
      <c r="Z98" s="2">
        <v>723570</v>
      </c>
      <c r="AA98">
        <v>16.61</v>
      </c>
      <c r="AB98" s="2">
        <v>723570</v>
      </c>
      <c r="AC98">
        <v>16.61</v>
      </c>
      <c r="AD98" s="2">
        <v>100746</v>
      </c>
      <c r="AE98" s="2">
        <v>11639930</v>
      </c>
      <c r="AF98" s="3">
        <v>0.13919999999999999</v>
      </c>
      <c r="AG98">
        <v>192</v>
      </c>
      <c r="AH98" s="4">
        <v>15187000</v>
      </c>
      <c r="AI98" s="4">
        <v>2324</v>
      </c>
      <c r="AJ98" s="4">
        <v>532</v>
      </c>
      <c r="AK98" t="s">
        <v>624</v>
      </c>
      <c r="AL98" t="s">
        <v>625</v>
      </c>
      <c r="AM98" t="s">
        <v>626</v>
      </c>
      <c r="AN98" t="s">
        <v>627</v>
      </c>
      <c r="AO98" t="s">
        <v>80</v>
      </c>
      <c r="AP98">
        <v>2</v>
      </c>
      <c r="AQ98">
        <v>8</v>
      </c>
      <c r="AR98">
        <v>25</v>
      </c>
      <c r="AS98">
        <v>57</v>
      </c>
      <c r="AT98">
        <v>35</v>
      </c>
      <c r="AU98" s="1">
        <v>19121</v>
      </c>
      <c r="AV98" t="s">
        <v>172</v>
      </c>
    </row>
    <row r="99" spans="1:50" x14ac:dyDescent="0.35">
      <c r="A99" s="1">
        <v>43466</v>
      </c>
      <c r="B99" t="s">
        <v>628</v>
      </c>
      <c r="C99" t="s">
        <v>73</v>
      </c>
      <c r="D99">
        <v>205</v>
      </c>
      <c r="E99">
        <v>167</v>
      </c>
      <c r="F99">
        <v>322</v>
      </c>
      <c r="G99">
        <v>283</v>
      </c>
      <c r="H99" t="s">
        <v>629</v>
      </c>
      <c r="I99" t="s">
        <v>64</v>
      </c>
      <c r="J99" t="s">
        <v>75</v>
      </c>
      <c r="K99" t="s">
        <v>66</v>
      </c>
      <c r="M99">
        <v>36</v>
      </c>
      <c r="N99">
        <v>36</v>
      </c>
      <c r="O99">
        <v>180</v>
      </c>
      <c r="P99">
        <v>5</v>
      </c>
      <c r="R99">
        <v>98</v>
      </c>
      <c r="S99">
        <v>98</v>
      </c>
      <c r="T99">
        <v>12</v>
      </c>
      <c r="U99">
        <v>0.33300000000000002</v>
      </c>
      <c r="V99">
        <v>18</v>
      </c>
      <c r="W99">
        <v>0</v>
      </c>
      <c r="X99">
        <v>18</v>
      </c>
      <c r="Y99">
        <v>2</v>
      </c>
      <c r="Z99" s="2">
        <v>33705</v>
      </c>
      <c r="AA99">
        <v>0.77</v>
      </c>
      <c r="AB99" s="2">
        <v>33705</v>
      </c>
      <c r="AC99">
        <v>0.77</v>
      </c>
      <c r="AD99" s="2">
        <v>20339</v>
      </c>
      <c r="AE99" s="2">
        <v>564300</v>
      </c>
      <c r="AF99" s="3">
        <v>0.60340000000000005</v>
      </c>
      <c r="AG99">
        <v>127</v>
      </c>
      <c r="AH99" s="4">
        <v>633673</v>
      </c>
      <c r="AI99" s="4">
        <v>3520</v>
      </c>
      <c r="AJ99" s="4">
        <v>741</v>
      </c>
      <c r="AK99" t="s">
        <v>630</v>
      </c>
      <c r="AL99" t="s">
        <v>159</v>
      </c>
      <c r="AM99" t="s">
        <v>631</v>
      </c>
      <c r="AN99" t="s">
        <v>632</v>
      </c>
      <c r="AO99" t="s">
        <v>80</v>
      </c>
      <c r="AP99">
        <v>9</v>
      </c>
      <c r="AQ99">
        <v>9</v>
      </c>
      <c r="AR99">
        <v>20</v>
      </c>
      <c r="AS99">
        <v>43</v>
      </c>
      <c r="AT99" t="s">
        <v>633</v>
      </c>
      <c r="AU99" s="1">
        <v>25476</v>
      </c>
      <c r="AX99" t="s">
        <v>108</v>
      </c>
    </row>
    <row r="100" spans="1:50" x14ac:dyDescent="0.35">
      <c r="A100" s="1">
        <v>43466</v>
      </c>
      <c r="B100" t="s">
        <v>1998</v>
      </c>
      <c r="C100" t="s">
        <v>1999</v>
      </c>
      <c r="D100">
        <v>209</v>
      </c>
      <c r="E100">
        <v>91</v>
      </c>
      <c r="F100">
        <v>324</v>
      </c>
      <c r="G100">
        <v>324</v>
      </c>
      <c r="H100" t="s">
        <v>2000</v>
      </c>
      <c r="I100" t="s">
        <v>64</v>
      </c>
      <c r="J100" t="s">
        <v>65</v>
      </c>
      <c r="K100" t="s">
        <v>84</v>
      </c>
      <c r="M100">
        <v>21</v>
      </c>
      <c r="N100">
        <v>29</v>
      </c>
      <c r="O100">
        <v>111.5</v>
      </c>
      <c r="P100">
        <v>5.31</v>
      </c>
      <c r="S100">
        <v>35</v>
      </c>
      <c r="V100">
        <v>26</v>
      </c>
      <c r="Y100" s="7">
        <v>43467</v>
      </c>
      <c r="Z100" s="2">
        <v>109109</v>
      </c>
      <c r="AA100">
        <v>2.5</v>
      </c>
      <c r="AB100" s="2">
        <v>109109</v>
      </c>
      <c r="AC100">
        <v>2.5</v>
      </c>
      <c r="AG100">
        <v>14</v>
      </c>
      <c r="AH100" s="4">
        <v>815005</v>
      </c>
      <c r="AI100" s="5">
        <v>6.56</v>
      </c>
      <c r="AJ100" s="4">
        <v>812</v>
      </c>
      <c r="AK100" t="s">
        <v>2001</v>
      </c>
      <c r="AU100" s="1">
        <v>25507</v>
      </c>
    </row>
    <row r="101" spans="1:50" x14ac:dyDescent="0.35">
      <c r="A101" s="1">
        <v>43466</v>
      </c>
      <c r="B101" t="s">
        <v>2002</v>
      </c>
      <c r="C101" t="s">
        <v>1999</v>
      </c>
      <c r="D101">
        <v>212</v>
      </c>
      <c r="E101">
        <v>91</v>
      </c>
      <c r="F101">
        <v>327</v>
      </c>
      <c r="G101">
        <v>324</v>
      </c>
      <c r="H101" t="s">
        <v>2003</v>
      </c>
      <c r="I101" t="s">
        <v>64</v>
      </c>
      <c r="J101" t="s">
        <v>65</v>
      </c>
      <c r="K101" t="s">
        <v>84</v>
      </c>
      <c r="M101">
        <v>10</v>
      </c>
      <c r="N101">
        <v>14</v>
      </c>
      <c r="O101">
        <v>54</v>
      </c>
      <c r="P101">
        <v>5.4</v>
      </c>
      <c r="S101">
        <v>25</v>
      </c>
      <c r="V101">
        <v>12</v>
      </c>
      <c r="Y101" s="1">
        <v>37623</v>
      </c>
      <c r="Z101" s="2">
        <v>71102</v>
      </c>
      <c r="AA101">
        <v>1.63</v>
      </c>
      <c r="AB101" s="2">
        <v>71102</v>
      </c>
      <c r="AC101">
        <v>1.63</v>
      </c>
      <c r="AG101">
        <v>15</v>
      </c>
      <c r="AH101" s="4">
        <v>594100</v>
      </c>
      <c r="AI101" s="5">
        <v>6.93</v>
      </c>
      <c r="AJ101" s="4">
        <v>920</v>
      </c>
      <c r="AK101" t="s">
        <v>2004</v>
      </c>
      <c r="AL101" t="s">
        <v>2005</v>
      </c>
      <c r="AU101" s="1">
        <v>25841</v>
      </c>
    </row>
    <row r="102" spans="1:50" x14ac:dyDescent="0.35">
      <c r="A102" s="1">
        <v>43466</v>
      </c>
      <c r="B102" t="s">
        <v>2006</v>
      </c>
      <c r="C102" t="s">
        <v>1999</v>
      </c>
      <c r="D102">
        <v>213</v>
      </c>
      <c r="E102">
        <v>91</v>
      </c>
      <c r="F102">
        <v>340</v>
      </c>
      <c r="G102">
        <v>324</v>
      </c>
      <c r="H102" t="s">
        <v>2007</v>
      </c>
      <c r="I102" t="s">
        <v>64</v>
      </c>
      <c r="J102" t="s">
        <v>65</v>
      </c>
      <c r="K102" t="s">
        <v>84</v>
      </c>
      <c r="M102">
        <v>11</v>
      </c>
      <c r="N102">
        <v>13</v>
      </c>
      <c r="O102">
        <v>60.5</v>
      </c>
      <c r="P102">
        <v>5.5</v>
      </c>
      <c r="S102">
        <v>20</v>
      </c>
      <c r="V102">
        <v>12</v>
      </c>
      <c r="Y102" s="7">
        <v>43467</v>
      </c>
      <c r="Z102" s="2">
        <v>48377</v>
      </c>
      <c r="AA102">
        <v>1.1100000000000001</v>
      </c>
      <c r="AB102" s="2">
        <v>48377</v>
      </c>
      <c r="AC102">
        <v>1.1100000000000001</v>
      </c>
      <c r="AG102">
        <v>18</v>
      </c>
      <c r="AH102" s="4">
        <v>363764</v>
      </c>
      <c r="AI102" s="5">
        <v>7.52</v>
      </c>
      <c r="AJ102" s="4">
        <v>1089</v>
      </c>
      <c r="AK102" t="s">
        <v>2004</v>
      </c>
      <c r="AL102" t="s">
        <v>2005</v>
      </c>
      <c r="AU102" s="1">
        <v>26053</v>
      </c>
    </row>
    <row r="103" spans="1:50" x14ac:dyDescent="0.35">
      <c r="A103" s="1">
        <v>43466</v>
      </c>
      <c r="B103" t="s">
        <v>2008</v>
      </c>
      <c r="C103" t="s">
        <v>1999</v>
      </c>
      <c r="D103">
        <v>226</v>
      </c>
      <c r="E103">
        <v>91</v>
      </c>
      <c r="F103">
        <v>345</v>
      </c>
      <c r="G103">
        <v>324</v>
      </c>
      <c r="H103" t="s">
        <v>2009</v>
      </c>
      <c r="I103" t="s">
        <v>64</v>
      </c>
      <c r="J103" t="s">
        <v>65</v>
      </c>
      <c r="K103" t="s">
        <v>84</v>
      </c>
      <c r="M103">
        <v>10</v>
      </c>
      <c r="N103">
        <v>13</v>
      </c>
      <c r="O103">
        <v>59</v>
      </c>
      <c r="P103">
        <v>5.9</v>
      </c>
      <c r="S103">
        <v>20</v>
      </c>
      <c r="V103">
        <v>13</v>
      </c>
      <c r="Y103" s="1">
        <v>37623</v>
      </c>
      <c r="Z103" s="2">
        <v>59855</v>
      </c>
      <c r="AA103">
        <v>1.37</v>
      </c>
      <c r="AB103" s="2">
        <v>59855</v>
      </c>
      <c r="AC103">
        <v>1.37</v>
      </c>
      <c r="AG103">
        <v>15</v>
      </c>
      <c r="AH103" s="4">
        <v>500168</v>
      </c>
      <c r="AI103" s="5">
        <v>7.38</v>
      </c>
      <c r="AJ103" s="4">
        <v>943</v>
      </c>
      <c r="AK103" t="s">
        <v>2010</v>
      </c>
      <c r="AL103" t="s">
        <v>2005</v>
      </c>
      <c r="AU103" s="1">
        <v>26114</v>
      </c>
    </row>
    <row r="104" spans="1:50" x14ac:dyDescent="0.35">
      <c r="A104" s="1">
        <v>43466</v>
      </c>
      <c r="B104" t="s">
        <v>2011</v>
      </c>
      <c r="C104" t="s">
        <v>1999</v>
      </c>
      <c r="D104">
        <v>283</v>
      </c>
      <c r="E104">
        <v>91</v>
      </c>
      <c r="F104">
        <v>376</v>
      </c>
      <c r="G104">
        <v>324</v>
      </c>
      <c r="H104" t="s">
        <v>2012</v>
      </c>
      <c r="I104" t="s">
        <v>64</v>
      </c>
      <c r="J104" t="s">
        <v>65</v>
      </c>
      <c r="K104" t="s">
        <v>84</v>
      </c>
      <c r="M104">
        <v>16</v>
      </c>
      <c r="N104">
        <v>40</v>
      </c>
      <c r="O104">
        <v>79</v>
      </c>
      <c r="P104">
        <v>4.9400000000000004</v>
      </c>
      <c r="S104">
        <v>31</v>
      </c>
      <c r="V104">
        <v>16</v>
      </c>
      <c r="Y104" t="s">
        <v>2013</v>
      </c>
      <c r="Z104" s="2">
        <v>50476</v>
      </c>
      <c r="AA104">
        <v>1.1599999999999999</v>
      </c>
      <c r="AB104" s="2">
        <v>50476</v>
      </c>
      <c r="AC104">
        <v>1.1599999999999999</v>
      </c>
      <c r="AG104">
        <v>27</v>
      </c>
      <c r="AH104" s="4">
        <v>0</v>
      </c>
      <c r="AI104" s="5">
        <v>0</v>
      </c>
      <c r="AJ104" s="4">
        <v>1076</v>
      </c>
      <c r="AK104" t="s">
        <v>2014</v>
      </c>
      <c r="AL104" t="s">
        <v>2015</v>
      </c>
      <c r="AU104" s="1">
        <v>30132</v>
      </c>
    </row>
    <row r="105" spans="1:50" x14ac:dyDescent="0.35">
      <c r="A105" s="1">
        <v>43466</v>
      </c>
      <c r="B105" t="s">
        <v>2016</v>
      </c>
      <c r="C105" t="s">
        <v>1999</v>
      </c>
      <c r="D105">
        <v>260</v>
      </c>
      <c r="E105">
        <v>91</v>
      </c>
      <c r="F105">
        <v>397</v>
      </c>
      <c r="G105">
        <v>324</v>
      </c>
      <c r="H105" t="s">
        <v>2017</v>
      </c>
      <c r="I105" t="s">
        <v>64</v>
      </c>
      <c r="J105" t="s">
        <v>65</v>
      </c>
      <c r="K105" t="s">
        <v>84</v>
      </c>
      <c r="M105">
        <v>29</v>
      </c>
      <c r="N105">
        <v>36</v>
      </c>
      <c r="O105">
        <v>153.5</v>
      </c>
      <c r="P105">
        <v>5.29</v>
      </c>
      <c r="S105">
        <v>65</v>
      </c>
      <c r="V105">
        <v>31</v>
      </c>
      <c r="Y105" s="1">
        <v>37623</v>
      </c>
      <c r="Z105" s="2">
        <v>140965</v>
      </c>
      <c r="AA105">
        <v>3.24</v>
      </c>
      <c r="AB105" s="2">
        <v>140965</v>
      </c>
      <c r="AC105">
        <v>3.24</v>
      </c>
      <c r="AG105">
        <v>20</v>
      </c>
      <c r="AH105" s="4">
        <v>1123771</v>
      </c>
      <c r="AI105" s="5">
        <v>7.17</v>
      </c>
      <c r="AJ105" s="4">
        <v>833</v>
      </c>
      <c r="AK105" t="s">
        <v>2018</v>
      </c>
      <c r="AL105" t="s">
        <v>2019</v>
      </c>
      <c r="AU105" s="1">
        <v>26572</v>
      </c>
    </row>
    <row r="106" spans="1:50" x14ac:dyDescent="0.35">
      <c r="A106" s="1">
        <v>43466</v>
      </c>
      <c r="B106" t="s">
        <v>2020</v>
      </c>
      <c r="C106" t="s">
        <v>1999</v>
      </c>
      <c r="D106">
        <v>273</v>
      </c>
      <c r="E106">
        <v>91</v>
      </c>
      <c r="F106">
        <v>395</v>
      </c>
      <c r="G106">
        <v>324</v>
      </c>
      <c r="H106" t="s">
        <v>2021</v>
      </c>
      <c r="I106" t="s">
        <v>64</v>
      </c>
      <c r="J106" t="s">
        <v>65</v>
      </c>
      <c r="K106" t="s">
        <v>84</v>
      </c>
      <c r="M106">
        <v>6</v>
      </c>
      <c r="N106">
        <v>9</v>
      </c>
      <c r="O106">
        <v>32</v>
      </c>
      <c r="P106">
        <v>5.33</v>
      </c>
      <c r="S106">
        <v>11</v>
      </c>
      <c r="V106">
        <v>7</v>
      </c>
      <c r="Y106" t="s">
        <v>2022</v>
      </c>
      <c r="Z106" s="2">
        <v>46406</v>
      </c>
      <c r="AA106">
        <v>1.07</v>
      </c>
      <c r="AB106" s="2">
        <v>46406</v>
      </c>
      <c r="AC106">
        <v>1.07</v>
      </c>
      <c r="AG106">
        <v>10</v>
      </c>
      <c r="AH106" s="4">
        <v>339911</v>
      </c>
      <c r="AI106" s="5">
        <v>7.32</v>
      </c>
      <c r="AJ106" s="4">
        <v>750</v>
      </c>
      <c r="AK106" t="s">
        <v>2023</v>
      </c>
      <c r="AU106" s="1">
        <v>27972</v>
      </c>
    </row>
    <row r="107" spans="1:50" x14ac:dyDescent="0.35">
      <c r="A107" s="1">
        <v>43466</v>
      </c>
      <c r="B107" t="s">
        <v>2024</v>
      </c>
      <c r="C107" t="s">
        <v>1999</v>
      </c>
      <c r="D107">
        <v>274</v>
      </c>
      <c r="E107">
        <v>91</v>
      </c>
      <c r="F107">
        <v>396</v>
      </c>
      <c r="G107">
        <v>324</v>
      </c>
      <c r="H107" t="s">
        <v>2025</v>
      </c>
      <c r="I107" t="s">
        <v>64</v>
      </c>
      <c r="J107" t="s">
        <v>65</v>
      </c>
      <c r="K107" t="s">
        <v>84</v>
      </c>
      <c r="M107">
        <v>5</v>
      </c>
      <c r="N107">
        <v>8</v>
      </c>
      <c r="O107">
        <v>29.5</v>
      </c>
      <c r="P107">
        <v>5.9</v>
      </c>
      <c r="S107">
        <v>9</v>
      </c>
      <c r="V107">
        <v>8</v>
      </c>
      <c r="Y107" t="s">
        <v>2022</v>
      </c>
      <c r="Z107" s="2">
        <v>41138</v>
      </c>
      <c r="AA107">
        <v>0.94</v>
      </c>
      <c r="AB107" s="2">
        <v>41138</v>
      </c>
      <c r="AC107">
        <v>0.94</v>
      </c>
      <c r="AG107">
        <v>10</v>
      </c>
      <c r="AH107" s="4">
        <v>419377</v>
      </c>
      <c r="AI107" s="5">
        <v>8.26</v>
      </c>
      <c r="AJ107" s="4">
        <v>929</v>
      </c>
      <c r="AK107" t="s">
        <v>2026</v>
      </c>
      <c r="AU107" s="1">
        <v>27954</v>
      </c>
    </row>
    <row r="108" spans="1:50" x14ac:dyDescent="0.35">
      <c r="A108" s="1">
        <v>43466</v>
      </c>
      <c r="B108" t="s">
        <v>2027</v>
      </c>
      <c r="C108" t="s">
        <v>1999</v>
      </c>
      <c r="D108">
        <v>275</v>
      </c>
      <c r="E108">
        <v>91</v>
      </c>
      <c r="F108">
        <v>520</v>
      </c>
      <c r="G108">
        <v>324</v>
      </c>
      <c r="H108" t="s">
        <v>2028</v>
      </c>
      <c r="I108" t="s">
        <v>64</v>
      </c>
      <c r="J108" t="s">
        <v>65</v>
      </c>
      <c r="K108" t="s">
        <v>84</v>
      </c>
      <c r="M108">
        <v>5</v>
      </c>
      <c r="N108">
        <v>9</v>
      </c>
      <c r="O108">
        <v>29.5</v>
      </c>
      <c r="P108">
        <v>5.9</v>
      </c>
      <c r="S108">
        <v>16</v>
      </c>
      <c r="V108">
        <v>9</v>
      </c>
      <c r="Y108" t="s">
        <v>2022</v>
      </c>
      <c r="Z108" s="2">
        <v>34842</v>
      </c>
      <c r="AA108">
        <v>0.8</v>
      </c>
      <c r="AB108" s="2">
        <v>34842</v>
      </c>
      <c r="AC108">
        <v>0.8</v>
      </c>
      <c r="AG108">
        <v>20</v>
      </c>
      <c r="AH108" s="4">
        <v>298491</v>
      </c>
      <c r="AI108" s="5">
        <v>8.57</v>
      </c>
      <c r="AJ108" s="4">
        <v>1249</v>
      </c>
      <c r="AK108" t="s">
        <v>2029</v>
      </c>
      <c r="AU108" s="1">
        <v>27972</v>
      </c>
    </row>
    <row r="109" spans="1:50" x14ac:dyDescent="0.35">
      <c r="A109" s="1">
        <v>43466</v>
      </c>
      <c r="B109" t="s">
        <v>2030</v>
      </c>
      <c r="C109" t="s">
        <v>1999</v>
      </c>
      <c r="D109">
        <v>284</v>
      </c>
      <c r="E109">
        <v>91</v>
      </c>
      <c r="F109">
        <v>521</v>
      </c>
      <c r="G109">
        <v>324</v>
      </c>
      <c r="H109" t="s">
        <v>2031</v>
      </c>
      <c r="I109" t="s">
        <v>64</v>
      </c>
      <c r="J109" t="s">
        <v>65</v>
      </c>
      <c r="K109" t="s">
        <v>84</v>
      </c>
      <c r="M109">
        <v>16</v>
      </c>
      <c r="N109">
        <v>21</v>
      </c>
      <c r="O109">
        <v>87</v>
      </c>
      <c r="P109">
        <v>5.44</v>
      </c>
      <c r="S109">
        <v>37</v>
      </c>
      <c r="V109">
        <v>20</v>
      </c>
      <c r="Y109" t="s">
        <v>2022</v>
      </c>
      <c r="Z109" s="2">
        <v>99627</v>
      </c>
      <c r="AA109">
        <v>2.29</v>
      </c>
      <c r="AB109" s="2">
        <v>99627</v>
      </c>
      <c r="AC109">
        <v>2.29</v>
      </c>
      <c r="AG109">
        <v>16</v>
      </c>
      <c r="AH109" s="4">
        <v>850661</v>
      </c>
      <c r="AI109" s="5">
        <v>6.56</v>
      </c>
      <c r="AJ109" s="4">
        <v>713</v>
      </c>
      <c r="AK109" t="s">
        <v>2032</v>
      </c>
      <c r="AU109" s="1">
        <v>30132</v>
      </c>
    </row>
    <row r="110" spans="1:50" x14ac:dyDescent="0.35">
      <c r="A110" s="1">
        <v>43466</v>
      </c>
      <c r="B110" t="s">
        <v>634</v>
      </c>
      <c r="C110" t="s">
        <v>635</v>
      </c>
      <c r="D110">
        <v>207</v>
      </c>
      <c r="E110">
        <v>261</v>
      </c>
      <c r="F110">
        <v>375</v>
      </c>
      <c r="G110">
        <v>375</v>
      </c>
      <c r="H110" t="s">
        <v>636</v>
      </c>
      <c r="I110" t="s">
        <v>64</v>
      </c>
      <c r="J110" t="s">
        <v>65</v>
      </c>
      <c r="K110" t="s">
        <v>66</v>
      </c>
      <c r="M110">
        <v>158</v>
      </c>
      <c r="N110">
        <v>160</v>
      </c>
      <c r="O110">
        <v>787</v>
      </c>
      <c r="P110">
        <v>4.9800000000000004</v>
      </c>
      <c r="R110">
        <v>443</v>
      </c>
      <c r="S110">
        <v>443</v>
      </c>
      <c r="T110">
        <v>31</v>
      </c>
      <c r="U110">
        <v>0.19700000000000001</v>
      </c>
      <c r="V110">
        <v>8</v>
      </c>
      <c r="W110">
        <v>0</v>
      </c>
      <c r="X110">
        <v>10</v>
      </c>
      <c r="Y110">
        <v>4</v>
      </c>
      <c r="Z110" s="2">
        <v>95000</v>
      </c>
      <c r="AA110">
        <v>2.1800000000000002</v>
      </c>
      <c r="AB110" s="2">
        <v>95000</v>
      </c>
      <c r="AC110">
        <v>2.1800000000000002</v>
      </c>
      <c r="AD110" s="2">
        <v>42189</v>
      </c>
      <c r="AE110" s="2">
        <v>1916306</v>
      </c>
      <c r="AF110" s="3">
        <v>0.44409999999999999</v>
      </c>
      <c r="AG110">
        <v>203</v>
      </c>
      <c r="AH110" s="4">
        <v>6138432</v>
      </c>
      <c r="AI110" s="4">
        <v>7712</v>
      </c>
      <c r="AJ110" s="4">
        <v>537</v>
      </c>
      <c r="AK110" t="s">
        <v>637</v>
      </c>
      <c r="AL110" t="s">
        <v>638</v>
      </c>
      <c r="AM110" t="s">
        <v>639</v>
      </c>
      <c r="AN110" t="s">
        <v>640</v>
      </c>
      <c r="AO110" t="s">
        <v>80</v>
      </c>
      <c r="AP110">
        <v>5</v>
      </c>
      <c r="AQ110">
        <v>8</v>
      </c>
      <c r="AR110">
        <v>19</v>
      </c>
      <c r="AS110">
        <v>55</v>
      </c>
      <c r="AT110">
        <v>37</v>
      </c>
      <c r="AU110" s="1">
        <v>26237</v>
      </c>
    </row>
    <row r="111" spans="1:50" x14ac:dyDescent="0.35">
      <c r="A111" s="1">
        <v>43466</v>
      </c>
      <c r="B111" t="s">
        <v>641</v>
      </c>
      <c r="C111" t="s">
        <v>323</v>
      </c>
      <c r="D111">
        <v>1</v>
      </c>
      <c r="E111">
        <v>337</v>
      </c>
      <c r="F111">
        <v>370</v>
      </c>
      <c r="G111">
        <v>370</v>
      </c>
      <c r="H111" t="s">
        <v>642</v>
      </c>
      <c r="I111" t="s">
        <v>64</v>
      </c>
      <c r="J111" t="s">
        <v>65</v>
      </c>
      <c r="K111" t="s">
        <v>66</v>
      </c>
      <c r="M111">
        <v>126</v>
      </c>
      <c r="N111">
        <v>126</v>
      </c>
      <c r="O111">
        <v>448</v>
      </c>
      <c r="P111">
        <v>3.56</v>
      </c>
      <c r="R111">
        <v>178</v>
      </c>
      <c r="S111">
        <v>178</v>
      </c>
      <c r="T111">
        <v>56</v>
      </c>
      <c r="U111">
        <v>0.47099999999999997</v>
      </c>
      <c r="V111">
        <v>8</v>
      </c>
      <c r="W111">
        <v>0</v>
      </c>
      <c r="X111">
        <v>8</v>
      </c>
      <c r="Y111" s="7">
        <v>43560</v>
      </c>
      <c r="Z111" s="2">
        <v>53532</v>
      </c>
      <c r="AA111">
        <v>1.23</v>
      </c>
      <c r="AB111" s="2">
        <v>53532</v>
      </c>
      <c r="AC111">
        <v>1.23</v>
      </c>
      <c r="AD111" s="2">
        <v>24540</v>
      </c>
      <c r="AE111" s="2">
        <v>1411795</v>
      </c>
      <c r="AF111" s="3">
        <v>0.45839999999999997</v>
      </c>
      <c r="AG111">
        <v>145</v>
      </c>
      <c r="AH111" s="4">
        <v>1384643</v>
      </c>
      <c r="AI111" s="4">
        <v>3653</v>
      </c>
      <c r="AJ111" s="4">
        <v>500</v>
      </c>
      <c r="AK111" t="s">
        <v>643</v>
      </c>
      <c r="AL111" t="s">
        <v>325</v>
      </c>
      <c r="AM111" t="s">
        <v>644</v>
      </c>
      <c r="AN111" t="s">
        <v>120</v>
      </c>
      <c r="AO111" t="s">
        <v>95</v>
      </c>
      <c r="AP111">
        <v>3</v>
      </c>
      <c r="AQ111">
        <v>12</v>
      </c>
      <c r="AR111">
        <v>26</v>
      </c>
      <c r="AS111">
        <v>74</v>
      </c>
      <c r="AT111">
        <v>2</v>
      </c>
      <c r="AU111" s="1">
        <v>13301</v>
      </c>
      <c r="AV111" t="s">
        <v>566</v>
      </c>
      <c r="AX111" t="s">
        <v>108</v>
      </c>
    </row>
    <row r="112" spans="1:50" x14ac:dyDescent="0.35">
      <c r="A112" s="1">
        <v>43466</v>
      </c>
      <c r="B112" t="s">
        <v>645</v>
      </c>
      <c r="C112" t="s">
        <v>568</v>
      </c>
      <c r="D112">
        <v>59</v>
      </c>
      <c r="E112">
        <v>59</v>
      </c>
      <c r="F112">
        <v>535</v>
      </c>
      <c r="G112">
        <v>535</v>
      </c>
      <c r="H112" t="s">
        <v>646</v>
      </c>
      <c r="I112" t="s">
        <v>64</v>
      </c>
      <c r="J112" t="s">
        <v>65</v>
      </c>
      <c r="K112" t="s">
        <v>66</v>
      </c>
      <c r="M112" s="2">
        <v>1348</v>
      </c>
      <c r="N112" s="2">
        <v>1350</v>
      </c>
      <c r="O112" s="6">
        <v>6154</v>
      </c>
      <c r="P112">
        <v>4.57</v>
      </c>
      <c r="R112" s="2">
        <v>3002</v>
      </c>
      <c r="S112" s="2">
        <v>3002</v>
      </c>
      <c r="T112">
        <v>498</v>
      </c>
      <c r="U112">
        <v>0.373</v>
      </c>
      <c r="V112">
        <v>15</v>
      </c>
      <c r="W112">
        <v>0</v>
      </c>
      <c r="X112">
        <v>15</v>
      </c>
      <c r="Y112" s="1">
        <v>41892</v>
      </c>
      <c r="Z112" s="2">
        <v>771920</v>
      </c>
      <c r="AA112">
        <v>17.72</v>
      </c>
      <c r="AB112" s="2">
        <v>700087</v>
      </c>
      <c r="AC112">
        <v>16.07</v>
      </c>
      <c r="AD112" s="2">
        <v>125002</v>
      </c>
      <c r="AE112" s="2">
        <v>11465400</v>
      </c>
      <c r="AF112" s="3">
        <v>0.16189999999999999</v>
      </c>
      <c r="AG112">
        <v>169</v>
      </c>
      <c r="AH112" s="4">
        <v>19576000</v>
      </c>
      <c r="AI112" s="4">
        <v>3186</v>
      </c>
      <c r="AJ112" s="4">
        <v>526</v>
      </c>
      <c r="AK112" t="s">
        <v>647</v>
      </c>
      <c r="AL112" t="s">
        <v>571</v>
      </c>
      <c r="AM112" t="s">
        <v>648</v>
      </c>
      <c r="AN112" t="s">
        <v>455</v>
      </c>
      <c r="AO112" t="s">
        <v>71</v>
      </c>
      <c r="AP112">
        <v>3</v>
      </c>
      <c r="AQ112">
        <v>15</v>
      </c>
      <c r="AR112">
        <v>32</v>
      </c>
      <c r="AS112">
        <v>79</v>
      </c>
      <c r="AT112">
        <v>16</v>
      </c>
      <c r="AU112" s="1">
        <v>20771</v>
      </c>
      <c r="AV112" t="s">
        <v>172</v>
      </c>
    </row>
    <row r="113" spans="1:50" x14ac:dyDescent="0.35">
      <c r="A113" s="1">
        <v>43466</v>
      </c>
      <c r="B113" t="s">
        <v>649</v>
      </c>
      <c r="C113" t="s">
        <v>213</v>
      </c>
      <c r="D113">
        <v>197</v>
      </c>
      <c r="E113">
        <v>197</v>
      </c>
      <c r="F113">
        <v>308</v>
      </c>
      <c r="G113">
        <v>311</v>
      </c>
      <c r="H113" t="s">
        <v>650</v>
      </c>
      <c r="I113" t="s">
        <v>64</v>
      </c>
      <c r="J113" t="s">
        <v>75</v>
      </c>
      <c r="K113" t="s">
        <v>66</v>
      </c>
      <c r="M113">
        <v>342</v>
      </c>
      <c r="N113">
        <v>344</v>
      </c>
      <c r="O113" s="6">
        <v>1509</v>
      </c>
      <c r="P113">
        <v>4.41</v>
      </c>
      <c r="R113">
        <v>733</v>
      </c>
      <c r="S113">
        <v>733</v>
      </c>
      <c r="T113">
        <v>117</v>
      </c>
      <c r="U113">
        <v>0.34699999999999998</v>
      </c>
      <c r="V113">
        <v>1</v>
      </c>
      <c r="W113">
        <v>0</v>
      </c>
      <c r="X113">
        <v>2</v>
      </c>
      <c r="Y113">
        <v>21</v>
      </c>
      <c r="Z113" s="2">
        <v>149152</v>
      </c>
      <c r="AA113">
        <v>3.42</v>
      </c>
      <c r="AB113" s="2">
        <v>149152</v>
      </c>
      <c r="AC113">
        <v>3.42</v>
      </c>
      <c r="AD113" s="2">
        <v>25162</v>
      </c>
      <c r="AE113" s="2">
        <v>3321343</v>
      </c>
      <c r="AF113" s="3">
        <v>0.16869999999999999</v>
      </c>
      <c r="AG113">
        <v>214</v>
      </c>
      <c r="AH113" s="4">
        <v>10566070</v>
      </c>
      <c r="AI113" s="4">
        <v>6933</v>
      </c>
      <c r="AJ113" s="4">
        <v>544</v>
      </c>
      <c r="AK113" t="s">
        <v>651</v>
      </c>
      <c r="AL113" t="s">
        <v>217</v>
      </c>
      <c r="AM113" t="s">
        <v>215</v>
      </c>
      <c r="AN113" t="s">
        <v>652</v>
      </c>
      <c r="AO113" t="s">
        <v>71</v>
      </c>
      <c r="AP113">
        <v>8</v>
      </c>
      <c r="AQ113">
        <v>13</v>
      </c>
      <c r="AR113">
        <v>33</v>
      </c>
      <c r="AS113">
        <v>81</v>
      </c>
      <c r="AT113">
        <v>14</v>
      </c>
      <c r="AU113" s="1">
        <v>27363</v>
      </c>
    </row>
    <row r="114" spans="1:50" x14ac:dyDescent="0.35">
      <c r="A114" s="1">
        <v>43466</v>
      </c>
      <c r="B114" t="s">
        <v>653</v>
      </c>
      <c r="C114" t="s">
        <v>654</v>
      </c>
      <c r="D114">
        <v>309</v>
      </c>
      <c r="E114">
        <v>309</v>
      </c>
      <c r="F114">
        <v>341</v>
      </c>
      <c r="G114">
        <v>341</v>
      </c>
      <c r="H114" t="s">
        <v>655</v>
      </c>
      <c r="I114" t="s">
        <v>64</v>
      </c>
      <c r="J114" t="s">
        <v>75</v>
      </c>
      <c r="K114" t="s">
        <v>656</v>
      </c>
      <c r="M114">
        <v>226</v>
      </c>
      <c r="N114">
        <v>226</v>
      </c>
      <c r="O114">
        <v>814</v>
      </c>
      <c r="P114">
        <v>3.6</v>
      </c>
      <c r="R114">
        <v>277</v>
      </c>
      <c r="S114">
        <v>277</v>
      </c>
      <c r="T114">
        <v>204</v>
      </c>
      <c r="U114">
        <v>0.90300000000000002</v>
      </c>
      <c r="V114">
        <v>1</v>
      </c>
      <c r="W114">
        <v>0</v>
      </c>
      <c r="X114">
        <v>2</v>
      </c>
      <c r="Y114">
        <v>7</v>
      </c>
      <c r="Z114" s="2">
        <v>112034</v>
      </c>
      <c r="AA114">
        <v>2.57</v>
      </c>
      <c r="AB114" s="2">
        <v>112034</v>
      </c>
      <c r="AC114">
        <v>2.57</v>
      </c>
      <c r="AD114" s="2">
        <v>43735</v>
      </c>
      <c r="AE114" s="2">
        <v>3690779</v>
      </c>
      <c r="AF114" s="3">
        <v>0.39040000000000002</v>
      </c>
      <c r="AG114">
        <v>108</v>
      </c>
      <c r="AH114" s="4">
        <v>16237236</v>
      </c>
      <c r="AI114" s="4">
        <v>19862</v>
      </c>
      <c r="AJ114" s="4">
        <v>327</v>
      </c>
      <c r="AK114" t="s">
        <v>657</v>
      </c>
      <c r="AL114" t="s">
        <v>658</v>
      </c>
      <c r="AM114" t="s">
        <v>659</v>
      </c>
      <c r="AN114" t="s">
        <v>660</v>
      </c>
      <c r="AO114" t="s">
        <v>95</v>
      </c>
      <c r="AP114">
        <v>12</v>
      </c>
      <c r="AQ114">
        <v>13</v>
      </c>
      <c r="AR114">
        <v>31</v>
      </c>
      <c r="AS114">
        <v>71</v>
      </c>
      <c r="AT114">
        <v>7</v>
      </c>
      <c r="AU114" s="1">
        <v>31321</v>
      </c>
      <c r="AW114" t="s">
        <v>236</v>
      </c>
      <c r="AX114" t="s">
        <v>108</v>
      </c>
    </row>
    <row r="115" spans="1:50" x14ac:dyDescent="0.35">
      <c r="A115" s="1">
        <v>43466</v>
      </c>
      <c r="B115" t="s">
        <v>661</v>
      </c>
      <c r="C115" t="s">
        <v>662</v>
      </c>
      <c r="D115">
        <v>136</v>
      </c>
      <c r="E115">
        <v>136</v>
      </c>
      <c r="F115">
        <v>252</v>
      </c>
      <c r="G115">
        <v>252</v>
      </c>
      <c r="H115" t="s">
        <v>663</v>
      </c>
      <c r="I115" t="s">
        <v>64</v>
      </c>
      <c r="J115" t="s">
        <v>65</v>
      </c>
      <c r="K115" t="s">
        <v>66</v>
      </c>
      <c r="M115">
        <v>944</v>
      </c>
      <c r="N115">
        <v>944</v>
      </c>
      <c r="O115" s="6">
        <v>4223</v>
      </c>
      <c r="P115">
        <v>4.47</v>
      </c>
      <c r="R115" s="2">
        <v>2166</v>
      </c>
      <c r="S115" s="2">
        <v>2166</v>
      </c>
      <c r="T115">
        <v>374</v>
      </c>
      <c r="U115">
        <v>0.39900000000000002</v>
      </c>
      <c r="V115">
        <v>11</v>
      </c>
      <c r="W115">
        <v>1</v>
      </c>
      <c r="X115">
        <v>12</v>
      </c>
      <c r="Y115" s="7">
        <v>43641</v>
      </c>
      <c r="Z115" s="2">
        <v>214139</v>
      </c>
      <c r="AA115">
        <v>4.92</v>
      </c>
      <c r="AB115" s="2">
        <v>214139</v>
      </c>
      <c r="AC115">
        <v>4.92</v>
      </c>
      <c r="AD115" s="2">
        <v>70645</v>
      </c>
      <c r="AE115" s="2">
        <v>8097991</v>
      </c>
      <c r="AF115" s="3">
        <v>0.25879999999999997</v>
      </c>
      <c r="AG115">
        <v>440</v>
      </c>
      <c r="AH115" s="4">
        <v>20727847</v>
      </c>
      <c r="AI115" s="4">
        <v>4866</v>
      </c>
      <c r="AJ115" s="4">
        <v>678</v>
      </c>
      <c r="AK115" t="s">
        <v>664</v>
      </c>
      <c r="AL115" t="s">
        <v>665</v>
      </c>
      <c r="AM115" t="s">
        <v>441</v>
      </c>
      <c r="AO115" t="s">
        <v>95</v>
      </c>
      <c r="AP115">
        <v>4</v>
      </c>
      <c r="AQ115">
        <v>10</v>
      </c>
      <c r="AR115">
        <v>27</v>
      </c>
      <c r="AS115">
        <v>75</v>
      </c>
      <c r="AT115">
        <v>3</v>
      </c>
      <c r="AU115" s="1">
        <v>23832</v>
      </c>
    </row>
    <row r="116" spans="1:50" x14ac:dyDescent="0.35">
      <c r="A116" s="1">
        <v>43466</v>
      </c>
      <c r="B116" t="s">
        <v>666</v>
      </c>
      <c r="C116" t="s">
        <v>352</v>
      </c>
      <c r="D116">
        <v>252</v>
      </c>
      <c r="E116">
        <v>252</v>
      </c>
      <c r="F116">
        <v>381</v>
      </c>
      <c r="G116">
        <v>381</v>
      </c>
      <c r="H116" t="s">
        <v>667</v>
      </c>
      <c r="I116" t="s">
        <v>64</v>
      </c>
      <c r="J116" t="s">
        <v>65</v>
      </c>
      <c r="K116" t="s">
        <v>66</v>
      </c>
      <c r="M116">
        <v>320</v>
      </c>
      <c r="N116">
        <v>321</v>
      </c>
      <c r="O116" s="6">
        <v>1525</v>
      </c>
      <c r="P116">
        <v>4.7699999999999996</v>
      </c>
      <c r="R116">
        <v>863</v>
      </c>
      <c r="S116">
        <v>863</v>
      </c>
      <c r="T116">
        <v>124</v>
      </c>
      <c r="U116">
        <v>0.39400000000000002</v>
      </c>
      <c r="V116">
        <v>3</v>
      </c>
      <c r="W116">
        <v>1</v>
      </c>
      <c r="X116">
        <v>6</v>
      </c>
      <c r="Y116" t="s">
        <v>668</v>
      </c>
      <c r="Z116" s="2">
        <v>142730</v>
      </c>
      <c r="AA116">
        <v>3.28</v>
      </c>
      <c r="AB116" s="2">
        <v>142730</v>
      </c>
      <c r="AC116">
        <v>3.28</v>
      </c>
      <c r="AD116" s="2">
        <v>40745</v>
      </c>
      <c r="AE116" s="2">
        <v>3257257</v>
      </c>
      <c r="AF116" s="3">
        <v>0.28549999999999998</v>
      </c>
      <c r="AG116">
        <v>263</v>
      </c>
      <c r="AH116" s="4">
        <v>12599489</v>
      </c>
      <c r="AI116" s="4">
        <v>8168</v>
      </c>
      <c r="AJ116" s="4">
        <v>563</v>
      </c>
      <c r="AK116" t="s">
        <v>669</v>
      </c>
      <c r="AL116" t="s">
        <v>670</v>
      </c>
      <c r="AM116" t="s">
        <v>639</v>
      </c>
      <c r="AO116" t="s">
        <v>80</v>
      </c>
      <c r="AP116">
        <v>16</v>
      </c>
      <c r="AQ116">
        <v>9</v>
      </c>
      <c r="AR116">
        <v>20</v>
      </c>
      <c r="AS116">
        <v>55</v>
      </c>
      <c r="AT116">
        <v>41</v>
      </c>
      <c r="AU116" s="1">
        <v>27453</v>
      </c>
      <c r="AW116" t="s">
        <v>186</v>
      </c>
    </row>
    <row r="117" spans="1:50" x14ac:dyDescent="0.35">
      <c r="A117" s="1">
        <v>43466</v>
      </c>
      <c r="B117" t="s">
        <v>671</v>
      </c>
      <c r="C117" t="s">
        <v>97</v>
      </c>
      <c r="D117">
        <v>225</v>
      </c>
      <c r="E117">
        <v>67</v>
      </c>
      <c r="F117">
        <v>342</v>
      </c>
      <c r="G117">
        <v>222</v>
      </c>
      <c r="H117" t="s">
        <v>672</v>
      </c>
      <c r="I117" t="s">
        <v>64</v>
      </c>
      <c r="J117" t="s">
        <v>75</v>
      </c>
      <c r="K117" t="s">
        <v>235</v>
      </c>
      <c r="M117">
        <v>131</v>
      </c>
      <c r="N117">
        <v>132</v>
      </c>
      <c r="O117">
        <v>434.5</v>
      </c>
      <c r="P117">
        <v>3.32</v>
      </c>
      <c r="R117">
        <v>143</v>
      </c>
      <c r="S117">
        <v>143</v>
      </c>
      <c r="T117">
        <v>124</v>
      </c>
      <c r="U117">
        <v>0.94699999999999995</v>
      </c>
      <c r="V117">
        <v>1</v>
      </c>
      <c r="W117">
        <v>0</v>
      </c>
      <c r="X117">
        <v>1</v>
      </c>
      <c r="Y117">
        <v>6</v>
      </c>
      <c r="Z117" s="2">
        <v>47204</v>
      </c>
      <c r="AA117">
        <v>1.08</v>
      </c>
      <c r="AB117" s="2">
        <v>47204</v>
      </c>
      <c r="AC117">
        <v>1.08</v>
      </c>
      <c r="AD117" s="2">
        <v>18734</v>
      </c>
      <c r="AE117" s="2">
        <v>1123122</v>
      </c>
      <c r="AF117" s="3">
        <v>0.39689999999999998</v>
      </c>
      <c r="AG117">
        <v>132</v>
      </c>
      <c r="AH117" s="4">
        <v>3356367</v>
      </c>
      <c r="AI117" s="4">
        <v>7467</v>
      </c>
      <c r="AJ117" s="4">
        <v>324</v>
      </c>
      <c r="AK117" t="s">
        <v>673</v>
      </c>
      <c r="AL117" t="s">
        <v>151</v>
      </c>
      <c r="AM117" t="s">
        <v>674</v>
      </c>
      <c r="AN117" t="s">
        <v>675</v>
      </c>
      <c r="AO117" t="s">
        <v>71</v>
      </c>
      <c r="AP117">
        <v>10</v>
      </c>
      <c r="AQ117">
        <v>14</v>
      </c>
      <c r="AR117">
        <v>34</v>
      </c>
      <c r="AS117">
        <v>87</v>
      </c>
      <c r="AT117">
        <v>18</v>
      </c>
      <c r="AU117" s="1">
        <v>26298</v>
      </c>
      <c r="AW117" t="s">
        <v>236</v>
      </c>
    </row>
    <row r="118" spans="1:50" x14ac:dyDescent="0.35">
      <c r="A118" s="1">
        <v>43466</v>
      </c>
      <c r="B118" t="s">
        <v>676</v>
      </c>
      <c r="C118" t="s">
        <v>677</v>
      </c>
      <c r="D118">
        <v>171</v>
      </c>
      <c r="E118">
        <v>169</v>
      </c>
      <c r="F118">
        <v>581</v>
      </c>
      <c r="G118">
        <v>581</v>
      </c>
      <c r="H118" t="s">
        <v>678</v>
      </c>
      <c r="I118" t="s">
        <v>64</v>
      </c>
      <c r="J118" t="s">
        <v>65</v>
      </c>
      <c r="K118" t="s">
        <v>66</v>
      </c>
      <c r="M118">
        <v>439</v>
      </c>
      <c r="N118">
        <v>440</v>
      </c>
      <c r="O118" s="6">
        <v>1701.5</v>
      </c>
      <c r="P118">
        <v>3.88</v>
      </c>
      <c r="R118">
        <v>823</v>
      </c>
      <c r="S118">
        <v>823</v>
      </c>
      <c r="T118">
        <v>189</v>
      </c>
      <c r="U118">
        <v>0.441</v>
      </c>
      <c r="V118">
        <v>4</v>
      </c>
      <c r="W118">
        <v>0</v>
      </c>
      <c r="X118">
        <v>4</v>
      </c>
      <c r="Y118" s="1">
        <v>45583</v>
      </c>
      <c r="Z118" s="2">
        <v>186180</v>
      </c>
      <c r="AA118">
        <v>4.2699999999999996</v>
      </c>
      <c r="AB118" s="2">
        <v>186180</v>
      </c>
      <c r="AC118">
        <v>4.2699999999999996</v>
      </c>
      <c r="AD118" s="2">
        <v>24838</v>
      </c>
      <c r="AE118" s="2">
        <v>4024811</v>
      </c>
      <c r="AF118" s="3">
        <v>0.13339999999999999</v>
      </c>
      <c r="AG118">
        <v>193</v>
      </c>
      <c r="AH118" s="4">
        <v>10600000</v>
      </c>
      <c r="AI118" s="4">
        <v>6221</v>
      </c>
      <c r="AJ118" s="4">
        <v>499</v>
      </c>
      <c r="AK118" t="s">
        <v>639</v>
      </c>
      <c r="AL118" t="s">
        <v>637</v>
      </c>
      <c r="AM118" t="s">
        <v>679</v>
      </c>
      <c r="AN118" t="s">
        <v>680</v>
      </c>
      <c r="AO118" t="s">
        <v>80</v>
      </c>
      <c r="AP118">
        <v>16</v>
      </c>
      <c r="AQ118">
        <v>8</v>
      </c>
      <c r="AR118">
        <v>19</v>
      </c>
      <c r="AS118">
        <v>55</v>
      </c>
      <c r="AT118">
        <v>37</v>
      </c>
      <c r="AU118" s="1">
        <v>24958</v>
      </c>
      <c r="AV118" t="s">
        <v>681</v>
      </c>
    </row>
    <row r="119" spans="1:50" x14ac:dyDescent="0.35">
      <c r="A119" s="1">
        <v>43466</v>
      </c>
      <c r="B119" t="s">
        <v>682</v>
      </c>
      <c r="C119" t="s">
        <v>683</v>
      </c>
      <c r="D119">
        <v>44</v>
      </c>
      <c r="E119">
        <v>44</v>
      </c>
      <c r="F119">
        <v>584</v>
      </c>
      <c r="G119">
        <v>584</v>
      </c>
      <c r="H119" t="s">
        <v>684</v>
      </c>
      <c r="I119" t="s">
        <v>64</v>
      </c>
      <c r="J119" t="s">
        <v>65</v>
      </c>
      <c r="K119" t="s">
        <v>66</v>
      </c>
      <c r="M119" s="2">
        <v>1186</v>
      </c>
      <c r="N119" s="2">
        <v>1188</v>
      </c>
      <c r="O119" s="6">
        <v>5207</v>
      </c>
      <c r="P119">
        <v>4.3899999999999997</v>
      </c>
      <c r="R119" s="2">
        <v>2512</v>
      </c>
      <c r="S119" s="2">
        <v>2512</v>
      </c>
      <c r="T119">
        <v>404</v>
      </c>
      <c r="U119">
        <v>0.34399999999999997</v>
      </c>
      <c r="V119">
        <v>20</v>
      </c>
      <c r="W119">
        <v>0</v>
      </c>
      <c r="X119">
        <v>40</v>
      </c>
      <c r="Y119">
        <v>6</v>
      </c>
      <c r="Z119" s="2">
        <v>975095</v>
      </c>
      <c r="AA119">
        <v>22.39</v>
      </c>
      <c r="AB119" s="2">
        <v>915230</v>
      </c>
      <c r="AC119">
        <v>21.01</v>
      </c>
      <c r="AD119" s="2">
        <v>183856</v>
      </c>
      <c r="AE119" s="2">
        <v>10242805</v>
      </c>
      <c r="AF119" s="3">
        <v>0.18859999999999999</v>
      </c>
      <c r="AG119">
        <v>112</v>
      </c>
      <c r="AH119" s="4">
        <v>12907133</v>
      </c>
      <c r="AI119" s="4">
        <v>2475</v>
      </c>
      <c r="AJ119" s="4">
        <v>599</v>
      </c>
      <c r="AK119" t="s">
        <v>685</v>
      </c>
      <c r="AL119" t="s">
        <v>686</v>
      </c>
      <c r="AM119" t="s">
        <v>341</v>
      </c>
      <c r="AN119" t="s">
        <v>687</v>
      </c>
      <c r="AO119" t="s">
        <v>80</v>
      </c>
      <c r="AP119">
        <v>18</v>
      </c>
      <c r="AQ119">
        <v>8</v>
      </c>
      <c r="AR119">
        <v>21</v>
      </c>
      <c r="AS119">
        <v>59</v>
      </c>
      <c r="AT119">
        <v>45</v>
      </c>
      <c r="AU119" s="1">
        <v>18458</v>
      </c>
      <c r="AV119" t="s">
        <v>688</v>
      </c>
    </row>
    <row r="120" spans="1:50" x14ac:dyDescent="0.35">
      <c r="A120" s="1">
        <v>43466</v>
      </c>
      <c r="B120" t="s">
        <v>689</v>
      </c>
      <c r="C120" t="s">
        <v>130</v>
      </c>
      <c r="D120">
        <v>100</v>
      </c>
      <c r="E120">
        <v>100</v>
      </c>
      <c r="F120">
        <v>237</v>
      </c>
      <c r="G120">
        <v>237</v>
      </c>
      <c r="H120" t="s">
        <v>690</v>
      </c>
      <c r="I120" t="s">
        <v>64</v>
      </c>
      <c r="J120" t="s">
        <v>65</v>
      </c>
      <c r="K120" t="s">
        <v>66</v>
      </c>
      <c r="M120">
        <v>472</v>
      </c>
      <c r="N120">
        <v>474</v>
      </c>
      <c r="O120" s="6">
        <v>2193</v>
      </c>
      <c r="P120">
        <v>4.6500000000000004</v>
      </c>
      <c r="R120" s="2">
        <v>1067</v>
      </c>
      <c r="S120" s="2">
        <v>1067</v>
      </c>
      <c r="T120">
        <v>205</v>
      </c>
      <c r="U120">
        <v>0.442</v>
      </c>
      <c r="V120">
        <v>2</v>
      </c>
      <c r="W120">
        <v>2</v>
      </c>
      <c r="X120">
        <v>5</v>
      </c>
      <c r="Y120">
        <v>20</v>
      </c>
      <c r="Z120" s="2">
        <v>161016</v>
      </c>
      <c r="AA120">
        <v>3.7</v>
      </c>
      <c r="AB120" s="2">
        <v>161016</v>
      </c>
      <c r="AC120">
        <v>3.7</v>
      </c>
      <c r="AD120" s="2">
        <v>24555</v>
      </c>
      <c r="AE120" s="2">
        <v>4083496</v>
      </c>
      <c r="AF120" s="3">
        <v>0.1525</v>
      </c>
      <c r="AG120">
        <v>288</v>
      </c>
      <c r="AH120" s="4">
        <v>9322807</v>
      </c>
      <c r="AI120" s="4">
        <v>4240</v>
      </c>
      <c r="AJ120" s="4">
        <v>556</v>
      </c>
      <c r="AK120" t="s">
        <v>691</v>
      </c>
      <c r="AL120" t="s">
        <v>692</v>
      </c>
      <c r="AM120" t="s">
        <v>693</v>
      </c>
      <c r="AO120" t="s">
        <v>95</v>
      </c>
      <c r="AP120">
        <v>3</v>
      </c>
      <c r="AQ120">
        <v>7</v>
      </c>
      <c r="AR120">
        <v>26</v>
      </c>
      <c r="AS120">
        <v>74</v>
      </c>
      <c r="AT120">
        <v>2</v>
      </c>
      <c r="AU120" s="1">
        <v>23497</v>
      </c>
    </row>
    <row r="121" spans="1:50" x14ac:dyDescent="0.35">
      <c r="A121" s="1">
        <v>43466</v>
      </c>
      <c r="B121" t="s">
        <v>694</v>
      </c>
      <c r="C121" t="s">
        <v>695</v>
      </c>
      <c r="D121">
        <v>25</v>
      </c>
      <c r="E121">
        <v>25</v>
      </c>
      <c r="F121">
        <v>515</v>
      </c>
      <c r="G121">
        <v>515</v>
      </c>
      <c r="H121" t="s">
        <v>696</v>
      </c>
      <c r="I121" t="s">
        <v>64</v>
      </c>
      <c r="J121" t="s">
        <v>65</v>
      </c>
      <c r="K121" t="s">
        <v>66</v>
      </c>
      <c r="M121" s="2">
        <v>1137</v>
      </c>
      <c r="N121" s="2">
        <v>1139</v>
      </c>
      <c r="O121" s="6">
        <v>5436.5</v>
      </c>
      <c r="P121">
        <v>4.78</v>
      </c>
      <c r="R121" s="2">
        <v>2669</v>
      </c>
      <c r="S121" s="2">
        <v>2669</v>
      </c>
      <c r="T121">
        <v>455</v>
      </c>
      <c r="U121">
        <v>0.40400000000000003</v>
      </c>
      <c r="V121">
        <v>15</v>
      </c>
      <c r="W121">
        <v>1</v>
      </c>
      <c r="X121">
        <v>25</v>
      </c>
      <c r="Y121" t="s">
        <v>697</v>
      </c>
      <c r="Z121" s="2">
        <v>547663</v>
      </c>
      <c r="AA121">
        <v>12.57</v>
      </c>
      <c r="AB121" s="2">
        <v>502216</v>
      </c>
      <c r="AC121">
        <v>11.53</v>
      </c>
      <c r="AD121" s="2">
        <v>105659</v>
      </c>
      <c r="AE121" s="2">
        <v>9028680</v>
      </c>
      <c r="AF121" s="3">
        <v>0.19289999999999999</v>
      </c>
      <c r="AG121">
        <v>212</v>
      </c>
      <c r="AH121" s="4">
        <v>11928000</v>
      </c>
      <c r="AI121" s="4">
        <v>2203</v>
      </c>
      <c r="AJ121" s="4">
        <v>556</v>
      </c>
      <c r="AK121" t="s">
        <v>698</v>
      </c>
      <c r="AL121" t="s">
        <v>699</v>
      </c>
      <c r="AM121" t="s">
        <v>700</v>
      </c>
      <c r="AN121" t="s">
        <v>701</v>
      </c>
      <c r="AO121" t="s">
        <v>80</v>
      </c>
      <c r="AP121">
        <v>6</v>
      </c>
      <c r="AQ121">
        <v>7</v>
      </c>
      <c r="AR121">
        <v>25</v>
      </c>
      <c r="AS121">
        <v>52</v>
      </c>
      <c r="AT121">
        <v>33</v>
      </c>
      <c r="AU121" s="1">
        <v>18073</v>
      </c>
      <c r="AV121" t="s">
        <v>199</v>
      </c>
    </row>
    <row r="122" spans="1:50" x14ac:dyDescent="0.35">
      <c r="A122" s="1">
        <v>43466</v>
      </c>
      <c r="B122" t="s">
        <v>702</v>
      </c>
      <c r="C122" t="s">
        <v>703</v>
      </c>
      <c r="D122">
        <v>281</v>
      </c>
      <c r="E122">
        <v>30</v>
      </c>
      <c r="F122">
        <v>507</v>
      </c>
      <c r="G122">
        <v>503</v>
      </c>
      <c r="H122" t="s">
        <v>704</v>
      </c>
      <c r="I122" t="s">
        <v>64</v>
      </c>
      <c r="J122" t="s">
        <v>65</v>
      </c>
      <c r="K122" t="s">
        <v>84</v>
      </c>
      <c r="M122">
        <v>35</v>
      </c>
      <c r="N122">
        <v>35</v>
      </c>
      <c r="O122">
        <v>155.5</v>
      </c>
      <c r="P122">
        <v>4.4400000000000004</v>
      </c>
      <c r="R122">
        <v>67</v>
      </c>
      <c r="S122">
        <v>67</v>
      </c>
      <c r="T122">
        <v>8</v>
      </c>
      <c r="U122">
        <v>0.24199999999999999</v>
      </c>
      <c r="V122">
        <v>1</v>
      </c>
      <c r="W122">
        <v>0</v>
      </c>
      <c r="X122">
        <v>1</v>
      </c>
      <c r="Y122">
        <v>7</v>
      </c>
      <c r="Z122" s="2">
        <v>7144</v>
      </c>
      <c r="AA122">
        <v>0.16</v>
      </c>
      <c r="AB122" s="2">
        <v>7144</v>
      </c>
      <c r="AC122">
        <v>0.16</v>
      </c>
      <c r="AD122" s="2">
        <v>5000</v>
      </c>
      <c r="AE122" s="2">
        <v>377500</v>
      </c>
      <c r="AF122" s="3">
        <v>0.69989999999999997</v>
      </c>
      <c r="AG122">
        <v>419</v>
      </c>
      <c r="AH122" s="4">
        <v>817621</v>
      </c>
      <c r="AI122" s="4">
        <v>5094</v>
      </c>
      <c r="AJ122" s="4">
        <v>522</v>
      </c>
      <c r="AK122" t="s">
        <v>705</v>
      </c>
      <c r="AL122" t="s">
        <v>92</v>
      </c>
      <c r="AO122" t="s">
        <v>95</v>
      </c>
      <c r="AP122">
        <v>10</v>
      </c>
      <c r="AQ122">
        <v>13</v>
      </c>
      <c r="AR122">
        <v>30</v>
      </c>
      <c r="AS122">
        <v>70</v>
      </c>
      <c r="AT122">
        <v>9</v>
      </c>
      <c r="AU122" s="1">
        <v>28262</v>
      </c>
      <c r="AX122" t="s">
        <v>108</v>
      </c>
    </row>
    <row r="123" spans="1:50" x14ac:dyDescent="0.35">
      <c r="A123" s="1">
        <v>43466</v>
      </c>
      <c r="B123" t="s">
        <v>706</v>
      </c>
      <c r="C123" t="s">
        <v>707</v>
      </c>
      <c r="D123">
        <v>87</v>
      </c>
      <c r="E123">
        <v>87</v>
      </c>
      <c r="F123">
        <v>232</v>
      </c>
      <c r="G123">
        <v>232</v>
      </c>
      <c r="H123" t="s">
        <v>708</v>
      </c>
      <c r="I123" t="s">
        <v>64</v>
      </c>
      <c r="J123" t="s">
        <v>65</v>
      </c>
      <c r="K123" t="s">
        <v>66</v>
      </c>
      <c r="M123" s="2">
        <v>1939</v>
      </c>
      <c r="N123" s="2">
        <v>1940</v>
      </c>
      <c r="O123" s="6">
        <v>9133.5</v>
      </c>
      <c r="P123">
        <v>4.71</v>
      </c>
      <c r="R123" s="2">
        <v>4282</v>
      </c>
      <c r="S123" s="2">
        <v>4282</v>
      </c>
      <c r="T123">
        <v>741</v>
      </c>
      <c r="U123">
        <v>0.39</v>
      </c>
      <c r="V123">
        <v>9</v>
      </c>
      <c r="W123">
        <v>1</v>
      </c>
      <c r="X123">
        <v>10</v>
      </c>
      <c r="Y123" t="s">
        <v>709</v>
      </c>
      <c r="Z123" s="2">
        <v>655681</v>
      </c>
      <c r="AA123">
        <v>15.05</v>
      </c>
      <c r="AB123" s="2">
        <v>655681</v>
      </c>
      <c r="AC123">
        <v>15.05</v>
      </c>
      <c r="AD123" s="2">
        <v>101477</v>
      </c>
      <c r="AE123" s="2">
        <v>16701596</v>
      </c>
      <c r="AF123" s="3">
        <v>0.15479999999999999</v>
      </c>
      <c r="AG123">
        <v>285</v>
      </c>
      <c r="AH123" s="4">
        <v>28783425</v>
      </c>
      <c r="AI123" s="4">
        <v>3150</v>
      </c>
      <c r="AJ123" s="4">
        <v>565</v>
      </c>
      <c r="AK123" t="s">
        <v>710</v>
      </c>
      <c r="AL123" t="s">
        <v>711</v>
      </c>
      <c r="AM123" t="s">
        <v>712</v>
      </c>
      <c r="AN123" t="s">
        <v>541</v>
      </c>
      <c r="AO123" t="s">
        <v>95</v>
      </c>
      <c r="AP123">
        <v>9</v>
      </c>
      <c r="AQ123">
        <v>13</v>
      </c>
      <c r="AR123">
        <v>30</v>
      </c>
      <c r="AS123">
        <v>69</v>
      </c>
      <c r="AT123">
        <v>7</v>
      </c>
      <c r="AU123" s="1">
        <v>21124</v>
      </c>
    </row>
    <row r="124" spans="1:50" x14ac:dyDescent="0.35">
      <c r="A124" s="1">
        <v>43466</v>
      </c>
      <c r="B124" t="s">
        <v>713</v>
      </c>
      <c r="C124" t="s">
        <v>494</v>
      </c>
      <c r="D124">
        <v>68</v>
      </c>
      <c r="E124">
        <v>172</v>
      </c>
      <c r="F124">
        <v>225</v>
      </c>
      <c r="G124">
        <v>225</v>
      </c>
      <c r="H124" t="s">
        <v>714</v>
      </c>
      <c r="I124" t="s">
        <v>64</v>
      </c>
      <c r="J124" t="s">
        <v>65</v>
      </c>
      <c r="K124" t="s">
        <v>66</v>
      </c>
      <c r="M124">
        <v>627</v>
      </c>
      <c r="N124">
        <v>634</v>
      </c>
      <c r="O124" s="6">
        <v>2915.5</v>
      </c>
      <c r="P124">
        <v>4.6500000000000004</v>
      </c>
      <c r="R124" s="2">
        <v>1463</v>
      </c>
      <c r="S124" s="2">
        <v>1463</v>
      </c>
      <c r="T124">
        <v>217</v>
      </c>
      <c r="U124">
        <v>0.35099999999999998</v>
      </c>
      <c r="V124">
        <v>15</v>
      </c>
      <c r="W124">
        <v>0</v>
      </c>
      <c r="X124">
        <v>15</v>
      </c>
      <c r="Y124">
        <v>7</v>
      </c>
      <c r="Z124" s="2">
        <v>540725</v>
      </c>
      <c r="AA124">
        <v>12.41</v>
      </c>
      <c r="AB124" s="2">
        <v>540725</v>
      </c>
      <c r="AC124">
        <v>12.41</v>
      </c>
      <c r="AD124" s="2">
        <v>92855</v>
      </c>
      <c r="AE124" s="2">
        <v>5356500</v>
      </c>
      <c r="AF124" s="3">
        <v>0.17169999999999999</v>
      </c>
      <c r="AG124">
        <v>118</v>
      </c>
      <c r="AH124" s="4">
        <v>7927996</v>
      </c>
      <c r="AI124" s="4">
        <v>2687</v>
      </c>
      <c r="AJ124" s="4">
        <v>494</v>
      </c>
      <c r="AK124" t="s">
        <v>409</v>
      </c>
      <c r="AL124" t="s">
        <v>715</v>
      </c>
      <c r="AM124" t="s">
        <v>716</v>
      </c>
      <c r="AO124" t="s">
        <v>80</v>
      </c>
      <c r="AP124">
        <v>13</v>
      </c>
      <c r="AQ124">
        <v>8</v>
      </c>
      <c r="AR124">
        <v>23</v>
      </c>
      <c r="AS124">
        <v>46</v>
      </c>
      <c r="AT124">
        <v>47</v>
      </c>
      <c r="AU124" s="1">
        <v>19903</v>
      </c>
    </row>
    <row r="125" spans="1:50" x14ac:dyDescent="0.35">
      <c r="A125" s="1">
        <v>43466</v>
      </c>
      <c r="B125" t="s">
        <v>717</v>
      </c>
      <c r="C125" t="s">
        <v>718</v>
      </c>
      <c r="D125">
        <v>40</v>
      </c>
      <c r="E125">
        <v>40</v>
      </c>
      <c r="F125">
        <v>579</v>
      </c>
      <c r="G125">
        <v>579</v>
      </c>
      <c r="H125" t="s">
        <v>719</v>
      </c>
      <c r="I125" t="s">
        <v>64</v>
      </c>
      <c r="J125" t="s">
        <v>65</v>
      </c>
      <c r="K125" t="s">
        <v>66</v>
      </c>
      <c r="M125">
        <v>732</v>
      </c>
      <c r="N125">
        <v>733</v>
      </c>
      <c r="O125" s="6">
        <v>3126</v>
      </c>
      <c r="P125">
        <v>4.2699999999999996</v>
      </c>
      <c r="R125" s="2">
        <v>1470</v>
      </c>
      <c r="S125" s="2">
        <v>1470</v>
      </c>
      <c r="T125">
        <v>283</v>
      </c>
      <c r="U125">
        <v>0.39100000000000001</v>
      </c>
      <c r="V125">
        <v>6</v>
      </c>
      <c r="W125">
        <v>0</v>
      </c>
      <c r="X125">
        <v>6</v>
      </c>
      <c r="Y125">
        <v>14</v>
      </c>
      <c r="Z125" s="2">
        <v>345256</v>
      </c>
      <c r="AA125">
        <v>7.93</v>
      </c>
      <c r="AB125" s="2">
        <v>314070</v>
      </c>
      <c r="AC125">
        <v>7.21</v>
      </c>
      <c r="AD125" s="2">
        <v>54684</v>
      </c>
      <c r="AE125" s="2">
        <v>6221645</v>
      </c>
      <c r="AF125" s="3">
        <v>0.15840000000000001</v>
      </c>
      <c r="AG125">
        <v>185</v>
      </c>
      <c r="AH125" s="4">
        <v>8709286</v>
      </c>
      <c r="AI125" s="4">
        <v>2784</v>
      </c>
      <c r="AJ125" s="4">
        <v>541</v>
      </c>
      <c r="AK125" t="s">
        <v>301</v>
      </c>
      <c r="AL125" t="s">
        <v>720</v>
      </c>
      <c r="AM125" t="s">
        <v>721</v>
      </c>
      <c r="AN125" t="s">
        <v>722</v>
      </c>
      <c r="AO125" t="s">
        <v>71</v>
      </c>
      <c r="AP125">
        <v>12</v>
      </c>
      <c r="AQ125">
        <v>16</v>
      </c>
      <c r="AR125">
        <v>36</v>
      </c>
      <c r="AS125">
        <v>83</v>
      </c>
      <c r="AT125">
        <v>12</v>
      </c>
      <c r="AU125" s="1">
        <v>18597</v>
      </c>
      <c r="AV125" t="s">
        <v>681</v>
      </c>
    </row>
    <row r="126" spans="1:50" x14ac:dyDescent="0.35">
      <c r="A126" s="1">
        <v>43466</v>
      </c>
      <c r="B126" t="s">
        <v>723</v>
      </c>
      <c r="C126" t="s">
        <v>405</v>
      </c>
      <c r="D126">
        <v>142</v>
      </c>
      <c r="E126">
        <v>166</v>
      </c>
      <c r="F126">
        <v>589</v>
      </c>
      <c r="G126">
        <v>589</v>
      </c>
      <c r="H126" t="s">
        <v>724</v>
      </c>
      <c r="I126" t="s">
        <v>64</v>
      </c>
      <c r="J126" t="s">
        <v>65</v>
      </c>
      <c r="K126" t="s">
        <v>235</v>
      </c>
      <c r="M126">
        <v>380</v>
      </c>
      <c r="N126">
        <v>380</v>
      </c>
      <c r="O126" s="6">
        <v>1327</v>
      </c>
      <c r="P126">
        <v>3.49</v>
      </c>
      <c r="R126">
        <v>442</v>
      </c>
      <c r="S126">
        <v>442</v>
      </c>
      <c r="T126">
        <v>347</v>
      </c>
      <c r="U126">
        <v>0.92800000000000005</v>
      </c>
      <c r="V126">
        <v>3</v>
      </c>
      <c r="W126">
        <v>0</v>
      </c>
      <c r="X126">
        <v>3</v>
      </c>
      <c r="Y126">
        <v>14</v>
      </c>
      <c r="Z126" s="2">
        <v>134432</v>
      </c>
      <c r="AA126">
        <v>3.09</v>
      </c>
      <c r="AB126" s="2">
        <v>134432</v>
      </c>
      <c r="AC126">
        <v>3.09</v>
      </c>
      <c r="AD126" s="2">
        <v>23903</v>
      </c>
      <c r="AE126" s="2">
        <v>2547605</v>
      </c>
      <c r="AF126" s="3">
        <v>0.17780000000000001</v>
      </c>
      <c r="AG126">
        <v>143</v>
      </c>
      <c r="AH126" s="4">
        <v>7494000</v>
      </c>
      <c r="AI126" s="4">
        <v>5647</v>
      </c>
      <c r="AJ126" s="4">
        <v>295</v>
      </c>
      <c r="AK126" t="s">
        <v>408</v>
      </c>
      <c r="AL126" t="s">
        <v>411</v>
      </c>
      <c r="AM126" t="s">
        <v>725</v>
      </c>
      <c r="AN126" t="s">
        <v>439</v>
      </c>
      <c r="AO126" t="s">
        <v>80</v>
      </c>
      <c r="AP126">
        <v>13</v>
      </c>
      <c r="AQ126">
        <v>8</v>
      </c>
      <c r="AR126">
        <v>23</v>
      </c>
      <c r="AS126">
        <v>46</v>
      </c>
      <c r="AT126">
        <v>47</v>
      </c>
      <c r="AU126" s="1">
        <v>23923</v>
      </c>
      <c r="AV126" t="s">
        <v>269</v>
      </c>
      <c r="AW126" t="s">
        <v>236</v>
      </c>
    </row>
    <row r="127" spans="1:50" x14ac:dyDescent="0.35">
      <c r="A127" s="1">
        <v>43466</v>
      </c>
      <c r="B127" t="s">
        <v>726</v>
      </c>
      <c r="C127" t="s">
        <v>413</v>
      </c>
      <c r="D127">
        <v>75</v>
      </c>
      <c r="E127">
        <v>75</v>
      </c>
      <c r="F127">
        <v>226</v>
      </c>
      <c r="G127">
        <v>226</v>
      </c>
      <c r="H127" t="s">
        <v>727</v>
      </c>
      <c r="I127" t="s">
        <v>64</v>
      </c>
      <c r="J127" t="s">
        <v>65</v>
      </c>
      <c r="K127" t="s">
        <v>66</v>
      </c>
      <c r="M127">
        <v>710</v>
      </c>
      <c r="N127">
        <v>712</v>
      </c>
      <c r="O127" s="6">
        <v>3296</v>
      </c>
      <c r="P127">
        <v>4.6399999999999997</v>
      </c>
      <c r="R127" s="2">
        <v>1790</v>
      </c>
      <c r="S127" s="2">
        <v>1790</v>
      </c>
      <c r="T127">
        <v>212</v>
      </c>
      <c r="U127">
        <v>0.30199999999999999</v>
      </c>
      <c r="V127">
        <v>14</v>
      </c>
      <c r="W127">
        <v>0</v>
      </c>
      <c r="X127">
        <v>14</v>
      </c>
      <c r="Y127">
        <v>7</v>
      </c>
      <c r="Z127" s="2">
        <v>616678</v>
      </c>
      <c r="AA127">
        <v>14.16</v>
      </c>
      <c r="AB127" s="2">
        <v>572678</v>
      </c>
      <c r="AC127">
        <v>13.15</v>
      </c>
      <c r="AD127" s="2">
        <v>107706</v>
      </c>
      <c r="AE127" s="2">
        <v>5991153</v>
      </c>
      <c r="AF127" s="3">
        <v>0.17469999999999999</v>
      </c>
      <c r="AG127">
        <v>126</v>
      </c>
      <c r="AH127" s="4">
        <v>9618901</v>
      </c>
      <c r="AI127" s="4">
        <v>2909</v>
      </c>
      <c r="AJ127" s="4">
        <v>453</v>
      </c>
      <c r="AK127" t="s">
        <v>728</v>
      </c>
      <c r="AL127" t="s">
        <v>729</v>
      </c>
      <c r="AM127" t="s">
        <v>730</v>
      </c>
      <c r="AN127" t="s">
        <v>731</v>
      </c>
      <c r="AO127" t="s">
        <v>198</v>
      </c>
      <c r="AP127">
        <v>14</v>
      </c>
      <c r="AQ127">
        <v>5</v>
      </c>
      <c r="AR127">
        <v>10</v>
      </c>
      <c r="AS127">
        <v>31</v>
      </c>
      <c r="AT127">
        <v>31</v>
      </c>
      <c r="AU127" s="1">
        <v>20199</v>
      </c>
    </row>
    <row r="128" spans="1:50" x14ac:dyDescent="0.35">
      <c r="A128" s="1">
        <v>43466</v>
      </c>
      <c r="B128" t="s">
        <v>732</v>
      </c>
      <c r="C128" t="s">
        <v>167</v>
      </c>
      <c r="D128">
        <v>262</v>
      </c>
      <c r="E128">
        <v>22</v>
      </c>
      <c r="F128">
        <v>377</v>
      </c>
      <c r="G128">
        <v>377</v>
      </c>
      <c r="H128" t="s">
        <v>733</v>
      </c>
      <c r="I128" t="s">
        <v>64</v>
      </c>
      <c r="J128" t="s">
        <v>75</v>
      </c>
      <c r="K128" t="s">
        <v>66</v>
      </c>
      <c r="M128">
        <v>377</v>
      </c>
      <c r="N128">
        <v>377</v>
      </c>
      <c r="O128" s="6">
        <v>1493.5</v>
      </c>
      <c r="P128">
        <v>3.96</v>
      </c>
      <c r="R128">
        <v>648</v>
      </c>
      <c r="S128">
        <v>648</v>
      </c>
      <c r="T128">
        <v>241</v>
      </c>
      <c r="U128">
        <v>0.65</v>
      </c>
      <c r="V128">
        <v>2</v>
      </c>
      <c r="W128">
        <v>0</v>
      </c>
      <c r="X128">
        <v>2</v>
      </c>
      <c r="Y128" t="s">
        <v>734</v>
      </c>
      <c r="Z128" s="2">
        <v>120497</v>
      </c>
      <c r="AA128">
        <v>2.77</v>
      </c>
      <c r="AB128" s="2">
        <v>120497</v>
      </c>
      <c r="AC128">
        <v>2.77</v>
      </c>
      <c r="AD128" s="2">
        <v>22666</v>
      </c>
      <c r="AE128" s="2">
        <v>3139759</v>
      </c>
      <c r="AF128" s="3">
        <v>0.18809999999999999</v>
      </c>
      <c r="AG128">
        <v>234</v>
      </c>
      <c r="AH128" s="4">
        <v>16721224</v>
      </c>
      <c r="AI128" s="4">
        <v>10911</v>
      </c>
      <c r="AJ128" s="4">
        <v>522</v>
      </c>
      <c r="AK128" t="s">
        <v>735</v>
      </c>
      <c r="AL128" t="s">
        <v>736</v>
      </c>
      <c r="AM128" t="s">
        <v>446</v>
      </c>
      <c r="AN128" t="s">
        <v>737</v>
      </c>
      <c r="AO128" t="s">
        <v>95</v>
      </c>
      <c r="AP128">
        <v>4</v>
      </c>
      <c r="AQ128">
        <v>10</v>
      </c>
      <c r="AR128" t="s">
        <v>620</v>
      </c>
      <c r="AS128">
        <v>67</v>
      </c>
      <c r="AT128">
        <v>6</v>
      </c>
      <c r="AU128" s="1">
        <v>28306</v>
      </c>
      <c r="AW128" t="s">
        <v>186</v>
      </c>
    </row>
    <row r="129" spans="1:51" x14ac:dyDescent="0.35">
      <c r="A129" s="1">
        <v>43466</v>
      </c>
      <c r="B129" t="s">
        <v>738</v>
      </c>
      <c r="C129" t="s">
        <v>207</v>
      </c>
      <c r="D129">
        <v>3</v>
      </c>
      <c r="E129">
        <v>3</v>
      </c>
      <c r="F129">
        <v>201</v>
      </c>
      <c r="G129">
        <v>201</v>
      </c>
      <c r="H129" t="s">
        <v>739</v>
      </c>
      <c r="I129" t="s">
        <v>64</v>
      </c>
      <c r="J129" t="s">
        <v>65</v>
      </c>
      <c r="K129" t="s">
        <v>66</v>
      </c>
      <c r="M129">
        <v>574</v>
      </c>
      <c r="N129">
        <v>577</v>
      </c>
      <c r="O129" s="6">
        <v>2231</v>
      </c>
      <c r="P129">
        <v>3.89</v>
      </c>
      <c r="R129" s="2">
        <v>1079</v>
      </c>
      <c r="S129" s="2">
        <v>1079</v>
      </c>
      <c r="T129">
        <v>181</v>
      </c>
      <c r="U129">
        <v>0.32300000000000001</v>
      </c>
      <c r="V129">
        <v>7</v>
      </c>
      <c r="W129">
        <v>0</v>
      </c>
      <c r="X129">
        <v>47</v>
      </c>
      <c r="Y129" s="7">
        <v>43560</v>
      </c>
      <c r="Z129" s="2">
        <v>322075</v>
      </c>
      <c r="AA129">
        <v>7.39</v>
      </c>
      <c r="AB129" s="2">
        <v>313137</v>
      </c>
      <c r="AC129">
        <v>7.19</v>
      </c>
      <c r="AD129" s="2">
        <v>103777</v>
      </c>
      <c r="AE129" s="2">
        <v>5237933</v>
      </c>
      <c r="AF129" s="3">
        <v>0.32219999999999999</v>
      </c>
      <c r="AG129">
        <v>146</v>
      </c>
      <c r="AH129" s="4">
        <v>4147782</v>
      </c>
      <c r="AI129" s="4">
        <v>2103</v>
      </c>
      <c r="AJ129" s="4">
        <v>548</v>
      </c>
      <c r="AK129" t="s">
        <v>740</v>
      </c>
      <c r="AL129" t="s">
        <v>741</v>
      </c>
      <c r="AM129" t="s">
        <v>742</v>
      </c>
      <c r="AN129" t="s">
        <v>743</v>
      </c>
      <c r="AO129" t="s">
        <v>95</v>
      </c>
      <c r="AP129">
        <v>10</v>
      </c>
      <c r="AQ129">
        <v>13</v>
      </c>
      <c r="AR129">
        <v>30</v>
      </c>
      <c r="AS129">
        <v>71</v>
      </c>
      <c r="AT129">
        <v>9</v>
      </c>
      <c r="AU129" s="1">
        <v>13789</v>
      </c>
    </row>
    <row r="130" spans="1:51" x14ac:dyDescent="0.35">
      <c r="A130" s="1">
        <v>43466</v>
      </c>
      <c r="B130" t="s">
        <v>744</v>
      </c>
      <c r="C130" t="s">
        <v>207</v>
      </c>
      <c r="D130">
        <v>147</v>
      </c>
      <c r="E130">
        <v>3</v>
      </c>
      <c r="F130">
        <v>256</v>
      </c>
      <c r="G130">
        <v>201</v>
      </c>
      <c r="H130" t="s">
        <v>745</v>
      </c>
      <c r="I130" t="s">
        <v>64</v>
      </c>
      <c r="J130" t="s">
        <v>65</v>
      </c>
      <c r="K130" t="s">
        <v>66</v>
      </c>
      <c r="M130">
        <v>116</v>
      </c>
      <c r="N130">
        <v>116</v>
      </c>
      <c r="O130">
        <v>515</v>
      </c>
      <c r="P130">
        <v>4.4400000000000004</v>
      </c>
      <c r="R130">
        <v>272</v>
      </c>
      <c r="S130">
        <v>272</v>
      </c>
      <c r="T130">
        <v>40</v>
      </c>
      <c r="U130">
        <v>0.36</v>
      </c>
      <c r="V130">
        <v>1</v>
      </c>
      <c r="W130">
        <v>0</v>
      </c>
      <c r="X130">
        <v>1</v>
      </c>
      <c r="Y130">
        <v>15</v>
      </c>
      <c r="Z130" s="2">
        <v>28815</v>
      </c>
      <c r="AA130">
        <v>0.66</v>
      </c>
      <c r="AB130" s="2">
        <v>28815</v>
      </c>
      <c r="AC130">
        <v>0.66</v>
      </c>
      <c r="AD130" s="2">
        <v>7281</v>
      </c>
      <c r="AE130" s="2">
        <v>981227</v>
      </c>
      <c r="AF130" s="3">
        <v>0.25269999999999998</v>
      </c>
      <c r="AG130">
        <v>412</v>
      </c>
      <c r="AH130" s="4">
        <v>2605601</v>
      </c>
      <c r="AI130" s="4">
        <v>5059</v>
      </c>
      <c r="AJ130" s="4">
        <v>589</v>
      </c>
      <c r="AK130" t="s">
        <v>559</v>
      </c>
      <c r="AL130" t="s">
        <v>746</v>
      </c>
      <c r="AM130" t="s">
        <v>740</v>
      </c>
      <c r="AN130" t="s">
        <v>742</v>
      </c>
      <c r="AO130" t="s">
        <v>95</v>
      </c>
      <c r="AP130">
        <v>10</v>
      </c>
      <c r="AQ130">
        <v>13</v>
      </c>
      <c r="AR130">
        <v>30</v>
      </c>
      <c r="AS130">
        <v>71</v>
      </c>
      <c r="AT130">
        <v>9</v>
      </c>
      <c r="AU130" s="1">
        <v>24046</v>
      </c>
    </row>
    <row r="131" spans="1:51" x14ac:dyDescent="0.35">
      <c r="A131" s="1">
        <v>43466</v>
      </c>
      <c r="B131" t="s">
        <v>747</v>
      </c>
      <c r="C131" t="s">
        <v>748</v>
      </c>
      <c r="D131">
        <v>347</v>
      </c>
      <c r="E131">
        <v>341</v>
      </c>
      <c r="F131">
        <v>772</v>
      </c>
      <c r="G131">
        <v>762</v>
      </c>
      <c r="H131" t="s">
        <v>749</v>
      </c>
      <c r="I131" t="s">
        <v>64</v>
      </c>
      <c r="J131" t="s">
        <v>75</v>
      </c>
      <c r="K131" t="s">
        <v>84</v>
      </c>
      <c r="M131">
        <v>34</v>
      </c>
      <c r="N131">
        <v>34</v>
      </c>
      <c r="O131">
        <v>146</v>
      </c>
      <c r="P131">
        <v>4.29</v>
      </c>
      <c r="R131">
        <v>75</v>
      </c>
      <c r="S131">
        <v>75</v>
      </c>
      <c r="T131">
        <v>11</v>
      </c>
      <c r="U131">
        <v>0.32400000000000001</v>
      </c>
      <c r="V131">
        <v>1</v>
      </c>
      <c r="W131">
        <v>0</v>
      </c>
      <c r="X131">
        <v>1</v>
      </c>
      <c r="Y131">
        <v>5</v>
      </c>
      <c r="Z131" s="2">
        <v>9167</v>
      </c>
      <c r="AA131">
        <v>0.21</v>
      </c>
      <c r="AB131" s="2">
        <v>9167</v>
      </c>
      <c r="AC131">
        <v>0.21</v>
      </c>
      <c r="AD131" s="2">
        <v>6698</v>
      </c>
      <c r="AE131" s="2">
        <v>404958</v>
      </c>
      <c r="AF131" s="3">
        <v>0.73070000000000002</v>
      </c>
      <c r="AG131">
        <v>357</v>
      </c>
      <c r="AH131" s="4">
        <v>2368803</v>
      </c>
      <c r="AI131" s="4">
        <v>16225</v>
      </c>
      <c r="AJ131" s="4">
        <v>486</v>
      </c>
      <c r="AK131" t="s">
        <v>750</v>
      </c>
      <c r="AL131" t="s">
        <v>751</v>
      </c>
      <c r="AM131" t="s">
        <v>752</v>
      </c>
      <c r="AN131" t="s">
        <v>753</v>
      </c>
      <c r="AO131" t="s">
        <v>71</v>
      </c>
      <c r="AP131">
        <v>5</v>
      </c>
      <c r="AQ131">
        <v>15</v>
      </c>
      <c r="AR131">
        <v>29</v>
      </c>
      <c r="AS131">
        <v>86</v>
      </c>
      <c r="AT131">
        <v>14</v>
      </c>
      <c r="AU131" s="1">
        <v>31656</v>
      </c>
      <c r="AX131" t="s">
        <v>108</v>
      </c>
      <c r="AY131" t="s">
        <v>108</v>
      </c>
    </row>
    <row r="132" spans="1:51" x14ac:dyDescent="0.35">
      <c r="A132" s="1">
        <v>43466</v>
      </c>
      <c r="B132" t="s">
        <v>754</v>
      </c>
      <c r="C132" t="s">
        <v>748</v>
      </c>
      <c r="D132">
        <v>547</v>
      </c>
      <c r="E132">
        <v>341</v>
      </c>
      <c r="F132">
        <v>773</v>
      </c>
      <c r="G132">
        <v>762</v>
      </c>
      <c r="H132" t="s">
        <v>755</v>
      </c>
      <c r="I132" t="s">
        <v>64</v>
      </c>
      <c r="J132" t="s">
        <v>75</v>
      </c>
      <c r="K132" t="s">
        <v>84</v>
      </c>
      <c r="M132">
        <v>150</v>
      </c>
      <c r="N132">
        <v>150</v>
      </c>
      <c r="O132">
        <v>664</v>
      </c>
      <c r="P132">
        <v>4.43</v>
      </c>
      <c r="R132">
        <v>326</v>
      </c>
      <c r="S132">
        <v>326</v>
      </c>
      <c r="T132">
        <v>60</v>
      </c>
      <c r="U132">
        <v>0.40300000000000002</v>
      </c>
      <c r="V132">
        <v>4</v>
      </c>
      <c r="W132">
        <v>0</v>
      </c>
      <c r="X132">
        <v>4</v>
      </c>
      <c r="Y132" s="7">
        <v>43591</v>
      </c>
      <c r="Z132" s="2">
        <v>44753</v>
      </c>
      <c r="AA132">
        <v>1.03</v>
      </c>
      <c r="AB132" s="2">
        <v>44753</v>
      </c>
      <c r="AC132">
        <v>1.03</v>
      </c>
      <c r="AD132" s="2">
        <v>29954</v>
      </c>
      <c r="AE132" s="2">
        <v>1856310</v>
      </c>
      <c r="AF132" s="3">
        <v>0.66930000000000001</v>
      </c>
      <c r="AG132">
        <v>317</v>
      </c>
      <c r="AH132" s="4">
        <v>10059298</v>
      </c>
      <c r="AI132" s="4">
        <v>15150</v>
      </c>
      <c r="AJ132" s="4">
        <v>517</v>
      </c>
      <c r="AK132" t="s">
        <v>756</v>
      </c>
      <c r="AL132" t="s">
        <v>751</v>
      </c>
      <c r="AM132" t="s">
        <v>752</v>
      </c>
      <c r="AN132" t="s">
        <v>753</v>
      </c>
      <c r="AO132" t="s">
        <v>71</v>
      </c>
      <c r="AP132">
        <v>5</v>
      </c>
      <c r="AQ132">
        <v>15</v>
      </c>
      <c r="AR132">
        <v>29</v>
      </c>
      <c r="AS132">
        <v>86</v>
      </c>
      <c r="AT132">
        <v>14</v>
      </c>
      <c r="AU132" s="1">
        <v>31747</v>
      </c>
      <c r="AX132" t="s">
        <v>108</v>
      </c>
      <c r="AY132" t="s">
        <v>108</v>
      </c>
    </row>
    <row r="133" spans="1:51" x14ac:dyDescent="0.35">
      <c r="A133" s="1">
        <v>43466</v>
      </c>
      <c r="B133" t="s">
        <v>757</v>
      </c>
      <c r="C133" t="s">
        <v>130</v>
      </c>
      <c r="D133">
        <v>184</v>
      </c>
      <c r="E133">
        <v>100</v>
      </c>
      <c r="F133">
        <v>286</v>
      </c>
      <c r="G133">
        <v>237</v>
      </c>
      <c r="H133" t="s">
        <v>758</v>
      </c>
      <c r="I133" t="s">
        <v>64</v>
      </c>
      <c r="J133" t="s">
        <v>65</v>
      </c>
      <c r="K133" t="s">
        <v>66</v>
      </c>
      <c r="M133">
        <v>149</v>
      </c>
      <c r="N133">
        <v>149</v>
      </c>
      <c r="O133">
        <v>601.5</v>
      </c>
      <c r="P133">
        <v>4.04</v>
      </c>
      <c r="R133">
        <v>260</v>
      </c>
      <c r="S133">
        <v>260</v>
      </c>
      <c r="T133">
        <v>80</v>
      </c>
      <c r="U133">
        <v>0.54400000000000004</v>
      </c>
      <c r="V133">
        <v>1</v>
      </c>
      <c r="W133">
        <v>0</v>
      </c>
      <c r="X133">
        <v>1</v>
      </c>
      <c r="Y133">
        <v>17</v>
      </c>
      <c r="Z133" s="2">
        <v>44689</v>
      </c>
      <c r="AA133">
        <v>1.03</v>
      </c>
      <c r="AB133" s="2">
        <v>44689</v>
      </c>
      <c r="AC133">
        <v>1.03</v>
      </c>
      <c r="AD133" s="2">
        <v>13167</v>
      </c>
      <c r="AE133" s="2">
        <v>1293680</v>
      </c>
      <c r="AF133" s="3">
        <v>0.29459999999999997</v>
      </c>
      <c r="AG133">
        <v>252</v>
      </c>
      <c r="AH133" s="4">
        <v>3731491</v>
      </c>
      <c r="AI133" s="4">
        <v>6077</v>
      </c>
      <c r="AJ133" s="4">
        <v>524</v>
      </c>
      <c r="AK133" t="s">
        <v>133</v>
      </c>
      <c r="AL133" t="s">
        <v>693</v>
      </c>
      <c r="AM133" t="s">
        <v>135</v>
      </c>
      <c r="AN133" t="s">
        <v>229</v>
      </c>
      <c r="AO133" t="s">
        <v>95</v>
      </c>
      <c r="AP133">
        <v>3</v>
      </c>
      <c r="AQ133">
        <v>7</v>
      </c>
      <c r="AR133">
        <v>26</v>
      </c>
      <c r="AS133">
        <v>65</v>
      </c>
      <c r="AT133">
        <v>1</v>
      </c>
      <c r="AU133" s="1">
        <v>26176</v>
      </c>
    </row>
    <row r="134" spans="1:51" x14ac:dyDescent="0.35">
      <c r="A134" s="1">
        <v>43466</v>
      </c>
      <c r="B134" t="s">
        <v>759</v>
      </c>
      <c r="C134" t="s">
        <v>760</v>
      </c>
      <c r="D134">
        <v>78</v>
      </c>
      <c r="E134">
        <v>78</v>
      </c>
      <c r="F134">
        <v>229</v>
      </c>
      <c r="G134">
        <v>229</v>
      </c>
      <c r="H134" t="s">
        <v>761</v>
      </c>
      <c r="I134" t="s">
        <v>64</v>
      </c>
      <c r="J134" t="s">
        <v>65</v>
      </c>
      <c r="K134" t="s">
        <v>66</v>
      </c>
      <c r="M134">
        <v>700</v>
      </c>
      <c r="N134">
        <v>700</v>
      </c>
      <c r="O134" s="6">
        <v>3252</v>
      </c>
      <c r="P134">
        <v>4.6500000000000004</v>
      </c>
      <c r="R134" s="2">
        <v>1601</v>
      </c>
      <c r="S134" s="2">
        <v>1601</v>
      </c>
      <c r="T134">
        <v>256</v>
      </c>
      <c r="U134">
        <v>0.372</v>
      </c>
      <c r="V134">
        <v>6</v>
      </c>
      <c r="W134">
        <v>0</v>
      </c>
      <c r="X134">
        <v>6</v>
      </c>
      <c r="Y134" t="s">
        <v>163</v>
      </c>
      <c r="Z134" s="2">
        <v>496875</v>
      </c>
      <c r="AA134">
        <v>11.41</v>
      </c>
      <c r="AB134" s="2">
        <v>496875</v>
      </c>
      <c r="AC134">
        <v>11.41</v>
      </c>
      <c r="AD134" s="2">
        <v>55678</v>
      </c>
      <c r="AE134" s="2">
        <v>5837785</v>
      </c>
      <c r="AF134" s="3">
        <v>0.1012</v>
      </c>
      <c r="AG134">
        <v>140</v>
      </c>
      <c r="AH134" s="4">
        <v>7547875</v>
      </c>
      <c r="AI134" s="4">
        <v>2321</v>
      </c>
      <c r="AJ134" s="4">
        <v>521</v>
      </c>
      <c r="AK134" t="s">
        <v>762</v>
      </c>
      <c r="AL134" t="s">
        <v>763</v>
      </c>
      <c r="AM134" t="s">
        <v>764</v>
      </c>
      <c r="AO134" t="s">
        <v>71</v>
      </c>
      <c r="AP134">
        <v>4</v>
      </c>
      <c r="AQ134">
        <v>15</v>
      </c>
      <c r="AR134">
        <v>29</v>
      </c>
      <c r="AS134">
        <v>77</v>
      </c>
      <c r="AT134">
        <v>16</v>
      </c>
      <c r="AU134" s="1">
        <v>19893</v>
      </c>
    </row>
    <row r="135" spans="1:51" x14ac:dyDescent="0.35">
      <c r="A135" s="1">
        <v>43466</v>
      </c>
      <c r="B135" t="s">
        <v>765</v>
      </c>
      <c r="C135" t="s">
        <v>364</v>
      </c>
      <c r="D135">
        <v>215</v>
      </c>
      <c r="E135">
        <v>530</v>
      </c>
      <c r="F135">
        <v>333</v>
      </c>
      <c r="G135">
        <v>748</v>
      </c>
      <c r="H135" t="s">
        <v>766</v>
      </c>
      <c r="I135" t="s">
        <v>64</v>
      </c>
      <c r="J135" t="s">
        <v>75</v>
      </c>
      <c r="K135" t="s">
        <v>66</v>
      </c>
      <c r="M135">
        <v>65</v>
      </c>
      <c r="N135">
        <v>65</v>
      </c>
      <c r="O135">
        <v>270.5</v>
      </c>
      <c r="P135">
        <v>4.16</v>
      </c>
      <c r="R135">
        <v>144</v>
      </c>
      <c r="S135">
        <v>144</v>
      </c>
      <c r="T135">
        <v>22</v>
      </c>
      <c r="U135">
        <v>0.34399999999999997</v>
      </c>
      <c r="V135">
        <v>1</v>
      </c>
      <c r="W135">
        <v>0</v>
      </c>
      <c r="X135">
        <v>1</v>
      </c>
      <c r="Y135">
        <v>6</v>
      </c>
      <c r="Z135" s="2">
        <v>22000</v>
      </c>
      <c r="AA135">
        <v>0.51</v>
      </c>
      <c r="AB135" s="2">
        <v>22000</v>
      </c>
      <c r="AC135">
        <v>0.51</v>
      </c>
      <c r="AD135" s="2">
        <v>9242</v>
      </c>
      <c r="AE135" s="2">
        <v>602580</v>
      </c>
      <c r="AF135" s="3">
        <v>0.42009999999999997</v>
      </c>
      <c r="AG135">
        <v>282</v>
      </c>
      <c r="AH135" s="4">
        <v>1583566</v>
      </c>
      <c r="AI135" s="4">
        <v>5801</v>
      </c>
      <c r="AJ135" s="4">
        <v>505</v>
      </c>
      <c r="AK135" t="s">
        <v>584</v>
      </c>
      <c r="AL135" t="s">
        <v>366</v>
      </c>
      <c r="AM135" t="s">
        <v>347</v>
      </c>
      <c r="AN135" t="s">
        <v>367</v>
      </c>
      <c r="AO135" t="s">
        <v>71</v>
      </c>
      <c r="AP135">
        <v>3</v>
      </c>
      <c r="AQ135">
        <v>15</v>
      </c>
      <c r="AR135">
        <v>32</v>
      </c>
      <c r="AS135">
        <v>79</v>
      </c>
      <c r="AT135">
        <v>17</v>
      </c>
      <c r="AU135" s="1">
        <v>25933</v>
      </c>
      <c r="AY135" t="s">
        <v>108</v>
      </c>
    </row>
    <row r="136" spans="1:51" x14ac:dyDescent="0.35">
      <c r="A136" s="1">
        <v>43466</v>
      </c>
      <c r="B136" t="s">
        <v>767</v>
      </c>
      <c r="C136" t="s">
        <v>768</v>
      </c>
      <c r="D136">
        <v>159</v>
      </c>
      <c r="E136">
        <v>139</v>
      </c>
      <c r="F136">
        <v>277</v>
      </c>
      <c r="G136">
        <v>253</v>
      </c>
      <c r="H136" t="s">
        <v>769</v>
      </c>
      <c r="I136" t="s">
        <v>64</v>
      </c>
      <c r="J136" t="s">
        <v>65</v>
      </c>
      <c r="K136" t="s">
        <v>66</v>
      </c>
      <c r="M136">
        <v>536</v>
      </c>
      <c r="N136">
        <v>537</v>
      </c>
      <c r="O136" s="6">
        <v>2070</v>
      </c>
      <c r="P136">
        <v>3.86</v>
      </c>
      <c r="R136">
        <v>941</v>
      </c>
      <c r="S136">
        <v>941</v>
      </c>
      <c r="T136">
        <v>257</v>
      </c>
      <c r="U136">
        <v>0.48099999999999998</v>
      </c>
      <c r="V136">
        <v>2</v>
      </c>
      <c r="W136">
        <v>0</v>
      </c>
      <c r="X136">
        <v>2</v>
      </c>
      <c r="Y136">
        <v>25</v>
      </c>
      <c r="Z136" s="2">
        <v>122341</v>
      </c>
      <c r="AA136">
        <v>2.81</v>
      </c>
      <c r="AB136" s="2">
        <v>122341</v>
      </c>
      <c r="AC136">
        <v>2.81</v>
      </c>
      <c r="AD136" s="2">
        <v>19872</v>
      </c>
      <c r="AE136" s="2">
        <v>3893920</v>
      </c>
      <c r="AF136" s="3">
        <v>0.16239999999999999</v>
      </c>
      <c r="AG136">
        <v>335</v>
      </c>
      <c r="AH136" s="4">
        <v>10435545</v>
      </c>
      <c r="AI136" s="4">
        <v>4952</v>
      </c>
      <c r="AJ136" s="4">
        <v>511</v>
      </c>
      <c r="AK136" t="s">
        <v>120</v>
      </c>
      <c r="AL136" t="s">
        <v>770</v>
      </c>
      <c r="AM136" t="s">
        <v>230</v>
      </c>
      <c r="AN136" t="s">
        <v>771</v>
      </c>
      <c r="AO136" t="s">
        <v>95</v>
      </c>
      <c r="AP136">
        <v>8</v>
      </c>
      <c r="AQ136">
        <v>12</v>
      </c>
      <c r="AR136">
        <v>28</v>
      </c>
      <c r="AS136">
        <v>68</v>
      </c>
      <c r="AT136">
        <v>5</v>
      </c>
      <c r="AU136" s="1">
        <v>25323</v>
      </c>
    </row>
    <row r="137" spans="1:51" x14ac:dyDescent="0.35">
      <c r="A137" s="1">
        <v>43466</v>
      </c>
      <c r="B137" t="s">
        <v>772</v>
      </c>
      <c r="C137" t="s">
        <v>375</v>
      </c>
      <c r="D137">
        <v>247</v>
      </c>
      <c r="E137">
        <v>247</v>
      </c>
      <c r="F137">
        <v>546</v>
      </c>
      <c r="G137">
        <v>546</v>
      </c>
      <c r="H137" t="s">
        <v>773</v>
      </c>
      <c r="I137" t="s">
        <v>64</v>
      </c>
      <c r="J137" t="s">
        <v>65</v>
      </c>
      <c r="K137" t="s">
        <v>66</v>
      </c>
      <c r="M137">
        <v>323</v>
      </c>
      <c r="N137">
        <v>324</v>
      </c>
      <c r="O137" s="6">
        <v>1404.5</v>
      </c>
      <c r="P137">
        <v>4.3499999999999996</v>
      </c>
      <c r="R137">
        <v>696</v>
      </c>
      <c r="S137">
        <v>696</v>
      </c>
      <c r="T137">
        <v>176</v>
      </c>
      <c r="U137">
        <v>0.54700000000000004</v>
      </c>
      <c r="V137">
        <v>4</v>
      </c>
      <c r="W137">
        <v>1</v>
      </c>
      <c r="X137">
        <v>4</v>
      </c>
      <c r="Y137" s="7">
        <v>43660</v>
      </c>
      <c r="Z137" s="2">
        <v>202500</v>
      </c>
      <c r="AA137">
        <v>4.6500000000000004</v>
      </c>
      <c r="AB137" s="2">
        <v>202500</v>
      </c>
      <c r="AC137">
        <v>4.6500000000000004</v>
      </c>
      <c r="AD137" s="2">
        <v>41000</v>
      </c>
      <c r="AE137" s="2">
        <v>351600</v>
      </c>
      <c r="AF137" s="3">
        <v>0.20250000000000001</v>
      </c>
      <c r="AG137">
        <v>150</v>
      </c>
      <c r="AH137" s="4">
        <v>20632339</v>
      </c>
      <c r="AI137" s="4">
        <v>14504</v>
      </c>
      <c r="AJ137" s="4">
        <v>511</v>
      </c>
      <c r="AK137" t="s">
        <v>774</v>
      </c>
      <c r="AL137" t="s">
        <v>386</v>
      </c>
      <c r="AM137" t="s">
        <v>775</v>
      </c>
      <c r="AO137" t="s">
        <v>80</v>
      </c>
      <c r="AP137">
        <v>4</v>
      </c>
      <c r="AQ137">
        <v>7</v>
      </c>
      <c r="AR137">
        <v>18</v>
      </c>
      <c r="AS137">
        <v>53</v>
      </c>
      <c r="AT137">
        <v>37</v>
      </c>
      <c r="AU137" s="1">
        <v>29829</v>
      </c>
      <c r="AW137" t="s">
        <v>186</v>
      </c>
      <c r="AX137" t="s">
        <v>108</v>
      </c>
    </row>
    <row r="138" spans="1:51" x14ac:dyDescent="0.35">
      <c r="A138" s="1">
        <v>43466</v>
      </c>
      <c r="B138" t="s">
        <v>776</v>
      </c>
      <c r="C138" t="s">
        <v>777</v>
      </c>
      <c r="D138">
        <v>72</v>
      </c>
      <c r="E138">
        <v>72</v>
      </c>
      <c r="F138">
        <v>568</v>
      </c>
      <c r="G138">
        <v>568</v>
      </c>
      <c r="H138" t="s">
        <v>778</v>
      </c>
      <c r="I138" t="s">
        <v>64</v>
      </c>
      <c r="J138" t="s">
        <v>65</v>
      </c>
      <c r="K138" t="s">
        <v>66</v>
      </c>
      <c r="M138">
        <v>813</v>
      </c>
      <c r="N138">
        <v>815</v>
      </c>
      <c r="O138" s="6">
        <v>3699.5</v>
      </c>
      <c r="P138">
        <v>4.55</v>
      </c>
      <c r="R138" s="2">
        <v>1835</v>
      </c>
      <c r="S138" s="2">
        <v>1835</v>
      </c>
      <c r="T138">
        <v>279</v>
      </c>
      <c r="U138">
        <v>0.34799999999999998</v>
      </c>
      <c r="V138">
        <v>10</v>
      </c>
      <c r="W138">
        <v>0</v>
      </c>
      <c r="X138">
        <v>16</v>
      </c>
      <c r="Y138" s="7">
        <v>43659</v>
      </c>
      <c r="Z138" s="2">
        <v>664735</v>
      </c>
      <c r="AA138">
        <v>15.26</v>
      </c>
      <c r="AB138" s="2">
        <v>621176</v>
      </c>
      <c r="AC138">
        <v>14.26</v>
      </c>
      <c r="AD138" s="2">
        <v>87500</v>
      </c>
      <c r="AE138" s="2">
        <v>6943700</v>
      </c>
      <c r="AF138" s="3">
        <v>0.13159999999999999</v>
      </c>
      <c r="AG138">
        <v>120</v>
      </c>
      <c r="AH138" s="4">
        <v>11359000</v>
      </c>
      <c r="AI138" s="4">
        <v>3079</v>
      </c>
      <c r="AJ138" s="4">
        <v>504</v>
      </c>
      <c r="AK138" t="s">
        <v>669</v>
      </c>
      <c r="AL138" t="s">
        <v>361</v>
      </c>
      <c r="AM138" t="s">
        <v>639</v>
      </c>
      <c r="AN138" t="s">
        <v>362</v>
      </c>
      <c r="AO138" t="s">
        <v>80</v>
      </c>
      <c r="AP138">
        <v>16</v>
      </c>
      <c r="AQ138">
        <v>8</v>
      </c>
      <c r="AR138">
        <v>20</v>
      </c>
      <c r="AS138">
        <v>55</v>
      </c>
      <c r="AT138">
        <v>41</v>
      </c>
      <c r="AU138" s="1">
        <v>20453</v>
      </c>
      <c r="AV138" t="s">
        <v>547</v>
      </c>
    </row>
    <row r="139" spans="1:51" x14ac:dyDescent="0.35">
      <c r="A139" s="1">
        <v>43466</v>
      </c>
      <c r="B139" t="s">
        <v>779</v>
      </c>
      <c r="C139" t="s">
        <v>519</v>
      </c>
      <c r="D139">
        <v>339</v>
      </c>
      <c r="E139">
        <v>351</v>
      </c>
      <c r="F139">
        <v>782</v>
      </c>
      <c r="G139">
        <v>765</v>
      </c>
      <c r="H139" t="s">
        <v>780</v>
      </c>
      <c r="I139" t="s">
        <v>64</v>
      </c>
      <c r="J139" t="s">
        <v>75</v>
      </c>
      <c r="K139" t="s">
        <v>66</v>
      </c>
      <c r="M139">
        <v>148</v>
      </c>
      <c r="N139">
        <v>150</v>
      </c>
      <c r="O139">
        <v>669</v>
      </c>
      <c r="P139">
        <v>4.5199999999999996</v>
      </c>
      <c r="R139">
        <v>373</v>
      </c>
      <c r="S139">
        <v>373</v>
      </c>
      <c r="T139">
        <v>39</v>
      </c>
      <c r="U139">
        <v>0.26500000000000001</v>
      </c>
      <c r="V139">
        <v>5</v>
      </c>
      <c r="W139">
        <v>1</v>
      </c>
      <c r="X139">
        <v>25</v>
      </c>
      <c r="Y139">
        <v>3</v>
      </c>
      <c r="Z139" s="2">
        <v>132915</v>
      </c>
      <c r="AA139">
        <v>3.05</v>
      </c>
      <c r="AB139" s="2">
        <v>132915</v>
      </c>
      <c r="AC139">
        <v>3.05</v>
      </c>
      <c r="AD139" s="2">
        <v>50568</v>
      </c>
      <c r="AE139" s="2">
        <v>1536736</v>
      </c>
      <c r="AF139" s="3">
        <v>0.3805</v>
      </c>
      <c r="AG139">
        <v>122</v>
      </c>
      <c r="AH139" s="4">
        <v>11464557</v>
      </c>
      <c r="AI139" s="4">
        <v>15641</v>
      </c>
      <c r="AJ139" s="4">
        <v>663</v>
      </c>
      <c r="AK139" t="s">
        <v>669</v>
      </c>
      <c r="AL139" t="s">
        <v>781</v>
      </c>
      <c r="AM139" t="s">
        <v>78</v>
      </c>
      <c r="AN139" t="s">
        <v>76</v>
      </c>
      <c r="AO139" t="s">
        <v>80</v>
      </c>
      <c r="AP139">
        <v>16</v>
      </c>
      <c r="AQ139">
        <v>9</v>
      </c>
      <c r="AR139">
        <v>20</v>
      </c>
      <c r="AS139">
        <v>55</v>
      </c>
      <c r="AT139">
        <v>41</v>
      </c>
      <c r="AU139" s="1">
        <v>32356</v>
      </c>
      <c r="AX139" t="s">
        <v>108</v>
      </c>
    </row>
    <row r="140" spans="1:51" x14ac:dyDescent="0.35">
      <c r="A140" s="1">
        <v>43466</v>
      </c>
      <c r="B140" t="s">
        <v>782</v>
      </c>
      <c r="C140" t="s">
        <v>519</v>
      </c>
      <c r="D140">
        <v>365</v>
      </c>
      <c r="E140">
        <v>351</v>
      </c>
      <c r="F140">
        <v>551</v>
      </c>
      <c r="G140">
        <v>551</v>
      </c>
      <c r="H140" t="s">
        <v>783</v>
      </c>
      <c r="I140" t="s">
        <v>64</v>
      </c>
      <c r="J140" t="s">
        <v>75</v>
      </c>
      <c r="K140" t="s">
        <v>66</v>
      </c>
      <c r="M140">
        <v>155</v>
      </c>
      <c r="N140">
        <v>156</v>
      </c>
      <c r="O140">
        <v>776.5</v>
      </c>
      <c r="P140">
        <v>5.01</v>
      </c>
      <c r="R140">
        <v>449</v>
      </c>
      <c r="S140">
        <v>449</v>
      </c>
      <c r="T140">
        <v>28</v>
      </c>
      <c r="U140">
        <v>0.182</v>
      </c>
      <c r="V140">
        <v>8</v>
      </c>
      <c r="W140">
        <v>0</v>
      </c>
      <c r="X140">
        <v>159</v>
      </c>
      <c r="Y140">
        <v>3</v>
      </c>
      <c r="Z140" s="2">
        <v>197563</v>
      </c>
      <c r="AA140">
        <v>4.54</v>
      </c>
      <c r="AB140" s="2">
        <v>197563</v>
      </c>
      <c r="AC140">
        <v>4.54</v>
      </c>
      <c r="AD140" s="2">
        <v>54978</v>
      </c>
      <c r="AE140" s="2">
        <v>1657275</v>
      </c>
      <c r="AF140" s="3">
        <v>0.27829999999999999</v>
      </c>
      <c r="AG140">
        <v>99</v>
      </c>
      <c r="AH140" s="4">
        <v>15843706</v>
      </c>
      <c r="AI140" s="4">
        <v>20286</v>
      </c>
      <c r="AJ140" s="4">
        <v>700</v>
      </c>
      <c r="AK140" t="s">
        <v>784</v>
      </c>
      <c r="AL140" t="s">
        <v>785</v>
      </c>
      <c r="AM140" t="s">
        <v>354</v>
      </c>
      <c r="AN140" t="s">
        <v>522</v>
      </c>
      <c r="AO140" t="s">
        <v>80</v>
      </c>
      <c r="AP140">
        <v>16</v>
      </c>
      <c r="AQ140">
        <v>9</v>
      </c>
      <c r="AR140" t="s">
        <v>524</v>
      </c>
      <c r="AS140">
        <v>55</v>
      </c>
      <c r="AT140">
        <v>41</v>
      </c>
      <c r="AU140" s="1">
        <v>34577</v>
      </c>
      <c r="AX140" t="s">
        <v>108</v>
      </c>
    </row>
    <row r="141" spans="1:51" x14ac:dyDescent="0.35">
      <c r="A141" s="1">
        <v>43466</v>
      </c>
      <c r="B141" t="s">
        <v>786</v>
      </c>
      <c r="C141" t="s">
        <v>787</v>
      </c>
      <c r="D141">
        <v>168</v>
      </c>
      <c r="E141">
        <v>168</v>
      </c>
      <c r="F141">
        <v>275</v>
      </c>
      <c r="G141">
        <v>275</v>
      </c>
      <c r="H141" t="s">
        <v>788</v>
      </c>
      <c r="I141" t="s">
        <v>64</v>
      </c>
      <c r="J141" t="s">
        <v>65</v>
      </c>
      <c r="K141" t="s">
        <v>66</v>
      </c>
      <c r="M141">
        <v>509</v>
      </c>
      <c r="N141">
        <v>513</v>
      </c>
      <c r="O141" s="6">
        <v>2421.5</v>
      </c>
      <c r="P141">
        <v>4.76</v>
      </c>
      <c r="R141" s="2">
        <v>1366</v>
      </c>
      <c r="S141" s="2">
        <v>1366</v>
      </c>
      <c r="T141">
        <v>135</v>
      </c>
      <c r="U141">
        <v>0.26800000000000002</v>
      </c>
      <c r="V141">
        <v>3</v>
      </c>
      <c r="W141">
        <v>1</v>
      </c>
      <c r="X141">
        <v>4</v>
      </c>
      <c r="Y141">
        <v>22</v>
      </c>
      <c r="Z141" s="2">
        <v>241990</v>
      </c>
      <c r="AA141">
        <v>5.56</v>
      </c>
      <c r="AB141" s="2">
        <v>241990</v>
      </c>
      <c r="AC141">
        <v>5.56</v>
      </c>
      <c r="AD141" s="2">
        <v>23502</v>
      </c>
      <c r="AE141" s="2">
        <v>4599540</v>
      </c>
      <c r="AF141" s="3">
        <v>9.7100000000000006E-2</v>
      </c>
      <c r="AG141">
        <v>246</v>
      </c>
      <c r="AH141" s="4">
        <v>10288064</v>
      </c>
      <c r="AI141" s="4">
        <v>4201</v>
      </c>
      <c r="AJ141" s="4">
        <v>585</v>
      </c>
      <c r="AK141" t="s">
        <v>362</v>
      </c>
      <c r="AL141" t="s">
        <v>361</v>
      </c>
      <c r="AM141" t="s">
        <v>78</v>
      </c>
      <c r="AN141" t="s">
        <v>258</v>
      </c>
      <c r="AO141" t="s">
        <v>80</v>
      </c>
      <c r="AP141">
        <v>16</v>
      </c>
      <c r="AQ141">
        <v>9</v>
      </c>
      <c r="AR141">
        <v>20</v>
      </c>
      <c r="AS141">
        <v>55</v>
      </c>
      <c r="AT141">
        <v>41</v>
      </c>
      <c r="AU141" s="1">
        <v>25019</v>
      </c>
    </row>
    <row r="142" spans="1:51" x14ac:dyDescent="0.35">
      <c r="A142" s="1">
        <v>43466</v>
      </c>
      <c r="B142" t="s">
        <v>789</v>
      </c>
      <c r="C142" t="s">
        <v>364</v>
      </c>
      <c r="D142">
        <v>367</v>
      </c>
      <c r="E142">
        <v>530</v>
      </c>
      <c r="F142">
        <v>806</v>
      </c>
      <c r="G142">
        <v>748</v>
      </c>
      <c r="H142" t="s">
        <v>790</v>
      </c>
      <c r="I142" t="s">
        <v>64</v>
      </c>
      <c r="J142" t="s">
        <v>75</v>
      </c>
      <c r="K142" t="s">
        <v>84</v>
      </c>
      <c r="M142">
        <v>131</v>
      </c>
      <c r="N142">
        <v>131</v>
      </c>
      <c r="O142">
        <v>605.5</v>
      </c>
      <c r="P142">
        <v>4.62</v>
      </c>
      <c r="R142">
        <v>314</v>
      </c>
      <c r="S142">
        <v>314</v>
      </c>
      <c r="T142">
        <v>35</v>
      </c>
      <c r="U142">
        <v>0.27300000000000002</v>
      </c>
      <c r="V142">
        <v>13</v>
      </c>
      <c r="W142">
        <v>0</v>
      </c>
      <c r="X142">
        <v>13</v>
      </c>
      <c r="Y142" s="7">
        <v>43560</v>
      </c>
      <c r="Z142" s="2">
        <v>58206</v>
      </c>
      <c r="AA142">
        <v>1.34</v>
      </c>
      <c r="AB142" s="2">
        <v>58206</v>
      </c>
      <c r="AC142">
        <v>1.34</v>
      </c>
      <c r="AD142" s="2">
        <v>35180</v>
      </c>
      <c r="AE142" s="2">
        <v>1540888</v>
      </c>
      <c r="AF142" s="3">
        <v>0.60440000000000005</v>
      </c>
      <c r="AG142">
        <v>234</v>
      </c>
      <c r="AH142" s="4">
        <v>13280604</v>
      </c>
      <c r="AI142" s="4">
        <v>21933</v>
      </c>
      <c r="AJ142" s="4">
        <v>568</v>
      </c>
      <c r="AK142" t="s">
        <v>427</v>
      </c>
      <c r="AL142" t="s">
        <v>791</v>
      </c>
      <c r="AM142" t="s">
        <v>792</v>
      </c>
      <c r="AN142" t="s">
        <v>793</v>
      </c>
      <c r="AO142" t="s">
        <v>71</v>
      </c>
      <c r="AP142">
        <v>2</v>
      </c>
      <c r="AQ142">
        <v>15</v>
      </c>
      <c r="AR142" t="s">
        <v>794</v>
      </c>
      <c r="AS142">
        <v>85</v>
      </c>
      <c r="AT142">
        <v>17</v>
      </c>
      <c r="AU142" s="1">
        <v>33572</v>
      </c>
      <c r="AX142" t="s">
        <v>108</v>
      </c>
      <c r="AY142" t="s">
        <v>108</v>
      </c>
    </row>
    <row r="143" spans="1:51" x14ac:dyDescent="0.35">
      <c r="A143" s="1">
        <v>43466</v>
      </c>
      <c r="B143" t="s">
        <v>795</v>
      </c>
      <c r="C143" t="s">
        <v>796</v>
      </c>
      <c r="D143">
        <v>109</v>
      </c>
      <c r="E143">
        <v>86</v>
      </c>
      <c r="F143">
        <v>680</v>
      </c>
      <c r="G143">
        <v>680</v>
      </c>
      <c r="H143" t="s">
        <v>797</v>
      </c>
      <c r="I143" t="s">
        <v>64</v>
      </c>
      <c r="J143" t="s">
        <v>65</v>
      </c>
      <c r="K143" t="s">
        <v>66</v>
      </c>
      <c r="M143">
        <v>209</v>
      </c>
      <c r="N143">
        <v>209</v>
      </c>
      <c r="O143">
        <v>933.5</v>
      </c>
      <c r="P143">
        <v>4.47</v>
      </c>
      <c r="R143">
        <v>456</v>
      </c>
      <c r="S143">
        <v>456</v>
      </c>
      <c r="T143">
        <v>82</v>
      </c>
      <c r="U143">
        <v>0.39400000000000002</v>
      </c>
      <c r="V143">
        <v>1</v>
      </c>
      <c r="W143">
        <v>0</v>
      </c>
      <c r="X143">
        <v>1</v>
      </c>
      <c r="Y143">
        <v>19</v>
      </c>
      <c r="Z143" s="2">
        <v>77658</v>
      </c>
      <c r="AA143">
        <v>1.78</v>
      </c>
      <c r="AB143" s="2">
        <v>77658</v>
      </c>
      <c r="AC143">
        <v>1.78</v>
      </c>
      <c r="AD143" s="2">
        <v>11403</v>
      </c>
      <c r="AE143" s="2">
        <v>1878400</v>
      </c>
      <c r="AF143" s="3">
        <v>0.14680000000000001</v>
      </c>
      <c r="AG143">
        <v>256</v>
      </c>
      <c r="AH143" s="4">
        <v>3945608</v>
      </c>
      <c r="AI143" s="4">
        <v>4240</v>
      </c>
      <c r="AJ143" s="4">
        <v>573</v>
      </c>
      <c r="AK143" t="s">
        <v>372</v>
      </c>
      <c r="AL143" t="s">
        <v>295</v>
      </c>
      <c r="AM143" t="s">
        <v>296</v>
      </c>
      <c r="AN143" t="s">
        <v>291</v>
      </c>
      <c r="AO143" t="s">
        <v>80</v>
      </c>
      <c r="AP143">
        <v>1</v>
      </c>
      <c r="AQ143">
        <v>7</v>
      </c>
      <c r="AR143">
        <v>18</v>
      </c>
      <c r="AS143">
        <v>53</v>
      </c>
      <c r="AT143">
        <v>34</v>
      </c>
      <c r="AU143" s="1">
        <v>22097</v>
      </c>
      <c r="AV143" t="s">
        <v>211</v>
      </c>
    </row>
    <row r="144" spans="1:51" x14ac:dyDescent="0.35">
      <c r="A144" s="1">
        <v>43466</v>
      </c>
      <c r="B144" t="s">
        <v>798</v>
      </c>
      <c r="C144" t="s">
        <v>799</v>
      </c>
      <c r="D144">
        <v>140</v>
      </c>
      <c r="E144">
        <v>234</v>
      </c>
      <c r="F144">
        <v>442</v>
      </c>
      <c r="G144">
        <v>442</v>
      </c>
      <c r="H144" t="s">
        <v>800</v>
      </c>
      <c r="I144" t="s">
        <v>125</v>
      </c>
      <c r="J144" t="s">
        <v>65</v>
      </c>
      <c r="K144" t="s">
        <v>66</v>
      </c>
      <c r="L144">
        <v>155</v>
      </c>
      <c r="M144">
        <v>741</v>
      </c>
      <c r="N144">
        <v>744</v>
      </c>
      <c r="O144" s="6">
        <v>3333.5</v>
      </c>
      <c r="P144">
        <v>4.5</v>
      </c>
      <c r="Q144">
        <v>354</v>
      </c>
      <c r="R144" s="2">
        <v>1360</v>
      </c>
      <c r="S144" s="2">
        <v>1714</v>
      </c>
      <c r="T144">
        <v>326</v>
      </c>
      <c r="U144">
        <v>0.44800000000000001</v>
      </c>
      <c r="V144">
        <v>6</v>
      </c>
      <c r="W144">
        <v>0</v>
      </c>
      <c r="X144">
        <v>6</v>
      </c>
      <c r="Y144">
        <v>21</v>
      </c>
      <c r="Z144" s="2">
        <v>232000</v>
      </c>
      <c r="AA144">
        <v>5.33</v>
      </c>
      <c r="AB144" s="2">
        <v>232000</v>
      </c>
      <c r="AC144">
        <v>5.33</v>
      </c>
      <c r="AD144" s="2">
        <v>44685</v>
      </c>
      <c r="AE144" s="2">
        <v>6457003</v>
      </c>
      <c r="AF144" s="3">
        <v>0.19259999999999999</v>
      </c>
      <c r="AG144">
        <v>322</v>
      </c>
      <c r="AH144" s="4">
        <v>14543000</v>
      </c>
      <c r="AI144" s="4">
        <v>4344</v>
      </c>
      <c r="AJ144" s="4">
        <v>470</v>
      </c>
      <c r="AK144" t="s">
        <v>801</v>
      </c>
      <c r="AL144" t="s">
        <v>802</v>
      </c>
      <c r="AM144" t="s">
        <v>276</v>
      </c>
      <c r="AN144" t="s">
        <v>184</v>
      </c>
      <c r="AO144" t="s">
        <v>80</v>
      </c>
      <c r="AP144">
        <v>1</v>
      </c>
      <c r="AQ144">
        <v>7</v>
      </c>
      <c r="AR144">
        <v>18</v>
      </c>
      <c r="AS144">
        <v>50</v>
      </c>
      <c r="AT144">
        <v>33</v>
      </c>
      <c r="AU144" s="1">
        <v>24046</v>
      </c>
    </row>
    <row r="145" spans="1:50" x14ac:dyDescent="0.35">
      <c r="A145" s="1">
        <v>43466</v>
      </c>
      <c r="B145" t="s">
        <v>803</v>
      </c>
      <c r="C145" t="s">
        <v>804</v>
      </c>
      <c r="D145">
        <v>14</v>
      </c>
      <c r="E145">
        <v>14</v>
      </c>
      <c r="F145">
        <v>510</v>
      </c>
      <c r="G145">
        <v>510</v>
      </c>
      <c r="H145" t="s">
        <v>805</v>
      </c>
      <c r="I145" t="s">
        <v>64</v>
      </c>
      <c r="J145" t="s">
        <v>65</v>
      </c>
      <c r="K145" t="s">
        <v>66</v>
      </c>
      <c r="M145" s="2">
        <v>1830</v>
      </c>
      <c r="N145" s="2">
        <v>1840</v>
      </c>
      <c r="O145" s="6">
        <v>8698</v>
      </c>
      <c r="P145">
        <v>4.75</v>
      </c>
      <c r="R145" s="2">
        <v>4198</v>
      </c>
      <c r="S145" s="2">
        <v>4198</v>
      </c>
      <c r="T145">
        <v>493</v>
      </c>
      <c r="U145">
        <v>0.29199999999999998</v>
      </c>
      <c r="V145">
        <v>20</v>
      </c>
      <c r="W145">
        <v>1</v>
      </c>
      <c r="X145">
        <v>46</v>
      </c>
      <c r="Y145" s="7">
        <v>43627</v>
      </c>
      <c r="Z145" s="2">
        <v>884521</v>
      </c>
      <c r="AA145">
        <v>20.309999999999999</v>
      </c>
      <c r="AB145" s="2">
        <v>812641</v>
      </c>
      <c r="AC145">
        <v>18.66</v>
      </c>
      <c r="AD145" s="2">
        <v>175748</v>
      </c>
      <c r="AE145" s="2">
        <v>10226288</v>
      </c>
      <c r="AF145" s="3">
        <v>0.1762</v>
      </c>
      <c r="AG145">
        <v>207</v>
      </c>
      <c r="AH145" s="4">
        <v>12236672</v>
      </c>
      <c r="AI145" s="4">
        <v>1681</v>
      </c>
      <c r="AJ145" s="4">
        <v>577</v>
      </c>
      <c r="AK145" t="s">
        <v>398</v>
      </c>
      <c r="AL145" t="s">
        <v>806</v>
      </c>
      <c r="AM145" t="s">
        <v>114</v>
      </c>
      <c r="AN145" t="s">
        <v>284</v>
      </c>
      <c r="AO145" t="s">
        <v>80</v>
      </c>
      <c r="AP145">
        <v>2</v>
      </c>
      <c r="AQ145">
        <v>8</v>
      </c>
      <c r="AR145">
        <v>25</v>
      </c>
      <c r="AS145">
        <v>57</v>
      </c>
      <c r="AT145">
        <v>35</v>
      </c>
      <c r="AU145" s="1">
        <v>16126</v>
      </c>
      <c r="AV145" t="s">
        <v>199</v>
      </c>
    </row>
    <row r="146" spans="1:50" x14ac:dyDescent="0.35">
      <c r="A146" s="1">
        <v>43466</v>
      </c>
      <c r="B146" t="s">
        <v>807</v>
      </c>
      <c r="C146" t="s">
        <v>219</v>
      </c>
      <c r="D146">
        <v>316</v>
      </c>
      <c r="E146">
        <v>91</v>
      </c>
      <c r="F146">
        <v>296</v>
      </c>
      <c r="G146">
        <v>296</v>
      </c>
      <c r="H146" t="s">
        <v>808</v>
      </c>
      <c r="I146" t="s">
        <v>64</v>
      </c>
      <c r="J146" t="s">
        <v>75</v>
      </c>
      <c r="K146" t="s">
        <v>235</v>
      </c>
      <c r="M146">
        <v>146</v>
      </c>
      <c r="N146">
        <v>159</v>
      </c>
      <c r="O146">
        <v>520</v>
      </c>
      <c r="P146">
        <v>3.56</v>
      </c>
      <c r="R146">
        <v>179</v>
      </c>
      <c r="S146">
        <v>179</v>
      </c>
      <c r="T146">
        <v>131</v>
      </c>
      <c r="U146">
        <v>0.90300000000000002</v>
      </c>
      <c r="V146">
        <v>1</v>
      </c>
      <c r="W146">
        <v>0</v>
      </c>
      <c r="X146">
        <v>1</v>
      </c>
      <c r="Y146">
        <v>10</v>
      </c>
      <c r="Z146" s="2">
        <v>42500</v>
      </c>
      <c r="AA146">
        <v>0.98</v>
      </c>
      <c r="AB146" s="2">
        <v>42500</v>
      </c>
      <c r="AC146">
        <v>0.98</v>
      </c>
      <c r="AD146" s="2">
        <v>12689</v>
      </c>
      <c r="AE146" s="2">
        <v>1126314</v>
      </c>
      <c r="AF146" s="3">
        <v>0.29859999999999998</v>
      </c>
      <c r="AG146">
        <v>183</v>
      </c>
      <c r="AH146" s="4">
        <v>10992764</v>
      </c>
      <c r="AI146" s="4">
        <v>19269</v>
      </c>
      <c r="AJ146" s="4">
        <v>383</v>
      </c>
      <c r="AK146" t="s">
        <v>503</v>
      </c>
      <c r="AL146" t="s">
        <v>809</v>
      </c>
      <c r="AM146" t="s">
        <v>810</v>
      </c>
      <c r="AN146" t="s">
        <v>505</v>
      </c>
      <c r="AO146" t="s">
        <v>198</v>
      </c>
      <c r="AP146">
        <v>12</v>
      </c>
      <c r="AQ146">
        <v>5</v>
      </c>
      <c r="AR146">
        <v>14</v>
      </c>
      <c r="AS146">
        <v>29</v>
      </c>
      <c r="AT146">
        <v>27</v>
      </c>
      <c r="AU146" s="1">
        <v>30467</v>
      </c>
      <c r="AW146" t="s">
        <v>236</v>
      </c>
      <c r="AX146" t="s">
        <v>108</v>
      </c>
    </row>
    <row r="147" spans="1:50" x14ac:dyDescent="0.35">
      <c r="A147" s="1">
        <v>43466</v>
      </c>
      <c r="B147" t="s">
        <v>811</v>
      </c>
      <c r="C147" t="s">
        <v>768</v>
      </c>
      <c r="D147">
        <v>139</v>
      </c>
      <c r="E147">
        <v>139</v>
      </c>
      <c r="F147">
        <v>253</v>
      </c>
      <c r="G147">
        <v>253</v>
      </c>
      <c r="H147" t="s">
        <v>812</v>
      </c>
      <c r="I147" t="s">
        <v>64</v>
      </c>
      <c r="J147" t="s">
        <v>65</v>
      </c>
      <c r="K147" t="s">
        <v>66</v>
      </c>
      <c r="M147">
        <v>634</v>
      </c>
      <c r="N147">
        <v>636</v>
      </c>
      <c r="O147" s="6">
        <v>2638</v>
      </c>
      <c r="P147">
        <v>4.16</v>
      </c>
      <c r="R147" s="2">
        <v>1250</v>
      </c>
      <c r="S147" s="2">
        <v>1250</v>
      </c>
      <c r="T147">
        <v>279</v>
      </c>
      <c r="U147">
        <v>0.441</v>
      </c>
      <c r="V147">
        <v>3</v>
      </c>
      <c r="W147">
        <v>1</v>
      </c>
      <c r="X147">
        <v>4</v>
      </c>
      <c r="Y147">
        <v>24</v>
      </c>
      <c r="Z147" s="2">
        <v>152173</v>
      </c>
      <c r="AA147">
        <v>3.49</v>
      </c>
      <c r="AB147" s="2">
        <v>152173</v>
      </c>
      <c r="AC147">
        <v>3.49</v>
      </c>
      <c r="AD147" s="2">
        <v>32645</v>
      </c>
      <c r="AE147" s="2">
        <v>4857894</v>
      </c>
      <c r="AF147" s="3">
        <v>0.2145</v>
      </c>
      <c r="AG147">
        <v>358</v>
      </c>
      <c r="AH147" s="4">
        <v>13251410</v>
      </c>
      <c r="AI147" s="4">
        <v>5009</v>
      </c>
      <c r="AJ147" s="4">
        <v>556</v>
      </c>
      <c r="AK147" t="s">
        <v>813</v>
      </c>
      <c r="AL147" t="s">
        <v>120</v>
      </c>
      <c r="AM147" t="s">
        <v>230</v>
      </c>
      <c r="AO147" t="s">
        <v>95</v>
      </c>
      <c r="AP147">
        <v>8</v>
      </c>
      <c r="AQ147">
        <v>12</v>
      </c>
      <c r="AR147">
        <v>29</v>
      </c>
      <c r="AS147">
        <v>68</v>
      </c>
      <c r="AT147">
        <v>5</v>
      </c>
      <c r="AU147" s="1">
        <v>23954</v>
      </c>
    </row>
    <row r="148" spans="1:50" x14ac:dyDescent="0.35">
      <c r="A148" s="1">
        <v>43466</v>
      </c>
      <c r="B148" t="s">
        <v>814</v>
      </c>
      <c r="C148" t="s">
        <v>815</v>
      </c>
      <c r="D148">
        <v>120</v>
      </c>
      <c r="E148">
        <v>267</v>
      </c>
      <c r="F148">
        <v>243</v>
      </c>
      <c r="G148">
        <v>243</v>
      </c>
      <c r="H148" t="s">
        <v>816</v>
      </c>
      <c r="I148" t="s">
        <v>64</v>
      </c>
      <c r="J148" t="s">
        <v>65</v>
      </c>
      <c r="K148" t="s">
        <v>66</v>
      </c>
      <c r="M148">
        <v>868</v>
      </c>
      <c r="N148">
        <v>868</v>
      </c>
      <c r="O148" s="6">
        <v>4137</v>
      </c>
      <c r="P148">
        <v>4.7699999999999996</v>
      </c>
      <c r="R148" s="2">
        <v>2203</v>
      </c>
      <c r="S148" s="2">
        <v>2203</v>
      </c>
      <c r="T148">
        <v>289</v>
      </c>
      <c r="U148">
        <v>0.33800000000000002</v>
      </c>
      <c r="V148">
        <v>7</v>
      </c>
      <c r="W148">
        <v>1</v>
      </c>
      <c r="X148">
        <v>7</v>
      </c>
      <c r="Y148">
        <v>16</v>
      </c>
      <c r="Z148" s="2">
        <v>343403</v>
      </c>
      <c r="AA148">
        <v>7.88</v>
      </c>
      <c r="AB148" s="2">
        <v>343403</v>
      </c>
      <c r="AC148">
        <v>7.88</v>
      </c>
      <c r="AD148" s="2">
        <v>59552</v>
      </c>
      <c r="AE148" s="2">
        <v>7682714</v>
      </c>
      <c r="AF148" s="3">
        <v>0.1734</v>
      </c>
      <c r="AG148">
        <v>280</v>
      </c>
      <c r="AH148" s="4">
        <v>14850303</v>
      </c>
      <c r="AI148" s="4">
        <v>3590</v>
      </c>
      <c r="AJ148" s="4">
        <v>533</v>
      </c>
      <c r="AK148" t="s">
        <v>398</v>
      </c>
      <c r="AL148" t="s">
        <v>578</v>
      </c>
      <c r="AM148" t="s">
        <v>817</v>
      </c>
      <c r="AN148" t="s">
        <v>818</v>
      </c>
      <c r="AO148" t="s">
        <v>71</v>
      </c>
      <c r="AP148">
        <v>1</v>
      </c>
      <c r="AQ148">
        <v>15</v>
      </c>
      <c r="AR148">
        <v>32</v>
      </c>
      <c r="AS148">
        <v>79</v>
      </c>
      <c r="AT148">
        <v>17</v>
      </c>
      <c r="AU148" s="1">
        <v>23223</v>
      </c>
    </row>
    <row r="149" spans="1:50" x14ac:dyDescent="0.35">
      <c r="A149" s="1">
        <v>43466</v>
      </c>
      <c r="B149" t="s">
        <v>819</v>
      </c>
      <c r="C149" t="s">
        <v>116</v>
      </c>
      <c r="D149">
        <v>64</v>
      </c>
      <c r="E149">
        <v>64</v>
      </c>
      <c r="F149">
        <v>219</v>
      </c>
      <c r="G149">
        <v>219</v>
      </c>
      <c r="H149" t="s">
        <v>820</v>
      </c>
      <c r="I149" t="s">
        <v>64</v>
      </c>
      <c r="J149" t="s">
        <v>65</v>
      </c>
      <c r="K149" t="s">
        <v>66</v>
      </c>
      <c r="M149" s="2">
        <v>1486</v>
      </c>
      <c r="N149" s="2">
        <v>1493</v>
      </c>
      <c r="O149" s="6">
        <v>6945</v>
      </c>
      <c r="P149">
        <v>4.67</v>
      </c>
      <c r="R149" s="2">
        <v>3314</v>
      </c>
      <c r="S149" s="2">
        <v>3314</v>
      </c>
      <c r="T149">
        <v>570</v>
      </c>
      <c r="U149">
        <v>0.38700000000000001</v>
      </c>
      <c r="V149">
        <v>18</v>
      </c>
      <c r="W149">
        <v>1</v>
      </c>
      <c r="X149">
        <v>35</v>
      </c>
      <c r="Y149" s="1">
        <v>41833</v>
      </c>
      <c r="Z149" s="2">
        <v>757179</v>
      </c>
      <c r="AA149">
        <v>17.38</v>
      </c>
      <c r="AB149" s="2">
        <v>757179</v>
      </c>
      <c r="AC149">
        <v>17.38</v>
      </c>
      <c r="AD149" s="2">
        <v>149778</v>
      </c>
      <c r="AE149" s="2">
        <v>13032612</v>
      </c>
      <c r="AF149" s="3">
        <v>0.1978</v>
      </c>
      <c r="AG149">
        <v>191</v>
      </c>
      <c r="AH149" s="4">
        <v>26894981</v>
      </c>
      <c r="AI149" s="4">
        <v>3854</v>
      </c>
      <c r="AJ149" s="4">
        <v>565</v>
      </c>
      <c r="AK149" t="s">
        <v>121</v>
      </c>
      <c r="AL149" t="s">
        <v>87</v>
      </c>
      <c r="AM149" t="s">
        <v>821</v>
      </c>
      <c r="AN149" t="s">
        <v>120</v>
      </c>
      <c r="AO149" t="s">
        <v>95</v>
      </c>
      <c r="AP149">
        <v>11</v>
      </c>
      <c r="AQ149">
        <v>13</v>
      </c>
      <c r="AR149">
        <v>30</v>
      </c>
      <c r="AS149">
        <v>68</v>
      </c>
      <c r="AT149">
        <v>8</v>
      </c>
      <c r="AU149" s="1">
        <v>21790</v>
      </c>
    </row>
    <row r="150" spans="1:50" x14ac:dyDescent="0.35">
      <c r="A150" s="1">
        <v>43466</v>
      </c>
      <c r="B150" t="s">
        <v>822</v>
      </c>
      <c r="C150" t="s">
        <v>823</v>
      </c>
      <c r="D150">
        <v>17</v>
      </c>
      <c r="E150">
        <v>17</v>
      </c>
      <c r="F150">
        <v>516</v>
      </c>
      <c r="G150">
        <v>516</v>
      </c>
      <c r="H150" t="s">
        <v>824</v>
      </c>
      <c r="I150" t="s">
        <v>64</v>
      </c>
      <c r="J150" t="s">
        <v>65</v>
      </c>
      <c r="K150" t="s">
        <v>66</v>
      </c>
      <c r="M150" s="2">
        <v>1296</v>
      </c>
      <c r="N150" s="2">
        <v>1310</v>
      </c>
      <c r="O150" s="6">
        <v>6121</v>
      </c>
      <c r="P150">
        <v>4.72</v>
      </c>
      <c r="R150" s="2">
        <v>3076</v>
      </c>
      <c r="S150" s="2">
        <v>3076</v>
      </c>
      <c r="T150">
        <v>488</v>
      </c>
      <c r="U150">
        <v>0.38200000000000001</v>
      </c>
      <c r="V150">
        <v>10</v>
      </c>
      <c r="W150">
        <v>0</v>
      </c>
      <c r="X150">
        <v>17</v>
      </c>
      <c r="Y150">
        <v>14</v>
      </c>
      <c r="Z150" s="2">
        <v>517632</v>
      </c>
      <c r="AA150">
        <v>11.88</v>
      </c>
      <c r="AB150" s="2">
        <v>456630</v>
      </c>
      <c r="AC150">
        <v>10.48</v>
      </c>
      <c r="AD150" s="2">
        <v>97804</v>
      </c>
      <c r="AE150" s="2">
        <v>10582024</v>
      </c>
      <c r="AF150" s="3">
        <v>0.18890000000000001</v>
      </c>
      <c r="AG150">
        <v>259</v>
      </c>
      <c r="AH150" s="4">
        <v>14348000</v>
      </c>
      <c r="AI150" s="4">
        <v>2337</v>
      </c>
      <c r="AJ150" s="4">
        <v>573</v>
      </c>
      <c r="AK150" t="s">
        <v>121</v>
      </c>
      <c r="AL150" t="s">
        <v>821</v>
      </c>
      <c r="AM150" t="s">
        <v>87</v>
      </c>
      <c r="AN150" t="s">
        <v>398</v>
      </c>
      <c r="AO150" t="s">
        <v>95</v>
      </c>
      <c r="AP150">
        <v>11</v>
      </c>
      <c r="AQ150">
        <v>13</v>
      </c>
      <c r="AR150">
        <v>30</v>
      </c>
      <c r="AS150">
        <v>68</v>
      </c>
      <c r="AT150">
        <v>8</v>
      </c>
      <c r="AU150" s="1">
        <v>17894</v>
      </c>
      <c r="AV150" t="s">
        <v>199</v>
      </c>
    </row>
    <row r="151" spans="1:50" x14ac:dyDescent="0.35">
      <c r="A151" s="1">
        <v>43466</v>
      </c>
      <c r="B151" t="s">
        <v>825</v>
      </c>
      <c r="C151" t="s">
        <v>703</v>
      </c>
      <c r="D151">
        <v>30</v>
      </c>
      <c r="E151">
        <v>30</v>
      </c>
      <c r="F151">
        <v>518</v>
      </c>
      <c r="G151">
        <v>518</v>
      </c>
      <c r="H151" t="s">
        <v>826</v>
      </c>
      <c r="I151" t="s">
        <v>64</v>
      </c>
      <c r="J151" t="s">
        <v>65</v>
      </c>
      <c r="K151" t="s">
        <v>66</v>
      </c>
      <c r="M151" s="2">
        <v>1377</v>
      </c>
      <c r="N151" s="2">
        <v>1379</v>
      </c>
      <c r="O151" s="6">
        <v>6342.5</v>
      </c>
      <c r="P151">
        <v>4.6100000000000003</v>
      </c>
      <c r="R151" s="2">
        <v>3013</v>
      </c>
      <c r="S151" s="2">
        <v>3013</v>
      </c>
      <c r="T151">
        <v>511</v>
      </c>
      <c r="U151">
        <v>0.375</v>
      </c>
      <c r="V151">
        <v>10</v>
      </c>
      <c r="W151">
        <v>0</v>
      </c>
      <c r="X151">
        <v>10</v>
      </c>
      <c r="Y151" t="s">
        <v>163</v>
      </c>
      <c r="Z151" s="2">
        <v>599120</v>
      </c>
      <c r="AA151">
        <v>13.75</v>
      </c>
      <c r="AB151" s="2">
        <v>555560</v>
      </c>
      <c r="AC151">
        <v>12.75</v>
      </c>
      <c r="AD151" s="2">
        <v>98822</v>
      </c>
      <c r="AE151" s="2">
        <v>11745000</v>
      </c>
      <c r="AF151" s="3">
        <v>0.16489999999999999</v>
      </c>
      <c r="AG151">
        <v>219</v>
      </c>
      <c r="AH151" s="4">
        <v>19859000</v>
      </c>
      <c r="AI151" s="4">
        <v>3135</v>
      </c>
      <c r="AJ151" s="4">
        <v>559</v>
      </c>
      <c r="AK151" t="s">
        <v>827</v>
      </c>
      <c r="AL151" t="s">
        <v>828</v>
      </c>
      <c r="AM151" t="s">
        <v>829</v>
      </c>
      <c r="AN151" t="s">
        <v>830</v>
      </c>
      <c r="AO151" t="s">
        <v>95</v>
      </c>
      <c r="AP151">
        <v>10</v>
      </c>
      <c r="AQ151">
        <v>13</v>
      </c>
      <c r="AR151">
        <v>30</v>
      </c>
      <c r="AS151">
        <v>68</v>
      </c>
      <c r="AT151">
        <v>9</v>
      </c>
      <c r="AU151" s="1">
        <v>20029</v>
      </c>
      <c r="AV151" t="s">
        <v>199</v>
      </c>
    </row>
    <row r="152" spans="1:50" x14ac:dyDescent="0.35">
      <c r="A152" s="1">
        <v>43466</v>
      </c>
      <c r="B152" t="s">
        <v>831</v>
      </c>
      <c r="C152" t="s">
        <v>832</v>
      </c>
      <c r="D152">
        <v>10</v>
      </c>
      <c r="E152">
        <v>10</v>
      </c>
      <c r="F152">
        <v>205</v>
      </c>
      <c r="G152">
        <v>205</v>
      </c>
      <c r="H152" t="s">
        <v>833</v>
      </c>
      <c r="I152" t="s">
        <v>64</v>
      </c>
      <c r="J152" t="s">
        <v>65</v>
      </c>
      <c r="K152" t="s">
        <v>66</v>
      </c>
      <c r="M152" s="2">
        <v>1154</v>
      </c>
      <c r="N152" s="2">
        <v>1165</v>
      </c>
      <c r="O152" s="6">
        <v>4711</v>
      </c>
      <c r="P152">
        <v>4.08</v>
      </c>
      <c r="R152" s="2">
        <v>2408</v>
      </c>
      <c r="S152" s="2">
        <v>2408</v>
      </c>
      <c r="T152">
        <v>409</v>
      </c>
      <c r="U152">
        <v>0.36499999999999999</v>
      </c>
      <c r="V152">
        <v>16</v>
      </c>
      <c r="W152">
        <v>0</v>
      </c>
      <c r="X152">
        <v>35</v>
      </c>
      <c r="Y152">
        <v>6</v>
      </c>
      <c r="Z152" s="2">
        <v>695544</v>
      </c>
      <c r="AA152">
        <v>15.97</v>
      </c>
      <c r="AB152" s="2">
        <v>665526</v>
      </c>
      <c r="AC152">
        <v>15.28</v>
      </c>
      <c r="AD152" s="2">
        <v>129189</v>
      </c>
      <c r="AE152" s="2">
        <v>8037853</v>
      </c>
      <c r="AF152" s="3">
        <v>0.1857</v>
      </c>
      <c r="AG152">
        <v>151</v>
      </c>
      <c r="AH152" s="4">
        <v>5175100</v>
      </c>
      <c r="AI152" s="4">
        <v>1107</v>
      </c>
      <c r="AJ152" s="4">
        <v>504</v>
      </c>
      <c r="AK152" t="s">
        <v>341</v>
      </c>
      <c r="AL152" t="s">
        <v>834</v>
      </c>
      <c r="AM152" t="s">
        <v>164</v>
      </c>
      <c r="AN152" t="s">
        <v>835</v>
      </c>
      <c r="AO152" t="s">
        <v>80</v>
      </c>
      <c r="AP152" t="s">
        <v>836</v>
      </c>
      <c r="AQ152">
        <v>8</v>
      </c>
      <c r="AR152">
        <v>25</v>
      </c>
      <c r="AS152" t="s">
        <v>525</v>
      </c>
      <c r="AT152">
        <v>41</v>
      </c>
      <c r="AU152" s="1">
        <v>15280</v>
      </c>
    </row>
    <row r="153" spans="1:50" x14ac:dyDescent="0.35">
      <c r="A153" s="1">
        <v>43466</v>
      </c>
      <c r="B153" t="s">
        <v>837</v>
      </c>
      <c r="C153" t="s">
        <v>832</v>
      </c>
      <c r="D153">
        <v>161</v>
      </c>
      <c r="E153">
        <v>10</v>
      </c>
      <c r="F153">
        <v>268</v>
      </c>
      <c r="G153">
        <v>205</v>
      </c>
      <c r="H153" t="s">
        <v>838</v>
      </c>
      <c r="I153" t="s">
        <v>64</v>
      </c>
      <c r="J153" t="s">
        <v>65</v>
      </c>
      <c r="K153" t="s">
        <v>235</v>
      </c>
      <c r="M153">
        <v>182</v>
      </c>
      <c r="N153">
        <v>184</v>
      </c>
      <c r="O153">
        <v>637</v>
      </c>
      <c r="P153">
        <v>3.5</v>
      </c>
      <c r="R153">
        <v>203</v>
      </c>
      <c r="S153">
        <v>203</v>
      </c>
      <c r="T153">
        <v>168</v>
      </c>
      <c r="U153">
        <v>0.92800000000000005</v>
      </c>
      <c r="V153">
        <v>1</v>
      </c>
      <c r="W153">
        <v>0</v>
      </c>
      <c r="X153">
        <v>1</v>
      </c>
      <c r="Y153">
        <v>25</v>
      </c>
      <c r="Z153" s="2">
        <v>63254</v>
      </c>
      <c r="AA153">
        <v>1.45</v>
      </c>
      <c r="AB153" s="2">
        <v>63254</v>
      </c>
      <c r="AC153">
        <v>1.45</v>
      </c>
      <c r="AD153" s="2">
        <v>7110</v>
      </c>
      <c r="AE153" s="2">
        <v>1224082</v>
      </c>
      <c r="AF153" s="3">
        <v>0.1124</v>
      </c>
      <c r="AG153">
        <v>140</v>
      </c>
      <c r="AH153" s="4">
        <v>2986383</v>
      </c>
      <c r="AI153" s="4">
        <v>4637</v>
      </c>
      <c r="AJ153" s="4">
        <v>343</v>
      </c>
      <c r="AK153" t="s">
        <v>164</v>
      </c>
      <c r="AL153" t="s">
        <v>834</v>
      </c>
      <c r="AM153" t="s">
        <v>835</v>
      </c>
      <c r="AN153" t="s">
        <v>341</v>
      </c>
      <c r="AO153" t="s">
        <v>80</v>
      </c>
      <c r="AP153">
        <v>8</v>
      </c>
      <c r="AQ153">
        <v>8</v>
      </c>
      <c r="AR153">
        <v>25</v>
      </c>
      <c r="AS153">
        <v>56</v>
      </c>
      <c r="AT153">
        <v>41</v>
      </c>
      <c r="AU153" s="1">
        <v>24258</v>
      </c>
      <c r="AW153" t="s">
        <v>236</v>
      </c>
    </row>
    <row r="154" spans="1:50" x14ac:dyDescent="0.35">
      <c r="A154" s="1">
        <v>43466</v>
      </c>
      <c r="B154" t="s">
        <v>839</v>
      </c>
      <c r="C154" t="s">
        <v>840</v>
      </c>
      <c r="D154">
        <v>76</v>
      </c>
      <c r="E154">
        <v>76</v>
      </c>
      <c r="F154">
        <v>221</v>
      </c>
      <c r="G154">
        <v>221</v>
      </c>
      <c r="H154" t="s">
        <v>841</v>
      </c>
      <c r="I154" t="s">
        <v>64</v>
      </c>
      <c r="J154" t="s">
        <v>65</v>
      </c>
      <c r="K154" t="s">
        <v>66</v>
      </c>
      <c r="M154" s="2">
        <v>1091</v>
      </c>
      <c r="N154" s="2">
        <v>1094</v>
      </c>
      <c r="O154" s="6">
        <v>5097.5</v>
      </c>
      <c r="P154">
        <v>4.67</v>
      </c>
      <c r="R154" s="2">
        <v>2458</v>
      </c>
      <c r="S154" s="2">
        <v>2458</v>
      </c>
      <c r="T154">
        <v>488</v>
      </c>
      <c r="U154">
        <v>0.45</v>
      </c>
      <c r="V154">
        <v>9</v>
      </c>
      <c r="W154">
        <v>0</v>
      </c>
      <c r="X154">
        <v>9</v>
      </c>
      <c r="Y154">
        <v>16</v>
      </c>
      <c r="Z154" s="2">
        <v>469672</v>
      </c>
      <c r="AA154">
        <v>10.78</v>
      </c>
      <c r="AB154" s="2">
        <v>415455</v>
      </c>
      <c r="AC154">
        <v>9.5399999999999991</v>
      </c>
      <c r="AD154" s="2">
        <v>63621</v>
      </c>
      <c r="AE154" s="2">
        <v>8909852</v>
      </c>
      <c r="AF154" s="3">
        <v>0.13550000000000001</v>
      </c>
      <c r="AG154">
        <v>228</v>
      </c>
      <c r="AH154" s="4">
        <v>17157591</v>
      </c>
      <c r="AI154" s="4">
        <v>3356</v>
      </c>
      <c r="AJ154" s="4">
        <v>585</v>
      </c>
      <c r="AK154" t="s">
        <v>842</v>
      </c>
      <c r="AL154" t="s">
        <v>843</v>
      </c>
      <c r="AM154" t="s">
        <v>844</v>
      </c>
      <c r="AN154" t="s">
        <v>845</v>
      </c>
      <c r="AO154" t="s">
        <v>95</v>
      </c>
      <c r="AP154">
        <v>3</v>
      </c>
      <c r="AQ154">
        <v>7</v>
      </c>
      <c r="AR154">
        <v>26</v>
      </c>
      <c r="AS154">
        <v>65</v>
      </c>
      <c r="AT154">
        <v>1</v>
      </c>
      <c r="AU154" s="1">
        <v>21040</v>
      </c>
    </row>
    <row r="155" spans="1:50" x14ac:dyDescent="0.35">
      <c r="A155" s="1">
        <v>43466</v>
      </c>
      <c r="B155" t="s">
        <v>846</v>
      </c>
      <c r="C155" t="s">
        <v>840</v>
      </c>
      <c r="D155">
        <v>152</v>
      </c>
      <c r="E155">
        <v>76</v>
      </c>
      <c r="F155">
        <v>262</v>
      </c>
      <c r="G155">
        <v>221</v>
      </c>
      <c r="H155" t="s">
        <v>847</v>
      </c>
      <c r="I155" t="s">
        <v>64</v>
      </c>
      <c r="J155" t="s">
        <v>65</v>
      </c>
      <c r="K155" t="s">
        <v>235</v>
      </c>
      <c r="M155">
        <v>149</v>
      </c>
      <c r="N155">
        <v>150</v>
      </c>
      <c r="O155">
        <v>491.5</v>
      </c>
      <c r="P155">
        <v>3.3</v>
      </c>
      <c r="R155">
        <v>193</v>
      </c>
      <c r="S155">
        <v>193</v>
      </c>
      <c r="T155">
        <v>142</v>
      </c>
      <c r="U155">
        <v>0.95299999999999996</v>
      </c>
      <c r="V155">
        <v>1</v>
      </c>
      <c r="W155">
        <v>0</v>
      </c>
      <c r="X155">
        <v>1</v>
      </c>
      <c r="Y155">
        <v>16</v>
      </c>
      <c r="Z155" s="2">
        <v>26052</v>
      </c>
      <c r="AA155">
        <v>0.6</v>
      </c>
      <c r="AB155" s="2">
        <v>26052</v>
      </c>
      <c r="AC155">
        <v>0.6</v>
      </c>
      <c r="AD155" s="2">
        <v>5618</v>
      </c>
      <c r="AE155" s="2">
        <v>914382</v>
      </c>
      <c r="AF155" s="3">
        <v>0.21560000000000001</v>
      </c>
      <c r="AG155">
        <v>322</v>
      </c>
      <c r="AH155" s="4">
        <v>2876132</v>
      </c>
      <c r="AI155" s="4">
        <v>5645</v>
      </c>
      <c r="AJ155" s="4">
        <v>297</v>
      </c>
      <c r="AK155" t="s">
        <v>845</v>
      </c>
      <c r="AL155" t="s">
        <v>843</v>
      </c>
      <c r="AM155" t="s">
        <v>842</v>
      </c>
      <c r="AN155" t="s">
        <v>844</v>
      </c>
      <c r="AO155" t="s">
        <v>95</v>
      </c>
      <c r="AP155">
        <v>3</v>
      </c>
      <c r="AQ155">
        <v>7</v>
      </c>
      <c r="AR155">
        <v>26</v>
      </c>
      <c r="AS155">
        <v>65</v>
      </c>
      <c r="AT155">
        <v>1</v>
      </c>
      <c r="AU155" s="1">
        <v>23985</v>
      </c>
      <c r="AW155" t="s">
        <v>236</v>
      </c>
    </row>
    <row r="156" spans="1:50" x14ac:dyDescent="0.35">
      <c r="A156" s="1">
        <v>43466</v>
      </c>
      <c r="B156" t="s">
        <v>848</v>
      </c>
      <c r="C156" t="s">
        <v>849</v>
      </c>
      <c r="D156">
        <v>122</v>
      </c>
      <c r="E156">
        <v>122</v>
      </c>
      <c r="F156">
        <v>247</v>
      </c>
      <c r="G156">
        <v>247</v>
      </c>
      <c r="H156" t="s">
        <v>850</v>
      </c>
      <c r="I156" t="s">
        <v>64</v>
      </c>
      <c r="J156" t="s">
        <v>65</v>
      </c>
      <c r="K156" t="s">
        <v>66</v>
      </c>
      <c r="M156">
        <v>882</v>
      </c>
      <c r="N156">
        <v>882</v>
      </c>
      <c r="O156" s="6">
        <v>4385</v>
      </c>
      <c r="P156">
        <v>4.97</v>
      </c>
      <c r="R156" s="2">
        <v>2422</v>
      </c>
      <c r="S156" s="2">
        <v>2422</v>
      </c>
      <c r="T156">
        <v>286</v>
      </c>
      <c r="U156">
        <v>0.32700000000000001</v>
      </c>
      <c r="V156">
        <v>7</v>
      </c>
      <c r="W156">
        <v>0</v>
      </c>
      <c r="X156">
        <v>7</v>
      </c>
      <c r="Y156" t="s">
        <v>851</v>
      </c>
      <c r="Z156" s="2">
        <v>334323</v>
      </c>
      <c r="AA156">
        <v>7.68</v>
      </c>
      <c r="AB156" s="2">
        <v>304776</v>
      </c>
      <c r="AC156">
        <v>7</v>
      </c>
      <c r="AD156" s="2">
        <v>58504</v>
      </c>
      <c r="AE156" s="2">
        <v>8369220</v>
      </c>
      <c r="AF156" s="3">
        <v>0.17499999999999999</v>
      </c>
      <c r="AG156">
        <v>315</v>
      </c>
      <c r="AH156" s="4">
        <v>14689766</v>
      </c>
      <c r="AI156" s="4">
        <v>3350</v>
      </c>
      <c r="AJ156" s="4">
        <v>609</v>
      </c>
      <c r="AK156" t="s">
        <v>427</v>
      </c>
      <c r="AL156" t="s">
        <v>852</v>
      </c>
      <c r="AM156" t="s">
        <v>853</v>
      </c>
      <c r="AN156" t="s">
        <v>854</v>
      </c>
      <c r="AO156" t="s">
        <v>80</v>
      </c>
      <c r="AP156">
        <v>3</v>
      </c>
      <c r="AQ156">
        <v>8</v>
      </c>
      <c r="AR156">
        <v>25</v>
      </c>
      <c r="AS156">
        <v>57</v>
      </c>
      <c r="AT156">
        <v>35</v>
      </c>
      <c r="AU156" s="1">
        <v>22858</v>
      </c>
    </row>
    <row r="157" spans="1:50" x14ac:dyDescent="0.35">
      <c r="A157" s="1">
        <v>43466</v>
      </c>
      <c r="B157" t="s">
        <v>855</v>
      </c>
      <c r="C157" t="s">
        <v>281</v>
      </c>
      <c r="D157">
        <v>186</v>
      </c>
      <c r="E157">
        <v>186</v>
      </c>
      <c r="F157">
        <v>290</v>
      </c>
      <c r="G157">
        <v>290</v>
      </c>
      <c r="H157" t="s">
        <v>856</v>
      </c>
      <c r="I157" t="s">
        <v>64</v>
      </c>
      <c r="J157" t="s">
        <v>65</v>
      </c>
      <c r="K157" t="s">
        <v>66</v>
      </c>
      <c r="M157">
        <v>423</v>
      </c>
      <c r="N157">
        <v>423</v>
      </c>
      <c r="O157" s="6">
        <v>1708.5</v>
      </c>
      <c r="P157">
        <v>4.04</v>
      </c>
      <c r="R157">
        <v>792</v>
      </c>
      <c r="S157">
        <v>792</v>
      </c>
      <c r="T157">
        <v>217</v>
      </c>
      <c r="U157">
        <v>0.51300000000000001</v>
      </c>
      <c r="V157">
        <v>4</v>
      </c>
      <c r="W157">
        <v>0</v>
      </c>
      <c r="X157">
        <v>4</v>
      </c>
      <c r="Y157">
        <v>10</v>
      </c>
      <c r="Z157" s="2">
        <v>167134</v>
      </c>
      <c r="AA157">
        <v>3.84</v>
      </c>
      <c r="AB157" s="2">
        <v>167134</v>
      </c>
      <c r="AC157">
        <v>3.84</v>
      </c>
      <c r="AD157" s="2">
        <v>40077</v>
      </c>
      <c r="AE157" s="2">
        <v>3430247</v>
      </c>
      <c r="AF157" s="3">
        <v>0.23980000000000001</v>
      </c>
      <c r="AG157">
        <v>206</v>
      </c>
      <c r="AH157" s="4">
        <v>9310959</v>
      </c>
      <c r="AI157" s="4">
        <v>5442</v>
      </c>
      <c r="AJ157" s="4">
        <v>526</v>
      </c>
      <c r="AK157" t="s">
        <v>857</v>
      </c>
      <c r="AL157" t="s">
        <v>858</v>
      </c>
      <c r="AM157" t="s">
        <v>859</v>
      </c>
      <c r="AN157" t="s">
        <v>860</v>
      </c>
      <c r="AO157" t="s">
        <v>198</v>
      </c>
      <c r="AP157">
        <v>7</v>
      </c>
      <c r="AQ157">
        <v>6</v>
      </c>
      <c r="AR157">
        <v>11</v>
      </c>
      <c r="AS157">
        <v>40</v>
      </c>
      <c r="AT157">
        <v>20</v>
      </c>
      <c r="AU157" s="1">
        <v>25841</v>
      </c>
    </row>
    <row r="158" spans="1:50" x14ac:dyDescent="0.35">
      <c r="A158" s="1">
        <v>43466</v>
      </c>
      <c r="B158" t="s">
        <v>2033</v>
      </c>
      <c r="C158" t="s">
        <v>2034</v>
      </c>
      <c r="D158">
        <v>310</v>
      </c>
      <c r="E158">
        <v>310</v>
      </c>
      <c r="F158">
        <v>578</v>
      </c>
      <c r="G158">
        <v>578</v>
      </c>
      <c r="H158" t="s">
        <v>2035</v>
      </c>
      <c r="I158" t="s">
        <v>64</v>
      </c>
      <c r="J158" t="s">
        <v>65</v>
      </c>
      <c r="K158" t="s">
        <v>84</v>
      </c>
      <c r="M158">
        <v>95</v>
      </c>
      <c r="N158">
        <v>104</v>
      </c>
      <c r="O158">
        <v>391.5</v>
      </c>
      <c r="P158">
        <v>4.12</v>
      </c>
      <c r="V158">
        <v>1</v>
      </c>
      <c r="X158">
        <v>6</v>
      </c>
      <c r="Y158">
        <v>6</v>
      </c>
      <c r="Z158" s="2">
        <v>23032</v>
      </c>
      <c r="AA158">
        <v>0.53</v>
      </c>
      <c r="AB158" s="2">
        <v>23032</v>
      </c>
      <c r="AC158">
        <v>0.53</v>
      </c>
      <c r="AD158" s="2">
        <v>12882</v>
      </c>
      <c r="AE158" s="2">
        <v>937200</v>
      </c>
      <c r="AF158" s="3">
        <v>0.55930000000000002</v>
      </c>
      <c r="AH158" s="4">
        <v>5742000</v>
      </c>
      <c r="AI158" s="4">
        <v>12903</v>
      </c>
      <c r="AK158" t="s">
        <v>229</v>
      </c>
      <c r="AL158" t="s">
        <v>2036</v>
      </c>
      <c r="AM158" t="s">
        <v>2037</v>
      </c>
      <c r="AN158" t="s">
        <v>2038</v>
      </c>
      <c r="AO158" t="s">
        <v>95</v>
      </c>
      <c r="AP158">
        <v>3</v>
      </c>
      <c r="AQ158">
        <v>7</v>
      </c>
      <c r="AR158">
        <v>26</v>
      </c>
      <c r="AS158">
        <v>74</v>
      </c>
      <c r="AT158">
        <v>2</v>
      </c>
      <c r="AU158" s="1">
        <v>30951</v>
      </c>
    </row>
    <row r="159" spans="1:50" x14ac:dyDescent="0.35">
      <c r="A159" s="1">
        <v>43466</v>
      </c>
      <c r="B159" t="s">
        <v>861</v>
      </c>
      <c r="C159" t="s">
        <v>281</v>
      </c>
      <c r="D159">
        <v>201</v>
      </c>
      <c r="E159">
        <v>186</v>
      </c>
      <c r="F159">
        <v>386</v>
      </c>
      <c r="G159">
        <v>290</v>
      </c>
      <c r="H159" t="s">
        <v>862</v>
      </c>
      <c r="I159" t="s">
        <v>64</v>
      </c>
      <c r="J159" t="s">
        <v>75</v>
      </c>
      <c r="K159" t="s">
        <v>235</v>
      </c>
      <c r="M159">
        <v>83</v>
      </c>
      <c r="N159">
        <v>83</v>
      </c>
      <c r="O159">
        <v>272.5</v>
      </c>
      <c r="P159">
        <v>3.28</v>
      </c>
      <c r="R159">
        <v>104</v>
      </c>
      <c r="S159">
        <v>104</v>
      </c>
      <c r="T159">
        <v>76</v>
      </c>
      <c r="U159">
        <v>0.91600000000000004</v>
      </c>
      <c r="V159">
        <v>1</v>
      </c>
      <c r="W159">
        <v>0</v>
      </c>
      <c r="X159">
        <v>1</v>
      </c>
      <c r="Y159">
        <v>6</v>
      </c>
      <c r="Z159" s="2">
        <v>20013</v>
      </c>
      <c r="AA159">
        <v>0.46</v>
      </c>
      <c r="AB159" s="2">
        <v>20013</v>
      </c>
      <c r="AC159">
        <v>0.46</v>
      </c>
      <c r="AD159" s="2">
        <v>8465</v>
      </c>
      <c r="AE159" s="2">
        <v>571608</v>
      </c>
      <c r="AF159" s="3">
        <v>0.42299999999999999</v>
      </c>
      <c r="AG159">
        <v>226</v>
      </c>
      <c r="AH159" s="4">
        <v>2606744</v>
      </c>
      <c r="AI159" s="4">
        <v>9244</v>
      </c>
      <c r="AJ159" s="4">
        <v>309</v>
      </c>
      <c r="AK159" t="s">
        <v>859</v>
      </c>
      <c r="AL159" t="s">
        <v>77</v>
      </c>
      <c r="AM159" t="s">
        <v>863</v>
      </c>
      <c r="AN159" t="s">
        <v>864</v>
      </c>
      <c r="AO159" t="s">
        <v>198</v>
      </c>
      <c r="AP159">
        <v>7</v>
      </c>
      <c r="AQ159">
        <v>6</v>
      </c>
      <c r="AR159">
        <v>11</v>
      </c>
      <c r="AS159">
        <v>40</v>
      </c>
      <c r="AT159">
        <v>20</v>
      </c>
      <c r="AU159" s="1">
        <v>27333</v>
      </c>
      <c r="AW159" t="s">
        <v>236</v>
      </c>
    </row>
    <row r="160" spans="1:50" x14ac:dyDescent="0.35">
      <c r="A160" s="1">
        <v>43466</v>
      </c>
      <c r="B160" t="s">
        <v>865</v>
      </c>
      <c r="C160" t="s">
        <v>866</v>
      </c>
      <c r="D160">
        <v>101</v>
      </c>
      <c r="E160">
        <v>101</v>
      </c>
      <c r="F160">
        <v>238</v>
      </c>
      <c r="G160">
        <v>238</v>
      </c>
      <c r="H160" t="s">
        <v>867</v>
      </c>
      <c r="I160" t="s">
        <v>64</v>
      </c>
      <c r="J160" t="s">
        <v>65</v>
      </c>
      <c r="K160" t="s">
        <v>66</v>
      </c>
      <c r="M160">
        <v>617</v>
      </c>
      <c r="N160">
        <v>622</v>
      </c>
      <c r="O160" s="6">
        <v>2893.5</v>
      </c>
      <c r="P160">
        <v>4.6900000000000004</v>
      </c>
      <c r="R160" s="2">
        <v>1477</v>
      </c>
      <c r="S160" s="2">
        <v>1477</v>
      </c>
      <c r="T160">
        <v>237</v>
      </c>
      <c r="U160">
        <v>0.38500000000000001</v>
      </c>
      <c r="V160">
        <v>4</v>
      </c>
      <c r="W160">
        <v>1</v>
      </c>
      <c r="X160">
        <v>5</v>
      </c>
      <c r="Y160">
        <v>20</v>
      </c>
      <c r="Z160" s="2">
        <v>177426</v>
      </c>
      <c r="AA160">
        <v>4.07</v>
      </c>
      <c r="AB160" s="2">
        <v>177426</v>
      </c>
      <c r="AC160">
        <v>4.07</v>
      </c>
      <c r="AD160" s="2">
        <v>28904</v>
      </c>
      <c r="AE160" s="2">
        <v>5367611</v>
      </c>
      <c r="AF160" s="3">
        <v>0.16289999999999999</v>
      </c>
      <c r="AG160">
        <v>363</v>
      </c>
      <c r="AH160" s="4">
        <v>11549370</v>
      </c>
      <c r="AI160" s="4">
        <v>3959</v>
      </c>
      <c r="AJ160" s="4">
        <v>558</v>
      </c>
      <c r="AK160" t="s">
        <v>387</v>
      </c>
      <c r="AL160" t="s">
        <v>398</v>
      </c>
      <c r="AM160" t="s">
        <v>421</v>
      </c>
      <c r="AN160" t="s">
        <v>479</v>
      </c>
      <c r="AO160" t="s">
        <v>95</v>
      </c>
      <c r="AP160">
        <v>11</v>
      </c>
      <c r="AQ160">
        <v>13</v>
      </c>
      <c r="AR160">
        <v>30</v>
      </c>
      <c r="AS160">
        <v>68</v>
      </c>
      <c r="AT160">
        <v>8</v>
      </c>
      <c r="AU160" s="1">
        <v>23345</v>
      </c>
    </row>
    <row r="161" spans="1:51" x14ac:dyDescent="0.35">
      <c r="A161" s="1">
        <v>43466</v>
      </c>
      <c r="B161" t="s">
        <v>868</v>
      </c>
      <c r="C161" t="s">
        <v>73</v>
      </c>
      <c r="D161">
        <v>348</v>
      </c>
      <c r="E161">
        <v>167</v>
      </c>
      <c r="F161">
        <v>763</v>
      </c>
      <c r="G161">
        <v>763</v>
      </c>
      <c r="H161" t="s">
        <v>869</v>
      </c>
      <c r="I161" t="s">
        <v>64</v>
      </c>
      <c r="J161" t="s">
        <v>75</v>
      </c>
      <c r="K161" t="s">
        <v>84</v>
      </c>
      <c r="M161">
        <v>74</v>
      </c>
      <c r="N161">
        <v>74</v>
      </c>
      <c r="O161">
        <v>327</v>
      </c>
      <c r="P161">
        <v>4.42</v>
      </c>
      <c r="R161">
        <v>166</v>
      </c>
      <c r="S161">
        <v>166</v>
      </c>
      <c r="T161">
        <v>18</v>
      </c>
      <c r="U161">
        <v>0.24299999999999999</v>
      </c>
      <c r="V161">
        <v>3</v>
      </c>
      <c r="W161">
        <v>0</v>
      </c>
      <c r="X161">
        <v>3</v>
      </c>
      <c r="Y161">
        <v>4</v>
      </c>
      <c r="Z161" s="2">
        <v>24000</v>
      </c>
      <c r="AA161">
        <v>0.55000000000000004</v>
      </c>
      <c r="AB161" s="2">
        <v>24000</v>
      </c>
      <c r="AC161">
        <v>0.55000000000000004</v>
      </c>
      <c r="AD161" s="2">
        <v>18791</v>
      </c>
      <c r="AE161" s="2">
        <v>943450</v>
      </c>
      <c r="AF161" s="3">
        <v>0.78300000000000003</v>
      </c>
      <c r="AG161">
        <v>302</v>
      </c>
      <c r="AH161" s="4">
        <v>4669919</v>
      </c>
      <c r="AI161" s="4">
        <v>14281</v>
      </c>
      <c r="AJ161" s="4">
        <v>627</v>
      </c>
      <c r="AK161" t="s">
        <v>870</v>
      </c>
      <c r="AL161" t="s">
        <v>871</v>
      </c>
      <c r="AM161" t="s">
        <v>872</v>
      </c>
      <c r="AN161" t="s">
        <v>873</v>
      </c>
      <c r="AO161" t="s">
        <v>80</v>
      </c>
      <c r="AP161">
        <v>17</v>
      </c>
      <c r="AQ161">
        <v>9</v>
      </c>
      <c r="AR161">
        <v>20</v>
      </c>
      <c r="AS161" t="s">
        <v>874</v>
      </c>
      <c r="AT161">
        <v>41</v>
      </c>
      <c r="AU161" s="1">
        <v>31291</v>
      </c>
      <c r="AX161" t="s">
        <v>108</v>
      </c>
    </row>
    <row r="162" spans="1:51" x14ac:dyDescent="0.35">
      <c r="A162" s="1">
        <v>43466</v>
      </c>
      <c r="B162" t="s">
        <v>875</v>
      </c>
      <c r="C162" t="s">
        <v>876</v>
      </c>
      <c r="D162">
        <v>50</v>
      </c>
      <c r="E162">
        <v>62</v>
      </c>
      <c r="F162">
        <v>374</v>
      </c>
      <c r="G162">
        <v>217</v>
      </c>
      <c r="H162" t="s">
        <v>877</v>
      </c>
      <c r="I162" t="s">
        <v>64</v>
      </c>
      <c r="J162" t="s">
        <v>65</v>
      </c>
      <c r="K162" t="s">
        <v>66</v>
      </c>
      <c r="M162">
        <v>448</v>
      </c>
      <c r="N162">
        <v>448</v>
      </c>
      <c r="O162" s="6">
        <v>1901</v>
      </c>
      <c r="P162">
        <v>4.24</v>
      </c>
      <c r="R162">
        <v>817</v>
      </c>
      <c r="S162">
        <v>817</v>
      </c>
      <c r="T162">
        <v>209</v>
      </c>
      <c r="U162">
        <v>0.47099999999999997</v>
      </c>
      <c r="V162">
        <v>4</v>
      </c>
      <c r="W162">
        <v>0</v>
      </c>
      <c r="X162">
        <v>4</v>
      </c>
      <c r="Y162">
        <v>14</v>
      </c>
      <c r="Z162" s="2">
        <v>151467</v>
      </c>
      <c r="AA162">
        <v>3.48</v>
      </c>
      <c r="AB162" s="2">
        <v>151467</v>
      </c>
      <c r="AC162">
        <v>3.48</v>
      </c>
      <c r="AD162" s="2">
        <v>35222</v>
      </c>
      <c r="AE162" s="2">
        <v>3879000</v>
      </c>
      <c r="AF162" s="3">
        <v>0.23250000000000001</v>
      </c>
      <c r="AG162">
        <v>235</v>
      </c>
      <c r="AH162" s="4">
        <v>4780152</v>
      </c>
      <c r="AI162" s="4">
        <v>2515</v>
      </c>
      <c r="AJ162" s="4">
        <v>548</v>
      </c>
      <c r="AK162" t="s">
        <v>871</v>
      </c>
      <c r="AL162" t="s">
        <v>87</v>
      </c>
      <c r="AM162" t="s">
        <v>420</v>
      </c>
      <c r="AN162" t="s">
        <v>398</v>
      </c>
      <c r="AO162" t="s">
        <v>95</v>
      </c>
      <c r="AP162">
        <v>11</v>
      </c>
      <c r="AQ162">
        <v>13</v>
      </c>
      <c r="AR162">
        <v>30</v>
      </c>
      <c r="AS162">
        <v>68</v>
      </c>
      <c r="AT162">
        <v>5</v>
      </c>
      <c r="AU162" s="1">
        <v>18703</v>
      </c>
      <c r="AV162" t="s">
        <v>566</v>
      </c>
    </row>
    <row r="163" spans="1:51" x14ac:dyDescent="0.35">
      <c r="A163" s="1">
        <v>43466</v>
      </c>
      <c r="B163" t="s">
        <v>878</v>
      </c>
      <c r="C163" t="s">
        <v>879</v>
      </c>
      <c r="D163">
        <v>20</v>
      </c>
      <c r="E163">
        <v>20</v>
      </c>
      <c r="F163">
        <v>513</v>
      </c>
      <c r="G163">
        <v>513</v>
      </c>
      <c r="H163" t="s">
        <v>880</v>
      </c>
      <c r="I163" t="s">
        <v>64</v>
      </c>
      <c r="J163" t="s">
        <v>65</v>
      </c>
      <c r="K163" t="s">
        <v>66</v>
      </c>
      <c r="M163" s="2">
        <v>1280</v>
      </c>
      <c r="N163" s="2">
        <v>1286</v>
      </c>
      <c r="O163" s="6">
        <v>6099</v>
      </c>
      <c r="P163">
        <v>4.76</v>
      </c>
      <c r="R163" s="2">
        <v>2986</v>
      </c>
      <c r="S163" s="2">
        <v>2986</v>
      </c>
      <c r="T163">
        <v>429</v>
      </c>
      <c r="U163">
        <v>0.33900000000000002</v>
      </c>
      <c r="V163">
        <v>14</v>
      </c>
      <c r="W163">
        <v>0</v>
      </c>
      <c r="X163">
        <v>20</v>
      </c>
      <c r="Y163" s="7">
        <v>43630</v>
      </c>
      <c r="Z163" s="2">
        <v>551740</v>
      </c>
      <c r="AA163">
        <v>12.67</v>
      </c>
      <c r="AB163" s="2">
        <v>508561</v>
      </c>
      <c r="AC163">
        <v>11.67</v>
      </c>
      <c r="AD163" s="2">
        <v>106738</v>
      </c>
      <c r="AE163" s="2">
        <v>10743035</v>
      </c>
      <c r="AF163" s="3">
        <v>0.19350000000000001</v>
      </c>
      <c r="AG163">
        <v>236</v>
      </c>
      <c r="AH163" s="4">
        <v>14324000</v>
      </c>
      <c r="AI163" s="4">
        <v>2358</v>
      </c>
      <c r="AJ163" s="4">
        <v>517</v>
      </c>
      <c r="AK163" t="s">
        <v>881</v>
      </c>
      <c r="AL163" t="s">
        <v>882</v>
      </c>
      <c r="AM163" t="s">
        <v>830</v>
      </c>
      <c r="AN163" t="s">
        <v>398</v>
      </c>
      <c r="AO163" t="s">
        <v>95</v>
      </c>
      <c r="AP163">
        <v>11</v>
      </c>
      <c r="AQ163">
        <v>13</v>
      </c>
      <c r="AR163">
        <v>30</v>
      </c>
      <c r="AS163">
        <v>70</v>
      </c>
      <c r="AT163">
        <v>9</v>
      </c>
      <c r="AU163" s="1">
        <v>17896</v>
      </c>
      <c r="AV163" t="s">
        <v>199</v>
      </c>
    </row>
    <row r="164" spans="1:51" x14ac:dyDescent="0.35">
      <c r="A164" s="1">
        <v>43466</v>
      </c>
      <c r="B164" t="s">
        <v>883</v>
      </c>
      <c r="C164" t="s">
        <v>884</v>
      </c>
      <c r="D164">
        <v>95</v>
      </c>
      <c r="E164">
        <v>95</v>
      </c>
      <c r="F164">
        <v>672</v>
      </c>
      <c r="G164">
        <v>672</v>
      </c>
      <c r="H164" t="s">
        <v>885</v>
      </c>
      <c r="I164" t="s">
        <v>125</v>
      </c>
      <c r="J164" t="s">
        <v>65</v>
      </c>
      <c r="K164" t="s">
        <v>66</v>
      </c>
      <c r="L164">
        <v>474</v>
      </c>
      <c r="M164" s="2">
        <v>1586</v>
      </c>
      <c r="N164" s="2">
        <v>1586</v>
      </c>
      <c r="O164" s="6">
        <v>7311</v>
      </c>
      <c r="P164">
        <v>4.6100000000000003</v>
      </c>
      <c r="Q164">
        <v>1298</v>
      </c>
      <c r="R164" s="2">
        <v>2313</v>
      </c>
      <c r="S164" s="2">
        <v>3611</v>
      </c>
      <c r="T164">
        <v>582</v>
      </c>
      <c r="U164">
        <v>0.379</v>
      </c>
      <c r="V164">
        <v>19</v>
      </c>
      <c r="W164">
        <v>2</v>
      </c>
      <c r="X164">
        <v>21</v>
      </c>
      <c r="Y164" s="7">
        <v>43691</v>
      </c>
      <c r="Z164" s="2">
        <v>1299426</v>
      </c>
      <c r="AA164">
        <v>29.83</v>
      </c>
      <c r="AB164" s="2">
        <v>1299426</v>
      </c>
      <c r="AC164">
        <v>29.83</v>
      </c>
      <c r="AD164" s="2">
        <v>173020</v>
      </c>
      <c r="AE164" s="2">
        <v>14333039</v>
      </c>
      <c r="AF164" s="3">
        <v>0.13059999999999999</v>
      </c>
      <c r="AG164">
        <v>121</v>
      </c>
      <c r="AH164" s="4">
        <v>20230969</v>
      </c>
      <c r="AI164" s="4">
        <v>2767</v>
      </c>
      <c r="AJ164" s="4">
        <v>563</v>
      </c>
      <c r="AK164" t="s">
        <v>886</v>
      </c>
      <c r="AL164" t="s">
        <v>332</v>
      </c>
      <c r="AM164" t="s">
        <v>315</v>
      </c>
      <c r="AN164" t="s">
        <v>887</v>
      </c>
      <c r="AO164" t="s">
        <v>80</v>
      </c>
      <c r="AP164">
        <v>5</v>
      </c>
      <c r="AQ164">
        <v>8</v>
      </c>
      <c r="AR164">
        <v>19</v>
      </c>
      <c r="AS164">
        <v>60</v>
      </c>
      <c r="AT164">
        <v>42</v>
      </c>
      <c r="AU164" s="1">
        <v>21383</v>
      </c>
    </row>
    <row r="165" spans="1:51" x14ac:dyDescent="0.35">
      <c r="A165" s="1">
        <v>43466</v>
      </c>
      <c r="B165" t="s">
        <v>888</v>
      </c>
      <c r="C165" t="s">
        <v>635</v>
      </c>
      <c r="D165">
        <v>276</v>
      </c>
      <c r="E165">
        <v>261</v>
      </c>
      <c r="F165">
        <v>502</v>
      </c>
      <c r="G165">
        <v>375</v>
      </c>
      <c r="H165" t="s">
        <v>889</v>
      </c>
      <c r="I165" t="s">
        <v>64</v>
      </c>
      <c r="J165" t="s">
        <v>65</v>
      </c>
      <c r="K165" t="s">
        <v>84</v>
      </c>
      <c r="M165">
        <v>229</v>
      </c>
      <c r="N165">
        <v>232</v>
      </c>
      <c r="O165" s="6">
        <v>1039.5</v>
      </c>
      <c r="P165">
        <v>4.54</v>
      </c>
      <c r="R165">
        <v>526</v>
      </c>
      <c r="S165">
        <v>526</v>
      </c>
      <c r="T165">
        <v>63</v>
      </c>
      <c r="U165">
        <v>0.28299999999999997</v>
      </c>
      <c r="V165">
        <v>4</v>
      </c>
      <c r="W165">
        <v>0</v>
      </c>
      <c r="X165">
        <v>4</v>
      </c>
      <c r="Y165">
        <v>6</v>
      </c>
      <c r="Z165" s="2">
        <v>78700</v>
      </c>
      <c r="AA165">
        <v>1.81</v>
      </c>
      <c r="AB165" s="2">
        <v>78700</v>
      </c>
      <c r="AC165">
        <v>1.81</v>
      </c>
      <c r="AD165" s="2">
        <v>37700</v>
      </c>
      <c r="AE165" s="2">
        <v>2490500</v>
      </c>
      <c r="AF165" s="3">
        <v>0.47899999999999998</v>
      </c>
      <c r="AG165">
        <v>291</v>
      </c>
      <c r="AH165" s="4">
        <v>11627063</v>
      </c>
      <c r="AI165" s="4">
        <v>11010</v>
      </c>
      <c r="AJ165" s="4">
        <v>540</v>
      </c>
      <c r="AK165" t="s">
        <v>78</v>
      </c>
      <c r="AL165" t="s">
        <v>890</v>
      </c>
      <c r="AM165" t="s">
        <v>360</v>
      </c>
      <c r="AN165" t="s">
        <v>891</v>
      </c>
      <c r="AO165" t="s">
        <v>80</v>
      </c>
      <c r="AP165">
        <v>5</v>
      </c>
      <c r="AQ165">
        <v>8</v>
      </c>
      <c r="AR165">
        <v>19</v>
      </c>
      <c r="AS165">
        <v>60</v>
      </c>
      <c r="AT165">
        <v>42</v>
      </c>
      <c r="AU165" s="1">
        <v>29767</v>
      </c>
      <c r="AX165" t="s">
        <v>108</v>
      </c>
    </row>
    <row r="166" spans="1:51" x14ac:dyDescent="0.35">
      <c r="A166" s="1">
        <v>43466</v>
      </c>
      <c r="B166" t="s">
        <v>892</v>
      </c>
      <c r="C166" t="s">
        <v>364</v>
      </c>
      <c r="D166">
        <v>362</v>
      </c>
      <c r="E166">
        <v>530</v>
      </c>
      <c r="F166">
        <v>794</v>
      </c>
      <c r="G166">
        <v>748</v>
      </c>
      <c r="H166" t="s">
        <v>893</v>
      </c>
      <c r="I166" t="s">
        <v>64</v>
      </c>
      <c r="J166" t="s">
        <v>75</v>
      </c>
      <c r="K166" t="s">
        <v>84</v>
      </c>
      <c r="M166">
        <v>75</v>
      </c>
      <c r="N166">
        <v>75</v>
      </c>
      <c r="O166">
        <v>412.5</v>
      </c>
      <c r="P166">
        <v>5.5</v>
      </c>
      <c r="R166">
        <v>278</v>
      </c>
      <c r="S166">
        <v>278</v>
      </c>
      <c r="T166">
        <v>7</v>
      </c>
      <c r="U166">
        <v>9.5000000000000001E-2</v>
      </c>
      <c r="V166">
        <v>2</v>
      </c>
      <c r="W166">
        <v>0</v>
      </c>
      <c r="X166">
        <v>2</v>
      </c>
      <c r="Y166">
        <v>5</v>
      </c>
      <c r="Z166" s="2">
        <v>26724</v>
      </c>
      <c r="AA166">
        <v>0.61</v>
      </c>
      <c r="AB166" s="2">
        <v>26724</v>
      </c>
      <c r="AC166">
        <v>0.61</v>
      </c>
      <c r="AD166" s="2">
        <v>16773</v>
      </c>
      <c r="AE166" s="2">
        <v>1060415</v>
      </c>
      <c r="AF166" s="3">
        <v>0.62760000000000005</v>
      </c>
      <c r="AG166">
        <v>456</v>
      </c>
      <c r="AH166" s="4">
        <v>7044209</v>
      </c>
      <c r="AI166" s="4">
        <v>17077</v>
      </c>
      <c r="AJ166" s="4">
        <v>666</v>
      </c>
      <c r="AK166" t="s">
        <v>151</v>
      </c>
      <c r="AL166" t="s">
        <v>894</v>
      </c>
      <c r="AM166" t="s">
        <v>459</v>
      </c>
      <c r="AN166" t="s">
        <v>68</v>
      </c>
      <c r="AO166" t="s">
        <v>71</v>
      </c>
      <c r="AP166">
        <v>2</v>
      </c>
      <c r="AQ166">
        <v>15</v>
      </c>
      <c r="AR166">
        <v>32</v>
      </c>
      <c r="AS166">
        <v>85</v>
      </c>
      <c r="AT166">
        <v>17</v>
      </c>
      <c r="AU166" s="1">
        <v>33177</v>
      </c>
      <c r="AX166" t="s">
        <v>108</v>
      </c>
      <c r="AY166" t="s">
        <v>108</v>
      </c>
    </row>
    <row r="167" spans="1:51" x14ac:dyDescent="0.35">
      <c r="A167" s="1">
        <v>43466</v>
      </c>
      <c r="B167" t="s">
        <v>895</v>
      </c>
      <c r="C167" t="s">
        <v>677</v>
      </c>
      <c r="D167">
        <v>169</v>
      </c>
      <c r="E167">
        <v>169</v>
      </c>
      <c r="F167">
        <v>276</v>
      </c>
      <c r="G167">
        <v>276</v>
      </c>
      <c r="H167" t="s">
        <v>896</v>
      </c>
      <c r="I167" t="s">
        <v>64</v>
      </c>
      <c r="J167" t="s">
        <v>65</v>
      </c>
      <c r="K167" t="s">
        <v>66</v>
      </c>
      <c r="M167">
        <v>534</v>
      </c>
      <c r="N167">
        <v>536</v>
      </c>
      <c r="O167" s="6">
        <v>2542</v>
      </c>
      <c r="P167">
        <v>4.76</v>
      </c>
      <c r="R167" s="2">
        <v>1358</v>
      </c>
      <c r="S167" s="2">
        <v>1358</v>
      </c>
      <c r="T167">
        <v>156</v>
      </c>
      <c r="U167">
        <v>0.29699999999999999</v>
      </c>
      <c r="V167">
        <v>4</v>
      </c>
      <c r="W167">
        <v>0</v>
      </c>
      <c r="X167">
        <v>4</v>
      </c>
      <c r="Y167" t="s">
        <v>897</v>
      </c>
      <c r="Z167" s="2">
        <v>256459</v>
      </c>
      <c r="AA167">
        <v>5.89</v>
      </c>
      <c r="AB167" s="2">
        <v>256459</v>
      </c>
      <c r="AC167">
        <v>5.89</v>
      </c>
      <c r="AD167" s="2">
        <v>45163</v>
      </c>
      <c r="AE167" s="2">
        <v>4802466</v>
      </c>
      <c r="AF167" s="3">
        <v>0.17610000000000001</v>
      </c>
      <c r="AG167">
        <v>231</v>
      </c>
      <c r="AH167" s="4">
        <v>10312262</v>
      </c>
      <c r="AI167" s="4">
        <v>4052</v>
      </c>
      <c r="AJ167" s="4">
        <v>507</v>
      </c>
      <c r="AK167" t="s">
        <v>898</v>
      </c>
      <c r="AL167" t="s">
        <v>680</v>
      </c>
      <c r="AM167" t="s">
        <v>899</v>
      </c>
      <c r="AN167" t="s">
        <v>639</v>
      </c>
      <c r="AO167" t="s">
        <v>80</v>
      </c>
      <c r="AP167">
        <v>16</v>
      </c>
      <c r="AQ167">
        <v>8</v>
      </c>
      <c r="AR167" t="s">
        <v>900</v>
      </c>
      <c r="AS167">
        <v>55</v>
      </c>
      <c r="AT167">
        <v>41</v>
      </c>
      <c r="AU167" s="1">
        <v>24837</v>
      </c>
    </row>
    <row r="168" spans="1:51" x14ac:dyDescent="0.35">
      <c r="A168" s="1">
        <v>43466</v>
      </c>
      <c r="B168" t="s">
        <v>901</v>
      </c>
      <c r="C168" t="s">
        <v>130</v>
      </c>
      <c r="D168">
        <v>326</v>
      </c>
      <c r="E168">
        <v>100</v>
      </c>
      <c r="F168">
        <v>784</v>
      </c>
      <c r="G168">
        <v>784</v>
      </c>
      <c r="H168" t="s">
        <v>902</v>
      </c>
      <c r="I168" t="s">
        <v>64</v>
      </c>
      <c r="J168" t="s">
        <v>75</v>
      </c>
      <c r="K168" t="s">
        <v>66</v>
      </c>
      <c r="M168">
        <v>189</v>
      </c>
      <c r="N168">
        <v>189</v>
      </c>
      <c r="O168">
        <v>777.5</v>
      </c>
      <c r="P168">
        <v>4.1100000000000003</v>
      </c>
      <c r="R168">
        <v>361</v>
      </c>
      <c r="S168">
        <v>361</v>
      </c>
      <c r="T168">
        <v>105</v>
      </c>
      <c r="U168">
        <v>0.56799999999999995</v>
      </c>
      <c r="V168">
        <v>5</v>
      </c>
      <c r="W168">
        <v>0</v>
      </c>
      <c r="X168">
        <v>15</v>
      </c>
      <c r="Y168" s="7">
        <v>43564</v>
      </c>
      <c r="Z168" s="2">
        <v>86078</v>
      </c>
      <c r="AA168">
        <v>1.98</v>
      </c>
      <c r="AB168" s="2">
        <v>86078</v>
      </c>
      <c r="AC168">
        <v>1.98</v>
      </c>
      <c r="AD168" s="2">
        <v>37227</v>
      </c>
      <c r="AE168" s="2">
        <v>1657278</v>
      </c>
      <c r="AF168" s="3">
        <v>0.4325</v>
      </c>
      <c r="AG168">
        <v>182</v>
      </c>
      <c r="AH168" s="4">
        <v>14369576</v>
      </c>
      <c r="AI168" s="4">
        <v>18482</v>
      </c>
      <c r="AJ168" s="4">
        <v>512</v>
      </c>
      <c r="AK168" t="s">
        <v>231</v>
      </c>
      <c r="AL168" t="s">
        <v>903</v>
      </c>
      <c r="AM168" t="s">
        <v>904</v>
      </c>
      <c r="AN168" t="s">
        <v>135</v>
      </c>
      <c r="AO168" t="s">
        <v>95</v>
      </c>
      <c r="AP168">
        <v>3</v>
      </c>
      <c r="AQ168">
        <v>7</v>
      </c>
      <c r="AR168">
        <v>26</v>
      </c>
      <c r="AS168">
        <v>65</v>
      </c>
      <c r="AT168">
        <v>1</v>
      </c>
      <c r="AU168" s="1">
        <v>32295</v>
      </c>
      <c r="AW168" t="s">
        <v>186</v>
      </c>
      <c r="AX168" t="s">
        <v>108</v>
      </c>
    </row>
    <row r="169" spans="1:51" x14ac:dyDescent="0.35">
      <c r="A169" s="1">
        <v>43466</v>
      </c>
      <c r="B169" t="s">
        <v>905</v>
      </c>
      <c r="C169" t="s">
        <v>323</v>
      </c>
      <c r="D169">
        <v>337</v>
      </c>
      <c r="E169">
        <v>337</v>
      </c>
      <c r="F169">
        <v>783</v>
      </c>
      <c r="G169">
        <v>555</v>
      </c>
      <c r="H169" t="s">
        <v>906</v>
      </c>
      <c r="I169" t="s">
        <v>64</v>
      </c>
      <c r="J169" t="s">
        <v>75</v>
      </c>
      <c r="K169" t="s">
        <v>66</v>
      </c>
      <c r="M169">
        <v>188</v>
      </c>
      <c r="N169">
        <v>188</v>
      </c>
      <c r="O169">
        <v>848</v>
      </c>
      <c r="P169">
        <v>4.51</v>
      </c>
      <c r="R169">
        <v>433</v>
      </c>
      <c r="S169">
        <v>433</v>
      </c>
      <c r="T169">
        <v>74</v>
      </c>
      <c r="U169">
        <v>0.4</v>
      </c>
      <c r="V169">
        <v>4</v>
      </c>
      <c r="W169">
        <v>1</v>
      </c>
      <c r="X169">
        <v>32</v>
      </c>
      <c r="Y169">
        <v>3</v>
      </c>
      <c r="Z169" s="2">
        <v>167568</v>
      </c>
      <c r="AA169">
        <v>3.85</v>
      </c>
      <c r="AB169" s="2">
        <v>167568</v>
      </c>
      <c r="AC169">
        <v>3.85</v>
      </c>
      <c r="AD169" s="2">
        <v>59808</v>
      </c>
      <c r="AE169" s="2">
        <v>1622292</v>
      </c>
      <c r="AF169" s="3">
        <v>0.3569</v>
      </c>
      <c r="AG169">
        <v>112</v>
      </c>
      <c r="AH169" s="4">
        <v>14709271</v>
      </c>
      <c r="AI169" s="4">
        <v>17346</v>
      </c>
      <c r="AJ169" s="4">
        <v>554</v>
      </c>
      <c r="AK169" t="s">
        <v>907</v>
      </c>
      <c r="AL169" t="s">
        <v>908</v>
      </c>
      <c r="AM169" t="s">
        <v>909</v>
      </c>
      <c r="AN169" t="s">
        <v>910</v>
      </c>
      <c r="AO169" t="s">
        <v>95</v>
      </c>
      <c r="AP169">
        <v>3</v>
      </c>
      <c r="AQ169">
        <v>12</v>
      </c>
      <c r="AR169">
        <v>26</v>
      </c>
      <c r="AS169">
        <v>74</v>
      </c>
      <c r="AT169">
        <v>2</v>
      </c>
      <c r="AU169" s="1">
        <v>32448</v>
      </c>
      <c r="AX169" t="s">
        <v>108</v>
      </c>
    </row>
    <row r="170" spans="1:51" x14ac:dyDescent="0.35">
      <c r="A170" s="1">
        <v>43466</v>
      </c>
      <c r="B170" t="s">
        <v>911</v>
      </c>
      <c r="C170" t="s">
        <v>103</v>
      </c>
      <c r="D170">
        <v>364</v>
      </c>
      <c r="E170">
        <v>359</v>
      </c>
      <c r="F170">
        <v>548</v>
      </c>
      <c r="G170">
        <v>840</v>
      </c>
      <c r="H170" t="s">
        <v>912</v>
      </c>
      <c r="I170" t="s">
        <v>64</v>
      </c>
      <c r="J170" t="s">
        <v>75</v>
      </c>
      <c r="K170" t="s">
        <v>66</v>
      </c>
      <c r="M170">
        <v>56</v>
      </c>
      <c r="N170">
        <v>56</v>
      </c>
      <c r="O170">
        <v>280</v>
      </c>
      <c r="P170">
        <v>5</v>
      </c>
      <c r="R170">
        <v>173</v>
      </c>
      <c r="S170">
        <v>173</v>
      </c>
      <c r="T170">
        <v>15</v>
      </c>
      <c r="U170">
        <v>0.26800000000000002</v>
      </c>
      <c r="V170">
        <v>2</v>
      </c>
      <c r="W170">
        <v>1</v>
      </c>
      <c r="X170">
        <v>3</v>
      </c>
      <c r="Y170">
        <v>4</v>
      </c>
      <c r="Z170" s="2">
        <v>42733</v>
      </c>
      <c r="AA170">
        <v>0.98</v>
      </c>
      <c r="AB170" s="2">
        <v>42733</v>
      </c>
      <c r="AC170">
        <v>0.98</v>
      </c>
      <c r="AD170" s="2">
        <v>22801</v>
      </c>
      <c r="AE170" s="2">
        <v>596573</v>
      </c>
      <c r="AF170" s="3">
        <v>0.53359999999999996</v>
      </c>
      <c r="AG170">
        <v>177</v>
      </c>
      <c r="AH170" s="4">
        <v>7324340</v>
      </c>
      <c r="AI170" s="4">
        <v>26158</v>
      </c>
      <c r="AJ170" s="4">
        <v>705</v>
      </c>
      <c r="AK170" t="s">
        <v>913</v>
      </c>
      <c r="AL170" t="s">
        <v>910</v>
      </c>
      <c r="AM170" t="s">
        <v>914</v>
      </c>
      <c r="AN170" t="s">
        <v>326</v>
      </c>
      <c r="AO170" t="s">
        <v>95</v>
      </c>
      <c r="AP170">
        <v>3</v>
      </c>
      <c r="AQ170">
        <v>12</v>
      </c>
      <c r="AR170">
        <v>27</v>
      </c>
      <c r="AS170">
        <v>74</v>
      </c>
      <c r="AT170">
        <v>2</v>
      </c>
      <c r="AU170" s="1">
        <v>35550</v>
      </c>
      <c r="AX170" t="s">
        <v>108</v>
      </c>
      <c r="AY170" t="s">
        <v>108</v>
      </c>
    </row>
    <row r="171" spans="1:51" x14ac:dyDescent="0.35">
      <c r="A171" s="1">
        <v>43466</v>
      </c>
      <c r="B171" t="s">
        <v>915</v>
      </c>
      <c r="C171" t="s">
        <v>323</v>
      </c>
      <c r="D171">
        <v>292</v>
      </c>
      <c r="E171">
        <v>337</v>
      </c>
      <c r="F171">
        <v>555</v>
      </c>
      <c r="G171">
        <v>555</v>
      </c>
      <c r="H171" t="s">
        <v>916</v>
      </c>
      <c r="I171" t="s">
        <v>64</v>
      </c>
      <c r="J171" t="s">
        <v>75</v>
      </c>
      <c r="K171" t="s">
        <v>84</v>
      </c>
      <c r="M171">
        <v>55</v>
      </c>
      <c r="N171">
        <v>55</v>
      </c>
      <c r="O171">
        <v>229.5</v>
      </c>
      <c r="P171">
        <v>4.17</v>
      </c>
      <c r="R171">
        <v>119</v>
      </c>
      <c r="S171">
        <v>119</v>
      </c>
      <c r="T171">
        <v>17</v>
      </c>
      <c r="U171">
        <v>0.309</v>
      </c>
      <c r="V171">
        <v>2</v>
      </c>
      <c r="W171">
        <v>0</v>
      </c>
      <c r="X171">
        <v>2</v>
      </c>
      <c r="Y171">
        <v>6</v>
      </c>
      <c r="Z171" s="2">
        <v>17872</v>
      </c>
      <c r="AA171">
        <v>0.41</v>
      </c>
      <c r="AB171" s="2">
        <v>17872</v>
      </c>
      <c r="AC171">
        <v>0.41</v>
      </c>
      <c r="AD171" s="2">
        <v>10275</v>
      </c>
      <c r="AE171" s="2">
        <v>490400</v>
      </c>
      <c r="AF171" s="3">
        <v>0.57489999999999997</v>
      </c>
      <c r="AG171">
        <v>290</v>
      </c>
      <c r="AH171" s="4">
        <v>4322735</v>
      </c>
      <c r="AI171" s="4">
        <v>18795</v>
      </c>
      <c r="AJ171" s="4">
        <v>643</v>
      </c>
      <c r="AK171" t="s">
        <v>326</v>
      </c>
      <c r="AL171" t="s">
        <v>908</v>
      </c>
      <c r="AM171" t="s">
        <v>917</v>
      </c>
      <c r="AO171" t="s">
        <v>95</v>
      </c>
      <c r="AP171">
        <v>3</v>
      </c>
      <c r="AQ171">
        <v>12</v>
      </c>
      <c r="AR171">
        <v>27</v>
      </c>
      <c r="AS171">
        <v>74</v>
      </c>
      <c r="AT171">
        <v>2</v>
      </c>
      <c r="AU171" s="1">
        <v>31747</v>
      </c>
      <c r="AX171" t="s">
        <v>108</v>
      </c>
    </row>
    <row r="172" spans="1:51" x14ac:dyDescent="0.35">
      <c r="A172" s="1">
        <v>43466</v>
      </c>
      <c r="B172" t="s">
        <v>918</v>
      </c>
      <c r="C172" t="s">
        <v>919</v>
      </c>
      <c r="D172">
        <v>81</v>
      </c>
      <c r="E172">
        <v>81</v>
      </c>
      <c r="F172">
        <v>429</v>
      </c>
      <c r="G172">
        <v>429</v>
      </c>
      <c r="H172" t="s">
        <v>920</v>
      </c>
      <c r="I172" t="s">
        <v>176</v>
      </c>
      <c r="J172" t="s">
        <v>65</v>
      </c>
      <c r="K172" t="s">
        <v>66</v>
      </c>
      <c r="L172">
        <v>204</v>
      </c>
      <c r="M172" s="2">
        <v>1272</v>
      </c>
      <c r="N172" s="2">
        <v>1272</v>
      </c>
      <c r="O172" s="6">
        <v>6004</v>
      </c>
      <c r="P172">
        <v>4.72</v>
      </c>
      <c r="Q172">
        <v>576</v>
      </c>
      <c r="R172" s="2">
        <v>2405</v>
      </c>
      <c r="S172" s="2">
        <v>2981</v>
      </c>
      <c r="T172">
        <v>494</v>
      </c>
      <c r="U172">
        <v>0.39500000000000002</v>
      </c>
      <c r="V172">
        <v>6</v>
      </c>
      <c r="W172">
        <v>0</v>
      </c>
      <c r="X172">
        <v>6</v>
      </c>
      <c r="Y172">
        <v>20</v>
      </c>
      <c r="Z172" s="2">
        <v>538367</v>
      </c>
      <c r="AA172">
        <v>12.36</v>
      </c>
      <c r="AB172" s="2">
        <v>538367</v>
      </c>
      <c r="AC172">
        <v>12.36</v>
      </c>
      <c r="AD172" s="2">
        <v>83754</v>
      </c>
      <c r="AE172" s="2">
        <v>11967873</v>
      </c>
      <c r="AF172" s="3">
        <v>0.15559999999999999</v>
      </c>
      <c r="AG172">
        <v>241</v>
      </c>
      <c r="AH172" s="4">
        <v>25774000</v>
      </c>
      <c r="AI172" s="4">
        <v>4306</v>
      </c>
      <c r="AJ172" s="4">
        <v>550</v>
      </c>
      <c r="AK172" t="s">
        <v>921</v>
      </c>
      <c r="AL172" t="s">
        <v>541</v>
      </c>
      <c r="AM172" t="s">
        <v>105</v>
      </c>
      <c r="AN172" t="s">
        <v>922</v>
      </c>
      <c r="AO172" t="s">
        <v>95</v>
      </c>
      <c r="AP172">
        <v>9</v>
      </c>
      <c r="AQ172">
        <v>13</v>
      </c>
      <c r="AR172" t="s">
        <v>923</v>
      </c>
      <c r="AS172">
        <v>70</v>
      </c>
      <c r="AT172">
        <v>7</v>
      </c>
      <c r="AU172" s="1">
        <v>22462</v>
      </c>
    </row>
    <row r="173" spans="1:51" x14ac:dyDescent="0.35">
      <c r="A173" s="1">
        <v>43466</v>
      </c>
      <c r="B173" t="s">
        <v>924</v>
      </c>
      <c r="C173" t="s">
        <v>925</v>
      </c>
      <c r="D173">
        <v>296</v>
      </c>
      <c r="E173">
        <v>81</v>
      </c>
      <c r="F173">
        <v>557</v>
      </c>
      <c r="G173">
        <v>558</v>
      </c>
      <c r="H173" t="s">
        <v>926</v>
      </c>
      <c r="I173" t="s">
        <v>64</v>
      </c>
      <c r="J173" t="s">
        <v>65</v>
      </c>
      <c r="K173" t="s">
        <v>84</v>
      </c>
      <c r="M173">
        <v>46</v>
      </c>
      <c r="N173">
        <v>46</v>
      </c>
      <c r="O173">
        <v>187</v>
      </c>
      <c r="P173">
        <v>4.07</v>
      </c>
      <c r="R173">
        <v>87</v>
      </c>
      <c r="S173">
        <v>87</v>
      </c>
      <c r="T173">
        <v>21</v>
      </c>
      <c r="U173">
        <v>0.45700000000000002</v>
      </c>
      <c r="V173">
        <v>3</v>
      </c>
      <c r="W173">
        <v>0</v>
      </c>
      <c r="X173">
        <v>3</v>
      </c>
      <c r="Y173" s="7">
        <v>43591</v>
      </c>
      <c r="Z173" s="2">
        <v>11843</v>
      </c>
      <c r="AA173">
        <v>0.27</v>
      </c>
      <c r="AB173" s="2">
        <v>11843</v>
      </c>
      <c r="AC173">
        <v>0.27</v>
      </c>
      <c r="AD173" s="2">
        <v>8099</v>
      </c>
      <c r="AE173" s="2">
        <v>434570</v>
      </c>
      <c r="AF173" s="3">
        <v>0.68389999999999995</v>
      </c>
      <c r="AG173">
        <v>322</v>
      </c>
      <c r="AH173" s="4">
        <v>6002000</v>
      </c>
      <c r="AI173" s="4">
        <v>32096</v>
      </c>
      <c r="AJ173" s="4">
        <v>599</v>
      </c>
      <c r="AK173" t="s">
        <v>541</v>
      </c>
      <c r="AL173" t="s">
        <v>927</v>
      </c>
      <c r="AM173" t="s">
        <v>105</v>
      </c>
      <c r="AN173" t="s">
        <v>928</v>
      </c>
      <c r="AO173" t="s">
        <v>95</v>
      </c>
      <c r="AP173">
        <v>9</v>
      </c>
      <c r="AQ173">
        <v>13</v>
      </c>
      <c r="AR173">
        <v>31</v>
      </c>
      <c r="AS173">
        <v>70</v>
      </c>
      <c r="AT173">
        <v>7</v>
      </c>
      <c r="AU173" s="1">
        <v>32448</v>
      </c>
      <c r="AX173" t="s">
        <v>108</v>
      </c>
    </row>
    <row r="174" spans="1:51" x14ac:dyDescent="0.35">
      <c r="A174" s="1">
        <v>43466</v>
      </c>
      <c r="B174" t="s">
        <v>929</v>
      </c>
      <c r="C174" t="s">
        <v>925</v>
      </c>
      <c r="D174">
        <v>297</v>
      </c>
      <c r="E174">
        <v>81</v>
      </c>
      <c r="F174">
        <v>558</v>
      </c>
      <c r="G174">
        <v>558</v>
      </c>
      <c r="H174" t="s">
        <v>930</v>
      </c>
      <c r="I174" t="s">
        <v>64</v>
      </c>
      <c r="J174" t="s">
        <v>65</v>
      </c>
      <c r="K174" t="s">
        <v>84</v>
      </c>
      <c r="M174">
        <v>51</v>
      </c>
      <c r="N174">
        <v>51</v>
      </c>
      <c r="O174">
        <v>220.5</v>
      </c>
      <c r="P174">
        <v>4.32</v>
      </c>
      <c r="R174">
        <v>115</v>
      </c>
      <c r="S174">
        <v>115</v>
      </c>
      <c r="T174">
        <v>17</v>
      </c>
      <c r="U174">
        <v>0.33300000000000002</v>
      </c>
      <c r="V174">
        <v>2</v>
      </c>
      <c r="W174">
        <v>0</v>
      </c>
      <c r="X174">
        <v>2</v>
      </c>
      <c r="Y174" s="7">
        <v>43591</v>
      </c>
      <c r="Z174" s="2">
        <v>13988</v>
      </c>
      <c r="AA174">
        <v>0.32</v>
      </c>
      <c r="AB174" s="2">
        <v>13988</v>
      </c>
      <c r="AC174">
        <v>0.32</v>
      </c>
      <c r="AD174" s="2">
        <v>9930</v>
      </c>
      <c r="AE174" s="2">
        <v>547624</v>
      </c>
      <c r="AF174" s="3">
        <v>0.70989999999999998</v>
      </c>
      <c r="AG174">
        <v>359</v>
      </c>
      <c r="AH174" s="4">
        <v>3652758</v>
      </c>
      <c r="AI174" s="4">
        <v>16603</v>
      </c>
      <c r="AJ174" s="4">
        <v>453</v>
      </c>
      <c r="AK174" t="s">
        <v>541</v>
      </c>
      <c r="AL174" t="s">
        <v>921</v>
      </c>
      <c r="AM174" t="s">
        <v>105</v>
      </c>
      <c r="AN174" t="s">
        <v>927</v>
      </c>
      <c r="AO174" t="s">
        <v>95</v>
      </c>
      <c r="AP174">
        <v>9</v>
      </c>
      <c r="AQ174">
        <v>13</v>
      </c>
      <c r="AR174">
        <v>31</v>
      </c>
      <c r="AS174">
        <v>70</v>
      </c>
      <c r="AT174">
        <v>7</v>
      </c>
      <c r="AU174" s="1">
        <v>30589</v>
      </c>
      <c r="AX174" t="s">
        <v>108</v>
      </c>
    </row>
    <row r="175" spans="1:51" x14ac:dyDescent="0.35">
      <c r="A175" s="1">
        <v>43466</v>
      </c>
      <c r="B175" t="s">
        <v>931</v>
      </c>
      <c r="C175" t="s">
        <v>932</v>
      </c>
      <c r="D175">
        <v>49</v>
      </c>
      <c r="E175">
        <v>49</v>
      </c>
      <c r="F175">
        <v>638</v>
      </c>
      <c r="G175">
        <v>638</v>
      </c>
      <c r="H175" t="s">
        <v>933</v>
      </c>
      <c r="I175" t="s">
        <v>176</v>
      </c>
      <c r="J175" t="s">
        <v>65</v>
      </c>
      <c r="K175" t="s">
        <v>66</v>
      </c>
      <c r="L175">
        <v>257</v>
      </c>
      <c r="M175" s="2">
        <v>1680</v>
      </c>
      <c r="N175" s="2">
        <v>1682</v>
      </c>
      <c r="O175" s="6">
        <v>7112</v>
      </c>
      <c r="P175">
        <v>4.2300000000000004</v>
      </c>
      <c r="Q175">
        <v>548</v>
      </c>
      <c r="R175" s="2">
        <v>2713</v>
      </c>
      <c r="S175" s="2">
        <v>3261</v>
      </c>
      <c r="T175">
        <v>737</v>
      </c>
      <c r="U175">
        <v>0.44500000000000001</v>
      </c>
      <c r="V175">
        <v>11</v>
      </c>
      <c r="W175">
        <v>1</v>
      </c>
      <c r="X175">
        <v>12</v>
      </c>
      <c r="Y175" t="s">
        <v>734</v>
      </c>
      <c r="Z175" s="2">
        <v>724809</v>
      </c>
      <c r="AA175">
        <v>16.64</v>
      </c>
      <c r="AB175" s="2">
        <v>652495</v>
      </c>
      <c r="AC175">
        <v>14.98</v>
      </c>
      <c r="AD175" s="2">
        <v>111631</v>
      </c>
      <c r="AE175" s="2">
        <v>13300359</v>
      </c>
      <c r="AF175" s="3">
        <v>0.154</v>
      </c>
      <c r="AG175">
        <v>196</v>
      </c>
      <c r="AH175" s="4">
        <v>17882055</v>
      </c>
      <c r="AI175" s="4">
        <v>2539</v>
      </c>
      <c r="AJ175" s="4">
        <v>517</v>
      </c>
      <c r="AK175" t="s">
        <v>934</v>
      </c>
      <c r="AL175" t="s">
        <v>935</v>
      </c>
      <c r="AM175" t="s">
        <v>541</v>
      </c>
      <c r="AN175" t="s">
        <v>936</v>
      </c>
      <c r="AO175" t="s">
        <v>71</v>
      </c>
      <c r="AP175">
        <v>8</v>
      </c>
      <c r="AQ175">
        <v>13</v>
      </c>
      <c r="AR175" t="s">
        <v>937</v>
      </c>
      <c r="AS175" t="s">
        <v>938</v>
      </c>
      <c r="AT175" t="s">
        <v>939</v>
      </c>
      <c r="AU175" s="1">
        <v>19059</v>
      </c>
    </row>
    <row r="176" spans="1:51" x14ac:dyDescent="0.35">
      <c r="A176" s="1">
        <v>43466</v>
      </c>
      <c r="B176" t="s">
        <v>940</v>
      </c>
      <c r="C176" t="s">
        <v>941</v>
      </c>
      <c r="D176">
        <v>21</v>
      </c>
      <c r="E176">
        <v>21</v>
      </c>
      <c r="F176">
        <v>514</v>
      </c>
      <c r="G176">
        <v>514</v>
      </c>
      <c r="H176" t="s">
        <v>942</v>
      </c>
      <c r="I176" t="s">
        <v>64</v>
      </c>
      <c r="J176" t="s">
        <v>65</v>
      </c>
      <c r="K176" t="s">
        <v>66</v>
      </c>
      <c r="M176" s="2">
        <v>1716</v>
      </c>
      <c r="N176" s="2">
        <v>1717</v>
      </c>
      <c r="O176" s="6">
        <v>8268</v>
      </c>
      <c r="P176">
        <v>4.82</v>
      </c>
      <c r="R176" s="2">
        <v>4147</v>
      </c>
      <c r="S176" s="2">
        <v>4147</v>
      </c>
      <c r="T176">
        <v>607</v>
      </c>
      <c r="U176">
        <v>0.35799999999999998</v>
      </c>
      <c r="V176">
        <v>27</v>
      </c>
      <c r="W176">
        <v>1</v>
      </c>
      <c r="X176">
        <v>71</v>
      </c>
      <c r="Y176">
        <v>6</v>
      </c>
      <c r="Z176" s="2">
        <v>1241000</v>
      </c>
      <c r="AA176">
        <v>28.49</v>
      </c>
      <c r="AB176" s="2">
        <v>1101547</v>
      </c>
      <c r="AC176">
        <v>25.29</v>
      </c>
      <c r="AD176" s="2">
        <v>240198</v>
      </c>
      <c r="AE176" s="2">
        <v>13741160</v>
      </c>
      <c r="AF176" s="3">
        <v>0.19359999999999999</v>
      </c>
      <c r="AG176">
        <v>146</v>
      </c>
      <c r="AH176" s="4">
        <v>19420000</v>
      </c>
      <c r="AI176" s="4">
        <v>2347</v>
      </c>
      <c r="AJ176" s="4">
        <v>560</v>
      </c>
      <c r="AK176" t="s">
        <v>373</v>
      </c>
      <c r="AL176" t="s">
        <v>182</v>
      </c>
      <c r="AM176" t="s">
        <v>632</v>
      </c>
      <c r="AN176" t="s">
        <v>114</v>
      </c>
      <c r="AO176" t="s">
        <v>80</v>
      </c>
      <c r="AP176">
        <v>3</v>
      </c>
      <c r="AQ176">
        <v>7</v>
      </c>
      <c r="AR176">
        <v>18</v>
      </c>
      <c r="AS176">
        <v>56</v>
      </c>
      <c r="AT176">
        <v>36</v>
      </c>
      <c r="AU176" s="1">
        <v>17917</v>
      </c>
      <c r="AV176" t="s">
        <v>199</v>
      </c>
    </row>
    <row r="177" spans="1:51" x14ac:dyDescent="0.35">
      <c r="A177" s="1">
        <v>43466</v>
      </c>
      <c r="B177" t="s">
        <v>943</v>
      </c>
      <c r="C177" t="s">
        <v>103</v>
      </c>
      <c r="D177">
        <v>363</v>
      </c>
      <c r="E177">
        <v>359</v>
      </c>
      <c r="F177">
        <v>803</v>
      </c>
      <c r="G177">
        <v>840</v>
      </c>
      <c r="H177" t="s">
        <v>944</v>
      </c>
      <c r="I177" t="s">
        <v>64</v>
      </c>
      <c r="J177" t="s">
        <v>75</v>
      </c>
      <c r="K177" t="s">
        <v>66</v>
      </c>
      <c r="M177">
        <v>48</v>
      </c>
      <c r="N177">
        <v>48</v>
      </c>
      <c r="O177">
        <v>231</v>
      </c>
      <c r="P177">
        <v>4.8099999999999996</v>
      </c>
      <c r="R177">
        <v>123</v>
      </c>
      <c r="S177">
        <v>123</v>
      </c>
      <c r="T177">
        <v>13</v>
      </c>
      <c r="U177">
        <v>0.27700000000000002</v>
      </c>
      <c r="V177">
        <v>2</v>
      </c>
      <c r="W177">
        <v>0</v>
      </c>
      <c r="X177">
        <v>7</v>
      </c>
      <c r="Y177">
        <v>3</v>
      </c>
      <c r="Z177" s="2">
        <v>51104</v>
      </c>
      <c r="AA177">
        <v>1.17</v>
      </c>
      <c r="AB177" s="2">
        <v>51104</v>
      </c>
      <c r="AC177">
        <v>1.17</v>
      </c>
      <c r="AD177" s="2">
        <v>16354</v>
      </c>
      <c r="AE177" s="2">
        <v>434689</v>
      </c>
      <c r="AF177" s="3">
        <v>0.32</v>
      </c>
      <c r="AG177">
        <v>105</v>
      </c>
      <c r="AH177" s="4">
        <v>5042549</v>
      </c>
      <c r="AI177" s="4">
        <v>21829</v>
      </c>
      <c r="AJ177" s="4">
        <v>505</v>
      </c>
      <c r="AK177" t="s">
        <v>189</v>
      </c>
      <c r="AL177" t="s">
        <v>182</v>
      </c>
      <c r="AM177" t="s">
        <v>632</v>
      </c>
      <c r="AN177" t="s">
        <v>945</v>
      </c>
      <c r="AO177" t="s">
        <v>80</v>
      </c>
      <c r="AP177">
        <v>3</v>
      </c>
      <c r="AQ177">
        <v>8</v>
      </c>
      <c r="AR177">
        <v>25</v>
      </c>
      <c r="AS177">
        <v>56</v>
      </c>
      <c r="AT177">
        <v>36</v>
      </c>
      <c r="AU177" s="1">
        <v>35611</v>
      </c>
      <c r="AX177" t="s">
        <v>108</v>
      </c>
      <c r="AY177" t="s">
        <v>108</v>
      </c>
    </row>
    <row r="178" spans="1:51" x14ac:dyDescent="0.35">
      <c r="A178" s="1">
        <v>43466</v>
      </c>
      <c r="B178" t="s">
        <v>946</v>
      </c>
      <c r="C178" t="s">
        <v>103</v>
      </c>
      <c r="D178">
        <v>358</v>
      </c>
      <c r="E178">
        <v>359</v>
      </c>
      <c r="F178">
        <v>804</v>
      </c>
      <c r="G178">
        <v>840</v>
      </c>
      <c r="H178" t="s">
        <v>947</v>
      </c>
      <c r="I178" t="s">
        <v>64</v>
      </c>
      <c r="J178" t="s">
        <v>75</v>
      </c>
      <c r="K178" t="s">
        <v>66</v>
      </c>
      <c r="M178">
        <v>30</v>
      </c>
      <c r="N178">
        <v>30</v>
      </c>
      <c r="O178">
        <v>145</v>
      </c>
      <c r="P178">
        <v>4.83</v>
      </c>
      <c r="R178">
        <v>76</v>
      </c>
      <c r="S178">
        <v>76</v>
      </c>
      <c r="T178">
        <v>8</v>
      </c>
      <c r="U178">
        <v>0.26700000000000002</v>
      </c>
      <c r="V178">
        <v>1</v>
      </c>
      <c r="W178">
        <v>0</v>
      </c>
      <c r="X178">
        <v>5</v>
      </c>
      <c r="Y178">
        <v>3</v>
      </c>
      <c r="Z178" s="2">
        <v>36926</v>
      </c>
      <c r="AA178">
        <v>0.85</v>
      </c>
      <c r="AB178" s="2">
        <v>36926</v>
      </c>
      <c r="AC178">
        <v>0.85</v>
      </c>
      <c r="AD178" s="2">
        <v>10081</v>
      </c>
      <c r="AE178" s="2">
        <v>267953</v>
      </c>
      <c r="AF178" s="3">
        <v>0.27300000000000002</v>
      </c>
      <c r="AG178">
        <v>89</v>
      </c>
      <c r="AH178" s="4">
        <v>3168261</v>
      </c>
      <c r="AI178" s="4">
        <v>21850</v>
      </c>
      <c r="AJ178" s="4">
        <v>582</v>
      </c>
      <c r="AK178" t="s">
        <v>189</v>
      </c>
      <c r="AL178" t="s">
        <v>182</v>
      </c>
      <c r="AM178" t="s">
        <v>632</v>
      </c>
      <c r="AN178" t="s">
        <v>945</v>
      </c>
      <c r="AO178" t="s">
        <v>80</v>
      </c>
      <c r="AP178">
        <v>3</v>
      </c>
      <c r="AQ178">
        <v>8</v>
      </c>
      <c r="AR178">
        <v>25</v>
      </c>
      <c r="AS178">
        <v>56</v>
      </c>
      <c r="AT178">
        <v>36</v>
      </c>
      <c r="AU178" s="1">
        <v>35611</v>
      </c>
      <c r="AX178" t="s">
        <v>108</v>
      </c>
      <c r="AY178" t="s">
        <v>108</v>
      </c>
    </row>
    <row r="179" spans="1:51" x14ac:dyDescent="0.35">
      <c r="A179" s="1">
        <v>43466</v>
      </c>
      <c r="B179" t="s">
        <v>948</v>
      </c>
      <c r="C179" t="s">
        <v>949</v>
      </c>
      <c r="D179">
        <v>77</v>
      </c>
      <c r="E179">
        <v>77</v>
      </c>
      <c r="F179">
        <v>228</v>
      </c>
      <c r="G179">
        <v>228</v>
      </c>
      <c r="H179" t="s">
        <v>950</v>
      </c>
      <c r="I179" t="s">
        <v>64</v>
      </c>
      <c r="J179" t="s">
        <v>65</v>
      </c>
      <c r="K179" t="s">
        <v>66</v>
      </c>
      <c r="M179">
        <v>606</v>
      </c>
      <c r="N179">
        <v>607</v>
      </c>
      <c r="O179" s="6">
        <v>2853</v>
      </c>
      <c r="P179">
        <v>4.71</v>
      </c>
      <c r="R179" s="2">
        <v>1515</v>
      </c>
      <c r="S179" s="2">
        <v>1515</v>
      </c>
      <c r="T179">
        <v>146</v>
      </c>
      <c r="U179">
        <v>0.24299999999999999</v>
      </c>
      <c r="V179">
        <v>22</v>
      </c>
      <c r="W179">
        <v>0</v>
      </c>
      <c r="X179">
        <v>32</v>
      </c>
      <c r="Y179" s="7">
        <v>43530</v>
      </c>
      <c r="Z179" s="2">
        <v>947622</v>
      </c>
      <c r="AA179">
        <v>21.75</v>
      </c>
      <c r="AB179" s="2">
        <v>816256</v>
      </c>
      <c r="AC179">
        <v>18.739999999999998</v>
      </c>
      <c r="AD179" s="2">
        <v>124890</v>
      </c>
      <c r="AE179" s="2">
        <v>5691790</v>
      </c>
      <c r="AF179" s="3">
        <v>0.1318</v>
      </c>
      <c r="AG179">
        <v>70</v>
      </c>
      <c r="AH179" s="4">
        <v>8072855</v>
      </c>
      <c r="AI179" s="4">
        <v>2826</v>
      </c>
      <c r="AJ179" s="4">
        <v>488</v>
      </c>
      <c r="AK179" t="s">
        <v>951</v>
      </c>
      <c r="AL179" t="s">
        <v>952</v>
      </c>
      <c r="AM179" t="s">
        <v>953</v>
      </c>
      <c r="AN179" t="s">
        <v>954</v>
      </c>
      <c r="AO179" t="s">
        <v>268</v>
      </c>
      <c r="AP179">
        <v>1</v>
      </c>
      <c r="AQ179">
        <v>11</v>
      </c>
      <c r="AR179">
        <v>23</v>
      </c>
      <c r="AS179">
        <v>63</v>
      </c>
      <c r="AT179">
        <v>49</v>
      </c>
      <c r="AU179" s="1">
        <v>19970</v>
      </c>
    </row>
    <row r="180" spans="1:51" x14ac:dyDescent="0.35">
      <c r="A180" s="1">
        <v>43466</v>
      </c>
      <c r="B180" t="s">
        <v>955</v>
      </c>
      <c r="C180" t="s">
        <v>956</v>
      </c>
      <c r="D180">
        <v>83</v>
      </c>
      <c r="E180">
        <v>83</v>
      </c>
      <c r="F180">
        <v>426</v>
      </c>
      <c r="G180">
        <v>426</v>
      </c>
      <c r="H180" t="s">
        <v>957</v>
      </c>
      <c r="I180" t="s">
        <v>176</v>
      </c>
      <c r="J180" t="s">
        <v>65</v>
      </c>
      <c r="K180" t="s">
        <v>66</v>
      </c>
      <c r="L180">
        <v>348</v>
      </c>
      <c r="M180" s="2">
        <v>1764</v>
      </c>
      <c r="N180" s="2">
        <v>1765</v>
      </c>
      <c r="O180" s="6">
        <v>8248</v>
      </c>
      <c r="P180">
        <v>4.68</v>
      </c>
      <c r="Q180">
        <v>861</v>
      </c>
      <c r="R180" s="2">
        <v>3251</v>
      </c>
      <c r="S180" s="2">
        <v>4112</v>
      </c>
      <c r="T180">
        <v>671</v>
      </c>
      <c r="U180">
        <v>0.38700000000000001</v>
      </c>
      <c r="V180">
        <v>28</v>
      </c>
      <c r="W180">
        <v>2</v>
      </c>
      <c r="X180">
        <v>30</v>
      </c>
      <c r="Y180" s="7">
        <v>43662</v>
      </c>
      <c r="Z180" s="2">
        <v>1518505</v>
      </c>
      <c r="AA180">
        <v>34.86</v>
      </c>
      <c r="AB180" s="2">
        <v>1471805</v>
      </c>
      <c r="AC180">
        <v>33.79</v>
      </c>
      <c r="AD180" s="2">
        <v>202426</v>
      </c>
      <c r="AE180" s="2">
        <v>15183887</v>
      </c>
      <c r="AF180" s="3">
        <v>0.1333</v>
      </c>
      <c r="AG180">
        <v>118</v>
      </c>
      <c r="AH180" s="4">
        <v>22429000</v>
      </c>
      <c r="AI180" s="4">
        <v>2783</v>
      </c>
      <c r="AJ180" s="4">
        <v>551</v>
      </c>
      <c r="AK180" t="s">
        <v>958</v>
      </c>
      <c r="AL180" t="s">
        <v>959</v>
      </c>
      <c r="AM180" t="s">
        <v>960</v>
      </c>
      <c r="AN180" t="s">
        <v>961</v>
      </c>
      <c r="AO180" t="s">
        <v>80</v>
      </c>
      <c r="AP180">
        <v>13</v>
      </c>
      <c r="AQ180">
        <v>11</v>
      </c>
      <c r="AR180">
        <v>23</v>
      </c>
      <c r="AS180" t="s">
        <v>962</v>
      </c>
      <c r="AT180">
        <v>47</v>
      </c>
      <c r="AU180" s="1">
        <v>21243</v>
      </c>
    </row>
    <row r="181" spans="1:51" x14ac:dyDescent="0.35">
      <c r="A181" s="1">
        <v>43466</v>
      </c>
      <c r="B181" t="s">
        <v>963</v>
      </c>
      <c r="C181" t="s">
        <v>207</v>
      </c>
      <c r="D181">
        <v>344</v>
      </c>
      <c r="E181">
        <v>3</v>
      </c>
      <c r="F181">
        <v>754</v>
      </c>
      <c r="G181">
        <v>754</v>
      </c>
      <c r="H181" t="s">
        <v>964</v>
      </c>
      <c r="I181" t="s">
        <v>64</v>
      </c>
      <c r="J181" t="s">
        <v>75</v>
      </c>
      <c r="K181" t="s">
        <v>235</v>
      </c>
      <c r="M181">
        <v>180</v>
      </c>
      <c r="N181">
        <v>180</v>
      </c>
      <c r="O181">
        <v>630</v>
      </c>
      <c r="P181">
        <v>3.5</v>
      </c>
      <c r="R181">
        <v>207</v>
      </c>
      <c r="S181">
        <v>207</v>
      </c>
      <c r="T181">
        <v>154</v>
      </c>
      <c r="U181">
        <v>0.89</v>
      </c>
      <c r="V181">
        <v>1</v>
      </c>
      <c r="W181">
        <v>0</v>
      </c>
      <c r="X181">
        <v>1</v>
      </c>
      <c r="Y181">
        <v>13</v>
      </c>
      <c r="Z181" s="2">
        <v>20083</v>
      </c>
      <c r="AA181">
        <v>0.46</v>
      </c>
      <c r="AB181" s="2">
        <v>20083</v>
      </c>
      <c r="AC181">
        <v>0.46</v>
      </c>
      <c r="AD181" s="2">
        <v>10354</v>
      </c>
      <c r="AE181" s="2">
        <v>1181481</v>
      </c>
      <c r="AF181" s="3">
        <v>0.51559999999999995</v>
      </c>
      <c r="AG181">
        <v>450</v>
      </c>
      <c r="AH181" s="4">
        <v>12233985</v>
      </c>
      <c r="AI181" s="4">
        <v>19419</v>
      </c>
      <c r="AJ181" s="4">
        <v>307</v>
      </c>
      <c r="AK181" t="s">
        <v>541</v>
      </c>
      <c r="AL181" t="s">
        <v>965</v>
      </c>
      <c r="AM181" t="s">
        <v>105</v>
      </c>
      <c r="AN181" t="s">
        <v>966</v>
      </c>
      <c r="AO181" t="s">
        <v>95</v>
      </c>
      <c r="AP181">
        <v>12</v>
      </c>
      <c r="AQ181">
        <v>13</v>
      </c>
      <c r="AR181">
        <v>31</v>
      </c>
      <c r="AS181">
        <v>71</v>
      </c>
      <c r="AT181">
        <v>7</v>
      </c>
      <c r="AU181" s="1">
        <v>31593</v>
      </c>
      <c r="AW181" t="s">
        <v>236</v>
      </c>
      <c r="AX181" t="s">
        <v>108</v>
      </c>
    </row>
    <row r="182" spans="1:51" x14ac:dyDescent="0.35">
      <c r="A182" s="1">
        <v>43466</v>
      </c>
      <c r="B182" t="s">
        <v>967</v>
      </c>
      <c r="C182" t="s">
        <v>568</v>
      </c>
      <c r="D182">
        <v>103</v>
      </c>
      <c r="E182">
        <v>59</v>
      </c>
      <c r="F182">
        <v>236</v>
      </c>
      <c r="G182">
        <v>236</v>
      </c>
      <c r="H182" t="s">
        <v>968</v>
      </c>
      <c r="I182" t="s">
        <v>64</v>
      </c>
      <c r="J182" t="s">
        <v>65</v>
      </c>
      <c r="K182" t="s">
        <v>66</v>
      </c>
      <c r="M182">
        <v>615</v>
      </c>
      <c r="N182">
        <v>619</v>
      </c>
      <c r="O182" s="6">
        <v>2928.5</v>
      </c>
      <c r="P182">
        <v>4.76</v>
      </c>
      <c r="R182" s="2">
        <v>1441</v>
      </c>
      <c r="S182" s="2">
        <v>1441</v>
      </c>
      <c r="T182">
        <v>220</v>
      </c>
      <c r="U182">
        <v>0.35799999999999998</v>
      </c>
      <c r="V182">
        <v>5</v>
      </c>
      <c r="W182">
        <v>1</v>
      </c>
      <c r="X182">
        <v>5</v>
      </c>
      <c r="Y182">
        <v>16</v>
      </c>
      <c r="Z182" s="2">
        <v>289985</v>
      </c>
      <c r="AA182">
        <v>6.66</v>
      </c>
      <c r="AB182" s="2">
        <v>233735</v>
      </c>
      <c r="AC182">
        <v>5.37</v>
      </c>
      <c r="AD182" s="2">
        <v>41286</v>
      </c>
      <c r="AE182" s="2">
        <v>5580675</v>
      </c>
      <c r="AF182" s="3">
        <v>0.1424</v>
      </c>
      <c r="AG182">
        <v>216</v>
      </c>
      <c r="AH182" s="4">
        <v>10418410</v>
      </c>
      <c r="AI182" s="4">
        <v>3535</v>
      </c>
      <c r="AJ182" s="4">
        <v>528</v>
      </c>
      <c r="AK182" t="s">
        <v>572</v>
      </c>
      <c r="AL182" t="s">
        <v>571</v>
      </c>
      <c r="AM182" t="s">
        <v>647</v>
      </c>
      <c r="AN182" t="s">
        <v>753</v>
      </c>
      <c r="AO182" t="s">
        <v>71</v>
      </c>
      <c r="AP182">
        <v>3</v>
      </c>
      <c r="AQ182">
        <v>15</v>
      </c>
      <c r="AR182">
        <v>32</v>
      </c>
      <c r="AS182">
        <v>79</v>
      </c>
      <c r="AT182">
        <v>16</v>
      </c>
      <c r="AU182" s="1">
        <v>22858</v>
      </c>
    </row>
    <row r="183" spans="1:51" x14ac:dyDescent="0.35">
      <c r="A183" s="1">
        <v>43466</v>
      </c>
      <c r="B183" t="s">
        <v>969</v>
      </c>
      <c r="C183" t="s">
        <v>574</v>
      </c>
      <c r="D183">
        <v>28</v>
      </c>
      <c r="E183">
        <v>28</v>
      </c>
      <c r="F183">
        <v>523</v>
      </c>
      <c r="G183">
        <v>523</v>
      </c>
      <c r="H183" t="s">
        <v>970</v>
      </c>
      <c r="I183" t="s">
        <v>64</v>
      </c>
      <c r="J183" t="s">
        <v>65</v>
      </c>
      <c r="K183" t="s">
        <v>66</v>
      </c>
      <c r="M183" s="2">
        <v>1021</v>
      </c>
      <c r="N183" s="2">
        <v>1023</v>
      </c>
      <c r="O183" s="6">
        <v>4854.5</v>
      </c>
      <c r="P183">
        <v>4.75</v>
      </c>
      <c r="R183" s="2">
        <v>2418</v>
      </c>
      <c r="S183" s="2">
        <v>2418</v>
      </c>
      <c r="T183">
        <v>363</v>
      </c>
      <c r="U183">
        <v>0.35799999999999998</v>
      </c>
      <c r="V183">
        <v>8</v>
      </c>
      <c r="W183">
        <v>1</v>
      </c>
      <c r="X183">
        <v>9</v>
      </c>
      <c r="Y183">
        <v>14</v>
      </c>
      <c r="Z183" s="2">
        <v>541687</v>
      </c>
      <c r="AA183">
        <v>12.44</v>
      </c>
      <c r="AB183" s="2">
        <v>498060</v>
      </c>
      <c r="AC183">
        <v>11.43</v>
      </c>
      <c r="AD183" s="2">
        <v>68826</v>
      </c>
      <c r="AE183" s="2">
        <v>8736312</v>
      </c>
      <c r="AF183" s="3">
        <v>0.12709999999999999</v>
      </c>
      <c r="AG183">
        <v>194</v>
      </c>
      <c r="AH183" s="4">
        <v>12236000</v>
      </c>
      <c r="AI183" s="4">
        <v>2515</v>
      </c>
      <c r="AJ183" s="4">
        <v>486</v>
      </c>
      <c r="AK183" t="s">
        <v>971</v>
      </c>
      <c r="AL183" t="s">
        <v>577</v>
      </c>
      <c r="AM183" t="s">
        <v>578</v>
      </c>
      <c r="AN183" t="s">
        <v>818</v>
      </c>
      <c r="AO183" t="s">
        <v>71</v>
      </c>
      <c r="AP183">
        <v>1</v>
      </c>
      <c r="AQ183">
        <v>15</v>
      </c>
      <c r="AR183">
        <v>32</v>
      </c>
      <c r="AS183" t="s">
        <v>972</v>
      </c>
      <c r="AT183">
        <v>17</v>
      </c>
      <c r="AU183" s="1">
        <v>19165</v>
      </c>
      <c r="AV183" t="s">
        <v>161</v>
      </c>
    </row>
    <row r="184" spans="1:51" x14ac:dyDescent="0.35">
      <c r="A184" s="1">
        <v>43466</v>
      </c>
      <c r="B184" t="s">
        <v>973</v>
      </c>
      <c r="C184" t="s">
        <v>130</v>
      </c>
      <c r="D184">
        <v>183</v>
      </c>
      <c r="E184">
        <v>100</v>
      </c>
      <c r="F184">
        <v>286</v>
      </c>
      <c r="G184">
        <v>237</v>
      </c>
      <c r="H184" t="s">
        <v>758</v>
      </c>
      <c r="I184" t="s">
        <v>64</v>
      </c>
      <c r="J184" t="s">
        <v>65</v>
      </c>
      <c r="K184" t="s">
        <v>235</v>
      </c>
      <c r="M184">
        <v>229</v>
      </c>
      <c r="N184">
        <v>231</v>
      </c>
      <c r="O184">
        <v>686.5</v>
      </c>
      <c r="P184">
        <v>3</v>
      </c>
      <c r="R184">
        <v>247</v>
      </c>
      <c r="S184">
        <v>247</v>
      </c>
      <c r="T184">
        <v>199</v>
      </c>
      <c r="U184">
        <v>0.89600000000000002</v>
      </c>
      <c r="V184">
        <v>1</v>
      </c>
      <c r="W184">
        <v>0</v>
      </c>
      <c r="X184">
        <v>1</v>
      </c>
      <c r="Y184">
        <v>20</v>
      </c>
      <c r="Z184" s="2">
        <v>50180</v>
      </c>
      <c r="AA184">
        <v>1.1499999999999999</v>
      </c>
      <c r="AB184" s="2">
        <v>50180</v>
      </c>
      <c r="AC184">
        <v>1.1499999999999999</v>
      </c>
      <c r="AD184" s="2">
        <v>6910</v>
      </c>
      <c r="AE184" s="2">
        <v>1316253</v>
      </c>
      <c r="AF184" s="3">
        <v>0.13769999999999999</v>
      </c>
      <c r="AG184">
        <v>215</v>
      </c>
      <c r="AH184" s="4">
        <v>5622697</v>
      </c>
      <c r="AI184" s="4">
        <v>7487</v>
      </c>
      <c r="AJ184" s="4">
        <v>290</v>
      </c>
      <c r="AK184" t="s">
        <v>974</v>
      </c>
      <c r="AL184" t="s">
        <v>120</v>
      </c>
      <c r="AM184" t="s">
        <v>643</v>
      </c>
      <c r="AN184" t="s">
        <v>644</v>
      </c>
      <c r="AO184" t="s">
        <v>95</v>
      </c>
      <c r="AP184">
        <v>3</v>
      </c>
      <c r="AQ184">
        <v>12</v>
      </c>
      <c r="AR184">
        <v>26</v>
      </c>
      <c r="AS184">
        <v>65</v>
      </c>
      <c r="AT184">
        <v>2</v>
      </c>
      <c r="AU184" s="1">
        <v>26176</v>
      </c>
      <c r="AW184" t="s">
        <v>236</v>
      </c>
    </row>
    <row r="185" spans="1:51" x14ac:dyDescent="0.35">
      <c r="A185" s="1">
        <v>43466</v>
      </c>
      <c r="B185" t="s">
        <v>975</v>
      </c>
      <c r="C185" t="s">
        <v>600</v>
      </c>
      <c r="D185">
        <v>181</v>
      </c>
      <c r="E185">
        <v>112</v>
      </c>
      <c r="F185">
        <v>284</v>
      </c>
      <c r="G185">
        <v>284</v>
      </c>
      <c r="H185" t="s">
        <v>976</v>
      </c>
      <c r="I185" t="s">
        <v>64</v>
      </c>
      <c r="J185" t="s">
        <v>65</v>
      </c>
      <c r="K185" t="s">
        <v>66</v>
      </c>
      <c r="M185">
        <v>271</v>
      </c>
      <c r="N185">
        <v>275</v>
      </c>
      <c r="O185" s="6">
        <v>1301.5</v>
      </c>
      <c r="P185">
        <v>4.8</v>
      </c>
      <c r="R185">
        <v>643</v>
      </c>
      <c r="S185">
        <v>643</v>
      </c>
      <c r="T185">
        <v>112</v>
      </c>
      <c r="U185">
        <v>0.41599999999999998</v>
      </c>
      <c r="V185">
        <v>3</v>
      </c>
      <c r="W185">
        <v>0</v>
      </c>
      <c r="X185">
        <v>3</v>
      </c>
      <c r="Y185" s="1">
        <v>40732</v>
      </c>
      <c r="Z185" s="2">
        <v>99827</v>
      </c>
      <c r="AA185">
        <v>2.29</v>
      </c>
      <c r="AB185" s="2">
        <v>99827</v>
      </c>
      <c r="AC185">
        <v>2.29</v>
      </c>
      <c r="AD185" s="2">
        <v>34752</v>
      </c>
      <c r="AE185" s="2">
        <v>2668090</v>
      </c>
      <c r="AF185" s="3">
        <v>0.34810000000000002</v>
      </c>
      <c r="AG185">
        <v>281</v>
      </c>
      <c r="AH185" s="4">
        <v>6733865</v>
      </c>
      <c r="AI185" s="4">
        <v>5105</v>
      </c>
      <c r="AJ185" s="4">
        <v>574</v>
      </c>
      <c r="AK185" t="s">
        <v>977</v>
      </c>
      <c r="AL185" t="s">
        <v>120</v>
      </c>
      <c r="AM185" t="s">
        <v>241</v>
      </c>
      <c r="AN185" t="s">
        <v>118</v>
      </c>
      <c r="AO185" t="s">
        <v>95</v>
      </c>
      <c r="AP185">
        <v>11</v>
      </c>
      <c r="AQ185">
        <v>13</v>
      </c>
      <c r="AR185">
        <v>29</v>
      </c>
      <c r="AS185">
        <v>68</v>
      </c>
      <c r="AT185">
        <v>8</v>
      </c>
      <c r="AU185" s="1">
        <v>26176</v>
      </c>
    </row>
    <row r="186" spans="1:51" x14ac:dyDescent="0.35">
      <c r="A186" s="1">
        <v>43466</v>
      </c>
      <c r="B186" t="s">
        <v>978</v>
      </c>
      <c r="C186" t="s">
        <v>604</v>
      </c>
      <c r="D186">
        <v>191</v>
      </c>
      <c r="E186">
        <v>34</v>
      </c>
      <c r="F186">
        <v>302</v>
      </c>
      <c r="G186">
        <v>313</v>
      </c>
      <c r="H186" t="s">
        <v>979</v>
      </c>
      <c r="I186" t="s">
        <v>64</v>
      </c>
      <c r="J186" t="s">
        <v>65</v>
      </c>
      <c r="K186" t="s">
        <v>235</v>
      </c>
      <c r="M186">
        <v>177</v>
      </c>
      <c r="N186">
        <v>179</v>
      </c>
      <c r="O186">
        <v>602.5</v>
      </c>
      <c r="P186">
        <v>3.4</v>
      </c>
      <c r="R186">
        <v>192</v>
      </c>
      <c r="S186">
        <v>192</v>
      </c>
      <c r="T186">
        <v>160</v>
      </c>
      <c r="U186">
        <v>0.91400000000000003</v>
      </c>
      <c r="V186">
        <v>1</v>
      </c>
      <c r="W186">
        <v>0</v>
      </c>
      <c r="X186">
        <v>1</v>
      </c>
      <c r="Y186">
        <v>15</v>
      </c>
      <c r="Z186" s="2">
        <v>49309</v>
      </c>
      <c r="AA186">
        <v>1.1299999999999999</v>
      </c>
      <c r="AB186" s="2">
        <v>49309</v>
      </c>
      <c r="AC186">
        <v>1.1299999999999999</v>
      </c>
      <c r="AD186" s="2">
        <v>10076</v>
      </c>
      <c r="AE186" s="2">
        <v>1078917</v>
      </c>
      <c r="AF186" s="3">
        <v>0.20430000000000001</v>
      </c>
      <c r="AG186">
        <v>170</v>
      </c>
      <c r="AH186" s="4">
        <v>6090291</v>
      </c>
      <c r="AI186" s="4">
        <v>9776</v>
      </c>
      <c r="AJ186" s="4">
        <v>313</v>
      </c>
      <c r="AK186" t="s">
        <v>980</v>
      </c>
      <c r="AL186" t="s">
        <v>981</v>
      </c>
      <c r="AM186" t="s">
        <v>982</v>
      </c>
      <c r="AN186" t="s">
        <v>983</v>
      </c>
      <c r="AO186" t="s">
        <v>71</v>
      </c>
      <c r="AP186">
        <v>10</v>
      </c>
      <c r="AQ186">
        <v>14</v>
      </c>
      <c r="AR186">
        <v>34</v>
      </c>
      <c r="AS186">
        <v>82</v>
      </c>
      <c r="AT186">
        <v>13</v>
      </c>
      <c r="AU186" s="1">
        <v>26907</v>
      </c>
      <c r="AW186" t="s">
        <v>236</v>
      </c>
    </row>
    <row r="187" spans="1:51" x14ac:dyDescent="0.35">
      <c r="A187" s="1">
        <v>43466</v>
      </c>
      <c r="B187" t="s">
        <v>984</v>
      </c>
      <c r="C187" t="s">
        <v>985</v>
      </c>
      <c r="D187">
        <v>84</v>
      </c>
      <c r="E187">
        <v>84</v>
      </c>
      <c r="F187">
        <v>570</v>
      </c>
      <c r="G187">
        <v>570</v>
      </c>
      <c r="H187" t="s">
        <v>986</v>
      </c>
      <c r="I187" t="s">
        <v>64</v>
      </c>
      <c r="J187" t="s">
        <v>65</v>
      </c>
      <c r="K187" t="s">
        <v>66</v>
      </c>
      <c r="M187" s="2">
        <v>1251</v>
      </c>
      <c r="N187" s="2">
        <v>1255</v>
      </c>
      <c r="O187" s="6">
        <v>5799.5</v>
      </c>
      <c r="P187">
        <v>4.6399999999999997</v>
      </c>
      <c r="R187" s="2">
        <v>2814</v>
      </c>
      <c r="S187" s="2">
        <v>2814</v>
      </c>
      <c r="T187">
        <v>484</v>
      </c>
      <c r="U187">
        <v>0.39200000000000002</v>
      </c>
      <c r="V187">
        <v>9</v>
      </c>
      <c r="W187">
        <v>0</v>
      </c>
      <c r="X187">
        <v>9</v>
      </c>
      <c r="Y187">
        <v>16</v>
      </c>
      <c r="Z187" s="2">
        <v>507592</v>
      </c>
      <c r="AA187">
        <v>11.65</v>
      </c>
      <c r="AB187" s="2">
        <v>463332</v>
      </c>
      <c r="AC187">
        <v>10.64</v>
      </c>
      <c r="AD187" s="2">
        <v>76410</v>
      </c>
      <c r="AE187" s="2">
        <v>10446587</v>
      </c>
      <c r="AF187" s="3">
        <v>0.14169999999999999</v>
      </c>
      <c r="AG187">
        <v>242</v>
      </c>
      <c r="AH187" s="4">
        <v>22176000</v>
      </c>
      <c r="AI187" s="4">
        <v>3898</v>
      </c>
      <c r="AJ187" s="4">
        <v>479</v>
      </c>
      <c r="AK187" t="s">
        <v>882</v>
      </c>
      <c r="AL187" t="s">
        <v>987</v>
      </c>
      <c r="AM187" t="s">
        <v>988</v>
      </c>
      <c r="AN187" t="s">
        <v>989</v>
      </c>
      <c r="AO187" t="s">
        <v>71</v>
      </c>
      <c r="AP187">
        <v>1</v>
      </c>
      <c r="AQ187">
        <v>15</v>
      </c>
      <c r="AR187">
        <v>29</v>
      </c>
      <c r="AS187">
        <v>84</v>
      </c>
      <c r="AT187">
        <v>8</v>
      </c>
      <c r="AU187" s="1">
        <v>21696</v>
      </c>
      <c r="AV187" t="s">
        <v>547</v>
      </c>
    </row>
    <row r="188" spans="1:51" x14ac:dyDescent="0.35">
      <c r="A188" s="1">
        <v>43466</v>
      </c>
      <c r="B188" t="s">
        <v>990</v>
      </c>
      <c r="C188" t="s">
        <v>985</v>
      </c>
      <c r="D188">
        <v>132</v>
      </c>
      <c r="E188">
        <v>84</v>
      </c>
      <c r="F188">
        <v>570</v>
      </c>
      <c r="G188">
        <v>570</v>
      </c>
      <c r="H188" t="s">
        <v>986</v>
      </c>
      <c r="I188" t="s">
        <v>64</v>
      </c>
      <c r="J188" t="s">
        <v>65</v>
      </c>
      <c r="K188" t="s">
        <v>66</v>
      </c>
      <c r="M188">
        <v>125</v>
      </c>
      <c r="N188">
        <v>125</v>
      </c>
      <c r="O188">
        <v>611.5</v>
      </c>
      <c r="P188">
        <v>4.8899999999999997</v>
      </c>
      <c r="R188">
        <v>297</v>
      </c>
      <c r="S188">
        <v>297</v>
      </c>
      <c r="T188">
        <v>54</v>
      </c>
      <c r="U188">
        <v>0.432</v>
      </c>
      <c r="V188">
        <v>1</v>
      </c>
      <c r="W188">
        <v>0</v>
      </c>
      <c r="X188">
        <v>1</v>
      </c>
      <c r="Y188">
        <v>16</v>
      </c>
      <c r="Z188" s="2">
        <v>22500</v>
      </c>
      <c r="AA188">
        <v>0.52</v>
      </c>
      <c r="AB188" s="2">
        <v>22500</v>
      </c>
      <c r="AC188">
        <v>0.52</v>
      </c>
      <c r="AD188" s="2">
        <v>8660</v>
      </c>
      <c r="AE188" s="2">
        <v>1130657</v>
      </c>
      <c r="AF188" s="3">
        <v>0.38490000000000002</v>
      </c>
      <c r="AG188">
        <v>571</v>
      </c>
      <c r="AH188" s="4">
        <v>1957000</v>
      </c>
      <c r="AI188" s="4">
        <v>3198</v>
      </c>
      <c r="AJ188" s="4">
        <v>462</v>
      </c>
      <c r="AK188" t="s">
        <v>989</v>
      </c>
      <c r="AL188" t="s">
        <v>882</v>
      </c>
      <c r="AM188" t="s">
        <v>988</v>
      </c>
      <c r="AO188" t="s">
        <v>71</v>
      </c>
      <c r="AP188">
        <v>1</v>
      </c>
      <c r="AQ188">
        <v>15</v>
      </c>
      <c r="AR188">
        <v>29</v>
      </c>
      <c r="AS188">
        <v>84</v>
      </c>
      <c r="AT188">
        <v>8</v>
      </c>
      <c r="AU188" s="1">
        <v>22677</v>
      </c>
      <c r="AV188" t="s">
        <v>547</v>
      </c>
    </row>
    <row r="189" spans="1:51" x14ac:dyDescent="0.35">
      <c r="A189" s="1">
        <v>43466</v>
      </c>
      <c r="B189" t="s">
        <v>991</v>
      </c>
      <c r="C189" t="s">
        <v>992</v>
      </c>
      <c r="D189">
        <v>145</v>
      </c>
      <c r="E189">
        <v>145</v>
      </c>
      <c r="F189">
        <v>249</v>
      </c>
      <c r="G189">
        <v>249</v>
      </c>
      <c r="H189" t="s">
        <v>993</v>
      </c>
      <c r="I189" t="s">
        <v>64</v>
      </c>
      <c r="J189" t="s">
        <v>65</v>
      </c>
      <c r="K189" t="s">
        <v>66</v>
      </c>
      <c r="M189" s="2">
        <v>1732</v>
      </c>
      <c r="N189" s="2">
        <v>1732</v>
      </c>
      <c r="O189" s="6">
        <v>7554</v>
      </c>
      <c r="P189">
        <v>4.3600000000000003</v>
      </c>
      <c r="R189" s="2">
        <v>4010</v>
      </c>
      <c r="S189" s="2">
        <v>4010</v>
      </c>
      <c r="T189">
        <v>666</v>
      </c>
      <c r="U189">
        <v>0.39100000000000001</v>
      </c>
      <c r="V189">
        <v>10</v>
      </c>
      <c r="W189">
        <v>1</v>
      </c>
      <c r="X189">
        <v>12</v>
      </c>
      <c r="Y189" t="s">
        <v>994</v>
      </c>
      <c r="Z189" s="2">
        <v>699494</v>
      </c>
      <c r="AA189">
        <v>16.059999999999999</v>
      </c>
      <c r="AB189" s="2">
        <v>653938</v>
      </c>
      <c r="AC189">
        <v>15.01</v>
      </c>
      <c r="AD189" s="2">
        <v>97114</v>
      </c>
      <c r="AE189" s="2">
        <v>14044919</v>
      </c>
      <c r="AF189" s="3">
        <v>0.13880000000000001</v>
      </c>
      <c r="AG189">
        <v>250</v>
      </c>
      <c r="AH189" s="4">
        <v>33012851</v>
      </c>
      <c r="AI189" s="4">
        <v>4350</v>
      </c>
      <c r="AJ189" s="4">
        <v>534</v>
      </c>
      <c r="AK189" t="s">
        <v>995</v>
      </c>
      <c r="AL189" t="s">
        <v>996</v>
      </c>
      <c r="AM189" t="s">
        <v>997</v>
      </c>
      <c r="AN189" t="s">
        <v>882</v>
      </c>
      <c r="AO189" t="s">
        <v>71</v>
      </c>
      <c r="AP189">
        <v>1</v>
      </c>
      <c r="AQ189">
        <v>15</v>
      </c>
      <c r="AR189">
        <v>29</v>
      </c>
      <c r="AS189">
        <v>84</v>
      </c>
      <c r="AT189">
        <v>8</v>
      </c>
      <c r="AU189" s="1">
        <v>24166</v>
      </c>
      <c r="AW189" t="s">
        <v>186</v>
      </c>
    </row>
    <row r="190" spans="1:51" x14ac:dyDescent="0.35">
      <c r="A190" s="1">
        <v>43466</v>
      </c>
      <c r="B190" t="s">
        <v>998</v>
      </c>
      <c r="C190" t="s">
        <v>999</v>
      </c>
      <c r="D190">
        <v>88</v>
      </c>
      <c r="E190">
        <v>88</v>
      </c>
      <c r="F190">
        <v>234</v>
      </c>
      <c r="G190">
        <v>234</v>
      </c>
      <c r="H190" t="s">
        <v>1000</v>
      </c>
      <c r="I190" t="s">
        <v>64</v>
      </c>
      <c r="J190" t="s">
        <v>65</v>
      </c>
      <c r="K190" t="s">
        <v>66</v>
      </c>
      <c r="M190" s="2">
        <v>1100</v>
      </c>
      <c r="N190" s="2">
        <v>1102</v>
      </c>
      <c r="O190" s="6">
        <v>5299</v>
      </c>
      <c r="P190">
        <v>4.82</v>
      </c>
      <c r="R190" s="2">
        <v>2691</v>
      </c>
      <c r="S190" s="2">
        <v>2691</v>
      </c>
      <c r="T190">
        <v>403</v>
      </c>
      <c r="U190">
        <v>0.36899999999999999</v>
      </c>
      <c r="V190">
        <v>12</v>
      </c>
      <c r="W190">
        <v>1</v>
      </c>
      <c r="X190">
        <v>20</v>
      </c>
      <c r="Y190" s="1">
        <v>42230</v>
      </c>
      <c r="Z190" s="2">
        <v>805341</v>
      </c>
      <c r="AA190">
        <v>18.489999999999998</v>
      </c>
      <c r="AB190" s="2">
        <v>805341</v>
      </c>
      <c r="AC190">
        <v>18.489999999999998</v>
      </c>
      <c r="AD190" s="2">
        <v>118402</v>
      </c>
      <c r="AE190" s="2">
        <v>10177348</v>
      </c>
      <c r="AF190" s="3">
        <v>0.14699999999999999</v>
      </c>
      <c r="AG190">
        <v>146</v>
      </c>
      <c r="AH190" s="4">
        <v>16449659</v>
      </c>
      <c r="AI190" s="4">
        <v>3100</v>
      </c>
      <c r="AJ190" s="4">
        <v>526</v>
      </c>
      <c r="AK190" t="s">
        <v>1001</v>
      </c>
      <c r="AL190" t="s">
        <v>469</v>
      </c>
      <c r="AM190" t="s">
        <v>1002</v>
      </c>
      <c r="AN190" t="s">
        <v>427</v>
      </c>
      <c r="AO190" t="s">
        <v>71</v>
      </c>
      <c r="AP190">
        <v>9</v>
      </c>
      <c r="AQ190">
        <v>15</v>
      </c>
      <c r="AR190">
        <v>32</v>
      </c>
      <c r="AS190">
        <v>85</v>
      </c>
      <c r="AT190">
        <v>18</v>
      </c>
      <c r="AU190" s="1">
        <v>22587</v>
      </c>
    </row>
    <row r="191" spans="1:51" x14ac:dyDescent="0.35">
      <c r="A191" s="1">
        <v>43466</v>
      </c>
      <c r="B191" t="s">
        <v>1003</v>
      </c>
      <c r="C191" t="s">
        <v>1004</v>
      </c>
      <c r="D191">
        <v>129</v>
      </c>
      <c r="E191">
        <v>93</v>
      </c>
      <c r="F191">
        <v>251</v>
      </c>
      <c r="G191">
        <v>251</v>
      </c>
      <c r="H191" t="s">
        <v>1005</v>
      </c>
      <c r="I191" t="s">
        <v>64</v>
      </c>
      <c r="J191" t="s">
        <v>65</v>
      </c>
      <c r="K191" t="s">
        <v>66</v>
      </c>
      <c r="M191">
        <v>463</v>
      </c>
      <c r="N191">
        <v>463</v>
      </c>
      <c r="O191" s="6">
        <v>2165.5</v>
      </c>
      <c r="P191">
        <v>4.68</v>
      </c>
      <c r="R191" s="2">
        <v>1133</v>
      </c>
      <c r="S191" s="2">
        <v>1133</v>
      </c>
      <c r="T191">
        <v>157</v>
      </c>
      <c r="U191">
        <v>0.34300000000000003</v>
      </c>
      <c r="V191">
        <v>2</v>
      </c>
      <c r="W191">
        <v>0</v>
      </c>
      <c r="X191">
        <v>4</v>
      </c>
      <c r="Y191">
        <v>20</v>
      </c>
      <c r="Z191" s="2">
        <v>117000</v>
      </c>
      <c r="AA191">
        <v>2.69</v>
      </c>
      <c r="AB191" s="2">
        <v>117000</v>
      </c>
      <c r="AC191">
        <v>2.69</v>
      </c>
      <c r="AD191" s="2">
        <v>21826</v>
      </c>
      <c r="AE191" s="2">
        <v>4029275</v>
      </c>
      <c r="AF191" s="3">
        <v>0.1865</v>
      </c>
      <c r="AG191">
        <v>421</v>
      </c>
      <c r="AH191" s="4">
        <v>7256661</v>
      </c>
      <c r="AI191" s="4">
        <v>3350</v>
      </c>
      <c r="AJ191" s="4">
        <v>520</v>
      </c>
      <c r="AK191" t="s">
        <v>1006</v>
      </c>
      <c r="AL191" t="s">
        <v>1007</v>
      </c>
      <c r="AM191" t="s">
        <v>1008</v>
      </c>
      <c r="AN191" t="s">
        <v>648</v>
      </c>
      <c r="AO191" t="s">
        <v>71</v>
      </c>
      <c r="AP191">
        <v>1</v>
      </c>
      <c r="AQ191">
        <v>15</v>
      </c>
      <c r="AR191">
        <v>29</v>
      </c>
      <c r="AS191">
        <v>84</v>
      </c>
      <c r="AT191">
        <v>8</v>
      </c>
      <c r="AU191" s="1">
        <v>23467</v>
      </c>
    </row>
    <row r="192" spans="1:51" x14ac:dyDescent="0.35">
      <c r="A192" s="1">
        <v>43466</v>
      </c>
      <c r="B192" t="s">
        <v>1009</v>
      </c>
      <c r="C192" t="s">
        <v>1010</v>
      </c>
      <c r="D192">
        <v>102</v>
      </c>
      <c r="E192">
        <v>102</v>
      </c>
      <c r="F192">
        <v>239</v>
      </c>
      <c r="G192">
        <v>239</v>
      </c>
      <c r="H192" t="s">
        <v>1011</v>
      </c>
      <c r="I192" t="s">
        <v>64</v>
      </c>
      <c r="J192" t="s">
        <v>65</v>
      </c>
      <c r="K192" t="s">
        <v>66</v>
      </c>
      <c r="M192" s="2">
        <v>1083</v>
      </c>
      <c r="N192" s="2">
        <v>1085</v>
      </c>
      <c r="O192" s="6">
        <v>5237.5</v>
      </c>
      <c r="P192">
        <v>4.84</v>
      </c>
      <c r="R192" s="2">
        <v>2889</v>
      </c>
      <c r="S192" s="2">
        <v>2889</v>
      </c>
      <c r="T192">
        <v>364</v>
      </c>
      <c r="U192">
        <v>0.33800000000000002</v>
      </c>
      <c r="V192">
        <v>10</v>
      </c>
      <c r="W192">
        <v>0</v>
      </c>
      <c r="X192">
        <v>10</v>
      </c>
      <c r="Y192" t="s">
        <v>1012</v>
      </c>
      <c r="Z192" s="2">
        <v>416831</v>
      </c>
      <c r="AA192">
        <v>9.57</v>
      </c>
      <c r="AB192" s="2">
        <v>416831</v>
      </c>
      <c r="AC192">
        <v>9.57</v>
      </c>
      <c r="AD192" s="2">
        <v>66594</v>
      </c>
      <c r="AE192" s="2">
        <v>9980542</v>
      </c>
      <c r="AF192" s="3">
        <v>0.1598</v>
      </c>
      <c r="AG192">
        <v>302</v>
      </c>
      <c r="AH192" s="4">
        <v>20735295</v>
      </c>
      <c r="AI192" s="4">
        <v>4008</v>
      </c>
      <c r="AJ192" s="4">
        <v>499</v>
      </c>
      <c r="AK192" t="s">
        <v>398</v>
      </c>
      <c r="AL192" t="s">
        <v>1013</v>
      </c>
      <c r="AM192" t="s">
        <v>87</v>
      </c>
      <c r="AN192" t="s">
        <v>395</v>
      </c>
      <c r="AO192" t="s">
        <v>71</v>
      </c>
      <c r="AP192">
        <v>3</v>
      </c>
      <c r="AQ192">
        <v>15</v>
      </c>
      <c r="AR192">
        <v>33</v>
      </c>
      <c r="AS192">
        <v>79</v>
      </c>
      <c r="AT192">
        <v>16</v>
      </c>
      <c r="AU192" s="1">
        <v>23985</v>
      </c>
    </row>
    <row r="193" spans="1:50" x14ac:dyDescent="0.35">
      <c r="A193" s="1">
        <v>43466</v>
      </c>
      <c r="B193" t="s">
        <v>1014</v>
      </c>
      <c r="C193" t="s">
        <v>1010</v>
      </c>
      <c r="D193">
        <v>502</v>
      </c>
      <c r="E193">
        <v>102</v>
      </c>
      <c r="F193">
        <v>280</v>
      </c>
      <c r="G193">
        <v>239</v>
      </c>
      <c r="H193" t="s">
        <v>1015</v>
      </c>
      <c r="I193" t="s">
        <v>64</v>
      </c>
      <c r="J193" t="s">
        <v>65</v>
      </c>
      <c r="K193" t="s">
        <v>66</v>
      </c>
      <c r="M193">
        <v>802</v>
      </c>
      <c r="N193">
        <v>802</v>
      </c>
      <c r="O193" s="6">
        <v>3765</v>
      </c>
      <c r="P193">
        <v>4.6900000000000004</v>
      </c>
      <c r="R193" s="2">
        <v>1989</v>
      </c>
      <c r="S193" s="2">
        <v>1989</v>
      </c>
      <c r="T193">
        <v>268</v>
      </c>
      <c r="U193">
        <v>0.33800000000000002</v>
      </c>
      <c r="V193">
        <v>7</v>
      </c>
      <c r="W193">
        <v>0</v>
      </c>
      <c r="X193">
        <v>7</v>
      </c>
      <c r="Y193" t="s">
        <v>1012</v>
      </c>
      <c r="Z193" s="2">
        <v>358843</v>
      </c>
      <c r="AA193">
        <v>8.24</v>
      </c>
      <c r="AB193" s="2">
        <v>313704</v>
      </c>
      <c r="AC193">
        <v>7.2</v>
      </c>
      <c r="AD193" s="2">
        <v>51875</v>
      </c>
      <c r="AE193" s="2">
        <v>7162265</v>
      </c>
      <c r="AF193" s="3">
        <v>0.14460000000000001</v>
      </c>
      <c r="AG193">
        <v>241</v>
      </c>
      <c r="AH193" s="4">
        <v>15391181</v>
      </c>
      <c r="AI193" s="4">
        <v>4008</v>
      </c>
      <c r="AJ193" s="4">
        <v>507</v>
      </c>
      <c r="AK193" t="s">
        <v>398</v>
      </c>
      <c r="AL193" t="s">
        <v>396</v>
      </c>
      <c r="AM193" t="s">
        <v>87</v>
      </c>
      <c r="AN193" t="s">
        <v>1013</v>
      </c>
      <c r="AO193" t="s">
        <v>71</v>
      </c>
      <c r="AP193">
        <v>3</v>
      </c>
      <c r="AQ193">
        <v>15</v>
      </c>
      <c r="AR193">
        <v>33</v>
      </c>
      <c r="AS193">
        <v>79</v>
      </c>
      <c r="AT193">
        <v>16</v>
      </c>
      <c r="AU193" s="1">
        <v>23985</v>
      </c>
    </row>
    <row r="194" spans="1:50" x14ac:dyDescent="0.35">
      <c r="A194" s="1">
        <v>43466</v>
      </c>
      <c r="B194" t="s">
        <v>1016</v>
      </c>
      <c r="C194" t="s">
        <v>1017</v>
      </c>
      <c r="D194">
        <v>277</v>
      </c>
      <c r="E194">
        <v>241</v>
      </c>
      <c r="F194">
        <v>504</v>
      </c>
      <c r="G194">
        <v>346</v>
      </c>
      <c r="H194" t="s">
        <v>1018</v>
      </c>
      <c r="I194" t="s">
        <v>64</v>
      </c>
      <c r="J194" t="s">
        <v>65</v>
      </c>
      <c r="K194" t="s">
        <v>656</v>
      </c>
      <c r="M194">
        <v>97</v>
      </c>
      <c r="N194">
        <v>97</v>
      </c>
      <c r="O194">
        <v>296.5</v>
      </c>
      <c r="P194">
        <v>3.06</v>
      </c>
      <c r="R194">
        <v>103</v>
      </c>
      <c r="S194">
        <v>103</v>
      </c>
      <c r="T194">
        <v>83</v>
      </c>
      <c r="U194">
        <v>0.86499999999999999</v>
      </c>
      <c r="V194">
        <v>1</v>
      </c>
      <c r="W194">
        <v>0</v>
      </c>
      <c r="X194">
        <v>1</v>
      </c>
      <c r="Y194">
        <v>9</v>
      </c>
      <c r="Z194" s="2">
        <v>10000</v>
      </c>
      <c r="AA194">
        <v>0.23</v>
      </c>
      <c r="AB194" s="2">
        <v>10000</v>
      </c>
      <c r="AC194">
        <v>0.23</v>
      </c>
      <c r="AD194" s="2">
        <v>6491</v>
      </c>
      <c r="AE194" s="2">
        <v>561310</v>
      </c>
      <c r="AF194" s="3">
        <v>0.64910000000000001</v>
      </c>
      <c r="AG194">
        <v>448</v>
      </c>
      <c r="AH194" s="4">
        <v>1989852</v>
      </c>
      <c r="AI194" s="4">
        <v>6337</v>
      </c>
      <c r="AJ194" s="4">
        <v>302</v>
      </c>
      <c r="AK194" t="s">
        <v>1019</v>
      </c>
      <c r="AL194" t="s">
        <v>387</v>
      </c>
      <c r="AM194" t="s">
        <v>830</v>
      </c>
      <c r="AO194" t="s">
        <v>95</v>
      </c>
      <c r="AP194">
        <v>11</v>
      </c>
      <c r="AQ194">
        <v>13</v>
      </c>
      <c r="AR194">
        <v>30</v>
      </c>
      <c r="AS194">
        <v>68</v>
      </c>
      <c r="AT194">
        <v>9</v>
      </c>
      <c r="AU194" s="1">
        <v>28245</v>
      </c>
      <c r="AW194" t="s">
        <v>236</v>
      </c>
      <c r="AX194" t="s">
        <v>108</v>
      </c>
    </row>
    <row r="195" spans="1:50" x14ac:dyDescent="0.35">
      <c r="A195" s="1">
        <v>43466</v>
      </c>
      <c r="B195" t="s">
        <v>1020</v>
      </c>
      <c r="C195" t="s">
        <v>1021</v>
      </c>
      <c r="D195">
        <v>130</v>
      </c>
      <c r="E195">
        <v>141</v>
      </c>
      <c r="F195">
        <v>250</v>
      </c>
      <c r="G195">
        <v>231</v>
      </c>
      <c r="H195" t="s">
        <v>1022</v>
      </c>
      <c r="I195" t="s">
        <v>64</v>
      </c>
      <c r="J195" t="s">
        <v>65</v>
      </c>
      <c r="K195" t="s">
        <v>66</v>
      </c>
      <c r="M195">
        <v>206</v>
      </c>
      <c r="N195">
        <v>206</v>
      </c>
      <c r="O195">
        <v>962</v>
      </c>
      <c r="P195">
        <v>4.67</v>
      </c>
      <c r="R195">
        <v>531</v>
      </c>
      <c r="S195">
        <v>531</v>
      </c>
      <c r="T195">
        <v>69</v>
      </c>
      <c r="U195">
        <v>0.34</v>
      </c>
      <c r="V195">
        <v>2</v>
      </c>
      <c r="W195">
        <v>0</v>
      </c>
      <c r="X195">
        <v>2</v>
      </c>
      <c r="Y195">
        <v>16</v>
      </c>
      <c r="Z195" s="2">
        <v>60890</v>
      </c>
      <c r="AA195">
        <v>1.4</v>
      </c>
      <c r="AB195" s="2">
        <v>60890</v>
      </c>
      <c r="AC195">
        <v>1.4</v>
      </c>
      <c r="AD195" s="2">
        <v>13024</v>
      </c>
      <c r="AE195" s="2">
        <v>1769693</v>
      </c>
      <c r="AF195" s="3">
        <v>0.21390000000000001</v>
      </c>
      <c r="AG195">
        <v>379</v>
      </c>
      <c r="AH195" s="4">
        <v>3742711</v>
      </c>
      <c r="AI195" s="4">
        <v>3891</v>
      </c>
      <c r="AJ195" s="4">
        <v>449</v>
      </c>
      <c r="AK195" t="s">
        <v>395</v>
      </c>
      <c r="AL195" t="s">
        <v>88</v>
      </c>
      <c r="AM195" t="s">
        <v>398</v>
      </c>
      <c r="AO195" t="s">
        <v>71</v>
      </c>
      <c r="AP195">
        <v>3</v>
      </c>
      <c r="AQ195">
        <v>15</v>
      </c>
      <c r="AR195">
        <v>32</v>
      </c>
      <c r="AS195">
        <v>79</v>
      </c>
      <c r="AT195">
        <v>16</v>
      </c>
      <c r="AU195" s="1">
        <v>23162</v>
      </c>
    </row>
    <row r="196" spans="1:50" x14ac:dyDescent="0.35">
      <c r="A196" s="1">
        <v>43466</v>
      </c>
      <c r="B196" t="s">
        <v>1023</v>
      </c>
      <c r="C196" t="s">
        <v>815</v>
      </c>
      <c r="D196">
        <v>267</v>
      </c>
      <c r="E196">
        <v>267</v>
      </c>
      <c r="F196">
        <v>385</v>
      </c>
      <c r="G196">
        <v>385</v>
      </c>
      <c r="H196" t="s">
        <v>1024</v>
      </c>
      <c r="I196" t="s">
        <v>64</v>
      </c>
      <c r="J196" t="s">
        <v>75</v>
      </c>
      <c r="K196" t="s">
        <v>66</v>
      </c>
      <c r="M196">
        <v>841</v>
      </c>
      <c r="N196">
        <v>843</v>
      </c>
      <c r="O196" s="6">
        <v>3788.5</v>
      </c>
      <c r="P196">
        <v>4.5</v>
      </c>
      <c r="R196" s="2">
        <v>1681</v>
      </c>
      <c r="S196" s="2">
        <v>1681</v>
      </c>
      <c r="T196">
        <v>428</v>
      </c>
      <c r="U196">
        <v>0.52100000000000002</v>
      </c>
      <c r="V196">
        <v>3</v>
      </c>
      <c r="W196">
        <v>0</v>
      </c>
      <c r="X196">
        <v>5</v>
      </c>
      <c r="Y196" t="s">
        <v>1025</v>
      </c>
      <c r="Z196" s="2">
        <v>274300</v>
      </c>
      <c r="AA196">
        <v>6.3</v>
      </c>
      <c r="AB196" s="2">
        <v>274300</v>
      </c>
      <c r="AC196">
        <v>6.3</v>
      </c>
      <c r="AD196" s="2">
        <v>64435</v>
      </c>
      <c r="AE196" s="2">
        <v>11316800</v>
      </c>
      <c r="AF196" s="3">
        <v>0.2349</v>
      </c>
      <c r="AG196">
        <v>267</v>
      </c>
      <c r="AH196" s="4">
        <v>40272504</v>
      </c>
      <c r="AI196" s="4">
        <v>10584</v>
      </c>
      <c r="AJ196" s="4">
        <v>473</v>
      </c>
      <c r="AK196" t="s">
        <v>398</v>
      </c>
      <c r="AL196" t="s">
        <v>817</v>
      </c>
      <c r="AM196" t="s">
        <v>572</v>
      </c>
      <c r="AN196" t="s">
        <v>571</v>
      </c>
      <c r="AO196" t="s">
        <v>71</v>
      </c>
      <c r="AP196" t="s">
        <v>1026</v>
      </c>
      <c r="AQ196">
        <v>15</v>
      </c>
      <c r="AR196">
        <v>32</v>
      </c>
      <c r="AS196">
        <v>79</v>
      </c>
      <c r="AT196" t="s">
        <v>1027</v>
      </c>
      <c r="AU196" s="1">
        <v>29587</v>
      </c>
      <c r="AW196" t="s">
        <v>186</v>
      </c>
    </row>
    <row r="197" spans="1:50" x14ac:dyDescent="0.35">
      <c r="A197" s="1">
        <v>43466</v>
      </c>
      <c r="B197" t="s">
        <v>1028</v>
      </c>
      <c r="C197" t="s">
        <v>1029</v>
      </c>
      <c r="D197">
        <v>121</v>
      </c>
      <c r="E197">
        <v>121</v>
      </c>
      <c r="F197">
        <v>244</v>
      </c>
      <c r="G197">
        <v>244</v>
      </c>
      <c r="H197" t="s">
        <v>1030</v>
      </c>
      <c r="I197" t="s">
        <v>64</v>
      </c>
      <c r="J197" t="s">
        <v>65</v>
      </c>
      <c r="K197" t="s">
        <v>66</v>
      </c>
      <c r="M197">
        <v>992</v>
      </c>
      <c r="N197">
        <v>993</v>
      </c>
      <c r="O197" s="6">
        <v>4634</v>
      </c>
      <c r="P197">
        <v>4.67</v>
      </c>
      <c r="R197" s="2">
        <v>2542</v>
      </c>
      <c r="S197" s="2">
        <v>2542</v>
      </c>
      <c r="T197">
        <v>313</v>
      </c>
      <c r="U197">
        <v>0.317</v>
      </c>
      <c r="V197">
        <v>8</v>
      </c>
      <c r="W197">
        <v>1</v>
      </c>
      <c r="X197">
        <v>9</v>
      </c>
      <c r="Y197" t="s">
        <v>1031</v>
      </c>
      <c r="Z197" s="2">
        <v>417367</v>
      </c>
      <c r="AA197">
        <v>9.58</v>
      </c>
      <c r="AB197" s="2">
        <v>386817</v>
      </c>
      <c r="AC197">
        <v>8.8800000000000008</v>
      </c>
      <c r="AD197" s="2">
        <v>78477</v>
      </c>
      <c r="AE197" s="2">
        <v>9236613</v>
      </c>
      <c r="AF197" s="3">
        <v>0.188</v>
      </c>
      <c r="AG197">
        <v>265</v>
      </c>
      <c r="AH197" s="4">
        <v>20670000</v>
      </c>
      <c r="AI197" s="4">
        <v>4456</v>
      </c>
      <c r="AJ197" s="4">
        <v>530</v>
      </c>
      <c r="AK197" t="s">
        <v>1032</v>
      </c>
      <c r="AL197" t="s">
        <v>1033</v>
      </c>
      <c r="AM197" t="s">
        <v>1034</v>
      </c>
      <c r="AN197" t="s">
        <v>997</v>
      </c>
      <c r="AO197" t="s">
        <v>71</v>
      </c>
      <c r="AP197">
        <v>1</v>
      </c>
      <c r="AQ197">
        <v>15</v>
      </c>
      <c r="AR197">
        <v>29</v>
      </c>
      <c r="AS197">
        <v>84</v>
      </c>
      <c r="AT197">
        <v>8</v>
      </c>
      <c r="AU197" s="1">
        <v>23832</v>
      </c>
    </row>
    <row r="198" spans="1:50" x14ac:dyDescent="0.35">
      <c r="A198" s="1">
        <v>43466</v>
      </c>
      <c r="B198" t="s">
        <v>1035</v>
      </c>
      <c r="C198" t="s">
        <v>1036</v>
      </c>
      <c r="D198">
        <v>314</v>
      </c>
      <c r="E198">
        <v>35</v>
      </c>
      <c r="F198">
        <v>306</v>
      </c>
      <c r="G198">
        <v>306</v>
      </c>
      <c r="H198" t="s">
        <v>1037</v>
      </c>
      <c r="I198" t="s">
        <v>64</v>
      </c>
      <c r="J198" t="s">
        <v>75</v>
      </c>
      <c r="K198" t="s">
        <v>235</v>
      </c>
      <c r="M198">
        <v>276</v>
      </c>
      <c r="N198">
        <v>277</v>
      </c>
      <c r="O198">
        <v>996</v>
      </c>
      <c r="P198">
        <v>3.61</v>
      </c>
      <c r="R198">
        <v>348</v>
      </c>
      <c r="S198">
        <v>348</v>
      </c>
      <c r="T198">
        <v>244</v>
      </c>
      <c r="U198">
        <v>0.89100000000000001</v>
      </c>
      <c r="V198">
        <v>1</v>
      </c>
      <c r="W198">
        <v>0</v>
      </c>
      <c r="X198">
        <v>2</v>
      </c>
      <c r="Y198">
        <v>10</v>
      </c>
      <c r="Z198" s="2">
        <v>120879</v>
      </c>
      <c r="AA198">
        <v>2.78</v>
      </c>
      <c r="AB198" s="2">
        <v>120879</v>
      </c>
      <c r="AC198">
        <v>2.78</v>
      </c>
      <c r="AD198" s="2">
        <v>29107</v>
      </c>
      <c r="AE198" s="2">
        <v>2204124</v>
      </c>
      <c r="AF198" s="3">
        <v>0.24079999999999999</v>
      </c>
      <c r="AG198">
        <v>125</v>
      </c>
      <c r="AH198" s="4">
        <v>18511313</v>
      </c>
      <c r="AI198" s="4">
        <v>18493</v>
      </c>
      <c r="AJ198" s="4">
        <v>327</v>
      </c>
      <c r="AK198" t="s">
        <v>858</v>
      </c>
      <c r="AL198" t="s">
        <v>1038</v>
      </c>
      <c r="AM198" t="s">
        <v>1039</v>
      </c>
      <c r="AO198" t="s">
        <v>268</v>
      </c>
      <c r="AP198">
        <v>1</v>
      </c>
      <c r="AQ198">
        <v>11</v>
      </c>
      <c r="AR198">
        <v>23</v>
      </c>
      <c r="AS198">
        <v>64</v>
      </c>
      <c r="AT198">
        <v>49</v>
      </c>
      <c r="AU198" s="1">
        <v>30875</v>
      </c>
      <c r="AW198" t="s">
        <v>236</v>
      </c>
      <c r="AX198" t="s">
        <v>108</v>
      </c>
    </row>
    <row r="199" spans="1:50" x14ac:dyDescent="0.35">
      <c r="A199" s="1">
        <v>43466</v>
      </c>
      <c r="B199" t="s">
        <v>1040</v>
      </c>
      <c r="C199" t="s">
        <v>1041</v>
      </c>
      <c r="D199">
        <v>43</v>
      </c>
      <c r="E199">
        <v>36</v>
      </c>
      <c r="F199">
        <v>585</v>
      </c>
      <c r="G199">
        <v>585</v>
      </c>
      <c r="H199" t="s">
        <v>1042</v>
      </c>
      <c r="I199" t="s">
        <v>64</v>
      </c>
      <c r="J199" t="s">
        <v>65</v>
      </c>
      <c r="K199" t="s">
        <v>66</v>
      </c>
      <c r="M199" s="2">
        <v>1146</v>
      </c>
      <c r="N199" s="2">
        <v>1148</v>
      </c>
      <c r="O199" s="6">
        <v>4966</v>
      </c>
      <c r="P199">
        <v>4.33</v>
      </c>
      <c r="R199" s="2">
        <v>2327</v>
      </c>
      <c r="S199" s="2">
        <v>2327</v>
      </c>
      <c r="T199">
        <v>463</v>
      </c>
      <c r="U199">
        <v>0.41</v>
      </c>
      <c r="V199">
        <v>16</v>
      </c>
      <c r="W199">
        <v>1</v>
      </c>
      <c r="X199">
        <v>33</v>
      </c>
      <c r="Y199">
        <v>6</v>
      </c>
      <c r="Z199" s="2">
        <v>1036600</v>
      </c>
      <c r="AA199">
        <v>23.8</v>
      </c>
      <c r="AB199" s="2">
        <v>1036600</v>
      </c>
      <c r="AC199">
        <v>23.8</v>
      </c>
      <c r="AD199" s="2">
        <v>177223</v>
      </c>
      <c r="AE199" s="2">
        <v>9377365</v>
      </c>
      <c r="AF199" s="3">
        <v>0.17100000000000001</v>
      </c>
      <c r="AG199">
        <v>98</v>
      </c>
      <c r="AH199" s="4">
        <v>13817794</v>
      </c>
      <c r="AI199" s="4">
        <v>2779</v>
      </c>
      <c r="AJ199" s="4">
        <v>516</v>
      </c>
      <c r="AK199" t="s">
        <v>959</v>
      </c>
      <c r="AL199" t="s">
        <v>1043</v>
      </c>
      <c r="AM199" t="s">
        <v>961</v>
      </c>
      <c r="AN199" t="s">
        <v>1044</v>
      </c>
      <c r="AO199" t="s">
        <v>80</v>
      </c>
      <c r="AP199">
        <v>15</v>
      </c>
      <c r="AQ199">
        <v>9</v>
      </c>
      <c r="AR199">
        <v>19</v>
      </c>
      <c r="AS199">
        <v>41</v>
      </c>
      <c r="AT199">
        <v>46</v>
      </c>
      <c r="AU199" s="1">
        <v>18611</v>
      </c>
      <c r="AV199" t="s">
        <v>688</v>
      </c>
    </row>
    <row r="200" spans="1:50" x14ac:dyDescent="0.35">
      <c r="A200" s="1">
        <v>43466</v>
      </c>
      <c r="B200" t="s">
        <v>1045</v>
      </c>
      <c r="C200" t="s">
        <v>1046</v>
      </c>
      <c r="D200">
        <v>51</v>
      </c>
      <c r="E200">
        <v>165</v>
      </c>
      <c r="F200">
        <v>573</v>
      </c>
      <c r="G200">
        <v>571</v>
      </c>
      <c r="H200" t="s">
        <v>1047</v>
      </c>
      <c r="I200" t="s">
        <v>64</v>
      </c>
      <c r="J200" t="s">
        <v>65</v>
      </c>
      <c r="K200" t="s">
        <v>66</v>
      </c>
      <c r="M200">
        <v>417</v>
      </c>
      <c r="N200">
        <v>418</v>
      </c>
      <c r="O200" s="6">
        <v>1766.5</v>
      </c>
      <c r="P200">
        <v>4.24</v>
      </c>
      <c r="R200">
        <v>837</v>
      </c>
      <c r="S200">
        <v>837</v>
      </c>
      <c r="T200">
        <v>140</v>
      </c>
      <c r="U200">
        <v>0.34</v>
      </c>
      <c r="V200">
        <v>7</v>
      </c>
      <c r="W200">
        <v>0</v>
      </c>
      <c r="X200">
        <v>14</v>
      </c>
      <c r="Y200">
        <v>6</v>
      </c>
      <c r="Z200" s="2">
        <v>354220</v>
      </c>
      <c r="AA200">
        <v>8.1300000000000008</v>
      </c>
      <c r="AB200" s="2">
        <v>310500</v>
      </c>
      <c r="AC200">
        <v>7.13</v>
      </c>
      <c r="AD200" s="2">
        <v>66101</v>
      </c>
      <c r="AE200" s="2">
        <v>3931321</v>
      </c>
      <c r="AF200" s="3">
        <v>0.18659999999999999</v>
      </c>
      <c r="AG200">
        <v>103</v>
      </c>
      <c r="AH200" s="4">
        <v>5137275</v>
      </c>
      <c r="AI200" s="4">
        <v>2901</v>
      </c>
      <c r="AJ200" s="4">
        <v>548</v>
      </c>
      <c r="AK200" t="s">
        <v>1048</v>
      </c>
      <c r="AL200" t="s">
        <v>1049</v>
      </c>
      <c r="AM200" t="s">
        <v>416</v>
      </c>
      <c r="AN200" t="s">
        <v>1050</v>
      </c>
      <c r="AO200" t="s">
        <v>198</v>
      </c>
      <c r="AP200">
        <v>14</v>
      </c>
      <c r="AQ200">
        <v>5</v>
      </c>
      <c r="AR200">
        <v>10</v>
      </c>
      <c r="AS200">
        <v>31</v>
      </c>
      <c r="AT200">
        <v>31</v>
      </c>
      <c r="AU200" s="1">
        <v>18687</v>
      </c>
      <c r="AV200" t="s">
        <v>547</v>
      </c>
    </row>
    <row r="201" spans="1:50" x14ac:dyDescent="0.35">
      <c r="A201" s="1">
        <v>43466</v>
      </c>
      <c r="B201" t="s">
        <v>1051</v>
      </c>
      <c r="C201" t="s">
        <v>1052</v>
      </c>
      <c r="D201">
        <v>162</v>
      </c>
      <c r="E201">
        <v>162</v>
      </c>
      <c r="F201">
        <v>269</v>
      </c>
      <c r="G201">
        <v>269</v>
      </c>
      <c r="H201" t="s">
        <v>1053</v>
      </c>
      <c r="I201" t="s">
        <v>64</v>
      </c>
      <c r="J201" t="s">
        <v>65</v>
      </c>
      <c r="K201" t="s">
        <v>66</v>
      </c>
      <c r="M201">
        <v>238</v>
      </c>
      <c r="N201">
        <v>238</v>
      </c>
      <c r="O201" s="6">
        <v>1077</v>
      </c>
      <c r="P201">
        <v>4.53</v>
      </c>
      <c r="R201">
        <v>640</v>
      </c>
      <c r="S201">
        <v>640</v>
      </c>
      <c r="T201">
        <v>62</v>
      </c>
      <c r="U201">
        <v>0.26600000000000001</v>
      </c>
      <c r="V201">
        <v>3</v>
      </c>
      <c r="W201">
        <v>1</v>
      </c>
      <c r="X201">
        <v>4</v>
      </c>
      <c r="Y201">
        <v>14</v>
      </c>
      <c r="Z201" s="2">
        <v>112916</v>
      </c>
      <c r="AA201">
        <v>2.59</v>
      </c>
      <c r="AB201" s="2">
        <v>112916</v>
      </c>
      <c r="AC201">
        <v>2.59</v>
      </c>
      <c r="AD201" s="2">
        <v>16412</v>
      </c>
      <c r="AE201" s="2">
        <v>2178743</v>
      </c>
      <c r="AF201" s="3">
        <v>0.14530000000000001</v>
      </c>
      <c r="AG201">
        <v>247</v>
      </c>
      <c r="AH201" s="4">
        <v>4875929</v>
      </c>
      <c r="AI201" s="4">
        <v>4527</v>
      </c>
      <c r="AJ201" s="4">
        <v>684</v>
      </c>
      <c r="AK201" t="s">
        <v>541</v>
      </c>
      <c r="AL201" t="s">
        <v>1054</v>
      </c>
      <c r="AM201" t="s">
        <v>361</v>
      </c>
      <c r="AN201" t="s">
        <v>845</v>
      </c>
      <c r="AO201" t="s">
        <v>80</v>
      </c>
      <c r="AP201">
        <v>16</v>
      </c>
      <c r="AQ201">
        <v>8</v>
      </c>
      <c r="AR201">
        <v>18</v>
      </c>
      <c r="AS201">
        <v>55</v>
      </c>
      <c r="AT201">
        <v>37</v>
      </c>
      <c r="AU201" s="1">
        <v>24928</v>
      </c>
    </row>
    <row r="202" spans="1:50" x14ac:dyDescent="0.35">
      <c r="A202" s="1">
        <v>43466</v>
      </c>
      <c r="B202" t="s">
        <v>1055</v>
      </c>
      <c r="C202" t="s">
        <v>519</v>
      </c>
      <c r="D202">
        <v>313</v>
      </c>
      <c r="E202">
        <v>351</v>
      </c>
      <c r="F202">
        <v>287</v>
      </c>
      <c r="G202">
        <v>765</v>
      </c>
      <c r="H202" t="s">
        <v>1056</v>
      </c>
      <c r="I202" t="s">
        <v>64</v>
      </c>
      <c r="J202" t="s">
        <v>75</v>
      </c>
      <c r="K202" t="s">
        <v>84</v>
      </c>
      <c r="M202">
        <v>125</v>
      </c>
      <c r="N202">
        <v>125</v>
      </c>
      <c r="O202">
        <v>540.5</v>
      </c>
      <c r="P202">
        <v>4.32</v>
      </c>
      <c r="R202">
        <v>304</v>
      </c>
      <c r="S202">
        <v>304</v>
      </c>
      <c r="T202">
        <v>16</v>
      </c>
      <c r="U202">
        <v>0.13100000000000001</v>
      </c>
      <c r="V202">
        <v>5</v>
      </c>
      <c r="W202">
        <v>0</v>
      </c>
      <c r="X202">
        <v>5</v>
      </c>
      <c r="Y202">
        <v>4</v>
      </c>
      <c r="Z202" s="2">
        <v>242141</v>
      </c>
      <c r="AA202">
        <v>5.56</v>
      </c>
      <c r="AB202" s="2">
        <v>242141</v>
      </c>
      <c r="AC202">
        <v>5.56</v>
      </c>
      <c r="AD202" s="2">
        <v>78188</v>
      </c>
      <c r="AE202" s="2">
        <v>2000000</v>
      </c>
      <c r="AF202" s="3">
        <v>0.32290000000000002</v>
      </c>
      <c r="AG202">
        <v>55</v>
      </c>
      <c r="AH202" s="4">
        <v>8068686</v>
      </c>
      <c r="AI202" s="4">
        <v>14942</v>
      </c>
      <c r="AJ202" s="4">
        <v>599</v>
      </c>
      <c r="AK202" t="s">
        <v>341</v>
      </c>
      <c r="AL202" t="s">
        <v>203</v>
      </c>
      <c r="AM202" t="s">
        <v>1057</v>
      </c>
      <c r="AN202" t="s">
        <v>1058</v>
      </c>
      <c r="AO202" t="s">
        <v>80</v>
      </c>
      <c r="AP202">
        <v>16</v>
      </c>
      <c r="AQ202">
        <v>8</v>
      </c>
      <c r="AR202">
        <v>25</v>
      </c>
      <c r="AS202">
        <v>55</v>
      </c>
      <c r="AT202">
        <v>41</v>
      </c>
      <c r="AU202" s="1">
        <v>31726</v>
      </c>
      <c r="AX202" t="s">
        <v>108</v>
      </c>
    </row>
    <row r="203" spans="1:50" x14ac:dyDescent="0.35">
      <c r="A203" s="1">
        <v>43466</v>
      </c>
      <c r="B203" t="s">
        <v>1059</v>
      </c>
      <c r="C203" t="s">
        <v>494</v>
      </c>
      <c r="D203">
        <v>172</v>
      </c>
      <c r="E203">
        <v>172</v>
      </c>
      <c r="F203">
        <v>582</v>
      </c>
      <c r="G203">
        <v>582</v>
      </c>
      <c r="H203" t="s">
        <v>1060</v>
      </c>
      <c r="I203" t="s">
        <v>64</v>
      </c>
      <c r="J203" t="s">
        <v>65</v>
      </c>
      <c r="K203" t="s">
        <v>66</v>
      </c>
      <c r="M203">
        <v>570</v>
      </c>
      <c r="N203">
        <v>573</v>
      </c>
      <c r="O203" s="6">
        <v>2204</v>
      </c>
      <c r="P203">
        <v>3.87</v>
      </c>
      <c r="R203">
        <v>947</v>
      </c>
      <c r="S203">
        <v>947</v>
      </c>
      <c r="T203">
        <v>305</v>
      </c>
      <c r="U203">
        <v>0.54400000000000004</v>
      </c>
      <c r="V203">
        <v>6</v>
      </c>
      <c r="W203">
        <v>1</v>
      </c>
      <c r="X203">
        <v>7</v>
      </c>
      <c r="Y203" t="s">
        <v>1061</v>
      </c>
      <c r="Z203" s="2">
        <v>276010</v>
      </c>
      <c r="AA203">
        <v>6.34</v>
      </c>
      <c r="AB203" s="2">
        <v>276010</v>
      </c>
      <c r="AC203">
        <v>6.34</v>
      </c>
      <c r="AD203" s="2">
        <v>34501</v>
      </c>
      <c r="AE203" s="2">
        <v>5421328</v>
      </c>
      <c r="AF203" s="3">
        <v>0.125</v>
      </c>
      <c r="AG203">
        <v>149</v>
      </c>
      <c r="AH203" s="4">
        <v>15000000</v>
      </c>
      <c r="AI203" s="4">
        <v>6649</v>
      </c>
      <c r="AJ203" s="4">
        <v>525</v>
      </c>
      <c r="AK203" t="s">
        <v>485</v>
      </c>
      <c r="AL203" t="s">
        <v>411</v>
      </c>
      <c r="AM203" t="s">
        <v>496</v>
      </c>
      <c r="AN203" t="s">
        <v>492</v>
      </c>
      <c r="AO203" t="s">
        <v>80</v>
      </c>
      <c r="AP203">
        <v>13</v>
      </c>
      <c r="AQ203">
        <v>8</v>
      </c>
      <c r="AR203">
        <v>23</v>
      </c>
      <c r="AS203">
        <v>46</v>
      </c>
      <c r="AT203">
        <v>47</v>
      </c>
      <c r="AU203" s="1">
        <v>25568</v>
      </c>
      <c r="AV203" t="s">
        <v>681</v>
      </c>
    </row>
    <row r="204" spans="1:50" x14ac:dyDescent="0.35">
      <c r="A204" s="1">
        <v>43466</v>
      </c>
      <c r="B204" t="s">
        <v>1062</v>
      </c>
      <c r="C204" t="s">
        <v>375</v>
      </c>
      <c r="D204">
        <v>195</v>
      </c>
      <c r="E204">
        <v>247</v>
      </c>
      <c r="F204">
        <v>393</v>
      </c>
      <c r="G204">
        <v>393</v>
      </c>
      <c r="H204" t="s">
        <v>1063</v>
      </c>
      <c r="I204" t="s">
        <v>64</v>
      </c>
      <c r="J204" t="s">
        <v>75</v>
      </c>
      <c r="K204" t="s">
        <v>235</v>
      </c>
      <c r="M204">
        <v>113</v>
      </c>
      <c r="N204">
        <v>115</v>
      </c>
      <c r="O204">
        <v>340.5</v>
      </c>
      <c r="P204">
        <v>3.01</v>
      </c>
      <c r="R204">
        <v>117</v>
      </c>
      <c r="S204">
        <v>117</v>
      </c>
      <c r="T204">
        <v>107</v>
      </c>
      <c r="U204">
        <v>0.95499999999999996</v>
      </c>
      <c r="V204">
        <v>1</v>
      </c>
      <c r="W204">
        <v>0</v>
      </c>
      <c r="X204">
        <v>1</v>
      </c>
      <c r="Y204">
        <v>6</v>
      </c>
      <c r="Z204" s="2">
        <v>27419</v>
      </c>
      <c r="AA204">
        <v>0.63</v>
      </c>
      <c r="AB204" s="2">
        <v>27419</v>
      </c>
      <c r="AC204">
        <v>0.63</v>
      </c>
      <c r="AD204" s="2">
        <v>12739</v>
      </c>
      <c r="AE204" s="2">
        <v>750300</v>
      </c>
      <c r="AF204" s="3">
        <v>0.46460000000000001</v>
      </c>
      <c r="AG204">
        <v>186</v>
      </c>
      <c r="AH204" s="4">
        <v>4584000</v>
      </c>
      <c r="AI204" s="4">
        <v>12257</v>
      </c>
      <c r="AJ204" s="4">
        <v>315</v>
      </c>
      <c r="AK204" t="s">
        <v>1064</v>
      </c>
      <c r="AL204" t="s">
        <v>183</v>
      </c>
      <c r="AM204" t="s">
        <v>101</v>
      </c>
      <c r="AN204" t="s">
        <v>291</v>
      </c>
      <c r="AO204" t="s">
        <v>80</v>
      </c>
      <c r="AP204">
        <v>4</v>
      </c>
      <c r="AQ204">
        <v>8</v>
      </c>
      <c r="AR204">
        <v>18</v>
      </c>
      <c r="AS204">
        <v>54</v>
      </c>
      <c r="AT204">
        <v>34</v>
      </c>
      <c r="AU204" s="1">
        <v>28215</v>
      </c>
      <c r="AW204" t="s">
        <v>236</v>
      </c>
    </row>
    <row r="205" spans="1:50" x14ac:dyDescent="0.35">
      <c r="A205" s="1">
        <v>43466</v>
      </c>
      <c r="B205" t="s">
        <v>1065</v>
      </c>
      <c r="C205" t="s">
        <v>1017</v>
      </c>
      <c r="D205">
        <v>204</v>
      </c>
      <c r="E205">
        <v>241</v>
      </c>
      <c r="F205">
        <v>321</v>
      </c>
      <c r="G205">
        <v>346</v>
      </c>
      <c r="H205" t="s">
        <v>1066</v>
      </c>
      <c r="I205" t="s">
        <v>64</v>
      </c>
      <c r="J205" t="s">
        <v>75</v>
      </c>
      <c r="K205" t="s">
        <v>66</v>
      </c>
      <c r="M205">
        <v>90</v>
      </c>
      <c r="N205">
        <v>90</v>
      </c>
      <c r="O205">
        <v>419</v>
      </c>
      <c r="P205">
        <v>4.66</v>
      </c>
      <c r="R205">
        <v>205</v>
      </c>
      <c r="S205">
        <v>205</v>
      </c>
      <c r="T205">
        <v>37</v>
      </c>
      <c r="U205">
        <v>0.42</v>
      </c>
      <c r="V205">
        <v>2</v>
      </c>
      <c r="W205">
        <v>1</v>
      </c>
      <c r="X205">
        <v>2</v>
      </c>
      <c r="Y205">
        <v>6</v>
      </c>
      <c r="Z205" s="2">
        <v>32127</v>
      </c>
      <c r="AA205">
        <v>0.74</v>
      </c>
      <c r="AB205" s="2">
        <v>32127</v>
      </c>
      <c r="AC205">
        <v>0.74</v>
      </c>
      <c r="AD205" s="2">
        <v>14614</v>
      </c>
      <c r="AE205" s="2">
        <v>950094</v>
      </c>
      <c r="AF205" s="3">
        <v>0.45490000000000003</v>
      </c>
      <c r="AG205">
        <v>277</v>
      </c>
      <c r="AH205" s="4">
        <v>2101938</v>
      </c>
      <c r="AI205" s="4">
        <v>5017</v>
      </c>
      <c r="AJ205" s="4">
        <v>542</v>
      </c>
      <c r="AK205" t="s">
        <v>1067</v>
      </c>
      <c r="AL205" t="s">
        <v>398</v>
      </c>
      <c r="AM205" t="s">
        <v>1068</v>
      </c>
      <c r="AN205" t="s">
        <v>945</v>
      </c>
      <c r="AO205" t="s">
        <v>95</v>
      </c>
      <c r="AP205">
        <v>11</v>
      </c>
      <c r="AQ205">
        <v>13</v>
      </c>
      <c r="AR205">
        <v>30</v>
      </c>
      <c r="AS205">
        <v>68</v>
      </c>
      <c r="AT205">
        <v>9</v>
      </c>
      <c r="AU205" s="1">
        <v>25658</v>
      </c>
    </row>
    <row r="206" spans="1:50" x14ac:dyDescent="0.35">
      <c r="A206" s="1">
        <v>43466</v>
      </c>
      <c r="B206" t="s">
        <v>1069</v>
      </c>
      <c r="C206" t="s">
        <v>519</v>
      </c>
      <c r="D206">
        <v>351</v>
      </c>
      <c r="E206">
        <v>351</v>
      </c>
      <c r="F206">
        <v>765</v>
      </c>
      <c r="G206">
        <v>765</v>
      </c>
      <c r="H206" t="s">
        <v>1070</v>
      </c>
      <c r="I206" t="s">
        <v>64</v>
      </c>
      <c r="J206" t="s">
        <v>75</v>
      </c>
      <c r="K206" t="s">
        <v>84</v>
      </c>
      <c r="M206">
        <v>134</v>
      </c>
      <c r="N206">
        <v>134</v>
      </c>
      <c r="O206">
        <v>582</v>
      </c>
      <c r="P206">
        <v>4.34</v>
      </c>
      <c r="R206">
        <v>319</v>
      </c>
      <c r="S206">
        <v>319</v>
      </c>
      <c r="T206">
        <v>31</v>
      </c>
      <c r="U206">
        <v>0.23499999999999999</v>
      </c>
      <c r="V206">
        <v>9</v>
      </c>
      <c r="W206">
        <v>0</v>
      </c>
      <c r="X206">
        <v>9</v>
      </c>
      <c r="Y206">
        <v>4</v>
      </c>
      <c r="Z206" s="2">
        <v>53914</v>
      </c>
      <c r="AA206">
        <v>1.24</v>
      </c>
      <c r="AB206" s="2">
        <v>53914</v>
      </c>
      <c r="AC206">
        <v>1.24</v>
      </c>
      <c r="AD206" s="2">
        <v>33105</v>
      </c>
      <c r="AE206" s="2">
        <v>166531</v>
      </c>
      <c r="AF206" s="3">
        <v>0.61399999999999999</v>
      </c>
      <c r="AG206">
        <v>257</v>
      </c>
      <c r="AH206" s="4">
        <v>10500000</v>
      </c>
      <c r="AI206" s="4">
        <v>18041</v>
      </c>
      <c r="AJ206" s="4">
        <v>679</v>
      </c>
      <c r="AK206" t="s">
        <v>258</v>
      </c>
      <c r="AL206" t="s">
        <v>259</v>
      </c>
      <c r="AM206" t="s">
        <v>78</v>
      </c>
      <c r="AN206" t="s">
        <v>260</v>
      </c>
      <c r="AO206" t="s">
        <v>80</v>
      </c>
      <c r="AP206">
        <v>8</v>
      </c>
      <c r="AQ206">
        <v>9</v>
      </c>
      <c r="AR206" t="s">
        <v>524</v>
      </c>
      <c r="AS206">
        <v>55</v>
      </c>
      <c r="AT206">
        <v>36</v>
      </c>
      <c r="AU206" s="1">
        <v>31656</v>
      </c>
      <c r="AX206" t="s">
        <v>108</v>
      </c>
    </row>
    <row r="207" spans="1:50" x14ac:dyDescent="0.35">
      <c r="A207" s="1">
        <v>43466</v>
      </c>
      <c r="B207" t="s">
        <v>1071</v>
      </c>
      <c r="C207" t="s">
        <v>718</v>
      </c>
      <c r="D207">
        <v>47</v>
      </c>
      <c r="E207">
        <v>47</v>
      </c>
      <c r="F207">
        <v>580</v>
      </c>
      <c r="G207">
        <v>580</v>
      </c>
      <c r="H207" t="s">
        <v>1072</v>
      </c>
      <c r="I207" t="s">
        <v>64</v>
      </c>
      <c r="J207" t="s">
        <v>65</v>
      </c>
      <c r="K207" t="s">
        <v>66</v>
      </c>
      <c r="M207">
        <v>879</v>
      </c>
      <c r="N207">
        <v>879</v>
      </c>
      <c r="O207" s="6">
        <v>3712.5</v>
      </c>
      <c r="P207">
        <v>4.22</v>
      </c>
      <c r="R207" s="2">
        <v>1734</v>
      </c>
      <c r="S207" s="2">
        <v>1734</v>
      </c>
      <c r="T207">
        <v>359</v>
      </c>
      <c r="U207">
        <v>0.41299999999999998</v>
      </c>
      <c r="V207">
        <v>14</v>
      </c>
      <c r="W207">
        <v>0</v>
      </c>
      <c r="X207">
        <v>20</v>
      </c>
      <c r="Y207" t="s">
        <v>1073</v>
      </c>
      <c r="Z207" s="2">
        <v>485455</v>
      </c>
      <c r="AA207">
        <v>11.14</v>
      </c>
      <c r="AB207" s="2">
        <v>453178</v>
      </c>
      <c r="AC207">
        <v>10.4</v>
      </c>
      <c r="AD207" s="2">
        <v>96415</v>
      </c>
      <c r="AE207" s="2">
        <v>7454500</v>
      </c>
      <c r="AF207" s="3">
        <v>0.1986</v>
      </c>
      <c r="AG207">
        <v>156</v>
      </c>
      <c r="AH207" s="4">
        <v>9676316</v>
      </c>
      <c r="AI207" s="4">
        <v>2606</v>
      </c>
      <c r="AJ207" s="4">
        <v>506</v>
      </c>
      <c r="AK207" t="s">
        <v>608</v>
      </c>
      <c r="AL207" t="s">
        <v>720</v>
      </c>
      <c r="AM207" t="s">
        <v>1074</v>
      </c>
      <c r="AN207" t="s">
        <v>1075</v>
      </c>
      <c r="AO207" t="s">
        <v>71</v>
      </c>
      <c r="AP207">
        <v>11</v>
      </c>
      <c r="AQ207">
        <v>14</v>
      </c>
      <c r="AR207">
        <v>36</v>
      </c>
      <c r="AS207">
        <v>80</v>
      </c>
      <c r="AT207">
        <v>15</v>
      </c>
      <c r="AU207" s="1">
        <v>18791</v>
      </c>
      <c r="AV207" t="s">
        <v>681</v>
      </c>
    </row>
    <row r="208" spans="1:50" x14ac:dyDescent="0.35">
      <c r="A208" s="1">
        <v>43466</v>
      </c>
      <c r="B208" t="s">
        <v>1076</v>
      </c>
      <c r="C208" t="s">
        <v>1077</v>
      </c>
      <c r="D208">
        <v>24</v>
      </c>
      <c r="E208">
        <v>24</v>
      </c>
      <c r="F208">
        <v>522</v>
      </c>
      <c r="G208">
        <v>522</v>
      </c>
      <c r="H208" t="s">
        <v>1078</v>
      </c>
      <c r="I208" t="s">
        <v>64</v>
      </c>
      <c r="J208" t="s">
        <v>65</v>
      </c>
      <c r="K208" t="s">
        <v>66</v>
      </c>
      <c r="M208" s="2">
        <v>1789</v>
      </c>
      <c r="N208" s="2">
        <v>1791</v>
      </c>
      <c r="O208" s="6">
        <v>8508.5</v>
      </c>
      <c r="P208">
        <v>4.76</v>
      </c>
      <c r="R208" s="2">
        <v>4194</v>
      </c>
      <c r="S208" s="2">
        <v>4194</v>
      </c>
      <c r="T208">
        <v>627</v>
      </c>
      <c r="U208">
        <v>0.35499999999999998</v>
      </c>
      <c r="V208">
        <v>15</v>
      </c>
      <c r="W208">
        <v>0</v>
      </c>
      <c r="X208">
        <v>25</v>
      </c>
      <c r="Y208" s="7">
        <v>43629</v>
      </c>
      <c r="Z208" s="2">
        <v>748573</v>
      </c>
      <c r="AA208">
        <v>17.18</v>
      </c>
      <c r="AB208" s="2">
        <v>702358</v>
      </c>
      <c r="AC208">
        <v>16.12</v>
      </c>
      <c r="AD208" s="2">
        <v>167841</v>
      </c>
      <c r="AE208" s="2">
        <v>14503544</v>
      </c>
      <c r="AF208" s="3">
        <v>0.22420000000000001</v>
      </c>
      <c r="AG208">
        <v>244</v>
      </c>
      <c r="AH208" s="4">
        <v>20731000</v>
      </c>
      <c r="AI208" s="4">
        <v>2433</v>
      </c>
      <c r="AJ208" s="4">
        <v>519</v>
      </c>
      <c r="AK208" t="s">
        <v>971</v>
      </c>
      <c r="AL208" t="s">
        <v>87</v>
      </c>
      <c r="AM208" t="s">
        <v>1079</v>
      </c>
      <c r="AN208" t="s">
        <v>1080</v>
      </c>
      <c r="AO208" t="s">
        <v>71</v>
      </c>
      <c r="AP208">
        <v>1</v>
      </c>
      <c r="AQ208">
        <v>15</v>
      </c>
      <c r="AR208">
        <v>29</v>
      </c>
      <c r="AS208">
        <v>84</v>
      </c>
      <c r="AT208">
        <v>8</v>
      </c>
      <c r="AU208" s="1">
        <v>18628</v>
      </c>
      <c r="AV208" t="s">
        <v>161</v>
      </c>
    </row>
    <row r="209" spans="1:51" x14ac:dyDescent="0.35">
      <c r="A209" s="1">
        <v>43466</v>
      </c>
      <c r="B209" t="s">
        <v>1081</v>
      </c>
      <c r="C209" t="s">
        <v>298</v>
      </c>
      <c r="D209">
        <v>39</v>
      </c>
      <c r="E209">
        <v>39</v>
      </c>
      <c r="F209">
        <v>586</v>
      </c>
      <c r="G209">
        <v>586</v>
      </c>
      <c r="H209" t="s">
        <v>1082</v>
      </c>
      <c r="I209" t="s">
        <v>64</v>
      </c>
      <c r="J209" t="s">
        <v>65</v>
      </c>
      <c r="K209" t="s">
        <v>66</v>
      </c>
      <c r="M209" s="2">
        <v>1265</v>
      </c>
      <c r="N209" s="2">
        <v>1266</v>
      </c>
      <c r="O209" s="6">
        <v>5446.5</v>
      </c>
      <c r="P209">
        <v>4.3099999999999996</v>
      </c>
      <c r="R209" s="2">
        <v>2472</v>
      </c>
      <c r="S209" s="2">
        <v>2472</v>
      </c>
      <c r="T209">
        <v>528</v>
      </c>
      <c r="U209">
        <v>0.42199999999999999</v>
      </c>
      <c r="V209">
        <v>23</v>
      </c>
      <c r="W209">
        <v>0</v>
      </c>
      <c r="X209">
        <v>38</v>
      </c>
      <c r="Y209">
        <v>6</v>
      </c>
      <c r="Z209" s="2">
        <v>1034160</v>
      </c>
      <c r="AA209">
        <v>23.74</v>
      </c>
      <c r="AB209" s="2">
        <v>967252</v>
      </c>
      <c r="AC209">
        <v>22.21</v>
      </c>
      <c r="AD209" s="2">
        <v>184875</v>
      </c>
      <c r="AE209" s="2">
        <v>10665277</v>
      </c>
      <c r="AF209" s="3">
        <v>0.17879999999999999</v>
      </c>
      <c r="AG209">
        <v>104</v>
      </c>
      <c r="AH209" s="4">
        <v>15295753</v>
      </c>
      <c r="AI209" s="4">
        <v>2806</v>
      </c>
      <c r="AJ209" s="4">
        <v>541</v>
      </c>
      <c r="AK209" t="s">
        <v>1083</v>
      </c>
      <c r="AL209" t="s">
        <v>1084</v>
      </c>
      <c r="AM209" t="s">
        <v>1085</v>
      </c>
      <c r="AN209" t="s">
        <v>300</v>
      </c>
      <c r="AO209" t="s">
        <v>71</v>
      </c>
      <c r="AP209">
        <v>11</v>
      </c>
      <c r="AQ209">
        <v>14</v>
      </c>
      <c r="AR209">
        <v>34</v>
      </c>
      <c r="AS209">
        <v>80</v>
      </c>
      <c r="AT209">
        <v>13</v>
      </c>
      <c r="AU209" s="1">
        <v>18444</v>
      </c>
      <c r="AV209" t="s">
        <v>269</v>
      </c>
    </row>
    <row r="210" spans="1:51" x14ac:dyDescent="0.35">
      <c r="A210" s="1">
        <v>43466</v>
      </c>
      <c r="B210" t="s">
        <v>1086</v>
      </c>
      <c r="C210" t="s">
        <v>1087</v>
      </c>
      <c r="D210">
        <v>194</v>
      </c>
      <c r="E210">
        <v>194</v>
      </c>
      <c r="F210">
        <v>305</v>
      </c>
      <c r="G210">
        <v>305</v>
      </c>
      <c r="H210" t="s">
        <v>1088</v>
      </c>
      <c r="I210" t="s">
        <v>64</v>
      </c>
      <c r="J210" t="s">
        <v>65</v>
      </c>
      <c r="K210" t="s">
        <v>66</v>
      </c>
      <c r="M210">
        <v>336</v>
      </c>
      <c r="N210">
        <v>336</v>
      </c>
      <c r="O210" s="6">
        <v>1343</v>
      </c>
      <c r="P210">
        <v>4</v>
      </c>
      <c r="R210">
        <v>627</v>
      </c>
      <c r="S210">
        <v>627</v>
      </c>
      <c r="T210">
        <v>145</v>
      </c>
      <c r="U210">
        <v>0.438</v>
      </c>
      <c r="V210">
        <v>3</v>
      </c>
      <c r="W210">
        <v>1</v>
      </c>
      <c r="X210">
        <v>3</v>
      </c>
      <c r="Y210" s="7">
        <v>43693</v>
      </c>
      <c r="Z210" s="2">
        <v>236930</v>
      </c>
      <c r="AA210">
        <v>5.44</v>
      </c>
      <c r="AB210" s="2">
        <v>236930</v>
      </c>
      <c r="AC210">
        <v>5.44</v>
      </c>
      <c r="AD210" s="2">
        <v>40998</v>
      </c>
      <c r="AE210" s="2">
        <v>2712190</v>
      </c>
      <c r="AF210" s="3">
        <v>0.17299999999999999</v>
      </c>
      <c r="AG210">
        <v>115</v>
      </c>
      <c r="AH210" s="4">
        <v>11936021</v>
      </c>
      <c r="AI210" s="4">
        <v>8606</v>
      </c>
      <c r="AJ210" s="4">
        <v>462</v>
      </c>
      <c r="AK210" t="s">
        <v>1089</v>
      </c>
      <c r="AL210" t="s">
        <v>314</v>
      </c>
      <c r="AM210" t="s">
        <v>332</v>
      </c>
      <c r="AN210" t="s">
        <v>886</v>
      </c>
      <c r="AO210" t="s">
        <v>80</v>
      </c>
      <c r="AP210">
        <v>5</v>
      </c>
      <c r="AQ210">
        <v>8</v>
      </c>
      <c r="AR210">
        <v>19</v>
      </c>
      <c r="AS210">
        <v>60</v>
      </c>
      <c r="AT210">
        <v>42</v>
      </c>
      <c r="AU210" s="1">
        <v>26572</v>
      </c>
    </row>
    <row r="211" spans="1:51" x14ac:dyDescent="0.35">
      <c r="A211" s="1">
        <v>43466</v>
      </c>
      <c r="B211" t="s">
        <v>1090</v>
      </c>
      <c r="C211" t="s">
        <v>1091</v>
      </c>
      <c r="D211">
        <v>89</v>
      </c>
      <c r="E211">
        <v>89</v>
      </c>
      <c r="F211">
        <v>235</v>
      </c>
      <c r="G211">
        <v>235</v>
      </c>
      <c r="H211" t="s">
        <v>1092</v>
      </c>
      <c r="I211" t="s">
        <v>64</v>
      </c>
      <c r="J211" t="s">
        <v>65</v>
      </c>
      <c r="K211" t="s">
        <v>66</v>
      </c>
      <c r="M211" s="2">
        <v>1500</v>
      </c>
      <c r="N211" s="2">
        <v>1500</v>
      </c>
      <c r="O211" s="6">
        <v>7098</v>
      </c>
      <c r="P211">
        <v>4.7300000000000004</v>
      </c>
      <c r="R211" s="2">
        <v>3651</v>
      </c>
      <c r="S211" s="2">
        <v>3651</v>
      </c>
      <c r="T211">
        <v>471</v>
      </c>
      <c r="U211">
        <v>0.317</v>
      </c>
      <c r="V211">
        <v>22</v>
      </c>
      <c r="W211">
        <v>2</v>
      </c>
      <c r="X211">
        <v>25</v>
      </c>
      <c r="Y211">
        <v>8</v>
      </c>
      <c r="Z211" s="2">
        <v>1354844</v>
      </c>
      <c r="AA211">
        <v>31.1</v>
      </c>
      <c r="AB211" s="2">
        <v>1311306</v>
      </c>
      <c r="AC211">
        <v>30.1</v>
      </c>
      <c r="AD211" s="2">
        <v>193511</v>
      </c>
      <c r="AE211" s="2">
        <v>13316063</v>
      </c>
      <c r="AF211" s="3">
        <v>0.14280000000000001</v>
      </c>
      <c r="AG211">
        <v>117</v>
      </c>
      <c r="AH211" s="4">
        <v>20134047</v>
      </c>
      <c r="AI211" s="4">
        <v>2835</v>
      </c>
      <c r="AJ211" s="4">
        <v>557</v>
      </c>
      <c r="AK211" t="s">
        <v>1093</v>
      </c>
      <c r="AL211" t="s">
        <v>312</v>
      </c>
      <c r="AM211" t="s">
        <v>1094</v>
      </c>
      <c r="AN211" t="s">
        <v>332</v>
      </c>
      <c r="AO211" t="s">
        <v>80</v>
      </c>
      <c r="AP211">
        <v>5</v>
      </c>
      <c r="AQ211">
        <v>8</v>
      </c>
      <c r="AR211">
        <v>19</v>
      </c>
      <c r="AS211">
        <v>60</v>
      </c>
      <c r="AT211">
        <v>42</v>
      </c>
      <c r="AU211" s="1">
        <v>21823</v>
      </c>
    </row>
    <row r="212" spans="1:51" x14ac:dyDescent="0.35">
      <c r="A212" s="1">
        <v>43466</v>
      </c>
      <c r="B212" t="s">
        <v>1095</v>
      </c>
      <c r="C212" t="s">
        <v>1096</v>
      </c>
      <c r="D212">
        <v>149</v>
      </c>
      <c r="E212">
        <v>149</v>
      </c>
      <c r="F212">
        <v>260</v>
      </c>
      <c r="G212">
        <v>260</v>
      </c>
      <c r="H212" t="s">
        <v>1097</v>
      </c>
      <c r="I212" t="s">
        <v>64</v>
      </c>
      <c r="J212" t="s">
        <v>65</v>
      </c>
      <c r="K212" t="s">
        <v>66</v>
      </c>
      <c r="M212" s="2">
        <v>1614</v>
      </c>
      <c r="N212" s="2">
        <v>1614</v>
      </c>
      <c r="O212" s="6">
        <v>7682</v>
      </c>
      <c r="P212">
        <v>4.76</v>
      </c>
      <c r="R212" s="2">
        <v>3941</v>
      </c>
      <c r="S212" s="2">
        <v>3941</v>
      </c>
      <c r="T212">
        <v>581</v>
      </c>
      <c r="U212">
        <v>0.36499999999999999</v>
      </c>
      <c r="V212">
        <v>4</v>
      </c>
      <c r="W212">
        <v>4</v>
      </c>
      <c r="X212">
        <v>12</v>
      </c>
      <c r="Y212">
        <v>30</v>
      </c>
      <c r="Z212" s="2">
        <v>659780</v>
      </c>
      <c r="AA212">
        <v>15.15</v>
      </c>
      <c r="AB212" s="2">
        <v>659780</v>
      </c>
      <c r="AC212">
        <v>15.15</v>
      </c>
      <c r="AD212" s="2">
        <v>83689</v>
      </c>
      <c r="AE212" s="2">
        <v>14904498</v>
      </c>
      <c r="AF212" s="3">
        <v>0.1268</v>
      </c>
      <c r="AG212">
        <v>260</v>
      </c>
      <c r="AH212" s="4">
        <v>32292784</v>
      </c>
      <c r="AI212" s="4">
        <v>4190</v>
      </c>
      <c r="AJ212" s="4">
        <v>545</v>
      </c>
      <c r="AK212" t="s">
        <v>559</v>
      </c>
      <c r="AL212" t="s">
        <v>210</v>
      </c>
      <c r="AM212" t="s">
        <v>741</v>
      </c>
      <c r="AO212" t="s">
        <v>95</v>
      </c>
      <c r="AP212">
        <v>10</v>
      </c>
      <c r="AQ212">
        <v>13</v>
      </c>
      <c r="AR212">
        <v>30</v>
      </c>
      <c r="AS212">
        <v>71</v>
      </c>
      <c r="AT212">
        <v>9</v>
      </c>
      <c r="AU212" s="1">
        <v>25019</v>
      </c>
    </row>
    <row r="213" spans="1:51" x14ac:dyDescent="0.35">
      <c r="A213" s="1">
        <v>43466</v>
      </c>
      <c r="B213" t="s">
        <v>1098</v>
      </c>
      <c r="C213" t="s">
        <v>1099</v>
      </c>
      <c r="D213">
        <v>53</v>
      </c>
      <c r="E213">
        <v>53</v>
      </c>
      <c r="F213">
        <v>588</v>
      </c>
      <c r="G213">
        <v>588</v>
      </c>
      <c r="H213" t="s">
        <v>1100</v>
      </c>
      <c r="I213" t="s">
        <v>64</v>
      </c>
      <c r="J213" t="s">
        <v>65</v>
      </c>
      <c r="K213" t="s">
        <v>66</v>
      </c>
      <c r="M213" s="2">
        <v>2069</v>
      </c>
      <c r="N213" s="2">
        <v>2071</v>
      </c>
      <c r="O213" s="6">
        <v>8838.5</v>
      </c>
      <c r="P213">
        <v>4.2699999999999996</v>
      </c>
      <c r="R213" s="2">
        <v>4219</v>
      </c>
      <c r="S213" s="2">
        <v>4219</v>
      </c>
      <c r="T213">
        <v>839</v>
      </c>
      <c r="U213">
        <v>0.40899999999999997</v>
      </c>
      <c r="V213">
        <v>35</v>
      </c>
      <c r="W213">
        <v>0</v>
      </c>
      <c r="X213">
        <v>121</v>
      </c>
      <c r="Y213" s="1">
        <v>39514</v>
      </c>
      <c r="Z213" s="2">
        <v>2238984</v>
      </c>
      <c r="AA213">
        <v>51.4</v>
      </c>
      <c r="AB213" s="2">
        <v>2083475</v>
      </c>
      <c r="AC213">
        <v>47.83</v>
      </c>
      <c r="AD213" s="2">
        <v>369627</v>
      </c>
      <c r="AE213" s="2">
        <v>19315843</v>
      </c>
      <c r="AF213" s="3">
        <v>0.1651</v>
      </c>
      <c r="AG213">
        <v>82</v>
      </c>
      <c r="AH213" s="4">
        <v>21645342</v>
      </c>
      <c r="AI213" s="4">
        <v>2446</v>
      </c>
      <c r="AJ213" s="4">
        <v>563</v>
      </c>
      <c r="AK213" t="s">
        <v>1101</v>
      </c>
      <c r="AL213" t="s">
        <v>1102</v>
      </c>
      <c r="AM213" t="s">
        <v>1103</v>
      </c>
      <c r="AN213" t="s">
        <v>1104</v>
      </c>
      <c r="AO213" t="s">
        <v>198</v>
      </c>
      <c r="AP213">
        <v>8</v>
      </c>
      <c r="AQ213">
        <v>6</v>
      </c>
      <c r="AR213">
        <v>16</v>
      </c>
      <c r="AS213">
        <v>27</v>
      </c>
      <c r="AT213">
        <v>24</v>
      </c>
      <c r="AU213" s="1">
        <v>19175</v>
      </c>
      <c r="AV213" t="s">
        <v>269</v>
      </c>
    </row>
    <row r="214" spans="1:51" x14ac:dyDescent="0.35">
      <c r="A214" s="1">
        <v>43466</v>
      </c>
      <c r="B214" t="s">
        <v>2039</v>
      </c>
      <c r="C214" t="s">
        <v>2040</v>
      </c>
      <c r="D214">
        <v>560</v>
      </c>
      <c r="E214">
        <v>560</v>
      </c>
      <c r="H214" t="s">
        <v>2041</v>
      </c>
      <c r="I214" t="s">
        <v>2042</v>
      </c>
      <c r="J214" t="s">
        <v>75</v>
      </c>
      <c r="K214" t="s">
        <v>66</v>
      </c>
      <c r="M214">
        <v>50</v>
      </c>
      <c r="N214">
        <v>51</v>
      </c>
      <c r="O214">
        <v>235</v>
      </c>
      <c r="P214">
        <v>4.7</v>
      </c>
      <c r="V214">
        <v>1</v>
      </c>
      <c r="W214">
        <v>0</v>
      </c>
      <c r="X214">
        <v>1</v>
      </c>
      <c r="Y214">
        <v>6</v>
      </c>
      <c r="Z214" s="2">
        <v>25595</v>
      </c>
      <c r="AA214">
        <v>0.59</v>
      </c>
      <c r="AB214" s="2">
        <v>25595</v>
      </c>
      <c r="AC214">
        <v>0.59</v>
      </c>
      <c r="AH214" s="4">
        <v>12020098</v>
      </c>
      <c r="AI214" s="4">
        <v>51149</v>
      </c>
      <c r="AK214" t="s">
        <v>2043</v>
      </c>
      <c r="AL214" t="s">
        <v>2044</v>
      </c>
      <c r="AM214" t="s">
        <v>2045</v>
      </c>
      <c r="AO214" t="s">
        <v>71</v>
      </c>
      <c r="AP214">
        <v>3</v>
      </c>
      <c r="AQ214">
        <v>15</v>
      </c>
      <c r="AR214">
        <v>32</v>
      </c>
      <c r="AS214">
        <v>79</v>
      </c>
      <c r="AT214">
        <v>17</v>
      </c>
      <c r="AU214" s="1">
        <v>38496</v>
      </c>
      <c r="AY214" t="s">
        <v>108</v>
      </c>
    </row>
    <row r="215" spans="1:51" x14ac:dyDescent="0.35">
      <c r="A215" s="1">
        <v>43466</v>
      </c>
      <c r="B215" t="s">
        <v>1105</v>
      </c>
      <c r="C215" t="s">
        <v>1106</v>
      </c>
      <c r="D215">
        <v>340</v>
      </c>
      <c r="E215">
        <v>111</v>
      </c>
      <c r="F215">
        <v>774</v>
      </c>
      <c r="G215">
        <v>774</v>
      </c>
      <c r="H215" t="s">
        <v>1107</v>
      </c>
      <c r="I215" t="s">
        <v>64</v>
      </c>
      <c r="J215" t="s">
        <v>75</v>
      </c>
      <c r="K215" t="s">
        <v>656</v>
      </c>
      <c r="M215">
        <v>125</v>
      </c>
      <c r="N215">
        <v>125</v>
      </c>
      <c r="O215">
        <v>423.5</v>
      </c>
      <c r="P215">
        <v>3.39</v>
      </c>
      <c r="R215">
        <v>140</v>
      </c>
      <c r="S215">
        <v>140</v>
      </c>
      <c r="T215">
        <v>100</v>
      </c>
      <c r="U215">
        <v>0.81299999999999994</v>
      </c>
      <c r="V215">
        <v>1</v>
      </c>
      <c r="W215">
        <v>0</v>
      </c>
      <c r="X215">
        <v>2</v>
      </c>
      <c r="Y215">
        <v>5</v>
      </c>
      <c r="Z215" s="2">
        <v>64945</v>
      </c>
      <c r="AA215">
        <v>1.49</v>
      </c>
      <c r="AB215" s="2">
        <v>64945</v>
      </c>
      <c r="AC215">
        <v>1.49</v>
      </c>
      <c r="AD215" s="2">
        <v>26325</v>
      </c>
      <c r="AE215" s="2">
        <v>2943660</v>
      </c>
      <c r="AF215" s="3">
        <v>0.40529999999999999</v>
      </c>
      <c r="AG215">
        <v>94</v>
      </c>
      <c r="AH215" s="4">
        <v>7898759</v>
      </c>
      <c r="AI215" s="4">
        <v>18348</v>
      </c>
      <c r="AJ215" s="4">
        <v>393</v>
      </c>
      <c r="AK215" t="s">
        <v>1108</v>
      </c>
      <c r="AL215" t="s">
        <v>558</v>
      </c>
      <c r="AM215" t="s">
        <v>828</v>
      </c>
      <c r="AO215" t="s">
        <v>95</v>
      </c>
      <c r="AP215">
        <v>10</v>
      </c>
      <c r="AQ215">
        <v>13</v>
      </c>
      <c r="AR215">
        <v>30</v>
      </c>
      <c r="AS215">
        <v>70</v>
      </c>
      <c r="AT215">
        <v>9</v>
      </c>
      <c r="AU215" s="1">
        <v>31693</v>
      </c>
      <c r="AW215" t="s">
        <v>236</v>
      </c>
      <c r="AX215" t="s">
        <v>108</v>
      </c>
    </row>
    <row r="216" spans="1:51" x14ac:dyDescent="0.35">
      <c r="A216" s="1">
        <v>43466</v>
      </c>
      <c r="B216" t="s">
        <v>1109</v>
      </c>
      <c r="C216" t="s">
        <v>1110</v>
      </c>
      <c r="D216">
        <v>505</v>
      </c>
      <c r="E216">
        <v>505</v>
      </c>
      <c r="F216">
        <v>398</v>
      </c>
      <c r="G216">
        <v>398</v>
      </c>
      <c r="H216" t="s">
        <v>1111</v>
      </c>
      <c r="I216" t="s">
        <v>64</v>
      </c>
      <c r="J216" t="s">
        <v>65</v>
      </c>
      <c r="K216" t="s">
        <v>66</v>
      </c>
      <c r="M216" s="2">
        <v>1542</v>
      </c>
      <c r="N216" s="2">
        <v>1543</v>
      </c>
      <c r="O216" s="6">
        <v>6337</v>
      </c>
      <c r="P216">
        <v>4.1100000000000003</v>
      </c>
      <c r="R216" s="2">
        <v>3129</v>
      </c>
      <c r="S216" s="2">
        <v>3129</v>
      </c>
      <c r="T216">
        <v>582</v>
      </c>
      <c r="U216">
        <v>0.38200000000000001</v>
      </c>
      <c r="V216">
        <v>13</v>
      </c>
      <c r="W216">
        <v>1</v>
      </c>
      <c r="X216">
        <v>48</v>
      </c>
      <c r="Y216">
        <v>6</v>
      </c>
      <c r="Z216" s="2">
        <v>886643</v>
      </c>
      <c r="AA216">
        <v>20.350000000000001</v>
      </c>
      <c r="AB216" s="2">
        <v>689843</v>
      </c>
      <c r="AC216">
        <v>15.84</v>
      </c>
      <c r="AD216" s="2">
        <v>191356</v>
      </c>
      <c r="AE216" s="2">
        <v>11314111</v>
      </c>
      <c r="AF216" s="3">
        <v>0.21579999999999999</v>
      </c>
      <c r="AG216">
        <v>154</v>
      </c>
      <c r="AH216" s="4">
        <v>6466805</v>
      </c>
      <c r="AI216" s="4">
        <v>1010</v>
      </c>
      <c r="AJ216" s="4">
        <v>556</v>
      </c>
      <c r="AK216" t="s">
        <v>1112</v>
      </c>
      <c r="AL216" t="s">
        <v>1113</v>
      </c>
      <c r="AM216" t="s">
        <v>1114</v>
      </c>
      <c r="AN216" t="s">
        <v>1115</v>
      </c>
      <c r="AO216" t="s">
        <v>198</v>
      </c>
      <c r="AP216">
        <v>1</v>
      </c>
      <c r="AQ216">
        <v>12</v>
      </c>
      <c r="AR216">
        <v>12</v>
      </c>
      <c r="AS216">
        <v>37</v>
      </c>
      <c r="AT216">
        <v>26</v>
      </c>
      <c r="AU216" s="1">
        <v>14685</v>
      </c>
    </row>
    <row r="217" spans="1:51" x14ac:dyDescent="0.35">
      <c r="A217" s="1">
        <v>43466</v>
      </c>
      <c r="B217" t="s">
        <v>1116</v>
      </c>
      <c r="C217" t="s">
        <v>1117</v>
      </c>
      <c r="D217">
        <v>5</v>
      </c>
      <c r="E217">
        <v>5</v>
      </c>
      <c r="F217">
        <v>843</v>
      </c>
      <c r="G217">
        <v>843</v>
      </c>
      <c r="H217" t="s">
        <v>1118</v>
      </c>
      <c r="I217" t="s">
        <v>64</v>
      </c>
      <c r="J217" t="s">
        <v>65</v>
      </c>
      <c r="K217" t="s">
        <v>66</v>
      </c>
      <c r="M217" s="2">
        <v>1603</v>
      </c>
      <c r="N217" s="2">
        <v>1604</v>
      </c>
      <c r="O217" s="6">
        <v>6625.5</v>
      </c>
      <c r="P217">
        <v>4.13</v>
      </c>
      <c r="R217" s="2">
        <v>3284</v>
      </c>
      <c r="S217" s="2">
        <v>3284</v>
      </c>
      <c r="T217">
        <v>610</v>
      </c>
      <c r="U217">
        <v>0.38700000000000001</v>
      </c>
      <c r="V217">
        <v>13</v>
      </c>
      <c r="W217">
        <v>2</v>
      </c>
      <c r="X217">
        <v>50</v>
      </c>
      <c r="Y217">
        <v>6</v>
      </c>
      <c r="Z217" s="2">
        <v>1268298</v>
      </c>
      <c r="AA217">
        <v>29.12</v>
      </c>
      <c r="AB217" s="2">
        <v>820525</v>
      </c>
      <c r="AC217">
        <v>18.84</v>
      </c>
      <c r="AD217" s="2">
        <v>198609</v>
      </c>
      <c r="AE217" s="2">
        <v>11742973</v>
      </c>
      <c r="AF217" s="3">
        <v>0.15659999999999999</v>
      </c>
      <c r="AG217">
        <v>113</v>
      </c>
      <c r="AH217" s="4">
        <v>7054601</v>
      </c>
      <c r="AI217" s="4">
        <v>1057</v>
      </c>
      <c r="AJ217" s="4">
        <v>521</v>
      </c>
      <c r="AK217" t="s">
        <v>1112</v>
      </c>
      <c r="AL217" t="s">
        <v>1113</v>
      </c>
      <c r="AM217" t="s">
        <v>1119</v>
      </c>
      <c r="AN217" t="s">
        <v>1115</v>
      </c>
      <c r="AO217" t="s">
        <v>198</v>
      </c>
      <c r="AP217">
        <v>1</v>
      </c>
      <c r="AQ217">
        <v>12</v>
      </c>
      <c r="AR217">
        <v>12</v>
      </c>
      <c r="AS217">
        <v>37</v>
      </c>
      <c r="AT217">
        <v>26</v>
      </c>
      <c r="AU217" s="1">
        <v>14685</v>
      </c>
    </row>
    <row r="218" spans="1:51" x14ac:dyDescent="0.35">
      <c r="A218" s="1">
        <v>43466</v>
      </c>
      <c r="B218" t="s">
        <v>1120</v>
      </c>
      <c r="C218" t="s">
        <v>73</v>
      </c>
      <c r="D218">
        <v>352</v>
      </c>
      <c r="E218">
        <v>167</v>
      </c>
      <c r="F218">
        <v>771</v>
      </c>
      <c r="G218">
        <v>763</v>
      </c>
      <c r="H218" t="s">
        <v>1121</v>
      </c>
      <c r="I218" t="s">
        <v>64</v>
      </c>
      <c r="J218" t="s">
        <v>75</v>
      </c>
      <c r="K218" t="s">
        <v>84</v>
      </c>
      <c r="M218">
        <v>118</v>
      </c>
      <c r="N218">
        <v>118</v>
      </c>
      <c r="O218">
        <v>529</v>
      </c>
      <c r="P218">
        <v>4.4800000000000004</v>
      </c>
      <c r="R218">
        <v>284</v>
      </c>
      <c r="S218">
        <v>284</v>
      </c>
      <c r="T218">
        <v>26</v>
      </c>
      <c r="U218">
        <v>0.22</v>
      </c>
      <c r="V218">
        <v>5</v>
      </c>
      <c r="W218">
        <v>0</v>
      </c>
      <c r="X218">
        <v>5</v>
      </c>
      <c r="Y218">
        <v>4</v>
      </c>
      <c r="Z218" s="2">
        <v>70486</v>
      </c>
      <c r="AA218">
        <v>1.62</v>
      </c>
      <c r="AB218" s="2">
        <v>70486</v>
      </c>
      <c r="AC218">
        <v>1.62</v>
      </c>
      <c r="AD218" s="2">
        <v>27982</v>
      </c>
      <c r="AE218" s="2">
        <v>3052668</v>
      </c>
      <c r="AF218" s="3">
        <v>0.39700000000000002</v>
      </c>
      <c r="AG218">
        <v>175</v>
      </c>
      <c r="AH218" s="4">
        <v>6714551</v>
      </c>
      <c r="AI218" s="4">
        <v>12693</v>
      </c>
      <c r="AJ218" s="4">
        <v>574</v>
      </c>
      <c r="AK218" t="s">
        <v>669</v>
      </c>
      <c r="AL218" t="s">
        <v>341</v>
      </c>
      <c r="AM218" t="s">
        <v>78</v>
      </c>
      <c r="AN218" t="s">
        <v>871</v>
      </c>
      <c r="AO218" t="s">
        <v>80</v>
      </c>
      <c r="AP218">
        <v>16</v>
      </c>
      <c r="AQ218">
        <v>9</v>
      </c>
      <c r="AR218">
        <v>20</v>
      </c>
      <c r="AS218">
        <v>55</v>
      </c>
      <c r="AT218">
        <v>41</v>
      </c>
      <c r="AU218" s="1">
        <v>31769</v>
      </c>
      <c r="AX218" t="s">
        <v>108</v>
      </c>
    </row>
    <row r="219" spans="1:51" x14ac:dyDescent="0.35">
      <c r="A219" s="1">
        <v>43466</v>
      </c>
      <c r="B219" t="s">
        <v>1122</v>
      </c>
      <c r="C219" t="s">
        <v>1123</v>
      </c>
      <c r="D219">
        <v>245</v>
      </c>
      <c r="E219">
        <v>63</v>
      </c>
      <c r="F219">
        <v>364</v>
      </c>
      <c r="G219">
        <v>218</v>
      </c>
      <c r="H219" t="s">
        <v>1124</v>
      </c>
      <c r="I219" t="s">
        <v>64</v>
      </c>
      <c r="J219" t="s">
        <v>75</v>
      </c>
      <c r="K219" t="s">
        <v>235</v>
      </c>
      <c r="M219">
        <v>251</v>
      </c>
      <c r="N219">
        <v>252</v>
      </c>
      <c r="O219">
        <v>823.5</v>
      </c>
      <c r="P219">
        <v>3.28</v>
      </c>
      <c r="R219">
        <v>276</v>
      </c>
      <c r="S219">
        <v>276</v>
      </c>
      <c r="T219">
        <v>217</v>
      </c>
      <c r="U219">
        <v>0.88600000000000001</v>
      </c>
      <c r="V219">
        <v>3</v>
      </c>
      <c r="W219">
        <v>0</v>
      </c>
      <c r="X219">
        <v>3</v>
      </c>
      <c r="Y219">
        <v>6</v>
      </c>
      <c r="Z219" s="2">
        <v>230000</v>
      </c>
      <c r="AA219">
        <v>5.28</v>
      </c>
      <c r="AB219" s="2">
        <v>230000</v>
      </c>
      <c r="AC219">
        <v>5.28</v>
      </c>
      <c r="AD219" s="2">
        <v>48175</v>
      </c>
      <c r="AE219" s="2">
        <v>1582410</v>
      </c>
      <c r="AF219" s="3">
        <v>0.20949999999999999</v>
      </c>
      <c r="AG219">
        <v>52</v>
      </c>
      <c r="AH219" s="4">
        <v>9186414</v>
      </c>
      <c r="AI219" s="4">
        <v>10757</v>
      </c>
      <c r="AJ219" s="4">
        <v>354</v>
      </c>
      <c r="AK219" t="s">
        <v>1125</v>
      </c>
      <c r="AL219" t="s">
        <v>1126</v>
      </c>
      <c r="AM219" t="s">
        <v>1127</v>
      </c>
      <c r="AN219" t="s">
        <v>1128</v>
      </c>
      <c r="AO219" t="s">
        <v>71</v>
      </c>
      <c r="AP219">
        <v>10</v>
      </c>
      <c r="AQ219">
        <v>14</v>
      </c>
      <c r="AR219">
        <v>34</v>
      </c>
      <c r="AS219">
        <v>82</v>
      </c>
      <c r="AT219">
        <v>13</v>
      </c>
      <c r="AU219" s="1">
        <v>28794</v>
      </c>
      <c r="AW219" t="s">
        <v>236</v>
      </c>
    </row>
    <row r="220" spans="1:51" x14ac:dyDescent="0.35">
      <c r="A220" s="1">
        <v>43466</v>
      </c>
      <c r="B220" t="s">
        <v>2046</v>
      </c>
      <c r="C220" t="s">
        <v>2047</v>
      </c>
      <c r="D220">
        <v>561</v>
      </c>
      <c r="I220" t="s">
        <v>2048</v>
      </c>
      <c r="J220" t="s">
        <v>65</v>
      </c>
      <c r="K220" t="s">
        <v>2049</v>
      </c>
      <c r="M220">
        <v>147</v>
      </c>
      <c r="N220">
        <v>168</v>
      </c>
      <c r="V220">
        <v>2</v>
      </c>
      <c r="W220">
        <v>0</v>
      </c>
      <c r="Y220">
        <v>5</v>
      </c>
      <c r="Z220" s="2">
        <v>57935</v>
      </c>
      <c r="AK220" t="s">
        <v>2050</v>
      </c>
      <c r="AL220" t="s">
        <v>2051</v>
      </c>
      <c r="AO220" t="s">
        <v>95</v>
      </c>
      <c r="AP220">
        <v>10</v>
      </c>
      <c r="AQ220">
        <v>13</v>
      </c>
      <c r="AR220">
        <v>30</v>
      </c>
      <c r="AS220">
        <v>70</v>
      </c>
      <c r="AT220">
        <v>9</v>
      </c>
      <c r="AY220" t="s">
        <v>108</v>
      </c>
    </row>
    <row r="221" spans="1:51" x14ac:dyDescent="0.35">
      <c r="A221" s="1">
        <v>43466</v>
      </c>
      <c r="B221" t="s">
        <v>1129</v>
      </c>
      <c r="C221" t="s">
        <v>1130</v>
      </c>
      <c r="D221">
        <v>37</v>
      </c>
      <c r="E221">
        <v>37</v>
      </c>
      <c r="F221">
        <v>317</v>
      </c>
      <c r="G221">
        <v>317</v>
      </c>
      <c r="H221" t="s">
        <v>1131</v>
      </c>
      <c r="I221" t="s">
        <v>64</v>
      </c>
      <c r="J221" t="s">
        <v>65</v>
      </c>
      <c r="K221" t="s">
        <v>66</v>
      </c>
      <c r="M221">
        <v>982</v>
      </c>
      <c r="N221">
        <v>984</v>
      </c>
      <c r="O221" s="6">
        <v>4515</v>
      </c>
      <c r="P221">
        <v>4.5999999999999996</v>
      </c>
      <c r="R221" s="2">
        <v>2141</v>
      </c>
      <c r="S221" s="2">
        <v>2141</v>
      </c>
      <c r="T221">
        <v>339</v>
      </c>
      <c r="U221">
        <v>0.35699999999999998</v>
      </c>
      <c r="V221">
        <v>8</v>
      </c>
      <c r="W221">
        <v>0</v>
      </c>
      <c r="X221">
        <v>9</v>
      </c>
      <c r="Y221">
        <v>14</v>
      </c>
      <c r="Z221" s="2">
        <v>475672</v>
      </c>
      <c r="AA221">
        <v>10.92</v>
      </c>
      <c r="AB221" s="2">
        <v>475672</v>
      </c>
      <c r="AC221">
        <v>10.92</v>
      </c>
      <c r="AD221" s="2">
        <v>71671</v>
      </c>
      <c r="AE221" s="2">
        <v>7911809</v>
      </c>
      <c r="AF221" s="3">
        <v>0.1507</v>
      </c>
      <c r="AG221">
        <v>196</v>
      </c>
      <c r="AH221" s="4">
        <v>10613000</v>
      </c>
      <c r="AI221" s="4">
        <v>2373</v>
      </c>
      <c r="AJ221" s="4">
        <v>573</v>
      </c>
      <c r="AK221" t="s">
        <v>741</v>
      </c>
      <c r="AL221" t="s">
        <v>1095</v>
      </c>
      <c r="AM221" t="s">
        <v>1132</v>
      </c>
      <c r="AO221" t="s">
        <v>95</v>
      </c>
      <c r="AP221">
        <v>10</v>
      </c>
      <c r="AQ221">
        <v>13</v>
      </c>
      <c r="AR221">
        <v>30</v>
      </c>
      <c r="AS221">
        <v>71</v>
      </c>
      <c r="AT221">
        <v>9</v>
      </c>
      <c r="AU221" s="1">
        <v>18909</v>
      </c>
      <c r="AV221" t="s">
        <v>610</v>
      </c>
    </row>
    <row r="222" spans="1:51" x14ac:dyDescent="0.35">
      <c r="A222" s="1">
        <v>43466</v>
      </c>
      <c r="B222" t="s">
        <v>1133</v>
      </c>
      <c r="C222" t="s">
        <v>1134</v>
      </c>
      <c r="D222">
        <v>48</v>
      </c>
      <c r="E222">
        <v>48</v>
      </c>
      <c r="F222">
        <v>369</v>
      </c>
      <c r="G222">
        <v>369</v>
      </c>
      <c r="H222" t="s">
        <v>1135</v>
      </c>
      <c r="I222" t="s">
        <v>64</v>
      </c>
      <c r="J222" t="s">
        <v>65</v>
      </c>
      <c r="K222" t="s">
        <v>66</v>
      </c>
      <c r="M222" s="2">
        <v>2164</v>
      </c>
      <c r="N222" s="2">
        <v>2166</v>
      </c>
      <c r="O222" s="6">
        <v>9134</v>
      </c>
      <c r="P222">
        <v>4.22</v>
      </c>
      <c r="R222" s="2">
        <v>4278</v>
      </c>
      <c r="S222" s="2">
        <v>4278</v>
      </c>
      <c r="T222">
        <v>871</v>
      </c>
      <c r="U222">
        <v>0.40600000000000003</v>
      </c>
      <c r="V222">
        <v>31</v>
      </c>
      <c r="W222">
        <v>0</v>
      </c>
      <c r="X222">
        <v>45</v>
      </c>
      <c r="Y222" s="7">
        <v>43623</v>
      </c>
      <c r="Z222" s="2">
        <v>1667814</v>
      </c>
      <c r="AA222">
        <v>38.29</v>
      </c>
      <c r="AB222" s="2">
        <v>1537135</v>
      </c>
      <c r="AC222">
        <v>35.29</v>
      </c>
      <c r="AD222" s="2">
        <v>346053</v>
      </c>
      <c r="AE222" s="2">
        <v>18107100</v>
      </c>
      <c r="AF222" s="3">
        <v>0.20749999999999999</v>
      </c>
      <c r="AG222">
        <v>112</v>
      </c>
      <c r="AH222" s="4">
        <v>21403996</v>
      </c>
      <c r="AI222" s="4">
        <v>2342</v>
      </c>
      <c r="AJ222" s="4">
        <v>588</v>
      </c>
      <c r="AK222" t="s">
        <v>1136</v>
      </c>
      <c r="AL222" t="s">
        <v>863</v>
      </c>
      <c r="AM222" t="s">
        <v>1137</v>
      </c>
      <c r="AN222" t="s">
        <v>1138</v>
      </c>
      <c r="AO222" t="s">
        <v>198</v>
      </c>
      <c r="AP222">
        <v>1</v>
      </c>
      <c r="AQ222">
        <v>12</v>
      </c>
      <c r="AR222">
        <v>12</v>
      </c>
      <c r="AS222">
        <v>37</v>
      </c>
      <c r="AT222">
        <v>26</v>
      </c>
      <c r="AU222" s="1">
        <v>18828</v>
      </c>
      <c r="AV222" t="s">
        <v>1139</v>
      </c>
    </row>
    <row r="223" spans="1:51" x14ac:dyDescent="0.35">
      <c r="A223" s="1">
        <v>43466</v>
      </c>
      <c r="B223" t="s">
        <v>1958</v>
      </c>
      <c r="C223" t="s">
        <v>1981</v>
      </c>
      <c r="D223">
        <v>4</v>
      </c>
      <c r="E223">
        <v>4</v>
      </c>
      <c r="F223">
        <v>202</v>
      </c>
      <c r="G223">
        <v>202</v>
      </c>
      <c r="H223" t="s">
        <v>1144</v>
      </c>
      <c r="I223" t="s">
        <v>64</v>
      </c>
      <c r="J223" t="s">
        <v>65</v>
      </c>
      <c r="K223" t="s">
        <v>66</v>
      </c>
      <c r="M223" s="2">
        <v>1404</v>
      </c>
      <c r="N223" s="2">
        <v>1411</v>
      </c>
      <c r="O223" s="6">
        <v>5888</v>
      </c>
      <c r="P223">
        <v>4.1900000000000004</v>
      </c>
      <c r="R223" s="2">
        <v>2832</v>
      </c>
      <c r="S223" s="2">
        <v>2832</v>
      </c>
      <c r="T223">
        <v>540</v>
      </c>
      <c r="U223">
        <v>0.39600000000000002</v>
      </c>
      <c r="V223">
        <v>16</v>
      </c>
      <c r="W223">
        <v>3</v>
      </c>
      <c r="X223">
        <v>51</v>
      </c>
      <c r="Y223" s="7">
        <v>43502</v>
      </c>
      <c r="Z223" s="2">
        <v>856003</v>
      </c>
      <c r="AA223">
        <v>19.649999999999999</v>
      </c>
      <c r="AB223" s="2">
        <v>856003</v>
      </c>
      <c r="AC223">
        <v>19.649999999999999</v>
      </c>
      <c r="AD223" s="2">
        <v>192198</v>
      </c>
      <c r="AE223" s="2">
        <v>10734477</v>
      </c>
      <c r="AF223" s="3">
        <v>0.22450000000000001</v>
      </c>
      <c r="AG223">
        <v>144</v>
      </c>
      <c r="AJ223" s="4">
        <v>525</v>
      </c>
      <c r="AK223" t="s">
        <v>1146</v>
      </c>
      <c r="AL223" t="s">
        <v>1148</v>
      </c>
      <c r="AM223" t="s">
        <v>232</v>
      </c>
      <c r="AN223" t="s">
        <v>1982</v>
      </c>
      <c r="AO223" t="s">
        <v>80</v>
      </c>
      <c r="AP223">
        <v>6</v>
      </c>
      <c r="AQ223">
        <v>7</v>
      </c>
      <c r="AR223">
        <v>25</v>
      </c>
      <c r="AS223">
        <v>51</v>
      </c>
      <c r="AT223">
        <v>38</v>
      </c>
    </row>
    <row r="224" spans="1:51" x14ac:dyDescent="0.35">
      <c r="A224" s="1">
        <v>43466</v>
      </c>
      <c r="B224" t="s">
        <v>1140</v>
      </c>
      <c r="C224" t="s">
        <v>1141</v>
      </c>
      <c r="D224" t="s">
        <v>1142</v>
      </c>
      <c r="E224" t="s">
        <v>1142</v>
      </c>
      <c r="F224">
        <v>202</v>
      </c>
      <c r="G224" t="s">
        <v>1143</v>
      </c>
      <c r="H224" t="s">
        <v>1144</v>
      </c>
      <c r="I224" t="s">
        <v>64</v>
      </c>
      <c r="J224" t="s">
        <v>65</v>
      </c>
      <c r="K224" t="s">
        <v>66</v>
      </c>
      <c r="M224" s="2">
        <v>2531</v>
      </c>
      <c r="N224" s="2">
        <v>2545</v>
      </c>
      <c r="O224" s="2">
        <v>10591</v>
      </c>
      <c r="P224">
        <v>4.18</v>
      </c>
      <c r="R224" s="2">
        <v>5173</v>
      </c>
      <c r="S224" s="2">
        <v>5137</v>
      </c>
      <c r="T224">
        <v>975</v>
      </c>
      <c r="U224">
        <v>0.39700000000000002</v>
      </c>
      <c r="V224">
        <v>27</v>
      </c>
      <c r="W224">
        <v>3</v>
      </c>
      <c r="X224">
        <v>89</v>
      </c>
      <c r="Y224" s="7">
        <v>43502</v>
      </c>
      <c r="Z224" s="2">
        <v>1452438</v>
      </c>
      <c r="AA224">
        <v>33.340000000000003</v>
      </c>
      <c r="AB224" s="2">
        <v>1452438</v>
      </c>
      <c r="AC224">
        <v>33.340000000000003</v>
      </c>
      <c r="AD224" s="2">
        <v>326157</v>
      </c>
      <c r="AE224" s="2">
        <v>19292734</v>
      </c>
      <c r="AF224" s="3">
        <v>0.22459999999999999</v>
      </c>
      <c r="AG224">
        <v>154</v>
      </c>
      <c r="AH224" s="4">
        <v>12102930</v>
      </c>
      <c r="AI224" s="4">
        <v>1137</v>
      </c>
      <c r="AJ224" s="4">
        <v>517</v>
      </c>
      <c r="AK224" t="s">
        <v>1145</v>
      </c>
      <c r="AL224" t="s">
        <v>1146</v>
      </c>
      <c r="AM224" t="s">
        <v>1147</v>
      </c>
      <c r="AN224" t="s">
        <v>1148</v>
      </c>
      <c r="AO224" t="s">
        <v>80</v>
      </c>
      <c r="AP224">
        <v>6</v>
      </c>
      <c r="AQ224">
        <v>7</v>
      </c>
      <c r="AR224">
        <v>25</v>
      </c>
      <c r="AS224">
        <v>51</v>
      </c>
      <c r="AT224">
        <v>38</v>
      </c>
      <c r="AU224" s="1">
        <v>14569</v>
      </c>
    </row>
    <row r="225" spans="1:51" x14ac:dyDescent="0.35">
      <c r="A225" s="1">
        <v>43466</v>
      </c>
      <c r="B225" t="s">
        <v>1149</v>
      </c>
      <c r="C225" t="s">
        <v>1150</v>
      </c>
      <c r="D225" t="s">
        <v>1151</v>
      </c>
      <c r="E225">
        <v>79</v>
      </c>
      <c r="F225">
        <v>230</v>
      </c>
      <c r="G225">
        <v>230</v>
      </c>
      <c r="H225" t="s">
        <v>1152</v>
      </c>
      <c r="I225" t="s">
        <v>64</v>
      </c>
      <c r="J225" t="s">
        <v>65</v>
      </c>
      <c r="K225" t="s">
        <v>66</v>
      </c>
      <c r="M225">
        <v>344</v>
      </c>
      <c r="N225">
        <v>346</v>
      </c>
      <c r="O225" s="2">
        <v>1618</v>
      </c>
      <c r="P225">
        <v>4.7</v>
      </c>
      <c r="R225">
        <v>860</v>
      </c>
      <c r="S225">
        <v>860</v>
      </c>
      <c r="T225">
        <v>93</v>
      </c>
      <c r="U225">
        <v>0.27500000000000002</v>
      </c>
      <c r="V225">
        <v>3</v>
      </c>
      <c r="W225">
        <v>1</v>
      </c>
      <c r="X225">
        <v>12</v>
      </c>
      <c r="Y225" s="7">
        <v>43538</v>
      </c>
      <c r="Z225" s="2">
        <v>245292</v>
      </c>
      <c r="AA225">
        <v>5.63</v>
      </c>
      <c r="AB225" s="2">
        <v>245292</v>
      </c>
      <c r="AC225">
        <v>5.63</v>
      </c>
      <c r="AD225" s="2">
        <v>35301</v>
      </c>
      <c r="AE225" s="2">
        <v>2896000</v>
      </c>
      <c r="AF225" s="3">
        <v>0.1439</v>
      </c>
      <c r="AG225">
        <v>153</v>
      </c>
      <c r="AH225" s="4">
        <v>4517169</v>
      </c>
      <c r="AI225" s="4">
        <v>2776</v>
      </c>
      <c r="AJ225" s="4">
        <v>615</v>
      </c>
      <c r="AK225" t="s">
        <v>1153</v>
      </c>
      <c r="AL225" t="s">
        <v>1145</v>
      </c>
      <c r="AM225" t="s">
        <v>1154</v>
      </c>
      <c r="AN225" t="s">
        <v>1155</v>
      </c>
      <c r="AO225" t="s">
        <v>80</v>
      </c>
      <c r="AP225">
        <v>6</v>
      </c>
      <c r="AQ225">
        <v>7</v>
      </c>
      <c r="AR225">
        <v>25</v>
      </c>
      <c r="AS225">
        <v>51</v>
      </c>
      <c r="AT225">
        <v>38</v>
      </c>
      <c r="AU225" s="1">
        <v>20236</v>
      </c>
    </row>
    <row r="226" spans="1:51" x14ac:dyDescent="0.35">
      <c r="A226" s="1">
        <v>43466</v>
      </c>
      <c r="B226" t="s">
        <v>1960</v>
      </c>
      <c r="C226" t="s">
        <v>1150</v>
      </c>
      <c r="D226">
        <v>79</v>
      </c>
      <c r="E226">
        <v>79</v>
      </c>
      <c r="F226" t="s">
        <v>1983</v>
      </c>
      <c r="G226">
        <v>230</v>
      </c>
      <c r="H226" t="s">
        <v>1984</v>
      </c>
      <c r="I226" t="s">
        <v>64</v>
      </c>
      <c r="J226" t="s">
        <v>65</v>
      </c>
      <c r="K226" t="s">
        <v>66</v>
      </c>
      <c r="M226" s="2">
        <v>1471</v>
      </c>
      <c r="N226" s="2">
        <v>1480</v>
      </c>
      <c r="O226" s="6">
        <v>6320.5</v>
      </c>
      <c r="P226">
        <v>4.3</v>
      </c>
      <c r="R226" s="2">
        <v>3165</v>
      </c>
      <c r="S226" s="2">
        <v>3165</v>
      </c>
      <c r="T226">
        <v>528</v>
      </c>
      <c r="U226">
        <v>0.36899999999999999</v>
      </c>
      <c r="V226">
        <v>14</v>
      </c>
      <c r="W226">
        <v>1</v>
      </c>
      <c r="X226">
        <v>50</v>
      </c>
      <c r="Y226" s="1">
        <v>41704</v>
      </c>
      <c r="Z226" s="2">
        <v>841727</v>
      </c>
      <c r="AA226">
        <v>19.32</v>
      </c>
      <c r="AB226" s="2">
        <v>841727</v>
      </c>
      <c r="AC226">
        <v>19.32</v>
      </c>
      <c r="AD226" s="2">
        <v>169260</v>
      </c>
      <c r="AE226" s="2">
        <v>11454257</v>
      </c>
      <c r="AF226" s="3">
        <v>0.2011</v>
      </c>
      <c r="AG226">
        <v>164</v>
      </c>
      <c r="AJ226" s="4">
        <v>532</v>
      </c>
      <c r="AK226" t="s">
        <v>1153</v>
      </c>
      <c r="AL226" t="s">
        <v>1148</v>
      </c>
      <c r="AM226" t="s">
        <v>1985</v>
      </c>
      <c r="AN226" t="s">
        <v>1982</v>
      </c>
      <c r="AO226" t="s">
        <v>80</v>
      </c>
      <c r="AP226">
        <v>6</v>
      </c>
      <c r="AQ226">
        <v>7</v>
      </c>
      <c r="AR226">
        <v>25</v>
      </c>
      <c r="AS226">
        <v>51</v>
      </c>
      <c r="AT226">
        <v>38</v>
      </c>
    </row>
    <row r="227" spans="1:51" x14ac:dyDescent="0.35">
      <c r="A227" s="1">
        <v>43466</v>
      </c>
      <c r="B227" t="s">
        <v>1156</v>
      </c>
      <c r="C227" t="s">
        <v>1157</v>
      </c>
      <c r="D227">
        <v>55</v>
      </c>
      <c r="E227">
        <v>55</v>
      </c>
      <c r="F227">
        <v>525</v>
      </c>
      <c r="G227">
        <v>525</v>
      </c>
      <c r="H227" t="s">
        <v>1158</v>
      </c>
      <c r="I227" t="s">
        <v>64</v>
      </c>
      <c r="J227" t="s">
        <v>65</v>
      </c>
      <c r="K227" t="s">
        <v>66</v>
      </c>
      <c r="M227">
        <v>599</v>
      </c>
      <c r="N227">
        <v>604</v>
      </c>
      <c r="O227" s="6">
        <v>2908.5</v>
      </c>
      <c r="P227">
        <v>4.8600000000000003</v>
      </c>
      <c r="R227" s="2">
        <v>1573</v>
      </c>
      <c r="S227" s="2">
        <v>1573</v>
      </c>
      <c r="T227">
        <v>185</v>
      </c>
      <c r="U227">
        <v>0.315</v>
      </c>
      <c r="V227">
        <v>9</v>
      </c>
      <c r="W227">
        <v>0</v>
      </c>
      <c r="X227">
        <v>16</v>
      </c>
      <c r="Y227" s="7">
        <v>43623</v>
      </c>
      <c r="Z227" s="2">
        <v>817865</v>
      </c>
      <c r="AA227">
        <v>18.78</v>
      </c>
      <c r="AB227" s="2">
        <v>726038</v>
      </c>
      <c r="AC227">
        <v>16.670000000000002</v>
      </c>
      <c r="AD227" s="2">
        <v>95461</v>
      </c>
      <c r="AE227" s="2">
        <v>5602438</v>
      </c>
      <c r="AF227" s="3">
        <v>0.1167</v>
      </c>
      <c r="AG227">
        <v>84</v>
      </c>
      <c r="AH227" s="4">
        <v>9334000</v>
      </c>
      <c r="AI227" s="4">
        <v>3186</v>
      </c>
      <c r="AJ227" s="4">
        <v>506</v>
      </c>
      <c r="AK227" t="s">
        <v>1159</v>
      </c>
      <c r="AL227" t="s">
        <v>1160</v>
      </c>
      <c r="AM227" t="s">
        <v>416</v>
      </c>
      <c r="AN227" t="s">
        <v>1161</v>
      </c>
      <c r="AO227" t="s">
        <v>198</v>
      </c>
      <c r="AP227">
        <v>14</v>
      </c>
      <c r="AQ227">
        <v>5</v>
      </c>
      <c r="AR227">
        <v>10</v>
      </c>
      <c r="AS227">
        <v>31</v>
      </c>
      <c r="AT227">
        <v>31</v>
      </c>
      <c r="AU227" s="1">
        <v>21790</v>
      </c>
      <c r="AV227" t="s">
        <v>161</v>
      </c>
    </row>
    <row r="228" spans="1:51" x14ac:dyDescent="0.35">
      <c r="A228" s="1">
        <v>43466</v>
      </c>
      <c r="B228" t="s">
        <v>1162</v>
      </c>
      <c r="C228" t="s">
        <v>281</v>
      </c>
      <c r="D228">
        <v>143</v>
      </c>
      <c r="E228">
        <v>186</v>
      </c>
      <c r="F228">
        <v>297</v>
      </c>
      <c r="G228">
        <v>290</v>
      </c>
      <c r="H228" t="s">
        <v>1163</v>
      </c>
      <c r="I228" t="s">
        <v>64</v>
      </c>
      <c r="J228" t="s">
        <v>65</v>
      </c>
      <c r="K228" t="s">
        <v>656</v>
      </c>
      <c r="M228">
        <v>13</v>
      </c>
      <c r="N228">
        <v>13</v>
      </c>
      <c r="O228">
        <v>32.5</v>
      </c>
      <c r="P228">
        <v>2.5</v>
      </c>
      <c r="R228">
        <v>13</v>
      </c>
      <c r="S228">
        <v>13</v>
      </c>
      <c r="T228">
        <v>12</v>
      </c>
      <c r="U228">
        <v>0.92300000000000004</v>
      </c>
      <c r="V228">
        <v>1</v>
      </c>
      <c r="W228">
        <v>0</v>
      </c>
      <c r="X228">
        <v>1</v>
      </c>
      <c r="Y228">
        <v>1</v>
      </c>
      <c r="Z228" s="2">
        <v>15000</v>
      </c>
      <c r="AA228">
        <v>0.34</v>
      </c>
      <c r="AB228" s="2">
        <v>15000</v>
      </c>
      <c r="AC228">
        <v>0.34</v>
      </c>
      <c r="AD228" s="2">
        <v>9320</v>
      </c>
      <c r="AE228" s="2">
        <v>115995</v>
      </c>
      <c r="AF228" s="3">
        <v>0.62129999999999996</v>
      </c>
      <c r="AG228">
        <v>38</v>
      </c>
      <c r="AH228" s="4">
        <v>5909934</v>
      </c>
      <c r="AI228" s="4">
        <v>4821</v>
      </c>
      <c r="AJ228" s="4">
        <v>235</v>
      </c>
      <c r="AK228" t="s">
        <v>1164</v>
      </c>
      <c r="AL228" t="s">
        <v>1165</v>
      </c>
      <c r="AM228" t="s">
        <v>1166</v>
      </c>
      <c r="AO228" t="s">
        <v>198</v>
      </c>
      <c r="AP228">
        <v>7</v>
      </c>
      <c r="AQ228">
        <v>14</v>
      </c>
      <c r="AR228">
        <v>11</v>
      </c>
      <c r="AS228">
        <v>27</v>
      </c>
      <c r="AT228">
        <v>19</v>
      </c>
      <c r="AU228" s="1">
        <v>23407</v>
      </c>
      <c r="AW228" t="s">
        <v>236</v>
      </c>
    </row>
    <row r="229" spans="1:51" x14ac:dyDescent="0.35">
      <c r="A229" s="1">
        <v>43466</v>
      </c>
      <c r="B229" t="s">
        <v>1167</v>
      </c>
      <c r="C229" t="s">
        <v>1168</v>
      </c>
      <c r="D229">
        <v>515</v>
      </c>
      <c r="E229">
        <v>359</v>
      </c>
      <c r="F229" t="s">
        <v>1169</v>
      </c>
      <c r="G229">
        <v>255</v>
      </c>
      <c r="H229" t="s">
        <v>1170</v>
      </c>
      <c r="I229" t="s">
        <v>64</v>
      </c>
      <c r="J229" t="s">
        <v>65</v>
      </c>
      <c r="K229" t="s">
        <v>84</v>
      </c>
      <c r="M229">
        <v>112</v>
      </c>
      <c r="N229">
        <v>112</v>
      </c>
      <c r="O229">
        <v>413</v>
      </c>
      <c r="P229">
        <v>3.69</v>
      </c>
      <c r="R229">
        <v>182</v>
      </c>
      <c r="S229">
        <v>182</v>
      </c>
      <c r="T229">
        <v>43</v>
      </c>
      <c r="U229">
        <v>0.38400000000000001</v>
      </c>
      <c r="V229">
        <v>4</v>
      </c>
      <c r="W229">
        <v>0</v>
      </c>
      <c r="X229">
        <v>9</v>
      </c>
      <c r="Y229" s="1">
        <v>39147</v>
      </c>
      <c r="Z229" s="2">
        <v>24462</v>
      </c>
      <c r="AA229">
        <v>0.56000000000000005</v>
      </c>
      <c r="AB229" s="2">
        <v>24462</v>
      </c>
      <c r="AC229">
        <v>0.56000000000000005</v>
      </c>
      <c r="AD229" s="2">
        <v>16326</v>
      </c>
      <c r="AE229" s="2">
        <v>1247684</v>
      </c>
      <c r="AF229" s="3">
        <v>0.66739999999999999</v>
      </c>
      <c r="AG229">
        <v>325</v>
      </c>
      <c r="AJ229" s="4">
        <v>543</v>
      </c>
      <c r="AK229" t="s">
        <v>550</v>
      </c>
      <c r="AL229" t="s">
        <v>541</v>
      </c>
      <c r="AM229" t="s">
        <v>145</v>
      </c>
      <c r="AN229" t="s">
        <v>171</v>
      </c>
      <c r="AO229" t="s">
        <v>95</v>
      </c>
      <c r="AP229">
        <v>7</v>
      </c>
      <c r="AQ229">
        <v>10</v>
      </c>
      <c r="AR229">
        <v>31</v>
      </c>
      <c r="AS229">
        <v>69</v>
      </c>
      <c r="AT229">
        <v>6</v>
      </c>
      <c r="AU229" s="1">
        <v>23407</v>
      </c>
      <c r="AY229" t="s">
        <v>108</v>
      </c>
    </row>
    <row r="230" spans="1:51" x14ac:dyDescent="0.35">
      <c r="A230" s="1">
        <v>43466</v>
      </c>
      <c r="B230" t="s">
        <v>1171</v>
      </c>
      <c r="C230" t="s">
        <v>1168</v>
      </c>
      <c r="D230">
        <v>516</v>
      </c>
      <c r="E230">
        <v>359</v>
      </c>
      <c r="F230" t="s">
        <v>1172</v>
      </c>
      <c r="G230">
        <v>295</v>
      </c>
      <c r="H230" t="s">
        <v>1173</v>
      </c>
      <c r="I230" t="s">
        <v>64</v>
      </c>
      <c r="J230" t="s">
        <v>65</v>
      </c>
      <c r="K230" t="s">
        <v>84</v>
      </c>
      <c r="M230">
        <v>156</v>
      </c>
      <c r="N230">
        <v>156</v>
      </c>
      <c r="O230">
        <v>602</v>
      </c>
      <c r="P230">
        <v>3.86</v>
      </c>
      <c r="R230">
        <v>290</v>
      </c>
      <c r="S230">
        <v>290</v>
      </c>
      <c r="T230">
        <v>44</v>
      </c>
      <c r="U230">
        <v>0.28399999999999997</v>
      </c>
      <c r="V230">
        <v>4</v>
      </c>
      <c r="W230">
        <v>0</v>
      </c>
      <c r="X230">
        <v>4</v>
      </c>
      <c r="Y230">
        <v>7</v>
      </c>
      <c r="Z230" s="2">
        <v>27171</v>
      </c>
      <c r="AA230">
        <v>0.62</v>
      </c>
      <c r="AB230" s="2">
        <v>27171</v>
      </c>
      <c r="AC230">
        <v>0.62</v>
      </c>
      <c r="AD230" s="2">
        <v>22914</v>
      </c>
      <c r="AE230" s="2">
        <v>1809773</v>
      </c>
      <c r="AF230" s="3">
        <v>0.84330000000000005</v>
      </c>
      <c r="AG230">
        <v>468</v>
      </c>
      <c r="AJ230" s="4">
        <v>540</v>
      </c>
      <c r="AK230" t="s">
        <v>92</v>
      </c>
      <c r="AL230" t="s">
        <v>705</v>
      </c>
      <c r="AM230" t="s">
        <v>828</v>
      </c>
      <c r="AN230" t="s">
        <v>827</v>
      </c>
      <c r="AO230" t="s">
        <v>95</v>
      </c>
      <c r="AP230">
        <v>10</v>
      </c>
      <c r="AQ230">
        <v>13</v>
      </c>
      <c r="AR230">
        <v>30</v>
      </c>
      <c r="AS230">
        <v>70</v>
      </c>
      <c r="AT230">
        <v>9</v>
      </c>
      <c r="AU230" s="1">
        <v>23407</v>
      </c>
      <c r="AY230" t="s">
        <v>108</v>
      </c>
    </row>
    <row r="231" spans="1:51" x14ac:dyDescent="0.35">
      <c r="A231" s="1">
        <v>43466</v>
      </c>
      <c r="B231" t="s">
        <v>1174</v>
      </c>
      <c r="C231" t="s">
        <v>538</v>
      </c>
      <c r="D231">
        <v>517</v>
      </c>
      <c r="E231">
        <v>127</v>
      </c>
      <c r="F231">
        <v>298</v>
      </c>
      <c r="G231">
        <v>259</v>
      </c>
      <c r="H231" t="s">
        <v>1175</v>
      </c>
      <c r="I231" t="s">
        <v>64</v>
      </c>
      <c r="J231" t="s">
        <v>65</v>
      </c>
      <c r="K231" t="s">
        <v>84</v>
      </c>
      <c r="M231">
        <v>40</v>
      </c>
      <c r="N231">
        <v>40</v>
      </c>
      <c r="O231">
        <v>159</v>
      </c>
      <c r="P231">
        <v>3.98</v>
      </c>
      <c r="R231">
        <v>67</v>
      </c>
      <c r="S231">
        <v>67</v>
      </c>
      <c r="T231">
        <v>18</v>
      </c>
      <c r="U231">
        <v>0.45</v>
      </c>
      <c r="V231">
        <v>1</v>
      </c>
      <c r="W231">
        <v>0</v>
      </c>
      <c r="X231">
        <v>1</v>
      </c>
      <c r="Y231">
        <v>5</v>
      </c>
      <c r="Z231" s="2">
        <v>10071</v>
      </c>
      <c r="AA231">
        <v>0.23</v>
      </c>
      <c r="AB231" s="2">
        <v>10071</v>
      </c>
      <c r="AC231">
        <v>0.23</v>
      </c>
      <c r="AD231" s="2">
        <v>7367</v>
      </c>
      <c r="AE231" s="2">
        <v>472901</v>
      </c>
      <c r="AF231" s="3">
        <v>0.73150000000000004</v>
      </c>
      <c r="AG231">
        <v>291</v>
      </c>
      <c r="AJ231" s="4">
        <v>628</v>
      </c>
      <c r="AK231" t="s">
        <v>107</v>
      </c>
      <c r="AL231" t="s">
        <v>542</v>
      </c>
      <c r="AM231" t="s">
        <v>1176</v>
      </c>
      <c r="AN231" t="s">
        <v>540</v>
      </c>
      <c r="AO231" t="s">
        <v>95</v>
      </c>
      <c r="AP231">
        <v>7</v>
      </c>
      <c r="AQ231">
        <v>10</v>
      </c>
      <c r="AR231">
        <v>30</v>
      </c>
      <c r="AS231">
        <v>69</v>
      </c>
      <c r="AT231">
        <v>6</v>
      </c>
      <c r="AU231" s="1">
        <v>23407</v>
      </c>
    </row>
    <row r="232" spans="1:51" x14ac:dyDescent="0.35">
      <c r="A232" s="1">
        <v>43466</v>
      </c>
      <c r="B232" t="s">
        <v>1177</v>
      </c>
      <c r="C232" t="s">
        <v>73</v>
      </c>
      <c r="D232">
        <v>167</v>
      </c>
      <c r="E232">
        <v>167</v>
      </c>
      <c r="F232">
        <v>283</v>
      </c>
      <c r="G232">
        <v>283</v>
      </c>
      <c r="H232" t="s">
        <v>1178</v>
      </c>
      <c r="I232" t="s">
        <v>64</v>
      </c>
      <c r="J232" t="s">
        <v>65</v>
      </c>
      <c r="K232" t="s">
        <v>235</v>
      </c>
      <c r="M232">
        <v>227</v>
      </c>
      <c r="N232">
        <v>230</v>
      </c>
      <c r="O232">
        <v>681.5</v>
      </c>
      <c r="P232">
        <v>3</v>
      </c>
      <c r="R232">
        <v>235</v>
      </c>
      <c r="S232">
        <v>235</v>
      </c>
      <c r="T232">
        <v>206</v>
      </c>
      <c r="U232">
        <v>0.92</v>
      </c>
      <c r="V232">
        <v>1</v>
      </c>
      <c r="W232">
        <v>0</v>
      </c>
      <c r="X232">
        <v>1</v>
      </c>
      <c r="Y232">
        <v>20</v>
      </c>
      <c r="Z232" s="2">
        <v>68762</v>
      </c>
      <c r="AA232">
        <v>1.58</v>
      </c>
      <c r="AB232" s="2">
        <v>68762</v>
      </c>
      <c r="AC232">
        <v>1.58</v>
      </c>
      <c r="AD232" s="2">
        <v>13285</v>
      </c>
      <c r="AE232" s="2">
        <v>1397832</v>
      </c>
      <c r="AF232" s="3">
        <v>0.19320000000000001</v>
      </c>
      <c r="AG232">
        <v>149</v>
      </c>
      <c r="AH232" s="4">
        <v>3910160</v>
      </c>
      <c r="AI232" s="4">
        <v>5227</v>
      </c>
      <c r="AJ232" s="4">
        <v>318</v>
      </c>
      <c r="AK232" t="s">
        <v>159</v>
      </c>
      <c r="AL232" t="s">
        <v>157</v>
      </c>
      <c r="AM232" t="s">
        <v>669</v>
      </c>
      <c r="AN232" t="s">
        <v>1179</v>
      </c>
      <c r="AO232" t="s">
        <v>80</v>
      </c>
      <c r="AP232">
        <v>9</v>
      </c>
      <c r="AQ232">
        <v>9</v>
      </c>
      <c r="AR232">
        <v>20</v>
      </c>
      <c r="AS232">
        <v>43</v>
      </c>
      <c r="AT232">
        <v>41</v>
      </c>
      <c r="AU232" s="1">
        <v>25537</v>
      </c>
      <c r="AW232" t="s">
        <v>236</v>
      </c>
    </row>
    <row r="233" spans="1:51" x14ac:dyDescent="0.35">
      <c r="A233" s="1">
        <v>43466</v>
      </c>
      <c r="B233" t="s">
        <v>1180</v>
      </c>
      <c r="C233" t="s">
        <v>423</v>
      </c>
      <c r="D233">
        <v>117</v>
      </c>
      <c r="E233">
        <v>117</v>
      </c>
      <c r="F233">
        <v>241</v>
      </c>
      <c r="G233">
        <v>241</v>
      </c>
      <c r="H233" t="s">
        <v>1181</v>
      </c>
      <c r="I233" t="s">
        <v>64</v>
      </c>
      <c r="J233" t="s">
        <v>65</v>
      </c>
      <c r="K233" t="s">
        <v>66</v>
      </c>
      <c r="M233">
        <v>488</v>
      </c>
      <c r="N233">
        <v>489</v>
      </c>
      <c r="O233" s="6">
        <v>2308</v>
      </c>
      <c r="P233">
        <v>4.7300000000000004</v>
      </c>
      <c r="R233" s="2">
        <v>1269</v>
      </c>
      <c r="S233" s="2">
        <v>1269</v>
      </c>
      <c r="T233">
        <v>137</v>
      </c>
      <c r="U233">
        <v>0.28399999999999997</v>
      </c>
      <c r="V233">
        <v>6</v>
      </c>
      <c r="W233">
        <v>1</v>
      </c>
      <c r="X233">
        <v>7</v>
      </c>
      <c r="Y233">
        <v>8</v>
      </c>
      <c r="Z233" s="2">
        <v>464184</v>
      </c>
      <c r="AA233">
        <v>10.66</v>
      </c>
      <c r="AB233" s="2">
        <v>440715</v>
      </c>
      <c r="AC233">
        <v>10.119999999999999</v>
      </c>
      <c r="AD233" s="2">
        <v>57285</v>
      </c>
      <c r="AE233" s="2">
        <v>4498022</v>
      </c>
      <c r="AF233" s="3">
        <v>0.1234</v>
      </c>
      <c r="AG233">
        <v>119</v>
      </c>
      <c r="AH233" s="4">
        <v>9551430</v>
      </c>
      <c r="AI233" s="4">
        <v>4129</v>
      </c>
      <c r="AJ233" s="4">
        <v>530</v>
      </c>
      <c r="AK233" t="s">
        <v>1182</v>
      </c>
      <c r="AL233" t="s">
        <v>1183</v>
      </c>
      <c r="AM233" t="s">
        <v>1184</v>
      </c>
      <c r="AO233" t="s">
        <v>268</v>
      </c>
      <c r="AP233">
        <v>1</v>
      </c>
      <c r="AQ233">
        <v>11</v>
      </c>
      <c r="AR233">
        <v>23</v>
      </c>
      <c r="AS233">
        <v>61</v>
      </c>
      <c r="AT233">
        <v>49</v>
      </c>
      <c r="AU233" s="1">
        <v>23497</v>
      </c>
    </row>
    <row r="234" spans="1:51" x14ac:dyDescent="0.35">
      <c r="A234" s="1">
        <v>43466</v>
      </c>
      <c r="B234" t="s">
        <v>1185</v>
      </c>
      <c r="C234" t="s">
        <v>1186</v>
      </c>
      <c r="D234">
        <v>18</v>
      </c>
      <c r="E234">
        <v>18</v>
      </c>
      <c r="F234">
        <v>210</v>
      </c>
      <c r="G234">
        <v>210</v>
      </c>
      <c r="H234" t="s">
        <v>1187</v>
      </c>
      <c r="I234" t="s">
        <v>64</v>
      </c>
      <c r="J234" t="s">
        <v>65</v>
      </c>
      <c r="K234" t="s">
        <v>66</v>
      </c>
      <c r="M234" s="2">
        <v>1191</v>
      </c>
      <c r="N234" s="2">
        <v>1191</v>
      </c>
      <c r="O234" s="6">
        <v>5666.5</v>
      </c>
      <c r="P234">
        <v>4.76</v>
      </c>
      <c r="R234" s="2">
        <v>2715</v>
      </c>
      <c r="S234" s="2">
        <v>2715</v>
      </c>
      <c r="T234">
        <v>464</v>
      </c>
      <c r="U234">
        <v>0.39800000000000002</v>
      </c>
      <c r="V234">
        <v>13</v>
      </c>
      <c r="W234">
        <v>0</v>
      </c>
      <c r="X234">
        <v>18</v>
      </c>
      <c r="Y234" s="1">
        <v>41803</v>
      </c>
      <c r="Z234" s="2">
        <v>510926</v>
      </c>
      <c r="AA234">
        <v>11.73</v>
      </c>
      <c r="AB234" s="2">
        <v>510926</v>
      </c>
      <c r="AC234">
        <v>11.73</v>
      </c>
      <c r="AD234" s="2">
        <v>103446</v>
      </c>
      <c r="AE234" s="2">
        <v>9657260</v>
      </c>
      <c r="AF234" s="3">
        <v>0.20250000000000001</v>
      </c>
      <c r="AG234">
        <v>231</v>
      </c>
      <c r="AH234" s="4">
        <v>13510289</v>
      </c>
      <c r="AI234" s="4">
        <v>2411</v>
      </c>
      <c r="AJ234" s="4">
        <v>595</v>
      </c>
      <c r="AK234" t="s">
        <v>1188</v>
      </c>
      <c r="AL234" t="s">
        <v>910</v>
      </c>
      <c r="AM234" t="s">
        <v>914</v>
      </c>
      <c r="AN234" t="s">
        <v>403</v>
      </c>
      <c r="AO234" t="s">
        <v>95</v>
      </c>
      <c r="AP234">
        <v>3</v>
      </c>
      <c r="AQ234">
        <v>7</v>
      </c>
      <c r="AR234">
        <v>27</v>
      </c>
      <c r="AS234">
        <v>74</v>
      </c>
      <c r="AT234">
        <v>2</v>
      </c>
      <c r="AU234" s="1">
        <v>17915</v>
      </c>
    </row>
    <row r="235" spans="1:51" x14ac:dyDescent="0.35">
      <c r="A235" s="1">
        <v>43466</v>
      </c>
      <c r="B235" t="s">
        <v>1189</v>
      </c>
      <c r="C235" t="s">
        <v>1186</v>
      </c>
      <c r="D235">
        <v>19</v>
      </c>
      <c r="E235">
        <v>18</v>
      </c>
      <c r="F235">
        <v>372</v>
      </c>
      <c r="G235">
        <v>210</v>
      </c>
      <c r="H235" t="s">
        <v>1190</v>
      </c>
      <c r="I235" t="s">
        <v>64</v>
      </c>
      <c r="J235" t="s">
        <v>65</v>
      </c>
      <c r="K235" t="s">
        <v>66</v>
      </c>
      <c r="M235">
        <v>577</v>
      </c>
      <c r="N235">
        <v>578</v>
      </c>
      <c r="O235" s="6">
        <v>2720.5</v>
      </c>
      <c r="P235">
        <v>4.71</v>
      </c>
      <c r="R235" s="2">
        <v>1271</v>
      </c>
      <c r="S235" s="2">
        <v>1271</v>
      </c>
      <c r="T235">
        <v>244</v>
      </c>
      <c r="U235">
        <v>0.42599999999999999</v>
      </c>
      <c r="V235">
        <v>6</v>
      </c>
      <c r="W235">
        <v>0</v>
      </c>
      <c r="X235">
        <v>8</v>
      </c>
      <c r="Y235" s="1">
        <v>41803</v>
      </c>
      <c r="Z235" s="2">
        <v>258562</v>
      </c>
      <c r="AA235">
        <v>5.94</v>
      </c>
      <c r="AB235" s="2">
        <v>258562</v>
      </c>
      <c r="AC235">
        <v>5.94</v>
      </c>
      <c r="AD235" s="2">
        <v>43916</v>
      </c>
      <c r="AE235" s="2">
        <v>4497120</v>
      </c>
      <c r="AF235" s="3">
        <v>0.16980000000000001</v>
      </c>
      <c r="AG235">
        <v>214</v>
      </c>
      <c r="AH235" s="4">
        <v>6339520</v>
      </c>
      <c r="AI235" s="4">
        <v>2344</v>
      </c>
      <c r="AJ235" s="4">
        <v>542</v>
      </c>
      <c r="AK235" t="s">
        <v>1188</v>
      </c>
      <c r="AL235" t="s">
        <v>910</v>
      </c>
      <c r="AM235" t="s">
        <v>1191</v>
      </c>
      <c r="AN235" t="s">
        <v>1192</v>
      </c>
      <c r="AO235" t="s">
        <v>95</v>
      </c>
      <c r="AP235">
        <v>3</v>
      </c>
      <c r="AQ235">
        <v>7</v>
      </c>
      <c r="AR235">
        <v>27</v>
      </c>
      <c r="AS235">
        <v>74</v>
      </c>
      <c r="AT235">
        <v>2</v>
      </c>
      <c r="AU235" s="1">
        <v>17929</v>
      </c>
      <c r="AV235" t="s">
        <v>566</v>
      </c>
    </row>
    <row r="236" spans="1:51" x14ac:dyDescent="0.35">
      <c r="A236" s="1">
        <v>43466</v>
      </c>
      <c r="B236" t="s">
        <v>1193</v>
      </c>
      <c r="C236" t="s">
        <v>768</v>
      </c>
      <c r="D236">
        <v>218</v>
      </c>
      <c r="E236">
        <v>139</v>
      </c>
      <c r="F236">
        <v>329</v>
      </c>
      <c r="G236">
        <v>253</v>
      </c>
      <c r="H236" t="s">
        <v>1194</v>
      </c>
      <c r="I236" t="s">
        <v>64</v>
      </c>
      <c r="J236" t="s">
        <v>65</v>
      </c>
      <c r="K236" t="s">
        <v>235</v>
      </c>
      <c r="M236">
        <v>150</v>
      </c>
      <c r="N236">
        <v>150</v>
      </c>
      <c r="O236">
        <v>470</v>
      </c>
      <c r="P236">
        <v>3.13</v>
      </c>
      <c r="R236">
        <v>160</v>
      </c>
      <c r="S236">
        <v>160</v>
      </c>
      <c r="T236">
        <v>136</v>
      </c>
      <c r="U236">
        <v>0.91900000000000004</v>
      </c>
      <c r="V236">
        <v>1</v>
      </c>
      <c r="W236">
        <v>0</v>
      </c>
      <c r="X236">
        <v>1</v>
      </c>
      <c r="Y236">
        <v>20</v>
      </c>
      <c r="Z236" s="2">
        <v>12553</v>
      </c>
      <c r="AA236">
        <v>0.28999999999999998</v>
      </c>
      <c r="AB236" s="2">
        <v>12553</v>
      </c>
      <c r="AC236">
        <v>0.28999999999999998</v>
      </c>
      <c r="AD236" s="2">
        <v>6773</v>
      </c>
      <c r="AE236" s="2">
        <v>974866</v>
      </c>
      <c r="AF236" s="3">
        <v>0.53959999999999997</v>
      </c>
      <c r="AG236">
        <v>552</v>
      </c>
      <c r="AH236" s="4">
        <v>4855905</v>
      </c>
      <c r="AI236" s="4">
        <v>9568</v>
      </c>
      <c r="AJ236" s="4">
        <v>340</v>
      </c>
      <c r="AK236" t="s">
        <v>1195</v>
      </c>
      <c r="AL236" t="s">
        <v>120</v>
      </c>
      <c r="AM236" t="s">
        <v>1196</v>
      </c>
      <c r="AN236" t="s">
        <v>118</v>
      </c>
      <c r="AO236" t="s">
        <v>95</v>
      </c>
      <c r="AP236">
        <v>8</v>
      </c>
      <c r="AQ236">
        <v>12</v>
      </c>
      <c r="AR236">
        <v>28</v>
      </c>
      <c r="AS236">
        <v>76</v>
      </c>
      <c r="AT236">
        <v>5</v>
      </c>
      <c r="AU236" s="1">
        <v>27453</v>
      </c>
      <c r="AW236" t="s">
        <v>236</v>
      </c>
    </row>
    <row r="237" spans="1:51" x14ac:dyDescent="0.35">
      <c r="A237" s="1">
        <v>43466</v>
      </c>
      <c r="B237" t="s">
        <v>1197</v>
      </c>
      <c r="C237" t="s">
        <v>1017</v>
      </c>
      <c r="D237">
        <v>241</v>
      </c>
      <c r="E237">
        <v>241</v>
      </c>
      <c r="F237">
        <v>346</v>
      </c>
      <c r="G237">
        <v>346</v>
      </c>
      <c r="H237" t="s">
        <v>1198</v>
      </c>
      <c r="I237" t="s">
        <v>64</v>
      </c>
      <c r="J237" t="s">
        <v>75</v>
      </c>
      <c r="K237" t="s">
        <v>66</v>
      </c>
      <c r="M237">
        <v>188</v>
      </c>
      <c r="N237">
        <v>189</v>
      </c>
      <c r="O237">
        <v>834</v>
      </c>
      <c r="P237">
        <v>4.4400000000000004</v>
      </c>
      <c r="R237">
        <v>421</v>
      </c>
      <c r="S237">
        <v>421</v>
      </c>
      <c r="T237">
        <v>70</v>
      </c>
      <c r="U237">
        <v>0.376</v>
      </c>
      <c r="V237">
        <v>1</v>
      </c>
      <c r="W237">
        <v>0</v>
      </c>
      <c r="X237">
        <v>2</v>
      </c>
      <c r="Y237">
        <v>8</v>
      </c>
      <c r="Z237" s="2">
        <v>64945</v>
      </c>
      <c r="AA237">
        <v>1.49</v>
      </c>
      <c r="AB237" s="2">
        <v>64945</v>
      </c>
      <c r="AC237">
        <v>1.49</v>
      </c>
      <c r="AD237" s="2">
        <v>22776</v>
      </c>
      <c r="AE237" s="2">
        <v>1802766</v>
      </c>
      <c r="AF237" s="3">
        <v>0.35070000000000001</v>
      </c>
      <c r="AG237">
        <v>283</v>
      </c>
      <c r="AH237" s="4">
        <v>5990000</v>
      </c>
      <c r="AI237" s="4">
        <v>7068</v>
      </c>
      <c r="AJ237" s="4">
        <v>565</v>
      </c>
      <c r="AK237" t="s">
        <v>1199</v>
      </c>
      <c r="AL237" t="s">
        <v>1200</v>
      </c>
      <c r="AM237" t="s">
        <v>945</v>
      </c>
      <c r="AN237" t="s">
        <v>398</v>
      </c>
      <c r="AO237" t="s">
        <v>95</v>
      </c>
      <c r="AP237">
        <v>11</v>
      </c>
      <c r="AQ237">
        <v>13</v>
      </c>
      <c r="AR237">
        <v>30</v>
      </c>
      <c r="AS237">
        <v>68</v>
      </c>
      <c r="AT237">
        <v>9</v>
      </c>
      <c r="AU237" s="1">
        <v>26815</v>
      </c>
    </row>
    <row r="238" spans="1:51" x14ac:dyDescent="0.35">
      <c r="A238" s="1">
        <v>43466</v>
      </c>
      <c r="B238" t="s">
        <v>1201</v>
      </c>
      <c r="C238" t="s">
        <v>1202</v>
      </c>
      <c r="D238">
        <v>135</v>
      </c>
      <c r="E238">
        <v>135</v>
      </c>
      <c r="F238">
        <v>227</v>
      </c>
      <c r="G238">
        <v>227</v>
      </c>
      <c r="H238" t="s">
        <v>1203</v>
      </c>
      <c r="I238" t="s">
        <v>64</v>
      </c>
      <c r="J238" t="s">
        <v>65</v>
      </c>
      <c r="K238" t="s">
        <v>66</v>
      </c>
      <c r="M238">
        <v>761</v>
      </c>
      <c r="N238">
        <v>763</v>
      </c>
      <c r="O238" s="6">
        <v>3575.5</v>
      </c>
      <c r="P238">
        <v>4.7</v>
      </c>
      <c r="R238" s="2">
        <v>1814</v>
      </c>
      <c r="S238" s="2">
        <v>1814</v>
      </c>
      <c r="T238">
        <v>323</v>
      </c>
      <c r="U238">
        <v>0.42799999999999999</v>
      </c>
      <c r="V238">
        <v>6</v>
      </c>
      <c r="W238">
        <v>0</v>
      </c>
      <c r="X238">
        <v>6</v>
      </c>
      <c r="Y238" t="s">
        <v>1204</v>
      </c>
      <c r="Z238" s="2">
        <v>340000</v>
      </c>
      <c r="AA238">
        <v>7.81</v>
      </c>
      <c r="AB238" s="2">
        <v>340000</v>
      </c>
      <c r="AC238">
        <v>7.81</v>
      </c>
      <c r="AD238" s="2">
        <v>52168</v>
      </c>
      <c r="AE238" s="2">
        <v>6754320</v>
      </c>
      <c r="AF238" s="3">
        <v>0.15340000000000001</v>
      </c>
      <c r="AG238">
        <v>232</v>
      </c>
      <c r="AH238" s="4">
        <v>14017427</v>
      </c>
      <c r="AI238" s="4">
        <v>3914</v>
      </c>
      <c r="AJ238" s="4">
        <v>526</v>
      </c>
      <c r="AK238" t="s">
        <v>1205</v>
      </c>
      <c r="AL238" t="s">
        <v>1206</v>
      </c>
      <c r="AM238" t="s">
        <v>113</v>
      </c>
      <c r="AN238" t="s">
        <v>1207</v>
      </c>
      <c r="AO238" t="s">
        <v>80</v>
      </c>
      <c r="AP238">
        <v>3</v>
      </c>
      <c r="AQ238">
        <v>8</v>
      </c>
      <c r="AR238">
        <v>18</v>
      </c>
      <c r="AS238" t="s">
        <v>1208</v>
      </c>
      <c r="AT238">
        <v>36</v>
      </c>
      <c r="AU238" s="1">
        <v>23650</v>
      </c>
      <c r="AW238" t="s">
        <v>186</v>
      </c>
    </row>
    <row r="239" spans="1:51" x14ac:dyDescent="0.35">
      <c r="A239" s="1">
        <v>43466</v>
      </c>
      <c r="B239" t="s">
        <v>1209</v>
      </c>
      <c r="C239" t="s">
        <v>1202</v>
      </c>
      <c r="D239">
        <v>177</v>
      </c>
      <c r="E239">
        <v>135</v>
      </c>
      <c r="F239">
        <v>281</v>
      </c>
      <c r="G239">
        <v>227</v>
      </c>
      <c r="H239" t="s">
        <v>1210</v>
      </c>
      <c r="I239" t="s">
        <v>64</v>
      </c>
      <c r="J239" t="s">
        <v>65</v>
      </c>
      <c r="K239" t="s">
        <v>66</v>
      </c>
      <c r="M239">
        <v>342</v>
      </c>
      <c r="N239">
        <v>342</v>
      </c>
      <c r="O239" s="6">
        <v>1496</v>
      </c>
      <c r="P239">
        <v>4.37</v>
      </c>
      <c r="R239">
        <v>727</v>
      </c>
      <c r="S239">
        <v>727</v>
      </c>
      <c r="T239">
        <v>139</v>
      </c>
      <c r="U239">
        <v>0.41</v>
      </c>
      <c r="V239">
        <v>3</v>
      </c>
      <c r="W239">
        <v>0</v>
      </c>
      <c r="X239">
        <v>3</v>
      </c>
      <c r="Y239" t="s">
        <v>734</v>
      </c>
      <c r="Z239" s="2">
        <v>146506</v>
      </c>
      <c r="AA239">
        <v>3.36</v>
      </c>
      <c r="AB239" s="2">
        <v>146506</v>
      </c>
      <c r="AC239">
        <v>3.36</v>
      </c>
      <c r="AD239" s="2">
        <v>24067</v>
      </c>
      <c r="AE239" s="2">
        <v>2801874</v>
      </c>
      <c r="AF239" s="3">
        <v>0.1643</v>
      </c>
      <c r="AG239">
        <v>216</v>
      </c>
      <c r="AH239" s="4">
        <v>6450218</v>
      </c>
      <c r="AI239" s="4">
        <v>4312</v>
      </c>
      <c r="AJ239" s="4">
        <v>538</v>
      </c>
      <c r="AK239" t="s">
        <v>1211</v>
      </c>
      <c r="AL239" t="s">
        <v>1207</v>
      </c>
      <c r="AM239" t="s">
        <v>254</v>
      </c>
      <c r="AN239" t="s">
        <v>1206</v>
      </c>
      <c r="AO239" t="s">
        <v>80</v>
      </c>
      <c r="AP239">
        <v>3</v>
      </c>
      <c r="AQ239">
        <v>8</v>
      </c>
      <c r="AR239">
        <v>18</v>
      </c>
      <c r="AS239">
        <v>54</v>
      </c>
      <c r="AT239">
        <v>36</v>
      </c>
      <c r="AU239" s="1">
        <v>24472</v>
      </c>
    </row>
    <row r="240" spans="1:51" x14ac:dyDescent="0.35">
      <c r="A240" s="1">
        <v>43466</v>
      </c>
      <c r="B240" t="s">
        <v>1212</v>
      </c>
      <c r="C240" t="s">
        <v>1213</v>
      </c>
      <c r="D240">
        <v>99</v>
      </c>
      <c r="E240">
        <v>99</v>
      </c>
      <c r="F240">
        <v>439</v>
      </c>
      <c r="G240">
        <v>439</v>
      </c>
      <c r="H240" t="s">
        <v>1214</v>
      </c>
      <c r="I240" t="s">
        <v>176</v>
      </c>
      <c r="J240" t="s">
        <v>65</v>
      </c>
      <c r="K240" t="s">
        <v>66</v>
      </c>
      <c r="L240">
        <v>102</v>
      </c>
      <c r="M240">
        <v>721</v>
      </c>
      <c r="N240">
        <v>721</v>
      </c>
      <c r="O240" s="6">
        <v>3358.5</v>
      </c>
      <c r="P240">
        <v>4.66</v>
      </c>
      <c r="Q240">
        <v>26</v>
      </c>
      <c r="R240" s="2">
        <v>1325</v>
      </c>
      <c r="S240" s="2">
        <v>1585</v>
      </c>
      <c r="T240">
        <v>343</v>
      </c>
      <c r="U240">
        <v>0.48</v>
      </c>
      <c r="V240">
        <v>5</v>
      </c>
      <c r="W240">
        <v>0</v>
      </c>
      <c r="X240">
        <v>5</v>
      </c>
      <c r="Y240">
        <v>20</v>
      </c>
      <c r="Z240" s="2">
        <v>227341</v>
      </c>
      <c r="AA240">
        <v>5.22</v>
      </c>
      <c r="AB240" s="2">
        <v>227341</v>
      </c>
      <c r="AC240">
        <v>5.22</v>
      </c>
      <c r="AD240" s="2">
        <v>39355</v>
      </c>
      <c r="AE240" s="2">
        <v>5936573</v>
      </c>
      <c r="AF240" s="3">
        <v>0.1731</v>
      </c>
      <c r="AG240">
        <v>304</v>
      </c>
      <c r="AH240" s="4">
        <v>14090000</v>
      </c>
      <c r="AI240" s="4">
        <v>4277</v>
      </c>
      <c r="AJ240" s="4">
        <v>544</v>
      </c>
      <c r="AK240" t="s">
        <v>845</v>
      </c>
      <c r="AL240" t="s">
        <v>1215</v>
      </c>
      <c r="AM240" t="s">
        <v>843</v>
      </c>
      <c r="AN240" t="s">
        <v>842</v>
      </c>
      <c r="AO240" t="s">
        <v>95</v>
      </c>
      <c r="AP240">
        <v>3</v>
      </c>
      <c r="AQ240">
        <v>7</v>
      </c>
      <c r="AR240">
        <v>26</v>
      </c>
      <c r="AS240">
        <v>65</v>
      </c>
      <c r="AT240">
        <v>1</v>
      </c>
      <c r="AU240" s="1">
        <v>23832</v>
      </c>
    </row>
    <row r="241" spans="1:51" x14ac:dyDescent="0.35">
      <c r="A241" s="1">
        <v>43466</v>
      </c>
      <c r="B241" t="s">
        <v>1216</v>
      </c>
      <c r="C241" t="s">
        <v>73</v>
      </c>
      <c r="D241">
        <v>282</v>
      </c>
      <c r="E241">
        <v>167</v>
      </c>
      <c r="F241">
        <v>508</v>
      </c>
      <c r="G241">
        <v>283</v>
      </c>
      <c r="H241" t="s">
        <v>1217</v>
      </c>
      <c r="I241" t="s">
        <v>64</v>
      </c>
      <c r="J241" t="s">
        <v>65</v>
      </c>
      <c r="K241" t="s">
        <v>84</v>
      </c>
      <c r="M241">
        <v>60</v>
      </c>
      <c r="N241">
        <v>61</v>
      </c>
      <c r="O241">
        <v>218</v>
      </c>
      <c r="P241">
        <v>3.63</v>
      </c>
      <c r="R241">
        <v>100</v>
      </c>
      <c r="S241">
        <v>100</v>
      </c>
      <c r="T241">
        <v>29</v>
      </c>
      <c r="U241">
        <v>0.49199999999999999</v>
      </c>
      <c r="V241">
        <v>1</v>
      </c>
      <c r="W241">
        <v>0</v>
      </c>
      <c r="X241">
        <v>1</v>
      </c>
      <c r="Y241">
        <v>6</v>
      </c>
      <c r="Z241" s="2">
        <v>19400</v>
      </c>
      <c r="AA241">
        <v>0.45</v>
      </c>
      <c r="AB241" s="2">
        <v>19400</v>
      </c>
      <c r="AC241">
        <v>0.45</v>
      </c>
      <c r="AD241" s="2">
        <v>13470</v>
      </c>
      <c r="AE241" s="2">
        <v>642963</v>
      </c>
      <c r="AF241" s="3">
        <v>0.69430000000000003</v>
      </c>
      <c r="AG241">
        <v>222</v>
      </c>
      <c r="AH241" s="4">
        <v>1594181</v>
      </c>
      <c r="AI241" s="4">
        <v>6727</v>
      </c>
      <c r="AJ241" s="4">
        <v>502</v>
      </c>
      <c r="AK241" t="s">
        <v>669</v>
      </c>
      <c r="AL241" t="s">
        <v>1218</v>
      </c>
      <c r="AM241" t="s">
        <v>771</v>
      </c>
      <c r="AN241" t="s">
        <v>1219</v>
      </c>
      <c r="AO241" t="s">
        <v>80</v>
      </c>
      <c r="AP241">
        <v>17</v>
      </c>
      <c r="AQ241">
        <v>9</v>
      </c>
      <c r="AR241">
        <v>20</v>
      </c>
      <c r="AS241">
        <v>58</v>
      </c>
      <c r="AT241">
        <v>41</v>
      </c>
      <c r="AU241" s="1">
        <v>28262</v>
      </c>
    </row>
    <row r="242" spans="1:51" x14ac:dyDescent="0.35">
      <c r="A242" s="1">
        <v>43466</v>
      </c>
      <c r="B242" t="s">
        <v>1220</v>
      </c>
      <c r="C242" t="s">
        <v>467</v>
      </c>
      <c r="D242">
        <v>280</v>
      </c>
      <c r="E242">
        <v>280</v>
      </c>
      <c r="F242">
        <v>506</v>
      </c>
      <c r="G242">
        <v>506</v>
      </c>
      <c r="H242" t="s">
        <v>1221</v>
      </c>
      <c r="I242" t="s">
        <v>64</v>
      </c>
      <c r="J242" t="s">
        <v>65</v>
      </c>
      <c r="K242" t="s">
        <v>84</v>
      </c>
      <c r="M242">
        <v>411</v>
      </c>
      <c r="N242">
        <v>413</v>
      </c>
      <c r="O242" s="6">
        <v>1891.5</v>
      </c>
      <c r="P242">
        <v>4.5999999999999996</v>
      </c>
      <c r="R242">
        <v>864</v>
      </c>
      <c r="S242">
        <v>864</v>
      </c>
      <c r="T242">
        <v>166</v>
      </c>
      <c r="U242">
        <v>0.40899999999999997</v>
      </c>
      <c r="V242">
        <v>7</v>
      </c>
      <c r="W242">
        <v>1</v>
      </c>
      <c r="X242">
        <v>8</v>
      </c>
      <c r="Y242">
        <v>6</v>
      </c>
      <c r="Z242" s="2">
        <v>226969</v>
      </c>
      <c r="AA242">
        <v>5.21</v>
      </c>
      <c r="AB242" s="2">
        <v>226969</v>
      </c>
      <c r="AC242">
        <v>5.21</v>
      </c>
      <c r="AD242" s="2">
        <v>63056</v>
      </c>
      <c r="AE242" s="2">
        <v>3782352</v>
      </c>
      <c r="AF242" s="3">
        <v>0.27779999999999999</v>
      </c>
      <c r="AG242">
        <v>166</v>
      </c>
      <c r="AH242" s="4">
        <v>8699894</v>
      </c>
      <c r="AI242" s="4">
        <v>4528</v>
      </c>
      <c r="AJ242" s="4">
        <v>573</v>
      </c>
      <c r="AK242" t="s">
        <v>1222</v>
      </c>
      <c r="AL242" t="s">
        <v>1002</v>
      </c>
      <c r="AM242" t="s">
        <v>471</v>
      </c>
      <c r="AN242" t="s">
        <v>1223</v>
      </c>
      <c r="AO242" t="s">
        <v>71</v>
      </c>
      <c r="AP242">
        <v>9</v>
      </c>
      <c r="AQ242">
        <v>15</v>
      </c>
      <c r="AR242">
        <v>34</v>
      </c>
      <c r="AS242">
        <v>85</v>
      </c>
      <c r="AT242">
        <v>18</v>
      </c>
      <c r="AU242" s="1">
        <v>28257</v>
      </c>
    </row>
    <row r="243" spans="1:51" x14ac:dyDescent="0.35">
      <c r="A243" s="1">
        <v>43466</v>
      </c>
      <c r="B243" t="s">
        <v>1224</v>
      </c>
      <c r="C243" t="s">
        <v>1225</v>
      </c>
      <c r="D243">
        <v>93</v>
      </c>
      <c r="E243">
        <v>93</v>
      </c>
      <c r="F243">
        <v>673</v>
      </c>
      <c r="G243">
        <v>673</v>
      </c>
      <c r="H243" t="s">
        <v>1226</v>
      </c>
      <c r="I243" t="s">
        <v>176</v>
      </c>
      <c r="J243" t="s">
        <v>65</v>
      </c>
      <c r="K243" t="s">
        <v>66</v>
      </c>
      <c r="L243">
        <v>210</v>
      </c>
      <c r="M243" s="2">
        <v>1005</v>
      </c>
      <c r="N243" s="2">
        <v>1007</v>
      </c>
      <c r="O243" s="6">
        <v>4523.5</v>
      </c>
      <c r="P243">
        <v>4.5</v>
      </c>
      <c r="Q243">
        <v>539</v>
      </c>
      <c r="R243" s="2">
        <v>1760</v>
      </c>
      <c r="S243" s="2">
        <v>2299</v>
      </c>
      <c r="T243">
        <v>344</v>
      </c>
      <c r="U243">
        <v>0.34699999999999998</v>
      </c>
      <c r="V243">
        <v>6</v>
      </c>
      <c r="W243">
        <v>0</v>
      </c>
      <c r="X243">
        <v>6</v>
      </c>
      <c r="Y243">
        <v>21</v>
      </c>
      <c r="Z243" s="2">
        <v>588851</v>
      </c>
      <c r="AA243">
        <v>13.52</v>
      </c>
      <c r="AB243" s="2">
        <v>545801</v>
      </c>
      <c r="AC243">
        <v>12.53</v>
      </c>
      <c r="AD243" s="2">
        <v>57006</v>
      </c>
      <c r="AE243" s="2">
        <v>8922933</v>
      </c>
      <c r="AF243" s="3">
        <v>9.6799999999999997E-2</v>
      </c>
      <c r="AG243">
        <v>170</v>
      </c>
      <c r="AH243" s="4">
        <v>16351823</v>
      </c>
      <c r="AI243" s="4">
        <v>3607</v>
      </c>
      <c r="AJ243" s="4">
        <v>512</v>
      </c>
      <c r="AK243" t="s">
        <v>1227</v>
      </c>
      <c r="AL243" t="s">
        <v>818</v>
      </c>
      <c r="AM243" t="s">
        <v>151</v>
      </c>
      <c r="AN243" t="s">
        <v>648</v>
      </c>
      <c r="AO243" t="s">
        <v>71</v>
      </c>
      <c r="AP243">
        <v>1</v>
      </c>
      <c r="AQ243">
        <v>15</v>
      </c>
      <c r="AR243" t="s">
        <v>1228</v>
      </c>
      <c r="AS243" t="s">
        <v>972</v>
      </c>
      <c r="AT243">
        <v>17</v>
      </c>
      <c r="AU243" s="1">
        <v>21670</v>
      </c>
    </row>
    <row r="244" spans="1:51" x14ac:dyDescent="0.35">
      <c r="A244" s="1">
        <v>43466</v>
      </c>
      <c r="B244" t="s">
        <v>1229</v>
      </c>
      <c r="C244" t="s">
        <v>1230</v>
      </c>
      <c r="D244">
        <v>38</v>
      </c>
      <c r="E244">
        <v>38</v>
      </c>
      <c r="F244">
        <v>211</v>
      </c>
      <c r="G244">
        <v>211</v>
      </c>
      <c r="H244" t="s">
        <v>1231</v>
      </c>
      <c r="I244" t="s">
        <v>64</v>
      </c>
      <c r="J244" t="s">
        <v>65</v>
      </c>
      <c r="K244" t="s">
        <v>66</v>
      </c>
      <c r="M244" s="2">
        <v>1525</v>
      </c>
      <c r="N244" s="2">
        <v>1526</v>
      </c>
      <c r="O244" s="6">
        <v>7109.5</v>
      </c>
      <c r="P244">
        <v>4.66</v>
      </c>
      <c r="R244" s="2">
        <v>3426</v>
      </c>
      <c r="S244" s="2">
        <v>3426</v>
      </c>
      <c r="T244">
        <v>533</v>
      </c>
      <c r="U244">
        <v>0.35799999999999998</v>
      </c>
      <c r="V244">
        <v>13</v>
      </c>
      <c r="W244">
        <v>0</v>
      </c>
      <c r="X244">
        <v>14</v>
      </c>
      <c r="Y244">
        <v>14</v>
      </c>
      <c r="Z244" s="2">
        <v>680670</v>
      </c>
      <c r="AA244">
        <v>15.63</v>
      </c>
      <c r="AB244" s="2">
        <v>625559</v>
      </c>
      <c r="AC244">
        <v>14.36</v>
      </c>
      <c r="AD244" s="2">
        <v>105458</v>
      </c>
      <c r="AE244" s="2">
        <v>13112212</v>
      </c>
      <c r="AF244" s="3">
        <v>0.15490000000000001</v>
      </c>
      <c r="AG244">
        <v>219</v>
      </c>
      <c r="AH244" s="4">
        <v>20560063</v>
      </c>
      <c r="AI244" s="4">
        <v>2891</v>
      </c>
      <c r="AJ244" s="4">
        <v>529</v>
      </c>
      <c r="AK244" t="s">
        <v>1232</v>
      </c>
      <c r="AL244" t="s">
        <v>559</v>
      </c>
      <c r="AM244" t="s">
        <v>558</v>
      </c>
      <c r="AN244" t="s">
        <v>1233</v>
      </c>
      <c r="AO244" t="s">
        <v>95</v>
      </c>
      <c r="AP244">
        <v>10</v>
      </c>
      <c r="AQ244">
        <v>13</v>
      </c>
      <c r="AR244">
        <v>30</v>
      </c>
      <c r="AS244">
        <v>70</v>
      </c>
      <c r="AT244">
        <v>9</v>
      </c>
      <c r="AU244" s="1">
        <v>19997</v>
      </c>
    </row>
    <row r="245" spans="1:51" x14ac:dyDescent="0.35">
      <c r="A245" s="1">
        <v>43466</v>
      </c>
      <c r="B245" t="s">
        <v>1234</v>
      </c>
      <c r="C245" t="s">
        <v>1235</v>
      </c>
      <c r="D245">
        <v>377</v>
      </c>
      <c r="E245">
        <v>377</v>
      </c>
      <c r="F245">
        <v>650</v>
      </c>
      <c r="G245">
        <v>650</v>
      </c>
      <c r="H245" t="s">
        <v>1236</v>
      </c>
      <c r="I245" t="s">
        <v>176</v>
      </c>
      <c r="J245" t="s">
        <v>65</v>
      </c>
      <c r="K245" t="s">
        <v>84</v>
      </c>
      <c r="L245">
        <v>105</v>
      </c>
      <c r="M245">
        <v>664</v>
      </c>
      <c r="N245">
        <v>664</v>
      </c>
      <c r="O245" s="6">
        <v>2824</v>
      </c>
      <c r="P245">
        <v>4.25</v>
      </c>
      <c r="Q245">
        <v>241</v>
      </c>
      <c r="R245" s="2">
        <v>1171</v>
      </c>
      <c r="S245" s="2">
        <v>1412</v>
      </c>
      <c r="T245">
        <v>173</v>
      </c>
      <c r="U245">
        <v>0.26500000000000001</v>
      </c>
      <c r="V245">
        <v>40</v>
      </c>
      <c r="W245">
        <v>2</v>
      </c>
      <c r="X245">
        <v>43</v>
      </c>
      <c r="Y245" s="1">
        <v>39208</v>
      </c>
      <c r="Z245" s="2">
        <v>201872</v>
      </c>
      <c r="AA245">
        <v>4.63</v>
      </c>
      <c r="AB245" s="2">
        <v>201872</v>
      </c>
      <c r="AC245">
        <v>4.63</v>
      </c>
      <c r="AD245" s="2">
        <v>116528</v>
      </c>
      <c r="AE245" s="2">
        <v>7142241</v>
      </c>
      <c r="AF245" s="3">
        <v>0.57720000000000005</v>
      </c>
      <c r="AG245">
        <v>305</v>
      </c>
      <c r="AH245" s="4">
        <v>0</v>
      </c>
      <c r="AJ245" s="4">
        <v>660</v>
      </c>
      <c r="AK245" t="s">
        <v>828</v>
      </c>
      <c r="AL245" t="s">
        <v>1237</v>
      </c>
      <c r="AM245" t="s">
        <v>1238</v>
      </c>
      <c r="AN245" t="s">
        <v>1239</v>
      </c>
      <c r="AO245" t="s">
        <v>95</v>
      </c>
      <c r="AP245">
        <v>10</v>
      </c>
      <c r="AQ245">
        <v>13</v>
      </c>
      <c r="AR245">
        <v>30</v>
      </c>
      <c r="AS245" t="s">
        <v>1240</v>
      </c>
      <c r="AT245">
        <v>9</v>
      </c>
      <c r="AU245" s="1">
        <v>34577</v>
      </c>
      <c r="AX245" t="s">
        <v>108</v>
      </c>
    </row>
    <row r="246" spans="1:51" x14ac:dyDescent="0.35">
      <c r="A246" s="1">
        <v>43466</v>
      </c>
      <c r="B246" t="s">
        <v>1241</v>
      </c>
      <c r="C246" t="s">
        <v>1168</v>
      </c>
      <c r="D246">
        <v>389</v>
      </c>
      <c r="E246">
        <v>359</v>
      </c>
      <c r="F246">
        <v>847</v>
      </c>
      <c r="G246">
        <v>847</v>
      </c>
      <c r="H246" t="s">
        <v>1242</v>
      </c>
      <c r="I246" t="s">
        <v>1243</v>
      </c>
      <c r="J246" t="s">
        <v>65</v>
      </c>
      <c r="K246" t="s">
        <v>84</v>
      </c>
      <c r="M246">
        <v>24</v>
      </c>
      <c r="N246">
        <v>53</v>
      </c>
      <c r="O246">
        <v>108</v>
      </c>
      <c r="P246">
        <v>4.5</v>
      </c>
      <c r="R246">
        <v>38</v>
      </c>
      <c r="S246">
        <v>38</v>
      </c>
      <c r="T246">
        <v>10</v>
      </c>
      <c r="U246">
        <v>0.41699999999999998</v>
      </c>
      <c r="V246">
        <v>5</v>
      </c>
      <c r="W246">
        <v>0</v>
      </c>
      <c r="X246">
        <v>5</v>
      </c>
      <c r="Y246">
        <v>5</v>
      </c>
      <c r="Z246" s="2">
        <v>13819</v>
      </c>
      <c r="AA246">
        <v>0.32</v>
      </c>
      <c r="AB246" s="2">
        <v>13819</v>
      </c>
      <c r="AC246">
        <v>0.32</v>
      </c>
      <c r="AD246" s="2">
        <v>11274</v>
      </c>
      <c r="AE246" s="2">
        <v>607774</v>
      </c>
      <c r="AF246" s="3">
        <v>0.81579999999999997</v>
      </c>
      <c r="AG246">
        <v>119</v>
      </c>
      <c r="AH246" s="4">
        <v>4630200</v>
      </c>
      <c r="AI246" s="4">
        <v>19661</v>
      </c>
      <c r="AJ246" s="4">
        <v>800</v>
      </c>
      <c r="AK246" t="s">
        <v>1237</v>
      </c>
      <c r="AL246" t="s">
        <v>1239</v>
      </c>
      <c r="AM246" t="s">
        <v>556</v>
      </c>
      <c r="AN246" t="s">
        <v>828</v>
      </c>
      <c r="AO246" t="s">
        <v>95</v>
      </c>
      <c r="AP246">
        <v>10</v>
      </c>
      <c r="AQ246">
        <v>13</v>
      </c>
      <c r="AR246">
        <v>30</v>
      </c>
      <c r="AS246">
        <v>70</v>
      </c>
      <c r="AT246">
        <v>9</v>
      </c>
      <c r="AU246" s="1">
        <v>34365</v>
      </c>
      <c r="AX246" t="s">
        <v>108</v>
      </c>
      <c r="AY246" t="s">
        <v>108</v>
      </c>
    </row>
    <row r="247" spans="1:51" x14ac:dyDescent="0.35">
      <c r="A247" s="1">
        <v>43466</v>
      </c>
      <c r="B247" t="s">
        <v>1244</v>
      </c>
      <c r="C247" t="s">
        <v>1168</v>
      </c>
      <c r="D247">
        <v>398</v>
      </c>
      <c r="E247">
        <v>359</v>
      </c>
      <c r="F247">
        <v>871</v>
      </c>
      <c r="G247">
        <v>871</v>
      </c>
      <c r="H247" t="s">
        <v>1245</v>
      </c>
      <c r="I247" t="s">
        <v>1243</v>
      </c>
      <c r="J247" t="s">
        <v>65</v>
      </c>
      <c r="K247" t="s">
        <v>84</v>
      </c>
      <c r="M247">
        <v>4</v>
      </c>
      <c r="N247">
        <v>10</v>
      </c>
      <c r="O247">
        <v>20</v>
      </c>
      <c r="P247">
        <v>5</v>
      </c>
      <c r="R247">
        <v>12</v>
      </c>
      <c r="S247">
        <v>12</v>
      </c>
      <c r="T247">
        <v>0</v>
      </c>
      <c r="U247">
        <v>0</v>
      </c>
      <c r="V247">
        <v>1</v>
      </c>
      <c r="W247">
        <v>0</v>
      </c>
      <c r="X247">
        <v>1</v>
      </c>
      <c r="Y247">
        <v>5</v>
      </c>
      <c r="Z247" s="2">
        <v>3098</v>
      </c>
      <c r="AA247">
        <v>7.0000000000000007E-2</v>
      </c>
      <c r="AB247" s="2">
        <v>3098</v>
      </c>
      <c r="AC247">
        <v>7.0000000000000007E-2</v>
      </c>
      <c r="AD247" s="2">
        <v>2326</v>
      </c>
      <c r="AE247" s="2">
        <v>114675</v>
      </c>
      <c r="AF247" s="3">
        <v>0.75080000000000002</v>
      </c>
      <c r="AG247">
        <v>171</v>
      </c>
      <c r="AH247" s="4">
        <v>967700</v>
      </c>
      <c r="AI247" s="4">
        <v>20160</v>
      </c>
      <c r="AJ247" s="4">
        <v>1036</v>
      </c>
      <c r="AK247" t="s">
        <v>1239</v>
      </c>
      <c r="AL247" t="s">
        <v>1237</v>
      </c>
      <c r="AM247" t="s">
        <v>828</v>
      </c>
      <c r="AO247" t="s">
        <v>95</v>
      </c>
      <c r="AP247">
        <v>10</v>
      </c>
      <c r="AQ247">
        <v>13</v>
      </c>
      <c r="AR247">
        <v>30</v>
      </c>
      <c r="AS247">
        <v>70</v>
      </c>
      <c r="AT247">
        <v>9</v>
      </c>
      <c r="AU247" s="1">
        <v>34181</v>
      </c>
      <c r="AX247" t="s">
        <v>108</v>
      </c>
      <c r="AY247" t="s">
        <v>108</v>
      </c>
    </row>
    <row r="248" spans="1:51" x14ac:dyDescent="0.35">
      <c r="A248" s="1">
        <v>43466</v>
      </c>
      <c r="B248" t="s">
        <v>1246</v>
      </c>
      <c r="C248" t="s">
        <v>1168</v>
      </c>
      <c r="D248">
        <v>399</v>
      </c>
      <c r="E248">
        <v>359</v>
      </c>
      <c r="F248">
        <v>483</v>
      </c>
      <c r="G248">
        <v>483</v>
      </c>
      <c r="H248" t="s">
        <v>1247</v>
      </c>
      <c r="I248" t="s">
        <v>1243</v>
      </c>
      <c r="J248" t="s">
        <v>65</v>
      </c>
      <c r="K248" t="s">
        <v>84</v>
      </c>
      <c r="M248">
        <v>1</v>
      </c>
      <c r="N248">
        <v>10</v>
      </c>
      <c r="O248">
        <v>4.5</v>
      </c>
      <c r="P248">
        <v>4.5</v>
      </c>
      <c r="R248">
        <v>3</v>
      </c>
      <c r="S248">
        <v>3</v>
      </c>
      <c r="T248">
        <v>0</v>
      </c>
      <c r="U248">
        <v>0</v>
      </c>
      <c r="V248">
        <v>1</v>
      </c>
      <c r="W248">
        <v>0</v>
      </c>
      <c r="X248">
        <v>1</v>
      </c>
      <c r="Y248">
        <v>5</v>
      </c>
      <c r="Z248" s="2">
        <v>5396</v>
      </c>
      <c r="AA248">
        <v>0.12</v>
      </c>
      <c r="AB248" s="2">
        <v>5396</v>
      </c>
      <c r="AC248">
        <v>0.12</v>
      </c>
      <c r="AD248" s="2">
        <v>1599</v>
      </c>
      <c r="AE248" s="2">
        <v>114675</v>
      </c>
      <c r="AF248" s="3">
        <v>0.29630000000000001</v>
      </c>
      <c r="AG248">
        <v>25</v>
      </c>
      <c r="AH248" s="4">
        <v>887005</v>
      </c>
      <c r="AI248" s="4">
        <v>20159</v>
      </c>
      <c r="AJ248" s="4">
        <v>1431</v>
      </c>
      <c r="AK248" t="s">
        <v>1239</v>
      </c>
      <c r="AL248" t="s">
        <v>1248</v>
      </c>
      <c r="AM248" t="s">
        <v>828</v>
      </c>
      <c r="AO248" t="s">
        <v>95</v>
      </c>
      <c r="AP248">
        <v>10</v>
      </c>
      <c r="AQ248">
        <v>13</v>
      </c>
      <c r="AR248">
        <v>30</v>
      </c>
      <c r="AS248">
        <v>71</v>
      </c>
      <c r="AT248">
        <v>9</v>
      </c>
      <c r="AU248" s="1">
        <v>34880</v>
      </c>
      <c r="AX248" t="s">
        <v>108</v>
      </c>
      <c r="AY248" t="s">
        <v>108</v>
      </c>
    </row>
    <row r="249" spans="1:51" x14ac:dyDescent="0.35">
      <c r="A249" s="1">
        <v>43466</v>
      </c>
      <c r="B249" t="s">
        <v>1249</v>
      </c>
      <c r="C249" t="s">
        <v>1052</v>
      </c>
      <c r="D249">
        <v>158</v>
      </c>
      <c r="E249">
        <v>162</v>
      </c>
      <c r="F249">
        <v>274</v>
      </c>
      <c r="G249">
        <v>269</v>
      </c>
      <c r="H249" t="s">
        <v>1250</v>
      </c>
      <c r="I249" t="s">
        <v>64</v>
      </c>
      <c r="J249" t="s">
        <v>65</v>
      </c>
      <c r="K249" t="s">
        <v>66</v>
      </c>
      <c r="M249">
        <v>125</v>
      </c>
      <c r="N249">
        <v>125</v>
      </c>
      <c r="O249">
        <v>562.5</v>
      </c>
      <c r="P249">
        <v>4.5</v>
      </c>
      <c r="R249">
        <v>298</v>
      </c>
      <c r="S249">
        <v>298</v>
      </c>
      <c r="T249">
        <v>42</v>
      </c>
      <c r="U249">
        <v>0.33600000000000002</v>
      </c>
      <c r="V249">
        <v>1</v>
      </c>
      <c r="W249">
        <v>0</v>
      </c>
      <c r="X249">
        <v>1</v>
      </c>
      <c r="Y249">
        <v>16</v>
      </c>
      <c r="Z249" s="2">
        <v>54935</v>
      </c>
      <c r="AA249">
        <v>1.26</v>
      </c>
      <c r="AB249" s="2">
        <v>54935</v>
      </c>
      <c r="AC249">
        <v>1.26</v>
      </c>
      <c r="AD249" s="2">
        <v>6911</v>
      </c>
      <c r="AE249" s="2">
        <v>1037975</v>
      </c>
      <c r="AF249" s="3">
        <v>0.1258</v>
      </c>
      <c r="AG249">
        <v>237</v>
      </c>
      <c r="AH249" s="4">
        <v>2334676</v>
      </c>
      <c r="AI249" s="4">
        <v>4147</v>
      </c>
      <c r="AJ249" s="4">
        <v>613</v>
      </c>
      <c r="AK249" t="s">
        <v>1057</v>
      </c>
      <c r="AL249" t="s">
        <v>1251</v>
      </c>
      <c r="AM249" t="s">
        <v>380</v>
      </c>
      <c r="AO249" t="s">
        <v>80</v>
      </c>
      <c r="AP249">
        <v>16</v>
      </c>
      <c r="AQ249">
        <v>8</v>
      </c>
      <c r="AR249">
        <v>18</v>
      </c>
      <c r="AS249">
        <v>55</v>
      </c>
      <c r="AT249">
        <v>41</v>
      </c>
      <c r="AU249" s="1">
        <v>24472</v>
      </c>
    </row>
    <row r="250" spans="1:51" x14ac:dyDescent="0.35">
      <c r="A250" s="1">
        <v>43466</v>
      </c>
      <c r="B250" t="s">
        <v>1252</v>
      </c>
      <c r="C250" t="s">
        <v>1253</v>
      </c>
      <c r="D250">
        <v>45</v>
      </c>
      <c r="E250">
        <v>45</v>
      </c>
      <c r="F250">
        <v>368</v>
      </c>
      <c r="G250">
        <v>368</v>
      </c>
      <c r="H250" t="s">
        <v>1254</v>
      </c>
      <c r="I250" t="s">
        <v>64</v>
      </c>
      <c r="J250" t="s">
        <v>65</v>
      </c>
      <c r="K250" t="s">
        <v>66</v>
      </c>
      <c r="M250">
        <v>783</v>
      </c>
      <c r="N250">
        <v>786</v>
      </c>
      <c r="O250" s="6">
        <v>3316.5</v>
      </c>
      <c r="P250">
        <v>4.24</v>
      </c>
      <c r="R250" s="2">
        <v>1457</v>
      </c>
      <c r="S250" s="2">
        <v>1457</v>
      </c>
      <c r="T250">
        <v>341</v>
      </c>
      <c r="U250">
        <v>0.439</v>
      </c>
      <c r="V250">
        <v>7</v>
      </c>
      <c r="W250">
        <v>0</v>
      </c>
      <c r="X250">
        <v>7</v>
      </c>
      <c r="Y250" t="s">
        <v>734</v>
      </c>
      <c r="Z250" s="2">
        <v>319008</v>
      </c>
      <c r="AA250">
        <v>7.32</v>
      </c>
      <c r="AB250" s="2">
        <v>319008</v>
      </c>
      <c r="AC250">
        <v>7.32</v>
      </c>
      <c r="AD250" s="2">
        <v>59598</v>
      </c>
      <c r="AE250" s="2">
        <v>6642484</v>
      </c>
      <c r="AF250" s="3">
        <v>0.18679999999999999</v>
      </c>
      <c r="AG250">
        <v>199</v>
      </c>
      <c r="AH250" s="4">
        <v>8397841</v>
      </c>
      <c r="AI250" s="4">
        <v>2529</v>
      </c>
      <c r="AJ250" s="4">
        <v>491</v>
      </c>
      <c r="AK250" t="s">
        <v>1255</v>
      </c>
      <c r="AL250" t="s">
        <v>1256</v>
      </c>
      <c r="AM250" t="s">
        <v>764</v>
      </c>
      <c r="AO250" t="s">
        <v>71</v>
      </c>
      <c r="AP250">
        <v>5</v>
      </c>
      <c r="AQ250">
        <v>13</v>
      </c>
      <c r="AR250">
        <v>29</v>
      </c>
      <c r="AS250">
        <v>77</v>
      </c>
      <c r="AT250">
        <v>16</v>
      </c>
      <c r="AU250" s="1">
        <v>18710</v>
      </c>
      <c r="AV250" t="s">
        <v>566</v>
      </c>
    </row>
    <row r="251" spans="1:51" x14ac:dyDescent="0.35">
      <c r="A251" s="1">
        <v>43466</v>
      </c>
      <c r="B251" t="s">
        <v>1257</v>
      </c>
      <c r="C251" t="s">
        <v>130</v>
      </c>
      <c r="D251">
        <v>192</v>
      </c>
      <c r="E251">
        <v>100</v>
      </c>
      <c r="F251">
        <v>312</v>
      </c>
      <c r="G251">
        <v>312</v>
      </c>
      <c r="H251" t="s">
        <v>1258</v>
      </c>
      <c r="I251" t="s">
        <v>64</v>
      </c>
      <c r="J251" t="s">
        <v>65</v>
      </c>
      <c r="K251" t="s">
        <v>66</v>
      </c>
      <c r="M251">
        <v>360</v>
      </c>
      <c r="N251">
        <v>360</v>
      </c>
      <c r="O251" s="6">
        <v>1591</v>
      </c>
      <c r="P251">
        <v>4.42</v>
      </c>
      <c r="R251">
        <v>796</v>
      </c>
      <c r="S251">
        <v>796</v>
      </c>
      <c r="T251">
        <v>146</v>
      </c>
      <c r="U251">
        <v>0.41199999999999998</v>
      </c>
      <c r="V251">
        <v>2</v>
      </c>
      <c r="W251">
        <v>2</v>
      </c>
      <c r="X251">
        <v>5</v>
      </c>
      <c r="Y251">
        <v>23</v>
      </c>
      <c r="Z251" s="2">
        <v>90637</v>
      </c>
      <c r="AA251">
        <v>2.08</v>
      </c>
      <c r="AB251" s="2">
        <v>90637</v>
      </c>
      <c r="AC251">
        <v>2.08</v>
      </c>
      <c r="AD251" s="2">
        <v>23922</v>
      </c>
      <c r="AE251" s="2">
        <v>3370430</v>
      </c>
      <c r="AF251" s="3">
        <v>0.26390000000000002</v>
      </c>
      <c r="AG251">
        <v>383</v>
      </c>
      <c r="AH251" s="4">
        <v>11871465</v>
      </c>
      <c r="AI251" s="4">
        <v>7394</v>
      </c>
      <c r="AJ251" s="4">
        <v>511</v>
      </c>
      <c r="AK251" t="s">
        <v>1259</v>
      </c>
      <c r="AL251" t="s">
        <v>1260</v>
      </c>
      <c r="AM251" t="s">
        <v>132</v>
      </c>
      <c r="AN251" t="s">
        <v>1261</v>
      </c>
      <c r="AO251" t="s">
        <v>95</v>
      </c>
      <c r="AP251">
        <v>3</v>
      </c>
      <c r="AQ251">
        <v>12</v>
      </c>
      <c r="AR251">
        <v>26</v>
      </c>
      <c r="AS251">
        <v>65</v>
      </c>
      <c r="AT251">
        <v>1</v>
      </c>
      <c r="AU251" s="1">
        <v>26968</v>
      </c>
    </row>
    <row r="252" spans="1:51" x14ac:dyDescent="0.35">
      <c r="A252" s="1">
        <v>43466</v>
      </c>
      <c r="B252" t="s">
        <v>1262</v>
      </c>
      <c r="C252" t="s">
        <v>1041</v>
      </c>
      <c r="D252">
        <v>36</v>
      </c>
      <c r="E252">
        <v>36</v>
      </c>
      <c r="F252">
        <v>314</v>
      </c>
      <c r="G252">
        <v>314</v>
      </c>
      <c r="H252" t="s">
        <v>1263</v>
      </c>
      <c r="I252" t="s">
        <v>64</v>
      </c>
      <c r="J252" t="s">
        <v>65</v>
      </c>
      <c r="K252" t="s">
        <v>66</v>
      </c>
      <c r="M252" s="2">
        <v>1054</v>
      </c>
      <c r="N252" s="2">
        <v>1056</v>
      </c>
      <c r="O252" s="6">
        <v>4911</v>
      </c>
      <c r="P252">
        <v>4.66</v>
      </c>
      <c r="R252" s="2">
        <v>2383</v>
      </c>
      <c r="S252" s="2">
        <v>2383</v>
      </c>
      <c r="T252">
        <v>371</v>
      </c>
      <c r="U252">
        <v>0.35399999999999998</v>
      </c>
      <c r="V252">
        <v>18</v>
      </c>
      <c r="W252">
        <v>0</v>
      </c>
      <c r="X252">
        <v>36</v>
      </c>
      <c r="Y252">
        <v>6</v>
      </c>
      <c r="Z252" s="2">
        <v>1036600</v>
      </c>
      <c r="AA252">
        <v>23.8</v>
      </c>
      <c r="AB252" s="2">
        <v>953637</v>
      </c>
      <c r="AC252">
        <v>21.89</v>
      </c>
      <c r="AD252" s="2">
        <v>159727</v>
      </c>
      <c r="AE252" s="2">
        <v>10080777</v>
      </c>
      <c r="AF252" s="3">
        <v>0.15409999999999999</v>
      </c>
      <c r="AG252">
        <v>100</v>
      </c>
      <c r="AH252" s="4">
        <v>12596000</v>
      </c>
      <c r="AI252" s="4">
        <v>2573</v>
      </c>
      <c r="AJ252" s="4">
        <v>542</v>
      </c>
      <c r="AK252" t="s">
        <v>961</v>
      </c>
      <c r="AL252" t="s">
        <v>1044</v>
      </c>
      <c r="AM252" t="s">
        <v>959</v>
      </c>
      <c r="AN252" t="s">
        <v>632</v>
      </c>
      <c r="AO252" t="s">
        <v>80</v>
      </c>
      <c r="AP252">
        <v>15</v>
      </c>
      <c r="AQ252">
        <v>9</v>
      </c>
      <c r="AR252">
        <v>19</v>
      </c>
      <c r="AS252">
        <v>41</v>
      </c>
      <c r="AT252">
        <v>46</v>
      </c>
      <c r="AU252" s="1">
        <v>18483</v>
      </c>
      <c r="AV252" t="s">
        <v>610</v>
      </c>
    </row>
    <row r="253" spans="1:51" x14ac:dyDescent="0.35">
      <c r="A253" s="1">
        <v>43466</v>
      </c>
      <c r="B253" t="s">
        <v>1264</v>
      </c>
      <c r="C253" t="s">
        <v>219</v>
      </c>
      <c r="D253">
        <v>279</v>
      </c>
      <c r="E253">
        <v>91</v>
      </c>
      <c r="F253">
        <v>505</v>
      </c>
      <c r="G253">
        <v>240</v>
      </c>
      <c r="H253" t="s">
        <v>1265</v>
      </c>
      <c r="I253" t="s">
        <v>64</v>
      </c>
      <c r="J253" t="s">
        <v>65</v>
      </c>
      <c r="K253" t="s">
        <v>656</v>
      </c>
      <c r="M253">
        <v>153</v>
      </c>
      <c r="N253">
        <v>155</v>
      </c>
      <c r="O253">
        <v>475.5</v>
      </c>
      <c r="P253">
        <v>3.11</v>
      </c>
      <c r="R253">
        <v>164</v>
      </c>
      <c r="S253">
        <v>164</v>
      </c>
      <c r="T253">
        <v>138</v>
      </c>
      <c r="U253">
        <v>0.92</v>
      </c>
      <c r="V253">
        <v>1</v>
      </c>
      <c r="W253">
        <v>0</v>
      </c>
      <c r="X253">
        <v>1</v>
      </c>
      <c r="Y253">
        <v>12</v>
      </c>
      <c r="Z253" s="2">
        <v>21844</v>
      </c>
      <c r="AA253">
        <v>0.5</v>
      </c>
      <c r="AB253" s="2">
        <v>21844</v>
      </c>
      <c r="AC253">
        <v>0.5</v>
      </c>
      <c r="AD253" s="2">
        <v>14991</v>
      </c>
      <c r="AE253" s="2">
        <v>1287831</v>
      </c>
      <c r="AF253" s="3">
        <v>0.68630000000000002</v>
      </c>
      <c r="AG253">
        <v>328</v>
      </c>
      <c r="AH253" s="4">
        <v>3615000</v>
      </c>
      <c r="AI253" s="4">
        <v>7061</v>
      </c>
      <c r="AJ253" s="4">
        <v>325</v>
      </c>
      <c r="AK253" t="s">
        <v>1266</v>
      </c>
      <c r="AL253" t="s">
        <v>1267</v>
      </c>
      <c r="AM253" t="s">
        <v>1268</v>
      </c>
      <c r="AN253" t="s">
        <v>505</v>
      </c>
      <c r="AO253" t="s">
        <v>198</v>
      </c>
      <c r="AP253">
        <v>12</v>
      </c>
      <c r="AQ253">
        <v>5</v>
      </c>
      <c r="AR253">
        <v>14</v>
      </c>
      <c r="AS253">
        <v>32</v>
      </c>
      <c r="AT253">
        <v>24</v>
      </c>
      <c r="AU253" s="1">
        <v>28794</v>
      </c>
      <c r="AW253" t="s">
        <v>236</v>
      </c>
      <c r="AX253" t="s">
        <v>108</v>
      </c>
    </row>
    <row r="254" spans="1:51" x14ac:dyDescent="0.35">
      <c r="A254" s="1">
        <v>43466</v>
      </c>
      <c r="B254" t="s">
        <v>1269</v>
      </c>
      <c r="C254" t="s">
        <v>1270</v>
      </c>
      <c r="D254">
        <v>27</v>
      </c>
      <c r="E254">
        <v>27</v>
      </c>
      <c r="F254">
        <v>531</v>
      </c>
      <c r="G254">
        <v>531</v>
      </c>
      <c r="H254" t="s">
        <v>1271</v>
      </c>
      <c r="I254" t="s">
        <v>64</v>
      </c>
      <c r="J254" t="s">
        <v>65</v>
      </c>
      <c r="K254" t="s">
        <v>66</v>
      </c>
      <c r="M254" s="2">
        <v>1934</v>
      </c>
      <c r="N254" s="2">
        <v>1935</v>
      </c>
      <c r="O254" s="6">
        <v>8988</v>
      </c>
      <c r="P254">
        <v>4.6500000000000004</v>
      </c>
      <c r="R254" s="2">
        <v>4126</v>
      </c>
      <c r="S254" s="2">
        <v>4126</v>
      </c>
      <c r="T254">
        <v>923</v>
      </c>
      <c r="U254">
        <v>0.48099999999999998</v>
      </c>
      <c r="V254">
        <v>12</v>
      </c>
      <c r="W254">
        <v>0</v>
      </c>
      <c r="X254">
        <v>12</v>
      </c>
      <c r="Y254">
        <v>17</v>
      </c>
      <c r="Z254" s="2">
        <v>947493</v>
      </c>
      <c r="AA254">
        <v>21.75</v>
      </c>
      <c r="AB254" s="2">
        <v>806175</v>
      </c>
      <c r="AC254">
        <v>18.510000000000002</v>
      </c>
      <c r="AD254" s="2">
        <v>126462</v>
      </c>
      <c r="AE254" s="2">
        <v>15937490</v>
      </c>
      <c r="AF254" s="3">
        <v>0.13350000000000001</v>
      </c>
      <c r="AG254">
        <v>190</v>
      </c>
      <c r="AH254" s="4">
        <v>29083000</v>
      </c>
      <c r="AI254" s="4">
        <v>3270</v>
      </c>
      <c r="AJ254" s="4">
        <v>551</v>
      </c>
      <c r="AK254" t="s">
        <v>843</v>
      </c>
      <c r="AL254" t="s">
        <v>1272</v>
      </c>
      <c r="AM254" t="s">
        <v>1273</v>
      </c>
      <c r="AN254" t="s">
        <v>1274</v>
      </c>
      <c r="AO254" t="s">
        <v>95</v>
      </c>
      <c r="AP254">
        <v>3</v>
      </c>
      <c r="AQ254">
        <v>7</v>
      </c>
      <c r="AR254">
        <v>26</v>
      </c>
      <c r="AS254">
        <v>65</v>
      </c>
      <c r="AT254">
        <v>1</v>
      </c>
      <c r="AU254" s="1">
        <v>19476</v>
      </c>
      <c r="AV254" t="s">
        <v>172</v>
      </c>
    </row>
    <row r="255" spans="1:51" x14ac:dyDescent="0.35">
      <c r="A255" s="1">
        <v>43466</v>
      </c>
      <c r="B255" t="s">
        <v>1275</v>
      </c>
      <c r="C255" t="s">
        <v>97</v>
      </c>
      <c r="D255">
        <v>67</v>
      </c>
      <c r="E255">
        <v>67</v>
      </c>
      <c r="F255">
        <v>222</v>
      </c>
      <c r="G255">
        <v>222</v>
      </c>
      <c r="H255" t="s">
        <v>1276</v>
      </c>
      <c r="I255" t="s">
        <v>64</v>
      </c>
      <c r="J255" t="s">
        <v>65</v>
      </c>
      <c r="K255" t="s">
        <v>66</v>
      </c>
      <c r="M255" s="2">
        <v>1495</v>
      </c>
      <c r="N255" s="2">
        <v>1497</v>
      </c>
      <c r="O255" s="6">
        <v>6963.5</v>
      </c>
      <c r="P255">
        <v>4.66</v>
      </c>
      <c r="R255" s="2">
        <v>3286</v>
      </c>
      <c r="S255" s="2">
        <v>3286</v>
      </c>
      <c r="T255">
        <v>567</v>
      </c>
      <c r="U255">
        <v>0.38400000000000001</v>
      </c>
      <c r="V255">
        <v>28</v>
      </c>
      <c r="W255">
        <v>3</v>
      </c>
      <c r="X255">
        <v>31</v>
      </c>
      <c r="Y255">
        <v>7</v>
      </c>
      <c r="Z255" s="2">
        <v>1340519</v>
      </c>
      <c r="AA255">
        <v>30.77</v>
      </c>
      <c r="AB255" s="2">
        <v>1340519</v>
      </c>
      <c r="AC255">
        <v>30.77</v>
      </c>
      <c r="AD255" s="2">
        <v>190435</v>
      </c>
      <c r="AE255" s="2">
        <v>12238008</v>
      </c>
      <c r="AF255" s="3">
        <v>0.1421</v>
      </c>
      <c r="AG255">
        <v>107</v>
      </c>
      <c r="AH255" s="4">
        <v>17963549</v>
      </c>
      <c r="AI255" s="4">
        <v>2564</v>
      </c>
      <c r="AJ255" s="4">
        <v>542</v>
      </c>
      <c r="AK255" t="s">
        <v>99</v>
      </c>
      <c r="AL255" t="s">
        <v>320</v>
      </c>
      <c r="AM255" t="s">
        <v>1001</v>
      </c>
      <c r="AN255" t="s">
        <v>1277</v>
      </c>
      <c r="AO255" t="s">
        <v>71</v>
      </c>
      <c r="AP255">
        <v>9</v>
      </c>
      <c r="AQ255">
        <v>15</v>
      </c>
      <c r="AR255">
        <v>32</v>
      </c>
      <c r="AS255">
        <v>85</v>
      </c>
      <c r="AT255">
        <v>18</v>
      </c>
      <c r="AU255" s="1">
        <v>20148</v>
      </c>
    </row>
    <row r="256" spans="1:51" x14ac:dyDescent="0.35">
      <c r="A256" s="1">
        <v>43466</v>
      </c>
      <c r="B256" t="s">
        <v>1278</v>
      </c>
      <c r="C256" t="s">
        <v>1279</v>
      </c>
      <c r="D256">
        <v>71</v>
      </c>
      <c r="E256">
        <v>71</v>
      </c>
      <c r="F256">
        <v>537</v>
      </c>
      <c r="G256">
        <v>537</v>
      </c>
      <c r="H256" t="s">
        <v>1280</v>
      </c>
      <c r="I256" t="s">
        <v>64</v>
      </c>
      <c r="J256" t="s">
        <v>65</v>
      </c>
      <c r="K256" t="s">
        <v>66</v>
      </c>
      <c r="M256" s="2">
        <v>1258</v>
      </c>
      <c r="N256" s="2">
        <v>1259</v>
      </c>
      <c r="O256" s="6">
        <v>5863</v>
      </c>
      <c r="P256">
        <v>4.66</v>
      </c>
      <c r="R256" s="2">
        <v>2901</v>
      </c>
      <c r="S256" s="2">
        <v>2901</v>
      </c>
      <c r="T256">
        <v>493</v>
      </c>
      <c r="U256">
        <v>0.39600000000000002</v>
      </c>
      <c r="V256">
        <v>13</v>
      </c>
      <c r="W256">
        <v>2</v>
      </c>
      <c r="X256">
        <v>28</v>
      </c>
      <c r="Y256">
        <v>7</v>
      </c>
      <c r="Z256" s="2">
        <v>1076761</v>
      </c>
      <c r="AA256">
        <v>24.72</v>
      </c>
      <c r="AB256" s="2">
        <v>1076761</v>
      </c>
      <c r="AC256">
        <v>24.72</v>
      </c>
      <c r="AD256" s="2">
        <v>164048</v>
      </c>
      <c r="AE256" s="2">
        <v>10481330</v>
      </c>
      <c r="AF256" s="3">
        <v>0.14319999999999999</v>
      </c>
      <c r="AG256">
        <v>117</v>
      </c>
      <c r="AH256" s="4">
        <v>13445000</v>
      </c>
      <c r="AI256" s="4">
        <v>2308</v>
      </c>
      <c r="AJ256" s="4">
        <v>500</v>
      </c>
      <c r="AK256" t="s">
        <v>1223</v>
      </c>
      <c r="AL256" t="s">
        <v>434</v>
      </c>
      <c r="AM256" t="s">
        <v>345</v>
      </c>
      <c r="AN256" t="s">
        <v>1281</v>
      </c>
      <c r="AO256" t="s">
        <v>71</v>
      </c>
      <c r="AP256">
        <v>9</v>
      </c>
      <c r="AQ256">
        <v>15</v>
      </c>
      <c r="AR256">
        <v>32</v>
      </c>
      <c r="AS256">
        <v>85</v>
      </c>
      <c r="AT256">
        <v>18</v>
      </c>
      <c r="AU256" s="1">
        <v>20026</v>
      </c>
      <c r="AV256" t="s">
        <v>172</v>
      </c>
    </row>
    <row r="257" spans="1:51" x14ac:dyDescent="0.35">
      <c r="A257" s="1">
        <v>43466</v>
      </c>
      <c r="B257" t="s">
        <v>1282</v>
      </c>
      <c r="C257" t="s">
        <v>1036</v>
      </c>
      <c r="D257">
        <v>35</v>
      </c>
      <c r="E257">
        <v>35</v>
      </c>
      <c r="F257">
        <v>315</v>
      </c>
      <c r="G257">
        <v>315</v>
      </c>
      <c r="H257" t="s">
        <v>1283</v>
      </c>
      <c r="I257" t="s">
        <v>64</v>
      </c>
      <c r="J257" t="s">
        <v>65</v>
      </c>
      <c r="K257" t="s">
        <v>66</v>
      </c>
      <c r="M257">
        <v>421</v>
      </c>
      <c r="N257">
        <v>422</v>
      </c>
      <c r="O257" s="6">
        <v>1936.5</v>
      </c>
      <c r="P257">
        <v>4.5999999999999996</v>
      </c>
      <c r="R257">
        <v>891</v>
      </c>
      <c r="S257">
        <v>891</v>
      </c>
      <c r="T257">
        <v>183</v>
      </c>
      <c r="U257">
        <v>0.441</v>
      </c>
      <c r="V257">
        <v>8</v>
      </c>
      <c r="W257">
        <v>0</v>
      </c>
      <c r="X257">
        <v>15</v>
      </c>
      <c r="Y257">
        <v>6</v>
      </c>
      <c r="Z257" s="2">
        <v>708283</v>
      </c>
      <c r="AA257">
        <v>16.260000000000002</v>
      </c>
      <c r="AB257" s="2">
        <v>638737</v>
      </c>
      <c r="AC257">
        <v>14.66</v>
      </c>
      <c r="AD257" s="2">
        <v>68084</v>
      </c>
      <c r="AE257" s="2">
        <v>3921651</v>
      </c>
      <c r="AF257" s="3">
        <v>9.6100000000000005E-2</v>
      </c>
      <c r="AG257">
        <v>55</v>
      </c>
      <c r="AH257" s="4">
        <v>5377000</v>
      </c>
      <c r="AI257" s="4">
        <v>2795</v>
      </c>
      <c r="AJ257" s="4">
        <v>479</v>
      </c>
      <c r="AK257" t="s">
        <v>1284</v>
      </c>
      <c r="AL257" t="s">
        <v>1285</v>
      </c>
      <c r="AM257" t="s">
        <v>1286</v>
      </c>
      <c r="AN257" t="s">
        <v>1287</v>
      </c>
      <c r="AO257" t="s">
        <v>268</v>
      </c>
      <c r="AP257">
        <v>2</v>
      </c>
      <c r="AQ257">
        <v>11</v>
      </c>
      <c r="AR257">
        <v>23</v>
      </c>
      <c r="AS257">
        <v>64</v>
      </c>
      <c r="AT257">
        <v>50</v>
      </c>
      <c r="AU257" s="1">
        <v>18342</v>
      </c>
      <c r="AV257" t="s">
        <v>610</v>
      </c>
    </row>
    <row r="258" spans="1:51" x14ac:dyDescent="0.35">
      <c r="A258" s="1">
        <v>43466</v>
      </c>
      <c r="B258" t="s">
        <v>1288</v>
      </c>
      <c r="C258" t="s">
        <v>448</v>
      </c>
      <c r="D258">
        <v>305</v>
      </c>
      <c r="E258">
        <v>342</v>
      </c>
      <c r="F258">
        <v>550</v>
      </c>
      <c r="G258">
        <v>753</v>
      </c>
      <c r="H258" t="s">
        <v>1289</v>
      </c>
      <c r="I258" t="s">
        <v>64</v>
      </c>
      <c r="J258" t="s">
        <v>75</v>
      </c>
      <c r="K258" t="s">
        <v>66</v>
      </c>
      <c r="M258">
        <v>112</v>
      </c>
      <c r="N258">
        <v>114</v>
      </c>
      <c r="O258">
        <v>592</v>
      </c>
      <c r="P258">
        <v>5.29</v>
      </c>
      <c r="R258">
        <v>383</v>
      </c>
      <c r="S258">
        <v>383</v>
      </c>
      <c r="T258">
        <v>18</v>
      </c>
      <c r="U258">
        <v>0.16200000000000001</v>
      </c>
      <c r="V258">
        <v>4</v>
      </c>
      <c r="W258">
        <v>0</v>
      </c>
      <c r="X258">
        <v>19</v>
      </c>
      <c r="Y258">
        <v>3</v>
      </c>
      <c r="Z258" s="2">
        <v>149500</v>
      </c>
      <c r="AA258">
        <v>3.43</v>
      </c>
      <c r="AB258" s="2">
        <v>149500</v>
      </c>
      <c r="AC258">
        <v>3.43</v>
      </c>
      <c r="AD258" s="2">
        <v>41764</v>
      </c>
      <c r="AE258" s="2">
        <v>1301202</v>
      </c>
      <c r="AF258" s="3">
        <v>0.27939999999999998</v>
      </c>
      <c r="AG258">
        <v>112</v>
      </c>
      <c r="AH258" s="4">
        <v>8902455</v>
      </c>
      <c r="AI258" s="4">
        <v>14764</v>
      </c>
      <c r="AJ258" s="4">
        <v>636</v>
      </c>
      <c r="AK258" t="s">
        <v>817</v>
      </c>
      <c r="AL258" t="s">
        <v>572</v>
      </c>
      <c r="AM258" t="s">
        <v>1227</v>
      </c>
      <c r="AN258" t="s">
        <v>570</v>
      </c>
      <c r="AO258" t="s">
        <v>71</v>
      </c>
      <c r="AP258">
        <v>1</v>
      </c>
      <c r="AQ258">
        <v>15</v>
      </c>
      <c r="AR258">
        <v>32</v>
      </c>
      <c r="AS258">
        <v>79</v>
      </c>
      <c r="AT258">
        <v>17</v>
      </c>
      <c r="AU258" s="1">
        <v>32264</v>
      </c>
      <c r="AX258" t="s">
        <v>108</v>
      </c>
    </row>
    <row r="259" spans="1:51" x14ac:dyDescent="0.35">
      <c r="A259" s="1">
        <v>43466</v>
      </c>
      <c r="B259" t="s">
        <v>1290</v>
      </c>
      <c r="C259" t="s">
        <v>1291</v>
      </c>
      <c r="D259">
        <v>8</v>
      </c>
      <c r="E259">
        <v>8</v>
      </c>
      <c r="F259">
        <v>206</v>
      </c>
      <c r="G259">
        <v>206</v>
      </c>
      <c r="H259" t="s">
        <v>1292</v>
      </c>
      <c r="I259" t="s">
        <v>64</v>
      </c>
      <c r="J259" t="s">
        <v>65</v>
      </c>
      <c r="K259" t="s">
        <v>66</v>
      </c>
      <c r="M259">
        <v>448</v>
      </c>
      <c r="N259">
        <v>448</v>
      </c>
      <c r="O259" s="6">
        <v>1797</v>
      </c>
      <c r="P259">
        <v>4.01</v>
      </c>
      <c r="R259">
        <v>841</v>
      </c>
      <c r="S259">
        <v>841</v>
      </c>
      <c r="T259">
        <v>144</v>
      </c>
      <c r="U259">
        <v>0.33900000000000002</v>
      </c>
      <c r="V259">
        <v>11</v>
      </c>
      <c r="W259">
        <v>1</v>
      </c>
      <c r="X259">
        <v>33</v>
      </c>
      <c r="Y259" s="7">
        <v>43528</v>
      </c>
      <c r="Z259" s="2">
        <v>392989</v>
      </c>
      <c r="AA259">
        <v>9.02</v>
      </c>
      <c r="AB259" s="2">
        <v>392989</v>
      </c>
      <c r="AC259">
        <v>9.02</v>
      </c>
      <c r="AD259" s="2">
        <v>82310</v>
      </c>
      <c r="AE259" s="2">
        <v>2940659</v>
      </c>
      <c r="AF259" s="3">
        <v>0.2094</v>
      </c>
      <c r="AG259">
        <v>93</v>
      </c>
      <c r="AH259" s="4">
        <v>2117392</v>
      </c>
      <c r="AI259" s="4">
        <v>1182</v>
      </c>
      <c r="AJ259" s="4">
        <v>515</v>
      </c>
      <c r="AK259" t="s">
        <v>1293</v>
      </c>
      <c r="AL259" t="s">
        <v>1294</v>
      </c>
      <c r="AM259" t="s">
        <v>1295</v>
      </c>
      <c r="AN259" t="s">
        <v>1296</v>
      </c>
      <c r="AO259" t="s">
        <v>198</v>
      </c>
      <c r="AP259">
        <v>12</v>
      </c>
      <c r="AQ259">
        <v>5</v>
      </c>
      <c r="AR259" t="s">
        <v>225</v>
      </c>
      <c r="AS259">
        <v>32</v>
      </c>
      <c r="AT259">
        <v>28</v>
      </c>
      <c r="AU259" s="1">
        <v>14824</v>
      </c>
    </row>
    <row r="260" spans="1:51" x14ac:dyDescent="0.35">
      <c r="A260" s="1">
        <v>43466</v>
      </c>
      <c r="B260" t="s">
        <v>1297</v>
      </c>
      <c r="C260" t="s">
        <v>1291</v>
      </c>
      <c r="D260">
        <v>66</v>
      </c>
      <c r="E260">
        <v>8</v>
      </c>
      <c r="F260">
        <v>220</v>
      </c>
      <c r="G260">
        <v>206</v>
      </c>
      <c r="H260" t="s">
        <v>1298</v>
      </c>
      <c r="I260" t="s">
        <v>64</v>
      </c>
      <c r="J260" t="s">
        <v>65</v>
      </c>
      <c r="K260" t="s">
        <v>66</v>
      </c>
      <c r="M260">
        <v>598</v>
      </c>
      <c r="N260">
        <v>600</v>
      </c>
      <c r="O260" s="6">
        <v>2811</v>
      </c>
      <c r="P260">
        <v>4.7</v>
      </c>
      <c r="R260" s="2">
        <v>1449</v>
      </c>
      <c r="S260" s="2">
        <v>1449</v>
      </c>
      <c r="T260">
        <v>166</v>
      </c>
      <c r="U260">
        <v>0.28299999999999997</v>
      </c>
      <c r="V260">
        <v>16</v>
      </c>
      <c r="W260">
        <v>0</v>
      </c>
      <c r="X260">
        <v>27</v>
      </c>
      <c r="Y260" s="7">
        <v>43531</v>
      </c>
      <c r="Z260" s="2">
        <v>579217</v>
      </c>
      <c r="AA260">
        <v>13.3</v>
      </c>
      <c r="AB260" s="2">
        <v>579217</v>
      </c>
      <c r="AC260">
        <v>13.36</v>
      </c>
      <c r="AD260" s="2">
        <v>116506</v>
      </c>
      <c r="AE260" s="2">
        <v>5268542</v>
      </c>
      <c r="AF260" s="3">
        <v>0.2011</v>
      </c>
      <c r="AG260">
        <v>109</v>
      </c>
      <c r="AH260" s="4">
        <v>8541145</v>
      </c>
      <c r="AI260" s="4">
        <v>3030</v>
      </c>
      <c r="AJ260" s="4">
        <v>592</v>
      </c>
      <c r="AK260" t="s">
        <v>1294</v>
      </c>
      <c r="AL260" t="s">
        <v>1295</v>
      </c>
      <c r="AM260" t="s">
        <v>1299</v>
      </c>
      <c r="AN260" t="s">
        <v>1293</v>
      </c>
      <c r="AO260" t="s">
        <v>198</v>
      </c>
      <c r="AP260">
        <v>12</v>
      </c>
      <c r="AQ260">
        <v>5</v>
      </c>
      <c r="AR260" t="s">
        <v>225</v>
      </c>
      <c r="AS260">
        <v>32</v>
      </c>
      <c r="AT260">
        <v>28</v>
      </c>
      <c r="AU260" s="1">
        <v>20022</v>
      </c>
    </row>
    <row r="261" spans="1:51" x14ac:dyDescent="0.35">
      <c r="A261" s="1">
        <v>43466</v>
      </c>
      <c r="B261" t="s">
        <v>1300</v>
      </c>
      <c r="C261" t="s">
        <v>103</v>
      </c>
      <c r="D261">
        <v>559</v>
      </c>
      <c r="E261">
        <v>359</v>
      </c>
      <c r="F261">
        <v>841</v>
      </c>
      <c r="G261">
        <v>840</v>
      </c>
      <c r="H261" t="s">
        <v>1301</v>
      </c>
      <c r="I261" t="s">
        <v>64</v>
      </c>
      <c r="J261" t="s">
        <v>75</v>
      </c>
      <c r="K261" t="s">
        <v>66</v>
      </c>
      <c r="M261">
        <v>13</v>
      </c>
      <c r="N261">
        <v>13</v>
      </c>
      <c r="O261">
        <v>66.5</v>
      </c>
      <c r="P261">
        <v>5.12</v>
      </c>
      <c r="R261">
        <v>35</v>
      </c>
      <c r="S261">
        <v>35</v>
      </c>
      <c r="T261">
        <v>2</v>
      </c>
      <c r="U261">
        <v>0.154</v>
      </c>
      <c r="V261">
        <v>1</v>
      </c>
      <c r="W261">
        <v>0</v>
      </c>
      <c r="X261">
        <v>1</v>
      </c>
      <c r="Y261">
        <v>6</v>
      </c>
      <c r="Z261" s="2">
        <v>5000</v>
      </c>
      <c r="AA261">
        <v>0.11</v>
      </c>
      <c r="AB261" s="2">
        <v>5000</v>
      </c>
      <c r="AC261">
        <v>0.11</v>
      </c>
      <c r="AD261" s="2">
        <v>3600</v>
      </c>
      <c r="AF261" s="3">
        <v>0.72</v>
      </c>
      <c r="AG261">
        <v>318</v>
      </c>
      <c r="AH261" s="4">
        <v>4561538</v>
      </c>
      <c r="AI261" s="4">
        <v>68595</v>
      </c>
      <c r="AJ261" s="4">
        <v>468</v>
      </c>
      <c r="AK261" t="s">
        <v>1302</v>
      </c>
      <c r="AL261" t="s">
        <v>693</v>
      </c>
      <c r="AM261" t="s">
        <v>1303</v>
      </c>
      <c r="AO261" t="s">
        <v>95</v>
      </c>
      <c r="AP261">
        <v>3</v>
      </c>
      <c r="AQ261">
        <v>12</v>
      </c>
      <c r="AR261">
        <v>26</v>
      </c>
      <c r="AS261">
        <v>65</v>
      </c>
      <c r="AT261">
        <v>1</v>
      </c>
      <c r="AU261" s="1">
        <v>37956</v>
      </c>
      <c r="AX261" t="s">
        <v>108</v>
      </c>
      <c r="AY261" t="s">
        <v>108</v>
      </c>
    </row>
    <row r="262" spans="1:51" x14ac:dyDescent="0.35">
      <c r="A262" s="1">
        <v>43466</v>
      </c>
      <c r="B262" t="s">
        <v>1304</v>
      </c>
      <c r="C262" t="s">
        <v>1305</v>
      </c>
      <c r="D262">
        <v>114</v>
      </c>
      <c r="E262">
        <v>114</v>
      </c>
      <c r="F262">
        <v>436</v>
      </c>
      <c r="G262">
        <v>436</v>
      </c>
      <c r="H262" t="s">
        <v>1306</v>
      </c>
      <c r="I262" t="s">
        <v>176</v>
      </c>
      <c r="J262" t="s">
        <v>65</v>
      </c>
      <c r="K262" t="s">
        <v>66</v>
      </c>
      <c r="L262">
        <v>125</v>
      </c>
      <c r="M262">
        <v>693</v>
      </c>
      <c r="N262">
        <v>693</v>
      </c>
      <c r="O262" s="6">
        <v>3358.5</v>
      </c>
      <c r="P262">
        <v>4.8499999999999996</v>
      </c>
      <c r="Q262">
        <v>355</v>
      </c>
      <c r="R262" s="2">
        <v>1711</v>
      </c>
      <c r="S262" s="2">
        <v>2066</v>
      </c>
      <c r="T262">
        <v>202</v>
      </c>
      <c r="U262">
        <v>0.30599999999999999</v>
      </c>
      <c r="V262">
        <v>6</v>
      </c>
      <c r="W262">
        <v>1</v>
      </c>
      <c r="X262">
        <v>12</v>
      </c>
      <c r="Y262" t="s">
        <v>1307</v>
      </c>
      <c r="Z262" s="2">
        <v>734857</v>
      </c>
      <c r="AA262">
        <v>16.87</v>
      </c>
      <c r="AB262" s="2">
        <v>611147</v>
      </c>
      <c r="AC262">
        <v>14.03</v>
      </c>
      <c r="AD262" s="2">
        <v>76976</v>
      </c>
      <c r="AE262" s="2">
        <v>6441281</v>
      </c>
      <c r="AF262" s="3">
        <v>0.1047</v>
      </c>
      <c r="AG262">
        <v>122</v>
      </c>
      <c r="AH262" s="4">
        <v>12271000</v>
      </c>
      <c r="AI262" s="4">
        <v>3654</v>
      </c>
      <c r="AJ262" s="4">
        <v>521</v>
      </c>
      <c r="AK262" t="s">
        <v>1308</v>
      </c>
      <c r="AL262" t="s">
        <v>190</v>
      </c>
      <c r="AM262" t="s">
        <v>139</v>
      </c>
      <c r="AN262" t="s">
        <v>1309</v>
      </c>
      <c r="AO262" t="s">
        <v>268</v>
      </c>
      <c r="AP262">
        <v>1</v>
      </c>
      <c r="AQ262">
        <v>11</v>
      </c>
      <c r="AR262">
        <v>23</v>
      </c>
      <c r="AS262">
        <v>61</v>
      </c>
      <c r="AT262">
        <v>49</v>
      </c>
      <c r="AU262" s="1">
        <v>22797</v>
      </c>
    </row>
    <row r="263" spans="1:51" x14ac:dyDescent="0.35">
      <c r="A263" s="1">
        <v>43466</v>
      </c>
      <c r="B263" t="s">
        <v>1310</v>
      </c>
      <c r="C263" t="s">
        <v>448</v>
      </c>
      <c r="D263">
        <v>353</v>
      </c>
      <c r="E263">
        <v>342</v>
      </c>
      <c r="F263">
        <v>770</v>
      </c>
      <c r="G263">
        <v>753</v>
      </c>
      <c r="H263" t="s">
        <v>1311</v>
      </c>
      <c r="I263" t="s">
        <v>64</v>
      </c>
      <c r="J263" t="s">
        <v>75</v>
      </c>
      <c r="K263" t="s">
        <v>66</v>
      </c>
      <c r="M263">
        <v>119</v>
      </c>
      <c r="N263">
        <v>120</v>
      </c>
      <c r="O263">
        <v>535.5</v>
      </c>
      <c r="P263">
        <v>4.5</v>
      </c>
      <c r="R263">
        <v>274</v>
      </c>
      <c r="S263">
        <v>274</v>
      </c>
      <c r="T263">
        <v>37</v>
      </c>
      <c r="U263">
        <v>0.311</v>
      </c>
      <c r="V263">
        <v>2</v>
      </c>
      <c r="W263">
        <v>0</v>
      </c>
      <c r="X263">
        <v>14</v>
      </c>
      <c r="Y263">
        <v>3</v>
      </c>
      <c r="Z263" s="2">
        <v>123156</v>
      </c>
      <c r="AA263">
        <v>2.83</v>
      </c>
      <c r="AB263" s="2">
        <v>123156</v>
      </c>
      <c r="AC263">
        <v>2.83</v>
      </c>
      <c r="AD263" s="2">
        <v>42267</v>
      </c>
      <c r="AE263" s="2">
        <v>1098942</v>
      </c>
      <c r="AF263" s="3">
        <v>0.34320000000000001</v>
      </c>
      <c r="AG263">
        <v>97</v>
      </c>
      <c r="AH263" s="4">
        <v>8851338</v>
      </c>
      <c r="AI263" s="4">
        <v>16391</v>
      </c>
      <c r="AJ263" s="4">
        <v>648</v>
      </c>
      <c r="AK263" t="s">
        <v>1312</v>
      </c>
      <c r="AL263" t="s">
        <v>151</v>
      </c>
      <c r="AM263" t="s">
        <v>1313</v>
      </c>
      <c r="AN263" t="s">
        <v>1314</v>
      </c>
      <c r="AO263" t="s">
        <v>71</v>
      </c>
      <c r="AP263">
        <v>2</v>
      </c>
      <c r="AQ263">
        <v>15</v>
      </c>
      <c r="AR263">
        <v>32</v>
      </c>
      <c r="AS263">
        <v>85</v>
      </c>
      <c r="AT263">
        <v>17</v>
      </c>
      <c r="AU263" s="1">
        <v>31884</v>
      </c>
      <c r="AX263" t="s">
        <v>108</v>
      </c>
    </row>
    <row r="264" spans="1:51" x14ac:dyDescent="0.35">
      <c r="A264" s="1">
        <v>43466</v>
      </c>
      <c r="B264" t="s">
        <v>1315</v>
      </c>
      <c r="C264" t="s">
        <v>519</v>
      </c>
      <c r="D264">
        <v>366</v>
      </c>
      <c r="E264">
        <v>351</v>
      </c>
      <c r="F264">
        <v>801</v>
      </c>
      <c r="G264">
        <v>765</v>
      </c>
      <c r="H264" t="s">
        <v>1316</v>
      </c>
      <c r="I264" t="s">
        <v>64</v>
      </c>
      <c r="J264" t="s">
        <v>75</v>
      </c>
      <c r="K264" t="s">
        <v>84</v>
      </c>
      <c r="M264">
        <v>83</v>
      </c>
      <c r="N264">
        <v>83</v>
      </c>
      <c r="O264">
        <v>440.5</v>
      </c>
      <c r="P264">
        <v>5.31</v>
      </c>
      <c r="R264">
        <v>275</v>
      </c>
      <c r="S264">
        <v>275</v>
      </c>
      <c r="T264">
        <v>12</v>
      </c>
      <c r="U264">
        <v>0.14599999999999999</v>
      </c>
      <c r="V264">
        <v>5</v>
      </c>
      <c r="W264">
        <v>0</v>
      </c>
      <c r="X264">
        <v>5</v>
      </c>
      <c r="Y264">
        <v>4</v>
      </c>
      <c r="Z264" s="2">
        <v>49149</v>
      </c>
      <c r="AA264">
        <v>1.1299999999999999</v>
      </c>
      <c r="AB264" s="2">
        <v>49149</v>
      </c>
      <c r="AC264">
        <v>1.1299999999999999</v>
      </c>
      <c r="AD264" s="2">
        <v>28039</v>
      </c>
      <c r="AE264" s="2">
        <v>1312849</v>
      </c>
      <c r="AF264" s="3">
        <v>0.57050000000000001</v>
      </c>
      <c r="AG264">
        <v>243</v>
      </c>
      <c r="AH264" s="4">
        <v>9091865</v>
      </c>
      <c r="AI264" s="4">
        <v>20640</v>
      </c>
      <c r="AJ264" s="4">
        <v>709</v>
      </c>
      <c r="AK264" t="s">
        <v>1317</v>
      </c>
      <c r="AL264" t="s">
        <v>785</v>
      </c>
      <c r="AM264" t="s">
        <v>1318</v>
      </c>
      <c r="AN264" t="s">
        <v>341</v>
      </c>
      <c r="AO264" t="s">
        <v>80</v>
      </c>
      <c r="AP264">
        <v>8</v>
      </c>
      <c r="AQ264">
        <v>9</v>
      </c>
      <c r="AR264" t="s">
        <v>524</v>
      </c>
      <c r="AS264">
        <v>55</v>
      </c>
      <c r="AT264" t="s">
        <v>1319</v>
      </c>
      <c r="AU264" s="1">
        <v>33369</v>
      </c>
      <c r="AX264" t="s">
        <v>108</v>
      </c>
    </row>
    <row r="265" spans="1:51" x14ac:dyDescent="0.35">
      <c r="A265" s="1">
        <v>43466</v>
      </c>
      <c r="B265" t="s">
        <v>1320</v>
      </c>
      <c r="C265" t="s">
        <v>519</v>
      </c>
      <c r="D265">
        <v>368</v>
      </c>
      <c r="E265">
        <v>351</v>
      </c>
      <c r="F265">
        <v>837</v>
      </c>
      <c r="G265">
        <v>765</v>
      </c>
      <c r="H265" t="s">
        <v>1321</v>
      </c>
      <c r="I265" t="s">
        <v>64</v>
      </c>
      <c r="J265" t="s">
        <v>75</v>
      </c>
      <c r="K265" t="s">
        <v>84</v>
      </c>
      <c r="M265">
        <v>125</v>
      </c>
      <c r="N265">
        <v>125</v>
      </c>
      <c r="O265">
        <v>593.5</v>
      </c>
      <c r="P265">
        <v>4.75</v>
      </c>
      <c r="R265">
        <v>329</v>
      </c>
      <c r="S265">
        <v>329</v>
      </c>
      <c r="T265">
        <v>25</v>
      </c>
      <c r="U265">
        <v>0.20200000000000001</v>
      </c>
      <c r="V265">
        <v>7</v>
      </c>
      <c r="W265">
        <v>0</v>
      </c>
      <c r="X265">
        <v>7</v>
      </c>
      <c r="Y265">
        <v>4</v>
      </c>
      <c r="Z265" s="2">
        <v>48928</v>
      </c>
      <c r="AA265">
        <v>1.1200000000000001</v>
      </c>
      <c r="AB265" s="2">
        <v>48928</v>
      </c>
      <c r="AC265">
        <v>1.1200000000000001</v>
      </c>
      <c r="AD265" s="2">
        <v>36119</v>
      </c>
      <c r="AE265" s="2">
        <v>1656285</v>
      </c>
      <c r="AF265" s="3">
        <v>0.73819999999999997</v>
      </c>
      <c r="AG265">
        <v>294</v>
      </c>
      <c r="AH265" s="4">
        <v>12235716</v>
      </c>
      <c r="AI265" s="4">
        <v>20616</v>
      </c>
      <c r="AJ265" s="4">
        <v>614</v>
      </c>
      <c r="AK265" t="s">
        <v>1317</v>
      </c>
      <c r="AL265" t="s">
        <v>785</v>
      </c>
      <c r="AM265" t="s">
        <v>1318</v>
      </c>
      <c r="AN265" t="s">
        <v>341</v>
      </c>
      <c r="AO265" t="s">
        <v>80</v>
      </c>
      <c r="AP265">
        <v>8</v>
      </c>
      <c r="AQ265">
        <v>9</v>
      </c>
      <c r="AR265" t="s">
        <v>524</v>
      </c>
      <c r="AS265">
        <v>55</v>
      </c>
      <c r="AT265" t="s">
        <v>1319</v>
      </c>
      <c r="AU265" s="1">
        <v>33369</v>
      </c>
      <c r="AX265" t="s">
        <v>108</v>
      </c>
    </row>
    <row r="266" spans="1:51" x14ac:dyDescent="0.35">
      <c r="A266" s="1">
        <v>43466</v>
      </c>
      <c r="B266" t="s">
        <v>1322</v>
      </c>
      <c r="C266" t="s">
        <v>1323</v>
      </c>
      <c r="D266">
        <v>153</v>
      </c>
      <c r="E266">
        <v>153</v>
      </c>
      <c r="F266">
        <v>263</v>
      </c>
      <c r="G266">
        <v>263</v>
      </c>
      <c r="H266" t="s">
        <v>1324</v>
      </c>
      <c r="I266" t="s">
        <v>64</v>
      </c>
      <c r="J266" t="s">
        <v>65</v>
      </c>
      <c r="K266" t="s">
        <v>66</v>
      </c>
      <c r="M266">
        <v>267</v>
      </c>
      <c r="N266">
        <v>267</v>
      </c>
      <c r="O266" s="6">
        <v>1162.5</v>
      </c>
      <c r="P266">
        <v>4.3499999999999996</v>
      </c>
      <c r="R266">
        <v>550</v>
      </c>
      <c r="S266">
        <v>550</v>
      </c>
      <c r="T266">
        <v>127</v>
      </c>
      <c r="U266">
        <v>0.48099999999999998</v>
      </c>
      <c r="V266">
        <v>2</v>
      </c>
      <c r="W266">
        <v>0</v>
      </c>
      <c r="X266">
        <v>2</v>
      </c>
      <c r="Y266" t="s">
        <v>1325</v>
      </c>
      <c r="Z266" s="2">
        <v>46018</v>
      </c>
      <c r="AA266">
        <v>1.06</v>
      </c>
      <c r="AB266" s="2">
        <v>46018</v>
      </c>
      <c r="AC266">
        <v>1.06</v>
      </c>
      <c r="AD266" s="2">
        <v>12476</v>
      </c>
      <c r="AE266" s="2">
        <v>2133126</v>
      </c>
      <c r="AF266" s="3">
        <v>0.27110000000000001</v>
      </c>
      <c r="AG266">
        <v>519</v>
      </c>
      <c r="AH266" s="4">
        <v>5442401</v>
      </c>
      <c r="AI266" s="4">
        <v>4674</v>
      </c>
      <c r="AJ266" s="4">
        <v>564</v>
      </c>
      <c r="AK266" t="s">
        <v>87</v>
      </c>
      <c r="AL266" t="s">
        <v>128</v>
      </c>
      <c r="AM266" t="s">
        <v>118</v>
      </c>
      <c r="AN266" t="s">
        <v>126</v>
      </c>
      <c r="AO266" t="s">
        <v>95</v>
      </c>
      <c r="AP266">
        <v>6</v>
      </c>
      <c r="AQ266">
        <v>12</v>
      </c>
      <c r="AR266">
        <v>28</v>
      </c>
      <c r="AS266">
        <v>74</v>
      </c>
      <c r="AT266">
        <v>2</v>
      </c>
      <c r="AU266" s="1">
        <v>23773</v>
      </c>
    </row>
    <row r="267" spans="1:51" x14ac:dyDescent="0.35">
      <c r="A267" s="1">
        <v>43466</v>
      </c>
      <c r="B267" t="s">
        <v>1326</v>
      </c>
      <c r="C267" t="s">
        <v>1327</v>
      </c>
      <c r="D267">
        <v>221</v>
      </c>
      <c r="E267">
        <v>221</v>
      </c>
      <c r="F267">
        <v>337</v>
      </c>
      <c r="G267">
        <v>337</v>
      </c>
      <c r="H267" t="s">
        <v>1328</v>
      </c>
      <c r="I267" t="s">
        <v>64</v>
      </c>
      <c r="J267" t="s">
        <v>75</v>
      </c>
      <c r="K267" t="s">
        <v>66</v>
      </c>
      <c r="M267">
        <v>329</v>
      </c>
      <c r="N267">
        <v>331</v>
      </c>
      <c r="O267" s="6">
        <v>1614.5</v>
      </c>
      <c r="P267">
        <v>4.91</v>
      </c>
      <c r="R267">
        <v>828</v>
      </c>
      <c r="S267">
        <v>828</v>
      </c>
      <c r="T267">
        <v>96</v>
      </c>
      <c r="U267">
        <v>0.29299999999999998</v>
      </c>
      <c r="V267">
        <v>5</v>
      </c>
      <c r="W267">
        <v>0</v>
      </c>
      <c r="X267">
        <v>25</v>
      </c>
      <c r="Y267">
        <v>4</v>
      </c>
      <c r="Z267" s="2">
        <v>202058</v>
      </c>
      <c r="AA267">
        <v>4.6399999999999997</v>
      </c>
      <c r="AB267" s="2">
        <v>202058</v>
      </c>
      <c r="AC267">
        <v>4.6399999999999997</v>
      </c>
      <c r="AD267" s="2">
        <v>92431</v>
      </c>
      <c r="AE267" s="2">
        <v>3341149</v>
      </c>
      <c r="AF267" s="3">
        <v>0.45739999999999997</v>
      </c>
      <c r="AG267">
        <v>178</v>
      </c>
      <c r="AH267" s="4">
        <v>10070462</v>
      </c>
      <c r="AI267" s="4">
        <v>6212</v>
      </c>
      <c r="AJ267" s="4">
        <v>626</v>
      </c>
      <c r="AK267" t="s">
        <v>1329</v>
      </c>
      <c r="AL267" t="s">
        <v>1330</v>
      </c>
      <c r="AM267" t="s">
        <v>1331</v>
      </c>
      <c r="AN267" t="s">
        <v>1211</v>
      </c>
      <c r="AO267" t="s">
        <v>80</v>
      </c>
      <c r="AP267">
        <v>3</v>
      </c>
      <c r="AQ267">
        <v>8</v>
      </c>
      <c r="AR267">
        <v>25</v>
      </c>
      <c r="AS267">
        <v>56</v>
      </c>
      <c r="AT267">
        <v>36</v>
      </c>
      <c r="AU267" s="1">
        <v>26542</v>
      </c>
    </row>
    <row r="268" spans="1:51" x14ac:dyDescent="0.35">
      <c r="A268" s="1">
        <v>43466</v>
      </c>
      <c r="B268" t="s">
        <v>1332</v>
      </c>
      <c r="C268" t="s">
        <v>1327</v>
      </c>
      <c r="D268">
        <v>333</v>
      </c>
      <c r="E268">
        <v>221</v>
      </c>
      <c r="F268">
        <v>755</v>
      </c>
      <c r="G268">
        <v>755</v>
      </c>
      <c r="H268" t="s">
        <v>1333</v>
      </c>
      <c r="I268" t="s">
        <v>64</v>
      </c>
      <c r="J268" t="s">
        <v>75</v>
      </c>
      <c r="K268" t="s">
        <v>235</v>
      </c>
      <c r="M268">
        <v>150</v>
      </c>
      <c r="N268">
        <v>150</v>
      </c>
      <c r="O268">
        <v>525</v>
      </c>
      <c r="P268">
        <v>3.5</v>
      </c>
      <c r="R268">
        <v>166</v>
      </c>
      <c r="S268">
        <v>166</v>
      </c>
      <c r="T268">
        <v>135</v>
      </c>
      <c r="U268">
        <v>0.91200000000000003</v>
      </c>
      <c r="V268">
        <v>1</v>
      </c>
      <c r="W268">
        <v>0</v>
      </c>
      <c r="X268">
        <v>1</v>
      </c>
      <c r="Y268">
        <v>7</v>
      </c>
      <c r="Z268" s="2">
        <v>70050</v>
      </c>
      <c r="AA268">
        <v>1.61</v>
      </c>
      <c r="AB268" s="2">
        <v>70050</v>
      </c>
      <c r="AC268">
        <v>1.61</v>
      </c>
      <c r="AD268" s="2">
        <v>16458</v>
      </c>
      <c r="AE268" s="2">
        <v>1044874</v>
      </c>
      <c r="AF268" s="3">
        <v>0.2349</v>
      </c>
      <c r="AG268">
        <v>103</v>
      </c>
      <c r="AH268" s="4">
        <v>9991893</v>
      </c>
      <c r="AI268" s="4">
        <v>19032</v>
      </c>
      <c r="AJ268" s="4">
        <v>396</v>
      </c>
      <c r="AK268" t="s">
        <v>1329</v>
      </c>
      <c r="AL268" t="s">
        <v>1330</v>
      </c>
      <c r="AM268" t="s">
        <v>1331</v>
      </c>
      <c r="AN268" t="s">
        <v>1207</v>
      </c>
      <c r="AO268" t="s">
        <v>80</v>
      </c>
      <c r="AP268">
        <v>3</v>
      </c>
      <c r="AQ268">
        <v>8</v>
      </c>
      <c r="AR268">
        <v>25</v>
      </c>
      <c r="AS268">
        <v>56</v>
      </c>
      <c r="AT268">
        <v>36</v>
      </c>
      <c r="AU268" s="1">
        <v>31471</v>
      </c>
      <c r="AW268" t="s">
        <v>236</v>
      </c>
      <c r="AX268" t="s">
        <v>108</v>
      </c>
    </row>
    <row r="269" spans="1:51" x14ac:dyDescent="0.35">
      <c r="A269" s="1">
        <v>43466</v>
      </c>
      <c r="B269" t="s">
        <v>1334</v>
      </c>
      <c r="C269" t="s">
        <v>110</v>
      </c>
      <c r="D269">
        <v>73</v>
      </c>
      <c r="E269">
        <v>73</v>
      </c>
      <c r="F269">
        <v>538</v>
      </c>
      <c r="G269">
        <v>538</v>
      </c>
      <c r="H269" t="s">
        <v>1335</v>
      </c>
      <c r="I269" t="s">
        <v>64</v>
      </c>
      <c r="J269" t="s">
        <v>65</v>
      </c>
      <c r="K269" t="s">
        <v>66</v>
      </c>
      <c r="M269" s="2">
        <v>1098</v>
      </c>
      <c r="N269" s="2">
        <v>1099</v>
      </c>
      <c r="O269" s="6">
        <v>5007</v>
      </c>
      <c r="P269">
        <v>4.5599999999999996</v>
      </c>
      <c r="R269" s="2">
        <v>2288</v>
      </c>
      <c r="S269" s="2">
        <v>2288</v>
      </c>
      <c r="T269">
        <v>470</v>
      </c>
      <c r="U269">
        <v>0.432</v>
      </c>
      <c r="V269">
        <v>13</v>
      </c>
      <c r="W269">
        <v>0</v>
      </c>
      <c r="X269">
        <v>24</v>
      </c>
      <c r="Y269" s="7">
        <v>43658</v>
      </c>
      <c r="Z269" s="2">
        <v>963265</v>
      </c>
      <c r="AA269">
        <v>22.11</v>
      </c>
      <c r="AB269" s="2">
        <v>905577</v>
      </c>
      <c r="AC269">
        <v>20.79</v>
      </c>
      <c r="AD269" s="2">
        <v>131812</v>
      </c>
      <c r="AE269" s="2">
        <v>8881677</v>
      </c>
      <c r="AF269" s="3">
        <v>0.1368</v>
      </c>
      <c r="AG269">
        <v>103</v>
      </c>
      <c r="AH269" s="4">
        <v>18007000</v>
      </c>
      <c r="AI269" s="4">
        <v>3608</v>
      </c>
      <c r="AJ269" s="4">
        <v>528</v>
      </c>
      <c r="AK269" t="s">
        <v>398</v>
      </c>
      <c r="AL269" t="s">
        <v>1211</v>
      </c>
      <c r="AM269" t="s">
        <v>114</v>
      </c>
      <c r="AN269" t="s">
        <v>253</v>
      </c>
      <c r="AO269" t="s">
        <v>80</v>
      </c>
      <c r="AP269">
        <v>3</v>
      </c>
      <c r="AQ269">
        <v>8</v>
      </c>
      <c r="AR269">
        <v>18</v>
      </c>
      <c r="AS269">
        <v>56</v>
      </c>
      <c r="AT269">
        <v>36</v>
      </c>
      <c r="AU269" s="1">
        <v>21319</v>
      </c>
      <c r="AV269" t="s">
        <v>172</v>
      </c>
    </row>
    <row r="270" spans="1:51" x14ac:dyDescent="0.35">
      <c r="A270" s="1">
        <v>43466</v>
      </c>
      <c r="B270" t="s">
        <v>1336</v>
      </c>
      <c r="C270" t="s">
        <v>483</v>
      </c>
      <c r="D270">
        <v>170</v>
      </c>
      <c r="E270">
        <v>170</v>
      </c>
      <c r="F270">
        <v>278</v>
      </c>
      <c r="G270">
        <v>278</v>
      </c>
      <c r="H270" t="s">
        <v>1337</v>
      </c>
      <c r="I270" t="s">
        <v>64</v>
      </c>
      <c r="J270" t="s">
        <v>65</v>
      </c>
      <c r="K270" t="s">
        <v>66</v>
      </c>
      <c r="M270">
        <v>594</v>
      </c>
      <c r="N270">
        <v>600</v>
      </c>
      <c r="O270" s="6">
        <v>2550</v>
      </c>
      <c r="P270">
        <v>4.29</v>
      </c>
      <c r="R270" s="2">
        <v>1141</v>
      </c>
      <c r="S270" s="2">
        <v>1141</v>
      </c>
      <c r="T270">
        <v>358</v>
      </c>
      <c r="U270">
        <v>0.61699999999999999</v>
      </c>
      <c r="V270">
        <v>5</v>
      </c>
      <c r="W270">
        <v>0</v>
      </c>
      <c r="X270">
        <v>5</v>
      </c>
      <c r="Y270" t="s">
        <v>734</v>
      </c>
      <c r="Z270" s="2">
        <v>323050</v>
      </c>
      <c r="AA270">
        <v>7.42</v>
      </c>
      <c r="AB270" s="2">
        <v>323050</v>
      </c>
      <c r="AC270">
        <v>7.42</v>
      </c>
      <c r="AD270" s="2">
        <v>36810</v>
      </c>
      <c r="AE270" s="2">
        <v>5005316</v>
      </c>
      <c r="AF270" s="3">
        <v>0.1139</v>
      </c>
      <c r="AG270">
        <v>154</v>
      </c>
      <c r="AH270" s="4">
        <v>13577964</v>
      </c>
      <c r="AI270" s="4">
        <v>5261</v>
      </c>
      <c r="AJ270" s="4">
        <v>450</v>
      </c>
      <c r="AK270" t="s">
        <v>1338</v>
      </c>
      <c r="AL270" t="s">
        <v>409</v>
      </c>
      <c r="AM270" t="s">
        <v>716</v>
      </c>
      <c r="AN270" t="s">
        <v>411</v>
      </c>
      <c r="AO270" t="s">
        <v>80</v>
      </c>
      <c r="AP270">
        <v>13</v>
      </c>
      <c r="AQ270">
        <v>8</v>
      </c>
      <c r="AR270">
        <v>23</v>
      </c>
      <c r="AS270">
        <v>46</v>
      </c>
      <c r="AT270">
        <v>47</v>
      </c>
      <c r="AU270" s="1">
        <v>25384</v>
      </c>
      <c r="AW270" t="s">
        <v>186</v>
      </c>
    </row>
    <row r="271" spans="1:51" x14ac:dyDescent="0.35">
      <c r="A271" s="1">
        <v>43466</v>
      </c>
      <c r="B271" t="s">
        <v>1339</v>
      </c>
      <c r="C271" t="s">
        <v>73</v>
      </c>
      <c r="D271">
        <v>369</v>
      </c>
      <c r="E271">
        <v>167</v>
      </c>
      <c r="F271">
        <v>807</v>
      </c>
      <c r="G271">
        <v>203</v>
      </c>
      <c r="H271" t="s">
        <v>1340</v>
      </c>
      <c r="I271" t="s">
        <v>64</v>
      </c>
      <c r="J271" t="s">
        <v>75</v>
      </c>
      <c r="K271" t="s">
        <v>84</v>
      </c>
      <c r="M271">
        <v>100</v>
      </c>
      <c r="N271">
        <v>100</v>
      </c>
      <c r="O271">
        <v>467</v>
      </c>
      <c r="P271">
        <v>4.67</v>
      </c>
      <c r="R271">
        <v>254</v>
      </c>
      <c r="S271">
        <v>254</v>
      </c>
      <c r="T271">
        <v>19</v>
      </c>
      <c r="U271">
        <v>0.192</v>
      </c>
      <c r="V271">
        <v>3</v>
      </c>
      <c r="W271">
        <v>0</v>
      </c>
      <c r="X271">
        <v>3</v>
      </c>
      <c r="Y271" s="7">
        <v>43561</v>
      </c>
      <c r="Z271" s="2">
        <v>37500</v>
      </c>
      <c r="AA271">
        <v>0.86</v>
      </c>
      <c r="AB271" s="2">
        <v>37500</v>
      </c>
      <c r="AC271">
        <v>0.86</v>
      </c>
      <c r="AD271" s="2">
        <v>21424</v>
      </c>
      <c r="AE271" s="2">
        <v>1011839</v>
      </c>
      <c r="AF271" s="3">
        <v>0.57130000000000003</v>
      </c>
      <c r="AG271">
        <v>295</v>
      </c>
      <c r="AH271" s="4">
        <v>9370007</v>
      </c>
      <c r="AI271" s="4">
        <v>20064</v>
      </c>
      <c r="AJ271" s="4">
        <v>678</v>
      </c>
      <c r="AK271" t="s">
        <v>78</v>
      </c>
      <c r="AL271" t="s">
        <v>1341</v>
      </c>
      <c r="AM271" t="s">
        <v>669</v>
      </c>
      <c r="AO271" t="s">
        <v>80</v>
      </c>
      <c r="AP271">
        <v>16</v>
      </c>
      <c r="AQ271">
        <v>9</v>
      </c>
      <c r="AR271">
        <v>20</v>
      </c>
      <c r="AS271">
        <v>55</v>
      </c>
      <c r="AT271">
        <v>41</v>
      </c>
      <c r="AU271" s="1">
        <v>34942</v>
      </c>
      <c r="AX271" t="s">
        <v>108</v>
      </c>
    </row>
    <row r="272" spans="1:51" x14ac:dyDescent="0.35">
      <c r="A272" s="1">
        <v>43466</v>
      </c>
      <c r="B272" t="s">
        <v>1342</v>
      </c>
      <c r="C272" t="s">
        <v>90</v>
      </c>
      <c r="D272">
        <v>97</v>
      </c>
      <c r="E272">
        <v>97</v>
      </c>
      <c r="F272">
        <v>261</v>
      </c>
      <c r="G272">
        <v>261</v>
      </c>
      <c r="H272" t="s">
        <v>1343</v>
      </c>
      <c r="I272" t="s">
        <v>64</v>
      </c>
      <c r="J272" t="s">
        <v>65</v>
      </c>
      <c r="K272" t="s">
        <v>66</v>
      </c>
      <c r="M272" s="2">
        <v>1463</v>
      </c>
      <c r="N272" s="2">
        <v>1470</v>
      </c>
      <c r="O272" s="6">
        <v>6597.5</v>
      </c>
      <c r="P272">
        <v>4.51</v>
      </c>
      <c r="R272" s="2">
        <v>3074</v>
      </c>
      <c r="S272" s="2">
        <v>3074</v>
      </c>
      <c r="T272">
        <v>588</v>
      </c>
      <c r="U272">
        <v>0.40699999999999997</v>
      </c>
      <c r="V272">
        <v>9</v>
      </c>
      <c r="W272">
        <v>1</v>
      </c>
      <c r="X272">
        <v>19</v>
      </c>
      <c r="Y272">
        <v>19</v>
      </c>
      <c r="Z272" s="2">
        <v>537645</v>
      </c>
      <c r="AA272">
        <v>12.34</v>
      </c>
      <c r="AB272" s="2">
        <v>537645</v>
      </c>
      <c r="AC272">
        <v>12.34</v>
      </c>
      <c r="AD272" s="2">
        <v>105527</v>
      </c>
      <c r="AE272" s="2">
        <v>13161342</v>
      </c>
      <c r="AF272" s="3">
        <v>0.1963</v>
      </c>
      <c r="AG272">
        <v>249</v>
      </c>
      <c r="AH272" s="4">
        <v>28867029</v>
      </c>
      <c r="AI272" s="4">
        <v>4367</v>
      </c>
      <c r="AJ272" s="4">
        <v>539</v>
      </c>
      <c r="AK272" t="s">
        <v>121</v>
      </c>
      <c r="AL272" t="s">
        <v>821</v>
      </c>
      <c r="AM272" t="s">
        <v>398</v>
      </c>
      <c r="AN272" t="s">
        <v>830</v>
      </c>
      <c r="AO272" t="s">
        <v>95</v>
      </c>
      <c r="AP272">
        <v>11</v>
      </c>
      <c r="AQ272">
        <v>13</v>
      </c>
      <c r="AR272">
        <v>30</v>
      </c>
      <c r="AS272">
        <v>68</v>
      </c>
      <c r="AT272" t="s">
        <v>1344</v>
      </c>
      <c r="AU272" s="1">
        <v>23011</v>
      </c>
    </row>
    <row r="273" spans="1:51" x14ac:dyDescent="0.35">
      <c r="A273" s="1">
        <v>43466</v>
      </c>
      <c r="B273" t="s">
        <v>1345</v>
      </c>
      <c r="C273" t="s">
        <v>73</v>
      </c>
      <c r="D273">
        <v>354</v>
      </c>
      <c r="E273">
        <v>167</v>
      </c>
      <c r="F273">
        <v>775</v>
      </c>
      <c r="G273">
        <v>763</v>
      </c>
      <c r="H273" t="s">
        <v>1346</v>
      </c>
      <c r="I273" t="s">
        <v>64</v>
      </c>
      <c r="J273" t="s">
        <v>75</v>
      </c>
      <c r="K273" t="s">
        <v>84</v>
      </c>
      <c r="M273">
        <v>155</v>
      </c>
      <c r="N273">
        <v>155</v>
      </c>
      <c r="O273">
        <v>687.5</v>
      </c>
      <c r="P273">
        <v>4.4400000000000004</v>
      </c>
      <c r="R273">
        <v>349</v>
      </c>
      <c r="S273">
        <v>349</v>
      </c>
      <c r="T273">
        <v>39</v>
      </c>
      <c r="U273">
        <v>0.255</v>
      </c>
      <c r="V273">
        <v>8</v>
      </c>
      <c r="W273">
        <v>0</v>
      </c>
      <c r="X273">
        <v>8</v>
      </c>
      <c r="Y273">
        <v>4</v>
      </c>
      <c r="Z273" s="2">
        <v>64755</v>
      </c>
      <c r="AA273">
        <v>1.49</v>
      </c>
      <c r="AB273" s="2">
        <v>64755</v>
      </c>
      <c r="AC273">
        <v>1.49</v>
      </c>
      <c r="AD273" s="2">
        <v>37312</v>
      </c>
      <c r="AE273" s="2">
        <v>1679040</v>
      </c>
      <c r="AF273" s="3">
        <v>0.57620000000000005</v>
      </c>
      <c r="AG273">
        <v>234</v>
      </c>
      <c r="AH273" s="4">
        <v>10106270</v>
      </c>
      <c r="AI273" s="4">
        <v>14721</v>
      </c>
      <c r="AJ273" s="4">
        <v>532</v>
      </c>
      <c r="AK273" t="s">
        <v>78</v>
      </c>
      <c r="AL273" t="s">
        <v>781</v>
      </c>
      <c r="AM273" t="s">
        <v>360</v>
      </c>
      <c r="AN273" t="s">
        <v>77</v>
      </c>
      <c r="AO273" t="s">
        <v>80</v>
      </c>
      <c r="AP273">
        <v>16</v>
      </c>
      <c r="AQ273">
        <v>9</v>
      </c>
      <c r="AR273">
        <v>20</v>
      </c>
      <c r="AS273">
        <v>55</v>
      </c>
      <c r="AT273">
        <v>41</v>
      </c>
      <c r="AU273" s="1">
        <v>31436</v>
      </c>
      <c r="AX273" t="s">
        <v>108</v>
      </c>
    </row>
    <row r="274" spans="1:51" x14ac:dyDescent="0.35">
      <c r="A274" s="1">
        <v>43466</v>
      </c>
      <c r="B274" t="s">
        <v>1347</v>
      </c>
      <c r="C274" t="s">
        <v>1348</v>
      </c>
      <c r="D274">
        <v>234</v>
      </c>
      <c r="E274">
        <v>234</v>
      </c>
      <c r="F274">
        <v>358</v>
      </c>
      <c r="G274">
        <v>358</v>
      </c>
      <c r="H274" t="s">
        <v>1349</v>
      </c>
      <c r="I274" t="s">
        <v>64</v>
      </c>
      <c r="J274" t="s">
        <v>75</v>
      </c>
      <c r="K274" t="s">
        <v>66</v>
      </c>
      <c r="M274">
        <v>525</v>
      </c>
      <c r="N274">
        <v>525</v>
      </c>
      <c r="O274" s="6">
        <v>2465.5</v>
      </c>
      <c r="P274">
        <v>4.7</v>
      </c>
      <c r="R274" s="2">
        <v>1226</v>
      </c>
      <c r="S274" s="2">
        <v>1226</v>
      </c>
      <c r="T274">
        <v>227</v>
      </c>
      <c r="U274">
        <v>0.438</v>
      </c>
      <c r="V274">
        <v>5</v>
      </c>
      <c r="W274">
        <v>1</v>
      </c>
      <c r="X274">
        <v>6</v>
      </c>
      <c r="Y274" t="s">
        <v>1350</v>
      </c>
      <c r="Z274" s="2">
        <v>183100</v>
      </c>
      <c r="AA274">
        <v>4.2</v>
      </c>
      <c r="AB274" s="2">
        <v>183100</v>
      </c>
      <c r="AC274">
        <v>4.2</v>
      </c>
      <c r="AD274" s="2">
        <v>57205</v>
      </c>
      <c r="AE274" s="2">
        <v>5051383</v>
      </c>
      <c r="AF274" s="3">
        <v>0.31240000000000001</v>
      </c>
      <c r="AG274">
        <v>292</v>
      </c>
      <c r="AH274" s="4">
        <v>20178024</v>
      </c>
      <c r="AI274" s="4">
        <v>8118</v>
      </c>
      <c r="AJ274" s="4">
        <v>477</v>
      </c>
      <c r="AK274" t="s">
        <v>276</v>
      </c>
      <c r="AL274" t="s">
        <v>801</v>
      </c>
      <c r="AM274" t="s">
        <v>1351</v>
      </c>
      <c r="AO274" t="s">
        <v>80</v>
      </c>
      <c r="AP274">
        <v>1</v>
      </c>
      <c r="AQ274">
        <v>7</v>
      </c>
      <c r="AR274">
        <v>18</v>
      </c>
      <c r="AS274">
        <v>50</v>
      </c>
      <c r="AT274">
        <v>33</v>
      </c>
      <c r="AU274" s="1">
        <v>27210</v>
      </c>
    </row>
    <row r="275" spans="1:51" x14ac:dyDescent="0.35">
      <c r="A275" s="1">
        <v>43466</v>
      </c>
      <c r="B275" t="s">
        <v>1352</v>
      </c>
      <c r="C275" t="s">
        <v>82</v>
      </c>
      <c r="D275">
        <v>223</v>
      </c>
      <c r="E275">
        <v>308</v>
      </c>
      <c r="F275">
        <v>344</v>
      </c>
      <c r="G275">
        <v>344</v>
      </c>
      <c r="H275" t="s">
        <v>1353</v>
      </c>
      <c r="I275" t="s">
        <v>64</v>
      </c>
      <c r="J275" t="s">
        <v>75</v>
      </c>
      <c r="K275" t="s">
        <v>66</v>
      </c>
      <c r="M275">
        <v>90</v>
      </c>
      <c r="N275">
        <v>90</v>
      </c>
      <c r="O275">
        <v>352</v>
      </c>
      <c r="P275">
        <v>3.91</v>
      </c>
      <c r="R275">
        <v>185</v>
      </c>
      <c r="S275">
        <v>185</v>
      </c>
      <c r="T275">
        <v>41</v>
      </c>
      <c r="U275">
        <v>0.46100000000000002</v>
      </c>
      <c r="V275">
        <v>1</v>
      </c>
      <c r="W275">
        <v>0</v>
      </c>
      <c r="X275">
        <v>1</v>
      </c>
      <c r="Y275">
        <v>6</v>
      </c>
      <c r="Z275" s="2">
        <v>27481</v>
      </c>
      <c r="AA275">
        <v>0.63</v>
      </c>
      <c r="AB275" s="2">
        <v>27481</v>
      </c>
      <c r="AC275">
        <v>0.63</v>
      </c>
      <c r="AD275" s="2">
        <v>12354</v>
      </c>
      <c r="AE275" s="2">
        <v>816812</v>
      </c>
      <c r="AF275" s="3">
        <v>0.44950000000000001</v>
      </c>
      <c r="AG275">
        <v>294</v>
      </c>
      <c r="AH275" s="4">
        <v>2296895</v>
      </c>
      <c r="AI275" s="4">
        <v>6363</v>
      </c>
      <c r="AJ275" s="4">
        <v>463</v>
      </c>
      <c r="AK275" t="s">
        <v>458</v>
      </c>
      <c r="AL275" t="s">
        <v>85</v>
      </c>
      <c r="AM275" t="s">
        <v>454</v>
      </c>
      <c r="AN275" t="s">
        <v>455</v>
      </c>
      <c r="AO275" t="s">
        <v>71</v>
      </c>
      <c r="AP275">
        <v>4</v>
      </c>
      <c r="AQ275">
        <v>15</v>
      </c>
      <c r="AR275">
        <v>32</v>
      </c>
      <c r="AS275">
        <v>77</v>
      </c>
      <c r="AT275">
        <v>16</v>
      </c>
      <c r="AU275" s="1">
        <v>26206</v>
      </c>
    </row>
    <row r="276" spans="1:51" x14ac:dyDescent="0.35">
      <c r="A276" s="1">
        <v>43466</v>
      </c>
      <c r="B276" t="s">
        <v>1354</v>
      </c>
      <c r="C276" t="s">
        <v>538</v>
      </c>
      <c r="D276">
        <v>268</v>
      </c>
      <c r="E276">
        <v>127</v>
      </c>
      <c r="F276">
        <v>387</v>
      </c>
      <c r="G276">
        <v>259</v>
      </c>
      <c r="H276" t="s">
        <v>1355</v>
      </c>
      <c r="I276" t="s">
        <v>64</v>
      </c>
      <c r="J276" t="s">
        <v>75</v>
      </c>
      <c r="K276" t="s">
        <v>235</v>
      </c>
      <c r="M276">
        <v>87</v>
      </c>
      <c r="N276">
        <v>87</v>
      </c>
      <c r="O276">
        <v>304.5</v>
      </c>
      <c r="P276">
        <v>3.5</v>
      </c>
      <c r="R276">
        <v>96</v>
      </c>
      <c r="S276">
        <v>96</v>
      </c>
      <c r="T276">
        <v>75</v>
      </c>
      <c r="U276">
        <v>0.872</v>
      </c>
      <c r="V276">
        <v>1</v>
      </c>
      <c r="W276">
        <v>0</v>
      </c>
      <c r="X276">
        <v>1</v>
      </c>
      <c r="Y276">
        <v>11</v>
      </c>
      <c r="Z276" s="2">
        <v>9410</v>
      </c>
      <c r="AA276">
        <v>0.22</v>
      </c>
      <c r="AB276" s="2">
        <v>9410</v>
      </c>
      <c r="AC276">
        <v>0.22</v>
      </c>
      <c r="AD276" s="2">
        <v>6641</v>
      </c>
      <c r="AE276" s="2">
        <v>652000</v>
      </c>
      <c r="AF276" s="3">
        <v>0.70569999999999999</v>
      </c>
      <c r="AG276">
        <v>436</v>
      </c>
      <c r="AH276" s="4">
        <v>11188636</v>
      </c>
      <c r="AI276" s="4">
        <v>36744</v>
      </c>
      <c r="AJ276" s="4">
        <v>375</v>
      </c>
      <c r="AK276" t="s">
        <v>1356</v>
      </c>
      <c r="AL276" t="s">
        <v>105</v>
      </c>
      <c r="AM276" t="s">
        <v>1357</v>
      </c>
      <c r="AN276" t="s">
        <v>107</v>
      </c>
      <c r="AO276" t="s">
        <v>95</v>
      </c>
      <c r="AP276">
        <v>7</v>
      </c>
      <c r="AQ276">
        <v>10</v>
      </c>
      <c r="AR276">
        <v>30</v>
      </c>
      <c r="AS276">
        <v>69</v>
      </c>
      <c r="AT276">
        <v>6</v>
      </c>
      <c r="AU276" s="1">
        <v>34577</v>
      </c>
      <c r="AW276" t="s">
        <v>236</v>
      </c>
      <c r="AX276" t="s">
        <v>108</v>
      </c>
    </row>
    <row r="277" spans="1:51" x14ac:dyDescent="0.35">
      <c r="A277" s="1">
        <v>43466</v>
      </c>
      <c r="B277" t="s">
        <v>1358</v>
      </c>
      <c r="C277" t="s">
        <v>1123</v>
      </c>
      <c r="D277">
        <v>63</v>
      </c>
      <c r="E277">
        <v>63</v>
      </c>
      <c r="F277">
        <v>218</v>
      </c>
      <c r="G277">
        <v>218</v>
      </c>
      <c r="H277" t="s">
        <v>1359</v>
      </c>
      <c r="I277" t="s">
        <v>64</v>
      </c>
      <c r="J277" t="s">
        <v>65</v>
      </c>
      <c r="K277" t="s">
        <v>66</v>
      </c>
      <c r="M277" s="2">
        <v>1182</v>
      </c>
      <c r="N277" s="2">
        <v>1185</v>
      </c>
      <c r="O277" s="6">
        <v>5423</v>
      </c>
      <c r="P277">
        <v>4.59</v>
      </c>
      <c r="R277" s="2">
        <v>2648</v>
      </c>
      <c r="S277" s="2">
        <v>2648</v>
      </c>
      <c r="T277">
        <v>407</v>
      </c>
      <c r="U277">
        <v>0.34899999999999998</v>
      </c>
      <c r="V277">
        <v>29</v>
      </c>
      <c r="W277">
        <v>2</v>
      </c>
      <c r="X277">
        <v>66</v>
      </c>
      <c r="Y277" s="7">
        <v>43531</v>
      </c>
      <c r="Z277" s="2">
        <v>1430081</v>
      </c>
      <c r="AA277">
        <v>32.83</v>
      </c>
      <c r="AB277" s="2">
        <v>1430081</v>
      </c>
      <c r="AC277">
        <v>32.83</v>
      </c>
      <c r="AD277" s="2">
        <v>228989</v>
      </c>
      <c r="AE277" s="2">
        <v>11440850</v>
      </c>
      <c r="AF277" s="3">
        <v>0.16009999999999999</v>
      </c>
      <c r="AG277">
        <v>81</v>
      </c>
      <c r="AH277" s="4">
        <v>15541569</v>
      </c>
      <c r="AI277" s="4">
        <v>2859</v>
      </c>
      <c r="AJ277" s="4">
        <v>540</v>
      </c>
      <c r="AK277" t="s">
        <v>1125</v>
      </c>
      <c r="AL277" t="s">
        <v>1360</v>
      </c>
      <c r="AM277" t="s">
        <v>1361</v>
      </c>
      <c r="AN277" t="s">
        <v>1126</v>
      </c>
      <c r="AO277" t="s">
        <v>71</v>
      </c>
      <c r="AP277">
        <v>10</v>
      </c>
      <c r="AQ277">
        <v>14</v>
      </c>
      <c r="AR277">
        <v>34</v>
      </c>
      <c r="AS277">
        <v>82</v>
      </c>
      <c r="AT277">
        <v>13</v>
      </c>
      <c r="AU277" s="1">
        <v>19690</v>
      </c>
    </row>
    <row r="278" spans="1:51" x14ac:dyDescent="0.35">
      <c r="A278" s="1">
        <v>43466</v>
      </c>
      <c r="B278" t="s">
        <v>1362</v>
      </c>
      <c r="C278" t="s">
        <v>1123</v>
      </c>
      <c r="D278">
        <v>193</v>
      </c>
      <c r="E278">
        <v>63</v>
      </c>
      <c r="F278">
        <v>303</v>
      </c>
      <c r="G278">
        <v>218</v>
      </c>
      <c r="H278" t="s">
        <v>1363</v>
      </c>
      <c r="I278" t="s">
        <v>64</v>
      </c>
      <c r="J278" t="s">
        <v>65</v>
      </c>
      <c r="K278" t="s">
        <v>66</v>
      </c>
      <c r="M278">
        <v>287</v>
      </c>
      <c r="N278">
        <v>287</v>
      </c>
      <c r="O278" s="6">
        <v>1330.5</v>
      </c>
      <c r="P278">
        <v>4.6399999999999997</v>
      </c>
      <c r="R278">
        <v>692</v>
      </c>
      <c r="S278">
        <v>692</v>
      </c>
      <c r="T278">
        <v>112</v>
      </c>
      <c r="U278">
        <v>0.4</v>
      </c>
      <c r="V278">
        <v>4</v>
      </c>
      <c r="W278">
        <v>0</v>
      </c>
      <c r="X278">
        <v>4</v>
      </c>
      <c r="Y278" s="7">
        <v>43688</v>
      </c>
      <c r="Z278" s="2">
        <v>384899</v>
      </c>
      <c r="AA278">
        <v>8.84</v>
      </c>
      <c r="AB278" s="2">
        <v>384899</v>
      </c>
      <c r="AC278">
        <v>8.84</v>
      </c>
      <c r="AD278" s="2">
        <v>39315</v>
      </c>
      <c r="AE278" s="2">
        <v>2755918</v>
      </c>
      <c r="AF278" s="3">
        <v>0.1021</v>
      </c>
      <c r="AG278">
        <v>78</v>
      </c>
      <c r="AH278" s="4">
        <v>7405898</v>
      </c>
      <c r="AI278" s="4">
        <v>5523</v>
      </c>
      <c r="AJ278" s="4">
        <v>542</v>
      </c>
      <c r="AK278" t="s">
        <v>1364</v>
      </c>
      <c r="AL278" t="s">
        <v>1365</v>
      </c>
      <c r="AM278" t="s">
        <v>1125</v>
      </c>
      <c r="AN278" t="s">
        <v>1366</v>
      </c>
      <c r="AO278" t="s">
        <v>71</v>
      </c>
      <c r="AP278">
        <v>10</v>
      </c>
      <c r="AQ278">
        <v>14</v>
      </c>
      <c r="AR278">
        <v>34</v>
      </c>
      <c r="AS278">
        <v>82</v>
      </c>
      <c r="AT278">
        <v>13</v>
      </c>
      <c r="AU278" s="1">
        <v>26206</v>
      </c>
    </row>
    <row r="279" spans="1:51" x14ac:dyDescent="0.35">
      <c r="A279" s="1">
        <v>43466</v>
      </c>
      <c r="B279" t="s">
        <v>1367</v>
      </c>
      <c r="C279" t="s">
        <v>777</v>
      </c>
      <c r="D279">
        <v>96</v>
      </c>
      <c r="E279">
        <v>96</v>
      </c>
      <c r="F279">
        <v>233</v>
      </c>
      <c r="G279">
        <v>233</v>
      </c>
      <c r="H279" t="s">
        <v>1368</v>
      </c>
      <c r="I279" t="s">
        <v>64</v>
      </c>
      <c r="J279" t="s">
        <v>65</v>
      </c>
      <c r="K279" t="s">
        <v>66</v>
      </c>
      <c r="M279">
        <v>998</v>
      </c>
      <c r="N279">
        <v>998</v>
      </c>
      <c r="O279" s="6">
        <v>4750</v>
      </c>
      <c r="P279">
        <v>4.76</v>
      </c>
      <c r="R279" s="2">
        <v>2556</v>
      </c>
      <c r="S279" s="2">
        <v>2556</v>
      </c>
      <c r="T279">
        <v>326</v>
      </c>
      <c r="U279">
        <v>0.33200000000000002</v>
      </c>
      <c r="V279">
        <v>8</v>
      </c>
      <c r="W279">
        <v>1</v>
      </c>
      <c r="X279">
        <v>9</v>
      </c>
      <c r="Y279">
        <v>16</v>
      </c>
      <c r="Z279" s="2">
        <v>465764</v>
      </c>
      <c r="AA279">
        <v>10.69</v>
      </c>
      <c r="AB279" s="2">
        <v>465764</v>
      </c>
      <c r="AC279">
        <v>10.69</v>
      </c>
      <c r="AD279" s="2">
        <v>66416</v>
      </c>
      <c r="AE279" s="2">
        <v>8888637</v>
      </c>
      <c r="AF279" s="3">
        <v>0.1426</v>
      </c>
      <c r="AG279">
        <v>239</v>
      </c>
      <c r="AH279" s="4">
        <v>14827430</v>
      </c>
      <c r="AI279" s="4">
        <v>3122</v>
      </c>
      <c r="AJ279" s="4">
        <v>492</v>
      </c>
      <c r="AK279" t="s">
        <v>360</v>
      </c>
      <c r="AL279" t="s">
        <v>361</v>
      </c>
      <c r="AM279" t="s">
        <v>1369</v>
      </c>
      <c r="AN279" t="s">
        <v>362</v>
      </c>
      <c r="AO279" t="s">
        <v>80</v>
      </c>
      <c r="AP279">
        <v>16</v>
      </c>
      <c r="AQ279">
        <v>9</v>
      </c>
      <c r="AR279">
        <v>20</v>
      </c>
      <c r="AS279">
        <v>55</v>
      </c>
      <c r="AT279">
        <v>41</v>
      </c>
      <c r="AU279" s="1">
        <v>22462</v>
      </c>
    </row>
    <row r="280" spans="1:51" x14ac:dyDescent="0.35">
      <c r="A280" s="1">
        <v>43466</v>
      </c>
      <c r="B280" t="s">
        <v>1370</v>
      </c>
      <c r="C280" t="s">
        <v>262</v>
      </c>
      <c r="D280">
        <v>42</v>
      </c>
      <c r="E280">
        <v>42</v>
      </c>
      <c r="F280">
        <v>583</v>
      </c>
      <c r="G280">
        <v>583</v>
      </c>
      <c r="H280" t="s">
        <v>1371</v>
      </c>
      <c r="I280" t="s">
        <v>64</v>
      </c>
      <c r="J280" t="s">
        <v>65</v>
      </c>
      <c r="K280" t="s">
        <v>66</v>
      </c>
      <c r="M280">
        <v>502</v>
      </c>
      <c r="N280">
        <v>502</v>
      </c>
      <c r="O280" s="6">
        <v>2174</v>
      </c>
      <c r="P280">
        <v>4.33</v>
      </c>
      <c r="R280" s="2">
        <v>1005</v>
      </c>
      <c r="S280" s="2">
        <v>1005</v>
      </c>
      <c r="T280">
        <v>190</v>
      </c>
      <c r="U280">
        <v>0.38400000000000001</v>
      </c>
      <c r="V280">
        <v>7</v>
      </c>
      <c r="W280">
        <v>0</v>
      </c>
      <c r="X280">
        <v>14</v>
      </c>
      <c r="Y280">
        <v>6</v>
      </c>
      <c r="Z280" s="2">
        <v>581056</v>
      </c>
      <c r="AA280">
        <v>13.34</v>
      </c>
      <c r="AB280" s="2">
        <v>532084</v>
      </c>
      <c r="AC280">
        <v>12.21</v>
      </c>
      <c r="AD280" s="2">
        <v>79116</v>
      </c>
      <c r="AE280" s="2">
        <v>4454900</v>
      </c>
      <c r="AF280" s="3">
        <v>0.13619999999999999</v>
      </c>
      <c r="AG280">
        <v>75</v>
      </c>
      <c r="AH280" s="4">
        <v>6509155</v>
      </c>
      <c r="AI280" s="4">
        <v>2994</v>
      </c>
      <c r="AJ280" s="4">
        <v>579</v>
      </c>
      <c r="AK280" t="s">
        <v>1372</v>
      </c>
      <c r="AL280" t="s">
        <v>1373</v>
      </c>
      <c r="AM280" t="s">
        <v>1374</v>
      </c>
      <c r="AN280" t="s">
        <v>1375</v>
      </c>
      <c r="AO280" t="s">
        <v>268</v>
      </c>
      <c r="AP280">
        <v>2</v>
      </c>
      <c r="AQ280">
        <v>11</v>
      </c>
      <c r="AR280">
        <v>24</v>
      </c>
      <c r="AS280">
        <v>63</v>
      </c>
      <c r="AT280">
        <v>49</v>
      </c>
      <c r="AU280" s="1">
        <v>18415</v>
      </c>
      <c r="AV280" t="s">
        <v>688</v>
      </c>
    </row>
    <row r="281" spans="1:51" x14ac:dyDescent="0.35">
      <c r="A281" s="1">
        <v>43466</v>
      </c>
      <c r="B281" t="s">
        <v>1376</v>
      </c>
      <c r="C281" t="s">
        <v>271</v>
      </c>
      <c r="D281">
        <v>131</v>
      </c>
      <c r="E281">
        <v>131</v>
      </c>
      <c r="F281">
        <v>246</v>
      </c>
      <c r="G281">
        <v>246</v>
      </c>
      <c r="H281" t="s">
        <v>1377</v>
      </c>
      <c r="I281" t="s">
        <v>64</v>
      </c>
      <c r="J281" t="s">
        <v>65</v>
      </c>
      <c r="K281" t="s">
        <v>66</v>
      </c>
      <c r="M281" s="2">
        <v>1045</v>
      </c>
      <c r="N281" s="2">
        <v>1046</v>
      </c>
      <c r="O281" s="6">
        <v>5218.5</v>
      </c>
      <c r="P281">
        <v>4.99</v>
      </c>
      <c r="R281" s="2">
        <v>2818</v>
      </c>
      <c r="S281" s="2">
        <v>2818</v>
      </c>
      <c r="T281">
        <v>352</v>
      </c>
      <c r="U281">
        <v>0.34</v>
      </c>
      <c r="V281">
        <v>8</v>
      </c>
      <c r="W281">
        <v>1</v>
      </c>
      <c r="X281">
        <v>13</v>
      </c>
      <c r="Y281" s="7">
        <v>43693</v>
      </c>
      <c r="Z281" s="2">
        <v>521950</v>
      </c>
      <c r="AA281">
        <v>11.98</v>
      </c>
      <c r="AB281" s="2">
        <v>521950</v>
      </c>
      <c r="AC281">
        <v>11.98</v>
      </c>
      <c r="AD281" s="2">
        <v>94386</v>
      </c>
      <c r="AE281" s="2">
        <v>9894217</v>
      </c>
      <c r="AF281" s="3">
        <v>0.18079999999999999</v>
      </c>
      <c r="AG281">
        <v>235</v>
      </c>
      <c r="AH281" s="4">
        <v>18445969</v>
      </c>
      <c r="AI281" s="4">
        <v>3532</v>
      </c>
      <c r="AJ281" s="4">
        <v>572</v>
      </c>
      <c r="AK281" t="s">
        <v>398</v>
      </c>
      <c r="AL281" t="s">
        <v>253</v>
      </c>
      <c r="AM281" t="s">
        <v>114</v>
      </c>
      <c r="AN281" t="s">
        <v>190</v>
      </c>
      <c r="AO281" t="s">
        <v>80</v>
      </c>
      <c r="AP281">
        <v>3</v>
      </c>
      <c r="AQ281">
        <v>8</v>
      </c>
      <c r="AR281">
        <v>18</v>
      </c>
      <c r="AS281">
        <v>56</v>
      </c>
      <c r="AT281">
        <v>36</v>
      </c>
      <c r="AU281" s="1">
        <v>23589</v>
      </c>
    </row>
    <row r="282" spans="1:51" x14ac:dyDescent="0.35">
      <c r="A282" s="1">
        <v>43466</v>
      </c>
      <c r="B282" t="s">
        <v>1378</v>
      </c>
      <c r="C282" t="s">
        <v>590</v>
      </c>
      <c r="D282">
        <v>287</v>
      </c>
      <c r="E282">
        <v>180</v>
      </c>
      <c r="F282">
        <v>577</v>
      </c>
      <c r="G282">
        <v>577</v>
      </c>
      <c r="H282" t="s">
        <v>1379</v>
      </c>
      <c r="I282" t="s">
        <v>64</v>
      </c>
      <c r="J282" t="s">
        <v>65</v>
      </c>
      <c r="K282" t="s">
        <v>235</v>
      </c>
      <c r="M282">
        <v>219</v>
      </c>
      <c r="N282">
        <v>219</v>
      </c>
      <c r="O282">
        <v>689.5</v>
      </c>
      <c r="P282">
        <v>3.15</v>
      </c>
      <c r="R282">
        <v>231</v>
      </c>
      <c r="S282">
        <v>231</v>
      </c>
      <c r="T282">
        <v>189</v>
      </c>
      <c r="U282">
        <v>0.875</v>
      </c>
      <c r="V282">
        <v>1</v>
      </c>
      <c r="W282">
        <v>0</v>
      </c>
      <c r="X282">
        <v>1</v>
      </c>
      <c r="Y282">
        <v>14</v>
      </c>
      <c r="Z282" s="2">
        <v>71490</v>
      </c>
      <c r="AA282">
        <v>1.64</v>
      </c>
      <c r="AB282" s="2">
        <v>71490</v>
      </c>
      <c r="AC282">
        <v>1.64</v>
      </c>
      <c r="AD282" s="2">
        <v>11388</v>
      </c>
      <c r="AE282" s="2">
        <v>1505284</v>
      </c>
      <c r="AF282" s="3">
        <v>0.1593</v>
      </c>
      <c r="AG282">
        <v>141</v>
      </c>
      <c r="AH282" s="4">
        <v>11406932</v>
      </c>
      <c r="AI282" s="4">
        <v>16520</v>
      </c>
      <c r="AJ282" s="4">
        <v>296</v>
      </c>
      <c r="AK282" t="s">
        <v>428</v>
      </c>
      <c r="AL282" t="s">
        <v>592</v>
      </c>
      <c r="AM282" t="s">
        <v>534</v>
      </c>
      <c r="AN282" t="s">
        <v>1380</v>
      </c>
      <c r="AO282" t="s">
        <v>71</v>
      </c>
      <c r="AP282">
        <v>6</v>
      </c>
      <c r="AQ282">
        <v>15</v>
      </c>
      <c r="AR282">
        <v>33</v>
      </c>
      <c r="AS282">
        <v>79</v>
      </c>
      <c r="AT282">
        <v>15</v>
      </c>
      <c r="AU282" s="1">
        <v>30071</v>
      </c>
      <c r="AW282" t="s">
        <v>236</v>
      </c>
      <c r="AX282" t="s">
        <v>108</v>
      </c>
    </row>
    <row r="283" spans="1:51" x14ac:dyDescent="0.35">
      <c r="A283" s="1">
        <v>43466</v>
      </c>
      <c r="B283" t="s">
        <v>1381</v>
      </c>
      <c r="C283" t="s">
        <v>840</v>
      </c>
      <c r="D283">
        <v>266</v>
      </c>
      <c r="E283">
        <v>76</v>
      </c>
      <c r="F283">
        <v>389</v>
      </c>
      <c r="G283">
        <v>221</v>
      </c>
      <c r="H283" t="s">
        <v>1382</v>
      </c>
      <c r="I283" t="s">
        <v>64</v>
      </c>
      <c r="J283" t="s">
        <v>75</v>
      </c>
      <c r="K283" t="s">
        <v>66</v>
      </c>
      <c r="M283">
        <v>250</v>
      </c>
      <c r="N283">
        <v>250</v>
      </c>
      <c r="O283" s="6">
        <v>1251</v>
      </c>
      <c r="P283">
        <v>5</v>
      </c>
      <c r="R283">
        <v>622</v>
      </c>
      <c r="S283">
        <v>622</v>
      </c>
      <c r="T283">
        <v>107</v>
      </c>
      <c r="U283">
        <v>0.42799999999999999</v>
      </c>
      <c r="V283">
        <v>1</v>
      </c>
      <c r="W283">
        <v>0</v>
      </c>
      <c r="X283">
        <v>1</v>
      </c>
      <c r="Y283">
        <v>26</v>
      </c>
      <c r="Z283" s="2">
        <v>31735</v>
      </c>
      <c r="AA283">
        <v>0.73</v>
      </c>
      <c r="AB283" s="2">
        <v>31735</v>
      </c>
      <c r="AC283">
        <v>0.73</v>
      </c>
      <c r="AD283" s="2">
        <v>13314</v>
      </c>
      <c r="AE283" s="2">
        <v>2613000</v>
      </c>
      <c r="AF283" s="3">
        <v>0.41949999999999998</v>
      </c>
      <c r="AG283">
        <v>852</v>
      </c>
      <c r="AH283" s="4">
        <v>10508730</v>
      </c>
      <c r="AI283" s="4">
        <v>8414</v>
      </c>
      <c r="AJ283" s="4">
        <v>650</v>
      </c>
      <c r="AK283" t="s">
        <v>1146</v>
      </c>
      <c r="AL283" t="s">
        <v>1273</v>
      </c>
      <c r="AM283" t="s">
        <v>845</v>
      </c>
      <c r="AN283" t="s">
        <v>844</v>
      </c>
      <c r="AO283" t="s">
        <v>95</v>
      </c>
      <c r="AP283">
        <v>3</v>
      </c>
      <c r="AQ283">
        <v>7</v>
      </c>
      <c r="AR283">
        <v>26</v>
      </c>
      <c r="AS283">
        <v>65</v>
      </c>
      <c r="AT283">
        <v>1</v>
      </c>
      <c r="AU283" s="1">
        <v>27514</v>
      </c>
    </row>
    <row r="284" spans="1:51" x14ac:dyDescent="0.35">
      <c r="A284" s="1">
        <v>43466</v>
      </c>
      <c r="B284" t="s">
        <v>1383</v>
      </c>
      <c r="C284" t="s">
        <v>448</v>
      </c>
      <c r="D284">
        <v>342</v>
      </c>
      <c r="E284">
        <v>342</v>
      </c>
      <c r="F284">
        <v>753</v>
      </c>
      <c r="G284">
        <v>753</v>
      </c>
      <c r="H284" t="s">
        <v>1384</v>
      </c>
      <c r="I284" t="s">
        <v>64</v>
      </c>
      <c r="J284" t="s">
        <v>75</v>
      </c>
      <c r="K284" t="s">
        <v>235</v>
      </c>
      <c r="M284">
        <v>199</v>
      </c>
      <c r="N284">
        <v>200</v>
      </c>
      <c r="O284">
        <v>696.5</v>
      </c>
      <c r="P284">
        <v>3.5</v>
      </c>
      <c r="R284">
        <v>229</v>
      </c>
      <c r="S284">
        <v>229</v>
      </c>
      <c r="T284">
        <v>172</v>
      </c>
      <c r="U284">
        <v>0.88200000000000001</v>
      </c>
      <c r="V284">
        <v>1</v>
      </c>
      <c r="W284">
        <v>0</v>
      </c>
      <c r="X284">
        <v>1</v>
      </c>
      <c r="Y284">
        <v>9</v>
      </c>
      <c r="Z284" s="2">
        <v>115299</v>
      </c>
      <c r="AA284">
        <v>2.65</v>
      </c>
      <c r="AB284" s="2">
        <v>115299</v>
      </c>
      <c r="AC284">
        <v>2.65</v>
      </c>
      <c r="AD284" s="2">
        <v>18632</v>
      </c>
      <c r="AE284" s="2">
        <v>1502857</v>
      </c>
      <c r="AF284" s="3">
        <v>0.16159999999999999</v>
      </c>
      <c r="AG284">
        <v>86</v>
      </c>
      <c r="AH284" s="4">
        <v>12675000</v>
      </c>
      <c r="AI284" s="4">
        <v>18107</v>
      </c>
      <c r="AJ284" s="4">
        <v>325</v>
      </c>
      <c r="AK284" t="s">
        <v>459</v>
      </c>
      <c r="AL284" t="s">
        <v>534</v>
      </c>
      <c r="AM284" t="s">
        <v>571</v>
      </c>
      <c r="AN284" t="s">
        <v>152</v>
      </c>
      <c r="AO284" t="s">
        <v>71</v>
      </c>
      <c r="AP284">
        <v>3</v>
      </c>
      <c r="AQ284">
        <v>15</v>
      </c>
      <c r="AR284">
        <v>32</v>
      </c>
      <c r="AS284">
        <v>79</v>
      </c>
      <c r="AT284">
        <v>17</v>
      </c>
      <c r="AU284" s="1">
        <v>31117</v>
      </c>
      <c r="AW284" t="s">
        <v>236</v>
      </c>
      <c r="AX284" t="s">
        <v>108</v>
      </c>
    </row>
    <row r="285" spans="1:51" x14ac:dyDescent="0.35">
      <c r="A285" s="1">
        <v>43466</v>
      </c>
      <c r="B285" t="s">
        <v>1385</v>
      </c>
      <c r="C285" t="s">
        <v>448</v>
      </c>
      <c r="D285">
        <v>356</v>
      </c>
      <c r="E285">
        <v>342</v>
      </c>
      <c r="F285">
        <v>768</v>
      </c>
      <c r="G285">
        <v>753</v>
      </c>
      <c r="H285" t="s">
        <v>1386</v>
      </c>
      <c r="I285" t="s">
        <v>64</v>
      </c>
      <c r="J285" t="s">
        <v>75</v>
      </c>
      <c r="K285" t="s">
        <v>66</v>
      </c>
      <c r="M285">
        <v>120</v>
      </c>
      <c r="N285">
        <v>120</v>
      </c>
      <c r="O285">
        <v>539</v>
      </c>
      <c r="P285">
        <v>4.49</v>
      </c>
      <c r="R285">
        <v>280</v>
      </c>
      <c r="S285">
        <v>280</v>
      </c>
      <c r="T285">
        <v>38</v>
      </c>
      <c r="U285">
        <v>0.32200000000000001</v>
      </c>
      <c r="V285">
        <v>6</v>
      </c>
      <c r="W285">
        <v>0</v>
      </c>
      <c r="X285">
        <v>20</v>
      </c>
      <c r="Y285">
        <v>3</v>
      </c>
      <c r="Z285" s="2">
        <v>98707</v>
      </c>
      <c r="AA285">
        <v>2.27</v>
      </c>
      <c r="AB285" s="2">
        <v>98707</v>
      </c>
      <c r="AC285">
        <v>2.27</v>
      </c>
      <c r="AD285" s="2">
        <v>38943</v>
      </c>
      <c r="AE285" s="2">
        <v>1022257</v>
      </c>
      <c r="AF285" s="3">
        <v>0.39450000000000002</v>
      </c>
      <c r="AG285">
        <v>123</v>
      </c>
      <c r="AH285" s="4">
        <v>9239549</v>
      </c>
      <c r="AI285" s="4">
        <v>17142</v>
      </c>
      <c r="AJ285" s="4">
        <v>556</v>
      </c>
      <c r="AK285" t="s">
        <v>455</v>
      </c>
      <c r="AL285" t="s">
        <v>534</v>
      </c>
      <c r="AM285" t="s">
        <v>535</v>
      </c>
      <c r="AN285" t="s">
        <v>152</v>
      </c>
      <c r="AO285" t="s">
        <v>71</v>
      </c>
      <c r="AP285">
        <v>3</v>
      </c>
      <c r="AQ285">
        <v>15</v>
      </c>
      <c r="AR285">
        <v>32</v>
      </c>
      <c r="AS285">
        <v>79</v>
      </c>
      <c r="AT285">
        <v>17</v>
      </c>
      <c r="AU285" s="1">
        <v>32387</v>
      </c>
      <c r="AX285" t="s">
        <v>108</v>
      </c>
    </row>
    <row r="286" spans="1:51" x14ac:dyDescent="0.35">
      <c r="A286" s="1">
        <v>43466</v>
      </c>
      <c r="B286" t="s">
        <v>1387</v>
      </c>
      <c r="C286" t="s">
        <v>635</v>
      </c>
      <c r="D286">
        <v>240</v>
      </c>
      <c r="E286">
        <v>261</v>
      </c>
      <c r="F286">
        <v>348</v>
      </c>
      <c r="G286">
        <v>375</v>
      </c>
      <c r="H286" t="s">
        <v>1388</v>
      </c>
      <c r="I286" t="s">
        <v>64</v>
      </c>
      <c r="J286" t="s">
        <v>75</v>
      </c>
      <c r="K286" t="s">
        <v>66</v>
      </c>
      <c r="M286">
        <v>167</v>
      </c>
      <c r="N286">
        <v>167</v>
      </c>
      <c r="O286">
        <v>768.5</v>
      </c>
      <c r="P286">
        <v>4.5999999999999996</v>
      </c>
      <c r="R286">
        <v>471</v>
      </c>
      <c r="S286">
        <v>471</v>
      </c>
      <c r="T286">
        <v>41</v>
      </c>
      <c r="U286">
        <v>0.247</v>
      </c>
      <c r="V286">
        <v>3</v>
      </c>
      <c r="W286">
        <v>0</v>
      </c>
      <c r="X286">
        <v>3</v>
      </c>
      <c r="Y286">
        <v>6</v>
      </c>
      <c r="Z286" s="2">
        <v>80525</v>
      </c>
      <c r="AA286">
        <v>1.85</v>
      </c>
      <c r="AB286" s="2">
        <v>80525</v>
      </c>
      <c r="AC286">
        <v>1.85</v>
      </c>
      <c r="AD286" s="2">
        <v>27159</v>
      </c>
      <c r="AE286" s="2">
        <v>2001480</v>
      </c>
      <c r="AF286" s="3">
        <v>0.33729999999999999</v>
      </c>
      <c r="AG286">
        <v>255</v>
      </c>
      <c r="AH286" s="4">
        <v>5191821</v>
      </c>
      <c r="AI286" s="4">
        <v>6699</v>
      </c>
      <c r="AJ286" s="4">
        <v>583</v>
      </c>
      <c r="AK286" t="s">
        <v>78</v>
      </c>
      <c r="AL286" t="s">
        <v>79</v>
      </c>
      <c r="AM286" t="s">
        <v>890</v>
      </c>
      <c r="AN286" t="s">
        <v>1389</v>
      </c>
      <c r="AO286" t="s">
        <v>80</v>
      </c>
      <c r="AP286">
        <v>5</v>
      </c>
      <c r="AQ286">
        <v>8</v>
      </c>
      <c r="AR286">
        <v>19</v>
      </c>
      <c r="AS286">
        <v>60</v>
      </c>
      <c r="AT286">
        <v>42</v>
      </c>
      <c r="AU286" s="1">
        <v>26998</v>
      </c>
    </row>
    <row r="287" spans="1:51" x14ac:dyDescent="0.35">
      <c r="A287" s="1">
        <v>43466</v>
      </c>
      <c r="B287" t="s">
        <v>1390</v>
      </c>
      <c r="C287" t="s">
        <v>635</v>
      </c>
      <c r="D287">
        <v>261</v>
      </c>
      <c r="E287">
        <v>261</v>
      </c>
      <c r="F287">
        <v>318</v>
      </c>
      <c r="G287">
        <v>375</v>
      </c>
      <c r="H287" t="s">
        <v>1391</v>
      </c>
      <c r="I287" t="s">
        <v>64</v>
      </c>
      <c r="J287" t="s">
        <v>65</v>
      </c>
      <c r="K287" t="s">
        <v>66</v>
      </c>
      <c r="M287">
        <v>460</v>
      </c>
      <c r="N287">
        <v>462</v>
      </c>
      <c r="O287" s="6">
        <v>2141</v>
      </c>
      <c r="P287">
        <v>4.6500000000000004</v>
      </c>
      <c r="R287" s="2">
        <v>1133</v>
      </c>
      <c r="S287" s="2">
        <v>1133</v>
      </c>
      <c r="T287">
        <v>130</v>
      </c>
      <c r="U287">
        <v>0.28799999999999998</v>
      </c>
      <c r="V287">
        <v>5</v>
      </c>
      <c r="W287">
        <v>0</v>
      </c>
      <c r="X287">
        <v>13</v>
      </c>
      <c r="Y287">
        <v>6</v>
      </c>
      <c r="Z287" s="2">
        <v>249250</v>
      </c>
      <c r="AA287">
        <v>5.72</v>
      </c>
      <c r="AB287" s="2">
        <v>249250</v>
      </c>
      <c r="AC287">
        <v>5.72</v>
      </c>
      <c r="AD287" s="2">
        <v>89543</v>
      </c>
      <c r="AE287" s="2">
        <v>5304133</v>
      </c>
      <c r="AF287" s="3">
        <v>0.35920000000000002</v>
      </c>
      <c r="AG287">
        <v>198</v>
      </c>
      <c r="AH287" s="4">
        <v>16798483</v>
      </c>
      <c r="AI287" s="4">
        <v>7813</v>
      </c>
      <c r="AJ287" s="4">
        <v>557</v>
      </c>
      <c r="AK287" t="s">
        <v>1392</v>
      </c>
      <c r="AL287" t="s">
        <v>890</v>
      </c>
      <c r="AM287" t="s">
        <v>360</v>
      </c>
      <c r="AN287" t="s">
        <v>891</v>
      </c>
      <c r="AO287" t="s">
        <v>80</v>
      </c>
      <c r="AP287">
        <v>5</v>
      </c>
      <c r="AQ287">
        <v>8</v>
      </c>
      <c r="AR287">
        <v>19</v>
      </c>
      <c r="AS287">
        <v>60</v>
      </c>
      <c r="AT287">
        <v>42</v>
      </c>
      <c r="AU287" s="1">
        <v>26937</v>
      </c>
    </row>
    <row r="288" spans="1:51" x14ac:dyDescent="0.35">
      <c r="A288" s="1">
        <v>43466</v>
      </c>
      <c r="B288" t="s">
        <v>1393</v>
      </c>
      <c r="C288" t="s">
        <v>748</v>
      </c>
      <c r="D288">
        <v>341</v>
      </c>
      <c r="E288">
        <v>341</v>
      </c>
      <c r="F288">
        <v>762</v>
      </c>
      <c r="G288">
        <v>762</v>
      </c>
      <c r="H288" t="s">
        <v>1394</v>
      </c>
      <c r="I288" t="s">
        <v>64</v>
      </c>
      <c r="J288" t="s">
        <v>75</v>
      </c>
      <c r="K288" t="s">
        <v>84</v>
      </c>
      <c r="M288">
        <v>230</v>
      </c>
      <c r="N288">
        <v>230</v>
      </c>
      <c r="O288" s="6">
        <v>1034</v>
      </c>
      <c r="P288">
        <v>4.5</v>
      </c>
      <c r="R288">
        <v>519</v>
      </c>
      <c r="S288">
        <v>519</v>
      </c>
      <c r="T288">
        <v>93</v>
      </c>
      <c r="U288">
        <v>0.40400000000000003</v>
      </c>
      <c r="V288">
        <v>4</v>
      </c>
      <c r="W288">
        <v>0</v>
      </c>
      <c r="X288">
        <v>5</v>
      </c>
      <c r="Y288">
        <v>6</v>
      </c>
      <c r="Z288" s="2">
        <v>77898</v>
      </c>
      <c r="AA288">
        <v>1.79</v>
      </c>
      <c r="AB288" s="2">
        <v>77898</v>
      </c>
      <c r="AC288">
        <v>1.79</v>
      </c>
      <c r="AD288" s="2">
        <v>43696</v>
      </c>
      <c r="AE288" s="2">
        <v>2798894</v>
      </c>
      <c r="AF288" s="3">
        <v>0.56089999999999995</v>
      </c>
      <c r="AG288">
        <v>290</v>
      </c>
      <c r="AH288" s="4">
        <v>15900000</v>
      </c>
      <c r="AI288" s="4">
        <v>15377</v>
      </c>
      <c r="AJ288" s="4">
        <v>529</v>
      </c>
      <c r="AK288" t="s">
        <v>751</v>
      </c>
      <c r="AL288" t="s">
        <v>764</v>
      </c>
      <c r="AM288" t="s">
        <v>1395</v>
      </c>
      <c r="AN288" t="s">
        <v>1396</v>
      </c>
      <c r="AO288" t="s">
        <v>71</v>
      </c>
      <c r="AP288">
        <v>5</v>
      </c>
      <c r="AQ288">
        <v>15</v>
      </c>
      <c r="AR288">
        <v>29</v>
      </c>
      <c r="AS288">
        <v>86</v>
      </c>
      <c r="AT288">
        <v>14</v>
      </c>
      <c r="AU288" s="1">
        <v>31078</v>
      </c>
      <c r="AX288" t="s">
        <v>108</v>
      </c>
      <c r="AY288" t="s">
        <v>108</v>
      </c>
    </row>
    <row r="289" spans="1:50" x14ac:dyDescent="0.35">
      <c r="A289" s="1">
        <v>43466</v>
      </c>
      <c r="B289" t="s">
        <v>1397</v>
      </c>
      <c r="C289" t="s">
        <v>1017</v>
      </c>
      <c r="D289">
        <v>343</v>
      </c>
      <c r="E289">
        <v>241</v>
      </c>
      <c r="F289">
        <v>757</v>
      </c>
      <c r="G289">
        <v>760</v>
      </c>
      <c r="H289" t="s">
        <v>1398</v>
      </c>
      <c r="I289" t="s">
        <v>64</v>
      </c>
      <c r="J289" t="s">
        <v>75</v>
      </c>
      <c r="K289" t="s">
        <v>235</v>
      </c>
      <c r="M289">
        <v>179</v>
      </c>
      <c r="N289">
        <v>200</v>
      </c>
      <c r="O289">
        <v>626.5</v>
      </c>
      <c r="P289">
        <v>3.5</v>
      </c>
      <c r="R289">
        <v>204</v>
      </c>
      <c r="S289">
        <v>204</v>
      </c>
      <c r="T289">
        <v>147</v>
      </c>
      <c r="U289">
        <v>0.84</v>
      </c>
      <c r="V289">
        <v>1</v>
      </c>
      <c r="W289">
        <v>0</v>
      </c>
      <c r="X289">
        <v>1</v>
      </c>
      <c r="Y289">
        <v>11</v>
      </c>
      <c r="Z289" s="2">
        <v>63577</v>
      </c>
      <c r="AA289">
        <v>1.46</v>
      </c>
      <c r="AB289" s="2">
        <v>63577</v>
      </c>
      <c r="AC289">
        <v>1.46</v>
      </c>
      <c r="AD289" s="2">
        <v>14325</v>
      </c>
      <c r="AE289" s="2">
        <v>1434170</v>
      </c>
      <c r="AF289" s="3">
        <v>0.2253</v>
      </c>
      <c r="AG289">
        <v>140</v>
      </c>
      <c r="AH289" s="4">
        <v>13369245</v>
      </c>
      <c r="AI289" s="4">
        <v>19099</v>
      </c>
      <c r="AJ289" s="4">
        <v>312</v>
      </c>
      <c r="AK289" t="s">
        <v>1399</v>
      </c>
      <c r="AL289" t="s">
        <v>945</v>
      </c>
      <c r="AM289" t="s">
        <v>1400</v>
      </c>
      <c r="AN289" t="s">
        <v>398</v>
      </c>
      <c r="AO289" t="s">
        <v>95</v>
      </c>
      <c r="AP289">
        <v>11</v>
      </c>
      <c r="AQ289">
        <v>13</v>
      </c>
      <c r="AR289">
        <v>30</v>
      </c>
      <c r="AS289">
        <v>68</v>
      </c>
      <c r="AT289">
        <v>9</v>
      </c>
      <c r="AU289" s="1">
        <v>31596</v>
      </c>
      <c r="AW289" t="s">
        <v>236</v>
      </c>
      <c r="AX289" t="s">
        <v>108</v>
      </c>
    </row>
    <row r="290" spans="1:50" x14ac:dyDescent="0.35">
      <c r="A290" s="1">
        <v>43466</v>
      </c>
      <c r="B290" t="s">
        <v>1401</v>
      </c>
      <c r="C290" t="s">
        <v>1017</v>
      </c>
      <c r="D290">
        <v>355</v>
      </c>
      <c r="E290">
        <v>241</v>
      </c>
      <c r="F290">
        <v>760</v>
      </c>
      <c r="G290">
        <v>760</v>
      </c>
      <c r="H290" t="s">
        <v>1402</v>
      </c>
      <c r="I290" t="s">
        <v>64</v>
      </c>
      <c r="J290" t="s">
        <v>75</v>
      </c>
      <c r="K290" t="s">
        <v>235</v>
      </c>
      <c r="M290">
        <v>150</v>
      </c>
      <c r="N290">
        <v>150</v>
      </c>
      <c r="O290">
        <v>525</v>
      </c>
      <c r="P290">
        <v>3.5</v>
      </c>
      <c r="R290">
        <v>173</v>
      </c>
      <c r="S290">
        <v>173</v>
      </c>
      <c r="T290">
        <v>132</v>
      </c>
      <c r="U290">
        <v>0.90400000000000003</v>
      </c>
      <c r="V290">
        <v>1</v>
      </c>
      <c r="W290">
        <v>0</v>
      </c>
      <c r="X290">
        <v>1</v>
      </c>
      <c r="Y290">
        <v>12</v>
      </c>
      <c r="Z290" s="2">
        <v>45362</v>
      </c>
      <c r="AA290">
        <v>1.04</v>
      </c>
      <c r="AB290" s="2">
        <v>45362</v>
      </c>
      <c r="AC290">
        <v>1.04</v>
      </c>
      <c r="AD290" s="2">
        <v>10330</v>
      </c>
      <c r="AE290" s="2">
        <v>1041895</v>
      </c>
      <c r="AF290" s="3">
        <v>0.22770000000000001</v>
      </c>
      <c r="AG290">
        <v>166</v>
      </c>
      <c r="AH290" s="4">
        <v>10240710</v>
      </c>
      <c r="AI290" s="4">
        <v>19506</v>
      </c>
      <c r="AJ290" s="4">
        <v>313</v>
      </c>
      <c r="AK290" t="s">
        <v>1403</v>
      </c>
      <c r="AL290" t="s">
        <v>398</v>
      </c>
      <c r="AM290" t="s">
        <v>1067</v>
      </c>
      <c r="AN290" t="s">
        <v>945</v>
      </c>
      <c r="AO290" t="s">
        <v>95</v>
      </c>
      <c r="AP290">
        <v>11</v>
      </c>
      <c r="AQ290">
        <v>13</v>
      </c>
      <c r="AR290">
        <v>30</v>
      </c>
      <c r="AS290">
        <v>68</v>
      </c>
      <c r="AT290">
        <v>9</v>
      </c>
      <c r="AU290" s="1">
        <v>32111</v>
      </c>
      <c r="AW290" t="s">
        <v>236</v>
      </c>
      <c r="AX290" t="s">
        <v>108</v>
      </c>
    </row>
    <row r="291" spans="1:50" x14ac:dyDescent="0.35">
      <c r="A291" s="1">
        <v>43466</v>
      </c>
      <c r="B291" t="s">
        <v>1404</v>
      </c>
      <c r="C291" t="s">
        <v>1405</v>
      </c>
      <c r="D291">
        <v>61</v>
      </c>
      <c r="E291">
        <v>61</v>
      </c>
      <c r="F291">
        <v>216</v>
      </c>
      <c r="G291">
        <v>216</v>
      </c>
      <c r="H291" t="s">
        <v>1406</v>
      </c>
      <c r="I291" t="s">
        <v>64</v>
      </c>
      <c r="J291" t="s">
        <v>65</v>
      </c>
      <c r="K291" t="s">
        <v>66</v>
      </c>
      <c r="M291" s="2">
        <v>1603</v>
      </c>
      <c r="N291" s="2">
        <v>1603</v>
      </c>
      <c r="O291" s="6">
        <v>7402.5</v>
      </c>
      <c r="P291">
        <v>4.62</v>
      </c>
      <c r="R291" s="2">
        <v>3855</v>
      </c>
      <c r="S291" s="2">
        <v>3855</v>
      </c>
      <c r="T291">
        <v>469</v>
      </c>
      <c r="U291">
        <v>0.29699999999999999</v>
      </c>
      <c r="V291">
        <v>22</v>
      </c>
      <c r="W291">
        <v>1</v>
      </c>
      <c r="X291">
        <v>32</v>
      </c>
      <c r="Y291" s="7">
        <v>43538</v>
      </c>
      <c r="Z291" s="2">
        <v>906484</v>
      </c>
      <c r="AA291">
        <v>20.81</v>
      </c>
      <c r="AB291" s="2">
        <v>844628</v>
      </c>
      <c r="AC291">
        <v>19.39</v>
      </c>
      <c r="AD291" s="2">
        <v>161168</v>
      </c>
      <c r="AE291" s="2">
        <v>13652083</v>
      </c>
      <c r="AF291" s="3">
        <v>0.1656</v>
      </c>
      <c r="AG291">
        <v>185</v>
      </c>
      <c r="AH291" s="4">
        <v>21351730</v>
      </c>
      <c r="AI291" s="4">
        <v>2884</v>
      </c>
      <c r="AJ291" s="4">
        <v>546</v>
      </c>
      <c r="AK291" t="s">
        <v>78</v>
      </c>
      <c r="AL291" t="s">
        <v>680</v>
      </c>
      <c r="AM291" t="s">
        <v>1369</v>
      </c>
      <c r="AN291" t="s">
        <v>361</v>
      </c>
      <c r="AO291" t="s">
        <v>80</v>
      </c>
      <c r="AP291">
        <v>16</v>
      </c>
      <c r="AQ291">
        <v>9</v>
      </c>
      <c r="AR291" t="s">
        <v>900</v>
      </c>
      <c r="AS291">
        <v>55</v>
      </c>
      <c r="AT291">
        <v>41</v>
      </c>
      <c r="AU291" s="1">
        <v>20236</v>
      </c>
    </row>
    <row r="292" spans="1:50" x14ac:dyDescent="0.35">
      <c r="A292" s="1">
        <v>43466</v>
      </c>
      <c r="B292" t="s">
        <v>1407</v>
      </c>
      <c r="C292" t="s">
        <v>787</v>
      </c>
      <c r="D292">
        <v>146</v>
      </c>
      <c r="E292">
        <v>182</v>
      </c>
      <c r="F292">
        <v>257</v>
      </c>
      <c r="G292">
        <v>257</v>
      </c>
      <c r="H292" t="s">
        <v>1408</v>
      </c>
      <c r="I292" t="s">
        <v>64</v>
      </c>
      <c r="J292" t="s">
        <v>65</v>
      </c>
      <c r="K292" t="s">
        <v>235</v>
      </c>
      <c r="M292">
        <v>111</v>
      </c>
      <c r="N292">
        <v>112</v>
      </c>
      <c r="O292">
        <v>413.5</v>
      </c>
      <c r="P292">
        <v>3.73</v>
      </c>
      <c r="R292">
        <v>128</v>
      </c>
      <c r="S292">
        <v>128</v>
      </c>
      <c r="T292">
        <v>104</v>
      </c>
      <c r="U292">
        <v>0.94499999999999995</v>
      </c>
      <c r="V292">
        <v>1</v>
      </c>
      <c r="W292">
        <v>0</v>
      </c>
      <c r="X292">
        <v>1</v>
      </c>
      <c r="Y292">
        <v>14</v>
      </c>
      <c r="Z292" s="2">
        <v>40574</v>
      </c>
      <c r="AA292">
        <v>0.93</v>
      </c>
      <c r="AB292" s="2">
        <v>40574</v>
      </c>
      <c r="AC292">
        <v>0.93</v>
      </c>
      <c r="AD292" s="2">
        <v>9017</v>
      </c>
      <c r="AE292" s="2">
        <v>845622</v>
      </c>
      <c r="AF292" s="3">
        <v>0.22220000000000001</v>
      </c>
      <c r="AG292">
        <v>138</v>
      </c>
      <c r="AH292" s="4">
        <v>2318317</v>
      </c>
      <c r="AI292" s="4">
        <v>5546</v>
      </c>
      <c r="AJ292" s="4">
        <v>334</v>
      </c>
      <c r="AK292" t="s">
        <v>360</v>
      </c>
      <c r="AL292" t="s">
        <v>680</v>
      </c>
      <c r="AO292" t="s">
        <v>80</v>
      </c>
      <c r="AP292">
        <v>16</v>
      </c>
      <c r="AQ292">
        <v>9</v>
      </c>
      <c r="AR292">
        <v>19</v>
      </c>
      <c r="AS292">
        <v>55</v>
      </c>
      <c r="AT292">
        <v>41</v>
      </c>
      <c r="AU292" s="1">
        <v>23497</v>
      </c>
      <c r="AW292" t="s">
        <v>236</v>
      </c>
    </row>
    <row r="293" spans="1:50" x14ac:dyDescent="0.35">
      <c r="A293" s="1">
        <v>43466</v>
      </c>
      <c r="B293" t="s">
        <v>1409</v>
      </c>
      <c r="C293" t="s">
        <v>1087</v>
      </c>
      <c r="D293">
        <v>315</v>
      </c>
      <c r="E293">
        <v>194</v>
      </c>
      <c r="F293">
        <v>273</v>
      </c>
      <c r="G293">
        <v>273</v>
      </c>
      <c r="H293" t="s">
        <v>1410</v>
      </c>
      <c r="I293" t="s">
        <v>64</v>
      </c>
      <c r="J293" t="s">
        <v>75</v>
      </c>
      <c r="K293" t="s">
        <v>235</v>
      </c>
      <c r="M293">
        <v>288</v>
      </c>
      <c r="N293">
        <v>293</v>
      </c>
      <c r="O293" s="6">
        <v>1036</v>
      </c>
      <c r="P293">
        <v>3.6</v>
      </c>
      <c r="R293">
        <v>333</v>
      </c>
      <c r="S293">
        <v>333</v>
      </c>
      <c r="T293">
        <v>262</v>
      </c>
      <c r="U293">
        <v>0.91</v>
      </c>
      <c r="V293">
        <v>2</v>
      </c>
      <c r="W293">
        <v>1</v>
      </c>
      <c r="X293">
        <v>3</v>
      </c>
      <c r="Y293">
        <v>10</v>
      </c>
      <c r="Z293" s="2">
        <v>256217</v>
      </c>
      <c r="AA293">
        <v>5.88</v>
      </c>
      <c r="AB293" s="2">
        <v>256217</v>
      </c>
      <c r="AC293">
        <v>5.88</v>
      </c>
      <c r="AD293" s="2">
        <v>33868</v>
      </c>
      <c r="AE293" s="2">
        <v>2315113</v>
      </c>
      <c r="AF293" s="3">
        <v>0.13220000000000001</v>
      </c>
      <c r="AG293">
        <v>57</v>
      </c>
      <c r="AH293" s="4">
        <v>20511981</v>
      </c>
      <c r="AI293" s="4">
        <v>19480</v>
      </c>
      <c r="AJ293" s="4">
        <v>376</v>
      </c>
      <c r="AK293" t="s">
        <v>1411</v>
      </c>
      <c r="AL293" t="s">
        <v>1412</v>
      </c>
      <c r="AM293" t="s">
        <v>1413</v>
      </c>
      <c r="AN293" t="s">
        <v>333</v>
      </c>
      <c r="AO293" t="s">
        <v>80</v>
      </c>
      <c r="AP293">
        <v>5</v>
      </c>
      <c r="AQ293">
        <v>8</v>
      </c>
      <c r="AR293">
        <v>19</v>
      </c>
      <c r="AS293">
        <v>60</v>
      </c>
      <c r="AT293">
        <v>42</v>
      </c>
      <c r="AU293" s="1">
        <v>30467</v>
      </c>
      <c r="AW293" t="s">
        <v>236</v>
      </c>
      <c r="AX293" t="s">
        <v>108</v>
      </c>
    </row>
    <row r="294" spans="1:50" x14ac:dyDescent="0.35">
      <c r="A294" s="1">
        <v>43466</v>
      </c>
      <c r="B294" t="s">
        <v>1414</v>
      </c>
      <c r="C294" t="s">
        <v>1415</v>
      </c>
      <c r="D294">
        <v>6</v>
      </c>
      <c r="E294">
        <v>6</v>
      </c>
      <c r="F294">
        <v>204</v>
      </c>
      <c r="G294">
        <v>204</v>
      </c>
      <c r="H294" t="s">
        <v>1416</v>
      </c>
      <c r="I294" t="s">
        <v>64</v>
      </c>
      <c r="J294" t="s">
        <v>65</v>
      </c>
      <c r="K294" t="s">
        <v>66</v>
      </c>
      <c r="M294" s="2">
        <v>1527</v>
      </c>
      <c r="N294" s="2">
        <v>1531</v>
      </c>
      <c r="O294" s="6">
        <v>6248.5</v>
      </c>
      <c r="P294">
        <v>4.09</v>
      </c>
      <c r="R294" s="2">
        <v>2894</v>
      </c>
      <c r="S294" s="2">
        <v>2894</v>
      </c>
      <c r="T294">
        <v>711</v>
      </c>
      <c r="U294">
        <v>0.47099999999999997</v>
      </c>
      <c r="V294">
        <v>20</v>
      </c>
      <c r="W294">
        <v>0</v>
      </c>
      <c r="X294">
        <v>46</v>
      </c>
      <c r="Y294">
        <v>6</v>
      </c>
      <c r="Z294" s="2">
        <v>566414</v>
      </c>
      <c r="AA294">
        <v>13</v>
      </c>
      <c r="AB294" s="2">
        <v>519124</v>
      </c>
      <c r="AC294">
        <v>11.92</v>
      </c>
      <c r="AD294" s="2">
        <v>171144</v>
      </c>
      <c r="AE294" s="2">
        <v>10617265</v>
      </c>
      <c r="AF294" s="3">
        <v>0.30220000000000002</v>
      </c>
      <c r="AG294">
        <v>223</v>
      </c>
      <c r="AH294" s="4">
        <v>7994564</v>
      </c>
      <c r="AI294" s="4">
        <v>1276</v>
      </c>
      <c r="AJ294" s="4">
        <v>514</v>
      </c>
      <c r="AK294" t="s">
        <v>1417</v>
      </c>
      <c r="AL294" t="s">
        <v>1418</v>
      </c>
      <c r="AM294" t="s">
        <v>1419</v>
      </c>
      <c r="AN294" t="s">
        <v>1420</v>
      </c>
      <c r="AO294" t="s">
        <v>95</v>
      </c>
      <c r="AP294">
        <v>3</v>
      </c>
      <c r="AQ294">
        <v>7</v>
      </c>
      <c r="AR294">
        <v>26</v>
      </c>
      <c r="AS294">
        <v>65</v>
      </c>
      <c r="AT294">
        <v>2</v>
      </c>
      <c r="AU294" s="1">
        <v>14940</v>
      </c>
    </row>
    <row r="295" spans="1:50" x14ac:dyDescent="0.35">
      <c r="A295" s="1">
        <v>43466</v>
      </c>
      <c r="B295" t="s">
        <v>1421</v>
      </c>
      <c r="C295" t="s">
        <v>1415</v>
      </c>
      <c r="D295">
        <v>7</v>
      </c>
      <c r="E295">
        <v>6</v>
      </c>
      <c r="F295">
        <v>371</v>
      </c>
      <c r="G295">
        <v>204</v>
      </c>
      <c r="H295" t="s">
        <v>1422</v>
      </c>
      <c r="I295" t="s">
        <v>64</v>
      </c>
      <c r="J295" t="s">
        <v>65</v>
      </c>
      <c r="K295" t="s">
        <v>66</v>
      </c>
      <c r="M295">
        <v>240</v>
      </c>
      <c r="N295">
        <v>240</v>
      </c>
      <c r="O295" s="6">
        <v>1080</v>
      </c>
      <c r="P295">
        <v>4.5</v>
      </c>
      <c r="R295">
        <v>545</v>
      </c>
      <c r="S295">
        <v>545</v>
      </c>
      <c r="T295">
        <v>93</v>
      </c>
      <c r="U295">
        <v>0.39200000000000002</v>
      </c>
      <c r="V295">
        <v>4</v>
      </c>
      <c r="W295">
        <v>0</v>
      </c>
      <c r="X295">
        <v>8</v>
      </c>
      <c r="Y295">
        <v>6</v>
      </c>
      <c r="Z295" s="2">
        <v>96933</v>
      </c>
      <c r="AA295">
        <v>2.23</v>
      </c>
      <c r="AB295" s="2">
        <v>96933</v>
      </c>
      <c r="AC295">
        <v>2.23</v>
      </c>
      <c r="AD295" s="2">
        <v>28827</v>
      </c>
      <c r="AE295" s="2">
        <v>1766160</v>
      </c>
      <c r="AF295" s="3">
        <v>0.2974</v>
      </c>
      <c r="AG295">
        <v>244</v>
      </c>
      <c r="AH295" s="4">
        <v>1269490</v>
      </c>
      <c r="AI295" s="4">
        <v>1175</v>
      </c>
      <c r="AJ295" s="4">
        <v>545</v>
      </c>
      <c r="AK295" t="s">
        <v>843</v>
      </c>
      <c r="AL295" t="s">
        <v>845</v>
      </c>
      <c r="AM295" t="s">
        <v>1420</v>
      </c>
      <c r="AO295" t="s">
        <v>95</v>
      </c>
      <c r="AP295">
        <v>3</v>
      </c>
      <c r="AQ295">
        <v>7</v>
      </c>
      <c r="AR295">
        <v>26</v>
      </c>
      <c r="AS295">
        <v>65</v>
      </c>
      <c r="AT295">
        <v>2</v>
      </c>
      <c r="AU295" s="1">
        <v>14909</v>
      </c>
      <c r="AV295" t="s">
        <v>566</v>
      </c>
    </row>
    <row r="296" spans="1:50" x14ac:dyDescent="0.35">
      <c r="A296" s="1">
        <v>43466</v>
      </c>
      <c r="B296" t="s">
        <v>1423</v>
      </c>
      <c r="C296" t="s">
        <v>1424</v>
      </c>
      <c r="D296">
        <v>74</v>
      </c>
      <c r="E296">
        <v>74</v>
      </c>
      <c r="F296">
        <v>224</v>
      </c>
      <c r="G296">
        <v>224</v>
      </c>
      <c r="H296" t="s">
        <v>1425</v>
      </c>
      <c r="I296" t="s">
        <v>64</v>
      </c>
      <c r="J296" t="s">
        <v>65</v>
      </c>
      <c r="K296" t="s">
        <v>66</v>
      </c>
      <c r="M296" s="2">
        <v>2151</v>
      </c>
      <c r="N296" s="2">
        <v>2162</v>
      </c>
      <c r="O296" s="6">
        <v>10068.5</v>
      </c>
      <c r="P296">
        <v>4.68</v>
      </c>
      <c r="R296" s="2">
        <v>4814</v>
      </c>
      <c r="S296" s="2">
        <v>4814</v>
      </c>
      <c r="T296">
        <v>875</v>
      </c>
      <c r="U296">
        <v>0.40899999999999997</v>
      </c>
      <c r="V296">
        <v>22</v>
      </c>
      <c r="W296">
        <v>1</v>
      </c>
      <c r="X296">
        <v>22</v>
      </c>
      <c r="Y296" s="7">
        <v>43662</v>
      </c>
      <c r="Z296" s="2">
        <v>1172233</v>
      </c>
      <c r="AA296">
        <v>26.91</v>
      </c>
      <c r="AB296" s="2">
        <v>1083783</v>
      </c>
      <c r="AC296">
        <v>24.88</v>
      </c>
      <c r="AD296" s="2">
        <v>150639</v>
      </c>
      <c r="AE296" s="2">
        <v>16837094</v>
      </c>
      <c r="AF296" s="3">
        <v>0.1285</v>
      </c>
      <c r="AG296">
        <v>179</v>
      </c>
      <c r="AH296" s="4">
        <v>32794423</v>
      </c>
      <c r="AI296" s="4">
        <v>3238</v>
      </c>
      <c r="AJ296" s="4">
        <v>536</v>
      </c>
      <c r="AK296" t="s">
        <v>1400</v>
      </c>
      <c r="AL296" t="s">
        <v>118</v>
      </c>
      <c r="AM296" t="s">
        <v>1019</v>
      </c>
      <c r="AN296" t="s">
        <v>230</v>
      </c>
      <c r="AO296" t="s">
        <v>95</v>
      </c>
      <c r="AP296">
        <v>11</v>
      </c>
      <c r="AQ296">
        <v>13</v>
      </c>
      <c r="AR296">
        <v>30</v>
      </c>
      <c r="AS296">
        <v>68</v>
      </c>
      <c r="AT296">
        <v>8</v>
      </c>
      <c r="AU296" s="1">
        <v>21348</v>
      </c>
    </row>
    <row r="297" spans="1:50" x14ac:dyDescent="0.35">
      <c r="A297" s="1">
        <v>43466</v>
      </c>
      <c r="B297" t="s">
        <v>1426</v>
      </c>
      <c r="C297" t="s">
        <v>1427</v>
      </c>
      <c r="D297">
        <v>23</v>
      </c>
      <c r="E297">
        <v>23</v>
      </c>
      <c r="F297">
        <v>511</v>
      </c>
      <c r="G297">
        <v>511</v>
      </c>
      <c r="H297" t="s">
        <v>1428</v>
      </c>
      <c r="I297" t="s">
        <v>64</v>
      </c>
      <c r="J297" t="s">
        <v>65</v>
      </c>
      <c r="K297" t="s">
        <v>66</v>
      </c>
      <c r="M297" s="2">
        <v>1861</v>
      </c>
      <c r="N297" s="2">
        <v>1861</v>
      </c>
      <c r="O297" s="6">
        <v>8767.5</v>
      </c>
      <c r="P297">
        <v>4.71</v>
      </c>
      <c r="R297" s="2">
        <v>3985</v>
      </c>
      <c r="S297" s="2">
        <v>3985</v>
      </c>
      <c r="T297">
        <v>785</v>
      </c>
      <c r="U297">
        <v>0.42499999999999999</v>
      </c>
      <c r="V297">
        <v>16</v>
      </c>
      <c r="W297">
        <v>2</v>
      </c>
      <c r="X297">
        <v>19</v>
      </c>
      <c r="Y297" s="7">
        <v>43783</v>
      </c>
      <c r="Z297" s="2">
        <v>717071</v>
      </c>
      <c r="AA297">
        <v>16.46</v>
      </c>
      <c r="AB297" s="2">
        <v>694013</v>
      </c>
      <c r="AC297">
        <v>15.93</v>
      </c>
      <c r="AD297" s="2">
        <v>133117</v>
      </c>
      <c r="AE297" s="2">
        <v>14691881</v>
      </c>
      <c r="AF297" s="3">
        <v>0.18559999999999999</v>
      </c>
      <c r="AG297">
        <v>242</v>
      </c>
      <c r="AH297" s="4">
        <v>22094000</v>
      </c>
      <c r="AI297" s="4">
        <v>2561</v>
      </c>
      <c r="AJ297" s="4">
        <v>564</v>
      </c>
      <c r="AK297" t="s">
        <v>230</v>
      </c>
      <c r="AL297" t="s">
        <v>910</v>
      </c>
      <c r="AM297" t="s">
        <v>908</v>
      </c>
      <c r="AN297" t="s">
        <v>229</v>
      </c>
      <c r="AO297" t="s">
        <v>95</v>
      </c>
      <c r="AP297">
        <v>3</v>
      </c>
      <c r="AQ297">
        <v>7</v>
      </c>
      <c r="AR297">
        <v>26</v>
      </c>
      <c r="AS297">
        <v>74</v>
      </c>
      <c r="AT297">
        <v>2</v>
      </c>
      <c r="AU297" s="1">
        <v>18185</v>
      </c>
      <c r="AV297" t="s">
        <v>199</v>
      </c>
    </row>
    <row r="298" spans="1:50" x14ac:dyDescent="0.35">
      <c r="A298" s="1">
        <v>43466</v>
      </c>
      <c r="B298" t="s">
        <v>1429</v>
      </c>
      <c r="C298" t="s">
        <v>876</v>
      </c>
      <c r="D298">
        <v>62</v>
      </c>
      <c r="E298">
        <v>62</v>
      </c>
      <c r="F298">
        <v>217</v>
      </c>
      <c r="G298">
        <v>217</v>
      </c>
      <c r="H298" t="s">
        <v>1430</v>
      </c>
      <c r="I298" t="s">
        <v>64</v>
      </c>
      <c r="J298" t="s">
        <v>65</v>
      </c>
      <c r="K298" t="s">
        <v>66</v>
      </c>
      <c r="M298" s="2">
        <v>1515</v>
      </c>
      <c r="N298" s="2">
        <v>1515</v>
      </c>
      <c r="O298" s="6">
        <v>7053.5</v>
      </c>
      <c r="P298">
        <v>4.66</v>
      </c>
      <c r="R298" s="2">
        <v>3416</v>
      </c>
      <c r="S298" s="2">
        <v>3416</v>
      </c>
      <c r="T298">
        <v>590</v>
      </c>
      <c r="U298">
        <v>0.39400000000000002</v>
      </c>
      <c r="V298">
        <v>14</v>
      </c>
      <c r="W298">
        <v>1</v>
      </c>
      <c r="X298">
        <v>18</v>
      </c>
      <c r="Y298" t="s">
        <v>1431</v>
      </c>
      <c r="Z298" s="2">
        <v>906988</v>
      </c>
      <c r="AA298">
        <v>20.82</v>
      </c>
      <c r="AB298" s="2">
        <v>822228</v>
      </c>
      <c r="AC298">
        <v>18.88</v>
      </c>
      <c r="AD298" s="2">
        <v>124916</v>
      </c>
      <c r="AE298" s="2">
        <v>12618161</v>
      </c>
      <c r="AF298" s="3">
        <v>0.13769999999999999</v>
      </c>
      <c r="AG298">
        <v>164</v>
      </c>
      <c r="AH298" s="4">
        <v>23677092</v>
      </c>
      <c r="AI298" s="4">
        <v>3357</v>
      </c>
      <c r="AJ298" s="4">
        <v>563</v>
      </c>
      <c r="AK298" t="s">
        <v>1432</v>
      </c>
      <c r="AL298" t="s">
        <v>118</v>
      </c>
      <c r="AM298" t="s">
        <v>873</v>
      </c>
      <c r="AN298" t="s">
        <v>87</v>
      </c>
      <c r="AO298" t="s">
        <v>95</v>
      </c>
      <c r="AP298">
        <v>11</v>
      </c>
      <c r="AQ298">
        <v>13</v>
      </c>
      <c r="AR298">
        <v>29</v>
      </c>
      <c r="AS298">
        <v>68</v>
      </c>
      <c r="AT298">
        <v>8</v>
      </c>
      <c r="AU298" s="1">
        <v>21083</v>
      </c>
    </row>
    <row r="299" spans="1:50" x14ac:dyDescent="0.35">
      <c r="A299" s="1">
        <v>43466</v>
      </c>
      <c r="B299" t="s">
        <v>1433</v>
      </c>
      <c r="C299" t="s">
        <v>654</v>
      </c>
      <c r="D299">
        <v>293</v>
      </c>
      <c r="E299">
        <v>309</v>
      </c>
      <c r="F299">
        <v>563</v>
      </c>
      <c r="G299">
        <v>341</v>
      </c>
      <c r="H299" t="s">
        <v>1434</v>
      </c>
      <c r="I299" t="s">
        <v>64</v>
      </c>
      <c r="J299" t="s">
        <v>65</v>
      </c>
      <c r="K299" t="s">
        <v>84</v>
      </c>
      <c r="M299">
        <v>215</v>
      </c>
      <c r="N299">
        <v>216</v>
      </c>
      <c r="O299">
        <v>915.5</v>
      </c>
      <c r="P299">
        <v>4.26</v>
      </c>
      <c r="R299">
        <v>406</v>
      </c>
      <c r="S299">
        <v>406</v>
      </c>
      <c r="T299">
        <v>103</v>
      </c>
      <c r="U299">
        <v>0.48799999999999999</v>
      </c>
      <c r="V299">
        <v>5</v>
      </c>
      <c r="W299">
        <v>0</v>
      </c>
      <c r="X299">
        <v>6</v>
      </c>
      <c r="Y299" s="7">
        <v>43591</v>
      </c>
      <c r="Z299" s="2">
        <v>57544</v>
      </c>
      <c r="AA299">
        <v>1.32</v>
      </c>
      <c r="AB299" s="2">
        <v>57544</v>
      </c>
      <c r="AC299">
        <v>1.32</v>
      </c>
      <c r="AD299" s="2">
        <v>40754</v>
      </c>
      <c r="AE299" s="2">
        <v>2421442</v>
      </c>
      <c r="AF299" s="3">
        <v>0.70820000000000005</v>
      </c>
      <c r="AG299">
        <v>308</v>
      </c>
      <c r="AH299" s="4">
        <v>22610848</v>
      </c>
      <c r="AI299" s="4">
        <v>24631</v>
      </c>
      <c r="AJ299" s="4">
        <v>484</v>
      </c>
      <c r="AK299" t="s">
        <v>1435</v>
      </c>
      <c r="AL299" t="s">
        <v>105</v>
      </c>
      <c r="AM299" t="s">
        <v>1436</v>
      </c>
      <c r="AN299" t="s">
        <v>1437</v>
      </c>
      <c r="AO299" t="s">
        <v>95</v>
      </c>
      <c r="AP299">
        <v>12</v>
      </c>
      <c r="AQ299">
        <v>13</v>
      </c>
      <c r="AR299">
        <v>31</v>
      </c>
      <c r="AS299">
        <v>72</v>
      </c>
      <c r="AT299">
        <v>10</v>
      </c>
      <c r="AU299" s="1">
        <v>32264</v>
      </c>
      <c r="AX299" t="s">
        <v>108</v>
      </c>
    </row>
    <row r="300" spans="1:50" x14ac:dyDescent="0.35">
      <c r="A300" s="1">
        <v>43466</v>
      </c>
      <c r="B300" t="s">
        <v>1986</v>
      </c>
      <c r="C300" t="s">
        <v>1987</v>
      </c>
      <c r="D300" t="s">
        <v>1988</v>
      </c>
      <c r="E300" t="s">
        <v>1989</v>
      </c>
      <c r="F300" t="s">
        <v>1990</v>
      </c>
      <c r="G300" t="s">
        <v>1991</v>
      </c>
      <c r="H300" t="s">
        <v>1992</v>
      </c>
      <c r="I300" t="s">
        <v>64</v>
      </c>
      <c r="J300" t="s">
        <v>75</v>
      </c>
      <c r="K300" t="s">
        <v>84</v>
      </c>
      <c r="M300">
        <v>102</v>
      </c>
      <c r="N300">
        <v>102</v>
      </c>
      <c r="O300">
        <v>454</v>
      </c>
      <c r="P300">
        <v>4.45</v>
      </c>
      <c r="S300">
        <v>204</v>
      </c>
      <c r="T300">
        <v>36</v>
      </c>
      <c r="U300">
        <v>0.36</v>
      </c>
      <c r="V300">
        <v>8</v>
      </c>
      <c r="W300">
        <v>0</v>
      </c>
      <c r="X300">
        <v>8</v>
      </c>
      <c r="Y300">
        <v>5</v>
      </c>
      <c r="Z300" s="2">
        <v>29032</v>
      </c>
      <c r="AA300">
        <v>0.67</v>
      </c>
      <c r="AB300" s="2">
        <v>29032</v>
      </c>
      <c r="AC300">
        <v>0.67</v>
      </c>
      <c r="AD300" s="2">
        <v>21549</v>
      </c>
      <c r="AE300" s="2">
        <v>1292850</v>
      </c>
      <c r="AF300" s="3">
        <v>0.74219999999999997</v>
      </c>
      <c r="AG300">
        <v>304</v>
      </c>
      <c r="AH300" s="4">
        <v>7175585</v>
      </c>
      <c r="AI300" s="4">
        <v>15823</v>
      </c>
      <c r="AJ300" s="4">
        <v>532</v>
      </c>
      <c r="AK300" t="s">
        <v>279</v>
      </c>
      <c r="AL300" t="s">
        <v>541</v>
      </c>
      <c r="AM300" t="s">
        <v>105</v>
      </c>
      <c r="AN300" t="s">
        <v>1993</v>
      </c>
      <c r="AO300" t="s">
        <v>95</v>
      </c>
      <c r="AP300">
        <v>12</v>
      </c>
      <c r="AQ300">
        <v>13</v>
      </c>
      <c r="AR300">
        <v>31</v>
      </c>
      <c r="AS300" t="s">
        <v>1441</v>
      </c>
      <c r="AT300" t="s">
        <v>1442</v>
      </c>
      <c r="AU300" s="1">
        <v>32111</v>
      </c>
      <c r="AX300" t="s">
        <v>108</v>
      </c>
    </row>
    <row r="301" spans="1:50" x14ac:dyDescent="0.35">
      <c r="A301" s="1">
        <v>43466</v>
      </c>
      <c r="B301" t="s">
        <v>1438</v>
      </c>
      <c r="C301" t="s">
        <v>654</v>
      </c>
      <c r="D301">
        <v>523</v>
      </c>
      <c r="E301">
        <v>309</v>
      </c>
      <c r="F301">
        <v>756</v>
      </c>
      <c r="G301">
        <v>341</v>
      </c>
      <c r="H301" t="s">
        <v>1439</v>
      </c>
      <c r="I301" t="s">
        <v>64</v>
      </c>
      <c r="J301" t="s">
        <v>75</v>
      </c>
      <c r="K301" t="s">
        <v>84</v>
      </c>
      <c r="M301">
        <v>88</v>
      </c>
      <c r="N301">
        <v>88</v>
      </c>
      <c r="O301">
        <v>391</v>
      </c>
      <c r="P301">
        <v>4.4400000000000004</v>
      </c>
      <c r="Q301">
        <v>0</v>
      </c>
      <c r="R301">
        <v>174</v>
      </c>
      <c r="S301">
        <v>174</v>
      </c>
      <c r="T301">
        <v>31</v>
      </c>
      <c r="U301">
        <v>0.36</v>
      </c>
      <c r="V301">
        <v>7</v>
      </c>
      <c r="W301">
        <v>0</v>
      </c>
      <c r="X301">
        <v>7</v>
      </c>
      <c r="Y301">
        <v>5</v>
      </c>
      <c r="Z301" s="2">
        <v>25086</v>
      </c>
      <c r="AA301">
        <v>0.57999999999999996</v>
      </c>
      <c r="AB301" s="2">
        <v>25086</v>
      </c>
      <c r="AC301">
        <v>0.57999999999999996</v>
      </c>
      <c r="AD301" s="2">
        <v>18156</v>
      </c>
      <c r="AE301" s="2">
        <v>1113273</v>
      </c>
      <c r="AF301" s="3">
        <v>0.7238</v>
      </c>
      <c r="AG301">
        <v>300</v>
      </c>
      <c r="AH301" s="4">
        <v>6178887</v>
      </c>
      <c r="AI301" s="4">
        <v>15823</v>
      </c>
      <c r="AJ301" s="4">
        <v>536</v>
      </c>
      <c r="AK301" t="s">
        <v>658</v>
      </c>
      <c r="AL301" t="s">
        <v>1440</v>
      </c>
      <c r="AM301" t="s">
        <v>660</v>
      </c>
      <c r="AN301" t="s">
        <v>105</v>
      </c>
      <c r="AO301" t="s">
        <v>95</v>
      </c>
      <c r="AP301">
        <v>12</v>
      </c>
      <c r="AQ301">
        <v>13</v>
      </c>
      <c r="AR301">
        <v>31</v>
      </c>
      <c r="AS301" t="s">
        <v>1441</v>
      </c>
      <c r="AT301" t="s">
        <v>1442</v>
      </c>
      <c r="AU301" s="1">
        <v>32111</v>
      </c>
    </row>
    <row r="302" spans="1:50" x14ac:dyDescent="0.35">
      <c r="A302" s="1">
        <v>43466</v>
      </c>
      <c r="B302" t="s">
        <v>1443</v>
      </c>
      <c r="C302" t="s">
        <v>207</v>
      </c>
      <c r="D302">
        <v>329</v>
      </c>
      <c r="E302">
        <v>3</v>
      </c>
      <c r="F302">
        <v>382</v>
      </c>
      <c r="G302">
        <v>754</v>
      </c>
      <c r="H302" t="s">
        <v>1444</v>
      </c>
      <c r="I302" t="s">
        <v>64</v>
      </c>
      <c r="J302" t="s">
        <v>75</v>
      </c>
      <c r="K302" t="s">
        <v>84</v>
      </c>
      <c r="M302">
        <v>14</v>
      </c>
      <c r="N302">
        <v>14</v>
      </c>
      <c r="O302">
        <v>63</v>
      </c>
      <c r="P302">
        <v>4.5</v>
      </c>
      <c r="Q302">
        <v>0</v>
      </c>
      <c r="R302">
        <v>30</v>
      </c>
      <c r="S302">
        <v>30</v>
      </c>
      <c r="T302">
        <v>5</v>
      </c>
      <c r="U302">
        <v>0.35699999999999998</v>
      </c>
      <c r="V302">
        <v>1</v>
      </c>
      <c r="W302">
        <v>0</v>
      </c>
      <c r="X302">
        <v>1</v>
      </c>
      <c r="Y302">
        <v>5</v>
      </c>
      <c r="Z302" s="2">
        <v>3946</v>
      </c>
      <c r="AA302">
        <v>0.09</v>
      </c>
      <c r="AB302" s="2">
        <v>3946</v>
      </c>
      <c r="AC302">
        <v>0.09</v>
      </c>
      <c r="AD302" s="2">
        <v>3393</v>
      </c>
      <c r="AE302" s="2">
        <v>179577</v>
      </c>
      <c r="AF302" s="3">
        <v>0.8599</v>
      </c>
      <c r="AG302">
        <v>333</v>
      </c>
      <c r="AH302" s="4">
        <v>996698</v>
      </c>
      <c r="AI302" s="4">
        <v>15821</v>
      </c>
      <c r="AJ302" s="4">
        <v>513</v>
      </c>
      <c r="AK302" t="s">
        <v>279</v>
      </c>
      <c r="AL302" t="s">
        <v>541</v>
      </c>
      <c r="AM302" t="s">
        <v>105</v>
      </c>
      <c r="AO302" t="s">
        <v>95</v>
      </c>
      <c r="AP302">
        <v>12</v>
      </c>
      <c r="AQ302">
        <v>13</v>
      </c>
      <c r="AR302">
        <v>31</v>
      </c>
      <c r="AS302">
        <v>71</v>
      </c>
      <c r="AT302">
        <v>7</v>
      </c>
      <c r="AU302" s="1">
        <v>32111</v>
      </c>
    </row>
    <row r="303" spans="1:50" x14ac:dyDescent="0.35">
      <c r="A303" s="1">
        <v>43466</v>
      </c>
      <c r="B303" t="s">
        <v>1445</v>
      </c>
      <c r="C303" t="s">
        <v>654</v>
      </c>
      <c r="D303">
        <v>330</v>
      </c>
      <c r="E303">
        <v>309</v>
      </c>
      <c r="F303">
        <v>788</v>
      </c>
      <c r="G303">
        <v>341</v>
      </c>
      <c r="H303" t="s">
        <v>1446</v>
      </c>
      <c r="I303" t="s">
        <v>64</v>
      </c>
      <c r="J303" t="s">
        <v>65</v>
      </c>
      <c r="K303" t="s">
        <v>84</v>
      </c>
      <c r="M303">
        <v>32</v>
      </c>
      <c r="N303">
        <v>32</v>
      </c>
      <c r="O303">
        <v>129</v>
      </c>
      <c r="P303">
        <v>4.03</v>
      </c>
      <c r="R303">
        <v>67</v>
      </c>
      <c r="S303">
        <v>67</v>
      </c>
      <c r="T303">
        <v>16</v>
      </c>
      <c r="U303">
        <v>0.51600000000000001</v>
      </c>
      <c r="V303">
        <v>2</v>
      </c>
      <c r="W303">
        <v>0</v>
      </c>
      <c r="X303">
        <v>2</v>
      </c>
      <c r="Y303">
        <v>5</v>
      </c>
      <c r="Z303" s="2">
        <v>8593</v>
      </c>
      <c r="AA303">
        <v>0.2</v>
      </c>
      <c r="AB303" s="2">
        <v>8593</v>
      </c>
      <c r="AC303">
        <v>0.2</v>
      </c>
      <c r="AD303" s="2">
        <v>6012</v>
      </c>
      <c r="AE303" s="2">
        <v>323625</v>
      </c>
      <c r="AF303" s="3">
        <v>0.6996</v>
      </c>
      <c r="AG303">
        <v>335</v>
      </c>
      <c r="AH303" s="4">
        <v>3052119</v>
      </c>
      <c r="AI303" s="4">
        <v>23660</v>
      </c>
      <c r="AJ303" s="4">
        <v>478</v>
      </c>
      <c r="AK303" t="s">
        <v>1435</v>
      </c>
      <c r="AL303" t="s">
        <v>105</v>
      </c>
      <c r="AM303" t="s">
        <v>1436</v>
      </c>
      <c r="AN303" t="s">
        <v>1437</v>
      </c>
      <c r="AO303" t="s">
        <v>95</v>
      </c>
      <c r="AP303">
        <v>12</v>
      </c>
      <c r="AQ303">
        <v>13</v>
      </c>
      <c r="AR303">
        <v>31</v>
      </c>
      <c r="AS303">
        <v>72</v>
      </c>
      <c r="AT303">
        <v>10</v>
      </c>
      <c r="AU303" s="1">
        <v>33147</v>
      </c>
      <c r="AX303" t="s">
        <v>108</v>
      </c>
    </row>
    <row r="304" spans="1:50" x14ac:dyDescent="0.35">
      <c r="A304" s="1">
        <v>43466</v>
      </c>
      <c r="B304" t="s">
        <v>1447</v>
      </c>
      <c r="C304" t="s">
        <v>654</v>
      </c>
      <c r="D304">
        <v>331</v>
      </c>
      <c r="E304">
        <v>309</v>
      </c>
      <c r="F304">
        <v>789</v>
      </c>
      <c r="G304">
        <v>341</v>
      </c>
      <c r="H304" t="s">
        <v>1448</v>
      </c>
      <c r="I304" t="s">
        <v>64</v>
      </c>
      <c r="J304" t="s">
        <v>65</v>
      </c>
      <c r="K304" t="s">
        <v>84</v>
      </c>
      <c r="M304">
        <v>32</v>
      </c>
      <c r="N304">
        <v>32</v>
      </c>
      <c r="O304">
        <v>132</v>
      </c>
      <c r="P304">
        <v>4.13</v>
      </c>
      <c r="R304">
        <v>60</v>
      </c>
      <c r="S304">
        <v>60</v>
      </c>
      <c r="T304">
        <v>15</v>
      </c>
      <c r="U304">
        <v>0.46899999999999997</v>
      </c>
      <c r="V304">
        <v>2</v>
      </c>
      <c r="W304">
        <v>0</v>
      </c>
      <c r="X304">
        <v>2</v>
      </c>
      <c r="Y304">
        <v>5</v>
      </c>
      <c r="Z304" s="2">
        <v>8743</v>
      </c>
      <c r="AA304">
        <v>0.2</v>
      </c>
      <c r="AB304" s="2">
        <v>8743</v>
      </c>
      <c r="AC304">
        <v>0.2</v>
      </c>
      <c r="AD304" s="2">
        <v>6127</v>
      </c>
      <c r="AE304" s="2">
        <v>329815</v>
      </c>
      <c r="AF304" s="3">
        <v>0.70079999999999998</v>
      </c>
      <c r="AG304">
        <v>300</v>
      </c>
      <c r="AH304" s="4">
        <v>3007393</v>
      </c>
      <c r="AI304" s="4">
        <v>22783</v>
      </c>
      <c r="AJ304" s="4">
        <v>508</v>
      </c>
      <c r="AK304" t="s">
        <v>1435</v>
      </c>
      <c r="AL304" t="s">
        <v>105</v>
      </c>
      <c r="AN304" t="s">
        <v>1437</v>
      </c>
      <c r="AO304" t="s">
        <v>95</v>
      </c>
      <c r="AP304">
        <v>12</v>
      </c>
      <c r="AQ304">
        <v>13</v>
      </c>
      <c r="AR304">
        <v>31</v>
      </c>
      <c r="AS304">
        <v>72</v>
      </c>
      <c r="AT304">
        <v>10</v>
      </c>
      <c r="AU304" s="1">
        <v>33055</v>
      </c>
      <c r="AX304" t="s">
        <v>108</v>
      </c>
    </row>
    <row r="305" spans="1:51" x14ac:dyDescent="0.35">
      <c r="A305" s="1">
        <v>43466</v>
      </c>
      <c r="B305" t="s">
        <v>1449</v>
      </c>
      <c r="C305" t="s">
        <v>1021</v>
      </c>
      <c r="D305">
        <v>141</v>
      </c>
      <c r="E305">
        <v>141</v>
      </c>
      <c r="F305">
        <v>231</v>
      </c>
      <c r="G305">
        <v>231</v>
      </c>
      <c r="H305" t="s">
        <v>1450</v>
      </c>
      <c r="I305" t="s">
        <v>64</v>
      </c>
      <c r="J305" t="s">
        <v>65</v>
      </c>
      <c r="K305" t="s">
        <v>66</v>
      </c>
      <c r="M305">
        <v>606</v>
      </c>
      <c r="N305">
        <v>606</v>
      </c>
      <c r="O305" s="6">
        <v>2831</v>
      </c>
      <c r="P305">
        <v>4.67</v>
      </c>
      <c r="R305" s="2">
        <v>1562</v>
      </c>
      <c r="S305" s="2">
        <v>1562</v>
      </c>
      <c r="T305">
        <v>223</v>
      </c>
      <c r="U305">
        <v>0.372</v>
      </c>
      <c r="V305">
        <v>5</v>
      </c>
      <c r="W305">
        <v>1</v>
      </c>
      <c r="X305">
        <v>6</v>
      </c>
      <c r="Y305">
        <v>21</v>
      </c>
      <c r="Z305" s="2">
        <v>197199</v>
      </c>
      <c r="AA305">
        <v>4.53</v>
      </c>
      <c r="AB305" s="2">
        <v>197199</v>
      </c>
      <c r="AC305">
        <v>4.53</v>
      </c>
      <c r="AD305" s="2">
        <v>31247</v>
      </c>
      <c r="AE305" s="2">
        <v>5322369</v>
      </c>
      <c r="AF305" s="3">
        <v>0.1585</v>
      </c>
      <c r="AG305">
        <v>345</v>
      </c>
      <c r="AH305" s="4">
        <v>12227114</v>
      </c>
      <c r="AI305" s="4">
        <v>4319</v>
      </c>
      <c r="AJ305" s="4">
        <v>503</v>
      </c>
      <c r="AK305" t="s">
        <v>395</v>
      </c>
      <c r="AL305" t="s">
        <v>398</v>
      </c>
      <c r="AM305" t="s">
        <v>86</v>
      </c>
      <c r="AN305" t="s">
        <v>397</v>
      </c>
      <c r="AO305" t="s">
        <v>71</v>
      </c>
      <c r="AP305">
        <v>3</v>
      </c>
      <c r="AQ305">
        <v>15</v>
      </c>
      <c r="AR305">
        <v>32</v>
      </c>
      <c r="AS305">
        <v>79</v>
      </c>
      <c r="AT305">
        <v>16</v>
      </c>
      <c r="AU305" s="1">
        <v>24015</v>
      </c>
    </row>
    <row r="306" spans="1:51" x14ac:dyDescent="0.35">
      <c r="A306" s="1">
        <v>43466</v>
      </c>
      <c r="B306" t="s">
        <v>1451</v>
      </c>
      <c r="C306" t="s">
        <v>155</v>
      </c>
      <c r="D306">
        <v>229</v>
      </c>
      <c r="E306">
        <v>31</v>
      </c>
      <c r="F306">
        <v>357</v>
      </c>
      <c r="G306">
        <v>357</v>
      </c>
      <c r="H306" t="s">
        <v>1452</v>
      </c>
      <c r="I306" t="s">
        <v>64</v>
      </c>
      <c r="J306" t="s">
        <v>75</v>
      </c>
      <c r="K306" t="s">
        <v>66</v>
      </c>
      <c r="M306">
        <v>256</v>
      </c>
      <c r="N306">
        <v>257</v>
      </c>
      <c r="O306" s="6">
        <v>1285</v>
      </c>
      <c r="P306">
        <v>5.0199999999999996</v>
      </c>
      <c r="R306">
        <v>718</v>
      </c>
      <c r="S306">
        <v>718</v>
      </c>
      <c r="T306">
        <v>77</v>
      </c>
      <c r="U306">
        <v>0.308</v>
      </c>
      <c r="V306">
        <v>2</v>
      </c>
      <c r="W306">
        <v>0</v>
      </c>
      <c r="X306">
        <v>14</v>
      </c>
      <c r="Y306" s="7">
        <v>43560</v>
      </c>
      <c r="Z306" s="2">
        <v>141365</v>
      </c>
      <c r="AA306">
        <v>3.25</v>
      </c>
      <c r="AB306" s="2">
        <v>141365</v>
      </c>
      <c r="AC306">
        <v>3.25</v>
      </c>
      <c r="AD306" s="2">
        <v>63228</v>
      </c>
      <c r="AE306" s="2">
        <v>2929695</v>
      </c>
      <c r="AF306" s="3">
        <v>0.44729999999999998</v>
      </c>
      <c r="AG306">
        <v>221</v>
      </c>
      <c r="AH306" s="4">
        <v>7871249</v>
      </c>
      <c r="AI306" s="4">
        <v>6073</v>
      </c>
      <c r="AJ306" s="4">
        <v>568</v>
      </c>
      <c r="AK306" t="s">
        <v>834</v>
      </c>
      <c r="AL306" t="s">
        <v>1453</v>
      </c>
      <c r="AM306" t="s">
        <v>1058</v>
      </c>
      <c r="AN306" t="s">
        <v>159</v>
      </c>
      <c r="AO306" t="s">
        <v>80</v>
      </c>
      <c r="AP306">
        <v>8</v>
      </c>
      <c r="AQ306">
        <v>8</v>
      </c>
      <c r="AR306">
        <v>25</v>
      </c>
      <c r="AS306">
        <v>56</v>
      </c>
      <c r="AT306">
        <v>36</v>
      </c>
      <c r="AU306" s="1">
        <v>27149</v>
      </c>
    </row>
    <row r="307" spans="1:51" x14ac:dyDescent="0.35">
      <c r="A307" s="1">
        <v>43466</v>
      </c>
      <c r="B307" t="s">
        <v>1454</v>
      </c>
      <c r="C307" t="s">
        <v>1455</v>
      </c>
      <c r="D307">
        <v>116</v>
      </c>
      <c r="E307">
        <v>116</v>
      </c>
      <c r="F307">
        <v>242</v>
      </c>
      <c r="G307">
        <v>209</v>
      </c>
      <c r="H307" t="s">
        <v>1456</v>
      </c>
      <c r="I307" t="s">
        <v>64</v>
      </c>
      <c r="J307" t="s">
        <v>65</v>
      </c>
      <c r="K307" t="s">
        <v>66</v>
      </c>
      <c r="M307">
        <v>487</v>
      </c>
      <c r="N307">
        <v>490</v>
      </c>
      <c r="O307" s="6">
        <v>2338.5</v>
      </c>
      <c r="P307">
        <v>4.8</v>
      </c>
      <c r="R307" s="2">
        <v>1377</v>
      </c>
      <c r="S307" s="2">
        <v>1377</v>
      </c>
      <c r="T307">
        <v>135</v>
      </c>
      <c r="U307">
        <v>0.27800000000000002</v>
      </c>
      <c r="V307">
        <v>8</v>
      </c>
      <c r="W307">
        <v>1</v>
      </c>
      <c r="X307">
        <v>9</v>
      </c>
      <c r="Y307">
        <v>8</v>
      </c>
      <c r="Z307" s="2">
        <v>367961</v>
      </c>
      <c r="AA307">
        <v>8.4499999999999993</v>
      </c>
      <c r="AB307" s="2">
        <v>367961</v>
      </c>
      <c r="AC307">
        <v>8.4499999999999993</v>
      </c>
      <c r="AD307" s="2">
        <v>65839</v>
      </c>
      <c r="AE307" s="2">
        <v>4850947</v>
      </c>
      <c r="AF307" s="3">
        <v>0.1789</v>
      </c>
      <c r="AG307">
        <v>163</v>
      </c>
      <c r="AH307" s="4">
        <v>9893117</v>
      </c>
      <c r="AI307" s="4">
        <v>4204</v>
      </c>
      <c r="AJ307" s="4">
        <v>543</v>
      </c>
      <c r="AK307" t="s">
        <v>1457</v>
      </c>
      <c r="AL307" t="s">
        <v>1458</v>
      </c>
      <c r="AM307" t="s">
        <v>1459</v>
      </c>
      <c r="AN307" t="s">
        <v>541</v>
      </c>
      <c r="AO307" t="s">
        <v>268</v>
      </c>
      <c r="AP307">
        <v>1</v>
      </c>
      <c r="AQ307">
        <v>11</v>
      </c>
      <c r="AR307">
        <v>23</v>
      </c>
      <c r="AS307">
        <v>61</v>
      </c>
      <c r="AT307">
        <v>49</v>
      </c>
      <c r="AU307" s="1">
        <v>23011</v>
      </c>
    </row>
    <row r="308" spans="1:51" x14ac:dyDescent="0.35">
      <c r="A308" s="1">
        <v>43466</v>
      </c>
      <c r="B308" t="s">
        <v>1460</v>
      </c>
      <c r="C308" t="s">
        <v>1455</v>
      </c>
      <c r="D308">
        <v>175</v>
      </c>
      <c r="E308">
        <v>116</v>
      </c>
      <c r="F308">
        <v>242</v>
      </c>
      <c r="G308">
        <v>209</v>
      </c>
      <c r="H308" t="s">
        <v>1456</v>
      </c>
      <c r="I308" t="s">
        <v>64</v>
      </c>
      <c r="J308" t="s">
        <v>65</v>
      </c>
      <c r="K308" t="s">
        <v>235</v>
      </c>
      <c r="M308">
        <v>120</v>
      </c>
      <c r="N308">
        <v>144</v>
      </c>
      <c r="O308">
        <v>382</v>
      </c>
      <c r="P308">
        <v>3.18</v>
      </c>
      <c r="R308">
        <v>99</v>
      </c>
      <c r="S308">
        <v>99</v>
      </c>
      <c r="T308">
        <v>74</v>
      </c>
      <c r="U308">
        <v>0.89200000000000002</v>
      </c>
      <c r="V308">
        <v>8</v>
      </c>
      <c r="W308">
        <v>0</v>
      </c>
      <c r="X308">
        <v>8</v>
      </c>
      <c r="Y308">
        <v>1</v>
      </c>
      <c r="Z308" s="2">
        <v>181770</v>
      </c>
      <c r="AA308">
        <v>4.17</v>
      </c>
      <c r="AB308" s="2">
        <v>181770</v>
      </c>
      <c r="AC308">
        <v>4.17</v>
      </c>
      <c r="AD308" s="2">
        <v>67228</v>
      </c>
      <c r="AE308" s="2">
        <v>758927</v>
      </c>
      <c r="AF308" s="3">
        <v>0.36990000000000001</v>
      </c>
      <c r="AG308">
        <v>24</v>
      </c>
      <c r="AH308" s="4">
        <v>2825000</v>
      </c>
      <c r="AI308" s="4">
        <v>6036</v>
      </c>
      <c r="AJ308" s="4">
        <v>339</v>
      </c>
      <c r="AK308" t="s">
        <v>1457</v>
      </c>
      <c r="AL308" t="s">
        <v>1459</v>
      </c>
      <c r="AM308" t="s">
        <v>541</v>
      </c>
      <c r="AO308" t="s">
        <v>268</v>
      </c>
      <c r="AP308">
        <v>1</v>
      </c>
      <c r="AQ308">
        <v>11</v>
      </c>
      <c r="AR308">
        <v>23</v>
      </c>
      <c r="AS308">
        <v>61</v>
      </c>
      <c r="AT308">
        <v>49</v>
      </c>
      <c r="AU308" s="1">
        <v>24107</v>
      </c>
      <c r="AW308" t="s">
        <v>236</v>
      </c>
    </row>
    <row r="309" spans="1:51" x14ac:dyDescent="0.35">
      <c r="A309" s="1">
        <v>43466</v>
      </c>
      <c r="B309" t="s">
        <v>1461</v>
      </c>
      <c r="C309" t="s">
        <v>364</v>
      </c>
      <c r="D309">
        <v>360</v>
      </c>
      <c r="E309">
        <v>530</v>
      </c>
      <c r="F309">
        <v>780</v>
      </c>
      <c r="G309">
        <v>780</v>
      </c>
      <c r="H309" t="s">
        <v>1462</v>
      </c>
      <c r="I309" t="s">
        <v>64</v>
      </c>
      <c r="J309" t="s">
        <v>75</v>
      </c>
      <c r="K309" t="s">
        <v>84</v>
      </c>
      <c r="M309">
        <v>208</v>
      </c>
      <c r="N309">
        <v>208</v>
      </c>
      <c r="O309">
        <v>883</v>
      </c>
      <c r="P309">
        <v>4.25</v>
      </c>
      <c r="R309">
        <v>437</v>
      </c>
      <c r="S309">
        <v>437</v>
      </c>
      <c r="T309">
        <v>68</v>
      </c>
      <c r="U309">
        <v>0.33</v>
      </c>
      <c r="V309">
        <v>4</v>
      </c>
      <c r="W309">
        <v>0</v>
      </c>
      <c r="X309">
        <v>7</v>
      </c>
      <c r="Y309">
        <v>6</v>
      </c>
      <c r="Z309" s="2">
        <v>51965</v>
      </c>
      <c r="AA309">
        <v>1.19</v>
      </c>
      <c r="AB309" s="2">
        <v>51965</v>
      </c>
      <c r="AC309">
        <v>1.19</v>
      </c>
      <c r="AD309" s="2">
        <v>34935</v>
      </c>
      <c r="AE309" s="2">
        <v>2104200</v>
      </c>
      <c r="AF309" s="3">
        <v>0.67230000000000001</v>
      </c>
      <c r="AG309">
        <v>367</v>
      </c>
      <c r="AH309" s="4">
        <v>14480678</v>
      </c>
      <c r="AI309" s="4">
        <v>16399</v>
      </c>
      <c r="AJ309" s="4">
        <v>570</v>
      </c>
      <c r="AK309" t="s">
        <v>1463</v>
      </c>
      <c r="AL309" t="s">
        <v>588</v>
      </c>
      <c r="AM309" t="s">
        <v>1464</v>
      </c>
      <c r="AN309" t="s">
        <v>582</v>
      </c>
      <c r="AO309" t="s">
        <v>71</v>
      </c>
      <c r="AP309" t="s">
        <v>1465</v>
      </c>
      <c r="AQ309">
        <v>15</v>
      </c>
      <c r="AR309">
        <v>32</v>
      </c>
      <c r="AS309">
        <v>85</v>
      </c>
      <c r="AT309">
        <v>17</v>
      </c>
      <c r="AU309" s="1">
        <v>31637</v>
      </c>
      <c r="AX309" t="s">
        <v>108</v>
      </c>
      <c r="AY309" t="s">
        <v>108</v>
      </c>
    </row>
    <row r="310" spans="1:51" x14ac:dyDescent="0.35">
      <c r="A310" s="1">
        <v>43466</v>
      </c>
      <c r="B310" t="s">
        <v>1466</v>
      </c>
      <c r="C310" t="s">
        <v>1467</v>
      </c>
      <c r="D310">
        <v>526</v>
      </c>
      <c r="E310">
        <v>530</v>
      </c>
      <c r="F310">
        <v>481</v>
      </c>
      <c r="G310">
        <v>482</v>
      </c>
      <c r="H310" t="s">
        <v>1468</v>
      </c>
      <c r="I310" t="s">
        <v>64</v>
      </c>
      <c r="J310" t="s">
        <v>65</v>
      </c>
      <c r="K310" t="s">
        <v>84</v>
      </c>
      <c r="M310">
        <v>20</v>
      </c>
      <c r="N310">
        <v>20</v>
      </c>
      <c r="O310">
        <v>85</v>
      </c>
      <c r="P310">
        <v>4.25</v>
      </c>
      <c r="R310">
        <v>50</v>
      </c>
      <c r="S310">
        <v>50</v>
      </c>
      <c r="T310">
        <v>2</v>
      </c>
      <c r="U310">
        <v>0.1</v>
      </c>
      <c r="V310">
        <v>1</v>
      </c>
      <c r="W310">
        <v>0</v>
      </c>
      <c r="X310">
        <v>1</v>
      </c>
      <c r="Y310">
        <v>5</v>
      </c>
      <c r="Z310" s="2">
        <v>5000</v>
      </c>
      <c r="AA310">
        <v>0.11</v>
      </c>
      <c r="AB310" s="2">
        <v>5000</v>
      </c>
      <c r="AC310">
        <v>0.11</v>
      </c>
      <c r="AD310" s="2">
        <v>3363</v>
      </c>
      <c r="AE310" s="2">
        <v>202892</v>
      </c>
      <c r="AF310" s="3">
        <v>0.67259999999999998</v>
      </c>
      <c r="AG310">
        <v>455</v>
      </c>
      <c r="AH310" s="4">
        <v>1558811</v>
      </c>
      <c r="AI310" s="4">
        <v>18339</v>
      </c>
      <c r="AJ310" s="4">
        <v>576</v>
      </c>
      <c r="AK310" t="s">
        <v>85</v>
      </c>
      <c r="AL310" t="s">
        <v>582</v>
      </c>
      <c r="AM310" t="s">
        <v>1464</v>
      </c>
      <c r="AO310" t="s">
        <v>71</v>
      </c>
      <c r="AP310">
        <v>3</v>
      </c>
      <c r="AQ310">
        <v>15</v>
      </c>
      <c r="AR310">
        <v>32</v>
      </c>
      <c r="AS310">
        <v>85</v>
      </c>
      <c r="AT310">
        <v>17</v>
      </c>
      <c r="AU310" s="1">
        <v>34515</v>
      </c>
      <c r="AX310" t="s">
        <v>108</v>
      </c>
      <c r="AY310" t="s">
        <v>108</v>
      </c>
    </row>
    <row r="311" spans="1:51" x14ac:dyDescent="0.35">
      <c r="A311" s="1">
        <v>43466</v>
      </c>
      <c r="B311" t="s">
        <v>1469</v>
      </c>
      <c r="C311" t="s">
        <v>1253</v>
      </c>
      <c r="D311">
        <v>246</v>
      </c>
      <c r="E311">
        <v>45</v>
      </c>
      <c r="F311">
        <v>365</v>
      </c>
      <c r="G311">
        <v>368</v>
      </c>
      <c r="H311" t="s">
        <v>1470</v>
      </c>
      <c r="I311" t="s">
        <v>64</v>
      </c>
      <c r="J311" t="s">
        <v>75</v>
      </c>
      <c r="K311" t="s">
        <v>235</v>
      </c>
      <c r="M311">
        <v>148</v>
      </c>
      <c r="N311">
        <v>148</v>
      </c>
      <c r="O311">
        <v>485</v>
      </c>
      <c r="P311">
        <v>3.28</v>
      </c>
      <c r="R311">
        <v>159</v>
      </c>
      <c r="S311">
        <v>159</v>
      </c>
      <c r="T311">
        <v>130</v>
      </c>
      <c r="U311">
        <v>0.89700000000000002</v>
      </c>
      <c r="V311">
        <v>1</v>
      </c>
      <c r="W311">
        <v>0</v>
      </c>
      <c r="X311">
        <v>1</v>
      </c>
      <c r="Y311">
        <v>12</v>
      </c>
      <c r="Z311" s="2">
        <v>36563</v>
      </c>
      <c r="AA311">
        <v>0.84</v>
      </c>
      <c r="AB311" s="2">
        <v>36563</v>
      </c>
      <c r="AC311">
        <v>0.84</v>
      </c>
      <c r="AD311" s="2">
        <v>9609</v>
      </c>
      <c r="AE311" s="2">
        <v>982251</v>
      </c>
      <c r="AF311" s="3">
        <v>0.26279999999999998</v>
      </c>
      <c r="AG311">
        <v>189</v>
      </c>
      <c r="AH311" s="4">
        <v>4380000</v>
      </c>
      <c r="AI311" s="4">
        <v>8734</v>
      </c>
      <c r="AJ311" s="4">
        <v>272</v>
      </c>
      <c r="AK311" t="s">
        <v>1395</v>
      </c>
      <c r="AL311" t="s">
        <v>1471</v>
      </c>
      <c r="AM311" t="s">
        <v>1472</v>
      </c>
      <c r="AN311" t="s">
        <v>762</v>
      </c>
      <c r="AO311" t="s">
        <v>71</v>
      </c>
      <c r="AP311">
        <v>5</v>
      </c>
      <c r="AQ311">
        <v>15</v>
      </c>
      <c r="AR311">
        <v>29</v>
      </c>
      <c r="AS311">
        <v>77</v>
      </c>
      <c r="AT311">
        <v>14</v>
      </c>
      <c r="AU311" s="1">
        <v>26876</v>
      </c>
      <c r="AW311" t="s">
        <v>236</v>
      </c>
    </row>
    <row r="312" spans="1:51" x14ac:dyDescent="0.35">
      <c r="A312" s="1">
        <v>43466</v>
      </c>
      <c r="B312" t="s">
        <v>1473</v>
      </c>
      <c r="C312" t="s">
        <v>600</v>
      </c>
      <c r="D312">
        <v>124</v>
      </c>
      <c r="E312">
        <v>112</v>
      </c>
      <c r="F312">
        <v>572</v>
      </c>
      <c r="G312">
        <v>539</v>
      </c>
      <c r="H312" t="s">
        <v>1474</v>
      </c>
      <c r="I312" t="s">
        <v>64</v>
      </c>
      <c r="J312" t="s">
        <v>65</v>
      </c>
      <c r="K312" t="s">
        <v>235</v>
      </c>
      <c r="M312">
        <v>246</v>
      </c>
      <c r="N312">
        <v>248</v>
      </c>
      <c r="O312">
        <v>733</v>
      </c>
      <c r="P312">
        <v>2.98</v>
      </c>
      <c r="R312">
        <v>270</v>
      </c>
      <c r="S312">
        <v>270</v>
      </c>
      <c r="T312">
        <v>220</v>
      </c>
      <c r="U312">
        <v>0.89800000000000002</v>
      </c>
      <c r="V312">
        <v>1</v>
      </c>
      <c r="W312">
        <v>0</v>
      </c>
      <c r="X312">
        <v>1</v>
      </c>
      <c r="Y312">
        <v>20</v>
      </c>
      <c r="Z312" s="2">
        <v>35321</v>
      </c>
      <c r="AA312">
        <v>0.81</v>
      </c>
      <c r="AB312" s="2">
        <v>35321</v>
      </c>
      <c r="AC312">
        <v>0.81</v>
      </c>
      <c r="AD312" s="2">
        <v>23400</v>
      </c>
      <c r="AE312" s="2">
        <v>1778327</v>
      </c>
      <c r="AF312" s="3">
        <v>0.66249999999999998</v>
      </c>
      <c r="AG312">
        <v>333</v>
      </c>
      <c r="AH312" s="4">
        <v>4305000</v>
      </c>
      <c r="AI312" s="4">
        <v>5794</v>
      </c>
      <c r="AJ312" s="4">
        <v>304</v>
      </c>
      <c r="AK312" t="s">
        <v>1432</v>
      </c>
      <c r="AL312" t="s">
        <v>118</v>
      </c>
      <c r="AO312" t="s">
        <v>95</v>
      </c>
      <c r="AP312">
        <v>11</v>
      </c>
      <c r="AQ312">
        <v>13</v>
      </c>
      <c r="AR312">
        <v>29</v>
      </c>
      <c r="AS312">
        <v>68</v>
      </c>
      <c r="AT312">
        <v>8</v>
      </c>
      <c r="AU312" s="1">
        <v>23650</v>
      </c>
      <c r="AV312" t="s">
        <v>547</v>
      </c>
      <c r="AW312" t="s">
        <v>236</v>
      </c>
    </row>
    <row r="313" spans="1:51" x14ac:dyDescent="0.35">
      <c r="A313" s="1">
        <v>43466</v>
      </c>
      <c r="B313" t="s">
        <v>1475</v>
      </c>
      <c r="C313" t="s">
        <v>1476</v>
      </c>
      <c r="D313">
        <v>514</v>
      </c>
      <c r="E313">
        <v>514</v>
      </c>
      <c r="F313">
        <v>509</v>
      </c>
      <c r="G313">
        <v>509</v>
      </c>
      <c r="H313" t="s">
        <v>1477</v>
      </c>
      <c r="I313" t="s">
        <v>64</v>
      </c>
      <c r="J313" t="s">
        <v>65</v>
      </c>
      <c r="K313" t="s">
        <v>66</v>
      </c>
      <c r="M313" s="2">
        <v>1651</v>
      </c>
      <c r="N313" s="2">
        <v>1659</v>
      </c>
      <c r="O313" s="6">
        <v>7833.5</v>
      </c>
      <c r="P313">
        <v>4.74</v>
      </c>
      <c r="R313" s="2">
        <v>3866</v>
      </c>
      <c r="S313" s="2">
        <v>3866</v>
      </c>
      <c r="T313">
        <v>554</v>
      </c>
      <c r="U313">
        <v>0.34200000000000003</v>
      </c>
      <c r="V313">
        <v>15</v>
      </c>
      <c r="W313">
        <v>3</v>
      </c>
      <c r="X313">
        <v>48</v>
      </c>
      <c r="Y313" s="7">
        <v>43629</v>
      </c>
      <c r="Z313" s="2">
        <v>803058</v>
      </c>
      <c r="AA313">
        <v>18.440000000000001</v>
      </c>
      <c r="AB313" s="2">
        <v>744421</v>
      </c>
      <c r="AC313">
        <v>17.09</v>
      </c>
      <c r="AD313" s="2">
        <v>156524</v>
      </c>
      <c r="AE313" s="2">
        <v>9769048</v>
      </c>
      <c r="AF313" s="3">
        <v>0.19489999999999999</v>
      </c>
      <c r="AG313">
        <v>210</v>
      </c>
      <c r="AH313" s="4">
        <v>10341328</v>
      </c>
      <c r="AI313" s="4">
        <v>1655</v>
      </c>
      <c r="AJ313" s="4">
        <v>556</v>
      </c>
      <c r="AK313" t="s">
        <v>398</v>
      </c>
      <c r="AL313" t="s">
        <v>204</v>
      </c>
      <c r="AM313" t="s">
        <v>114</v>
      </c>
      <c r="AN313" t="s">
        <v>806</v>
      </c>
      <c r="AO313" t="s">
        <v>80</v>
      </c>
      <c r="AP313">
        <v>2</v>
      </c>
      <c r="AQ313">
        <v>8</v>
      </c>
      <c r="AR313">
        <v>25</v>
      </c>
      <c r="AS313">
        <v>57</v>
      </c>
      <c r="AT313">
        <v>35</v>
      </c>
      <c r="AU313" s="1">
        <v>16126</v>
      </c>
      <c r="AV313" t="s">
        <v>199</v>
      </c>
    </row>
    <row r="314" spans="1:51" x14ac:dyDescent="0.35">
      <c r="A314" s="1">
        <v>43466</v>
      </c>
      <c r="B314" t="s">
        <v>1478</v>
      </c>
      <c r="C314" t="s">
        <v>1479</v>
      </c>
      <c r="D314">
        <v>128</v>
      </c>
      <c r="E314">
        <v>128</v>
      </c>
      <c r="F314">
        <v>443</v>
      </c>
      <c r="G314">
        <v>443</v>
      </c>
      <c r="H314" t="s">
        <v>1480</v>
      </c>
      <c r="I314" t="s">
        <v>125</v>
      </c>
      <c r="J314" t="s">
        <v>65</v>
      </c>
      <c r="K314" t="s">
        <v>66</v>
      </c>
      <c r="L314">
        <v>109</v>
      </c>
      <c r="M314">
        <v>577</v>
      </c>
      <c r="N314">
        <v>577</v>
      </c>
      <c r="O314" s="6">
        <v>2652.5</v>
      </c>
      <c r="P314">
        <v>4.5999999999999996</v>
      </c>
      <c r="Q314">
        <v>259</v>
      </c>
      <c r="R314" s="2">
        <v>1031</v>
      </c>
      <c r="S314" s="2">
        <v>1290</v>
      </c>
      <c r="T314">
        <v>287</v>
      </c>
      <c r="U314">
        <v>0.503</v>
      </c>
      <c r="V314">
        <v>5</v>
      </c>
      <c r="W314">
        <v>0</v>
      </c>
      <c r="X314">
        <v>5</v>
      </c>
      <c r="Y314" t="s">
        <v>1481</v>
      </c>
      <c r="Z314" s="2">
        <v>242859</v>
      </c>
      <c r="AA314">
        <v>5.58</v>
      </c>
      <c r="AB314" s="2">
        <v>242859</v>
      </c>
      <c r="AC314">
        <v>5.58</v>
      </c>
      <c r="AD314" s="2">
        <v>39895</v>
      </c>
      <c r="AE314" s="2">
        <v>5239694</v>
      </c>
      <c r="AF314" s="3">
        <v>0.1643</v>
      </c>
      <c r="AG314">
        <v>231</v>
      </c>
      <c r="AH314" s="4">
        <v>11631000</v>
      </c>
      <c r="AI314" s="4">
        <v>4390</v>
      </c>
      <c r="AJ314" s="4">
        <v>469</v>
      </c>
      <c r="AK314" t="s">
        <v>1482</v>
      </c>
      <c r="AL314" t="s">
        <v>541</v>
      </c>
      <c r="AM314" t="s">
        <v>1483</v>
      </c>
      <c r="AN314" t="s">
        <v>182</v>
      </c>
      <c r="AO314" t="s">
        <v>80</v>
      </c>
      <c r="AP314">
        <v>1</v>
      </c>
      <c r="AQ314">
        <v>7</v>
      </c>
      <c r="AR314">
        <v>18</v>
      </c>
      <c r="AS314">
        <v>50</v>
      </c>
      <c r="AT314">
        <v>33</v>
      </c>
      <c r="AU314" s="1">
        <v>23497</v>
      </c>
    </row>
    <row r="315" spans="1:51" x14ac:dyDescent="0.35">
      <c r="A315" s="1">
        <v>43466</v>
      </c>
      <c r="B315" t="s">
        <v>1484</v>
      </c>
      <c r="C315" t="s">
        <v>1485</v>
      </c>
      <c r="D315">
        <v>2</v>
      </c>
      <c r="E315">
        <v>2</v>
      </c>
      <c r="F315">
        <v>200</v>
      </c>
      <c r="G315">
        <v>200</v>
      </c>
      <c r="H315" t="s">
        <v>1486</v>
      </c>
      <c r="I315" t="s">
        <v>64</v>
      </c>
      <c r="J315" t="s">
        <v>65</v>
      </c>
      <c r="K315" t="s">
        <v>66</v>
      </c>
      <c r="M315" s="2">
        <v>1627</v>
      </c>
      <c r="N315" s="2">
        <v>1630</v>
      </c>
      <c r="O315" s="6">
        <v>6528.5</v>
      </c>
      <c r="P315">
        <v>4.01</v>
      </c>
      <c r="R315" s="2">
        <v>3025</v>
      </c>
      <c r="S315" s="2">
        <v>3025</v>
      </c>
      <c r="T315">
        <v>770</v>
      </c>
      <c r="U315">
        <v>0.48299999999999998</v>
      </c>
      <c r="V315">
        <v>20</v>
      </c>
      <c r="W315">
        <v>1</v>
      </c>
      <c r="X315">
        <v>137</v>
      </c>
      <c r="Y315">
        <v>4</v>
      </c>
      <c r="Z315" s="2">
        <v>1016895</v>
      </c>
      <c r="AA315">
        <v>23.34</v>
      </c>
      <c r="AB315" s="2">
        <v>927103</v>
      </c>
      <c r="AC315">
        <v>21.28</v>
      </c>
      <c r="AD315" s="2">
        <v>326716</v>
      </c>
      <c r="AE315" s="2">
        <v>14056383</v>
      </c>
      <c r="AF315" s="3">
        <v>0.32129999999999997</v>
      </c>
      <c r="AG315">
        <v>130</v>
      </c>
      <c r="AH315" s="4">
        <v>13063992</v>
      </c>
      <c r="AI315" s="4">
        <v>2266</v>
      </c>
      <c r="AJ315" s="4">
        <v>512</v>
      </c>
      <c r="AK315" t="s">
        <v>1487</v>
      </c>
      <c r="AL315" t="s">
        <v>291</v>
      </c>
      <c r="AM315" t="s">
        <v>1488</v>
      </c>
      <c r="AN315" t="s">
        <v>1489</v>
      </c>
      <c r="AO315" t="s">
        <v>80</v>
      </c>
      <c r="AP315">
        <v>1</v>
      </c>
      <c r="AQ315">
        <v>7</v>
      </c>
      <c r="AR315">
        <v>18</v>
      </c>
      <c r="AS315">
        <v>53</v>
      </c>
      <c r="AT315">
        <v>34</v>
      </c>
      <c r="AU315" s="1">
        <v>13980</v>
      </c>
    </row>
    <row r="316" spans="1:51" x14ac:dyDescent="0.35">
      <c r="A316" s="1">
        <v>43466</v>
      </c>
      <c r="B316" t="s">
        <v>1490</v>
      </c>
      <c r="C316" t="s">
        <v>600</v>
      </c>
      <c r="D316">
        <v>112</v>
      </c>
      <c r="E316">
        <v>112</v>
      </c>
      <c r="F316">
        <v>539</v>
      </c>
      <c r="G316">
        <v>539</v>
      </c>
      <c r="H316" t="s">
        <v>1491</v>
      </c>
      <c r="I316" t="s">
        <v>64</v>
      </c>
      <c r="J316" t="s">
        <v>65</v>
      </c>
      <c r="K316" t="s">
        <v>66</v>
      </c>
      <c r="M316">
        <v>398</v>
      </c>
      <c r="N316">
        <v>398</v>
      </c>
      <c r="O316" s="6">
        <v>2225</v>
      </c>
      <c r="P316">
        <v>5.59</v>
      </c>
      <c r="R316" s="2">
        <v>1250</v>
      </c>
      <c r="S316" s="2">
        <v>1250</v>
      </c>
      <c r="T316">
        <v>104</v>
      </c>
      <c r="U316">
        <v>0.26700000000000002</v>
      </c>
      <c r="V316">
        <v>3</v>
      </c>
      <c r="W316">
        <v>0</v>
      </c>
      <c r="X316">
        <v>3</v>
      </c>
      <c r="Y316">
        <v>20</v>
      </c>
      <c r="Z316" s="2">
        <v>133188</v>
      </c>
      <c r="AA316">
        <v>3.06</v>
      </c>
      <c r="AB316" s="2">
        <v>133188</v>
      </c>
      <c r="AC316">
        <v>3.06</v>
      </c>
      <c r="AD316" s="2">
        <v>22499</v>
      </c>
      <c r="AE316" s="2">
        <v>3961200</v>
      </c>
      <c r="AF316" s="3">
        <v>0.16889999999999999</v>
      </c>
      <c r="AG316">
        <v>408</v>
      </c>
      <c r="AH316" s="4">
        <v>7162000</v>
      </c>
      <c r="AI316" s="4">
        <v>3219</v>
      </c>
      <c r="AJ316" s="4">
        <v>645</v>
      </c>
      <c r="AK316" t="s">
        <v>230</v>
      </c>
      <c r="AL316" t="s">
        <v>602</v>
      </c>
      <c r="AM316" t="s">
        <v>120</v>
      </c>
      <c r="AN316" t="s">
        <v>421</v>
      </c>
      <c r="AO316" t="s">
        <v>95</v>
      </c>
      <c r="AP316">
        <v>11</v>
      </c>
      <c r="AQ316">
        <v>13</v>
      </c>
      <c r="AR316">
        <v>30</v>
      </c>
      <c r="AS316">
        <v>68</v>
      </c>
      <c r="AT316">
        <v>8</v>
      </c>
      <c r="AU316" s="1">
        <v>22462</v>
      </c>
      <c r="AV316" t="s">
        <v>172</v>
      </c>
    </row>
    <row r="317" spans="1:51" x14ac:dyDescent="0.35">
      <c r="A317" s="1">
        <v>43466</v>
      </c>
      <c r="B317" t="s">
        <v>1492</v>
      </c>
      <c r="C317" t="s">
        <v>1493</v>
      </c>
      <c r="D317">
        <v>127</v>
      </c>
      <c r="E317">
        <v>127</v>
      </c>
      <c r="F317">
        <v>445</v>
      </c>
      <c r="G317">
        <v>445</v>
      </c>
      <c r="H317" t="s">
        <v>1494</v>
      </c>
      <c r="I317" t="s">
        <v>125</v>
      </c>
      <c r="J317" t="s">
        <v>65</v>
      </c>
      <c r="K317" t="s">
        <v>66</v>
      </c>
      <c r="L317">
        <v>104</v>
      </c>
      <c r="M317">
        <v>397</v>
      </c>
      <c r="N317">
        <v>399</v>
      </c>
      <c r="O317" s="6">
        <v>1739.5</v>
      </c>
      <c r="P317">
        <v>4.38</v>
      </c>
      <c r="Q317">
        <v>227</v>
      </c>
      <c r="R317">
        <v>523</v>
      </c>
      <c r="S317">
        <v>750</v>
      </c>
      <c r="T317">
        <v>168</v>
      </c>
      <c r="U317">
        <v>0.438</v>
      </c>
      <c r="V317">
        <v>2</v>
      </c>
      <c r="W317">
        <v>1</v>
      </c>
      <c r="X317">
        <v>5</v>
      </c>
      <c r="Y317">
        <v>19</v>
      </c>
      <c r="Z317" s="2">
        <v>100247</v>
      </c>
      <c r="AA317">
        <v>2.2999999999999998</v>
      </c>
      <c r="AB317" s="2">
        <v>100247</v>
      </c>
      <c r="AC317">
        <v>2.2999999999999998</v>
      </c>
      <c r="AD317" s="2">
        <v>34702</v>
      </c>
      <c r="AE317" s="2">
        <v>3685586</v>
      </c>
      <c r="AF317" s="3">
        <v>0.34620000000000001</v>
      </c>
      <c r="AG317">
        <v>326</v>
      </c>
      <c r="AH317" s="4">
        <v>7774000</v>
      </c>
      <c r="AI317" s="4">
        <v>4441</v>
      </c>
      <c r="AJ317" s="4">
        <v>555</v>
      </c>
      <c r="AK317" t="s">
        <v>1356</v>
      </c>
      <c r="AL317" t="s">
        <v>1357</v>
      </c>
      <c r="AM317" t="s">
        <v>107</v>
      </c>
      <c r="AN317" t="s">
        <v>105</v>
      </c>
      <c r="AO317" t="s">
        <v>95</v>
      </c>
      <c r="AP317">
        <v>7</v>
      </c>
      <c r="AQ317">
        <v>10</v>
      </c>
      <c r="AR317">
        <v>30</v>
      </c>
      <c r="AS317">
        <v>69</v>
      </c>
      <c r="AT317">
        <v>6</v>
      </c>
      <c r="AU317" s="1">
        <v>23773</v>
      </c>
    </row>
    <row r="318" spans="1:51" x14ac:dyDescent="0.35">
      <c r="A318" s="1">
        <v>43466</v>
      </c>
      <c r="B318" t="s">
        <v>1495</v>
      </c>
      <c r="C318" t="s">
        <v>1496</v>
      </c>
      <c r="D318">
        <v>33</v>
      </c>
      <c r="E318">
        <v>33</v>
      </c>
      <c r="F318">
        <v>316</v>
      </c>
      <c r="G318">
        <v>316</v>
      </c>
      <c r="H318" t="s">
        <v>1497</v>
      </c>
      <c r="I318" t="s">
        <v>64</v>
      </c>
      <c r="J318" t="s">
        <v>65</v>
      </c>
      <c r="K318" t="s">
        <v>66</v>
      </c>
      <c r="M318" s="2">
        <v>1355</v>
      </c>
      <c r="N318" s="2">
        <v>1357</v>
      </c>
      <c r="O318" s="6">
        <v>6321.5</v>
      </c>
      <c r="P318">
        <v>4.67</v>
      </c>
      <c r="R318" s="2">
        <v>2858</v>
      </c>
      <c r="S318" s="2">
        <v>2858</v>
      </c>
      <c r="T318">
        <v>537</v>
      </c>
      <c r="U318">
        <v>0.40200000000000002</v>
      </c>
      <c r="V318">
        <v>20</v>
      </c>
      <c r="W318">
        <v>0</v>
      </c>
      <c r="X318">
        <v>55</v>
      </c>
      <c r="Y318">
        <v>6</v>
      </c>
      <c r="Z318" s="2">
        <v>971398</v>
      </c>
      <c r="AA318">
        <v>22.3</v>
      </c>
      <c r="AB318" s="2">
        <v>971398</v>
      </c>
      <c r="AC318">
        <v>22.3</v>
      </c>
      <c r="AD318" s="2">
        <v>186009</v>
      </c>
      <c r="AE318" s="2">
        <v>10715226</v>
      </c>
      <c r="AF318" s="3">
        <v>0.1915</v>
      </c>
      <c r="AG318">
        <v>128</v>
      </c>
      <c r="AH318" s="4">
        <v>13777000</v>
      </c>
      <c r="AI318" s="4">
        <v>2251</v>
      </c>
      <c r="AJ318" s="4">
        <v>594</v>
      </c>
      <c r="AK318" t="s">
        <v>1498</v>
      </c>
      <c r="AL318" t="s">
        <v>1499</v>
      </c>
      <c r="AM318" t="s">
        <v>1500</v>
      </c>
      <c r="AN318" t="s">
        <v>1501</v>
      </c>
      <c r="AO318" t="s">
        <v>198</v>
      </c>
      <c r="AP318">
        <v>1</v>
      </c>
      <c r="AQ318">
        <v>14</v>
      </c>
      <c r="AR318">
        <v>13</v>
      </c>
      <c r="AS318">
        <v>30</v>
      </c>
      <c r="AT318">
        <v>26</v>
      </c>
      <c r="AU318" s="1">
        <v>18262</v>
      </c>
      <c r="AV318" t="s">
        <v>610</v>
      </c>
    </row>
    <row r="319" spans="1:51" x14ac:dyDescent="0.35">
      <c r="A319" s="1">
        <v>43466</v>
      </c>
      <c r="B319" t="s">
        <v>1502</v>
      </c>
      <c r="C319" t="s">
        <v>787</v>
      </c>
      <c r="D319">
        <v>182</v>
      </c>
      <c r="E319">
        <v>182</v>
      </c>
      <c r="F319">
        <v>285</v>
      </c>
      <c r="G319">
        <v>257</v>
      </c>
      <c r="H319" t="s">
        <v>1503</v>
      </c>
      <c r="I319" t="s">
        <v>64</v>
      </c>
      <c r="J319" t="s">
        <v>65</v>
      </c>
      <c r="K319" t="s">
        <v>235</v>
      </c>
      <c r="M319">
        <v>407</v>
      </c>
      <c r="N319">
        <v>407</v>
      </c>
      <c r="O319" s="6">
        <v>1419.5</v>
      </c>
      <c r="P319">
        <v>3.49</v>
      </c>
      <c r="R319">
        <v>449</v>
      </c>
      <c r="S319">
        <v>449</v>
      </c>
      <c r="T319">
        <v>359</v>
      </c>
      <c r="U319">
        <v>0.88600000000000001</v>
      </c>
      <c r="V319">
        <v>2</v>
      </c>
      <c r="W319">
        <v>0</v>
      </c>
      <c r="X319">
        <v>2</v>
      </c>
      <c r="Y319" s="7">
        <v>43763</v>
      </c>
      <c r="Z319" s="2">
        <v>140000</v>
      </c>
      <c r="AA319">
        <v>3.21</v>
      </c>
      <c r="AB319" s="2">
        <v>100000</v>
      </c>
      <c r="AC319">
        <v>2.2999999999999998</v>
      </c>
      <c r="AD319" s="2">
        <v>24456</v>
      </c>
      <c r="AE319" s="2">
        <v>2792393</v>
      </c>
      <c r="AF319" s="3">
        <v>0.17469999999999999</v>
      </c>
      <c r="AG319">
        <v>140</v>
      </c>
      <c r="AH319" s="4">
        <v>8225987</v>
      </c>
      <c r="AI319" s="4">
        <v>5785</v>
      </c>
      <c r="AJ319" s="4">
        <v>342</v>
      </c>
      <c r="AK319" t="s">
        <v>79</v>
      </c>
      <c r="AL319" t="s">
        <v>1369</v>
      </c>
      <c r="AM319" t="s">
        <v>680</v>
      </c>
      <c r="AN319" t="s">
        <v>1504</v>
      </c>
      <c r="AO319" t="s">
        <v>80</v>
      </c>
      <c r="AP319">
        <v>16</v>
      </c>
      <c r="AQ319">
        <v>8</v>
      </c>
      <c r="AR319">
        <v>19</v>
      </c>
      <c r="AS319">
        <v>55</v>
      </c>
      <c r="AT319">
        <v>42</v>
      </c>
      <c r="AU319" s="1">
        <v>25811</v>
      </c>
      <c r="AW319" t="s">
        <v>236</v>
      </c>
    </row>
    <row r="320" spans="1:51" x14ac:dyDescent="0.35">
      <c r="A320" s="1">
        <v>43466</v>
      </c>
      <c r="B320" t="s">
        <v>1505</v>
      </c>
      <c r="C320" t="s">
        <v>538</v>
      </c>
      <c r="D320">
        <v>178</v>
      </c>
      <c r="E320">
        <v>127</v>
      </c>
      <c r="F320">
        <v>279</v>
      </c>
      <c r="G320">
        <v>259</v>
      </c>
      <c r="H320" t="s">
        <v>1506</v>
      </c>
      <c r="I320" t="s">
        <v>64</v>
      </c>
      <c r="J320" t="s">
        <v>65</v>
      </c>
      <c r="K320" t="s">
        <v>84</v>
      </c>
      <c r="M320">
        <v>236</v>
      </c>
      <c r="N320">
        <v>236</v>
      </c>
      <c r="O320">
        <v>784</v>
      </c>
      <c r="P320">
        <v>3.32</v>
      </c>
      <c r="R320">
        <v>329</v>
      </c>
      <c r="S320">
        <v>329</v>
      </c>
      <c r="T320">
        <v>103</v>
      </c>
      <c r="U320">
        <v>0.45</v>
      </c>
      <c r="V320">
        <v>36</v>
      </c>
      <c r="W320">
        <v>0</v>
      </c>
      <c r="X320">
        <v>36</v>
      </c>
      <c r="Y320" s="1">
        <v>38780</v>
      </c>
      <c r="Z320" s="2">
        <v>67637</v>
      </c>
      <c r="AA320">
        <v>1.55</v>
      </c>
      <c r="AB320" s="2">
        <v>67637</v>
      </c>
      <c r="AC320">
        <v>1.55</v>
      </c>
      <c r="AD320" s="2">
        <v>41422</v>
      </c>
      <c r="AE320" s="2">
        <v>2308080</v>
      </c>
      <c r="AF320" s="3">
        <v>0.61240000000000006</v>
      </c>
      <c r="AG320">
        <v>212</v>
      </c>
      <c r="AH320" s="4">
        <v>4190975</v>
      </c>
      <c r="AI320" s="4">
        <v>4936</v>
      </c>
      <c r="AJ320" s="4">
        <v>501</v>
      </c>
      <c r="AK320" t="s">
        <v>1507</v>
      </c>
      <c r="AL320" t="s">
        <v>1508</v>
      </c>
      <c r="AM320" t="s">
        <v>107</v>
      </c>
      <c r="AN320" t="s">
        <v>1176</v>
      </c>
      <c r="AO320" t="s">
        <v>95</v>
      </c>
      <c r="AP320">
        <v>7</v>
      </c>
      <c r="AQ320">
        <v>10</v>
      </c>
      <c r="AR320">
        <v>30</v>
      </c>
      <c r="AS320">
        <v>69</v>
      </c>
      <c r="AT320">
        <v>6</v>
      </c>
      <c r="AU320" s="1">
        <v>25019</v>
      </c>
    </row>
    <row r="321" spans="1:47" x14ac:dyDescent="0.35">
      <c r="A321" s="1">
        <v>43466</v>
      </c>
      <c r="B321" t="s">
        <v>1509</v>
      </c>
      <c r="C321" t="s">
        <v>538</v>
      </c>
      <c r="D321">
        <v>151</v>
      </c>
      <c r="E321">
        <v>127</v>
      </c>
      <c r="F321">
        <v>259</v>
      </c>
      <c r="G321">
        <v>259</v>
      </c>
      <c r="H321" t="s">
        <v>1510</v>
      </c>
      <c r="I321" t="s">
        <v>64</v>
      </c>
      <c r="J321" t="s">
        <v>65</v>
      </c>
      <c r="K321" t="s">
        <v>66</v>
      </c>
      <c r="M321">
        <v>69</v>
      </c>
      <c r="N321">
        <v>70</v>
      </c>
      <c r="O321">
        <v>300.5</v>
      </c>
      <c r="P321">
        <v>4.3600000000000003</v>
      </c>
      <c r="R321">
        <v>145</v>
      </c>
      <c r="S321">
        <v>145</v>
      </c>
      <c r="T321">
        <v>19</v>
      </c>
      <c r="U321">
        <v>0.27500000000000002</v>
      </c>
      <c r="V321">
        <v>1</v>
      </c>
      <c r="W321">
        <v>0</v>
      </c>
      <c r="X321">
        <v>1</v>
      </c>
      <c r="Y321">
        <v>9</v>
      </c>
      <c r="Z321" s="2">
        <v>22763</v>
      </c>
      <c r="AA321">
        <v>0.52</v>
      </c>
      <c r="AB321" s="2">
        <v>22763</v>
      </c>
      <c r="AC321">
        <v>0.52</v>
      </c>
      <c r="AD321" s="2">
        <v>6811</v>
      </c>
      <c r="AE321" s="2">
        <v>613400</v>
      </c>
      <c r="AF321" s="3">
        <v>0.29920000000000002</v>
      </c>
      <c r="AG321">
        <v>279</v>
      </c>
      <c r="AJ321" s="4">
        <v>671</v>
      </c>
      <c r="AK321" t="s">
        <v>1511</v>
      </c>
      <c r="AL321" t="s">
        <v>105</v>
      </c>
      <c r="AO321" t="s">
        <v>95</v>
      </c>
      <c r="AP321">
        <v>7</v>
      </c>
      <c r="AQ321">
        <v>10</v>
      </c>
      <c r="AR321">
        <v>30</v>
      </c>
      <c r="AS321">
        <v>69</v>
      </c>
      <c r="AT321">
        <v>6</v>
      </c>
      <c r="AU321" s="1">
        <v>24015</v>
      </c>
    </row>
    <row r="322" spans="1:47" x14ac:dyDescent="0.35">
      <c r="A322" s="1">
        <v>43466</v>
      </c>
      <c r="B322" t="s">
        <v>1512</v>
      </c>
      <c r="C322" t="s">
        <v>538</v>
      </c>
      <c r="D322">
        <v>173</v>
      </c>
      <c r="E322">
        <v>127</v>
      </c>
      <c r="F322">
        <v>259</v>
      </c>
      <c r="G322">
        <v>259</v>
      </c>
      <c r="H322" t="s">
        <v>1510</v>
      </c>
      <c r="I322" t="s">
        <v>64</v>
      </c>
      <c r="J322" t="s">
        <v>65</v>
      </c>
      <c r="K322" t="s">
        <v>66</v>
      </c>
      <c r="M322">
        <v>168</v>
      </c>
      <c r="N322">
        <v>168</v>
      </c>
      <c r="O322">
        <v>735</v>
      </c>
      <c r="P322">
        <v>4.38</v>
      </c>
      <c r="R322">
        <v>318</v>
      </c>
      <c r="S322">
        <v>318</v>
      </c>
      <c r="T322">
        <v>77</v>
      </c>
      <c r="U322">
        <v>0.47499999999999998</v>
      </c>
      <c r="V322">
        <v>1</v>
      </c>
      <c r="W322">
        <v>0</v>
      </c>
      <c r="X322">
        <v>1</v>
      </c>
      <c r="Y322">
        <v>22</v>
      </c>
      <c r="Z322" s="2">
        <v>25176</v>
      </c>
      <c r="AA322">
        <v>0.57999999999999996</v>
      </c>
      <c r="AB322" s="2">
        <v>25176</v>
      </c>
      <c r="AC322">
        <v>0.57999999999999996</v>
      </c>
      <c r="AD322" s="2">
        <v>13176</v>
      </c>
      <c r="AE322" s="2">
        <v>1575535</v>
      </c>
      <c r="AF322" s="3">
        <v>0.52339999999999998</v>
      </c>
      <c r="AG322">
        <v>548</v>
      </c>
      <c r="AH322" s="4">
        <v>7228361</v>
      </c>
      <c r="AI322" s="4">
        <v>4167</v>
      </c>
      <c r="AJ322" s="4">
        <v>512</v>
      </c>
      <c r="AK322" t="s">
        <v>1513</v>
      </c>
      <c r="AL322" t="s">
        <v>107</v>
      </c>
      <c r="AO322" t="s">
        <v>95</v>
      </c>
      <c r="AP322">
        <v>7</v>
      </c>
      <c r="AQ322">
        <v>10</v>
      </c>
      <c r="AR322">
        <v>30</v>
      </c>
      <c r="AS322">
        <v>69</v>
      </c>
      <c r="AT322">
        <v>6</v>
      </c>
      <c r="AU322" s="1">
        <v>24015</v>
      </c>
    </row>
    <row r="323" spans="1:47" x14ac:dyDescent="0.35">
      <c r="A323" s="1">
        <v>43466</v>
      </c>
      <c r="B323" t="s">
        <v>1514</v>
      </c>
      <c r="C323" t="s">
        <v>538</v>
      </c>
      <c r="D323">
        <v>174</v>
      </c>
      <c r="E323">
        <v>127</v>
      </c>
      <c r="F323">
        <v>259</v>
      </c>
      <c r="G323">
        <v>259</v>
      </c>
      <c r="H323" t="s">
        <v>1510</v>
      </c>
      <c r="I323" t="s">
        <v>64</v>
      </c>
      <c r="J323" t="s">
        <v>65</v>
      </c>
      <c r="K323" t="s">
        <v>66</v>
      </c>
      <c r="M323">
        <v>158</v>
      </c>
      <c r="N323">
        <v>158</v>
      </c>
      <c r="O323">
        <v>690</v>
      </c>
      <c r="P323">
        <v>4.37</v>
      </c>
      <c r="R323">
        <v>348</v>
      </c>
      <c r="S323">
        <v>348</v>
      </c>
      <c r="T323">
        <v>61</v>
      </c>
      <c r="U323">
        <v>0.39600000000000002</v>
      </c>
      <c r="V323">
        <v>1</v>
      </c>
      <c r="W323">
        <v>0</v>
      </c>
      <c r="X323">
        <v>1</v>
      </c>
      <c r="Y323">
        <v>18</v>
      </c>
      <c r="Z323" s="2">
        <v>25131</v>
      </c>
      <c r="AA323">
        <v>0.57999999999999996</v>
      </c>
      <c r="AB323" s="2">
        <v>25131</v>
      </c>
      <c r="AC323">
        <v>0.57999999999999996</v>
      </c>
      <c r="AD323" s="2">
        <v>7891</v>
      </c>
      <c r="AE323" s="2">
        <v>1363220</v>
      </c>
      <c r="AF323" s="3">
        <v>0.314</v>
      </c>
      <c r="AG323">
        <v>600</v>
      </c>
      <c r="AJ323" s="4">
        <v>558</v>
      </c>
      <c r="AK323" t="s">
        <v>1515</v>
      </c>
      <c r="AL323" t="s">
        <v>1516</v>
      </c>
      <c r="AM323" t="s">
        <v>1517</v>
      </c>
      <c r="AO323" t="s">
        <v>95</v>
      </c>
      <c r="AP323">
        <v>7</v>
      </c>
      <c r="AQ323">
        <v>10</v>
      </c>
      <c r="AR323">
        <v>29</v>
      </c>
      <c r="AS323">
        <v>69</v>
      </c>
      <c r="AT323">
        <v>6</v>
      </c>
      <c r="AU323" s="1">
        <v>24015</v>
      </c>
    </row>
    <row r="324" spans="1:47" x14ac:dyDescent="0.35">
      <c r="A324" s="1">
        <v>43466</v>
      </c>
      <c r="B324" t="s">
        <v>1518</v>
      </c>
      <c r="C324" t="s">
        <v>137</v>
      </c>
      <c r="D324">
        <v>163</v>
      </c>
      <c r="E324">
        <v>163</v>
      </c>
      <c r="F324">
        <v>272</v>
      </c>
      <c r="G324">
        <v>272</v>
      </c>
      <c r="H324" t="s">
        <v>1519</v>
      </c>
      <c r="I324" t="s">
        <v>64</v>
      </c>
      <c r="J324" t="s">
        <v>65</v>
      </c>
      <c r="K324" t="s">
        <v>66</v>
      </c>
      <c r="M324">
        <v>528</v>
      </c>
      <c r="N324">
        <v>529</v>
      </c>
      <c r="O324" s="6">
        <v>2434</v>
      </c>
      <c r="P324">
        <v>4.6100000000000003</v>
      </c>
      <c r="R324" s="2">
        <v>1131</v>
      </c>
      <c r="S324" s="2">
        <v>1131</v>
      </c>
      <c r="T324">
        <v>231</v>
      </c>
      <c r="U324">
        <v>0.44600000000000001</v>
      </c>
      <c r="V324">
        <v>3</v>
      </c>
      <c r="W324">
        <v>0</v>
      </c>
      <c r="X324">
        <v>3</v>
      </c>
      <c r="Y324">
        <v>21</v>
      </c>
      <c r="Z324" s="2">
        <v>253000</v>
      </c>
      <c r="AA324">
        <v>5.81</v>
      </c>
      <c r="AB324" s="2">
        <v>253000</v>
      </c>
      <c r="AC324">
        <v>5.81</v>
      </c>
      <c r="AD324" s="2">
        <v>31158</v>
      </c>
      <c r="AE324" s="2">
        <v>4724612</v>
      </c>
      <c r="AF324" s="3">
        <v>0.1232</v>
      </c>
      <c r="AG324">
        <v>195</v>
      </c>
      <c r="AH324" s="4">
        <v>10130155</v>
      </c>
      <c r="AI324" s="4">
        <v>4149</v>
      </c>
      <c r="AJ324" s="4">
        <v>584</v>
      </c>
      <c r="AK324" t="s">
        <v>87</v>
      </c>
      <c r="AL324" t="s">
        <v>1520</v>
      </c>
      <c r="AM324" t="s">
        <v>698</v>
      </c>
      <c r="AN324" t="s">
        <v>140</v>
      </c>
      <c r="AO324" t="s">
        <v>80</v>
      </c>
      <c r="AP324">
        <v>6</v>
      </c>
      <c r="AQ324">
        <v>7</v>
      </c>
      <c r="AR324">
        <v>25</v>
      </c>
      <c r="AS324">
        <v>52</v>
      </c>
      <c r="AT324">
        <v>33</v>
      </c>
      <c r="AU324" s="1">
        <v>24472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787"/>
  <sheetViews>
    <sheetView workbookViewId="0">
      <pane ySplit="1" topLeftCell="A2483" activePane="bottomLeft" state="frozen"/>
      <selection pane="bottomLeft" activeCell="K2498" sqref="K2498"/>
    </sheetView>
  </sheetViews>
  <sheetFormatPr defaultColWidth="8.81640625" defaultRowHeight="14.5" x14ac:dyDescent="0.35"/>
  <cols>
    <col min="1" max="1" width="51.81640625" bestFit="1" customWidth="1"/>
    <col min="4" max="4" width="15.453125" bestFit="1" customWidth="1"/>
    <col min="5" max="8" width="14.453125" bestFit="1" customWidth="1"/>
    <col min="9" max="10" width="15.453125" bestFit="1" customWidth="1"/>
    <col min="11" max="11" width="12.81640625" bestFit="1" customWidth="1"/>
  </cols>
  <sheetData>
    <row r="1" spans="1:11" x14ac:dyDescent="0.35">
      <c r="A1" t="s">
        <v>1</v>
      </c>
      <c r="B1" t="s">
        <v>1521</v>
      </c>
      <c r="C1" t="s">
        <v>1522</v>
      </c>
      <c r="D1" t="s">
        <v>1523</v>
      </c>
      <c r="E1" t="s">
        <v>1524</v>
      </c>
      <c r="F1" t="s">
        <v>1525</v>
      </c>
      <c r="G1" t="s">
        <v>1526</v>
      </c>
      <c r="H1" t="s">
        <v>1527</v>
      </c>
      <c r="I1" t="s">
        <v>1528</v>
      </c>
      <c r="J1" t="s">
        <v>1529</v>
      </c>
      <c r="K1" t="s">
        <v>2093</v>
      </c>
    </row>
    <row r="2" spans="1:11" x14ac:dyDescent="0.35">
      <c r="A2" t="s">
        <v>61</v>
      </c>
      <c r="B2" t="s">
        <v>2121</v>
      </c>
      <c r="D2" s="4">
        <v>12487754</v>
      </c>
      <c r="F2" s="4">
        <v>6330800</v>
      </c>
      <c r="G2" s="4">
        <v>910472</v>
      </c>
      <c r="H2" s="4">
        <v>107100</v>
      </c>
      <c r="I2" s="4">
        <v>19836126</v>
      </c>
      <c r="J2" s="4">
        <v>12487754</v>
      </c>
      <c r="K2" s="4">
        <v>12487754</v>
      </c>
    </row>
    <row r="3" spans="1:11" x14ac:dyDescent="0.35">
      <c r="A3" t="s">
        <v>61</v>
      </c>
      <c r="B3" t="s">
        <v>2125</v>
      </c>
      <c r="D3" s="4">
        <v>11628867</v>
      </c>
      <c r="E3" s="4">
        <v>13634</v>
      </c>
      <c r="F3" s="4">
        <v>280192</v>
      </c>
      <c r="I3" s="4">
        <v>11922692</v>
      </c>
      <c r="J3" s="4">
        <v>11642501</v>
      </c>
      <c r="K3" s="4">
        <v>11628867</v>
      </c>
    </row>
    <row r="4" spans="1:11" x14ac:dyDescent="0.35">
      <c r="A4" t="s">
        <v>61</v>
      </c>
      <c r="B4" t="s">
        <v>2127</v>
      </c>
      <c r="E4" s="4">
        <v>1600000</v>
      </c>
      <c r="I4" s="4">
        <v>1600000</v>
      </c>
      <c r="J4">
        <v>1600000</v>
      </c>
      <c r="K4" s="4">
        <v>0</v>
      </c>
    </row>
    <row r="5" spans="1:11" x14ac:dyDescent="0.35">
      <c r="A5" t="s">
        <v>61</v>
      </c>
      <c r="B5" t="s">
        <v>2141</v>
      </c>
      <c r="D5" s="4">
        <v>685057</v>
      </c>
      <c r="E5" s="4">
        <v>442912</v>
      </c>
      <c r="G5" s="4">
        <v>81216</v>
      </c>
      <c r="H5" s="4">
        <v>944171</v>
      </c>
      <c r="I5" s="4">
        <v>2153355</v>
      </c>
      <c r="J5" s="4">
        <v>1127969</v>
      </c>
      <c r="K5" s="4">
        <v>685057</v>
      </c>
    </row>
    <row r="6" spans="1:11" x14ac:dyDescent="0.35">
      <c r="A6" t="s">
        <v>61</v>
      </c>
      <c r="B6" t="s">
        <v>2156</v>
      </c>
      <c r="D6" s="4">
        <v>1380656</v>
      </c>
      <c r="E6" s="4">
        <v>71350</v>
      </c>
      <c r="F6" s="4">
        <v>4339000</v>
      </c>
      <c r="G6" s="4">
        <v>936203</v>
      </c>
      <c r="H6" s="4">
        <v>2003852</v>
      </c>
      <c r="I6" s="4">
        <v>8731060</v>
      </c>
      <c r="J6" s="4">
        <v>1452006</v>
      </c>
      <c r="K6" s="4">
        <v>1380656</v>
      </c>
    </row>
    <row r="7" spans="1:11" x14ac:dyDescent="0.35">
      <c r="A7" t="s">
        <v>61</v>
      </c>
      <c r="B7" t="s">
        <v>2163</v>
      </c>
      <c r="D7" s="4">
        <v>2216712</v>
      </c>
      <c r="F7" s="4">
        <v>132046</v>
      </c>
      <c r="I7" s="4">
        <v>2348758</v>
      </c>
      <c r="J7" s="4">
        <v>2216712</v>
      </c>
      <c r="K7" s="4">
        <v>2216712</v>
      </c>
    </row>
    <row r="8" spans="1:11" x14ac:dyDescent="0.35">
      <c r="A8" t="s">
        <v>61</v>
      </c>
      <c r="B8" t="s">
        <v>2165</v>
      </c>
      <c r="D8" s="4">
        <v>80124</v>
      </c>
      <c r="I8" s="4">
        <v>80124</v>
      </c>
      <c r="J8" s="4">
        <v>80124</v>
      </c>
      <c r="K8" s="4">
        <v>80124</v>
      </c>
    </row>
    <row r="9" spans="1:11" x14ac:dyDescent="0.35">
      <c r="A9" t="s">
        <v>61</v>
      </c>
      <c r="B9" t="s">
        <v>2169</v>
      </c>
      <c r="G9" s="4">
        <v>75000</v>
      </c>
      <c r="H9" s="4">
        <v>192000</v>
      </c>
      <c r="I9" s="4">
        <v>267000</v>
      </c>
      <c r="J9">
        <v>0</v>
      </c>
      <c r="K9" s="4">
        <v>0</v>
      </c>
    </row>
    <row r="10" spans="1:11" x14ac:dyDescent="0.35">
      <c r="A10" t="s">
        <v>61</v>
      </c>
      <c r="B10" t="s">
        <v>2170</v>
      </c>
      <c r="D10" s="4">
        <v>28479170</v>
      </c>
      <c r="E10" s="4">
        <v>2127896</v>
      </c>
      <c r="F10" s="4">
        <v>11082038</v>
      </c>
      <c r="G10" s="4">
        <v>2002890</v>
      </c>
      <c r="H10" s="4">
        <v>3247122</v>
      </c>
      <c r="I10" s="4">
        <v>46939117</v>
      </c>
      <c r="J10" s="4">
        <v>30607066</v>
      </c>
      <c r="K10" s="4">
        <v>28479170</v>
      </c>
    </row>
    <row r="11" spans="1:11" x14ac:dyDescent="0.35">
      <c r="A11" t="s">
        <v>72</v>
      </c>
      <c r="B11" t="s">
        <v>2121</v>
      </c>
      <c r="D11" s="4">
        <v>1983376</v>
      </c>
      <c r="E11" s="4">
        <v>92560</v>
      </c>
      <c r="F11" s="4">
        <v>847889</v>
      </c>
      <c r="H11" s="4">
        <v>14400</v>
      </c>
      <c r="I11" s="4">
        <v>2938225</v>
      </c>
      <c r="J11" s="4">
        <v>2075936</v>
      </c>
      <c r="K11" s="4">
        <v>1983376</v>
      </c>
    </row>
    <row r="12" spans="1:11" x14ac:dyDescent="0.35">
      <c r="A12" t="s">
        <v>72</v>
      </c>
      <c r="B12" t="s">
        <v>2125</v>
      </c>
      <c r="D12" s="4">
        <v>4667422</v>
      </c>
      <c r="F12" s="4">
        <v>135135</v>
      </c>
      <c r="I12" s="4">
        <v>4802557</v>
      </c>
      <c r="J12" s="4">
        <v>4667422</v>
      </c>
      <c r="K12" s="4">
        <v>4667422</v>
      </c>
    </row>
    <row r="13" spans="1:11" x14ac:dyDescent="0.35">
      <c r="A13" t="s">
        <v>72</v>
      </c>
      <c r="B13" t="s">
        <v>2141</v>
      </c>
      <c r="D13" s="4">
        <v>321488</v>
      </c>
      <c r="E13" s="4">
        <v>0</v>
      </c>
      <c r="F13" s="4">
        <v>582568</v>
      </c>
      <c r="H13" s="4">
        <v>25000</v>
      </c>
      <c r="I13" s="4">
        <v>929057</v>
      </c>
      <c r="J13" s="4">
        <v>321488</v>
      </c>
      <c r="K13" s="4">
        <v>321488</v>
      </c>
    </row>
    <row r="14" spans="1:11" x14ac:dyDescent="0.35">
      <c r="A14" t="s">
        <v>72</v>
      </c>
      <c r="B14" t="s">
        <v>2156</v>
      </c>
      <c r="D14" s="4">
        <v>397471</v>
      </c>
      <c r="E14" s="4">
        <v>887</v>
      </c>
      <c r="F14" s="4">
        <v>6717</v>
      </c>
      <c r="H14" s="4">
        <v>467618</v>
      </c>
      <c r="I14" s="4">
        <v>872693</v>
      </c>
      <c r="J14" s="4">
        <v>398358</v>
      </c>
      <c r="K14" s="4">
        <v>397471</v>
      </c>
    </row>
    <row r="15" spans="1:11" x14ac:dyDescent="0.35">
      <c r="A15" t="s">
        <v>72</v>
      </c>
      <c r="B15" t="s">
        <v>2163</v>
      </c>
      <c r="D15" s="4">
        <v>153683</v>
      </c>
      <c r="I15" s="4">
        <v>153683</v>
      </c>
      <c r="J15" s="4">
        <v>153683</v>
      </c>
      <c r="K15" s="4">
        <v>153683</v>
      </c>
    </row>
    <row r="16" spans="1:11" x14ac:dyDescent="0.35">
      <c r="A16" t="s">
        <v>72</v>
      </c>
      <c r="B16" t="s">
        <v>2169</v>
      </c>
      <c r="H16" s="4">
        <v>117000</v>
      </c>
      <c r="I16" s="4">
        <v>117000</v>
      </c>
      <c r="J16">
        <v>0</v>
      </c>
      <c r="K16" s="4">
        <v>0</v>
      </c>
    </row>
    <row r="17" spans="1:11" x14ac:dyDescent="0.35">
      <c r="A17" t="s">
        <v>72</v>
      </c>
      <c r="B17" t="s">
        <v>2170</v>
      </c>
      <c r="D17" s="4">
        <v>7523440</v>
      </c>
      <c r="E17" s="4">
        <v>93447</v>
      </c>
      <c r="F17" s="4">
        <v>1572309</v>
      </c>
      <c r="H17" s="4">
        <v>624018</v>
      </c>
      <c r="I17" s="4">
        <v>9813214</v>
      </c>
      <c r="J17" s="4">
        <v>7616887</v>
      </c>
      <c r="K17" s="4">
        <v>7523440</v>
      </c>
    </row>
    <row r="18" spans="1:11" x14ac:dyDescent="0.35">
      <c r="A18" t="s">
        <v>81</v>
      </c>
      <c r="B18" t="s">
        <v>2121</v>
      </c>
      <c r="D18" s="4">
        <v>4639681</v>
      </c>
      <c r="F18" s="4">
        <v>1755600</v>
      </c>
      <c r="H18" s="4">
        <v>49500</v>
      </c>
      <c r="I18" s="4">
        <v>6444781</v>
      </c>
      <c r="J18" s="4">
        <v>4639681</v>
      </c>
      <c r="K18" s="4">
        <v>4639681</v>
      </c>
    </row>
    <row r="19" spans="1:11" x14ac:dyDescent="0.35">
      <c r="A19" t="s">
        <v>81</v>
      </c>
      <c r="B19" t="s">
        <v>2125</v>
      </c>
      <c r="D19" s="4">
        <v>9443592</v>
      </c>
      <c r="I19" s="4">
        <v>9443592</v>
      </c>
      <c r="J19" s="4">
        <v>9443592</v>
      </c>
      <c r="K19" s="4">
        <v>9443592</v>
      </c>
    </row>
    <row r="20" spans="1:11" x14ac:dyDescent="0.35">
      <c r="A20" t="s">
        <v>81</v>
      </c>
      <c r="B20" t="s">
        <v>2127</v>
      </c>
      <c r="D20" s="4">
        <v>800000</v>
      </c>
      <c r="I20" s="4">
        <v>800000</v>
      </c>
      <c r="J20" s="4">
        <v>800000</v>
      </c>
      <c r="K20" s="4">
        <v>800000</v>
      </c>
    </row>
    <row r="21" spans="1:11" x14ac:dyDescent="0.35">
      <c r="A21" t="s">
        <v>81</v>
      </c>
      <c r="B21" t="s">
        <v>2141</v>
      </c>
      <c r="D21" s="4">
        <v>866389</v>
      </c>
      <c r="E21" s="4">
        <v>8727</v>
      </c>
      <c r="F21" s="4">
        <v>76791</v>
      </c>
      <c r="H21" s="4">
        <v>108703</v>
      </c>
      <c r="I21" s="4">
        <v>1060610</v>
      </c>
      <c r="J21" s="4">
        <v>875116</v>
      </c>
      <c r="K21" s="4">
        <v>866389</v>
      </c>
    </row>
    <row r="22" spans="1:11" x14ac:dyDescent="0.35">
      <c r="A22" t="s">
        <v>81</v>
      </c>
      <c r="B22" t="s">
        <v>2156</v>
      </c>
      <c r="D22" s="4">
        <v>64658</v>
      </c>
      <c r="E22" s="4">
        <v>4359708</v>
      </c>
      <c r="F22" s="4">
        <v>55757</v>
      </c>
      <c r="H22" s="4">
        <v>2072791</v>
      </c>
      <c r="I22" s="4">
        <v>6552914</v>
      </c>
      <c r="J22" s="4">
        <v>4424366</v>
      </c>
      <c r="K22" s="4">
        <v>64658</v>
      </c>
    </row>
    <row r="23" spans="1:11" x14ac:dyDescent="0.35">
      <c r="A23" t="s">
        <v>81</v>
      </c>
      <c r="B23" t="s">
        <v>2163</v>
      </c>
      <c r="D23" s="4">
        <v>98268</v>
      </c>
      <c r="F23" s="4">
        <v>24759</v>
      </c>
      <c r="I23" s="4">
        <v>123027</v>
      </c>
      <c r="J23" s="4">
        <v>98268</v>
      </c>
      <c r="K23" s="4">
        <v>98268</v>
      </c>
    </row>
    <row r="24" spans="1:11" x14ac:dyDescent="0.35">
      <c r="A24" t="s">
        <v>81</v>
      </c>
      <c r="B24" t="s">
        <v>2169</v>
      </c>
      <c r="H24" s="4">
        <v>168000</v>
      </c>
      <c r="I24" s="4">
        <v>168000</v>
      </c>
      <c r="J24">
        <v>0</v>
      </c>
      <c r="K24" s="4">
        <v>0</v>
      </c>
    </row>
    <row r="25" spans="1:11" x14ac:dyDescent="0.35">
      <c r="A25" t="s">
        <v>81</v>
      </c>
      <c r="B25" t="s">
        <v>2170</v>
      </c>
      <c r="D25" s="4">
        <v>15912588</v>
      </c>
      <c r="E25" s="4">
        <v>4368435</v>
      </c>
      <c r="F25" s="4">
        <v>1912906</v>
      </c>
      <c r="H25" s="4">
        <v>2398994</v>
      </c>
      <c r="I25" s="4">
        <v>24592924</v>
      </c>
      <c r="J25" s="4">
        <v>20281023</v>
      </c>
      <c r="K25" s="4">
        <v>15912588</v>
      </c>
    </row>
    <row r="26" spans="1:11" x14ac:dyDescent="0.35">
      <c r="A26" t="s">
        <v>89</v>
      </c>
      <c r="B26" t="s">
        <v>2121</v>
      </c>
      <c r="D26" s="4">
        <v>5869224</v>
      </c>
      <c r="F26" s="4">
        <v>2660000</v>
      </c>
      <c r="H26" s="4">
        <v>41850</v>
      </c>
      <c r="I26" s="4">
        <v>8571074</v>
      </c>
      <c r="J26" s="4">
        <v>5869224</v>
      </c>
      <c r="K26" s="4">
        <v>5869224</v>
      </c>
    </row>
    <row r="27" spans="1:11" x14ac:dyDescent="0.35">
      <c r="A27" t="s">
        <v>89</v>
      </c>
      <c r="B27" t="s">
        <v>2125</v>
      </c>
      <c r="D27" s="4">
        <v>6627132</v>
      </c>
      <c r="F27" s="4">
        <v>765405</v>
      </c>
      <c r="I27" s="4">
        <v>7392538</v>
      </c>
      <c r="J27" s="4">
        <v>6627132</v>
      </c>
      <c r="K27" s="4">
        <v>6627132</v>
      </c>
    </row>
    <row r="28" spans="1:11" x14ac:dyDescent="0.35">
      <c r="A28" t="s">
        <v>89</v>
      </c>
      <c r="B28" t="s">
        <v>2127</v>
      </c>
      <c r="E28" s="4">
        <v>1600000</v>
      </c>
      <c r="I28" s="4">
        <v>1600000</v>
      </c>
      <c r="J28">
        <v>1600000</v>
      </c>
      <c r="K28" s="4">
        <v>0</v>
      </c>
    </row>
    <row r="29" spans="1:11" x14ac:dyDescent="0.35">
      <c r="A29" t="s">
        <v>89</v>
      </c>
      <c r="B29" t="s">
        <v>2141</v>
      </c>
      <c r="D29" s="4">
        <v>431247</v>
      </c>
      <c r="E29" s="4">
        <v>56114</v>
      </c>
      <c r="F29" s="4">
        <v>16596</v>
      </c>
      <c r="G29" s="4">
        <v>196585</v>
      </c>
      <c r="H29" s="4">
        <v>557700</v>
      </c>
      <c r="I29" s="4">
        <v>1258242</v>
      </c>
      <c r="J29" s="4">
        <v>487361</v>
      </c>
      <c r="K29" s="4">
        <v>431247</v>
      </c>
    </row>
    <row r="30" spans="1:11" x14ac:dyDescent="0.35">
      <c r="A30" t="s">
        <v>89</v>
      </c>
      <c r="B30" t="s">
        <v>2156</v>
      </c>
      <c r="D30" s="4">
        <v>2290757</v>
      </c>
      <c r="E30" s="4">
        <v>7981</v>
      </c>
      <c r="F30" s="4">
        <v>1052707</v>
      </c>
      <c r="H30" s="4">
        <v>6933952</v>
      </c>
      <c r="I30" s="4">
        <v>10285398</v>
      </c>
      <c r="J30" s="4">
        <v>2298738</v>
      </c>
      <c r="K30" s="4">
        <v>2290757</v>
      </c>
    </row>
    <row r="31" spans="1:11" x14ac:dyDescent="0.35">
      <c r="A31" t="s">
        <v>89</v>
      </c>
      <c r="B31" t="s">
        <v>2163</v>
      </c>
      <c r="D31" s="4">
        <v>16475</v>
      </c>
      <c r="E31" s="4">
        <v>663633</v>
      </c>
      <c r="F31" s="4">
        <v>287614</v>
      </c>
      <c r="H31" s="4">
        <v>24495</v>
      </c>
      <c r="I31" s="4">
        <v>992216</v>
      </c>
      <c r="J31" s="4">
        <v>680108</v>
      </c>
      <c r="K31" s="4">
        <v>16475</v>
      </c>
    </row>
    <row r="32" spans="1:11" x14ac:dyDescent="0.35">
      <c r="A32" t="s">
        <v>89</v>
      </c>
      <c r="B32" t="s">
        <v>2165</v>
      </c>
      <c r="D32" s="4">
        <v>28279</v>
      </c>
      <c r="I32" s="4">
        <v>28279</v>
      </c>
      <c r="J32" s="4">
        <v>28279</v>
      </c>
      <c r="K32" s="4">
        <v>28279</v>
      </c>
    </row>
    <row r="33" spans="1:11" x14ac:dyDescent="0.35">
      <c r="A33" t="s">
        <v>89</v>
      </c>
      <c r="B33" t="s">
        <v>2169</v>
      </c>
      <c r="F33" s="4">
        <v>93000</v>
      </c>
      <c r="H33" s="4">
        <v>76800</v>
      </c>
      <c r="I33" s="4">
        <v>169800</v>
      </c>
      <c r="J33">
        <v>0</v>
      </c>
      <c r="K33" s="4">
        <v>0</v>
      </c>
    </row>
    <row r="34" spans="1:11" x14ac:dyDescent="0.35">
      <c r="A34" t="s">
        <v>89</v>
      </c>
      <c r="B34" t="s">
        <v>2170</v>
      </c>
      <c r="D34" s="4">
        <v>15263115</v>
      </c>
      <c r="E34" s="4">
        <v>2327728</v>
      </c>
      <c r="F34" s="4">
        <v>4875322</v>
      </c>
      <c r="G34" s="4">
        <v>196585</v>
      </c>
      <c r="H34" s="4">
        <v>7634797</v>
      </c>
      <c r="I34" s="4">
        <v>30297547</v>
      </c>
      <c r="J34" s="4">
        <v>17590843</v>
      </c>
      <c r="K34" s="4">
        <v>15263115</v>
      </c>
    </row>
    <row r="35" spans="1:11" x14ac:dyDescent="0.35">
      <c r="A35" t="s">
        <v>96</v>
      </c>
      <c r="B35" t="s">
        <v>2121</v>
      </c>
      <c r="D35" s="4">
        <v>6559328</v>
      </c>
      <c r="F35" s="4">
        <v>2553600</v>
      </c>
      <c r="H35" s="4">
        <v>53100</v>
      </c>
      <c r="I35" s="4">
        <v>9166028</v>
      </c>
      <c r="J35" s="4">
        <v>6559328</v>
      </c>
      <c r="K35" s="4">
        <v>6559328</v>
      </c>
    </row>
    <row r="36" spans="1:11" x14ac:dyDescent="0.35">
      <c r="A36" t="s">
        <v>96</v>
      </c>
      <c r="B36" t="s">
        <v>2125</v>
      </c>
      <c r="D36" s="4">
        <v>6440359</v>
      </c>
      <c r="F36" s="4">
        <v>67568</v>
      </c>
      <c r="I36" s="4">
        <v>6507927</v>
      </c>
      <c r="J36" s="4">
        <v>6440359</v>
      </c>
      <c r="K36" s="4">
        <v>6440359</v>
      </c>
    </row>
    <row r="37" spans="1:11" x14ac:dyDescent="0.35">
      <c r="A37" t="s">
        <v>96</v>
      </c>
      <c r="B37" t="s">
        <v>2127</v>
      </c>
      <c r="E37" s="4">
        <v>1600000</v>
      </c>
      <c r="I37" s="4">
        <v>1600000</v>
      </c>
      <c r="J37">
        <v>1600000</v>
      </c>
      <c r="K37" s="4">
        <v>0</v>
      </c>
    </row>
    <row r="38" spans="1:11" x14ac:dyDescent="0.35">
      <c r="A38" t="s">
        <v>96</v>
      </c>
      <c r="B38" t="s">
        <v>2141</v>
      </c>
      <c r="D38" s="4">
        <v>1503734</v>
      </c>
      <c r="F38" s="4">
        <v>12425</v>
      </c>
      <c r="H38" s="4">
        <v>32177</v>
      </c>
      <c r="I38" s="4">
        <v>1548335</v>
      </c>
      <c r="J38" s="4">
        <v>1503734</v>
      </c>
      <c r="K38" s="4">
        <v>1503734</v>
      </c>
    </row>
    <row r="39" spans="1:11" x14ac:dyDescent="0.35">
      <c r="A39" t="s">
        <v>96</v>
      </c>
      <c r="B39" t="s">
        <v>2156</v>
      </c>
      <c r="D39" s="4">
        <v>543279</v>
      </c>
      <c r="E39" s="4">
        <v>2168991</v>
      </c>
      <c r="F39" s="4">
        <v>10518</v>
      </c>
      <c r="G39" s="4">
        <v>442670</v>
      </c>
      <c r="H39" s="4">
        <v>1087969</v>
      </c>
      <c r="I39" s="4">
        <v>4253427</v>
      </c>
      <c r="J39" s="4">
        <v>2712270</v>
      </c>
      <c r="K39" s="4">
        <v>543279</v>
      </c>
    </row>
    <row r="40" spans="1:11" x14ac:dyDescent="0.35">
      <c r="A40" t="s">
        <v>96</v>
      </c>
      <c r="B40" t="s">
        <v>2163</v>
      </c>
      <c r="D40" s="4">
        <v>1002063</v>
      </c>
      <c r="F40" s="4">
        <v>61897</v>
      </c>
      <c r="I40" s="4">
        <v>1063960</v>
      </c>
      <c r="J40" s="4">
        <v>1002063</v>
      </c>
      <c r="K40" s="4">
        <v>1002063</v>
      </c>
    </row>
    <row r="41" spans="1:11" x14ac:dyDescent="0.35">
      <c r="A41" t="s">
        <v>96</v>
      </c>
      <c r="B41" t="s">
        <v>2165</v>
      </c>
      <c r="D41" s="4">
        <v>14140</v>
      </c>
      <c r="I41" s="4">
        <v>14140</v>
      </c>
      <c r="J41" s="4">
        <v>14140</v>
      </c>
      <c r="K41" s="4">
        <v>14140</v>
      </c>
    </row>
    <row r="42" spans="1:11" x14ac:dyDescent="0.35">
      <c r="A42" t="s">
        <v>96</v>
      </c>
      <c r="B42" t="s">
        <v>2169</v>
      </c>
      <c r="G42" s="4">
        <v>108000</v>
      </c>
      <c r="H42" s="4">
        <v>240000</v>
      </c>
      <c r="I42" s="4">
        <v>348000</v>
      </c>
      <c r="J42">
        <v>0</v>
      </c>
      <c r="K42" s="4">
        <v>0</v>
      </c>
    </row>
    <row r="43" spans="1:11" x14ac:dyDescent="0.35">
      <c r="A43" t="s">
        <v>96</v>
      </c>
      <c r="B43" t="s">
        <v>2170</v>
      </c>
      <c r="D43" s="4">
        <v>16062903</v>
      </c>
      <c r="E43" s="4">
        <v>3768991</v>
      </c>
      <c r="F43" s="4">
        <v>2706007</v>
      </c>
      <c r="G43" s="4">
        <v>550670</v>
      </c>
      <c r="H43" s="4">
        <v>1413246</v>
      </c>
      <c r="I43" s="4">
        <v>24501816</v>
      </c>
      <c r="J43" s="4">
        <v>19831894</v>
      </c>
      <c r="K43" s="4">
        <v>16062903</v>
      </c>
    </row>
    <row r="44" spans="1:11" x14ac:dyDescent="0.35">
      <c r="A44" t="s">
        <v>102</v>
      </c>
      <c r="B44" t="s">
        <v>2121</v>
      </c>
      <c r="D44" s="4">
        <v>1751964</v>
      </c>
      <c r="F44" s="4">
        <v>1012747</v>
      </c>
      <c r="H44" s="4">
        <v>359150</v>
      </c>
      <c r="I44" s="4">
        <v>3123861</v>
      </c>
      <c r="J44" s="4">
        <v>1751964</v>
      </c>
      <c r="K44" s="4">
        <v>1751964</v>
      </c>
    </row>
    <row r="45" spans="1:11" x14ac:dyDescent="0.35">
      <c r="A45" t="s">
        <v>102</v>
      </c>
      <c r="B45" t="s">
        <v>2125</v>
      </c>
      <c r="D45" s="4">
        <v>1677274</v>
      </c>
      <c r="E45" s="4">
        <v>445146</v>
      </c>
      <c r="F45" s="4">
        <v>901110</v>
      </c>
      <c r="H45" s="4">
        <v>770000</v>
      </c>
      <c r="I45" s="4">
        <v>3793531</v>
      </c>
      <c r="J45" s="4">
        <v>2122420</v>
      </c>
      <c r="K45" s="4">
        <v>1677274</v>
      </c>
    </row>
    <row r="46" spans="1:11" x14ac:dyDescent="0.35">
      <c r="A46" t="s">
        <v>102</v>
      </c>
      <c r="B46" t="s">
        <v>2127</v>
      </c>
      <c r="D46" s="4">
        <v>832748</v>
      </c>
      <c r="I46" s="4">
        <v>832748</v>
      </c>
      <c r="J46" s="4">
        <v>832748</v>
      </c>
      <c r="K46" s="4">
        <v>832748</v>
      </c>
    </row>
    <row r="47" spans="1:11" x14ac:dyDescent="0.35">
      <c r="A47" t="s">
        <v>102</v>
      </c>
      <c r="B47" t="s">
        <v>2141</v>
      </c>
      <c r="E47" s="4">
        <v>159856</v>
      </c>
      <c r="F47" s="4">
        <v>288723</v>
      </c>
      <c r="H47" s="4">
        <v>306072</v>
      </c>
      <c r="I47" s="4">
        <v>754652</v>
      </c>
      <c r="J47">
        <v>159856</v>
      </c>
      <c r="K47" s="4">
        <v>0</v>
      </c>
    </row>
    <row r="48" spans="1:11" x14ac:dyDescent="0.35">
      <c r="A48" t="s">
        <v>102</v>
      </c>
      <c r="B48" t="s">
        <v>2156</v>
      </c>
      <c r="D48" s="4">
        <v>53625</v>
      </c>
      <c r="E48" s="4">
        <v>151243</v>
      </c>
      <c r="F48" s="4">
        <v>193040</v>
      </c>
      <c r="G48" s="4">
        <v>52867</v>
      </c>
      <c r="H48" s="4">
        <v>1082014</v>
      </c>
      <c r="I48" s="4">
        <v>1532789</v>
      </c>
      <c r="J48" s="4">
        <v>204868</v>
      </c>
      <c r="K48" s="4">
        <v>53625</v>
      </c>
    </row>
    <row r="49" spans="1:11" x14ac:dyDescent="0.35">
      <c r="A49" t="s">
        <v>102</v>
      </c>
      <c r="B49" t="s">
        <v>2163</v>
      </c>
      <c r="D49" s="4">
        <v>114732</v>
      </c>
      <c r="F49" s="4">
        <v>58320</v>
      </c>
      <c r="I49" s="4">
        <v>173052</v>
      </c>
      <c r="J49" s="4">
        <v>114732</v>
      </c>
      <c r="K49" s="4">
        <v>114732</v>
      </c>
    </row>
    <row r="50" spans="1:11" x14ac:dyDescent="0.35">
      <c r="A50" t="s">
        <v>102</v>
      </c>
      <c r="B50" t="s">
        <v>2165</v>
      </c>
      <c r="F50" s="4">
        <v>32992</v>
      </c>
      <c r="I50" s="4">
        <v>32992</v>
      </c>
      <c r="J50">
        <v>0</v>
      </c>
      <c r="K50" s="4">
        <v>0</v>
      </c>
    </row>
    <row r="51" spans="1:11" x14ac:dyDescent="0.35">
      <c r="A51" t="s">
        <v>102</v>
      </c>
      <c r="B51" t="s">
        <v>2169</v>
      </c>
      <c r="H51" s="4">
        <v>194400</v>
      </c>
      <c r="I51" s="4">
        <v>194400</v>
      </c>
      <c r="J51">
        <v>0</v>
      </c>
      <c r="K51" s="4">
        <v>0</v>
      </c>
    </row>
    <row r="52" spans="1:11" x14ac:dyDescent="0.35">
      <c r="A52" t="s">
        <v>102</v>
      </c>
      <c r="B52" t="s">
        <v>2170</v>
      </c>
      <c r="D52" s="4">
        <v>4430342</v>
      </c>
      <c r="E52" s="4">
        <v>756246</v>
      </c>
      <c r="F52" s="4">
        <v>2486934</v>
      </c>
      <c r="G52" s="4">
        <v>52867</v>
      </c>
      <c r="H52" s="4">
        <v>2711636</v>
      </c>
      <c r="I52" s="4">
        <v>10438024</v>
      </c>
      <c r="J52" s="4">
        <v>5186588</v>
      </c>
      <c r="K52" s="4">
        <v>4430342</v>
      </c>
    </row>
    <row r="53" spans="1:11" x14ac:dyDescent="0.35">
      <c r="A53" t="s">
        <v>109</v>
      </c>
      <c r="B53" t="s">
        <v>2121</v>
      </c>
      <c r="D53" s="4">
        <v>22191043</v>
      </c>
      <c r="E53" s="4">
        <v>232697</v>
      </c>
      <c r="H53" s="4">
        <v>1117626</v>
      </c>
      <c r="I53" s="4">
        <v>23541366</v>
      </c>
      <c r="J53" s="4">
        <v>22423740</v>
      </c>
      <c r="K53" s="4">
        <v>22191043</v>
      </c>
    </row>
    <row r="54" spans="1:11" x14ac:dyDescent="0.35">
      <c r="A54" t="s">
        <v>109</v>
      </c>
      <c r="B54" t="s">
        <v>2125</v>
      </c>
      <c r="D54" s="4">
        <v>11498624</v>
      </c>
      <c r="H54" s="4">
        <v>1009224</v>
      </c>
      <c r="I54" s="4">
        <v>12507848</v>
      </c>
      <c r="J54" s="4">
        <v>11498624</v>
      </c>
      <c r="K54" s="4">
        <v>11498624</v>
      </c>
    </row>
    <row r="55" spans="1:11" x14ac:dyDescent="0.35">
      <c r="A55" t="s">
        <v>109</v>
      </c>
      <c r="B55" t="s">
        <v>2127</v>
      </c>
      <c r="E55" s="4">
        <v>1600000</v>
      </c>
      <c r="I55" s="4">
        <v>1600000</v>
      </c>
      <c r="J55">
        <v>1600000</v>
      </c>
      <c r="K55" s="4">
        <v>0</v>
      </c>
    </row>
    <row r="56" spans="1:11" x14ac:dyDescent="0.35">
      <c r="A56" t="s">
        <v>109</v>
      </c>
      <c r="B56" t="s">
        <v>2141</v>
      </c>
      <c r="D56" s="4">
        <v>1183601</v>
      </c>
      <c r="E56" s="4">
        <v>265767</v>
      </c>
      <c r="F56" s="4">
        <v>116442</v>
      </c>
      <c r="G56" s="4">
        <v>26920</v>
      </c>
      <c r="H56" s="4">
        <v>497484</v>
      </c>
      <c r="I56" s="4">
        <v>2090214</v>
      </c>
      <c r="J56" s="4">
        <v>1449368</v>
      </c>
      <c r="K56" s="4">
        <v>1183601</v>
      </c>
    </row>
    <row r="57" spans="1:11" x14ac:dyDescent="0.35">
      <c r="A57" t="s">
        <v>109</v>
      </c>
      <c r="B57" t="s">
        <v>2156</v>
      </c>
      <c r="D57" s="4">
        <v>1300264</v>
      </c>
      <c r="E57" s="4">
        <v>4354396</v>
      </c>
      <c r="F57" s="4">
        <v>1265304</v>
      </c>
      <c r="G57" s="4">
        <v>100000</v>
      </c>
      <c r="H57" s="4">
        <v>3127986</v>
      </c>
      <c r="I57" s="4">
        <v>10147951</v>
      </c>
      <c r="J57" s="4">
        <v>5654660</v>
      </c>
      <c r="K57" s="4">
        <v>1300264</v>
      </c>
    </row>
    <row r="58" spans="1:11" x14ac:dyDescent="0.35">
      <c r="A58" t="s">
        <v>109</v>
      </c>
      <c r="B58" t="s">
        <v>2163</v>
      </c>
      <c r="D58" s="4">
        <v>1118794</v>
      </c>
      <c r="I58" s="4">
        <v>1118794</v>
      </c>
      <c r="J58" s="4">
        <v>1118794</v>
      </c>
      <c r="K58" s="4">
        <v>1118794</v>
      </c>
    </row>
    <row r="59" spans="1:11" x14ac:dyDescent="0.35">
      <c r="A59" t="s">
        <v>109</v>
      </c>
      <c r="B59" t="s">
        <v>2165</v>
      </c>
      <c r="D59" s="4">
        <v>122543</v>
      </c>
      <c r="I59" s="4">
        <v>122543</v>
      </c>
      <c r="J59" s="4">
        <v>122543</v>
      </c>
      <c r="K59" s="4">
        <v>122543</v>
      </c>
    </row>
    <row r="60" spans="1:11" x14ac:dyDescent="0.35">
      <c r="A60" t="s">
        <v>109</v>
      </c>
      <c r="B60" t="s">
        <v>2169</v>
      </c>
      <c r="F60" s="4">
        <v>180000</v>
      </c>
      <c r="H60" s="4">
        <v>96000</v>
      </c>
      <c r="I60" s="4">
        <v>276000</v>
      </c>
      <c r="J60">
        <v>0</v>
      </c>
      <c r="K60" s="4">
        <v>0</v>
      </c>
    </row>
    <row r="61" spans="1:11" x14ac:dyDescent="0.35">
      <c r="A61" t="s">
        <v>109</v>
      </c>
      <c r="B61" t="s">
        <v>2170</v>
      </c>
      <c r="D61" s="4">
        <v>37414870</v>
      </c>
      <c r="E61" s="4">
        <v>6452860</v>
      </c>
      <c r="F61" s="4">
        <v>1561746</v>
      </c>
      <c r="G61" s="4">
        <v>126920</v>
      </c>
      <c r="H61" s="4">
        <v>5848320</v>
      </c>
      <c r="I61" s="4">
        <v>51404716</v>
      </c>
      <c r="J61" s="4">
        <v>43867730</v>
      </c>
      <c r="K61" s="4">
        <v>37414870</v>
      </c>
    </row>
    <row r="62" spans="1:11" x14ac:dyDescent="0.35">
      <c r="A62" t="s">
        <v>115</v>
      </c>
      <c r="B62" t="s">
        <v>2121</v>
      </c>
      <c r="D62" s="4">
        <v>4449621</v>
      </c>
      <c r="F62" s="4">
        <v>2171901</v>
      </c>
      <c r="H62" s="4">
        <v>64350</v>
      </c>
      <c r="I62" s="4">
        <v>6685872</v>
      </c>
      <c r="J62" s="4">
        <v>4449621</v>
      </c>
      <c r="K62" s="4">
        <v>4449621</v>
      </c>
    </row>
    <row r="63" spans="1:11" x14ac:dyDescent="0.35">
      <c r="A63" t="s">
        <v>115</v>
      </c>
      <c r="B63" t="s">
        <v>2125</v>
      </c>
      <c r="D63" s="4">
        <v>4251558</v>
      </c>
      <c r="E63" s="4">
        <v>910740</v>
      </c>
      <c r="F63" s="4">
        <v>427568</v>
      </c>
      <c r="G63" s="4">
        <v>47277</v>
      </c>
      <c r="I63" s="4">
        <v>5637143</v>
      </c>
      <c r="J63" s="4">
        <v>5162298</v>
      </c>
      <c r="K63" s="4">
        <v>4251558</v>
      </c>
    </row>
    <row r="64" spans="1:11" x14ac:dyDescent="0.35">
      <c r="A64" t="s">
        <v>115</v>
      </c>
      <c r="B64" t="s">
        <v>2127</v>
      </c>
      <c r="D64" s="4">
        <v>800000</v>
      </c>
      <c r="I64" s="4">
        <v>800000</v>
      </c>
      <c r="J64" s="4">
        <v>800000</v>
      </c>
      <c r="K64" s="4">
        <v>800000</v>
      </c>
    </row>
    <row r="65" spans="1:11" x14ac:dyDescent="0.35">
      <c r="A65" t="s">
        <v>115</v>
      </c>
      <c r="B65" t="s">
        <v>2141</v>
      </c>
      <c r="D65" s="4">
        <v>877466</v>
      </c>
      <c r="E65" s="4">
        <v>178566</v>
      </c>
      <c r="H65" s="4">
        <v>361422</v>
      </c>
      <c r="I65" s="4">
        <v>1417454</v>
      </c>
      <c r="J65" s="4">
        <v>1056032</v>
      </c>
      <c r="K65" s="4">
        <v>877466</v>
      </c>
    </row>
    <row r="66" spans="1:11" x14ac:dyDescent="0.35">
      <c r="A66" t="s">
        <v>115</v>
      </c>
      <c r="B66" t="s">
        <v>2156</v>
      </c>
      <c r="D66" s="4">
        <v>2425305</v>
      </c>
      <c r="E66" s="4">
        <v>6018</v>
      </c>
      <c r="F66" s="4">
        <v>9000</v>
      </c>
      <c r="G66" s="4">
        <v>442670</v>
      </c>
      <c r="H66" s="4">
        <v>841001</v>
      </c>
      <c r="I66" s="4">
        <v>3723994</v>
      </c>
      <c r="J66" s="4">
        <v>2431323</v>
      </c>
      <c r="K66" s="4">
        <v>2425305</v>
      </c>
    </row>
    <row r="67" spans="1:11" x14ac:dyDescent="0.35">
      <c r="A67" t="s">
        <v>115</v>
      </c>
      <c r="B67" t="s">
        <v>2163</v>
      </c>
      <c r="D67" s="4">
        <v>435279</v>
      </c>
      <c r="E67" s="4">
        <v>35212</v>
      </c>
      <c r="I67" s="4">
        <v>470491</v>
      </c>
      <c r="J67" s="4">
        <v>470491</v>
      </c>
      <c r="K67" s="4">
        <v>435279</v>
      </c>
    </row>
    <row r="68" spans="1:11" x14ac:dyDescent="0.35">
      <c r="A68" t="s">
        <v>115</v>
      </c>
      <c r="B68" t="s">
        <v>2165</v>
      </c>
      <c r="D68" s="4">
        <v>23566</v>
      </c>
      <c r="I68" s="4">
        <v>23566</v>
      </c>
      <c r="J68" s="4">
        <v>23566</v>
      </c>
      <c r="K68" s="4">
        <v>23566</v>
      </c>
    </row>
    <row r="69" spans="1:11" x14ac:dyDescent="0.35">
      <c r="A69" t="s">
        <v>115</v>
      </c>
      <c r="B69" t="s">
        <v>2169</v>
      </c>
      <c r="D69" s="4">
        <v>7602</v>
      </c>
      <c r="G69" s="4">
        <v>72000</v>
      </c>
      <c r="H69" s="4">
        <v>86400</v>
      </c>
      <c r="I69" s="4">
        <v>166002</v>
      </c>
      <c r="J69" s="4">
        <v>7602</v>
      </c>
      <c r="K69" s="4">
        <v>7602</v>
      </c>
    </row>
    <row r="70" spans="1:11" x14ac:dyDescent="0.35">
      <c r="A70" t="s">
        <v>115</v>
      </c>
      <c r="B70" t="s">
        <v>2170</v>
      </c>
      <c r="D70" s="4">
        <v>13270397</v>
      </c>
      <c r="E70" s="4">
        <v>1130537</v>
      </c>
      <c r="F70" s="4">
        <v>2608469</v>
      </c>
      <c r="G70" s="4">
        <v>561947</v>
      </c>
      <c r="H70" s="4">
        <v>1353172</v>
      </c>
      <c r="I70" s="4">
        <v>18924521</v>
      </c>
      <c r="J70" s="4">
        <v>14400934</v>
      </c>
      <c r="K70" s="4">
        <v>13270397</v>
      </c>
    </row>
    <row r="71" spans="1:11" x14ac:dyDescent="0.35">
      <c r="A71" t="s">
        <v>122</v>
      </c>
      <c r="B71" t="s">
        <v>2121</v>
      </c>
      <c r="D71" s="4">
        <v>4054315</v>
      </c>
      <c r="E71" s="4">
        <v>11317360</v>
      </c>
      <c r="F71" s="4">
        <v>7927059</v>
      </c>
      <c r="G71" s="4">
        <v>15552</v>
      </c>
      <c r="H71" s="4">
        <v>153000</v>
      </c>
      <c r="I71" s="4">
        <v>23467286</v>
      </c>
      <c r="J71" s="4">
        <v>15371675</v>
      </c>
      <c r="K71" s="4">
        <v>4054315</v>
      </c>
    </row>
    <row r="72" spans="1:11" x14ac:dyDescent="0.35">
      <c r="A72" t="s">
        <v>122</v>
      </c>
      <c r="B72" t="s">
        <v>2125</v>
      </c>
      <c r="D72" s="4">
        <v>9895745</v>
      </c>
      <c r="E72" s="4">
        <v>1135968</v>
      </c>
      <c r="F72" s="4">
        <v>1063110</v>
      </c>
      <c r="I72" s="4">
        <v>12094824</v>
      </c>
      <c r="J72" s="4">
        <v>11031713</v>
      </c>
      <c r="K72" s="4">
        <v>9895745</v>
      </c>
    </row>
    <row r="73" spans="1:11" x14ac:dyDescent="0.35">
      <c r="A73" t="s">
        <v>122</v>
      </c>
      <c r="B73" t="s">
        <v>2127</v>
      </c>
      <c r="G73" s="4">
        <v>1600000</v>
      </c>
      <c r="H73" s="4">
        <v>800000</v>
      </c>
      <c r="I73" s="4">
        <v>2400000</v>
      </c>
      <c r="J73">
        <v>0</v>
      </c>
      <c r="K73" s="4">
        <v>0</v>
      </c>
    </row>
    <row r="74" spans="1:11" x14ac:dyDescent="0.35">
      <c r="A74" t="s">
        <v>122</v>
      </c>
      <c r="B74" t="s">
        <v>2141</v>
      </c>
      <c r="D74" s="4">
        <v>996809</v>
      </c>
      <c r="F74" s="4">
        <v>46172</v>
      </c>
      <c r="G74" s="4">
        <v>370136</v>
      </c>
      <c r="H74" s="4">
        <v>185394</v>
      </c>
      <c r="I74" s="4">
        <v>1598510</v>
      </c>
      <c r="J74" s="4">
        <v>996809</v>
      </c>
      <c r="K74" s="4">
        <v>996809</v>
      </c>
    </row>
    <row r="75" spans="1:11" x14ac:dyDescent="0.35">
      <c r="A75" t="s">
        <v>122</v>
      </c>
      <c r="B75" t="s">
        <v>2156</v>
      </c>
      <c r="D75" s="4">
        <v>1001838</v>
      </c>
      <c r="E75" s="4">
        <v>5764</v>
      </c>
      <c r="F75" s="4">
        <v>9000</v>
      </c>
      <c r="G75" s="4">
        <v>2136618</v>
      </c>
      <c r="H75" s="4">
        <v>2322786</v>
      </c>
      <c r="I75" s="4">
        <v>5476006</v>
      </c>
      <c r="J75" s="4">
        <v>1007602</v>
      </c>
      <c r="K75" s="4">
        <v>1001838</v>
      </c>
    </row>
    <row r="76" spans="1:11" x14ac:dyDescent="0.35">
      <c r="A76" t="s">
        <v>122</v>
      </c>
      <c r="B76" t="s">
        <v>2163</v>
      </c>
      <c r="D76" s="4">
        <v>1035766</v>
      </c>
      <c r="E76" s="4">
        <v>44015</v>
      </c>
      <c r="I76" s="4">
        <v>1079782</v>
      </c>
      <c r="J76" s="4">
        <v>1079781</v>
      </c>
      <c r="K76" s="4">
        <v>1035766</v>
      </c>
    </row>
    <row r="77" spans="1:11" x14ac:dyDescent="0.35">
      <c r="A77" t="s">
        <v>122</v>
      </c>
      <c r="B77" t="s">
        <v>2165</v>
      </c>
      <c r="G77" s="4">
        <v>98977</v>
      </c>
      <c r="I77" s="4">
        <v>98977</v>
      </c>
      <c r="J77">
        <v>0</v>
      </c>
      <c r="K77" s="4">
        <v>0</v>
      </c>
    </row>
    <row r="78" spans="1:11" x14ac:dyDescent="0.35">
      <c r="A78" t="s">
        <v>122</v>
      </c>
      <c r="B78" t="s">
        <v>2169</v>
      </c>
      <c r="G78" s="4">
        <v>270000</v>
      </c>
      <c r="H78" s="4">
        <v>115200</v>
      </c>
      <c r="I78" s="4">
        <v>385200</v>
      </c>
      <c r="J78">
        <v>0</v>
      </c>
      <c r="K78" s="4">
        <v>0</v>
      </c>
    </row>
    <row r="79" spans="1:11" x14ac:dyDescent="0.35">
      <c r="A79" t="s">
        <v>122</v>
      </c>
      <c r="B79" t="s">
        <v>2170</v>
      </c>
      <c r="D79" s="4">
        <v>16984472</v>
      </c>
      <c r="E79" s="4">
        <v>12503108</v>
      </c>
      <c r="F79" s="4">
        <v>9045341</v>
      </c>
      <c r="G79" s="4">
        <v>4491283</v>
      </c>
      <c r="H79" s="4">
        <v>3576380</v>
      </c>
      <c r="I79" s="4">
        <v>46600585</v>
      </c>
      <c r="J79" s="4">
        <v>29487580</v>
      </c>
      <c r="K79" s="4">
        <v>16984472</v>
      </c>
    </row>
    <row r="80" spans="1:11" x14ac:dyDescent="0.35">
      <c r="A80" t="s">
        <v>129</v>
      </c>
      <c r="B80" t="s">
        <v>2121</v>
      </c>
      <c r="D80" s="4">
        <v>10949957</v>
      </c>
      <c r="H80" s="4">
        <v>51300</v>
      </c>
      <c r="I80" s="4">
        <v>11001257</v>
      </c>
      <c r="J80" s="4">
        <v>10949957</v>
      </c>
      <c r="K80" s="4">
        <v>10949957</v>
      </c>
    </row>
    <row r="81" spans="1:11" x14ac:dyDescent="0.35">
      <c r="A81" t="s">
        <v>129</v>
      </c>
      <c r="B81" t="s">
        <v>2125</v>
      </c>
      <c r="D81" s="4">
        <v>8784307</v>
      </c>
      <c r="E81" s="4">
        <v>3768</v>
      </c>
      <c r="F81" s="4">
        <v>686735</v>
      </c>
      <c r="I81" s="4">
        <v>9474810</v>
      </c>
      <c r="J81" s="4">
        <v>8788075</v>
      </c>
      <c r="K81" s="4">
        <v>8784307</v>
      </c>
    </row>
    <row r="82" spans="1:11" x14ac:dyDescent="0.35">
      <c r="A82" t="s">
        <v>129</v>
      </c>
      <c r="B82" t="s">
        <v>2127</v>
      </c>
      <c r="D82" s="4">
        <v>1600000</v>
      </c>
      <c r="I82" s="4">
        <v>1600000</v>
      </c>
      <c r="J82" s="4">
        <v>1600000</v>
      </c>
      <c r="K82" s="4">
        <v>1600000</v>
      </c>
    </row>
    <row r="83" spans="1:11" x14ac:dyDescent="0.35">
      <c r="A83" t="s">
        <v>129</v>
      </c>
      <c r="B83" t="s">
        <v>2141</v>
      </c>
      <c r="D83" s="4">
        <v>348239</v>
      </c>
      <c r="E83" s="4">
        <v>210841</v>
      </c>
      <c r="F83" s="4">
        <v>417313</v>
      </c>
      <c r="G83" s="4">
        <v>248041</v>
      </c>
      <c r="H83" s="4">
        <v>868802</v>
      </c>
      <c r="I83" s="4">
        <v>2093237</v>
      </c>
      <c r="J83" s="4">
        <v>559080</v>
      </c>
      <c r="K83" s="4">
        <v>348239</v>
      </c>
    </row>
    <row r="84" spans="1:11" x14ac:dyDescent="0.35">
      <c r="A84" t="s">
        <v>129</v>
      </c>
      <c r="B84" t="s">
        <v>2156</v>
      </c>
      <c r="D84" s="4">
        <v>87180</v>
      </c>
      <c r="E84" s="4">
        <v>11085</v>
      </c>
      <c r="G84" s="4">
        <v>15019</v>
      </c>
      <c r="H84" s="4">
        <v>7121970</v>
      </c>
      <c r="I84" s="4">
        <v>7235254</v>
      </c>
      <c r="J84" s="4">
        <v>98265</v>
      </c>
      <c r="K84" s="4">
        <v>87180</v>
      </c>
    </row>
    <row r="85" spans="1:11" x14ac:dyDescent="0.35">
      <c r="A85" t="s">
        <v>129</v>
      </c>
      <c r="B85" t="s">
        <v>2163</v>
      </c>
      <c r="D85" s="4">
        <v>1149046</v>
      </c>
      <c r="E85" s="4">
        <v>70425</v>
      </c>
      <c r="I85" s="4">
        <v>1219471</v>
      </c>
      <c r="J85" s="4">
        <v>1219471</v>
      </c>
      <c r="K85" s="4">
        <v>1149046</v>
      </c>
    </row>
    <row r="86" spans="1:11" x14ac:dyDescent="0.35">
      <c r="A86" t="s">
        <v>129</v>
      </c>
      <c r="B86" t="s">
        <v>2165</v>
      </c>
      <c r="F86" s="4">
        <v>28279</v>
      </c>
      <c r="I86" s="4">
        <v>28279</v>
      </c>
      <c r="J86">
        <v>0</v>
      </c>
      <c r="K86" s="4">
        <v>0</v>
      </c>
    </row>
    <row r="87" spans="1:11" x14ac:dyDescent="0.35">
      <c r="A87" t="s">
        <v>129</v>
      </c>
      <c r="B87" t="s">
        <v>2169</v>
      </c>
      <c r="H87" s="4">
        <v>255600</v>
      </c>
      <c r="I87" s="4">
        <v>255600</v>
      </c>
      <c r="J87">
        <v>0</v>
      </c>
      <c r="K87" s="4">
        <v>0</v>
      </c>
    </row>
    <row r="88" spans="1:11" x14ac:dyDescent="0.35">
      <c r="A88" t="s">
        <v>129</v>
      </c>
      <c r="B88" t="s">
        <v>2170</v>
      </c>
      <c r="D88" s="4">
        <v>22918730</v>
      </c>
      <c r="E88" s="4">
        <v>296119</v>
      </c>
      <c r="F88" s="4">
        <v>1132327</v>
      </c>
      <c r="G88" s="4">
        <v>263059</v>
      </c>
      <c r="H88" s="4">
        <v>8297673</v>
      </c>
      <c r="I88" s="4">
        <v>32907908</v>
      </c>
      <c r="J88" s="4">
        <v>23214849</v>
      </c>
      <c r="K88" s="4">
        <v>22918730</v>
      </c>
    </row>
    <row r="89" spans="1:11" x14ac:dyDescent="0.35">
      <c r="A89" t="s">
        <v>136</v>
      </c>
      <c r="B89" t="s">
        <v>2121</v>
      </c>
      <c r="D89" s="4">
        <v>12799324</v>
      </c>
      <c r="E89" s="4">
        <v>375430</v>
      </c>
      <c r="F89" s="4">
        <v>5492760</v>
      </c>
      <c r="H89" s="4">
        <v>89550</v>
      </c>
      <c r="I89" s="4">
        <v>18757063</v>
      </c>
      <c r="J89" s="4">
        <v>13174754</v>
      </c>
      <c r="K89" s="4">
        <v>12799324</v>
      </c>
    </row>
    <row r="90" spans="1:11" x14ac:dyDescent="0.35">
      <c r="A90" t="s">
        <v>136</v>
      </c>
      <c r="B90" t="s">
        <v>2125</v>
      </c>
      <c r="D90" s="4">
        <v>5105216</v>
      </c>
      <c r="F90" s="4">
        <v>2994424</v>
      </c>
      <c r="G90" s="4">
        <v>2889802</v>
      </c>
      <c r="H90" s="4">
        <v>2149920</v>
      </c>
      <c r="I90" s="4">
        <v>13139362</v>
      </c>
      <c r="J90" s="4">
        <v>5105216</v>
      </c>
      <c r="K90" s="4">
        <v>5105216</v>
      </c>
    </row>
    <row r="91" spans="1:11" x14ac:dyDescent="0.35">
      <c r="A91" t="s">
        <v>136</v>
      </c>
      <c r="B91" t="s">
        <v>2127</v>
      </c>
      <c r="D91" s="4">
        <v>3200000</v>
      </c>
      <c r="I91" s="4">
        <v>3200000</v>
      </c>
      <c r="J91" s="4">
        <v>3200000</v>
      </c>
      <c r="K91" s="4">
        <v>3200000</v>
      </c>
    </row>
    <row r="92" spans="1:11" x14ac:dyDescent="0.35">
      <c r="A92" t="s">
        <v>136</v>
      </c>
      <c r="B92" t="s">
        <v>2141</v>
      </c>
      <c r="D92" s="4">
        <v>1803557</v>
      </c>
      <c r="E92" s="4">
        <v>26920</v>
      </c>
      <c r="F92" s="4">
        <v>400000</v>
      </c>
      <c r="G92" s="4">
        <v>40221</v>
      </c>
      <c r="H92" s="4">
        <v>125091</v>
      </c>
      <c r="I92" s="4">
        <v>2395789</v>
      </c>
      <c r="J92" s="4">
        <v>1830477</v>
      </c>
      <c r="K92" s="4">
        <v>1803557</v>
      </c>
    </row>
    <row r="93" spans="1:11" x14ac:dyDescent="0.35">
      <c r="A93" t="s">
        <v>136</v>
      </c>
      <c r="B93" t="s">
        <v>2156</v>
      </c>
      <c r="D93" s="4">
        <v>161788</v>
      </c>
      <c r="E93" s="4">
        <v>4339311</v>
      </c>
      <c r="F93" s="4">
        <v>55378</v>
      </c>
      <c r="G93" s="4">
        <v>1804939</v>
      </c>
      <c r="H93" s="4">
        <v>3503832</v>
      </c>
      <c r="I93" s="4">
        <v>9865248</v>
      </c>
      <c r="J93" s="4">
        <v>4501099</v>
      </c>
      <c r="K93" s="4">
        <v>161788</v>
      </c>
    </row>
    <row r="94" spans="1:11" x14ac:dyDescent="0.35">
      <c r="A94" t="s">
        <v>136</v>
      </c>
      <c r="B94" t="s">
        <v>2163</v>
      </c>
      <c r="D94" s="4">
        <v>1094077</v>
      </c>
      <c r="I94" s="4">
        <v>1094077</v>
      </c>
      <c r="J94" s="4">
        <v>1094077</v>
      </c>
      <c r="K94" s="4">
        <v>1094077</v>
      </c>
    </row>
    <row r="95" spans="1:11" x14ac:dyDescent="0.35">
      <c r="A95" t="s">
        <v>136</v>
      </c>
      <c r="B95" t="s">
        <v>2165</v>
      </c>
      <c r="D95" s="4">
        <v>131970</v>
      </c>
      <c r="I95" s="4">
        <v>131970</v>
      </c>
      <c r="J95" s="4">
        <v>131970</v>
      </c>
      <c r="K95" s="4">
        <v>131970</v>
      </c>
    </row>
    <row r="96" spans="1:11" x14ac:dyDescent="0.35">
      <c r="A96" t="s">
        <v>136</v>
      </c>
      <c r="B96" t="s">
        <v>2169</v>
      </c>
      <c r="G96" s="4">
        <v>100500</v>
      </c>
      <c r="H96" s="4">
        <v>28800</v>
      </c>
      <c r="I96" s="4">
        <v>129300</v>
      </c>
      <c r="J96">
        <v>0</v>
      </c>
      <c r="K96" s="4">
        <v>0</v>
      </c>
    </row>
    <row r="97" spans="1:11" x14ac:dyDescent="0.35">
      <c r="A97" t="s">
        <v>136</v>
      </c>
      <c r="B97" t="s">
        <v>2170</v>
      </c>
      <c r="D97" s="4">
        <v>24295931</v>
      </c>
      <c r="E97" s="4">
        <v>4741661</v>
      </c>
      <c r="F97" s="4">
        <v>8942562</v>
      </c>
      <c r="G97" s="4">
        <v>4835462</v>
      </c>
      <c r="H97" s="4">
        <v>5897193</v>
      </c>
      <c r="I97" s="4">
        <v>48712809</v>
      </c>
      <c r="J97" s="4">
        <v>29037592</v>
      </c>
      <c r="K97" s="4">
        <v>24295931</v>
      </c>
    </row>
    <row r="98" spans="1:11" x14ac:dyDescent="0.35">
      <c r="A98" t="s">
        <v>142</v>
      </c>
      <c r="B98" t="s">
        <v>2121</v>
      </c>
      <c r="D98" s="4">
        <v>10390139</v>
      </c>
      <c r="E98" s="4">
        <v>282005</v>
      </c>
      <c r="F98" s="4">
        <v>4730476</v>
      </c>
      <c r="G98" s="4">
        <v>4187</v>
      </c>
      <c r="H98" s="4">
        <v>748328</v>
      </c>
      <c r="I98" s="4">
        <v>16155134</v>
      </c>
      <c r="J98" s="4">
        <v>10672144</v>
      </c>
      <c r="K98" s="4">
        <v>10390139</v>
      </c>
    </row>
    <row r="99" spans="1:11" x14ac:dyDescent="0.35">
      <c r="A99" t="s">
        <v>142</v>
      </c>
      <c r="B99" t="s">
        <v>2125</v>
      </c>
      <c r="D99" s="4">
        <v>9617257</v>
      </c>
      <c r="F99" s="4">
        <v>337838</v>
      </c>
      <c r="I99" s="4">
        <v>9955095</v>
      </c>
      <c r="J99" s="4">
        <v>9617257</v>
      </c>
      <c r="K99" s="4">
        <v>9617257</v>
      </c>
    </row>
    <row r="100" spans="1:11" x14ac:dyDescent="0.35">
      <c r="A100" t="s">
        <v>142</v>
      </c>
      <c r="B100" t="s">
        <v>2127</v>
      </c>
      <c r="D100" s="4">
        <v>39920</v>
      </c>
      <c r="G100" s="4">
        <v>1600000</v>
      </c>
      <c r="I100" s="4">
        <v>1639920</v>
      </c>
      <c r="J100" s="4">
        <v>39920</v>
      </c>
      <c r="K100" s="4">
        <v>39920</v>
      </c>
    </row>
    <row r="101" spans="1:11" x14ac:dyDescent="0.35">
      <c r="A101" t="s">
        <v>142</v>
      </c>
      <c r="B101" t="s">
        <v>2141</v>
      </c>
      <c r="D101" s="4">
        <v>830891</v>
      </c>
      <c r="E101" s="4">
        <v>170833</v>
      </c>
      <c r="F101" s="4">
        <v>174432</v>
      </c>
      <c r="G101" s="4">
        <v>56114</v>
      </c>
      <c r="H101" s="4">
        <v>392685</v>
      </c>
      <c r="I101" s="4">
        <v>1624954</v>
      </c>
      <c r="J101" s="4">
        <v>1001724</v>
      </c>
      <c r="K101" s="4">
        <v>830891</v>
      </c>
    </row>
    <row r="102" spans="1:11" x14ac:dyDescent="0.35">
      <c r="A102" t="s">
        <v>142</v>
      </c>
      <c r="B102" t="s">
        <v>2156</v>
      </c>
      <c r="D102" s="4">
        <v>1244027</v>
      </c>
      <c r="E102" s="4">
        <v>4471278</v>
      </c>
      <c r="F102" s="4">
        <v>1935056</v>
      </c>
      <c r="G102" s="4">
        <v>41767</v>
      </c>
      <c r="H102" s="4">
        <v>3144850</v>
      </c>
      <c r="I102" s="4">
        <v>10836978</v>
      </c>
      <c r="J102" s="4">
        <v>5715305</v>
      </c>
      <c r="K102" s="4">
        <v>1244027</v>
      </c>
    </row>
    <row r="103" spans="1:11" x14ac:dyDescent="0.35">
      <c r="A103" t="s">
        <v>142</v>
      </c>
      <c r="B103" t="s">
        <v>2163</v>
      </c>
      <c r="D103" s="4">
        <v>216708</v>
      </c>
      <c r="E103" s="4">
        <v>57220</v>
      </c>
      <c r="F103" s="4">
        <v>393106</v>
      </c>
      <c r="I103" s="4">
        <v>667034</v>
      </c>
      <c r="J103" s="4">
        <v>273928</v>
      </c>
      <c r="K103" s="4">
        <v>216708</v>
      </c>
    </row>
    <row r="104" spans="1:11" x14ac:dyDescent="0.35">
      <c r="A104" t="s">
        <v>142</v>
      </c>
      <c r="B104" t="s">
        <v>2165</v>
      </c>
      <c r="D104" s="4">
        <v>23566</v>
      </c>
      <c r="I104" s="4">
        <v>23566</v>
      </c>
      <c r="J104" s="4">
        <v>23566</v>
      </c>
      <c r="K104" s="4">
        <v>23566</v>
      </c>
    </row>
    <row r="105" spans="1:11" x14ac:dyDescent="0.35">
      <c r="A105" t="s">
        <v>142</v>
      </c>
      <c r="B105" t="s">
        <v>2169</v>
      </c>
      <c r="F105" s="4">
        <v>72000</v>
      </c>
      <c r="H105" s="4">
        <v>76800</v>
      </c>
      <c r="I105" s="4">
        <v>148800</v>
      </c>
      <c r="J105">
        <v>0</v>
      </c>
      <c r="K105" s="4">
        <v>0</v>
      </c>
    </row>
    <row r="106" spans="1:11" x14ac:dyDescent="0.35">
      <c r="A106" t="s">
        <v>142</v>
      </c>
      <c r="B106" t="s">
        <v>2170</v>
      </c>
      <c r="D106" s="4">
        <v>22362507</v>
      </c>
      <c r="E106" s="4">
        <v>4981335</v>
      </c>
      <c r="F106" s="4">
        <v>7642907</v>
      </c>
      <c r="G106" s="4">
        <v>1702068</v>
      </c>
      <c r="H106" s="4">
        <v>4362663</v>
      </c>
      <c r="I106" s="4">
        <v>41051481</v>
      </c>
      <c r="J106" s="4">
        <v>27343842</v>
      </c>
      <c r="K106" s="4">
        <v>22362507</v>
      </c>
    </row>
    <row r="107" spans="1:11" x14ac:dyDescent="0.35">
      <c r="A107" t="s">
        <v>147</v>
      </c>
      <c r="B107" t="s">
        <v>2121</v>
      </c>
      <c r="D107" s="4">
        <v>52946706</v>
      </c>
      <c r="E107" s="4">
        <v>6065997</v>
      </c>
      <c r="F107" s="4">
        <v>27227597</v>
      </c>
      <c r="H107" s="4">
        <v>1690803</v>
      </c>
      <c r="I107" s="4">
        <v>87931104</v>
      </c>
      <c r="J107" s="4">
        <v>59012703</v>
      </c>
      <c r="K107" s="4">
        <v>52946706</v>
      </c>
    </row>
    <row r="108" spans="1:11" x14ac:dyDescent="0.35">
      <c r="A108" t="s">
        <v>147</v>
      </c>
      <c r="B108" t="s">
        <v>2125</v>
      </c>
      <c r="D108" s="4">
        <v>43442795</v>
      </c>
      <c r="F108" s="4">
        <v>2229460</v>
      </c>
      <c r="G108" s="4">
        <v>5222185</v>
      </c>
      <c r="H108" s="4">
        <v>4425840</v>
      </c>
      <c r="I108" s="4">
        <v>55320279</v>
      </c>
      <c r="J108" s="4">
        <v>43442795</v>
      </c>
      <c r="K108" s="4">
        <v>43442795</v>
      </c>
    </row>
    <row r="109" spans="1:11" x14ac:dyDescent="0.35">
      <c r="A109" t="s">
        <v>147</v>
      </c>
      <c r="B109" t="s">
        <v>2127</v>
      </c>
      <c r="D109" s="4">
        <v>2400000</v>
      </c>
      <c r="E109" s="4">
        <v>8800000</v>
      </c>
      <c r="I109" s="4">
        <v>11200000</v>
      </c>
      <c r="J109" s="4">
        <v>11200000</v>
      </c>
      <c r="K109" s="4">
        <v>2400000</v>
      </c>
    </row>
    <row r="110" spans="1:11" x14ac:dyDescent="0.35">
      <c r="A110" t="s">
        <v>147</v>
      </c>
      <c r="B110" t="s">
        <v>2141</v>
      </c>
      <c r="D110" s="4">
        <v>3184141</v>
      </c>
      <c r="E110" s="4">
        <v>1272934</v>
      </c>
      <c r="F110" s="4">
        <v>1916767</v>
      </c>
      <c r="G110" s="4">
        <v>112228</v>
      </c>
      <c r="H110" s="4">
        <v>3263928</v>
      </c>
      <c r="I110" s="4">
        <v>9749998</v>
      </c>
      <c r="J110" s="4">
        <v>4457075</v>
      </c>
      <c r="K110" s="4">
        <v>3184141</v>
      </c>
    </row>
    <row r="111" spans="1:11" x14ac:dyDescent="0.35">
      <c r="A111" t="s">
        <v>147</v>
      </c>
      <c r="B111" t="s">
        <v>2156</v>
      </c>
      <c r="D111" s="4">
        <v>2304899</v>
      </c>
      <c r="E111" s="4">
        <v>216028</v>
      </c>
      <c r="F111" s="4">
        <v>17142306</v>
      </c>
      <c r="G111" s="4">
        <v>117178</v>
      </c>
      <c r="H111" s="4">
        <v>8608580</v>
      </c>
      <c r="I111" s="4">
        <v>28388991</v>
      </c>
      <c r="J111" s="4">
        <v>2520927</v>
      </c>
      <c r="K111" s="4">
        <v>2304899</v>
      </c>
    </row>
    <row r="112" spans="1:11" x14ac:dyDescent="0.35">
      <c r="A112" t="s">
        <v>147</v>
      </c>
      <c r="B112" t="s">
        <v>2163</v>
      </c>
      <c r="D112" s="4">
        <v>8591314</v>
      </c>
      <c r="F112" s="4">
        <v>154054</v>
      </c>
      <c r="I112" s="4">
        <v>8745368</v>
      </c>
      <c r="J112" s="4">
        <v>8591314</v>
      </c>
      <c r="K112" s="4">
        <v>8591314</v>
      </c>
    </row>
    <row r="113" spans="1:11" x14ac:dyDescent="0.35">
      <c r="A113" t="s">
        <v>147</v>
      </c>
      <c r="B113" t="s">
        <v>2165</v>
      </c>
      <c r="D113" s="4">
        <v>188528</v>
      </c>
      <c r="I113" s="4">
        <v>188528</v>
      </c>
      <c r="J113" s="4">
        <v>188528</v>
      </c>
      <c r="K113" s="4">
        <v>188528</v>
      </c>
    </row>
    <row r="114" spans="1:11" x14ac:dyDescent="0.35">
      <c r="A114" t="s">
        <v>147</v>
      </c>
      <c r="B114" t="s">
        <v>2169</v>
      </c>
      <c r="D114" s="4">
        <v>250000</v>
      </c>
      <c r="F114" s="4">
        <v>3855000</v>
      </c>
      <c r="H114" s="4">
        <v>960000</v>
      </c>
      <c r="I114" s="4">
        <v>5065000</v>
      </c>
      <c r="J114" s="4">
        <v>250000</v>
      </c>
      <c r="K114" s="4">
        <v>250000</v>
      </c>
    </row>
    <row r="115" spans="1:11" x14ac:dyDescent="0.35">
      <c r="A115" t="s">
        <v>147</v>
      </c>
      <c r="B115" t="s">
        <v>2170</v>
      </c>
      <c r="D115" s="4">
        <v>113308383</v>
      </c>
      <c r="E115" s="4">
        <v>16354960</v>
      </c>
      <c r="F115" s="4">
        <v>52525184</v>
      </c>
      <c r="G115" s="4">
        <v>5451591</v>
      </c>
      <c r="H115" s="4">
        <v>18949151</v>
      </c>
      <c r="I115" s="4">
        <v>206589269</v>
      </c>
      <c r="J115" s="4">
        <v>129663343</v>
      </c>
      <c r="K115" s="4">
        <v>113308383</v>
      </c>
    </row>
    <row r="116" spans="1:11" x14ac:dyDescent="0.35">
      <c r="A116" t="s">
        <v>154</v>
      </c>
      <c r="B116" t="s">
        <v>2121</v>
      </c>
      <c r="D116" s="4">
        <v>65656189</v>
      </c>
      <c r="F116" s="4">
        <v>14709800</v>
      </c>
      <c r="H116" s="4">
        <v>409050</v>
      </c>
      <c r="I116" s="4">
        <v>80775039</v>
      </c>
      <c r="J116" s="4">
        <v>65656189</v>
      </c>
      <c r="K116" s="4">
        <v>65656189</v>
      </c>
    </row>
    <row r="117" spans="1:11" x14ac:dyDescent="0.35">
      <c r="A117" t="s">
        <v>154</v>
      </c>
      <c r="B117" t="s">
        <v>2125</v>
      </c>
      <c r="D117" s="4">
        <v>38631862</v>
      </c>
      <c r="F117" s="4">
        <v>1178762</v>
      </c>
      <c r="G117" s="4">
        <v>1019371</v>
      </c>
      <c r="H117" s="4">
        <v>234513</v>
      </c>
      <c r="I117" s="4">
        <v>41064508</v>
      </c>
      <c r="J117" s="4">
        <v>38631862</v>
      </c>
      <c r="K117" s="4">
        <v>38631862</v>
      </c>
    </row>
    <row r="118" spans="1:11" x14ac:dyDescent="0.35">
      <c r="A118" t="s">
        <v>154</v>
      </c>
      <c r="B118" t="s">
        <v>2127</v>
      </c>
      <c r="D118" s="4">
        <v>39540</v>
      </c>
      <c r="E118" s="4">
        <v>9763920</v>
      </c>
      <c r="I118" s="4">
        <v>9803460</v>
      </c>
      <c r="J118" s="4">
        <v>9803460</v>
      </c>
      <c r="K118" s="4">
        <v>39540</v>
      </c>
    </row>
    <row r="119" spans="1:11" x14ac:dyDescent="0.35">
      <c r="A119" t="s">
        <v>154</v>
      </c>
      <c r="B119" t="s">
        <v>2141</v>
      </c>
      <c r="D119" s="4">
        <v>5718573</v>
      </c>
      <c r="E119" s="4">
        <v>619203</v>
      </c>
      <c r="F119" s="4">
        <v>309345</v>
      </c>
      <c r="G119" s="4">
        <v>1022998</v>
      </c>
      <c r="H119" s="4">
        <v>2309877</v>
      </c>
      <c r="I119" s="4">
        <v>9979996</v>
      </c>
      <c r="J119" s="4">
        <v>6337776</v>
      </c>
      <c r="K119" s="4">
        <v>5718573</v>
      </c>
    </row>
    <row r="120" spans="1:11" x14ac:dyDescent="0.35">
      <c r="A120" t="s">
        <v>154</v>
      </c>
      <c r="B120" t="s">
        <v>2156</v>
      </c>
      <c r="D120" s="4">
        <v>2061964</v>
      </c>
      <c r="E120" s="4">
        <v>2455760</v>
      </c>
      <c r="F120" s="4">
        <v>269778</v>
      </c>
      <c r="G120" s="4">
        <v>7100211</v>
      </c>
      <c r="H120" s="4">
        <v>11413789</v>
      </c>
      <c r="I120" s="4">
        <v>23301502</v>
      </c>
      <c r="J120" s="4">
        <v>4517724</v>
      </c>
      <c r="K120" s="4">
        <v>2061964</v>
      </c>
    </row>
    <row r="121" spans="1:11" x14ac:dyDescent="0.35">
      <c r="A121" t="s">
        <v>154</v>
      </c>
      <c r="B121" t="s">
        <v>2163</v>
      </c>
      <c r="D121" s="4">
        <v>4644547</v>
      </c>
      <c r="I121" s="4">
        <v>4644547</v>
      </c>
      <c r="J121" s="4">
        <v>4644547</v>
      </c>
      <c r="K121" s="4">
        <v>4644547</v>
      </c>
    </row>
    <row r="122" spans="1:11" x14ac:dyDescent="0.35">
      <c r="A122" t="s">
        <v>154</v>
      </c>
      <c r="B122" t="s">
        <v>2165</v>
      </c>
      <c r="D122" s="4">
        <v>56558</v>
      </c>
      <c r="I122" s="4">
        <v>56558</v>
      </c>
      <c r="J122" s="4">
        <v>56558</v>
      </c>
      <c r="K122" s="4">
        <v>56558</v>
      </c>
    </row>
    <row r="123" spans="1:11" x14ac:dyDescent="0.35">
      <c r="A123" t="s">
        <v>154</v>
      </c>
      <c r="B123" t="s">
        <v>2169</v>
      </c>
      <c r="D123" s="4">
        <v>50000</v>
      </c>
      <c r="E123" s="4">
        <v>30022500</v>
      </c>
      <c r="G123" s="4">
        <v>3840000</v>
      </c>
      <c r="I123" s="4">
        <v>33912500</v>
      </c>
      <c r="J123" s="4">
        <v>30072500</v>
      </c>
      <c r="K123" s="4">
        <v>50000</v>
      </c>
    </row>
    <row r="124" spans="1:11" x14ac:dyDescent="0.35">
      <c r="A124" t="s">
        <v>154</v>
      </c>
      <c r="B124" t="s">
        <v>2170</v>
      </c>
      <c r="D124" s="4">
        <v>116859234</v>
      </c>
      <c r="E124" s="4">
        <v>42861383</v>
      </c>
      <c r="F124" s="4">
        <v>16467685</v>
      </c>
      <c r="G124" s="4">
        <v>12982580</v>
      </c>
      <c r="H124" s="4">
        <v>14367228</v>
      </c>
      <c r="I124" s="4">
        <v>203538111</v>
      </c>
      <c r="J124" s="4">
        <v>159720617</v>
      </c>
      <c r="K124" s="4">
        <v>116859234</v>
      </c>
    </row>
    <row r="125" spans="1:11" x14ac:dyDescent="0.35">
      <c r="A125" t="s">
        <v>162</v>
      </c>
      <c r="B125" t="s">
        <v>2121</v>
      </c>
      <c r="D125" s="4">
        <v>41443099</v>
      </c>
      <c r="H125" s="4">
        <v>180000</v>
      </c>
      <c r="I125" s="4">
        <v>41623099</v>
      </c>
      <c r="J125" s="4">
        <v>41443099</v>
      </c>
      <c r="K125" s="4">
        <v>41443099</v>
      </c>
    </row>
    <row r="126" spans="1:11" x14ac:dyDescent="0.35">
      <c r="A126" t="s">
        <v>162</v>
      </c>
      <c r="B126" t="s">
        <v>2125</v>
      </c>
      <c r="D126" s="4">
        <v>17194597</v>
      </c>
      <c r="F126" s="4">
        <v>2694942</v>
      </c>
      <c r="G126" s="4">
        <v>242186</v>
      </c>
      <c r="H126" s="4">
        <v>2761760</v>
      </c>
      <c r="I126" s="4">
        <v>22893485</v>
      </c>
      <c r="J126" s="4">
        <v>17194597</v>
      </c>
      <c r="K126" s="4">
        <v>17194597</v>
      </c>
    </row>
    <row r="127" spans="1:11" x14ac:dyDescent="0.35">
      <c r="A127" t="s">
        <v>162</v>
      </c>
      <c r="B127" t="s">
        <v>2127</v>
      </c>
      <c r="E127" s="4">
        <v>4881960</v>
      </c>
      <c r="I127" s="4">
        <v>4881960</v>
      </c>
      <c r="J127">
        <v>4881960</v>
      </c>
      <c r="K127" s="4">
        <v>0</v>
      </c>
    </row>
    <row r="128" spans="1:11" x14ac:dyDescent="0.35">
      <c r="A128" t="s">
        <v>162</v>
      </c>
      <c r="B128" t="s">
        <v>2141</v>
      </c>
      <c r="D128" s="4">
        <v>1834528</v>
      </c>
      <c r="E128" s="4">
        <v>627593</v>
      </c>
      <c r="F128" s="4">
        <v>248821</v>
      </c>
      <c r="G128" s="4">
        <v>239432</v>
      </c>
      <c r="H128" s="4">
        <v>54825</v>
      </c>
      <c r="I128" s="4">
        <v>3005199</v>
      </c>
      <c r="J128" s="4">
        <v>2462121</v>
      </c>
      <c r="K128" s="4">
        <v>1834528</v>
      </c>
    </row>
    <row r="129" spans="1:11" x14ac:dyDescent="0.35">
      <c r="A129" t="s">
        <v>162</v>
      </c>
      <c r="B129" t="s">
        <v>2156</v>
      </c>
      <c r="D129" s="4">
        <v>1361998</v>
      </c>
      <c r="E129" s="4">
        <v>1182669</v>
      </c>
      <c r="F129" s="4">
        <v>18000</v>
      </c>
      <c r="G129" s="4">
        <v>14259</v>
      </c>
      <c r="H129" s="4">
        <v>4937919</v>
      </c>
      <c r="I129" s="4">
        <v>7514845</v>
      </c>
      <c r="J129" s="4">
        <v>2544667</v>
      </c>
      <c r="K129" s="4">
        <v>1361998</v>
      </c>
    </row>
    <row r="130" spans="1:11" x14ac:dyDescent="0.35">
      <c r="A130" t="s">
        <v>162</v>
      </c>
      <c r="B130" t="s">
        <v>2163</v>
      </c>
      <c r="D130" s="4">
        <v>2792624</v>
      </c>
      <c r="I130" s="4">
        <v>2792624</v>
      </c>
      <c r="J130" s="4">
        <v>2792624</v>
      </c>
      <c r="K130" s="4">
        <v>2792624</v>
      </c>
    </row>
    <row r="131" spans="1:11" x14ac:dyDescent="0.35">
      <c r="A131" t="s">
        <v>162</v>
      </c>
      <c r="B131" t="s">
        <v>2165</v>
      </c>
      <c r="D131" s="4">
        <v>32992</v>
      </c>
      <c r="I131" s="4">
        <v>32992</v>
      </c>
      <c r="J131" s="4">
        <v>32992</v>
      </c>
      <c r="K131" s="4">
        <v>32992</v>
      </c>
    </row>
    <row r="132" spans="1:11" x14ac:dyDescent="0.35">
      <c r="A132" t="s">
        <v>162</v>
      </c>
      <c r="B132" t="s">
        <v>2169</v>
      </c>
      <c r="D132" s="4">
        <v>384080</v>
      </c>
      <c r="E132" s="4">
        <v>4785000</v>
      </c>
      <c r="H132" s="4">
        <v>960000</v>
      </c>
      <c r="I132" s="4">
        <v>6129080</v>
      </c>
      <c r="J132" s="4">
        <v>5169080</v>
      </c>
      <c r="K132" s="4">
        <v>384080</v>
      </c>
    </row>
    <row r="133" spans="1:11" x14ac:dyDescent="0.35">
      <c r="A133" t="s">
        <v>162</v>
      </c>
      <c r="B133" t="s">
        <v>2170</v>
      </c>
      <c r="D133" s="4">
        <v>65043918</v>
      </c>
      <c r="E133" s="4">
        <v>11477222</v>
      </c>
      <c r="F133" s="4">
        <v>2961763</v>
      </c>
      <c r="G133" s="4">
        <v>495876</v>
      </c>
      <c r="H133" s="4">
        <v>8894504</v>
      </c>
      <c r="I133" s="4">
        <v>88873284</v>
      </c>
      <c r="J133" s="4">
        <v>76521140</v>
      </c>
      <c r="K133" s="4">
        <v>65043918</v>
      </c>
    </row>
    <row r="134" spans="1:11" x14ac:dyDescent="0.35">
      <c r="A134" t="s">
        <v>166</v>
      </c>
      <c r="B134" t="s">
        <v>2121</v>
      </c>
      <c r="D134" s="4">
        <v>53282848</v>
      </c>
      <c r="E134" s="4">
        <v>19756222</v>
      </c>
      <c r="F134" s="4">
        <v>28800800</v>
      </c>
      <c r="G134" s="4">
        <v>263250</v>
      </c>
      <c r="H134" s="4">
        <v>148050</v>
      </c>
      <c r="I134" s="4">
        <v>102251169</v>
      </c>
      <c r="J134" s="4">
        <v>73039070</v>
      </c>
      <c r="K134" s="4">
        <v>53282848</v>
      </c>
    </row>
    <row r="135" spans="1:11" x14ac:dyDescent="0.35">
      <c r="A135" t="s">
        <v>166</v>
      </c>
      <c r="B135" t="s">
        <v>2125</v>
      </c>
      <c r="D135" s="4">
        <v>74144748</v>
      </c>
      <c r="E135" s="4">
        <v>1596</v>
      </c>
      <c r="F135" s="4">
        <v>1998259</v>
      </c>
      <c r="G135" s="4">
        <v>65295</v>
      </c>
      <c r="I135" s="4">
        <v>76209898</v>
      </c>
      <c r="J135" s="4">
        <v>74146344</v>
      </c>
      <c r="K135" s="4">
        <v>74144748</v>
      </c>
    </row>
    <row r="136" spans="1:11" x14ac:dyDescent="0.35">
      <c r="A136" t="s">
        <v>166</v>
      </c>
      <c r="B136" t="s">
        <v>2127</v>
      </c>
      <c r="D136" s="4">
        <v>24000000</v>
      </c>
      <c r="I136" s="4">
        <v>24000000</v>
      </c>
      <c r="J136" s="4">
        <v>24000000</v>
      </c>
      <c r="K136" s="4">
        <v>24000000</v>
      </c>
    </row>
    <row r="137" spans="1:11" x14ac:dyDescent="0.35">
      <c r="A137" t="s">
        <v>166</v>
      </c>
      <c r="B137" t="s">
        <v>2141</v>
      </c>
      <c r="D137" s="4">
        <v>6925523</v>
      </c>
      <c r="E137" s="4">
        <v>864673</v>
      </c>
      <c r="F137" s="4">
        <v>4759045</v>
      </c>
      <c r="G137" s="4">
        <v>116421</v>
      </c>
      <c r="H137" s="4">
        <v>6533098</v>
      </c>
      <c r="I137" s="4">
        <v>19198760</v>
      </c>
      <c r="J137" s="4">
        <v>7790196</v>
      </c>
      <c r="K137" s="4">
        <v>6925523</v>
      </c>
    </row>
    <row r="138" spans="1:11" x14ac:dyDescent="0.35">
      <c r="A138" t="s">
        <v>166</v>
      </c>
      <c r="B138" t="s">
        <v>2156</v>
      </c>
      <c r="D138" s="4">
        <v>2229414</v>
      </c>
      <c r="E138" s="4">
        <v>249780</v>
      </c>
      <c r="F138" s="4">
        <v>15778</v>
      </c>
      <c r="G138" s="4">
        <v>17832896</v>
      </c>
      <c r="H138" s="4">
        <v>12290716</v>
      </c>
      <c r="I138" s="4">
        <v>32618585</v>
      </c>
      <c r="J138" s="4">
        <v>2479194</v>
      </c>
      <c r="K138" s="4">
        <v>2229414</v>
      </c>
    </row>
    <row r="139" spans="1:11" x14ac:dyDescent="0.35">
      <c r="A139" t="s">
        <v>166</v>
      </c>
      <c r="B139" t="s">
        <v>2163</v>
      </c>
      <c r="D139" s="4">
        <v>12602647</v>
      </c>
      <c r="I139" s="4">
        <v>12602647</v>
      </c>
      <c r="J139" s="4">
        <v>12602647</v>
      </c>
      <c r="K139" s="4">
        <v>12602647</v>
      </c>
    </row>
    <row r="140" spans="1:11" x14ac:dyDescent="0.35">
      <c r="A140" t="s">
        <v>166</v>
      </c>
      <c r="B140" t="s">
        <v>2165</v>
      </c>
      <c r="D140" s="4">
        <v>221520</v>
      </c>
      <c r="I140" s="4">
        <v>221520</v>
      </c>
      <c r="J140" s="4">
        <v>221520</v>
      </c>
      <c r="K140" s="4">
        <v>221520</v>
      </c>
    </row>
    <row r="141" spans="1:11" x14ac:dyDescent="0.35">
      <c r="A141" t="s">
        <v>166</v>
      </c>
      <c r="B141" t="s">
        <v>2169</v>
      </c>
      <c r="D141" s="4">
        <v>8210</v>
      </c>
      <c r="E141" s="4">
        <v>2625000</v>
      </c>
      <c r="F141" s="4">
        <v>375000</v>
      </c>
      <c r="G141" s="4">
        <v>1497600</v>
      </c>
      <c r="H141" s="4">
        <v>6075000</v>
      </c>
      <c r="I141" s="4">
        <v>10580810</v>
      </c>
      <c r="J141" s="4">
        <v>2633210</v>
      </c>
      <c r="K141" s="4">
        <v>8210</v>
      </c>
    </row>
    <row r="142" spans="1:11" x14ac:dyDescent="0.35">
      <c r="A142" t="s">
        <v>166</v>
      </c>
      <c r="B142" t="s">
        <v>2170</v>
      </c>
      <c r="D142" s="4">
        <v>173414912</v>
      </c>
      <c r="E142" s="4">
        <v>23497270</v>
      </c>
      <c r="F142" s="4">
        <v>35948882</v>
      </c>
      <c r="G142" s="4">
        <v>19775462</v>
      </c>
      <c r="H142" s="4">
        <v>25046864</v>
      </c>
      <c r="I142" s="4">
        <v>277683390</v>
      </c>
      <c r="J142" s="4">
        <v>196912182</v>
      </c>
      <c r="K142" s="4">
        <v>173414912</v>
      </c>
    </row>
    <row r="143" spans="1:11" x14ac:dyDescent="0.35">
      <c r="A143" t="s">
        <v>173</v>
      </c>
      <c r="B143" t="s">
        <v>2121</v>
      </c>
      <c r="D143" s="4">
        <v>11401815</v>
      </c>
      <c r="E143" s="4">
        <v>727546</v>
      </c>
      <c r="F143" s="4">
        <v>4655000</v>
      </c>
      <c r="H143" s="4">
        <v>110184</v>
      </c>
      <c r="I143" s="4">
        <v>16894545</v>
      </c>
      <c r="J143" s="4">
        <v>12129361</v>
      </c>
      <c r="K143" s="4">
        <v>11401815</v>
      </c>
    </row>
    <row r="144" spans="1:11" x14ac:dyDescent="0.35">
      <c r="A144" t="s">
        <v>173</v>
      </c>
      <c r="B144" t="s">
        <v>2125</v>
      </c>
      <c r="D144" s="4">
        <v>11940584</v>
      </c>
      <c r="F144" s="4">
        <v>2071351</v>
      </c>
      <c r="I144" s="4">
        <v>14011936</v>
      </c>
      <c r="J144" s="4">
        <v>11940584</v>
      </c>
      <c r="K144" s="4">
        <v>11940584</v>
      </c>
    </row>
    <row r="145" spans="1:11" x14ac:dyDescent="0.35">
      <c r="A145" t="s">
        <v>173</v>
      </c>
      <c r="B145" t="s">
        <v>2127</v>
      </c>
      <c r="E145" s="4">
        <v>2800000</v>
      </c>
      <c r="I145" s="4">
        <v>2800000</v>
      </c>
      <c r="J145">
        <v>2800000</v>
      </c>
      <c r="K145" s="4">
        <v>0</v>
      </c>
    </row>
    <row r="146" spans="1:11" x14ac:dyDescent="0.35">
      <c r="A146" t="s">
        <v>173</v>
      </c>
      <c r="B146" t="s">
        <v>2141</v>
      </c>
      <c r="D146" s="4">
        <v>2105077</v>
      </c>
      <c r="E146" s="4">
        <v>25000</v>
      </c>
      <c r="F146" s="4">
        <v>2389</v>
      </c>
      <c r="G146" s="4">
        <v>113204</v>
      </c>
      <c r="H146" s="4">
        <v>110272</v>
      </c>
      <c r="I146" s="4">
        <v>2355942</v>
      </c>
      <c r="J146" s="4">
        <v>2130077</v>
      </c>
      <c r="K146" s="4">
        <v>2105077</v>
      </c>
    </row>
    <row r="147" spans="1:11" x14ac:dyDescent="0.35">
      <c r="A147" t="s">
        <v>173</v>
      </c>
      <c r="B147" t="s">
        <v>2156</v>
      </c>
      <c r="D147" s="4">
        <v>1076987</v>
      </c>
      <c r="E147" s="4">
        <v>51003</v>
      </c>
      <c r="G147" s="4">
        <v>22925</v>
      </c>
      <c r="H147" s="4">
        <v>3690350</v>
      </c>
      <c r="I147" s="4">
        <v>4841265</v>
      </c>
      <c r="J147" s="4">
        <v>1127990</v>
      </c>
      <c r="K147" s="4">
        <v>1076987</v>
      </c>
    </row>
    <row r="148" spans="1:11" x14ac:dyDescent="0.35">
      <c r="A148" t="s">
        <v>173</v>
      </c>
      <c r="B148" t="s">
        <v>2163</v>
      </c>
      <c r="D148" s="4">
        <v>629674</v>
      </c>
      <c r="F148" s="4">
        <v>126544</v>
      </c>
      <c r="I148" s="4">
        <v>756219</v>
      </c>
      <c r="J148" s="4">
        <v>629674</v>
      </c>
      <c r="K148" s="4">
        <v>629674</v>
      </c>
    </row>
    <row r="149" spans="1:11" x14ac:dyDescent="0.35">
      <c r="A149" t="s">
        <v>173</v>
      </c>
      <c r="B149" t="s">
        <v>2165</v>
      </c>
      <c r="D149" s="4">
        <v>75411</v>
      </c>
      <c r="I149" s="4">
        <v>75411</v>
      </c>
      <c r="J149" s="4">
        <v>75411</v>
      </c>
      <c r="K149" s="4">
        <v>75411</v>
      </c>
    </row>
    <row r="150" spans="1:11" x14ac:dyDescent="0.35">
      <c r="A150" t="s">
        <v>173</v>
      </c>
      <c r="B150" t="s">
        <v>2169</v>
      </c>
      <c r="H150" s="4">
        <v>287700</v>
      </c>
      <c r="I150" s="4">
        <v>287700</v>
      </c>
      <c r="J150">
        <v>0</v>
      </c>
      <c r="K150" s="4">
        <v>0</v>
      </c>
    </row>
    <row r="151" spans="1:11" x14ac:dyDescent="0.35">
      <c r="A151" t="s">
        <v>173</v>
      </c>
      <c r="B151" t="s">
        <v>2170</v>
      </c>
      <c r="D151" s="4">
        <v>27229550</v>
      </c>
      <c r="E151" s="4">
        <v>3603549</v>
      </c>
      <c r="F151" s="4">
        <v>6855285</v>
      </c>
      <c r="G151" s="4">
        <v>136129</v>
      </c>
      <c r="H151" s="4">
        <v>4198506</v>
      </c>
      <c r="I151" s="4">
        <v>42023019</v>
      </c>
      <c r="J151" s="4">
        <v>30833099</v>
      </c>
      <c r="K151" s="4">
        <v>27229550</v>
      </c>
    </row>
    <row r="152" spans="1:11" x14ac:dyDescent="0.35">
      <c r="A152" t="s">
        <v>178</v>
      </c>
      <c r="B152" t="s">
        <v>2121</v>
      </c>
      <c r="D152" s="4">
        <v>27023132</v>
      </c>
      <c r="E152" s="4">
        <v>53685</v>
      </c>
      <c r="F152" s="4">
        <v>10333308</v>
      </c>
      <c r="G152" s="4">
        <v>100083</v>
      </c>
      <c r="H152" s="4">
        <v>177750</v>
      </c>
      <c r="I152" s="4">
        <v>37687958</v>
      </c>
      <c r="J152" s="4">
        <v>27076817</v>
      </c>
      <c r="K152" s="4">
        <v>27023132</v>
      </c>
    </row>
    <row r="153" spans="1:11" x14ac:dyDescent="0.35">
      <c r="A153" t="s">
        <v>178</v>
      </c>
      <c r="B153" t="s">
        <v>2125</v>
      </c>
      <c r="D153" s="4">
        <v>30810291</v>
      </c>
      <c r="F153" s="4">
        <v>2206487</v>
      </c>
      <c r="H153" s="4">
        <v>7424690</v>
      </c>
      <c r="I153" s="4">
        <v>40441467</v>
      </c>
      <c r="J153" s="4">
        <v>30810291</v>
      </c>
      <c r="K153" s="4">
        <v>30810291</v>
      </c>
    </row>
    <row r="154" spans="1:11" x14ac:dyDescent="0.35">
      <c r="A154" t="s">
        <v>178</v>
      </c>
      <c r="B154" t="s">
        <v>2127</v>
      </c>
      <c r="D154" s="4">
        <v>1600000</v>
      </c>
      <c r="I154" s="4">
        <v>1600000</v>
      </c>
      <c r="J154" s="4">
        <v>1600000</v>
      </c>
      <c r="K154" s="4">
        <v>1600000</v>
      </c>
    </row>
    <row r="155" spans="1:11" x14ac:dyDescent="0.35">
      <c r="A155" t="s">
        <v>178</v>
      </c>
      <c r="B155" t="s">
        <v>2141</v>
      </c>
      <c r="D155" s="4">
        <v>6614087</v>
      </c>
      <c r="E155" s="4">
        <v>776495</v>
      </c>
      <c r="F155" s="4">
        <v>2049483</v>
      </c>
      <c r="G155" s="4">
        <v>99964</v>
      </c>
      <c r="H155" s="4">
        <v>357881</v>
      </c>
      <c r="I155" s="4">
        <v>9897910</v>
      </c>
      <c r="J155" s="4">
        <v>7390582</v>
      </c>
      <c r="K155" s="4">
        <v>6614087</v>
      </c>
    </row>
    <row r="156" spans="1:11" x14ac:dyDescent="0.35">
      <c r="A156" t="s">
        <v>178</v>
      </c>
      <c r="B156" t="s">
        <v>2156</v>
      </c>
      <c r="D156" s="4">
        <v>327318</v>
      </c>
      <c r="E156" s="4">
        <v>80971</v>
      </c>
      <c r="F156" s="4">
        <v>13500</v>
      </c>
      <c r="G156" s="4">
        <v>25995701</v>
      </c>
      <c r="H156" s="4">
        <v>16698581</v>
      </c>
      <c r="I156" s="4">
        <v>43116071</v>
      </c>
      <c r="J156" s="4">
        <v>408289</v>
      </c>
      <c r="K156" s="4">
        <v>327318</v>
      </c>
    </row>
    <row r="157" spans="1:11" x14ac:dyDescent="0.35">
      <c r="A157" t="s">
        <v>178</v>
      </c>
      <c r="B157" t="s">
        <v>2163</v>
      </c>
      <c r="D157" s="4">
        <v>5215635</v>
      </c>
      <c r="E157" s="4">
        <v>110039</v>
      </c>
      <c r="I157" s="4">
        <v>5325674</v>
      </c>
      <c r="J157" s="4">
        <v>5325674</v>
      </c>
      <c r="K157" s="4">
        <v>5215635</v>
      </c>
    </row>
    <row r="158" spans="1:11" x14ac:dyDescent="0.35">
      <c r="A158" t="s">
        <v>178</v>
      </c>
      <c r="B158" t="s">
        <v>2169</v>
      </c>
      <c r="H158" s="4">
        <v>1918050</v>
      </c>
      <c r="I158" s="4">
        <v>1918050</v>
      </c>
      <c r="J158">
        <v>0</v>
      </c>
      <c r="K158" s="4">
        <v>0</v>
      </c>
    </row>
    <row r="159" spans="1:11" x14ac:dyDescent="0.35">
      <c r="A159" t="s">
        <v>178</v>
      </c>
      <c r="B159" t="s">
        <v>2170</v>
      </c>
      <c r="D159" s="4">
        <v>71590463</v>
      </c>
      <c r="E159" s="4">
        <v>1021189</v>
      </c>
      <c r="F159" s="4">
        <v>14602778</v>
      </c>
      <c r="G159" s="4">
        <v>26195748</v>
      </c>
      <c r="H159" s="4">
        <v>26576952</v>
      </c>
      <c r="I159" s="4">
        <v>139987130</v>
      </c>
      <c r="J159" s="4">
        <v>72611652</v>
      </c>
      <c r="K159" s="4">
        <v>71590463</v>
      </c>
    </row>
    <row r="160" spans="1:11" x14ac:dyDescent="0.35">
      <c r="A160" t="s">
        <v>187</v>
      </c>
      <c r="B160" t="s">
        <v>2121</v>
      </c>
      <c r="D160" s="4">
        <v>24135353</v>
      </c>
      <c r="E160" s="4">
        <v>148200</v>
      </c>
      <c r="F160" s="4">
        <v>2398000</v>
      </c>
      <c r="G160" s="4">
        <v>20250</v>
      </c>
      <c r="H160" s="4">
        <v>76445</v>
      </c>
      <c r="I160" s="4">
        <v>26778248</v>
      </c>
      <c r="J160" s="4">
        <v>24283553</v>
      </c>
      <c r="K160" s="4">
        <v>24135353</v>
      </c>
    </row>
    <row r="161" spans="1:11" x14ac:dyDescent="0.35">
      <c r="A161" t="s">
        <v>187</v>
      </c>
      <c r="B161" t="s">
        <v>2125</v>
      </c>
      <c r="D161" s="4">
        <v>22216936</v>
      </c>
      <c r="E161" s="4">
        <v>12555</v>
      </c>
      <c r="F161" s="4">
        <v>878378</v>
      </c>
      <c r="H161" s="4">
        <v>10844652</v>
      </c>
      <c r="I161" s="4">
        <v>33952521</v>
      </c>
      <c r="J161" s="4">
        <v>22229491</v>
      </c>
      <c r="K161" s="4">
        <v>22216936</v>
      </c>
    </row>
    <row r="162" spans="1:11" x14ac:dyDescent="0.35">
      <c r="A162" t="s">
        <v>187</v>
      </c>
      <c r="B162" t="s">
        <v>2127</v>
      </c>
      <c r="E162" s="4">
        <v>400000</v>
      </c>
      <c r="I162" s="4">
        <v>400000</v>
      </c>
      <c r="J162">
        <v>400000</v>
      </c>
      <c r="K162" s="4">
        <v>0</v>
      </c>
    </row>
    <row r="163" spans="1:11" x14ac:dyDescent="0.35">
      <c r="A163" t="s">
        <v>187</v>
      </c>
      <c r="B163" t="s">
        <v>2141</v>
      </c>
      <c r="D163" s="4">
        <v>3757900</v>
      </c>
      <c r="E163" s="4">
        <v>437876</v>
      </c>
      <c r="F163" s="4">
        <v>216505</v>
      </c>
      <c r="G163" s="4">
        <v>228815</v>
      </c>
      <c r="H163" s="4">
        <v>409654</v>
      </c>
      <c r="I163" s="4">
        <v>5050749</v>
      </c>
      <c r="J163" s="4">
        <v>4195776</v>
      </c>
      <c r="K163" s="4">
        <v>3757900</v>
      </c>
    </row>
    <row r="164" spans="1:11" x14ac:dyDescent="0.35">
      <c r="A164" t="s">
        <v>187</v>
      </c>
      <c r="B164" t="s">
        <v>2156</v>
      </c>
      <c r="D164" s="4">
        <v>508233</v>
      </c>
      <c r="E164" s="4">
        <v>47900</v>
      </c>
      <c r="F164" s="4">
        <v>18000</v>
      </c>
      <c r="G164" s="4">
        <v>13033921</v>
      </c>
      <c r="H164" s="4">
        <v>11628381</v>
      </c>
      <c r="I164" s="4">
        <v>25236435</v>
      </c>
      <c r="J164" s="4">
        <v>556133</v>
      </c>
      <c r="K164" s="4">
        <v>508233</v>
      </c>
    </row>
    <row r="165" spans="1:11" x14ac:dyDescent="0.35">
      <c r="A165" t="s">
        <v>187</v>
      </c>
      <c r="B165" t="s">
        <v>2163</v>
      </c>
      <c r="D165" s="4">
        <v>2509581</v>
      </c>
      <c r="E165" s="4">
        <v>159556</v>
      </c>
      <c r="I165" s="4">
        <v>2669137</v>
      </c>
      <c r="J165" s="4">
        <v>2669137</v>
      </c>
      <c r="K165" s="4">
        <v>2509581</v>
      </c>
    </row>
    <row r="166" spans="1:11" x14ac:dyDescent="0.35">
      <c r="A166" t="s">
        <v>187</v>
      </c>
      <c r="B166" t="s">
        <v>2169</v>
      </c>
      <c r="H166" s="4">
        <v>2206500</v>
      </c>
      <c r="I166" s="4">
        <v>2206500</v>
      </c>
      <c r="J166">
        <v>0</v>
      </c>
      <c r="K166" s="4">
        <v>0</v>
      </c>
    </row>
    <row r="167" spans="1:11" x14ac:dyDescent="0.35">
      <c r="A167" t="s">
        <v>187</v>
      </c>
      <c r="B167" t="s">
        <v>2170</v>
      </c>
      <c r="D167" s="4">
        <v>53128003</v>
      </c>
      <c r="E167" s="4">
        <v>1206087</v>
      </c>
      <c r="F167" s="4">
        <v>3510883</v>
      </c>
      <c r="G167" s="4">
        <v>13282986</v>
      </c>
      <c r="H167" s="4">
        <v>25165631</v>
      </c>
      <c r="I167" s="4">
        <v>96293590</v>
      </c>
      <c r="J167" s="4">
        <v>54334090</v>
      </c>
      <c r="K167" s="4">
        <v>53128003</v>
      </c>
    </row>
    <row r="168" spans="1:11" x14ac:dyDescent="0.35">
      <c r="A168" t="s">
        <v>191</v>
      </c>
      <c r="B168" t="s">
        <v>2121</v>
      </c>
      <c r="D168" s="4">
        <v>86385188</v>
      </c>
      <c r="E168" s="4">
        <v>2065878</v>
      </c>
      <c r="F168" s="4">
        <v>20292330</v>
      </c>
      <c r="G168" s="4">
        <v>361558</v>
      </c>
      <c r="H168" s="4">
        <v>4969184</v>
      </c>
      <c r="I168" s="4">
        <v>114074138</v>
      </c>
      <c r="J168" s="4">
        <v>88451066</v>
      </c>
      <c r="K168" s="4">
        <v>86385188</v>
      </c>
    </row>
    <row r="169" spans="1:11" x14ac:dyDescent="0.35">
      <c r="A169" t="s">
        <v>191</v>
      </c>
      <c r="B169" t="s">
        <v>2125</v>
      </c>
      <c r="D169" s="4">
        <v>36007947</v>
      </c>
      <c r="E169" s="4">
        <v>530177</v>
      </c>
      <c r="F169" s="4">
        <v>8659859</v>
      </c>
      <c r="G169" s="4">
        <v>37782182</v>
      </c>
      <c r="H169" s="4">
        <v>11802420</v>
      </c>
      <c r="I169" s="4">
        <v>94782586</v>
      </c>
      <c r="J169" s="4">
        <v>36538124</v>
      </c>
      <c r="K169" s="4">
        <v>36007947</v>
      </c>
    </row>
    <row r="170" spans="1:11" x14ac:dyDescent="0.35">
      <c r="A170" t="s">
        <v>191</v>
      </c>
      <c r="B170" t="s">
        <v>2127</v>
      </c>
      <c r="H170" s="4">
        <v>17600000</v>
      </c>
      <c r="I170" s="4">
        <v>17600000</v>
      </c>
      <c r="J170">
        <v>0</v>
      </c>
      <c r="K170" s="4">
        <v>0</v>
      </c>
    </row>
    <row r="171" spans="1:11" x14ac:dyDescent="0.35">
      <c r="A171" t="s">
        <v>191</v>
      </c>
      <c r="B171" t="s">
        <v>2141</v>
      </c>
      <c r="D171" s="4">
        <v>14586179</v>
      </c>
      <c r="E171" s="4">
        <v>290202</v>
      </c>
      <c r="F171" s="4">
        <v>56114</v>
      </c>
      <c r="G171" s="4">
        <v>275020</v>
      </c>
      <c r="H171" s="4">
        <v>9410502</v>
      </c>
      <c r="I171" s="4">
        <v>24618017</v>
      </c>
      <c r="J171" s="4">
        <v>14876381</v>
      </c>
      <c r="K171" s="4">
        <v>14586179</v>
      </c>
    </row>
    <row r="172" spans="1:11" x14ac:dyDescent="0.35">
      <c r="A172" t="s">
        <v>191</v>
      </c>
      <c r="B172" t="s">
        <v>2156</v>
      </c>
      <c r="D172" s="4">
        <v>11158073</v>
      </c>
      <c r="E172" s="4">
        <v>12527950</v>
      </c>
      <c r="F172" s="4">
        <v>721480</v>
      </c>
      <c r="G172" s="4">
        <v>9040586</v>
      </c>
      <c r="H172" s="4">
        <v>2869342</v>
      </c>
      <c r="I172" s="4">
        <v>36317431</v>
      </c>
      <c r="J172" s="4">
        <v>23686023</v>
      </c>
      <c r="K172" s="4">
        <v>11158073</v>
      </c>
    </row>
    <row r="173" spans="1:11" x14ac:dyDescent="0.35">
      <c r="A173" t="s">
        <v>191</v>
      </c>
      <c r="B173" t="s">
        <v>2163</v>
      </c>
      <c r="D173" s="4">
        <v>12375586</v>
      </c>
      <c r="E173" s="4">
        <v>673986</v>
      </c>
      <c r="I173" s="4">
        <v>13049573</v>
      </c>
      <c r="J173" s="4">
        <v>13049572</v>
      </c>
      <c r="K173" s="4">
        <v>12375586</v>
      </c>
    </row>
    <row r="174" spans="1:11" x14ac:dyDescent="0.35">
      <c r="A174" t="s">
        <v>191</v>
      </c>
      <c r="B174" t="s">
        <v>2165</v>
      </c>
      <c r="D174" s="4">
        <v>173944</v>
      </c>
      <c r="H174" s="4">
        <v>461894</v>
      </c>
      <c r="I174" s="4">
        <v>635838</v>
      </c>
      <c r="J174" s="4">
        <v>173944</v>
      </c>
      <c r="K174" s="4">
        <v>173944</v>
      </c>
    </row>
    <row r="175" spans="1:11" x14ac:dyDescent="0.35">
      <c r="A175" t="s">
        <v>191</v>
      </c>
      <c r="B175" t="s">
        <v>2169</v>
      </c>
      <c r="E175" s="4">
        <v>40908750</v>
      </c>
      <c r="G175" s="4">
        <v>4416000</v>
      </c>
      <c r="I175" s="4">
        <v>45324750</v>
      </c>
      <c r="J175">
        <v>40908750</v>
      </c>
      <c r="K175" s="4">
        <v>0</v>
      </c>
    </row>
    <row r="176" spans="1:11" x14ac:dyDescent="0.35">
      <c r="A176" t="s">
        <v>191</v>
      </c>
      <c r="B176" t="s">
        <v>2170</v>
      </c>
      <c r="D176" s="4">
        <v>160686918</v>
      </c>
      <c r="E176" s="4">
        <v>56996944</v>
      </c>
      <c r="F176" s="4">
        <v>29729783</v>
      </c>
      <c r="G176" s="4">
        <v>51875346</v>
      </c>
      <c r="H176" s="4">
        <v>47113343</v>
      </c>
      <c r="I176" s="4">
        <v>346402333</v>
      </c>
      <c r="J176" s="4">
        <v>217683862</v>
      </c>
      <c r="K176" s="4">
        <v>160686918</v>
      </c>
    </row>
    <row r="177" spans="1:11" x14ac:dyDescent="0.35">
      <c r="A177" t="s">
        <v>200</v>
      </c>
      <c r="B177" t="s">
        <v>2121</v>
      </c>
      <c r="D177" s="4">
        <v>18852054</v>
      </c>
      <c r="F177" s="4">
        <v>8325800</v>
      </c>
      <c r="G177" s="4">
        <v>4187</v>
      </c>
      <c r="H177" s="4">
        <v>184950</v>
      </c>
      <c r="I177" s="4">
        <v>27366991</v>
      </c>
      <c r="J177" s="4">
        <v>18852054</v>
      </c>
      <c r="K177" s="4">
        <v>18852054</v>
      </c>
    </row>
    <row r="178" spans="1:11" x14ac:dyDescent="0.35">
      <c r="A178" t="s">
        <v>200</v>
      </c>
      <c r="B178" t="s">
        <v>2125</v>
      </c>
      <c r="D178" s="4">
        <v>9850181</v>
      </c>
      <c r="E178" s="4">
        <v>75942</v>
      </c>
      <c r="F178" s="4">
        <v>4794708</v>
      </c>
      <c r="G178" s="4">
        <v>762629</v>
      </c>
      <c r="I178" s="4">
        <v>15483460</v>
      </c>
      <c r="J178" s="4">
        <v>9926123</v>
      </c>
      <c r="K178" s="4">
        <v>9850181</v>
      </c>
    </row>
    <row r="179" spans="1:11" x14ac:dyDescent="0.35">
      <c r="A179" t="s">
        <v>200</v>
      </c>
      <c r="B179" t="s">
        <v>2127</v>
      </c>
      <c r="E179" s="4">
        <v>2400000</v>
      </c>
      <c r="I179" s="4">
        <v>2400000</v>
      </c>
      <c r="J179">
        <v>2400000</v>
      </c>
      <c r="K179" s="4">
        <v>0</v>
      </c>
    </row>
    <row r="180" spans="1:11" x14ac:dyDescent="0.35">
      <c r="A180" t="s">
        <v>200</v>
      </c>
      <c r="B180" t="s">
        <v>2141</v>
      </c>
      <c r="D180" s="4">
        <v>2540691</v>
      </c>
      <c r="E180" s="4">
        <v>137079</v>
      </c>
      <c r="F180" s="4">
        <v>154104</v>
      </c>
      <c r="G180" s="4">
        <v>7182</v>
      </c>
      <c r="H180" s="4">
        <v>351430</v>
      </c>
      <c r="I180" s="4">
        <v>3190487</v>
      </c>
      <c r="J180" s="4">
        <v>2677770</v>
      </c>
      <c r="K180" s="4">
        <v>2540691</v>
      </c>
    </row>
    <row r="181" spans="1:11" x14ac:dyDescent="0.35">
      <c r="A181" t="s">
        <v>200</v>
      </c>
      <c r="B181" t="s">
        <v>2156</v>
      </c>
      <c r="D181" s="4">
        <v>291388</v>
      </c>
      <c r="E181" s="4">
        <v>169878</v>
      </c>
      <c r="F181" s="4">
        <v>4320000</v>
      </c>
      <c r="G181" s="4">
        <v>55378</v>
      </c>
      <c r="H181" s="4">
        <v>4402690</v>
      </c>
      <c r="I181" s="4">
        <v>9239334</v>
      </c>
      <c r="J181" s="4">
        <v>461266</v>
      </c>
      <c r="K181" s="4">
        <v>291388</v>
      </c>
    </row>
    <row r="182" spans="1:11" x14ac:dyDescent="0.35">
      <c r="A182" t="s">
        <v>200</v>
      </c>
      <c r="B182" t="s">
        <v>2163</v>
      </c>
      <c r="D182" s="4">
        <v>700063</v>
      </c>
      <c r="E182" s="4">
        <v>338369</v>
      </c>
      <c r="F182" s="4">
        <v>122143</v>
      </c>
      <c r="I182" s="4">
        <v>1160575</v>
      </c>
      <c r="J182" s="4">
        <v>1038432</v>
      </c>
      <c r="K182" s="4">
        <v>700063</v>
      </c>
    </row>
    <row r="183" spans="1:11" x14ac:dyDescent="0.35">
      <c r="A183" t="s">
        <v>200</v>
      </c>
      <c r="B183" t="s">
        <v>2165</v>
      </c>
      <c r="D183" s="4">
        <v>150822</v>
      </c>
      <c r="I183" s="4">
        <v>150822</v>
      </c>
      <c r="J183" s="4">
        <v>150822</v>
      </c>
      <c r="K183" s="4">
        <v>150822</v>
      </c>
    </row>
    <row r="184" spans="1:11" x14ac:dyDescent="0.35">
      <c r="A184" t="s">
        <v>200</v>
      </c>
      <c r="B184" t="s">
        <v>2169</v>
      </c>
      <c r="D184" s="4">
        <v>125000</v>
      </c>
      <c r="H184" s="4">
        <v>291750</v>
      </c>
      <c r="I184" s="4">
        <v>416750</v>
      </c>
      <c r="J184" s="4">
        <v>125000</v>
      </c>
      <c r="K184" s="4">
        <v>125000</v>
      </c>
    </row>
    <row r="185" spans="1:11" x14ac:dyDescent="0.35">
      <c r="A185" t="s">
        <v>200</v>
      </c>
      <c r="B185" t="s">
        <v>2170</v>
      </c>
      <c r="D185" s="4">
        <v>32510200</v>
      </c>
      <c r="E185" s="4">
        <v>3121268</v>
      </c>
      <c r="F185" s="4">
        <v>17716755</v>
      </c>
      <c r="G185" s="4">
        <v>829376</v>
      </c>
      <c r="H185" s="4">
        <v>5230820</v>
      </c>
      <c r="I185" s="4">
        <v>59408420</v>
      </c>
      <c r="J185" s="4">
        <v>35631468</v>
      </c>
      <c r="K185" s="4">
        <v>32510200</v>
      </c>
    </row>
    <row r="186" spans="1:11" x14ac:dyDescent="0.35">
      <c r="A186" t="s">
        <v>206</v>
      </c>
      <c r="B186" t="s">
        <v>2121</v>
      </c>
      <c r="D186" s="4">
        <v>10994039</v>
      </c>
      <c r="F186" s="4">
        <v>4468800</v>
      </c>
      <c r="H186" s="4">
        <v>782594</v>
      </c>
      <c r="I186" s="4">
        <v>16245433</v>
      </c>
      <c r="J186" s="4">
        <v>10994039</v>
      </c>
      <c r="K186" s="4">
        <v>10994039</v>
      </c>
    </row>
    <row r="187" spans="1:11" x14ac:dyDescent="0.35">
      <c r="A187" t="s">
        <v>206</v>
      </c>
      <c r="B187" t="s">
        <v>2125</v>
      </c>
      <c r="D187" s="4">
        <v>7984871</v>
      </c>
      <c r="F187" s="4">
        <v>405405</v>
      </c>
      <c r="G187" s="4">
        <v>1768808</v>
      </c>
      <c r="I187" s="4">
        <v>10159084</v>
      </c>
      <c r="J187" s="4">
        <v>7984871</v>
      </c>
      <c r="K187" s="4">
        <v>7984871</v>
      </c>
    </row>
    <row r="188" spans="1:11" x14ac:dyDescent="0.35">
      <c r="A188" t="s">
        <v>206</v>
      </c>
      <c r="B188" t="s">
        <v>2127</v>
      </c>
      <c r="E188" s="4">
        <v>1600000</v>
      </c>
      <c r="I188" s="4">
        <v>1600000</v>
      </c>
      <c r="J188">
        <v>1600000</v>
      </c>
      <c r="K188" s="4">
        <v>0</v>
      </c>
    </row>
    <row r="189" spans="1:11" x14ac:dyDescent="0.35">
      <c r="A189" t="s">
        <v>206</v>
      </c>
      <c r="B189" t="s">
        <v>2141</v>
      </c>
      <c r="D189" s="4">
        <v>557380</v>
      </c>
      <c r="E189" s="4">
        <v>25000</v>
      </c>
      <c r="F189" s="4">
        <v>33711</v>
      </c>
      <c r="G189" s="4">
        <v>239285</v>
      </c>
      <c r="H189" s="4">
        <v>1025021</v>
      </c>
      <c r="I189" s="4">
        <v>1880398</v>
      </c>
      <c r="J189" s="4">
        <v>582380</v>
      </c>
      <c r="K189" s="4">
        <v>557380</v>
      </c>
    </row>
    <row r="190" spans="1:11" x14ac:dyDescent="0.35">
      <c r="A190" t="s">
        <v>206</v>
      </c>
      <c r="B190" t="s">
        <v>2156</v>
      </c>
      <c r="D190" s="4">
        <v>121412</v>
      </c>
      <c r="E190" s="4">
        <v>4434</v>
      </c>
      <c r="F190" s="4">
        <v>2663775</v>
      </c>
      <c r="G190" s="4">
        <v>4359817</v>
      </c>
      <c r="H190" s="4">
        <v>4128125</v>
      </c>
      <c r="I190" s="4">
        <v>11277564</v>
      </c>
      <c r="J190" s="4">
        <v>125846</v>
      </c>
      <c r="K190" s="4">
        <v>121412</v>
      </c>
    </row>
    <row r="191" spans="1:11" x14ac:dyDescent="0.35">
      <c r="A191" t="s">
        <v>206</v>
      </c>
      <c r="B191" t="s">
        <v>2163</v>
      </c>
      <c r="D191" s="4">
        <v>594563</v>
      </c>
      <c r="E191" s="4">
        <v>49517</v>
      </c>
      <c r="I191" s="4">
        <v>644081</v>
      </c>
      <c r="J191" s="4">
        <v>644080</v>
      </c>
      <c r="K191" s="4">
        <v>594563</v>
      </c>
    </row>
    <row r="192" spans="1:11" x14ac:dyDescent="0.35">
      <c r="A192" t="s">
        <v>206</v>
      </c>
      <c r="B192" t="s">
        <v>2165</v>
      </c>
      <c r="D192" s="4">
        <v>14140</v>
      </c>
      <c r="I192" s="4">
        <v>14140</v>
      </c>
      <c r="J192" s="4">
        <v>14140</v>
      </c>
      <c r="K192" s="4">
        <v>14140</v>
      </c>
    </row>
    <row r="193" spans="1:11" x14ac:dyDescent="0.35">
      <c r="A193" t="s">
        <v>206</v>
      </c>
      <c r="B193" t="s">
        <v>2169</v>
      </c>
      <c r="F193" s="4">
        <v>72000</v>
      </c>
      <c r="H193" s="4">
        <v>115200</v>
      </c>
      <c r="I193" s="4">
        <v>187200</v>
      </c>
      <c r="J193">
        <v>0</v>
      </c>
      <c r="K193" s="4">
        <v>0</v>
      </c>
    </row>
    <row r="194" spans="1:11" x14ac:dyDescent="0.35">
      <c r="A194" t="s">
        <v>206</v>
      </c>
      <c r="B194" t="s">
        <v>2170</v>
      </c>
      <c r="D194" s="4">
        <v>20266404</v>
      </c>
      <c r="E194" s="4">
        <v>1678951</v>
      </c>
      <c r="F194" s="4">
        <v>7643692</v>
      </c>
      <c r="G194" s="4">
        <v>6367910</v>
      </c>
      <c r="H194" s="4">
        <v>6050941</v>
      </c>
      <c r="I194" s="4">
        <v>42007898</v>
      </c>
      <c r="J194" s="4">
        <v>21945355</v>
      </c>
      <c r="K194" s="4">
        <v>20266404</v>
      </c>
    </row>
    <row r="195" spans="1:11" x14ac:dyDescent="0.35">
      <c r="A195" t="s">
        <v>212</v>
      </c>
      <c r="B195" t="s">
        <v>2121</v>
      </c>
      <c r="D195" s="4">
        <v>14829736</v>
      </c>
      <c r="F195" s="4">
        <v>6517000</v>
      </c>
      <c r="H195" s="4">
        <v>375378</v>
      </c>
      <c r="I195" s="4">
        <v>21722114</v>
      </c>
      <c r="J195" s="4">
        <v>14829736</v>
      </c>
      <c r="K195" s="4">
        <v>14829736</v>
      </c>
    </row>
    <row r="196" spans="1:11" x14ac:dyDescent="0.35">
      <c r="A196" t="s">
        <v>212</v>
      </c>
      <c r="B196" t="s">
        <v>2125</v>
      </c>
      <c r="D196" s="4">
        <v>11449654</v>
      </c>
      <c r="F196" s="4">
        <v>202703</v>
      </c>
      <c r="G196" s="4">
        <v>63749</v>
      </c>
      <c r="I196" s="4">
        <v>11716105</v>
      </c>
      <c r="J196" s="4">
        <v>11449654</v>
      </c>
      <c r="K196" s="4">
        <v>11449654</v>
      </c>
    </row>
    <row r="197" spans="1:11" x14ac:dyDescent="0.35">
      <c r="A197" t="s">
        <v>212</v>
      </c>
      <c r="B197" t="s">
        <v>2127</v>
      </c>
      <c r="H197" s="4">
        <v>1600000</v>
      </c>
      <c r="I197" s="4">
        <v>1600000</v>
      </c>
      <c r="J197">
        <v>0</v>
      </c>
      <c r="K197" s="4">
        <v>0</v>
      </c>
    </row>
    <row r="198" spans="1:11" x14ac:dyDescent="0.35">
      <c r="A198" t="s">
        <v>212</v>
      </c>
      <c r="B198" t="s">
        <v>2141</v>
      </c>
      <c r="D198" s="4">
        <v>1754255</v>
      </c>
      <c r="E198" s="4">
        <v>135934</v>
      </c>
      <c r="F198" s="4">
        <v>247949</v>
      </c>
      <c r="H198" s="4">
        <v>75000</v>
      </c>
      <c r="I198" s="4">
        <v>2213138</v>
      </c>
      <c r="J198" s="4">
        <v>1890189</v>
      </c>
      <c r="K198" s="4">
        <v>1754255</v>
      </c>
    </row>
    <row r="199" spans="1:11" x14ac:dyDescent="0.35">
      <c r="A199" t="s">
        <v>212</v>
      </c>
      <c r="B199" t="s">
        <v>2156</v>
      </c>
      <c r="D199" s="4">
        <v>904965</v>
      </c>
      <c r="E199" s="4">
        <v>4504761</v>
      </c>
      <c r="F199" s="4">
        <v>223318</v>
      </c>
      <c r="G199" s="4">
        <v>73845</v>
      </c>
      <c r="H199" s="4">
        <v>4179625</v>
      </c>
      <c r="I199" s="4">
        <v>9886515</v>
      </c>
      <c r="J199" s="4">
        <v>5409726</v>
      </c>
      <c r="K199" s="4">
        <v>904965</v>
      </c>
    </row>
    <row r="200" spans="1:11" x14ac:dyDescent="0.35">
      <c r="A200" t="s">
        <v>212</v>
      </c>
      <c r="B200" t="s">
        <v>2163</v>
      </c>
      <c r="D200" s="4">
        <v>5647568</v>
      </c>
      <c r="F200" s="4">
        <v>82529</v>
      </c>
      <c r="I200" s="4">
        <v>5730097</v>
      </c>
      <c r="J200" s="4">
        <v>5647568</v>
      </c>
      <c r="K200" s="4">
        <v>5647568</v>
      </c>
    </row>
    <row r="201" spans="1:11" x14ac:dyDescent="0.35">
      <c r="A201" t="s">
        <v>212</v>
      </c>
      <c r="B201" t="s">
        <v>2165</v>
      </c>
      <c r="D201" s="4">
        <v>141396</v>
      </c>
      <c r="I201" s="4">
        <v>141396</v>
      </c>
      <c r="J201" s="4">
        <v>141396</v>
      </c>
      <c r="K201" s="4">
        <v>141396</v>
      </c>
    </row>
    <row r="202" spans="1:11" x14ac:dyDescent="0.35">
      <c r="A202" t="s">
        <v>212</v>
      </c>
      <c r="B202" t="s">
        <v>2169</v>
      </c>
      <c r="D202" s="4">
        <v>125000</v>
      </c>
      <c r="H202" s="4">
        <v>660000</v>
      </c>
      <c r="I202" s="4">
        <v>785000</v>
      </c>
      <c r="J202" s="4">
        <v>125000</v>
      </c>
      <c r="K202" s="4">
        <v>125000</v>
      </c>
    </row>
    <row r="203" spans="1:11" x14ac:dyDescent="0.35">
      <c r="A203" t="s">
        <v>212</v>
      </c>
      <c r="B203" t="s">
        <v>2170</v>
      </c>
      <c r="D203" s="4">
        <v>34852574</v>
      </c>
      <c r="E203" s="4">
        <v>4640695</v>
      </c>
      <c r="F203" s="4">
        <v>7273499</v>
      </c>
      <c r="G203" s="4">
        <v>137594</v>
      </c>
      <c r="H203" s="4">
        <v>6890003</v>
      </c>
      <c r="I203" s="4">
        <v>53794365</v>
      </c>
      <c r="J203" s="4">
        <v>39493269</v>
      </c>
      <c r="K203" s="4">
        <v>34852574</v>
      </c>
    </row>
    <row r="204" spans="1:11" x14ac:dyDescent="0.35">
      <c r="A204" t="s">
        <v>218</v>
      </c>
      <c r="B204" t="s">
        <v>2121</v>
      </c>
      <c r="D204" s="4">
        <v>34208138</v>
      </c>
      <c r="E204" s="4">
        <v>3728966</v>
      </c>
      <c r="G204" s="4">
        <v>642534</v>
      </c>
      <c r="H204" s="4">
        <v>1799159</v>
      </c>
      <c r="I204" s="4">
        <v>40378797</v>
      </c>
      <c r="J204" s="4">
        <v>37937104</v>
      </c>
      <c r="K204" s="4">
        <v>34208138</v>
      </c>
    </row>
    <row r="205" spans="1:11" x14ac:dyDescent="0.35">
      <c r="A205" t="s">
        <v>218</v>
      </c>
      <c r="B205" t="s">
        <v>2125</v>
      </c>
      <c r="D205" s="4">
        <v>23221957</v>
      </c>
      <c r="E205" s="4">
        <v>1076706</v>
      </c>
      <c r="F205" s="4">
        <v>4987996</v>
      </c>
      <c r="I205" s="4">
        <v>29286660</v>
      </c>
      <c r="J205" s="4">
        <v>24298663</v>
      </c>
      <c r="K205" s="4">
        <v>23221957</v>
      </c>
    </row>
    <row r="206" spans="1:11" x14ac:dyDescent="0.35">
      <c r="A206" t="s">
        <v>218</v>
      </c>
      <c r="B206" t="s">
        <v>2127</v>
      </c>
      <c r="H206" s="4">
        <v>4098243</v>
      </c>
      <c r="I206" s="4">
        <v>4098243</v>
      </c>
      <c r="J206">
        <v>0</v>
      </c>
      <c r="K206" s="4">
        <v>0</v>
      </c>
    </row>
    <row r="207" spans="1:11" x14ac:dyDescent="0.35">
      <c r="A207" t="s">
        <v>218</v>
      </c>
      <c r="B207" t="s">
        <v>2141</v>
      </c>
      <c r="D207" s="4">
        <v>4686938</v>
      </c>
      <c r="E207" s="4">
        <v>56163</v>
      </c>
      <c r="F207" s="4">
        <v>109004</v>
      </c>
      <c r="G207" s="4">
        <v>506216</v>
      </c>
      <c r="H207" s="4">
        <v>1513037</v>
      </c>
      <c r="I207" s="4">
        <v>6871359</v>
      </c>
      <c r="J207" s="4">
        <v>4743101</v>
      </c>
      <c r="K207" s="4">
        <v>4686938</v>
      </c>
    </row>
    <row r="208" spans="1:11" x14ac:dyDescent="0.35">
      <c r="A208" t="s">
        <v>218</v>
      </c>
      <c r="B208" t="s">
        <v>2156</v>
      </c>
      <c r="D208" s="4">
        <v>6778006</v>
      </c>
      <c r="E208" s="4">
        <v>3307351</v>
      </c>
      <c r="F208" s="4">
        <v>281056</v>
      </c>
      <c r="G208" s="4">
        <v>73845</v>
      </c>
      <c r="H208" s="4">
        <v>7708027</v>
      </c>
      <c r="I208" s="4">
        <v>18148286</v>
      </c>
      <c r="J208" s="4">
        <v>10085357</v>
      </c>
      <c r="K208" s="4">
        <v>6778006</v>
      </c>
    </row>
    <row r="209" spans="1:11" x14ac:dyDescent="0.35">
      <c r="A209" t="s">
        <v>218</v>
      </c>
      <c r="B209" t="s">
        <v>2163</v>
      </c>
      <c r="D209" s="4">
        <v>5148861</v>
      </c>
      <c r="F209" s="4">
        <v>440154</v>
      </c>
      <c r="I209" s="4">
        <v>5589016</v>
      </c>
      <c r="J209" s="4">
        <v>5148861</v>
      </c>
      <c r="K209" s="4">
        <v>5148861</v>
      </c>
    </row>
    <row r="210" spans="1:11" x14ac:dyDescent="0.35">
      <c r="A210" t="s">
        <v>218</v>
      </c>
      <c r="B210" t="s">
        <v>2165</v>
      </c>
      <c r="D210" s="4">
        <v>193241</v>
      </c>
      <c r="I210" s="4">
        <v>193241</v>
      </c>
      <c r="J210" s="4">
        <v>193241</v>
      </c>
      <c r="K210" s="4">
        <v>193241</v>
      </c>
    </row>
    <row r="211" spans="1:11" x14ac:dyDescent="0.35">
      <c r="A211" t="s">
        <v>218</v>
      </c>
      <c r="B211" t="s">
        <v>2169</v>
      </c>
      <c r="E211" s="4">
        <v>3232500</v>
      </c>
      <c r="H211" s="4">
        <v>384000</v>
      </c>
      <c r="I211" s="4">
        <v>3616500</v>
      </c>
      <c r="J211">
        <v>3232500</v>
      </c>
      <c r="K211" s="4">
        <v>0</v>
      </c>
    </row>
    <row r="212" spans="1:11" x14ac:dyDescent="0.35">
      <c r="A212" t="s">
        <v>218</v>
      </c>
      <c r="B212" t="s">
        <v>2170</v>
      </c>
      <c r="D212" s="4">
        <v>74237143</v>
      </c>
      <c r="E212" s="4">
        <v>11401686</v>
      </c>
      <c r="F212" s="4">
        <v>5818211</v>
      </c>
      <c r="G212" s="4">
        <v>1222595</v>
      </c>
      <c r="H212" s="4">
        <v>15502466</v>
      </c>
      <c r="I212" s="4">
        <v>108182101</v>
      </c>
      <c r="J212" s="4">
        <v>85638829</v>
      </c>
      <c r="K212" s="4">
        <v>74237143</v>
      </c>
    </row>
    <row r="213" spans="1:11" x14ac:dyDescent="0.35">
      <c r="A213" t="s">
        <v>226</v>
      </c>
      <c r="B213" t="s">
        <v>2121</v>
      </c>
      <c r="D213" s="4">
        <v>141343937</v>
      </c>
      <c r="E213" s="4">
        <v>14526519</v>
      </c>
      <c r="F213" s="4">
        <v>54990454</v>
      </c>
      <c r="G213" s="4">
        <v>107100</v>
      </c>
      <c r="H213" s="4">
        <v>540285</v>
      </c>
      <c r="I213" s="4">
        <v>211508295</v>
      </c>
      <c r="J213" s="4">
        <v>155870456</v>
      </c>
      <c r="K213" s="4">
        <v>141343937</v>
      </c>
    </row>
    <row r="214" spans="1:11" x14ac:dyDescent="0.35">
      <c r="A214" t="s">
        <v>226</v>
      </c>
      <c r="B214" t="s">
        <v>2125</v>
      </c>
      <c r="D214" s="4">
        <v>112410331</v>
      </c>
      <c r="F214" s="4">
        <v>2229730</v>
      </c>
      <c r="H214" s="4">
        <v>18124754</v>
      </c>
      <c r="I214" s="4">
        <v>132764815</v>
      </c>
      <c r="J214" s="4">
        <v>112410331</v>
      </c>
      <c r="K214" s="4">
        <v>112410331</v>
      </c>
    </row>
    <row r="215" spans="1:11" x14ac:dyDescent="0.35">
      <c r="A215" t="s">
        <v>226</v>
      </c>
      <c r="B215" t="s">
        <v>2127</v>
      </c>
      <c r="E215" s="4">
        <v>24000000</v>
      </c>
      <c r="F215" s="4">
        <v>3200000</v>
      </c>
      <c r="I215" s="4">
        <v>27200000</v>
      </c>
      <c r="J215">
        <v>24000000</v>
      </c>
      <c r="K215" s="4">
        <v>0</v>
      </c>
    </row>
    <row r="216" spans="1:11" x14ac:dyDescent="0.35">
      <c r="A216" t="s">
        <v>226</v>
      </c>
      <c r="B216" t="s">
        <v>2141</v>
      </c>
      <c r="D216" s="4">
        <v>15298367</v>
      </c>
      <c r="E216" s="4">
        <v>799316</v>
      </c>
      <c r="F216" s="4">
        <v>131166</v>
      </c>
      <c r="G216" s="4">
        <v>304293</v>
      </c>
      <c r="H216" s="4">
        <v>466138</v>
      </c>
      <c r="I216" s="4">
        <v>16999281</v>
      </c>
      <c r="J216" s="4">
        <v>16097683</v>
      </c>
      <c r="K216" s="4">
        <v>15298367</v>
      </c>
    </row>
    <row r="217" spans="1:11" x14ac:dyDescent="0.35">
      <c r="A217" t="s">
        <v>226</v>
      </c>
      <c r="B217" t="s">
        <v>2156</v>
      </c>
      <c r="D217" s="4">
        <v>43987272</v>
      </c>
      <c r="E217" s="4">
        <v>4331325</v>
      </c>
      <c r="F217" s="4">
        <v>1607883</v>
      </c>
      <c r="G217" s="4">
        <v>2845716</v>
      </c>
      <c r="H217" s="4">
        <v>20410227</v>
      </c>
      <c r="I217" s="4">
        <v>73182423</v>
      </c>
      <c r="J217" s="4">
        <v>48318597</v>
      </c>
      <c r="K217" s="4">
        <v>43987272</v>
      </c>
    </row>
    <row r="218" spans="1:11" x14ac:dyDescent="0.35">
      <c r="A218" t="s">
        <v>226</v>
      </c>
      <c r="B218" t="s">
        <v>2163</v>
      </c>
      <c r="D218" s="4">
        <v>18631178</v>
      </c>
      <c r="E218" s="4">
        <v>110039</v>
      </c>
      <c r="I218" s="4">
        <v>18741216</v>
      </c>
      <c r="J218" s="4">
        <v>18741217</v>
      </c>
      <c r="K218" s="4">
        <v>18631178</v>
      </c>
    </row>
    <row r="219" spans="1:11" x14ac:dyDescent="0.35">
      <c r="A219" t="s">
        <v>226</v>
      </c>
      <c r="B219" t="s">
        <v>2165</v>
      </c>
      <c r="D219" s="4">
        <v>532592</v>
      </c>
      <c r="I219" s="4">
        <v>532592</v>
      </c>
      <c r="J219" s="4">
        <v>532592</v>
      </c>
      <c r="K219" s="4">
        <v>532592</v>
      </c>
    </row>
    <row r="220" spans="1:11" x14ac:dyDescent="0.35">
      <c r="A220" t="s">
        <v>226</v>
      </c>
      <c r="B220" t="s">
        <v>2169</v>
      </c>
      <c r="E220" s="4">
        <v>10578000</v>
      </c>
      <c r="H220" s="4">
        <v>768000</v>
      </c>
      <c r="I220" s="4">
        <v>11346000</v>
      </c>
      <c r="J220">
        <v>10578000</v>
      </c>
      <c r="K220" s="4">
        <v>0</v>
      </c>
    </row>
    <row r="221" spans="1:11" x14ac:dyDescent="0.35">
      <c r="A221" t="s">
        <v>226</v>
      </c>
      <c r="B221" t="s">
        <v>2170</v>
      </c>
      <c r="D221" s="4">
        <v>332203676</v>
      </c>
      <c r="E221" s="4">
        <v>54345199</v>
      </c>
      <c r="F221" s="4">
        <v>62159234</v>
      </c>
      <c r="G221" s="4">
        <v>3257109</v>
      </c>
      <c r="H221" s="4">
        <v>40309404</v>
      </c>
      <c r="I221" s="4">
        <v>492274622</v>
      </c>
      <c r="J221" s="4">
        <v>386548875</v>
      </c>
      <c r="K221" s="4">
        <v>332203676</v>
      </c>
    </row>
    <row r="222" spans="1:11" x14ac:dyDescent="0.35">
      <c r="A222" t="s">
        <v>233</v>
      </c>
      <c r="B222" t="s">
        <v>2121</v>
      </c>
      <c r="D222" s="4">
        <v>9903647</v>
      </c>
      <c r="E222" s="4">
        <v>1574650</v>
      </c>
      <c r="F222" s="4">
        <v>5213600</v>
      </c>
      <c r="H222" s="4">
        <v>135450</v>
      </c>
      <c r="I222" s="4">
        <v>16827347</v>
      </c>
      <c r="J222" s="4">
        <v>11478297</v>
      </c>
      <c r="K222" s="4">
        <v>9903647</v>
      </c>
    </row>
    <row r="223" spans="1:11" x14ac:dyDescent="0.35">
      <c r="A223" t="s">
        <v>233</v>
      </c>
      <c r="B223" t="s">
        <v>2125</v>
      </c>
      <c r="D223" s="4">
        <v>4909601</v>
      </c>
      <c r="E223" s="4">
        <v>2530000</v>
      </c>
      <c r="F223" s="4">
        <v>495135</v>
      </c>
      <c r="I223" s="4">
        <v>7934737</v>
      </c>
      <c r="J223" s="4">
        <v>7439601</v>
      </c>
      <c r="K223" s="4">
        <v>4909601</v>
      </c>
    </row>
    <row r="224" spans="1:11" x14ac:dyDescent="0.35">
      <c r="A224" t="s">
        <v>233</v>
      </c>
      <c r="B224" t="s">
        <v>2127</v>
      </c>
      <c r="H224" s="4">
        <v>1632748</v>
      </c>
      <c r="I224" s="4">
        <v>1632748</v>
      </c>
      <c r="J224">
        <v>0</v>
      </c>
      <c r="K224" s="4">
        <v>0</v>
      </c>
    </row>
    <row r="225" spans="1:11" x14ac:dyDescent="0.35">
      <c r="A225" t="s">
        <v>233</v>
      </c>
      <c r="B225" t="s">
        <v>2141</v>
      </c>
      <c r="D225" s="4">
        <v>1698100</v>
      </c>
      <c r="F225" s="4">
        <v>105424</v>
      </c>
      <c r="I225" s="4">
        <v>1803524</v>
      </c>
      <c r="J225" s="4">
        <v>1698100</v>
      </c>
      <c r="K225" s="4">
        <v>1698100</v>
      </c>
    </row>
    <row r="226" spans="1:11" x14ac:dyDescent="0.35">
      <c r="A226" t="s">
        <v>233</v>
      </c>
      <c r="B226" t="s">
        <v>2156</v>
      </c>
      <c r="D226" s="4">
        <v>941507</v>
      </c>
      <c r="E226" s="4">
        <v>9377</v>
      </c>
      <c r="F226" s="4">
        <v>135739</v>
      </c>
      <c r="G226" s="4">
        <v>148061</v>
      </c>
      <c r="H226" s="4">
        <v>1911432</v>
      </c>
      <c r="I226" s="4">
        <v>3146116</v>
      </c>
      <c r="J226" s="4">
        <v>950884</v>
      </c>
      <c r="K226" s="4">
        <v>941507</v>
      </c>
    </row>
    <row r="227" spans="1:11" x14ac:dyDescent="0.35">
      <c r="A227" t="s">
        <v>233</v>
      </c>
      <c r="B227" t="s">
        <v>2163</v>
      </c>
      <c r="D227" s="4">
        <v>1064905</v>
      </c>
      <c r="I227" s="4">
        <v>1064905</v>
      </c>
      <c r="J227" s="4">
        <v>1064905</v>
      </c>
      <c r="K227" s="4">
        <v>1064905</v>
      </c>
    </row>
    <row r="228" spans="1:11" x14ac:dyDescent="0.35">
      <c r="A228" t="s">
        <v>233</v>
      </c>
      <c r="B228" t="s">
        <v>2165</v>
      </c>
      <c r="D228" s="4">
        <v>80124</v>
      </c>
      <c r="I228" s="4">
        <v>80124</v>
      </c>
      <c r="J228" s="4">
        <v>80124</v>
      </c>
      <c r="K228" s="4">
        <v>80124</v>
      </c>
    </row>
    <row r="229" spans="1:11" x14ac:dyDescent="0.35">
      <c r="A229" t="s">
        <v>233</v>
      </c>
      <c r="B229" t="s">
        <v>2169</v>
      </c>
      <c r="H229" s="4">
        <v>454200</v>
      </c>
      <c r="I229" s="4">
        <v>454200</v>
      </c>
      <c r="J229">
        <v>0</v>
      </c>
      <c r="K229" s="4">
        <v>0</v>
      </c>
    </row>
    <row r="230" spans="1:11" x14ac:dyDescent="0.35">
      <c r="A230" t="s">
        <v>233</v>
      </c>
      <c r="B230" t="s">
        <v>2170</v>
      </c>
      <c r="D230" s="4">
        <v>18597884</v>
      </c>
      <c r="E230" s="4">
        <v>4114028</v>
      </c>
      <c r="F230" s="4">
        <v>5949898</v>
      </c>
      <c r="G230" s="4">
        <v>148061</v>
      </c>
      <c r="H230" s="4">
        <v>4133829</v>
      </c>
      <c r="I230" s="4">
        <v>32943700</v>
      </c>
      <c r="J230" s="4">
        <v>22711912</v>
      </c>
      <c r="K230" s="4">
        <v>18597884</v>
      </c>
    </row>
    <row r="231" spans="1:11" x14ac:dyDescent="0.35">
      <c r="A231" t="s">
        <v>237</v>
      </c>
      <c r="B231" t="s">
        <v>2121</v>
      </c>
      <c r="D231" s="4">
        <v>107649071</v>
      </c>
      <c r="E231" s="4">
        <v>5487564</v>
      </c>
      <c r="F231" s="4">
        <v>39483052</v>
      </c>
      <c r="G231" s="4">
        <v>179511</v>
      </c>
      <c r="H231" s="4">
        <v>771300</v>
      </c>
      <c r="I231" s="4">
        <v>153570498</v>
      </c>
      <c r="J231" s="4">
        <v>113136635</v>
      </c>
      <c r="K231" s="4">
        <v>107649071</v>
      </c>
    </row>
    <row r="232" spans="1:11" x14ac:dyDescent="0.35">
      <c r="A232" t="s">
        <v>237</v>
      </c>
      <c r="B232" t="s">
        <v>2125</v>
      </c>
      <c r="D232" s="4">
        <v>121648892</v>
      </c>
      <c r="E232" s="4">
        <v>18313662</v>
      </c>
      <c r="F232" s="4">
        <v>1121066</v>
      </c>
      <c r="G232" s="4">
        <v>6266246</v>
      </c>
      <c r="H232" s="4">
        <v>1320574</v>
      </c>
      <c r="I232" s="4">
        <v>148670441</v>
      </c>
      <c r="J232" s="4">
        <v>139962554</v>
      </c>
      <c r="K232" s="4">
        <v>121648892</v>
      </c>
    </row>
    <row r="233" spans="1:11" x14ac:dyDescent="0.35">
      <c r="A233" t="s">
        <v>237</v>
      </c>
      <c r="B233" t="s">
        <v>2127</v>
      </c>
      <c r="D233" s="4">
        <v>18400000</v>
      </c>
      <c r="G233" s="4">
        <v>432748</v>
      </c>
      <c r="I233" s="4">
        <v>18832748</v>
      </c>
      <c r="J233" s="4">
        <v>18400000</v>
      </c>
      <c r="K233" s="4">
        <v>18400000</v>
      </c>
    </row>
    <row r="234" spans="1:11" x14ac:dyDescent="0.35">
      <c r="A234" t="s">
        <v>237</v>
      </c>
      <c r="B234" t="s">
        <v>2141</v>
      </c>
      <c r="D234" s="4">
        <v>8582360</v>
      </c>
      <c r="E234" s="4">
        <v>12526518</v>
      </c>
      <c r="G234" s="4">
        <v>1006501</v>
      </c>
      <c r="H234" s="4">
        <v>1938708</v>
      </c>
      <c r="I234" s="4">
        <v>24054087</v>
      </c>
      <c r="J234" s="4">
        <v>21108878</v>
      </c>
      <c r="K234" s="4">
        <v>8582360</v>
      </c>
    </row>
    <row r="235" spans="1:11" x14ac:dyDescent="0.35">
      <c r="A235" t="s">
        <v>237</v>
      </c>
      <c r="B235" t="s">
        <v>2156</v>
      </c>
      <c r="D235" s="4">
        <v>17322837</v>
      </c>
      <c r="E235" s="4">
        <v>21417232</v>
      </c>
      <c r="F235" s="4">
        <v>348767</v>
      </c>
      <c r="G235" s="4">
        <v>78345</v>
      </c>
      <c r="H235" s="4">
        <v>25731105</v>
      </c>
      <c r="I235" s="4">
        <v>64898286</v>
      </c>
      <c r="J235" s="4">
        <v>38740069</v>
      </c>
      <c r="K235" s="4">
        <v>17322837</v>
      </c>
    </row>
    <row r="236" spans="1:11" x14ac:dyDescent="0.35">
      <c r="A236" t="s">
        <v>237</v>
      </c>
      <c r="B236" t="s">
        <v>2163</v>
      </c>
      <c r="D236" s="4">
        <v>15315584</v>
      </c>
      <c r="E236" s="4">
        <v>344971</v>
      </c>
      <c r="I236" s="4">
        <v>15660555</v>
      </c>
      <c r="J236" s="4">
        <v>15660555</v>
      </c>
      <c r="K236" s="4">
        <v>15315584</v>
      </c>
    </row>
    <row r="237" spans="1:11" x14ac:dyDescent="0.35">
      <c r="A237" t="s">
        <v>237</v>
      </c>
      <c r="B237" t="s">
        <v>2165</v>
      </c>
      <c r="D237" s="4">
        <v>504313</v>
      </c>
      <c r="I237" s="4">
        <v>504313</v>
      </c>
      <c r="J237" s="4">
        <v>504313</v>
      </c>
      <c r="K237" s="4">
        <v>504313</v>
      </c>
    </row>
    <row r="238" spans="1:11" x14ac:dyDescent="0.35">
      <c r="A238" t="s">
        <v>237</v>
      </c>
      <c r="B238" t="s">
        <v>2169</v>
      </c>
      <c r="D238" s="4">
        <v>518161</v>
      </c>
      <c r="E238" s="4">
        <v>13149750</v>
      </c>
      <c r="H238" s="4">
        <v>6720000</v>
      </c>
      <c r="I238" s="4">
        <v>20387911</v>
      </c>
      <c r="J238" s="4">
        <v>13667911</v>
      </c>
      <c r="K238" s="4">
        <v>518161</v>
      </c>
    </row>
    <row r="239" spans="1:11" x14ac:dyDescent="0.35">
      <c r="A239" t="s">
        <v>237</v>
      </c>
      <c r="B239" t="s">
        <v>2170</v>
      </c>
      <c r="D239" s="4">
        <v>289941217</v>
      </c>
      <c r="E239" s="4">
        <v>71239697</v>
      </c>
      <c r="F239" s="4">
        <v>40952885</v>
      </c>
      <c r="G239" s="4">
        <v>7963352</v>
      </c>
      <c r="H239" s="4">
        <v>36481687</v>
      </c>
      <c r="I239" s="4">
        <v>446578838</v>
      </c>
      <c r="J239" s="4">
        <v>361180914</v>
      </c>
      <c r="K239" s="4">
        <v>289941217</v>
      </c>
    </row>
    <row r="240" spans="1:11" x14ac:dyDescent="0.35">
      <c r="A240" t="s">
        <v>1917</v>
      </c>
      <c r="B240" t="s">
        <v>2121</v>
      </c>
      <c r="D240" s="4">
        <v>27096081</v>
      </c>
      <c r="F240" s="4">
        <v>11730600</v>
      </c>
      <c r="G240" s="4">
        <v>22050</v>
      </c>
      <c r="H240" s="4">
        <v>191700</v>
      </c>
      <c r="I240" s="4">
        <v>39040431</v>
      </c>
      <c r="J240" s="4">
        <v>27096081</v>
      </c>
      <c r="K240" s="4">
        <v>27096081</v>
      </c>
    </row>
    <row r="241" spans="1:11" x14ac:dyDescent="0.35">
      <c r="A241" t="s">
        <v>1917</v>
      </c>
      <c r="B241" t="s">
        <v>2125</v>
      </c>
      <c r="D241" s="4">
        <v>29751843</v>
      </c>
      <c r="E241" s="4">
        <v>8521647</v>
      </c>
      <c r="F241" s="4">
        <v>1448837</v>
      </c>
      <c r="G241" s="4">
        <v>832713</v>
      </c>
      <c r="I241" s="4">
        <v>40555040</v>
      </c>
      <c r="J241" s="4">
        <v>38273490</v>
      </c>
      <c r="K241" s="4">
        <v>29751843</v>
      </c>
    </row>
    <row r="242" spans="1:11" x14ac:dyDescent="0.35">
      <c r="A242" t="s">
        <v>1917</v>
      </c>
      <c r="B242" t="s">
        <v>2127</v>
      </c>
      <c r="D242" s="4">
        <v>19320</v>
      </c>
      <c r="E242" s="4">
        <v>8800000</v>
      </c>
      <c r="I242" s="4">
        <v>8819320</v>
      </c>
      <c r="J242" s="4">
        <v>8819320</v>
      </c>
      <c r="K242" s="4">
        <v>19320</v>
      </c>
    </row>
    <row r="243" spans="1:11" x14ac:dyDescent="0.35">
      <c r="A243" t="s">
        <v>1917</v>
      </c>
      <c r="B243" t="s">
        <v>2141</v>
      </c>
      <c r="D243" s="4">
        <v>5563008</v>
      </c>
      <c r="E243" s="4">
        <v>453328</v>
      </c>
      <c r="F243" s="4">
        <v>1386666</v>
      </c>
      <c r="G243" s="4">
        <v>1265624</v>
      </c>
      <c r="H243" s="4">
        <v>1694939</v>
      </c>
      <c r="I243" s="4">
        <v>10363566</v>
      </c>
      <c r="J243" s="4">
        <v>6016336</v>
      </c>
      <c r="K243" s="4">
        <v>5563008</v>
      </c>
    </row>
    <row r="244" spans="1:11" x14ac:dyDescent="0.35">
      <c r="A244" t="s">
        <v>1917</v>
      </c>
      <c r="B244" t="s">
        <v>2156</v>
      </c>
      <c r="D244" s="4">
        <v>2915057</v>
      </c>
      <c r="E244" s="4">
        <v>181912</v>
      </c>
      <c r="F244" s="4">
        <v>4825199</v>
      </c>
      <c r="G244" s="4">
        <v>4395000</v>
      </c>
      <c r="H244" s="4">
        <v>7161081</v>
      </c>
      <c r="I244" s="4">
        <v>19478249</v>
      </c>
      <c r="J244" s="4">
        <v>3096969</v>
      </c>
      <c r="K244" s="4">
        <v>2915057</v>
      </c>
    </row>
    <row r="245" spans="1:11" x14ac:dyDescent="0.35">
      <c r="A245" t="s">
        <v>1917</v>
      </c>
      <c r="B245" t="s">
        <v>2163</v>
      </c>
      <c r="D245" s="4">
        <v>4763538</v>
      </c>
      <c r="E245" s="4">
        <v>713</v>
      </c>
      <c r="F245" s="4">
        <v>232732</v>
      </c>
      <c r="I245" s="4">
        <v>4996983</v>
      </c>
      <c r="J245" s="4">
        <v>4764251</v>
      </c>
      <c r="K245" s="4">
        <v>4763538</v>
      </c>
    </row>
    <row r="246" spans="1:11" x14ac:dyDescent="0.35">
      <c r="A246" t="s">
        <v>1917</v>
      </c>
      <c r="B246" t="s">
        <v>2165</v>
      </c>
      <c r="D246" s="4">
        <v>108404</v>
      </c>
      <c r="I246" s="4">
        <v>108404</v>
      </c>
      <c r="J246" s="4">
        <v>108404</v>
      </c>
      <c r="K246" s="4">
        <v>108404</v>
      </c>
    </row>
    <row r="247" spans="1:11" x14ac:dyDescent="0.35">
      <c r="A247" t="s">
        <v>1917</v>
      </c>
      <c r="B247" t="s">
        <v>2169</v>
      </c>
      <c r="D247" s="4">
        <v>22807</v>
      </c>
      <c r="E247" s="4">
        <v>250000</v>
      </c>
      <c r="F247" s="4">
        <v>1537500</v>
      </c>
      <c r="H247" s="4">
        <v>768000</v>
      </c>
      <c r="I247" s="4">
        <v>2578307</v>
      </c>
      <c r="J247" s="4">
        <v>272807</v>
      </c>
      <c r="K247" s="4">
        <v>22807</v>
      </c>
    </row>
    <row r="248" spans="1:11" x14ac:dyDescent="0.35">
      <c r="A248" t="s">
        <v>1917</v>
      </c>
      <c r="B248" t="s">
        <v>2170</v>
      </c>
      <c r="D248" s="4">
        <v>70240057</v>
      </c>
      <c r="E248" s="4">
        <v>18207601</v>
      </c>
      <c r="F248" s="4">
        <v>21161533</v>
      </c>
      <c r="G248" s="4">
        <v>6515388</v>
      </c>
      <c r="H248" s="4">
        <v>9815720</v>
      </c>
      <c r="I248" s="4">
        <v>125940299</v>
      </c>
      <c r="J248" s="4">
        <v>88447658</v>
      </c>
      <c r="K248" s="4">
        <v>70240057</v>
      </c>
    </row>
    <row r="249" spans="1:11" x14ac:dyDescent="0.35">
      <c r="A249" t="s">
        <v>244</v>
      </c>
      <c r="B249" t="s">
        <v>2121</v>
      </c>
      <c r="D249" s="4">
        <v>60522297</v>
      </c>
      <c r="E249" s="4">
        <v>2002513</v>
      </c>
      <c r="F249" s="4">
        <v>7905708</v>
      </c>
      <c r="G249" s="4">
        <v>212757</v>
      </c>
      <c r="H249" s="4">
        <v>2974791</v>
      </c>
      <c r="I249" s="4">
        <v>73618065</v>
      </c>
      <c r="J249" s="4">
        <v>62524810</v>
      </c>
      <c r="K249" s="4">
        <v>60522297</v>
      </c>
    </row>
    <row r="250" spans="1:11" x14ac:dyDescent="0.35">
      <c r="A250" t="s">
        <v>244</v>
      </c>
      <c r="B250" t="s">
        <v>2125</v>
      </c>
      <c r="D250" s="4">
        <v>17480429</v>
      </c>
      <c r="E250" s="4">
        <v>638</v>
      </c>
      <c r="F250" s="4">
        <v>14738716</v>
      </c>
      <c r="G250" s="4">
        <v>6375696</v>
      </c>
      <c r="H250" s="4">
        <v>4186935</v>
      </c>
      <c r="I250" s="4">
        <v>42782415</v>
      </c>
      <c r="J250" s="4">
        <v>17481067</v>
      </c>
      <c r="K250" s="4">
        <v>17480429</v>
      </c>
    </row>
    <row r="251" spans="1:11" x14ac:dyDescent="0.35">
      <c r="A251" t="s">
        <v>244</v>
      </c>
      <c r="B251" t="s">
        <v>2127</v>
      </c>
      <c r="E251" s="4">
        <v>9600000</v>
      </c>
      <c r="I251" s="4">
        <v>9600000</v>
      </c>
      <c r="J251">
        <v>9600000</v>
      </c>
      <c r="K251" s="4">
        <v>0</v>
      </c>
    </row>
    <row r="252" spans="1:11" x14ac:dyDescent="0.35">
      <c r="A252" t="s">
        <v>244</v>
      </c>
      <c r="B252" t="s">
        <v>2141</v>
      </c>
      <c r="D252" s="4">
        <v>4028350</v>
      </c>
      <c r="E252" s="4">
        <v>380132</v>
      </c>
      <c r="F252" s="4">
        <v>91416</v>
      </c>
      <c r="G252" s="4">
        <v>485296</v>
      </c>
      <c r="H252" s="4">
        <v>2373677</v>
      </c>
      <c r="I252" s="4">
        <v>7358871</v>
      </c>
      <c r="J252" s="4">
        <v>4408482</v>
      </c>
      <c r="K252" s="4">
        <v>4028350</v>
      </c>
    </row>
    <row r="253" spans="1:11" x14ac:dyDescent="0.35">
      <c r="A253" t="s">
        <v>244</v>
      </c>
      <c r="B253" t="s">
        <v>2156</v>
      </c>
      <c r="D253" s="4">
        <v>411136</v>
      </c>
      <c r="E253" s="4">
        <v>349396</v>
      </c>
      <c r="F253" s="4">
        <v>337778</v>
      </c>
      <c r="G253" s="4">
        <v>7104991</v>
      </c>
      <c r="H253" s="4">
        <v>19368832</v>
      </c>
      <c r="I253" s="4">
        <v>27572133</v>
      </c>
      <c r="J253" s="4">
        <v>760532</v>
      </c>
      <c r="K253" s="4">
        <v>411136</v>
      </c>
    </row>
    <row r="254" spans="1:11" x14ac:dyDescent="0.35">
      <c r="A254" t="s">
        <v>244</v>
      </c>
      <c r="B254" t="s">
        <v>2163</v>
      </c>
      <c r="D254" s="4">
        <v>13731682</v>
      </c>
      <c r="I254" s="4">
        <v>13731682</v>
      </c>
      <c r="J254" s="4">
        <v>13731682</v>
      </c>
      <c r="K254" s="4">
        <v>13731682</v>
      </c>
    </row>
    <row r="255" spans="1:11" x14ac:dyDescent="0.35">
      <c r="A255" t="s">
        <v>244</v>
      </c>
      <c r="B255" t="s">
        <v>2165</v>
      </c>
      <c r="D255" s="4">
        <v>334637</v>
      </c>
      <c r="I255" s="4">
        <v>334637</v>
      </c>
      <c r="J255" s="4">
        <v>334637</v>
      </c>
      <c r="K255" s="4">
        <v>334637</v>
      </c>
    </row>
    <row r="256" spans="1:11" x14ac:dyDescent="0.35">
      <c r="A256" t="s">
        <v>244</v>
      </c>
      <c r="B256" t="s">
        <v>2169</v>
      </c>
      <c r="E256" s="4">
        <v>125000</v>
      </c>
      <c r="G256" s="4">
        <v>2737500</v>
      </c>
      <c r="H256" s="4">
        <v>480000</v>
      </c>
      <c r="I256" s="4">
        <v>3342500</v>
      </c>
      <c r="J256">
        <v>125000</v>
      </c>
      <c r="K256" s="4">
        <v>0</v>
      </c>
    </row>
    <row r="257" spans="1:11" x14ac:dyDescent="0.35">
      <c r="A257" t="s">
        <v>244</v>
      </c>
      <c r="B257" t="s">
        <v>2170</v>
      </c>
      <c r="D257" s="4">
        <v>96508531</v>
      </c>
      <c r="E257" s="4">
        <v>12457678</v>
      </c>
      <c r="F257" s="4">
        <v>23073619</v>
      </c>
      <c r="G257" s="4">
        <v>16916240</v>
      </c>
      <c r="H257" s="4">
        <v>29384236</v>
      </c>
      <c r="I257" s="4">
        <v>178340304</v>
      </c>
      <c r="J257" s="4">
        <v>108966209</v>
      </c>
      <c r="K257" s="4">
        <v>96508531</v>
      </c>
    </row>
    <row r="258" spans="1:11" x14ac:dyDescent="0.35">
      <c r="A258" t="s">
        <v>251</v>
      </c>
      <c r="B258" t="s">
        <v>2121</v>
      </c>
      <c r="D258" s="4">
        <v>2937207</v>
      </c>
      <c r="E258" s="4">
        <v>2760778</v>
      </c>
      <c r="F258" s="4">
        <v>3679565</v>
      </c>
      <c r="H258" s="4">
        <v>75600</v>
      </c>
      <c r="I258" s="4">
        <v>9453150</v>
      </c>
      <c r="J258" s="4">
        <v>5697985</v>
      </c>
      <c r="K258" s="4">
        <v>2937207</v>
      </c>
    </row>
    <row r="259" spans="1:11" x14ac:dyDescent="0.35">
      <c r="A259" t="s">
        <v>251</v>
      </c>
      <c r="B259" t="s">
        <v>2125</v>
      </c>
      <c r="D259" s="4">
        <v>5813929</v>
      </c>
      <c r="F259" s="4">
        <v>1345135</v>
      </c>
      <c r="G259" s="4">
        <v>1671380</v>
      </c>
      <c r="H259" s="4">
        <v>2090207</v>
      </c>
      <c r="I259" s="4">
        <v>10920651</v>
      </c>
      <c r="J259" s="4">
        <v>5813929</v>
      </c>
      <c r="K259" s="4">
        <v>5813929</v>
      </c>
    </row>
    <row r="260" spans="1:11" x14ac:dyDescent="0.35">
      <c r="A260" t="s">
        <v>251</v>
      </c>
      <c r="B260" t="s">
        <v>2127</v>
      </c>
      <c r="G260" s="4">
        <v>800000</v>
      </c>
      <c r="I260" s="4">
        <v>800000</v>
      </c>
      <c r="J260">
        <v>0</v>
      </c>
      <c r="K260" s="4">
        <v>0</v>
      </c>
    </row>
    <row r="261" spans="1:11" x14ac:dyDescent="0.35">
      <c r="A261" t="s">
        <v>251</v>
      </c>
      <c r="B261" t="s">
        <v>2141</v>
      </c>
      <c r="D261" s="4">
        <v>1390173</v>
      </c>
      <c r="E261" s="4">
        <v>178041</v>
      </c>
      <c r="F261" s="4">
        <v>364199</v>
      </c>
      <c r="G261" s="4">
        <v>200012</v>
      </c>
      <c r="H261" s="4">
        <v>195465</v>
      </c>
      <c r="I261" s="4">
        <v>2327891</v>
      </c>
      <c r="J261" s="4">
        <v>1568214</v>
      </c>
      <c r="K261" s="4">
        <v>1390173</v>
      </c>
    </row>
    <row r="262" spans="1:11" x14ac:dyDescent="0.35">
      <c r="A262" t="s">
        <v>251</v>
      </c>
      <c r="B262" t="s">
        <v>2156</v>
      </c>
      <c r="D262" s="4">
        <v>606850</v>
      </c>
      <c r="E262" s="4">
        <v>1302379</v>
      </c>
      <c r="F262" s="4">
        <v>222547</v>
      </c>
      <c r="G262" s="4">
        <v>4500</v>
      </c>
      <c r="H262" s="4">
        <v>780870</v>
      </c>
      <c r="I262" s="4">
        <v>2917146</v>
      </c>
      <c r="J262" s="4">
        <v>1909229</v>
      </c>
      <c r="K262" s="4">
        <v>606850</v>
      </c>
    </row>
    <row r="263" spans="1:11" x14ac:dyDescent="0.35">
      <c r="A263" t="s">
        <v>251</v>
      </c>
      <c r="B263" t="s">
        <v>2163</v>
      </c>
      <c r="D263" s="4">
        <v>439052</v>
      </c>
      <c r="I263" s="4">
        <v>439052</v>
      </c>
      <c r="J263" s="4">
        <v>439052</v>
      </c>
      <c r="K263" s="4">
        <v>439052</v>
      </c>
    </row>
    <row r="264" spans="1:11" x14ac:dyDescent="0.35">
      <c r="A264" t="s">
        <v>251</v>
      </c>
      <c r="B264" t="s">
        <v>2169</v>
      </c>
      <c r="E264" s="4">
        <v>267000</v>
      </c>
      <c r="I264" s="4">
        <v>267000</v>
      </c>
      <c r="J264">
        <v>267000</v>
      </c>
      <c r="K264" s="4">
        <v>0</v>
      </c>
    </row>
    <row r="265" spans="1:11" x14ac:dyDescent="0.35">
      <c r="A265" t="s">
        <v>251</v>
      </c>
      <c r="B265" t="s">
        <v>2170</v>
      </c>
      <c r="D265" s="4">
        <v>11187211</v>
      </c>
      <c r="E265" s="4">
        <v>4508199</v>
      </c>
      <c r="F265" s="4">
        <v>5611447</v>
      </c>
      <c r="G265" s="4">
        <v>2675892</v>
      </c>
      <c r="H265" s="4">
        <v>3142141</v>
      </c>
      <c r="I265" s="4">
        <v>27124890</v>
      </c>
      <c r="J265" s="4">
        <v>15695410</v>
      </c>
      <c r="K265" s="4">
        <v>11187211</v>
      </c>
    </row>
    <row r="266" spans="1:11" x14ac:dyDescent="0.35">
      <c r="A266" t="s">
        <v>255</v>
      </c>
      <c r="B266" t="s">
        <v>2121</v>
      </c>
      <c r="D266" s="4">
        <v>4267287</v>
      </c>
      <c r="E266" s="4">
        <v>121106</v>
      </c>
      <c r="F266" s="4">
        <v>2449889</v>
      </c>
      <c r="G266" s="4">
        <v>187083</v>
      </c>
      <c r="H266" s="4">
        <v>50400</v>
      </c>
      <c r="I266" s="4">
        <v>7075765</v>
      </c>
      <c r="J266" s="4">
        <v>4388393</v>
      </c>
      <c r="K266" s="4">
        <v>4267287</v>
      </c>
    </row>
    <row r="267" spans="1:11" x14ac:dyDescent="0.35">
      <c r="A267" t="s">
        <v>255</v>
      </c>
      <c r="B267" t="s">
        <v>2125</v>
      </c>
      <c r="D267" s="4">
        <v>5544558</v>
      </c>
      <c r="F267" s="4">
        <v>892568</v>
      </c>
      <c r="I267" s="4">
        <v>6437126</v>
      </c>
      <c r="J267" s="4">
        <v>5544558</v>
      </c>
      <c r="K267" s="4">
        <v>5544558</v>
      </c>
    </row>
    <row r="268" spans="1:11" x14ac:dyDescent="0.35">
      <c r="A268" t="s">
        <v>255</v>
      </c>
      <c r="B268" t="s">
        <v>2141</v>
      </c>
      <c r="D268" s="4">
        <v>226732</v>
      </c>
      <c r="E268" s="4">
        <v>27159</v>
      </c>
      <c r="F268" s="4">
        <v>1556639</v>
      </c>
      <c r="G268" s="4">
        <v>212413</v>
      </c>
      <c r="H268" s="4">
        <v>396749</v>
      </c>
      <c r="I268" s="4">
        <v>2419692</v>
      </c>
      <c r="J268" s="4">
        <v>253891</v>
      </c>
      <c r="K268" s="4">
        <v>226732</v>
      </c>
    </row>
    <row r="269" spans="1:11" x14ac:dyDescent="0.35">
      <c r="A269" t="s">
        <v>255</v>
      </c>
      <c r="B269" t="s">
        <v>2156</v>
      </c>
      <c r="D269" s="4">
        <v>538896</v>
      </c>
      <c r="E269" s="4">
        <v>227351</v>
      </c>
      <c r="F269" s="4">
        <v>19066</v>
      </c>
      <c r="H269" s="4">
        <v>7214402</v>
      </c>
      <c r="I269" s="4">
        <v>7999716</v>
      </c>
      <c r="J269" s="4">
        <v>766247</v>
      </c>
      <c r="K269" s="4">
        <v>538896</v>
      </c>
    </row>
    <row r="270" spans="1:11" x14ac:dyDescent="0.35">
      <c r="A270" t="s">
        <v>255</v>
      </c>
      <c r="B270" t="s">
        <v>2163</v>
      </c>
      <c r="D270" s="4">
        <v>963124</v>
      </c>
      <c r="F270" s="4">
        <v>69324</v>
      </c>
      <c r="I270" s="4">
        <v>1032448</v>
      </c>
      <c r="J270" s="4">
        <v>963124</v>
      </c>
      <c r="K270" s="4">
        <v>963124</v>
      </c>
    </row>
    <row r="271" spans="1:11" x14ac:dyDescent="0.35">
      <c r="A271" t="s">
        <v>255</v>
      </c>
      <c r="B271" t="s">
        <v>2165</v>
      </c>
      <c r="D271" s="4">
        <v>13327</v>
      </c>
      <c r="G271" s="4">
        <v>42419</v>
      </c>
      <c r="I271" s="4">
        <v>55746</v>
      </c>
      <c r="J271" s="4">
        <v>13327</v>
      </c>
      <c r="K271" s="4">
        <v>13327</v>
      </c>
    </row>
    <row r="272" spans="1:11" x14ac:dyDescent="0.35">
      <c r="A272" t="s">
        <v>255</v>
      </c>
      <c r="B272" t="s">
        <v>2169</v>
      </c>
      <c r="H272" s="4">
        <v>420000</v>
      </c>
      <c r="I272" s="4">
        <v>420000</v>
      </c>
      <c r="J272">
        <v>0</v>
      </c>
      <c r="K272" s="4">
        <v>0</v>
      </c>
    </row>
    <row r="273" spans="1:11" x14ac:dyDescent="0.35">
      <c r="A273" t="s">
        <v>255</v>
      </c>
      <c r="B273" t="s">
        <v>2170</v>
      </c>
      <c r="D273" s="4">
        <v>11553923</v>
      </c>
      <c r="E273" s="4">
        <v>375616</v>
      </c>
      <c r="F273" s="4">
        <v>4987486</v>
      </c>
      <c r="G273" s="4">
        <v>441915</v>
      </c>
      <c r="H273" s="4">
        <v>8081552</v>
      </c>
      <c r="I273" s="4">
        <v>25440492</v>
      </c>
      <c r="J273" s="4">
        <v>11929539</v>
      </c>
      <c r="K273" s="4">
        <v>11553923</v>
      </c>
    </row>
    <row r="274" spans="1:11" x14ac:dyDescent="0.35">
      <c r="A274" t="s">
        <v>261</v>
      </c>
      <c r="B274" t="s">
        <v>2121</v>
      </c>
      <c r="D274" s="4">
        <v>31174651</v>
      </c>
      <c r="F274" s="4">
        <v>13505450</v>
      </c>
      <c r="G274" s="4">
        <v>61200</v>
      </c>
      <c r="I274" s="4">
        <v>44741301</v>
      </c>
      <c r="J274" s="4">
        <v>31174651</v>
      </c>
      <c r="K274" s="4">
        <v>31174651</v>
      </c>
    </row>
    <row r="275" spans="1:11" x14ac:dyDescent="0.35">
      <c r="A275" t="s">
        <v>261</v>
      </c>
      <c r="B275" t="s">
        <v>2125</v>
      </c>
      <c r="D275" s="4">
        <v>27881015</v>
      </c>
      <c r="E275" s="4">
        <v>1098703</v>
      </c>
      <c r="F275" s="4">
        <v>660541</v>
      </c>
      <c r="G275" s="4">
        <v>151736</v>
      </c>
      <c r="H275" s="4">
        <v>13007682</v>
      </c>
      <c r="I275" s="4">
        <v>42799676</v>
      </c>
      <c r="J275" s="4">
        <v>28979718</v>
      </c>
      <c r="K275" s="4">
        <v>27881015</v>
      </c>
    </row>
    <row r="276" spans="1:11" x14ac:dyDescent="0.35">
      <c r="A276" t="s">
        <v>261</v>
      </c>
      <c r="B276" t="s">
        <v>2127</v>
      </c>
      <c r="E276" s="4">
        <v>12800000</v>
      </c>
      <c r="I276" s="4">
        <v>12800000</v>
      </c>
      <c r="J276">
        <v>12800000</v>
      </c>
      <c r="K276" s="4">
        <v>0</v>
      </c>
    </row>
    <row r="277" spans="1:11" x14ac:dyDescent="0.35">
      <c r="A277" t="s">
        <v>261</v>
      </c>
      <c r="B277" t="s">
        <v>2141</v>
      </c>
      <c r="D277" s="4">
        <v>5324873</v>
      </c>
      <c r="E277" s="4">
        <v>1736967</v>
      </c>
      <c r="F277" s="4">
        <v>290860</v>
      </c>
      <c r="G277" s="4">
        <v>1390067</v>
      </c>
      <c r="H277" s="4">
        <v>880217</v>
      </c>
      <c r="I277" s="4">
        <v>9622983</v>
      </c>
      <c r="J277" s="4">
        <v>7061840</v>
      </c>
      <c r="K277" s="4">
        <v>5324873</v>
      </c>
    </row>
    <row r="278" spans="1:11" x14ac:dyDescent="0.35">
      <c r="A278" t="s">
        <v>261</v>
      </c>
      <c r="B278" t="s">
        <v>2156</v>
      </c>
      <c r="D278" s="4">
        <v>7758091</v>
      </c>
      <c r="E278" s="4">
        <v>3410324</v>
      </c>
      <c r="F278" s="4">
        <v>210778</v>
      </c>
      <c r="G278" s="4">
        <v>4147129</v>
      </c>
      <c r="H278" s="4">
        <v>955552</v>
      </c>
      <c r="I278" s="4">
        <v>16481873</v>
      </c>
      <c r="J278" s="4">
        <v>11168415</v>
      </c>
      <c r="K278" s="4">
        <v>7758091</v>
      </c>
    </row>
    <row r="279" spans="1:11" x14ac:dyDescent="0.35">
      <c r="A279" t="s">
        <v>261</v>
      </c>
      <c r="B279" t="s">
        <v>2163</v>
      </c>
      <c r="D279" s="4">
        <v>3674005</v>
      </c>
      <c r="E279" s="4">
        <v>383956</v>
      </c>
      <c r="F279" s="4">
        <v>2822462</v>
      </c>
      <c r="I279" s="4">
        <v>6880423</v>
      </c>
      <c r="J279" s="4">
        <v>4057961</v>
      </c>
      <c r="K279" s="4">
        <v>3674005</v>
      </c>
    </row>
    <row r="280" spans="1:11" x14ac:dyDescent="0.35">
      <c r="A280" t="s">
        <v>261</v>
      </c>
      <c r="B280" t="s">
        <v>2165</v>
      </c>
      <c r="D280" s="4">
        <v>108404</v>
      </c>
      <c r="I280" s="4">
        <v>108404</v>
      </c>
      <c r="J280" s="4">
        <v>108404</v>
      </c>
      <c r="K280" s="4">
        <v>108404</v>
      </c>
    </row>
    <row r="281" spans="1:11" x14ac:dyDescent="0.35">
      <c r="A281" t="s">
        <v>261</v>
      </c>
      <c r="B281" t="s">
        <v>2169</v>
      </c>
      <c r="E281" s="4">
        <v>5339000</v>
      </c>
      <c r="G281" s="4">
        <v>1056000</v>
      </c>
      <c r="I281" s="4">
        <v>6395000</v>
      </c>
      <c r="J281">
        <v>5339000</v>
      </c>
      <c r="K281" s="4">
        <v>0</v>
      </c>
    </row>
    <row r="282" spans="1:11" x14ac:dyDescent="0.35">
      <c r="A282" t="s">
        <v>261</v>
      </c>
      <c r="B282" t="s">
        <v>2170</v>
      </c>
      <c r="D282" s="4">
        <v>75921038</v>
      </c>
      <c r="E282" s="4">
        <v>24768949</v>
      </c>
      <c r="F282" s="4">
        <v>17490091</v>
      </c>
      <c r="G282" s="4">
        <v>6806131</v>
      </c>
      <c r="H282" s="4">
        <v>14843450</v>
      </c>
      <c r="I282" s="4">
        <v>139829660</v>
      </c>
      <c r="J282" s="4">
        <v>100689987</v>
      </c>
      <c r="K282" s="4">
        <v>75921038</v>
      </c>
    </row>
    <row r="283" spans="1:11" x14ac:dyDescent="0.35">
      <c r="A283" t="s">
        <v>270</v>
      </c>
      <c r="B283" t="s">
        <v>2121</v>
      </c>
      <c r="D283" s="4">
        <v>9359645</v>
      </c>
      <c r="E283" s="4">
        <v>502949</v>
      </c>
      <c r="F283" s="4">
        <v>4090130</v>
      </c>
      <c r="H283" s="4">
        <v>1638966</v>
      </c>
      <c r="I283" s="4">
        <v>15591690</v>
      </c>
      <c r="J283" s="4">
        <v>9862594</v>
      </c>
      <c r="K283" s="4">
        <v>9359645</v>
      </c>
    </row>
    <row r="284" spans="1:11" x14ac:dyDescent="0.35">
      <c r="A284" t="s">
        <v>270</v>
      </c>
      <c r="B284" t="s">
        <v>2125</v>
      </c>
      <c r="D284" s="4">
        <v>11400251</v>
      </c>
      <c r="E284" s="4">
        <v>1087325</v>
      </c>
      <c r="F284" s="4">
        <v>1270370</v>
      </c>
      <c r="H284" s="4">
        <v>2475000</v>
      </c>
      <c r="I284" s="4">
        <v>16232945</v>
      </c>
      <c r="J284" s="4">
        <v>12487576</v>
      </c>
      <c r="K284" s="4">
        <v>11400251</v>
      </c>
    </row>
    <row r="285" spans="1:11" x14ac:dyDescent="0.35">
      <c r="A285" t="s">
        <v>270</v>
      </c>
      <c r="B285" t="s">
        <v>2127</v>
      </c>
      <c r="D285" s="4">
        <v>800000</v>
      </c>
      <c r="E285" s="4">
        <v>13660</v>
      </c>
      <c r="I285" s="4">
        <v>813660</v>
      </c>
      <c r="J285" s="4">
        <v>813660</v>
      </c>
      <c r="K285" s="4">
        <v>800000</v>
      </c>
    </row>
    <row r="286" spans="1:11" x14ac:dyDescent="0.35">
      <c r="A286" t="s">
        <v>270</v>
      </c>
      <c r="B286" t="s">
        <v>2141</v>
      </c>
      <c r="D286" s="4">
        <v>2892376</v>
      </c>
      <c r="E286" s="4">
        <v>204153</v>
      </c>
      <c r="F286" s="4">
        <v>908668</v>
      </c>
      <c r="G286" s="4">
        <v>229458</v>
      </c>
      <c r="H286" s="4">
        <v>222107</v>
      </c>
      <c r="I286" s="4">
        <v>4456763</v>
      </c>
      <c r="J286" s="4">
        <v>3096529</v>
      </c>
      <c r="K286" s="4">
        <v>2892376</v>
      </c>
    </row>
    <row r="287" spans="1:11" x14ac:dyDescent="0.35">
      <c r="A287" t="s">
        <v>270</v>
      </c>
      <c r="B287" t="s">
        <v>2156</v>
      </c>
      <c r="D287" s="4">
        <v>91158</v>
      </c>
      <c r="E287" s="4">
        <v>426802</v>
      </c>
      <c r="F287" s="4">
        <v>1227945</v>
      </c>
      <c r="G287" s="4">
        <v>31401</v>
      </c>
      <c r="H287" s="4">
        <v>3770707</v>
      </c>
      <c r="I287" s="4">
        <v>5548014</v>
      </c>
      <c r="J287" s="4">
        <v>517960</v>
      </c>
      <c r="K287" s="4">
        <v>91158</v>
      </c>
    </row>
    <row r="288" spans="1:11" x14ac:dyDescent="0.35">
      <c r="A288" t="s">
        <v>270</v>
      </c>
      <c r="B288" t="s">
        <v>2163</v>
      </c>
      <c r="D288" s="4">
        <v>1639335</v>
      </c>
      <c r="F288" s="4">
        <v>107838</v>
      </c>
      <c r="I288" s="4">
        <v>1747173</v>
      </c>
      <c r="J288" s="4">
        <v>1639335</v>
      </c>
      <c r="K288" s="4">
        <v>1639335</v>
      </c>
    </row>
    <row r="289" spans="1:11" x14ac:dyDescent="0.35">
      <c r="A289" t="s">
        <v>270</v>
      </c>
      <c r="B289" t="s">
        <v>2165</v>
      </c>
      <c r="D289" s="4">
        <v>9426</v>
      </c>
      <c r="G289" s="4">
        <v>61272</v>
      </c>
      <c r="I289" s="4">
        <v>70698</v>
      </c>
      <c r="J289" s="4">
        <v>9426</v>
      </c>
      <c r="K289" s="4">
        <v>9426</v>
      </c>
    </row>
    <row r="290" spans="1:11" x14ac:dyDescent="0.35">
      <c r="A290" t="s">
        <v>270</v>
      </c>
      <c r="B290" t="s">
        <v>2169</v>
      </c>
      <c r="D290" s="4">
        <v>125000</v>
      </c>
      <c r="H290" s="4">
        <v>394500</v>
      </c>
      <c r="I290" s="4">
        <v>519500</v>
      </c>
      <c r="J290" s="4">
        <v>125000</v>
      </c>
      <c r="K290" s="4">
        <v>125000</v>
      </c>
    </row>
    <row r="291" spans="1:11" x14ac:dyDescent="0.35">
      <c r="A291" t="s">
        <v>270</v>
      </c>
      <c r="B291" t="s">
        <v>2170</v>
      </c>
      <c r="D291" s="4">
        <v>26317191</v>
      </c>
      <c r="E291" s="4">
        <v>2234889</v>
      </c>
      <c r="F291" s="4">
        <v>7604952</v>
      </c>
      <c r="G291" s="4">
        <v>322131</v>
      </c>
      <c r="H291" s="4">
        <v>8501280</v>
      </c>
      <c r="I291" s="4">
        <v>44980443</v>
      </c>
      <c r="J291" s="4">
        <v>28552080</v>
      </c>
      <c r="K291" s="4">
        <v>26317191</v>
      </c>
    </row>
    <row r="292" spans="1:11" x14ac:dyDescent="0.35">
      <c r="A292" t="s">
        <v>1925</v>
      </c>
      <c r="B292" t="s">
        <v>2121</v>
      </c>
      <c r="D292" s="4">
        <v>23587583</v>
      </c>
      <c r="F292" s="4">
        <v>7025100</v>
      </c>
      <c r="H292" s="4">
        <v>90900</v>
      </c>
      <c r="I292" s="4">
        <v>30703583</v>
      </c>
      <c r="J292" s="4">
        <v>23587583</v>
      </c>
      <c r="K292" s="4">
        <v>23587583</v>
      </c>
    </row>
    <row r="293" spans="1:11" x14ac:dyDescent="0.35">
      <c r="A293" t="s">
        <v>1925</v>
      </c>
      <c r="B293" t="s">
        <v>2125</v>
      </c>
      <c r="D293" s="4">
        <v>19436032</v>
      </c>
      <c r="E293" s="4">
        <v>3609</v>
      </c>
      <c r="F293" s="4">
        <v>4247608</v>
      </c>
      <c r="I293" s="4">
        <v>23687250</v>
      </c>
      <c r="J293" s="4">
        <v>19439641</v>
      </c>
      <c r="K293" s="4">
        <v>19436032</v>
      </c>
    </row>
    <row r="294" spans="1:11" x14ac:dyDescent="0.35">
      <c r="A294" t="s">
        <v>1925</v>
      </c>
      <c r="B294" t="s">
        <v>2127</v>
      </c>
      <c r="H294" s="4">
        <v>3265495</v>
      </c>
      <c r="I294" s="4">
        <v>3265495</v>
      </c>
      <c r="J294">
        <v>0</v>
      </c>
      <c r="K294" s="4">
        <v>0</v>
      </c>
    </row>
    <row r="295" spans="1:11" x14ac:dyDescent="0.35">
      <c r="A295" t="s">
        <v>1925</v>
      </c>
      <c r="B295" t="s">
        <v>2141</v>
      </c>
      <c r="D295" s="4">
        <v>4096790</v>
      </c>
      <c r="E295" s="4">
        <v>185891</v>
      </c>
      <c r="G295" s="4">
        <v>3703</v>
      </c>
      <c r="H295" s="4">
        <v>364139</v>
      </c>
      <c r="I295" s="4">
        <v>4650523</v>
      </c>
      <c r="J295" s="4">
        <v>4282681</v>
      </c>
      <c r="K295" s="4">
        <v>4096790</v>
      </c>
    </row>
    <row r="296" spans="1:11" x14ac:dyDescent="0.35">
      <c r="A296" t="s">
        <v>1925</v>
      </c>
      <c r="B296" t="s">
        <v>2156</v>
      </c>
      <c r="D296" s="4">
        <v>5662296</v>
      </c>
      <c r="E296" s="4">
        <v>22170</v>
      </c>
      <c r="F296" s="4">
        <v>4500</v>
      </c>
      <c r="G296" s="4">
        <v>184536</v>
      </c>
      <c r="H296" s="4">
        <v>6312099</v>
      </c>
      <c r="I296" s="4">
        <v>12185601</v>
      </c>
      <c r="J296" s="4">
        <v>5684466</v>
      </c>
      <c r="K296" s="4">
        <v>5662296</v>
      </c>
    </row>
    <row r="297" spans="1:11" x14ac:dyDescent="0.35">
      <c r="A297" t="s">
        <v>1925</v>
      </c>
      <c r="B297" t="s">
        <v>2163</v>
      </c>
      <c r="D297" s="4">
        <v>3229378</v>
      </c>
      <c r="I297" s="4">
        <v>3229378</v>
      </c>
      <c r="J297" s="4">
        <v>3229378</v>
      </c>
      <c r="K297" s="4">
        <v>3229378</v>
      </c>
    </row>
    <row r="298" spans="1:11" x14ac:dyDescent="0.35">
      <c r="A298" t="s">
        <v>1925</v>
      </c>
      <c r="B298" t="s">
        <v>2165</v>
      </c>
      <c r="D298" s="4">
        <v>108404</v>
      </c>
      <c r="I298" s="4">
        <v>108404</v>
      </c>
      <c r="J298" s="4">
        <v>108404</v>
      </c>
      <c r="K298" s="4">
        <v>108404</v>
      </c>
    </row>
    <row r="299" spans="1:11" x14ac:dyDescent="0.35">
      <c r="A299" t="s">
        <v>1925</v>
      </c>
      <c r="B299" t="s">
        <v>2169</v>
      </c>
      <c r="E299" s="4">
        <v>125000</v>
      </c>
      <c r="H299" s="4">
        <v>1337250</v>
      </c>
      <c r="I299" s="4">
        <v>1462250</v>
      </c>
      <c r="J299">
        <v>125000</v>
      </c>
      <c r="K299" s="4">
        <v>0</v>
      </c>
    </row>
    <row r="300" spans="1:11" x14ac:dyDescent="0.35">
      <c r="A300" t="s">
        <v>1925</v>
      </c>
      <c r="B300" t="s">
        <v>2170</v>
      </c>
      <c r="D300" s="4">
        <v>56120483</v>
      </c>
      <c r="E300" s="4">
        <v>336670</v>
      </c>
      <c r="F300" s="4">
        <v>11277208</v>
      </c>
      <c r="G300" s="4">
        <v>188239</v>
      </c>
      <c r="H300" s="4">
        <v>11369884</v>
      </c>
      <c r="I300" s="4">
        <v>79292485</v>
      </c>
      <c r="J300" s="4">
        <v>56457153</v>
      </c>
      <c r="K300" s="4">
        <v>56120483</v>
      </c>
    </row>
    <row r="301" spans="1:11" x14ac:dyDescent="0.35">
      <c r="A301" t="s">
        <v>1927</v>
      </c>
      <c r="B301" t="s">
        <v>2121</v>
      </c>
      <c r="D301" s="4">
        <v>3629518</v>
      </c>
      <c r="F301" s="4">
        <v>1893833</v>
      </c>
      <c r="H301" s="4">
        <v>31500</v>
      </c>
      <c r="I301" s="4">
        <v>5554851</v>
      </c>
      <c r="J301" s="4">
        <v>3629518</v>
      </c>
      <c r="K301" s="4">
        <v>3629518</v>
      </c>
    </row>
    <row r="302" spans="1:11" x14ac:dyDescent="0.35">
      <c r="A302" t="s">
        <v>1927</v>
      </c>
      <c r="B302" t="s">
        <v>2125</v>
      </c>
      <c r="D302" s="4">
        <v>4104078</v>
      </c>
      <c r="F302" s="4">
        <v>695135</v>
      </c>
      <c r="I302" s="4">
        <v>4799213</v>
      </c>
      <c r="J302" s="4">
        <v>4104078</v>
      </c>
      <c r="K302" s="4">
        <v>4104078</v>
      </c>
    </row>
    <row r="303" spans="1:11" x14ac:dyDescent="0.35">
      <c r="A303" t="s">
        <v>1927</v>
      </c>
      <c r="B303" t="s">
        <v>2127</v>
      </c>
      <c r="G303" s="4">
        <v>800000</v>
      </c>
      <c r="I303" s="4">
        <v>800000</v>
      </c>
      <c r="J303">
        <v>0</v>
      </c>
      <c r="K303" s="4">
        <v>0</v>
      </c>
    </row>
    <row r="304" spans="1:11" x14ac:dyDescent="0.35">
      <c r="A304" t="s">
        <v>1927</v>
      </c>
      <c r="B304" t="s">
        <v>2141</v>
      </c>
      <c r="D304" s="4">
        <v>355647</v>
      </c>
      <c r="F304" s="4">
        <v>730683</v>
      </c>
      <c r="H304" s="4">
        <v>25000</v>
      </c>
      <c r="I304" s="4">
        <v>1111330</v>
      </c>
      <c r="J304" s="4">
        <v>355647</v>
      </c>
      <c r="K304" s="4">
        <v>355647</v>
      </c>
    </row>
    <row r="305" spans="1:11" x14ac:dyDescent="0.35">
      <c r="A305" t="s">
        <v>1927</v>
      </c>
      <c r="B305" t="s">
        <v>2156</v>
      </c>
      <c r="D305" s="4">
        <v>115777</v>
      </c>
      <c r="E305" s="4">
        <v>15019</v>
      </c>
      <c r="F305" s="4">
        <v>2154434</v>
      </c>
      <c r="G305" s="4">
        <v>72614</v>
      </c>
      <c r="H305" s="4">
        <v>1296062</v>
      </c>
      <c r="I305" s="4">
        <v>3653906</v>
      </c>
      <c r="J305" s="4">
        <v>130796</v>
      </c>
      <c r="K305" s="4">
        <v>115777</v>
      </c>
    </row>
    <row r="306" spans="1:11" x14ac:dyDescent="0.35">
      <c r="A306" t="s">
        <v>1927</v>
      </c>
      <c r="B306" t="s">
        <v>2163</v>
      </c>
      <c r="D306" s="4">
        <v>407885</v>
      </c>
      <c r="I306" s="4">
        <v>407885</v>
      </c>
      <c r="J306" s="4">
        <v>407885</v>
      </c>
      <c r="K306" s="4">
        <v>407885</v>
      </c>
    </row>
    <row r="307" spans="1:11" x14ac:dyDescent="0.35">
      <c r="A307" t="s">
        <v>1927</v>
      </c>
      <c r="B307" t="s">
        <v>2169</v>
      </c>
      <c r="H307" s="4">
        <v>376500</v>
      </c>
      <c r="I307" s="4">
        <v>376500</v>
      </c>
      <c r="J307">
        <v>0</v>
      </c>
      <c r="K307" s="4">
        <v>0</v>
      </c>
    </row>
    <row r="308" spans="1:11" x14ac:dyDescent="0.35">
      <c r="A308" t="s">
        <v>1927</v>
      </c>
      <c r="B308" t="s">
        <v>2170</v>
      </c>
      <c r="D308" s="4">
        <v>8612905</v>
      </c>
      <c r="E308" s="4">
        <v>15019</v>
      </c>
      <c r="F308" s="4">
        <v>5474085</v>
      </c>
      <c r="G308" s="4">
        <v>872614</v>
      </c>
      <c r="H308" s="4">
        <v>1729062</v>
      </c>
      <c r="I308" s="4">
        <v>16703685</v>
      </c>
      <c r="J308" s="4">
        <v>8627924</v>
      </c>
      <c r="K308" s="4">
        <v>8612905</v>
      </c>
    </row>
    <row r="309" spans="1:11" x14ac:dyDescent="0.35">
      <c r="A309" t="s">
        <v>1928</v>
      </c>
      <c r="B309" t="s">
        <v>2121</v>
      </c>
      <c r="D309" s="4">
        <v>6626568</v>
      </c>
      <c r="F309" s="4">
        <v>2793000</v>
      </c>
      <c r="H309" s="4">
        <v>37800</v>
      </c>
      <c r="I309" s="4">
        <v>9457368</v>
      </c>
      <c r="J309" s="4">
        <v>6626568</v>
      </c>
      <c r="K309" s="4">
        <v>6626568</v>
      </c>
    </row>
    <row r="310" spans="1:11" x14ac:dyDescent="0.35">
      <c r="A310" t="s">
        <v>1928</v>
      </c>
      <c r="B310" t="s">
        <v>2125</v>
      </c>
      <c r="D310" s="4">
        <v>8706593</v>
      </c>
      <c r="E310" s="4">
        <v>1260000</v>
      </c>
      <c r="F310" s="4">
        <v>862076</v>
      </c>
      <c r="I310" s="4">
        <v>10828668</v>
      </c>
      <c r="J310" s="4">
        <v>9966593</v>
      </c>
      <c r="K310" s="4">
        <v>8706593</v>
      </c>
    </row>
    <row r="311" spans="1:11" x14ac:dyDescent="0.35">
      <c r="A311" t="s">
        <v>1928</v>
      </c>
      <c r="B311" t="s">
        <v>2127</v>
      </c>
      <c r="F311" s="4">
        <v>800000</v>
      </c>
      <c r="I311" s="4">
        <v>800000</v>
      </c>
      <c r="J311">
        <v>0</v>
      </c>
      <c r="K311" s="4">
        <v>0</v>
      </c>
    </row>
    <row r="312" spans="1:11" x14ac:dyDescent="0.35">
      <c r="A312" t="s">
        <v>1928</v>
      </c>
      <c r="B312" t="s">
        <v>2141</v>
      </c>
      <c r="D312" s="4">
        <v>777214</v>
      </c>
      <c r="E312" s="4">
        <v>877654</v>
      </c>
      <c r="F312" s="4">
        <v>404584</v>
      </c>
      <c r="G312" s="4">
        <v>56114</v>
      </c>
      <c r="H312" s="4">
        <v>183703</v>
      </c>
      <c r="I312" s="4">
        <v>2299269</v>
      </c>
      <c r="J312" s="4">
        <v>1654868</v>
      </c>
      <c r="K312" s="4">
        <v>777214</v>
      </c>
    </row>
    <row r="313" spans="1:11" x14ac:dyDescent="0.35">
      <c r="A313" t="s">
        <v>1928</v>
      </c>
      <c r="B313" t="s">
        <v>2156</v>
      </c>
      <c r="D313" s="4">
        <v>62869</v>
      </c>
      <c r="E313" s="4">
        <v>29913</v>
      </c>
      <c r="F313" s="4">
        <v>6465778</v>
      </c>
      <c r="G313" s="4">
        <v>134390</v>
      </c>
      <c r="H313" s="4">
        <v>2605479</v>
      </c>
      <c r="I313" s="4">
        <v>9298428</v>
      </c>
      <c r="J313" s="4">
        <v>92782</v>
      </c>
      <c r="K313" s="4">
        <v>62869</v>
      </c>
    </row>
    <row r="314" spans="1:11" x14ac:dyDescent="0.35">
      <c r="A314" t="s">
        <v>1928</v>
      </c>
      <c r="B314" t="s">
        <v>2163</v>
      </c>
      <c r="D314" s="4">
        <v>820420</v>
      </c>
      <c r="I314" s="4">
        <v>820420</v>
      </c>
      <c r="J314" s="4">
        <v>820420</v>
      </c>
      <c r="K314" s="4">
        <v>820420</v>
      </c>
    </row>
    <row r="315" spans="1:11" x14ac:dyDescent="0.35">
      <c r="A315" t="s">
        <v>1928</v>
      </c>
      <c r="B315" t="s">
        <v>2169</v>
      </c>
      <c r="H315" s="4">
        <v>391500</v>
      </c>
      <c r="I315" s="4">
        <v>391500</v>
      </c>
      <c r="J315">
        <v>0</v>
      </c>
      <c r="K315" s="4">
        <v>0</v>
      </c>
    </row>
    <row r="316" spans="1:11" x14ac:dyDescent="0.35">
      <c r="A316" t="s">
        <v>1928</v>
      </c>
      <c r="B316" t="s">
        <v>2170</v>
      </c>
      <c r="D316" s="4">
        <v>16993663</v>
      </c>
      <c r="E316" s="4">
        <v>2167568</v>
      </c>
      <c r="F316" s="4">
        <v>11325437</v>
      </c>
      <c r="G316" s="4">
        <v>190504</v>
      </c>
      <c r="H316" s="4">
        <v>3218482</v>
      </c>
      <c r="I316" s="4">
        <v>33895654</v>
      </c>
      <c r="J316" s="4">
        <v>19161231</v>
      </c>
      <c r="K316" s="4">
        <v>16993663</v>
      </c>
    </row>
    <row r="317" spans="1:11" x14ac:dyDescent="0.35">
      <c r="A317" t="s">
        <v>1929</v>
      </c>
      <c r="B317" t="s">
        <v>2121</v>
      </c>
      <c r="D317" s="4">
        <v>2969958</v>
      </c>
      <c r="F317" s="4">
        <v>1223600</v>
      </c>
      <c r="H317" s="4">
        <v>18900</v>
      </c>
      <c r="I317" s="4">
        <v>4212458</v>
      </c>
      <c r="J317" s="4">
        <v>2969958</v>
      </c>
      <c r="K317" s="4">
        <v>2969958</v>
      </c>
    </row>
    <row r="318" spans="1:11" x14ac:dyDescent="0.35">
      <c r="A318" t="s">
        <v>1929</v>
      </c>
      <c r="B318" t="s">
        <v>2125</v>
      </c>
      <c r="D318" s="4">
        <v>4706729</v>
      </c>
      <c r="F318" s="4">
        <v>67568</v>
      </c>
      <c r="I318" s="4">
        <v>4774297</v>
      </c>
      <c r="J318" s="4">
        <v>4706729</v>
      </c>
      <c r="K318" s="4">
        <v>4706729</v>
      </c>
    </row>
    <row r="319" spans="1:11" x14ac:dyDescent="0.35">
      <c r="A319" t="s">
        <v>1929</v>
      </c>
      <c r="B319" t="s">
        <v>2141</v>
      </c>
      <c r="D319" s="4">
        <v>451822</v>
      </c>
      <c r="E319" s="4">
        <v>12066</v>
      </c>
      <c r="F319" s="4">
        <v>56374</v>
      </c>
      <c r="H319" s="4">
        <v>100000</v>
      </c>
      <c r="I319" s="4">
        <v>620262</v>
      </c>
      <c r="J319" s="4">
        <v>463888</v>
      </c>
      <c r="K319" s="4">
        <v>451822</v>
      </c>
    </row>
    <row r="320" spans="1:11" x14ac:dyDescent="0.35">
      <c r="A320" t="s">
        <v>1929</v>
      </c>
      <c r="B320" t="s">
        <v>2156</v>
      </c>
      <c r="D320" s="4">
        <v>225042</v>
      </c>
      <c r="E320" s="4">
        <v>50880</v>
      </c>
      <c r="F320" s="4">
        <v>2155259</v>
      </c>
      <c r="G320" s="4">
        <v>20465</v>
      </c>
      <c r="H320" s="4">
        <v>1223996</v>
      </c>
      <c r="I320" s="4">
        <v>3675644</v>
      </c>
      <c r="J320" s="4">
        <v>275922</v>
      </c>
      <c r="K320" s="4">
        <v>225042</v>
      </c>
    </row>
    <row r="321" spans="1:11" x14ac:dyDescent="0.35">
      <c r="A321" t="s">
        <v>1929</v>
      </c>
      <c r="B321" t="s">
        <v>2163</v>
      </c>
      <c r="D321" s="4">
        <v>422818</v>
      </c>
      <c r="I321" s="4">
        <v>422818</v>
      </c>
      <c r="J321" s="4">
        <v>422818</v>
      </c>
      <c r="K321" s="4">
        <v>422818</v>
      </c>
    </row>
    <row r="322" spans="1:11" x14ac:dyDescent="0.35">
      <c r="A322" t="s">
        <v>1929</v>
      </c>
      <c r="B322" t="s">
        <v>2169</v>
      </c>
      <c r="H322" s="4">
        <v>342000</v>
      </c>
      <c r="I322" s="4">
        <v>342000</v>
      </c>
      <c r="J322">
        <v>0</v>
      </c>
      <c r="K322" s="4">
        <v>0</v>
      </c>
    </row>
    <row r="323" spans="1:11" x14ac:dyDescent="0.35">
      <c r="A323" t="s">
        <v>1929</v>
      </c>
      <c r="B323" t="s">
        <v>2170</v>
      </c>
      <c r="D323" s="4">
        <v>8776370</v>
      </c>
      <c r="E323" s="4">
        <v>62947</v>
      </c>
      <c r="F323" s="4">
        <v>3502801</v>
      </c>
      <c r="G323" s="4">
        <v>20465</v>
      </c>
      <c r="H323" s="4">
        <v>1684896</v>
      </c>
      <c r="I323" s="4">
        <v>14047479</v>
      </c>
      <c r="J323" s="4">
        <v>8839317</v>
      </c>
      <c r="K323" s="4">
        <v>8776370</v>
      </c>
    </row>
    <row r="324" spans="1:11" x14ac:dyDescent="0.35">
      <c r="A324" t="s">
        <v>1930</v>
      </c>
      <c r="B324" t="s">
        <v>2121</v>
      </c>
      <c r="D324" s="4">
        <v>1824080</v>
      </c>
      <c r="E324" s="4">
        <v>17733</v>
      </c>
      <c r="F324" s="4">
        <v>665000</v>
      </c>
      <c r="H324" s="4">
        <v>109013</v>
      </c>
      <c r="I324" s="4">
        <v>2615826</v>
      </c>
      <c r="J324" s="4">
        <v>1841813</v>
      </c>
      <c r="K324" s="4">
        <v>1824080</v>
      </c>
    </row>
    <row r="325" spans="1:11" x14ac:dyDescent="0.35">
      <c r="A325" t="s">
        <v>1930</v>
      </c>
      <c r="B325" t="s">
        <v>2125</v>
      </c>
      <c r="D325" s="4">
        <v>2943477</v>
      </c>
      <c r="F325" s="4">
        <v>1030524</v>
      </c>
      <c r="I325" s="4">
        <v>3974001</v>
      </c>
      <c r="J325" s="4">
        <v>2943477</v>
      </c>
      <c r="K325" s="4">
        <v>2943477</v>
      </c>
    </row>
    <row r="326" spans="1:11" x14ac:dyDescent="0.35">
      <c r="A326" t="s">
        <v>1930</v>
      </c>
      <c r="B326" t="s">
        <v>2141</v>
      </c>
      <c r="D326" s="4">
        <v>203611</v>
      </c>
      <c r="F326" s="4">
        <v>202496</v>
      </c>
      <c r="I326" s="4">
        <v>406107</v>
      </c>
      <c r="J326" s="4">
        <v>203611</v>
      </c>
      <c r="K326" s="4">
        <v>203611</v>
      </c>
    </row>
    <row r="327" spans="1:11" x14ac:dyDescent="0.35">
      <c r="A327" t="s">
        <v>1930</v>
      </c>
      <c r="B327" t="s">
        <v>2156</v>
      </c>
      <c r="D327" s="4">
        <v>115818</v>
      </c>
      <c r="E327" s="4">
        <v>73730</v>
      </c>
      <c r="F327" s="4">
        <v>10519</v>
      </c>
      <c r="H327" s="4">
        <v>570595</v>
      </c>
      <c r="I327" s="4">
        <v>770661</v>
      </c>
      <c r="J327" s="4">
        <v>189548</v>
      </c>
      <c r="K327" s="4">
        <v>115818</v>
      </c>
    </row>
    <row r="328" spans="1:11" x14ac:dyDescent="0.35">
      <c r="A328" t="s">
        <v>1930</v>
      </c>
      <c r="B328" t="s">
        <v>2163</v>
      </c>
      <c r="D328" s="4">
        <v>715606</v>
      </c>
      <c r="I328" s="4">
        <v>715606</v>
      </c>
      <c r="J328" s="4">
        <v>715606</v>
      </c>
      <c r="K328" s="4">
        <v>715606</v>
      </c>
    </row>
    <row r="329" spans="1:11" x14ac:dyDescent="0.35">
      <c r="A329" t="s">
        <v>1930</v>
      </c>
      <c r="B329" t="s">
        <v>2169</v>
      </c>
      <c r="H329" s="4">
        <v>376500</v>
      </c>
      <c r="I329" s="4">
        <v>376500</v>
      </c>
      <c r="J329">
        <v>0</v>
      </c>
      <c r="K329" s="4">
        <v>0</v>
      </c>
    </row>
    <row r="330" spans="1:11" x14ac:dyDescent="0.35">
      <c r="A330" t="s">
        <v>1930</v>
      </c>
      <c r="B330" t="s">
        <v>2170</v>
      </c>
      <c r="D330" s="4">
        <v>5802591</v>
      </c>
      <c r="E330" s="4">
        <v>91464</v>
      </c>
      <c r="F330" s="4">
        <v>1908539</v>
      </c>
      <c r="H330" s="4">
        <v>1056108</v>
      </c>
      <c r="I330" s="4">
        <v>8858702</v>
      </c>
      <c r="J330" s="4">
        <v>5894055</v>
      </c>
      <c r="K330" s="4">
        <v>5802591</v>
      </c>
    </row>
    <row r="331" spans="1:11" x14ac:dyDescent="0.35">
      <c r="A331" t="s">
        <v>1931</v>
      </c>
      <c r="B331" t="s">
        <v>2121</v>
      </c>
      <c r="D331" s="4">
        <v>1254981</v>
      </c>
      <c r="F331" s="4">
        <v>544327</v>
      </c>
      <c r="H331" s="4">
        <v>13500</v>
      </c>
      <c r="I331" s="4">
        <v>1812808</v>
      </c>
      <c r="J331" s="4">
        <v>1254981</v>
      </c>
      <c r="K331" s="4">
        <v>1254981</v>
      </c>
    </row>
    <row r="332" spans="1:11" x14ac:dyDescent="0.35">
      <c r="A332" t="s">
        <v>1931</v>
      </c>
      <c r="B332" t="s">
        <v>2125</v>
      </c>
      <c r="D332" s="4">
        <v>1972708</v>
      </c>
      <c r="E332" s="4">
        <v>560000</v>
      </c>
      <c r="I332" s="4">
        <v>2532708</v>
      </c>
      <c r="J332" s="4">
        <v>2532708</v>
      </c>
      <c r="K332" s="4">
        <v>1972708</v>
      </c>
    </row>
    <row r="333" spans="1:11" x14ac:dyDescent="0.35">
      <c r="A333" t="s">
        <v>1931</v>
      </c>
      <c r="B333" t="s">
        <v>2141</v>
      </c>
      <c r="D333" s="4">
        <v>149076</v>
      </c>
      <c r="E333" s="4">
        <v>224728</v>
      </c>
      <c r="F333" s="4">
        <v>11426</v>
      </c>
      <c r="I333" s="4">
        <v>385230</v>
      </c>
      <c r="J333" s="4">
        <v>373804</v>
      </c>
      <c r="K333" s="4">
        <v>149076</v>
      </c>
    </row>
    <row r="334" spans="1:11" x14ac:dyDescent="0.35">
      <c r="A334" t="s">
        <v>1931</v>
      </c>
      <c r="B334" t="s">
        <v>2156</v>
      </c>
      <c r="D334" s="4">
        <v>50436</v>
      </c>
      <c r="E334" s="4">
        <v>0</v>
      </c>
      <c r="H334" s="4">
        <v>466724</v>
      </c>
      <c r="I334" s="4">
        <v>517160</v>
      </c>
      <c r="J334" s="4">
        <v>50436</v>
      </c>
      <c r="K334" s="4">
        <v>50436</v>
      </c>
    </row>
    <row r="335" spans="1:11" x14ac:dyDescent="0.35">
      <c r="A335" t="s">
        <v>1931</v>
      </c>
      <c r="B335" t="s">
        <v>2163</v>
      </c>
      <c r="D335" s="4">
        <v>160848</v>
      </c>
      <c r="I335" s="4">
        <v>160848</v>
      </c>
      <c r="J335" s="4">
        <v>160848</v>
      </c>
      <c r="K335" s="4">
        <v>160848</v>
      </c>
    </row>
    <row r="336" spans="1:11" x14ac:dyDescent="0.35">
      <c r="A336" t="s">
        <v>1931</v>
      </c>
      <c r="B336" t="s">
        <v>2169</v>
      </c>
      <c r="H336" s="4">
        <v>170100</v>
      </c>
      <c r="I336" s="4">
        <v>170100</v>
      </c>
      <c r="J336">
        <v>0</v>
      </c>
      <c r="K336" s="4">
        <v>0</v>
      </c>
    </row>
    <row r="337" spans="1:11" x14ac:dyDescent="0.35">
      <c r="A337" t="s">
        <v>1931</v>
      </c>
      <c r="B337" t="s">
        <v>2170</v>
      </c>
      <c r="D337" s="4">
        <v>3588048</v>
      </c>
      <c r="E337" s="4">
        <v>784728</v>
      </c>
      <c r="F337" s="4">
        <v>555753</v>
      </c>
      <c r="H337" s="4">
        <v>650324</v>
      </c>
      <c r="I337" s="4">
        <v>5578853</v>
      </c>
      <c r="J337" s="4">
        <v>4372776</v>
      </c>
      <c r="K337" s="4">
        <v>3588048</v>
      </c>
    </row>
    <row r="338" spans="1:11" x14ac:dyDescent="0.35">
      <c r="A338" t="s">
        <v>1932</v>
      </c>
      <c r="B338" t="s">
        <v>2121</v>
      </c>
      <c r="D338" s="4">
        <v>2046009</v>
      </c>
      <c r="F338" s="4">
        <v>798000</v>
      </c>
      <c r="H338" s="4">
        <v>13950</v>
      </c>
      <c r="I338" s="4">
        <v>2857959</v>
      </c>
      <c r="J338" s="4">
        <v>2046009</v>
      </c>
      <c r="K338" s="4">
        <v>2046009</v>
      </c>
    </row>
    <row r="339" spans="1:11" x14ac:dyDescent="0.35">
      <c r="A339" t="s">
        <v>1932</v>
      </c>
      <c r="B339" t="s">
        <v>2125</v>
      </c>
      <c r="D339" s="4">
        <v>4509597</v>
      </c>
      <c r="I339" s="4">
        <v>4509597</v>
      </c>
      <c r="J339" s="4">
        <v>4509597</v>
      </c>
      <c r="K339" s="4">
        <v>4509597</v>
      </c>
    </row>
    <row r="340" spans="1:11" x14ac:dyDescent="0.35">
      <c r="A340" t="s">
        <v>1932</v>
      </c>
      <c r="B340" t="s">
        <v>2127</v>
      </c>
      <c r="D340" s="4">
        <v>800000</v>
      </c>
      <c r="H340" s="4">
        <v>800000</v>
      </c>
      <c r="I340" s="4">
        <v>1600000</v>
      </c>
      <c r="J340" s="4">
        <v>800000</v>
      </c>
      <c r="K340" s="4">
        <v>800000</v>
      </c>
    </row>
    <row r="341" spans="1:11" x14ac:dyDescent="0.35">
      <c r="A341" t="s">
        <v>1932</v>
      </c>
      <c r="B341" t="s">
        <v>2141</v>
      </c>
      <c r="D341" s="4">
        <v>610514</v>
      </c>
      <c r="E341" s="4">
        <v>21549</v>
      </c>
      <c r="F341" s="4">
        <v>143751</v>
      </c>
      <c r="H341" s="4">
        <v>25000</v>
      </c>
      <c r="I341" s="4">
        <v>800814</v>
      </c>
      <c r="J341" s="4">
        <v>632063</v>
      </c>
      <c r="K341" s="4">
        <v>610514</v>
      </c>
    </row>
    <row r="342" spans="1:11" x14ac:dyDescent="0.35">
      <c r="A342" t="s">
        <v>1932</v>
      </c>
      <c r="B342" t="s">
        <v>2156</v>
      </c>
      <c r="D342" s="4">
        <v>171845</v>
      </c>
      <c r="E342" s="4">
        <v>48220</v>
      </c>
      <c r="F342" s="4">
        <v>2155259</v>
      </c>
      <c r="G342" s="4">
        <v>154767</v>
      </c>
      <c r="H342" s="4">
        <v>720175</v>
      </c>
      <c r="I342" s="4">
        <v>3250267</v>
      </c>
      <c r="J342" s="4">
        <v>220065</v>
      </c>
      <c r="K342" s="4">
        <v>171845</v>
      </c>
    </row>
    <row r="343" spans="1:11" x14ac:dyDescent="0.35">
      <c r="A343" t="s">
        <v>1932</v>
      </c>
      <c r="B343" t="s">
        <v>2163</v>
      </c>
      <c r="D343" s="4">
        <v>370201</v>
      </c>
      <c r="I343" s="4">
        <v>370201</v>
      </c>
      <c r="J343" s="4">
        <v>370201</v>
      </c>
      <c r="K343" s="4">
        <v>370201</v>
      </c>
    </row>
    <row r="344" spans="1:11" x14ac:dyDescent="0.35">
      <c r="A344" t="s">
        <v>1932</v>
      </c>
      <c r="B344" t="s">
        <v>2169</v>
      </c>
      <c r="H344" s="4">
        <v>151800</v>
      </c>
      <c r="I344" s="4">
        <v>151800</v>
      </c>
      <c r="J344">
        <v>0</v>
      </c>
      <c r="K344" s="4">
        <v>0</v>
      </c>
    </row>
    <row r="345" spans="1:11" x14ac:dyDescent="0.35">
      <c r="A345" t="s">
        <v>1932</v>
      </c>
      <c r="B345" t="s">
        <v>2170</v>
      </c>
      <c r="D345" s="4">
        <v>8508167</v>
      </c>
      <c r="E345" s="4">
        <v>69769</v>
      </c>
      <c r="F345" s="4">
        <v>3097010</v>
      </c>
      <c r="G345" s="4">
        <v>154767</v>
      </c>
      <c r="H345" s="4">
        <v>1710925</v>
      </c>
      <c r="I345" s="4">
        <v>13540638</v>
      </c>
      <c r="J345" s="4">
        <v>8577936</v>
      </c>
      <c r="K345" s="4">
        <v>8508167</v>
      </c>
    </row>
    <row r="346" spans="1:11" x14ac:dyDescent="0.35">
      <c r="A346" t="s">
        <v>1933</v>
      </c>
      <c r="B346" t="s">
        <v>2121</v>
      </c>
      <c r="D346" s="4">
        <v>22539592</v>
      </c>
      <c r="E346" s="4">
        <v>4661</v>
      </c>
      <c r="F346" s="4">
        <v>8618400</v>
      </c>
      <c r="I346" s="4">
        <v>31162654</v>
      </c>
      <c r="J346" s="4">
        <v>22544253</v>
      </c>
      <c r="K346" s="4">
        <v>22539592</v>
      </c>
    </row>
    <row r="347" spans="1:11" x14ac:dyDescent="0.35">
      <c r="A347" t="s">
        <v>1933</v>
      </c>
      <c r="B347" t="s">
        <v>2125</v>
      </c>
      <c r="D347" s="4">
        <v>32312682</v>
      </c>
      <c r="F347" s="4">
        <v>2075100</v>
      </c>
      <c r="G347" s="4">
        <v>1325</v>
      </c>
      <c r="I347" s="4">
        <v>34389108</v>
      </c>
      <c r="J347" s="4">
        <v>32312682</v>
      </c>
      <c r="K347" s="4">
        <v>32312682</v>
      </c>
    </row>
    <row r="348" spans="1:11" x14ac:dyDescent="0.35">
      <c r="A348" t="s">
        <v>1933</v>
      </c>
      <c r="B348" t="s">
        <v>2127</v>
      </c>
      <c r="D348" s="4">
        <v>1628760</v>
      </c>
      <c r="H348" s="4">
        <v>2898243</v>
      </c>
      <c r="I348" s="4">
        <v>4527003</v>
      </c>
      <c r="J348" s="4">
        <v>1628760</v>
      </c>
      <c r="K348" s="4">
        <v>1628760</v>
      </c>
    </row>
    <row r="349" spans="1:11" x14ac:dyDescent="0.35">
      <c r="A349" t="s">
        <v>1933</v>
      </c>
      <c r="B349" t="s">
        <v>2141</v>
      </c>
      <c r="D349" s="4">
        <v>4018618</v>
      </c>
      <c r="E349" s="4">
        <v>178030</v>
      </c>
      <c r="F349" s="4">
        <v>204295</v>
      </c>
      <c r="G349" s="4">
        <v>10354</v>
      </c>
      <c r="H349" s="4">
        <v>376867</v>
      </c>
      <c r="I349" s="4">
        <v>4788164</v>
      </c>
      <c r="J349" s="4">
        <v>4196648</v>
      </c>
      <c r="K349" s="4">
        <v>4018618</v>
      </c>
    </row>
    <row r="350" spans="1:11" x14ac:dyDescent="0.35">
      <c r="A350" t="s">
        <v>1933</v>
      </c>
      <c r="B350" t="s">
        <v>2156</v>
      </c>
      <c r="D350" s="4">
        <v>263981</v>
      </c>
      <c r="E350" s="4">
        <v>65580</v>
      </c>
      <c r="F350" s="4">
        <v>12900000</v>
      </c>
      <c r="G350" s="4">
        <v>698833</v>
      </c>
      <c r="H350" s="4">
        <v>7654765</v>
      </c>
      <c r="I350" s="4">
        <v>21583159</v>
      </c>
      <c r="J350" s="4">
        <v>329561</v>
      </c>
      <c r="K350" s="4">
        <v>263981</v>
      </c>
    </row>
    <row r="351" spans="1:11" x14ac:dyDescent="0.35">
      <c r="A351" t="s">
        <v>1933</v>
      </c>
      <c r="B351" t="s">
        <v>2163</v>
      </c>
      <c r="D351" s="4">
        <v>2360356</v>
      </c>
      <c r="F351" s="4">
        <v>418147</v>
      </c>
      <c r="I351" s="4">
        <v>2778503</v>
      </c>
      <c r="J351" s="4">
        <v>2360356</v>
      </c>
      <c r="K351" s="4">
        <v>2360356</v>
      </c>
    </row>
    <row r="352" spans="1:11" x14ac:dyDescent="0.35">
      <c r="A352" t="s">
        <v>1933</v>
      </c>
      <c r="B352" t="s">
        <v>2169</v>
      </c>
      <c r="E352" s="4">
        <v>125000</v>
      </c>
      <c r="H352" s="4">
        <v>1476000</v>
      </c>
      <c r="I352" s="4">
        <v>1601000</v>
      </c>
      <c r="J352">
        <v>125000</v>
      </c>
      <c r="K352" s="4">
        <v>0</v>
      </c>
    </row>
    <row r="353" spans="1:11" x14ac:dyDescent="0.35">
      <c r="A353" t="s">
        <v>1933</v>
      </c>
      <c r="B353" t="s">
        <v>2170</v>
      </c>
      <c r="D353" s="4">
        <v>63123990</v>
      </c>
      <c r="E353" s="4">
        <v>373271</v>
      </c>
      <c r="F353" s="4">
        <v>24215942</v>
      </c>
      <c r="G353" s="4">
        <v>710512</v>
      </c>
      <c r="H353" s="4">
        <v>12405875</v>
      </c>
      <c r="I353" s="4">
        <v>100829590</v>
      </c>
      <c r="J353" s="4">
        <v>63497261</v>
      </c>
      <c r="K353" s="4">
        <v>63123990</v>
      </c>
    </row>
    <row r="354" spans="1:11" x14ac:dyDescent="0.35">
      <c r="A354" t="s">
        <v>1935</v>
      </c>
      <c r="B354" t="s">
        <v>2121</v>
      </c>
      <c r="D354" s="4">
        <v>7694479</v>
      </c>
      <c r="F354" s="4">
        <v>3351600</v>
      </c>
      <c r="I354" s="4">
        <v>11046079</v>
      </c>
      <c r="J354" s="4">
        <v>7694479</v>
      </c>
      <c r="K354" s="4">
        <v>7694479</v>
      </c>
    </row>
    <row r="355" spans="1:11" x14ac:dyDescent="0.35">
      <c r="A355" t="s">
        <v>1935</v>
      </c>
      <c r="B355" t="s">
        <v>2125</v>
      </c>
      <c r="D355" s="4">
        <v>15953139</v>
      </c>
      <c r="F355" s="4">
        <v>275000</v>
      </c>
      <c r="I355" s="4">
        <v>16228139</v>
      </c>
      <c r="J355" s="4">
        <v>15953139</v>
      </c>
      <c r="K355" s="4">
        <v>15953139</v>
      </c>
    </row>
    <row r="356" spans="1:11" x14ac:dyDescent="0.35">
      <c r="A356" t="s">
        <v>1935</v>
      </c>
      <c r="B356" t="s">
        <v>2127</v>
      </c>
      <c r="D356" s="4">
        <v>12160</v>
      </c>
      <c r="H356" s="4">
        <v>832748</v>
      </c>
      <c r="I356" s="4">
        <v>844908</v>
      </c>
      <c r="J356" s="4">
        <v>12160</v>
      </c>
      <c r="K356" s="4">
        <v>12160</v>
      </c>
    </row>
    <row r="357" spans="1:11" x14ac:dyDescent="0.35">
      <c r="A357" t="s">
        <v>1935</v>
      </c>
      <c r="B357" t="s">
        <v>2141</v>
      </c>
      <c r="D357" s="4">
        <v>1080033</v>
      </c>
      <c r="E357" s="4">
        <v>112066</v>
      </c>
      <c r="H357" s="4">
        <v>207362</v>
      </c>
      <c r="I357" s="4">
        <v>1399462</v>
      </c>
      <c r="J357" s="4">
        <v>1192099</v>
      </c>
      <c r="K357" s="4">
        <v>1080033</v>
      </c>
    </row>
    <row r="358" spans="1:11" x14ac:dyDescent="0.35">
      <c r="A358" t="s">
        <v>1935</v>
      </c>
      <c r="B358" t="s">
        <v>2156</v>
      </c>
      <c r="D358" s="4">
        <v>1178740</v>
      </c>
      <c r="E358" s="4">
        <v>549486</v>
      </c>
      <c r="F358" s="4">
        <v>479463</v>
      </c>
      <c r="G358" s="4">
        <v>43720</v>
      </c>
      <c r="H358" s="4">
        <v>3799173</v>
      </c>
      <c r="I358" s="4">
        <v>6050582</v>
      </c>
      <c r="J358" s="4">
        <v>1728226</v>
      </c>
      <c r="K358" s="4">
        <v>1178740</v>
      </c>
    </row>
    <row r="359" spans="1:11" x14ac:dyDescent="0.35">
      <c r="A359" t="s">
        <v>1935</v>
      </c>
      <c r="B359" t="s">
        <v>2163</v>
      </c>
      <c r="D359" s="4">
        <v>469507</v>
      </c>
      <c r="I359" s="4">
        <v>469507</v>
      </c>
      <c r="J359" s="4">
        <v>469507</v>
      </c>
      <c r="K359" s="4">
        <v>469507</v>
      </c>
    </row>
    <row r="360" spans="1:11" x14ac:dyDescent="0.35">
      <c r="A360" t="s">
        <v>1935</v>
      </c>
      <c r="B360" t="s">
        <v>2169</v>
      </c>
      <c r="H360" s="4">
        <v>483000</v>
      </c>
      <c r="I360" s="4">
        <v>483000</v>
      </c>
      <c r="J360">
        <v>0</v>
      </c>
      <c r="K360" s="4">
        <v>0</v>
      </c>
    </row>
    <row r="361" spans="1:11" x14ac:dyDescent="0.35">
      <c r="A361" t="s">
        <v>1935</v>
      </c>
      <c r="B361" t="s">
        <v>2170</v>
      </c>
      <c r="D361" s="4">
        <v>26388058</v>
      </c>
      <c r="E361" s="4">
        <v>661553</v>
      </c>
      <c r="F361" s="4">
        <v>4106063</v>
      </c>
      <c r="G361" s="4">
        <v>43720</v>
      </c>
      <c r="H361" s="4">
        <v>5322283</v>
      </c>
      <c r="I361" s="4">
        <v>36521676</v>
      </c>
      <c r="J361" s="4">
        <v>27049611</v>
      </c>
      <c r="K361" s="4">
        <v>26388058</v>
      </c>
    </row>
    <row r="362" spans="1:11" x14ac:dyDescent="0.35">
      <c r="A362" t="s">
        <v>1936</v>
      </c>
      <c r="B362" t="s">
        <v>2121</v>
      </c>
      <c r="D362" s="4">
        <v>12713933</v>
      </c>
      <c r="F362" s="4">
        <v>3803800</v>
      </c>
      <c r="H362" s="4">
        <v>77400</v>
      </c>
      <c r="I362" s="4">
        <v>16595133</v>
      </c>
      <c r="J362" s="4">
        <v>12713933</v>
      </c>
      <c r="K362" s="4">
        <v>12713933</v>
      </c>
    </row>
    <row r="363" spans="1:11" x14ac:dyDescent="0.35">
      <c r="A363" t="s">
        <v>1936</v>
      </c>
      <c r="B363" t="s">
        <v>2125</v>
      </c>
      <c r="D363" s="4">
        <v>11351864</v>
      </c>
      <c r="E363" s="4">
        <v>1344226</v>
      </c>
      <c r="G363" s="4">
        <v>3087237</v>
      </c>
      <c r="H363" s="4">
        <v>529781</v>
      </c>
      <c r="I363" s="4">
        <v>16313108</v>
      </c>
      <c r="J363" s="4">
        <v>12696090</v>
      </c>
      <c r="K363" s="4">
        <v>11351864</v>
      </c>
    </row>
    <row r="364" spans="1:11" x14ac:dyDescent="0.35">
      <c r="A364" t="s">
        <v>1936</v>
      </c>
      <c r="B364" t="s">
        <v>2127</v>
      </c>
      <c r="D364" s="4">
        <v>2400000</v>
      </c>
      <c r="I364" s="4">
        <v>2400000</v>
      </c>
      <c r="J364" s="4">
        <v>2400000</v>
      </c>
      <c r="K364" s="4">
        <v>2400000</v>
      </c>
    </row>
    <row r="365" spans="1:11" x14ac:dyDescent="0.35">
      <c r="A365" t="s">
        <v>1936</v>
      </c>
      <c r="B365" t="s">
        <v>2141</v>
      </c>
      <c r="D365" s="4">
        <v>1136618</v>
      </c>
      <c r="E365" s="4">
        <v>148164</v>
      </c>
      <c r="F365" s="4">
        <v>769038</v>
      </c>
      <c r="H365" s="4">
        <v>4357976</v>
      </c>
      <c r="I365" s="4">
        <v>6411796</v>
      </c>
      <c r="J365" s="4">
        <v>1284782</v>
      </c>
      <c r="K365" s="4">
        <v>1136618</v>
      </c>
    </row>
    <row r="366" spans="1:11" x14ac:dyDescent="0.35">
      <c r="A366" t="s">
        <v>1936</v>
      </c>
      <c r="B366" t="s">
        <v>2156</v>
      </c>
      <c r="D366" s="4">
        <v>455251</v>
      </c>
      <c r="E366" s="4">
        <v>58041</v>
      </c>
      <c r="F366" s="4">
        <v>6547642</v>
      </c>
      <c r="G366" s="4">
        <v>8607653</v>
      </c>
      <c r="H366" s="4">
        <v>7075569</v>
      </c>
      <c r="I366" s="4">
        <v>22744156</v>
      </c>
      <c r="J366" s="4">
        <v>513292</v>
      </c>
      <c r="K366" s="4">
        <v>455251</v>
      </c>
    </row>
    <row r="367" spans="1:11" x14ac:dyDescent="0.35">
      <c r="A367" t="s">
        <v>1936</v>
      </c>
      <c r="B367" t="s">
        <v>2163</v>
      </c>
      <c r="D367" s="4">
        <v>461641</v>
      </c>
      <c r="I367" s="4">
        <v>461641</v>
      </c>
      <c r="J367" s="4">
        <v>461641</v>
      </c>
      <c r="K367" s="4">
        <v>461641</v>
      </c>
    </row>
    <row r="368" spans="1:11" x14ac:dyDescent="0.35">
      <c r="A368" t="s">
        <v>1936</v>
      </c>
      <c r="B368" t="s">
        <v>2165</v>
      </c>
      <c r="D368" s="4">
        <v>28279</v>
      </c>
      <c r="I368" s="4">
        <v>28279</v>
      </c>
      <c r="J368" s="4">
        <v>28279</v>
      </c>
      <c r="K368" s="4">
        <v>28279</v>
      </c>
    </row>
    <row r="369" spans="1:11" x14ac:dyDescent="0.35">
      <c r="A369" t="s">
        <v>1936</v>
      </c>
      <c r="B369" t="s">
        <v>2169</v>
      </c>
      <c r="D369" s="4">
        <v>143161</v>
      </c>
      <c r="H369" s="4">
        <v>681000</v>
      </c>
      <c r="I369" s="4">
        <v>824161</v>
      </c>
      <c r="J369" s="4">
        <v>143161</v>
      </c>
      <c r="K369" s="4">
        <v>143161</v>
      </c>
    </row>
    <row r="370" spans="1:11" x14ac:dyDescent="0.35">
      <c r="A370" t="s">
        <v>1936</v>
      </c>
      <c r="B370" t="s">
        <v>2170</v>
      </c>
      <c r="D370" s="4">
        <v>28690747</v>
      </c>
      <c r="E370" s="4">
        <v>1550431</v>
      </c>
      <c r="F370" s="4">
        <v>11120480</v>
      </c>
      <c r="G370" s="4">
        <v>11694891</v>
      </c>
      <c r="H370" s="4">
        <v>12721726</v>
      </c>
      <c r="I370" s="4">
        <v>65778274</v>
      </c>
      <c r="J370" s="4">
        <v>30241178</v>
      </c>
      <c r="K370" s="4">
        <v>28690747</v>
      </c>
    </row>
    <row r="371" spans="1:11" x14ac:dyDescent="0.35">
      <c r="A371" t="s">
        <v>277</v>
      </c>
      <c r="B371" t="s">
        <v>2121</v>
      </c>
      <c r="D371" s="4">
        <v>11340131</v>
      </c>
      <c r="F371" s="4">
        <v>5942615</v>
      </c>
      <c r="G371" s="4">
        <v>9571</v>
      </c>
      <c r="H371" s="4">
        <v>144900</v>
      </c>
      <c r="I371" s="4">
        <v>17437216</v>
      </c>
      <c r="J371" s="4">
        <v>11340131</v>
      </c>
      <c r="K371" s="4">
        <v>11340131</v>
      </c>
    </row>
    <row r="372" spans="1:11" x14ac:dyDescent="0.35">
      <c r="A372" t="s">
        <v>277</v>
      </c>
      <c r="B372" t="s">
        <v>2125</v>
      </c>
      <c r="D372" s="4">
        <v>8895605</v>
      </c>
      <c r="F372" s="4">
        <v>630270</v>
      </c>
      <c r="I372" s="4">
        <v>9525875</v>
      </c>
      <c r="J372" s="4">
        <v>8895605</v>
      </c>
      <c r="K372" s="4">
        <v>8895605</v>
      </c>
    </row>
    <row r="373" spans="1:11" x14ac:dyDescent="0.35">
      <c r="A373" t="s">
        <v>277</v>
      </c>
      <c r="B373" t="s">
        <v>2127</v>
      </c>
      <c r="H373" s="4">
        <v>1632748</v>
      </c>
      <c r="I373" s="4">
        <v>1632748</v>
      </c>
      <c r="J373">
        <v>0</v>
      </c>
      <c r="K373" s="4">
        <v>0</v>
      </c>
    </row>
    <row r="374" spans="1:11" x14ac:dyDescent="0.35">
      <c r="A374" t="s">
        <v>277</v>
      </c>
      <c r="B374" t="s">
        <v>2141</v>
      </c>
      <c r="D374" s="4">
        <v>803777</v>
      </c>
      <c r="E374" s="4">
        <v>220448</v>
      </c>
      <c r="F374" s="4">
        <v>334447</v>
      </c>
      <c r="G374" s="4">
        <v>36714</v>
      </c>
      <c r="H374" s="4">
        <v>362384</v>
      </c>
      <c r="I374" s="4">
        <v>1757770</v>
      </c>
      <c r="J374" s="4">
        <v>1024225</v>
      </c>
      <c r="K374" s="4">
        <v>803777</v>
      </c>
    </row>
    <row r="375" spans="1:11" x14ac:dyDescent="0.35">
      <c r="A375" t="s">
        <v>277</v>
      </c>
      <c r="B375" t="s">
        <v>2156</v>
      </c>
      <c r="D375" s="4">
        <v>853625</v>
      </c>
      <c r="E375" s="4">
        <v>3104</v>
      </c>
      <c r="F375" s="4">
        <v>4534500</v>
      </c>
      <c r="G375" s="4">
        <v>1975571</v>
      </c>
      <c r="H375" s="4">
        <v>3382155</v>
      </c>
      <c r="I375" s="4">
        <v>10748954</v>
      </c>
      <c r="J375" s="4">
        <v>856729</v>
      </c>
      <c r="K375" s="4">
        <v>853625</v>
      </c>
    </row>
    <row r="376" spans="1:11" x14ac:dyDescent="0.35">
      <c r="A376" t="s">
        <v>277</v>
      </c>
      <c r="B376" t="s">
        <v>2163</v>
      </c>
      <c r="D376" s="4">
        <v>977867</v>
      </c>
      <c r="I376" s="4">
        <v>977867</v>
      </c>
      <c r="J376" s="4">
        <v>977867</v>
      </c>
      <c r="K376" s="4">
        <v>977867</v>
      </c>
    </row>
    <row r="377" spans="1:11" x14ac:dyDescent="0.35">
      <c r="A377" t="s">
        <v>277</v>
      </c>
      <c r="B377" t="s">
        <v>2165</v>
      </c>
      <c r="D377" s="4">
        <v>61272</v>
      </c>
      <c r="I377" s="4">
        <v>61272</v>
      </c>
      <c r="J377" s="4">
        <v>61272</v>
      </c>
      <c r="K377" s="4">
        <v>61272</v>
      </c>
    </row>
    <row r="378" spans="1:11" x14ac:dyDescent="0.35">
      <c r="A378" t="s">
        <v>277</v>
      </c>
      <c r="B378" t="s">
        <v>2169</v>
      </c>
      <c r="D378" s="4">
        <v>125000</v>
      </c>
      <c r="G378" s="4">
        <v>108000</v>
      </c>
      <c r="H378" s="4">
        <v>86400</v>
      </c>
      <c r="I378" s="4">
        <v>319400</v>
      </c>
      <c r="J378" s="4">
        <v>125000</v>
      </c>
      <c r="K378" s="4">
        <v>125000</v>
      </c>
    </row>
    <row r="379" spans="1:11" x14ac:dyDescent="0.35">
      <c r="A379" t="s">
        <v>277</v>
      </c>
      <c r="B379" t="s">
        <v>2170</v>
      </c>
      <c r="D379" s="4">
        <v>23057276</v>
      </c>
      <c r="E379" s="4">
        <v>223552</v>
      </c>
      <c r="F379" s="4">
        <v>11441832</v>
      </c>
      <c r="G379" s="4">
        <v>2129855</v>
      </c>
      <c r="H379" s="4">
        <v>5608586</v>
      </c>
      <c r="I379" s="4">
        <v>42461102</v>
      </c>
      <c r="J379" s="4">
        <v>23280828</v>
      </c>
      <c r="K379" s="4">
        <v>23057276</v>
      </c>
    </row>
    <row r="380" spans="1:11" x14ac:dyDescent="0.35">
      <c r="A380" t="s">
        <v>280</v>
      </c>
      <c r="B380" t="s">
        <v>2121</v>
      </c>
      <c r="D380" s="4">
        <v>15401148</v>
      </c>
      <c r="E380" s="4">
        <v>13095907</v>
      </c>
      <c r="F380" s="4">
        <v>8496282</v>
      </c>
      <c r="H380" s="4">
        <v>328950</v>
      </c>
      <c r="I380" s="4">
        <v>37322286</v>
      </c>
      <c r="J380" s="4">
        <v>28497055</v>
      </c>
      <c r="K380" s="4">
        <v>15401148</v>
      </c>
    </row>
    <row r="381" spans="1:11" x14ac:dyDescent="0.35">
      <c r="A381" t="s">
        <v>280</v>
      </c>
      <c r="B381" t="s">
        <v>2125</v>
      </c>
      <c r="D381" s="4">
        <v>25340388</v>
      </c>
      <c r="E381" s="4">
        <v>1288</v>
      </c>
      <c r="F381" s="4">
        <v>6460471</v>
      </c>
      <c r="I381" s="4">
        <v>31802147</v>
      </c>
      <c r="J381" s="4">
        <v>25341676</v>
      </c>
      <c r="K381" s="4">
        <v>25340388</v>
      </c>
    </row>
    <row r="382" spans="1:11" x14ac:dyDescent="0.35">
      <c r="A382" t="s">
        <v>280</v>
      </c>
      <c r="B382" t="s">
        <v>2127</v>
      </c>
      <c r="H382" s="4">
        <v>8163738</v>
      </c>
      <c r="I382" s="4">
        <v>8163738</v>
      </c>
      <c r="J382">
        <v>0</v>
      </c>
      <c r="K382" s="4">
        <v>0</v>
      </c>
    </row>
    <row r="383" spans="1:11" x14ac:dyDescent="0.35">
      <c r="A383" t="s">
        <v>280</v>
      </c>
      <c r="B383" t="s">
        <v>2141</v>
      </c>
      <c r="D383" s="4">
        <v>4212109</v>
      </c>
      <c r="E383" s="4">
        <v>656136</v>
      </c>
      <c r="F383" s="4">
        <v>228103</v>
      </c>
      <c r="G383" s="4">
        <v>64158</v>
      </c>
      <c r="H383" s="4">
        <v>1371705</v>
      </c>
      <c r="I383" s="4">
        <v>6532211</v>
      </c>
      <c r="J383" s="4">
        <v>4868245</v>
      </c>
      <c r="K383" s="4">
        <v>4212109</v>
      </c>
    </row>
    <row r="384" spans="1:11" x14ac:dyDescent="0.35">
      <c r="A384" t="s">
        <v>280</v>
      </c>
      <c r="B384" t="s">
        <v>2156</v>
      </c>
      <c r="D384" s="4">
        <v>7631953</v>
      </c>
      <c r="E384" s="4">
        <v>4514192</v>
      </c>
      <c r="F384" s="4">
        <v>1105781</v>
      </c>
      <c r="G384" s="4">
        <v>28894</v>
      </c>
      <c r="H384" s="4">
        <v>5220423</v>
      </c>
      <c r="I384" s="4">
        <v>18501243</v>
      </c>
      <c r="J384" s="4">
        <v>12146145</v>
      </c>
      <c r="K384" s="4">
        <v>7631953</v>
      </c>
    </row>
    <row r="385" spans="1:11" x14ac:dyDescent="0.35">
      <c r="A385" t="s">
        <v>280</v>
      </c>
      <c r="B385" t="s">
        <v>2163</v>
      </c>
      <c r="D385" s="4">
        <v>3857049</v>
      </c>
      <c r="F385" s="4">
        <v>137548</v>
      </c>
      <c r="I385" s="4">
        <v>3994598</v>
      </c>
      <c r="J385" s="4">
        <v>3857049</v>
      </c>
      <c r="K385" s="4">
        <v>3857049</v>
      </c>
    </row>
    <row r="386" spans="1:11" x14ac:dyDescent="0.35">
      <c r="A386" t="s">
        <v>280</v>
      </c>
      <c r="B386" t="s">
        <v>2165</v>
      </c>
      <c r="D386" s="4">
        <v>131970</v>
      </c>
      <c r="I386" s="4">
        <v>131970</v>
      </c>
      <c r="J386" s="4">
        <v>131970</v>
      </c>
      <c r="K386" s="4">
        <v>131970</v>
      </c>
    </row>
    <row r="387" spans="1:11" x14ac:dyDescent="0.35">
      <c r="A387" t="s">
        <v>280</v>
      </c>
      <c r="B387" t="s">
        <v>2169</v>
      </c>
      <c r="E387" s="4">
        <v>1987500</v>
      </c>
      <c r="I387" s="4">
        <v>1987500</v>
      </c>
      <c r="J387">
        <v>1987500</v>
      </c>
      <c r="K387" s="4">
        <v>0</v>
      </c>
    </row>
    <row r="388" spans="1:11" x14ac:dyDescent="0.35">
      <c r="A388" t="s">
        <v>280</v>
      </c>
      <c r="B388" t="s">
        <v>2170</v>
      </c>
      <c r="D388" s="4">
        <v>56574616</v>
      </c>
      <c r="E388" s="4">
        <v>20255023</v>
      </c>
      <c r="F388" s="4">
        <v>16428186</v>
      </c>
      <c r="G388" s="4">
        <v>93052</v>
      </c>
      <c r="H388" s="4">
        <v>15084815</v>
      </c>
      <c r="I388" s="4">
        <v>108435692</v>
      </c>
      <c r="J388" s="4">
        <v>76829639</v>
      </c>
      <c r="K388" s="4">
        <v>56574616</v>
      </c>
    </row>
    <row r="389" spans="1:11" x14ac:dyDescent="0.35">
      <c r="A389" t="s">
        <v>286</v>
      </c>
      <c r="B389" t="s">
        <v>2121</v>
      </c>
      <c r="D389" s="4">
        <v>38738409</v>
      </c>
      <c r="E389" s="4">
        <v>1313603</v>
      </c>
      <c r="F389" s="4">
        <v>10369218</v>
      </c>
      <c r="G389" s="4">
        <v>1457033</v>
      </c>
      <c r="H389" s="4">
        <v>278100</v>
      </c>
      <c r="I389" s="4">
        <v>52156363</v>
      </c>
      <c r="J389" s="4">
        <v>40052012</v>
      </c>
      <c r="K389" s="4">
        <v>38738409</v>
      </c>
    </row>
    <row r="390" spans="1:11" x14ac:dyDescent="0.35">
      <c r="A390" t="s">
        <v>286</v>
      </c>
      <c r="B390" t="s">
        <v>2125</v>
      </c>
      <c r="D390" s="4">
        <v>35040017</v>
      </c>
      <c r="F390" s="4">
        <v>1148649</v>
      </c>
      <c r="G390" s="4">
        <v>11247</v>
      </c>
      <c r="H390" s="4">
        <v>664373</v>
      </c>
      <c r="I390" s="4">
        <v>36864285</v>
      </c>
      <c r="J390" s="4">
        <v>35040017</v>
      </c>
      <c r="K390" s="4">
        <v>35040017</v>
      </c>
    </row>
    <row r="391" spans="1:11" x14ac:dyDescent="0.35">
      <c r="A391" t="s">
        <v>286</v>
      </c>
      <c r="B391" t="s">
        <v>2127</v>
      </c>
      <c r="D391" s="4">
        <v>21320</v>
      </c>
      <c r="F391" s="4">
        <v>8000000</v>
      </c>
      <c r="I391" s="4">
        <v>8021320</v>
      </c>
      <c r="J391" s="4">
        <v>21320</v>
      </c>
      <c r="K391" s="4">
        <v>21320</v>
      </c>
    </row>
    <row r="392" spans="1:11" x14ac:dyDescent="0.35">
      <c r="A392" t="s">
        <v>286</v>
      </c>
      <c r="B392" t="s">
        <v>2141</v>
      </c>
      <c r="D392" s="4">
        <v>8236698</v>
      </c>
      <c r="E392" s="4">
        <v>549180</v>
      </c>
      <c r="F392" s="4">
        <v>1799441</v>
      </c>
      <c r="G392" s="4">
        <v>887020</v>
      </c>
      <c r="H392" s="4">
        <v>880188</v>
      </c>
      <c r="I392" s="4">
        <v>12352527</v>
      </c>
      <c r="J392" s="4">
        <v>8785878</v>
      </c>
      <c r="K392" s="4">
        <v>8236698</v>
      </c>
    </row>
    <row r="393" spans="1:11" x14ac:dyDescent="0.35">
      <c r="A393" t="s">
        <v>286</v>
      </c>
      <c r="B393" t="s">
        <v>2156</v>
      </c>
      <c r="D393" s="4">
        <v>27502625</v>
      </c>
      <c r="E393" s="4">
        <v>260150</v>
      </c>
      <c r="F393" s="4">
        <v>295743</v>
      </c>
      <c r="G393" s="4">
        <v>49939</v>
      </c>
      <c r="H393" s="4">
        <v>26973152</v>
      </c>
      <c r="I393" s="4">
        <v>55081610</v>
      </c>
      <c r="J393" s="4">
        <v>27762775</v>
      </c>
      <c r="K393" s="4">
        <v>27502625</v>
      </c>
    </row>
    <row r="394" spans="1:11" x14ac:dyDescent="0.35">
      <c r="A394" t="s">
        <v>286</v>
      </c>
      <c r="B394" t="s">
        <v>2163</v>
      </c>
      <c r="D394" s="4">
        <v>4083622</v>
      </c>
      <c r="F394" s="4">
        <v>218702</v>
      </c>
      <c r="I394" s="4">
        <v>4302324</v>
      </c>
      <c r="J394" s="4">
        <v>4083622</v>
      </c>
      <c r="K394" s="4">
        <v>4083622</v>
      </c>
    </row>
    <row r="395" spans="1:11" x14ac:dyDescent="0.35">
      <c r="A395" t="s">
        <v>286</v>
      </c>
      <c r="B395" t="s">
        <v>2165</v>
      </c>
      <c r="G395" s="4">
        <v>28279</v>
      </c>
      <c r="I395" s="4">
        <v>28279</v>
      </c>
      <c r="J395">
        <v>0</v>
      </c>
      <c r="K395" s="4">
        <v>0</v>
      </c>
    </row>
    <row r="396" spans="1:11" x14ac:dyDescent="0.35">
      <c r="A396" t="s">
        <v>286</v>
      </c>
      <c r="B396" t="s">
        <v>2169</v>
      </c>
      <c r="D396" s="4">
        <v>257602</v>
      </c>
      <c r="H396" s="4">
        <v>1779750</v>
      </c>
      <c r="I396" s="4">
        <v>2037352</v>
      </c>
      <c r="J396" s="4">
        <v>257602</v>
      </c>
      <c r="K396" s="4">
        <v>257602</v>
      </c>
    </row>
    <row r="397" spans="1:11" x14ac:dyDescent="0.35">
      <c r="A397" t="s">
        <v>286</v>
      </c>
      <c r="B397" t="s">
        <v>2170</v>
      </c>
      <c r="D397" s="4">
        <v>113880293</v>
      </c>
      <c r="E397" s="4">
        <v>2122933</v>
      </c>
      <c r="F397" s="4">
        <v>21831752</v>
      </c>
      <c r="G397" s="4">
        <v>2433518</v>
      </c>
      <c r="H397" s="4">
        <v>30575564</v>
      </c>
      <c r="I397" s="4">
        <v>170844060</v>
      </c>
      <c r="J397" s="4">
        <v>116003226</v>
      </c>
      <c r="K397" s="4">
        <v>113880293</v>
      </c>
    </row>
    <row r="398" spans="1:11" x14ac:dyDescent="0.35">
      <c r="A398" t="s">
        <v>293</v>
      </c>
      <c r="B398" t="s">
        <v>2121</v>
      </c>
      <c r="D398" s="4">
        <v>22304047</v>
      </c>
      <c r="E398" s="4">
        <v>7457253</v>
      </c>
      <c r="F398" s="4">
        <v>17158933</v>
      </c>
      <c r="H398" s="4">
        <v>439200</v>
      </c>
      <c r="I398" s="4">
        <v>47359433</v>
      </c>
      <c r="J398" s="4">
        <v>29761300</v>
      </c>
      <c r="K398" s="4">
        <v>22304047</v>
      </c>
    </row>
    <row r="399" spans="1:11" x14ac:dyDescent="0.35">
      <c r="A399" t="s">
        <v>293</v>
      </c>
      <c r="B399" t="s">
        <v>2125</v>
      </c>
      <c r="D399" s="4">
        <v>26469097</v>
      </c>
      <c r="F399" s="4">
        <v>270270</v>
      </c>
      <c r="G399" s="4">
        <v>11247</v>
      </c>
      <c r="H399" s="4">
        <v>379528</v>
      </c>
      <c r="I399" s="4">
        <v>27130142</v>
      </c>
      <c r="J399" s="4">
        <v>26469097</v>
      </c>
      <c r="K399" s="4">
        <v>26469097</v>
      </c>
    </row>
    <row r="400" spans="1:11" x14ac:dyDescent="0.35">
      <c r="A400" t="s">
        <v>293</v>
      </c>
      <c r="B400" t="s">
        <v>2127</v>
      </c>
      <c r="E400" s="4">
        <v>11200000</v>
      </c>
      <c r="I400" s="4">
        <v>11200000</v>
      </c>
      <c r="J400">
        <v>11200000</v>
      </c>
      <c r="K400" s="4">
        <v>0</v>
      </c>
    </row>
    <row r="401" spans="1:11" x14ac:dyDescent="0.35">
      <c r="A401" t="s">
        <v>293</v>
      </c>
      <c r="B401" t="s">
        <v>2141</v>
      </c>
      <c r="D401" s="4">
        <v>8090509</v>
      </c>
      <c r="E401" s="4">
        <v>20708</v>
      </c>
      <c r="F401" s="4">
        <v>255546</v>
      </c>
      <c r="G401" s="4">
        <v>382271</v>
      </c>
      <c r="H401" s="4">
        <v>74805</v>
      </c>
      <c r="I401" s="4">
        <v>8823838</v>
      </c>
      <c r="J401" s="4">
        <v>8111217</v>
      </c>
      <c r="K401" s="4">
        <v>8090509</v>
      </c>
    </row>
    <row r="402" spans="1:11" x14ac:dyDescent="0.35">
      <c r="A402" t="s">
        <v>293</v>
      </c>
      <c r="B402" t="s">
        <v>2156</v>
      </c>
      <c r="D402" s="4">
        <v>31859599</v>
      </c>
      <c r="E402" s="4">
        <v>52895</v>
      </c>
      <c r="H402" s="4">
        <v>22086643</v>
      </c>
      <c r="I402" s="4">
        <v>53999137</v>
      </c>
      <c r="J402" s="4">
        <v>31912494</v>
      </c>
      <c r="K402" s="4">
        <v>31859599</v>
      </c>
    </row>
    <row r="403" spans="1:11" x14ac:dyDescent="0.35">
      <c r="A403" t="s">
        <v>293</v>
      </c>
      <c r="B403" t="s">
        <v>2163</v>
      </c>
      <c r="D403" s="4">
        <v>3088468</v>
      </c>
      <c r="F403" s="4">
        <v>31086</v>
      </c>
      <c r="I403" s="4">
        <v>3119554</v>
      </c>
      <c r="J403" s="4">
        <v>3088468</v>
      </c>
      <c r="K403" s="4">
        <v>3088468</v>
      </c>
    </row>
    <row r="404" spans="1:11" x14ac:dyDescent="0.35">
      <c r="A404" t="s">
        <v>293</v>
      </c>
      <c r="B404" t="s">
        <v>2165</v>
      </c>
      <c r="H404" s="4">
        <v>18853</v>
      </c>
      <c r="I404" s="4">
        <v>18853</v>
      </c>
      <c r="J404">
        <v>0</v>
      </c>
      <c r="K404" s="4">
        <v>0</v>
      </c>
    </row>
    <row r="405" spans="1:11" x14ac:dyDescent="0.35">
      <c r="A405" t="s">
        <v>293</v>
      </c>
      <c r="B405" t="s">
        <v>2169</v>
      </c>
      <c r="D405" s="4">
        <v>50000</v>
      </c>
      <c r="H405" s="4">
        <v>1692000</v>
      </c>
      <c r="I405" s="4">
        <v>1742000</v>
      </c>
      <c r="J405" s="4">
        <v>50000</v>
      </c>
      <c r="K405" s="4">
        <v>50000</v>
      </c>
    </row>
    <row r="406" spans="1:11" x14ac:dyDescent="0.35">
      <c r="A406" t="s">
        <v>293</v>
      </c>
      <c r="B406" t="s">
        <v>2170</v>
      </c>
      <c r="D406" s="4">
        <v>91861720</v>
      </c>
      <c r="E406" s="4">
        <v>18730855</v>
      </c>
      <c r="F406" s="4">
        <v>17715835</v>
      </c>
      <c r="G406" s="4">
        <v>393517</v>
      </c>
      <c r="H406" s="4">
        <v>24691029</v>
      </c>
      <c r="I406" s="4">
        <v>153392957</v>
      </c>
      <c r="J406" s="4">
        <v>110592575</v>
      </c>
      <c r="K406" s="4">
        <v>91861720</v>
      </c>
    </row>
    <row r="407" spans="1:11" x14ac:dyDescent="0.35">
      <c r="A407" t="s">
        <v>297</v>
      </c>
      <c r="B407" t="s">
        <v>2121</v>
      </c>
      <c r="D407" s="4">
        <v>8397887</v>
      </c>
      <c r="E407" s="4">
        <v>2730794</v>
      </c>
      <c r="F407" s="4">
        <v>6251000</v>
      </c>
      <c r="G407" s="4">
        <v>429495</v>
      </c>
      <c r="H407" s="4">
        <v>1135391</v>
      </c>
      <c r="I407" s="4">
        <v>18944565</v>
      </c>
      <c r="J407" s="4">
        <v>11128681</v>
      </c>
      <c r="K407" s="4">
        <v>8397887</v>
      </c>
    </row>
    <row r="408" spans="1:11" x14ac:dyDescent="0.35">
      <c r="A408" t="s">
        <v>297</v>
      </c>
      <c r="B408" t="s">
        <v>2125</v>
      </c>
      <c r="D408" s="4">
        <v>7901365</v>
      </c>
      <c r="E408" s="4">
        <v>1499563</v>
      </c>
      <c r="F408" s="4">
        <v>2884978</v>
      </c>
      <c r="G408" s="4">
        <v>54731</v>
      </c>
      <c r="H408" s="4">
        <v>90225</v>
      </c>
      <c r="I408" s="4">
        <v>12430863</v>
      </c>
      <c r="J408" s="4">
        <v>9400928</v>
      </c>
      <c r="K408" s="4">
        <v>7901365</v>
      </c>
    </row>
    <row r="409" spans="1:11" x14ac:dyDescent="0.35">
      <c r="A409" t="s">
        <v>297</v>
      </c>
      <c r="B409" t="s">
        <v>2127</v>
      </c>
      <c r="E409" s="4">
        <v>1600000</v>
      </c>
      <c r="I409" s="4">
        <v>1600000</v>
      </c>
      <c r="J409">
        <v>1600000</v>
      </c>
      <c r="K409" s="4">
        <v>0</v>
      </c>
    </row>
    <row r="410" spans="1:11" x14ac:dyDescent="0.35">
      <c r="A410" t="s">
        <v>297</v>
      </c>
      <c r="B410" t="s">
        <v>2141</v>
      </c>
      <c r="D410" s="4">
        <v>1086538</v>
      </c>
      <c r="E410" s="4">
        <v>105421</v>
      </c>
      <c r="F410" s="4">
        <v>13993</v>
      </c>
      <c r="G410" s="4">
        <v>770072</v>
      </c>
      <c r="H410" s="4">
        <v>1010315</v>
      </c>
      <c r="I410" s="4">
        <v>2986339</v>
      </c>
      <c r="J410" s="4">
        <v>1191959</v>
      </c>
      <c r="K410" s="4">
        <v>1086538</v>
      </c>
    </row>
    <row r="411" spans="1:11" x14ac:dyDescent="0.35">
      <c r="A411" t="s">
        <v>297</v>
      </c>
      <c r="B411" t="s">
        <v>2156</v>
      </c>
      <c r="D411" s="4">
        <v>5995324</v>
      </c>
      <c r="E411" s="4">
        <v>179254</v>
      </c>
      <c r="F411" s="4">
        <v>82845</v>
      </c>
      <c r="H411" s="4">
        <v>4698776</v>
      </c>
      <c r="I411" s="4">
        <v>10956200</v>
      </c>
      <c r="J411" s="4">
        <v>6174578</v>
      </c>
      <c r="K411" s="4">
        <v>5995324</v>
      </c>
    </row>
    <row r="412" spans="1:11" x14ac:dyDescent="0.35">
      <c r="A412" t="s">
        <v>297</v>
      </c>
      <c r="B412" t="s">
        <v>2163</v>
      </c>
      <c r="D412" s="4">
        <v>1591414</v>
      </c>
      <c r="I412" s="4">
        <v>1591414</v>
      </c>
      <c r="J412" s="4">
        <v>1591414</v>
      </c>
      <c r="K412" s="4">
        <v>1591414</v>
      </c>
    </row>
    <row r="413" spans="1:11" x14ac:dyDescent="0.35">
      <c r="A413" t="s">
        <v>297</v>
      </c>
      <c r="B413" t="s">
        <v>2165</v>
      </c>
      <c r="D413" s="4">
        <v>47132</v>
      </c>
      <c r="I413" s="4">
        <v>47132</v>
      </c>
      <c r="J413" s="4">
        <v>47132</v>
      </c>
      <c r="K413" s="4">
        <v>47132</v>
      </c>
    </row>
    <row r="414" spans="1:11" x14ac:dyDescent="0.35">
      <c r="A414" t="s">
        <v>297</v>
      </c>
      <c r="B414" t="s">
        <v>2169</v>
      </c>
      <c r="H414" s="4">
        <v>418500</v>
      </c>
      <c r="I414" s="4">
        <v>418500</v>
      </c>
      <c r="J414">
        <v>0</v>
      </c>
      <c r="K414" s="4">
        <v>0</v>
      </c>
    </row>
    <row r="415" spans="1:11" x14ac:dyDescent="0.35">
      <c r="A415" t="s">
        <v>297</v>
      </c>
      <c r="B415" t="s">
        <v>2170</v>
      </c>
      <c r="D415" s="4">
        <v>25019660</v>
      </c>
      <c r="E415" s="4">
        <v>6115032</v>
      </c>
      <c r="F415" s="4">
        <v>9232816</v>
      </c>
      <c r="G415" s="4">
        <v>1254298</v>
      </c>
      <c r="H415" s="4">
        <v>7353206</v>
      </c>
      <c r="I415" s="4">
        <v>48975012</v>
      </c>
      <c r="J415" s="4">
        <v>31134692</v>
      </c>
      <c r="K415" s="4">
        <v>25019660</v>
      </c>
    </row>
    <row r="416" spans="1:11" x14ac:dyDescent="0.35">
      <c r="A416" t="s">
        <v>303</v>
      </c>
      <c r="B416" t="s">
        <v>2121</v>
      </c>
      <c r="D416" s="4">
        <v>33325989</v>
      </c>
      <c r="F416" s="4">
        <v>15162000</v>
      </c>
      <c r="H416" s="4">
        <v>2460033</v>
      </c>
      <c r="I416" s="4">
        <v>50948022</v>
      </c>
      <c r="J416" s="4">
        <v>33325989</v>
      </c>
      <c r="K416" s="4">
        <v>33325989</v>
      </c>
    </row>
    <row r="417" spans="1:11" x14ac:dyDescent="0.35">
      <c r="A417" t="s">
        <v>303</v>
      </c>
      <c r="B417" t="s">
        <v>2125</v>
      </c>
      <c r="D417" s="4">
        <v>26822711</v>
      </c>
      <c r="E417" s="4">
        <v>188960</v>
      </c>
      <c r="F417" s="4">
        <v>1418919</v>
      </c>
      <c r="H417" s="4">
        <v>6441117</v>
      </c>
      <c r="I417" s="4">
        <v>34871707</v>
      </c>
      <c r="J417" s="4">
        <v>27011671</v>
      </c>
      <c r="K417" s="4">
        <v>26822711</v>
      </c>
    </row>
    <row r="418" spans="1:11" x14ac:dyDescent="0.35">
      <c r="A418" t="s">
        <v>303</v>
      </c>
      <c r="B418" t="s">
        <v>2127</v>
      </c>
      <c r="H418" s="4">
        <v>6530990</v>
      </c>
      <c r="I418" s="4">
        <v>6530990</v>
      </c>
      <c r="J418">
        <v>0</v>
      </c>
      <c r="K418" s="4">
        <v>0</v>
      </c>
    </row>
    <row r="419" spans="1:11" x14ac:dyDescent="0.35">
      <c r="A419" t="s">
        <v>303</v>
      </c>
      <c r="B419" t="s">
        <v>2141</v>
      </c>
      <c r="D419" s="4">
        <v>3361913</v>
      </c>
      <c r="E419" s="4">
        <v>471306</v>
      </c>
      <c r="F419" s="4">
        <v>671858</v>
      </c>
      <c r="G419" s="4">
        <v>1145017</v>
      </c>
      <c r="H419" s="4">
        <v>872937</v>
      </c>
      <c r="I419" s="4">
        <v>6523031</v>
      </c>
      <c r="J419" s="4">
        <v>3833219</v>
      </c>
      <c r="K419" s="4">
        <v>3361913</v>
      </c>
    </row>
    <row r="420" spans="1:11" x14ac:dyDescent="0.35">
      <c r="A420" t="s">
        <v>303</v>
      </c>
      <c r="B420" t="s">
        <v>2156</v>
      </c>
      <c r="D420" s="4">
        <v>2390503</v>
      </c>
      <c r="E420" s="4">
        <v>149948</v>
      </c>
      <c r="F420" s="4">
        <v>6781730</v>
      </c>
      <c r="G420" s="4">
        <v>4002638</v>
      </c>
      <c r="H420" s="4">
        <v>5816199</v>
      </c>
      <c r="I420" s="4">
        <v>19141019</v>
      </c>
      <c r="J420" s="4">
        <v>2540451</v>
      </c>
      <c r="K420" s="4">
        <v>2390503</v>
      </c>
    </row>
    <row r="421" spans="1:11" x14ac:dyDescent="0.35">
      <c r="A421" t="s">
        <v>303</v>
      </c>
      <c r="B421" t="s">
        <v>2163</v>
      </c>
      <c r="D421" s="4">
        <v>8873501</v>
      </c>
      <c r="F421" s="4">
        <v>231356</v>
      </c>
      <c r="I421" s="4">
        <v>9104857</v>
      </c>
      <c r="J421" s="4">
        <v>8873501</v>
      </c>
      <c r="K421" s="4">
        <v>8873501</v>
      </c>
    </row>
    <row r="422" spans="1:11" x14ac:dyDescent="0.35">
      <c r="A422" t="s">
        <v>303</v>
      </c>
      <c r="B422" t="s">
        <v>2165</v>
      </c>
      <c r="D422" s="4">
        <v>301645</v>
      </c>
      <c r="I422" s="4">
        <v>301645</v>
      </c>
      <c r="J422" s="4">
        <v>301645</v>
      </c>
      <c r="K422" s="4">
        <v>301645</v>
      </c>
    </row>
    <row r="423" spans="1:11" x14ac:dyDescent="0.35">
      <c r="A423" t="s">
        <v>303</v>
      </c>
      <c r="B423" t="s">
        <v>2169</v>
      </c>
      <c r="D423" s="4">
        <v>250000</v>
      </c>
      <c r="G423" s="4">
        <v>2775000</v>
      </c>
      <c r="H423" s="4">
        <v>480000</v>
      </c>
      <c r="I423" s="4">
        <v>3505000</v>
      </c>
      <c r="J423" s="4">
        <v>250000</v>
      </c>
      <c r="K423" s="4">
        <v>250000</v>
      </c>
    </row>
    <row r="424" spans="1:11" x14ac:dyDescent="0.35">
      <c r="A424" t="s">
        <v>303</v>
      </c>
      <c r="B424" t="s">
        <v>2170</v>
      </c>
      <c r="D424" s="4">
        <v>75326261</v>
      </c>
      <c r="E424" s="4">
        <v>810214</v>
      </c>
      <c r="F424" s="4">
        <v>24265863</v>
      </c>
      <c r="G424" s="4">
        <v>7922655</v>
      </c>
      <c r="H424" s="4">
        <v>22601277</v>
      </c>
      <c r="I424" s="4">
        <v>130926270</v>
      </c>
      <c r="J424" s="4">
        <v>76136475</v>
      </c>
      <c r="K424" s="4">
        <v>75326261</v>
      </c>
    </row>
    <row r="425" spans="1:11" x14ac:dyDescent="0.35">
      <c r="A425" t="s">
        <v>309</v>
      </c>
      <c r="B425" t="s">
        <v>2121</v>
      </c>
      <c r="D425" s="4">
        <v>88256947</v>
      </c>
      <c r="E425" s="4">
        <v>5465810</v>
      </c>
      <c r="F425" s="4">
        <v>43599726</v>
      </c>
      <c r="G425" s="4">
        <v>37800</v>
      </c>
      <c r="H425" s="4">
        <v>783219</v>
      </c>
      <c r="I425" s="4">
        <v>138143503</v>
      </c>
      <c r="J425" s="4">
        <v>93722757</v>
      </c>
      <c r="K425" s="4">
        <v>88256947</v>
      </c>
    </row>
    <row r="426" spans="1:11" x14ac:dyDescent="0.35">
      <c r="A426" t="s">
        <v>309</v>
      </c>
      <c r="B426" t="s">
        <v>2125</v>
      </c>
      <c r="D426" s="4">
        <v>100899615</v>
      </c>
      <c r="E426" s="4">
        <v>1276</v>
      </c>
      <c r="F426" s="4">
        <v>405405</v>
      </c>
      <c r="H426" s="4">
        <v>437175</v>
      </c>
      <c r="I426" s="4">
        <v>101743472</v>
      </c>
      <c r="J426" s="4">
        <v>100900891</v>
      </c>
      <c r="K426" s="4">
        <v>100899615</v>
      </c>
    </row>
    <row r="427" spans="1:11" x14ac:dyDescent="0.35">
      <c r="A427" t="s">
        <v>309</v>
      </c>
      <c r="B427" t="s">
        <v>2127</v>
      </c>
      <c r="D427" s="4">
        <v>83220</v>
      </c>
      <c r="E427" s="4">
        <v>29182480</v>
      </c>
      <c r="I427" s="4">
        <v>29265700</v>
      </c>
      <c r="J427" s="4">
        <v>29265700</v>
      </c>
      <c r="K427" s="4">
        <v>83220</v>
      </c>
    </row>
    <row r="428" spans="1:11" x14ac:dyDescent="0.35">
      <c r="A428" t="s">
        <v>309</v>
      </c>
      <c r="B428" t="s">
        <v>2141</v>
      </c>
      <c r="D428" s="4">
        <v>6163937</v>
      </c>
      <c r="E428" s="4">
        <v>8374342</v>
      </c>
      <c r="F428" s="4">
        <v>532971</v>
      </c>
      <c r="G428" s="4">
        <v>340435</v>
      </c>
      <c r="H428" s="4">
        <v>3210963</v>
      </c>
      <c r="I428" s="4">
        <v>18622647</v>
      </c>
      <c r="J428" s="4">
        <v>14538279</v>
      </c>
      <c r="K428" s="4">
        <v>6163937</v>
      </c>
    </row>
    <row r="429" spans="1:11" x14ac:dyDescent="0.35">
      <c r="A429" t="s">
        <v>309</v>
      </c>
      <c r="B429" t="s">
        <v>2156</v>
      </c>
      <c r="D429" s="4">
        <v>1647004</v>
      </c>
      <c r="E429" s="4">
        <v>10830709</v>
      </c>
      <c r="F429" s="4">
        <v>162000</v>
      </c>
      <c r="G429" s="4">
        <v>11569689</v>
      </c>
      <c r="H429" s="4">
        <v>7286449</v>
      </c>
      <c r="I429" s="4">
        <v>31495850</v>
      </c>
      <c r="J429" s="4">
        <v>12477713</v>
      </c>
      <c r="K429" s="4">
        <v>1647004</v>
      </c>
    </row>
    <row r="430" spans="1:11" x14ac:dyDescent="0.35">
      <c r="A430" t="s">
        <v>309</v>
      </c>
      <c r="B430" t="s">
        <v>2163</v>
      </c>
      <c r="D430" s="4">
        <v>5585807</v>
      </c>
      <c r="F430" s="4">
        <v>8657538</v>
      </c>
      <c r="I430" s="4">
        <v>14243345</v>
      </c>
      <c r="J430" s="4">
        <v>5585807</v>
      </c>
      <c r="K430" s="4">
        <v>5585807</v>
      </c>
    </row>
    <row r="431" spans="1:11" x14ac:dyDescent="0.35">
      <c r="A431" t="s">
        <v>309</v>
      </c>
      <c r="B431" t="s">
        <v>2165</v>
      </c>
      <c r="H431" s="4">
        <v>895508</v>
      </c>
      <c r="I431" s="4">
        <v>895508</v>
      </c>
      <c r="J431">
        <v>0</v>
      </c>
      <c r="K431" s="4">
        <v>0</v>
      </c>
    </row>
    <row r="432" spans="1:11" x14ac:dyDescent="0.35">
      <c r="A432" t="s">
        <v>309</v>
      </c>
      <c r="B432" t="s">
        <v>2169</v>
      </c>
      <c r="E432" s="4">
        <v>7170000</v>
      </c>
      <c r="G432" s="4">
        <v>1440000</v>
      </c>
      <c r="I432" s="4">
        <v>8610000</v>
      </c>
      <c r="J432">
        <v>7170000</v>
      </c>
      <c r="K432" s="4">
        <v>0</v>
      </c>
    </row>
    <row r="433" spans="1:11" x14ac:dyDescent="0.35">
      <c r="A433" t="s">
        <v>309</v>
      </c>
      <c r="B433" t="s">
        <v>2170</v>
      </c>
      <c r="D433" s="4">
        <v>202636530</v>
      </c>
      <c r="E433" s="4">
        <v>61024617</v>
      </c>
      <c r="F433" s="4">
        <v>53357640</v>
      </c>
      <c r="G433" s="4">
        <v>13387924</v>
      </c>
      <c r="H433" s="4">
        <v>12613314</v>
      </c>
      <c r="I433" s="4">
        <v>343020025</v>
      </c>
      <c r="J433" s="4">
        <v>263661147</v>
      </c>
      <c r="K433" s="4">
        <v>202636530</v>
      </c>
    </row>
    <row r="434" spans="1:11" x14ac:dyDescent="0.35">
      <c r="A434" t="s">
        <v>316</v>
      </c>
      <c r="B434" t="s">
        <v>2121</v>
      </c>
      <c r="D434" s="4">
        <v>4767140</v>
      </c>
      <c r="F434" s="4">
        <v>4131767</v>
      </c>
      <c r="H434" s="4">
        <v>58050</v>
      </c>
      <c r="I434" s="4">
        <v>8956958</v>
      </c>
      <c r="J434" s="4">
        <v>4767140</v>
      </c>
      <c r="K434" s="4">
        <v>4767140</v>
      </c>
    </row>
    <row r="435" spans="1:11" x14ac:dyDescent="0.35">
      <c r="A435" t="s">
        <v>316</v>
      </c>
      <c r="B435" t="s">
        <v>2125</v>
      </c>
      <c r="D435" s="4">
        <v>5320255</v>
      </c>
      <c r="E435" s="4">
        <v>358781</v>
      </c>
      <c r="F435" s="4">
        <v>2984903</v>
      </c>
      <c r="H435" s="4">
        <v>2273098</v>
      </c>
      <c r="I435" s="4">
        <v>10937037</v>
      </c>
      <c r="J435" s="4">
        <v>5679036</v>
      </c>
      <c r="K435" s="4">
        <v>5320255</v>
      </c>
    </row>
    <row r="436" spans="1:11" x14ac:dyDescent="0.35">
      <c r="A436" t="s">
        <v>316</v>
      </c>
      <c r="B436" t="s">
        <v>2127</v>
      </c>
      <c r="F436" s="4">
        <v>800000</v>
      </c>
      <c r="I436" s="4">
        <v>800000</v>
      </c>
      <c r="J436">
        <v>0</v>
      </c>
      <c r="K436" s="4">
        <v>0</v>
      </c>
    </row>
    <row r="437" spans="1:11" x14ac:dyDescent="0.35">
      <c r="A437" t="s">
        <v>316</v>
      </c>
      <c r="B437" t="s">
        <v>2141</v>
      </c>
      <c r="D437" s="4">
        <v>746265</v>
      </c>
      <c r="E437" s="4">
        <v>108707</v>
      </c>
      <c r="F437" s="4">
        <v>1109735</v>
      </c>
      <c r="H437" s="4">
        <v>50000</v>
      </c>
      <c r="I437" s="4">
        <v>2014707</v>
      </c>
      <c r="J437" s="4">
        <v>854972</v>
      </c>
      <c r="K437" s="4">
        <v>746265</v>
      </c>
    </row>
    <row r="438" spans="1:11" x14ac:dyDescent="0.35">
      <c r="A438" t="s">
        <v>316</v>
      </c>
      <c r="B438" t="s">
        <v>2156</v>
      </c>
      <c r="D438" s="4">
        <v>784956</v>
      </c>
      <c r="E438" s="4">
        <v>9759</v>
      </c>
      <c r="F438" s="4">
        <v>167873</v>
      </c>
      <c r="H438" s="4">
        <v>2807738</v>
      </c>
      <c r="I438" s="4">
        <v>3770326</v>
      </c>
      <c r="J438" s="4">
        <v>794715</v>
      </c>
      <c r="K438" s="4">
        <v>784956</v>
      </c>
    </row>
    <row r="439" spans="1:11" x14ac:dyDescent="0.35">
      <c r="A439" t="s">
        <v>316</v>
      </c>
      <c r="B439" t="s">
        <v>2163</v>
      </c>
      <c r="D439" s="4">
        <v>601928</v>
      </c>
      <c r="I439" s="4">
        <v>601928</v>
      </c>
      <c r="J439" s="4">
        <v>601928</v>
      </c>
      <c r="K439" s="4">
        <v>601928</v>
      </c>
    </row>
    <row r="440" spans="1:11" x14ac:dyDescent="0.35">
      <c r="A440" t="s">
        <v>316</v>
      </c>
      <c r="B440" t="s">
        <v>2169</v>
      </c>
      <c r="D440" s="4">
        <v>7602</v>
      </c>
      <c r="H440" s="4">
        <v>228000</v>
      </c>
      <c r="I440" s="4">
        <v>235602</v>
      </c>
      <c r="J440" s="4">
        <v>7602</v>
      </c>
      <c r="K440" s="4">
        <v>7602</v>
      </c>
    </row>
    <row r="441" spans="1:11" x14ac:dyDescent="0.35">
      <c r="A441" t="s">
        <v>316</v>
      </c>
      <c r="B441" t="s">
        <v>2170</v>
      </c>
      <c r="D441" s="4">
        <v>12228146</v>
      </c>
      <c r="E441" s="4">
        <v>477247</v>
      </c>
      <c r="F441" s="4">
        <v>9194278</v>
      </c>
      <c r="H441" s="4">
        <v>5416885</v>
      </c>
      <c r="I441" s="4">
        <v>27316557</v>
      </c>
      <c r="J441" s="4">
        <v>12705393</v>
      </c>
      <c r="K441" s="4">
        <v>12228146</v>
      </c>
    </row>
    <row r="442" spans="1:11" x14ac:dyDescent="0.35">
      <c r="A442" t="s">
        <v>322</v>
      </c>
      <c r="B442" t="s">
        <v>2121</v>
      </c>
      <c r="D442" s="4">
        <v>7510273</v>
      </c>
      <c r="F442" s="4">
        <v>3481400</v>
      </c>
      <c r="H442" s="4">
        <v>62100</v>
      </c>
      <c r="I442" s="4">
        <v>11053773</v>
      </c>
      <c r="J442" s="4">
        <v>7510273</v>
      </c>
      <c r="K442" s="4">
        <v>7510273</v>
      </c>
    </row>
    <row r="443" spans="1:11" x14ac:dyDescent="0.35">
      <c r="A443" t="s">
        <v>322</v>
      </c>
      <c r="B443" t="s">
        <v>2125</v>
      </c>
      <c r="D443" s="4">
        <v>6304378</v>
      </c>
      <c r="E443" s="4">
        <v>233633</v>
      </c>
      <c r="F443" s="4">
        <v>2024723</v>
      </c>
      <c r="I443" s="4">
        <v>8562734</v>
      </c>
      <c r="J443" s="4">
        <v>6538011</v>
      </c>
      <c r="K443" s="4">
        <v>6304378</v>
      </c>
    </row>
    <row r="444" spans="1:11" x14ac:dyDescent="0.35">
      <c r="A444" t="s">
        <v>322</v>
      </c>
      <c r="B444" t="s">
        <v>2127</v>
      </c>
      <c r="F444" s="4">
        <v>3200000</v>
      </c>
      <c r="I444" s="4">
        <v>3200000</v>
      </c>
      <c r="J444">
        <v>0</v>
      </c>
      <c r="K444" s="4">
        <v>0</v>
      </c>
    </row>
    <row r="445" spans="1:11" x14ac:dyDescent="0.35">
      <c r="A445" t="s">
        <v>322</v>
      </c>
      <c r="B445" t="s">
        <v>2141</v>
      </c>
      <c r="D445" s="4">
        <v>405559</v>
      </c>
      <c r="F445" s="4">
        <v>13806</v>
      </c>
      <c r="G445" s="4">
        <v>850320</v>
      </c>
      <c r="H445" s="4">
        <v>278021</v>
      </c>
      <c r="I445" s="4">
        <v>1547705</v>
      </c>
      <c r="J445" s="4">
        <v>405559</v>
      </c>
      <c r="K445" s="4">
        <v>405559</v>
      </c>
    </row>
    <row r="446" spans="1:11" x14ac:dyDescent="0.35">
      <c r="A446" t="s">
        <v>322</v>
      </c>
      <c r="B446" t="s">
        <v>2156</v>
      </c>
      <c r="D446" s="4">
        <v>98116</v>
      </c>
      <c r="E446" s="4">
        <v>73000</v>
      </c>
      <c r="F446" s="4">
        <v>4265000</v>
      </c>
      <c r="G446" s="4">
        <v>275503</v>
      </c>
      <c r="H446" s="4">
        <v>1954919</v>
      </c>
      <c r="I446" s="4">
        <v>6666537</v>
      </c>
      <c r="J446" s="4">
        <v>171116</v>
      </c>
      <c r="K446" s="4">
        <v>98116</v>
      </c>
    </row>
    <row r="447" spans="1:11" x14ac:dyDescent="0.35">
      <c r="A447" t="s">
        <v>322</v>
      </c>
      <c r="B447" t="s">
        <v>2163</v>
      </c>
      <c r="D447" s="4">
        <v>1092355</v>
      </c>
      <c r="E447" s="4">
        <v>131496</v>
      </c>
      <c r="I447" s="4">
        <v>1223852</v>
      </c>
      <c r="J447" s="4">
        <v>1223851</v>
      </c>
      <c r="K447" s="4">
        <v>1092355</v>
      </c>
    </row>
    <row r="448" spans="1:11" x14ac:dyDescent="0.35">
      <c r="A448" t="s">
        <v>322</v>
      </c>
      <c r="B448" t="s">
        <v>2169</v>
      </c>
      <c r="H448" s="4">
        <v>380100</v>
      </c>
      <c r="I448" s="4">
        <v>380100</v>
      </c>
      <c r="J448">
        <v>0</v>
      </c>
      <c r="K448" s="4">
        <v>0</v>
      </c>
    </row>
    <row r="449" spans="1:11" x14ac:dyDescent="0.35">
      <c r="A449" t="s">
        <v>322</v>
      </c>
      <c r="B449" t="s">
        <v>2170</v>
      </c>
      <c r="D449" s="4">
        <v>15410681</v>
      </c>
      <c r="E449" s="4">
        <v>438129</v>
      </c>
      <c r="F449" s="4">
        <v>12984929</v>
      </c>
      <c r="G449" s="4">
        <v>1125822</v>
      </c>
      <c r="H449" s="4">
        <v>2675140</v>
      </c>
      <c r="I449" s="4">
        <v>32634700</v>
      </c>
      <c r="J449" s="4">
        <v>15848810</v>
      </c>
      <c r="K449" s="4">
        <v>15410681</v>
      </c>
    </row>
    <row r="450" spans="1:11" x14ac:dyDescent="0.35">
      <c r="A450" t="s">
        <v>329</v>
      </c>
      <c r="B450" t="s">
        <v>2121</v>
      </c>
      <c r="D450" s="4">
        <v>118467332</v>
      </c>
      <c r="E450" s="4">
        <v>7893266</v>
      </c>
      <c r="F450" s="4">
        <v>29570787</v>
      </c>
      <c r="G450" s="4">
        <v>69300</v>
      </c>
      <c r="H450" s="4">
        <v>48600</v>
      </c>
      <c r="I450" s="4">
        <v>156049284</v>
      </c>
      <c r="J450" s="4">
        <v>126360598</v>
      </c>
      <c r="K450" s="4">
        <v>118467332</v>
      </c>
    </row>
    <row r="451" spans="1:11" x14ac:dyDescent="0.35">
      <c r="A451" t="s">
        <v>329</v>
      </c>
      <c r="B451" t="s">
        <v>2125</v>
      </c>
      <c r="D451" s="4">
        <v>186904073</v>
      </c>
      <c r="E451" s="4">
        <v>36037</v>
      </c>
      <c r="F451" s="4">
        <v>4114918</v>
      </c>
      <c r="I451" s="4">
        <v>191055028</v>
      </c>
      <c r="J451" s="4">
        <v>186940110</v>
      </c>
      <c r="K451" s="4">
        <v>186904073</v>
      </c>
    </row>
    <row r="452" spans="1:11" x14ac:dyDescent="0.35">
      <c r="A452" t="s">
        <v>329</v>
      </c>
      <c r="B452" t="s">
        <v>2127</v>
      </c>
      <c r="D452" s="4">
        <v>60800</v>
      </c>
      <c r="H452" s="4">
        <v>19625718</v>
      </c>
      <c r="I452" s="4">
        <v>19686518</v>
      </c>
      <c r="J452" s="4">
        <v>60800</v>
      </c>
      <c r="K452" s="4">
        <v>60800</v>
      </c>
    </row>
    <row r="453" spans="1:11" x14ac:dyDescent="0.35">
      <c r="A453" t="s">
        <v>329</v>
      </c>
      <c r="B453" t="s">
        <v>2141</v>
      </c>
      <c r="D453" s="4">
        <v>24726427</v>
      </c>
      <c r="E453" s="4">
        <v>1325884</v>
      </c>
      <c r="F453" s="4">
        <v>623974</v>
      </c>
      <c r="G453" s="4">
        <v>3204062</v>
      </c>
      <c r="H453" s="4">
        <v>8757977</v>
      </c>
      <c r="I453" s="4">
        <v>38638324</v>
      </c>
      <c r="J453" s="4">
        <v>26052311</v>
      </c>
      <c r="K453" s="4">
        <v>24726427</v>
      </c>
    </row>
    <row r="454" spans="1:11" x14ac:dyDescent="0.35">
      <c r="A454" t="s">
        <v>329</v>
      </c>
      <c r="B454" t="s">
        <v>2156</v>
      </c>
      <c r="D454" s="4">
        <v>22887006</v>
      </c>
      <c r="E454" s="4">
        <v>42631207</v>
      </c>
      <c r="G454" s="4">
        <v>137022</v>
      </c>
      <c r="H454" s="4">
        <v>29165485</v>
      </c>
      <c r="I454" s="4">
        <v>94820720</v>
      </c>
      <c r="J454" s="4">
        <v>65518213</v>
      </c>
      <c r="K454" s="4">
        <v>22887006</v>
      </c>
    </row>
    <row r="455" spans="1:11" x14ac:dyDescent="0.35">
      <c r="A455" t="s">
        <v>329</v>
      </c>
      <c r="B455" t="s">
        <v>2163</v>
      </c>
      <c r="D455" s="4">
        <v>17347727</v>
      </c>
      <c r="E455" s="4">
        <v>36449</v>
      </c>
      <c r="I455" s="4">
        <v>17384176</v>
      </c>
      <c r="J455" s="4">
        <v>17384176</v>
      </c>
      <c r="K455" s="4">
        <v>17347727</v>
      </c>
    </row>
    <row r="456" spans="1:11" x14ac:dyDescent="0.35">
      <c r="A456" t="s">
        <v>329</v>
      </c>
      <c r="B456" t="s">
        <v>2165</v>
      </c>
      <c r="D456" s="4">
        <v>424188</v>
      </c>
      <c r="I456" s="4">
        <v>424188</v>
      </c>
      <c r="J456" s="4">
        <v>424188</v>
      </c>
      <c r="K456" s="4">
        <v>424188</v>
      </c>
    </row>
    <row r="457" spans="1:11" x14ac:dyDescent="0.35">
      <c r="A457" t="s">
        <v>329</v>
      </c>
      <c r="B457" t="s">
        <v>2169</v>
      </c>
      <c r="D457" s="4">
        <v>567786</v>
      </c>
      <c r="E457" s="4">
        <v>12652500</v>
      </c>
      <c r="H457" s="4">
        <v>7008000</v>
      </c>
      <c r="I457" s="4">
        <v>20228286</v>
      </c>
      <c r="J457" s="4">
        <v>13220286</v>
      </c>
      <c r="K457" s="4">
        <v>567786</v>
      </c>
    </row>
    <row r="458" spans="1:11" x14ac:dyDescent="0.35">
      <c r="A458" t="s">
        <v>329</v>
      </c>
      <c r="B458" t="s">
        <v>2170</v>
      </c>
      <c r="D458" s="4">
        <v>371385340</v>
      </c>
      <c r="E458" s="4">
        <v>64575343</v>
      </c>
      <c r="F458" s="4">
        <v>34309679</v>
      </c>
      <c r="G458" s="4">
        <v>3410384</v>
      </c>
      <c r="H458" s="4">
        <v>64605780</v>
      </c>
      <c r="I458" s="4">
        <v>538286525</v>
      </c>
      <c r="J458" s="4">
        <v>435960683</v>
      </c>
      <c r="K458" s="4">
        <v>371385340</v>
      </c>
    </row>
    <row r="459" spans="1:11" x14ac:dyDescent="0.35">
      <c r="A459" t="s">
        <v>337</v>
      </c>
      <c r="B459" t="s">
        <v>2121</v>
      </c>
      <c r="D459" s="4">
        <v>64992080</v>
      </c>
      <c r="E459" s="4">
        <v>569565</v>
      </c>
      <c r="F459" s="4">
        <v>21093768</v>
      </c>
      <c r="G459" s="4">
        <v>284528</v>
      </c>
      <c r="H459" s="4">
        <v>482850</v>
      </c>
      <c r="I459" s="4">
        <v>87422791</v>
      </c>
      <c r="J459" s="4">
        <v>65561645</v>
      </c>
      <c r="K459" s="4">
        <v>64992080</v>
      </c>
    </row>
    <row r="460" spans="1:11" x14ac:dyDescent="0.35">
      <c r="A460" t="s">
        <v>337</v>
      </c>
      <c r="B460" t="s">
        <v>2125</v>
      </c>
      <c r="D460" s="4">
        <v>72244495</v>
      </c>
      <c r="E460" s="4">
        <v>638</v>
      </c>
      <c r="F460" s="4">
        <v>713609</v>
      </c>
      <c r="H460" s="4">
        <v>9535050</v>
      </c>
      <c r="I460" s="4">
        <v>82493792</v>
      </c>
      <c r="J460" s="4">
        <v>72245133</v>
      </c>
      <c r="K460" s="4">
        <v>72244495</v>
      </c>
    </row>
    <row r="461" spans="1:11" x14ac:dyDescent="0.35">
      <c r="A461" t="s">
        <v>337</v>
      </c>
      <c r="B461" t="s">
        <v>2127</v>
      </c>
      <c r="G461" s="4">
        <v>20800000</v>
      </c>
      <c r="I461" s="4">
        <v>20800000</v>
      </c>
      <c r="J461">
        <v>0</v>
      </c>
      <c r="K461" s="4">
        <v>0</v>
      </c>
    </row>
    <row r="462" spans="1:11" x14ac:dyDescent="0.35">
      <c r="A462" t="s">
        <v>337</v>
      </c>
      <c r="B462" t="s">
        <v>2141</v>
      </c>
      <c r="D462" s="4">
        <v>4206615</v>
      </c>
      <c r="F462" s="4">
        <v>136461</v>
      </c>
      <c r="G462" s="4">
        <v>6621222</v>
      </c>
      <c r="H462" s="4">
        <v>117324</v>
      </c>
      <c r="I462" s="4">
        <v>11081623</v>
      </c>
      <c r="J462" s="4">
        <v>4206615</v>
      </c>
      <c r="K462" s="4">
        <v>4206615</v>
      </c>
    </row>
    <row r="463" spans="1:11" x14ac:dyDescent="0.35">
      <c r="A463" t="s">
        <v>337</v>
      </c>
      <c r="B463" t="s">
        <v>2156</v>
      </c>
      <c r="D463" s="4">
        <v>12538528</v>
      </c>
      <c r="E463" s="4">
        <v>7702601</v>
      </c>
      <c r="F463" s="4">
        <v>349817</v>
      </c>
      <c r="G463" s="4">
        <v>216176</v>
      </c>
      <c r="H463" s="4">
        <v>9305253</v>
      </c>
      <c r="I463" s="4">
        <v>30112374</v>
      </c>
      <c r="J463" s="4">
        <v>20241129</v>
      </c>
      <c r="K463" s="4">
        <v>12538528</v>
      </c>
    </row>
    <row r="464" spans="1:11" x14ac:dyDescent="0.35">
      <c r="A464" t="s">
        <v>337</v>
      </c>
      <c r="B464" t="s">
        <v>2163</v>
      </c>
      <c r="D464" s="4">
        <v>11314397</v>
      </c>
      <c r="F464" s="4">
        <v>213200</v>
      </c>
      <c r="I464" s="4">
        <v>11527597</v>
      </c>
      <c r="J464" s="4">
        <v>11314397</v>
      </c>
      <c r="K464" s="4">
        <v>11314397</v>
      </c>
    </row>
    <row r="465" spans="1:11" x14ac:dyDescent="0.35">
      <c r="A465" t="s">
        <v>337</v>
      </c>
      <c r="B465" t="s">
        <v>2165</v>
      </c>
      <c r="D465" s="4">
        <v>443041</v>
      </c>
      <c r="I465" s="4">
        <v>443041</v>
      </c>
      <c r="J465" s="4">
        <v>443041</v>
      </c>
      <c r="K465" s="4">
        <v>443041</v>
      </c>
    </row>
    <row r="466" spans="1:11" x14ac:dyDescent="0.35">
      <c r="A466" t="s">
        <v>337</v>
      </c>
      <c r="B466" t="s">
        <v>2169</v>
      </c>
      <c r="D466" s="4">
        <v>250000</v>
      </c>
      <c r="E466" s="4">
        <v>5040000</v>
      </c>
      <c r="H466" s="4">
        <v>672000</v>
      </c>
      <c r="I466" s="4">
        <v>5962000</v>
      </c>
      <c r="J466" s="4">
        <v>5290000</v>
      </c>
      <c r="K466" s="4">
        <v>250000</v>
      </c>
    </row>
    <row r="467" spans="1:11" x14ac:dyDescent="0.35">
      <c r="A467" t="s">
        <v>337</v>
      </c>
      <c r="B467" t="s">
        <v>2170</v>
      </c>
      <c r="D467" s="4">
        <v>165989156</v>
      </c>
      <c r="E467" s="4">
        <v>13312804</v>
      </c>
      <c r="F467" s="4">
        <v>22506855</v>
      </c>
      <c r="G467" s="4">
        <v>27921925</v>
      </c>
      <c r="H467" s="4">
        <v>20112477</v>
      </c>
      <c r="I467" s="4">
        <v>249843217</v>
      </c>
      <c r="J467" s="4">
        <v>179301960</v>
      </c>
      <c r="K467" s="4">
        <v>165989156</v>
      </c>
    </row>
    <row r="468" spans="1:11" x14ac:dyDescent="0.35">
      <c r="A468" t="s">
        <v>343</v>
      </c>
      <c r="B468" t="s">
        <v>2121</v>
      </c>
      <c r="D468" s="4">
        <v>84951671</v>
      </c>
      <c r="E468" s="4">
        <v>10577442</v>
      </c>
      <c r="F468" s="4">
        <v>26068000</v>
      </c>
      <c r="H468" s="4">
        <v>616950</v>
      </c>
      <c r="I468" s="4">
        <v>122214063</v>
      </c>
      <c r="J468" s="4">
        <v>95529113</v>
      </c>
      <c r="K468" s="4">
        <v>84951671</v>
      </c>
    </row>
    <row r="469" spans="1:11" x14ac:dyDescent="0.35">
      <c r="A469" t="s">
        <v>343</v>
      </c>
      <c r="B469" t="s">
        <v>2125</v>
      </c>
      <c r="D469" s="4">
        <v>80199627</v>
      </c>
      <c r="E469" s="4">
        <v>110826</v>
      </c>
      <c r="F469" s="4">
        <v>3625406</v>
      </c>
      <c r="H469" s="4">
        <v>177243</v>
      </c>
      <c r="I469" s="4">
        <v>84113102</v>
      </c>
      <c r="J469" s="4">
        <v>80310453</v>
      </c>
      <c r="K469" s="4">
        <v>80199627</v>
      </c>
    </row>
    <row r="470" spans="1:11" x14ac:dyDescent="0.35">
      <c r="A470" t="s">
        <v>343</v>
      </c>
      <c r="B470" t="s">
        <v>2127</v>
      </c>
      <c r="D470" s="4">
        <v>12160</v>
      </c>
      <c r="E470" s="4">
        <v>14832748</v>
      </c>
      <c r="I470" s="4">
        <v>14844908</v>
      </c>
      <c r="J470" s="4">
        <v>14844908</v>
      </c>
      <c r="K470" s="4">
        <v>12160</v>
      </c>
    </row>
    <row r="471" spans="1:11" x14ac:dyDescent="0.35">
      <c r="A471" t="s">
        <v>343</v>
      </c>
      <c r="B471" t="s">
        <v>2141</v>
      </c>
      <c r="D471" s="4">
        <v>4660597</v>
      </c>
      <c r="E471" s="4">
        <v>6871105</v>
      </c>
      <c r="F471" s="4">
        <v>280962</v>
      </c>
      <c r="G471" s="4">
        <v>867143</v>
      </c>
      <c r="H471" s="4">
        <v>2069964</v>
      </c>
      <c r="I471" s="4">
        <v>14749770</v>
      </c>
      <c r="J471" s="4">
        <v>11531702</v>
      </c>
      <c r="K471" s="4">
        <v>4660597</v>
      </c>
    </row>
    <row r="472" spans="1:11" x14ac:dyDescent="0.35">
      <c r="A472" t="s">
        <v>343</v>
      </c>
      <c r="B472" t="s">
        <v>2156</v>
      </c>
      <c r="D472" s="4">
        <v>13806273</v>
      </c>
      <c r="E472" s="4">
        <v>11428646</v>
      </c>
      <c r="F472" s="4">
        <v>14447</v>
      </c>
      <c r="G472" s="4">
        <v>7095089</v>
      </c>
      <c r="H472" s="4">
        <v>6701837</v>
      </c>
      <c r="I472" s="4">
        <v>39046292</v>
      </c>
      <c r="J472" s="4">
        <v>25234919</v>
      </c>
      <c r="K472" s="4">
        <v>13806273</v>
      </c>
    </row>
    <row r="473" spans="1:11" x14ac:dyDescent="0.35">
      <c r="A473" t="s">
        <v>343</v>
      </c>
      <c r="B473" t="s">
        <v>2163</v>
      </c>
      <c r="D473" s="4">
        <v>10292849</v>
      </c>
      <c r="F473" s="4">
        <v>697920</v>
      </c>
      <c r="I473" s="4">
        <v>10990769</v>
      </c>
      <c r="J473" s="4">
        <v>10292849</v>
      </c>
      <c r="K473" s="4">
        <v>10292849</v>
      </c>
    </row>
    <row r="474" spans="1:11" x14ac:dyDescent="0.35">
      <c r="A474" t="s">
        <v>343</v>
      </c>
      <c r="B474" t="s">
        <v>2165</v>
      </c>
      <c r="D474" s="4">
        <v>339351</v>
      </c>
      <c r="I474" s="4">
        <v>339351</v>
      </c>
      <c r="J474" s="4">
        <v>339351</v>
      </c>
      <c r="K474" s="4">
        <v>339351</v>
      </c>
    </row>
    <row r="475" spans="1:11" x14ac:dyDescent="0.35">
      <c r="A475" t="s">
        <v>343</v>
      </c>
      <c r="B475" t="s">
        <v>2169</v>
      </c>
      <c r="D475" s="4">
        <v>419435</v>
      </c>
      <c r="E475" s="4">
        <v>6157500</v>
      </c>
      <c r="G475" s="4">
        <v>1152000</v>
      </c>
      <c r="I475" s="4">
        <v>7728935</v>
      </c>
      <c r="J475" s="4">
        <v>6576935</v>
      </c>
      <c r="K475" s="4">
        <v>419435</v>
      </c>
    </row>
    <row r="476" spans="1:11" x14ac:dyDescent="0.35">
      <c r="A476" t="s">
        <v>343</v>
      </c>
      <c r="B476" t="s">
        <v>2170</v>
      </c>
      <c r="D476" s="4">
        <v>194681963</v>
      </c>
      <c r="E476" s="4">
        <v>49978266</v>
      </c>
      <c r="F476" s="4">
        <v>30686734</v>
      </c>
      <c r="G476" s="4">
        <v>9114232</v>
      </c>
      <c r="H476" s="4">
        <v>9565994</v>
      </c>
      <c r="I476" s="4">
        <v>294027189</v>
      </c>
      <c r="J476" s="4">
        <v>244660229</v>
      </c>
      <c r="K476" s="4">
        <v>194681963</v>
      </c>
    </row>
    <row r="477" spans="1:11" x14ac:dyDescent="0.35">
      <c r="A477" t="s">
        <v>348</v>
      </c>
      <c r="B477" t="s">
        <v>2121</v>
      </c>
      <c r="D477" s="4">
        <v>3226779</v>
      </c>
      <c r="E477" s="4">
        <v>13470909</v>
      </c>
      <c r="F477" s="4">
        <v>993911</v>
      </c>
      <c r="H477" s="4">
        <v>195750</v>
      </c>
      <c r="I477" s="4">
        <v>17887349</v>
      </c>
      <c r="J477" s="4">
        <v>16697688</v>
      </c>
      <c r="K477" s="4">
        <v>3226779</v>
      </c>
    </row>
    <row r="478" spans="1:11" x14ac:dyDescent="0.35">
      <c r="A478" t="s">
        <v>348</v>
      </c>
      <c r="B478" t="s">
        <v>2125</v>
      </c>
      <c r="D478" s="4">
        <v>8868573</v>
      </c>
      <c r="E478" s="4">
        <v>17056</v>
      </c>
      <c r="F478" s="4">
        <v>135135</v>
      </c>
      <c r="I478" s="4">
        <v>9020764</v>
      </c>
      <c r="J478" s="4">
        <v>8885629</v>
      </c>
      <c r="K478" s="4">
        <v>8868573</v>
      </c>
    </row>
    <row r="479" spans="1:11" x14ac:dyDescent="0.35">
      <c r="A479" t="s">
        <v>348</v>
      </c>
      <c r="B479" t="s">
        <v>2127</v>
      </c>
      <c r="E479" s="4">
        <v>3200000</v>
      </c>
      <c r="I479" s="4">
        <v>3200000</v>
      </c>
      <c r="J479">
        <v>3200000</v>
      </c>
      <c r="K479" s="4">
        <v>0</v>
      </c>
    </row>
    <row r="480" spans="1:11" x14ac:dyDescent="0.35">
      <c r="A480" t="s">
        <v>348</v>
      </c>
      <c r="B480" t="s">
        <v>2141</v>
      </c>
      <c r="D480" s="4">
        <v>1010681</v>
      </c>
      <c r="E480" s="4">
        <v>233703</v>
      </c>
      <c r="G480" s="4">
        <v>52287</v>
      </c>
      <c r="H480" s="4">
        <v>155421</v>
      </c>
      <c r="I480" s="4">
        <v>1452092</v>
      </c>
      <c r="J480" s="4">
        <v>1244384</v>
      </c>
      <c r="K480" s="4">
        <v>1010681</v>
      </c>
    </row>
    <row r="481" spans="1:11" x14ac:dyDescent="0.35">
      <c r="A481" t="s">
        <v>348</v>
      </c>
      <c r="B481" t="s">
        <v>2156</v>
      </c>
      <c r="D481" s="4">
        <v>201878</v>
      </c>
      <c r="E481" s="4">
        <v>40770</v>
      </c>
      <c r="F481" s="4">
        <v>1911489</v>
      </c>
      <c r="G481" s="4">
        <v>18000</v>
      </c>
      <c r="H481" s="4">
        <v>2235745</v>
      </c>
      <c r="I481" s="4">
        <v>4407881</v>
      </c>
      <c r="J481" s="4">
        <v>242648</v>
      </c>
      <c r="K481" s="4">
        <v>201878</v>
      </c>
    </row>
    <row r="482" spans="1:11" x14ac:dyDescent="0.35">
      <c r="A482" t="s">
        <v>348</v>
      </c>
      <c r="B482" t="s">
        <v>2163</v>
      </c>
      <c r="D482" s="4">
        <v>1580431</v>
      </c>
      <c r="I482" s="4">
        <v>1580431</v>
      </c>
      <c r="J482" s="4">
        <v>1580431</v>
      </c>
      <c r="K482" s="4">
        <v>1580431</v>
      </c>
    </row>
    <row r="483" spans="1:11" x14ac:dyDescent="0.35">
      <c r="A483" t="s">
        <v>348</v>
      </c>
      <c r="B483" t="s">
        <v>2169</v>
      </c>
      <c r="F483" s="4">
        <v>786000</v>
      </c>
      <c r="H483" s="4">
        <v>288000</v>
      </c>
      <c r="I483" s="4">
        <v>1074000</v>
      </c>
      <c r="J483">
        <v>0</v>
      </c>
      <c r="K483" s="4">
        <v>0</v>
      </c>
    </row>
    <row r="484" spans="1:11" x14ac:dyDescent="0.35">
      <c r="A484" t="s">
        <v>348</v>
      </c>
      <c r="B484" t="s">
        <v>2170</v>
      </c>
      <c r="D484" s="4">
        <v>14888342</v>
      </c>
      <c r="E484" s="4">
        <v>16962439</v>
      </c>
      <c r="F484" s="4">
        <v>3826534</v>
      </c>
      <c r="G484" s="4">
        <v>70287</v>
      </c>
      <c r="H484" s="4">
        <v>2874915</v>
      </c>
      <c r="I484" s="4">
        <v>38622517</v>
      </c>
      <c r="J484" s="4">
        <v>31850781</v>
      </c>
      <c r="K484" s="4">
        <v>14888342</v>
      </c>
    </row>
    <row r="485" spans="1:11" x14ac:dyDescent="0.35">
      <c r="A485" t="s">
        <v>351</v>
      </c>
      <c r="B485" t="s">
        <v>2121</v>
      </c>
      <c r="D485" s="4">
        <v>8399409</v>
      </c>
      <c r="E485" s="4">
        <v>1411330</v>
      </c>
      <c r="F485" s="4">
        <v>6391518</v>
      </c>
      <c r="G485" s="4">
        <v>403268</v>
      </c>
      <c r="H485" s="4">
        <v>108450</v>
      </c>
      <c r="I485" s="4">
        <v>16713975</v>
      </c>
      <c r="J485" s="4">
        <v>9810739</v>
      </c>
      <c r="K485" s="4">
        <v>8399409</v>
      </c>
    </row>
    <row r="486" spans="1:11" x14ac:dyDescent="0.35">
      <c r="A486" t="s">
        <v>351</v>
      </c>
      <c r="B486" t="s">
        <v>2125</v>
      </c>
      <c r="D486" s="4">
        <v>4062172</v>
      </c>
      <c r="F486" s="4">
        <v>1958108</v>
      </c>
      <c r="H486" s="4">
        <v>4353119</v>
      </c>
      <c r="I486" s="4">
        <v>10373399</v>
      </c>
      <c r="J486" s="4">
        <v>4062172</v>
      </c>
      <c r="K486" s="4">
        <v>4062172</v>
      </c>
    </row>
    <row r="487" spans="1:11" x14ac:dyDescent="0.35">
      <c r="A487" t="s">
        <v>351</v>
      </c>
      <c r="B487" t="s">
        <v>2127</v>
      </c>
      <c r="F487" s="4">
        <v>3200000</v>
      </c>
      <c r="I487" s="4">
        <v>3200000</v>
      </c>
      <c r="J487">
        <v>0</v>
      </c>
      <c r="K487" s="4">
        <v>0</v>
      </c>
    </row>
    <row r="488" spans="1:11" x14ac:dyDescent="0.35">
      <c r="A488" t="s">
        <v>351</v>
      </c>
      <c r="B488" t="s">
        <v>2141</v>
      </c>
      <c r="D488" s="4">
        <v>782015</v>
      </c>
      <c r="E488" s="4">
        <v>0</v>
      </c>
      <c r="F488" s="4">
        <v>1803012</v>
      </c>
      <c r="H488" s="4">
        <v>60136</v>
      </c>
      <c r="I488" s="4">
        <v>2645163</v>
      </c>
      <c r="J488" s="4">
        <v>782015</v>
      </c>
      <c r="K488" s="4">
        <v>782015</v>
      </c>
    </row>
    <row r="489" spans="1:11" x14ac:dyDescent="0.35">
      <c r="A489" t="s">
        <v>351</v>
      </c>
      <c r="B489" t="s">
        <v>2156</v>
      </c>
      <c r="D489" s="4">
        <v>4438233</v>
      </c>
      <c r="E489" s="4">
        <v>117771</v>
      </c>
      <c r="F489" s="4">
        <v>40925</v>
      </c>
      <c r="G489" s="4">
        <v>87440</v>
      </c>
      <c r="H489" s="4">
        <v>3797882</v>
      </c>
      <c r="I489" s="4">
        <v>8482251</v>
      </c>
      <c r="J489" s="4">
        <v>4556004</v>
      </c>
      <c r="K489" s="4">
        <v>4438233</v>
      </c>
    </row>
    <row r="490" spans="1:11" x14ac:dyDescent="0.35">
      <c r="A490" t="s">
        <v>351</v>
      </c>
      <c r="B490" t="s">
        <v>2163</v>
      </c>
      <c r="D490" s="4">
        <v>1138294</v>
      </c>
      <c r="I490" s="4">
        <v>1138294</v>
      </c>
      <c r="J490" s="4">
        <v>1138294</v>
      </c>
      <c r="K490" s="4">
        <v>1138294</v>
      </c>
    </row>
    <row r="491" spans="1:11" x14ac:dyDescent="0.35">
      <c r="A491" t="s">
        <v>351</v>
      </c>
      <c r="B491" t="s">
        <v>2165</v>
      </c>
      <c r="D491" s="4">
        <v>70698</v>
      </c>
      <c r="I491" s="4">
        <v>70698</v>
      </c>
      <c r="J491" s="4">
        <v>70698</v>
      </c>
      <c r="K491" s="4">
        <v>70698</v>
      </c>
    </row>
    <row r="492" spans="1:11" x14ac:dyDescent="0.35">
      <c r="A492" t="s">
        <v>351</v>
      </c>
      <c r="B492" t="s">
        <v>2169</v>
      </c>
      <c r="H492" s="4">
        <v>258000</v>
      </c>
      <c r="I492" s="4">
        <v>258000</v>
      </c>
      <c r="J492">
        <v>0</v>
      </c>
      <c r="K492" s="4">
        <v>0</v>
      </c>
    </row>
    <row r="493" spans="1:11" x14ac:dyDescent="0.35">
      <c r="A493" t="s">
        <v>351</v>
      </c>
      <c r="B493" t="s">
        <v>2170</v>
      </c>
      <c r="D493" s="4">
        <v>18890821</v>
      </c>
      <c r="E493" s="4">
        <v>1529101</v>
      </c>
      <c r="F493" s="4">
        <v>13393563</v>
      </c>
      <c r="G493" s="4">
        <v>490709</v>
      </c>
      <c r="H493" s="4">
        <v>8577586</v>
      </c>
      <c r="I493" s="4">
        <v>42881780</v>
      </c>
      <c r="J493" s="4">
        <v>20419922</v>
      </c>
      <c r="K493" s="4">
        <v>18890821</v>
      </c>
    </row>
    <row r="494" spans="1:11" x14ac:dyDescent="0.35">
      <c r="A494" t="s">
        <v>357</v>
      </c>
      <c r="B494" t="s">
        <v>2121</v>
      </c>
      <c r="D494" s="4">
        <v>95978794</v>
      </c>
      <c r="E494" s="4">
        <v>2710599</v>
      </c>
      <c r="F494" s="4">
        <v>21253400</v>
      </c>
      <c r="H494" s="4">
        <v>646200</v>
      </c>
      <c r="I494" s="4">
        <v>120588992</v>
      </c>
      <c r="J494" s="4">
        <v>98689393</v>
      </c>
      <c r="K494" s="4">
        <v>95978794</v>
      </c>
    </row>
    <row r="495" spans="1:11" x14ac:dyDescent="0.35">
      <c r="A495" t="s">
        <v>357</v>
      </c>
      <c r="B495" t="s">
        <v>2125</v>
      </c>
      <c r="D495" s="4">
        <v>81070933</v>
      </c>
      <c r="F495" s="4">
        <v>17113135</v>
      </c>
      <c r="H495" s="4">
        <v>19479090</v>
      </c>
      <c r="I495" s="4">
        <v>117663158</v>
      </c>
      <c r="J495" s="4">
        <v>81070933</v>
      </c>
      <c r="K495" s="4">
        <v>81070933</v>
      </c>
    </row>
    <row r="496" spans="1:11" x14ac:dyDescent="0.35">
      <c r="A496" t="s">
        <v>357</v>
      </c>
      <c r="B496" t="s">
        <v>2127</v>
      </c>
      <c r="E496" s="4">
        <v>21600000</v>
      </c>
      <c r="I496" s="4">
        <v>21600000</v>
      </c>
      <c r="J496">
        <v>21600000</v>
      </c>
      <c r="K496" s="4">
        <v>0</v>
      </c>
    </row>
    <row r="497" spans="1:11" x14ac:dyDescent="0.35">
      <c r="A497" t="s">
        <v>357</v>
      </c>
      <c r="B497" t="s">
        <v>2141</v>
      </c>
      <c r="D497" s="4">
        <v>19049580</v>
      </c>
      <c r="E497" s="4">
        <v>458564</v>
      </c>
      <c r="F497" s="4">
        <v>972790</v>
      </c>
      <c r="G497" s="4">
        <v>214270</v>
      </c>
      <c r="H497" s="4">
        <v>6984064</v>
      </c>
      <c r="I497" s="4">
        <v>27679268</v>
      </c>
      <c r="J497" s="4">
        <v>19508144</v>
      </c>
      <c r="K497" s="4">
        <v>19049580</v>
      </c>
    </row>
    <row r="498" spans="1:11" x14ac:dyDescent="0.35">
      <c r="A498" t="s">
        <v>357</v>
      </c>
      <c r="B498" t="s">
        <v>2156</v>
      </c>
      <c r="D498" s="4">
        <v>2962046</v>
      </c>
      <c r="E498" s="4">
        <v>24833331</v>
      </c>
      <c r="F498" s="4">
        <v>99415</v>
      </c>
      <c r="G498" s="4">
        <v>11635338</v>
      </c>
      <c r="H498" s="4">
        <v>6905980</v>
      </c>
      <c r="I498" s="4">
        <v>46436110</v>
      </c>
      <c r="J498" s="4">
        <v>27795377</v>
      </c>
      <c r="K498" s="4">
        <v>2962046</v>
      </c>
    </row>
    <row r="499" spans="1:11" x14ac:dyDescent="0.35">
      <c r="A499" t="s">
        <v>357</v>
      </c>
      <c r="B499" t="s">
        <v>2163</v>
      </c>
      <c r="D499" s="4">
        <v>9328628</v>
      </c>
      <c r="I499" s="4">
        <v>9328628</v>
      </c>
      <c r="J499" s="4">
        <v>9328628</v>
      </c>
      <c r="K499" s="4">
        <v>9328628</v>
      </c>
    </row>
    <row r="500" spans="1:11" x14ac:dyDescent="0.35">
      <c r="A500" t="s">
        <v>357</v>
      </c>
      <c r="B500" t="s">
        <v>2165</v>
      </c>
      <c r="D500" s="4">
        <v>28461</v>
      </c>
      <c r="H500" s="4">
        <v>447754</v>
      </c>
      <c r="I500" s="4">
        <v>476216</v>
      </c>
      <c r="J500" s="4">
        <v>28461</v>
      </c>
      <c r="K500" s="4">
        <v>28461</v>
      </c>
    </row>
    <row r="501" spans="1:11" x14ac:dyDescent="0.35">
      <c r="A501" t="s">
        <v>357</v>
      </c>
      <c r="B501" t="s">
        <v>2169</v>
      </c>
      <c r="D501" s="4">
        <v>375000</v>
      </c>
      <c r="E501" s="4">
        <v>5205000</v>
      </c>
      <c r="G501" s="4">
        <v>960000</v>
      </c>
      <c r="I501" s="4">
        <v>6540000</v>
      </c>
      <c r="J501" s="4">
        <v>5580000</v>
      </c>
      <c r="K501" s="4">
        <v>375000</v>
      </c>
    </row>
    <row r="502" spans="1:11" x14ac:dyDescent="0.35">
      <c r="A502" t="s">
        <v>357</v>
      </c>
      <c r="B502" t="s">
        <v>2170</v>
      </c>
      <c r="D502" s="4">
        <v>208793442</v>
      </c>
      <c r="E502" s="4">
        <v>54807494</v>
      </c>
      <c r="F502" s="4">
        <v>39438740</v>
      </c>
      <c r="G502" s="4">
        <v>12809609</v>
      </c>
      <c r="H502" s="4">
        <v>34463088</v>
      </c>
      <c r="I502" s="4">
        <v>350312372</v>
      </c>
      <c r="J502" s="4">
        <v>263600936</v>
      </c>
      <c r="K502" s="4">
        <v>208793442</v>
      </c>
    </row>
    <row r="503" spans="1:11" x14ac:dyDescent="0.35">
      <c r="A503" t="s">
        <v>363</v>
      </c>
      <c r="B503" t="s">
        <v>2121</v>
      </c>
      <c r="D503" s="4">
        <v>4243658</v>
      </c>
      <c r="F503" s="4">
        <v>1915200</v>
      </c>
      <c r="H503" s="4">
        <v>32400</v>
      </c>
      <c r="I503" s="4">
        <v>6191258</v>
      </c>
      <c r="J503" s="4">
        <v>4243658</v>
      </c>
      <c r="K503" s="4">
        <v>4243658</v>
      </c>
    </row>
    <row r="504" spans="1:11" x14ac:dyDescent="0.35">
      <c r="A504" t="s">
        <v>363</v>
      </c>
      <c r="B504" t="s">
        <v>2125</v>
      </c>
      <c r="D504" s="4">
        <v>3836104</v>
      </c>
      <c r="F504" s="4">
        <v>1249473</v>
      </c>
      <c r="H504" s="4">
        <v>60000</v>
      </c>
      <c r="I504" s="4">
        <v>5145577</v>
      </c>
      <c r="J504" s="4">
        <v>3836104</v>
      </c>
      <c r="K504" s="4">
        <v>3836104</v>
      </c>
    </row>
    <row r="505" spans="1:11" x14ac:dyDescent="0.35">
      <c r="A505" t="s">
        <v>363</v>
      </c>
      <c r="B505" t="s">
        <v>2127</v>
      </c>
      <c r="D505" s="4">
        <v>6040</v>
      </c>
      <c r="H505" s="4">
        <v>800000</v>
      </c>
      <c r="I505" s="4">
        <v>806040</v>
      </c>
      <c r="J505" s="4">
        <v>6040</v>
      </c>
      <c r="K505" s="4">
        <v>6040</v>
      </c>
    </row>
    <row r="506" spans="1:11" x14ac:dyDescent="0.35">
      <c r="A506" t="s">
        <v>363</v>
      </c>
      <c r="B506" t="s">
        <v>2141</v>
      </c>
      <c r="D506" s="4">
        <v>806393</v>
      </c>
      <c r="E506" s="4">
        <v>13061</v>
      </c>
      <c r="F506" s="4">
        <v>146816</v>
      </c>
      <c r="H506" s="4">
        <v>200003</v>
      </c>
      <c r="I506" s="4">
        <v>1166273</v>
      </c>
      <c r="J506" s="4">
        <v>819454</v>
      </c>
      <c r="K506" s="4">
        <v>806393</v>
      </c>
    </row>
    <row r="507" spans="1:11" x14ac:dyDescent="0.35">
      <c r="A507" t="s">
        <v>363</v>
      </c>
      <c r="B507" t="s">
        <v>2156</v>
      </c>
      <c r="E507" s="4">
        <v>167100</v>
      </c>
      <c r="F507" s="4">
        <v>2165000</v>
      </c>
      <c r="G507" s="4">
        <v>122353</v>
      </c>
      <c r="H507" s="4">
        <v>1315903</v>
      </c>
      <c r="I507" s="4">
        <v>3770355</v>
      </c>
      <c r="J507">
        <v>167100</v>
      </c>
      <c r="K507" s="4">
        <v>0</v>
      </c>
    </row>
    <row r="508" spans="1:11" x14ac:dyDescent="0.35">
      <c r="A508" t="s">
        <v>363</v>
      </c>
      <c r="B508" t="s">
        <v>2163</v>
      </c>
      <c r="D508" s="4">
        <v>367157</v>
      </c>
      <c r="F508" s="4">
        <v>34662</v>
      </c>
      <c r="I508" s="4">
        <v>401819</v>
      </c>
      <c r="J508" s="4">
        <v>367157</v>
      </c>
      <c r="K508" s="4">
        <v>367157</v>
      </c>
    </row>
    <row r="509" spans="1:11" x14ac:dyDescent="0.35">
      <c r="A509" t="s">
        <v>363</v>
      </c>
      <c r="B509" t="s">
        <v>2165</v>
      </c>
      <c r="H509" s="4">
        <v>9426</v>
      </c>
      <c r="I509" s="4">
        <v>9426</v>
      </c>
      <c r="J509">
        <v>0</v>
      </c>
      <c r="K509" s="4">
        <v>0</v>
      </c>
    </row>
    <row r="510" spans="1:11" x14ac:dyDescent="0.35">
      <c r="A510" t="s">
        <v>363</v>
      </c>
      <c r="B510" t="s">
        <v>2169</v>
      </c>
      <c r="H510" s="4">
        <v>132000</v>
      </c>
      <c r="I510" s="4">
        <v>132000</v>
      </c>
      <c r="J510">
        <v>0</v>
      </c>
      <c r="K510" s="4">
        <v>0</v>
      </c>
    </row>
    <row r="511" spans="1:11" x14ac:dyDescent="0.35">
      <c r="A511" t="s">
        <v>363</v>
      </c>
      <c r="B511" t="s">
        <v>2170</v>
      </c>
      <c r="D511" s="4">
        <v>9259352</v>
      </c>
      <c r="E511" s="4">
        <v>180160</v>
      </c>
      <c r="F511" s="4">
        <v>5511152</v>
      </c>
      <c r="G511" s="4">
        <v>122353</v>
      </c>
      <c r="H511" s="4">
        <v>2549732</v>
      </c>
      <c r="I511" s="4">
        <v>17622749</v>
      </c>
      <c r="J511" s="4">
        <v>9439512</v>
      </c>
      <c r="K511" s="4">
        <v>9259352</v>
      </c>
    </row>
    <row r="512" spans="1:11" x14ac:dyDescent="0.35">
      <c r="A512" t="s">
        <v>368</v>
      </c>
      <c r="B512" t="s">
        <v>2121</v>
      </c>
      <c r="D512" s="4">
        <v>98275640</v>
      </c>
      <c r="E512" s="4">
        <v>5798038</v>
      </c>
      <c r="F512" s="4">
        <v>13353200</v>
      </c>
      <c r="G512" s="4">
        <v>30506</v>
      </c>
      <c r="H512" s="4">
        <v>638336</v>
      </c>
      <c r="I512" s="4">
        <v>118095720</v>
      </c>
      <c r="J512" s="4">
        <v>104073678</v>
      </c>
      <c r="K512" s="4">
        <v>98275640</v>
      </c>
    </row>
    <row r="513" spans="1:11" x14ac:dyDescent="0.35">
      <c r="A513" t="s">
        <v>368</v>
      </c>
      <c r="B513" t="s">
        <v>2125</v>
      </c>
      <c r="D513" s="4">
        <v>57079104</v>
      </c>
      <c r="E513" s="4">
        <v>83237</v>
      </c>
      <c r="H513" s="4">
        <v>10392847</v>
      </c>
      <c r="I513" s="4">
        <v>67555189</v>
      </c>
      <c r="J513" s="4">
        <v>57162341</v>
      </c>
      <c r="K513" s="4">
        <v>57079104</v>
      </c>
    </row>
    <row r="514" spans="1:11" x14ac:dyDescent="0.35">
      <c r="A514" t="s">
        <v>368</v>
      </c>
      <c r="B514" t="s">
        <v>2127</v>
      </c>
      <c r="D514" s="4">
        <v>12800000</v>
      </c>
      <c r="I514" s="4">
        <v>12800000</v>
      </c>
      <c r="J514" s="4">
        <v>12800000</v>
      </c>
      <c r="K514" s="4">
        <v>12800000</v>
      </c>
    </row>
    <row r="515" spans="1:11" x14ac:dyDescent="0.35">
      <c r="A515" t="s">
        <v>368</v>
      </c>
      <c r="B515" t="s">
        <v>2141</v>
      </c>
      <c r="D515" s="4">
        <v>8979122</v>
      </c>
      <c r="E515" s="4">
        <v>241574</v>
      </c>
      <c r="F515" s="4">
        <v>36840</v>
      </c>
      <c r="H515" s="4">
        <v>1062533</v>
      </c>
      <c r="I515" s="4">
        <v>10320070</v>
      </c>
      <c r="J515" s="4">
        <v>9220696</v>
      </c>
      <c r="K515" s="4">
        <v>8979122</v>
      </c>
    </row>
    <row r="516" spans="1:11" x14ac:dyDescent="0.35">
      <c r="A516" t="s">
        <v>368</v>
      </c>
      <c r="B516" t="s">
        <v>2156</v>
      </c>
      <c r="D516" s="4">
        <v>5142371</v>
      </c>
      <c r="E516" s="4">
        <v>16271413</v>
      </c>
      <c r="F516" s="4">
        <v>6673797</v>
      </c>
      <c r="G516" s="4">
        <v>30092</v>
      </c>
      <c r="H516" s="4">
        <v>16172075</v>
      </c>
      <c r="I516" s="4">
        <v>44289748</v>
      </c>
      <c r="J516" s="4">
        <v>21413784</v>
      </c>
      <c r="K516" s="4">
        <v>5142371</v>
      </c>
    </row>
    <row r="517" spans="1:11" x14ac:dyDescent="0.35">
      <c r="A517" t="s">
        <v>368</v>
      </c>
      <c r="B517" t="s">
        <v>2163</v>
      </c>
      <c r="D517" s="4">
        <v>7437451</v>
      </c>
      <c r="F517" s="4">
        <v>431902</v>
      </c>
      <c r="I517" s="4">
        <v>7869353</v>
      </c>
      <c r="J517" s="4">
        <v>7437451</v>
      </c>
      <c r="K517" s="4">
        <v>7437451</v>
      </c>
    </row>
    <row r="518" spans="1:11" x14ac:dyDescent="0.35">
      <c r="A518" t="s">
        <v>368</v>
      </c>
      <c r="B518" t="s">
        <v>2169</v>
      </c>
      <c r="D518" s="4">
        <v>406683</v>
      </c>
      <c r="E518" s="4">
        <v>42900000</v>
      </c>
      <c r="H518" s="4">
        <v>11520000</v>
      </c>
      <c r="I518" s="4">
        <v>54826683</v>
      </c>
      <c r="J518" s="4">
        <v>43306683</v>
      </c>
      <c r="K518" s="4">
        <v>406683</v>
      </c>
    </row>
    <row r="519" spans="1:11" x14ac:dyDescent="0.35">
      <c r="A519" t="s">
        <v>368</v>
      </c>
      <c r="B519" t="s">
        <v>2170</v>
      </c>
      <c r="D519" s="4">
        <v>190120371</v>
      </c>
      <c r="E519" s="4">
        <v>65294262</v>
      </c>
      <c r="F519" s="4">
        <v>20495738</v>
      </c>
      <c r="G519" s="4">
        <v>60598</v>
      </c>
      <c r="H519" s="4">
        <v>39785791</v>
      </c>
      <c r="I519" s="4">
        <v>315756761</v>
      </c>
      <c r="J519" s="4">
        <v>255414633</v>
      </c>
      <c r="K519" s="4">
        <v>190120371</v>
      </c>
    </row>
    <row r="520" spans="1:11" x14ac:dyDescent="0.35">
      <c r="A520" t="s">
        <v>374</v>
      </c>
      <c r="B520" t="s">
        <v>2121</v>
      </c>
      <c r="D520" s="4">
        <v>23128201</v>
      </c>
      <c r="E520" s="4">
        <v>69249</v>
      </c>
      <c r="F520" s="4">
        <v>10904095</v>
      </c>
      <c r="H520" s="4">
        <v>135900</v>
      </c>
      <c r="I520" s="4">
        <v>34237446</v>
      </c>
      <c r="J520" s="4">
        <v>23197450</v>
      </c>
      <c r="K520" s="4">
        <v>23128201</v>
      </c>
    </row>
    <row r="521" spans="1:11" x14ac:dyDescent="0.35">
      <c r="A521" t="s">
        <v>374</v>
      </c>
      <c r="B521" t="s">
        <v>2125</v>
      </c>
      <c r="D521" s="4">
        <v>19011124</v>
      </c>
      <c r="E521" s="4">
        <v>264900</v>
      </c>
      <c r="F521" s="4">
        <v>5016024</v>
      </c>
      <c r="G521" s="4">
        <v>4422</v>
      </c>
      <c r="I521" s="4">
        <v>24296471</v>
      </c>
      <c r="J521" s="4">
        <v>19276024</v>
      </c>
      <c r="K521" s="4">
        <v>19011124</v>
      </c>
    </row>
    <row r="522" spans="1:11" x14ac:dyDescent="0.35">
      <c r="A522" t="s">
        <v>374</v>
      </c>
      <c r="B522" t="s">
        <v>2141</v>
      </c>
      <c r="D522" s="4">
        <v>1357578</v>
      </c>
      <c r="E522" s="4">
        <v>27047</v>
      </c>
      <c r="F522" s="4">
        <v>3104585</v>
      </c>
      <c r="G522" s="4">
        <v>59936</v>
      </c>
      <c r="H522" s="4">
        <v>3238968</v>
      </c>
      <c r="I522" s="4">
        <v>7788115</v>
      </c>
      <c r="J522" s="4">
        <v>1384625</v>
      </c>
      <c r="K522" s="4">
        <v>1357578</v>
      </c>
    </row>
    <row r="523" spans="1:11" x14ac:dyDescent="0.35">
      <c r="A523" t="s">
        <v>374</v>
      </c>
      <c r="B523" t="s">
        <v>2156</v>
      </c>
      <c r="D523" s="4">
        <v>4375002</v>
      </c>
      <c r="E523" s="4">
        <v>112978</v>
      </c>
      <c r="F523" s="4">
        <v>231715</v>
      </c>
      <c r="G523" s="4">
        <v>289138</v>
      </c>
      <c r="H523" s="4">
        <v>17773431</v>
      </c>
      <c r="I523" s="4">
        <v>22782263</v>
      </c>
      <c r="J523" s="4">
        <v>4487980</v>
      </c>
      <c r="K523" s="4">
        <v>4375002</v>
      </c>
    </row>
    <row r="524" spans="1:11" x14ac:dyDescent="0.35">
      <c r="A524" t="s">
        <v>374</v>
      </c>
      <c r="B524" t="s">
        <v>2163</v>
      </c>
      <c r="D524" s="4">
        <v>6868416</v>
      </c>
      <c r="E524" s="4">
        <v>355425</v>
      </c>
      <c r="I524" s="4">
        <v>7223841</v>
      </c>
      <c r="J524" s="4">
        <v>7223841</v>
      </c>
      <c r="K524" s="4">
        <v>6868416</v>
      </c>
    </row>
    <row r="525" spans="1:11" x14ac:dyDescent="0.35">
      <c r="A525" t="s">
        <v>374</v>
      </c>
      <c r="B525" t="s">
        <v>2165</v>
      </c>
      <c r="D525" s="4">
        <v>14140</v>
      </c>
      <c r="I525" s="4">
        <v>14140</v>
      </c>
      <c r="J525" s="4">
        <v>14140</v>
      </c>
      <c r="K525" s="4">
        <v>14140</v>
      </c>
    </row>
    <row r="526" spans="1:11" x14ac:dyDescent="0.35">
      <c r="A526" t="s">
        <v>374</v>
      </c>
      <c r="B526" t="s">
        <v>2169</v>
      </c>
      <c r="H526" s="4">
        <v>14467500</v>
      </c>
      <c r="I526" s="4">
        <v>14467500</v>
      </c>
      <c r="J526">
        <v>0</v>
      </c>
      <c r="K526" s="4">
        <v>0</v>
      </c>
    </row>
    <row r="527" spans="1:11" x14ac:dyDescent="0.35">
      <c r="A527" t="s">
        <v>374</v>
      </c>
      <c r="B527" t="s">
        <v>2170</v>
      </c>
      <c r="D527" s="4">
        <v>54754461</v>
      </c>
      <c r="E527" s="4">
        <v>829598</v>
      </c>
      <c r="F527" s="4">
        <v>19256419</v>
      </c>
      <c r="G527" s="4">
        <v>353496</v>
      </c>
      <c r="H527" s="4">
        <v>35615799</v>
      </c>
      <c r="I527" s="4">
        <v>110809773</v>
      </c>
      <c r="J527" s="4">
        <v>55584059</v>
      </c>
      <c r="K527" s="4">
        <v>54754461</v>
      </c>
    </row>
    <row r="528" spans="1:11" x14ac:dyDescent="0.35">
      <c r="A528" t="s">
        <v>384</v>
      </c>
      <c r="B528" t="s">
        <v>2121</v>
      </c>
      <c r="D528" s="4">
        <v>25415705</v>
      </c>
      <c r="E528" s="4">
        <v>231956</v>
      </c>
      <c r="F528" s="4">
        <v>8516304</v>
      </c>
      <c r="G528" s="4">
        <v>32400</v>
      </c>
      <c r="H528" s="4">
        <v>103050</v>
      </c>
      <c r="I528" s="4">
        <v>34299414</v>
      </c>
      <c r="J528" s="4">
        <v>25647661</v>
      </c>
      <c r="K528" s="4">
        <v>25415705</v>
      </c>
    </row>
    <row r="529" spans="1:11" x14ac:dyDescent="0.35">
      <c r="A529" t="s">
        <v>384</v>
      </c>
      <c r="B529" t="s">
        <v>2125</v>
      </c>
      <c r="D529" s="4">
        <v>22286990</v>
      </c>
      <c r="E529" s="4">
        <v>412785</v>
      </c>
      <c r="F529" s="4">
        <v>3833626</v>
      </c>
      <c r="I529" s="4">
        <v>26533401</v>
      </c>
      <c r="J529" s="4">
        <v>22699775</v>
      </c>
      <c r="K529" s="4">
        <v>22286990</v>
      </c>
    </row>
    <row r="530" spans="1:11" x14ac:dyDescent="0.35">
      <c r="A530" t="s">
        <v>384</v>
      </c>
      <c r="B530" t="s">
        <v>2141</v>
      </c>
      <c r="D530" s="4">
        <v>1471448</v>
      </c>
      <c r="E530" s="4">
        <v>103188</v>
      </c>
      <c r="F530" s="4">
        <v>4425485</v>
      </c>
      <c r="G530" s="4">
        <v>1167478</v>
      </c>
      <c r="H530" s="4">
        <v>658658</v>
      </c>
      <c r="I530" s="4">
        <v>7826258</v>
      </c>
      <c r="J530" s="4">
        <v>1574636</v>
      </c>
      <c r="K530" s="4">
        <v>1471448</v>
      </c>
    </row>
    <row r="531" spans="1:11" x14ac:dyDescent="0.35">
      <c r="A531" t="s">
        <v>384</v>
      </c>
      <c r="B531" t="s">
        <v>2156</v>
      </c>
      <c r="D531" s="4">
        <v>5363319</v>
      </c>
      <c r="E531" s="4">
        <v>43720</v>
      </c>
      <c r="F531" s="4">
        <v>185002</v>
      </c>
      <c r="G531" s="4">
        <v>404612</v>
      </c>
      <c r="H531" s="4">
        <v>17452172</v>
      </c>
      <c r="I531" s="4">
        <v>23448825</v>
      </c>
      <c r="J531" s="4">
        <v>5407039</v>
      </c>
      <c r="K531" s="4">
        <v>5363319</v>
      </c>
    </row>
    <row r="532" spans="1:11" x14ac:dyDescent="0.35">
      <c r="A532" t="s">
        <v>384</v>
      </c>
      <c r="B532" t="s">
        <v>2163</v>
      </c>
      <c r="D532" s="4">
        <v>6185087</v>
      </c>
      <c r="E532" s="4">
        <v>352124</v>
      </c>
      <c r="I532" s="4">
        <v>6537210</v>
      </c>
      <c r="J532" s="4">
        <v>6537211</v>
      </c>
      <c r="K532" s="4">
        <v>6185087</v>
      </c>
    </row>
    <row r="533" spans="1:11" x14ac:dyDescent="0.35">
      <c r="A533" t="s">
        <v>384</v>
      </c>
      <c r="B533" t="s">
        <v>2169</v>
      </c>
      <c r="H533" s="4">
        <v>780000</v>
      </c>
      <c r="I533" s="4">
        <v>780000</v>
      </c>
      <c r="J533">
        <v>0</v>
      </c>
      <c r="K533" s="4">
        <v>0</v>
      </c>
    </row>
    <row r="534" spans="1:11" x14ac:dyDescent="0.35">
      <c r="A534" t="s">
        <v>384</v>
      </c>
      <c r="B534" t="s">
        <v>2170</v>
      </c>
      <c r="D534" s="4">
        <v>60722548</v>
      </c>
      <c r="E534" s="4">
        <v>1143773</v>
      </c>
      <c r="F534" s="4">
        <v>16960416</v>
      </c>
      <c r="G534" s="4">
        <v>1604490</v>
      </c>
      <c r="H534" s="4">
        <v>18993880</v>
      </c>
      <c r="I534" s="4">
        <v>99425108</v>
      </c>
      <c r="J534" s="4">
        <v>61866321</v>
      </c>
      <c r="K534" s="4">
        <v>60722548</v>
      </c>
    </row>
    <row r="535" spans="1:11" x14ac:dyDescent="0.35">
      <c r="A535" t="s">
        <v>388</v>
      </c>
      <c r="B535" t="s">
        <v>2121</v>
      </c>
      <c r="D535" s="4">
        <v>24056002</v>
      </c>
      <c r="E535" s="4">
        <v>913700</v>
      </c>
      <c r="F535" s="4">
        <v>4908480</v>
      </c>
      <c r="G535" s="4">
        <v>266193</v>
      </c>
      <c r="H535" s="4">
        <v>270900</v>
      </c>
      <c r="I535" s="4">
        <v>30415275</v>
      </c>
      <c r="J535" s="4">
        <v>24969702</v>
      </c>
      <c r="K535" s="4">
        <v>24056002</v>
      </c>
    </row>
    <row r="536" spans="1:11" x14ac:dyDescent="0.35">
      <c r="A536" t="s">
        <v>388</v>
      </c>
      <c r="B536" t="s">
        <v>2125</v>
      </c>
      <c r="D536" s="4">
        <v>26120511</v>
      </c>
      <c r="F536" s="4">
        <v>660000</v>
      </c>
      <c r="I536" s="4">
        <v>26780511</v>
      </c>
      <c r="J536" s="4">
        <v>26120511</v>
      </c>
      <c r="K536" s="4">
        <v>26120511</v>
      </c>
    </row>
    <row r="537" spans="1:11" x14ac:dyDescent="0.35">
      <c r="A537" t="s">
        <v>388</v>
      </c>
      <c r="B537" t="s">
        <v>2141</v>
      </c>
      <c r="D537" s="4">
        <v>1103137</v>
      </c>
      <c r="E537" s="4">
        <v>1180</v>
      </c>
      <c r="F537" s="4">
        <v>2858072</v>
      </c>
      <c r="G537" s="4">
        <v>55058</v>
      </c>
      <c r="H537" s="4">
        <v>34103</v>
      </c>
      <c r="I537" s="4">
        <v>4051551</v>
      </c>
      <c r="J537" s="4">
        <v>1104317</v>
      </c>
      <c r="K537" s="4">
        <v>1103137</v>
      </c>
    </row>
    <row r="538" spans="1:11" x14ac:dyDescent="0.35">
      <c r="A538" t="s">
        <v>388</v>
      </c>
      <c r="B538" t="s">
        <v>2156</v>
      </c>
      <c r="D538" s="4">
        <v>758834</v>
      </c>
      <c r="E538" s="4">
        <v>60075</v>
      </c>
      <c r="F538" s="4">
        <v>69170</v>
      </c>
      <c r="G538" s="4">
        <v>108822</v>
      </c>
      <c r="H538" s="4">
        <v>9458829</v>
      </c>
      <c r="I538" s="4">
        <v>10455730</v>
      </c>
      <c r="J538" s="4">
        <v>818909</v>
      </c>
      <c r="K538" s="4">
        <v>758834</v>
      </c>
    </row>
    <row r="539" spans="1:11" x14ac:dyDescent="0.35">
      <c r="A539" t="s">
        <v>388</v>
      </c>
      <c r="B539" t="s">
        <v>2163</v>
      </c>
      <c r="D539" s="4">
        <v>2571625</v>
      </c>
      <c r="F539" s="4">
        <v>52268</v>
      </c>
      <c r="I539" s="4">
        <v>2623893</v>
      </c>
      <c r="J539" s="4">
        <v>2571625</v>
      </c>
      <c r="K539" s="4">
        <v>2571625</v>
      </c>
    </row>
    <row r="540" spans="1:11" x14ac:dyDescent="0.35">
      <c r="A540" t="s">
        <v>388</v>
      </c>
      <c r="B540" t="s">
        <v>2165</v>
      </c>
      <c r="D540" s="4">
        <v>42419</v>
      </c>
      <c r="I540" s="4">
        <v>42419</v>
      </c>
      <c r="J540" s="4">
        <v>42419</v>
      </c>
      <c r="K540" s="4">
        <v>42419</v>
      </c>
    </row>
    <row r="541" spans="1:11" x14ac:dyDescent="0.35">
      <c r="A541" t="s">
        <v>388</v>
      </c>
      <c r="B541" t="s">
        <v>2169</v>
      </c>
      <c r="H541" s="4">
        <v>769500</v>
      </c>
      <c r="I541" s="4">
        <v>769500</v>
      </c>
      <c r="J541">
        <v>0</v>
      </c>
      <c r="K541" s="4">
        <v>0</v>
      </c>
    </row>
    <row r="542" spans="1:11" x14ac:dyDescent="0.35">
      <c r="A542" t="s">
        <v>388</v>
      </c>
      <c r="B542" t="s">
        <v>2170</v>
      </c>
      <c r="D542" s="4">
        <v>54652528</v>
      </c>
      <c r="E542" s="4">
        <v>974955</v>
      </c>
      <c r="F542" s="4">
        <v>8547991</v>
      </c>
      <c r="G542" s="4">
        <v>430073</v>
      </c>
      <c r="H542" s="4">
        <v>10533332</v>
      </c>
      <c r="I542" s="4">
        <v>75138879</v>
      </c>
      <c r="J542" s="4">
        <v>55627483</v>
      </c>
      <c r="K542" s="4">
        <v>54652528</v>
      </c>
    </row>
    <row r="543" spans="1:11" x14ac:dyDescent="0.35">
      <c r="A543" t="s">
        <v>392</v>
      </c>
      <c r="B543" t="s">
        <v>2121</v>
      </c>
      <c r="D543" s="4">
        <v>47776876</v>
      </c>
      <c r="E543" s="4">
        <v>66042837</v>
      </c>
      <c r="F543" s="4">
        <v>29925000</v>
      </c>
      <c r="H543" s="4">
        <v>5853456</v>
      </c>
      <c r="I543" s="4">
        <v>149598170</v>
      </c>
      <c r="J543" s="4">
        <v>113819713</v>
      </c>
      <c r="K543" s="4">
        <v>47776876</v>
      </c>
    </row>
    <row r="544" spans="1:11" x14ac:dyDescent="0.35">
      <c r="A544" t="s">
        <v>392</v>
      </c>
      <c r="B544" t="s">
        <v>2125</v>
      </c>
      <c r="D544" s="4">
        <v>76507904</v>
      </c>
      <c r="E544" s="4">
        <v>8099457</v>
      </c>
      <c r="F544" s="4">
        <v>2432433</v>
      </c>
      <c r="I544" s="4">
        <v>87039793</v>
      </c>
      <c r="J544" s="4">
        <v>84607361</v>
      </c>
      <c r="K544" s="4">
        <v>76507904</v>
      </c>
    </row>
    <row r="545" spans="1:11" x14ac:dyDescent="0.35">
      <c r="A545" t="s">
        <v>392</v>
      </c>
      <c r="B545" t="s">
        <v>2127</v>
      </c>
      <c r="E545" s="4">
        <v>14400000</v>
      </c>
      <c r="I545" s="4">
        <v>14400000</v>
      </c>
      <c r="J545">
        <v>14400000</v>
      </c>
      <c r="K545" s="4">
        <v>0</v>
      </c>
    </row>
    <row r="546" spans="1:11" x14ac:dyDescent="0.35">
      <c r="A546" t="s">
        <v>392</v>
      </c>
      <c r="B546" t="s">
        <v>2141</v>
      </c>
      <c r="D546" s="4">
        <v>6852233</v>
      </c>
      <c r="E546" s="4">
        <v>1722443</v>
      </c>
      <c r="F546" s="4">
        <v>553290</v>
      </c>
      <c r="G546" s="4">
        <v>175000</v>
      </c>
      <c r="H546" s="4">
        <v>1696481</v>
      </c>
      <c r="I546" s="4">
        <v>10999448</v>
      </c>
      <c r="J546" s="4">
        <v>8574676</v>
      </c>
      <c r="K546" s="4">
        <v>6852233</v>
      </c>
    </row>
    <row r="547" spans="1:11" x14ac:dyDescent="0.35">
      <c r="A547" t="s">
        <v>392</v>
      </c>
      <c r="B547" t="s">
        <v>2156</v>
      </c>
      <c r="D547" s="4">
        <v>2200206</v>
      </c>
      <c r="E547" s="4">
        <v>280154</v>
      </c>
      <c r="F547" s="4">
        <v>26391496</v>
      </c>
      <c r="G547" s="4">
        <v>327950</v>
      </c>
      <c r="H547" s="4">
        <v>12067533</v>
      </c>
      <c r="I547" s="4">
        <v>41267339</v>
      </c>
      <c r="J547" s="4">
        <v>2480360</v>
      </c>
      <c r="K547" s="4">
        <v>2200206</v>
      </c>
    </row>
    <row r="548" spans="1:11" x14ac:dyDescent="0.35">
      <c r="A548" t="s">
        <v>392</v>
      </c>
      <c r="B548" t="s">
        <v>2163</v>
      </c>
      <c r="D548" s="4">
        <v>8890442</v>
      </c>
      <c r="I548" s="4">
        <v>8890442</v>
      </c>
      <c r="J548" s="4">
        <v>8890442</v>
      </c>
      <c r="K548" s="4">
        <v>8890442</v>
      </c>
    </row>
    <row r="549" spans="1:11" x14ac:dyDescent="0.35">
      <c r="A549" t="s">
        <v>392</v>
      </c>
      <c r="B549" t="s">
        <v>2165</v>
      </c>
      <c r="H549" s="4">
        <v>509026</v>
      </c>
      <c r="I549" s="4">
        <v>509026</v>
      </c>
      <c r="J549">
        <v>0</v>
      </c>
      <c r="K549" s="4">
        <v>0</v>
      </c>
    </row>
    <row r="550" spans="1:11" x14ac:dyDescent="0.35">
      <c r="A550" t="s">
        <v>392</v>
      </c>
      <c r="B550" t="s">
        <v>2169</v>
      </c>
      <c r="D550" s="4">
        <v>250000</v>
      </c>
      <c r="F550" s="4">
        <v>4282500</v>
      </c>
      <c r="H550" s="4">
        <v>960000</v>
      </c>
      <c r="I550" s="4">
        <v>5492500</v>
      </c>
      <c r="J550" s="4">
        <v>250000</v>
      </c>
      <c r="K550" s="4">
        <v>250000</v>
      </c>
    </row>
    <row r="551" spans="1:11" x14ac:dyDescent="0.35">
      <c r="A551" t="s">
        <v>392</v>
      </c>
      <c r="B551" t="s">
        <v>2170</v>
      </c>
      <c r="D551" s="4">
        <v>142477661</v>
      </c>
      <c r="E551" s="4">
        <v>90544892</v>
      </c>
      <c r="F551" s="4">
        <v>63584719</v>
      </c>
      <c r="G551" s="4">
        <v>502950</v>
      </c>
      <c r="H551" s="4">
        <v>21086496</v>
      </c>
      <c r="I551" s="4">
        <v>318196718</v>
      </c>
      <c r="J551" s="4">
        <v>233022553</v>
      </c>
      <c r="K551" s="4">
        <v>142477661</v>
      </c>
    </row>
    <row r="552" spans="1:11" x14ac:dyDescent="0.35">
      <c r="A552" t="s">
        <v>399</v>
      </c>
      <c r="B552" t="s">
        <v>2121</v>
      </c>
      <c r="D552" s="4">
        <v>6234325</v>
      </c>
      <c r="E552" s="4">
        <v>6403700</v>
      </c>
      <c r="F552" s="4">
        <v>9636587</v>
      </c>
      <c r="G552" s="4">
        <v>532148</v>
      </c>
      <c r="H552" s="4">
        <v>144450</v>
      </c>
      <c r="I552" s="4">
        <v>22951211</v>
      </c>
      <c r="J552" s="4">
        <v>12638025</v>
      </c>
      <c r="K552" s="4">
        <v>6234325</v>
      </c>
    </row>
    <row r="553" spans="1:11" x14ac:dyDescent="0.35">
      <c r="A553" t="s">
        <v>399</v>
      </c>
      <c r="B553" t="s">
        <v>2125</v>
      </c>
      <c r="D553" s="4">
        <v>11453222</v>
      </c>
      <c r="E553" s="4">
        <v>805053</v>
      </c>
      <c r="F553" s="4">
        <v>4638288</v>
      </c>
      <c r="I553" s="4">
        <v>16896563</v>
      </c>
      <c r="J553" s="4">
        <v>12258275</v>
      </c>
      <c r="K553" s="4">
        <v>11453222</v>
      </c>
    </row>
    <row r="554" spans="1:11" x14ac:dyDescent="0.35">
      <c r="A554" t="s">
        <v>399</v>
      </c>
      <c r="B554" t="s">
        <v>2127</v>
      </c>
      <c r="E554" s="4">
        <v>5600000</v>
      </c>
      <c r="I554" s="4">
        <v>5600000</v>
      </c>
      <c r="J554">
        <v>5600000</v>
      </c>
      <c r="K554" s="4">
        <v>0</v>
      </c>
    </row>
    <row r="555" spans="1:11" x14ac:dyDescent="0.35">
      <c r="A555" t="s">
        <v>399</v>
      </c>
      <c r="B555" t="s">
        <v>2141</v>
      </c>
      <c r="D555" s="4">
        <v>64657</v>
      </c>
      <c r="E555" s="4">
        <v>105421</v>
      </c>
      <c r="F555" s="4">
        <v>3476613</v>
      </c>
      <c r="G555" s="4">
        <v>15560</v>
      </c>
      <c r="H555" s="4">
        <v>225432</v>
      </c>
      <c r="I555" s="4">
        <v>3887682</v>
      </c>
      <c r="J555" s="4">
        <v>170078</v>
      </c>
      <c r="K555" s="4">
        <v>64657</v>
      </c>
    </row>
    <row r="556" spans="1:11" x14ac:dyDescent="0.35">
      <c r="A556" t="s">
        <v>399</v>
      </c>
      <c r="B556" t="s">
        <v>2156</v>
      </c>
      <c r="D556" s="4">
        <v>281153</v>
      </c>
      <c r="F556" s="4">
        <v>828642</v>
      </c>
      <c r="H556" s="4">
        <v>5054453</v>
      </c>
      <c r="I556" s="4">
        <v>6164248</v>
      </c>
      <c r="J556" s="4">
        <v>281153</v>
      </c>
      <c r="K556" s="4">
        <v>281153</v>
      </c>
    </row>
    <row r="557" spans="1:11" x14ac:dyDescent="0.35">
      <c r="A557" t="s">
        <v>399</v>
      </c>
      <c r="B557" t="s">
        <v>2163</v>
      </c>
      <c r="D557" s="4">
        <v>1270241</v>
      </c>
      <c r="F557" s="4">
        <v>24759</v>
      </c>
      <c r="I557" s="4">
        <v>1295000</v>
      </c>
      <c r="J557" s="4">
        <v>1270241</v>
      </c>
      <c r="K557" s="4">
        <v>1270241</v>
      </c>
    </row>
    <row r="558" spans="1:11" x14ac:dyDescent="0.35">
      <c r="A558" t="s">
        <v>399</v>
      </c>
      <c r="B558" t="s">
        <v>2165</v>
      </c>
      <c r="F558" s="4">
        <v>47132</v>
      </c>
      <c r="I558" s="4">
        <v>47132</v>
      </c>
      <c r="J558">
        <v>0</v>
      </c>
      <c r="K558" s="4">
        <v>0</v>
      </c>
    </row>
    <row r="559" spans="1:11" x14ac:dyDescent="0.35">
      <c r="A559" t="s">
        <v>399</v>
      </c>
      <c r="B559" t="s">
        <v>2169</v>
      </c>
      <c r="H559" s="4">
        <v>967800</v>
      </c>
      <c r="I559" s="4">
        <v>967800</v>
      </c>
      <c r="J559">
        <v>0</v>
      </c>
      <c r="K559" s="4">
        <v>0</v>
      </c>
    </row>
    <row r="560" spans="1:11" x14ac:dyDescent="0.35">
      <c r="A560" t="s">
        <v>399</v>
      </c>
      <c r="B560" t="s">
        <v>2170</v>
      </c>
      <c r="D560" s="4">
        <v>19303599</v>
      </c>
      <c r="E560" s="4">
        <v>12914174</v>
      </c>
      <c r="F560" s="4">
        <v>18652020</v>
      </c>
      <c r="G560" s="4">
        <v>547708</v>
      </c>
      <c r="H560" s="4">
        <v>6392135</v>
      </c>
      <c r="I560" s="4">
        <v>57809635</v>
      </c>
      <c r="J560" s="4">
        <v>32217773</v>
      </c>
      <c r="K560" s="4">
        <v>19303599</v>
      </c>
    </row>
    <row r="561" spans="1:11" x14ac:dyDescent="0.35">
      <c r="A561" t="s">
        <v>404</v>
      </c>
      <c r="B561" t="s">
        <v>2121</v>
      </c>
      <c r="D561" s="4">
        <v>34949595</v>
      </c>
      <c r="E561" s="4">
        <v>9212929</v>
      </c>
      <c r="F561" s="4">
        <v>22679912</v>
      </c>
      <c r="G561" s="4">
        <v>1978925</v>
      </c>
      <c r="H561" s="4">
        <v>1209389</v>
      </c>
      <c r="I561" s="4">
        <v>70030749</v>
      </c>
      <c r="J561" s="4">
        <v>44162524</v>
      </c>
      <c r="K561" s="4">
        <v>34949595</v>
      </c>
    </row>
    <row r="562" spans="1:11" x14ac:dyDescent="0.35">
      <c r="A562" t="s">
        <v>404</v>
      </c>
      <c r="B562" t="s">
        <v>2125</v>
      </c>
      <c r="D562" s="4">
        <v>39494466</v>
      </c>
      <c r="F562" s="4">
        <v>2297297</v>
      </c>
      <c r="I562" s="4">
        <v>41791763</v>
      </c>
      <c r="J562" s="4">
        <v>39494466</v>
      </c>
      <c r="K562" s="4">
        <v>39494466</v>
      </c>
    </row>
    <row r="563" spans="1:11" x14ac:dyDescent="0.35">
      <c r="A563" t="s">
        <v>404</v>
      </c>
      <c r="B563" t="s">
        <v>2127</v>
      </c>
      <c r="D563" s="4">
        <v>7444140</v>
      </c>
      <c r="E563" s="4">
        <v>413660</v>
      </c>
      <c r="I563" s="4">
        <v>7857800</v>
      </c>
      <c r="J563" s="4">
        <v>7857800</v>
      </c>
      <c r="K563" s="4">
        <v>7444140</v>
      </c>
    </row>
    <row r="564" spans="1:11" x14ac:dyDescent="0.35">
      <c r="A564" t="s">
        <v>404</v>
      </c>
      <c r="B564" t="s">
        <v>2141</v>
      </c>
      <c r="D564" s="4">
        <v>1610701</v>
      </c>
      <c r="E564" s="4">
        <v>817223</v>
      </c>
      <c r="F564" s="4">
        <v>1711579</v>
      </c>
      <c r="G564" s="4">
        <v>549100</v>
      </c>
      <c r="H564" s="4">
        <v>1011989</v>
      </c>
      <c r="I564" s="4">
        <v>5700592</v>
      </c>
      <c r="J564" s="4">
        <v>2427924</v>
      </c>
      <c r="K564" s="4">
        <v>1610701</v>
      </c>
    </row>
    <row r="565" spans="1:11" x14ac:dyDescent="0.35">
      <c r="A565" t="s">
        <v>404</v>
      </c>
      <c r="B565" t="s">
        <v>2156</v>
      </c>
      <c r="D565" s="4">
        <v>2926985</v>
      </c>
      <c r="E565" s="4">
        <v>55368</v>
      </c>
      <c r="G565" s="4">
        <v>6224198</v>
      </c>
      <c r="H565" s="4">
        <v>7314730</v>
      </c>
      <c r="I565" s="4">
        <v>16521281</v>
      </c>
      <c r="J565" s="4">
        <v>2982353</v>
      </c>
      <c r="K565" s="4">
        <v>2926985</v>
      </c>
    </row>
    <row r="566" spans="1:11" x14ac:dyDescent="0.35">
      <c r="A566" t="s">
        <v>404</v>
      </c>
      <c r="B566" t="s">
        <v>2163</v>
      </c>
      <c r="D566" s="4">
        <v>6602543</v>
      </c>
      <c r="F566" s="4">
        <v>249788</v>
      </c>
      <c r="I566" s="4">
        <v>6852331</v>
      </c>
      <c r="J566" s="4">
        <v>6602543</v>
      </c>
      <c r="K566" s="4">
        <v>6602543</v>
      </c>
    </row>
    <row r="567" spans="1:11" x14ac:dyDescent="0.35">
      <c r="A567" t="s">
        <v>404</v>
      </c>
      <c r="B567" t="s">
        <v>2165</v>
      </c>
      <c r="H567" s="4">
        <v>353490</v>
      </c>
      <c r="I567" s="4">
        <v>353490</v>
      </c>
      <c r="J567">
        <v>0</v>
      </c>
      <c r="K567" s="4">
        <v>0</v>
      </c>
    </row>
    <row r="568" spans="1:11" x14ac:dyDescent="0.35">
      <c r="A568" t="s">
        <v>404</v>
      </c>
      <c r="B568" t="s">
        <v>2169</v>
      </c>
      <c r="F568" s="4">
        <v>250000</v>
      </c>
      <c r="G568" s="4">
        <v>739500</v>
      </c>
      <c r="H568" s="4">
        <v>211200</v>
      </c>
      <c r="I568" s="4">
        <v>1200700</v>
      </c>
      <c r="J568">
        <v>0</v>
      </c>
      <c r="K568" s="4">
        <v>0</v>
      </c>
    </row>
    <row r="569" spans="1:11" x14ac:dyDescent="0.35">
      <c r="A569" t="s">
        <v>404</v>
      </c>
      <c r="B569" t="s">
        <v>2170</v>
      </c>
      <c r="D569" s="4">
        <v>93028430</v>
      </c>
      <c r="E569" s="4">
        <v>10499180</v>
      </c>
      <c r="F569" s="4">
        <v>27188575</v>
      </c>
      <c r="G569" s="4">
        <v>9491723</v>
      </c>
      <c r="H569" s="4">
        <v>10100798</v>
      </c>
      <c r="I569" s="4">
        <v>150308706</v>
      </c>
      <c r="J569" s="4">
        <v>103527610</v>
      </c>
      <c r="K569" s="4">
        <v>93028430</v>
      </c>
    </row>
    <row r="570" spans="1:11" x14ac:dyDescent="0.35">
      <c r="A570" t="s">
        <v>412</v>
      </c>
      <c r="B570" t="s">
        <v>2121</v>
      </c>
      <c r="D570" s="4">
        <v>6343411</v>
      </c>
      <c r="E570" s="4">
        <v>4056158</v>
      </c>
      <c r="F570" s="4">
        <v>4974200</v>
      </c>
      <c r="H570" s="4">
        <v>827339</v>
      </c>
      <c r="I570" s="4">
        <v>16201108</v>
      </c>
      <c r="J570" s="4">
        <v>10399569</v>
      </c>
      <c r="K570" s="4">
        <v>6343411</v>
      </c>
    </row>
    <row r="571" spans="1:11" x14ac:dyDescent="0.35">
      <c r="A571" t="s">
        <v>412</v>
      </c>
      <c r="B571" t="s">
        <v>2125</v>
      </c>
      <c r="D571" s="4">
        <v>10383942</v>
      </c>
      <c r="F571" s="4">
        <v>270270</v>
      </c>
      <c r="I571" s="4">
        <v>10654213</v>
      </c>
      <c r="J571" s="4">
        <v>10383942</v>
      </c>
      <c r="K571" s="4">
        <v>10383942</v>
      </c>
    </row>
    <row r="572" spans="1:11" x14ac:dyDescent="0.35">
      <c r="A572" t="s">
        <v>412</v>
      </c>
      <c r="B572" t="s">
        <v>2127</v>
      </c>
      <c r="G572" s="4">
        <v>1600000</v>
      </c>
      <c r="I572" s="4">
        <v>1600000</v>
      </c>
      <c r="J572">
        <v>0</v>
      </c>
      <c r="K572" s="4">
        <v>0</v>
      </c>
    </row>
    <row r="573" spans="1:11" x14ac:dyDescent="0.35">
      <c r="A573" t="s">
        <v>412</v>
      </c>
      <c r="B573" t="s">
        <v>2141</v>
      </c>
      <c r="D573" s="4">
        <v>872128</v>
      </c>
      <c r="E573" s="4">
        <v>25293</v>
      </c>
      <c r="F573" s="4">
        <v>333009</v>
      </c>
      <c r="H573" s="4">
        <v>75000</v>
      </c>
      <c r="I573" s="4">
        <v>1305431</v>
      </c>
      <c r="J573" s="4">
        <v>897421</v>
      </c>
      <c r="K573" s="4">
        <v>872128</v>
      </c>
    </row>
    <row r="574" spans="1:11" x14ac:dyDescent="0.35">
      <c r="A574" t="s">
        <v>412</v>
      </c>
      <c r="B574" t="s">
        <v>2156</v>
      </c>
      <c r="D574" s="4">
        <v>116889</v>
      </c>
      <c r="E574" s="4">
        <v>111085</v>
      </c>
      <c r="F574" s="4">
        <v>1399966</v>
      </c>
      <c r="G574" s="4">
        <v>800000</v>
      </c>
      <c r="H574" s="4">
        <v>1907654</v>
      </c>
      <c r="I574" s="4">
        <v>4335593</v>
      </c>
      <c r="J574" s="4">
        <v>227974</v>
      </c>
      <c r="K574" s="4">
        <v>116889</v>
      </c>
    </row>
    <row r="575" spans="1:11" x14ac:dyDescent="0.35">
      <c r="A575" t="s">
        <v>412</v>
      </c>
      <c r="B575" t="s">
        <v>2163</v>
      </c>
      <c r="D575" s="4">
        <v>4158634</v>
      </c>
      <c r="F575" s="4">
        <v>228330</v>
      </c>
      <c r="I575" s="4">
        <v>4386964</v>
      </c>
      <c r="J575" s="4">
        <v>4158634</v>
      </c>
      <c r="K575" s="4">
        <v>4158634</v>
      </c>
    </row>
    <row r="576" spans="1:11" x14ac:dyDescent="0.35">
      <c r="A576" t="s">
        <v>412</v>
      </c>
      <c r="B576" t="s">
        <v>2165</v>
      </c>
      <c r="D576" s="4">
        <v>51845</v>
      </c>
      <c r="I576" s="4">
        <v>51845</v>
      </c>
      <c r="J576" s="4">
        <v>51845</v>
      </c>
      <c r="K576" s="4">
        <v>51845</v>
      </c>
    </row>
    <row r="577" spans="1:11" x14ac:dyDescent="0.35">
      <c r="A577" t="s">
        <v>412</v>
      </c>
      <c r="B577" t="s">
        <v>2169</v>
      </c>
      <c r="F577" s="4">
        <v>465000</v>
      </c>
      <c r="H577" s="4">
        <v>288000</v>
      </c>
      <c r="I577" s="4">
        <v>753000</v>
      </c>
      <c r="J577">
        <v>0</v>
      </c>
      <c r="K577" s="4">
        <v>0</v>
      </c>
    </row>
    <row r="578" spans="1:11" x14ac:dyDescent="0.35">
      <c r="A578" t="s">
        <v>412</v>
      </c>
      <c r="B578" t="s">
        <v>2170</v>
      </c>
      <c r="D578" s="4">
        <v>21926849</v>
      </c>
      <c r="E578" s="4">
        <v>4192536</v>
      </c>
      <c r="F578" s="4">
        <v>7670776</v>
      </c>
      <c r="G578" s="4">
        <v>2400000</v>
      </c>
      <c r="H578" s="4">
        <v>3097992</v>
      </c>
      <c r="I578" s="4">
        <v>39288154</v>
      </c>
      <c r="J578" s="4">
        <v>26119385</v>
      </c>
      <c r="K578" s="4">
        <v>21926849</v>
      </c>
    </row>
    <row r="579" spans="1:11" x14ac:dyDescent="0.35">
      <c r="A579" t="s">
        <v>417</v>
      </c>
      <c r="B579" t="s">
        <v>2121</v>
      </c>
      <c r="D579" s="4">
        <v>86317591</v>
      </c>
      <c r="E579" s="4">
        <v>4541556</v>
      </c>
      <c r="F579" s="4">
        <v>26478076</v>
      </c>
      <c r="H579" s="4">
        <v>947700</v>
      </c>
      <c r="I579" s="4">
        <v>118284922</v>
      </c>
      <c r="J579" s="4">
        <v>90859147</v>
      </c>
      <c r="K579" s="4">
        <v>86317591</v>
      </c>
    </row>
    <row r="580" spans="1:11" x14ac:dyDescent="0.35">
      <c r="A580" t="s">
        <v>417</v>
      </c>
      <c r="B580" t="s">
        <v>2125</v>
      </c>
      <c r="D580" s="4">
        <v>38871005</v>
      </c>
      <c r="F580" s="4">
        <v>27387002</v>
      </c>
      <c r="H580" s="4">
        <v>17902904</v>
      </c>
      <c r="I580" s="4">
        <v>84160911</v>
      </c>
      <c r="J580" s="4">
        <v>38871005</v>
      </c>
      <c r="K580" s="4">
        <v>38871005</v>
      </c>
    </row>
    <row r="581" spans="1:11" x14ac:dyDescent="0.35">
      <c r="A581" t="s">
        <v>417</v>
      </c>
      <c r="B581" t="s">
        <v>2127</v>
      </c>
      <c r="E581" s="4">
        <v>17600000</v>
      </c>
      <c r="I581" s="4">
        <v>17600000</v>
      </c>
      <c r="J581">
        <v>17600000</v>
      </c>
      <c r="K581" s="4">
        <v>0</v>
      </c>
    </row>
    <row r="582" spans="1:11" x14ac:dyDescent="0.35">
      <c r="A582" t="s">
        <v>417</v>
      </c>
      <c r="B582" t="s">
        <v>2141</v>
      </c>
      <c r="D582" s="4">
        <v>1767724</v>
      </c>
      <c r="E582" s="4">
        <v>1427336</v>
      </c>
      <c r="F582" s="4">
        <v>3545907</v>
      </c>
      <c r="G582" s="4">
        <v>4154735</v>
      </c>
      <c r="H582" s="4">
        <v>5847267</v>
      </c>
      <c r="I582" s="4">
        <v>16742968</v>
      </c>
      <c r="J582" s="4">
        <v>3195060</v>
      </c>
      <c r="K582" s="4">
        <v>1767724</v>
      </c>
    </row>
    <row r="583" spans="1:11" x14ac:dyDescent="0.35">
      <c r="A583" t="s">
        <v>417</v>
      </c>
      <c r="B583" t="s">
        <v>2156</v>
      </c>
      <c r="D583" s="4">
        <v>11756834</v>
      </c>
      <c r="E583" s="4">
        <v>11876444</v>
      </c>
      <c r="F583" s="4">
        <v>100661</v>
      </c>
      <c r="G583" s="4">
        <v>169359</v>
      </c>
      <c r="H583" s="4">
        <v>15273898</v>
      </c>
      <c r="I583" s="4">
        <v>39177196</v>
      </c>
      <c r="J583" s="4">
        <v>23633278</v>
      </c>
      <c r="K583" s="4">
        <v>11756834</v>
      </c>
    </row>
    <row r="584" spans="1:11" x14ac:dyDescent="0.35">
      <c r="A584" t="s">
        <v>417</v>
      </c>
      <c r="B584" t="s">
        <v>2163</v>
      </c>
      <c r="D584" s="4">
        <v>21233390</v>
      </c>
      <c r="I584" s="4">
        <v>21233390</v>
      </c>
      <c r="J584" s="4">
        <v>21233390</v>
      </c>
      <c r="K584" s="4">
        <v>21233390</v>
      </c>
    </row>
    <row r="585" spans="1:11" x14ac:dyDescent="0.35">
      <c r="A585" t="s">
        <v>417</v>
      </c>
      <c r="B585" t="s">
        <v>2165</v>
      </c>
      <c r="D585" s="4">
        <v>1290</v>
      </c>
      <c r="H585" s="4">
        <v>212094</v>
      </c>
      <c r="I585" s="4">
        <v>213384</v>
      </c>
      <c r="J585" s="4">
        <v>1290</v>
      </c>
      <c r="K585" s="4">
        <v>1290</v>
      </c>
    </row>
    <row r="586" spans="1:11" x14ac:dyDescent="0.35">
      <c r="A586" t="s">
        <v>417</v>
      </c>
      <c r="B586" t="s">
        <v>2169</v>
      </c>
      <c r="E586" s="4">
        <v>11400000</v>
      </c>
      <c r="H586" s="4">
        <v>1632000</v>
      </c>
      <c r="I586" s="4">
        <v>13032000</v>
      </c>
      <c r="J586">
        <v>11400000</v>
      </c>
      <c r="K586" s="4">
        <v>0</v>
      </c>
    </row>
    <row r="587" spans="1:11" x14ac:dyDescent="0.35">
      <c r="A587" t="s">
        <v>417</v>
      </c>
      <c r="B587" t="s">
        <v>2170</v>
      </c>
      <c r="D587" s="4">
        <v>159947834</v>
      </c>
      <c r="E587" s="4">
        <v>46845335</v>
      </c>
      <c r="F587" s="4">
        <v>57511645</v>
      </c>
      <c r="G587" s="4">
        <v>4324094</v>
      </c>
      <c r="H587" s="4">
        <v>41815863</v>
      </c>
      <c r="I587" s="4">
        <v>310444772</v>
      </c>
      <c r="J587" s="4">
        <v>206793169</v>
      </c>
      <c r="K587" s="4">
        <v>159947834</v>
      </c>
    </row>
    <row r="588" spans="1:11" x14ac:dyDescent="0.35">
      <c r="A588" t="s">
        <v>422</v>
      </c>
      <c r="B588" t="s">
        <v>2121</v>
      </c>
      <c r="D588" s="4">
        <v>20375782</v>
      </c>
      <c r="F588" s="4">
        <v>10081400</v>
      </c>
      <c r="H588" s="4">
        <v>207000</v>
      </c>
      <c r="I588" s="4">
        <v>30664182</v>
      </c>
      <c r="J588" s="4">
        <v>20375782</v>
      </c>
      <c r="K588" s="4">
        <v>20375782</v>
      </c>
    </row>
    <row r="589" spans="1:11" x14ac:dyDescent="0.35">
      <c r="A589" t="s">
        <v>422</v>
      </c>
      <c r="B589" t="s">
        <v>2125</v>
      </c>
      <c r="D589" s="4">
        <v>37848224</v>
      </c>
      <c r="E589" s="4">
        <v>1091953</v>
      </c>
      <c r="F589" s="4">
        <v>540541</v>
      </c>
      <c r="I589" s="4">
        <v>39480718</v>
      </c>
      <c r="J589" s="4">
        <v>38940177</v>
      </c>
      <c r="K589" s="4">
        <v>37848224</v>
      </c>
    </row>
    <row r="590" spans="1:11" x14ac:dyDescent="0.35">
      <c r="A590" t="s">
        <v>422</v>
      </c>
      <c r="B590" t="s">
        <v>2127</v>
      </c>
      <c r="D590" s="4">
        <v>6406040</v>
      </c>
      <c r="I590" s="4">
        <v>6406040</v>
      </c>
      <c r="J590" s="4">
        <v>6406040</v>
      </c>
      <c r="K590" s="4">
        <v>6406040</v>
      </c>
    </row>
    <row r="591" spans="1:11" x14ac:dyDescent="0.35">
      <c r="A591" t="s">
        <v>422</v>
      </c>
      <c r="B591" t="s">
        <v>2141</v>
      </c>
      <c r="D591" s="4">
        <v>1640158</v>
      </c>
      <c r="E591" s="4">
        <v>56114</v>
      </c>
      <c r="F591" s="4">
        <v>507659</v>
      </c>
      <c r="G591" s="4">
        <v>1704704</v>
      </c>
      <c r="H591" s="4">
        <v>561687</v>
      </c>
      <c r="I591" s="4">
        <v>4470321</v>
      </c>
      <c r="J591" s="4">
        <v>1696272</v>
      </c>
      <c r="K591" s="4">
        <v>1640158</v>
      </c>
    </row>
    <row r="592" spans="1:11" x14ac:dyDescent="0.35">
      <c r="A592" t="s">
        <v>422</v>
      </c>
      <c r="B592" t="s">
        <v>2156</v>
      </c>
      <c r="D592" s="4">
        <v>302841</v>
      </c>
      <c r="E592" s="4">
        <v>20894</v>
      </c>
      <c r="F592" s="4">
        <v>195827</v>
      </c>
      <c r="G592" s="4">
        <v>8666720</v>
      </c>
      <c r="H592" s="4">
        <v>4921189</v>
      </c>
      <c r="I592" s="4">
        <v>14107470</v>
      </c>
      <c r="J592" s="4">
        <v>323735</v>
      </c>
      <c r="K592" s="4">
        <v>302841</v>
      </c>
    </row>
    <row r="593" spans="1:11" x14ac:dyDescent="0.35">
      <c r="A593" t="s">
        <v>422</v>
      </c>
      <c r="B593" t="s">
        <v>2163</v>
      </c>
      <c r="D593" s="4">
        <v>3554716</v>
      </c>
      <c r="I593" s="4">
        <v>3554716</v>
      </c>
      <c r="J593" s="4">
        <v>3554716</v>
      </c>
      <c r="K593" s="4">
        <v>3554716</v>
      </c>
    </row>
    <row r="594" spans="1:11" x14ac:dyDescent="0.35">
      <c r="A594" t="s">
        <v>422</v>
      </c>
      <c r="B594" t="s">
        <v>2165</v>
      </c>
      <c r="D594" s="4">
        <v>1290</v>
      </c>
      <c r="G594" s="4">
        <v>155536</v>
      </c>
      <c r="I594" s="4">
        <v>156825</v>
      </c>
      <c r="J594" s="4">
        <v>1290</v>
      </c>
      <c r="K594" s="4">
        <v>1290</v>
      </c>
    </row>
    <row r="595" spans="1:11" x14ac:dyDescent="0.35">
      <c r="A595" t="s">
        <v>422</v>
      </c>
      <c r="B595" t="s">
        <v>2169</v>
      </c>
      <c r="E595" s="4">
        <v>125000</v>
      </c>
      <c r="G595" s="4">
        <v>2523000</v>
      </c>
      <c r="H595" s="4">
        <v>576000</v>
      </c>
      <c r="I595" s="4">
        <v>3224000</v>
      </c>
      <c r="J595">
        <v>125000</v>
      </c>
      <c r="K595" s="4">
        <v>0</v>
      </c>
    </row>
    <row r="596" spans="1:11" x14ac:dyDescent="0.35">
      <c r="A596" t="s">
        <v>422</v>
      </c>
      <c r="B596" t="s">
        <v>2170</v>
      </c>
      <c r="D596" s="4">
        <v>70129051</v>
      </c>
      <c r="E596" s="4">
        <v>1293961</v>
      </c>
      <c r="F596" s="4">
        <v>11325427</v>
      </c>
      <c r="G596" s="4">
        <v>13049959</v>
      </c>
      <c r="H596" s="4">
        <v>6265875</v>
      </c>
      <c r="I596" s="4">
        <v>102064273</v>
      </c>
      <c r="J596" s="4">
        <v>71423012</v>
      </c>
      <c r="K596" s="4">
        <v>70129051</v>
      </c>
    </row>
    <row r="597" spans="1:11" x14ac:dyDescent="0.35">
      <c r="A597" t="s">
        <v>429</v>
      </c>
      <c r="B597" t="s">
        <v>2121</v>
      </c>
      <c r="D597" s="4">
        <v>132922365</v>
      </c>
      <c r="E597" s="4">
        <v>2926230</v>
      </c>
      <c r="F597" s="4">
        <v>53847411</v>
      </c>
      <c r="G597" s="4">
        <v>387108</v>
      </c>
      <c r="H597" s="4">
        <v>6290490</v>
      </c>
      <c r="I597" s="4">
        <v>196373604</v>
      </c>
      <c r="J597" s="4">
        <v>135848595</v>
      </c>
      <c r="K597" s="4">
        <v>132922365</v>
      </c>
    </row>
    <row r="598" spans="1:11" x14ac:dyDescent="0.35">
      <c r="A598" t="s">
        <v>429</v>
      </c>
      <c r="B598" t="s">
        <v>2125</v>
      </c>
      <c r="D598" s="4">
        <v>105675642</v>
      </c>
      <c r="E598" s="4">
        <v>203568</v>
      </c>
      <c r="F598" s="4">
        <v>9762079</v>
      </c>
      <c r="G598" s="4">
        <v>14037294</v>
      </c>
      <c r="H598" s="4">
        <v>15555</v>
      </c>
      <c r="I598" s="4">
        <v>129694138</v>
      </c>
      <c r="J598" s="4">
        <v>105879210</v>
      </c>
      <c r="K598" s="4">
        <v>105675642</v>
      </c>
    </row>
    <row r="599" spans="1:11" x14ac:dyDescent="0.35">
      <c r="A599" t="s">
        <v>429</v>
      </c>
      <c r="B599" t="s">
        <v>2127</v>
      </c>
      <c r="D599" s="4">
        <v>12160</v>
      </c>
      <c r="E599" s="4">
        <v>22832748</v>
      </c>
      <c r="I599" s="4">
        <v>22844908</v>
      </c>
      <c r="J599" s="4">
        <v>22844908</v>
      </c>
      <c r="K599" s="4">
        <v>12160</v>
      </c>
    </row>
    <row r="600" spans="1:11" x14ac:dyDescent="0.35">
      <c r="A600" t="s">
        <v>429</v>
      </c>
      <c r="B600" t="s">
        <v>2141</v>
      </c>
      <c r="D600" s="4">
        <v>2665782</v>
      </c>
      <c r="E600" s="4">
        <v>675179</v>
      </c>
      <c r="F600" s="4">
        <v>106585</v>
      </c>
      <c r="G600" s="4">
        <v>1576267</v>
      </c>
      <c r="H600" s="4">
        <v>15010227</v>
      </c>
      <c r="I600" s="4">
        <v>20034040</v>
      </c>
      <c r="J600" s="4">
        <v>3340961</v>
      </c>
      <c r="K600" s="4">
        <v>2665782</v>
      </c>
    </row>
    <row r="601" spans="1:11" x14ac:dyDescent="0.35">
      <c r="A601" t="s">
        <v>429</v>
      </c>
      <c r="B601" t="s">
        <v>2156</v>
      </c>
      <c r="D601" s="4">
        <v>3051440</v>
      </c>
      <c r="E601" s="4">
        <v>10225936</v>
      </c>
      <c r="F601" s="4">
        <v>96600</v>
      </c>
      <c r="G601" s="4">
        <v>114019</v>
      </c>
      <c r="H601" s="4">
        <v>34092791</v>
      </c>
      <c r="I601" s="4">
        <v>47580785</v>
      </c>
      <c r="J601" s="4">
        <v>13277376</v>
      </c>
      <c r="K601" s="4">
        <v>3051440</v>
      </c>
    </row>
    <row r="602" spans="1:11" x14ac:dyDescent="0.35">
      <c r="A602" t="s">
        <v>429</v>
      </c>
      <c r="B602" t="s">
        <v>2163</v>
      </c>
      <c r="D602" s="4">
        <v>19906772</v>
      </c>
      <c r="F602" s="4">
        <v>1038214</v>
      </c>
      <c r="I602" s="4">
        <v>20944986</v>
      </c>
      <c r="J602" s="4">
        <v>19906772</v>
      </c>
      <c r="K602" s="4">
        <v>19906772</v>
      </c>
    </row>
    <row r="603" spans="1:11" x14ac:dyDescent="0.35">
      <c r="A603" t="s">
        <v>429</v>
      </c>
      <c r="B603" t="s">
        <v>2165</v>
      </c>
      <c r="H603" s="4">
        <v>1413961</v>
      </c>
      <c r="I603" s="4">
        <v>1413961</v>
      </c>
      <c r="J603">
        <v>0</v>
      </c>
      <c r="K603" s="4">
        <v>0</v>
      </c>
    </row>
    <row r="604" spans="1:11" x14ac:dyDescent="0.35">
      <c r="A604" t="s">
        <v>429</v>
      </c>
      <c r="B604" t="s">
        <v>2169</v>
      </c>
      <c r="D604" s="4">
        <v>618561</v>
      </c>
      <c r="E604" s="4">
        <v>8745000</v>
      </c>
      <c r="H604" s="4">
        <v>1440000</v>
      </c>
      <c r="I604" s="4">
        <v>10803561</v>
      </c>
      <c r="J604" s="4">
        <v>9363561</v>
      </c>
      <c r="K604" s="4">
        <v>618561</v>
      </c>
    </row>
    <row r="605" spans="1:11" x14ac:dyDescent="0.35">
      <c r="A605" t="s">
        <v>429</v>
      </c>
      <c r="B605" t="s">
        <v>2170</v>
      </c>
      <c r="D605" s="4">
        <v>264852721</v>
      </c>
      <c r="E605" s="4">
        <v>45608661</v>
      </c>
      <c r="F605" s="4">
        <v>64850890</v>
      </c>
      <c r="G605" s="4">
        <v>16114688</v>
      </c>
      <c r="H605" s="4">
        <v>58263024</v>
      </c>
      <c r="I605" s="4">
        <v>449689983</v>
      </c>
      <c r="J605" s="4">
        <v>310461382</v>
      </c>
      <c r="K605" s="4">
        <v>264852721</v>
      </c>
    </row>
    <row r="606" spans="1:11" x14ac:dyDescent="0.35">
      <c r="A606" t="s">
        <v>436</v>
      </c>
      <c r="B606" t="s">
        <v>2121</v>
      </c>
      <c r="D606" s="4">
        <v>16699555</v>
      </c>
      <c r="E606" s="4">
        <v>10051087</v>
      </c>
      <c r="F606" s="4">
        <v>12706151</v>
      </c>
      <c r="H606" s="4">
        <v>1076772</v>
      </c>
      <c r="I606" s="4">
        <v>40533565</v>
      </c>
      <c r="J606" s="4">
        <v>26750642</v>
      </c>
      <c r="K606" s="4">
        <v>16699555</v>
      </c>
    </row>
    <row r="607" spans="1:11" x14ac:dyDescent="0.35">
      <c r="A607" t="s">
        <v>436</v>
      </c>
      <c r="B607" t="s">
        <v>2125</v>
      </c>
      <c r="D607" s="4">
        <v>25534219</v>
      </c>
      <c r="E607" s="4">
        <v>85687</v>
      </c>
      <c r="F607" s="4">
        <v>968108</v>
      </c>
      <c r="H607" s="4">
        <v>169022</v>
      </c>
      <c r="I607" s="4">
        <v>26757036</v>
      </c>
      <c r="J607" s="4">
        <v>25619906</v>
      </c>
      <c r="K607" s="4">
        <v>25534219</v>
      </c>
    </row>
    <row r="608" spans="1:11" x14ac:dyDescent="0.35">
      <c r="A608" t="s">
        <v>436</v>
      </c>
      <c r="B608" t="s">
        <v>2127</v>
      </c>
      <c r="G608" s="4">
        <v>6400000</v>
      </c>
      <c r="I608" s="4">
        <v>6400000</v>
      </c>
      <c r="J608">
        <v>0</v>
      </c>
      <c r="K608" s="4">
        <v>0</v>
      </c>
    </row>
    <row r="609" spans="1:11" x14ac:dyDescent="0.35">
      <c r="A609" t="s">
        <v>436</v>
      </c>
      <c r="B609" t="s">
        <v>2141</v>
      </c>
      <c r="D609" s="4">
        <v>1768576</v>
      </c>
      <c r="F609" s="4">
        <v>28243</v>
      </c>
      <c r="G609" s="4">
        <v>1520313</v>
      </c>
      <c r="H609" s="4">
        <v>7783</v>
      </c>
      <c r="I609" s="4">
        <v>3324915</v>
      </c>
      <c r="J609" s="4">
        <v>1768576</v>
      </c>
      <c r="K609" s="4">
        <v>1768576</v>
      </c>
    </row>
    <row r="610" spans="1:11" x14ac:dyDescent="0.35">
      <c r="A610" t="s">
        <v>436</v>
      </c>
      <c r="B610" t="s">
        <v>2156</v>
      </c>
      <c r="D610" s="4">
        <v>1556199</v>
      </c>
      <c r="E610" s="4">
        <v>108060</v>
      </c>
      <c r="F610" s="4">
        <v>7859551</v>
      </c>
      <c r="G610" s="4">
        <v>42018</v>
      </c>
      <c r="H610" s="4">
        <v>3996189</v>
      </c>
      <c r="I610" s="4">
        <v>13562019</v>
      </c>
      <c r="J610" s="4">
        <v>1664259</v>
      </c>
      <c r="K610" s="4">
        <v>1556199</v>
      </c>
    </row>
    <row r="611" spans="1:11" x14ac:dyDescent="0.35">
      <c r="A611" t="s">
        <v>436</v>
      </c>
      <c r="B611" t="s">
        <v>2163</v>
      </c>
      <c r="D611" s="4">
        <v>1471143</v>
      </c>
      <c r="E611" s="4">
        <v>132046</v>
      </c>
      <c r="I611" s="4">
        <v>1603190</v>
      </c>
      <c r="J611" s="4">
        <v>1603189</v>
      </c>
      <c r="K611" s="4">
        <v>1471143</v>
      </c>
    </row>
    <row r="612" spans="1:11" x14ac:dyDescent="0.35">
      <c r="A612" t="s">
        <v>436</v>
      </c>
      <c r="B612" t="s">
        <v>2165</v>
      </c>
      <c r="G612" s="4">
        <v>37706</v>
      </c>
      <c r="I612" s="4">
        <v>37706</v>
      </c>
      <c r="J612">
        <v>0</v>
      </c>
      <c r="K612" s="4">
        <v>0</v>
      </c>
    </row>
    <row r="613" spans="1:11" x14ac:dyDescent="0.35">
      <c r="A613" t="s">
        <v>436</v>
      </c>
      <c r="B613" t="s">
        <v>2169</v>
      </c>
      <c r="F613" s="4">
        <v>697500</v>
      </c>
      <c r="H613" s="4">
        <v>124800</v>
      </c>
      <c r="I613" s="4">
        <v>822300</v>
      </c>
      <c r="J613">
        <v>0</v>
      </c>
      <c r="K613" s="4">
        <v>0</v>
      </c>
    </row>
    <row r="614" spans="1:11" x14ac:dyDescent="0.35">
      <c r="A614" t="s">
        <v>436</v>
      </c>
      <c r="B614" t="s">
        <v>2170</v>
      </c>
      <c r="D614" s="4">
        <v>47029692</v>
      </c>
      <c r="E614" s="4">
        <v>10376881</v>
      </c>
      <c r="F614" s="4">
        <v>22259553</v>
      </c>
      <c r="G614" s="4">
        <v>8000037</v>
      </c>
      <c r="H614" s="4">
        <v>5374567</v>
      </c>
      <c r="I614" s="4">
        <v>93040730</v>
      </c>
      <c r="J614" s="4">
        <v>57406573</v>
      </c>
      <c r="K614" s="4">
        <v>47029692</v>
      </c>
    </row>
    <row r="615" spans="1:11" x14ac:dyDescent="0.35">
      <c r="A615" t="s">
        <v>442</v>
      </c>
      <c r="B615" t="s">
        <v>2121</v>
      </c>
      <c r="D615" s="4">
        <v>5279490</v>
      </c>
      <c r="F615" s="4">
        <v>2553600</v>
      </c>
      <c r="H615" s="4">
        <v>89100</v>
      </c>
      <c r="I615" s="4">
        <v>7922190</v>
      </c>
      <c r="J615" s="4">
        <v>5279490</v>
      </c>
      <c r="K615" s="4">
        <v>5279490</v>
      </c>
    </row>
    <row r="616" spans="1:11" x14ac:dyDescent="0.35">
      <c r="A616" t="s">
        <v>442</v>
      </c>
      <c r="B616" t="s">
        <v>2125</v>
      </c>
      <c r="D616" s="4">
        <v>6395300</v>
      </c>
      <c r="E616" s="4">
        <v>2286648</v>
      </c>
      <c r="F616" s="4">
        <v>758244</v>
      </c>
      <c r="I616" s="4">
        <v>9440192</v>
      </c>
      <c r="J616" s="4">
        <v>8681948</v>
      </c>
      <c r="K616" s="4">
        <v>6395300</v>
      </c>
    </row>
    <row r="617" spans="1:11" x14ac:dyDescent="0.35">
      <c r="A617" t="s">
        <v>442</v>
      </c>
      <c r="B617" t="s">
        <v>2127</v>
      </c>
      <c r="D617" s="4">
        <v>1600000</v>
      </c>
      <c r="F617" s="4">
        <v>400000</v>
      </c>
      <c r="I617" s="4">
        <v>2000000</v>
      </c>
      <c r="J617" s="4">
        <v>1600000</v>
      </c>
      <c r="K617" s="4">
        <v>1600000</v>
      </c>
    </row>
    <row r="618" spans="1:11" x14ac:dyDescent="0.35">
      <c r="A618" t="s">
        <v>442</v>
      </c>
      <c r="B618" t="s">
        <v>2141</v>
      </c>
      <c r="D618" s="4">
        <v>684404</v>
      </c>
      <c r="F618" s="4">
        <v>3327</v>
      </c>
      <c r="G618" s="4">
        <v>1454083</v>
      </c>
      <c r="H618" s="4">
        <v>1041700</v>
      </c>
      <c r="I618" s="4">
        <v>3183515</v>
      </c>
      <c r="J618" s="4">
        <v>684404</v>
      </c>
      <c r="K618" s="4">
        <v>684404</v>
      </c>
    </row>
    <row r="619" spans="1:11" x14ac:dyDescent="0.35">
      <c r="A619" t="s">
        <v>442</v>
      </c>
      <c r="B619" t="s">
        <v>2156</v>
      </c>
      <c r="D619" s="4">
        <v>1004259</v>
      </c>
      <c r="E619" s="4">
        <v>3547</v>
      </c>
      <c r="F619" s="4">
        <v>981743</v>
      </c>
      <c r="G619" s="4">
        <v>9000</v>
      </c>
      <c r="H619" s="4">
        <v>1562990</v>
      </c>
      <c r="I619" s="4">
        <v>3561539</v>
      </c>
      <c r="J619" s="4">
        <v>1007806</v>
      </c>
      <c r="K619" s="4">
        <v>1004259</v>
      </c>
    </row>
    <row r="620" spans="1:11" x14ac:dyDescent="0.35">
      <c r="A620" t="s">
        <v>442</v>
      </c>
      <c r="B620" t="s">
        <v>2163</v>
      </c>
      <c r="D620" s="4">
        <v>596412</v>
      </c>
      <c r="I620" s="4">
        <v>596412</v>
      </c>
      <c r="J620" s="4">
        <v>596412</v>
      </c>
      <c r="K620" s="4">
        <v>596412</v>
      </c>
    </row>
    <row r="621" spans="1:11" x14ac:dyDescent="0.35">
      <c r="A621" t="s">
        <v>442</v>
      </c>
      <c r="B621" t="s">
        <v>2165</v>
      </c>
      <c r="H621" s="4">
        <v>28279</v>
      </c>
      <c r="I621" s="4">
        <v>28279</v>
      </c>
      <c r="J621">
        <v>0</v>
      </c>
      <c r="K621" s="4">
        <v>0</v>
      </c>
    </row>
    <row r="622" spans="1:11" x14ac:dyDescent="0.35">
      <c r="A622" t="s">
        <v>442</v>
      </c>
      <c r="B622" t="s">
        <v>2169</v>
      </c>
      <c r="F622" s="4">
        <v>666000</v>
      </c>
      <c r="H622" s="4">
        <v>144000</v>
      </c>
      <c r="I622" s="4">
        <v>810000</v>
      </c>
      <c r="J622">
        <v>0</v>
      </c>
      <c r="K622" s="4">
        <v>0</v>
      </c>
    </row>
    <row r="623" spans="1:11" x14ac:dyDescent="0.35">
      <c r="A623" t="s">
        <v>442</v>
      </c>
      <c r="B623" t="s">
        <v>2170</v>
      </c>
      <c r="D623" s="4">
        <v>15559864</v>
      </c>
      <c r="E623" s="4">
        <v>2290195</v>
      </c>
      <c r="F623" s="4">
        <v>5362914</v>
      </c>
      <c r="G623" s="4">
        <v>1463083</v>
      </c>
      <c r="H623" s="4">
        <v>2866070</v>
      </c>
      <c r="I623" s="4">
        <v>27542126</v>
      </c>
      <c r="J623" s="4">
        <v>17850059</v>
      </c>
      <c r="K623" s="4">
        <v>15559864</v>
      </c>
    </row>
    <row r="624" spans="1:11" x14ac:dyDescent="0.35">
      <c r="A624" t="s">
        <v>447</v>
      </c>
      <c r="B624" t="s">
        <v>2121</v>
      </c>
      <c r="D624" s="4">
        <v>9047418</v>
      </c>
      <c r="E624" s="4">
        <v>219721</v>
      </c>
      <c r="F624" s="4">
        <v>7395298</v>
      </c>
      <c r="H624" s="4">
        <v>131400</v>
      </c>
      <c r="I624" s="4">
        <v>16793837</v>
      </c>
      <c r="J624" s="4">
        <v>9267139</v>
      </c>
      <c r="K624" s="4">
        <v>9047418</v>
      </c>
    </row>
    <row r="625" spans="1:11" x14ac:dyDescent="0.35">
      <c r="A625" t="s">
        <v>447</v>
      </c>
      <c r="B625" t="s">
        <v>2125</v>
      </c>
      <c r="D625" s="4">
        <v>6605709</v>
      </c>
      <c r="F625" s="4">
        <v>3607973</v>
      </c>
      <c r="G625" s="4">
        <v>2362464</v>
      </c>
      <c r="H625" s="4">
        <v>1675546</v>
      </c>
      <c r="I625" s="4">
        <v>14251692</v>
      </c>
      <c r="J625" s="4">
        <v>6605709</v>
      </c>
      <c r="K625" s="4">
        <v>6605709</v>
      </c>
    </row>
    <row r="626" spans="1:11" x14ac:dyDescent="0.35">
      <c r="A626" t="s">
        <v>447</v>
      </c>
      <c r="B626" t="s">
        <v>2127</v>
      </c>
      <c r="F626" s="4">
        <v>1600000</v>
      </c>
      <c r="I626" s="4">
        <v>1600000</v>
      </c>
      <c r="J626">
        <v>0</v>
      </c>
      <c r="K626" s="4">
        <v>0</v>
      </c>
    </row>
    <row r="627" spans="1:11" x14ac:dyDescent="0.35">
      <c r="A627" t="s">
        <v>447</v>
      </c>
      <c r="B627" t="s">
        <v>2141</v>
      </c>
      <c r="D627" s="4">
        <v>1512642</v>
      </c>
      <c r="E627" s="4">
        <v>301790</v>
      </c>
      <c r="F627" s="4">
        <v>2831191</v>
      </c>
      <c r="H627" s="4">
        <v>56114</v>
      </c>
      <c r="I627" s="4">
        <v>4701737</v>
      </c>
      <c r="J627" s="4">
        <v>1814432</v>
      </c>
      <c r="K627" s="4">
        <v>1512642</v>
      </c>
    </row>
    <row r="628" spans="1:11" x14ac:dyDescent="0.35">
      <c r="A628" t="s">
        <v>447</v>
      </c>
      <c r="B628" t="s">
        <v>2156</v>
      </c>
      <c r="D628" s="4">
        <v>134185</v>
      </c>
      <c r="E628" s="4">
        <v>53500</v>
      </c>
      <c r="F628" s="4">
        <v>4359104</v>
      </c>
      <c r="G628" s="4">
        <v>10836915</v>
      </c>
      <c r="H628" s="4">
        <v>6118400</v>
      </c>
      <c r="I628" s="4">
        <v>21502104</v>
      </c>
      <c r="J628" s="4">
        <v>187685</v>
      </c>
      <c r="K628" s="4">
        <v>134185</v>
      </c>
    </row>
    <row r="629" spans="1:11" x14ac:dyDescent="0.35">
      <c r="A629" t="s">
        <v>447</v>
      </c>
      <c r="B629" t="s">
        <v>2163</v>
      </c>
      <c r="D629" s="4">
        <v>1577483</v>
      </c>
      <c r="F629" s="4">
        <v>41264</v>
      </c>
      <c r="I629" s="4">
        <v>1618747</v>
      </c>
      <c r="J629" s="4">
        <v>1577483</v>
      </c>
      <c r="K629" s="4">
        <v>1577483</v>
      </c>
    </row>
    <row r="630" spans="1:11" x14ac:dyDescent="0.35">
      <c r="A630" t="s">
        <v>447</v>
      </c>
      <c r="B630" t="s">
        <v>2165</v>
      </c>
      <c r="D630" s="4">
        <v>9426</v>
      </c>
      <c r="I630" s="4">
        <v>9426</v>
      </c>
      <c r="J630" s="4">
        <v>9426</v>
      </c>
      <c r="K630" s="4">
        <v>9426</v>
      </c>
    </row>
    <row r="631" spans="1:11" x14ac:dyDescent="0.35">
      <c r="A631" t="s">
        <v>447</v>
      </c>
      <c r="B631" t="s">
        <v>2169</v>
      </c>
      <c r="E631" s="4">
        <v>125000</v>
      </c>
      <c r="H631" s="4">
        <v>1050000</v>
      </c>
      <c r="I631" s="4">
        <v>1175000</v>
      </c>
      <c r="J631">
        <v>125000</v>
      </c>
      <c r="K631" s="4">
        <v>0</v>
      </c>
    </row>
    <row r="632" spans="1:11" x14ac:dyDescent="0.35">
      <c r="A632" t="s">
        <v>447</v>
      </c>
      <c r="B632" t="s">
        <v>2170</v>
      </c>
      <c r="D632" s="4">
        <v>18886863</v>
      </c>
      <c r="E632" s="4">
        <v>700011</v>
      </c>
      <c r="F632" s="4">
        <v>19834830</v>
      </c>
      <c r="G632" s="4">
        <v>13199379</v>
      </c>
      <c r="H632" s="4">
        <v>9031460</v>
      </c>
      <c r="I632" s="4">
        <v>61652543</v>
      </c>
      <c r="J632" s="4">
        <v>19586874</v>
      </c>
      <c r="K632" s="4">
        <v>18886863</v>
      </c>
    </row>
    <row r="633" spans="1:11" x14ac:dyDescent="0.35">
      <c r="A633" t="s">
        <v>452</v>
      </c>
      <c r="B633" t="s">
        <v>2121</v>
      </c>
      <c r="D633" s="4">
        <v>5509672</v>
      </c>
      <c r="E633" s="4">
        <v>286459</v>
      </c>
      <c r="F633" s="4">
        <v>4768195</v>
      </c>
      <c r="G633" s="4">
        <v>858838</v>
      </c>
      <c r="H633" s="4">
        <v>412088</v>
      </c>
      <c r="I633" s="4">
        <v>11835252</v>
      </c>
      <c r="J633" s="4">
        <v>5796131</v>
      </c>
      <c r="K633" s="4">
        <v>5509672</v>
      </c>
    </row>
    <row r="634" spans="1:11" x14ac:dyDescent="0.35">
      <c r="A634" t="s">
        <v>452</v>
      </c>
      <c r="B634" t="s">
        <v>2125</v>
      </c>
      <c r="D634" s="4">
        <v>10197528</v>
      </c>
      <c r="E634" s="4">
        <v>2738246</v>
      </c>
      <c r="F634" s="4">
        <v>1975270</v>
      </c>
      <c r="G634" s="4">
        <v>2940000</v>
      </c>
      <c r="I634" s="4">
        <v>17851044</v>
      </c>
      <c r="J634" s="4">
        <v>12935774</v>
      </c>
      <c r="K634" s="4">
        <v>10197528</v>
      </c>
    </row>
    <row r="635" spans="1:11" x14ac:dyDescent="0.35">
      <c r="A635" t="s">
        <v>452</v>
      </c>
      <c r="B635" t="s">
        <v>2127</v>
      </c>
      <c r="D635" s="4">
        <v>24640</v>
      </c>
      <c r="E635" s="4">
        <v>1600000</v>
      </c>
      <c r="I635" s="4">
        <v>1624640</v>
      </c>
      <c r="J635" s="4">
        <v>1624640</v>
      </c>
      <c r="K635" s="4">
        <v>24640</v>
      </c>
    </row>
    <row r="636" spans="1:11" x14ac:dyDescent="0.35">
      <c r="A636" t="s">
        <v>452</v>
      </c>
      <c r="B636" t="s">
        <v>2141</v>
      </c>
      <c r="D636" s="4">
        <v>723945</v>
      </c>
      <c r="E636" s="4">
        <v>415821</v>
      </c>
      <c r="F636" s="4">
        <v>692856</v>
      </c>
      <c r="G636" s="4">
        <v>1527619</v>
      </c>
      <c r="H636" s="4">
        <v>114166</v>
      </c>
      <c r="I636" s="4">
        <v>3474407</v>
      </c>
      <c r="J636" s="4">
        <v>1139766</v>
      </c>
      <c r="K636" s="4">
        <v>723945</v>
      </c>
    </row>
    <row r="637" spans="1:11" x14ac:dyDescent="0.35">
      <c r="A637" t="s">
        <v>452</v>
      </c>
      <c r="B637" t="s">
        <v>2156</v>
      </c>
      <c r="D637" s="4">
        <v>1369123</v>
      </c>
      <c r="E637" s="4">
        <v>161252</v>
      </c>
      <c r="F637" s="4">
        <v>20462</v>
      </c>
      <c r="G637" s="4">
        <v>14189</v>
      </c>
      <c r="H637" s="4">
        <v>4304267</v>
      </c>
      <c r="I637" s="4">
        <v>5869294</v>
      </c>
      <c r="J637" s="4">
        <v>1530375</v>
      </c>
      <c r="K637" s="4">
        <v>1369123</v>
      </c>
    </row>
    <row r="638" spans="1:11" x14ac:dyDescent="0.35">
      <c r="A638" t="s">
        <v>452</v>
      </c>
      <c r="B638" t="s">
        <v>2163</v>
      </c>
      <c r="D638" s="4">
        <v>338449</v>
      </c>
      <c r="I638" s="4">
        <v>338449</v>
      </c>
      <c r="J638" s="4">
        <v>338449</v>
      </c>
      <c r="K638" s="4">
        <v>338449</v>
      </c>
    </row>
    <row r="639" spans="1:11" x14ac:dyDescent="0.35">
      <c r="A639" t="s">
        <v>452</v>
      </c>
      <c r="B639" t="s">
        <v>2169</v>
      </c>
      <c r="H639" s="4">
        <v>505200</v>
      </c>
      <c r="I639" s="4">
        <v>505200</v>
      </c>
      <c r="J639">
        <v>0</v>
      </c>
      <c r="K639" s="4">
        <v>0</v>
      </c>
    </row>
    <row r="640" spans="1:11" x14ac:dyDescent="0.35">
      <c r="A640" t="s">
        <v>452</v>
      </c>
      <c r="B640" t="s">
        <v>2170</v>
      </c>
      <c r="D640" s="4">
        <v>18163358</v>
      </c>
      <c r="E640" s="4">
        <v>5201778</v>
      </c>
      <c r="F640" s="4">
        <v>7456784</v>
      </c>
      <c r="G640" s="4">
        <v>5340646</v>
      </c>
      <c r="H640" s="4">
        <v>5335720</v>
      </c>
      <c r="I640" s="4">
        <v>41498286</v>
      </c>
      <c r="J640" s="4">
        <v>23365136</v>
      </c>
      <c r="K640" s="4">
        <v>18163358</v>
      </c>
    </row>
    <row r="641" spans="1:11" x14ac:dyDescent="0.35">
      <c r="A641" t="s">
        <v>456</v>
      </c>
      <c r="B641" t="s">
        <v>2121</v>
      </c>
      <c r="D641" s="4">
        <v>7327908</v>
      </c>
      <c r="E641" s="4">
        <v>85183</v>
      </c>
      <c r="F641" s="4">
        <v>4080236</v>
      </c>
      <c r="H641" s="4">
        <v>35550</v>
      </c>
      <c r="I641" s="4">
        <v>11528877</v>
      </c>
      <c r="J641" s="4">
        <v>7413091</v>
      </c>
      <c r="K641" s="4">
        <v>7327908</v>
      </c>
    </row>
    <row r="642" spans="1:11" x14ac:dyDescent="0.35">
      <c r="A642" t="s">
        <v>456</v>
      </c>
      <c r="B642" t="s">
        <v>2125</v>
      </c>
      <c r="D642" s="4">
        <v>12019885</v>
      </c>
      <c r="F642" s="4">
        <v>4730000</v>
      </c>
      <c r="I642" s="4">
        <v>16749885</v>
      </c>
      <c r="J642" s="4">
        <v>12019885</v>
      </c>
      <c r="K642" s="4">
        <v>12019885</v>
      </c>
    </row>
    <row r="643" spans="1:11" x14ac:dyDescent="0.35">
      <c r="A643" t="s">
        <v>456</v>
      </c>
      <c r="B643" t="s">
        <v>2127</v>
      </c>
      <c r="E643" s="4">
        <v>800000</v>
      </c>
      <c r="I643" s="4">
        <v>800000</v>
      </c>
      <c r="J643">
        <v>800000</v>
      </c>
      <c r="K643" s="4">
        <v>0</v>
      </c>
    </row>
    <row r="644" spans="1:11" x14ac:dyDescent="0.35">
      <c r="A644" t="s">
        <v>456</v>
      </c>
      <c r="B644" t="s">
        <v>2141</v>
      </c>
      <c r="D644" s="4">
        <v>1176930</v>
      </c>
      <c r="E644" s="4">
        <v>232207</v>
      </c>
      <c r="F644" s="4">
        <v>1556266</v>
      </c>
      <c r="I644" s="4">
        <v>2965404</v>
      </c>
      <c r="J644" s="4">
        <v>1409137</v>
      </c>
      <c r="K644" s="4">
        <v>1176930</v>
      </c>
    </row>
    <row r="645" spans="1:11" x14ac:dyDescent="0.35">
      <c r="A645" t="s">
        <v>456</v>
      </c>
      <c r="B645" t="s">
        <v>2156</v>
      </c>
      <c r="D645" s="4">
        <v>879036</v>
      </c>
      <c r="E645" s="4">
        <v>218600</v>
      </c>
      <c r="F645" s="4">
        <v>48085</v>
      </c>
      <c r="H645" s="4">
        <v>3707503</v>
      </c>
      <c r="I645" s="4">
        <v>4853224</v>
      </c>
      <c r="J645" s="4">
        <v>1097636</v>
      </c>
      <c r="K645" s="4">
        <v>879036</v>
      </c>
    </row>
    <row r="646" spans="1:11" x14ac:dyDescent="0.35">
      <c r="A646" t="s">
        <v>456</v>
      </c>
      <c r="B646" t="s">
        <v>2163</v>
      </c>
      <c r="D646" s="4">
        <v>140008</v>
      </c>
      <c r="I646" s="4">
        <v>140008</v>
      </c>
      <c r="J646" s="4">
        <v>140008</v>
      </c>
      <c r="K646" s="4">
        <v>140008</v>
      </c>
    </row>
    <row r="647" spans="1:11" x14ac:dyDescent="0.35">
      <c r="A647" t="s">
        <v>456</v>
      </c>
      <c r="B647" t="s">
        <v>2169</v>
      </c>
      <c r="H647" s="4">
        <v>337200</v>
      </c>
      <c r="I647" s="4">
        <v>337200</v>
      </c>
      <c r="J647">
        <v>0</v>
      </c>
      <c r="K647" s="4">
        <v>0</v>
      </c>
    </row>
    <row r="648" spans="1:11" x14ac:dyDescent="0.35">
      <c r="A648" t="s">
        <v>456</v>
      </c>
      <c r="B648" t="s">
        <v>2170</v>
      </c>
      <c r="D648" s="4">
        <v>21543767</v>
      </c>
      <c r="E648" s="4">
        <v>1335991</v>
      </c>
      <c r="F648" s="4">
        <v>10414588</v>
      </c>
      <c r="H648" s="4">
        <v>4080253</v>
      </c>
      <c r="I648" s="4">
        <v>37374598</v>
      </c>
      <c r="J648" s="4">
        <v>22879758</v>
      </c>
      <c r="K648" s="4">
        <v>21543767</v>
      </c>
    </row>
    <row r="649" spans="1:11" x14ac:dyDescent="0.35">
      <c r="A649" t="s">
        <v>461</v>
      </c>
      <c r="B649" t="s">
        <v>2121</v>
      </c>
      <c r="D649" s="4">
        <v>9065815</v>
      </c>
      <c r="E649" s="4">
        <v>69924</v>
      </c>
      <c r="F649" s="4">
        <v>6674389</v>
      </c>
      <c r="H649" s="4">
        <v>53550</v>
      </c>
      <c r="I649" s="4">
        <v>15863678</v>
      </c>
      <c r="J649" s="4">
        <v>9135739</v>
      </c>
      <c r="K649" s="4">
        <v>9065815</v>
      </c>
    </row>
    <row r="650" spans="1:11" x14ac:dyDescent="0.35">
      <c r="A650" t="s">
        <v>461</v>
      </c>
      <c r="B650" t="s">
        <v>2125</v>
      </c>
      <c r="D650" s="4">
        <v>15908453</v>
      </c>
      <c r="F650" s="4">
        <v>6935000</v>
      </c>
      <c r="I650" s="4">
        <v>22843453</v>
      </c>
      <c r="J650" s="4">
        <v>15908453</v>
      </c>
      <c r="K650" s="4">
        <v>15908453</v>
      </c>
    </row>
    <row r="651" spans="1:11" x14ac:dyDescent="0.35">
      <c r="A651" t="s">
        <v>461</v>
      </c>
      <c r="B651" t="s">
        <v>2127</v>
      </c>
      <c r="D651" s="4">
        <v>11380</v>
      </c>
      <c r="E651" s="4">
        <v>400000</v>
      </c>
      <c r="I651" s="4">
        <v>411380</v>
      </c>
      <c r="J651" s="4">
        <v>411380</v>
      </c>
      <c r="K651" s="4">
        <v>11380</v>
      </c>
    </row>
    <row r="652" spans="1:11" x14ac:dyDescent="0.35">
      <c r="A652" t="s">
        <v>461</v>
      </c>
      <c r="B652" t="s">
        <v>2141</v>
      </c>
      <c r="D652" s="4">
        <v>2397550</v>
      </c>
      <c r="E652" s="4">
        <v>21095</v>
      </c>
      <c r="F652" s="4">
        <v>2759848</v>
      </c>
      <c r="H652" s="4">
        <v>110390</v>
      </c>
      <c r="I652" s="4">
        <v>5288884</v>
      </c>
      <c r="J652" s="4">
        <v>2418645</v>
      </c>
      <c r="K652" s="4">
        <v>2397550</v>
      </c>
    </row>
    <row r="653" spans="1:11" x14ac:dyDescent="0.35">
      <c r="A653" t="s">
        <v>461</v>
      </c>
      <c r="B653" t="s">
        <v>2156</v>
      </c>
      <c r="D653" s="4">
        <v>1119070</v>
      </c>
      <c r="E653" s="4">
        <v>654445</v>
      </c>
      <c r="F653" s="4">
        <v>69126</v>
      </c>
      <c r="G653" s="4">
        <v>2193720</v>
      </c>
      <c r="H653" s="4">
        <v>4931005</v>
      </c>
      <c r="I653" s="4">
        <v>8967366</v>
      </c>
      <c r="J653" s="4">
        <v>1773515</v>
      </c>
      <c r="K653" s="4">
        <v>1119070</v>
      </c>
    </row>
    <row r="654" spans="1:11" x14ac:dyDescent="0.35">
      <c r="A654" t="s">
        <v>461</v>
      </c>
      <c r="B654" t="s">
        <v>2163</v>
      </c>
      <c r="D654" s="4">
        <v>666965</v>
      </c>
      <c r="I654" s="4">
        <v>666965</v>
      </c>
      <c r="J654" s="4">
        <v>666965</v>
      </c>
      <c r="K654" s="4">
        <v>666965</v>
      </c>
    </row>
    <row r="655" spans="1:11" x14ac:dyDescent="0.35">
      <c r="A655" t="s">
        <v>461</v>
      </c>
      <c r="B655" t="s">
        <v>2169</v>
      </c>
      <c r="H655" s="4">
        <v>522000</v>
      </c>
      <c r="I655" s="4">
        <v>522000</v>
      </c>
      <c r="J655">
        <v>0</v>
      </c>
      <c r="K655" s="4">
        <v>0</v>
      </c>
    </row>
    <row r="656" spans="1:11" x14ac:dyDescent="0.35">
      <c r="A656" t="s">
        <v>461</v>
      </c>
      <c r="B656" t="s">
        <v>2170</v>
      </c>
      <c r="D656" s="4">
        <v>29169232</v>
      </c>
      <c r="E656" s="4">
        <v>1145465</v>
      </c>
      <c r="F656" s="4">
        <v>16438363</v>
      </c>
      <c r="G656" s="4">
        <v>2193720</v>
      </c>
      <c r="H656" s="4">
        <v>5616945</v>
      </c>
      <c r="I656" s="4">
        <v>54563725</v>
      </c>
      <c r="J656" s="4">
        <v>30314697</v>
      </c>
      <c r="K656" s="4">
        <v>29169232</v>
      </c>
    </row>
    <row r="657" spans="1:11" x14ac:dyDescent="0.35">
      <c r="A657" t="s">
        <v>463</v>
      </c>
      <c r="B657" t="s">
        <v>2121</v>
      </c>
      <c r="D657" s="4">
        <v>9612801</v>
      </c>
      <c r="E657" s="4">
        <v>3854</v>
      </c>
      <c r="F657" s="4">
        <v>3324956</v>
      </c>
      <c r="H657" s="4">
        <v>69300</v>
      </c>
      <c r="I657" s="4">
        <v>13010911</v>
      </c>
      <c r="J657" s="4">
        <v>9616655</v>
      </c>
      <c r="K657" s="4">
        <v>9612801</v>
      </c>
    </row>
    <row r="658" spans="1:11" x14ac:dyDescent="0.35">
      <c r="A658" t="s">
        <v>463</v>
      </c>
      <c r="B658" t="s">
        <v>2125</v>
      </c>
      <c r="D658" s="4">
        <v>12714394</v>
      </c>
      <c r="F658" s="4">
        <v>5000000</v>
      </c>
      <c r="G658" s="4">
        <v>67568</v>
      </c>
      <c r="I658" s="4">
        <v>17781962</v>
      </c>
      <c r="J658" s="4">
        <v>12714394</v>
      </c>
      <c r="K658" s="4">
        <v>12714394</v>
      </c>
    </row>
    <row r="659" spans="1:11" x14ac:dyDescent="0.35">
      <c r="A659" t="s">
        <v>463</v>
      </c>
      <c r="B659" t="s">
        <v>2127</v>
      </c>
      <c r="E659" s="4">
        <v>800000</v>
      </c>
      <c r="I659" s="4">
        <v>800000</v>
      </c>
      <c r="J659">
        <v>800000</v>
      </c>
      <c r="K659" s="4">
        <v>0</v>
      </c>
    </row>
    <row r="660" spans="1:11" x14ac:dyDescent="0.35">
      <c r="A660" t="s">
        <v>463</v>
      </c>
      <c r="B660" t="s">
        <v>2141</v>
      </c>
      <c r="D660" s="4">
        <v>535687</v>
      </c>
      <c r="E660" s="4">
        <v>112421</v>
      </c>
      <c r="F660" s="4">
        <v>2427575</v>
      </c>
      <c r="H660" s="4">
        <v>108703</v>
      </c>
      <c r="I660" s="4">
        <v>3184386</v>
      </c>
      <c r="J660" s="4">
        <v>648108</v>
      </c>
      <c r="K660" s="4">
        <v>535687</v>
      </c>
    </row>
    <row r="661" spans="1:11" x14ac:dyDescent="0.35">
      <c r="A661" t="s">
        <v>463</v>
      </c>
      <c r="B661" t="s">
        <v>2156</v>
      </c>
      <c r="D661" s="4">
        <v>199556</v>
      </c>
      <c r="E661" s="4">
        <v>24019</v>
      </c>
      <c r="F661" s="4">
        <v>481664</v>
      </c>
      <c r="G661" s="4">
        <v>161252</v>
      </c>
      <c r="H661" s="4">
        <v>3934826</v>
      </c>
      <c r="I661" s="4">
        <v>4801317</v>
      </c>
      <c r="J661" s="4">
        <v>223575</v>
      </c>
      <c r="K661" s="4">
        <v>199556</v>
      </c>
    </row>
    <row r="662" spans="1:11" x14ac:dyDescent="0.35">
      <c r="A662" t="s">
        <v>463</v>
      </c>
      <c r="B662" t="s">
        <v>2163</v>
      </c>
      <c r="D662" s="4">
        <v>253523</v>
      </c>
      <c r="I662" s="4">
        <v>253523</v>
      </c>
      <c r="J662" s="4">
        <v>253523</v>
      </c>
      <c r="K662" s="4">
        <v>253523</v>
      </c>
    </row>
    <row r="663" spans="1:11" x14ac:dyDescent="0.35">
      <c r="A663" t="s">
        <v>463</v>
      </c>
      <c r="B663" t="s">
        <v>2169</v>
      </c>
      <c r="H663" s="4">
        <v>456000</v>
      </c>
      <c r="I663" s="4">
        <v>456000</v>
      </c>
      <c r="J663">
        <v>0</v>
      </c>
      <c r="K663" s="4">
        <v>0</v>
      </c>
    </row>
    <row r="664" spans="1:11" x14ac:dyDescent="0.35">
      <c r="A664" t="s">
        <v>463</v>
      </c>
      <c r="B664" t="s">
        <v>2170</v>
      </c>
      <c r="D664" s="4">
        <v>23315960</v>
      </c>
      <c r="E664" s="4">
        <v>940293</v>
      </c>
      <c r="F664" s="4">
        <v>11234195</v>
      </c>
      <c r="G664" s="4">
        <v>228820</v>
      </c>
      <c r="H664" s="4">
        <v>4568829</v>
      </c>
      <c r="I664" s="4">
        <v>40288098</v>
      </c>
      <c r="J664" s="4">
        <v>24256253</v>
      </c>
      <c r="K664" s="4">
        <v>23315960</v>
      </c>
    </row>
    <row r="665" spans="1:11" x14ac:dyDescent="0.35">
      <c r="A665" t="s">
        <v>466</v>
      </c>
      <c r="B665" t="s">
        <v>2121</v>
      </c>
      <c r="D665" s="4">
        <v>27039516</v>
      </c>
      <c r="E665" s="4">
        <v>287935</v>
      </c>
      <c r="F665" s="4">
        <v>8698200</v>
      </c>
      <c r="H665" s="4">
        <v>241764</v>
      </c>
      <c r="I665" s="4">
        <v>36267415</v>
      </c>
      <c r="J665" s="4">
        <v>27327451</v>
      </c>
      <c r="K665" s="4">
        <v>27039516</v>
      </c>
    </row>
    <row r="666" spans="1:11" x14ac:dyDescent="0.35">
      <c r="A666" t="s">
        <v>466</v>
      </c>
      <c r="B666" t="s">
        <v>2125</v>
      </c>
      <c r="D666" s="4">
        <v>41638367</v>
      </c>
      <c r="E666" s="4">
        <v>1568</v>
      </c>
      <c r="F666" s="4">
        <v>216922</v>
      </c>
      <c r="I666" s="4">
        <v>41856858</v>
      </c>
      <c r="J666" s="4">
        <v>41639935</v>
      </c>
      <c r="K666" s="4">
        <v>41638367</v>
      </c>
    </row>
    <row r="667" spans="1:11" x14ac:dyDescent="0.35">
      <c r="A667" t="s">
        <v>466</v>
      </c>
      <c r="B667" t="s">
        <v>2141</v>
      </c>
      <c r="D667" s="4">
        <v>754315</v>
      </c>
      <c r="E667" s="4">
        <v>0</v>
      </c>
      <c r="F667" s="4">
        <v>943515</v>
      </c>
      <c r="H667" s="4">
        <v>25077</v>
      </c>
      <c r="I667" s="4">
        <v>1722907</v>
      </c>
      <c r="J667" s="4">
        <v>754315</v>
      </c>
      <c r="K667" s="4">
        <v>754315</v>
      </c>
    </row>
    <row r="668" spans="1:11" x14ac:dyDescent="0.35">
      <c r="A668" t="s">
        <v>466</v>
      </c>
      <c r="B668" t="s">
        <v>2156</v>
      </c>
      <c r="D668" s="4">
        <v>4291806</v>
      </c>
      <c r="E668" s="4">
        <v>11432859</v>
      </c>
      <c r="F668" s="4">
        <v>19485000</v>
      </c>
      <c r="G668" s="4">
        <v>158660</v>
      </c>
      <c r="H668" s="4">
        <v>3096975</v>
      </c>
      <c r="I668" s="4">
        <v>38465301</v>
      </c>
      <c r="J668" s="4">
        <v>15724665</v>
      </c>
      <c r="K668" s="4">
        <v>4291806</v>
      </c>
    </row>
    <row r="669" spans="1:11" x14ac:dyDescent="0.35">
      <c r="A669" t="s">
        <v>466</v>
      </c>
      <c r="B669" t="s">
        <v>2163</v>
      </c>
      <c r="D669" s="4">
        <v>14657573</v>
      </c>
      <c r="E669" s="4">
        <v>118842</v>
      </c>
      <c r="I669" s="4">
        <v>14776415</v>
      </c>
      <c r="J669" s="4">
        <v>14776415</v>
      </c>
      <c r="K669" s="4">
        <v>14657573</v>
      </c>
    </row>
    <row r="670" spans="1:11" x14ac:dyDescent="0.35">
      <c r="A670" t="s">
        <v>466</v>
      </c>
      <c r="B670" t="s">
        <v>2165</v>
      </c>
      <c r="D670" s="4">
        <v>749399</v>
      </c>
      <c r="I670" s="4">
        <v>749399</v>
      </c>
      <c r="J670" s="4">
        <v>749399</v>
      </c>
      <c r="K670" s="4">
        <v>749399</v>
      </c>
    </row>
    <row r="671" spans="1:11" x14ac:dyDescent="0.35">
      <c r="A671" t="s">
        <v>466</v>
      </c>
      <c r="B671" t="s">
        <v>2169</v>
      </c>
      <c r="E671" s="4">
        <v>8766000</v>
      </c>
      <c r="H671" s="4">
        <v>1125000</v>
      </c>
      <c r="I671" s="4">
        <v>9891000</v>
      </c>
      <c r="J671">
        <v>8766000</v>
      </c>
      <c r="K671" s="4">
        <v>0</v>
      </c>
    </row>
    <row r="672" spans="1:11" x14ac:dyDescent="0.35">
      <c r="A672" t="s">
        <v>466</v>
      </c>
      <c r="B672" t="s">
        <v>2170</v>
      </c>
      <c r="D672" s="4">
        <v>89130977</v>
      </c>
      <c r="E672" s="4">
        <v>20607204</v>
      </c>
      <c r="F672" s="4">
        <v>29343637</v>
      </c>
      <c r="G672" s="4">
        <v>158660</v>
      </c>
      <c r="H672" s="4">
        <v>4488816</v>
      </c>
      <c r="I672" s="4">
        <v>143729295</v>
      </c>
      <c r="J672" s="4">
        <v>109738181</v>
      </c>
      <c r="K672" s="4">
        <v>89130977</v>
      </c>
    </row>
    <row r="673" spans="1:11" x14ac:dyDescent="0.35">
      <c r="A673" t="s">
        <v>473</v>
      </c>
      <c r="B673" t="s">
        <v>2121</v>
      </c>
      <c r="D673" s="4">
        <v>56898431</v>
      </c>
      <c r="E673" s="4">
        <v>941618</v>
      </c>
      <c r="F673" s="4">
        <v>13459600</v>
      </c>
      <c r="H673" s="4">
        <v>3458725</v>
      </c>
      <c r="I673" s="4">
        <v>74758375</v>
      </c>
      <c r="J673" s="4">
        <v>57840049</v>
      </c>
      <c r="K673" s="4">
        <v>56898431</v>
      </c>
    </row>
    <row r="674" spans="1:11" x14ac:dyDescent="0.35">
      <c r="A674" t="s">
        <v>473</v>
      </c>
      <c r="B674" t="s">
        <v>2125</v>
      </c>
      <c r="D674" s="4">
        <v>48557434</v>
      </c>
      <c r="E674" s="4">
        <v>4981</v>
      </c>
      <c r="F674" s="4">
        <v>2523970</v>
      </c>
      <c r="I674" s="4">
        <v>51086385</v>
      </c>
      <c r="J674" s="4">
        <v>48562415</v>
      </c>
      <c r="K674" s="4">
        <v>48557434</v>
      </c>
    </row>
    <row r="675" spans="1:11" x14ac:dyDescent="0.35">
      <c r="A675" t="s">
        <v>473</v>
      </c>
      <c r="B675" t="s">
        <v>2127</v>
      </c>
      <c r="H675" s="4">
        <v>9796485</v>
      </c>
      <c r="I675" s="4">
        <v>9796485</v>
      </c>
      <c r="J675">
        <v>0</v>
      </c>
      <c r="K675" s="4">
        <v>0</v>
      </c>
    </row>
    <row r="676" spans="1:11" x14ac:dyDescent="0.35">
      <c r="A676" t="s">
        <v>473</v>
      </c>
      <c r="B676" t="s">
        <v>2141</v>
      </c>
      <c r="D676" s="4">
        <v>2195268</v>
      </c>
      <c r="E676" s="4">
        <v>2373820</v>
      </c>
      <c r="F676" s="4">
        <v>1835338</v>
      </c>
      <c r="G676" s="4">
        <v>1088747</v>
      </c>
      <c r="H676" s="4">
        <v>8088159</v>
      </c>
      <c r="I676" s="4">
        <v>15581331</v>
      </c>
      <c r="J676" s="4">
        <v>4569088</v>
      </c>
      <c r="K676" s="4">
        <v>2195268</v>
      </c>
    </row>
    <row r="677" spans="1:11" x14ac:dyDescent="0.35">
      <c r="A677" t="s">
        <v>473</v>
      </c>
      <c r="B677" t="s">
        <v>2156</v>
      </c>
      <c r="D677" s="4">
        <v>2157314</v>
      </c>
      <c r="E677" s="4">
        <v>10954246</v>
      </c>
      <c r="F677" s="4">
        <v>4842495</v>
      </c>
      <c r="G677" s="4">
        <v>292948</v>
      </c>
      <c r="H677" s="4">
        <v>9589848</v>
      </c>
      <c r="I677" s="4">
        <v>27836851</v>
      </c>
      <c r="J677" s="4">
        <v>13111560</v>
      </c>
      <c r="K677" s="4">
        <v>2157314</v>
      </c>
    </row>
    <row r="678" spans="1:11" x14ac:dyDescent="0.35">
      <c r="A678" t="s">
        <v>473</v>
      </c>
      <c r="B678" t="s">
        <v>2163</v>
      </c>
      <c r="D678" s="4">
        <v>8311276</v>
      </c>
      <c r="F678" s="4">
        <v>465573</v>
      </c>
      <c r="I678" s="4">
        <v>8776849</v>
      </c>
      <c r="J678" s="4">
        <v>8311276</v>
      </c>
      <c r="K678" s="4">
        <v>8311276</v>
      </c>
    </row>
    <row r="679" spans="1:11" x14ac:dyDescent="0.35">
      <c r="A679" t="s">
        <v>473</v>
      </c>
      <c r="B679" t="s">
        <v>2165</v>
      </c>
      <c r="D679" s="4">
        <v>4269</v>
      </c>
      <c r="F679" s="4">
        <v>70698</v>
      </c>
      <c r="I679" s="4">
        <v>74967</v>
      </c>
      <c r="J679" s="4">
        <v>4269</v>
      </c>
      <c r="K679" s="4">
        <v>4269</v>
      </c>
    </row>
    <row r="680" spans="1:11" x14ac:dyDescent="0.35">
      <c r="A680" t="s">
        <v>473</v>
      </c>
      <c r="B680" t="s">
        <v>2169</v>
      </c>
      <c r="E680" s="4">
        <v>125000</v>
      </c>
      <c r="F680" s="4">
        <v>2842500</v>
      </c>
      <c r="H680" s="4">
        <v>720000</v>
      </c>
      <c r="I680" s="4">
        <v>3687500</v>
      </c>
      <c r="J680">
        <v>125000</v>
      </c>
      <c r="K680" s="4">
        <v>0</v>
      </c>
    </row>
    <row r="681" spans="1:11" x14ac:dyDescent="0.35">
      <c r="A681" t="s">
        <v>473</v>
      </c>
      <c r="B681" t="s">
        <v>2170</v>
      </c>
      <c r="D681" s="4">
        <v>118123992</v>
      </c>
      <c r="E681" s="4">
        <v>14399665</v>
      </c>
      <c r="F681" s="4">
        <v>26040174</v>
      </c>
      <c r="G681" s="4">
        <v>1381695</v>
      </c>
      <c r="H681" s="4">
        <v>31653217</v>
      </c>
      <c r="I681" s="4">
        <v>191598743</v>
      </c>
      <c r="J681" s="4">
        <v>132523657</v>
      </c>
      <c r="K681" s="4">
        <v>118123992</v>
      </c>
    </row>
    <row r="682" spans="1:11" x14ac:dyDescent="0.35">
      <c r="A682" t="s">
        <v>480</v>
      </c>
      <c r="B682" t="s">
        <v>2121</v>
      </c>
      <c r="D682" s="4">
        <v>4624649</v>
      </c>
      <c r="F682" s="4">
        <v>2527000</v>
      </c>
      <c r="H682" s="4">
        <v>440854</v>
      </c>
      <c r="I682" s="4">
        <v>7592503</v>
      </c>
      <c r="J682" s="4">
        <v>4624649</v>
      </c>
      <c r="K682" s="4">
        <v>4624649</v>
      </c>
    </row>
    <row r="683" spans="1:11" x14ac:dyDescent="0.35">
      <c r="A683" t="s">
        <v>480</v>
      </c>
      <c r="B683" t="s">
        <v>2125</v>
      </c>
      <c r="D683" s="4">
        <v>4707854</v>
      </c>
      <c r="F683" s="4">
        <v>630270</v>
      </c>
      <c r="I683" s="4">
        <v>5338124</v>
      </c>
      <c r="J683" s="4">
        <v>4707854</v>
      </c>
      <c r="K683" s="4">
        <v>4707854</v>
      </c>
    </row>
    <row r="684" spans="1:11" x14ac:dyDescent="0.35">
      <c r="A684" t="s">
        <v>480</v>
      </c>
      <c r="B684" t="s">
        <v>2127</v>
      </c>
      <c r="D684" s="4">
        <v>1600000</v>
      </c>
      <c r="I684" s="4">
        <v>1600000</v>
      </c>
      <c r="J684" s="4">
        <v>1600000</v>
      </c>
      <c r="K684" s="4">
        <v>1600000</v>
      </c>
    </row>
    <row r="685" spans="1:11" x14ac:dyDescent="0.35">
      <c r="A685" t="s">
        <v>480</v>
      </c>
      <c r="B685" t="s">
        <v>2141</v>
      </c>
      <c r="D685" s="4">
        <v>709871</v>
      </c>
      <c r="E685" s="4">
        <v>111994</v>
      </c>
      <c r="F685" s="4">
        <v>147834</v>
      </c>
      <c r="H685" s="4">
        <v>25000</v>
      </c>
      <c r="I685" s="4">
        <v>994699</v>
      </c>
      <c r="J685" s="4">
        <v>821865</v>
      </c>
      <c r="K685" s="4">
        <v>709871</v>
      </c>
    </row>
    <row r="686" spans="1:11" x14ac:dyDescent="0.35">
      <c r="A686" t="s">
        <v>480</v>
      </c>
      <c r="B686" t="s">
        <v>2156</v>
      </c>
      <c r="D686" s="4">
        <v>68814</v>
      </c>
      <c r="E686" s="4">
        <v>11151</v>
      </c>
      <c r="F686" s="4">
        <v>2170259</v>
      </c>
      <c r="G686" s="4">
        <v>43720</v>
      </c>
      <c r="H686" s="4">
        <v>1443237</v>
      </c>
      <c r="I686" s="4">
        <v>3737182</v>
      </c>
      <c r="J686" s="4">
        <v>79965</v>
      </c>
      <c r="K686" s="4">
        <v>68814</v>
      </c>
    </row>
    <row r="687" spans="1:11" x14ac:dyDescent="0.35">
      <c r="A687" t="s">
        <v>480</v>
      </c>
      <c r="B687" t="s">
        <v>2163</v>
      </c>
      <c r="D687" s="4">
        <v>118328</v>
      </c>
      <c r="I687" s="4">
        <v>118328</v>
      </c>
      <c r="J687" s="4">
        <v>118328</v>
      </c>
      <c r="K687" s="4">
        <v>118328</v>
      </c>
    </row>
    <row r="688" spans="1:11" x14ac:dyDescent="0.35">
      <c r="A688" t="s">
        <v>480</v>
      </c>
      <c r="B688" t="s">
        <v>2169</v>
      </c>
      <c r="H688" s="4">
        <v>264000</v>
      </c>
      <c r="I688" s="4">
        <v>264000</v>
      </c>
      <c r="J688">
        <v>0</v>
      </c>
      <c r="K688" s="4">
        <v>0</v>
      </c>
    </row>
    <row r="689" spans="1:11" x14ac:dyDescent="0.35">
      <c r="A689" t="s">
        <v>480</v>
      </c>
      <c r="B689" t="s">
        <v>2170</v>
      </c>
      <c r="D689" s="4">
        <v>11829516</v>
      </c>
      <c r="E689" s="4">
        <v>123145</v>
      </c>
      <c r="F689" s="4">
        <v>5475364</v>
      </c>
      <c r="G689" s="4">
        <v>43720</v>
      </c>
      <c r="H689" s="4">
        <v>2173091</v>
      </c>
      <c r="I689" s="4">
        <v>19644836</v>
      </c>
      <c r="J689" s="4">
        <v>11952661</v>
      </c>
      <c r="K689" s="4">
        <v>11829516</v>
      </c>
    </row>
    <row r="690" spans="1:11" x14ac:dyDescent="0.35">
      <c r="A690" t="s">
        <v>482</v>
      </c>
      <c r="B690" t="s">
        <v>2121</v>
      </c>
      <c r="D690" s="4">
        <v>28924099</v>
      </c>
      <c r="E690" s="4">
        <v>14532208</v>
      </c>
      <c r="F690" s="4">
        <v>9673292</v>
      </c>
      <c r="G690" s="4">
        <v>26319</v>
      </c>
      <c r="H690" s="4">
        <v>310950</v>
      </c>
      <c r="I690" s="4">
        <v>53466867</v>
      </c>
      <c r="J690" s="4">
        <v>43456307</v>
      </c>
      <c r="K690" s="4">
        <v>28924099</v>
      </c>
    </row>
    <row r="691" spans="1:11" x14ac:dyDescent="0.35">
      <c r="A691" t="s">
        <v>482</v>
      </c>
      <c r="B691" t="s">
        <v>2125</v>
      </c>
      <c r="D691" s="4">
        <v>26353517</v>
      </c>
      <c r="F691" s="4">
        <v>1810270</v>
      </c>
      <c r="H691" s="4">
        <v>659520</v>
      </c>
      <c r="I691" s="4">
        <v>28823307</v>
      </c>
      <c r="J691" s="4">
        <v>26353517</v>
      </c>
      <c r="K691" s="4">
        <v>26353517</v>
      </c>
    </row>
    <row r="692" spans="1:11" x14ac:dyDescent="0.35">
      <c r="A692" t="s">
        <v>482</v>
      </c>
      <c r="B692" t="s">
        <v>2127</v>
      </c>
      <c r="D692" s="4">
        <v>8000000</v>
      </c>
      <c r="I692" s="4">
        <v>8000000</v>
      </c>
      <c r="J692" s="4">
        <v>8000000</v>
      </c>
      <c r="K692" s="4">
        <v>8000000</v>
      </c>
    </row>
    <row r="693" spans="1:11" x14ac:dyDescent="0.35">
      <c r="A693" t="s">
        <v>482</v>
      </c>
      <c r="B693" t="s">
        <v>2141</v>
      </c>
      <c r="D693" s="4">
        <v>1731811</v>
      </c>
      <c r="E693" s="4">
        <v>2975</v>
      </c>
      <c r="F693" s="4">
        <v>527521</v>
      </c>
      <c r="H693" s="4">
        <v>2162457</v>
      </c>
      <c r="I693" s="4">
        <v>4424764</v>
      </c>
      <c r="J693" s="4">
        <v>1734786</v>
      </c>
      <c r="K693" s="4">
        <v>1731811</v>
      </c>
    </row>
    <row r="694" spans="1:11" x14ac:dyDescent="0.35">
      <c r="A694" t="s">
        <v>482</v>
      </c>
      <c r="B694" t="s">
        <v>2156</v>
      </c>
      <c r="D694" s="4">
        <v>1863894</v>
      </c>
      <c r="E694" s="4">
        <v>4954440</v>
      </c>
      <c r="H694" s="4">
        <v>5269542</v>
      </c>
      <c r="I694" s="4">
        <v>12087876</v>
      </c>
      <c r="J694" s="4">
        <v>6818334</v>
      </c>
      <c r="K694" s="4">
        <v>1863894</v>
      </c>
    </row>
    <row r="695" spans="1:11" x14ac:dyDescent="0.35">
      <c r="A695" t="s">
        <v>482</v>
      </c>
      <c r="B695" t="s">
        <v>2163</v>
      </c>
      <c r="D695" s="4">
        <v>4719424</v>
      </c>
      <c r="E695" s="4">
        <v>3783</v>
      </c>
      <c r="I695" s="4">
        <v>4723207</v>
      </c>
      <c r="J695" s="4">
        <v>4723207</v>
      </c>
      <c r="K695" s="4">
        <v>4719424</v>
      </c>
    </row>
    <row r="696" spans="1:11" x14ac:dyDescent="0.35">
      <c r="A696" t="s">
        <v>482</v>
      </c>
      <c r="B696" t="s">
        <v>2165</v>
      </c>
      <c r="D696" s="4">
        <v>89551</v>
      </c>
      <c r="I696" s="4">
        <v>89551</v>
      </c>
      <c r="J696" s="4">
        <v>89551</v>
      </c>
      <c r="K696" s="4">
        <v>89551</v>
      </c>
    </row>
    <row r="697" spans="1:11" x14ac:dyDescent="0.35">
      <c r="A697" t="s">
        <v>482</v>
      </c>
      <c r="B697" t="s">
        <v>2169</v>
      </c>
      <c r="E697" s="4">
        <v>2484000</v>
      </c>
      <c r="H697" s="4">
        <v>777600</v>
      </c>
      <c r="I697" s="4">
        <v>3261600</v>
      </c>
      <c r="J697">
        <v>2484000</v>
      </c>
      <c r="K697" s="4">
        <v>0</v>
      </c>
    </row>
    <row r="698" spans="1:11" x14ac:dyDescent="0.35">
      <c r="A698" t="s">
        <v>482</v>
      </c>
      <c r="B698" t="s">
        <v>2170</v>
      </c>
      <c r="D698" s="4">
        <v>71682296</v>
      </c>
      <c r="E698" s="4">
        <v>21977406</v>
      </c>
      <c r="F698" s="4">
        <v>12011083</v>
      </c>
      <c r="G698" s="4">
        <v>26319</v>
      </c>
      <c r="H698" s="4">
        <v>9180068</v>
      </c>
      <c r="I698" s="4">
        <v>114877172</v>
      </c>
      <c r="J698" s="4">
        <v>93659702</v>
      </c>
      <c r="K698" s="4">
        <v>71682296</v>
      </c>
    </row>
    <row r="699" spans="1:11" x14ac:dyDescent="0.35">
      <c r="A699" t="s">
        <v>488</v>
      </c>
      <c r="B699" t="s">
        <v>2121</v>
      </c>
      <c r="D699" s="4">
        <v>13255840</v>
      </c>
      <c r="E699" s="4">
        <v>176469</v>
      </c>
      <c r="F699" s="4">
        <v>5133800</v>
      </c>
      <c r="H699" s="4">
        <v>920279</v>
      </c>
      <c r="I699" s="4">
        <v>19486389</v>
      </c>
      <c r="J699" s="4">
        <v>13432309</v>
      </c>
      <c r="K699" s="4">
        <v>13255840</v>
      </c>
    </row>
    <row r="700" spans="1:11" x14ac:dyDescent="0.35">
      <c r="A700" t="s">
        <v>488</v>
      </c>
      <c r="B700" t="s">
        <v>2125</v>
      </c>
      <c r="D700" s="4">
        <v>12135113</v>
      </c>
      <c r="F700" s="4">
        <v>270270</v>
      </c>
      <c r="I700" s="4">
        <v>12405384</v>
      </c>
      <c r="J700" s="4">
        <v>12135113</v>
      </c>
      <c r="K700" s="4">
        <v>12135113</v>
      </c>
    </row>
    <row r="701" spans="1:11" x14ac:dyDescent="0.35">
      <c r="A701" t="s">
        <v>488</v>
      </c>
      <c r="B701" t="s">
        <v>2127</v>
      </c>
      <c r="D701" s="4">
        <v>2400000</v>
      </c>
      <c r="I701" s="4">
        <v>2400000</v>
      </c>
      <c r="J701" s="4">
        <v>2400000</v>
      </c>
      <c r="K701" s="4">
        <v>2400000</v>
      </c>
    </row>
    <row r="702" spans="1:11" x14ac:dyDescent="0.35">
      <c r="A702" t="s">
        <v>488</v>
      </c>
      <c r="B702" t="s">
        <v>2141</v>
      </c>
      <c r="D702" s="4">
        <v>1057543</v>
      </c>
      <c r="E702" s="4">
        <v>275000</v>
      </c>
      <c r="F702" s="4">
        <v>626784</v>
      </c>
      <c r="H702" s="4">
        <v>145196</v>
      </c>
      <c r="I702" s="4">
        <v>2104523</v>
      </c>
      <c r="J702" s="4">
        <v>1332543</v>
      </c>
      <c r="K702" s="4">
        <v>1057543</v>
      </c>
    </row>
    <row r="703" spans="1:11" x14ac:dyDescent="0.35">
      <c r="A703" t="s">
        <v>488</v>
      </c>
      <c r="B703" t="s">
        <v>2156</v>
      </c>
      <c r="D703" s="4">
        <v>1255828</v>
      </c>
      <c r="E703" s="4">
        <v>12859</v>
      </c>
      <c r="H703" s="4">
        <v>3466626</v>
      </c>
      <c r="I703" s="4">
        <v>4735312</v>
      </c>
      <c r="J703" s="4">
        <v>1268687</v>
      </c>
      <c r="K703" s="4">
        <v>1255828</v>
      </c>
    </row>
    <row r="704" spans="1:11" x14ac:dyDescent="0.35">
      <c r="A704" t="s">
        <v>488</v>
      </c>
      <c r="B704" t="s">
        <v>2163</v>
      </c>
      <c r="D704" s="4">
        <v>2096366</v>
      </c>
      <c r="F704" s="4">
        <v>132046</v>
      </c>
      <c r="I704" s="4">
        <v>2228413</v>
      </c>
      <c r="J704" s="4">
        <v>2096366</v>
      </c>
      <c r="K704" s="4">
        <v>2096366</v>
      </c>
    </row>
    <row r="705" spans="1:11" x14ac:dyDescent="0.35">
      <c r="A705" t="s">
        <v>488</v>
      </c>
      <c r="B705" t="s">
        <v>2165</v>
      </c>
      <c r="D705" s="4">
        <v>65985</v>
      </c>
      <c r="I705" s="4">
        <v>65985</v>
      </c>
      <c r="J705" s="4">
        <v>65985</v>
      </c>
      <c r="K705" s="4">
        <v>65985</v>
      </c>
    </row>
    <row r="706" spans="1:11" x14ac:dyDescent="0.35">
      <c r="A706" t="s">
        <v>488</v>
      </c>
      <c r="B706" t="s">
        <v>2169</v>
      </c>
      <c r="H706" s="4">
        <v>572700</v>
      </c>
      <c r="I706" s="4">
        <v>572700</v>
      </c>
      <c r="J706">
        <v>0</v>
      </c>
      <c r="K706" s="4">
        <v>0</v>
      </c>
    </row>
    <row r="707" spans="1:11" x14ac:dyDescent="0.35">
      <c r="A707" t="s">
        <v>488</v>
      </c>
      <c r="B707" t="s">
        <v>2170</v>
      </c>
      <c r="D707" s="4">
        <v>32266675</v>
      </c>
      <c r="E707" s="4">
        <v>464328</v>
      </c>
      <c r="F707" s="4">
        <v>6162901</v>
      </c>
      <c r="H707" s="4">
        <v>5104801</v>
      </c>
      <c r="I707" s="4">
        <v>43998705</v>
      </c>
      <c r="J707" s="4">
        <v>32731003</v>
      </c>
      <c r="K707" s="4">
        <v>32266675</v>
      </c>
    </row>
    <row r="708" spans="1:11" x14ac:dyDescent="0.35">
      <c r="A708" t="s">
        <v>493</v>
      </c>
      <c r="B708" t="s">
        <v>2121</v>
      </c>
      <c r="D708" s="4">
        <v>8623787</v>
      </c>
      <c r="E708" s="4">
        <v>348181</v>
      </c>
      <c r="F708" s="4">
        <v>3803800</v>
      </c>
      <c r="H708" s="4">
        <v>64800</v>
      </c>
      <c r="I708" s="4">
        <v>12840568</v>
      </c>
      <c r="J708" s="4">
        <v>8971968</v>
      </c>
      <c r="K708" s="4">
        <v>8623787</v>
      </c>
    </row>
    <row r="709" spans="1:11" x14ac:dyDescent="0.35">
      <c r="A709" t="s">
        <v>493</v>
      </c>
      <c r="B709" t="s">
        <v>2125</v>
      </c>
      <c r="D709" s="4">
        <v>8328227</v>
      </c>
      <c r="F709" s="4">
        <v>138884</v>
      </c>
      <c r="H709" s="4">
        <v>44000</v>
      </c>
      <c r="I709" s="4">
        <v>8511111</v>
      </c>
      <c r="J709" s="4">
        <v>8328227</v>
      </c>
      <c r="K709" s="4">
        <v>8328227</v>
      </c>
    </row>
    <row r="710" spans="1:11" x14ac:dyDescent="0.35">
      <c r="A710" t="s">
        <v>493</v>
      </c>
      <c r="B710" t="s">
        <v>2127</v>
      </c>
      <c r="D710" s="4">
        <v>1600000</v>
      </c>
      <c r="I710" s="4">
        <v>1600000</v>
      </c>
      <c r="J710" s="4">
        <v>1600000</v>
      </c>
      <c r="K710" s="4">
        <v>1600000</v>
      </c>
    </row>
    <row r="711" spans="1:11" x14ac:dyDescent="0.35">
      <c r="A711" t="s">
        <v>493</v>
      </c>
      <c r="B711" t="s">
        <v>2141</v>
      </c>
      <c r="D711" s="4">
        <v>765957</v>
      </c>
      <c r="E711" s="4">
        <v>35318</v>
      </c>
      <c r="G711" s="4">
        <v>105421</v>
      </c>
      <c r="H711" s="4">
        <v>594174</v>
      </c>
      <c r="I711" s="4">
        <v>1500870</v>
      </c>
      <c r="J711" s="4">
        <v>801275</v>
      </c>
      <c r="K711" s="4">
        <v>765957</v>
      </c>
    </row>
    <row r="712" spans="1:11" x14ac:dyDescent="0.35">
      <c r="A712" t="s">
        <v>493</v>
      </c>
      <c r="B712" t="s">
        <v>2156</v>
      </c>
      <c r="D712" s="4">
        <v>931640</v>
      </c>
      <c r="E712" s="4">
        <v>4877</v>
      </c>
      <c r="H712" s="4">
        <v>2097838</v>
      </c>
      <c r="I712" s="4">
        <v>3034356</v>
      </c>
      <c r="J712" s="4">
        <v>936517</v>
      </c>
      <c r="K712" s="4">
        <v>931640</v>
      </c>
    </row>
    <row r="713" spans="1:11" x14ac:dyDescent="0.35">
      <c r="A713" t="s">
        <v>493</v>
      </c>
      <c r="B713" t="s">
        <v>2163</v>
      </c>
      <c r="D713" s="4">
        <v>1400040</v>
      </c>
      <c r="F713" s="4">
        <v>134247</v>
      </c>
      <c r="I713" s="4">
        <v>1534287</v>
      </c>
      <c r="J713" s="4">
        <v>1400040</v>
      </c>
      <c r="K713" s="4">
        <v>1400040</v>
      </c>
    </row>
    <row r="714" spans="1:11" x14ac:dyDescent="0.35">
      <c r="A714" t="s">
        <v>493</v>
      </c>
      <c r="B714" t="s">
        <v>2165</v>
      </c>
      <c r="D714" s="4">
        <v>89551</v>
      </c>
      <c r="I714" s="4">
        <v>89551</v>
      </c>
      <c r="J714" s="4">
        <v>89551</v>
      </c>
      <c r="K714" s="4">
        <v>89551</v>
      </c>
    </row>
    <row r="715" spans="1:11" x14ac:dyDescent="0.35">
      <c r="A715" t="s">
        <v>493</v>
      </c>
      <c r="B715" t="s">
        <v>2169</v>
      </c>
      <c r="H715" s="4">
        <v>276000</v>
      </c>
      <c r="I715" s="4">
        <v>276000</v>
      </c>
      <c r="J715">
        <v>0</v>
      </c>
      <c r="K715" s="4">
        <v>0</v>
      </c>
    </row>
    <row r="716" spans="1:11" x14ac:dyDescent="0.35">
      <c r="A716" t="s">
        <v>493</v>
      </c>
      <c r="B716" t="s">
        <v>2170</v>
      </c>
      <c r="D716" s="4">
        <v>21739202</v>
      </c>
      <c r="E716" s="4">
        <v>388376</v>
      </c>
      <c r="F716" s="4">
        <v>4076931</v>
      </c>
      <c r="G716" s="4">
        <v>105421</v>
      </c>
      <c r="H716" s="4">
        <v>3076812</v>
      </c>
      <c r="I716" s="4">
        <v>29386742</v>
      </c>
      <c r="J716" s="4">
        <v>22127578</v>
      </c>
      <c r="K716" s="4">
        <v>21739202</v>
      </c>
    </row>
    <row r="717" spans="1:11" x14ac:dyDescent="0.35">
      <c r="A717" t="s">
        <v>498</v>
      </c>
      <c r="B717" t="s">
        <v>2121</v>
      </c>
      <c r="D717" s="4">
        <v>26125833</v>
      </c>
      <c r="E717" s="4">
        <v>727546</v>
      </c>
      <c r="F717" s="4">
        <v>10826200</v>
      </c>
      <c r="H717" s="4">
        <v>200250</v>
      </c>
      <c r="I717" s="4">
        <v>37879829</v>
      </c>
      <c r="J717" s="4">
        <v>26853379</v>
      </c>
      <c r="K717" s="4">
        <v>26125833</v>
      </c>
    </row>
    <row r="718" spans="1:11" x14ac:dyDescent="0.35">
      <c r="A718" t="s">
        <v>498</v>
      </c>
      <c r="B718" t="s">
        <v>2125</v>
      </c>
      <c r="D718" s="4">
        <v>15852576</v>
      </c>
      <c r="E718" s="4">
        <v>2491</v>
      </c>
      <c r="F718" s="4">
        <v>5610000</v>
      </c>
      <c r="I718" s="4">
        <v>21465067</v>
      </c>
      <c r="J718" s="4">
        <v>15855067</v>
      </c>
      <c r="K718" s="4">
        <v>15852576</v>
      </c>
    </row>
    <row r="719" spans="1:11" x14ac:dyDescent="0.35">
      <c r="A719" t="s">
        <v>498</v>
      </c>
      <c r="B719" t="s">
        <v>2127</v>
      </c>
      <c r="D719" s="4">
        <v>4800000</v>
      </c>
      <c r="I719" s="4">
        <v>4800000</v>
      </c>
      <c r="J719" s="4">
        <v>4800000</v>
      </c>
      <c r="K719" s="4">
        <v>4800000</v>
      </c>
    </row>
    <row r="720" spans="1:11" x14ac:dyDescent="0.35">
      <c r="A720" t="s">
        <v>498</v>
      </c>
      <c r="B720" t="s">
        <v>2141</v>
      </c>
      <c r="D720" s="4">
        <v>3283112</v>
      </c>
      <c r="E720" s="4">
        <v>85464</v>
      </c>
      <c r="H720" s="4">
        <v>13575</v>
      </c>
      <c r="I720" s="4">
        <v>3382151</v>
      </c>
      <c r="J720" s="4">
        <v>3368576</v>
      </c>
      <c r="K720" s="4">
        <v>3283112</v>
      </c>
    </row>
    <row r="721" spans="1:11" x14ac:dyDescent="0.35">
      <c r="A721" t="s">
        <v>498</v>
      </c>
      <c r="B721" t="s">
        <v>2156</v>
      </c>
      <c r="D721" s="4">
        <v>1047113</v>
      </c>
      <c r="E721" s="4">
        <v>3104</v>
      </c>
      <c r="F721" s="4">
        <v>32000</v>
      </c>
      <c r="H721" s="4">
        <v>6066499</v>
      </c>
      <c r="I721" s="4">
        <v>7148716</v>
      </c>
      <c r="J721" s="4">
        <v>1050217</v>
      </c>
      <c r="K721" s="4">
        <v>1047113</v>
      </c>
    </row>
    <row r="722" spans="1:11" x14ac:dyDescent="0.35">
      <c r="A722" t="s">
        <v>498</v>
      </c>
      <c r="B722" t="s">
        <v>2163</v>
      </c>
      <c r="D722" s="4">
        <v>4023197</v>
      </c>
      <c r="I722" s="4">
        <v>4023197</v>
      </c>
      <c r="J722" s="4">
        <v>4023197</v>
      </c>
      <c r="K722" s="4">
        <v>4023197</v>
      </c>
    </row>
    <row r="723" spans="1:11" x14ac:dyDescent="0.35">
      <c r="A723" t="s">
        <v>498</v>
      </c>
      <c r="B723" t="s">
        <v>2165</v>
      </c>
      <c r="D723" s="4">
        <v>136683</v>
      </c>
      <c r="I723" s="4">
        <v>136683</v>
      </c>
      <c r="J723" s="4">
        <v>136683</v>
      </c>
      <c r="K723" s="4">
        <v>136683</v>
      </c>
    </row>
    <row r="724" spans="1:11" x14ac:dyDescent="0.35">
      <c r="A724" t="s">
        <v>498</v>
      </c>
      <c r="B724" t="s">
        <v>2169</v>
      </c>
      <c r="D724" s="4">
        <v>125000</v>
      </c>
      <c r="H724" s="4">
        <v>1761900</v>
      </c>
      <c r="I724" s="4">
        <v>1886900</v>
      </c>
      <c r="J724" s="4">
        <v>125000</v>
      </c>
      <c r="K724" s="4">
        <v>125000</v>
      </c>
    </row>
    <row r="725" spans="1:11" x14ac:dyDescent="0.35">
      <c r="A725" t="s">
        <v>498</v>
      </c>
      <c r="B725" t="s">
        <v>2170</v>
      </c>
      <c r="D725" s="4">
        <v>55393512</v>
      </c>
      <c r="E725" s="4">
        <v>818605</v>
      </c>
      <c r="F725" s="4">
        <v>16468200</v>
      </c>
      <c r="H725" s="4">
        <v>8042224</v>
      </c>
      <c r="I725" s="4">
        <v>80722542</v>
      </c>
      <c r="J725" s="4">
        <v>56212117</v>
      </c>
      <c r="K725" s="4">
        <v>55393512</v>
      </c>
    </row>
    <row r="726" spans="1:11" x14ac:dyDescent="0.35">
      <c r="A726" t="s">
        <v>501</v>
      </c>
      <c r="B726" t="s">
        <v>2121</v>
      </c>
      <c r="D726" s="4">
        <v>17119690</v>
      </c>
      <c r="F726" s="4">
        <v>213666</v>
      </c>
      <c r="G726" s="4">
        <v>1012048</v>
      </c>
      <c r="H726" s="4">
        <v>157050</v>
      </c>
      <c r="I726" s="4">
        <v>18502453</v>
      </c>
      <c r="J726" s="4">
        <v>17119690</v>
      </c>
      <c r="K726" s="4">
        <v>17119690</v>
      </c>
    </row>
    <row r="727" spans="1:11" x14ac:dyDescent="0.35">
      <c r="A727" t="s">
        <v>501</v>
      </c>
      <c r="B727" t="s">
        <v>2125</v>
      </c>
      <c r="D727" s="4">
        <v>4915329</v>
      </c>
      <c r="F727" s="4">
        <v>202703</v>
      </c>
      <c r="G727" s="4">
        <v>1046899</v>
      </c>
      <c r="H727" s="4">
        <v>812160</v>
      </c>
      <c r="I727" s="4">
        <v>6977090</v>
      </c>
      <c r="J727" s="4">
        <v>4915329</v>
      </c>
      <c r="K727" s="4">
        <v>4915329</v>
      </c>
    </row>
    <row r="728" spans="1:11" x14ac:dyDescent="0.35">
      <c r="A728" t="s">
        <v>501</v>
      </c>
      <c r="B728" t="s">
        <v>2127</v>
      </c>
      <c r="D728" s="4">
        <v>1600000</v>
      </c>
      <c r="I728" s="4">
        <v>1600000</v>
      </c>
      <c r="J728" s="4">
        <v>1600000</v>
      </c>
      <c r="K728" s="4">
        <v>1600000</v>
      </c>
    </row>
    <row r="729" spans="1:11" x14ac:dyDescent="0.35">
      <c r="A729" t="s">
        <v>501</v>
      </c>
      <c r="B729" t="s">
        <v>2141</v>
      </c>
      <c r="D729" s="4">
        <v>1481845</v>
      </c>
      <c r="E729" s="4">
        <v>110756</v>
      </c>
      <c r="H729" s="4">
        <v>43323</v>
      </c>
      <c r="I729" s="4">
        <v>1635923</v>
      </c>
      <c r="J729" s="4">
        <v>1592601</v>
      </c>
      <c r="K729" s="4">
        <v>1481845</v>
      </c>
    </row>
    <row r="730" spans="1:11" x14ac:dyDescent="0.35">
      <c r="A730" t="s">
        <v>501</v>
      </c>
      <c r="B730" t="s">
        <v>2156</v>
      </c>
      <c r="D730" s="4">
        <v>107156</v>
      </c>
      <c r="E730" s="4">
        <v>68386</v>
      </c>
      <c r="F730" s="4">
        <v>800000</v>
      </c>
      <c r="G730" s="4">
        <v>9000</v>
      </c>
      <c r="H730" s="4">
        <v>8491376</v>
      </c>
      <c r="I730" s="4">
        <v>9475918</v>
      </c>
      <c r="J730" s="4">
        <v>175542</v>
      </c>
      <c r="K730" s="4">
        <v>107156</v>
      </c>
    </row>
    <row r="731" spans="1:11" x14ac:dyDescent="0.35">
      <c r="A731" t="s">
        <v>501</v>
      </c>
      <c r="B731" t="s">
        <v>2163</v>
      </c>
      <c r="D731" s="4">
        <v>911647</v>
      </c>
      <c r="I731" s="4">
        <v>911647</v>
      </c>
      <c r="J731" s="4">
        <v>911647</v>
      </c>
      <c r="K731" s="4">
        <v>911647</v>
      </c>
    </row>
    <row r="732" spans="1:11" x14ac:dyDescent="0.35">
      <c r="A732" t="s">
        <v>501</v>
      </c>
      <c r="B732" t="s">
        <v>2165</v>
      </c>
      <c r="D732" s="4">
        <v>47132</v>
      </c>
      <c r="I732" s="4">
        <v>47132</v>
      </c>
      <c r="J732" s="4">
        <v>47132</v>
      </c>
      <c r="K732" s="4">
        <v>47132</v>
      </c>
    </row>
    <row r="733" spans="1:11" x14ac:dyDescent="0.35">
      <c r="A733" t="s">
        <v>501</v>
      </c>
      <c r="B733" t="s">
        <v>2169</v>
      </c>
      <c r="D733" s="4">
        <v>250000</v>
      </c>
      <c r="H733" s="4">
        <v>120900</v>
      </c>
      <c r="I733" s="4">
        <v>370900</v>
      </c>
      <c r="J733" s="4">
        <v>250000</v>
      </c>
      <c r="K733" s="4">
        <v>250000</v>
      </c>
    </row>
    <row r="734" spans="1:11" x14ac:dyDescent="0.35">
      <c r="A734" t="s">
        <v>501</v>
      </c>
      <c r="B734" t="s">
        <v>2170</v>
      </c>
      <c r="D734" s="4">
        <v>26432799</v>
      </c>
      <c r="E734" s="4">
        <v>179142</v>
      </c>
      <c r="F734" s="4">
        <v>1216369</v>
      </c>
      <c r="G734" s="4">
        <v>2067946</v>
      </c>
      <c r="H734" s="4">
        <v>9624809</v>
      </c>
      <c r="I734" s="4">
        <v>39521064</v>
      </c>
      <c r="J734" s="4">
        <v>26611941</v>
      </c>
      <c r="K734" s="4">
        <v>26432799</v>
      </c>
    </row>
    <row r="735" spans="1:11" x14ac:dyDescent="0.35">
      <c r="A735" t="s">
        <v>507</v>
      </c>
      <c r="B735" t="s">
        <v>2121</v>
      </c>
      <c r="D735" s="4">
        <v>48790834</v>
      </c>
      <c r="E735" s="4">
        <v>706037</v>
      </c>
      <c r="F735" s="4">
        <v>16385600</v>
      </c>
      <c r="H735" s="4">
        <v>405900</v>
      </c>
      <c r="I735" s="4">
        <v>66288371</v>
      </c>
      <c r="J735" s="4">
        <v>49496871</v>
      </c>
      <c r="K735" s="4">
        <v>48790834</v>
      </c>
    </row>
    <row r="736" spans="1:11" x14ac:dyDescent="0.35">
      <c r="A736" t="s">
        <v>507</v>
      </c>
      <c r="B736" t="s">
        <v>2125</v>
      </c>
      <c r="D736" s="4">
        <v>31092747</v>
      </c>
      <c r="E736" s="4">
        <v>675902</v>
      </c>
      <c r="F736" s="4">
        <v>2654203</v>
      </c>
      <c r="H736" s="4">
        <v>15893690</v>
      </c>
      <c r="I736" s="4">
        <v>50316541</v>
      </c>
      <c r="J736" s="4">
        <v>31768649</v>
      </c>
      <c r="K736" s="4">
        <v>31092747</v>
      </c>
    </row>
    <row r="737" spans="1:11" x14ac:dyDescent="0.35">
      <c r="A737" t="s">
        <v>507</v>
      </c>
      <c r="B737" t="s">
        <v>2127</v>
      </c>
      <c r="D737" s="4">
        <v>6040</v>
      </c>
      <c r="F737" s="4">
        <v>10400000</v>
      </c>
      <c r="I737" s="4">
        <v>10406040</v>
      </c>
      <c r="J737" s="4">
        <v>6040</v>
      </c>
      <c r="K737" s="4">
        <v>6040</v>
      </c>
    </row>
    <row r="738" spans="1:11" x14ac:dyDescent="0.35">
      <c r="A738" t="s">
        <v>507</v>
      </c>
      <c r="B738" t="s">
        <v>2141</v>
      </c>
      <c r="D738" s="4">
        <v>5152403</v>
      </c>
      <c r="E738" s="4">
        <v>747331</v>
      </c>
      <c r="F738" s="4">
        <v>1506781</v>
      </c>
      <c r="G738" s="4">
        <v>2569439</v>
      </c>
      <c r="H738" s="4">
        <v>1285444</v>
      </c>
      <c r="I738" s="4">
        <v>11261399</v>
      </c>
      <c r="J738" s="4">
        <v>5899734</v>
      </c>
      <c r="K738" s="4">
        <v>5152403</v>
      </c>
    </row>
    <row r="739" spans="1:11" x14ac:dyDescent="0.35">
      <c r="A739" t="s">
        <v>507</v>
      </c>
      <c r="B739" t="s">
        <v>2156</v>
      </c>
      <c r="D739" s="4">
        <v>10523607</v>
      </c>
      <c r="E739" s="4">
        <v>6020522</v>
      </c>
      <c r="F739" s="4">
        <v>1062600</v>
      </c>
      <c r="G739" s="4">
        <v>483298</v>
      </c>
      <c r="H739" s="4">
        <v>8080820</v>
      </c>
      <c r="I739" s="4">
        <v>26170847</v>
      </c>
      <c r="J739" s="4">
        <v>16544129</v>
      </c>
      <c r="K739" s="4">
        <v>10523607</v>
      </c>
    </row>
    <row r="740" spans="1:11" x14ac:dyDescent="0.35">
      <c r="A740" t="s">
        <v>507</v>
      </c>
      <c r="B740" t="s">
        <v>2163</v>
      </c>
      <c r="D740" s="4">
        <v>5754847</v>
      </c>
      <c r="F740" s="4">
        <v>270695</v>
      </c>
      <c r="I740" s="4">
        <v>6025542</v>
      </c>
      <c r="J740" s="4">
        <v>5754847</v>
      </c>
      <c r="K740" s="4">
        <v>5754847</v>
      </c>
    </row>
    <row r="741" spans="1:11" x14ac:dyDescent="0.35">
      <c r="A741" t="s">
        <v>507</v>
      </c>
      <c r="B741" t="s">
        <v>2165</v>
      </c>
      <c r="D741" s="4">
        <v>118767</v>
      </c>
      <c r="G741" s="4">
        <v>155536</v>
      </c>
      <c r="I741" s="4">
        <v>274303</v>
      </c>
      <c r="J741" s="4">
        <v>118767</v>
      </c>
      <c r="K741" s="4">
        <v>118767</v>
      </c>
    </row>
    <row r="742" spans="1:11" x14ac:dyDescent="0.35">
      <c r="A742" t="s">
        <v>507</v>
      </c>
      <c r="B742" t="s">
        <v>2169</v>
      </c>
      <c r="D742" s="4">
        <v>300000</v>
      </c>
      <c r="E742" s="4">
        <v>9825000</v>
      </c>
      <c r="H742" s="4">
        <v>1920000</v>
      </c>
      <c r="I742" s="4">
        <v>12045000</v>
      </c>
      <c r="J742" s="4">
        <v>10125000</v>
      </c>
      <c r="K742" s="4">
        <v>300000</v>
      </c>
    </row>
    <row r="743" spans="1:11" x14ac:dyDescent="0.35">
      <c r="A743" t="s">
        <v>507</v>
      </c>
      <c r="B743" t="s">
        <v>2170</v>
      </c>
      <c r="D743" s="4">
        <v>101739244</v>
      </c>
      <c r="E743" s="4">
        <v>17974792</v>
      </c>
      <c r="F743" s="4">
        <v>32279878</v>
      </c>
      <c r="G743" s="4">
        <v>3208273</v>
      </c>
      <c r="H743" s="4">
        <v>27585854</v>
      </c>
      <c r="I743" s="4">
        <v>182788043</v>
      </c>
      <c r="J743" s="4">
        <v>119714036</v>
      </c>
      <c r="K743" s="4">
        <v>101739244</v>
      </c>
    </row>
    <row r="744" spans="1:11" x14ac:dyDescent="0.35">
      <c r="A744" t="s">
        <v>514</v>
      </c>
      <c r="B744" t="s">
        <v>2121</v>
      </c>
      <c r="D744" s="4">
        <v>5842142</v>
      </c>
      <c r="E744" s="4">
        <v>4262705</v>
      </c>
      <c r="F744" s="4">
        <v>4552787</v>
      </c>
      <c r="H744" s="4">
        <v>138150</v>
      </c>
      <c r="I744" s="4">
        <v>14795784</v>
      </c>
      <c r="J744" s="4">
        <v>10104847</v>
      </c>
      <c r="K744" s="4">
        <v>5842142</v>
      </c>
    </row>
    <row r="745" spans="1:11" x14ac:dyDescent="0.35">
      <c r="A745" t="s">
        <v>514</v>
      </c>
      <c r="B745" t="s">
        <v>2125</v>
      </c>
      <c r="D745" s="4">
        <v>10668805</v>
      </c>
      <c r="F745" s="4">
        <v>1441081</v>
      </c>
      <c r="I745" s="4">
        <v>12109886</v>
      </c>
      <c r="J745" s="4">
        <v>10668805</v>
      </c>
      <c r="K745" s="4">
        <v>10668805</v>
      </c>
    </row>
    <row r="746" spans="1:11" x14ac:dyDescent="0.35">
      <c r="A746" t="s">
        <v>514</v>
      </c>
      <c r="B746" t="s">
        <v>2127</v>
      </c>
      <c r="D746" s="4">
        <v>2825540</v>
      </c>
      <c r="I746" s="4">
        <v>2825540</v>
      </c>
      <c r="J746" s="4">
        <v>2825540</v>
      </c>
      <c r="K746" s="4">
        <v>2825540</v>
      </c>
    </row>
    <row r="747" spans="1:11" x14ac:dyDescent="0.35">
      <c r="A747" t="s">
        <v>514</v>
      </c>
      <c r="B747" t="s">
        <v>2141</v>
      </c>
      <c r="D747" s="4">
        <v>3751088</v>
      </c>
      <c r="E747" s="4">
        <v>1192919</v>
      </c>
      <c r="F747" s="4">
        <v>37832</v>
      </c>
      <c r="G747" s="4">
        <v>152056</v>
      </c>
      <c r="H747" s="4">
        <v>2504727</v>
      </c>
      <c r="I747" s="4">
        <v>7638622</v>
      </c>
      <c r="J747" s="4">
        <v>4944007</v>
      </c>
      <c r="K747" s="4">
        <v>3751088</v>
      </c>
    </row>
    <row r="748" spans="1:11" x14ac:dyDescent="0.35">
      <c r="A748" t="s">
        <v>514</v>
      </c>
      <c r="B748" t="s">
        <v>2156</v>
      </c>
      <c r="D748" s="4">
        <v>1156631</v>
      </c>
      <c r="E748" s="4">
        <v>22170</v>
      </c>
      <c r="F748" s="4">
        <v>321687</v>
      </c>
      <c r="G748" s="4">
        <v>205500</v>
      </c>
      <c r="H748" s="4">
        <v>9742834</v>
      </c>
      <c r="I748" s="4">
        <v>11448821</v>
      </c>
      <c r="J748" s="4">
        <v>1178801</v>
      </c>
      <c r="K748" s="4">
        <v>1156631</v>
      </c>
    </row>
    <row r="749" spans="1:11" x14ac:dyDescent="0.35">
      <c r="A749" t="s">
        <v>514</v>
      </c>
      <c r="B749" t="s">
        <v>2163</v>
      </c>
      <c r="D749" s="4">
        <v>439790</v>
      </c>
      <c r="I749" s="4">
        <v>439790</v>
      </c>
      <c r="J749" s="4">
        <v>439790</v>
      </c>
      <c r="K749" s="4">
        <v>439790</v>
      </c>
    </row>
    <row r="750" spans="1:11" x14ac:dyDescent="0.35">
      <c r="A750" t="s">
        <v>514</v>
      </c>
      <c r="B750" t="s">
        <v>2165</v>
      </c>
      <c r="D750" s="4">
        <v>47132</v>
      </c>
      <c r="I750" s="4">
        <v>47132</v>
      </c>
      <c r="J750" s="4">
        <v>47132</v>
      </c>
      <c r="K750" s="4">
        <v>47132</v>
      </c>
    </row>
    <row r="751" spans="1:11" x14ac:dyDescent="0.35">
      <c r="A751" t="s">
        <v>514</v>
      </c>
      <c r="B751" t="s">
        <v>2169</v>
      </c>
      <c r="H751" s="4">
        <v>198300</v>
      </c>
      <c r="I751" s="4">
        <v>198300</v>
      </c>
      <c r="J751">
        <v>0</v>
      </c>
      <c r="K751" s="4">
        <v>0</v>
      </c>
    </row>
    <row r="752" spans="1:11" x14ac:dyDescent="0.35">
      <c r="A752" t="s">
        <v>514</v>
      </c>
      <c r="B752" t="s">
        <v>2170</v>
      </c>
      <c r="D752" s="4">
        <v>24731127</v>
      </c>
      <c r="E752" s="4">
        <v>5477794</v>
      </c>
      <c r="F752" s="4">
        <v>6353386</v>
      </c>
      <c r="G752" s="4">
        <v>357556</v>
      </c>
      <c r="H752" s="4">
        <v>12584011</v>
      </c>
      <c r="I752" s="4">
        <v>49503876</v>
      </c>
      <c r="J752" s="4">
        <v>30208921</v>
      </c>
      <c r="K752" s="4">
        <v>24731127</v>
      </c>
    </row>
    <row r="753" spans="1:11" x14ac:dyDescent="0.35">
      <c r="A753" t="s">
        <v>518</v>
      </c>
      <c r="B753" t="s">
        <v>2121</v>
      </c>
      <c r="D753" s="4">
        <v>10402090</v>
      </c>
      <c r="F753" s="4">
        <v>2477691</v>
      </c>
      <c r="H753" s="4">
        <v>139950</v>
      </c>
      <c r="I753" s="4">
        <v>13019731</v>
      </c>
      <c r="J753" s="4">
        <v>10402090</v>
      </c>
      <c r="K753" s="4">
        <v>10402090</v>
      </c>
    </row>
    <row r="754" spans="1:11" x14ac:dyDescent="0.35">
      <c r="A754" t="s">
        <v>518</v>
      </c>
      <c r="B754" t="s">
        <v>2125</v>
      </c>
      <c r="D754" s="4">
        <v>17745587</v>
      </c>
      <c r="E754" s="4">
        <v>7978</v>
      </c>
      <c r="F754" s="4">
        <v>1729154</v>
      </c>
      <c r="I754" s="4">
        <v>19482719</v>
      </c>
      <c r="J754" s="4">
        <v>17753565</v>
      </c>
      <c r="K754" s="4">
        <v>17745587</v>
      </c>
    </row>
    <row r="755" spans="1:11" x14ac:dyDescent="0.35">
      <c r="A755" t="s">
        <v>518</v>
      </c>
      <c r="B755" t="s">
        <v>2141</v>
      </c>
      <c r="D755" s="4">
        <v>467933</v>
      </c>
      <c r="E755" s="4">
        <v>188980</v>
      </c>
      <c r="F755" s="4">
        <v>3565715</v>
      </c>
      <c r="G755" s="4">
        <v>319167</v>
      </c>
      <c r="H755" s="4">
        <v>54998</v>
      </c>
      <c r="I755" s="4">
        <v>4596792</v>
      </c>
      <c r="J755" s="4">
        <v>656913</v>
      </c>
      <c r="K755" s="4">
        <v>467933</v>
      </c>
    </row>
    <row r="756" spans="1:11" x14ac:dyDescent="0.35">
      <c r="A756" t="s">
        <v>518</v>
      </c>
      <c r="B756" t="s">
        <v>2156</v>
      </c>
      <c r="D756" s="4">
        <v>1085429</v>
      </c>
      <c r="E756" s="4">
        <v>153320</v>
      </c>
      <c r="F756" s="4">
        <v>106820</v>
      </c>
      <c r="G756" s="4">
        <v>4500</v>
      </c>
      <c r="H756" s="4">
        <v>3616140</v>
      </c>
      <c r="I756" s="4">
        <v>4966210</v>
      </c>
      <c r="J756" s="4">
        <v>1238749</v>
      </c>
      <c r="K756" s="4">
        <v>1085429</v>
      </c>
    </row>
    <row r="757" spans="1:11" x14ac:dyDescent="0.35">
      <c r="A757" t="s">
        <v>518</v>
      </c>
      <c r="B757" t="s">
        <v>2163</v>
      </c>
      <c r="D757" s="4">
        <v>743512</v>
      </c>
      <c r="I757" s="4">
        <v>743512</v>
      </c>
      <c r="J757" s="4">
        <v>743512</v>
      </c>
      <c r="K757" s="4">
        <v>743512</v>
      </c>
    </row>
    <row r="758" spans="1:11" x14ac:dyDescent="0.35">
      <c r="A758" t="s">
        <v>518</v>
      </c>
      <c r="B758" t="s">
        <v>2169</v>
      </c>
      <c r="H758" s="4">
        <v>1150500</v>
      </c>
      <c r="I758" s="4">
        <v>1150500</v>
      </c>
      <c r="J758">
        <v>0</v>
      </c>
      <c r="K758" s="4">
        <v>0</v>
      </c>
    </row>
    <row r="759" spans="1:11" x14ac:dyDescent="0.35">
      <c r="A759" t="s">
        <v>518</v>
      </c>
      <c r="B759" t="s">
        <v>2170</v>
      </c>
      <c r="D759" s="4">
        <v>30444551</v>
      </c>
      <c r="E759" s="4">
        <v>350278</v>
      </c>
      <c r="F759" s="4">
        <v>7879380</v>
      </c>
      <c r="G759" s="4">
        <v>323667</v>
      </c>
      <c r="H759" s="4">
        <v>4961588</v>
      </c>
      <c r="I759" s="4">
        <v>43959464</v>
      </c>
      <c r="J759" s="4">
        <v>30794829</v>
      </c>
      <c r="K759" s="4">
        <v>30444551</v>
      </c>
    </row>
    <row r="760" spans="1:11" x14ac:dyDescent="0.35">
      <c r="A760" t="s">
        <v>526</v>
      </c>
      <c r="B760" t="s">
        <v>2121</v>
      </c>
      <c r="D760" s="4">
        <v>85489827</v>
      </c>
      <c r="E760" s="4">
        <v>12616598</v>
      </c>
      <c r="F760" s="4">
        <v>36527188</v>
      </c>
      <c r="G760" s="4">
        <v>462799</v>
      </c>
      <c r="H760" s="4">
        <v>927450</v>
      </c>
      <c r="I760" s="4">
        <v>136023862</v>
      </c>
      <c r="J760" s="4">
        <v>98106425</v>
      </c>
      <c r="K760" s="4">
        <v>85489827</v>
      </c>
    </row>
    <row r="761" spans="1:11" x14ac:dyDescent="0.35">
      <c r="A761" t="s">
        <v>526</v>
      </c>
      <c r="B761" t="s">
        <v>2125</v>
      </c>
      <c r="D761" s="4">
        <v>104479838</v>
      </c>
      <c r="E761" s="4">
        <v>8783</v>
      </c>
      <c r="F761" s="4">
        <v>2206384</v>
      </c>
      <c r="I761" s="4">
        <v>106695006</v>
      </c>
      <c r="J761" s="4">
        <v>104488621</v>
      </c>
      <c r="K761" s="4">
        <v>104479838</v>
      </c>
    </row>
    <row r="762" spans="1:11" x14ac:dyDescent="0.35">
      <c r="A762" t="s">
        <v>526</v>
      </c>
      <c r="B762" t="s">
        <v>2127</v>
      </c>
      <c r="D762" s="4">
        <v>12080</v>
      </c>
      <c r="E762" s="4">
        <v>24000000</v>
      </c>
      <c r="I762" s="4">
        <v>24012080</v>
      </c>
      <c r="J762" s="4">
        <v>24012080</v>
      </c>
      <c r="K762" s="4">
        <v>12080</v>
      </c>
    </row>
    <row r="763" spans="1:11" x14ac:dyDescent="0.35">
      <c r="A763" t="s">
        <v>526</v>
      </c>
      <c r="B763" t="s">
        <v>2141</v>
      </c>
      <c r="D763" s="4">
        <v>11559723</v>
      </c>
      <c r="E763" s="4">
        <v>1856549</v>
      </c>
      <c r="F763" s="4">
        <v>608749</v>
      </c>
      <c r="G763" s="4">
        <v>734821</v>
      </c>
      <c r="H763" s="4">
        <v>1668473</v>
      </c>
      <c r="I763" s="4">
        <v>16428316</v>
      </c>
      <c r="J763" s="4">
        <v>13416272</v>
      </c>
      <c r="K763" s="4">
        <v>11559723</v>
      </c>
    </row>
    <row r="764" spans="1:11" x14ac:dyDescent="0.35">
      <c r="A764" t="s">
        <v>526</v>
      </c>
      <c r="B764" t="s">
        <v>2156</v>
      </c>
      <c r="D764" s="4">
        <v>13500170</v>
      </c>
      <c r="E764" s="4">
        <v>8708660</v>
      </c>
      <c r="F764" s="4">
        <v>150778</v>
      </c>
      <c r="G764" s="4">
        <v>73845</v>
      </c>
      <c r="H764" s="4">
        <v>12547422</v>
      </c>
      <c r="I764" s="4">
        <v>34980875</v>
      </c>
      <c r="J764" s="4">
        <v>22208830</v>
      </c>
      <c r="K764" s="4">
        <v>13500170</v>
      </c>
    </row>
    <row r="765" spans="1:11" x14ac:dyDescent="0.35">
      <c r="A765" t="s">
        <v>526</v>
      </c>
      <c r="B765" t="s">
        <v>2163</v>
      </c>
      <c r="D765" s="4">
        <v>12777360</v>
      </c>
      <c r="I765" s="4">
        <v>12777360</v>
      </c>
      <c r="J765" s="4">
        <v>12777360</v>
      </c>
      <c r="K765" s="4">
        <v>12777360</v>
      </c>
    </row>
    <row r="766" spans="1:11" x14ac:dyDescent="0.35">
      <c r="A766" t="s">
        <v>526</v>
      </c>
      <c r="B766" t="s">
        <v>2165</v>
      </c>
      <c r="D766" s="4">
        <v>344064</v>
      </c>
      <c r="I766" s="4">
        <v>344064</v>
      </c>
      <c r="J766" s="4">
        <v>344064</v>
      </c>
      <c r="K766" s="4">
        <v>344064</v>
      </c>
    </row>
    <row r="767" spans="1:11" x14ac:dyDescent="0.35">
      <c r="A767" t="s">
        <v>526</v>
      </c>
      <c r="B767" t="s">
        <v>2169</v>
      </c>
      <c r="E767" s="4">
        <v>12615000</v>
      </c>
      <c r="G767" s="4">
        <v>375000</v>
      </c>
      <c r="H767" s="4">
        <v>3456000</v>
      </c>
      <c r="I767" s="4">
        <v>16446000</v>
      </c>
      <c r="J767">
        <v>12615000</v>
      </c>
      <c r="K767" s="4">
        <v>0</v>
      </c>
    </row>
    <row r="768" spans="1:11" x14ac:dyDescent="0.35">
      <c r="A768" t="s">
        <v>526</v>
      </c>
      <c r="B768" t="s">
        <v>2170</v>
      </c>
      <c r="D768" s="4">
        <v>228163062</v>
      </c>
      <c r="E768" s="4">
        <v>59805590</v>
      </c>
      <c r="F768" s="4">
        <v>39493100</v>
      </c>
      <c r="G768" s="4">
        <v>1646466</v>
      </c>
      <c r="H768" s="4">
        <v>18599345</v>
      </c>
      <c r="I768" s="4">
        <v>347707563</v>
      </c>
      <c r="J768" s="4">
        <v>287968652</v>
      </c>
      <c r="K768" s="4">
        <v>228163062</v>
      </c>
    </row>
    <row r="769" spans="1:11" x14ac:dyDescent="0.35">
      <c r="A769" t="s">
        <v>532</v>
      </c>
      <c r="B769" t="s">
        <v>2121</v>
      </c>
      <c r="D769" s="4">
        <v>4627797</v>
      </c>
      <c r="E769" s="4">
        <v>6954168</v>
      </c>
      <c r="F769" s="4">
        <v>4814600</v>
      </c>
      <c r="H769" s="4">
        <v>134100</v>
      </c>
      <c r="I769" s="4">
        <v>16530665</v>
      </c>
      <c r="J769" s="4">
        <v>11581965</v>
      </c>
      <c r="K769" s="4">
        <v>4627797</v>
      </c>
    </row>
    <row r="770" spans="1:11" x14ac:dyDescent="0.35">
      <c r="A770" t="s">
        <v>532</v>
      </c>
      <c r="B770" t="s">
        <v>2125</v>
      </c>
      <c r="D770" s="4">
        <v>8766052</v>
      </c>
      <c r="F770" s="4">
        <v>2707333</v>
      </c>
      <c r="H770" s="4">
        <v>2311290</v>
      </c>
      <c r="I770" s="4">
        <v>13784674</v>
      </c>
      <c r="J770" s="4">
        <v>8766052</v>
      </c>
      <c r="K770" s="4">
        <v>8766052</v>
      </c>
    </row>
    <row r="771" spans="1:11" x14ac:dyDescent="0.35">
      <c r="A771" t="s">
        <v>532</v>
      </c>
      <c r="B771" t="s">
        <v>2127</v>
      </c>
      <c r="F771" s="4">
        <v>2432748</v>
      </c>
      <c r="I771" s="4">
        <v>2432748</v>
      </c>
      <c r="J771">
        <v>0</v>
      </c>
      <c r="K771" s="4">
        <v>0</v>
      </c>
    </row>
    <row r="772" spans="1:11" x14ac:dyDescent="0.35">
      <c r="A772" t="s">
        <v>532</v>
      </c>
      <c r="B772" t="s">
        <v>2141</v>
      </c>
      <c r="D772" s="4">
        <v>489212</v>
      </c>
      <c r="E772" s="4">
        <v>244595</v>
      </c>
      <c r="F772" s="4">
        <v>1394851</v>
      </c>
      <c r="H772" s="4">
        <v>273044</v>
      </c>
      <c r="I772" s="4">
        <v>2401702</v>
      </c>
      <c r="J772" s="4">
        <v>733807</v>
      </c>
      <c r="K772" s="4">
        <v>489212</v>
      </c>
    </row>
    <row r="773" spans="1:11" x14ac:dyDescent="0.35">
      <c r="A773" t="s">
        <v>532</v>
      </c>
      <c r="B773" t="s">
        <v>2156</v>
      </c>
      <c r="D773" s="4">
        <v>185888</v>
      </c>
      <c r="F773" s="4">
        <v>4351597</v>
      </c>
      <c r="G773" s="4">
        <v>72332</v>
      </c>
      <c r="H773" s="4">
        <v>2937945</v>
      </c>
      <c r="I773" s="4">
        <v>7547763</v>
      </c>
      <c r="J773" s="4">
        <v>185888</v>
      </c>
      <c r="K773" s="4">
        <v>185888</v>
      </c>
    </row>
    <row r="774" spans="1:11" x14ac:dyDescent="0.35">
      <c r="A774" t="s">
        <v>532</v>
      </c>
      <c r="B774" t="s">
        <v>2163</v>
      </c>
      <c r="D774" s="4">
        <v>2781619</v>
      </c>
      <c r="F774" s="4">
        <v>110039</v>
      </c>
      <c r="I774" s="4">
        <v>2891657</v>
      </c>
      <c r="J774" s="4">
        <v>2781619</v>
      </c>
      <c r="K774" s="4">
        <v>2781619</v>
      </c>
    </row>
    <row r="775" spans="1:11" x14ac:dyDescent="0.35">
      <c r="A775" t="s">
        <v>532</v>
      </c>
      <c r="B775" t="s">
        <v>2165</v>
      </c>
      <c r="D775" s="4">
        <v>150822</v>
      </c>
      <c r="I775" s="4">
        <v>150822</v>
      </c>
      <c r="J775" s="4">
        <v>150822</v>
      </c>
      <c r="K775" s="4">
        <v>150822</v>
      </c>
    </row>
    <row r="776" spans="1:11" x14ac:dyDescent="0.35">
      <c r="A776" t="s">
        <v>532</v>
      </c>
      <c r="B776" t="s">
        <v>2169</v>
      </c>
      <c r="H776" s="4">
        <v>378000</v>
      </c>
      <c r="I776" s="4">
        <v>378000</v>
      </c>
      <c r="J776">
        <v>0</v>
      </c>
      <c r="K776" s="4">
        <v>0</v>
      </c>
    </row>
    <row r="777" spans="1:11" x14ac:dyDescent="0.35">
      <c r="A777" t="s">
        <v>532</v>
      </c>
      <c r="B777" t="s">
        <v>2170</v>
      </c>
      <c r="D777" s="4">
        <v>17001391</v>
      </c>
      <c r="E777" s="4">
        <v>7198763</v>
      </c>
      <c r="F777" s="4">
        <v>15811167</v>
      </c>
      <c r="G777" s="4">
        <v>72332</v>
      </c>
      <c r="H777" s="4">
        <v>6034379</v>
      </c>
      <c r="I777" s="4">
        <v>46118032</v>
      </c>
      <c r="J777" s="4">
        <v>24200154</v>
      </c>
      <c r="K777" s="4">
        <v>17001391</v>
      </c>
    </row>
    <row r="778" spans="1:11" x14ac:dyDescent="0.35">
      <c r="A778" t="s">
        <v>537</v>
      </c>
      <c r="B778" t="s">
        <v>2121</v>
      </c>
      <c r="D778" s="4">
        <v>13972453</v>
      </c>
      <c r="F778" s="4">
        <v>5909387</v>
      </c>
      <c r="G778" s="4">
        <v>473180</v>
      </c>
      <c r="H778" s="4">
        <v>1061544</v>
      </c>
      <c r="I778" s="4">
        <v>21416564</v>
      </c>
      <c r="J778" s="4">
        <v>13972453</v>
      </c>
      <c r="K778" s="4">
        <v>13972453</v>
      </c>
    </row>
    <row r="779" spans="1:11" x14ac:dyDescent="0.35">
      <c r="A779" t="s">
        <v>537</v>
      </c>
      <c r="B779" t="s">
        <v>2125</v>
      </c>
      <c r="D779" s="4">
        <v>11631904</v>
      </c>
      <c r="E779" s="4">
        <v>16941</v>
      </c>
      <c r="F779" s="4">
        <v>1269031</v>
      </c>
      <c r="I779" s="4">
        <v>12917875</v>
      </c>
      <c r="J779" s="4">
        <v>11648845</v>
      </c>
      <c r="K779" s="4">
        <v>11631904</v>
      </c>
    </row>
    <row r="780" spans="1:11" x14ac:dyDescent="0.35">
      <c r="A780" t="s">
        <v>537</v>
      </c>
      <c r="B780" t="s">
        <v>2127</v>
      </c>
      <c r="E780" s="4">
        <v>1600000</v>
      </c>
      <c r="I780" s="4">
        <v>1600000</v>
      </c>
      <c r="J780">
        <v>1600000</v>
      </c>
      <c r="K780" s="4">
        <v>0</v>
      </c>
    </row>
    <row r="781" spans="1:11" x14ac:dyDescent="0.35">
      <c r="A781" t="s">
        <v>537</v>
      </c>
      <c r="B781" t="s">
        <v>2141</v>
      </c>
      <c r="D781" s="4">
        <v>17497</v>
      </c>
      <c r="E781" s="4">
        <v>215198</v>
      </c>
      <c r="F781" s="4">
        <v>507863</v>
      </c>
      <c r="G781" s="4">
        <v>104980</v>
      </c>
      <c r="H781" s="4">
        <v>680987</v>
      </c>
      <c r="I781" s="4">
        <v>1526525</v>
      </c>
      <c r="J781" s="4">
        <v>232695</v>
      </c>
      <c r="K781" s="4">
        <v>17497</v>
      </c>
    </row>
    <row r="782" spans="1:11" x14ac:dyDescent="0.35">
      <c r="A782" t="s">
        <v>537</v>
      </c>
      <c r="B782" t="s">
        <v>2156</v>
      </c>
      <c r="D782" s="4">
        <v>1110444</v>
      </c>
      <c r="E782" s="4">
        <v>166552</v>
      </c>
      <c r="F782" s="4">
        <v>104500</v>
      </c>
      <c r="G782" s="4">
        <v>1839169</v>
      </c>
      <c r="H782" s="4">
        <v>2673186</v>
      </c>
      <c r="I782" s="4">
        <v>5893852</v>
      </c>
      <c r="J782" s="4">
        <v>1276996</v>
      </c>
      <c r="K782" s="4">
        <v>1110444</v>
      </c>
    </row>
    <row r="783" spans="1:11" x14ac:dyDescent="0.35">
      <c r="A783" t="s">
        <v>537</v>
      </c>
      <c r="B783" t="s">
        <v>2163</v>
      </c>
      <c r="D783" s="4">
        <v>860955</v>
      </c>
      <c r="E783" s="4">
        <v>51718</v>
      </c>
      <c r="I783" s="4">
        <v>912673</v>
      </c>
      <c r="J783" s="4">
        <v>912673</v>
      </c>
      <c r="K783" s="4">
        <v>860955</v>
      </c>
    </row>
    <row r="784" spans="1:11" x14ac:dyDescent="0.35">
      <c r="A784" t="s">
        <v>537</v>
      </c>
      <c r="B784" t="s">
        <v>2165</v>
      </c>
      <c r="F784" s="4">
        <v>18853</v>
      </c>
      <c r="I784" s="4">
        <v>18853</v>
      </c>
      <c r="J784">
        <v>0</v>
      </c>
      <c r="K784" s="4">
        <v>0</v>
      </c>
    </row>
    <row r="785" spans="1:11" x14ac:dyDescent="0.35">
      <c r="A785" t="s">
        <v>537</v>
      </c>
      <c r="B785" t="s">
        <v>2169</v>
      </c>
      <c r="G785" s="4">
        <v>236250</v>
      </c>
      <c r="H785" s="4">
        <v>96000</v>
      </c>
      <c r="I785" s="4">
        <v>332250</v>
      </c>
      <c r="J785">
        <v>0</v>
      </c>
      <c r="K785" s="4">
        <v>0</v>
      </c>
    </row>
    <row r="786" spans="1:11" x14ac:dyDescent="0.35">
      <c r="A786" t="s">
        <v>537</v>
      </c>
      <c r="B786" t="s">
        <v>2170</v>
      </c>
      <c r="D786" s="4">
        <v>27593253</v>
      </c>
      <c r="E786" s="4">
        <v>2050409</v>
      </c>
      <c r="F786" s="4">
        <v>7809634</v>
      </c>
      <c r="G786" s="4">
        <v>2653579</v>
      </c>
      <c r="H786" s="4">
        <v>4511717</v>
      </c>
      <c r="I786" s="4">
        <v>44618592</v>
      </c>
      <c r="J786" s="4">
        <v>29643662</v>
      </c>
      <c r="K786" s="4">
        <v>27593253</v>
      </c>
    </row>
    <row r="787" spans="1:11" x14ac:dyDescent="0.35">
      <c r="A787" t="s">
        <v>543</v>
      </c>
      <c r="B787" t="s">
        <v>2121</v>
      </c>
      <c r="D787" s="4">
        <v>9410636</v>
      </c>
      <c r="F787" s="4">
        <v>5361957</v>
      </c>
      <c r="H787" s="4">
        <v>67950</v>
      </c>
      <c r="I787" s="4">
        <v>14840543</v>
      </c>
      <c r="J787" s="4">
        <v>9410636</v>
      </c>
      <c r="K787" s="4">
        <v>9410636</v>
      </c>
    </row>
    <row r="788" spans="1:11" x14ac:dyDescent="0.35">
      <c r="A788" t="s">
        <v>543</v>
      </c>
      <c r="B788" t="s">
        <v>2125</v>
      </c>
      <c r="D788" s="4">
        <v>8160350</v>
      </c>
      <c r="F788" s="4">
        <v>202703</v>
      </c>
      <c r="I788" s="4">
        <v>8363053</v>
      </c>
      <c r="J788" s="4">
        <v>8160350</v>
      </c>
      <c r="K788" s="4">
        <v>8160350</v>
      </c>
    </row>
    <row r="789" spans="1:11" x14ac:dyDescent="0.35">
      <c r="A789" t="s">
        <v>543</v>
      </c>
      <c r="B789" t="s">
        <v>2127</v>
      </c>
      <c r="H789" s="4">
        <v>1600000</v>
      </c>
      <c r="I789" s="4">
        <v>1600000</v>
      </c>
      <c r="J789">
        <v>0</v>
      </c>
      <c r="K789" s="4">
        <v>0</v>
      </c>
    </row>
    <row r="790" spans="1:11" x14ac:dyDescent="0.35">
      <c r="A790" t="s">
        <v>543</v>
      </c>
      <c r="B790" t="s">
        <v>2141</v>
      </c>
      <c r="D790" s="4">
        <v>839047</v>
      </c>
      <c r="E790" s="4">
        <v>434812</v>
      </c>
      <c r="F790" s="4">
        <v>404609</v>
      </c>
      <c r="G790" s="4">
        <v>40452</v>
      </c>
      <c r="H790" s="4">
        <v>1067230</v>
      </c>
      <c r="I790" s="4">
        <v>2786149</v>
      </c>
      <c r="J790" s="4">
        <v>1273859</v>
      </c>
      <c r="K790" s="4">
        <v>839047</v>
      </c>
    </row>
    <row r="791" spans="1:11" x14ac:dyDescent="0.35">
      <c r="A791" t="s">
        <v>543</v>
      </c>
      <c r="B791" t="s">
        <v>2156</v>
      </c>
      <c r="D791" s="4">
        <v>867176</v>
      </c>
      <c r="E791" s="4">
        <v>997215</v>
      </c>
      <c r="F791" s="4">
        <v>4330000</v>
      </c>
      <c r="G791" s="4">
        <v>112037</v>
      </c>
      <c r="H791" s="4">
        <v>769037</v>
      </c>
      <c r="I791" s="4">
        <v>7075465</v>
      </c>
      <c r="J791" s="4">
        <v>1864391</v>
      </c>
      <c r="K791" s="4">
        <v>867176</v>
      </c>
    </row>
    <row r="792" spans="1:11" x14ac:dyDescent="0.35">
      <c r="A792" t="s">
        <v>543</v>
      </c>
      <c r="B792" t="s">
        <v>2163</v>
      </c>
      <c r="D792" s="4">
        <v>535317</v>
      </c>
      <c r="F792" s="4">
        <v>102886</v>
      </c>
      <c r="I792" s="4">
        <v>638203</v>
      </c>
      <c r="J792" s="4">
        <v>535317</v>
      </c>
      <c r="K792" s="4">
        <v>535317</v>
      </c>
    </row>
    <row r="793" spans="1:11" x14ac:dyDescent="0.35">
      <c r="A793" t="s">
        <v>543</v>
      </c>
      <c r="B793" t="s">
        <v>2165</v>
      </c>
      <c r="G793" s="4">
        <v>28279</v>
      </c>
      <c r="I793" s="4">
        <v>28279</v>
      </c>
      <c r="J793">
        <v>0</v>
      </c>
      <c r="K793" s="4">
        <v>0</v>
      </c>
    </row>
    <row r="794" spans="1:11" x14ac:dyDescent="0.35">
      <c r="A794" t="s">
        <v>543</v>
      </c>
      <c r="B794" t="s">
        <v>2169</v>
      </c>
      <c r="E794" s="4">
        <v>157500</v>
      </c>
      <c r="H794" s="4">
        <v>81600</v>
      </c>
      <c r="I794" s="4">
        <v>239100</v>
      </c>
      <c r="J794">
        <v>157500</v>
      </c>
      <c r="K794" s="4">
        <v>0</v>
      </c>
    </row>
    <row r="795" spans="1:11" x14ac:dyDescent="0.35">
      <c r="A795" t="s">
        <v>543</v>
      </c>
      <c r="B795" t="s">
        <v>2170</v>
      </c>
      <c r="D795" s="4">
        <v>19812525</v>
      </c>
      <c r="E795" s="4">
        <v>1589527</v>
      </c>
      <c r="F795" s="4">
        <v>10402154</v>
      </c>
      <c r="G795" s="4">
        <v>180768</v>
      </c>
      <c r="H795" s="4">
        <v>3585817</v>
      </c>
      <c r="I795" s="4">
        <v>35570792</v>
      </c>
      <c r="J795" s="4">
        <v>21402052</v>
      </c>
      <c r="K795" s="4">
        <v>19812525</v>
      </c>
    </row>
    <row r="796" spans="1:11" x14ac:dyDescent="0.35">
      <c r="A796" t="s">
        <v>548</v>
      </c>
      <c r="B796" t="s">
        <v>2121</v>
      </c>
      <c r="D796" s="4">
        <v>70087063</v>
      </c>
      <c r="E796" s="4">
        <v>18975116</v>
      </c>
      <c r="F796" s="4">
        <v>25695600</v>
      </c>
      <c r="G796" s="4">
        <v>1467666</v>
      </c>
      <c r="H796" s="4">
        <v>4028787</v>
      </c>
      <c r="I796" s="4">
        <v>120254232</v>
      </c>
      <c r="J796" s="4">
        <v>89062179</v>
      </c>
      <c r="K796" s="4">
        <v>70087063</v>
      </c>
    </row>
    <row r="797" spans="1:11" x14ac:dyDescent="0.35">
      <c r="A797" t="s">
        <v>548</v>
      </c>
      <c r="B797" t="s">
        <v>2125</v>
      </c>
      <c r="D797" s="4">
        <v>44104331</v>
      </c>
      <c r="E797" s="4">
        <v>21638238</v>
      </c>
      <c r="F797" s="4">
        <v>12145639</v>
      </c>
      <c r="G797" s="4">
        <v>1179720</v>
      </c>
      <c r="H797" s="4">
        <v>4416607</v>
      </c>
      <c r="I797" s="4">
        <v>83484534</v>
      </c>
      <c r="J797" s="4">
        <v>65742569</v>
      </c>
      <c r="K797" s="4">
        <v>44104331</v>
      </c>
    </row>
    <row r="798" spans="1:11" x14ac:dyDescent="0.35">
      <c r="A798" t="s">
        <v>548</v>
      </c>
      <c r="B798" t="s">
        <v>2127</v>
      </c>
      <c r="D798" s="4">
        <v>9660</v>
      </c>
      <c r="H798" s="4">
        <v>14694728</v>
      </c>
      <c r="I798" s="4">
        <v>14704388</v>
      </c>
      <c r="J798" s="4">
        <v>9660</v>
      </c>
      <c r="K798" s="4">
        <v>9660</v>
      </c>
    </row>
    <row r="799" spans="1:11" x14ac:dyDescent="0.35">
      <c r="A799" t="s">
        <v>548</v>
      </c>
      <c r="B799" t="s">
        <v>2141</v>
      </c>
      <c r="D799" s="4">
        <v>3177900</v>
      </c>
      <c r="E799" s="4">
        <v>131983</v>
      </c>
      <c r="F799" s="4">
        <v>3146086</v>
      </c>
      <c r="G799" s="4">
        <v>80699</v>
      </c>
      <c r="H799" s="4">
        <v>8648644</v>
      </c>
      <c r="I799" s="4">
        <v>15185312</v>
      </c>
      <c r="J799" s="4">
        <v>3309883</v>
      </c>
      <c r="K799" s="4">
        <v>3177900</v>
      </c>
    </row>
    <row r="800" spans="1:11" x14ac:dyDescent="0.35">
      <c r="A800" t="s">
        <v>548</v>
      </c>
      <c r="B800" t="s">
        <v>2156</v>
      </c>
      <c r="D800" s="4">
        <v>30133448</v>
      </c>
      <c r="E800" s="4">
        <v>10720997</v>
      </c>
      <c r="F800" s="4">
        <v>42129</v>
      </c>
      <c r="G800" s="4">
        <v>366021</v>
      </c>
      <c r="H800" s="4">
        <v>17492390</v>
      </c>
      <c r="I800" s="4">
        <v>58754984</v>
      </c>
      <c r="J800" s="4">
        <v>40854445</v>
      </c>
      <c r="K800" s="4">
        <v>30133448</v>
      </c>
    </row>
    <row r="801" spans="1:11" x14ac:dyDescent="0.35">
      <c r="A801" t="s">
        <v>548</v>
      </c>
      <c r="B801" t="s">
        <v>2163</v>
      </c>
      <c r="D801" s="4">
        <v>3868474</v>
      </c>
      <c r="E801" s="4">
        <v>412645</v>
      </c>
      <c r="I801" s="4">
        <v>4281119</v>
      </c>
      <c r="J801" s="4">
        <v>4281119</v>
      </c>
      <c r="K801" s="4">
        <v>3868474</v>
      </c>
    </row>
    <row r="802" spans="1:11" x14ac:dyDescent="0.35">
      <c r="A802" t="s">
        <v>548</v>
      </c>
      <c r="B802" t="s">
        <v>2165</v>
      </c>
      <c r="D802" s="4">
        <v>32992</v>
      </c>
      <c r="F802" s="4">
        <v>254513</v>
      </c>
      <c r="I802" s="4">
        <v>287505</v>
      </c>
      <c r="J802" s="4">
        <v>32992</v>
      </c>
      <c r="K802" s="4">
        <v>32992</v>
      </c>
    </row>
    <row r="803" spans="1:11" x14ac:dyDescent="0.35">
      <c r="A803" t="s">
        <v>548</v>
      </c>
      <c r="B803" t="s">
        <v>2169</v>
      </c>
      <c r="E803" s="4">
        <v>5365500</v>
      </c>
      <c r="H803" s="4">
        <v>369600</v>
      </c>
      <c r="I803" s="4">
        <v>5735100</v>
      </c>
      <c r="J803">
        <v>5365500</v>
      </c>
      <c r="K803" s="4">
        <v>0</v>
      </c>
    </row>
    <row r="804" spans="1:11" x14ac:dyDescent="0.35">
      <c r="A804" t="s">
        <v>548</v>
      </c>
      <c r="B804" t="s">
        <v>2170</v>
      </c>
      <c r="D804" s="4">
        <v>151413867</v>
      </c>
      <c r="E804" s="4">
        <v>57244479</v>
      </c>
      <c r="F804" s="4">
        <v>41283967</v>
      </c>
      <c r="G804" s="4">
        <v>3094106</v>
      </c>
      <c r="H804" s="4">
        <v>49650754</v>
      </c>
      <c r="I804" s="4">
        <v>302687173</v>
      </c>
      <c r="J804" s="4">
        <v>208658346</v>
      </c>
      <c r="K804" s="4">
        <v>151413867</v>
      </c>
    </row>
    <row r="805" spans="1:11" x14ac:dyDescent="0.35">
      <c r="A805" t="s">
        <v>551</v>
      </c>
      <c r="B805" t="s">
        <v>2121</v>
      </c>
      <c r="D805" s="4">
        <v>42931918</v>
      </c>
      <c r="E805" s="4">
        <v>7293386</v>
      </c>
      <c r="F805" s="4">
        <v>15933400</v>
      </c>
      <c r="G805" s="4">
        <v>83250</v>
      </c>
      <c r="H805" s="4">
        <v>3435070</v>
      </c>
      <c r="I805" s="4">
        <v>69677023</v>
      </c>
      <c r="J805" s="4">
        <v>50225304</v>
      </c>
      <c r="K805" s="4">
        <v>42931918</v>
      </c>
    </row>
    <row r="806" spans="1:11" x14ac:dyDescent="0.35">
      <c r="A806" t="s">
        <v>551</v>
      </c>
      <c r="B806" t="s">
        <v>2125</v>
      </c>
      <c r="D806" s="4">
        <v>43897687</v>
      </c>
      <c r="F806" s="4">
        <v>4728378</v>
      </c>
      <c r="I806" s="4">
        <v>48626066</v>
      </c>
      <c r="J806" s="4">
        <v>43897687</v>
      </c>
      <c r="K806" s="4">
        <v>43897687</v>
      </c>
    </row>
    <row r="807" spans="1:11" x14ac:dyDescent="0.35">
      <c r="A807" t="s">
        <v>551</v>
      </c>
      <c r="B807" t="s">
        <v>2127</v>
      </c>
      <c r="H807" s="4">
        <v>9796485</v>
      </c>
      <c r="I807" s="4">
        <v>9796485</v>
      </c>
      <c r="J807">
        <v>0</v>
      </c>
      <c r="K807" s="4">
        <v>0</v>
      </c>
    </row>
    <row r="808" spans="1:11" x14ac:dyDescent="0.35">
      <c r="A808" t="s">
        <v>551</v>
      </c>
      <c r="B808" t="s">
        <v>2141</v>
      </c>
      <c r="D808" s="4">
        <v>1373910</v>
      </c>
      <c r="E808" s="4">
        <v>54793</v>
      </c>
      <c r="F808" s="4">
        <v>1098375</v>
      </c>
      <c r="G808" s="4">
        <v>1366325</v>
      </c>
      <c r="H808" s="4">
        <v>7562545</v>
      </c>
      <c r="I808" s="4">
        <v>11455948</v>
      </c>
      <c r="J808" s="4">
        <v>1428703</v>
      </c>
      <c r="K808" s="4">
        <v>1373910</v>
      </c>
    </row>
    <row r="809" spans="1:11" x14ac:dyDescent="0.35">
      <c r="A809" t="s">
        <v>551</v>
      </c>
      <c r="B809" t="s">
        <v>2156</v>
      </c>
      <c r="D809" s="4">
        <v>384638</v>
      </c>
      <c r="E809" s="4">
        <v>3566405</v>
      </c>
      <c r="F809" s="4">
        <v>18000</v>
      </c>
      <c r="G809" s="4">
        <v>5259</v>
      </c>
      <c r="H809" s="4">
        <v>4953824</v>
      </c>
      <c r="I809" s="4">
        <v>8928127</v>
      </c>
      <c r="J809" s="4">
        <v>3951043</v>
      </c>
      <c r="K809" s="4">
        <v>384638</v>
      </c>
    </row>
    <row r="810" spans="1:11" x14ac:dyDescent="0.35">
      <c r="A810" t="s">
        <v>551</v>
      </c>
      <c r="B810" t="s">
        <v>2163</v>
      </c>
      <c r="D810" s="4">
        <v>5980450</v>
      </c>
      <c r="F810" s="4">
        <v>511129</v>
      </c>
      <c r="I810" s="4">
        <v>6491580</v>
      </c>
      <c r="J810" s="4">
        <v>5980450</v>
      </c>
      <c r="K810" s="4">
        <v>5980450</v>
      </c>
    </row>
    <row r="811" spans="1:11" x14ac:dyDescent="0.35">
      <c r="A811" t="s">
        <v>551</v>
      </c>
      <c r="B811" t="s">
        <v>2165</v>
      </c>
      <c r="G811" s="4">
        <v>259226</v>
      </c>
      <c r="I811" s="4">
        <v>259226</v>
      </c>
      <c r="J811">
        <v>0</v>
      </c>
      <c r="K811" s="4">
        <v>0</v>
      </c>
    </row>
    <row r="812" spans="1:11" x14ac:dyDescent="0.35">
      <c r="A812" t="s">
        <v>551</v>
      </c>
      <c r="B812" t="s">
        <v>2169</v>
      </c>
      <c r="E812" s="4">
        <v>5640000</v>
      </c>
      <c r="H812" s="4">
        <v>816000</v>
      </c>
      <c r="I812" s="4">
        <v>6456000</v>
      </c>
      <c r="J812">
        <v>5640000</v>
      </c>
      <c r="K812" s="4">
        <v>0</v>
      </c>
    </row>
    <row r="813" spans="1:11" x14ac:dyDescent="0.35">
      <c r="A813" t="s">
        <v>551</v>
      </c>
      <c r="B813" t="s">
        <v>2170</v>
      </c>
      <c r="D813" s="4">
        <v>94568603</v>
      </c>
      <c r="E813" s="4">
        <v>16554585</v>
      </c>
      <c r="F813" s="4">
        <v>22289283</v>
      </c>
      <c r="G813" s="4">
        <v>1714061</v>
      </c>
      <c r="H813" s="4">
        <v>26563924</v>
      </c>
      <c r="I813" s="4">
        <v>161690455</v>
      </c>
      <c r="J813" s="4">
        <v>111123188</v>
      </c>
      <c r="K813" s="4">
        <v>94568603</v>
      </c>
    </row>
    <row r="814" spans="1:11" x14ac:dyDescent="0.35">
      <c r="A814" t="s">
        <v>553</v>
      </c>
      <c r="B814" t="s">
        <v>2121</v>
      </c>
      <c r="D814" s="4">
        <v>75919534</v>
      </c>
      <c r="E814" s="4">
        <v>14948080</v>
      </c>
      <c r="F814" s="4">
        <v>18460949</v>
      </c>
      <c r="H814" s="4">
        <v>4970484</v>
      </c>
      <c r="I814" s="4">
        <v>114299048</v>
      </c>
      <c r="J814" s="4">
        <v>90867614</v>
      </c>
      <c r="K814" s="4">
        <v>75919534</v>
      </c>
    </row>
    <row r="815" spans="1:11" x14ac:dyDescent="0.35">
      <c r="A815" t="s">
        <v>553</v>
      </c>
      <c r="B815" t="s">
        <v>2125</v>
      </c>
      <c r="D815" s="4">
        <v>59879495</v>
      </c>
      <c r="E815" s="4">
        <v>813215</v>
      </c>
      <c r="F815" s="4">
        <v>2837838</v>
      </c>
      <c r="I815" s="4">
        <v>63530547</v>
      </c>
      <c r="J815" s="4">
        <v>60692710</v>
      </c>
      <c r="K815" s="4">
        <v>59879495</v>
      </c>
    </row>
    <row r="816" spans="1:11" x14ac:dyDescent="0.35">
      <c r="A816" t="s">
        <v>553</v>
      </c>
      <c r="B816" t="s">
        <v>2127</v>
      </c>
      <c r="D816" s="4">
        <v>6040</v>
      </c>
      <c r="G816" s="4">
        <v>12800000</v>
      </c>
      <c r="H816" s="4">
        <v>3200000</v>
      </c>
      <c r="I816" s="4">
        <v>16006040</v>
      </c>
      <c r="J816" s="4">
        <v>6040</v>
      </c>
      <c r="K816" s="4">
        <v>6040</v>
      </c>
    </row>
    <row r="817" spans="1:11" x14ac:dyDescent="0.35">
      <c r="A817" t="s">
        <v>553</v>
      </c>
      <c r="B817" t="s">
        <v>2141</v>
      </c>
      <c r="D817" s="4">
        <v>2261465</v>
      </c>
      <c r="E817" s="4">
        <v>106601</v>
      </c>
      <c r="F817" s="4">
        <v>2654290</v>
      </c>
      <c r="G817" s="4">
        <v>2061169</v>
      </c>
      <c r="H817" s="4">
        <v>3692823</v>
      </c>
      <c r="I817" s="4">
        <v>10776347</v>
      </c>
      <c r="J817" s="4">
        <v>2368066</v>
      </c>
      <c r="K817" s="4">
        <v>2261465</v>
      </c>
    </row>
    <row r="818" spans="1:11" x14ac:dyDescent="0.35">
      <c r="A818" t="s">
        <v>553</v>
      </c>
      <c r="B818" t="s">
        <v>2156</v>
      </c>
      <c r="D818" s="4">
        <v>2955426</v>
      </c>
      <c r="E818" s="4">
        <v>214120</v>
      </c>
      <c r="F818" s="4">
        <v>16423358</v>
      </c>
      <c r="G818" s="4">
        <v>92438</v>
      </c>
      <c r="H818" s="4">
        <v>12150412</v>
      </c>
      <c r="I818" s="4">
        <v>31835753</v>
      </c>
      <c r="J818" s="4">
        <v>3169546</v>
      </c>
      <c r="K818" s="4">
        <v>2955426</v>
      </c>
    </row>
    <row r="819" spans="1:11" x14ac:dyDescent="0.35">
      <c r="A819" t="s">
        <v>553</v>
      </c>
      <c r="B819" t="s">
        <v>2163</v>
      </c>
      <c r="D819" s="4">
        <v>8035221</v>
      </c>
      <c r="F819" s="4">
        <v>580619</v>
      </c>
      <c r="I819" s="4">
        <v>8615839</v>
      </c>
      <c r="J819" s="4">
        <v>8035221</v>
      </c>
      <c r="K819" s="4">
        <v>8035221</v>
      </c>
    </row>
    <row r="820" spans="1:11" x14ac:dyDescent="0.35">
      <c r="A820" t="s">
        <v>553</v>
      </c>
      <c r="B820" t="s">
        <v>2165</v>
      </c>
      <c r="G820" s="4">
        <v>169675</v>
      </c>
      <c r="I820" s="4">
        <v>169675</v>
      </c>
      <c r="J820">
        <v>0</v>
      </c>
      <c r="K820" s="4">
        <v>0</v>
      </c>
    </row>
    <row r="821" spans="1:11" x14ac:dyDescent="0.35">
      <c r="A821" t="s">
        <v>553</v>
      </c>
      <c r="B821" t="s">
        <v>2169</v>
      </c>
      <c r="D821" s="4">
        <v>308840</v>
      </c>
      <c r="F821" s="4">
        <v>2073750</v>
      </c>
      <c r="H821" s="4">
        <v>672000</v>
      </c>
      <c r="I821" s="4">
        <v>3054590</v>
      </c>
      <c r="J821" s="4">
        <v>308840</v>
      </c>
      <c r="K821" s="4">
        <v>308840</v>
      </c>
    </row>
    <row r="822" spans="1:11" x14ac:dyDescent="0.35">
      <c r="A822" t="s">
        <v>553</v>
      </c>
      <c r="B822" t="s">
        <v>2170</v>
      </c>
      <c r="D822" s="4">
        <v>149366020</v>
      </c>
      <c r="E822" s="4">
        <v>16082016</v>
      </c>
      <c r="F822" s="4">
        <v>43030804</v>
      </c>
      <c r="G822" s="4">
        <v>15123282</v>
      </c>
      <c r="H822" s="4">
        <v>24685718</v>
      </c>
      <c r="I822" s="4">
        <v>248287841</v>
      </c>
      <c r="J822" s="4">
        <v>165448036</v>
      </c>
      <c r="K822" s="4">
        <v>149366020</v>
      </c>
    </row>
    <row r="823" spans="1:11" x14ac:dyDescent="0.35">
      <c r="A823" t="s">
        <v>560</v>
      </c>
      <c r="B823" t="s">
        <v>2121</v>
      </c>
      <c r="D823" s="4">
        <v>59997357</v>
      </c>
      <c r="E823" s="4">
        <v>23248318</v>
      </c>
      <c r="F823" s="4">
        <v>22719213</v>
      </c>
      <c r="H823" s="4">
        <v>697050</v>
      </c>
      <c r="I823" s="4">
        <v>106661938</v>
      </c>
      <c r="J823" s="4">
        <v>83245675</v>
      </c>
      <c r="K823" s="4">
        <v>59997357</v>
      </c>
    </row>
    <row r="824" spans="1:11" x14ac:dyDescent="0.35">
      <c r="A824" t="s">
        <v>560</v>
      </c>
      <c r="B824" t="s">
        <v>2125</v>
      </c>
      <c r="D824" s="4">
        <v>64824864</v>
      </c>
      <c r="E824" s="4">
        <v>162712</v>
      </c>
      <c r="F824" s="4">
        <v>1441081</v>
      </c>
      <c r="I824" s="4">
        <v>66428657</v>
      </c>
      <c r="J824" s="4">
        <v>64987576</v>
      </c>
      <c r="K824" s="4">
        <v>64824864</v>
      </c>
    </row>
    <row r="825" spans="1:11" x14ac:dyDescent="0.35">
      <c r="A825" t="s">
        <v>560</v>
      </c>
      <c r="B825" t="s">
        <v>2127</v>
      </c>
      <c r="D825" s="4">
        <v>11315760</v>
      </c>
      <c r="E825" s="4">
        <v>199680</v>
      </c>
      <c r="I825" s="4">
        <v>11515440</v>
      </c>
      <c r="J825" s="4">
        <v>11515440</v>
      </c>
      <c r="K825" s="4">
        <v>11315760</v>
      </c>
    </row>
    <row r="826" spans="1:11" x14ac:dyDescent="0.35">
      <c r="A826" t="s">
        <v>560</v>
      </c>
      <c r="B826" t="s">
        <v>2141</v>
      </c>
      <c r="D826" s="4">
        <v>4602133</v>
      </c>
      <c r="E826" s="4">
        <v>110464</v>
      </c>
      <c r="F826" s="4">
        <v>400874</v>
      </c>
      <c r="G826" s="4">
        <v>1540639</v>
      </c>
      <c r="H826" s="4">
        <v>4539927</v>
      </c>
      <c r="I826" s="4">
        <v>11194037</v>
      </c>
      <c r="J826" s="4">
        <v>4712597</v>
      </c>
      <c r="K826" s="4">
        <v>4602133</v>
      </c>
    </row>
    <row r="827" spans="1:11" x14ac:dyDescent="0.35">
      <c r="A827" t="s">
        <v>560</v>
      </c>
      <c r="B827" t="s">
        <v>2156</v>
      </c>
      <c r="D827" s="4">
        <v>13158977</v>
      </c>
      <c r="E827" s="4">
        <v>134929</v>
      </c>
      <c r="F827" s="4">
        <v>10028897</v>
      </c>
      <c r="G827" s="4">
        <v>166244</v>
      </c>
      <c r="H827" s="4">
        <v>10977804</v>
      </c>
      <c r="I827" s="4">
        <v>34466851</v>
      </c>
      <c r="J827" s="4">
        <v>13293906</v>
      </c>
      <c r="K827" s="4">
        <v>13158977</v>
      </c>
    </row>
    <row r="828" spans="1:11" x14ac:dyDescent="0.35">
      <c r="A828" t="s">
        <v>560</v>
      </c>
      <c r="B828" t="s">
        <v>2163</v>
      </c>
      <c r="D828" s="4">
        <v>12136397</v>
      </c>
      <c r="F828" s="4">
        <v>74276</v>
      </c>
      <c r="I828" s="4">
        <v>12210673</v>
      </c>
      <c r="J828" s="4">
        <v>12136397</v>
      </c>
      <c r="K828" s="4">
        <v>12136397</v>
      </c>
    </row>
    <row r="829" spans="1:11" x14ac:dyDescent="0.35">
      <c r="A829" t="s">
        <v>560</v>
      </c>
      <c r="B829" t="s">
        <v>2165</v>
      </c>
      <c r="G829" s="4">
        <v>197954</v>
      </c>
      <c r="I829" s="4">
        <v>197954</v>
      </c>
      <c r="J829">
        <v>0</v>
      </c>
      <c r="K829" s="4">
        <v>0</v>
      </c>
    </row>
    <row r="830" spans="1:11" x14ac:dyDescent="0.35">
      <c r="A830" t="s">
        <v>560</v>
      </c>
      <c r="B830" t="s">
        <v>2169</v>
      </c>
      <c r="F830" s="4">
        <v>7027000</v>
      </c>
      <c r="H830" s="4">
        <v>1075200</v>
      </c>
      <c r="I830" s="4">
        <v>8102200</v>
      </c>
      <c r="J830">
        <v>0</v>
      </c>
      <c r="K830" s="4">
        <v>0</v>
      </c>
    </row>
    <row r="831" spans="1:11" x14ac:dyDescent="0.35">
      <c r="A831" t="s">
        <v>560</v>
      </c>
      <c r="B831" t="s">
        <v>2170</v>
      </c>
      <c r="D831" s="4">
        <v>166035488</v>
      </c>
      <c r="E831" s="4">
        <v>23856103</v>
      </c>
      <c r="F831" s="4">
        <v>41691342</v>
      </c>
      <c r="G831" s="4">
        <v>1904837</v>
      </c>
      <c r="H831" s="4">
        <v>17289981</v>
      </c>
      <c r="I831" s="4">
        <v>250777750</v>
      </c>
      <c r="J831" s="4">
        <v>189891591</v>
      </c>
      <c r="K831" s="4">
        <v>166035488</v>
      </c>
    </row>
    <row r="832" spans="1:11" x14ac:dyDescent="0.35">
      <c r="A832" t="s">
        <v>567</v>
      </c>
      <c r="B832" t="s">
        <v>2121</v>
      </c>
      <c r="D832" s="4">
        <v>6370662</v>
      </c>
      <c r="F832" s="4">
        <v>101412</v>
      </c>
      <c r="G832" s="4">
        <v>54065</v>
      </c>
      <c r="H832" s="4">
        <v>47700</v>
      </c>
      <c r="I832" s="4">
        <v>6573840</v>
      </c>
      <c r="J832" s="4">
        <v>6370662</v>
      </c>
      <c r="K832" s="4">
        <v>6370662</v>
      </c>
    </row>
    <row r="833" spans="1:11" x14ac:dyDescent="0.35">
      <c r="A833" t="s">
        <v>567</v>
      </c>
      <c r="B833" t="s">
        <v>2125</v>
      </c>
      <c r="D833" s="4">
        <v>5175072</v>
      </c>
      <c r="F833" s="4">
        <v>135135</v>
      </c>
      <c r="G833" s="4">
        <v>903372</v>
      </c>
      <c r="I833" s="4">
        <v>6213578</v>
      </c>
      <c r="J833" s="4">
        <v>5175072</v>
      </c>
      <c r="K833" s="4">
        <v>5175072</v>
      </c>
    </row>
    <row r="834" spans="1:11" x14ac:dyDescent="0.35">
      <c r="A834" t="s">
        <v>567</v>
      </c>
      <c r="B834" t="s">
        <v>2127</v>
      </c>
      <c r="D834" s="4">
        <v>800000</v>
      </c>
      <c r="I834" s="4">
        <v>800000</v>
      </c>
      <c r="J834" s="4">
        <v>800000</v>
      </c>
      <c r="K834" s="4">
        <v>800000</v>
      </c>
    </row>
    <row r="835" spans="1:11" x14ac:dyDescent="0.35">
      <c r="A835" t="s">
        <v>567</v>
      </c>
      <c r="B835" t="s">
        <v>2141</v>
      </c>
      <c r="D835" s="4">
        <v>634980</v>
      </c>
      <c r="E835" s="4">
        <v>16374</v>
      </c>
      <c r="F835" s="4">
        <v>318254</v>
      </c>
      <c r="G835" s="4">
        <v>136830</v>
      </c>
      <c r="I835" s="4">
        <v>1106438</v>
      </c>
      <c r="J835" s="4">
        <v>651354</v>
      </c>
      <c r="K835" s="4">
        <v>634980</v>
      </c>
    </row>
    <row r="836" spans="1:11" x14ac:dyDescent="0.35">
      <c r="A836" t="s">
        <v>567</v>
      </c>
      <c r="B836" t="s">
        <v>2156</v>
      </c>
      <c r="D836" s="4">
        <v>58433</v>
      </c>
      <c r="E836" s="4">
        <v>2167217</v>
      </c>
      <c r="F836" s="4">
        <v>121594</v>
      </c>
      <c r="G836" s="4">
        <v>425108</v>
      </c>
      <c r="H836" s="4">
        <v>542411</v>
      </c>
      <c r="I836" s="4">
        <v>3314762</v>
      </c>
      <c r="J836" s="4">
        <v>2225650</v>
      </c>
      <c r="K836" s="4">
        <v>58433</v>
      </c>
    </row>
    <row r="837" spans="1:11" x14ac:dyDescent="0.35">
      <c r="A837" t="s">
        <v>567</v>
      </c>
      <c r="B837" t="s">
        <v>2163</v>
      </c>
      <c r="D837" s="4">
        <v>480247</v>
      </c>
      <c r="I837" s="4">
        <v>480247</v>
      </c>
      <c r="J837" s="4">
        <v>480247</v>
      </c>
      <c r="K837" s="4">
        <v>480247</v>
      </c>
    </row>
    <row r="838" spans="1:11" x14ac:dyDescent="0.35">
      <c r="A838" t="s">
        <v>567</v>
      </c>
      <c r="B838" t="s">
        <v>2169</v>
      </c>
      <c r="G838" s="4">
        <v>54000</v>
      </c>
      <c r="H838" s="4">
        <v>480000</v>
      </c>
      <c r="I838" s="4">
        <v>534000</v>
      </c>
      <c r="J838">
        <v>0</v>
      </c>
      <c r="K838" s="4">
        <v>0</v>
      </c>
    </row>
    <row r="839" spans="1:11" x14ac:dyDescent="0.35">
      <c r="A839" t="s">
        <v>567</v>
      </c>
      <c r="B839" t="s">
        <v>2170</v>
      </c>
      <c r="D839" s="4">
        <v>13519393</v>
      </c>
      <c r="E839" s="4">
        <v>2183591</v>
      </c>
      <c r="F839" s="4">
        <v>676395</v>
      </c>
      <c r="G839" s="4">
        <v>1573375</v>
      </c>
      <c r="H839" s="4">
        <v>1070111</v>
      </c>
      <c r="I839" s="4">
        <v>19022865</v>
      </c>
      <c r="J839" s="4">
        <v>15702984</v>
      </c>
      <c r="K839" s="4">
        <v>13519393</v>
      </c>
    </row>
    <row r="840" spans="1:11" x14ac:dyDescent="0.35">
      <c r="A840" t="s">
        <v>573</v>
      </c>
      <c r="B840" t="s">
        <v>2121</v>
      </c>
      <c r="D840" s="4">
        <v>17124020</v>
      </c>
      <c r="F840" s="4">
        <v>3610248</v>
      </c>
      <c r="G840" s="4">
        <v>85759</v>
      </c>
      <c r="H840" s="4">
        <v>107100</v>
      </c>
      <c r="I840" s="4">
        <v>20927126</v>
      </c>
      <c r="J840" s="4">
        <v>17124020</v>
      </c>
      <c r="K840" s="4">
        <v>17124020</v>
      </c>
    </row>
    <row r="841" spans="1:11" x14ac:dyDescent="0.35">
      <c r="A841" t="s">
        <v>573</v>
      </c>
      <c r="B841" t="s">
        <v>2125</v>
      </c>
      <c r="D841" s="4">
        <v>4813305</v>
      </c>
      <c r="F841" s="4">
        <v>472973</v>
      </c>
      <c r="H841" s="4">
        <v>4895820</v>
      </c>
      <c r="I841" s="4">
        <v>10182098</v>
      </c>
      <c r="J841" s="4">
        <v>4813305</v>
      </c>
      <c r="K841" s="4">
        <v>4813305</v>
      </c>
    </row>
    <row r="842" spans="1:11" x14ac:dyDescent="0.35">
      <c r="A842" t="s">
        <v>573</v>
      </c>
      <c r="B842" t="s">
        <v>2127</v>
      </c>
      <c r="H842" s="4">
        <v>3265495</v>
      </c>
      <c r="I842" s="4">
        <v>3265495</v>
      </c>
      <c r="J842">
        <v>0</v>
      </c>
      <c r="K842" s="4">
        <v>0</v>
      </c>
    </row>
    <row r="843" spans="1:11" x14ac:dyDescent="0.35">
      <c r="A843" t="s">
        <v>573</v>
      </c>
      <c r="B843" t="s">
        <v>2141</v>
      </c>
      <c r="D843" s="4">
        <v>1750266</v>
      </c>
      <c r="E843" s="4">
        <v>186311</v>
      </c>
      <c r="F843" s="4">
        <v>545586</v>
      </c>
      <c r="H843" s="4">
        <v>298918</v>
      </c>
      <c r="I843" s="4">
        <v>2781082</v>
      </c>
      <c r="J843" s="4">
        <v>1936577</v>
      </c>
      <c r="K843" s="4">
        <v>1750266</v>
      </c>
    </row>
    <row r="844" spans="1:11" x14ac:dyDescent="0.35">
      <c r="A844" t="s">
        <v>573</v>
      </c>
      <c r="B844" t="s">
        <v>2156</v>
      </c>
      <c r="D844" s="4">
        <v>1365496</v>
      </c>
      <c r="E844" s="4">
        <v>111085</v>
      </c>
      <c r="F844" s="4">
        <v>339400</v>
      </c>
      <c r="G844" s="4">
        <v>4330000</v>
      </c>
      <c r="H844" s="4">
        <v>4957955</v>
      </c>
      <c r="I844" s="4">
        <v>11103936</v>
      </c>
      <c r="J844" s="4">
        <v>1476581</v>
      </c>
      <c r="K844" s="4">
        <v>1365496</v>
      </c>
    </row>
    <row r="845" spans="1:11" x14ac:dyDescent="0.35">
      <c r="A845" t="s">
        <v>573</v>
      </c>
      <c r="B845" t="s">
        <v>2163</v>
      </c>
      <c r="D845" s="4">
        <v>661999</v>
      </c>
      <c r="I845" s="4">
        <v>661999</v>
      </c>
      <c r="J845" s="4">
        <v>661999</v>
      </c>
      <c r="K845" s="4">
        <v>661999</v>
      </c>
    </row>
    <row r="846" spans="1:11" x14ac:dyDescent="0.35">
      <c r="A846" t="s">
        <v>573</v>
      </c>
      <c r="B846" t="s">
        <v>2165</v>
      </c>
      <c r="D846" s="4">
        <v>150822</v>
      </c>
      <c r="I846" s="4">
        <v>150822</v>
      </c>
      <c r="J846" s="4">
        <v>150822</v>
      </c>
      <c r="K846" s="4">
        <v>150822</v>
      </c>
    </row>
    <row r="847" spans="1:11" x14ac:dyDescent="0.35">
      <c r="A847" t="s">
        <v>573</v>
      </c>
      <c r="B847" t="s">
        <v>2169</v>
      </c>
      <c r="D847" s="4">
        <v>125000</v>
      </c>
      <c r="H847" s="4">
        <v>1030500</v>
      </c>
      <c r="I847" s="4">
        <v>1155500</v>
      </c>
      <c r="J847" s="4">
        <v>125000</v>
      </c>
      <c r="K847" s="4">
        <v>125000</v>
      </c>
    </row>
    <row r="848" spans="1:11" x14ac:dyDescent="0.35">
      <c r="A848" t="s">
        <v>573</v>
      </c>
      <c r="B848" t="s">
        <v>2170</v>
      </c>
      <c r="D848" s="4">
        <v>25990908</v>
      </c>
      <c r="E848" s="4">
        <v>297396</v>
      </c>
      <c r="F848" s="4">
        <v>4968207</v>
      </c>
      <c r="G848" s="4">
        <v>4415759</v>
      </c>
      <c r="H848" s="4">
        <v>14555787</v>
      </c>
      <c r="I848" s="4">
        <v>50228058</v>
      </c>
      <c r="J848" s="4">
        <v>26288304</v>
      </c>
      <c r="K848" s="4">
        <v>25990908</v>
      </c>
    </row>
    <row r="849" spans="1:11" x14ac:dyDescent="0.35">
      <c r="A849" t="s">
        <v>580</v>
      </c>
      <c r="B849" t="s">
        <v>2121</v>
      </c>
      <c r="D849" s="4">
        <v>6271021</v>
      </c>
      <c r="F849" s="4">
        <v>3166650</v>
      </c>
      <c r="G849" s="4">
        <v>1138491</v>
      </c>
      <c r="I849" s="4">
        <v>10576162</v>
      </c>
      <c r="J849" s="4">
        <v>6271021</v>
      </c>
      <c r="K849" s="4">
        <v>6271021</v>
      </c>
    </row>
    <row r="850" spans="1:11" x14ac:dyDescent="0.35">
      <c r="A850" t="s">
        <v>580</v>
      </c>
      <c r="B850" t="s">
        <v>2125</v>
      </c>
      <c r="D850" s="4">
        <v>3625496</v>
      </c>
      <c r="E850" s="4">
        <v>7945128</v>
      </c>
      <c r="G850" s="4">
        <v>3135000</v>
      </c>
      <c r="I850" s="4">
        <v>14705624</v>
      </c>
      <c r="J850" s="4">
        <v>11570624</v>
      </c>
      <c r="K850" s="4">
        <v>3625496</v>
      </c>
    </row>
    <row r="851" spans="1:11" x14ac:dyDescent="0.35">
      <c r="A851" t="s">
        <v>580</v>
      </c>
      <c r="B851" t="s">
        <v>2141</v>
      </c>
      <c r="D851" s="4">
        <v>16195</v>
      </c>
      <c r="E851" s="4">
        <v>936304</v>
      </c>
      <c r="G851" s="4">
        <v>1723957</v>
      </c>
      <c r="H851" s="4">
        <v>25495</v>
      </c>
      <c r="I851" s="4">
        <v>2701951</v>
      </c>
      <c r="J851" s="4">
        <v>952499</v>
      </c>
      <c r="K851" s="4">
        <v>16195</v>
      </c>
    </row>
    <row r="852" spans="1:11" x14ac:dyDescent="0.35">
      <c r="A852" t="s">
        <v>580</v>
      </c>
      <c r="B852" t="s">
        <v>2156</v>
      </c>
      <c r="D852" s="4">
        <v>4500</v>
      </c>
      <c r="E852" s="4">
        <v>5259</v>
      </c>
      <c r="F852" s="4">
        <v>916459</v>
      </c>
      <c r="G852" s="4">
        <v>21859</v>
      </c>
      <c r="H852" s="4">
        <v>4147047</v>
      </c>
      <c r="I852" s="4">
        <v>5095124</v>
      </c>
      <c r="J852" s="4">
        <v>9759</v>
      </c>
      <c r="K852" s="4">
        <v>4500</v>
      </c>
    </row>
    <row r="853" spans="1:11" x14ac:dyDescent="0.35">
      <c r="A853" t="s">
        <v>580</v>
      </c>
      <c r="B853" t="s">
        <v>2163</v>
      </c>
      <c r="D853" s="4">
        <v>1730744</v>
      </c>
      <c r="E853" s="4">
        <v>66023</v>
      </c>
      <c r="I853" s="4">
        <v>1796767</v>
      </c>
      <c r="J853" s="4">
        <v>1796767</v>
      </c>
      <c r="K853" s="4">
        <v>1730744</v>
      </c>
    </row>
    <row r="854" spans="1:11" x14ac:dyDescent="0.35">
      <c r="A854" t="s">
        <v>580</v>
      </c>
      <c r="B854" t="s">
        <v>2165</v>
      </c>
      <c r="E854" s="4">
        <v>4713</v>
      </c>
      <c r="I854" s="4">
        <v>4713</v>
      </c>
      <c r="J854">
        <v>4713</v>
      </c>
      <c r="K854" s="4">
        <v>0</v>
      </c>
    </row>
    <row r="855" spans="1:11" x14ac:dyDescent="0.35">
      <c r="A855" t="s">
        <v>580</v>
      </c>
      <c r="B855" t="s">
        <v>2169</v>
      </c>
      <c r="H855" s="4">
        <v>741300</v>
      </c>
      <c r="I855" s="4">
        <v>741300</v>
      </c>
      <c r="J855">
        <v>0</v>
      </c>
      <c r="K855" s="4">
        <v>0</v>
      </c>
    </row>
    <row r="856" spans="1:11" x14ac:dyDescent="0.35">
      <c r="A856" t="s">
        <v>580</v>
      </c>
      <c r="B856" t="s">
        <v>2170</v>
      </c>
      <c r="D856" s="4">
        <v>11647955</v>
      </c>
      <c r="E856" s="4">
        <v>8957428</v>
      </c>
      <c r="F856" s="4">
        <v>4083109</v>
      </c>
      <c r="G856" s="4">
        <v>6019306</v>
      </c>
      <c r="H856" s="4">
        <v>4913842</v>
      </c>
      <c r="I856" s="4">
        <v>35621641</v>
      </c>
      <c r="J856" s="4">
        <v>20605383</v>
      </c>
      <c r="K856" s="4">
        <v>11647955</v>
      </c>
    </row>
    <row r="857" spans="1:11" x14ac:dyDescent="0.35">
      <c r="A857" t="s">
        <v>585</v>
      </c>
      <c r="B857" t="s">
        <v>2121</v>
      </c>
      <c r="D857" s="4">
        <v>8404379</v>
      </c>
      <c r="E857" s="4">
        <v>2129290</v>
      </c>
      <c r="F857" s="4">
        <v>4921000</v>
      </c>
      <c r="G857" s="4">
        <v>743894</v>
      </c>
      <c r="H857" s="4">
        <v>880956</v>
      </c>
      <c r="I857" s="4">
        <v>17079520</v>
      </c>
      <c r="J857" s="4">
        <v>10533669</v>
      </c>
      <c r="K857" s="4">
        <v>8404379</v>
      </c>
    </row>
    <row r="858" spans="1:11" x14ac:dyDescent="0.35">
      <c r="A858" t="s">
        <v>585</v>
      </c>
      <c r="B858" t="s">
        <v>2125</v>
      </c>
      <c r="D858" s="4">
        <v>6086222</v>
      </c>
      <c r="E858" s="4">
        <v>351200</v>
      </c>
      <c r="F858" s="4">
        <v>82868</v>
      </c>
      <c r="G858" s="4">
        <v>4620000</v>
      </c>
      <c r="I858" s="4">
        <v>11140290</v>
      </c>
      <c r="J858" s="4">
        <v>6437422</v>
      </c>
      <c r="K858" s="4">
        <v>6086222</v>
      </c>
    </row>
    <row r="859" spans="1:11" x14ac:dyDescent="0.35">
      <c r="A859" t="s">
        <v>585</v>
      </c>
      <c r="B859" t="s">
        <v>2141</v>
      </c>
      <c r="D859" s="4">
        <v>46735</v>
      </c>
      <c r="E859" s="4">
        <v>964025</v>
      </c>
      <c r="F859" s="4">
        <v>38900</v>
      </c>
      <c r="G859" s="4">
        <v>2589109</v>
      </c>
      <c r="I859" s="4">
        <v>3638768</v>
      </c>
      <c r="J859" s="4">
        <v>1010760</v>
      </c>
      <c r="K859" s="4">
        <v>46735</v>
      </c>
    </row>
    <row r="860" spans="1:11" x14ac:dyDescent="0.35">
      <c r="A860" t="s">
        <v>585</v>
      </c>
      <c r="B860" t="s">
        <v>2156</v>
      </c>
      <c r="D860" s="4">
        <v>1378024</v>
      </c>
      <c r="F860" s="4">
        <v>287881</v>
      </c>
      <c r="G860" s="4">
        <v>3547</v>
      </c>
      <c r="H860" s="4">
        <v>4077043</v>
      </c>
      <c r="I860" s="4">
        <v>5746496</v>
      </c>
      <c r="J860" s="4">
        <v>1378024</v>
      </c>
      <c r="K860" s="4">
        <v>1378024</v>
      </c>
    </row>
    <row r="861" spans="1:11" x14ac:dyDescent="0.35">
      <c r="A861" t="s">
        <v>585</v>
      </c>
      <c r="B861" t="s">
        <v>2163</v>
      </c>
      <c r="D861" s="4">
        <v>2026814</v>
      </c>
      <c r="E861" s="4">
        <v>2333</v>
      </c>
      <c r="F861" s="4">
        <v>221178</v>
      </c>
      <c r="I861" s="4">
        <v>2250325</v>
      </c>
      <c r="J861" s="4">
        <v>2029147</v>
      </c>
      <c r="K861" s="4">
        <v>2026814</v>
      </c>
    </row>
    <row r="862" spans="1:11" x14ac:dyDescent="0.35">
      <c r="A862" t="s">
        <v>585</v>
      </c>
      <c r="B862" t="s">
        <v>2165</v>
      </c>
      <c r="D862" s="4">
        <v>32992</v>
      </c>
      <c r="I862" s="4">
        <v>32992</v>
      </c>
      <c r="J862" s="4">
        <v>32992</v>
      </c>
      <c r="K862" s="4">
        <v>32992</v>
      </c>
    </row>
    <row r="863" spans="1:11" x14ac:dyDescent="0.35">
      <c r="A863" t="s">
        <v>585</v>
      </c>
      <c r="B863" t="s">
        <v>2169</v>
      </c>
      <c r="H863" s="4">
        <v>247500</v>
      </c>
      <c r="I863" s="4">
        <v>247500</v>
      </c>
      <c r="J863">
        <v>0</v>
      </c>
      <c r="K863" s="4">
        <v>0</v>
      </c>
    </row>
    <row r="864" spans="1:11" x14ac:dyDescent="0.35">
      <c r="A864" t="s">
        <v>585</v>
      </c>
      <c r="B864" t="s">
        <v>2170</v>
      </c>
      <c r="D864" s="4">
        <v>17975168</v>
      </c>
      <c r="E864" s="4">
        <v>3446848</v>
      </c>
      <c r="F864" s="4">
        <v>5551826</v>
      </c>
      <c r="G864" s="4">
        <v>7956550</v>
      </c>
      <c r="H864" s="4">
        <v>5205500</v>
      </c>
      <c r="I864" s="4">
        <v>40135892</v>
      </c>
      <c r="J864" s="4">
        <v>21422016</v>
      </c>
      <c r="K864" s="4">
        <v>17975168</v>
      </c>
    </row>
    <row r="865" spans="1:11" x14ac:dyDescent="0.35">
      <c r="A865" t="s">
        <v>589</v>
      </c>
      <c r="B865" t="s">
        <v>2121</v>
      </c>
      <c r="D865" s="4">
        <v>15087947</v>
      </c>
      <c r="E865" s="4">
        <v>217559</v>
      </c>
      <c r="F865" s="4">
        <v>6517000</v>
      </c>
      <c r="H865" s="4">
        <v>446330</v>
      </c>
      <c r="I865" s="4">
        <v>22268835</v>
      </c>
      <c r="J865" s="4">
        <v>15305506</v>
      </c>
      <c r="K865" s="4">
        <v>15087947</v>
      </c>
    </row>
    <row r="866" spans="1:11" x14ac:dyDescent="0.35">
      <c r="A866" t="s">
        <v>589</v>
      </c>
      <c r="B866" t="s">
        <v>2125</v>
      </c>
      <c r="D866" s="4">
        <v>17459269</v>
      </c>
      <c r="F866" s="4">
        <v>1148649</v>
      </c>
      <c r="I866" s="4">
        <v>18607917</v>
      </c>
      <c r="J866" s="4">
        <v>17459269</v>
      </c>
      <c r="K866" s="4">
        <v>17459269</v>
      </c>
    </row>
    <row r="867" spans="1:11" x14ac:dyDescent="0.35">
      <c r="A867" t="s">
        <v>589</v>
      </c>
      <c r="B867" t="s">
        <v>2127</v>
      </c>
      <c r="G867" s="4">
        <v>3200000</v>
      </c>
      <c r="I867" s="4">
        <v>3200000</v>
      </c>
      <c r="J867">
        <v>0</v>
      </c>
      <c r="K867" s="4">
        <v>0</v>
      </c>
    </row>
    <row r="868" spans="1:11" x14ac:dyDescent="0.35">
      <c r="A868" t="s">
        <v>589</v>
      </c>
      <c r="B868" t="s">
        <v>2141</v>
      </c>
      <c r="D868" s="4">
        <v>1666836</v>
      </c>
      <c r="E868" s="4">
        <v>241634</v>
      </c>
      <c r="F868" s="4">
        <v>842502</v>
      </c>
      <c r="H868" s="4">
        <v>376492</v>
      </c>
      <c r="I868" s="4">
        <v>3127464</v>
      </c>
      <c r="J868" s="4">
        <v>1908470</v>
      </c>
      <c r="K868" s="4">
        <v>1666836</v>
      </c>
    </row>
    <row r="869" spans="1:11" x14ac:dyDescent="0.35">
      <c r="A869" t="s">
        <v>589</v>
      </c>
      <c r="B869" t="s">
        <v>2156</v>
      </c>
      <c r="D869" s="4">
        <v>1039335</v>
      </c>
      <c r="E869" s="4">
        <v>9755</v>
      </c>
      <c r="G869" s="4">
        <v>4500</v>
      </c>
      <c r="H869" s="4">
        <v>10917741</v>
      </c>
      <c r="I869" s="4">
        <v>11971330</v>
      </c>
      <c r="J869" s="4">
        <v>1049090</v>
      </c>
      <c r="K869" s="4">
        <v>1039335</v>
      </c>
    </row>
    <row r="870" spans="1:11" x14ac:dyDescent="0.35">
      <c r="A870" t="s">
        <v>589</v>
      </c>
      <c r="B870" t="s">
        <v>2163</v>
      </c>
      <c r="D870" s="4">
        <v>2561277</v>
      </c>
      <c r="F870" s="4">
        <v>81979</v>
      </c>
      <c r="I870" s="4">
        <v>2643255</v>
      </c>
      <c r="J870" s="4">
        <v>2561277</v>
      </c>
      <c r="K870" s="4">
        <v>2561277</v>
      </c>
    </row>
    <row r="871" spans="1:11" x14ac:dyDescent="0.35">
      <c r="A871" t="s">
        <v>589</v>
      </c>
      <c r="B871" t="s">
        <v>2165</v>
      </c>
      <c r="F871" s="4">
        <v>14140</v>
      </c>
      <c r="I871" s="4">
        <v>14140</v>
      </c>
      <c r="J871">
        <v>0</v>
      </c>
      <c r="K871" s="4">
        <v>0</v>
      </c>
    </row>
    <row r="872" spans="1:11" x14ac:dyDescent="0.35">
      <c r="A872" t="s">
        <v>589</v>
      </c>
      <c r="B872" t="s">
        <v>2169</v>
      </c>
      <c r="D872" s="4">
        <v>125000</v>
      </c>
      <c r="H872" s="4">
        <v>388500</v>
      </c>
      <c r="I872" s="4">
        <v>513500</v>
      </c>
      <c r="J872" s="4">
        <v>125000</v>
      </c>
      <c r="K872" s="4">
        <v>125000</v>
      </c>
    </row>
    <row r="873" spans="1:11" x14ac:dyDescent="0.35">
      <c r="A873" t="s">
        <v>589</v>
      </c>
      <c r="B873" t="s">
        <v>2170</v>
      </c>
      <c r="D873" s="4">
        <v>37939663</v>
      </c>
      <c r="E873" s="4">
        <v>468948</v>
      </c>
      <c r="F873" s="4">
        <v>8604269</v>
      </c>
      <c r="G873" s="4">
        <v>3204500</v>
      </c>
      <c r="H873" s="4">
        <v>12129062</v>
      </c>
      <c r="I873" s="4">
        <v>62346442</v>
      </c>
      <c r="J873" s="4">
        <v>38408611</v>
      </c>
      <c r="K873" s="4">
        <v>37939663</v>
      </c>
    </row>
    <row r="874" spans="1:11" x14ac:dyDescent="0.35">
      <c r="A874" t="s">
        <v>596</v>
      </c>
      <c r="B874" t="s">
        <v>2121</v>
      </c>
      <c r="D874" s="4">
        <v>4762400</v>
      </c>
      <c r="E874" s="4">
        <v>1258</v>
      </c>
      <c r="F874" s="4">
        <v>1622600</v>
      </c>
      <c r="I874" s="4">
        <v>6386258</v>
      </c>
      <c r="J874" s="4">
        <v>4763658</v>
      </c>
      <c r="K874" s="4">
        <v>4762400</v>
      </c>
    </row>
    <row r="875" spans="1:11" x14ac:dyDescent="0.35">
      <c r="A875" t="s">
        <v>596</v>
      </c>
      <c r="B875" t="s">
        <v>2125</v>
      </c>
      <c r="D875" s="4">
        <v>8904547</v>
      </c>
      <c r="E875" s="4">
        <v>375798</v>
      </c>
      <c r="F875" s="4">
        <v>2141540</v>
      </c>
      <c r="I875" s="4">
        <v>11421885</v>
      </c>
      <c r="J875" s="4">
        <v>9280345</v>
      </c>
      <c r="K875" s="4">
        <v>8904547</v>
      </c>
    </row>
    <row r="876" spans="1:11" x14ac:dyDescent="0.35">
      <c r="A876" t="s">
        <v>596</v>
      </c>
      <c r="B876" t="s">
        <v>2141</v>
      </c>
      <c r="D876" s="4">
        <v>284861</v>
      </c>
      <c r="E876" s="4">
        <v>0</v>
      </c>
      <c r="F876" s="4">
        <v>875042</v>
      </c>
      <c r="G876" s="4">
        <v>67249</v>
      </c>
      <c r="H876" s="4">
        <v>1814943</v>
      </c>
      <c r="I876" s="4">
        <v>3042095</v>
      </c>
      <c r="J876" s="4">
        <v>284861</v>
      </c>
      <c r="K876" s="4">
        <v>284861</v>
      </c>
    </row>
    <row r="877" spans="1:11" x14ac:dyDescent="0.35">
      <c r="A877" t="s">
        <v>596</v>
      </c>
      <c r="B877" t="s">
        <v>2156</v>
      </c>
      <c r="D877" s="4">
        <v>65533</v>
      </c>
      <c r="E877" s="4">
        <v>1063202</v>
      </c>
      <c r="F877" s="4">
        <v>461784</v>
      </c>
      <c r="G877" s="4">
        <v>43720</v>
      </c>
      <c r="H877" s="4">
        <v>5638570</v>
      </c>
      <c r="I877" s="4">
        <v>7272809</v>
      </c>
      <c r="J877" s="4">
        <v>1128735</v>
      </c>
      <c r="K877" s="4">
        <v>65533</v>
      </c>
    </row>
    <row r="878" spans="1:11" x14ac:dyDescent="0.35">
      <c r="A878" t="s">
        <v>596</v>
      </c>
      <c r="B878" t="s">
        <v>2163</v>
      </c>
      <c r="D878" s="4">
        <v>72844</v>
      </c>
      <c r="E878" s="4">
        <v>1560238</v>
      </c>
      <c r="G878" s="4">
        <v>7582</v>
      </c>
      <c r="I878" s="4">
        <v>1640664</v>
      </c>
      <c r="J878" s="4">
        <v>1633082</v>
      </c>
      <c r="K878" s="4">
        <v>72844</v>
      </c>
    </row>
    <row r="879" spans="1:11" x14ac:dyDescent="0.35">
      <c r="A879" t="s">
        <v>596</v>
      </c>
      <c r="B879" t="s">
        <v>2169</v>
      </c>
      <c r="H879" s="4">
        <v>4962000</v>
      </c>
      <c r="I879" s="4">
        <v>4962000</v>
      </c>
      <c r="J879">
        <v>0</v>
      </c>
      <c r="K879" s="4">
        <v>0</v>
      </c>
    </row>
    <row r="880" spans="1:11" x14ac:dyDescent="0.35">
      <c r="A880" t="s">
        <v>596</v>
      </c>
      <c r="B880" t="s">
        <v>2170</v>
      </c>
      <c r="D880" s="4">
        <v>14090185</v>
      </c>
      <c r="E880" s="4">
        <v>3000496</v>
      </c>
      <c r="F880" s="4">
        <v>5100966</v>
      </c>
      <c r="G880" s="4">
        <v>118551</v>
      </c>
      <c r="H880" s="4">
        <v>12415513</v>
      </c>
      <c r="I880" s="4">
        <v>34725711</v>
      </c>
      <c r="J880" s="4">
        <v>17090681</v>
      </c>
      <c r="K880" s="4">
        <v>14090185</v>
      </c>
    </row>
    <row r="881" spans="1:11" x14ac:dyDescent="0.35">
      <c r="A881" t="s">
        <v>197</v>
      </c>
      <c r="B881" t="s">
        <v>2121</v>
      </c>
      <c r="D881" s="4">
        <v>71878028</v>
      </c>
      <c r="E881" s="4">
        <v>151815</v>
      </c>
      <c r="F881" s="4">
        <v>30989000</v>
      </c>
      <c r="H881" s="4">
        <v>613350</v>
      </c>
      <c r="I881" s="4">
        <v>103632193</v>
      </c>
      <c r="J881" s="4">
        <v>72029843</v>
      </c>
      <c r="K881" s="4">
        <v>71878028</v>
      </c>
    </row>
    <row r="882" spans="1:11" x14ac:dyDescent="0.35">
      <c r="A882" t="s">
        <v>197</v>
      </c>
      <c r="B882" t="s">
        <v>2125</v>
      </c>
      <c r="D882" s="4">
        <v>83700792</v>
      </c>
      <c r="F882" s="4">
        <v>4114054</v>
      </c>
      <c r="I882" s="4">
        <v>87814846</v>
      </c>
      <c r="J882" s="4">
        <v>83700792</v>
      </c>
      <c r="K882" s="4">
        <v>83700792</v>
      </c>
    </row>
    <row r="883" spans="1:11" x14ac:dyDescent="0.35">
      <c r="A883" t="s">
        <v>197</v>
      </c>
      <c r="B883" t="s">
        <v>2127</v>
      </c>
      <c r="D883" s="4">
        <v>28000000</v>
      </c>
      <c r="I883" s="4">
        <v>28000000</v>
      </c>
      <c r="J883" s="4">
        <v>28000000</v>
      </c>
      <c r="K883" s="4">
        <v>28000000</v>
      </c>
    </row>
    <row r="884" spans="1:11" x14ac:dyDescent="0.35">
      <c r="A884" t="s">
        <v>197</v>
      </c>
      <c r="B884" t="s">
        <v>2141</v>
      </c>
      <c r="D884" s="4">
        <v>1100046</v>
      </c>
      <c r="E884" s="4">
        <v>101474</v>
      </c>
      <c r="F884" s="4">
        <v>8470879</v>
      </c>
      <c r="G884" s="4">
        <v>1909426</v>
      </c>
      <c r="H884" s="4">
        <v>5777640</v>
      </c>
      <c r="I884" s="4">
        <v>17359464</v>
      </c>
      <c r="J884" s="4">
        <v>1201520</v>
      </c>
      <c r="K884" s="4">
        <v>1100046</v>
      </c>
    </row>
    <row r="885" spans="1:11" x14ac:dyDescent="0.35">
      <c r="A885" t="s">
        <v>197</v>
      </c>
      <c r="B885" t="s">
        <v>2156</v>
      </c>
      <c r="D885" s="4">
        <v>9811764</v>
      </c>
      <c r="E885" s="4">
        <v>23893435</v>
      </c>
      <c r="F885" s="4">
        <v>575353</v>
      </c>
      <c r="G885" s="4">
        <v>53407</v>
      </c>
      <c r="H885" s="4">
        <v>4721943</v>
      </c>
      <c r="I885" s="4">
        <v>39055901</v>
      </c>
      <c r="J885" s="4">
        <v>33705199</v>
      </c>
      <c r="K885" s="4">
        <v>9811764</v>
      </c>
    </row>
    <row r="886" spans="1:11" x14ac:dyDescent="0.35">
      <c r="A886" t="s">
        <v>197</v>
      </c>
      <c r="B886" t="s">
        <v>2163</v>
      </c>
      <c r="D886" s="4">
        <v>5338457</v>
      </c>
      <c r="I886" s="4">
        <v>5338457</v>
      </c>
      <c r="J886" s="4">
        <v>5338457</v>
      </c>
      <c r="K886" s="4">
        <v>5338457</v>
      </c>
    </row>
    <row r="887" spans="1:11" x14ac:dyDescent="0.35">
      <c r="A887" t="s">
        <v>197</v>
      </c>
      <c r="B887" t="s">
        <v>2165</v>
      </c>
      <c r="G887" s="4">
        <v>169675</v>
      </c>
      <c r="I887" s="4">
        <v>169675</v>
      </c>
      <c r="J887">
        <v>0</v>
      </c>
      <c r="K887" s="4">
        <v>0</v>
      </c>
    </row>
    <row r="888" spans="1:11" x14ac:dyDescent="0.35">
      <c r="A888" t="s">
        <v>197</v>
      </c>
      <c r="B888" t="s">
        <v>2169</v>
      </c>
      <c r="D888" s="4">
        <v>77289</v>
      </c>
      <c r="E888" s="4">
        <v>10888750</v>
      </c>
      <c r="I888" s="4">
        <v>10966039</v>
      </c>
      <c r="J888" s="4">
        <v>10966039</v>
      </c>
      <c r="K888" s="4">
        <v>77289</v>
      </c>
    </row>
    <row r="889" spans="1:11" x14ac:dyDescent="0.35">
      <c r="A889" t="s">
        <v>197</v>
      </c>
      <c r="B889" t="s">
        <v>2170</v>
      </c>
      <c r="D889" s="4">
        <v>199906376</v>
      </c>
      <c r="E889" s="4">
        <v>35035474</v>
      </c>
      <c r="F889" s="4">
        <v>44149286</v>
      </c>
      <c r="G889" s="4">
        <v>2132508</v>
      </c>
      <c r="H889" s="4">
        <v>11112933</v>
      </c>
      <c r="I889" s="4">
        <v>292336576</v>
      </c>
      <c r="J889" s="4">
        <v>234941850</v>
      </c>
      <c r="K889" s="4">
        <v>199906376</v>
      </c>
    </row>
    <row r="890" spans="1:11" x14ac:dyDescent="0.35">
      <c r="A890" t="s">
        <v>603</v>
      </c>
      <c r="B890" t="s">
        <v>2121</v>
      </c>
      <c r="D890" s="4">
        <v>58654655</v>
      </c>
      <c r="E890" s="4">
        <v>198095</v>
      </c>
      <c r="F890" s="4">
        <v>23714030</v>
      </c>
      <c r="G890" s="4">
        <v>997778</v>
      </c>
      <c r="H890" s="4">
        <v>1998933</v>
      </c>
      <c r="I890" s="4">
        <v>85563491</v>
      </c>
      <c r="J890" s="4">
        <v>58852750</v>
      </c>
      <c r="K890" s="4">
        <v>58654655</v>
      </c>
    </row>
    <row r="891" spans="1:11" x14ac:dyDescent="0.35">
      <c r="A891" t="s">
        <v>603</v>
      </c>
      <c r="B891" t="s">
        <v>2125</v>
      </c>
      <c r="D891" s="4">
        <v>67770348</v>
      </c>
      <c r="E891" s="4">
        <v>1641341</v>
      </c>
      <c r="F891" s="4">
        <v>1013514</v>
      </c>
      <c r="H891" s="4">
        <v>61975</v>
      </c>
      <c r="I891" s="4">
        <v>70487178</v>
      </c>
      <c r="J891" s="4">
        <v>69411689</v>
      </c>
      <c r="K891" s="4">
        <v>67770348</v>
      </c>
    </row>
    <row r="892" spans="1:11" x14ac:dyDescent="0.35">
      <c r="A892" t="s">
        <v>603</v>
      </c>
      <c r="B892" t="s">
        <v>2127</v>
      </c>
      <c r="G892" s="4">
        <v>12000000</v>
      </c>
      <c r="I892" s="4">
        <v>12000000</v>
      </c>
      <c r="J892">
        <v>0</v>
      </c>
      <c r="K892" s="4">
        <v>0</v>
      </c>
    </row>
    <row r="893" spans="1:11" x14ac:dyDescent="0.35">
      <c r="A893" t="s">
        <v>603</v>
      </c>
      <c r="B893" t="s">
        <v>2141</v>
      </c>
      <c r="D893" s="4">
        <v>2820187</v>
      </c>
      <c r="E893" s="4">
        <v>1328409</v>
      </c>
      <c r="F893" s="4">
        <v>22823</v>
      </c>
      <c r="G893" s="4">
        <v>2422078</v>
      </c>
      <c r="H893" s="4">
        <v>5656411</v>
      </c>
      <c r="I893" s="4">
        <v>12249907</v>
      </c>
      <c r="J893" s="4">
        <v>4148596</v>
      </c>
      <c r="K893" s="4">
        <v>2820187</v>
      </c>
    </row>
    <row r="894" spans="1:11" x14ac:dyDescent="0.35">
      <c r="A894" t="s">
        <v>603</v>
      </c>
      <c r="B894" t="s">
        <v>2156</v>
      </c>
      <c r="D894" s="4">
        <v>10192472</v>
      </c>
      <c r="E894" s="4">
        <v>4442980</v>
      </c>
      <c r="F894" s="4">
        <v>11949</v>
      </c>
      <c r="G894" s="4">
        <v>8348373</v>
      </c>
      <c r="H894" s="4">
        <v>4737840</v>
      </c>
      <c r="I894" s="4">
        <v>27733615</v>
      </c>
      <c r="J894" s="4">
        <v>14635452</v>
      </c>
      <c r="K894" s="4">
        <v>10192472</v>
      </c>
    </row>
    <row r="895" spans="1:11" x14ac:dyDescent="0.35">
      <c r="A895" t="s">
        <v>603</v>
      </c>
      <c r="B895" t="s">
        <v>2163</v>
      </c>
      <c r="D895" s="4">
        <v>4407633</v>
      </c>
      <c r="F895" s="4">
        <v>438504</v>
      </c>
      <c r="I895" s="4">
        <v>4846137</v>
      </c>
      <c r="J895" s="4">
        <v>4407633</v>
      </c>
      <c r="K895" s="4">
        <v>4407633</v>
      </c>
    </row>
    <row r="896" spans="1:11" x14ac:dyDescent="0.35">
      <c r="A896" t="s">
        <v>603</v>
      </c>
      <c r="B896" t="s">
        <v>2165</v>
      </c>
      <c r="D896" s="4">
        <v>452467</v>
      </c>
      <c r="I896" s="4">
        <v>452467</v>
      </c>
      <c r="J896" s="4">
        <v>452467</v>
      </c>
      <c r="K896" s="4">
        <v>452467</v>
      </c>
    </row>
    <row r="897" spans="1:11" x14ac:dyDescent="0.35">
      <c r="A897" t="s">
        <v>603</v>
      </c>
      <c r="B897" t="s">
        <v>2169</v>
      </c>
      <c r="E897" s="4">
        <v>7667500</v>
      </c>
      <c r="G897" s="4">
        <v>3840000</v>
      </c>
      <c r="I897" s="4">
        <v>11507500</v>
      </c>
      <c r="J897">
        <v>7667500</v>
      </c>
      <c r="K897" s="4">
        <v>0</v>
      </c>
    </row>
    <row r="898" spans="1:11" x14ac:dyDescent="0.35">
      <c r="A898" t="s">
        <v>603</v>
      </c>
      <c r="B898" t="s">
        <v>2170</v>
      </c>
      <c r="D898" s="4">
        <v>144297761</v>
      </c>
      <c r="E898" s="4">
        <v>15278326</v>
      </c>
      <c r="F898" s="4">
        <v>25200819</v>
      </c>
      <c r="G898" s="4">
        <v>27608228</v>
      </c>
      <c r="H898" s="4">
        <v>12455159</v>
      </c>
      <c r="I898" s="4">
        <v>224840294</v>
      </c>
      <c r="J898" s="4">
        <v>159576087</v>
      </c>
      <c r="K898" s="4">
        <v>144297761</v>
      </c>
    </row>
    <row r="899" spans="1:11" x14ac:dyDescent="0.35">
      <c r="A899" t="s">
        <v>611</v>
      </c>
      <c r="B899" t="s">
        <v>2121</v>
      </c>
      <c r="D899" s="4">
        <v>141917697</v>
      </c>
      <c r="E899" s="4">
        <v>15404559</v>
      </c>
      <c r="F899" s="4">
        <v>44205884</v>
      </c>
      <c r="G899" s="4">
        <v>209623</v>
      </c>
      <c r="H899" s="4">
        <v>393300</v>
      </c>
      <c r="I899" s="4">
        <v>202131062</v>
      </c>
      <c r="J899" s="4">
        <v>157322256</v>
      </c>
      <c r="K899" s="4">
        <v>141917697</v>
      </c>
    </row>
    <row r="900" spans="1:11" x14ac:dyDescent="0.35">
      <c r="A900" t="s">
        <v>611</v>
      </c>
      <c r="B900" t="s">
        <v>2125</v>
      </c>
      <c r="D900" s="4">
        <v>172241202</v>
      </c>
      <c r="E900" s="4">
        <v>9964</v>
      </c>
      <c r="F900" s="4">
        <v>2246703</v>
      </c>
      <c r="G900" s="4">
        <v>8421</v>
      </c>
      <c r="I900" s="4">
        <v>174506290</v>
      </c>
      <c r="J900" s="4">
        <v>172251166</v>
      </c>
      <c r="K900" s="4">
        <v>172241202</v>
      </c>
    </row>
    <row r="901" spans="1:11" x14ac:dyDescent="0.35">
      <c r="A901" t="s">
        <v>611</v>
      </c>
      <c r="B901" t="s">
        <v>2127</v>
      </c>
      <c r="D901" s="4">
        <v>40640</v>
      </c>
      <c r="E901" s="4">
        <v>19200000</v>
      </c>
      <c r="I901" s="4">
        <v>19240640</v>
      </c>
      <c r="J901" s="4">
        <v>19240640</v>
      </c>
      <c r="K901" s="4">
        <v>40640</v>
      </c>
    </row>
    <row r="902" spans="1:11" x14ac:dyDescent="0.35">
      <c r="A902" t="s">
        <v>611</v>
      </c>
      <c r="B902" t="s">
        <v>2141</v>
      </c>
      <c r="D902" s="4">
        <v>16470105</v>
      </c>
      <c r="E902" s="4">
        <v>13849821</v>
      </c>
      <c r="F902" s="4">
        <v>347875</v>
      </c>
      <c r="G902" s="4">
        <v>2464588</v>
      </c>
      <c r="H902" s="4">
        <v>4129333</v>
      </c>
      <c r="I902" s="4">
        <v>37261723</v>
      </c>
      <c r="J902" s="4">
        <v>30319926</v>
      </c>
      <c r="K902" s="4">
        <v>16470105</v>
      </c>
    </row>
    <row r="903" spans="1:11" x14ac:dyDescent="0.35">
      <c r="A903" t="s">
        <v>611</v>
      </c>
      <c r="B903" t="s">
        <v>2156</v>
      </c>
      <c r="D903" s="4">
        <v>4200120</v>
      </c>
      <c r="E903" s="4">
        <v>22117788</v>
      </c>
      <c r="F903" s="4">
        <v>2901519</v>
      </c>
      <c r="G903" s="4">
        <v>10519</v>
      </c>
      <c r="H903" s="4">
        <v>41988292</v>
      </c>
      <c r="I903" s="4">
        <v>71218237</v>
      </c>
      <c r="J903" s="4">
        <v>26317908</v>
      </c>
      <c r="K903" s="4">
        <v>4200120</v>
      </c>
    </row>
    <row r="904" spans="1:11" x14ac:dyDescent="0.35">
      <c r="A904" t="s">
        <v>611</v>
      </c>
      <c r="B904" t="s">
        <v>2163</v>
      </c>
      <c r="D904" s="4">
        <v>18669354</v>
      </c>
      <c r="E904" s="4">
        <v>397514</v>
      </c>
      <c r="I904" s="4">
        <v>19066868</v>
      </c>
      <c r="J904" s="4">
        <v>19066868</v>
      </c>
      <c r="K904" s="4">
        <v>18669354</v>
      </c>
    </row>
    <row r="905" spans="1:11" x14ac:dyDescent="0.35">
      <c r="A905" t="s">
        <v>611</v>
      </c>
      <c r="B905" t="s">
        <v>2165</v>
      </c>
      <c r="D905" s="4">
        <v>622143</v>
      </c>
      <c r="I905" s="4">
        <v>622143</v>
      </c>
      <c r="J905" s="4">
        <v>622143</v>
      </c>
      <c r="K905" s="4">
        <v>622143</v>
      </c>
    </row>
    <row r="906" spans="1:11" x14ac:dyDescent="0.35">
      <c r="A906" t="s">
        <v>611</v>
      </c>
      <c r="B906" t="s">
        <v>2169</v>
      </c>
      <c r="D906" s="4">
        <v>60818</v>
      </c>
      <c r="E906" s="4">
        <v>19500000</v>
      </c>
      <c r="F906" s="4">
        <v>625000</v>
      </c>
      <c r="H906" s="4">
        <v>40950000</v>
      </c>
      <c r="I906" s="4">
        <v>61135818</v>
      </c>
      <c r="J906" s="4">
        <v>19560818</v>
      </c>
      <c r="K906" s="4">
        <v>60818</v>
      </c>
    </row>
    <row r="907" spans="1:11" x14ac:dyDescent="0.35">
      <c r="A907" t="s">
        <v>611</v>
      </c>
      <c r="B907" t="s">
        <v>2170</v>
      </c>
      <c r="D907" s="4">
        <v>354222077</v>
      </c>
      <c r="E907" s="4">
        <v>90479647</v>
      </c>
      <c r="F907" s="4">
        <v>50326981</v>
      </c>
      <c r="G907" s="4">
        <v>2693150</v>
      </c>
      <c r="H907" s="4">
        <v>87460925</v>
      </c>
      <c r="I907" s="4">
        <v>585182781</v>
      </c>
      <c r="J907" s="4">
        <v>444701724</v>
      </c>
      <c r="K907" s="4">
        <v>354222077</v>
      </c>
    </row>
    <row r="908" spans="1:11" x14ac:dyDescent="0.35">
      <c r="A908" t="s">
        <v>618</v>
      </c>
      <c r="B908" t="s">
        <v>2121</v>
      </c>
      <c r="D908" s="4">
        <v>16228555</v>
      </c>
      <c r="E908" s="4">
        <v>32989127</v>
      </c>
      <c r="F908" s="4">
        <v>5548503</v>
      </c>
      <c r="G908" s="4">
        <v>673500</v>
      </c>
      <c r="H908" s="4">
        <v>367868</v>
      </c>
      <c r="I908" s="4">
        <v>55807553</v>
      </c>
      <c r="J908" s="4">
        <v>49217682</v>
      </c>
      <c r="K908" s="4">
        <v>16228555</v>
      </c>
    </row>
    <row r="909" spans="1:11" x14ac:dyDescent="0.35">
      <c r="A909" t="s">
        <v>618</v>
      </c>
      <c r="B909" t="s">
        <v>2125</v>
      </c>
      <c r="D909" s="4">
        <v>35008402</v>
      </c>
      <c r="E909" s="4">
        <v>3436071</v>
      </c>
      <c r="F909" s="4">
        <v>2087090</v>
      </c>
      <c r="G909" s="4">
        <v>20961</v>
      </c>
      <c r="H909" s="4">
        <v>3698370</v>
      </c>
      <c r="I909" s="4">
        <v>44250894</v>
      </c>
      <c r="J909" s="4">
        <v>38444473</v>
      </c>
      <c r="K909" s="4">
        <v>35008402</v>
      </c>
    </row>
    <row r="910" spans="1:11" x14ac:dyDescent="0.35">
      <c r="A910" t="s">
        <v>618</v>
      </c>
      <c r="B910" t="s">
        <v>2127</v>
      </c>
      <c r="D910" s="4">
        <v>6427360</v>
      </c>
      <c r="I910" s="4">
        <v>6427360</v>
      </c>
      <c r="J910" s="4">
        <v>6427360</v>
      </c>
      <c r="K910" s="4">
        <v>6427360</v>
      </c>
    </row>
    <row r="911" spans="1:11" x14ac:dyDescent="0.35">
      <c r="A911" t="s">
        <v>618</v>
      </c>
      <c r="B911" t="s">
        <v>2141</v>
      </c>
      <c r="D911" s="4">
        <v>1533594</v>
      </c>
      <c r="E911" s="4">
        <v>210561</v>
      </c>
      <c r="F911" s="4">
        <v>80131</v>
      </c>
      <c r="G911" s="4">
        <v>3357012</v>
      </c>
      <c r="H911" s="4">
        <v>588821</v>
      </c>
      <c r="I911" s="4">
        <v>5770119</v>
      </c>
      <c r="J911" s="4">
        <v>1744155</v>
      </c>
      <c r="K911" s="4">
        <v>1533594</v>
      </c>
    </row>
    <row r="912" spans="1:11" x14ac:dyDescent="0.35">
      <c r="A912" t="s">
        <v>618</v>
      </c>
      <c r="B912" t="s">
        <v>2156</v>
      </c>
      <c r="D912" s="4">
        <v>1689068</v>
      </c>
      <c r="E912" s="4">
        <v>55055</v>
      </c>
      <c r="F912" s="4">
        <v>5371057</v>
      </c>
      <c r="G912" s="4">
        <v>36000</v>
      </c>
      <c r="H912" s="4">
        <v>13447162</v>
      </c>
      <c r="I912" s="4">
        <v>20598341</v>
      </c>
      <c r="J912" s="4">
        <v>1744123</v>
      </c>
      <c r="K912" s="4">
        <v>1689068</v>
      </c>
    </row>
    <row r="913" spans="1:11" x14ac:dyDescent="0.35">
      <c r="A913" t="s">
        <v>618</v>
      </c>
      <c r="B913" t="s">
        <v>2163</v>
      </c>
      <c r="D913" s="4">
        <v>2595607</v>
      </c>
      <c r="E913" s="4">
        <v>683890</v>
      </c>
      <c r="I913" s="4">
        <v>3279497</v>
      </c>
      <c r="J913" s="4">
        <v>3279497</v>
      </c>
      <c r="K913" s="4">
        <v>2595607</v>
      </c>
    </row>
    <row r="914" spans="1:11" x14ac:dyDescent="0.35">
      <c r="A914" t="s">
        <v>618</v>
      </c>
      <c r="B914" t="s">
        <v>2165</v>
      </c>
      <c r="G914" s="4">
        <v>80124</v>
      </c>
      <c r="I914" s="4">
        <v>80124</v>
      </c>
      <c r="J914">
        <v>0</v>
      </c>
      <c r="K914" s="4">
        <v>0</v>
      </c>
    </row>
    <row r="915" spans="1:11" x14ac:dyDescent="0.35">
      <c r="A915" t="s">
        <v>618</v>
      </c>
      <c r="B915" t="s">
        <v>2169</v>
      </c>
      <c r="F915" s="4">
        <v>2354500</v>
      </c>
      <c r="H915" s="4">
        <v>1017600</v>
      </c>
      <c r="I915" s="4">
        <v>3372100</v>
      </c>
      <c r="J915">
        <v>0</v>
      </c>
      <c r="K915" s="4">
        <v>0</v>
      </c>
    </row>
    <row r="916" spans="1:11" x14ac:dyDescent="0.35">
      <c r="A916" t="s">
        <v>618</v>
      </c>
      <c r="B916" t="s">
        <v>2170</v>
      </c>
      <c r="D916" s="4">
        <v>63482586</v>
      </c>
      <c r="E916" s="4">
        <v>37374703</v>
      </c>
      <c r="F916" s="4">
        <v>15441281</v>
      </c>
      <c r="G916" s="4">
        <v>4167598</v>
      </c>
      <c r="H916" s="4">
        <v>19119821</v>
      </c>
      <c r="I916" s="4">
        <v>139585988</v>
      </c>
      <c r="J916" s="4">
        <v>100857289</v>
      </c>
      <c r="K916" s="4">
        <v>63482586</v>
      </c>
    </row>
    <row r="917" spans="1:11" x14ac:dyDescent="0.35">
      <c r="A917" t="s">
        <v>621</v>
      </c>
      <c r="B917" t="s">
        <v>2121</v>
      </c>
      <c r="D917" s="4">
        <v>102886101</v>
      </c>
      <c r="F917" s="4">
        <v>33223400</v>
      </c>
      <c r="H917" s="4">
        <v>710100</v>
      </c>
      <c r="I917" s="4">
        <v>136819601</v>
      </c>
      <c r="J917" s="4">
        <v>102886101</v>
      </c>
      <c r="K917" s="4">
        <v>102886101</v>
      </c>
    </row>
    <row r="918" spans="1:11" x14ac:dyDescent="0.35">
      <c r="A918" t="s">
        <v>621</v>
      </c>
      <c r="B918" t="s">
        <v>2125</v>
      </c>
      <c r="D918" s="4">
        <v>84379986</v>
      </c>
      <c r="E918" s="4">
        <v>300000</v>
      </c>
      <c r="F918" s="4">
        <v>2027027</v>
      </c>
      <c r="H918" s="4">
        <v>862560</v>
      </c>
      <c r="I918" s="4">
        <v>87569573</v>
      </c>
      <c r="J918" s="4">
        <v>84679986</v>
      </c>
      <c r="K918" s="4">
        <v>84379986</v>
      </c>
    </row>
    <row r="919" spans="1:11" x14ac:dyDescent="0.35">
      <c r="A919" t="s">
        <v>621</v>
      </c>
      <c r="B919" t="s">
        <v>2127</v>
      </c>
      <c r="E919" s="4">
        <v>6400000</v>
      </c>
      <c r="F919" s="4">
        <v>9600000</v>
      </c>
      <c r="I919" s="4">
        <v>16000000</v>
      </c>
      <c r="J919">
        <v>6400000</v>
      </c>
      <c r="K919" s="4">
        <v>0</v>
      </c>
    </row>
    <row r="920" spans="1:11" x14ac:dyDescent="0.35">
      <c r="A920" t="s">
        <v>621</v>
      </c>
      <c r="B920" t="s">
        <v>2141</v>
      </c>
      <c r="D920" s="4">
        <v>7404770</v>
      </c>
      <c r="E920" s="4">
        <v>186830</v>
      </c>
      <c r="F920" s="4">
        <v>2994040</v>
      </c>
      <c r="G920" s="4">
        <v>864711</v>
      </c>
      <c r="H920" s="4">
        <v>183910</v>
      </c>
      <c r="I920" s="4">
        <v>11634262</v>
      </c>
      <c r="J920" s="4">
        <v>7591600</v>
      </c>
      <c r="K920" s="4">
        <v>7404770</v>
      </c>
    </row>
    <row r="921" spans="1:11" x14ac:dyDescent="0.35">
      <c r="A921" t="s">
        <v>621</v>
      </c>
      <c r="B921" t="s">
        <v>2156</v>
      </c>
      <c r="D921" s="4">
        <v>14983376</v>
      </c>
      <c r="E921" s="4">
        <v>8227633</v>
      </c>
      <c r="F921" s="4">
        <v>73738</v>
      </c>
      <c r="G921" s="4">
        <v>17179825</v>
      </c>
      <c r="H921" s="4">
        <v>9866950</v>
      </c>
      <c r="I921" s="4">
        <v>50331522</v>
      </c>
      <c r="J921" s="4">
        <v>23211009</v>
      </c>
      <c r="K921" s="4">
        <v>14983376</v>
      </c>
    </row>
    <row r="922" spans="1:11" x14ac:dyDescent="0.35">
      <c r="A922" t="s">
        <v>621</v>
      </c>
      <c r="B922" t="s">
        <v>2163</v>
      </c>
      <c r="D922" s="4">
        <v>5899782</v>
      </c>
      <c r="F922" s="4">
        <v>365878</v>
      </c>
      <c r="I922" s="4">
        <v>6265660</v>
      </c>
      <c r="J922" s="4">
        <v>5899782</v>
      </c>
      <c r="K922" s="4">
        <v>5899782</v>
      </c>
    </row>
    <row r="923" spans="1:11" x14ac:dyDescent="0.35">
      <c r="A923" t="s">
        <v>621</v>
      </c>
      <c r="B923" t="s">
        <v>2165</v>
      </c>
      <c r="D923" s="4">
        <v>226234</v>
      </c>
      <c r="I923" s="4">
        <v>226234</v>
      </c>
      <c r="J923" s="4">
        <v>226234</v>
      </c>
      <c r="K923" s="4">
        <v>226234</v>
      </c>
    </row>
    <row r="924" spans="1:11" x14ac:dyDescent="0.35">
      <c r="A924" t="s">
        <v>621</v>
      </c>
      <c r="B924" t="s">
        <v>2169</v>
      </c>
      <c r="D924" s="4">
        <v>275000</v>
      </c>
      <c r="E924" s="4">
        <v>32550000</v>
      </c>
      <c r="G924" s="4">
        <v>9600000</v>
      </c>
      <c r="I924" s="4">
        <v>42425000</v>
      </c>
      <c r="J924" s="4">
        <v>32825000</v>
      </c>
      <c r="K924" s="4">
        <v>275000</v>
      </c>
    </row>
    <row r="925" spans="1:11" x14ac:dyDescent="0.35">
      <c r="A925" t="s">
        <v>621</v>
      </c>
      <c r="B925" t="s">
        <v>2170</v>
      </c>
      <c r="D925" s="4">
        <v>216055248</v>
      </c>
      <c r="E925" s="4">
        <v>47664463</v>
      </c>
      <c r="F925" s="4">
        <v>48284084</v>
      </c>
      <c r="G925" s="4">
        <v>27644536</v>
      </c>
      <c r="H925" s="4">
        <v>11623521</v>
      </c>
      <c r="I925" s="4">
        <v>351271852</v>
      </c>
      <c r="J925" s="4">
        <v>263719711</v>
      </c>
      <c r="K925" s="4">
        <v>216055248</v>
      </c>
    </row>
    <row r="926" spans="1:11" x14ac:dyDescent="0.35">
      <c r="A926" t="s">
        <v>628</v>
      </c>
      <c r="B926" t="s">
        <v>2121</v>
      </c>
      <c r="D926" s="4">
        <v>2639946</v>
      </c>
      <c r="F926" s="4">
        <v>1117200</v>
      </c>
      <c r="H926" s="4">
        <v>42981</v>
      </c>
      <c r="I926" s="4">
        <v>3800127</v>
      </c>
      <c r="J926" s="4">
        <v>2639946</v>
      </c>
      <c r="K926" s="4">
        <v>2639946</v>
      </c>
    </row>
    <row r="927" spans="1:11" x14ac:dyDescent="0.35">
      <c r="A927" t="s">
        <v>628</v>
      </c>
      <c r="B927" t="s">
        <v>2125</v>
      </c>
      <c r="D927" s="4">
        <v>2720933</v>
      </c>
      <c r="E927" s="4">
        <v>3829</v>
      </c>
      <c r="F927" s="4">
        <v>534882</v>
      </c>
      <c r="H927" s="4">
        <v>1121253</v>
      </c>
      <c r="I927" s="4">
        <v>4380898</v>
      </c>
      <c r="J927" s="4">
        <v>2724762</v>
      </c>
      <c r="K927" s="4">
        <v>2720933</v>
      </c>
    </row>
    <row r="928" spans="1:11" x14ac:dyDescent="0.35">
      <c r="A928" t="s">
        <v>628</v>
      </c>
      <c r="B928" t="s">
        <v>2141</v>
      </c>
      <c r="D928" s="4">
        <v>1556261</v>
      </c>
      <c r="E928" s="4">
        <v>91244</v>
      </c>
      <c r="F928" s="4">
        <v>221922</v>
      </c>
      <c r="G928" s="4">
        <v>142594</v>
      </c>
      <c r="H928" s="4">
        <v>88142</v>
      </c>
      <c r="I928" s="4">
        <v>2100162</v>
      </c>
      <c r="J928" s="4">
        <v>1647505</v>
      </c>
      <c r="K928" s="4">
        <v>1556261</v>
      </c>
    </row>
    <row r="929" spans="1:11" x14ac:dyDescent="0.35">
      <c r="A929" t="s">
        <v>628</v>
      </c>
      <c r="B929" t="s">
        <v>2156</v>
      </c>
      <c r="D929" s="4">
        <v>663209</v>
      </c>
      <c r="E929" s="4">
        <v>2729915</v>
      </c>
      <c r="G929" s="4">
        <v>1891814</v>
      </c>
      <c r="H929" s="4">
        <v>1806579</v>
      </c>
      <c r="I929" s="4">
        <v>7091517</v>
      </c>
      <c r="J929" s="4">
        <v>3393124</v>
      </c>
      <c r="K929" s="4">
        <v>663209</v>
      </c>
    </row>
    <row r="930" spans="1:11" x14ac:dyDescent="0.35">
      <c r="A930" t="s">
        <v>628</v>
      </c>
      <c r="B930" t="s">
        <v>2163</v>
      </c>
      <c r="D930" s="4">
        <v>590666</v>
      </c>
      <c r="I930" s="4">
        <v>590666</v>
      </c>
      <c r="J930" s="4">
        <v>590666</v>
      </c>
      <c r="K930" s="4">
        <v>590666</v>
      </c>
    </row>
    <row r="931" spans="1:11" x14ac:dyDescent="0.35">
      <c r="A931" t="s">
        <v>628</v>
      </c>
      <c r="B931" t="s">
        <v>2169</v>
      </c>
      <c r="G931" s="4">
        <v>1051500</v>
      </c>
      <c r="H931" s="4">
        <v>691200</v>
      </c>
      <c r="I931" s="4">
        <v>1742700</v>
      </c>
      <c r="J931">
        <v>0</v>
      </c>
      <c r="K931" s="4">
        <v>0</v>
      </c>
    </row>
    <row r="932" spans="1:11" x14ac:dyDescent="0.35">
      <c r="A932" t="s">
        <v>628</v>
      </c>
      <c r="B932" t="s">
        <v>2170</v>
      </c>
      <c r="D932" s="4">
        <v>8171015</v>
      </c>
      <c r="E932" s="4">
        <v>2824988</v>
      </c>
      <c r="F932" s="4">
        <v>1874004</v>
      </c>
      <c r="G932" s="4">
        <v>3085908</v>
      </c>
      <c r="H932" s="4">
        <v>3750156</v>
      </c>
      <c r="I932" s="4">
        <v>19706071</v>
      </c>
      <c r="J932" s="4">
        <v>10996003</v>
      </c>
      <c r="K932" s="4">
        <v>8171015</v>
      </c>
    </row>
    <row r="933" spans="1:11" x14ac:dyDescent="0.35">
      <c r="A933" t="s">
        <v>634</v>
      </c>
      <c r="B933" t="s">
        <v>2121</v>
      </c>
      <c r="D933" s="4">
        <v>13071341</v>
      </c>
      <c r="E933" s="4">
        <v>11250</v>
      </c>
      <c r="F933" s="4">
        <v>4511600</v>
      </c>
      <c r="G933" s="4">
        <v>37800</v>
      </c>
      <c r="H933" s="4">
        <v>31050</v>
      </c>
      <c r="I933" s="4">
        <v>17663041</v>
      </c>
      <c r="J933" s="4">
        <v>13082591</v>
      </c>
      <c r="K933" s="4">
        <v>13071341</v>
      </c>
    </row>
    <row r="934" spans="1:11" x14ac:dyDescent="0.35">
      <c r="A934" t="s">
        <v>634</v>
      </c>
      <c r="B934" t="s">
        <v>2125</v>
      </c>
      <c r="D934" s="4">
        <v>19090431</v>
      </c>
      <c r="E934" s="4">
        <v>15903</v>
      </c>
      <c r="F934" s="4">
        <v>18308</v>
      </c>
      <c r="I934" s="4">
        <v>19124643</v>
      </c>
      <c r="J934" s="4">
        <v>19106334</v>
      </c>
      <c r="K934" s="4">
        <v>19090431</v>
      </c>
    </row>
    <row r="935" spans="1:11" x14ac:dyDescent="0.35">
      <c r="A935" t="s">
        <v>634</v>
      </c>
      <c r="B935" t="s">
        <v>2141</v>
      </c>
      <c r="D935" s="4">
        <v>4410973</v>
      </c>
      <c r="E935" s="4">
        <v>91730</v>
      </c>
      <c r="F935" s="4">
        <v>337960</v>
      </c>
      <c r="G935" s="4">
        <v>463455</v>
      </c>
      <c r="H935" s="4">
        <v>306495</v>
      </c>
      <c r="I935" s="4">
        <v>5610612</v>
      </c>
      <c r="J935" s="4">
        <v>4502703</v>
      </c>
      <c r="K935" s="4">
        <v>4410973</v>
      </c>
    </row>
    <row r="936" spans="1:11" x14ac:dyDescent="0.35">
      <c r="A936" t="s">
        <v>634</v>
      </c>
      <c r="B936" t="s">
        <v>2156</v>
      </c>
      <c r="D936" s="4">
        <v>4784530</v>
      </c>
      <c r="E936" s="4">
        <v>230797</v>
      </c>
      <c r="G936" s="4">
        <v>930791</v>
      </c>
      <c r="H936" s="4">
        <v>1589224</v>
      </c>
      <c r="I936" s="4">
        <v>7535342</v>
      </c>
      <c r="J936" s="4">
        <v>5015327</v>
      </c>
      <c r="K936" s="4">
        <v>4784530</v>
      </c>
    </row>
    <row r="937" spans="1:11" x14ac:dyDescent="0.35">
      <c r="A937" t="s">
        <v>634</v>
      </c>
      <c r="B937" t="s">
        <v>2163</v>
      </c>
      <c r="D937" s="4">
        <v>1506209</v>
      </c>
      <c r="E937" s="4">
        <v>176062</v>
      </c>
      <c r="I937" s="4">
        <v>1682270</v>
      </c>
      <c r="J937" s="4">
        <v>1682271</v>
      </c>
      <c r="K937" s="4">
        <v>1506209</v>
      </c>
    </row>
    <row r="938" spans="1:11" x14ac:dyDescent="0.35">
      <c r="A938" t="s">
        <v>634</v>
      </c>
      <c r="B938" t="s">
        <v>2165</v>
      </c>
      <c r="D938" s="4">
        <v>117830</v>
      </c>
      <c r="I938" s="4">
        <v>117830</v>
      </c>
      <c r="J938" s="4">
        <v>117830</v>
      </c>
      <c r="K938" s="4">
        <v>117830</v>
      </c>
    </row>
    <row r="939" spans="1:11" x14ac:dyDescent="0.35">
      <c r="A939" t="s">
        <v>634</v>
      </c>
      <c r="B939" t="s">
        <v>2169</v>
      </c>
      <c r="G939" s="4">
        <v>3892500</v>
      </c>
      <c r="H939" s="4">
        <v>384000</v>
      </c>
      <c r="I939" s="4">
        <v>4276500</v>
      </c>
      <c r="J939">
        <v>0</v>
      </c>
      <c r="K939" s="4">
        <v>0</v>
      </c>
    </row>
    <row r="940" spans="1:11" x14ac:dyDescent="0.35">
      <c r="A940" t="s">
        <v>634</v>
      </c>
      <c r="B940" t="s">
        <v>2170</v>
      </c>
      <c r="D940" s="4">
        <v>42981314</v>
      </c>
      <c r="E940" s="4">
        <v>525742</v>
      </c>
      <c r="F940" s="4">
        <v>4867868</v>
      </c>
      <c r="G940" s="4">
        <v>5324546</v>
      </c>
      <c r="H940" s="4">
        <v>2310769</v>
      </c>
      <c r="I940" s="4">
        <v>56010238</v>
      </c>
      <c r="J940" s="4">
        <v>43507056</v>
      </c>
      <c r="K940" s="4">
        <v>42981314</v>
      </c>
    </row>
    <row r="941" spans="1:11" x14ac:dyDescent="0.35">
      <c r="A941" t="s">
        <v>641</v>
      </c>
      <c r="B941" t="s">
        <v>2121</v>
      </c>
      <c r="D941" s="4">
        <v>7640469</v>
      </c>
      <c r="F941" s="4">
        <v>2819600</v>
      </c>
      <c r="I941" s="4">
        <v>10460069</v>
      </c>
      <c r="J941" s="4">
        <v>7640469</v>
      </c>
      <c r="K941" s="4">
        <v>7640469</v>
      </c>
    </row>
    <row r="942" spans="1:11" x14ac:dyDescent="0.35">
      <c r="A942" t="s">
        <v>641</v>
      </c>
      <c r="B942" t="s">
        <v>2125</v>
      </c>
      <c r="D942" s="4">
        <v>15922402</v>
      </c>
      <c r="E942" s="4">
        <v>611924</v>
      </c>
      <c r="F942" s="4">
        <v>156186</v>
      </c>
      <c r="G942" s="4">
        <v>478531</v>
      </c>
      <c r="H942" s="4">
        <v>72263</v>
      </c>
      <c r="I942" s="4">
        <v>17241307</v>
      </c>
      <c r="J942" s="4">
        <v>16534326</v>
      </c>
      <c r="K942" s="4">
        <v>15922402</v>
      </c>
    </row>
    <row r="943" spans="1:11" x14ac:dyDescent="0.35">
      <c r="A943" t="s">
        <v>641</v>
      </c>
      <c r="B943" t="s">
        <v>2141</v>
      </c>
      <c r="D943" s="4">
        <v>2696888</v>
      </c>
      <c r="E943" s="4">
        <v>25000</v>
      </c>
      <c r="F943" s="4">
        <v>9213</v>
      </c>
      <c r="G943" s="4">
        <v>116143</v>
      </c>
      <c r="H943" s="4">
        <v>1065060</v>
      </c>
      <c r="I943" s="4">
        <v>3912305</v>
      </c>
      <c r="J943" s="4">
        <v>2721888</v>
      </c>
      <c r="K943" s="4">
        <v>2696888</v>
      </c>
    </row>
    <row r="944" spans="1:11" x14ac:dyDescent="0.35">
      <c r="A944" t="s">
        <v>641</v>
      </c>
      <c r="B944" t="s">
        <v>2156</v>
      </c>
      <c r="D944" s="4">
        <v>15456</v>
      </c>
      <c r="E944" s="4">
        <v>473410</v>
      </c>
      <c r="F944" s="4">
        <v>4330000</v>
      </c>
      <c r="G944" s="4">
        <v>424631</v>
      </c>
      <c r="H944" s="4">
        <v>805704</v>
      </c>
      <c r="I944" s="4">
        <v>6049201</v>
      </c>
      <c r="J944" s="4">
        <v>488866</v>
      </c>
      <c r="K944" s="4">
        <v>15456</v>
      </c>
    </row>
    <row r="945" spans="1:11" x14ac:dyDescent="0.35">
      <c r="A945" t="s">
        <v>641</v>
      </c>
      <c r="B945" t="s">
        <v>2163</v>
      </c>
      <c r="D945" s="4">
        <v>1249292</v>
      </c>
      <c r="E945" s="4">
        <v>77027</v>
      </c>
      <c r="I945" s="4">
        <v>1326319</v>
      </c>
      <c r="J945" s="4">
        <v>1326319</v>
      </c>
      <c r="K945" s="4">
        <v>1249292</v>
      </c>
    </row>
    <row r="946" spans="1:11" x14ac:dyDescent="0.35">
      <c r="A946" t="s">
        <v>641</v>
      </c>
      <c r="B946" t="s">
        <v>2165</v>
      </c>
      <c r="D946" s="4">
        <v>23566</v>
      </c>
      <c r="I946" s="4">
        <v>23566</v>
      </c>
      <c r="J946" s="4">
        <v>23566</v>
      </c>
      <c r="K946" s="4">
        <v>23566</v>
      </c>
    </row>
    <row r="947" spans="1:11" x14ac:dyDescent="0.35">
      <c r="A947" t="s">
        <v>641</v>
      </c>
      <c r="B947" t="s">
        <v>2169</v>
      </c>
      <c r="E947" s="4">
        <v>896250</v>
      </c>
      <c r="I947" s="4">
        <v>896250</v>
      </c>
      <c r="J947">
        <v>896250</v>
      </c>
      <c r="K947" s="4">
        <v>0</v>
      </c>
    </row>
    <row r="948" spans="1:11" x14ac:dyDescent="0.35">
      <c r="A948" t="s">
        <v>641</v>
      </c>
      <c r="B948" t="s">
        <v>2170</v>
      </c>
      <c r="D948" s="4">
        <v>27548074</v>
      </c>
      <c r="E948" s="4">
        <v>2083611</v>
      </c>
      <c r="F948" s="4">
        <v>7314999</v>
      </c>
      <c r="G948" s="4">
        <v>1019305</v>
      </c>
      <c r="H948" s="4">
        <v>1943028</v>
      </c>
      <c r="I948" s="4">
        <v>39909017</v>
      </c>
      <c r="J948" s="4">
        <v>29631685</v>
      </c>
      <c r="K948" s="4">
        <v>27548074</v>
      </c>
    </row>
    <row r="949" spans="1:11" x14ac:dyDescent="0.35">
      <c r="A949" t="s">
        <v>645</v>
      </c>
      <c r="B949" t="s">
        <v>2121</v>
      </c>
      <c r="D949" s="4">
        <v>101427471</v>
      </c>
      <c r="E949" s="4">
        <v>7163248</v>
      </c>
      <c r="F949" s="4">
        <v>30292233</v>
      </c>
      <c r="G949" s="4">
        <v>55350</v>
      </c>
      <c r="H949" s="4">
        <v>421646</v>
      </c>
      <c r="I949" s="4">
        <v>139359948</v>
      </c>
      <c r="J949" s="4">
        <v>108590719</v>
      </c>
      <c r="K949" s="4">
        <v>101427471</v>
      </c>
    </row>
    <row r="950" spans="1:11" x14ac:dyDescent="0.35">
      <c r="A950" t="s">
        <v>645</v>
      </c>
      <c r="B950" t="s">
        <v>2125</v>
      </c>
      <c r="D950" s="4">
        <v>96575282</v>
      </c>
      <c r="E950" s="4">
        <v>0</v>
      </c>
      <c r="F950" s="4">
        <v>1486487</v>
      </c>
      <c r="I950" s="4">
        <v>98061769</v>
      </c>
      <c r="J950" s="4">
        <v>96575282</v>
      </c>
      <c r="K950" s="4">
        <v>96575282</v>
      </c>
    </row>
    <row r="951" spans="1:11" x14ac:dyDescent="0.35">
      <c r="A951" t="s">
        <v>645</v>
      </c>
      <c r="B951" t="s">
        <v>2127</v>
      </c>
      <c r="F951" s="4">
        <v>22400000</v>
      </c>
      <c r="H951" s="4">
        <v>1600000</v>
      </c>
      <c r="I951" s="4">
        <v>24000000</v>
      </c>
      <c r="J951">
        <v>0</v>
      </c>
      <c r="K951" s="4">
        <v>0</v>
      </c>
    </row>
    <row r="952" spans="1:11" x14ac:dyDescent="0.35">
      <c r="A952" t="s">
        <v>645</v>
      </c>
      <c r="B952" t="s">
        <v>2141</v>
      </c>
      <c r="D952" s="4">
        <v>12261895</v>
      </c>
      <c r="E952" s="4">
        <v>772480</v>
      </c>
      <c r="F952" s="4">
        <v>300443</v>
      </c>
      <c r="G952" s="4">
        <v>711978</v>
      </c>
      <c r="H952" s="4">
        <v>697064</v>
      </c>
      <c r="I952" s="4">
        <v>14743860</v>
      </c>
      <c r="J952" s="4">
        <v>13034375</v>
      </c>
      <c r="K952" s="4">
        <v>12261895</v>
      </c>
    </row>
    <row r="953" spans="1:11" x14ac:dyDescent="0.35">
      <c r="A953" t="s">
        <v>645</v>
      </c>
      <c r="B953" t="s">
        <v>2156</v>
      </c>
      <c r="D953" s="4">
        <v>12103271</v>
      </c>
      <c r="E953" s="4">
        <v>13357333</v>
      </c>
      <c r="F953" s="4">
        <v>455577</v>
      </c>
      <c r="G953" s="4">
        <v>267045</v>
      </c>
      <c r="H953" s="4">
        <v>9981254</v>
      </c>
      <c r="I953" s="4">
        <v>36164480</v>
      </c>
      <c r="J953" s="4">
        <v>25460604</v>
      </c>
      <c r="K953" s="4">
        <v>12103271</v>
      </c>
    </row>
    <row r="954" spans="1:11" x14ac:dyDescent="0.35">
      <c r="A954" t="s">
        <v>645</v>
      </c>
      <c r="B954" t="s">
        <v>2163</v>
      </c>
      <c r="D954" s="4">
        <v>6600003</v>
      </c>
      <c r="E954" s="4">
        <v>310859</v>
      </c>
      <c r="I954" s="4">
        <v>6910862</v>
      </c>
      <c r="J954" s="4">
        <v>6910862</v>
      </c>
      <c r="K954" s="4">
        <v>6600003</v>
      </c>
    </row>
    <row r="955" spans="1:11" x14ac:dyDescent="0.35">
      <c r="A955" t="s">
        <v>645</v>
      </c>
      <c r="B955" t="s">
        <v>2165</v>
      </c>
      <c r="D955" s="4">
        <v>295065</v>
      </c>
      <c r="F955" s="4">
        <v>358203</v>
      </c>
      <c r="I955" s="4">
        <v>653268</v>
      </c>
      <c r="J955" s="4">
        <v>295065</v>
      </c>
      <c r="K955" s="4">
        <v>295065</v>
      </c>
    </row>
    <row r="956" spans="1:11" x14ac:dyDescent="0.35">
      <c r="A956" t="s">
        <v>645</v>
      </c>
      <c r="B956" t="s">
        <v>2169</v>
      </c>
      <c r="D956" s="4">
        <v>375000</v>
      </c>
      <c r="E956" s="4">
        <v>11524500</v>
      </c>
      <c r="H956" s="4">
        <v>1689600</v>
      </c>
      <c r="I956" s="4">
        <v>13589100</v>
      </c>
      <c r="J956" s="4">
        <v>11899500</v>
      </c>
      <c r="K956" s="4">
        <v>375000</v>
      </c>
    </row>
    <row r="957" spans="1:11" x14ac:dyDescent="0.35">
      <c r="A957" t="s">
        <v>645</v>
      </c>
      <c r="B957" t="s">
        <v>2170</v>
      </c>
      <c r="D957" s="4">
        <v>229637987</v>
      </c>
      <c r="E957" s="4">
        <v>33128421</v>
      </c>
      <c r="F957" s="4">
        <v>55292942</v>
      </c>
      <c r="G957" s="4">
        <v>1034374</v>
      </c>
      <c r="H957" s="4">
        <v>14389564</v>
      </c>
      <c r="I957" s="4">
        <v>333483287</v>
      </c>
      <c r="J957" s="4">
        <v>262766408</v>
      </c>
      <c r="K957" s="4">
        <v>229637987</v>
      </c>
    </row>
    <row r="958" spans="1:11" x14ac:dyDescent="0.35">
      <c r="A958" t="s">
        <v>2069</v>
      </c>
      <c r="B958" t="s">
        <v>2121</v>
      </c>
      <c r="D958" s="4">
        <v>25648085</v>
      </c>
      <c r="E958" s="4">
        <v>7807882</v>
      </c>
      <c r="F958" s="4">
        <v>4232430</v>
      </c>
      <c r="G958" s="4">
        <v>1179103</v>
      </c>
      <c r="H958" s="4">
        <v>1508981</v>
      </c>
      <c r="I958" s="4">
        <v>40376480</v>
      </c>
      <c r="J958" s="4">
        <v>33455967</v>
      </c>
      <c r="K958" s="4">
        <v>25648085</v>
      </c>
    </row>
    <row r="959" spans="1:11" x14ac:dyDescent="0.35">
      <c r="A959" t="s">
        <v>2069</v>
      </c>
      <c r="B959" t="s">
        <v>2125</v>
      </c>
      <c r="D959" s="4">
        <v>12700559</v>
      </c>
      <c r="E959" s="4">
        <v>5674775</v>
      </c>
      <c r="F959" s="4">
        <v>6218914</v>
      </c>
      <c r="I959" s="4">
        <v>24594249</v>
      </c>
      <c r="J959" s="4">
        <v>18375334</v>
      </c>
      <c r="K959" s="4">
        <v>12700559</v>
      </c>
    </row>
    <row r="960" spans="1:11" x14ac:dyDescent="0.35">
      <c r="A960" t="s">
        <v>2069</v>
      </c>
      <c r="B960" t="s">
        <v>2127</v>
      </c>
      <c r="E960" s="4">
        <v>7200000</v>
      </c>
      <c r="I960" s="4">
        <v>7200000</v>
      </c>
      <c r="J960">
        <v>7200000</v>
      </c>
      <c r="K960" s="4">
        <v>0</v>
      </c>
    </row>
    <row r="961" spans="1:11" x14ac:dyDescent="0.35">
      <c r="A961" t="s">
        <v>2069</v>
      </c>
      <c r="B961" t="s">
        <v>2141</v>
      </c>
      <c r="D961" s="4">
        <v>8558590</v>
      </c>
      <c r="E961" s="4">
        <v>2159627</v>
      </c>
      <c r="F961" s="4">
        <v>166563</v>
      </c>
      <c r="G961" s="4">
        <v>735185</v>
      </c>
      <c r="H961" s="4">
        <v>1740503</v>
      </c>
      <c r="I961" s="4">
        <v>13360468</v>
      </c>
      <c r="J961" s="4">
        <v>10718217</v>
      </c>
      <c r="K961" s="4">
        <v>8558590</v>
      </c>
    </row>
    <row r="962" spans="1:11" x14ac:dyDescent="0.35">
      <c r="A962" t="s">
        <v>2069</v>
      </c>
      <c r="B962" t="s">
        <v>2156</v>
      </c>
      <c r="D962" s="4">
        <v>2642169</v>
      </c>
      <c r="E962" s="4">
        <v>60442</v>
      </c>
      <c r="F962" s="4">
        <v>4330000</v>
      </c>
      <c r="G962" s="4">
        <v>619702</v>
      </c>
      <c r="H962" s="4">
        <v>12043594</v>
      </c>
      <c r="I962" s="4">
        <v>19695906</v>
      </c>
      <c r="J962" s="4">
        <v>2702611</v>
      </c>
      <c r="K962" s="4">
        <v>2642169</v>
      </c>
    </row>
    <row r="963" spans="1:11" x14ac:dyDescent="0.35">
      <c r="A963" t="s">
        <v>2069</v>
      </c>
      <c r="B963" t="s">
        <v>2163</v>
      </c>
      <c r="D963" s="4">
        <v>9718888</v>
      </c>
      <c r="I963" s="4">
        <v>9718888</v>
      </c>
      <c r="J963" s="4">
        <v>9718888</v>
      </c>
      <c r="K963" s="4">
        <v>9718888</v>
      </c>
    </row>
    <row r="964" spans="1:11" x14ac:dyDescent="0.35">
      <c r="A964" t="s">
        <v>2069</v>
      </c>
      <c r="B964" t="s">
        <v>2165</v>
      </c>
      <c r="D964" s="4">
        <v>471320</v>
      </c>
      <c r="I964" s="4">
        <v>471320</v>
      </c>
      <c r="J964" s="4">
        <v>471320</v>
      </c>
      <c r="K964" s="4">
        <v>471320</v>
      </c>
    </row>
    <row r="965" spans="1:11" x14ac:dyDescent="0.35">
      <c r="A965" t="s">
        <v>2069</v>
      </c>
      <c r="B965" t="s">
        <v>2169</v>
      </c>
      <c r="D965" s="4">
        <v>22807</v>
      </c>
      <c r="H965" s="4">
        <v>2664000</v>
      </c>
      <c r="I965" s="4">
        <v>2686807</v>
      </c>
      <c r="J965" s="4">
        <v>22807</v>
      </c>
      <c r="K965" s="4">
        <v>22807</v>
      </c>
    </row>
    <row r="966" spans="1:11" x14ac:dyDescent="0.35">
      <c r="A966" t="s">
        <v>2069</v>
      </c>
      <c r="B966" t="s">
        <v>2170</v>
      </c>
      <c r="D966" s="4">
        <v>59762417</v>
      </c>
      <c r="E966" s="4">
        <v>22902725</v>
      </c>
      <c r="F966" s="4">
        <v>14947907</v>
      </c>
      <c r="G966" s="4">
        <v>2533990</v>
      </c>
      <c r="H966" s="4">
        <v>17957078</v>
      </c>
      <c r="I966" s="4">
        <v>118104118</v>
      </c>
      <c r="J966" s="4">
        <v>82665142</v>
      </c>
      <c r="K966" s="4">
        <v>59762417</v>
      </c>
    </row>
    <row r="967" spans="1:11" x14ac:dyDescent="0.35">
      <c r="A967" t="s">
        <v>649</v>
      </c>
      <c r="B967" t="s">
        <v>2121</v>
      </c>
      <c r="D967" s="4">
        <v>22121795</v>
      </c>
      <c r="E967" s="4">
        <v>1670374</v>
      </c>
      <c r="F967" s="4">
        <v>9815400</v>
      </c>
      <c r="H967" s="4">
        <v>718857</v>
      </c>
      <c r="I967" s="4">
        <v>34326427</v>
      </c>
      <c r="J967" s="4">
        <v>23792169</v>
      </c>
      <c r="K967" s="4">
        <v>22121795</v>
      </c>
    </row>
    <row r="968" spans="1:11" x14ac:dyDescent="0.35">
      <c r="A968" t="s">
        <v>649</v>
      </c>
      <c r="B968" t="s">
        <v>2125</v>
      </c>
      <c r="D968" s="4">
        <v>14582003</v>
      </c>
      <c r="F968" s="4">
        <v>810811</v>
      </c>
      <c r="G968" s="4">
        <v>7498</v>
      </c>
      <c r="I968" s="4">
        <v>15400311</v>
      </c>
      <c r="J968" s="4">
        <v>14582003</v>
      </c>
      <c r="K968" s="4">
        <v>14582003</v>
      </c>
    </row>
    <row r="969" spans="1:11" x14ac:dyDescent="0.35">
      <c r="A969" t="s">
        <v>649</v>
      </c>
      <c r="B969" t="s">
        <v>2127</v>
      </c>
      <c r="F969" s="4">
        <v>4000000</v>
      </c>
      <c r="I969" s="4">
        <v>4000000</v>
      </c>
      <c r="J969">
        <v>0</v>
      </c>
      <c r="K969" s="4">
        <v>0</v>
      </c>
    </row>
    <row r="970" spans="1:11" x14ac:dyDescent="0.35">
      <c r="A970" t="s">
        <v>649</v>
      </c>
      <c r="B970" t="s">
        <v>2141</v>
      </c>
      <c r="D970" s="4">
        <v>2004278</v>
      </c>
      <c r="E970" s="4">
        <v>65423</v>
      </c>
      <c r="F970" s="4">
        <v>941445</v>
      </c>
      <c r="H970" s="4">
        <v>311309</v>
      </c>
      <c r="I970" s="4">
        <v>3322455</v>
      </c>
      <c r="J970" s="4">
        <v>2069701</v>
      </c>
      <c r="K970" s="4">
        <v>2004278</v>
      </c>
    </row>
    <row r="971" spans="1:11" x14ac:dyDescent="0.35">
      <c r="A971" t="s">
        <v>649</v>
      </c>
      <c r="B971" t="s">
        <v>2156</v>
      </c>
      <c r="D971" s="4">
        <v>145687</v>
      </c>
      <c r="E971" s="4">
        <v>6506085</v>
      </c>
      <c r="F971" s="4">
        <v>104980</v>
      </c>
      <c r="G971" s="4">
        <v>0</v>
      </c>
      <c r="H971" s="4">
        <v>10359646</v>
      </c>
      <c r="I971" s="4">
        <v>17116398</v>
      </c>
      <c r="J971" s="4">
        <v>6651772</v>
      </c>
      <c r="K971" s="4">
        <v>145687</v>
      </c>
    </row>
    <row r="972" spans="1:11" x14ac:dyDescent="0.35">
      <c r="A972" t="s">
        <v>649</v>
      </c>
      <c r="B972" t="s">
        <v>2163</v>
      </c>
      <c r="D972" s="4">
        <v>2981800</v>
      </c>
      <c r="I972" s="4">
        <v>2981800</v>
      </c>
      <c r="J972" s="4">
        <v>2981800</v>
      </c>
      <c r="K972" s="4">
        <v>2981800</v>
      </c>
    </row>
    <row r="973" spans="1:11" x14ac:dyDescent="0.35">
      <c r="A973" t="s">
        <v>649</v>
      </c>
      <c r="B973" t="s">
        <v>2165</v>
      </c>
      <c r="D973" s="4">
        <v>70698</v>
      </c>
      <c r="I973" s="4">
        <v>70698</v>
      </c>
      <c r="J973" s="4">
        <v>70698</v>
      </c>
      <c r="K973" s="4">
        <v>70698</v>
      </c>
    </row>
    <row r="974" spans="1:11" x14ac:dyDescent="0.35">
      <c r="A974" t="s">
        <v>649</v>
      </c>
      <c r="B974" t="s">
        <v>2169</v>
      </c>
      <c r="D974" s="4">
        <v>125000</v>
      </c>
      <c r="H974" s="4">
        <v>1455000</v>
      </c>
      <c r="I974" s="4">
        <v>1580000</v>
      </c>
      <c r="J974" s="4">
        <v>125000</v>
      </c>
      <c r="K974" s="4">
        <v>125000</v>
      </c>
    </row>
    <row r="975" spans="1:11" x14ac:dyDescent="0.35">
      <c r="A975" t="s">
        <v>649</v>
      </c>
      <c r="B975" t="s">
        <v>2170</v>
      </c>
      <c r="D975" s="4">
        <v>42031261</v>
      </c>
      <c r="E975" s="4">
        <v>8241882</v>
      </c>
      <c r="F975" s="4">
        <v>15672636</v>
      </c>
      <c r="G975" s="4">
        <v>7498</v>
      </c>
      <c r="H975" s="4">
        <v>12844813</v>
      </c>
      <c r="I975" s="4">
        <v>78798089</v>
      </c>
      <c r="J975" s="4">
        <v>50273143</v>
      </c>
      <c r="K975" s="4">
        <v>42031261</v>
      </c>
    </row>
    <row r="976" spans="1:11" x14ac:dyDescent="0.35">
      <c r="A976" t="s">
        <v>653</v>
      </c>
      <c r="B976" t="s">
        <v>2121</v>
      </c>
      <c r="D976" s="4">
        <v>10398069</v>
      </c>
      <c r="F976" s="4">
        <v>8238662</v>
      </c>
      <c r="G976" s="4">
        <v>8374</v>
      </c>
      <c r="H976" s="4">
        <v>145350</v>
      </c>
      <c r="I976" s="4">
        <v>18790456</v>
      </c>
      <c r="J976" s="4">
        <v>10398069</v>
      </c>
      <c r="K976" s="4">
        <v>10398069</v>
      </c>
    </row>
    <row r="977" spans="1:11" x14ac:dyDescent="0.35">
      <c r="A977" t="s">
        <v>653</v>
      </c>
      <c r="B977" t="s">
        <v>2125</v>
      </c>
      <c r="D977" s="4">
        <v>9636841</v>
      </c>
      <c r="E977" s="4">
        <v>308</v>
      </c>
      <c r="F977" s="4">
        <v>1148649</v>
      </c>
      <c r="G977" s="4">
        <v>4169929</v>
      </c>
      <c r="I977" s="4">
        <v>14955727</v>
      </c>
      <c r="J977" s="4">
        <v>9637149</v>
      </c>
      <c r="K977" s="4">
        <v>9636841</v>
      </c>
    </row>
    <row r="978" spans="1:11" x14ac:dyDescent="0.35">
      <c r="A978" t="s">
        <v>653</v>
      </c>
      <c r="B978" t="s">
        <v>2127</v>
      </c>
      <c r="D978" s="4">
        <v>3200000</v>
      </c>
      <c r="I978" s="4">
        <v>3200000</v>
      </c>
      <c r="J978" s="4">
        <v>3200000</v>
      </c>
      <c r="K978" s="4">
        <v>3200000</v>
      </c>
    </row>
    <row r="979" spans="1:11" x14ac:dyDescent="0.35">
      <c r="A979" t="s">
        <v>653</v>
      </c>
      <c r="B979" t="s">
        <v>2141</v>
      </c>
      <c r="D979" s="4">
        <v>2065212</v>
      </c>
      <c r="F979" s="4">
        <v>1670917</v>
      </c>
      <c r="G979" s="4">
        <v>346041</v>
      </c>
      <c r="H979" s="4">
        <v>1738617</v>
      </c>
      <c r="I979" s="4">
        <v>5820787</v>
      </c>
      <c r="J979" s="4">
        <v>2065212</v>
      </c>
      <c r="K979" s="4">
        <v>2065212</v>
      </c>
    </row>
    <row r="980" spans="1:11" x14ac:dyDescent="0.35">
      <c r="A980" t="s">
        <v>653</v>
      </c>
      <c r="B980" t="s">
        <v>2156</v>
      </c>
      <c r="D980" s="4">
        <v>1474360</v>
      </c>
      <c r="E980" s="4">
        <v>1991417</v>
      </c>
      <c r="F980" s="4">
        <v>5321</v>
      </c>
      <c r="H980" s="4">
        <v>8767980</v>
      </c>
      <c r="I980" s="4">
        <v>12239078</v>
      </c>
      <c r="J980" s="4">
        <v>3465777</v>
      </c>
      <c r="K980" s="4">
        <v>1474360</v>
      </c>
    </row>
    <row r="981" spans="1:11" x14ac:dyDescent="0.35">
      <c r="A981" t="s">
        <v>653</v>
      </c>
      <c r="B981" t="s">
        <v>2163</v>
      </c>
      <c r="D981" s="4">
        <v>1209391</v>
      </c>
      <c r="I981" s="4">
        <v>1209391</v>
      </c>
      <c r="J981" s="4">
        <v>1209391</v>
      </c>
      <c r="K981" s="4">
        <v>1209391</v>
      </c>
    </row>
    <row r="982" spans="1:11" x14ac:dyDescent="0.35">
      <c r="A982" t="s">
        <v>653</v>
      </c>
      <c r="B982" t="s">
        <v>2165</v>
      </c>
      <c r="F982" s="4">
        <v>47132</v>
      </c>
      <c r="I982" s="4">
        <v>47132</v>
      </c>
      <c r="J982">
        <v>0</v>
      </c>
      <c r="K982" s="4">
        <v>0</v>
      </c>
    </row>
    <row r="983" spans="1:11" x14ac:dyDescent="0.35">
      <c r="A983" t="s">
        <v>653</v>
      </c>
      <c r="B983" t="s">
        <v>2169</v>
      </c>
      <c r="E983" s="4">
        <v>322500</v>
      </c>
      <c r="H983" s="4">
        <v>192000</v>
      </c>
      <c r="I983" s="4">
        <v>514500</v>
      </c>
      <c r="J983">
        <v>322500</v>
      </c>
      <c r="K983" s="4">
        <v>0</v>
      </c>
    </row>
    <row r="984" spans="1:11" x14ac:dyDescent="0.35">
      <c r="A984" t="s">
        <v>653</v>
      </c>
      <c r="B984" t="s">
        <v>2170</v>
      </c>
      <c r="D984" s="4">
        <v>27983873</v>
      </c>
      <c r="E984" s="4">
        <v>2314225</v>
      </c>
      <c r="F984" s="4">
        <v>11110681</v>
      </c>
      <c r="G984" s="4">
        <v>4524344</v>
      </c>
      <c r="H984" s="4">
        <v>10843947</v>
      </c>
      <c r="I984" s="4">
        <v>56777069</v>
      </c>
      <c r="J984" s="4">
        <v>30298098</v>
      </c>
      <c r="K984" s="4">
        <v>27983873</v>
      </c>
    </row>
    <row r="985" spans="1:11" x14ac:dyDescent="0.35">
      <c r="A985" t="s">
        <v>1944</v>
      </c>
      <c r="B985" t="s">
        <v>2121</v>
      </c>
      <c r="D985" s="4">
        <v>3130146</v>
      </c>
      <c r="F985" s="4">
        <v>1846214</v>
      </c>
      <c r="H985" s="4">
        <v>794573</v>
      </c>
      <c r="I985" s="4">
        <v>5770933</v>
      </c>
      <c r="J985" s="4">
        <v>3130146</v>
      </c>
      <c r="K985" s="4">
        <v>3130146</v>
      </c>
    </row>
    <row r="986" spans="1:11" x14ac:dyDescent="0.35">
      <c r="A986" t="s">
        <v>1944</v>
      </c>
      <c r="B986" t="s">
        <v>2125</v>
      </c>
      <c r="D986" s="4">
        <v>2299820</v>
      </c>
      <c r="E986" s="4">
        <v>1678420</v>
      </c>
      <c r="F986" s="4">
        <v>1637883</v>
      </c>
      <c r="H986" s="4">
        <v>1755000</v>
      </c>
      <c r="I986" s="4">
        <v>7371123</v>
      </c>
      <c r="J986" s="4">
        <v>3978240</v>
      </c>
      <c r="K986" s="4">
        <v>2299820</v>
      </c>
    </row>
    <row r="987" spans="1:11" x14ac:dyDescent="0.35">
      <c r="A987" t="s">
        <v>1944</v>
      </c>
      <c r="B987" t="s">
        <v>2141</v>
      </c>
      <c r="D987" s="4">
        <v>0</v>
      </c>
      <c r="E987" s="4">
        <v>42646</v>
      </c>
      <c r="F987" s="4">
        <v>802250</v>
      </c>
      <c r="H987" s="4">
        <v>1075041</v>
      </c>
      <c r="I987" s="4">
        <v>1919937</v>
      </c>
      <c r="J987" s="4">
        <v>42646</v>
      </c>
      <c r="K987" s="4">
        <v>0</v>
      </c>
    </row>
    <row r="988" spans="1:11" x14ac:dyDescent="0.35">
      <c r="A988" t="s">
        <v>1944</v>
      </c>
      <c r="B988" t="s">
        <v>2156</v>
      </c>
      <c r="E988" s="4">
        <v>4500</v>
      </c>
      <c r="F988" s="4">
        <v>2266119</v>
      </c>
      <c r="G988" s="4">
        <v>4396600</v>
      </c>
      <c r="H988" s="4">
        <v>1120270</v>
      </c>
      <c r="I988" s="4">
        <v>7787489</v>
      </c>
      <c r="J988">
        <v>4500</v>
      </c>
      <c r="K988" s="4">
        <v>0</v>
      </c>
    </row>
    <row r="989" spans="1:11" x14ac:dyDescent="0.35">
      <c r="A989" t="s">
        <v>1944</v>
      </c>
      <c r="B989" t="s">
        <v>2163</v>
      </c>
      <c r="D989" s="4">
        <v>253496</v>
      </c>
      <c r="I989" s="4">
        <v>253496</v>
      </c>
      <c r="J989" s="4">
        <v>253496</v>
      </c>
      <c r="K989" s="4">
        <v>253496</v>
      </c>
    </row>
    <row r="990" spans="1:11" x14ac:dyDescent="0.35">
      <c r="A990" t="s">
        <v>1944</v>
      </c>
      <c r="B990" t="s">
        <v>2169</v>
      </c>
      <c r="H990" s="4">
        <v>528000</v>
      </c>
      <c r="I990" s="4">
        <v>528000</v>
      </c>
      <c r="J990">
        <v>0</v>
      </c>
      <c r="K990" s="4">
        <v>0</v>
      </c>
    </row>
    <row r="991" spans="1:11" x14ac:dyDescent="0.35">
      <c r="A991" t="s">
        <v>1944</v>
      </c>
      <c r="B991" t="s">
        <v>2170</v>
      </c>
      <c r="D991" s="4">
        <v>5683462</v>
      </c>
      <c r="E991" s="4">
        <v>1725566</v>
      </c>
      <c r="F991" s="4">
        <v>6552466</v>
      </c>
      <c r="G991" s="4">
        <v>4396600</v>
      </c>
      <c r="H991" s="4">
        <v>5272884</v>
      </c>
      <c r="I991" s="4">
        <v>23630977</v>
      </c>
      <c r="J991" s="4">
        <v>7409028</v>
      </c>
      <c r="K991" s="4">
        <v>5683462</v>
      </c>
    </row>
    <row r="992" spans="1:11" x14ac:dyDescent="0.35">
      <c r="A992" t="s">
        <v>1945</v>
      </c>
      <c r="B992" t="s">
        <v>2121</v>
      </c>
      <c r="D992" s="4">
        <v>2685152</v>
      </c>
      <c r="F992" s="4">
        <v>960628</v>
      </c>
      <c r="H992" s="4">
        <v>479967</v>
      </c>
      <c r="I992" s="4">
        <v>4125747</v>
      </c>
      <c r="J992" s="4">
        <v>2685152</v>
      </c>
      <c r="K992" s="4">
        <v>2685152</v>
      </c>
    </row>
    <row r="993" spans="1:11" x14ac:dyDescent="0.35">
      <c r="A993" t="s">
        <v>1945</v>
      </c>
      <c r="B993" t="s">
        <v>2125</v>
      </c>
      <c r="D993" s="4">
        <v>1355079</v>
      </c>
      <c r="E993" s="4">
        <v>1094622</v>
      </c>
      <c r="F993" s="4">
        <v>1002880</v>
      </c>
      <c r="H993" s="4">
        <v>1755000</v>
      </c>
      <c r="I993" s="4">
        <v>5207581</v>
      </c>
      <c r="J993" s="4">
        <v>2449701</v>
      </c>
      <c r="K993" s="4">
        <v>1355079</v>
      </c>
    </row>
    <row r="994" spans="1:11" x14ac:dyDescent="0.35">
      <c r="A994" t="s">
        <v>1945</v>
      </c>
      <c r="B994" t="s">
        <v>2141</v>
      </c>
      <c r="E994" s="4">
        <v>24369</v>
      </c>
      <c r="F994" s="4">
        <v>610722</v>
      </c>
      <c r="H994" s="4">
        <v>742804</v>
      </c>
      <c r="I994" s="4">
        <v>1377895</v>
      </c>
      <c r="J994">
        <v>24369</v>
      </c>
      <c r="K994" s="4">
        <v>0</v>
      </c>
    </row>
    <row r="995" spans="1:11" x14ac:dyDescent="0.35">
      <c r="A995" t="s">
        <v>1945</v>
      </c>
      <c r="B995" t="s">
        <v>2156</v>
      </c>
      <c r="E995" s="4">
        <v>18000</v>
      </c>
      <c r="F995" s="4">
        <v>4309000</v>
      </c>
      <c r="G995" s="4">
        <v>2439800</v>
      </c>
      <c r="H995" s="4">
        <v>1044065</v>
      </c>
      <c r="I995" s="4">
        <v>7810865</v>
      </c>
      <c r="J995">
        <v>18000</v>
      </c>
      <c r="K995" s="4">
        <v>0</v>
      </c>
    </row>
    <row r="996" spans="1:11" x14ac:dyDescent="0.35">
      <c r="A996" t="s">
        <v>1945</v>
      </c>
      <c r="B996" t="s">
        <v>2163</v>
      </c>
      <c r="D996" s="4">
        <v>161305</v>
      </c>
      <c r="I996" s="4">
        <v>161305</v>
      </c>
      <c r="J996" s="4">
        <v>161305</v>
      </c>
      <c r="K996" s="4">
        <v>161305</v>
      </c>
    </row>
    <row r="997" spans="1:11" x14ac:dyDescent="0.35">
      <c r="A997" t="s">
        <v>1945</v>
      </c>
      <c r="B997" t="s">
        <v>2169</v>
      </c>
      <c r="H997" s="4">
        <v>384000</v>
      </c>
      <c r="I997" s="4">
        <v>384000</v>
      </c>
      <c r="J997">
        <v>0</v>
      </c>
      <c r="K997" s="4">
        <v>0</v>
      </c>
    </row>
    <row r="998" spans="1:11" x14ac:dyDescent="0.35">
      <c r="A998" t="s">
        <v>1945</v>
      </c>
      <c r="B998" t="s">
        <v>2170</v>
      </c>
      <c r="D998" s="4">
        <v>4201536</v>
      </c>
      <c r="E998" s="4">
        <v>1136991</v>
      </c>
      <c r="F998" s="4">
        <v>6883231</v>
      </c>
      <c r="G998" s="4">
        <v>2439800</v>
      </c>
      <c r="H998" s="4">
        <v>4405836</v>
      </c>
      <c r="I998" s="4">
        <v>19067393</v>
      </c>
      <c r="J998" s="4">
        <v>5338527</v>
      </c>
      <c r="K998" s="4">
        <v>4201536</v>
      </c>
    </row>
    <row r="999" spans="1:11" x14ac:dyDescent="0.35">
      <c r="A999" t="s">
        <v>1946</v>
      </c>
      <c r="B999" t="s">
        <v>2121</v>
      </c>
      <c r="D999" s="4">
        <v>1234299</v>
      </c>
      <c r="F999" s="4">
        <v>58391</v>
      </c>
      <c r="H999" s="4">
        <v>187433</v>
      </c>
      <c r="I999" s="4">
        <v>1480122</v>
      </c>
      <c r="J999" s="4">
        <v>1234299</v>
      </c>
      <c r="K999" s="4">
        <v>1234299</v>
      </c>
    </row>
    <row r="1000" spans="1:11" x14ac:dyDescent="0.35">
      <c r="A1000" t="s">
        <v>1946</v>
      </c>
      <c r="B1000" t="s">
        <v>2125</v>
      </c>
      <c r="D1000" s="4">
        <v>516769</v>
      </c>
      <c r="E1000" s="4">
        <v>364874</v>
      </c>
      <c r="F1000" s="4">
        <v>381933</v>
      </c>
      <c r="H1000" s="4">
        <v>585000</v>
      </c>
      <c r="I1000" s="4">
        <v>1848576</v>
      </c>
      <c r="J1000" s="4">
        <v>881643</v>
      </c>
      <c r="K1000" s="4">
        <v>516769</v>
      </c>
    </row>
    <row r="1001" spans="1:11" x14ac:dyDescent="0.35">
      <c r="A1001" t="s">
        <v>1946</v>
      </c>
      <c r="B1001" t="s">
        <v>2141</v>
      </c>
      <c r="E1001" s="4">
        <v>13926</v>
      </c>
      <c r="F1001" s="4">
        <v>165868</v>
      </c>
      <c r="H1001" s="4">
        <v>247601</v>
      </c>
      <c r="I1001" s="4">
        <v>427395</v>
      </c>
      <c r="J1001">
        <v>13926</v>
      </c>
      <c r="K1001" s="4">
        <v>0</v>
      </c>
    </row>
    <row r="1002" spans="1:11" x14ac:dyDescent="0.35">
      <c r="A1002" t="s">
        <v>1946</v>
      </c>
      <c r="B1002" t="s">
        <v>2156</v>
      </c>
      <c r="F1002" s="4">
        <v>9000</v>
      </c>
      <c r="G1002" s="4">
        <v>2246600</v>
      </c>
      <c r="H1002" s="4">
        <v>346987</v>
      </c>
      <c r="I1002" s="4">
        <v>2602587</v>
      </c>
      <c r="J1002">
        <v>0</v>
      </c>
      <c r="K1002" s="4">
        <v>0</v>
      </c>
    </row>
    <row r="1003" spans="1:11" x14ac:dyDescent="0.35">
      <c r="A1003" t="s">
        <v>1946</v>
      </c>
      <c r="B1003" t="s">
        <v>2163</v>
      </c>
      <c r="D1003" s="4">
        <v>97568</v>
      </c>
      <c r="I1003" s="4">
        <v>97568</v>
      </c>
      <c r="J1003" s="4">
        <v>97568</v>
      </c>
      <c r="K1003" s="4">
        <v>97568</v>
      </c>
    </row>
    <row r="1004" spans="1:11" x14ac:dyDescent="0.35">
      <c r="A1004" t="s">
        <v>1946</v>
      </c>
      <c r="B1004" t="s">
        <v>2169</v>
      </c>
      <c r="H1004" s="4">
        <v>150000</v>
      </c>
      <c r="I1004" s="4">
        <v>150000</v>
      </c>
      <c r="J1004">
        <v>0</v>
      </c>
      <c r="K1004" s="4">
        <v>0</v>
      </c>
    </row>
    <row r="1005" spans="1:11" x14ac:dyDescent="0.35">
      <c r="A1005" t="s">
        <v>1946</v>
      </c>
      <c r="B1005" t="s">
        <v>2170</v>
      </c>
      <c r="D1005" s="4">
        <v>1848636</v>
      </c>
      <c r="E1005" s="4">
        <v>378800</v>
      </c>
      <c r="F1005" s="4">
        <v>615192</v>
      </c>
      <c r="G1005" s="4">
        <v>2246600</v>
      </c>
      <c r="H1005" s="4">
        <v>1517021</v>
      </c>
      <c r="I1005" s="4">
        <v>6606249</v>
      </c>
      <c r="J1005" s="4">
        <v>2227436</v>
      </c>
      <c r="K1005" s="4">
        <v>1848636</v>
      </c>
    </row>
    <row r="1006" spans="1:11" x14ac:dyDescent="0.35">
      <c r="A1006" t="s">
        <v>661</v>
      </c>
      <c r="B1006" t="s">
        <v>2121</v>
      </c>
      <c r="D1006" s="4">
        <v>62964509</v>
      </c>
      <c r="E1006" s="4">
        <v>756841</v>
      </c>
      <c r="F1006" s="4">
        <v>25684161</v>
      </c>
      <c r="G1006" s="4">
        <v>242382</v>
      </c>
      <c r="H1006" s="4">
        <v>473389</v>
      </c>
      <c r="I1006" s="4">
        <v>90121282</v>
      </c>
      <c r="J1006" s="4">
        <v>63721350</v>
      </c>
      <c r="K1006" s="4">
        <v>62964509</v>
      </c>
    </row>
    <row r="1007" spans="1:11" x14ac:dyDescent="0.35">
      <c r="A1007" t="s">
        <v>661</v>
      </c>
      <c r="B1007" t="s">
        <v>2125</v>
      </c>
      <c r="D1007" s="4">
        <v>54733124</v>
      </c>
      <c r="E1007" s="4">
        <v>5902596</v>
      </c>
      <c r="F1007" s="4">
        <v>2149071</v>
      </c>
      <c r="G1007" s="4">
        <v>568080</v>
      </c>
      <c r="H1007" s="4">
        <v>5822865</v>
      </c>
      <c r="I1007" s="4">
        <v>69175737</v>
      </c>
      <c r="J1007" s="4">
        <v>60635720</v>
      </c>
      <c r="K1007" s="4">
        <v>54733124</v>
      </c>
    </row>
    <row r="1008" spans="1:11" x14ac:dyDescent="0.35">
      <c r="A1008" t="s">
        <v>661</v>
      </c>
      <c r="B1008" t="s">
        <v>2127</v>
      </c>
      <c r="D1008" s="4">
        <v>108720</v>
      </c>
      <c r="E1008" s="4">
        <v>20109280</v>
      </c>
      <c r="I1008" s="4">
        <v>20218000</v>
      </c>
      <c r="J1008" s="4">
        <v>20218000</v>
      </c>
      <c r="K1008" s="4">
        <v>108720</v>
      </c>
    </row>
    <row r="1009" spans="1:11" x14ac:dyDescent="0.35">
      <c r="A1009" t="s">
        <v>661</v>
      </c>
      <c r="B1009" t="s">
        <v>2141</v>
      </c>
      <c r="D1009" s="4">
        <v>11886274</v>
      </c>
      <c r="E1009" s="4">
        <v>311317</v>
      </c>
      <c r="F1009" s="4">
        <v>451201</v>
      </c>
      <c r="G1009" s="4">
        <v>45383</v>
      </c>
      <c r="H1009" s="4">
        <v>410390</v>
      </c>
      <c r="I1009" s="4">
        <v>13104566</v>
      </c>
      <c r="J1009" s="4">
        <v>12197591</v>
      </c>
      <c r="K1009" s="4">
        <v>11886274</v>
      </c>
    </row>
    <row r="1010" spans="1:11" x14ac:dyDescent="0.35">
      <c r="A1010" t="s">
        <v>661</v>
      </c>
      <c r="B1010" t="s">
        <v>2156</v>
      </c>
      <c r="D1010" s="4">
        <v>3391470</v>
      </c>
      <c r="E1010" s="4">
        <v>74935</v>
      </c>
      <c r="F1010" s="4">
        <v>11328968</v>
      </c>
      <c r="G1010" s="4">
        <v>548554</v>
      </c>
      <c r="H1010" s="4">
        <v>10203434</v>
      </c>
      <c r="I1010" s="4">
        <v>25547361</v>
      </c>
      <c r="J1010" s="4">
        <v>3466405</v>
      </c>
      <c r="K1010" s="4">
        <v>3391470</v>
      </c>
    </row>
    <row r="1011" spans="1:11" x14ac:dyDescent="0.35">
      <c r="A1011" t="s">
        <v>661</v>
      </c>
      <c r="B1011" t="s">
        <v>2163</v>
      </c>
      <c r="D1011" s="4">
        <v>7144932</v>
      </c>
      <c r="E1011" s="4">
        <v>512230</v>
      </c>
      <c r="I1011" s="4">
        <v>7657162</v>
      </c>
      <c r="J1011" s="4">
        <v>7657162</v>
      </c>
      <c r="K1011" s="4">
        <v>7144932</v>
      </c>
    </row>
    <row r="1012" spans="1:11" x14ac:dyDescent="0.35">
      <c r="A1012" t="s">
        <v>661</v>
      </c>
      <c r="B1012" t="s">
        <v>2165</v>
      </c>
      <c r="D1012" s="4">
        <v>70698</v>
      </c>
      <c r="I1012" s="4">
        <v>70698</v>
      </c>
      <c r="J1012" s="4">
        <v>70698</v>
      </c>
      <c r="K1012" s="4">
        <v>70698</v>
      </c>
    </row>
    <row r="1013" spans="1:11" x14ac:dyDescent="0.35">
      <c r="A1013" t="s">
        <v>661</v>
      </c>
      <c r="B1013" t="s">
        <v>2169</v>
      </c>
      <c r="D1013" s="4">
        <v>250000</v>
      </c>
      <c r="F1013" s="4">
        <v>6297000</v>
      </c>
      <c r="H1013" s="4">
        <v>595200</v>
      </c>
      <c r="I1013" s="4">
        <v>7142200</v>
      </c>
      <c r="J1013" s="4">
        <v>250000</v>
      </c>
      <c r="K1013" s="4">
        <v>250000</v>
      </c>
    </row>
    <row r="1014" spans="1:11" x14ac:dyDescent="0.35">
      <c r="A1014" t="s">
        <v>661</v>
      </c>
      <c r="B1014" t="s">
        <v>2170</v>
      </c>
      <c r="D1014" s="4">
        <v>140549727</v>
      </c>
      <c r="E1014" s="4">
        <v>27667199</v>
      </c>
      <c r="F1014" s="4">
        <v>45910401</v>
      </c>
      <c r="G1014" s="4">
        <v>1404400</v>
      </c>
      <c r="H1014" s="4">
        <v>17505279</v>
      </c>
      <c r="I1014" s="4">
        <v>233037006</v>
      </c>
      <c r="J1014" s="4">
        <v>168216926</v>
      </c>
      <c r="K1014" s="4">
        <v>140549727</v>
      </c>
    </row>
    <row r="1015" spans="1:11" x14ac:dyDescent="0.35">
      <c r="A1015" t="s">
        <v>666</v>
      </c>
      <c r="B1015" t="s">
        <v>2121</v>
      </c>
      <c r="D1015" s="4">
        <v>33439082</v>
      </c>
      <c r="H1015" s="4">
        <v>157950</v>
      </c>
      <c r="I1015" s="4">
        <v>33597032</v>
      </c>
      <c r="J1015" s="4">
        <v>33439082</v>
      </c>
      <c r="K1015" s="4">
        <v>33439082</v>
      </c>
    </row>
    <row r="1016" spans="1:11" x14ac:dyDescent="0.35">
      <c r="A1016" t="s">
        <v>666</v>
      </c>
      <c r="B1016" t="s">
        <v>2125</v>
      </c>
      <c r="D1016" s="4">
        <v>8970324</v>
      </c>
      <c r="E1016" s="4">
        <v>5054346</v>
      </c>
      <c r="F1016" s="4">
        <v>5527989</v>
      </c>
      <c r="G1016" s="4">
        <v>144462</v>
      </c>
      <c r="H1016" s="4">
        <v>3430927</v>
      </c>
      <c r="I1016" s="4">
        <v>23128048</v>
      </c>
      <c r="J1016" s="4">
        <v>14024670</v>
      </c>
      <c r="K1016" s="4">
        <v>8970324</v>
      </c>
    </row>
    <row r="1017" spans="1:11" x14ac:dyDescent="0.35">
      <c r="A1017" t="s">
        <v>666</v>
      </c>
      <c r="B1017" t="s">
        <v>2127</v>
      </c>
      <c r="H1017" s="4">
        <v>4898243</v>
      </c>
      <c r="I1017" s="4">
        <v>4898243</v>
      </c>
      <c r="J1017">
        <v>0</v>
      </c>
      <c r="K1017" s="4">
        <v>0</v>
      </c>
    </row>
    <row r="1018" spans="1:11" x14ac:dyDescent="0.35">
      <c r="A1018" t="s">
        <v>666</v>
      </c>
      <c r="B1018" t="s">
        <v>2141</v>
      </c>
      <c r="D1018" s="4">
        <v>4307156</v>
      </c>
      <c r="E1018" s="4">
        <v>158084</v>
      </c>
      <c r="F1018" s="4">
        <v>775537</v>
      </c>
      <c r="G1018" s="4">
        <v>157728</v>
      </c>
      <c r="H1018" s="4">
        <v>809879</v>
      </c>
      <c r="I1018" s="4">
        <v>6208384</v>
      </c>
      <c r="J1018" s="4">
        <v>4465240</v>
      </c>
      <c r="K1018" s="4">
        <v>4307156</v>
      </c>
    </row>
    <row r="1019" spans="1:11" x14ac:dyDescent="0.35">
      <c r="A1019" t="s">
        <v>666</v>
      </c>
      <c r="B1019" t="s">
        <v>2156</v>
      </c>
      <c r="D1019" s="4">
        <v>1770570</v>
      </c>
      <c r="F1019" s="4">
        <v>9000</v>
      </c>
      <c r="G1019" s="4">
        <v>4672122</v>
      </c>
      <c r="H1019" s="4">
        <v>8371081</v>
      </c>
      <c r="I1019" s="4">
        <v>14822773</v>
      </c>
      <c r="J1019" s="4">
        <v>1770570</v>
      </c>
      <c r="K1019" s="4">
        <v>1770570</v>
      </c>
    </row>
    <row r="1020" spans="1:11" x14ac:dyDescent="0.35">
      <c r="A1020" t="s">
        <v>666</v>
      </c>
      <c r="B1020" t="s">
        <v>2163</v>
      </c>
      <c r="D1020" s="4">
        <v>8552866</v>
      </c>
      <c r="F1020" s="4">
        <v>60521</v>
      </c>
      <c r="I1020" s="4">
        <v>8613387</v>
      </c>
      <c r="J1020" s="4">
        <v>8552866</v>
      </c>
      <c r="K1020" s="4">
        <v>8552866</v>
      </c>
    </row>
    <row r="1021" spans="1:11" x14ac:dyDescent="0.35">
      <c r="A1021" t="s">
        <v>666</v>
      </c>
      <c r="B1021" t="s">
        <v>2165</v>
      </c>
      <c r="D1021" s="4">
        <v>36557</v>
      </c>
      <c r="H1021" s="4">
        <v>160249</v>
      </c>
      <c r="I1021" s="4">
        <v>196806</v>
      </c>
      <c r="J1021" s="4">
        <v>36557</v>
      </c>
      <c r="K1021" s="4">
        <v>36557</v>
      </c>
    </row>
    <row r="1022" spans="1:11" x14ac:dyDescent="0.35">
      <c r="A1022" t="s">
        <v>666</v>
      </c>
      <c r="B1022" t="s">
        <v>2169</v>
      </c>
      <c r="H1022" s="4">
        <v>2145000</v>
      </c>
      <c r="I1022" s="4">
        <v>2145000</v>
      </c>
      <c r="J1022">
        <v>0</v>
      </c>
      <c r="K1022" s="4">
        <v>0</v>
      </c>
    </row>
    <row r="1023" spans="1:11" x14ac:dyDescent="0.35">
      <c r="A1023" t="s">
        <v>666</v>
      </c>
      <c r="B1023" t="s">
        <v>2170</v>
      </c>
      <c r="D1023" s="4">
        <v>57076554</v>
      </c>
      <c r="E1023" s="4">
        <v>5212430</v>
      </c>
      <c r="F1023" s="4">
        <v>6373047</v>
      </c>
      <c r="G1023" s="4">
        <v>4974313</v>
      </c>
      <c r="H1023" s="4">
        <v>19973328</v>
      </c>
      <c r="I1023" s="4">
        <v>93609671</v>
      </c>
      <c r="J1023" s="4">
        <v>62288984</v>
      </c>
      <c r="K1023" s="4">
        <v>57076554</v>
      </c>
    </row>
    <row r="1024" spans="1:11" x14ac:dyDescent="0.35">
      <c r="A1024" t="s">
        <v>671</v>
      </c>
      <c r="B1024" t="s">
        <v>2121</v>
      </c>
      <c r="D1024" s="4">
        <v>7420376</v>
      </c>
      <c r="F1024" s="4">
        <v>3484600</v>
      </c>
      <c r="H1024" s="4">
        <v>63450</v>
      </c>
      <c r="I1024" s="4">
        <v>10968426</v>
      </c>
      <c r="J1024" s="4">
        <v>7420376</v>
      </c>
      <c r="K1024" s="4">
        <v>7420376</v>
      </c>
    </row>
    <row r="1025" spans="1:11" x14ac:dyDescent="0.35">
      <c r="A1025" t="s">
        <v>671</v>
      </c>
      <c r="B1025" t="s">
        <v>2125</v>
      </c>
      <c r="D1025" s="4">
        <v>5943301</v>
      </c>
      <c r="E1025" s="4">
        <v>1837636</v>
      </c>
      <c r="F1025" s="4">
        <v>900541</v>
      </c>
      <c r="I1025" s="4">
        <v>8681477</v>
      </c>
      <c r="J1025" s="4">
        <v>7780937</v>
      </c>
      <c r="K1025" s="4">
        <v>5943301</v>
      </c>
    </row>
    <row r="1026" spans="1:11" x14ac:dyDescent="0.35">
      <c r="A1026" t="s">
        <v>671</v>
      </c>
      <c r="B1026" t="s">
        <v>2127</v>
      </c>
      <c r="D1026" s="4">
        <v>1600000</v>
      </c>
      <c r="I1026" s="4">
        <v>1600000</v>
      </c>
      <c r="J1026" s="4">
        <v>1600000</v>
      </c>
      <c r="K1026" s="4">
        <v>1600000</v>
      </c>
    </row>
    <row r="1027" spans="1:11" x14ac:dyDescent="0.35">
      <c r="A1027" t="s">
        <v>671</v>
      </c>
      <c r="B1027" t="s">
        <v>2141</v>
      </c>
      <c r="D1027" s="4">
        <v>1400636</v>
      </c>
      <c r="E1027" s="4">
        <v>4022</v>
      </c>
      <c r="F1027" s="4">
        <v>26296</v>
      </c>
      <c r="G1027" s="4">
        <v>228637</v>
      </c>
      <c r="H1027" s="4">
        <v>93979</v>
      </c>
      <c r="I1027" s="4">
        <v>1753570</v>
      </c>
      <c r="J1027" s="4">
        <v>1404658</v>
      </c>
      <c r="K1027" s="4">
        <v>1400636</v>
      </c>
    </row>
    <row r="1028" spans="1:11" x14ac:dyDescent="0.35">
      <c r="A1028" t="s">
        <v>671</v>
      </c>
      <c r="B1028" t="s">
        <v>2156</v>
      </c>
      <c r="D1028" s="4">
        <v>400181</v>
      </c>
      <c r="E1028" s="4">
        <v>149454</v>
      </c>
      <c r="F1028" s="4">
        <v>4330000</v>
      </c>
      <c r="G1028" s="4">
        <v>691527</v>
      </c>
      <c r="H1028" s="4">
        <v>1910462</v>
      </c>
      <c r="I1028" s="4">
        <v>7481624</v>
      </c>
      <c r="J1028" s="4">
        <v>549635</v>
      </c>
      <c r="K1028" s="4">
        <v>400181</v>
      </c>
    </row>
    <row r="1029" spans="1:11" x14ac:dyDescent="0.35">
      <c r="A1029" t="s">
        <v>671</v>
      </c>
      <c r="B1029" t="s">
        <v>2163</v>
      </c>
      <c r="D1029" s="4">
        <v>1914186</v>
      </c>
      <c r="I1029" s="4">
        <v>1914186</v>
      </c>
      <c r="J1029" s="4">
        <v>1914186</v>
      </c>
      <c r="K1029" s="4">
        <v>1914186</v>
      </c>
    </row>
    <row r="1030" spans="1:11" x14ac:dyDescent="0.35">
      <c r="A1030" t="s">
        <v>671</v>
      </c>
      <c r="B1030" t="s">
        <v>2165</v>
      </c>
      <c r="D1030" s="4">
        <v>23566</v>
      </c>
      <c r="I1030" s="4">
        <v>23566</v>
      </c>
      <c r="J1030" s="4">
        <v>23566</v>
      </c>
      <c r="K1030" s="4">
        <v>23566</v>
      </c>
    </row>
    <row r="1031" spans="1:11" x14ac:dyDescent="0.35">
      <c r="A1031" t="s">
        <v>671</v>
      </c>
      <c r="B1031" t="s">
        <v>2169</v>
      </c>
      <c r="D1031" s="4">
        <v>7602</v>
      </c>
      <c r="G1031" s="4">
        <v>90000</v>
      </c>
      <c r="H1031" s="4">
        <v>192000</v>
      </c>
      <c r="I1031" s="4">
        <v>289602</v>
      </c>
      <c r="J1031" s="4">
        <v>7602</v>
      </c>
      <c r="K1031" s="4">
        <v>7602</v>
      </c>
    </row>
    <row r="1032" spans="1:11" x14ac:dyDescent="0.35">
      <c r="A1032" t="s">
        <v>671</v>
      </c>
      <c r="B1032" t="s">
        <v>2170</v>
      </c>
      <c r="D1032" s="4">
        <v>18709848</v>
      </c>
      <c r="E1032" s="4">
        <v>1991112</v>
      </c>
      <c r="F1032" s="4">
        <v>8741437</v>
      </c>
      <c r="G1032" s="4">
        <v>1010164</v>
      </c>
      <c r="H1032" s="4">
        <v>2259891</v>
      </c>
      <c r="I1032" s="4">
        <v>32712452</v>
      </c>
      <c r="J1032" s="4">
        <v>20700960</v>
      </c>
      <c r="K1032" s="4">
        <v>18709848</v>
      </c>
    </row>
    <row r="1033" spans="1:11" x14ac:dyDescent="0.35">
      <c r="A1033" t="s">
        <v>676</v>
      </c>
      <c r="B1033" t="s">
        <v>2121</v>
      </c>
      <c r="D1033" s="4">
        <v>40181724</v>
      </c>
      <c r="H1033" s="4">
        <v>2044701</v>
      </c>
      <c r="I1033" s="4">
        <v>42226425</v>
      </c>
      <c r="J1033" s="4">
        <v>40181724</v>
      </c>
      <c r="K1033" s="4">
        <v>40181724</v>
      </c>
    </row>
    <row r="1034" spans="1:11" x14ac:dyDescent="0.35">
      <c r="A1034" t="s">
        <v>676</v>
      </c>
      <c r="B1034" t="s">
        <v>2125</v>
      </c>
      <c r="D1034" s="4">
        <v>19222052</v>
      </c>
      <c r="F1034" s="4">
        <v>2385405</v>
      </c>
      <c r="G1034" s="4">
        <v>148000</v>
      </c>
      <c r="H1034" s="4">
        <v>4288628</v>
      </c>
      <c r="I1034" s="4">
        <v>26044085</v>
      </c>
      <c r="J1034" s="4">
        <v>19222052</v>
      </c>
      <c r="K1034" s="4">
        <v>19222052</v>
      </c>
    </row>
    <row r="1035" spans="1:11" x14ac:dyDescent="0.35">
      <c r="A1035" t="s">
        <v>676</v>
      </c>
      <c r="B1035" t="s">
        <v>2127</v>
      </c>
      <c r="D1035" s="4">
        <v>24160</v>
      </c>
      <c r="H1035" s="4">
        <v>6530990</v>
      </c>
      <c r="I1035" s="4">
        <v>6555150</v>
      </c>
      <c r="J1035" s="4">
        <v>24160</v>
      </c>
      <c r="K1035" s="4">
        <v>24160</v>
      </c>
    </row>
    <row r="1036" spans="1:11" x14ac:dyDescent="0.35">
      <c r="A1036" t="s">
        <v>676</v>
      </c>
      <c r="B1036" t="s">
        <v>2141</v>
      </c>
      <c r="D1036" s="4">
        <v>2430808</v>
      </c>
      <c r="E1036" s="4">
        <v>115336</v>
      </c>
      <c r="F1036" s="4">
        <v>417215</v>
      </c>
      <c r="G1036" s="4">
        <v>615267</v>
      </c>
      <c r="H1036" s="4">
        <v>648796</v>
      </c>
      <c r="I1036" s="4">
        <v>4227422</v>
      </c>
      <c r="J1036" s="4">
        <v>2546144</v>
      </c>
      <c r="K1036" s="4">
        <v>2430808</v>
      </c>
    </row>
    <row r="1037" spans="1:11" x14ac:dyDescent="0.35">
      <c r="A1037" t="s">
        <v>676</v>
      </c>
      <c r="B1037" t="s">
        <v>2156</v>
      </c>
      <c r="D1037" s="4">
        <v>689916</v>
      </c>
      <c r="E1037" s="4">
        <v>4219953</v>
      </c>
      <c r="F1037" s="4">
        <v>155378</v>
      </c>
      <c r="G1037" s="4">
        <v>9749290</v>
      </c>
      <c r="H1037" s="4">
        <v>14070319</v>
      </c>
      <c r="I1037" s="4">
        <v>28884856</v>
      </c>
      <c r="J1037" s="4">
        <v>4909869</v>
      </c>
      <c r="K1037" s="4">
        <v>689916</v>
      </c>
    </row>
    <row r="1038" spans="1:11" x14ac:dyDescent="0.35">
      <c r="A1038" t="s">
        <v>676</v>
      </c>
      <c r="B1038" t="s">
        <v>2163</v>
      </c>
      <c r="D1038" s="4">
        <v>5147293</v>
      </c>
      <c r="I1038" s="4">
        <v>5147293</v>
      </c>
      <c r="J1038" s="4">
        <v>5147293</v>
      </c>
      <c r="K1038" s="4">
        <v>5147293</v>
      </c>
    </row>
    <row r="1039" spans="1:11" x14ac:dyDescent="0.35">
      <c r="A1039" t="s">
        <v>676</v>
      </c>
      <c r="B1039" t="s">
        <v>2165</v>
      </c>
      <c r="D1039" s="4">
        <v>207146</v>
      </c>
      <c r="G1039" s="4">
        <v>490173</v>
      </c>
      <c r="I1039" s="4">
        <v>697319</v>
      </c>
      <c r="J1039" s="4">
        <v>207146</v>
      </c>
      <c r="K1039" s="4">
        <v>207146</v>
      </c>
    </row>
    <row r="1040" spans="1:11" x14ac:dyDescent="0.35">
      <c r="A1040" t="s">
        <v>676</v>
      </c>
      <c r="B1040" t="s">
        <v>2169</v>
      </c>
      <c r="G1040" s="4">
        <v>6187500</v>
      </c>
      <c r="H1040" s="4">
        <v>3696000</v>
      </c>
      <c r="I1040" s="4">
        <v>9883500</v>
      </c>
      <c r="J1040">
        <v>0</v>
      </c>
      <c r="K1040" s="4">
        <v>0</v>
      </c>
    </row>
    <row r="1041" spans="1:11" x14ac:dyDescent="0.35">
      <c r="A1041" t="s">
        <v>676</v>
      </c>
      <c r="B1041" t="s">
        <v>2170</v>
      </c>
      <c r="D1041" s="4">
        <v>67903099</v>
      </c>
      <c r="E1041" s="4">
        <v>4335289</v>
      </c>
      <c r="F1041" s="4">
        <v>2957998</v>
      </c>
      <c r="G1041" s="4">
        <v>17190231</v>
      </c>
      <c r="H1041" s="4">
        <v>31279433</v>
      </c>
      <c r="I1041" s="4">
        <v>123666051</v>
      </c>
      <c r="J1041" s="4">
        <v>72238388</v>
      </c>
      <c r="K1041" s="4">
        <v>67903099</v>
      </c>
    </row>
    <row r="1042" spans="1:11" x14ac:dyDescent="0.35">
      <c r="A1042" t="s">
        <v>682</v>
      </c>
      <c r="B1042" t="s">
        <v>2121</v>
      </c>
      <c r="D1042" s="4">
        <v>35075929</v>
      </c>
      <c r="E1042" s="4">
        <v>68915780</v>
      </c>
      <c r="F1042" s="4">
        <v>15000989</v>
      </c>
      <c r="G1042" s="4">
        <v>872830</v>
      </c>
      <c r="H1042" s="4">
        <v>2515233</v>
      </c>
      <c r="I1042" s="4">
        <v>122380762</v>
      </c>
      <c r="J1042" s="4">
        <v>103991709</v>
      </c>
      <c r="K1042" s="4">
        <v>35075929</v>
      </c>
    </row>
    <row r="1043" spans="1:11" x14ac:dyDescent="0.35">
      <c r="A1043" t="s">
        <v>682</v>
      </c>
      <c r="B1043" t="s">
        <v>2125</v>
      </c>
      <c r="D1043" s="4">
        <v>38954666</v>
      </c>
      <c r="E1043" s="4">
        <v>20820173</v>
      </c>
      <c r="F1043" s="4">
        <v>2970270</v>
      </c>
      <c r="G1043" s="4">
        <v>13638030</v>
      </c>
      <c r="H1043" s="4">
        <v>37475675</v>
      </c>
      <c r="I1043" s="4">
        <v>113858814</v>
      </c>
      <c r="J1043" s="4">
        <v>59774839</v>
      </c>
      <c r="K1043" s="4">
        <v>38954666</v>
      </c>
    </row>
    <row r="1044" spans="1:11" x14ac:dyDescent="0.35">
      <c r="A1044" t="s">
        <v>682</v>
      </c>
      <c r="B1044" t="s">
        <v>2127</v>
      </c>
      <c r="D1044" s="4">
        <v>27540</v>
      </c>
      <c r="E1044" s="4">
        <v>32000000</v>
      </c>
      <c r="I1044" s="4">
        <v>32027540</v>
      </c>
      <c r="J1044" s="4">
        <v>32027540</v>
      </c>
      <c r="K1044" s="4">
        <v>27540</v>
      </c>
    </row>
    <row r="1045" spans="1:11" x14ac:dyDescent="0.35">
      <c r="A1045" t="s">
        <v>682</v>
      </c>
      <c r="B1045" t="s">
        <v>2141</v>
      </c>
      <c r="D1045" s="4">
        <v>13953915</v>
      </c>
      <c r="E1045" s="4">
        <v>2625280</v>
      </c>
      <c r="F1045" s="4">
        <v>745469</v>
      </c>
      <c r="G1045" s="4">
        <v>836451</v>
      </c>
      <c r="H1045" s="4">
        <v>553072</v>
      </c>
      <c r="I1045" s="4">
        <v>18714187</v>
      </c>
      <c r="J1045" s="4">
        <v>16579195</v>
      </c>
      <c r="K1045" s="4">
        <v>13953915</v>
      </c>
    </row>
    <row r="1046" spans="1:11" x14ac:dyDescent="0.35">
      <c r="A1046" t="s">
        <v>682</v>
      </c>
      <c r="B1046" t="s">
        <v>2156</v>
      </c>
      <c r="D1046" s="4">
        <v>10246725</v>
      </c>
      <c r="E1046" s="4">
        <v>14222797</v>
      </c>
      <c r="F1046" s="4">
        <v>400102</v>
      </c>
      <c r="G1046" s="4">
        <v>7802093</v>
      </c>
      <c r="H1046" s="4">
        <v>5247082</v>
      </c>
      <c r="I1046" s="4">
        <v>37918798</v>
      </c>
      <c r="J1046" s="4">
        <v>24469522</v>
      </c>
      <c r="K1046" s="4">
        <v>10246725</v>
      </c>
    </row>
    <row r="1047" spans="1:11" x14ac:dyDescent="0.35">
      <c r="A1047" t="s">
        <v>682</v>
      </c>
      <c r="B1047" t="s">
        <v>2163</v>
      </c>
      <c r="D1047" s="4">
        <v>15057135</v>
      </c>
      <c r="F1047" s="4">
        <v>177712</v>
      </c>
      <c r="I1047" s="4">
        <v>15234848</v>
      </c>
      <c r="J1047" s="4">
        <v>15057135</v>
      </c>
      <c r="K1047" s="4">
        <v>15057135</v>
      </c>
    </row>
    <row r="1048" spans="1:11" x14ac:dyDescent="0.35">
      <c r="A1048" t="s">
        <v>682</v>
      </c>
      <c r="B1048" t="s">
        <v>2165</v>
      </c>
      <c r="D1048" s="4">
        <v>146109</v>
      </c>
      <c r="I1048" s="4">
        <v>146109</v>
      </c>
      <c r="J1048" s="4">
        <v>146109</v>
      </c>
      <c r="K1048" s="4">
        <v>146109</v>
      </c>
    </row>
    <row r="1049" spans="1:11" x14ac:dyDescent="0.35">
      <c r="A1049" t="s">
        <v>682</v>
      </c>
      <c r="B1049" t="s">
        <v>2169</v>
      </c>
      <c r="E1049" s="4">
        <v>5212500</v>
      </c>
      <c r="G1049" s="4">
        <v>960000</v>
      </c>
      <c r="I1049" s="4">
        <v>6172500</v>
      </c>
      <c r="J1049">
        <v>5212500</v>
      </c>
      <c r="K1049" s="4">
        <v>0</v>
      </c>
    </row>
    <row r="1050" spans="1:11" x14ac:dyDescent="0.35">
      <c r="A1050" t="s">
        <v>682</v>
      </c>
      <c r="B1050" t="s">
        <v>2170</v>
      </c>
      <c r="D1050" s="4">
        <v>113462018</v>
      </c>
      <c r="E1050" s="4">
        <v>143796531</v>
      </c>
      <c r="F1050" s="4">
        <v>19294543</v>
      </c>
      <c r="G1050" s="4">
        <v>24109404</v>
      </c>
      <c r="H1050" s="4">
        <v>45791062</v>
      </c>
      <c r="I1050" s="4">
        <v>346453558</v>
      </c>
      <c r="J1050" s="4">
        <v>257258549</v>
      </c>
      <c r="K1050" s="4">
        <v>113462018</v>
      </c>
    </row>
    <row r="1051" spans="1:11" x14ac:dyDescent="0.35">
      <c r="A1051" t="s">
        <v>689</v>
      </c>
      <c r="B1051" t="s">
        <v>2121</v>
      </c>
      <c r="D1051" s="4">
        <v>19204652</v>
      </c>
      <c r="E1051" s="4">
        <v>24049200</v>
      </c>
      <c r="F1051" s="4">
        <v>981148</v>
      </c>
      <c r="G1051" s="4">
        <v>989463</v>
      </c>
      <c r="H1051" s="4">
        <v>247500</v>
      </c>
      <c r="I1051" s="4">
        <v>45471962</v>
      </c>
      <c r="J1051" s="4">
        <v>43253852</v>
      </c>
      <c r="K1051" s="4">
        <v>19204652</v>
      </c>
    </row>
    <row r="1052" spans="1:11" x14ac:dyDescent="0.35">
      <c r="A1052" t="s">
        <v>689</v>
      </c>
      <c r="B1052" t="s">
        <v>2125</v>
      </c>
      <c r="D1052" s="4">
        <v>26174539</v>
      </c>
      <c r="E1052" s="4">
        <v>3674287</v>
      </c>
      <c r="F1052" s="4">
        <v>2236407</v>
      </c>
      <c r="I1052" s="4">
        <v>32085233</v>
      </c>
      <c r="J1052" s="4">
        <v>29848826</v>
      </c>
      <c r="K1052" s="4">
        <v>26174539</v>
      </c>
    </row>
    <row r="1053" spans="1:11" x14ac:dyDescent="0.35">
      <c r="A1053" t="s">
        <v>689</v>
      </c>
      <c r="B1053" t="s">
        <v>2127</v>
      </c>
      <c r="E1053" s="4">
        <v>6800000</v>
      </c>
      <c r="I1053" s="4">
        <v>6800000</v>
      </c>
      <c r="J1053">
        <v>6800000</v>
      </c>
      <c r="K1053" s="4">
        <v>0</v>
      </c>
    </row>
    <row r="1054" spans="1:11" x14ac:dyDescent="0.35">
      <c r="A1054" t="s">
        <v>689</v>
      </c>
      <c r="B1054" t="s">
        <v>2141</v>
      </c>
      <c r="D1054" s="4">
        <v>1913679</v>
      </c>
      <c r="E1054" s="4">
        <v>215701</v>
      </c>
      <c r="F1054" s="4">
        <v>1506157</v>
      </c>
      <c r="G1054" s="4">
        <v>71674</v>
      </c>
      <c r="H1054" s="4">
        <v>735064</v>
      </c>
      <c r="I1054" s="4">
        <v>4442275</v>
      </c>
      <c r="J1054" s="4">
        <v>2129380</v>
      </c>
      <c r="K1054" s="4">
        <v>1913679</v>
      </c>
    </row>
    <row r="1055" spans="1:11" x14ac:dyDescent="0.35">
      <c r="A1055" t="s">
        <v>689</v>
      </c>
      <c r="B1055" t="s">
        <v>2156</v>
      </c>
      <c r="D1055" s="4">
        <v>2100291</v>
      </c>
      <c r="E1055" s="4">
        <v>48089</v>
      </c>
      <c r="F1055" s="4">
        <v>4157406</v>
      </c>
      <c r="G1055" s="4">
        <v>69494</v>
      </c>
      <c r="H1055" s="4">
        <v>5166007</v>
      </c>
      <c r="I1055" s="4">
        <v>11541287</v>
      </c>
      <c r="J1055" s="4">
        <v>2148380</v>
      </c>
      <c r="K1055" s="4">
        <v>2100291</v>
      </c>
    </row>
    <row r="1056" spans="1:11" x14ac:dyDescent="0.35">
      <c r="A1056" t="s">
        <v>689</v>
      </c>
      <c r="B1056" t="s">
        <v>2163</v>
      </c>
      <c r="D1056" s="4">
        <v>3471572</v>
      </c>
      <c r="E1056" s="4">
        <v>214575</v>
      </c>
      <c r="I1056" s="4">
        <v>3686147</v>
      </c>
      <c r="J1056" s="4">
        <v>3686147</v>
      </c>
      <c r="K1056" s="4">
        <v>3471572</v>
      </c>
    </row>
    <row r="1057" spans="1:11" x14ac:dyDescent="0.35">
      <c r="A1057" t="s">
        <v>689</v>
      </c>
      <c r="B1057" t="s">
        <v>2165</v>
      </c>
      <c r="F1057" s="4">
        <v>42419</v>
      </c>
      <c r="I1057" s="4">
        <v>42419</v>
      </c>
      <c r="J1057">
        <v>0</v>
      </c>
      <c r="K1057" s="4">
        <v>0</v>
      </c>
    </row>
    <row r="1058" spans="1:11" x14ac:dyDescent="0.35">
      <c r="A1058" t="s">
        <v>689</v>
      </c>
      <c r="B1058" t="s">
        <v>2169</v>
      </c>
      <c r="D1058" s="4">
        <v>125000</v>
      </c>
      <c r="F1058" s="4">
        <v>3118500</v>
      </c>
      <c r="H1058" s="4">
        <v>2006400</v>
      </c>
      <c r="I1058" s="4">
        <v>5249900</v>
      </c>
      <c r="J1058" s="4">
        <v>125000</v>
      </c>
      <c r="K1058" s="4">
        <v>125000</v>
      </c>
    </row>
    <row r="1059" spans="1:11" x14ac:dyDescent="0.35">
      <c r="A1059" t="s">
        <v>689</v>
      </c>
      <c r="B1059" t="s">
        <v>2170</v>
      </c>
      <c r="D1059" s="4">
        <v>52989732</v>
      </c>
      <c r="E1059" s="4">
        <v>35001853</v>
      </c>
      <c r="F1059" s="4">
        <v>12042036</v>
      </c>
      <c r="G1059" s="4">
        <v>1130630</v>
      </c>
      <c r="H1059" s="4">
        <v>8154971</v>
      </c>
      <c r="I1059" s="4">
        <v>109319222</v>
      </c>
      <c r="J1059" s="4">
        <v>87991585</v>
      </c>
      <c r="K1059" s="4">
        <v>52989732</v>
      </c>
    </row>
    <row r="1060" spans="1:11" x14ac:dyDescent="0.35">
      <c r="A1060" t="s">
        <v>694</v>
      </c>
      <c r="B1060" t="s">
        <v>2121</v>
      </c>
      <c r="D1060" s="4">
        <v>66573975</v>
      </c>
      <c r="E1060" s="4">
        <v>10031074</v>
      </c>
      <c r="F1060" s="4">
        <v>26675928</v>
      </c>
      <c r="G1060" s="4">
        <v>1029084</v>
      </c>
      <c r="H1060" s="4">
        <v>816006</v>
      </c>
      <c r="I1060" s="4">
        <v>105126067</v>
      </c>
      <c r="J1060" s="4">
        <v>76605049</v>
      </c>
      <c r="K1060" s="4">
        <v>66573975</v>
      </c>
    </row>
    <row r="1061" spans="1:11" x14ac:dyDescent="0.35">
      <c r="A1061" t="s">
        <v>694</v>
      </c>
      <c r="B1061" t="s">
        <v>2125</v>
      </c>
      <c r="D1061" s="4">
        <v>52706913</v>
      </c>
      <c r="E1061" s="4">
        <v>6229</v>
      </c>
      <c r="F1061" s="4">
        <v>8380273</v>
      </c>
      <c r="G1061" s="4">
        <v>19411297</v>
      </c>
      <c r="H1061" s="4">
        <v>63045</v>
      </c>
      <c r="I1061" s="4">
        <v>80567756</v>
      </c>
      <c r="J1061" s="4">
        <v>52713142</v>
      </c>
      <c r="K1061" s="4">
        <v>52706913</v>
      </c>
    </row>
    <row r="1062" spans="1:11" x14ac:dyDescent="0.35">
      <c r="A1062" t="s">
        <v>694</v>
      </c>
      <c r="B1062" t="s">
        <v>2127</v>
      </c>
      <c r="D1062" s="4">
        <v>9600000</v>
      </c>
      <c r="E1062" s="4">
        <v>11200000</v>
      </c>
      <c r="I1062" s="4">
        <v>20800000</v>
      </c>
      <c r="J1062" s="4">
        <v>20800000</v>
      </c>
      <c r="K1062" s="4">
        <v>9600000</v>
      </c>
    </row>
    <row r="1063" spans="1:11" x14ac:dyDescent="0.35">
      <c r="A1063" t="s">
        <v>694</v>
      </c>
      <c r="B1063" t="s">
        <v>2141</v>
      </c>
      <c r="D1063" s="4">
        <v>3832088</v>
      </c>
      <c r="E1063" s="4">
        <v>9241075</v>
      </c>
      <c r="F1063" s="4">
        <v>35376</v>
      </c>
      <c r="G1063" s="4">
        <v>1431143</v>
      </c>
      <c r="H1063" s="4">
        <v>3201793</v>
      </c>
      <c r="I1063" s="4">
        <v>17741476</v>
      </c>
      <c r="J1063" s="4">
        <v>13073163</v>
      </c>
      <c r="K1063" s="4">
        <v>3832088</v>
      </c>
    </row>
    <row r="1064" spans="1:11" x14ac:dyDescent="0.35">
      <c r="A1064" t="s">
        <v>694</v>
      </c>
      <c r="B1064" t="s">
        <v>2156</v>
      </c>
      <c r="D1064" s="4">
        <v>15532021</v>
      </c>
      <c r="E1064" s="4">
        <v>14040406</v>
      </c>
      <c r="G1064" s="4">
        <v>12990944</v>
      </c>
      <c r="H1064" s="4">
        <v>7408611</v>
      </c>
      <c r="I1064" s="4">
        <v>49971983</v>
      </c>
      <c r="J1064" s="4">
        <v>29572427</v>
      </c>
      <c r="K1064" s="4">
        <v>15532021</v>
      </c>
    </row>
    <row r="1065" spans="1:11" x14ac:dyDescent="0.35">
      <c r="A1065" t="s">
        <v>694</v>
      </c>
      <c r="B1065" t="s">
        <v>2163</v>
      </c>
      <c r="D1065" s="4">
        <v>8329153</v>
      </c>
      <c r="E1065" s="4">
        <v>338369</v>
      </c>
      <c r="I1065" s="4">
        <v>8667522</v>
      </c>
      <c r="J1065" s="4">
        <v>8667522</v>
      </c>
      <c r="K1065" s="4">
        <v>8329153</v>
      </c>
    </row>
    <row r="1066" spans="1:11" x14ac:dyDescent="0.35">
      <c r="A1066" t="s">
        <v>694</v>
      </c>
      <c r="B1066" t="s">
        <v>2165</v>
      </c>
      <c r="D1066" s="4">
        <v>10352</v>
      </c>
      <c r="E1066" s="4">
        <v>391196</v>
      </c>
      <c r="I1066" s="4">
        <v>401547</v>
      </c>
      <c r="J1066" s="4">
        <v>401548</v>
      </c>
      <c r="K1066" s="4">
        <v>10352</v>
      </c>
    </row>
    <row r="1067" spans="1:11" x14ac:dyDescent="0.35">
      <c r="A1067" t="s">
        <v>694</v>
      </c>
      <c r="B1067" t="s">
        <v>2169</v>
      </c>
      <c r="E1067" s="4">
        <v>8066250</v>
      </c>
      <c r="G1067" s="4">
        <v>480000</v>
      </c>
      <c r="I1067" s="4">
        <v>8546250</v>
      </c>
      <c r="J1067">
        <v>8066250</v>
      </c>
      <c r="K1067" s="4">
        <v>0</v>
      </c>
    </row>
    <row r="1068" spans="1:11" x14ac:dyDescent="0.35">
      <c r="A1068" t="s">
        <v>694</v>
      </c>
      <c r="B1068" t="s">
        <v>2170</v>
      </c>
      <c r="D1068" s="4">
        <v>156584502</v>
      </c>
      <c r="E1068" s="4">
        <v>53314598</v>
      </c>
      <c r="F1068" s="4">
        <v>35091576</v>
      </c>
      <c r="G1068" s="4">
        <v>35342469</v>
      </c>
      <c r="H1068" s="4">
        <v>11489456</v>
      </c>
      <c r="I1068" s="4">
        <v>291822601</v>
      </c>
      <c r="J1068" s="4">
        <v>209899100</v>
      </c>
      <c r="K1068" s="4">
        <v>156584502</v>
      </c>
    </row>
    <row r="1069" spans="1:11" x14ac:dyDescent="0.35">
      <c r="A1069" t="s">
        <v>702</v>
      </c>
      <c r="B1069" t="s">
        <v>2121</v>
      </c>
      <c r="D1069" s="4">
        <v>2249039</v>
      </c>
      <c r="E1069" s="4">
        <v>373153</v>
      </c>
      <c r="F1069" s="4">
        <v>931000</v>
      </c>
      <c r="H1069" s="4">
        <v>18450</v>
      </c>
      <c r="I1069" s="4">
        <v>3571642</v>
      </c>
      <c r="J1069" s="4">
        <v>2622192</v>
      </c>
      <c r="K1069" s="4">
        <v>2249039</v>
      </c>
    </row>
    <row r="1070" spans="1:11" x14ac:dyDescent="0.35">
      <c r="A1070" t="s">
        <v>702</v>
      </c>
      <c r="B1070" t="s">
        <v>2125</v>
      </c>
      <c r="D1070" s="4">
        <v>2406157</v>
      </c>
      <c r="E1070" s="4">
        <v>945000</v>
      </c>
      <c r="F1070" s="4">
        <v>76568</v>
      </c>
      <c r="H1070" s="4">
        <v>469440</v>
      </c>
      <c r="I1070" s="4">
        <v>3897164</v>
      </c>
      <c r="J1070" s="4">
        <v>3351157</v>
      </c>
      <c r="K1070" s="4">
        <v>2406157</v>
      </c>
    </row>
    <row r="1071" spans="1:11" x14ac:dyDescent="0.35">
      <c r="A1071" t="s">
        <v>702</v>
      </c>
      <c r="B1071" t="s">
        <v>2127</v>
      </c>
      <c r="D1071" s="4">
        <v>800000</v>
      </c>
      <c r="I1071" s="4">
        <v>800000</v>
      </c>
      <c r="J1071" s="4">
        <v>800000</v>
      </c>
      <c r="K1071" s="4">
        <v>800000</v>
      </c>
    </row>
    <row r="1072" spans="1:11" x14ac:dyDescent="0.35">
      <c r="A1072" t="s">
        <v>702</v>
      </c>
      <c r="B1072" t="s">
        <v>2141</v>
      </c>
      <c r="D1072" s="4">
        <v>249593</v>
      </c>
      <c r="E1072" s="4">
        <v>470769</v>
      </c>
      <c r="I1072" s="4">
        <v>720362</v>
      </c>
      <c r="J1072" s="4">
        <v>720362</v>
      </c>
      <c r="K1072" s="4">
        <v>249593</v>
      </c>
    </row>
    <row r="1073" spans="1:11" x14ac:dyDescent="0.35">
      <c r="A1073" t="s">
        <v>702</v>
      </c>
      <c r="B1073" t="s">
        <v>2156</v>
      </c>
      <c r="D1073" s="4">
        <v>94867</v>
      </c>
      <c r="E1073" s="4">
        <v>1774</v>
      </c>
      <c r="F1073" s="4">
        <v>155743</v>
      </c>
      <c r="H1073" s="4">
        <v>756234</v>
      </c>
      <c r="I1073" s="4">
        <v>1008618</v>
      </c>
      <c r="J1073" s="4">
        <v>96641</v>
      </c>
      <c r="K1073" s="4">
        <v>94867</v>
      </c>
    </row>
    <row r="1074" spans="1:11" x14ac:dyDescent="0.35">
      <c r="A1074" t="s">
        <v>702</v>
      </c>
      <c r="B1074" t="s">
        <v>2163</v>
      </c>
      <c r="D1074" s="4">
        <v>147032</v>
      </c>
      <c r="I1074" s="4">
        <v>147032</v>
      </c>
      <c r="J1074" s="4">
        <v>147032</v>
      </c>
      <c r="K1074" s="4">
        <v>147032</v>
      </c>
    </row>
    <row r="1075" spans="1:11" x14ac:dyDescent="0.35">
      <c r="A1075" t="s">
        <v>702</v>
      </c>
      <c r="B1075" t="s">
        <v>2169</v>
      </c>
      <c r="H1075" s="4">
        <v>74400</v>
      </c>
      <c r="I1075" s="4">
        <v>74400</v>
      </c>
      <c r="J1075">
        <v>0</v>
      </c>
      <c r="K1075" s="4">
        <v>0</v>
      </c>
    </row>
    <row r="1076" spans="1:11" x14ac:dyDescent="0.35">
      <c r="A1076" t="s">
        <v>702</v>
      </c>
      <c r="B1076" t="s">
        <v>2170</v>
      </c>
      <c r="D1076" s="4">
        <v>5946687</v>
      </c>
      <c r="E1076" s="4">
        <v>1790696</v>
      </c>
      <c r="F1076" s="4">
        <v>1163311</v>
      </c>
      <c r="H1076" s="4">
        <v>1318524</v>
      </c>
      <c r="I1076" s="4">
        <v>10219219</v>
      </c>
      <c r="J1076" s="4">
        <v>7737383</v>
      </c>
      <c r="K1076" s="4">
        <v>5946687</v>
      </c>
    </row>
    <row r="1077" spans="1:11" x14ac:dyDescent="0.35">
      <c r="A1077" t="s">
        <v>706</v>
      </c>
      <c r="B1077" t="s">
        <v>2121</v>
      </c>
      <c r="D1077" s="4">
        <v>163536174</v>
      </c>
      <c r="E1077" s="4">
        <v>20399549</v>
      </c>
      <c r="F1077" s="4">
        <v>9692886</v>
      </c>
      <c r="H1077" s="4">
        <v>936450</v>
      </c>
      <c r="I1077" s="4">
        <v>194565059</v>
      </c>
      <c r="J1077" s="4">
        <v>183935723</v>
      </c>
      <c r="K1077" s="4">
        <v>163536174</v>
      </c>
    </row>
    <row r="1078" spans="1:11" x14ac:dyDescent="0.35">
      <c r="A1078" t="s">
        <v>706</v>
      </c>
      <c r="B1078" t="s">
        <v>2125</v>
      </c>
      <c r="D1078" s="4">
        <v>110843598</v>
      </c>
      <c r="E1078" s="4">
        <v>41887</v>
      </c>
      <c r="F1078" s="4">
        <v>2403129</v>
      </c>
      <c r="I1078" s="4">
        <v>113288614</v>
      </c>
      <c r="J1078" s="4">
        <v>110885485</v>
      </c>
      <c r="K1078" s="4">
        <v>110843598</v>
      </c>
    </row>
    <row r="1079" spans="1:11" x14ac:dyDescent="0.35">
      <c r="A1079" t="s">
        <v>706</v>
      </c>
      <c r="B1079" t="s">
        <v>2127</v>
      </c>
      <c r="D1079" s="4">
        <v>9657960</v>
      </c>
      <c r="E1079" s="4">
        <v>5200000</v>
      </c>
      <c r="I1079" s="4">
        <v>14857960</v>
      </c>
      <c r="J1079" s="4">
        <v>14857960</v>
      </c>
      <c r="K1079" s="4">
        <v>9657960</v>
      </c>
    </row>
    <row r="1080" spans="1:11" x14ac:dyDescent="0.35">
      <c r="A1080" t="s">
        <v>706</v>
      </c>
      <c r="B1080" t="s">
        <v>2141</v>
      </c>
      <c r="D1080" s="4">
        <v>3365678</v>
      </c>
      <c r="E1080" s="4">
        <v>391146</v>
      </c>
      <c r="F1080" s="4">
        <v>4022568</v>
      </c>
      <c r="G1080" s="4">
        <v>6927745</v>
      </c>
      <c r="H1080" s="4">
        <v>569800</v>
      </c>
      <c r="I1080" s="4">
        <v>15276937</v>
      </c>
      <c r="J1080" s="4">
        <v>3756824</v>
      </c>
      <c r="K1080" s="4">
        <v>3365678</v>
      </c>
    </row>
    <row r="1081" spans="1:11" x14ac:dyDescent="0.35">
      <c r="A1081" t="s">
        <v>706</v>
      </c>
      <c r="B1081" t="s">
        <v>2156</v>
      </c>
      <c r="D1081" s="4">
        <v>2696234</v>
      </c>
      <c r="E1081" s="4">
        <v>21733695</v>
      </c>
      <c r="F1081" s="4">
        <v>13461620</v>
      </c>
      <c r="G1081" s="4">
        <v>179817</v>
      </c>
      <c r="H1081" s="4">
        <v>20623125</v>
      </c>
      <c r="I1081" s="4">
        <v>58694491</v>
      </c>
      <c r="J1081" s="4">
        <v>24429929</v>
      </c>
      <c r="K1081" s="4">
        <v>2696234</v>
      </c>
    </row>
    <row r="1082" spans="1:11" x14ac:dyDescent="0.35">
      <c r="A1082" t="s">
        <v>706</v>
      </c>
      <c r="B1082" t="s">
        <v>2163</v>
      </c>
      <c r="D1082" s="4">
        <v>9607822</v>
      </c>
      <c r="I1082" s="4">
        <v>9607822</v>
      </c>
      <c r="J1082" s="4">
        <v>9607822</v>
      </c>
      <c r="K1082" s="4">
        <v>9607822</v>
      </c>
    </row>
    <row r="1083" spans="1:11" x14ac:dyDescent="0.35">
      <c r="A1083" t="s">
        <v>706</v>
      </c>
      <c r="B1083" t="s">
        <v>2165</v>
      </c>
      <c r="D1083" s="4">
        <v>56660</v>
      </c>
      <c r="F1083" s="4">
        <v>193241</v>
      </c>
      <c r="I1083" s="4">
        <v>249901</v>
      </c>
      <c r="J1083" s="4">
        <v>56660</v>
      </c>
      <c r="K1083" s="4">
        <v>56660</v>
      </c>
    </row>
    <row r="1084" spans="1:11" x14ac:dyDescent="0.35">
      <c r="A1084" t="s">
        <v>706</v>
      </c>
      <c r="B1084" t="s">
        <v>2169</v>
      </c>
      <c r="D1084" s="4">
        <v>250000</v>
      </c>
      <c r="E1084" s="4">
        <v>7066204</v>
      </c>
      <c r="H1084" s="4">
        <v>1372800</v>
      </c>
      <c r="I1084" s="4">
        <v>8689004</v>
      </c>
      <c r="J1084" s="4">
        <v>7316204</v>
      </c>
      <c r="K1084" s="4">
        <v>250000</v>
      </c>
    </row>
    <row r="1085" spans="1:11" x14ac:dyDescent="0.35">
      <c r="A1085" t="s">
        <v>706</v>
      </c>
      <c r="B1085" t="s">
        <v>2170</v>
      </c>
      <c r="D1085" s="4">
        <v>300014126</v>
      </c>
      <c r="E1085" s="4">
        <v>54832481</v>
      </c>
      <c r="F1085" s="4">
        <v>29773444</v>
      </c>
      <c r="G1085" s="4">
        <v>7107562</v>
      </c>
      <c r="H1085" s="4">
        <v>23502176</v>
      </c>
      <c r="I1085" s="4">
        <v>415229789</v>
      </c>
      <c r="J1085" s="4">
        <v>354846607</v>
      </c>
      <c r="K1085" s="4">
        <v>300014126</v>
      </c>
    </row>
    <row r="1086" spans="1:11" x14ac:dyDescent="0.35">
      <c r="A1086" t="s">
        <v>713</v>
      </c>
      <c r="B1086" t="s">
        <v>2121</v>
      </c>
      <c r="D1086" s="4">
        <v>32300187</v>
      </c>
      <c r="E1086" s="4">
        <v>22157287</v>
      </c>
      <c r="F1086" s="4">
        <v>7635080</v>
      </c>
      <c r="G1086" s="4">
        <v>708970</v>
      </c>
      <c r="H1086" s="4">
        <v>1728000</v>
      </c>
      <c r="I1086" s="4">
        <v>64529524</v>
      </c>
      <c r="J1086" s="4">
        <v>54457474</v>
      </c>
      <c r="K1086" s="4">
        <v>32300187</v>
      </c>
    </row>
    <row r="1087" spans="1:11" x14ac:dyDescent="0.35">
      <c r="A1087" t="s">
        <v>713</v>
      </c>
      <c r="B1087" t="s">
        <v>2125</v>
      </c>
      <c r="D1087" s="4">
        <v>45206286</v>
      </c>
      <c r="F1087" s="4">
        <v>1986216</v>
      </c>
      <c r="H1087" s="4">
        <v>9186496</v>
      </c>
      <c r="I1087" s="4">
        <v>56378998</v>
      </c>
      <c r="J1087" s="4">
        <v>45206286</v>
      </c>
      <c r="K1087" s="4">
        <v>45206286</v>
      </c>
    </row>
    <row r="1088" spans="1:11" x14ac:dyDescent="0.35">
      <c r="A1088" t="s">
        <v>713</v>
      </c>
      <c r="B1088" t="s">
        <v>2127</v>
      </c>
      <c r="F1088" s="4">
        <v>12000000</v>
      </c>
      <c r="I1088" s="4">
        <v>12000000</v>
      </c>
      <c r="J1088">
        <v>0</v>
      </c>
      <c r="K1088" s="4">
        <v>0</v>
      </c>
    </row>
    <row r="1089" spans="1:11" x14ac:dyDescent="0.35">
      <c r="A1089" t="s">
        <v>713</v>
      </c>
      <c r="B1089" t="s">
        <v>2141</v>
      </c>
      <c r="D1089" s="4">
        <v>2503747</v>
      </c>
      <c r="E1089" s="4">
        <v>464626</v>
      </c>
      <c r="F1089" s="4">
        <v>1499207</v>
      </c>
      <c r="G1089" s="4">
        <v>9362336</v>
      </c>
      <c r="H1089" s="4">
        <v>247959</v>
      </c>
      <c r="I1089" s="4">
        <v>14077874</v>
      </c>
      <c r="J1089" s="4">
        <v>2968373</v>
      </c>
      <c r="K1089" s="4">
        <v>2503747</v>
      </c>
    </row>
    <row r="1090" spans="1:11" x14ac:dyDescent="0.35">
      <c r="A1090" t="s">
        <v>713</v>
      </c>
      <c r="B1090" t="s">
        <v>2156</v>
      </c>
      <c r="D1090" s="4">
        <v>199313</v>
      </c>
      <c r="E1090" s="4">
        <v>6914875</v>
      </c>
      <c r="F1090" s="4">
        <v>668401</v>
      </c>
      <c r="G1090" s="4">
        <v>242033</v>
      </c>
      <c r="H1090" s="4">
        <v>9273009</v>
      </c>
      <c r="I1090" s="4">
        <v>17297632</v>
      </c>
      <c r="J1090" s="4">
        <v>7114188</v>
      </c>
      <c r="K1090" s="4">
        <v>199313</v>
      </c>
    </row>
    <row r="1091" spans="1:11" x14ac:dyDescent="0.35">
      <c r="A1091" t="s">
        <v>713</v>
      </c>
      <c r="B1091" t="s">
        <v>2163</v>
      </c>
      <c r="D1091" s="4">
        <v>5080596</v>
      </c>
      <c r="I1091" s="4">
        <v>5080596</v>
      </c>
      <c r="J1091" s="4">
        <v>5080596</v>
      </c>
      <c r="K1091" s="4">
        <v>5080596</v>
      </c>
    </row>
    <row r="1092" spans="1:11" x14ac:dyDescent="0.35">
      <c r="A1092" t="s">
        <v>713</v>
      </c>
      <c r="B1092" t="s">
        <v>2165</v>
      </c>
      <c r="D1092" s="4">
        <v>113117</v>
      </c>
      <c r="I1092" s="4">
        <v>113117</v>
      </c>
      <c r="J1092" s="4">
        <v>113117</v>
      </c>
      <c r="K1092" s="4">
        <v>113117</v>
      </c>
    </row>
    <row r="1093" spans="1:11" x14ac:dyDescent="0.35">
      <c r="A1093" t="s">
        <v>713</v>
      </c>
      <c r="B1093" t="s">
        <v>2169</v>
      </c>
      <c r="D1093" s="4">
        <v>45000</v>
      </c>
      <c r="E1093" s="4">
        <v>8506500</v>
      </c>
      <c r="H1093" s="4">
        <v>2400000</v>
      </c>
      <c r="I1093" s="4">
        <v>10951500</v>
      </c>
      <c r="J1093" s="4">
        <v>8551500</v>
      </c>
      <c r="K1093" s="4">
        <v>45000</v>
      </c>
    </row>
    <row r="1094" spans="1:11" x14ac:dyDescent="0.35">
      <c r="A1094" t="s">
        <v>713</v>
      </c>
      <c r="B1094" t="s">
        <v>2170</v>
      </c>
      <c r="D1094" s="4">
        <v>85448245</v>
      </c>
      <c r="E1094" s="4">
        <v>38043289</v>
      </c>
      <c r="F1094" s="4">
        <v>23788904</v>
      </c>
      <c r="G1094" s="4">
        <v>10313339</v>
      </c>
      <c r="H1094" s="4">
        <v>22835464</v>
      </c>
      <c r="I1094" s="4">
        <v>180429241</v>
      </c>
      <c r="J1094" s="4">
        <v>123491534</v>
      </c>
      <c r="K1094" s="4">
        <v>85448245</v>
      </c>
    </row>
    <row r="1095" spans="1:11" x14ac:dyDescent="0.35">
      <c r="A1095" t="s">
        <v>717</v>
      </c>
      <c r="B1095" t="s">
        <v>2121</v>
      </c>
      <c r="D1095" s="4">
        <v>45413695</v>
      </c>
      <c r="E1095" s="4">
        <v>6276314</v>
      </c>
      <c r="F1095" s="4">
        <v>13948786</v>
      </c>
      <c r="H1095" s="4">
        <v>358650</v>
      </c>
      <c r="I1095" s="4">
        <v>65997445</v>
      </c>
      <c r="J1095" s="4">
        <v>51690009</v>
      </c>
      <c r="K1095" s="4">
        <v>45413695</v>
      </c>
    </row>
    <row r="1096" spans="1:11" x14ac:dyDescent="0.35">
      <c r="A1096" t="s">
        <v>717</v>
      </c>
      <c r="B1096" t="s">
        <v>2125</v>
      </c>
      <c r="D1096" s="4">
        <v>44559948</v>
      </c>
      <c r="E1096" s="4">
        <v>2045133</v>
      </c>
      <c r="F1096" s="4">
        <v>1148649</v>
      </c>
      <c r="I1096" s="4">
        <v>47753730</v>
      </c>
      <c r="J1096" s="4">
        <v>46605081</v>
      </c>
      <c r="K1096" s="4">
        <v>44559948</v>
      </c>
    </row>
    <row r="1097" spans="1:11" x14ac:dyDescent="0.35">
      <c r="A1097" t="s">
        <v>717</v>
      </c>
      <c r="B1097" t="s">
        <v>2127</v>
      </c>
      <c r="F1097" s="4">
        <v>9600000</v>
      </c>
      <c r="I1097" s="4">
        <v>9600000</v>
      </c>
      <c r="J1097">
        <v>0</v>
      </c>
      <c r="K1097" s="4">
        <v>0</v>
      </c>
    </row>
    <row r="1098" spans="1:11" x14ac:dyDescent="0.35">
      <c r="A1098" t="s">
        <v>717</v>
      </c>
      <c r="B1098" t="s">
        <v>2141</v>
      </c>
      <c r="D1098" s="4">
        <v>2723476</v>
      </c>
      <c r="E1098" s="4">
        <v>283285</v>
      </c>
      <c r="F1098" s="4">
        <v>3276234</v>
      </c>
      <c r="G1098" s="4">
        <v>406975</v>
      </c>
      <c r="H1098" s="4">
        <v>749374</v>
      </c>
      <c r="I1098" s="4">
        <v>7439344</v>
      </c>
      <c r="J1098" s="4">
        <v>3006761</v>
      </c>
      <c r="K1098" s="4">
        <v>2723476</v>
      </c>
    </row>
    <row r="1099" spans="1:11" x14ac:dyDescent="0.35">
      <c r="A1099" t="s">
        <v>717</v>
      </c>
      <c r="B1099" t="s">
        <v>2156</v>
      </c>
      <c r="D1099" s="4">
        <v>2086836</v>
      </c>
      <c r="E1099" s="4">
        <v>5088625</v>
      </c>
      <c r="F1099" s="4">
        <v>8660000</v>
      </c>
      <c r="G1099" s="4">
        <v>5701579</v>
      </c>
      <c r="H1099" s="4">
        <v>2826329</v>
      </c>
      <c r="I1099" s="4">
        <v>24363369</v>
      </c>
      <c r="J1099" s="4">
        <v>7175461</v>
      </c>
      <c r="K1099" s="4">
        <v>2086836</v>
      </c>
    </row>
    <row r="1100" spans="1:11" x14ac:dyDescent="0.35">
      <c r="A1100" t="s">
        <v>717</v>
      </c>
      <c r="B1100" t="s">
        <v>2163</v>
      </c>
      <c r="D1100" s="4">
        <v>3905872</v>
      </c>
      <c r="F1100" s="4">
        <v>66023</v>
      </c>
      <c r="I1100" s="4">
        <v>3971895</v>
      </c>
      <c r="J1100" s="4">
        <v>3905872</v>
      </c>
      <c r="K1100" s="4">
        <v>3905872</v>
      </c>
    </row>
    <row r="1101" spans="1:11" x14ac:dyDescent="0.35">
      <c r="A1101" t="s">
        <v>717</v>
      </c>
      <c r="B1101" t="s">
        <v>2165</v>
      </c>
      <c r="D1101" s="4">
        <v>108404</v>
      </c>
      <c r="I1101" s="4">
        <v>108404</v>
      </c>
      <c r="J1101" s="4">
        <v>108404</v>
      </c>
      <c r="K1101" s="4">
        <v>108404</v>
      </c>
    </row>
    <row r="1102" spans="1:11" x14ac:dyDescent="0.35">
      <c r="A1102" t="s">
        <v>717</v>
      </c>
      <c r="B1102" t="s">
        <v>2169</v>
      </c>
      <c r="D1102" s="4">
        <v>84891</v>
      </c>
      <c r="E1102" s="4">
        <v>2460000</v>
      </c>
      <c r="F1102" s="4">
        <v>250000</v>
      </c>
      <c r="G1102" s="4">
        <v>960000</v>
      </c>
      <c r="I1102" s="4">
        <v>3754891</v>
      </c>
      <c r="J1102" s="4">
        <v>2544891</v>
      </c>
      <c r="K1102" s="4">
        <v>84891</v>
      </c>
    </row>
    <row r="1103" spans="1:11" x14ac:dyDescent="0.35">
      <c r="A1103" t="s">
        <v>717</v>
      </c>
      <c r="B1103" t="s">
        <v>2170</v>
      </c>
      <c r="D1103" s="4">
        <v>98883123</v>
      </c>
      <c r="E1103" s="4">
        <v>16153357</v>
      </c>
      <c r="F1103" s="4">
        <v>36949691</v>
      </c>
      <c r="G1103" s="4">
        <v>7068554</v>
      </c>
      <c r="H1103" s="4">
        <v>3934352</v>
      </c>
      <c r="I1103" s="4">
        <v>162989077</v>
      </c>
      <c r="J1103" s="4">
        <v>115036480</v>
      </c>
      <c r="K1103" s="4">
        <v>98883123</v>
      </c>
    </row>
    <row r="1104" spans="1:11" x14ac:dyDescent="0.35">
      <c r="A1104" t="s">
        <v>723</v>
      </c>
      <c r="B1104" t="s">
        <v>2121</v>
      </c>
      <c r="D1104" s="4">
        <v>9286041</v>
      </c>
      <c r="E1104" s="4">
        <v>17920696</v>
      </c>
      <c r="F1104" s="4">
        <v>3378200</v>
      </c>
      <c r="H1104" s="4">
        <v>198000</v>
      </c>
      <c r="I1104" s="4">
        <v>30782936</v>
      </c>
      <c r="J1104" s="4">
        <v>27206737</v>
      </c>
      <c r="K1104" s="4">
        <v>9286041</v>
      </c>
    </row>
    <row r="1105" spans="1:11" x14ac:dyDescent="0.35">
      <c r="A1105" t="s">
        <v>723</v>
      </c>
      <c r="B1105" t="s">
        <v>2125</v>
      </c>
      <c r="D1105" s="4">
        <v>20460754</v>
      </c>
      <c r="F1105" s="4">
        <v>405405</v>
      </c>
      <c r="I1105" s="4">
        <v>20866159</v>
      </c>
      <c r="J1105" s="4">
        <v>20460754</v>
      </c>
      <c r="K1105" s="4">
        <v>20460754</v>
      </c>
    </row>
    <row r="1106" spans="1:11" x14ac:dyDescent="0.35">
      <c r="A1106" t="s">
        <v>723</v>
      </c>
      <c r="B1106" t="s">
        <v>2127</v>
      </c>
      <c r="E1106" s="4">
        <v>4800000</v>
      </c>
      <c r="I1106" s="4">
        <v>4800000</v>
      </c>
      <c r="J1106">
        <v>4800000</v>
      </c>
      <c r="K1106" s="4">
        <v>0</v>
      </c>
    </row>
    <row r="1107" spans="1:11" x14ac:dyDescent="0.35">
      <c r="A1107" t="s">
        <v>723</v>
      </c>
      <c r="B1107" t="s">
        <v>2141</v>
      </c>
      <c r="D1107" s="4">
        <v>2145594</v>
      </c>
      <c r="E1107" s="4">
        <v>507284</v>
      </c>
      <c r="F1107" s="4">
        <v>58161</v>
      </c>
      <c r="H1107" s="4">
        <v>499688</v>
      </c>
      <c r="I1107" s="4">
        <v>3210728</v>
      </c>
      <c r="J1107" s="4">
        <v>2652878</v>
      </c>
      <c r="K1107" s="4">
        <v>2145594</v>
      </c>
    </row>
    <row r="1108" spans="1:11" x14ac:dyDescent="0.35">
      <c r="A1108" t="s">
        <v>723</v>
      </c>
      <c r="B1108" t="s">
        <v>2156</v>
      </c>
      <c r="D1108" s="4">
        <v>1041809</v>
      </c>
      <c r="E1108" s="4">
        <v>15962</v>
      </c>
      <c r="F1108" s="4">
        <v>10121911</v>
      </c>
      <c r="G1108" s="4">
        <v>12037</v>
      </c>
      <c r="H1108" s="4">
        <v>2944798</v>
      </c>
      <c r="I1108" s="4">
        <v>14136517</v>
      </c>
      <c r="J1108" s="4">
        <v>1057771</v>
      </c>
      <c r="K1108" s="4">
        <v>1041809</v>
      </c>
    </row>
    <row r="1109" spans="1:11" x14ac:dyDescent="0.35">
      <c r="A1109" t="s">
        <v>723</v>
      </c>
      <c r="B1109" t="s">
        <v>2163</v>
      </c>
      <c r="D1109" s="4">
        <v>2391263</v>
      </c>
      <c r="I1109" s="4">
        <v>2391263</v>
      </c>
      <c r="J1109" s="4">
        <v>2391263</v>
      </c>
      <c r="K1109" s="4">
        <v>2391263</v>
      </c>
    </row>
    <row r="1110" spans="1:11" x14ac:dyDescent="0.35">
      <c r="A1110" t="s">
        <v>723</v>
      </c>
      <c r="B1110" t="s">
        <v>2165</v>
      </c>
      <c r="D1110" s="4">
        <v>108404</v>
      </c>
      <c r="I1110" s="4">
        <v>108404</v>
      </c>
      <c r="J1110" s="4">
        <v>108404</v>
      </c>
      <c r="K1110" s="4">
        <v>108404</v>
      </c>
    </row>
    <row r="1111" spans="1:11" x14ac:dyDescent="0.35">
      <c r="A1111" t="s">
        <v>723</v>
      </c>
      <c r="B1111" t="s">
        <v>2169</v>
      </c>
      <c r="F1111" s="4">
        <v>675000</v>
      </c>
      <c r="H1111" s="4">
        <v>230400</v>
      </c>
      <c r="I1111" s="4">
        <v>905400</v>
      </c>
      <c r="J1111">
        <v>0</v>
      </c>
      <c r="K1111" s="4">
        <v>0</v>
      </c>
    </row>
    <row r="1112" spans="1:11" x14ac:dyDescent="0.35">
      <c r="A1112" t="s">
        <v>723</v>
      </c>
      <c r="B1112" t="s">
        <v>2170</v>
      </c>
      <c r="D1112" s="4">
        <v>35433864</v>
      </c>
      <c r="E1112" s="4">
        <v>23243942</v>
      </c>
      <c r="F1112" s="4">
        <v>14638677</v>
      </c>
      <c r="G1112" s="4">
        <v>12037</v>
      </c>
      <c r="H1112" s="4">
        <v>3872886</v>
      </c>
      <c r="I1112" s="4">
        <v>77201407</v>
      </c>
      <c r="J1112" s="4">
        <v>58677806</v>
      </c>
      <c r="K1112" s="4">
        <v>35433864</v>
      </c>
    </row>
    <row r="1113" spans="1:11" x14ac:dyDescent="0.35">
      <c r="A1113" t="s">
        <v>726</v>
      </c>
      <c r="B1113" t="s">
        <v>2121</v>
      </c>
      <c r="D1113" s="4">
        <v>43834171</v>
      </c>
      <c r="E1113" s="4">
        <v>18852114</v>
      </c>
      <c r="F1113" s="4">
        <v>11947238</v>
      </c>
      <c r="G1113" s="4">
        <v>1519348</v>
      </c>
      <c r="H1113" s="4">
        <v>854715</v>
      </c>
      <c r="I1113" s="4">
        <v>77007585</v>
      </c>
      <c r="J1113" s="4">
        <v>62686285</v>
      </c>
      <c r="K1113" s="4">
        <v>43834171</v>
      </c>
    </row>
    <row r="1114" spans="1:11" x14ac:dyDescent="0.35">
      <c r="A1114" t="s">
        <v>726</v>
      </c>
      <c r="B1114" t="s">
        <v>2125</v>
      </c>
      <c r="D1114" s="4">
        <v>45501841</v>
      </c>
      <c r="E1114" s="4">
        <v>5229</v>
      </c>
      <c r="F1114" s="4">
        <v>12215578</v>
      </c>
      <c r="G1114" s="4">
        <v>207835</v>
      </c>
      <c r="H1114" s="4">
        <v>266848</v>
      </c>
      <c r="I1114" s="4">
        <v>58197332</v>
      </c>
      <c r="J1114" s="4">
        <v>45507070</v>
      </c>
      <c r="K1114" s="4">
        <v>45501841</v>
      </c>
    </row>
    <row r="1115" spans="1:11" x14ac:dyDescent="0.35">
      <c r="A1115" t="s">
        <v>726</v>
      </c>
      <c r="B1115" t="s">
        <v>2127</v>
      </c>
      <c r="E1115" s="4">
        <v>800000</v>
      </c>
      <c r="F1115" s="4">
        <v>10400000</v>
      </c>
      <c r="I1115" s="4">
        <v>11200000</v>
      </c>
      <c r="J1115">
        <v>800000</v>
      </c>
      <c r="K1115" s="4">
        <v>0</v>
      </c>
    </row>
    <row r="1116" spans="1:11" x14ac:dyDescent="0.35">
      <c r="A1116" t="s">
        <v>726</v>
      </c>
      <c r="B1116" t="s">
        <v>2141</v>
      </c>
      <c r="D1116" s="4">
        <v>3768373</v>
      </c>
      <c r="E1116" s="4">
        <v>33384</v>
      </c>
      <c r="F1116" s="4">
        <v>1083704</v>
      </c>
      <c r="G1116" s="4">
        <v>1136476</v>
      </c>
      <c r="H1116" s="4">
        <v>7685912</v>
      </c>
      <c r="I1116" s="4">
        <v>13707849</v>
      </c>
      <c r="J1116" s="4">
        <v>3801757</v>
      </c>
      <c r="K1116" s="4">
        <v>3768373</v>
      </c>
    </row>
    <row r="1117" spans="1:11" x14ac:dyDescent="0.35">
      <c r="A1117" t="s">
        <v>726</v>
      </c>
      <c r="B1117" t="s">
        <v>2156</v>
      </c>
      <c r="D1117" s="4">
        <v>741646</v>
      </c>
      <c r="E1117" s="4">
        <v>5850640</v>
      </c>
      <c r="G1117" s="4">
        <v>98863</v>
      </c>
      <c r="H1117" s="4">
        <v>11176370</v>
      </c>
      <c r="I1117" s="4">
        <v>17867519</v>
      </c>
      <c r="J1117" s="4">
        <v>6592286</v>
      </c>
      <c r="K1117" s="4">
        <v>741646</v>
      </c>
    </row>
    <row r="1118" spans="1:11" x14ac:dyDescent="0.35">
      <c r="A1118" t="s">
        <v>726</v>
      </c>
      <c r="B1118" t="s">
        <v>2163</v>
      </c>
      <c r="D1118" s="4">
        <v>7940474</v>
      </c>
      <c r="F1118" s="4">
        <v>55019</v>
      </c>
      <c r="I1118" s="4">
        <v>7995494</v>
      </c>
      <c r="J1118" s="4">
        <v>7940474</v>
      </c>
      <c r="K1118" s="4">
        <v>7940474</v>
      </c>
    </row>
    <row r="1119" spans="1:11" x14ac:dyDescent="0.35">
      <c r="A1119" t="s">
        <v>726</v>
      </c>
      <c r="B1119" t="s">
        <v>2165</v>
      </c>
      <c r="D1119" s="4">
        <v>197273</v>
      </c>
      <c r="I1119" s="4">
        <v>197273</v>
      </c>
      <c r="J1119" s="4">
        <v>197273</v>
      </c>
      <c r="K1119" s="4">
        <v>197273</v>
      </c>
    </row>
    <row r="1120" spans="1:11" x14ac:dyDescent="0.35">
      <c r="A1120" t="s">
        <v>726</v>
      </c>
      <c r="B1120" t="s">
        <v>2169</v>
      </c>
      <c r="D1120" s="4">
        <v>250000</v>
      </c>
      <c r="E1120" s="4">
        <v>6022500</v>
      </c>
      <c r="H1120" s="4">
        <v>1152000</v>
      </c>
      <c r="I1120" s="4">
        <v>7424500</v>
      </c>
      <c r="J1120" s="4">
        <v>6272500</v>
      </c>
      <c r="K1120" s="4">
        <v>250000</v>
      </c>
    </row>
    <row r="1121" spans="1:11" x14ac:dyDescent="0.35">
      <c r="A1121" t="s">
        <v>726</v>
      </c>
      <c r="B1121" t="s">
        <v>2170</v>
      </c>
      <c r="D1121" s="4">
        <v>102233778</v>
      </c>
      <c r="E1121" s="4">
        <v>31563867</v>
      </c>
      <c r="F1121" s="4">
        <v>35701538</v>
      </c>
      <c r="G1121" s="4">
        <v>2962522</v>
      </c>
      <c r="H1121" s="4">
        <v>21135845</v>
      </c>
      <c r="I1121" s="4">
        <v>193597551</v>
      </c>
      <c r="J1121" s="4">
        <v>133797645</v>
      </c>
      <c r="K1121" s="4">
        <v>102233778</v>
      </c>
    </row>
    <row r="1122" spans="1:11" x14ac:dyDescent="0.35">
      <c r="A1122" t="s">
        <v>732</v>
      </c>
      <c r="B1122" t="s">
        <v>2121</v>
      </c>
      <c r="D1122" s="4">
        <v>17101101</v>
      </c>
      <c r="E1122" s="4">
        <v>3250722</v>
      </c>
      <c r="F1122" s="4">
        <v>11442545</v>
      </c>
      <c r="H1122" s="4">
        <v>1869292</v>
      </c>
      <c r="I1122" s="4">
        <v>33663661</v>
      </c>
      <c r="J1122" s="4">
        <v>20351823</v>
      </c>
      <c r="K1122" s="4">
        <v>17101101</v>
      </c>
    </row>
    <row r="1123" spans="1:11" x14ac:dyDescent="0.35">
      <c r="A1123" t="s">
        <v>732</v>
      </c>
      <c r="B1123" t="s">
        <v>2125</v>
      </c>
      <c r="D1123" s="4">
        <v>9812386</v>
      </c>
      <c r="E1123" s="4">
        <v>4766948</v>
      </c>
      <c r="F1123" s="4">
        <v>1546264</v>
      </c>
      <c r="G1123" s="4">
        <v>7498</v>
      </c>
      <c r="H1123" s="4">
        <v>5089992</v>
      </c>
      <c r="I1123" s="4">
        <v>21223088</v>
      </c>
      <c r="J1123" s="4">
        <v>14579334</v>
      </c>
      <c r="K1123" s="4">
        <v>9812386</v>
      </c>
    </row>
    <row r="1124" spans="1:11" x14ac:dyDescent="0.35">
      <c r="A1124" t="s">
        <v>732</v>
      </c>
      <c r="B1124" t="s">
        <v>2127</v>
      </c>
      <c r="D1124" s="4">
        <v>4000000</v>
      </c>
      <c r="I1124" s="4">
        <v>4000000</v>
      </c>
      <c r="J1124" s="4">
        <v>4000000</v>
      </c>
      <c r="K1124" s="4">
        <v>4000000</v>
      </c>
    </row>
    <row r="1125" spans="1:11" x14ac:dyDescent="0.35">
      <c r="A1125" t="s">
        <v>732</v>
      </c>
      <c r="B1125" t="s">
        <v>2141</v>
      </c>
      <c r="D1125" s="4">
        <v>122485</v>
      </c>
      <c r="E1125" s="4">
        <v>1526680</v>
      </c>
      <c r="F1125" s="4">
        <v>1142389</v>
      </c>
      <c r="G1125" s="4">
        <v>1022667</v>
      </c>
      <c r="H1125" s="4">
        <v>1566583</v>
      </c>
      <c r="I1125" s="4">
        <v>5380804</v>
      </c>
      <c r="J1125" s="4">
        <v>1649165</v>
      </c>
      <c r="K1125" s="4">
        <v>122485</v>
      </c>
    </row>
    <row r="1126" spans="1:11" x14ac:dyDescent="0.35">
      <c r="A1126" t="s">
        <v>732</v>
      </c>
      <c r="B1126" t="s">
        <v>2156</v>
      </c>
      <c r="D1126" s="4">
        <v>376608</v>
      </c>
      <c r="E1126" s="4">
        <v>843142</v>
      </c>
      <c r="F1126" s="4">
        <v>4265000</v>
      </c>
      <c r="G1126" s="4">
        <v>49360</v>
      </c>
      <c r="H1126" s="4">
        <v>9944174</v>
      </c>
      <c r="I1126" s="4">
        <v>15478283</v>
      </c>
      <c r="J1126" s="4">
        <v>1219750</v>
      </c>
      <c r="K1126" s="4">
        <v>376608</v>
      </c>
    </row>
    <row r="1127" spans="1:11" x14ac:dyDescent="0.35">
      <c r="A1127" t="s">
        <v>732</v>
      </c>
      <c r="B1127" t="s">
        <v>2163</v>
      </c>
      <c r="D1127" s="4">
        <v>3762249</v>
      </c>
      <c r="E1127" s="4">
        <v>44015</v>
      </c>
      <c r="I1127" s="4">
        <v>3806265</v>
      </c>
      <c r="J1127" s="4">
        <v>3806264</v>
      </c>
      <c r="K1127" s="4">
        <v>3762249</v>
      </c>
    </row>
    <row r="1128" spans="1:11" x14ac:dyDescent="0.35">
      <c r="A1128" t="s">
        <v>732</v>
      </c>
      <c r="B1128" t="s">
        <v>2165</v>
      </c>
      <c r="D1128" s="4">
        <v>34282</v>
      </c>
      <c r="G1128" s="4">
        <v>287505</v>
      </c>
      <c r="I1128" s="4">
        <v>321788</v>
      </c>
      <c r="J1128" s="4">
        <v>34282</v>
      </c>
      <c r="K1128" s="4">
        <v>34282</v>
      </c>
    </row>
    <row r="1129" spans="1:11" x14ac:dyDescent="0.35">
      <c r="A1129" t="s">
        <v>732</v>
      </c>
      <c r="B1129" t="s">
        <v>2169</v>
      </c>
      <c r="D1129" s="4">
        <v>125000</v>
      </c>
      <c r="H1129" s="4">
        <v>635100</v>
      </c>
      <c r="I1129" s="4">
        <v>760100</v>
      </c>
      <c r="J1129" s="4">
        <v>125000</v>
      </c>
      <c r="K1129" s="4">
        <v>125000</v>
      </c>
    </row>
    <row r="1130" spans="1:11" x14ac:dyDescent="0.35">
      <c r="A1130" t="s">
        <v>732</v>
      </c>
      <c r="B1130" t="s">
        <v>2170</v>
      </c>
      <c r="D1130" s="4">
        <v>35334111</v>
      </c>
      <c r="E1130" s="4">
        <v>10431508</v>
      </c>
      <c r="F1130" s="4">
        <v>18396198</v>
      </c>
      <c r="G1130" s="4">
        <v>1367029</v>
      </c>
      <c r="H1130" s="4">
        <v>19105141</v>
      </c>
      <c r="I1130" s="4">
        <v>84633987</v>
      </c>
      <c r="J1130" s="4">
        <v>45765619</v>
      </c>
      <c r="K1130" s="4">
        <v>35334111</v>
      </c>
    </row>
    <row r="1131" spans="1:11" x14ac:dyDescent="0.35">
      <c r="A1131" t="s">
        <v>738</v>
      </c>
      <c r="B1131" t="s">
        <v>2121</v>
      </c>
      <c r="D1131" s="4">
        <v>5797140</v>
      </c>
      <c r="E1131" s="4">
        <v>25387305</v>
      </c>
      <c r="F1131" s="4">
        <v>11665941</v>
      </c>
      <c r="G1131" s="4">
        <v>3615431</v>
      </c>
      <c r="H1131" s="4">
        <v>5320082</v>
      </c>
      <c r="I1131" s="4">
        <v>51785898</v>
      </c>
      <c r="J1131" s="4">
        <v>31184445</v>
      </c>
      <c r="K1131" s="4">
        <v>5797140</v>
      </c>
    </row>
    <row r="1132" spans="1:11" x14ac:dyDescent="0.35">
      <c r="A1132" t="s">
        <v>738</v>
      </c>
      <c r="B1132" t="s">
        <v>2125</v>
      </c>
      <c r="D1132" s="4">
        <v>26089612</v>
      </c>
      <c r="F1132" s="4">
        <v>10327153</v>
      </c>
      <c r="G1132" s="4">
        <v>44120</v>
      </c>
      <c r="H1132" s="4">
        <v>3630240</v>
      </c>
      <c r="I1132" s="4">
        <v>40091125</v>
      </c>
      <c r="J1132" s="4">
        <v>26089612</v>
      </c>
      <c r="K1132" s="4">
        <v>26089612</v>
      </c>
    </row>
    <row r="1133" spans="1:11" x14ac:dyDescent="0.35">
      <c r="A1133" t="s">
        <v>738</v>
      </c>
      <c r="B1133" t="s">
        <v>2141</v>
      </c>
      <c r="D1133" s="4">
        <v>578698</v>
      </c>
      <c r="E1133" s="4">
        <v>32695</v>
      </c>
      <c r="F1133" s="4">
        <v>3131053</v>
      </c>
      <c r="G1133" s="4">
        <v>25000</v>
      </c>
      <c r="H1133" s="4">
        <v>7789819</v>
      </c>
      <c r="I1133" s="4">
        <v>11557266</v>
      </c>
      <c r="J1133" s="4">
        <v>611393</v>
      </c>
      <c r="K1133" s="4">
        <v>578698</v>
      </c>
    </row>
    <row r="1134" spans="1:11" x14ac:dyDescent="0.35">
      <c r="A1134" t="s">
        <v>738</v>
      </c>
      <c r="B1134" t="s">
        <v>2156</v>
      </c>
      <c r="D1134" s="4">
        <v>9741102</v>
      </c>
      <c r="E1134" s="4">
        <v>838821</v>
      </c>
      <c r="F1134" s="4">
        <v>45000</v>
      </c>
      <c r="H1134" s="4">
        <v>3175500</v>
      </c>
      <c r="I1134" s="4">
        <v>13800423</v>
      </c>
      <c r="J1134" s="4">
        <v>10579923</v>
      </c>
      <c r="K1134" s="4">
        <v>9741102</v>
      </c>
    </row>
    <row r="1135" spans="1:11" x14ac:dyDescent="0.35">
      <c r="A1135" t="s">
        <v>738</v>
      </c>
      <c r="B1135" t="s">
        <v>2163</v>
      </c>
      <c r="D1135" s="4">
        <v>3596232</v>
      </c>
      <c r="E1135" s="4">
        <v>148552</v>
      </c>
      <c r="I1135" s="4">
        <v>3744784</v>
      </c>
      <c r="J1135" s="4">
        <v>3744784</v>
      </c>
      <c r="K1135" s="4">
        <v>3596232</v>
      </c>
    </row>
    <row r="1136" spans="1:11" x14ac:dyDescent="0.35">
      <c r="A1136" t="s">
        <v>738</v>
      </c>
      <c r="B1136" t="s">
        <v>2169</v>
      </c>
      <c r="E1136" s="4">
        <v>1309200</v>
      </c>
      <c r="I1136" s="4">
        <v>1309200</v>
      </c>
      <c r="J1136">
        <v>1309200</v>
      </c>
      <c r="K1136" s="4">
        <v>0</v>
      </c>
    </row>
    <row r="1137" spans="1:11" x14ac:dyDescent="0.35">
      <c r="A1137" t="s">
        <v>738</v>
      </c>
      <c r="B1137" t="s">
        <v>2170</v>
      </c>
      <c r="D1137" s="4">
        <v>45802784</v>
      </c>
      <c r="E1137" s="4">
        <v>27716574</v>
      </c>
      <c r="F1137" s="4">
        <v>25169147</v>
      </c>
      <c r="G1137" s="4">
        <v>3684551</v>
      </c>
      <c r="H1137" s="4">
        <v>19915640</v>
      </c>
      <c r="I1137" s="4">
        <v>122288696</v>
      </c>
      <c r="J1137" s="4">
        <v>73519358</v>
      </c>
      <c r="K1137" s="4">
        <v>45802784</v>
      </c>
    </row>
    <row r="1138" spans="1:11" x14ac:dyDescent="0.35">
      <c r="A1138" t="s">
        <v>744</v>
      </c>
      <c r="B1138" t="s">
        <v>2121</v>
      </c>
      <c r="D1138" s="4">
        <v>10713187</v>
      </c>
      <c r="H1138" s="4">
        <v>527602</v>
      </c>
      <c r="I1138" s="4">
        <v>11240789</v>
      </c>
      <c r="J1138" s="4">
        <v>10713187</v>
      </c>
      <c r="K1138" s="4">
        <v>10713187</v>
      </c>
    </row>
    <row r="1139" spans="1:11" x14ac:dyDescent="0.35">
      <c r="A1139" t="s">
        <v>744</v>
      </c>
      <c r="B1139" t="s">
        <v>2125</v>
      </c>
      <c r="D1139" s="4">
        <v>8385466</v>
      </c>
      <c r="F1139" s="4">
        <v>202703</v>
      </c>
      <c r="I1139" s="4">
        <v>8588169</v>
      </c>
      <c r="J1139" s="4">
        <v>8385466</v>
      </c>
      <c r="K1139" s="4">
        <v>8385466</v>
      </c>
    </row>
    <row r="1140" spans="1:11" x14ac:dyDescent="0.35">
      <c r="A1140" t="s">
        <v>744</v>
      </c>
      <c r="B1140" t="s">
        <v>2127</v>
      </c>
      <c r="D1140" s="4">
        <v>1600000</v>
      </c>
      <c r="I1140" s="4">
        <v>1600000</v>
      </c>
      <c r="J1140" s="4">
        <v>1600000</v>
      </c>
      <c r="K1140" s="4">
        <v>1600000</v>
      </c>
    </row>
    <row r="1141" spans="1:11" x14ac:dyDescent="0.35">
      <c r="A1141" t="s">
        <v>744</v>
      </c>
      <c r="B1141" t="s">
        <v>2141</v>
      </c>
      <c r="D1141" s="4">
        <v>251258</v>
      </c>
      <c r="E1141" s="4">
        <v>0</v>
      </c>
      <c r="F1141" s="4">
        <v>257506</v>
      </c>
      <c r="G1141" s="4">
        <v>90961</v>
      </c>
      <c r="H1141" s="4">
        <v>893860</v>
      </c>
      <c r="I1141" s="4">
        <v>1493585</v>
      </c>
      <c r="J1141" s="4">
        <v>251258</v>
      </c>
      <c r="K1141" s="4">
        <v>251258</v>
      </c>
    </row>
    <row r="1142" spans="1:11" x14ac:dyDescent="0.35">
      <c r="A1142" t="s">
        <v>744</v>
      </c>
      <c r="B1142" t="s">
        <v>2156</v>
      </c>
      <c r="D1142" s="4">
        <v>1841534</v>
      </c>
      <c r="E1142" s="4">
        <v>6526591</v>
      </c>
      <c r="F1142" s="4">
        <v>27055</v>
      </c>
      <c r="G1142" s="4">
        <v>1062407</v>
      </c>
      <c r="H1142" s="4">
        <v>1096814</v>
      </c>
      <c r="I1142" s="4">
        <v>10554400</v>
      </c>
      <c r="J1142" s="4">
        <v>8368125</v>
      </c>
      <c r="K1142" s="4">
        <v>1841534</v>
      </c>
    </row>
    <row r="1143" spans="1:11" x14ac:dyDescent="0.35">
      <c r="A1143" t="s">
        <v>744</v>
      </c>
      <c r="B1143" t="s">
        <v>2163</v>
      </c>
      <c r="D1143" s="4">
        <v>672960</v>
      </c>
      <c r="I1143" s="4">
        <v>672960</v>
      </c>
      <c r="J1143" s="4">
        <v>672960</v>
      </c>
      <c r="K1143" s="4">
        <v>672960</v>
      </c>
    </row>
    <row r="1144" spans="1:11" x14ac:dyDescent="0.35">
      <c r="A1144" t="s">
        <v>744</v>
      </c>
      <c r="B1144" t="s">
        <v>2165</v>
      </c>
      <c r="F1144" s="4">
        <v>9426</v>
      </c>
      <c r="I1144" s="4">
        <v>9426</v>
      </c>
      <c r="J1144">
        <v>0</v>
      </c>
      <c r="K1144" s="4">
        <v>0</v>
      </c>
    </row>
    <row r="1145" spans="1:11" x14ac:dyDescent="0.35">
      <c r="A1145" t="s">
        <v>744</v>
      </c>
      <c r="B1145" t="s">
        <v>2169</v>
      </c>
      <c r="G1145" s="4">
        <v>149250</v>
      </c>
      <c r="H1145" s="4">
        <v>33600</v>
      </c>
      <c r="I1145" s="4">
        <v>182850</v>
      </c>
      <c r="J1145">
        <v>0</v>
      </c>
      <c r="K1145" s="4">
        <v>0</v>
      </c>
    </row>
    <row r="1146" spans="1:11" x14ac:dyDescent="0.35">
      <c r="A1146" t="s">
        <v>744</v>
      </c>
      <c r="B1146" t="s">
        <v>2170</v>
      </c>
      <c r="D1146" s="4">
        <v>23464404</v>
      </c>
      <c r="E1146" s="4">
        <v>6526591</v>
      </c>
      <c r="F1146" s="4">
        <v>496690</v>
      </c>
      <c r="G1146" s="4">
        <v>1302618</v>
      </c>
      <c r="H1146" s="4">
        <v>2551875</v>
      </c>
      <c r="I1146" s="4">
        <v>34342178</v>
      </c>
      <c r="J1146" s="4">
        <v>29990995</v>
      </c>
      <c r="K1146" s="4">
        <v>23464404</v>
      </c>
    </row>
    <row r="1147" spans="1:11" x14ac:dyDescent="0.35">
      <c r="A1147" t="s">
        <v>747</v>
      </c>
      <c r="B1147" t="s">
        <v>2121</v>
      </c>
      <c r="D1147" s="4">
        <v>1813432</v>
      </c>
      <c r="F1147" s="4">
        <v>1233484</v>
      </c>
      <c r="G1147" s="4">
        <v>16200</v>
      </c>
      <c r="I1147" s="4">
        <v>3063116</v>
      </c>
      <c r="J1147" s="4">
        <v>1813432</v>
      </c>
      <c r="K1147" s="4">
        <v>1813432</v>
      </c>
    </row>
    <row r="1148" spans="1:11" x14ac:dyDescent="0.35">
      <c r="A1148" t="s">
        <v>747</v>
      </c>
      <c r="B1148" t="s">
        <v>2125</v>
      </c>
      <c r="D1148" s="4">
        <v>2509376</v>
      </c>
      <c r="F1148" s="4">
        <v>1250000</v>
      </c>
      <c r="I1148" s="4">
        <v>3759376</v>
      </c>
      <c r="J1148" s="4">
        <v>2509376</v>
      </c>
      <c r="K1148" s="4">
        <v>2509376</v>
      </c>
    </row>
    <row r="1149" spans="1:11" x14ac:dyDescent="0.35">
      <c r="A1149" t="s">
        <v>747</v>
      </c>
      <c r="B1149" t="s">
        <v>2127</v>
      </c>
      <c r="G1149" s="4">
        <v>800000</v>
      </c>
      <c r="I1149" s="4">
        <v>800000</v>
      </c>
      <c r="J1149">
        <v>0</v>
      </c>
      <c r="K1149" s="4">
        <v>0</v>
      </c>
    </row>
    <row r="1150" spans="1:11" x14ac:dyDescent="0.35">
      <c r="A1150" t="s">
        <v>747</v>
      </c>
      <c r="B1150" t="s">
        <v>2141</v>
      </c>
      <c r="D1150" s="4">
        <v>81599</v>
      </c>
      <c r="E1150" s="4">
        <v>0</v>
      </c>
      <c r="F1150" s="4">
        <v>534151</v>
      </c>
      <c r="I1150" s="4">
        <v>615750</v>
      </c>
      <c r="J1150" s="4">
        <v>81599</v>
      </c>
      <c r="K1150" s="4">
        <v>81599</v>
      </c>
    </row>
    <row r="1151" spans="1:11" x14ac:dyDescent="0.35">
      <c r="A1151" t="s">
        <v>747</v>
      </c>
      <c r="B1151" t="s">
        <v>2156</v>
      </c>
      <c r="D1151" s="4">
        <v>62202</v>
      </c>
      <c r="E1151" s="4">
        <v>4500</v>
      </c>
      <c r="F1151" s="4">
        <v>2162292</v>
      </c>
      <c r="G1151" s="4">
        <v>6018</v>
      </c>
      <c r="H1151" s="4">
        <v>1134502</v>
      </c>
      <c r="I1151" s="4">
        <v>3369515</v>
      </c>
      <c r="J1151" s="4">
        <v>66702</v>
      </c>
      <c r="K1151" s="4">
        <v>62202</v>
      </c>
    </row>
    <row r="1152" spans="1:11" x14ac:dyDescent="0.35">
      <c r="A1152" t="s">
        <v>747</v>
      </c>
      <c r="B1152" t="s">
        <v>2163</v>
      </c>
      <c r="D1152" s="4">
        <v>97962</v>
      </c>
      <c r="I1152" s="4">
        <v>97962</v>
      </c>
      <c r="J1152" s="4">
        <v>97962</v>
      </c>
      <c r="K1152" s="4">
        <v>97962</v>
      </c>
    </row>
    <row r="1153" spans="1:11" x14ac:dyDescent="0.35">
      <c r="A1153" t="s">
        <v>747</v>
      </c>
      <c r="B1153" t="s">
        <v>2169</v>
      </c>
      <c r="H1153" s="4">
        <v>90000</v>
      </c>
      <c r="I1153" s="4">
        <v>90000</v>
      </c>
      <c r="J1153">
        <v>0</v>
      </c>
      <c r="K1153" s="4">
        <v>0</v>
      </c>
    </row>
    <row r="1154" spans="1:11" x14ac:dyDescent="0.35">
      <c r="A1154" t="s">
        <v>747</v>
      </c>
      <c r="B1154" t="s">
        <v>2170</v>
      </c>
      <c r="D1154" s="4">
        <v>4564570</v>
      </c>
      <c r="E1154" s="4">
        <v>4500</v>
      </c>
      <c r="F1154" s="4">
        <v>5179927</v>
      </c>
      <c r="G1154" s="4">
        <v>822218</v>
      </c>
      <c r="H1154" s="4">
        <v>1224502</v>
      </c>
      <c r="I1154" s="4">
        <v>11795718</v>
      </c>
      <c r="J1154" s="4">
        <v>4569070</v>
      </c>
      <c r="K1154" s="4">
        <v>4564570</v>
      </c>
    </row>
    <row r="1155" spans="1:11" x14ac:dyDescent="0.35">
      <c r="A1155" t="s">
        <v>754</v>
      </c>
      <c r="B1155" t="s">
        <v>2121</v>
      </c>
      <c r="D1155" s="4">
        <v>8366035</v>
      </c>
      <c r="F1155" s="4">
        <v>5524417</v>
      </c>
      <c r="H1155" s="4">
        <v>72000</v>
      </c>
      <c r="I1155" s="4">
        <v>13962453</v>
      </c>
      <c r="J1155" s="4">
        <v>8366035</v>
      </c>
      <c r="K1155" s="4">
        <v>8366035</v>
      </c>
    </row>
    <row r="1156" spans="1:11" x14ac:dyDescent="0.35">
      <c r="A1156" t="s">
        <v>754</v>
      </c>
      <c r="B1156" t="s">
        <v>2125</v>
      </c>
      <c r="D1156" s="4">
        <v>11471182</v>
      </c>
      <c r="F1156" s="4">
        <v>5578539</v>
      </c>
      <c r="G1156" s="4">
        <v>642698</v>
      </c>
      <c r="H1156" s="4">
        <v>99313</v>
      </c>
      <c r="I1156" s="4">
        <v>17791732</v>
      </c>
      <c r="J1156" s="4">
        <v>11471182</v>
      </c>
      <c r="K1156" s="4">
        <v>11471182</v>
      </c>
    </row>
    <row r="1157" spans="1:11" x14ac:dyDescent="0.35">
      <c r="A1157" t="s">
        <v>754</v>
      </c>
      <c r="B1157" t="s">
        <v>2127</v>
      </c>
      <c r="G1157" s="4">
        <v>3200000</v>
      </c>
      <c r="I1157" s="4">
        <v>3200000</v>
      </c>
      <c r="J1157">
        <v>0</v>
      </c>
      <c r="K1157" s="4">
        <v>0</v>
      </c>
    </row>
    <row r="1158" spans="1:11" x14ac:dyDescent="0.35">
      <c r="A1158" t="s">
        <v>754</v>
      </c>
      <c r="B1158" t="s">
        <v>2141</v>
      </c>
      <c r="D1158" s="4">
        <v>271722</v>
      </c>
      <c r="E1158" s="4">
        <v>1195</v>
      </c>
      <c r="F1158" s="4">
        <v>2466431</v>
      </c>
      <c r="I1158" s="4">
        <v>2739348</v>
      </c>
      <c r="J1158" s="4">
        <v>272917</v>
      </c>
      <c r="K1158" s="4">
        <v>271722</v>
      </c>
    </row>
    <row r="1159" spans="1:11" x14ac:dyDescent="0.35">
      <c r="A1159" t="s">
        <v>754</v>
      </c>
      <c r="B1159" t="s">
        <v>2156</v>
      </c>
      <c r="D1159" s="4">
        <v>363054</v>
      </c>
      <c r="E1159" s="4">
        <v>27000</v>
      </c>
      <c r="F1159" s="4">
        <v>10787505</v>
      </c>
      <c r="G1159" s="4">
        <v>2180092</v>
      </c>
      <c r="H1159" s="4">
        <v>4506947</v>
      </c>
      <c r="I1159" s="4">
        <v>17864597</v>
      </c>
      <c r="J1159" s="4">
        <v>390054</v>
      </c>
      <c r="K1159" s="4">
        <v>363054</v>
      </c>
    </row>
    <row r="1160" spans="1:11" x14ac:dyDescent="0.35">
      <c r="A1160" t="s">
        <v>754</v>
      </c>
      <c r="B1160" t="s">
        <v>2163</v>
      </c>
      <c r="D1160" s="4">
        <v>251245</v>
      </c>
      <c r="I1160" s="4">
        <v>251245</v>
      </c>
      <c r="J1160" s="4">
        <v>251245</v>
      </c>
      <c r="K1160" s="4">
        <v>251245</v>
      </c>
    </row>
    <row r="1161" spans="1:11" x14ac:dyDescent="0.35">
      <c r="A1161" t="s">
        <v>754</v>
      </c>
      <c r="B1161" t="s">
        <v>2169</v>
      </c>
      <c r="H1161" s="4">
        <v>360000</v>
      </c>
      <c r="I1161" s="4">
        <v>360000</v>
      </c>
      <c r="J1161">
        <v>0</v>
      </c>
      <c r="K1161" s="4">
        <v>0</v>
      </c>
    </row>
    <row r="1162" spans="1:11" x14ac:dyDescent="0.35">
      <c r="A1162" t="s">
        <v>754</v>
      </c>
      <c r="B1162" t="s">
        <v>2170</v>
      </c>
      <c r="D1162" s="4">
        <v>20723238</v>
      </c>
      <c r="E1162" s="4">
        <v>28195</v>
      </c>
      <c r="F1162" s="4">
        <v>24356892</v>
      </c>
      <c r="G1162" s="4">
        <v>6022790</v>
      </c>
      <c r="H1162" s="4">
        <v>5038260</v>
      </c>
      <c r="I1162" s="4">
        <v>56169374</v>
      </c>
      <c r="J1162" s="4">
        <v>20751433</v>
      </c>
      <c r="K1162" s="4">
        <v>20723238</v>
      </c>
    </row>
    <row r="1163" spans="1:11" x14ac:dyDescent="0.35">
      <c r="A1163" t="s">
        <v>757</v>
      </c>
      <c r="B1163" t="s">
        <v>2121</v>
      </c>
      <c r="D1163" s="4">
        <v>7937569</v>
      </c>
      <c r="F1163" s="4">
        <v>4456475</v>
      </c>
      <c r="H1163" s="4">
        <v>697646</v>
      </c>
      <c r="I1163" s="4">
        <v>13091690</v>
      </c>
      <c r="J1163" s="4">
        <v>7937569</v>
      </c>
      <c r="K1163" s="4">
        <v>7937569</v>
      </c>
    </row>
    <row r="1164" spans="1:11" x14ac:dyDescent="0.35">
      <c r="A1164" t="s">
        <v>757</v>
      </c>
      <c r="B1164" t="s">
        <v>2125</v>
      </c>
      <c r="D1164" s="4">
        <v>10774903</v>
      </c>
      <c r="E1164" s="4">
        <v>298613</v>
      </c>
      <c r="F1164" s="4">
        <v>472973</v>
      </c>
      <c r="I1164" s="4">
        <v>11546489</v>
      </c>
      <c r="J1164" s="4">
        <v>11073516</v>
      </c>
      <c r="K1164" s="4">
        <v>10774903</v>
      </c>
    </row>
    <row r="1165" spans="1:11" x14ac:dyDescent="0.35">
      <c r="A1165" t="s">
        <v>757</v>
      </c>
      <c r="B1165" t="s">
        <v>2127</v>
      </c>
      <c r="D1165" s="4">
        <v>1600000</v>
      </c>
      <c r="I1165" s="4">
        <v>1600000</v>
      </c>
      <c r="J1165" s="4">
        <v>1600000</v>
      </c>
      <c r="K1165" s="4">
        <v>1600000</v>
      </c>
    </row>
    <row r="1166" spans="1:11" x14ac:dyDescent="0.35">
      <c r="A1166" t="s">
        <v>757</v>
      </c>
      <c r="B1166" t="s">
        <v>2141</v>
      </c>
      <c r="D1166" s="4">
        <v>56792</v>
      </c>
      <c r="E1166" s="4">
        <v>0</v>
      </c>
      <c r="F1166" s="4">
        <v>641006</v>
      </c>
      <c r="G1166" s="4">
        <v>78726</v>
      </c>
      <c r="H1166" s="4">
        <v>1257473</v>
      </c>
      <c r="I1166" s="4">
        <v>2033997</v>
      </c>
      <c r="J1166" s="4">
        <v>56792</v>
      </c>
      <c r="K1166" s="4">
        <v>56792</v>
      </c>
    </row>
    <row r="1167" spans="1:11" x14ac:dyDescent="0.35">
      <c r="A1167" t="s">
        <v>757</v>
      </c>
      <c r="B1167" t="s">
        <v>2156</v>
      </c>
      <c r="D1167" s="4">
        <v>1277135</v>
      </c>
      <c r="E1167" s="4">
        <v>15519</v>
      </c>
      <c r="F1167" s="4">
        <v>115019</v>
      </c>
      <c r="G1167" s="4">
        <v>5191655</v>
      </c>
      <c r="H1167" s="4">
        <v>1210335</v>
      </c>
      <c r="I1167" s="4">
        <v>7809662</v>
      </c>
      <c r="J1167" s="4">
        <v>1292654</v>
      </c>
      <c r="K1167" s="4">
        <v>1277135</v>
      </c>
    </row>
    <row r="1168" spans="1:11" x14ac:dyDescent="0.35">
      <c r="A1168" t="s">
        <v>757</v>
      </c>
      <c r="B1168" t="s">
        <v>2163</v>
      </c>
      <c r="D1168" s="4">
        <v>1261674</v>
      </c>
      <c r="E1168" s="4">
        <v>35763</v>
      </c>
      <c r="I1168" s="4">
        <v>1297437</v>
      </c>
      <c r="J1168" s="4">
        <v>1297437</v>
      </c>
      <c r="K1168" s="4">
        <v>1261674</v>
      </c>
    </row>
    <row r="1169" spans="1:11" x14ac:dyDescent="0.35">
      <c r="A1169" t="s">
        <v>757</v>
      </c>
      <c r="B1169" t="s">
        <v>2165</v>
      </c>
      <c r="D1169" s="4">
        <v>9426</v>
      </c>
      <c r="F1169" s="4">
        <v>70698</v>
      </c>
      <c r="I1169" s="4">
        <v>80124</v>
      </c>
      <c r="J1169" s="4">
        <v>9426</v>
      </c>
      <c r="K1169" s="4">
        <v>9426</v>
      </c>
    </row>
    <row r="1170" spans="1:11" x14ac:dyDescent="0.35">
      <c r="A1170" t="s">
        <v>757</v>
      </c>
      <c r="B1170" t="s">
        <v>2169</v>
      </c>
      <c r="G1170" s="4">
        <v>274500</v>
      </c>
      <c r="H1170" s="4">
        <v>105600</v>
      </c>
      <c r="I1170" s="4">
        <v>380100</v>
      </c>
      <c r="J1170">
        <v>0</v>
      </c>
      <c r="K1170" s="4">
        <v>0</v>
      </c>
    </row>
    <row r="1171" spans="1:11" x14ac:dyDescent="0.35">
      <c r="A1171" t="s">
        <v>757</v>
      </c>
      <c r="B1171" t="s">
        <v>2170</v>
      </c>
      <c r="D1171" s="4">
        <v>22917500</v>
      </c>
      <c r="E1171" s="4">
        <v>349895</v>
      </c>
      <c r="F1171" s="4">
        <v>5756171</v>
      </c>
      <c r="G1171" s="4">
        <v>5544881</v>
      </c>
      <c r="H1171" s="4">
        <v>3271054</v>
      </c>
      <c r="I1171" s="4">
        <v>37839499</v>
      </c>
      <c r="J1171" s="4">
        <v>23267395</v>
      </c>
      <c r="K1171" s="4">
        <v>22917500</v>
      </c>
    </row>
    <row r="1172" spans="1:11" x14ac:dyDescent="0.35">
      <c r="A1172" t="s">
        <v>759</v>
      </c>
      <c r="B1172" t="s">
        <v>2121</v>
      </c>
      <c r="D1172" s="4">
        <v>47704464</v>
      </c>
      <c r="E1172" s="4">
        <v>490171</v>
      </c>
      <c r="F1172" s="4">
        <v>18863510</v>
      </c>
      <c r="G1172" s="4">
        <v>964518</v>
      </c>
      <c r="H1172" s="4">
        <v>347850</v>
      </c>
      <c r="I1172" s="4">
        <v>68370513</v>
      </c>
      <c r="J1172" s="4">
        <v>48194635</v>
      </c>
      <c r="K1172" s="4">
        <v>47704464</v>
      </c>
    </row>
    <row r="1173" spans="1:11" x14ac:dyDescent="0.35">
      <c r="A1173" t="s">
        <v>759</v>
      </c>
      <c r="B1173" t="s">
        <v>2125</v>
      </c>
      <c r="D1173" s="4">
        <v>40141865</v>
      </c>
      <c r="F1173" s="4">
        <v>1418919</v>
      </c>
      <c r="G1173" s="4">
        <v>4085673</v>
      </c>
      <c r="I1173" s="4">
        <v>45646457</v>
      </c>
      <c r="J1173" s="4">
        <v>40141865</v>
      </c>
      <c r="K1173" s="4">
        <v>40141865</v>
      </c>
    </row>
    <row r="1174" spans="1:11" x14ac:dyDescent="0.35">
      <c r="A1174" t="s">
        <v>759</v>
      </c>
      <c r="B1174" t="s">
        <v>2127</v>
      </c>
      <c r="D1174" s="4">
        <v>21320</v>
      </c>
      <c r="E1174" s="4">
        <v>9600000</v>
      </c>
      <c r="I1174" s="4">
        <v>9621320</v>
      </c>
      <c r="J1174" s="4">
        <v>9621320</v>
      </c>
      <c r="K1174" s="4">
        <v>21320</v>
      </c>
    </row>
    <row r="1175" spans="1:11" x14ac:dyDescent="0.35">
      <c r="A1175" t="s">
        <v>759</v>
      </c>
      <c r="B1175" t="s">
        <v>2141</v>
      </c>
      <c r="D1175" s="4">
        <v>1347941</v>
      </c>
      <c r="E1175" s="4">
        <v>895749</v>
      </c>
      <c r="F1175" s="4">
        <v>1306873</v>
      </c>
      <c r="G1175" s="4">
        <v>8044</v>
      </c>
      <c r="H1175" s="4">
        <v>4471459</v>
      </c>
      <c r="I1175" s="4">
        <v>8030067</v>
      </c>
      <c r="J1175" s="4">
        <v>2243690</v>
      </c>
      <c r="K1175" s="4">
        <v>1347941</v>
      </c>
    </row>
    <row r="1176" spans="1:11" x14ac:dyDescent="0.35">
      <c r="A1176" t="s">
        <v>759</v>
      </c>
      <c r="B1176" t="s">
        <v>2156</v>
      </c>
      <c r="D1176" s="4">
        <v>475838</v>
      </c>
      <c r="E1176" s="4">
        <v>5962005</v>
      </c>
      <c r="F1176" s="4">
        <v>245253</v>
      </c>
      <c r="G1176" s="4">
        <v>800000</v>
      </c>
      <c r="H1176" s="4">
        <v>14512590</v>
      </c>
      <c r="I1176" s="4">
        <v>21995685</v>
      </c>
      <c r="J1176" s="4">
        <v>6437843</v>
      </c>
      <c r="K1176" s="4">
        <v>475838</v>
      </c>
    </row>
    <row r="1177" spans="1:11" x14ac:dyDescent="0.35">
      <c r="A1177" t="s">
        <v>759</v>
      </c>
      <c r="B1177" t="s">
        <v>2163</v>
      </c>
      <c r="D1177" s="4">
        <v>6396788</v>
      </c>
      <c r="F1177" s="4">
        <v>184865</v>
      </c>
      <c r="I1177" s="4">
        <v>6581653</v>
      </c>
      <c r="J1177" s="4">
        <v>6396788</v>
      </c>
      <c r="K1177" s="4">
        <v>6396788</v>
      </c>
    </row>
    <row r="1178" spans="1:11" x14ac:dyDescent="0.35">
      <c r="A1178" t="s">
        <v>759</v>
      </c>
      <c r="B1178" t="s">
        <v>2165</v>
      </c>
      <c r="D1178" s="4">
        <v>113117</v>
      </c>
      <c r="I1178" s="4">
        <v>113117</v>
      </c>
      <c r="J1178" s="4">
        <v>113117</v>
      </c>
      <c r="K1178" s="4">
        <v>113117</v>
      </c>
    </row>
    <row r="1179" spans="1:11" x14ac:dyDescent="0.35">
      <c r="A1179" t="s">
        <v>759</v>
      </c>
      <c r="B1179" t="s">
        <v>2169</v>
      </c>
      <c r="D1179" s="4">
        <v>250000</v>
      </c>
      <c r="E1179" s="4">
        <v>4095000</v>
      </c>
      <c r="H1179" s="4">
        <v>2112000</v>
      </c>
      <c r="I1179" s="4">
        <v>6457000</v>
      </c>
      <c r="J1179" s="4">
        <v>4345000</v>
      </c>
      <c r="K1179" s="4">
        <v>250000</v>
      </c>
    </row>
    <row r="1180" spans="1:11" x14ac:dyDescent="0.35">
      <c r="A1180" t="s">
        <v>759</v>
      </c>
      <c r="B1180" t="s">
        <v>2170</v>
      </c>
      <c r="D1180" s="4">
        <v>96451332</v>
      </c>
      <c r="E1180" s="4">
        <v>21042925</v>
      </c>
      <c r="F1180" s="4">
        <v>22019420</v>
      </c>
      <c r="G1180" s="4">
        <v>5858236</v>
      </c>
      <c r="H1180" s="4">
        <v>21443898</v>
      </c>
      <c r="I1180" s="4">
        <v>166815811</v>
      </c>
      <c r="J1180" s="4">
        <v>117494257</v>
      </c>
      <c r="K1180" s="4">
        <v>96451332</v>
      </c>
    </row>
    <row r="1181" spans="1:11" x14ac:dyDescent="0.35">
      <c r="A1181" t="s">
        <v>2080</v>
      </c>
      <c r="B1181" t="s">
        <v>2121</v>
      </c>
      <c r="D1181" s="4">
        <v>947347</v>
      </c>
      <c r="E1181" s="4">
        <v>8694671</v>
      </c>
      <c r="F1181" s="4">
        <v>3950532</v>
      </c>
      <c r="H1181" s="4">
        <v>1661548</v>
      </c>
      <c r="I1181" s="4">
        <v>15254099</v>
      </c>
      <c r="J1181" s="4">
        <v>9642018</v>
      </c>
      <c r="K1181" s="4">
        <v>947347</v>
      </c>
    </row>
    <row r="1182" spans="1:11" x14ac:dyDescent="0.35">
      <c r="A1182" t="s">
        <v>2080</v>
      </c>
      <c r="B1182" t="s">
        <v>2125</v>
      </c>
      <c r="D1182" s="4">
        <v>9750251</v>
      </c>
      <c r="E1182" s="4">
        <v>2377318</v>
      </c>
      <c r="F1182" s="4">
        <v>405405</v>
      </c>
      <c r="H1182" s="4">
        <v>3415920</v>
      </c>
      <c r="I1182" s="4">
        <v>15948895</v>
      </c>
      <c r="J1182" s="4">
        <v>12127569</v>
      </c>
      <c r="K1182" s="4">
        <v>9750251</v>
      </c>
    </row>
    <row r="1183" spans="1:11" x14ac:dyDescent="0.35">
      <c r="A1183" t="s">
        <v>2080</v>
      </c>
      <c r="B1183" t="s">
        <v>2127</v>
      </c>
      <c r="D1183" s="4">
        <v>800000</v>
      </c>
      <c r="I1183" s="4">
        <v>800000</v>
      </c>
      <c r="J1183" s="4">
        <v>800000</v>
      </c>
      <c r="K1183" s="4">
        <v>800000</v>
      </c>
    </row>
    <row r="1184" spans="1:11" x14ac:dyDescent="0.35">
      <c r="A1184" t="s">
        <v>2080</v>
      </c>
      <c r="B1184" t="s">
        <v>2141</v>
      </c>
      <c r="D1184" s="4">
        <v>4409</v>
      </c>
      <c r="E1184" s="4">
        <v>453280</v>
      </c>
      <c r="F1184" s="4">
        <v>915805</v>
      </c>
      <c r="G1184" s="4">
        <v>58052</v>
      </c>
      <c r="H1184" s="4">
        <v>1612933</v>
      </c>
      <c r="I1184" s="4">
        <v>3044479</v>
      </c>
      <c r="J1184" s="4">
        <v>457689</v>
      </c>
      <c r="K1184" s="4">
        <v>4409</v>
      </c>
    </row>
    <row r="1185" spans="1:11" x14ac:dyDescent="0.35">
      <c r="A1185" t="s">
        <v>2080</v>
      </c>
      <c r="B1185" t="s">
        <v>2156</v>
      </c>
      <c r="D1185" s="4">
        <v>356377</v>
      </c>
      <c r="E1185" s="4">
        <v>388006</v>
      </c>
      <c r="F1185" s="4">
        <v>359853</v>
      </c>
      <c r="G1185" s="4">
        <v>65317</v>
      </c>
      <c r="H1185" s="4">
        <v>3504696</v>
      </c>
      <c r="I1185" s="4">
        <v>4674250</v>
      </c>
      <c r="J1185" s="4">
        <v>744383</v>
      </c>
      <c r="K1185" s="4">
        <v>356377</v>
      </c>
    </row>
    <row r="1186" spans="1:11" x14ac:dyDescent="0.35">
      <c r="A1186" t="s">
        <v>2080</v>
      </c>
      <c r="B1186" t="s">
        <v>2163</v>
      </c>
      <c r="D1186" s="4">
        <v>203966</v>
      </c>
      <c r="I1186" s="4">
        <v>203966</v>
      </c>
      <c r="J1186" s="4">
        <v>203966</v>
      </c>
      <c r="K1186" s="4">
        <v>203966</v>
      </c>
    </row>
    <row r="1187" spans="1:11" x14ac:dyDescent="0.35">
      <c r="A1187" t="s">
        <v>2080</v>
      </c>
      <c r="B1187" t="s">
        <v>2169</v>
      </c>
      <c r="H1187" s="4">
        <v>123000</v>
      </c>
      <c r="I1187" s="4">
        <v>123000</v>
      </c>
      <c r="J1187">
        <v>0</v>
      </c>
      <c r="K1187" s="4">
        <v>0</v>
      </c>
    </row>
    <row r="1188" spans="1:11" x14ac:dyDescent="0.35">
      <c r="A1188" t="s">
        <v>2080</v>
      </c>
      <c r="B1188" t="s">
        <v>2170</v>
      </c>
      <c r="D1188" s="4">
        <v>12062350</v>
      </c>
      <c r="E1188" s="4">
        <v>11913275</v>
      </c>
      <c r="F1188" s="4">
        <v>5631596</v>
      </c>
      <c r="G1188" s="4">
        <v>123369</v>
      </c>
      <c r="H1188" s="4">
        <v>10318098</v>
      </c>
      <c r="I1188" s="4">
        <v>40048688</v>
      </c>
      <c r="J1188" s="4">
        <v>23975625</v>
      </c>
      <c r="K1188" s="4">
        <v>12062350</v>
      </c>
    </row>
    <row r="1189" spans="1:11" x14ac:dyDescent="0.35">
      <c r="A1189" t="s">
        <v>1950</v>
      </c>
      <c r="B1189" t="s">
        <v>2121</v>
      </c>
      <c r="D1189" s="4">
        <v>5552700</v>
      </c>
      <c r="E1189" s="4">
        <v>506797</v>
      </c>
      <c r="F1189" s="4">
        <v>1101847</v>
      </c>
      <c r="G1189" s="4">
        <v>18000</v>
      </c>
      <c r="H1189" s="4">
        <v>938092</v>
      </c>
      <c r="I1189" s="4">
        <v>8117435</v>
      </c>
      <c r="J1189" s="4">
        <v>6059497</v>
      </c>
      <c r="K1189" s="4">
        <v>5552700</v>
      </c>
    </row>
    <row r="1190" spans="1:11" x14ac:dyDescent="0.35">
      <c r="A1190" t="s">
        <v>1950</v>
      </c>
      <c r="B1190" t="s">
        <v>2125</v>
      </c>
      <c r="D1190" s="4">
        <v>2249771</v>
      </c>
      <c r="E1190" s="4">
        <v>3437747</v>
      </c>
      <c r="F1190" s="4">
        <v>2786794</v>
      </c>
      <c r="H1190" s="4">
        <v>2975000</v>
      </c>
      <c r="I1190" s="4">
        <v>11449312</v>
      </c>
      <c r="J1190" s="4">
        <v>5687518</v>
      </c>
      <c r="K1190" s="4">
        <v>2249771</v>
      </c>
    </row>
    <row r="1191" spans="1:11" x14ac:dyDescent="0.35">
      <c r="A1191" t="s">
        <v>1950</v>
      </c>
      <c r="B1191" t="s">
        <v>2127</v>
      </c>
      <c r="D1191" s="4">
        <v>1600000</v>
      </c>
      <c r="H1191" s="4">
        <v>32748</v>
      </c>
      <c r="I1191" s="4">
        <v>1632748</v>
      </c>
      <c r="J1191" s="4">
        <v>1600000</v>
      </c>
      <c r="K1191" s="4">
        <v>1600000</v>
      </c>
    </row>
    <row r="1192" spans="1:11" x14ac:dyDescent="0.35">
      <c r="A1192" t="s">
        <v>1950</v>
      </c>
      <c r="B1192" t="s">
        <v>2141</v>
      </c>
      <c r="E1192" s="4">
        <v>451731</v>
      </c>
      <c r="F1192" s="4">
        <v>472820</v>
      </c>
      <c r="H1192" s="4">
        <v>1431841</v>
      </c>
      <c r="I1192" s="4">
        <v>2356391</v>
      </c>
      <c r="J1192">
        <v>451731</v>
      </c>
      <c r="K1192" s="4">
        <v>0</v>
      </c>
    </row>
    <row r="1193" spans="1:11" x14ac:dyDescent="0.35">
      <c r="A1193" t="s">
        <v>1950</v>
      </c>
      <c r="B1193" t="s">
        <v>2156</v>
      </c>
      <c r="D1193" s="4">
        <v>195853</v>
      </c>
      <c r="E1193" s="4">
        <v>496327</v>
      </c>
      <c r="F1193" s="4">
        <v>174880</v>
      </c>
      <c r="G1193" s="4">
        <v>10888</v>
      </c>
      <c r="H1193" s="4">
        <v>2559939</v>
      </c>
      <c r="I1193" s="4">
        <v>3437887</v>
      </c>
      <c r="J1193" s="4">
        <v>692180</v>
      </c>
      <c r="K1193" s="4">
        <v>195853</v>
      </c>
    </row>
    <row r="1194" spans="1:11" x14ac:dyDescent="0.35">
      <c r="A1194" t="s">
        <v>1950</v>
      </c>
      <c r="B1194" t="s">
        <v>2163</v>
      </c>
      <c r="D1194" s="4">
        <v>253306</v>
      </c>
      <c r="I1194" s="4">
        <v>253306</v>
      </c>
      <c r="J1194" s="4">
        <v>253306</v>
      </c>
      <c r="K1194" s="4">
        <v>253306</v>
      </c>
    </row>
    <row r="1195" spans="1:11" x14ac:dyDescent="0.35">
      <c r="A1195" t="s">
        <v>1950</v>
      </c>
      <c r="B1195" t="s">
        <v>2169</v>
      </c>
      <c r="H1195" s="4">
        <v>186000</v>
      </c>
      <c r="I1195" s="4">
        <v>186000</v>
      </c>
      <c r="J1195">
        <v>0</v>
      </c>
      <c r="K1195" s="4">
        <v>0</v>
      </c>
    </row>
    <row r="1196" spans="1:11" x14ac:dyDescent="0.35">
      <c r="A1196" t="s">
        <v>1950</v>
      </c>
      <c r="B1196" t="s">
        <v>2170</v>
      </c>
      <c r="D1196" s="4">
        <v>9851630</v>
      </c>
      <c r="E1196" s="4">
        <v>4892601</v>
      </c>
      <c r="F1196" s="4">
        <v>4536341</v>
      </c>
      <c r="G1196" s="4">
        <v>28888</v>
      </c>
      <c r="H1196" s="4">
        <v>8123619</v>
      </c>
      <c r="I1196" s="4">
        <v>27433079</v>
      </c>
      <c r="J1196" s="4">
        <v>14744231</v>
      </c>
      <c r="K1196" s="4">
        <v>9851630</v>
      </c>
    </row>
    <row r="1197" spans="1:11" x14ac:dyDescent="0.35">
      <c r="A1197" t="s">
        <v>765</v>
      </c>
      <c r="B1197" t="s">
        <v>2121</v>
      </c>
      <c r="D1197" s="4">
        <v>617949</v>
      </c>
      <c r="E1197" s="4">
        <v>3176364</v>
      </c>
      <c r="F1197" s="4">
        <v>1729000</v>
      </c>
      <c r="H1197" s="4">
        <v>441489</v>
      </c>
      <c r="I1197" s="4">
        <v>5964802</v>
      </c>
      <c r="J1197" s="4">
        <v>3794313</v>
      </c>
      <c r="K1197" s="4">
        <v>617949</v>
      </c>
    </row>
    <row r="1198" spans="1:11" x14ac:dyDescent="0.35">
      <c r="A1198" t="s">
        <v>765</v>
      </c>
      <c r="B1198" t="s">
        <v>2125</v>
      </c>
      <c r="D1198" s="4">
        <v>5508254</v>
      </c>
      <c r="F1198" s="4">
        <v>270270</v>
      </c>
      <c r="I1198" s="4">
        <v>5778525</v>
      </c>
      <c r="J1198" s="4">
        <v>5508254</v>
      </c>
      <c r="K1198" s="4">
        <v>5508254</v>
      </c>
    </row>
    <row r="1199" spans="1:11" x14ac:dyDescent="0.35">
      <c r="A1199" t="s">
        <v>765</v>
      </c>
      <c r="B1199" t="s">
        <v>2127</v>
      </c>
      <c r="H1199" s="4">
        <v>800000</v>
      </c>
      <c r="I1199" s="4">
        <v>800000</v>
      </c>
      <c r="J1199">
        <v>0</v>
      </c>
      <c r="K1199" s="4">
        <v>0</v>
      </c>
    </row>
    <row r="1200" spans="1:11" x14ac:dyDescent="0.35">
      <c r="A1200" t="s">
        <v>765</v>
      </c>
      <c r="B1200" t="s">
        <v>2141</v>
      </c>
      <c r="D1200" s="4">
        <v>1090087</v>
      </c>
      <c r="E1200" s="4">
        <v>160985</v>
      </c>
      <c r="H1200" s="4">
        <v>2042</v>
      </c>
      <c r="I1200" s="4">
        <v>1253113</v>
      </c>
      <c r="J1200" s="4">
        <v>1251072</v>
      </c>
      <c r="K1200" s="4">
        <v>1090087</v>
      </c>
    </row>
    <row r="1201" spans="1:11" x14ac:dyDescent="0.35">
      <c r="A1201" t="s">
        <v>765</v>
      </c>
      <c r="B1201" t="s">
        <v>2156</v>
      </c>
      <c r="D1201" s="4">
        <v>516052</v>
      </c>
      <c r="E1201" s="4">
        <v>3104</v>
      </c>
      <c r="F1201" s="4">
        <v>48220</v>
      </c>
      <c r="G1201" s="4">
        <v>979775</v>
      </c>
      <c r="H1201" s="4">
        <v>1015136</v>
      </c>
      <c r="I1201" s="4">
        <v>2562288</v>
      </c>
      <c r="J1201" s="4">
        <v>519156</v>
      </c>
      <c r="K1201" s="4">
        <v>516052</v>
      </c>
    </row>
    <row r="1202" spans="1:11" x14ac:dyDescent="0.35">
      <c r="A1202" t="s">
        <v>765</v>
      </c>
      <c r="B1202" t="s">
        <v>2163</v>
      </c>
      <c r="D1202" s="4">
        <v>418327</v>
      </c>
      <c r="I1202" s="4">
        <v>418327</v>
      </c>
      <c r="J1202" s="4">
        <v>418327</v>
      </c>
      <c r="K1202" s="4">
        <v>418327</v>
      </c>
    </row>
    <row r="1203" spans="1:11" x14ac:dyDescent="0.35">
      <c r="A1203" t="s">
        <v>765</v>
      </c>
      <c r="B1203" t="s">
        <v>2169</v>
      </c>
      <c r="G1203" s="4">
        <v>178500</v>
      </c>
      <c r="H1203" s="4">
        <v>220800</v>
      </c>
      <c r="I1203" s="4">
        <v>399300</v>
      </c>
      <c r="J1203">
        <v>0</v>
      </c>
      <c r="K1203" s="4">
        <v>0</v>
      </c>
    </row>
    <row r="1204" spans="1:11" x14ac:dyDescent="0.35">
      <c r="A1204" t="s">
        <v>765</v>
      </c>
      <c r="B1204" t="s">
        <v>2170</v>
      </c>
      <c r="D1204" s="4">
        <v>8150670</v>
      </c>
      <c r="E1204" s="4">
        <v>3340452</v>
      </c>
      <c r="F1204" s="4">
        <v>2047490</v>
      </c>
      <c r="G1204" s="4">
        <v>1158275</v>
      </c>
      <c r="H1204" s="4">
        <v>2479467</v>
      </c>
      <c r="I1204" s="4">
        <v>17176355</v>
      </c>
      <c r="J1204" s="4">
        <v>11491122</v>
      </c>
      <c r="K1204" s="4">
        <v>8150670</v>
      </c>
    </row>
    <row r="1205" spans="1:11" x14ac:dyDescent="0.35">
      <c r="A1205" t="s">
        <v>767</v>
      </c>
      <c r="B1205" t="s">
        <v>2121</v>
      </c>
      <c r="D1205" s="4">
        <v>8193874</v>
      </c>
      <c r="E1205" s="4">
        <v>21603352</v>
      </c>
      <c r="F1205" s="4">
        <v>14257600</v>
      </c>
      <c r="G1205" s="4">
        <v>2228370</v>
      </c>
      <c r="H1205" s="4">
        <v>306900</v>
      </c>
      <c r="I1205" s="4">
        <v>46590096</v>
      </c>
      <c r="J1205" s="4">
        <v>29797226</v>
      </c>
      <c r="K1205" s="4">
        <v>8193874</v>
      </c>
    </row>
    <row r="1206" spans="1:11" x14ac:dyDescent="0.35">
      <c r="A1206" t="s">
        <v>767</v>
      </c>
      <c r="B1206" t="s">
        <v>2125</v>
      </c>
      <c r="D1206" s="4">
        <v>22323326</v>
      </c>
      <c r="E1206" s="4">
        <v>1006647</v>
      </c>
      <c r="F1206" s="4">
        <v>1478288</v>
      </c>
      <c r="G1206" s="4">
        <v>37000</v>
      </c>
      <c r="H1206" s="4">
        <v>653790</v>
      </c>
      <c r="I1206" s="4">
        <v>25499051</v>
      </c>
      <c r="J1206" s="4">
        <v>23329973</v>
      </c>
      <c r="K1206" s="4">
        <v>22323326</v>
      </c>
    </row>
    <row r="1207" spans="1:11" x14ac:dyDescent="0.35">
      <c r="A1207" t="s">
        <v>767</v>
      </c>
      <c r="B1207" t="s">
        <v>2127</v>
      </c>
      <c r="F1207" s="4">
        <v>1600000</v>
      </c>
      <c r="H1207" s="4">
        <v>1665495</v>
      </c>
      <c r="I1207" s="4">
        <v>3265495</v>
      </c>
      <c r="J1207">
        <v>0</v>
      </c>
      <c r="K1207" s="4">
        <v>0</v>
      </c>
    </row>
    <row r="1208" spans="1:11" x14ac:dyDescent="0.35">
      <c r="A1208" t="s">
        <v>767</v>
      </c>
      <c r="B1208" t="s">
        <v>2141</v>
      </c>
      <c r="D1208" s="4">
        <v>1059639</v>
      </c>
      <c r="E1208" s="4">
        <v>0</v>
      </c>
      <c r="F1208" s="4">
        <v>8017</v>
      </c>
      <c r="G1208" s="4">
        <v>858051</v>
      </c>
      <c r="H1208" s="4">
        <v>2921504</v>
      </c>
      <c r="I1208" s="4">
        <v>4847211</v>
      </c>
      <c r="J1208" s="4">
        <v>1059639</v>
      </c>
      <c r="K1208" s="4">
        <v>1059639</v>
      </c>
    </row>
    <row r="1209" spans="1:11" x14ac:dyDescent="0.35">
      <c r="A1209" t="s">
        <v>767</v>
      </c>
      <c r="B1209" t="s">
        <v>2156</v>
      </c>
      <c r="D1209" s="4">
        <v>2430233</v>
      </c>
      <c r="E1209" s="4">
        <v>208119</v>
      </c>
      <c r="F1209" s="4">
        <v>6495000</v>
      </c>
      <c r="G1209" s="4">
        <v>4570433</v>
      </c>
      <c r="H1209" s="4">
        <v>4613746</v>
      </c>
      <c r="I1209" s="4">
        <v>18317532</v>
      </c>
      <c r="J1209" s="4">
        <v>2638352</v>
      </c>
      <c r="K1209" s="4">
        <v>2430233</v>
      </c>
    </row>
    <row r="1210" spans="1:11" x14ac:dyDescent="0.35">
      <c r="A1210" t="s">
        <v>767</v>
      </c>
      <c r="B1210" t="s">
        <v>2163</v>
      </c>
      <c r="D1210" s="4">
        <v>2045004</v>
      </c>
      <c r="I1210" s="4">
        <v>2045004</v>
      </c>
      <c r="J1210" s="4">
        <v>2045004</v>
      </c>
      <c r="K1210" s="4">
        <v>2045004</v>
      </c>
    </row>
    <row r="1211" spans="1:11" x14ac:dyDescent="0.35">
      <c r="A1211" t="s">
        <v>767</v>
      </c>
      <c r="B1211" t="s">
        <v>2165</v>
      </c>
      <c r="G1211" s="4">
        <v>51845</v>
      </c>
      <c r="I1211" s="4">
        <v>51845</v>
      </c>
      <c r="J1211">
        <v>0</v>
      </c>
      <c r="K1211" s="4">
        <v>0</v>
      </c>
    </row>
    <row r="1212" spans="1:11" x14ac:dyDescent="0.35">
      <c r="A1212" t="s">
        <v>767</v>
      </c>
      <c r="B1212" t="s">
        <v>2169</v>
      </c>
      <c r="D1212" s="4">
        <v>50000</v>
      </c>
      <c r="G1212" s="4">
        <v>471000</v>
      </c>
      <c r="H1212" s="4">
        <v>153600</v>
      </c>
      <c r="I1212" s="4">
        <v>674600</v>
      </c>
      <c r="J1212" s="4">
        <v>50000</v>
      </c>
      <c r="K1212" s="4">
        <v>50000</v>
      </c>
    </row>
    <row r="1213" spans="1:11" x14ac:dyDescent="0.35">
      <c r="A1213" t="s">
        <v>767</v>
      </c>
      <c r="B1213" t="s">
        <v>2170</v>
      </c>
      <c r="D1213" s="4">
        <v>36102076</v>
      </c>
      <c r="E1213" s="4">
        <v>22818119</v>
      </c>
      <c r="F1213" s="4">
        <v>23838905</v>
      </c>
      <c r="G1213" s="4">
        <v>8216699</v>
      </c>
      <c r="H1213" s="4">
        <v>10315035</v>
      </c>
      <c r="I1213" s="4">
        <v>101290834</v>
      </c>
      <c r="J1213" s="4">
        <v>58920195</v>
      </c>
      <c r="K1213" s="4">
        <v>36102076</v>
      </c>
    </row>
    <row r="1214" spans="1:11" x14ac:dyDescent="0.35">
      <c r="A1214" t="s">
        <v>772</v>
      </c>
      <c r="B1214" t="s">
        <v>2121</v>
      </c>
      <c r="D1214" s="4">
        <v>15896693</v>
      </c>
      <c r="E1214" s="4">
        <v>6706583</v>
      </c>
      <c r="F1214" s="4">
        <v>7948671</v>
      </c>
      <c r="H1214" s="4">
        <v>625840</v>
      </c>
      <c r="I1214" s="4">
        <v>31177788</v>
      </c>
      <c r="J1214" s="4">
        <v>22603276</v>
      </c>
      <c r="K1214" s="4">
        <v>15896693</v>
      </c>
    </row>
    <row r="1215" spans="1:11" x14ac:dyDescent="0.35">
      <c r="A1215" t="s">
        <v>772</v>
      </c>
      <c r="B1215" t="s">
        <v>2125</v>
      </c>
      <c r="D1215" s="4">
        <v>20268438</v>
      </c>
      <c r="E1215" s="4">
        <v>3850000</v>
      </c>
      <c r="F1215" s="4">
        <v>2409189</v>
      </c>
      <c r="I1215" s="4">
        <v>26527627</v>
      </c>
      <c r="J1215" s="4">
        <v>24118438</v>
      </c>
      <c r="K1215" s="4">
        <v>20268438</v>
      </c>
    </row>
    <row r="1216" spans="1:11" x14ac:dyDescent="0.35">
      <c r="A1216" t="s">
        <v>772</v>
      </c>
      <c r="B1216" t="s">
        <v>2127</v>
      </c>
      <c r="E1216" s="4">
        <v>7900000</v>
      </c>
      <c r="I1216" s="4">
        <v>7900000</v>
      </c>
      <c r="J1216">
        <v>7900000</v>
      </c>
      <c r="K1216" s="4">
        <v>0</v>
      </c>
    </row>
    <row r="1217" spans="1:11" x14ac:dyDescent="0.35">
      <c r="A1217" t="s">
        <v>772</v>
      </c>
      <c r="B1217" t="s">
        <v>2141</v>
      </c>
      <c r="D1217" s="4">
        <v>2492083</v>
      </c>
      <c r="E1217" s="4">
        <v>1175471</v>
      </c>
      <c r="F1217" s="4">
        <v>3829029</v>
      </c>
      <c r="G1217" s="4">
        <v>7020</v>
      </c>
      <c r="H1217" s="4">
        <v>533757</v>
      </c>
      <c r="I1217" s="4">
        <v>8037360</v>
      </c>
      <c r="J1217" s="4">
        <v>3667554</v>
      </c>
      <c r="K1217" s="4">
        <v>2492083</v>
      </c>
    </row>
    <row r="1218" spans="1:11" x14ac:dyDescent="0.35">
      <c r="A1218" t="s">
        <v>772</v>
      </c>
      <c r="B1218" t="s">
        <v>2156</v>
      </c>
      <c r="D1218" s="4">
        <v>4826739</v>
      </c>
      <c r="E1218" s="4">
        <v>68364</v>
      </c>
      <c r="F1218" s="4">
        <v>594675</v>
      </c>
      <c r="G1218" s="4">
        <v>87842</v>
      </c>
      <c r="H1218" s="4">
        <v>12779333</v>
      </c>
      <c r="I1218" s="4">
        <v>18356952</v>
      </c>
      <c r="J1218" s="4">
        <v>4895103</v>
      </c>
      <c r="K1218" s="4">
        <v>4826739</v>
      </c>
    </row>
    <row r="1219" spans="1:11" x14ac:dyDescent="0.35">
      <c r="A1219" t="s">
        <v>772</v>
      </c>
      <c r="B1219" t="s">
        <v>2163</v>
      </c>
      <c r="D1219" s="4">
        <v>2880807</v>
      </c>
      <c r="E1219" s="4">
        <v>140299</v>
      </c>
      <c r="I1219" s="4">
        <v>3021106</v>
      </c>
      <c r="J1219" s="4">
        <v>3021106</v>
      </c>
      <c r="K1219" s="4">
        <v>2880807</v>
      </c>
    </row>
    <row r="1220" spans="1:11" x14ac:dyDescent="0.35">
      <c r="A1220" t="s">
        <v>772</v>
      </c>
      <c r="B1220" t="s">
        <v>2165</v>
      </c>
      <c r="D1220" s="4">
        <v>160249</v>
      </c>
      <c r="I1220" s="4">
        <v>160249</v>
      </c>
      <c r="J1220" s="4">
        <v>160249</v>
      </c>
      <c r="K1220" s="4">
        <v>160249</v>
      </c>
    </row>
    <row r="1221" spans="1:11" x14ac:dyDescent="0.35">
      <c r="A1221" t="s">
        <v>772</v>
      </c>
      <c r="B1221" t="s">
        <v>2169</v>
      </c>
      <c r="H1221" s="4">
        <v>285000</v>
      </c>
      <c r="I1221" s="4">
        <v>285000</v>
      </c>
      <c r="J1221">
        <v>0</v>
      </c>
      <c r="K1221" s="4">
        <v>0</v>
      </c>
    </row>
    <row r="1222" spans="1:11" x14ac:dyDescent="0.35">
      <c r="A1222" t="s">
        <v>772</v>
      </c>
      <c r="B1222" t="s">
        <v>2170</v>
      </c>
      <c r="D1222" s="4">
        <v>46525009</v>
      </c>
      <c r="E1222" s="4">
        <v>19840718</v>
      </c>
      <c r="F1222" s="4">
        <v>14781565</v>
      </c>
      <c r="G1222" s="4">
        <v>94861</v>
      </c>
      <c r="H1222" s="4">
        <v>14223930</v>
      </c>
      <c r="I1222" s="4">
        <v>95466082</v>
      </c>
      <c r="J1222" s="4">
        <v>66365727</v>
      </c>
      <c r="K1222" s="4">
        <v>46525009</v>
      </c>
    </row>
    <row r="1223" spans="1:11" x14ac:dyDescent="0.35">
      <c r="A1223" t="s">
        <v>776</v>
      </c>
      <c r="B1223" t="s">
        <v>2121</v>
      </c>
      <c r="D1223" s="4">
        <v>23372056</v>
      </c>
      <c r="E1223" s="4">
        <v>26216105</v>
      </c>
      <c r="F1223" s="4">
        <v>25099069</v>
      </c>
      <c r="G1223" s="4">
        <v>291018</v>
      </c>
      <c r="H1223" s="4">
        <v>381600</v>
      </c>
      <c r="I1223" s="4">
        <v>75359848</v>
      </c>
      <c r="J1223" s="4">
        <v>49588161</v>
      </c>
      <c r="K1223" s="4">
        <v>23372056</v>
      </c>
    </row>
    <row r="1224" spans="1:11" x14ac:dyDescent="0.35">
      <c r="A1224" t="s">
        <v>776</v>
      </c>
      <c r="B1224" t="s">
        <v>2125</v>
      </c>
      <c r="D1224" s="4">
        <v>47072166</v>
      </c>
      <c r="F1224" s="4">
        <v>9567841</v>
      </c>
      <c r="I1224" s="4">
        <v>56640007</v>
      </c>
      <c r="J1224" s="4">
        <v>47072166</v>
      </c>
      <c r="K1224" s="4">
        <v>47072166</v>
      </c>
    </row>
    <row r="1225" spans="1:11" x14ac:dyDescent="0.35">
      <c r="A1225" t="s">
        <v>776</v>
      </c>
      <c r="B1225" t="s">
        <v>2127</v>
      </c>
      <c r="D1225" s="4">
        <v>16000000</v>
      </c>
      <c r="I1225" s="4">
        <v>16000000</v>
      </c>
      <c r="J1225" s="4">
        <v>16000000</v>
      </c>
      <c r="K1225" s="4">
        <v>16000000</v>
      </c>
    </row>
    <row r="1226" spans="1:11" x14ac:dyDescent="0.35">
      <c r="A1226" t="s">
        <v>776</v>
      </c>
      <c r="B1226" t="s">
        <v>2141</v>
      </c>
      <c r="D1226" s="4">
        <v>12030531</v>
      </c>
      <c r="E1226" s="4">
        <v>248876</v>
      </c>
      <c r="F1226" s="4">
        <v>247647</v>
      </c>
      <c r="H1226" s="4">
        <v>416733</v>
      </c>
      <c r="I1226" s="4">
        <v>12943787</v>
      </c>
      <c r="J1226" s="4">
        <v>12279407</v>
      </c>
      <c r="K1226" s="4">
        <v>12030531</v>
      </c>
    </row>
    <row r="1227" spans="1:11" x14ac:dyDescent="0.35">
      <c r="A1227" t="s">
        <v>776</v>
      </c>
      <c r="B1227" t="s">
        <v>2156</v>
      </c>
      <c r="D1227" s="4">
        <v>9483429</v>
      </c>
      <c r="E1227" s="4">
        <v>7898059</v>
      </c>
      <c r="F1227" s="4">
        <v>65840</v>
      </c>
      <c r="G1227" s="4">
        <v>514832</v>
      </c>
      <c r="H1227" s="4">
        <v>8330171</v>
      </c>
      <c r="I1227" s="4">
        <v>26292332</v>
      </c>
      <c r="J1227" s="4">
        <v>17381488</v>
      </c>
      <c r="K1227" s="4">
        <v>9483429</v>
      </c>
    </row>
    <row r="1228" spans="1:11" x14ac:dyDescent="0.35">
      <c r="A1228" t="s">
        <v>776</v>
      </c>
      <c r="B1228" t="s">
        <v>2163</v>
      </c>
      <c r="D1228" s="4">
        <v>6399762</v>
      </c>
      <c r="F1228" s="4">
        <v>184590</v>
      </c>
      <c r="I1228" s="4">
        <v>6584351</v>
      </c>
      <c r="J1228" s="4">
        <v>6399762</v>
      </c>
      <c r="K1228" s="4">
        <v>6399762</v>
      </c>
    </row>
    <row r="1229" spans="1:11" x14ac:dyDescent="0.35">
      <c r="A1229" t="s">
        <v>776</v>
      </c>
      <c r="B1229" t="s">
        <v>2165</v>
      </c>
      <c r="D1229" s="4">
        <v>155536</v>
      </c>
      <c r="I1229" s="4">
        <v>155536</v>
      </c>
      <c r="J1229" s="4">
        <v>155536</v>
      </c>
      <c r="K1229" s="4">
        <v>155536</v>
      </c>
    </row>
    <row r="1230" spans="1:11" x14ac:dyDescent="0.35">
      <c r="A1230" t="s">
        <v>776</v>
      </c>
      <c r="B1230" t="s">
        <v>2169</v>
      </c>
      <c r="E1230" s="4">
        <v>2760000</v>
      </c>
      <c r="H1230" s="4">
        <v>480000</v>
      </c>
      <c r="I1230" s="4">
        <v>3240000</v>
      </c>
      <c r="J1230">
        <v>2760000</v>
      </c>
      <c r="K1230" s="4">
        <v>0</v>
      </c>
    </row>
    <row r="1231" spans="1:11" x14ac:dyDescent="0.35">
      <c r="A1231" t="s">
        <v>776</v>
      </c>
      <c r="B1231" t="s">
        <v>2170</v>
      </c>
      <c r="D1231" s="4">
        <v>114513479</v>
      </c>
      <c r="E1231" s="4">
        <v>37123040</v>
      </c>
      <c r="F1231" s="4">
        <v>35164987</v>
      </c>
      <c r="G1231" s="4">
        <v>805851</v>
      </c>
      <c r="H1231" s="4">
        <v>9608504</v>
      </c>
      <c r="I1231" s="4">
        <v>197215861</v>
      </c>
      <c r="J1231" s="4">
        <v>151636519</v>
      </c>
      <c r="K1231" s="4">
        <v>114513479</v>
      </c>
    </row>
    <row r="1232" spans="1:11" x14ac:dyDescent="0.35">
      <c r="A1232" t="s">
        <v>779</v>
      </c>
      <c r="B1232" t="s">
        <v>2121</v>
      </c>
      <c r="D1232" s="4">
        <v>11285274</v>
      </c>
      <c r="E1232" s="4">
        <v>232697</v>
      </c>
      <c r="F1232" s="4">
        <v>2434722</v>
      </c>
      <c r="G1232" s="4">
        <v>1317816</v>
      </c>
      <c r="H1232" s="4">
        <v>206916</v>
      </c>
      <c r="I1232" s="4">
        <v>15477425</v>
      </c>
      <c r="J1232" s="4">
        <v>11517971</v>
      </c>
      <c r="K1232" s="4">
        <v>11285274</v>
      </c>
    </row>
    <row r="1233" spans="1:11" x14ac:dyDescent="0.35">
      <c r="A1233" t="s">
        <v>779</v>
      </c>
      <c r="B1233" t="s">
        <v>2125</v>
      </c>
      <c r="D1233" s="4">
        <v>4382500</v>
      </c>
      <c r="F1233" s="4">
        <v>323182</v>
      </c>
      <c r="G1233" s="4">
        <v>8293443</v>
      </c>
      <c r="H1233" s="4">
        <v>1901268</v>
      </c>
      <c r="I1233" s="4">
        <v>14900392</v>
      </c>
      <c r="J1233" s="4">
        <v>4382500</v>
      </c>
      <c r="K1233" s="4">
        <v>4382500</v>
      </c>
    </row>
    <row r="1234" spans="1:11" x14ac:dyDescent="0.35">
      <c r="A1234" t="s">
        <v>779</v>
      </c>
      <c r="B1234" t="s">
        <v>2141</v>
      </c>
      <c r="D1234" s="4">
        <v>963640</v>
      </c>
      <c r="E1234" s="4">
        <v>137802</v>
      </c>
      <c r="F1234" s="4">
        <v>2161603</v>
      </c>
      <c r="G1234" s="4">
        <v>34277</v>
      </c>
      <c r="H1234" s="4">
        <v>406077</v>
      </c>
      <c r="I1234" s="4">
        <v>3703399</v>
      </c>
      <c r="J1234" s="4">
        <v>1101442</v>
      </c>
      <c r="K1234" s="4">
        <v>963640</v>
      </c>
    </row>
    <row r="1235" spans="1:11" x14ac:dyDescent="0.35">
      <c r="A1235" t="s">
        <v>779</v>
      </c>
      <c r="B1235" t="s">
        <v>2156</v>
      </c>
      <c r="D1235" s="4">
        <v>161810</v>
      </c>
      <c r="E1235" s="4">
        <v>0</v>
      </c>
      <c r="F1235" s="4">
        <v>341352</v>
      </c>
      <c r="G1235" s="4">
        <v>2217</v>
      </c>
      <c r="H1235" s="4">
        <v>5670954</v>
      </c>
      <c r="I1235" s="4">
        <v>6176334</v>
      </c>
      <c r="J1235" s="4">
        <v>161810</v>
      </c>
      <c r="K1235" s="4">
        <v>161810</v>
      </c>
    </row>
    <row r="1236" spans="1:11" x14ac:dyDescent="0.35">
      <c r="A1236" t="s">
        <v>779</v>
      </c>
      <c r="B1236" t="s">
        <v>2163</v>
      </c>
      <c r="D1236" s="4">
        <v>1308374</v>
      </c>
      <c r="F1236" s="4">
        <v>28610</v>
      </c>
      <c r="I1236" s="4">
        <v>1336984</v>
      </c>
      <c r="J1236" s="4">
        <v>1308374</v>
      </c>
      <c r="K1236" s="4">
        <v>1308374</v>
      </c>
    </row>
    <row r="1237" spans="1:11" x14ac:dyDescent="0.35">
      <c r="A1237" t="s">
        <v>779</v>
      </c>
      <c r="B1237" t="s">
        <v>2165</v>
      </c>
      <c r="D1237" s="4">
        <v>18853</v>
      </c>
      <c r="I1237" s="4">
        <v>18853</v>
      </c>
      <c r="J1237" s="4">
        <v>18853</v>
      </c>
      <c r="K1237" s="4">
        <v>18853</v>
      </c>
    </row>
    <row r="1238" spans="1:11" x14ac:dyDescent="0.35">
      <c r="A1238" t="s">
        <v>779</v>
      </c>
      <c r="B1238" t="s">
        <v>2169</v>
      </c>
      <c r="H1238" s="4">
        <v>1069500</v>
      </c>
      <c r="I1238" s="4">
        <v>1069500</v>
      </c>
      <c r="J1238">
        <v>0</v>
      </c>
      <c r="K1238" s="4">
        <v>0</v>
      </c>
    </row>
    <row r="1239" spans="1:11" x14ac:dyDescent="0.35">
      <c r="A1239" t="s">
        <v>779</v>
      </c>
      <c r="B1239" t="s">
        <v>2170</v>
      </c>
      <c r="D1239" s="4">
        <v>18120451</v>
      </c>
      <c r="E1239" s="4">
        <v>370499</v>
      </c>
      <c r="F1239" s="4">
        <v>5289469</v>
      </c>
      <c r="G1239" s="4">
        <v>9647752</v>
      </c>
      <c r="H1239" s="4">
        <v>9254715</v>
      </c>
      <c r="I1239" s="4">
        <v>42682887</v>
      </c>
      <c r="J1239" s="4">
        <v>18490950</v>
      </c>
      <c r="K1239" s="4">
        <v>18120451</v>
      </c>
    </row>
    <row r="1240" spans="1:11" x14ac:dyDescent="0.35">
      <c r="A1240" t="s">
        <v>782</v>
      </c>
      <c r="B1240" t="s">
        <v>2121</v>
      </c>
      <c r="D1240" s="4">
        <v>12321168</v>
      </c>
      <c r="E1240" s="4">
        <v>186254</v>
      </c>
      <c r="F1240" s="4">
        <v>7370582</v>
      </c>
      <c r="G1240" s="4">
        <v>145509</v>
      </c>
      <c r="H1240" s="4">
        <v>158400</v>
      </c>
      <c r="I1240" s="4">
        <v>20181914</v>
      </c>
      <c r="J1240" s="4">
        <v>12507422</v>
      </c>
      <c r="K1240" s="4">
        <v>12321168</v>
      </c>
    </row>
    <row r="1241" spans="1:11" x14ac:dyDescent="0.35">
      <c r="A1241" t="s">
        <v>782</v>
      </c>
      <c r="B1241" t="s">
        <v>2125</v>
      </c>
      <c r="D1241" s="4">
        <v>18072421</v>
      </c>
      <c r="E1241" s="4">
        <v>642178</v>
      </c>
      <c r="F1241" s="4">
        <v>1423440</v>
      </c>
      <c r="I1241" s="4">
        <v>20138039</v>
      </c>
      <c r="J1241" s="4">
        <v>18714599</v>
      </c>
      <c r="K1241" s="4">
        <v>18072421</v>
      </c>
    </row>
    <row r="1242" spans="1:11" x14ac:dyDescent="0.35">
      <c r="A1242" t="s">
        <v>782</v>
      </c>
      <c r="B1242" t="s">
        <v>2141</v>
      </c>
      <c r="D1242" s="4">
        <v>2235</v>
      </c>
      <c r="E1242" s="4">
        <v>12250</v>
      </c>
      <c r="F1242" s="4">
        <v>1363625</v>
      </c>
      <c r="H1242" s="4">
        <v>3177422</v>
      </c>
      <c r="I1242" s="4">
        <v>4555532</v>
      </c>
      <c r="J1242" s="4">
        <v>14485</v>
      </c>
      <c r="K1242" s="4">
        <v>2235</v>
      </c>
    </row>
    <row r="1243" spans="1:11" x14ac:dyDescent="0.35">
      <c r="A1243" t="s">
        <v>782</v>
      </c>
      <c r="B1243" t="s">
        <v>2156</v>
      </c>
      <c r="D1243" s="4">
        <v>785345</v>
      </c>
      <c r="E1243" s="4">
        <v>3385202</v>
      </c>
      <c r="F1243" s="4">
        <v>612081</v>
      </c>
      <c r="G1243" s="4">
        <v>126000</v>
      </c>
      <c r="H1243" s="4">
        <v>6082844</v>
      </c>
      <c r="I1243" s="4">
        <v>10991472</v>
      </c>
      <c r="J1243" s="4">
        <v>4170547</v>
      </c>
      <c r="K1243" s="4">
        <v>785345</v>
      </c>
    </row>
    <row r="1244" spans="1:11" x14ac:dyDescent="0.35">
      <c r="A1244" t="s">
        <v>782</v>
      </c>
      <c r="B1244" t="s">
        <v>2163</v>
      </c>
      <c r="D1244" s="4">
        <v>1907094</v>
      </c>
      <c r="I1244" s="4">
        <v>1907094</v>
      </c>
      <c r="J1244" s="4">
        <v>1907094</v>
      </c>
      <c r="K1244" s="4">
        <v>1907094</v>
      </c>
    </row>
    <row r="1245" spans="1:11" x14ac:dyDescent="0.35">
      <c r="A1245" t="s">
        <v>782</v>
      </c>
      <c r="B1245" t="s">
        <v>2165</v>
      </c>
      <c r="D1245" s="4">
        <v>2588</v>
      </c>
      <c r="F1245" s="4">
        <v>65985</v>
      </c>
      <c r="I1245" s="4">
        <v>68573</v>
      </c>
      <c r="J1245" s="4">
        <v>2588</v>
      </c>
      <c r="K1245" s="4">
        <v>2588</v>
      </c>
    </row>
    <row r="1246" spans="1:11" x14ac:dyDescent="0.35">
      <c r="A1246" t="s">
        <v>782</v>
      </c>
      <c r="B1246" t="s">
        <v>2169</v>
      </c>
      <c r="H1246" s="4">
        <v>732900</v>
      </c>
      <c r="I1246" s="4">
        <v>732900</v>
      </c>
      <c r="J1246">
        <v>0</v>
      </c>
      <c r="K1246" s="4">
        <v>0</v>
      </c>
    </row>
    <row r="1247" spans="1:11" x14ac:dyDescent="0.35">
      <c r="A1247" t="s">
        <v>782</v>
      </c>
      <c r="B1247" t="s">
        <v>2170</v>
      </c>
      <c r="D1247" s="4">
        <v>33090851</v>
      </c>
      <c r="E1247" s="4">
        <v>4225884</v>
      </c>
      <c r="F1247" s="4">
        <v>10835714</v>
      </c>
      <c r="G1247" s="4">
        <v>271509</v>
      </c>
      <c r="H1247" s="4">
        <v>10151566</v>
      </c>
      <c r="I1247" s="4">
        <v>58575524</v>
      </c>
      <c r="J1247" s="4">
        <v>37316735</v>
      </c>
      <c r="K1247" s="4">
        <v>33090851</v>
      </c>
    </row>
    <row r="1248" spans="1:11" x14ac:dyDescent="0.35">
      <c r="A1248" t="s">
        <v>786</v>
      </c>
      <c r="B1248" t="s">
        <v>2121</v>
      </c>
      <c r="D1248" s="4">
        <v>30005850</v>
      </c>
      <c r="E1248" s="4">
        <v>6381322</v>
      </c>
      <c r="F1248" s="4">
        <v>14767504</v>
      </c>
      <c r="G1248" s="4">
        <v>710916</v>
      </c>
      <c r="H1248" s="4">
        <v>394650</v>
      </c>
      <c r="I1248" s="4">
        <v>52260243</v>
      </c>
      <c r="J1248" s="4">
        <v>36387172</v>
      </c>
      <c r="K1248" s="4">
        <v>30005850</v>
      </c>
    </row>
    <row r="1249" spans="1:11" x14ac:dyDescent="0.35">
      <c r="A1249" t="s">
        <v>786</v>
      </c>
      <c r="B1249" t="s">
        <v>2125</v>
      </c>
      <c r="D1249" s="4">
        <v>28133603</v>
      </c>
      <c r="F1249" s="4">
        <v>1803613</v>
      </c>
      <c r="G1249" s="4">
        <v>2185355</v>
      </c>
      <c r="I1249" s="4">
        <v>32122571</v>
      </c>
      <c r="J1249" s="4">
        <v>28133603</v>
      </c>
      <c r="K1249" s="4">
        <v>28133603</v>
      </c>
    </row>
    <row r="1250" spans="1:11" x14ac:dyDescent="0.35">
      <c r="A1250" t="s">
        <v>786</v>
      </c>
      <c r="B1250" t="s">
        <v>2127</v>
      </c>
      <c r="G1250" s="4">
        <v>4800000</v>
      </c>
      <c r="I1250" s="4">
        <v>4800000</v>
      </c>
      <c r="J1250">
        <v>0</v>
      </c>
      <c r="K1250" s="4">
        <v>0</v>
      </c>
    </row>
    <row r="1251" spans="1:11" x14ac:dyDescent="0.35">
      <c r="A1251" t="s">
        <v>786</v>
      </c>
      <c r="B1251" t="s">
        <v>2141</v>
      </c>
      <c r="D1251" s="4">
        <v>1530986</v>
      </c>
      <c r="E1251" s="4">
        <v>301375</v>
      </c>
      <c r="F1251" s="4">
        <v>407918</v>
      </c>
      <c r="G1251" s="4">
        <v>968229</v>
      </c>
      <c r="H1251" s="4">
        <v>2176400</v>
      </c>
      <c r="I1251" s="4">
        <v>5384908</v>
      </c>
      <c r="J1251" s="4">
        <v>1832361</v>
      </c>
      <c r="K1251" s="4">
        <v>1530986</v>
      </c>
    </row>
    <row r="1252" spans="1:11" x14ac:dyDescent="0.35">
      <c r="A1252" t="s">
        <v>786</v>
      </c>
      <c r="B1252" t="s">
        <v>2156</v>
      </c>
      <c r="D1252" s="4">
        <v>842852</v>
      </c>
      <c r="E1252" s="4">
        <v>23057</v>
      </c>
      <c r="G1252" s="4">
        <v>9553456</v>
      </c>
      <c r="H1252" s="4">
        <v>9608740</v>
      </c>
      <c r="I1252" s="4">
        <v>20028104</v>
      </c>
      <c r="J1252" s="4">
        <v>865909</v>
      </c>
      <c r="K1252" s="4">
        <v>842852</v>
      </c>
    </row>
    <row r="1253" spans="1:11" x14ac:dyDescent="0.35">
      <c r="A1253" t="s">
        <v>786</v>
      </c>
      <c r="B1253" t="s">
        <v>2163</v>
      </c>
      <c r="D1253" s="4">
        <v>4857492</v>
      </c>
      <c r="I1253" s="4">
        <v>4857492</v>
      </c>
      <c r="J1253" s="4">
        <v>4857492</v>
      </c>
      <c r="K1253" s="4">
        <v>4857492</v>
      </c>
    </row>
    <row r="1254" spans="1:11" x14ac:dyDescent="0.35">
      <c r="A1254" t="s">
        <v>786</v>
      </c>
      <c r="B1254" t="s">
        <v>2165</v>
      </c>
      <c r="D1254" s="4">
        <v>183815</v>
      </c>
      <c r="I1254" s="4">
        <v>183815</v>
      </c>
      <c r="J1254" s="4">
        <v>183815</v>
      </c>
      <c r="K1254" s="4">
        <v>183815</v>
      </c>
    </row>
    <row r="1255" spans="1:11" x14ac:dyDescent="0.35">
      <c r="A1255" t="s">
        <v>786</v>
      </c>
      <c r="B1255" t="s">
        <v>2169</v>
      </c>
      <c r="D1255" s="4">
        <v>125000</v>
      </c>
      <c r="G1255" s="4">
        <v>2475000</v>
      </c>
      <c r="H1255" s="4">
        <v>576000</v>
      </c>
      <c r="I1255" s="4">
        <v>3176000</v>
      </c>
      <c r="J1255" s="4">
        <v>125000</v>
      </c>
      <c r="K1255" s="4">
        <v>125000</v>
      </c>
    </row>
    <row r="1256" spans="1:11" x14ac:dyDescent="0.35">
      <c r="A1256" t="s">
        <v>786</v>
      </c>
      <c r="B1256" t="s">
        <v>2170</v>
      </c>
      <c r="D1256" s="4">
        <v>65679598</v>
      </c>
      <c r="E1256" s="4">
        <v>6705753</v>
      </c>
      <c r="F1256" s="4">
        <v>16979035</v>
      </c>
      <c r="G1256" s="4">
        <v>20692957</v>
      </c>
      <c r="H1256" s="4">
        <v>12755790</v>
      </c>
      <c r="I1256" s="4">
        <v>122813133</v>
      </c>
      <c r="J1256" s="4">
        <v>72385351</v>
      </c>
      <c r="K1256" s="4">
        <v>65679598</v>
      </c>
    </row>
    <row r="1257" spans="1:11" x14ac:dyDescent="0.35">
      <c r="A1257" t="s">
        <v>789</v>
      </c>
      <c r="B1257" t="s">
        <v>2121</v>
      </c>
      <c r="D1257" s="4">
        <v>7271232</v>
      </c>
      <c r="E1257" s="4">
        <v>374132</v>
      </c>
      <c r="F1257" s="4">
        <v>4142464</v>
      </c>
      <c r="G1257" s="4">
        <v>1804053</v>
      </c>
      <c r="H1257" s="4">
        <v>293742</v>
      </c>
      <c r="I1257" s="4">
        <v>13885623</v>
      </c>
      <c r="J1257" s="4">
        <v>7645364</v>
      </c>
      <c r="K1257" s="4">
        <v>7271232</v>
      </c>
    </row>
    <row r="1258" spans="1:11" x14ac:dyDescent="0.35">
      <c r="A1258" t="s">
        <v>789</v>
      </c>
      <c r="B1258" t="s">
        <v>2125</v>
      </c>
      <c r="D1258" s="4">
        <v>23746411</v>
      </c>
      <c r="E1258" s="4">
        <v>239743</v>
      </c>
      <c r="F1258" s="4">
        <v>202703</v>
      </c>
      <c r="G1258" s="4">
        <v>1589222</v>
      </c>
      <c r="H1258" s="4">
        <v>15922</v>
      </c>
      <c r="I1258" s="4">
        <v>25794001</v>
      </c>
      <c r="J1258" s="4">
        <v>23986154</v>
      </c>
      <c r="K1258" s="4">
        <v>23746411</v>
      </c>
    </row>
    <row r="1259" spans="1:11" x14ac:dyDescent="0.35">
      <c r="A1259" t="s">
        <v>789</v>
      </c>
      <c r="B1259" t="s">
        <v>2127</v>
      </c>
      <c r="H1259" s="4">
        <v>832748</v>
      </c>
      <c r="I1259" s="4">
        <v>832748</v>
      </c>
      <c r="J1259">
        <v>0</v>
      </c>
      <c r="K1259" s="4">
        <v>0</v>
      </c>
    </row>
    <row r="1260" spans="1:11" x14ac:dyDescent="0.35">
      <c r="A1260" t="s">
        <v>789</v>
      </c>
      <c r="B1260" t="s">
        <v>2141</v>
      </c>
      <c r="D1260" s="4">
        <v>35871</v>
      </c>
      <c r="E1260" s="4">
        <v>1153719</v>
      </c>
      <c r="G1260" s="4">
        <v>1901771</v>
      </c>
      <c r="H1260" s="4">
        <v>27655</v>
      </c>
      <c r="I1260" s="4">
        <v>3119017</v>
      </c>
      <c r="J1260" s="4">
        <v>1189590</v>
      </c>
      <c r="K1260" s="4">
        <v>35871</v>
      </c>
    </row>
    <row r="1261" spans="1:11" x14ac:dyDescent="0.35">
      <c r="A1261" t="s">
        <v>789</v>
      </c>
      <c r="B1261" t="s">
        <v>2156</v>
      </c>
      <c r="D1261" s="4">
        <v>808426</v>
      </c>
      <c r="E1261" s="4">
        <v>9000</v>
      </c>
      <c r="F1261" s="4">
        <v>9000</v>
      </c>
      <c r="G1261" s="4">
        <v>105308</v>
      </c>
      <c r="H1261" s="4">
        <v>5564856</v>
      </c>
      <c r="I1261" s="4">
        <v>6496590</v>
      </c>
      <c r="J1261" s="4">
        <v>817426</v>
      </c>
      <c r="K1261" s="4">
        <v>808426</v>
      </c>
    </row>
    <row r="1262" spans="1:11" x14ac:dyDescent="0.35">
      <c r="A1262" t="s">
        <v>789</v>
      </c>
      <c r="B1262" t="s">
        <v>2163</v>
      </c>
      <c r="D1262" s="4">
        <v>503580</v>
      </c>
      <c r="E1262" s="4">
        <v>85280</v>
      </c>
      <c r="I1262" s="4">
        <v>588860</v>
      </c>
      <c r="J1262" s="4">
        <v>588860</v>
      </c>
      <c r="K1262" s="4">
        <v>503580</v>
      </c>
    </row>
    <row r="1263" spans="1:11" x14ac:dyDescent="0.35">
      <c r="A1263" t="s">
        <v>789</v>
      </c>
      <c r="B1263" t="s">
        <v>2169</v>
      </c>
      <c r="H1263" s="4">
        <v>916800</v>
      </c>
      <c r="I1263" s="4">
        <v>916800</v>
      </c>
      <c r="J1263">
        <v>0</v>
      </c>
      <c r="K1263" s="4">
        <v>0</v>
      </c>
    </row>
    <row r="1264" spans="1:11" x14ac:dyDescent="0.35">
      <c r="A1264" t="s">
        <v>789</v>
      </c>
      <c r="B1264" t="s">
        <v>2170</v>
      </c>
      <c r="D1264" s="4">
        <v>32365520</v>
      </c>
      <c r="E1264" s="4">
        <v>1861874</v>
      </c>
      <c r="F1264" s="4">
        <v>4354166</v>
      </c>
      <c r="G1264" s="4">
        <v>5400355</v>
      </c>
      <c r="H1264" s="4">
        <v>7651723</v>
      </c>
      <c r="I1264" s="4">
        <v>51633639</v>
      </c>
      <c r="J1264" s="4">
        <v>34227394</v>
      </c>
      <c r="K1264" s="4">
        <v>32365520</v>
      </c>
    </row>
    <row r="1265" spans="1:11" x14ac:dyDescent="0.35">
      <c r="A1265" t="s">
        <v>795</v>
      </c>
      <c r="B1265" t="s">
        <v>2121</v>
      </c>
      <c r="D1265" s="4">
        <v>14401917</v>
      </c>
      <c r="E1265" s="4">
        <v>911147</v>
      </c>
      <c r="F1265" s="4">
        <v>5559400</v>
      </c>
      <c r="H1265" s="4">
        <v>110250</v>
      </c>
      <c r="I1265" s="4">
        <v>20982714</v>
      </c>
      <c r="J1265" s="4">
        <v>15313064</v>
      </c>
      <c r="K1265" s="4">
        <v>14401917</v>
      </c>
    </row>
    <row r="1266" spans="1:11" x14ac:dyDescent="0.35">
      <c r="A1266" t="s">
        <v>795</v>
      </c>
      <c r="B1266" t="s">
        <v>2125</v>
      </c>
      <c r="D1266" s="4">
        <v>12226883</v>
      </c>
      <c r="E1266" s="4">
        <v>4210</v>
      </c>
      <c r="F1266" s="4">
        <v>67568</v>
      </c>
      <c r="H1266" s="4">
        <v>30000</v>
      </c>
      <c r="I1266" s="4">
        <v>12328661</v>
      </c>
      <c r="J1266" s="4">
        <v>12231093</v>
      </c>
      <c r="K1266" s="4">
        <v>12226883</v>
      </c>
    </row>
    <row r="1267" spans="1:11" x14ac:dyDescent="0.35">
      <c r="A1267" t="s">
        <v>795</v>
      </c>
      <c r="B1267" t="s">
        <v>2127</v>
      </c>
      <c r="D1267" s="4">
        <v>12080</v>
      </c>
      <c r="E1267" s="4">
        <v>1600000</v>
      </c>
      <c r="I1267" s="4">
        <v>1612080</v>
      </c>
      <c r="J1267" s="4">
        <v>1612080</v>
      </c>
      <c r="K1267" s="4">
        <v>12080</v>
      </c>
    </row>
    <row r="1268" spans="1:11" x14ac:dyDescent="0.35">
      <c r="A1268" t="s">
        <v>795</v>
      </c>
      <c r="B1268" t="s">
        <v>2141</v>
      </c>
      <c r="D1268" s="4">
        <v>1222871</v>
      </c>
      <c r="H1268" s="4">
        <v>168435</v>
      </c>
      <c r="I1268" s="4">
        <v>1391305</v>
      </c>
      <c r="J1268" s="4">
        <v>1222871</v>
      </c>
      <c r="K1268" s="4">
        <v>1222871</v>
      </c>
    </row>
    <row r="1269" spans="1:11" x14ac:dyDescent="0.35">
      <c r="A1269" t="s">
        <v>795</v>
      </c>
      <c r="B1269" t="s">
        <v>2156</v>
      </c>
      <c r="D1269" s="4">
        <v>70530</v>
      </c>
      <c r="E1269" s="4">
        <v>2206360</v>
      </c>
      <c r="F1269" s="4">
        <v>4500</v>
      </c>
      <c r="H1269" s="4">
        <v>2205272</v>
      </c>
      <c r="I1269" s="4">
        <v>4486662</v>
      </c>
      <c r="J1269" s="4">
        <v>2276890</v>
      </c>
      <c r="K1269" s="4">
        <v>70530</v>
      </c>
    </row>
    <row r="1270" spans="1:11" x14ac:dyDescent="0.35">
      <c r="A1270" t="s">
        <v>795</v>
      </c>
      <c r="B1270" t="s">
        <v>2163</v>
      </c>
      <c r="D1270" s="4">
        <v>1195796</v>
      </c>
      <c r="F1270" s="4">
        <v>283900</v>
      </c>
      <c r="I1270" s="4">
        <v>1479695</v>
      </c>
      <c r="J1270" s="4">
        <v>1195796</v>
      </c>
      <c r="K1270" s="4">
        <v>1195796</v>
      </c>
    </row>
    <row r="1271" spans="1:11" x14ac:dyDescent="0.35">
      <c r="A1271" t="s">
        <v>795</v>
      </c>
      <c r="B1271" t="s">
        <v>2165</v>
      </c>
      <c r="D1271" s="4">
        <v>61272</v>
      </c>
      <c r="I1271" s="4">
        <v>61272</v>
      </c>
      <c r="J1271" s="4">
        <v>61272</v>
      </c>
      <c r="K1271" s="4">
        <v>61272</v>
      </c>
    </row>
    <row r="1272" spans="1:11" x14ac:dyDescent="0.35">
      <c r="A1272" t="s">
        <v>795</v>
      </c>
      <c r="B1272" t="s">
        <v>2169</v>
      </c>
      <c r="E1272" s="4">
        <v>253500</v>
      </c>
      <c r="H1272" s="4">
        <v>192000</v>
      </c>
      <c r="I1272" s="4">
        <v>445500</v>
      </c>
      <c r="J1272">
        <v>253500</v>
      </c>
      <c r="K1272" s="4">
        <v>0</v>
      </c>
    </row>
    <row r="1273" spans="1:11" x14ac:dyDescent="0.35">
      <c r="A1273" t="s">
        <v>795</v>
      </c>
      <c r="B1273" t="s">
        <v>2170</v>
      </c>
      <c r="D1273" s="4">
        <v>29191348</v>
      </c>
      <c r="E1273" s="4">
        <v>4975218</v>
      </c>
      <c r="F1273" s="4">
        <v>5915367</v>
      </c>
      <c r="H1273" s="4">
        <v>2705956</v>
      </c>
      <c r="I1273" s="4">
        <v>42787889</v>
      </c>
      <c r="J1273" s="4">
        <v>34166566</v>
      </c>
      <c r="K1273" s="4">
        <v>29191348</v>
      </c>
    </row>
    <row r="1274" spans="1:11" x14ac:dyDescent="0.35">
      <c r="A1274" t="s">
        <v>798</v>
      </c>
      <c r="B1274" t="s">
        <v>2121</v>
      </c>
      <c r="D1274" s="4">
        <v>23184093</v>
      </c>
      <c r="E1274" s="4">
        <v>31015408</v>
      </c>
      <c r="F1274" s="4">
        <v>15242203</v>
      </c>
      <c r="G1274" s="4">
        <v>3257998</v>
      </c>
      <c r="H1274" s="4">
        <v>972854</v>
      </c>
      <c r="I1274" s="4">
        <v>73672557</v>
      </c>
      <c r="J1274" s="4">
        <v>54199501</v>
      </c>
      <c r="K1274" s="4">
        <v>23184093</v>
      </c>
    </row>
    <row r="1275" spans="1:11" x14ac:dyDescent="0.35">
      <c r="A1275" t="s">
        <v>798</v>
      </c>
      <c r="B1275" t="s">
        <v>2125</v>
      </c>
      <c r="D1275" s="4">
        <v>35319280</v>
      </c>
      <c r="E1275" s="4">
        <v>378164</v>
      </c>
      <c r="F1275" s="4">
        <v>2206487</v>
      </c>
      <c r="G1275" s="4">
        <v>4422413</v>
      </c>
      <c r="H1275" s="4">
        <v>2568240</v>
      </c>
      <c r="I1275" s="4">
        <v>44894583</v>
      </c>
      <c r="J1275" s="4">
        <v>35697444</v>
      </c>
      <c r="K1275" s="4">
        <v>35319280</v>
      </c>
    </row>
    <row r="1276" spans="1:11" x14ac:dyDescent="0.35">
      <c r="A1276" t="s">
        <v>798</v>
      </c>
      <c r="B1276" t="s">
        <v>2127</v>
      </c>
      <c r="E1276" s="4">
        <v>9600000</v>
      </c>
      <c r="I1276" s="4">
        <v>9600000</v>
      </c>
      <c r="J1276">
        <v>9600000</v>
      </c>
      <c r="K1276" s="4">
        <v>0</v>
      </c>
    </row>
    <row r="1277" spans="1:11" x14ac:dyDescent="0.35">
      <c r="A1277" t="s">
        <v>798</v>
      </c>
      <c r="B1277" t="s">
        <v>2141</v>
      </c>
      <c r="D1277" s="4">
        <v>5851422</v>
      </c>
      <c r="E1277" s="4">
        <v>424070</v>
      </c>
      <c r="F1277" s="4">
        <v>608725</v>
      </c>
      <c r="G1277" s="4">
        <v>1309623</v>
      </c>
      <c r="H1277" s="4">
        <v>604818</v>
      </c>
      <c r="I1277" s="4">
        <v>8798660</v>
      </c>
      <c r="J1277" s="4">
        <v>6275492</v>
      </c>
      <c r="K1277" s="4">
        <v>5851422</v>
      </c>
    </row>
    <row r="1278" spans="1:11" x14ac:dyDescent="0.35">
      <c r="A1278" t="s">
        <v>798</v>
      </c>
      <c r="B1278" t="s">
        <v>2156</v>
      </c>
      <c r="D1278" s="4">
        <v>7399734</v>
      </c>
      <c r="E1278" s="4">
        <v>248965</v>
      </c>
      <c r="F1278" s="4">
        <v>3852540</v>
      </c>
      <c r="G1278" s="4">
        <v>142523</v>
      </c>
      <c r="H1278" s="4">
        <v>10509426</v>
      </c>
      <c r="I1278" s="4">
        <v>22153188</v>
      </c>
      <c r="J1278" s="4">
        <v>7648699</v>
      </c>
      <c r="K1278" s="4">
        <v>7399734</v>
      </c>
    </row>
    <row r="1279" spans="1:11" x14ac:dyDescent="0.35">
      <c r="A1279" t="s">
        <v>798</v>
      </c>
      <c r="B1279" t="s">
        <v>2163</v>
      </c>
      <c r="D1279" s="4">
        <v>5566686</v>
      </c>
      <c r="I1279" s="4">
        <v>5566686</v>
      </c>
      <c r="J1279" s="4">
        <v>5566686</v>
      </c>
      <c r="K1279" s="4">
        <v>5566686</v>
      </c>
    </row>
    <row r="1280" spans="1:11" x14ac:dyDescent="0.35">
      <c r="A1280" t="s">
        <v>798</v>
      </c>
      <c r="B1280" t="s">
        <v>2165</v>
      </c>
      <c r="D1280" s="4">
        <v>311071</v>
      </c>
      <c r="I1280" s="4">
        <v>311071</v>
      </c>
      <c r="J1280" s="4">
        <v>311071</v>
      </c>
      <c r="K1280" s="4">
        <v>311071</v>
      </c>
    </row>
    <row r="1281" spans="1:11" x14ac:dyDescent="0.35">
      <c r="A1281" t="s">
        <v>798</v>
      </c>
      <c r="B1281" t="s">
        <v>2169</v>
      </c>
      <c r="E1281" s="4">
        <v>250000</v>
      </c>
      <c r="F1281" s="4">
        <v>10650000</v>
      </c>
      <c r="H1281" s="4">
        <v>4800000</v>
      </c>
      <c r="I1281" s="4">
        <v>15700000</v>
      </c>
      <c r="J1281">
        <v>250000</v>
      </c>
      <c r="K1281" s="4">
        <v>0</v>
      </c>
    </row>
    <row r="1282" spans="1:11" x14ac:dyDescent="0.35">
      <c r="A1282" t="s">
        <v>798</v>
      </c>
      <c r="B1282" t="s">
        <v>2170</v>
      </c>
      <c r="D1282" s="4">
        <v>77632288</v>
      </c>
      <c r="E1282" s="4">
        <v>41916607</v>
      </c>
      <c r="F1282" s="4">
        <v>32559955</v>
      </c>
      <c r="G1282" s="4">
        <v>9132557</v>
      </c>
      <c r="H1282" s="4">
        <v>19455339</v>
      </c>
      <c r="I1282" s="4">
        <v>180696746</v>
      </c>
      <c r="J1282" s="4">
        <v>119548895</v>
      </c>
      <c r="K1282" s="4">
        <v>77632288</v>
      </c>
    </row>
    <row r="1283" spans="1:11" x14ac:dyDescent="0.35">
      <c r="A1283" t="s">
        <v>803</v>
      </c>
      <c r="B1283" t="s">
        <v>2121</v>
      </c>
      <c r="D1283" s="4">
        <v>29896790</v>
      </c>
      <c r="E1283" s="4">
        <v>15345699</v>
      </c>
      <c r="F1283" s="4">
        <v>74062559</v>
      </c>
      <c r="G1283" s="4">
        <v>34514954</v>
      </c>
      <c r="H1283" s="4">
        <v>8997816</v>
      </c>
      <c r="I1283" s="4">
        <v>162817817</v>
      </c>
      <c r="J1283" s="4">
        <v>45242489</v>
      </c>
      <c r="K1283" s="4">
        <v>29896790</v>
      </c>
    </row>
    <row r="1284" spans="1:11" x14ac:dyDescent="0.35">
      <c r="A1284" t="s">
        <v>803</v>
      </c>
      <c r="B1284" t="s">
        <v>2125</v>
      </c>
      <c r="D1284" s="4">
        <v>45070311</v>
      </c>
      <c r="E1284" s="4">
        <v>478196</v>
      </c>
      <c r="F1284" s="4">
        <v>21142467</v>
      </c>
      <c r="G1284" s="4">
        <v>39344363</v>
      </c>
      <c r="H1284" s="4">
        <v>20314610</v>
      </c>
      <c r="I1284" s="4">
        <v>126349947</v>
      </c>
      <c r="J1284" s="4">
        <v>45548507</v>
      </c>
      <c r="K1284" s="4">
        <v>45070311</v>
      </c>
    </row>
    <row r="1285" spans="1:11" x14ac:dyDescent="0.35">
      <c r="A1285" t="s">
        <v>803</v>
      </c>
      <c r="B1285" t="s">
        <v>2127</v>
      </c>
      <c r="F1285" s="4">
        <v>2000000</v>
      </c>
      <c r="G1285" s="4">
        <v>40800000</v>
      </c>
      <c r="I1285" s="4">
        <v>42800000</v>
      </c>
      <c r="J1285">
        <v>0</v>
      </c>
      <c r="K1285" s="4">
        <v>0</v>
      </c>
    </row>
    <row r="1286" spans="1:11" x14ac:dyDescent="0.35">
      <c r="A1286" t="s">
        <v>803</v>
      </c>
      <c r="B1286" t="s">
        <v>2141</v>
      </c>
      <c r="D1286" s="4">
        <v>9961181</v>
      </c>
      <c r="E1286" s="4">
        <v>755465</v>
      </c>
      <c r="F1286" s="4">
        <v>5305745</v>
      </c>
      <c r="G1286" s="4">
        <v>6516345</v>
      </c>
      <c r="H1286" s="4">
        <v>7106593</v>
      </c>
      <c r="I1286" s="4">
        <v>29645329</v>
      </c>
      <c r="J1286" s="4">
        <v>10716646</v>
      </c>
      <c r="K1286" s="4">
        <v>9961181</v>
      </c>
    </row>
    <row r="1287" spans="1:11" x14ac:dyDescent="0.35">
      <c r="A1287" t="s">
        <v>803</v>
      </c>
      <c r="B1287" t="s">
        <v>2156</v>
      </c>
      <c r="D1287" s="4">
        <v>4340116</v>
      </c>
      <c r="E1287" s="4">
        <v>13044882</v>
      </c>
      <c r="F1287" s="4">
        <v>19217299</v>
      </c>
      <c r="G1287" s="4">
        <v>2452297</v>
      </c>
      <c r="H1287" s="4">
        <v>13428384</v>
      </c>
      <c r="I1287" s="4">
        <v>52482978</v>
      </c>
      <c r="J1287" s="4">
        <v>17384998</v>
      </c>
      <c r="K1287" s="4">
        <v>4340116</v>
      </c>
    </row>
    <row r="1288" spans="1:11" x14ac:dyDescent="0.35">
      <c r="A1288" t="s">
        <v>803</v>
      </c>
      <c r="B1288" t="s">
        <v>2163</v>
      </c>
      <c r="D1288" s="4">
        <v>9450519</v>
      </c>
      <c r="F1288" s="4">
        <v>293528</v>
      </c>
      <c r="I1288" s="4">
        <v>9744047</v>
      </c>
      <c r="J1288" s="4">
        <v>9450519</v>
      </c>
      <c r="K1288" s="4">
        <v>9450519</v>
      </c>
    </row>
    <row r="1289" spans="1:11" x14ac:dyDescent="0.35">
      <c r="A1289" t="s">
        <v>803</v>
      </c>
      <c r="B1289" t="s">
        <v>2165</v>
      </c>
      <c r="D1289" s="4">
        <v>18853</v>
      </c>
      <c r="H1289" s="4">
        <v>542018</v>
      </c>
      <c r="I1289" s="4">
        <v>560871</v>
      </c>
      <c r="J1289" s="4">
        <v>18853</v>
      </c>
      <c r="K1289" s="4">
        <v>18853</v>
      </c>
    </row>
    <row r="1290" spans="1:11" x14ac:dyDescent="0.35">
      <c r="A1290" t="s">
        <v>803</v>
      </c>
      <c r="B1290" t="s">
        <v>2169</v>
      </c>
      <c r="D1290" s="4">
        <v>295402</v>
      </c>
      <c r="E1290" s="4">
        <v>30675000</v>
      </c>
      <c r="F1290" s="4">
        <v>9600000</v>
      </c>
      <c r="I1290" s="4">
        <v>40570402</v>
      </c>
      <c r="J1290" s="4">
        <v>30970402</v>
      </c>
      <c r="K1290" s="4">
        <v>295402</v>
      </c>
    </row>
    <row r="1291" spans="1:11" x14ac:dyDescent="0.35">
      <c r="A1291" t="s">
        <v>803</v>
      </c>
      <c r="B1291" t="s">
        <v>2170</v>
      </c>
      <c r="D1291" s="4">
        <v>99033172</v>
      </c>
      <c r="E1291" s="4">
        <v>60299242</v>
      </c>
      <c r="F1291" s="4">
        <v>131621598</v>
      </c>
      <c r="G1291" s="4">
        <v>123627959</v>
      </c>
      <c r="H1291" s="4">
        <v>50389421</v>
      </c>
      <c r="I1291" s="4">
        <v>464971392</v>
      </c>
      <c r="J1291" s="4">
        <v>159332414</v>
      </c>
      <c r="K1291" s="4">
        <v>99033172</v>
      </c>
    </row>
    <row r="1292" spans="1:11" x14ac:dyDescent="0.35">
      <c r="A1292" t="s">
        <v>807</v>
      </c>
      <c r="B1292" t="s">
        <v>2121</v>
      </c>
      <c r="D1292" s="4">
        <v>8011571</v>
      </c>
      <c r="F1292" s="4">
        <v>5471363</v>
      </c>
      <c r="G1292" s="4">
        <v>360337</v>
      </c>
      <c r="H1292" s="4">
        <v>109800</v>
      </c>
      <c r="I1292" s="4">
        <v>13953071</v>
      </c>
      <c r="J1292" s="4">
        <v>8011571</v>
      </c>
      <c r="K1292" s="4">
        <v>8011571</v>
      </c>
    </row>
    <row r="1293" spans="1:11" x14ac:dyDescent="0.35">
      <c r="A1293" t="s">
        <v>807</v>
      </c>
      <c r="B1293" t="s">
        <v>2125</v>
      </c>
      <c r="D1293" s="4">
        <v>7670494</v>
      </c>
      <c r="F1293" s="4">
        <v>1640541</v>
      </c>
      <c r="I1293" s="4">
        <v>9311035</v>
      </c>
      <c r="J1293" s="4">
        <v>7670494</v>
      </c>
      <c r="K1293" s="4">
        <v>7670494</v>
      </c>
    </row>
    <row r="1294" spans="1:11" x14ac:dyDescent="0.35">
      <c r="A1294" t="s">
        <v>807</v>
      </c>
      <c r="B1294" t="s">
        <v>2127</v>
      </c>
      <c r="E1294" s="4">
        <v>2100000</v>
      </c>
      <c r="I1294" s="4">
        <v>2100000</v>
      </c>
      <c r="J1294">
        <v>2100000</v>
      </c>
      <c r="K1294" s="4">
        <v>0</v>
      </c>
    </row>
    <row r="1295" spans="1:11" x14ac:dyDescent="0.35">
      <c r="A1295" t="s">
        <v>807</v>
      </c>
      <c r="B1295" t="s">
        <v>2141</v>
      </c>
      <c r="D1295" s="4">
        <v>597439</v>
      </c>
      <c r="E1295" s="4">
        <v>106908</v>
      </c>
      <c r="F1295" s="4">
        <v>932541</v>
      </c>
      <c r="G1295" s="4">
        <v>373210</v>
      </c>
      <c r="H1295" s="4">
        <v>59698</v>
      </c>
      <c r="I1295" s="4">
        <v>2069795</v>
      </c>
      <c r="J1295" s="4">
        <v>704347</v>
      </c>
      <c r="K1295" s="4">
        <v>597439</v>
      </c>
    </row>
    <row r="1296" spans="1:11" x14ac:dyDescent="0.35">
      <c r="A1296" t="s">
        <v>807</v>
      </c>
      <c r="B1296" t="s">
        <v>2156</v>
      </c>
      <c r="D1296" s="4">
        <v>4536476</v>
      </c>
      <c r="E1296" s="4">
        <v>17736</v>
      </c>
      <c r="F1296" s="4">
        <v>20972</v>
      </c>
      <c r="G1296" s="4">
        <v>2452352</v>
      </c>
      <c r="H1296" s="4">
        <v>4172047</v>
      </c>
      <c r="I1296" s="4">
        <v>11199583</v>
      </c>
      <c r="J1296" s="4">
        <v>4554212</v>
      </c>
      <c r="K1296" s="4">
        <v>4536476</v>
      </c>
    </row>
    <row r="1297" spans="1:11" x14ac:dyDescent="0.35">
      <c r="A1297" t="s">
        <v>807</v>
      </c>
      <c r="B1297" t="s">
        <v>2163</v>
      </c>
      <c r="D1297" s="4">
        <v>1340967</v>
      </c>
      <c r="I1297" s="4">
        <v>1340967</v>
      </c>
      <c r="J1297" s="4">
        <v>1340967</v>
      </c>
      <c r="K1297" s="4">
        <v>1340967</v>
      </c>
    </row>
    <row r="1298" spans="1:11" x14ac:dyDescent="0.35">
      <c r="A1298" t="s">
        <v>807</v>
      </c>
      <c r="B1298" t="s">
        <v>2169</v>
      </c>
      <c r="G1298" s="4">
        <v>108000</v>
      </c>
      <c r="H1298" s="4">
        <v>57600</v>
      </c>
      <c r="I1298" s="4">
        <v>165600</v>
      </c>
      <c r="J1298">
        <v>0</v>
      </c>
      <c r="K1298" s="4">
        <v>0</v>
      </c>
    </row>
    <row r="1299" spans="1:11" x14ac:dyDescent="0.35">
      <c r="A1299" t="s">
        <v>807</v>
      </c>
      <c r="B1299" t="s">
        <v>2170</v>
      </c>
      <c r="D1299" s="4">
        <v>22156946</v>
      </c>
      <c r="E1299" s="4">
        <v>2224644</v>
      </c>
      <c r="F1299" s="4">
        <v>8065416</v>
      </c>
      <c r="G1299" s="4">
        <v>3293899</v>
      </c>
      <c r="H1299" s="4">
        <v>4399145</v>
      </c>
      <c r="I1299" s="4">
        <v>40140050</v>
      </c>
      <c r="J1299" s="4">
        <v>24381590</v>
      </c>
      <c r="K1299" s="4">
        <v>22156946</v>
      </c>
    </row>
    <row r="1300" spans="1:11" x14ac:dyDescent="0.35">
      <c r="A1300" t="s">
        <v>811</v>
      </c>
      <c r="B1300" t="s">
        <v>2121</v>
      </c>
      <c r="D1300" s="4">
        <v>23343289</v>
      </c>
      <c r="E1300" s="4">
        <v>15201240</v>
      </c>
      <c r="F1300" s="4">
        <v>17763135</v>
      </c>
      <c r="G1300" s="4">
        <v>482259</v>
      </c>
      <c r="H1300" s="4">
        <v>801902</v>
      </c>
      <c r="I1300" s="4">
        <v>57591825</v>
      </c>
      <c r="J1300" s="4">
        <v>38544529</v>
      </c>
      <c r="K1300" s="4">
        <v>23343289</v>
      </c>
    </row>
    <row r="1301" spans="1:11" x14ac:dyDescent="0.35">
      <c r="A1301" t="s">
        <v>811</v>
      </c>
      <c r="B1301" t="s">
        <v>2125</v>
      </c>
      <c r="D1301" s="4">
        <v>27044728</v>
      </c>
      <c r="E1301" s="4">
        <v>1775391</v>
      </c>
      <c r="F1301" s="4">
        <v>2137518</v>
      </c>
      <c r="G1301" s="4">
        <v>157493</v>
      </c>
      <c r="H1301" s="4">
        <v>2686182</v>
      </c>
      <c r="I1301" s="4">
        <v>33801312</v>
      </c>
      <c r="J1301" s="4">
        <v>28820119</v>
      </c>
      <c r="K1301" s="4">
        <v>27044728</v>
      </c>
    </row>
    <row r="1302" spans="1:11" x14ac:dyDescent="0.35">
      <c r="A1302" t="s">
        <v>811</v>
      </c>
      <c r="B1302" t="s">
        <v>2127</v>
      </c>
      <c r="F1302" s="4">
        <v>2400000</v>
      </c>
      <c r="H1302" s="4">
        <v>2498243</v>
      </c>
      <c r="I1302" s="4">
        <v>4898243</v>
      </c>
      <c r="J1302">
        <v>0</v>
      </c>
      <c r="K1302" s="4">
        <v>0</v>
      </c>
    </row>
    <row r="1303" spans="1:11" x14ac:dyDescent="0.35">
      <c r="A1303" t="s">
        <v>811</v>
      </c>
      <c r="B1303" t="s">
        <v>2141</v>
      </c>
      <c r="D1303" s="4">
        <v>2541886</v>
      </c>
      <c r="E1303" s="4">
        <v>630038</v>
      </c>
      <c r="F1303" s="4">
        <v>41727</v>
      </c>
      <c r="G1303" s="4">
        <v>207641</v>
      </c>
      <c r="H1303" s="4">
        <v>286514</v>
      </c>
      <c r="I1303" s="4">
        <v>3707807</v>
      </c>
      <c r="J1303" s="4">
        <v>3171924</v>
      </c>
      <c r="K1303" s="4">
        <v>2541886</v>
      </c>
    </row>
    <row r="1304" spans="1:11" x14ac:dyDescent="0.35">
      <c r="A1304" t="s">
        <v>811</v>
      </c>
      <c r="B1304" t="s">
        <v>2156</v>
      </c>
      <c r="D1304" s="4">
        <v>8719774</v>
      </c>
      <c r="E1304" s="4">
        <v>104199</v>
      </c>
      <c r="F1304" s="4">
        <v>6283157</v>
      </c>
      <c r="G1304" s="4">
        <v>87899</v>
      </c>
      <c r="H1304" s="4">
        <v>10166130</v>
      </c>
      <c r="I1304" s="4">
        <v>25361158</v>
      </c>
      <c r="J1304" s="4">
        <v>8823973</v>
      </c>
      <c r="K1304" s="4">
        <v>8719774</v>
      </c>
    </row>
    <row r="1305" spans="1:11" x14ac:dyDescent="0.35">
      <c r="A1305" t="s">
        <v>811</v>
      </c>
      <c r="B1305" t="s">
        <v>2163</v>
      </c>
      <c r="D1305" s="4">
        <v>3735220</v>
      </c>
      <c r="E1305" s="4">
        <v>79228</v>
      </c>
      <c r="I1305" s="4">
        <v>3814448</v>
      </c>
      <c r="J1305" s="4">
        <v>3814448</v>
      </c>
      <c r="K1305" s="4">
        <v>3735220</v>
      </c>
    </row>
    <row r="1306" spans="1:11" x14ac:dyDescent="0.35">
      <c r="A1306" t="s">
        <v>811</v>
      </c>
      <c r="B1306" t="s">
        <v>2165</v>
      </c>
      <c r="H1306" s="4">
        <v>103690</v>
      </c>
      <c r="I1306" s="4">
        <v>103690</v>
      </c>
      <c r="J1306">
        <v>0</v>
      </c>
      <c r="K1306" s="4">
        <v>0</v>
      </c>
    </row>
    <row r="1307" spans="1:11" x14ac:dyDescent="0.35">
      <c r="A1307" t="s">
        <v>811</v>
      </c>
      <c r="B1307" t="s">
        <v>2169</v>
      </c>
      <c r="F1307" s="4">
        <v>4125000</v>
      </c>
      <c r="H1307" s="4">
        <v>480000</v>
      </c>
      <c r="I1307" s="4">
        <v>4605000</v>
      </c>
      <c r="J1307">
        <v>0</v>
      </c>
      <c r="K1307" s="4">
        <v>0</v>
      </c>
    </row>
    <row r="1308" spans="1:11" x14ac:dyDescent="0.35">
      <c r="A1308" t="s">
        <v>811</v>
      </c>
      <c r="B1308" t="s">
        <v>2170</v>
      </c>
      <c r="D1308" s="4">
        <v>65384898</v>
      </c>
      <c r="E1308" s="4">
        <v>17790096</v>
      </c>
      <c r="F1308" s="4">
        <v>32750537</v>
      </c>
      <c r="G1308" s="4">
        <v>935293</v>
      </c>
      <c r="H1308" s="4">
        <v>17022660</v>
      </c>
      <c r="I1308" s="4">
        <v>133883484</v>
      </c>
      <c r="J1308" s="4">
        <v>83174994</v>
      </c>
      <c r="K1308" s="4">
        <v>65384898</v>
      </c>
    </row>
    <row r="1309" spans="1:11" x14ac:dyDescent="0.35">
      <c r="A1309" t="s">
        <v>814</v>
      </c>
      <c r="B1309" t="s">
        <v>2121</v>
      </c>
      <c r="D1309" s="4">
        <v>36079170</v>
      </c>
      <c r="E1309" s="4">
        <v>36325752</v>
      </c>
      <c r="F1309" s="4">
        <v>19422072</v>
      </c>
      <c r="G1309" s="4">
        <v>1022722</v>
      </c>
      <c r="H1309" s="4">
        <v>553500</v>
      </c>
      <c r="I1309" s="4">
        <v>93403216</v>
      </c>
      <c r="J1309" s="4">
        <v>72404922</v>
      </c>
      <c r="K1309" s="4">
        <v>36079170</v>
      </c>
    </row>
    <row r="1310" spans="1:11" x14ac:dyDescent="0.35">
      <c r="A1310" t="s">
        <v>814</v>
      </c>
      <c r="B1310" t="s">
        <v>2125</v>
      </c>
      <c r="D1310" s="4">
        <v>51642247</v>
      </c>
      <c r="F1310" s="4">
        <v>472973</v>
      </c>
      <c r="I1310" s="4">
        <v>52115220</v>
      </c>
      <c r="J1310" s="4">
        <v>51642247</v>
      </c>
      <c r="K1310" s="4">
        <v>51642247</v>
      </c>
    </row>
    <row r="1311" spans="1:11" x14ac:dyDescent="0.35">
      <c r="A1311" t="s">
        <v>814</v>
      </c>
      <c r="B1311" t="s">
        <v>2127</v>
      </c>
      <c r="D1311" s="4">
        <v>69740</v>
      </c>
      <c r="G1311" s="4">
        <v>11200000</v>
      </c>
      <c r="I1311" s="4">
        <v>11269740</v>
      </c>
      <c r="J1311" s="4">
        <v>69740</v>
      </c>
      <c r="K1311" s="4">
        <v>69740</v>
      </c>
    </row>
    <row r="1312" spans="1:11" x14ac:dyDescent="0.35">
      <c r="A1312" t="s">
        <v>814</v>
      </c>
      <c r="B1312" t="s">
        <v>2141</v>
      </c>
      <c r="D1312" s="4">
        <v>4214685</v>
      </c>
      <c r="E1312" s="4">
        <v>1595327</v>
      </c>
      <c r="F1312" s="4">
        <v>87234</v>
      </c>
      <c r="G1312" s="4">
        <v>6609659</v>
      </c>
      <c r="H1312" s="4">
        <v>639817</v>
      </c>
      <c r="I1312" s="4">
        <v>13146721</v>
      </c>
      <c r="J1312" s="4">
        <v>5810012</v>
      </c>
      <c r="K1312" s="4">
        <v>4214685</v>
      </c>
    </row>
    <row r="1313" spans="1:11" x14ac:dyDescent="0.35">
      <c r="A1313" t="s">
        <v>814</v>
      </c>
      <c r="B1313" t="s">
        <v>2156</v>
      </c>
      <c r="D1313" s="4">
        <v>11394488</v>
      </c>
      <c r="E1313" s="4">
        <v>7877869</v>
      </c>
      <c r="F1313" s="4">
        <v>179281</v>
      </c>
      <c r="G1313" s="4">
        <v>293514</v>
      </c>
      <c r="H1313" s="4">
        <v>8172855</v>
      </c>
      <c r="I1313" s="4">
        <v>27918007</v>
      </c>
      <c r="J1313" s="4">
        <v>19272357</v>
      </c>
      <c r="K1313" s="4">
        <v>11394488</v>
      </c>
    </row>
    <row r="1314" spans="1:11" x14ac:dyDescent="0.35">
      <c r="A1314" t="s">
        <v>814</v>
      </c>
      <c r="B1314" t="s">
        <v>2163</v>
      </c>
      <c r="D1314" s="4">
        <v>5232853</v>
      </c>
      <c r="F1314" s="4">
        <v>332867</v>
      </c>
      <c r="I1314" s="4">
        <v>5565720</v>
      </c>
      <c r="J1314" s="4">
        <v>5232853</v>
      </c>
      <c r="K1314" s="4">
        <v>5232853</v>
      </c>
    </row>
    <row r="1315" spans="1:11" x14ac:dyDescent="0.35">
      <c r="A1315" t="s">
        <v>814</v>
      </c>
      <c r="B1315" t="s">
        <v>2169</v>
      </c>
      <c r="D1315" s="4">
        <v>250000</v>
      </c>
      <c r="E1315" s="4">
        <v>5535000</v>
      </c>
      <c r="H1315" s="4">
        <v>960000</v>
      </c>
      <c r="I1315" s="4">
        <v>6745000</v>
      </c>
      <c r="J1315" s="4">
        <v>5785000</v>
      </c>
      <c r="K1315" s="4">
        <v>250000</v>
      </c>
    </row>
    <row r="1316" spans="1:11" x14ac:dyDescent="0.35">
      <c r="A1316" t="s">
        <v>814</v>
      </c>
      <c r="B1316" t="s">
        <v>2170</v>
      </c>
      <c r="D1316" s="4">
        <v>108883184</v>
      </c>
      <c r="E1316" s="4">
        <v>51333947</v>
      </c>
      <c r="F1316" s="4">
        <v>20494427</v>
      </c>
      <c r="G1316" s="4">
        <v>19125895</v>
      </c>
      <c r="H1316" s="4">
        <v>10326171</v>
      </c>
      <c r="I1316" s="4">
        <v>210163624</v>
      </c>
      <c r="J1316" s="4">
        <v>160217131</v>
      </c>
      <c r="K1316" s="4">
        <v>108883184</v>
      </c>
    </row>
    <row r="1317" spans="1:11" x14ac:dyDescent="0.35">
      <c r="A1317" t="s">
        <v>819</v>
      </c>
      <c r="B1317" t="s">
        <v>2121</v>
      </c>
      <c r="D1317" s="4">
        <v>104162214</v>
      </c>
      <c r="E1317" s="4">
        <v>6861594</v>
      </c>
      <c r="F1317" s="4">
        <v>33409600</v>
      </c>
      <c r="G1317" s="4">
        <v>35550</v>
      </c>
      <c r="H1317" s="4">
        <v>862174</v>
      </c>
      <c r="I1317" s="4">
        <v>145331131</v>
      </c>
      <c r="J1317" s="4">
        <v>111023808</v>
      </c>
      <c r="K1317" s="4">
        <v>104162214</v>
      </c>
    </row>
    <row r="1318" spans="1:11" x14ac:dyDescent="0.35">
      <c r="A1318" t="s">
        <v>819</v>
      </c>
      <c r="B1318" t="s">
        <v>2125</v>
      </c>
      <c r="D1318" s="4">
        <v>91708062</v>
      </c>
      <c r="E1318" s="4">
        <v>2940208</v>
      </c>
      <c r="F1318" s="4">
        <v>1567987</v>
      </c>
      <c r="G1318" s="4">
        <v>693147</v>
      </c>
      <c r="H1318" s="4">
        <v>23111334</v>
      </c>
      <c r="I1318" s="4">
        <v>120020736</v>
      </c>
      <c r="J1318" s="4">
        <v>94648270</v>
      </c>
      <c r="K1318" s="4">
        <v>91708062</v>
      </c>
    </row>
    <row r="1319" spans="1:11" x14ac:dyDescent="0.35">
      <c r="A1319" t="s">
        <v>819</v>
      </c>
      <c r="B1319" t="s">
        <v>2127</v>
      </c>
      <c r="D1319" s="4">
        <v>6040</v>
      </c>
      <c r="E1319" s="4">
        <v>5600000</v>
      </c>
      <c r="F1319" s="4">
        <v>37600000</v>
      </c>
      <c r="I1319" s="4">
        <v>43206040</v>
      </c>
      <c r="J1319" s="4">
        <v>5606040</v>
      </c>
      <c r="K1319" s="4">
        <v>6040</v>
      </c>
    </row>
    <row r="1320" spans="1:11" x14ac:dyDescent="0.35">
      <c r="A1320" t="s">
        <v>819</v>
      </c>
      <c r="B1320" t="s">
        <v>2141</v>
      </c>
      <c r="D1320" s="4">
        <v>4026314</v>
      </c>
      <c r="E1320" s="4">
        <v>4674818</v>
      </c>
      <c r="F1320" s="4">
        <v>91830</v>
      </c>
      <c r="G1320" s="4">
        <v>13927736</v>
      </c>
      <c r="H1320" s="4">
        <v>1250</v>
      </c>
      <c r="I1320" s="4">
        <v>22721948</v>
      </c>
      <c r="J1320" s="4">
        <v>8701132</v>
      </c>
      <c r="K1320" s="4">
        <v>4026314</v>
      </c>
    </row>
    <row r="1321" spans="1:11" x14ac:dyDescent="0.35">
      <c r="A1321" t="s">
        <v>819</v>
      </c>
      <c r="B1321" t="s">
        <v>2156</v>
      </c>
      <c r="D1321" s="4">
        <v>4778670</v>
      </c>
      <c r="E1321" s="4">
        <v>23250714</v>
      </c>
      <c r="F1321" s="4">
        <v>451077</v>
      </c>
      <c r="G1321" s="4">
        <v>83605</v>
      </c>
      <c r="H1321" s="4">
        <v>32670399</v>
      </c>
      <c r="I1321" s="4">
        <v>61234465</v>
      </c>
      <c r="J1321" s="4">
        <v>28029384</v>
      </c>
      <c r="K1321" s="4">
        <v>4778670</v>
      </c>
    </row>
    <row r="1322" spans="1:11" x14ac:dyDescent="0.35">
      <c r="A1322" t="s">
        <v>819</v>
      </c>
      <c r="B1322" t="s">
        <v>2163</v>
      </c>
      <c r="D1322" s="4">
        <v>13410161</v>
      </c>
      <c r="E1322" s="4">
        <v>726255</v>
      </c>
      <c r="I1322" s="4">
        <v>14136416</v>
      </c>
      <c r="J1322" s="4">
        <v>14136416</v>
      </c>
      <c r="K1322" s="4">
        <v>13410161</v>
      </c>
    </row>
    <row r="1323" spans="1:11" x14ac:dyDescent="0.35">
      <c r="A1323" t="s">
        <v>819</v>
      </c>
      <c r="B1323" t="s">
        <v>2165</v>
      </c>
      <c r="D1323" s="4">
        <v>14140</v>
      </c>
      <c r="E1323" s="4">
        <v>221520</v>
      </c>
      <c r="I1323" s="4">
        <v>235660</v>
      </c>
      <c r="J1323" s="4">
        <v>235660</v>
      </c>
      <c r="K1323" s="4">
        <v>14140</v>
      </c>
    </row>
    <row r="1324" spans="1:11" x14ac:dyDescent="0.35">
      <c r="A1324" t="s">
        <v>819</v>
      </c>
      <c r="B1324" t="s">
        <v>2169</v>
      </c>
      <c r="D1324" s="4">
        <v>500000</v>
      </c>
      <c r="E1324" s="4">
        <v>7308000</v>
      </c>
      <c r="H1324" s="4">
        <v>5808000</v>
      </c>
      <c r="I1324" s="4">
        <v>13616000</v>
      </c>
      <c r="J1324" s="4">
        <v>7808000</v>
      </c>
      <c r="K1324" s="4">
        <v>500000</v>
      </c>
    </row>
    <row r="1325" spans="1:11" x14ac:dyDescent="0.35">
      <c r="A1325" t="s">
        <v>819</v>
      </c>
      <c r="B1325" t="s">
        <v>2170</v>
      </c>
      <c r="D1325" s="4">
        <v>218605601</v>
      </c>
      <c r="E1325" s="4">
        <v>51583108</v>
      </c>
      <c r="F1325" s="4">
        <v>73120493</v>
      </c>
      <c r="G1325" s="4">
        <v>14740038</v>
      </c>
      <c r="H1325" s="4">
        <v>62453157</v>
      </c>
      <c r="I1325" s="4">
        <v>420502396</v>
      </c>
      <c r="J1325" s="4">
        <v>270188709</v>
      </c>
      <c r="K1325" s="4">
        <v>218605601</v>
      </c>
    </row>
    <row r="1326" spans="1:11" x14ac:dyDescent="0.35">
      <c r="A1326" t="s">
        <v>822</v>
      </c>
      <c r="B1326" t="s">
        <v>2121</v>
      </c>
      <c r="D1326" s="4">
        <v>61347987</v>
      </c>
      <c r="E1326" s="4">
        <v>5846355</v>
      </c>
      <c r="F1326" s="4">
        <v>49973653</v>
      </c>
      <c r="G1326" s="4">
        <v>3070214</v>
      </c>
      <c r="H1326" s="4">
        <v>1409044</v>
      </c>
      <c r="I1326" s="4">
        <v>121647254</v>
      </c>
      <c r="J1326" s="4">
        <v>67194342</v>
      </c>
      <c r="K1326" s="4">
        <v>61347987</v>
      </c>
    </row>
    <row r="1327" spans="1:11" x14ac:dyDescent="0.35">
      <c r="A1327" t="s">
        <v>822</v>
      </c>
      <c r="B1327" t="s">
        <v>2125</v>
      </c>
      <c r="D1327" s="4">
        <v>61307476</v>
      </c>
      <c r="E1327" s="4">
        <v>40934</v>
      </c>
      <c r="F1327" s="4">
        <v>3257569</v>
      </c>
      <c r="G1327" s="4">
        <v>4873503</v>
      </c>
      <c r="H1327" s="4">
        <v>19279152</v>
      </c>
      <c r="I1327" s="4">
        <v>88758634</v>
      </c>
      <c r="J1327" s="4">
        <v>61348410</v>
      </c>
      <c r="K1327" s="4">
        <v>61307476</v>
      </c>
    </row>
    <row r="1328" spans="1:11" x14ac:dyDescent="0.35">
      <c r="A1328" t="s">
        <v>822</v>
      </c>
      <c r="B1328" t="s">
        <v>2127</v>
      </c>
      <c r="E1328" s="4">
        <v>21627320</v>
      </c>
      <c r="F1328" s="4">
        <v>1200000</v>
      </c>
      <c r="I1328" s="4">
        <v>22827320</v>
      </c>
      <c r="J1328">
        <v>21627320</v>
      </c>
      <c r="K1328" s="4">
        <v>0</v>
      </c>
    </row>
    <row r="1329" spans="1:11" x14ac:dyDescent="0.35">
      <c r="A1329" t="s">
        <v>822</v>
      </c>
      <c r="B1329" t="s">
        <v>2141</v>
      </c>
      <c r="D1329" s="4">
        <v>2515295</v>
      </c>
      <c r="E1329" s="4">
        <v>5619357</v>
      </c>
      <c r="F1329" s="4">
        <v>3819714</v>
      </c>
      <c r="G1329" s="4">
        <v>1701954</v>
      </c>
      <c r="H1329" s="4">
        <v>20735722</v>
      </c>
      <c r="I1329" s="4">
        <v>34392044</v>
      </c>
      <c r="J1329" s="4">
        <v>8134652</v>
      </c>
      <c r="K1329" s="4">
        <v>2515295</v>
      </c>
    </row>
    <row r="1330" spans="1:11" x14ac:dyDescent="0.35">
      <c r="A1330" t="s">
        <v>822</v>
      </c>
      <c r="B1330" t="s">
        <v>2156</v>
      </c>
      <c r="D1330" s="4">
        <v>11747085</v>
      </c>
      <c r="E1330" s="4">
        <v>18311012</v>
      </c>
      <c r="F1330" s="4">
        <v>60519</v>
      </c>
      <c r="G1330" s="4">
        <v>12290668</v>
      </c>
      <c r="H1330" s="4">
        <v>4606582</v>
      </c>
      <c r="I1330" s="4">
        <v>47015866</v>
      </c>
      <c r="J1330" s="4">
        <v>30058097</v>
      </c>
      <c r="K1330" s="4">
        <v>11747085</v>
      </c>
    </row>
    <row r="1331" spans="1:11" x14ac:dyDescent="0.35">
      <c r="A1331" t="s">
        <v>822</v>
      </c>
      <c r="B1331" t="s">
        <v>2163</v>
      </c>
      <c r="D1331" s="4">
        <v>9281652</v>
      </c>
      <c r="I1331" s="4">
        <v>9281652</v>
      </c>
      <c r="J1331" s="4">
        <v>9281652</v>
      </c>
      <c r="K1331" s="4">
        <v>9281652</v>
      </c>
    </row>
    <row r="1332" spans="1:11" x14ac:dyDescent="0.35">
      <c r="A1332" t="s">
        <v>822</v>
      </c>
      <c r="B1332" t="s">
        <v>2165</v>
      </c>
      <c r="D1332" s="4">
        <v>1290</v>
      </c>
      <c r="G1332" s="4">
        <v>268653</v>
      </c>
      <c r="I1332" s="4">
        <v>269942</v>
      </c>
      <c r="J1332" s="4">
        <v>1290</v>
      </c>
      <c r="K1332" s="4">
        <v>1290</v>
      </c>
    </row>
    <row r="1333" spans="1:11" x14ac:dyDescent="0.35">
      <c r="A1333" t="s">
        <v>822</v>
      </c>
      <c r="B1333" t="s">
        <v>2169</v>
      </c>
      <c r="E1333" s="4">
        <v>7635000</v>
      </c>
      <c r="F1333" s="4">
        <v>250000</v>
      </c>
      <c r="G1333" s="4">
        <v>1152000</v>
      </c>
      <c r="I1333" s="4">
        <v>9037000</v>
      </c>
      <c r="J1333">
        <v>7635000</v>
      </c>
      <c r="K1333" s="4">
        <v>0</v>
      </c>
    </row>
    <row r="1334" spans="1:11" x14ac:dyDescent="0.35">
      <c r="A1334" t="s">
        <v>822</v>
      </c>
      <c r="B1334" t="s">
        <v>2170</v>
      </c>
      <c r="D1334" s="4">
        <v>146200785</v>
      </c>
      <c r="E1334" s="4">
        <v>59079979</v>
      </c>
      <c r="F1334" s="4">
        <v>58561455</v>
      </c>
      <c r="G1334" s="4">
        <v>23356992</v>
      </c>
      <c r="H1334" s="4">
        <v>46030501</v>
      </c>
      <c r="I1334" s="4">
        <v>333229712</v>
      </c>
      <c r="J1334" s="4">
        <v>205280764</v>
      </c>
      <c r="K1334" s="4">
        <v>146200785</v>
      </c>
    </row>
    <row r="1335" spans="1:11" x14ac:dyDescent="0.35">
      <c r="A1335" t="s">
        <v>825</v>
      </c>
      <c r="B1335" t="s">
        <v>2121</v>
      </c>
      <c r="D1335" s="4">
        <v>97372745</v>
      </c>
      <c r="E1335" s="4">
        <v>9720005</v>
      </c>
      <c r="F1335" s="4">
        <v>23014493</v>
      </c>
      <c r="H1335" s="4">
        <v>1260033</v>
      </c>
      <c r="I1335" s="4">
        <v>131367276</v>
      </c>
      <c r="J1335" s="4">
        <v>107092750</v>
      </c>
      <c r="K1335" s="4">
        <v>97372745</v>
      </c>
    </row>
    <row r="1336" spans="1:11" x14ac:dyDescent="0.35">
      <c r="A1336" t="s">
        <v>825</v>
      </c>
      <c r="B1336" t="s">
        <v>2125</v>
      </c>
      <c r="D1336" s="4">
        <v>59870345</v>
      </c>
      <c r="E1336" s="4">
        <v>608108</v>
      </c>
      <c r="F1336" s="4">
        <v>2443514</v>
      </c>
      <c r="H1336" s="4">
        <v>17099169</v>
      </c>
      <c r="I1336" s="4">
        <v>80021136</v>
      </c>
      <c r="J1336" s="4">
        <v>60478453</v>
      </c>
      <c r="K1336" s="4">
        <v>59870345</v>
      </c>
    </row>
    <row r="1337" spans="1:11" x14ac:dyDescent="0.35">
      <c r="A1337" t="s">
        <v>825</v>
      </c>
      <c r="B1337" t="s">
        <v>2127</v>
      </c>
      <c r="E1337" s="4">
        <v>400000</v>
      </c>
      <c r="G1337" s="4">
        <v>16032748</v>
      </c>
      <c r="I1337" s="4">
        <v>16432748</v>
      </c>
      <c r="J1337">
        <v>400000</v>
      </c>
      <c r="K1337" s="4">
        <v>0</v>
      </c>
    </row>
    <row r="1338" spans="1:11" x14ac:dyDescent="0.35">
      <c r="A1338" t="s">
        <v>825</v>
      </c>
      <c r="B1338" t="s">
        <v>2141</v>
      </c>
      <c r="D1338" s="4">
        <v>2263541</v>
      </c>
      <c r="E1338" s="4">
        <v>175965</v>
      </c>
      <c r="F1338" s="4">
        <v>6960071</v>
      </c>
      <c r="G1338" s="4">
        <v>3938658</v>
      </c>
      <c r="H1338" s="4">
        <v>2681188</v>
      </c>
      <c r="I1338" s="4">
        <v>16019424</v>
      </c>
      <c r="J1338" s="4">
        <v>2439506</v>
      </c>
      <c r="K1338" s="4">
        <v>2263541</v>
      </c>
    </row>
    <row r="1339" spans="1:11" x14ac:dyDescent="0.35">
      <c r="A1339" t="s">
        <v>825</v>
      </c>
      <c r="B1339" t="s">
        <v>2156</v>
      </c>
      <c r="D1339" s="4">
        <v>9663859</v>
      </c>
      <c r="E1339" s="4">
        <v>13296103</v>
      </c>
      <c r="F1339" s="4">
        <v>140167</v>
      </c>
      <c r="G1339" s="4">
        <v>9879987</v>
      </c>
      <c r="H1339" s="4">
        <v>5488005</v>
      </c>
      <c r="I1339" s="4">
        <v>38468120</v>
      </c>
      <c r="J1339" s="4">
        <v>22959962</v>
      </c>
      <c r="K1339" s="4">
        <v>9663859</v>
      </c>
    </row>
    <row r="1340" spans="1:11" x14ac:dyDescent="0.35">
      <c r="A1340" t="s">
        <v>825</v>
      </c>
      <c r="B1340" t="s">
        <v>2163</v>
      </c>
      <c r="D1340" s="4">
        <v>10565591</v>
      </c>
      <c r="F1340" s="4">
        <v>437403</v>
      </c>
      <c r="I1340" s="4">
        <v>11002995</v>
      </c>
      <c r="J1340" s="4">
        <v>10565591</v>
      </c>
      <c r="K1340" s="4">
        <v>10565591</v>
      </c>
    </row>
    <row r="1341" spans="1:11" x14ac:dyDescent="0.35">
      <c r="A1341" t="s">
        <v>825</v>
      </c>
      <c r="B1341" t="s">
        <v>2165</v>
      </c>
      <c r="G1341" s="4">
        <v>329924</v>
      </c>
      <c r="I1341" s="4">
        <v>329924</v>
      </c>
      <c r="J1341">
        <v>0</v>
      </c>
      <c r="K1341" s="4">
        <v>0</v>
      </c>
    </row>
    <row r="1342" spans="1:11" x14ac:dyDescent="0.35">
      <c r="A1342" t="s">
        <v>825</v>
      </c>
      <c r="B1342" t="s">
        <v>2169</v>
      </c>
      <c r="E1342" s="4">
        <v>9075000</v>
      </c>
      <c r="G1342" s="4">
        <v>1786000</v>
      </c>
      <c r="I1342" s="4">
        <v>10861000</v>
      </c>
      <c r="J1342">
        <v>9075000</v>
      </c>
      <c r="K1342" s="4">
        <v>0</v>
      </c>
    </row>
    <row r="1343" spans="1:11" x14ac:dyDescent="0.35">
      <c r="A1343" t="s">
        <v>825</v>
      </c>
      <c r="B1343" t="s">
        <v>2170</v>
      </c>
      <c r="D1343" s="4">
        <v>179736081</v>
      </c>
      <c r="E1343" s="4">
        <v>33275181</v>
      </c>
      <c r="F1343" s="4">
        <v>32995648</v>
      </c>
      <c r="G1343" s="4">
        <v>31967317</v>
      </c>
      <c r="H1343" s="4">
        <v>26528395</v>
      </c>
      <c r="I1343" s="4">
        <v>304502622</v>
      </c>
      <c r="J1343" s="4">
        <v>213011262</v>
      </c>
      <c r="K1343" s="4">
        <v>179736081</v>
      </c>
    </row>
    <row r="1344" spans="1:11" x14ac:dyDescent="0.35">
      <c r="A1344" t="s">
        <v>831</v>
      </c>
      <c r="B1344" t="s">
        <v>2121</v>
      </c>
      <c r="D1344" s="4">
        <v>47629645</v>
      </c>
      <c r="E1344" s="4">
        <v>11053882</v>
      </c>
      <c r="F1344" s="4">
        <v>27716881</v>
      </c>
      <c r="G1344" s="4">
        <v>1667123</v>
      </c>
      <c r="H1344" s="4">
        <v>2148942</v>
      </c>
      <c r="I1344" s="4">
        <v>90216474</v>
      </c>
      <c r="J1344" s="4">
        <v>58683527</v>
      </c>
      <c r="K1344" s="4">
        <v>47629645</v>
      </c>
    </row>
    <row r="1345" spans="1:11" x14ac:dyDescent="0.35">
      <c r="A1345" t="s">
        <v>831</v>
      </c>
      <c r="B1345" t="s">
        <v>2125</v>
      </c>
      <c r="D1345" s="4">
        <v>55015010</v>
      </c>
      <c r="E1345" s="4">
        <v>81085</v>
      </c>
      <c r="F1345" s="4">
        <v>1013514</v>
      </c>
      <c r="G1345" s="4">
        <v>1059650</v>
      </c>
      <c r="H1345" s="4">
        <v>24293775</v>
      </c>
      <c r="I1345" s="4">
        <v>81463034</v>
      </c>
      <c r="J1345" s="4">
        <v>55096095</v>
      </c>
      <c r="K1345" s="4">
        <v>55015010</v>
      </c>
    </row>
    <row r="1346" spans="1:11" x14ac:dyDescent="0.35">
      <c r="A1346" t="s">
        <v>831</v>
      </c>
      <c r="B1346" t="s">
        <v>2127</v>
      </c>
      <c r="D1346" s="4">
        <v>4293</v>
      </c>
      <c r="E1346" s="4">
        <v>28478100</v>
      </c>
      <c r="I1346" s="4">
        <v>28482393</v>
      </c>
      <c r="J1346" s="4">
        <v>28482393</v>
      </c>
      <c r="K1346" s="4">
        <v>4293</v>
      </c>
    </row>
    <row r="1347" spans="1:11" x14ac:dyDescent="0.35">
      <c r="A1347" t="s">
        <v>831</v>
      </c>
      <c r="B1347" t="s">
        <v>2141</v>
      </c>
      <c r="D1347" s="4">
        <v>5380407</v>
      </c>
      <c r="E1347" s="4">
        <v>25679</v>
      </c>
      <c r="F1347" s="4">
        <v>13032526</v>
      </c>
      <c r="G1347" s="4">
        <v>245731</v>
      </c>
      <c r="H1347" s="4">
        <v>321837</v>
      </c>
      <c r="I1347" s="4">
        <v>19006181</v>
      </c>
      <c r="J1347" s="4">
        <v>5406086</v>
      </c>
      <c r="K1347" s="4">
        <v>5380407</v>
      </c>
    </row>
    <row r="1348" spans="1:11" x14ac:dyDescent="0.35">
      <c r="A1348" t="s">
        <v>831</v>
      </c>
      <c r="B1348" t="s">
        <v>2156</v>
      </c>
      <c r="D1348" s="4">
        <v>2130606</v>
      </c>
      <c r="E1348" s="4">
        <v>13899246</v>
      </c>
      <c r="G1348" s="4">
        <v>2515000</v>
      </c>
      <c r="H1348" s="4">
        <v>12227407</v>
      </c>
      <c r="I1348" s="4">
        <v>30772259</v>
      </c>
      <c r="J1348" s="4">
        <v>16029852</v>
      </c>
      <c r="K1348" s="4">
        <v>2130606</v>
      </c>
    </row>
    <row r="1349" spans="1:11" x14ac:dyDescent="0.35">
      <c r="A1349" t="s">
        <v>831</v>
      </c>
      <c r="B1349" t="s">
        <v>2163</v>
      </c>
      <c r="D1349" s="4">
        <v>13520809</v>
      </c>
      <c r="I1349" s="4">
        <v>13520809</v>
      </c>
      <c r="J1349" s="4">
        <v>13520809</v>
      </c>
      <c r="K1349" s="4">
        <v>13520809</v>
      </c>
    </row>
    <row r="1350" spans="1:11" x14ac:dyDescent="0.35">
      <c r="A1350" t="s">
        <v>831</v>
      </c>
      <c r="B1350" t="s">
        <v>2165</v>
      </c>
      <c r="D1350" s="4">
        <v>207381</v>
      </c>
      <c r="I1350" s="4">
        <v>207381</v>
      </c>
      <c r="J1350" s="4">
        <v>207381</v>
      </c>
      <c r="K1350" s="4">
        <v>207381</v>
      </c>
    </row>
    <row r="1351" spans="1:11" x14ac:dyDescent="0.35">
      <c r="A1351" t="s">
        <v>831</v>
      </c>
      <c r="B1351" t="s">
        <v>2169</v>
      </c>
      <c r="E1351" s="4">
        <v>6180000</v>
      </c>
      <c r="I1351" s="4">
        <v>6180000</v>
      </c>
      <c r="J1351">
        <v>6180000</v>
      </c>
      <c r="K1351" s="4">
        <v>0</v>
      </c>
    </row>
    <row r="1352" spans="1:11" x14ac:dyDescent="0.35">
      <c r="A1352" t="s">
        <v>831</v>
      </c>
      <c r="B1352" t="s">
        <v>2170</v>
      </c>
      <c r="D1352" s="4">
        <v>123888152</v>
      </c>
      <c r="E1352" s="4">
        <v>59717993</v>
      </c>
      <c r="F1352" s="4">
        <v>41762921</v>
      </c>
      <c r="G1352" s="4">
        <v>5487504</v>
      </c>
      <c r="H1352" s="4">
        <v>38991961</v>
      </c>
      <c r="I1352" s="4">
        <v>269848531</v>
      </c>
      <c r="J1352" s="4">
        <v>183606145</v>
      </c>
      <c r="K1352" s="4">
        <v>123888152</v>
      </c>
    </row>
    <row r="1353" spans="1:11" x14ac:dyDescent="0.35">
      <c r="A1353" t="s">
        <v>837</v>
      </c>
      <c r="B1353" t="s">
        <v>2121</v>
      </c>
      <c r="D1353" s="4">
        <v>9293591</v>
      </c>
      <c r="E1353" s="4">
        <v>181659</v>
      </c>
      <c r="F1353" s="4">
        <v>4867800</v>
      </c>
      <c r="H1353" s="4">
        <v>708574</v>
      </c>
      <c r="I1353" s="4">
        <v>15051624</v>
      </c>
      <c r="J1353" s="4">
        <v>9475250</v>
      </c>
      <c r="K1353" s="4">
        <v>9293591</v>
      </c>
    </row>
    <row r="1354" spans="1:11" x14ac:dyDescent="0.35">
      <c r="A1354" t="s">
        <v>837</v>
      </c>
      <c r="B1354" t="s">
        <v>2125</v>
      </c>
      <c r="D1354" s="4">
        <v>5456706</v>
      </c>
      <c r="F1354" s="4">
        <v>832973</v>
      </c>
      <c r="G1354" s="4">
        <v>30000</v>
      </c>
      <c r="H1354" s="4">
        <v>1327800</v>
      </c>
      <c r="I1354" s="4">
        <v>7647478</v>
      </c>
      <c r="J1354" s="4">
        <v>5456706</v>
      </c>
      <c r="K1354" s="4">
        <v>5456706</v>
      </c>
    </row>
    <row r="1355" spans="1:11" x14ac:dyDescent="0.35">
      <c r="A1355" t="s">
        <v>837</v>
      </c>
      <c r="B1355" t="s">
        <v>2127</v>
      </c>
      <c r="H1355" s="4">
        <v>1632748</v>
      </c>
      <c r="I1355" s="4">
        <v>1632748</v>
      </c>
      <c r="J1355">
        <v>0</v>
      </c>
      <c r="K1355" s="4">
        <v>0</v>
      </c>
    </row>
    <row r="1356" spans="1:11" x14ac:dyDescent="0.35">
      <c r="A1356" t="s">
        <v>837</v>
      </c>
      <c r="B1356" t="s">
        <v>2141</v>
      </c>
      <c r="D1356" s="4">
        <v>1360298</v>
      </c>
      <c r="E1356" s="4">
        <v>20110</v>
      </c>
      <c r="F1356" s="4">
        <v>177919</v>
      </c>
      <c r="H1356" s="4">
        <v>427016</v>
      </c>
      <c r="I1356" s="4">
        <v>1985343</v>
      </c>
      <c r="J1356" s="4">
        <v>1380408</v>
      </c>
      <c r="K1356" s="4">
        <v>1360298</v>
      </c>
    </row>
    <row r="1357" spans="1:11" x14ac:dyDescent="0.35">
      <c r="A1357" t="s">
        <v>837</v>
      </c>
      <c r="B1357" t="s">
        <v>2156</v>
      </c>
      <c r="D1357" s="4">
        <v>2686178</v>
      </c>
      <c r="E1357" s="4">
        <v>11528</v>
      </c>
      <c r="F1357" s="4">
        <v>1693949</v>
      </c>
      <c r="G1357" s="4">
        <v>100000</v>
      </c>
      <c r="H1357" s="4">
        <v>2560159</v>
      </c>
      <c r="I1357" s="4">
        <v>7051814</v>
      </c>
      <c r="J1357" s="4">
        <v>2697706</v>
      </c>
      <c r="K1357" s="4">
        <v>2686178</v>
      </c>
    </row>
    <row r="1358" spans="1:11" x14ac:dyDescent="0.35">
      <c r="A1358" t="s">
        <v>837</v>
      </c>
      <c r="B1358" t="s">
        <v>2163</v>
      </c>
      <c r="D1358" s="4">
        <v>714388</v>
      </c>
      <c r="I1358" s="4">
        <v>714388</v>
      </c>
      <c r="J1358" s="4">
        <v>714388</v>
      </c>
      <c r="K1358" s="4">
        <v>714388</v>
      </c>
    </row>
    <row r="1359" spans="1:11" x14ac:dyDescent="0.35">
      <c r="A1359" t="s">
        <v>837</v>
      </c>
      <c r="B1359" t="s">
        <v>2165</v>
      </c>
      <c r="D1359" s="4">
        <v>141396</v>
      </c>
      <c r="I1359" s="4">
        <v>141396</v>
      </c>
      <c r="J1359" s="4">
        <v>141396</v>
      </c>
      <c r="K1359" s="4">
        <v>141396</v>
      </c>
    </row>
    <row r="1360" spans="1:11" x14ac:dyDescent="0.35">
      <c r="A1360" t="s">
        <v>837</v>
      </c>
      <c r="B1360" t="s">
        <v>2169</v>
      </c>
      <c r="F1360" s="4">
        <v>523500</v>
      </c>
      <c r="H1360" s="4">
        <v>96000</v>
      </c>
      <c r="I1360" s="4">
        <v>619500</v>
      </c>
      <c r="J1360">
        <v>0</v>
      </c>
      <c r="K1360" s="4">
        <v>0</v>
      </c>
    </row>
    <row r="1361" spans="1:11" x14ac:dyDescent="0.35">
      <c r="A1361" t="s">
        <v>837</v>
      </c>
      <c r="B1361" t="s">
        <v>2170</v>
      </c>
      <c r="D1361" s="4">
        <v>19652557</v>
      </c>
      <c r="E1361" s="4">
        <v>213298</v>
      </c>
      <c r="F1361" s="4">
        <v>8096140</v>
      </c>
      <c r="G1361" s="4">
        <v>130000</v>
      </c>
      <c r="H1361" s="4">
        <v>6752295</v>
      </c>
      <c r="I1361" s="4">
        <v>34844291</v>
      </c>
      <c r="J1361" s="4">
        <v>19865855</v>
      </c>
      <c r="K1361" s="4">
        <v>19652557</v>
      </c>
    </row>
    <row r="1362" spans="1:11" x14ac:dyDescent="0.35">
      <c r="A1362" t="s">
        <v>839</v>
      </c>
      <c r="B1362" t="s">
        <v>2121</v>
      </c>
      <c r="D1362" s="4">
        <v>61619684</v>
      </c>
      <c r="E1362" s="4">
        <v>1858117</v>
      </c>
      <c r="F1362" s="4">
        <v>25695600</v>
      </c>
      <c r="G1362" s="4">
        <v>49050</v>
      </c>
      <c r="H1362" s="4">
        <v>551700</v>
      </c>
      <c r="I1362" s="4">
        <v>89774150</v>
      </c>
      <c r="J1362" s="4">
        <v>63477801</v>
      </c>
      <c r="K1362" s="4">
        <v>61619684</v>
      </c>
    </row>
    <row r="1363" spans="1:11" x14ac:dyDescent="0.35">
      <c r="A1363" t="s">
        <v>839</v>
      </c>
      <c r="B1363" t="s">
        <v>2125</v>
      </c>
      <c r="D1363" s="4">
        <v>57245042</v>
      </c>
      <c r="E1363" s="4">
        <v>585359</v>
      </c>
      <c r="F1363" s="4">
        <v>878378</v>
      </c>
      <c r="H1363" s="4">
        <v>11383703</v>
      </c>
      <c r="I1363" s="4">
        <v>70092482</v>
      </c>
      <c r="J1363" s="4">
        <v>57830401</v>
      </c>
      <c r="K1363" s="4">
        <v>57245042</v>
      </c>
    </row>
    <row r="1364" spans="1:11" x14ac:dyDescent="0.35">
      <c r="A1364" t="s">
        <v>839</v>
      </c>
      <c r="B1364" t="s">
        <v>2127</v>
      </c>
      <c r="D1364" s="4">
        <v>51120</v>
      </c>
      <c r="E1364" s="4">
        <v>12813660</v>
      </c>
      <c r="G1364" s="4">
        <v>1600000</v>
      </c>
      <c r="I1364" s="4">
        <v>14464780</v>
      </c>
      <c r="J1364" s="4">
        <v>12864780</v>
      </c>
      <c r="K1364" s="4">
        <v>51120</v>
      </c>
    </row>
    <row r="1365" spans="1:11" x14ac:dyDescent="0.35">
      <c r="A1365" t="s">
        <v>839</v>
      </c>
      <c r="B1365" t="s">
        <v>2141</v>
      </c>
      <c r="D1365" s="4">
        <v>1680465</v>
      </c>
      <c r="E1365" s="4">
        <v>2171935</v>
      </c>
      <c r="F1365" s="4">
        <v>105421</v>
      </c>
      <c r="G1365" s="4">
        <v>359192</v>
      </c>
      <c r="H1365" s="4">
        <v>4667827</v>
      </c>
      <c r="I1365" s="4">
        <v>8984840</v>
      </c>
      <c r="J1365" s="4">
        <v>3852400</v>
      </c>
      <c r="K1365" s="4">
        <v>1680465</v>
      </c>
    </row>
    <row r="1366" spans="1:11" x14ac:dyDescent="0.35">
      <c r="A1366" t="s">
        <v>839</v>
      </c>
      <c r="B1366" t="s">
        <v>2156</v>
      </c>
      <c r="D1366" s="4">
        <v>10640292</v>
      </c>
      <c r="E1366" s="4">
        <v>13774060</v>
      </c>
      <c r="F1366" s="4">
        <v>337463</v>
      </c>
      <c r="G1366" s="4">
        <v>73845</v>
      </c>
      <c r="H1366" s="4">
        <v>11553760</v>
      </c>
      <c r="I1366" s="4">
        <v>36379421</v>
      </c>
      <c r="J1366" s="4">
        <v>24414352</v>
      </c>
      <c r="K1366" s="4">
        <v>10640292</v>
      </c>
    </row>
    <row r="1367" spans="1:11" x14ac:dyDescent="0.35">
      <c r="A1367" t="s">
        <v>839</v>
      </c>
      <c r="B1367" t="s">
        <v>2163</v>
      </c>
      <c r="D1367" s="4">
        <v>119774</v>
      </c>
      <c r="E1367" s="4">
        <v>5662958</v>
      </c>
      <c r="F1367" s="4">
        <v>3248342</v>
      </c>
      <c r="H1367" s="4">
        <v>233282</v>
      </c>
      <c r="I1367" s="4">
        <v>9264356</v>
      </c>
      <c r="J1367" s="4">
        <v>5782732</v>
      </c>
      <c r="K1367" s="4">
        <v>119774</v>
      </c>
    </row>
    <row r="1368" spans="1:11" x14ac:dyDescent="0.35">
      <c r="A1368" t="s">
        <v>839</v>
      </c>
      <c r="B1368" t="s">
        <v>2165</v>
      </c>
      <c r="D1368" s="4">
        <v>7912</v>
      </c>
      <c r="E1368" s="4">
        <v>202668</v>
      </c>
      <c r="I1368" s="4">
        <v>210580</v>
      </c>
      <c r="J1368" s="4">
        <v>210580</v>
      </c>
      <c r="K1368" s="4">
        <v>7912</v>
      </c>
    </row>
    <row r="1369" spans="1:11" x14ac:dyDescent="0.35">
      <c r="A1369" t="s">
        <v>839</v>
      </c>
      <c r="B1369" t="s">
        <v>2169</v>
      </c>
      <c r="D1369" s="4">
        <v>250000</v>
      </c>
      <c r="E1369" s="4">
        <v>6930000</v>
      </c>
      <c r="H1369" s="4">
        <v>768000</v>
      </c>
      <c r="I1369" s="4">
        <v>7948000</v>
      </c>
      <c r="J1369" s="4">
        <v>7180000</v>
      </c>
      <c r="K1369" s="4">
        <v>250000</v>
      </c>
    </row>
    <row r="1370" spans="1:11" x14ac:dyDescent="0.35">
      <c r="A1370" t="s">
        <v>839</v>
      </c>
      <c r="B1370" t="s">
        <v>2170</v>
      </c>
      <c r="D1370" s="4">
        <v>131614289</v>
      </c>
      <c r="E1370" s="4">
        <v>43998755</v>
      </c>
      <c r="F1370" s="4">
        <v>30265204</v>
      </c>
      <c r="G1370" s="4">
        <v>2082087</v>
      </c>
      <c r="H1370" s="4">
        <v>29158273</v>
      </c>
      <c r="I1370" s="4">
        <v>237118609</v>
      </c>
      <c r="J1370" s="4">
        <v>175613044</v>
      </c>
      <c r="K1370" s="4">
        <v>131614289</v>
      </c>
    </row>
    <row r="1371" spans="1:11" x14ac:dyDescent="0.35">
      <c r="A1371" t="s">
        <v>846</v>
      </c>
      <c r="B1371" t="s">
        <v>2121</v>
      </c>
      <c r="D1371" s="4">
        <v>11609196</v>
      </c>
      <c r="E1371" s="4">
        <v>309686</v>
      </c>
      <c r="H1371" s="4">
        <v>70650</v>
      </c>
      <c r="I1371" s="4">
        <v>11989532</v>
      </c>
      <c r="J1371" s="4">
        <v>11918882</v>
      </c>
      <c r="K1371" s="4">
        <v>11609196</v>
      </c>
    </row>
    <row r="1372" spans="1:11" x14ac:dyDescent="0.35">
      <c r="A1372" t="s">
        <v>846</v>
      </c>
      <c r="B1372" t="s">
        <v>2125</v>
      </c>
      <c r="D1372" s="4">
        <v>5654095</v>
      </c>
      <c r="F1372" s="4">
        <v>202703</v>
      </c>
      <c r="H1372" s="4">
        <v>1177838</v>
      </c>
      <c r="I1372" s="4">
        <v>7034636</v>
      </c>
      <c r="J1372" s="4">
        <v>5654095</v>
      </c>
      <c r="K1372" s="4">
        <v>5654095</v>
      </c>
    </row>
    <row r="1373" spans="1:11" x14ac:dyDescent="0.35">
      <c r="A1373" t="s">
        <v>846</v>
      </c>
      <c r="B1373" t="s">
        <v>2127</v>
      </c>
      <c r="D1373" s="4">
        <v>10660</v>
      </c>
      <c r="E1373" s="4">
        <v>1600000</v>
      </c>
      <c r="I1373" s="4">
        <v>1610660</v>
      </c>
      <c r="J1373" s="4">
        <v>1610660</v>
      </c>
      <c r="K1373" s="4">
        <v>10660</v>
      </c>
    </row>
    <row r="1374" spans="1:11" x14ac:dyDescent="0.35">
      <c r="A1374" t="s">
        <v>846</v>
      </c>
      <c r="B1374" t="s">
        <v>2141</v>
      </c>
      <c r="D1374" s="4">
        <v>412972</v>
      </c>
      <c r="E1374" s="4">
        <v>435290</v>
      </c>
      <c r="F1374" s="4">
        <v>301012</v>
      </c>
      <c r="G1374" s="4">
        <v>7780</v>
      </c>
      <c r="H1374" s="4">
        <v>347601</v>
      </c>
      <c r="I1374" s="4">
        <v>1504654</v>
      </c>
      <c r="J1374" s="4">
        <v>848262</v>
      </c>
      <c r="K1374" s="4">
        <v>412972</v>
      </c>
    </row>
    <row r="1375" spans="1:11" x14ac:dyDescent="0.35">
      <c r="A1375" t="s">
        <v>846</v>
      </c>
      <c r="B1375" t="s">
        <v>2156</v>
      </c>
      <c r="D1375" s="4">
        <v>121380</v>
      </c>
      <c r="E1375" s="4">
        <v>7538</v>
      </c>
      <c r="F1375" s="4">
        <v>1682665</v>
      </c>
      <c r="H1375" s="4">
        <v>1523995</v>
      </c>
      <c r="I1375" s="4">
        <v>3335578</v>
      </c>
      <c r="J1375" s="4">
        <v>128918</v>
      </c>
      <c r="K1375" s="4">
        <v>121380</v>
      </c>
    </row>
    <row r="1376" spans="1:11" x14ac:dyDescent="0.35">
      <c r="A1376" t="s">
        <v>846</v>
      </c>
      <c r="B1376" t="s">
        <v>2163</v>
      </c>
      <c r="D1376" s="4">
        <v>1130374</v>
      </c>
      <c r="I1376" s="4">
        <v>1130374</v>
      </c>
      <c r="J1376" s="4">
        <v>1130374</v>
      </c>
      <c r="K1376" s="4">
        <v>1130374</v>
      </c>
    </row>
    <row r="1377" spans="1:11" x14ac:dyDescent="0.35">
      <c r="A1377" t="s">
        <v>846</v>
      </c>
      <c r="B1377" t="s">
        <v>2165</v>
      </c>
      <c r="D1377" s="4">
        <v>1582</v>
      </c>
      <c r="F1377" s="4">
        <v>42419</v>
      </c>
      <c r="I1377" s="4">
        <v>44001</v>
      </c>
      <c r="J1377" s="4">
        <v>1582</v>
      </c>
      <c r="K1377" s="4">
        <v>1582</v>
      </c>
    </row>
    <row r="1378" spans="1:11" x14ac:dyDescent="0.35">
      <c r="A1378" t="s">
        <v>846</v>
      </c>
      <c r="B1378" t="s">
        <v>2169</v>
      </c>
      <c r="F1378" s="4">
        <v>438000</v>
      </c>
      <c r="H1378" s="4">
        <v>86400</v>
      </c>
      <c r="I1378" s="4">
        <v>524400</v>
      </c>
      <c r="J1378">
        <v>0</v>
      </c>
      <c r="K1378" s="4">
        <v>0</v>
      </c>
    </row>
    <row r="1379" spans="1:11" x14ac:dyDescent="0.35">
      <c r="A1379" t="s">
        <v>846</v>
      </c>
      <c r="B1379" t="s">
        <v>2170</v>
      </c>
      <c r="D1379" s="4">
        <v>18940260</v>
      </c>
      <c r="E1379" s="4">
        <v>2352513</v>
      </c>
      <c r="F1379" s="4">
        <v>2666799</v>
      </c>
      <c r="G1379" s="4">
        <v>7780</v>
      </c>
      <c r="H1379" s="4">
        <v>3206484</v>
      </c>
      <c r="I1379" s="4">
        <v>27173836</v>
      </c>
      <c r="J1379" s="4">
        <v>21292773</v>
      </c>
      <c r="K1379" s="4">
        <v>18940260</v>
      </c>
    </row>
    <row r="1380" spans="1:11" x14ac:dyDescent="0.35">
      <c r="A1380" t="s">
        <v>848</v>
      </c>
      <c r="B1380" t="s">
        <v>2121</v>
      </c>
      <c r="D1380" s="4">
        <v>16805188</v>
      </c>
      <c r="E1380" s="4">
        <v>55079429</v>
      </c>
      <c r="F1380" s="4">
        <v>15578629</v>
      </c>
      <c r="G1380" s="4">
        <v>251296</v>
      </c>
      <c r="H1380" s="4">
        <v>4479119</v>
      </c>
      <c r="I1380" s="4">
        <v>92193661</v>
      </c>
      <c r="J1380" s="4">
        <v>71884617</v>
      </c>
      <c r="K1380" s="4">
        <v>16805188</v>
      </c>
    </row>
    <row r="1381" spans="1:11" x14ac:dyDescent="0.35">
      <c r="A1381" t="s">
        <v>848</v>
      </c>
      <c r="B1381" t="s">
        <v>2125</v>
      </c>
      <c r="D1381" s="4">
        <v>24078930</v>
      </c>
      <c r="F1381" s="4">
        <v>1335812</v>
      </c>
      <c r="G1381" s="4">
        <v>18209248</v>
      </c>
      <c r="H1381" s="4">
        <v>9831821</v>
      </c>
      <c r="I1381" s="4">
        <v>53455812</v>
      </c>
      <c r="J1381" s="4">
        <v>24078930</v>
      </c>
      <c r="K1381" s="4">
        <v>24078930</v>
      </c>
    </row>
    <row r="1382" spans="1:11" x14ac:dyDescent="0.35">
      <c r="A1382" t="s">
        <v>848</v>
      </c>
      <c r="B1382" t="s">
        <v>2127</v>
      </c>
      <c r="D1382" s="4">
        <v>11200000</v>
      </c>
      <c r="I1382" s="4">
        <v>11200000</v>
      </c>
      <c r="J1382" s="4">
        <v>11200000</v>
      </c>
      <c r="K1382" s="4">
        <v>11200000</v>
      </c>
    </row>
    <row r="1383" spans="1:11" x14ac:dyDescent="0.35">
      <c r="A1383" t="s">
        <v>848</v>
      </c>
      <c r="B1383" t="s">
        <v>2141</v>
      </c>
      <c r="D1383" s="4">
        <v>4572668</v>
      </c>
      <c r="E1383" s="4">
        <v>750271</v>
      </c>
      <c r="F1383" s="4">
        <v>2123822</v>
      </c>
      <c r="G1383" s="4">
        <v>564547</v>
      </c>
      <c r="H1383" s="4">
        <v>1088411</v>
      </c>
      <c r="I1383" s="4">
        <v>9099720</v>
      </c>
      <c r="J1383" s="4">
        <v>5322939</v>
      </c>
      <c r="K1383" s="4">
        <v>4572668</v>
      </c>
    </row>
    <row r="1384" spans="1:11" x14ac:dyDescent="0.35">
      <c r="A1384" t="s">
        <v>848</v>
      </c>
      <c r="B1384" t="s">
        <v>2156</v>
      </c>
      <c r="D1384" s="4">
        <v>1006975</v>
      </c>
      <c r="E1384" s="4">
        <v>76333</v>
      </c>
      <c r="F1384" s="4">
        <v>7856443</v>
      </c>
      <c r="G1384" s="4">
        <v>8660000</v>
      </c>
      <c r="H1384" s="4">
        <v>13428531</v>
      </c>
      <c r="I1384" s="4">
        <v>31028282</v>
      </c>
      <c r="J1384" s="4">
        <v>1083308</v>
      </c>
      <c r="K1384" s="4">
        <v>1006975</v>
      </c>
    </row>
    <row r="1385" spans="1:11" x14ac:dyDescent="0.35">
      <c r="A1385" t="s">
        <v>848</v>
      </c>
      <c r="B1385" t="s">
        <v>2163</v>
      </c>
      <c r="D1385" s="4">
        <v>6857169</v>
      </c>
      <c r="E1385" s="4">
        <v>280598</v>
      </c>
      <c r="I1385" s="4">
        <v>7137768</v>
      </c>
      <c r="J1385" s="4">
        <v>7137767</v>
      </c>
      <c r="K1385" s="4">
        <v>6857169</v>
      </c>
    </row>
    <row r="1386" spans="1:11" x14ac:dyDescent="0.35">
      <c r="A1386" t="s">
        <v>848</v>
      </c>
      <c r="B1386" t="s">
        <v>2165</v>
      </c>
      <c r="D1386" s="4">
        <v>184350</v>
      </c>
      <c r="G1386" s="4">
        <v>245087</v>
      </c>
      <c r="I1386" s="4">
        <v>429436</v>
      </c>
      <c r="J1386" s="4">
        <v>184350</v>
      </c>
      <c r="K1386" s="4">
        <v>184350</v>
      </c>
    </row>
    <row r="1387" spans="1:11" x14ac:dyDescent="0.35">
      <c r="A1387" t="s">
        <v>848</v>
      </c>
      <c r="B1387" t="s">
        <v>2169</v>
      </c>
      <c r="D1387" s="4">
        <v>425000</v>
      </c>
      <c r="F1387" s="4">
        <v>21375000</v>
      </c>
      <c r="H1387" s="4">
        <v>960000</v>
      </c>
      <c r="I1387" s="4">
        <v>22760000</v>
      </c>
      <c r="J1387" s="4">
        <v>425000</v>
      </c>
      <c r="K1387" s="4">
        <v>425000</v>
      </c>
    </row>
    <row r="1388" spans="1:11" x14ac:dyDescent="0.35">
      <c r="A1388" t="s">
        <v>848</v>
      </c>
      <c r="B1388" t="s">
        <v>2170</v>
      </c>
      <c r="D1388" s="4">
        <v>65130281</v>
      </c>
      <c r="E1388" s="4">
        <v>56186631</v>
      </c>
      <c r="F1388" s="4">
        <v>48269706</v>
      </c>
      <c r="G1388" s="4">
        <v>27930178</v>
      </c>
      <c r="H1388" s="4">
        <v>29787883</v>
      </c>
      <c r="I1388" s="4">
        <v>227304678</v>
      </c>
      <c r="J1388" s="4">
        <v>121316912</v>
      </c>
      <c r="K1388" s="4">
        <v>65130281</v>
      </c>
    </row>
    <row r="1389" spans="1:11" x14ac:dyDescent="0.35">
      <c r="A1389" t="s">
        <v>855</v>
      </c>
      <c r="B1389" t="s">
        <v>2121</v>
      </c>
      <c r="D1389" s="4">
        <v>20896559</v>
      </c>
      <c r="E1389" s="4">
        <v>14769434</v>
      </c>
      <c r="F1389" s="4">
        <v>2872800</v>
      </c>
      <c r="G1389" s="4">
        <v>57424</v>
      </c>
      <c r="H1389" s="4">
        <v>2319026</v>
      </c>
      <c r="I1389" s="4">
        <v>40915243</v>
      </c>
      <c r="J1389" s="4">
        <v>35665993</v>
      </c>
      <c r="K1389" s="4">
        <v>20896559</v>
      </c>
    </row>
    <row r="1390" spans="1:11" x14ac:dyDescent="0.35">
      <c r="A1390" t="s">
        <v>855</v>
      </c>
      <c r="B1390" t="s">
        <v>2125</v>
      </c>
      <c r="D1390" s="4">
        <v>9803008</v>
      </c>
      <c r="F1390" s="4">
        <v>11183761</v>
      </c>
      <c r="H1390" s="4">
        <v>3357969</v>
      </c>
      <c r="I1390" s="4">
        <v>24344738</v>
      </c>
      <c r="J1390" s="4">
        <v>9803008</v>
      </c>
      <c r="K1390" s="4">
        <v>9803008</v>
      </c>
    </row>
    <row r="1391" spans="1:11" x14ac:dyDescent="0.35">
      <c r="A1391" t="s">
        <v>855</v>
      </c>
      <c r="B1391" t="s">
        <v>2127</v>
      </c>
      <c r="E1391" s="4">
        <v>6400000</v>
      </c>
      <c r="I1391" s="4">
        <v>6400000</v>
      </c>
      <c r="J1391">
        <v>6400000</v>
      </c>
      <c r="K1391" s="4">
        <v>0</v>
      </c>
    </row>
    <row r="1392" spans="1:11" x14ac:dyDescent="0.35">
      <c r="A1392" t="s">
        <v>855</v>
      </c>
      <c r="B1392" t="s">
        <v>2141</v>
      </c>
      <c r="D1392" s="4">
        <v>1110569</v>
      </c>
      <c r="E1392" s="4">
        <v>74347</v>
      </c>
      <c r="F1392" s="4">
        <v>971953</v>
      </c>
      <c r="G1392" s="4">
        <v>30310</v>
      </c>
      <c r="H1392" s="4">
        <v>4158033</v>
      </c>
      <c r="I1392" s="4">
        <v>6345211</v>
      </c>
      <c r="J1392" s="4">
        <v>1184916</v>
      </c>
      <c r="K1392" s="4">
        <v>1110569</v>
      </c>
    </row>
    <row r="1393" spans="1:11" x14ac:dyDescent="0.35">
      <c r="A1393" t="s">
        <v>855</v>
      </c>
      <c r="B1393" t="s">
        <v>2156</v>
      </c>
      <c r="D1393" s="4">
        <v>1237301</v>
      </c>
      <c r="E1393" s="4">
        <v>142837</v>
      </c>
      <c r="F1393" s="4">
        <v>6495000</v>
      </c>
      <c r="G1393" s="4">
        <v>6142785</v>
      </c>
      <c r="H1393" s="4">
        <v>7049598</v>
      </c>
      <c r="I1393" s="4">
        <v>21067521</v>
      </c>
      <c r="J1393" s="4">
        <v>1380138</v>
      </c>
      <c r="K1393" s="4">
        <v>1237301</v>
      </c>
    </row>
    <row r="1394" spans="1:11" x14ac:dyDescent="0.35">
      <c r="A1394" t="s">
        <v>855</v>
      </c>
      <c r="B1394" t="s">
        <v>2163</v>
      </c>
      <c r="D1394" s="4">
        <v>2996892</v>
      </c>
      <c r="F1394" s="4">
        <v>55019</v>
      </c>
      <c r="I1394" s="4">
        <v>3051911</v>
      </c>
      <c r="J1394" s="4">
        <v>2996892</v>
      </c>
      <c r="K1394" s="4">
        <v>2996892</v>
      </c>
    </row>
    <row r="1395" spans="1:11" x14ac:dyDescent="0.35">
      <c r="A1395" t="s">
        <v>855</v>
      </c>
      <c r="B1395" t="s">
        <v>2165</v>
      </c>
      <c r="F1395" s="4">
        <v>80124</v>
      </c>
      <c r="I1395" s="4">
        <v>80124</v>
      </c>
      <c r="J1395">
        <v>0</v>
      </c>
      <c r="K1395" s="4">
        <v>0</v>
      </c>
    </row>
    <row r="1396" spans="1:11" x14ac:dyDescent="0.35">
      <c r="A1396" t="s">
        <v>855</v>
      </c>
      <c r="B1396" t="s">
        <v>2169</v>
      </c>
      <c r="E1396" s="4">
        <v>125000</v>
      </c>
      <c r="G1396" s="4">
        <v>3356250</v>
      </c>
      <c r="I1396" s="4">
        <v>3481250</v>
      </c>
      <c r="J1396">
        <v>125000</v>
      </c>
      <c r="K1396" s="4">
        <v>0</v>
      </c>
    </row>
    <row r="1397" spans="1:11" x14ac:dyDescent="0.35">
      <c r="A1397" t="s">
        <v>855</v>
      </c>
      <c r="B1397" t="s">
        <v>2170</v>
      </c>
      <c r="D1397" s="4">
        <v>36044328</v>
      </c>
      <c r="E1397" s="4">
        <v>21511618</v>
      </c>
      <c r="F1397" s="4">
        <v>21658658</v>
      </c>
      <c r="G1397" s="4">
        <v>9586769</v>
      </c>
      <c r="H1397" s="4">
        <v>16884626</v>
      </c>
      <c r="I1397" s="4">
        <v>105685998</v>
      </c>
      <c r="J1397" s="4">
        <v>57555946</v>
      </c>
      <c r="K1397" s="4">
        <v>36044328</v>
      </c>
    </row>
    <row r="1398" spans="1:11" x14ac:dyDescent="0.35">
      <c r="A1398" t="s">
        <v>861</v>
      </c>
      <c r="B1398" t="s">
        <v>2121</v>
      </c>
      <c r="D1398" s="4">
        <v>3955442</v>
      </c>
      <c r="F1398" s="4">
        <v>2334313</v>
      </c>
      <c r="H1398" s="4">
        <v>396707</v>
      </c>
      <c r="I1398" s="4">
        <v>6686462</v>
      </c>
      <c r="J1398" s="4">
        <v>3955442</v>
      </c>
      <c r="K1398" s="4">
        <v>3955442</v>
      </c>
    </row>
    <row r="1399" spans="1:11" x14ac:dyDescent="0.35">
      <c r="A1399" t="s">
        <v>861</v>
      </c>
      <c r="B1399" t="s">
        <v>2125</v>
      </c>
      <c r="D1399" s="4">
        <v>1530821</v>
      </c>
      <c r="F1399" s="4">
        <v>978638</v>
      </c>
      <c r="H1399" s="4">
        <v>1335776</v>
      </c>
      <c r="I1399" s="4">
        <v>3845235</v>
      </c>
      <c r="J1399" s="4">
        <v>1530821</v>
      </c>
      <c r="K1399" s="4">
        <v>1530821</v>
      </c>
    </row>
    <row r="1400" spans="1:11" x14ac:dyDescent="0.35">
      <c r="A1400" t="s">
        <v>861</v>
      </c>
      <c r="B1400" t="s">
        <v>2127</v>
      </c>
      <c r="D1400" s="4">
        <v>1600000</v>
      </c>
      <c r="I1400" s="4">
        <v>1600000</v>
      </c>
      <c r="J1400" s="4">
        <v>1600000</v>
      </c>
      <c r="K1400" s="4">
        <v>1600000</v>
      </c>
    </row>
    <row r="1401" spans="1:11" x14ac:dyDescent="0.35">
      <c r="A1401" t="s">
        <v>861</v>
      </c>
      <c r="B1401" t="s">
        <v>2141</v>
      </c>
      <c r="D1401" s="4">
        <v>610390</v>
      </c>
      <c r="F1401" s="4">
        <v>256893</v>
      </c>
      <c r="G1401" s="4">
        <v>33044</v>
      </c>
      <c r="H1401" s="4">
        <v>310347</v>
      </c>
      <c r="I1401" s="4">
        <v>1210675</v>
      </c>
      <c r="J1401" s="4">
        <v>610390</v>
      </c>
      <c r="K1401" s="4">
        <v>610390</v>
      </c>
    </row>
    <row r="1402" spans="1:11" x14ac:dyDescent="0.35">
      <c r="A1402" t="s">
        <v>861</v>
      </c>
      <c r="B1402" t="s">
        <v>2156</v>
      </c>
      <c r="D1402" s="4">
        <v>156539</v>
      </c>
      <c r="E1402" s="4">
        <v>57094</v>
      </c>
      <c r="F1402" s="4">
        <v>4352427</v>
      </c>
      <c r="G1402" s="4">
        <v>40931</v>
      </c>
      <c r="H1402" s="4">
        <v>1884838</v>
      </c>
      <c r="I1402" s="4">
        <v>6491829</v>
      </c>
      <c r="J1402" s="4">
        <v>213633</v>
      </c>
      <c r="K1402" s="4">
        <v>156539</v>
      </c>
    </row>
    <row r="1403" spans="1:11" x14ac:dyDescent="0.35">
      <c r="A1403" t="s">
        <v>861</v>
      </c>
      <c r="B1403" t="s">
        <v>2163</v>
      </c>
      <c r="D1403" s="4">
        <v>447992</v>
      </c>
      <c r="I1403" s="4">
        <v>447992</v>
      </c>
      <c r="J1403" s="4">
        <v>447992</v>
      </c>
      <c r="K1403" s="4">
        <v>447992</v>
      </c>
    </row>
    <row r="1404" spans="1:11" x14ac:dyDescent="0.35">
      <c r="A1404" t="s">
        <v>861</v>
      </c>
      <c r="B1404" t="s">
        <v>2165</v>
      </c>
      <c r="H1404" s="4">
        <v>9426</v>
      </c>
      <c r="I1404" s="4">
        <v>9426</v>
      </c>
      <c r="J1404">
        <v>0</v>
      </c>
      <c r="K1404" s="4">
        <v>0</v>
      </c>
    </row>
    <row r="1405" spans="1:11" x14ac:dyDescent="0.35">
      <c r="A1405" t="s">
        <v>861</v>
      </c>
      <c r="B1405" t="s">
        <v>2169</v>
      </c>
      <c r="H1405" s="4">
        <v>144000</v>
      </c>
      <c r="I1405" s="4">
        <v>144000</v>
      </c>
      <c r="J1405">
        <v>0</v>
      </c>
      <c r="K1405" s="4">
        <v>0</v>
      </c>
    </row>
    <row r="1406" spans="1:11" x14ac:dyDescent="0.35">
      <c r="A1406" t="s">
        <v>861</v>
      </c>
      <c r="B1406" t="s">
        <v>2170</v>
      </c>
      <c r="D1406" s="4">
        <v>8301183</v>
      </c>
      <c r="E1406" s="4">
        <v>57094</v>
      </c>
      <c r="F1406" s="4">
        <v>7922271</v>
      </c>
      <c r="G1406" s="4">
        <v>73975</v>
      </c>
      <c r="H1406" s="4">
        <v>4081095</v>
      </c>
      <c r="I1406" s="4">
        <v>20435619</v>
      </c>
      <c r="J1406" s="4">
        <v>8358277</v>
      </c>
      <c r="K1406" s="4">
        <v>8301183</v>
      </c>
    </row>
    <row r="1407" spans="1:11" x14ac:dyDescent="0.35">
      <c r="A1407" t="s">
        <v>865</v>
      </c>
      <c r="B1407" t="s">
        <v>2121</v>
      </c>
      <c r="D1407" s="4">
        <v>39299136</v>
      </c>
      <c r="E1407" s="4">
        <v>11078487</v>
      </c>
      <c r="F1407" s="4">
        <v>10786844</v>
      </c>
      <c r="G1407" s="4">
        <v>646013</v>
      </c>
      <c r="H1407" s="4">
        <v>2955249</v>
      </c>
      <c r="I1407" s="4">
        <v>64765729</v>
      </c>
      <c r="J1407" s="4">
        <v>50377623</v>
      </c>
      <c r="K1407" s="4">
        <v>39299136</v>
      </c>
    </row>
    <row r="1408" spans="1:11" x14ac:dyDescent="0.35">
      <c r="A1408" t="s">
        <v>865</v>
      </c>
      <c r="B1408" t="s">
        <v>2125</v>
      </c>
      <c r="D1408" s="4">
        <v>32039594</v>
      </c>
      <c r="E1408" s="4">
        <v>9892</v>
      </c>
      <c r="F1408" s="4">
        <v>3641081</v>
      </c>
      <c r="I1408" s="4">
        <v>35690568</v>
      </c>
      <c r="J1408" s="4">
        <v>32049486</v>
      </c>
      <c r="K1408" s="4">
        <v>32039594</v>
      </c>
    </row>
    <row r="1409" spans="1:11" x14ac:dyDescent="0.35">
      <c r="A1409" t="s">
        <v>865</v>
      </c>
      <c r="B1409" t="s">
        <v>2127</v>
      </c>
      <c r="D1409" s="4">
        <v>12160</v>
      </c>
      <c r="H1409" s="4">
        <v>6530990</v>
      </c>
      <c r="I1409" s="4">
        <v>6543150</v>
      </c>
      <c r="J1409" s="4">
        <v>12160</v>
      </c>
      <c r="K1409" s="4">
        <v>12160</v>
      </c>
    </row>
    <row r="1410" spans="1:11" x14ac:dyDescent="0.35">
      <c r="A1410" t="s">
        <v>865</v>
      </c>
      <c r="B1410" t="s">
        <v>2141</v>
      </c>
      <c r="D1410" s="4">
        <v>2247833</v>
      </c>
      <c r="E1410" s="4">
        <v>230284</v>
      </c>
      <c r="F1410" s="4">
        <v>415899</v>
      </c>
      <c r="G1410" s="4">
        <v>1184545</v>
      </c>
      <c r="H1410" s="4">
        <v>2906616</v>
      </c>
      <c r="I1410" s="4">
        <v>6985178</v>
      </c>
      <c r="J1410" s="4">
        <v>2478117</v>
      </c>
      <c r="K1410" s="4">
        <v>2247833</v>
      </c>
    </row>
    <row r="1411" spans="1:11" x14ac:dyDescent="0.35">
      <c r="A1411" t="s">
        <v>865</v>
      </c>
      <c r="B1411" t="s">
        <v>2156</v>
      </c>
      <c r="D1411" s="4">
        <v>11556502</v>
      </c>
      <c r="E1411" s="4">
        <v>672206</v>
      </c>
      <c r="F1411" s="4">
        <v>5527432</v>
      </c>
      <c r="H1411" s="4">
        <v>6875233</v>
      </c>
      <c r="I1411" s="4">
        <v>24631374</v>
      </c>
      <c r="J1411" s="4">
        <v>12228708</v>
      </c>
      <c r="K1411" s="4">
        <v>11556502</v>
      </c>
    </row>
    <row r="1412" spans="1:11" x14ac:dyDescent="0.35">
      <c r="A1412" t="s">
        <v>865</v>
      </c>
      <c r="B1412" t="s">
        <v>2163</v>
      </c>
      <c r="D1412" s="4">
        <v>5790238</v>
      </c>
      <c r="I1412" s="4">
        <v>5790238</v>
      </c>
      <c r="J1412" s="4">
        <v>5790238</v>
      </c>
      <c r="K1412" s="4">
        <v>5790238</v>
      </c>
    </row>
    <row r="1413" spans="1:11" x14ac:dyDescent="0.35">
      <c r="A1413" t="s">
        <v>865</v>
      </c>
      <c r="B1413" t="s">
        <v>2165</v>
      </c>
      <c r="F1413" s="4">
        <v>84838</v>
      </c>
      <c r="I1413" s="4">
        <v>84838</v>
      </c>
      <c r="J1413">
        <v>0</v>
      </c>
      <c r="K1413" s="4">
        <v>0</v>
      </c>
    </row>
    <row r="1414" spans="1:11" x14ac:dyDescent="0.35">
      <c r="A1414" t="s">
        <v>865</v>
      </c>
      <c r="B1414" t="s">
        <v>2169</v>
      </c>
      <c r="E1414" s="4">
        <v>250000</v>
      </c>
      <c r="F1414" s="4">
        <v>3492000</v>
      </c>
      <c r="H1414" s="4">
        <v>384000</v>
      </c>
      <c r="I1414" s="4">
        <v>4126000</v>
      </c>
      <c r="J1414">
        <v>250000</v>
      </c>
      <c r="K1414" s="4">
        <v>0</v>
      </c>
    </row>
    <row r="1415" spans="1:11" x14ac:dyDescent="0.35">
      <c r="A1415" t="s">
        <v>865</v>
      </c>
      <c r="B1415" t="s">
        <v>2170</v>
      </c>
      <c r="D1415" s="4">
        <v>90945463</v>
      </c>
      <c r="E1415" s="4">
        <v>12240869</v>
      </c>
      <c r="F1415" s="4">
        <v>23948094</v>
      </c>
      <c r="G1415" s="4">
        <v>1830558</v>
      </c>
      <c r="H1415" s="4">
        <v>19652089</v>
      </c>
      <c r="I1415" s="4">
        <v>148617074</v>
      </c>
      <c r="J1415" s="4">
        <v>103186332</v>
      </c>
      <c r="K1415" s="4">
        <v>90945463</v>
      </c>
    </row>
    <row r="1416" spans="1:11" x14ac:dyDescent="0.35">
      <c r="A1416" t="s">
        <v>868</v>
      </c>
      <c r="B1416" t="s">
        <v>2121</v>
      </c>
      <c r="D1416" s="4">
        <v>4341978</v>
      </c>
      <c r="E1416" s="4">
        <v>144030</v>
      </c>
      <c r="F1416" s="4">
        <v>3198366</v>
      </c>
      <c r="H1416" s="4">
        <v>40950</v>
      </c>
      <c r="I1416" s="4">
        <v>7725325</v>
      </c>
      <c r="J1416" s="4">
        <v>4486008</v>
      </c>
      <c r="K1416" s="4">
        <v>4341978</v>
      </c>
    </row>
    <row r="1417" spans="1:11" x14ac:dyDescent="0.35">
      <c r="A1417" t="s">
        <v>868</v>
      </c>
      <c r="B1417" t="s">
        <v>2125</v>
      </c>
      <c r="D1417" s="4">
        <v>8177790</v>
      </c>
      <c r="F1417" s="4">
        <v>727568</v>
      </c>
      <c r="H1417" s="4">
        <v>1104138</v>
      </c>
      <c r="I1417" s="4">
        <v>10009495</v>
      </c>
      <c r="J1417" s="4">
        <v>8177790</v>
      </c>
      <c r="K1417" s="4">
        <v>8177790</v>
      </c>
    </row>
    <row r="1418" spans="1:11" x14ac:dyDescent="0.35">
      <c r="A1418" t="s">
        <v>868</v>
      </c>
      <c r="B1418" t="s">
        <v>2141</v>
      </c>
      <c r="D1418" s="4">
        <v>524924</v>
      </c>
      <c r="E1418" s="4">
        <v>12066</v>
      </c>
      <c r="F1418" s="4">
        <v>9583</v>
      </c>
      <c r="G1418" s="4">
        <v>1528640</v>
      </c>
      <c r="H1418" s="4">
        <v>160100</v>
      </c>
      <c r="I1418" s="4">
        <v>2235313</v>
      </c>
      <c r="J1418" s="4">
        <v>536990</v>
      </c>
      <c r="K1418" s="4">
        <v>524924</v>
      </c>
    </row>
    <row r="1419" spans="1:11" x14ac:dyDescent="0.35">
      <c r="A1419" t="s">
        <v>868</v>
      </c>
      <c r="B1419" t="s">
        <v>2156</v>
      </c>
      <c r="D1419" s="4">
        <v>441149</v>
      </c>
      <c r="F1419" s="4">
        <v>13302</v>
      </c>
      <c r="G1419" s="4">
        <v>313500</v>
      </c>
      <c r="H1419" s="4">
        <v>10445940</v>
      </c>
      <c r="I1419" s="4">
        <v>11213891</v>
      </c>
      <c r="J1419" s="4">
        <v>441149</v>
      </c>
      <c r="K1419" s="4">
        <v>441149</v>
      </c>
    </row>
    <row r="1420" spans="1:11" x14ac:dyDescent="0.35">
      <c r="A1420" t="s">
        <v>868</v>
      </c>
      <c r="B1420" t="s">
        <v>2163</v>
      </c>
      <c r="D1420" s="4">
        <v>335364</v>
      </c>
      <c r="I1420" s="4">
        <v>335364</v>
      </c>
      <c r="J1420" s="4">
        <v>335364</v>
      </c>
      <c r="K1420" s="4">
        <v>335364</v>
      </c>
    </row>
    <row r="1421" spans="1:11" x14ac:dyDescent="0.35">
      <c r="A1421" t="s">
        <v>868</v>
      </c>
      <c r="B1421" t="s">
        <v>2169</v>
      </c>
      <c r="H1421" s="4">
        <v>279000</v>
      </c>
      <c r="I1421" s="4">
        <v>279000</v>
      </c>
      <c r="J1421">
        <v>0</v>
      </c>
      <c r="K1421" s="4">
        <v>0</v>
      </c>
    </row>
    <row r="1422" spans="1:11" x14ac:dyDescent="0.35">
      <c r="A1422" t="s">
        <v>868</v>
      </c>
      <c r="B1422" t="s">
        <v>2170</v>
      </c>
      <c r="D1422" s="4">
        <v>13821205</v>
      </c>
      <c r="E1422" s="4">
        <v>156096</v>
      </c>
      <c r="F1422" s="4">
        <v>3948819</v>
      </c>
      <c r="G1422" s="4">
        <v>1842140</v>
      </c>
      <c r="H1422" s="4">
        <v>12030128</v>
      </c>
      <c r="I1422" s="4">
        <v>31798388</v>
      </c>
      <c r="J1422" s="4">
        <v>13977301</v>
      </c>
      <c r="K1422" s="4">
        <v>13821205</v>
      </c>
    </row>
    <row r="1423" spans="1:11" x14ac:dyDescent="0.35">
      <c r="A1423" t="s">
        <v>875</v>
      </c>
      <c r="B1423" t="s">
        <v>2121</v>
      </c>
      <c r="D1423" s="4">
        <v>18120630</v>
      </c>
      <c r="E1423" s="4">
        <v>14193181</v>
      </c>
      <c r="F1423" s="4">
        <v>10334489</v>
      </c>
      <c r="H1423" s="4">
        <v>269550</v>
      </c>
      <c r="I1423" s="4">
        <v>42917850</v>
      </c>
      <c r="J1423" s="4">
        <v>32313811</v>
      </c>
      <c r="K1423" s="4">
        <v>18120630</v>
      </c>
    </row>
    <row r="1424" spans="1:11" x14ac:dyDescent="0.35">
      <c r="A1424" t="s">
        <v>875</v>
      </c>
      <c r="B1424" t="s">
        <v>2125</v>
      </c>
      <c r="D1424" s="4">
        <v>26682524</v>
      </c>
      <c r="E1424" s="4">
        <v>8720872</v>
      </c>
      <c r="F1424" s="4">
        <v>3942811</v>
      </c>
      <c r="I1424" s="4">
        <v>39346207</v>
      </c>
      <c r="J1424" s="4">
        <v>35403396</v>
      </c>
      <c r="K1424" s="4">
        <v>26682524</v>
      </c>
    </row>
    <row r="1425" spans="1:11" x14ac:dyDescent="0.35">
      <c r="A1425" t="s">
        <v>875</v>
      </c>
      <c r="B1425" t="s">
        <v>2127</v>
      </c>
      <c r="D1425" s="4">
        <v>6400000</v>
      </c>
      <c r="I1425" s="4">
        <v>6400000</v>
      </c>
      <c r="J1425" s="4">
        <v>6400000</v>
      </c>
      <c r="K1425" s="4">
        <v>6400000</v>
      </c>
    </row>
    <row r="1426" spans="1:11" x14ac:dyDescent="0.35">
      <c r="A1426" t="s">
        <v>875</v>
      </c>
      <c r="B1426" t="s">
        <v>2141</v>
      </c>
      <c r="D1426" s="4">
        <v>2132272</v>
      </c>
      <c r="E1426" s="4">
        <v>1141974</v>
      </c>
      <c r="F1426" s="4">
        <v>342873</v>
      </c>
      <c r="G1426" s="4">
        <v>571454</v>
      </c>
      <c r="H1426" s="4">
        <v>1144303</v>
      </c>
      <c r="I1426" s="4">
        <v>5332876</v>
      </c>
      <c r="J1426" s="4">
        <v>3274246</v>
      </c>
      <c r="K1426" s="4">
        <v>2132272</v>
      </c>
    </row>
    <row r="1427" spans="1:11" x14ac:dyDescent="0.35">
      <c r="A1427" t="s">
        <v>875</v>
      </c>
      <c r="B1427" t="s">
        <v>2156</v>
      </c>
      <c r="D1427" s="4">
        <v>1145082</v>
      </c>
      <c r="E1427" s="4">
        <v>4239584</v>
      </c>
      <c r="G1427" s="4">
        <v>79341</v>
      </c>
      <c r="H1427" s="4">
        <v>11043750</v>
      </c>
      <c r="I1427" s="4">
        <v>16507757</v>
      </c>
      <c r="J1427" s="4">
        <v>5384666</v>
      </c>
      <c r="K1427" s="4">
        <v>1145082</v>
      </c>
    </row>
    <row r="1428" spans="1:11" x14ac:dyDescent="0.35">
      <c r="A1428" t="s">
        <v>875</v>
      </c>
      <c r="B1428" t="s">
        <v>2163</v>
      </c>
      <c r="D1428" s="4">
        <v>4518475</v>
      </c>
      <c r="I1428" s="4">
        <v>4518475</v>
      </c>
      <c r="J1428" s="4">
        <v>4518475</v>
      </c>
      <c r="K1428" s="4">
        <v>4518475</v>
      </c>
    </row>
    <row r="1429" spans="1:11" x14ac:dyDescent="0.35">
      <c r="A1429" t="s">
        <v>875</v>
      </c>
      <c r="B1429" t="s">
        <v>2165</v>
      </c>
      <c r="F1429" s="4">
        <v>150822</v>
      </c>
      <c r="I1429" s="4">
        <v>150822</v>
      </c>
      <c r="J1429">
        <v>0</v>
      </c>
      <c r="K1429" s="4">
        <v>0</v>
      </c>
    </row>
    <row r="1430" spans="1:11" x14ac:dyDescent="0.35">
      <c r="A1430" t="s">
        <v>875</v>
      </c>
      <c r="B1430" t="s">
        <v>2169</v>
      </c>
      <c r="E1430" s="4">
        <v>2498000</v>
      </c>
      <c r="H1430" s="4">
        <v>384000</v>
      </c>
      <c r="I1430" s="4">
        <v>2882000</v>
      </c>
      <c r="J1430">
        <v>2498000</v>
      </c>
      <c r="K1430" s="4">
        <v>0</v>
      </c>
    </row>
    <row r="1431" spans="1:11" x14ac:dyDescent="0.35">
      <c r="A1431" t="s">
        <v>875</v>
      </c>
      <c r="B1431" t="s">
        <v>2170</v>
      </c>
      <c r="D1431" s="4">
        <v>58998983</v>
      </c>
      <c r="E1431" s="4">
        <v>30793611</v>
      </c>
      <c r="F1431" s="4">
        <v>14770995</v>
      </c>
      <c r="G1431" s="4">
        <v>650795</v>
      </c>
      <c r="H1431" s="4">
        <v>12841603</v>
      </c>
      <c r="I1431" s="4">
        <v>118055987</v>
      </c>
      <c r="J1431" s="4">
        <v>89792594</v>
      </c>
      <c r="K1431" s="4">
        <v>58998983</v>
      </c>
    </row>
    <row r="1432" spans="1:11" x14ac:dyDescent="0.35">
      <c r="A1432" t="s">
        <v>878</v>
      </c>
      <c r="B1432" t="s">
        <v>2121</v>
      </c>
      <c r="D1432" s="4">
        <v>84508986</v>
      </c>
      <c r="E1432" s="4">
        <v>2237776</v>
      </c>
      <c r="F1432" s="4">
        <v>34885956</v>
      </c>
      <c r="H1432" s="4">
        <v>790200</v>
      </c>
      <c r="I1432" s="4">
        <v>122422917</v>
      </c>
      <c r="J1432" s="4">
        <v>86746762</v>
      </c>
      <c r="K1432" s="4">
        <v>84508986</v>
      </c>
    </row>
    <row r="1433" spans="1:11" x14ac:dyDescent="0.35">
      <c r="A1433" t="s">
        <v>878</v>
      </c>
      <c r="B1433" t="s">
        <v>2125</v>
      </c>
      <c r="D1433" s="4">
        <v>87192577</v>
      </c>
      <c r="F1433" s="4">
        <v>1643784</v>
      </c>
      <c r="H1433" s="4">
        <v>5698428</v>
      </c>
      <c r="I1433" s="4">
        <v>94534789</v>
      </c>
      <c r="J1433" s="4">
        <v>87192577</v>
      </c>
      <c r="K1433" s="4">
        <v>87192577</v>
      </c>
    </row>
    <row r="1434" spans="1:11" x14ac:dyDescent="0.35">
      <c r="A1434" t="s">
        <v>878</v>
      </c>
      <c r="B1434" t="s">
        <v>2127</v>
      </c>
      <c r="D1434" s="4">
        <v>21600000</v>
      </c>
      <c r="I1434" s="4">
        <v>21600000</v>
      </c>
      <c r="J1434" s="4">
        <v>21600000</v>
      </c>
      <c r="K1434" s="4">
        <v>21600000</v>
      </c>
    </row>
    <row r="1435" spans="1:11" x14ac:dyDescent="0.35">
      <c r="A1435" t="s">
        <v>878</v>
      </c>
      <c r="B1435" t="s">
        <v>2141</v>
      </c>
      <c r="D1435" s="4">
        <v>2231709</v>
      </c>
      <c r="E1435" s="4">
        <v>219946</v>
      </c>
      <c r="F1435" s="4">
        <v>1291959</v>
      </c>
      <c r="G1435" s="4">
        <v>1893110</v>
      </c>
      <c r="H1435" s="4">
        <v>9593103</v>
      </c>
      <c r="I1435" s="4">
        <v>15229826</v>
      </c>
      <c r="J1435" s="4">
        <v>2451655</v>
      </c>
      <c r="K1435" s="4">
        <v>2231709</v>
      </c>
    </row>
    <row r="1436" spans="1:11" x14ac:dyDescent="0.35">
      <c r="A1436" t="s">
        <v>878</v>
      </c>
      <c r="B1436" t="s">
        <v>2156</v>
      </c>
      <c r="D1436" s="4">
        <v>12196944</v>
      </c>
      <c r="E1436" s="4">
        <v>13051209</v>
      </c>
      <c r="F1436" s="4">
        <v>170679</v>
      </c>
      <c r="G1436" s="4">
        <v>8672825</v>
      </c>
      <c r="H1436" s="4">
        <v>7716514</v>
      </c>
      <c r="I1436" s="4">
        <v>41808171</v>
      </c>
      <c r="J1436" s="4">
        <v>25248153</v>
      </c>
      <c r="K1436" s="4">
        <v>12196944</v>
      </c>
    </row>
    <row r="1437" spans="1:11" x14ac:dyDescent="0.35">
      <c r="A1437" t="s">
        <v>878</v>
      </c>
      <c r="B1437" t="s">
        <v>2163</v>
      </c>
      <c r="D1437" s="4">
        <v>5967922</v>
      </c>
      <c r="I1437" s="4">
        <v>5967922</v>
      </c>
      <c r="J1437" s="4">
        <v>5967922</v>
      </c>
      <c r="K1437" s="4">
        <v>5967922</v>
      </c>
    </row>
    <row r="1438" spans="1:11" x14ac:dyDescent="0.35">
      <c r="A1438" t="s">
        <v>878</v>
      </c>
      <c r="B1438" t="s">
        <v>2165</v>
      </c>
      <c r="D1438" s="4">
        <v>3025</v>
      </c>
      <c r="H1438" s="4">
        <v>424188</v>
      </c>
      <c r="I1438" s="4">
        <v>427213</v>
      </c>
      <c r="J1438" s="4">
        <v>3025</v>
      </c>
      <c r="K1438" s="4">
        <v>3025</v>
      </c>
    </row>
    <row r="1439" spans="1:11" x14ac:dyDescent="0.35">
      <c r="A1439" t="s">
        <v>878</v>
      </c>
      <c r="B1439" t="s">
        <v>2169</v>
      </c>
      <c r="D1439" s="4">
        <v>18161</v>
      </c>
      <c r="E1439" s="4">
        <v>10450000</v>
      </c>
      <c r="G1439" s="4">
        <v>1680000</v>
      </c>
      <c r="I1439" s="4">
        <v>12148161</v>
      </c>
      <c r="J1439" s="4">
        <v>10468161</v>
      </c>
      <c r="K1439" s="4">
        <v>18161</v>
      </c>
    </row>
    <row r="1440" spans="1:11" x14ac:dyDescent="0.35">
      <c r="A1440" t="s">
        <v>878</v>
      </c>
      <c r="B1440" t="s">
        <v>2170</v>
      </c>
      <c r="D1440" s="4">
        <v>213719324</v>
      </c>
      <c r="E1440" s="4">
        <v>25958931</v>
      </c>
      <c r="F1440" s="4">
        <v>37992378</v>
      </c>
      <c r="G1440" s="4">
        <v>12245935</v>
      </c>
      <c r="H1440" s="4">
        <v>24222432</v>
      </c>
      <c r="I1440" s="4">
        <v>314139000</v>
      </c>
      <c r="J1440" s="4">
        <v>239678255</v>
      </c>
      <c r="K1440" s="4">
        <v>213719324</v>
      </c>
    </row>
    <row r="1441" spans="1:11" x14ac:dyDescent="0.35">
      <c r="A1441" t="s">
        <v>883</v>
      </c>
      <c r="B1441" t="s">
        <v>2121</v>
      </c>
      <c r="D1441" s="4">
        <v>62179262</v>
      </c>
      <c r="E1441" s="4">
        <v>66191273</v>
      </c>
      <c r="F1441" s="4">
        <v>25990585</v>
      </c>
      <c r="G1441" s="4">
        <v>46800</v>
      </c>
      <c r="H1441" s="4">
        <v>1059750</v>
      </c>
      <c r="I1441" s="4">
        <v>155467670</v>
      </c>
      <c r="J1441" s="4">
        <v>128370535</v>
      </c>
      <c r="K1441" s="4">
        <v>62179262</v>
      </c>
    </row>
    <row r="1442" spans="1:11" x14ac:dyDescent="0.35">
      <c r="A1442" t="s">
        <v>883</v>
      </c>
      <c r="B1442" t="s">
        <v>2125</v>
      </c>
      <c r="D1442" s="4">
        <v>97804525</v>
      </c>
      <c r="E1442" s="4">
        <v>32558635</v>
      </c>
      <c r="F1442" s="4">
        <v>868270</v>
      </c>
      <c r="H1442" s="4">
        <v>1784516</v>
      </c>
      <c r="I1442" s="4">
        <v>133015946</v>
      </c>
      <c r="J1442" s="4">
        <v>130363160</v>
      </c>
      <c r="K1442" s="4">
        <v>97804525</v>
      </c>
    </row>
    <row r="1443" spans="1:11" x14ac:dyDescent="0.35">
      <c r="A1443" t="s">
        <v>883</v>
      </c>
      <c r="B1443" t="s">
        <v>2127</v>
      </c>
      <c r="E1443" s="4">
        <v>17600000</v>
      </c>
      <c r="I1443" s="4">
        <v>17600000</v>
      </c>
      <c r="J1443">
        <v>17600000</v>
      </c>
      <c r="K1443" s="4">
        <v>0</v>
      </c>
    </row>
    <row r="1444" spans="1:11" x14ac:dyDescent="0.35">
      <c r="A1444" t="s">
        <v>883</v>
      </c>
      <c r="B1444" t="s">
        <v>2141</v>
      </c>
      <c r="D1444" s="4">
        <v>14409863</v>
      </c>
      <c r="E1444" s="4">
        <v>3796582</v>
      </c>
      <c r="F1444" s="4">
        <v>786079</v>
      </c>
      <c r="G1444" s="4">
        <v>1521004</v>
      </c>
      <c r="H1444" s="4">
        <v>111880</v>
      </c>
      <c r="I1444" s="4">
        <v>20625409</v>
      </c>
      <c r="J1444" s="4">
        <v>18206445</v>
      </c>
      <c r="K1444" s="4">
        <v>14409863</v>
      </c>
    </row>
    <row r="1445" spans="1:11" x14ac:dyDescent="0.35">
      <c r="A1445" t="s">
        <v>883</v>
      </c>
      <c r="B1445" t="s">
        <v>2156</v>
      </c>
      <c r="D1445" s="4">
        <v>27222734</v>
      </c>
      <c r="E1445" s="4">
        <v>13602698</v>
      </c>
      <c r="F1445" s="4">
        <v>255949</v>
      </c>
      <c r="G1445" s="4">
        <v>419727</v>
      </c>
      <c r="H1445" s="4">
        <v>18483905</v>
      </c>
      <c r="I1445" s="4">
        <v>59985013</v>
      </c>
      <c r="J1445" s="4">
        <v>40825432</v>
      </c>
      <c r="K1445" s="4">
        <v>27222734</v>
      </c>
    </row>
    <row r="1446" spans="1:11" x14ac:dyDescent="0.35">
      <c r="A1446" t="s">
        <v>883</v>
      </c>
      <c r="B1446" t="s">
        <v>2163</v>
      </c>
      <c r="D1446" s="4">
        <v>8421580</v>
      </c>
      <c r="I1446" s="4">
        <v>8421580</v>
      </c>
      <c r="J1446" s="4">
        <v>8421580</v>
      </c>
      <c r="K1446" s="4">
        <v>8421580</v>
      </c>
    </row>
    <row r="1447" spans="1:11" x14ac:dyDescent="0.35">
      <c r="A1447" t="s">
        <v>883</v>
      </c>
      <c r="B1447" t="s">
        <v>2165</v>
      </c>
      <c r="D1447" s="4">
        <v>556158</v>
      </c>
      <c r="I1447" s="4">
        <v>556158</v>
      </c>
      <c r="J1447" s="4">
        <v>556158</v>
      </c>
      <c r="K1447" s="4">
        <v>556158</v>
      </c>
    </row>
    <row r="1448" spans="1:11" x14ac:dyDescent="0.35">
      <c r="A1448" t="s">
        <v>883</v>
      </c>
      <c r="B1448" t="s">
        <v>2169</v>
      </c>
      <c r="E1448" s="4">
        <v>10575000</v>
      </c>
      <c r="H1448" s="4">
        <v>1632000</v>
      </c>
      <c r="I1448" s="4">
        <v>12207000</v>
      </c>
      <c r="J1448">
        <v>10575000</v>
      </c>
      <c r="K1448" s="4">
        <v>0</v>
      </c>
    </row>
    <row r="1449" spans="1:11" x14ac:dyDescent="0.35">
      <c r="A1449" t="s">
        <v>883</v>
      </c>
      <c r="B1449" t="s">
        <v>2170</v>
      </c>
      <c r="D1449" s="4">
        <v>210594123</v>
      </c>
      <c r="E1449" s="4">
        <v>144324188</v>
      </c>
      <c r="F1449" s="4">
        <v>27900884</v>
      </c>
      <c r="G1449" s="4">
        <v>1987531</v>
      </c>
      <c r="H1449" s="4">
        <v>23072051</v>
      </c>
      <c r="I1449" s="4">
        <v>407878776</v>
      </c>
      <c r="J1449" s="4">
        <v>354918311</v>
      </c>
      <c r="K1449" s="4">
        <v>210594123</v>
      </c>
    </row>
    <row r="1450" spans="1:11" x14ac:dyDescent="0.35">
      <c r="A1450" t="s">
        <v>888</v>
      </c>
      <c r="B1450" t="s">
        <v>2121</v>
      </c>
      <c r="D1450" s="4">
        <v>13353569</v>
      </c>
      <c r="E1450" s="4">
        <v>3877938</v>
      </c>
      <c r="F1450" s="4">
        <v>3618638</v>
      </c>
      <c r="H1450" s="4">
        <v>112500</v>
      </c>
      <c r="I1450" s="4">
        <v>20962645</v>
      </c>
      <c r="J1450" s="4">
        <v>17231507</v>
      </c>
      <c r="K1450" s="4">
        <v>13353569</v>
      </c>
    </row>
    <row r="1451" spans="1:11" x14ac:dyDescent="0.35">
      <c r="A1451" t="s">
        <v>888</v>
      </c>
      <c r="B1451" t="s">
        <v>2125</v>
      </c>
      <c r="D1451" s="4">
        <v>20414774</v>
      </c>
      <c r="E1451" s="4">
        <v>1981117</v>
      </c>
      <c r="F1451" s="4">
        <v>1081081</v>
      </c>
      <c r="I1451" s="4">
        <v>23476972</v>
      </c>
      <c r="J1451" s="4">
        <v>22395891</v>
      </c>
      <c r="K1451" s="4">
        <v>20414774</v>
      </c>
    </row>
    <row r="1452" spans="1:11" x14ac:dyDescent="0.35">
      <c r="A1452" t="s">
        <v>888</v>
      </c>
      <c r="B1452" t="s">
        <v>2127</v>
      </c>
      <c r="D1452" s="4">
        <v>4800000</v>
      </c>
      <c r="I1452" s="4">
        <v>4800000</v>
      </c>
      <c r="J1452" s="4">
        <v>4800000</v>
      </c>
      <c r="K1452" s="4">
        <v>4800000</v>
      </c>
    </row>
    <row r="1453" spans="1:11" x14ac:dyDescent="0.35">
      <c r="A1453" t="s">
        <v>888</v>
      </c>
      <c r="B1453" t="s">
        <v>2141</v>
      </c>
      <c r="D1453" s="4">
        <v>1864100</v>
      </c>
      <c r="E1453" s="4">
        <v>3404161</v>
      </c>
      <c r="F1453" s="4">
        <v>28580</v>
      </c>
      <c r="G1453" s="4">
        <v>1358</v>
      </c>
      <c r="I1453" s="4">
        <v>5298198</v>
      </c>
      <c r="J1453" s="4">
        <v>5268261</v>
      </c>
      <c r="K1453" s="4">
        <v>1864100</v>
      </c>
    </row>
    <row r="1454" spans="1:11" x14ac:dyDescent="0.35">
      <c r="A1454" t="s">
        <v>888</v>
      </c>
      <c r="B1454" t="s">
        <v>2156</v>
      </c>
      <c r="D1454" s="4">
        <v>4417613</v>
      </c>
      <c r="E1454" s="4">
        <v>320136</v>
      </c>
      <c r="F1454" s="4">
        <v>282180</v>
      </c>
      <c r="H1454" s="4">
        <v>5134461</v>
      </c>
      <c r="I1454" s="4">
        <v>10154390</v>
      </c>
      <c r="J1454" s="4">
        <v>4737749</v>
      </c>
      <c r="K1454" s="4">
        <v>4417613</v>
      </c>
    </row>
    <row r="1455" spans="1:11" x14ac:dyDescent="0.35">
      <c r="A1455" t="s">
        <v>888</v>
      </c>
      <c r="B1455" t="s">
        <v>2163</v>
      </c>
      <c r="D1455" s="4">
        <v>2179825</v>
      </c>
      <c r="E1455" s="4">
        <v>241535</v>
      </c>
      <c r="I1455" s="4">
        <v>2421360</v>
      </c>
      <c r="J1455" s="4">
        <v>2421360</v>
      </c>
      <c r="K1455" s="4">
        <v>2179825</v>
      </c>
    </row>
    <row r="1456" spans="1:11" x14ac:dyDescent="0.35">
      <c r="A1456" t="s">
        <v>888</v>
      </c>
      <c r="B1456" t="s">
        <v>2165</v>
      </c>
      <c r="D1456" s="4">
        <v>56558</v>
      </c>
      <c r="I1456" s="4">
        <v>56558</v>
      </c>
      <c r="J1456" s="4">
        <v>56558</v>
      </c>
      <c r="K1456" s="4">
        <v>56558</v>
      </c>
    </row>
    <row r="1457" spans="1:11" x14ac:dyDescent="0.35">
      <c r="A1457" t="s">
        <v>888</v>
      </c>
      <c r="B1457" t="s">
        <v>2169</v>
      </c>
      <c r="H1457" s="4">
        <v>539400</v>
      </c>
      <c r="I1457" s="4">
        <v>539400</v>
      </c>
      <c r="J1457">
        <v>0</v>
      </c>
      <c r="K1457" s="4">
        <v>0</v>
      </c>
    </row>
    <row r="1458" spans="1:11" x14ac:dyDescent="0.35">
      <c r="A1458" t="s">
        <v>888</v>
      </c>
      <c r="B1458" t="s">
        <v>2170</v>
      </c>
      <c r="D1458" s="4">
        <v>47086438</v>
      </c>
      <c r="E1458" s="4">
        <v>9824886</v>
      </c>
      <c r="F1458" s="4">
        <v>5010479</v>
      </c>
      <c r="G1458" s="4">
        <v>1358</v>
      </c>
      <c r="H1458" s="4">
        <v>5786361</v>
      </c>
      <c r="I1458" s="4">
        <v>67709522</v>
      </c>
      <c r="J1458" s="4">
        <v>56911324</v>
      </c>
      <c r="K1458" s="4">
        <v>47086438</v>
      </c>
    </row>
    <row r="1459" spans="1:11" x14ac:dyDescent="0.35">
      <c r="A1459" t="s">
        <v>892</v>
      </c>
      <c r="B1459" t="s">
        <v>2121</v>
      </c>
      <c r="D1459" s="4">
        <v>6445298</v>
      </c>
      <c r="E1459" s="4">
        <v>298873</v>
      </c>
      <c r="F1459" s="4">
        <v>1117200</v>
      </c>
      <c r="G1459" s="4">
        <v>1078571</v>
      </c>
      <c r="H1459" s="4">
        <v>16650</v>
      </c>
      <c r="I1459" s="4">
        <v>8956592</v>
      </c>
      <c r="J1459" s="4">
        <v>6744171</v>
      </c>
      <c r="K1459" s="4">
        <v>6445298</v>
      </c>
    </row>
    <row r="1460" spans="1:11" x14ac:dyDescent="0.35">
      <c r="A1460" t="s">
        <v>892</v>
      </c>
      <c r="B1460" t="s">
        <v>2125</v>
      </c>
      <c r="D1460" s="4">
        <v>5033032</v>
      </c>
      <c r="E1460" s="4">
        <v>2149967</v>
      </c>
      <c r="F1460" s="4">
        <v>1787907</v>
      </c>
      <c r="G1460" s="4">
        <v>3585000</v>
      </c>
      <c r="I1460" s="4">
        <v>12555906</v>
      </c>
      <c r="J1460" s="4">
        <v>7182999</v>
      </c>
      <c r="K1460" s="4">
        <v>5033032</v>
      </c>
    </row>
    <row r="1461" spans="1:11" x14ac:dyDescent="0.35">
      <c r="A1461" t="s">
        <v>892</v>
      </c>
      <c r="B1461" t="s">
        <v>2141</v>
      </c>
      <c r="D1461" s="4">
        <v>35983</v>
      </c>
      <c r="E1461" s="4">
        <v>696369</v>
      </c>
      <c r="F1461" s="4">
        <v>2312</v>
      </c>
      <c r="G1461" s="4">
        <v>1030593</v>
      </c>
      <c r="H1461" s="4">
        <v>25000</v>
      </c>
      <c r="I1461" s="4">
        <v>1790257</v>
      </c>
      <c r="J1461" s="4">
        <v>732352</v>
      </c>
      <c r="K1461" s="4">
        <v>35983</v>
      </c>
    </row>
    <row r="1462" spans="1:11" x14ac:dyDescent="0.35">
      <c r="A1462" t="s">
        <v>892</v>
      </c>
      <c r="B1462" t="s">
        <v>2156</v>
      </c>
      <c r="D1462" s="4">
        <v>245655</v>
      </c>
      <c r="E1462" s="4">
        <v>9000</v>
      </c>
      <c r="F1462" s="4">
        <v>302486</v>
      </c>
      <c r="G1462" s="4">
        <v>150670</v>
      </c>
      <c r="H1462" s="4">
        <v>2762078</v>
      </c>
      <c r="I1462" s="4">
        <v>3469889</v>
      </c>
      <c r="J1462" s="4">
        <v>254655</v>
      </c>
      <c r="K1462" s="4">
        <v>245655</v>
      </c>
    </row>
    <row r="1463" spans="1:11" x14ac:dyDescent="0.35">
      <c r="A1463" t="s">
        <v>892</v>
      </c>
      <c r="B1463" t="s">
        <v>2163</v>
      </c>
      <c r="D1463" s="4">
        <v>91426</v>
      </c>
      <c r="I1463" s="4">
        <v>91426</v>
      </c>
      <c r="J1463" s="4">
        <v>91426</v>
      </c>
      <c r="K1463" s="4">
        <v>91426</v>
      </c>
    </row>
    <row r="1464" spans="1:11" x14ac:dyDescent="0.35">
      <c r="A1464" t="s">
        <v>892</v>
      </c>
      <c r="B1464" t="s">
        <v>2169</v>
      </c>
      <c r="H1464" s="4">
        <v>402000</v>
      </c>
      <c r="I1464" s="4">
        <v>402000</v>
      </c>
      <c r="J1464">
        <v>0</v>
      </c>
      <c r="K1464" s="4">
        <v>0</v>
      </c>
    </row>
    <row r="1465" spans="1:11" x14ac:dyDescent="0.35">
      <c r="A1465" t="s">
        <v>892</v>
      </c>
      <c r="B1465" t="s">
        <v>2170</v>
      </c>
      <c r="D1465" s="4">
        <v>11851393</v>
      </c>
      <c r="E1465" s="4">
        <v>3154209</v>
      </c>
      <c r="F1465" s="4">
        <v>3209906</v>
      </c>
      <c r="G1465" s="4">
        <v>5844834</v>
      </c>
      <c r="H1465" s="4">
        <v>3205728</v>
      </c>
      <c r="I1465" s="4">
        <v>27266070</v>
      </c>
      <c r="J1465" s="4">
        <v>15005602</v>
      </c>
      <c r="K1465" s="4">
        <v>11851393</v>
      </c>
    </row>
    <row r="1466" spans="1:11" x14ac:dyDescent="0.35">
      <c r="A1466" t="s">
        <v>895</v>
      </c>
      <c r="B1466" t="s">
        <v>2121</v>
      </c>
      <c r="D1466" s="4">
        <v>36771732</v>
      </c>
      <c r="E1466" s="4">
        <v>13491962</v>
      </c>
      <c r="F1466" s="4">
        <v>5124972</v>
      </c>
      <c r="H1466" s="4">
        <v>784363</v>
      </c>
      <c r="I1466" s="4">
        <v>56173029</v>
      </c>
      <c r="J1466" s="4">
        <v>50263694</v>
      </c>
      <c r="K1466" s="4">
        <v>36771732</v>
      </c>
    </row>
    <row r="1467" spans="1:11" x14ac:dyDescent="0.35">
      <c r="A1467" t="s">
        <v>895</v>
      </c>
      <c r="B1467" t="s">
        <v>2125</v>
      </c>
      <c r="D1467" s="4">
        <v>35003995</v>
      </c>
      <c r="F1467" s="4">
        <v>1081081</v>
      </c>
      <c r="I1467" s="4">
        <v>36085076</v>
      </c>
      <c r="J1467" s="4">
        <v>35003995</v>
      </c>
      <c r="K1467" s="4">
        <v>35003995</v>
      </c>
    </row>
    <row r="1468" spans="1:11" x14ac:dyDescent="0.35">
      <c r="A1468" t="s">
        <v>895</v>
      </c>
      <c r="B1468" t="s">
        <v>2127</v>
      </c>
      <c r="H1468" s="4">
        <v>6530990</v>
      </c>
      <c r="I1468" s="4">
        <v>6530990</v>
      </c>
      <c r="J1468">
        <v>0</v>
      </c>
      <c r="K1468" s="4">
        <v>0</v>
      </c>
    </row>
    <row r="1469" spans="1:11" x14ac:dyDescent="0.35">
      <c r="A1469" t="s">
        <v>895</v>
      </c>
      <c r="B1469" t="s">
        <v>2141</v>
      </c>
      <c r="D1469" s="4">
        <v>4000275</v>
      </c>
      <c r="E1469" s="4">
        <v>199966</v>
      </c>
      <c r="F1469" s="4">
        <v>510292</v>
      </c>
      <c r="G1469" s="4">
        <v>404935</v>
      </c>
      <c r="H1469" s="4">
        <v>893309</v>
      </c>
      <c r="I1469" s="4">
        <v>6008777</v>
      </c>
      <c r="J1469" s="4">
        <v>4200241</v>
      </c>
      <c r="K1469" s="4">
        <v>4000275</v>
      </c>
    </row>
    <row r="1470" spans="1:11" x14ac:dyDescent="0.35">
      <c r="A1470" t="s">
        <v>895</v>
      </c>
      <c r="B1470" t="s">
        <v>2156</v>
      </c>
      <c r="D1470" s="4">
        <v>2211664</v>
      </c>
      <c r="E1470" s="4">
        <v>151951</v>
      </c>
      <c r="G1470" s="4">
        <v>3456512</v>
      </c>
      <c r="H1470" s="4">
        <v>13049375</v>
      </c>
      <c r="I1470" s="4">
        <v>18869503</v>
      </c>
      <c r="J1470" s="4">
        <v>2363615</v>
      </c>
      <c r="K1470" s="4">
        <v>2211664</v>
      </c>
    </row>
    <row r="1471" spans="1:11" x14ac:dyDescent="0.35">
      <c r="A1471" t="s">
        <v>895</v>
      </c>
      <c r="B1471" t="s">
        <v>2163</v>
      </c>
      <c r="D1471" s="4">
        <v>6605665</v>
      </c>
      <c r="I1471" s="4">
        <v>6605665</v>
      </c>
      <c r="J1471" s="4">
        <v>6605665</v>
      </c>
      <c r="K1471" s="4">
        <v>6605665</v>
      </c>
    </row>
    <row r="1472" spans="1:11" x14ac:dyDescent="0.35">
      <c r="A1472" t="s">
        <v>895</v>
      </c>
      <c r="B1472" t="s">
        <v>2165</v>
      </c>
      <c r="D1472" s="4">
        <v>106549</v>
      </c>
      <c r="G1472" s="4">
        <v>287505</v>
      </c>
      <c r="I1472" s="4">
        <v>394054</v>
      </c>
      <c r="J1472" s="4">
        <v>106549</v>
      </c>
      <c r="K1472" s="4">
        <v>106549</v>
      </c>
    </row>
    <row r="1473" spans="1:11" x14ac:dyDescent="0.35">
      <c r="A1473" t="s">
        <v>895</v>
      </c>
      <c r="B1473" t="s">
        <v>2169</v>
      </c>
      <c r="G1473" s="4">
        <v>1971000</v>
      </c>
      <c r="H1473" s="4">
        <v>2112000</v>
      </c>
      <c r="I1473" s="4">
        <v>4083000</v>
      </c>
      <c r="J1473">
        <v>0</v>
      </c>
      <c r="K1473" s="4">
        <v>0</v>
      </c>
    </row>
    <row r="1474" spans="1:11" x14ac:dyDescent="0.35">
      <c r="A1474" t="s">
        <v>895</v>
      </c>
      <c r="B1474" t="s">
        <v>2170</v>
      </c>
      <c r="D1474" s="4">
        <v>84699880</v>
      </c>
      <c r="E1474" s="4">
        <v>13843879</v>
      </c>
      <c r="F1474" s="4">
        <v>6716345</v>
      </c>
      <c r="G1474" s="4">
        <v>6119953</v>
      </c>
      <c r="H1474" s="4">
        <v>23370037</v>
      </c>
      <c r="I1474" s="4">
        <v>134750093</v>
      </c>
      <c r="J1474" s="4">
        <v>98543759</v>
      </c>
      <c r="K1474" s="4">
        <v>84699880</v>
      </c>
    </row>
    <row r="1475" spans="1:11" x14ac:dyDescent="0.35">
      <c r="A1475" t="s">
        <v>901</v>
      </c>
      <c r="B1475" t="s">
        <v>2121</v>
      </c>
      <c r="D1475" s="4">
        <v>11406946</v>
      </c>
      <c r="E1475" s="4">
        <v>379846</v>
      </c>
      <c r="F1475" s="4">
        <v>4087700</v>
      </c>
      <c r="G1475" s="4">
        <v>1480601</v>
      </c>
      <c r="H1475" s="4">
        <v>51300</v>
      </c>
      <c r="I1475" s="4">
        <v>17406394</v>
      </c>
      <c r="J1475" s="4">
        <v>11786792</v>
      </c>
      <c r="K1475" s="4">
        <v>11406946</v>
      </c>
    </row>
    <row r="1476" spans="1:11" x14ac:dyDescent="0.35">
      <c r="A1476" t="s">
        <v>901</v>
      </c>
      <c r="B1476" t="s">
        <v>2125</v>
      </c>
      <c r="D1476" s="4">
        <v>12933346</v>
      </c>
      <c r="E1476" s="4">
        <v>124935</v>
      </c>
      <c r="F1476" s="4">
        <v>67568</v>
      </c>
      <c r="G1476" s="4">
        <v>4070000</v>
      </c>
      <c r="I1476" s="4">
        <v>17195849</v>
      </c>
      <c r="J1476" s="4">
        <v>13058281</v>
      </c>
      <c r="K1476" s="4">
        <v>12933346</v>
      </c>
    </row>
    <row r="1477" spans="1:11" x14ac:dyDescent="0.35">
      <c r="A1477" t="s">
        <v>901</v>
      </c>
      <c r="B1477" t="s">
        <v>2127</v>
      </c>
      <c r="E1477" s="4">
        <v>1600000</v>
      </c>
      <c r="I1477" s="4">
        <v>1600000</v>
      </c>
      <c r="J1477">
        <v>1600000</v>
      </c>
      <c r="K1477" s="4">
        <v>0</v>
      </c>
    </row>
    <row r="1478" spans="1:11" x14ac:dyDescent="0.35">
      <c r="A1478" t="s">
        <v>901</v>
      </c>
      <c r="B1478" t="s">
        <v>2141</v>
      </c>
      <c r="D1478" s="4">
        <v>153595</v>
      </c>
      <c r="E1478" s="4">
        <v>1468789</v>
      </c>
      <c r="G1478" s="4">
        <v>1759720</v>
      </c>
      <c r="H1478" s="4">
        <v>58055</v>
      </c>
      <c r="I1478" s="4">
        <v>3440159</v>
      </c>
      <c r="J1478" s="4">
        <v>1622384</v>
      </c>
      <c r="K1478" s="4">
        <v>153595</v>
      </c>
    </row>
    <row r="1479" spans="1:11" x14ac:dyDescent="0.35">
      <c r="A1479" t="s">
        <v>901</v>
      </c>
      <c r="B1479" t="s">
        <v>2156</v>
      </c>
      <c r="D1479" s="4">
        <v>1116051</v>
      </c>
      <c r="E1479" s="4">
        <v>980037</v>
      </c>
      <c r="G1479" s="4">
        <v>836359</v>
      </c>
      <c r="H1479" s="4">
        <v>4320864</v>
      </c>
      <c r="I1479" s="4">
        <v>7253310</v>
      </c>
      <c r="J1479" s="4">
        <v>2096088</v>
      </c>
      <c r="K1479" s="4">
        <v>1116051</v>
      </c>
    </row>
    <row r="1480" spans="1:11" x14ac:dyDescent="0.35">
      <c r="A1480" t="s">
        <v>901</v>
      </c>
      <c r="B1480" t="s">
        <v>2163</v>
      </c>
      <c r="D1480" s="4">
        <v>891154</v>
      </c>
      <c r="F1480" s="4">
        <v>77027</v>
      </c>
      <c r="I1480" s="4">
        <v>968181</v>
      </c>
      <c r="J1480" s="4">
        <v>891154</v>
      </c>
      <c r="K1480" s="4">
        <v>891154</v>
      </c>
    </row>
    <row r="1481" spans="1:11" x14ac:dyDescent="0.35">
      <c r="A1481" t="s">
        <v>901</v>
      </c>
      <c r="B1481" t="s">
        <v>2165</v>
      </c>
      <c r="E1481" s="4">
        <v>9426</v>
      </c>
      <c r="I1481" s="4">
        <v>9426</v>
      </c>
      <c r="J1481">
        <v>9426</v>
      </c>
      <c r="K1481" s="4">
        <v>0</v>
      </c>
    </row>
    <row r="1482" spans="1:11" x14ac:dyDescent="0.35">
      <c r="A1482" t="s">
        <v>901</v>
      </c>
      <c r="B1482" t="s">
        <v>2169</v>
      </c>
      <c r="E1482" s="4">
        <v>339000</v>
      </c>
      <c r="I1482" s="4">
        <v>339000</v>
      </c>
      <c r="J1482">
        <v>339000</v>
      </c>
      <c r="K1482" s="4">
        <v>0</v>
      </c>
    </row>
    <row r="1483" spans="1:11" x14ac:dyDescent="0.35">
      <c r="A1483" t="s">
        <v>901</v>
      </c>
      <c r="B1483" t="s">
        <v>2170</v>
      </c>
      <c r="D1483" s="4">
        <v>26501093</v>
      </c>
      <c r="E1483" s="4">
        <v>4902033</v>
      </c>
      <c r="F1483" s="4">
        <v>4232295</v>
      </c>
      <c r="G1483" s="4">
        <v>8146680</v>
      </c>
      <c r="H1483" s="4">
        <v>4430219</v>
      </c>
      <c r="I1483" s="4">
        <v>48212319</v>
      </c>
      <c r="J1483" s="4">
        <v>31403126</v>
      </c>
      <c r="K1483" s="4">
        <v>26501093</v>
      </c>
    </row>
    <row r="1484" spans="1:11" x14ac:dyDescent="0.35">
      <c r="A1484" t="s">
        <v>905</v>
      </c>
      <c r="B1484" t="s">
        <v>2121</v>
      </c>
      <c r="D1484" s="4">
        <v>14683060</v>
      </c>
      <c r="E1484" s="4">
        <v>622280</v>
      </c>
      <c r="F1484" s="4">
        <v>2756541</v>
      </c>
      <c r="G1484" s="4">
        <v>1552347</v>
      </c>
      <c r="H1484" s="4">
        <v>56250</v>
      </c>
      <c r="I1484" s="4">
        <v>19670478</v>
      </c>
      <c r="J1484" s="4">
        <v>15305340</v>
      </c>
      <c r="K1484" s="4">
        <v>14683060</v>
      </c>
    </row>
    <row r="1485" spans="1:11" x14ac:dyDescent="0.35">
      <c r="A1485" t="s">
        <v>905</v>
      </c>
      <c r="B1485" t="s">
        <v>2125</v>
      </c>
      <c r="D1485" s="4">
        <v>14775792</v>
      </c>
      <c r="F1485" s="4">
        <v>67568</v>
      </c>
      <c r="G1485" s="4">
        <v>3960000</v>
      </c>
      <c r="I1485" s="4">
        <v>18803360</v>
      </c>
      <c r="J1485" s="4">
        <v>14775792</v>
      </c>
      <c r="K1485" s="4">
        <v>14775792</v>
      </c>
    </row>
    <row r="1486" spans="1:11" x14ac:dyDescent="0.35">
      <c r="A1486" t="s">
        <v>905</v>
      </c>
      <c r="B1486" t="s">
        <v>2141</v>
      </c>
      <c r="D1486" s="4">
        <v>95682</v>
      </c>
      <c r="E1486" s="4">
        <v>1858669</v>
      </c>
      <c r="G1486" s="4">
        <v>2185310</v>
      </c>
      <c r="H1486" s="4">
        <v>54459</v>
      </c>
      <c r="I1486" s="4">
        <v>4194121</v>
      </c>
      <c r="J1486" s="4">
        <v>1954351</v>
      </c>
      <c r="K1486" s="4">
        <v>95682</v>
      </c>
    </row>
    <row r="1487" spans="1:11" x14ac:dyDescent="0.35">
      <c r="A1487" t="s">
        <v>905</v>
      </c>
      <c r="B1487" t="s">
        <v>2156</v>
      </c>
      <c r="D1487" s="4">
        <v>16899</v>
      </c>
      <c r="F1487" s="4">
        <v>43537</v>
      </c>
      <c r="G1487" s="4">
        <v>667935</v>
      </c>
      <c r="H1487" s="4">
        <v>2371088</v>
      </c>
      <c r="I1487" s="4">
        <v>3099460</v>
      </c>
      <c r="J1487" s="4">
        <v>16899</v>
      </c>
      <c r="K1487" s="4">
        <v>16899</v>
      </c>
    </row>
    <row r="1488" spans="1:11" x14ac:dyDescent="0.35">
      <c r="A1488" t="s">
        <v>905</v>
      </c>
      <c r="B1488" t="s">
        <v>2163</v>
      </c>
      <c r="D1488" s="4">
        <v>2561170</v>
      </c>
      <c r="I1488" s="4">
        <v>2561170</v>
      </c>
      <c r="J1488" s="4">
        <v>2561170</v>
      </c>
      <c r="K1488" s="4">
        <v>2561170</v>
      </c>
    </row>
    <row r="1489" spans="1:11" x14ac:dyDescent="0.35">
      <c r="A1489" t="s">
        <v>905</v>
      </c>
      <c r="B1489" t="s">
        <v>2165</v>
      </c>
      <c r="D1489" s="4">
        <v>1294</v>
      </c>
      <c r="E1489" s="4">
        <v>23566</v>
      </c>
      <c r="I1489" s="4">
        <v>24860</v>
      </c>
      <c r="J1489" s="4">
        <v>24860</v>
      </c>
      <c r="K1489" s="4">
        <v>1294</v>
      </c>
    </row>
    <row r="1490" spans="1:11" x14ac:dyDescent="0.35">
      <c r="A1490" t="s">
        <v>905</v>
      </c>
      <c r="B1490" t="s">
        <v>2169</v>
      </c>
      <c r="E1490" s="4">
        <v>651750</v>
      </c>
      <c r="I1490" s="4">
        <v>651750</v>
      </c>
      <c r="J1490">
        <v>651750</v>
      </c>
      <c r="K1490" s="4">
        <v>0</v>
      </c>
    </row>
    <row r="1491" spans="1:11" x14ac:dyDescent="0.35">
      <c r="A1491" t="s">
        <v>905</v>
      </c>
      <c r="B1491" t="s">
        <v>2170</v>
      </c>
      <c r="D1491" s="4">
        <v>32133897</v>
      </c>
      <c r="E1491" s="4">
        <v>3156266</v>
      </c>
      <c r="F1491" s="4">
        <v>2867646</v>
      </c>
      <c r="G1491" s="4">
        <v>8365593</v>
      </c>
      <c r="H1491" s="4">
        <v>2481797</v>
      </c>
      <c r="I1491" s="4">
        <v>49005198</v>
      </c>
      <c r="J1491" s="4">
        <v>35290163</v>
      </c>
      <c r="K1491" s="4">
        <v>32133897</v>
      </c>
    </row>
    <row r="1492" spans="1:11" x14ac:dyDescent="0.35">
      <c r="A1492" t="s">
        <v>911</v>
      </c>
      <c r="B1492" t="s">
        <v>2121</v>
      </c>
      <c r="D1492" s="4">
        <v>2039040</v>
      </c>
      <c r="E1492" s="4">
        <v>1333130</v>
      </c>
      <c r="F1492" s="4">
        <v>2340800</v>
      </c>
      <c r="G1492" s="4">
        <v>152680</v>
      </c>
      <c r="H1492" s="4">
        <v>645373</v>
      </c>
      <c r="I1492" s="4">
        <v>6511023</v>
      </c>
      <c r="J1492" s="4">
        <v>3372170</v>
      </c>
      <c r="K1492" s="4">
        <v>2039040</v>
      </c>
    </row>
    <row r="1493" spans="1:11" x14ac:dyDescent="0.35">
      <c r="A1493" t="s">
        <v>911</v>
      </c>
      <c r="B1493" t="s">
        <v>2125</v>
      </c>
      <c r="D1493" s="4">
        <v>5764225</v>
      </c>
      <c r="E1493" s="4">
        <v>689612</v>
      </c>
      <c r="F1493" s="4">
        <v>3250230</v>
      </c>
      <c r="I1493" s="4">
        <v>9704067</v>
      </c>
      <c r="J1493" s="4">
        <v>6453837</v>
      </c>
      <c r="K1493" s="4">
        <v>5764225</v>
      </c>
    </row>
    <row r="1494" spans="1:11" x14ac:dyDescent="0.35">
      <c r="A1494" t="s">
        <v>911</v>
      </c>
      <c r="B1494" t="s">
        <v>2141</v>
      </c>
      <c r="D1494" s="4">
        <v>9405</v>
      </c>
      <c r="E1494" s="4">
        <v>214425</v>
      </c>
      <c r="F1494" s="4">
        <v>550095</v>
      </c>
      <c r="H1494" s="4">
        <v>1059812</v>
      </c>
      <c r="I1494" s="4">
        <v>1833737</v>
      </c>
      <c r="J1494" s="4">
        <v>223830</v>
      </c>
      <c r="K1494" s="4">
        <v>9405</v>
      </c>
    </row>
    <row r="1495" spans="1:11" x14ac:dyDescent="0.35">
      <c r="A1495" t="s">
        <v>911</v>
      </c>
      <c r="B1495" t="s">
        <v>2156</v>
      </c>
      <c r="D1495" s="4">
        <v>9000</v>
      </c>
      <c r="E1495" s="4">
        <v>1176216</v>
      </c>
      <c r="F1495" s="4">
        <v>84958</v>
      </c>
      <c r="H1495" s="4">
        <v>2394342</v>
      </c>
      <c r="I1495" s="4">
        <v>3664516</v>
      </c>
      <c r="J1495" s="4">
        <v>1185216</v>
      </c>
      <c r="K1495" s="4">
        <v>9000</v>
      </c>
    </row>
    <row r="1496" spans="1:11" x14ac:dyDescent="0.35">
      <c r="A1496" t="s">
        <v>911</v>
      </c>
      <c r="B1496" t="s">
        <v>2163</v>
      </c>
      <c r="D1496" s="4">
        <v>269130</v>
      </c>
      <c r="E1496" s="4">
        <v>29710</v>
      </c>
      <c r="F1496" s="4">
        <v>9331</v>
      </c>
      <c r="I1496" s="4">
        <v>308171</v>
      </c>
      <c r="J1496" s="4">
        <v>298840</v>
      </c>
      <c r="K1496" s="4">
        <v>269130</v>
      </c>
    </row>
    <row r="1497" spans="1:11" x14ac:dyDescent="0.35">
      <c r="A1497" t="s">
        <v>911</v>
      </c>
      <c r="B1497" t="s">
        <v>2165</v>
      </c>
      <c r="F1497" s="4">
        <v>9426</v>
      </c>
      <c r="I1497" s="4">
        <v>9426</v>
      </c>
      <c r="J1497">
        <v>0</v>
      </c>
      <c r="K1497" s="4">
        <v>0</v>
      </c>
    </row>
    <row r="1498" spans="1:11" x14ac:dyDescent="0.35">
      <c r="A1498" t="s">
        <v>911</v>
      </c>
      <c r="B1498" t="s">
        <v>2169</v>
      </c>
      <c r="H1498" s="4">
        <v>380700</v>
      </c>
      <c r="I1498" s="4">
        <v>380700</v>
      </c>
      <c r="J1498">
        <v>0</v>
      </c>
      <c r="K1498" s="4">
        <v>0</v>
      </c>
    </row>
    <row r="1499" spans="1:11" x14ac:dyDescent="0.35">
      <c r="A1499" t="s">
        <v>911</v>
      </c>
      <c r="B1499" t="s">
        <v>2170</v>
      </c>
      <c r="D1499" s="4">
        <v>8090800</v>
      </c>
      <c r="E1499" s="4">
        <v>3443093</v>
      </c>
      <c r="F1499" s="4">
        <v>6244841</v>
      </c>
      <c r="G1499" s="4">
        <v>152680</v>
      </c>
      <c r="H1499" s="4">
        <v>4480227</v>
      </c>
      <c r="I1499" s="4">
        <v>22411641</v>
      </c>
      <c r="J1499" s="4">
        <v>11533893</v>
      </c>
      <c r="K1499" s="4">
        <v>8090800</v>
      </c>
    </row>
    <row r="1500" spans="1:11" x14ac:dyDescent="0.35">
      <c r="A1500" t="s">
        <v>915</v>
      </c>
      <c r="B1500" t="s">
        <v>2121</v>
      </c>
      <c r="D1500" s="4">
        <v>3350394</v>
      </c>
      <c r="F1500" s="4">
        <v>2027210</v>
      </c>
      <c r="H1500" s="4">
        <v>65700</v>
      </c>
      <c r="I1500" s="4">
        <v>5443304</v>
      </c>
      <c r="J1500" s="4">
        <v>3350394</v>
      </c>
      <c r="K1500" s="4">
        <v>3350394</v>
      </c>
    </row>
    <row r="1501" spans="1:11" x14ac:dyDescent="0.35">
      <c r="A1501" t="s">
        <v>915</v>
      </c>
      <c r="B1501" t="s">
        <v>2125</v>
      </c>
      <c r="D1501" s="4">
        <v>6841116</v>
      </c>
      <c r="F1501" s="4">
        <v>2297470</v>
      </c>
      <c r="I1501" s="4">
        <v>9138586</v>
      </c>
      <c r="J1501" s="4">
        <v>6841116</v>
      </c>
      <c r="K1501" s="4">
        <v>6841116</v>
      </c>
    </row>
    <row r="1502" spans="1:11" x14ac:dyDescent="0.35">
      <c r="A1502" t="s">
        <v>915</v>
      </c>
      <c r="B1502" t="s">
        <v>2127</v>
      </c>
      <c r="E1502" s="4">
        <v>400000</v>
      </c>
      <c r="F1502" s="4">
        <v>800000</v>
      </c>
      <c r="I1502" s="4">
        <v>1200000</v>
      </c>
      <c r="J1502">
        <v>400000</v>
      </c>
      <c r="K1502" s="4">
        <v>0</v>
      </c>
    </row>
    <row r="1503" spans="1:11" x14ac:dyDescent="0.35">
      <c r="A1503" t="s">
        <v>915</v>
      </c>
      <c r="B1503" t="s">
        <v>2141</v>
      </c>
      <c r="D1503" s="4">
        <v>138457</v>
      </c>
      <c r="E1503" s="4">
        <v>0</v>
      </c>
      <c r="F1503" s="4">
        <v>230965</v>
      </c>
      <c r="G1503" s="4">
        <v>308177</v>
      </c>
      <c r="H1503" s="4">
        <v>1323030</v>
      </c>
      <c r="I1503" s="4">
        <v>2000629</v>
      </c>
      <c r="J1503" s="4">
        <v>138457</v>
      </c>
      <c r="K1503" s="4">
        <v>138457</v>
      </c>
    </row>
    <row r="1504" spans="1:11" x14ac:dyDescent="0.35">
      <c r="A1504" t="s">
        <v>915</v>
      </c>
      <c r="B1504" t="s">
        <v>2156</v>
      </c>
      <c r="D1504" s="4">
        <v>100577</v>
      </c>
      <c r="F1504" s="4">
        <v>22679</v>
      </c>
      <c r="G1504" s="4">
        <v>21597</v>
      </c>
      <c r="H1504" s="4">
        <v>15634494</v>
      </c>
      <c r="I1504" s="4">
        <v>15779348</v>
      </c>
      <c r="J1504" s="4">
        <v>100577</v>
      </c>
      <c r="K1504" s="4">
        <v>100577</v>
      </c>
    </row>
    <row r="1505" spans="1:11" x14ac:dyDescent="0.35">
      <c r="A1505" t="s">
        <v>915</v>
      </c>
      <c r="B1505" t="s">
        <v>2163</v>
      </c>
      <c r="D1505" s="4">
        <v>172143</v>
      </c>
      <c r="E1505" s="4">
        <v>104537</v>
      </c>
      <c r="I1505" s="4">
        <v>276679</v>
      </c>
      <c r="J1505" s="4">
        <v>276680</v>
      </c>
      <c r="K1505" s="4">
        <v>172143</v>
      </c>
    </row>
    <row r="1506" spans="1:11" x14ac:dyDescent="0.35">
      <c r="A1506" t="s">
        <v>915</v>
      </c>
      <c r="B1506" t="s">
        <v>2165</v>
      </c>
      <c r="G1506" s="4">
        <v>9426</v>
      </c>
      <c r="I1506" s="4">
        <v>9426</v>
      </c>
      <c r="J1506">
        <v>0</v>
      </c>
      <c r="K1506" s="4">
        <v>0</v>
      </c>
    </row>
    <row r="1507" spans="1:11" x14ac:dyDescent="0.35">
      <c r="A1507" t="s">
        <v>915</v>
      </c>
      <c r="B1507" t="s">
        <v>2169</v>
      </c>
      <c r="E1507" s="4">
        <v>159000</v>
      </c>
      <c r="H1507" s="4">
        <v>115200</v>
      </c>
      <c r="I1507" s="4">
        <v>274200</v>
      </c>
      <c r="J1507">
        <v>159000</v>
      </c>
      <c r="K1507" s="4">
        <v>0</v>
      </c>
    </row>
    <row r="1508" spans="1:11" x14ac:dyDescent="0.35">
      <c r="A1508" t="s">
        <v>915</v>
      </c>
      <c r="B1508" t="s">
        <v>2170</v>
      </c>
      <c r="D1508" s="4">
        <v>10602687</v>
      </c>
      <c r="E1508" s="4">
        <v>663537</v>
      </c>
      <c r="F1508" s="4">
        <v>5378325</v>
      </c>
      <c r="G1508" s="4">
        <v>339200</v>
      </c>
      <c r="H1508" s="4">
        <v>17138424</v>
      </c>
      <c r="I1508" s="4">
        <v>34122172</v>
      </c>
      <c r="J1508" s="4">
        <v>11266224</v>
      </c>
      <c r="K1508" s="4">
        <v>10602687</v>
      </c>
    </row>
    <row r="1509" spans="1:11" x14ac:dyDescent="0.35">
      <c r="A1509" t="s">
        <v>918</v>
      </c>
      <c r="B1509" t="s">
        <v>2121</v>
      </c>
      <c r="D1509" s="4">
        <v>93150397</v>
      </c>
      <c r="E1509" s="4">
        <v>11903372</v>
      </c>
      <c r="F1509" s="4">
        <v>18030055</v>
      </c>
      <c r="G1509" s="4">
        <v>122400</v>
      </c>
      <c r="H1509" s="4">
        <v>711900</v>
      </c>
      <c r="I1509" s="4">
        <v>123918124</v>
      </c>
      <c r="J1509" s="4">
        <v>105053769</v>
      </c>
      <c r="K1509" s="4">
        <v>93150397</v>
      </c>
    </row>
    <row r="1510" spans="1:11" x14ac:dyDescent="0.35">
      <c r="A1510" t="s">
        <v>918</v>
      </c>
      <c r="B1510" t="s">
        <v>2125</v>
      </c>
      <c r="D1510" s="4">
        <v>84451193</v>
      </c>
      <c r="F1510" s="4">
        <v>2500000</v>
      </c>
      <c r="I1510" s="4">
        <v>86951193</v>
      </c>
      <c r="J1510" s="4">
        <v>84451193</v>
      </c>
      <c r="K1510" s="4">
        <v>84451193</v>
      </c>
    </row>
    <row r="1511" spans="1:11" x14ac:dyDescent="0.35">
      <c r="A1511" t="s">
        <v>918</v>
      </c>
      <c r="B1511" t="s">
        <v>2127</v>
      </c>
      <c r="F1511" s="4">
        <v>800000</v>
      </c>
      <c r="G1511" s="4">
        <v>9600000</v>
      </c>
      <c r="I1511" s="4">
        <v>10400000</v>
      </c>
      <c r="J1511">
        <v>0</v>
      </c>
      <c r="K1511" s="4">
        <v>0</v>
      </c>
    </row>
    <row r="1512" spans="1:11" x14ac:dyDescent="0.35">
      <c r="A1512" t="s">
        <v>918</v>
      </c>
      <c r="B1512" t="s">
        <v>2141</v>
      </c>
      <c r="D1512" s="4">
        <v>5000627</v>
      </c>
      <c r="E1512" s="4">
        <v>0</v>
      </c>
      <c r="F1512" s="4">
        <v>3101052</v>
      </c>
      <c r="G1512" s="4">
        <v>3838511</v>
      </c>
      <c r="H1512" s="4">
        <v>8886851</v>
      </c>
      <c r="I1512" s="4">
        <v>20827040</v>
      </c>
      <c r="J1512" s="4">
        <v>5000627</v>
      </c>
      <c r="K1512" s="4">
        <v>5000627</v>
      </c>
    </row>
    <row r="1513" spans="1:11" x14ac:dyDescent="0.35">
      <c r="A1513" t="s">
        <v>918</v>
      </c>
      <c r="B1513" t="s">
        <v>2156</v>
      </c>
      <c r="D1513" s="4">
        <v>340449</v>
      </c>
      <c r="E1513" s="4">
        <v>15700702</v>
      </c>
      <c r="F1513" s="4">
        <v>389231</v>
      </c>
      <c r="H1513" s="4">
        <v>9013583</v>
      </c>
      <c r="I1513" s="4">
        <v>25443965</v>
      </c>
      <c r="J1513" s="4">
        <v>16041151</v>
      </c>
      <c r="K1513" s="4">
        <v>340449</v>
      </c>
    </row>
    <row r="1514" spans="1:11" x14ac:dyDescent="0.35">
      <c r="A1514" t="s">
        <v>918</v>
      </c>
      <c r="B1514" t="s">
        <v>2163</v>
      </c>
      <c r="D1514" s="4">
        <v>7978219</v>
      </c>
      <c r="F1514" s="4">
        <v>237243</v>
      </c>
      <c r="I1514" s="4">
        <v>8215462</v>
      </c>
      <c r="J1514" s="4">
        <v>7978219</v>
      </c>
      <c r="K1514" s="4">
        <v>7978219</v>
      </c>
    </row>
    <row r="1515" spans="1:11" x14ac:dyDescent="0.35">
      <c r="A1515" t="s">
        <v>918</v>
      </c>
      <c r="B1515" t="s">
        <v>2165</v>
      </c>
      <c r="D1515" s="4">
        <v>30061</v>
      </c>
      <c r="E1515" s="4">
        <v>169675</v>
      </c>
      <c r="I1515" s="4">
        <v>199737</v>
      </c>
      <c r="J1515" s="4">
        <v>199736</v>
      </c>
      <c r="K1515" s="4">
        <v>30061</v>
      </c>
    </row>
    <row r="1516" spans="1:11" x14ac:dyDescent="0.35">
      <c r="A1516" t="s">
        <v>918</v>
      </c>
      <c r="B1516" t="s">
        <v>2169</v>
      </c>
      <c r="D1516" s="4">
        <v>375000</v>
      </c>
      <c r="E1516" s="4">
        <v>3710000</v>
      </c>
      <c r="H1516" s="4">
        <v>556800</v>
      </c>
      <c r="I1516" s="4">
        <v>4641800</v>
      </c>
      <c r="J1516" s="4">
        <v>4085000</v>
      </c>
      <c r="K1516" s="4">
        <v>375000</v>
      </c>
    </row>
    <row r="1517" spans="1:11" x14ac:dyDescent="0.35">
      <c r="A1517" t="s">
        <v>918</v>
      </c>
      <c r="B1517" t="s">
        <v>2170</v>
      </c>
      <c r="D1517" s="4">
        <v>191325946</v>
      </c>
      <c r="E1517" s="4">
        <v>31483748</v>
      </c>
      <c r="F1517" s="4">
        <v>25057581</v>
      </c>
      <c r="G1517" s="4">
        <v>13560911</v>
      </c>
      <c r="H1517" s="4">
        <v>19169134</v>
      </c>
      <c r="I1517" s="4">
        <v>280597320</v>
      </c>
      <c r="J1517" s="4">
        <v>222809694</v>
      </c>
      <c r="K1517" s="4">
        <v>191325946</v>
      </c>
    </row>
    <row r="1518" spans="1:11" x14ac:dyDescent="0.35">
      <c r="A1518" t="s">
        <v>924</v>
      </c>
      <c r="B1518" t="s">
        <v>2121</v>
      </c>
      <c r="D1518" s="4">
        <v>2863610</v>
      </c>
      <c r="E1518" s="4">
        <v>83440</v>
      </c>
      <c r="F1518" s="4">
        <v>1409800</v>
      </c>
      <c r="G1518" s="4">
        <v>534185</v>
      </c>
      <c r="H1518" s="4">
        <v>23850</v>
      </c>
      <c r="I1518" s="4">
        <v>4914885</v>
      </c>
      <c r="J1518" s="4">
        <v>2947050</v>
      </c>
      <c r="K1518" s="4">
        <v>2863610</v>
      </c>
    </row>
    <row r="1519" spans="1:11" x14ac:dyDescent="0.35">
      <c r="A1519" t="s">
        <v>924</v>
      </c>
      <c r="B1519" t="s">
        <v>2125</v>
      </c>
      <c r="D1519" s="4">
        <v>3316485</v>
      </c>
      <c r="E1519" s="4">
        <v>1034520</v>
      </c>
      <c r="F1519" s="4">
        <v>135135</v>
      </c>
      <c r="G1519" s="4">
        <v>1830000</v>
      </c>
      <c r="I1519" s="4">
        <v>6316140</v>
      </c>
      <c r="J1519" s="4">
        <v>4351005</v>
      </c>
      <c r="K1519" s="4">
        <v>3316485</v>
      </c>
    </row>
    <row r="1520" spans="1:11" x14ac:dyDescent="0.35">
      <c r="A1520" t="s">
        <v>924</v>
      </c>
      <c r="B1520" t="s">
        <v>2127</v>
      </c>
      <c r="G1520" s="4">
        <v>800000</v>
      </c>
      <c r="I1520" s="4">
        <v>800000</v>
      </c>
      <c r="J1520">
        <v>0</v>
      </c>
      <c r="K1520" s="4">
        <v>0</v>
      </c>
    </row>
    <row r="1521" spans="1:11" x14ac:dyDescent="0.35">
      <c r="A1521" t="s">
        <v>924</v>
      </c>
      <c r="B1521" t="s">
        <v>2141</v>
      </c>
      <c r="D1521" s="4">
        <v>892631</v>
      </c>
      <c r="E1521" s="4">
        <v>71280</v>
      </c>
      <c r="F1521" s="4">
        <v>245780</v>
      </c>
      <c r="G1521" s="4">
        <v>101031</v>
      </c>
      <c r="H1521" s="4">
        <v>1012407</v>
      </c>
      <c r="I1521" s="4">
        <v>2323129</v>
      </c>
      <c r="J1521" s="4">
        <v>963911</v>
      </c>
      <c r="K1521" s="4">
        <v>892631</v>
      </c>
    </row>
    <row r="1522" spans="1:11" x14ac:dyDescent="0.35">
      <c r="A1522" t="s">
        <v>924</v>
      </c>
      <c r="B1522" t="s">
        <v>2156</v>
      </c>
      <c r="D1522" s="4">
        <v>469259</v>
      </c>
      <c r="E1522" s="4">
        <v>185440</v>
      </c>
      <c r="F1522" s="4">
        <v>62500</v>
      </c>
      <c r="G1522" s="4">
        <v>9311</v>
      </c>
      <c r="H1522" s="4">
        <v>1305861</v>
      </c>
      <c r="I1522" s="4">
        <v>2032372</v>
      </c>
      <c r="J1522" s="4">
        <v>654699</v>
      </c>
      <c r="K1522" s="4">
        <v>469259</v>
      </c>
    </row>
    <row r="1523" spans="1:11" x14ac:dyDescent="0.35">
      <c r="A1523" t="s">
        <v>924</v>
      </c>
      <c r="B1523" t="s">
        <v>2163</v>
      </c>
      <c r="D1523" s="4">
        <v>274623</v>
      </c>
      <c r="I1523" s="4">
        <v>274623</v>
      </c>
      <c r="J1523" s="4">
        <v>274623</v>
      </c>
      <c r="K1523" s="4">
        <v>274623</v>
      </c>
    </row>
    <row r="1524" spans="1:11" x14ac:dyDescent="0.35">
      <c r="A1524" t="s">
        <v>924</v>
      </c>
      <c r="B1524" t="s">
        <v>2169</v>
      </c>
      <c r="H1524" s="4">
        <v>147600</v>
      </c>
      <c r="I1524" s="4">
        <v>147600</v>
      </c>
      <c r="J1524">
        <v>0</v>
      </c>
      <c r="K1524" s="4">
        <v>0</v>
      </c>
    </row>
    <row r="1525" spans="1:11" x14ac:dyDescent="0.35">
      <c r="A1525" t="s">
        <v>924</v>
      </c>
      <c r="B1525" t="s">
        <v>2170</v>
      </c>
      <c r="D1525" s="4">
        <v>7816609</v>
      </c>
      <c r="E1525" s="4">
        <v>1374681</v>
      </c>
      <c r="F1525" s="4">
        <v>1853216</v>
      </c>
      <c r="G1525" s="4">
        <v>3274527</v>
      </c>
      <c r="H1525" s="4">
        <v>2489717</v>
      </c>
      <c r="I1525" s="4">
        <v>16808749</v>
      </c>
      <c r="J1525" s="4">
        <v>9191290</v>
      </c>
      <c r="K1525" s="4">
        <v>7816609</v>
      </c>
    </row>
    <row r="1526" spans="1:11" x14ac:dyDescent="0.35">
      <c r="A1526" t="s">
        <v>929</v>
      </c>
      <c r="B1526" t="s">
        <v>2121</v>
      </c>
      <c r="D1526" s="4">
        <v>3016196</v>
      </c>
      <c r="E1526" s="4">
        <v>141435</v>
      </c>
      <c r="F1526" s="4">
        <v>2035781</v>
      </c>
      <c r="G1526" s="4">
        <v>558576</v>
      </c>
      <c r="H1526" s="4">
        <v>61650</v>
      </c>
      <c r="I1526" s="4">
        <v>5813638</v>
      </c>
      <c r="J1526" s="4">
        <v>3157631</v>
      </c>
      <c r="K1526" s="4">
        <v>3016196</v>
      </c>
    </row>
    <row r="1527" spans="1:11" x14ac:dyDescent="0.35">
      <c r="A1527" t="s">
        <v>929</v>
      </c>
      <c r="B1527" t="s">
        <v>2125</v>
      </c>
      <c r="D1527" s="4">
        <v>4504147</v>
      </c>
      <c r="F1527" s="4">
        <v>627568</v>
      </c>
      <c r="G1527" s="4">
        <v>275000</v>
      </c>
      <c r="I1527" s="4">
        <v>5406715</v>
      </c>
      <c r="J1527" s="4">
        <v>4504147</v>
      </c>
      <c r="K1527" s="4">
        <v>4504147</v>
      </c>
    </row>
    <row r="1528" spans="1:11" x14ac:dyDescent="0.35">
      <c r="A1528" t="s">
        <v>929</v>
      </c>
      <c r="B1528" t="s">
        <v>2127</v>
      </c>
      <c r="G1528" s="4">
        <v>800000</v>
      </c>
      <c r="I1528" s="4">
        <v>800000</v>
      </c>
      <c r="J1528">
        <v>0</v>
      </c>
      <c r="K1528" s="4">
        <v>0</v>
      </c>
    </row>
    <row r="1529" spans="1:11" x14ac:dyDescent="0.35">
      <c r="A1529" t="s">
        <v>929</v>
      </c>
      <c r="B1529" t="s">
        <v>2141</v>
      </c>
      <c r="D1529" s="4">
        <v>404101</v>
      </c>
      <c r="E1529" s="4">
        <v>318489</v>
      </c>
      <c r="F1529" s="4">
        <v>645125</v>
      </c>
      <c r="G1529" s="4">
        <v>37260</v>
      </c>
      <c r="H1529" s="4">
        <v>342291</v>
      </c>
      <c r="I1529" s="4">
        <v>1747266</v>
      </c>
      <c r="J1529" s="4">
        <v>722590</v>
      </c>
      <c r="K1529" s="4">
        <v>404101</v>
      </c>
    </row>
    <row r="1530" spans="1:11" x14ac:dyDescent="0.35">
      <c r="A1530" t="s">
        <v>929</v>
      </c>
      <c r="B1530" t="s">
        <v>2156</v>
      </c>
      <c r="D1530" s="4">
        <v>4398000</v>
      </c>
      <c r="E1530" s="4">
        <v>46644</v>
      </c>
      <c r="F1530" s="4">
        <v>1774</v>
      </c>
      <c r="G1530" s="4">
        <v>5830</v>
      </c>
      <c r="H1530" s="4">
        <v>827039</v>
      </c>
      <c r="I1530" s="4">
        <v>5279286</v>
      </c>
      <c r="J1530" s="4">
        <v>4444644</v>
      </c>
      <c r="K1530" s="4">
        <v>4398000</v>
      </c>
    </row>
    <row r="1531" spans="1:11" x14ac:dyDescent="0.35">
      <c r="A1531" t="s">
        <v>929</v>
      </c>
      <c r="B1531" t="s">
        <v>2163</v>
      </c>
      <c r="D1531" s="4">
        <v>121320</v>
      </c>
      <c r="I1531" s="4">
        <v>121320</v>
      </c>
      <c r="J1531" s="4">
        <v>121320</v>
      </c>
      <c r="K1531" s="4">
        <v>121320</v>
      </c>
    </row>
    <row r="1532" spans="1:11" x14ac:dyDescent="0.35">
      <c r="A1532" t="s">
        <v>929</v>
      </c>
      <c r="B1532" t="s">
        <v>2169</v>
      </c>
      <c r="H1532" s="4">
        <v>158100</v>
      </c>
      <c r="I1532" s="4">
        <v>158100</v>
      </c>
      <c r="J1532">
        <v>0</v>
      </c>
      <c r="K1532" s="4">
        <v>0</v>
      </c>
    </row>
    <row r="1533" spans="1:11" x14ac:dyDescent="0.35">
      <c r="A1533" t="s">
        <v>929</v>
      </c>
      <c r="B1533" t="s">
        <v>2170</v>
      </c>
      <c r="D1533" s="4">
        <v>12443765</v>
      </c>
      <c r="E1533" s="4">
        <v>506567</v>
      </c>
      <c r="F1533" s="4">
        <v>3310247</v>
      </c>
      <c r="G1533" s="4">
        <v>1676666</v>
      </c>
      <c r="H1533" s="4">
        <v>1389080</v>
      </c>
      <c r="I1533" s="4">
        <v>19326325</v>
      </c>
      <c r="J1533" s="4">
        <v>12950332</v>
      </c>
      <c r="K1533" s="4">
        <v>12443765</v>
      </c>
    </row>
    <row r="1534" spans="1:11" x14ac:dyDescent="0.35">
      <c r="A1534" t="s">
        <v>931</v>
      </c>
      <c r="B1534" t="s">
        <v>2121</v>
      </c>
      <c r="D1534" s="4">
        <v>101794898</v>
      </c>
      <c r="E1534" s="4">
        <v>38742773</v>
      </c>
      <c r="F1534" s="4">
        <v>12076400</v>
      </c>
      <c r="H1534" s="4">
        <v>1360481</v>
      </c>
      <c r="I1534" s="4">
        <v>153974552</v>
      </c>
      <c r="J1534" s="4">
        <v>140537671</v>
      </c>
      <c r="K1534" s="4">
        <v>101794898</v>
      </c>
    </row>
    <row r="1535" spans="1:11" x14ac:dyDescent="0.35">
      <c r="A1535" t="s">
        <v>931</v>
      </c>
      <c r="B1535" t="s">
        <v>2125</v>
      </c>
      <c r="D1535" s="4">
        <v>88559411</v>
      </c>
      <c r="E1535" s="4">
        <v>96682</v>
      </c>
      <c r="F1535" s="4">
        <v>10669412</v>
      </c>
      <c r="H1535" s="4">
        <v>90000</v>
      </c>
      <c r="I1535" s="4">
        <v>99415505</v>
      </c>
      <c r="J1535" s="4">
        <v>88656093</v>
      </c>
      <c r="K1535" s="4">
        <v>88559411</v>
      </c>
    </row>
    <row r="1536" spans="1:11" x14ac:dyDescent="0.35">
      <c r="A1536" t="s">
        <v>931</v>
      </c>
      <c r="B1536" t="s">
        <v>2127</v>
      </c>
      <c r="E1536" s="4">
        <v>10400000</v>
      </c>
      <c r="F1536" s="4">
        <v>7200000</v>
      </c>
      <c r="I1536" s="4">
        <v>17600000</v>
      </c>
      <c r="J1536">
        <v>10400000</v>
      </c>
      <c r="K1536" s="4">
        <v>0</v>
      </c>
    </row>
    <row r="1537" spans="1:11" x14ac:dyDescent="0.35">
      <c r="A1537" t="s">
        <v>931</v>
      </c>
      <c r="B1537" t="s">
        <v>2141</v>
      </c>
      <c r="D1537" s="4">
        <v>10094894</v>
      </c>
      <c r="E1537" s="4">
        <v>1111200</v>
      </c>
      <c r="F1537" s="4">
        <v>346020</v>
      </c>
      <c r="H1537" s="4">
        <v>1061338</v>
      </c>
      <c r="I1537" s="4">
        <v>12613452</v>
      </c>
      <c r="J1537" s="4">
        <v>11206094</v>
      </c>
      <c r="K1537" s="4">
        <v>10094894</v>
      </c>
    </row>
    <row r="1538" spans="1:11" x14ac:dyDescent="0.35">
      <c r="A1538" t="s">
        <v>931</v>
      </c>
      <c r="B1538" t="s">
        <v>2156</v>
      </c>
      <c r="D1538" s="4">
        <v>14554960</v>
      </c>
      <c r="E1538" s="4">
        <v>12115748</v>
      </c>
      <c r="F1538" s="4">
        <v>136845</v>
      </c>
      <c r="G1538" s="4">
        <v>5259</v>
      </c>
      <c r="H1538" s="4">
        <v>12501283</v>
      </c>
      <c r="I1538" s="4">
        <v>39314096</v>
      </c>
      <c r="J1538" s="4">
        <v>26670708</v>
      </c>
      <c r="K1538" s="4">
        <v>14554960</v>
      </c>
    </row>
    <row r="1539" spans="1:11" x14ac:dyDescent="0.35">
      <c r="A1539" t="s">
        <v>931</v>
      </c>
      <c r="B1539" t="s">
        <v>2163</v>
      </c>
      <c r="D1539" s="4">
        <v>5017780</v>
      </c>
      <c r="E1539" s="4">
        <v>239334</v>
      </c>
      <c r="I1539" s="4">
        <v>5257114</v>
      </c>
      <c r="J1539" s="4">
        <v>5257114</v>
      </c>
      <c r="K1539" s="4">
        <v>5017780</v>
      </c>
    </row>
    <row r="1540" spans="1:11" x14ac:dyDescent="0.35">
      <c r="A1540" t="s">
        <v>931</v>
      </c>
      <c r="B1540" t="s">
        <v>2165</v>
      </c>
      <c r="D1540" s="4">
        <v>150822</v>
      </c>
      <c r="I1540" s="4">
        <v>150822</v>
      </c>
      <c r="J1540" s="4">
        <v>150822</v>
      </c>
      <c r="K1540" s="4">
        <v>150822</v>
      </c>
    </row>
    <row r="1541" spans="1:11" x14ac:dyDescent="0.35">
      <c r="A1541" t="s">
        <v>931</v>
      </c>
      <c r="B1541" t="s">
        <v>2169</v>
      </c>
      <c r="D1541" s="4">
        <v>375000</v>
      </c>
      <c r="E1541" s="4">
        <v>7498500</v>
      </c>
      <c r="H1541" s="4">
        <v>240000</v>
      </c>
      <c r="I1541" s="4">
        <v>8113500</v>
      </c>
      <c r="J1541" s="4">
        <v>7873500</v>
      </c>
      <c r="K1541" s="4">
        <v>375000</v>
      </c>
    </row>
    <row r="1542" spans="1:11" x14ac:dyDescent="0.35">
      <c r="A1542" t="s">
        <v>931</v>
      </c>
      <c r="B1542" t="s">
        <v>2170</v>
      </c>
      <c r="D1542" s="4">
        <v>220547767</v>
      </c>
      <c r="E1542" s="4">
        <v>70204237</v>
      </c>
      <c r="F1542" s="4">
        <v>30428677</v>
      </c>
      <c r="G1542" s="4">
        <v>5259</v>
      </c>
      <c r="H1542" s="4">
        <v>15253103</v>
      </c>
      <c r="I1542" s="4">
        <v>336439042</v>
      </c>
      <c r="J1542" s="4">
        <v>290752004</v>
      </c>
      <c r="K1542" s="4">
        <v>220547767</v>
      </c>
    </row>
    <row r="1543" spans="1:11" x14ac:dyDescent="0.35">
      <c r="A1543" t="s">
        <v>940</v>
      </c>
      <c r="B1543" t="s">
        <v>2121</v>
      </c>
      <c r="D1543" s="4">
        <v>113664928</v>
      </c>
      <c r="E1543" s="4">
        <v>27066320</v>
      </c>
      <c r="F1543" s="4">
        <v>26624131</v>
      </c>
      <c r="H1543" s="4">
        <v>1372022</v>
      </c>
      <c r="I1543" s="4">
        <v>168727402</v>
      </c>
      <c r="J1543" s="4">
        <v>140731248</v>
      </c>
      <c r="K1543" s="4">
        <v>113664928</v>
      </c>
    </row>
    <row r="1544" spans="1:11" x14ac:dyDescent="0.35">
      <c r="A1544" t="s">
        <v>940</v>
      </c>
      <c r="B1544" t="s">
        <v>2125</v>
      </c>
      <c r="D1544" s="4">
        <v>118047489</v>
      </c>
      <c r="E1544" s="4">
        <v>2043</v>
      </c>
      <c r="F1544" s="4">
        <v>1770983</v>
      </c>
      <c r="G1544" s="4">
        <v>27462</v>
      </c>
      <c r="H1544" s="4">
        <v>24656670</v>
      </c>
      <c r="I1544" s="4">
        <v>144504646</v>
      </c>
      <c r="J1544" s="4">
        <v>118049532</v>
      </c>
      <c r="K1544" s="4">
        <v>118047489</v>
      </c>
    </row>
    <row r="1545" spans="1:11" x14ac:dyDescent="0.35">
      <c r="A1545" t="s">
        <v>940</v>
      </c>
      <c r="B1545" t="s">
        <v>2127</v>
      </c>
      <c r="E1545" s="4">
        <v>56000000</v>
      </c>
      <c r="I1545" s="4">
        <v>56000000</v>
      </c>
      <c r="J1545">
        <v>56000000</v>
      </c>
      <c r="K1545" s="4">
        <v>0</v>
      </c>
    </row>
    <row r="1546" spans="1:11" x14ac:dyDescent="0.35">
      <c r="A1546" t="s">
        <v>940</v>
      </c>
      <c r="B1546" t="s">
        <v>2141</v>
      </c>
      <c r="D1546" s="4">
        <v>16884230</v>
      </c>
      <c r="E1546" s="4">
        <v>2813351</v>
      </c>
      <c r="F1546" s="4">
        <v>5907761</v>
      </c>
      <c r="G1546" s="4">
        <v>998609</v>
      </c>
      <c r="H1546" s="4">
        <v>2643503</v>
      </c>
      <c r="I1546" s="4">
        <v>29247453</v>
      </c>
      <c r="J1546" s="4">
        <v>19697581</v>
      </c>
      <c r="K1546" s="4">
        <v>16884230</v>
      </c>
    </row>
    <row r="1547" spans="1:11" x14ac:dyDescent="0.35">
      <c r="A1547" t="s">
        <v>940</v>
      </c>
      <c r="B1547" t="s">
        <v>2156</v>
      </c>
      <c r="D1547" s="4">
        <v>19676127</v>
      </c>
      <c r="E1547" s="4">
        <v>19703246</v>
      </c>
      <c r="F1547" s="4">
        <v>368745</v>
      </c>
      <c r="G1547" s="4">
        <v>27503582</v>
      </c>
      <c r="H1547" s="4">
        <v>12408284</v>
      </c>
      <c r="I1547" s="4">
        <v>79659983</v>
      </c>
      <c r="J1547" s="4">
        <v>39379373</v>
      </c>
      <c r="K1547" s="4">
        <v>19676127</v>
      </c>
    </row>
    <row r="1548" spans="1:11" x14ac:dyDescent="0.35">
      <c r="A1548" t="s">
        <v>940</v>
      </c>
      <c r="B1548" t="s">
        <v>2163</v>
      </c>
      <c r="D1548" s="4">
        <v>19530722</v>
      </c>
      <c r="E1548" s="4">
        <v>412645</v>
      </c>
      <c r="I1548" s="4">
        <v>19943366</v>
      </c>
      <c r="J1548" s="4">
        <v>19943367</v>
      </c>
      <c r="K1548" s="4">
        <v>19530722</v>
      </c>
    </row>
    <row r="1549" spans="1:11" x14ac:dyDescent="0.35">
      <c r="A1549" t="s">
        <v>940</v>
      </c>
      <c r="B1549" t="s">
        <v>2165</v>
      </c>
      <c r="D1549" s="4">
        <v>200676</v>
      </c>
      <c r="H1549" s="4">
        <v>348777</v>
      </c>
      <c r="I1549" s="4">
        <v>549453</v>
      </c>
      <c r="J1549" s="4">
        <v>200676</v>
      </c>
      <c r="K1549" s="4">
        <v>200676</v>
      </c>
    </row>
    <row r="1550" spans="1:11" x14ac:dyDescent="0.35">
      <c r="A1550" t="s">
        <v>940</v>
      </c>
      <c r="B1550" t="s">
        <v>2169</v>
      </c>
      <c r="D1550" s="4">
        <v>397807</v>
      </c>
      <c r="E1550" s="4">
        <v>41925000</v>
      </c>
      <c r="G1550" s="4">
        <v>7200000</v>
      </c>
      <c r="I1550" s="4">
        <v>49522807</v>
      </c>
      <c r="J1550" s="4">
        <v>42322807</v>
      </c>
      <c r="K1550" s="4">
        <v>397807</v>
      </c>
    </row>
    <row r="1551" spans="1:11" x14ac:dyDescent="0.35">
      <c r="A1551" t="s">
        <v>940</v>
      </c>
      <c r="B1551" t="s">
        <v>2170</v>
      </c>
      <c r="D1551" s="4">
        <v>288401978</v>
      </c>
      <c r="E1551" s="4">
        <v>147922605</v>
      </c>
      <c r="F1551" s="4">
        <v>34671619</v>
      </c>
      <c r="G1551" s="4">
        <v>35729652</v>
      </c>
      <c r="H1551" s="4">
        <v>41429256</v>
      </c>
      <c r="I1551" s="4">
        <v>548155109</v>
      </c>
      <c r="J1551" s="4">
        <v>436324583</v>
      </c>
      <c r="K1551" s="4">
        <v>288401978</v>
      </c>
    </row>
    <row r="1552" spans="1:11" x14ac:dyDescent="0.35">
      <c r="A1552" t="s">
        <v>943</v>
      </c>
      <c r="B1552" t="s">
        <v>2121</v>
      </c>
      <c r="D1552" s="4">
        <v>1325415</v>
      </c>
      <c r="E1552" s="4">
        <v>1311917</v>
      </c>
      <c r="F1552" s="4">
        <v>1542800</v>
      </c>
      <c r="G1552" s="4">
        <v>138840</v>
      </c>
      <c r="H1552" s="4">
        <v>553946</v>
      </c>
      <c r="I1552" s="4">
        <v>4872918</v>
      </c>
      <c r="J1552" s="4">
        <v>2637332</v>
      </c>
      <c r="K1552" s="4">
        <v>1325415</v>
      </c>
    </row>
    <row r="1553" spans="1:11" x14ac:dyDescent="0.35">
      <c r="A1553" t="s">
        <v>943</v>
      </c>
      <c r="B1553" t="s">
        <v>2125</v>
      </c>
      <c r="D1553" s="4">
        <v>2048795</v>
      </c>
      <c r="E1553" s="4">
        <v>137700</v>
      </c>
      <c r="F1553" s="4">
        <v>270270</v>
      </c>
      <c r="H1553" s="4">
        <v>2928620</v>
      </c>
      <c r="I1553" s="4">
        <v>5385386</v>
      </c>
      <c r="J1553" s="4">
        <v>2186495</v>
      </c>
      <c r="K1553" s="4">
        <v>2048795</v>
      </c>
    </row>
    <row r="1554" spans="1:11" x14ac:dyDescent="0.35">
      <c r="A1554" t="s">
        <v>943</v>
      </c>
      <c r="B1554" t="s">
        <v>2141</v>
      </c>
      <c r="D1554" s="4">
        <v>266166</v>
      </c>
      <c r="E1554" s="4">
        <v>7</v>
      </c>
      <c r="F1554" s="4">
        <v>362512</v>
      </c>
      <c r="G1554" s="4">
        <v>150167</v>
      </c>
      <c r="H1554" s="4">
        <v>760927</v>
      </c>
      <c r="I1554" s="4">
        <v>1539779</v>
      </c>
      <c r="J1554" s="4">
        <v>266173</v>
      </c>
      <c r="K1554" s="4">
        <v>266166</v>
      </c>
    </row>
    <row r="1555" spans="1:11" x14ac:dyDescent="0.35">
      <c r="A1555" t="s">
        <v>943</v>
      </c>
      <c r="B1555" t="s">
        <v>2156</v>
      </c>
      <c r="D1555" s="4">
        <v>4500</v>
      </c>
      <c r="E1555" s="4">
        <v>21037</v>
      </c>
      <c r="F1555" s="4">
        <v>307364</v>
      </c>
      <c r="G1555" s="4">
        <v>160361</v>
      </c>
      <c r="H1555" s="4">
        <v>1120087</v>
      </c>
      <c r="I1555" s="4">
        <v>1613349</v>
      </c>
      <c r="J1555" s="4">
        <v>25537</v>
      </c>
      <c r="K1555" s="4">
        <v>4500</v>
      </c>
    </row>
    <row r="1556" spans="1:11" x14ac:dyDescent="0.35">
      <c r="A1556" t="s">
        <v>943</v>
      </c>
      <c r="B1556" t="s">
        <v>2163</v>
      </c>
      <c r="D1556" s="4">
        <v>639706</v>
      </c>
      <c r="E1556" s="4">
        <v>166929</v>
      </c>
      <c r="F1556" s="4">
        <v>68774</v>
      </c>
      <c r="I1556" s="4">
        <v>875409</v>
      </c>
      <c r="J1556" s="4">
        <v>806635</v>
      </c>
      <c r="K1556" s="4">
        <v>639706</v>
      </c>
    </row>
    <row r="1557" spans="1:11" x14ac:dyDescent="0.35">
      <c r="A1557" t="s">
        <v>943</v>
      </c>
      <c r="B1557" t="s">
        <v>2165</v>
      </c>
      <c r="D1557" s="4">
        <v>1294</v>
      </c>
      <c r="H1557" s="4">
        <v>47132</v>
      </c>
      <c r="I1557" s="4">
        <v>48426</v>
      </c>
      <c r="J1557" s="4">
        <v>1294</v>
      </c>
      <c r="K1557" s="4">
        <v>1294</v>
      </c>
    </row>
    <row r="1558" spans="1:11" x14ac:dyDescent="0.35">
      <c r="A1558" t="s">
        <v>943</v>
      </c>
      <c r="B1558" t="s">
        <v>2169</v>
      </c>
      <c r="H1558" s="4">
        <v>637500</v>
      </c>
      <c r="I1558" s="4">
        <v>637500</v>
      </c>
      <c r="J1558">
        <v>0</v>
      </c>
      <c r="K1558" s="4">
        <v>0</v>
      </c>
    </row>
    <row r="1559" spans="1:11" x14ac:dyDescent="0.35">
      <c r="A1559" t="s">
        <v>943</v>
      </c>
      <c r="B1559" t="s">
        <v>2170</v>
      </c>
      <c r="D1559" s="4">
        <v>4285877</v>
      </c>
      <c r="E1559" s="4">
        <v>1637590</v>
      </c>
      <c r="F1559" s="4">
        <v>2551720</v>
      </c>
      <c r="G1559" s="4">
        <v>449368</v>
      </c>
      <c r="H1559" s="4">
        <v>6048212</v>
      </c>
      <c r="I1559" s="4">
        <v>14972767</v>
      </c>
      <c r="J1559" s="4">
        <v>5923467</v>
      </c>
      <c r="K1559" s="4">
        <v>4285877</v>
      </c>
    </row>
    <row r="1560" spans="1:11" x14ac:dyDescent="0.35">
      <c r="A1560" t="s">
        <v>946</v>
      </c>
      <c r="B1560" t="s">
        <v>2121</v>
      </c>
      <c r="D1560" s="4">
        <v>1884028</v>
      </c>
      <c r="E1560" s="4">
        <v>774065</v>
      </c>
      <c r="G1560" s="4">
        <v>77422</v>
      </c>
      <c r="H1560" s="4">
        <v>300825</v>
      </c>
      <c r="I1560" s="4">
        <v>3036340</v>
      </c>
      <c r="J1560" s="4">
        <v>2658093</v>
      </c>
      <c r="K1560" s="4">
        <v>1884028</v>
      </c>
    </row>
    <row r="1561" spans="1:11" x14ac:dyDescent="0.35">
      <c r="A1561" t="s">
        <v>946</v>
      </c>
      <c r="B1561" t="s">
        <v>2125</v>
      </c>
      <c r="D1561" s="4">
        <v>863283</v>
      </c>
      <c r="E1561" s="4">
        <v>160569</v>
      </c>
      <c r="H1561" s="4">
        <v>1297710</v>
      </c>
      <c r="I1561" s="4">
        <v>2321562</v>
      </c>
      <c r="J1561" s="4">
        <v>1023852</v>
      </c>
      <c r="K1561" s="4">
        <v>863283</v>
      </c>
    </row>
    <row r="1562" spans="1:11" x14ac:dyDescent="0.35">
      <c r="A1562" t="s">
        <v>946</v>
      </c>
      <c r="B1562" t="s">
        <v>2141</v>
      </c>
      <c r="D1562" s="4">
        <v>27098</v>
      </c>
      <c r="F1562" s="4">
        <v>115378</v>
      </c>
      <c r="G1562" s="4">
        <v>477141</v>
      </c>
      <c r="H1562" s="4">
        <v>1029</v>
      </c>
      <c r="I1562" s="4">
        <v>620646</v>
      </c>
      <c r="J1562" s="4">
        <v>27098</v>
      </c>
      <c r="K1562" s="4">
        <v>27098</v>
      </c>
    </row>
    <row r="1563" spans="1:11" x14ac:dyDescent="0.35">
      <c r="A1563" t="s">
        <v>946</v>
      </c>
      <c r="B1563" t="s">
        <v>2156</v>
      </c>
      <c r="E1563" s="4">
        <v>109000</v>
      </c>
      <c r="F1563" s="4">
        <v>156121</v>
      </c>
      <c r="G1563" s="4">
        <v>123342</v>
      </c>
      <c r="H1563" s="4">
        <v>583082</v>
      </c>
      <c r="I1563" s="4">
        <v>971544</v>
      </c>
      <c r="J1563">
        <v>109000</v>
      </c>
      <c r="K1563" s="4">
        <v>0</v>
      </c>
    </row>
    <row r="1564" spans="1:11" x14ac:dyDescent="0.35">
      <c r="A1564" t="s">
        <v>946</v>
      </c>
      <c r="B1564" t="s">
        <v>2163</v>
      </c>
      <c r="D1564" s="4">
        <v>281038</v>
      </c>
      <c r="E1564" s="4">
        <v>112790</v>
      </c>
      <c r="I1564" s="4">
        <v>393828</v>
      </c>
      <c r="J1564" s="4">
        <v>393828</v>
      </c>
      <c r="K1564" s="4">
        <v>281038</v>
      </c>
    </row>
    <row r="1565" spans="1:11" x14ac:dyDescent="0.35">
      <c r="A1565" t="s">
        <v>946</v>
      </c>
      <c r="B1565" t="s">
        <v>2169</v>
      </c>
      <c r="H1565" s="4">
        <v>251400</v>
      </c>
      <c r="I1565" s="4">
        <v>251400</v>
      </c>
      <c r="J1565">
        <v>0</v>
      </c>
      <c r="K1565" s="4">
        <v>0</v>
      </c>
    </row>
    <row r="1566" spans="1:11" x14ac:dyDescent="0.35">
      <c r="A1566" t="s">
        <v>946</v>
      </c>
      <c r="B1566" t="s">
        <v>2170</v>
      </c>
      <c r="D1566" s="4">
        <v>3055447</v>
      </c>
      <c r="E1566" s="4">
        <v>1156424</v>
      </c>
      <c r="F1566" s="4">
        <v>271499</v>
      </c>
      <c r="G1566" s="4">
        <v>677904</v>
      </c>
      <c r="H1566" s="4">
        <v>2434046</v>
      </c>
      <c r="I1566" s="4">
        <v>7595319</v>
      </c>
      <c r="J1566" s="4">
        <v>4211871</v>
      </c>
      <c r="K1566" s="4">
        <v>3055447</v>
      </c>
    </row>
    <row r="1567" spans="1:11" x14ac:dyDescent="0.35">
      <c r="A1567" t="s">
        <v>948</v>
      </c>
      <c r="B1567" t="s">
        <v>2121</v>
      </c>
      <c r="D1567" s="4">
        <v>41347685</v>
      </c>
      <c r="E1567" s="4">
        <v>5233082</v>
      </c>
      <c r="F1567" s="4">
        <v>12287533</v>
      </c>
      <c r="H1567" s="4">
        <v>203850</v>
      </c>
      <c r="I1567" s="4">
        <v>59072149</v>
      </c>
      <c r="J1567" s="4">
        <v>46580767</v>
      </c>
      <c r="K1567" s="4">
        <v>41347685</v>
      </c>
    </row>
    <row r="1568" spans="1:11" x14ac:dyDescent="0.35">
      <c r="A1568" t="s">
        <v>948</v>
      </c>
      <c r="B1568" t="s">
        <v>2125</v>
      </c>
      <c r="D1568" s="4">
        <v>32859567</v>
      </c>
      <c r="E1568" s="4">
        <v>520584</v>
      </c>
      <c r="F1568" s="4">
        <v>2225327</v>
      </c>
      <c r="G1568" s="4">
        <v>68874</v>
      </c>
      <c r="H1568" s="4">
        <v>23235392</v>
      </c>
      <c r="I1568" s="4">
        <v>58909744</v>
      </c>
      <c r="J1568" s="4">
        <v>33380151</v>
      </c>
      <c r="K1568" s="4">
        <v>32859567</v>
      </c>
    </row>
    <row r="1569" spans="1:11" x14ac:dyDescent="0.35">
      <c r="A1569" t="s">
        <v>948</v>
      </c>
      <c r="B1569" t="s">
        <v>2127</v>
      </c>
      <c r="D1569" s="4">
        <v>3200000</v>
      </c>
      <c r="E1569" s="4">
        <v>6400000</v>
      </c>
      <c r="I1569" s="4">
        <v>9600000</v>
      </c>
      <c r="J1569" s="4">
        <v>9600000</v>
      </c>
      <c r="K1569" s="4">
        <v>3200000</v>
      </c>
    </row>
    <row r="1570" spans="1:11" x14ac:dyDescent="0.35">
      <c r="A1570" t="s">
        <v>948</v>
      </c>
      <c r="B1570" t="s">
        <v>2141</v>
      </c>
      <c r="D1570" s="4">
        <v>4830024</v>
      </c>
      <c r="E1570" s="4">
        <v>432351</v>
      </c>
      <c r="F1570" s="4">
        <v>7976907</v>
      </c>
      <c r="G1570" s="4">
        <v>1082276</v>
      </c>
      <c r="H1570" s="4">
        <v>421284</v>
      </c>
      <c r="I1570" s="4">
        <v>14742842</v>
      </c>
      <c r="J1570" s="4">
        <v>5262375</v>
      </c>
      <c r="K1570" s="4">
        <v>4830024</v>
      </c>
    </row>
    <row r="1571" spans="1:11" x14ac:dyDescent="0.35">
      <c r="A1571" t="s">
        <v>948</v>
      </c>
      <c r="B1571" t="s">
        <v>2156</v>
      </c>
      <c r="D1571" s="4">
        <v>1615666</v>
      </c>
      <c r="E1571" s="4">
        <v>6162878</v>
      </c>
      <c r="G1571" s="4">
        <v>439929</v>
      </c>
      <c r="H1571" s="4">
        <v>29018045</v>
      </c>
      <c r="I1571" s="4">
        <v>37236518</v>
      </c>
      <c r="J1571" s="4">
        <v>7778544</v>
      </c>
      <c r="K1571" s="4">
        <v>1615666</v>
      </c>
    </row>
    <row r="1572" spans="1:11" x14ac:dyDescent="0.35">
      <c r="A1572" t="s">
        <v>948</v>
      </c>
      <c r="B1572" t="s">
        <v>2163</v>
      </c>
      <c r="D1572" s="4">
        <v>13819259</v>
      </c>
      <c r="E1572" s="4">
        <v>472341</v>
      </c>
      <c r="I1572" s="4">
        <v>14291599</v>
      </c>
      <c r="J1572" s="4">
        <v>14291600</v>
      </c>
      <c r="K1572" s="4">
        <v>13819259</v>
      </c>
    </row>
    <row r="1573" spans="1:11" x14ac:dyDescent="0.35">
      <c r="A1573" t="s">
        <v>948</v>
      </c>
      <c r="B1573" t="s">
        <v>2165</v>
      </c>
      <c r="D1573" s="4">
        <v>235660</v>
      </c>
      <c r="I1573" s="4">
        <v>235660</v>
      </c>
      <c r="J1573" s="4">
        <v>235660</v>
      </c>
      <c r="K1573" s="4">
        <v>235660</v>
      </c>
    </row>
    <row r="1574" spans="1:11" x14ac:dyDescent="0.35">
      <c r="A1574" t="s">
        <v>948</v>
      </c>
      <c r="B1574" t="s">
        <v>2169</v>
      </c>
      <c r="E1574" s="4">
        <v>15282750</v>
      </c>
      <c r="G1574" s="4">
        <v>250000</v>
      </c>
      <c r="H1574" s="4">
        <v>8448000</v>
      </c>
      <c r="I1574" s="4">
        <v>23980750</v>
      </c>
      <c r="J1574">
        <v>15282750</v>
      </c>
      <c r="K1574" s="4">
        <v>0</v>
      </c>
    </row>
    <row r="1575" spans="1:11" x14ac:dyDescent="0.35">
      <c r="A1575" t="s">
        <v>948</v>
      </c>
      <c r="B1575" t="s">
        <v>2170</v>
      </c>
      <c r="D1575" s="4">
        <v>97907860</v>
      </c>
      <c r="E1575" s="4">
        <v>34503986</v>
      </c>
      <c r="F1575" s="4">
        <v>22489767</v>
      </c>
      <c r="G1575" s="4">
        <v>1841079</v>
      </c>
      <c r="H1575" s="4">
        <v>61326571</v>
      </c>
      <c r="I1575" s="4">
        <v>218069262</v>
      </c>
      <c r="J1575" s="4">
        <v>132411846</v>
      </c>
      <c r="K1575" s="4">
        <v>97907860</v>
      </c>
    </row>
    <row r="1576" spans="1:11" x14ac:dyDescent="0.35">
      <c r="A1576" t="s">
        <v>955</v>
      </c>
      <c r="B1576" t="s">
        <v>2121</v>
      </c>
      <c r="D1576" s="4">
        <v>97440403</v>
      </c>
      <c r="E1576" s="4">
        <v>20553958</v>
      </c>
      <c r="F1576" s="4">
        <v>44478415</v>
      </c>
      <c r="G1576" s="4">
        <v>91800</v>
      </c>
      <c r="H1576" s="4">
        <v>541065</v>
      </c>
      <c r="I1576" s="4">
        <v>163105640</v>
      </c>
      <c r="J1576" s="4">
        <v>117994361</v>
      </c>
      <c r="K1576" s="4">
        <v>97440403</v>
      </c>
    </row>
    <row r="1577" spans="1:11" x14ac:dyDescent="0.35">
      <c r="A1577" t="s">
        <v>955</v>
      </c>
      <c r="B1577" t="s">
        <v>2125</v>
      </c>
      <c r="D1577" s="4">
        <v>118147594</v>
      </c>
      <c r="E1577" s="4">
        <v>363186</v>
      </c>
      <c r="F1577" s="4">
        <v>23562470</v>
      </c>
      <c r="I1577" s="4">
        <v>142073250</v>
      </c>
      <c r="J1577" s="4">
        <v>118510780</v>
      </c>
      <c r="K1577" s="4">
        <v>118147594</v>
      </c>
    </row>
    <row r="1578" spans="1:11" x14ac:dyDescent="0.35">
      <c r="A1578" t="s">
        <v>955</v>
      </c>
      <c r="B1578" t="s">
        <v>2127</v>
      </c>
      <c r="F1578" s="4">
        <v>25232748</v>
      </c>
      <c r="I1578" s="4">
        <v>25232748</v>
      </c>
      <c r="J1578">
        <v>0</v>
      </c>
      <c r="K1578" s="4">
        <v>0</v>
      </c>
    </row>
    <row r="1579" spans="1:11" x14ac:dyDescent="0.35">
      <c r="A1579" t="s">
        <v>955</v>
      </c>
      <c r="B1579" t="s">
        <v>2141</v>
      </c>
      <c r="D1579" s="4">
        <v>8430295</v>
      </c>
      <c r="E1579" s="4">
        <v>1727275</v>
      </c>
      <c r="F1579" s="4">
        <v>23839</v>
      </c>
      <c r="G1579" s="4">
        <v>383326</v>
      </c>
      <c r="H1579" s="4">
        <v>18248246</v>
      </c>
      <c r="I1579" s="4">
        <v>28812980</v>
      </c>
      <c r="J1579" s="4">
        <v>10157570</v>
      </c>
      <c r="K1579" s="4">
        <v>8430295</v>
      </c>
    </row>
    <row r="1580" spans="1:11" x14ac:dyDescent="0.35">
      <c r="A1580" t="s">
        <v>955</v>
      </c>
      <c r="B1580" t="s">
        <v>2156</v>
      </c>
      <c r="D1580" s="4">
        <v>3864443</v>
      </c>
      <c r="E1580" s="4">
        <v>37520711</v>
      </c>
      <c r="F1580" s="4">
        <v>503131</v>
      </c>
      <c r="H1580" s="4">
        <v>30958157</v>
      </c>
      <c r="I1580" s="4">
        <v>72846442</v>
      </c>
      <c r="J1580" s="4">
        <v>41385154</v>
      </c>
      <c r="K1580" s="4">
        <v>3864443</v>
      </c>
    </row>
    <row r="1581" spans="1:11" x14ac:dyDescent="0.35">
      <c r="A1581" t="s">
        <v>955</v>
      </c>
      <c r="B1581" t="s">
        <v>2163</v>
      </c>
      <c r="D1581" s="4">
        <v>20240189</v>
      </c>
      <c r="E1581" s="4">
        <v>352124</v>
      </c>
      <c r="I1581" s="4">
        <v>20592313</v>
      </c>
      <c r="J1581" s="4">
        <v>20592313</v>
      </c>
      <c r="K1581" s="4">
        <v>20240189</v>
      </c>
    </row>
    <row r="1582" spans="1:11" x14ac:dyDescent="0.35">
      <c r="A1582" t="s">
        <v>955</v>
      </c>
      <c r="B1582" t="s">
        <v>2165</v>
      </c>
      <c r="D1582" s="4">
        <v>108404</v>
      </c>
      <c r="E1582" s="4">
        <v>428901</v>
      </c>
      <c r="I1582" s="4">
        <v>537305</v>
      </c>
      <c r="J1582" s="4">
        <v>537305</v>
      </c>
      <c r="K1582" s="4">
        <v>108404</v>
      </c>
    </row>
    <row r="1583" spans="1:11" x14ac:dyDescent="0.35">
      <c r="A1583" t="s">
        <v>955</v>
      </c>
      <c r="B1583" t="s">
        <v>2169</v>
      </c>
      <c r="E1583" s="4">
        <v>7704750</v>
      </c>
      <c r="H1583" s="4">
        <v>1776000</v>
      </c>
      <c r="I1583" s="4">
        <v>9480750</v>
      </c>
      <c r="J1583">
        <v>7704750</v>
      </c>
      <c r="K1583" s="4">
        <v>0</v>
      </c>
    </row>
    <row r="1584" spans="1:11" x14ac:dyDescent="0.35">
      <c r="A1584" t="s">
        <v>955</v>
      </c>
      <c r="B1584" t="s">
        <v>2170</v>
      </c>
      <c r="D1584" s="4">
        <v>248231328</v>
      </c>
      <c r="E1584" s="4">
        <v>68650904</v>
      </c>
      <c r="F1584" s="4">
        <v>93800602</v>
      </c>
      <c r="G1584" s="4">
        <v>475126</v>
      </c>
      <c r="H1584" s="4">
        <v>51523468</v>
      </c>
      <c r="I1584" s="4">
        <v>462681427</v>
      </c>
      <c r="J1584" s="4">
        <v>316882232</v>
      </c>
      <c r="K1584" s="4">
        <v>248231328</v>
      </c>
    </row>
    <row r="1585" spans="1:11" x14ac:dyDescent="0.35">
      <c r="A1585" t="s">
        <v>963</v>
      </c>
      <c r="B1585" t="s">
        <v>2121</v>
      </c>
      <c r="D1585" s="4">
        <v>7973081</v>
      </c>
      <c r="F1585" s="4">
        <v>6059903</v>
      </c>
      <c r="H1585" s="4">
        <v>145350</v>
      </c>
      <c r="I1585" s="4">
        <v>14178335</v>
      </c>
      <c r="J1585" s="4">
        <v>7973081</v>
      </c>
      <c r="K1585" s="4">
        <v>7973081</v>
      </c>
    </row>
    <row r="1586" spans="1:11" x14ac:dyDescent="0.35">
      <c r="A1586" t="s">
        <v>963</v>
      </c>
      <c r="B1586" t="s">
        <v>2125</v>
      </c>
      <c r="D1586" s="4">
        <v>5598962</v>
      </c>
      <c r="E1586" s="4">
        <v>57644</v>
      </c>
      <c r="F1586" s="4">
        <v>1980741</v>
      </c>
      <c r="G1586" s="4">
        <v>562455</v>
      </c>
      <c r="I1586" s="4">
        <v>8199801</v>
      </c>
      <c r="J1586" s="4">
        <v>5656606</v>
      </c>
      <c r="K1586" s="4">
        <v>5598962</v>
      </c>
    </row>
    <row r="1587" spans="1:11" x14ac:dyDescent="0.35">
      <c r="A1587" t="s">
        <v>963</v>
      </c>
      <c r="B1587" t="s">
        <v>2127</v>
      </c>
      <c r="G1587" s="4">
        <v>1600000</v>
      </c>
      <c r="I1587" s="4">
        <v>1600000</v>
      </c>
      <c r="J1587">
        <v>0</v>
      </c>
      <c r="K1587" s="4">
        <v>0</v>
      </c>
    </row>
    <row r="1588" spans="1:11" x14ac:dyDescent="0.35">
      <c r="A1588" t="s">
        <v>963</v>
      </c>
      <c r="B1588" t="s">
        <v>2141</v>
      </c>
      <c r="D1588" s="4">
        <v>889438</v>
      </c>
      <c r="E1588" s="4">
        <v>56114</v>
      </c>
      <c r="F1588" s="4">
        <v>974175</v>
      </c>
      <c r="G1588" s="4">
        <v>7780</v>
      </c>
      <c r="H1588" s="4">
        <v>1938</v>
      </c>
      <c r="I1588" s="4">
        <v>1929445</v>
      </c>
      <c r="J1588" s="4">
        <v>945552</v>
      </c>
      <c r="K1588" s="4">
        <v>889438</v>
      </c>
    </row>
    <row r="1589" spans="1:11" x14ac:dyDescent="0.35">
      <c r="A1589" t="s">
        <v>963</v>
      </c>
      <c r="B1589" t="s">
        <v>2156</v>
      </c>
      <c r="D1589" s="4">
        <v>4535596</v>
      </c>
      <c r="F1589" s="4">
        <v>52961</v>
      </c>
      <c r="H1589" s="4">
        <v>5799109</v>
      </c>
      <c r="I1589" s="4">
        <v>10387667</v>
      </c>
      <c r="J1589" s="4">
        <v>4535596</v>
      </c>
      <c r="K1589" s="4">
        <v>4535596</v>
      </c>
    </row>
    <row r="1590" spans="1:11" x14ac:dyDescent="0.35">
      <c r="A1590" t="s">
        <v>963</v>
      </c>
      <c r="B1590" t="s">
        <v>2163</v>
      </c>
      <c r="D1590" s="4">
        <v>288479</v>
      </c>
      <c r="I1590" s="4">
        <v>288479</v>
      </c>
      <c r="J1590" s="4">
        <v>288479</v>
      </c>
      <c r="K1590" s="4">
        <v>288479</v>
      </c>
    </row>
    <row r="1591" spans="1:11" x14ac:dyDescent="0.35">
      <c r="A1591" t="s">
        <v>963</v>
      </c>
      <c r="B1591" t="s">
        <v>2165</v>
      </c>
      <c r="H1591" s="4">
        <v>23566</v>
      </c>
      <c r="I1591" s="4">
        <v>23566</v>
      </c>
      <c r="J1591">
        <v>0</v>
      </c>
      <c r="K1591" s="4">
        <v>0</v>
      </c>
    </row>
    <row r="1592" spans="1:11" x14ac:dyDescent="0.35">
      <c r="A1592" t="s">
        <v>963</v>
      </c>
      <c r="B1592" t="s">
        <v>2169</v>
      </c>
      <c r="H1592" s="4">
        <v>178500</v>
      </c>
      <c r="I1592" s="4">
        <v>178500</v>
      </c>
      <c r="J1592">
        <v>0</v>
      </c>
      <c r="K1592" s="4">
        <v>0</v>
      </c>
    </row>
    <row r="1593" spans="1:11" x14ac:dyDescent="0.35">
      <c r="A1593" t="s">
        <v>963</v>
      </c>
      <c r="B1593" t="s">
        <v>2170</v>
      </c>
      <c r="D1593" s="4">
        <v>19285557</v>
      </c>
      <c r="E1593" s="4">
        <v>113758</v>
      </c>
      <c r="F1593" s="4">
        <v>9067781</v>
      </c>
      <c r="G1593" s="4">
        <v>2170235</v>
      </c>
      <c r="H1593" s="4">
        <v>6148463</v>
      </c>
      <c r="I1593" s="4">
        <v>36785793</v>
      </c>
      <c r="J1593" s="4">
        <v>19399315</v>
      </c>
      <c r="K1593" s="4">
        <v>19285557</v>
      </c>
    </row>
    <row r="1594" spans="1:11" x14ac:dyDescent="0.35">
      <c r="A1594" t="s">
        <v>967</v>
      </c>
      <c r="B1594" t="s">
        <v>2121</v>
      </c>
      <c r="D1594" s="4">
        <v>62311252</v>
      </c>
      <c r="E1594" s="4">
        <v>266001</v>
      </c>
      <c r="F1594" s="4">
        <v>1156133</v>
      </c>
      <c r="G1594" s="4">
        <v>522786</v>
      </c>
      <c r="H1594" s="4">
        <v>2443781</v>
      </c>
      <c r="I1594" s="4">
        <v>66699952</v>
      </c>
      <c r="J1594" s="4">
        <v>62577253</v>
      </c>
      <c r="K1594" s="4">
        <v>62311252</v>
      </c>
    </row>
    <row r="1595" spans="1:11" x14ac:dyDescent="0.35">
      <c r="A1595" t="s">
        <v>967</v>
      </c>
      <c r="B1595" t="s">
        <v>2125</v>
      </c>
      <c r="D1595" s="4">
        <v>41989670</v>
      </c>
      <c r="E1595" s="4">
        <v>304</v>
      </c>
      <c r="F1595" s="4">
        <v>1148649</v>
      </c>
      <c r="I1595" s="4">
        <v>43138622</v>
      </c>
      <c r="J1595" s="4">
        <v>41989974</v>
      </c>
      <c r="K1595" s="4">
        <v>41989670</v>
      </c>
    </row>
    <row r="1596" spans="1:11" x14ac:dyDescent="0.35">
      <c r="A1596" t="s">
        <v>967</v>
      </c>
      <c r="B1596" t="s">
        <v>2127</v>
      </c>
      <c r="D1596" s="4">
        <v>8000000</v>
      </c>
      <c r="I1596" s="4">
        <v>8000000</v>
      </c>
      <c r="J1596" s="4">
        <v>8000000</v>
      </c>
      <c r="K1596" s="4">
        <v>8000000</v>
      </c>
    </row>
    <row r="1597" spans="1:11" x14ac:dyDescent="0.35">
      <c r="A1597" t="s">
        <v>967</v>
      </c>
      <c r="B1597" t="s">
        <v>2141</v>
      </c>
      <c r="D1597" s="4">
        <v>3359319</v>
      </c>
      <c r="E1597" s="4">
        <v>773765</v>
      </c>
      <c r="F1597" s="4">
        <v>2157265</v>
      </c>
      <c r="H1597" s="4">
        <v>660344</v>
      </c>
      <c r="I1597" s="4">
        <v>6950692</v>
      </c>
      <c r="J1597" s="4">
        <v>4133084</v>
      </c>
      <c r="K1597" s="4">
        <v>3359319</v>
      </c>
    </row>
    <row r="1598" spans="1:11" x14ac:dyDescent="0.35">
      <c r="A1598" t="s">
        <v>967</v>
      </c>
      <c r="B1598" t="s">
        <v>2156</v>
      </c>
      <c r="D1598" s="4">
        <v>7092528</v>
      </c>
      <c r="E1598" s="4">
        <v>5548912</v>
      </c>
      <c r="F1598" s="4">
        <v>590398</v>
      </c>
      <c r="G1598" s="4">
        <v>212906</v>
      </c>
      <c r="H1598" s="4">
        <v>5487899</v>
      </c>
      <c r="I1598" s="4">
        <v>18932644</v>
      </c>
      <c r="J1598" s="4">
        <v>12641440</v>
      </c>
      <c r="K1598" s="4">
        <v>7092528</v>
      </c>
    </row>
    <row r="1599" spans="1:11" x14ac:dyDescent="0.35">
      <c r="A1599" t="s">
        <v>967</v>
      </c>
      <c r="B1599" t="s">
        <v>2163</v>
      </c>
      <c r="D1599" s="4">
        <v>6485246</v>
      </c>
      <c r="I1599" s="4">
        <v>6485246</v>
      </c>
      <c r="J1599" s="4">
        <v>6485246</v>
      </c>
      <c r="K1599" s="4">
        <v>6485246</v>
      </c>
    </row>
    <row r="1600" spans="1:11" x14ac:dyDescent="0.35">
      <c r="A1600" t="s">
        <v>967</v>
      </c>
      <c r="B1600" t="s">
        <v>2165</v>
      </c>
      <c r="E1600" s="4">
        <v>259226</v>
      </c>
      <c r="I1600" s="4">
        <v>259226</v>
      </c>
      <c r="J1600">
        <v>259226</v>
      </c>
      <c r="K1600" s="4">
        <v>0</v>
      </c>
    </row>
    <row r="1601" spans="1:11" x14ac:dyDescent="0.35">
      <c r="A1601" t="s">
        <v>967</v>
      </c>
      <c r="B1601" t="s">
        <v>2169</v>
      </c>
      <c r="D1601" s="4">
        <v>250000</v>
      </c>
      <c r="E1601" s="4">
        <v>6645000</v>
      </c>
      <c r="H1601" s="4">
        <v>1440000</v>
      </c>
      <c r="I1601" s="4">
        <v>8335000</v>
      </c>
      <c r="J1601" s="4">
        <v>6895000</v>
      </c>
      <c r="K1601" s="4">
        <v>250000</v>
      </c>
    </row>
    <row r="1602" spans="1:11" x14ac:dyDescent="0.35">
      <c r="A1602" t="s">
        <v>967</v>
      </c>
      <c r="B1602" t="s">
        <v>2170</v>
      </c>
      <c r="D1602" s="4">
        <v>129488016</v>
      </c>
      <c r="E1602" s="4">
        <v>13493208</v>
      </c>
      <c r="F1602" s="4">
        <v>5052444</v>
      </c>
      <c r="G1602" s="4">
        <v>735692</v>
      </c>
      <c r="H1602" s="4">
        <v>10032023</v>
      </c>
      <c r="I1602" s="4">
        <v>158801383</v>
      </c>
      <c r="J1602" s="4">
        <v>142981224</v>
      </c>
      <c r="K1602" s="4">
        <v>129488016</v>
      </c>
    </row>
    <row r="1603" spans="1:11" x14ac:dyDescent="0.35">
      <c r="A1603" t="s">
        <v>969</v>
      </c>
      <c r="B1603" t="s">
        <v>2121</v>
      </c>
      <c r="D1603" s="4">
        <v>82248450</v>
      </c>
      <c r="E1603" s="4">
        <v>2153000</v>
      </c>
      <c r="F1603" s="4">
        <v>16864400</v>
      </c>
      <c r="H1603" s="4">
        <v>525150</v>
      </c>
      <c r="I1603" s="4">
        <v>101791000</v>
      </c>
      <c r="J1603" s="4">
        <v>84401450</v>
      </c>
      <c r="K1603" s="4">
        <v>82248450</v>
      </c>
    </row>
    <row r="1604" spans="1:11" x14ac:dyDescent="0.35">
      <c r="A1604" t="s">
        <v>969</v>
      </c>
      <c r="B1604" t="s">
        <v>2125</v>
      </c>
      <c r="D1604" s="4">
        <v>66025916</v>
      </c>
      <c r="E1604" s="4">
        <v>2186732</v>
      </c>
      <c r="F1604" s="4">
        <v>2213245</v>
      </c>
      <c r="G1604" s="4">
        <v>1317906</v>
      </c>
      <c r="I1604" s="4">
        <v>71743799</v>
      </c>
      <c r="J1604" s="4">
        <v>68212648</v>
      </c>
      <c r="K1604" s="4">
        <v>66025916</v>
      </c>
    </row>
    <row r="1605" spans="1:11" x14ac:dyDescent="0.35">
      <c r="A1605" t="s">
        <v>969</v>
      </c>
      <c r="B1605" t="s">
        <v>2127</v>
      </c>
      <c r="D1605" s="4">
        <v>11200000</v>
      </c>
      <c r="E1605" s="4">
        <v>1232748</v>
      </c>
      <c r="I1605" s="4">
        <v>12432748</v>
      </c>
      <c r="J1605" s="4">
        <v>12432748</v>
      </c>
      <c r="K1605" s="4">
        <v>11200000</v>
      </c>
    </row>
    <row r="1606" spans="1:11" x14ac:dyDescent="0.35">
      <c r="A1606" t="s">
        <v>969</v>
      </c>
      <c r="B1606" t="s">
        <v>2141</v>
      </c>
      <c r="D1606" s="4">
        <v>3221029</v>
      </c>
      <c r="E1606" s="4">
        <v>4580211</v>
      </c>
      <c r="F1606" s="4">
        <v>283149</v>
      </c>
      <c r="G1606" s="4">
        <v>449364</v>
      </c>
      <c r="H1606" s="4">
        <v>1051805</v>
      </c>
      <c r="I1606" s="4">
        <v>9585558</v>
      </c>
      <c r="J1606" s="4">
        <v>7801240</v>
      </c>
      <c r="K1606" s="4">
        <v>3221029</v>
      </c>
    </row>
    <row r="1607" spans="1:11" x14ac:dyDescent="0.35">
      <c r="A1607" t="s">
        <v>969</v>
      </c>
      <c r="B1607" t="s">
        <v>2156</v>
      </c>
      <c r="D1607" s="4">
        <v>10876331</v>
      </c>
      <c r="E1607" s="4">
        <v>31765343</v>
      </c>
      <c r="F1607" s="4">
        <v>768225</v>
      </c>
      <c r="G1607" s="4">
        <v>195429</v>
      </c>
      <c r="H1607" s="4">
        <v>10436119</v>
      </c>
      <c r="I1607" s="4">
        <v>54041447</v>
      </c>
      <c r="J1607" s="4">
        <v>42641674</v>
      </c>
      <c r="K1607" s="4">
        <v>10876331</v>
      </c>
    </row>
    <row r="1608" spans="1:11" x14ac:dyDescent="0.35">
      <c r="A1608" t="s">
        <v>969</v>
      </c>
      <c r="B1608" t="s">
        <v>2163</v>
      </c>
      <c r="D1608" s="4">
        <v>7485911</v>
      </c>
      <c r="F1608" s="4">
        <v>1070125</v>
      </c>
      <c r="I1608" s="4">
        <v>8556037</v>
      </c>
      <c r="J1608" s="4">
        <v>7485911</v>
      </c>
      <c r="K1608" s="4">
        <v>7485911</v>
      </c>
    </row>
    <row r="1609" spans="1:11" x14ac:dyDescent="0.35">
      <c r="A1609" t="s">
        <v>969</v>
      </c>
      <c r="B1609" t="s">
        <v>2165</v>
      </c>
      <c r="D1609" s="4">
        <v>438328</v>
      </c>
      <c r="I1609" s="4">
        <v>438328</v>
      </c>
      <c r="J1609" s="4">
        <v>438328</v>
      </c>
      <c r="K1609" s="4">
        <v>438328</v>
      </c>
    </row>
    <row r="1610" spans="1:11" x14ac:dyDescent="0.35">
      <c r="A1610" t="s">
        <v>969</v>
      </c>
      <c r="B1610" t="s">
        <v>2169</v>
      </c>
      <c r="D1610" s="4">
        <v>288645</v>
      </c>
      <c r="E1610" s="4">
        <v>5962500</v>
      </c>
      <c r="H1610" s="4">
        <v>960000</v>
      </c>
      <c r="I1610" s="4">
        <v>7211145</v>
      </c>
      <c r="J1610" s="4">
        <v>6251145</v>
      </c>
      <c r="K1610" s="4">
        <v>288645</v>
      </c>
    </row>
    <row r="1611" spans="1:11" x14ac:dyDescent="0.35">
      <c r="A1611" t="s">
        <v>969</v>
      </c>
      <c r="B1611" t="s">
        <v>2170</v>
      </c>
      <c r="D1611" s="4">
        <v>181784610</v>
      </c>
      <c r="E1611" s="4">
        <v>47880534</v>
      </c>
      <c r="F1611" s="4">
        <v>21199144</v>
      </c>
      <c r="G1611" s="4">
        <v>1962698</v>
      </c>
      <c r="H1611" s="4">
        <v>12973074</v>
      </c>
      <c r="I1611" s="4">
        <v>265800060</v>
      </c>
      <c r="J1611" s="4">
        <v>229665144</v>
      </c>
      <c r="K1611" s="4">
        <v>181784610</v>
      </c>
    </row>
    <row r="1612" spans="1:11" x14ac:dyDescent="0.35">
      <c r="A1612" t="s">
        <v>973</v>
      </c>
      <c r="B1612" t="s">
        <v>2121</v>
      </c>
      <c r="D1612" s="4">
        <v>8343536</v>
      </c>
      <c r="F1612" s="4">
        <v>6118000</v>
      </c>
      <c r="H1612" s="4">
        <v>35550</v>
      </c>
      <c r="I1612" s="4">
        <v>14497086</v>
      </c>
      <c r="J1612" s="4">
        <v>8343536</v>
      </c>
      <c r="K1612" s="4">
        <v>8343536</v>
      </c>
    </row>
    <row r="1613" spans="1:11" x14ac:dyDescent="0.35">
      <c r="A1613" t="s">
        <v>973</v>
      </c>
      <c r="B1613" t="s">
        <v>2125</v>
      </c>
      <c r="D1613" s="4">
        <v>9723536</v>
      </c>
      <c r="E1613" s="4">
        <v>496056</v>
      </c>
      <c r="F1613" s="4">
        <v>344638</v>
      </c>
      <c r="I1613" s="4">
        <v>10564230</v>
      </c>
      <c r="J1613" s="4">
        <v>10219592</v>
      </c>
      <c r="K1613" s="4">
        <v>9723536</v>
      </c>
    </row>
    <row r="1614" spans="1:11" x14ac:dyDescent="0.35">
      <c r="A1614" t="s">
        <v>973</v>
      </c>
      <c r="B1614" t="s">
        <v>2127</v>
      </c>
      <c r="D1614" s="4">
        <v>1600000</v>
      </c>
      <c r="I1614" s="4">
        <v>1600000</v>
      </c>
      <c r="J1614" s="4">
        <v>1600000</v>
      </c>
      <c r="K1614" s="4">
        <v>1600000</v>
      </c>
    </row>
    <row r="1615" spans="1:11" x14ac:dyDescent="0.35">
      <c r="A1615" t="s">
        <v>973</v>
      </c>
      <c r="B1615" t="s">
        <v>2141</v>
      </c>
      <c r="D1615" s="4">
        <v>496100</v>
      </c>
      <c r="F1615" s="4">
        <v>437152</v>
      </c>
      <c r="G1615" s="4">
        <v>7780</v>
      </c>
      <c r="H1615" s="4">
        <v>858408</v>
      </c>
      <c r="I1615" s="4">
        <v>1799440</v>
      </c>
      <c r="J1615" s="4">
        <v>496100</v>
      </c>
      <c r="K1615" s="4">
        <v>496100</v>
      </c>
    </row>
    <row r="1616" spans="1:11" x14ac:dyDescent="0.35">
      <c r="A1616" t="s">
        <v>973</v>
      </c>
      <c r="B1616" t="s">
        <v>2156</v>
      </c>
      <c r="D1616" s="4">
        <v>1064090</v>
      </c>
      <c r="E1616" s="4">
        <v>13745</v>
      </c>
      <c r="F1616" s="4">
        <v>115019</v>
      </c>
      <c r="G1616" s="4">
        <v>6285540</v>
      </c>
      <c r="H1616" s="4">
        <v>2168462</v>
      </c>
      <c r="I1616" s="4">
        <v>9646856</v>
      </c>
      <c r="J1616" s="4">
        <v>1077835</v>
      </c>
      <c r="K1616" s="4">
        <v>1064090</v>
      </c>
    </row>
    <row r="1617" spans="1:11" x14ac:dyDescent="0.35">
      <c r="A1617" t="s">
        <v>973</v>
      </c>
      <c r="B1617" t="s">
        <v>2163</v>
      </c>
      <c r="D1617" s="4">
        <v>1289205</v>
      </c>
      <c r="I1617" s="4">
        <v>1289205</v>
      </c>
      <c r="J1617" s="4">
        <v>1289205</v>
      </c>
      <c r="K1617" s="4">
        <v>1289205</v>
      </c>
    </row>
    <row r="1618" spans="1:11" x14ac:dyDescent="0.35">
      <c r="A1618" t="s">
        <v>973</v>
      </c>
      <c r="B1618" t="s">
        <v>2165</v>
      </c>
      <c r="F1618" s="4">
        <v>98977</v>
      </c>
      <c r="I1618" s="4">
        <v>98977</v>
      </c>
      <c r="J1618">
        <v>0</v>
      </c>
      <c r="K1618" s="4">
        <v>0</v>
      </c>
    </row>
    <row r="1619" spans="1:11" x14ac:dyDescent="0.35">
      <c r="A1619" t="s">
        <v>973</v>
      </c>
      <c r="B1619" t="s">
        <v>2169</v>
      </c>
      <c r="G1619" s="4">
        <v>391500</v>
      </c>
      <c r="H1619" s="4">
        <v>144000</v>
      </c>
      <c r="I1619" s="4">
        <v>535500</v>
      </c>
      <c r="J1619">
        <v>0</v>
      </c>
      <c r="K1619" s="4">
        <v>0</v>
      </c>
    </row>
    <row r="1620" spans="1:11" x14ac:dyDescent="0.35">
      <c r="A1620" t="s">
        <v>973</v>
      </c>
      <c r="B1620" t="s">
        <v>2170</v>
      </c>
      <c r="D1620" s="4">
        <v>22516466</v>
      </c>
      <c r="E1620" s="4">
        <v>509801</v>
      </c>
      <c r="F1620" s="4">
        <v>7113786</v>
      </c>
      <c r="G1620" s="4">
        <v>6684820</v>
      </c>
      <c r="H1620" s="4">
        <v>3206420</v>
      </c>
      <c r="I1620" s="4">
        <v>40031294</v>
      </c>
      <c r="J1620" s="4">
        <v>23026267</v>
      </c>
      <c r="K1620" s="4">
        <v>22516466</v>
      </c>
    </row>
    <row r="1621" spans="1:11" x14ac:dyDescent="0.35">
      <c r="A1621" t="s">
        <v>975</v>
      </c>
      <c r="B1621" t="s">
        <v>2121</v>
      </c>
      <c r="D1621" s="4">
        <v>19912647</v>
      </c>
      <c r="E1621" s="4">
        <v>90397</v>
      </c>
      <c r="F1621" s="4">
        <v>6650000</v>
      </c>
      <c r="G1621" s="4">
        <v>17301</v>
      </c>
      <c r="H1621" s="4">
        <v>1371309</v>
      </c>
      <c r="I1621" s="4">
        <v>28041654</v>
      </c>
      <c r="J1621" s="4">
        <v>20003044</v>
      </c>
      <c r="K1621" s="4">
        <v>19912647</v>
      </c>
    </row>
    <row r="1622" spans="1:11" x14ac:dyDescent="0.35">
      <c r="A1622" t="s">
        <v>975</v>
      </c>
      <c r="B1622" t="s">
        <v>2125</v>
      </c>
      <c r="D1622" s="4">
        <v>21373409</v>
      </c>
      <c r="E1622" s="4">
        <v>76250</v>
      </c>
      <c r="F1622" s="4">
        <v>682676</v>
      </c>
      <c r="I1622" s="4">
        <v>22132335</v>
      </c>
      <c r="J1622" s="4">
        <v>21449659</v>
      </c>
      <c r="K1622" s="4">
        <v>21373409</v>
      </c>
    </row>
    <row r="1623" spans="1:11" x14ac:dyDescent="0.35">
      <c r="A1623" t="s">
        <v>975</v>
      </c>
      <c r="B1623" t="s">
        <v>2127</v>
      </c>
      <c r="E1623" s="4">
        <v>4800000</v>
      </c>
      <c r="I1623" s="4">
        <v>4800000</v>
      </c>
      <c r="J1623">
        <v>4800000</v>
      </c>
      <c r="K1623" s="4">
        <v>0</v>
      </c>
    </row>
    <row r="1624" spans="1:11" x14ac:dyDescent="0.35">
      <c r="A1624" t="s">
        <v>975</v>
      </c>
      <c r="B1624" t="s">
        <v>2141</v>
      </c>
      <c r="D1624" s="4">
        <v>839124</v>
      </c>
      <c r="E1624" s="4">
        <v>610395</v>
      </c>
      <c r="F1624" s="4">
        <v>137559</v>
      </c>
      <c r="G1624" s="4">
        <v>229465</v>
      </c>
      <c r="H1624" s="4">
        <v>2298687</v>
      </c>
      <c r="I1624" s="4">
        <v>4115230</v>
      </c>
      <c r="J1624" s="4">
        <v>1449519</v>
      </c>
      <c r="K1624" s="4">
        <v>839124</v>
      </c>
    </row>
    <row r="1625" spans="1:11" x14ac:dyDescent="0.35">
      <c r="A1625" t="s">
        <v>975</v>
      </c>
      <c r="B1625" t="s">
        <v>2156</v>
      </c>
      <c r="D1625" s="4">
        <v>1849484</v>
      </c>
      <c r="E1625" s="4">
        <v>28528</v>
      </c>
      <c r="F1625" s="4">
        <v>4381526</v>
      </c>
      <c r="G1625" s="4">
        <v>1726992</v>
      </c>
      <c r="H1625" s="4">
        <v>3125929</v>
      </c>
      <c r="I1625" s="4">
        <v>11112459</v>
      </c>
      <c r="J1625" s="4">
        <v>1878012</v>
      </c>
      <c r="K1625" s="4">
        <v>1849484</v>
      </c>
    </row>
    <row r="1626" spans="1:11" x14ac:dyDescent="0.35">
      <c r="A1626" t="s">
        <v>975</v>
      </c>
      <c r="B1626" t="s">
        <v>2163</v>
      </c>
      <c r="D1626" s="4">
        <v>2133588</v>
      </c>
      <c r="E1626" s="4">
        <v>141400</v>
      </c>
      <c r="I1626" s="4">
        <v>2274988</v>
      </c>
      <c r="J1626" s="4">
        <v>2274988</v>
      </c>
      <c r="K1626" s="4">
        <v>2133588</v>
      </c>
    </row>
    <row r="1627" spans="1:11" x14ac:dyDescent="0.35">
      <c r="A1627" t="s">
        <v>975</v>
      </c>
      <c r="B1627" t="s">
        <v>2165</v>
      </c>
      <c r="D1627" s="4">
        <v>23566</v>
      </c>
      <c r="I1627" s="4">
        <v>23566</v>
      </c>
      <c r="J1627" s="4">
        <v>23566</v>
      </c>
      <c r="K1627" s="4">
        <v>23566</v>
      </c>
    </row>
    <row r="1628" spans="1:11" x14ac:dyDescent="0.35">
      <c r="A1628" t="s">
        <v>975</v>
      </c>
      <c r="B1628" t="s">
        <v>2169</v>
      </c>
      <c r="G1628" s="4">
        <v>684000</v>
      </c>
      <c r="H1628" s="4">
        <v>115200</v>
      </c>
      <c r="I1628" s="4">
        <v>799200</v>
      </c>
      <c r="J1628">
        <v>0</v>
      </c>
      <c r="K1628" s="4">
        <v>0</v>
      </c>
    </row>
    <row r="1629" spans="1:11" x14ac:dyDescent="0.35">
      <c r="A1629" t="s">
        <v>975</v>
      </c>
      <c r="B1629" t="s">
        <v>2170</v>
      </c>
      <c r="D1629" s="4">
        <v>46131818</v>
      </c>
      <c r="E1629" s="4">
        <v>5746970</v>
      </c>
      <c r="F1629" s="4">
        <v>11851760</v>
      </c>
      <c r="G1629" s="4">
        <v>2657758</v>
      </c>
      <c r="H1629" s="4">
        <v>6911126</v>
      </c>
      <c r="I1629" s="4">
        <v>73299431</v>
      </c>
      <c r="J1629" s="4">
        <v>51878788</v>
      </c>
      <c r="K1629" s="4">
        <v>46131818</v>
      </c>
    </row>
    <row r="1630" spans="1:11" x14ac:dyDescent="0.35">
      <c r="A1630" t="s">
        <v>978</v>
      </c>
      <c r="B1630" t="s">
        <v>2121</v>
      </c>
      <c r="D1630" s="4">
        <v>9335265</v>
      </c>
      <c r="F1630" s="4">
        <v>5366726</v>
      </c>
      <c r="H1630" s="4">
        <v>95400</v>
      </c>
      <c r="I1630" s="4">
        <v>14797391</v>
      </c>
      <c r="J1630" s="4">
        <v>9335265</v>
      </c>
      <c r="K1630" s="4">
        <v>9335265</v>
      </c>
    </row>
    <row r="1631" spans="1:11" x14ac:dyDescent="0.35">
      <c r="A1631" t="s">
        <v>978</v>
      </c>
      <c r="B1631" t="s">
        <v>2125</v>
      </c>
      <c r="D1631" s="4">
        <v>6730508</v>
      </c>
      <c r="E1631" s="4">
        <v>64365</v>
      </c>
      <c r="F1631" s="4">
        <v>1194448</v>
      </c>
      <c r="H1631" s="4">
        <v>104000</v>
      </c>
      <c r="I1631" s="4">
        <v>8093321</v>
      </c>
      <c r="J1631" s="4">
        <v>6794873</v>
      </c>
      <c r="K1631" s="4">
        <v>6730508</v>
      </c>
    </row>
    <row r="1632" spans="1:11" x14ac:dyDescent="0.35">
      <c r="A1632" t="s">
        <v>978</v>
      </c>
      <c r="B1632" t="s">
        <v>2127</v>
      </c>
      <c r="D1632" s="4">
        <v>1600000</v>
      </c>
      <c r="I1632" s="4">
        <v>1600000</v>
      </c>
      <c r="J1632" s="4">
        <v>1600000</v>
      </c>
      <c r="K1632" s="4">
        <v>1600000</v>
      </c>
    </row>
    <row r="1633" spans="1:11" x14ac:dyDescent="0.35">
      <c r="A1633" t="s">
        <v>978</v>
      </c>
      <c r="B1633" t="s">
        <v>2141</v>
      </c>
      <c r="D1633" s="4">
        <v>729888</v>
      </c>
      <c r="E1633" s="4">
        <v>221077</v>
      </c>
      <c r="F1633" s="4">
        <v>26397</v>
      </c>
      <c r="G1633" s="4">
        <v>100740</v>
      </c>
      <c r="H1633" s="4">
        <v>240494</v>
      </c>
      <c r="I1633" s="4">
        <v>1318595</v>
      </c>
      <c r="J1633" s="4">
        <v>950965</v>
      </c>
      <c r="K1633" s="4">
        <v>729888</v>
      </c>
    </row>
    <row r="1634" spans="1:11" x14ac:dyDescent="0.35">
      <c r="A1634" t="s">
        <v>978</v>
      </c>
      <c r="B1634" t="s">
        <v>2156</v>
      </c>
      <c r="D1634" s="4">
        <v>1304260</v>
      </c>
      <c r="E1634" s="4">
        <v>26165</v>
      </c>
      <c r="F1634" s="4">
        <v>4461762</v>
      </c>
      <c r="G1634" s="4">
        <v>12037</v>
      </c>
      <c r="H1634" s="4">
        <v>2909671</v>
      </c>
      <c r="I1634" s="4">
        <v>8713895</v>
      </c>
      <c r="J1634" s="4">
        <v>1330425</v>
      </c>
      <c r="K1634" s="4">
        <v>1304260</v>
      </c>
    </row>
    <row r="1635" spans="1:11" x14ac:dyDescent="0.35">
      <c r="A1635" t="s">
        <v>978</v>
      </c>
      <c r="B1635" t="s">
        <v>2163</v>
      </c>
      <c r="D1635" s="4">
        <v>1108318</v>
      </c>
      <c r="I1635" s="4">
        <v>1108318</v>
      </c>
      <c r="J1635" s="4">
        <v>1108318</v>
      </c>
      <c r="K1635" s="4">
        <v>1108318</v>
      </c>
    </row>
    <row r="1636" spans="1:11" x14ac:dyDescent="0.35">
      <c r="A1636" t="s">
        <v>978</v>
      </c>
      <c r="B1636" t="s">
        <v>2165</v>
      </c>
      <c r="D1636" s="4">
        <v>141396</v>
      </c>
      <c r="I1636" s="4">
        <v>141396</v>
      </c>
      <c r="J1636" s="4">
        <v>141396</v>
      </c>
      <c r="K1636" s="4">
        <v>141396</v>
      </c>
    </row>
    <row r="1637" spans="1:11" x14ac:dyDescent="0.35">
      <c r="A1637" t="s">
        <v>978</v>
      </c>
      <c r="B1637" t="s">
        <v>2169</v>
      </c>
      <c r="H1637" s="4">
        <v>358500</v>
      </c>
      <c r="I1637" s="4">
        <v>358500</v>
      </c>
      <c r="J1637">
        <v>0</v>
      </c>
      <c r="K1637" s="4">
        <v>0</v>
      </c>
    </row>
    <row r="1638" spans="1:11" x14ac:dyDescent="0.35">
      <c r="A1638" t="s">
        <v>978</v>
      </c>
      <c r="B1638" t="s">
        <v>2170</v>
      </c>
      <c r="D1638" s="4">
        <v>20949635</v>
      </c>
      <c r="E1638" s="4">
        <v>311607</v>
      </c>
      <c r="F1638" s="4">
        <v>11049334</v>
      </c>
      <c r="G1638" s="4">
        <v>112777</v>
      </c>
      <c r="H1638" s="4">
        <v>3708065</v>
      </c>
      <c r="I1638" s="4">
        <v>36131417</v>
      </c>
      <c r="J1638" s="4">
        <v>21261242</v>
      </c>
      <c r="K1638" s="4">
        <v>20949635</v>
      </c>
    </row>
    <row r="1639" spans="1:11" x14ac:dyDescent="0.35">
      <c r="A1639" t="s">
        <v>984</v>
      </c>
      <c r="B1639" t="s">
        <v>2121</v>
      </c>
      <c r="D1639" s="4">
        <v>87234617</v>
      </c>
      <c r="E1639" s="4">
        <v>11066021</v>
      </c>
      <c r="F1639" s="4">
        <v>33356400</v>
      </c>
      <c r="H1639" s="4">
        <v>685800</v>
      </c>
      <c r="I1639" s="4">
        <v>132342838</v>
      </c>
      <c r="J1639" s="4">
        <v>98300638</v>
      </c>
      <c r="K1639" s="4">
        <v>87234617</v>
      </c>
    </row>
    <row r="1640" spans="1:11" x14ac:dyDescent="0.35">
      <c r="A1640" t="s">
        <v>984</v>
      </c>
      <c r="B1640" t="s">
        <v>2125</v>
      </c>
      <c r="D1640" s="4">
        <v>64389327</v>
      </c>
      <c r="F1640" s="4">
        <v>6827518</v>
      </c>
      <c r="I1640" s="4">
        <v>71216845</v>
      </c>
      <c r="J1640" s="4">
        <v>64389327</v>
      </c>
      <c r="K1640" s="4">
        <v>64389327</v>
      </c>
    </row>
    <row r="1641" spans="1:11" x14ac:dyDescent="0.35">
      <c r="A1641" t="s">
        <v>984</v>
      </c>
      <c r="B1641" t="s">
        <v>2127</v>
      </c>
      <c r="D1641" s="4">
        <v>85460</v>
      </c>
      <c r="G1641" s="4">
        <v>14400000</v>
      </c>
      <c r="I1641" s="4">
        <v>14485460</v>
      </c>
      <c r="J1641" s="4">
        <v>85460</v>
      </c>
      <c r="K1641" s="4">
        <v>85460</v>
      </c>
    </row>
    <row r="1642" spans="1:11" x14ac:dyDescent="0.35">
      <c r="A1642" t="s">
        <v>984</v>
      </c>
      <c r="B1642" t="s">
        <v>2141</v>
      </c>
      <c r="D1642" s="4">
        <v>2700809</v>
      </c>
      <c r="E1642" s="4">
        <v>1223309</v>
      </c>
      <c r="F1642" s="4">
        <v>24853</v>
      </c>
      <c r="G1642" s="4">
        <v>975474</v>
      </c>
      <c r="H1642" s="4">
        <v>6159737</v>
      </c>
      <c r="I1642" s="4">
        <v>11084182</v>
      </c>
      <c r="J1642" s="4">
        <v>3924118</v>
      </c>
      <c r="K1642" s="4">
        <v>2700809</v>
      </c>
    </row>
    <row r="1643" spans="1:11" x14ac:dyDescent="0.35">
      <c r="A1643" t="s">
        <v>984</v>
      </c>
      <c r="B1643" t="s">
        <v>2156</v>
      </c>
      <c r="D1643" s="4">
        <v>1024433</v>
      </c>
      <c r="E1643" s="4">
        <v>29419618</v>
      </c>
      <c r="F1643" s="4">
        <v>248767</v>
      </c>
      <c r="G1643" s="4">
        <v>233738</v>
      </c>
      <c r="H1643" s="4">
        <v>15994830</v>
      </c>
      <c r="I1643" s="4">
        <v>46921386</v>
      </c>
      <c r="J1643" s="4">
        <v>30444051</v>
      </c>
      <c r="K1643" s="4">
        <v>1024433</v>
      </c>
    </row>
    <row r="1644" spans="1:11" x14ac:dyDescent="0.35">
      <c r="A1644" t="s">
        <v>984</v>
      </c>
      <c r="B1644" t="s">
        <v>2163</v>
      </c>
      <c r="D1644" s="4">
        <v>9648097</v>
      </c>
      <c r="F1644" s="4">
        <v>384035</v>
      </c>
      <c r="I1644" s="4">
        <v>10032132</v>
      </c>
      <c r="J1644" s="4">
        <v>9648097</v>
      </c>
      <c r="K1644" s="4">
        <v>9648097</v>
      </c>
    </row>
    <row r="1645" spans="1:11" x14ac:dyDescent="0.35">
      <c r="A1645" t="s">
        <v>984</v>
      </c>
      <c r="B1645" t="s">
        <v>2165</v>
      </c>
      <c r="E1645" s="4">
        <v>235660</v>
      </c>
      <c r="I1645" s="4">
        <v>235660</v>
      </c>
      <c r="J1645">
        <v>235660</v>
      </c>
      <c r="K1645" s="4">
        <v>0</v>
      </c>
    </row>
    <row r="1646" spans="1:11" x14ac:dyDescent="0.35">
      <c r="A1646" t="s">
        <v>984</v>
      </c>
      <c r="B1646" t="s">
        <v>2169</v>
      </c>
      <c r="D1646" s="4">
        <v>375000</v>
      </c>
      <c r="E1646" s="4">
        <v>5962500</v>
      </c>
      <c r="H1646" s="4">
        <v>2496000</v>
      </c>
      <c r="I1646" s="4">
        <v>8833500</v>
      </c>
      <c r="J1646" s="4">
        <v>6337500</v>
      </c>
      <c r="K1646" s="4">
        <v>375000</v>
      </c>
    </row>
    <row r="1647" spans="1:11" x14ac:dyDescent="0.35">
      <c r="A1647" t="s">
        <v>984</v>
      </c>
      <c r="B1647" t="s">
        <v>2170</v>
      </c>
      <c r="D1647" s="4">
        <v>165457743</v>
      </c>
      <c r="E1647" s="4">
        <v>47907107</v>
      </c>
      <c r="F1647" s="4">
        <v>40841573</v>
      </c>
      <c r="G1647" s="4">
        <v>15609212</v>
      </c>
      <c r="H1647" s="4">
        <v>25336368</v>
      </c>
      <c r="I1647" s="4">
        <v>295152003</v>
      </c>
      <c r="J1647" s="4">
        <v>213364850</v>
      </c>
      <c r="K1647" s="4">
        <v>165457743</v>
      </c>
    </row>
    <row r="1648" spans="1:11" x14ac:dyDescent="0.35">
      <c r="A1648" t="s">
        <v>990</v>
      </c>
      <c r="B1648" t="s">
        <v>2121</v>
      </c>
      <c r="D1648" s="4">
        <v>9449504</v>
      </c>
      <c r="F1648" s="4">
        <v>3298400</v>
      </c>
      <c r="H1648" s="4">
        <v>63450</v>
      </c>
      <c r="I1648" s="4">
        <v>12811354</v>
      </c>
      <c r="J1648" s="4">
        <v>9449504</v>
      </c>
      <c r="K1648" s="4">
        <v>9449504</v>
      </c>
    </row>
    <row r="1649" spans="1:11" x14ac:dyDescent="0.35">
      <c r="A1649" t="s">
        <v>990</v>
      </c>
      <c r="B1649" t="s">
        <v>2125</v>
      </c>
      <c r="D1649" s="4">
        <v>7099436</v>
      </c>
      <c r="I1649" s="4">
        <v>7099436</v>
      </c>
      <c r="J1649" s="4">
        <v>7099436</v>
      </c>
      <c r="K1649" s="4">
        <v>7099436</v>
      </c>
    </row>
    <row r="1650" spans="1:11" x14ac:dyDescent="0.35">
      <c r="A1650" t="s">
        <v>990</v>
      </c>
      <c r="B1650" t="s">
        <v>2127</v>
      </c>
      <c r="D1650" s="4">
        <v>16880</v>
      </c>
      <c r="G1650" s="4">
        <v>1632748</v>
      </c>
      <c r="I1650" s="4">
        <v>1649628</v>
      </c>
      <c r="J1650" s="4">
        <v>16880</v>
      </c>
      <c r="K1650" s="4">
        <v>16880</v>
      </c>
    </row>
    <row r="1651" spans="1:11" x14ac:dyDescent="0.35">
      <c r="A1651" t="s">
        <v>990</v>
      </c>
      <c r="B1651" t="s">
        <v>2141</v>
      </c>
      <c r="D1651" s="4">
        <v>535704</v>
      </c>
      <c r="E1651" s="4">
        <v>60770</v>
      </c>
      <c r="H1651" s="4">
        <v>164326</v>
      </c>
      <c r="I1651" s="4">
        <v>760800</v>
      </c>
      <c r="J1651" s="4">
        <v>596474</v>
      </c>
      <c r="K1651" s="4">
        <v>535704</v>
      </c>
    </row>
    <row r="1652" spans="1:11" x14ac:dyDescent="0.35">
      <c r="A1652" t="s">
        <v>990</v>
      </c>
      <c r="B1652" t="s">
        <v>2156</v>
      </c>
      <c r="D1652" s="4">
        <v>84032</v>
      </c>
      <c r="E1652" s="4">
        <v>2021305</v>
      </c>
      <c r="G1652" s="4">
        <v>32000</v>
      </c>
      <c r="H1652" s="4">
        <v>1568346</v>
      </c>
      <c r="I1652" s="4">
        <v>3705683</v>
      </c>
      <c r="J1652" s="4">
        <v>2105337</v>
      </c>
      <c r="K1652" s="4">
        <v>84032</v>
      </c>
    </row>
    <row r="1653" spans="1:11" x14ac:dyDescent="0.35">
      <c r="A1653" t="s">
        <v>990</v>
      </c>
      <c r="B1653" t="s">
        <v>2163</v>
      </c>
      <c r="D1653" s="4">
        <v>238259</v>
      </c>
      <c r="I1653" s="4">
        <v>238259</v>
      </c>
      <c r="J1653" s="4">
        <v>238259</v>
      </c>
      <c r="K1653" s="4">
        <v>238259</v>
      </c>
    </row>
    <row r="1654" spans="1:11" x14ac:dyDescent="0.35">
      <c r="A1654" t="s">
        <v>990</v>
      </c>
      <c r="B1654" t="s">
        <v>2169</v>
      </c>
      <c r="E1654" s="4">
        <v>345000</v>
      </c>
      <c r="H1654" s="4">
        <v>19200</v>
      </c>
      <c r="I1654" s="4">
        <v>364200</v>
      </c>
      <c r="J1654">
        <v>345000</v>
      </c>
      <c r="K1654" s="4">
        <v>0</v>
      </c>
    </row>
    <row r="1655" spans="1:11" x14ac:dyDescent="0.35">
      <c r="A1655" t="s">
        <v>990</v>
      </c>
      <c r="B1655" t="s">
        <v>2170</v>
      </c>
      <c r="D1655" s="4">
        <v>17423816</v>
      </c>
      <c r="E1655" s="4">
        <v>2427075</v>
      </c>
      <c r="F1655" s="4">
        <v>3298400</v>
      </c>
      <c r="G1655" s="4">
        <v>1664748</v>
      </c>
      <c r="H1655" s="4">
        <v>1815322</v>
      </c>
      <c r="I1655" s="4">
        <v>26629360</v>
      </c>
      <c r="J1655" s="4">
        <v>19850891</v>
      </c>
      <c r="K1655" s="4">
        <v>17423816</v>
      </c>
    </row>
    <row r="1656" spans="1:11" x14ac:dyDescent="0.35">
      <c r="A1656" t="s">
        <v>991</v>
      </c>
      <c r="B1656" t="s">
        <v>2121</v>
      </c>
      <c r="D1656" s="4">
        <v>96327776</v>
      </c>
      <c r="E1656" s="4">
        <v>18834484</v>
      </c>
      <c r="F1656" s="4">
        <v>46759072</v>
      </c>
      <c r="G1656" s="4">
        <v>719231</v>
      </c>
      <c r="H1656" s="4">
        <v>6128123</v>
      </c>
      <c r="I1656" s="4">
        <v>168768686</v>
      </c>
      <c r="J1656" s="4">
        <v>115162260</v>
      </c>
      <c r="K1656" s="4">
        <v>96327776</v>
      </c>
    </row>
    <row r="1657" spans="1:11" x14ac:dyDescent="0.35">
      <c r="A1657" t="s">
        <v>991</v>
      </c>
      <c r="B1657" t="s">
        <v>2125</v>
      </c>
      <c r="D1657" s="4">
        <v>90015308</v>
      </c>
      <c r="E1657" s="4">
        <v>448455</v>
      </c>
      <c r="F1657" s="4">
        <v>3889189</v>
      </c>
      <c r="I1657" s="4">
        <v>94352953</v>
      </c>
      <c r="J1657" s="4">
        <v>90463763</v>
      </c>
      <c r="K1657" s="4">
        <v>90015308</v>
      </c>
    </row>
    <row r="1658" spans="1:11" x14ac:dyDescent="0.35">
      <c r="A1658" t="s">
        <v>991</v>
      </c>
      <c r="B1658" t="s">
        <v>2127</v>
      </c>
      <c r="D1658" s="4">
        <v>16000000</v>
      </c>
      <c r="I1658" s="4">
        <v>16000000</v>
      </c>
      <c r="J1658" s="4">
        <v>16000000</v>
      </c>
      <c r="K1658" s="4">
        <v>16000000</v>
      </c>
    </row>
    <row r="1659" spans="1:11" x14ac:dyDescent="0.35">
      <c r="A1659" t="s">
        <v>991</v>
      </c>
      <c r="B1659" t="s">
        <v>2141</v>
      </c>
      <c r="D1659" s="4">
        <v>7127390</v>
      </c>
      <c r="E1659" s="4">
        <v>1906179</v>
      </c>
      <c r="F1659" s="4">
        <v>228580</v>
      </c>
      <c r="G1659" s="4">
        <v>1751310</v>
      </c>
      <c r="H1659" s="4">
        <v>573377</v>
      </c>
      <c r="I1659" s="4">
        <v>11586836</v>
      </c>
      <c r="J1659" s="4">
        <v>9033569</v>
      </c>
      <c r="K1659" s="4">
        <v>7127390</v>
      </c>
    </row>
    <row r="1660" spans="1:11" x14ac:dyDescent="0.35">
      <c r="A1660" t="s">
        <v>991</v>
      </c>
      <c r="B1660" t="s">
        <v>2156</v>
      </c>
      <c r="D1660" s="4">
        <v>1849157</v>
      </c>
      <c r="E1660" s="4">
        <v>935717</v>
      </c>
      <c r="F1660" s="4">
        <v>33313332</v>
      </c>
      <c r="G1660" s="4">
        <v>189849</v>
      </c>
      <c r="H1660" s="4">
        <v>18896931</v>
      </c>
      <c r="I1660" s="4">
        <v>55184987</v>
      </c>
      <c r="J1660" s="4">
        <v>2784874</v>
      </c>
      <c r="K1660" s="4">
        <v>1849157</v>
      </c>
    </row>
    <row r="1661" spans="1:11" x14ac:dyDescent="0.35">
      <c r="A1661" t="s">
        <v>991</v>
      </c>
      <c r="B1661" t="s">
        <v>2163</v>
      </c>
      <c r="D1661" s="4">
        <v>10218731</v>
      </c>
      <c r="E1661" s="4">
        <v>49517</v>
      </c>
      <c r="I1661" s="4">
        <v>10268248</v>
      </c>
      <c r="J1661" s="4">
        <v>10268248</v>
      </c>
      <c r="K1661" s="4">
        <v>10218731</v>
      </c>
    </row>
    <row r="1662" spans="1:11" x14ac:dyDescent="0.35">
      <c r="A1662" t="s">
        <v>991</v>
      </c>
      <c r="B1662" t="s">
        <v>2165</v>
      </c>
      <c r="D1662" s="4">
        <v>362917</v>
      </c>
      <c r="I1662" s="4">
        <v>362917</v>
      </c>
      <c r="J1662" s="4">
        <v>362917</v>
      </c>
      <c r="K1662" s="4">
        <v>362917</v>
      </c>
    </row>
    <row r="1663" spans="1:11" x14ac:dyDescent="0.35">
      <c r="A1663" t="s">
        <v>991</v>
      </c>
      <c r="B1663" t="s">
        <v>2169</v>
      </c>
      <c r="D1663" s="4">
        <v>500000</v>
      </c>
      <c r="F1663" s="4">
        <v>10995000</v>
      </c>
      <c r="H1663" s="4">
        <v>768000</v>
      </c>
      <c r="I1663" s="4">
        <v>12263000</v>
      </c>
      <c r="J1663" s="4">
        <v>500000</v>
      </c>
      <c r="K1663" s="4">
        <v>500000</v>
      </c>
    </row>
    <row r="1664" spans="1:11" x14ac:dyDescent="0.35">
      <c r="A1664" t="s">
        <v>991</v>
      </c>
      <c r="B1664" t="s">
        <v>2170</v>
      </c>
      <c r="D1664" s="4">
        <v>222401278</v>
      </c>
      <c r="E1664" s="4">
        <v>22174353</v>
      </c>
      <c r="F1664" s="4">
        <v>95185174</v>
      </c>
      <c r="G1664" s="4">
        <v>2660390</v>
      </c>
      <c r="H1664" s="4">
        <v>26366431</v>
      </c>
      <c r="I1664" s="4">
        <v>368787626</v>
      </c>
      <c r="J1664" s="4">
        <v>244575631</v>
      </c>
      <c r="K1664" s="4">
        <v>222401278</v>
      </c>
    </row>
    <row r="1665" spans="1:11" x14ac:dyDescent="0.35">
      <c r="A1665" t="s">
        <v>998</v>
      </c>
      <c r="B1665" t="s">
        <v>2121</v>
      </c>
      <c r="D1665" s="4">
        <v>54953525</v>
      </c>
      <c r="E1665" s="4">
        <v>21081164</v>
      </c>
      <c r="F1665" s="4">
        <v>29790590</v>
      </c>
      <c r="G1665" s="4">
        <v>1538240</v>
      </c>
      <c r="H1665" s="4">
        <v>1164898</v>
      </c>
      <c r="I1665" s="4">
        <v>108528417</v>
      </c>
      <c r="J1665" s="4">
        <v>76034689</v>
      </c>
      <c r="K1665" s="4">
        <v>54953525</v>
      </c>
    </row>
    <row r="1666" spans="1:11" x14ac:dyDescent="0.35">
      <c r="A1666" t="s">
        <v>998</v>
      </c>
      <c r="B1666" t="s">
        <v>2125</v>
      </c>
      <c r="D1666" s="4">
        <v>81025562</v>
      </c>
      <c r="E1666" s="4">
        <v>2470169</v>
      </c>
      <c r="F1666" s="4">
        <v>1778919</v>
      </c>
      <c r="H1666" s="4">
        <v>12740</v>
      </c>
      <c r="I1666" s="4">
        <v>85287390</v>
      </c>
      <c r="J1666" s="4">
        <v>83495731</v>
      </c>
      <c r="K1666" s="4">
        <v>81025562</v>
      </c>
    </row>
    <row r="1667" spans="1:11" x14ac:dyDescent="0.35">
      <c r="A1667" t="s">
        <v>998</v>
      </c>
      <c r="B1667" t="s">
        <v>2127</v>
      </c>
      <c r="E1667" s="4">
        <v>19200000</v>
      </c>
      <c r="I1667" s="4">
        <v>19200000</v>
      </c>
      <c r="J1667">
        <v>19200000</v>
      </c>
      <c r="K1667" s="4">
        <v>0</v>
      </c>
    </row>
    <row r="1668" spans="1:11" x14ac:dyDescent="0.35">
      <c r="A1668" t="s">
        <v>998</v>
      </c>
      <c r="B1668" t="s">
        <v>2141</v>
      </c>
      <c r="D1668" s="4">
        <v>6054985</v>
      </c>
      <c r="E1668" s="4">
        <v>1728196</v>
      </c>
      <c r="F1668" s="4">
        <v>193241</v>
      </c>
      <c r="G1668" s="4">
        <v>9844045</v>
      </c>
      <c r="H1668" s="4">
        <v>603950</v>
      </c>
      <c r="I1668" s="4">
        <v>18424417</v>
      </c>
      <c r="J1668" s="4">
        <v>7783181</v>
      </c>
      <c r="K1668" s="4">
        <v>6054985</v>
      </c>
    </row>
    <row r="1669" spans="1:11" x14ac:dyDescent="0.35">
      <c r="A1669" t="s">
        <v>998</v>
      </c>
      <c r="B1669" t="s">
        <v>2156</v>
      </c>
      <c r="D1669" s="4">
        <v>12602309</v>
      </c>
      <c r="E1669" s="4">
        <v>4658031</v>
      </c>
      <c r="F1669" s="4">
        <v>5231175</v>
      </c>
      <c r="G1669" s="4">
        <v>151949</v>
      </c>
      <c r="H1669" s="4">
        <v>12806723</v>
      </c>
      <c r="I1669" s="4">
        <v>35450187</v>
      </c>
      <c r="J1669" s="4">
        <v>17260340</v>
      </c>
      <c r="K1669" s="4">
        <v>12602309</v>
      </c>
    </row>
    <row r="1670" spans="1:11" x14ac:dyDescent="0.35">
      <c r="A1670" t="s">
        <v>998</v>
      </c>
      <c r="B1670" t="s">
        <v>2163</v>
      </c>
      <c r="D1670" s="4">
        <v>13332711</v>
      </c>
      <c r="F1670" s="4">
        <v>512395</v>
      </c>
      <c r="I1670" s="4">
        <v>13845106</v>
      </c>
      <c r="J1670" s="4">
        <v>13332711</v>
      </c>
      <c r="K1670" s="4">
        <v>13332711</v>
      </c>
    </row>
    <row r="1671" spans="1:11" x14ac:dyDescent="0.35">
      <c r="A1671" t="s">
        <v>998</v>
      </c>
      <c r="B1671" t="s">
        <v>2165</v>
      </c>
      <c r="D1671" s="4">
        <v>216807</v>
      </c>
      <c r="I1671" s="4">
        <v>216807</v>
      </c>
      <c r="J1671" s="4">
        <v>216807</v>
      </c>
      <c r="K1671" s="4">
        <v>216807</v>
      </c>
    </row>
    <row r="1672" spans="1:11" x14ac:dyDescent="0.35">
      <c r="A1672" t="s">
        <v>998</v>
      </c>
      <c r="B1672" t="s">
        <v>2169</v>
      </c>
      <c r="D1672" s="4">
        <v>259080</v>
      </c>
      <c r="F1672" s="4">
        <v>5512500</v>
      </c>
      <c r="H1672" s="4">
        <v>960000</v>
      </c>
      <c r="I1672" s="4">
        <v>6731580</v>
      </c>
      <c r="J1672" s="4">
        <v>259080</v>
      </c>
      <c r="K1672" s="4">
        <v>259080</v>
      </c>
    </row>
    <row r="1673" spans="1:11" x14ac:dyDescent="0.35">
      <c r="A1673" t="s">
        <v>998</v>
      </c>
      <c r="B1673" t="s">
        <v>2170</v>
      </c>
      <c r="D1673" s="4">
        <v>168444980</v>
      </c>
      <c r="E1673" s="4">
        <v>49137560</v>
      </c>
      <c r="F1673" s="4">
        <v>43018819</v>
      </c>
      <c r="G1673" s="4">
        <v>11534235</v>
      </c>
      <c r="H1673" s="4">
        <v>15548311</v>
      </c>
      <c r="I1673" s="4">
        <v>287683905</v>
      </c>
      <c r="J1673" s="4">
        <v>217582540</v>
      </c>
      <c r="K1673" s="4">
        <v>168444980</v>
      </c>
    </row>
    <row r="1674" spans="1:11" x14ac:dyDescent="0.35">
      <c r="A1674" t="s">
        <v>1003</v>
      </c>
      <c r="B1674" t="s">
        <v>2121</v>
      </c>
      <c r="D1674" s="4">
        <v>28610416</v>
      </c>
      <c r="F1674" s="4">
        <v>12821200</v>
      </c>
      <c r="H1674" s="4">
        <v>2125042</v>
      </c>
      <c r="I1674" s="4">
        <v>43556658</v>
      </c>
      <c r="J1674" s="4">
        <v>28610416</v>
      </c>
      <c r="K1674" s="4">
        <v>28610416</v>
      </c>
    </row>
    <row r="1675" spans="1:11" x14ac:dyDescent="0.35">
      <c r="A1675" t="s">
        <v>1003</v>
      </c>
      <c r="B1675" t="s">
        <v>2125</v>
      </c>
      <c r="D1675" s="4">
        <v>26784326</v>
      </c>
      <c r="F1675" s="4">
        <v>337838</v>
      </c>
      <c r="H1675" s="4">
        <v>60000</v>
      </c>
      <c r="I1675" s="4">
        <v>27182164</v>
      </c>
      <c r="J1675" s="4">
        <v>26784326</v>
      </c>
      <c r="K1675" s="4">
        <v>26784326</v>
      </c>
    </row>
    <row r="1676" spans="1:11" x14ac:dyDescent="0.35">
      <c r="A1676" t="s">
        <v>1003</v>
      </c>
      <c r="B1676" t="s">
        <v>2127</v>
      </c>
      <c r="D1676" s="4">
        <v>6400000</v>
      </c>
      <c r="I1676" s="4">
        <v>6400000</v>
      </c>
      <c r="J1676" s="4">
        <v>6400000</v>
      </c>
      <c r="K1676" s="4">
        <v>6400000</v>
      </c>
    </row>
    <row r="1677" spans="1:11" x14ac:dyDescent="0.35">
      <c r="A1677" t="s">
        <v>1003</v>
      </c>
      <c r="B1677" t="s">
        <v>2141</v>
      </c>
      <c r="D1677" s="4">
        <v>2319491</v>
      </c>
      <c r="E1677" s="4">
        <v>230603</v>
      </c>
      <c r="F1677" s="4">
        <v>747535</v>
      </c>
      <c r="H1677" s="4">
        <v>535848</v>
      </c>
      <c r="I1677" s="4">
        <v>3833476</v>
      </c>
      <c r="J1677" s="4">
        <v>2550094</v>
      </c>
      <c r="K1677" s="4">
        <v>2319491</v>
      </c>
    </row>
    <row r="1678" spans="1:11" x14ac:dyDescent="0.35">
      <c r="A1678" t="s">
        <v>1003</v>
      </c>
      <c r="B1678" t="s">
        <v>2156</v>
      </c>
      <c r="D1678" s="4">
        <v>2616780</v>
      </c>
      <c r="E1678" s="4">
        <v>4194656</v>
      </c>
      <c r="F1678" s="4">
        <v>6495000</v>
      </c>
      <c r="G1678" s="4">
        <v>61396</v>
      </c>
      <c r="H1678" s="4">
        <v>4288904</v>
      </c>
      <c r="I1678" s="4">
        <v>17656737</v>
      </c>
      <c r="J1678" s="4">
        <v>6811436</v>
      </c>
      <c r="K1678" s="4">
        <v>2616780</v>
      </c>
    </row>
    <row r="1679" spans="1:11" x14ac:dyDescent="0.35">
      <c r="A1679" t="s">
        <v>1003</v>
      </c>
      <c r="B1679" t="s">
        <v>2163</v>
      </c>
      <c r="D1679" s="4">
        <v>2918485</v>
      </c>
      <c r="F1679" s="4">
        <v>41264</v>
      </c>
      <c r="I1679" s="4">
        <v>2959749</v>
      </c>
      <c r="J1679" s="4">
        <v>2918485</v>
      </c>
      <c r="K1679" s="4">
        <v>2918485</v>
      </c>
    </row>
    <row r="1680" spans="1:11" x14ac:dyDescent="0.35">
      <c r="A1680" t="s">
        <v>1003</v>
      </c>
      <c r="B1680" t="s">
        <v>2165</v>
      </c>
      <c r="F1680" s="4">
        <v>188528</v>
      </c>
      <c r="I1680" s="4">
        <v>188528</v>
      </c>
      <c r="J1680">
        <v>0</v>
      </c>
      <c r="K1680" s="4">
        <v>0</v>
      </c>
    </row>
    <row r="1681" spans="1:11" x14ac:dyDescent="0.35">
      <c r="A1681" t="s">
        <v>1003</v>
      </c>
      <c r="B1681" t="s">
        <v>2169</v>
      </c>
      <c r="D1681" s="4">
        <v>125000</v>
      </c>
      <c r="E1681" s="4">
        <v>555000</v>
      </c>
      <c r="H1681" s="4">
        <v>768000</v>
      </c>
      <c r="I1681" s="4">
        <v>1448000</v>
      </c>
      <c r="J1681" s="4">
        <v>680000</v>
      </c>
      <c r="K1681" s="4">
        <v>125000</v>
      </c>
    </row>
    <row r="1682" spans="1:11" x14ac:dyDescent="0.35">
      <c r="A1682" t="s">
        <v>1003</v>
      </c>
      <c r="B1682" t="s">
        <v>2170</v>
      </c>
      <c r="D1682" s="4">
        <v>69774498</v>
      </c>
      <c r="E1682" s="4">
        <v>4980259</v>
      </c>
      <c r="F1682" s="4">
        <v>20631365</v>
      </c>
      <c r="G1682" s="4">
        <v>61396</v>
      </c>
      <c r="H1682" s="4">
        <v>7777794</v>
      </c>
      <c r="I1682" s="4">
        <v>103225312</v>
      </c>
      <c r="J1682" s="4">
        <v>74754757</v>
      </c>
      <c r="K1682" s="4">
        <v>69774498</v>
      </c>
    </row>
    <row r="1683" spans="1:11" x14ac:dyDescent="0.35">
      <c r="A1683" t="s">
        <v>1009</v>
      </c>
      <c r="B1683" t="s">
        <v>2121</v>
      </c>
      <c r="D1683" s="4">
        <v>68097905</v>
      </c>
      <c r="E1683" s="4">
        <v>19624965</v>
      </c>
      <c r="F1683" s="4">
        <v>23700600</v>
      </c>
      <c r="H1683" s="4">
        <v>583463</v>
      </c>
      <c r="I1683" s="4">
        <v>112006933</v>
      </c>
      <c r="J1683" s="4">
        <v>87722870</v>
      </c>
      <c r="K1683" s="4">
        <v>68097905</v>
      </c>
    </row>
    <row r="1684" spans="1:11" x14ac:dyDescent="0.35">
      <c r="A1684" t="s">
        <v>1009</v>
      </c>
      <c r="B1684" t="s">
        <v>2125</v>
      </c>
      <c r="D1684" s="4">
        <v>71566385</v>
      </c>
      <c r="F1684" s="4">
        <v>1891892</v>
      </c>
      <c r="I1684" s="4">
        <v>73458277</v>
      </c>
      <c r="J1684" s="4">
        <v>71566385</v>
      </c>
      <c r="K1684" s="4">
        <v>71566385</v>
      </c>
    </row>
    <row r="1685" spans="1:11" x14ac:dyDescent="0.35">
      <c r="A1685" t="s">
        <v>1009</v>
      </c>
      <c r="B1685" t="s">
        <v>2127</v>
      </c>
      <c r="F1685" s="4">
        <v>16000000</v>
      </c>
      <c r="I1685" s="4">
        <v>16000000</v>
      </c>
      <c r="J1685">
        <v>0</v>
      </c>
      <c r="K1685" s="4">
        <v>0</v>
      </c>
    </row>
    <row r="1686" spans="1:11" x14ac:dyDescent="0.35">
      <c r="A1686" t="s">
        <v>1009</v>
      </c>
      <c r="B1686" t="s">
        <v>2141</v>
      </c>
      <c r="D1686" s="4">
        <v>6260674</v>
      </c>
      <c r="E1686" s="4">
        <v>1026897</v>
      </c>
      <c r="F1686" s="4">
        <v>1204381</v>
      </c>
      <c r="G1686" s="4">
        <v>298825</v>
      </c>
      <c r="H1686" s="4">
        <v>961516</v>
      </c>
      <c r="I1686" s="4">
        <v>9752293</v>
      </c>
      <c r="J1686" s="4">
        <v>7287571</v>
      </c>
      <c r="K1686" s="4">
        <v>6260674</v>
      </c>
    </row>
    <row r="1687" spans="1:11" x14ac:dyDescent="0.35">
      <c r="A1687" t="s">
        <v>1009</v>
      </c>
      <c r="B1687" t="s">
        <v>2156</v>
      </c>
      <c r="D1687" s="4">
        <v>1938968</v>
      </c>
      <c r="E1687" s="4">
        <v>17845029</v>
      </c>
      <c r="F1687" s="4">
        <v>12524472</v>
      </c>
      <c r="G1687" s="4">
        <v>1202147</v>
      </c>
      <c r="H1687" s="4">
        <v>8528276</v>
      </c>
      <c r="I1687" s="4">
        <v>42038892</v>
      </c>
      <c r="J1687" s="4">
        <v>19783997</v>
      </c>
      <c r="K1687" s="4">
        <v>1938968</v>
      </c>
    </row>
    <row r="1688" spans="1:11" x14ac:dyDescent="0.35">
      <c r="A1688" t="s">
        <v>1009</v>
      </c>
      <c r="B1688" t="s">
        <v>2163</v>
      </c>
      <c r="D1688" s="4">
        <v>7562703</v>
      </c>
      <c r="I1688" s="4">
        <v>7562703</v>
      </c>
      <c r="J1688" s="4">
        <v>7562703</v>
      </c>
      <c r="K1688" s="4">
        <v>7562703</v>
      </c>
    </row>
    <row r="1689" spans="1:11" x14ac:dyDescent="0.35">
      <c r="A1689" t="s">
        <v>1009</v>
      </c>
      <c r="B1689" t="s">
        <v>2165</v>
      </c>
      <c r="D1689" s="4">
        <v>160249</v>
      </c>
      <c r="I1689" s="4">
        <v>160249</v>
      </c>
      <c r="J1689" s="4">
        <v>160249</v>
      </c>
      <c r="K1689" s="4">
        <v>160249</v>
      </c>
    </row>
    <row r="1690" spans="1:11" x14ac:dyDescent="0.35">
      <c r="A1690" t="s">
        <v>1009</v>
      </c>
      <c r="B1690" t="s">
        <v>2169</v>
      </c>
      <c r="D1690" s="4">
        <v>375000</v>
      </c>
      <c r="F1690" s="4">
        <v>6000000</v>
      </c>
      <c r="H1690" s="4">
        <v>1920000</v>
      </c>
      <c r="I1690" s="4">
        <v>8295000</v>
      </c>
      <c r="J1690" s="4">
        <v>375000</v>
      </c>
      <c r="K1690" s="4">
        <v>375000</v>
      </c>
    </row>
    <row r="1691" spans="1:11" x14ac:dyDescent="0.35">
      <c r="A1691" t="s">
        <v>1009</v>
      </c>
      <c r="B1691" t="s">
        <v>2170</v>
      </c>
      <c r="D1691" s="4">
        <v>155961883</v>
      </c>
      <c r="E1691" s="4">
        <v>38496891</v>
      </c>
      <c r="F1691" s="4">
        <v>61321345</v>
      </c>
      <c r="G1691" s="4">
        <v>1500972</v>
      </c>
      <c r="H1691" s="4">
        <v>11993256</v>
      </c>
      <c r="I1691" s="4">
        <v>269274346</v>
      </c>
      <c r="J1691" s="4">
        <v>194458774</v>
      </c>
      <c r="K1691" s="4">
        <v>155961883</v>
      </c>
    </row>
    <row r="1692" spans="1:11" x14ac:dyDescent="0.35">
      <c r="A1692" t="s">
        <v>1014</v>
      </c>
      <c r="B1692" t="s">
        <v>2121</v>
      </c>
      <c r="D1692" s="4">
        <v>54795181</v>
      </c>
      <c r="E1692" s="4">
        <v>6553643</v>
      </c>
      <c r="F1692" s="4">
        <v>17502800</v>
      </c>
      <c r="H1692" s="4">
        <v>3865925</v>
      </c>
      <c r="I1692" s="4">
        <v>82717549</v>
      </c>
      <c r="J1692" s="4">
        <v>61348824</v>
      </c>
      <c r="K1692" s="4">
        <v>54795181</v>
      </c>
    </row>
    <row r="1693" spans="1:11" x14ac:dyDescent="0.35">
      <c r="A1693" t="s">
        <v>1014</v>
      </c>
      <c r="B1693" t="s">
        <v>2125</v>
      </c>
      <c r="D1693" s="4">
        <v>52716858</v>
      </c>
      <c r="E1693" s="4">
        <v>19559</v>
      </c>
      <c r="F1693" s="4">
        <v>202703</v>
      </c>
      <c r="I1693" s="4">
        <v>52939120</v>
      </c>
      <c r="J1693" s="4">
        <v>52736417</v>
      </c>
      <c r="K1693" s="4">
        <v>52716858</v>
      </c>
    </row>
    <row r="1694" spans="1:11" x14ac:dyDescent="0.35">
      <c r="A1694" t="s">
        <v>1014</v>
      </c>
      <c r="B1694" t="s">
        <v>2127</v>
      </c>
      <c r="F1694" s="4">
        <v>11200000</v>
      </c>
      <c r="I1694" s="4">
        <v>11200000</v>
      </c>
      <c r="J1694">
        <v>0</v>
      </c>
      <c r="K1694" s="4">
        <v>0</v>
      </c>
    </row>
    <row r="1695" spans="1:11" x14ac:dyDescent="0.35">
      <c r="A1695" t="s">
        <v>1014</v>
      </c>
      <c r="B1695" t="s">
        <v>2141</v>
      </c>
      <c r="D1695" s="4">
        <v>4137992</v>
      </c>
      <c r="E1695" s="4">
        <v>727011</v>
      </c>
      <c r="F1695" s="4">
        <v>477738</v>
      </c>
      <c r="G1695" s="4">
        <v>228155</v>
      </c>
      <c r="H1695" s="4">
        <v>175023</v>
      </c>
      <c r="I1695" s="4">
        <v>5745919</v>
      </c>
      <c r="J1695" s="4">
        <v>4865003</v>
      </c>
      <c r="K1695" s="4">
        <v>4137992</v>
      </c>
    </row>
    <row r="1696" spans="1:11" x14ac:dyDescent="0.35">
      <c r="A1696" t="s">
        <v>1014</v>
      </c>
      <c r="B1696" t="s">
        <v>2156</v>
      </c>
      <c r="D1696" s="4">
        <v>1143209</v>
      </c>
      <c r="E1696" s="4">
        <v>350981</v>
      </c>
      <c r="F1696" s="4">
        <v>9856286</v>
      </c>
      <c r="G1696" s="4">
        <v>2394360</v>
      </c>
      <c r="H1696" s="4">
        <v>7740924</v>
      </c>
      <c r="I1696" s="4">
        <v>21485761</v>
      </c>
      <c r="J1696" s="4">
        <v>1494190</v>
      </c>
      <c r="K1696" s="4">
        <v>1143209</v>
      </c>
    </row>
    <row r="1697" spans="1:11" x14ac:dyDescent="0.35">
      <c r="A1697" t="s">
        <v>1014</v>
      </c>
      <c r="B1697" t="s">
        <v>2163</v>
      </c>
      <c r="D1697" s="4">
        <v>6285553</v>
      </c>
      <c r="I1697" s="4">
        <v>6285553</v>
      </c>
      <c r="J1697" s="4">
        <v>6285553</v>
      </c>
      <c r="K1697" s="4">
        <v>6285553</v>
      </c>
    </row>
    <row r="1698" spans="1:11" x14ac:dyDescent="0.35">
      <c r="A1698" t="s">
        <v>1014</v>
      </c>
      <c r="B1698" t="s">
        <v>2165</v>
      </c>
      <c r="D1698" s="4">
        <v>108404</v>
      </c>
      <c r="F1698" s="4">
        <v>197954</v>
      </c>
      <c r="I1698" s="4">
        <v>306358</v>
      </c>
      <c r="J1698" s="4">
        <v>108404</v>
      </c>
      <c r="K1698" s="4">
        <v>108404</v>
      </c>
    </row>
    <row r="1699" spans="1:11" x14ac:dyDescent="0.35">
      <c r="A1699" t="s">
        <v>1014</v>
      </c>
      <c r="B1699" t="s">
        <v>2169</v>
      </c>
      <c r="D1699" s="4">
        <v>380293</v>
      </c>
      <c r="F1699" s="4">
        <v>2565000</v>
      </c>
      <c r="H1699" s="4">
        <v>480000</v>
      </c>
      <c r="I1699" s="4">
        <v>3425293</v>
      </c>
      <c r="J1699" s="4">
        <v>380293</v>
      </c>
      <c r="K1699" s="4">
        <v>380293</v>
      </c>
    </row>
    <row r="1700" spans="1:11" x14ac:dyDescent="0.35">
      <c r="A1700" t="s">
        <v>1014</v>
      </c>
      <c r="B1700" t="s">
        <v>2170</v>
      </c>
      <c r="D1700" s="4">
        <v>119567491</v>
      </c>
      <c r="E1700" s="4">
        <v>7651194</v>
      </c>
      <c r="F1700" s="4">
        <v>42002481</v>
      </c>
      <c r="G1700" s="4">
        <v>2622514</v>
      </c>
      <c r="H1700" s="4">
        <v>12261872</v>
      </c>
      <c r="I1700" s="4">
        <v>184105553</v>
      </c>
      <c r="J1700" s="4">
        <v>127218685</v>
      </c>
      <c r="K1700" s="4">
        <v>119567491</v>
      </c>
    </row>
    <row r="1701" spans="1:11" x14ac:dyDescent="0.35">
      <c r="A1701" t="s">
        <v>1016</v>
      </c>
      <c r="B1701" t="s">
        <v>2121</v>
      </c>
      <c r="D1701" s="4">
        <v>4611443</v>
      </c>
      <c r="F1701" s="4">
        <v>2686600</v>
      </c>
      <c r="G1701" s="4">
        <v>399111</v>
      </c>
      <c r="H1701" s="4">
        <v>44100</v>
      </c>
      <c r="I1701" s="4">
        <v>7741254</v>
      </c>
      <c r="J1701" s="4">
        <v>4611443</v>
      </c>
      <c r="K1701" s="4">
        <v>4611443</v>
      </c>
    </row>
    <row r="1702" spans="1:11" x14ac:dyDescent="0.35">
      <c r="A1702" t="s">
        <v>1016</v>
      </c>
      <c r="B1702" t="s">
        <v>2125</v>
      </c>
      <c r="D1702" s="4">
        <v>4777244</v>
      </c>
      <c r="F1702" s="4">
        <v>135135</v>
      </c>
      <c r="I1702" s="4">
        <v>4912379</v>
      </c>
      <c r="J1702" s="4">
        <v>4777244</v>
      </c>
      <c r="K1702" s="4">
        <v>4777244</v>
      </c>
    </row>
    <row r="1703" spans="1:11" x14ac:dyDescent="0.35">
      <c r="A1703" t="s">
        <v>1016</v>
      </c>
      <c r="B1703" t="s">
        <v>2127</v>
      </c>
      <c r="E1703" s="4">
        <v>1600000</v>
      </c>
      <c r="I1703" s="4">
        <v>1600000</v>
      </c>
      <c r="J1703">
        <v>1600000</v>
      </c>
      <c r="K1703" s="4">
        <v>0</v>
      </c>
    </row>
    <row r="1704" spans="1:11" x14ac:dyDescent="0.35">
      <c r="A1704" t="s">
        <v>1016</v>
      </c>
      <c r="B1704" t="s">
        <v>2141</v>
      </c>
      <c r="D1704" s="4">
        <v>2649310</v>
      </c>
      <c r="E1704" s="4">
        <v>747605</v>
      </c>
      <c r="F1704" s="4">
        <v>307909</v>
      </c>
      <c r="G1704" s="4">
        <v>30030</v>
      </c>
      <c r="H1704" s="4">
        <v>334269</v>
      </c>
      <c r="I1704" s="4">
        <v>4069122</v>
      </c>
      <c r="J1704" s="4">
        <v>3396915</v>
      </c>
      <c r="K1704" s="4">
        <v>2649310</v>
      </c>
    </row>
    <row r="1705" spans="1:11" x14ac:dyDescent="0.35">
      <c r="A1705" t="s">
        <v>1016</v>
      </c>
      <c r="B1705" t="s">
        <v>2156</v>
      </c>
      <c r="D1705" s="4">
        <v>3205454</v>
      </c>
      <c r="E1705" s="4">
        <v>1330</v>
      </c>
      <c r="F1705" s="4">
        <v>50000</v>
      </c>
      <c r="H1705" s="4">
        <v>2139435</v>
      </c>
      <c r="I1705" s="4">
        <v>5396219</v>
      </c>
      <c r="J1705" s="4">
        <v>3206784</v>
      </c>
      <c r="K1705" s="4">
        <v>3205454</v>
      </c>
    </row>
    <row r="1706" spans="1:11" x14ac:dyDescent="0.35">
      <c r="A1706" t="s">
        <v>1016</v>
      </c>
      <c r="B1706" t="s">
        <v>2163</v>
      </c>
      <c r="D1706" s="4">
        <v>152616</v>
      </c>
      <c r="I1706" s="4">
        <v>152616</v>
      </c>
      <c r="J1706" s="4">
        <v>152616</v>
      </c>
      <c r="K1706" s="4">
        <v>152616</v>
      </c>
    </row>
    <row r="1707" spans="1:11" x14ac:dyDescent="0.35">
      <c r="A1707" t="s">
        <v>1016</v>
      </c>
      <c r="B1707" t="s">
        <v>2169</v>
      </c>
      <c r="H1707" s="4">
        <v>217050</v>
      </c>
      <c r="I1707" s="4">
        <v>217050</v>
      </c>
      <c r="J1707">
        <v>0</v>
      </c>
      <c r="K1707" s="4">
        <v>0</v>
      </c>
    </row>
    <row r="1708" spans="1:11" x14ac:dyDescent="0.35">
      <c r="A1708" t="s">
        <v>1016</v>
      </c>
      <c r="B1708" t="s">
        <v>2170</v>
      </c>
      <c r="D1708" s="4">
        <v>15396066</v>
      </c>
      <c r="E1708" s="4">
        <v>2348935</v>
      </c>
      <c r="F1708" s="4">
        <v>3179644</v>
      </c>
      <c r="G1708" s="4">
        <v>429141</v>
      </c>
      <c r="H1708" s="4">
        <v>2734853</v>
      </c>
      <c r="I1708" s="4">
        <v>24088640</v>
      </c>
      <c r="J1708" s="4">
        <v>17745001</v>
      </c>
      <c r="K1708" s="4">
        <v>15396066</v>
      </c>
    </row>
    <row r="1709" spans="1:11" x14ac:dyDescent="0.35">
      <c r="A1709" t="s">
        <v>1020</v>
      </c>
      <c r="B1709" t="s">
        <v>2121</v>
      </c>
      <c r="D1709" s="4">
        <v>16797076</v>
      </c>
      <c r="E1709" s="4">
        <v>90397</v>
      </c>
      <c r="F1709" s="4">
        <v>3048621</v>
      </c>
      <c r="G1709" s="4">
        <v>16150</v>
      </c>
      <c r="H1709" s="4">
        <v>153900</v>
      </c>
      <c r="I1709" s="4">
        <v>20106144</v>
      </c>
      <c r="J1709" s="4">
        <v>16887473</v>
      </c>
      <c r="K1709" s="4">
        <v>16797076</v>
      </c>
    </row>
    <row r="1710" spans="1:11" x14ac:dyDescent="0.35">
      <c r="A1710" t="s">
        <v>1020</v>
      </c>
      <c r="B1710" t="s">
        <v>2125</v>
      </c>
      <c r="D1710" s="4">
        <v>12270939</v>
      </c>
      <c r="F1710" s="4">
        <v>202703</v>
      </c>
      <c r="I1710" s="4">
        <v>12473642</v>
      </c>
      <c r="J1710" s="4">
        <v>12270939</v>
      </c>
      <c r="K1710" s="4">
        <v>12270939</v>
      </c>
    </row>
    <row r="1711" spans="1:11" x14ac:dyDescent="0.35">
      <c r="A1711" t="s">
        <v>1020</v>
      </c>
      <c r="B1711" t="s">
        <v>2127</v>
      </c>
      <c r="D1711" s="4">
        <v>3200000</v>
      </c>
      <c r="I1711" s="4">
        <v>3200000</v>
      </c>
      <c r="J1711" s="4">
        <v>3200000</v>
      </c>
      <c r="K1711" s="4">
        <v>3200000</v>
      </c>
    </row>
    <row r="1712" spans="1:11" x14ac:dyDescent="0.35">
      <c r="A1712" t="s">
        <v>1020</v>
      </c>
      <c r="B1712" t="s">
        <v>2141</v>
      </c>
      <c r="D1712" s="4">
        <v>1404273</v>
      </c>
      <c r="E1712" s="4">
        <v>770</v>
      </c>
      <c r="F1712" s="4">
        <v>504049</v>
      </c>
      <c r="I1712" s="4">
        <v>1909092</v>
      </c>
      <c r="J1712" s="4">
        <v>1405043</v>
      </c>
      <c r="K1712" s="4">
        <v>1404273</v>
      </c>
    </row>
    <row r="1713" spans="1:11" x14ac:dyDescent="0.35">
      <c r="A1713" t="s">
        <v>1020</v>
      </c>
      <c r="B1713" t="s">
        <v>2156</v>
      </c>
      <c r="D1713" s="4">
        <v>144728</v>
      </c>
      <c r="E1713" s="4">
        <v>13434</v>
      </c>
      <c r="F1713" s="4">
        <v>2044356</v>
      </c>
      <c r="H1713" s="4">
        <v>1491510</v>
      </c>
      <c r="I1713" s="4">
        <v>3694028</v>
      </c>
      <c r="J1713" s="4">
        <v>158162</v>
      </c>
      <c r="K1713" s="4">
        <v>144728</v>
      </c>
    </row>
    <row r="1714" spans="1:11" x14ac:dyDescent="0.35">
      <c r="A1714" t="s">
        <v>1020</v>
      </c>
      <c r="B1714" t="s">
        <v>2163</v>
      </c>
      <c r="D1714" s="4">
        <v>948688</v>
      </c>
      <c r="F1714" s="4">
        <v>72625</v>
      </c>
      <c r="I1714" s="4">
        <v>1021313</v>
      </c>
      <c r="J1714" s="4">
        <v>948688</v>
      </c>
      <c r="K1714" s="4">
        <v>948688</v>
      </c>
    </row>
    <row r="1715" spans="1:11" x14ac:dyDescent="0.35">
      <c r="A1715" t="s">
        <v>1020</v>
      </c>
      <c r="B1715" t="s">
        <v>2165</v>
      </c>
      <c r="D1715" s="4">
        <v>32992</v>
      </c>
      <c r="I1715" s="4">
        <v>32992</v>
      </c>
      <c r="J1715" s="4">
        <v>32992</v>
      </c>
      <c r="K1715" s="4">
        <v>32992</v>
      </c>
    </row>
    <row r="1716" spans="1:11" x14ac:dyDescent="0.35">
      <c r="A1716" t="s">
        <v>1020</v>
      </c>
      <c r="B1716" t="s">
        <v>2169</v>
      </c>
      <c r="F1716" s="4">
        <v>810000</v>
      </c>
      <c r="H1716" s="4">
        <v>480000</v>
      </c>
      <c r="I1716" s="4">
        <v>1290000</v>
      </c>
      <c r="J1716">
        <v>0</v>
      </c>
      <c r="K1716" s="4">
        <v>0</v>
      </c>
    </row>
    <row r="1717" spans="1:11" x14ac:dyDescent="0.35">
      <c r="A1717" t="s">
        <v>1020</v>
      </c>
      <c r="B1717" t="s">
        <v>2170</v>
      </c>
      <c r="D1717" s="4">
        <v>34798696</v>
      </c>
      <c r="E1717" s="4">
        <v>104601</v>
      </c>
      <c r="F1717" s="4">
        <v>6682355</v>
      </c>
      <c r="G1717" s="4">
        <v>16150</v>
      </c>
      <c r="H1717" s="4">
        <v>2125410</v>
      </c>
      <c r="I1717" s="4">
        <v>43727212</v>
      </c>
      <c r="J1717" s="4">
        <v>34903297</v>
      </c>
      <c r="K1717" s="4">
        <v>34798696</v>
      </c>
    </row>
    <row r="1718" spans="1:11" x14ac:dyDescent="0.35">
      <c r="A1718" t="s">
        <v>1023</v>
      </c>
      <c r="B1718" t="s">
        <v>2121</v>
      </c>
      <c r="D1718" s="4">
        <v>48758693</v>
      </c>
      <c r="E1718" s="4">
        <v>10596231</v>
      </c>
      <c r="F1718" s="4">
        <v>19604200</v>
      </c>
      <c r="G1718" s="4">
        <v>699389</v>
      </c>
      <c r="H1718" s="4">
        <v>587284</v>
      </c>
      <c r="I1718" s="4">
        <v>80245798</v>
      </c>
      <c r="J1718" s="4">
        <v>59354924</v>
      </c>
      <c r="K1718" s="4">
        <v>48758693</v>
      </c>
    </row>
    <row r="1719" spans="1:11" x14ac:dyDescent="0.35">
      <c r="A1719" t="s">
        <v>1023</v>
      </c>
      <c r="B1719" t="s">
        <v>2125</v>
      </c>
      <c r="D1719" s="4">
        <v>40409689</v>
      </c>
      <c r="E1719" s="4">
        <v>2530000</v>
      </c>
      <c r="F1719" s="4">
        <v>472973</v>
      </c>
      <c r="I1719" s="4">
        <v>43412662</v>
      </c>
      <c r="J1719" s="4">
        <v>42939689</v>
      </c>
      <c r="K1719" s="4">
        <v>40409689</v>
      </c>
    </row>
    <row r="1720" spans="1:11" x14ac:dyDescent="0.35">
      <c r="A1720" t="s">
        <v>1023</v>
      </c>
      <c r="B1720" t="s">
        <v>2127</v>
      </c>
      <c r="D1720" s="4">
        <v>21320</v>
      </c>
      <c r="E1720" s="4">
        <v>10400000</v>
      </c>
      <c r="I1720" s="4">
        <v>10421320</v>
      </c>
      <c r="J1720" s="4">
        <v>10421320</v>
      </c>
      <c r="K1720" s="4">
        <v>21320</v>
      </c>
    </row>
    <row r="1721" spans="1:11" x14ac:dyDescent="0.35">
      <c r="A1721" t="s">
        <v>1023</v>
      </c>
      <c r="B1721" t="s">
        <v>2141</v>
      </c>
      <c r="D1721" s="4">
        <v>2833805</v>
      </c>
      <c r="E1721" s="4">
        <v>4850558</v>
      </c>
      <c r="F1721" s="4">
        <v>612100</v>
      </c>
      <c r="G1721" s="4">
        <v>290425</v>
      </c>
      <c r="H1721" s="4">
        <v>135118</v>
      </c>
      <c r="I1721" s="4">
        <v>8722006</v>
      </c>
      <c r="J1721" s="4">
        <v>7684363</v>
      </c>
      <c r="K1721" s="4">
        <v>2833805</v>
      </c>
    </row>
    <row r="1722" spans="1:11" x14ac:dyDescent="0.35">
      <c r="A1722" t="s">
        <v>1023</v>
      </c>
      <c r="B1722" t="s">
        <v>2156</v>
      </c>
      <c r="D1722" s="4">
        <v>9826217</v>
      </c>
      <c r="E1722" s="4">
        <v>2501402</v>
      </c>
      <c r="F1722" s="4">
        <v>370034</v>
      </c>
      <c r="H1722" s="4">
        <v>9401688</v>
      </c>
      <c r="I1722" s="4">
        <v>22099341</v>
      </c>
      <c r="J1722" s="4">
        <v>12327619</v>
      </c>
      <c r="K1722" s="4">
        <v>9826217</v>
      </c>
    </row>
    <row r="1723" spans="1:11" x14ac:dyDescent="0.35">
      <c r="A1723" t="s">
        <v>1023</v>
      </c>
      <c r="B1723" t="s">
        <v>2163</v>
      </c>
      <c r="D1723" s="4">
        <v>3207709</v>
      </c>
      <c r="E1723" s="4">
        <v>99035</v>
      </c>
      <c r="F1723" s="4">
        <v>278398</v>
      </c>
      <c r="I1723" s="4">
        <v>3585142</v>
      </c>
      <c r="J1723" s="4">
        <v>3306744</v>
      </c>
      <c r="K1723" s="4">
        <v>3207709</v>
      </c>
    </row>
    <row r="1724" spans="1:11" x14ac:dyDescent="0.35">
      <c r="A1724" t="s">
        <v>1023</v>
      </c>
      <c r="B1724" t="s">
        <v>2165</v>
      </c>
      <c r="F1724" s="4">
        <v>122543</v>
      </c>
      <c r="I1724" s="4">
        <v>122543</v>
      </c>
      <c r="J1724">
        <v>0</v>
      </c>
      <c r="K1724" s="4">
        <v>0</v>
      </c>
    </row>
    <row r="1725" spans="1:11" x14ac:dyDescent="0.35">
      <c r="A1725" t="s">
        <v>1023</v>
      </c>
      <c r="B1725" t="s">
        <v>2169</v>
      </c>
      <c r="H1725" s="4">
        <v>2586000</v>
      </c>
      <c r="I1725" s="4">
        <v>2586000</v>
      </c>
      <c r="J1725">
        <v>0</v>
      </c>
      <c r="K1725" s="4">
        <v>0</v>
      </c>
    </row>
    <row r="1726" spans="1:11" x14ac:dyDescent="0.35">
      <c r="A1726" t="s">
        <v>1023</v>
      </c>
      <c r="B1726" t="s">
        <v>2170</v>
      </c>
      <c r="D1726" s="4">
        <v>105057434</v>
      </c>
      <c r="E1726" s="4">
        <v>30977226</v>
      </c>
      <c r="F1726" s="4">
        <v>21460249</v>
      </c>
      <c r="G1726" s="4">
        <v>989814</v>
      </c>
      <c r="H1726" s="4">
        <v>12710091</v>
      </c>
      <c r="I1726" s="4">
        <v>171194813</v>
      </c>
      <c r="J1726" s="4">
        <v>136034660</v>
      </c>
      <c r="K1726" s="4">
        <v>105057434</v>
      </c>
    </row>
    <row r="1727" spans="1:11" x14ac:dyDescent="0.35">
      <c r="A1727" t="s">
        <v>1028</v>
      </c>
      <c r="B1727" t="s">
        <v>2121</v>
      </c>
      <c r="D1727" s="4">
        <v>69735910</v>
      </c>
      <c r="E1727" s="4">
        <v>6049</v>
      </c>
      <c r="F1727" s="4">
        <v>28621600</v>
      </c>
      <c r="H1727" s="4">
        <v>708300</v>
      </c>
      <c r="I1727" s="4">
        <v>99071859</v>
      </c>
      <c r="J1727" s="4">
        <v>69741959</v>
      </c>
      <c r="K1727" s="4">
        <v>69735910</v>
      </c>
    </row>
    <row r="1728" spans="1:11" x14ac:dyDescent="0.35">
      <c r="A1728" t="s">
        <v>1028</v>
      </c>
      <c r="B1728" t="s">
        <v>2125</v>
      </c>
      <c r="D1728" s="4">
        <v>46868671</v>
      </c>
      <c r="E1728" s="4">
        <v>18156130</v>
      </c>
      <c r="F1728" s="4">
        <v>1554054</v>
      </c>
      <c r="H1728" s="4">
        <v>4502586</v>
      </c>
      <c r="I1728" s="4">
        <v>71081441</v>
      </c>
      <c r="J1728" s="4">
        <v>65024801</v>
      </c>
      <c r="K1728" s="4">
        <v>46868671</v>
      </c>
    </row>
    <row r="1729" spans="1:11" x14ac:dyDescent="0.35">
      <c r="A1729" t="s">
        <v>1028</v>
      </c>
      <c r="B1729" t="s">
        <v>2127</v>
      </c>
      <c r="D1729" s="4">
        <v>170560</v>
      </c>
      <c r="E1729" s="4">
        <v>12800000</v>
      </c>
      <c r="I1729" s="4">
        <v>12970560</v>
      </c>
      <c r="J1729" s="4">
        <v>12970560</v>
      </c>
      <c r="K1729" s="4">
        <v>170560</v>
      </c>
    </row>
    <row r="1730" spans="1:11" x14ac:dyDescent="0.35">
      <c r="A1730" t="s">
        <v>1028</v>
      </c>
      <c r="B1730" t="s">
        <v>2141</v>
      </c>
      <c r="D1730" s="4">
        <v>6236149</v>
      </c>
      <c r="E1730" s="4">
        <v>928881</v>
      </c>
      <c r="F1730" s="4">
        <v>45410</v>
      </c>
      <c r="G1730" s="4">
        <v>260331</v>
      </c>
      <c r="H1730" s="4">
        <v>2150064</v>
      </c>
      <c r="I1730" s="4">
        <v>9620835</v>
      </c>
      <c r="J1730" s="4">
        <v>7165030</v>
      </c>
      <c r="K1730" s="4">
        <v>6236149</v>
      </c>
    </row>
    <row r="1731" spans="1:11" x14ac:dyDescent="0.35">
      <c r="A1731" t="s">
        <v>1028</v>
      </c>
      <c r="B1731" t="s">
        <v>2156</v>
      </c>
      <c r="D1731" s="4">
        <v>1823738</v>
      </c>
      <c r="E1731" s="4">
        <v>766685</v>
      </c>
      <c r="F1731" s="4">
        <v>17480458</v>
      </c>
      <c r="G1731" s="4">
        <v>67415</v>
      </c>
      <c r="H1731" s="4">
        <v>9922747</v>
      </c>
      <c r="I1731" s="4">
        <v>30061043</v>
      </c>
      <c r="J1731" s="4">
        <v>2590423</v>
      </c>
      <c r="K1731" s="4">
        <v>1823738</v>
      </c>
    </row>
    <row r="1732" spans="1:11" x14ac:dyDescent="0.35">
      <c r="A1732" t="s">
        <v>1028</v>
      </c>
      <c r="B1732" t="s">
        <v>2163</v>
      </c>
      <c r="D1732" s="4">
        <v>7017104</v>
      </c>
      <c r="F1732" s="4">
        <v>229706</v>
      </c>
      <c r="I1732" s="4">
        <v>7246810</v>
      </c>
      <c r="J1732" s="4">
        <v>7017104</v>
      </c>
      <c r="K1732" s="4">
        <v>7017104</v>
      </c>
    </row>
    <row r="1733" spans="1:11" x14ac:dyDescent="0.35">
      <c r="A1733" t="s">
        <v>1028</v>
      </c>
      <c r="B1733" t="s">
        <v>2165</v>
      </c>
      <c r="E1733" s="4">
        <v>146109</v>
      </c>
      <c r="I1733" s="4">
        <v>146109</v>
      </c>
      <c r="J1733">
        <v>146109</v>
      </c>
      <c r="K1733" s="4">
        <v>0</v>
      </c>
    </row>
    <row r="1734" spans="1:11" x14ac:dyDescent="0.35">
      <c r="A1734" t="s">
        <v>1028</v>
      </c>
      <c r="B1734" t="s">
        <v>2169</v>
      </c>
      <c r="D1734" s="4">
        <v>250000</v>
      </c>
      <c r="F1734" s="4">
        <v>6510000</v>
      </c>
      <c r="H1734" s="4">
        <v>960000</v>
      </c>
      <c r="I1734" s="4">
        <v>7720000</v>
      </c>
      <c r="J1734" s="4">
        <v>250000</v>
      </c>
      <c r="K1734" s="4">
        <v>250000</v>
      </c>
    </row>
    <row r="1735" spans="1:11" x14ac:dyDescent="0.35">
      <c r="A1735" t="s">
        <v>1028</v>
      </c>
      <c r="B1735" t="s">
        <v>2170</v>
      </c>
      <c r="D1735" s="4">
        <v>132102133</v>
      </c>
      <c r="E1735" s="4">
        <v>32803854</v>
      </c>
      <c r="F1735" s="4">
        <v>54441228</v>
      </c>
      <c r="G1735" s="4">
        <v>327746</v>
      </c>
      <c r="H1735" s="4">
        <v>18243697</v>
      </c>
      <c r="I1735" s="4">
        <v>237918657</v>
      </c>
      <c r="J1735" s="4">
        <v>164905987</v>
      </c>
      <c r="K1735" s="4">
        <v>132102133</v>
      </c>
    </row>
    <row r="1736" spans="1:11" x14ac:dyDescent="0.35">
      <c r="A1736" t="s">
        <v>1954</v>
      </c>
      <c r="B1736" t="s">
        <v>2121</v>
      </c>
      <c r="D1736" s="4">
        <v>18258310</v>
      </c>
      <c r="E1736" s="4">
        <v>55908</v>
      </c>
      <c r="F1736" s="4">
        <v>7634200</v>
      </c>
      <c r="H1736" s="4">
        <v>1257776</v>
      </c>
      <c r="I1736" s="4">
        <v>27206194</v>
      </c>
      <c r="J1736" s="4">
        <v>18314218</v>
      </c>
      <c r="K1736" s="4">
        <v>18258310</v>
      </c>
    </row>
    <row r="1737" spans="1:11" x14ac:dyDescent="0.35">
      <c r="A1737" t="s">
        <v>1954</v>
      </c>
      <c r="B1737" t="s">
        <v>2125</v>
      </c>
      <c r="D1737" s="4">
        <v>13965302</v>
      </c>
      <c r="E1737" s="4">
        <v>9677</v>
      </c>
      <c r="F1737" s="4">
        <v>6616358</v>
      </c>
      <c r="I1737" s="4">
        <v>20591337</v>
      </c>
      <c r="J1737" s="4">
        <v>13974979</v>
      </c>
      <c r="K1737" s="4">
        <v>13965302</v>
      </c>
    </row>
    <row r="1738" spans="1:11" x14ac:dyDescent="0.35">
      <c r="A1738" t="s">
        <v>1954</v>
      </c>
      <c r="B1738" t="s">
        <v>2127</v>
      </c>
      <c r="G1738" s="4">
        <v>3200000</v>
      </c>
      <c r="I1738" s="4">
        <v>3200000</v>
      </c>
      <c r="J1738">
        <v>0</v>
      </c>
      <c r="K1738" s="4">
        <v>0</v>
      </c>
    </row>
    <row r="1739" spans="1:11" x14ac:dyDescent="0.35">
      <c r="A1739" t="s">
        <v>1954</v>
      </c>
      <c r="B1739" t="s">
        <v>2141</v>
      </c>
      <c r="D1739" s="4">
        <v>1750855</v>
      </c>
      <c r="E1739" s="4">
        <v>372210</v>
      </c>
      <c r="F1739" s="4">
        <v>564760</v>
      </c>
      <c r="H1739" s="4">
        <v>133703</v>
      </c>
      <c r="I1739" s="4">
        <v>2821529</v>
      </c>
      <c r="J1739" s="4">
        <v>2123065</v>
      </c>
      <c r="K1739" s="4">
        <v>1750855</v>
      </c>
    </row>
    <row r="1740" spans="1:11" x14ac:dyDescent="0.35">
      <c r="A1740" t="s">
        <v>1954</v>
      </c>
      <c r="B1740" t="s">
        <v>2156</v>
      </c>
      <c r="D1740" s="4">
        <v>966023</v>
      </c>
      <c r="E1740" s="4">
        <v>126038</v>
      </c>
      <c r="F1740" s="4">
        <v>7135541</v>
      </c>
      <c r="G1740" s="4">
        <v>73803</v>
      </c>
      <c r="H1740" s="4">
        <v>3515606</v>
      </c>
      <c r="I1740" s="4">
        <v>11817010</v>
      </c>
      <c r="J1740" s="4">
        <v>1092061</v>
      </c>
      <c r="K1740" s="4">
        <v>966023</v>
      </c>
    </row>
    <row r="1741" spans="1:11" x14ac:dyDescent="0.35">
      <c r="A1741" t="s">
        <v>1954</v>
      </c>
      <c r="B1741" t="s">
        <v>2163</v>
      </c>
      <c r="D1741" s="4">
        <v>2340713</v>
      </c>
      <c r="I1741" s="4">
        <v>2340713</v>
      </c>
      <c r="J1741" s="4">
        <v>2340713</v>
      </c>
      <c r="K1741" s="4">
        <v>2340713</v>
      </c>
    </row>
    <row r="1742" spans="1:11" x14ac:dyDescent="0.35">
      <c r="A1742" t="s">
        <v>1954</v>
      </c>
      <c r="B1742" t="s">
        <v>2165</v>
      </c>
      <c r="D1742" s="4">
        <v>94264</v>
      </c>
      <c r="I1742" s="4">
        <v>94264</v>
      </c>
      <c r="J1742" s="4">
        <v>94264</v>
      </c>
      <c r="K1742" s="4">
        <v>94264</v>
      </c>
    </row>
    <row r="1743" spans="1:11" x14ac:dyDescent="0.35">
      <c r="A1743" t="s">
        <v>1954</v>
      </c>
      <c r="B1743" t="s">
        <v>2169</v>
      </c>
      <c r="D1743" s="4">
        <v>250000</v>
      </c>
      <c r="F1743" s="4">
        <v>1162500</v>
      </c>
      <c r="H1743" s="4">
        <v>1920000</v>
      </c>
      <c r="I1743" s="4">
        <v>3332500</v>
      </c>
      <c r="J1743" s="4">
        <v>250000</v>
      </c>
      <c r="K1743" s="4">
        <v>250000</v>
      </c>
    </row>
    <row r="1744" spans="1:11" x14ac:dyDescent="0.35">
      <c r="A1744" t="s">
        <v>1954</v>
      </c>
      <c r="B1744" t="s">
        <v>2170</v>
      </c>
      <c r="D1744" s="4">
        <v>37625467</v>
      </c>
      <c r="E1744" s="4">
        <v>563833</v>
      </c>
      <c r="F1744" s="4">
        <v>23113359</v>
      </c>
      <c r="G1744" s="4">
        <v>3273803</v>
      </c>
      <c r="H1744" s="4">
        <v>6827085</v>
      </c>
      <c r="I1744" s="4">
        <v>71403547</v>
      </c>
      <c r="J1744" s="4">
        <v>38189300</v>
      </c>
      <c r="K1744" s="4">
        <v>37625467</v>
      </c>
    </row>
    <row r="1745" spans="1:11" x14ac:dyDescent="0.35">
      <c r="A1745" t="s">
        <v>1035</v>
      </c>
      <c r="B1745" t="s">
        <v>2121</v>
      </c>
      <c r="D1745" s="4">
        <v>13154100</v>
      </c>
      <c r="E1745" s="4">
        <v>128700</v>
      </c>
      <c r="F1745" s="4">
        <v>9393707</v>
      </c>
      <c r="I1745" s="4">
        <v>22676507</v>
      </c>
      <c r="J1745" s="4">
        <v>13282800</v>
      </c>
      <c r="K1745" s="4">
        <v>13154100</v>
      </c>
    </row>
    <row r="1746" spans="1:11" x14ac:dyDescent="0.35">
      <c r="A1746" t="s">
        <v>1035</v>
      </c>
      <c r="B1746" t="s">
        <v>2125</v>
      </c>
      <c r="D1746" s="4">
        <v>4282217</v>
      </c>
      <c r="E1746" s="4">
        <v>104884</v>
      </c>
      <c r="F1746" s="4">
        <v>4051270</v>
      </c>
      <c r="H1746" s="4">
        <v>4985298</v>
      </c>
      <c r="I1746" s="4">
        <v>13423670</v>
      </c>
      <c r="J1746" s="4">
        <v>4387101</v>
      </c>
      <c r="K1746" s="4">
        <v>4282217</v>
      </c>
    </row>
    <row r="1747" spans="1:11" x14ac:dyDescent="0.35">
      <c r="A1747" t="s">
        <v>1035</v>
      </c>
      <c r="B1747" t="s">
        <v>2127</v>
      </c>
      <c r="E1747" s="4">
        <v>3200000</v>
      </c>
      <c r="I1747" s="4">
        <v>3200000</v>
      </c>
      <c r="J1747">
        <v>3200000</v>
      </c>
      <c r="K1747" s="4">
        <v>0</v>
      </c>
    </row>
    <row r="1748" spans="1:11" x14ac:dyDescent="0.35">
      <c r="A1748" t="s">
        <v>1035</v>
      </c>
      <c r="B1748" t="s">
        <v>2141</v>
      </c>
      <c r="D1748" s="4">
        <v>1156542</v>
      </c>
      <c r="F1748" s="4">
        <v>914370</v>
      </c>
      <c r="G1748" s="4">
        <v>100949</v>
      </c>
      <c r="H1748" s="4">
        <v>468585</v>
      </c>
      <c r="I1748" s="4">
        <v>2640445</v>
      </c>
      <c r="J1748" s="4">
        <v>1156542</v>
      </c>
      <c r="K1748" s="4">
        <v>1156542</v>
      </c>
    </row>
    <row r="1749" spans="1:11" x14ac:dyDescent="0.35">
      <c r="A1749" t="s">
        <v>1035</v>
      </c>
      <c r="B1749" t="s">
        <v>2156</v>
      </c>
      <c r="D1749" s="4">
        <v>103068</v>
      </c>
      <c r="F1749" s="4">
        <v>24519</v>
      </c>
      <c r="G1749" s="4">
        <v>6536920</v>
      </c>
      <c r="H1749" s="4">
        <v>6519708</v>
      </c>
      <c r="I1749" s="4">
        <v>13184215</v>
      </c>
      <c r="J1749" s="4">
        <v>103068</v>
      </c>
      <c r="K1749" s="4">
        <v>103068</v>
      </c>
    </row>
    <row r="1750" spans="1:11" x14ac:dyDescent="0.35">
      <c r="A1750" t="s">
        <v>1035</v>
      </c>
      <c r="B1750" t="s">
        <v>2163</v>
      </c>
      <c r="D1750" s="4">
        <v>2113223</v>
      </c>
      <c r="I1750" s="4">
        <v>2113223</v>
      </c>
      <c r="J1750" s="4">
        <v>2113223</v>
      </c>
      <c r="K1750" s="4">
        <v>2113223</v>
      </c>
    </row>
    <row r="1751" spans="1:11" x14ac:dyDescent="0.35">
      <c r="A1751" t="s">
        <v>1035</v>
      </c>
      <c r="B1751" t="s">
        <v>2165</v>
      </c>
      <c r="D1751" s="4">
        <v>37706</v>
      </c>
      <c r="I1751" s="4">
        <v>37706</v>
      </c>
      <c r="J1751" s="4">
        <v>37706</v>
      </c>
      <c r="K1751" s="4">
        <v>37706</v>
      </c>
    </row>
    <row r="1752" spans="1:11" x14ac:dyDescent="0.35">
      <c r="A1752" t="s">
        <v>1035</v>
      </c>
      <c r="B1752" t="s">
        <v>2169</v>
      </c>
      <c r="H1752" s="4">
        <v>372600</v>
      </c>
      <c r="I1752" s="4">
        <v>372600</v>
      </c>
      <c r="J1752">
        <v>0</v>
      </c>
      <c r="K1752" s="4">
        <v>0</v>
      </c>
    </row>
    <row r="1753" spans="1:11" x14ac:dyDescent="0.35">
      <c r="A1753" t="s">
        <v>1035</v>
      </c>
      <c r="B1753" t="s">
        <v>2170</v>
      </c>
      <c r="D1753" s="4">
        <v>20846856</v>
      </c>
      <c r="E1753" s="4">
        <v>3433584</v>
      </c>
      <c r="F1753" s="4">
        <v>14383866</v>
      </c>
      <c r="G1753" s="4">
        <v>6637869</v>
      </c>
      <c r="H1753" s="4">
        <v>12346191</v>
      </c>
      <c r="I1753" s="4">
        <v>57648366</v>
      </c>
      <c r="J1753" s="4">
        <v>24280440</v>
      </c>
      <c r="K1753" s="4">
        <v>20846856</v>
      </c>
    </row>
    <row r="1754" spans="1:11" x14ac:dyDescent="0.35">
      <c r="A1754" t="s">
        <v>1040</v>
      </c>
      <c r="B1754" t="s">
        <v>2121</v>
      </c>
      <c r="D1754" s="4">
        <v>58074710</v>
      </c>
      <c r="E1754" s="4">
        <v>15377088</v>
      </c>
      <c r="F1754" s="4">
        <v>31340643</v>
      </c>
      <c r="G1754" s="4">
        <v>673870</v>
      </c>
      <c r="H1754" s="4">
        <v>846450</v>
      </c>
      <c r="I1754" s="4">
        <v>106312761</v>
      </c>
      <c r="J1754" s="4">
        <v>73451798</v>
      </c>
      <c r="K1754" s="4">
        <v>58074710</v>
      </c>
    </row>
    <row r="1755" spans="1:11" x14ac:dyDescent="0.35">
      <c r="A1755" t="s">
        <v>1040</v>
      </c>
      <c r="B1755" t="s">
        <v>2125</v>
      </c>
      <c r="D1755" s="4">
        <v>97086798</v>
      </c>
      <c r="F1755" s="4">
        <v>1192871</v>
      </c>
      <c r="H1755" s="4">
        <v>4008960</v>
      </c>
      <c r="I1755" s="4">
        <v>102288629</v>
      </c>
      <c r="J1755" s="4">
        <v>97086798</v>
      </c>
      <c r="K1755" s="4">
        <v>97086798</v>
      </c>
    </row>
    <row r="1756" spans="1:11" x14ac:dyDescent="0.35">
      <c r="A1756" t="s">
        <v>1040</v>
      </c>
      <c r="B1756" t="s">
        <v>2127</v>
      </c>
      <c r="E1756" s="4">
        <v>25600000</v>
      </c>
      <c r="I1756" s="4">
        <v>25600000</v>
      </c>
      <c r="J1756">
        <v>25600000</v>
      </c>
      <c r="K1756" s="4">
        <v>0</v>
      </c>
    </row>
    <row r="1757" spans="1:11" x14ac:dyDescent="0.35">
      <c r="A1757" t="s">
        <v>1040</v>
      </c>
      <c r="B1757" t="s">
        <v>2141</v>
      </c>
      <c r="D1757" s="4">
        <v>15800680</v>
      </c>
      <c r="E1757" s="4">
        <v>1085031</v>
      </c>
      <c r="F1757" s="4">
        <v>2166131</v>
      </c>
      <c r="G1757" s="4">
        <v>169386</v>
      </c>
      <c r="H1757" s="4">
        <v>2104561</v>
      </c>
      <c r="I1757" s="4">
        <v>21325788</v>
      </c>
      <c r="J1757" s="4">
        <v>16885711</v>
      </c>
      <c r="K1757" s="4">
        <v>15800680</v>
      </c>
    </row>
    <row r="1758" spans="1:11" x14ac:dyDescent="0.35">
      <c r="A1758" t="s">
        <v>1040</v>
      </c>
      <c r="B1758" t="s">
        <v>2156</v>
      </c>
      <c r="D1758" s="4">
        <v>17238820</v>
      </c>
      <c r="E1758" s="4">
        <v>13306137</v>
      </c>
      <c r="F1758" s="4">
        <v>715140</v>
      </c>
      <c r="G1758" s="4">
        <v>8459993</v>
      </c>
      <c r="H1758" s="4">
        <v>6874589</v>
      </c>
      <c r="I1758" s="4">
        <v>46594679</v>
      </c>
      <c r="J1758" s="4">
        <v>30544957</v>
      </c>
      <c r="K1758" s="4">
        <v>17238820</v>
      </c>
    </row>
    <row r="1759" spans="1:11" x14ac:dyDescent="0.35">
      <c r="A1759" t="s">
        <v>1040</v>
      </c>
      <c r="B1759" t="s">
        <v>2163</v>
      </c>
      <c r="D1759" s="4">
        <v>11850007</v>
      </c>
      <c r="I1759" s="4">
        <v>11850007</v>
      </c>
      <c r="J1759" s="4">
        <v>11850007</v>
      </c>
      <c r="K1759" s="4">
        <v>11850007</v>
      </c>
    </row>
    <row r="1760" spans="1:11" x14ac:dyDescent="0.35">
      <c r="A1760" t="s">
        <v>1040</v>
      </c>
      <c r="B1760" t="s">
        <v>2165</v>
      </c>
      <c r="D1760" s="4">
        <v>226234</v>
      </c>
      <c r="I1760" s="4">
        <v>226234</v>
      </c>
      <c r="J1760" s="4">
        <v>226234</v>
      </c>
      <c r="K1760" s="4">
        <v>226234</v>
      </c>
    </row>
    <row r="1761" spans="1:11" x14ac:dyDescent="0.35">
      <c r="A1761" t="s">
        <v>1040</v>
      </c>
      <c r="B1761" t="s">
        <v>2169</v>
      </c>
      <c r="E1761" s="4">
        <v>12015000</v>
      </c>
      <c r="G1761" s="4">
        <v>4032000</v>
      </c>
      <c r="I1761" s="4">
        <v>16047000</v>
      </c>
      <c r="J1761">
        <v>12015000</v>
      </c>
      <c r="K1761" s="4">
        <v>0</v>
      </c>
    </row>
    <row r="1762" spans="1:11" x14ac:dyDescent="0.35">
      <c r="A1762" t="s">
        <v>1040</v>
      </c>
      <c r="B1762" t="s">
        <v>2170</v>
      </c>
      <c r="D1762" s="4">
        <v>200277249</v>
      </c>
      <c r="E1762" s="4">
        <v>67383256</v>
      </c>
      <c r="F1762" s="4">
        <v>35414785</v>
      </c>
      <c r="G1762" s="4">
        <v>13335249</v>
      </c>
      <c r="H1762" s="4">
        <v>13834559</v>
      </c>
      <c r="I1762" s="4">
        <v>330245098</v>
      </c>
      <c r="J1762" s="4">
        <v>267660505</v>
      </c>
      <c r="K1762" s="4">
        <v>200277249</v>
      </c>
    </row>
    <row r="1763" spans="1:11" x14ac:dyDescent="0.35">
      <c r="A1763" t="s">
        <v>1045</v>
      </c>
      <c r="B1763" t="s">
        <v>2121</v>
      </c>
      <c r="D1763" s="4">
        <v>4232482</v>
      </c>
      <c r="E1763" s="4">
        <v>14511614</v>
      </c>
      <c r="F1763" s="4">
        <v>14453908</v>
      </c>
      <c r="G1763" s="4">
        <v>1457054</v>
      </c>
      <c r="H1763" s="4">
        <v>2993735</v>
      </c>
      <c r="I1763" s="4">
        <v>37648792</v>
      </c>
      <c r="J1763" s="4">
        <v>18744096</v>
      </c>
      <c r="K1763" s="4">
        <v>4232482</v>
      </c>
    </row>
    <row r="1764" spans="1:11" x14ac:dyDescent="0.35">
      <c r="A1764" t="s">
        <v>1045</v>
      </c>
      <c r="B1764" t="s">
        <v>2125</v>
      </c>
      <c r="D1764" s="4">
        <v>26026324</v>
      </c>
      <c r="F1764" s="4">
        <v>2177797</v>
      </c>
      <c r="G1764" s="4">
        <v>4303718</v>
      </c>
      <c r="H1764" s="4">
        <v>5383710</v>
      </c>
      <c r="I1764" s="4">
        <v>37891548</v>
      </c>
      <c r="J1764" s="4">
        <v>26026324</v>
      </c>
      <c r="K1764" s="4">
        <v>26026324</v>
      </c>
    </row>
    <row r="1765" spans="1:11" x14ac:dyDescent="0.35">
      <c r="A1765" t="s">
        <v>1045</v>
      </c>
      <c r="B1765" t="s">
        <v>2127</v>
      </c>
      <c r="E1765" s="4">
        <v>4293</v>
      </c>
      <c r="F1765" s="4">
        <v>11200000</v>
      </c>
      <c r="I1765" s="4">
        <v>11204293</v>
      </c>
      <c r="J1765">
        <v>4293</v>
      </c>
      <c r="K1765" s="4">
        <v>0</v>
      </c>
    </row>
    <row r="1766" spans="1:11" x14ac:dyDescent="0.35">
      <c r="A1766" t="s">
        <v>1045</v>
      </c>
      <c r="B1766" t="s">
        <v>2141</v>
      </c>
      <c r="D1766" s="4">
        <v>6476021</v>
      </c>
      <c r="E1766" s="4">
        <v>258919</v>
      </c>
      <c r="F1766" s="4">
        <v>153580</v>
      </c>
      <c r="G1766" s="4">
        <v>149108</v>
      </c>
      <c r="H1766" s="4">
        <v>3328161</v>
      </c>
      <c r="I1766" s="4">
        <v>10365789</v>
      </c>
      <c r="J1766" s="4">
        <v>6734940</v>
      </c>
      <c r="K1766" s="4">
        <v>6476021</v>
      </c>
    </row>
    <row r="1767" spans="1:11" x14ac:dyDescent="0.35">
      <c r="A1767" t="s">
        <v>1045</v>
      </c>
      <c r="B1767" t="s">
        <v>2156</v>
      </c>
      <c r="D1767" s="4">
        <v>830462</v>
      </c>
      <c r="E1767" s="4">
        <v>2094251</v>
      </c>
      <c r="F1767" s="4">
        <v>190759</v>
      </c>
      <c r="G1767" s="4">
        <v>9296403</v>
      </c>
      <c r="H1767" s="4">
        <v>2877794</v>
      </c>
      <c r="I1767" s="4">
        <v>15289669</v>
      </c>
      <c r="J1767" s="4">
        <v>2924713</v>
      </c>
      <c r="K1767" s="4">
        <v>830462</v>
      </c>
    </row>
    <row r="1768" spans="1:11" x14ac:dyDescent="0.35">
      <c r="A1768" t="s">
        <v>1045</v>
      </c>
      <c r="B1768" t="s">
        <v>2163</v>
      </c>
      <c r="D1768" s="4">
        <v>2858928</v>
      </c>
      <c r="I1768" s="4">
        <v>2858928</v>
      </c>
      <c r="J1768" s="4">
        <v>2858928</v>
      </c>
      <c r="K1768" s="4">
        <v>2858928</v>
      </c>
    </row>
    <row r="1769" spans="1:11" x14ac:dyDescent="0.35">
      <c r="A1769" t="s">
        <v>1045</v>
      </c>
      <c r="B1769" t="s">
        <v>2165</v>
      </c>
      <c r="D1769" s="4">
        <v>160249</v>
      </c>
      <c r="I1769" s="4">
        <v>160249</v>
      </c>
      <c r="J1769" s="4">
        <v>160249</v>
      </c>
      <c r="K1769" s="4">
        <v>160249</v>
      </c>
    </row>
    <row r="1770" spans="1:11" x14ac:dyDescent="0.35">
      <c r="A1770" t="s">
        <v>1045</v>
      </c>
      <c r="B1770" t="s">
        <v>2169</v>
      </c>
      <c r="E1770" s="4">
        <v>1635000</v>
      </c>
      <c r="G1770" s="4">
        <v>288000</v>
      </c>
      <c r="I1770" s="4">
        <v>1923000</v>
      </c>
      <c r="J1770">
        <v>1635000</v>
      </c>
      <c r="K1770" s="4">
        <v>0</v>
      </c>
    </row>
    <row r="1771" spans="1:11" x14ac:dyDescent="0.35">
      <c r="A1771" t="s">
        <v>1045</v>
      </c>
      <c r="B1771" t="s">
        <v>2170</v>
      </c>
      <c r="D1771" s="4">
        <v>40584466</v>
      </c>
      <c r="E1771" s="4">
        <v>18504077</v>
      </c>
      <c r="F1771" s="4">
        <v>28176044</v>
      </c>
      <c r="G1771" s="4">
        <v>15494282</v>
      </c>
      <c r="H1771" s="4">
        <v>14583400</v>
      </c>
      <c r="I1771" s="4">
        <v>117342269</v>
      </c>
      <c r="J1771" s="4">
        <v>59088543</v>
      </c>
      <c r="K1771" s="4">
        <v>40584466</v>
      </c>
    </row>
    <row r="1772" spans="1:11" x14ac:dyDescent="0.35">
      <c r="A1772" t="s">
        <v>1051</v>
      </c>
      <c r="B1772" t="s">
        <v>2121</v>
      </c>
      <c r="D1772" s="4">
        <v>13091432</v>
      </c>
      <c r="E1772" s="4">
        <v>1484997</v>
      </c>
      <c r="F1772" s="4">
        <v>6650000</v>
      </c>
      <c r="H1772" s="4">
        <v>1130676</v>
      </c>
      <c r="I1772" s="4">
        <v>22357104</v>
      </c>
      <c r="J1772" s="4">
        <v>14576429</v>
      </c>
      <c r="K1772" s="4">
        <v>13091432</v>
      </c>
    </row>
    <row r="1773" spans="1:11" x14ac:dyDescent="0.35">
      <c r="A1773" t="s">
        <v>1051</v>
      </c>
      <c r="B1773" t="s">
        <v>2125</v>
      </c>
      <c r="D1773" s="4">
        <v>15509004</v>
      </c>
      <c r="E1773" s="4">
        <v>89615</v>
      </c>
      <c r="F1773" s="4">
        <v>608108</v>
      </c>
      <c r="G1773" s="4">
        <v>1469413</v>
      </c>
      <c r="H1773" s="4">
        <v>132000</v>
      </c>
      <c r="I1773" s="4">
        <v>17808140</v>
      </c>
      <c r="J1773" s="4">
        <v>15598619</v>
      </c>
      <c r="K1773" s="4">
        <v>15509004</v>
      </c>
    </row>
    <row r="1774" spans="1:11" x14ac:dyDescent="0.35">
      <c r="A1774" t="s">
        <v>1051</v>
      </c>
      <c r="B1774" t="s">
        <v>2127</v>
      </c>
      <c r="E1774" s="4">
        <v>4800000</v>
      </c>
      <c r="I1774" s="4">
        <v>4800000</v>
      </c>
      <c r="J1774">
        <v>4800000</v>
      </c>
      <c r="K1774" s="4">
        <v>0</v>
      </c>
    </row>
    <row r="1775" spans="1:11" x14ac:dyDescent="0.35">
      <c r="A1775" t="s">
        <v>1051</v>
      </c>
      <c r="B1775" t="s">
        <v>2141</v>
      </c>
      <c r="D1775" s="4">
        <v>970457</v>
      </c>
      <c r="E1775" s="4">
        <v>1487</v>
      </c>
      <c r="F1775" s="4">
        <v>229573</v>
      </c>
      <c r="G1775" s="4">
        <v>14777</v>
      </c>
      <c r="H1775" s="4">
        <v>1431398</v>
      </c>
      <c r="I1775" s="4">
        <v>2647691</v>
      </c>
      <c r="J1775" s="4">
        <v>971944</v>
      </c>
      <c r="K1775" s="4">
        <v>970457</v>
      </c>
    </row>
    <row r="1776" spans="1:11" x14ac:dyDescent="0.35">
      <c r="A1776" t="s">
        <v>1051</v>
      </c>
      <c r="B1776" t="s">
        <v>2156</v>
      </c>
      <c r="D1776" s="4">
        <v>5539037</v>
      </c>
      <c r="E1776" s="4">
        <v>149851</v>
      </c>
      <c r="F1776" s="4">
        <v>42394</v>
      </c>
      <c r="G1776" s="4">
        <v>2493705</v>
      </c>
      <c r="H1776" s="4">
        <v>3564909</v>
      </c>
      <c r="I1776" s="4">
        <v>11789896</v>
      </c>
      <c r="J1776" s="4">
        <v>5688888</v>
      </c>
      <c r="K1776" s="4">
        <v>5539037</v>
      </c>
    </row>
    <row r="1777" spans="1:11" x14ac:dyDescent="0.35">
      <c r="A1777" t="s">
        <v>1051</v>
      </c>
      <c r="B1777" t="s">
        <v>2163</v>
      </c>
      <c r="D1777" s="4">
        <v>2612885</v>
      </c>
      <c r="E1777" s="4">
        <v>46216</v>
      </c>
      <c r="I1777" s="4">
        <v>2659101</v>
      </c>
      <c r="J1777" s="4">
        <v>2659101</v>
      </c>
      <c r="K1777" s="4">
        <v>2612885</v>
      </c>
    </row>
    <row r="1778" spans="1:11" x14ac:dyDescent="0.35">
      <c r="A1778" t="s">
        <v>1051</v>
      </c>
      <c r="B1778" t="s">
        <v>2165</v>
      </c>
      <c r="D1778" s="4">
        <v>75411</v>
      </c>
      <c r="I1778" s="4">
        <v>75411</v>
      </c>
      <c r="J1778" s="4">
        <v>75411</v>
      </c>
      <c r="K1778" s="4">
        <v>75411</v>
      </c>
    </row>
    <row r="1779" spans="1:11" x14ac:dyDescent="0.35">
      <c r="A1779" t="s">
        <v>1051</v>
      </c>
      <c r="B1779" t="s">
        <v>2169</v>
      </c>
      <c r="G1779" s="4">
        <v>1080000</v>
      </c>
      <c r="H1779" s="4">
        <v>72000</v>
      </c>
      <c r="I1779" s="4">
        <v>1152000</v>
      </c>
      <c r="J1779">
        <v>0</v>
      </c>
      <c r="K1779" s="4">
        <v>0</v>
      </c>
    </row>
    <row r="1780" spans="1:11" x14ac:dyDescent="0.35">
      <c r="A1780" t="s">
        <v>1051</v>
      </c>
      <c r="B1780" t="s">
        <v>2170</v>
      </c>
      <c r="D1780" s="4">
        <v>37798226</v>
      </c>
      <c r="E1780" s="4">
        <v>6572166</v>
      </c>
      <c r="F1780" s="4">
        <v>7530075</v>
      </c>
      <c r="G1780" s="4">
        <v>5057894</v>
      </c>
      <c r="H1780" s="4">
        <v>6330982</v>
      </c>
      <c r="I1780" s="4">
        <v>63289343</v>
      </c>
      <c r="J1780" s="4">
        <v>44370392</v>
      </c>
      <c r="K1780" s="4">
        <v>37798226</v>
      </c>
    </row>
    <row r="1781" spans="1:11" x14ac:dyDescent="0.35">
      <c r="A1781" t="s">
        <v>1055</v>
      </c>
      <c r="B1781" t="s">
        <v>2121</v>
      </c>
      <c r="D1781" s="4">
        <v>6741599</v>
      </c>
      <c r="E1781" s="4">
        <v>511920</v>
      </c>
      <c r="F1781" s="4">
        <v>4616261</v>
      </c>
      <c r="G1781" s="4">
        <v>199558</v>
      </c>
      <c r="H1781" s="4">
        <v>78300</v>
      </c>
      <c r="I1781" s="4">
        <v>12147639</v>
      </c>
      <c r="J1781" s="4">
        <v>7253519</v>
      </c>
      <c r="K1781" s="4">
        <v>6741599</v>
      </c>
    </row>
    <row r="1782" spans="1:11" x14ac:dyDescent="0.35">
      <c r="A1782" t="s">
        <v>1055</v>
      </c>
      <c r="B1782" t="s">
        <v>2125</v>
      </c>
      <c r="D1782" s="4">
        <v>9996103</v>
      </c>
      <c r="F1782" s="4">
        <v>880000</v>
      </c>
      <c r="H1782" s="4">
        <v>5793447</v>
      </c>
      <c r="I1782" s="4">
        <v>16669550</v>
      </c>
      <c r="J1782" s="4">
        <v>9996103</v>
      </c>
      <c r="K1782" s="4">
        <v>9996103</v>
      </c>
    </row>
    <row r="1783" spans="1:11" x14ac:dyDescent="0.35">
      <c r="A1783" t="s">
        <v>1055</v>
      </c>
      <c r="B1783" t="s">
        <v>2141</v>
      </c>
      <c r="D1783" s="4">
        <v>635621</v>
      </c>
      <c r="E1783" s="4">
        <v>19196</v>
      </c>
      <c r="F1783" s="4">
        <v>2556636</v>
      </c>
      <c r="H1783" s="4">
        <v>100976</v>
      </c>
      <c r="I1783" s="4">
        <v>3312429</v>
      </c>
      <c r="J1783" s="4">
        <v>654817</v>
      </c>
      <c r="K1783" s="4">
        <v>635621</v>
      </c>
    </row>
    <row r="1784" spans="1:11" x14ac:dyDescent="0.35">
      <c r="A1784" t="s">
        <v>1055</v>
      </c>
      <c r="B1784" t="s">
        <v>2156</v>
      </c>
      <c r="D1784" s="4">
        <v>446167</v>
      </c>
      <c r="E1784" s="4">
        <v>220774</v>
      </c>
      <c r="F1784" s="4">
        <v>71880</v>
      </c>
      <c r="G1784" s="4">
        <v>78531</v>
      </c>
      <c r="H1784" s="4">
        <v>4167236</v>
      </c>
      <c r="I1784" s="4">
        <v>4984587</v>
      </c>
      <c r="J1784" s="4">
        <v>666941</v>
      </c>
      <c r="K1784" s="4">
        <v>446167</v>
      </c>
    </row>
    <row r="1785" spans="1:11" x14ac:dyDescent="0.35">
      <c r="A1785" t="s">
        <v>1055</v>
      </c>
      <c r="B1785" t="s">
        <v>2163</v>
      </c>
      <c r="D1785" s="4">
        <v>319161</v>
      </c>
      <c r="I1785" s="4">
        <v>319161</v>
      </c>
      <c r="J1785" s="4">
        <v>319161</v>
      </c>
      <c r="K1785" s="4">
        <v>319161</v>
      </c>
    </row>
    <row r="1786" spans="1:11" x14ac:dyDescent="0.35">
      <c r="A1786" t="s">
        <v>1055</v>
      </c>
      <c r="B1786" t="s">
        <v>2169</v>
      </c>
      <c r="H1786" s="4">
        <v>679500</v>
      </c>
      <c r="I1786" s="4">
        <v>679500</v>
      </c>
      <c r="J1786">
        <v>0</v>
      </c>
      <c r="K1786" s="4">
        <v>0</v>
      </c>
    </row>
    <row r="1787" spans="1:11" x14ac:dyDescent="0.35">
      <c r="A1787" t="s">
        <v>1055</v>
      </c>
      <c r="B1787" t="s">
        <v>2170</v>
      </c>
      <c r="D1787" s="4">
        <v>18138651</v>
      </c>
      <c r="E1787" s="4">
        <v>751890</v>
      </c>
      <c r="F1787" s="4">
        <v>8124777</v>
      </c>
      <c r="G1787" s="4">
        <v>278088</v>
      </c>
      <c r="H1787" s="4">
        <v>10819459</v>
      </c>
      <c r="I1787" s="4">
        <v>38112865</v>
      </c>
      <c r="J1787" s="4">
        <v>18890541</v>
      </c>
      <c r="K1787" s="4">
        <v>18138651</v>
      </c>
    </row>
    <row r="1788" spans="1:11" x14ac:dyDescent="0.35">
      <c r="A1788" t="s">
        <v>1059</v>
      </c>
      <c r="B1788" t="s">
        <v>2121</v>
      </c>
      <c r="D1788" s="4">
        <v>35105112</v>
      </c>
      <c r="F1788" s="4">
        <v>16039800</v>
      </c>
      <c r="G1788" s="4">
        <v>48150</v>
      </c>
      <c r="H1788" s="4">
        <v>282324</v>
      </c>
      <c r="I1788" s="4">
        <v>51475386</v>
      </c>
      <c r="J1788" s="4">
        <v>35105112</v>
      </c>
      <c r="K1788" s="4">
        <v>35105112</v>
      </c>
    </row>
    <row r="1789" spans="1:11" x14ac:dyDescent="0.35">
      <c r="A1789" t="s">
        <v>1059</v>
      </c>
      <c r="B1789" t="s">
        <v>2125</v>
      </c>
      <c r="D1789" s="4">
        <v>38267208</v>
      </c>
      <c r="F1789" s="4">
        <v>337838</v>
      </c>
      <c r="I1789" s="4">
        <v>38605046</v>
      </c>
      <c r="J1789" s="4">
        <v>38267208</v>
      </c>
      <c r="K1789" s="4">
        <v>38267208</v>
      </c>
    </row>
    <row r="1790" spans="1:11" x14ac:dyDescent="0.35">
      <c r="A1790" t="s">
        <v>1059</v>
      </c>
      <c r="B1790" t="s">
        <v>2127</v>
      </c>
      <c r="D1790" s="4">
        <v>4800000</v>
      </c>
      <c r="E1790" s="4">
        <v>4800000</v>
      </c>
      <c r="H1790" s="4">
        <v>500000</v>
      </c>
      <c r="I1790" s="4">
        <v>10100000</v>
      </c>
      <c r="J1790" s="4">
        <v>9600000</v>
      </c>
      <c r="K1790" s="4">
        <v>4800000</v>
      </c>
    </row>
    <row r="1791" spans="1:11" x14ac:dyDescent="0.35">
      <c r="A1791" t="s">
        <v>1059</v>
      </c>
      <c r="B1791" t="s">
        <v>2141</v>
      </c>
      <c r="D1791" s="4">
        <v>2837348</v>
      </c>
      <c r="E1791" s="4">
        <v>194467</v>
      </c>
      <c r="F1791" s="4">
        <v>87240</v>
      </c>
      <c r="G1791" s="4">
        <v>100000</v>
      </c>
      <c r="H1791" s="4">
        <v>4379129</v>
      </c>
      <c r="I1791" s="4">
        <v>7598184</v>
      </c>
      <c r="J1791" s="4">
        <v>3031815</v>
      </c>
      <c r="K1791" s="4">
        <v>2837348</v>
      </c>
    </row>
    <row r="1792" spans="1:11" x14ac:dyDescent="0.35">
      <c r="A1792" t="s">
        <v>1059</v>
      </c>
      <c r="B1792" t="s">
        <v>2156</v>
      </c>
      <c r="D1792" s="4">
        <v>703965</v>
      </c>
      <c r="E1792" s="4">
        <v>4898324</v>
      </c>
      <c r="H1792" s="4">
        <v>7016673</v>
      </c>
      <c r="I1792" s="4">
        <v>12618961</v>
      </c>
      <c r="J1792" s="4">
        <v>5602289</v>
      </c>
      <c r="K1792" s="4">
        <v>703965</v>
      </c>
    </row>
    <row r="1793" spans="1:11" x14ac:dyDescent="0.35">
      <c r="A1793" t="s">
        <v>1059</v>
      </c>
      <c r="B1793" t="s">
        <v>2163</v>
      </c>
      <c r="D1793" s="4">
        <v>3234244</v>
      </c>
      <c r="F1793" s="4">
        <v>35763</v>
      </c>
      <c r="G1793" s="4">
        <v>13755</v>
      </c>
      <c r="I1793" s="4">
        <v>3283762</v>
      </c>
      <c r="J1793" s="4">
        <v>3234244</v>
      </c>
      <c r="K1793" s="4">
        <v>3234244</v>
      </c>
    </row>
    <row r="1794" spans="1:11" x14ac:dyDescent="0.35">
      <c r="A1794" t="s">
        <v>1059</v>
      </c>
      <c r="B1794" t="s">
        <v>2165</v>
      </c>
      <c r="D1794" s="4">
        <v>108404</v>
      </c>
      <c r="I1794" s="4">
        <v>108404</v>
      </c>
      <c r="J1794" s="4">
        <v>108404</v>
      </c>
      <c r="K1794" s="4">
        <v>108404</v>
      </c>
    </row>
    <row r="1795" spans="1:11" x14ac:dyDescent="0.35">
      <c r="A1795" t="s">
        <v>1059</v>
      </c>
      <c r="B1795" t="s">
        <v>2169</v>
      </c>
      <c r="E1795" s="4">
        <v>2002500</v>
      </c>
      <c r="H1795" s="4">
        <v>432000</v>
      </c>
      <c r="I1795" s="4">
        <v>2434500</v>
      </c>
      <c r="J1795">
        <v>2002500</v>
      </c>
      <c r="K1795" s="4">
        <v>0</v>
      </c>
    </row>
    <row r="1796" spans="1:11" x14ac:dyDescent="0.35">
      <c r="A1796" t="s">
        <v>1059</v>
      </c>
      <c r="B1796" t="s">
        <v>2170</v>
      </c>
      <c r="D1796" s="4">
        <v>85056280</v>
      </c>
      <c r="E1796" s="4">
        <v>11895291</v>
      </c>
      <c r="F1796" s="4">
        <v>16500641</v>
      </c>
      <c r="G1796" s="4">
        <v>161905</v>
      </c>
      <c r="H1796" s="4">
        <v>12610126</v>
      </c>
      <c r="I1796" s="4">
        <v>126224243</v>
      </c>
      <c r="J1796" s="4">
        <v>96951571</v>
      </c>
      <c r="K1796" s="4">
        <v>85056280</v>
      </c>
    </row>
    <row r="1797" spans="1:11" x14ac:dyDescent="0.35">
      <c r="A1797" t="s">
        <v>1062</v>
      </c>
      <c r="B1797" t="s">
        <v>2121</v>
      </c>
      <c r="D1797" s="4">
        <v>5991873</v>
      </c>
      <c r="F1797" s="4">
        <v>3059000</v>
      </c>
      <c r="H1797" s="4">
        <v>65250</v>
      </c>
      <c r="I1797" s="4">
        <v>9116123</v>
      </c>
      <c r="J1797" s="4">
        <v>5991873</v>
      </c>
      <c r="K1797" s="4">
        <v>5991873</v>
      </c>
    </row>
    <row r="1798" spans="1:11" x14ac:dyDescent="0.35">
      <c r="A1798" t="s">
        <v>1062</v>
      </c>
      <c r="B1798" t="s">
        <v>2125</v>
      </c>
      <c r="D1798" s="4">
        <v>4158146</v>
      </c>
      <c r="E1798" s="4">
        <v>763618</v>
      </c>
      <c r="F1798" s="4">
        <v>765405</v>
      </c>
      <c r="I1798" s="4">
        <v>5687169</v>
      </c>
      <c r="J1798" s="4">
        <v>4921764</v>
      </c>
      <c r="K1798" s="4">
        <v>4158146</v>
      </c>
    </row>
    <row r="1799" spans="1:11" x14ac:dyDescent="0.35">
      <c r="A1799" t="s">
        <v>1062</v>
      </c>
      <c r="B1799" t="s">
        <v>2127</v>
      </c>
      <c r="F1799" s="4">
        <v>1600000</v>
      </c>
      <c r="I1799" s="4">
        <v>1600000</v>
      </c>
      <c r="J1799">
        <v>0</v>
      </c>
      <c r="K1799" s="4">
        <v>0</v>
      </c>
    </row>
    <row r="1800" spans="1:11" x14ac:dyDescent="0.35">
      <c r="A1800" t="s">
        <v>1062</v>
      </c>
      <c r="B1800" t="s">
        <v>2141</v>
      </c>
      <c r="D1800" s="4">
        <v>621326</v>
      </c>
      <c r="E1800" s="4">
        <v>909554</v>
      </c>
      <c r="F1800" s="4">
        <v>126961</v>
      </c>
      <c r="G1800" s="4">
        <v>16982</v>
      </c>
      <c r="H1800" s="4">
        <v>91099</v>
      </c>
      <c r="I1800" s="4">
        <v>1765922</v>
      </c>
      <c r="J1800" s="4">
        <v>1530880</v>
      </c>
      <c r="K1800" s="4">
        <v>621326</v>
      </c>
    </row>
    <row r="1801" spans="1:11" x14ac:dyDescent="0.35">
      <c r="A1801" t="s">
        <v>1062</v>
      </c>
      <c r="B1801" t="s">
        <v>2156</v>
      </c>
      <c r="D1801" s="4">
        <v>4573531</v>
      </c>
      <c r="E1801" s="4">
        <v>4434</v>
      </c>
      <c r="F1801" s="4">
        <v>4500</v>
      </c>
      <c r="H1801" s="4">
        <v>2325331</v>
      </c>
      <c r="I1801" s="4">
        <v>6907796</v>
      </c>
      <c r="J1801" s="4">
        <v>4577965</v>
      </c>
      <c r="K1801" s="4">
        <v>4573531</v>
      </c>
    </row>
    <row r="1802" spans="1:11" x14ac:dyDescent="0.35">
      <c r="A1802" t="s">
        <v>1062</v>
      </c>
      <c r="B1802" t="s">
        <v>2163</v>
      </c>
      <c r="D1802" s="4">
        <v>551878</v>
      </c>
      <c r="I1802" s="4">
        <v>551878</v>
      </c>
      <c r="J1802" s="4">
        <v>551878</v>
      </c>
      <c r="K1802" s="4">
        <v>551878</v>
      </c>
    </row>
    <row r="1803" spans="1:11" x14ac:dyDescent="0.35">
      <c r="A1803" t="s">
        <v>1062</v>
      </c>
      <c r="B1803" t="s">
        <v>2165</v>
      </c>
      <c r="D1803" s="4">
        <v>4713</v>
      </c>
      <c r="I1803" s="4">
        <v>4713</v>
      </c>
      <c r="J1803" s="4">
        <v>4713</v>
      </c>
      <c r="K1803" s="4">
        <v>4713</v>
      </c>
    </row>
    <row r="1804" spans="1:11" x14ac:dyDescent="0.35">
      <c r="A1804" t="s">
        <v>1062</v>
      </c>
      <c r="B1804" t="s">
        <v>2169</v>
      </c>
      <c r="H1804" s="4">
        <v>55800</v>
      </c>
      <c r="I1804" s="4">
        <v>55800</v>
      </c>
      <c r="J1804">
        <v>0</v>
      </c>
      <c r="K1804" s="4">
        <v>0</v>
      </c>
    </row>
    <row r="1805" spans="1:11" x14ac:dyDescent="0.35">
      <c r="A1805" t="s">
        <v>1062</v>
      </c>
      <c r="B1805" t="s">
        <v>2170</v>
      </c>
      <c r="D1805" s="4">
        <v>15901467</v>
      </c>
      <c r="E1805" s="4">
        <v>1677606</v>
      </c>
      <c r="F1805" s="4">
        <v>5555866</v>
      </c>
      <c r="G1805" s="4">
        <v>16982</v>
      </c>
      <c r="H1805" s="4">
        <v>2537480</v>
      </c>
      <c r="I1805" s="4">
        <v>25689401</v>
      </c>
      <c r="J1805" s="4">
        <v>17579073</v>
      </c>
      <c r="K1805" s="4">
        <v>15901467</v>
      </c>
    </row>
    <row r="1806" spans="1:11" x14ac:dyDescent="0.35">
      <c r="A1806" t="s">
        <v>1065</v>
      </c>
      <c r="B1806" t="s">
        <v>2121</v>
      </c>
      <c r="D1806" s="4">
        <v>6445833</v>
      </c>
      <c r="F1806" s="4">
        <v>2819600</v>
      </c>
      <c r="H1806" s="4">
        <v>55350</v>
      </c>
      <c r="I1806" s="4">
        <v>9320783</v>
      </c>
      <c r="J1806" s="4">
        <v>6445833</v>
      </c>
      <c r="K1806" s="4">
        <v>6445833</v>
      </c>
    </row>
    <row r="1807" spans="1:11" x14ac:dyDescent="0.35">
      <c r="A1807" t="s">
        <v>1065</v>
      </c>
      <c r="B1807" t="s">
        <v>2125</v>
      </c>
      <c r="D1807" s="4">
        <v>5191218</v>
      </c>
      <c r="F1807" s="4">
        <v>1414157</v>
      </c>
      <c r="G1807" s="4">
        <v>560000</v>
      </c>
      <c r="H1807" s="4">
        <v>2582358</v>
      </c>
      <c r="I1807" s="4">
        <v>9747733</v>
      </c>
      <c r="J1807" s="4">
        <v>5191218</v>
      </c>
      <c r="K1807" s="4">
        <v>5191218</v>
      </c>
    </row>
    <row r="1808" spans="1:11" x14ac:dyDescent="0.35">
      <c r="A1808" t="s">
        <v>1065</v>
      </c>
      <c r="B1808" t="s">
        <v>2127</v>
      </c>
      <c r="H1808" s="4">
        <v>1665495</v>
      </c>
      <c r="I1808" s="4">
        <v>1665495</v>
      </c>
      <c r="J1808">
        <v>0</v>
      </c>
      <c r="K1808" s="4">
        <v>0</v>
      </c>
    </row>
    <row r="1809" spans="1:11" x14ac:dyDescent="0.35">
      <c r="A1809" t="s">
        <v>1065</v>
      </c>
      <c r="B1809" t="s">
        <v>2141</v>
      </c>
      <c r="D1809" s="4">
        <v>1005570</v>
      </c>
      <c r="E1809" s="4">
        <v>231018</v>
      </c>
      <c r="F1809" s="4">
        <v>114901</v>
      </c>
      <c r="H1809" s="4">
        <v>181061</v>
      </c>
      <c r="I1809" s="4">
        <v>1532550</v>
      </c>
      <c r="J1809" s="4">
        <v>1236588</v>
      </c>
      <c r="K1809" s="4">
        <v>1005570</v>
      </c>
    </row>
    <row r="1810" spans="1:11" x14ac:dyDescent="0.35">
      <c r="A1810" t="s">
        <v>1065</v>
      </c>
      <c r="B1810" t="s">
        <v>2156</v>
      </c>
      <c r="D1810" s="4">
        <v>4690711</v>
      </c>
      <c r="E1810" s="4">
        <v>18600</v>
      </c>
      <c r="F1810" s="4">
        <v>82845</v>
      </c>
      <c r="G1810" s="4">
        <v>314787</v>
      </c>
      <c r="H1810" s="4">
        <v>1186709</v>
      </c>
      <c r="I1810" s="4">
        <v>6293653</v>
      </c>
      <c r="J1810" s="4">
        <v>4709311</v>
      </c>
      <c r="K1810" s="4">
        <v>4690711</v>
      </c>
    </row>
    <row r="1811" spans="1:11" x14ac:dyDescent="0.35">
      <c r="A1811" t="s">
        <v>1065</v>
      </c>
      <c r="B1811" t="s">
        <v>2163</v>
      </c>
      <c r="D1811" s="4">
        <v>423210</v>
      </c>
      <c r="E1811" s="4">
        <v>53369</v>
      </c>
      <c r="I1811" s="4">
        <v>476579</v>
      </c>
      <c r="J1811" s="4">
        <v>476579</v>
      </c>
      <c r="K1811" s="4">
        <v>423210</v>
      </c>
    </row>
    <row r="1812" spans="1:11" x14ac:dyDescent="0.35">
      <c r="A1812" t="s">
        <v>1065</v>
      </c>
      <c r="B1812" t="s">
        <v>2165</v>
      </c>
      <c r="D1812" s="4">
        <v>23566</v>
      </c>
      <c r="I1812" s="4">
        <v>23566</v>
      </c>
      <c r="J1812" s="4">
        <v>23566</v>
      </c>
      <c r="K1812" s="4">
        <v>23566</v>
      </c>
    </row>
    <row r="1813" spans="1:11" x14ac:dyDescent="0.35">
      <c r="A1813" t="s">
        <v>1065</v>
      </c>
      <c r="B1813" t="s">
        <v>2169</v>
      </c>
      <c r="G1813" s="4">
        <v>297000</v>
      </c>
      <c r="H1813" s="4">
        <v>76800</v>
      </c>
      <c r="I1813" s="4">
        <v>373800</v>
      </c>
      <c r="J1813">
        <v>0</v>
      </c>
      <c r="K1813" s="4">
        <v>0</v>
      </c>
    </row>
    <row r="1814" spans="1:11" x14ac:dyDescent="0.35">
      <c r="A1814" t="s">
        <v>1065</v>
      </c>
      <c r="B1814" t="s">
        <v>2170</v>
      </c>
      <c r="D1814" s="4">
        <v>17780109</v>
      </c>
      <c r="E1814" s="4">
        <v>302987</v>
      </c>
      <c r="F1814" s="4">
        <v>4431503</v>
      </c>
      <c r="G1814" s="4">
        <v>1171787</v>
      </c>
      <c r="H1814" s="4">
        <v>5747772</v>
      </c>
      <c r="I1814" s="4">
        <v>29434159</v>
      </c>
      <c r="J1814" s="4">
        <v>18083096</v>
      </c>
      <c r="K1814" s="4">
        <v>17780109</v>
      </c>
    </row>
    <row r="1815" spans="1:11" x14ac:dyDescent="0.35">
      <c r="A1815" t="s">
        <v>1069</v>
      </c>
      <c r="B1815" t="s">
        <v>2121</v>
      </c>
      <c r="D1815" s="4">
        <v>10076235</v>
      </c>
      <c r="E1815" s="4">
        <v>32850</v>
      </c>
      <c r="F1815" s="4">
        <v>4238549</v>
      </c>
      <c r="H1815" s="4">
        <v>87300</v>
      </c>
      <c r="I1815" s="4">
        <v>14434934</v>
      </c>
      <c r="J1815" s="4">
        <v>10109085</v>
      </c>
      <c r="K1815" s="4">
        <v>10076235</v>
      </c>
    </row>
    <row r="1816" spans="1:11" x14ac:dyDescent="0.35">
      <c r="A1816" t="s">
        <v>1069</v>
      </c>
      <c r="B1816" t="s">
        <v>2125</v>
      </c>
      <c r="D1816" s="4">
        <v>16538391</v>
      </c>
      <c r="E1816" s="4">
        <v>16279</v>
      </c>
      <c r="F1816" s="4">
        <v>2335135</v>
      </c>
      <c r="I1816" s="4">
        <v>18889805</v>
      </c>
      <c r="J1816" s="4">
        <v>16554670</v>
      </c>
      <c r="K1816" s="4">
        <v>16538391</v>
      </c>
    </row>
    <row r="1817" spans="1:11" x14ac:dyDescent="0.35">
      <c r="A1817" t="s">
        <v>1069</v>
      </c>
      <c r="B1817" t="s">
        <v>2141</v>
      </c>
      <c r="D1817" s="4">
        <v>1463783</v>
      </c>
      <c r="E1817" s="4">
        <v>144435</v>
      </c>
      <c r="F1817" s="4">
        <v>2844883</v>
      </c>
      <c r="G1817" s="4">
        <v>223471</v>
      </c>
      <c r="H1817" s="4">
        <v>152940</v>
      </c>
      <c r="I1817" s="4">
        <v>4829513</v>
      </c>
      <c r="J1817" s="4">
        <v>1608218</v>
      </c>
      <c r="K1817" s="4">
        <v>1463783</v>
      </c>
    </row>
    <row r="1818" spans="1:11" x14ac:dyDescent="0.35">
      <c r="A1818" t="s">
        <v>1069</v>
      </c>
      <c r="B1818" t="s">
        <v>2156</v>
      </c>
      <c r="D1818" s="4">
        <v>1232689</v>
      </c>
      <c r="E1818" s="4">
        <v>59000</v>
      </c>
      <c r="F1818" s="4">
        <v>139595</v>
      </c>
      <c r="G1818" s="4">
        <v>104500</v>
      </c>
      <c r="H1818" s="4">
        <v>3264209</v>
      </c>
      <c r="I1818" s="4">
        <v>4799992</v>
      </c>
      <c r="J1818" s="4">
        <v>1291689</v>
      </c>
      <c r="K1818" s="4">
        <v>1232689</v>
      </c>
    </row>
    <row r="1819" spans="1:11" x14ac:dyDescent="0.35">
      <c r="A1819" t="s">
        <v>1069</v>
      </c>
      <c r="B1819" t="s">
        <v>2163</v>
      </c>
      <c r="D1819" s="4">
        <v>736883</v>
      </c>
      <c r="E1819" s="4">
        <v>88031</v>
      </c>
      <c r="I1819" s="4">
        <v>824914</v>
      </c>
      <c r="J1819" s="4">
        <v>824914</v>
      </c>
      <c r="K1819" s="4">
        <v>736883</v>
      </c>
    </row>
    <row r="1820" spans="1:11" x14ac:dyDescent="0.35">
      <c r="A1820" t="s">
        <v>1069</v>
      </c>
      <c r="B1820" t="s">
        <v>2169</v>
      </c>
      <c r="H1820" s="4">
        <v>1336500</v>
      </c>
      <c r="I1820" s="4">
        <v>1336500</v>
      </c>
      <c r="J1820">
        <v>0</v>
      </c>
      <c r="K1820" s="4">
        <v>0</v>
      </c>
    </row>
    <row r="1821" spans="1:11" x14ac:dyDescent="0.35">
      <c r="A1821" t="s">
        <v>1069</v>
      </c>
      <c r="B1821" t="s">
        <v>2170</v>
      </c>
      <c r="D1821" s="4">
        <v>30047981</v>
      </c>
      <c r="E1821" s="4">
        <v>340595</v>
      </c>
      <c r="F1821" s="4">
        <v>9558161</v>
      </c>
      <c r="G1821" s="4">
        <v>327971</v>
      </c>
      <c r="H1821" s="4">
        <v>4840949</v>
      </c>
      <c r="I1821" s="4">
        <v>45115658</v>
      </c>
      <c r="J1821" s="4">
        <v>30388576</v>
      </c>
      <c r="K1821" s="4">
        <v>30047981</v>
      </c>
    </row>
    <row r="1822" spans="1:11" x14ac:dyDescent="0.35">
      <c r="A1822" t="s">
        <v>1071</v>
      </c>
      <c r="B1822" t="s">
        <v>2121</v>
      </c>
      <c r="D1822" s="4">
        <v>58871130</v>
      </c>
      <c r="F1822" s="4">
        <v>21865200</v>
      </c>
      <c r="H1822" s="4">
        <v>438300</v>
      </c>
      <c r="I1822" s="4">
        <v>81174630</v>
      </c>
      <c r="J1822" s="4">
        <v>58871130</v>
      </c>
      <c r="K1822" s="4">
        <v>58871130</v>
      </c>
    </row>
    <row r="1823" spans="1:11" x14ac:dyDescent="0.35">
      <c r="A1823" t="s">
        <v>1071</v>
      </c>
      <c r="B1823" t="s">
        <v>2125</v>
      </c>
      <c r="D1823" s="4">
        <v>46240013</v>
      </c>
      <c r="E1823" s="4">
        <v>384067</v>
      </c>
      <c r="F1823" s="4">
        <v>1557191</v>
      </c>
      <c r="H1823" s="4">
        <v>2601742</v>
      </c>
      <c r="I1823" s="4">
        <v>50783013</v>
      </c>
      <c r="J1823" s="4">
        <v>46624080</v>
      </c>
      <c r="K1823" s="4">
        <v>46240013</v>
      </c>
    </row>
    <row r="1824" spans="1:11" x14ac:dyDescent="0.35">
      <c r="A1824" t="s">
        <v>1071</v>
      </c>
      <c r="B1824" t="s">
        <v>2127</v>
      </c>
      <c r="E1824" s="4">
        <v>18632220</v>
      </c>
      <c r="I1824" s="4">
        <v>18632220</v>
      </c>
      <c r="J1824">
        <v>18632220</v>
      </c>
      <c r="K1824" s="4">
        <v>0</v>
      </c>
    </row>
    <row r="1825" spans="1:11" x14ac:dyDescent="0.35">
      <c r="A1825" t="s">
        <v>1071</v>
      </c>
      <c r="B1825" t="s">
        <v>2141</v>
      </c>
      <c r="D1825" s="4">
        <v>3514365</v>
      </c>
      <c r="E1825" s="4">
        <v>1706287</v>
      </c>
      <c r="F1825" s="4">
        <v>73082</v>
      </c>
      <c r="G1825" s="4">
        <v>385722</v>
      </c>
      <c r="H1825" s="4">
        <v>7085746</v>
      </c>
      <c r="I1825" s="4">
        <v>12765202</v>
      </c>
      <c r="J1825" s="4">
        <v>5220652</v>
      </c>
      <c r="K1825" s="4">
        <v>3514365</v>
      </c>
    </row>
    <row r="1826" spans="1:11" x14ac:dyDescent="0.35">
      <c r="A1826" t="s">
        <v>1071</v>
      </c>
      <c r="B1826" t="s">
        <v>2156</v>
      </c>
      <c r="D1826" s="4">
        <v>3119494</v>
      </c>
      <c r="E1826" s="4">
        <v>11100902</v>
      </c>
      <c r="F1826" s="4">
        <v>88473</v>
      </c>
      <c r="G1826" s="4">
        <v>6983702</v>
      </c>
      <c r="H1826" s="4">
        <v>5069865</v>
      </c>
      <c r="I1826" s="4">
        <v>26362435</v>
      </c>
      <c r="J1826" s="4">
        <v>14220396</v>
      </c>
      <c r="K1826" s="4">
        <v>3119494</v>
      </c>
    </row>
    <row r="1827" spans="1:11" x14ac:dyDescent="0.35">
      <c r="A1827" t="s">
        <v>1071</v>
      </c>
      <c r="B1827" t="s">
        <v>2163</v>
      </c>
      <c r="D1827" s="4">
        <v>4773289</v>
      </c>
      <c r="F1827" s="4">
        <v>361477</v>
      </c>
      <c r="I1827" s="4">
        <v>5134766</v>
      </c>
      <c r="J1827" s="4">
        <v>4773289</v>
      </c>
      <c r="K1827" s="4">
        <v>4773289</v>
      </c>
    </row>
    <row r="1828" spans="1:11" x14ac:dyDescent="0.35">
      <c r="A1828" t="s">
        <v>1071</v>
      </c>
      <c r="B1828" t="s">
        <v>2165</v>
      </c>
      <c r="D1828" s="4">
        <v>122543</v>
      </c>
      <c r="I1828" s="4">
        <v>122543</v>
      </c>
      <c r="J1828" s="4">
        <v>122543</v>
      </c>
      <c r="K1828" s="4">
        <v>122543</v>
      </c>
    </row>
    <row r="1829" spans="1:11" x14ac:dyDescent="0.35">
      <c r="A1829" t="s">
        <v>1071</v>
      </c>
      <c r="B1829" t="s">
        <v>2169</v>
      </c>
      <c r="D1829" s="4">
        <v>257602</v>
      </c>
      <c r="E1829" s="4">
        <v>4920000</v>
      </c>
      <c r="G1829" s="4">
        <v>960000</v>
      </c>
      <c r="I1829" s="4">
        <v>6137602</v>
      </c>
      <c r="J1829" s="4">
        <v>5177602</v>
      </c>
      <c r="K1829" s="4">
        <v>257602</v>
      </c>
    </row>
    <row r="1830" spans="1:11" x14ac:dyDescent="0.35">
      <c r="A1830" t="s">
        <v>1071</v>
      </c>
      <c r="B1830" t="s">
        <v>2170</v>
      </c>
      <c r="D1830" s="4">
        <v>116898436</v>
      </c>
      <c r="E1830" s="4">
        <v>36743476</v>
      </c>
      <c r="F1830" s="4">
        <v>23945424</v>
      </c>
      <c r="G1830" s="4">
        <v>8329424</v>
      </c>
      <c r="H1830" s="4">
        <v>15195652</v>
      </c>
      <c r="I1830" s="4">
        <v>201112411</v>
      </c>
      <c r="J1830" s="4">
        <v>153641912</v>
      </c>
      <c r="K1830" s="4">
        <v>116898436</v>
      </c>
    </row>
    <row r="1831" spans="1:11" x14ac:dyDescent="0.35">
      <c r="A1831" t="s">
        <v>1076</v>
      </c>
      <c r="B1831" t="s">
        <v>2121</v>
      </c>
      <c r="D1831" s="4">
        <v>127165643</v>
      </c>
      <c r="E1831" s="4">
        <v>4535721</v>
      </c>
      <c r="F1831" s="4">
        <v>42613200</v>
      </c>
      <c r="H1831" s="4">
        <v>223650</v>
      </c>
      <c r="I1831" s="4">
        <v>174538214</v>
      </c>
      <c r="J1831" s="4">
        <v>131701364</v>
      </c>
      <c r="K1831" s="4">
        <v>127165643</v>
      </c>
    </row>
    <row r="1832" spans="1:11" x14ac:dyDescent="0.35">
      <c r="A1832" t="s">
        <v>1076</v>
      </c>
      <c r="B1832" t="s">
        <v>2125</v>
      </c>
      <c r="D1832" s="4">
        <v>114986973</v>
      </c>
      <c r="E1832" s="4">
        <v>23243</v>
      </c>
      <c r="F1832" s="4">
        <v>2387027</v>
      </c>
      <c r="I1832" s="4">
        <v>117397244</v>
      </c>
      <c r="J1832" s="4">
        <v>115010216</v>
      </c>
      <c r="K1832" s="4">
        <v>114986973</v>
      </c>
    </row>
    <row r="1833" spans="1:11" x14ac:dyDescent="0.35">
      <c r="A1833" t="s">
        <v>1076</v>
      </c>
      <c r="B1833" t="s">
        <v>2127</v>
      </c>
      <c r="D1833" s="4">
        <v>26410</v>
      </c>
      <c r="F1833" s="4">
        <v>28800000</v>
      </c>
      <c r="G1833" s="4">
        <v>800000</v>
      </c>
      <c r="I1833" s="4">
        <v>29626410</v>
      </c>
      <c r="J1833" s="4">
        <v>26410</v>
      </c>
      <c r="K1833" s="4">
        <v>26410</v>
      </c>
    </row>
    <row r="1834" spans="1:11" x14ac:dyDescent="0.35">
      <c r="A1834" t="s">
        <v>1076</v>
      </c>
      <c r="B1834" t="s">
        <v>2141</v>
      </c>
      <c r="D1834" s="4">
        <v>13633241</v>
      </c>
      <c r="E1834" s="4">
        <v>1467662</v>
      </c>
      <c r="F1834" s="4">
        <v>379236</v>
      </c>
      <c r="G1834" s="4">
        <v>894453</v>
      </c>
      <c r="H1834" s="4">
        <v>2842058</v>
      </c>
      <c r="I1834" s="4">
        <v>19216651</v>
      </c>
      <c r="J1834" s="4">
        <v>15100903</v>
      </c>
      <c r="K1834" s="4">
        <v>13633241</v>
      </c>
    </row>
    <row r="1835" spans="1:11" x14ac:dyDescent="0.35">
      <c r="A1835" t="s">
        <v>1076</v>
      </c>
      <c r="B1835" t="s">
        <v>2156</v>
      </c>
      <c r="D1835" s="4">
        <v>13244304</v>
      </c>
      <c r="E1835" s="4">
        <v>15166306</v>
      </c>
      <c r="F1835" s="4">
        <v>18947</v>
      </c>
      <c r="G1835" s="4">
        <v>10120086</v>
      </c>
      <c r="H1835" s="4">
        <v>7453585</v>
      </c>
      <c r="I1835" s="4">
        <v>46003227</v>
      </c>
      <c r="J1835" s="4">
        <v>28410610</v>
      </c>
      <c r="K1835" s="4">
        <v>13244304</v>
      </c>
    </row>
    <row r="1836" spans="1:11" x14ac:dyDescent="0.35">
      <c r="A1836" t="s">
        <v>1076</v>
      </c>
      <c r="B1836" t="s">
        <v>2163</v>
      </c>
      <c r="D1836" s="4">
        <v>9861893</v>
      </c>
      <c r="I1836" s="4">
        <v>9861893</v>
      </c>
      <c r="J1836" s="4">
        <v>9861893</v>
      </c>
      <c r="K1836" s="4">
        <v>9861893</v>
      </c>
    </row>
    <row r="1837" spans="1:11" x14ac:dyDescent="0.35">
      <c r="A1837" t="s">
        <v>1076</v>
      </c>
      <c r="B1837" t="s">
        <v>2165</v>
      </c>
      <c r="D1837" s="4">
        <v>6986</v>
      </c>
      <c r="F1837" s="4">
        <v>226234</v>
      </c>
      <c r="I1837" s="4">
        <v>233220</v>
      </c>
      <c r="J1837" s="4">
        <v>6986</v>
      </c>
      <c r="K1837" s="4">
        <v>6986</v>
      </c>
    </row>
    <row r="1838" spans="1:11" x14ac:dyDescent="0.35">
      <c r="A1838" t="s">
        <v>1076</v>
      </c>
      <c r="B1838" t="s">
        <v>2169</v>
      </c>
      <c r="E1838" s="4">
        <v>5486250</v>
      </c>
      <c r="F1838" s="4">
        <v>500000</v>
      </c>
      <c r="G1838" s="4">
        <v>768000</v>
      </c>
      <c r="I1838" s="4">
        <v>6754250</v>
      </c>
      <c r="J1838">
        <v>5486250</v>
      </c>
      <c r="K1838" s="4">
        <v>0</v>
      </c>
    </row>
    <row r="1839" spans="1:11" x14ac:dyDescent="0.35">
      <c r="A1839" t="s">
        <v>1076</v>
      </c>
      <c r="B1839" t="s">
        <v>2170</v>
      </c>
      <c r="D1839" s="4">
        <v>278925450</v>
      </c>
      <c r="E1839" s="4">
        <v>26679182</v>
      </c>
      <c r="F1839" s="4">
        <v>74924644</v>
      </c>
      <c r="G1839" s="4">
        <v>12582539</v>
      </c>
      <c r="H1839" s="4">
        <v>10519293</v>
      </c>
      <c r="I1839" s="4">
        <v>403631108</v>
      </c>
      <c r="J1839" s="4">
        <v>305604632</v>
      </c>
      <c r="K1839" s="4">
        <v>278925450</v>
      </c>
    </row>
    <row r="1840" spans="1:11" x14ac:dyDescent="0.35">
      <c r="A1840" t="s">
        <v>1081</v>
      </c>
      <c r="B1840" t="s">
        <v>2121</v>
      </c>
      <c r="D1840" s="4">
        <v>67879427</v>
      </c>
      <c r="E1840" s="4">
        <v>20552179</v>
      </c>
      <c r="F1840" s="4">
        <v>30203742</v>
      </c>
      <c r="H1840" s="4">
        <v>809550</v>
      </c>
      <c r="I1840" s="4">
        <v>119444897</v>
      </c>
      <c r="J1840" s="4">
        <v>88431606</v>
      </c>
      <c r="K1840" s="4">
        <v>67879427</v>
      </c>
    </row>
    <row r="1841" spans="1:11" x14ac:dyDescent="0.35">
      <c r="A1841" t="s">
        <v>1081</v>
      </c>
      <c r="B1841" t="s">
        <v>2125</v>
      </c>
      <c r="D1841" s="4">
        <v>106462988</v>
      </c>
      <c r="E1841" s="4">
        <v>362373</v>
      </c>
      <c r="F1841" s="4">
        <v>3060138</v>
      </c>
      <c r="G1841" s="4">
        <v>562703</v>
      </c>
      <c r="H1841" s="4">
        <v>144602</v>
      </c>
      <c r="I1841" s="4">
        <v>110592803</v>
      </c>
      <c r="J1841" s="4">
        <v>106825361</v>
      </c>
      <c r="K1841" s="4">
        <v>106462988</v>
      </c>
    </row>
    <row r="1842" spans="1:11" x14ac:dyDescent="0.35">
      <c r="A1842" t="s">
        <v>1081</v>
      </c>
      <c r="B1842" t="s">
        <v>2127</v>
      </c>
      <c r="D1842" s="4">
        <v>234520</v>
      </c>
      <c r="F1842" s="4">
        <v>30400000</v>
      </c>
      <c r="I1842" s="4">
        <v>30634520</v>
      </c>
      <c r="J1842" s="4">
        <v>234520</v>
      </c>
      <c r="K1842" s="4">
        <v>234520</v>
      </c>
    </row>
    <row r="1843" spans="1:11" x14ac:dyDescent="0.35">
      <c r="A1843" t="s">
        <v>1081</v>
      </c>
      <c r="B1843" t="s">
        <v>2141</v>
      </c>
      <c r="D1843" s="4">
        <v>4529609</v>
      </c>
      <c r="E1843" s="4">
        <v>11966438</v>
      </c>
      <c r="F1843" s="4">
        <v>3331849</v>
      </c>
      <c r="H1843" s="4">
        <v>917582</v>
      </c>
      <c r="I1843" s="4">
        <v>20745478</v>
      </c>
      <c r="J1843" s="4">
        <v>16496047</v>
      </c>
      <c r="K1843" s="4">
        <v>4529609</v>
      </c>
    </row>
    <row r="1844" spans="1:11" x14ac:dyDescent="0.35">
      <c r="A1844" t="s">
        <v>1081</v>
      </c>
      <c r="B1844" t="s">
        <v>2156</v>
      </c>
      <c r="D1844" s="4">
        <v>18477486</v>
      </c>
      <c r="E1844" s="4">
        <v>13474268</v>
      </c>
      <c r="F1844" s="4">
        <v>11158</v>
      </c>
      <c r="G1844" s="4">
        <v>11444480</v>
      </c>
      <c r="H1844" s="4">
        <v>4409020</v>
      </c>
      <c r="I1844" s="4">
        <v>47816412</v>
      </c>
      <c r="J1844" s="4">
        <v>31951754</v>
      </c>
      <c r="K1844" s="4">
        <v>18477486</v>
      </c>
    </row>
    <row r="1845" spans="1:11" x14ac:dyDescent="0.35">
      <c r="A1845" t="s">
        <v>1081</v>
      </c>
      <c r="B1845" t="s">
        <v>2163</v>
      </c>
      <c r="D1845" s="4">
        <v>14939663</v>
      </c>
      <c r="F1845" s="4">
        <v>617592</v>
      </c>
      <c r="I1845" s="4">
        <v>15557255</v>
      </c>
      <c r="J1845" s="4">
        <v>14939663</v>
      </c>
      <c r="K1845" s="4">
        <v>14939663</v>
      </c>
    </row>
    <row r="1846" spans="1:11" x14ac:dyDescent="0.35">
      <c r="A1846" t="s">
        <v>1081</v>
      </c>
      <c r="B1846" t="s">
        <v>2165</v>
      </c>
      <c r="D1846" s="4">
        <v>278079</v>
      </c>
      <c r="I1846" s="4">
        <v>278079</v>
      </c>
      <c r="J1846" s="4">
        <v>278079</v>
      </c>
      <c r="K1846" s="4">
        <v>278079</v>
      </c>
    </row>
    <row r="1847" spans="1:11" x14ac:dyDescent="0.35">
      <c r="A1847" t="s">
        <v>1081</v>
      </c>
      <c r="B1847" t="s">
        <v>2169</v>
      </c>
      <c r="D1847" s="4">
        <v>1314489</v>
      </c>
      <c r="E1847" s="4">
        <v>7687500</v>
      </c>
      <c r="G1847" s="4">
        <v>720000</v>
      </c>
      <c r="I1847" s="4">
        <v>9721989</v>
      </c>
      <c r="J1847" s="4">
        <v>9001989</v>
      </c>
      <c r="K1847" s="4">
        <v>1314489</v>
      </c>
    </row>
    <row r="1848" spans="1:11" x14ac:dyDescent="0.35">
      <c r="A1848" t="s">
        <v>1081</v>
      </c>
      <c r="B1848" t="s">
        <v>2170</v>
      </c>
      <c r="D1848" s="4">
        <v>214116261</v>
      </c>
      <c r="E1848" s="4">
        <v>54042758</v>
      </c>
      <c r="F1848" s="4">
        <v>67624479</v>
      </c>
      <c r="G1848" s="4">
        <v>12727183</v>
      </c>
      <c r="H1848" s="4">
        <v>6280754</v>
      </c>
      <c r="I1848" s="4">
        <v>354791434</v>
      </c>
      <c r="J1848" s="4">
        <v>268159019</v>
      </c>
      <c r="K1848" s="4">
        <v>214116261</v>
      </c>
    </row>
    <row r="1849" spans="1:11" x14ac:dyDescent="0.35">
      <c r="A1849" t="s">
        <v>1086</v>
      </c>
      <c r="B1849" t="s">
        <v>2121</v>
      </c>
      <c r="D1849" s="4">
        <v>16678904</v>
      </c>
      <c r="E1849" s="4">
        <v>2827695</v>
      </c>
      <c r="F1849" s="4">
        <v>9714049</v>
      </c>
      <c r="G1849" s="4">
        <v>860583</v>
      </c>
      <c r="H1849" s="4">
        <v>450574</v>
      </c>
      <c r="I1849" s="4">
        <v>30531805</v>
      </c>
      <c r="J1849" s="4">
        <v>19506599</v>
      </c>
      <c r="K1849" s="4">
        <v>16678904</v>
      </c>
    </row>
    <row r="1850" spans="1:11" x14ac:dyDescent="0.35">
      <c r="A1850" t="s">
        <v>1086</v>
      </c>
      <c r="B1850" t="s">
        <v>2125</v>
      </c>
      <c r="D1850" s="4">
        <v>18693895</v>
      </c>
      <c r="E1850" s="4">
        <v>880000</v>
      </c>
      <c r="F1850" s="4">
        <v>675676</v>
      </c>
      <c r="I1850" s="4">
        <v>20249571</v>
      </c>
      <c r="J1850" s="4">
        <v>19573895</v>
      </c>
      <c r="K1850" s="4">
        <v>18693895</v>
      </c>
    </row>
    <row r="1851" spans="1:11" x14ac:dyDescent="0.35">
      <c r="A1851" t="s">
        <v>1086</v>
      </c>
      <c r="B1851" t="s">
        <v>2127</v>
      </c>
      <c r="G1851" s="4">
        <v>4800000</v>
      </c>
      <c r="I1851" s="4">
        <v>4800000</v>
      </c>
      <c r="J1851">
        <v>0</v>
      </c>
      <c r="K1851" s="4">
        <v>0</v>
      </c>
    </row>
    <row r="1852" spans="1:11" x14ac:dyDescent="0.35">
      <c r="A1852" t="s">
        <v>1086</v>
      </c>
      <c r="B1852" t="s">
        <v>2141</v>
      </c>
      <c r="D1852" s="4">
        <v>1652167</v>
      </c>
      <c r="E1852" s="4">
        <v>1112703</v>
      </c>
      <c r="F1852" s="4">
        <v>138895</v>
      </c>
      <c r="G1852" s="4">
        <v>372043</v>
      </c>
      <c r="H1852" s="4">
        <v>208706</v>
      </c>
      <c r="I1852" s="4">
        <v>3484513</v>
      </c>
      <c r="J1852" s="4">
        <v>2764870</v>
      </c>
      <c r="K1852" s="4">
        <v>1652167</v>
      </c>
    </row>
    <row r="1853" spans="1:11" x14ac:dyDescent="0.35">
      <c r="A1853" t="s">
        <v>1086</v>
      </c>
      <c r="B1853" t="s">
        <v>2156</v>
      </c>
      <c r="D1853" s="4">
        <v>2054800</v>
      </c>
      <c r="E1853" s="4">
        <v>283857</v>
      </c>
      <c r="F1853" s="4">
        <v>5259</v>
      </c>
      <c r="G1853" s="4">
        <v>4445701</v>
      </c>
      <c r="H1853" s="4">
        <v>7981105</v>
      </c>
      <c r="I1853" s="4">
        <v>14770721</v>
      </c>
      <c r="J1853" s="4">
        <v>2338657</v>
      </c>
      <c r="K1853" s="4">
        <v>2054800</v>
      </c>
    </row>
    <row r="1854" spans="1:11" x14ac:dyDescent="0.35">
      <c r="A1854" t="s">
        <v>1086</v>
      </c>
      <c r="B1854" t="s">
        <v>2163</v>
      </c>
      <c r="D1854" s="4">
        <v>3278985</v>
      </c>
      <c r="F1854" s="4">
        <v>117191</v>
      </c>
      <c r="I1854" s="4">
        <v>3396176</v>
      </c>
      <c r="J1854" s="4">
        <v>3278985</v>
      </c>
      <c r="K1854" s="4">
        <v>3278985</v>
      </c>
    </row>
    <row r="1855" spans="1:11" x14ac:dyDescent="0.35">
      <c r="A1855" t="s">
        <v>1086</v>
      </c>
      <c r="B1855" t="s">
        <v>2165</v>
      </c>
      <c r="D1855" s="4">
        <v>278079</v>
      </c>
      <c r="I1855" s="4">
        <v>278079</v>
      </c>
      <c r="J1855" s="4">
        <v>278079</v>
      </c>
      <c r="K1855" s="4">
        <v>278079</v>
      </c>
    </row>
    <row r="1856" spans="1:11" x14ac:dyDescent="0.35">
      <c r="A1856" t="s">
        <v>1086</v>
      </c>
      <c r="B1856" t="s">
        <v>2169</v>
      </c>
      <c r="H1856" s="4">
        <v>2010000</v>
      </c>
      <c r="I1856" s="4">
        <v>2010000</v>
      </c>
      <c r="J1856">
        <v>0</v>
      </c>
      <c r="K1856" s="4">
        <v>0</v>
      </c>
    </row>
    <row r="1857" spans="1:11" x14ac:dyDescent="0.35">
      <c r="A1857" t="s">
        <v>1086</v>
      </c>
      <c r="B1857" t="s">
        <v>2170</v>
      </c>
      <c r="D1857" s="4">
        <v>42636829</v>
      </c>
      <c r="E1857" s="4">
        <v>5104255</v>
      </c>
      <c r="F1857" s="4">
        <v>10651070</v>
      </c>
      <c r="G1857" s="4">
        <v>10478326</v>
      </c>
      <c r="H1857" s="4">
        <v>10650385</v>
      </c>
      <c r="I1857" s="4">
        <v>79520865</v>
      </c>
      <c r="J1857" s="4">
        <v>47741084</v>
      </c>
      <c r="K1857" s="4">
        <v>42636829</v>
      </c>
    </row>
    <row r="1858" spans="1:11" x14ac:dyDescent="0.35">
      <c r="A1858" t="s">
        <v>1090</v>
      </c>
      <c r="B1858" t="s">
        <v>2121</v>
      </c>
      <c r="D1858" s="4">
        <v>87707765</v>
      </c>
      <c r="E1858" s="4">
        <v>23650144</v>
      </c>
      <c r="F1858" s="4">
        <v>29209450</v>
      </c>
      <c r="G1858" s="4">
        <v>97650</v>
      </c>
      <c r="H1858" s="4">
        <v>568443</v>
      </c>
      <c r="I1858" s="4">
        <v>141233453</v>
      </c>
      <c r="J1858" s="4">
        <v>111357909</v>
      </c>
      <c r="K1858" s="4">
        <v>87707765</v>
      </c>
    </row>
    <row r="1859" spans="1:11" x14ac:dyDescent="0.35">
      <c r="A1859" t="s">
        <v>1090</v>
      </c>
      <c r="B1859" t="s">
        <v>2125</v>
      </c>
      <c r="D1859" s="4">
        <v>40503044</v>
      </c>
      <c r="E1859" s="4">
        <v>26647552</v>
      </c>
      <c r="F1859" s="4">
        <v>672193</v>
      </c>
      <c r="G1859" s="4">
        <v>472973</v>
      </c>
      <c r="H1859" s="4">
        <v>207000</v>
      </c>
      <c r="I1859" s="4">
        <v>68502762</v>
      </c>
      <c r="J1859" s="4">
        <v>67150596</v>
      </c>
      <c r="K1859" s="4">
        <v>40503044</v>
      </c>
    </row>
    <row r="1860" spans="1:11" x14ac:dyDescent="0.35">
      <c r="A1860" t="s">
        <v>1090</v>
      </c>
      <c r="B1860" t="s">
        <v>2127</v>
      </c>
      <c r="E1860" s="4">
        <v>800000</v>
      </c>
      <c r="F1860" s="4">
        <v>16800000</v>
      </c>
      <c r="I1860" s="4">
        <v>17600000</v>
      </c>
      <c r="J1860">
        <v>800000</v>
      </c>
      <c r="K1860" s="4">
        <v>0</v>
      </c>
    </row>
    <row r="1861" spans="1:11" x14ac:dyDescent="0.35">
      <c r="A1861" t="s">
        <v>1090</v>
      </c>
      <c r="B1861" t="s">
        <v>2141</v>
      </c>
      <c r="D1861" s="4">
        <v>9658393</v>
      </c>
      <c r="E1861" s="4">
        <v>2243171</v>
      </c>
      <c r="F1861" s="4">
        <v>762559</v>
      </c>
      <c r="G1861" s="4">
        <v>1565488</v>
      </c>
      <c r="H1861" s="4">
        <v>976177</v>
      </c>
      <c r="I1861" s="4">
        <v>15205787</v>
      </c>
      <c r="J1861" s="4">
        <v>11901564</v>
      </c>
      <c r="K1861" s="4">
        <v>9658393</v>
      </c>
    </row>
    <row r="1862" spans="1:11" x14ac:dyDescent="0.35">
      <c r="A1862" t="s">
        <v>1090</v>
      </c>
      <c r="B1862" t="s">
        <v>2156</v>
      </c>
      <c r="D1862" s="4">
        <v>14320473</v>
      </c>
      <c r="E1862" s="4">
        <v>16465223</v>
      </c>
      <c r="F1862" s="4">
        <v>691314</v>
      </c>
      <c r="G1862" s="4">
        <v>325056</v>
      </c>
      <c r="H1862" s="4">
        <v>13864943</v>
      </c>
      <c r="I1862" s="4">
        <v>45667009</v>
      </c>
      <c r="J1862" s="4">
        <v>30785696</v>
      </c>
      <c r="K1862" s="4">
        <v>14320473</v>
      </c>
    </row>
    <row r="1863" spans="1:11" x14ac:dyDescent="0.35">
      <c r="A1863" t="s">
        <v>1090</v>
      </c>
      <c r="B1863" t="s">
        <v>2163</v>
      </c>
      <c r="D1863" s="4">
        <v>12719987</v>
      </c>
      <c r="I1863" s="4">
        <v>12719987</v>
      </c>
      <c r="J1863" s="4">
        <v>12719987</v>
      </c>
      <c r="K1863" s="4">
        <v>12719987</v>
      </c>
    </row>
    <row r="1864" spans="1:11" x14ac:dyDescent="0.35">
      <c r="A1864" t="s">
        <v>1090</v>
      </c>
      <c r="B1864" t="s">
        <v>2165</v>
      </c>
      <c r="D1864" s="4">
        <v>344064</v>
      </c>
      <c r="I1864" s="4">
        <v>344064</v>
      </c>
      <c r="J1864" s="4">
        <v>344064</v>
      </c>
      <c r="K1864" s="4">
        <v>344064</v>
      </c>
    </row>
    <row r="1865" spans="1:11" x14ac:dyDescent="0.35">
      <c r="A1865" t="s">
        <v>1090</v>
      </c>
      <c r="B1865" t="s">
        <v>2169</v>
      </c>
      <c r="E1865" s="4">
        <v>10440000</v>
      </c>
      <c r="H1865" s="4">
        <v>2400000</v>
      </c>
      <c r="I1865" s="4">
        <v>12840000</v>
      </c>
      <c r="J1865">
        <v>10440000</v>
      </c>
      <c r="K1865" s="4">
        <v>0</v>
      </c>
    </row>
    <row r="1866" spans="1:11" x14ac:dyDescent="0.35">
      <c r="A1866" t="s">
        <v>1090</v>
      </c>
      <c r="B1866" t="s">
        <v>2170</v>
      </c>
      <c r="D1866" s="4">
        <v>165253726</v>
      </c>
      <c r="E1866" s="4">
        <v>80246090</v>
      </c>
      <c r="F1866" s="4">
        <v>48135516</v>
      </c>
      <c r="G1866" s="4">
        <v>2461167</v>
      </c>
      <c r="H1866" s="4">
        <v>18016563</v>
      </c>
      <c r="I1866" s="4">
        <v>314113062</v>
      </c>
      <c r="J1866" s="4">
        <v>245499816</v>
      </c>
      <c r="K1866" s="4">
        <v>165253726</v>
      </c>
    </row>
    <row r="1867" spans="1:11" x14ac:dyDescent="0.35">
      <c r="A1867" t="s">
        <v>1095</v>
      </c>
      <c r="B1867" t="s">
        <v>2121</v>
      </c>
      <c r="D1867" s="4">
        <v>124710336</v>
      </c>
      <c r="E1867" s="4">
        <v>24718349</v>
      </c>
      <c r="F1867" s="4">
        <v>11278400</v>
      </c>
      <c r="G1867" s="4">
        <v>1775510</v>
      </c>
      <c r="H1867" s="4">
        <v>6141506</v>
      </c>
      <c r="I1867" s="4">
        <v>168624101</v>
      </c>
      <c r="J1867" s="4">
        <v>149428685</v>
      </c>
      <c r="K1867" s="4">
        <v>124710336</v>
      </c>
    </row>
    <row r="1868" spans="1:11" x14ac:dyDescent="0.35">
      <c r="A1868" t="s">
        <v>1095</v>
      </c>
      <c r="B1868" t="s">
        <v>2125</v>
      </c>
      <c r="D1868" s="4">
        <v>78412139</v>
      </c>
      <c r="E1868" s="4">
        <v>1412457</v>
      </c>
      <c r="F1868" s="4">
        <v>3604087</v>
      </c>
      <c r="G1868" s="4">
        <v>6559</v>
      </c>
      <c r="H1868" s="4">
        <v>4250</v>
      </c>
      <c r="I1868" s="4">
        <v>83439492</v>
      </c>
      <c r="J1868" s="4">
        <v>79824596</v>
      </c>
      <c r="K1868" s="4">
        <v>78412139</v>
      </c>
    </row>
    <row r="1869" spans="1:11" x14ac:dyDescent="0.35">
      <c r="A1869" t="s">
        <v>1095</v>
      </c>
      <c r="B1869" t="s">
        <v>2127</v>
      </c>
      <c r="D1869" s="4">
        <v>12080</v>
      </c>
      <c r="F1869" s="4">
        <v>12000000</v>
      </c>
      <c r="G1869" s="4">
        <v>7200000</v>
      </c>
      <c r="I1869" s="4">
        <v>19212080</v>
      </c>
      <c r="J1869" s="4">
        <v>12080</v>
      </c>
      <c r="K1869" s="4">
        <v>12080</v>
      </c>
    </row>
    <row r="1870" spans="1:11" x14ac:dyDescent="0.35">
      <c r="A1870" t="s">
        <v>1095</v>
      </c>
      <c r="B1870" t="s">
        <v>2141</v>
      </c>
      <c r="D1870" s="4">
        <v>4119714</v>
      </c>
      <c r="E1870" s="4">
        <v>3848</v>
      </c>
      <c r="F1870" s="4">
        <v>1415549</v>
      </c>
      <c r="G1870" s="4">
        <v>2101113</v>
      </c>
      <c r="H1870" s="4">
        <v>19559602</v>
      </c>
      <c r="I1870" s="4">
        <v>27199826</v>
      </c>
      <c r="J1870" s="4">
        <v>4123562</v>
      </c>
      <c r="K1870" s="4">
        <v>4119714</v>
      </c>
    </row>
    <row r="1871" spans="1:11" x14ac:dyDescent="0.35">
      <c r="A1871" t="s">
        <v>1095</v>
      </c>
      <c r="B1871" t="s">
        <v>2156</v>
      </c>
      <c r="D1871" s="4">
        <v>3675301</v>
      </c>
      <c r="E1871" s="4">
        <v>13411033</v>
      </c>
      <c r="F1871" s="4">
        <v>100401</v>
      </c>
      <c r="G1871" s="4">
        <v>5852425</v>
      </c>
      <c r="H1871" s="4">
        <v>7202079</v>
      </c>
      <c r="I1871" s="4">
        <v>30241239</v>
      </c>
      <c r="J1871" s="4">
        <v>17086334</v>
      </c>
      <c r="K1871" s="4">
        <v>3675301</v>
      </c>
    </row>
    <row r="1872" spans="1:11" x14ac:dyDescent="0.35">
      <c r="A1872" t="s">
        <v>1095</v>
      </c>
      <c r="B1872" t="s">
        <v>2163</v>
      </c>
      <c r="D1872" s="4">
        <v>10234033</v>
      </c>
      <c r="F1872" s="4">
        <v>275097</v>
      </c>
      <c r="I1872" s="4">
        <v>10509129</v>
      </c>
      <c r="J1872" s="4">
        <v>10234033</v>
      </c>
      <c r="K1872" s="4">
        <v>10234033</v>
      </c>
    </row>
    <row r="1873" spans="1:11" x14ac:dyDescent="0.35">
      <c r="A1873" t="s">
        <v>1095</v>
      </c>
      <c r="B1873" t="s">
        <v>2165</v>
      </c>
      <c r="H1873" s="4">
        <v>509026</v>
      </c>
      <c r="I1873" s="4">
        <v>509026</v>
      </c>
      <c r="J1873">
        <v>0</v>
      </c>
      <c r="K1873" s="4">
        <v>0</v>
      </c>
    </row>
    <row r="1874" spans="1:11" x14ac:dyDescent="0.35">
      <c r="A1874" t="s">
        <v>1095</v>
      </c>
      <c r="B1874" t="s">
        <v>2169</v>
      </c>
      <c r="D1874" s="4">
        <v>2080</v>
      </c>
      <c r="E1874" s="4">
        <v>375000</v>
      </c>
      <c r="G1874" s="4">
        <v>4138500</v>
      </c>
      <c r="H1874" s="4">
        <v>921600</v>
      </c>
      <c r="I1874" s="4">
        <v>5437180</v>
      </c>
      <c r="J1874" s="4">
        <v>377080</v>
      </c>
      <c r="K1874" s="4">
        <v>2080</v>
      </c>
    </row>
    <row r="1875" spans="1:11" x14ac:dyDescent="0.35">
      <c r="A1875" t="s">
        <v>1095</v>
      </c>
      <c r="B1875" t="s">
        <v>2170</v>
      </c>
      <c r="D1875" s="4">
        <v>221165683</v>
      </c>
      <c r="E1875" s="4">
        <v>39920686</v>
      </c>
      <c r="F1875" s="4">
        <v>28673534</v>
      </c>
      <c r="G1875" s="4">
        <v>21074107</v>
      </c>
      <c r="H1875" s="4">
        <v>34338063</v>
      </c>
      <c r="I1875" s="4">
        <v>345172073</v>
      </c>
      <c r="J1875" s="4">
        <v>261086369</v>
      </c>
      <c r="K1875" s="4">
        <v>221165683</v>
      </c>
    </row>
    <row r="1876" spans="1:11" x14ac:dyDescent="0.35">
      <c r="A1876" t="s">
        <v>1098</v>
      </c>
      <c r="B1876" t="s">
        <v>2121</v>
      </c>
      <c r="D1876" s="4">
        <v>123867622</v>
      </c>
      <c r="E1876" s="4">
        <v>7934188</v>
      </c>
      <c r="F1876" s="4">
        <v>54778396</v>
      </c>
      <c r="G1876" s="4">
        <v>3533637</v>
      </c>
      <c r="H1876" s="4">
        <v>1260340</v>
      </c>
      <c r="I1876" s="4">
        <v>191374184</v>
      </c>
      <c r="J1876" s="4">
        <v>131801810</v>
      </c>
      <c r="K1876" s="4">
        <v>123867622</v>
      </c>
    </row>
    <row r="1877" spans="1:11" x14ac:dyDescent="0.35">
      <c r="A1877" t="s">
        <v>1098</v>
      </c>
      <c r="B1877" t="s">
        <v>2125</v>
      </c>
      <c r="D1877" s="4">
        <v>73255610</v>
      </c>
      <c r="F1877" s="4">
        <v>3278165</v>
      </c>
      <c r="H1877" s="4">
        <v>110714162</v>
      </c>
      <c r="I1877" s="4">
        <v>187247937</v>
      </c>
      <c r="J1877" s="4">
        <v>73255610</v>
      </c>
      <c r="K1877" s="4">
        <v>73255610</v>
      </c>
    </row>
    <row r="1878" spans="1:11" x14ac:dyDescent="0.35">
      <c r="A1878" t="s">
        <v>1098</v>
      </c>
      <c r="B1878" t="s">
        <v>2127</v>
      </c>
      <c r="D1878" s="4">
        <v>715201</v>
      </c>
      <c r="E1878" s="4">
        <v>40800000</v>
      </c>
      <c r="F1878" s="4">
        <v>2400000</v>
      </c>
      <c r="I1878" s="4">
        <v>43915201</v>
      </c>
      <c r="J1878" s="4">
        <v>41515201</v>
      </c>
      <c r="K1878" s="4">
        <v>715201</v>
      </c>
    </row>
    <row r="1879" spans="1:11" x14ac:dyDescent="0.35">
      <c r="A1879" t="s">
        <v>1098</v>
      </c>
      <c r="B1879" t="s">
        <v>2141</v>
      </c>
      <c r="D1879" s="4">
        <v>14078584</v>
      </c>
      <c r="E1879" s="4">
        <v>673409</v>
      </c>
      <c r="F1879" s="4">
        <v>8427679</v>
      </c>
      <c r="H1879" s="4">
        <v>5620435</v>
      </c>
      <c r="I1879" s="4">
        <v>28800107</v>
      </c>
      <c r="J1879" s="4">
        <v>14751993</v>
      </c>
      <c r="K1879" s="4">
        <v>14078584</v>
      </c>
    </row>
    <row r="1880" spans="1:11" x14ac:dyDescent="0.35">
      <c r="A1880" t="s">
        <v>1098</v>
      </c>
      <c r="B1880" t="s">
        <v>2156</v>
      </c>
      <c r="D1880" s="4">
        <v>22553614</v>
      </c>
      <c r="E1880" s="4">
        <v>51097955</v>
      </c>
      <c r="F1880" s="4">
        <v>1231359</v>
      </c>
      <c r="G1880" s="4">
        <v>0</v>
      </c>
      <c r="H1880" s="4">
        <v>65208446</v>
      </c>
      <c r="I1880" s="4">
        <v>140091374</v>
      </c>
      <c r="J1880" s="4">
        <v>73651569</v>
      </c>
      <c r="K1880" s="4">
        <v>22553614</v>
      </c>
    </row>
    <row r="1881" spans="1:11" x14ac:dyDescent="0.35">
      <c r="A1881" t="s">
        <v>1098</v>
      </c>
      <c r="B1881" t="s">
        <v>2163</v>
      </c>
      <c r="D1881" s="4">
        <v>17047828</v>
      </c>
      <c r="E1881" s="4">
        <v>12002</v>
      </c>
      <c r="I1881" s="4">
        <v>17059831</v>
      </c>
      <c r="J1881" s="4">
        <v>17059830</v>
      </c>
      <c r="K1881" s="4">
        <v>17047828</v>
      </c>
    </row>
    <row r="1882" spans="1:11" x14ac:dyDescent="0.35">
      <c r="A1882" t="s">
        <v>1098</v>
      </c>
      <c r="B1882" t="s">
        <v>2165</v>
      </c>
      <c r="D1882" s="4">
        <v>30070</v>
      </c>
      <c r="F1882" s="4">
        <v>311071</v>
      </c>
      <c r="I1882" s="4">
        <v>341142</v>
      </c>
      <c r="J1882" s="4">
        <v>30070</v>
      </c>
      <c r="K1882" s="4">
        <v>30070</v>
      </c>
    </row>
    <row r="1883" spans="1:11" x14ac:dyDescent="0.35">
      <c r="A1883" t="s">
        <v>1098</v>
      </c>
      <c r="B1883" t="s">
        <v>2169</v>
      </c>
      <c r="D1883" s="4">
        <v>625000</v>
      </c>
      <c r="E1883" s="4">
        <v>40800000</v>
      </c>
      <c r="H1883" s="4">
        <v>3840000</v>
      </c>
      <c r="I1883" s="4">
        <v>45265000</v>
      </c>
      <c r="J1883" s="4">
        <v>41425000</v>
      </c>
      <c r="K1883" s="4">
        <v>625000</v>
      </c>
    </row>
    <row r="1884" spans="1:11" x14ac:dyDescent="0.35">
      <c r="A1884" t="s">
        <v>1098</v>
      </c>
      <c r="B1884" t="s">
        <v>2170</v>
      </c>
      <c r="D1884" s="4">
        <v>252173530</v>
      </c>
      <c r="E1884" s="4">
        <v>141317554</v>
      </c>
      <c r="F1884" s="4">
        <v>70426671</v>
      </c>
      <c r="G1884" s="4">
        <v>3533637</v>
      </c>
      <c r="H1884" s="4">
        <v>186643383</v>
      </c>
      <c r="I1884" s="4">
        <v>654094775</v>
      </c>
      <c r="J1884" s="4">
        <v>393491084</v>
      </c>
      <c r="K1884" s="4">
        <v>252173530</v>
      </c>
    </row>
    <row r="1885" spans="1:11" x14ac:dyDescent="0.35">
      <c r="A1885" t="s">
        <v>1105</v>
      </c>
      <c r="B1885" t="s">
        <v>2121</v>
      </c>
      <c r="D1885" s="4">
        <v>3709871</v>
      </c>
      <c r="E1885" s="4">
        <v>1499452</v>
      </c>
      <c r="F1885" s="4">
        <v>3912836</v>
      </c>
      <c r="G1885" s="4">
        <v>515518</v>
      </c>
      <c r="H1885" s="4">
        <v>67950</v>
      </c>
      <c r="I1885" s="4">
        <v>9705627</v>
      </c>
      <c r="J1885" s="4">
        <v>5209323</v>
      </c>
      <c r="K1885" s="4">
        <v>3709871</v>
      </c>
    </row>
    <row r="1886" spans="1:11" x14ac:dyDescent="0.35">
      <c r="A1886" t="s">
        <v>1105</v>
      </c>
      <c r="B1886" t="s">
        <v>2125</v>
      </c>
      <c r="D1886" s="4">
        <v>8456891</v>
      </c>
      <c r="F1886" s="4">
        <v>2430765</v>
      </c>
      <c r="I1886" s="4">
        <v>10887657</v>
      </c>
      <c r="J1886" s="4">
        <v>8456891</v>
      </c>
      <c r="K1886" s="4">
        <v>8456891</v>
      </c>
    </row>
    <row r="1887" spans="1:11" x14ac:dyDescent="0.35">
      <c r="A1887" t="s">
        <v>1105</v>
      </c>
      <c r="B1887" t="s">
        <v>2127</v>
      </c>
      <c r="E1887" s="4">
        <v>1600000</v>
      </c>
      <c r="I1887" s="4">
        <v>1600000</v>
      </c>
      <c r="J1887">
        <v>1600000</v>
      </c>
      <c r="K1887" s="4">
        <v>0</v>
      </c>
    </row>
    <row r="1888" spans="1:11" x14ac:dyDescent="0.35">
      <c r="A1888" t="s">
        <v>1105</v>
      </c>
      <c r="B1888" t="s">
        <v>2141</v>
      </c>
      <c r="D1888" s="4">
        <v>748552</v>
      </c>
      <c r="E1888" s="4">
        <v>22811</v>
      </c>
      <c r="F1888" s="4">
        <v>1376134</v>
      </c>
      <c r="G1888" s="4">
        <v>322423</v>
      </c>
      <c r="H1888" s="4">
        <v>213963</v>
      </c>
      <c r="I1888" s="4">
        <v>2683884</v>
      </c>
      <c r="J1888" s="4">
        <v>771363</v>
      </c>
      <c r="K1888" s="4">
        <v>748552</v>
      </c>
    </row>
    <row r="1889" spans="1:11" x14ac:dyDescent="0.35">
      <c r="A1889" t="s">
        <v>1105</v>
      </c>
      <c r="B1889" t="s">
        <v>2156</v>
      </c>
      <c r="D1889" s="4">
        <v>60727</v>
      </c>
      <c r="F1889" s="4">
        <v>46311</v>
      </c>
      <c r="G1889" s="4">
        <v>59000</v>
      </c>
      <c r="H1889" s="4">
        <v>8448167</v>
      </c>
      <c r="I1889" s="4">
        <v>8614205</v>
      </c>
      <c r="J1889" s="4">
        <v>60727</v>
      </c>
      <c r="K1889" s="4">
        <v>60727</v>
      </c>
    </row>
    <row r="1890" spans="1:11" x14ac:dyDescent="0.35">
      <c r="A1890" t="s">
        <v>1105</v>
      </c>
      <c r="B1890" t="s">
        <v>2163</v>
      </c>
      <c r="D1890" s="4">
        <v>985603</v>
      </c>
      <c r="I1890" s="4">
        <v>985603</v>
      </c>
      <c r="J1890" s="4">
        <v>985603</v>
      </c>
      <c r="K1890" s="4">
        <v>985603</v>
      </c>
    </row>
    <row r="1891" spans="1:11" x14ac:dyDescent="0.35">
      <c r="A1891" t="s">
        <v>1105</v>
      </c>
      <c r="B1891" t="s">
        <v>2165</v>
      </c>
      <c r="D1891" s="4">
        <v>32992</v>
      </c>
      <c r="I1891" s="4">
        <v>32992</v>
      </c>
      <c r="J1891" s="4">
        <v>32992</v>
      </c>
      <c r="K1891" s="4">
        <v>32992</v>
      </c>
    </row>
    <row r="1892" spans="1:11" x14ac:dyDescent="0.35">
      <c r="A1892" t="s">
        <v>1105</v>
      </c>
      <c r="B1892" t="s">
        <v>2169</v>
      </c>
      <c r="H1892" s="4">
        <v>954000</v>
      </c>
      <c r="I1892" s="4">
        <v>954000</v>
      </c>
      <c r="J1892">
        <v>0</v>
      </c>
      <c r="K1892" s="4">
        <v>0</v>
      </c>
    </row>
    <row r="1893" spans="1:11" x14ac:dyDescent="0.35">
      <c r="A1893" t="s">
        <v>1105</v>
      </c>
      <c r="B1893" t="s">
        <v>2170</v>
      </c>
      <c r="D1893" s="4">
        <v>13994637</v>
      </c>
      <c r="E1893" s="4">
        <v>3122263</v>
      </c>
      <c r="F1893" s="4">
        <v>7766046</v>
      </c>
      <c r="G1893" s="4">
        <v>896941</v>
      </c>
      <c r="H1893" s="4">
        <v>9684080</v>
      </c>
      <c r="I1893" s="4">
        <v>35463967</v>
      </c>
      <c r="J1893" s="4">
        <v>17116900</v>
      </c>
      <c r="K1893" s="4">
        <v>13994637</v>
      </c>
    </row>
    <row r="1894" spans="1:11" x14ac:dyDescent="0.35">
      <c r="A1894" t="s">
        <v>1109</v>
      </c>
      <c r="B1894" t="s">
        <v>2121</v>
      </c>
      <c r="D1894" s="4">
        <v>109144839</v>
      </c>
      <c r="E1894" s="4">
        <v>33496430</v>
      </c>
      <c r="F1894" s="4">
        <v>8814812</v>
      </c>
      <c r="G1894" s="4">
        <v>1719230</v>
      </c>
      <c r="H1894" s="4">
        <v>1293488</v>
      </c>
      <c r="I1894" s="4">
        <v>154468800</v>
      </c>
      <c r="J1894" s="4">
        <v>142641269</v>
      </c>
      <c r="K1894" s="4">
        <v>109144839</v>
      </c>
    </row>
    <row r="1895" spans="1:11" x14ac:dyDescent="0.35">
      <c r="A1895" t="s">
        <v>1109</v>
      </c>
      <c r="B1895" t="s">
        <v>2125</v>
      </c>
      <c r="D1895" s="4">
        <v>65094122</v>
      </c>
      <c r="E1895" s="4">
        <v>1857836</v>
      </c>
      <c r="F1895" s="4">
        <v>1305005</v>
      </c>
      <c r="G1895" s="4">
        <v>1212877</v>
      </c>
      <c r="H1895" s="4">
        <v>34147665</v>
      </c>
      <c r="I1895" s="4">
        <v>103617505</v>
      </c>
      <c r="J1895" s="4">
        <v>66951958</v>
      </c>
      <c r="K1895" s="4">
        <v>65094122</v>
      </c>
    </row>
    <row r="1896" spans="1:11" x14ac:dyDescent="0.35">
      <c r="A1896" t="s">
        <v>1109</v>
      </c>
      <c r="B1896" t="s">
        <v>2127</v>
      </c>
      <c r="D1896" s="4">
        <v>37600000</v>
      </c>
      <c r="G1896" s="4">
        <v>400000</v>
      </c>
      <c r="I1896" s="4">
        <v>38000000</v>
      </c>
      <c r="J1896" s="4">
        <v>37600000</v>
      </c>
      <c r="K1896" s="4">
        <v>37600000</v>
      </c>
    </row>
    <row r="1897" spans="1:11" x14ac:dyDescent="0.35">
      <c r="A1897" t="s">
        <v>1109</v>
      </c>
      <c r="B1897" t="s">
        <v>2141</v>
      </c>
      <c r="D1897" s="4">
        <v>11171631</v>
      </c>
      <c r="E1897" s="4">
        <v>1318976</v>
      </c>
      <c r="F1897" s="4">
        <v>1095215</v>
      </c>
      <c r="G1897" s="4">
        <v>298368</v>
      </c>
      <c r="H1897" s="4">
        <v>6450712</v>
      </c>
      <c r="I1897" s="4">
        <v>20334903</v>
      </c>
      <c r="J1897" s="4">
        <v>12490607</v>
      </c>
      <c r="K1897" s="4">
        <v>11171631</v>
      </c>
    </row>
    <row r="1898" spans="1:11" x14ac:dyDescent="0.35">
      <c r="A1898" t="s">
        <v>1109</v>
      </c>
      <c r="B1898" t="s">
        <v>2156</v>
      </c>
      <c r="D1898" s="4">
        <v>2517609</v>
      </c>
      <c r="E1898" s="4">
        <v>31996993</v>
      </c>
      <c r="G1898" s="4">
        <v>229292</v>
      </c>
      <c r="H1898" s="4">
        <v>26445869</v>
      </c>
      <c r="I1898" s="4">
        <v>61189764</v>
      </c>
      <c r="J1898" s="4">
        <v>34514602</v>
      </c>
      <c r="K1898" s="4">
        <v>2517609</v>
      </c>
    </row>
    <row r="1899" spans="1:11" x14ac:dyDescent="0.35">
      <c r="A1899" t="s">
        <v>1109</v>
      </c>
      <c r="B1899" t="s">
        <v>2163</v>
      </c>
      <c r="D1899" s="4">
        <v>8581310</v>
      </c>
      <c r="E1899" s="4">
        <v>137548</v>
      </c>
      <c r="I1899" s="4">
        <v>8718858</v>
      </c>
      <c r="J1899" s="4">
        <v>8718858</v>
      </c>
      <c r="K1899" s="4">
        <v>8581310</v>
      </c>
    </row>
    <row r="1900" spans="1:11" x14ac:dyDescent="0.35">
      <c r="A1900" t="s">
        <v>1109</v>
      </c>
      <c r="B1900" t="s">
        <v>2165</v>
      </c>
      <c r="D1900" s="4">
        <v>160249</v>
      </c>
      <c r="I1900" s="4">
        <v>160249</v>
      </c>
      <c r="J1900" s="4">
        <v>160249</v>
      </c>
      <c r="K1900" s="4">
        <v>160249</v>
      </c>
    </row>
    <row r="1901" spans="1:11" x14ac:dyDescent="0.35">
      <c r="A1901" t="s">
        <v>1109</v>
      </c>
      <c r="B1901" t="s">
        <v>2169</v>
      </c>
      <c r="D1901" s="4">
        <v>30409</v>
      </c>
      <c r="E1901" s="4">
        <v>4358700</v>
      </c>
      <c r="I1901" s="4">
        <v>4389109</v>
      </c>
      <c r="J1901" s="4">
        <v>4389109</v>
      </c>
      <c r="K1901" s="4">
        <v>30409</v>
      </c>
    </row>
    <row r="1902" spans="1:11" x14ac:dyDescent="0.35">
      <c r="A1902" t="s">
        <v>1109</v>
      </c>
      <c r="B1902" t="s">
        <v>2170</v>
      </c>
      <c r="D1902" s="4">
        <v>234300168</v>
      </c>
      <c r="E1902" s="4">
        <v>73166484</v>
      </c>
      <c r="F1902" s="4">
        <v>11215032</v>
      </c>
      <c r="G1902" s="4">
        <v>3859768</v>
      </c>
      <c r="H1902" s="4">
        <v>68337736</v>
      </c>
      <c r="I1902" s="4">
        <v>390879187</v>
      </c>
      <c r="J1902" s="4">
        <v>307466652</v>
      </c>
      <c r="K1902" s="4">
        <v>234300168</v>
      </c>
    </row>
    <row r="1903" spans="1:11" x14ac:dyDescent="0.35">
      <c r="A1903" t="s">
        <v>1116</v>
      </c>
      <c r="B1903" t="s">
        <v>2121</v>
      </c>
      <c r="D1903" s="4">
        <v>122037308</v>
      </c>
      <c r="E1903" s="4">
        <v>5845731</v>
      </c>
      <c r="F1903" s="4">
        <v>21867206</v>
      </c>
      <c r="G1903" s="4">
        <v>185400</v>
      </c>
      <c r="H1903" s="4">
        <v>1077591</v>
      </c>
      <c r="I1903" s="4">
        <v>151013235</v>
      </c>
      <c r="J1903" s="4">
        <v>127883039</v>
      </c>
      <c r="K1903" s="4">
        <v>122037308</v>
      </c>
    </row>
    <row r="1904" spans="1:11" x14ac:dyDescent="0.35">
      <c r="A1904" t="s">
        <v>1116</v>
      </c>
      <c r="B1904" t="s">
        <v>2125</v>
      </c>
      <c r="D1904" s="4">
        <v>67846948</v>
      </c>
      <c r="E1904" s="4">
        <v>1376707</v>
      </c>
      <c r="F1904" s="4">
        <v>3807557</v>
      </c>
      <c r="G1904" s="4">
        <v>582264</v>
      </c>
      <c r="H1904" s="4">
        <v>34957098</v>
      </c>
      <c r="I1904" s="4">
        <v>108570574</v>
      </c>
      <c r="J1904" s="4">
        <v>69223655</v>
      </c>
      <c r="K1904" s="4">
        <v>67846948</v>
      </c>
    </row>
    <row r="1905" spans="1:11" x14ac:dyDescent="0.35">
      <c r="A1905" t="s">
        <v>1116</v>
      </c>
      <c r="B1905" t="s">
        <v>2127</v>
      </c>
      <c r="D1905" s="4">
        <v>39200000</v>
      </c>
      <c r="I1905" s="4">
        <v>39200000</v>
      </c>
      <c r="J1905" s="4">
        <v>39200000</v>
      </c>
      <c r="K1905" s="4">
        <v>39200000</v>
      </c>
    </row>
    <row r="1906" spans="1:11" x14ac:dyDescent="0.35">
      <c r="A1906" t="s">
        <v>1116</v>
      </c>
      <c r="B1906" t="s">
        <v>2141</v>
      </c>
      <c r="D1906" s="4">
        <v>12975103</v>
      </c>
      <c r="E1906" s="4">
        <v>532841</v>
      </c>
      <c r="F1906" s="4">
        <v>734040</v>
      </c>
      <c r="G1906" s="4">
        <v>149854</v>
      </c>
      <c r="H1906" s="4">
        <v>1714891</v>
      </c>
      <c r="I1906" s="4">
        <v>16106728</v>
      </c>
      <c r="J1906" s="4">
        <v>13507944</v>
      </c>
      <c r="K1906" s="4">
        <v>12975103</v>
      </c>
    </row>
    <row r="1907" spans="1:11" x14ac:dyDescent="0.35">
      <c r="A1907" t="s">
        <v>1116</v>
      </c>
      <c r="B1907" t="s">
        <v>2156</v>
      </c>
      <c r="D1907" s="4">
        <v>2651135</v>
      </c>
      <c r="E1907" s="4">
        <v>32316922</v>
      </c>
      <c r="F1907" s="4">
        <v>18425</v>
      </c>
      <c r="G1907" s="4">
        <v>228646</v>
      </c>
      <c r="H1907" s="4">
        <v>27208429</v>
      </c>
      <c r="I1907" s="4">
        <v>62423556</v>
      </c>
      <c r="J1907" s="4">
        <v>34968057</v>
      </c>
      <c r="K1907" s="4">
        <v>2651135</v>
      </c>
    </row>
    <row r="1908" spans="1:11" x14ac:dyDescent="0.35">
      <c r="A1908" t="s">
        <v>1116</v>
      </c>
      <c r="B1908" t="s">
        <v>2163</v>
      </c>
      <c r="D1908" s="4">
        <v>9182239</v>
      </c>
      <c r="E1908" s="4">
        <v>123793</v>
      </c>
      <c r="I1908" s="4">
        <v>9306032</v>
      </c>
      <c r="J1908" s="4">
        <v>9306032</v>
      </c>
      <c r="K1908" s="4">
        <v>9182239</v>
      </c>
    </row>
    <row r="1909" spans="1:11" x14ac:dyDescent="0.35">
      <c r="A1909" t="s">
        <v>1116</v>
      </c>
      <c r="B1909" t="s">
        <v>2165</v>
      </c>
      <c r="D1909" s="4">
        <v>226234</v>
      </c>
      <c r="I1909" s="4">
        <v>226234</v>
      </c>
      <c r="J1909" s="4">
        <v>226234</v>
      </c>
      <c r="K1909" s="4">
        <v>226234</v>
      </c>
    </row>
    <row r="1910" spans="1:11" x14ac:dyDescent="0.35">
      <c r="A1910" t="s">
        <v>1116</v>
      </c>
      <c r="B1910" t="s">
        <v>2169</v>
      </c>
      <c r="E1910" s="4">
        <v>4816500</v>
      </c>
      <c r="F1910" s="4">
        <v>750000</v>
      </c>
      <c r="I1910" s="4">
        <v>5566500</v>
      </c>
      <c r="J1910">
        <v>4816500</v>
      </c>
      <c r="K1910" s="4">
        <v>0</v>
      </c>
    </row>
    <row r="1911" spans="1:11" x14ac:dyDescent="0.35">
      <c r="A1911" t="s">
        <v>1116</v>
      </c>
      <c r="B1911" t="s">
        <v>2170</v>
      </c>
      <c r="D1911" s="4">
        <v>254118966</v>
      </c>
      <c r="E1911" s="4">
        <v>45012494</v>
      </c>
      <c r="F1911" s="4">
        <v>27177228</v>
      </c>
      <c r="G1911" s="4">
        <v>1146163</v>
      </c>
      <c r="H1911" s="4">
        <v>64958009</v>
      </c>
      <c r="I1911" s="4">
        <v>392412860</v>
      </c>
      <c r="J1911" s="4">
        <v>299131460</v>
      </c>
      <c r="K1911" s="4">
        <v>254118966</v>
      </c>
    </row>
    <row r="1912" spans="1:11" x14ac:dyDescent="0.35">
      <c r="A1912" t="s">
        <v>1120</v>
      </c>
      <c r="B1912" t="s">
        <v>2121</v>
      </c>
      <c r="D1912" s="4">
        <v>11425029</v>
      </c>
      <c r="F1912" s="4">
        <v>770945</v>
      </c>
      <c r="G1912" s="4">
        <v>30277</v>
      </c>
      <c r="H1912" s="4">
        <v>700364</v>
      </c>
      <c r="I1912" s="4">
        <v>12926614</v>
      </c>
      <c r="J1912" s="4">
        <v>11425029</v>
      </c>
      <c r="K1912" s="4">
        <v>11425029</v>
      </c>
    </row>
    <row r="1913" spans="1:11" x14ac:dyDescent="0.35">
      <c r="A1913" t="s">
        <v>1120</v>
      </c>
      <c r="B1913" t="s">
        <v>2125</v>
      </c>
      <c r="D1913" s="4">
        <v>4071569</v>
      </c>
      <c r="E1913" s="4">
        <v>1743</v>
      </c>
      <c r="F1913" s="4">
        <v>7107448</v>
      </c>
      <c r="G1913" s="4">
        <v>3254676</v>
      </c>
      <c r="H1913" s="4">
        <v>3248808</v>
      </c>
      <c r="I1913" s="4">
        <v>17684245</v>
      </c>
      <c r="J1913" s="4">
        <v>4073312</v>
      </c>
      <c r="K1913" s="4">
        <v>4071569</v>
      </c>
    </row>
    <row r="1914" spans="1:11" x14ac:dyDescent="0.35">
      <c r="A1914" t="s">
        <v>1120</v>
      </c>
      <c r="B1914" t="s">
        <v>2141</v>
      </c>
      <c r="D1914" s="4">
        <v>2991689</v>
      </c>
      <c r="E1914" s="4">
        <v>300932</v>
      </c>
      <c r="F1914" s="4">
        <v>632140</v>
      </c>
      <c r="H1914" s="4">
        <v>281331</v>
      </c>
      <c r="I1914" s="4">
        <v>4206092</v>
      </c>
      <c r="J1914" s="4">
        <v>3292621</v>
      </c>
      <c r="K1914" s="4">
        <v>2991689</v>
      </c>
    </row>
    <row r="1915" spans="1:11" x14ac:dyDescent="0.35">
      <c r="A1915" t="s">
        <v>1120</v>
      </c>
      <c r="B1915" t="s">
        <v>2156</v>
      </c>
      <c r="D1915" s="4">
        <v>621028</v>
      </c>
      <c r="E1915" s="4">
        <v>80049</v>
      </c>
      <c r="F1915" s="4">
        <v>44604</v>
      </c>
      <c r="G1915" s="4">
        <v>302486</v>
      </c>
      <c r="H1915" s="4">
        <v>4401722</v>
      </c>
      <c r="I1915" s="4">
        <v>5449890</v>
      </c>
      <c r="J1915" s="4">
        <v>701077</v>
      </c>
      <c r="K1915" s="4">
        <v>621028</v>
      </c>
    </row>
    <row r="1916" spans="1:11" x14ac:dyDescent="0.35">
      <c r="A1916" t="s">
        <v>1120</v>
      </c>
      <c r="B1916" t="s">
        <v>2163</v>
      </c>
      <c r="D1916" s="4">
        <v>805888</v>
      </c>
      <c r="F1916" s="4">
        <v>44015</v>
      </c>
      <c r="I1916" s="4">
        <v>849904</v>
      </c>
      <c r="J1916" s="4">
        <v>805888</v>
      </c>
      <c r="K1916" s="4">
        <v>805888</v>
      </c>
    </row>
    <row r="1917" spans="1:11" x14ac:dyDescent="0.35">
      <c r="A1917" t="s">
        <v>1120</v>
      </c>
      <c r="B1917" t="s">
        <v>2165</v>
      </c>
      <c r="D1917" s="4">
        <v>14140</v>
      </c>
      <c r="I1917" s="4">
        <v>14140</v>
      </c>
      <c r="J1917" s="4">
        <v>14140</v>
      </c>
      <c r="K1917" s="4">
        <v>14140</v>
      </c>
    </row>
    <row r="1918" spans="1:11" x14ac:dyDescent="0.35">
      <c r="A1918" t="s">
        <v>1120</v>
      </c>
      <c r="B1918" t="s">
        <v>2169</v>
      </c>
      <c r="H1918" s="4">
        <v>627000</v>
      </c>
      <c r="I1918" s="4">
        <v>627000</v>
      </c>
      <c r="J1918">
        <v>0</v>
      </c>
      <c r="K1918" s="4">
        <v>0</v>
      </c>
    </row>
    <row r="1919" spans="1:11" x14ac:dyDescent="0.35">
      <c r="A1919" t="s">
        <v>1120</v>
      </c>
      <c r="B1919" t="s">
        <v>2170</v>
      </c>
      <c r="D1919" s="4">
        <v>19929343</v>
      </c>
      <c r="E1919" s="4">
        <v>382724</v>
      </c>
      <c r="F1919" s="4">
        <v>8599153</v>
      </c>
      <c r="G1919" s="4">
        <v>3587439</v>
      </c>
      <c r="H1919" s="4">
        <v>9259225</v>
      </c>
      <c r="I1919" s="4">
        <v>41757884</v>
      </c>
      <c r="J1919" s="4">
        <v>20312067</v>
      </c>
      <c r="K1919" s="4">
        <v>19929343</v>
      </c>
    </row>
    <row r="1920" spans="1:11" x14ac:dyDescent="0.35">
      <c r="A1920" t="s">
        <v>1122</v>
      </c>
      <c r="B1920" t="s">
        <v>2121</v>
      </c>
      <c r="D1920" s="4">
        <v>13501845</v>
      </c>
      <c r="E1920" s="4">
        <v>1791759</v>
      </c>
      <c r="F1920" s="4">
        <v>4548600</v>
      </c>
      <c r="H1920" s="4">
        <v>122400</v>
      </c>
      <c r="I1920" s="4">
        <v>19964604</v>
      </c>
      <c r="J1920" s="4">
        <v>15293604</v>
      </c>
      <c r="K1920" s="4">
        <v>13501845</v>
      </c>
    </row>
    <row r="1921" spans="1:11" x14ac:dyDescent="0.35">
      <c r="A1921" t="s">
        <v>1122</v>
      </c>
      <c r="B1921" t="s">
        <v>2125</v>
      </c>
      <c r="D1921" s="4">
        <v>11950010</v>
      </c>
      <c r="E1921" s="4">
        <v>2136819</v>
      </c>
      <c r="F1921" s="4">
        <v>562703</v>
      </c>
      <c r="H1921" s="4">
        <v>99209</v>
      </c>
      <c r="I1921" s="4">
        <v>14748741</v>
      </c>
      <c r="J1921" s="4">
        <v>14086829</v>
      </c>
      <c r="K1921" s="4">
        <v>11950010</v>
      </c>
    </row>
    <row r="1922" spans="1:11" x14ac:dyDescent="0.35">
      <c r="A1922" t="s">
        <v>1122</v>
      </c>
      <c r="B1922" t="s">
        <v>2127</v>
      </c>
      <c r="D1922" s="4">
        <v>4800000</v>
      </c>
      <c r="I1922" s="4">
        <v>4800000</v>
      </c>
      <c r="J1922" s="4">
        <v>4800000</v>
      </c>
      <c r="K1922" s="4">
        <v>4800000</v>
      </c>
    </row>
    <row r="1923" spans="1:11" x14ac:dyDescent="0.35">
      <c r="A1923" t="s">
        <v>1122</v>
      </c>
      <c r="B1923" t="s">
        <v>2141</v>
      </c>
      <c r="D1923" s="4">
        <v>3694716</v>
      </c>
      <c r="E1923" s="4">
        <v>192335</v>
      </c>
      <c r="G1923" s="4">
        <v>585200</v>
      </c>
      <c r="H1923" s="4">
        <v>605913</v>
      </c>
      <c r="I1923" s="4">
        <v>5078165</v>
      </c>
      <c r="J1923" s="4">
        <v>3887051</v>
      </c>
      <c r="K1923" s="4">
        <v>3694716</v>
      </c>
    </row>
    <row r="1924" spans="1:11" x14ac:dyDescent="0.35">
      <c r="A1924" t="s">
        <v>1122</v>
      </c>
      <c r="B1924" t="s">
        <v>2156</v>
      </c>
      <c r="D1924" s="4">
        <v>5346213</v>
      </c>
      <c r="E1924" s="4">
        <v>2134802</v>
      </c>
      <c r="F1924" s="4">
        <v>134500</v>
      </c>
      <c r="G1924" s="4">
        <v>55378</v>
      </c>
      <c r="H1924" s="4">
        <v>2826042</v>
      </c>
      <c r="I1924" s="4">
        <v>10496935</v>
      </c>
      <c r="J1924" s="4">
        <v>7481015</v>
      </c>
      <c r="K1924" s="4">
        <v>5346213</v>
      </c>
    </row>
    <row r="1925" spans="1:11" x14ac:dyDescent="0.35">
      <c r="A1925" t="s">
        <v>1122</v>
      </c>
      <c r="B1925" t="s">
        <v>2163</v>
      </c>
      <c r="D1925" s="4">
        <v>2786671</v>
      </c>
      <c r="I1925" s="4">
        <v>2786671</v>
      </c>
      <c r="J1925" s="4">
        <v>2786671</v>
      </c>
      <c r="K1925" s="4">
        <v>2786671</v>
      </c>
    </row>
    <row r="1926" spans="1:11" x14ac:dyDescent="0.35">
      <c r="A1926" t="s">
        <v>1122</v>
      </c>
      <c r="B1926" t="s">
        <v>2165</v>
      </c>
      <c r="D1926" s="4">
        <v>146109</v>
      </c>
      <c r="I1926" s="4">
        <v>146109</v>
      </c>
      <c r="J1926" s="4">
        <v>146109</v>
      </c>
      <c r="K1926" s="4">
        <v>146109</v>
      </c>
    </row>
    <row r="1927" spans="1:11" x14ac:dyDescent="0.35">
      <c r="A1927" t="s">
        <v>1122</v>
      </c>
      <c r="B1927" t="s">
        <v>2169</v>
      </c>
      <c r="E1927" s="4">
        <v>1327500</v>
      </c>
      <c r="H1927" s="4">
        <v>480000</v>
      </c>
      <c r="I1927" s="4">
        <v>1807500</v>
      </c>
      <c r="J1927">
        <v>1327500</v>
      </c>
      <c r="K1927" s="4">
        <v>0</v>
      </c>
    </row>
    <row r="1928" spans="1:11" x14ac:dyDescent="0.35">
      <c r="A1928" t="s">
        <v>1122</v>
      </c>
      <c r="B1928" t="s">
        <v>2170</v>
      </c>
      <c r="D1928" s="4">
        <v>42225564</v>
      </c>
      <c r="E1928" s="4">
        <v>7583215</v>
      </c>
      <c r="F1928" s="4">
        <v>5245803</v>
      </c>
      <c r="G1928" s="4">
        <v>640578</v>
      </c>
      <c r="H1928" s="4">
        <v>4133565</v>
      </c>
      <c r="I1928" s="4">
        <v>59828724</v>
      </c>
      <c r="J1928" s="4">
        <v>49808779</v>
      </c>
      <c r="K1928" s="4">
        <v>42225564</v>
      </c>
    </row>
    <row r="1929" spans="1:11" x14ac:dyDescent="0.35">
      <c r="A1929" t="s">
        <v>1129</v>
      </c>
      <c r="B1929" t="s">
        <v>2121</v>
      </c>
      <c r="D1929" s="4">
        <v>57014653</v>
      </c>
      <c r="E1929" s="4">
        <v>15564201</v>
      </c>
      <c r="F1929" s="4">
        <v>23574370</v>
      </c>
      <c r="G1929" s="4">
        <v>19141</v>
      </c>
      <c r="H1929" s="4">
        <v>824850</v>
      </c>
      <c r="I1929" s="4">
        <v>96997215</v>
      </c>
      <c r="J1929" s="4">
        <v>72578854</v>
      </c>
      <c r="K1929" s="4">
        <v>57014653</v>
      </c>
    </row>
    <row r="1930" spans="1:11" x14ac:dyDescent="0.35">
      <c r="A1930" t="s">
        <v>1129</v>
      </c>
      <c r="B1930" t="s">
        <v>2125</v>
      </c>
      <c r="D1930" s="4">
        <v>26967958</v>
      </c>
      <c r="E1930" s="4">
        <v>214924</v>
      </c>
      <c r="F1930" s="4">
        <v>26181047</v>
      </c>
      <c r="H1930" s="4">
        <v>11686956</v>
      </c>
      <c r="I1930" s="4">
        <v>65050885</v>
      </c>
      <c r="J1930" s="4">
        <v>27182882</v>
      </c>
      <c r="K1930" s="4">
        <v>26967958</v>
      </c>
    </row>
    <row r="1931" spans="1:11" x14ac:dyDescent="0.35">
      <c r="A1931" t="s">
        <v>1129</v>
      </c>
      <c r="B1931" t="s">
        <v>2127</v>
      </c>
      <c r="D1931" s="4">
        <v>5702500</v>
      </c>
      <c r="F1931" s="4">
        <v>4000000</v>
      </c>
      <c r="H1931" s="4">
        <v>4963738</v>
      </c>
      <c r="I1931" s="4">
        <v>14666238</v>
      </c>
      <c r="J1931" s="4">
        <v>5702500</v>
      </c>
      <c r="K1931" s="4">
        <v>5702500</v>
      </c>
    </row>
    <row r="1932" spans="1:11" x14ac:dyDescent="0.35">
      <c r="A1932" t="s">
        <v>1129</v>
      </c>
      <c r="B1932" t="s">
        <v>2141</v>
      </c>
      <c r="D1932" s="4">
        <v>3356131</v>
      </c>
      <c r="E1932" s="4">
        <v>437952</v>
      </c>
      <c r="F1932" s="4">
        <v>1647601</v>
      </c>
      <c r="G1932" s="4">
        <v>1950223</v>
      </c>
      <c r="H1932" s="4">
        <v>5588329</v>
      </c>
      <c r="I1932" s="4">
        <v>12980236</v>
      </c>
      <c r="J1932" s="4">
        <v>3794083</v>
      </c>
      <c r="K1932" s="4">
        <v>3356131</v>
      </c>
    </row>
    <row r="1933" spans="1:11" x14ac:dyDescent="0.35">
      <c r="A1933" t="s">
        <v>1129</v>
      </c>
      <c r="B1933" t="s">
        <v>2156</v>
      </c>
      <c r="D1933" s="4">
        <v>13503215</v>
      </c>
      <c r="E1933" s="4">
        <v>13220194</v>
      </c>
      <c r="F1933" s="4">
        <v>194890</v>
      </c>
      <c r="G1933" s="4">
        <v>11003078</v>
      </c>
      <c r="H1933" s="4">
        <v>3950516</v>
      </c>
      <c r="I1933" s="4">
        <v>41871893</v>
      </c>
      <c r="J1933" s="4">
        <v>26723409</v>
      </c>
      <c r="K1933" s="4">
        <v>13503215</v>
      </c>
    </row>
    <row r="1934" spans="1:11" x14ac:dyDescent="0.35">
      <c r="A1934" t="s">
        <v>1129</v>
      </c>
      <c r="B1934" t="s">
        <v>2163</v>
      </c>
      <c r="D1934" s="4">
        <v>10179054</v>
      </c>
      <c r="I1934" s="4">
        <v>10179054</v>
      </c>
      <c r="J1934" s="4">
        <v>10179054</v>
      </c>
      <c r="K1934" s="4">
        <v>10179054</v>
      </c>
    </row>
    <row r="1935" spans="1:11" x14ac:dyDescent="0.35">
      <c r="A1935" t="s">
        <v>1129</v>
      </c>
      <c r="B1935" t="s">
        <v>2165</v>
      </c>
      <c r="H1935" s="4">
        <v>386483</v>
      </c>
      <c r="I1935" s="4">
        <v>386483</v>
      </c>
      <c r="J1935">
        <v>0</v>
      </c>
      <c r="K1935" s="4">
        <v>0</v>
      </c>
    </row>
    <row r="1936" spans="1:11" x14ac:dyDescent="0.35">
      <c r="A1936" t="s">
        <v>1129</v>
      </c>
      <c r="B1936" t="s">
        <v>2169</v>
      </c>
      <c r="D1936" s="4">
        <v>375000</v>
      </c>
      <c r="E1936" s="4">
        <v>3852580</v>
      </c>
      <c r="G1936" s="4">
        <v>787200</v>
      </c>
      <c r="I1936" s="4">
        <v>5014780</v>
      </c>
      <c r="J1936" s="4">
        <v>4227580</v>
      </c>
      <c r="K1936" s="4">
        <v>375000</v>
      </c>
    </row>
    <row r="1937" spans="1:11" x14ac:dyDescent="0.35">
      <c r="A1937" t="s">
        <v>1129</v>
      </c>
      <c r="B1937" t="s">
        <v>2170</v>
      </c>
      <c r="D1937" s="4">
        <v>117098512</v>
      </c>
      <c r="E1937" s="4">
        <v>33289851</v>
      </c>
      <c r="F1937" s="4">
        <v>55597908</v>
      </c>
      <c r="G1937" s="4">
        <v>13759643</v>
      </c>
      <c r="H1937" s="4">
        <v>27400871</v>
      </c>
      <c r="I1937" s="4">
        <v>247146784</v>
      </c>
      <c r="J1937" s="4">
        <v>150388363</v>
      </c>
      <c r="K1937" s="4">
        <v>117098512</v>
      </c>
    </row>
    <row r="1938" spans="1:11" x14ac:dyDescent="0.35">
      <c r="A1938" t="s">
        <v>1133</v>
      </c>
      <c r="B1938" t="s">
        <v>2121</v>
      </c>
      <c r="D1938" s="4">
        <v>128145392</v>
      </c>
      <c r="E1938" s="4">
        <v>19074658</v>
      </c>
      <c r="F1938" s="4">
        <v>53687296</v>
      </c>
      <c r="G1938" s="4">
        <v>52200</v>
      </c>
      <c r="H1938" s="4">
        <v>141750</v>
      </c>
      <c r="I1938" s="4">
        <v>201101296</v>
      </c>
      <c r="J1938" s="4">
        <v>147220050</v>
      </c>
      <c r="K1938" s="4">
        <v>128145392</v>
      </c>
    </row>
    <row r="1939" spans="1:11" x14ac:dyDescent="0.35">
      <c r="A1939" t="s">
        <v>1133</v>
      </c>
      <c r="B1939" t="s">
        <v>2125</v>
      </c>
      <c r="D1939" s="4">
        <v>61437409</v>
      </c>
      <c r="E1939" s="4">
        <v>3128121</v>
      </c>
      <c r="F1939" s="4">
        <v>42411543</v>
      </c>
      <c r="G1939" s="4">
        <v>445499</v>
      </c>
      <c r="H1939" s="4">
        <v>53979416</v>
      </c>
      <c r="I1939" s="4">
        <v>161401987</v>
      </c>
      <c r="J1939" s="4">
        <v>64565530</v>
      </c>
      <c r="K1939" s="4">
        <v>61437409</v>
      </c>
    </row>
    <row r="1940" spans="1:11" x14ac:dyDescent="0.35">
      <c r="A1940" t="s">
        <v>1133</v>
      </c>
      <c r="B1940" t="s">
        <v>2127</v>
      </c>
      <c r="D1940" s="4">
        <v>111880</v>
      </c>
      <c r="E1940" s="4">
        <v>196485</v>
      </c>
      <c r="H1940" s="4">
        <v>36851435</v>
      </c>
      <c r="I1940" s="4">
        <v>37159800</v>
      </c>
      <c r="J1940" s="4">
        <v>308365</v>
      </c>
      <c r="K1940" s="4">
        <v>111880</v>
      </c>
    </row>
    <row r="1941" spans="1:11" x14ac:dyDescent="0.35">
      <c r="A1941" t="s">
        <v>1133</v>
      </c>
      <c r="B1941" t="s">
        <v>2141</v>
      </c>
      <c r="D1941" s="4">
        <v>21255315</v>
      </c>
      <c r="E1941" s="4">
        <v>631079</v>
      </c>
      <c r="F1941" s="4">
        <v>112005</v>
      </c>
      <c r="G1941" s="4">
        <v>283391</v>
      </c>
      <c r="H1941" s="4">
        <v>2982705</v>
      </c>
      <c r="I1941" s="4">
        <v>25264494</v>
      </c>
      <c r="J1941" s="4">
        <v>21886394</v>
      </c>
      <c r="K1941" s="4">
        <v>21255315</v>
      </c>
    </row>
    <row r="1942" spans="1:11" x14ac:dyDescent="0.35">
      <c r="A1942" t="s">
        <v>1133</v>
      </c>
      <c r="B1942" t="s">
        <v>2156</v>
      </c>
      <c r="D1942" s="4">
        <v>19235932</v>
      </c>
      <c r="E1942" s="4">
        <v>26409260</v>
      </c>
      <c r="F1942" s="4">
        <v>73845</v>
      </c>
      <c r="G1942" s="4">
        <v>13712813</v>
      </c>
      <c r="H1942" s="4">
        <v>6681245</v>
      </c>
      <c r="I1942" s="4">
        <v>66113096</v>
      </c>
      <c r="J1942" s="4">
        <v>45645192</v>
      </c>
      <c r="K1942" s="4">
        <v>19235932</v>
      </c>
    </row>
    <row r="1943" spans="1:11" x14ac:dyDescent="0.35">
      <c r="A1943" t="s">
        <v>1133</v>
      </c>
      <c r="B1943" t="s">
        <v>2163</v>
      </c>
      <c r="D1943" s="4">
        <v>14000531</v>
      </c>
      <c r="E1943" s="4">
        <v>902317</v>
      </c>
      <c r="F1943" s="4">
        <v>137548</v>
      </c>
      <c r="I1943" s="4">
        <v>15040396</v>
      </c>
      <c r="J1943" s="4">
        <v>14902848</v>
      </c>
      <c r="K1943" s="4">
        <v>14000531</v>
      </c>
    </row>
    <row r="1944" spans="1:11" x14ac:dyDescent="0.35">
      <c r="A1944" t="s">
        <v>1133</v>
      </c>
      <c r="B1944" t="s">
        <v>2165</v>
      </c>
      <c r="H1944" s="4">
        <v>904935</v>
      </c>
      <c r="I1944" s="4">
        <v>904935</v>
      </c>
      <c r="J1944">
        <v>0</v>
      </c>
      <c r="K1944" s="4">
        <v>0</v>
      </c>
    </row>
    <row r="1945" spans="1:11" x14ac:dyDescent="0.35">
      <c r="A1945" t="s">
        <v>1133</v>
      </c>
      <c r="B1945" t="s">
        <v>2169</v>
      </c>
      <c r="E1945" s="4">
        <v>19786500</v>
      </c>
      <c r="G1945" s="4">
        <v>4800000</v>
      </c>
      <c r="I1945" s="4">
        <v>24586500</v>
      </c>
      <c r="J1945">
        <v>19786500</v>
      </c>
      <c r="K1945" s="4">
        <v>0</v>
      </c>
    </row>
    <row r="1946" spans="1:11" x14ac:dyDescent="0.35">
      <c r="A1946" t="s">
        <v>1133</v>
      </c>
      <c r="B1946" t="s">
        <v>2170</v>
      </c>
      <c r="D1946" s="4">
        <v>244186459</v>
      </c>
      <c r="E1946" s="4">
        <v>70128420</v>
      </c>
      <c r="F1946" s="4">
        <v>96422237</v>
      </c>
      <c r="G1946" s="4">
        <v>19293903</v>
      </c>
      <c r="H1946" s="4">
        <v>101541485</v>
      </c>
      <c r="I1946" s="4">
        <v>531572505</v>
      </c>
      <c r="J1946" s="4">
        <v>314314879</v>
      </c>
      <c r="K1946" s="4">
        <v>244186459</v>
      </c>
    </row>
    <row r="1947" spans="1:11" x14ac:dyDescent="0.35">
      <c r="A1947" t="s">
        <v>1958</v>
      </c>
      <c r="B1947" t="s">
        <v>2121</v>
      </c>
      <c r="D1947" s="4">
        <v>81486053</v>
      </c>
      <c r="E1947" s="4">
        <v>1490771</v>
      </c>
      <c r="F1947" s="4">
        <v>37293200</v>
      </c>
      <c r="H1947" s="4">
        <v>1800</v>
      </c>
      <c r="I1947" s="4">
        <v>120271825</v>
      </c>
      <c r="J1947" s="4">
        <v>82976824</v>
      </c>
      <c r="K1947" s="4">
        <v>81486053</v>
      </c>
    </row>
    <row r="1948" spans="1:11" x14ac:dyDescent="0.35">
      <c r="A1948" t="s">
        <v>1958</v>
      </c>
      <c r="B1948" t="s">
        <v>2125</v>
      </c>
      <c r="D1948" s="4">
        <v>81442690</v>
      </c>
      <c r="E1948" s="4">
        <v>1044964</v>
      </c>
      <c r="F1948" s="4">
        <v>3032509</v>
      </c>
      <c r="G1948" s="4">
        <v>955915</v>
      </c>
      <c r="H1948" s="4">
        <v>25740019</v>
      </c>
      <c r="I1948" s="4">
        <v>112216097</v>
      </c>
      <c r="J1948" s="4">
        <v>82487654</v>
      </c>
      <c r="K1948" s="4">
        <v>81442690</v>
      </c>
    </row>
    <row r="1949" spans="1:11" x14ac:dyDescent="0.35">
      <c r="A1949" t="s">
        <v>1958</v>
      </c>
      <c r="B1949" t="s">
        <v>2127</v>
      </c>
      <c r="D1949" s="4">
        <v>442408</v>
      </c>
      <c r="E1949" s="4">
        <v>37600000</v>
      </c>
      <c r="I1949" s="4">
        <v>38042408</v>
      </c>
      <c r="J1949" s="4">
        <v>38042408</v>
      </c>
      <c r="K1949" s="4">
        <v>442408</v>
      </c>
    </row>
    <row r="1950" spans="1:11" x14ac:dyDescent="0.35">
      <c r="A1950" t="s">
        <v>1958</v>
      </c>
      <c r="B1950" t="s">
        <v>2141</v>
      </c>
      <c r="D1950" s="4">
        <v>8932999</v>
      </c>
      <c r="E1950" s="4">
        <v>1877871</v>
      </c>
      <c r="F1950" s="4">
        <v>1105367</v>
      </c>
      <c r="G1950" s="4">
        <v>2254708</v>
      </c>
      <c r="H1950" s="4">
        <v>2558334</v>
      </c>
      <c r="I1950" s="4">
        <v>16729278</v>
      </c>
      <c r="J1950" s="4">
        <v>10810870</v>
      </c>
      <c r="K1950" s="4">
        <v>8932999</v>
      </c>
    </row>
    <row r="1951" spans="1:11" x14ac:dyDescent="0.35">
      <c r="A1951" t="s">
        <v>1958</v>
      </c>
      <c r="B1951" t="s">
        <v>2156</v>
      </c>
      <c r="D1951" s="4">
        <v>18727026</v>
      </c>
      <c r="E1951" s="4">
        <v>39561112</v>
      </c>
      <c r="F1951" s="4">
        <v>61396</v>
      </c>
      <c r="G1951" s="4">
        <v>193200</v>
      </c>
      <c r="H1951" s="4">
        <v>7880984</v>
      </c>
      <c r="I1951" s="4">
        <v>66423719</v>
      </c>
      <c r="J1951" s="4">
        <v>58288138</v>
      </c>
      <c r="K1951" s="4">
        <v>18727026</v>
      </c>
    </row>
    <row r="1952" spans="1:11" x14ac:dyDescent="0.35">
      <c r="A1952" t="s">
        <v>1958</v>
      </c>
      <c r="B1952" t="s">
        <v>2163</v>
      </c>
      <c r="D1952" s="4">
        <v>13501239</v>
      </c>
      <c r="I1952" s="4">
        <v>13501239</v>
      </c>
      <c r="J1952" s="4">
        <v>13501239</v>
      </c>
      <c r="K1952" s="4">
        <v>13501239</v>
      </c>
    </row>
    <row r="1953" spans="1:11" x14ac:dyDescent="0.35">
      <c r="A1953" t="s">
        <v>1958</v>
      </c>
      <c r="B1953" t="s">
        <v>2165</v>
      </c>
      <c r="D1953" s="4">
        <v>197954</v>
      </c>
      <c r="I1953" s="4">
        <v>197954</v>
      </c>
      <c r="J1953" s="4">
        <v>197954</v>
      </c>
      <c r="K1953" s="4">
        <v>197954</v>
      </c>
    </row>
    <row r="1954" spans="1:11" x14ac:dyDescent="0.35">
      <c r="A1954" t="s">
        <v>1958</v>
      </c>
      <c r="B1954" t="s">
        <v>2169</v>
      </c>
      <c r="D1954" s="4">
        <v>27241</v>
      </c>
      <c r="E1954" s="4">
        <v>6775500</v>
      </c>
      <c r="I1954" s="4">
        <v>6802741</v>
      </c>
      <c r="J1954" s="4">
        <v>6802741</v>
      </c>
      <c r="K1954" s="4">
        <v>27241</v>
      </c>
    </row>
    <row r="1955" spans="1:11" x14ac:dyDescent="0.35">
      <c r="A1955" t="s">
        <v>1958</v>
      </c>
      <c r="B1955" t="s">
        <v>2170</v>
      </c>
      <c r="D1955" s="4">
        <v>204757610</v>
      </c>
      <c r="E1955" s="4">
        <v>88350219</v>
      </c>
      <c r="F1955" s="4">
        <v>41492472</v>
      </c>
      <c r="G1955" s="4">
        <v>3403823</v>
      </c>
      <c r="H1955" s="4">
        <v>36181137</v>
      </c>
      <c r="I1955" s="4">
        <v>374185261</v>
      </c>
      <c r="J1955" s="4">
        <v>293107829</v>
      </c>
      <c r="K1955" s="4">
        <v>204757610</v>
      </c>
    </row>
    <row r="1956" spans="1:11" x14ac:dyDescent="0.35">
      <c r="A1956" t="s">
        <v>1960</v>
      </c>
      <c r="B1956" t="s">
        <v>2121</v>
      </c>
      <c r="D1956" s="4">
        <v>94903657</v>
      </c>
      <c r="E1956" s="4">
        <v>2038984</v>
      </c>
      <c r="F1956" s="4">
        <v>37467461</v>
      </c>
      <c r="G1956" s="4">
        <v>246600</v>
      </c>
      <c r="H1956" s="4">
        <v>24300</v>
      </c>
      <c r="I1956" s="4">
        <v>134681002</v>
      </c>
      <c r="J1956" s="4">
        <v>96942641</v>
      </c>
      <c r="K1956" s="4">
        <v>94903657</v>
      </c>
    </row>
    <row r="1957" spans="1:11" x14ac:dyDescent="0.35">
      <c r="A1957" t="s">
        <v>1960</v>
      </c>
      <c r="B1957" t="s">
        <v>2125</v>
      </c>
      <c r="D1957" s="4">
        <v>72579582</v>
      </c>
      <c r="F1957" s="4">
        <v>202703</v>
      </c>
      <c r="G1957" s="4">
        <v>15273346</v>
      </c>
      <c r="H1957" s="4">
        <v>18090315</v>
      </c>
      <c r="I1957" s="4">
        <v>106145946</v>
      </c>
      <c r="J1957" s="4">
        <v>72579582</v>
      </c>
      <c r="K1957" s="4">
        <v>72579582</v>
      </c>
    </row>
    <row r="1958" spans="1:11" x14ac:dyDescent="0.35">
      <c r="A1958" t="s">
        <v>1960</v>
      </c>
      <c r="B1958" t="s">
        <v>2127</v>
      </c>
      <c r="D1958" s="4">
        <v>800000</v>
      </c>
      <c r="E1958" s="4">
        <v>33600000</v>
      </c>
      <c r="F1958" s="4">
        <v>800000</v>
      </c>
      <c r="I1958" s="4">
        <v>35200000</v>
      </c>
      <c r="J1958" s="4">
        <v>34400000</v>
      </c>
      <c r="K1958" s="4">
        <v>800000</v>
      </c>
    </row>
    <row r="1959" spans="1:11" x14ac:dyDescent="0.35">
      <c r="A1959" t="s">
        <v>1960</v>
      </c>
      <c r="B1959" t="s">
        <v>2141</v>
      </c>
      <c r="D1959" s="4">
        <v>8025010</v>
      </c>
      <c r="E1959" s="4">
        <v>2344033</v>
      </c>
      <c r="F1959" s="4">
        <v>2796951</v>
      </c>
      <c r="G1959" s="4">
        <v>1468480</v>
      </c>
      <c r="H1959" s="4">
        <v>2122520</v>
      </c>
      <c r="I1959" s="4">
        <v>16756994</v>
      </c>
      <c r="J1959" s="4">
        <v>10369043</v>
      </c>
      <c r="K1959" s="4">
        <v>8025010</v>
      </c>
    </row>
    <row r="1960" spans="1:11" x14ac:dyDescent="0.35">
      <c r="A1960" t="s">
        <v>1960</v>
      </c>
      <c r="B1960" t="s">
        <v>2156</v>
      </c>
      <c r="D1960" s="4">
        <v>4112663</v>
      </c>
      <c r="E1960" s="4">
        <v>42403980</v>
      </c>
      <c r="F1960" s="4">
        <v>130304</v>
      </c>
      <c r="G1960" s="4">
        <v>258918</v>
      </c>
      <c r="H1960" s="4">
        <v>5291206</v>
      </c>
      <c r="I1960" s="4">
        <v>52197071</v>
      </c>
      <c r="J1960" s="4">
        <v>46516643</v>
      </c>
      <c r="K1960" s="4">
        <v>4112663</v>
      </c>
    </row>
    <row r="1961" spans="1:11" x14ac:dyDescent="0.35">
      <c r="A1961" t="s">
        <v>1960</v>
      </c>
      <c r="B1961" t="s">
        <v>2163</v>
      </c>
      <c r="D1961" s="4">
        <v>13747365</v>
      </c>
      <c r="F1961" s="4">
        <v>36863</v>
      </c>
      <c r="G1961" s="4">
        <v>751564</v>
      </c>
      <c r="I1961" s="4">
        <v>14535792</v>
      </c>
      <c r="J1961" s="4">
        <v>13747365</v>
      </c>
      <c r="K1961" s="4">
        <v>13747365</v>
      </c>
    </row>
    <row r="1962" spans="1:11" x14ac:dyDescent="0.35">
      <c r="A1962" t="s">
        <v>1960</v>
      </c>
      <c r="B1962" t="s">
        <v>2165</v>
      </c>
      <c r="D1962" s="4">
        <v>207381</v>
      </c>
      <c r="I1962" s="4">
        <v>207381</v>
      </c>
      <c r="J1962" s="4">
        <v>207381</v>
      </c>
      <c r="K1962" s="4">
        <v>207381</v>
      </c>
    </row>
    <row r="1963" spans="1:11" x14ac:dyDescent="0.35">
      <c r="A1963" t="s">
        <v>1960</v>
      </c>
      <c r="B1963" t="s">
        <v>2169</v>
      </c>
      <c r="D1963" s="4">
        <v>250000</v>
      </c>
      <c r="E1963" s="4">
        <v>5793000</v>
      </c>
      <c r="I1963" s="4">
        <v>6043000</v>
      </c>
      <c r="J1963" s="4">
        <v>6043000</v>
      </c>
      <c r="K1963" s="4">
        <v>250000</v>
      </c>
    </row>
    <row r="1964" spans="1:11" x14ac:dyDescent="0.35">
      <c r="A1964" t="s">
        <v>1960</v>
      </c>
      <c r="B1964" t="s">
        <v>2170</v>
      </c>
      <c r="D1964" s="4">
        <v>194625658</v>
      </c>
      <c r="E1964" s="4">
        <v>86179997</v>
      </c>
      <c r="F1964" s="4">
        <v>41434282</v>
      </c>
      <c r="G1964" s="4">
        <v>17998907</v>
      </c>
      <c r="H1964" s="4">
        <v>25528341</v>
      </c>
      <c r="I1964" s="4">
        <v>365767186</v>
      </c>
      <c r="J1964" s="4">
        <v>280805655</v>
      </c>
      <c r="K1964" s="4">
        <v>194625658</v>
      </c>
    </row>
    <row r="1965" spans="1:11" x14ac:dyDescent="0.35">
      <c r="A1965" t="s">
        <v>1156</v>
      </c>
      <c r="B1965" t="s">
        <v>2121</v>
      </c>
      <c r="D1965" s="4">
        <v>38581758</v>
      </c>
      <c r="E1965" s="4">
        <v>3105110</v>
      </c>
      <c r="F1965" s="4">
        <v>17050822</v>
      </c>
      <c r="H1965" s="4">
        <v>305410</v>
      </c>
      <c r="I1965" s="4">
        <v>59043100</v>
      </c>
      <c r="J1965" s="4">
        <v>41686868</v>
      </c>
      <c r="K1965" s="4">
        <v>38581758</v>
      </c>
    </row>
    <row r="1966" spans="1:11" x14ac:dyDescent="0.35">
      <c r="A1966" t="s">
        <v>1156</v>
      </c>
      <c r="B1966" t="s">
        <v>2125</v>
      </c>
      <c r="D1966" s="4">
        <v>49493170</v>
      </c>
      <c r="E1966" s="4">
        <v>2324</v>
      </c>
      <c r="F1966" s="4">
        <v>882127</v>
      </c>
      <c r="I1966" s="4">
        <v>50377621</v>
      </c>
      <c r="J1966" s="4">
        <v>49495494</v>
      </c>
      <c r="K1966" s="4">
        <v>49493170</v>
      </c>
    </row>
    <row r="1967" spans="1:11" x14ac:dyDescent="0.35">
      <c r="A1967" t="s">
        <v>1156</v>
      </c>
      <c r="B1967" t="s">
        <v>2127</v>
      </c>
      <c r="D1967" s="4">
        <v>6400000</v>
      </c>
      <c r="E1967" s="4">
        <v>130990</v>
      </c>
      <c r="F1967" s="4">
        <v>3200000</v>
      </c>
      <c r="H1967" s="4">
        <v>3200000</v>
      </c>
      <c r="I1967" s="4">
        <v>12930990</v>
      </c>
      <c r="J1967" s="4">
        <v>6530990</v>
      </c>
      <c r="K1967" s="4">
        <v>6400000</v>
      </c>
    </row>
    <row r="1968" spans="1:11" x14ac:dyDescent="0.35">
      <c r="A1968" t="s">
        <v>1156</v>
      </c>
      <c r="B1968" t="s">
        <v>2141</v>
      </c>
      <c r="D1968" s="4">
        <v>4263470</v>
      </c>
      <c r="E1968" s="4">
        <v>9405</v>
      </c>
      <c r="F1968" s="4">
        <v>216302</v>
      </c>
      <c r="G1968" s="4">
        <v>56581</v>
      </c>
      <c r="H1968" s="4">
        <v>2803933</v>
      </c>
      <c r="I1968" s="4">
        <v>7349692</v>
      </c>
      <c r="J1968" s="4">
        <v>4272875</v>
      </c>
      <c r="K1968" s="4">
        <v>4263470</v>
      </c>
    </row>
    <row r="1969" spans="1:11" x14ac:dyDescent="0.35">
      <c r="A1969" t="s">
        <v>1156</v>
      </c>
      <c r="B1969" t="s">
        <v>2156</v>
      </c>
      <c r="D1969" s="4">
        <v>43217</v>
      </c>
      <c r="E1969" s="4">
        <v>6732262</v>
      </c>
      <c r="G1969" s="4">
        <v>257297</v>
      </c>
      <c r="H1969" s="4">
        <v>6954749</v>
      </c>
      <c r="I1969" s="4">
        <v>13987525</v>
      </c>
      <c r="J1969" s="4">
        <v>6775479</v>
      </c>
      <c r="K1969" s="4">
        <v>43217</v>
      </c>
    </row>
    <row r="1970" spans="1:11" x14ac:dyDescent="0.35">
      <c r="A1970" t="s">
        <v>1156</v>
      </c>
      <c r="B1970" t="s">
        <v>2163</v>
      </c>
      <c r="D1970" s="4">
        <v>13041211</v>
      </c>
      <c r="I1970" s="4">
        <v>13041211</v>
      </c>
      <c r="J1970" s="4">
        <v>13041211</v>
      </c>
      <c r="K1970" s="4">
        <v>13041211</v>
      </c>
    </row>
    <row r="1971" spans="1:11" x14ac:dyDescent="0.35">
      <c r="A1971" t="s">
        <v>1156</v>
      </c>
      <c r="B1971" t="s">
        <v>2165</v>
      </c>
      <c r="D1971" s="4">
        <v>259226</v>
      </c>
      <c r="I1971" s="4">
        <v>259226</v>
      </c>
      <c r="J1971" s="4">
        <v>259226</v>
      </c>
      <c r="K1971" s="4">
        <v>259226</v>
      </c>
    </row>
    <row r="1972" spans="1:11" x14ac:dyDescent="0.35">
      <c r="A1972" t="s">
        <v>1156</v>
      </c>
      <c r="B1972" t="s">
        <v>2169</v>
      </c>
      <c r="E1972" s="4">
        <v>6562500</v>
      </c>
      <c r="H1972" s="4">
        <v>672000</v>
      </c>
      <c r="I1972" s="4">
        <v>7234500</v>
      </c>
      <c r="J1972">
        <v>6562500</v>
      </c>
      <c r="K1972" s="4">
        <v>0</v>
      </c>
    </row>
    <row r="1973" spans="1:11" x14ac:dyDescent="0.35">
      <c r="A1973" t="s">
        <v>1156</v>
      </c>
      <c r="B1973" t="s">
        <v>2170</v>
      </c>
      <c r="D1973" s="4">
        <v>112082053</v>
      </c>
      <c r="E1973" s="4">
        <v>16542591</v>
      </c>
      <c r="F1973" s="4">
        <v>21349252</v>
      </c>
      <c r="G1973" s="4">
        <v>313878</v>
      </c>
      <c r="H1973" s="4">
        <v>13936092</v>
      </c>
      <c r="I1973" s="4">
        <v>164223865</v>
      </c>
      <c r="J1973" s="4">
        <v>128624644</v>
      </c>
      <c r="K1973" s="4">
        <v>112082053</v>
      </c>
    </row>
    <row r="1974" spans="1:11" x14ac:dyDescent="0.35">
      <c r="A1974" t="s">
        <v>1162</v>
      </c>
      <c r="B1974" t="s">
        <v>2121</v>
      </c>
      <c r="D1974" s="4">
        <v>1097468</v>
      </c>
      <c r="E1974" s="4">
        <v>105017</v>
      </c>
      <c r="H1974" s="4">
        <v>12150</v>
      </c>
      <c r="I1974" s="4">
        <v>1214635</v>
      </c>
      <c r="J1974" s="4">
        <v>1202485</v>
      </c>
      <c r="K1974" s="4">
        <v>1097468</v>
      </c>
    </row>
    <row r="1975" spans="1:11" x14ac:dyDescent="0.35">
      <c r="A1975" t="s">
        <v>1162</v>
      </c>
      <c r="B1975" t="s">
        <v>2125</v>
      </c>
      <c r="D1975" s="4">
        <v>442377</v>
      </c>
      <c r="F1975" s="4">
        <v>67568</v>
      </c>
      <c r="H1975" s="4">
        <v>761320</v>
      </c>
      <c r="I1975" s="4">
        <v>1271265</v>
      </c>
      <c r="J1975" s="4">
        <v>442377</v>
      </c>
      <c r="K1975" s="4">
        <v>442377</v>
      </c>
    </row>
    <row r="1976" spans="1:11" x14ac:dyDescent="0.35">
      <c r="A1976" t="s">
        <v>1162</v>
      </c>
      <c r="B1976" t="s">
        <v>2141</v>
      </c>
      <c r="D1976" s="4">
        <v>765310</v>
      </c>
      <c r="E1976" s="4">
        <v>26116</v>
      </c>
      <c r="G1976" s="4">
        <v>12066</v>
      </c>
      <c r="H1976" s="4">
        <v>80699</v>
      </c>
      <c r="I1976" s="4">
        <v>884191</v>
      </c>
      <c r="J1976" s="4">
        <v>791426</v>
      </c>
      <c r="K1976" s="4">
        <v>765310</v>
      </c>
    </row>
    <row r="1977" spans="1:11" x14ac:dyDescent="0.35">
      <c r="A1977" t="s">
        <v>1162</v>
      </c>
      <c r="B1977" t="s">
        <v>2156</v>
      </c>
      <c r="D1977" s="4">
        <v>2161331</v>
      </c>
      <c r="E1977" s="4">
        <v>350330</v>
      </c>
      <c r="G1977" s="4">
        <v>237582</v>
      </c>
      <c r="H1977" s="4">
        <v>31338</v>
      </c>
      <c r="I1977" s="4">
        <v>2780582</v>
      </c>
      <c r="J1977" s="4">
        <v>2511661</v>
      </c>
      <c r="K1977" s="4">
        <v>2161331</v>
      </c>
    </row>
    <row r="1978" spans="1:11" x14ac:dyDescent="0.35">
      <c r="A1978" t="s">
        <v>1162</v>
      </c>
      <c r="B1978" t="s">
        <v>2163</v>
      </c>
      <c r="D1978" s="4">
        <v>220692</v>
      </c>
      <c r="I1978" s="4">
        <v>220692</v>
      </c>
      <c r="J1978" s="4">
        <v>220692</v>
      </c>
      <c r="K1978" s="4">
        <v>220692</v>
      </c>
    </row>
    <row r="1979" spans="1:11" x14ac:dyDescent="0.35">
      <c r="A1979" t="s">
        <v>1162</v>
      </c>
      <c r="B1979" t="s">
        <v>2165</v>
      </c>
      <c r="D1979" s="4">
        <v>9426</v>
      </c>
      <c r="I1979" s="4">
        <v>9426</v>
      </c>
      <c r="J1979" s="4">
        <v>9426</v>
      </c>
      <c r="K1979" s="4">
        <v>9426</v>
      </c>
    </row>
    <row r="1980" spans="1:11" x14ac:dyDescent="0.35">
      <c r="A1980" t="s">
        <v>1162</v>
      </c>
      <c r="B1980" t="s">
        <v>2169</v>
      </c>
      <c r="E1980" s="4">
        <v>108750</v>
      </c>
      <c r="I1980" s="4">
        <v>108750</v>
      </c>
      <c r="J1980">
        <v>108750</v>
      </c>
      <c r="K1980" s="4">
        <v>0</v>
      </c>
    </row>
    <row r="1981" spans="1:11" x14ac:dyDescent="0.35">
      <c r="A1981" t="s">
        <v>1162</v>
      </c>
      <c r="B1981" t="s">
        <v>2170</v>
      </c>
      <c r="D1981" s="4">
        <v>4696606</v>
      </c>
      <c r="E1981" s="4">
        <v>590212</v>
      </c>
      <c r="F1981" s="4">
        <v>67568</v>
      </c>
      <c r="G1981" s="4">
        <v>249649</v>
      </c>
      <c r="H1981" s="4">
        <v>885507</v>
      </c>
      <c r="I1981" s="4">
        <v>6489542</v>
      </c>
      <c r="J1981" s="4">
        <v>5286818</v>
      </c>
      <c r="K1981" s="4">
        <v>4696606</v>
      </c>
    </row>
    <row r="1982" spans="1:11" x14ac:dyDescent="0.35">
      <c r="A1982" t="s">
        <v>1167</v>
      </c>
      <c r="B1982" t="s">
        <v>2121</v>
      </c>
      <c r="D1982" s="4">
        <v>2507974</v>
      </c>
      <c r="E1982" s="4">
        <v>5381423</v>
      </c>
      <c r="F1982" s="4">
        <v>1421745</v>
      </c>
      <c r="G1982" s="4">
        <v>266074</v>
      </c>
      <c r="H1982" s="4">
        <v>269306</v>
      </c>
      <c r="I1982" s="4">
        <v>9846521</v>
      </c>
      <c r="J1982" s="4">
        <v>7889397</v>
      </c>
      <c r="K1982" s="4">
        <v>2507974</v>
      </c>
    </row>
    <row r="1983" spans="1:11" x14ac:dyDescent="0.35">
      <c r="A1983" t="s">
        <v>1167</v>
      </c>
      <c r="B1983" t="s">
        <v>2125</v>
      </c>
      <c r="D1983" s="4">
        <v>9574430</v>
      </c>
      <c r="F1983" s="4">
        <v>67568</v>
      </c>
      <c r="G1983" s="4">
        <v>418189</v>
      </c>
      <c r="I1983" s="4">
        <v>10060187</v>
      </c>
      <c r="J1983" s="4">
        <v>9574430</v>
      </c>
      <c r="K1983" s="4">
        <v>9574430</v>
      </c>
    </row>
    <row r="1984" spans="1:11" x14ac:dyDescent="0.35">
      <c r="A1984" t="s">
        <v>1167</v>
      </c>
      <c r="B1984" t="s">
        <v>2127</v>
      </c>
      <c r="D1984" s="4">
        <v>2400000</v>
      </c>
      <c r="I1984" s="4">
        <v>2400000</v>
      </c>
      <c r="J1984" s="4">
        <v>2400000</v>
      </c>
      <c r="K1984" s="4">
        <v>2400000</v>
      </c>
    </row>
    <row r="1985" spans="1:11" x14ac:dyDescent="0.35">
      <c r="A1985" t="s">
        <v>1167</v>
      </c>
      <c r="B1985" t="s">
        <v>2141</v>
      </c>
      <c r="D1985" s="4">
        <v>2099978</v>
      </c>
      <c r="E1985" s="4">
        <v>108703</v>
      </c>
      <c r="F1985" s="4">
        <v>306224</v>
      </c>
      <c r="G1985" s="4">
        <v>408307</v>
      </c>
      <c r="H1985" s="4">
        <v>1329840</v>
      </c>
      <c r="I1985" s="4">
        <v>4253052</v>
      </c>
      <c r="J1985" s="4">
        <v>2208681</v>
      </c>
      <c r="K1985" s="4">
        <v>2099978</v>
      </c>
    </row>
    <row r="1986" spans="1:11" x14ac:dyDescent="0.35">
      <c r="A1986" t="s">
        <v>1167</v>
      </c>
      <c r="B1986" t="s">
        <v>2156</v>
      </c>
      <c r="D1986" s="4">
        <v>319357</v>
      </c>
      <c r="E1986" s="4">
        <v>154094</v>
      </c>
      <c r="F1986" s="4">
        <v>591241</v>
      </c>
      <c r="G1986" s="4">
        <v>199471</v>
      </c>
      <c r="H1986" s="4">
        <v>965678</v>
      </c>
      <c r="I1986" s="4">
        <v>2229842</v>
      </c>
      <c r="J1986" s="4">
        <v>473451</v>
      </c>
      <c r="K1986" s="4">
        <v>319357</v>
      </c>
    </row>
    <row r="1987" spans="1:11" x14ac:dyDescent="0.35">
      <c r="A1987" t="s">
        <v>1167</v>
      </c>
      <c r="B1987" t="s">
        <v>2163</v>
      </c>
      <c r="D1987" s="4">
        <v>181456</v>
      </c>
      <c r="I1987" s="4">
        <v>181456</v>
      </c>
      <c r="J1987" s="4">
        <v>181456</v>
      </c>
      <c r="K1987" s="4">
        <v>181456</v>
      </c>
    </row>
    <row r="1988" spans="1:11" x14ac:dyDescent="0.35">
      <c r="A1988" t="s">
        <v>1167</v>
      </c>
      <c r="B1988" t="s">
        <v>2169</v>
      </c>
      <c r="F1988" s="4">
        <v>384000</v>
      </c>
      <c r="H1988" s="4">
        <v>192000</v>
      </c>
      <c r="I1988" s="4">
        <v>576000</v>
      </c>
      <c r="J1988">
        <v>0</v>
      </c>
      <c r="K1988" s="4">
        <v>0</v>
      </c>
    </row>
    <row r="1989" spans="1:11" x14ac:dyDescent="0.35">
      <c r="A1989" t="s">
        <v>1167</v>
      </c>
      <c r="B1989" t="s">
        <v>2170</v>
      </c>
      <c r="D1989" s="4">
        <v>17083194</v>
      </c>
      <c r="E1989" s="4">
        <v>5644221</v>
      </c>
      <c r="F1989" s="4">
        <v>2770778</v>
      </c>
      <c r="G1989" s="4">
        <v>1292041</v>
      </c>
      <c r="H1989" s="4">
        <v>2756823</v>
      </c>
      <c r="I1989" s="4">
        <v>29547058</v>
      </c>
      <c r="J1989" s="4">
        <v>22727415</v>
      </c>
      <c r="K1989" s="4">
        <v>17083194</v>
      </c>
    </row>
    <row r="1990" spans="1:11" x14ac:dyDescent="0.35">
      <c r="A1990" t="s">
        <v>1171</v>
      </c>
      <c r="B1990" t="s">
        <v>2121</v>
      </c>
      <c r="D1990" s="4">
        <v>9742780</v>
      </c>
      <c r="F1990" s="4">
        <v>4220101</v>
      </c>
      <c r="H1990" s="4">
        <v>737891</v>
      </c>
      <c r="I1990" s="4">
        <v>14700772</v>
      </c>
      <c r="J1990" s="4">
        <v>9742780</v>
      </c>
      <c r="K1990" s="4">
        <v>9742780</v>
      </c>
    </row>
    <row r="1991" spans="1:11" x14ac:dyDescent="0.35">
      <c r="A1991" t="s">
        <v>1171</v>
      </c>
      <c r="B1991" t="s">
        <v>2125</v>
      </c>
      <c r="D1991" s="4">
        <v>20936567</v>
      </c>
      <c r="F1991" s="4">
        <v>608108</v>
      </c>
      <c r="G1991" s="4">
        <v>610740</v>
      </c>
      <c r="I1991" s="4">
        <v>22155416</v>
      </c>
      <c r="J1991" s="4">
        <v>20936567</v>
      </c>
      <c r="K1991" s="4">
        <v>20936567</v>
      </c>
    </row>
    <row r="1992" spans="1:11" x14ac:dyDescent="0.35">
      <c r="A1992" t="s">
        <v>1171</v>
      </c>
      <c r="B1992" t="s">
        <v>2127</v>
      </c>
      <c r="E1992" s="4">
        <v>2400000</v>
      </c>
      <c r="H1992" s="4">
        <v>800000</v>
      </c>
      <c r="I1992" s="4">
        <v>3200000</v>
      </c>
      <c r="J1992">
        <v>2400000</v>
      </c>
      <c r="K1992" s="4">
        <v>0</v>
      </c>
    </row>
    <row r="1993" spans="1:11" x14ac:dyDescent="0.35">
      <c r="A1993" t="s">
        <v>1171</v>
      </c>
      <c r="B1993" t="s">
        <v>2141</v>
      </c>
      <c r="D1993" s="4">
        <v>1422917</v>
      </c>
      <c r="E1993" s="4">
        <v>845622</v>
      </c>
      <c r="F1993" s="4">
        <v>99024</v>
      </c>
      <c r="G1993" s="4">
        <v>294568</v>
      </c>
      <c r="H1993" s="4">
        <v>250000</v>
      </c>
      <c r="I1993" s="4">
        <v>2912131</v>
      </c>
      <c r="J1993" s="4">
        <v>2268539</v>
      </c>
      <c r="K1993" s="4">
        <v>1422917</v>
      </c>
    </row>
    <row r="1994" spans="1:11" x14ac:dyDescent="0.35">
      <c r="A1994" t="s">
        <v>1171</v>
      </c>
      <c r="B1994" t="s">
        <v>2156</v>
      </c>
      <c r="D1994" s="4">
        <v>4696470</v>
      </c>
      <c r="E1994" s="4">
        <v>2412901</v>
      </c>
      <c r="F1994" s="4">
        <v>812606</v>
      </c>
      <c r="G1994" s="4">
        <v>2425188</v>
      </c>
      <c r="H1994" s="4">
        <v>1483820</v>
      </c>
      <c r="I1994" s="4">
        <v>11830986</v>
      </c>
      <c r="J1994" s="4">
        <v>7109371</v>
      </c>
      <c r="K1994" s="4">
        <v>4696470</v>
      </c>
    </row>
    <row r="1995" spans="1:11" x14ac:dyDescent="0.35">
      <c r="A1995" t="s">
        <v>1171</v>
      </c>
      <c r="B1995" t="s">
        <v>2163</v>
      </c>
      <c r="D1995" s="4">
        <v>259293</v>
      </c>
      <c r="I1995" s="4">
        <v>259293</v>
      </c>
      <c r="J1995" s="4">
        <v>259293</v>
      </c>
      <c r="K1995" s="4">
        <v>259293</v>
      </c>
    </row>
    <row r="1996" spans="1:11" x14ac:dyDescent="0.35">
      <c r="A1996" t="s">
        <v>1171</v>
      </c>
      <c r="B1996" t="s">
        <v>2169</v>
      </c>
      <c r="F1996" s="4">
        <v>46500</v>
      </c>
      <c r="H1996" s="4">
        <v>38400</v>
      </c>
      <c r="I1996" s="4">
        <v>84900</v>
      </c>
      <c r="J1996">
        <v>0</v>
      </c>
      <c r="K1996" s="4">
        <v>0</v>
      </c>
    </row>
    <row r="1997" spans="1:11" x14ac:dyDescent="0.35">
      <c r="A1997" t="s">
        <v>1171</v>
      </c>
      <c r="B1997" t="s">
        <v>2170</v>
      </c>
      <c r="D1997" s="4">
        <v>37058028</v>
      </c>
      <c r="E1997" s="4">
        <v>5658524</v>
      </c>
      <c r="F1997" s="4">
        <v>5786339</v>
      </c>
      <c r="G1997" s="4">
        <v>3330495</v>
      </c>
      <c r="H1997" s="4">
        <v>3310111</v>
      </c>
      <c r="I1997" s="4">
        <v>55143498</v>
      </c>
      <c r="J1997" s="4">
        <v>42716552</v>
      </c>
      <c r="K1997" s="4">
        <v>37058028</v>
      </c>
    </row>
    <row r="1998" spans="1:11" x14ac:dyDescent="0.35">
      <c r="A1998" t="s">
        <v>1174</v>
      </c>
      <c r="B1998" t="s">
        <v>2121</v>
      </c>
      <c r="D1998" s="4">
        <v>2332018</v>
      </c>
      <c r="E1998" s="4">
        <v>16003</v>
      </c>
      <c r="F1998" s="4">
        <v>1145314</v>
      </c>
      <c r="H1998" s="4">
        <v>144993</v>
      </c>
      <c r="I1998" s="4">
        <v>3638329</v>
      </c>
      <c r="J1998" s="4">
        <v>2348021</v>
      </c>
      <c r="K1998" s="4">
        <v>2332018</v>
      </c>
    </row>
    <row r="1999" spans="1:11" x14ac:dyDescent="0.35">
      <c r="A1999" t="s">
        <v>1174</v>
      </c>
      <c r="B1999" t="s">
        <v>2125</v>
      </c>
      <c r="D1999" s="4">
        <v>4210336</v>
      </c>
      <c r="F1999" s="4">
        <v>67568</v>
      </c>
      <c r="I1999" s="4">
        <v>4277904</v>
      </c>
      <c r="J1999" s="4">
        <v>4210336</v>
      </c>
      <c r="K1999" s="4">
        <v>4210336</v>
      </c>
    </row>
    <row r="2000" spans="1:11" x14ac:dyDescent="0.35">
      <c r="A2000" t="s">
        <v>1174</v>
      </c>
      <c r="B2000" t="s">
        <v>2127</v>
      </c>
      <c r="D2000" s="4">
        <v>800000</v>
      </c>
      <c r="I2000" s="4">
        <v>800000</v>
      </c>
      <c r="J2000" s="4">
        <v>800000</v>
      </c>
      <c r="K2000" s="4">
        <v>800000</v>
      </c>
    </row>
    <row r="2001" spans="1:11" x14ac:dyDescent="0.35">
      <c r="A2001" t="s">
        <v>1174</v>
      </c>
      <c r="B2001" t="s">
        <v>2141</v>
      </c>
      <c r="D2001" s="4">
        <v>442011</v>
      </c>
      <c r="E2001" s="4">
        <v>60393</v>
      </c>
      <c r="F2001" s="4">
        <v>129312</v>
      </c>
      <c r="G2001" s="4">
        <v>25000</v>
      </c>
      <c r="H2001" s="4">
        <v>5195</v>
      </c>
      <c r="I2001" s="4">
        <v>661912</v>
      </c>
      <c r="J2001" s="4">
        <v>502404</v>
      </c>
      <c r="K2001" s="4">
        <v>442011</v>
      </c>
    </row>
    <row r="2002" spans="1:11" x14ac:dyDescent="0.35">
      <c r="A2002" t="s">
        <v>1174</v>
      </c>
      <c r="B2002" t="s">
        <v>2156</v>
      </c>
      <c r="D2002" s="4">
        <v>49655</v>
      </c>
      <c r="E2002" s="4">
        <v>443</v>
      </c>
      <c r="F2002" s="4">
        <v>388510</v>
      </c>
      <c r="G2002" s="4">
        <v>48060</v>
      </c>
      <c r="H2002" s="4">
        <v>534666</v>
      </c>
      <c r="I2002" s="4">
        <v>1021335</v>
      </c>
      <c r="J2002" s="4">
        <v>50098</v>
      </c>
      <c r="K2002" s="4">
        <v>49655</v>
      </c>
    </row>
    <row r="2003" spans="1:11" x14ac:dyDescent="0.35">
      <c r="A2003" t="s">
        <v>1174</v>
      </c>
      <c r="B2003" t="s">
        <v>2163</v>
      </c>
      <c r="D2003" s="4">
        <v>94671</v>
      </c>
      <c r="I2003" s="4">
        <v>94671</v>
      </c>
      <c r="J2003" s="4">
        <v>94671</v>
      </c>
      <c r="K2003" s="4">
        <v>94671</v>
      </c>
    </row>
    <row r="2004" spans="1:11" x14ac:dyDescent="0.35">
      <c r="A2004" t="s">
        <v>1174</v>
      </c>
      <c r="B2004" t="s">
        <v>2169</v>
      </c>
      <c r="F2004" s="4">
        <v>123000</v>
      </c>
      <c r="H2004" s="4">
        <v>96000</v>
      </c>
      <c r="I2004" s="4">
        <v>219000</v>
      </c>
      <c r="J2004">
        <v>0</v>
      </c>
      <c r="K2004" s="4">
        <v>0</v>
      </c>
    </row>
    <row r="2005" spans="1:11" x14ac:dyDescent="0.35">
      <c r="A2005" t="s">
        <v>1174</v>
      </c>
      <c r="B2005" t="s">
        <v>2170</v>
      </c>
      <c r="D2005" s="4">
        <v>7928691</v>
      </c>
      <c r="E2005" s="4">
        <v>76840</v>
      </c>
      <c r="F2005" s="4">
        <v>1853704</v>
      </c>
      <c r="G2005" s="4">
        <v>73060</v>
      </c>
      <c r="H2005" s="4">
        <v>780854</v>
      </c>
      <c r="I2005" s="4">
        <v>10713149</v>
      </c>
      <c r="J2005" s="4">
        <v>8005531</v>
      </c>
      <c r="K2005" s="4">
        <v>7928691</v>
      </c>
    </row>
    <row r="2006" spans="1:11" x14ac:dyDescent="0.35">
      <c r="A2006" t="s">
        <v>1177</v>
      </c>
      <c r="B2006" t="s">
        <v>2121</v>
      </c>
      <c r="D2006" s="4">
        <v>16002534</v>
      </c>
      <c r="E2006" s="4">
        <v>2279340</v>
      </c>
      <c r="H2006" s="4">
        <v>120600</v>
      </c>
      <c r="I2006" s="4">
        <v>18402474</v>
      </c>
      <c r="J2006" s="4">
        <v>18281874</v>
      </c>
      <c r="K2006" s="4">
        <v>16002534</v>
      </c>
    </row>
    <row r="2007" spans="1:11" x14ac:dyDescent="0.35">
      <c r="A2007" t="s">
        <v>1177</v>
      </c>
      <c r="B2007" t="s">
        <v>2125</v>
      </c>
      <c r="D2007" s="4">
        <v>10560986</v>
      </c>
      <c r="F2007" s="4">
        <v>945946</v>
      </c>
      <c r="I2007" s="4">
        <v>11506932</v>
      </c>
      <c r="J2007" s="4">
        <v>10560986</v>
      </c>
      <c r="K2007" s="4">
        <v>10560986</v>
      </c>
    </row>
    <row r="2008" spans="1:11" x14ac:dyDescent="0.35">
      <c r="A2008" t="s">
        <v>1177</v>
      </c>
      <c r="B2008" t="s">
        <v>2127</v>
      </c>
      <c r="E2008" s="4">
        <v>1600000</v>
      </c>
      <c r="I2008" s="4">
        <v>1600000</v>
      </c>
      <c r="J2008">
        <v>1600000</v>
      </c>
      <c r="K2008" s="4">
        <v>0</v>
      </c>
    </row>
    <row r="2009" spans="1:11" x14ac:dyDescent="0.35">
      <c r="A2009" t="s">
        <v>1177</v>
      </c>
      <c r="B2009" t="s">
        <v>2141</v>
      </c>
      <c r="D2009" s="4">
        <v>2038212</v>
      </c>
      <c r="E2009" s="4">
        <v>158933</v>
      </c>
      <c r="F2009" s="4">
        <v>252059</v>
      </c>
      <c r="G2009" s="4">
        <v>190511</v>
      </c>
      <c r="H2009" s="4">
        <v>74991</v>
      </c>
      <c r="I2009" s="4">
        <v>2714706</v>
      </c>
      <c r="J2009" s="4">
        <v>2197145</v>
      </c>
      <c r="K2009" s="4">
        <v>2038212</v>
      </c>
    </row>
    <row r="2010" spans="1:11" x14ac:dyDescent="0.35">
      <c r="A2010" t="s">
        <v>1177</v>
      </c>
      <c r="B2010" t="s">
        <v>2156</v>
      </c>
      <c r="D2010" s="4">
        <v>186665</v>
      </c>
      <c r="E2010" s="4">
        <v>21283</v>
      </c>
      <c r="F2010" s="4">
        <v>104500</v>
      </c>
      <c r="G2010" s="4">
        <v>6525586</v>
      </c>
      <c r="H2010" s="4">
        <v>3556685</v>
      </c>
      <c r="I2010" s="4">
        <v>10394719</v>
      </c>
      <c r="J2010" s="4">
        <v>207948</v>
      </c>
      <c r="K2010" s="4">
        <v>186665</v>
      </c>
    </row>
    <row r="2011" spans="1:11" x14ac:dyDescent="0.35">
      <c r="A2011" t="s">
        <v>1177</v>
      </c>
      <c r="B2011" t="s">
        <v>2163</v>
      </c>
      <c r="D2011" s="4">
        <v>946777</v>
      </c>
      <c r="I2011" s="4">
        <v>946777</v>
      </c>
      <c r="J2011" s="4">
        <v>946777</v>
      </c>
      <c r="K2011" s="4">
        <v>946777</v>
      </c>
    </row>
    <row r="2012" spans="1:11" x14ac:dyDescent="0.35">
      <c r="A2012" t="s">
        <v>1177</v>
      </c>
      <c r="B2012" t="s">
        <v>2165</v>
      </c>
      <c r="D2012" s="4">
        <v>12100</v>
      </c>
      <c r="F2012" s="4">
        <v>155536</v>
      </c>
      <c r="I2012" s="4">
        <v>167636</v>
      </c>
      <c r="J2012" s="4">
        <v>12100</v>
      </c>
      <c r="K2012" s="4">
        <v>12100</v>
      </c>
    </row>
    <row r="2013" spans="1:11" x14ac:dyDescent="0.35">
      <c r="A2013" t="s">
        <v>1177</v>
      </c>
      <c r="B2013" t="s">
        <v>2169</v>
      </c>
      <c r="G2013" s="4">
        <v>111000</v>
      </c>
      <c r="H2013" s="4">
        <v>288000</v>
      </c>
      <c r="I2013" s="4">
        <v>399000</v>
      </c>
      <c r="J2013">
        <v>0</v>
      </c>
      <c r="K2013" s="4">
        <v>0</v>
      </c>
    </row>
    <row r="2014" spans="1:11" x14ac:dyDescent="0.35">
      <c r="A2014" t="s">
        <v>1177</v>
      </c>
      <c r="B2014" t="s">
        <v>2170</v>
      </c>
      <c r="D2014" s="4">
        <v>29747274</v>
      </c>
      <c r="E2014" s="4">
        <v>4059556</v>
      </c>
      <c r="F2014" s="4">
        <v>1458041</v>
      </c>
      <c r="G2014" s="4">
        <v>6827097</v>
      </c>
      <c r="H2014" s="4">
        <v>4040276</v>
      </c>
      <c r="I2014" s="4">
        <v>46132244</v>
      </c>
      <c r="J2014" s="4">
        <v>33806830</v>
      </c>
      <c r="K2014" s="4">
        <v>29747274</v>
      </c>
    </row>
    <row r="2015" spans="1:11" x14ac:dyDescent="0.35">
      <c r="A2015" t="s">
        <v>1180</v>
      </c>
      <c r="B2015" t="s">
        <v>2121</v>
      </c>
      <c r="D2015" s="4">
        <v>29273224</v>
      </c>
      <c r="E2015" s="4">
        <v>1983247</v>
      </c>
      <c r="F2015" s="4">
        <v>15156813</v>
      </c>
      <c r="H2015" s="4">
        <v>237600</v>
      </c>
      <c r="I2015" s="4">
        <v>46650884</v>
      </c>
      <c r="J2015" s="4">
        <v>31256471</v>
      </c>
      <c r="K2015" s="4">
        <v>29273224</v>
      </c>
    </row>
    <row r="2016" spans="1:11" x14ac:dyDescent="0.35">
      <c r="A2016" t="s">
        <v>1180</v>
      </c>
      <c r="B2016" t="s">
        <v>2125</v>
      </c>
      <c r="D2016" s="4">
        <v>24291023</v>
      </c>
      <c r="E2016" s="4">
        <v>1394485</v>
      </c>
      <c r="F2016" s="4">
        <v>1704680</v>
      </c>
      <c r="G2016" s="4">
        <v>5991525</v>
      </c>
      <c r="H2016" s="4">
        <v>4221675</v>
      </c>
      <c r="I2016" s="4">
        <v>37603387</v>
      </c>
      <c r="J2016" s="4">
        <v>25685508</v>
      </c>
      <c r="K2016" s="4">
        <v>24291023</v>
      </c>
    </row>
    <row r="2017" spans="1:11" x14ac:dyDescent="0.35">
      <c r="A2017" t="s">
        <v>1180</v>
      </c>
      <c r="B2017" t="s">
        <v>2127</v>
      </c>
      <c r="D2017" s="4">
        <v>9618600</v>
      </c>
      <c r="I2017" s="4">
        <v>9618600</v>
      </c>
      <c r="J2017" s="4">
        <v>9618600</v>
      </c>
      <c r="K2017" s="4">
        <v>9618600</v>
      </c>
    </row>
    <row r="2018" spans="1:11" x14ac:dyDescent="0.35">
      <c r="A2018" t="s">
        <v>1180</v>
      </c>
      <c r="B2018" t="s">
        <v>2141</v>
      </c>
      <c r="D2018" s="4">
        <v>647263</v>
      </c>
      <c r="E2018" s="4">
        <v>38639</v>
      </c>
      <c r="F2018" s="4">
        <v>41527</v>
      </c>
      <c r="G2018" s="4">
        <v>6591042</v>
      </c>
      <c r="H2018" s="4">
        <v>1504654</v>
      </c>
      <c r="I2018" s="4">
        <v>8823124</v>
      </c>
      <c r="J2018" s="4">
        <v>685902</v>
      </c>
      <c r="K2018" s="4">
        <v>647263</v>
      </c>
    </row>
    <row r="2019" spans="1:11" x14ac:dyDescent="0.35">
      <c r="A2019" t="s">
        <v>1180</v>
      </c>
      <c r="B2019" t="s">
        <v>2156</v>
      </c>
      <c r="D2019" s="4">
        <v>378759</v>
      </c>
      <c r="E2019" s="4">
        <v>6524264</v>
      </c>
      <c r="F2019" s="4">
        <v>5283762</v>
      </c>
      <c r="G2019" s="4">
        <v>60519</v>
      </c>
      <c r="H2019" s="4">
        <v>7082781</v>
      </c>
      <c r="I2019" s="4">
        <v>19330085</v>
      </c>
      <c r="J2019" s="4">
        <v>6903023</v>
      </c>
      <c r="K2019" s="4">
        <v>378759</v>
      </c>
    </row>
    <row r="2020" spans="1:11" x14ac:dyDescent="0.35">
      <c r="A2020" t="s">
        <v>1180</v>
      </c>
      <c r="B2020" t="s">
        <v>2163</v>
      </c>
      <c r="D2020" s="4">
        <v>7286277</v>
      </c>
      <c r="E2020" s="4">
        <v>209073</v>
      </c>
      <c r="I2020" s="4">
        <v>7495350</v>
      </c>
      <c r="J2020" s="4">
        <v>7495350</v>
      </c>
      <c r="K2020" s="4">
        <v>7286277</v>
      </c>
    </row>
    <row r="2021" spans="1:11" x14ac:dyDescent="0.35">
      <c r="A2021" t="s">
        <v>1180</v>
      </c>
      <c r="B2021" t="s">
        <v>2165</v>
      </c>
      <c r="D2021" s="4">
        <v>1290</v>
      </c>
      <c r="G2021" s="4">
        <v>94264</v>
      </c>
      <c r="I2021" s="4">
        <v>95554</v>
      </c>
      <c r="J2021" s="4">
        <v>1290</v>
      </c>
      <c r="K2021" s="4">
        <v>1290</v>
      </c>
    </row>
    <row r="2022" spans="1:11" x14ac:dyDescent="0.35">
      <c r="A2022" t="s">
        <v>1180</v>
      </c>
      <c r="B2022" t="s">
        <v>2169</v>
      </c>
      <c r="F2022" s="4">
        <v>4815000</v>
      </c>
      <c r="G2022" s="4">
        <v>250000</v>
      </c>
      <c r="H2022" s="4">
        <v>210000</v>
      </c>
      <c r="I2022" s="4">
        <v>5275000</v>
      </c>
      <c r="J2022">
        <v>0</v>
      </c>
      <c r="K2022" s="4">
        <v>0</v>
      </c>
    </row>
    <row r="2023" spans="1:11" x14ac:dyDescent="0.35">
      <c r="A2023" t="s">
        <v>1180</v>
      </c>
      <c r="B2023" t="s">
        <v>2170</v>
      </c>
      <c r="D2023" s="4">
        <v>71496435</v>
      </c>
      <c r="E2023" s="4">
        <v>10149708</v>
      </c>
      <c r="F2023" s="4">
        <v>27001782</v>
      </c>
      <c r="G2023" s="4">
        <v>12987349</v>
      </c>
      <c r="H2023" s="4">
        <v>13256709</v>
      </c>
      <c r="I2023" s="4">
        <v>134891984</v>
      </c>
      <c r="J2023" s="4">
        <v>81646143</v>
      </c>
      <c r="K2023" s="4">
        <v>71496435</v>
      </c>
    </row>
    <row r="2024" spans="1:11" x14ac:dyDescent="0.35">
      <c r="A2024" t="s">
        <v>1185</v>
      </c>
      <c r="B2024" t="s">
        <v>2121</v>
      </c>
      <c r="D2024" s="4">
        <v>68758151</v>
      </c>
      <c r="E2024" s="4">
        <v>19297437</v>
      </c>
      <c r="F2024" s="4">
        <v>22504138</v>
      </c>
      <c r="G2024" s="4">
        <v>8374</v>
      </c>
      <c r="H2024" s="4">
        <v>615600</v>
      </c>
      <c r="I2024" s="4">
        <v>111183700</v>
      </c>
      <c r="J2024" s="4">
        <v>88055588</v>
      </c>
      <c r="K2024" s="4">
        <v>68758151</v>
      </c>
    </row>
    <row r="2025" spans="1:11" x14ac:dyDescent="0.35">
      <c r="A2025" t="s">
        <v>1185</v>
      </c>
      <c r="B2025" t="s">
        <v>2125</v>
      </c>
      <c r="D2025" s="4">
        <v>38968005</v>
      </c>
      <c r="E2025" s="4">
        <v>32167</v>
      </c>
      <c r="F2025" s="4">
        <v>16177770</v>
      </c>
      <c r="G2025" s="4">
        <v>25265496</v>
      </c>
      <c r="H2025" s="4">
        <v>82551</v>
      </c>
      <c r="I2025" s="4">
        <v>80525989</v>
      </c>
      <c r="J2025" s="4">
        <v>39000172</v>
      </c>
      <c r="K2025" s="4">
        <v>38968005</v>
      </c>
    </row>
    <row r="2026" spans="1:11" x14ac:dyDescent="0.35">
      <c r="A2026" t="s">
        <v>1185</v>
      </c>
      <c r="B2026" t="s">
        <v>2127</v>
      </c>
      <c r="F2026" s="4">
        <v>19200000</v>
      </c>
      <c r="G2026" s="4">
        <v>1600000</v>
      </c>
      <c r="I2026" s="4">
        <v>20800000</v>
      </c>
      <c r="J2026">
        <v>0</v>
      </c>
      <c r="K2026" s="4">
        <v>0</v>
      </c>
    </row>
    <row r="2027" spans="1:11" x14ac:dyDescent="0.35">
      <c r="A2027" t="s">
        <v>1185</v>
      </c>
      <c r="B2027" t="s">
        <v>2141</v>
      </c>
      <c r="D2027" s="4">
        <v>3976363</v>
      </c>
      <c r="E2027" s="4">
        <v>4809406</v>
      </c>
      <c r="F2027" s="4">
        <v>4076273</v>
      </c>
      <c r="G2027" s="4">
        <v>89644</v>
      </c>
      <c r="H2027" s="4">
        <v>4450714</v>
      </c>
      <c r="I2027" s="4">
        <v>17402400</v>
      </c>
      <c r="J2027" s="4">
        <v>8785769</v>
      </c>
      <c r="K2027" s="4">
        <v>3976363</v>
      </c>
    </row>
    <row r="2028" spans="1:11" x14ac:dyDescent="0.35">
      <c r="A2028" t="s">
        <v>1185</v>
      </c>
      <c r="B2028" t="s">
        <v>2156</v>
      </c>
      <c r="D2028" s="4">
        <v>13877716</v>
      </c>
      <c r="E2028" s="4">
        <v>12052839</v>
      </c>
      <c r="F2028" s="4">
        <v>1673845</v>
      </c>
      <c r="G2028" s="4">
        <v>9904973</v>
      </c>
      <c r="H2028" s="4">
        <v>3078040</v>
      </c>
      <c r="I2028" s="4">
        <v>40587414</v>
      </c>
      <c r="J2028" s="4">
        <v>25930555</v>
      </c>
      <c r="K2028" s="4">
        <v>13877716</v>
      </c>
    </row>
    <row r="2029" spans="1:11" x14ac:dyDescent="0.35">
      <c r="A2029" t="s">
        <v>1185</v>
      </c>
      <c r="B2029" t="s">
        <v>2163</v>
      </c>
      <c r="D2029" s="4">
        <v>11733110</v>
      </c>
      <c r="E2029" s="4">
        <v>412645</v>
      </c>
      <c r="I2029" s="4">
        <v>12145755</v>
      </c>
      <c r="J2029" s="4">
        <v>12145755</v>
      </c>
      <c r="K2029" s="4">
        <v>11733110</v>
      </c>
    </row>
    <row r="2030" spans="1:11" x14ac:dyDescent="0.35">
      <c r="A2030" t="s">
        <v>1185</v>
      </c>
      <c r="B2030" t="s">
        <v>2165</v>
      </c>
      <c r="D2030" s="4">
        <v>127256</v>
      </c>
      <c r="I2030" s="4">
        <v>127256</v>
      </c>
      <c r="J2030" s="4">
        <v>127256</v>
      </c>
      <c r="K2030" s="4">
        <v>127256</v>
      </c>
    </row>
    <row r="2031" spans="1:11" x14ac:dyDescent="0.35">
      <c r="A2031" t="s">
        <v>1185</v>
      </c>
      <c r="B2031" t="s">
        <v>2169</v>
      </c>
      <c r="D2031" s="4">
        <v>2302</v>
      </c>
      <c r="E2031" s="4">
        <v>16180000</v>
      </c>
      <c r="G2031" s="4">
        <v>1996800</v>
      </c>
      <c r="I2031" s="4">
        <v>18179102</v>
      </c>
      <c r="J2031" s="4">
        <v>16182302</v>
      </c>
      <c r="K2031" s="4">
        <v>2302</v>
      </c>
    </row>
    <row r="2032" spans="1:11" x14ac:dyDescent="0.35">
      <c r="A2032" t="s">
        <v>1185</v>
      </c>
      <c r="B2032" t="s">
        <v>2170</v>
      </c>
      <c r="D2032" s="4">
        <v>137442903</v>
      </c>
      <c r="E2032" s="4">
        <v>52784494</v>
      </c>
      <c r="F2032" s="4">
        <v>63632026</v>
      </c>
      <c r="G2032" s="4">
        <v>38865287</v>
      </c>
      <c r="H2032" s="4">
        <v>8226906</v>
      </c>
      <c r="I2032" s="4">
        <v>300951616</v>
      </c>
      <c r="J2032" s="4">
        <v>190227397</v>
      </c>
      <c r="K2032" s="4">
        <v>137442903</v>
      </c>
    </row>
    <row r="2033" spans="1:11" x14ac:dyDescent="0.35">
      <c r="A2033" t="s">
        <v>1189</v>
      </c>
      <c r="B2033" t="s">
        <v>2121</v>
      </c>
      <c r="D2033" s="4">
        <v>36811700</v>
      </c>
      <c r="E2033" s="4">
        <v>1795830</v>
      </c>
      <c r="F2033" s="4">
        <v>15295000</v>
      </c>
      <c r="H2033" s="4">
        <v>327150</v>
      </c>
      <c r="I2033" s="4">
        <v>54229680</v>
      </c>
      <c r="J2033" s="4">
        <v>38607530</v>
      </c>
      <c r="K2033" s="4">
        <v>36811700</v>
      </c>
    </row>
    <row r="2034" spans="1:11" x14ac:dyDescent="0.35">
      <c r="A2034" t="s">
        <v>1189</v>
      </c>
      <c r="B2034" t="s">
        <v>2125</v>
      </c>
      <c r="D2034" s="4">
        <v>34453753</v>
      </c>
      <c r="E2034" s="4">
        <v>36955</v>
      </c>
      <c r="F2034" s="4">
        <v>4615749</v>
      </c>
      <c r="G2034" s="4">
        <v>495135</v>
      </c>
      <c r="H2034" s="4">
        <v>4729144</v>
      </c>
      <c r="I2034" s="4">
        <v>44330735</v>
      </c>
      <c r="J2034" s="4">
        <v>34490708</v>
      </c>
      <c r="K2034" s="4">
        <v>34453753</v>
      </c>
    </row>
    <row r="2035" spans="1:11" x14ac:dyDescent="0.35">
      <c r="A2035" t="s">
        <v>1189</v>
      </c>
      <c r="B2035" t="s">
        <v>2127</v>
      </c>
      <c r="F2035" s="4">
        <v>9600000</v>
      </c>
      <c r="I2035" s="4">
        <v>9600000</v>
      </c>
      <c r="J2035">
        <v>0</v>
      </c>
      <c r="K2035" s="4">
        <v>0</v>
      </c>
    </row>
    <row r="2036" spans="1:11" x14ac:dyDescent="0.35">
      <c r="A2036" t="s">
        <v>1189</v>
      </c>
      <c r="B2036" t="s">
        <v>2141</v>
      </c>
      <c r="D2036" s="4">
        <v>991836</v>
      </c>
      <c r="E2036" s="4">
        <v>2524175</v>
      </c>
      <c r="F2036" s="4">
        <v>13228</v>
      </c>
      <c r="G2036" s="4">
        <v>1417787</v>
      </c>
      <c r="H2036" s="4">
        <v>1347287</v>
      </c>
      <c r="I2036" s="4">
        <v>6294312</v>
      </c>
      <c r="J2036" s="4">
        <v>3516011</v>
      </c>
      <c r="K2036" s="4">
        <v>991836</v>
      </c>
    </row>
    <row r="2037" spans="1:11" x14ac:dyDescent="0.35">
      <c r="A2037" t="s">
        <v>1189</v>
      </c>
      <c r="B2037" t="s">
        <v>2156</v>
      </c>
      <c r="D2037" s="4">
        <v>902640</v>
      </c>
      <c r="E2037" s="4">
        <v>5197010</v>
      </c>
      <c r="F2037" s="4">
        <v>4500</v>
      </c>
      <c r="G2037" s="4">
        <v>4755208</v>
      </c>
      <c r="H2037" s="4">
        <v>1113128</v>
      </c>
      <c r="I2037" s="4">
        <v>11972487</v>
      </c>
      <c r="J2037" s="4">
        <v>6099650</v>
      </c>
      <c r="K2037" s="4">
        <v>902640</v>
      </c>
    </row>
    <row r="2038" spans="1:11" x14ac:dyDescent="0.35">
      <c r="A2038" t="s">
        <v>1189</v>
      </c>
      <c r="B2038" t="s">
        <v>2163</v>
      </c>
      <c r="D2038" s="4">
        <v>5036587</v>
      </c>
      <c r="E2038" s="4">
        <v>49517</v>
      </c>
      <c r="I2038" s="4">
        <v>5086104</v>
      </c>
      <c r="J2038" s="4">
        <v>5086104</v>
      </c>
      <c r="K2038" s="4">
        <v>5036587</v>
      </c>
    </row>
    <row r="2039" spans="1:11" x14ac:dyDescent="0.35">
      <c r="A2039" t="s">
        <v>1189</v>
      </c>
      <c r="B2039" t="s">
        <v>2165</v>
      </c>
      <c r="D2039" s="4">
        <v>7912</v>
      </c>
      <c r="G2039" s="4">
        <v>127256</v>
      </c>
      <c r="I2039" s="4">
        <v>135168</v>
      </c>
      <c r="J2039" s="4">
        <v>7912</v>
      </c>
      <c r="K2039" s="4">
        <v>7912</v>
      </c>
    </row>
    <row r="2040" spans="1:11" x14ac:dyDescent="0.35">
      <c r="A2040" t="s">
        <v>1189</v>
      </c>
      <c r="B2040" t="s">
        <v>2169</v>
      </c>
      <c r="E2040" s="4">
        <v>5702750</v>
      </c>
      <c r="G2040" s="4">
        <v>768000</v>
      </c>
      <c r="I2040" s="4">
        <v>6470750</v>
      </c>
      <c r="J2040">
        <v>5702750</v>
      </c>
      <c r="K2040" s="4">
        <v>0</v>
      </c>
    </row>
    <row r="2041" spans="1:11" x14ac:dyDescent="0.35">
      <c r="A2041" t="s">
        <v>1189</v>
      </c>
      <c r="B2041" t="s">
        <v>2170</v>
      </c>
      <c r="D2041" s="4">
        <v>78204427</v>
      </c>
      <c r="E2041" s="4">
        <v>15306237</v>
      </c>
      <c r="F2041" s="4">
        <v>29528476</v>
      </c>
      <c r="G2041" s="4">
        <v>7563387</v>
      </c>
      <c r="H2041" s="4">
        <v>7516709</v>
      </c>
      <c r="I2041" s="4">
        <v>138119236</v>
      </c>
      <c r="J2041" s="4">
        <v>93510664</v>
      </c>
      <c r="K2041" s="4">
        <v>78204427</v>
      </c>
    </row>
    <row r="2042" spans="1:11" x14ac:dyDescent="0.35">
      <c r="A2042" t="s">
        <v>1193</v>
      </c>
      <c r="B2042" t="s">
        <v>2121</v>
      </c>
      <c r="D2042" s="4">
        <v>3662779</v>
      </c>
      <c r="E2042" s="4">
        <v>3570000</v>
      </c>
      <c r="F2042" s="4">
        <v>4243891</v>
      </c>
      <c r="G2042" s="4">
        <v>5982</v>
      </c>
      <c r="H2042" s="4">
        <v>709111</v>
      </c>
      <c r="I2042" s="4">
        <v>12191762</v>
      </c>
      <c r="J2042" s="4">
        <v>7232779</v>
      </c>
      <c r="K2042" s="4">
        <v>3662779</v>
      </c>
    </row>
    <row r="2043" spans="1:11" x14ac:dyDescent="0.35">
      <c r="A2043" t="s">
        <v>1193</v>
      </c>
      <c r="B2043" t="s">
        <v>2125</v>
      </c>
      <c r="D2043" s="4">
        <v>8989744</v>
      </c>
      <c r="E2043" s="4">
        <v>2905</v>
      </c>
      <c r="F2043" s="4">
        <v>540541</v>
      </c>
      <c r="I2043" s="4">
        <v>9533189</v>
      </c>
      <c r="J2043" s="4">
        <v>8992649</v>
      </c>
      <c r="K2043" s="4">
        <v>8989744</v>
      </c>
    </row>
    <row r="2044" spans="1:11" x14ac:dyDescent="0.35">
      <c r="A2044" t="s">
        <v>1193</v>
      </c>
      <c r="B2044" t="s">
        <v>2127</v>
      </c>
      <c r="F2044" s="4">
        <v>1600000</v>
      </c>
      <c r="I2044" s="4">
        <v>1600000</v>
      </c>
      <c r="J2044">
        <v>0</v>
      </c>
      <c r="K2044" s="4">
        <v>0</v>
      </c>
    </row>
    <row r="2045" spans="1:11" x14ac:dyDescent="0.35">
      <c r="A2045" t="s">
        <v>1193</v>
      </c>
      <c r="B2045" t="s">
        <v>2141</v>
      </c>
      <c r="D2045" s="4">
        <v>473151</v>
      </c>
      <c r="F2045" s="4">
        <v>310000</v>
      </c>
      <c r="G2045" s="4">
        <v>240414</v>
      </c>
      <c r="H2045" s="4">
        <v>953631</v>
      </c>
      <c r="I2045" s="4">
        <v>1977196</v>
      </c>
      <c r="J2045" s="4">
        <v>473151</v>
      </c>
      <c r="K2045" s="4">
        <v>473151</v>
      </c>
    </row>
    <row r="2046" spans="1:11" x14ac:dyDescent="0.35">
      <c r="A2046" t="s">
        <v>1193</v>
      </c>
      <c r="B2046" t="s">
        <v>2156</v>
      </c>
      <c r="D2046" s="4">
        <v>1039626</v>
      </c>
      <c r="E2046" s="4">
        <v>19066</v>
      </c>
      <c r="H2046" s="4">
        <v>3564557</v>
      </c>
      <c r="I2046" s="4">
        <v>4623249</v>
      </c>
      <c r="J2046" s="4">
        <v>1058692</v>
      </c>
      <c r="K2046" s="4">
        <v>1039626</v>
      </c>
    </row>
    <row r="2047" spans="1:11" x14ac:dyDescent="0.35">
      <c r="A2047" t="s">
        <v>1193</v>
      </c>
      <c r="B2047" t="s">
        <v>2163</v>
      </c>
      <c r="D2047" s="4">
        <v>92113</v>
      </c>
      <c r="I2047" s="4">
        <v>92113</v>
      </c>
      <c r="J2047" s="4">
        <v>92113</v>
      </c>
      <c r="K2047" s="4">
        <v>92113</v>
      </c>
    </row>
    <row r="2048" spans="1:11" x14ac:dyDescent="0.35">
      <c r="A2048" t="s">
        <v>1193</v>
      </c>
      <c r="B2048" t="s">
        <v>2165</v>
      </c>
      <c r="G2048" s="4">
        <v>4713</v>
      </c>
      <c r="I2048" s="4">
        <v>4713</v>
      </c>
      <c r="J2048">
        <v>0</v>
      </c>
      <c r="K2048" s="4">
        <v>0</v>
      </c>
    </row>
    <row r="2049" spans="1:11" x14ac:dyDescent="0.35">
      <c r="A2049" t="s">
        <v>1193</v>
      </c>
      <c r="B2049" t="s">
        <v>2169</v>
      </c>
      <c r="H2049" s="4">
        <v>227100</v>
      </c>
      <c r="I2049" s="4">
        <v>227100</v>
      </c>
      <c r="J2049">
        <v>0</v>
      </c>
      <c r="K2049" s="4">
        <v>0</v>
      </c>
    </row>
    <row r="2050" spans="1:11" x14ac:dyDescent="0.35">
      <c r="A2050" t="s">
        <v>1193</v>
      </c>
      <c r="B2050" t="s">
        <v>2170</v>
      </c>
      <c r="D2050" s="4">
        <v>14257413</v>
      </c>
      <c r="E2050" s="4">
        <v>3591971</v>
      </c>
      <c r="F2050" s="4">
        <v>6694431</v>
      </c>
      <c r="G2050" s="4">
        <v>251109</v>
      </c>
      <c r="H2050" s="4">
        <v>5454398</v>
      </c>
      <c r="I2050" s="4">
        <v>30249323</v>
      </c>
      <c r="J2050" s="4">
        <v>17849384</v>
      </c>
      <c r="K2050" s="4">
        <v>14257413</v>
      </c>
    </row>
    <row r="2051" spans="1:11" x14ac:dyDescent="0.35">
      <c r="A2051" t="s">
        <v>1197</v>
      </c>
      <c r="B2051" t="s">
        <v>2121</v>
      </c>
      <c r="D2051" s="4">
        <v>12396889</v>
      </c>
      <c r="F2051" s="4">
        <v>5346600</v>
      </c>
      <c r="H2051" s="4">
        <v>116550</v>
      </c>
      <c r="I2051" s="4">
        <v>17860039</v>
      </c>
      <c r="J2051" s="4">
        <v>12396889</v>
      </c>
      <c r="K2051" s="4">
        <v>12396889</v>
      </c>
    </row>
    <row r="2052" spans="1:11" x14ac:dyDescent="0.35">
      <c r="A2052" t="s">
        <v>1197</v>
      </c>
      <c r="B2052" t="s">
        <v>2125</v>
      </c>
      <c r="D2052" s="4">
        <v>12207027</v>
      </c>
      <c r="F2052" s="4">
        <v>945946</v>
      </c>
      <c r="I2052" s="4">
        <v>13152973</v>
      </c>
      <c r="J2052" s="4">
        <v>12207027</v>
      </c>
      <c r="K2052" s="4">
        <v>12207027</v>
      </c>
    </row>
    <row r="2053" spans="1:11" x14ac:dyDescent="0.35">
      <c r="A2053" t="s">
        <v>1197</v>
      </c>
      <c r="B2053" t="s">
        <v>2127</v>
      </c>
      <c r="D2053" s="4">
        <v>3200000</v>
      </c>
      <c r="I2053" s="4">
        <v>3200000</v>
      </c>
      <c r="J2053" s="4">
        <v>3200000</v>
      </c>
      <c r="K2053" s="4">
        <v>3200000</v>
      </c>
    </row>
    <row r="2054" spans="1:11" x14ac:dyDescent="0.35">
      <c r="A2054" t="s">
        <v>1197</v>
      </c>
      <c r="B2054" t="s">
        <v>2141</v>
      </c>
      <c r="D2054" s="4">
        <v>1961797</v>
      </c>
      <c r="E2054" s="4">
        <v>569792</v>
      </c>
      <c r="F2054" s="4">
        <v>118693</v>
      </c>
      <c r="G2054" s="4">
        <v>461946</v>
      </c>
      <c r="H2054" s="4">
        <v>106121</v>
      </c>
      <c r="I2054" s="4">
        <v>3218347</v>
      </c>
      <c r="J2054" s="4">
        <v>2531589</v>
      </c>
      <c r="K2054" s="4">
        <v>1961797</v>
      </c>
    </row>
    <row r="2055" spans="1:11" x14ac:dyDescent="0.35">
      <c r="A2055" t="s">
        <v>1197</v>
      </c>
      <c r="B2055" t="s">
        <v>2156</v>
      </c>
      <c r="D2055" s="4">
        <v>5291005</v>
      </c>
      <c r="E2055" s="4">
        <v>79285</v>
      </c>
      <c r="F2055" s="4">
        <v>213500</v>
      </c>
      <c r="H2055" s="4">
        <v>6563952</v>
      </c>
      <c r="I2055" s="4">
        <v>12147742</v>
      </c>
      <c r="J2055" s="4">
        <v>5370290</v>
      </c>
      <c r="K2055" s="4">
        <v>5291005</v>
      </c>
    </row>
    <row r="2056" spans="1:11" x14ac:dyDescent="0.35">
      <c r="A2056" t="s">
        <v>1197</v>
      </c>
      <c r="B2056" t="s">
        <v>2163</v>
      </c>
      <c r="D2056" s="4">
        <v>1607028</v>
      </c>
      <c r="E2056" s="4">
        <v>115541</v>
      </c>
      <c r="I2056" s="4">
        <v>1722568</v>
      </c>
      <c r="J2056" s="4">
        <v>1722569</v>
      </c>
      <c r="K2056" s="4">
        <v>1607028</v>
      </c>
    </row>
    <row r="2057" spans="1:11" x14ac:dyDescent="0.35">
      <c r="A2057" t="s">
        <v>1197</v>
      </c>
      <c r="B2057" t="s">
        <v>2165</v>
      </c>
      <c r="E2057" s="4">
        <v>56558</v>
      </c>
      <c r="I2057" s="4">
        <v>56558</v>
      </c>
      <c r="J2057">
        <v>56558</v>
      </c>
      <c r="K2057" s="4">
        <v>0</v>
      </c>
    </row>
    <row r="2058" spans="1:11" x14ac:dyDescent="0.35">
      <c r="A2058" t="s">
        <v>1197</v>
      </c>
      <c r="B2058" t="s">
        <v>2169</v>
      </c>
      <c r="H2058" s="4">
        <v>190800</v>
      </c>
      <c r="I2058" s="4">
        <v>190800</v>
      </c>
      <c r="J2058">
        <v>0</v>
      </c>
      <c r="K2058" s="4">
        <v>0</v>
      </c>
    </row>
    <row r="2059" spans="1:11" x14ac:dyDescent="0.35">
      <c r="A2059" t="s">
        <v>1197</v>
      </c>
      <c r="B2059" t="s">
        <v>2170</v>
      </c>
      <c r="D2059" s="4">
        <v>36663744</v>
      </c>
      <c r="E2059" s="4">
        <v>821176</v>
      </c>
      <c r="F2059" s="4">
        <v>6624739</v>
      </c>
      <c r="G2059" s="4">
        <v>461946</v>
      </c>
      <c r="H2059" s="4">
        <v>6977422</v>
      </c>
      <c r="I2059" s="4">
        <v>51549027</v>
      </c>
      <c r="J2059" s="4">
        <v>37484920</v>
      </c>
      <c r="K2059" s="4">
        <v>36663744</v>
      </c>
    </row>
    <row r="2060" spans="1:11" x14ac:dyDescent="0.35">
      <c r="A2060" t="s">
        <v>1201</v>
      </c>
      <c r="B2060" t="s">
        <v>2121</v>
      </c>
      <c r="D2060" s="4">
        <v>63493700</v>
      </c>
      <c r="E2060" s="4">
        <v>1118071</v>
      </c>
      <c r="F2060" s="4">
        <v>11216959</v>
      </c>
      <c r="H2060" s="4">
        <v>2924092</v>
      </c>
      <c r="I2060" s="4">
        <v>78752821</v>
      </c>
      <c r="J2060" s="4">
        <v>64611771</v>
      </c>
      <c r="K2060" s="4">
        <v>63493700</v>
      </c>
    </row>
    <row r="2061" spans="1:11" x14ac:dyDescent="0.35">
      <c r="A2061" t="s">
        <v>1201</v>
      </c>
      <c r="B2061" t="s">
        <v>2125</v>
      </c>
      <c r="D2061" s="4">
        <v>33219720</v>
      </c>
      <c r="F2061" s="4">
        <v>1920270</v>
      </c>
      <c r="H2061" s="4">
        <v>8213584</v>
      </c>
      <c r="I2061" s="4">
        <v>43353574</v>
      </c>
      <c r="J2061" s="4">
        <v>33219720</v>
      </c>
      <c r="K2061" s="4">
        <v>33219720</v>
      </c>
    </row>
    <row r="2062" spans="1:11" x14ac:dyDescent="0.35">
      <c r="A2062" t="s">
        <v>1201</v>
      </c>
      <c r="B2062" t="s">
        <v>2127</v>
      </c>
      <c r="H2062" s="4">
        <v>9796485</v>
      </c>
      <c r="I2062" s="4">
        <v>9796485</v>
      </c>
      <c r="J2062">
        <v>0</v>
      </c>
      <c r="K2062" s="4">
        <v>0</v>
      </c>
    </row>
    <row r="2063" spans="1:11" x14ac:dyDescent="0.35">
      <c r="A2063" t="s">
        <v>1201</v>
      </c>
      <c r="B2063" t="s">
        <v>2141</v>
      </c>
      <c r="D2063" s="4">
        <v>4260748</v>
      </c>
      <c r="E2063" s="4">
        <v>319188</v>
      </c>
      <c r="F2063" s="4">
        <v>598670</v>
      </c>
      <c r="G2063" s="4">
        <v>342141</v>
      </c>
      <c r="H2063" s="4">
        <v>561240</v>
      </c>
      <c r="I2063" s="4">
        <v>6081986</v>
      </c>
      <c r="J2063" s="4">
        <v>4579936</v>
      </c>
      <c r="K2063" s="4">
        <v>4260748</v>
      </c>
    </row>
    <row r="2064" spans="1:11" x14ac:dyDescent="0.35">
      <c r="A2064" t="s">
        <v>1201</v>
      </c>
      <c r="B2064" t="s">
        <v>2156</v>
      </c>
      <c r="D2064" s="4">
        <v>11318483</v>
      </c>
      <c r="E2064" s="4">
        <v>139157</v>
      </c>
      <c r="F2064" s="4">
        <v>8686159</v>
      </c>
      <c r="H2064" s="4">
        <v>18224407</v>
      </c>
      <c r="I2064" s="4">
        <v>38368207</v>
      </c>
      <c r="J2064" s="4">
        <v>11457640</v>
      </c>
      <c r="K2064" s="4">
        <v>11318483</v>
      </c>
    </row>
    <row r="2065" spans="1:11" x14ac:dyDescent="0.35">
      <c r="A2065" t="s">
        <v>1201</v>
      </c>
      <c r="B2065" t="s">
        <v>2163</v>
      </c>
      <c r="D2065" s="4">
        <v>4616064</v>
      </c>
      <c r="I2065" s="4">
        <v>4616064</v>
      </c>
      <c r="J2065" s="4">
        <v>4616064</v>
      </c>
      <c r="K2065" s="4">
        <v>4616064</v>
      </c>
    </row>
    <row r="2066" spans="1:11" x14ac:dyDescent="0.35">
      <c r="A2066" t="s">
        <v>1201</v>
      </c>
      <c r="B2066" t="s">
        <v>2165</v>
      </c>
      <c r="D2066" s="4">
        <v>179102</v>
      </c>
      <c r="I2066" s="4">
        <v>179102</v>
      </c>
      <c r="J2066" s="4">
        <v>179102</v>
      </c>
      <c r="K2066" s="4">
        <v>179102</v>
      </c>
    </row>
    <row r="2067" spans="1:11" x14ac:dyDescent="0.35">
      <c r="A2067" t="s">
        <v>1201</v>
      </c>
      <c r="B2067" t="s">
        <v>2169</v>
      </c>
      <c r="F2067" s="4">
        <v>10605000</v>
      </c>
      <c r="H2067" s="4">
        <v>1920000</v>
      </c>
      <c r="I2067" s="4">
        <v>12525000</v>
      </c>
      <c r="J2067">
        <v>0</v>
      </c>
      <c r="K2067" s="4">
        <v>0</v>
      </c>
    </row>
    <row r="2068" spans="1:11" x14ac:dyDescent="0.35">
      <c r="A2068" t="s">
        <v>1201</v>
      </c>
      <c r="B2068" t="s">
        <v>2170</v>
      </c>
      <c r="D2068" s="4">
        <v>117087816</v>
      </c>
      <c r="E2068" s="4">
        <v>1576416</v>
      </c>
      <c r="F2068" s="4">
        <v>33027059</v>
      </c>
      <c r="G2068" s="4">
        <v>342141</v>
      </c>
      <c r="H2068" s="4">
        <v>41639808</v>
      </c>
      <c r="I2068" s="4">
        <v>193673239</v>
      </c>
      <c r="J2068" s="4">
        <v>118664232</v>
      </c>
      <c r="K2068" s="4">
        <v>117087816</v>
      </c>
    </row>
    <row r="2069" spans="1:11" x14ac:dyDescent="0.35">
      <c r="A2069" t="s">
        <v>1209</v>
      </c>
      <c r="B2069" t="s">
        <v>2121</v>
      </c>
      <c r="D2069" s="4">
        <v>20671456</v>
      </c>
      <c r="E2069" s="4">
        <v>1037023</v>
      </c>
      <c r="F2069" s="4">
        <v>9097200</v>
      </c>
      <c r="H2069" s="4">
        <v>1591033</v>
      </c>
      <c r="I2069" s="4">
        <v>32396712</v>
      </c>
      <c r="J2069" s="4">
        <v>21708479</v>
      </c>
      <c r="K2069" s="4">
        <v>20671456</v>
      </c>
    </row>
    <row r="2070" spans="1:11" x14ac:dyDescent="0.35">
      <c r="A2070" t="s">
        <v>1209</v>
      </c>
      <c r="B2070" t="s">
        <v>2125</v>
      </c>
      <c r="D2070" s="4">
        <v>15691758</v>
      </c>
      <c r="F2070" s="4">
        <v>472973</v>
      </c>
      <c r="G2070" s="4">
        <v>2294969</v>
      </c>
      <c r="H2070" s="4">
        <v>1519020</v>
      </c>
      <c r="I2070" s="4">
        <v>19978719</v>
      </c>
      <c r="J2070" s="4">
        <v>15691758</v>
      </c>
      <c r="K2070" s="4">
        <v>15691758</v>
      </c>
    </row>
    <row r="2071" spans="1:11" x14ac:dyDescent="0.35">
      <c r="A2071" t="s">
        <v>1209</v>
      </c>
      <c r="B2071" t="s">
        <v>2127</v>
      </c>
      <c r="G2071" s="4">
        <v>4800000</v>
      </c>
      <c r="I2071" s="4">
        <v>4800000</v>
      </c>
      <c r="J2071">
        <v>0</v>
      </c>
      <c r="K2071" s="4">
        <v>0</v>
      </c>
    </row>
    <row r="2072" spans="1:11" x14ac:dyDescent="0.35">
      <c r="A2072" t="s">
        <v>1209</v>
      </c>
      <c r="B2072" t="s">
        <v>2141</v>
      </c>
      <c r="D2072" s="4">
        <v>2271734</v>
      </c>
      <c r="E2072" s="4">
        <v>593388</v>
      </c>
      <c r="F2072" s="4">
        <v>345134</v>
      </c>
      <c r="G2072" s="4">
        <v>194167</v>
      </c>
      <c r="H2072" s="4">
        <v>131114</v>
      </c>
      <c r="I2072" s="4">
        <v>3535537</v>
      </c>
      <c r="J2072" s="4">
        <v>2865122</v>
      </c>
      <c r="K2072" s="4">
        <v>2271734</v>
      </c>
    </row>
    <row r="2073" spans="1:11" x14ac:dyDescent="0.35">
      <c r="A2073" t="s">
        <v>1209</v>
      </c>
      <c r="B2073" t="s">
        <v>2156</v>
      </c>
      <c r="D2073" s="4">
        <v>1291216</v>
      </c>
      <c r="E2073" s="4">
        <v>229972</v>
      </c>
      <c r="F2073" s="4">
        <v>4151256</v>
      </c>
      <c r="G2073" s="4">
        <v>209000</v>
      </c>
      <c r="H2073" s="4">
        <v>6866607</v>
      </c>
      <c r="I2073" s="4">
        <v>12748052</v>
      </c>
      <c r="J2073" s="4">
        <v>1521188</v>
      </c>
      <c r="K2073" s="4">
        <v>1291216</v>
      </c>
    </row>
    <row r="2074" spans="1:11" x14ac:dyDescent="0.35">
      <c r="A2074" t="s">
        <v>1209</v>
      </c>
      <c r="B2074" t="s">
        <v>2163</v>
      </c>
      <c r="D2074" s="4">
        <v>3015563</v>
      </c>
      <c r="I2074" s="4">
        <v>3015563</v>
      </c>
      <c r="J2074" s="4">
        <v>3015563</v>
      </c>
      <c r="K2074" s="4">
        <v>3015563</v>
      </c>
    </row>
    <row r="2075" spans="1:11" x14ac:dyDescent="0.35">
      <c r="A2075" t="s">
        <v>1209</v>
      </c>
      <c r="B2075" t="s">
        <v>2165</v>
      </c>
      <c r="D2075" s="4">
        <v>179102</v>
      </c>
      <c r="I2075" s="4">
        <v>179102</v>
      </c>
      <c r="J2075" s="4">
        <v>179102</v>
      </c>
      <c r="K2075" s="4">
        <v>179102</v>
      </c>
    </row>
    <row r="2076" spans="1:11" x14ac:dyDescent="0.35">
      <c r="A2076" t="s">
        <v>1209</v>
      </c>
      <c r="B2076" t="s">
        <v>2169</v>
      </c>
      <c r="F2076" s="4">
        <v>4755000</v>
      </c>
      <c r="H2076" s="4">
        <v>960000</v>
      </c>
      <c r="I2076" s="4">
        <v>5715000</v>
      </c>
      <c r="J2076">
        <v>0</v>
      </c>
      <c r="K2076" s="4">
        <v>0</v>
      </c>
    </row>
    <row r="2077" spans="1:11" x14ac:dyDescent="0.35">
      <c r="A2077" t="s">
        <v>1209</v>
      </c>
      <c r="B2077" t="s">
        <v>2170</v>
      </c>
      <c r="D2077" s="4">
        <v>43120828</v>
      </c>
      <c r="E2077" s="4">
        <v>1860383</v>
      </c>
      <c r="F2077" s="4">
        <v>18821563</v>
      </c>
      <c r="G2077" s="4">
        <v>7498136</v>
      </c>
      <c r="H2077" s="4">
        <v>11067774</v>
      </c>
      <c r="I2077" s="4">
        <v>82368684</v>
      </c>
      <c r="J2077" s="4">
        <v>44981211</v>
      </c>
      <c r="K2077" s="4">
        <v>43120828</v>
      </c>
    </row>
    <row r="2078" spans="1:11" x14ac:dyDescent="0.35">
      <c r="A2078" t="s">
        <v>1212</v>
      </c>
      <c r="B2078" t="s">
        <v>2121</v>
      </c>
      <c r="D2078" s="4">
        <v>42306559</v>
      </c>
      <c r="E2078" s="4">
        <v>6327593</v>
      </c>
      <c r="F2078" s="4">
        <v>23098775</v>
      </c>
      <c r="H2078" s="4">
        <v>582300</v>
      </c>
      <c r="I2078" s="4">
        <v>72315227</v>
      </c>
      <c r="J2078" s="4">
        <v>48634152</v>
      </c>
      <c r="K2078" s="4">
        <v>42306559</v>
      </c>
    </row>
    <row r="2079" spans="1:11" x14ac:dyDescent="0.35">
      <c r="A2079" t="s">
        <v>1212</v>
      </c>
      <c r="B2079" t="s">
        <v>2125</v>
      </c>
      <c r="D2079" s="4">
        <v>29789953</v>
      </c>
      <c r="E2079" s="4">
        <v>2553950</v>
      </c>
      <c r="F2079" s="4">
        <v>1691919</v>
      </c>
      <c r="G2079" s="4">
        <v>3061799</v>
      </c>
      <c r="H2079" s="4">
        <v>3412306</v>
      </c>
      <c r="I2079" s="4">
        <v>40509928</v>
      </c>
      <c r="J2079" s="4">
        <v>32343903</v>
      </c>
      <c r="K2079" s="4">
        <v>29789953</v>
      </c>
    </row>
    <row r="2080" spans="1:11" x14ac:dyDescent="0.35">
      <c r="A2080" t="s">
        <v>1212</v>
      </c>
      <c r="B2080" t="s">
        <v>2127</v>
      </c>
      <c r="D2080" s="4">
        <v>8013880</v>
      </c>
      <c r="I2080" s="4">
        <v>8013880</v>
      </c>
      <c r="J2080" s="4">
        <v>8013880</v>
      </c>
      <c r="K2080" s="4">
        <v>8013880</v>
      </c>
    </row>
    <row r="2081" spans="1:11" x14ac:dyDescent="0.35">
      <c r="A2081" t="s">
        <v>1212</v>
      </c>
      <c r="B2081" t="s">
        <v>2141</v>
      </c>
      <c r="D2081" s="4">
        <v>3390926</v>
      </c>
      <c r="E2081" s="4">
        <v>770</v>
      </c>
      <c r="F2081" s="4">
        <v>1354996</v>
      </c>
      <c r="G2081" s="4">
        <v>210596</v>
      </c>
      <c r="H2081" s="4">
        <v>1023181</v>
      </c>
      <c r="I2081" s="4">
        <v>5980469</v>
      </c>
      <c r="J2081" s="4">
        <v>3391696</v>
      </c>
      <c r="K2081" s="4">
        <v>3390926</v>
      </c>
    </row>
    <row r="2082" spans="1:11" x14ac:dyDescent="0.35">
      <c r="A2082" t="s">
        <v>1212</v>
      </c>
      <c r="B2082" t="s">
        <v>2156</v>
      </c>
      <c r="D2082" s="4">
        <v>992881</v>
      </c>
      <c r="E2082" s="4">
        <v>24830</v>
      </c>
      <c r="F2082" s="4">
        <v>6403463</v>
      </c>
      <c r="G2082" s="4">
        <v>77955</v>
      </c>
      <c r="H2082" s="4">
        <v>19769368</v>
      </c>
      <c r="I2082" s="4">
        <v>27268497</v>
      </c>
      <c r="J2082" s="4">
        <v>1017711</v>
      </c>
      <c r="K2082" s="4">
        <v>992881</v>
      </c>
    </row>
    <row r="2083" spans="1:11" x14ac:dyDescent="0.35">
      <c r="A2083" t="s">
        <v>1212</v>
      </c>
      <c r="B2083" t="s">
        <v>2163</v>
      </c>
      <c r="D2083" s="4">
        <v>3509063</v>
      </c>
      <c r="E2083" s="4">
        <v>171110</v>
      </c>
      <c r="H2083" s="4">
        <v>1780096</v>
      </c>
      <c r="I2083" s="4">
        <v>5460268</v>
      </c>
      <c r="J2083" s="4">
        <v>3680173</v>
      </c>
      <c r="K2083" s="4">
        <v>3509063</v>
      </c>
    </row>
    <row r="2084" spans="1:11" x14ac:dyDescent="0.35">
      <c r="A2084" t="s">
        <v>1212</v>
      </c>
      <c r="B2084" t="s">
        <v>2165</v>
      </c>
      <c r="D2084" s="4">
        <v>4747</v>
      </c>
      <c r="F2084" s="4">
        <v>117830</v>
      </c>
      <c r="I2084" s="4">
        <v>122577</v>
      </c>
      <c r="J2084" s="4">
        <v>4747</v>
      </c>
      <c r="K2084" s="4">
        <v>4747</v>
      </c>
    </row>
    <row r="2085" spans="1:11" x14ac:dyDescent="0.35">
      <c r="A2085" t="s">
        <v>1212</v>
      </c>
      <c r="B2085" t="s">
        <v>2169</v>
      </c>
      <c r="D2085" s="4">
        <v>125000</v>
      </c>
      <c r="F2085" s="4">
        <v>3262500</v>
      </c>
      <c r="H2085" s="4">
        <v>1248000</v>
      </c>
      <c r="I2085" s="4">
        <v>4635500</v>
      </c>
      <c r="J2085" s="4">
        <v>125000</v>
      </c>
      <c r="K2085" s="4">
        <v>125000</v>
      </c>
    </row>
    <row r="2086" spans="1:11" x14ac:dyDescent="0.35">
      <c r="A2086" t="s">
        <v>1212</v>
      </c>
      <c r="B2086" t="s">
        <v>2170</v>
      </c>
      <c r="D2086" s="4">
        <v>88133010</v>
      </c>
      <c r="E2086" s="4">
        <v>9078252</v>
      </c>
      <c r="F2086" s="4">
        <v>35929483</v>
      </c>
      <c r="G2086" s="4">
        <v>3350350</v>
      </c>
      <c r="H2086" s="4">
        <v>27815251</v>
      </c>
      <c r="I2086" s="4">
        <v>164306346</v>
      </c>
      <c r="J2086" s="4">
        <v>97211262</v>
      </c>
      <c r="K2086" s="4">
        <v>88133010</v>
      </c>
    </row>
    <row r="2087" spans="1:11" x14ac:dyDescent="0.35">
      <c r="A2087" t="s">
        <v>1216</v>
      </c>
      <c r="B2087" t="s">
        <v>2121</v>
      </c>
      <c r="D2087" s="4">
        <v>3369331</v>
      </c>
      <c r="E2087" s="4">
        <v>308100</v>
      </c>
      <c r="F2087" s="4">
        <v>1622600</v>
      </c>
      <c r="H2087" s="4">
        <v>28350</v>
      </c>
      <c r="I2087" s="4">
        <v>5328380</v>
      </c>
      <c r="J2087" s="4">
        <v>3677431</v>
      </c>
      <c r="K2087" s="4">
        <v>3369331</v>
      </c>
    </row>
    <row r="2088" spans="1:11" x14ac:dyDescent="0.35">
      <c r="A2088" t="s">
        <v>1216</v>
      </c>
      <c r="B2088" t="s">
        <v>2125</v>
      </c>
      <c r="D2088" s="4">
        <v>4809626</v>
      </c>
      <c r="F2088" s="4">
        <v>67568</v>
      </c>
      <c r="I2088" s="4">
        <v>4877193</v>
      </c>
      <c r="J2088" s="4">
        <v>4809626</v>
      </c>
      <c r="K2088" s="4">
        <v>4809626</v>
      </c>
    </row>
    <row r="2089" spans="1:11" x14ac:dyDescent="0.35">
      <c r="A2089" t="s">
        <v>1216</v>
      </c>
      <c r="B2089" t="s">
        <v>2127</v>
      </c>
      <c r="E2089" s="4">
        <v>800000</v>
      </c>
      <c r="I2089" s="4">
        <v>800000</v>
      </c>
      <c r="J2089">
        <v>800000</v>
      </c>
      <c r="K2089" s="4">
        <v>0</v>
      </c>
    </row>
    <row r="2090" spans="1:11" x14ac:dyDescent="0.35">
      <c r="A2090" t="s">
        <v>1216</v>
      </c>
      <c r="B2090" t="s">
        <v>2141</v>
      </c>
      <c r="D2090" s="4">
        <v>655786</v>
      </c>
      <c r="E2090" s="4">
        <v>59757</v>
      </c>
      <c r="F2090" s="4">
        <v>15560</v>
      </c>
      <c r="G2090" s="4">
        <v>57177</v>
      </c>
      <c r="H2090" s="4">
        <v>55195</v>
      </c>
      <c r="I2090" s="4">
        <v>843476</v>
      </c>
      <c r="J2090" s="4">
        <v>715543</v>
      </c>
      <c r="K2090" s="4">
        <v>655786</v>
      </c>
    </row>
    <row r="2091" spans="1:11" x14ac:dyDescent="0.35">
      <c r="A2091" t="s">
        <v>1216</v>
      </c>
      <c r="B2091" t="s">
        <v>2156</v>
      </c>
      <c r="D2091" s="4">
        <v>2477061</v>
      </c>
      <c r="E2091" s="4">
        <v>11976</v>
      </c>
      <c r="G2091" s="4">
        <v>54933</v>
      </c>
      <c r="H2091" s="4">
        <v>1575383</v>
      </c>
      <c r="I2091" s="4">
        <v>4119354</v>
      </c>
      <c r="J2091" s="4">
        <v>2489037</v>
      </c>
      <c r="K2091" s="4">
        <v>2477061</v>
      </c>
    </row>
    <row r="2092" spans="1:11" x14ac:dyDescent="0.35">
      <c r="A2092" t="s">
        <v>1216</v>
      </c>
      <c r="B2092" t="s">
        <v>2163</v>
      </c>
      <c r="D2092" s="4">
        <v>411501</v>
      </c>
      <c r="I2092" s="4">
        <v>411501</v>
      </c>
      <c r="J2092" s="4">
        <v>411501</v>
      </c>
      <c r="K2092" s="4">
        <v>411501</v>
      </c>
    </row>
    <row r="2093" spans="1:11" x14ac:dyDescent="0.35">
      <c r="A2093" t="s">
        <v>1216</v>
      </c>
      <c r="B2093" t="s">
        <v>2169</v>
      </c>
      <c r="H2093" s="4">
        <v>82500</v>
      </c>
      <c r="I2093" s="4">
        <v>82500</v>
      </c>
      <c r="J2093">
        <v>0</v>
      </c>
      <c r="K2093" s="4">
        <v>0</v>
      </c>
    </row>
    <row r="2094" spans="1:11" x14ac:dyDescent="0.35">
      <c r="A2094" t="s">
        <v>1216</v>
      </c>
      <c r="B2094" t="s">
        <v>2170</v>
      </c>
      <c r="D2094" s="4">
        <v>11723304</v>
      </c>
      <c r="E2094" s="4">
        <v>1179833</v>
      </c>
      <c r="F2094" s="4">
        <v>1705727</v>
      </c>
      <c r="G2094" s="4">
        <v>112111</v>
      </c>
      <c r="H2094" s="4">
        <v>1741428</v>
      </c>
      <c r="I2094" s="4">
        <v>16462404</v>
      </c>
      <c r="J2094" s="4">
        <v>12903137</v>
      </c>
      <c r="K2094" s="4">
        <v>11723304</v>
      </c>
    </row>
    <row r="2095" spans="1:11" x14ac:dyDescent="0.35">
      <c r="A2095" t="s">
        <v>1220</v>
      </c>
      <c r="B2095" t="s">
        <v>2121</v>
      </c>
      <c r="D2095" s="4">
        <v>22680446</v>
      </c>
      <c r="E2095" s="4">
        <v>5542512</v>
      </c>
      <c r="F2095" s="4">
        <v>12289200</v>
      </c>
      <c r="H2095" s="4">
        <v>295650</v>
      </c>
      <c r="I2095" s="4">
        <v>40807808</v>
      </c>
      <c r="J2095" s="4">
        <v>28222958</v>
      </c>
      <c r="K2095" s="4">
        <v>22680446</v>
      </c>
    </row>
    <row r="2096" spans="1:11" x14ac:dyDescent="0.35">
      <c r="A2096" t="s">
        <v>1220</v>
      </c>
      <c r="B2096" t="s">
        <v>2125</v>
      </c>
      <c r="D2096" s="4">
        <v>15771574</v>
      </c>
      <c r="E2096" s="4">
        <v>9074620</v>
      </c>
      <c r="F2096" s="4">
        <v>1216216</v>
      </c>
      <c r="H2096" s="4">
        <v>10051648</v>
      </c>
      <c r="I2096" s="4">
        <v>36114059</v>
      </c>
      <c r="J2096" s="4">
        <v>24846194</v>
      </c>
      <c r="K2096" s="4">
        <v>15771574</v>
      </c>
    </row>
    <row r="2097" spans="1:11" x14ac:dyDescent="0.35">
      <c r="A2097" t="s">
        <v>1220</v>
      </c>
      <c r="B2097" t="s">
        <v>2127</v>
      </c>
      <c r="E2097" s="4">
        <v>5600000</v>
      </c>
      <c r="I2097" s="4">
        <v>5600000</v>
      </c>
      <c r="J2097">
        <v>5600000</v>
      </c>
      <c r="K2097" s="4">
        <v>0</v>
      </c>
    </row>
    <row r="2098" spans="1:11" x14ac:dyDescent="0.35">
      <c r="A2098" t="s">
        <v>1220</v>
      </c>
      <c r="B2098" t="s">
        <v>2141</v>
      </c>
      <c r="D2098" s="4">
        <v>2151609</v>
      </c>
      <c r="E2098" s="4">
        <v>2965541</v>
      </c>
      <c r="F2098" s="4">
        <v>8549</v>
      </c>
      <c r="G2098" s="4">
        <v>5272</v>
      </c>
      <c r="H2098" s="4">
        <v>753398</v>
      </c>
      <c r="I2098" s="4">
        <v>5884369</v>
      </c>
      <c r="J2098" s="4">
        <v>5117150</v>
      </c>
      <c r="K2098" s="4">
        <v>2151609</v>
      </c>
    </row>
    <row r="2099" spans="1:11" x14ac:dyDescent="0.35">
      <c r="A2099" t="s">
        <v>1220</v>
      </c>
      <c r="B2099" t="s">
        <v>2156</v>
      </c>
      <c r="D2099" s="4">
        <v>5488080</v>
      </c>
      <c r="E2099" s="4">
        <v>6646970</v>
      </c>
      <c r="F2099" s="4">
        <v>4718000</v>
      </c>
      <c r="G2099" s="4">
        <v>182449</v>
      </c>
      <c r="H2099" s="4">
        <v>8069622</v>
      </c>
      <c r="I2099" s="4">
        <v>25105121</v>
      </c>
      <c r="J2099" s="4">
        <v>12135050</v>
      </c>
      <c r="K2099" s="4">
        <v>5488080</v>
      </c>
    </row>
    <row r="2100" spans="1:11" x14ac:dyDescent="0.35">
      <c r="A2100" t="s">
        <v>1220</v>
      </c>
      <c r="B2100" t="s">
        <v>2163</v>
      </c>
      <c r="D2100" s="4">
        <v>4548379</v>
      </c>
      <c r="F2100" s="4">
        <v>113065</v>
      </c>
      <c r="G2100" s="4">
        <v>283345</v>
      </c>
      <c r="I2100" s="4">
        <v>4944790</v>
      </c>
      <c r="J2100" s="4">
        <v>4548379</v>
      </c>
      <c r="K2100" s="4">
        <v>4548379</v>
      </c>
    </row>
    <row r="2101" spans="1:11" x14ac:dyDescent="0.35">
      <c r="A2101" t="s">
        <v>1220</v>
      </c>
      <c r="B2101" t="s">
        <v>2165</v>
      </c>
      <c r="D2101" s="4">
        <v>146109</v>
      </c>
      <c r="I2101" s="4">
        <v>146109</v>
      </c>
      <c r="J2101" s="4">
        <v>146109</v>
      </c>
      <c r="K2101" s="4">
        <v>146109</v>
      </c>
    </row>
    <row r="2102" spans="1:11" x14ac:dyDescent="0.35">
      <c r="A2102" t="s">
        <v>1220</v>
      </c>
      <c r="B2102" t="s">
        <v>2169</v>
      </c>
      <c r="D2102" s="4">
        <v>45613</v>
      </c>
      <c r="H2102" s="4">
        <v>1296000</v>
      </c>
      <c r="I2102" s="4">
        <v>1341613</v>
      </c>
      <c r="J2102" s="4">
        <v>45613</v>
      </c>
      <c r="K2102" s="4">
        <v>45613</v>
      </c>
    </row>
    <row r="2103" spans="1:11" x14ac:dyDescent="0.35">
      <c r="A2103" t="s">
        <v>1220</v>
      </c>
      <c r="B2103" t="s">
        <v>2170</v>
      </c>
      <c r="D2103" s="4">
        <v>50831811</v>
      </c>
      <c r="E2103" s="4">
        <v>29829643</v>
      </c>
      <c r="F2103" s="4">
        <v>18345030</v>
      </c>
      <c r="G2103" s="4">
        <v>471066</v>
      </c>
      <c r="H2103" s="4">
        <v>20466319</v>
      </c>
      <c r="I2103" s="4">
        <v>119943869</v>
      </c>
      <c r="J2103" s="4">
        <v>80661454</v>
      </c>
      <c r="K2103" s="4">
        <v>50831811</v>
      </c>
    </row>
    <row r="2104" spans="1:11" x14ac:dyDescent="0.35">
      <c r="A2104" t="s">
        <v>1224</v>
      </c>
      <c r="B2104" t="s">
        <v>2121</v>
      </c>
      <c r="D2104" s="4">
        <v>89532072</v>
      </c>
      <c r="E2104" s="4">
        <v>6962743</v>
      </c>
      <c r="F2104" s="4">
        <v>4415917</v>
      </c>
      <c r="G2104" s="4">
        <v>62209</v>
      </c>
      <c r="H2104" s="4">
        <v>516683</v>
      </c>
      <c r="I2104" s="4">
        <v>101489625</v>
      </c>
      <c r="J2104" s="4">
        <v>96494815</v>
      </c>
      <c r="K2104" s="4">
        <v>89532072</v>
      </c>
    </row>
    <row r="2105" spans="1:11" x14ac:dyDescent="0.35">
      <c r="A2105" t="s">
        <v>1224</v>
      </c>
      <c r="B2105" t="s">
        <v>2125</v>
      </c>
      <c r="D2105" s="4">
        <v>82008748</v>
      </c>
      <c r="F2105" s="4">
        <v>878378</v>
      </c>
      <c r="I2105" s="4">
        <v>82887126</v>
      </c>
      <c r="J2105" s="4">
        <v>82008748</v>
      </c>
      <c r="K2105" s="4">
        <v>82008748</v>
      </c>
    </row>
    <row r="2106" spans="1:11" x14ac:dyDescent="0.35">
      <c r="A2106" t="s">
        <v>1224</v>
      </c>
      <c r="B2106" t="s">
        <v>2127</v>
      </c>
      <c r="G2106" s="4">
        <v>9600000</v>
      </c>
      <c r="I2106" s="4">
        <v>9600000</v>
      </c>
      <c r="J2106">
        <v>0</v>
      </c>
      <c r="K2106" s="4">
        <v>0</v>
      </c>
    </row>
    <row r="2107" spans="1:11" x14ac:dyDescent="0.35">
      <c r="A2107" t="s">
        <v>1224</v>
      </c>
      <c r="B2107" t="s">
        <v>2141</v>
      </c>
      <c r="D2107" s="4">
        <v>5039580</v>
      </c>
      <c r="E2107" s="4">
        <v>1091147</v>
      </c>
      <c r="F2107" s="4">
        <v>1455416</v>
      </c>
      <c r="G2107" s="4">
        <v>256487</v>
      </c>
      <c r="H2107" s="4">
        <v>773520</v>
      </c>
      <c r="I2107" s="4">
        <v>8616150</v>
      </c>
      <c r="J2107" s="4">
        <v>6130727</v>
      </c>
      <c r="K2107" s="4">
        <v>5039580</v>
      </c>
    </row>
    <row r="2108" spans="1:11" x14ac:dyDescent="0.35">
      <c r="A2108" t="s">
        <v>1224</v>
      </c>
      <c r="B2108" t="s">
        <v>2156</v>
      </c>
      <c r="D2108" s="4">
        <v>1517219</v>
      </c>
      <c r="E2108" s="4">
        <v>17195946</v>
      </c>
      <c r="F2108" s="4">
        <v>126698</v>
      </c>
      <c r="G2108" s="4">
        <v>586950</v>
      </c>
      <c r="H2108" s="4">
        <v>7447124</v>
      </c>
      <c r="I2108" s="4">
        <v>26873937</v>
      </c>
      <c r="J2108" s="4">
        <v>18713165</v>
      </c>
      <c r="K2108" s="4">
        <v>1517219</v>
      </c>
    </row>
    <row r="2109" spans="1:11" x14ac:dyDescent="0.35">
      <c r="A2109" t="s">
        <v>1224</v>
      </c>
      <c r="B2109" t="s">
        <v>2163</v>
      </c>
      <c r="D2109" s="4">
        <v>6126936</v>
      </c>
      <c r="F2109" s="4">
        <v>115541</v>
      </c>
      <c r="I2109" s="4">
        <v>6242476</v>
      </c>
      <c r="J2109" s="4">
        <v>6126936</v>
      </c>
      <c r="K2109" s="4">
        <v>6126936</v>
      </c>
    </row>
    <row r="2110" spans="1:11" x14ac:dyDescent="0.35">
      <c r="A2110" t="s">
        <v>1224</v>
      </c>
      <c r="B2110" t="s">
        <v>2165</v>
      </c>
      <c r="F2110" s="4">
        <v>122543</v>
      </c>
      <c r="I2110" s="4">
        <v>122543</v>
      </c>
      <c r="J2110">
        <v>0</v>
      </c>
      <c r="K2110" s="4">
        <v>0</v>
      </c>
    </row>
    <row r="2111" spans="1:11" x14ac:dyDescent="0.35">
      <c r="A2111" t="s">
        <v>1224</v>
      </c>
      <c r="B2111" t="s">
        <v>2169</v>
      </c>
      <c r="D2111" s="4">
        <v>250000</v>
      </c>
      <c r="E2111" s="4">
        <v>4920000</v>
      </c>
      <c r="H2111" s="4">
        <v>1728000</v>
      </c>
      <c r="I2111" s="4">
        <v>6898000</v>
      </c>
      <c r="J2111" s="4">
        <v>5170000</v>
      </c>
      <c r="K2111" s="4">
        <v>250000</v>
      </c>
    </row>
    <row r="2112" spans="1:11" x14ac:dyDescent="0.35">
      <c r="A2112" t="s">
        <v>1224</v>
      </c>
      <c r="B2112" t="s">
        <v>2170</v>
      </c>
      <c r="D2112" s="4">
        <v>184474555</v>
      </c>
      <c r="E2112" s="4">
        <v>30169836</v>
      </c>
      <c r="F2112" s="4">
        <v>7114494</v>
      </c>
      <c r="G2112" s="4">
        <v>10505646</v>
      </c>
      <c r="H2112" s="4">
        <v>10465327</v>
      </c>
      <c r="I2112" s="4">
        <v>242729857</v>
      </c>
      <c r="J2112" s="4">
        <v>214644391</v>
      </c>
      <c r="K2112" s="4">
        <v>184474555</v>
      </c>
    </row>
    <row r="2113" spans="1:11" x14ac:dyDescent="0.35">
      <c r="A2113" t="s">
        <v>1229</v>
      </c>
      <c r="B2113" t="s">
        <v>2121</v>
      </c>
      <c r="D2113" s="4">
        <v>70339373</v>
      </c>
      <c r="E2113" s="4">
        <v>28436205</v>
      </c>
      <c r="F2113" s="4">
        <v>40628559</v>
      </c>
      <c r="G2113" s="4">
        <v>1438359</v>
      </c>
      <c r="H2113" s="4">
        <v>4910701</v>
      </c>
      <c r="I2113" s="4">
        <v>145753196</v>
      </c>
      <c r="J2113" s="4">
        <v>98775578</v>
      </c>
      <c r="K2113" s="4">
        <v>70339373</v>
      </c>
    </row>
    <row r="2114" spans="1:11" x14ac:dyDescent="0.35">
      <c r="A2114" t="s">
        <v>1229</v>
      </c>
      <c r="B2114" t="s">
        <v>2125</v>
      </c>
      <c r="D2114" s="4">
        <v>91544353</v>
      </c>
      <c r="F2114" s="4">
        <v>1283784</v>
      </c>
      <c r="G2114" s="4">
        <v>916819</v>
      </c>
      <c r="H2114" s="4">
        <v>360933</v>
      </c>
      <c r="I2114" s="4">
        <v>94105888</v>
      </c>
      <c r="J2114" s="4">
        <v>91544353</v>
      </c>
      <c r="K2114" s="4">
        <v>91544353</v>
      </c>
    </row>
    <row r="2115" spans="1:11" x14ac:dyDescent="0.35">
      <c r="A2115" t="s">
        <v>1229</v>
      </c>
      <c r="B2115" t="s">
        <v>2127</v>
      </c>
      <c r="E2115" s="4">
        <v>22400000</v>
      </c>
      <c r="I2115" s="4">
        <v>22400000</v>
      </c>
      <c r="J2115">
        <v>22400000</v>
      </c>
      <c r="K2115" s="4">
        <v>0</v>
      </c>
    </row>
    <row r="2116" spans="1:11" x14ac:dyDescent="0.35">
      <c r="A2116" t="s">
        <v>1229</v>
      </c>
      <c r="B2116" t="s">
        <v>2141</v>
      </c>
      <c r="D2116" s="4">
        <v>1817612</v>
      </c>
      <c r="E2116" s="4">
        <v>6887</v>
      </c>
      <c r="F2116" s="4">
        <v>8439743</v>
      </c>
      <c r="G2116" s="4">
        <v>403356</v>
      </c>
      <c r="H2116" s="4">
        <v>5438749</v>
      </c>
      <c r="I2116" s="4">
        <v>16106347</v>
      </c>
      <c r="J2116" s="4">
        <v>1824499</v>
      </c>
      <c r="K2116" s="4">
        <v>1817612</v>
      </c>
    </row>
    <row r="2117" spans="1:11" x14ac:dyDescent="0.35">
      <c r="A2117" t="s">
        <v>1229</v>
      </c>
      <c r="B2117" t="s">
        <v>2156</v>
      </c>
      <c r="D2117" s="4">
        <v>3062546</v>
      </c>
      <c r="E2117" s="4">
        <v>27968119</v>
      </c>
      <c r="F2117" s="4">
        <v>126871</v>
      </c>
      <c r="G2117" s="4">
        <v>205608</v>
      </c>
      <c r="H2117" s="4">
        <v>16856529</v>
      </c>
      <c r="I2117" s="4">
        <v>48219673</v>
      </c>
      <c r="J2117" s="4">
        <v>31030665</v>
      </c>
      <c r="K2117" s="4">
        <v>3062546</v>
      </c>
    </row>
    <row r="2118" spans="1:11" x14ac:dyDescent="0.35">
      <c r="A2118" t="s">
        <v>1229</v>
      </c>
      <c r="B2118" t="s">
        <v>2163</v>
      </c>
      <c r="D2118" s="4">
        <v>9014800</v>
      </c>
      <c r="F2118" s="4">
        <v>521308</v>
      </c>
      <c r="I2118" s="4">
        <v>9536108</v>
      </c>
      <c r="J2118" s="4">
        <v>9014800</v>
      </c>
      <c r="K2118" s="4">
        <v>9014800</v>
      </c>
    </row>
    <row r="2119" spans="1:11" x14ac:dyDescent="0.35">
      <c r="A2119" t="s">
        <v>1229</v>
      </c>
      <c r="B2119" t="s">
        <v>2165</v>
      </c>
      <c r="H2119" s="4">
        <v>457181</v>
      </c>
      <c r="I2119" s="4">
        <v>457181</v>
      </c>
      <c r="J2119">
        <v>0</v>
      </c>
      <c r="K2119" s="4">
        <v>0</v>
      </c>
    </row>
    <row r="2120" spans="1:11" x14ac:dyDescent="0.35">
      <c r="A2120" t="s">
        <v>1229</v>
      </c>
      <c r="B2120" t="s">
        <v>2169</v>
      </c>
      <c r="D2120" s="4">
        <v>102500</v>
      </c>
      <c r="E2120" s="4">
        <v>11370000</v>
      </c>
      <c r="H2120" s="4">
        <v>2208000</v>
      </c>
      <c r="I2120" s="4">
        <v>13680500</v>
      </c>
      <c r="J2120" s="4">
        <v>11472500</v>
      </c>
      <c r="K2120" s="4">
        <v>102500</v>
      </c>
    </row>
    <row r="2121" spans="1:11" x14ac:dyDescent="0.35">
      <c r="A2121" t="s">
        <v>1229</v>
      </c>
      <c r="B2121" t="s">
        <v>2170</v>
      </c>
      <c r="D2121" s="4">
        <v>175881184</v>
      </c>
      <c r="E2121" s="4">
        <v>90181211</v>
      </c>
      <c r="F2121" s="4">
        <v>51000265</v>
      </c>
      <c r="G2121" s="4">
        <v>2964142</v>
      </c>
      <c r="H2121" s="4">
        <v>30232093</v>
      </c>
      <c r="I2121" s="4">
        <v>350258894</v>
      </c>
      <c r="J2121" s="4">
        <v>266062395</v>
      </c>
      <c r="K2121" s="4">
        <v>175881184</v>
      </c>
    </row>
    <row r="2122" spans="1:11" x14ac:dyDescent="0.35">
      <c r="A2122" t="s">
        <v>1234</v>
      </c>
      <c r="B2122" t="s">
        <v>2121</v>
      </c>
      <c r="D2122" s="4">
        <v>46962082</v>
      </c>
      <c r="E2122" s="4">
        <v>260146</v>
      </c>
      <c r="F2122" s="4">
        <v>12229738</v>
      </c>
      <c r="G2122" s="4">
        <v>321750</v>
      </c>
      <c r="H2122" s="4">
        <v>7777632</v>
      </c>
      <c r="I2122" s="4">
        <v>67551347</v>
      </c>
      <c r="J2122" s="4">
        <v>47222228</v>
      </c>
      <c r="K2122" s="4">
        <v>46962082</v>
      </c>
    </row>
    <row r="2123" spans="1:11" x14ac:dyDescent="0.35">
      <c r="A2123" t="s">
        <v>1234</v>
      </c>
      <c r="B2123" t="s">
        <v>2125</v>
      </c>
      <c r="D2123" s="4">
        <v>62043738</v>
      </c>
      <c r="E2123" s="4">
        <v>14290409</v>
      </c>
      <c r="F2123" s="4">
        <v>2047260</v>
      </c>
      <c r="G2123" s="4">
        <v>6270477</v>
      </c>
      <c r="H2123" s="4">
        <v>12511058</v>
      </c>
      <c r="I2123" s="4">
        <v>97162941</v>
      </c>
      <c r="J2123" s="4">
        <v>76334147</v>
      </c>
      <c r="K2123" s="4">
        <v>62043738</v>
      </c>
    </row>
    <row r="2124" spans="1:11" x14ac:dyDescent="0.35">
      <c r="A2124" t="s">
        <v>1234</v>
      </c>
      <c r="B2124" t="s">
        <v>2127</v>
      </c>
      <c r="D2124" s="4">
        <v>1615027</v>
      </c>
      <c r="E2124" s="4">
        <v>800000</v>
      </c>
      <c r="I2124" s="4">
        <v>2415027</v>
      </c>
      <c r="J2124" s="4">
        <v>2415027</v>
      </c>
      <c r="K2124" s="4">
        <v>1615027</v>
      </c>
    </row>
    <row r="2125" spans="1:11" x14ac:dyDescent="0.35">
      <c r="A2125" t="s">
        <v>1234</v>
      </c>
      <c r="B2125" t="s">
        <v>2141</v>
      </c>
      <c r="D2125" s="4">
        <v>626259</v>
      </c>
      <c r="E2125" s="4">
        <v>516589</v>
      </c>
      <c r="F2125" s="4">
        <v>7709567</v>
      </c>
      <c r="G2125" s="4">
        <v>56114</v>
      </c>
      <c r="H2125" s="4">
        <v>16631486</v>
      </c>
      <c r="I2125" s="4">
        <v>25540015</v>
      </c>
      <c r="J2125" s="4">
        <v>1142848</v>
      </c>
      <c r="K2125" s="4">
        <v>626259</v>
      </c>
    </row>
    <row r="2126" spans="1:11" x14ac:dyDescent="0.35">
      <c r="A2126" t="s">
        <v>1234</v>
      </c>
      <c r="B2126" t="s">
        <v>2156</v>
      </c>
      <c r="D2126" s="4">
        <v>72431896</v>
      </c>
      <c r="E2126" s="4">
        <v>60604645</v>
      </c>
      <c r="F2126" s="4">
        <v>2725787</v>
      </c>
      <c r="G2126" s="4">
        <v>54205</v>
      </c>
      <c r="H2126" s="4">
        <v>4326986</v>
      </c>
      <c r="I2126" s="4">
        <v>140143519</v>
      </c>
      <c r="J2126" s="4">
        <v>133036541</v>
      </c>
      <c r="K2126" s="4">
        <v>72431896</v>
      </c>
    </row>
    <row r="2127" spans="1:11" x14ac:dyDescent="0.35">
      <c r="A2127" t="s">
        <v>1234</v>
      </c>
      <c r="B2127" t="s">
        <v>2163</v>
      </c>
      <c r="D2127" s="4">
        <v>465046</v>
      </c>
      <c r="E2127" s="4">
        <v>85280</v>
      </c>
      <c r="F2127" s="4">
        <v>1750</v>
      </c>
      <c r="I2127" s="4">
        <v>552075</v>
      </c>
      <c r="J2127" s="4">
        <v>550326</v>
      </c>
      <c r="K2127" s="4">
        <v>465046</v>
      </c>
    </row>
    <row r="2128" spans="1:11" x14ac:dyDescent="0.35">
      <c r="A2128" t="s">
        <v>1234</v>
      </c>
      <c r="B2128" t="s">
        <v>2169</v>
      </c>
      <c r="E2128" s="4">
        <v>837000</v>
      </c>
      <c r="I2128" s="4">
        <v>837000</v>
      </c>
      <c r="J2128">
        <v>837000</v>
      </c>
      <c r="K2128" s="4">
        <v>0</v>
      </c>
    </row>
    <row r="2129" spans="1:11" x14ac:dyDescent="0.35">
      <c r="A2129" t="s">
        <v>1234</v>
      </c>
      <c r="B2129" t="s">
        <v>2170</v>
      </c>
      <c r="D2129" s="4">
        <v>184144047</v>
      </c>
      <c r="E2129" s="4">
        <v>77394069</v>
      </c>
      <c r="F2129" s="4">
        <v>24714101</v>
      </c>
      <c r="G2129" s="4">
        <v>6702546</v>
      </c>
      <c r="H2129" s="4">
        <v>41247162</v>
      </c>
      <c r="I2129" s="4">
        <v>334201924</v>
      </c>
      <c r="J2129" s="4">
        <v>261538116</v>
      </c>
      <c r="K2129" s="4">
        <v>184144047</v>
      </c>
    </row>
    <row r="2130" spans="1:11" x14ac:dyDescent="0.35">
      <c r="A2130" t="s">
        <v>1241</v>
      </c>
      <c r="B2130" t="s">
        <v>2121</v>
      </c>
      <c r="D2130" s="4">
        <v>1954216</v>
      </c>
      <c r="F2130" s="4">
        <v>2251860</v>
      </c>
      <c r="G2130" s="4">
        <v>14706</v>
      </c>
      <c r="H2130" s="4">
        <v>869022</v>
      </c>
      <c r="I2130" s="4">
        <v>5089804</v>
      </c>
      <c r="J2130" s="4">
        <v>1954216</v>
      </c>
      <c r="K2130" s="4">
        <v>1954216</v>
      </c>
    </row>
    <row r="2131" spans="1:11" x14ac:dyDescent="0.35">
      <c r="A2131" t="s">
        <v>1241</v>
      </c>
      <c r="B2131" t="s">
        <v>2125</v>
      </c>
      <c r="D2131" s="4">
        <v>4836781</v>
      </c>
      <c r="F2131" s="4">
        <v>67568</v>
      </c>
      <c r="H2131" s="4">
        <v>3727300</v>
      </c>
      <c r="I2131" s="4">
        <v>8631649</v>
      </c>
      <c r="J2131" s="4">
        <v>4836781</v>
      </c>
      <c r="K2131" s="4">
        <v>4836781</v>
      </c>
    </row>
    <row r="2132" spans="1:11" x14ac:dyDescent="0.35">
      <c r="A2132" t="s">
        <v>1241</v>
      </c>
      <c r="B2132" t="s">
        <v>2141</v>
      </c>
      <c r="D2132" s="4">
        <v>3388</v>
      </c>
      <c r="F2132" s="4">
        <v>592425</v>
      </c>
      <c r="H2132" s="4">
        <v>1932463</v>
      </c>
      <c r="I2132" s="4">
        <v>2528275</v>
      </c>
      <c r="J2132" s="4">
        <v>3388</v>
      </c>
      <c r="K2132" s="4">
        <v>3388</v>
      </c>
    </row>
    <row r="2133" spans="1:11" x14ac:dyDescent="0.35">
      <c r="A2133" t="s">
        <v>1241</v>
      </c>
      <c r="B2133" t="s">
        <v>2156</v>
      </c>
      <c r="D2133" s="4">
        <v>402011</v>
      </c>
      <c r="E2133" s="4">
        <v>14132649</v>
      </c>
      <c r="F2133" s="4">
        <v>513092</v>
      </c>
      <c r="H2133" s="4">
        <v>562033</v>
      </c>
      <c r="I2133" s="4">
        <v>15609785</v>
      </c>
      <c r="J2133" s="4">
        <v>14534660</v>
      </c>
      <c r="K2133" s="4">
        <v>402011</v>
      </c>
    </row>
    <row r="2134" spans="1:11" x14ac:dyDescent="0.35">
      <c r="A2134" t="s">
        <v>1241</v>
      </c>
      <c r="B2134" t="s">
        <v>2163</v>
      </c>
      <c r="D2134" s="4">
        <v>135155</v>
      </c>
      <c r="I2134" s="4">
        <v>135155</v>
      </c>
      <c r="J2134" s="4">
        <v>135155</v>
      </c>
      <c r="K2134" s="4">
        <v>135155</v>
      </c>
    </row>
    <row r="2135" spans="1:11" x14ac:dyDescent="0.35">
      <c r="A2135" t="s">
        <v>1241</v>
      </c>
      <c r="B2135" t="s">
        <v>2169</v>
      </c>
      <c r="E2135" s="4">
        <v>201000</v>
      </c>
      <c r="I2135" s="4">
        <v>201000</v>
      </c>
      <c r="J2135">
        <v>201000</v>
      </c>
      <c r="K2135" s="4">
        <v>0</v>
      </c>
    </row>
    <row r="2136" spans="1:11" x14ac:dyDescent="0.35">
      <c r="A2136" t="s">
        <v>1241</v>
      </c>
      <c r="B2136" t="s">
        <v>2170</v>
      </c>
      <c r="D2136" s="4">
        <v>7331551</v>
      </c>
      <c r="E2136" s="4">
        <v>14333649</v>
      </c>
      <c r="F2136" s="4">
        <v>3424945</v>
      </c>
      <c r="G2136" s="4">
        <v>14706</v>
      </c>
      <c r="H2136" s="4">
        <v>7090819</v>
      </c>
      <c r="I2136" s="4">
        <v>32195669</v>
      </c>
      <c r="J2136" s="4">
        <v>21665200</v>
      </c>
      <c r="K2136" s="4">
        <v>7331551</v>
      </c>
    </row>
    <row r="2137" spans="1:11" x14ac:dyDescent="0.35">
      <c r="A2137" t="s">
        <v>1244</v>
      </c>
      <c r="B2137" t="s">
        <v>2121</v>
      </c>
      <c r="D2137" s="4">
        <v>712371</v>
      </c>
      <c r="F2137" s="4">
        <v>573574</v>
      </c>
      <c r="H2137" s="4">
        <v>10800</v>
      </c>
      <c r="I2137" s="4">
        <v>1296745</v>
      </c>
      <c r="J2137" s="4">
        <v>712371</v>
      </c>
      <c r="K2137" s="4">
        <v>712371</v>
      </c>
    </row>
    <row r="2138" spans="1:11" x14ac:dyDescent="0.35">
      <c r="A2138" t="s">
        <v>1244</v>
      </c>
      <c r="B2138" t="s">
        <v>2125</v>
      </c>
      <c r="D2138" s="4">
        <v>830824</v>
      </c>
      <c r="E2138" s="4">
        <v>379469</v>
      </c>
      <c r="F2138" s="4">
        <v>361680</v>
      </c>
      <c r="H2138" s="4">
        <v>280000</v>
      </c>
      <c r="I2138" s="4">
        <v>1851973</v>
      </c>
      <c r="J2138" s="4">
        <v>1210293</v>
      </c>
      <c r="K2138" s="4">
        <v>830824</v>
      </c>
    </row>
    <row r="2139" spans="1:11" x14ac:dyDescent="0.35">
      <c r="A2139" t="s">
        <v>1244</v>
      </c>
      <c r="B2139" t="s">
        <v>2141</v>
      </c>
      <c r="D2139" s="4">
        <v>31013</v>
      </c>
      <c r="E2139" s="4">
        <v>1921</v>
      </c>
      <c r="F2139" s="4">
        <v>89615</v>
      </c>
      <c r="H2139" s="4">
        <v>224289</v>
      </c>
      <c r="I2139" s="4">
        <v>346837</v>
      </c>
      <c r="J2139" s="4">
        <v>32934</v>
      </c>
      <c r="K2139" s="4">
        <v>31013</v>
      </c>
    </row>
    <row r="2140" spans="1:11" x14ac:dyDescent="0.35">
      <c r="A2140" t="s">
        <v>1244</v>
      </c>
      <c r="B2140" t="s">
        <v>2156</v>
      </c>
      <c r="D2140" s="4">
        <v>1415</v>
      </c>
      <c r="E2140" s="4">
        <v>2154877</v>
      </c>
      <c r="F2140" s="4">
        <v>107118</v>
      </c>
      <c r="G2140" s="4">
        <v>140134</v>
      </c>
      <c r="H2140" s="4">
        <v>180935</v>
      </c>
      <c r="I2140" s="4">
        <v>2584480</v>
      </c>
      <c r="J2140" s="4">
        <v>2156292</v>
      </c>
      <c r="K2140" s="4">
        <v>1415</v>
      </c>
    </row>
    <row r="2141" spans="1:11" x14ac:dyDescent="0.35">
      <c r="A2141" t="s">
        <v>1244</v>
      </c>
      <c r="B2141" t="s">
        <v>2163</v>
      </c>
      <c r="D2141" s="4">
        <v>36106</v>
      </c>
      <c r="I2141" s="4">
        <v>36106</v>
      </c>
      <c r="J2141" s="4">
        <v>36106</v>
      </c>
      <c r="K2141" s="4">
        <v>36106</v>
      </c>
    </row>
    <row r="2142" spans="1:11" x14ac:dyDescent="0.35">
      <c r="A2142" t="s">
        <v>1244</v>
      </c>
      <c r="B2142" t="s">
        <v>2169</v>
      </c>
      <c r="G2142" s="4">
        <v>72000</v>
      </c>
      <c r="H2142" s="4">
        <v>76800</v>
      </c>
      <c r="I2142" s="4">
        <v>148800</v>
      </c>
      <c r="J2142">
        <v>0</v>
      </c>
      <c r="K2142" s="4">
        <v>0</v>
      </c>
    </row>
    <row r="2143" spans="1:11" x14ac:dyDescent="0.35">
      <c r="A2143" t="s">
        <v>1244</v>
      </c>
      <c r="B2143" t="s">
        <v>2170</v>
      </c>
      <c r="D2143" s="4">
        <v>1611729</v>
      </c>
      <c r="E2143" s="4">
        <v>2536267</v>
      </c>
      <c r="F2143" s="4">
        <v>1131987</v>
      </c>
      <c r="G2143" s="4">
        <v>212134</v>
      </c>
      <c r="H2143" s="4">
        <v>772823</v>
      </c>
      <c r="I2143" s="4">
        <v>6264941</v>
      </c>
      <c r="J2143" s="4">
        <v>4147996</v>
      </c>
      <c r="K2143" s="4">
        <v>1611729</v>
      </c>
    </row>
    <row r="2144" spans="1:11" x14ac:dyDescent="0.35">
      <c r="A2144" t="s">
        <v>1246</v>
      </c>
      <c r="B2144" t="s">
        <v>2121</v>
      </c>
      <c r="D2144" s="4">
        <v>552787</v>
      </c>
      <c r="F2144" s="4">
        <v>318768</v>
      </c>
      <c r="H2144" s="4">
        <v>141645</v>
      </c>
      <c r="I2144" s="4">
        <v>1013199</v>
      </c>
      <c r="J2144" s="4">
        <v>552787</v>
      </c>
      <c r="K2144" s="4">
        <v>552787</v>
      </c>
    </row>
    <row r="2145" spans="1:11" x14ac:dyDescent="0.35">
      <c r="A2145" t="s">
        <v>1246</v>
      </c>
      <c r="B2145" t="s">
        <v>2125</v>
      </c>
      <c r="D2145" s="4">
        <v>736329</v>
      </c>
      <c r="E2145" s="4">
        <v>6822</v>
      </c>
      <c r="F2145" s="4">
        <v>567789</v>
      </c>
      <c r="H2145" s="4">
        <v>500000</v>
      </c>
      <c r="I2145" s="4">
        <v>1810941</v>
      </c>
      <c r="J2145" s="4">
        <v>743151</v>
      </c>
      <c r="K2145" s="4">
        <v>736329</v>
      </c>
    </row>
    <row r="2146" spans="1:11" x14ac:dyDescent="0.35">
      <c r="A2146" t="s">
        <v>1246</v>
      </c>
      <c r="B2146" t="s">
        <v>2141</v>
      </c>
      <c r="E2146" s="4">
        <v>4651</v>
      </c>
      <c r="F2146" s="4">
        <v>163001</v>
      </c>
      <c r="H2146" s="4">
        <v>349362</v>
      </c>
      <c r="I2146" s="4">
        <v>517015</v>
      </c>
      <c r="J2146">
        <v>4651</v>
      </c>
      <c r="K2146" s="4">
        <v>0</v>
      </c>
    </row>
    <row r="2147" spans="1:11" x14ac:dyDescent="0.35">
      <c r="A2147" t="s">
        <v>1246</v>
      </c>
      <c r="B2147" t="s">
        <v>2156</v>
      </c>
      <c r="D2147" s="4">
        <v>49000</v>
      </c>
      <c r="E2147" s="4">
        <v>11217</v>
      </c>
      <c r="F2147" s="4">
        <v>2150000</v>
      </c>
      <c r="G2147" s="4">
        <v>148821</v>
      </c>
      <c r="H2147" s="4">
        <v>125507</v>
      </c>
      <c r="I2147" s="4">
        <v>2484545</v>
      </c>
      <c r="J2147" s="4">
        <v>60217</v>
      </c>
      <c r="K2147" s="4">
        <v>49000</v>
      </c>
    </row>
    <row r="2148" spans="1:11" x14ac:dyDescent="0.35">
      <c r="A2148" t="s">
        <v>1246</v>
      </c>
      <c r="B2148" t="s">
        <v>2163</v>
      </c>
      <c r="D2148" s="4">
        <v>124992</v>
      </c>
      <c r="I2148" s="4">
        <v>124992</v>
      </c>
      <c r="J2148" s="4">
        <v>124992</v>
      </c>
      <c r="K2148" s="4">
        <v>124992</v>
      </c>
    </row>
    <row r="2149" spans="1:11" x14ac:dyDescent="0.35">
      <c r="A2149" t="s">
        <v>1246</v>
      </c>
      <c r="B2149" t="s">
        <v>2169</v>
      </c>
      <c r="G2149" s="4">
        <v>72000</v>
      </c>
      <c r="H2149" s="4">
        <v>76800</v>
      </c>
      <c r="I2149" s="4">
        <v>148800</v>
      </c>
      <c r="J2149">
        <v>0</v>
      </c>
      <c r="K2149" s="4">
        <v>0</v>
      </c>
    </row>
    <row r="2150" spans="1:11" x14ac:dyDescent="0.35">
      <c r="A2150" t="s">
        <v>1246</v>
      </c>
      <c r="B2150" t="s">
        <v>2170</v>
      </c>
      <c r="D2150" s="4">
        <v>1463108</v>
      </c>
      <c r="E2150" s="4">
        <v>22691</v>
      </c>
      <c r="F2150" s="4">
        <v>3199558</v>
      </c>
      <c r="G2150" s="4">
        <v>220821</v>
      </c>
      <c r="H2150" s="4">
        <v>1193314</v>
      </c>
      <c r="I2150" s="4">
        <v>6099491</v>
      </c>
      <c r="J2150" s="4">
        <v>1485799</v>
      </c>
      <c r="K2150" s="4">
        <v>1463108</v>
      </c>
    </row>
    <row r="2151" spans="1:11" x14ac:dyDescent="0.35">
      <c r="A2151" t="s">
        <v>1249</v>
      </c>
      <c r="B2151" t="s">
        <v>2121</v>
      </c>
      <c r="D2151" s="4">
        <v>8376089</v>
      </c>
      <c r="E2151" s="4">
        <v>299306</v>
      </c>
      <c r="F2151" s="4">
        <v>3325000</v>
      </c>
      <c r="H2151" s="4">
        <v>590776</v>
      </c>
      <c r="I2151" s="4">
        <v>12591171</v>
      </c>
      <c r="J2151" s="4">
        <v>8675395</v>
      </c>
      <c r="K2151" s="4">
        <v>8376089</v>
      </c>
    </row>
    <row r="2152" spans="1:11" x14ac:dyDescent="0.35">
      <c r="A2152" t="s">
        <v>1249</v>
      </c>
      <c r="B2152" t="s">
        <v>2125</v>
      </c>
      <c r="D2152" s="4">
        <v>5867054</v>
      </c>
      <c r="F2152" s="4">
        <v>1383339</v>
      </c>
      <c r="G2152" s="4">
        <v>89205</v>
      </c>
      <c r="H2152" s="4">
        <v>672288</v>
      </c>
      <c r="I2152" s="4">
        <v>8011886</v>
      </c>
      <c r="J2152" s="4">
        <v>5867054</v>
      </c>
      <c r="K2152" s="4">
        <v>5867054</v>
      </c>
    </row>
    <row r="2153" spans="1:11" x14ac:dyDescent="0.35">
      <c r="A2153" t="s">
        <v>1249</v>
      </c>
      <c r="B2153" t="s">
        <v>2127</v>
      </c>
      <c r="D2153" s="4">
        <v>1600000</v>
      </c>
      <c r="I2153" s="4">
        <v>1600000</v>
      </c>
      <c r="J2153" s="4">
        <v>1600000</v>
      </c>
      <c r="K2153" s="4">
        <v>1600000</v>
      </c>
    </row>
    <row r="2154" spans="1:11" x14ac:dyDescent="0.35">
      <c r="A2154" t="s">
        <v>1249</v>
      </c>
      <c r="B2154" t="s">
        <v>2141</v>
      </c>
      <c r="D2154" s="4">
        <v>794280</v>
      </c>
      <c r="F2154" s="4">
        <v>3928</v>
      </c>
      <c r="G2154" s="4">
        <v>127264</v>
      </c>
      <c r="H2154" s="4">
        <v>361345</v>
      </c>
      <c r="I2154" s="4">
        <v>1286817</v>
      </c>
      <c r="J2154" s="4">
        <v>794280</v>
      </c>
      <c r="K2154" s="4">
        <v>794280</v>
      </c>
    </row>
    <row r="2155" spans="1:11" x14ac:dyDescent="0.35">
      <c r="A2155" t="s">
        <v>1249</v>
      </c>
      <c r="B2155" t="s">
        <v>2156</v>
      </c>
      <c r="D2155" s="4">
        <v>4450143</v>
      </c>
      <c r="E2155" s="4">
        <v>14697</v>
      </c>
      <c r="F2155" s="4">
        <v>1097943</v>
      </c>
      <c r="G2155" s="4">
        <v>49076</v>
      </c>
      <c r="H2155" s="4">
        <v>2827103</v>
      </c>
      <c r="I2155" s="4">
        <v>8438962</v>
      </c>
      <c r="J2155" s="4">
        <v>4464840</v>
      </c>
      <c r="K2155" s="4">
        <v>4450143</v>
      </c>
    </row>
    <row r="2156" spans="1:11" x14ac:dyDescent="0.35">
      <c r="A2156" t="s">
        <v>1249</v>
      </c>
      <c r="B2156" t="s">
        <v>2163</v>
      </c>
      <c r="D2156" s="4">
        <v>810912</v>
      </c>
      <c r="E2156" s="4">
        <v>291371</v>
      </c>
      <c r="I2156" s="4">
        <v>1102283</v>
      </c>
      <c r="J2156" s="4">
        <v>1102283</v>
      </c>
      <c r="K2156" s="4">
        <v>810912</v>
      </c>
    </row>
    <row r="2157" spans="1:11" x14ac:dyDescent="0.35">
      <c r="A2157" t="s">
        <v>1249</v>
      </c>
      <c r="B2157" t="s">
        <v>2165</v>
      </c>
      <c r="D2157" s="4">
        <v>14990</v>
      </c>
      <c r="H2157" s="4">
        <v>131970</v>
      </c>
      <c r="I2157" s="4">
        <v>146959</v>
      </c>
      <c r="J2157" s="4">
        <v>14990</v>
      </c>
      <c r="K2157" s="4">
        <v>14990</v>
      </c>
    </row>
    <row r="2158" spans="1:11" x14ac:dyDescent="0.35">
      <c r="A2158" t="s">
        <v>1249</v>
      </c>
      <c r="B2158" t="s">
        <v>2169</v>
      </c>
      <c r="F2158" s="4">
        <v>90000</v>
      </c>
      <c r="H2158" s="4">
        <v>96000</v>
      </c>
      <c r="I2158" s="4">
        <v>186000</v>
      </c>
      <c r="J2158">
        <v>0</v>
      </c>
      <c r="K2158" s="4">
        <v>0</v>
      </c>
    </row>
    <row r="2159" spans="1:11" x14ac:dyDescent="0.35">
      <c r="A2159" t="s">
        <v>1249</v>
      </c>
      <c r="B2159" t="s">
        <v>2170</v>
      </c>
      <c r="D2159" s="4">
        <v>21913468</v>
      </c>
      <c r="E2159" s="4">
        <v>605374</v>
      </c>
      <c r="F2159" s="4">
        <v>5900210</v>
      </c>
      <c r="G2159" s="4">
        <v>265545</v>
      </c>
      <c r="H2159" s="4">
        <v>4679481</v>
      </c>
      <c r="I2159" s="4">
        <v>33364078</v>
      </c>
      <c r="J2159" s="4">
        <v>22518842</v>
      </c>
      <c r="K2159" s="4">
        <v>21913468</v>
      </c>
    </row>
    <row r="2160" spans="1:11" x14ac:dyDescent="0.35">
      <c r="A2160" t="s">
        <v>1252</v>
      </c>
      <c r="B2160" t="s">
        <v>2121</v>
      </c>
      <c r="D2160" s="4">
        <v>37981090</v>
      </c>
      <c r="E2160" s="4">
        <v>13655847</v>
      </c>
      <c r="F2160" s="4">
        <v>19404167</v>
      </c>
      <c r="G2160" s="4">
        <v>234427</v>
      </c>
      <c r="H2160" s="4">
        <v>388800</v>
      </c>
      <c r="I2160" s="4">
        <v>71664330</v>
      </c>
      <c r="J2160" s="4">
        <v>51636937</v>
      </c>
      <c r="K2160" s="4">
        <v>37981090</v>
      </c>
    </row>
    <row r="2161" spans="1:11" x14ac:dyDescent="0.35">
      <c r="A2161" t="s">
        <v>1252</v>
      </c>
      <c r="B2161" t="s">
        <v>2125</v>
      </c>
      <c r="D2161" s="4">
        <v>44047576</v>
      </c>
      <c r="F2161" s="4">
        <v>2875081</v>
      </c>
      <c r="H2161" s="4">
        <v>3690540</v>
      </c>
      <c r="I2161" s="4">
        <v>50613197</v>
      </c>
      <c r="J2161" s="4">
        <v>44047576</v>
      </c>
      <c r="K2161" s="4">
        <v>44047576</v>
      </c>
    </row>
    <row r="2162" spans="1:11" x14ac:dyDescent="0.35">
      <c r="A2162" t="s">
        <v>1252</v>
      </c>
      <c r="B2162" t="s">
        <v>2127</v>
      </c>
      <c r="D2162" s="4">
        <v>22740</v>
      </c>
      <c r="G2162" s="4">
        <v>11200000</v>
      </c>
      <c r="I2162" s="4">
        <v>11222740</v>
      </c>
      <c r="J2162" s="4">
        <v>22740</v>
      </c>
      <c r="K2162" s="4">
        <v>22740</v>
      </c>
    </row>
    <row r="2163" spans="1:11" x14ac:dyDescent="0.35">
      <c r="A2163" t="s">
        <v>1252</v>
      </c>
      <c r="B2163" t="s">
        <v>2141</v>
      </c>
      <c r="D2163" s="4">
        <v>2032810</v>
      </c>
      <c r="E2163" s="4">
        <v>3160618</v>
      </c>
      <c r="F2163" s="4">
        <v>1606710</v>
      </c>
      <c r="G2163" s="4">
        <v>4</v>
      </c>
      <c r="H2163" s="4">
        <v>1321811</v>
      </c>
      <c r="I2163" s="4">
        <v>8121953</v>
      </c>
      <c r="J2163" s="4">
        <v>5193428</v>
      </c>
      <c r="K2163" s="4">
        <v>2032810</v>
      </c>
    </row>
    <row r="2164" spans="1:11" x14ac:dyDescent="0.35">
      <c r="A2164" t="s">
        <v>1252</v>
      </c>
      <c r="B2164" t="s">
        <v>2156</v>
      </c>
      <c r="D2164" s="4">
        <v>9518800</v>
      </c>
      <c r="E2164" s="4">
        <v>7264423</v>
      </c>
      <c r="F2164" s="4">
        <v>415588</v>
      </c>
      <c r="G2164" s="4">
        <v>4548995</v>
      </c>
      <c r="H2164" s="4">
        <v>2600942</v>
      </c>
      <c r="I2164" s="4">
        <v>24348748</v>
      </c>
      <c r="J2164" s="4">
        <v>16783223</v>
      </c>
      <c r="K2164" s="4">
        <v>9518800</v>
      </c>
    </row>
    <row r="2165" spans="1:11" x14ac:dyDescent="0.35">
      <c r="A2165" t="s">
        <v>1252</v>
      </c>
      <c r="B2165" t="s">
        <v>2163</v>
      </c>
      <c r="D2165" s="4">
        <v>4308001</v>
      </c>
      <c r="I2165" s="4">
        <v>4308001</v>
      </c>
      <c r="J2165" s="4">
        <v>4308001</v>
      </c>
      <c r="K2165" s="4">
        <v>4308001</v>
      </c>
    </row>
    <row r="2166" spans="1:11" x14ac:dyDescent="0.35">
      <c r="A2166" t="s">
        <v>1252</v>
      </c>
      <c r="B2166" t="s">
        <v>2165</v>
      </c>
      <c r="D2166" s="4">
        <v>98977</v>
      </c>
      <c r="I2166" s="4">
        <v>98977</v>
      </c>
      <c r="J2166" s="4">
        <v>98977</v>
      </c>
      <c r="K2166" s="4">
        <v>98977</v>
      </c>
    </row>
    <row r="2167" spans="1:11" x14ac:dyDescent="0.35">
      <c r="A2167" t="s">
        <v>1252</v>
      </c>
      <c r="B2167" t="s">
        <v>2169</v>
      </c>
      <c r="D2167" s="4">
        <v>250000</v>
      </c>
      <c r="E2167" s="4">
        <v>2835000</v>
      </c>
      <c r="G2167" s="4">
        <v>1632000</v>
      </c>
      <c r="I2167" s="4">
        <v>4717000</v>
      </c>
      <c r="J2167" s="4">
        <v>3085000</v>
      </c>
      <c r="K2167" s="4">
        <v>250000</v>
      </c>
    </row>
    <row r="2168" spans="1:11" x14ac:dyDescent="0.35">
      <c r="A2168" t="s">
        <v>1252</v>
      </c>
      <c r="B2168" t="s">
        <v>2170</v>
      </c>
      <c r="D2168" s="4">
        <v>98259995</v>
      </c>
      <c r="E2168" s="4">
        <v>26915888</v>
      </c>
      <c r="F2168" s="4">
        <v>24301546</v>
      </c>
      <c r="G2168" s="4">
        <v>17615426</v>
      </c>
      <c r="H2168" s="4">
        <v>8002093</v>
      </c>
      <c r="I2168" s="4">
        <v>175094947</v>
      </c>
      <c r="J2168" s="4">
        <v>125175883</v>
      </c>
      <c r="K2168" s="4">
        <v>98259995</v>
      </c>
    </row>
    <row r="2169" spans="1:11" x14ac:dyDescent="0.35">
      <c r="A2169" t="s">
        <v>1257</v>
      </c>
      <c r="B2169" t="s">
        <v>2121</v>
      </c>
      <c r="D2169" s="4">
        <v>24554549</v>
      </c>
      <c r="F2169" s="4">
        <v>11862351</v>
      </c>
      <c r="H2169" s="4">
        <v>176850</v>
      </c>
      <c r="I2169" s="4">
        <v>36593751</v>
      </c>
      <c r="J2169" s="4">
        <v>24554549</v>
      </c>
      <c r="K2169" s="4">
        <v>24554549</v>
      </c>
    </row>
    <row r="2170" spans="1:11" x14ac:dyDescent="0.35">
      <c r="A2170" t="s">
        <v>1257</v>
      </c>
      <c r="B2170" t="s">
        <v>2125</v>
      </c>
      <c r="D2170" s="4">
        <v>24515313</v>
      </c>
      <c r="E2170" s="4">
        <v>3994131</v>
      </c>
      <c r="F2170" s="4">
        <v>1184264</v>
      </c>
      <c r="H2170" s="4">
        <v>2550</v>
      </c>
      <c r="I2170" s="4">
        <v>29696257</v>
      </c>
      <c r="J2170" s="4">
        <v>28509444</v>
      </c>
      <c r="K2170" s="4">
        <v>24515313</v>
      </c>
    </row>
    <row r="2171" spans="1:11" x14ac:dyDescent="0.35">
      <c r="A2171" t="s">
        <v>1257</v>
      </c>
      <c r="B2171" t="s">
        <v>2127</v>
      </c>
      <c r="D2171" s="4">
        <v>12160</v>
      </c>
      <c r="H2171" s="4">
        <v>3265495</v>
      </c>
      <c r="I2171" s="4">
        <v>3277655</v>
      </c>
      <c r="J2171" s="4">
        <v>12160</v>
      </c>
      <c r="K2171" s="4">
        <v>12160</v>
      </c>
    </row>
    <row r="2172" spans="1:11" x14ac:dyDescent="0.35">
      <c r="A2172" t="s">
        <v>1257</v>
      </c>
      <c r="B2172" t="s">
        <v>2141</v>
      </c>
      <c r="D2172" s="4">
        <v>1249667</v>
      </c>
      <c r="E2172" s="4">
        <v>234035</v>
      </c>
      <c r="F2172" s="4">
        <v>1127294</v>
      </c>
      <c r="G2172" s="4">
        <v>106381</v>
      </c>
      <c r="H2172" s="4">
        <v>1448791</v>
      </c>
      <c r="I2172" s="4">
        <v>4166168</v>
      </c>
      <c r="J2172" s="4">
        <v>1483702</v>
      </c>
      <c r="K2172" s="4">
        <v>1249667</v>
      </c>
    </row>
    <row r="2173" spans="1:11" x14ac:dyDescent="0.35">
      <c r="A2173" t="s">
        <v>1257</v>
      </c>
      <c r="B2173" t="s">
        <v>2156</v>
      </c>
      <c r="D2173" s="4">
        <v>2162401</v>
      </c>
      <c r="E2173" s="4">
        <v>244188</v>
      </c>
      <c r="F2173" s="4">
        <v>61949</v>
      </c>
      <c r="G2173" s="4">
        <v>4287317</v>
      </c>
      <c r="H2173" s="4">
        <v>6865693</v>
      </c>
      <c r="I2173" s="4">
        <v>13621547</v>
      </c>
      <c r="J2173" s="4">
        <v>2406589</v>
      </c>
      <c r="K2173" s="4">
        <v>2162401</v>
      </c>
    </row>
    <row r="2174" spans="1:11" x14ac:dyDescent="0.35">
      <c r="A2174" t="s">
        <v>1257</v>
      </c>
      <c r="B2174" t="s">
        <v>2163</v>
      </c>
      <c r="D2174" s="4">
        <v>3062409</v>
      </c>
      <c r="E2174" s="4">
        <v>110039</v>
      </c>
      <c r="G2174" s="4">
        <v>62722</v>
      </c>
      <c r="I2174" s="4">
        <v>3235170</v>
      </c>
      <c r="J2174" s="4">
        <v>3172448</v>
      </c>
      <c r="K2174" s="4">
        <v>3062409</v>
      </c>
    </row>
    <row r="2175" spans="1:11" x14ac:dyDescent="0.35">
      <c r="A2175" t="s">
        <v>1257</v>
      </c>
      <c r="B2175" t="s">
        <v>2165</v>
      </c>
      <c r="F2175" s="4">
        <v>164962</v>
      </c>
      <c r="I2175" s="4">
        <v>164962</v>
      </c>
      <c r="J2175">
        <v>0</v>
      </c>
      <c r="K2175" s="4">
        <v>0</v>
      </c>
    </row>
    <row r="2176" spans="1:11" x14ac:dyDescent="0.35">
      <c r="A2176" t="s">
        <v>1257</v>
      </c>
      <c r="B2176" t="s">
        <v>2169</v>
      </c>
      <c r="H2176" s="4">
        <v>4347300</v>
      </c>
      <c r="I2176" s="4">
        <v>4347300</v>
      </c>
      <c r="J2176">
        <v>0</v>
      </c>
      <c r="K2176" s="4">
        <v>0</v>
      </c>
    </row>
    <row r="2177" spans="1:11" x14ac:dyDescent="0.35">
      <c r="A2177" t="s">
        <v>1257</v>
      </c>
      <c r="B2177" t="s">
        <v>2170</v>
      </c>
      <c r="D2177" s="4">
        <v>55556499</v>
      </c>
      <c r="E2177" s="4">
        <v>4582392</v>
      </c>
      <c r="F2177" s="4">
        <v>14400820</v>
      </c>
      <c r="G2177" s="4">
        <v>4456420</v>
      </c>
      <c r="H2177" s="4">
        <v>16106679</v>
      </c>
      <c r="I2177" s="4">
        <v>95102810</v>
      </c>
      <c r="J2177" s="4">
        <v>60138891</v>
      </c>
      <c r="K2177" s="4">
        <v>55556499</v>
      </c>
    </row>
    <row r="2178" spans="1:11" x14ac:dyDescent="0.35">
      <c r="A2178" t="s">
        <v>1262</v>
      </c>
      <c r="B2178" t="s">
        <v>2121</v>
      </c>
      <c r="D2178" s="4">
        <v>83276903</v>
      </c>
      <c r="E2178" s="4">
        <v>3394141</v>
      </c>
      <c r="F2178" s="4">
        <v>17641547</v>
      </c>
      <c r="G2178" s="4">
        <v>34095</v>
      </c>
      <c r="H2178" s="4">
        <v>549900</v>
      </c>
      <c r="I2178" s="4">
        <v>104896586</v>
      </c>
      <c r="J2178" s="4">
        <v>86671044</v>
      </c>
      <c r="K2178" s="4">
        <v>83276903</v>
      </c>
    </row>
    <row r="2179" spans="1:11" x14ac:dyDescent="0.35">
      <c r="A2179" t="s">
        <v>1262</v>
      </c>
      <c r="B2179" t="s">
        <v>2125</v>
      </c>
      <c r="D2179" s="4">
        <v>69999634</v>
      </c>
      <c r="F2179" s="4">
        <v>4968632</v>
      </c>
      <c r="H2179" s="4">
        <v>14940160</v>
      </c>
      <c r="I2179" s="4">
        <v>89908426</v>
      </c>
      <c r="J2179" s="4">
        <v>69999634</v>
      </c>
      <c r="K2179" s="4">
        <v>69999634</v>
      </c>
    </row>
    <row r="2180" spans="1:11" x14ac:dyDescent="0.35">
      <c r="A2180" t="s">
        <v>1262</v>
      </c>
      <c r="B2180" t="s">
        <v>2127</v>
      </c>
      <c r="E2180" s="4">
        <v>29291760</v>
      </c>
      <c r="I2180" s="4">
        <v>29291760</v>
      </c>
      <c r="J2180">
        <v>29291760</v>
      </c>
      <c r="K2180" s="4">
        <v>0</v>
      </c>
    </row>
    <row r="2181" spans="1:11" x14ac:dyDescent="0.35">
      <c r="A2181" t="s">
        <v>1262</v>
      </c>
      <c r="B2181" t="s">
        <v>2141</v>
      </c>
      <c r="D2181" s="4">
        <v>14138678</v>
      </c>
      <c r="E2181" s="4">
        <v>1009744</v>
      </c>
      <c r="F2181" s="4">
        <v>3216475</v>
      </c>
      <c r="G2181" s="4">
        <v>757616</v>
      </c>
      <c r="H2181" s="4">
        <v>1639305</v>
      </c>
      <c r="I2181" s="4">
        <v>20761817</v>
      </c>
      <c r="J2181" s="4">
        <v>15148422</v>
      </c>
      <c r="K2181" s="4">
        <v>14138678</v>
      </c>
    </row>
    <row r="2182" spans="1:11" x14ac:dyDescent="0.35">
      <c r="A2182" t="s">
        <v>1262</v>
      </c>
      <c r="B2182" t="s">
        <v>2156</v>
      </c>
      <c r="D2182" s="4">
        <v>2104188</v>
      </c>
      <c r="E2182" s="4">
        <v>11118414</v>
      </c>
      <c r="F2182" s="4">
        <v>639595</v>
      </c>
      <c r="G2182" s="4">
        <v>10034117</v>
      </c>
      <c r="H2182" s="4">
        <v>5434620</v>
      </c>
      <c r="I2182" s="4">
        <v>29330935</v>
      </c>
      <c r="J2182" s="4">
        <v>13222602</v>
      </c>
      <c r="K2182" s="4">
        <v>2104188</v>
      </c>
    </row>
    <row r="2183" spans="1:11" x14ac:dyDescent="0.35">
      <c r="A2183" t="s">
        <v>1262</v>
      </c>
      <c r="B2183" t="s">
        <v>2163</v>
      </c>
      <c r="D2183" s="4">
        <v>10141838</v>
      </c>
      <c r="F2183" s="4">
        <v>551844</v>
      </c>
      <c r="I2183" s="4">
        <v>10693681</v>
      </c>
      <c r="J2183" s="4">
        <v>10141838</v>
      </c>
      <c r="K2183" s="4">
        <v>10141838</v>
      </c>
    </row>
    <row r="2184" spans="1:11" x14ac:dyDescent="0.35">
      <c r="A2184" t="s">
        <v>1262</v>
      </c>
      <c r="B2184" t="s">
        <v>2165</v>
      </c>
      <c r="D2184" s="4">
        <v>565584</v>
      </c>
      <c r="I2184" s="4">
        <v>565584</v>
      </c>
      <c r="J2184" s="4">
        <v>565584</v>
      </c>
      <c r="K2184" s="4">
        <v>565584</v>
      </c>
    </row>
    <row r="2185" spans="1:11" x14ac:dyDescent="0.35">
      <c r="A2185" t="s">
        <v>1262</v>
      </c>
      <c r="B2185" t="s">
        <v>2169</v>
      </c>
      <c r="D2185" s="4">
        <v>750000</v>
      </c>
      <c r="E2185" s="4">
        <v>8448000</v>
      </c>
      <c r="G2185" s="4">
        <v>3225600</v>
      </c>
      <c r="I2185" s="4">
        <v>12423600</v>
      </c>
      <c r="J2185" s="4">
        <v>9198000</v>
      </c>
      <c r="K2185" s="4">
        <v>750000</v>
      </c>
    </row>
    <row r="2186" spans="1:11" x14ac:dyDescent="0.35">
      <c r="A2186" t="s">
        <v>1262</v>
      </c>
      <c r="B2186" t="s">
        <v>2170</v>
      </c>
      <c r="D2186" s="4">
        <v>180976825</v>
      </c>
      <c r="E2186" s="4">
        <v>53262059</v>
      </c>
      <c r="F2186" s="4">
        <v>27018093</v>
      </c>
      <c r="G2186" s="4">
        <v>14051429</v>
      </c>
      <c r="H2186" s="4">
        <v>22563984</v>
      </c>
      <c r="I2186" s="4">
        <v>297872390</v>
      </c>
      <c r="J2186" s="4">
        <v>234238884</v>
      </c>
      <c r="K2186" s="4">
        <v>180976825</v>
      </c>
    </row>
    <row r="2187" spans="1:11" x14ac:dyDescent="0.35">
      <c r="A2187" t="s">
        <v>1264</v>
      </c>
      <c r="B2187" t="s">
        <v>2121</v>
      </c>
      <c r="D2187" s="4">
        <v>7948460</v>
      </c>
      <c r="E2187" s="4">
        <v>622325</v>
      </c>
      <c r="F2187" s="4">
        <v>4465990</v>
      </c>
      <c r="G2187" s="4">
        <v>16150</v>
      </c>
      <c r="H2187" s="4">
        <v>735748</v>
      </c>
      <c r="I2187" s="4">
        <v>13788674</v>
      </c>
      <c r="J2187" s="4">
        <v>8570785</v>
      </c>
      <c r="K2187" s="4">
        <v>7948460</v>
      </c>
    </row>
    <row r="2188" spans="1:11" x14ac:dyDescent="0.35">
      <c r="A2188" t="s">
        <v>1264</v>
      </c>
      <c r="B2188" t="s">
        <v>2125</v>
      </c>
      <c r="D2188" s="4">
        <v>5095335</v>
      </c>
      <c r="F2188" s="4">
        <v>135135</v>
      </c>
      <c r="G2188" s="4">
        <v>1430461</v>
      </c>
      <c r="I2188" s="4">
        <v>6660932</v>
      </c>
      <c r="J2188" s="4">
        <v>5095335</v>
      </c>
      <c r="K2188" s="4">
        <v>5095335</v>
      </c>
    </row>
    <row r="2189" spans="1:11" x14ac:dyDescent="0.35">
      <c r="A2189" t="s">
        <v>1264</v>
      </c>
      <c r="B2189" t="s">
        <v>2127</v>
      </c>
      <c r="D2189" s="4">
        <v>1600000</v>
      </c>
      <c r="I2189" s="4">
        <v>1600000</v>
      </c>
      <c r="J2189" s="4">
        <v>1600000</v>
      </c>
      <c r="K2189" s="4">
        <v>1600000</v>
      </c>
    </row>
    <row r="2190" spans="1:11" x14ac:dyDescent="0.35">
      <c r="A2190" t="s">
        <v>1264</v>
      </c>
      <c r="B2190" t="s">
        <v>2141</v>
      </c>
      <c r="D2190" s="4">
        <v>594295</v>
      </c>
      <c r="E2190" s="4">
        <v>839444</v>
      </c>
      <c r="F2190" s="4">
        <v>5456</v>
      </c>
      <c r="G2190" s="4">
        <v>21388</v>
      </c>
      <c r="H2190" s="4">
        <v>84530</v>
      </c>
      <c r="I2190" s="4">
        <v>1545114</v>
      </c>
      <c r="J2190" s="4">
        <v>1433739</v>
      </c>
      <c r="K2190" s="4">
        <v>594295</v>
      </c>
    </row>
    <row r="2191" spans="1:11" x14ac:dyDescent="0.35">
      <c r="A2191" t="s">
        <v>1264</v>
      </c>
      <c r="B2191" t="s">
        <v>2156</v>
      </c>
      <c r="D2191" s="4">
        <v>149000</v>
      </c>
      <c r="E2191" s="4">
        <v>808868</v>
      </c>
      <c r="F2191" s="4">
        <v>200000</v>
      </c>
      <c r="G2191" s="4">
        <v>4330000</v>
      </c>
      <c r="H2191" s="4">
        <v>2897860</v>
      </c>
      <c r="I2191" s="4">
        <v>8385728</v>
      </c>
      <c r="J2191" s="4">
        <v>957868</v>
      </c>
      <c r="K2191" s="4">
        <v>149000</v>
      </c>
    </row>
    <row r="2192" spans="1:11" x14ac:dyDescent="0.35">
      <c r="A2192" t="s">
        <v>1264</v>
      </c>
      <c r="B2192" t="s">
        <v>2163</v>
      </c>
      <c r="D2192" s="4">
        <v>400902</v>
      </c>
      <c r="I2192" s="4">
        <v>400902</v>
      </c>
      <c r="J2192" s="4">
        <v>400902</v>
      </c>
      <c r="K2192" s="4">
        <v>400902</v>
      </c>
    </row>
    <row r="2193" spans="1:11" x14ac:dyDescent="0.35">
      <c r="A2193" t="s">
        <v>1264</v>
      </c>
      <c r="B2193" t="s">
        <v>2165</v>
      </c>
      <c r="D2193" s="4">
        <v>14140</v>
      </c>
      <c r="I2193" s="4">
        <v>14140</v>
      </c>
      <c r="J2193" s="4">
        <v>14140</v>
      </c>
      <c r="K2193" s="4">
        <v>14140</v>
      </c>
    </row>
    <row r="2194" spans="1:11" x14ac:dyDescent="0.35">
      <c r="A2194" t="s">
        <v>1264</v>
      </c>
      <c r="B2194" t="s">
        <v>2169</v>
      </c>
      <c r="H2194" s="4">
        <v>131400</v>
      </c>
      <c r="I2194" s="4">
        <v>131400</v>
      </c>
      <c r="J2194">
        <v>0</v>
      </c>
      <c r="K2194" s="4">
        <v>0</v>
      </c>
    </row>
    <row r="2195" spans="1:11" x14ac:dyDescent="0.35">
      <c r="A2195" t="s">
        <v>1264</v>
      </c>
      <c r="B2195" t="s">
        <v>2170</v>
      </c>
      <c r="D2195" s="4">
        <v>15802133</v>
      </c>
      <c r="E2195" s="4">
        <v>2270637</v>
      </c>
      <c r="F2195" s="4">
        <v>4806582</v>
      </c>
      <c r="G2195" s="4">
        <v>5798000</v>
      </c>
      <c r="H2195" s="4">
        <v>3849538</v>
      </c>
      <c r="I2195" s="4">
        <v>32526890</v>
      </c>
      <c r="J2195" s="4">
        <v>18072770</v>
      </c>
      <c r="K2195" s="4">
        <v>15802133</v>
      </c>
    </row>
    <row r="2196" spans="1:11" x14ac:dyDescent="0.35">
      <c r="A2196" t="s">
        <v>1269</v>
      </c>
      <c r="B2196" t="s">
        <v>2121</v>
      </c>
      <c r="D2196" s="4">
        <v>82981985</v>
      </c>
      <c r="E2196" s="4">
        <v>48179233</v>
      </c>
      <c r="F2196" s="4">
        <v>49969900</v>
      </c>
      <c r="G2196" s="4">
        <v>39479</v>
      </c>
      <c r="H2196" s="4">
        <v>993753</v>
      </c>
      <c r="I2196" s="4">
        <v>182164349</v>
      </c>
      <c r="J2196" s="4">
        <v>131161218</v>
      </c>
      <c r="K2196" s="4">
        <v>82981985</v>
      </c>
    </row>
    <row r="2197" spans="1:11" x14ac:dyDescent="0.35">
      <c r="A2197" t="s">
        <v>1269</v>
      </c>
      <c r="B2197" t="s">
        <v>2125</v>
      </c>
      <c r="D2197" s="4">
        <v>121081247</v>
      </c>
      <c r="E2197" s="4">
        <v>436352</v>
      </c>
      <c r="F2197" s="4">
        <v>8227582</v>
      </c>
      <c r="H2197" s="4">
        <v>26333</v>
      </c>
      <c r="I2197" s="4">
        <v>129771515</v>
      </c>
      <c r="J2197" s="4">
        <v>121517599</v>
      </c>
      <c r="K2197" s="4">
        <v>121081247</v>
      </c>
    </row>
    <row r="2198" spans="1:11" x14ac:dyDescent="0.35">
      <c r="A2198" t="s">
        <v>1269</v>
      </c>
      <c r="B2198" t="s">
        <v>2127</v>
      </c>
      <c r="D2198" s="4">
        <v>201060</v>
      </c>
      <c r="E2198" s="4">
        <v>19514180</v>
      </c>
      <c r="I2198" s="4">
        <v>19715240</v>
      </c>
      <c r="J2198" s="4">
        <v>19715240</v>
      </c>
      <c r="K2198" s="4">
        <v>201060</v>
      </c>
    </row>
    <row r="2199" spans="1:11" x14ac:dyDescent="0.35">
      <c r="A2199" t="s">
        <v>1269</v>
      </c>
      <c r="B2199" t="s">
        <v>2141</v>
      </c>
      <c r="D2199" s="4">
        <v>7969005</v>
      </c>
      <c r="E2199" s="4">
        <v>6853728</v>
      </c>
      <c r="F2199" s="4">
        <v>890141</v>
      </c>
      <c r="G2199" s="4">
        <v>147024</v>
      </c>
      <c r="H2199" s="4">
        <v>1984483</v>
      </c>
      <c r="I2199" s="4">
        <v>17844380</v>
      </c>
      <c r="J2199" s="4">
        <v>14822733</v>
      </c>
      <c r="K2199" s="4">
        <v>7969005</v>
      </c>
    </row>
    <row r="2200" spans="1:11" x14ac:dyDescent="0.35">
      <c r="A2200" t="s">
        <v>1269</v>
      </c>
      <c r="B2200" t="s">
        <v>2156</v>
      </c>
      <c r="D2200" s="4">
        <v>2030901</v>
      </c>
      <c r="E2200" s="4">
        <v>34197187</v>
      </c>
      <c r="F2200" s="4">
        <v>278648</v>
      </c>
      <c r="G2200" s="4">
        <v>13217103</v>
      </c>
      <c r="H2200" s="4">
        <v>8885346</v>
      </c>
      <c r="I2200" s="4">
        <v>58609185</v>
      </c>
      <c r="J2200" s="4">
        <v>36228088</v>
      </c>
      <c r="K2200" s="4">
        <v>2030901</v>
      </c>
    </row>
    <row r="2201" spans="1:11" x14ac:dyDescent="0.35">
      <c r="A2201" t="s">
        <v>1269</v>
      </c>
      <c r="B2201" t="s">
        <v>2163</v>
      </c>
      <c r="D2201" s="4">
        <v>9517303</v>
      </c>
      <c r="E2201" s="4">
        <v>6107696</v>
      </c>
      <c r="G2201" s="4">
        <v>34992</v>
      </c>
      <c r="I2201" s="4">
        <v>15659992</v>
      </c>
      <c r="J2201" s="4">
        <v>15624999</v>
      </c>
      <c r="K2201" s="4">
        <v>9517303</v>
      </c>
    </row>
    <row r="2202" spans="1:11" x14ac:dyDescent="0.35">
      <c r="A2202" t="s">
        <v>1269</v>
      </c>
      <c r="B2202" t="s">
        <v>2165</v>
      </c>
      <c r="D2202" s="4">
        <v>527879</v>
      </c>
      <c r="I2202" s="4">
        <v>527879</v>
      </c>
      <c r="J2202" s="4">
        <v>527879</v>
      </c>
      <c r="K2202" s="4">
        <v>527879</v>
      </c>
    </row>
    <row r="2203" spans="1:11" x14ac:dyDescent="0.35">
      <c r="A2203" t="s">
        <v>1269</v>
      </c>
      <c r="B2203" t="s">
        <v>2169</v>
      </c>
      <c r="D2203" s="4">
        <v>529250</v>
      </c>
      <c r="E2203" s="4">
        <v>13038000</v>
      </c>
      <c r="G2203" s="4">
        <v>1152000</v>
      </c>
      <c r="I2203" s="4">
        <v>14719250</v>
      </c>
      <c r="J2203" s="4">
        <v>13567250</v>
      </c>
      <c r="K2203" s="4">
        <v>529250</v>
      </c>
    </row>
    <row r="2204" spans="1:11" x14ac:dyDescent="0.35">
      <c r="A2204" t="s">
        <v>1269</v>
      </c>
      <c r="B2204" t="s">
        <v>2170</v>
      </c>
      <c r="D2204" s="4">
        <v>224838629</v>
      </c>
      <c r="E2204" s="4">
        <v>128326376</v>
      </c>
      <c r="F2204" s="4">
        <v>59366271</v>
      </c>
      <c r="G2204" s="4">
        <v>14590598</v>
      </c>
      <c r="H2204" s="4">
        <v>11889915</v>
      </c>
      <c r="I2204" s="4">
        <v>439011790</v>
      </c>
      <c r="J2204" s="4">
        <v>353165005</v>
      </c>
      <c r="K2204" s="4">
        <v>224838629</v>
      </c>
    </row>
    <row r="2205" spans="1:11" x14ac:dyDescent="0.35">
      <c r="A2205" t="s">
        <v>1275</v>
      </c>
      <c r="B2205" t="s">
        <v>2121</v>
      </c>
      <c r="D2205" s="4">
        <v>109638705</v>
      </c>
      <c r="E2205" s="4">
        <v>20320858</v>
      </c>
      <c r="F2205" s="4">
        <v>21664210</v>
      </c>
      <c r="G2205" s="4">
        <v>2566278</v>
      </c>
      <c r="H2205" s="4">
        <v>1803753</v>
      </c>
      <c r="I2205" s="4">
        <v>155993803</v>
      </c>
      <c r="J2205" s="4">
        <v>129959563</v>
      </c>
      <c r="K2205" s="4">
        <v>109638705</v>
      </c>
    </row>
    <row r="2206" spans="1:11" x14ac:dyDescent="0.35">
      <c r="A2206" t="s">
        <v>1275</v>
      </c>
      <c r="B2206" t="s">
        <v>2125</v>
      </c>
      <c r="D2206" s="4">
        <v>119479121</v>
      </c>
      <c r="E2206" s="4">
        <v>971959</v>
      </c>
      <c r="F2206" s="4">
        <v>6814679</v>
      </c>
      <c r="G2206" s="4">
        <v>153247</v>
      </c>
      <c r="H2206" s="4">
        <v>142808</v>
      </c>
      <c r="I2206" s="4">
        <v>127561814</v>
      </c>
      <c r="J2206" s="4">
        <v>120451080</v>
      </c>
      <c r="K2206" s="4">
        <v>119479121</v>
      </c>
    </row>
    <row r="2207" spans="1:11" x14ac:dyDescent="0.35">
      <c r="A2207" t="s">
        <v>1275</v>
      </c>
      <c r="B2207" t="s">
        <v>2127</v>
      </c>
      <c r="F2207" s="4">
        <v>22800000</v>
      </c>
      <c r="I2207" s="4">
        <v>22800000</v>
      </c>
      <c r="J2207">
        <v>0</v>
      </c>
      <c r="K2207" s="4">
        <v>0</v>
      </c>
    </row>
    <row r="2208" spans="1:11" x14ac:dyDescent="0.35">
      <c r="A2208" t="s">
        <v>1275</v>
      </c>
      <c r="B2208" t="s">
        <v>2141</v>
      </c>
      <c r="D2208" s="4">
        <v>12386393</v>
      </c>
      <c r="E2208" s="4">
        <v>515954</v>
      </c>
      <c r="F2208" s="4">
        <v>886568</v>
      </c>
      <c r="G2208" s="4">
        <v>13522396</v>
      </c>
      <c r="H2208" s="4">
        <v>2544528</v>
      </c>
      <c r="I2208" s="4">
        <v>29855838</v>
      </c>
      <c r="J2208" s="4">
        <v>12902347</v>
      </c>
      <c r="K2208" s="4">
        <v>12386393</v>
      </c>
    </row>
    <row r="2209" spans="1:11" x14ac:dyDescent="0.35">
      <c r="A2209" t="s">
        <v>1275</v>
      </c>
      <c r="B2209" t="s">
        <v>2156</v>
      </c>
      <c r="D2209" s="4">
        <v>16591324</v>
      </c>
      <c r="E2209" s="4">
        <v>15203466</v>
      </c>
      <c r="F2209" s="4">
        <v>83605</v>
      </c>
      <c r="G2209" s="4">
        <v>3527259</v>
      </c>
      <c r="H2209" s="4">
        <v>14668612</v>
      </c>
      <c r="I2209" s="4">
        <v>50074265</v>
      </c>
      <c r="J2209" s="4">
        <v>31794790</v>
      </c>
      <c r="K2209" s="4">
        <v>16591324</v>
      </c>
    </row>
    <row r="2210" spans="1:11" x14ac:dyDescent="0.35">
      <c r="A2210" t="s">
        <v>1275</v>
      </c>
      <c r="B2210" t="s">
        <v>2163</v>
      </c>
      <c r="D2210" s="4">
        <v>15061738</v>
      </c>
      <c r="E2210" s="4">
        <v>824189</v>
      </c>
      <c r="I2210" s="4">
        <v>15885927</v>
      </c>
      <c r="J2210" s="4">
        <v>15885927</v>
      </c>
      <c r="K2210" s="4">
        <v>15061738</v>
      </c>
    </row>
    <row r="2211" spans="1:11" x14ac:dyDescent="0.35">
      <c r="A2211" t="s">
        <v>1275</v>
      </c>
      <c r="B2211" t="s">
        <v>2165</v>
      </c>
      <c r="D2211" s="4">
        <v>523165</v>
      </c>
      <c r="I2211" s="4">
        <v>523165</v>
      </c>
      <c r="J2211" s="4">
        <v>523165</v>
      </c>
      <c r="K2211" s="4">
        <v>523165</v>
      </c>
    </row>
    <row r="2212" spans="1:11" x14ac:dyDescent="0.35">
      <c r="A2212" t="s">
        <v>1275</v>
      </c>
      <c r="B2212" t="s">
        <v>2169</v>
      </c>
      <c r="D2212" s="4">
        <v>2715000</v>
      </c>
      <c r="E2212" s="4">
        <v>34330086</v>
      </c>
      <c r="H2212" s="4">
        <v>2400000</v>
      </c>
      <c r="I2212" s="4">
        <v>39445086</v>
      </c>
      <c r="J2212" s="4">
        <v>37045086</v>
      </c>
      <c r="K2212" s="4">
        <v>2715000</v>
      </c>
    </row>
    <row r="2213" spans="1:11" x14ac:dyDescent="0.35">
      <c r="A2213" t="s">
        <v>1275</v>
      </c>
      <c r="B2213" t="s">
        <v>2170</v>
      </c>
      <c r="D2213" s="4">
        <v>276395446</v>
      </c>
      <c r="E2213" s="4">
        <v>72166512</v>
      </c>
      <c r="F2213" s="4">
        <v>52249061</v>
      </c>
      <c r="G2213" s="4">
        <v>19769180</v>
      </c>
      <c r="H2213" s="4">
        <v>21559701</v>
      </c>
      <c r="I2213" s="4">
        <v>442139899</v>
      </c>
      <c r="J2213" s="4">
        <v>348561958</v>
      </c>
      <c r="K2213" s="4">
        <v>276395446</v>
      </c>
    </row>
    <row r="2214" spans="1:11" x14ac:dyDescent="0.35">
      <c r="A2214" t="s">
        <v>1278</v>
      </c>
      <c r="B2214" t="s">
        <v>2121</v>
      </c>
      <c r="D2214" s="4">
        <v>48300360</v>
      </c>
      <c r="E2214" s="4">
        <v>37245207</v>
      </c>
      <c r="F2214" s="4">
        <v>33150925</v>
      </c>
      <c r="H2214" s="4">
        <v>995806</v>
      </c>
      <c r="I2214" s="4">
        <v>119692298</v>
      </c>
      <c r="J2214" s="4">
        <v>85545567</v>
      </c>
      <c r="K2214" s="4">
        <v>48300360</v>
      </c>
    </row>
    <row r="2215" spans="1:11" x14ac:dyDescent="0.35">
      <c r="A2215" t="s">
        <v>1278</v>
      </c>
      <c r="B2215" t="s">
        <v>2125</v>
      </c>
      <c r="D2215" s="4">
        <v>96033327</v>
      </c>
      <c r="E2215" s="4">
        <v>694125</v>
      </c>
      <c r="F2215" s="4">
        <v>2376622</v>
      </c>
      <c r="H2215" s="4">
        <v>27294991</v>
      </c>
      <c r="I2215" s="4">
        <v>126399064</v>
      </c>
      <c r="J2215" s="4">
        <v>96727452</v>
      </c>
      <c r="K2215" s="4">
        <v>96033327</v>
      </c>
    </row>
    <row r="2216" spans="1:11" x14ac:dyDescent="0.35">
      <c r="A2216" t="s">
        <v>1278</v>
      </c>
      <c r="B2216" t="s">
        <v>2127</v>
      </c>
      <c r="D2216" s="4">
        <v>3220</v>
      </c>
      <c r="E2216" s="4">
        <v>20800000</v>
      </c>
      <c r="I2216" s="4">
        <v>20803220</v>
      </c>
      <c r="J2216" s="4">
        <v>20803220</v>
      </c>
      <c r="K2216" s="4">
        <v>3220</v>
      </c>
    </row>
    <row r="2217" spans="1:11" x14ac:dyDescent="0.35">
      <c r="A2217" t="s">
        <v>1278</v>
      </c>
      <c r="B2217" t="s">
        <v>2141</v>
      </c>
      <c r="D2217" s="4">
        <v>5168708</v>
      </c>
      <c r="E2217" s="4">
        <v>609120</v>
      </c>
      <c r="F2217" s="4">
        <v>5730266</v>
      </c>
      <c r="G2217" s="4">
        <v>306726</v>
      </c>
      <c r="H2217" s="4">
        <v>1218318</v>
      </c>
      <c r="I2217" s="4">
        <v>13033138</v>
      </c>
      <c r="J2217" s="4">
        <v>5777828</v>
      </c>
      <c r="K2217" s="4">
        <v>5168708</v>
      </c>
    </row>
    <row r="2218" spans="1:11" x14ac:dyDescent="0.35">
      <c r="A2218" t="s">
        <v>1278</v>
      </c>
      <c r="B2218" t="s">
        <v>2156</v>
      </c>
      <c r="D2218" s="4">
        <v>16234540</v>
      </c>
      <c r="E2218" s="4">
        <v>7793502</v>
      </c>
      <c r="F2218" s="4">
        <v>15778</v>
      </c>
      <c r="G2218" s="4">
        <v>59259</v>
      </c>
      <c r="H2218" s="4">
        <v>10033302</v>
      </c>
      <c r="I2218" s="4">
        <v>34136381</v>
      </c>
      <c r="J2218" s="4">
        <v>24028042</v>
      </c>
      <c r="K2218" s="4">
        <v>16234540</v>
      </c>
    </row>
    <row r="2219" spans="1:11" x14ac:dyDescent="0.35">
      <c r="A2219" t="s">
        <v>1278</v>
      </c>
      <c r="B2219" t="s">
        <v>2163</v>
      </c>
      <c r="D2219" s="4">
        <v>12313143</v>
      </c>
      <c r="I2219" s="4">
        <v>12313143</v>
      </c>
      <c r="J2219" s="4">
        <v>12313143</v>
      </c>
      <c r="K2219" s="4">
        <v>12313143</v>
      </c>
    </row>
    <row r="2220" spans="1:11" x14ac:dyDescent="0.35">
      <c r="A2220" t="s">
        <v>1278</v>
      </c>
      <c r="B2220" t="s">
        <v>2165</v>
      </c>
      <c r="D2220" s="4">
        <v>386483</v>
      </c>
      <c r="I2220" s="4">
        <v>386483</v>
      </c>
      <c r="J2220" s="4">
        <v>386483</v>
      </c>
      <c r="K2220" s="4">
        <v>386483</v>
      </c>
    </row>
    <row r="2221" spans="1:11" x14ac:dyDescent="0.35">
      <c r="A2221" t="s">
        <v>1278</v>
      </c>
      <c r="B2221" t="s">
        <v>2169</v>
      </c>
      <c r="D2221" s="4">
        <v>685197</v>
      </c>
      <c r="E2221" s="4">
        <v>7927500</v>
      </c>
      <c r="H2221" s="4">
        <v>1440000</v>
      </c>
      <c r="I2221" s="4">
        <v>10052697</v>
      </c>
      <c r="J2221" s="4">
        <v>8612697</v>
      </c>
      <c r="K2221" s="4">
        <v>685197</v>
      </c>
    </row>
    <row r="2222" spans="1:11" x14ac:dyDescent="0.35">
      <c r="A2222" t="s">
        <v>1278</v>
      </c>
      <c r="B2222" t="s">
        <v>2170</v>
      </c>
      <c r="D2222" s="4">
        <v>179124978</v>
      </c>
      <c r="E2222" s="4">
        <v>75069454</v>
      </c>
      <c r="F2222" s="4">
        <v>41273591</v>
      </c>
      <c r="G2222" s="4">
        <v>365985</v>
      </c>
      <c r="H2222" s="4">
        <v>40982417</v>
      </c>
      <c r="I2222" s="4">
        <v>336816424</v>
      </c>
      <c r="J2222" s="4">
        <v>254194432</v>
      </c>
      <c r="K2222" s="4">
        <v>179124978</v>
      </c>
    </row>
    <row r="2223" spans="1:11" x14ac:dyDescent="0.35">
      <c r="A2223" t="s">
        <v>1282</v>
      </c>
      <c r="B2223" t="s">
        <v>2121</v>
      </c>
      <c r="D2223" s="4">
        <v>25396154</v>
      </c>
      <c r="E2223" s="4">
        <v>1421805</v>
      </c>
      <c r="F2223" s="4">
        <v>11360147</v>
      </c>
      <c r="G2223" s="4">
        <v>56700</v>
      </c>
      <c r="H2223" s="4">
        <v>11250</v>
      </c>
      <c r="I2223" s="4">
        <v>38246056</v>
      </c>
      <c r="J2223" s="4">
        <v>26817959</v>
      </c>
      <c r="K2223" s="4">
        <v>25396154</v>
      </c>
    </row>
    <row r="2224" spans="1:11" x14ac:dyDescent="0.35">
      <c r="A2224" t="s">
        <v>1282</v>
      </c>
      <c r="B2224" t="s">
        <v>2125</v>
      </c>
      <c r="D2224" s="4">
        <v>27653527</v>
      </c>
      <c r="E2224" s="4">
        <v>727476</v>
      </c>
      <c r="F2224" s="4">
        <v>771083</v>
      </c>
      <c r="G2224" s="4">
        <v>70000</v>
      </c>
      <c r="H2224" s="4">
        <v>13380261</v>
      </c>
      <c r="I2224" s="4">
        <v>42602347</v>
      </c>
      <c r="J2224" s="4">
        <v>28381003</v>
      </c>
      <c r="K2224" s="4">
        <v>27653527</v>
      </c>
    </row>
    <row r="2225" spans="1:11" x14ac:dyDescent="0.35">
      <c r="A2225" t="s">
        <v>1282</v>
      </c>
      <c r="B2225" t="s">
        <v>2127</v>
      </c>
      <c r="D2225" s="4">
        <v>7090</v>
      </c>
      <c r="F2225" s="4">
        <v>12500000</v>
      </c>
      <c r="I2225" s="4">
        <v>12507090</v>
      </c>
      <c r="J2225" s="4">
        <v>7090</v>
      </c>
      <c r="K2225" s="4">
        <v>7090</v>
      </c>
    </row>
    <row r="2226" spans="1:11" x14ac:dyDescent="0.35">
      <c r="A2226" t="s">
        <v>1282</v>
      </c>
      <c r="B2226" t="s">
        <v>2141</v>
      </c>
      <c r="D2226" s="4">
        <v>8181783</v>
      </c>
      <c r="E2226" s="4">
        <v>1582695</v>
      </c>
      <c r="F2226" s="4">
        <v>129995</v>
      </c>
      <c r="G2226" s="4">
        <v>1620672</v>
      </c>
      <c r="H2226" s="4">
        <v>575090</v>
      </c>
      <c r="I2226" s="4">
        <v>12090234</v>
      </c>
      <c r="J2226" s="4">
        <v>9764478</v>
      </c>
      <c r="K2226" s="4">
        <v>8181783</v>
      </c>
    </row>
    <row r="2227" spans="1:11" x14ac:dyDescent="0.35">
      <c r="A2227" t="s">
        <v>1282</v>
      </c>
      <c r="B2227" t="s">
        <v>2156</v>
      </c>
      <c r="D2227" s="4">
        <v>7246743</v>
      </c>
      <c r="E2227" s="4">
        <v>3472932</v>
      </c>
      <c r="F2227" s="4">
        <v>362114</v>
      </c>
      <c r="G2227" s="4">
        <v>4335708</v>
      </c>
      <c r="H2227" s="4">
        <v>1808836</v>
      </c>
      <c r="I2227" s="4">
        <v>17226332</v>
      </c>
      <c r="J2227" s="4">
        <v>10719675</v>
      </c>
      <c r="K2227" s="4">
        <v>7246743</v>
      </c>
    </row>
    <row r="2228" spans="1:11" x14ac:dyDescent="0.35">
      <c r="A2228" t="s">
        <v>1282</v>
      </c>
      <c r="B2228" t="s">
        <v>2163</v>
      </c>
      <c r="D2228" s="4">
        <v>6523534</v>
      </c>
      <c r="E2228" s="4">
        <v>132046</v>
      </c>
      <c r="I2228" s="4">
        <v>6655581</v>
      </c>
      <c r="J2228" s="4">
        <v>6655580</v>
      </c>
      <c r="K2228" s="4">
        <v>6523534</v>
      </c>
    </row>
    <row r="2229" spans="1:11" x14ac:dyDescent="0.35">
      <c r="A2229" t="s">
        <v>1282</v>
      </c>
      <c r="B2229" t="s">
        <v>2165</v>
      </c>
      <c r="E2229" s="4">
        <v>136683</v>
      </c>
      <c r="I2229" s="4">
        <v>136683</v>
      </c>
      <c r="J2229">
        <v>136683</v>
      </c>
      <c r="K2229" s="4">
        <v>0</v>
      </c>
    </row>
    <row r="2230" spans="1:11" x14ac:dyDescent="0.35">
      <c r="A2230" t="s">
        <v>1282</v>
      </c>
      <c r="B2230" t="s">
        <v>2169</v>
      </c>
      <c r="E2230" s="4">
        <v>5022000</v>
      </c>
      <c r="F2230" s="4">
        <v>125000</v>
      </c>
      <c r="G2230" s="4">
        <v>1305600</v>
      </c>
      <c r="I2230" s="4">
        <v>6452600</v>
      </c>
      <c r="J2230">
        <v>5022000</v>
      </c>
      <c r="K2230" s="4">
        <v>0</v>
      </c>
    </row>
    <row r="2231" spans="1:11" x14ac:dyDescent="0.35">
      <c r="A2231" t="s">
        <v>1282</v>
      </c>
      <c r="B2231" t="s">
        <v>2170</v>
      </c>
      <c r="D2231" s="4">
        <v>75008831</v>
      </c>
      <c r="E2231" s="4">
        <v>12495637</v>
      </c>
      <c r="F2231" s="4">
        <v>25248339</v>
      </c>
      <c r="G2231" s="4">
        <v>7388680</v>
      </c>
      <c r="H2231" s="4">
        <v>15775436</v>
      </c>
      <c r="I2231" s="4">
        <v>135916923</v>
      </c>
      <c r="J2231" s="4">
        <v>87504468</v>
      </c>
      <c r="K2231" s="4">
        <v>75008831</v>
      </c>
    </row>
    <row r="2232" spans="1:11" x14ac:dyDescent="0.35">
      <c r="A2232" t="s">
        <v>1288</v>
      </c>
      <c r="B2232" t="s">
        <v>2121</v>
      </c>
      <c r="D2232" s="4">
        <v>4199328</v>
      </c>
      <c r="E2232" s="4">
        <v>4004447</v>
      </c>
      <c r="F2232" s="4">
        <v>4928860</v>
      </c>
      <c r="G2232" s="4">
        <v>865116</v>
      </c>
      <c r="H2232" s="4">
        <v>53550</v>
      </c>
      <c r="I2232" s="4">
        <v>14051301</v>
      </c>
      <c r="J2232" s="4">
        <v>8203775</v>
      </c>
      <c r="K2232" s="4">
        <v>4199328</v>
      </c>
    </row>
    <row r="2233" spans="1:11" x14ac:dyDescent="0.35">
      <c r="A2233" t="s">
        <v>1288</v>
      </c>
      <c r="B2233" t="s">
        <v>2125</v>
      </c>
      <c r="D2233" s="4">
        <v>12823571</v>
      </c>
      <c r="F2233" s="4">
        <v>135135</v>
      </c>
      <c r="G2233" s="4">
        <v>1815000</v>
      </c>
      <c r="I2233" s="4">
        <v>14773707</v>
      </c>
      <c r="J2233" s="4">
        <v>12823571</v>
      </c>
      <c r="K2233" s="4">
        <v>12823571</v>
      </c>
    </row>
    <row r="2234" spans="1:11" x14ac:dyDescent="0.35">
      <c r="A2234" t="s">
        <v>1288</v>
      </c>
      <c r="B2234" t="s">
        <v>2141</v>
      </c>
      <c r="D2234" s="4">
        <v>99661</v>
      </c>
      <c r="E2234" s="4">
        <v>119154</v>
      </c>
      <c r="F2234" s="4">
        <v>1951476</v>
      </c>
      <c r="H2234" s="4">
        <v>147948</v>
      </c>
      <c r="I2234" s="4">
        <v>2318239</v>
      </c>
      <c r="J2234" s="4">
        <v>218815</v>
      </c>
      <c r="K2234" s="4">
        <v>99661</v>
      </c>
    </row>
    <row r="2235" spans="1:11" x14ac:dyDescent="0.35">
      <c r="A2235" t="s">
        <v>1288</v>
      </c>
      <c r="B2235" t="s">
        <v>2156</v>
      </c>
      <c r="D2235" s="4">
        <v>6665944</v>
      </c>
      <c r="E2235" s="4">
        <v>8600000</v>
      </c>
      <c r="H2235" s="4">
        <v>21343672</v>
      </c>
      <c r="I2235" s="4">
        <v>36609616</v>
      </c>
      <c r="J2235" s="4">
        <v>15265944</v>
      </c>
      <c r="K2235" s="4">
        <v>6665944</v>
      </c>
    </row>
    <row r="2236" spans="1:11" x14ac:dyDescent="0.35">
      <c r="A2236" t="s">
        <v>1288</v>
      </c>
      <c r="B2236" t="s">
        <v>2163</v>
      </c>
      <c r="D2236" s="4">
        <v>1263984</v>
      </c>
      <c r="F2236" s="4">
        <v>38514</v>
      </c>
      <c r="I2236" s="4">
        <v>1302497</v>
      </c>
      <c r="J2236" s="4">
        <v>1263984</v>
      </c>
      <c r="K2236" s="4">
        <v>1263984</v>
      </c>
    </row>
    <row r="2237" spans="1:11" x14ac:dyDescent="0.35">
      <c r="A2237" t="s">
        <v>1288</v>
      </c>
      <c r="B2237" t="s">
        <v>2165</v>
      </c>
      <c r="H2237" s="4">
        <v>216807</v>
      </c>
      <c r="I2237" s="4">
        <v>216807</v>
      </c>
      <c r="J2237">
        <v>0</v>
      </c>
      <c r="K2237" s="4">
        <v>0</v>
      </c>
    </row>
    <row r="2238" spans="1:11" x14ac:dyDescent="0.35">
      <c r="A2238" t="s">
        <v>1288</v>
      </c>
      <c r="B2238" t="s">
        <v>2169</v>
      </c>
      <c r="H2238" s="4">
        <v>750000</v>
      </c>
      <c r="I2238" s="4">
        <v>750000</v>
      </c>
      <c r="J2238">
        <v>0</v>
      </c>
      <c r="K2238" s="4">
        <v>0</v>
      </c>
    </row>
    <row r="2239" spans="1:11" x14ac:dyDescent="0.35">
      <c r="A2239" t="s">
        <v>1288</v>
      </c>
      <c r="B2239" t="s">
        <v>2170</v>
      </c>
      <c r="D2239" s="4">
        <v>25052487</v>
      </c>
      <c r="E2239" s="4">
        <v>12723601</v>
      </c>
      <c r="F2239" s="4">
        <v>7053984</v>
      </c>
      <c r="G2239" s="4">
        <v>2680116</v>
      </c>
      <c r="H2239" s="4">
        <v>22511977</v>
      </c>
      <c r="I2239" s="4">
        <v>70022166</v>
      </c>
      <c r="J2239" s="4">
        <v>37776088</v>
      </c>
      <c r="K2239" s="4">
        <v>25052487</v>
      </c>
    </row>
    <row r="2240" spans="1:11" x14ac:dyDescent="0.35">
      <c r="A2240" t="s">
        <v>1290</v>
      </c>
      <c r="B2240" t="s">
        <v>2121</v>
      </c>
      <c r="D2240" s="4">
        <v>25384538</v>
      </c>
      <c r="E2240" s="4">
        <v>372840</v>
      </c>
      <c r="F2240" s="4">
        <v>11306514</v>
      </c>
      <c r="H2240" s="4">
        <v>21589</v>
      </c>
      <c r="I2240" s="4">
        <v>37085481</v>
      </c>
      <c r="J2240" s="4">
        <v>25757378</v>
      </c>
      <c r="K2240" s="4">
        <v>25384538</v>
      </c>
    </row>
    <row r="2241" spans="1:11" x14ac:dyDescent="0.35">
      <c r="A2241" t="s">
        <v>1290</v>
      </c>
      <c r="B2241" t="s">
        <v>2125</v>
      </c>
      <c r="D2241" s="4">
        <v>46302051</v>
      </c>
      <c r="E2241" s="4">
        <v>3889838</v>
      </c>
      <c r="F2241" s="4">
        <v>460275</v>
      </c>
      <c r="I2241" s="4">
        <v>50652163</v>
      </c>
      <c r="J2241" s="4">
        <v>50191889</v>
      </c>
      <c r="K2241" s="4">
        <v>46302051</v>
      </c>
    </row>
    <row r="2242" spans="1:11" x14ac:dyDescent="0.35">
      <c r="A2242" t="s">
        <v>1290</v>
      </c>
      <c r="B2242" t="s">
        <v>2141</v>
      </c>
      <c r="D2242" s="4">
        <v>5658906</v>
      </c>
      <c r="E2242" s="4">
        <v>82196</v>
      </c>
      <c r="F2242" s="4">
        <v>166490</v>
      </c>
      <c r="H2242" s="4">
        <v>3423873</v>
      </c>
      <c r="I2242" s="4">
        <v>9331465</v>
      </c>
      <c r="J2242" s="4">
        <v>5741102</v>
      </c>
      <c r="K2242" s="4">
        <v>5658906</v>
      </c>
    </row>
    <row r="2243" spans="1:11" x14ac:dyDescent="0.35">
      <c r="A2243" t="s">
        <v>1290</v>
      </c>
      <c r="B2243" t="s">
        <v>2156</v>
      </c>
      <c r="D2243" s="4">
        <v>105737</v>
      </c>
      <c r="E2243" s="4">
        <v>10674859</v>
      </c>
      <c r="F2243" s="4">
        <v>11158</v>
      </c>
      <c r="G2243" s="4">
        <v>1349000</v>
      </c>
      <c r="H2243" s="4">
        <v>5240898</v>
      </c>
      <c r="I2243" s="4">
        <v>17381654</v>
      </c>
      <c r="J2243" s="4">
        <v>10780596</v>
      </c>
      <c r="K2243" s="4">
        <v>105737</v>
      </c>
    </row>
    <row r="2244" spans="1:11" x14ac:dyDescent="0.35">
      <c r="A2244" t="s">
        <v>1290</v>
      </c>
      <c r="B2244" t="s">
        <v>2163</v>
      </c>
      <c r="D2244" s="4">
        <v>2438329</v>
      </c>
      <c r="I2244" s="4">
        <v>2438329</v>
      </c>
      <c r="J2244" s="4">
        <v>2438329</v>
      </c>
      <c r="K2244" s="4">
        <v>2438329</v>
      </c>
    </row>
    <row r="2245" spans="1:11" x14ac:dyDescent="0.35">
      <c r="A2245" t="s">
        <v>1290</v>
      </c>
      <c r="B2245" t="s">
        <v>2165</v>
      </c>
      <c r="D2245" s="4">
        <v>113117</v>
      </c>
      <c r="I2245" s="4">
        <v>113117</v>
      </c>
      <c r="J2245" s="4">
        <v>113117</v>
      </c>
      <c r="K2245" s="4">
        <v>113117</v>
      </c>
    </row>
    <row r="2246" spans="1:11" x14ac:dyDescent="0.35">
      <c r="A2246" t="s">
        <v>1290</v>
      </c>
      <c r="B2246" t="s">
        <v>2169</v>
      </c>
      <c r="E2246" s="4">
        <v>6372000</v>
      </c>
      <c r="I2246" s="4">
        <v>6372000</v>
      </c>
      <c r="J2246">
        <v>6372000</v>
      </c>
      <c r="K2246" s="4">
        <v>0</v>
      </c>
    </row>
    <row r="2247" spans="1:11" x14ac:dyDescent="0.35">
      <c r="A2247" t="s">
        <v>1290</v>
      </c>
      <c r="B2247" t="s">
        <v>2170</v>
      </c>
      <c r="D2247" s="4">
        <v>80002678</v>
      </c>
      <c r="E2247" s="4">
        <v>21391733</v>
      </c>
      <c r="F2247" s="4">
        <v>11944437</v>
      </c>
      <c r="G2247" s="4">
        <v>1349000</v>
      </c>
      <c r="H2247" s="4">
        <v>8686361</v>
      </c>
      <c r="I2247" s="4">
        <v>123374208</v>
      </c>
      <c r="J2247" s="4">
        <v>101394411</v>
      </c>
      <c r="K2247" s="4">
        <v>80002678</v>
      </c>
    </row>
    <row r="2248" spans="1:11" x14ac:dyDescent="0.35">
      <c r="A2248" t="s">
        <v>1297</v>
      </c>
      <c r="B2248" t="s">
        <v>2121</v>
      </c>
      <c r="D2248" s="4">
        <v>44042471</v>
      </c>
      <c r="E2248" s="4">
        <v>188147</v>
      </c>
      <c r="F2248" s="4">
        <v>13938088</v>
      </c>
      <c r="H2248" s="4">
        <v>20700</v>
      </c>
      <c r="I2248" s="4">
        <v>58189406</v>
      </c>
      <c r="J2248" s="4">
        <v>44230618</v>
      </c>
      <c r="K2248" s="4">
        <v>44042471</v>
      </c>
    </row>
    <row r="2249" spans="1:11" x14ac:dyDescent="0.35">
      <c r="A2249" t="s">
        <v>1297</v>
      </c>
      <c r="B2249" t="s">
        <v>2125</v>
      </c>
      <c r="D2249" s="4">
        <v>68585220</v>
      </c>
      <c r="E2249" s="4">
        <v>2649753</v>
      </c>
      <c r="F2249" s="4">
        <v>1388696</v>
      </c>
      <c r="G2249" s="4">
        <v>6559</v>
      </c>
      <c r="H2249" s="4">
        <v>14698</v>
      </c>
      <c r="I2249" s="4">
        <v>72644926</v>
      </c>
      <c r="J2249" s="4">
        <v>71234973</v>
      </c>
      <c r="K2249" s="4">
        <v>68585220</v>
      </c>
    </row>
    <row r="2250" spans="1:11" x14ac:dyDescent="0.35">
      <c r="A2250" t="s">
        <v>1297</v>
      </c>
      <c r="B2250" t="s">
        <v>2127</v>
      </c>
      <c r="D2250" s="4">
        <v>6400000</v>
      </c>
      <c r="I2250" s="4">
        <v>6400000</v>
      </c>
      <c r="J2250" s="4">
        <v>6400000</v>
      </c>
      <c r="K2250" s="4">
        <v>6400000</v>
      </c>
    </row>
    <row r="2251" spans="1:11" x14ac:dyDescent="0.35">
      <c r="A2251" t="s">
        <v>1297</v>
      </c>
      <c r="B2251" t="s">
        <v>2141</v>
      </c>
      <c r="D2251" s="4">
        <v>5892120</v>
      </c>
      <c r="E2251" s="4">
        <v>626499</v>
      </c>
      <c r="F2251" s="4">
        <v>887945</v>
      </c>
      <c r="G2251" s="4">
        <v>203955</v>
      </c>
      <c r="H2251" s="4">
        <v>4374413</v>
      </c>
      <c r="I2251" s="4">
        <v>11984932</v>
      </c>
      <c r="J2251" s="4">
        <v>6518619</v>
      </c>
      <c r="K2251" s="4">
        <v>5892120</v>
      </c>
    </row>
    <row r="2252" spans="1:11" x14ac:dyDescent="0.35">
      <c r="A2252" t="s">
        <v>1297</v>
      </c>
      <c r="B2252" t="s">
        <v>2156</v>
      </c>
      <c r="D2252" s="4">
        <v>266216</v>
      </c>
      <c r="E2252" s="4">
        <v>18393334</v>
      </c>
      <c r="F2252" s="4">
        <v>80092</v>
      </c>
      <c r="G2252" s="4">
        <v>1785000</v>
      </c>
      <c r="H2252" s="4">
        <v>11594586</v>
      </c>
      <c r="I2252" s="4">
        <v>32119227</v>
      </c>
      <c r="J2252" s="4">
        <v>18659550</v>
      </c>
      <c r="K2252" s="4">
        <v>266216</v>
      </c>
    </row>
    <row r="2253" spans="1:11" x14ac:dyDescent="0.35">
      <c r="A2253" t="s">
        <v>1297</v>
      </c>
      <c r="B2253" t="s">
        <v>2163</v>
      </c>
      <c r="D2253" s="4">
        <v>5201942</v>
      </c>
      <c r="E2253" s="4">
        <v>462162</v>
      </c>
      <c r="I2253" s="4">
        <v>5664104</v>
      </c>
      <c r="J2253" s="4">
        <v>5664104</v>
      </c>
      <c r="K2253" s="4">
        <v>5201942</v>
      </c>
    </row>
    <row r="2254" spans="1:11" x14ac:dyDescent="0.35">
      <c r="A2254" t="s">
        <v>1297</v>
      </c>
      <c r="B2254" t="s">
        <v>2165</v>
      </c>
      <c r="D2254" s="4">
        <v>117830</v>
      </c>
      <c r="I2254" s="4">
        <v>117830</v>
      </c>
      <c r="J2254" s="4">
        <v>117830</v>
      </c>
      <c r="K2254" s="4">
        <v>117830</v>
      </c>
    </row>
    <row r="2255" spans="1:11" x14ac:dyDescent="0.35">
      <c r="A2255" t="s">
        <v>1297</v>
      </c>
      <c r="B2255" t="s">
        <v>2169</v>
      </c>
      <c r="D2255" s="4">
        <v>500000</v>
      </c>
      <c r="E2255" s="4">
        <v>8679000</v>
      </c>
      <c r="H2255" s="4">
        <v>1728000</v>
      </c>
      <c r="I2255" s="4">
        <v>10907000</v>
      </c>
      <c r="J2255" s="4">
        <v>9179000</v>
      </c>
      <c r="K2255" s="4">
        <v>500000</v>
      </c>
    </row>
    <row r="2256" spans="1:11" x14ac:dyDescent="0.35">
      <c r="A2256" t="s">
        <v>1297</v>
      </c>
      <c r="B2256" t="s">
        <v>2170</v>
      </c>
      <c r="D2256" s="4">
        <v>131005798</v>
      </c>
      <c r="E2256" s="4">
        <v>30998895</v>
      </c>
      <c r="F2256" s="4">
        <v>16294821</v>
      </c>
      <c r="G2256" s="4">
        <v>1995515</v>
      </c>
      <c r="H2256" s="4">
        <v>17732396</v>
      </c>
      <c r="I2256" s="4">
        <v>198027425</v>
      </c>
      <c r="J2256" s="4">
        <v>162004693</v>
      </c>
      <c r="K2256" s="4">
        <v>131005798</v>
      </c>
    </row>
    <row r="2257" spans="1:11" x14ac:dyDescent="0.35">
      <c r="A2257" t="s">
        <v>1300</v>
      </c>
      <c r="B2257" t="s">
        <v>2121</v>
      </c>
      <c r="D2257" s="4">
        <v>114484</v>
      </c>
      <c r="E2257" s="4">
        <v>761600</v>
      </c>
      <c r="F2257" s="4">
        <v>603944</v>
      </c>
      <c r="H2257" s="4">
        <v>323238</v>
      </c>
      <c r="I2257" s="4">
        <v>1803266</v>
      </c>
      <c r="J2257" s="4">
        <v>876084</v>
      </c>
      <c r="K2257" s="4">
        <v>114484</v>
      </c>
    </row>
    <row r="2258" spans="1:11" x14ac:dyDescent="0.35">
      <c r="A2258" t="s">
        <v>1300</v>
      </c>
      <c r="B2258" t="s">
        <v>2125</v>
      </c>
      <c r="D2258" s="4">
        <v>25145</v>
      </c>
      <c r="E2258" s="4">
        <v>891270</v>
      </c>
      <c r="F2258" s="4">
        <v>919145</v>
      </c>
      <c r="H2258" s="4">
        <v>1041270</v>
      </c>
      <c r="I2258" s="4">
        <v>2876831</v>
      </c>
      <c r="J2258" s="4">
        <v>916415</v>
      </c>
      <c r="K2258" s="4">
        <v>25145</v>
      </c>
    </row>
    <row r="2259" spans="1:11" x14ac:dyDescent="0.35">
      <c r="A2259" t="s">
        <v>1300</v>
      </c>
      <c r="B2259" t="s">
        <v>2127</v>
      </c>
      <c r="E2259" s="4">
        <v>800000</v>
      </c>
      <c r="I2259" s="4">
        <v>800000</v>
      </c>
      <c r="J2259">
        <v>800000</v>
      </c>
      <c r="K2259" s="4">
        <v>0</v>
      </c>
    </row>
    <row r="2260" spans="1:11" x14ac:dyDescent="0.35">
      <c r="A2260" t="s">
        <v>1300</v>
      </c>
      <c r="B2260" t="s">
        <v>2141</v>
      </c>
      <c r="D2260" s="4">
        <v>8370</v>
      </c>
      <c r="G2260" s="4">
        <v>1539</v>
      </c>
      <c r="H2260" s="4">
        <v>589806</v>
      </c>
      <c r="I2260" s="4">
        <v>599714</v>
      </c>
      <c r="J2260" s="4">
        <v>8370</v>
      </c>
      <c r="K2260" s="4">
        <v>8370</v>
      </c>
    </row>
    <row r="2261" spans="1:11" x14ac:dyDescent="0.35">
      <c r="A2261" t="s">
        <v>1300</v>
      </c>
      <c r="B2261" t="s">
        <v>2156</v>
      </c>
      <c r="E2261" s="4">
        <v>49000</v>
      </c>
      <c r="F2261" s="4">
        <v>4500</v>
      </c>
      <c r="G2261" s="4">
        <v>151243</v>
      </c>
      <c r="H2261" s="4">
        <v>811533</v>
      </c>
      <c r="I2261" s="4">
        <v>1016276</v>
      </c>
      <c r="J2261">
        <v>49000</v>
      </c>
      <c r="K2261" s="4">
        <v>0</v>
      </c>
    </row>
    <row r="2262" spans="1:11" x14ac:dyDescent="0.35">
      <c r="A2262" t="s">
        <v>1300</v>
      </c>
      <c r="B2262" t="s">
        <v>2163</v>
      </c>
      <c r="E2262" s="4">
        <v>49508</v>
      </c>
      <c r="F2262" s="4">
        <v>16918</v>
      </c>
      <c r="I2262" s="4">
        <v>66427</v>
      </c>
      <c r="J2262">
        <v>49508</v>
      </c>
      <c r="K2262" s="4">
        <v>0</v>
      </c>
    </row>
    <row r="2263" spans="1:11" x14ac:dyDescent="0.35">
      <c r="A2263" t="s">
        <v>1300</v>
      </c>
      <c r="B2263" t="s">
        <v>2169</v>
      </c>
      <c r="H2263" s="4">
        <v>224100</v>
      </c>
      <c r="I2263" s="4">
        <v>224100</v>
      </c>
      <c r="J2263">
        <v>0</v>
      </c>
      <c r="K2263" s="4">
        <v>0</v>
      </c>
    </row>
    <row r="2264" spans="1:11" x14ac:dyDescent="0.35">
      <c r="A2264" t="s">
        <v>1300</v>
      </c>
      <c r="B2264" t="s">
        <v>2170</v>
      </c>
      <c r="D2264" s="4">
        <v>147999</v>
      </c>
      <c r="E2264" s="4">
        <v>2551379</v>
      </c>
      <c r="F2264" s="4">
        <v>1544508</v>
      </c>
      <c r="G2264" s="4">
        <v>152782</v>
      </c>
      <c r="H2264" s="4">
        <v>2989947</v>
      </c>
      <c r="I2264" s="4">
        <v>7386614</v>
      </c>
      <c r="J2264" s="4">
        <v>2699378</v>
      </c>
      <c r="K2264" s="4">
        <v>147999</v>
      </c>
    </row>
    <row r="2265" spans="1:11" x14ac:dyDescent="0.35">
      <c r="A2265" t="s">
        <v>1304</v>
      </c>
      <c r="B2265" t="s">
        <v>2121</v>
      </c>
      <c r="D2265" s="4">
        <v>47351465</v>
      </c>
      <c r="E2265" s="4">
        <v>321797</v>
      </c>
      <c r="F2265" s="4">
        <v>18926178</v>
      </c>
      <c r="G2265" s="4">
        <v>465630</v>
      </c>
      <c r="H2265" s="4">
        <v>312300</v>
      </c>
      <c r="I2265" s="4">
        <v>67377368</v>
      </c>
      <c r="J2265" s="4">
        <v>47673262</v>
      </c>
      <c r="K2265" s="4">
        <v>47351465</v>
      </c>
    </row>
    <row r="2266" spans="1:11" x14ac:dyDescent="0.35">
      <c r="A2266" t="s">
        <v>1304</v>
      </c>
      <c r="B2266" t="s">
        <v>2125</v>
      </c>
      <c r="D2266" s="4">
        <v>36012211</v>
      </c>
      <c r="E2266" s="4">
        <v>6627081</v>
      </c>
      <c r="F2266" s="4">
        <v>5442384</v>
      </c>
      <c r="G2266" s="4">
        <v>11877445</v>
      </c>
      <c r="H2266" s="4">
        <v>6415587</v>
      </c>
      <c r="I2266" s="4">
        <v>66374708</v>
      </c>
      <c r="J2266" s="4">
        <v>42639292</v>
      </c>
      <c r="K2266" s="4">
        <v>36012211</v>
      </c>
    </row>
    <row r="2267" spans="1:11" x14ac:dyDescent="0.35">
      <c r="A2267" t="s">
        <v>1304</v>
      </c>
      <c r="B2267" t="s">
        <v>2127</v>
      </c>
      <c r="D2267" s="4">
        <v>8810660</v>
      </c>
      <c r="I2267" s="4">
        <v>8810660</v>
      </c>
      <c r="J2267" s="4">
        <v>8810660</v>
      </c>
      <c r="K2267" s="4">
        <v>8810660</v>
      </c>
    </row>
    <row r="2268" spans="1:11" x14ac:dyDescent="0.35">
      <c r="A2268" t="s">
        <v>1304</v>
      </c>
      <c r="B2268" t="s">
        <v>2141</v>
      </c>
      <c r="D2268" s="4">
        <v>3387707</v>
      </c>
      <c r="E2268" s="4">
        <v>3447949</v>
      </c>
      <c r="F2268" s="4">
        <v>202632</v>
      </c>
      <c r="G2268" s="4">
        <v>4763615</v>
      </c>
      <c r="H2268" s="4">
        <v>3640453</v>
      </c>
      <c r="I2268" s="4">
        <v>15442355</v>
      </c>
      <c r="J2268" s="4">
        <v>6835656</v>
      </c>
      <c r="K2268" s="4">
        <v>3387707</v>
      </c>
    </row>
    <row r="2269" spans="1:11" x14ac:dyDescent="0.35">
      <c r="A2269" t="s">
        <v>1304</v>
      </c>
      <c r="B2269" t="s">
        <v>2156</v>
      </c>
      <c r="D2269" s="4">
        <v>7098686</v>
      </c>
      <c r="E2269" s="4">
        <v>12578631</v>
      </c>
      <c r="F2269" s="4">
        <v>210160</v>
      </c>
      <c r="G2269" s="4">
        <v>59759</v>
      </c>
      <c r="H2269" s="4">
        <v>9869771</v>
      </c>
      <c r="I2269" s="4">
        <v>29817007</v>
      </c>
      <c r="J2269" s="4">
        <v>19677317</v>
      </c>
      <c r="K2269" s="4">
        <v>7098686</v>
      </c>
    </row>
    <row r="2270" spans="1:11" x14ac:dyDescent="0.35">
      <c r="A2270" t="s">
        <v>1304</v>
      </c>
      <c r="B2270" t="s">
        <v>2163</v>
      </c>
      <c r="D2270" s="4">
        <v>4589252</v>
      </c>
      <c r="E2270" s="4">
        <v>269595</v>
      </c>
      <c r="I2270" s="4">
        <v>4858846</v>
      </c>
      <c r="J2270" s="4">
        <v>4858847</v>
      </c>
      <c r="K2270" s="4">
        <v>4589252</v>
      </c>
    </row>
    <row r="2271" spans="1:11" x14ac:dyDescent="0.35">
      <c r="A2271" t="s">
        <v>1304</v>
      </c>
      <c r="B2271" t="s">
        <v>2165</v>
      </c>
      <c r="H2271" s="4">
        <v>688127</v>
      </c>
      <c r="I2271" s="4">
        <v>688127</v>
      </c>
      <c r="J2271">
        <v>0</v>
      </c>
      <c r="K2271" s="4">
        <v>0</v>
      </c>
    </row>
    <row r="2272" spans="1:11" x14ac:dyDescent="0.35">
      <c r="A2272" t="s">
        <v>1304</v>
      </c>
      <c r="B2272" t="s">
        <v>2169</v>
      </c>
      <c r="E2272" s="4">
        <v>250000</v>
      </c>
      <c r="H2272" s="4">
        <v>3524700</v>
      </c>
      <c r="I2272" s="4">
        <v>3774700</v>
      </c>
      <c r="J2272">
        <v>250000</v>
      </c>
      <c r="K2272" s="4">
        <v>0</v>
      </c>
    </row>
    <row r="2273" spans="1:11" x14ac:dyDescent="0.35">
      <c r="A2273" t="s">
        <v>1304</v>
      </c>
      <c r="B2273" t="s">
        <v>2170</v>
      </c>
      <c r="D2273" s="4">
        <v>107249980</v>
      </c>
      <c r="E2273" s="4">
        <v>23495053</v>
      </c>
      <c r="F2273" s="4">
        <v>24781353</v>
      </c>
      <c r="G2273" s="4">
        <v>17166449</v>
      </c>
      <c r="H2273" s="4">
        <v>24450938</v>
      </c>
      <c r="I2273" s="4">
        <v>197143773</v>
      </c>
      <c r="J2273" s="4">
        <v>130745033</v>
      </c>
      <c r="K2273" s="4">
        <v>107249980</v>
      </c>
    </row>
    <row r="2274" spans="1:11" x14ac:dyDescent="0.35">
      <c r="A2274" t="s">
        <v>1310</v>
      </c>
      <c r="B2274" t="s">
        <v>2121</v>
      </c>
      <c r="D2274" s="4">
        <v>6614576</v>
      </c>
      <c r="E2274" s="4">
        <v>335553</v>
      </c>
      <c r="F2274" s="4">
        <v>3590569</v>
      </c>
      <c r="G2274" s="4">
        <v>667592</v>
      </c>
      <c r="H2274" s="4">
        <v>285143</v>
      </c>
      <c r="I2274" s="4">
        <v>11493432</v>
      </c>
      <c r="J2274" s="4">
        <v>6950129</v>
      </c>
      <c r="K2274" s="4">
        <v>6614576</v>
      </c>
    </row>
    <row r="2275" spans="1:11" x14ac:dyDescent="0.35">
      <c r="A2275" t="s">
        <v>1310</v>
      </c>
      <c r="B2275" t="s">
        <v>2125</v>
      </c>
      <c r="D2275" s="4">
        <v>8906388</v>
      </c>
      <c r="E2275" s="4">
        <v>2849535</v>
      </c>
      <c r="F2275" s="4">
        <v>135135</v>
      </c>
      <c r="G2275" s="4">
        <v>825000</v>
      </c>
      <c r="I2275" s="4">
        <v>12716058</v>
      </c>
      <c r="J2275" s="4">
        <v>11755923</v>
      </c>
      <c r="K2275" s="4">
        <v>8906388</v>
      </c>
    </row>
    <row r="2276" spans="1:11" x14ac:dyDescent="0.35">
      <c r="A2276" t="s">
        <v>1310</v>
      </c>
      <c r="B2276" t="s">
        <v>2141</v>
      </c>
      <c r="D2276" s="4">
        <v>154060</v>
      </c>
      <c r="E2276" s="4">
        <v>700336</v>
      </c>
      <c r="F2276" s="4">
        <v>12425</v>
      </c>
      <c r="G2276" s="4">
        <v>1394889</v>
      </c>
      <c r="I2276" s="4">
        <v>2261709</v>
      </c>
      <c r="J2276" s="4">
        <v>854396</v>
      </c>
      <c r="K2276" s="4">
        <v>154060</v>
      </c>
    </row>
    <row r="2277" spans="1:11" x14ac:dyDescent="0.35">
      <c r="A2277" t="s">
        <v>1310</v>
      </c>
      <c r="B2277" t="s">
        <v>2156</v>
      </c>
      <c r="D2277" s="4">
        <v>440403</v>
      </c>
      <c r="E2277" s="4">
        <v>15778</v>
      </c>
      <c r="F2277" s="4">
        <v>168694</v>
      </c>
      <c r="H2277" s="4">
        <v>3503123</v>
      </c>
      <c r="I2277" s="4">
        <v>4127998</v>
      </c>
      <c r="J2277" s="4">
        <v>456181</v>
      </c>
      <c r="K2277" s="4">
        <v>440403</v>
      </c>
    </row>
    <row r="2278" spans="1:11" x14ac:dyDescent="0.35">
      <c r="A2278" t="s">
        <v>1310</v>
      </c>
      <c r="B2278" t="s">
        <v>2163</v>
      </c>
      <c r="D2278" s="4">
        <v>1371162</v>
      </c>
      <c r="F2278" s="4">
        <v>55019</v>
      </c>
      <c r="G2278" s="4">
        <v>87357</v>
      </c>
      <c r="I2278" s="4">
        <v>1513538</v>
      </c>
      <c r="J2278" s="4">
        <v>1371162</v>
      </c>
      <c r="K2278" s="4">
        <v>1371162</v>
      </c>
    </row>
    <row r="2279" spans="1:11" x14ac:dyDescent="0.35">
      <c r="A2279" t="s">
        <v>1310</v>
      </c>
      <c r="B2279" t="s">
        <v>2169</v>
      </c>
      <c r="H2279" s="4">
        <v>324000</v>
      </c>
      <c r="I2279" s="4">
        <v>324000</v>
      </c>
      <c r="J2279">
        <v>0</v>
      </c>
      <c r="K2279" s="4">
        <v>0</v>
      </c>
    </row>
    <row r="2280" spans="1:11" x14ac:dyDescent="0.35">
      <c r="A2280" t="s">
        <v>1310</v>
      </c>
      <c r="B2280" t="s">
        <v>2170</v>
      </c>
      <c r="D2280" s="4">
        <v>17486589</v>
      </c>
      <c r="E2280" s="4">
        <v>3901202</v>
      </c>
      <c r="F2280" s="4">
        <v>3961841</v>
      </c>
      <c r="G2280" s="4">
        <v>2974838</v>
      </c>
      <c r="H2280" s="4">
        <v>4112265</v>
      </c>
      <c r="I2280" s="4">
        <v>32436736</v>
      </c>
      <c r="J2280" s="4">
        <v>21387791</v>
      </c>
      <c r="K2280" s="4">
        <v>17486589</v>
      </c>
    </row>
    <row r="2281" spans="1:11" x14ac:dyDescent="0.35">
      <c r="A2281" t="s">
        <v>1315</v>
      </c>
      <c r="B2281" t="s">
        <v>2121</v>
      </c>
      <c r="D2281" s="4">
        <v>7580406</v>
      </c>
      <c r="E2281" s="4">
        <v>25086</v>
      </c>
      <c r="F2281" s="4">
        <v>968191</v>
      </c>
      <c r="G2281" s="4">
        <v>386826</v>
      </c>
      <c r="H2281" s="4">
        <v>45900</v>
      </c>
      <c r="I2281" s="4">
        <v>9006410</v>
      </c>
      <c r="J2281" s="4">
        <v>7605492</v>
      </c>
      <c r="K2281" s="4">
        <v>7580406</v>
      </c>
    </row>
    <row r="2282" spans="1:11" x14ac:dyDescent="0.35">
      <c r="A2282" t="s">
        <v>1315</v>
      </c>
      <c r="B2282" t="s">
        <v>2125</v>
      </c>
      <c r="D2282" s="4">
        <v>15808826</v>
      </c>
      <c r="E2282" s="4">
        <v>9463</v>
      </c>
      <c r="F2282" s="4">
        <v>220000</v>
      </c>
      <c r="G2282" s="4">
        <v>880000</v>
      </c>
      <c r="I2282" s="4">
        <v>16918289</v>
      </c>
      <c r="J2282" s="4">
        <v>15818289</v>
      </c>
      <c r="K2282" s="4">
        <v>15808826</v>
      </c>
    </row>
    <row r="2283" spans="1:11" x14ac:dyDescent="0.35">
      <c r="A2283" t="s">
        <v>1315</v>
      </c>
      <c r="B2283" t="s">
        <v>2141</v>
      </c>
      <c r="D2283" s="4">
        <v>691889</v>
      </c>
      <c r="E2283" s="4">
        <v>217739</v>
      </c>
      <c r="F2283" s="4">
        <v>31171</v>
      </c>
      <c r="G2283" s="4">
        <v>1361421</v>
      </c>
      <c r="H2283" s="4">
        <v>33044</v>
      </c>
      <c r="I2283" s="4">
        <v>2335264</v>
      </c>
      <c r="J2283" s="4">
        <v>909628</v>
      </c>
      <c r="K2283" s="4">
        <v>691889</v>
      </c>
    </row>
    <row r="2284" spans="1:11" x14ac:dyDescent="0.35">
      <c r="A2284" t="s">
        <v>1315</v>
      </c>
      <c r="B2284" t="s">
        <v>2156</v>
      </c>
      <c r="D2284" s="4">
        <v>6656827</v>
      </c>
      <c r="E2284" s="4">
        <v>144930</v>
      </c>
      <c r="F2284" s="4">
        <v>20396</v>
      </c>
      <c r="G2284" s="4">
        <v>2267101</v>
      </c>
      <c r="H2284" s="4">
        <v>6427068</v>
      </c>
      <c r="I2284" s="4">
        <v>15516322</v>
      </c>
      <c r="J2284" s="4">
        <v>6801757</v>
      </c>
      <c r="K2284" s="4">
        <v>6656827</v>
      </c>
    </row>
    <row r="2285" spans="1:11" x14ac:dyDescent="0.35">
      <c r="A2285" t="s">
        <v>1315</v>
      </c>
      <c r="B2285" t="s">
        <v>2163</v>
      </c>
      <c r="D2285" s="4">
        <v>390654</v>
      </c>
      <c r="I2285" s="4">
        <v>390654</v>
      </c>
      <c r="J2285" s="4">
        <v>390654</v>
      </c>
      <c r="K2285" s="4">
        <v>390654</v>
      </c>
    </row>
    <row r="2286" spans="1:11" x14ac:dyDescent="0.35">
      <c r="A2286" t="s">
        <v>1315</v>
      </c>
      <c r="B2286" t="s">
        <v>2169</v>
      </c>
      <c r="H2286" s="4">
        <v>763500</v>
      </c>
      <c r="I2286" s="4">
        <v>763500</v>
      </c>
      <c r="J2286">
        <v>0</v>
      </c>
      <c r="K2286" s="4">
        <v>0</v>
      </c>
    </row>
    <row r="2287" spans="1:11" x14ac:dyDescent="0.35">
      <c r="A2287" t="s">
        <v>1315</v>
      </c>
      <c r="B2287" t="s">
        <v>2170</v>
      </c>
      <c r="D2287" s="4">
        <v>31128602</v>
      </c>
      <c r="E2287" s="4">
        <v>397218</v>
      </c>
      <c r="F2287" s="4">
        <v>1239759</v>
      </c>
      <c r="G2287" s="4">
        <v>4895348</v>
      </c>
      <c r="H2287" s="4">
        <v>7269512</v>
      </c>
      <c r="I2287" s="4">
        <v>44930439</v>
      </c>
      <c r="J2287" s="4">
        <v>31525820</v>
      </c>
      <c r="K2287" s="4">
        <v>31128602</v>
      </c>
    </row>
    <row r="2288" spans="1:11" x14ac:dyDescent="0.35">
      <c r="A2288" t="s">
        <v>1320</v>
      </c>
      <c r="B2288" t="s">
        <v>2121</v>
      </c>
      <c r="D2288" s="4">
        <v>8547258</v>
      </c>
      <c r="E2288" s="4">
        <v>61418</v>
      </c>
      <c r="F2288" s="4">
        <v>3830400</v>
      </c>
      <c r="G2288" s="4">
        <v>1389971</v>
      </c>
      <c r="H2288" s="4">
        <v>156948</v>
      </c>
      <c r="I2288" s="4">
        <v>13985996</v>
      </c>
      <c r="J2288" s="4">
        <v>8608676</v>
      </c>
      <c r="K2288" s="4">
        <v>8547258</v>
      </c>
    </row>
    <row r="2289" spans="1:11" x14ac:dyDescent="0.35">
      <c r="A2289" t="s">
        <v>1320</v>
      </c>
      <c r="B2289" t="s">
        <v>2125</v>
      </c>
      <c r="D2289" s="4">
        <v>18340999</v>
      </c>
      <c r="G2289" s="4">
        <v>1320000</v>
      </c>
      <c r="I2289" s="4">
        <v>19660999</v>
      </c>
      <c r="J2289" s="4">
        <v>18340999</v>
      </c>
      <c r="K2289" s="4">
        <v>18340999</v>
      </c>
    </row>
    <row r="2290" spans="1:11" x14ac:dyDescent="0.35">
      <c r="A2290" t="s">
        <v>1320</v>
      </c>
      <c r="B2290" t="s">
        <v>2141</v>
      </c>
      <c r="D2290" s="4">
        <v>1007616</v>
      </c>
      <c r="E2290" s="4">
        <v>27169</v>
      </c>
      <c r="F2290" s="4">
        <v>1754076</v>
      </c>
      <c r="G2290" s="4">
        <v>215586</v>
      </c>
      <c r="I2290" s="4">
        <v>3004446</v>
      </c>
      <c r="J2290" s="4">
        <v>1034785</v>
      </c>
      <c r="K2290" s="4">
        <v>1007616</v>
      </c>
    </row>
    <row r="2291" spans="1:11" x14ac:dyDescent="0.35">
      <c r="A2291" t="s">
        <v>1320</v>
      </c>
      <c r="B2291" t="s">
        <v>2156</v>
      </c>
      <c r="D2291" s="4">
        <v>364415</v>
      </c>
      <c r="E2291" s="4">
        <v>131160</v>
      </c>
      <c r="F2291" s="4">
        <v>13745</v>
      </c>
      <c r="G2291" s="4">
        <v>6498038</v>
      </c>
      <c r="H2291" s="4">
        <v>13148289</v>
      </c>
      <c r="I2291" s="4">
        <v>20155648</v>
      </c>
      <c r="J2291" s="4">
        <v>495575</v>
      </c>
      <c r="K2291" s="4">
        <v>364415</v>
      </c>
    </row>
    <row r="2292" spans="1:11" x14ac:dyDescent="0.35">
      <c r="A2292" t="s">
        <v>1320</v>
      </c>
      <c r="B2292" t="s">
        <v>2163</v>
      </c>
      <c r="D2292" s="4">
        <v>618230</v>
      </c>
      <c r="I2292" s="4">
        <v>618230</v>
      </c>
      <c r="J2292" s="4">
        <v>618230</v>
      </c>
      <c r="K2292" s="4">
        <v>618230</v>
      </c>
    </row>
    <row r="2293" spans="1:11" x14ac:dyDescent="0.35">
      <c r="A2293" t="s">
        <v>1320</v>
      </c>
      <c r="B2293" t="s">
        <v>2169</v>
      </c>
      <c r="H2293" s="4">
        <v>931500</v>
      </c>
      <c r="I2293" s="4">
        <v>931500</v>
      </c>
      <c r="J2293">
        <v>0</v>
      </c>
      <c r="K2293" s="4">
        <v>0</v>
      </c>
    </row>
    <row r="2294" spans="1:11" x14ac:dyDescent="0.35">
      <c r="A2294" t="s">
        <v>1320</v>
      </c>
      <c r="B2294" t="s">
        <v>2170</v>
      </c>
      <c r="D2294" s="4">
        <v>28878518</v>
      </c>
      <c r="E2294" s="4">
        <v>219747</v>
      </c>
      <c r="F2294" s="4">
        <v>5598222</v>
      </c>
      <c r="G2294" s="4">
        <v>9423595</v>
      </c>
      <c r="H2294" s="4">
        <v>14236737</v>
      </c>
      <c r="I2294" s="4">
        <v>58356819</v>
      </c>
      <c r="J2294" s="4">
        <v>29098265</v>
      </c>
      <c r="K2294" s="4">
        <v>28878518</v>
      </c>
    </row>
    <row r="2295" spans="1:11" x14ac:dyDescent="0.35">
      <c r="A2295" t="s">
        <v>1322</v>
      </c>
      <c r="B2295" t="s">
        <v>2121</v>
      </c>
      <c r="D2295" s="4">
        <v>14505503</v>
      </c>
      <c r="E2295" s="4">
        <v>501294</v>
      </c>
      <c r="F2295" s="4">
        <v>7634200</v>
      </c>
      <c r="G2295" s="4">
        <v>1110028</v>
      </c>
      <c r="H2295" s="4">
        <v>121500</v>
      </c>
      <c r="I2295" s="4">
        <v>23872524</v>
      </c>
      <c r="J2295" s="4">
        <v>15006797</v>
      </c>
      <c r="K2295" s="4">
        <v>14505503</v>
      </c>
    </row>
    <row r="2296" spans="1:11" x14ac:dyDescent="0.35">
      <c r="A2296" t="s">
        <v>1322</v>
      </c>
      <c r="B2296" t="s">
        <v>2125</v>
      </c>
      <c r="D2296" s="4">
        <v>13671150</v>
      </c>
      <c r="E2296" s="4">
        <v>1662715</v>
      </c>
      <c r="F2296" s="4">
        <v>2086034</v>
      </c>
      <c r="I2296" s="4">
        <v>17419899</v>
      </c>
      <c r="J2296" s="4">
        <v>15333865</v>
      </c>
      <c r="K2296" s="4">
        <v>13671150</v>
      </c>
    </row>
    <row r="2297" spans="1:11" x14ac:dyDescent="0.35">
      <c r="A2297" t="s">
        <v>1322</v>
      </c>
      <c r="B2297" t="s">
        <v>2127</v>
      </c>
      <c r="E2297" s="4">
        <v>3200000</v>
      </c>
      <c r="I2297" s="4">
        <v>3200000</v>
      </c>
      <c r="J2297">
        <v>3200000</v>
      </c>
      <c r="K2297" s="4">
        <v>0</v>
      </c>
    </row>
    <row r="2298" spans="1:11" x14ac:dyDescent="0.35">
      <c r="A2298" t="s">
        <v>1322</v>
      </c>
      <c r="B2298" t="s">
        <v>2141</v>
      </c>
      <c r="D2298" s="4">
        <v>748771</v>
      </c>
      <c r="E2298" s="4">
        <v>443972</v>
      </c>
      <c r="F2298" s="4">
        <v>115321</v>
      </c>
      <c r="G2298" s="4">
        <v>493155</v>
      </c>
      <c r="H2298" s="4">
        <v>482998</v>
      </c>
      <c r="I2298" s="4">
        <v>2284218</v>
      </c>
      <c r="J2298" s="4">
        <v>1192743</v>
      </c>
      <c r="K2298" s="4">
        <v>748771</v>
      </c>
    </row>
    <row r="2299" spans="1:11" x14ac:dyDescent="0.35">
      <c r="A2299" t="s">
        <v>1322</v>
      </c>
      <c r="B2299" t="s">
        <v>2156</v>
      </c>
      <c r="D2299" s="4">
        <v>1121866</v>
      </c>
      <c r="E2299" s="4">
        <v>17293</v>
      </c>
      <c r="F2299" s="4">
        <v>2337588</v>
      </c>
      <c r="G2299" s="4">
        <v>11158</v>
      </c>
      <c r="H2299" s="4">
        <v>2550883</v>
      </c>
      <c r="I2299" s="4">
        <v>6038788</v>
      </c>
      <c r="J2299" s="4">
        <v>1139159</v>
      </c>
      <c r="K2299" s="4">
        <v>1121866</v>
      </c>
    </row>
    <row r="2300" spans="1:11" x14ac:dyDescent="0.35">
      <c r="A2300" t="s">
        <v>1322</v>
      </c>
      <c r="B2300" t="s">
        <v>2163</v>
      </c>
      <c r="D2300" s="4">
        <v>1446435</v>
      </c>
      <c r="E2300" s="4">
        <v>55570</v>
      </c>
      <c r="I2300" s="4">
        <v>1502005</v>
      </c>
      <c r="J2300" s="4">
        <v>1502005</v>
      </c>
      <c r="K2300" s="4">
        <v>1446435</v>
      </c>
    </row>
    <row r="2301" spans="1:11" x14ac:dyDescent="0.35">
      <c r="A2301" t="s">
        <v>1322</v>
      </c>
      <c r="B2301" t="s">
        <v>2165</v>
      </c>
      <c r="G2301" s="4">
        <v>37706</v>
      </c>
      <c r="I2301" s="4">
        <v>37706</v>
      </c>
      <c r="J2301">
        <v>0</v>
      </c>
      <c r="K2301" s="4">
        <v>0</v>
      </c>
    </row>
    <row r="2302" spans="1:11" x14ac:dyDescent="0.35">
      <c r="A2302" t="s">
        <v>1322</v>
      </c>
      <c r="B2302" t="s">
        <v>2169</v>
      </c>
      <c r="F2302" s="4">
        <v>687000</v>
      </c>
      <c r="H2302" s="4">
        <v>355200</v>
      </c>
      <c r="I2302" s="4">
        <v>1042200</v>
      </c>
      <c r="J2302">
        <v>0</v>
      </c>
      <c r="K2302" s="4">
        <v>0</v>
      </c>
    </row>
    <row r="2303" spans="1:11" x14ac:dyDescent="0.35">
      <c r="A2303" t="s">
        <v>1322</v>
      </c>
      <c r="B2303" t="s">
        <v>2170</v>
      </c>
      <c r="D2303" s="4">
        <v>31493725</v>
      </c>
      <c r="E2303" s="4">
        <v>5880843</v>
      </c>
      <c r="F2303" s="4">
        <v>12860143</v>
      </c>
      <c r="G2303" s="4">
        <v>1652046</v>
      </c>
      <c r="H2303" s="4">
        <v>3510581</v>
      </c>
      <c r="I2303" s="4">
        <v>55397339</v>
      </c>
      <c r="J2303" s="4">
        <v>37374568</v>
      </c>
      <c r="K2303" s="4">
        <v>31493725</v>
      </c>
    </row>
    <row r="2304" spans="1:11" x14ac:dyDescent="0.35">
      <c r="A2304" t="s">
        <v>1326</v>
      </c>
      <c r="B2304" t="s">
        <v>2121</v>
      </c>
      <c r="D2304" s="4">
        <v>24180784</v>
      </c>
      <c r="F2304" s="4">
        <v>9762200</v>
      </c>
      <c r="G2304" s="4">
        <v>30600</v>
      </c>
      <c r="H2304" s="4">
        <v>234000</v>
      </c>
      <c r="I2304" s="4">
        <v>34207584</v>
      </c>
      <c r="J2304" s="4">
        <v>24180784</v>
      </c>
      <c r="K2304" s="4">
        <v>24180784</v>
      </c>
    </row>
    <row r="2305" spans="1:11" x14ac:dyDescent="0.35">
      <c r="A2305" t="s">
        <v>1326</v>
      </c>
      <c r="B2305" t="s">
        <v>2125</v>
      </c>
      <c r="D2305" s="4">
        <v>36734348</v>
      </c>
      <c r="F2305" s="4">
        <v>3267027</v>
      </c>
      <c r="I2305" s="4">
        <v>40001375</v>
      </c>
      <c r="J2305" s="4">
        <v>36734348</v>
      </c>
      <c r="K2305" s="4">
        <v>36734348</v>
      </c>
    </row>
    <row r="2306" spans="1:11" x14ac:dyDescent="0.35">
      <c r="A2306" t="s">
        <v>1326</v>
      </c>
      <c r="B2306" t="s">
        <v>2141</v>
      </c>
      <c r="D2306" s="4">
        <v>5268521</v>
      </c>
      <c r="E2306" s="4">
        <v>12098</v>
      </c>
      <c r="F2306" s="4">
        <v>860800</v>
      </c>
      <c r="G2306" s="4">
        <v>207042</v>
      </c>
      <c r="H2306" s="4">
        <v>972283</v>
      </c>
      <c r="I2306" s="4">
        <v>7320744</v>
      </c>
      <c r="J2306" s="4">
        <v>5280619</v>
      </c>
      <c r="K2306" s="4">
        <v>5268521</v>
      </c>
    </row>
    <row r="2307" spans="1:11" x14ac:dyDescent="0.35">
      <c r="A2307" t="s">
        <v>1326</v>
      </c>
      <c r="B2307" t="s">
        <v>2156</v>
      </c>
      <c r="D2307" s="4">
        <v>814888</v>
      </c>
      <c r="E2307" s="4">
        <v>8836370</v>
      </c>
      <c r="F2307" s="4">
        <v>4397415</v>
      </c>
      <c r="G2307" s="4">
        <v>3190034</v>
      </c>
      <c r="H2307" s="4">
        <v>6293596</v>
      </c>
      <c r="I2307" s="4">
        <v>23532303</v>
      </c>
      <c r="J2307" s="4">
        <v>9651258</v>
      </c>
      <c r="K2307" s="4">
        <v>814888</v>
      </c>
    </row>
    <row r="2308" spans="1:11" x14ac:dyDescent="0.35">
      <c r="A2308" t="s">
        <v>1326</v>
      </c>
      <c r="B2308" t="s">
        <v>2163</v>
      </c>
      <c r="D2308" s="4">
        <v>3761443</v>
      </c>
      <c r="I2308" s="4">
        <v>3761443</v>
      </c>
      <c r="J2308" s="4">
        <v>3761443</v>
      </c>
      <c r="K2308" s="4">
        <v>3761443</v>
      </c>
    </row>
    <row r="2309" spans="1:11" x14ac:dyDescent="0.35">
      <c r="A2309" t="s">
        <v>1326</v>
      </c>
      <c r="B2309" t="s">
        <v>2169</v>
      </c>
      <c r="G2309" s="4">
        <v>1237500</v>
      </c>
      <c r="H2309" s="4">
        <v>268800</v>
      </c>
      <c r="I2309" s="4">
        <v>1506300</v>
      </c>
      <c r="J2309">
        <v>0</v>
      </c>
      <c r="K2309" s="4">
        <v>0</v>
      </c>
    </row>
    <row r="2310" spans="1:11" x14ac:dyDescent="0.35">
      <c r="A2310" t="s">
        <v>1326</v>
      </c>
      <c r="B2310" t="s">
        <v>2170</v>
      </c>
      <c r="D2310" s="4">
        <v>70759984</v>
      </c>
      <c r="E2310" s="4">
        <v>8848468</v>
      </c>
      <c r="F2310" s="4">
        <v>18287442</v>
      </c>
      <c r="G2310" s="4">
        <v>4665176</v>
      </c>
      <c r="H2310" s="4">
        <v>7768680</v>
      </c>
      <c r="I2310" s="4">
        <v>110329749</v>
      </c>
      <c r="J2310" s="4">
        <v>79608452</v>
      </c>
      <c r="K2310" s="4">
        <v>70759984</v>
      </c>
    </row>
    <row r="2311" spans="1:11" x14ac:dyDescent="0.35">
      <c r="A2311" t="s">
        <v>1332</v>
      </c>
      <c r="B2311" t="s">
        <v>2121</v>
      </c>
      <c r="D2311" s="4">
        <v>6553747</v>
      </c>
      <c r="E2311" s="4">
        <v>308821</v>
      </c>
      <c r="F2311" s="4">
        <v>4559117</v>
      </c>
      <c r="H2311" s="4">
        <v>722954</v>
      </c>
      <c r="I2311" s="4">
        <v>12144639</v>
      </c>
      <c r="J2311" s="4">
        <v>6862568</v>
      </c>
      <c r="K2311" s="4">
        <v>6553747</v>
      </c>
    </row>
    <row r="2312" spans="1:11" x14ac:dyDescent="0.35">
      <c r="A2312" t="s">
        <v>1332</v>
      </c>
      <c r="B2312" t="s">
        <v>2125</v>
      </c>
      <c r="D2312" s="4">
        <v>3981005</v>
      </c>
      <c r="F2312" s="4">
        <v>2757006</v>
      </c>
      <c r="H2312" s="4">
        <v>927855</v>
      </c>
      <c r="I2312" s="4">
        <v>7665866</v>
      </c>
      <c r="J2312" s="4">
        <v>3981005</v>
      </c>
      <c r="K2312" s="4">
        <v>3981005</v>
      </c>
    </row>
    <row r="2313" spans="1:11" x14ac:dyDescent="0.35">
      <c r="A2313" t="s">
        <v>1332</v>
      </c>
      <c r="B2313" t="s">
        <v>2127</v>
      </c>
      <c r="E2313" s="4">
        <v>1600000</v>
      </c>
      <c r="I2313" s="4">
        <v>1600000</v>
      </c>
      <c r="J2313">
        <v>1600000</v>
      </c>
      <c r="K2313" s="4">
        <v>0</v>
      </c>
    </row>
    <row r="2314" spans="1:11" x14ac:dyDescent="0.35">
      <c r="A2314" t="s">
        <v>1332</v>
      </c>
      <c r="B2314" t="s">
        <v>2141</v>
      </c>
      <c r="D2314" s="4">
        <v>644694</v>
      </c>
      <c r="E2314" s="4">
        <v>3848</v>
      </c>
      <c r="F2314" s="4">
        <v>853979</v>
      </c>
      <c r="H2314" s="4">
        <v>118188</v>
      </c>
      <c r="I2314" s="4">
        <v>1620709</v>
      </c>
      <c r="J2314" s="4">
        <v>648542</v>
      </c>
      <c r="K2314" s="4">
        <v>644694</v>
      </c>
    </row>
    <row r="2315" spans="1:11" x14ac:dyDescent="0.35">
      <c r="A2315" t="s">
        <v>1332</v>
      </c>
      <c r="B2315" t="s">
        <v>2156</v>
      </c>
      <c r="D2315" s="4">
        <v>261377</v>
      </c>
      <c r="E2315" s="4">
        <v>164018</v>
      </c>
      <c r="F2315" s="4">
        <v>6208</v>
      </c>
      <c r="G2315" s="4">
        <v>4028864</v>
      </c>
      <c r="H2315" s="4">
        <v>1914641</v>
      </c>
      <c r="I2315" s="4">
        <v>6375108</v>
      </c>
      <c r="J2315" s="4">
        <v>425395</v>
      </c>
      <c r="K2315" s="4">
        <v>261377</v>
      </c>
    </row>
    <row r="2316" spans="1:11" x14ac:dyDescent="0.35">
      <c r="A2316" t="s">
        <v>1332</v>
      </c>
      <c r="B2316" t="s">
        <v>2163</v>
      </c>
      <c r="D2316" s="4">
        <v>816841</v>
      </c>
      <c r="I2316" s="4">
        <v>816841</v>
      </c>
      <c r="J2316" s="4">
        <v>816841</v>
      </c>
      <c r="K2316" s="4">
        <v>816841</v>
      </c>
    </row>
    <row r="2317" spans="1:11" x14ac:dyDescent="0.35">
      <c r="A2317" t="s">
        <v>1332</v>
      </c>
      <c r="B2317" t="s">
        <v>2165</v>
      </c>
      <c r="D2317" s="4">
        <v>56558</v>
      </c>
      <c r="I2317" s="4">
        <v>56558</v>
      </c>
      <c r="J2317" s="4">
        <v>56558</v>
      </c>
      <c r="K2317" s="4">
        <v>56558</v>
      </c>
    </row>
    <row r="2318" spans="1:11" x14ac:dyDescent="0.35">
      <c r="A2318" t="s">
        <v>1332</v>
      </c>
      <c r="B2318" t="s">
        <v>2169</v>
      </c>
      <c r="D2318" s="4">
        <v>300000</v>
      </c>
      <c r="G2318" s="4">
        <v>142500</v>
      </c>
      <c r="H2318" s="4">
        <v>48000</v>
      </c>
      <c r="I2318" s="4">
        <v>490500</v>
      </c>
      <c r="J2318" s="4">
        <v>300000</v>
      </c>
      <c r="K2318" s="4">
        <v>300000</v>
      </c>
    </row>
    <row r="2319" spans="1:11" x14ac:dyDescent="0.35">
      <c r="A2319" t="s">
        <v>1332</v>
      </c>
      <c r="B2319" t="s">
        <v>2170</v>
      </c>
      <c r="D2319" s="4">
        <v>12614222</v>
      </c>
      <c r="E2319" s="4">
        <v>2076687</v>
      </c>
      <c r="F2319" s="4">
        <v>8176311</v>
      </c>
      <c r="G2319" s="4">
        <v>4171364</v>
      </c>
      <c r="H2319" s="4">
        <v>3731638</v>
      </c>
      <c r="I2319" s="4">
        <v>30770222</v>
      </c>
      <c r="J2319" s="4">
        <v>14690909</v>
      </c>
      <c r="K2319" s="4">
        <v>12614222</v>
      </c>
    </row>
    <row r="2320" spans="1:11" x14ac:dyDescent="0.35">
      <c r="A2320" t="s">
        <v>1334</v>
      </c>
      <c r="B2320" t="s">
        <v>2121</v>
      </c>
      <c r="D2320" s="4">
        <v>41376963</v>
      </c>
      <c r="E2320" s="4">
        <v>22347646</v>
      </c>
      <c r="F2320" s="4">
        <v>34446512</v>
      </c>
      <c r="G2320" s="4">
        <v>1151602</v>
      </c>
      <c r="H2320" s="4">
        <v>1650666</v>
      </c>
      <c r="I2320" s="4">
        <v>100973389</v>
      </c>
      <c r="J2320" s="4">
        <v>63724609</v>
      </c>
      <c r="K2320" s="4">
        <v>41376963</v>
      </c>
    </row>
    <row r="2321" spans="1:11" x14ac:dyDescent="0.35">
      <c r="A2321" t="s">
        <v>1334</v>
      </c>
      <c r="B2321" t="s">
        <v>2125</v>
      </c>
      <c r="D2321" s="4">
        <v>36005683</v>
      </c>
      <c r="F2321" s="4">
        <v>1304632</v>
      </c>
      <c r="G2321" s="4">
        <v>823155</v>
      </c>
      <c r="H2321" s="4">
        <v>40265582</v>
      </c>
      <c r="I2321" s="4">
        <v>78399051</v>
      </c>
      <c r="J2321" s="4">
        <v>36005683</v>
      </c>
      <c r="K2321" s="4">
        <v>36005683</v>
      </c>
    </row>
    <row r="2322" spans="1:11" x14ac:dyDescent="0.35">
      <c r="A2322" t="s">
        <v>1334</v>
      </c>
      <c r="B2322" t="s">
        <v>2127</v>
      </c>
      <c r="D2322" s="4">
        <v>32300</v>
      </c>
      <c r="F2322" s="4">
        <v>400000</v>
      </c>
      <c r="G2322" s="4">
        <v>20800000</v>
      </c>
      <c r="I2322" s="4">
        <v>21232300</v>
      </c>
      <c r="J2322" s="4">
        <v>32300</v>
      </c>
      <c r="K2322" s="4">
        <v>32300</v>
      </c>
    </row>
    <row r="2323" spans="1:11" x14ac:dyDescent="0.35">
      <c r="A2323" t="s">
        <v>1334</v>
      </c>
      <c r="B2323" t="s">
        <v>2141</v>
      </c>
      <c r="D2323" s="4">
        <v>14778371</v>
      </c>
      <c r="E2323" s="4">
        <v>1180189</v>
      </c>
      <c r="F2323" s="4">
        <v>1103046</v>
      </c>
      <c r="G2323" s="4">
        <v>63899</v>
      </c>
      <c r="H2323" s="4">
        <v>64</v>
      </c>
      <c r="I2323" s="4">
        <v>17125568</v>
      </c>
      <c r="J2323" s="4">
        <v>15958560</v>
      </c>
      <c r="K2323" s="4">
        <v>14778371</v>
      </c>
    </row>
    <row r="2324" spans="1:11" x14ac:dyDescent="0.35">
      <c r="A2324" t="s">
        <v>1334</v>
      </c>
      <c r="B2324" t="s">
        <v>2156</v>
      </c>
      <c r="D2324" s="4">
        <v>2807258</v>
      </c>
      <c r="E2324" s="4">
        <v>22234840</v>
      </c>
      <c r="F2324" s="4">
        <v>30092</v>
      </c>
      <c r="G2324" s="4">
        <v>486400</v>
      </c>
      <c r="H2324" s="4">
        <v>27780769</v>
      </c>
      <c r="I2324" s="4">
        <v>53339360</v>
      </c>
      <c r="J2324" s="4">
        <v>25042098</v>
      </c>
      <c r="K2324" s="4">
        <v>2807258</v>
      </c>
    </row>
    <row r="2325" spans="1:11" x14ac:dyDescent="0.35">
      <c r="A2325" t="s">
        <v>1334</v>
      </c>
      <c r="B2325" t="s">
        <v>2163</v>
      </c>
      <c r="D2325" s="4">
        <v>3353636</v>
      </c>
      <c r="E2325" s="4">
        <v>3973221</v>
      </c>
      <c r="F2325" s="4">
        <v>414020</v>
      </c>
      <c r="I2325" s="4">
        <v>7740878</v>
      </c>
      <c r="J2325" s="4">
        <v>7326857</v>
      </c>
      <c r="K2325" s="4">
        <v>3353636</v>
      </c>
    </row>
    <row r="2326" spans="1:11" x14ac:dyDescent="0.35">
      <c r="A2326" t="s">
        <v>1334</v>
      </c>
      <c r="B2326" t="s">
        <v>2165</v>
      </c>
      <c r="D2326" s="4">
        <v>358203</v>
      </c>
      <c r="I2326" s="4">
        <v>358203</v>
      </c>
      <c r="J2326" s="4">
        <v>358203</v>
      </c>
      <c r="K2326" s="4">
        <v>358203</v>
      </c>
    </row>
    <row r="2327" spans="1:11" x14ac:dyDescent="0.35">
      <c r="A2327" t="s">
        <v>1334</v>
      </c>
      <c r="B2327" t="s">
        <v>2169</v>
      </c>
      <c r="D2327" s="4">
        <v>307602</v>
      </c>
      <c r="E2327" s="4">
        <v>13650000</v>
      </c>
      <c r="H2327" s="4">
        <v>1440000</v>
      </c>
      <c r="I2327" s="4">
        <v>15397602</v>
      </c>
      <c r="J2327" s="4">
        <v>13957602</v>
      </c>
      <c r="K2327" s="4">
        <v>307602</v>
      </c>
    </row>
    <row r="2328" spans="1:11" x14ac:dyDescent="0.35">
      <c r="A2328" t="s">
        <v>1334</v>
      </c>
      <c r="B2328" t="s">
        <v>2170</v>
      </c>
      <c r="D2328" s="4">
        <v>99020018</v>
      </c>
      <c r="E2328" s="4">
        <v>63385896</v>
      </c>
      <c r="F2328" s="4">
        <v>37698301</v>
      </c>
      <c r="G2328" s="4">
        <v>23325055</v>
      </c>
      <c r="H2328" s="4">
        <v>71137081</v>
      </c>
      <c r="I2328" s="4">
        <v>294566352</v>
      </c>
      <c r="J2328" s="4">
        <v>162405914</v>
      </c>
      <c r="K2328" s="4">
        <v>99020018</v>
      </c>
    </row>
    <row r="2329" spans="1:11" x14ac:dyDescent="0.35">
      <c r="A2329" t="s">
        <v>1336</v>
      </c>
      <c r="B2329" t="s">
        <v>2121</v>
      </c>
      <c r="D2329" s="4">
        <v>34619749</v>
      </c>
      <c r="E2329" s="4">
        <v>8044863</v>
      </c>
      <c r="F2329" s="4">
        <v>12087864</v>
      </c>
      <c r="G2329" s="4">
        <v>478102</v>
      </c>
      <c r="H2329" s="4">
        <v>2385685</v>
      </c>
      <c r="I2329" s="4">
        <v>57616263</v>
      </c>
      <c r="J2329" s="4">
        <v>42664612</v>
      </c>
      <c r="K2329" s="4">
        <v>34619749</v>
      </c>
    </row>
    <row r="2330" spans="1:11" x14ac:dyDescent="0.35">
      <c r="A2330" t="s">
        <v>1336</v>
      </c>
      <c r="B2330" t="s">
        <v>2125</v>
      </c>
      <c r="D2330" s="4">
        <v>20499698</v>
      </c>
      <c r="E2330" s="4">
        <v>11143252</v>
      </c>
      <c r="F2330" s="4">
        <v>3183383</v>
      </c>
      <c r="G2330" s="4">
        <v>84205</v>
      </c>
      <c r="H2330" s="4">
        <v>67771</v>
      </c>
      <c r="I2330" s="4">
        <v>34978310</v>
      </c>
      <c r="J2330" s="4">
        <v>31642950</v>
      </c>
      <c r="K2330" s="4">
        <v>20499698</v>
      </c>
    </row>
    <row r="2331" spans="1:11" x14ac:dyDescent="0.35">
      <c r="A2331" t="s">
        <v>1336</v>
      </c>
      <c r="B2331" t="s">
        <v>2127</v>
      </c>
      <c r="D2331" s="4">
        <v>8000000</v>
      </c>
      <c r="I2331" s="4">
        <v>8000000</v>
      </c>
      <c r="J2331" s="4">
        <v>8000000</v>
      </c>
      <c r="K2331" s="4">
        <v>8000000</v>
      </c>
    </row>
    <row r="2332" spans="1:11" x14ac:dyDescent="0.35">
      <c r="A2332" t="s">
        <v>1336</v>
      </c>
      <c r="B2332" t="s">
        <v>2141</v>
      </c>
      <c r="D2332" s="4">
        <v>2280807</v>
      </c>
      <c r="E2332" s="4">
        <v>87026</v>
      </c>
      <c r="F2332" s="4">
        <v>906368</v>
      </c>
      <c r="G2332" s="4">
        <v>229393</v>
      </c>
      <c r="H2332" s="4">
        <v>3160216</v>
      </c>
      <c r="I2332" s="4">
        <v>6663809</v>
      </c>
      <c r="J2332" s="4">
        <v>2367833</v>
      </c>
      <c r="K2332" s="4">
        <v>2280807</v>
      </c>
    </row>
    <row r="2333" spans="1:11" x14ac:dyDescent="0.35">
      <c r="A2333" t="s">
        <v>1336</v>
      </c>
      <c r="B2333" t="s">
        <v>2156</v>
      </c>
      <c r="D2333" s="4">
        <v>2158677</v>
      </c>
      <c r="E2333" s="4">
        <v>260519</v>
      </c>
      <c r="F2333" s="4">
        <v>272235</v>
      </c>
      <c r="G2333" s="4">
        <v>7473841</v>
      </c>
      <c r="H2333" s="4">
        <v>6183443</v>
      </c>
      <c r="I2333" s="4">
        <v>16348715</v>
      </c>
      <c r="J2333" s="4">
        <v>2419196</v>
      </c>
      <c r="K2333" s="4">
        <v>2158677</v>
      </c>
    </row>
    <row r="2334" spans="1:11" x14ac:dyDescent="0.35">
      <c r="A2334" t="s">
        <v>1336</v>
      </c>
      <c r="B2334" t="s">
        <v>2163</v>
      </c>
      <c r="D2334" s="4">
        <v>5010205</v>
      </c>
      <c r="I2334" s="4">
        <v>5010205</v>
      </c>
      <c r="J2334" s="4">
        <v>5010205</v>
      </c>
      <c r="K2334" s="4">
        <v>5010205</v>
      </c>
    </row>
    <row r="2335" spans="1:11" x14ac:dyDescent="0.35">
      <c r="A2335" t="s">
        <v>1336</v>
      </c>
      <c r="B2335" t="s">
        <v>2165</v>
      </c>
      <c r="D2335" s="4">
        <v>287505</v>
      </c>
      <c r="I2335" s="4">
        <v>287505</v>
      </c>
      <c r="J2335" s="4">
        <v>287505</v>
      </c>
      <c r="K2335" s="4">
        <v>287505</v>
      </c>
    </row>
    <row r="2336" spans="1:11" x14ac:dyDescent="0.35">
      <c r="A2336" t="s">
        <v>1336</v>
      </c>
      <c r="B2336" t="s">
        <v>2169</v>
      </c>
      <c r="D2336" s="4">
        <v>125000</v>
      </c>
      <c r="G2336" s="4">
        <v>2844000</v>
      </c>
      <c r="H2336" s="4">
        <v>912000</v>
      </c>
      <c r="I2336" s="4">
        <v>3881000</v>
      </c>
      <c r="J2336" s="4">
        <v>125000</v>
      </c>
      <c r="K2336" s="4">
        <v>125000</v>
      </c>
    </row>
    <row r="2337" spans="1:11" x14ac:dyDescent="0.35">
      <c r="A2337" t="s">
        <v>1336</v>
      </c>
      <c r="B2337" t="s">
        <v>2170</v>
      </c>
      <c r="D2337" s="4">
        <v>72981641</v>
      </c>
      <c r="E2337" s="4">
        <v>19535660</v>
      </c>
      <c r="F2337" s="4">
        <v>16449851</v>
      </c>
      <c r="G2337" s="4">
        <v>11109541</v>
      </c>
      <c r="H2337" s="4">
        <v>12709114</v>
      </c>
      <c r="I2337" s="4">
        <v>132785807</v>
      </c>
      <c r="J2337" s="4">
        <v>92517301</v>
      </c>
      <c r="K2337" s="4">
        <v>72981641</v>
      </c>
    </row>
    <row r="2338" spans="1:11" x14ac:dyDescent="0.35">
      <c r="A2338" t="s">
        <v>1339</v>
      </c>
      <c r="B2338" t="s">
        <v>2121</v>
      </c>
      <c r="D2338" s="4">
        <v>3407042</v>
      </c>
      <c r="E2338" s="4">
        <v>2510791</v>
      </c>
      <c r="F2338" s="4">
        <v>3528729</v>
      </c>
      <c r="G2338" s="4">
        <v>463970</v>
      </c>
      <c r="H2338" s="4">
        <v>204973</v>
      </c>
      <c r="I2338" s="4">
        <v>10115505</v>
      </c>
      <c r="J2338" s="4">
        <v>5917833</v>
      </c>
      <c r="K2338" s="4">
        <v>3407042</v>
      </c>
    </row>
    <row r="2339" spans="1:11" x14ac:dyDescent="0.35">
      <c r="A2339" t="s">
        <v>1339</v>
      </c>
      <c r="B2339" t="s">
        <v>2125</v>
      </c>
      <c r="D2339" s="4">
        <v>12702642</v>
      </c>
      <c r="F2339" s="4">
        <v>880000</v>
      </c>
      <c r="H2339" s="4">
        <v>660000</v>
      </c>
      <c r="I2339" s="4">
        <v>14242642</v>
      </c>
      <c r="J2339" s="4">
        <v>12702642</v>
      </c>
      <c r="K2339" s="4">
        <v>12702642</v>
      </c>
    </row>
    <row r="2340" spans="1:11" x14ac:dyDescent="0.35">
      <c r="A2340" t="s">
        <v>1339</v>
      </c>
      <c r="B2340" t="s">
        <v>2127</v>
      </c>
      <c r="D2340" s="4">
        <v>810660</v>
      </c>
      <c r="I2340" s="4">
        <v>810660</v>
      </c>
      <c r="J2340" s="4">
        <v>810660</v>
      </c>
      <c r="K2340" s="4">
        <v>810660</v>
      </c>
    </row>
    <row r="2341" spans="1:11" x14ac:dyDescent="0.35">
      <c r="A2341" t="s">
        <v>1339</v>
      </c>
      <c r="B2341" t="s">
        <v>2141</v>
      </c>
      <c r="D2341" s="4">
        <v>3276729</v>
      </c>
      <c r="E2341" s="4">
        <v>0</v>
      </c>
      <c r="F2341" s="4">
        <v>855495</v>
      </c>
      <c r="G2341" s="4">
        <v>603154</v>
      </c>
      <c r="H2341" s="4">
        <v>4022</v>
      </c>
      <c r="I2341" s="4">
        <v>4739400</v>
      </c>
      <c r="J2341" s="4">
        <v>3276729</v>
      </c>
      <c r="K2341" s="4">
        <v>3276729</v>
      </c>
    </row>
    <row r="2342" spans="1:11" x14ac:dyDescent="0.35">
      <c r="A2342" t="s">
        <v>1339</v>
      </c>
      <c r="B2342" t="s">
        <v>2156</v>
      </c>
      <c r="D2342" s="4">
        <v>731567</v>
      </c>
      <c r="E2342" s="4">
        <v>4947809</v>
      </c>
      <c r="F2342" s="4">
        <v>586251</v>
      </c>
      <c r="H2342" s="4">
        <v>2007115</v>
      </c>
      <c r="I2342" s="4">
        <v>8272742</v>
      </c>
      <c r="J2342" s="4">
        <v>5679376</v>
      </c>
      <c r="K2342" s="4">
        <v>731567</v>
      </c>
    </row>
    <row r="2343" spans="1:11" x14ac:dyDescent="0.35">
      <c r="A2343" t="s">
        <v>1339</v>
      </c>
      <c r="B2343" t="s">
        <v>2163</v>
      </c>
      <c r="D2343" s="4">
        <v>429890</v>
      </c>
      <c r="I2343" s="4">
        <v>429890</v>
      </c>
      <c r="J2343" s="4">
        <v>429890</v>
      </c>
      <c r="K2343" s="4">
        <v>429890</v>
      </c>
    </row>
    <row r="2344" spans="1:11" x14ac:dyDescent="0.35">
      <c r="A2344" t="s">
        <v>1339</v>
      </c>
      <c r="B2344" t="s">
        <v>2165</v>
      </c>
      <c r="D2344" s="4">
        <v>25348</v>
      </c>
      <c r="G2344" s="4">
        <v>37706</v>
      </c>
      <c r="I2344" s="4">
        <v>63054</v>
      </c>
      <c r="J2344" s="4">
        <v>25348</v>
      </c>
      <c r="K2344" s="4">
        <v>25348</v>
      </c>
    </row>
    <row r="2345" spans="1:11" x14ac:dyDescent="0.35">
      <c r="A2345" t="s">
        <v>1339</v>
      </c>
      <c r="B2345" t="s">
        <v>2169</v>
      </c>
      <c r="E2345" s="4">
        <v>603000</v>
      </c>
      <c r="I2345" s="4">
        <v>603000</v>
      </c>
      <c r="J2345">
        <v>603000</v>
      </c>
      <c r="K2345" s="4">
        <v>0</v>
      </c>
    </row>
    <row r="2346" spans="1:11" x14ac:dyDescent="0.35">
      <c r="A2346" t="s">
        <v>1339</v>
      </c>
      <c r="B2346" t="s">
        <v>2170</v>
      </c>
      <c r="D2346" s="4">
        <v>21383879</v>
      </c>
      <c r="E2346" s="4">
        <v>8061600</v>
      </c>
      <c r="F2346" s="4">
        <v>5850475</v>
      </c>
      <c r="G2346" s="4">
        <v>1104829</v>
      </c>
      <c r="H2346" s="4">
        <v>2876110</v>
      </c>
      <c r="I2346" s="4">
        <v>39276894</v>
      </c>
      <c r="J2346" s="4">
        <v>29445479</v>
      </c>
      <c r="K2346" s="4">
        <v>21383879</v>
      </c>
    </row>
    <row r="2347" spans="1:11" x14ac:dyDescent="0.35">
      <c r="A2347" t="s">
        <v>1342</v>
      </c>
      <c r="B2347" t="s">
        <v>2121</v>
      </c>
      <c r="D2347" s="4">
        <v>111569373</v>
      </c>
      <c r="E2347" s="4">
        <v>14205841</v>
      </c>
      <c r="F2347" s="4">
        <v>25722200</v>
      </c>
      <c r="G2347" s="4">
        <v>648136</v>
      </c>
      <c r="H2347" s="4">
        <v>762750</v>
      </c>
      <c r="I2347" s="4">
        <v>152908299</v>
      </c>
      <c r="J2347" s="4">
        <v>125775214</v>
      </c>
      <c r="K2347" s="4">
        <v>111569373</v>
      </c>
    </row>
    <row r="2348" spans="1:11" x14ac:dyDescent="0.35">
      <c r="A2348" t="s">
        <v>1342</v>
      </c>
      <c r="B2348" t="s">
        <v>2125</v>
      </c>
      <c r="D2348" s="4">
        <v>73111977</v>
      </c>
      <c r="E2348" s="4">
        <v>30000</v>
      </c>
      <c r="F2348" s="4">
        <v>1891892</v>
      </c>
      <c r="H2348" s="4">
        <v>14292679</v>
      </c>
      <c r="I2348" s="4">
        <v>89326548</v>
      </c>
      <c r="J2348" s="4">
        <v>73141977</v>
      </c>
      <c r="K2348" s="4">
        <v>73111977</v>
      </c>
    </row>
    <row r="2349" spans="1:11" x14ac:dyDescent="0.35">
      <c r="A2349" t="s">
        <v>1342</v>
      </c>
      <c r="B2349" t="s">
        <v>2127</v>
      </c>
      <c r="D2349" s="4">
        <v>24540</v>
      </c>
      <c r="E2349" s="4">
        <v>14400000</v>
      </c>
      <c r="I2349" s="4">
        <v>14424540</v>
      </c>
      <c r="J2349" s="4">
        <v>14424540</v>
      </c>
      <c r="K2349" s="4">
        <v>24540</v>
      </c>
    </row>
    <row r="2350" spans="1:11" x14ac:dyDescent="0.35">
      <c r="A2350" t="s">
        <v>1342</v>
      </c>
      <c r="B2350" t="s">
        <v>2141</v>
      </c>
      <c r="D2350" s="4">
        <v>4294642</v>
      </c>
      <c r="E2350" s="4">
        <v>1036582</v>
      </c>
      <c r="F2350" s="4">
        <v>3177073</v>
      </c>
      <c r="G2350" s="4">
        <v>846981</v>
      </c>
      <c r="H2350" s="4">
        <v>7983322</v>
      </c>
      <c r="I2350" s="4">
        <v>17338601</v>
      </c>
      <c r="J2350" s="4">
        <v>5331224</v>
      </c>
      <c r="K2350" s="4">
        <v>4294642</v>
      </c>
    </row>
    <row r="2351" spans="1:11" x14ac:dyDescent="0.35">
      <c r="A2351" t="s">
        <v>1342</v>
      </c>
      <c r="B2351" t="s">
        <v>2156</v>
      </c>
      <c r="D2351" s="4">
        <v>15783362</v>
      </c>
      <c r="E2351" s="4">
        <v>367656</v>
      </c>
      <c r="F2351" s="4">
        <v>17114226</v>
      </c>
      <c r="G2351" s="4">
        <v>94202</v>
      </c>
      <c r="H2351" s="4">
        <v>17996928</v>
      </c>
      <c r="I2351" s="4">
        <v>51356373</v>
      </c>
      <c r="J2351" s="4">
        <v>16151018</v>
      </c>
      <c r="K2351" s="4">
        <v>15783362</v>
      </c>
    </row>
    <row r="2352" spans="1:11" x14ac:dyDescent="0.35">
      <c r="A2352" t="s">
        <v>1342</v>
      </c>
      <c r="B2352" t="s">
        <v>2163</v>
      </c>
      <c r="D2352" s="4">
        <v>12523624</v>
      </c>
      <c r="F2352" s="4">
        <v>85280</v>
      </c>
      <c r="I2352" s="4">
        <v>12608904</v>
      </c>
      <c r="J2352" s="4">
        <v>12523624</v>
      </c>
      <c r="K2352" s="4">
        <v>12523624</v>
      </c>
    </row>
    <row r="2353" spans="1:11" x14ac:dyDescent="0.35">
      <c r="A2353" t="s">
        <v>1342</v>
      </c>
      <c r="B2353" t="s">
        <v>2165</v>
      </c>
      <c r="D2353" s="4">
        <v>1423</v>
      </c>
      <c r="F2353" s="4">
        <v>230947</v>
      </c>
      <c r="I2353" s="4">
        <v>232370</v>
      </c>
      <c r="J2353" s="4">
        <v>1423</v>
      </c>
      <c r="K2353" s="4">
        <v>1423</v>
      </c>
    </row>
    <row r="2354" spans="1:11" x14ac:dyDescent="0.35">
      <c r="A2354" t="s">
        <v>1342</v>
      </c>
      <c r="B2354" t="s">
        <v>2169</v>
      </c>
      <c r="D2354" s="4">
        <v>522807</v>
      </c>
      <c r="F2354" s="4">
        <v>13140000</v>
      </c>
      <c r="H2354" s="4">
        <v>2361600</v>
      </c>
      <c r="I2354" s="4">
        <v>16024407</v>
      </c>
      <c r="J2354" s="4">
        <v>522807</v>
      </c>
      <c r="K2354" s="4">
        <v>522807</v>
      </c>
    </row>
    <row r="2355" spans="1:11" x14ac:dyDescent="0.35">
      <c r="A2355" t="s">
        <v>1342</v>
      </c>
      <c r="B2355" t="s">
        <v>2170</v>
      </c>
      <c r="D2355" s="4">
        <v>217831748</v>
      </c>
      <c r="E2355" s="4">
        <v>30040079</v>
      </c>
      <c r="F2355" s="4">
        <v>61361618</v>
      </c>
      <c r="G2355" s="4">
        <v>1589319</v>
      </c>
      <c r="H2355" s="4">
        <v>43397278</v>
      </c>
      <c r="I2355" s="4">
        <v>354220042</v>
      </c>
      <c r="J2355" s="4">
        <v>247871827</v>
      </c>
      <c r="K2355" s="4">
        <v>217831748</v>
      </c>
    </row>
    <row r="2356" spans="1:11" x14ac:dyDescent="0.35">
      <c r="A2356" t="s">
        <v>1345</v>
      </c>
      <c r="B2356" t="s">
        <v>2121</v>
      </c>
      <c r="D2356" s="4">
        <v>8668972</v>
      </c>
      <c r="F2356" s="4">
        <v>6575029</v>
      </c>
      <c r="H2356" s="4">
        <v>88650</v>
      </c>
      <c r="I2356" s="4">
        <v>15332651</v>
      </c>
      <c r="J2356" s="4">
        <v>8668972</v>
      </c>
      <c r="K2356" s="4">
        <v>8668972</v>
      </c>
    </row>
    <row r="2357" spans="1:11" x14ac:dyDescent="0.35">
      <c r="A2357" t="s">
        <v>1345</v>
      </c>
      <c r="B2357" t="s">
        <v>2125</v>
      </c>
      <c r="D2357" s="4">
        <v>9789210</v>
      </c>
      <c r="E2357" s="4">
        <v>957</v>
      </c>
      <c r="F2357" s="4">
        <v>4448676</v>
      </c>
      <c r="G2357" s="4">
        <v>31999</v>
      </c>
      <c r="H2357" s="4">
        <v>4912308</v>
      </c>
      <c r="I2357" s="4">
        <v>19183150</v>
      </c>
      <c r="J2357" s="4">
        <v>9790167</v>
      </c>
      <c r="K2357" s="4">
        <v>9789210</v>
      </c>
    </row>
    <row r="2358" spans="1:11" x14ac:dyDescent="0.35">
      <c r="A2358" t="s">
        <v>1345</v>
      </c>
      <c r="B2358" t="s">
        <v>2141</v>
      </c>
      <c r="D2358" s="4">
        <v>960668</v>
      </c>
      <c r="E2358" s="4">
        <v>0</v>
      </c>
      <c r="F2358" s="4">
        <v>4083527</v>
      </c>
      <c r="H2358" s="4">
        <v>8044</v>
      </c>
      <c r="I2358" s="4">
        <v>5052239</v>
      </c>
      <c r="J2358" s="4">
        <v>960668</v>
      </c>
      <c r="K2358" s="4">
        <v>960668</v>
      </c>
    </row>
    <row r="2359" spans="1:11" x14ac:dyDescent="0.35">
      <c r="A2359" t="s">
        <v>1345</v>
      </c>
      <c r="B2359" t="s">
        <v>2156</v>
      </c>
      <c r="D2359" s="4">
        <v>11251810</v>
      </c>
      <c r="E2359" s="4">
        <v>36000</v>
      </c>
      <c r="F2359" s="4">
        <v>2164632</v>
      </c>
      <c r="G2359" s="4">
        <v>6018</v>
      </c>
      <c r="H2359" s="4">
        <v>9697444</v>
      </c>
      <c r="I2359" s="4">
        <v>23155904</v>
      </c>
      <c r="J2359" s="4">
        <v>11287810</v>
      </c>
      <c r="K2359" s="4">
        <v>11251810</v>
      </c>
    </row>
    <row r="2360" spans="1:11" x14ac:dyDescent="0.35">
      <c r="A2360" t="s">
        <v>1345</v>
      </c>
      <c r="B2360" t="s">
        <v>2163</v>
      </c>
      <c r="D2360" s="4">
        <v>790648</v>
      </c>
      <c r="I2360" s="4">
        <v>790648</v>
      </c>
      <c r="J2360" s="4">
        <v>790648</v>
      </c>
      <c r="K2360" s="4">
        <v>790648</v>
      </c>
    </row>
    <row r="2361" spans="1:11" x14ac:dyDescent="0.35">
      <c r="A2361" t="s">
        <v>1345</v>
      </c>
      <c r="B2361" t="s">
        <v>2169</v>
      </c>
      <c r="H2361" s="4">
        <v>1193100</v>
      </c>
      <c r="I2361" s="4">
        <v>1193100</v>
      </c>
      <c r="J2361">
        <v>0</v>
      </c>
      <c r="K2361" s="4">
        <v>0</v>
      </c>
    </row>
    <row r="2362" spans="1:11" x14ac:dyDescent="0.35">
      <c r="A2362" t="s">
        <v>1345</v>
      </c>
      <c r="B2362" t="s">
        <v>2170</v>
      </c>
      <c r="D2362" s="4">
        <v>31461307</v>
      </c>
      <c r="E2362" s="4">
        <v>36957</v>
      </c>
      <c r="F2362" s="4">
        <v>17271864</v>
      </c>
      <c r="G2362" s="4">
        <v>38017</v>
      </c>
      <c r="H2362" s="4">
        <v>15899546</v>
      </c>
      <c r="I2362" s="4">
        <v>64707692</v>
      </c>
      <c r="J2362" s="4">
        <v>31498264</v>
      </c>
      <c r="K2362" s="4">
        <v>31461307</v>
      </c>
    </row>
    <row r="2363" spans="1:11" x14ac:dyDescent="0.35">
      <c r="A2363" t="s">
        <v>1347</v>
      </c>
      <c r="B2363" t="s">
        <v>2121</v>
      </c>
      <c r="D2363" s="4">
        <v>36163331</v>
      </c>
      <c r="E2363" s="4">
        <v>6281172</v>
      </c>
      <c r="F2363" s="4">
        <v>11331600</v>
      </c>
      <c r="G2363" s="4">
        <v>28712</v>
      </c>
      <c r="H2363" s="4">
        <v>287627</v>
      </c>
      <c r="I2363" s="4">
        <v>54092441</v>
      </c>
      <c r="J2363" s="4">
        <v>42444503</v>
      </c>
      <c r="K2363" s="4">
        <v>36163331</v>
      </c>
    </row>
    <row r="2364" spans="1:11" x14ac:dyDescent="0.35">
      <c r="A2364" t="s">
        <v>1347</v>
      </c>
      <c r="B2364" t="s">
        <v>2125</v>
      </c>
      <c r="D2364" s="4">
        <v>25958241</v>
      </c>
      <c r="E2364" s="4">
        <v>27360</v>
      </c>
      <c r="F2364" s="4">
        <v>743243</v>
      </c>
      <c r="H2364" s="4">
        <v>9732108</v>
      </c>
      <c r="I2364" s="4">
        <v>36460953</v>
      </c>
      <c r="J2364" s="4">
        <v>25985601</v>
      </c>
      <c r="K2364" s="4">
        <v>25958241</v>
      </c>
    </row>
    <row r="2365" spans="1:11" x14ac:dyDescent="0.35">
      <c r="A2365" t="s">
        <v>1347</v>
      </c>
      <c r="B2365" t="s">
        <v>2127</v>
      </c>
      <c r="D2365" s="4">
        <v>42640</v>
      </c>
      <c r="G2365" s="4">
        <v>8000000</v>
      </c>
      <c r="I2365" s="4">
        <v>8042640</v>
      </c>
      <c r="J2365" s="4">
        <v>42640</v>
      </c>
      <c r="K2365" s="4">
        <v>42640</v>
      </c>
    </row>
    <row r="2366" spans="1:11" x14ac:dyDescent="0.35">
      <c r="A2366" t="s">
        <v>1347</v>
      </c>
      <c r="B2366" t="s">
        <v>2141</v>
      </c>
      <c r="D2366" s="4">
        <v>4385479</v>
      </c>
      <c r="E2366" s="4">
        <v>445851</v>
      </c>
      <c r="F2366" s="4">
        <v>569111</v>
      </c>
      <c r="G2366" s="4">
        <v>503286</v>
      </c>
      <c r="H2366" s="4">
        <v>1773284</v>
      </c>
      <c r="I2366" s="4">
        <v>7677011</v>
      </c>
      <c r="J2366" s="4">
        <v>4831330</v>
      </c>
      <c r="K2366" s="4">
        <v>4385479</v>
      </c>
    </row>
    <row r="2367" spans="1:11" x14ac:dyDescent="0.35">
      <c r="A2367" t="s">
        <v>1347</v>
      </c>
      <c r="B2367" t="s">
        <v>2156</v>
      </c>
      <c r="D2367" s="4">
        <v>7653145</v>
      </c>
      <c r="E2367" s="4">
        <v>59333</v>
      </c>
      <c r="F2367" s="4">
        <v>278019</v>
      </c>
      <c r="H2367" s="4">
        <v>12982487</v>
      </c>
      <c r="I2367" s="4">
        <v>20972984</v>
      </c>
      <c r="J2367" s="4">
        <v>7712478</v>
      </c>
      <c r="K2367" s="4">
        <v>7653145</v>
      </c>
    </row>
    <row r="2368" spans="1:11" x14ac:dyDescent="0.35">
      <c r="A2368" t="s">
        <v>1347</v>
      </c>
      <c r="B2368" t="s">
        <v>2163</v>
      </c>
      <c r="D2368" s="4">
        <v>3069698</v>
      </c>
      <c r="I2368" s="4">
        <v>3069698</v>
      </c>
      <c r="J2368" s="4">
        <v>3069698</v>
      </c>
      <c r="K2368" s="4">
        <v>3069698</v>
      </c>
    </row>
    <row r="2369" spans="1:11" x14ac:dyDescent="0.35">
      <c r="A2369" t="s">
        <v>1347</v>
      </c>
      <c r="B2369" t="s">
        <v>2165</v>
      </c>
      <c r="D2369" s="4">
        <v>187393</v>
      </c>
      <c r="G2369" s="4">
        <v>259226</v>
      </c>
      <c r="I2369" s="4">
        <v>446619</v>
      </c>
      <c r="J2369" s="4">
        <v>187393</v>
      </c>
      <c r="K2369" s="4">
        <v>187393</v>
      </c>
    </row>
    <row r="2370" spans="1:11" x14ac:dyDescent="0.35">
      <c r="A2370" t="s">
        <v>1347</v>
      </c>
      <c r="B2370" t="s">
        <v>2169</v>
      </c>
      <c r="H2370" s="4">
        <v>7260000</v>
      </c>
      <c r="I2370" s="4">
        <v>7260000</v>
      </c>
      <c r="J2370">
        <v>0</v>
      </c>
      <c r="K2370" s="4">
        <v>0</v>
      </c>
    </row>
    <row r="2371" spans="1:11" x14ac:dyDescent="0.35">
      <c r="A2371" t="s">
        <v>1347</v>
      </c>
      <c r="B2371" t="s">
        <v>2170</v>
      </c>
      <c r="D2371" s="4">
        <v>77459926</v>
      </c>
      <c r="E2371" s="4">
        <v>6813716</v>
      </c>
      <c r="F2371" s="4">
        <v>12921973</v>
      </c>
      <c r="G2371" s="4">
        <v>8791224</v>
      </c>
      <c r="H2371" s="4">
        <v>32035506</v>
      </c>
      <c r="I2371" s="4">
        <v>138022346</v>
      </c>
      <c r="J2371" s="4">
        <v>84273642</v>
      </c>
      <c r="K2371" s="4">
        <v>77459926</v>
      </c>
    </row>
    <row r="2372" spans="1:11" x14ac:dyDescent="0.35">
      <c r="A2372" t="s">
        <v>1352</v>
      </c>
      <c r="B2372" t="s">
        <v>2121</v>
      </c>
      <c r="D2372" s="4">
        <v>4583116</v>
      </c>
      <c r="E2372" s="4">
        <v>1493397</v>
      </c>
      <c r="F2372" s="4">
        <v>2661299</v>
      </c>
      <c r="H2372" s="4">
        <v>60300</v>
      </c>
      <c r="I2372" s="4">
        <v>8798112</v>
      </c>
      <c r="J2372" s="4">
        <v>6076513</v>
      </c>
      <c r="K2372" s="4">
        <v>4583116</v>
      </c>
    </row>
    <row r="2373" spans="1:11" x14ac:dyDescent="0.35">
      <c r="A2373" t="s">
        <v>1352</v>
      </c>
      <c r="B2373" t="s">
        <v>2125</v>
      </c>
      <c r="D2373" s="4">
        <v>4465526</v>
      </c>
      <c r="F2373" s="4">
        <v>2358160</v>
      </c>
      <c r="H2373" s="4">
        <v>918900</v>
      </c>
      <c r="I2373" s="4">
        <v>7742586</v>
      </c>
      <c r="J2373" s="4">
        <v>4465526</v>
      </c>
      <c r="K2373" s="4">
        <v>4465526</v>
      </c>
    </row>
    <row r="2374" spans="1:11" x14ac:dyDescent="0.35">
      <c r="A2374" t="s">
        <v>1352</v>
      </c>
      <c r="B2374" t="s">
        <v>2127</v>
      </c>
      <c r="D2374" s="4">
        <v>1600000</v>
      </c>
      <c r="I2374" s="4">
        <v>1600000</v>
      </c>
      <c r="J2374" s="4">
        <v>1600000</v>
      </c>
      <c r="K2374" s="4">
        <v>1600000</v>
      </c>
    </row>
    <row r="2375" spans="1:11" x14ac:dyDescent="0.35">
      <c r="A2375" t="s">
        <v>1352</v>
      </c>
      <c r="B2375" t="s">
        <v>2141</v>
      </c>
      <c r="D2375" s="4">
        <v>619253</v>
      </c>
      <c r="E2375" s="4">
        <v>106784</v>
      </c>
      <c r="F2375" s="4">
        <v>249913</v>
      </c>
      <c r="H2375" s="4">
        <v>246345</v>
      </c>
      <c r="I2375" s="4">
        <v>1222294</v>
      </c>
      <c r="J2375" s="4">
        <v>726037</v>
      </c>
      <c r="K2375" s="4">
        <v>619253</v>
      </c>
    </row>
    <row r="2376" spans="1:11" x14ac:dyDescent="0.35">
      <c r="A2376" t="s">
        <v>1352</v>
      </c>
      <c r="B2376" t="s">
        <v>2156</v>
      </c>
      <c r="D2376" s="4">
        <v>98000</v>
      </c>
      <c r="E2376" s="4">
        <v>4333547</v>
      </c>
      <c r="F2376" s="4">
        <v>195770</v>
      </c>
      <c r="G2376" s="4">
        <v>11949</v>
      </c>
      <c r="H2376" s="4">
        <v>1562009</v>
      </c>
      <c r="I2376" s="4">
        <v>6201276</v>
      </c>
      <c r="J2376" s="4">
        <v>4431547</v>
      </c>
      <c r="K2376" s="4">
        <v>98000</v>
      </c>
    </row>
    <row r="2377" spans="1:11" x14ac:dyDescent="0.35">
      <c r="A2377" t="s">
        <v>1352</v>
      </c>
      <c r="B2377" t="s">
        <v>2163</v>
      </c>
      <c r="D2377" s="4">
        <v>293227</v>
      </c>
      <c r="F2377" s="4">
        <v>63272</v>
      </c>
      <c r="I2377" s="4">
        <v>356499</v>
      </c>
      <c r="J2377" s="4">
        <v>293227</v>
      </c>
      <c r="K2377" s="4">
        <v>293227</v>
      </c>
    </row>
    <row r="2378" spans="1:11" x14ac:dyDescent="0.35">
      <c r="A2378" t="s">
        <v>1352</v>
      </c>
      <c r="B2378" t="s">
        <v>2169</v>
      </c>
      <c r="H2378" s="4">
        <v>282000</v>
      </c>
      <c r="I2378" s="4">
        <v>282000</v>
      </c>
      <c r="J2378">
        <v>0</v>
      </c>
      <c r="K2378" s="4">
        <v>0</v>
      </c>
    </row>
    <row r="2379" spans="1:11" x14ac:dyDescent="0.35">
      <c r="A2379" t="s">
        <v>1352</v>
      </c>
      <c r="B2379" t="s">
        <v>2170</v>
      </c>
      <c r="D2379" s="4">
        <v>11659122</v>
      </c>
      <c r="E2379" s="4">
        <v>5933728</v>
      </c>
      <c r="F2379" s="4">
        <v>5528413</v>
      </c>
      <c r="G2379" s="4">
        <v>11949</v>
      </c>
      <c r="H2379" s="4">
        <v>3069555</v>
      </c>
      <c r="I2379" s="4">
        <v>26202767</v>
      </c>
      <c r="J2379" s="4">
        <v>17592850</v>
      </c>
      <c r="K2379" s="4">
        <v>11659122</v>
      </c>
    </row>
    <row r="2380" spans="1:11" x14ac:dyDescent="0.35">
      <c r="A2380" t="s">
        <v>1354</v>
      </c>
      <c r="B2380" t="s">
        <v>2121</v>
      </c>
      <c r="D2380" s="4">
        <v>553213</v>
      </c>
      <c r="E2380" s="4">
        <v>3159801</v>
      </c>
      <c r="F2380" s="4">
        <v>2454121</v>
      </c>
      <c r="G2380" s="4">
        <v>308945</v>
      </c>
      <c r="H2380" s="4">
        <v>404337</v>
      </c>
      <c r="I2380" s="4">
        <v>6880417</v>
      </c>
      <c r="J2380" s="4">
        <v>3713014</v>
      </c>
      <c r="K2380" s="4">
        <v>553213</v>
      </c>
    </row>
    <row r="2381" spans="1:11" x14ac:dyDescent="0.35">
      <c r="A2381" t="s">
        <v>1354</v>
      </c>
      <c r="B2381" t="s">
        <v>2125</v>
      </c>
      <c r="D2381" s="4">
        <v>2647075</v>
      </c>
      <c r="E2381" s="4">
        <v>806372</v>
      </c>
      <c r="F2381" s="4">
        <v>857313</v>
      </c>
      <c r="H2381" s="4">
        <v>1210000</v>
      </c>
      <c r="I2381" s="4">
        <v>5520760</v>
      </c>
      <c r="J2381" s="4">
        <v>3453447</v>
      </c>
      <c r="K2381" s="4">
        <v>2647075</v>
      </c>
    </row>
    <row r="2382" spans="1:11" x14ac:dyDescent="0.35">
      <c r="A2382" t="s">
        <v>1354</v>
      </c>
      <c r="B2382" t="s">
        <v>2127</v>
      </c>
      <c r="D2382" s="4">
        <v>1600000</v>
      </c>
      <c r="I2382" s="4">
        <v>1600000</v>
      </c>
      <c r="J2382" s="4">
        <v>1600000</v>
      </c>
      <c r="K2382" s="4">
        <v>1600000</v>
      </c>
    </row>
    <row r="2383" spans="1:11" x14ac:dyDescent="0.35">
      <c r="A2383" t="s">
        <v>1354</v>
      </c>
      <c r="B2383" t="s">
        <v>2141</v>
      </c>
      <c r="D2383" s="4">
        <v>363957</v>
      </c>
      <c r="E2383" s="4">
        <v>15788</v>
      </c>
      <c r="F2383" s="4">
        <v>357961</v>
      </c>
      <c r="H2383" s="4">
        <v>463620</v>
      </c>
      <c r="I2383" s="4">
        <v>1201325</v>
      </c>
      <c r="J2383" s="4">
        <v>379745</v>
      </c>
      <c r="K2383" s="4">
        <v>363957</v>
      </c>
    </row>
    <row r="2384" spans="1:11" x14ac:dyDescent="0.35">
      <c r="A2384" t="s">
        <v>1354</v>
      </c>
      <c r="B2384" t="s">
        <v>2156</v>
      </c>
      <c r="D2384" s="4">
        <v>54732</v>
      </c>
      <c r="E2384" s="4">
        <v>40325</v>
      </c>
      <c r="F2384" s="4">
        <v>2194853</v>
      </c>
      <c r="G2384" s="4">
        <v>81480</v>
      </c>
      <c r="H2384" s="4">
        <v>1061326</v>
      </c>
      <c r="I2384" s="4">
        <v>3432716</v>
      </c>
      <c r="J2384" s="4">
        <v>95057</v>
      </c>
      <c r="K2384" s="4">
        <v>54732</v>
      </c>
    </row>
    <row r="2385" spans="1:11" x14ac:dyDescent="0.35">
      <c r="A2385" t="s">
        <v>1354</v>
      </c>
      <c r="B2385" t="s">
        <v>2163</v>
      </c>
      <c r="D2385" s="4">
        <v>81452</v>
      </c>
      <c r="I2385" s="4">
        <v>81452</v>
      </c>
      <c r="J2385" s="4">
        <v>81452</v>
      </c>
      <c r="K2385" s="4">
        <v>81452</v>
      </c>
    </row>
    <row r="2386" spans="1:11" x14ac:dyDescent="0.35">
      <c r="A2386" t="s">
        <v>1354</v>
      </c>
      <c r="B2386" t="s">
        <v>2169</v>
      </c>
      <c r="F2386" s="4">
        <v>79500</v>
      </c>
      <c r="H2386" s="4">
        <v>96000</v>
      </c>
      <c r="I2386" s="4">
        <v>175500</v>
      </c>
      <c r="J2386">
        <v>0</v>
      </c>
      <c r="K2386" s="4">
        <v>0</v>
      </c>
    </row>
    <row r="2387" spans="1:11" x14ac:dyDescent="0.35">
      <c r="A2387" t="s">
        <v>1354</v>
      </c>
      <c r="B2387" t="s">
        <v>2170</v>
      </c>
      <c r="D2387" s="4">
        <v>5300429</v>
      </c>
      <c r="E2387" s="4">
        <v>4022285</v>
      </c>
      <c r="F2387" s="4">
        <v>5943748</v>
      </c>
      <c r="G2387" s="4">
        <v>390425</v>
      </c>
      <c r="H2387" s="4">
        <v>3235282</v>
      </c>
      <c r="I2387" s="4">
        <v>18892170</v>
      </c>
      <c r="J2387" s="4">
        <v>9322714</v>
      </c>
      <c r="K2387" s="4">
        <v>5300429</v>
      </c>
    </row>
    <row r="2388" spans="1:11" x14ac:dyDescent="0.35">
      <c r="A2388" t="s">
        <v>1358</v>
      </c>
      <c r="B2388" t="s">
        <v>2121</v>
      </c>
      <c r="D2388" s="4">
        <v>108117122</v>
      </c>
      <c r="E2388" s="4">
        <v>9802969</v>
      </c>
      <c r="F2388" s="4">
        <v>11083589</v>
      </c>
      <c r="H2388" s="4">
        <v>792450</v>
      </c>
      <c r="I2388" s="4">
        <v>129796131</v>
      </c>
      <c r="J2388" s="4">
        <v>117920091</v>
      </c>
      <c r="K2388" s="4">
        <v>108117122</v>
      </c>
    </row>
    <row r="2389" spans="1:11" x14ac:dyDescent="0.35">
      <c r="A2389" t="s">
        <v>1358</v>
      </c>
      <c r="B2389" t="s">
        <v>2125</v>
      </c>
      <c r="D2389" s="4">
        <v>118937596</v>
      </c>
      <c r="E2389" s="4">
        <v>16250</v>
      </c>
      <c r="F2389" s="4">
        <v>1169497</v>
      </c>
      <c r="G2389" s="4">
        <v>490000</v>
      </c>
      <c r="H2389" s="4">
        <v>246005</v>
      </c>
      <c r="I2389" s="4">
        <v>120859348</v>
      </c>
      <c r="J2389" s="4">
        <v>118953846</v>
      </c>
      <c r="K2389" s="4">
        <v>118937596</v>
      </c>
    </row>
    <row r="2390" spans="1:11" x14ac:dyDescent="0.35">
      <c r="A2390" t="s">
        <v>1358</v>
      </c>
      <c r="B2390" t="s">
        <v>2127</v>
      </c>
      <c r="H2390" s="4">
        <v>19592970</v>
      </c>
      <c r="I2390" s="4">
        <v>19592970</v>
      </c>
      <c r="J2390">
        <v>0</v>
      </c>
      <c r="K2390" s="4">
        <v>0</v>
      </c>
    </row>
    <row r="2391" spans="1:11" x14ac:dyDescent="0.35">
      <c r="A2391" t="s">
        <v>1358</v>
      </c>
      <c r="B2391" t="s">
        <v>2141</v>
      </c>
      <c r="D2391" s="4">
        <v>20485522</v>
      </c>
      <c r="E2391" s="4">
        <v>2143963</v>
      </c>
      <c r="F2391" s="4">
        <v>674986</v>
      </c>
      <c r="G2391" s="4">
        <v>1606963</v>
      </c>
      <c r="H2391" s="4">
        <v>3078507</v>
      </c>
      <c r="I2391" s="4">
        <v>27989941</v>
      </c>
      <c r="J2391" s="4">
        <v>22629485</v>
      </c>
      <c r="K2391" s="4">
        <v>20485522</v>
      </c>
    </row>
    <row r="2392" spans="1:11" x14ac:dyDescent="0.35">
      <c r="A2392" t="s">
        <v>1358</v>
      </c>
      <c r="B2392" t="s">
        <v>2156</v>
      </c>
      <c r="D2392" s="4">
        <v>4010763</v>
      </c>
      <c r="E2392" s="4">
        <v>24610663</v>
      </c>
      <c r="F2392" s="4">
        <v>9000</v>
      </c>
      <c r="G2392" s="4">
        <v>293174</v>
      </c>
      <c r="H2392" s="4">
        <v>19186247</v>
      </c>
      <c r="I2392" s="4">
        <v>48109847</v>
      </c>
      <c r="J2392" s="4">
        <v>28621426</v>
      </c>
      <c r="K2392" s="4">
        <v>4010763</v>
      </c>
    </row>
    <row r="2393" spans="1:11" x14ac:dyDescent="0.35">
      <c r="A2393" t="s">
        <v>1358</v>
      </c>
      <c r="B2393" t="s">
        <v>2163</v>
      </c>
      <c r="D2393" s="4">
        <v>18355467</v>
      </c>
      <c r="E2393" s="4">
        <v>445656</v>
      </c>
      <c r="I2393" s="4">
        <v>18801124</v>
      </c>
      <c r="J2393" s="4">
        <v>18801123</v>
      </c>
      <c r="K2393" s="4">
        <v>18355467</v>
      </c>
    </row>
    <row r="2394" spans="1:11" x14ac:dyDescent="0.35">
      <c r="A2394" t="s">
        <v>1358</v>
      </c>
      <c r="B2394" t="s">
        <v>2165</v>
      </c>
      <c r="D2394" s="4">
        <v>391196</v>
      </c>
      <c r="I2394" s="4">
        <v>391196</v>
      </c>
      <c r="J2394" s="4">
        <v>391196</v>
      </c>
      <c r="K2394" s="4">
        <v>391196</v>
      </c>
    </row>
    <row r="2395" spans="1:11" x14ac:dyDescent="0.35">
      <c r="A2395" t="s">
        <v>1358</v>
      </c>
      <c r="B2395" t="s">
        <v>2169</v>
      </c>
      <c r="D2395" s="4">
        <v>788011</v>
      </c>
      <c r="E2395" s="4">
        <v>54675076</v>
      </c>
      <c r="H2395" s="4">
        <v>9600000</v>
      </c>
      <c r="I2395" s="4">
        <v>65063087</v>
      </c>
      <c r="J2395" s="4">
        <v>55463087</v>
      </c>
      <c r="K2395" s="4">
        <v>788011</v>
      </c>
    </row>
    <row r="2396" spans="1:11" x14ac:dyDescent="0.35">
      <c r="A2396" t="s">
        <v>1358</v>
      </c>
      <c r="B2396" t="s">
        <v>2170</v>
      </c>
      <c r="D2396" s="4">
        <v>271085679</v>
      </c>
      <c r="E2396" s="4">
        <v>91694577</v>
      </c>
      <c r="F2396" s="4">
        <v>12937071</v>
      </c>
      <c r="G2396" s="4">
        <v>2390137</v>
      </c>
      <c r="H2396" s="4">
        <v>52496180</v>
      </c>
      <c r="I2396" s="4">
        <v>430603644</v>
      </c>
      <c r="J2396" s="4">
        <v>362780256</v>
      </c>
      <c r="K2396" s="4">
        <v>271085679</v>
      </c>
    </row>
    <row r="2397" spans="1:11" x14ac:dyDescent="0.35">
      <c r="A2397" t="s">
        <v>1362</v>
      </c>
      <c r="B2397" t="s">
        <v>2121</v>
      </c>
      <c r="D2397" s="4">
        <v>16750866</v>
      </c>
      <c r="F2397" s="4">
        <v>8556120</v>
      </c>
      <c r="H2397" s="4">
        <v>1456768</v>
      </c>
      <c r="I2397" s="4">
        <v>26763755</v>
      </c>
      <c r="J2397" s="4">
        <v>16750866</v>
      </c>
      <c r="K2397" s="4">
        <v>16750866</v>
      </c>
    </row>
    <row r="2398" spans="1:11" x14ac:dyDescent="0.35">
      <c r="A2398" t="s">
        <v>1362</v>
      </c>
      <c r="B2398" t="s">
        <v>2125</v>
      </c>
      <c r="D2398" s="4">
        <v>21882651</v>
      </c>
      <c r="E2398" s="4">
        <v>1747701</v>
      </c>
      <c r="F2398" s="4">
        <v>967415</v>
      </c>
      <c r="G2398" s="4">
        <v>36615</v>
      </c>
      <c r="I2398" s="4">
        <v>24634383</v>
      </c>
      <c r="J2398" s="4">
        <v>23630352</v>
      </c>
      <c r="K2398" s="4">
        <v>21882651</v>
      </c>
    </row>
    <row r="2399" spans="1:11" x14ac:dyDescent="0.35">
      <c r="A2399" t="s">
        <v>1362</v>
      </c>
      <c r="B2399" t="s">
        <v>2127</v>
      </c>
      <c r="E2399" s="4">
        <v>6400000</v>
      </c>
      <c r="I2399" s="4">
        <v>6400000</v>
      </c>
      <c r="J2399">
        <v>6400000</v>
      </c>
      <c r="K2399" s="4">
        <v>0</v>
      </c>
    </row>
    <row r="2400" spans="1:11" x14ac:dyDescent="0.35">
      <c r="A2400" t="s">
        <v>1362</v>
      </c>
      <c r="B2400" t="s">
        <v>2141</v>
      </c>
      <c r="D2400" s="4">
        <v>1421671</v>
      </c>
      <c r="E2400" s="4">
        <v>189353</v>
      </c>
      <c r="F2400" s="4">
        <v>8453</v>
      </c>
      <c r="G2400" s="4">
        <v>135206</v>
      </c>
      <c r="H2400" s="4">
        <v>2367738</v>
      </c>
      <c r="I2400" s="4">
        <v>4122421</v>
      </c>
      <c r="J2400" s="4">
        <v>1611024</v>
      </c>
      <c r="K2400" s="4">
        <v>1421671</v>
      </c>
    </row>
    <row r="2401" spans="1:11" x14ac:dyDescent="0.35">
      <c r="A2401" t="s">
        <v>1362</v>
      </c>
      <c r="B2401" t="s">
        <v>2156</v>
      </c>
      <c r="D2401" s="4">
        <v>627728</v>
      </c>
      <c r="E2401" s="4">
        <v>66802</v>
      </c>
      <c r="F2401" s="4">
        <v>19519</v>
      </c>
      <c r="G2401" s="4">
        <v>1554262</v>
      </c>
      <c r="H2401" s="4">
        <v>9434206</v>
      </c>
      <c r="I2401" s="4">
        <v>11702517</v>
      </c>
      <c r="J2401" s="4">
        <v>694530</v>
      </c>
      <c r="K2401" s="4">
        <v>627728</v>
      </c>
    </row>
    <row r="2402" spans="1:11" x14ac:dyDescent="0.35">
      <c r="A2402" t="s">
        <v>1362</v>
      </c>
      <c r="B2402" t="s">
        <v>2163</v>
      </c>
      <c r="D2402" s="4">
        <v>4986122</v>
      </c>
      <c r="F2402" s="4">
        <v>328795</v>
      </c>
      <c r="I2402" s="4">
        <v>5314917</v>
      </c>
      <c r="J2402" s="4">
        <v>4986122</v>
      </c>
      <c r="K2402" s="4">
        <v>4986122</v>
      </c>
    </row>
    <row r="2403" spans="1:11" x14ac:dyDescent="0.35">
      <c r="A2403" t="s">
        <v>1362</v>
      </c>
      <c r="B2403" t="s">
        <v>2165</v>
      </c>
      <c r="H2403" s="4">
        <v>164962</v>
      </c>
      <c r="I2403" s="4">
        <v>164962</v>
      </c>
      <c r="J2403">
        <v>0</v>
      </c>
      <c r="K2403" s="4">
        <v>0</v>
      </c>
    </row>
    <row r="2404" spans="1:11" x14ac:dyDescent="0.35">
      <c r="A2404" t="s">
        <v>1362</v>
      </c>
      <c r="B2404" t="s">
        <v>2169</v>
      </c>
      <c r="D2404" s="4">
        <v>30409</v>
      </c>
      <c r="G2404" s="4">
        <v>1695000</v>
      </c>
      <c r="H2404" s="4">
        <v>576000</v>
      </c>
      <c r="I2404" s="4">
        <v>2301409</v>
      </c>
      <c r="J2404" s="4">
        <v>30409</v>
      </c>
      <c r="K2404" s="4">
        <v>30409</v>
      </c>
    </row>
    <row r="2405" spans="1:11" x14ac:dyDescent="0.35">
      <c r="A2405" t="s">
        <v>1362</v>
      </c>
      <c r="B2405" t="s">
        <v>2170</v>
      </c>
      <c r="D2405" s="4">
        <v>45699447</v>
      </c>
      <c r="E2405" s="4">
        <v>8403856</v>
      </c>
      <c r="F2405" s="4">
        <v>9880303</v>
      </c>
      <c r="G2405" s="4">
        <v>3421084</v>
      </c>
      <c r="H2405" s="4">
        <v>13999674</v>
      </c>
      <c r="I2405" s="4">
        <v>81404363</v>
      </c>
      <c r="J2405" s="4">
        <v>54103303</v>
      </c>
      <c r="K2405" s="4">
        <v>45699447</v>
      </c>
    </row>
    <row r="2406" spans="1:11" x14ac:dyDescent="0.35">
      <c r="A2406" t="s">
        <v>1367</v>
      </c>
      <c r="B2406" t="s">
        <v>2121</v>
      </c>
      <c r="D2406" s="4">
        <v>59907330</v>
      </c>
      <c r="E2406" s="4">
        <v>5212951</v>
      </c>
      <c r="F2406" s="4">
        <v>25737781</v>
      </c>
      <c r="G2406" s="4">
        <v>1049550</v>
      </c>
      <c r="H2406" s="4">
        <v>3686533</v>
      </c>
      <c r="I2406" s="4">
        <v>95594144</v>
      </c>
      <c r="J2406" s="4">
        <v>65120281</v>
      </c>
      <c r="K2406" s="4">
        <v>59907330</v>
      </c>
    </row>
    <row r="2407" spans="1:11" x14ac:dyDescent="0.35">
      <c r="A2407" t="s">
        <v>1367</v>
      </c>
      <c r="B2407" t="s">
        <v>2125</v>
      </c>
      <c r="D2407" s="4">
        <v>59054472</v>
      </c>
      <c r="E2407" s="4">
        <v>1405262</v>
      </c>
      <c r="F2407" s="4">
        <v>697838</v>
      </c>
      <c r="G2407" s="4">
        <v>1373324</v>
      </c>
      <c r="H2407" s="4">
        <v>453988</v>
      </c>
      <c r="I2407" s="4">
        <v>62984884</v>
      </c>
      <c r="J2407" s="4">
        <v>60459734</v>
      </c>
      <c r="K2407" s="4">
        <v>59054472</v>
      </c>
    </row>
    <row r="2408" spans="1:11" x14ac:dyDescent="0.35">
      <c r="A2408" t="s">
        <v>1367</v>
      </c>
      <c r="B2408" t="s">
        <v>2127</v>
      </c>
      <c r="D2408" s="4">
        <v>12800000</v>
      </c>
      <c r="I2408" s="4">
        <v>12800000</v>
      </c>
      <c r="J2408" s="4">
        <v>12800000</v>
      </c>
      <c r="K2408" s="4">
        <v>12800000</v>
      </c>
    </row>
    <row r="2409" spans="1:11" x14ac:dyDescent="0.35">
      <c r="A2409" t="s">
        <v>1367</v>
      </c>
      <c r="B2409" t="s">
        <v>2141</v>
      </c>
      <c r="D2409" s="4">
        <v>2704102</v>
      </c>
      <c r="E2409" s="4">
        <v>1656</v>
      </c>
      <c r="F2409" s="4">
        <v>2091347</v>
      </c>
      <c r="G2409" s="4">
        <v>5989745</v>
      </c>
      <c r="H2409" s="4">
        <v>225802</v>
      </c>
      <c r="I2409" s="4">
        <v>11012653</v>
      </c>
      <c r="J2409" s="4">
        <v>2705758</v>
      </c>
      <c r="K2409" s="4">
        <v>2704102</v>
      </c>
    </row>
    <row r="2410" spans="1:11" x14ac:dyDescent="0.35">
      <c r="A2410" t="s">
        <v>1367</v>
      </c>
      <c r="B2410" t="s">
        <v>2156</v>
      </c>
      <c r="D2410" s="4">
        <v>9948674</v>
      </c>
      <c r="E2410" s="4">
        <v>10482568</v>
      </c>
      <c r="F2410" s="4">
        <v>183177</v>
      </c>
      <c r="G2410" s="4">
        <v>173345</v>
      </c>
      <c r="H2410" s="4">
        <v>11150575</v>
      </c>
      <c r="I2410" s="4">
        <v>31938339</v>
      </c>
      <c r="J2410" s="4">
        <v>20431242</v>
      </c>
      <c r="K2410" s="4">
        <v>9948674</v>
      </c>
    </row>
    <row r="2411" spans="1:11" x14ac:dyDescent="0.35">
      <c r="A2411" t="s">
        <v>1367</v>
      </c>
      <c r="B2411" t="s">
        <v>2163</v>
      </c>
      <c r="D2411" s="4">
        <v>10374726</v>
      </c>
      <c r="F2411" s="4">
        <v>432452</v>
      </c>
      <c r="I2411" s="4">
        <v>10807178</v>
      </c>
      <c r="J2411" s="4">
        <v>10374726</v>
      </c>
      <c r="K2411" s="4">
        <v>10374726</v>
      </c>
    </row>
    <row r="2412" spans="1:11" x14ac:dyDescent="0.35">
      <c r="A2412" t="s">
        <v>1367</v>
      </c>
      <c r="B2412" t="s">
        <v>2165</v>
      </c>
      <c r="D2412" s="4">
        <v>150822</v>
      </c>
      <c r="I2412" s="4">
        <v>150822</v>
      </c>
      <c r="J2412" s="4">
        <v>150822</v>
      </c>
      <c r="K2412" s="4">
        <v>150822</v>
      </c>
    </row>
    <row r="2413" spans="1:11" x14ac:dyDescent="0.35">
      <c r="A2413" t="s">
        <v>1367</v>
      </c>
      <c r="B2413" t="s">
        <v>2169</v>
      </c>
      <c r="E2413" s="4">
        <v>5395000</v>
      </c>
      <c r="H2413" s="4">
        <v>1728000</v>
      </c>
      <c r="I2413" s="4">
        <v>7123000</v>
      </c>
      <c r="J2413">
        <v>5395000</v>
      </c>
      <c r="K2413" s="4">
        <v>0</v>
      </c>
    </row>
    <row r="2414" spans="1:11" x14ac:dyDescent="0.35">
      <c r="A2414" t="s">
        <v>1367</v>
      </c>
      <c r="B2414" t="s">
        <v>2170</v>
      </c>
      <c r="D2414" s="4">
        <v>154940128</v>
      </c>
      <c r="E2414" s="4">
        <v>22497437</v>
      </c>
      <c r="F2414" s="4">
        <v>29142595</v>
      </c>
      <c r="G2414" s="4">
        <v>8585964</v>
      </c>
      <c r="H2414" s="4">
        <v>17244897</v>
      </c>
      <c r="I2414" s="4">
        <v>232411021</v>
      </c>
      <c r="J2414" s="4">
        <v>177437565</v>
      </c>
      <c r="K2414" s="4">
        <v>154940128</v>
      </c>
    </row>
    <row r="2415" spans="1:11" x14ac:dyDescent="0.35">
      <c r="A2415" t="s">
        <v>1370</v>
      </c>
      <c r="B2415" t="s">
        <v>2121</v>
      </c>
      <c r="D2415" s="4">
        <v>31431615</v>
      </c>
      <c r="E2415" s="4">
        <v>165012</v>
      </c>
      <c r="F2415" s="4">
        <v>15213614</v>
      </c>
      <c r="G2415" s="4">
        <v>40950</v>
      </c>
      <c r="H2415" s="4">
        <v>77888</v>
      </c>
      <c r="I2415" s="4">
        <v>46929079</v>
      </c>
      <c r="J2415" s="4">
        <v>31596627</v>
      </c>
      <c r="K2415" s="4">
        <v>31431615</v>
      </c>
    </row>
    <row r="2416" spans="1:11" x14ac:dyDescent="0.35">
      <c r="A2416" t="s">
        <v>1370</v>
      </c>
      <c r="B2416" t="s">
        <v>2125</v>
      </c>
      <c r="D2416" s="4">
        <v>24960850</v>
      </c>
      <c r="E2416" s="4">
        <v>1774784</v>
      </c>
      <c r="F2416" s="4">
        <v>957013</v>
      </c>
      <c r="G2416" s="4">
        <v>308775</v>
      </c>
      <c r="H2416" s="4">
        <v>14866142</v>
      </c>
      <c r="I2416" s="4">
        <v>42867564</v>
      </c>
      <c r="J2416" s="4">
        <v>26735634</v>
      </c>
      <c r="K2416" s="4">
        <v>24960850</v>
      </c>
    </row>
    <row r="2417" spans="1:11" x14ac:dyDescent="0.35">
      <c r="A2417" t="s">
        <v>1370</v>
      </c>
      <c r="B2417" t="s">
        <v>2127</v>
      </c>
      <c r="E2417" s="4">
        <v>11200000</v>
      </c>
      <c r="I2417" s="4">
        <v>11200000</v>
      </c>
      <c r="J2417">
        <v>11200000</v>
      </c>
      <c r="K2417" s="4">
        <v>0</v>
      </c>
    </row>
    <row r="2418" spans="1:11" x14ac:dyDescent="0.35">
      <c r="A2418" t="s">
        <v>1370</v>
      </c>
      <c r="B2418" t="s">
        <v>2141</v>
      </c>
      <c r="D2418" s="4">
        <v>5818673</v>
      </c>
      <c r="E2418" s="4">
        <v>23743</v>
      </c>
      <c r="F2418" s="4">
        <v>851752</v>
      </c>
      <c r="G2418" s="4">
        <v>523896</v>
      </c>
      <c r="H2418" s="4">
        <v>1670527</v>
      </c>
      <c r="I2418" s="4">
        <v>8888592</v>
      </c>
      <c r="J2418" s="4">
        <v>5842416</v>
      </c>
      <c r="K2418" s="4">
        <v>5818673</v>
      </c>
    </row>
    <row r="2419" spans="1:11" x14ac:dyDescent="0.35">
      <c r="A2419" t="s">
        <v>1370</v>
      </c>
      <c r="B2419" t="s">
        <v>2156</v>
      </c>
      <c r="D2419" s="4">
        <v>711847</v>
      </c>
      <c r="E2419" s="4">
        <v>9830179</v>
      </c>
      <c r="F2419" s="4">
        <v>379732</v>
      </c>
      <c r="G2419" s="4">
        <v>3089628</v>
      </c>
      <c r="H2419" s="4">
        <v>794943</v>
      </c>
      <c r="I2419" s="4">
        <v>14806329</v>
      </c>
      <c r="J2419" s="4">
        <v>10542026</v>
      </c>
      <c r="K2419" s="4">
        <v>711847</v>
      </c>
    </row>
    <row r="2420" spans="1:11" x14ac:dyDescent="0.35">
      <c r="A2420" t="s">
        <v>1370</v>
      </c>
      <c r="B2420" t="s">
        <v>2163</v>
      </c>
      <c r="D2420" s="4">
        <v>8473743</v>
      </c>
      <c r="E2420" s="4">
        <v>143325</v>
      </c>
      <c r="I2420" s="4">
        <v>8617068</v>
      </c>
      <c r="J2420" s="4">
        <v>8617068</v>
      </c>
      <c r="K2420" s="4">
        <v>8473743</v>
      </c>
    </row>
    <row r="2421" spans="1:11" x14ac:dyDescent="0.35">
      <c r="A2421" t="s">
        <v>1370</v>
      </c>
      <c r="B2421" t="s">
        <v>2165</v>
      </c>
      <c r="D2421" s="4">
        <v>131970</v>
      </c>
      <c r="I2421" s="4">
        <v>131970</v>
      </c>
      <c r="J2421" s="4">
        <v>131970</v>
      </c>
      <c r="K2421" s="4">
        <v>131970</v>
      </c>
    </row>
    <row r="2422" spans="1:11" x14ac:dyDescent="0.35">
      <c r="A2422" t="s">
        <v>1370</v>
      </c>
      <c r="B2422" t="s">
        <v>2169</v>
      </c>
      <c r="E2422" s="4">
        <v>8850000</v>
      </c>
      <c r="G2422" s="4">
        <v>1248000</v>
      </c>
      <c r="I2422" s="4">
        <v>10098000</v>
      </c>
      <c r="J2422">
        <v>8850000</v>
      </c>
      <c r="K2422" s="4">
        <v>0</v>
      </c>
    </row>
    <row r="2423" spans="1:11" x14ac:dyDescent="0.35">
      <c r="A2423" t="s">
        <v>1370</v>
      </c>
      <c r="B2423" t="s">
        <v>2170</v>
      </c>
      <c r="D2423" s="4">
        <v>71528699</v>
      </c>
      <c r="E2423" s="4">
        <v>31987042</v>
      </c>
      <c r="F2423" s="4">
        <v>17402111</v>
      </c>
      <c r="G2423" s="4">
        <v>5211248</v>
      </c>
      <c r="H2423" s="4">
        <v>17409500</v>
      </c>
      <c r="I2423" s="4">
        <v>143538601</v>
      </c>
      <c r="J2423" s="4">
        <v>103515741</v>
      </c>
      <c r="K2423" s="4">
        <v>71528699</v>
      </c>
    </row>
    <row r="2424" spans="1:11" x14ac:dyDescent="0.35">
      <c r="A2424" t="s">
        <v>1376</v>
      </c>
      <c r="B2424" t="s">
        <v>2121</v>
      </c>
      <c r="D2424" s="4">
        <v>66822401</v>
      </c>
      <c r="E2424" s="4">
        <v>7496753</v>
      </c>
      <c r="F2424" s="4">
        <v>29863522</v>
      </c>
      <c r="H2424" s="4">
        <v>578874</v>
      </c>
      <c r="I2424" s="4">
        <v>104761550</v>
      </c>
      <c r="J2424" s="4">
        <v>74319154</v>
      </c>
      <c r="K2424" s="4">
        <v>66822401</v>
      </c>
    </row>
    <row r="2425" spans="1:11" x14ac:dyDescent="0.35">
      <c r="A2425" t="s">
        <v>1376</v>
      </c>
      <c r="B2425" t="s">
        <v>2125</v>
      </c>
      <c r="D2425" s="4">
        <v>67328913</v>
      </c>
      <c r="E2425" s="4">
        <v>56179</v>
      </c>
      <c r="F2425" s="4">
        <v>1640366</v>
      </c>
      <c r="G2425" s="4">
        <v>388000</v>
      </c>
      <c r="H2425" s="4">
        <v>3878481</v>
      </c>
      <c r="I2425" s="4">
        <v>73291939</v>
      </c>
      <c r="J2425" s="4">
        <v>67385092</v>
      </c>
      <c r="K2425" s="4">
        <v>67328913</v>
      </c>
    </row>
    <row r="2426" spans="1:11" x14ac:dyDescent="0.35">
      <c r="A2426" t="s">
        <v>1376</v>
      </c>
      <c r="B2426" t="s">
        <v>2127</v>
      </c>
      <c r="D2426" s="4">
        <v>6040</v>
      </c>
      <c r="E2426" s="4">
        <v>19200000</v>
      </c>
      <c r="I2426" s="4">
        <v>19206040</v>
      </c>
      <c r="J2426" s="4">
        <v>19206040</v>
      </c>
      <c r="K2426" s="4">
        <v>6040</v>
      </c>
    </row>
    <row r="2427" spans="1:11" x14ac:dyDescent="0.35">
      <c r="A2427" t="s">
        <v>1376</v>
      </c>
      <c r="B2427" t="s">
        <v>2141</v>
      </c>
      <c r="D2427" s="4">
        <v>7666906</v>
      </c>
      <c r="E2427" s="4">
        <v>125531</v>
      </c>
      <c r="F2427" s="4">
        <v>504633</v>
      </c>
      <c r="H2427" s="4">
        <v>1795270</v>
      </c>
      <c r="I2427" s="4">
        <v>10092341</v>
      </c>
      <c r="J2427" s="4">
        <v>7792437</v>
      </c>
      <c r="K2427" s="4">
        <v>7666906</v>
      </c>
    </row>
    <row r="2428" spans="1:11" x14ac:dyDescent="0.35">
      <c r="A2428" t="s">
        <v>1376</v>
      </c>
      <c r="B2428" t="s">
        <v>2156</v>
      </c>
      <c r="D2428" s="4">
        <v>1205498</v>
      </c>
      <c r="E2428" s="4">
        <v>7202139</v>
      </c>
      <c r="F2428" s="4">
        <v>10558000</v>
      </c>
      <c r="G2428" s="4">
        <v>212494</v>
      </c>
      <c r="H2428" s="4">
        <v>19580098</v>
      </c>
      <c r="I2428" s="4">
        <v>38758230</v>
      </c>
      <c r="J2428" s="4">
        <v>8407637</v>
      </c>
      <c r="K2428" s="4">
        <v>1205498</v>
      </c>
    </row>
    <row r="2429" spans="1:11" x14ac:dyDescent="0.35">
      <c r="A2429" t="s">
        <v>1376</v>
      </c>
      <c r="B2429" t="s">
        <v>2163</v>
      </c>
      <c r="D2429" s="4">
        <v>1498457</v>
      </c>
      <c r="E2429" s="4">
        <v>5914565</v>
      </c>
      <c r="F2429" s="4">
        <v>332867</v>
      </c>
      <c r="I2429" s="4">
        <v>7745888</v>
      </c>
      <c r="J2429" s="4">
        <v>7413022</v>
      </c>
      <c r="K2429" s="4">
        <v>1498457</v>
      </c>
    </row>
    <row r="2430" spans="1:11" x14ac:dyDescent="0.35">
      <c r="A2430" t="s">
        <v>1376</v>
      </c>
      <c r="B2430" t="s">
        <v>2165</v>
      </c>
      <c r="H2430" s="4">
        <v>419475</v>
      </c>
      <c r="I2430" s="4">
        <v>419475</v>
      </c>
      <c r="J2430">
        <v>0</v>
      </c>
      <c r="K2430" s="4">
        <v>0</v>
      </c>
    </row>
    <row r="2431" spans="1:11" x14ac:dyDescent="0.35">
      <c r="A2431" t="s">
        <v>1376</v>
      </c>
      <c r="B2431" t="s">
        <v>2169</v>
      </c>
      <c r="E2431" s="4">
        <v>13275000</v>
      </c>
      <c r="H2431" s="4">
        <v>1920000</v>
      </c>
      <c r="I2431" s="4">
        <v>15195000</v>
      </c>
      <c r="J2431">
        <v>13275000</v>
      </c>
      <c r="K2431" s="4">
        <v>0</v>
      </c>
    </row>
    <row r="2432" spans="1:11" x14ac:dyDescent="0.35">
      <c r="A2432" t="s">
        <v>1376</v>
      </c>
      <c r="B2432" t="s">
        <v>2170</v>
      </c>
      <c r="D2432" s="4">
        <v>144528214</v>
      </c>
      <c r="E2432" s="4">
        <v>53270167</v>
      </c>
      <c r="F2432" s="4">
        <v>42899388</v>
      </c>
      <c r="G2432" s="4">
        <v>600494</v>
      </c>
      <c r="H2432" s="4">
        <v>28172198</v>
      </c>
      <c r="I2432" s="4">
        <v>269470462</v>
      </c>
      <c r="J2432" s="4">
        <v>197798381</v>
      </c>
      <c r="K2432" s="4">
        <v>144528214</v>
      </c>
    </row>
    <row r="2433" spans="1:11" x14ac:dyDescent="0.35">
      <c r="A2433" t="s">
        <v>1378</v>
      </c>
      <c r="B2433" t="s">
        <v>2121</v>
      </c>
      <c r="D2433" s="4">
        <v>10653715</v>
      </c>
      <c r="F2433" s="4">
        <v>7442740</v>
      </c>
      <c r="H2433" s="4">
        <v>129150</v>
      </c>
      <c r="I2433" s="4">
        <v>18225605</v>
      </c>
      <c r="J2433" s="4">
        <v>10653715</v>
      </c>
      <c r="K2433" s="4">
        <v>10653715</v>
      </c>
    </row>
    <row r="2434" spans="1:11" x14ac:dyDescent="0.35">
      <c r="A2434" t="s">
        <v>1378</v>
      </c>
      <c r="B2434" t="s">
        <v>2125</v>
      </c>
      <c r="D2434" s="4">
        <v>8479420</v>
      </c>
      <c r="F2434" s="4">
        <v>1741468</v>
      </c>
      <c r="I2434" s="4">
        <v>10220888</v>
      </c>
      <c r="J2434" s="4">
        <v>8479420</v>
      </c>
      <c r="K2434" s="4">
        <v>8479420</v>
      </c>
    </row>
    <row r="2435" spans="1:11" x14ac:dyDescent="0.35">
      <c r="A2435" t="s">
        <v>1378</v>
      </c>
      <c r="B2435" t="s">
        <v>2127</v>
      </c>
      <c r="D2435" s="4">
        <v>6040</v>
      </c>
      <c r="F2435" s="4">
        <v>1600000</v>
      </c>
      <c r="I2435" s="4">
        <v>1606040</v>
      </c>
      <c r="J2435" s="4">
        <v>6040</v>
      </c>
      <c r="K2435" s="4">
        <v>6040</v>
      </c>
    </row>
    <row r="2436" spans="1:11" x14ac:dyDescent="0.35">
      <c r="A2436" t="s">
        <v>1378</v>
      </c>
      <c r="B2436" t="s">
        <v>2141</v>
      </c>
      <c r="D2436" s="4">
        <v>665155</v>
      </c>
      <c r="E2436" s="4">
        <v>115490</v>
      </c>
      <c r="F2436" s="4">
        <v>1310649</v>
      </c>
      <c r="G2436" s="4">
        <v>292600</v>
      </c>
      <c r="H2436" s="4">
        <v>112228</v>
      </c>
      <c r="I2436" s="4">
        <v>2496122</v>
      </c>
      <c r="J2436" s="4">
        <v>780645</v>
      </c>
      <c r="K2436" s="4">
        <v>665155</v>
      </c>
    </row>
    <row r="2437" spans="1:11" x14ac:dyDescent="0.35">
      <c r="A2437" t="s">
        <v>1378</v>
      </c>
      <c r="B2437" t="s">
        <v>2156</v>
      </c>
      <c r="D2437" s="4">
        <v>202381</v>
      </c>
      <c r="E2437" s="4">
        <v>9000</v>
      </c>
      <c r="F2437" s="4">
        <v>5130977</v>
      </c>
      <c r="G2437" s="4">
        <v>142818</v>
      </c>
      <c r="H2437" s="4">
        <v>5138870</v>
      </c>
      <c r="I2437" s="4">
        <v>10624045</v>
      </c>
      <c r="J2437" s="4">
        <v>211381</v>
      </c>
      <c r="K2437" s="4">
        <v>202381</v>
      </c>
    </row>
    <row r="2438" spans="1:11" x14ac:dyDescent="0.35">
      <c r="A2438" t="s">
        <v>1378</v>
      </c>
      <c r="B2438" t="s">
        <v>2163</v>
      </c>
      <c r="D2438" s="4">
        <v>1830456</v>
      </c>
      <c r="I2438" s="4">
        <v>1830456</v>
      </c>
      <c r="J2438" s="4">
        <v>1830456</v>
      </c>
      <c r="K2438" s="4">
        <v>1830456</v>
      </c>
    </row>
    <row r="2439" spans="1:11" x14ac:dyDescent="0.35">
      <c r="A2439" t="s">
        <v>1378</v>
      </c>
      <c r="B2439" t="s">
        <v>2165</v>
      </c>
      <c r="H2439" s="4">
        <v>117830</v>
      </c>
      <c r="I2439" s="4">
        <v>117830</v>
      </c>
      <c r="J2439">
        <v>0</v>
      </c>
      <c r="K2439" s="4">
        <v>0</v>
      </c>
    </row>
    <row r="2440" spans="1:11" x14ac:dyDescent="0.35">
      <c r="A2440" t="s">
        <v>1378</v>
      </c>
      <c r="B2440" t="s">
        <v>2169</v>
      </c>
      <c r="H2440" s="4">
        <v>570000</v>
      </c>
      <c r="I2440" s="4">
        <v>570000</v>
      </c>
      <c r="J2440">
        <v>0</v>
      </c>
      <c r="K2440" s="4">
        <v>0</v>
      </c>
    </row>
    <row r="2441" spans="1:11" x14ac:dyDescent="0.35">
      <c r="A2441" t="s">
        <v>1378</v>
      </c>
      <c r="B2441" t="s">
        <v>2170</v>
      </c>
      <c r="D2441" s="4">
        <v>21837167</v>
      </c>
      <c r="E2441" s="4">
        <v>124490</v>
      </c>
      <c r="F2441" s="4">
        <v>17225834</v>
      </c>
      <c r="G2441" s="4">
        <v>435418</v>
      </c>
      <c r="H2441" s="4">
        <v>6068078</v>
      </c>
      <c r="I2441" s="4">
        <v>45690987</v>
      </c>
      <c r="J2441" s="4">
        <v>21961657</v>
      </c>
      <c r="K2441" s="4">
        <v>21837167</v>
      </c>
    </row>
    <row r="2442" spans="1:11" x14ac:dyDescent="0.35">
      <c r="A2442" t="s">
        <v>1965</v>
      </c>
      <c r="B2442" t="s">
        <v>2121</v>
      </c>
      <c r="D2442" s="4">
        <v>20062801</v>
      </c>
      <c r="E2442" s="4">
        <v>24944</v>
      </c>
      <c r="F2442" s="4">
        <v>9842000</v>
      </c>
      <c r="H2442" s="4">
        <v>418787</v>
      </c>
      <c r="I2442" s="4">
        <v>30348532</v>
      </c>
      <c r="J2442" s="4">
        <v>20087745</v>
      </c>
      <c r="K2442" s="4">
        <v>20062801</v>
      </c>
    </row>
    <row r="2443" spans="1:11" x14ac:dyDescent="0.35">
      <c r="A2443" t="s">
        <v>1965</v>
      </c>
      <c r="B2443" t="s">
        <v>2125</v>
      </c>
      <c r="D2443" s="4">
        <v>20170760</v>
      </c>
      <c r="E2443" s="4">
        <v>4186</v>
      </c>
      <c r="F2443" s="4">
        <v>675676</v>
      </c>
      <c r="I2443" s="4">
        <v>20850622</v>
      </c>
      <c r="J2443" s="4">
        <v>20174946</v>
      </c>
      <c r="K2443" s="4">
        <v>20170760</v>
      </c>
    </row>
    <row r="2444" spans="1:11" x14ac:dyDescent="0.35">
      <c r="A2444" t="s">
        <v>1965</v>
      </c>
      <c r="B2444" t="s">
        <v>2127</v>
      </c>
      <c r="G2444" s="4">
        <v>3200000</v>
      </c>
      <c r="I2444" s="4">
        <v>3200000</v>
      </c>
      <c r="J2444">
        <v>0</v>
      </c>
      <c r="K2444" s="4">
        <v>0</v>
      </c>
    </row>
    <row r="2445" spans="1:11" x14ac:dyDescent="0.35">
      <c r="A2445" t="s">
        <v>1965</v>
      </c>
      <c r="B2445" t="s">
        <v>2141</v>
      </c>
      <c r="D2445" s="4">
        <v>2212599</v>
      </c>
      <c r="E2445" s="4">
        <v>111049</v>
      </c>
      <c r="F2445" s="4">
        <v>194551</v>
      </c>
      <c r="H2445" s="4">
        <v>233703</v>
      </c>
      <c r="I2445" s="4">
        <v>2751902</v>
      </c>
      <c r="J2445" s="4">
        <v>2212599</v>
      </c>
      <c r="K2445" s="4">
        <v>2323648</v>
      </c>
    </row>
    <row r="2446" spans="1:11" x14ac:dyDescent="0.35">
      <c r="A2446" t="s">
        <v>1965</v>
      </c>
      <c r="B2446" t="s">
        <v>2156</v>
      </c>
      <c r="D2446" s="4">
        <v>126534</v>
      </c>
      <c r="E2446" s="4">
        <v>12415</v>
      </c>
      <c r="F2446" s="4">
        <v>4330000</v>
      </c>
      <c r="G2446" s="4">
        <v>55378</v>
      </c>
      <c r="H2446" s="4">
        <v>5246662</v>
      </c>
      <c r="I2446" s="4">
        <v>9770989</v>
      </c>
      <c r="J2446" s="4">
        <v>126534</v>
      </c>
      <c r="K2446" s="4">
        <v>138949</v>
      </c>
    </row>
    <row r="2447" spans="1:11" x14ac:dyDescent="0.35">
      <c r="A2447" t="s">
        <v>1965</v>
      </c>
      <c r="B2447" t="s">
        <v>2163</v>
      </c>
      <c r="D2447" s="4">
        <v>5225238</v>
      </c>
      <c r="F2447" s="4">
        <v>165058</v>
      </c>
      <c r="I2447" s="4">
        <v>5390296</v>
      </c>
      <c r="J2447" s="4">
        <v>5225238</v>
      </c>
      <c r="K2447" s="4">
        <v>5225238</v>
      </c>
    </row>
    <row r="2448" spans="1:11" x14ac:dyDescent="0.35">
      <c r="A2448" t="s">
        <v>1965</v>
      </c>
      <c r="B2448" t="s">
        <v>2165</v>
      </c>
      <c r="D2448" s="4">
        <v>141396</v>
      </c>
      <c r="I2448" s="4">
        <v>141396</v>
      </c>
      <c r="J2448" s="4">
        <v>141396</v>
      </c>
      <c r="K2448" s="4">
        <v>141396</v>
      </c>
    </row>
    <row r="2449" spans="1:11" x14ac:dyDescent="0.35">
      <c r="A2449" t="s">
        <v>1965</v>
      </c>
      <c r="B2449" t="s">
        <v>2169</v>
      </c>
      <c r="F2449" s="4">
        <v>250000</v>
      </c>
      <c r="H2449" s="4">
        <v>750000</v>
      </c>
      <c r="I2449" s="4">
        <v>1000000</v>
      </c>
      <c r="J2449" s="4">
        <v>0</v>
      </c>
      <c r="K2449" s="4">
        <v>0</v>
      </c>
    </row>
    <row r="2450" spans="1:11" x14ac:dyDescent="0.35">
      <c r="A2450" t="s">
        <v>1965</v>
      </c>
      <c r="B2450" t="s">
        <v>2170</v>
      </c>
      <c r="D2450" s="4">
        <v>47939328</v>
      </c>
      <c r="E2450" s="4">
        <v>152594</v>
      </c>
      <c r="F2450" s="4">
        <v>15457285</v>
      </c>
      <c r="G2450" s="4">
        <v>3255378</v>
      </c>
      <c r="H2450" s="4">
        <v>6649152</v>
      </c>
      <c r="I2450" s="4">
        <v>73453736</v>
      </c>
      <c r="J2450" s="4">
        <v>47939328</v>
      </c>
      <c r="K2450" s="4">
        <v>48091922</v>
      </c>
    </row>
    <row r="2451" spans="1:11" x14ac:dyDescent="0.35">
      <c r="A2451" t="s">
        <v>1381</v>
      </c>
      <c r="B2451" t="s">
        <v>2121</v>
      </c>
      <c r="D2451" s="4">
        <v>17604084</v>
      </c>
      <c r="E2451" s="4">
        <v>217559</v>
      </c>
      <c r="F2451" s="4">
        <v>7155400</v>
      </c>
      <c r="G2451" s="4">
        <v>4187</v>
      </c>
      <c r="H2451" s="4">
        <v>139050</v>
      </c>
      <c r="I2451" s="4">
        <v>25120280</v>
      </c>
      <c r="J2451" s="4">
        <v>17604084</v>
      </c>
      <c r="K2451" s="4">
        <v>17604084</v>
      </c>
    </row>
    <row r="2452" spans="1:11" x14ac:dyDescent="0.35">
      <c r="A2452" t="s">
        <v>1381</v>
      </c>
      <c r="B2452" t="s">
        <v>2125</v>
      </c>
      <c r="D2452" s="4">
        <v>12643608</v>
      </c>
      <c r="E2452" s="4">
        <v>803507</v>
      </c>
      <c r="F2452" s="4">
        <v>833143</v>
      </c>
      <c r="I2452" s="4">
        <v>14280258</v>
      </c>
      <c r="J2452" s="4">
        <v>12643608</v>
      </c>
      <c r="K2452" s="4">
        <v>12643608</v>
      </c>
    </row>
    <row r="2453" spans="1:11" x14ac:dyDescent="0.35">
      <c r="A2453" t="s">
        <v>1381</v>
      </c>
      <c r="B2453" t="s">
        <v>2127</v>
      </c>
      <c r="E2453" s="4">
        <v>3200000</v>
      </c>
      <c r="I2453" s="4">
        <v>3200000</v>
      </c>
      <c r="J2453" s="4">
        <v>0</v>
      </c>
      <c r="K2453" s="4">
        <v>0</v>
      </c>
    </row>
    <row r="2454" spans="1:11" x14ac:dyDescent="0.35">
      <c r="A2454" t="s">
        <v>1381</v>
      </c>
      <c r="B2454" t="s">
        <v>2141</v>
      </c>
      <c r="D2454" s="4">
        <v>1345815</v>
      </c>
      <c r="F2454" s="4">
        <v>29430</v>
      </c>
      <c r="G2454" s="4">
        <v>790475</v>
      </c>
      <c r="H2454" s="4">
        <v>449513</v>
      </c>
      <c r="I2454" s="4">
        <v>2615233</v>
      </c>
      <c r="J2454" s="4">
        <v>1345815</v>
      </c>
      <c r="K2454" s="4">
        <v>1345815</v>
      </c>
    </row>
    <row r="2455" spans="1:11" x14ac:dyDescent="0.35">
      <c r="A2455" t="s">
        <v>1381</v>
      </c>
      <c r="B2455" t="s">
        <v>2156</v>
      </c>
      <c r="D2455" s="4">
        <v>4317455</v>
      </c>
      <c r="E2455" s="4">
        <v>66547</v>
      </c>
      <c r="F2455" s="4">
        <v>78531</v>
      </c>
      <c r="G2455" s="4">
        <v>106788</v>
      </c>
      <c r="H2455" s="4">
        <v>5078950</v>
      </c>
      <c r="I2455" s="4">
        <v>9648271</v>
      </c>
      <c r="J2455" s="4">
        <v>4317455</v>
      </c>
      <c r="K2455" s="4">
        <v>4317455</v>
      </c>
    </row>
    <row r="2456" spans="1:11" x14ac:dyDescent="0.35">
      <c r="A2456" t="s">
        <v>1381</v>
      </c>
      <c r="B2456" t="s">
        <v>2163</v>
      </c>
      <c r="D2456" s="4">
        <v>1013821</v>
      </c>
      <c r="E2456" s="4">
        <v>73726</v>
      </c>
      <c r="I2456" s="4">
        <v>1087546</v>
      </c>
      <c r="J2456" s="4">
        <v>1013821</v>
      </c>
      <c r="K2456" s="4">
        <v>1013821</v>
      </c>
    </row>
    <row r="2457" spans="1:11" x14ac:dyDescent="0.35">
      <c r="A2457" t="s">
        <v>1381</v>
      </c>
      <c r="B2457" t="s">
        <v>2165</v>
      </c>
      <c r="G2457" s="4">
        <v>4713</v>
      </c>
      <c r="I2457" s="4">
        <v>4713</v>
      </c>
      <c r="J2457" s="4">
        <v>0</v>
      </c>
      <c r="K2457" s="4">
        <v>0</v>
      </c>
    </row>
    <row r="2458" spans="1:11" x14ac:dyDescent="0.35">
      <c r="A2458" t="s">
        <v>1381</v>
      </c>
      <c r="B2458" t="s">
        <v>2169</v>
      </c>
      <c r="H2458" s="4">
        <v>679500</v>
      </c>
      <c r="I2458" s="4">
        <v>679500</v>
      </c>
      <c r="J2458" s="4">
        <v>0</v>
      </c>
      <c r="K2458" s="4">
        <v>0</v>
      </c>
    </row>
    <row r="2459" spans="1:11" x14ac:dyDescent="0.35">
      <c r="A2459" t="s">
        <v>1381</v>
      </c>
      <c r="B2459" t="s">
        <v>2170</v>
      </c>
      <c r="D2459" s="4">
        <v>36924782</v>
      </c>
      <c r="E2459" s="4">
        <v>4361339</v>
      </c>
      <c r="F2459" s="4">
        <v>8096504</v>
      </c>
      <c r="G2459" s="4">
        <v>906163</v>
      </c>
      <c r="H2459" s="4">
        <v>6347013</v>
      </c>
      <c r="I2459" s="4">
        <v>56635801</v>
      </c>
      <c r="J2459" s="4">
        <v>36924782</v>
      </c>
      <c r="K2459" s="4">
        <v>36924782</v>
      </c>
    </row>
    <row r="2460" spans="1:11" x14ac:dyDescent="0.35">
      <c r="A2460" t="s">
        <v>1383</v>
      </c>
      <c r="B2460" t="s">
        <v>2156</v>
      </c>
      <c r="D2460" s="4">
        <v>4643519</v>
      </c>
      <c r="E2460" s="4">
        <v>136842</v>
      </c>
      <c r="F2460" s="4">
        <v>46178</v>
      </c>
      <c r="G2460" s="4">
        <v>28894</v>
      </c>
      <c r="H2460" s="4">
        <v>5397550</v>
      </c>
      <c r="I2460" s="4">
        <v>10252983</v>
      </c>
      <c r="J2460" s="4">
        <v>4643519</v>
      </c>
      <c r="K2460" s="4">
        <v>4643519</v>
      </c>
    </row>
    <row r="2461" spans="1:11" x14ac:dyDescent="0.35">
      <c r="A2461" t="s">
        <v>1383</v>
      </c>
      <c r="B2461" t="s">
        <v>2163</v>
      </c>
      <c r="D2461" s="4">
        <v>523204</v>
      </c>
      <c r="G2461" s="4">
        <v>419313</v>
      </c>
      <c r="I2461" s="4">
        <v>942517</v>
      </c>
      <c r="J2461" s="4">
        <v>523204</v>
      </c>
      <c r="K2461" s="4">
        <v>523204</v>
      </c>
    </row>
    <row r="2462" spans="1:11" x14ac:dyDescent="0.35">
      <c r="A2462" t="s">
        <v>1383</v>
      </c>
      <c r="B2462" t="s">
        <v>2165</v>
      </c>
      <c r="D2462" s="4">
        <v>28279</v>
      </c>
      <c r="I2462" s="4">
        <v>28279</v>
      </c>
      <c r="J2462" s="4">
        <v>28279</v>
      </c>
      <c r="K2462" s="4">
        <v>28279</v>
      </c>
    </row>
    <row r="2463" spans="1:11" x14ac:dyDescent="0.35">
      <c r="A2463" t="s">
        <v>1383</v>
      </c>
      <c r="B2463" t="s">
        <v>2169</v>
      </c>
      <c r="H2463" s="4">
        <v>1050000</v>
      </c>
      <c r="I2463" s="4">
        <v>1050000</v>
      </c>
      <c r="J2463" s="4">
        <v>0</v>
      </c>
      <c r="K2463" s="4">
        <v>0</v>
      </c>
    </row>
    <row r="2464" spans="1:11" x14ac:dyDescent="0.35">
      <c r="A2464" t="s">
        <v>1383</v>
      </c>
      <c r="B2464" t="s">
        <v>2170</v>
      </c>
      <c r="D2464" s="4">
        <v>22220336</v>
      </c>
      <c r="E2464" s="4">
        <v>540074</v>
      </c>
      <c r="F2464" s="4">
        <v>9274918</v>
      </c>
      <c r="G2464" s="4">
        <v>2048207</v>
      </c>
      <c r="H2464" s="4">
        <v>6802269</v>
      </c>
      <c r="I2464" s="4">
        <v>40885803</v>
      </c>
      <c r="J2464" s="4">
        <v>22220336</v>
      </c>
      <c r="K2464" s="4">
        <v>22220336</v>
      </c>
    </row>
    <row r="2465" spans="1:11" x14ac:dyDescent="0.35">
      <c r="A2465" t="s">
        <v>1385</v>
      </c>
      <c r="B2465" t="s">
        <v>2121</v>
      </c>
      <c r="D2465" s="4">
        <v>7079731</v>
      </c>
      <c r="E2465" s="4">
        <v>411041</v>
      </c>
      <c r="F2465" s="4">
        <v>4492200</v>
      </c>
      <c r="G2465" s="4">
        <v>1360684</v>
      </c>
      <c r="I2465" s="4">
        <v>13343655</v>
      </c>
      <c r="J2465" s="4">
        <v>7079731</v>
      </c>
      <c r="K2465" s="4">
        <v>7079731</v>
      </c>
    </row>
    <row r="2466" spans="1:11" x14ac:dyDescent="0.35">
      <c r="A2466" t="s">
        <v>1385</v>
      </c>
      <c r="B2466" t="s">
        <v>2125</v>
      </c>
      <c r="D2466" s="4">
        <v>8733310</v>
      </c>
      <c r="E2466" s="4">
        <v>2780200</v>
      </c>
      <c r="F2466" s="4">
        <v>12631</v>
      </c>
      <c r="G2466" s="4">
        <v>3333682</v>
      </c>
      <c r="I2466" s="4">
        <v>14859823</v>
      </c>
      <c r="J2466" s="4">
        <v>8733310</v>
      </c>
      <c r="K2466" s="4">
        <v>8733310</v>
      </c>
    </row>
    <row r="2467" spans="1:11" x14ac:dyDescent="0.35">
      <c r="A2467" t="s">
        <v>1385</v>
      </c>
      <c r="B2467" t="s">
        <v>2141</v>
      </c>
      <c r="D2467" s="4">
        <v>127102</v>
      </c>
      <c r="E2467" s="4">
        <v>1046431</v>
      </c>
      <c r="G2467" s="4">
        <v>2976537</v>
      </c>
      <c r="I2467" s="4">
        <v>4150071</v>
      </c>
      <c r="J2467" s="4">
        <v>127102</v>
      </c>
      <c r="K2467" s="4">
        <v>127102</v>
      </c>
    </row>
    <row r="2468" spans="1:11" x14ac:dyDescent="0.35">
      <c r="A2468" t="s">
        <v>1385</v>
      </c>
      <c r="B2468" t="s">
        <v>2156</v>
      </c>
      <c r="D2468" s="4">
        <v>2043437</v>
      </c>
      <c r="E2468" s="4">
        <v>0</v>
      </c>
      <c r="F2468" s="4">
        <v>625775</v>
      </c>
      <c r="G2468" s="4">
        <v>15962</v>
      </c>
      <c r="H2468" s="4">
        <v>4120879</v>
      </c>
      <c r="I2468" s="4">
        <v>6806053</v>
      </c>
      <c r="J2468" s="4">
        <v>2043437</v>
      </c>
      <c r="K2468" s="4">
        <v>2043437</v>
      </c>
    </row>
    <row r="2469" spans="1:11" x14ac:dyDescent="0.35">
      <c r="A2469" t="s">
        <v>1385</v>
      </c>
      <c r="B2469" t="s">
        <v>2163</v>
      </c>
      <c r="D2469" s="4">
        <v>1492284</v>
      </c>
      <c r="E2469" s="4">
        <v>305583</v>
      </c>
      <c r="I2469" s="4">
        <v>1797867</v>
      </c>
      <c r="J2469" s="4">
        <v>1492284</v>
      </c>
      <c r="K2469" s="4">
        <v>1492284</v>
      </c>
    </row>
    <row r="2470" spans="1:11" x14ac:dyDescent="0.35">
      <c r="A2470" t="s">
        <v>1385</v>
      </c>
      <c r="B2470" t="s">
        <v>2165</v>
      </c>
      <c r="E2470" s="4">
        <v>65985</v>
      </c>
      <c r="I2470" s="4">
        <v>65985</v>
      </c>
      <c r="J2470" s="4">
        <v>0</v>
      </c>
      <c r="K2470" s="4">
        <v>0</v>
      </c>
    </row>
    <row r="2471" spans="1:11" x14ac:dyDescent="0.35">
      <c r="A2471" t="s">
        <v>1385</v>
      </c>
      <c r="B2471" t="s">
        <v>2169</v>
      </c>
      <c r="E2471" s="4">
        <v>125000</v>
      </c>
      <c r="H2471" s="4">
        <v>622800</v>
      </c>
      <c r="I2471" s="4">
        <v>747800</v>
      </c>
      <c r="J2471" s="4">
        <v>0</v>
      </c>
      <c r="K2471" s="4">
        <v>0</v>
      </c>
    </row>
    <row r="2472" spans="1:11" x14ac:dyDescent="0.35">
      <c r="A2472" t="s">
        <v>1385</v>
      </c>
      <c r="B2472" t="s">
        <v>2170</v>
      </c>
      <c r="D2472" s="4">
        <v>19475865</v>
      </c>
      <c r="E2472" s="4">
        <v>4734240</v>
      </c>
      <c r="F2472" s="4">
        <v>5130606</v>
      </c>
      <c r="G2472" s="4">
        <v>7686865</v>
      </c>
      <c r="H2472" s="4">
        <v>4743679</v>
      </c>
      <c r="I2472" s="4">
        <v>41771254</v>
      </c>
      <c r="J2472" s="4">
        <v>19475865</v>
      </c>
      <c r="K2472" s="4">
        <v>19475865</v>
      </c>
    </row>
    <row r="2473" spans="1:11" x14ac:dyDescent="0.35">
      <c r="A2473" t="s">
        <v>1387</v>
      </c>
      <c r="B2473" t="s">
        <v>2121</v>
      </c>
      <c r="D2473" s="4">
        <v>12098840</v>
      </c>
      <c r="E2473" s="4">
        <v>685972</v>
      </c>
      <c r="F2473" s="4">
        <v>4921000</v>
      </c>
      <c r="H2473" s="4">
        <v>92700</v>
      </c>
      <c r="I2473" s="4">
        <v>17798512</v>
      </c>
      <c r="J2473" s="4">
        <v>12098840</v>
      </c>
      <c r="K2473" s="4">
        <v>12098840</v>
      </c>
    </row>
    <row r="2474" spans="1:11" x14ac:dyDescent="0.35">
      <c r="A2474" t="s">
        <v>1387</v>
      </c>
      <c r="B2474" t="s">
        <v>2125</v>
      </c>
      <c r="D2474" s="4">
        <v>7676938</v>
      </c>
      <c r="F2474" s="4">
        <v>3800511</v>
      </c>
      <c r="H2474" s="4">
        <v>111000</v>
      </c>
      <c r="I2474" s="4">
        <v>11588449</v>
      </c>
      <c r="J2474" s="4">
        <v>7676938</v>
      </c>
      <c r="K2474" s="4">
        <v>7676938</v>
      </c>
    </row>
    <row r="2475" spans="1:11" x14ac:dyDescent="0.35">
      <c r="A2475" t="s">
        <v>1387</v>
      </c>
      <c r="B2475" t="s">
        <v>2127</v>
      </c>
      <c r="D2475" s="4">
        <v>2400000</v>
      </c>
      <c r="I2475" s="4">
        <v>2400000</v>
      </c>
      <c r="J2475" s="4">
        <v>2400000</v>
      </c>
      <c r="K2475" s="4">
        <v>2400000</v>
      </c>
    </row>
    <row r="2476" spans="1:11" x14ac:dyDescent="0.35">
      <c r="A2476" t="s">
        <v>1387</v>
      </c>
      <c r="B2476" t="s">
        <v>2141</v>
      </c>
      <c r="D2476" s="4">
        <v>2795126</v>
      </c>
      <c r="G2476" s="4">
        <v>141223</v>
      </c>
      <c r="H2476" s="4">
        <v>12019</v>
      </c>
      <c r="I2476" s="4">
        <v>2948368</v>
      </c>
      <c r="J2476" s="4">
        <v>2795126</v>
      </c>
      <c r="K2476" s="4">
        <v>2795126</v>
      </c>
    </row>
    <row r="2477" spans="1:11" x14ac:dyDescent="0.35">
      <c r="A2477" t="s">
        <v>1387</v>
      </c>
      <c r="B2477" t="s">
        <v>2156</v>
      </c>
      <c r="D2477" s="4">
        <v>12578</v>
      </c>
      <c r="E2477" s="4">
        <v>162288</v>
      </c>
      <c r="F2477" s="4">
        <v>224700</v>
      </c>
      <c r="G2477" s="4">
        <v>143798</v>
      </c>
      <c r="H2477" s="4">
        <v>2462629</v>
      </c>
      <c r="I2477" s="4">
        <v>3005992</v>
      </c>
      <c r="J2477" s="4">
        <v>12578</v>
      </c>
      <c r="K2477" s="4">
        <v>12578</v>
      </c>
    </row>
    <row r="2478" spans="1:11" x14ac:dyDescent="0.35">
      <c r="A2478" t="s">
        <v>1387</v>
      </c>
      <c r="B2478" t="s">
        <v>2163</v>
      </c>
      <c r="D2478" s="4">
        <v>1488843</v>
      </c>
      <c r="E2478" s="4">
        <v>153504</v>
      </c>
      <c r="I2478" s="4">
        <v>1642347</v>
      </c>
      <c r="J2478" s="4">
        <v>1488843</v>
      </c>
      <c r="K2478" s="4">
        <v>1488843</v>
      </c>
    </row>
    <row r="2479" spans="1:11" x14ac:dyDescent="0.35">
      <c r="A2479" t="s">
        <v>1387</v>
      </c>
      <c r="B2479" t="s">
        <v>2165</v>
      </c>
      <c r="D2479" s="4">
        <v>14140</v>
      </c>
      <c r="I2479" s="4">
        <v>14140</v>
      </c>
      <c r="J2479" s="4">
        <v>14140</v>
      </c>
      <c r="K2479" s="4">
        <v>14140</v>
      </c>
    </row>
    <row r="2480" spans="1:11" x14ac:dyDescent="0.35">
      <c r="A2480" t="s">
        <v>1387</v>
      </c>
      <c r="B2480" t="s">
        <v>2169</v>
      </c>
      <c r="H2480" s="4">
        <v>1226400</v>
      </c>
      <c r="I2480" s="4">
        <v>1226400</v>
      </c>
      <c r="J2480" s="4">
        <v>0</v>
      </c>
      <c r="K2480" s="4">
        <v>0</v>
      </c>
    </row>
    <row r="2481" spans="1:11" x14ac:dyDescent="0.35">
      <c r="A2481" t="s">
        <v>1387</v>
      </c>
      <c r="B2481" t="s">
        <v>2170</v>
      </c>
      <c r="D2481" s="4">
        <v>26486465</v>
      </c>
      <c r="E2481" s="4">
        <v>1001764</v>
      </c>
      <c r="F2481" s="4">
        <v>8946211</v>
      </c>
      <c r="G2481" s="4">
        <v>285020</v>
      </c>
      <c r="H2481" s="4">
        <v>3904748</v>
      </c>
      <c r="I2481" s="4">
        <v>40624208</v>
      </c>
      <c r="J2481" s="4">
        <v>26486465</v>
      </c>
      <c r="K2481" s="4">
        <v>26486465</v>
      </c>
    </row>
    <row r="2482" spans="1:11" x14ac:dyDescent="0.35">
      <c r="A2482" t="s">
        <v>1390</v>
      </c>
      <c r="B2482" t="s">
        <v>2121</v>
      </c>
      <c r="D2482" s="4">
        <v>29630773</v>
      </c>
      <c r="E2482" s="4">
        <v>1139129</v>
      </c>
      <c r="F2482" s="4">
        <v>12784704</v>
      </c>
      <c r="H2482" s="4">
        <v>677170</v>
      </c>
      <c r="I2482" s="4">
        <v>44231776</v>
      </c>
      <c r="J2482" s="4">
        <v>29630773</v>
      </c>
      <c r="K2482" s="4">
        <v>29630773</v>
      </c>
    </row>
    <row r="2483" spans="1:11" x14ac:dyDescent="0.35">
      <c r="A2483" t="s">
        <v>1390</v>
      </c>
      <c r="B2483" t="s">
        <v>2125</v>
      </c>
      <c r="D2483" s="4">
        <v>36596825</v>
      </c>
      <c r="E2483" s="4">
        <v>435218</v>
      </c>
      <c r="F2483" s="4">
        <v>1305946</v>
      </c>
      <c r="G2483" s="4">
        <v>369839</v>
      </c>
      <c r="H2483" s="4">
        <v>5180790</v>
      </c>
      <c r="I2483" s="4">
        <v>43888619</v>
      </c>
      <c r="J2483" s="4">
        <v>36596825</v>
      </c>
      <c r="K2483" s="4">
        <v>36596825</v>
      </c>
    </row>
    <row r="2484" spans="1:11" x14ac:dyDescent="0.35">
      <c r="A2484" t="s">
        <v>1390</v>
      </c>
      <c r="B2484" t="s">
        <v>2127</v>
      </c>
      <c r="D2484" s="4">
        <v>10400000</v>
      </c>
      <c r="I2484" s="4">
        <v>10400000</v>
      </c>
      <c r="J2484" s="4">
        <v>10400000</v>
      </c>
      <c r="K2484" s="4">
        <v>10400000</v>
      </c>
    </row>
    <row r="2485" spans="1:11" x14ac:dyDescent="0.35">
      <c r="A2485" t="s">
        <v>1390</v>
      </c>
      <c r="B2485" t="s">
        <v>2141</v>
      </c>
      <c r="D2485" s="4">
        <v>2870347</v>
      </c>
      <c r="E2485" s="4">
        <v>12946</v>
      </c>
      <c r="F2485" s="4">
        <v>249221</v>
      </c>
      <c r="G2485" s="4">
        <v>4352926</v>
      </c>
      <c r="H2485" s="4">
        <v>64605</v>
      </c>
      <c r="I2485" s="4">
        <v>7550045</v>
      </c>
      <c r="J2485" s="4">
        <v>2870347</v>
      </c>
      <c r="K2485" s="4">
        <v>2870347</v>
      </c>
    </row>
    <row r="2486" spans="1:11" x14ac:dyDescent="0.35">
      <c r="A2486" t="s">
        <v>1390</v>
      </c>
      <c r="B2486" t="s">
        <v>2156</v>
      </c>
      <c r="D2486" s="4">
        <v>7012771</v>
      </c>
      <c r="E2486" s="4">
        <v>250103</v>
      </c>
      <c r="F2486" s="4">
        <v>833789</v>
      </c>
      <c r="G2486" s="4">
        <v>85716</v>
      </c>
      <c r="H2486" s="4">
        <v>8619222</v>
      </c>
      <c r="I2486" s="4">
        <v>16801600</v>
      </c>
      <c r="J2486" s="4">
        <v>7012771</v>
      </c>
      <c r="K2486" s="4">
        <v>7012771</v>
      </c>
    </row>
    <row r="2487" spans="1:11" x14ac:dyDescent="0.35">
      <c r="A2487" t="s">
        <v>1390</v>
      </c>
      <c r="B2487" t="s">
        <v>2163</v>
      </c>
      <c r="D2487" s="4">
        <v>4857287</v>
      </c>
      <c r="E2487" s="4">
        <v>285000</v>
      </c>
      <c r="F2487" s="4">
        <v>236583</v>
      </c>
      <c r="I2487" s="4">
        <v>5378870</v>
      </c>
      <c r="J2487" s="4">
        <v>4857287</v>
      </c>
      <c r="K2487" s="4">
        <v>4857287</v>
      </c>
    </row>
    <row r="2488" spans="1:11" x14ac:dyDescent="0.35">
      <c r="A2488" t="s">
        <v>1390</v>
      </c>
      <c r="B2488" t="s">
        <v>2165</v>
      </c>
      <c r="D2488" s="4">
        <v>410049</v>
      </c>
      <c r="I2488" s="4">
        <v>410049</v>
      </c>
      <c r="J2488" s="4">
        <v>410049</v>
      </c>
      <c r="K2488" s="4">
        <v>410049</v>
      </c>
    </row>
    <row r="2489" spans="1:11" x14ac:dyDescent="0.35">
      <c r="A2489" t="s">
        <v>1390</v>
      </c>
      <c r="B2489" t="s">
        <v>2169</v>
      </c>
      <c r="D2489" s="4">
        <v>7602</v>
      </c>
      <c r="H2489" s="4">
        <v>1503000</v>
      </c>
      <c r="I2489" s="4">
        <v>1510602</v>
      </c>
      <c r="J2489" s="4">
        <v>7602</v>
      </c>
      <c r="K2489" s="4">
        <v>7602</v>
      </c>
    </row>
    <row r="2490" spans="1:11" x14ac:dyDescent="0.35">
      <c r="A2490" t="s">
        <v>1390</v>
      </c>
      <c r="B2490" t="s">
        <v>2170</v>
      </c>
      <c r="D2490" s="4">
        <v>91785653</v>
      </c>
      <c r="E2490" s="4">
        <v>2122396</v>
      </c>
      <c r="F2490" s="4">
        <v>15410242</v>
      </c>
      <c r="G2490" s="4">
        <v>4808482</v>
      </c>
      <c r="H2490" s="4">
        <v>16044788</v>
      </c>
      <c r="I2490" s="4">
        <v>130171561</v>
      </c>
      <c r="J2490" s="4">
        <v>91785653</v>
      </c>
      <c r="K2490" s="4">
        <v>91785653</v>
      </c>
    </row>
    <row r="2491" spans="1:11" x14ac:dyDescent="0.35">
      <c r="A2491" t="s">
        <v>1393</v>
      </c>
      <c r="B2491" t="s">
        <v>2121</v>
      </c>
      <c r="D2491" s="4">
        <v>9021795</v>
      </c>
      <c r="E2491" s="4">
        <v>2885508</v>
      </c>
      <c r="F2491" s="4">
        <v>9421773</v>
      </c>
      <c r="G2491" s="4">
        <v>299333</v>
      </c>
      <c r="H2491" s="4">
        <v>752163</v>
      </c>
      <c r="I2491" s="4">
        <v>22380572</v>
      </c>
      <c r="J2491" s="4">
        <v>9021795</v>
      </c>
      <c r="K2491" s="4">
        <v>9021795</v>
      </c>
    </row>
    <row r="2492" spans="1:11" x14ac:dyDescent="0.35">
      <c r="A2492" t="s">
        <v>1393</v>
      </c>
      <c r="B2492" t="s">
        <v>2125</v>
      </c>
      <c r="D2492" s="4">
        <v>18329033</v>
      </c>
      <c r="F2492" s="4">
        <v>7391395</v>
      </c>
      <c r="G2492" s="4">
        <v>24557</v>
      </c>
      <c r="H2492" s="4">
        <v>4422</v>
      </c>
      <c r="I2492" s="4">
        <v>25749408</v>
      </c>
      <c r="J2492" s="4">
        <v>18329033</v>
      </c>
      <c r="K2492" s="4">
        <v>18329033</v>
      </c>
    </row>
    <row r="2493" spans="1:11" x14ac:dyDescent="0.35">
      <c r="A2493" t="s">
        <v>1393</v>
      </c>
      <c r="B2493" t="s">
        <v>2127</v>
      </c>
      <c r="G2493" s="4">
        <v>4000000</v>
      </c>
      <c r="I2493" s="4">
        <v>4000000</v>
      </c>
      <c r="J2493" s="4">
        <v>0</v>
      </c>
      <c r="K2493" s="4">
        <v>0</v>
      </c>
    </row>
    <row r="2494" spans="1:11" x14ac:dyDescent="0.35">
      <c r="A2494" t="s">
        <v>1393</v>
      </c>
      <c r="B2494" t="s">
        <v>2141</v>
      </c>
      <c r="D2494" s="4">
        <v>16593</v>
      </c>
      <c r="E2494" s="4">
        <v>220034</v>
      </c>
      <c r="F2494" s="4">
        <v>4532374</v>
      </c>
      <c r="H2494" s="4">
        <v>377793</v>
      </c>
      <c r="I2494" s="4">
        <v>5146793</v>
      </c>
      <c r="J2494" s="4">
        <v>16593</v>
      </c>
      <c r="K2494" s="4">
        <v>16593</v>
      </c>
    </row>
    <row r="2495" spans="1:11" x14ac:dyDescent="0.35">
      <c r="A2495" t="s">
        <v>1393</v>
      </c>
      <c r="B2495" t="s">
        <v>2156</v>
      </c>
      <c r="D2495" s="4">
        <v>17591440</v>
      </c>
      <c r="E2495" s="4">
        <v>2347948</v>
      </c>
      <c r="F2495" s="4">
        <v>1001461</v>
      </c>
      <c r="H2495" s="4">
        <v>5181595</v>
      </c>
      <c r="I2495" s="4">
        <v>26122444</v>
      </c>
      <c r="J2495" s="4">
        <v>17591440</v>
      </c>
      <c r="K2495" s="4">
        <v>17591440</v>
      </c>
    </row>
    <row r="2496" spans="1:11" x14ac:dyDescent="0.35">
      <c r="A2496" t="s">
        <v>1393</v>
      </c>
      <c r="B2496" t="s">
        <v>2163</v>
      </c>
      <c r="D2496" s="4">
        <v>989383</v>
      </c>
      <c r="I2496" s="4">
        <v>989383</v>
      </c>
      <c r="J2496" s="4">
        <v>989383</v>
      </c>
      <c r="K2496" s="4">
        <v>989383</v>
      </c>
    </row>
    <row r="2497" spans="1:11" x14ac:dyDescent="0.35">
      <c r="A2497" t="s">
        <v>1393</v>
      </c>
      <c r="B2497" t="s">
        <v>2169</v>
      </c>
      <c r="E2497" s="4">
        <v>979500</v>
      </c>
      <c r="H2497" s="4">
        <v>75000</v>
      </c>
      <c r="I2497" s="4">
        <v>1054500</v>
      </c>
      <c r="J2497" s="4">
        <v>0</v>
      </c>
      <c r="K2497" s="4">
        <v>0</v>
      </c>
    </row>
    <row r="2498" spans="1:11" x14ac:dyDescent="0.35">
      <c r="A2498" t="s">
        <v>1393</v>
      </c>
      <c r="B2498" t="s">
        <v>2170</v>
      </c>
      <c r="D2498" s="4">
        <v>45948245</v>
      </c>
      <c r="E2498" s="4">
        <v>6432990</v>
      </c>
      <c r="F2498" s="4">
        <v>22347003</v>
      </c>
      <c r="G2498" s="4">
        <v>4323890</v>
      </c>
      <c r="H2498" s="4">
        <v>6390973</v>
      </c>
      <c r="I2498" s="4">
        <v>85443100</v>
      </c>
      <c r="J2498" s="4">
        <v>45948245</v>
      </c>
      <c r="K2498" s="4">
        <v>45948245</v>
      </c>
    </row>
    <row r="2499" spans="1:11" x14ac:dyDescent="0.35">
      <c r="A2499" t="s">
        <v>1397</v>
      </c>
      <c r="B2499" t="s">
        <v>2121</v>
      </c>
      <c r="D2499" s="4">
        <v>15088080</v>
      </c>
      <c r="E2499" s="4">
        <v>473612</v>
      </c>
      <c r="F2499" s="4">
        <v>1530211</v>
      </c>
      <c r="H2499" s="4">
        <v>98550</v>
      </c>
      <c r="I2499" s="4">
        <v>17190453</v>
      </c>
      <c r="J2499" s="4">
        <v>15088080</v>
      </c>
      <c r="K2499" s="4">
        <v>15088080</v>
      </c>
    </row>
    <row r="2500" spans="1:11" x14ac:dyDescent="0.35">
      <c r="A2500" t="s">
        <v>1397</v>
      </c>
      <c r="B2500" t="s">
        <v>2125</v>
      </c>
      <c r="D2500" s="4">
        <v>7282947</v>
      </c>
      <c r="F2500" s="4">
        <v>1683823</v>
      </c>
      <c r="I2500" s="4">
        <v>8966770</v>
      </c>
      <c r="J2500" s="4">
        <v>7282947</v>
      </c>
      <c r="K2500" s="4">
        <v>7282947</v>
      </c>
    </row>
    <row r="2501" spans="1:11" x14ac:dyDescent="0.35">
      <c r="A2501" t="s">
        <v>1397</v>
      </c>
      <c r="B2501" t="s">
        <v>2127</v>
      </c>
      <c r="F2501" s="4">
        <v>1600000</v>
      </c>
      <c r="I2501" s="4">
        <v>1600000</v>
      </c>
      <c r="J2501" s="4">
        <v>0</v>
      </c>
      <c r="K2501" s="4">
        <v>0</v>
      </c>
    </row>
    <row r="2502" spans="1:11" x14ac:dyDescent="0.35">
      <c r="A2502" t="s">
        <v>1397</v>
      </c>
      <c r="B2502" t="s">
        <v>2141</v>
      </c>
      <c r="D2502" s="4">
        <v>719314</v>
      </c>
      <c r="E2502" s="4">
        <v>192261</v>
      </c>
      <c r="F2502" s="4">
        <v>1277687</v>
      </c>
      <c r="G2502" s="4">
        <v>207615</v>
      </c>
      <c r="H2502" s="4">
        <v>1195</v>
      </c>
      <c r="I2502" s="4">
        <v>2398070</v>
      </c>
      <c r="J2502" s="4">
        <v>719314</v>
      </c>
      <c r="K2502" s="4">
        <v>719314</v>
      </c>
    </row>
    <row r="2503" spans="1:11" x14ac:dyDescent="0.35">
      <c r="A2503" t="s">
        <v>1397</v>
      </c>
      <c r="B2503" t="s">
        <v>2156</v>
      </c>
      <c r="D2503" s="4">
        <v>4589312</v>
      </c>
      <c r="E2503" s="4">
        <v>139061</v>
      </c>
      <c r="F2503" s="4">
        <v>118382</v>
      </c>
      <c r="H2503" s="4">
        <v>4791850</v>
      </c>
      <c r="I2503" s="4">
        <v>9638605</v>
      </c>
      <c r="J2503" s="4">
        <v>4589312</v>
      </c>
      <c r="K2503" s="4">
        <v>4589312</v>
      </c>
    </row>
    <row r="2504" spans="1:11" x14ac:dyDescent="0.35">
      <c r="A2504" t="s">
        <v>1397</v>
      </c>
      <c r="B2504" t="s">
        <v>2163</v>
      </c>
      <c r="D2504" s="4">
        <v>1061884</v>
      </c>
      <c r="I2504" s="4">
        <v>1061884</v>
      </c>
      <c r="J2504" s="4">
        <v>1061884</v>
      </c>
      <c r="K2504" s="4">
        <v>1061884</v>
      </c>
    </row>
    <row r="2505" spans="1:11" x14ac:dyDescent="0.35">
      <c r="A2505" t="s">
        <v>1397</v>
      </c>
      <c r="B2505" t="s">
        <v>2165</v>
      </c>
      <c r="D2505" s="4">
        <v>65985</v>
      </c>
      <c r="I2505" s="4">
        <v>65985</v>
      </c>
      <c r="J2505" s="4">
        <v>65985</v>
      </c>
      <c r="K2505" s="4">
        <v>65985</v>
      </c>
    </row>
    <row r="2506" spans="1:11" x14ac:dyDescent="0.35">
      <c r="A2506" t="s">
        <v>1397</v>
      </c>
      <c r="B2506" t="s">
        <v>2169</v>
      </c>
      <c r="H2506" s="4">
        <v>158400</v>
      </c>
      <c r="I2506" s="4">
        <v>158400</v>
      </c>
      <c r="J2506" s="4">
        <v>0</v>
      </c>
      <c r="K2506" s="4">
        <v>0</v>
      </c>
    </row>
    <row r="2507" spans="1:11" x14ac:dyDescent="0.35">
      <c r="A2507" t="s">
        <v>1397</v>
      </c>
      <c r="B2507" t="s">
        <v>2170</v>
      </c>
      <c r="D2507" s="4">
        <v>28807522</v>
      </c>
      <c r="E2507" s="4">
        <v>804934</v>
      </c>
      <c r="F2507" s="4">
        <v>6210102</v>
      </c>
      <c r="G2507" s="4">
        <v>207615</v>
      </c>
      <c r="H2507" s="4">
        <v>5049994</v>
      </c>
      <c r="I2507" s="4">
        <v>41080167</v>
      </c>
      <c r="J2507" s="4">
        <v>28807522</v>
      </c>
      <c r="K2507" s="4">
        <v>28807522</v>
      </c>
    </row>
    <row r="2508" spans="1:11" x14ac:dyDescent="0.35">
      <c r="A2508" t="s">
        <v>1401</v>
      </c>
      <c r="B2508" t="s">
        <v>2121</v>
      </c>
      <c r="D2508" s="4">
        <v>3338544</v>
      </c>
      <c r="E2508" s="4">
        <v>3570000</v>
      </c>
      <c r="F2508" s="4">
        <v>5159069</v>
      </c>
      <c r="H2508" s="4">
        <v>130050</v>
      </c>
      <c r="I2508" s="4">
        <v>12197663</v>
      </c>
      <c r="J2508" s="4">
        <v>3338544</v>
      </c>
      <c r="K2508" s="4">
        <v>3338544</v>
      </c>
    </row>
    <row r="2509" spans="1:11" x14ac:dyDescent="0.35">
      <c r="A2509" t="s">
        <v>1401</v>
      </c>
      <c r="B2509" t="s">
        <v>2125</v>
      </c>
      <c r="D2509" s="4">
        <v>4985338</v>
      </c>
      <c r="E2509" s="4">
        <v>3191</v>
      </c>
      <c r="F2509" s="4">
        <v>2332523</v>
      </c>
      <c r="I2509" s="4">
        <v>7321052</v>
      </c>
      <c r="J2509" s="4">
        <v>4985338</v>
      </c>
      <c r="K2509" s="4">
        <v>4985338</v>
      </c>
    </row>
    <row r="2510" spans="1:11" x14ac:dyDescent="0.35">
      <c r="A2510" t="s">
        <v>1401</v>
      </c>
      <c r="B2510" t="s">
        <v>2127</v>
      </c>
      <c r="H2510" s="4">
        <v>1632748</v>
      </c>
      <c r="I2510" s="4">
        <v>1632748</v>
      </c>
      <c r="J2510" s="4">
        <v>0</v>
      </c>
      <c r="K2510" s="4">
        <v>0</v>
      </c>
    </row>
    <row r="2511" spans="1:11" x14ac:dyDescent="0.35">
      <c r="A2511" t="s">
        <v>1401</v>
      </c>
      <c r="B2511" t="s">
        <v>2141</v>
      </c>
      <c r="D2511" s="4">
        <v>504507</v>
      </c>
      <c r="E2511" s="4">
        <v>11856</v>
      </c>
      <c r="F2511" s="4">
        <v>1186469</v>
      </c>
      <c r="H2511" s="4">
        <v>58052</v>
      </c>
      <c r="I2511" s="4">
        <v>1760883</v>
      </c>
      <c r="J2511" s="4">
        <v>504507</v>
      </c>
      <c r="K2511" s="4">
        <v>504507</v>
      </c>
    </row>
    <row r="2512" spans="1:11" x14ac:dyDescent="0.35">
      <c r="A2512" t="s">
        <v>1401</v>
      </c>
      <c r="B2512" t="s">
        <v>2156</v>
      </c>
      <c r="D2512" s="4">
        <v>410343</v>
      </c>
      <c r="E2512" s="4">
        <v>139061</v>
      </c>
      <c r="F2512" s="4">
        <v>307751</v>
      </c>
      <c r="H2512" s="4">
        <v>3784504</v>
      </c>
      <c r="I2512" s="4">
        <v>4641659</v>
      </c>
      <c r="J2512" s="4">
        <v>410343</v>
      </c>
      <c r="K2512" s="4">
        <v>410343</v>
      </c>
    </row>
    <row r="2513" spans="1:11" x14ac:dyDescent="0.35">
      <c r="A2513" t="s">
        <v>1401</v>
      </c>
      <c r="B2513" t="s">
        <v>2163</v>
      </c>
      <c r="D2513" s="4">
        <v>957062</v>
      </c>
      <c r="I2513" s="4">
        <v>957062</v>
      </c>
      <c r="J2513" s="4">
        <v>957062</v>
      </c>
      <c r="K2513" s="4">
        <v>957062</v>
      </c>
    </row>
    <row r="2514" spans="1:11" x14ac:dyDescent="0.35">
      <c r="A2514" t="s">
        <v>1401</v>
      </c>
      <c r="B2514" t="s">
        <v>2165</v>
      </c>
      <c r="D2514" s="4">
        <v>65985</v>
      </c>
      <c r="I2514" s="4">
        <v>65985</v>
      </c>
      <c r="J2514" s="4">
        <v>65985</v>
      </c>
      <c r="K2514" s="4">
        <v>65985</v>
      </c>
    </row>
    <row r="2515" spans="1:11" x14ac:dyDescent="0.35">
      <c r="A2515" t="s">
        <v>1401</v>
      </c>
      <c r="B2515" t="s">
        <v>2169</v>
      </c>
      <c r="H2515" s="4">
        <v>129600</v>
      </c>
      <c r="I2515" s="4">
        <v>129600</v>
      </c>
      <c r="J2515" s="4">
        <v>0</v>
      </c>
      <c r="K2515" s="4">
        <v>0</v>
      </c>
    </row>
    <row r="2516" spans="1:11" x14ac:dyDescent="0.35">
      <c r="A2516" t="s">
        <v>1401</v>
      </c>
      <c r="B2516" t="s">
        <v>2170</v>
      </c>
      <c r="D2516" s="4">
        <v>10261778</v>
      </c>
      <c r="E2516" s="4">
        <v>3724108</v>
      </c>
      <c r="F2516" s="4">
        <v>8985813</v>
      </c>
      <c r="H2516" s="4">
        <v>5734953</v>
      </c>
      <c r="I2516" s="4">
        <v>28706652</v>
      </c>
      <c r="J2516" s="4">
        <v>10261778</v>
      </c>
      <c r="K2516" s="4">
        <v>10261778</v>
      </c>
    </row>
    <row r="2517" spans="1:11" x14ac:dyDescent="0.35">
      <c r="A2517" t="s">
        <v>1404</v>
      </c>
      <c r="B2517" t="s">
        <v>2121</v>
      </c>
      <c r="D2517" s="4">
        <v>118569407</v>
      </c>
      <c r="E2517" s="4">
        <v>8788806</v>
      </c>
      <c r="F2517" s="4">
        <v>32912300</v>
      </c>
      <c r="H2517" s="4">
        <v>820350</v>
      </c>
      <c r="I2517" s="4">
        <v>161090863</v>
      </c>
      <c r="J2517" s="4">
        <v>118569407</v>
      </c>
      <c r="K2517" s="4">
        <v>118569407</v>
      </c>
    </row>
    <row r="2518" spans="1:11" x14ac:dyDescent="0.35">
      <c r="A2518" t="s">
        <v>1404</v>
      </c>
      <c r="B2518" t="s">
        <v>2125</v>
      </c>
      <c r="D2518" s="4">
        <v>116071890</v>
      </c>
      <c r="E2518" s="4">
        <v>1117493</v>
      </c>
      <c r="F2518" s="4">
        <v>723106</v>
      </c>
      <c r="G2518" s="4">
        <v>701118</v>
      </c>
      <c r="H2518" s="4">
        <v>71283</v>
      </c>
      <c r="I2518" s="4">
        <v>118684889</v>
      </c>
      <c r="J2518" s="4">
        <v>116071890</v>
      </c>
      <c r="K2518" s="4">
        <v>116071890</v>
      </c>
    </row>
    <row r="2519" spans="1:11" x14ac:dyDescent="0.35">
      <c r="A2519" t="s">
        <v>1404</v>
      </c>
      <c r="B2519" t="s">
        <v>2127</v>
      </c>
      <c r="E2519" s="4">
        <v>20800000</v>
      </c>
      <c r="I2519" s="4">
        <v>20800000</v>
      </c>
      <c r="J2519" s="4">
        <v>0</v>
      </c>
      <c r="K2519" s="4">
        <v>0</v>
      </c>
    </row>
    <row r="2520" spans="1:11" x14ac:dyDescent="0.35">
      <c r="A2520" t="s">
        <v>1404</v>
      </c>
      <c r="B2520" t="s">
        <v>2141</v>
      </c>
      <c r="D2520" s="4">
        <v>13941199</v>
      </c>
      <c r="E2520" s="4">
        <v>1401426</v>
      </c>
      <c r="F2520" s="4">
        <v>1241218</v>
      </c>
      <c r="G2520" s="4">
        <v>558540</v>
      </c>
      <c r="H2520" s="4">
        <v>4637012</v>
      </c>
      <c r="I2520" s="4">
        <v>21779394</v>
      </c>
      <c r="J2520" s="4">
        <v>13941199</v>
      </c>
      <c r="K2520" s="4">
        <v>13941199</v>
      </c>
    </row>
    <row r="2521" spans="1:11" x14ac:dyDescent="0.35">
      <c r="A2521" t="s">
        <v>1404</v>
      </c>
      <c r="B2521" t="s">
        <v>2156</v>
      </c>
      <c r="D2521" s="4">
        <v>14974143</v>
      </c>
      <c r="E2521" s="4">
        <v>13144265</v>
      </c>
      <c r="F2521" s="4">
        <v>38278</v>
      </c>
      <c r="G2521" s="4">
        <v>77259</v>
      </c>
      <c r="H2521" s="4">
        <v>14643477</v>
      </c>
      <c r="I2521" s="4">
        <v>42877423</v>
      </c>
      <c r="J2521" s="4">
        <v>14974143</v>
      </c>
      <c r="K2521" s="4">
        <v>14974143</v>
      </c>
    </row>
    <row r="2522" spans="1:11" x14ac:dyDescent="0.35">
      <c r="A2522" t="s">
        <v>1404</v>
      </c>
      <c r="B2522" t="s">
        <v>2163</v>
      </c>
      <c r="D2522" s="4">
        <v>15497948</v>
      </c>
      <c r="E2522" s="4">
        <v>222828</v>
      </c>
      <c r="I2522" s="4">
        <v>15720776</v>
      </c>
      <c r="J2522" s="4">
        <v>15497948</v>
      </c>
      <c r="K2522" s="4">
        <v>15497948</v>
      </c>
    </row>
    <row r="2523" spans="1:11" x14ac:dyDescent="0.35">
      <c r="A2523" t="s">
        <v>1404</v>
      </c>
      <c r="B2523" t="s">
        <v>2165</v>
      </c>
      <c r="D2523" s="4">
        <v>28685</v>
      </c>
      <c r="F2523" s="4">
        <v>551445</v>
      </c>
      <c r="I2523" s="4">
        <v>580130</v>
      </c>
      <c r="J2523" s="4">
        <v>28685</v>
      </c>
      <c r="K2523" s="4">
        <v>28685</v>
      </c>
    </row>
    <row r="2524" spans="1:11" x14ac:dyDescent="0.35">
      <c r="A2524" t="s">
        <v>1404</v>
      </c>
      <c r="B2524" t="s">
        <v>2169</v>
      </c>
      <c r="E2524" s="4">
        <v>16530000</v>
      </c>
      <c r="H2524" s="4">
        <v>3072000</v>
      </c>
      <c r="I2524" s="4">
        <v>19602000</v>
      </c>
      <c r="J2524" s="4">
        <v>0</v>
      </c>
      <c r="K2524" s="4">
        <v>0</v>
      </c>
    </row>
    <row r="2525" spans="1:11" x14ac:dyDescent="0.35">
      <c r="A2525" t="s">
        <v>1404</v>
      </c>
      <c r="B2525" t="s">
        <v>2170</v>
      </c>
      <c r="D2525" s="4">
        <v>279083273</v>
      </c>
      <c r="E2525" s="4">
        <v>62004819</v>
      </c>
      <c r="F2525" s="4">
        <v>35466346</v>
      </c>
      <c r="G2525" s="4">
        <v>1336916</v>
      </c>
      <c r="H2525" s="4">
        <v>23244121</v>
      </c>
      <c r="I2525" s="4">
        <v>401135475</v>
      </c>
      <c r="J2525" s="4">
        <v>279083273</v>
      </c>
      <c r="K2525" s="4">
        <v>279083273</v>
      </c>
    </row>
    <row r="2526" spans="1:11" x14ac:dyDescent="0.35">
      <c r="A2526" t="s">
        <v>1407</v>
      </c>
      <c r="B2526" t="s">
        <v>2121</v>
      </c>
      <c r="D2526" s="4">
        <v>5794778</v>
      </c>
      <c r="F2526" s="4">
        <v>3226603</v>
      </c>
      <c r="G2526" s="4">
        <v>2991</v>
      </c>
      <c r="H2526" s="4">
        <v>523572</v>
      </c>
      <c r="I2526" s="4">
        <v>9547944</v>
      </c>
      <c r="J2526" s="4">
        <v>5794778</v>
      </c>
      <c r="K2526" s="4">
        <v>5794778</v>
      </c>
    </row>
    <row r="2527" spans="1:11" x14ac:dyDescent="0.35">
      <c r="A2527" t="s">
        <v>1407</v>
      </c>
      <c r="B2527" t="s">
        <v>2125</v>
      </c>
      <c r="D2527" s="4">
        <v>4906635</v>
      </c>
      <c r="E2527" s="4">
        <v>287787</v>
      </c>
      <c r="F2527" s="4">
        <v>360000</v>
      </c>
      <c r="G2527" s="4">
        <v>545780</v>
      </c>
      <c r="H2527" s="4">
        <v>565065</v>
      </c>
      <c r="I2527" s="4">
        <v>6665266</v>
      </c>
      <c r="J2527" s="4">
        <v>4906635</v>
      </c>
      <c r="K2527" s="4">
        <v>4906635</v>
      </c>
    </row>
    <row r="2528" spans="1:11" x14ac:dyDescent="0.35">
      <c r="A2528" t="s">
        <v>1407</v>
      </c>
      <c r="B2528" t="s">
        <v>2127</v>
      </c>
      <c r="E2528" s="4">
        <v>1600000</v>
      </c>
      <c r="I2528" s="4">
        <v>1600000</v>
      </c>
      <c r="J2528" s="4">
        <v>0</v>
      </c>
      <c r="K2528" s="4">
        <v>0</v>
      </c>
    </row>
    <row r="2529" spans="1:11" x14ac:dyDescent="0.35">
      <c r="A2529" t="s">
        <v>1407</v>
      </c>
      <c r="B2529" t="s">
        <v>2141</v>
      </c>
      <c r="D2529" s="4">
        <v>294351</v>
      </c>
      <c r="E2529" s="4">
        <v>108703</v>
      </c>
      <c r="F2529" s="4">
        <v>65543</v>
      </c>
      <c r="G2529" s="4">
        <v>224227</v>
      </c>
      <c r="H2529" s="4">
        <v>301167</v>
      </c>
      <c r="I2529" s="4">
        <v>993991</v>
      </c>
      <c r="J2529" s="4">
        <v>294351</v>
      </c>
      <c r="K2529" s="4">
        <v>294351</v>
      </c>
    </row>
    <row r="2530" spans="1:11" x14ac:dyDescent="0.35">
      <c r="A2530" t="s">
        <v>1407</v>
      </c>
      <c r="B2530" t="s">
        <v>2156</v>
      </c>
      <c r="D2530" s="4">
        <v>133798</v>
      </c>
      <c r="E2530" s="4">
        <v>20374</v>
      </c>
      <c r="F2530" s="4">
        <v>803095</v>
      </c>
      <c r="G2530" s="4">
        <v>32000</v>
      </c>
      <c r="H2530" s="4">
        <v>1731239</v>
      </c>
      <c r="I2530" s="4">
        <v>2720506</v>
      </c>
      <c r="J2530" s="4">
        <v>133798</v>
      </c>
      <c r="K2530" s="4">
        <v>133798</v>
      </c>
    </row>
    <row r="2531" spans="1:11" x14ac:dyDescent="0.35">
      <c r="A2531" t="s">
        <v>1407</v>
      </c>
      <c r="B2531" t="s">
        <v>2163</v>
      </c>
      <c r="D2531" s="4">
        <v>1110648</v>
      </c>
      <c r="I2531" s="4">
        <v>1110648</v>
      </c>
      <c r="J2531" s="4">
        <v>1110648</v>
      </c>
      <c r="K2531" s="4">
        <v>1110648</v>
      </c>
    </row>
    <row r="2532" spans="1:11" x14ac:dyDescent="0.35">
      <c r="A2532" t="s">
        <v>1407</v>
      </c>
      <c r="B2532" t="s">
        <v>2165</v>
      </c>
      <c r="H2532" s="4">
        <v>84838</v>
      </c>
      <c r="I2532" s="4">
        <v>84838</v>
      </c>
      <c r="J2532" s="4">
        <v>0</v>
      </c>
      <c r="K2532" s="4">
        <v>0</v>
      </c>
    </row>
    <row r="2533" spans="1:11" x14ac:dyDescent="0.35">
      <c r="A2533" t="s">
        <v>1407</v>
      </c>
      <c r="B2533" t="s">
        <v>2169</v>
      </c>
      <c r="F2533" s="4">
        <v>229500</v>
      </c>
      <c r="H2533" s="4">
        <v>76800</v>
      </c>
      <c r="I2533" s="4">
        <v>306300</v>
      </c>
      <c r="J2533" s="4">
        <v>0</v>
      </c>
      <c r="K2533" s="4">
        <v>0</v>
      </c>
    </row>
    <row r="2534" spans="1:11" x14ac:dyDescent="0.35">
      <c r="A2534" t="s">
        <v>1407</v>
      </c>
      <c r="B2534" t="s">
        <v>2170</v>
      </c>
      <c r="D2534" s="4">
        <v>12240209</v>
      </c>
      <c r="E2534" s="4">
        <v>2016864</v>
      </c>
      <c r="F2534" s="4">
        <v>4684741</v>
      </c>
      <c r="G2534" s="4">
        <v>804998</v>
      </c>
      <c r="H2534" s="4">
        <v>3282680</v>
      </c>
      <c r="I2534" s="4">
        <v>23029492</v>
      </c>
      <c r="J2534" s="4">
        <v>12240209</v>
      </c>
      <c r="K2534" s="4">
        <v>12240209</v>
      </c>
    </row>
    <row r="2535" spans="1:11" x14ac:dyDescent="0.35">
      <c r="A2535" t="s">
        <v>1409</v>
      </c>
      <c r="B2535" t="s">
        <v>2121</v>
      </c>
      <c r="D2535" s="4">
        <v>14606157</v>
      </c>
      <c r="F2535" s="4">
        <v>9973040</v>
      </c>
      <c r="H2535" s="4">
        <v>145350</v>
      </c>
      <c r="I2535" s="4">
        <v>24724547</v>
      </c>
      <c r="J2535" s="4">
        <v>14606157</v>
      </c>
      <c r="K2535" s="4">
        <v>14606157</v>
      </c>
    </row>
    <row r="2536" spans="1:11" x14ac:dyDescent="0.35">
      <c r="A2536" t="s">
        <v>1409</v>
      </c>
      <c r="B2536" t="s">
        <v>2125</v>
      </c>
      <c r="D2536" s="4">
        <v>14277241</v>
      </c>
      <c r="F2536" s="4">
        <v>1708108</v>
      </c>
      <c r="I2536" s="4">
        <v>15985349</v>
      </c>
      <c r="J2536" s="4">
        <v>14277241</v>
      </c>
      <c r="K2536" s="4">
        <v>14277241</v>
      </c>
    </row>
    <row r="2537" spans="1:11" x14ac:dyDescent="0.35">
      <c r="A2537" t="s">
        <v>1409</v>
      </c>
      <c r="B2537" t="s">
        <v>2127</v>
      </c>
      <c r="E2537" s="4">
        <v>3200000</v>
      </c>
      <c r="I2537" s="4">
        <v>3200000</v>
      </c>
      <c r="J2537" s="4">
        <v>0</v>
      </c>
      <c r="K2537" s="4">
        <v>0</v>
      </c>
    </row>
    <row r="2538" spans="1:11" x14ac:dyDescent="0.35">
      <c r="A2538" t="s">
        <v>1409</v>
      </c>
      <c r="B2538" t="s">
        <v>2141</v>
      </c>
      <c r="D2538" s="4">
        <v>1696177</v>
      </c>
      <c r="E2538" s="4">
        <v>50206</v>
      </c>
      <c r="F2538" s="4">
        <v>3070459</v>
      </c>
      <c r="G2538" s="4">
        <v>53190</v>
      </c>
      <c r="H2538" s="4">
        <v>116103</v>
      </c>
      <c r="I2538" s="4">
        <v>4986136</v>
      </c>
      <c r="J2538" s="4">
        <v>1696177</v>
      </c>
      <c r="K2538" s="4">
        <v>1696177</v>
      </c>
    </row>
    <row r="2539" spans="1:11" x14ac:dyDescent="0.35">
      <c r="A2539" t="s">
        <v>1409</v>
      </c>
      <c r="B2539" t="s">
        <v>2156</v>
      </c>
      <c r="D2539" s="4">
        <v>4414639</v>
      </c>
      <c r="E2539" s="4">
        <v>50000</v>
      </c>
      <c r="F2539" s="4">
        <v>365006</v>
      </c>
      <c r="G2539" s="4">
        <v>130000</v>
      </c>
      <c r="H2539" s="4">
        <v>7828892</v>
      </c>
      <c r="I2539" s="4">
        <v>12788537</v>
      </c>
      <c r="J2539" s="4">
        <v>4414639</v>
      </c>
      <c r="K2539" s="4">
        <v>4414639</v>
      </c>
    </row>
    <row r="2540" spans="1:11" x14ac:dyDescent="0.35">
      <c r="A2540" t="s">
        <v>1409</v>
      </c>
      <c r="B2540" t="s">
        <v>2163</v>
      </c>
      <c r="D2540" s="4">
        <v>2321272</v>
      </c>
      <c r="I2540" s="4">
        <v>2321272</v>
      </c>
      <c r="J2540" s="4">
        <v>2321272</v>
      </c>
      <c r="K2540" s="4">
        <v>2321272</v>
      </c>
    </row>
    <row r="2541" spans="1:11" x14ac:dyDescent="0.35">
      <c r="A2541" t="s">
        <v>1409</v>
      </c>
      <c r="B2541" t="s">
        <v>2165</v>
      </c>
      <c r="D2541" s="4">
        <v>146109</v>
      </c>
      <c r="I2541" s="4">
        <v>146109</v>
      </c>
      <c r="J2541" s="4">
        <v>146109</v>
      </c>
      <c r="K2541" s="4">
        <v>146109</v>
      </c>
    </row>
    <row r="2542" spans="1:11" x14ac:dyDescent="0.35">
      <c r="A2542" t="s">
        <v>1409</v>
      </c>
      <c r="B2542" t="s">
        <v>2169</v>
      </c>
      <c r="H2542" s="4">
        <v>405000</v>
      </c>
      <c r="I2542" s="4">
        <v>405000</v>
      </c>
      <c r="J2542" s="4">
        <v>0</v>
      </c>
      <c r="K2542" s="4">
        <v>0</v>
      </c>
    </row>
    <row r="2543" spans="1:11" x14ac:dyDescent="0.35">
      <c r="A2543" t="s">
        <v>1409</v>
      </c>
      <c r="B2543" t="s">
        <v>2170</v>
      </c>
      <c r="D2543" s="4">
        <v>37461596</v>
      </c>
      <c r="E2543" s="4">
        <v>3300206</v>
      </c>
      <c r="F2543" s="4">
        <v>15116613</v>
      </c>
      <c r="G2543" s="4">
        <v>183190</v>
      </c>
      <c r="H2543" s="4">
        <v>8495346</v>
      </c>
      <c r="I2543" s="4">
        <v>64556950</v>
      </c>
      <c r="J2543" s="4">
        <v>37461596</v>
      </c>
      <c r="K2543" s="4">
        <v>37461596</v>
      </c>
    </row>
    <row r="2544" spans="1:11" x14ac:dyDescent="0.35">
      <c r="A2544" t="s">
        <v>1414</v>
      </c>
      <c r="B2544" t="s">
        <v>2121</v>
      </c>
      <c r="D2544" s="4">
        <v>91623235</v>
      </c>
      <c r="E2544" s="4">
        <v>693515</v>
      </c>
      <c r="F2544" s="4">
        <v>39263350</v>
      </c>
      <c r="I2544" s="4">
        <v>131580100</v>
      </c>
      <c r="J2544" s="4">
        <v>91623235</v>
      </c>
      <c r="K2544" s="4">
        <v>91623235</v>
      </c>
    </row>
    <row r="2545" spans="1:11" x14ac:dyDescent="0.35">
      <c r="A2545" t="s">
        <v>1414</v>
      </c>
      <c r="B2545" t="s">
        <v>2125</v>
      </c>
      <c r="D2545" s="4">
        <v>97856805</v>
      </c>
      <c r="E2545" s="4">
        <v>3081</v>
      </c>
      <c r="F2545" s="4">
        <v>1576216</v>
      </c>
      <c r="I2545" s="4">
        <v>99436102</v>
      </c>
      <c r="J2545" s="4">
        <v>97856805</v>
      </c>
      <c r="K2545" s="4">
        <v>97856805</v>
      </c>
    </row>
    <row r="2546" spans="1:11" x14ac:dyDescent="0.35">
      <c r="A2546" t="s">
        <v>1414</v>
      </c>
      <c r="B2546" t="s">
        <v>2127</v>
      </c>
      <c r="D2546" s="4">
        <v>9660</v>
      </c>
      <c r="F2546" s="4">
        <v>31200000</v>
      </c>
      <c r="G2546" s="4">
        <v>5600000</v>
      </c>
      <c r="I2546" s="4">
        <v>36809660</v>
      </c>
      <c r="J2546" s="4">
        <v>9660</v>
      </c>
      <c r="K2546" s="4">
        <v>9660</v>
      </c>
    </row>
    <row r="2547" spans="1:11" x14ac:dyDescent="0.35">
      <c r="A2547" t="s">
        <v>1414</v>
      </c>
      <c r="B2547" t="s">
        <v>2141</v>
      </c>
      <c r="D2547" s="4">
        <v>12388368</v>
      </c>
      <c r="E2547" s="4">
        <v>302032</v>
      </c>
      <c r="G2547" s="4">
        <v>32177</v>
      </c>
      <c r="H2547" s="4">
        <v>319242</v>
      </c>
      <c r="I2547" s="4">
        <v>13041818</v>
      </c>
      <c r="J2547" s="4">
        <v>12388368</v>
      </c>
      <c r="K2547" s="4">
        <v>12388368</v>
      </c>
    </row>
    <row r="2548" spans="1:11" x14ac:dyDescent="0.35">
      <c r="A2548" t="s">
        <v>1414</v>
      </c>
      <c r="B2548" t="s">
        <v>2156</v>
      </c>
      <c r="D2548" s="4">
        <v>548895</v>
      </c>
      <c r="E2548" s="4">
        <v>9717632</v>
      </c>
      <c r="F2548" s="4">
        <v>2232345</v>
      </c>
      <c r="G2548" s="4">
        <v>17436535</v>
      </c>
      <c r="H2548" s="4">
        <v>8210858</v>
      </c>
      <c r="I2548" s="4">
        <v>38146265</v>
      </c>
      <c r="J2548" s="4">
        <v>548895</v>
      </c>
      <c r="K2548" s="4">
        <v>548895</v>
      </c>
    </row>
    <row r="2549" spans="1:11" x14ac:dyDescent="0.35">
      <c r="A2549" t="s">
        <v>1414</v>
      </c>
      <c r="B2549" t="s">
        <v>2163</v>
      </c>
      <c r="D2549" s="4">
        <v>11979951</v>
      </c>
      <c r="I2549" s="4">
        <v>11979951</v>
      </c>
      <c r="J2549" s="4">
        <v>11979951</v>
      </c>
      <c r="K2549" s="4">
        <v>11979951</v>
      </c>
    </row>
    <row r="2550" spans="1:11" x14ac:dyDescent="0.35">
      <c r="A2550" t="s">
        <v>1414</v>
      </c>
      <c r="B2550" t="s">
        <v>2165</v>
      </c>
      <c r="D2550" s="4">
        <v>117830</v>
      </c>
      <c r="I2550" s="4">
        <v>117830</v>
      </c>
      <c r="J2550" s="4">
        <v>117830</v>
      </c>
      <c r="K2550" s="4">
        <v>117830</v>
      </c>
    </row>
    <row r="2551" spans="1:11" x14ac:dyDescent="0.35">
      <c r="A2551" t="s">
        <v>1414</v>
      </c>
      <c r="B2551" t="s">
        <v>2169</v>
      </c>
      <c r="E2551" s="4">
        <v>9279000</v>
      </c>
      <c r="I2551" s="4">
        <v>9279000</v>
      </c>
      <c r="J2551" s="4">
        <v>0</v>
      </c>
      <c r="K2551" s="4">
        <v>0</v>
      </c>
    </row>
    <row r="2552" spans="1:11" x14ac:dyDescent="0.35">
      <c r="A2552" t="s">
        <v>1414</v>
      </c>
      <c r="B2552" t="s">
        <v>2170</v>
      </c>
      <c r="D2552" s="4">
        <v>214524743</v>
      </c>
      <c r="E2552" s="4">
        <v>19995260</v>
      </c>
      <c r="F2552" s="4">
        <v>74271911</v>
      </c>
      <c r="G2552" s="4">
        <v>23068712</v>
      </c>
      <c r="H2552" s="4">
        <v>8530100</v>
      </c>
      <c r="I2552" s="4">
        <v>340390726</v>
      </c>
      <c r="J2552" s="4">
        <v>214524743</v>
      </c>
      <c r="K2552" s="4">
        <v>214524743</v>
      </c>
    </row>
    <row r="2553" spans="1:11" x14ac:dyDescent="0.35">
      <c r="A2553" t="s">
        <v>1421</v>
      </c>
      <c r="B2553" t="s">
        <v>2121</v>
      </c>
      <c r="D2553" s="4">
        <v>13671413</v>
      </c>
      <c r="E2553" s="4">
        <v>224500</v>
      </c>
      <c r="F2553" s="4">
        <v>6490400</v>
      </c>
      <c r="H2553" s="4">
        <v>114300</v>
      </c>
      <c r="I2553" s="4">
        <v>20500613</v>
      </c>
      <c r="J2553" s="4">
        <v>13671413</v>
      </c>
      <c r="K2553" s="4">
        <v>13671413</v>
      </c>
    </row>
    <row r="2554" spans="1:11" x14ac:dyDescent="0.35">
      <c r="A2554" t="s">
        <v>1421</v>
      </c>
      <c r="B2554" t="s">
        <v>2125</v>
      </c>
      <c r="D2554" s="4">
        <v>16645046</v>
      </c>
      <c r="E2554" s="4">
        <v>148705</v>
      </c>
      <c r="F2554" s="4">
        <v>1106243</v>
      </c>
      <c r="H2554" s="4">
        <v>3012480</v>
      </c>
      <c r="I2554" s="4">
        <v>20912474</v>
      </c>
      <c r="J2554" s="4">
        <v>16645046</v>
      </c>
      <c r="K2554" s="4">
        <v>16645046</v>
      </c>
    </row>
    <row r="2555" spans="1:11" x14ac:dyDescent="0.35">
      <c r="A2555" t="s">
        <v>1421</v>
      </c>
      <c r="B2555" t="s">
        <v>2127</v>
      </c>
      <c r="D2555" s="4">
        <v>10660</v>
      </c>
      <c r="G2555" s="4">
        <v>6400000</v>
      </c>
      <c r="I2555" s="4">
        <v>6410660</v>
      </c>
      <c r="J2555" s="4">
        <v>10660</v>
      </c>
      <c r="K2555" s="4">
        <v>10660</v>
      </c>
    </row>
    <row r="2556" spans="1:11" x14ac:dyDescent="0.35">
      <c r="A2556" t="s">
        <v>1421</v>
      </c>
      <c r="B2556" t="s">
        <v>2141</v>
      </c>
      <c r="D2556" s="4">
        <v>1050928</v>
      </c>
      <c r="E2556" s="4">
        <v>1118526</v>
      </c>
      <c r="F2556" s="4">
        <v>2309</v>
      </c>
      <c r="G2556" s="4">
        <v>782190</v>
      </c>
      <c r="H2556" s="4">
        <v>334249</v>
      </c>
      <c r="I2556" s="4">
        <v>3288202</v>
      </c>
      <c r="J2556" s="4">
        <v>1050928</v>
      </c>
      <c r="K2556" s="4">
        <v>1050928</v>
      </c>
    </row>
    <row r="2557" spans="1:11" x14ac:dyDescent="0.35">
      <c r="A2557" t="s">
        <v>1421</v>
      </c>
      <c r="B2557" t="s">
        <v>2156</v>
      </c>
      <c r="D2557" s="4">
        <v>343000</v>
      </c>
      <c r="E2557" s="4">
        <v>4148898</v>
      </c>
      <c r="F2557" s="4">
        <v>139037</v>
      </c>
      <c r="H2557" s="4">
        <v>1092083</v>
      </c>
      <c r="I2557" s="4">
        <v>5723019</v>
      </c>
      <c r="J2557" s="4">
        <v>343000</v>
      </c>
      <c r="K2557" s="4">
        <v>343000</v>
      </c>
    </row>
    <row r="2558" spans="1:11" x14ac:dyDescent="0.35">
      <c r="A2558" t="s">
        <v>1421</v>
      </c>
      <c r="B2558" t="s">
        <v>2163</v>
      </c>
      <c r="D2558" s="4">
        <v>1957047</v>
      </c>
      <c r="E2558" s="4">
        <v>38514</v>
      </c>
      <c r="I2558" s="4">
        <v>1995561</v>
      </c>
      <c r="J2558" s="4">
        <v>1957047</v>
      </c>
      <c r="K2558" s="4">
        <v>1957047</v>
      </c>
    </row>
    <row r="2559" spans="1:11" x14ac:dyDescent="0.35">
      <c r="A2559" t="s">
        <v>1421</v>
      </c>
      <c r="B2559" t="s">
        <v>2169</v>
      </c>
      <c r="D2559" s="4">
        <v>50000</v>
      </c>
      <c r="E2559" s="4">
        <v>6719100</v>
      </c>
      <c r="I2559" s="4">
        <v>6769100</v>
      </c>
      <c r="J2559" s="4">
        <v>50000</v>
      </c>
      <c r="K2559" s="4">
        <v>50000</v>
      </c>
    </row>
    <row r="2560" spans="1:11" x14ac:dyDescent="0.35">
      <c r="A2560" t="s">
        <v>1421</v>
      </c>
      <c r="B2560" t="s">
        <v>2170</v>
      </c>
      <c r="D2560" s="4">
        <v>33728094</v>
      </c>
      <c r="E2560" s="4">
        <v>12398243</v>
      </c>
      <c r="F2560" s="4">
        <v>7737989</v>
      </c>
      <c r="G2560" s="4">
        <v>7182190</v>
      </c>
      <c r="H2560" s="4">
        <v>4553112</v>
      </c>
      <c r="I2560" s="4">
        <v>65599629</v>
      </c>
      <c r="J2560" s="4">
        <v>33728094</v>
      </c>
      <c r="K2560" s="4">
        <v>33728094</v>
      </c>
    </row>
    <row r="2561" spans="1:11" x14ac:dyDescent="0.35">
      <c r="A2561" t="s">
        <v>1423</v>
      </c>
      <c r="B2561" t="s">
        <v>2121</v>
      </c>
      <c r="D2561" s="4">
        <v>154795385</v>
      </c>
      <c r="E2561" s="4">
        <v>8461832</v>
      </c>
      <c r="F2561" s="4">
        <v>42803200</v>
      </c>
      <c r="G2561" s="4">
        <v>267837</v>
      </c>
      <c r="H2561" s="4">
        <v>840062</v>
      </c>
      <c r="I2561" s="4">
        <v>207168316</v>
      </c>
      <c r="J2561" s="4">
        <v>154795385</v>
      </c>
      <c r="K2561" s="4">
        <v>154795385</v>
      </c>
    </row>
    <row r="2562" spans="1:11" x14ac:dyDescent="0.35">
      <c r="A2562" t="s">
        <v>1423</v>
      </c>
      <c r="B2562" t="s">
        <v>2125</v>
      </c>
      <c r="D2562" s="4">
        <v>96851377</v>
      </c>
      <c r="E2562" s="4">
        <v>137613</v>
      </c>
      <c r="F2562" s="4">
        <v>1689189</v>
      </c>
      <c r="G2562" s="4">
        <v>13968041</v>
      </c>
      <c r="H2562" s="4">
        <v>14692178</v>
      </c>
      <c r="I2562" s="4">
        <v>127338398</v>
      </c>
      <c r="J2562" s="4">
        <v>96851377</v>
      </c>
      <c r="K2562" s="4">
        <v>96851377</v>
      </c>
    </row>
    <row r="2563" spans="1:11" x14ac:dyDescent="0.35">
      <c r="A2563" t="s">
        <v>1423</v>
      </c>
      <c r="B2563" t="s">
        <v>2127</v>
      </c>
      <c r="H2563" s="4">
        <v>29520445</v>
      </c>
      <c r="I2563" s="4">
        <v>29520445</v>
      </c>
      <c r="J2563" s="4">
        <v>0</v>
      </c>
      <c r="K2563" s="4">
        <v>0</v>
      </c>
    </row>
    <row r="2564" spans="1:11" x14ac:dyDescent="0.35">
      <c r="A2564" t="s">
        <v>1423</v>
      </c>
      <c r="B2564" t="s">
        <v>2141</v>
      </c>
      <c r="D2564" s="4">
        <v>3448851</v>
      </c>
      <c r="E2564" s="4">
        <v>109766</v>
      </c>
      <c r="F2564" s="4">
        <v>18316396</v>
      </c>
      <c r="H2564" s="4">
        <v>2783722</v>
      </c>
      <c r="I2564" s="4">
        <v>24658735</v>
      </c>
      <c r="J2564" s="4">
        <v>3448851</v>
      </c>
      <c r="K2564" s="4">
        <v>3448851</v>
      </c>
    </row>
    <row r="2565" spans="1:11" x14ac:dyDescent="0.35">
      <c r="A2565" t="s">
        <v>1423</v>
      </c>
      <c r="B2565" t="s">
        <v>2156</v>
      </c>
      <c r="D2565" s="4">
        <v>5215241</v>
      </c>
      <c r="E2565" s="4">
        <v>22414495</v>
      </c>
      <c r="F2565" s="4">
        <v>429500</v>
      </c>
      <c r="G2565" s="4">
        <v>13005658</v>
      </c>
      <c r="H2565" s="4">
        <v>35790718</v>
      </c>
      <c r="I2565" s="4">
        <v>76855613</v>
      </c>
      <c r="J2565" s="4">
        <v>5215241</v>
      </c>
      <c r="K2565" s="4">
        <v>5215241</v>
      </c>
    </row>
    <row r="2566" spans="1:11" x14ac:dyDescent="0.35">
      <c r="A2566" t="s">
        <v>1423</v>
      </c>
      <c r="B2566" t="s">
        <v>2163</v>
      </c>
      <c r="D2566" s="4">
        <v>16976422</v>
      </c>
      <c r="E2566" s="4">
        <v>398890</v>
      </c>
      <c r="I2566" s="4">
        <v>17375312</v>
      </c>
      <c r="J2566" s="4">
        <v>16976422</v>
      </c>
      <c r="K2566" s="4">
        <v>16976422</v>
      </c>
    </row>
    <row r="2567" spans="1:11" x14ac:dyDescent="0.35">
      <c r="A2567" t="s">
        <v>1423</v>
      </c>
      <c r="B2567" t="s">
        <v>2169</v>
      </c>
      <c r="D2567" s="4">
        <v>500000</v>
      </c>
      <c r="E2567" s="4">
        <v>25875000</v>
      </c>
      <c r="H2567" s="4">
        <v>9600000</v>
      </c>
      <c r="I2567" s="4">
        <v>35975000</v>
      </c>
      <c r="J2567" s="4">
        <v>500000</v>
      </c>
      <c r="K2567" s="4">
        <v>500000</v>
      </c>
    </row>
    <row r="2568" spans="1:11" x14ac:dyDescent="0.35">
      <c r="A2568" t="s">
        <v>1423</v>
      </c>
      <c r="B2568" t="s">
        <v>2170</v>
      </c>
      <c r="D2568" s="4">
        <v>277787277</v>
      </c>
      <c r="E2568" s="4">
        <v>57397596</v>
      </c>
      <c r="F2568" s="4">
        <v>63238285</v>
      </c>
      <c r="G2568" s="4">
        <v>27241536</v>
      </c>
      <c r="H2568" s="4">
        <v>93227125</v>
      </c>
      <c r="I2568" s="4">
        <v>518891819</v>
      </c>
      <c r="J2568" s="4">
        <v>277787277</v>
      </c>
      <c r="K2568" s="4">
        <v>277787277</v>
      </c>
    </row>
    <row r="2569" spans="1:11" x14ac:dyDescent="0.35">
      <c r="A2569" t="s">
        <v>1426</v>
      </c>
      <c r="B2569" t="s">
        <v>2121</v>
      </c>
      <c r="D2569" s="4">
        <v>102718133</v>
      </c>
      <c r="E2569" s="4">
        <v>36098233</v>
      </c>
      <c r="F2569" s="4">
        <v>39939450</v>
      </c>
      <c r="G2569" s="4">
        <v>486828</v>
      </c>
      <c r="H2569" s="4">
        <v>426254</v>
      </c>
      <c r="I2569" s="4">
        <v>179668897</v>
      </c>
      <c r="J2569" s="4">
        <v>102718133</v>
      </c>
      <c r="K2569" s="4">
        <v>102718133</v>
      </c>
    </row>
    <row r="2570" spans="1:11" x14ac:dyDescent="0.35">
      <c r="A2570" t="s">
        <v>1426</v>
      </c>
      <c r="B2570" t="s">
        <v>2125</v>
      </c>
      <c r="D2570" s="4">
        <v>133526922</v>
      </c>
      <c r="E2570" s="4">
        <v>3485</v>
      </c>
      <c r="F2570" s="4">
        <v>2094595</v>
      </c>
      <c r="G2570" s="4">
        <v>202703</v>
      </c>
      <c r="H2570" s="4">
        <v>52054</v>
      </c>
      <c r="I2570" s="4">
        <v>135879759</v>
      </c>
      <c r="J2570" s="4">
        <v>133526922</v>
      </c>
      <c r="K2570" s="4">
        <v>133526922</v>
      </c>
    </row>
    <row r="2571" spans="1:11" x14ac:dyDescent="0.35">
      <c r="A2571" t="s">
        <v>1426</v>
      </c>
      <c r="B2571" t="s">
        <v>2127</v>
      </c>
      <c r="F2571" s="4">
        <v>25600000</v>
      </c>
      <c r="I2571" s="4">
        <v>25600000</v>
      </c>
      <c r="J2571" s="4">
        <v>0</v>
      </c>
      <c r="K2571" s="4">
        <v>0</v>
      </c>
    </row>
    <row r="2572" spans="1:11" x14ac:dyDescent="0.35">
      <c r="A2572" t="s">
        <v>1426</v>
      </c>
      <c r="B2572" t="s">
        <v>2141</v>
      </c>
      <c r="D2572" s="4">
        <v>19145802</v>
      </c>
      <c r="E2572" s="4">
        <v>538445</v>
      </c>
      <c r="F2572" s="4">
        <v>979873</v>
      </c>
      <c r="G2572" s="4">
        <v>161040</v>
      </c>
      <c r="H2572" s="4">
        <v>1846017</v>
      </c>
      <c r="I2572" s="4">
        <v>22671175</v>
      </c>
      <c r="J2572" s="4">
        <v>19145802</v>
      </c>
      <c r="K2572" s="4">
        <v>19145802</v>
      </c>
    </row>
    <row r="2573" spans="1:11" x14ac:dyDescent="0.35">
      <c r="A2573" t="s">
        <v>1426</v>
      </c>
      <c r="B2573" t="s">
        <v>2156</v>
      </c>
      <c r="D2573" s="4">
        <v>2591620</v>
      </c>
      <c r="E2573" s="4">
        <v>6601121</v>
      </c>
      <c r="F2573" s="4">
        <v>13000519</v>
      </c>
      <c r="G2573" s="4">
        <v>16090023</v>
      </c>
      <c r="H2573" s="4">
        <v>8589188</v>
      </c>
      <c r="I2573" s="4">
        <v>46872472</v>
      </c>
      <c r="J2573" s="4">
        <v>2591620</v>
      </c>
      <c r="K2573" s="4">
        <v>2591620</v>
      </c>
    </row>
    <row r="2574" spans="1:11" x14ac:dyDescent="0.35">
      <c r="A2574" t="s">
        <v>1426</v>
      </c>
      <c r="B2574" t="s">
        <v>2163</v>
      </c>
      <c r="D2574" s="4">
        <v>11088950</v>
      </c>
      <c r="E2574" s="4">
        <v>473166</v>
      </c>
      <c r="I2574" s="4">
        <v>11562116</v>
      </c>
      <c r="J2574" s="4">
        <v>11088950</v>
      </c>
      <c r="K2574" s="4">
        <v>11088950</v>
      </c>
    </row>
    <row r="2575" spans="1:11" x14ac:dyDescent="0.35">
      <c r="A2575" t="s">
        <v>1426</v>
      </c>
      <c r="B2575" t="s">
        <v>2165</v>
      </c>
      <c r="D2575" s="4">
        <v>202668</v>
      </c>
      <c r="I2575" s="4">
        <v>202668</v>
      </c>
      <c r="J2575" s="4">
        <v>202668</v>
      </c>
      <c r="K2575" s="4">
        <v>202668</v>
      </c>
    </row>
    <row r="2576" spans="1:11" x14ac:dyDescent="0.35">
      <c r="A2576" t="s">
        <v>1426</v>
      </c>
      <c r="B2576" t="s">
        <v>2169</v>
      </c>
      <c r="D2576" s="4">
        <v>38645</v>
      </c>
      <c r="E2576" s="4">
        <v>15310500</v>
      </c>
      <c r="G2576" s="4">
        <v>2592000</v>
      </c>
      <c r="I2576" s="4">
        <v>17941145</v>
      </c>
      <c r="J2576" s="4">
        <v>38645</v>
      </c>
      <c r="K2576" s="4">
        <v>38645</v>
      </c>
    </row>
    <row r="2577" spans="1:11" x14ac:dyDescent="0.35">
      <c r="A2577" t="s">
        <v>1426</v>
      </c>
      <c r="B2577" t="s">
        <v>2170</v>
      </c>
      <c r="D2577" s="4">
        <v>269312739</v>
      </c>
      <c r="E2577" s="4">
        <v>59024949</v>
      </c>
      <c r="F2577" s="4">
        <v>81614436</v>
      </c>
      <c r="G2577" s="4">
        <v>19532593</v>
      </c>
      <c r="H2577" s="4">
        <v>10913513</v>
      </c>
      <c r="I2577" s="4">
        <v>440398231</v>
      </c>
      <c r="J2577" s="4">
        <v>269312739</v>
      </c>
      <c r="K2577" s="4">
        <v>269312739</v>
      </c>
    </row>
    <row r="2578" spans="1:11" x14ac:dyDescent="0.35">
      <c r="A2578" t="s">
        <v>1429</v>
      </c>
      <c r="B2578" t="s">
        <v>2121</v>
      </c>
      <c r="D2578" s="4">
        <v>88817047</v>
      </c>
      <c r="E2578" s="4">
        <v>18783637</v>
      </c>
      <c r="F2578" s="4">
        <v>38314229</v>
      </c>
      <c r="G2578" s="4">
        <v>457315</v>
      </c>
      <c r="H2578" s="4">
        <v>1046766</v>
      </c>
      <c r="I2578" s="4">
        <v>147418994</v>
      </c>
      <c r="J2578" s="4">
        <v>88817047</v>
      </c>
      <c r="K2578" s="4">
        <v>88817047</v>
      </c>
    </row>
    <row r="2579" spans="1:11" x14ac:dyDescent="0.35">
      <c r="A2579" t="s">
        <v>1429</v>
      </c>
      <c r="B2579" t="s">
        <v>2125</v>
      </c>
      <c r="D2579" s="4">
        <v>93230620</v>
      </c>
      <c r="E2579" s="4">
        <v>52265</v>
      </c>
      <c r="F2579" s="4">
        <v>3388135</v>
      </c>
      <c r="G2579" s="4">
        <v>196415</v>
      </c>
      <c r="H2579" s="4">
        <v>7643970</v>
      </c>
      <c r="I2579" s="4">
        <v>104511405</v>
      </c>
      <c r="J2579" s="4">
        <v>93230620</v>
      </c>
      <c r="K2579" s="4">
        <v>93230620</v>
      </c>
    </row>
    <row r="2580" spans="1:11" x14ac:dyDescent="0.35">
      <c r="A2580" t="s">
        <v>1429</v>
      </c>
      <c r="B2580" t="s">
        <v>2127</v>
      </c>
      <c r="F2580" s="4">
        <v>450000</v>
      </c>
      <c r="H2580" s="4">
        <v>22858465</v>
      </c>
      <c r="I2580" s="4">
        <v>23308465</v>
      </c>
      <c r="J2580" s="4">
        <v>0</v>
      </c>
      <c r="K2580" s="4">
        <v>0</v>
      </c>
    </row>
    <row r="2581" spans="1:11" x14ac:dyDescent="0.35">
      <c r="A2581" t="s">
        <v>1429</v>
      </c>
      <c r="B2581" t="s">
        <v>2141</v>
      </c>
      <c r="D2581" s="4">
        <v>6890404</v>
      </c>
      <c r="E2581" s="4">
        <v>427868</v>
      </c>
      <c r="F2581" s="4">
        <v>5309590</v>
      </c>
      <c r="G2581" s="4">
        <v>5372211</v>
      </c>
      <c r="H2581" s="4">
        <v>1900311</v>
      </c>
      <c r="I2581" s="4">
        <v>19900384</v>
      </c>
      <c r="J2581" s="4">
        <v>6890404</v>
      </c>
      <c r="K2581" s="4">
        <v>6890404</v>
      </c>
    </row>
    <row r="2582" spans="1:11" x14ac:dyDescent="0.35">
      <c r="A2582" t="s">
        <v>1429</v>
      </c>
      <c r="B2582" t="s">
        <v>2156</v>
      </c>
      <c r="D2582" s="4">
        <v>988817</v>
      </c>
      <c r="E2582" s="4">
        <v>16911771</v>
      </c>
      <c r="F2582" s="4">
        <v>686000</v>
      </c>
      <c r="G2582" s="4">
        <v>188353</v>
      </c>
      <c r="H2582" s="4">
        <v>31137319</v>
      </c>
      <c r="I2582" s="4">
        <v>49912260</v>
      </c>
      <c r="J2582" s="4">
        <v>988817</v>
      </c>
      <c r="K2582" s="4">
        <v>988817</v>
      </c>
    </row>
    <row r="2583" spans="1:11" x14ac:dyDescent="0.35">
      <c r="A2583" t="s">
        <v>1429</v>
      </c>
      <c r="B2583" t="s">
        <v>2163</v>
      </c>
      <c r="D2583" s="4">
        <v>12972546</v>
      </c>
      <c r="E2583" s="4">
        <v>99035</v>
      </c>
      <c r="I2583" s="4">
        <v>13071581</v>
      </c>
      <c r="J2583" s="4">
        <v>12972546</v>
      </c>
      <c r="K2583" s="4">
        <v>12972546</v>
      </c>
    </row>
    <row r="2584" spans="1:11" x14ac:dyDescent="0.35">
      <c r="A2584" t="s">
        <v>1429</v>
      </c>
      <c r="B2584" t="s">
        <v>2165</v>
      </c>
      <c r="D2584" s="4">
        <v>66087</v>
      </c>
      <c r="G2584" s="4">
        <v>570297</v>
      </c>
      <c r="I2584" s="4">
        <v>636384</v>
      </c>
      <c r="J2584" s="4">
        <v>66087</v>
      </c>
      <c r="K2584" s="4">
        <v>66087</v>
      </c>
    </row>
    <row r="2585" spans="1:11" x14ac:dyDescent="0.35">
      <c r="A2585" t="s">
        <v>1429</v>
      </c>
      <c r="B2585" t="s">
        <v>2169</v>
      </c>
      <c r="E2585" s="4">
        <v>10715000</v>
      </c>
      <c r="H2585" s="4">
        <v>2496000</v>
      </c>
      <c r="I2585" s="4">
        <v>13211000</v>
      </c>
      <c r="J2585" s="4">
        <v>0</v>
      </c>
      <c r="K2585" s="4">
        <v>0</v>
      </c>
    </row>
    <row r="2586" spans="1:11" x14ac:dyDescent="0.35">
      <c r="A2586" t="s">
        <v>1429</v>
      </c>
      <c r="B2586" t="s">
        <v>2170</v>
      </c>
      <c r="D2586" s="4">
        <v>202965521</v>
      </c>
      <c r="E2586" s="4">
        <v>46989577</v>
      </c>
      <c r="F2586" s="4">
        <v>48147954</v>
      </c>
      <c r="G2586" s="4">
        <v>6784591</v>
      </c>
      <c r="H2586" s="4">
        <v>67082831</v>
      </c>
      <c r="I2586" s="4">
        <v>371970473</v>
      </c>
      <c r="J2586" s="4">
        <v>202965521</v>
      </c>
      <c r="K2586" s="4">
        <v>202965521</v>
      </c>
    </row>
    <row r="2587" spans="1:11" x14ac:dyDescent="0.35">
      <c r="A2587" t="s">
        <v>1433</v>
      </c>
      <c r="B2587" t="s">
        <v>2121</v>
      </c>
      <c r="D2587" s="4">
        <v>15421954</v>
      </c>
      <c r="E2587" s="4">
        <v>809200</v>
      </c>
      <c r="F2587" s="4">
        <v>3112200</v>
      </c>
      <c r="G2587" s="4">
        <v>2223309</v>
      </c>
      <c r="H2587" s="4">
        <v>377152</v>
      </c>
      <c r="I2587" s="4">
        <v>21943815</v>
      </c>
      <c r="J2587" s="4">
        <v>15421954</v>
      </c>
      <c r="K2587" s="4">
        <v>15421954</v>
      </c>
    </row>
    <row r="2588" spans="1:11" x14ac:dyDescent="0.35">
      <c r="A2588" t="s">
        <v>1433</v>
      </c>
      <c r="B2588" t="s">
        <v>2125</v>
      </c>
      <c r="D2588" s="4">
        <v>21380785</v>
      </c>
      <c r="E2588" s="4">
        <v>2324</v>
      </c>
      <c r="F2588" s="4">
        <v>540541</v>
      </c>
      <c r="G2588" s="4">
        <v>3378996</v>
      </c>
      <c r="H2588" s="4">
        <v>77085</v>
      </c>
      <c r="I2588" s="4">
        <v>25379731</v>
      </c>
      <c r="J2588" s="4">
        <v>21380785</v>
      </c>
      <c r="K2588" s="4">
        <v>21380785</v>
      </c>
    </row>
    <row r="2589" spans="1:11" x14ac:dyDescent="0.35">
      <c r="A2589" t="s">
        <v>1433</v>
      </c>
      <c r="B2589" t="s">
        <v>2127</v>
      </c>
      <c r="F2589" s="4">
        <v>4800000</v>
      </c>
      <c r="I2589" s="4">
        <v>4800000</v>
      </c>
      <c r="J2589" s="4">
        <v>0</v>
      </c>
      <c r="K2589" s="4">
        <v>0</v>
      </c>
    </row>
    <row r="2590" spans="1:11" x14ac:dyDescent="0.35">
      <c r="A2590" t="s">
        <v>1433</v>
      </c>
      <c r="B2590" t="s">
        <v>2141</v>
      </c>
      <c r="D2590" s="4">
        <v>488387</v>
      </c>
      <c r="E2590" s="4">
        <v>264284</v>
      </c>
      <c r="F2590" s="4">
        <v>2860384</v>
      </c>
      <c r="G2590" s="4">
        <v>470006</v>
      </c>
      <c r="H2590" s="4">
        <v>1383680</v>
      </c>
      <c r="I2590" s="4">
        <v>5466742</v>
      </c>
      <c r="J2590" s="4">
        <v>488387</v>
      </c>
      <c r="K2590" s="4">
        <v>488387</v>
      </c>
    </row>
    <row r="2591" spans="1:11" x14ac:dyDescent="0.35">
      <c r="A2591" t="s">
        <v>1433</v>
      </c>
      <c r="B2591" t="s">
        <v>2156</v>
      </c>
      <c r="D2591" s="4">
        <v>971890</v>
      </c>
      <c r="E2591" s="4">
        <v>4608619</v>
      </c>
      <c r="F2591" s="4">
        <v>336767</v>
      </c>
      <c r="G2591" s="4">
        <v>29962</v>
      </c>
      <c r="H2591" s="4">
        <v>3016088</v>
      </c>
      <c r="I2591" s="4">
        <v>8963326</v>
      </c>
      <c r="J2591" s="4">
        <v>971890</v>
      </c>
      <c r="K2591" s="4">
        <v>971890</v>
      </c>
    </row>
    <row r="2592" spans="1:11" x14ac:dyDescent="0.35">
      <c r="A2592" t="s">
        <v>1433</v>
      </c>
      <c r="B2592" t="s">
        <v>2163</v>
      </c>
      <c r="D2592" s="4">
        <v>290301</v>
      </c>
      <c r="I2592" s="4">
        <v>290301</v>
      </c>
      <c r="J2592" s="4">
        <v>290301</v>
      </c>
      <c r="K2592" s="4">
        <v>290301</v>
      </c>
    </row>
    <row r="2593" spans="1:11" x14ac:dyDescent="0.35">
      <c r="A2593" t="s">
        <v>1433</v>
      </c>
      <c r="B2593" t="s">
        <v>2165</v>
      </c>
      <c r="F2593" s="4">
        <v>28279</v>
      </c>
      <c r="I2593" s="4">
        <v>28279</v>
      </c>
      <c r="J2593" s="4">
        <v>0</v>
      </c>
      <c r="K2593" s="4">
        <v>0</v>
      </c>
    </row>
    <row r="2594" spans="1:11" x14ac:dyDescent="0.35">
      <c r="A2594" t="s">
        <v>1433</v>
      </c>
      <c r="B2594" t="s">
        <v>2169</v>
      </c>
      <c r="E2594" s="4">
        <v>1567500</v>
      </c>
      <c r="H2594" s="4">
        <v>384000</v>
      </c>
      <c r="I2594" s="4">
        <v>1951500</v>
      </c>
      <c r="J2594" s="4">
        <v>0</v>
      </c>
      <c r="K2594" s="4">
        <v>0</v>
      </c>
    </row>
    <row r="2595" spans="1:11" x14ac:dyDescent="0.35">
      <c r="A2595" t="s">
        <v>1433</v>
      </c>
      <c r="B2595" t="s">
        <v>2170</v>
      </c>
      <c r="D2595" s="4">
        <v>38553317</v>
      </c>
      <c r="E2595" s="4">
        <v>7251927</v>
      </c>
      <c r="F2595" s="4">
        <v>11678170</v>
      </c>
      <c r="G2595" s="4">
        <v>6102273</v>
      </c>
      <c r="H2595" s="4">
        <v>5238006</v>
      </c>
      <c r="I2595" s="4">
        <v>68823693</v>
      </c>
      <c r="J2595" s="4">
        <v>38553317</v>
      </c>
      <c r="K2595" s="4">
        <v>38553317</v>
      </c>
    </row>
    <row r="2596" spans="1:11" x14ac:dyDescent="0.35">
      <c r="A2596" t="s">
        <v>1986</v>
      </c>
      <c r="B2596" t="s">
        <v>2121</v>
      </c>
      <c r="D2596" s="4">
        <v>7700689</v>
      </c>
      <c r="E2596" s="4">
        <v>311002</v>
      </c>
      <c r="F2596" s="4">
        <v>1678900</v>
      </c>
      <c r="G2596" s="4">
        <v>1164545</v>
      </c>
      <c r="H2596" s="4">
        <v>12600</v>
      </c>
      <c r="I2596" s="4">
        <v>10867736</v>
      </c>
      <c r="J2596" s="4">
        <v>7700689</v>
      </c>
      <c r="K2596" s="4">
        <v>7700689</v>
      </c>
    </row>
    <row r="2597" spans="1:11" x14ac:dyDescent="0.35">
      <c r="A2597" t="s">
        <v>1986</v>
      </c>
      <c r="B2597" t="s">
        <v>2125</v>
      </c>
      <c r="D2597" s="4">
        <v>9153565</v>
      </c>
      <c r="E2597" s="4">
        <v>1842210</v>
      </c>
      <c r="F2597" s="4">
        <v>677844</v>
      </c>
      <c r="G2597" s="4">
        <v>2200000</v>
      </c>
      <c r="H2597" s="4">
        <v>1820000</v>
      </c>
      <c r="I2597" s="4">
        <v>15693620</v>
      </c>
      <c r="J2597" s="4">
        <v>9153565</v>
      </c>
      <c r="K2597" s="4">
        <v>9153565</v>
      </c>
    </row>
    <row r="2598" spans="1:11" s="23" customFormat="1" x14ac:dyDescent="0.35">
      <c r="A2598" t="s">
        <v>1986</v>
      </c>
      <c r="B2598" t="s">
        <v>2141</v>
      </c>
      <c r="C2598"/>
      <c r="D2598" s="4">
        <v>40719</v>
      </c>
      <c r="E2598" s="4">
        <v>351039</v>
      </c>
      <c r="F2598" s="4">
        <v>865341</v>
      </c>
      <c r="G2598" s="4">
        <v>39522</v>
      </c>
      <c r="H2598" s="4">
        <v>2269734</v>
      </c>
      <c r="I2598" s="4">
        <v>3566355</v>
      </c>
      <c r="J2598" s="4">
        <v>40719</v>
      </c>
      <c r="K2598" s="4">
        <v>40719</v>
      </c>
    </row>
    <row r="2599" spans="1:11" x14ac:dyDescent="0.35">
      <c r="A2599" t="s">
        <v>1986</v>
      </c>
      <c r="B2599" t="s">
        <v>2156</v>
      </c>
      <c r="D2599" s="4">
        <v>3724047</v>
      </c>
      <c r="E2599" s="4">
        <v>4159312</v>
      </c>
      <c r="F2599" s="4">
        <v>31624</v>
      </c>
      <c r="G2599" s="4">
        <v>9755</v>
      </c>
      <c r="H2599" s="4">
        <v>11720007</v>
      </c>
      <c r="I2599" s="4">
        <v>19644746</v>
      </c>
      <c r="J2599" s="4">
        <v>3724047</v>
      </c>
      <c r="K2599" s="4">
        <v>3724047</v>
      </c>
    </row>
    <row r="2600" spans="1:11" x14ac:dyDescent="0.35">
      <c r="A2600" t="s">
        <v>1986</v>
      </c>
      <c r="B2600" t="s">
        <v>2163</v>
      </c>
      <c r="D2600" s="4">
        <v>211697</v>
      </c>
      <c r="I2600" s="4">
        <v>211697</v>
      </c>
      <c r="J2600" s="4">
        <v>211697</v>
      </c>
      <c r="K2600" s="4">
        <v>211697</v>
      </c>
    </row>
    <row r="2601" spans="1:11" x14ac:dyDescent="0.35">
      <c r="A2601" t="s">
        <v>1986</v>
      </c>
      <c r="B2601" t="s">
        <v>2169</v>
      </c>
      <c r="E2601" s="4">
        <v>1083750</v>
      </c>
      <c r="I2601" s="4">
        <v>1083750</v>
      </c>
      <c r="J2601" s="4">
        <v>0</v>
      </c>
      <c r="K2601" s="4">
        <v>0</v>
      </c>
    </row>
    <row r="2602" spans="1:11" x14ac:dyDescent="0.35">
      <c r="A2602" t="s">
        <v>1986</v>
      </c>
      <c r="B2602" t="s">
        <v>2170</v>
      </c>
      <c r="D2602" s="4">
        <v>20830717</v>
      </c>
      <c r="E2602" s="4">
        <v>7747313</v>
      </c>
      <c r="F2602" s="4">
        <v>3253709</v>
      </c>
      <c r="G2602" s="4">
        <v>3413822</v>
      </c>
      <c r="H2602" s="4">
        <v>15822341</v>
      </c>
      <c r="I2602" s="4">
        <v>51067903</v>
      </c>
      <c r="J2602" s="4">
        <v>20830717</v>
      </c>
      <c r="K2602" s="4">
        <v>20830717</v>
      </c>
    </row>
    <row r="2603" spans="1:11" x14ac:dyDescent="0.35">
      <c r="A2603" t="s">
        <v>1445</v>
      </c>
      <c r="B2603" t="s">
        <v>2121</v>
      </c>
      <c r="D2603" s="4">
        <v>1942997</v>
      </c>
      <c r="E2603" s="4">
        <v>100778</v>
      </c>
      <c r="F2603" s="4">
        <v>984200</v>
      </c>
      <c r="G2603" s="4">
        <v>381376</v>
      </c>
      <c r="H2603" s="4">
        <v>37350</v>
      </c>
      <c r="I2603" s="4">
        <v>3446701</v>
      </c>
      <c r="J2603" s="4">
        <v>1942997</v>
      </c>
      <c r="K2603" s="4">
        <v>1942997</v>
      </c>
    </row>
    <row r="2604" spans="1:11" x14ac:dyDescent="0.35">
      <c r="A2604" t="s">
        <v>1445</v>
      </c>
      <c r="B2604" t="s">
        <v>2125</v>
      </c>
      <c r="D2604" s="4">
        <v>1347018</v>
      </c>
      <c r="F2604" s="4">
        <v>980000</v>
      </c>
      <c r="G2604" s="4">
        <v>1076401</v>
      </c>
      <c r="H2604" s="4">
        <v>720000</v>
      </c>
      <c r="I2604" s="4">
        <v>4123418</v>
      </c>
      <c r="J2604" s="4">
        <v>1347018</v>
      </c>
      <c r="K2604" s="4">
        <v>1347018</v>
      </c>
    </row>
    <row r="2605" spans="1:11" s="23" customFormat="1" x14ac:dyDescent="0.35">
      <c r="A2605" t="s">
        <v>1445</v>
      </c>
      <c r="B2605" t="s">
        <v>2141</v>
      </c>
      <c r="C2605"/>
      <c r="D2605" s="4">
        <v>16160</v>
      </c>
      <c r="E2605" s="4">
        <v>73451</v>
      </c>
      <c r="F2605" s="4">
        <v>492406</v>
      </c>
      <c r="G2605" s="4">
        <v>119403</v>
      </c>
      <c r="H2605" s="4">
        <v>239036</v>
      </c>
      <c r="I2605" s="4">
        <v>940456</v>
      </c>
      <c r="J2605" s="4">
        <v>16160</v>
      </c>
      <c r="K2605" s="4">
        <v>16160</v>
      </c>
    </row>
    <row r="2606" spans="1:11" x14ac:dyDescent="0.35">
      <c r="A2606" t="s">
        <v>1445</v>
      </c>
      <c r="B2606" t="s">
        <v>2156</v>
      </c>
      <c r="D2606" s="4">
        <v>411750</v>
      </c>
      <c r="E2606" s="4">
        <v>916100</v>
      </c>
      <c r="F2606" s="4">
        <v>9000</v>
      </c>
      <c r="G2606" s="4">
        <v>4877</v>
      </c>
      <c r="H2606" s="4">
        <v>630670</v>
      </c>
      <c r="I2606" s="4">
        <v>1972398</v>
      </c>
      <c r="J2606" s="4">
        <v>411750</v>
      </c>
      <c r="K2606" s="4">
        <v>411750</v>
      </c>
    </row>
    <row r="2607" spans="1:11" x14ac:dyDescent="0.35">
      <c r="A2607" t="s">
        <v>1445</v>
      </c>
      <c r="B2607" t="s">
        <v>2163</v>
      </c>
      <c r="D2607" s="4">
        <v>195941</v>
      </c>
      <c r="I2607" s="4">
        <v>195941</v>
      </c>
      <c r="J2607" s="4">
        <v>195941</v>
      </c>
      <c r="K2607" s="4">
        <v>195941</v>
      </c>
    </row>
    <row r="2608" spans="1:11" x14ac:dyDescent="0.35">
      <c r="A2608" t="s">
        <v>1445</v>
      </c>
      <c r="B2608" t="s">
        <v>2169</v>
      </c>
      <c r="E2608" s="4">
        <v>90000</v>
      </c>
      <c r="H2608" s="4">
        <v>192000</v>
      </c>
      <c r="I2608" s="4">
        <v>282000</v>
      </c>
      <c r="J2608" s="4">
        <v>0</v>
      </c>
      <c r="K2608" s="4">
        <v>0</v>
      </c>
    </row>
    <row r="2609" spans="1:11" x14ac:dyDescent="0.35">
      <c r="A2609" t="s">
        <v>1445</v>
      </c>
      <c r="B2609" t="s">
        <v>2170</v>
      </c>
      <c r="D2609" s="4">
        <v>3913866</v>
      </c>
      <c r="E2609" s="4">
        <v>1180329</v>
      </c>
      <c r="F2609" s="4">
        <v>2465606</v>
      </c>
      <c r="G2609" s="4">
        <v>1582057</v>
      </c>
      <c r="H2609" s="4">
        <v>1819056</v>
      </c>
      <c r="I2609" s="4">
        <v>10960915</v>
      </c>
      <c r="J2609" s="4">
        <v>3913866</v>
      </c>
      <c r="K2609" s="4">
        <v>3913866</v>
      </c>
    </row>
    <row r="2610" spans="1:11" x14ac:dyDescent="0.35">
      <c r="A2610" t="s">
        <v>1447</v>
      </c>
      <c r="B2610" t="s">
        <v>2121</v>
      </c>
      <c r="D2610" s="4">
        <v>2418476</v>
      </c>
      <c r="E2610" s="4">
        <v>69204</v>
      </c>
      <c r="F2610" s="4">
        <v>638400</v>
      </c>
      <c r="G2610" s="4">
        <v>450879</v>
      </c>
      <c r="H2610" s="4">
        <v>41850</v>
      </c>
      <c r="I2610" s="4">
        <v>3618809</v>
      </c>
      <c r="J2610" s="4">
        <v>2418476</v>
      </c>
      <c r="K2610" s="4">
        <v>2418476</v>
      </c>
    </row>
    <row r="2611" spans="1:11" x14ac:dyDescent="0.35">
      <c r="A2611" t="s">
        <v>1447</v>
      </c>
      <c r="B2611" t="s">
        <v>2125</v>
      </c>
      <c r="D2611" s="4">
        <v>1354872</v>
      </c>
      <c r="F2611" s="4">
        <v>980000</v>
      </c>
      <c r="G2611" s="4">
        <v>1139852</v>
      </c>
      <c r="H2611" s="4">
        <v>740160</v>
      </c>
      <c r="I2611" s="4">
        <v>4214884</v>
      </c>
      <c r="J2611" s="4">
        <v>1354872</v>
      </c>
      <c r="K2611" s="4">
        <v>1354872</v>
      </c>
    </row>
    <row r="2612" spans="1:11" s="23" customFormat="1" x14ac:dyDescent="0.35">
      <c r="A2612" t="s">
        <v>1447</v>
      </c>
      <c r="B2612" t="s">
        <v>2141</v>
      </c>
      <c r="C2612"/>
      <c r="D2612" s="4">
        <v>14981</v>
      </c>
      <c r="E2612" s="4">
        <v>73358</v>
      </c>
      <c r="F2612" s="4">
        <v>1006157</v>
      </c>
      <c r="G2612"/>
      <c r="H2612" s="4">
        <v>262253</v>
      </c>
      <c r="I2612" s="4">
        <v>1356749</v>
      </c>
      <c r="J2612" s="4">
        <v>14981</v>
      </c>
      <c r="K2612" s="4">
        <v>14981</v>
      </c>
    </row>
    <row r="2613" spans="1:11" x14ac:dyDescent="0.35">
      <c r="A2613" t="s">
        <v>1447</v>
      </c>
      <c r="B2613" t="s">
        <v>2156</v>
      </c>
      <c r="D2613" s="4">
        <v>525305</v>
      </c>
      <c r="E2613" s="4">
        <v>843373</v>
      </c>
      <c r="F2613" s="4">
        <v>18000</v>
      </c>
      <c r="G2613" s="4">
        <v>6208</v>
      </c>
      <c r="H2613" s="4">
        <v>491612</v>
      </c>
      <c r="I2613" s="4">
        <v>1884498</v>
      </c>
      <c r="J2613" s="4">
        <v>525305</v>
      </c>
      <c r="K2613" s="4">
        <v>525305</v>
      </c>
    </row>
    <row r="2614" spans="1:11" x14ac:dyDescent="0.35">
      <c r="A2614" t="s">
        <v>1447</v>
      </c>
      <c r="B2614" t="s">
        <v>2163</v>
      </c>
      <c r="D2614" s="4">
        <v>146316</v>
      </c>
      <c r="I2614" s="4">
        <v>146316</v>
      </c>
      <c r="J2614" s="4">
        <v>146316</v>
      </c>
      <c r="K2614" s="4">
        <v>146316</v>
      </c>
    </row>
    <row r="2615" spans="1:11" x14ac:dyDescent="0.35">
      <c r="A2615" t="s">
        <v>1447</v>
      </c>
      <c r="B2615" t="s">
        <v>2169</v>
      </c>
      <c r="E2615" s="4">
        <v>90000</v>
      </c>
      <c r="H2615" s="4">
        <v>192000</v>
      </c>
      <c r="I2615" s="4">
        <v>282000</v>
      </c>
      <c r="J2615" s="4">
        <v>0</v>
      </c>
      <c r="K2615" s="4">
        <v>0</v>
      </c>
    </row>
    <row r="2616" spans="1:11" x14ac:dyDescent="0.35">
      <c r="A2616" t="s">
        <v>1447</v>
      </c>
      <c r="B2616" t="s">
        <v>2170</v>
      </c>
      <c r="D2616" s="4">
        <v>4459950</v>
      </c>
      <c r="E2616" s="4">
        <v>1075935</v>
      </c>
      <c r="F2616" s="4">
        <v>2642557</v>
      </c>
      <c r="G2616" s="4">
        <v>1596939</v>
      </c>
      <c r="H2616" s="4">
        <v>1727875</v>
      </c>
      <c r="I2616" s="4">
        <v>11503256</v>
      </c>
      <c r="J2616" s="4">
        <v>4459950</v>
      </c>
      <c r="K2616" s="4">
        <v>4459950</v>
      </c>
    </row>
    <row r="2617" spans="1:11" x14ac:dyDescent="0.35">
      <c r="A2617" t="s">
        <v>1449</v>
      </c>
      <c r="B2617" t="s">
        <v>2121</v>
      </c>
      <c r="D2617" s="4">
        <v>33867594</v>
      </c>
      <c r="E2617" s="4">
        <v>7964569</v>
      </c>
      <c r="F2617" s="4">
        <v>18408283</v>
      </c>
      <c r="H2617" s="4">
        <v>2821123</v>
      </c>
      <c r="I2617" s="4">
        <v>63061569</v>
      </c>
      <c r="J2617" s="4">
        <v>33867594</v>
      </c>
      <c r="K2617" s="4">
        <v>33867594</v>
      </c>
    </row>
    <row r="2618" spans="1:11" x14ac:dyDescent="0.35">
      <c r="A2618" t="s">
        <v>1449</v>
      </c>
      <c r="B2618" t="s">
        <v>2125</v>
      </c>
      <c r="D2618" s="4">
        <v>39071486</v>
      </c>
      <c r="E2618" s="4">
        <v>971</v>
      </c>
      <c r="F2618" s="4">
        <v>1418919</v>
      </c>
      <c r="I2618" s="4">
        <v>40491375</v>
      </c>
      <c r="J2618" s="4">
        <v>39071486</v>
      </c>
      <c r="K2618" s="4">
        <v>39071486</v>
      </c>
    </row>
    <row r="2619" spans="1:11" s="23" customFormat="1" x14ac:dyDescent="0.35">
      <c r="A2619" t="s">
        <v>1449</v>
      </c>
      <c r="B2619" t="s">
        <v>2127</v>
      </c>
      <c r="C2619"/>
      <c r="D2619"/>
      <c r="E2619"/>
      <c r="F2619" s="4">
        <v>8000000</v>
      </c>
      <c r="G2619"/>
      <c r="H2619"/>
      <c r="I2619" s="4">
        <v>8000000</v>
      </c>
      <c r="J2619" s="4">
        <v>0</v>
      </c>
      <c r="K2619" s="4">
        <v>0</v>
      </c>
    </row>
    <row r="2620" spans="1:11" x14ac:dyDescent="0.35">
      <c r="A2620" t="s">
        <v>1449</v>
      </c>
      <c r="B2620" t="s">
        <v>2141</v>
      </c>
      <c r="D2620" s="4">
        <v>2685689</v>
      </c>
      <c r="E2620" s="4">
        <v>440446</v>
      </c>
      <c r="F2620" s="4">
        <v>1192548</v>
      </c>
      <c r="G2620" s="4">
        <v>529968</v>
      </c>
      <c r="H2620" s="4">
        <v>932687</v>
      </c>
      <c r="I2620" s="4">
        <v>5781338</v>
      </c>
      <c r="J2620" s="4">
        <v>2685689</v>
      </c>
      <c r="K2620" s="4">
        <v>2685689</v>
      </c>
    </row>
    <row r="2621" spans="1:11" x14ac:dyDescent="0.35">
      <c r="A2621" t="s">
        <v>1449</v>
      </c>
      <c r="B2621" t="s">
        <v>2156</v>
      </c>
      <c r="D2621" s="4">
        <v>2054607</v>
      </c>
      <c r="E2621" s="4">
        <v>6626925</v>
      </c>
      <c r="F2621" s="4">
        <v>6083668</v>
      </c>
      <c r="G2621" s="4">
        <v>239162</v>
      </c>
      <c r="H2621" s="4">
        <v>6018570</v>
      </c>
      <c r="I2621" s="4">
        <v>21022931</v>
      </c>
      <c r="J2621" s="4">
        <v>2054607</v>
      </c>
      <c r="K2621" s="4">
        <v>2054607</v>
      </c>
    </row>
    <row r="2622" spans="1:11" x14ac:dyDescent="0.35">
      <c r="A2622" t="s">
        <v>1449</v>
      </c>
      <c r="B2622" t="s">
        <v>2163</v>
      </c>
      <c r="D2622" s="4">
        <v>5860891</v>
      </c>
      <c r="F2622" s="4">
        <v>223929</v>
      </c>
      <c r="I2622" s="4">
        <v>6084820</v>
      </c>
      <c r="J2622" s="4">
        <v>5860891</v>
      </c>
      <c r="K2622" s="4">
        <v>5860891</v>
      </c>
    </row>
    <row r="2623" spans="1:11" x14ac:dyDescent="0.35">
      <c r="A2623" t="s">
        <v>1449</v>
      </c>
      <c r="B2623" t="s">
        <v>2165</v>
      </c>
      <c r="D2623" s="4">
        <v>113117</v>
      </c>
      <c r="I2623" s="4">
        <v>113117</v>
      </c>
      <c r="J2623" s="4">
        <v>113117</v>
      </c>
      <c r="K2623" s="4">
        <v>113117</v>
      </c>
    </row>
    <row r="2624" spans="1:11" x14ac:dyDescent="0.35">
      <c r="A2624" t="s">
        <v>1449</v>
      </c>
      <c r="B2624" t="s">
        <v>2169</v>
      </c>
      <c r="D2624" s="4">
        <v>250000</v>
      </c>
      <c r="F2624" s="4">
        <v>2910000</v>
      </c>
      <c r="H2624" s="4">
        <v>768000</v>
      </c>
      <c r="I2624" s="4">
        <v>3928000</v>
      </c>
      <c r="J2624" s="4">
        <v>250000</v>
      </c>
      <c r="K2624" s="4">
        <v>250000</v>
      </c>
    </row>
    <row r="2625" spans="1:11" x14ac:dyDescent="0.35">
      <c r="A2625" t="s">
        <v>1449</v>
      </c>
      <c r="B2625" t="s">
        <v>2170</v>
      </c>
      <c r="D2625" s="4">
        <v>83903383</v>
      </c>
      <c r="E2625" s="4">
        <v>15032911</v>
      </c>
      <c r="F2625" s="4">
        <v>38237346</v>
      </c>
      <c r="G2625" s="4">
        <v>769130</v>
      </c>
      <c r="H2625" s="4">
        <v>10540380</v>
      </c>
      <c r="I2625" s="4">
        <v>148483150</v>
      </c>
      <c r="J2625" s="4">
        <v>83903383</v>
      </c>
      <c r="K2625" s="4">
        <v>83903383</v>
      </c>
    </row>
    <row r="2626" spans="1:11" x14ac:dyDescent="0.35">
      <c r="A2626" t="s">
        <v>1451</v>
      </c>
      <c r="B2626" t="s">
        <v>2121</v>
      </c>
      <c r="D2626" s="4">
        <v>16324115</v>
      </c>
      <c r="F2626" s="4">
        <v>6809600</v>
      </c>
      <c r="H2626" s="4">
        <v>1191196</v>
      </c>
      <c r="I2626" s="4">
        <v>24324911</v>
      </c>
      <c r="J2626" s="4">
        <v>16324115</v>
      </c>
      <c r="K2626" s="4">
        <v>16324115</v>
      </c>
    </row>
    <row r="2627" spans="1:11" x14ac:dyDescent="0.35">
      <c r="A2627" t="s">
        <v>1451</v>
      </c>
      <c r="B2627" t="s">
        <v>2125</v>
      </c>
      <c r="D2627" s="4">
        <v>13213466</v>
      </c>
      <c r="F2627" s="4">
        <v>360000</v>
      </c>
      <c r="G2627" s="4">
        <v>608108</v>
      </c>
      <c r="H2627" s="4">
        <v>186295</v>
      </c>
      <c r="I2627" s="4">
        <v>14367868</v>
      </c>
      <c r="J2627" s="4">
        <v>13213466</v>
      </c>
      <c r="K2627" s="4">
        <v>13213466</v>
      </c>
    </row>
    <row r="2628" spans="1:11" x14ac:dyDescent="0.35">
      <c r="A2628" t="s">
        <v>1451</v>
      </c>
      <c r="B2628" t="s">
        <v>2141</v>
      </c>
      <c r="D2628" s="4">
        <v>1677009</v>
      </c>
      <c r="E2628" s="4">
        <v>109883</v>
      </c>
      <c r="F2628" s="4">
        <v>2726</v>
      </c>
      <c r="G2628" s="4">
        <v>20175</v>
      </c>
      <c r="H2628" s="4">
        <v>871083</v>
      </c>
      <c r="I2628" s="4">
        <v>2680876</v>
      </c>
      <c r="J2628" s="4">
        <v>1677009</v>
      </c>
      <c r="K2628" s="4">
        <v>1677009</v>
      </c>
    </row>
    <row r="2629" spans="1:11" x14ac:dyDescent="0.35">
      <c r="A2629" t="s">
        <v>1451</v>
      </c>
      <c r="B2629" t="s">
        <v>2156</v>
      </c>
      <c r="D2629" s="4">
        <v>99969</v>
      </c>
      <c r="E2629" s="4">
        <v>3547</v>
      </c>
      <c r="F2629" s="4">
        <v>4439000</v>
      </c>
      <c r="G2629" s="4">
        <v>67144</v>
      </c>
      <c r="H2629" s="4">
        <v>4074857</v>
      </c>
      <c r="I2629" s="4">
        <v>8684518</v>
      </c>
      <c r="J2629" s="4">
        <v>99969</v>
      </c>
      <c r="K2629" s="4">
        <v>99969</v>
      </c>
    </row>
    <row r="2630" spans="1:11" x14ac:dyDescent="0.35">
      <c r="A2630" t="s">
        <v>1451</v>
      </c>
      <c r="B2630" t="s">
        <v>2163</v>
      </c>
      <c r="D2630" s="4">
        <v>2153032</v>
      </c>
      <c r="E2630" s="4">
        <v>42365</v>
      </c>
      <c r="I2630" s="4">
        <v>2195397</v>
      </c>
      <c r="J2630" s="4">
        <v>2153032</v>
      </c>
      <c r="K2630" s="4">
        <v>2153032</v>
      </c>
    </row>
    <row r="2631" spans="1:11" x14ac:dyDescent="0.35">
      <c r="A2631" t="s">
        <v>1451</v>
      </c>
      <c r="B2631" t="s">
        <v>2165</v>
      </c>
      <c r="D2631" s="4">
        <v>23566</v>
      </c>
      <c r="I2631" s="4">
        <v>23566</v>
      </c>
      <c r="J2631" s="4">
        <v>23566</v>
      </c>
      <c r="K2631" s="4">
        <v>23566</v>
      </c>
    </row>
    <row r="2632" spans="1:11" x14ac:dyDescent="0.35">
      <c r="A2632" t="s">
        <v>1451</v>
      </c>
      <c r="B2632" t="s">
        <v>2169</v>
      </c>
      <c r="H2632" s="4">
        <v>444750</v>
      </c>
      <c r="I2632" s="4">
        <v>444750</v>
      </c>
      <c r="J2632" s="4">
        <v>0</v>
      </c>
      <c r="K2632" s="4">
        <v>0</v>
      </c>
    </row>
    <row r="2633" spans="1:11" x14ac:dyDescent="0.35">
      <c r="A2633" t="s">
        <v>1451</v>
      </c>
      <c r="B2633" t="s">
        <v>2170</v>
      </c>
      <c r="D2633" s="4">
        <v>33491156</v>
      </c>
      <c r="E2633" s="4">
        <v>155795</v>
      </c>
      <c r="F2633" s="4">
        <v>11611326</v>
      </c>
      <c r="G2633" s="4">
        <v>695427</v>
      </c>
      <c r="H2633" s="4">
        <v>6768181</v>
      </c>
      <c r="I2633" s="4">
        <v>52721885</v>
      </c>
      <c r="J2633" s="4">
        <v>33491156</v>
      </c>
      <c r="K2633" s="4">
        <v>33491156</v>
      </c>
    </row>
    <row r="2634" spans="1:11" x14ac:dyDescent="0.35">
      <c r="A2634" t="s">
        <v>1454</v>
      </c>
      <c r="B2634" t="s">
        <v>2121</v>
      </c>
      <c r="D2634" s="4">
        <v>34802580</v>
      </c>
      <c r="E2634" s="4">
        <v>40050</v>
      </c>
      <c r="F2634" s="4">
        <v>13569000</v>
      </c>
      <c r="G2634" s="4">
        <v>139050</v>
      </c>
      <c r="I2634" s="4">
        <v>48550680</v>
      </c>
      <c r="J2634" s="4">
        <v>34802580</v>
      </c>
      <c r="K2634" s="4">
        <v>34802580</v>
      </c>
    </row>
    <row r="2635" spans="1:11" x14ac:dyDescent="0.35">
      <c r="A2635" t="s">
        <v>1454</v>
      </c>
      <c r="B2635" t="s">
        <v>2125</v>
      </c>
      <c r="D2635" s="4">
        <v>15474311</v>
      </c>
      <c r="E2635" s="4">
        <v>9145750</v>
      </c>
      <c r="F2635" s="4">
        <v>2185961</v>
      </c>
      <c r="G2635" s="4">
        <v>10000</v>
      </c>
      <c r="H2635" s="4">
        <v>10158429</v>
      </c>
      <c r="I2635" s="4">
        <v>36974451</v>
      </c>
      <c r="J2635" s="4">
        <v>15474311</v>
      </c>
      <c r="K2635" s="4">
        <v>15474311</v>
      </c>
    </row>
    <row r="2636" spans="1:11" x14ac:dyDescent="0.35">
      <c r="A2636" t="s">
        <v>1454</v>
      </c>
      <c r="B2636" t="s">
        <v>2127</v>
      </c>
      <c r="D2636" s="4">
        <v>10160</v>
      </c>
      <c r="E2636" s="4">
        <v>6400000</v>
      </c>
      <c r="I2636" s="4">
        <v>6410160</v>
      </c>
      <c r="J2636" s="4">
        <v>10160</v>
      </c>
      <c r="K2636" s="4">
        <v>10160</v>
      </c>
    </row>
    <row r="2637" spans="1:11" x14ac:dyDescent="0.35">
      <c r="A2637" t="s">
        <v>1454</v>
      </c>
      <c r="B2637" t="s">
        <v>2141</v>
      </c>
      <c r="D2637" s="4">
        <v>4674377</v>
      </c>
      <c r="E2637" s="4">
        <v>1454665</v>
      </c>
      <c r="F2637" s="4">
        <v>38226</v>
      </c>
      <c r="G2637" s="4">
        <v>2683248</v>
      </c>
      <c r="H2637" s="4">
        <v>1902156</v>
      </c>
      <c r="I2637" s="4">
        <v>10752672</v>
      </c>
      <c r="J2637" s="4">
        <v>4674377</v>
      </c>
      <c r="K2637" s="4">
        <v>4674377</v>
      </c>
    </row>
    <row r="2638" spans="1:11" x14ac:dyDescent="0.35">
      <c r="A2638" t="s">
        <v>1454</v>
      </c>
      <c r="B2638" t="s">
        <v>2156</v>
      </c>
      <c r="D2638" s="4">
        <v>427118</v>
      </c>
      <c r="E2638" s="4">
        <v>21668</v>
      </c>
      <c r="F2638" s="4">
        <v>10732955</v>
      </c>
      <c r="G2638" s="4">
        <v>210925</v>
      </c>
      <c r="H2638" s="4">
        <v>12767423</v>
      </c>
      <c r="I2638" s="4">
        <v>24160089</v>
      </c>
      <c r="J2638" s="4">
        <v>427118</v>
      </c>
      <c r="K2638" s="4">
        <v>427118</v>
      </c>
    </row>
    <row r="2639" spans="1:11" x14ac:dyDescent="0.35">
      <c r="A2639" t="s">
        <v>1454</v>
      </c>
      <c r="B2639" t="s">
        <v>2163</v>
      </c>
      <c r="D2639" s="4">
        <v>7436532</v>
      </c>
      <c r="E2639" s="4">
        <v>233832</v>
      </c>
      <c r="I2639" s="4">
        <v>7670364</v>
      </c>
      <c r="J2639" s="4">
        <v>7436532</v>
      </c>
      <c r="K2639" s="4">
        <v>7436532</v>
      </c>
    </row>
    <row r="2640" spans="1:11" x14ac:dyDescent="0.35">
      <c r="A2640" t="s">
        <v>1454</v>
      </c>
      <c r="B2640" t="s">
        <v>2165</v>
      </c>
      <c r="E2640" s="4">
        <v>103690</v>
      </c>
      <c r="I2640" s="4">
        <v>103690</v>
      </c>
      <c r="J2640" s="4">
        <v>0</v>
      </c>
      <c r="K2640" s="4">
        <v>0</v>
      </c>
    </row>
    <row r="2641" spans="1:11" x14ac:dyDescent="0.35">
      <c r="A2641" t="s">
        <v>1454</v>
      </c>
      <c r="B2641" t="s">
        <v>2169</v>
      </c>
      <c r="D2641" s="4">
        <v>250000</v>
      </c>
      <c r="F2641" s="4">
        <v>4621500</v>
      </c>
      <c r="H2641" s="4">
        <v>1920000</v>
      </c>
      <c r="I2641" s="4">
        <v>6791500</v>
      </c>
      <c r="J2641" s="4">
        <v>250000</v>
      </c>
      <c r="K2641" s="4">
        <v>250000</v>
      </c>
    </row>
    <row r="2642" spans="1:11" x14ac:dyDescent="0.35">
      <c r="A2642" t="s">
        <v>1454</v>
      </c>
      <c r="B2642" t="s">
        <v>2170</v>
      </c>
      <c r="D2642" s="4">
        <v>63075078</v>
      </c>
      <c r="E2642" s="4">
        <v>17399655</v>
      </c>
      <c r="F2642" s="4">
        <v>31147642</v>
      </c>
      <c r="G2642" s="4">
        <v>3043223</v>
      </c>
      <c r="H2642" s="4">
        <v>26748008</v>
      </c>
      <c r="I2642" s="4">
        <v>141413605</v>
      </c>
      <c r="J2642" s="4">
        <v>63075078</v>
      </c>
      <c r="K2642" s="4">
        <v>63075078</v>
      </c>
    </row>
    <row r="2643" spans="1:11" x14ac:dyDescent="0.35">
      <c r="A2643" t="s">
        <v>1460</v>
      </c>
      <c r="B2643" t="s">
        <v>2121</v>
      </c>
      <c r="D2643" s="4">
        <v>5029318</v>
      </c>
      <c r="E2643" s="4">
        <v>687532</v>
      </c>
      <c r="F2643" s="4">
        <v>2575272</v>
      </c>
      <c r="G2643" s="4">
        <v>103701</v>
      </c>
      <c r="H2643" s="4">
        <v>311469</v>
      </c>
      <c r="I2643" s="4">
        <v>8707292</v>
      </c>
      <c r="J2643" s="4">
        <v>5029318</v>
      </c>
      <c r="K2643" s="4">
        <v>5029318</v>
      </c>
    </row>
    <row r="2644" spans="1:11" x14ac:dyDescent="0.35">
      <c r="A2644" t="s">
        <v>1460</v>
      </c>
      <c r="B2644" t="s">
        <v>2125</v>
      </c>
      <c r="D2644" s="4">
        <v>9141359</v>
      </c>
      <c r="E2644" s="4">
        <v>1236493</v>
      </c>
      <c r="F2644" s="4">
        <v>2033588</v>
      </c>
      <c r="I2644" s="4">
        <v>12411439</v>
      </c>
      <c r="J2644" s="4">
        <v>9141359</v>
      </c>
      <c r="K2644" s="4">
        <v>9141359</v>
      </c>
    </row>
    <row r="2645" spans="1:11" x14ac:dyDescent="0.35">
      <c r="A2645" t="s">
        <v>1460</v>
      </c>
      <c r="B2645" t="s">
        <v>2141</v>
      </c>
      <c r="D2645" s="4">
        <v>1152973</v>
      </c>
      <c r="E2645" s="4">
        <v>33377</v>
      </c>
      <c r="F2645" s="4">
        <v>105421</v>
      </c>
      <c r="G2645" s="4">
        <v>19587</v>
      </c>
      <c r="H2645" s="4">
        <v>1056064</v>
      </c>
      <c r="I2645" s="4">
        <v>2367422</v>
      </c>
      <c r="J2645" s="4">
        <v>1152973</v>
      </c>
      <c r="K2645" s="4">
        <v>1152973</v>
      </c>
    </row>
    <row r="2646" spans="1:11" x14ac:dyDescent="0.35">
      <c r="A2646" t="s">
        <v>1460</v>
      </c>
      <c r="B2646" t="s">
        <v>2156</v>
      </c>
      <c r="E2646" s="4">
        <v>133020</v>
      </c>
      <c r="F2646" s="4">
        <v>1248598</v>
      </c>
      <c r="G2646" s="4">
        <v>4500</v>
      </c>
      <c r="H2646" s="4">
        <v>1696563</v>
      </c>
      <c r="I2646" s="4">
        <v>3082681</v>
      </c>
      <c r="J2646" s="4">
        <v>0</v>
      </c>
      <c r="K2646" s="4">
        <v>0</v>
      </c>
    </row>
    <row r="2647" spans="1:11" x14ac:dyDescent="0.35">
      <c r="A2647" t="s">
        <v>1460</v>
      </c>
      <c r="B2647" t="s">
        <v>2163</v>
      </c>
      <c r="D2647" s="4">
        <v>2552285</v>
      </c>
      <c r="E2647" s="4">
        <v>5287</v>
      </c>
      <c r="I2647" s="4">
        <v>2557572</v>
      </c>
      <c r="J2647" s="4">
        <v>2552285</v>
      </c>
      <c r="K2647" s="4">
        <v>2552285</v>
      </c>
    </row>
    <row r="2648" spans="1:11" x14ac:dyDescent="0.35">
      <c r="A2648" t="s">
        <v>1460</v>
      </c>
      <c r="B2648" t="s">
        <v>2165</v>
      </c>
      <c r="D2648" s="4">
        <v>18150</v>
      </c>
      <c r="E2648" s="4">
        <v>169675</v>
      </c>
      <c r="I2648" s="4">
        <v>187826</v>
      </c>
      <c r="J2648" s="4">
        <v>18150</v>
      </c>
      <c r="K2648" s="4">
        <v>18150</v>
      </c>
    </row>
    <row r="2649" spans="1:11" x14ac:dyDescent="0.35">
      <c r="A2649" t="s">
        <v>1460</v>
      </c>
      <c r="B2649" t="s">
        <v>2169</v>
      </c>
      <c r="F2649" s="4">
        <v>1072500</v>
      </c>
      <c r="H2649" s="4">
        <v>979200</v>
      </c>
      <c r="I2649" s="4">
        <v>2051700</v>
      </c>
      <c r="J2649" s="4">
        <v>0</v>
      </c>
      <c r="K2649" s="4">
        <v>0</v>
      </c>
    </row>
    <row r="2650" spans="1:11" x14ac:dyDescent="0.35">
      <c r="A2650" t="s">
        <v>1460</v>
      </c>
      <c r="B2650" t="s">
        <v>2170</v>
      </c>
      <c r="D2650" s="4">
        <v>17894086</v>
      </c>
      <c r="E2650" s="4">
        <v>2265383</v>
      </c>
      <c r="F2650" s="4">
        <v>7035378</v>
      </c>
      <c r="G2650" s="4">
        <v>127788</v>
      </c>
      <c r="H2650" s="4">
        <v>4043295</v>
      </c>
      <c r="I2650" s="4">
        <v>31365931</v>
      </c>
      <c r="J2650" s="4">
        <v>17894086</v>
      </c>
      <c r="K2650" s="4">
        <v>17894086</v>
      </c>
    </row>
    <row r="2651" spans="1:11" x14ac:dyDescent="0.35">
      <c r="A2651" t="s">
        <v>1461</v>
      </c>
      <c r="B2651" t="s">
        <v>2121</v>
      </c>
      <c r="D2651" s="4">
        <v>11836144</v>
      </c>
      <c r="E2651" s="4">
        <v>2332259</v>
      </c>
      <c r="F2651" s="4">
        <v>5255698</v>
      </c>
      <c r="G2651" s="4">
        <v>239395</v>
      </c>
      <c r="H2651" s="4">
        <v>200987</v>
      </c>
      <c r="I2651" s="4">
        <v>19864483</v>
      </c>
      <c r="J2651" s="4">
        <v>11836144</v>
      </c>
      <c r="K2651" s="4">
        <v>11836144</v>
      </c>
    </row>
    <row r="2652" spans="1:11" x14ac:dyDescent="0.35">
      <c r="A2652" t="s">
        <v>1461</v>
      </c>
      <c r="B2652" t="s">
        <v>2125</v>
      </c>
      <c r="D2652" s="4">
        <v>13655846</v>
      </c>
      <c r="E2652" s="4">
        <v>1766800</v>
      </c>
      <c r="F2652" s="4">
        <v>6960541</v>
      </c>
      <c r="I2652" s="4">
        <v>22383187</v>
      </c>
      <c r="J2652" s="4">
        <v>13655846</v>
      </c>
      <c r="K2652" s="4">
        <v>13655846</v>
      </c>
    </row>
    <row r="2653" spans="1:11" x14ac:dyDescent="0.35">
      <c r="A2653" t="s">
        <v>1461</v>
      </c>
      <c r="B2653" t="s">
        <v>2127</v>
      </c>
      <c r="F2653" s="4">
        <v>5600000</v>
      </c>
      <c r="I2653" s="4">
        <v>5600000</v>
      </c>
      <c r="J2653" s="4">
        <v>0</v>
      </c>
      <c r="K2653" s="4">
        <v>0</v>
      </c>
    </row>
    <row r="2654" spans="1:11" x14ac:dyDescent="0.35">
      <c r="A2654" t="s">
        <v>1461</v>
      </c>
      <c r="B2654" t="s">
        <v>2141</v>
      </c>
      <c r="D2654" s="4">
        <v>1292424</v>
      </c>
      <c r="E2654" s="4">
        <v>154043</v>
      </c>
      <c r="F2654" s="4">
        <v>3232791</v>
      </c>
      <c r="I2654" s="4">
        <v>4679258</v>
      </c>
      <c r="J2654" s="4">
        <v>1292424</v>
      </c>
      <c r="K2654" s="4">
        <v>1292424</v>
      </c>
    </row>
    <row r="2655" spans="1:11" x14ac:dyDescent="0.35">
      <c r="A2655" t="s">
        <v>1461</v>
      </c>
      <c r="B2655" t="s">
        <v>2156</v>
      </c>
      <c r="D2655" s="4">
        <v>343000</v>
      </c>
      <c r="F2655" s="4">
        <v>28378</v>
      </c>
      <c r="G2655" s="4">
        <v>60075</v>
      </c>
      <c r="H2655" s="4">
        <v>5548843</v>
      </c>
      <c r="I2655" s="4">
        <v>5980296</v>
      </c>
      <c r="J2655" s="4">
        <v>343000</v>
      </c>
      <c r="K2655" s="4">
        <v>343000</v>
      </c>
    </row>
    <row r="2656" spans="1:11" x14ac:dyDescent="0.35">
      <c r="A2656" t="s">
        <v>1461</v>
      </c>
      <c r="B2656" t="s">
        <v>2163</v>
      </c>
      <c r="D2656" s="4">
        <v>619577</v>
      </c>
      <c r="I2656" s="4">
        <v>619577</v>
      </c>
      <c r="J2656" s="4">
        <v>619577</v>
      </c>
      <c r="K2656" s="4">
        <v>619577</v>
      </c>
    </row>
    <row r="2657" spans="1:11" x14ac:dyDescent="0.35">
      <c r="A2657" t="s">
        <v>1461</v>
      </c>
      <c r="B2657" t="s">
        <v>2169</v>
      </c>
      <c r="H2657" s="4">
        <v>453000</v>
      </c>
      <c r="I2657" s="4">
        <v>453000</v>
      </c>
      <c r="J2657" s="4">
        <v>0</v>
      </c>
      <c r="K2657" s="4">
        <v>0</v>
      </c>
    </row>
    <row r="2658" spans="1:11" x14ac:dyDescent="0.35">
      <c r="A2658" t="s">
        <v>1461</v>
      </c>
      <c r="B2658" t="s">
        <v>2170</v>
      </c>
      <c r="D2658" s="4">
        <v>27746992</v>
      </c>
      <c r="E2658" s="4">
        <v>4253102</v>
      </c>
      <c r="F2658" s="4">
        <v>21077408</v>
      </c>
      <c r="G2658" s="4">
        <v>299469</v>
      </c>
      <c r="H2658" s="4">
        <v>6202830</v>
      </c>
      <c r="I2658" s="4">
        <v>59579801</v>
      </c>
      <c r="J2658" s="4">
        <v>27746992</v>
      </c>
      <c r="K2658" s="4">
        <v>27746992</v>
      </c>
    </row>
    <row r="2659" spans="1:11" x14ac:dyDescent="0.35">
      <c r="A2659" t="s">
        <v>1466</v>
      </c>
      <c r="B2659" t="s">
        <v>2121</v>
      </c>
      <c r="D2659" s="4">
        <v>1613613</v>
      </c>
      <c r="F2659" s="4">
        <v>57525</v>
      </c>
      <c r="H2659" s="4">
        <v>219598</v>
      </c>
      <c r="I2659" s="4">
        <v>1890737</v>
      </c>
      <c r="J2659" s="4">
        <v>1613613</v>
      </c>
      <c r="K2659" s="4">
        <v>1613613</v>
      </c>
    </row>
    <row r="2660" spans="1:11" x14ac:dyDescent="0.35">
      <c r="A2660" t="s">
        <v>1466</v>
      </c>
      <c r="B2660" t="s">
        <v>2125</v>
      </c>
      <c r="D2660" s="4">
        <v>1367425</v>
      </c>
      <c r="E2660" s="4">
        <v>323455</v>
      </c>
      <c r="F2660" s="4">
        <v>420000</v>
      </c>
      <c r="H2660" s="4">
        <v>275000</v>
      </c>
      <c r="I2660" s="4">
        <v>2385880</v>
      </c>
      <c r="J2660" s="4">
        <v>1367425</v>
      </c>
      <c r="K2660" s="4">
        <v>1367425</v>
      </c>
    </row>
    <row r="2661" spans="1:11" x14ac:dyDescent="0.35">
      <c r="A2661" t="s">
        <v>1466</v>
      </c>
      <c r="B2661" t="s">
        <v>2141</v>
      </c>
      <c r="D2661" s="4">
        <v>1146</v>
      </c>
      <c r="E2661" s="4">
        <v>28422</v>
      </c>
      <c r="F2661" s="4">
        <v>638819</v>
      </c>
      <c r="I2661" s="4">
        <v>668386</v>
      </c>
      <c r="J2661" s="4">
        <v>1146</v>
      </c>
      <c r="K2661" s="4">
        <v>1146</v>
      </c>
    </row>
    <row r="2662" spans="1:11" x14ac:dyDescent="0.35">
      <c r="A2662" t="s">
        <v>1466</v>
      </c>
      <c r="B2662" t="s">
        <v>2156</v>
      </c>
      <c r="D2662" s="4">
        <v>49000</v>
      </c>
      <c r="F2662" s="4">
        <v>140000</v>
      </c>
      <c r="G2662" s="4">
        <v>4500</v>
      </c>
      <c r="H2662" s="4">
        <v>547342</v>
      </c>
      <c r="I2662" s="4">
        <v>740842</v>
      </c>
      <c r="J2662" s="4">
        <v>49000</v>
      </c>
      <c r="K2662" s="4">
        <v>49000</v>
      </c>
    </row>
    <row r="2663" spans="1:11" x14ac:dyDescent="0.35">
      <c r="A2663" t="s">
        <v>1466</v>
      </c>
      <c r="B2663" t="s">
        <v>2163</v>
      </c>
      <c r="D2663" s="4">
        <v>95902</v>
      </c>
      <c r="I2663" s="4">
        <v>95902</v>
      </c>
      <c r="J2663" s="4">
        <v>95902</v>
      </c>
      <c r="K2663" s="4">
        <v>95902</v>
      </c>
    </row>
    <row r="2664" spans="1:11" x14ac:dyDescent="0.35">
      <c r="A2664" t="s">
        <v>1466</v>
      </c>
      <c r="B2664" t="s">
        <v>2169</v>
      </c>
      <c r="H2664" s="4">
        <v>267750</v>
      </c>
      <c r="I2664" s="4">
        <v>267750</v>
      </c>
      <c r="J2664" s="4">
        <v>0</v>
      </c>
      <c r="K2664" s="4">
        <v>0</v>
      </c>
    </row>
    <row r="2665" spans="1:11" x14ac:dyDescent="0.35">
      <c r="A2665" t="s">
        <v>1466</v>
      </c>
      <c r="B2665" t="s">
        <v>2170</v>
      </c>
      <c r="D2665" s="4">
        <v>3127086</v>
      </c>
      <c r="E2665" s="4">
        <v>351876</v>
      </c>
      <c r="F2665" s="4">
        <v>1256345</v>
      </c>
      <c r="G2665" s="4">
        <v>4500</v>
      </c>
      <c r="H2665" s="4">
        <v>1309690</v>
      </c>
      <c r="I2665" s="4">
        <v>6049497</v>
      </c>
      <c r="J2665" s="4">
        <v>3127086</v>
      </c>
      <c r="K2665" s="4">
        <v>3127086</v>
      </c>
    </row>
    <row r="2666" spans="1:11" x14ac:dyDescent="0.35">
      <c r="A2666" t="s">
        <v>1469</v>
      </c>
      <c r="B2666" t="s">
        <v>2121</v>
      </c>
      <c r="D2666" s="4">
        <v>7933324</v>
      </c>
      <c r="E2666" s="4">
        <v>135812</v>
      </c>
      <c r="F2666" s="4">
        <v>3910200</v>
      </c>
      <c r="H2666" s="4">
        <v>70650</v>
      </c>
      <c r="I2666" s="4">
        <v>12049986</v>
      </c>
      <c r="J2666" s="4">
        <v>7933324</v>
      </c>
      <c r="K2666" s="4">
        <v>7933324</v>
      </c>
    </row>
    <row r="2667" spans="1:11" x14ac:dyDescent="0.35">
      <c r="A2667" t="s">
        <v>1469</v>
      </c>
      <c r="B2667" t="s">
        <v>2125</v>
      </c>
      <c r="D2667" s="4">
        <v>6168610</v>
      </c>
      <c r="I2667" s="4">
        <v>6168610</v>
      </c>
      <c r="J2667" s="4">
        <v>6168610</v>
      </c>
      <c r="K2667" s="4">
        <v>6168610</v>
      </c>
    </row>
    <row r="2668" spans="1:11" x14ac:dyDescent="0.35">
      <c r="A2668" t="s">
        <v>1469</v>
      </c>
      <c r="B2668" t="s">
        <v>2127</v>
      </c>
      <c r="D2668" s="4">
        <v>1632748</v>
      </c>
      <c r="I2668" s="4">
        <v>1632748</v>
      </c>
      <c r="J2668" s="4">
        <v>1632748</v>
      </c>
      <c r="K2668" s="4">
        <v>1632748</v>
      </c>
    </row>
    <row r="2669" spans="1:11" x14ac:dyDescent="0.35">
      <c r="A2669" t="s">
        <v>1469</v>
      </c>
      <c r="B2669" t="s">
        <v>2141</v>
      </c>
      <c r="D2669" s="4">
        <v>1570725</v>
      </c>
      <c r="E2669" s="4">
        <v>24674</v>
      </c>
      <c r="F2669" s="4">
        <v>138352</v>
      </c>
      <c r="H2669" s="4">
        <v>112228</v>
      </c>
      <c r="I2669" s="4">
        <v>1845978</v>
      </c>
      <c r="J2669" s="4">
        <v>1570725</v>
      </c>
      <c r="K2669" s="4">
        <v>1570725</v>
      </c>
    </row>
    <row r="2670" spans="1:11" x14ac:dyDescent="0.35">
      <c r="A2670" t="s">
        <v>1469</v>
      </c>
      <c r="B2670" t="s">
        <v>2156</v>
      </c>
      <c r="D2670" s="4">
        <v>54598</v>
      </c>
      <c r="E2670" s="4">
        <v>23825</v>
      </c>
      <c r="F2670" s="4">
        <v>6505519</v>
      </c>
      <c r="H2670" s="4">
        <v>4162934</v>
      </c>
      <c r="I2670" s="4">
        <v>10746876</v>
      </c>
      <c r="J2670" s="4">
        <v>54598</v>
      </c>
      <c r="K2670" s="4">
        <v>54598</v>
      </c>
    </row>
    <row r="2671" spans="1:11" x14ac:dyDescent="0.35">
      <c r="A2671" t="s">
        <v>1469</v>
      </c>
      <c r="B2671" t="s">
        <v>2163</v>
      </c>
      <c r="D2671" s="4">
        <v>505957</v>
      </c>
      <c r="F2671" s="4">
        <v>226129</v>
      </c>
      <c r="I2671" s="4">
        <v>732086</v>
      </c>
      <c r="J2671" s="4">
        <v>505957</v>
      </c>
      <c r="K2671" s="4">
        <v>505957</v>
      </c>
    </row>
    <row r="2672" spans="1:11" x14ac:dyDescent="0.35">
      <c r="A2672" t="s">
        <v>1469</v>
      </c>
      <c r="B2672" t="s">
        <v>2169</v>
      </c>
      <c r="H2672" s="4">
        <v>579000</v>
      </c>
      <c r="I2672" s="4">
        <v>579000</v>
      </c>
      <c r="J2672" s="4">
        <v>0</v>
      </c>
      <c r="K2672" s="4">
        <v>0</v>
      </c>
    </row>
    <row r="2673" spans="1:11" x14ac:dyDescent="0.35">
      <c r="A2673" t="s">
        <v>1469</v>
      </c>
      <c r="B2673" t="s">
        <v>2170</v>
      </c>
      <c r="D2673" s="4">
        <v>17865961</v>
      </c>
      <c r="E2673" s="4">
        <v>184311</v>
      </c>
      <c r="F2673" s="4">
        <v>10780200</v>
      </c>
      <c r="H2673" s="4">
        <v>4924812</v>
      </c>
      <c r="I2673" s="4">
        <v>33755284</v>
      </c>
      <c r="J2673" s="4">
        <v>17865961</v>
      </c>
      <c r="K2673" s="4">
        <v>17865961</v>
      </c>
    </row>
    <row r="2674" spans="1:11" x14ac:dyDescent="0.35">
      <c r="A2674" t="s">
        <v>1473</v>
      </c>
      <c r="B2674" t="s">
        <v>2121</v>
      </c>
      <c r="D2674" s="4">
        <v>2727428</v>
      </c>
      <c r="E2674" s="4">
        <v>9616592</v>
      </c>
      <c r="F2674" s="4">
        <v>6596800</v>
      </c>
      <c r="H2674" s="4">
        <v>119250</v>
      </c>
      <c r="I2674" s="4">
        <v>19060070</v>
      </c>
      <c r="J2674" s="4">
        <v>2727428</v>
      </c>
      <c r="K2674" s="4">
        <v>2727428</v>
      </c>
    </row>
    <row r="2675" spans="1:11" x14ac:dyDescent="0.35">
      <c r="A2675" t="s">
        <v>1473</v>
      </c>
      <c r="B2675" t="s">
        <v>2125</v>
      </c>
      <c r="D2675" s="4">
        <v>15470760</v>
      </c>
      <c r="F2675" s="4">
        <v>1621622</v>
      </c>
      <c r="I2675" s="4">
        <v>17092381</v>
      </c>
      <c r="J2675" s="4">
        <v>15470760</v>
      </c>
      <c r="K2675" s="4">
        <v>15470760</v>
      </c>
    </row>
    <row r="2676" spans="1:11" x14ac:dyDescent="0.35">
      <c r="A2676" t="s">
        <v>1473</v>
      </c>
      <c r="B2676" t="s">
        <v>2127</v>
      </c>
      <c r="E2676" s="4">
        <v>2450000</v>
      </c>
      <c r="I2676" s="4">
        <v>2450000</v>
      </c>
      <c r="J2676" s="4">
        <v>0</v>
      </c>
      <c r="K2676" s="4">
        <v>0</v>
      </c>
    </row>
    <row r="2677" spans="1:11" x14ac:dyDescent="0.35">
      <c r="A2677" t="s">
        <v>1473</v>
      </c>
      <c r="B2677" t="s">
        <v>2141</v>
      </c>
      <c r="D2677" s="4">
        <v>469232</v>
      </c>
      <c r="E2677" s="4">
        <v>396596</v>
      </c>
      <c r="F2677" s="4">
        <v>528682</v>
      </c>
      <c r="G2677" s="4">
        <v>869849</v>
      </c>
      <c r="H2677" s="4">
        <v>431118</v>
      </c>
      <c r="I2677" s="4">
        <v>2695477</v>
      </c>
      <c r="J2677" s="4">
        <v>469232</v>
      </c>
      <c r="K2677" s="4">
        <v>469232</v>
      </c>
    </row>
    <row r="2678" spans="1:11" x14ac:dyDescent="0.35">
      <c r="A2678" t="s">
        <v>1473</v>
      </c>
      <c r="B2678" t="s">
        <v>2156</v>
      </c>
      <c r="D2678" s="4">
        <v>1410281</v>
      </c>
      <c r="E2678" s="4">
        <v>32368</v>
      </c>
      <c r="F2678" s="4">
        <v>5994759</v>
      </c>
      <c r="G2678" s="4">
        <v>23986</v>
      </c>
      <c r="H2678" s="4">
        <v>1715924</v>
      </c>
      <c r="I2678" s="4">
        <v>9177319</v>
      </c>
      <c r="J2678" s="4">
        <v>1410281</v>
      </c>
      <c r="K2678" s="4">
        <v>1410281</v>
      </c>
    </row>
    <row r="2679" spans="1:11" x14ac:dyDescent="0.35">
      <c r="A2679" t="s">
        <v>1473</v>
      </c>
      <c r="B2679" t="s">
        <v>2163</v>
      </c>
      <c r="D2679" s="4">
        <v>486849</v>
      </c>
      <c r="E2679" s="4">
        <v>105637</v>
      </c>
      <c r="I2679" s="4">
        <v>592486</v>
      </c>
      <c r="J2679" s="4">
        <v>486849</v>
      </c>
      <c r="K2679" s="4">
        <v>486849</v>
      </c>
    </row>
    <row r="2680" spans="1:11" x14ac:dyDescent="0.35">
      <c r="A2680" t="s">
        <v>1473</v>
      </c>
      <c r="B2680" t="s">
        <v>2169</v>
      </c>
      <c r="F2680" s="4">
        <v>93000</v>
      </c>
      <c r="H2680" s="4">
        <v>115200</v>
      </c>
      <c r="I2680" s="4">
        <v>208200</v>
      </c>
      <c r="J2680" s="4">
        <v>0</v>
      </c>
      <c r="K2680" s="4">
        <v>0</v>
      </c>
    </row>
    <row r="2681" spans="1:11" x14ac:dyDescent="0.35">
      <c r="A2681" t="s">
        <v>1473</v>
      </c>
      <c r="B2681" t="s">
        <v>2170</v>
      </c>
      <c r="D2681" s="4">
        <v>20564549</v>
      </c>
      <c r="E2681" s="4">
        <v>12601194</v>
      </c>
      <c r="F2681" s="4">
        <v>14834863</v>
      </c>
      <c r="G2681" s="4">
        <v>893835</v>
      </c>
      <c r="H2681" s="4">
        <v>2381492</v>
      </c>
      <c r="I2681" s="4">
        <v>51275934</v>
      </c>
      <c r="J2681" s="4">
        <v>20564549</v>
      </c>
      <c r="K2681" s="4">
        <v>20564549</v>
      </c>
    </row>
    <row r="2682" spans="1:11" x14ac:dyDescent="0.35">
      <c r="A2682" t="s">
        <v>1475</v>
      </c>
      <c r="B2682" t="s">
        <v>2121</v>
      </c>
      <c r="D2682" s="4">
        <v>88309352</v>
      </c>
      <c r="E2682" s="4">
        <v>12346975</v>
      </c>
      <c r="F2682" s="4">
        <v>46307612</v>
      </c>
      <c r="G2682" s="4">
        <v>903283</v>
      </c>
      <c r="H2682" s="4">
        <v>2910931</v>
      </c>
      <c r="I2682" s="4">
        <v>150778154</v>
      </c>
      <c r="J2682" s="4">
        <v>88309352</v>
      </c>
      <c r="K2682" s="4">
        <v>88309352</v>
      </c>
    </row>
    <row r="2683" spans="1:11" x14ac:dyDescent="0.35">
      <c r="A2683" t="s">
        <v>1475</v>
      </c>
      <c r="B2683" t="s">
        <v>2125</v>
      </c>
      <c r="D2683" s="4">
        <v>82136308</v>
      </c>
      <c r="E2683" s="4">
        <v>2220</v>
      </c>
      <c r="F2683" s="4">
        <v>15822811</v>
      </c>
      <c r="G2683" s="4">
        <v>3127017</v>
      </c>
      <c r="H2683" s="4">
        <v>21447166</v>
      </c>
      <c r="I2683" s="4">
        <v>122535522</v>
      </c>
      <c r="J2683" s="4">
        <v>82136308</v>
      </c>
      <c r="K2683" s="4">
        <v>82136308</v>
      </c>
    </row>
    <row r="2684" spans="1:11" x14ac:dyDescent="0.35">
      <c r="A2684" t="s">
        <v>1475</v>
      </c>
      <c r="B2684" t="s">
        <v>2127</v>
      </c>
      <c r="D2684" s="4">
        <v>24160</v>
      </c>
      <c r="F2684" s="4">
        <v>9600000</v>
      </c>
      <c r="G2684" s="4">
        <v>22400000</v>
      </c>
      <c r="I2684" s="4">
        <v>32024160</v>
      </c>
      <c r="J2684" s="4">
        <v>24160</v>
      </c>
      <c r="K2684" s="4">
        <v>24160</v>
      </c>
    </row>
    <row r="2685" spans="1:11" x14ac:dyDescent="0.35">
      <c r="A2685" t="s">
        <v>1475</v>
      </c>
      <c r="B2685" t="s">
        <v>2141</v>
      </c>
      <c r="D2685" s="4">
        <v>20309276</v>
      </c>
      <c r="E2685" s="4">
        <v>1229575</v>
      </c>
      <c r="F2685" s="4">
        <v>312394</v>
      </c>
      <c r="H2685" s="4">
        <v>834638</v>
      </c>
      <c r="I2685" s="4">
        <v>22685883</v>
      </c>
      <c r="J2685" s="4">
        <v>20309276</v>
      </c>
      <c r="K2685" s="4">
        <v>20309276</v>
      </c>
    </row>
    <row r="2686" spans="1:11" x14ac:dyDescent="0.35">
      <c r="A2686" t="s">
        <v>1475</v>
      </c>
      <c r="B2686" t="s">
        <v>2156</v>
      </c>
      <c r="D2686" s="4">
        <v>3062349</v>
      </c>
      <c r="E2686" s="4">
        <v>28308823</v>
      </c>
      <c r="F2686" s="4">
        <v>28351496</v>
      </c>
      <c r="H2686" s="4">
        <v>12224110</v>
      </c>
      <c r="I2686" s="4">
        <v>71946778</v>
      </c>
      <c r="J2686" s="4">
        <v>3062349</v>
      </c>
      <c r="K2686" s="4">
        <v>3062349</v>
      </c>
    </row>
    <row r="2687" spans="1:11" x14ac:dyDescent="0.35">
      <c r="A2687" t="s">
        <v>1475</v>
      </c>
      <c r="B2687" t="s">
        <v>2163</v>
      </c>
      <c r="D2687" s="4">
        <v>8815706</v>
      </c>
      <c r="I2687" s="4">
        <v>8815706</v>
      </c>
      <c r="J2687" s="4">
        <v>8815706</v>
      </c>
      <c r="K2687" s="4">
        <v>8815706</v>
      </c>
    </row>
    <row r="2688" spans="1:11" x14ac:dyDescent="0.35">
      <c r="A2688" t="s">
        <v>1475</v>
      </c>
      <c r="B2688" t="s">
        <v>2165</v>
      </c>
      <c r="D2688" s="4">
        <v>254513</v>
      </c>
      <c r="I2688" s="4">
        <v>254513</v>
      </c>
      <c r="J2688" s="4">
        <v>254513</v>
      </c>
      <c r="K2688" s="4">
        <v>254513</v>
      </c>
    </row>
    <row r="2689" spans="1:11" x14ac:dyDescent="0.35">
      <c r="A2689" t="s">
        <v>1475</v>
      </c>
      <c r="B2689" t="s">
        <v>2169</v>
      </c>
      <c r="D2689" s="4">
        <v>475000</v>
      </c>
      <c r="E2689" s="4">
        <v>12900000</v>
      </c>
      <c r="F2689" s="4">
        <v>2400000</v>
      </c>
      <c r="I2689" s="4">
        <v>15775000</v>
      </c>
      <c r="J2689" s="4">
        <v>475000</v>
      </c>
      <c r="K2689" s="4">
        <v>475000</v>
      </c>
    </row>
    <row r="2690" spans="1:11" x14ac:dyDescent="0.35">
      <c r="A2690" t="s">
        <v>1475</v>
      </c>
      <c r="B2690" t="s">
        <v>2170</v>
      </c>
      <c r="D2690" s="4">
        <v>203386665</v>
      </c>
      <c r="E2690" s="4">
        <v>54787593</v>
      </c>
      <c r="F2690" s="4">
        <v>102794312</v>
      </c>
      <c r="G2690" s="4">
        <v>26430300</v>
      </c>
      <c r="H2690" s="4">
        <v>37416845</v>
      </c>
      <c r="I2690" s="4">
        <v>424815715</v>
      </c>
      <c r="J2690" s="4">
        <v>203386665</v>
      </c>
      <c r="K2690" s="4">
        <v>203386665</v>
      </c>
    </row>
    <row r="2691" spans="1:11" x14ac:dyDescent="0.35">
      <c r="A2691" t="s">
        <v>1478</v>
      </c>
      <c r="B2691" t="s">
        <v>2121</v>
      </c>
      <c r="D2691" s="4">
        <v>28192968</v>
      </c>
      <c r="E2691" s="4">
        <v>8093108</v>
      </c>
      <c r="F2691" s="4">
        <v>18910306</v>
      </c>
      <c r="G2691" s="4">
        <v>135812</v>
      </c>
      <c r="H2691" s="4">
        <v>737000</v>
      </c>
      <c r="I2691" s="4">
        <v>56069193</v>
      </c>
      <c r="J2691" s="4">
        <v>28192968</v>
      </c>
      <c r="K2691" s="4">
        <v>28192968</v>
      </c>
    </row>
    <row r="2692" spans="1:11" x14ac:dyDescent="0.35">
      <c r="A2692" t="s">
        <v>1478</v>
      </c>
      <c r="B2692" t="s">
        <v>2125</v>
      </c>
      <c r="D2692" s="4">
        <v>17923819</v>
      </c>
      <c r="E2692" s="4">
        <v>163622</v>
      </c>
      <c r="F2692" s="4">
        <v>743243</v>
      </c>
      <c r="G2692" s="4">
        <v>347451</v>
      </c>
      <c r="H2692" s="4">
        <v>16474344</v>
      </c>
      <c r="I2692" s="4">
        <v>35652479</v>
      </c>
      <c r="J2692" s="4">
        <v>17923819</v>
      </c>
      <c r="K2692" s="4">
        <v>17923819</v>
      </c>
    </row>
    <row r="2693" spans="1:11" x14ac:dyDescent="0.35">
      <c r="A2693" t="s">
        <v>1478</v>
      </c>
      <c r="B2693" t="s">
        <v>2127</v>
      </c>
      <c r="E2693" s="4">
        <v>8000000</v>
      </c>
      <c r="I2693" s="4">
        <v>8000000</v>
      </c>
      <c r="J2693" s="4">
        <v>0</v>
      </c>
      <c r="K2693" s="4">
        <v>0</v>
      </c>
    </row>
    <row r="2694" spans="1:11" x14ac:dyDescent="0.35">
      <c r="A2694" t="s">
        <v>1478</v>
      </c>
      <c r="B2694" t="s">
        <v>2141</v>
      </c>
      <c r="D2694" s="4">
        <v>2574487</v>
      </c>
      <c r="E2694" s="4">
        <v>355162</v>
      </c>
      <c r="F2694" s="4">
        <v>12979</v>
      </c>
      <c r="G2694" s="4">
        <v>203179</v>
      </c>
      <c r="H2694" s="4">
        <v>3990647</v>
      </c>
      <c r="I2694" s="4">
        <v>7136454</v>
      </c>
      <c r="J2694" s="4">
        <v>2574487</v>
      </c>
      <c r="K2694" s="4">
        <v>2574487</v>
      </c>
    </row>
    <row r="2695" spans="1:11" x14ac:dyDescent="0.35">
      <c r="A2695" t="s">
        <v>1478</v>
      </c>
      <c r="B2695" t="s">
        <v>2156</v>
      </c>
      <c r="D2695" s="4">
        <v>423423</v>
      </c>
      <c r="E2695" s="4">
        <v>520576</v>
      </c>
      <c r="F2695" s="4">
        <v>18185835</v>
      </c>
      <c r="G2695" s="4">
        <v>211396</v>
      </c>
      <c r="H2695" s="4">
        <v>12672187</v>
      </c>
      <c r="I2695" s="4">
        <v>32013416</v>
      </c>
      <c r="J2695" s="4">
        <v>423423</v>
      </c>
      <c r="K2695" s="4">
        <v>423423</v>
      </c>
    </row>
    <row r="2696" spans="1:11" x14ac:dyDescent="0.35">
      <c r="A2696" t="s">
        <v>1478</v>
      </c>
      <c r="B2696" t="s">
        <v>2163</v>
      </c>
      <c r="D2696" s="4">
        <v>2530836</v>
      </c>
      <c r="E2696" s="4">
        <v>82529</v>
      </c>
      <c r="F2696" s="4">
        <v>468764</v>
      </c>
      <c r="I2696" s="4">
        <v>3082130</v>
      </c>
      <c r="J2696" s="4">
        <v>2530836</v>
      </c>
      <c r="K2696" s="4">
        <v>2530836</v>
      </c>
    </row>
    <row r="2697" spans="1:11" x14ac:dyDescent="0.35">
      <c r="A2697" t="s">
        <v>1478</v>
      </c>
      <c r="B2697" t="s">
        <v>2165</v>
      </c>
      <c r="D2697" s="4">
        <v>146109</v>
      </c>
      <c r="I2697" s="4">
        <v>146109</v>
      </c>
      <c r="J2697" s="4">
        <v>146109</v>
      </c>
      <c r="K2697" s="4">
        <v>146109</v>
      </c>
    </row>
    <row r="2698" spans="1:11" x14ac:dyDescent="0.35">
      <c r="A2698" t="s">
        <v>1478</v>
      </c>
      <c r="B2698" t="s">
        <v>2169</v>
      </c>
      <c r="F2698" s="4">
        <v>4987500</v>
      </c>
      <c r="H2698" s="4">
        <v>960000</v>
      </c>
      <c r="I2698" s="4">
        <v>5947500</v>
      </c>
      <c r="J2698" s="4">
        <v>0</v>
      </c>
      <c r="K2698" s="4">
        <v>0</v>
      </c>
    </row>
    <row r="2699" spans="1:11" x14ac:dyDescent="0.35">
      <c r="A2699" t="s">
        <v>1478</v>
      </c>
      <c r="B2699" t="s">
        <v>2170</v>
      </c>
      <c r="D2699" s="4">
        <v>51791642</v>
      </c>
      <c r="E2699" s="4">
        <v>17214996</v>
      </c>
      <c r="F2699" s="4">
        <v>43308627</v>
      </c>
      <c r="G2699" s="4">
        <v>897838</v>
      </c>
      <c r="H2699" s="4">
        <v>34834178</v>
      </c>
      <c r="I2699" s="4">
        <v>148047281</v>
      </c>
      <c r="J2699" s="4">
        <v>51791642</v>
      </c>
      <c r="K2699" s="4">
        <v>51791642</v>
      </c>
    </row>
    <row r="2700" spans="1:11" x14ac:dyDescent="0.35">
      <c r="A2700" t="s">
        <v>1484</v>
      </c>
      <c r="B2700" t="s">
        <v>2121</v>
      </c>
      <c r="D2700" s="4">
        <v>99195678</v>
      </c>
      <c r="E2700" s="4">
        <v>3180922</v>
      </c>
      <c r="F2700" s="4">
        <v>41618772</v>
      </c>
      <c r="G2700" s="4">
        <v>515679</v>
      </c>
      <c r="H2700" s="4">
        <v>482850</v>
      </c>
      <c r="I2700" s="4">
        <v>144993901</v>
      </c>
      <c r="J2700" s="4">
        <v>99195678</v>
      </c>
      <c r="K2700" s="4">
        <v>99195678</v>
      </c>
    </row>
    <row r="2701" spans="1:11" x14ac:dyDescent="0.35">
      <c r="A2701" t="s">
        <v>1484</v>
      </c>
      <c r="B2701" t="s">
        <v>2125</v>
      </c>
      <c r="D2701" s="4">
        <v>113803521</v>
      </c>
      <c r="E2701" s="4">
        <v>30251717</v>
      </c>
      <c r="F2701" s="4">
        <v>9697334</v>
      </c>
      <c r="G2701" s="4">
        <v>32628901</v>
      </c>
      <c r="H2701" s="4">
        <v>1465443</v>
      </c>
      <c r="I2701" s="4">
        <v>187846916</v>
      </c>
      <c r="J2701" s="4">
        <v>113803521</v>
      </c>
      <c r="K2701" s="4">
        <v>113803521</v>
      </c>
    </row>
    <row r="2702" spans="1:11" x14ac:dyDescent="0.35">
      <c r="A2702" t="s">
        <v>1484</v>
      </c>
      <c r="B2702" t="s">
        <v>2127</v>
      </c>
      <c r="F2702" s="4">
        <v>32748</v>
      </c>
      <c r="G2702" s="4">
        <v>400000</v>
      </c>
      <c r="I2702" s="4">
        <v>432748</v>
      </c>
      <c r="J2702" s="4">
        <v>0</v>
      </c>
      <c r="K2702" s="4">
        <v>0</v>
      </c>
    </row>
    <row r="2703" spans="1:11" x14ac:dyDescent="0.35">
      <c r="A2703" t="s">
        <v>1484</v>
      </c>
      <c r="B2703" t="s">
        <v>2141</v>
      </c>
      <c r="D2703" s="4">
        <v>18159514</v>
      </c>
      <c r="E2703" s="4">
        <v>5068135</v>
      </c>
      <c r="F2703" s="4">
        <v>5847629</v>
      </c>
      <c r="G2703" s="4">
        <v>5497118</v>
      </c>
      <c r="H2703" s="4">
        <v>10425391</v>
      </c>
      <c r="I2703" s="4">
        <v>44997786</v>
      </c>
      <c r="J2703" s="4">
        <v>18159514</v>
      </c>
      <c r="K2703" s="4">
        <v>18159514</v>
      </c>
    </row>
    <row r="2704" spans="1:11" x14ac:dyDescent="0.35">
      <c r="A2704" t="s">
        <v>1484</v>
      </c>
      <c r="B2704" t="s">
        <v>2156</v>
      </c>
      <c r="D2704" s="4">
        <v>7187109</v>
      </c>
      <c r="E2704" s="4">
        <v>42291063</v>
      </c>
      <c r="F2704" s="4">
        <v>25351502</v>
      </c>
      <c r="G2704" s="4">
        <v>574261</v>
      </c>
      <c r="H2704" s="4">
        <v>8424411</v>
      </c>
      <c r="I2704" s="4">
        <v>83828346</v>
      </c>
      <c r="J2704" s="4">
        <v>7187109</v>
      </c>
      <c r="K2704" s="4">
        <v>7187109</v>
      </c>
    </row>
    <row r="2705" spans="1:11" x14ac:dyDescent="0.35">
      <c r="A2705" t="s">
        <v>1484</v>
      </c>
      <c r="B2705" t="s">
        <v>2163</v>
      </c>
      <c r="D2705" s="4">
        <v>9045453</v>
      </c>
      <c r="E2705" s="4">
        <v>4775128</v>
      </c>
      <c r="I2705" s="4">
        <v>13820581</v>
      </c>
      <c r="J2705" s="4">
        <v>9045453</v>
      </c>
      <c r="K2705" s="4">
        <v>9045453</v>
      </c>
    </row>
    <row r="2706" spans="1:11" x14ac:dyDescent="0.35">
      <c r="A2706" t="s">
        <v>1484</v>
      </c>
      <c r="B2706" t="s">
        <v>2165</v>
      </c>
      <c r="D2706" s="4">
        <v>325211</v>
      </c>
      <c r="I2706" s="4">
        <v>325211</v>
      </c>
      <c r="J2706" s="4">
        <v>325211</v>
      </c>
      <c r="K2706" s="4">
        <v>325211</v>
      </c>
    </row>
    <row r="2707" spans="1:11" x14ac:dyDescent="0.35">
      <c r="A2707" t="s">
        <v>1484</v>
      </c>
      <c r="B2707" t="s">
        <v>2169</v>
      </c>
      <c r="E2707" s="4">
        <v>4627441</v>
      </c>
      <c r="I2707" s="4">
        <v>4627441</v>
      </c>
      <c r="J2707" s="4">
        <v>0</v>
      </c>
      <c r="K2707" s="4">
        <v>0</v>
      </c>
    </row>
    <row r="2708" spans="1:11" x14ac:dyDescent="0.35">
      <c r="A2708" t="s">
        <v>1484</v>
      </c>
      <c r="B2708" t="s">
        <v>2170</v>
      </c>
      <c r="D2708" s="4">
        <v>247716485</v>
      </c>
      <c r="E2708" s="4">
        <v>90194406</v>
      </c>
      <c r="F2708" s="4">
        <v>82547985</v>
      </c>
      <c r="G2708" s="4">
        <v>39615958</v>
      </c>
      <c r="H2708" s="4">
        <v>20798095</v>
      </c>
      <c r="I2708" s="4">
        <v>480872930</v>
      </c>
      <c r="J2708" s="4">
        <v>247716485</v>
      </c>
      <c r="K2708" s="4">
        <v>247716485</v>
      </c>
    </row>
    <row r="2709" spans="1:11" x14ac:dyDescent="0.35">
      <c r="A2709" t="s">
        <v>1490</v>
      </c>
      <c r="B2709" t="s">
        <v>2121</v>
      </c>
      <c r="D2709" s="4">
        <v>10444290</v>
      </c>
      <c r="E2709" s="4">
        <v>18136671</v>
      </c>
      <c r="F2709" s="4">
        <v>11836352</v>
      </c>
      <c r="H2709" s="4">
        <v>214200</v>
      </c>
      <c r="I2709" s="4">
        <v>40631513</v>
      </c>
      <c r="J2709" s="4">
        <v>10444290</v>
      </c>
      <c r="K2709" s="4">
        <v>10444290</v>
      </c>
    </row>
    <row r="2710" spans="1:11" x14ac:dyDescent="0.35">
      <c r="A2710" t="s">
        <v>1490</v>
      </c>
      <c r="B2710" t="s">
        <v>2125</v>
      </c>
      <c r="D2710" s="4">
        <v>29848830</v>
      </c>
      <c r="F2710" s="4">
        <v>844220</v>
      </c>
      <c r="I2710" s="4">
        <v>30693050</v>
      </c>
      <c r="J2710" s="4">
        <v>29848830</v>
      </c>
      <c r="K2710" s="4">
        <v>29848830</v>
      </c>
    </row>
    <row r="2711" spans="1:11" x14ac:dyDescent="0.35">
      <c r="A2711" t="s">
        <v>1490</v>
      </c>
      <c r="B2711" t="s">
        <v>2127</v>
      </c>
      <c r="F2711" s="4">
        <v>4800000</v>
      </c>
      <c r="I2711" s="4">
        <v>4800000</v>
      </c>
      <c r="J2711" s="4">
        <v>0</v>
      </c>
      <c r="K2711" s="4">
        <v>0</v>
      </c>
    </row>
    <row r="2712" spans="1:11" x14ac:dyDescent="0.35">
      <c r="A2712" t="s">
        <v>1490</v>
      </c>
      <c r="B2712" t="s">
        <v>2141</v>
      </c>
      <c r="D2712" s="4">
        <v>1547519</v>
      </c>
      <c r="E2712" s="4">
        <v>787789</v>
      </c>
      <c r="G2712" s="4">
        <v>1007085</v>
      </c>
      <c r="H2712" s="4">
        <v>114151</v>
      </c>
      <c r="I2712" s="4">
        <v>3456545</v>
      </c>
      <c r="J2712" s="4">
        <v>1547519</v>
      </c>
      <c r="K2712" s="4">
        <v>1547519</v>
      </c>
    </row>
    <row r="2713" spans="1:11" x14ac:dyDescent="0.35">
      <c r="A2713" t="s">
        <v>1490</v>
      </c>
      <c r="B2713" t="s">
        <v>2156</v>
      </c>
      <c r="D2713" s="4">
        <v>5820583</v>
      </c>
      <c r="E2713" s="4">
        <v>3620858</v>
      </c>
      <c r="F2713" s="4">
        <v>143341</v>
      </c>
      <c r="G2713" s="4">
        <v>82369</v>
      </c>
      <c r="H2713" s="4">
        <v>7631813</v>
      </c>
      <c r="I2713" s="4">
        <v>17298965</v>
      </c>
      <c r="J2713" s="4">
        <v>5820583</v>
      </c>
      <c r="K2713" s="4">
        <v>5820583</v>
      </c>
    </row>
    <row r="2714" spans="1:11" x14ac:dyDescent="0.35">
      <c r="A2714" t="s">
        <v>1490</v>
      </c>
      <c r="B2714" t="s">
        <v>2163</v>
      </c>
      <c r="D2714" s="4">
        <v>3432946</v>
      </c>
      <c r="E2714" s="4">
        <v>185415</v>
      </c>
      <c r="I2714" s="4">
        <v>3618361</v>
      </c>
      <c r="J2714" s="4">
        <v>3432946</v>
      </c>
      <c r="K2714" s="4">
        <v>3432946</v>
      </c>
    </row>
    <row r="2715" spans="1:11" x14ac:dyDescent="0.35">
      <c r="A2715" t="s">
        <v>1490</v>
      </c>
      <c r="B2715" t="s">
        <v>2165</v>
      </c>
      <c r="D2715" s="4">
        <v>37706</v>
      </c>
      <c r="E2715" s="4">
        <v>146109</v>
      </c>
      <c r="I2715" s="4">
        <v>183815</v>
      </c>
      <c r="J2715" s="4">
        <v>37706</v>
      </c>
      <c r="K2715" s="4">
        <v>37706</v>
      </c>
    </row>
    <row r="2716" spans="1:11" x14ac:dyDescent="0.35">
      <c r="A2716" t="s">
        <v>1490</v>
      </c>
      <c r="B2716" t="s">
        <v>2169</v>
      </c>
      <c r="D2716" s="4">
        <v>250000</v>
      </c>
      <c r="E2716" s="4">
        <v>1207500</v>
      </c>
      <c r="H2716" s="4">
        <v>144000</v>
      </c>
      <c r="I2716" s="4">
        <v>1601500</v>
      </c>
      <c r="J2716" s="4">
        <v>250000</v>
      </c>
      <c r="K2716" s="4">
        <v>250000</v>
      </c>
    </row>
    <row r="2717" spans="1:11" x14ac:dyDescent="0.35">
      <c r="A2717" t="s">
        <v>1490</v>
      </c>
      <c r="B2717" t="s">
        <v>2170</v>
      </c>
      <c r="D2717" s="4">
        <v>51381873</v>
      </c>
      <c r="E2717" s="4">
        <v>24084343</v>
      </c>
      <c r="F2717" s="4">
        <v>17623913</v>
      </c>
      <c r="G2717" s="4">
        <v>1089454</v>
      </c>
      <c r="H2717" s="4">
        <v>8104164</v>
      </c>
      <c r="I2717" s="4">
        <v>102283747</v>
      </c>
      <c r="J2717" s="4">
        <v>51381873</v>
      </c>
      <c r="K2717" s="4">
        <v>51381873</v>
      </c>
    </row>
    <row r="2718" spans="1:11" x14ac:dyDescent="0.35">
      <c r="A2718" t="s">
        <v>1492</v>
      </c>
      <c r="B2718" t="s">
        <v>2121</v>
      </c>
      <c r="D2718" s="4">
        <v>25611896</v>
      </c>
      <c r="F2718" s="4">
        <v>10959200</v>
      </c>
      <c r="H2718" s="4">
        <v>1859848</v>
      </c>
      <c r="I2718" s="4">
        <v>38430944</v>
      </c>
      <c r="J2718" s="4">
        <v>25611896</v>
      </c>
      <c r="K2718" s="4">
        <v>25611896</v>
      </c>
    </row>
    <row r="2719" spans="1:11" x14ac:dyDescent="0.35">
      <c r="A2719" t="s">
        <v>1492</v>
      </c>
      <c r="B2719" t="s">
        <v>2125</v>
      </c>
      <c r="D2719" s="4">
        <v>31551732</v>
      </c>
      <c r="E2719" s="4">
        <v>60000</v>
      </c>
      <c r="F2719" s="4">
        <v>1486487</v>
      </c>
      <c r="I2719" s="4">
        <v>33098219</v>
      </c>
      <c r="J2719" s="4">
        <v>31551732</v>
      </c>
      <c r="K2719" s="4">
        <v>31551732</v>
      </c>
    </row>
    <row r="2720" spans="1:11" x14ac:dyDescent="0.35">
      <c r="A2720" t="s">
        <v>1492</v>
      </c>
      <c r="B2720" t="s">
        <v>2127</v>
      </c>
      <c r="E2720" s="4">
        <v>6400000</v>
      </c>
      <c r="I2720" s="4">
        <v>6400000</v>
      </c>
      <c r="J2720" s="4">
        <v>0</v>
      </c>
      <c r="K2720" s="4">
        <v>0</v>
      </c>
    </row>
    <row r="2721" spans="1:11" x14ac:dyDescent="0.35">
      <c r="A2721" t="s">
        <v>1492</v>
      </c>
      <c r="B2721" t="s">
        <v>2141</v>
      </c>
      <c r="D2721" s="4">
        <v>2714976</v>
      </c>
      <c r="E2721" s="4">
        <v>830507</v>
      </c>
      <c r="F2721" s="4">
        <v>150197</v>
      </c>
      <c r="H2721" s="4">
        <v>645704</v>
      </c>
      <c r="I2721" s="4">
        <v>4341384</v>
      </c>
      <c r="J2721" s="4">
        <v>2714976</v>
      </c>
      <c r="K2721" s="4">
        <v>2714976</v>
      </c>
    </row>
    <row r="2722" spans="1:11" x14ac:dyDescent="0.35">
      <c r="A2722" t="s">
        <v>1492</v>
      </c>
      <c r="B2722" t="s">
        <v>2156</v>
      </c>
      <c r="D2722" s="4">
        <v>995844</v>
      </c>
      <c r="E2722" s="4">
        <v>187927</v>
      </c>
      <c r="F2722" s="4">
        <v>4394625</v>
      </c>
      <c r="G2722" s="4">
        <v>403523</v>
      </c>
      <c r="H2722" s="4">
        <v>4178307</v>
      </c>
      <c r="I2722" s="4">
        <v>10160226</v>
      </c>
      <c r="J2722" s="4">
        <v>995844</v>
      </c>
      <c r="K2722" s="4">
        <v>995844</v>
      </c>
    </row>
    <row r="2723" spans="1:11" x14ac:dyDescent="0.35">
      <c r="A2723" t="s">
        <v>1492</v>
      </c>
      <c r="B2723" t="s">
        <v>2163</v>
      </c>
      <c r="D2723" s="4">
        <v>2427969</v>
      </c>
      <c r="E2723" s="4">
        <v>91332</v>
      </c>
      <c r="I2723" s="4">
        <v>2519301</v>
      </c>
      <c r="J2723" s="4">
        <v>2427969</v>
      </c>
      <c r="K2723" s="4">
        <v>2427969</v>
      </c>
    </row>
    <row r="2724" spans="1:11" x14ac:dyDescent="0.35">
      <c r="A2724" t="s">
        <v>1492</v>
      </c>
      <c r="B2724" t="s">
        <v>2165</v>
      </c>
      <c r="D2724" s="4">
        <v>23566</v>
      </c>
      <c r="F2724" s="4">
        <v>51845</v>
      </c>
      <c r="I2724" s="4">
        <v>75411</v>
      </c>
      <c r="J2724" s="4">
        <v>23566</v>
      </c>
      <c r="K2724" s="4">
        <v>23566</v>
      </c>
    </row>
    <row r="2725" spans="1:11" x14ac:dyDescent="0.35">
      <c r="A2725" t="s">
        <v>1492</v>
      </c>
      <c r="B2725" t="s">
        <v>2169</v>
      </c>
      <c r="F2725" s="4">
        <v>690000</v>
      </c>
      <c r="H2725" s="4">
        <v>96000</v>
      </c>
      <c r="I2725" s="4">
        <v>786000</v>
      </c>
      <c r="J2725" s="4">
        <v>0</v>
      </c>
      <c r="K2725" s="4">
        <v>0</v>
      </c>
    </row>
    <row r="2726" spans="1:11" x14ac:dyDescent="0.35">
      <c r="A2726" t="s">
        <v>1492</v>
      </c>
      <c r="B2726" t="s">
        <v>2170</v>
      </c>
      <c r="D2726" s="4">
        <v>63325983</v>
      </c>
      <c r="E2726" s="4">
        <v>7569766</v>
      </c>
      <c r="F2726" s="4">
        <v>17732354</v>
      </c>
      <c r="G2726" s="4">
        <v>403523</v>
      </c>
      <c r="H2726" s="4">
        <v>6779859</v>
      </c>
      <c r="I2726" s="4">
        <v>95811485</v>
      </c>
      <c r="J2726" s="4">
        <v>63325983</v>
      </c>
      <c r="K2726" s="4">
        <v>63325983</v>
      </c>
    </row>
    <row r="2727" spans="1:11" x14ac:dyDescent="0.35">
      <c r="A2727" t="s">
        <v>1495</v>
      </c>
      <c r="B2727" t="s">
        <v>2121</v>
      </c>
      <c r="D2727" s="4">
        <v>82062678</v>
      </c>
      <c r="E2727" s="4">
        <v>4698970</v>
      </c>
      <c r="F2727" s="4">
        <v>36043774</v>
      </c>
      <c r="G2727" s="4">
        <v>457735</v>
      </c>
      <c r="H2727" s="4">
        <v>4664042</v>
      </c>
      <c r="I2727" s="4">
        <v>127927199</v>
      </c>
      <c r="J2727" s="4">
        <v>82062678</v>
      </c>
      <c r="K2727" s="4">
        <v>82062678</v>
      </c>
    </row>
    <row r="2728" spans="1:11" x14ac:dyDescent="0.35">
      <c r="A2728" t="s">
        <v>1495</v>
      </c>
      <c r="B2728" t="s">
        <v>2125</v>
      </c>
      <c r="D2728" s="4">
        <v>89417068</v>
      </c>
      <c r="E2728" s="4">
        <v>747304</v>
      </c>
      <c r="F2728" s="4">
        <v>2788848</v>
      </c>
      <c r="G2728" s="4">
        <v>9944063</v>
      </c>
      <c r="H2728" s="4">
        <v>11776950</v>
      </c>
      <c r="I2728" s="4">
        <v>114674233</v>
      </c>
      <c r="J2728" s="4">
        <v>89417068</v>
      </c>
      <c r="K2728" s="4">
        <v>89417068</v>
      </c>
    </row>
    <row r="2729" spans="1:11" x14ac:dyDescent="0.35">
      <c r="A2729" t="s">
        <v>1495</v>
      </c>
      <c r="B2729" t="s">
        <v>2127</v>
      </c>
      <c r="D2729" s="4">
        <v>4293</v>
      </c>
      <c r="F2729" s="4">
        <v>44500000</v>
      </c>
      <c r="I2729" s="4">
        <v>44504293</v>
      </c>
      <c r="J2729" s="4">
        <v>4293</v>
      </c>
      <c r="K2729" s="4">
        <v>4293</v>
      </c>
    </row>
    <row r="2730" spans="1:11" x14ac:dyDescent="0.35">
      <c r="A2730" t="s">
        <v>1495</v>
      </c>
      <c r="B2730" t="s">
        <v>2141</v>
      </c>
      <c r="D2730" s="4">
        <v>6888938</v>
      </c>
      <c r="E2730" s="4">
        <v>10069766</v>
      </c>
      <c r="F2730" s="4">
        <v>62913</v>
      </c>
      <c r="G2730" s="4">
        <v>409286</v>
      </c>
      <c r="H2730" s="4">
        <v>604110</v>
      </c>
      <c r="I2730" s="4">
        <v>18035013</v>
      </c>
      <c r="J2730" s="4">
        <v>6888938</v>
      </c>
      <c r="K2730" s="4">
        <v>6888938</v>
      </c>
    </row>
    <row r="2731" spans="1:11" x14ac:dyDescent="0.35">
      <c r="A2731" t="s">
        <v>1495</v>
      </c>
      <c r="B2731" t="s">
        <v>2156</v>
      </c>
      <c r="D2731" s="4">
        <v>18793932</v>
      </c>
      <c r="E2731" s="4">
        <v>16559775</v>
      </c>
      <c r="F2731" s="4">
        <v>991208</v>
      </c>
      <c r="G2731" s="4">
        <v>9224789</v>
      </c>
      <c r="H2731" s="4">
        <v>4081478</v>
      </c>
      <c r="I2731" s="4">
        <v>49651182</v>
      </c>
      <c r="J2731" s="4">
        <v>18793932</v>
      </c>
      <c r="K2731" s="4">
        <v>18793932</v>
      </c>
    </row>
    <row r="2732" spans="1:11" x14ac:dyDescent="0.35">
      <c r="A2732" t="s">
        <v>1495</v>
      </c>
      <c r="B2732" t="s">
        <v>2163</v>
      </c>
      <c r="D2732" s="4">
        <v>16270259</v>
      </c>
      <c r="E2732" s="4">
        <v>27070</v>
      </c>
      <c r="I2732" s="4">
        <v>16297329</v>
      </c>
      <c r="J2732" s="4">
        <v>16270259</v>
      </c>
      <c r="K2732" s="4">
        <v>16270259</v>
      </c>
    </row>
    <row r="2733" spans="1:11" x14ac:dyDescent="0.35">
      <c r="A2733" t="s">
        <v>1495</v>
      </c>
      <c r="B2733" t="s">
        <v>2165</v>
      </c>
      <c r="D2733" s="4">
        <v>216807</v>
      </c>
      <c r="I2733" s="4">
        <v>216807</v>
      </c>
      <c r="J2733" s="4">
        <v>216807</v>
      </c>
      <c r="K2733" s="4">
        <v>216807</v>
      </c>
    </row>
    <row r="2734" spans="1:11" x14ac:dyDescent="0.35">
      <c r="A2734" t="s">
        <v>1495</v>
      </c>
      <c r="B2734" t="s">
        <v>2169</v>
      </c>
      <c r="E2734" s="4">
        <v>5793000</v>
      </c>
      <c r="G2734" s="4">
        <v>4800000</v>
      </c>
      <c r="I2734" s="4">
        <v>10593000</v>
      </c>
      <c r="J2734" s="4">
        <v>0</v>
      </c>
      <c r="K2734" s="4">
        <v>0</v>
      </c>
    </row>
    <row r="2735" spans="1:11" x14ac:dyDescent="0.35">
      <c r="A2735" t="s">
        <v>1495</v>
      </c>
      <c r="B2735" t="s">
        <v>2170</v>
      </c>
      <c r="D2735" s="4">
        <v>213653976</v>
      </c>
      <c r="E2735" s="4">
        <v>37895885</v>
      </c>
      <c r="F2735" s="4">
        <v>84386743</v>
      </c>
      <c r="G2735" s="4">
        <v>24835873</v>
      </c>
      <c r="H2735" s="4">
        <v>21126579</v>
      </c>
      <c r="I2735" s="4">
        <v>381899056</v>
      </c>
      <c r="J2735" s="4">
        <v>213653976</v>
      </c>
      <c r="K2735" s="4">
        <v>213653976</v>
      </c>
    </row>
    <row r="2736" spans="1:11" x14ac:dyDescent="0.35">
      <c r="A2736" t="s">
        <v>1502</v>
      </c>
      <c r="B2736" t="s">
        <v>2121</v>
      </c>
      <c r="D2736" s="4">
        <v>19452806</v>
      </c>
      <c r="E2736" s="4">
        <v>282870</v>
      </c>
      <c r="F2736" s="4">
        <v>11754392</v>
      </c>
      <c r="H2736" s="4">
        <v>1908750</v>
      </c>
      <c r="I2736" s="4">
        <v>33398818</v>
      </c>
      <c r="J2736" s="4">
        <v>19452806</v>
      </c>
      <c r="K2736" s="4">
        <v>19452806</v>
      </c>
    </row>
    <row r="2737" spans="1:11" x14ac:dyDescent="0.35">
      <c r="A2737" t="s">
        <v>1502</v>
      </c>
      <c r="B2737" t="s">
        <v>2125</v>
      </c>
      <c r="D2737" s="4">
        <v>15832576</v>
      </c>
      <c r="F2737" s="4">
        <v>900541</v>
      </c>
      <c r="I2737" s="4">
        <v>16733117</v>
      </c>
      <c r="J2737" s="4">
        <v>15832576</v>
      </c>
      <c r="K2737" s="4">
        <v>15832576</v>
      </c>
    </row>
    <row r="2738" spans="1:11" x14ac:dyDescent="0.35">
      <c r="A2738" t="s">
        <v>1502</v>
      </c>
      <c r="B2738" t="s">
        <v>2127</v>
      </c>
      <c r="D2738" s="4">
        <v>21320</v>
      </c>
      <c r="E2738" s="4">
        <v>3200000</v>
      </c>
      <c r="I2738" s="4">
        <v>3221320</v>
      </c>
      <c r="J2738" s="4">
        <v>21320</v>
      </c>
      <c r="K2738" s="4">
        <v>21320</v>
      </c>
    </row>
    <row r="2739" spans="1:11" x14ac:dyDescent="0.35">
      <c r="A2739" t="s">
        <v>1502</v>
      </c>
      <c r="B2739" t="s">
        <v>2141</v>
      </c>
      <c r="D2739" s="4">
        <v>1969851</v>
      </c>
      <c r="E2739" s="4">
        <v>110190</v>
      </c>
      <c r="F2739" s="4">
        <v>250563</v>
      </c>
      <c r="H2739" s="4">
        <v>297380</v>
      </c>
      <c r="I2739" s="4">
        <v>2627985</v>
      </c>
      <c r="J2739" s="4">
        <v>1969851</v>
      </c>
      <c r="K2739" s="4">
        <v>1969851</v>
      </c>
    </row>
    <row r="2740" spans="1:11" x14ac:dyDescent="0.35">
      <c r="A2740" t="s">
        <v>1502</v>
      </c>
      <c r="B2740" t="s">
        <v>2156</v>
      </c>
      <c r="D2740" s="4">
        <v>1237525</v>
      </c>
      <c r="E2740" s="4">
        <v>48406</v>
      </c>
      <c r="F2740" s="4">
        <v>164259</v>
      </c>
      <c r="G2740" s="4">
        <v>5724114</v>
      </c>
      <c r="H2740" s="4">
        <v>8761858</v>
      </c>
      <c r="I2740" s="4">
        <v>15936162</v>
      </c>
      <c r="J2740" s="4">
        <v>1237525</v>
      </c>
      <c r="K2740" s="4">
        <v>1237525</v>
      </c>
    </row>
    <row r="2741" spans="1:11" x14ac:dyDescent="0.35">
      <c r="A2741" t="s">
        <v>1502</v>
      </c>
      <c r="B2741" t="s">
        <v>2163</v>
      </c>
      <c r="D2741" s="4">
        <v>2407141</v>
      </c>
      <c r="I2741" s="4">
        <v>2407141</v>
      </c>
      <c r="J2741" s="4">
        <v>2407141</v>
      </c>
      <c r="K2741" s="4">
        <v>2407141</v>
      </c>
    </row>
    <row r="2742" spans="1:11" x14ac:dyDescent="0.35">
      <c r="A2742" t="s">
        <v>1502</v>
      </c>
      <c r="B2742" t="s">
        <v>2165</v>
      </c>
      <c r="D2742" s="4">
        <v>131970</v>
      </c>
      <c r="I2742" s="4">
        <v>131970</v>
      </c>
      <c r="J2742" s="4">
        <v>131970</v>
      </c>
      <c r="K2742" s="4">
        <v>131970</v>
      </c>
    </row>
    <row r="2743" spans="1:11" x14ac:dyDescent="0.35">
      <c r="A2743" t="s">
        <v>1502</v>
      </c>
      <c r="B2743" t="s">
        <v>2169</v>
      </c>
      <c r="G2743" s="4">
        <v>441000</v>
      </c>
      <c r="H2743" s="4">
        <v>57600</v>
      </c>
      <c r="I2743" s="4">
        <v>498600</v>
      </c>
      <c r="J2743" s="4">
        <v>0</v>
      </c>
      <c r="K2743" s="4">
        <v>0</v>
      </c>
    </row>
    <row r="2744" spans="1:11" x14ac:dyDescent="0.35">
      <c r="A2744" t="s">
        <v>1502</v>
      </c>
      <c r="B2744" t="s">
        <v>2170</v>
      </c>
      <c r="D2744" s="4">
        <v>41053189</v>
      </c>
      <c r="E2744" s="4">
        <v>3641466</v>
      </c>
      <c r="F2744" s="4">
        <v>13069756</v>
      </c>
      <c r="G2744" s="4">
        <v>6165114</v>
      </c>
      <c r="H2744" s="4">
        <v>11025588</v>
      </c>
      <c r="I2744" s="4">
        <v>74955111</v>
      </c>
      <c r="J2744" s="4">
        <v>41053189</v>
      </c>
      <c r="K2744" s="4">
        <v>41053189</v>
      </c>
    </row>
    <row r="2745" spans="1:11" x14ac:dyDescent="0.35">
      <c r="A2745" t="s">
        <v>1505</v>
      </c>
      <c r="B2745" t="s">
        <v>2121</v>
      </c>
      <c r="D2745" s="4">
        <v>15819743</v>
      </c>
      <c r="E2745" s="4">
        <v>2250</v>
      </c>
      <c r="F2745" s="4">
        <v>4863893</v>
      </c>
      <c r="G2745" s="4">
        <v>7785</v>
      </c>
      <c r="H2745" s="4">
        <v>148344</v>
      </c>
      <c r="I2745" s="4">
        <v>20842015</v>
      </c>
      <c r="J2745" s="4">
        <v>15819743</v>
      </c>
      <c r="K2745" s="4">
        <v>15819743</v>
      </c>
    </row>
    <row r="2746" spans="1:11" x14ac:dyDescent="0.35">
      <c r="A2746" t="s">
        <v>1505</v>
      </c>
      <c r="B2746" t="s">
        <v>2125</v>
      </c>
      <c r="D2746" s="4">
        <v>29965469</v>
      </c>
      <c r="E2746" s="4">
        <v>20455</v>
      </c>
      <c r="F2746" s="4">
        <v>68303</v>
      </c>
      <c r="I2746" s="4">
        <v>30054227</v>
      </c>
      <c r="J2746" s="4">
        <v>29965469</v>
      </c>
      <c r="K2746" s="4">
        <v>29965469</v>
      </c>
    </row>
    <row r="2747" spans="1:11" x14ac:dyDescent="0.35">
      <c r="A2747" t="s">
        <v>1505</v>
      </c>
      <c r="B2747" t="s">
        <v>2141</v>
      </c>
      <c r="D2747" s="4">
        <v>5129154</v>
      </c>
      <c r="E2747" s="4">
        <v>86985</v>
      </c>
      <c r="F2747" s="4">
        <v>2389</v>
      </c>
      <c r="H2747" s="4">
        <v>75000</v>
      </c>
      <c r="I2747" s="4">
        <v>5293528</v>
      </c>
      <c r="J2747" s="4">
        <v>5129154</v>
      </c>
      <c r="K2747" s="4">
        <v>5129154</v>
      </c>
    </row>
    <row r="2748" spans="1:11" x14ac:dyDescent="0.35">
      <c r="A2748" t="s">
        <v>1505</v>
      </c>
      <c r="B2748" t="s">
        <v>2156</v>
      </c>
      <c r="D2748" s="4">
        <v>946065</v>
      </c>
      <c r="E2748" s="4">
        <v>305538</v>
      </c>
      <c r="F2748" s="4">
        <v>93733</v>
      </c>
      <c r="G2748" s="4">
        <v>74790</v>
      </c>
      <c r="H2748" s="4">
        <v>13251494</v>
      </c>
      <c r="I2748" s="4">
        <v>14671620</v>
      </c>
      <c r="J2748" s="4">
        <v>946065</v>
      </c>
      <c r="K2748" s="4">
        <v>946065</v>
      </c>
    </row>
    <row r="2749" spans="1:11" x14ac:dyDescent="0.35">
      <c r="A2749" t="s">
        <v>1505</v>
      </c>
      <c r="B2749" t="s">
        <v>2163</v>
      </c>
      <c r="D2749" s="4">
        <v>866451</v>
      </c>
      <c r="E2749" s="4">
        <v>71525</v>
      </c>
      <c r="I2749" s="4">
        <v>937976</v>
      </c>
      <c r="J2749" s="4">
        <v>866451</v>
      </c>
      <c r="K2749" s="4">
        <v>866451</v>
      </c>
    </row>
    <row r="2750" spans="1:11" x14ac:dyDescent="0.35">
      <c r="A2750" t="s">
        <v>1505</v>
      </c>
      <c r="B2750" t="s">
        <v>2165</v>
      </c>
      <c r="D2750" s="4">
        <v>28279</v>
      </c>
      <c r="I2750" s="4">
        <v>28279</v>
      </c>
      <c r="J2750" s="4">
        <v>28279</v>
      </c>
      <c r="K2750" s="4">
        <v>28279</v>
      </c>
    </row>
    <row r="2751" spans="1:11" x14ac:dyDescent="0.35">
      <c r="A2751" t="s">
        <v>1505</v>
      </c>
      <c r="B2751" t="s">
        <v>2169</v>
      </c>
      <c r="D2751" s="4">
        <v>7602</v>
      </c>
      <c r="E2751" s="4">
        <v>1983000</v>
      </c>
      <c r="I2751" s="4">
        <v>1990602</v>
      </c>
      <c r="J2751" s="4">
        <v>7602</v>
      </c>
      <c r="K2751" s="4">
        <v>7602</v>
      </c>
    </row>
    <row r="2752" spans="1:11" x14ac:dyDescent="0.35">
      <c r="A2752" t="s">
        <v>1505</v>
      </c>
      <c r="B2752" t="s">
        <v>2170</v>
      </c>
      <c r="D2752" s="4">
        <v>52762764</v>
      </c>
      <c r="E2752" s="4">
        <v>2469753</v>
      </c>
      <c r="F2752" s="4">
        <v>5028318</v>
      </c>
      <c r="G2752" s="4">
        <v>82575</v>
      </c>
      <c r="H2752" s="4">
        <v>13474838</v>
      </c>
      <c r="I2752" s="4">
        <v>73818248</v>
      </c>
      <c r="J2752" s="4">
        <v>52762764</v>
      </c>
      <c r="K2752" s="4">
        <v>52762764</v>
      </c>
    </row>
    <row r="2753" spans="1:11" x14ac:dyDescent="0.35">
      <c r="A2753" t="s">
        <v>1509</v>
      </c>
      <c r="B2753" t="s">
        <v>2121</v>
      </c>
      <c r="D2753" s="4">
        <v>4470718</v>
      </c>
      <c r="E2753" s="4">
        <v>46712</v>
      </c>
      <c r="F2753" s="4">
        <v>1929474</v>
      </c>
      <c r="G2753" s="4">
        <v>3589</v>
      </c>
      <c r="H2753" s="4">
        <v>155665</v>
      </c>
      <c r="I2753" s="4">
        <v>6606157</v>
      </c>
      <c r="J2753" s="4">
        <v>4470718</v>
      </c>
      <c r="K2753" s="4">
        <v>4470718</v>
      </c>
    </row>
    <row r="2754" spans="1:11" x14ac:dyDescent="0.35">
      <c r="A2754" t="s">
        <v>1509</v>
      </c>
      <c r="B2754" t="s">
        <v>2125</v>
      </c>
      <c r="D2754" s="4">
        <v>4976094</v>
      </c>
      <c r="F2754" s="4">
        <v>67568</v>
      </c>
      <c r="I2754" s="4">
        <v>5043662</v>
      </c>
      <c r="J2754" s="4">
        <v>4976094</v>
      </c>
      <c r="K2754" s="4">
        <v>4976094</v>
      </c>
    </row>
    <row r="2755" spans="1:11" x14ac:dyDescent="0.35">
      <c r="A2755" t="s">
        <v>1509</v>
      </c>
      <c r="B2755" t="s">
        <v>2127</v>
      </c>
      <c r="E2755" s="4">
        <v>1600000</v>
      </c>
      <c r="I2755" s="4">
        <v>1600000</v>
      </c>
      <c r="J2755" s="4">
        <v>0</v>
      </c>
      <c r="K2755" s="4">
        <v>0</v>
      </c>
    </row>
    <row r="2756" spans="1:11" x14ac:dyDescent="0.35">
      <c r="A2756" t="s">
        <v>1509</v>
      </c>
      <c r="B2756" t="s">
        <v>2141</v>
      </c>
      <c r="D2756" s="4">
        <v>407947</v>
      </c>
      <c r="E2756" s="4">
        <v>139247</v>
      </c>
      <c r="G2756" s="4">
        <v>6478</v>
      </c>
      <c r="H2756" s="4">
        <v>150873</v>
      </c>
      <c r="I2756" s="4">
        <v>704546</v>
      </c>
      <c r="J2756" s="4">
        <v>407947</v>
      </c>
      <c r="K2756" s="4">
        <v>407947</v>
      </c>
    </row>
    <row r="2757" spans="1:11" x14ac:dyDescent="0.35">
      <c r="A2757" t="s">
        <v>1509</v>
      </c>
      <c r="B2757" t="s">
        <v>2156</v>
      </c>
      <c r="D2757" s="4">
        <v>908249</v>
      </c>
      <c r="E2757" s="4">
        <v>4434</v>
      </c>
      <c r="F2757" s="4">
        <v>399613</v>
      </c>
      <c r="G2757" s="4">
        <v>183010</v>
      </c>
      <c r="H2757" s="4">
        <v>3486242</v>
      </c>
      <c r="I2757" s="4">
        <v>4981548</v>
      </c>
      <c r="J2757" s="4">
        <v>908249</v>
      </c>
      <c r="K2757" s="4">
        <v>908249</v>
      </c>
    </row>
    <row r="2758" spans="1:11" x14ac:dyDescent="0.35">
      <c r="A2758" t="s">
        <v>1509</v>
      </c>
      <c r="B2758" t="s">
        <v>2163</v>
      </c>
      <c r="D2758" s="4">
        <v>400786</v>
      </c>
      <c r="E2758" s="4">
        <v>51718</v>
      </c>
      <c r="I2758" s="4">
        <v>452504</v>
      </c>
      <c r="J2758" s="4">
        <v>400786</v>
      </c>
      <c r="K2758" s="4">
        <v>400786</v>
      </c>
    </row>
    <row r="2759" spans="1:11" x14ac:dyDescent="0.35">
      <c r="A2759" t="s">
        <v>1509</v>
      </c>
      <c r="B2759" t="s">
        <v>2169</v>
      </c>
      <c r="D2759" s="4">
        <v>22807</v>
      </c>
      <c r="F2759" s="4">
        <v>147000</v>
      </c>
      <c r="H2759" s="4">
        <v>38400</v>
      </c>
      <c r="I2759" s="4">
        <v>208207</v>
      </c>
      <c r="J2759" s="4">
        <v>22807</v>
      </c>
      <c r="K2759" s="4">
        <v>22807</v>
      </c>
    </row>
    <row r="2760" spans="1:11" x14ac:dyDescent="0.35">
      <c r="A2760" t="s">
        <v>1509</v>
      </c>
      <c r="B2760" t="s">
        <v>2170</v>
      </c>
      <c r="D2760" s="4">
        <v>11186601</v>
      </c>
      <c r="E2760" s="4">
        <v>1842112</v>
      </c>
      <c r="F2760" s="4">
        <v>2543654</v>
      </c>
      <c r="G2760" s="4">
        <v>193077</v>
      </c>
      <c r="H2760" s="4">
        <v>3831180</v>
      </c>
      <c r="I2760" s="4">
        <v>19596624</v>
      </c>
      <c r="J2760" s="4">
        <v>11186601</v>
      </c>
      <c r="K2760" s="4">
        <v>11186601</v>
      </c>
    </row>
    <row r="2761" spans="1:11" x14ac:dyDescent="0.35">
      <c r="A2761" t="s">
        <v>1512</v>
      </c>
      <c r="B2761" t="s">
        <v>2121</v>
      </c>
      <c r="D2761" s="4">
        <v>9991078</v>
      </c>
      <c r="F2761" s="4">
        <v>4802275</v>
      </c>
      <c r="H2761" s="4">
        <v>507689</v>
      </c>
      <c r="I2761" s="4">
        <v>15301042</v>
      </c>
      <c r="J2761" s="4">
        <v>9991078</v>
      </c>
      <c r="K2761" s="4">
        <v>9991078</v>
      </c>
    </row>
    <row r="2762" spans="1:11" x14ac:dyDescent="0.35">
      <c r="A2762" t="s">
        <v>1512</v>
      </c>
      <c r="B2762" t="s">
        <v>2125</v>
      </c>
      <c r="D2762" s="4">
        <v>10477540</v>
      </c>
      <c r="E2762" s="4">
        <v>1455401</v>
      </c>
      <c r="F2762" s="4">
        <v>499749</v>
      </c>
      <c r="I2762" s="4">
        <v>12432690</v>
      </c>
      <c r="J2762" s="4">
        <v>10477540</v>
      </c>
      <c r="K2762" s="4">
        <v>10477540</v>
      </c>
    </row>
    <row r="2763" spans="1:11" x14ac:dyDescent="0.35">
      <c r="A2763" t="s">
        <v>1512</v>
      </c>
      <c r="B2763" t="s">
        <v>2127</v>
      </c>
      <c r="E2763" s="4">
        <v>1600000</v>
      </c>
      <c r="I2763" s="4">
        <v>1600000</v>
      </c>
      <c r="J2763" s="4">
        <v>0</v>
      </c>
      <c r="K2763" s="4">
        <v>0</v>
      </c>
    </row>
    <row r="2764" spans="1:11" x14ac:dyDescent="0.35">
      <c r="A2764" t="s">
        <v>1512</v>
      </c>
      <c r="B2764" t="s">
        <v>2141</v>
      </c>
      <c r="D2764" s="4">
        <v>620866</v>
      </c>
      <c r="E2764" s="4">
        <v>13897</v>
      </c>
      <c r="F2764" s="4">
        <v>341497</v>
      </c>
      <c r="H2764" s="4">
        <v>4654872</v>
      </c>
      <c r="I2764" s="4">
        <v>5631132</v>
      </c>
      <c r="J2764" s="4">
        <v>620866</v>
      </c>
      <c r="K2764" s="4">
        <v>620866</v>
      </c>
    </row>
    <row r="2765" spans="1:11" x14ac:dyDescent="0.35">
      <c r="A2765" t="s">
        <v>1512</v>
      </c>
      <c r="B2765" t="s">
        <v>2156</v>
      </c>
      <c r="D2765" s="4">
        <v>1270751</v>
      </c>
      <c r="E2765" s="4">
        <v>55084</v>
      </c>
      <c r="F2765" s="4">
        <v>1825178</v>
      </c>
      <c r="G2765" s="4">
        <v>55899</v>
      </c>
      <c r="H2765" s="4">
        <v>3680717</v>
      </c>
      <c r="I2765" s="4">
        <v>6887628</v>
      </c>
      <c r="J2765" s="4">
        <v>1270751</v>
      </c>
      <c r="K2765" s="4">
        <v>1270751</v>
      </c>
    </row>
    <row r="2766" spans="1:11" x14ac:dyDescent="0.35">
      <c r="A2766" t="s">
        <v>1512</v>
      </c>
      <c r="B2766" t="s">
        <v>2163</v>
      </c>
      <c r="D2766" s="4">
        <v>266704</v>
      </c>
      <c r="I2766" s="4">
        <v>266704</v>
      </c>
      <c r="J2766" s="4">
        <v>266704</v>
      </c>
      <c r="K2766" s="4">
        <v>266704</v>
      </c>
    </row>
    <row r="2767" spans="1:11" x14ac:dyDescent="0.35">
      <c r="A2767" t="s">
        <v>1512</v>
      </c>
      <c r="B2767" t="s">
        <v>2169</v>
      </c>
      <c r="F2767" s="4">
        <v>147000</v>
      </c>
      <c r="H2767" s="4">
        <v>96000</v>
      </c>
      <c r="I2767" s="4">
        <v>243000</v>
      </c>
      <c r="J2767" s="4">
        <v>0</v>
      </c>
      <c r="K2767" s="4">
        <v>0</v>
      </c>
    </row>
    <row r="2768" spans="1:11" x14ac:dyDescent="0.35">
      <c r="A2768" t="s">
        <v>1512</v>
      </c>
      <c r="B2768" t="s">
        <v>2170</v>
      </c>
      <c r="D2768" s="4">
        <v>22626938</v>
      </c>
      <c r="E2768" s="4">
        <v>3124382</v>
      </c>
      <c r="F2768" s="4">
        <v>7615699</v>
      </c>
      <c r="G2768" s="4">
        <v>55899</v>
      </c>
      <c r="H2768" s="4">
        <v>8939278</v>
      </c>
      <c r="I2768" s="4">
        <v>42362196</v>
      </c>
      <c r="J2768" s="4">
        <v>22626938</v>
      </c>
      <c r="K2768" s="4">
        <v>22626938</v>
      </c>
    </row>
    <row r="2769" spans="1:11" x14ac:dyDescent="0.35">
      <c r="A2769" t="s">
        <v>1514</v>
      </c>
      <c r="B2769" t="s">
        <v>2121</v>
      </c>
      <c r="D2769" s="4">
        <v>9914438</v>
      </c>
      <c r="E2769" s="4">
        <v>256486</v>
      </c>
      <c r="F2769" s="4">
        <v>4833632</v>
      </c>
      <c r="H2769" s="4">
        <v>104400</v>
      </c>
      <c r="I2769" s="4">
        <v>15108955</v>
      </c>
      <c r="J2769" s="4">
        <v>9914438</v>
      </c>
      <c r="K2769" s="4">
        <v>9914438</v>
      </c>
    </row>
    <row r="2770" spans="1:11" x14ac:dyDescent="0.35">
      <c r="A2770" t="s">
        <v>1514</v>
      </c>
      <c r="B2770" t="s">
        <v>2125</v>
      </c>
      <c r="D2770" s="4">
        <v>9738791</v>
      </c>
      <c r="F2770" s="4">
        <v>405405</v>
      </c>
      <c r="I2770" s="4">
        <v>10144196</v>
      </c>
      <c r="J2770" s="4">
        <v>9738791</v>
      </c>
      <c r="K2770" s="4">
        <v>9738791</v>
      </c>
    </row>
    <row r="2771" spans="1:11" x14ac:dyDescent="0.35">
      <c r="A2771" t="s">
        <v>1514</v>
      </c>
      <c r="B2771" t="s">
        <v>2127</v>
      </c>
      <c r="E2771" s="4">
        <v>1600000</v>
      </c>
      <c r="I2771" s="4">
        <v>1600000</v>
      </c>
      <c r="J2771" s="4">
        <v>0</v>
      </c>
      <c r="K2771" s="4">
        <v>0</v>
      </c>
    </row>
    <row r="2772" spans="1:11" x14ac:dyDescent="0.35">
      <c r="A2772" t="s">
        <v>1514</v>
      </c>
      <c r="B2772" t="s">
        <v>2141</v>
      </c>
      <c r="D2772" s="4">
        <v>973180</v>
      </c>
      <c r="E2772" s="4">
        <v>137136</v>
      </c>
      <c r="F2772" s="4">
        <v>161401</v>
      </c>
      <c r="H2772" s="4">
        <v>183240</v>
      </c>
      <c r="I2772" s="4">
        <v>1454956</v>
      </c>
      <c r="J2772" s="4">
        <v>973180</v>
      </c>
      <c r="K2772" s="4">
        <v>973180</v>
      </c>
    </row>
    <row r="2773" spans="1:11" x14ac:dyDescent="0.35">
      <c r="A2773" t="s">
        <v>1514</v>
      </c>
      <c r="B2773" t="s">
        <v>2156</v>
      </c>
      <c r="D2773" s="4">
        <v>926618</v>
      </c>
      <c r="E2773" s="4">
        <v>122398</v>
      </c>
      <c r="F2773" s="4">
        <v>1381694</v>
      </c>
      <c r="G2773" s="4">
        <v>100000</v>
      </c>
      <c r="H2773" s="4">
        <v>2807896</v>
      </c>
      <c r="I2773" s="4">
        <v>5338606</v>
      </c>
      <c r="J2773" s="4">
        <v>926618</v>
      </c>
      <c r="K2773" s="4">
        <v>926618</v>
      </c>
    </row>
    <row r="2774" spans="1:11" x14ac:dyDescent="0.35">
      <c r="A2774" t="s">
        <v>1514</v>
      </c>
      <c r="B2774" t="s">
        <v>2163</v>
      </c>
      <c r="D2774" s="4">
        <v>565280</v>
      </c>
      <c r="E2774" s="4">
        <v>101236</v>
      </c>
      <c r="I2774" s="4">
        <v>666515</v>
      </c>
      <c r="J2774" s="4">
        <v>565280</v>
      </c>
      <c r="K2774" s="4">
        <v>565280</v>
      </c>
    </row>
    <row r="2775" spans="1:11" x14ac:dyDescent="0.35">
      <c r="A2775" t="s">
        <v>1514</v>
      </c>
      <c r="B2775" t="s">
        <v>2165</v>
      </c>
      <c r="F2775" s="4">
        <v>23566</v>
      </c>
      <c r="I2775" s="4">
        <v>23566</v>
      </c>
      <c r="J2775" s="4">
        <v>0</v>
      </c>
      <c r="K2775" s="4">
        <v>0</v>
      </c>
    </row>
    <row r="2776" spans="1:11" x14ac:dyDescent="0.35">
      <c r="A2776" t="s">
        <v>1514</v>
      </c>
      <c r="B2776" t="s">
        <v>2169</v>
      </c>
      <c r="D2776" s="4">
        <v>7602</v>
      </c>
      <c r="F2776" s="4">
        <v>330000</v>
      </c>
      <c r="H2776" s="4">
        <v>144000</v>
      </c>
      <c r="I2776" s="4">
        <v>481602</v>
      </c>
      <c r="J2776" s="4">
        <v>7602</v>
      </c>
      <c r="K2776" s="4">
        <v>7602</v>
      </c>
    </row>
    <row r="2777" spans="1:11" x14ac:dyDescent="0.35">
      <c r="A2777" t="s">
        <v>1514</v>
      </c>
      <c r="B2777" t="s">
        <v>2170</v>
      </c>
      <c r="D2777" s="4">
        <v>22125908</v>
      </c>
      <c r="E2777" s="4">
        <v>2217255</v>
      </c>
      <c r="F2777" s="4">
        <v>7135698</v>
      </c>
      <c r="G2777" s="4">
        <v>100000</v>
      </c>
      <c r="H2777" s="4">
        <v>3239535</v>
      </c>
      <c r="I2777" s="4">
        <v>34818396</v>
      </c>
      <c r="J2777" s="4">
        <v>22125908</v>
      </c>
      <c r="K2777" s="4">
        <v>22125908</v>
      </c>
    </row>
    <row r="2778" spans="1:11" x14ac:dyDescent="0.35">
      <c r="A2778" t="s">
        <v>1518</v>
      </c>
      <c r="B2778" t="s">
        <v>2121</v>
      </c>
      <c r="D2778" s="4">
        <v>38852458</v>
      </c>
      <c r="E2778" s="4">
        <v>527677</v>
      </c>
      <c r="F2778" s="4">
        <v>9592749</v>
      </c>
      <c r="H2778" s="4">
        <v>2488168</v>
      </c>
      <c r="I2778" s="4">
        <v>51461052</v>
      </c>
      <c r="J2778" s="4">
        <v>38852458</v>
      </c>
      <c r="K2778" s="4">
        <v>38852458</v>
      </c>
    </row>
    <row r="2779" spans="1:11" x14ac:dyDescent="0.35">
      <c r="A2779" t="s">
        <v>1518</v>
      </c>
      <c r="B2779" t="s">
        <v>2125</v>
      </c>
      <c r="D2779" s="4">
        <v>21465353</v>
      </c>
      <c r="F2779" s="4">
        <v>1013514</v>
      </c>
      <c r="G2779" s="4">
        <v>3020635</v>
      </c>
      <c r="H2779" s="4">
        <v>3402585</v>
      </c>
      <c r="I2779" s="4">
        <v>28902086</v>
      </c>
      <c r="J2779" s="4">
        <v>21465353</v>
      </c>
      <c r="K2779" s="4">
        <v>21465353</v>
      </c>
    </row>
    <row r="2780" spans="1:11" x14ac:dyDescent="0.35">
      <c r="A2780" t="s">
        <v>1518</v>
      </c>
      <c r="B2780" t="s">
        <v>2127</v>
      </c>
      <c r="G2780" s="4">
        <v>4898243</v>
      </c>
      <c r="I2780" s="4">
        <v>4898243</v>
      </c>
      <c r="J2780" s="4">
        <v>0</v>
      </c>
      <c r="K2780" s="4">
        <v>0</v>
      </c>
    </row>
    <row r="2781" spans="1:11" x14ac:dyDescent="0.35">
      <c r="A2781" t="s">
        <v>1518</v>
      </c>
      <c r="B2781" t="s">
        <v>2141</v>
      </c>
      <c r="D2781" s="4">
        <v>1886989</v>
      </c>
      <c r="E2781" s="4">
        <v>176492</v>
      </c>
      <c r="F2781" s="4">
        <v>918920</v>
      </c>
      <c r="G2781" s="4">
        <v>5397</v>
      </c>
      <c r="H2781" s="4">
        <v>1653387</v>
      </c>
      <c r="I2781" s="4">
        <v>4641184</v>
      </c>
      <c r="J2781" s="4">
        <v>1886989</v>
      </c>
      <c r="K2781" s="4">
        <v>1886989</v>
      </c>
    </row>
    <row r="2782" spans="1:11" x14ac:dyDescent="0.35">
      <c r="A2782" t="s">
        <v>1518</v>
      </c>
      <c r="B2782" t="s">
        <v>2156</v>
      </c>
      <c r="D2782" s="4">
        <v>2275181</v>
      </c>
      <c r="E2782" s="4">
        <v>4393033</v>
      </c>
      <c r="F2782" s="4">
        <v>6255550</v>
      </c>
      <c r="H2782" s="4">
        <v>8305847</v>
      </c>
      <c r="I2782" s="4">
        <v>21229611</v>
      </c>
      <c r="J2782" s="4">
        <v>2275181</v>
      </c>
      <c r="K2782" s="4">
        <v>2275181</v>
      </c>
    </row>
    <row r="2783" spans="1:11" x14ac:dyDescent="0.35">
      <c r="A2783" t="s">
        <v>1518</v>
      </c>
      <c r="B2783" t="s">
        <v>2163</v>
      </c>
      <c r="D2783" s="4">
        <v>2831541</v>
      </c>
      <c r="F2783" s="4">
        <v>198069</v>
      </c>
      <c r="I2783" s="4">
        <v>3029610</v>
      </c>
      <c r="J2783" s="4">
        <v>2831541</v>
      </c>
      <c r="K2783" s="4">
        <v>2831541</v>
      </c>
    </row>
    <row r="2784" spans="1:11" x14ac:dyDescent="0.35">
      <c r="A2784" t="s">
        <v>1518</v>
      </c>
      <c r="B2784" t="s">
        <v>2165</v>
      </c>
      <c r="D2784" s="4">
        <v>197954</v>
      </c>
      <c r="I2784" s="4">
        <v>197954</v>
      </c>
      <c r="J2784" s="4">
        <v>197954</v>
      </c>
      <c r="K2784" s="4">
        <v>197954</v>
      </c>
    </row>
    <row r="2785" spans="1:11" x14ac:dyDescent="0.35">
      <c r="A2785" t="s">
        <v>1518</v>
      </c>
      <c r="B2785" t="s">
        <v>2169</v>
      </c>
      <c r="F2785" s="4">
        <v>4680000</v>
      </c>
      <c r="H2785" s="4">
        <v>960000</v>
      </c>
      <c r="I2785" s="4">
        <v>5640000</v>
      </c>
      <c r="J2785" s="4">
        <v>0</v>
      </c>
      <c r="K2785" s="4">
        <v>0</v>
      </c>
    </row>
    <row r="2786" spans="1:11" x14ac:dyDescent="0.35">
      <c r="A2786" t="s">
        <v>1518</v>
      </c>
      <c r="B2786" t="s">
        <v>2170</v>
      </c>
      <c r="D2786" s="4">
        <v>67509476</v>
      </c>
      <c r="E2786" s="4">
        <v>5097203</v>
      </c>
      <c r="F2786" s="4">
        <v>22658802</v>
      </c>
      <c r="G2786" s="4">
        <v>7924274</v>
      </c>
      <c r="H2786" s="4">
        <v>16809986</v>
      </c>
      <c r="I2786" s="4">
        <v>119999741</v>
      </c>
      <c r="J2786" s="4">
        <v>67509476</v>
      </c>
      <c r="K2786" s="4">
        <v>67509476</v>
      </c>
    </row>
    <row r="2787" spans="1:11" x14ac:dyDescent="0.35">
      <c r="A2787" t="s">
        <v>2100</v>
      </c>
      <c r="B2787" t="s">
        <v>2170</v>
      </c>
      <c r="D2787" s="4">
        <v>25424232662</v>
      </c>
      <c r="E2787" s="4">
        <v>6376374923</v>
      </c>
      <c r="F2787" s="4">
        <v>6620773762</v>
      </c>
      <c r="G2787" s="4">
        <v>1859308318</v>
      </c>
      <c r="H2787" s="4">
        <v>4952211241</v>
      </c>
      <c r="I2787" s="4">
        <v>45232900906</v>
      </c>
      <c r="J2787" s="4">
        <v>25424232662</v>
      </c>
      <c r="K2787" s="4">
        <v>25424232662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7057"/>
  <sheetViews>
    <sheetView workbookViewId="0">
      <pane ySplit="1" topLeftCell="A15062" activePane="bottomLeft" state="frozen"/>
      <selection pane="bottomLeft" activeCell="A15062" sqref="A15062"/>
    </sheetView>
  </sheetViews>
  <sheetFormatPr defaultColWidth="8.81640625" defaultRowHeight="14.5" x14ac:dyDescent="0.35"/>
  <cols>
    <col min="2" max="2" width="19.453125" bestFit="1" customWidth="1"/>
    <col min="3" max="3" width="31.81640625" bestFit="1" customWidth="1"/>
    <col min="4" max="5" width="15.453125" bestFit="1" customWidth="1"/>
    <col min="6" max="6" width="16.453125" bestFit="1" customWidth="1"/>
    <col min="7" max="8" width="17.6328125" bestFit="1" customWidth="1"/>
    <col min="9" max="9" width="18" bestFit="1" customWidth="1"/>
    <col min="10" max="10" width="15.453125" bestFit="1" customWidth="1"/>
  </cols>
  <sheetData>
    <row r="1" spans="1:10" x14ac:dyDescent="0.35">
      <c r="A1" t="s">
        <v>1</v>
      </c>
      <c r="B1" t="s">
        <v>1521</v>
      </c>
      <c r="C1" t="s">
        <v>1522</v>
      </c>
      <c r="D1" t="s">
        <v>1523</v>
      </c>
      <c r="E1" t="s">
        <v>1524</v>
      </c>
      <c r="F1" t="s">
        <v>1525</v>
      </c>
      <c r="G1" t="s">
        <v>1526</v>
      </c>
      <c r="H1" t="s">
        <v>1527</v>
      </c>
      <c r="I1" t="s">
        <v>1528</v>
      </c>
      <c r="J1" t="s">
        <v>1529</v>
      </c>
    </row>
    <row r="2" spans="1:10" x14ac:dyDescent="0.35">
      <c r="A2" t="s">
        <v>61</v>
      </c>
      <c r="B2" t="s">
        <v>1842</v>
      </c>
      <c r="C2" t="s">
        <v>1843</v>
      </c>
      <c r="D2" s="4">
        <v>10679744</v>
      </c>
      <c r="F2" s="4">
        <v>6330800</v>
      </c>
      <c r="I2" s="4">
        <v>17010544</v>
      </c>
      <c r="J2" s="4">
        <v>10679744</v>
      </c>
    </row>
    <row r="3" spans="1:10" x14ac:dyDescent="0.35">
      <c r="B3" t="s">
        <v>1842</v>
      </c>
      <c r="C3" t="s">
        <v>1844</v>
      </c>
      <c r="D3" s="4">
        <v>782077</v>
      </c>
      <c r="G3" s="4">
        <v>910472</v>
      </c>
      <c r="H3" s="4">
        <v>107100</v>
      </c>
      <c r="I3" s="4">
        <v>1799649</v>
      </c>
      <c r="J3" s="4">
        <v>782077</v>
      </c>
    </row>
    <row r="4" spans="1:10" x14ac:dyDescent="0.35">
      <c r="B4" t="s">
        <v>1842</v>
      </c>
      <c r="C4" t="s">
        <v>1845</v>
      </c>
      <c r="D4" s="4">
        <v>1025934</v>
      </c>
      <c r="I4" s="4">
        <v>1025934</v>
      </c>
      <c r="J4" s="4">
        <v>1025934</v>
      </c>
    </row>
    <row r="5" spans="1:10" x14ac:dyDescent="0.35">
      <c r="B5" t="s">
        <v>51</v>
      </c>
      <c r="D5" s="4">
        <v>12487754</v>
      </c>
      <c r="F5" s="4">
        <v>6330800</v>
      </c>
      <c r="G5" s="4">
        <v>910472</v>
      </c>
      <c r="H5" s="4">
        <v>107100</v>
      </c>
      <c r="I5" s="4">
        <v>19836126</v>
      </c>
      <c r="J5" s="4">
        <v>12487754</v>
      </c>
    </row>
    <row r="6" spans="1:10" x14ac:dyDescent="0.35">
      <c r="B6" t="s">
        <v>1843</v>
      </c>
      <c r="C6" t="s">
        <v>1846</v>
      </c>
      <c r="D6" s="4">
        <v>6410103</v>
      </c>
      <c r="E6" s="4">
        <v>9567</v>
      </c>
      <c r="I6" s="4">
        <v>6419670</v>
      </c>
      <c r="J6" s="4">
        <v>6419670</v>
      </c>
    </row>
    <row r="7" spans="1:10" x14ac:dyDescent="0.35">
      <c r="B7" t="s">
        <v>1843</v>
      </c>
      <c r="C7" t="s">
        <v>1847</v>
      </c>
      <c r="D7" s="4">
        <v>5218764</v>
      </c>
      <c r="F7" s="4">
        <v>280192</v>
      </c>
      <c r="I7" s="4">
        <v>5498955</v>
      </c>
      <c r="J7" s="4">
        <v>5218764</v>
      </c>
    </row>
    <row r="8" spans="1:10" x14ac:dyDescent="0.35">
      <c r="B8" t="s">
        <v>1843</v>
      </c>
      <c r="C8" t="s">
        <v>1848</v>
      </c>
      <c r="E8" s="4">
        <v>4067</v>
      </c>
      <c r="I8" s="4">
        <v>4067</v>
      </c>
      <c r="J8">
        <v>4067</v>
      </c>
    </row>
    <row r="9" spans="1:10" x14ac:dyDescent="0.35">
      <c r="B9" t="s">
        <v>52</v>
      </c>
      <c r="D9" s="4">
        <v>11628867</v>
      </c>
      <c r="E9" s="4">
        <v>13634</v>
      </c>
      <c r="F9" s="4">
        <v>280192</v>
      </c>
      <c r="I9" s="4">
        <v>11922692</v>
      </c>
      <c r="J9" s="4">
        <v>11642501</v>
      </c>
    </row>
    <row r="10" spans="1:10" x14ac:dyDescent="0.35">
      <c r="B10" t="s">
        <v>1849</v>
      </c>
      <c r="C10" t="s">
        <v>1850</v>
      </c>
      <c r="E10" s="4">
        <v>1600000</v>
      </c>
      <c r="I10" s="4">
        <v>1600000</v>
      </c>
      <c r="J10">
        <v>1600000</v>
      </c>
    </row>
    <row r="11" spans="1:10" x14ac:dyDescent="0.35">
      <c r="B11" t="s">
        <v>53</v>
      </c>
      <c r="E11" s="4">
        <v>1600000</v>
      </c>
      <c r="I11" s="4">
        <v>1600000</v>
      </c>
      <c r="J11">
        <v>1600000</v>
      </c>
    </row>
    <row r="12" spans="1:10" x14ac:dyDescent="0.35">
      <c r="B12" t="s">
        <v>1844</v>
      </c>
      <c r="C12" t="s">
        <v>1851</v>
      </c>
      <c r="D12" s="4">
        <v>307520</v>
      </c>
      <c r="I12" s="4">
        <v>307520</v>
      </c>
      <c r="J12" s="4">
        <v>307520</v>
      </c>
    </row>
    <row r="13" spans="1:10" x14ac:dyDescent="0.35">
      <c r="B13" t="s">
        <v>1844</v>
      </c>
      <c r="C13" t="s">
        <v>1852</v>
      </c>
      <c r="D13" s="4">
        <v>6723</v>
      </c>
      <c r="I13" s="4">
        <v>6723</v>
      </c>
      <c r="J13" s="4">
        <v>6723</v>
      </c>
    </row>
    <row r="14" spans="1:10" x14ac:dyDescent="0.35">
      <c r="B14" t="s">
        <v>1844</v>
      </c>
      <c r="C14" t="s">
        <v>1853</v>
      </c>
      <c r="D14" s="4">
        <v>7695</v>
      </c>
      <c r="I14" s="4">
        <v>7695</v>
      </c>
      <c r="J14" s="4">
        <v>7695</v>
      </c>
    </row>
    <row r="15" spans="1:10" x14ac:dyDescent="0.35">
      <c r="B15" t="s">
        <v>1844</v>
      </c>
      <c r="C15" t="s">
        <v>1854</v>
      </c>
      <c r="D15" s="4">
        <v>147948</v>
      </c>
      <c r="I15" s="4">
        <v>147948</v>
      </c>
      <c r="J15" s="4">
        <v>147948</v>
      </c>
    </row>
    <row r="16" spans="1:10" x14ac:dyDescent="0.35">
      <c r="B16" t="s">
        <v>1844</v>
      </c>
      <c r="C16" t="s">
        <v>1855</v>
      </c>
      <c r="D16" s="4">
        <v>0</v>
      </c>
      <c r="E16" s="4">
        <v>216511</v>
      </c>
      <c r="I16" s="4">
        <v>216511</v>
      </c>
      <c r="J16" s="4">
        <v>216511</v>
      </c>
    </row>
    <row r="17" spans="2:10" x14ac:dyDescent="0.35">
      <c r="B17" t="s">
        <v>1844</v>
      </c>
      <c r="C17" t="s">
        <v>1856</v>
      </c>
      <c r="D17" s="4">
        <v>0</v>
      </c>
      <c r="G17" s="4">
        <v>6212</v>
      </c>
      <c r="I17" s="4">
        <v>6212</v>
      </c>
      <c r="J17" s="4">
        <v>0</v>
      </c>
    </row>
    <row r="18" spans="2:10" x14ac:dyDescent="0.35">
      <c r="B18" t="s">
        <v>1844</v>
      </c>
      <c r="C18" t="s">
        <v>1857</v>
      </c>
      <c r="D18" s="4">
        <v>33269</v>
      </c>
      <c r="I18" s="4">
        <v>33269</v>
      </c>
      <c r="J18" s="4">
        <v>33269</v>
      </c>
    </row>
    <row r="19" spans="2:10" x14ac:dyDescent="0.35">
      <c r="B19" t="s">
        <v>1844</v>
      </c>
      <c r="C19" t="s">
        <v>1858</v>
      </c>
      <c r="D19" s="4">
        <v>8044</v>
      </c>
      <c r="H19" s="4">
        <v>64353</v>
      </c>
      <c r="I19" s="4">
        <v>72397</v>
      </c>
      <c r="J19" s="4">
        <v>8044</v>
      </c>
    </row>
    <row r="20" spans="2:10" x14ac:dyDescent="0.35">
      <c r="B20" t="s">
        <v>1844</v>
      </c>
      <c r="C20" t="s">
        <v>1859</v>
      </c>
      <c r="D20" s="4">
        <v>102038</v>
      </c>
      <c r="E20" s="4">
        <v>210841</v>
      </c>
      <c r="G20" s="4">
        <v>75003</v>
      </c>
      <c r="H20" s="4">
        <v>375000</v>
      </c>
      <c r="I20" s="4">
        <v>762883</v>
      </c>
      <c r="J20" s="4">
        <v>312879</v>
      </c>
    </row>
    <row r="21" spans="2:10" x14ac:dyDescent="0.35">
      <c r="B21" t="s">
        <v>1844</v>
      </c>
      <c r="C21" t="s">
        <v>1860</v>
      </c>
      <c r="H21" s="4">
        <v>326109</v>
      </c>
      <c r="I21" s="4">
        <v>326109</v>
      </c>
      <c r="J21">
        <v>0</v>
      </c>
    </row>
    <row r="22" spans="2:10" x14ac:dyDescent="0.35">
      <c r="B22" t="s">
        <v>1844</v>
      </c>
      <c r="C22" t="s">
        <v>1861</v>
      </c>
      <c r="D22" s="4">
        <v>71819</v>
      </c>
      <c r="I22" s="4">
        <v>71819</v>
      </c>
      <c r="J22" s="4">
        <v>71819</v>
      </c>
    </row>
    <row r="23" spans="2:10" x14ac:dyDescent="0.35">
      <c r="B23" t="s">
        <v>1844</v>
      </c>
      <c r="C23" t="s">
        <v>1862</v>
      </c>
      <c r="H23" s="4">
        <v>170929</v>
      </c>
      <c r="I23" s="4">
        <v>170929</v>
      </c>
      <c r="J23">
        <v>0</v>
      </c>
    </row>
    <row r="24" spans="2:10" x14ac:dyDescent="0.35">
      <c r="B24" t="s">
        <v>1844</v>
      </c>
      <c r="C24" t="s">
        <v>1863</v>
      </c>
      <c r="E24" s="4">
        <v>15560</v>
      </c>
      <c r="H24" s="4">
        <v>7780</v>
      </c>
      <c r="I24" s="4">
        <v>23340</v>
      </c>
      <c r="J24">
        <v>15560</v>
      </c>
    </row>
    <row r="25" spans="2:10" x14ac:dyDescent="0.35">
      <c r="B25" t="s">
        <v>54</v>
      </c>
      <c r="D25" s="4">
        <v>685057</v>
      </c>
      <c r="E25" s="4">
        <v>442912</v>
      </c>
      <c r="G25" s="4">
        <v>81216</v>
      </c>
      <c r="H25" s="4">
        <v>944171</v>
      </c>
      <c r="I25" s="4">
        <v>2153355</v>
      </c>
      <c r="J25" s="4">
        <v>1127969</v>
      </c>
    </row>
    <row r="26" spans="2:10" x14ac:dyDescent="0.35">
      <c r="B26" t="s">
        <v>1845</v>
      </c>
      <c r="C26" t="s">
        <v>1864</v>
      </c>
      <c r="D26" s="4">
        <v>11158</v>
      </c>
      <c r="E26" s="4">
        <v>0</v>
      </c>
      <c r="I26" s="4">
        <v>11158</v>
      </c>
      <c r="J26" s="4">
        <v>11158</v>
      </c>
    </row>
    <row r="27" spans="2:10" x14ac:dyDescent="0.35">
      <c r="B27" t="s">
        <v>1845</v>
      </c>
      <c r="C27" t="s">
        <v>1865</v>
      </c>
      <c r="D27" s="4">
        <v>13953</v>
      </c>
      <c r="E27" s="4">
        <v>43921</v>
      </c>
      <c r="H27" s="4">
        <v>43921</v>
      </c>
      <c r="I27" s="4">
        <v>101795</v>
      </c>
      <c r="J27" s="4">
        <v>57874</v>
      </c>
    </row>
    <row r="28" spans="2:10" x14ac:dyDescent="0.35">
      <c r="B28" t="s">
        <v>1845</v>
      </c>
      <c r="C28" t="s">
        <v>1866</v>
      </c>
      <c r="D28" s="4">
        <v>3161</v>
      </c>
      <c r="I28" s="4">
        <v>3161</v>
      </c>
      <c r="J28" s="4">
        <v>3161</v>
      </c>
    </row>
    <row r="29" spans="2:10" x14ac:dyDescent="0.35">
      <c r="B29" t="s">
        <v>1845</v>
      </c>
      <c r="C29" t="s">
        <v>1867</v>
      </c>
      <c r="D29" s="4">
        <v>1089061</v>
      </c>
      <c r="F29" s="4">
        <v>9000</v>
      </c>
      <c r="H29" s="4">
        <v>738900</v>
      </c>
      <c r="I29" s="4">
        <v>1836961</v>
      </c>
      <c r="J29" s="4">
        <v>1089061</v>
      </c>
    </row>
    <row r="30" spans="2:10" x14ac:dyDescent="0.35">
      <c r="B30" t="s">
        <v>1845</v>
      </c>
      <c r="C30" t="s">
        <v>1868</v>
      </c>
      <c r="E30" s="4">
        <v>5259</v>
      </c>
      <c r="H30" s="4">
        <v>868840</v>
      </c>
      <c r="I30" s="4">
        <v>874099</v>
      </c>
      <c r="J30">
        <v>5259</v>
      </c>
    </row>
    <row r="31" spans="2:10" x14ac:dyDescent="0.35">
      <c r="B31" t="s">
        <v>1845</v>
      </c>
      <c r="C31" t="s">
        <v>1869</v>
      </c>
      <c r="H31" s="4">
        <v>240000</v>
      </c>
      <c r="I31" s="4">
        <v>240000</v>
      </c>
      <c r="J31">
        <v>0</v>
      </c>
    </row>
    <row r="32" spans="2:10" x14ac:dyDescent="0.35">
      <c r="B32" t="s">
        <v>1845</v>
      </c>
      <c r="C32" t="s">
        <v>1870</v>
      </c>
      <c r="D32" s="4">
        <v>887</v>
      </c>
      <c r="E32" s="4">
        <v>22170</v>
      </c>
      <c r="G32" s="4">
        <v>924166</v>
      </c>
      <c r="I32" s="4">
        <v>947223</v>
      </c>
      <c r="J32" s="4">
        <v>23057</v>
      </c>
    </row>
    <row r="33" spans="2:10" x14ac:dyDescent="0.35">
      <c r="B33" t="s">
        <v>1845</v>
      </c>
      <c r="C33" t="s">
        <v>1871</v>
      </c>
      <c r="D33" s="4">
        <v>154132</v>
      </c>
      <c r="F33" s="4">
        <v>4330000</v>
      </c>
      <c r="G33" s="4">
        <v>12037</v>
      </c>
      <c r="H33" s="4">
        <v>41767</v>
      </c>
      <c r="I33" s="4">
        <v>4537935</v>
      </c>
      <c r="J33" s="4">
        <v>154132</v>
      </c>
    </row>
    <row r="34" spans="2:10" x14ac:dyDescent="0.35">
      <c r="B34" t="s">
        <v>1845</v>
      </c>
      <c r="C34" t="s">
        <v>1872</v>
      </c>
      <c r="D34" s="4">
        <v>49000</v>
      </c>
      <c r="I34" s="4">
        <v>49000</v>
      </c>
      <c r="J34" s="4">
        <v>49000</v>
      </c>
    </row>
    <row r="35" spans="2:10" x14ac:dyDescent="0.35">
      <c r="B35" t="s">
        <v>1845</v>
      </c>
      <c r="C35" t="s">
        <v>1873</v>
      </c>
      <c r="D35" s="4">
        <v>12808</v>
      </c>
      <c r="I35" s="4">
        <v>12808</v>
      </c>
      <c r="J35" s="4">
        <v>12808</v>
      </c>
    </row>
    <row r="36" spans="2:10" x14ac:dyDescent="0.35">
      <c r="B36" t="s">
        <v>1845</v>
      </c>
      <c r="C36" t="s">
        <v>1874</v>
      </c>
      <c r="D36" s="4">
        <v>4076</v>
      </c>
      <c r="I36" s="4">
        <v>4076</v>
      </c>
      <c r="J36" s="4">
        <v>4076</v>
      </c>
    </row>
    <row r="37" spans="2:10" x14ac:dyDescent="0.35">
      <c r="B37" t="s">
        <v>1845</v>
      </c>
      <c r="C37" t="s">
        <v>1875</v>
      </c>
      <c r="D37" s="4">
        <v>0</v>
      </c>
      <c r="H37" s="4">
        <v>11624</v>
      </c>
      <c r="I37" s="4">
        <v>11624</v>
      </c>
      <c r="J37" s="4">
        <v>0</v>
      </c>
    </row>
    <row r="38" spans="2:10" x14ac:dyDescent="0.35">
      <c r="B38" t="s">
        <v>1845</v>
      </c>
      <c r="C38" t="s">
        <v>1876</v>
      </c>
      <c r="D38" s="4">
        <v>33171</v>
      </c>
      <c r="H38" s="4">
        <v>58800</v>
      </c>
      <c r="I38" s="4">
        <v>91971</v>
      </c>
      <c r="J38" s="4">
        <v>33171</v>
      </c>
    </row>
    <row r="39" spans="2:10" x14ac:dyDescent="0.35">
      <c r="B39" t="s">
        <v>1845</v>
      </c>
      <c r="C39" t="s">
        <v>1877</v>
      </c>
      <c r="D39" s="4">
        <v>9249</v>
      </c>
      <c r="I39" s="4">
        <v>9249</v>
      </c>
      <c r="J39" s="4">
        <v>9249</v>
      </c>
    </row>
    <row r="40" spans="2:10" x14ac:dyDescent="0.35">
      <c r="B40" t="s">
        <v>55</v>
      </c>
      <c r="D40" s="4">
        <v>1380656</v>
      </c>
      <c r="E40" s="4">
        <v>71350</v>
      </c>
      <c r="F40" s="4">
        <v>4339000</v>
      </c>
      <c r="G40" s="4">
        <v>936203</v>
      </c>
      <c r="H40" s="4">
        <v>2003852</v>
      </c>
      <c r="I40" s="4">
        <v>8731060</v>
      </c>
      <c r="J40" s="4">
        <v>1452006</v>
      </c>
    </row>
    <row r="41" spans="2:10" x14ac:dyDescent="0.35">
      <c r="B41" t="s">
        <v>1878</v>
      </c>
      <c r="C41" t="s">
        <v>1879</v>
      </c>
      <c r="D41" s="4">
        <v>463433</v>
      </c>
      <c r="I41" s="4">
        <v>463433</v>
      </c>
      <c r="J41" s="4">
        <v>463433</v>
      </c>
    </row>
    <row r="42" spans="2:10" x14ac:dyDescent="0.35">
      <c r="B42" t="s">
        <v>1878</v>
      </c>
      <c r="C42" t="s">
        <v>1880</v>
      </c>
      <c r="D42" s="4">
        <v>789099</v>
      </c>
      <c r="I42" s="4">
        <v>789099</v>
      </c>
      <c r="J42" s="4">
        <v>789099</v>
      </c>
    </row>
    <row r="43" spans="2:10" x14ac:dyDescent="0.35">
      <c r="B43" t="s">
        <v>1878</v>
      </c>
      <c r="C43" t="s">
        <v>1881</v>
      </c>
      <c r="D43" s="4">
        <v>920749</v>
      </c>
      <c r="I43" s="4">
        <v>920749</v>
      </c>
      <c r="J43" s="4">
        <v>920749</v>
      </c>
    </row>
    <row r="44" spans="2:10" x14ac:dyDescent="0.35">
      <c r="B44" t="s">
        <v>1878</v>
      </c>
      <c r="C44" t="s">
        <v>1882</v>
      </c>
      <c r="F44" s="4">
        <v>132046</v>
      </c>
      <c r="I44" s="4">
        <v>132046</v>
      </c>
      <c r="J44">
        <v>0</v>
      </c>
    </row>
    <row r="45" spans="2:10" x14ac:dyDescent="0.35">
      <c r="B45" t="s">
        <v>1878</v>
      </c>
      <c r="C45" t="s">
        <v>1883</v>
      </c>
      <c r="D45" s="4">
        <v>40514</v>
      </c>
      <c r="I45" s="4">
        <v>40514</v>
      </c>
      <c r="J45" s="4">
        <v>40514</v>
      </c>
    </row>
    <row r="46" spans="2:10" x14ac:dyDescent="0.35">
      <c r="B46" t="s">
        <v>1878</v>
      </c>
      <c r="C46" t="s">
        <v>1884</v>
      </c>
      <c r="D46" s="4">
        <v>2916</v>
      </c>
      <c r="I46" s="4">
        <v>2916</v>
      </c>
      <c r="J46" s="4">
        <v>2916</v>
      </c>
    </row>
    <row r="47" spans="2:10" x14ac:dyDescent="0.35">
      <c r="B47" t="s">
        <v>56</v>
      </c>
      <c r="D47" s="4">
        <v>2216712</v>
      </c>
      <c r="F47" s="4">
        <v>132046</v>
      </c>
      <c r="I47" s="4">
        <v>2348758</v>
      </c>
      <c r="J47" s="4">
        <v>2216712</v>
      </c>
    </row>
    <row r="48" spans="2:10" x14ac:dyDescent="0.35">
      <c r="B48" t="s">
        <v>1885</v>
      </c>
      <c r="C48" t="s">
        <v>1886</v>
      </c>
      <c r="D48" s="4">
        <v>80124</v>
      </c>
      <c r="I48" s="4">
        <v>80124</v>
      </c>
      <c r="J48" s="4">
        <v>80124</v>
      </c>
    </row>
    <row r="49" spans="1:10" x14ac:dyDescent="0.35">
      <c r="B49" t="s">
        <v>57</v>
      </c>
      <c r="D49" s="4">
        <v>80124</v>
      </c>
      <c r="I49" s="4">
        <v>80124</v>
      </c>
      <c r="J49" s="4">
        <v>80124</v>
      </c>
    </row>
    <row r="50" spans="1:10" x14ac:dyDescent="0.35">
      <c r="B50" t="s">
        <v>1887</v>
      </c>
      <c r="C50" t="s">
        <v>1888</v>
      </c>
      <c r="H50" s="4">
        <v>192000</v>
      </c>
      <c r="I50" s="4">
        <v>192000</v>
      </c>
      <c r="J50">
        <v>0</v>
      </c>
    </row>
    <row r="51" spans="1:10" x14ac:dyDescent="0.35">
      <c r="B51" t="s">
        <v>1887</v>
      </c>
      <c r="C51" t="s">
        <v>1889</v>
      </c>
      <c r="G51" s="4">
        <v>52500</v>
      </c>
      <c r="I51" s="4">
        <v>52500</v>
      </c>
      <c r="J51">
        <v>0</v>
      </c>
    </row>
    <row r="52" spans="1:10" x14ac:dyDescent="0.35">
      <c r="B52" t="s">
        <v>1887</v>
      </c>
      <c r="C52" t="s">
        <v>1890</v>
      </c>
      <c r="G52" s="4">
        <v>22500</v>
      </c>
      <c r="I52" s="4">
        <v>22500</v>
      </c>
      <c r="J52">
        <v>0</v>
      </c>
    </row>
    <row r="53" spans="1:10" x14ac:dyDescent="0.35">
      <c r="B53" t="s">
        <v>58</v>
      </c>
      <c r="G53" s="4">
        <v>75000</v>
      </c>
      <c r="H53" s="4">
        <v>192000</v>
      </c>
      <c r="I53" s="4">
        <v>267000</v>
      </c>
      <c r="J53">
        <v>0</v>
      </c>
    </row>
    <row r="54" spans="1:10" x14ac:dyDescent="0.35">
      <c r="A54" t="s">
        <v>1891</v>
      </c>
      <c r="B54" t="s">
        <v>59</v>
      </c>
      <c r="D54" s="4">
        <v>28479170</v>
      </c>
      <c r="E54" s="4">
        <v>2127896</v>
      </c>
      <c r="F54" s="4">
        <v>11082038</v>
      </c>
      <c r="G54" s="4">
        <v>2002890</v>
      </c>
      <c r="H54" s="4">
        <v>3247122</v>
      </c>
      <c r="I54" s="4">
        <v>46939117</v>
      </c>
      <c r="J54" s="4">
        <v>30607066</v>
      </c>
    </row>
    <row r="55" spans="1:10" x14ac:dyDescent="0.35">
      <c r="A55" t="s">
        <v>72</v>
      </c>
      <c r="B55" t="s">
        <v>1842</v>
      </c>
      <c r="C55" t="s">
        <v>1843</v>
      </c>
      <c r="D55" s="4">
        <v>1619253</v>
      </c>
      <c r="F55" s="4">
        <v>798000</v>
      </c>
      <c r="I55" s="4">
        <v>2417253</v>
      </c>
      <c r="J55" s="4">
        <v>1619253</v>
      </c>
    </row>
    <row r="56" spans="1:10" x14ac:dyDescent="0.35">
      <c r="B56" t="s">
        <v>1842</v>
      </c>
      <c r="C56" t="s">
        <v>1844</v>
      </c>
      <c r="D56" s="4">
        <v>178324</v>
      </c>
      <c r="E56" s="4">
        <v>92560</v>
      </c>
      <c r="F56" s="4">
        <v>49889</v>
      </c>
      <c r="H56" s="4">
        <v>14400</v>
      </c>
      <c r="I56" s="4">
        <v>335172</v>
      </c>
      <c r="J56" s="4">
        <v>270884</v>
      </c>
    </row>
    <row r="57" spans="1:10" x14ac:dyDescent="0.35">
      <c r="B57" t="s">
        <v>1842</v>
      </c>
      <c r="C57" t="s">
        <v>1845</v>
      </c>
      <c r="D57" s="4">
        <v>185800</v>
      </c>
      <c r="I57" s="4">
        <v>185800</v>
      </c>
      <c r="J57" s="4">
        <v>185800</v>
      </c>
    </row>
    <row r="58" spans="1:10" x14ac:dyDescent="0.35">
      <c r="B58" t="s">
        <v>51</v>
      </c>
      <c r="D58" s="4">
        <v>1983376</v>
      </c>
      <c r="E58" s="4">
        <v>92560</v>
      </c>
      <c r="F58" s="4">
        <v>847889</v>
      </c>
      <c r="H58" s="4">
        <v>14400</v>
      </c>
      <c r="I58" s="4">
        <v>2938225</v>
      </c>
      <c r="J58" s="4">
        <v>2075936</v>
      </c>
    </row>
    <row r="59" spans="1:10" x14ac:dyDescent="0.35">
      <c r="B59" t="s">
        <v>1843</v>
      </c>
      <c r="C59" t="s">
        <v>1846</v>
      </c>
      <c r="D59" s="4">
        <v>3409053</v>
      </c>
      <c r="I59" s="4">
        <v>3409053</v>
      </c>
      <c r="J59" s="4">
        <v>3409053</v>
      </c>
    </row>
    <row r="60" spans="1:10" x14ac:dyDescent="0.35">
      <c r="B60" t="s">
        <v>1843</v>
      </c>
      <c r="C60" t="s">
        <v>1847</v>
      </c>
      <c r="D60" s="4">
        <v>1243796</v>
      </c>
      <c r="F60" s="4">
        <v>135135</v>
      </c>
      <c r="I60" s="4">
        <v>1378931</v>
      </c>
      <c r="J60" s="4">
        <v>1243796</v>
      </c>
    </row>
    <row r="61" spans="1:10" x14ac:dyDescent="0.35">
      <c r="B61" t="s">
        <v>1843</v>
      </c>
      <c r="C61" t="s">
        <v>1848</v>
      </c>
      <c r="D61" s="4">
        <v>14573</v>
      </c>
      <c r="I61" s="4">
        <v>14573</v>
      </c>
      <c r="J61" s="4">
        <v>14573</v>
      </c>
    </row>
    <row r="62" spans="1:10" x14ac:dyDescent="0.35">
      <c r="B62" t="s">
        <v>52</v>
      </c>
      <c r="D62" s="4">
        <v>4667422</v>
      </c>
      <c r="F62" s="4">
        <v>135135</v>
      </c>
      <c r="I62" s="4">
        <v>4802557</v>
      </c>
      <c r="J62" s="4">
        <v>4667422</v>
      </c>
    </row>
    <row r="63" spans="1:10" x14ac:dyDescent="0.35">
      <c r="B63" t="s">
        <v>1844</v>
      </c>
      <c r="C63" t="s">
        <v>1851</v>
      </c>
      <c r="D63" s="4">
        <v>39081</v>
      </c>
      <c r="I63" s="4">
        <v>39081</v>
      </c>
      <c r="J63" s="4">
        <v>39081</v>
      </c>
    </row>
    <row r="64" spans="1:10" x14ac:dyDescent="0.35">
      <c r="B64" t="s">
        <v>1844</v>
      </c>
      <c r="C64" t="s">
        <v>1853</v>
      </c>
      <c r="D64" s="4">
        <v>770</v>
      </c>
      <c r="F64" s="4">
        <v>4617</v>
      </c>
      <c r="I64" s="4">
        <v>5387</v>
      </c>
      <c r="J64" s="4">
        <v>770</v>
      </c>
    </row>
    <row r="65" spans="2:10" x14ac:dyDescent="0.35">
      <c r="B65" t="s">
        <v>1844</v>
      </c>
      <c r="C65" t="s">
        <v>1854</v>
      </c>
      <c r="D65" s="4">
        <v>147742</v>
      </c>
      <c r="F65" s="4">
        <v>181572</v>
      </c>
      <c r="I65" s="4">
        <v>329314</v>
      </c>
      <c r="J65" s="4">
        <v>147742</v>
      </c>
    </row>
    <row r="66" spans="2:10" x14ac:dyDescent="0.35">
      <c r="B66" t="s">
        <v>1844</v>
      </c>
      <c r="C66" t="s">
        <v>1855</v>
      </c>
      <c r="D66" s="4">
        <v>125070</v>
      </c>
      <c r="I66" s="4">
        <v>125070</v>
      </c>
      <c r="J66" s="4">
        <v>125070</v>
      </c>
    </row>
    <row r="67" spans="2:10" x14ac:dyDescent="0.35">
      <c r="B67" t="s">
        <v>1844</v>
      </c>
      <c r="C67" t="s">
        <v>1856</v>
      </c>
      <c r="I67" s="4">
        <v>0</v>
      </c>
      <c r="J67">
        <v>0</v>
      </c>
    </row>
    <row r="68" spans="2:10" x14ac:dyDescent="0.35">
      <c r="B68" t="s">
        <v>1844</v>
      </c>
      <c r="C68" t="s">
        <v>1857</v>
      </c>
      <c r="D68" s="4">
        <v>8827</v>
      </c>
      <c r="I68" s="4">
        <v>8827</v>
      </c>
      <c r="J68" s="4">
        <v>8827</v>
      </c>
    </row>
    <row r="69" spans="2:10" x14ac:dyDescent="0.35">
      <c r="B69" t="s">
        <v>1844</v>
      </c>
      <c r="C69" t="s">
        <v>1858</v>
      </c>
      <c r="F69" s="4">
        <v>8044</v>
      </c>
      <c r="I69" s="4">
        <v>8044</v>
      </c>
      <c r="J69">
        <v>0</v>
      </c>
    </row>
    <row r="70" spans="2:10" x14ac:dyDescent="0.35">
      <c r="B70" t="s">
        <v>1844</v>
      </c>
      <c r="C70" t="s">
        <v>1859</v>
      </c>
      <c r="H70" s="4">
        <v>25000</v>
      </c>
      <c r="I70" s="4">
        <v>25000</v>
      </c>
      <c r="J70">
        <v>0</v>
      </c>
    </row>
    <row r="71" spans="2:10" x14ac:dyDescent="0.35">
      <c r="B71" t="s">
        <v>1844</v>
      </c>
      <c r="C71" t="s">
        <v>1860</v>
      </c>
      <c r="F71" s="4">
        <v>217406</v>
      </c>
      <c r="I71" s="4">
        <v>217406</v>
      </c>
      <c r="J71">
        <v>0</v>
      </c>
    </row>
    <row r="72" spans="2:10" x14ac:dyDescent="0.35">
      <c r="B72" t="s">
        <v>1844</v>
      </c>
      <c r="C72" t="s">
        <v>1862</v>
      </c>
      <c r="E72" s="4">
        <v>0</v>
      </c>
      <c r="F72" s="4">
        <v>170929</v>
      </c>
      <c r="I72" s="4">
        <v>170929</v>
      </c>
      <c r="J72">
        <v>0</v>
      </c>
    </row>
    <row r="73" spans="2:10" x14ac:dyDescent="0.35">
      <c r="B73" t="s">
        <v>54</v>
      </c>
      <c r="D73" s="4">
        <v>321488</v>
      </c>
      <c r="E73" s="4">
        <v>0</v>
      </c>
      <c r="F73" s="4">
        <v>582568</v>
      </c>
      <c r="H73" s="4">
        <v>25000</v>
      </c>
      <c r="I73" s="4">
        <v>929057</v>
      </c>
      <c r="J73" s="4">
        <v>321488</v>
      </c>
    </row>
    <row r="74" spans="2:10" x14ac:dyDescent="0.35">
      <c r="B74" t="s">
        <v>1845</v>
      </c>
      <c r="C74" t="s">
        <v>1866</v>
      </c>
      <c r="I74" s="4">
        <v>0</v>
      </c>
      <c r="J74">
        <v>0</v>
      </c>
    </row>
    <row r="75" spans="2:10" x14ac:dyDescent="0.35">
      <c r="B75" t="s">
        <v>1845</v>
      </c>
      <c r="C75" t="s">
        <v>1867</v>
      </c>
      <c r="D75" s="4">
        <v>43720</v>
      </c>
      <c r="F75" s="4">
        <v>4500</v>
      </c>
      <c r="H75" s="4">
        <v>112046</v>
      </c>
      <c r="I75" s="4">
        <v>160266</v>
      </c>
      <c r="J75" s="4">
        <v>43720</v>
      </c>
    </row>
    <row r="76" spans="2:10" x14ac:dyDescent="0.35">
      <c r="B76" t="s">
        <v>1845</v>
      </c>
      <c r="C76" t="s">
        <v>1868</v>
      </c>
      <c r="D76" s="4">
        <v>100000</v>
      </c>
      <c r="H76" s="4">
        <v>181277</v>
      </c>
      <c r="I76" s="4">
        <v>281277</v>
      </c>
      <c r="J76" s="4">
        <v>100000</v>
      </c>
    </row>
    <row r="77" spans="2:10" x14ac:dyDescent="0.35">
      <c r="B77" t="s">
        <v>1845</v>
      </c>
      <c r="C77" t="s">
        <v>1869</v>
      </c>
      <c r="H77" s="4">
        <v>30720</v>
      </c>
      <c r="I77" s="4">
        <v>30720</v>
      </c>
      <c r="J77">
        <v>0</v>
      </c>
    </row>
    <row r="78" spans="2:10" x14ac:dyDescent="0.35">
      <c r="B78" t="s">
        <v>1845</v>
      </c>
      <c r="C78" t="s">
        <v>1870</v>
      </c>
      <c r="E78" s="4">
        <v>887</v>
      </c>
      <c r="F78" s="4">
        <v>2217</v>
      </c>
      <c r="H78" s="4">
        <v>133694</v>
      </c>
      <c r="I78" s="4">
        <v>136798</v>
      </c>
      <c r="J78">
        <v>887</v>
      </c>
    </row>
    <row r="79" spans="2:10" x14ac:dyDescent="0.35">
      <c r="B79" t="s">
        <v>1845</v>
      </c>
      <c r="C79" t="s">
        <v>1871</v>
      </c>
      <c r="D79" s="4">
        <v>155751</v>
      </c>
      <c r="I79" s="4">
        <v>155751</v>
      </c>
      <c r="J79" s="4">
        <v>155751</v>
      </c>
    </row>
    <row r="80" spans="2:10" x14ac:dyDescent="0.35">
      <c r="B80" t="s">
        <v>1845</v>
      </c>
      <c r="C80" t="s">
        <v>1872</v>
      </c>
      <c r="D80" s="4">
        <v>98000</v>
      </c>
      <c r="I80" s="4">
        <v>98000</v>
      </c>
      <c r="J80" s="4">
        <v>98000</v>
      </c>
    </row>
    <row r="81" spans="1:10" x14ac:dyDescent="0.35">
      <c r="B81" t="s">
        <v>1845</v>
      </c>
      <c r="C81" t="s">
        <v>1874</v>
      </c>
      <c r="E81" s="4">
        <v>0</v>
      </c>
      <c r="I81" s="4">
        <v>0</v>
      </c>
      <c r="J81">
        <v>0</v>
      </c>
    </row>
    <row r="82" spans="1:10" x14ac:dyDescent="0.35">
      <c r="B82" t="s">
        <v>1845</v>
      </c>
      <c r="C82" t="s">
        <v>1875</v>
      </c>
      <c r="H82" s="4">
        <v>9881</v>
      </c>
      <c r="I82" s="4">
        <v>9881</v>
      </c>
      <c r="J82">
        <v>0</v>
      </c>
    </row>
    <row r="83" spans="1:10" x14ac:dyDescent="0.35">
      <c r="B83" t="s">
        <v>55</v>
      </c>
      <c r="D83" s="4">
        <v>397471</v>
      </c>
      <c r="E83" s="4">
        <v>887</v>
      </c>
      <c r="F83" s="4">
        <v>6717</v>
      </c>
      <c r="H83" s="4">
        <v>467618</v>
      </c>
      <c r="I83" s="4">
        <v>872693</v>
      </c>
      <c r="J83" s="4">
        <v>398358</v>
      </c>
    </row>
    <row r="84" spans="1:10" x14ac:dyDescent="0.35">
      <c r="B84" t="s">
        <v>1878</v>
      </c>
      <c r="C84" t="s">
        <v>1879</v>
      </c>
      <c r="D84" s="4">
        <v>46337</v>
      </c>
      <c r="I84" s="4">
        <v>46337</v>
      </c>
      <c r="J84" s="4">
        <v>46337</v>
      </c>
    </row>
    <row r="85" spans="1:10" x14ac:dyDescent="0.35">
      <c r="B85" t="s">
        <v>1878</v>
      </c>
      <c r="C85" t="s">
        <v>1881</v>
      </c>
      <c r="D85" s="4">
        <v>104784</v>
      </c>
      <c r="I85" s="4">
        <v>104784</v>
      </c>
      <c r="J85" s="4">
        <v>104784</v>
      </c>
    </row>
    <row r="86" spans="1:10" x14ac:dyDescent="0.35">
      <c r="B86" t="s">
        <v>1878</v>
      </c>
      <c r="C86" t="s">
        <v>1892</v>
      </c>
      <c r="D86" s="4">
        <v>2562</v>
      </c>
      <c r="I86" s="4">
        <v>2562</v>
      </c>
      <c r="J86" s="4">
        <v>2562</v>
      </c>
    </row>
    <row r="87" spans="1:10" x14ac:dyDescent="0.35">
      <c r="B87" t="s">
        <v>56</v>
      </c>
      <c r="D87" s="4">
        <v>153683</v>
      </c>
      <c r="I87" s="4">
        <v>153683</v>
      </c>
      <c r="J87" s="4">
        <v>153683</v>
      </c>
    </row>
    <row r="88" spans="1:10" x14ac:dyDescent="0.35">
      <c r="B88" t="s">
        <v>1887</v>
      </c>
      <c r="C88" t="s">
        <v>1888</v>
      </c>
      <c r="H88" s="4">
        <v>72000</v>
      </c>
      <c r="I88" s="4">
        <v>72000</v>
      </c>
      <c r="J88">
        <v>0</v>
      </c>
    </row>
    <row r="89" spans="1:10" x14ac:dyDescent="0.35">
      <c r="B89" t="s">
        <v>1887</v>
      </c>
      <c r="C89" t="s">
        <v>1889</v>
      </c>
      <c r="H89" s="4">
        <v>26250</v>
      </c>
      <c r="I89" s="4">
        <v>26250</v>
      </c>
      <c r="J89">
        <v>0</v>
      </c>
    </row>
    <row r="90" spans="1:10" x14ac:dyDescent="0.35">
      <c r="B90" t="s">
        <v>1887</v>
      </c>
      <c r="C90" t="s">
        <v>1890</v>
      </c>
      <c r="H90" s="4">
        <v>18750</v>
      </c>
      <c r="I90" s="4">
        <v>18750</v>
      </c>
      <c r="J90">
        <v>0</v>
      </c>
    </row>
    <row r="91" spans="1:10" x14ac:dyDescent="0.35">
      <c r="B91" t="s">
        <v>58</v>
      </c>
      <c r="H91" s="4">
        <v>117000</v>
      </c>
      <c r="I91" s="4">
        <v>117000</v>
      </c>
      <c r="J91">
        <v>0</v>
      </c>
    </row>
    <row r="92" spans="1:10" x14ac:dyDescent="0.35">
      <c r="A92" t="s">
        <v>1530</v>
      </c>
      <c r="B92" t="s">
        <v>59</v>
      </c>
      <c r="D92" s="4">
        <v>7523440</v>
      </c>
      <c r="E92" s="4">
        <v>93447</v>
      </c>
      <c r="F92" s="4">
        <v>1572309</v>
      </c>
      <c r="H92" s="4">
        <v>624018</v>
      </c>
      <c r="I92" s="4">
        <v>9813214</v>
      </c>
      <c r="J92" s="4">
        <v>7616887</v>
      </c>
    </row>
    <row r="93" spans="1:10" x14ac:dyDescent="0.35">
      <c r="A93" t="s">
        <v>81</v>
      </c>
      <c r="B93" t="s">
        <v>1842</v>
      </c>
      <c r="C93" t="s">
        <v>1843</v>
      </c>
      <c r="D93" s="4">
        <v>3638826</v>
      </c>
      <c r="F93" s="4">
        <v>1755600</v>
      </c>
      <c r="I93" s="4">
        <v>5394426</v>
      </c>
      <c r="J93" s="4">
        <v>3638826</v>
      </c>
    </row>
    <row r="94" spans="1:10" x14ac:dyDescent="0.35">
      <c r="B94" t="s">
        <v>1842</v>
      </c>
      <c r="C94" t="s">
        <v>1844</v>
      </c>
      <c r="D94" s="4">
        <v>435546</v>
      </c>
      <c r="H94" s="4">
        <v>49500</v>
      </c>
      <c r="I94" s="4">
        <v>485046</v>
      </c>
      <c r="J94" s="4">
        <v>435546</v>
      </c>
    </row>
    <row r="95" spans="1:10" x14ac:dyDescent="0.35">
      <c r="B95" t="s">
        <v>1842</v>
      </c>
      <c r="C95" t="s">
        <v>1845</v>
      </c>
      <c r="D95" s="4">
        <v>565309</v>
      </c>
      <c r="I95" s="4">
        <v>565309</v>
      </c>
      <c r="J95" s="4">
        <v>565309</v>
      </c>
    </row>
    <row r="96" spans="1:10" x14ac:dyDescent="0.35">
      <c r="B96" t="s">
        <v>51</v>
      </c>
      <c r="D96" s="4">
        <v>4639681</v>
      </c>
      <c r="F96" s="4">
        <v>1755600</v>
      </c>
      <c r="H96" s="4">
        <v>49500</v>
      </c>
      <c r="I96" s="4">
        <v>6444781</v>
      </c>
      <c r="J96" s="4">
        <v>4639681</v>
      </c>
    </row>
    <row r="97" spans="2:10" x14ac:dyDescent="0.35">
      <c r="B97" t="s">
        <v>1843</v>
      </c>
      <c r="C97" t="s">
        <v>1846</v>
      </c>
      <c r="D97" s="4">
        <v>7603430</v>
      </c>
      <c r="I97" s="4">
        <v>7603430</v>
      </c>
      <c r="J97" s="4">
        <v>7603430</v>
      </c>
    </row>
    <row r="98" spans="2:10" x14ac:dyDescent="0.35">
      <c r="B98" t="s">
        <v>1843</v>
      </c>
      <c r="C98" t="s">
        <v>1847</v>
      </c>
      <c r="D98" s="4">
        <v>1825126</v>
      </c>
      <c r="I98" s="4">
        <v>1825126</v>
      </c>
      <c r="J98" s="4">
        <v>1825126</v>
      </c>
    </row>
    <row r="99" spans="2:10" x14ac:dyDescent="0.35">
      <c r="B99" t="s">
        <v>1843</v>
      </c>
      <c r="C99" t="s">
        <v>1848</v>
      </c>
      <c r="D99" s="4">
        <v>15036</v>
      </c>
      <c r="I99" s="4">
        <v>15036</v>
      </c>
      <c r="J99" s="4">
        <v>15036</v>
      </c>
    </row>
    <row r="100" spans="2:10" x14ac:dyDescent="0.35">
      <c r="B100" t="s">
        <v>52</v>
      </c>
      <c r="D100" s="4">
        <v>9443592</v>
      </c>
      <c r="I100" s="4">
        <v>9443592</v>
      </c>
      <c r="J100" s="4">
        <v>9443592</v>
      </c>
    </row>
    <row r="101" spans="2:10" x14ac:dyDescent="0.35">
      <c r="B101" t="s">
        <v>1849</v>
      </c>
      <c r="C101" t="s">
        <v>1850</v>
      </c>
      <c r="D101" s="4">
        <v>800000</v>
      </c>
      <c r="I101" s="4">
        <v>800000</v>
      </c>
      <c r="J101" s="4">
        <v>800000</v>
      </c>
    </row>
    <row r="102" spans="2:10" x14ac:dyDescent="0.35">
      <c r="B102" t="s">
        <v>53</v>
      </c>
      <c r="D102" s="4">
        <v>800000</v>
      </c>
      <c r="I102" s="4">
        <v>800000</v>
      </c>
      <c r="J102" s="4">
        <v>800000</v>
      </c>
    </row>
    <row r="103" spans="2:10" x14ac:dyDescent="0.35">
      <c r="B103" t="s">
        <v>1844</v>
      </c>
      <c r="C103" t="s">
        <v>1851</v>
      </c>
      <c r="D103" s="4">
        <v>102832</v>
      </c>
      <c r="I103" s="4">
        <v>102832</v>
      </c>
      <c r="J103" s="4">
        <v>102832</v>
      </c>
    </row>
    <row r="104" spans="2:10" x14ac:dyDescent="0.35">
      <c r="B104" t="s">
        <v>1844</v>
      </c>
      <c r="C104" t="s">
        <v>1852</v>
      </c>
      <c r="E104" s="4">
        <v>1363</v>
      </c>
      <c r="I104" s="4">
        <v>1363</v>
      </c>
      <c r="J104">
        <v>1363</v>
      </c>
    </row>
    <row r="105" spans="2:10" x14ac:dyDescent="0.35">
      <c r="B105" t="s">
        <v>1844</v>
      </c>
      <c r="C105" t="s">
        <v>1853</v>
      </c>
      <c r="E105" s="4">
        <v>5387</v>
      </c>
      <c r="I105" s="4">
        <v>5387</v>
      </c>
      <c r="J105">
        <v>5387</v>
      </c>
    </row>
    <row r="106" spans="2:10" x14ac:dyDescent="0.35">
      <c r="B106" t="s">
        <v>1844</v>
      </c>
      <c r="C106" t="s">
        <v>1854</v>
      </c>
      <c r="D106" s="4">
        <v>174847</v>
      </c>
      <c r="I106" s="4">
        <v>174847</v>
      </c>
      <c r="J106" s="4">
        <v>174847</v>
      </c>
    </row>
    <row r="107" spans="2:10" x14ac:dyDescent="0.35">
      <c r="B107" t="s">
        <v>1844</v>
      </c>
      <c r="C107" t="s">
        <v>1855</v>
      </c>
      <c r="D107" s="4">
        <v>3838</v>
      </c>
      <c r="F107" s="4">
        <v>64724</v>
      </c>
      <c r="I107" s="4">
        <v>68563</v>
      </c>
      <c r="J107" s="4">
        <v>3838</v>
      </c>
    </row>
    <row r="108" spans="2:10" x14ac:dyDescent="0.35">
      <c r="B108" t="s">
        <v>1844</v>
      </c>
      <c r="C108" t="s">
        <v>1856</v>
      </c>
      <c r="D108" s="4">
        <v>4246</v>
      </c>
      <c r="E108" s="4">
        <v>1978</v>
      </c>
      <c r="I108" s="4">
        <v>6223</v>
      </c>
      <c r="J108" s="4">
        <v>6224</v>
      </c>
    </row>
    <row r="109" spans="2:10" x14ac:dyDescent="0.35">
      <c r="B109" t="s">
        <v>1844</v>
      </c>
      <c r="C109" t="s">
        <v>1857</v>
      </c>
      <c r="D109" s="4">
        <v>17653</v>
      </c>
      <c r="I109" s="4">
        <v>17653</v>
      </c>
      <c r="J109" s="4">
        <v>17653</v>
      </c>
    </row>
    <row r="110" spans="2:10" x14ac:dyDescent="0.35">
      <c r="B110" t="s">
        <v>1844</v>
      </c>
      <c r="C110" t="s">
        <v>1858</v>
      </c>
      <c r="F110" s="4">
        <v>12066</v>
      </c>
      <c r="I110" s="4">
        <v>12066</v>
      </c>
      <c r="J110">
        <v>0</v>
      </c>
    </row>
    <row r="111" spans="2:10" x14ac:dyDescent="0.35">
      <c r="B111" t="s">
        <v>1844</v>
      </c>
      <c r="C111" t="s">
        <v>1859</v>
      </c>
      <c r="D111" s="4">
        <v>50000</v>
      </c>
      <c r="I111" s="4">
        <v>50000</v>
      </c>
      <c r="J111" s="4">
        <v>50000</v>
      </c>
    </row>
    <row r="112" spans="2:10" x14ac:dyDescent="0.35">
      <c r="B112" t="s">
        <v>1844</v>
      </c>
      <c r="C112" t="s">
        <v>1860</v>
      </c>
      <c r="D112" s="4">
        <v>217406</v>
      </c>
      <c r="H112" s="4">
        <v>108703</v>
      </c>
      <c r="I112" s="4">
        <v>326109</v>
      </c>
      <c r="J112" s="4">
        <v>217406</v>
      </c>
    </row>
    <row r="113" spans="2:10" x14ac:dyDescent="0.35">
      <c r="B113" t="s">
        <v>1844</v>
      </c>
      <c r="C113" t="s">
        <v>1861</v>
      </c>
      <c r="D113" s="4">
        <v>39174</v>
      </c>
      <c r="I113" s="4">
        <v>39174</v>
      </c>
      <c r="J113" s="4">
        <v>39174</v>
      </c>
    </row>
    <row r="114" spans="2:10" x14ac:dyDescent="0.35">
      <c r="B114" t="s">
        <v>1844</v>
      </c>
      <c r="C114" t="s">
        <v>1862</v>
      </c>
      <c r="D114" s="4">
        <v>256393</v>
      </c>
      <c r="I114" s="4">
        <v>256393</v>
      </c>
      <c r="J114" s="4">
        <v>256393</v>
      </c>
    </row>
    <row r="115" spans="2:10" x14ac:dyDescent="0.35">
      <c r="B115" t="s">
        <v>54</v>
      </c>
      <c r="D115" s="4">
        <v>866389</v>
      </c>
      <c r="E115" s="4">
        <v>8727</v>
      </c>
      <c r="F115" s="4">
        <v>76791</v>
      </c>
      <c r="H115" s="4">
        <v>108703</v>
      </c>
      <c r="I115" s="4">
        <v>1060610</v>
      </c>
      <c r="J115" s="4">
        <v>875116</v>
      </c>
    </row>
    <row r="116" spans="2:10" x14ac:dyDescent="0.35">
      <c r="B116" t="s">
        <v>1845</v>
      </c>
      <c r="C116" t="s">
        <v>1864</v>
      </c>
      <c r="D116" s="4">
        <v>11158</v>
      </c>
      <c r="I116" s="4">
        <v>11158</v>
      </c>
      <c r="J116" s="4">
        <v>11158</v>
      </c>
    </row>
    <row r="117" spans="2:10" x14ac:dyDescent="0.35">
      <c r="B117" t="s">
        <v>1845</v>
      </c>
      <c r="C117" t="s">
        <v>1866</v>
      </c>
      <c r="I117" s="4">
        <v>0</v>
      </c>
      <c r="J117">
        <v>0</v>
      </c>
    </row>
    <row r="118" spans="2:10" x14ac:dyDescent="0.35">
      <c r="B118" t="s">
        <v>1845</v>
      </c>
      <c r="C118" t="s">
        <v>1867</v>
      </c>
      <c r="D118" s="4">
        <v>4500</v>
      </c>
      <c r="F118" s="4">
        <v>43720</v>
      </c>
      <c r="H118" s="4">
        <v>324205</v>
      </c>
      <c r="I118" s="4">
        <v>372425</v>
      </c>
      <c r="J118" s="4">
        <v>4500</v>
      </c>
    </row>
    <row r="119" spans="2:10" x14ac:dyDescent="0.35">
      <c r="B119" t="s">
        <v>1845</v>
      </c>
      <c r="C119" t="s">
        <v>1868</v>
      </c>
      <c r="H119" s="4">
        <v>369270</v>
      </c>
      <c r="I119" s="4">
        <v>369270</v>
      </c>
      <c r="J119">
        <v>0</v>
      </c>
    </row>
    <row r="120" spans="2:10" x14ac:dyDescent="0.35">
      <c r="B120" t="s">
        <v>1845</v>
      </c>
      <c r="C120" t="s">
        <v>1869</v>
      </c>
      <c r="H120" s="4">
        <v>115200</v>
      </c>
      <c r="I120" s="4">
        <v>115200</v>
      </c>
      <c r="J120">
        <v>0</v>
      </c>
    </row>
    <row r="121" spans="2:10" x14ac:dyDescent="0.35">
      <c r="B121" t="s">
        <v>1845</v>
      </c>
      <c r="C121" t="s">
        <v>1870</v>
      </c>
      <c r="E121" s="4">
        <v>29708</v>
      </c>
      <c r="H121" s="4">
        <v>1261210</v>
      </c>
      <c r="I121" s="4">
        <v>1290917</v>
      </c>
      <c r="J121">
        <v>29708</v>
      </c>
    </row>
    <row r="122" spans="2:10" x14ac:dyDescent="0.35">
      <c r="B122" t="s">
        <v>1845</v>
      </c>
      <c r="C122" t="s">
        <v>1871</v>
      </c>
      <c r="E122" s="4">
        <v>4330000</v>
      </c>
      <c r="F122" s="4">
        <v>12037</v>
      </c>
      <c r="I122" s="4">
        <v>4342037</v>
      </c>
      <c r="J122">
        <v>4330000</v>
      </c>
    </row>
    <row r="123" spans="2:10" x14ac:dyDescent="0.35">
      <c r="B123" t="s">
        <v>1845</v>
      </c>
      <c r="C123" t="s">
        <v>1872</v>
      </c>
      <c r="D123" s="4">
        <v>49000</v>
      </c>
      <c r="I123" s="4">
        <v>49000</v>
      </c>
      <c r="J123" s="4">
        <v>49000</v>
      </c>
    </row>
    <row r="124" spans="2:10" x14ac:dyDescent="0.35">
      <c r="B124" t="s">
        <v>1845</v>
      </c>
      <c r="C124" t="s">
        <v>1875</v>
      </c>
      <c r="H124" s="4">
        <v>2906</v>
      </c>
      <c r="I124" s="4">
        <v>2906</v>
      </c>
      <c r="J124">
        <v>0</v>
      </c>
    </row>
    <row r="125" spans="2:10" x14ac:dyDescent="0.35">
      <c r="B125" t="s">
        <v>55</v>
      </c>
      <c r="D125" s="4">
        <v>64658</v>
      </c>
      <c r="E125" s="4">
        <v>4359708</v>
      </c>
      <c r="F125" s="4">
        <v>55757</v>
      </c>
      <c r="H125" s="4">
        <v>2072791</v>
      </c>
      <c r="I125" s="4">
        <v>6552914</v>
      </c>
      <c r="J125" s="4">
        <v>4424366</v>
      </c>
    </row>
    <row r="126" spans="2:10" x14ac:dyDescent="0.35">
      <c r="B126" t="s">
        <v>1878</v>
      </c>
      <c r="C126" t="s">
        <v>1879</v>
      </c>
      <c r="D126" s="4">
        <v>2256</v>
      </c>
      <c r="I126" s="4">
        <v>2256</v>
      </c>
      <c r="J126" s="4">
        <v>2256</v>
      </c>
    </row>
    <row r="127" spans="2:10" x14ac:dyDescent="0.35">
      <c r="B127" t="s">
        <v>1878</v>
      </c>
      <c r="C127" t="s">
        <v>1881</v>
      </c>
      <c r="D127" s="4">
        <v>96013</v>
      </c>
      <c r="I127" s="4">
        <v>96013</v>
      </c>
      <c r="J127" s="4">
        <v>96013</v>
      </c>
    </row>
    <row r="128" spans="2:10" x14ac:dyDescent="0.35">
      <c r="B128" t="s">
        <v>1878</v>
      </c>
      <c r="C128" t="s">
        <v>1882</v>
      </c>
      <c r="F128" s="4">
        <v>24759</v>
      </c>
      <c r="I128" s="4">
        <v>24759</v>
      </c>
      <c r="J128">
        <v>0</v>
      </c>
    </row>
    <row r="129" spans="1:10" x14ac:dyDescent="0.35">
      <c r="B129" t="s">
        <v>56</v>
      </c>
      <c r="D129" s="4">
        <v>98268</v>
      </c>
      <c r="F129" s="4">
        <v>24759</v>
      </c>
      <c r="I129" s="4">
        <v>123027</v>
      </c>
      <c r="J129" s="4">
        <v>98268</v>
      </c>
    </row>
    <row r="130" spans="1:10" x14ac:dyDescent="0.35">
      <c r="B130" t="s">
        <v>1887</v>
      </c>
      <c r="C130" t="s">
        <v>1888</v>
      </c>
      <c r="H130" s="4">
        <v>96000</v>
      </c>
      <c r="I130" s="4">
        <v>96000</v>
      </c>
      <c r="J130">
        <v>0</v>
      </c>
    </row>
    <row r="131" spans="1:10" x14ac:dyDescent="0.35">
      <c r="B131" t="s">
        <v>1887</v>
      </c>
      <c r="C131" t="s">
        <v>1889</v>
      </c>
      <c r="H131" s="4">
        <v>42000</v>
      </c>
      <c r="I131" s="4">
        <v>42000</v>
      </c>
      <c r="J131">
        <v>0</v>
      </c>
    </row>
    <row r="132" spans="1:10" x14ac:dyDescent="0.35">
      <c r="B132" t="s">
        <v>1887</v>
      </c>
      <c r="C132" t="s">
        <v>1890</v>
      </c>
      <c r="H132" s="4">
        <v>30000</v>
      </c>
      <c r="I132" s="4">
        <v>30000</v>
      </c>
      <c r="J132">
        <v>0</v>
      </c>
    </row>
    <row r="133" spans="1:10" x14ac:dyDescent="0.35">
      <c r="B133" t="s">
        <v>58</v>
      </c>
      <c r="H133" s="4">
        <v>168000</v>
      </c>
      <c r="I133" s="4">
        <v>168000</v>
      </c>
      <c r="J133">
        <v>0</v>
      </c>
    </row>
    <row r="134" spans="1:10" x14ac:dyDescent="0.35">
      <c r="A134" t="s">
        <v>1531</v>
      </c>
      <c r="B134" t="s">
        <v>59</v>
      </c>
      <c r="D134" s="4">
        <v>15912588</v>
      </c>
      <c r="E134" s="4">
        <v>4368435</v>
      </c>
      <c r="F134" s="4">
        <v>1912906</v>
      </c>
      <c r="H134" s="4">
        <v>2398994</v>
      </c>
      <c r="I134" s="4">
        <v>24592924</v>
      </c>
      <c r="J134" s="4">
        <v>20281023</v>
      </c>
    </row>
    <row r="135" spans="1:10" x14ac:dyDescent="0.35">
      <c r="A135" t="s">
        <v>89</v>
      </c>
      <c r="B135" t="s">
        <v>1842</v>
      </c>
      <c r="C135" t="s">
        <v>1843</v>
      </c>
      <c r="D135" s="4">
        <v>4530511</v>
      </c>
      <c r="F135" s="4">
        <v>2660000</v>
      </c>
      <c r="I135" s="4">
        <v>7190511</v>
      </c>
      <c r="J135" s="4">
        <v>4530511</v>
      </c>
    </row>
    <row r="136" spans="1:10" x14ac:dyDescent="0.35">
      <c r="B136" t="s">
        <v>1842</v>
      </c>
      <c r="C136" t="s">
        <v>1844</v>
      </c>
      <c r="D136" s="4">
        <v>802720</v>
      </c>
      <c r="H136" s="4">
        <v>41850</v>
      </c>
      <c r="I136" s="4">
        <v>844570</v>
      </c>
      <c r="J136" s="4">
        <v>802720</v>
      </c>
    </row>
    <row r="137" spans="1:10" x14ac:dyDescent="0.35">
      <c r="B137" t="s">
        <v>1842</v>
      </c>
      <c r="C137" t="s">
        <v>1845</v>
      </c>
      <c r="D137" s="4">
        <v>535993</v>
      </c>
      <c r="I137" s="4">
        <v>535993</v>
      </c>
      <c r="J137" s="4">
        <v>535993</v>
      </c>
    </row>
    <row r="138" spans="1:10" x14ac:dyDescent="0.35">
      <c r="B138" t="s">
        <v>51</v>
      </c>
      <c r="D138" s="4">
        <v>5869224</v>
      </c>
      <c r="F138" s="4">
        <v>2660000</v>
      </c>
      <c r="H138" s="4">
        <v>41850</v>
      </c>
      <c r="I138" s="4">
        <v>8571074</v>
      </c>
      <c r="J138" s="4">
        <v>5869224</v>
      </c>
    </row>
    <row r="139" spans="1:10" x14ac:dyDescent="0.35">
      <c r="B139" t="s">
        <v>1843</v>
      </c>
      <c r="C139" t="s">
        <v>1846</v>
      </c>
      <c r="D139" s="4">
        <v>3752034</v>
      </c>
      <c r="I139" s="4">
        <v>3752034</v>
      </c>
      <c r="J139" s="4">
        <v>3752034</v>
      </c>
    </row>
    <row r="140" spans="1:10" x14ac:dyDescent="0.35">
      <c r="C140" t="s">
        <v>1847</v>
      </c>
      <c r="D140" s="4">
        <v>2875099</v>
      </c>
      <c r="F140" s="4">
        <v>765405</v>
      </c>
      <c r="I140" s="4">
        <v>3640504</v>
      </c>
      <c r="J140" s="4">
        <v>2875099</v>
      </c>
    </row>
    <row r="141" spans="1:10" x14ac:dyDescent="0.35">
      <c r="B141" t="s">
        <v>52</v>
      </c>
      <c r="D141" s="4">
        <v>6627132</v>
      </c>
      <c r="F141" s="4">
        <v>765405</v>
      </c>
      <c r="I141" s="4">
        <v>7392538</v>
      </c>
      <c r="J141" s="4">
        <v>6627132</v>
      </c>
    </row>
    <row r="142" spans="1:10" x14ac:dyDescent="0.35">
      <c r="B142" t="s">
        <v>1849</v>
      </c>
      <c r="C142" t="s">
        <v>1850</v>
      </c>
      <c r="E142" s="4">
        <v>1600000</v>
      </c>
      <c r="I142" s="4">
        <v>1600000</v>
      </c>
      <c r="J142">
        <v>1600000</v>
      </c>
    </row>
    <row r="143" spans="1:10" x14ac:dyDescent="0.35">
      <c r="B143" t="s">
        <v>53</v>
      </c>
      <c r="E143" s="4">
        <v>1600000</v>
      </c>
      <c r="I143" s="4">
        <v>1600000</v>
      </c>
      <c r="J143">
        <v>1600000</v>
      </c>
    </row>
    <row r="144" spans="1:10" x14ac:dyDescent="0.35">
      <c r="B144" t="s">
        <v>1844</v>
      </c>
      <c r="C144" t="s">
        <v>1851</v>
      </c>
      <c r="D144" s="4">
        <v>110993</v>
      </c>
      <c r="I144" s="4">
        <v>110993</v>
      </c>
      <c r="J144" s="4">
        <v>110993</v>
      </c>
    </row>
    <row r="145" spans="2:10" x14ac:dyDescent="0.35">
      <c r="C145" t="s">
        <v>1852</v>
      </c>
      <c r="F145" s="4">
        <v>8644</v>
      </c>
      <c r="I145" s="4">
        <v>8644</v>
      </c>
      <c r="J145">
        <v>0</v>
      </c>
    </row>
    <row r="146" spans="2:10" x14ac:dyDescent="0.35">
      <c r="C146" t="s">
        <v>1853</v>
      </c>
      <c r="D146" s="4">
        <v>0</v>
      </c>
      <c r="F146" s="4">
        <v>6926</v>
      </c>
      <c r="I146" s="4">
        <v>6926</v>
      </c>
      <c r="J146" s="4">
        <v>0</v>
      </c>
    </row>
    <row r="147" spans="2:10" x14ac:dyDescent="0.35">
      <c r="C147" t="s">
        <v>1893</v>
      </c>
      <c r="F147" s="4">
        <v>1026</v>
      </c>
      <c r="I147" s="4">
        <v>1026</v>
      </c>
      <c r="J147">
        <v>0</v>
      </c>
    </row>
    <row r="148" spans="2:10" x14ac:dyDescent="0.35">
      <c r="C148" t="s">
        <v>1854</v>
      </c>
      <c r="D148" s="4">
        <v>201747</v>
      </c>
      <c r="I148" s="4">
        <v>201747</v>
      </c>
      <c r="J148" s="4">
        <v>201747</v>
      </c>
    </row>
    <row r="149" spans="2:10" x14ac:dyDescent="0.35">
      <c r="C149" t="s">
        <v>1855</v>
      </c>
      <c r="D149" s="4">
        <v>0</v>
      </c>
      <c r="G149" s="4">
        <v>188805</v>
      </c>
      <c r="I149" s="4">
        <v>188805</v>
      </c>
      <c r="J149" s="4">
        <v>0</v>
      </c>
    </row>
    <row r="150" spans="2:10" x14ac:dyDescent="0.35">
      <c r="C150" t="s">
        <v>1856</v>
      </c>
      <c r="H150" s="4">
        <v>4142</v>
      </c>
      <c r="I150" s="4">
        <v>4142</v>
      </c>
      <c r="J150">
        <v>0</v>
      </c>
    </row>
    <row r="151" spans="2:10" x14ac:dyDescent="0.35">
      <c r="C151" t="s">
        <v>1857</v>
      </c>
      <c r="D151" s="4">
        <v>9506</v>
      </c>
      <c r="I151" s="4">
        <v>9506</v>
      </c>
      <c r="J151" s="4">
        <v>9506</v>
      </c>
    </row>
    <row r="152" spans="2:10" x14ac:dyDescent="0.35">
      <c r="C152" t="s">
        <v>1858</v>
      </c>
      <c r="D152" s="4">
        <v>16088</v>
      </c>
      <c r="H152" s="4">
        <v>40221</v>
      </c>
      <c r="I152" s="4">
        <v>56309</v>
      </c>
      <c r="J152" s="4">
        <v>16088</v>
      </c>
    </row>
    <row r="153" spans="2:10" x14ac:dyDescent="0.35">
      <c r="C153" t="s">
        <v>1859</v>
      </c>
      <c r="D153" s="4">
        <v>26372</v>
      </c>
      <c r="E153" s="4">
        <v>56114</v>
      </c>
      <c r="H153" s="4">
        <v>125003</v>
      </c>
      <c r="I153" s="4">
        <v>207489</v>
      </c>
      <c r="J153" s="4">
        <v>82486</v>
      </c>
    </row>
    <row r="154" spans="2:10" x14ac:dyDescent="0.35">
      <c r="C154" t="s">
        <v>1860</v>
      </c>
      <c r="H154" s="4">
        <v>217406</v>
      </c>
      <c r="I154" s="4">
        <v>217406</v>
      </c>
      <c r="J154">
        <v>0</v>
      </c>
    </row>
    <row r="155" spans="2:10" x14ac:dyDescent="0.35">
      <c r="C155" t="s">
        <v>1861</v>
      </c>
      <c r="D155" s="4">
        <v>58761</v>
      </c>
      <c r="I155" s="4">
        <v>58761</v>
      </c>
      <c r="J155" s="4">
        <v>58761</v>
      </c>
    </row>
    <row r="156" spans="2:10" x14ac:dyDescent="0.35">
      <c r="C156" t="s">
        <v>1862</v>
      </c>
      <c r="E156" s="4">
        <v>0</v>
      </c>
      <c r="H156" s="4">
        <v>170929</v>
      </c>
      <c r="I156" s="4">
        <v>170929</v>
      </c>
      <c r="J156">
        <v>0</v>
      </c>
    </row>
    <row r="157" spans="2:10" x14ac:dyDescent="0.35">
      <c r="C157" t="s">
        <v>1863</v>
      </c>
      <c r="D157" s="4">
        <v>7780</v>
      </c>
      <c r="G157" s="4">
        <v>7780</v>
      </c>
      <c r="I157" s="4">
        <v>15560</v>
      </c>
      <c r="J157" s="4">
        <v>7780</v>
      </c>
    </row>
    <row r="158" spans="2:10" x14ac:dyDescent="0.35">
      <c r="B158" t="s">
        <v>54</v>
      </c>
      <c r="D158" s="4">
        <v>431247</v>
      </c>
      <c r="E158" s="4">
        <v>56114</v>
      </c>
      <c r="F158" s="4">
        <v>16596</v>
      </c>
      <c r="G158" s="4">
        <v>196585</v>
      </c>
      <c r="H158" s="4">
        <v>557700</v>
      </c>
      <c r="I158" s="4">
        <v>1258242</v>
      </c>
      <c r="J158" s="4">
        <v>487361</v>
      </c>
    </row>
    <row r="159" spans="2:10" x14ac:dyDescent="0.35">
      <c r="B159" t="s">
        <v>1845</v>
      </c>
      <c r="C159" t="s">
        <v>1866</v>
      </c>
      <c r="I159" s="4">
        <v>0</v>
      </c>
      <c r="J159">
        <v>0</v>
      </c>
    </row>
    <row r="160" spans="2:10" x14ac:dyDescent="0.35">
      <c r="C160" t="s">
        <v>1867</v>
      </c>
      <c r="F160" s="4">
        <v>100000</v>
      </c>
      <c r="H160" s="4">
        <v>1433137</v>
      </c>
      <c r="I160" s="4">
        <v>1533137</v>
      </c>
      <c r="J160">
        <v>0</v>
      </c>
    </row>
    <row r="161" spans="2:10" x14ac:dyDescent="0.35">
      <c r="C161" t="s">
        <v>1868</v>
      </c>
      <c r="D161" s="4">
        <v>50000</v>
      </c>
      <c r="F161" s="4">
        <v>150000</v>
      </c>
      <c r="H161" s="4">
        <v>725645</v>
      </c>
      <c r="I161" s="4">
        <v>925645</v>
      </c>
      <c r="J161" s="4">
        <v>50000</v>
      </c>
    </row>
    <row r="162" spans="2:10" x14ac:dyDescent="0.35">
      <c r="C162" t="s">
        <v>1894</v>
      </c>
      <c r="D162" s="4">
        <v>11129</v>
      </c>
      <c r="I162" s="4">
        <v>11129</v>
      </c>
      <c r="J162" s="4">
        <v>11129</v>
      </c>
    </row>
    <row r="163" spans="2:10" x14ac:dyDescent="0.35">
      <c r="C163" t="s">
        <v>1869</v>
      </c>
      <c r="E163" s="4">
        <v>0</v>
      </c>
      <c r="H163" s="4">
        <v>241920</v>
      </c>
      <c r="I163" s="4">
        <v>241920</v>
      </c>
      <c r="J163">
        <v>0</v>
      </c>
    </row>
    <row r="164" spans="2:10" x14ac:dyDescent="0.35">
      <c r="C164" t="s">
        <v>1870</v>
      </c>
      <c r="E164" s="4">
        <v>7981</v>
      </c>
      <c r="F164" s="4">
        <v>802707</v>
      </c>
      <c r="H164" s="4">
        <v>6420</v>
      </c>
      <c r="I164" s="4">
        <v>817108</v>
      </c>
      <c r="J164">
        <v>7981</v>
      </c>
    </row>
    <row r="165" spans="2:10" x14ac:dyDescent="0.35">
      <c r="C165" t="s">
        <v>1871</v>
      </c>
      <c r="D165" s="4">
        <v>2148750</v>
      </c>
      <c r="H165" s="4">
        <v>4483022</v>
      </c>
      <c r="I165" s="4">
        <v>6631772</v>
      </c>
      <c r="J165" s="4">
        <v>2148750</v>
      </c>
    </row>
    <row r="166" spans="2:10" x14ac:dyDescent="0.35">
      <c r="C166" t="s">
        <v>1872</v>
      </c>
      <c r="D166" s="4">
        <v>49000</v>
      </c>
      <c r="I166" s="4">
        <v>49000</v>
      </c>
      <c r="J166" s="4">
        <v>49000</v>
      </c>
    </row>
    <row r="167" spans="2:10" x14ac:dyDescent="0.35">
      <c r="C167" t="s">
        <v>1873</v>
      </c>
      <c r="D167" s="4">
        <v>5026</v>
      </c>
      <c r="I167" s="4">
        <v>5026</v>
      </c>
      <c r="J167" s="4">
        <v>5026</v>
      </c>
    </row>
    <row r="168" spans="2:10" x14ac:dyDescent="0.35">
      <c r="C168" t="s">
        <v>1875</v>
      </c>
      <c r="H168" s="4">
        <v>3487</v>
      </c>
      <c r="I168" s="4">
        <v>3487</v>
      </c>
      <c r="J168">
        <v>0</v>
      </c>
    </row>
    <row r="169" spans="2:10" x14ac:dyDescent="0.35">
      <c r="C169" t="s">
        <v>1876</v>
      </c>
      <c r="D169" s="4">
        <v>26853</v>
      </c>
      <c r="H169" s="4">
        <v>40320</v>
      </c>
      <c r="I169" s="4">
        <v>67173</v>
      </c>
      <c r="J169" s="4">
        <v>26853</v>
      </c>
    </row>
    <row r="170" spans="2:10" x14ac:dyDescent="0.35">
      <c r="B170" t="s">
        <v>55</v>
      </c>
      <c r="D170" s="4">
        <v>2290757</v>
      </c>
      <c r="E170" s="4">
        <v>7981</v>
      </c>
      <c r="F170" s="4">
        <v>1052707</v>
      </c>
      <c r="H170" s="4">
        <v>6933952</v>
      </c>
      <c r="I170" s="4">
        <v>10285398</v>
      </c>
      <c r="J170" s="4">
        <v>2298738</v>
      </c>
    </row>
    <row r="171" spans="2:10" x14ac:dyDescent="0.35">
      <c r="B171" t="s">
        <v>1878</v>
      </c>
      <c r="C171" t="s">
        <v>1879</v>
      </c>
      <c r="F171" s="4">
        <v>287614</v>
      </c>
      <c r="I171" s="4">
        <v>287614</v>
      </c>
      <c r="J171">
        <v>0</v>
      </c>
    </row>
    <row r="172" spans="2:10" x14ac:dyDescent="0.35">
      <c r="C172" t="s">
        <v>1880</v>
      </c>
      <c r="D172" s="4">
        <v>7089</v>
      </c>
      <c r="E172" s="4">
        <v>150254</v>
      </c>
      <c r="I172" s="4">
        <v>157343</v>
      </c>
      <c r="J172" s="4">
        <v>157343</v>
      </c>
    </row>
    <row r="173" spans="2:10" x14ac:dyDescent="0.35">
      <c r="C173" t="s">
        <v>1881</v>
      </c>
      <c r="D173" s="4">
        <v>997</v>
      </c>
      <c r="E173" s="4">
        <v>396600</v>
      </c>
      <c r="I173" s="4">
        <v>397597</v>
      </c>
      <c r="J173" s="4">
        <v>397597</v>
      </c>
    </row>
    <row r="174" spans="2:10" x14ac:dyDescent="0.35">
      <c r="C174" t="s">
        <v>1882</v>
      </c>
      <c r="E174" s="4">
        <v>96284</v>
      </c>
      <c r="I174" s="4">
        <v>96284</v>
      </c>
      <c r="J174">
        <v>96284</v>
      </c>
    </row>
    <row r="175" spans="2:10" x14ac:dyDescent="0.35">
      <c r="C175" t="s">
        <v>1883</v>
      </c>
      <c r="D175" s="4">
        <v>6975</v>
      </c>
      <c r="E175" s="4">
        <v>20495</v>
      </c>
      <c r="I175" s="4">
        <v>27470</v>
      </c>
      <c r="J175" s="4">
        <v>27470</v>
      </c>
    </row>
    <row r="176" spans="2:10" x14ac:dyDescent="0.35">
      <c r="C176" t="s">
        <v>1892</v>
      </c>
      <c r="D176" s="4">
        <v>1414</v>
      </c>
      <c r="I176" s="4">
        <v>1414</v>
      </c>
      <c r="J176" s="4">
        <v>1414</v>
      </c>
    </row>
    <row r="177" spans="1:10" x14ac:dyDescent="0.35">
      <c r="C177" t="s">
        <v>1884</v>
      </c>
      <c r="H177" s="4">
        <v>24495</v>
      </c>
      <c r="I177" s="4">
        <v>24495</v>
      </c>
      <c r="J177">
        <v>0</v>
      </c>
    </row>
    <row r="178" spans="1:10" x14ac:dyDescent="0.35">
      <c r="B178" t="s">
        <v>56</v>
      </c>
      <c r="D178" s="4">
        <v>16475</v>
      </c>
      <c r="E178" s="4">
        <v>663633</v>
      </c>
      <c r="F178" s="4">
        <v>287614</v>
      </c>
      <c r="H178" s="4">
        <v>24495</v>
      </c>
      <c r="I178" s="4">
        <v>992216</v>
      </c>
      <c r="J178" s="4">
        <v>680108</v>
      </c>
    </row>
    <row r="179" spans="1:10" x14ac:dyDescent="0.35">
      <c r="B179" t="s">
        <v>1885</v>
      </c>
      <c r="C179" t="s">
        <v>1886</v>
      </c>
      <c r="D179" s="4">
        <v>28279</v>
      </c>
      <c r="I179" s="4">
        <v>28279</v>
      </c>
      <c r="J179" s="4">
        <v>28279</v>
      </c>
    </row>
    <row r="180" spans="1:10" x14ac:dyDescent="0.35">
      <c r="B180" t="s">
        <v>57</v>
      </c>
      <c r="D180" s="4">
        <v>28279</v>
      </c>
      <c r="I180" s="4">
        <v>28279</v>
      </c>
      <c r="J180" s="4">
        <v>28279</v>
      </c>
    </row>
    <row r="181" spans="1:10" x14ac:dyDescent="0.35">
      <c r="B181" t="s">
        <v>1887</v>
      </c>
      <c r="C181" t="s">
        <v>1888</v>
      </c>
      <c r="H181" s="4">
        <v>76800</v>
      </c>
      <c r="I181" s="4">
        <v>76800</v>
      </c>
      <c r="J181">
        <v>0</v>
      </c>
    </row>
    <row r="182" spans="1:10" x14ac:dyDescent="0.35">
      <c r="C182" t="s">
        <v>1889</v>
      </c>
      <c r="F182" s="4">
        <v>63000</v>
      </c>
      <c r="I182" s="4">
        <v>63000</v>
      </c>
      <c r="J182">
        <v>0</v>
      </c>
    </row>
    <row r="183" spans="1:10" x14ac:dyDescent="0.35">
      <c r="C183" t="s">
        <v>1890</v>
      </c>
      <c r="F183" s="4">
        <v>30000</v>
      </c>
      <c r="I183" s="4">
        <v>30000</v>
      </c>
      <c r="J183">
        <v>0</v>
      </c>
    </row>
    <row r="184" spans="1:10" x14ac:dyDescent="0.35">
      <c r="B184" t="s">
        <v>58</v>
      </c>
      <c r="F184" s="4">
        <v>93000</v>
      </c>
      <c r="H184" s="4">
        <v>76800</v>
      </c>
      <c r="I184" s="4">
        <v>169800</v>
      </c>
      <c r="J184">
        <v>0</v>
      </c>
    </row>
    <row r="185" spans="1:10" x14ac:dyDescent="0.35">
      <c r="A185" t="s">
        <v>1532</v>
      </c>
      <c r="B185" t="s">
        <v>59</v>
      </c>
      <c r="D185" s="4">
        <v>15263115</v>
      </c>
      <c r="E185" s="4">
        <v>2327728</v>
      </c>
      <c r="F185" s="4">
        <v>4875322</v>
      </c>
      <c r="G185" s="4">
        <v>196585</v>
      </c>
      <c r="H185" s="4">
        <v>7634797</v>
      </c>
      <c r="I185" s="4">
        <v>30297547</v>
      </c>
      <c r="J185" s="4">
        <v>17590843</v>
      </c>
    </row>
    <row r="186" spans="1:10" x14ac:dyDescent="0.35">
      <c r="A186" t="s">
        <v>96</v>
      </c>
      <c r="B186" t="s">
        <v>1842</v>
      </c>
      <c r="C186" t="s">
        <v>1843</v>
      </c>
      <c r="D186" s="4">
        <v>5384270</v>
      </c>
      <c r="F186" s="4">
        <v>2553600</v>
      </c>
      <c r="I186" s="4">
        <v>7937870</v>
      </c>
      <c r="J186" s="4">
        <v>5384270</v>
      </c>
    </row>
    <row r="187" spans="1:10" x14ac:dyDescent="0.35">
      <c r="C187" t="s">
        <v>1844</v>
      </c>
      <c r="D187" s="4">
        <v>628001</v>
      </c>
      <c r="H187" s="4">
        <v>53100</v>
      </c>
      <c r="I187" s="4">
        <v>681101</v>
      </c>
      <c r="J187" s="4">
        <v>628001</v>
      </c>
    </row>
    <row r="188" spans="1:10" x14ac:dyDescent="0.35">
      <c r="C188" t="s">
        <v>1845</v>
      </c>
      <c r="D188" s="4">
        <v>547056</v>
      </c>
      <c r="I188" s="4">
        <v>547056</v>
      </c>
      <c r="J188" s="4">
        <v>547056</v>
      </c>
    </row>
    <row r="189" spans="1:10" x14ac:dyDescent="0.35">
      <c r="B189" t="s">
        <v>51</v>
      </c>
      <c r="D189" s="4">
        <v>6559328</v>
      </c>
      <c r="F189" s="4">
        <v>2553600</v>
      </c>
      <c r="H189" s="4">
        <v>53100</v>
      </c>
      <c r="I189" s="4">
        <v>9166028</v>
      </c>
      <c r="J189" s="4">
        <v>6559328</v>
      </c>
    </row>
    <row r="190" spans="1:10" x14ac:dyDescent="0.35">
      <c r="B190" t="s">
        <v>1843</v>
      </c>
      <c r="C190" t="s">
        <v>1846</v>
      </c>
      <c r="D190" s="4">
        <v>4553882</v>
      </c>
      <c r="I190" s="4">
        <v>4553882</v>
      </c>
      <c r="J190" s="4">
        <v>4553882</v>
      </c>
    </row>
    <row r="191" spans="1:10" x14ac:dyDescent="0.35">
      <c r="C191" t="s">
        <v>1847</v>
      </c>
      <c r="D191" s="4">
        <v>1873751</v>
      </c>
      <c r="F191" s="4">
        <v>67568</v>
      </c>
      <c r="I191" s="4">
        <v>1941319</v>
      </c>
      <c r="J191" s="4">
        <v>1873751</v>
      </c>
    </row>
    <row r="192" spans="1:10" x14ac:dyDescent="0.35">
      <c r="C192" t="s">
        <v>1848</v>
      </c>
      <c r="D192" s="4">
        <v>12726</v>
      </c>
      <c r="I192" s="4">
        <v>12726</v>
      </c>
      <c r="J192" s="4">
        <v>12726</v>
      </c>
    </row>
    <row r="193" spans="2:10" x14ac:dyDescent="0.35">
      <c r="B193" t="s">
        <v>52</v>
      </c>
      <c r="D193" s="4">
        <v>6440359</v>
      </c>
      <c r="F193" s="4">
        <v>67568</v>
      </c>
      <c r="I193" s="4">
        <v>6507927</v>
      </c>
      <c r="J193" s="4">
        <v>6440359</v>
      </c>
    </row>
    <row r="194" spans="2:10" x14ac:dyDescent="0.35">
      <c r="B194" t="s">
        <v>1849</v>
      </c>
      <c r="C194" t="s">
        <v>1850</v>
      </c>
      <c r="E194" s="4">
        <v>1600000</v>
      </c>
      <c r="I194" s="4">
        <v>1600000</v>
      </c>
      <c r="J194">
        <v>1600000</v>
      </c>
    </row>
    <row r="195" spans="2:10" x14ac:dyDescent="0.35">
      <c r="B195" t="s">
        <v>53</v>
      </c>
      <c r="E195" s="4">
        <v>1600000</v>
      </c>
      <c r="I195" s="4">
        <v>1600000</v>
      </c>
      <c r="J195">
        <v>1600000</v>
      </c>
    </row>
    <row r="196" spans="2:10" x14ac:dyDescent="0.35">
      <c r="B196" t="s">
        <v>1844</v>
      </c>
      <c r="C196" t="s">
        <v>1851</v>
      </c>
      <c r="D196" s="4">
        <v>110993</v>
      </c>
      <c r="I196" s="4">
        <v>110993</v>
      </c>
      <c r="J196" s="4">
        <v>110993</v>
      </c>
    </row>
    <row r="197" spans="2:10" x14ac:dyDescent="0.35">
      <c r="C197" t="s">
        <v>1852</v>
      </c>
      <c r="D197" s="4">
        <v>1921</v>
      </c>
      <c r="I197" s="4">
        <v>1921</v>
      </c>
      <c r="J197" s="4">
        <v>1921</v>
      </c>
    </row>
    <row r="198" spans="2:10" x14ac:dyDescent="0.35">
      <c r="C198" t="s">
        <v>1853</v>
      </c>
      <c r="D198" s="4">
        <v>1539</v>
      </c>
      <c r="I198" s="4">
        <v>1539</v>
      </c>
      <c r="J198" s="4">
        <v>1539</v>
      </c>
    </row>
    <row r="199" spans="2:10" x14ac:dyDescent="0.35">
      <c r="C199" t="s">
        <v>1854</v>
      </c>
      <c r="D199" s="4">
        <v>282446</v>
      </c>
      <c r="I199" s="4">
        <v>282446</v>
      </c>
      <c r="J199" s="4">
        <v>282446</v>
      </c>
    </row>
    <row r="200" spans="2:10" x14ac:dyDescent="0.35">
      <c r="C200" t="s">
        <v>1855</v>
      </c>
      <c r="D200" s="4">
        <v>82928</v>
      </c>
      <c r="I200" s="4">
        <v>82928</v>
      </c>
      <c r="J200" s="4">
        <v>82928</v>
      </c>
    </row>
    <row r="201" spans="2:10" x14ac:dyDescent="0.35">
      <c r="C201" t="s">
        <v>1856</v>
      </c>
      <c r="D201" s="4">
        <v>0</v>
      </c>
      <c r="F201" s="4">
        <v>12425</v>
      </c>
      <c r="I201" s="4">
        <v>12425</v>
      </c>
      <c r="J201" s="4">
        <v>0</v>
      </c>
    </row>
    <row r="202" spans="2:10" x14ac:dyDescent="0.35">
      <c r="C202" t="s">
        <v>1857</v>
      </c>
      <c r="D202" s="4">
        <v>12221</v>
      </c>
      <c r="I202" s="4">
        <v>12221</v>
      </c>
      <c r="J202" s="4">
        <v>12221</v>
      </c>
    </row>
    <row r="203" spans="2:10" x14ac:dyDescent="0.35">
      <c r="C203" t="s">
        <v>1858</v>
      </c>
      <c r="D203" s="4">
        <v>4022</v>
      </c>
      <c r="H203" s="4">
        <v>32177</v>
      </c>
      <c r="I203" s="4">
        <v>36199</v>
      </c>
      <c r="J203" s="4">
        <v>4022</v>
      </c>
    </row>
    <row r="204" spans="2:10" x14ac:dyDescent="0.35">
      <c r="C204" t="s">
        <v>1859</v>
      </c>
      <c r="D204" s="4">
        <v>184040</v>
      </c>
      <c r="I204" s="4">
        <v>184040</v>
      </c>
      <c r="J204" s="4">
        <v>184040</v>
      </c>
    </row>
    <row r="205" spans="2:10" x14ac:dyDescent="0.35">
      <c r="C205" t="s">
        <v>1860</v>
      </c>
      <c r="D205" s="4">
        <v>434812</v>
      </c>
      <c r="I205" s="4">
        <v>434812</v>
      </c>
      <c r="J205" s="4">
        <v>434812</v>
      </c>
    </row>
    <row r="206" spans="2:10" x14ac:dyDescent="0.35">
      <c r="C206" t="s">
        <v>1861</v>
      </c>
      <c r="D206" s="4">
        <v>39174</v>
      </c>
      <c r="I206" s="4">
        <v>39174</v>
      </c>
      <c r="J206" s="4">
        <v>39174</v>
      </c>
    </row>
    <row r="207" spans="2:10" x14ac:dyDescent="0.35">
      <c r="C207" t="s">
        <v>1862</v>
      </c>
      <c r="D207" s="4">
        <v>341857</v>
      </c>
      <c r="I207" s="4">
        <v>341857</v>
      </c>
      <c r="J207" s="4">
        <v>341857</v>
      </c>
    </row>
    <row r="208" spans="2:10" x14ac:dyDescent="0.35">
      <c r="C208" t="s">
        <v>1863</v>
      </c>
      <c r="D208" s="4">
        <v>7780</v>
      </c>
      <c r="I208" s="4">
        <v>7780</v>
      </c>
      <c r="J208" s="4">
        <v>7780</v>
      </c>
    </row>
    <row r="209" spans="2:10" x14ac:dyDescent="0.35">
      <c r="B209" t="s">
        <v>54</v>
      </c>
      <c r="D209" s="4">
        <v>1503734</v>
      </c>
      <c r="F209" s="4">
        <v>12425</v>
      </c>
      <c r="H209" s="4">
        <v>32177</v>
      </c>
      <c r="I209" s="4">
        <v>1548335</v>
      </c>
      <c r="J209" s="4">
        <v>1503734</v>
      </c>
    </row>
    <row r="210" spans="2:10" x14ac:dyDescent="0.35">
      <c r="B210" t="s">
        <v>1845</v>
      </c>
      <c r="C210" t="s">
        <v>1864</v>
      </c>
      <c r="D210" s="4">
        <v>11158</v>
      </c>
      <c r="I210" s="4">
        <v>11158</v>
      </c>
      <c r="J210" s="4">
        <v>11158</v>
      </c>
    </row>
    <row r="211" spans="2:10" x14ac:dyDescent="0.35">
      <c r="C211" t="s">
        <v>1866</v>
      </c>
      <c r="I211" s="4">
        <v>0</v>
      </c>
      <c r="J211">
        <v>0</v>
      </c>
    </row>
    <row r="212" spans="2:10" x14ac:dyDescent="0.35">
      <c r="C212" t="s">
        <v>1867</v>
      </c>
      <c r="D212" s="4">
        <v>3210</v>
      </c>
      <c r="F212" s="4">
        <v>4500</v>
      </c>
      <c r="H212" s="4">
        <v>516673</v>
      </c>
      <c r="I212" s="4">
        <v>524383</v>
      </c>
      <c r="J212" s="4">
        <v>3210</v>
      </c>
    </row>
    <row r="213" spans="2:10" x14ac:dyDescent="0.35">
      <c r="C213" t="s">
        <v>1868</v>
      </c>
      <c r="D213" s="4">
        <v>27819</v>
      </c>
      <c r="H213" s="4">
        <v>407535</v>
      </c>
      <c r="I213" s="4">
        <v>435354</v>
      </c>
      <c r="J213" s="4">
        <v>27819</v>
      </c>
    </row>
    <row r="214" spans="2:10" x14ac:dyDescent="0.35">
      <c r="C214" t="s">
        <v>1869</v>
      </c>
      <c r="E214" s="4">
        <v>0</v>
      </c>
      <c r="H214" s="4">
        <v>144000</v>
      </c>
      <c r="I214" s="4">
        <v>144000</v>
      </c>
      <c r="J214">
        <v>0</v>
      </c>
    </row>
    <row r="215" spans="2:10" x14ac:dyDescent="0.35">
      <c r="C215" t="s">
        <v>1870</v>
      </c>
      <c r="D215" s="4">
        <v>15713</v>
      </c>
      <c r="E215" s="4">
        <v>3991</v>
      </c>
      <c r="G215" s="4">
        <v>442670</v>
      </c>
      <c r="I215" s="4">
        <v>462373</v>
      </c>
      <c r="J215" s="4">
        <v>19704</v>
      </c>
    </row>
    <row r="216" spans="2:10" x14ac:dyDescent="0.35">
      <c r="C216" t="s">
        <v>1871</v>
      </c>
      <c r="D216" s="4">
        <v>372342</v>
      </c>
      <c r="E216" s="4">
        <v>2165000</v>
      </c>
      <c r="F216" s="4">
        <v>6018</v>
      </c>
      <c r="I216" s="4">
        <v>2543361</v>
      </c>
      <c r="J216" s="4">
        <v>2537342</v>
      </c>
    </row>
    <row r="217" spans="2:10" x14ac:dyDescent="0.35">
      <c r="C217" t="s">
        <v>1872</v>
      </c>
      <c r="D217" s="4">
        <v>98000</v>
      </c>
      <c r="I217" s="4">
        <v>98000</v>
      </c>
      <c r="J217" s="4">
        <v>98000</v>
      </c>
    </row>
    <row r="218" spans="2:10" x14ac:dyDescent="0.35">
      <c r="C218" t="s">
        <v>1875</v>
      </c>
      <c r="D218" s="4">
        <v>1162</v>
      </c>
      <c r="H218" s="4">
        <v>19761</v>
      </c>
      <c r="I218" s="4">
        <v>20924</v>
      </c>
      <c r="J218" s="4">
        <v>1162</v>
      </c>
    </row>
    <row r="219" spans="2:10" x14ac:dyDescent="0.35">
      <c r="C219" t="s">
        <v>1877</v>
      </c>
      <c r="D219" s="4">
        <v>13874</v>
      </c>
      <c r="I219" s="4">
        <v>13874</v>
      </c>
      <c r="J219" s="4">
        <v>13874</v>
      </c>
    </row>
    <row r="220" spans="2:10" x14ac:dyDescent="0.35">
      <c r="B220" t="s">
        <v>55</v>
      </c>
      <c r="D220" s="4">
        <v>543279</v>
      </c>
      <c r="E220" s="4">
        <v>2168991</v>
      </c>
      <c r="F220" s="4">
        <v>10518</v>
      </c>
      <c r="G220" s="4">
        <v>442670</v>
      </c>
      <c r="H220" s="4">
        <v>1087969</v>
      </c>
      <c r="I220" s="4">
        <v>4253427</v>
      </c>
      <c r="J220" s="4">
        <v>2712270</v>
      </c>
    </row>
    <row r="221" spans="2:10" x14ac:dyDescent="0.35">
      <c r="B221" t="s">
        <v>1878</v>
      </c>
      <c r="C221" t="s">
        <v>1879</v>
      </c>
      <c r="D221" s="4">
        <v>244495</v>
      </c>
      <c r="I221" s="4">
        <v>244495</v>
      </c>
      <c r="J221" s="4">
        <v>244495</v>
      </c>
    </row>
    <row r="222" spans="2:10" x14ac:dyDescent="0.35">
      <c r="C222" t="s">
        <v>1880</v>
      </c>
      <c r="D222" s="4">
        <v>521905</v>
      </c>
      <c r="I222" s="4">
        <v>521905</v>
      </c>
      <c r="J222" s="4">
        <v>521905</v>
      </c>
    </row>
    <row r="223" spans="2:10" x14ac:dyDescent="0.35">
      <c r="C223" t="s">
        <v>1881</v>
      </c>
      <c r="D223" s="4">
        <v>194949</v>
      </c>
      <c r="I223" s="4">
        <v>194949</v>
      </c>
      <c r="J223" s="4">
        <v>194949</v>
      </c>
    </row>
    <row r="224" spans="2:10" x14ac:dyDescent="0.35">
      <c r="C224" t="s">
        <v>1895</v>
      </c>
      <c r="D224" s="4">
        <v>32762</v>
      </c>
      <c r="I224" s="4">
        <v>32762</v>
      </c>
      <c r="J224" s="4">
        <v>32762</v>
      </c>
    </row>
    <row r="225" spans="1:10" x14ac:dyDescent="0.35">
      <c r="C225" t="s">
        <v>1882</v>
      </c>
      <c r="F225" s="4">
        <v>61897</v>
      </c>
      <c r="I225" s="4">
        <v>61897</v>
      </c>
      <c r="J225">
        <v>0</v>
      </c>
    </row>
    <row r="226" spans="1:10" x14ac:dyDescent="0.35">
      <c r="C226" t="s">
        <v>1883</v>
      </c>
      <c r="D226" s="4">
        <v>7952</v>
      </c>
      <c r="I226" s="4">
        <v>7952</v>
      </c>
      <c r="J226" s="4">
        <v>7952</v>
      </c>
    </row>
    <row r="227" spans="1:10" x14ac:dyDescent="0.35">
      <c r="B227" t="s">
        <v>56</v>
      </c>
      <c r="D227" s="4">
        <v>1002063</v>
      </c>
      <c r="F227" s="4">
        <v>61897</v>
      </c>
      <c r="I227" s="4">
        <v>1063960</v>
      </c>
      <c r="J227" s="4">
        <v>1002063</v>
      </c>
    </row>
    <row r="228" spans="1:10" x14ac:dyDescent="0.35">
      <c r="B228" t="s">
        <v>1885</v>
      </c>
      <c r="C228" t="s">
        <v>1886</v>
      </c>
      <c r="D228" s="4">
        <v>14140</v>
      </c>
      <c r="I228" s="4">
        <v>14140</v>
      </c>
      <c r="J228" s="4">
        <v>14140</v>
      </c>
    </row>
    <row r="229" spans="1:10" x14ac:dyDescent="0.35">
      <c r="B229" t="s">
        <v>57</v>
      </c>
      <c r="D229" s="4">
        <v>14140</v>
      </c>
      <c r="I229" s="4">
        <v>14140</v>
      </c>
      <c r="J229" s="4">
        <v>14140</v>
      </c>
    </row>
    <row r="230" spans="1:10" x14ac:dyDescent="0.35">
      <c r="B230" t="s">
        <v>1887</v>
      </c>
      <c r="C230" t="s">
        <v>1888</v>
      </c>
      <c r="H230" s="4">
        <v>240000</v>
      </c>
      <c r="I230" s="4">
        <v>240000</v>
      </c>
      <c r="J230">
        <v>0</v>
      </c>
    </row>
    <row r="231" spans="1:10" x14ac:dyDescent="0.35">
      <c r="C231" t="s">
        <v>1889</v>
      </c>
      <c r="G231" s="4">
        <v>63000</v>
      </c>
      <c r="I231" s="4">
        <v>63000</v>
      </c>
      <c r="J231">
        <v>0</v>
      </c>
    </row>
    <row r="232" spans="1:10" x14ac:dyDescent="0.35">
      <c r="A232" t="s">
        <v>96</v>
      </c>
      <c r="B232" t="s">
        <v>1887</v>
      </c>
      <c r="C232" t="s">
        <v>1890</v>
      </c>
      <c r="G232" s="4">
        <v>45000</v>
      </c>
      <c r="I232" s="4">
        <v>45000</v>
      </c>
      <c r="J232">
        <v>0</v>
      </c>
    </row>
    <row r="233" spans="1:10" x14ac:dyDescent="0.35">
      <c r="B233" t="s">
        <v>58</v>
      </c>
      <c r="G233" s="4">
        <v>108000</v>
      </c>
      <c r="H233" s="4">
        <v>240000</v>
      </c>
      <c r="I233" s="4">
        <v>348000</v>
      </c>
      <c r="J233">
        <v>0</v>
      </c>
    </row>
    <row r="234" spans="1:10" x14ac:dyDescent="0.35">
      <c r="A234" t="s">
        <v>1533</v>
      </c>
      <c r="B234" t="s">
        <v>59</v>
      </c>
      <c r="D234" s="4">
        <v>16062903</v>
      </c>
      <c r="E234" s="4">
        <v>3768991</v>
      </c>
      <c r="F234" s="4">
        <v>2706007</v>
      </c>
      <c r="G234" s="4">
        <v>550670</v>
      </c>
      <c r="H234" s="4">
        <v>1413246</v>
      </c>
      <c r="I234" s="4">
        <v>24501816</v>
      </c>
      <c r="J234" s="4">
        <v>19831894</v>
      </c>
    </row>
    <row r="235" spans="1:10" x14ac:dyDescent="0.35">
      <c r="A235" t="s">
        <v>102</v>
      </c>
      <c r="B235" t="s">
        <v>1842</v>
      </c>
      <c r="C235" t="s">
        <v>1843</v>
      </c>
      <c r="D235" s="4">
        <v>1749264</v>
      </c>
      <c r="F235" s="4">
        <v>931000</v>
      </c>
      <c r="I235" s="4">
        <v>2680264</v>
      </c>
      <c r="J235" s="4">
        <v>1749264</v>
      </c>
    </row>
    <row r="236" spans="1:10" x14ac:dyDescent="0.35">
      <c r="C236" t="s">
        <v>1844</v>
      </c>
      <c r="D236" s="4">
        <v>2700</v>
      </c>
      <c r="F236" s="4">
        <v>81747</v>
      </c>
      <c r="H236" s="4">
        <v>178809</v>
      </c>
      <c r="I236" s="4">
        <v>263256</v>
      </c>
      <c r="J236" s="4">
        <v>2700</v>
      </c>
    </row>
    <row r="237" spans="1:10" x14ac:dyDescent="0.35">
      <c r="C237" t="s">
        <v>1845</v>
      </c>
      <c r="H237" s="4">
        <v>180341</v>
      </c>
      <c r="I237" s="4">
        <v>180341</v>
      </c>
      <c r="J237">
        <v>0</v>
      </c>
    </row>
    <row r="238" spans="1:10" x14ac:dyDescent="0.35">
      <c r="B238" t="s">
        <v>51</v>
      </c>
      <c r="D238" s="4">
        <v>1751964</v>
      </c>
      <c r="F238" s="4">
        <v>1012747</v>
      </c>
      <c r="H238" s="4">
        <v>359150</v>
      </c>
      <c r="I238" s="4">
        <v>3123861</v>
      </c>
      <c r="J238" s="4">
        <v>1751964</v>
      </c>
    </row>
    <row r="239" spans="1:10" x14ac:dyDescent="0.35">
      <c r="B239" t="s">
        <v>1843</v>
      </c>
      <c r="C239" t="s">
        <v>1846</v>
      </c>
      <c r="D239" s="4">
        <v>790220</v>
      </c>
      <c r="E239" s="4">
        <v>445146</v>
      </c>
      <c r="F239" s="4">
        <v>630840</v>
      </c>
      <c r="I239" s="4">
        <v>1866207</v>
      </c>
      <c r="J239" s="4">
        <v>1235366</v>
      </c>
    </row>
    <row r="240" spans="1:10" x14ac:dyDescent="0.35">
      <c r="C240" t="s">
        <v>1847</v>
      </c>
      <c r="D240" s="4">
        <v>887054</v>
      </c>
      <c r="F240" s="4">
        <v>270270</v>
      </c>
      <c r="H240" s="4">
        <v>770000</v>
      </c>
      <c r="I240" s="4">
        <v>1927324</v>
      </c>
      <c r="J240" s="4">
        <v>887054</v>
      </c>
    </row>
    <row r="241" spans="2:10" x14ac:dyDescent="0.35">
      <c r="B241" t="s">
        <v>52</v>
      </c>
      <c r="D241" s="4">
        <v>1677274</v>
      </c>
      <c r="E241" s="4">
        <v>445146</v>
      </c>
      <c r="F241" s="4">
        <v>901110</v>
      </c>
      <c r="H241" s="4">
        <v>770000</v>
      </c>
      <c r="I241" s="4">
        <v>3793531</v>
      </c>
      <c r="J241" s="4">
        <v>2122420</v>
      </c>
    </row>
    <row r="242" spans="2:10" x14ac:dyDescent="0.35">
      <c r="B242" t="s">
        <v>1849</v>
      </c>
      <c r="C242" t="s">
        <v>1896</v>
      </c>
      <c r="D242" s="4">
        <v>32748</v>
      </c>
      <c r="I242" s="4">
        <v>32748</v>
      </c>
      <c r="J242" s="4">
        <v>32748</v>
      </c>
    </row>
    <row r="243" spans="2:10" x14ac:dyDescent="0.35">
      <c r="C243" t="s">
        <v>1850</v>
      </c>
      <c r="D243" s="4">
        <v>800000</v>
      </c>
      <c r="I243" s="4">
        <v>800000</v>
      </c>
      <c r="J243" s="4">
        <v>800000</v>
      </c>
    </row>
    <row r="244" spans="2:10" x14ac:dyDescent="0.35">
      <c r="B244" t="s">
        <v>53</v>
      </c>
      <c r="D244" s="4">
        <v>832748</v>
      </c>
      <c r="I244" s="4">
        <v>832748</v>
      </c>
      <c r="J244" s="4">
        <v>832748</v>
      </c>
    </row>
    <row r="245" spans="2:10" x14ac:dyDescent="0.35">
      <c r="B245" t="s">
        <v>1844</v>
      </c>
      <c r="C245" t="s">
        <v>1851</v>
      </c>
      <c r="F245" s="4">
        <v>73687</v>
      </c>
      <c r="I245" s="4">
        <v>73687</v>
      </c>
      <c r="J245">
        <v>0</v>
      </c>
    </row>
    <row r="246" spans="2:10" x14ac:dyDescent="0.35">
      <c r="C246" t="s">
        <v>1852</v>
      </c>
      <c r="E246" s="4">
        <v>1363</v>
      </c>
      <c r="I246" s="4">
        <v>1363</v>
      </c>
      <c r="J246">
        <v>1363</v>
      </c>
    </row>
    <row r="247" spans="2:10" x14ac:dyDescent="0.35">
      <c r="C247" t="s">
        <v>1853</v>
      </c>
      <c r="E247" s="4">
        <v>51878</v>
      </c>
      <c r="I247" s="4">
        <v>51878</v>
      </c>
      <c r="J247">
        <v>51878</v>
      </c>
    </row>
    <row r="248" spans="2:10" x14ac:dyDescent="0.35">
      <c r="C248" t="s">
        <v>1893</v>
      </c>
      <c r="E248" s="4">
        <v>1195</v>
      </c>
      <c r="I248" s="4">
        <v>1195</v>
      </c>
      <c r="J248">
        <v>1195</v>
      </c>
    </row>
    <row r="249" spans="2:10" x14ac:dyDescent="0.35">
      <c r="C249" t="s">
        <v>1854</v>
      </c>
      <c r="H249" s="4">
        <v>100873</v>
      </c>
      <c r="I249" s="4">
        <v>100873</v>
      </c>
      <c r="J249">
        <v>0</v>
      </c>
    </row>
    <row r="250" spans="2:10" x14ac:dyDescent="0.35">
      <c r="C250" t="s">
        <v>1855</v>
      </c>
      <c r="F250" s="4">
        <v>163186</v>
      </c>
      <c r="I250" s="4">
        <v>163186</v>
      </c>
      <c r="J250">
        <v>0</v>
      </c>
    </row>
    <row r="251" spans="2:10" x14ac:dyDescent="0.35">
      <c r="C251" t="s">
        <v>1858</v>
      </c>
      <c r="H251" s="4">
        <v>5195</v>
      </c>
      <c r="I251" s="4">
        <v>5195</v>
      </c>
      <c r="J251">
        <v>0</v>
      </c>
    </row>
    <row r="252" spans="2:10" x14ac:dyDescent="0.35">
      <c r="C252" t="s">
        <v>1859</v>
      </c>
      <c r="E252" s="4">
        <v>105421</v>
      </c>
      <c r="H252" s="4">
        <v>200003</v>
      </c>
      <c r="I252" s="4">
        <v>305424</v>
      </c>
      <c r="J252">
        <v>105421</v>
      </c>
    </row>
    <row r="253" spans="2:10" x14ac:dyDescent="0.35">
      <c r="C253" t="s">
        <v>1861</v>
      </c>
      <c r="F253" s="4">
        <v>44071</v>
      </c>
      <c r="I253" s="4">
        <v>44071</v>
      </c>
      <c r="J253">
        <v>0</v>
      </c>
    </row>
    <row r="254" spans="2:10" x14ac:dyDescent="0.35">
      <c r="C254" t="s">
        <v>1863</v>
      </c>
      <c r="F254" s="4">
        <v>7780</v>
      </c>
      <c r="I254" s="4">
        <v>7780</v>
      </c>
      <c r="J254">
        <v>0</v>
      </c>
    </row>
    <row r="255" spans="2:10" x14ac:dyDescent="0.35">
      <c r="B255" t="s">
        <v>54</v>
      </c>
      <c r="E255" s="4">
        <v>159856</v>
      </c>
      <c r="F255" s="4">
        <v>288723</v>
      </c>
      <c r="H255" s="4">
        <v>306072</v>
      </c>
      <c r="I255" s="4">
        <v>754652</v>
      </c>
      <c r="J255">
        <v>159856</v>
      </c>
    </row>
    <row r="256" spans="2:10" x14ac:dyDescent="0.35">
      <c r="B256" t="s">
        <v>1845</v>
      </c>
      <c r="C256" t="s">
        <v>1865</v>
      </c>
      <c r="G256" s="4">
        <v>52867</v>
      </c>
      <c r="I256" s="4">
        <v>52867</v>
      </c>
      <c r="J256">
        <v>0</v>
      </c>
    </row>
    <row r="257" spans="2:10" x14ac:dyDescent="0.35">
      <c r="C257" t="s">
        <v>1867</v>
      </c>
      <c r="F257" s="4">
        <v>193040</v>
      </c>
      <c r="H257" s="4">
        <v>111806</v>
      </c>
      <c r="I257" s="4">
        <v>304846</v>
      </c>
      <c r="J257">
        <v>0</v>
      </c>
    </row>
    <row r="258" spans="2:10" x14ac:dyDescent="0.35">
      <c r="C258" t="s">
        <v>1868</v>
      </c>
      <c r="H258" s="4">
        <v>307725</v>
      </c>
      <c r="I258" s="4">
        <v>307725</v>
      </c>
      <c r="J258">
        <v>0</v>
      </c>
    </row>
    <row r="259" spans="2:10" x14ac:dyDescent="0.35">
      <c r="C259" t="s">
        <v>1869</v>
      </c>
      <c r="H259" s="4">
        <v>62400</v>
      </c>
      <c r="I259" s="4">
        <v>62400</v>
      </c>
      <c r="J259">
        <v>0</v>
      </c>
    </row>
    <row r="260" spans="2:10" x14ac:dyDescent="0.35">
      <c r="C260" t="s">
        <v>1870</v>
      </c>
      <c r="H260" s="4">
        <v>363195</v>
      </c>
      <c r="I260" s="4">
        <v>363195</v>
      </c>
      <c r="J260">
        <v>0</v>
      </c>
    </row>
    <row r="261" spans="2:10" x14ac:dyDescent="0.35">
      <c r="C261" t="s">
        <v>1871</v>
      </c>
      <c r="E261" s="4">
        <v>151243</v>
      </c>
      <c r="I261" s="4">
        <v>151243</v>
      </c>
      <c r="J261">
        <v>151243</v>
      </c>
    </row>
    <row r="262" spans="2:10" x14ac:dyDescent="0.35">
      <c r="C262" t="s">
        <v>1872</v>
      </c>
      <c r="D262" s="4">
        <v>49000</v>
      </c>
      <c r="I262" s="4">
        <v>49000</v>
      </c>
      <c r="J262" s="4">
        <v>49000</v>
      </c>
    </row>
    <row r="263" spans="2:10" x14ac:dyDescent="0.35">
      <c r="C263" t="s">
        <v>1875</v>
      </c>
      <c r="H263" s="4">
        <v>215048</v>
      </c>
      <c r="I263" s="4">
        <v>215048</v>
      </c>
      <c r="J263">
        <v>0</v>
      </c>
    </row>
    <row r="264" spans="2:10" x14ac:dyDescent="0.35">
      <c r="C264" t="s">
        <v>1876</v>
      </c>
      <c r="H264" s="4">
        <v>21840</v>
      </c>
      <c r="I264" s="4">
        <v>21840</v>
      </c>
      <c r="J264">
        <v>0</v>
      </c>
    </row>
    <row r="265" spans="2:10" x14ac:dyDescent="0.35">
      <c r="C265" t="s">
        <v>1877</v>
      </c>
      <c r="D265" s="4">
        <v>4625</v>
      </c>
      <c r="I265" s="4">
        <v>4625</v>
      </c>
      <c r="J265" s="4">
        <v>4625</v>
      </c>
    </row>
    <row r="266" spans="2:10" x14ac:dyDescent="0.35">
      <c r="B266" t="s">
        <v>55</v>
      </c>
      <c r="D266" s="4">
        <v>53625</v>
      </c>
      <c r="E266" s="4">
        <v>151243</v>
      </c>
      <c r="F266" s="4">
        <v>193040</v>
      </c>
      <c r="G266" s="4">
        <v>52867</v>
      </c>
      <c r="H266" s="4">
        <v>1082014</v>
      </c>
      <c r="I266" s="4">
        <v>1532789</v>
      </c>
      <c r="J266" s="4">
        <v>204868</v>
      </c>
    </row>
    <row r="267" spans="2:10" x14ac:dyDescent="0.35">
      <c r="B267" t="s">
        <v>1878</v>
      </c>
      <c r="C267" t="s">
        <v>1879</v>
      </c>
      <c r="D267" s="4">
        <v>46244</v>
      </c>
      <c r="I267" s="4">
        <v>46244</v>
      </c>
      <c r="J267" s="4">
        <v>46244</v>
      </c>
    </row>
    <row r="268" spans="2:10" x14ac:dyDescent="0.35">
      <c r="C268" t="s">
        <v>1881</v>
      </c>
      <c r="D268" s="4">
        <v>68488</v>
      </c>
      <c r="I268" s="4">
        <v>68488</v>
      </c>
      <c r="J268" s="4">
        <v>68488</v>
      </c>
    </row>
    <row r="269" spans="2:10" x14ac:dyDescent="0.35">
      <c r="C269" t="s">
        <v>1882</v>
      </c>
      <c r="F269" s="4">
        <v>58320</v>
      </c>
      <c r="I269" s="4">
        <v>58320</v>
      </c>
      <c r="J269">
        <v>0</v>
      </c>
    </row>
    <row r="270" spans="2:10" x14ac:dyDescent="0.35">
      <c r="B270" t="s">
        <v>56</v>
      </c>
      <c r="D270" s="4">
        <v>114732</v>
      </c>
      <c r="F270" s="4">
        <v>58320</v>
      </c>
      <c r="I270" s="4">
        <v>173052</v>
      </c>
      <c r="J270" s="4">
        <v>114732</v>
      </c>
    </row>
    <row r="271" spans="2:10" x14ac:dyDescent="0.35">
      <c r="B271" t="s">
        <v>1885</v>
      </c>
      <c r="C271" t="s">
        <v>1886</v>
      </c>
      <c r="F271" s="4">
        <v>32992</v>
      </c>
      <c r="I271" s="4">
        <v>32992</v>
      </c>
      <c r="J271">
        <v>0</v>
      </c>
    </row>
    <row r="272" spans="2:10" x14ac:dyDescent="0.35">
      <c r="B272" t="s">
        <v>57</v>
      </c>
      <c r="F272" s="4">
        <v>32992</v>
      </c>
      <c r="I272" s="4">
        <v>32992</v>
      </c>
      <c r="J272">
        <v>0</v>
      </c>
    </row>
    <row r="273" spans="1:10" x14ac:dyDescent="0.35">
      <c r="B273" t="s">
        <v>1887</v>
      </c>
      <c r="C273" t="s">
        <v>1888</v>
      </c>
      <c r="H273" s="4">
        <v>38400</v>
      </c>
      <c r="I273" s="4">
        <v>38400</v>
      </c>
      <c r="J273">
        <v>0</v>
      </c>
    </row>
    <row r="274" spans="1:10" x14ac:dyDescent="0.35">
      <c r="C274" t="s">
        <v>1889</v>
      </c>
      <c r="H274" s="4">
        <v>126000</v>
      </c>
      <c r="I274" s="4">
        <v>126000</v>
      </c>
      <c r="J274">
        <v>0</v>
      </c>
    </row>
    <row r="275" spans="1:10" x14ac:dyDescent="0.35">
      <c r="C275" t="s">
        <v>1890</v>
      </c>
      <c r="H275" s="4">
        <v>30000</v>
      </c>
      <c r="I275" s="4">
        <v>30000</v>
      </c>
      <c r="J275">
        <v>0</v>
      </c>
    </row>
    <row r="276" spans="1:10" x14ac:dyDescent="0.35">
      <c r="B276" t="s">
        <v>58</v>
      </c>
      <c r="H276" s="4">
        <v>194400</v>
      </c>
      <c r="I276" s="4">
        <v>194400</v>
      </c>
      <c r="J276">
        <v>0</v>
      </c>
    </row>
    <row r="277" spans="1:10" x14ac:dyDescent="0.35">
      <c r="A277" t="s">
        <v>1534</v>
      </c>
      <c r="B277" t="s">
        <v>59</v>
      </c>
      <c r="D277" s="4">
        <v>4430342</v>
      </c>
      <c r="E277" s="4">
        <v>756246</v>
      </c>
      <c r="F277" s="4">
        <v>2486934</v>
      </c>
      <c r="G277" s="4">
        <v>52867</v>
      </c>
      <c r="H277" s="4">
        <v>2711636</v>
      </c>
      <c r="I277" s="4">
        <v>10438024</v>
      </c>
      <c r="J277" s="4">
        <v>5186588</v>
      </c>
    </row>
    <row r="278" spans="1:10" x14ac:dyDescent="0.35">
      <c r="A278" t="s">
        <v>109</v>
      </c>
      <c r="B278" t="s">
        <v>1842</v>
      </c>
      <c r="C278" t="s">
        <v>1843</v>
      </c>
      <c r="D278" s="4">
        <v>20339423</v>
      </c>
      <c r="I278" s="4">
        <v>20339423</v>
      </c>
      <c r="J278" s="4">
        <v>20339423</v>
      </c>
    </row>
    <row r="279" spans="1:10" x14ac:dyDescent="0.35">
      <c r="C279" t="s">
        <v>1844</v>
      </c>
      <c r="D279" s="4">
        <v>498716</v>
      </c>
      <c r="E279" s="4">
        <v>232697</v>
      </c>
      <c r="H279" s="4">
        <v>1117626</v>
      </c>
      <c r="I279" s="4">
        <v>1849039</v>
      </c>
      <c r="J279" s="4">
        <v>731413</v>
      </c>
    </row>
    <row r="280" spans="1:10" x14ac:dyDescent="0.35">
      <c r="C280" t="s">
        <v>1845</v>
      </c>
      <c r="D280" s="4">
        <v>1352904</v>
      </c>
      <c r="I280" s="4">
        <v>1352904</v>
      </c>
      <c r="J280" s="4">
        <v>1352904</v>
      </c>
    </row>
    <row r="281" spans="1:10" x14ac:dyDescent="0.35">
      <c r="B281" t="s">
        <v>51</v>
      </c>
      <c r="D281" s="4">
        <v>22191043</v>
      </c>
      <c r="E281" s="4">
        <v>232697</v>
      </c>
      <c r="H281" s="4">
        <v>1117626</v>
      </c>
      <c r="I281" s="4">
        <v>23541366</v>
      </c>
      <c r="J281" s="4">
        <v>22423740</v>
      </c>
    </row>
    <row r="282" spans="1:10" x14ac:dyDescent="0.35">
      <c r="B282" t="s">
        <v>1843</v>
      </c>
      <c r="C282" t="s">
        <v>1846</v>
      </c>
      <c r="D282" s="4">
        <v>5832129</v>
      </c>
      <c r="H282" s="4">
        <v>1009224</v>
      </c>
      <c r="I282" s="4">
        <v>6841353</v>
      </c>
      <c r="J282" s="4">
        <v>5832129</v>
      </c>
    </row>
    <row r="283" spans="1:10" x14ac:dyDescent="0.35">
      <c r="C283" t="s">
        <v>1847</v>
      </c>
      <c r="D283" s="4">
        <v>5663094</v>
      </c>
      <c r="I283" s="4">
        <v>5663094</v>
      </c>
      <c r="J283" s="4">
        <v>5663094</v>
      </c>
    </row>
    <row r="284" spans="1:10" x14ac:dyDescent="0.35">
      <c r="C284" t="s">
        <v>1848</v>
      </c>
      <c r="D284" s="4">
        <v>3401</v>
      </c>
      <c r="I284" s="4">
        <v>3401</v>
      </c>
      <c r="J284" s="4">
        <v>3401</v>
      </c>
    </row>
    <row r="285" spans="1:10" x14ac:dyDescent="0.35">
      <c r="B285" t="s">
        <v>52</v>
      </c>
      <c r="D285" s="4">
        <v>11498624</v>
      </c>
      <c r="H285" s="4">
        <v>1009224</v>
      </c>
      <c r="I285" s="4">
        <v>12507848</v>
      </c>
      <c r="J285" s="4">
        <v>11498624</v>
      </c>
    </row>
    <row r="286" spans="1:10" x14ac:dyDescent="0.35">
      <c r="B286" t="s">
        <v>1849</v>
      </c>
      <c r="C286" t="s">
        <v>1850</v>
      </c>
      <c r="E286" s="4">
        <v>1600000</v>
      </c>
      <c r="I286" s="4">
        <v>1600000</v>
      </c>
      <c r="J286">
        <v>1600000</v>
      </c>
    </row>
    <row r="287" spans="1:10" x14ac:dyDescent="0.35">
      <c r="B287" t="s">
        <v>53</v>
      </c>
      <c r="E287" s="4">
        <v>1600000</v>
      </c>
      <c r="I287" s="4">
        <v>1600000</v>
      </c>
      <c r="J287">
        <v>1600000</v>
      </c>
    </row>
    <row r="288" spans="1:10" x14ac:dyDescent="0.35">
      <c r="B288" t="s">
        <v>1844</v>
      </c>
      <c r="C288" t="s">
        <v>1851</v>
      </c>
      <c r="D288" s="4">
        <v>246121</v>
      </c>
      <c r="I288" s="4">
        <v>246121</v>
      </c>
      <c r="J288" s="4">
        <v>246121</v>
      </c>
    </row>
    <row r="289" spans="2:10" x14ac:dyDescent="0.35">
      <c r="C289" t="s">
        <v>1852</v>
      </c>
      <c r="F289" s="4">
        <v>7684</v>
      </c>
      <c r="I289" s="4">
        <v>7684</v>
      </c>
      <c r="J289">
        <v>0</v>
      </c>
    </row>
    <row r="290" spans="2:10" x14ac:dyDescent="0.35">
      <c r="C290" t="s">
        <v>1853</v>
      </c>
      <c r="D290" s="4">
        <v>0</v>
      </c>
      <c r="F290" s="4">
        <v>2309</v>
      </c>
      <c r="I290" s="4">
        <v>2309</v>
      </c>
      <c r="J290" s="4">
        <v>0</v>
      </c>
    </row>
    <row r="291" spans="2:10" x14ac:dyDescent="0.35">
      <c r="C291" t="s">
        <v>1893</v>
      </c>
      <c r="F291" s="4">
        <v>1026</v>
      </c>
      <c r="I291" s="4">
        <v>1026</v>
      </c>
      <c r="J291">
        <v>0</v>
      </c>
    </row>
    <row r="292" spans="2:10" x14ac:dyDescent="0.35">
      <c r="C292" t="s">
        <v>1854</v>
      </c>
      <c r="D292" s="4">
        <v>242096</v>
      </c>
      <c r="I292" s="4">
        <v>242096</v>
      </c>
      <c r="J292" s="4">
        <v>242096</v>
      </c>
    </row>
    <row r="293" spans="2:10" x14ac:dyDescent="0.35">
      <c r="C293" t="s">
        <v>1855</v>
      </c>
      <c r="D293" s="4">
        <v>0</v>
      </c>
      <c r="E293" s="4">
        <v>232722</v>
      </c>
      <c r="I293" s="4">
        <v>232722</v>
      </c>
      <c r="J293" s="4">
        <v>232722</v>
      </c>
    </row>
    <row r="294" spans="2:10" x14ac:dyDescent="0.35">
      <c r="C294" t="s">
        <v>1856</v>
      </c>
      <c r="D294" s="4">
        <v>0</v>
      </c>
      <c r="G294" s="4">
        <v>26920</v>
      </c>
      <c r="I294" s="4">
        <v>26920</v>
      </c>
      <c r="J294" s="4">
        <v>0</v>
      </c>
    </row>
    <row r="295" spans="2:10" x14ac:dyDescent="0.35">
      <c r="C295" t="s">
        <v>1857</v>
      </c>
      <c r="D295" s="4">
        <v>5432</v>
      </c>
      <c r="H295" s="4">
        <v>1358</v>
      </c>
      <c r="I295" s="4">
        <v>6790</v>
      </c>
      <c r="J295" s="4">
        <v>5432</v>
      </c>
    </row>
    <row r="296" spans="2:10" x14ac:dyDescent="0.35">
      <c r="C296" t="s">
        <v>1858</v>
      </c>
      <c r="E296" s="4">
        <v>8044</v>
      </c>
      <c r="H296" s="4">
        <v>56309</v>
      </c>
      <c r="I296" s="4">
        <v>64353</v>
      </c>
      <c r="J296">
        <v>8044</v>
      </c>
    </row>
    <row r="297" spans="2:10" x14ac:dyDescent="0.35">
      <c r="C297" t="s">
        <v>1859</v>
      </c>
      <c r="D297" s="4">
        <v>150000</v>
      </c>
      <c r="E297" s="4">
        <v>25000</v>
      </c>
      <c r="F297" s="4">
        <v>105424</v>
      </c>
      <c r="H297" s="4">
        <v>331114</v>
      </c>
      <c r="I297" s="4">
        <v>611538</v>
      </c>
      <c r="J297" s="4">
        <v>175000</v>
      </c>
    </row>
    <row r="298" spans="2:10" x14ac:dyDescent="0.35">
      <c r="C298" t="s">
        <v>1860</v>
      </c>
      <c r="D298" s="4">
        <v>108703</v>
      </c>
      <c r="H298" s="4">
        <v>108703</v>
      </c>
      <c r="I298" s="4">
        <v>217406</v>
      </c>
      <c r="J298" s="4">
        <v>108703</v>
      </c>
    </row>
    <row r="299" spans="2:10" x14ac:dyDescent="0.35">
      <c r="C299" t="s">
        <v>1861</v>
      </c>
      <c r="D299" s="4">
        <v>81613</v>
      </c>
      <c r="I299" s="4">
        <v>81613</v>
      </c>
      <c r="J299" s="4">
        <v>81613</v>
      </c>
    </row>
    <row r="300" spans="2:10" x14ac:dyDescent="0.35">
      <c r="C300" t="s">
        <v>1862</v>
      </c>
      <c r="D300" s="4">
        <v>341857</v>
      </c>
      <c r="I300" s="4">
        <v>341857</v>
      </c>
      <c r="J300" s="4">
        <v>341857</v>
      </c>
    </row>
    <row r="301" spans="2:10" x14ac:dyDescent="0.35">
      <c r="C301" t="s">
        <v>1863</v>
      </c>
      <c r="D301" s="4">
        <v>7780</v>
      </c>
      <c r="I301" s="4">
        <v>7780</v>
      </c>
      <c r="J301" s="4">
        <v>7780</v>
      </c>
    </row>
    <row r="302" spans="2:10" x14ac:dyDescent="0.35">
      <c r="B302" t="s">
        <v>54</v>
      </c>
      <c r="D302" s="4">
        <v>1183601</v>
      </c>
      <c r="E302" s="4">
        <v>265767</v>
      </c>
      <c r="F302" s="4">
        <v>116442</v>
      </c>
      <c r="G302" s="4">
        <v>26920</v>
      </c>
      <c r="H302" s="4">
        <v>497484</v>
      </c>
      <c r="I302" s="4">
        <v>2090214</v>
      </c>
      <c r="J302" s="4">
        <v>1449368</v>
      </c>
    </row>
    <row r="303" spans="2:10" x14ac:dyDescent="0.35">
      <c r="B303" t="s">
        <v>1845</v>
      </c>
      <c r="C303" t="s">
        <v>1865</v>
      </c>
      <c r="F303" s="4">
        <v>43921</v>
      </c>
      <c r="I303" s="4">
        <v>43921</v>
      </c>
      <c r="J303">
        <v>0</v>
      </c>
    </row>
    <row r="304" spans="2:10" x14ac:dyDescent="0.35">
      <c r="C304" t="s">
        <v>1866</v>
      </c>
      <c r="I304" s="4">
        <v>0</v>
      </c>
      <c r="J304">
        <v>0</v>
      </c>
    </row>
    <row r="305" spans="2:10" x14ac:dyDescent="0.35">
      <c r="C305" t="s">
        <v>1867</v>
      </c>
      <c r="D305" s="4">
        <v>1138000</v>
      </c>
      <c r="E305" s="4">
        <v>9000</v>
      </c>
      <c r="G305" s="4">
        <v>100000</v>
      </c>
      <c r="H305" s="4">
        <v>870645</v>
      </c>
      <c r="I305" s="4">
        <v>2117645</v>
      </c>
      <c r="J305" s="4">
        <v>1147000</v>
      </c>
    </row>
    <row r="306" spans="2:10" x14ac:dyDescent="0.35">
      <c r="C306" t="s">
        <v>1868</v>
      </c>
      <c r="D306" s="4">
        <v>191</v>
      </c>
      <c r="E306" s="4">
        <v>10519</v>
      </c>
      <c r="H306" s="4">
        <v>1386105</v>
      </c>
      <c r="I306" s="4">
        <v>1396815</v>
      </c>
      <c r="J306" s="4">
        <v>10710</v>
      </c>
    </row>
    <row r="307" spans="2:10" x14ac:dyDescent="0.35">
      <c r="C307" t="s">
        <v>1894</v>
      </c>
      <c r="D307" s="4">
        <v>4963</v>
      </c>
      <c r="I307" s="4">
        <v>4963</v>
      </c>
      <c r="J307" s="4">
        <v>4963</v>
      </c>
    </row>
    <row r="308" spans="2:10" x14ac:dyDescent="0.35">
      <c r="C308" t="s">
        <v>1869</v>
      </c>
      <c r="H308" s="4">
        <v>576000</v>
      </c>
      <c r="I308" s="4">
        <v>576000</v>
      </c>
      <c r="J308">
        <v>0</v>
      </c>
    </row>
    <row r="309" spans="2:10" x14ac:dyDescent="0.35">
      <c r="C309" t="s">
        <v>1870</v>
      </c>
      <c r="E309" s="4">
        <v>4877</v>
      </c>
      <c r="F309" s="4">
        <v>1180452</v>
      </c>
      <c r="G309" s="4">
        <v>0</v>
      </c>
      <c r="I309" s="4">
        <v>1185329</v>
      </c>
      <c r="J309">
        <v>4877</v>
      </c>
    </row>
    <row r="310" spans="2:10" x14ac:dyDescent="0.35">
      <c r="C310" t="s">
        <v>1871</v>
      </c>
      <c r="D310" s="4">
        <v>10851</v>
      </c>
      <c r="E310" s="4">
        <v>4330000</v>
      </c>
      <c r="F310" s="4">
        <v>40931</v>
      </c>
      <c r="H310" s="4">
        <v>115612</v>
      </c>
      <c r="I310" s="4">
        <v>4497394</v>
      </c>
      <c r="J310" s="4">
        <v>4340851</v>
      </c>
    </row>
    <row r="311" spans="2:10" x14ac:dyDescent="0.35">
      <c r="C311" t="s">
        <v>1872</v>
      </c>
      <c r="D311" s="4">
        <v>98000</v>
      </c>
      <c r="I311" s="4">
        <v>98000</v>
      </c>
      <c r="J311" s="4">
        <v>98000</v>
      </c>
    </row>
    <row r="312" spans="2:10" x14ac:dyDescent="0.35">
      <c r="C312" t="s">
        <v>1873</v>
      </c>
      <c r="E312" s="4">
        <v>0</v>
      </c>
      <c r="I312" s="4">
        <v>0</v>
      </c>
      <c r="J312">
        <v>0</v>
      </c>
    </row>
    <row r="313" spans="2:10" x14ac:dyDescent="0.35">
      <c r="C313" t="s">
        <v>1875</v>
      </c>
      <c r="H313" s="4">
        <v>11624</v>
      </c>
      <c r="I313" s="4">
        <v>11624</v>
      </c>
      <c r="J313">
        <v>0</v>
      </c>
    </row>
    <row r="314" spans="2:10" x14ac:dyDescent="0.35">
      <c r="C314" t="s">
        <v>1876</v>
      </c>
      <c r="D314" s="4">
        <v>25136</v>
      </c>
      <c r="H314" s="4">
        <v>168000</v>
      </c>
      <c r="I314" s="4">
        <v>193136</v>
      </c>
      <c r="J314" s="4">
        <v>25136</v>
      </c>
    </row>
    <row r="315" spans="2:10" x14ac:dyDescent="0.35">
      <c r="C315" t="s">
        <v>1877</v>
      </c>
      <c r="D315" s="4">
        <v>23123</v>
      </c>
      <c r="I315" s="4">
        <v>23123</v>
      </c>
      <c r="J315" s="4">
        <v>23123</v>
      </c>
    </row>
    <row r="316" spans="2:10" x14ac:dyDescent="0.35">
      <c r="B316" t="s">
        <v>55</v>
      </c>
      <c r="D316" s="4">
        <v>1300264</v>
      </c>
      <c r="E316" s="4">
        <v>4354396</v>
      </c>
      <c r="F316" s="4">
        <v>1265304</v>
      </c>
      <c r="G316" s="4">
        <v>100000</v>
      </c>
      <c r="H316" s="4">
        <v>3127986</v>
      </c>
      <c r="I316" s="4">
        <v>10147951</v>
      </c>
      <c r="J316" s="4">
        <v>5654660</v>
      </c>
    </row>
    <row r="317" spans="2:10" x14ac:dyDescent="0.35">
      <c r="B317" t="s">
        <v>1878</v>
      </c>
      <c r="C317" t="s">
        <v>1879</v>
      </c>
      <c r="D317" s="4">
        <v>273281</v>
      </c>
      <c r="I317" s="4">
        <v>273281</v>
      </c>
      <c r="J317" s="4">
        <v>273281</v>
      </c>
    </row>
    <row r="318" spans="2:10" x14ac:dyDescent="0.35">
      <c r="C318" t="s">
        <v>1880</v>
      </c>
      <c r="D318" s="4">
        <v>485145</v>
      </c>
      <c r="I318" s="4">
        <v>485145</v>
      </c>
      <c r="J318" s="4">
        <v>485145</v>
      </c>
    </row>
    <row r="319" spans="2:10" x14ac:dyDescent="0.35">
      <c r="C319" t="s">
        <v>1881</v>
      </c>
      <c r="D319" s="4">
        <v>61558</v>
      </c>
      <c r="I319" s="4">
        <v>61558</v>
      </c>
      <c r="J319" s="4">
        <v>61558</v>
      </c>
    </row>
    <row r="320" spans="2:10" x14ac:dyDescent="0.35">
      <c r="C320" t="s">
        <v>1882</v>
      </c>
      <c r="D320" s="4">
        <v>196682</v>
      </c>
      <c r="I320" s="4">
        <v>196682</v>
      </c>
      <c r="J320" s="4">
        <v>196682</v>
      </c>
    </row>
    <row r="321" spans="1:10" x14ac:dyDescent="0.35">
      <c r="C321" t="s">
        <v>1883</v>
      </c>
      <c r="D321" s="4">
        <v>14646</v>
      </c>
      <c r="I321" s="4">
        <v>14646</v>
      </c>
      <c r="J321" s="4">
        <v>14646</v>
      </c>
    </row>
    <row r="322" spans="1:10" x14ac:dyDescent="0.35">
      <c r="C322" t="s">
        <v>1884</v>
      </c>
      <c r="D322" s="4">
        <v>87481</v>
      </c>
      <c r="I322" s="4">
        <v>87481</v>
      </c>
      <c r="J322" s="4">
        <v>87481</v>
      </c>
    </row>
    <row r="323" spans="1:10" x14ac:dyDescent="0.35">
      <c r="B323" t="s">
        <v>56</v>
      </c>
      <c r="D323" s="4">
        <v>1118794</v>
      </c>
      <c r="I323" s="4">
        <v>1118794</v>
      </c>
      <c r="J323" s="4">
        <v>1118794</v>
      </c>
    </row>
    <row r="324" spans="1:10" x14ac:dyDescent="0.35">
      <c r="B324" t="s">
        <v>1885</v>
      </c>
      <c r="C324" t="s">
        <v>1886</v>
      </c>
      <c r="D324" s="4">
        <v>122543</v>
      </c>
      <c r="I324" s="4">
        <v>122543</v>
      </c>
      <c r="J324" s="4">
        <v>122543</v>
      </c>
    </row>
    <row r="325" spans="1:10" x14ac:dyDescent="0.35">
      <c r="B325" t="s">
        <v>57</v>
      </c>
      <c r="D325" s="4">
        <v>122543</v>
      </c>
      <c r="I325" s="4">
        <v>122543</v>
      </c>
      <c r="J325" s="4">
        <v>122543</v>
      </c>
    </row>
    <row r="326" spans="1:10" x14ac:dyDescent="0.35">
      <c r="B326" t="s">
        <v>1887</v>
      </c>
      <c r="C326" t="s">
        <v>1888</v>
      </c>
      <c r="H326" s="4">
        <v>96000</v>
      </c>
      <c r="I326" s="4">
        <v>96000</v>
      </c>
      <c r="J326">
        <v>0</v>
      </c>
    </row>
    <row r="327" spans="1:10" x14ac:dyDescent="0.35">
      <c r="C327" t="s">
        <v>1889</v>
      </c>
      <c r="F327" s="4">
        <v>105000</v>
      </c>
      <c r="I327" s="4">
        <v>105000</v>
      </c>
      <c r="J327">
        <v>0</v>
      </c>
    </row>
    <row r="328" spans="1:10" x14ac:dyDescent="0.35">
      <c r="C328" t="s">
        <v>1890</v>
      </c>
      <c r="F328" s="4">
        <v>75000</v>
      </c>
      <c r="I328" s="4">
        <v>75000</v>
      </c>
      <c r="J328">
        <v>0</v>
      </c>
    </row>
    <row r="329" spans="1:10" x14ac:dyDescent="0.35">
      <c r="B329" t="s">
        <v>58</v>
      </c>
      <c r="F329" s="4">
        <v>180000</v>
      </c>
      <c r="H329" s="4">
        <v>96000</v>
      </c>
      <c r="I329" s="4">
        <v>276000</v>
      </c>
      <c r="J329">
        <v>0</v>
      </c>
    </row>
    <row r="330" spans="1:10" x14ac:dyDescent="0.35">
      <c r="A330" t="s">
        <v>1535</v>
      </c>
      <c r="B330" t="s">
        <v>59</v>
      </c>
      <c r="D330" s="4">
        <v>37414870</v>
      </c>
      <c r="E330" s="4">
        <v>6452860</v>
      </c>
      <c r="F330" s="4">
        <v>1561746</v>
      </c>
      <c r="G330" s="4">
        <v>126920</v>
      </c>
      <c r="H330" s="4">
        <v>5848320</v>
      </c>
      <c r="I330" s="4">
        <v>51404716</v>
      </c>
      <c r="J330" s="4">
        <v>43867730</v>
      </c>
    </row>
    <row r="331" spans="1:10" x14ac:dyDescent="0.35">
      <c r="A331" t="s">
        <v>115</v>
      </c>
      <c r="B331" t="s">
        <v>1842</v>
      </c>
      <c r="C331" t="s">
        <v>1843</v>
      </c>
      <c r="D331" s="4">
        <v>3685789</v>
      </c>
      <c r="F331" s="4">
        <v>2101400</v>
      </c>
      <c r="I331" s="4">
        <v>5787189</v>
      </c>
      <c r="J331" s="4">
        <v>3685789</v>
      </c>
    </row>
    <row r="332" spans="1:10" x14ac:dyDescent="0.35">
      <c r="C332" t="s">
        <v>1844</v>
      </c>
      <c r="D332" s="4">
        <v>431235</v>
      </c>
      <c r="F332" s="4">
        <v>70501</v>
      </c>
      <c r="H332" s="4">
        <v>64350</v>
      </c>
      <c r="I332" s="4">
        <v>566087</v>
      </c>
      <c r="J332" s="4">
        <v>431235</v>
      </c>
    </row>
    <row r="333" spans="1:10" x14ac:dyDescent="0.35">
      <c r="C333" t="s">
        <v>1845</v>
      </c>
      <c r="D333" s="4">
        <v>332597</v>
      </c>
      <c r="I333" s="4">
        <v>332597</v>
      </c>
      <c r="J333" s="4">
        <v>332597</v>
      </c>
    </row>
    <row r="334" spans="1:10" x14ac:dyDescent="0.35">
      <c r="B334" t="s">
        <v>51</v>
      </c>
      <c r="D334" s="4">
        <v>4449621</v>
      </c>
      <c r="F334" s="4">
        <v>2171901</v>
      </c>
      <c r="H334" s="4">
        <v>64350</v>
      </c>
      <c r="I334" s="4">
        <v>6685872</v>
      </c>
      <c r="J334" s="4">
        <v>4449621</v>
      </c>
    </row>
    <row r="335" spans="1:10" x14ac:dyDescent="0.35">
      <c r="B335" t="s">
        <v>1843</v>
      </c>
      <c r="C335" t="s">
        <v>1846</v>
      </c>
      <c r="D335" s="4">
        <v>2967652</v>
      </c>
      <c r="E335" s="4">
        <v>910740</v>
      </c>
      <c r="I335" s="4">
        <v>3878392</v>
      </c>
      <c r="J335" s="4">
        <v>3878392</v>
      </c>
    </row>
    <row r="336" spans="1:10" x14ac:dyDescent="0.35">
      <c r="C336" t="s">
        <v>1847</v>
      </c>
      <c r="D336" s="4">
        <v>1276643</v>
      </c>
      <c r="F336" s="4">
        <v>427568</v>
      </c>
      <c r="G336" s="4">
        <v>47277</v>
      </c>
      <c r="I336" s="4">
        <v>1751488</v>
      </c>
      <c r="J336" s="4">
        <v>1276643</v>
      </c>
    </row>
    <row r="337" spans="2:10" x14ac:dyDescent="0.35">
      <c r="C337" t="s">
        <v>1848</v>
      </c>
      <c r="D337" s="4">
        <v>7263</v>
      </c>
      <c r="I337" s="4">
        <v>7263</v>
      </c>
      <c r="J337" s="4">
        <v>7263</v>
      </c>
    </row>
    <row r="338" spans="2:10" x14ac:dyDescent="0.35">
      <c r="B338" t="s">
        <v>52</v>
      </c>
      <c r="D338" s="4">
        <v>4251558</v>
      </c>
      <c r="E338" s="4">
        <v>910740</v>
      </c>
      <c r="F338" s="4">
        <v>427568</v>
      </c>
      <c r="G338" s="4">
        <v>47277</v>
      </c>
      <c r="I338" s="4">
        <v>5637143</v>
      </c>
      <c r="J338" s="4">
        <v>5162298</v>
      </c>
    </row>
    <row r="339" spans="2:10" x14ac:dyDescent="0.35">
      <c r="B339" t="s">
        <v>1849</v>
      </c>
      <c r="C339" t="s">
        <v>1850</v>
      </c>
      <c r="D339" s="4">
        <v>800000</v>
      </c>
      <c r="I339" s="4">
        <v>800000</v>
      </c>
      <c r="J339" s="4">
        <v>800000</v>
      </c>
    </row>
    <row r="340" spans="2:10" x14ac:dyDescent="0.35">
      <c r="B340" t="s">
        <v>53</v>
      </c>
      <c r="D340" s="4">
        <v>800000</v>
      </c>
      <c r="I340" s="4">
        <v>800000</v>
      </c>
      <c r="J340" s="4">
        <v>800000</v>
      </c>
    </row>
    <row r="341" spans="2:10" x14ac:dyDescent="0.35">
      <c r="B341" t="s">
        <v>1844</v>
      </c>
      <c r="C341" t="s">
        <v>1851</v>
      </c>
      <c r="D341" s="4">
        <v>66922</v>
      </c>
      <c r="I341" s="4">
        <v>66922</v>
      </c>
      <c r="J341" s="4">
        <v>66922</v>
      </c>
    </row>
    <row r="342" spans="2:10" x14ac:dyDescent="0.35">
      <c r="C342" t="s">
        <v>1852</v>
      </c>
      <c r="E342" s="4">
        <v>6815</v>
      </c>
      <c r="I342" s="4">
        <v>6815</v>
      </c>
      <c r="J342">
        <v>6815</v>
      </c>
    </row>
    <row r="343" spans="2:10" x14ac:dyDescent="0.35">
      <c r="C343" t="s">
        <v>1853</v>
      </c>
      <c r="D343" s="4">
        <v>5461</v>
      </c>
      <c r="I343" s="4">
        <v>5461</v>
      </c>
      <c r="J343" s="4">
        <v>5461</v>
      </c>
    </row>
    <row r="344" spans="2:10" x14ac:dyDescent="0.35">
      <c r="C344" t="s">
        <v>1893</v>
      </c>
      <c r="H344" s="4">
        <v>3584</v>
      </c>
      <c r="I344" s="4">
        <v>3584</v>
      </c>
      <c r="J344">
        <v>0</v>
      </c>
    </row>
    <row r="345" spans="2:10" x14ac:dyDescent="0.35">
      <c r="C345" t="s">
        <v>1854</v>
      </c>
      <c r="D345" s="4">
        <v>2727</v>
      </c>
      <c r="E345" s="4">
        <v>161397</v>
      </c>
      <c r="I345" s="4">
        <v>164125</v>
      </c>
      <c r="J345" s="4">
        <v>164124</v>
      </c>
    </row>
    <row r="346" spans="2:10" x14ac:dyDescent="0.35">
      <c r="C346" t="s">
        <v>1855</v>
      </c>
      <c r="D346" s="4">
        <v>0</v>
      </c>
      <c r="E346" s="4">
        <v>10354</v>
      </c>
      <c r="H346" s="4">
        <v>108549</v>
      </c>
      <c r="I346" s="4">
        <v>118903</v>
      </c>
      <c r="J346" s="4">
        <v>10354</v>
      </c>
    </row>
    <row r="347" spans="2:10" x14ac:dyDescent="0.35">
      <c r="B347" t="s">
        <v>1844</v>
      </c>
      <c r="C347" t="s">
        <v>1856</v>
      </c>
      <c r="I347" s="4">
        <v>0</v>
      </c>
      <c r="J347">
        <v>0</v>
      </c>
    </row>
    <row r="348" spans="2:10" x14ac:dyDescent="0.35">
      <c r="C348" t="s">
        <v>1857</v>
      </c>
      <c r="D348" s="4">
        <v>3395</v>
      </c>
      <c r="I348" s="4">
        <v>3395</v>
      </c>
      <c r="J348" s="4">
        <v>3395</v>
      </c>
    </row>
    <row r="349" spans="2:10" x14ac:dyDescent="0.35">
      <c r="C349" t="s">
        <v>1858</v>
      </c>
      <c r="H349" s="4">
        <v>15586</v>
      </c>
      <c r="I349" s="4">
        <v>15586</v>
      </c>
      <c r="J349">
        <v>0</v>
      </c>
    </row>
    <row r="350" spans="2:10" x14ac:dyDescent="0.35">
      <c r="C350" t="s">
        <v>1859</v>
      </c>
      <c r="D350" s="4">
        <v>450000</v>
      </c>
      <c r="H350" s="4">
        <v>125000</v>
      </c>
      <c r="I350" s="4">
        <v>575000</v>
      </c>
      <c r="J350" s="4">
        <v>450000</v>
      </c>
    </row>
    <row r="351" spans="2:10" x14ac:dyDescent="0.35">
      <c r="C351" t="s">
        <v>1860</v>
      </c>
      <c r="D351" s="4">
        <v>326109</v>
      </c>
      <c r="H351" s="4">
        <v>108703</v>
      </c>
      <c r="I351" s="4">
        <v>434812</v>
      </c>
      <c r="J351" s="4">
        <v>326109</v>
      </c>
    </row>
    <row r="352" spans="2:10" x14ac:dyDescent="0.35">
      <c r="C352" t="s">
        <v>1861</v>
      </c>
      <c r="D352" s="4">
        <v>22852</v>
      </c>
      <c r="I352" s="4">
        <v>22852</v>
      </c>
      <c r="J352" s="4">
        <v>22852</v>
      </c>
    </row>
    <row r="353" spans="2:10" x14ac:dyDescent="0.35">
      <c r="B353" t="s">
        <v>54</v>
      </c>
      <c r="D353" s="4">
        <v>877466</v>
      </c>
      <c r="E353" s="4">
        <v>178566</v>
      </c>
      <c r="H353" s="4">
        <v>361422</v>
      </c>
      <c r="I353" s="4">
        <v>1417454</v>
      </c>
      <c r="J353" s="4">
        <v>1056032</v>
      </c>
    </row>
    <row r="354" spans="2:10" x14ac:dyDescent="0.35">
      <c r="B354" t="s">
        <v>1845</v>
      </c>
      <c r="C354" t="s">
        <v>1866</v>
      </c>
      <c r="I354" s="4">
        <v>0</v>
      </c>
      <c r="J354">
        <v>0</v>
      </c>
    </row>
    <row r="355" spans="2:10" x14ac:dyDescent="0.35">
      <c r="C355" t="s">
        <v>1867</v>
      </c>
      <c r="D355" s="4">
        <v>3210</v>
      </c>
      <c r="F355" s="4">
        <v>9000</v>
      </c>
      <c r="H355" s="4">
        <v>340491</v>
      </c>
      <c r="I355" s="4">
        <v>352700</v>
      </c>
      <c r="J355" s="4">
        <v>3210</v>
      </c>
    </row>
    <row r="356" spans="2:10" x14ac:dyDescent="0.35">
      <c r="C356" t="s">
        <v>1868</v>
      </c>
      <c r="D356" s="4">
        <v>102952</v>
      </c>
      <c r="H356" s="4">
        <v>402185</v>
      </c>
      <c r="I356" s="4">
        <v>505137</v>
      </c>
      <c r="J356" s="4">
        <v>102952</v>
      </c>
    </row>
    <row r="357" spans="2:10" x14ac:dyDescent="0.35">
      <c r="C357" t="s">
        <v>1869</v>
      </c>
      <c r="H357" s="4">
        <v>96000</v>
      </c>
      <c r="I357" s="4">
        <v>96000</v>
      </c>
      <c r="J357">
        <v>0</v>
      </c>
    </row>
    <row r="358" spans="2:10" x14ac:dyDescent="0.35">
      <c r="C358" t="s">
        <v>1870</v>
      </c>
      <c r="G358" s="4">
        <v>442670</v>
      </c>
      <c r="I358" s="4">
        <v>442670</v>
      </c>
      <c r="J358">
        <v>0</v>
      </c>
    </row>
    <row r="359" spans="2:10" x14ac:dyDescent="0.35">
      <c r="C359" t="s">
        <v>1871</v>
      </c>
      <c r="D359" s="4">
        <v>2270144</v>
      </c>
      <c r="E359" s="4">
        <v>6018</v>
      </c>
      <c r="I359" s="4">
        <v>2276162</v>
      </c>
      <c r="J359" s="4">
        <v>2276162</v>
      </c>
    </row>
    <row r="360" spans="2:10" x14ac:dyDescent="0.35">
      <c r="C360" t="s">
        <v>1872</v>
      </c>
      <c r="D360" s="4">
        <v>49000</v>
      </c>
      <c r="I360" s="4">
        <v>49000</v>
      </c>
      <c r="J360" s="4">
        <v>49000</v>
      </c>
    </row>
    <row r="361" spans="2:10" x14ac:dyDescent="0.35">
      <c r="C361" t="s">
        <v>1875</v>
      </c>
      <c r="H361" s="4">
        <v>2325</v>
      </c>
      <c r="I361" s="4">
        <v>2325</v>
      </c>
      <c r="J361">
        <v>0</v>
      </c>
    </row>
    <row r="362" spans="2:10" x14ac:dyDescent="0.35">
      <c r="B362" t="s">
        <v>55</v>
      </c>
      <c r="D362" s="4">
        <v>2425305</v>
      </c>
      <c r="E362" s="4">
        <v>6018</v>
      </c>
      <c r="F362" s="4">
        <v>9000</v>
      </c>
      <c r="G362" s="4">
        <v>442670</v>
      </c>
      <c r="H362" s="4">
        <v>841001</v>
      </c>
      <c r="I362" s="4">
        <v>3723994</v>
      </c>
      <c r="J362" s="4">
        <v>2431323</v>
      </c>
    </row>
    <row r="363" spans="2:10" x14ac:dyDescent="0.35">
      <c r="B363" t="s">
        <v>1878</v>
      </c>
      <c r="C363" t="s">
        <v>1879</v>
      </c>
      <c r="D363" s="4">
        <v>108052</v>
      </c>
      <c r="I363" s="4">
        <v>108052</v>
      </c>
      <c r="J363" s="4">
        <v>108052</v>
      </c>
    </row>
    <row r="364" spans="2:10" x14ac:dyDescent="0.35">
      <c r="C364" t="s">
        <v>1897</v>
      </c>
      <c r="D364" s="4">
        <v>202</v>
      </c>
      <c r="I364" s="4">
        <v>202</v>
      </c>
      <c r="J364" s="4">
        <v>202</v>
      </c>
    </row>
    <row r="365" spans="2:10" x14ac:dyDescent="0.35">
      <c r="C365" t="s">
        <v>1880</v>
      </c>
      <c r="D365" s="4">
        <v>112553</v>
      </c>
      <c r="I365" s="4">
        <v>112553</v>
      </c>
      <c r="J365" s="4">
        <v>112553</v>
      </c>
    </row>
    <row r="366" spans="2:10" x14ac:dyDescent="0.35">
      <c r="C366" t="s">
        <v>1881</v>
      </c>
      <c r="D366" s="4">
        <v>214472</v>
      </c>
      <c r="I366" s="4">
        <v>214472</v>
      </c>
      <c r="J366" s="4">
        <v>214472</v>
      </c>
    </row>
    <row r="367" spans="2:10" x14ac:dyDescent="0.35">
      <c r="C367" t="s">
        <v>1882</v>
      </c>
      <c r="E367" s="4">
        <v>35212</v>
      </c>
      <c r="I367" s="4">
        <v>35212</v>
      </c>
      <c r="J367">
        <v>35212</v>
      </c>
    </row>
    <row r="368" spans="2:10" x14ac:dyDescent="0.35">
      <c r="B368" t="s">
        <v>56</v>
      </c>
      <c r="D368" s="4">
        <v>435279</v>
      </c>
      <c r="E368" s="4">
        <v>35212</v>
      </c>
      <c r="I368" s="4">
        <v>470491</v>
      </c>
      <c r="J368" s="4">
        <v>470491</v>
      </c>
    </row>
    <row r="369" spans="1:10" x14ac:dyDescent="0.35">
      <c r="B369" t="s">
        <v>1885</v>
      </c>
      <c r="C369" t="s">
        <v>1886</v>
      </c>
      <c r="D369" s="4">
        <v>23566</v>
      </c>
      <c r="I369" s="4">
        <v>23566</v>
      </c>
      <c r="J369" s="4">
        <v>23566</v>
      </c>
    </row>
    <row r="370" spans="1:10" x14ac:dyDescent="0.35">
      <c r="B370" t="s">
        <v>57</v>
      </c>
      <c r="D370" s="4">
        <v>23566</v>
      </c>
      <c r="I370" s="4">
        <v>23566</v>
      </c>
      <c r="J370" s="4">
        <v>23566</v>
      </c>
    </row>
    <row r="371" spans="1:10" x14ac:dyDescent="0.35">
      <c r="B371" t="s">
        <v>1887</v>
      </c>
      <c r="C371" t="s">
        <v>1898</v>
      </c>
      <c r="D371" s="4">
        <v>7602</v>
      </c>
      <c r="I371" s="4">
        <v>7602</v>
      </c>
      <c r="J371" s="4">
        <v>7602</v>
      </c>
    </row>
    <row r="372" spans="1:10" x14ac:dyDescent="0.35">
      <c r="C372" t="s">
        <v>1888</v>
      </c>
      <c r="H372" s="4">
        <v>86400</v>
      </c>
      <c r="I372" s="4">
        <v>86400</v>
      </c>
      <c r="J372">
        <v>0</v>
      </c>
    </row>
    <row r="373" spans="1:10" x14ac:dyDescent="0.35">
      <c r="C373" t="s">
        <v>1889</v>
      </c>
      <c r="G373" s="4">
        <v>42000</v>
      </c>
      <c r="I373" s="4">
        <v>42000</v>
      </c>
      <c r="J373">
        <v>0</v>
      </c>
    </row>
    <row r="374" spans="1:10" x14ac:dyDescent="0.35">
      <c r="C374" t="s">
        <v>1890</v>
      </c>
      <c r="G374" s="4">
        <v>30000</v>
      </c>
      <c r="I374" s="4">
        <v>30000</v>
      </c>
      <c r="J374">
        <v>0</v>
      </c>
    </row>
    <row r="375" spans="1:10" x14ac:dyDescent="0.35">
      <c r="B375" t="s">
        <v>58</v>
      </c>
      <c r="D375" s="4">
        <v>7602</v>
      </c>
      <c r="G375" s="4">
        <v>72000</v>
      </c>
      <c r="H375" s="4">
        <v>86400</v>
      </c>
      <c r="I375" s="4">
        <v>166002</v>
      </c>
      <c r="J375" s="4">
        <v>7602</v>
      </c>
    </row>
    <row r="376" spans="1:10" x14ac:dyDescent="0.35">
      <c r="A376" t="s">
        <v>1536</v>
      </c>
      <c r="B376" t="s">
        <v>59</v>
      </c>
      <c r="D376" s="4">
        <v>13270397</v>
      </c>
      <c r="E376" s="4">
        <v>1130537</v>
      </c>
      <c r="F376" s="4">
        <v>2608469</v>
      </c>
      <c r="G376" s="4">
        <v>561947</v>
      </c>
      <c r="H376" s="4">
        <v>1353172</v>
      </c>
      <c r="I376" s="4">
        <v>18924521</v>
      </c>
      <c r="J376" s="4">
        <v>14400934</v>
      </c>
    </row>
    <row r="377" spans="1:10" x14ac:dyDescent="0.35">
      <c r="A377" t="s">
        <v>122</v>
      </c>
      <c r="B377" t="s">
        <v>1842</v>
      </c>
      <c r="C377" t="s">
        <v>1843</v>
      </c>
      <c r="D377" s="4">
        <v>1756498</v>
      </c>
      <c r="E377" s="4">
        <v>10804388</v>
      </c>
      <c r="F377" s="4">
        <v>6995800</v>
      </c>
      <c r="I377" s="4">
        <v>19556686</v>
      </c>
      <c r="J377" s="4">
        <v>12560886</v>
      </c>
    </row>
    <row r="378" spans="1:10" x14ac:dyDescent="0.35">
      <c r="C378" t="s">
        <v>1844</v>
      </c>
      <c r="D378" s="4">
        <v>1020238</v>
      </c>
      <c r="E378" s="4">
        <v>512972</v>
      </c>
      <c r="F378" s="4">
        <v>931259</v>
      </c>
      <c r="G378" s="4">
        <v>15552</v>
      </c>
      <c r="H378" s="4">
        <v>153000</v>
      </c>
      <c r="I378" s="4">
        <v>2633021</v>
      </c>
      <c r="J378" s="4">
        <v>1533210</v>
      </c>
    </row>
    <row r="379" spans="1:10" x14ac:dyDescent="0.35">
      <c r="C379" t="s">
        <v>1845</v>
      </c>
      <c r="D379" s="4">
        <v>1277579</v>
      </c>
      <c r="I379" s="4">
        <v>1277579</v>
      </c>
      <c r="J379" s="4">
        <v>1277579</v>
      </c>
    </row>
    <row r="380" spans="1:10" x14ac:dyDescent="0.35">
      <c r="B380" t="s">
        <v>51</v>
      </c>
      <c r="D380" s="4">
        <v>4054315</v>
      </c>
      <c r="E380" s="4">
        <v>11317360</v>
      </c>
      <c r="F380" s="4">
        <v>7927059</v>
      </c>
      <c r="G380" s="4">
        <v>15552</v>
      </c>
      <c r="H380" s="4">
        <v>153000</v>
      </c>
      <c r="I380" s="4">
        <v>23467286</v>
      </c>
      <c r="J380" s="4">
        <v>15371675</v>
      </c>
    </row>
    <row r="381" spans="1:10" x14ac:dyDescent="0.35">
      <c r="B381" t="s">
        <v>1843</v>
      </c>
      <c r="C381" t="s">
        <v>1846</v>
      </c>
      <c r="D381" s="4">
        <v>4351632</v>
      </c>
      <c r="E381" s="4">
        <v>1124348</v>
      </c>
      <c r="F381" s="4">
        <v>657705</v>
      </c>
      <c r="I381" s="4">
        <v>6133685</v>
      </c>
      <c r="J381" s="4">
        <v>5475980</v>
      </c>
    </row>
    <row r="382" spans="1:10" x14ac:dyDescent="0.35">
      <c r="C382" t="s">
        <v>1847</v>
      </c>
      <c r="D382" s="4">
        <v>5534055</v>
      </c>
      <c r="F382" s="4">
        <v>405405</v>
      </c>
      <c r="I382" s="4">
        <v>5939461</v>
      </c>
      <c r="J382" s="4">
        <v>5534055</v>
      </c>
    </row>
    <row r="383" spans="1:10" x14ac:dyDescent="0.35">
      <c r="C383" t="s">
        <v>1848</v>
      </c>
      <c r="D383" s="4">
        <v>10058</v>
      </c>
      <c r="E383" s="4">
        <v>11620</v>
      </c>
      <c r="I383" s="4">
        <v>21678</v>
      </c>
      <c r="J383" s="4">
        <v>21678</v>
      </c>
    </row>
    <row r="384" spans="1:10" x14ac:dyDescent="0.35">
      <c r="B384" t="s">
        <v>52</v>
      </c>
      <c r="D384" s="4">
        <v>9895745</v>
      </c>
      <c r="E384" s="4">
        <v>1135968</v>
      </c>
      <c r="F384" s="4">
        <v>1063110</v>
      </c>
      <c r="I384" s="4">
        <v>12094824</v>
      </c>
      <c r="J384" s="4">
        <v>11031713</v>
      </c>
    </row>
    <row r="385" spans="2:10" x14ac:dyDescent="0.35">
      <c r="B385" t="s">
        <v>1849</v>
      </c>
      <c r="C385" t="s">
        <v>1850</v>
      </c>
      <c r="G385" s="4">
        <v>1600000</v>
      </c>
      <c r="H385" s="4">
        <v>800000</v>
      </c>
      <c r="I385" s="4">
        <v>2400000</v>
      </c>
      <c r="J385">
        <v>0</v>
      </c>
    </row>
    <row r="386" spans="2:10" x14ac:dyDescent="0.35">
      <c r="B386" t="s">
        <v>53</v>
      </c>
      <c r="G386" s="4">
        <v>1600000</v>
      </c>
      <c r="H386" s="4">
        <v>800000</v>
      </c>
      <c r="I386" s="4">
        <v>2400000</v>
      </c>
      <c r="J386">
        <v>0</v>
      </c>
    </row>
    <row r="387" spans="2:10" x14ac:dyDescent="0.35">
      <c r="B387" t="s">
        <v>1844</v>
      </c>
      <c r="C387" t="s">
        <v>1851</v>
      </c>
      <c r="D387" s="4">
        <v>204031</v>
      </c>
      <c r="I387" s="4">
        <v>204031</v>
      </c>
      <c r="J387" s="4">
        <v>204031</v>
      </c>
    </row>
    <row r="388" spans="2:10" x14ac:dyDescent="0.35">
      <c r="C388" t="s">
        <v>1899</v>
      </c>
      <c r="D388" s="4">
        <v>255367</v>
      </c>
      <c r="I388" s="4">
        <v>255367</v>
      </c>
      <c r="J388" s="4">
        <v>255367</v>
      </c>
    </row>
    <row r="389" spans="2:10" x14ac:dyDescent="0.35">
      <c r="C389" t="s">
        <v>1853</v>
      </c>
      <c r="F389" s="4">
        <v>46172</v>
      </c>
      <c r="I389" s="4">
        <v>46172</v>
      </c>
      <c r="J389">
        <v>0</v>
      </c>
    </row>
    <row r="390" spans="2:10" x14ac:dyDescent="0.35">
      <c r="C390" t="s">
        <v>1854</v>
      </c>
      <c r="D390" s="4">
        <v>909</v>
      </c>
      <c r="G390" s="4">
        <v>87424</v>
      </c>
      <c r="I390" s="4">
        <v>88333</v>
      </c>
      <c r="J390" s="4">
        <v>909</v>
      </c>
    </row>
    <row r="391" spans="2:10" x14ac:dyDescent="0.35">
      <c r="C391" t="s">
        <v>1855</v>
      </c>
      <c r="D391" s="4">
        <v>5475</v>
      </c>
      <c r="G391" s="4">
        <v>260674</v>
      </c>
      <c r="I391" s="4">
        <v>266149</v>
      </c>
      <c r="J391" s="4">
        <v>5475</v>
      </c>
    </row>
    <row r="392" spans="2:10" x14ac:dyDescent="0.35">
      <c r="C392" t="s">
        <v>1856</v>
      </c>
      <c r="I392" s="4">
        <v>0</v>
      </c>
      <c r="J392">
        <v>0</v>
      </c>
    </row>
    <row r="393" spans="2:10" x14ac:dyDescent="0.35">
      <c r="C393" t="s">
        <v>1857</v>
      </c>
      <c r="G393" s="4">
        <v>14258</v>
      </c>
      <c r="I393" s="4">
        <v>14258</v>
      </c>
      <c r="J393">
        <v>0</v>
      </c>
    </row>
    <row r="394" spans="2:10" x14ac:dyDescent="0.35">
      <c r="C394" t="s">
        <v>1858</v>
      </c>
      <c r="H394" s="4">
        <v>10390</v>
      </c>
      <c r="I394" s="4">
        <v>10390</v>
      </c>
      <c r="J394">
        <v>0</v>
      </c>
    </row>
    <row r="395" spans="2:10" x14ac:dyDescent="0.35">
      <c r="C395" t="s">
        <v>1859</v>
      </c>
      <c r="D395" s="4">
        <v>207486</v>
      </c>
      <c r="H395" s="4">
        <v>175003</v>
      </c>
      <c r="I395" s="4">
        <v>382489</v>
      </c>
      <c r="J395" s="4">
        <v>207486</v>
      </c>
    </row>
    <row r="396" spans="2:10" x14ac:dyDescent="0.35">
      <c r="C396" t="s">
        <v>1860</v>
      </c>
      <c r="D396" s="4">
        <v>108703</v>
      </c>
      <c r="I396" s="4">
        <v>108703</v>
      </c>
      <c r="J396" s="4">
        <v>108703</v>
      </c>
    </row>
    <row r="397" spans="2:10" x14ac:dyDescent="0.35">
      <c r="C397" t="s">
        <v>1861</v>
      </c>
      <c r="D397" s="4">
        <v>129373</v>
      </c>
      <c r="I397" s="4">
        <v>129373</v>
      </c>
      <c r="J397" s="4">
        <v>129373</v>
      </c>
    </row>
    <row r="398" spans="2:10" x14ac:dyDescent="0.35">
      <c r="C398" t="s">
        <v>1862</v>
      </c>
      <c r="D398" s="4">
        <v>85464</v>
      </c>
      <c r="I398" s="4">
        <v>85464</v>
      </c>
      <c r="J398" s="4">
        <v>85464</v>
      </c>
    </row>
    <row r="399" spans="2:10" x14ac:dyDescent="0.35">
      <c r="C399" t="s">
        <v>1863</v>
      </c>
      <c r="G399" s="4">
        <v>7780</v>
      </c>
      <c r="I399" s="4">
        <v>7780</v>
      </c>
      <c r="J399">
        <v>0</v>
      </c>
    </row>
    <row r="400" spans="2:10" x14ac:dyDescent="0.35">
      <c r="B400" t="s">
        <v>54</v>
      </c>
      <c r="D400" s="4">
        <v>996809</v>
      </c>
      <c r="F400" s="4">
        <v>46172</v>
      </c>
      <c r="G400" s="4">
        <v>370136</v>
      </c>
      <c r="H400" s="4">
        <v>185394</v>
      </c>
      <c r="I400" s="4">
        <v>1598510</v>
      </c>
      <c r="J400" s="4">
        <v>996809</v>
      </c>
    </row>
    <row r="401" spans="2:10" x14ac:dyDescent="0.35">
      <c r="B401" t="s">
        <v>1845</v>
      </c>
      <c r="C401" t="s">
        <v>1865</v>
      </c>
      <c r="H401" s="4">
        <v>10716</v>
      </c>
      <c r="I401" s="4">
        <v>10716</v>
      </c>
      <c r="J401">
        <v>0</v>
      </c>
    </row>
    <row r="402" spans="2:10" x14ac:dyDescent="0.35">
      <c r="C402" t="s">
        <v>1866</v>
      </c>
      <c r="I402" s="4">
        <v>0</v>
      </c>
      <c r="J402">
        <v>0</v>
      </c>
    </row>
    <row r="403" spans="2:10" x14ac:dyDescent="0.35">
      <c r="C403" t="s">
        <v>1867</v>
      </c>
      <c r="D403" s="4">
        <v>900000</v>
      </c>
      <c r="F403" s="4">
        <v>9000</v>
      </c>
      <c r="H403" s="4">
        <v>1039192</v>
      </c>
      <c r="I403" s="4">
        <v>1948192</v>
      </c>
      <c r="J403" s="4">
        <v>900000</v>
      </c>
    </row>
    <row r="404" spans="2:10" x14ac:dyDescent="0.35">
      <c r="C404" t="s">
        <v>1868</v>
      </c>
      <c r="D404" s="4">
        <v>10519</v>
      </c>
      <c r="H404" s="4">
        <v>830954</v>
      </c>
      <c r="I404" s="4">
        <v>841472</v>
      </c>
      <c r="J404" s="4">
        <v>10519</v>
      </c>
    </row>
    <row r="405" spans="2:10" x14ac:dyDescent="0.35">
      <c r="C405" t="s">
        <v>1894</v>
      </c>
      <c r="D405" s="4">
        <v>2830</v>
      </c>
      <c r="I405" s="4">
        <v>2830</v>
      </c>
      <c r="J405" s="4">
        <v>2830</v>
      </c>
    </row>
    <row r="406" spans="2:10" x14ac:dyDescent="0.35">
      <c r="C406" t="s">
        <v>1869</v>
      </c>
      <c r="H406" s="4">
        <v>306240</v>
      </c>
      <c r="I406" s="4">
        <v>306240</v>
      </c>
      <c r="J406">
        <v>0</v>
      </c>
    </row>
    <row r="407" spans="2:10" x14ac:dyDescent="0.35">
      <c r="C407" t="s">
        <v>1870</v>
      </c>
      <c r="E407" s="4">
        <v>5764</v>
      </c>
      <c r="G407" s="4">
        <v>2136618</v>
      </c>
      <c r="H407" s="4">
        <v>32000</v>
      </c>
      <c r="I407" s="4">
        <v>2174382</v>
      </c>
      <c r="J407">
        <v>5764</v>
      </c>
    </row>
    <row r="408" spans="2:10" x14ac:dyDescent="0.35">
      <c r="C408" t="s">
        <v>1872</v>
      </c>
      <c r="D408" s="4">
        <v>49000</v>
      </c>
      <c r="I408" s="4">
        <v>49000</v>
      </c>
      <c r="J408" s="4">
        <v>49000</v>
      </c>
    </row>
    <row r="409" spans="2:10" x14ac:dyDescent="0.35">
      <c r="C409" t="s">
        <v>1875</v>
      </c>
      <c r="H409" s="4">
        <v>40685</v>
      </c>
      <c r="I409" s="4">
        <v>40685</v>
      </c>
      <c r="J409">
        <v>0</v>
      </c>
    </row>
    <row r="410" spans="2:10" x14ac:dyDescent="0.35">
      <c r="C410" t="s">
        <v>1876</v>
      </c>
      <c r="D410" s="4">
        <v>39489</v>
      </c>
      <c r="H410" s="4">
        <v>63000</v>
      </c>
      <c r="I410" s="4">
        <v>102489</v>
      </c>
      <c r="J410" s="4">
        <v>39489</v>
      </c>
    </row>
    <row r="411" spans="2:10" x14ac:dyDescent="0.35">
      <c r="B411" t="s">
        <v>55</v>
      </c>
      <c r="D411" s="4">
        <v>1001838</v>
      </c>
      <c r="E411" s="4">
        <v>5764</v>
      </c>
      <c r="F411" s="4">
        <v>9000</v>
      </c>
      <c r="G411" s="4">
        <v>2136618</v>
      </c>
      <c r="H411" s="4">
        <v>2322786</v>
      </c>
      <c r="I411" s="4">
        <v>5476006</v>
      </c>
      <c r="J411" s="4">
        <v>1007602</v>
      </c>
    </row>
    <row r="412" spans="2:10" x14ac:dyDescent="0.35">
      <c r="B412" t="s">
        <v>1878</v>
      </c>
      <c r="C412" t="s">
        <v>1879</v>
      </c>
      <c r="D412" s="4">
        <v>303069</v>
      </c>
      <c r="I412" s="4">
        <v>303069</v>
      </c>
      <c r="J412" s="4">
        <v>303069</v>
      </c>
    </row>
    <row r="413" spans="2:10" x14ac:dyDescent="0.35">
      <c r="C413" t="s">
        <v>1881</v>
      </c>
      <c r="D413" s="4">
        <v>593842</v>
      </c>
      <c r="I413" s="4">
        <v>593842</v>
      </c>
      <c r="J413" s="4">
        <v>593842</v>
      </c>
    </row>
    <row r="414" spans="2:10" x14ac:dyDescent="0.35">
      <c r="C414" t="s">
        <v>1895</v>
      </c>
      <c r="D414" s="4">
        <v>69166</v>
      </c>
      <c r="I414" s="4">
        <v>69166</v>
      </c>
      <c r="J414" s="4">
        <v>69166</v>
      </c>
    </row>
    <row r="415" spans="2:10" x14ac:dyDescent="0.35">
      <c r="C415" t="s">
        <v>1882</v>
      </c>
      <c r="E415" s="4">
        <v>44015</v>
      </c>
      <c r="I415" s="4">
        <v>44015</v>
      </c>
      <c r="J415">
        <v>44015</v>
      </c>
    </row>
    <row r="416" spans="2:10" x14ac:dyDescent="0.35">
      <c r="C416" t="s">
        <v>1900</v>
      </c>
      <c r="D416" s="4">
        <v>49612</v>
      </c>
      <c r="I416" s="4">
        <v>49612</v>
      </c>
      <c r="J416" s="4">
        <v>49612</v>
      </c>
    </row>
    <row r="417" spans="1:10" x14ac:dyDescent="0.35">
      <c r="C417" t="s">
        <v>1892</v>
      </c>
      <c r="D417" s="4">
        <v>502</v>
      </c>
      <c r="I417" s="4">
        <v>502</v>
      </c>
      <c r="J417" s="4">
        <v>502</v>
      </c>
    </row>
    <row r="418" spans="1:10" x14ac:dyDescent="0.35">
      <c r="C418" t="s">
        <v>1884</v>
      </c>
      <c r="D418" s="4">
        <v>19576</v>
      </c>
      <c r="I418" s="4">
        <v>19576</v>
      </c>
      <c r="J418" s="4">
        <v>19576</v>
      </c>
    </row>
    <row r="419" spans="1:10" x14ac:dyDescent="0.35">
      <c r="B419" t="s">
        <v>56</v>
      </c>
      <c r="D419" s="4">
        <v>1035766</v>
      </c>
      <c r="E419" s="4">
        <v>44015</v>
      </c>
      <c r="I419" s="4">
        <v>1079782</v>
      </c>
      <c r="J419" s="4">
        <v>1079781</v>
      </c>
    </row>
    <row r="420" spans="1:10" x14ac:dyDescent="0.35">
      <c r="B420" t="s">
        <v>1885</v>
      </c>
      <c r="C420" t="s">
        <v>1886</v>
      </c>
      <c r="G420" s="4">
        <v>98977</v>
      </c>
      <c r="I420" s="4">
        <v>98977</v>
      </c>
      <c r="J420">
        <v>0</v>
      </c>
    </row>
    <row r="421" spans="1:10" x14ac:dyDescent="0.35">
      <c r="B421" t="s">
        <v>57</v>
      </c>
      <c r="G421" s="4">
        <v>98977</v>
      </c>
      <c r="I421" s="4">
        <v>98977</v>
      </c>
      <c r="J421">
        <v>0</v>
      </c>
    </row>
    <row r="422" spans="1:10" x14ac:dyDescent="0.35">
      <c r="B422" t="s">
        <v>1887</v>
      </c>
      <c r="C422" t="s">
        <v>1888</v>
      </c>
      <c r="H422" s="4">
        <v>115200</v>
      </c>
      <c r="I422" s="4">
        <v>115200</v>
      </c>
      <c r="J422">
        <v>0</v>
      </c>
    </row>
    <row r="423" spans="1:10" x14ac:dyDescent="0.35">
      <c r="C423" t="s">
        <v>1901</v>
      </c>
      <c r="G423" s="4">
        <v>37500</v>
      </c>
      <c r="I423" s="4">
        <v>37500</v>
      </c>
      <c r="J423">
        <v>0</v>
      </c>
    </row>
    <row r="424" spans="1:10" x14ac:dyDescent="0.35">
      <c r="C424" t="s">
        <v>1889</v>
      </c>
      <c r="G424" s="4">
        <v>105000</v>
      </c>
      <c r="I424" s="4">
        <v>105000</v>
      </c>
      <c r="J424">
        <v>0</v>
      </c>
    </row>
    <row r="425" spans="1:10" x14ac:dyDescent="0.35">
      <c r="C425" t="s">
        <v>1890</v>
      </c>
      <c r="G425" s="4">
        <v>52500</v>
      </c>
      <c r="I425" s="4">
        <v>52500</v>
      </c>
      <c r="J425">
        <v>0</v>
      </c>
    </row>
    <row r="426" spans="1:10" x14ac:dyDescent="0.35">
      <c r="C426" t="s">
        <v>1902</v>
      </c>
      <c r="G426" s="4">
        <v>75000</v>
      </c>
      <c r="I426" s="4">
        <v>75000</v>
      </c>
      <c r="J426">
        <v>0</v>
      </c>
    </row>
    <row r="427" spans="1:10" x14ac:dyDescent="0.35">
      <c r="B427" t="s">
        <v>58</v>
      </c>
      <c r="G427" s="4">
        <v>270000</v>
      </c>
      <c r="H427" s="4">
        <v>115200</v>
      </c>
      <c r="I427" s="4">
        <v>385200</v>
      </c>
      <c r="J427">
        <v>0</v>
      </c>
    </row>
    <row r="428" spans="1:10" x14ac:dyDescent="0.35">
      <c r="A428" t="s">
        <v>1537</v>
      </c>
      <c r="B428" t="s">
        <v>59</v>
      </c>
      <c r="D428" s="4">
        <v>16984472</v>
      </c>
      <c r="E428" s="4">
        <v>12503108</v>
      </c>
      <c r="F428" s="4">
        <v>9045341</v>
      </c>
      <c r="G428" s="4">
        <v>4491283</v>
      </c>
      <c r="H428" s="4">
        <v>3576380</v>
      </c>
      <c r="I428" s="4">
        <v>46600585</v>
      </c>
      <c r="J428" s="4">
        <v>29487580</v>
      </c>
    </row>
    <row r="429" spans="1:10" x14ac:dyDescent="0.35">
      <c r="A429" t="s">
        <v>129</v>
      </c>
      <c r="B429" t="s">
        <v>1842</v>
      </c>
      <c r="C429" t="s">
        <v>1843</v>
      </c>
      <c r="D429" s="4">
        <v>9518231</v>
      </c>
      <c r="I429" s="4">
        <v>9518231</v>
      </c>
      <c r="J429" s="4">
        <v>9518231</v>
      </c>
    </row>
    <row r="430" spans="1:10" x14ac:dyDescent="0.35">
      <c r="C430" t="s">
        <v>1844</v>
      </c>
      <c r="D430" s="4">
        <v>756186</v>
      </c>
      <c r="H430" s="4">
        <v>51300</v>
      </c>
      <c r="I430" s="4">
        <v>807486</v>
      </c>
      <c r="J430" s="4">
        <v>756186</v>
      </c>
    </row>
    <row r="431" spans="1:10" x14ac:dyDescent="0.35">
      <c r="C431" t="s">
        <v>1845</v>
      </c>
      <c r="D431" s="4">
        <v>675541</v>
      </c>
      <c r="I431" s="4">
        <v>675541</v>
      </c>
      <c r="J431" s="4">
        <v>675541</v>
      </c>
    </row>
    <row r="432" spans="1:10" x14ac:dyDescent="0.35">
      <c r="B432" t="s">
        <v>51</v>
      </c>
      <c r="D432" s="4">
        <v>10949957</v>
      </c>
      <c r="H432" s="4">
        <v>51300</v>
      </c>
      <c r="I432" s="4">
        <v>11001257</v>
      </c>
      <c r="J432" s="4">
        <v>10949957</v>
      </c>
    </row>
    <row r="433" spans="2:10" x14ac:dyDescent="0.35">
      <c r="B433" t="s">
        <v>1843</v>
      </c>
      <c r="C433" t="s">
        <v>1846</v>
      </c>
      <c r="D433" s="4">
        <v>5443119</v>
      </c>
      <c r="E433" s="4">
        <v>3768</v>
      </c>
      <c r="F433" s="4">
        <v>686735</v>
      </c>
      <c r="I433" s="4">
        <v>6133621</v>
      </c>
      <c r="J433" s="4">
        <v>5446887</v>
      </c>
    </row>
    <row r="434" spans="2:10" x14ac:dyDescent="0.35">
      <c r="C434" t="s">
        <v>1847</v>
      </c>
      <c r="D434" s="4">
        <v>3205092</v>
      </c>
      <c r="I434" s="4">
        <v>3205092</v>
      </c>
      <c r="J434" s="4">
        <v>3205092</v>
      </c>
    </row>
    <row r="435" spans="2:10" x14ac:dyDescent="0.35">
      <c r="C435" t="s">
        <v>1848</v>
      </c>
      <c r="D435" s="4">
        <v>136097</v>
      </c>
      <c r="I435" s="4">
        <v>136097</v>
      </c>
      <c r="J435" s="4">
        <v>136097</v>
      </c>
    </row>
    <row r="436" spans="2:10" x14ac:dyDescent="0.35">
      <c r="B436" t="s">
        <v>52</v>
      </c>
      <c r="D436" s="4">
        <v>8784307</v>
      </c>
      <c r="E436" s="4">
        <v>3768</v>
      </c>
      <c r="F436" s="4">
        <v>686735</v>
      </c>
      <c r="I436" s="4">
        <v>9474810</v>
      </c>
      <c r="J436" s="4">
        <v>8788075</v>
      </c>
    </row>
    <row r="437" spans="2:10" x14ac:dyDescent="0.35">
      <c r="B437" t="s">
        <v>1849</v>
      </c>
      <c r="C437" t="s">
        <v>1850</v>
      </c>
      <c r="D437" s="4">
        <v>1600000</v>
      </c>
      <c r="I437" s="4">
        <v>1600000</v>
      </c>
      <c r="J437" s="4">
        <v>1600000</v>
      </c>
    </row>
    <row r="438" spans="2:10" x14ac:dyDescent="0.35">
      <c r="B438" t="s">
        <v>53</v>
      </c>
      <c r="D438" s="4">
        <v>1600000</v>
      </c>
      <c r="I438" s="4">
        <v>1600000</v>
      </c>
      <c r="J438" s="4">
        <v>1600000</v>
      </c>
    </row>
    <row r="439" spans="2:10" x14ac:dyDescent="0.35">
      <c r="B439" t="s">
        <v>1844</v>
      </c>
      <c r="C439" t="s">
        <v>1851</v>
      </c>
      <c r="D439" s="4">
        <v>176283</v>
      </c>
      <c r="I439" s="4">
        <v>176283</v>
      </c>
      <c r="J439" s="4">
        <v>176283</v>
      </c>
    </row>
    <row r="440" spans="2:10" x14ac:dyDescent="0.35">
      <c r="C440" t="s">
        <v>1899</v>
      </c>
      <c r="G440" s="4">
        <v>240261</v>
      </c>
      <c r="I440" s="4">
        <v>240261</v>
      </c>
      <c r="J440">
        <v>0</v>
      </c>
    </row>
    <row r="441" spans="2:10" x14ac:dyDescent="0.35">
      <c r="C441" t="s">
        <v>1852</v>
      </c>
      <c r="F441" s="4">
        <v>6815</v>
      </c>
      <c r="I441" s="4">
        <v>6815</v>
      </c>
      <c r="J441">
        <v>0</v>
      </c>
    </row>
    <row r="442" spans="2:10" x14ac:dyDescent="0.35">
      <c r="C442" t="s">
        <v>1853</v>
      </c>
      <c r="F442" s="4">
        <v>4617</v>
      </c>
      <c r="I442" s="4">
        <v>4617</v>
      </c>
      <c r="J442">
        <v>0</v>
      </c>
    </row>
    <row r="443" spans="2:10" x14ac:dyDescent="0.35">
      <c r="C443" t="s">
        <v>1893</v>
      </c>
      <c r="F443" s="4">
        <v>2389</v>
      </c>
      <c r="I443" s="4">
        <v>2389</v>
      </c>
      <c r="J443">
        <v>0</v>
      </c>
    </row>
    <row r="444" spans="2:10" x14ac:dyDescent="0.35">
      <c r="C444" t="s">
        <v>1854</v>
      </c>
      <c r="F444" s="4">
        <v>188297</v>
      </c>
      <c r="I444" s="4">
        <v>188297</v>
      </c>
      <c r="J444">
        <v>0</v>
      </c>
    </row>
    <row r="445" spans="2:10" x14ac:dyDescent="0.35">
      <c r="C445" t="s">
        <v>1855</v>
      </c>
      <c r="D445" s="4">
        <v>9533</v>
      </c>
      <c r="F445" s="4">
        <v>211121</v>
      </c>
      <c r="I445" s="4">
        <v>220654</v>
      </c>
      <c r="J445" s="4">
        <v>9533</v>
      </c>
    </row>
    <row r="446" spans="2:10" x14ac:dyDescent="0.35">
      <c r="C446" t="s">
        <v>1856</v>
      </c>
      <c r="H446" s="4">
        <v>16566</v>
      </c>
      <c r="I446" s="4">
        <v>16566</v>
      </c>
      <c r="J446">
        <v>0</v>
      </c>
    </row>
    <row r="447" spans="2:10" x14ac:dyDescent="0.35">
      <c r="C447" t="s">
        <v>1857</v>
      </c>
      <c r="D447" s="4">
        <v>4753</v>
      </c>
      <c r="F447" s="4">
        <v>4074</v>
      </c>
      <c r="I447" s="4">
        <v>8827</v>
      </c>
      <c r="J447" s="4">
        <v>4753</v>
      </c>
    </row>
    <row r="448" spans="2:10" x14ac:dyDescent="0.35">
      <c r="C448" t="s">
        <v>1858</v>
      </c>
      <c r="H448" s="4">
        <v>5195</v>
      </c>
      <c r="I448" s="4">
        <v>5195</v>
      </c>
      <c r="J448">
        <v>0</v>
      </c>
    </row>
    <row r="449" spans="2:10" x14ac:dyDescent="0.35">
      <c r="C449" t="s">
        <v>1859</v>
      </c>
      <c r="E449" s="4">
        <v>210841</v>
      </c>
      <c r="H449" s="4">
        <v>350003</v>
      </c>
      <c r="I449" s="4">
        <v>560845</v>
      </c>
      <c r="J449">
        <v>210841</v>
      </c>
    </row>
    <row r="450" spans="2:10" x14ac:dyDescent="0.35">
      <c r="C450" t="s">
        <v>1860</v>
      </c>
      <c r="D450" s="4">
        <v>108703</v>
      </c>
      <c r="H450" s="4">
        <v>326109</v>
      </c>
      <c r="I450" s="4">
        <v>434812</v>
      </c>
      <c r="J450" s="4">
        <v>108703</v>
      </c>
    </row>
    <row r="451" spans="2:10" x14ac:dyDescent="0.35">
      <c r="C451" t="s">
        <v>1861</v>
      </c>
      <c r="D451" s="4">
        <v>48968</v>
      </c>
      <c r="I451" s="4">
        <v>48968</v>
      </c>
      <c r="J451" s="4">
        <v>48968</v>
      </c>
    </row>
    <row r="452" spans="2:10" x14ac:dyDescent="0.35">
      <c r="C452" t="s">
        <v>1862</v>
      </c>
      <c r="H452" s="4">
        <v>170929</v>
      </c>
      <c r="I452" s="4">
        <v>170929</v>
      </c>
      <c r="J452">
        <v>0</v>
      </c>
    </row>
    <row r="453" spans="2:10" x14ac:dyDescent="0.35">
      <c r="C453" t="s">
        <v>1863</v>
      </c>
      <c r="G453" s="4">
        <v>7780</v>
      </c>
      <c r="I453" s="4">
        <v>7780</v>
      </c>
      <c r="J453">
        <v>0</v>
      </c>
    </row>
    <row r="454" spans="2:10" x14ac:dyDescent="0.35">
      <c r="B454" t="s">
        <v>54</v>
      </c>
      <c r="D454" s="4">
        <v>348239</v>
      </c>
      <c r="E454" s="4">
        <v>210841</v>
      </c>
      <c r="F454" s="4">
        <v>417313</v>
      </c>
      <c r="G454" s="4">
        <v>248041</v>
      </c>
      <c r="H454" s="4">
        <v>868802</v>
      </c>
      <c r="I454" s="4">
        <v>2093237</v>
      </c>
      <c r="J454" s="4">
        <v>559080</v>
      </c>
    </row>
    <row r="455" spans="2:10" x14ac:dyDescent="0.35">
      <c r="B455" t="s">
        <v>1845</v>
      </c>
      <c r="C455" t="s">
        <v>1866</v>
      </c>
      <c r="I455" s="4">
        <v>0</v>
      </c>
      <c r="J455">
        <v>0</v>
      </c>
    </row>
    <row r="456" spans="2:10" x14ac:dyDescent="0.35">
      <c r="C456" t="s">
        <v>1867</v>
      </c>
      <c r="G456" s="4">
        <v>4500</v>
      </c>
      <c r="H456" s="4">
        <v>533515</v>
      </c>
      <c r="I456" s="4">
        <v>538015</v>
      </c>
      <c r="J456">
        <v>0</v>
      </c>
    </row>
    <row r="457" spans="2:10" x14ac:dyDescent="0.35">
      <c r="C457" t="s">
        <v>1868</v>
      </c>
      <c r="G457" s="4">
        <v>10519</v>
      </c>
      <c r="H457" s="4">
        <v>374917</v>
      </c>
      <c r="I457" s="4">
        <v>385436</v>
      </c>
      <c r="J457">
        <v>0</v>
      </c>
    </row>
    <row r="458" spans="2:10" x14ac:dyDescent="0.35">
      <c r="C458" t="s">
        <v>1869</v>
      </c>
      <c r="H458" s="4">
        <v>149760</v>
      </c>
      <c r="I458" s="4">
        <v>149760</v>
      </c>
      <c r="J458">
        <v>0</v>
      </c>
    </row>
    <row r="459" spans="2:10" x14ac:dyDescent="0.35">
      <c r="C459" t="s">
        <v>1870</v>
      </c>
      <c r="E459" s="4">
        <v>11085</v>
      </c>
      <c r="H459" s="4">
        <v>1734163</v>
      </c>
      <c r="I459" s="4">
        <v>1745248</v>
      </c>
      <c r="J459">
        <v>11085</v>
      </c>
    </row>
    <row r="460" spans="2:10" x14ac:dyDescent="0.35">
      <c r="C460" t="s">
        <v>1871</v>
      </c>
      <c r="H460" s="4">
        <v>4271018</v>
      </c>
      <c r="I460" s="4">
        <v>4271018</v>
      </c>
      <c r="J460">
        <v>0</v>
      </c>
    </row>
    <row r="461" spans="2:10" x14ac:dyDescent="0.35">
      <c r="C461" t="s">
        <v>1872</v>
      </c>
      <c r="D461" s="4">
        <v>49000</v>
      </c>
      <c r="I461" s="4">
        <v>49000</v>
      </c>
      <c r="J461" s="4">
        <v>49000</v>
      </c>
    </row>
    <row r="462" spans="2:10" x14ac:dyDescent="0.35">
      <c r="B462" t="s">
        <v>1845</v>
      </c>
      <c r="C462" t="s">
        <v>1875</v>
      </c>
      <c r="D462" s="4">
        <v>38180</v>
      </c>
      <c r="H462" s="4">
        <v>17436</v>
      </c>
      <c r="I462" s="4">
        <v>55616</v>
      </c>
      <c r="J462" s="4">
        <v>38180</v>
      </c>
    </row>
    <row r="463" spans="2:10" x14ac:dyDescent="0.35">
      <c r="C463" t="s">
        <v>1876</v>
      </c>
      <c r="H463" s="4">
        <v>41160</v>
      </c>
      <c r="I463" s="4">
        <v>41160</v>
      </c>
      <c r="J463">
        <v>0</v>
      </c>
    </row>
    <row r="464" spans="2:10" x14ac:dyDescent="0.35">
      <c r="B464" t="s">
        <v>55</v>
      </c>
      <c r="D464" s="4">
        <v>87180</v>
      </c>
      <c r="E464" s="4">
        <v>11085</v>
      </c>
      <c r="G464" s="4">
        <v>15019</v>
      </c>
      <c r="H464" s="4">
        <v>7121970</v>
      </c>
      <c r="I464" s="4">
        <v>7235254</v>
      </c>
      <c r="J464" s="4">
        <v>98265</v>
      </c>
    </row>
    <row r="465" spans="1:10" x14ac:dyDescent="0.35">
      <c r="B465" t="s">
        <v>1878</v>
      </c>
      <c r="C465" t="s">
        <v>1879</v>
      </c>
      <c r="D465" s="4">
        <v>296411</v>
      </c>
      <c r="I465" s="4">
        <v>296411</v>
      </c>
      <c r="J465" s="4">
        <v>296411</v>
      </c>
    </row>
    <row r="466" spans="1:10" x14ac:dyDescent="0.35">
      <c r="C466" t="s">
        <v>1897</v>
      </c>
      <c r="D466" s="4">
        <v>1723</v>
      </c>
      <c r="I466" s="4">
        <v>1723</v>
      </c>
      <c r="J466" s="4">
        <v>1723</v>
      </c>
    </row>
    <row r="467" spans="1:10" x14ac:dyDescent="0.35">
      <c r="C467" t="s">
        <v>1880</v>
      </c>
      <c r="D467" s="4">
        <v>231438</v>
      </c>
      <c r="I467" s="4">
        <v>231438</v>
      </c>
      <c r="J467" s="4">
        <v>231438</v>
      </c>
    </row>
    <row r="468" spans="1:10" x14ac:dyDescent="0.35">
      <c r="C468" t="s">
        <v>1881</v>
      </c>
      <c r="D468" s="4">
        <v>335225</v>
      </c>
      <c r="I468" s="4">
        <v>335225</v>
      </c>
      <c r="J468" s="4">
        <v>335225</v>
      </c>
    </row>
    <row r="469" spans="1:10" x14ac:dyDescent="0.35">
      <c r="C469" t="s">
        <v>1895</v>
      </c>
      <c r="D469" s="4">
        <v>249070</v>
      </c>
      <c r="I469" s="4">
        <v>249070</v>
      </c>
      <c r="J469" s="4">
        <v>249070</v>
      </c>
    </row>
    <row r="470" spans="1:10" x14ac:dyDescent="0.35">
      <c r="C470" t="s">
        <v>1882</v>
      </c>
      <c r="E470" s="4">
        <v>70425</v>
      </c>
      <c r="I470" s="4">
        <v>70425</v>
      </c>
      <c r="J470">
        <v>70425</v>
      </c>
    </row>
    <row r="471" spans="1:10" x14ac:dyDescent="0.35">
      <c r="C471" t="s">
        <v>1892</v>
      </c>
      <c r="D471" s="4">
        <v>770</v>
      </c>
      <c r="I471" s="4">
        <v>770</v>
      </c>
      <c r="J471" s="4">
        <v>770</v>
      </c>
    </row>
    <row r="472" spans="1:10" x14ac:dyDescent="0.35">
      <c r="C472" t="s">
        <v>1884</v>
      </c>
      <c r="D472" s="4">
        <v>34409</v>
      </c>
      <c r="I472" s="4">
        <v>34409</v>
      </c>
      <c r="J472" s="4">
        <v>34409</v>
      </c>
    </row>
    <row r="473" spans="1:10" x14ac:dyDescent="0.35">
      <c r="B473" t="s">
        <v>56</v>
      </c>
      <c r="D473" s="4">
        <v>1149046</v>
      </c>
      <c r="E473" s="4">
        <v>70425</v>
      </c>
      <c r="I473" s="4">
        <v>1219471</v>
      </c>
      <c r="J473" s="4">
        <v>1219471</v>
      </c>
    </row>
    <row r="474" spans="1:10" x14ac:dyDescent="0.35">
      <c r="B474" t="s">
        <v>1885</v>
      </c>
      <c r="C474" t="s">
        <v>1886</v>
      </c>
      <c r="F474" s="4">
        <v>28279</v>
      </c>
      <c r="I474" s="4">
        <v>28279</v>
      </c>
      <c r="J474">
        <v>0</v>
      </c>
    </row>
    <row r="475" spans="1:10" x14ac:dyDescent="0.35">
      <c r="B475" t="s">
        <v>57</v>
      </c>
      <c r="F475" s="4">
        <v>28279</v>
      </c>
      <c r="I475" s="4">
        <v>28279</v>
      </c>
      <c r="J475">
        <v>0</v>
      </c>
    </row>
    <row r="476" spans="1:10" x14ac:dyDescent="0.35">
      <c r="B476" t="s">
        <v>1887</v>
      </c>
      <c r="C476" t="s">
        <v>1888</v>
      </c>
      <c r="H476" s="4">
        <v>105600</v>
      </c>
      <c r="I476" s="4">
        <v>105600</v>
      </c>
      <c r="J476">
        <v>0</v>
      </c>
    </row>
    <row r="477" spans="1:10" x14ac:dyDescent="0.35">
      <c r="C477" t="s">
        <v>1889</v>
      </c>
      <c r="H477" s="4">
        <v>105000</v>
      </c>
      <c r="I477" s="4">
        <v>105000</v>
      </c>
      <c r="J477">
        <v>0</v>
      </c>
    </row>
    <row r="478" spans="1:10" x14ac:dyDescent="0.35">
      <c r="C478" t="s">
        <v>1890</v>
      </c>
      <c r="H478" s="4">
        <v>45000</v>
      </c>
      <c r="I478" s="4">
        <v>45000</v>
      </c>
      <c r="J478">
        <v>0</v>
      </c>
    </row>
    <row r="479" spans="1:10" x14ac:dyDescent="0.35">
      <c r="B479" t="s">
        <v>58</v>
      </c>
      <c r="H479" s="4">
        <v>255600</v>
      </c>
      <c r="I479" s="4">
        <v>255600</v>
      </c>
      <c r="J479">
        <v>0</v>
      </c>
    </row>
    <row r="480" spans="1:10" x14ac:dyDescent="0.35">
      <c r="A480" t="s">
        <v>1538</v>
      </c>
      <c r="B480" t="s">
        <v>59</v>
      </c>
      <c r="D480" s="4">
        <v>22918730</v>
      </c>
      <c r="E480" s="4">
        <v>296119</v>
      </c>
      <c r="F480" s="4">
        <v>1132327</v>
      </c>
      <c r="G480" s="4">
        <v>263059</v>
      </c>
      <c r="H480" s="4">
        <v>8297673</v>
      </c>
      <c r="I480" s="4">
        <v>32907908</v>
      </c>
      <c r="J480" s="4">
        <v>23214849</v>
      </c>
    </row>
    <row r="481" spans="1:10" x14ac:dyDescent="0.35">
      <c r="A481" t="s">
        <v>136</v>
      </c>
      <c r="B481" t="s">
        <v>1842</v>
      </c>
      <c r="C481" t="s">
        <v>1843</v>
      </c>
      <c r="D481" s="4">
        <v>10527969</v>
      </c>
      <c r="F481" s="4">
        <v>5479600</v>
      </c>
      <c r="I481" s="4">
        <v>16007569</v>
      </c>
      <c r="J481" s="4">
        <v>10527969</v>
      </c>
    </row>
    <row r="482" spans="1:10" x14ac:dyDescent="0.35">
      <c r="C482" t="s">
        <v>1844</v>
      </c>
      <c r="D482" s="4">
        <v>1148101</v>
      </c>
      <c r="E482" s="4">
        <v>375430</v>
      </c>
      <c r="F482" s="4">
        <v>13160</v>
      </c>
      <c r="H482" s="4">
        <v>89550</v>
      </c>
      <c r="I482" s="4">
        <v>1626240</v>
      </c>
      <c r="J482" s="4">
        <v>1523531</v>
      </c>
    </row>
    <row r="483" spans="1:10" x14ac:dyDescent="0.35">
      <c r="C483" t="s">
        <v>1845</v>
      </c>
      <c r="D483" s="4">
        <v>1123254</v>
      </c>
      <c r="I483" s="4">
        <v>1123254</v>
      </c>
      <c r="J483" s="4">
        <v>1123254</v>
      </c>
    </row>
    <row r="484" spans="1:10" x14ac:dyDescent="0.35">
      <c r="B484" t="s">
        <v>51</v>
      </c>
      <c r="D484" s="4">
        <v>12799324</v>
      </c>
      <c r="E484" s="4">
        <v>375430</v>
      </c>
      <c r="F484" s="4">
        <v>5492760</v>
      </c>
      <c r="H484" s="4">
        <v>89550</v>
      </c>
      <c r="I484" s="4">
        <v>18757063</v>
      </c>
      <c r="J484" s="4">
        <v>13174754</v>
      </c>
    </row>
    <row r="485" spans="1:10" x14ac:dyDescent="0.35">
      <c r="B485" t="s">
        <v>1843</v>
      </c>
      <c r="C485" t="s">
        <v>1846</v>
      </c>
      <c r="D485" s="4">
        <v>1498061</v>
      </c>
      <c r="F485" s="4">
        <v>2787972</v>
      </c>
      <c r="G485" s="4">
        <v>2889802</v>
      </c>
      <c r="H485" s="4">
        <v>2149920</v>
      </c>
      <c r="I485" s="4">
        <v>9325755</v>
      </c>
      <c r="J485" s="4">
        <v>1498061</v>
      </c>
    </row>
    <row r="486" spans="1:10" x14ac:dyDescent="0.35">
      <c r="C486" t="s">
        <v>1847</v>
      </c>
      <c r="D486" s="4">
        <v>3592730</v>
      </c>
      <c r="F486" s="4">
        <v>206452</v>
      </c>
      <c r="I486" s="4">
        <v>3799182</v>
      </c>
      <c r="J486" s="4">
        <v>3592730</v>
      </c>
    </row>
    <row r="487" spans="1:10" x14ac:dyDescent="0.35">
      <c r="C487" t="s">
        <v>1848</v>
      </c>
      <c r="D487" s="4">
        <v>14425</v>
      </c>
      <c r="I487" s="4">
        <v>14425</v>
      </c>
      <c r="J487" s="4">
        <v>14425</v>
      </c>
    </row>
    <row r="488" spans="1:10" x14ac:dyDescent="0.35">
      <c r="B488" t="s">
        <v>52</v>
      </c>
      <c r="D488" s="4">
        <v>5105216</v>
      </c>
      <c r="F488" s="4">
        <v>2994424</v>
      </c>
      <c r="G488" s="4">
        <v>2889802</v>
      </c>
      <c r="H488" s="4">
        <v>2149920</v>
      </c>
      <c r="I488" s="4">
        <v>13139362</v>
      </c>
      <c r="J488" s="4">
        <v>5105216</v>
      </c>
    </row>
    <row r="489" spans="1:10" x14ac:dyDescent="0.35">
      <c r="B489" t="s">
        <v>1849</v>
      </c>
      <c r="C489" t="s">
        <v>1850</v>
      </c>
      <c r="D489" s="4">
        <v>3200000</v>
      </c>
      <c r="I489" s="4">
        <v>3200000</v>
      </c>
      <c r="J489" s="4">
        <v>3200000</v>
      </c>
    </row>
    <row r="490" spans="1:10" x14ac:dyDescent="0.35">
      <c r="B490" t="s">
        <v>53</v>
      </c>
      <c r="D490" s="4">
        <v>3200000</v>
      </c>
      <c r="I490" s="4">
        <v>3200000</v>
      </c>
      <c r="J490" s="4">
        <v>3200000</v>
      </c>
    </row>
    <row r="491" spans="1:10" x14ac:dyDescent="0.35">
      <c r="B491" t="s">
        <v>1844</v>
      </c>
      <c r="C491" t="s">
        <v>1851</v>
      </c>
      <c r="D491" s="4">
        <v>372153</v>
      </c>
      <c r="I491" s="4">
        <v>372153</v>
      </c>
      <c r="J491" s="4">
        <v>372153</v>
      </c>
    </row>
    <row r="492" spans="1:10" x14ac:dyDescent="0.35">
      <c r="C492" t="s">
        <v>1852</v>
      </c>
      <c r="D492" s="4">
        <v>3842</v>
      </c>
      <c r="I492" s="4">
        <v>3842</v>
      </c>
      <c r="J492" s="4">
        <v>3842</v>
      </c>
    </row>
    <row r="493" spans="1:10" x14ac:dyDescent="0.35">
      <c r="C493" t="s">
        <v>1853</v>
      </c>
      <c r="D493" s="4">
        <v>9234</v>
      </c>
      <c r="I493" s="4">
        <v>9234</v>
      </c>
      <c r="J493" s="4">
        <v>9234</v>
      </c>
    </row>
    <row r="494" spans="1:10" x14ac:dyDescent="0.35">
      <c r="C494" t="s">
        <v>1893</v>
      </c>
      <c r="H494" s="4">
        <v>4104</v>
      </c>
      <c r="I494" s="4">
        <v>4104</v>
      </c>
      <c r="J494">
        <v>0</v>
      </c>
    </row>
    <row r="495" spans="1:10" x14ac:dyDescent="0.35">
      <c r="C495" t="s">
        <v>1854</v>
      </c>
      <c r="D495" s="4">
        <v>208472</v>
      </c>
      <c r="I495" s="4">
        <v>208472</v>
      </c>
      <c r="J495" s="4">
        <v>208472</v>
      </c>
    </row>
    <row r="496" spans="1:10" x14ac:dyDescent="0.35">
      <c r="C496" t="s">
        <v>1855</v>
      </c>
      <c r="D496" s="4">
        <v>98812</v>
      </c>
      <c r="I496" s="4">
        <v>98812</v>
      </c>
      <c r="J496" s="4">
        <v>98812</v>
      </c>
    </row>
    <row r="497" spans="2:10" x14ac:dyDescent="0.35">
      <c r="C497" t="s">
        <v>1856</v>
      </c>
      <c r="D497" s="4">
        <v>0</v>
      </c>
      <c r="E497" s="4">
        <v>26920</v>
      </c>
      <c r="I497" s="4">
        <v>26920</v>
      </c>
      <c r="J497" s="4">
        <v>26920</v>
      </c>
    </row>
    <row r="498" spans="2:10" x14ac:dyDescent="0.35">
      <c r="C498" t="s">
        <v>1857</v>
      </c>
      <c r="D498" s="4">
        <v>22406</v>
      </c>
      <c r="I498" s="4">
        <v>22406</v>
      </c>
      <c r="J498" s="4">
        <v>22406</v>
      </c>
    </row>
    <row r="499" spans="2:10" x14ac:dyDescent="0.35">
      <c r="C499" t="s">
        <v>1858</v>
      </c>
      <c r="G499" s="4">
        <v>40221</v>
      </c>
      <c r="I499" s="4">
        <v>40221</v>
      </c>
      <c r="J499">
        <v>0</v>
      </c>
    </row>
    <row r="500" spans="2:10" x14ac:dyDescent="0.35">
      <c r="C500" t="s">
        <v>1859</v>
      </c>
      <c r="D500" s="4">
        <v>59040</v>
      </c>
      <c r="F500" s="4">
        <v>400000</v>
      </c>
      <c r="H500" s="4">
        <v>105427</v>
      </c>
      <c r="I500" s="4">
        <v>564468</v>
      </c>
      <c r="J500" s="4">
        <v>59040</v>
      </c>
    </row>
    <row r="501" spans="2:10" x14ac:dyDescent="0.35">
      <c r="C501" t="s">
        <v>1860</v>
      </c>
      <c r="D501" s="4">
        <v>543515</v>
      </c>
      <c r="I501" s="4">
        <v>543515</v>
      </c>
      <c r="J501" s="4">
        <v>543515</v>
      </c>
    </row>
    <row r="502" spans="2:10" x14ac:dyDescent="0.35">
      <c r="C502" t="s">
        <v>1861</v>
      </c>
      <c r="D502" s="4">
        <v>58761</v>
      </c>
      <c r="I502" s="4">
        <v>58761</v>
      </c>
      <c r="J502" s="4">
        <v>58761</v>
      </c>
    </row>
    <row r="503" spans="2:10" x14ac:dyDescent="0.35">
      <c r="C503" t="s">
        <v>1862</v>
      </c>
      <c r="D503" s="4">
        <v>427321</v>
      </c>
      <c r="I503" s="4">
        <v>427321</v>
      </c>
      <c r="J503" s="4">
        <v>427321</v>
      </c>
    </row>
    <row r="504" spans="2:10" x14ac:dyDescent="0.35">
      <c r="C504" t="s">
        <v>1863</v>
      </c>
      <c r="H504" s="4">
        <v>15560</v>
      </c>
      <c r="I504" s="4">
        <v>15560</v>
      </c>
      <c r="J504">
        <v>0</v>
      </c>
    </row>
    <row r="505" spans="2:10" x14ac:dyDescent="0.35">
      <c r="B505" t="s">
        <v>54</v>
      </c>
      <c r="D505" s="4">
        <v>1803557</v>
      </c>
      <c r="E505" s="4">
        <v>26920</v>
      </c>
      <c r="F505" s="4">
        <v>400000</v>
      </c>
      <c r="G505" s="4">
        <v>40221</v>
      </c>
      <c r="H505" s="4">
        <v>125091</v>
      </c>
      <c r="I505" s="4">
        <v>2395789</v>
      </c>
      <c r="J505" s="4">
        <v>1830477</v>
      </c>
    </row>
    <row r="506" spans="2:10" x14ac:dyDescent="0.35">
      <c r="B506" t="s">
        <v>1845</v>
      </c>
      <c r="C506" t="s">
        <v>1866</v>
      </c>
      <c r="I506" s="4">
        <v>0</v>
      </c>
      <c r="J506">
        <v>0</v>
      </c>
    </row>
    <row r="507" spans="2:10" x14ac:dyDescent="0.35">
      <c r="C507" t="s">
        <v>1867</v>
      </c>
      <c r="G507" s="4">
        <v>96600</v>
      </c>
      <c r="H507" s="4">
        <v>923609</v>
      </c>
      <c r="I507" s="4">
        <v>1020209</v>
      </c>
      <c r="J507">
        <v>0</v>
      </c>
    </row>
    <row r="508" spans="2:10" x14ac:dyDescent="0.35">
      <c r="C508" t="s">
        <v>1868</v>
      </c>
      <c r="D508" s="4">
        <v>1913</v>
      </c>
      <c r="H508" s="4">
        <v>2149153</v>
      </c>
      <c r="I508" s="4">
        <v>2151067</v>
      </c>
      <c r="J508" s="4">
        <v>1913</v>
      </c>
    </row>
    <row r="509" spans="2:10" x14ac:dyDescent="0.35">
      <c r="C509" t="s">
        <v>1869</v>
      </c>
      <c r="H509" s="4">
        <v>345600</v>
      </c>
      <c r="I509" s="4">
        <v>345600</v>
      </c>
      <c r="J509">
        <v>0</v>
      </c>
    </row>
    <row r="510" spans="2:10" x14ac:dyDescent="0.35">
      <c r="C510" t="s">
        <v>1870</v>
      </c>
      <c r="E510" s="4">
        <v>9311</v>
      </c>
      <c r="G510" s="4">
        <v>1708339</v>
      </c>
      <c r="H510" s="4">
        <v>0</v>
      </c>
      <c r="I510" s="4">
        <v>1717650</v>
      </c>
      <c r="J510">
        <v>9311</v>
      </c>
    </row>
    <row r="511" spans="2:10" x14ac:dyDescent="0.35">
      <c r="C511" t="s">
        <v>1871</v>
      </c>
      <c r="D511" s="4">
        <v>13910</v>
      </c>
      <c r="E511" s="4">
        <v>4330000</v>
      </c>
      <c r="F511" s="4">
        <v>55378</v>
      </c>
      <c r="H511" s="4">
        <v>73845</v>
      </c>
      <c r="I511" s="4">
        <v>4473134</v>
      </c>
      <c r="J511" s="4">
        <v>4343910</v>
      </c>
    </row>
    <row r="512" spans="2:10" x14ac:dyDescent="0.35">
      <c r="C512" t="s">
        <v>1872</v>
      </c>
      <c r="D512" s="4">
        <v>98000</v>
      </c>
      <c r="I512" s="4">
        <v>98000</v>
      </c>
      <c r="J512" s="4">
        <v>98000</v>
      </c>
    </row>
    <row r="513" spans="2:10" x14ac:dyDescent="0.35">
      <c r="C513" t="s">
        <v>1875</v>
      </c>
      <c r="H513" s="4">
        <v>11624</v>
      </c>
      <c r="I513" s="4">
        <v>11624</v>
      </c>
      <c r="J513">
        <v>0</v>
      </c>
    </row>
    <row r="514" spans="2:10" x14ac:dyDescent="0.35">
      <c r="C514" t="s">
        <v>1876</v>
      </c>
      <c r="H514" s="4">
        <v>0</v>
      </c>
      <c r="I514" s="4">
        <v>0</v>
      </c>
      <c r="J514">
        <v>0</v>
      </c>
    </row>
    <row r="515" spans="2:10" x14ac:dyDescent="0.35">
      <c r="C515" t="s">
        <v>1877</v>
      </c>
      <c r="D515" s="4">
        <v>47964</v>
      </c>
      <c r="I515" s="4">
        <v>47964</v>
      </c>
      <c r="J515" s="4">
        <v>47964</v>
      </c>
    </row>
    <row r="516" spans="2:10" x14ac:dyDescent="0.35">
      <c r="B516" t="s">
        <v>55</v>
      </c>
      <c r="D516" s="4">
        <v>161788</v>
      </c>
      <c r="E516" s="4">
        <v>4339311</v>
      </c>
      <c r="F516" s="4">
        <v>55378</v>
      </c>
      <c r="G516" s="4">
        <v>1804939</v>
      </c>
      <c r="H516" s="4">
        <v>3503832</v>
      </c>
      <c r="I516" s="4">
        <v>9865248</v>
      </c>
      <c r="J516" s="4">
        <v>4501099</v>
      </c>
    </row>
    <row r="517" spans="2:10" x14ac:dyDescent="0.35">
      <c r="B517" t="s">
        <v>1878</v>
      </c>
      <c r="C517" t="s">
        <v>1879</v>
      </c>
      <c r="D517" s="4">
        <v>496274</v>
      </c>
      <c r="I517" s="4">
        <v>496274</v>
      </c>
      <c r="J517" s="4">
        <v>496274</v>
      </c>
    </row>
    <row r="518" spans="2:10" x14ac:dyDescent="0.35">
      <c r="C518" t="s">
        <v>1880</v>
      </c>
      <c r="D518" s="4">
        <v>377400</v>
      </c>
      <c r="I518" s="4">
        <v>377400</v>
      </c>
      <c r="J518" s="4">
        <v>377400</v>
      </c>
    </row>
    <row r="519" spans="2:10" x14ac:dyDescent="0.35">
      <c r="C519" t="s">
        <v>1881</v>
      </c>
      <c r="D519" s="4">
        <v>161356</v>
      </c>
      <c r="I519" s="4">
        <v>161356</v>
      </c>
      <c r="J519" s="4">
        <v>161356</v>
      </c>
    </row>
    <row r="520" spans="2:10" x14ac:dyDescent="0.35">
      <c r="C520" t="s">
        <v>1882</v>
      </c>
      <c r="D520" s="4">
        <v>54128</v>
      </c>
      <c r="I520" s="4">
        <v>54128</v>
      </c>
      <c r="J520" s="4">
        <v>54128</v>
      </c>
    </row>
    <row r="521" spans="2:10" x14ac:dyDescent="0.35">
      <c r="C521" t="s">
        <v>1883</v>
      </c>
      <c r="D521" s="4">
        <v>4919</v>
      </c>
      <c r="I521" s="4">
        <v>4919</v>
      </c>
      <c r="J521" s="4">
        <v>4919</v>
      </c>
    </row>
    <row r="522" spans="2:10" x14ac:dyDescent="0.35">
      <c r="B522" t="s">
        <v>56</v>
      </c>
      <c r="D522" s="4">
        <v>1094077</v>
      </c>
      <c r="I522" s="4">
        <v>1094077</v>
      </c>
      <c r="J522" s="4">
        <v>1094077</v>
      </c>
    </row>
    <row r="523" spans="2:10" x14ac:dyDescent="0.35">
      <c r="B523" t="s">
        <v>1885</v>
      </c>
      <c r="C523" t="s">
        <v>1886</v>
      </c>
      <c r="D523" s="4">
        <v>131970</v>
      </c>
      <c r="I523" s="4">
        <v>131970</v>
      </c>
      <c r="J523" s="4">
        <v>131970</v>
      </c>
    </row>
    <row r="524" spans="2:10" x14ac:dyDescent="0.35">
      <c r="B524" t="s">
        <v>57</v>
      </c>
      <c r="D524" s="4">
        <v>131970</v>
      </c>
      <c r="I524" s="4">
        <v>131970</v>
      </c>
      <c r="J524" s="4">
        <v>131970</v>
      </c>
    </row>
    <row r="525" spans="2:10" x14ac:dyDescent="0.35">
      <c r="B525" t="s">
        <v>1887</v>
      </c>
      <c r="C525" t="s">
        <v>1888</v>
      </c>
      <c r="H525" s="4">
        <v>28800</v>
      </c>
      <c r="I525" s="4">
        <v>28800</v>
      </c>
      <c r="J525">
        <v>0</v>
      </c>
    </row>
    <row r="526" spans="2:10" x14ac:dyDescent="0.35">
      <c r="C526" t="s">
        <v>1889</v>
      </c>
      <c r="G526" s="4">
        <v>63000</v>
      </c>
      <c r="I526" s="4">
        <v>63000</v>
      </c>
      <c r="J526">
        <v>0</v>
      </c>
    </row>
    <row r="527" spans="2:10" x14ac:dyDescent="0.35">
      <c r="C527" t="s">
        <v>1890</v>
      </c>
      <c r="G527" s="4">
        <v>37500</v>
      </c>
      <c r="I527" s="4">
        <v>37500</v>
      </c>
      <c r="J527">
        <v>0</v>
      </c>
    </row>
    <row r="528" spans="2:10" x14ac:dyDescent="0.35">
      <c r="B528" t="s">
        <v>58</v>
      </c>
      <c r="G528" s="4">
        <v>100500</v>
      </c>
      <c r="H528" s="4">
        <v>28800</v>
      </c>
      <c r="I528" s="4">
        <v>129300</v>
      </c>
      <c r="J528">
        <v>0</v>
      </c>
    </row>
    <row r="529" spans="1:10" x14ac:dyDescent="0.35">
      <c r="A529" t="s">
        <v>1539</v>
      </c>
      <c r="B529" t="s">
        <v>59</v>
      </c>
      <c r="D529" s="4">
        <v>24295931</v>
      </c>
      <c r="E529" s="4">
        <v>4741661</v>
      </c>
      <c r="F529" s="4">
        <v>8942562</v>
      </c>
      <c r="G529" s="4">
        <v>4835462</v>
      </c>
      <c r="H529" s="4">
        <v>5897193</v>
      </c>
      <c r="I529" s="4">
        <v>48712809</v>
      </c>
      <c r="J529" s="4">
        <v>29037592</v>
      </c>
    </row>
    <row r="530" spans="1:10" x14ac:dyDescent="0.35">
      <c r="A530" t="s">
        <v>142</v>
      </c>
      <c r="B530" t="s">
        <v>1842</v>
      </c>
      <c r="C530" t="s">
        <v>1843</v>
      </c>
      <c r="D530" s="4">
        <v>9316387</v>
      </c>
      <c r="F530" s="4">
        <v>4575200</v>
      </c>
      <c r="I530" s="4">
        <v>13891587</v>
      </c>
      <c r="J530" s="4">
        <v>9316387</v>
      </c>
    </row>
    <row r="531" spans="1:10" x14ac:dyDescent="0.35">
      <c r="C531" t="s">
        <v>1844</v>
      </c>
      <c r="D531" s="4">
        <v>236759</v>
      </c>
      <c r="E531" s="4">
        <v>282005</v>
      </c>
      <c r="F531" s="4">
        <v>155276</v>
      </c>
      <c r="G531" s="4">
        <v>4187</v>
      </c>
      <c r="H531" s="4">
        <v>748328</v>
      </c>
      <c r="I531" s="4">
        <v>1426554</v>
      </c>
      <c r="J531" s="4">
        <v>518764</v>
      </c>
    </row>
    <row r="532" spans="1:10" x14ac:dyDescent="0.35">
      <c r="C532" t="s">
        <v>1845</v>
      </c>
      <c r="D532" s="4">
        <v>836993</v>
      </c>
      <c r="I532" s="4">
        <v>836993</v>
      </c>
      <c r="J532" s="4">
        <v>836993</v>
      </c>
    </row>
    <row r="533" spans="1:10" x14ac:dyDescent="0.35">
      <c r="B533" t="s">
        <v>51</v>
      </c>
      <c r="D533" s="4">
        <v>10390139</v>
      </c>
      <c r="E533" s="4">
        <v>282005</v>
      </c>
      <c r="F533" s="4">
        <v>4730476</v>
      </c>
      <c r="G533" s="4">
        <v>4187</v>
      </c>
      <c r="H533" s="4">
        <v>748328</v>
      </c>
      <c r="I533" s="4">
        <v>16155134</v>
      </c>
      <c r="J533" s="4">
        <v>10672144</v>
      </c>
    </row>
    <row r="534" spans="1:10" x14ac:dyDescent="0.35">
      <c r="B534" t="s">
        <v>1843</v>
      </c>
      <c r="C534" t="s">
        <v>1846</v>
      </c>
      <c r="D534" s="4">
        <v>5348485</v>
      </c>
      <c r="I534" s="4">
        <v>5348485</v>
      </c>
      <c r="J534" s="4">
        <v>5348485</v>
      </c>
    </row>
    <row r="535" spans="1:10" x14ac:dyDescent="0.35">
      <c r="C535" t="s">
        <v>1847</v>
      </c>
      <c r="D535" s="4">
        <v>4247490</v>
      </c>
      <c r="F535" s="4">
        <v>337838</v>
      </c>
      <c r="I535" s="4">
        <v>4585328</v>
      </c>
      <c r="J535" s="4">
        <v>4247490</v>
      </c>
    </row>
    <row r="536" spans="1:10" x14ac:dyDescent="0.35">
      <c r="C536" t="s">
        <v>1848</v>
      </c>
      <c r="D536" s="4">
        <v>21281</v>
      </c>
      <c r="I536" s="4">
        <v>21281</v>
      </c>
      <c r="J536" s="4">
        <v>21281</v>
      </c>
    </row>
    <row r="537" spans="1:10" x14ac:dyDescent="0.35">
      <c r="B537" t="s">
        <v>52</v>
      </c>
      <c r="D537" s="4">
        <v>9617257</v>
      </c>
      <c r="F537" s="4">
        <v>337838</v>
      </c>
      <c r="I537" s="4">
        <v>9955095</v>
      </c>
      <c r="J537" s="4">
        <v>9617257</v>
      </c>
    </row>
    <row r="538" spans="1:10" x14ac:dyDescent="0.35">
      <c r="B538" t="s">
        <v>1849</v>
      </c>
      <c r="C538" t="s">
        <v>1850</v>
      </c>
      <c r="D538" s="4">
        <v>39920</v>
      </c>
      <c r="G538" s="4">
        <v>1600000</v>
      </c>
      <c r="I538" s="4">
        <v>1639920</v>
      </c>
      <c r="J538" s="4">
        <v>39920</v>
      </c>
    </row>
    <row r="539" spans="1:10" x14ac:dyDescent="0.35">
      <c r="B539" t="s">
        <v>53</v>
      </c>
      <c r="D539" s="4">
        <v>39920</v>
      </c>
      <c r="G539" s="4">
        <v>1600000</v>
      </c>
      <c r="I539" s="4">
        <v>1639920</v>
      </c>
      <c r="J539" s="4">
        <v>39920</v>
      </c>
    </row>
    <row r="540" spans="1:10" x14ac:dyDescent="0.35">
      <c r="B540" t="s">
        <v>1844</v>
      </c>
      <c r="C540" t="s">
        <v>1851</v>
      </c>
      <c r="D540" s="4">
        <v>279115</v>
      </c>
      <c r="I540" s="4">
        <v>279115</v>
      </c>
      <c r="J540" s="4">
        <v>279115</v>
      </c>
    </row>
    <row r="541" spans="1:10" x14ac:dyDescent="0.35">
      <c r="C541" t="s">
        <v>1852</v>
      </c>
      <c r="E541" s="4">
        <v>8178</v>
      </c>
      <c r="I541" s="4">
        <v>8178</v>
      </c>
      <c r="J541">
        <v>8178</v>
      </c>
    </row>
    <row r="542" spans="1:10" x14ac:dyDescent="0.35">
      <c r="C542" t="s">
        <v>1853</v>
      </c>
      <c r="D542" s="4">
        <v>770</v>
      </c>
      <c r="E542" s="4">
        <v>13652</v>
      </c>
      <c r="I542" s="4">
        <v>14422</v>
      </c>
      <c r="J542" s="4">
        <v>14422</v>
      </c>
    </row>
    <row r="543" spans="1:10" x14ac:dyDescent="0.35">
      <c r="C543" t="s">
        <v>1854</v>
      </c>
      <c r="D543" s="4">
        <v>1305</v>
      </c>
      <c r="E543" s="4">
        <v>141223</v>
      </c>
      <c r="I543" s="4">
        <v>142528</v>
      </c>
      <c r="J543" s="4">
        <v>142528</v>
      </c>
    </row>
    <row r="544" spans="1:10" x14ac:dyDescent="0.35">
      <c r="C544" t="s">
        <v>1855</v>
      </c>
      <c r="D544" s="4">
        <v>11462</v>
      </c>
      <c r="F544" s="4">
        <v>143370</v>
      </c>
      <c r="I544" s="4">
        <v>154832</v>
      </c>
      <c r="J544" s="4">
        <v>11462</v>
      </c>
    </row>
    <row r="545" spans="2:10" x14ac:dyDescent="0.35">
      <c r="C545" t="s">
        <v>1856</v>
      </c>
      <c r="D545" s="4">
        <v>9646</v>
      </c>
      <c r="F545" s="4">
        <v>31062</v>
      </c>
      <c r="I545" s="4">
        <v>40708</v>
      </c>
      <c r="J545" s="4">
        <v>9646</v>
      </c>
    </row>
    <row r="546" spans="2:10" x14ac:dyDescent="0.35">
      <c r="C546" t="s">
        <v>1857</v>
      </c>
      <c r="D546" s="4">
        <v>2716</v>
      </c>
      <c r="I546" s="4">
        <v>2716</v>
      </c>
      <c r="J546" s="4">
        <v>2716</v>
      </c>
    </row>
    <row r="547" spans="2:10" x14ac:dyDescent="0.35">
      <c r="C547" t="s">
        <v>1858</v>
      </c>
      <c r="H547" s="4">
        <v>46757</v>
      </c>
      <c r="I547" s="4">
        <v>46757</v>
      </c>
      <c r="J547">
        <v>0</v>
      </c>
    </row>
    <row r="548" spans="2:10" x14ac:dyDescent="0.35">
      <c r="C548" t="s">
        <v>1859</v>
      </c>
      <c r="D548" s="4">
        <v>125000</v>
      </c>
      <c r="G548" s="4">
        <v>56114</v>
      </c>
      <c r="H548" s="4">
        <v>175000</v>
      </c>
      <c r="I548" s="4">
        <v>356114</v>
      </c>
      <c r="J548" s="4">
        <v>125000</v>
      </c>
    </row>
    <row r="549" spans="2:10" x14ac:dyDescent="0.35">
      <c r="C549" t="s">
        <v>1860</v>
      </c>
      <c r="D549" s="4">
        <v>108703</v>
      </c>
      <c r="I549" s="4">
        <v>108703</v>
      </c>
      <c r="J549" s="4">
        <v>108703</v>
      </c>
    </row>
    <row r="550" spans="2:10" x14ac:dyDescent="0.35">
      <c r="C550" t="s">
        <v>1861</v>
      </c>
      <c r="D550" s="4">
        <v>292174</v>
      </c>
      <c r="I550" s="4">
        <v>292174</v>
      </c>
      <c r="J550" s="4">
        <v>292174</v>
      </c>
    </row>
    <row r="551" spans="2:10" x14ac:dyDescent="0.35">
      <c r="C551" t="s">
        <v>1862</v>
      </c>
      <c r="H551" s="4">
        <v>170929</v>
      </c>
      <c r="I551" s="4">
        <v>170929</v>
      </c>
      <c r="J551">
        <v>0</v>
      </c>
    </row>
    <row r="552" spans="2:10" x14ac:dyDescent="0.35">
      <c r="C552" t="s">
        <v>1863</v>
      </c>
      <c r="E552" s="4">
        <v>7780</v>
      </c>
      <c r="I552" s="4">
        <v>7780</v>
      </c>
      <c r="J552">
        <v>7780</v>
      </c>
    </row>
    <row r="553" spans="2:10" x14ac:dyDescent="0.35">
      <c r="B553" t="s">
        <v>54</v>
      </c>
      <c r="D553" s="4">
        <v>830891</v>
      </c>
      <c r="E553" s="4">
        <v>170833</v>
      </c>
      <c r="F553" s="4">
        <v>174432</v>
      </c>
      <c r="G553" s="4">
        <v>56114</v>
      </c>
      <c r="H553" s="4">
        <v>392685</v>
      </c>
      <c r="I553" s="4">
        <v>1624954</v>
      </c>
      <c r="J553" s="4">
        <v>1001724</v>
      </c>
    </row>
    <row r="554" spans="2:10" x14ac:dyDescent="0.35">
      <c r="B554" t="s">
        <v>1845</v>
      </c>
      <c r="C554" t="s">
        <v>1866</v>
      </c>
      <c r="I554" s="4">
        <v>0</v>
      </c>
      <c r="J554">
        <v>0</v>
      </c>
    </row>
    <row r="555" spans="2:10" x14ac:dyDescent="0.35">
      <c r="C555" t="s">
        <v>1867</v>
      </c>
      <c r="D555" s="4">
        <v>1113000</v>
      </c>
      <c r="E555" s="4">
        <v>139061</v>
      </c>
      <c r="F555" s="4">
        <v>9000</v>
      </c>
      <c r="H555" s="4">
        <v>1069349</v>
      </c>
      <c r="I555" s="4">
        <v>2330410</v>
      </c>
      <c r="J555" s="4">
        <v>1252061</v>
      </c>
    </row>
    <row r="556" spans="2:10" x14ac:dyDescent="0.35">
      <c r="C556" t="s">
        <v>1868</v>
      </c>
      <c r="D556" s="4">
        <v>0</v>
      </c>
      <c r="F556" s="4">
        <v>100000</v>
      </c>
      <c r="H556" s="4">
        <v>1280682</v>
      </c>
      <c r="I556" s="4">
        <v>1380682</v>
      </c>
      <c r="J556" s="4">
        <v>0</v>
      </c>
    </row>
    <row r="557" spans="2:10" x14ac:dyDescent="0.35">
      <c r="C557" t="s">
        <v>1894</v>
      </c>
      <c r="D557" s="4">
        <v>1436</v>
      </c>
      <c r="I557" s="4">
        <v>1436</v>
      </c>
      <c r="J557" s="4">
        <v>1436</v>
      </c>
    </row>
    <row r="558" spans="2:10" x14ac:dyDescent="0.35">
      <c r="C558" t="s">
        <v>1869</v>
      </c>
      <c r="H558" s="4">
        <v>672000</v>
      </c>
      <c r="I558" s="4">
        <v>672000</v>
      </c>
      <c r="J558">
        <v>0</v>
      </c>
    </row>
    <row r="559" spans="2:10" x14ac:dyDescent="0.35">
      <c r="C559" t="s">
        <v>1870</v>
      </c>
      <c r="E559" s="4">
        <v>2217</v>
      </c>
      <c r="F559" s="4">
        <v>1770678</v>
      </c>
      <c r="I559" s="4">
        <v>1772895</v>
      </c>
      <c r="J559">
        <v>2217</v>
      </c>
    </row>
    <row r="560" spans="2:10" x14ac:dyDescent="0.35">
      <c r="C560" t="s">
        <v>1871</v>
      </c>
      <c r="E560" s="4">
        <v>4330000</v>
      </c>
      <c r="F560" s="4">
        <v>55378</v>
      </c>
      <c r="G560" s="4">
        <v>41767</v>
      </c>
      <c r="H560" s="4">
        <v>73845</v>
      </c>
      <c r="I560" s="4">
        <v>4500990</v>
      </c>
      <c r="J560">
        <v>4330000</v>
      </c>
    </row>
    <row r="561" spans="1:10" x14ac:dyDescent="0.35">
      <c r="C561" t="s">
        <v>1872</v>
      </c>
      <c r="D561" s="4">
        <v>98000</v>
      </c>
      <c r="I561" s="4">
        <v>98000</v>
      </c>
      <c r="J561" s="4">
        <v>98000</v>
      </c>
    </row>
    <row r="562" spans="1:10" x14ac:dyDescent="0.35">
      <c r="C562" t="s">
        <v>1875</v>
      </c>
      <c r="H562" s="4">
        <v>6975</v>
      </c>
      <c r="I562" s="4">
        <v>6975</v>
      </c>
      <c r="J562">
        <v>0</v>
      </c>
    </row>
    <row r="563" spans="1:10" x14ac:dyDescent="0.35">
      <c r="C563" t="s">
        <v>1876</v>
      </c>
      <c r="D563" s="4">
        <v>31591</v>
      </c>
      <c r="H563" s="4">
        <v>42000</v>
      </c>
      <c r="I563" s="4">
        <v>73591</v>
      </c>
      <c r="J563" s="4">
        <v>31591</v>
      </c>
    </row>
    <row r="564" spans="1:10" x14ac:dyDescent="0.35">
      <c r="B564" t="s">
        <v>55</v>
      </c>
      <c r="D564" s="4">
        <v>1244027</v>
      </c>
      <c r="E564" s="4">
        <v>4471278</v>
      </c>
      <c r="F564" s="4">
        <v>1935056</v>
      </c>
      <c r="G564" s="4">
        <v>41767</v>
      </c>
      <c r="H564" s="4">
        <v>3144850</v>
      </c>
      <c r="I564" s="4">
        <v>10836978</v>
      </c>
      <c r="J564" s="4">
        <v>5715305</v>
      </c>
    </row>
    <row r="565" spans="1:10" x14ac:dyDescent="0.35">
      <c r="B565" t="s">
        <v>1878</v>
      </c>
      <c r="C565" t="s">
        <v>1879</v>
      </c>
      <c r="D565" s="4">
        <v>214961</v>
      </c>
      <c r="I565" s="4">
        <v>214961</v>
      </c>
      <c r="J565" s="4">
        <v>214961</v>
      </c>
    </row>
    <row r="566" spans="1:10" x14ac:dyDescent="0.35">
      <c r="C566" t="s">
        <v>1880</v>
      </c>
      <c r="F566" s="4">
        <v>248094</v>
      </c>
      <c r="I566" s="4">
        <v>248094</v>
      </c>
      <c r="J566">
        <v>0</v>
      </c>
    </row>
    <row r="567" spans="1:10" x14ac:dyDescent="0.35">
      <c r="C567" t="s">
        <v>1881</v>
      </c>
      <c r="D567" s="4">
        <v>1747</v>
      </c>
      <c r="F567" s="4">
        <v>145013</v>
      </c>
      <c r="I567" s="4">
        <v>146760</v>
      </c>
      <c r="J567" s="4">
        <v>1747</v>
      </c>
    </row>
    <row r="568" spans="1:10" x14ac:dyDescent="0.35">
      <c r="C568" t="s">
        <v>1882</v>
      </c>
      <c r="E568" s="4">
        <v>57220</v>
      </c>
      <c r="I568" s="4">
        <v>57220</v>
      </c>
      <c r="J568">
        <v>57220</v>
      </c>
    </row>
    <row r="569" spans="1:10" x14ac:dyDescent="0.35">
      <c r="B569" t="s">
        <v>56</v>
      </c>
      <c r="D569" s="4">
        <v>216708</v>
      </c>
      <c r="E569" s="4">
        <v>57220</v>
      </c>
      <c r="F569" s="4">
        <v>393106</v>
      </c>
      <c r="I569" s="4">
        <v>667034</v>
      </c>
      <c r="J569" s="4">
        <v>273928</v>
      </c>
    </row>
    <row r="570" spans="1:10" x14ac:dyDescent="0.35">
      <c r="B570" t="s">
        <v>1885</v>
      </c>
      <c r="C570" t="s">
        <v>1886</v>
      </c>
      <c r="D570" s="4">
        <v>23566</v>
      </c>
      <c r="I570" s="4">
        <v>23566</v>
      </c>
      <c r="J570" s="4">
        <v>23566</v>
      </c>
    </row>
    <row r="571" spans="1:10" x14ac:dyDescent="0.35">
      <c r="B571" t="s">
        <v>57</v>
      </c>
      <c r="D571" s="4">
        <v>23566</v>
      </c>
      <c r="I571" s="4">
        <v>23566</v>
      </c>
      <c r="J571" s="4">
        <v>23566</v>
      </c>
    </row>
    <row r="572" spans="1:10" x14ac:dyDescent="0.35">
      <c r="B572" t="s">
        <v>1887</v>
      </c>
      <c r="C572" t="s">
        <v>1888</v>
      </c>
      <c r="H572" s="4">
        <v>76800</v>
      </c>
      <c r="I572" s="4">
        <v>76800</v>
      </c>
      <c r="J572">
        <v>0</v>
      </c>
    </row>
    <row r="573" spans="1:10" x14ac:dyDescent="0.35">
      <c r="C573" t="s">
        <v>1889</v>
      </c>
      <c r="F573" s="4">
        <v>42000</v>
      </c>
      <c r="I573" s="4">
        <v>42000</v>
      </c>
      <c r="J573">
        <v>0</v>
      </c>
    </row>
    <row r="574" spans="1:10" x14ac:dyDescent="0.35">
      <c r="C574" t="s">
        <v>1890</v>
      </c>
      <c r="F574" s="4">
        <v>30000</v>
      </c>
      <c r="I574" s="4">
        <v>30000</v>
      </c>
      <c r="J574">
        <v>0</v>
      </c>
    </row>
    <row r="575" spans="1:10" x14ac:dyDescent="0.35">
      <c r="B575" t="s">
        <v>58</v>
      </c>
      <c r="F575" s="4">
        <v>72000</v>
      </c>
      <c r="H575" s="4">
        <v>76800</v>
      </c>
      <c r="I575" s="4">
        <v>148800</v>
      </c>
      <c r="J575">
        <v>0</v>
      </c>
    </row>
    <row r="576" spans="1:10" x14ac:dyDescent="0.35">
      <c r="A576" t="s">
        <v>1540</v>
      </c>
      <c r="B576" t="s">
        <v>59</v>
      </c>
      <c r="D576" s="4">
        <v>22362507</v>
      </c>
      <c r="E576" s="4">
        <v>4981335</v>
      </c>
      <c r="F576" s="4">
        <v>7642907</v>
      </c>
      <c r="G576" s="4">
        <v>1702068</v>
      </c>
      <c r="H576" s="4">
        <v>4362663</v>
      </c>
      <c r="I576" s="4">
        <v>41051481</v>
      </c>
      <c r="J576" s="4">
        <v>27343842</v>
      </c>
    </row>
    <row r="577" spans="1:10" x14ac:dyDescent="0.35">
      <c r="A577" t="s">
        <v>147</v>
      </c>
      <c r="B577" t="s">
        <v>1842</v>
      </c>
      <c r="C577" t="s">
        <v>1843</v>
      </c>
      <c r="D577" s="4">
        <v>41863451</v>
      </c>
      <c r="E577" s="4">
        <v>5312975</v>
      </c>
      <c r="F577" s="4">
        <v>26520200</v>
      </c>
      <c r="I577" s="4">
        <v>73696627</v>
      </c>
      <c r="J577" s="4">
        <v>47176426</v>
      </c>
    </row>
    <row r="578" spans="1:10" x14ac:dyDescent="0.35">
      <c r="C578" t="s">
        <v>1844</v>
      </c>
      <c r="D578" s="4">
        <v>5289321</v>
      </c>
      <c r="E578" s="4">
        <v>753022</v>
      </c>
      <c r="F578" s="4">
        <v>707397</v>
      </c>
      <c r="H578" s="4">
        <v>1690803</v>
      </c>
      <c r="I578" s="4">
        <v>8440544</v>
      </c>
      <c r="J578" s="4">
        <v>6042343</v>
      </c>
    </row>
    <row r="579" spans="1:10" x14ac:dyDescent="0.35">
      <c r="C579" t="s">
        <v>1845</v>
      </c>
      <c r="D579" s="4">
        <v>5793934</v>
      </c>
      <c r="I579" s="4">
        <v>5793934</v>
      </c>
      <c r="J579" s="4">
        <v>5793934</v>
      </c>
    </row>
    <row r="580" spans="1:10" x14ac:dyDescent="0.35">
      <c r="B580" t="s">
        <v>51</v>
      </c>
      <c r="D580" s="4">
        <v>52946706</v>
      </c>
      <c r="E580" s="4">
        <v>6065997</v>
      </c>
      <c r="F580" s="4">
        <v>27227597</v>
      </c>
      <c r="H580" s="4">
        <v>1690803</v>
      </c>
      <c r="I580" s="4">
        <v>87931104</v>
      </c>
      <c r="J580" s="4">
        <v>59012703</v>
      </c>
    </row>
    <row r="581" spans="1:10" x14ac:dyDescent="0.35">
      <c r="B581" t="s">
        <v>1843</v>
      </c>
      <c r="C581" t="s">
        <v>1846</v>
      </c>
      <c r="D581" s="4">
        <v>19630367</v>
      </c>
      <c r="F581" s="4">
        <v>270000</v>
      </c>
      <c r="G581" s="4">
        <v>5222185</v>
      </c>
      <c r="H581" s="4">
        <v>4425840</v>
      </c>
      <c r="I581" s="4">
        <v>29548392</v>
      </c>
      <c r="J581" s="4">
        <v>19630367</v>
      </c>
    </row>
    <row r="582" spans="1:10" x14ac:dyDescent="0.35">
      <c r="C582" t="s">
        <v>1847</v>
      </c>
      <c r="D582" s="4">
        <v>23708164</v>
      </c>
      <c r="F582" s="4">
        <v>1959460</v>
      </c>
      <c r="I582" s="4">
        <v>25667624</v>
      </c>
      <c r="J582" s="4">
        <v>23708164</v>
      </c>
    </row>
    <row r="583" spans="1:10" x14ac:dyDescent="0.35">
      <c r="C583" t="s">
        <v>1848</v>
      </c>
      <c r="D583" s="4">
        <v>104264</v>
      </c>
      <c r="I583" s="4">
        <v>104264</v>
      </c>
      <c r="J583" s="4">
        <v>104264</v>
      </c>
    </row>
    <row r="584" spans="1:10" x14ac:dyDescent="0.35">
      <c r="B584" t="s">
        <v>52</v>
      </c>
      <c r="D584" s="4">
        <v>43442795</v>
      </c>
      <c r="F584" s="4">
        <v>2229460</v>
      </c>
      <c r="G584" s="4">
        <v>5222185</v>
      </c>
      <c r="H584" s="4">
        <v>4425840</v>
      </c>
      <c r="I584" s="4">
        <v>55320279</v>
      </c>
      <c r="J584" s="4">
        <v>43442795</v>
      </c>
    </row>
    <row r="585" spans="1:10" x14ac:dyDescent="0.35">
      <c r="B585" t="s">
        <v>1849</v>
      </c>
      <c r="C585" t="s">
        <v>1850</v>
      </c>
      <c r="D585" s="4">
        <v>2400000</v>
      </c>
      <c r="E585" s="4">
        <v>8800000</v>
      </c>
      <c r="I585" s="4">
        <v>11200000</v>
      </c>
      <c r="J585" s="4">
        <v>11200000</v>
      </c>
    </row>
    <row r="586" spans="1:10" x14ac:dyDescent="0.35">
      <c r="B586" t="s">
        <v>53</v>
      </c>
      <c r="D586" s="4">
        <v>2400000</v>
      </c>
      <c r="E586" s="4">
        <v>8800000</v>
      </c>
      <c r="I586" s="4">
        <v>11200000</v>
      </c>
      <c r="J586" s="4">
        <v>11200000</v>
      </c>
    </row>
    <row r="587" spans="1:10" x14ac:dyDescent="0.35">
      <c r="B587" t="s">
        <v>1844</v>
      </c>
      <c r="C587" t="s">
        <v>1851</v>
      </c>
      <c r="D587" s="4">
        <v>1125556</v>
      </c>
      <c r="E587" s="4">
        <v>490239</v>
      </c>
      <c r="I587" s="4">
        <v>1615795</v>
      </c>
      <c r="J587" s="4">
        <v>1615795</v>
      </c>
    </row>
    <row r="588" spans="1:10" x14ac:dyDescent="0.35">
      <c r="C588" t="s">
        <v>1852</v>
      </c>
      <c r="D588" s="4">
        <v>12422</v>
      </c>
      <c r="E588" s="4">
        <v>21807</v>
      </c>
      <c r="I588" s="4">
        <v>34229</v>
      </c>
      <c r="J588" s="4">
        <v>34229</v>
      </c>
    </row>
    <row r="589" spans="1:10" x14ac:dyDescent="0.35">
      <c r="C589" t="s">
        <v>1853</v>
      </c>
      <c r="D589" s="4">
        <v>1539</v>
      </c>
      <c r="E589" s="4">
        <v>28843</v>
      </c>
      <c r="I589" s="4">
        <v>30382</v>
      </c>
      <c r="J589" s="4">
        <v>30382</v>
      </c>
    </row>
    <row r="590" spans="1:10" x14ac:dyDescent="0.35">
      <c r="C590" t="s">
        <v>1893</v>
      </c>
      <c r="E590" s="4">
        <v>5973</v>
      </c>
      <c r="I590" s="4">
        <v>5973</v>
      </c>
      <c r="J590">
        <v>5973</v>
      </c>
    </row>
    <row r="591" spans="1:10" x14ac:dyDescent="0.35">
      <c r="C591" t="s">
        <v>1903</v>
      </c>
      <c r="D591" s="4">
        <v>4508</v>
      </c>
      <c r="I591" s="4">
        <v>4508</v>
      </c>
      <c r="J591" s="4">
        <v>4508</v>
      </c>
    </row>
    <row r="592" spans="1:10" x14ac:dyDescent="0.35">
      <c r="C592" t="s">
        <v>1854</v>
      </c>
      <c r="D592" s="4">
        <v>13440</v>
      </c>
      <c r="F592" s="4">
        <v>941485</v>
      </c>
      <c r="I592" s="4">
        <v>954925</v>
      </c>
      <c r="J592" s="4">
        <v>13440</v>
      </c>
    </row>
    <row r="593" spans="2:10" x14ac:dyDescent="0.35">
      <c r="C593" t="s">
        <v>1855</v>
      </c>
      <c r="D593" s="4">
        <v>94107</v>
      </c>
      <c r="F593" s="4">
        <v>917264</v>
      </c>
      <c r="I593" s="4">
        <v>1011371</v>
      </c>
      <c r="J593" s="4">
        <v>94107</v>
      </c>
    </row>
    <row r="594" spans="2:10" x14ac:dyDescent="0.35">
      <c r="C594" t="s">
        <v>1856</v>
      </c>
      <c r="D594" s="4">
        <v>3859</v>
      </c>
      <c r="F594" s="4">
        <v>18637</v>
      </c>
      <c r="I594" s="4">
        <v>22496</v>
      </c>
      <c r="J594" s="4">
        <v>3859</v>
      </c>
    </row>
    <row r="595" spans="2:10" x14ac:dyDescent="0.35">
      <c r="C595" t="s">
        <v>1857</v>
      </c>
      <c r="D595" s="4">
        <v>89662</v>
      </c>
      <c r="F595" s="4">
        <v>39380</v>
      </c>
      <c r="I595" s="4">
        <v>129041</v>
      </c>
      <c r="J595" s="4">
        <v>89662</v>
      </c>
    </row>
    <row r="596" spans="2:10" x14ac:dyDescent="0.35">
      <c r="C596" t="s">
        <v>1858</v>
      </c>
      <c r="E596" s="4">
        <v>68375</v>
      </c>
      <c r="I596" s="4">
        <v>68375</v>
      </c>
      <c r="J596">
        <v>68375</v>
      </c>
    </row>
    <row r="597" spans="2:10" x14ac:dyDescent="0.35">
      <c r="C597" t="s">
        <v>1859</v>
      </c>
      <c r="E597" s="4">
        <v>527116</v>
      </c>
      <c r="G597" s="4">
        <v>112228</v>
      </c>
      <c r="H597" s="4">
        <v>700000</v>
      </c>
      <c r="I597" s="4">
        <v>1339344</v>
      </c>
      <c r="J597">
        <v>527116</v>
      </c>
    </row>
    <row r="598" spans="2:10" x14ac:dyDescent="0.35">
      <c r="C598" t="s">
        <v>1860</v>
      </c>
      <c r="D598" s="4">
        <v>1521842</v>
      </c>
      <c r="I598" s="4">
        <v>1521842</v>
      </c>
      <c r="J598" s="4">
        <v>1521842</v>
      </c>
    </row>
    <row r="599" spans="2:10" x14ac:dyDescent="0.35">
      <c r="C599" t="s">
        <v>1861</v>
      </c>
      <c r="D599" s="4">
        <v>317207</v>
      </c>
      <c r="E599" s="4">
        <v>130580</v>
      </c>
      <c r="I599" s="4">
        <v>447788</v>
      </c>
      <c r="J599" s="4">
        <v>447787</v>
      </c>
    </row>
    <row r="600" spans="2:10" x14ac:dyDescent="0.35">
      <c r="C600" t="s">
        <v>1862</v>
      </c>
      <c r="H600" s="4">
        <v>2563928</v>
      </c>
      <c r="I600" s="4">
        <v>2563928</v>
      </c>
      <c r="J600">
        <v>0</v>
      </c>
    </row>
    <row r="601" spans="2:10" x14ac:dyDescent="0.35">
      <c r="B601" t="s">
        <v>54</v>
      </c>
      <c r="D601" s="4">
        <v>3184141</v>
      </c>
      <c r="E601" s="4">
        <v>1272934</v>
      </c>
      <c r="F601" s="4">
        <v>1916767</v>
      </c>
      <c r="G601" s="4">
        <v>112228</v>
      </c>
      <c r="H601" s="4">
        <v>3263928</v>
      </c>
      <c r="I601" s="4">
        <v>9749998</v>
      </c>
      <c r="J601" s="4">
        <v>4457075</v>
      </c>
    </row>
    <row r="602" spans="2:10" x14ac:dyDescent="0.35">
      <c r="B602" t="s">
        <v>1845</v>
      </c>
      <c r="C602" t="s">
        <v>1864</v>
      </c>
      <c r="E602" s="4">
        <v>11158</v>
      </c>
      <c r="I602" s="4">
        <v>11158</v>
      </c>
      <c r="J602">
        <v>11158</v>
      </c>
    </row>
    <row r="603" spans="2:10" x14ac:dyDescent="0.35">
      <c r="C603" t="s">
        <v>1865</v>
      </c>
      <c r="E603" s="4">
        <v>0</v>
      </c>
      <c r="H603" s="4">
        <v>21597</v>
      </c>
      <c r="I603" s="4">
        <v>21597</v>
      </c>
      <c r="J603">
        <v>0</v>
      </c>
    </row>
    <row r="604" spans="2:10" x14ac:dyDescent="0.35">
      <c r="C604" t="s">
        <v>1866</v>
      </c>
      <c r="I604" s="4">
        <v>0</v>
      </c>
      <c r="J604">
        <v>0</v>
      </c>
    </row>
    <row r="605" spans="2:10" x14ac:dyDescent="0.35">
      <c r="C605" t="s">
        <v>1867</v>
      </c>
      <c r="D605" s="4">
        <v>1750000</v>
      </c>
      <c r="E605" s="4">
        <v>54000</v>
      </c>
      <c r="H605" s="4">
        <v>3424234</v>
      </c>
      <c r="I605" s="4">
        <v>5228234</v>
      </c>
      <c r="J605" s="4">
        <v>1804000</v>
      </c>
    </row>
    <row r="606" spans="2:10" x14ac:dyDescent="0.35">
      <c r="C606" t="s">
        <v>1868</v>
      </c>
      <c r="F606" s="4">
        <v>42075</v>
      </c>
      <c r="H606" s="4">
        <v>3323773</v>
      </c>
      <c r="I606" s="4">
        <v>3365848</v>
      </c>
      <c r="J606">
        <v>0</v>
      </c>
    </row>
    <row r="607" spans="2:10" x14ac:dyDescent="0.35">
      <c r="C607" t="s">
        <v>1894</v>
      </c>
      <c r="D607" s="4">
        <v>7201</v>
      </c>
      <c r="I607" s="4">
        <v>7201</v>
      </c>
      <c r="J607" s="4">
        <v>7201</v>
      </c>
    </row>
    <row r="608" spans="2:10" x14ac:dyDescent="0.35">
      <c r="C608" t="s">
        <v>1869</v>
      </c>
      <c r="H608" s="4">
        <v>1209600</v>
      </c>
      <c r="I608" s="4">
        <v>1209600</v>
      </c>
      <c r="J608">
        <v>0</v>
      </c>
    </row>
    <row r="609" spans="2:10" x14ac:dyDescent="0.35">
      <c r="C609" t="s">
        <v>1870</v>
      </c>
      <c r="D609" s="4">
        <v>6869</v>
      </c>
      <c r="E609" s="4">
        <v>58529</v>
      </c>
      <c r="F609" s="4">
        <v>8440232</v>
      </c>
      <c r="G609" s="4">
        <v>19259</v>
      </c>
      <c r="H609" s="4">
        <v>251747</v>
      </c>
      <c r="I609" s="4">
        <v>8776636</v>
      </c>
      <c r="J609" s="4">
        <v>65398</v>
      </c>
    </row>
    <row r="610" spans="2:10" x14ac:dyDescent="0.35">
      <c r="C610" t="s">
        <v>1871</v>
      </c>
      <c r="D610" s="4">
        <v>71838</v>
      </c>
      <c r="E610" s="4">
        <v>43341</v>
      </c>
      <c r="F610" s="4">
        <v>8660000</v>
      </c>
      <c r="G610" s="4">
        <v>97919</v>
      </c>
      <c r="H610" s="4">
        <v>29817</v>
      </c>
      <c r="I610" s="4">
        <v>8902916</v>
      </c>
      <c r="J610" s="4">
        <v>115179</v>
      </c>
    </row>
    <row r="611" spans="2:10" x14ac:dyDescent="0.35">
      <c r="C611" t="s">
        <v>1872</v>
      </c>
      <c r="D611" s="4">
        <v>294000</v>
      </c>
      <c r="E611" s="4">
        <v>49000</v>
      </c>
      <c r="I611" s="4">
        <v>343000</v>
      </c>
      <c r="J611" s="4">
        <v>343000</v>
      </c>
    </row>
    <row r="612" spans="2:10" x14ac:dyDescent="0.35">
      <c r="C612" t="s">
        <v>1875</v>
      </c>
      <c r="H612" s="4">
        <v>24411</v>
      </c>
      <c r="I612" s="4">
        <v>24411</v>
      </c>
      <c r="J612">
        <v>0</v>
      </c>
    </row>
    <row r="613" spans="2:10" x14ac:dyDescent="0.35">
      <c r="C613" t="s">
        <v>1876</v>
      </c>
      <c r="D613" s="4">
        <v>150600</v>
      </c>
      <c r="H613" s="4">
        <v>323400</v>
      </c>
      <c r="I613" s="4">
        <v>474000</v>
      </c>
      <c r="J613" s="4">
        <v>150600</v>
      </c>
    </row>
    <row r="614" spans="2:10" x14ac:dyDescent="0.35">
      <c r="C614" t="s">
        <v>1877</v>
      </c>
      <c r="D614" s="4">
        <v>24390</v>
      </c>
      <c r="I614" s="4">
        <v>24390</v>
      </c>
      <c r="J614" s="4">
        <v>24390</v>
      </c>
    </row>
    <row r="615" spans="2:10" x14ac:dyDescent="0.35">
      <c r="B615" t="s">
        <v>55</v>
      </c>
      <c r="D615" s="4">
        <v>2304899</v>
      </c>
      <c r="E615" s="4">
        <v>216028</v>
      </c>
      <c r="F615" s="4">
        <v>17142306</v>
      </c>
      <c r="G615" s="4">
        <v>117178</v>
      </c>
      <c r="H615" s="4">
        <v>8608580</v>
      </c>
      <c r="I615" s="4">
        <v>28388991</v>
      </c>
      <c r="J615" s="4">
        <v>2520927</v>
      </c>
    </row>
    <row r="616" spans="2:10" x14ac:dyDescent="0.35">
      <c r="B616" t="s">
        <v>1878</v>
      </c>
      <c r="C616" t="s">
        <v>1879</v>
      </c>
      <c r="D616" s="4">
        <v>4524158</v>
      </c>
      <c r="I616" s="4">
        <v>4524158</v>
      </c>
      <c r="J616" s="4">
        <v>4524158</v>
      </c>
    </row>
    <row r="617" spans="2:10" x14ac:dyDescent="0.35">
      <c r="C617" t="s">
        <v>1880</v>
      </c>
      <c r="D617" s="4">
        <v>365449</v>
      </c>
      <c r="I617" s="4">
        <v>365449</v>
      </c>
      <c r="J617" s="4">
        <v>365449</v>
      </c>
    </row>
    <row r="618" spans="2:10" x14ac:dyDescent="0.35">
      <c r="C618" t="s">
        <v>1881</v>
      </c>
      <c r="D618" s="4">
        <v>3507014</v>
      </c>
      <c r="I618" s="4">
        <v>3507014</v>
      </c>
      <c r="J618" s="4">
        <v>3507014</v>
      </c>
    </row>
    <row r="619" spans="2:10" x14ac:dyDescent="0.35">
      <c r="C619" t="s">
        <v>1895</v>
      </c>
      <c r="D619" s="4">
        <v>170100</v>
      </c>
      <c r="I619" s="4">
        <v>170100</v>
      </c>
      <c r="J619" s="4">
        <v>170100</v>
      </c>
    </row>
    <row r="620" spans="2:10" x14ac:dyDescent="0.35">
      <c r="C620" t="s">
        <v>1882</v>
      </c>
      <c r="F620" s="4">
        <v>154054</v>
      </c>
      <c r="I620" s="4">
        <v>154054</v>
      </c>
      <c r="J620">
        <v>0</v>
      </c>
    </row>
    <row r="621" spans="2:10" x14ac:dyDescent="0.35">
      <c r="C621" t="s">
        <v>1883</v>
      </c>
      <c r="D621" s="4">
        <v>24594</v>
      </c>
      <c r="I621" s="4">
        <v>24594</v>
      </c>
      <c r="J621" s="4">
        <v>24594</v>
      </c>
    </row>
    <row r="622" spans="2:10" x14ac:dyDescent="0.35">
      <c r="B622" t="s">
        <v>56</v>
      </c>
      <c r="D622" s="4">
        <v>8591314</v>
      </c>
      <c r="F622" s="4">
        <v>154054</v>
      </c>
      <c r="I622" s="4">
        <v>8745368</v>
      </c>
      <c r="J622" s="4">
        <v>8591314</v>
      </c>
    </row>
    <row r="623" spans="2:10" x14ac:dyDescent="0.35">
      <c r="B623" t="s">
        <v>1885</v>
      </c>
      <c r="C623" t="s">
        <v>1886</v>
      </c>
      <c r="D623" s="4">
        <v>188528</v>
      </c>
      <c r="I623" s="4">
        <v>188528</v>
      </c>
      <c r="J623" s="4">
        <v>188528</v>
      </c>
    </row>
    <row r="624" spans="2:10" x14ac:dyDescent="0.35">
      <c r="B624" t="s">
        <v>57</v>
      </c>
      <c r="D624" s="4">
        <v>188528</v>
      </c>
      <c r="I624" s="4">
        <v>188528</v>
      </c>
      <c r="J624" s="4">
        <v>188528</v>
      </c>
    </row>
    <row r="625" spans="1:10" x14ac:dyDescent="0.35">
      <c r="B625" t="s">
        <v>1887</v>
      </c>
      <c r="C625" t="s">
        <v>1904</v>
      </c>
      <c r="D625" s="4">
        <v>250000</v>
      </c>
      <c r="I625" s="4">
        <v>250000</v>
      </c>
      <c r="J625" s="4">
        <v>250000</v>
      </c>
    </row>
    <row r="626" spans="1:10" x14ac:dyDescent="0.35">
      <c r="C626" t="s">
        <v>1888</v>
      </c>
      <c r="H626" s="4">
        <v>960000</v>
      </c>
      <c r="I626" s="4">
        <v>960000</v>
      </c>
      <c r="J626">
        <v>0</v>
      </c>
    </row>
    <row r="627" spans="1:10" x14ac:dyDescent="0.35">
      <c r="C627" t="s">
        <v>1901</v>
      </c>
      <c r="F627" s="4">
        <v>525000</v>
      </c>
      <c r="I627" s="4">
        <v>525000</v>
      </c>
      <c r="J627">
        <v>0</v>
      </c>
    </row>
    <row r="628" spans="1:10" x14ac:dyDescent="0.35">
      <c r="C628" t="s">
        <v>1889</v>
      </c>
      <c r="F628" s="4">
        <v>1680000</v>
      </c>
      <c r="I628" s="4">
        <v>1680000</v>
      </c>
      <c r="J628">
        <v>0</v>
      </c>
    </row>
    <row r="629" spans="1:10" x14ac:dyDescent="0.35">
      <c r="C629" t="s">
        <v>1890</v>
      </c>
      <c r="F629" s="4">
        <v>600000</v>
      </c>
      <c r="I629" s="4">
        <v>600000</v>
      </c>
      <c r="J629">
        <v>0</v>
      </c>
    </row>
    <row r="630" spans="1:10" x14ac:dyDescent="0.35">
      <c r="C630" t="s">
        <v>1902</v>
      </c>
      <c r="F630" s="4">
        <v>1050000</v>
      </c>
      <c r="I630" s="4">
        <v>1050000</v>
      </c>
      <c r="J630">
        <v>0</v>
      </c>
    </row>
    <row r="631" spans="1:10" x14ac:dyDescent="0.35">
      <c r="B631" t="s">
        <v>58</v>
      </c>
      <c r="D631" s="4">
        <v>250000</v>
      </c>
      <c r="F631" s="4">
        <v>3855000</v>
      </c>
      <c r="H631" s="4">
        <v>960000</v>
      </c>
      <c r="I631" s="4">
        <v>5065000</v>
      </c>
      <c r="J631" s="4">
        <v>250000</v>
      </c>
    </row>
    <row r="632" spans="1:10" x14ac:dyDescent="0.35">
      <c r="A632" t="s">
        <v>1541</v>
      </c>
      <c r="B632" t="s">
        <v>59</v>
      </c>
      <c r="D632" s="4">
        <v>113308383</v>
      </c>
      <c r="E632" s="4">
        <v>16354960</v>
      </c>
      <c r="F632" s="4">
        <v>52525184</v>
      </c>
      <c r="G632" s="4">
        <v>5451591</v>
      </c>
      <c r="H632" s="4">
        <v>18949151</v>
      </c>
      <c r="I632" s="4">
        <v>206589269</v>
      </c>
      <c r="J632" s="4">
        <v>129663343</v>
      </c>
    </row>
    <row r="633" spans="1:10" x14ac:dyDescent="0.35">
      <c r="A633" t="s">
        <v>154</v>
      </c>
      <c r="B633" t="s">
        <v>1842</v>
      </c>
      <c r="C633" t="s">
        <v>1843</v>
      </c>
      <c r="D633" s="4">
        <v>55527897</v>
      </c>
      <c r="F633" s="4">
        <v>14709800</v>
      </c>
      <c r="I633" s="4">
        <v>70237697</v>
      </c>
      <c r="J633" s="4">
        <v>55527897</v>
      </c>
    </row>
    <row r="634" spans="1:10" x14ac:dyDescent="0.35">
      <c r="C634" t="s">
        <v>1844</v>
      </c>
      <c r="D634" s="4">
        <v>5786883</v>
      </c>
      <c r="H634" s="4">
        <v>409050</v>
      </c>
      <c r="I634" s="4">
        <v>6195933</v>
      </c>
      <c r="J634" s="4">
        <v>5786883</v>
      </c>
    </row>
    <row r="635" spans="1:10" x14ac:dyDescent="0.35">
      <c r="C635" t="s">
        <v>1845</v>
      </c>
      <c r="D635" s="4">
        <v>4341410</v>
      </c>
      <c r="I635" s="4">
        <v>4341410</v>
      </c>
      <c r="J635" s="4">
        <v>4341410</v>
      </c>
    </row>
    <row r="636" spans="1:10" x14ac:dyDescent="0.35">
      <c r="B636" t="s">
        <v>51</v>
      </c>
      <c r="D636" s="4">
        <v>65656189</v>
      </c>
      <c r="F636" s="4">
        <v>14709800</v>
      </c>
      <c r="H636" s="4">
        <v>409050</v>
      </c>
      <c r="I636" s="4">
        <v>80775039</v>
      </c>
      <c r="J636" s="4">
        <v>65656189</v>
      </c>
    </row>
    <row r="637" spans="1:10" x14ac:dyDescent="0.35">
      <c r="B637" t="s">
        <v>1843</v>
      </c>
      <c r="C637" t="s">
        <v>1846</v>
      </c>
      <c r="D637" s="4">
        <v>19851980</v>
      </c>
      <c r="H637" s="4">
        <v>180000</v>
      </c>
      <c r="I637" s="4">
        <v>20031980</v>
      </c>
      <c r="J637" s="4">
        <v>19851980</v>
      </c>
    </row>
    <row r="638" spans="1:10" x14ac:dyDescent="0.35">
      <c r="C638" t="s">
        <v>1847</v>
      </c>
      <c r="D638" s="4">
        <v>18728905</v>
      </c>
      <c r="F638" s="4">
        <v>1178762</v>
      </c>
      <c r="G638" s="4">
        <v>1019371</v>
      </c>
      <c r="H638" s="4">
        <v>54513</v>
      </c>
      <c r="I638" s="4">
        <v>20981550</v>
      </c>
      <c r="J638" s="4">
        <v>18728905</v>
      </c>
    </row>
    <row r="639" spans="1:10" x14ac:dyDescent="0.35">
      <c r="C639" t="s">
        <v>1848</v>
      </c>
      <c r="D639" s="4">
        <v>50978</v>
      </c>
      <c r="I639" s="4">
        <v>50978</v>
      </c>
      <c r="J639" s="4">
        <v>50978</v>
      </c>
    </row>
    <row r="640" spans="1:10" x14ac:dyDescent="0.35">
      <c r="B640" t="s">
        <v>52</v>
      </c>
      <c r="D640" s="4">
        <v>38631862</v>
      </c>
      <c r="F640" s="4">
        <v>1178762</v>
      </c>
      <c r="G640" s="4">
        <v>1019371</v>
      </c>
      <c r="H640" s="4">
        <v>234513</v>
      </c>
      <c r="I640" s="4">
        <v>41064508</v>
      </c>
      <c r="J640" s="4">
        <v>38631862</v>
      </c>
    </row>
    <row r="641" spans="2:10" x14ac:dyDescent="0.35">
      <c r="B641" t="s">
        <v>1849</v>
      </c>
      <c r="C641" t="s">
        <v>1850</v>
      </c>
      <c r="D641" s="4">
        <v>39540</v>
      </c>
      <c r="E641" s="4">
        <v>9763920</v>
      </c>
      <c r="I641" s="4">
        <v>9803460</v>
      </c>
      <c r="J641" s="4">
        <v>9803460</v>
      </c>
    </row>
    <row r="642" spans="2:10" x14ac:dyDescent="0.35">
      <c r="B642" t="s">
        <v>53</v>
      </c>
      <c r="D642" s="4">
        <v>39540</v>
      </c>
      <c r="E642" s="4">
        <v>9763920</v>
      </c>
      <c r="I642" s="4">
        <v>9803460</v>
      </c>
      <c r="J642" s="4">
        <v>9803460</v>
      </c>
    </row>
    <row r="643" spans="2:10" x14ac:dyDescent="0.35">
      <c r="B643" t="s">
        <v>1844</v>
      </c>
      <c r="C643" t="s">
        <v>1851</v>
      </c>
      <c r="D643" s="4">
        <v>557579</v>
      </c>
      <c r="I643" s="4">
        <v>557579</v>
      </c>
      <c r="J643" s="4">
        <v>557579</v>
      </c>
    </row>
    <row r="644" spans="2:10" x14ac:dyDescent="0.35">
      <c r="C644" t="s">
        <v>1852</v>
      </c>
      <c r="D644" s="4">
        <v>5751</v>
      </c>
      <c r="H644" s="4">
        <v>36708</v>
      </c>
      <c r="I644" s="4">
        <v>42459</v>
      </c>
      <c r="J644" s="4">
        <v>5751</v>
      </c>
    </row>
    <row r="645" spans="2:10" x14ac:dyDescent="0.35">
      <c r="C645" t="s">
        <v>1853</v>
      </c>
      <c r="D645" s="4">
        <v>1539</v>
      </c>
      <c r="H645" s="4">
        <v>10773</v>
      </c>
      <c r="I645" s="4">
        <v>12313</v>
      </c>
      <c r="J645" s="4">
        <v>1539</v>
      </c>
    </row>
    <row r="646" spans="2:10" x14ac:dyDescent="0.35">
      <c r="C646" t="s">
        <v>1893</v>
      </c>
      <c r="H646" s="4">
        <v>5973</v>
      </c>
      <c r="I646" s="4">
        <v>5973</v>
      </c>
      <c r="J646">
        <v>0</v>
      </c>
    </row>
    <row r="647" spans="2:10" x14ac:dyDescent="0.35">
      <c r="C647" t="s">
        <v>1905</v>
      </c>
      <c r="D647" s="4">
        <v>15544</v>
      </c>
      <c r="I647" s="4">
        <v>15544</v>
      </c>
      <c r="J647" s="4">
        <v>15544</v>
      </c>
    </row>
    <row r="648" spans="2:10" x14ac:dyDescent="0.35">
      <c r="C648" t="s">
        <v>1903</v>
      </c>
      <c r="E648" s="4">
        <v>1565</v>
      </c>
      <c r="I648" s="4">
        <v>1565</v>
      </c>
      <c r="J648">
        <v>1565</v>
      </c>
    </row>
    <row r="649" spans="2:10" x14ac:dyDescent="0.35">
      <c r="C649" t="s">
        <v>1854</v>
      </c>
      <c r="D649" s="4">
        <v>180091</v>
      </c>
      <c r="F649" s="4">
        <v>309345</v>
      </c>
      <c r="H649" s="4">
        <v>20175</v>
      </c>
      <c r="I649" s="4">
        <v>509611</v>
      </c>
      <c r="J649" s="4">
        <v>180091</v>
      </c>
    </row>
    <row r="650" spans="2:10" x14ac:dyDescent="0.35">
      <c r="C650" t="s">
        <v>1855</v>
      </c>
      <c r="D650" s="4">
        <v>171461</v>
      </c>
      <c r="E650" s="4">
        <v>112443</v>
      </c>
      <c r="G650" s="4">
        <v>660770</v>
      </c>
      <c r="H650" s="4">
        <v>371279</v>
      </c>
      <c r="I650" s="4">
        <v>1315953</v>
      </c>
      <c r="J650" s="4">
        <v>283904</v>
      </c>
    </row>
    <row r="651" spans="2:10" x14ac:dyDescent="0.35">
      <c r="C651" t="s">
        <v>1856</v>
      </c>
      <c r="D651" s="4">
        <v>7959</v>
      </c>
      <c r="H651" s="4">
        <v>33184</v>
      </c>
      <c r="I651" s="4">
        <v>41143</v>
      </c>
      <c r="J651" s="4">
        <v>7959</v>
      </c>
    </row>
    <row r="652" spans="2:10" x14ac:dyDescent="0.35">
      <c r="C652" t="s">
        <v>1857</v>
      </c>
      <c r="D652" s="4">
        <v>76723</v>
      </c>
      <c r="I652" s="4">
        <v>76723</v>
      </c>
      <c r="J652" s="4">
        <v>76723</v>
      </c>
    </row>
    <row r="653" spans="2:10" x14ac:dyDescent="0.35">
      <c r="C653" t="s">
        <v>1906</v>
      </c>
      <c r="H653" s="4">
        <v>2554</v>
      </c>
      <c r="I653" s="4">
        <v>2554</v>
      </c>
      <c r="J653">
        <v>0</v>
      </c>
    </row>
    <row r="654" spans="2:10" x14ac:dyDescent="0.35">
      <c r="C654" t="s">
        <v>1858</v>
      </c>
      <c r="D654" s="4">
        <v>89826</v>
      </c>
      <c r="E654" s="4">
        <v>5195</v>
      </c>
      <c r="H654" s="4">
        <v>41561</v>
      </c>
      <c r="I654" s="4">
        <v>136583</v>
      </c>
      <c r="J654" s="4">
        <v>95021</v>
      </c>
    </row>
    <row r="655" spans="2:10" x14ac:dyDescent="0.35">
      <c r="C655" t="s">
        <v>1859</v>
      </c>
      <c r="D655" s="4">
        <v>506356</v>
      </c>
      <c r="E655" s="4">
        <v>500000</v>
      </c>
      <c r="G655" s="4">
        <v>362228</v>
      </c>
      <c r="H655" s="4">
        <v>250023</v>
      </c>
      <c r="I655" s="4">
        <v>1618606</v>
      </c>
      <c r="J655" s="4">
        <v>1006356</v>
      </c>
    </row>
    <row r="656" spans="2:10" x14ac:dyDescent="0.35">
      <c r="C656" t="s">
        <v>1860</v>
      </c>
      <c r="D656" s="4">
        <v>3587200</v>
      </c>
      <c r="I656" s="4">
        <v>3587200</v>
      </c>
      <c r="J656" s="4">
        <v>3587200</v>
      </c>
    </row>
    <row r="657" spans="2:10" x14ac:dyDescent="0.35">
      <c r="C657" t="s">
        <v>1861</v>
      </c>
      <c r="D657" s="4">
        <v>293155</v>
      </c>
      <c r="I657" s="4">
        <v>293155</v>
      </c>
      <c r="J657" s="4">
        <v>293155</v>
      </c>
    </row>
    <row r="658" spans="2:10" x14ac:dyDescent="0.35">
      <c r="C658" t="s">
        <v>1862</v>
      </c>
      <c r="D658" s="4">
        <v>170929</v>
      </c>
      <c r="H658" s="4">
        <v>1537646</v>
      </c>
      <c r="I658" s="4">
        <v>1708575</v>
      </c>
      <c r="J658" s="4">
        <v>170929</v>
      </c>
    </row>
    <row r="659" spans="2:10" x14ac:dyDescent="0.35">
      <c r="C659" t="s">
        <v>1863</v>
      </c>
      <c r="D659" s="4">
        <v>54459</v>
      </c>
      <c r="I659" s="4">
        <v>54459</v>
      </c>
      <c r="J659" s="4">
        <v>54459</v>
      </c>
    </row>
    <row r="660" spans="2:10" x14ac:dyDescent="0.35">
      <c r="B660" t="s">
        <v>54</v>
      </c>
      <c r="D660" s="4">
        <v>5718573</v>
      </c>
      <c r="E660" s="4">
        <v>619203</v>
      </c>
      <c r="F660" s="4">
        <v>309345</v>
      </c>
      <c r="G660" s="4">
        <v>1022998</v>
      </c>
      <c r="H660" s="4">
        <v>2309877</v>
      </c>
      <c r="I660" s="4">
        <v>9979996</v>
      </c>
      <c r="J660" s="4">
        <v>6337776</v>
      </c>
    </row>
    <row r="661" spans="2:10" x14ac:dyDescent="0.35">
      <c r="B661" t="s">
        <v>1845</v>
      </c>
      <c r="C661" t="s">
        <v>1865</v>
      </c>
      <c r="D661" s="4">
        <v>17442</v>
      </c>
      <c r="I661" s="4">
        <v>17442</v>
      </c>
      <c r="J661" s="4">
        <v>17442</v>
      </c>
    </row>
    <row r="662" spans="2:10" x14ac:dyDescent="0.35">
      <c r="C662" t="s">
        <v>1866</v>
      </c>
      <c r="I662" s="4">
        <v>0</v>
      </c>
      <c r="J662">
        <v>0</v>
      </c>
    </row>
    <row r="663" spans="2:10" x14ac:dyDescent="0.35">
      <c r="C663" t="s">
        <v>1867</v>
      </c>
      <c r="D663" s="4">
        <v>1602041</v>
      </c>
      <c r="F663" s="4">
        <v>254000</v>
      </c>
      <c r="G663" s="4">
        <v>2876040</v>
      </c>
      <c r="H663" s="4">
        <v>834366</v>
      </c>
      <c r="I663" s="4">
        <v>5566448</v>
      </c>
      <c r="J663" s="4">
        <v>1602041</v>
      </c>
    </row>
    <row r="664" spans="2:10" x14ac:dyDescent="0.35">
      <c r="C664" t="s">
        <v>1868</v>
      </c>
      <c r="D664" s="4">
        <v>18283</v>
      </c>
      <c r="F664" s="4">
        <v>15778</v>
      </c>
      <c r="G664" s="4">
        <v>2086492</v>
      </c>
      <c r="H664" s="4">
        <v>1406219</v>
      </c>
      <c r="I664" s="4">
        <v>3526771</v>
      </c>
      <c r="J664" s="4">
        <v>18283</v>
      </c>
    </row>
    <row r="665" spans="2:10" x14ac:dyDescent="0.35">
      <c r="C665" t="s">
        <v>1894</v>
      </c>
      <c r="D665" s="4">
        <v>18414</v>
      </c>
      <c r="I665" s="4">
        <v>18414</v>
      </c>
      <c r="J665" s="4">
        <v>18414</v>
      </c>
    </row>
    <row r="666" spans="2:10" x14ac:dyDescent="0.35">
      <c r="C666" t="s">
        <v>1869</v>
      </c>
      <c r="G666" s="4">
        <v>1128000</v>
      </c>
      <c r="I666" s="4">
        <v>1128000</v>
      </c>
      <c r="J666">
        <v>0</v>
      </c>
    </row>
    <row r="667" spans="2:10" x14ac:dyDescent="0.35">
      <c r="C667" t="s">
        <v>1870</v>
      </c>
      <c r="D667" s="4">
        <v>6444</v>
      </c>
      <c r="E667" s="4">
        <v>2455760</v>
      </c>
      <c r="H667" s="4">
        <v>219747</v>
      </c>
      <c r="I667" s="4">
        <v>2681951</v>
      </c>
      <c r="J667" s="4">
        <v>2462204</v>
      </c>
    </row>
    <row r="668" spans="2:10" x14ac:dyDescent="0.35">
      <c r="C668" t="s">
        <v>1871</v>
      </c>
      <c r="D668" s="4">
        <v>6360</v>
      </c>
      <c r="H668" s="4">
        <v>8843027</v>
      </c>
      <c r="I668" s="4">
        <v>8849386</v>
      </c>
      <c r="J668" s="4">
        <v>6360</v>
      </c>
    </row>
    <row r="669" spans="2:10" x14ac:dyDescent="0.35">
      <c r="C669" t="s">
        <v>1872</v>
      </c>
      <c r="D669" s="4">
        <v>307631</v>
      </c>
      <c r="I669" s="4">
        <v>307631</v>
      </c>
      <c r="J669" s="4">
        <v>307631</v>
      </c>
    </row>
    <row r="670" spans="2:10" x14ac:dyDescent="0.35">
      <c r="C670" t="s">
        <v>1873</v>
      </c>
      <c r="D670" s="4">
        <v>19491</v>
      </c>
      <c r="I670" s="4">
        <v>19491</v>
      </c>
      <c r="J670" s="4">
        <v>19491</v>
      </c>
    </row>
    <row r="671" spans="2:10" x14ac:dyDescent="0.35">
      <c r="C671" t="s">
        <v>1874</v>
      </c>
      <c r="D671" s="4">
        <v>2766</v>
      </c>
      <c r="I671" s="4">
        <v>2766</v>
      </c>
      <c r="J671" s="4">
        <v>2766</v>
      </c>
    </row>
    <row r="672" spans="2:10" x14ac:dyDescent="0.35">
      <c r="C672" t="s">
        <v>1875</v>
      </c>
      <c r="H672" s="4">
        <v>110430</v>
      </c>
      <c r="I672" s="4">
        <v>110430</v>
      </c>
      <c r="J672">
        <v>0</v>
      </c>
    </row>
    <row r="673" spans="2:10" x14ac:dyDescent="0.35">
      <c r="C673" t="s">
        <v>1876</v>
      </c>
      <c r="G673" s="4">
        <v>1009680</v>
      </c>
      <c r="I673" s="4">
        <v>1009680</v>
      </c>
      <c r="J673">
        <v>0</v>
      </c>
    </row>
    <row r="674" spans="2:10" x14ac:dyDescent="0.35">
      <c r="C674" t="s">
        <v>1877</v>
      </c>
      <c r="D674" s="4">
        <v>63091</v>
      </c>
      <c r="I674" s="4">
        <v>63091</v>
      </c>
      <c r="J674" s="4">
        <v>63091</v>
      </c>
    </row>
    <row r="675" spans="2:10" x14ac:dyDescent="0.35">
      <c r="B675" t="s">
        <v>55</v>
      </c>
      <c r="D675" s="4">
        <v>2061964</v>
      </c>
      <c r="E675" s="4">
        <v>2455760</v>
      </c>
      <c r="F675" s="4">
        <v>269778</v>
      </c>
      <c r="G675" s="4">
        <v>7100211</v>
      </c>
      <c r="H675" s="4">
        <v>11413789</v>
      </c>
      <c r="I675" s="4">
        <v>23301502</v>
      </c>
      <c r="J675" s="4">
        <v>4517724</v>
      </c>
    </row>
    <row r="676" spans="2:10" x14ac:dyDescent="0.35">
      <c r="B676" t="s">
        <v>1878</v>
      </c>
      <c r="C676" t="s">
        <v>1879</v>
      </c>
      <c r="D676" s="4">
        <v>2097343</v>
      </c>
      <c r="I676" s="4">
        <v>2097343</v>
      </c>
      <c r="J676" s="4">
        <v>2097343</v>
      </c>
    </row>
    <row r="677" spans="2:10" x14ac:dyDescent="0.35">
      <c r="C677" t="s">
        <v>1907</v>
      </c>
      <c r="D677" s="4">
        <v>12825</v>
      </c>
      <c r="I677" s="4">
        <v>12825</v>
      </c>
      <c r="J677" s="4">
        <v>12825</v>
      </c>
    </row>
    <row r="678" spans="2:10" x14ac:dyDescent="0.35">
      <c r="C678" t="s">
        <v>1897</v>
      </c>
      <c r="D678" s="4">
        <v>427838</v>
      </c>
      <c r="I678" s="4">
        <v>427838</v>
      </c>
      <c r="J678" s="4">
        <v>427838</v>
      </c>
    </row>
    <row r="679" spans="2:10" x14ac:dyDescent="0.35">
      <c r="C679" t="s">
        <v>1881</v>
      </c>
      <c r="D679" s="4">
        <v>1682315</v>
      </c>
      <c r="I679" s="4">
        <v>1682315</v>
      </c>
      <c r="J679" s="4">
        <v>1682315</v>
      </c>
    </row>
    <row r="680" spans="2:10" x14ac:dyDescent="0.35">
      <c r="C680" t="s">
        <v>1895</v>
      </c>
      <c r="D680" s="4">
        <v>393093</v>
      </c>
      <c r="I680" s="4">
        <v>393093</v>
      </c>
      <c r="J680" s="4">
        <v>393093</v>
      </c>
    </row>
    <row r="681" spans="2:10" x14ac:dyDescent="0.35">
      <c r="C681" t="s">
        <v>1882</v>
      </c>
      <c r="D681" s="4">
        <v>0</v>
      </c>
      <c r="I681" s="4">
        <v>0</v>
      </c>
      <c r="J681" s="4">
        <v>0</v>
      </c>
    </row>
    <row r="682" spans="2:10" x14ac:dyDescent="0.35">
      <c r="C682" t="s">
        <v>1900</v>
      </c>
      <c r="D682" s="4">
        <v>502</v>
      </c>
      <c r="I682" s="4">
        <v>502</v>
      </c>
      <c r="J682" s="4">
        <v>502</v>
      </c>
    </row>
    <row r="683" spans="2:10" x14ac:dyDescent="0.35">
      <c r="C683" t="s">
        <v>1884</v>
      </c>
      <c r="D683" s="4">
        <v>30630</v>
      </c>
      <c r="I683" s="4">
        <v>30630</v>
      </c>
      <c r="J683" s="4">
        <v>30630</v>
      </c>
    </row>
    <row r="684" spans="2:10" x14ac:dyDescent="0.35">
      <c r="B684" t="s">
        <v>56</v>
      </c>
      <c r="D684" s="4">
        <v>4644547</v>
      </c>
      <c r="I684" s="4">
        <v>4644547</v>
      </c>
      <c r="J684" s="4">
        <v>4644547</v>
      </c>
    </row>
    <row r="685" spans="2:10" x14ac:dyDescent="0.35">
      <c r="B685" t="s">
        <v>1885</v>
      </c>
      <c r="C685" t="s">
        <v>1886</v>
      </c>
      <c r="D685" s="4">
        <v>56558</v>
      </c>
      <c r="I685" s="4">
        <v>56558</v>
      </c>
      <c r="J685" s="4">
        <v>56558</v>
      </c>
    </row>
    <row r="686" spans="2:10" x14ac:dyDescent="0.35">
      <c r="B686" t="s">
        <v>57</v>
      </c>
      <c r="D686" s="4">
        <v>56558</v>
      </c>
      <c r="I686" s="4">
        <v>56558</v>
      </c>
      <c r="J686" s="4">
        <v>56558</v>
      </c>
    </row>
    <row r="687" spans="2:10" x14ac:dyDescent="0.35">
      <c r="B687" t="s">
        <v>1887</v>
      </c>
      <c r="C687" t="s">
        <v>1898</v>
      </c>
      <c r="D687" s="4">
        <v>50000</v>
      </c>
      <c r="I687" s="4">
        <v>50000</v>
      </c>
      <c r="J687" s="4">
        <v>50000</v>
      </c>
    </row>
    <row r="688" spans="2:10" x14ac:dyDescent="0.35">
      <c r="C688" t="s">
        <v>1888</v>
      </c>
      <c r="G688" s="4">
        <v>3840000</v>
      </c>
      <c r="I688" s="4">
        <v>3840000</v>
      </c>
      <c r="J688">
        <v>0</v>
      </c>
    </row>
    <row r="689" spans="1:10" x14ac:dyDescent="0.35">
      <c r="C689" t="s">
        <v>1901</v>
      </c>
      <c r="E689" s="4">
        <v>7500000</v>
      </c>
      <c r="I689" s="4">
        <v>7500000</v>
      </c>
      <c r="J689">
        <v>7500000</v>
      </c>
    </row>
    <row r="690" spans="1:10" x14ac:dyDescent="0.35">
      <c r="C690" t="s">
        <v>1889</v>
      </c>
      <c r="E690" s="4">
        <v>1522500</v>
      </c>
      <c r="I690" s="4">
        <v>1522500</v>
      </c>
      <c r="J690">
        <v>1522500</v>
      </c>
    </row>
    <row r="691" spans="1:10" x14ac:dyDescent="0.35">
      <c r="C691" t="s">
        <v>1890</v>
      </c>
      <c r="E691" s="4">
        <v>6000000</v>
      </c>
      <c r="I691" s="4">
        <v>6000000</v>
      </c>
      <c r="J691">
        <v>6000000</v>
      </c>
    </row>
    <row r="692" spans="1:10" x14ac:dyDescent="0.35">
      <c r="A692" t="s">
        <v>154</v>
      </c>
      <c r="B692" t="s">
        <v>1887</v>
      </c>
      <c r="C692" t="s">
        <v>1902</v>
      </c>
      <c r="E692" s="4">
        <v>15000000</v>
      </c>
      <c r="I692" s="4">
        <v>15000000</v>
      </c>
      <c r="J692">
        <v>15000000</v>
      </c>
    </row>
    <row r="693" spans="1:10" x14ac:dyDescent="0.35">
      <c r="B693" t="s">
        <v>58</v>
      </c>
      <c r="D693" s="4">
        <v>50000</v>
      </c>
      <c r="E693" s="4">
        <v>30022500</v>
      </c>
      <c r="G693" s="4">
        <v>3840000</v>
      </c>
      <c r="I693" s="4">
        <v>33912500</v>
      </c>
      <c r="J693" s="4">
        <v>30072500</v>
      </c>
    </row>
    <row r="694" spans="1:10" x14ac:dyDescent="0.35">
      <c r="A694" t="s">
        <v>1542</v>
      </c>
      <c r="B694" t="s">
        <v>59</v>
      </c>
      <c r="D694" s="4">
        <v>116859234</v>
      </c>
      <c r="E694" s="4">
        <v>42861383</v>
      </c>
      <c r="F694" s="4">
        <v>16467685</v>
      </c>
      <c r="G694" s="4">
        <v>12982580</v>
      </c>
      <c r="H694" s="4">
        <v>14367228</v>
      </c>
      <c r="I694" s="4">
        <v>203538111</v>
      </c>
      <c r="J694" s="4">
        <v>159720617</v>
      </c>
    </row>
    <row r="695" spans="1:10" x14ac:dyDescent="0.35">
      <c r="A695" t="s">
        <v>162</v>
      </c>
      <c r="B695" t="s">
        <v>1842</v>
      </c>
      <c r="C695" t="s">
        <v>1843</v>
      </c>
      <c r="D695" s="4">
        <v>36567265</v>
      </c>
      <c r="I695" s="4">
        <v>36567265</v>
      </c>
      <c r="J695" s="4">
        <v>36567265</v>
      </c>
    </row>
    <row r="696" spans="1:10" x14ac:dyDescent="0.35">
      <c r="C696" t="s">
        <v>1844</v>
      </c>
      <c r="D696" s="4">
        <v>2808495</v>
      </c>
      <c r="H696" s="4">
        <v>180000</v>
      </c>
      <c r="I696" s="4">
        <v>2988495</v>
      </c>
      <c r="J696" s="4">
        <v>2808495</v>
      </c>
    </row>
    <row r="697" spans="1:10" x14ac:dyDescent="0.35">
      <c r="C697" t="s">
        <v>1845</v>
      </c>
      <c r="D697" s="4">
        <v>2067339</v>
      </c>
      <c r="I697" s="4">
        <v>2067339</v>
      </c>
      <c r="J697" s="4">
        <v>2067339</v>
      </c>
    </row>
    <row r="698" spans="1:10" x14ac:dyDescent="0.35">
      <c r="B698" t="s">
        <v>51</v>
      </c>
      <c r="D698" s="4">
        <v>41443099</v>
      </c>
      <c r="H698" s="4">
        <v>180000</v>
      </c>
      <c r="I698" s="4">
        <v>41623099</v>
      </c>
      <c r="J698" s="4">
        <v>41443099</v>
      </c>
    </row>
    <row r="699" spans="1:10" x14ac:dyDescent="0.35">
      <c r="B699" t="s">
        <v>1843</v>
      </c>
      <c r="C699" t="s">
        <v>1846</v>
      </c>
      <c r="D699" s="4">
        <v>9445295</v>
      </c>
      <c r="F699" s="4">
        <v>2627374</v>
      </c>
      <c r="H699" s="4">
        <v>2748285</v>
      </c>
      <c r="I699" s="4">
        <v>14820955</v>
      </c>
      <c r="J699" s="4">
        <v>9445295</v>
      </c>
    </row>
    <row r="700" spans="1:10" x14ac:dyDescent="0.35">
      <c r="C700" t="s">
        <v>1847</v>
      </c>
      <c r="D700" s="4">
        <v>7719646</v>
      </c>
      <c r="F700" s="4">
        <v>67568</v>
      </c>
      <c r="G700" s="4">
        <v>242186</v>
      </c>
      <c r="H700" s="4">
        <v>13475</v>
      </c>
      <c r="I700" s="4">
        <v>8042875</v>
      </c>
      <c r="J700" s="4">
        <v>7719646</v>
      </c>
    </row>
    <row r="701" spans="1:10" x14ac:dyDescent="0.35">
      <c r="C701" t="s">
        <v>1848</v>
      </c>
      <c r="D701" s="4">
        <v>29656</v>
      </c>
      <c r="I701" s="4">
        <v>29656</v>
      </c>
      <c r="J701" s="4">
        <v>29656</v>
      </c>
    </row>
    <row r="702" spans="1:10" x14ac:dyDescent="0.35">
      <c r="B702" t="s">
        <v>52</v>
      </c>
      <c r="D702" s="4">
        <v>17194597</v>
      </c>
      <c r="F702" s="4">
        <v>2694942</v>
      </c>
      <c r="G702" s="4">
        <v>242186</v>
      </c>
      <c r="H702" s="4">
        <v>2761760</v>
      </c>
      <c r="I702" s="4">
        <v>22893485</v>
      </c>
      <c r="J702" s="4">
        <v>17194597</v>
      </c>
    </row>
    <row r="703" spans="1:10" x14ac:dyDescent="0.35">
      <c r="B703" t="s">
        <v>1849</v>
      </c>
      <c r="C703" t="s">
        <v>1850</v>
      </c>
      <c r="E703" s="4">
        <v>4881960</v>
      </c>
      <c r="I703" s="4">
        <v>4881960</v>
      </c>
      <c r="J703">
        <v>4881960</v>
      </c>
    </row>
    <row r="704" spans="1:10" x14ac:dyDescent="0.35">
      <c r="B704" t="s">
        <v>53</v>
      </c>
      <c r="E704" s="4">
        <v>4881960</v>
      </c>
      <c r="I704" s="4">
        <v>4881960</v>
      </c>
      <c r="J704">
        <v>4881960</v>
      </c>
    </row>
    <row r="705" spans="2:10" x14ac:dyDescent="0.35">
      <c r="B705" t="s">
        <v>1844</v>
      </c>
      <c r="C705" t="s">
        <v>1851</v>
      </c>
      <c r="E705" s="4">
        <v>254631</v>
      </c>
      <c r="I705" s="4">
        <v>254631</v>
      </c>
      <c r="J705">
        <v>254631</v>
      </c>
    </row>
    <row r="706" spans="2:10" x14ac:dyDescent="0.35">
      <c r="C706" t="s">
        <v>1903</v>
      </c>
      <c r="D706" s="4">
        <v>18031</v>
      </c>
      <c r="I706" s="4">
        <v>18031</v>
      </c>
      <c r="J706" s="4">
        <v>18031</v>
      </c>
    </row>
    <row r="707" spans="2:10" x14ac:dyDescent="0.35">
      <c r="C707" t="s">
        <v>1854</v>
      </c>
      <c r="D707" s="4">
        <v>194471</v>
      </c>
      <c r="F707" s="4">
        <v>248821</v>
      </c>
      <c r="I707" s="4">
        <v>443292</v>
      </c>
      <c r="J707" s="4">
        <v>194471</v>
      </c>
    </row>
    <row r="708" spans="2:10" x14ac:dyDescent="0.35">
      <c r="C708" t="s">
        <v>1855</v>
      </c>
      <c r="D708" s="4">
        <v>68783</v>
      </c>
      <c r="E708" s="4">
        <v>38136</v>
      </c>
      <c r="G708" s="4">
        <v>112309</v>
      </c>
      <c r="H708" s="4">
        <v>18540</v>
      </c>
      <c r="I708" s="4">
        <v>237767</v>
      </c>
      <c r="J708" s="4">
        <v>106919</v>
      </c>
    </row>
    <row r="709" spans="2:10" x14ac:dyDescent="0.35">
      <c r="C709" t="s">
        <v>1856</v>
      </c>
      <c r="D709" s="4">
        <v>4246</v>
      </c>
      <c r="G709" s="4">
        <v>2123</v>
      </c>
      <c r="I709" s="4">
        <v>6368</v>
      </c>
      <c r="J709" s="4">
        <v>4246</v>
      </c>
    </row>
    <row r="710" spans="2:10" x14ac:dyDescent="0.35">
      <c r="C710" t="s">
        <v>1857</v>
      </c>
      <c r="D710" s="4">
        <v>35306</v>
      </c>
      <c r="I710" s="4">
        <v>35306</v>
      </c>
      <c r="J710" s="4">
        <v>35306</v>
      </c>
    </row>
    <row r="711" spans="2:10" x14ac:dyDescent="0.35">
      <c r="C711" t="s">
        <v>1906</v>
      </c>
      <c r="H711" s="4">
        <v>5108</v>
      </c>
      <c r="I711" s="4">
        <v>5108</v>
      </c>
      <c r="J711">
        <v>0</v>
      </c>
    </row>
    <row r="712" spans="2:10" x14ac:dyDescent="0.35">
      <c r="C712" t="s">
        <v>1858</v>
      </c>
      <c r="D712" s="4">
        <v>24132</v>
      </c>
      <c r="E712" s="4">
        <v>5195</v>
      </c>
      <c r="H712" s="4">
        <v>31171</v>
      </c>
      <c r="I712" s="4">
        <v>60499</v>
      </c>
      <c r="J712" s="4">
        <v>29327</v>
      </c>
    </row>
    <row r="713" spans="2:10" x14ac:dyDescent="0.35">
      <c r="C713" t="s">
        <v>1859</v>
      </c>
      <c r="D713" s="4">
        <v>200003</v>
      </c>
      <c r="E713" s="4">
        <v>75000</v>
      </c>
      <c r="G713" s="4">
        <v>125000</v>
      </c>
      <c r="H713" s="4">
        <v>7</v>
      </c>
      <c r="I713" s="4">
        <v>400010</v>
      </c>
      <c r="J713" s="4">
        <v>275003</v>
      </c>
    </row>
    <row r="714" spans="2:10" x14ac:dyDescent="0.35">
      <c r="C714" t="s">
        <v>1860</v>
      </c>
      <c r="D714" s="4">
        <v>326109</v>
      </c>
      <c r="I714" s="4">
        <v>326109</v>
      </c>
      <c r="J714" s="4">
        <v>326109</v>
      </c>
    </row>
    <row r="715" spans="2:10" x14ac:dyDescent="0.35">
      <c r="C715" t="s">
        <v>1861</v>
      </c>
      <c r="E715" s="4">
        <v>254632</v>
      </c>
      <c r="I715" s="4">
        <v>254632</v>
      </c>
      <c r="J715">
        <v>254632</v>
      </c>
    </row>
    <row r="716" spans="2:10" x14ac:dyDescent="0.35">
      <c r="C716" t="s">
        <v>1862</v>
      </c>
      <c r="D716" s="4">
        <v>940107</v>
      </c>
      <c r="I716" s="4">
        <v>940107</v>
      </c>
      <c r="J716" s="4">
        <v>940107</v>
      </c>
    </row>
    <row r="717" spans="2:10" x14ac:dyDescent="0.35">
      <c r="C717" t="s">
        <v>1863</v>
      </c>
      <c r="D717" s="4">
        <v>23340</v>
      </c>
      <c r="I717" s="4">
        <v>23340</v>
      </c>
      <c r="J717" s="4">
        <v>23340</v>
      </c>
    </row>
    <row r="718" spans="2:10" x14ac:dyDescent="0.35">
      <c r="B718" t="s">
        <v>54</v>
      </c>
      <c r="D718" s="4">
        <v>1834528</v>
      </c>
      <c r="E718" s="4">
        <v>627593</v>
      </c>
      <c r="F718" s="4">
        <v>248821</v>
      </c>
      <c r="G718" s="4">
        <v>239432</v>
      </c>
      <c r="H718" s="4">
        <v>54825</v>
      </c>
      <c r="I718" s="4">
        <v>3005199</v>
      </c>
      <c r="J718" s="4">
        <v>2462121</v>
      </c>
    </row>
    <row r="719" spans="2:10" x14ac:dyDescent="0.35">
      <c r="B719" t="s">
        <v>1845</v>
      </c>
      <c r="C719" t="s">
        <v>1865</v>
      </c>
      <c r="D719" s="4">
        <v>6977</v>
      </c>
      <c r="I719" s="4">
        <v>6977</v>
      </c>
      <c r="J719" s="4">
        <v>6977</v>
      </c>
    </row>
    <row r="720" spans="2:10" x14ac:dyDescent="0.35">
      <c r="C720" t="s">
        <v>1866</v>
      </c>
      <c r="I720" s="4">
        <v>0</v>
      </c>
      <c r="J720">
        <v>0</v>
      </c>
    </row>
    <row r="721" spans="2:10" x14ac:dyDescent="0.35">
      <c r="C721" t="s">
        <v>1867</v>
      </c>
      <c r="D721" s="4">
        <v>1088000</v>
      </c>
      <c r="F721" s="4">
        <v>18000</v>
      </c>
      <c r="G721" s="4">
        <v>9000</v>
      </c>
      <c r="H721" s="4">
        <v>1943772</v>
      </c>
      <c r="I721" s="4">
        <v>3058772</v>
      </c>
      <c r="J721" s="4">
        <v>1088000</v>
      </c>
    </row>
    <row r="722" spans="2:10" x14ac:dyDescent="0.35">
      <c r="C722" t="s">
        <v>1868</v>
      </c>
      <c r="D722" s="4">
        <v>20690</v>
      </c>
      <c r="G722" s="4">
        <v>5259</v>
      </c>
      <c r="H722" s="4">
        <v>1689826</v>
      </c>
      <c r="I722" s="4">
        <v>1715775</v>
      </c>
      <c r="J722" s="4">
        <v>20690</v>
      </c>
    </row>
    <row r="723" spans="2:10" x14ac:dyDescent="0.35">
      <c r="C723" t="s">
        <v>1869</v>
      </c>
      <c r="D723" s="4">
        <v>3556</v>
      </c>
      <c r="H723" s="4">
        <v>633600</v>
      </c>
      <c r="I723" s="4">
        <v>637156</v>
      </c>
      <c r="J723" s="4">
        <v>3556</v>
      </c>
    </row>
    <row r="724" spans="2:10" x14ac:dyDescent="0.35">
      <c r="C724" t="s">
        <v>1870</v>
      </c>
      <c r="D724" s="4">
        <v>29604</v>
      </c>
      <c r="E724" s="4">
        <v>1182669</v>
      </c>
      <c r="H724" s="4">
        <v>131848</v>
      </c>
      <c r="I724" s="4">
        <v>1344121</v>
      </c>
      <c r="J724" s="4">
        <v>1212273</v>
      </c>
    </row>
    <row r="725" spans="2:10" x14ac:dyDescent="0.35">
      <c r="C725" t="s">
        <v>1872</v>
      </c>
      <c r="D725" s="4">
        <v>150757</v>
      </c>
      <c r="I725" s="4">
        <v>150757</v>
      </c>
      <c r="J725" s="4">
        <v>150757</v>
      </c>
    </row>
    <row r="726" spans="2:10" x14ac:dyDescent="0.35">
      <c r="C726" t="s">
        <v>1875</v>
      </c>
      <c r="H726" s="4">
        <v>34873</v>
      </c>
      <c r="I726" s="4">
        <v>34873</v>
      </c>
      <c r="J726">
        <v>0</v>
      </c>
    </row>
    <row r="727" spans="2:10" x14ac:dyDescent="0.35">
      <c r="C727" t="s">
        <v>1876</v>
      </c>
      <c r="H727" s="4">
        <v>504000</v>
      </c>
      <c r="I727" s="4">
        <v>504000</v>
      </c>
      <c r="J727">
        <v>0</v>
      </c>
    </row>
    <row r="728" spans="2:10" x14ac:dyDescent="0.35">
      <c r="C728" t="s">
        <v>1877</v>
      </c>
      <c r="D728" s="4">
        <v>62415</v>
      </c>
      <c r="E728" s="4">
        <v>0</v>
      </c>
      <c r="I728" s="4">
        <v>62415</v>
      </c>
      <c r="J728" s="4">
        <v>62415</v>
      </c>
    </row>
    <row r="729" spans="2:10" x14ac:dyDescent="0.35">
      <c r="B729" t="s">
        <v>55</v>
      </c>
      <c r="D729" s="4">
        <v>1361998</v>
      </c>
      <c r="E729" s="4">
        <v>1182669</v>
      </c>
      <c r="F729" s="4">
        <v>18000</v>
      </c>
      <c r="G729" s="4">
        <v>14259</v>
      </c>
      <c r="H729" s="4">
        <v>4937919</v>
      </c>
      <c r="I729" s="4">
        <v>7514845</v>
      </c>
      <c r="J729" s="4">
        <v>2544667</v>
      </c>
    </row>
    <row r="730" spans="2:10" x14ac:dyDescent="0.35">
      <c r="B730" t="s">
        <v>1878</v>
      </c>
      <c r="C730" t="s">
        <v>1879</v>
      </c>
      <c r="D730" s="4">
        <v>804218</v>
      </c>
      <c r="I730" s="4">
        <v>804218</v>
      </c>
      <c r="J730" s="4">
        <v>804218</v>
      </c>
    </row>
    <row r="731" spans="2:10" x14ac:dyDescent="0.35">
      <c r="C731" t="s">
        <v>1897</v>
      </c>
      <c r="D731" s="4">
        <v>16277</v>
      </c>
      <c r="I731" s="4">
        <v>16277</v>
      </c>
      <c r="J731" s="4">
        <v>16277</v>
      </c>
    </row>
    <row r="732" spans="2:10" x14ac:dyDescent="0.35">
      <c r="C732" t="s">
        <v>1880</v>
      </c>
      <c r="D732" s="4">
        <v>637134</v>
      </c>
      <c r="I732" s="4">
        <v>637134</v>
      </c>
      <c r="J732" s="4">
        <v>637134</v>
      </c>
    </row>
    <row r="733" spans="2:10" x14ac:dyDescent="0.35">
      <c r="C733" t="s">
        <v>1881</v>
      </c>
      <c r="D733" s="4">
        <v>818011</v>
      </c>
      <c r="I733" s="4">
        <v>818011</v>
      </c>
      <c r="J733" s="4">
        <v>818011</v>
      </c>
    </row>
    <row r="734" spans="2:10" x14ac:dyDescent="0.35">
      <c r="C734" t="s">
        <v>1895</v>
      </c>
      <c r="D734" s="4">
        <v>321208</v>
      </c>
      <c r="I734" s="4">
        <v>321208</v>
      </c>
      <c r="J734" s="4">
        <v>321208</v>
      </c>
    </row>
    <row r="735" spans="2:10" x14ac:dyDescent="0.35">
      <c r="C735" t="s">
        <v>1882</v>
      </c>
      <c r="D735" s="4">
        <v>69324</v>
      </c>
      <c r="I735" s="4">
        <v>69324</v>
      </c>
      <c r="J735" s="4">
        <v>69324</v>
      </c>
    </row>
    <row r="736" spans="2:10" x14ac:dyDescent="0.35">
      <c r="C736" t="s">
        <v>1883</v>
      </c>
      <c r="D736" s="4">
        <v>104807</v>
      </c>
      <c r="I736" s="4">
        <v>104807</v>
      </c>
      <c r="J736" s="4">
        <v>104807</v>
      </c>
    </row>
    <row r="737" spans="1:10" x14ac:dyDescent="0.35">
      <c r="C737" t="s">
        <v>1892</v>
      </c>
      <c r="D737" s="4">
        <v>1926</v>
      </c>
      <c r="I737" s="4">
        <v>1926</v>
      </c>
      <c r="J737" s="4">
        <v>1926</v>
      </c>
    </row>
    <row r="738" spans="1:10" x14ac:dyDescent="0.35">
      <c r="C738" t="s">
        <v>1884</v>
      </c>
      <c r="D738" s="4">
        <v>19719</v>
      </c>
      <c r="I738" s="4">
        <v>19719</v>
      </c>
      <c r="J738" s="4">
        <v>19719</v>
      </c>
    </row>
    <row r="739" spans="1:10" x14ac:dyDescent="0.35">
      <c r="B739" t="s">
        <v>56</v>
      </c>
      <c r="D739" s="4">
        <v>2792624</v>
      </c>
      <c r="I739" s="4">
        <v>2792624</v>
      </c>
      <c r="J739" s="4">
        <v>2792624</v>
      </c>
    </row>
    <row r="740" spans="1:10" x14ac:dyDescent="0.35">
      <c r="B740" t="s">
        <v>1885</v>
      </c>
      <c r="C740" t="s">
        <v>1886</v>
      </c>
      <c r="D740" s="4">
        <v>32992</v>
      </c>
      <c r="I740" s="4">
        <v>32992</v>
      </c>
      <c r="J740" s="4">
        <v>32992</v>
      </c>
    </row>
    <row r="741" spans="1:10" x14ac:dyDescent="0.35">
      <c r="B741" t="s">
        <v>57</v>
      </c>
      <c r="D741" s="4">
        <v>32992</v>
      </c>
      <c r="I741" s="4">
        <v>32992</v>
      </c>
      <c r="J741" s="4">
        <v>32992</v>
      </c>
    </row>
    <row r="742" spans="1:10" x14ac:dyDescent="0.35">
      <c r="B742" t="s">
        <v>1887</v>
      </c>
      <c r="C742" t="s">
        <v>1904</v>
      </c>
      <c r="D742" s="4">
        <v>375000</v>
      </c>
      <c r="I742" s="4">
        <v>375000</v>
      </c>
      <c r="J742" s="4">
        <v>375000</v>
      </c>
    </row>
    <row r="743" spans="1:10" x14ac:dyDescent="0.35">
      <c r="C743" t="s">
        <v>1908</v>
      </c>
      <c r="D743" s="4">
        <v>9080</v>
      </c>
      <c r="I743" s="4">
        <v>9080</v>
      </c>
      <c r="J743" s="4">
        <v>9080</v>
      </c>
    </row>
    <row r="744" spans="1:10" x14ac:dyDescent="0.35">
      <c r="C744" t="s">
        <v>1888</v>
      </c>
      <c r="H744" s="4">
        <v>960000</v>
      </c>
      <c r="I744" s="4">
        <v>960000</v>
      </c>
      <c r="J744">
        <v>0</v>
      </c>
    </row>
    <row r="745" spans="1:10" x14ac:dyDescent="0.35">
      <c r="C745" t="s">
        <v>1901</v>
      </c>
      <c r="E745" s="4">
        <v>900000</v>
      </c>
      <c r="I745" s="4">
        <v>900000</v>
      </c>
      <c r="J745">
        <v>900000</v>
      </c>
    </row>
    <row r="746" spans="1:10" x14ac:dyDescent="0.35">
      <c r="C746" t="s">
        <v>1889</v>
      </c>
      <c r="E746" s="4">
        <v>1260000</v>
      </c>
      <c r="I746" s="4">
        <v>1260000</v>
      </c>
      <c r="J746">
        <v>1260000</v>
      </c>
    </row>
    <row r="747" spans="1:10" x14ac:dyDescent="0.35">
      <c r="C747" t="s">
        <v>1890</v>
      </c>
      <c r="E747" s="4">
        <v>825000</v>
      </c>
      <c r="I747" s="4">
        <v>825000</v>
      </c>
      <c r="J747">
        <v>825000</v>
      </c>
    </row>
    <row r="748" spans="1:10" x14ac:dyDescent="0.35">
      <c r="C748" t="s">
        <v>1902</v>
      </c>
      <c r="E748" s="4">
        <v>1800000</v>
      </c>
      <c r="I748" s="4">
        <v>1800000</v>
      </c>
      <c r="J748">
        <v>1800000</v>
      </c>
    </row>
    <row r="749" spans="1:10" x14ac:dyDescent="0.35">
      <c r="B749" t="s">
        <v>58</v>
      </c>
      <c r="D749" s="4">
        <v>384080</v>
      </c>
      <c r="E749" s="4">
        <v>4785000</v>
      </c>
      <c r="H749" s="4">
        <v>960000</v>
      </c>
      <c r="I749" s="4">
        <v>6129080</v>
      </c>
      <c r="J749" s="4">
        <v>5169080</v>
      </c>
    </row>
    <row r="750" spans="1:10" x14ac:dyDescent="0.35">
      <c r="A750" t="s">
        <v>1543</v>
      </c>
      <c r="B750" t="s">
        <v>59</v>
      </c>
      <c r="D750" s="4">
        <v>65043918</v>
      </c>
      <c r="E750" s="4">
        <v>11477222</v>
      </c>
      <c r="F750" s="4">
        <v>2961763</v>
      </c>
      <c r="G750" s="4">
        <v>495876</v>
      </c>
      <c r="H750" s="4">
        <v>8894504</v>
      </c>
      <c r="I750" s="4">
        <v>88873284</v>
      </c>
      <c r="J750" s="4">
        <v>76521140</v>
      </c>
    </row>
    <row r="751" spans="1:10" x14ac:dyDescent="0.35">
      <c r="A751" t="s">
        <v>166</v>
      </c>
      <c r="B751" t="s">
        <v>1842</v>
      </c>
      <c r="C751" t="s">
        <v>1843</v>
      </c>
      <c r="D751" s="4">
        <v>38949991</v>
      </c>
      <c r="E751" s="4">
        <v>19756222</v>
      </c>
      <c r="F751" s="4">
        <v>28674800</v>
      </c>
      <c r="I751" s="4">
        <v>87381013</v>
      </c>
      <c r="J751" s="4">
        <v>58706213</v>
      </c>
    </row>
    <row r="752" spans="1:10" x14ac:dyDescent="0.35">
      <c r="C752" t="s">
        <v>1844</v>
      </c>
      <c r="D752" s="4">
        <v>8391959</v>
      </c>
      <c r="F752" s="4">
        <v>126000</v>
      </c>
      <c r="G752" s="4">
        <v>263250</v>
      </c>
      <c r="H752" s="4">
        <v>148050</v>
      </c>
      <c r="I752" s="4">
        <v>8929259</v>
      </c>
      <c r="J752" s="4">
        <v>8391959</v>
      </c>
    </row>
    <row r="753" spans="2:10" x14ac:dyDescent="0.35">
      <c r="C753" t="s">
        <v>1845</v>
      </c>
      <c r="D753" s="4">
        <v>5940898</v>
      </c>
      <c r="I753" s="4">
        <v>5940898</v>
      </c>
      <c r="J753" s="4">
        <v>5940898</v>
      </c>
    </row>
    <row r="754" spans="2:10" x14ac:dyDescent="0.35">
      <c r="B754" t="s">
        <v>51</v>
      </c>
      <c r="D754" s="4">
        <v>53282848</v>
      </c>
      <c r="E754" s="4">
        <v>19756222</v>
      </c>
      <c r="F754" s="4">
        <v>28800800</v>
      </c>
      <c r="G754" s="4">
        <v>263250</v>
      </c>
      <c r="H754" s="4">
        <v>148050</v>
      </c>
      <c r="I754" s="4">
        <v>102251169</v>
      </c>
      <c r="J754" s="4">
        <v>73039070</v>
      </c>
    </row>
    <row r="755" spans="2:10" x14ac:dyDescent="0.35">
      <c r="B755" t="s">
        <v>1843</v>
      </c>
      <c r="C755" t="s">
        <v>1846</v>
      </c>
      <c r="D755" s="4">
        <v>50415440</v>
      </c>
      <c r="E755" s="4">
        <v>1596</v>
      </c>
      <c r="I755" s="4">
        <v>50417035</v>
      </c>
      <c r="J755" s="4">
        <v>50417036</v>
      </c>
    </row>
    <row r="756" spans="2:10" x14ac:dyDescent="0.35">
      <c r="C756" t="s">
        <v>1847</v>
      </c>
      <c r="D756" s="4">
        <v>23496333</v>
      </c>
      <c r="F756" s="4">
        <v>1998259</v>
      </c>
      <c r="G756" s="4">
        <v>65295</v>
      </c>
      <c r="I756" s="4">
        <v>25559887</v>
      </c>
      <c r="J756" s="4">
        <v>23496333</v>
      </c>
    </row>
    <row r="757" spans="2:10" x14ac:dyDescent="0.35">
      <c r="C757" t="s">
        <v>1848</v>
      </c>
      <c r="D757" s="4">
        <v>232976</v>
      </c>
      <c r="I757" s="4">
        <v>232976</v>
      </c>
      <c r="J757" s="4">
        <v>232976</v>
      </c>
    </row>
    <row r="758" spans="2:10" x14ac:dyDescent="0.35">
      <c r="B758" t="s">
        <v>52</v>
      </c>
      <c r="D758" s="4">
        <v>74144748</v>
      </c>
      <c r="E758" s="4">
        <v>1596</v>
      </c>
      <c r="F758" s="4">
        <v>1998259</v>
      </c>
      <c r="G758" s="4">
        <v>65295</v>
      </c>
      <c r="I758" s="4">
        <v>76209898</v>
      </c>
      <c r="J758" s="4">
        <v>74146344</v>
      </c>
    </row>
    <row r="759" spans="2:10" x14ac:dyDescent="0.35">
      <c r="B759" t="s">
        <v>1849</v>
      </c>
      <c r="C759" t="s">
        <v>1850</v>
      </c>
      <c r="D759" s="4">
        <v>24000000</v>
      </c>
      <c r="I759" s="4">
        <v>24000000</v>
      </c>
      <c r="J759" s="4">
        <v>24000000</v>
      </c>
    </row>
    <row r="760" spans="2:10" x14ac:dyDescent="0.35">
      <c r="B760" t="s">
        <v>53</v>
      </c>
      <c r="D760" s="4">
        <v>24000000</v>
      </c>
      <c r="I760" s="4">
        <v>24000000</v>
      </c>
      <c r="J760" s="4">
        <v>24000000</v>
      </c>
    </row>
    <row r="761" spans="2:10" x14ac:dyDescent="0.35">
      <c r="B761" t="s">
        <v>1844</v>
      </c>
      <c r="C761" t="s">
        <v>1851</v>
      </c>
      <c r="D761" s="4">
        <v>757895</v>
      </c>
      <c r="I761" s="4">
        <v>757895</v>
      </c>
      <c r="J761" s="4">
        <v>757895</v>
      </c>
    </row>
    <row r="762" spans="2:10" x14ac:dyDescent="0.35">
      <c r="C762" t="s">
        <v>1852</v>
      </c>
      <c r="F762" s="4">
        <v>13629</v>
      </c>
      <c r="G762" s="4">
        <v>5452</v>
      </c>
      <c r="H762" s="4">
        <v>10904</v>
      </c>
      <c r="I762" s="4">
        <v>29985</v>
      </c>
      <c r="J762">
        <v>0</v>
      </c>
    </row>
    <row r="763" spans="2:10" x14ac:dyDescent="0.35">
      <c r="C763" t="s">
        <v>1853</v>
      </c>
      <c r="F763" s="4">
        <v>16383</v>
      </c>
      <c r="G763" s="4">
        <v>8191</v>
      </c>
      <c r="H763" s="4">
        <v>16383</v>
      </c>
      <c r="I763" s="4">
        <v>40957</v>
      </c>
      <c r="J763">
        <v>0</v>
      </c>
    </row>
    <row r="764" spans="2:10" x14ac:dyDescent="0.35">
      <c r="C764" t="s">
        <v>1893</v>
      </c>
      <c r="F764" s="4">
        <v>3584</v>
      </c>
      <c r="G764" s="4">
        <v>1195</v>
      </c>
      <c r="I764" s="4">
        <v>4778</v>
      </c>
      <c r="J764">
        <v>0</v>
      </c>
    </row>
    <row r="765" spans="2:10" x14ac:dyDescent="0.35">
      <c r="C765" t="s">
        <v>1909</v>
      </c>
      <c r="D765" s="4">
        <v>1508</v>
      </c>
      <c r="I765" s="4">
        <v>1508</v>
      </c>
      <c r="J765" s="4">
        <v>1508</v>
      </c>
    </row>
    <row r="766" spans="2:10" x14ac:dyDescent="0.35">
      <c r="C766" t="s">
        <v>1854</v>
      </c>
      <c r="D766" s="4">
        <v>1661049</v>
      </c>
      <c r="G766" s="4">
        <v>6725</v>
      </c>
      <c r="H766" s="4">
        <v>13450</v>
      </c>
      <c r="I766" s="4">
        <v>1681224</v>
      </c>
      <c r="J766" s="4">
        <v>1661049</v>
      </c>
    </row>
    <row r="767" spans="2:10" x14ac:dyDescent="0.35">
      <c r="C767" t="s">
        <v>1855</v>
      </c>
      <c r="D767" s="4">
        <v>540671</v>
      </c>
      <c r="E767" s="4">
        <v>117108</v>
      </c>
      <c r="F767" s="4">
        <v>483213</v>
      </c>
      <c r="G767" s="4">
        <v>69846</v>
      </c>
      <c r="H767" s="4">
        <v>348095</v>
      </c>
      <c r="I767" s="4">
        <v>1558932</v>
      </c>
      <c r="J767" s="4">
        <v>657779</v>
      </c>
    </row>
    <row r="768" spans="2:10" x14ac:dyDescent="0.35">
      <c r="C768" t="s">
        <v>1856</v>
      </c>
      <c r="D768" s="4">
        <v>7717</v>
      </c>
      <c r="H768" s="4">
        <v>35203</v>
      </c>
      <c r="I768" s="4">
        <v>42920</v>
      </c>
      <c r="J768" s="4">
        <v>7717</v>
      </c>
    </row>
    <row r="769" spans="2:10" x14ac:dyDescent="0.35">
      <c r="C769" t="s">
        <v>1857</v>
      </c>
      <c r="D769" s="4">
        <v>67896</v>
      </c>
      <c r="H769" s="4">
        <v>3395</v>
      </c>
      <c r="I769" s="4">
        <v>71291</v>
      </c>
      <c r="J769" s="4">
        <v>67896</v>
      </c>
    </row>
    <row r="770" spans="2:10" x14ac:dyDescent="0.35">
      <c r="C770" t="s">
        <v>1910</v>
      </c>
      <c r="D770" s="4">
        <v>2199</v>
      </c>
      <c r="I770" s="4">
        <v>2199</v>
      </c>
      <c r="J770" s="4">
        <v>2199</v>
      </c>
    </row>
    <row r="771" spans="2:10" x14ac:dyDescent="0.35">
      <c r="C771" t="s">
        <v>1858</v>
      </c>
      <c r="D771" s="4">
        <v>87983</v>
      </c>
      <c r="E771" s="4">
        <v>37753</v>
      </c>
      <c r="F771" s="4">
        <v>128706</v>
      </c>
      <c r="H771" s="4">
        <v>250542</v>
      </c>
      <c r="I771" s="4">
        <v>504984</v>
      </c>
      <c r="J771" s="4">
        <v>125736</v>
      </c>
    </row>
    <row r="772" spans="2:10" x14ac:dyDescent="0.35">
      <c r="C772" t="s">
        <v>1859</v>
      </c>
      <c r="D772" s="4">
        <v>1275000</v>
      </c>
      <c r="E772" s="4">
        <v>275000</v>
      </c>
      <c r="F772" s="4">
        <v>75003</v>
      </c>
      <c r="G772" s="4">
        <v>25013</v>
      </c>
      <c r="H772" s="4">
        <v>2011535</v>
      </c>
      <c r="I772" s="4">
        <v>3661551</v>
      </c>
      <c r="J772" s="4">
        <v>1550000</v>
      </c>
    </row>
    <row r="773" spans="2:10" x14ac:dyDescent="0.35">
      <c r="C773" t="s">
        <v>1860</v>
      </c>
      <c r="D773" s="4">
        <v>543515</v>
      </c>
      <c r="E773" s="4">
        <v>434812</v>
      </c>
      <c r="F773" s="4">
        <v>2500170</v>
      </c>
      <c r="H773" s="4">
        <v>3587200</v>
      </c>
      <c r="I773" s="4">
        <v>7065697</v>
      </c>
      <c r="J773" s="4">
        <v>978327</v>
      </c>
    </row>
    <row r="774" spans="2:10" x14ac:dyDescent="0.35">
      <c r="C774" t="s">
        <v>1861</v>
      </c>
      <c r="D774" s="4">
        <v>185339</v>
      </c>
      <c r="I774" s="4">
        <v>185339</v>
      </c>
      <c r="J774" s="4">
        <v>185339</v>
      </c>
    </row>
    <row r="775" spans="2:10" x14ac:dyDescent="0.35">
      <c r="C775" t="s">
        <v>1862</v>
      </c>
      <c r="D775" s="4">
        <v>1794750</v>
      </c>
      <c r="E775" s="4">
        <v>0</v>
      </c>
      <c r="F775" s="4">
        <v>1538357</v>
      </c>
      <c r="H775" s="4">
        <v>256393</v>
      </c>
      <c r="I775" s="4">
        <v>3589499</v>
      </c>
      <c r="J775" s="4">
        <v>1794750</v>
      </c>
    </row>
    <row r="776" spans="2:10" x14ac:dyDescent="0.35">
      <c r="B776" t="s">
        <v>54</v>
      </c>
      <c r="D776" s="4">
        <v>6925523</v>
      </c>
      <c r="E776" s="4">
        <v>864673</v>
      </c>
      <c r="F776" s="4">
        <v>4759045</v>
      </c>
      <c r="G776" s="4">
        <v>116421</v>
      </c>
      <c r="H776" s="4">
        <v>6533098</v>
      </c>
      <c r="I776" s="4">
        <v>19198760</v>
      </c>
      <c r="J776" s="4">
        <v>7790196</v>
      </c>
    </row>
    <row r="777" spans="2:10" x14ac:dyDescent="0.35">
      <c r="B777" t="s">
        <v>1845</v>
      </c>
      <c r="C777" t="s">
        <v>1864</v>
      </c>
      <c r="E777" s="4">
        <v>11158</v>
      </c>
      <c r="I777" s="4">
        <v>11158</v>
      </c>
      <c r="J777">
        <v>11158</v>
      </c>
    </row>
    <row r="778" spans="2:10" x14ac:dyDescent="0.35">
      <c r="C778" t="s">
        <v>1865</v>
      </c>
      <c r="D778" s="4">
        <v>3488</v>
      </c>
      <c r="I778" s="4">
        <v>3488</v>
      </c>
      <c r="J778" s="4">
        <v>3488</v>
      </c>
    </row>
    <row r="779" spans="2:10" x14ac:dyDescent="0.35">
      <c r="C779" t="s">
        <v>1866</v>
      </c>
      <c r="I779" s="4">
        <v>0</v>
      </c>
      <c r="J779">
        <v>0</v>
      </c>
    </row>
    <row r="780" spans="2:10" x14ac:dyDescent="0.35">
      <c r="C780" t="s">
        <v>1867</v>
      </c>
      <c r="D780" s="4">
        <v>908521</v>
      </c>
      <c r="E780" s="4">
        <v>100000</v>
      </c>
      <c r="G780" s="4">
        <v>4738058</v>
      </c>
      <c r="H780" s="4">
        <v>869386</v>
      </c>
      <c r="I780" s="4">
        <v>6615964</v>
      </c>
      <c r="J780" s="4">
        <v>1008521</v>
      </c>
    </row>
    <row r="781" spans="2:10" x14ac:dyDescent="0.35">
      <c r="C781" t="s">
        <v>1868</v>
      </c>
      <c r="D781" s="4">
        <v>7385</v>
      </c>
      <c r="E781" s="4">
        <v>42075</v>
      </c>
      <c r="F781" s="4">
        <v>15778</v>
      </c>
      <c r="G781" s="4">
        <v>2661886</v>
      </c>
      <c r="H781" s="4">
        <v>1765905</v>
      </c>
      <c r="I781" s="4">
        <v>4493028</v>
      </c>
      <c r="J781" s="4">
        <v>49460</v>
      </c>
    </row>
    <row r="782" spans="2:10" x14ac:dyDescent="0.35">
      <c r="C782" t="s">
        <v>1894</v>
      </c>
      <c r="D782" s="4">
        <v>47831</v>
      </c>
      <c r="I782" s="4">
        <v>47831</v>
      </c>
      <c r="J782" s="4">
        <v>47831</v>
      </c>
    </row>
    <row r="783" spans="2:10" x14ac:dyDescent="0.35">
      <c r="C783" t="s">
        <v>1869</v>
      </c>
      <c r="E783" s="4">
        <v>0</v>
      </c>
      <c r="G783" s="4">
        <v>1619232</v>
      </c>
      <c r="I783" s="4">
        <v>1619232</v>
      </c>
      <c r="J783">
        <v>0</v>
      </c>
    </row>
    <row r="784" spans="2:10" x14ac:dyDescent="0.35">
      <c r="C784" t="s">
        <v>1870</v>
      </c>
      <c r="D784" s="4">
        <v>64294</v>
      </c>
      <c r="E784" s="4">
        <v>96547</v>
      </c>
      <c r="F784" s="4">
        <v>0</v>
      </c>
      <c r="H784" s="4">
        <v>9232336</v>
      </c>
      <c r="I784" s="4">
        <v>9393177</v>
      </c>
      <c r="J784" s="4">
        <v>160841</v>
      </c>
    </row>
    <row r="785" spans="2:10" x14ac:dyDescent="0.35">
      <c r="C785" t="s">
        <v>1871</v>
      </c>
      <c r="D785" s="4">
        <v>18139</v>
      </c>
      <c r="G785" s="4">
        <v>8660000</v>
      </c>
      <c r="H785" s="4">
        <v>171077</v>
      </c>
      <c r="I785" s="4">
        <v>8849217</v>
      </c>
      <c r="J785" s="4">
        <v>18139</v>
      </c>
    </row>
    <row r="786" spans="2:10" x14ac:dyDescent="0.35">
      <c r="C786" t="s">
        <v>1872</v>
      </c>
      <c r="D786" s="4">
        <v>1179757</v>
      </c>
      <c r="I786" s="4">
        <v>1179757</v>
      </c>
      <c r="J786" s="4">
        <v>1179757</v>
      </c>
    </row>
    <row r="787" spans="2:10" x14ac:dyDescent="0.35">
      <c r="C787" t="s">
        <v>1875</v>
      </c>
      <c r="H787" s="4">
        <v>228997</v>
      </c>
      <c r="I787" s="4">
        <v>228997</v>
      </c>
      <c r="J787">
        <v>0</v>
      </c>
    </row>
    <row r="788" spans="2:10" x14ac:dyDescent="0.35">
      <c r="C788" t="s">
        <v>1876</v>
      </c>
      <c r="E788" s="4">
        <v>0</v>
      </c>
      <c r="G788" s="4">
        <v>153720</v>
      </c>
      <c r="H788" s="4">
        <v>23016</v>
      </c>
      <c r="I788" s="4">
        <v>176736</v>
      </c>
      <c r="J788">
        <v>0</v>
      </c>
    </row>
    <row r="789" spans="2:10" x14ac:dyDescent="0.35">
      <c r="B789" t="s">
        <v>55</v>
      </c>
      <c r="D789" s="4">
        <v>2229414</v>
      </c>
      <c r="E789" s="4">
        <v>249780</v>
      </c>
      <c r="F789" s="4">
        <v>15778</v>
      </c>
      <c r="G789" s="4">
        <v>17832896</v>
      </c>
      <c r="H789" s="4">
        <v>12290716</v>
      </c>
      <c r="I789" s="4">
        <v>32618585</v>
      </c>
      <c r="J789" s="4">
        <v>2479194</v>
      </c>
    </row>
    <row r="790" spans="2:10" x14ac:dyDescent="0.35">
      <c r="B790" t="s">
        <v>1878</v>
      </c>
      <c r="C790" t="s">
        <v>1879</v>
      </c>
      <c r="D790" s="4">
        <v>4871467</v>
      </c>
      <c r="I790" s="4">
        <v>4871467</v>
      </c>
      <c r="J790" s="4">
        <v>4871467</v>
      </c>
    </row>
    <row r="791" spans="2:10" x14ac:dyDescent="0.35">
      <c r="C791" t="s">
        <v>1907</v>
      </c>
      <c r="D791" s="4">
        <v>979</v>
      </c>
      <c r="I791" s="4">
        <v>979</v>
      </c>
      <c r="J791" s="4">
        <v>979</v>
      </c>
    </row>
    <row r="792" spans="2:10" x14ac:dyDescent="0.35">
      <c r="C792" t="s">
        <v>1897</v>
      </c>
      <c r="D792" s="4">
        <v>16097</v>
      </c>
      <c r="I792" s="4">
        <v>16097</v>
      </c>
      <c r="J792" s="4">
        <v>16097</v>
      </c>
    </row>
    <row r="793" spans="2:10" x14ac:dyDescent="0.35">
      <c r="C793" t="s">
        <v>1880</v>
      </c>
      <c r="D793" s="4">
        <v>820244</v>
      </c>
      <c r="I793" s="4">
        <v>820244</v>
      </c>
      <c r="J793" s="4">
        <v>820244</v>
      </c>
    </row>
    <row r="794" spans="2:10" x14ac:dyDescent="0.35">
      <c r="C794" t="s">
        <v>1881</v>
      </c>
      <c r="D794" s="4">
        <v>4777984</v>
      </c>
      <c r="I794" s="4">
        <v>4777984</v>
      </c>
      <c r="J794" s="4">
        <v>4777984</v>
      </c>
    </row>
    <row r="795" spans="2:10" x14ac:dyDescent="0.35">
      <c r="C795" t="s">
        <v>1895</v>
      </c>
      <c r="D795" s="4">
        <v>1510888</v>
      </c>
      <c r="I795" s="4">
        <v>1510888</v>
      </c>
      <c r="J795" s="4">
        <v>1510888</v>
      </c>
    </row>
    <row r="796" spans="2:10" x14ac:dyDescent="0.35">
      <c r="C796" t="s">
        <v>1882</v>
      </c>
      <c r="D796" s="4">
        <v>456766</v>
      </c>
      <c r="I796" s="4">
        <v>456766</v>
      </c>
      <c r="J796" s="4">
        <v>456766</v>
      </c>
    </row>
    <row r="797" spans="2:10" x14ac:dyDescent="0.35">
      <c r="C797" t="s">
        <v>1900</v>
      </c>
      <c r="D797" s="4">
        <v>25750</v>
      </c>
      <c r="I797" s="4">
        <v>25750</v>
      </c>
      <c r="J797" s="4">
        <v>25750</v>
      </c>
    </row>
    <row r="798" spans="2:10" x14ac:dyDescent="0.35">
      <c r="C798" t="s">
        <v>1883</v>
      </c>
      <c r="D798" s="4">
        <v>19675</v>
      </c>
      <c r="I798" s="4">
        <v>19675</v>
      </c>
      <c r="J798" s="4">
        <v>19675</v>
      </c>
    </row>
    <row r="799" spans="2:10" x14ac:dyDescent="0.35">
      <c r="C799" t="s">
        <v>1892</v>
      </c>
      <c r="D799" s="4">
        <v>33353</v>
      </c>
      <c r="I799" s="4">
        <v>33353</v>
      </c>
      <c r="J799" s="4">
        <v>33353</v>
      </c>
    </row>
    <row r="800" spans="2:10" x14ac:dyDescent="0.35">
      <c r="C800" t="s">
        <v>1884</v>
      </c>
      <c r="D800" s="4">
        <v>69445</v>
      </c>
      <c r="I800" s="4">
        <v>69445</v>
      </c>
      <c r="J800" s="4">
        <v>69445</v>
      </c>
    </row>
    <row r="801" spans="1:10" x14ac:dyDescent="0.35">
      <c r="B801" t="s">
        <v>56</v>
      </c>
      <c r="D801" s="4">
        <v>12602647</v>
      </c>
      <c r="I801" s="4">
        <v>12602647</v>
      </c>
      <c r="J801" s="4">
        <v>12602647</v>
      </c>
    </row>
    <row r="802" spans="1:10" x14ac:dyDescent="0.35">
      <c r="B802" t="s">
        <v>1885</v>
      </c>
      <c r="C802" t="s">
        <v>1886</v>
      </c>
      <c r="D802" s="4">
        <v>221520</v>
      </c>
      <c r="I802" s="4">
        <v>221520</v>
      </c>
      <c r="J802" s="4">
        <v>221520</v>
      </c>
    </row>
    <row r="803" spans="1:10" x14ac:dyDescent="0.35">
      <c r="B803" t="s">
        <v>57</v>
      </c>
      <c r="D803" s="4">
        <v>221520</v>
      </c>
      <c r="I803" s="4">
        <v>221520</v>
      </c>
      <c r="J803" s="4">
        <v>221520</v>
      </c>
    </row>
    <row r="804" spans="1:10" x14ac:dyDescent="0.35">
      <c r="B804" t="s">
        <v>1887</v>
      </c>
      <c r="C804" t="s">
        <v>1904</v>
      </c>
      <c r="F804" s="4">
        <v>375000</v>
      </c>
      <c r="I804" s="4">
        <v>375000</v>
      </c>
      <c r="J804">
        <v>0</v>
      </c>
    </row>
    <row r="805" spans="1:10" x14ac:dyDescent="0.35">
      <c r="C805" t="s">
        <v>1888</v>
      </c>
      <c r="G805" s="4">
        <v>1497600</v>
      </c>
      <c r="I805" s="4">
        <v>1497600</v>
      </c>
      <c r="J805">
        <v>0</v>
      </c>
    </row>
    <row r="806" spans="1:10" x14ac:dyDescent="0.35">
      <c r="C806" t="s">
        <v>1901</v>
      </c>
      <c r="H806" s="4">
        <v>2025000</v>
      </c>
      <c r="I806" s="4">
        <v>2025000</v>
      </c>
      <c r="J806">
        <v>0</v>
      </c>
    </row>
    <row r="807" spans="1:10" x14ac:dyDescent="0.35">
      <c r="A807" t="s">
        <v>166</v>
      </c>
      <c r="B807" t="s">
        <v>1887</v>
      </c>
      <c r="C807" t="s">
        <v>1889</v>
      </c>
      <c r="D807" s="4">
        <v>8210</v>
      </c>
      <c r="E807" s="4">
        <v>1050000</v>
      </c>
      <c r="I807" s="4">
        <v>1058210</v>
      </c>
      <c r="J807" s="4">
        <v>1058210</v>
      </c>
    </row>
    <row r="808" spans="1:10" x14ac:dyDescent="0.35">
      <c r="C808" t="s">
        <v>1890</v>
      </c>
      <c r="E808" s="4">
        <v>1575000</v>
      </c>
      <c r="I808" s="4">
        <v>1575000</v>
      </c>
      <c r="J808">
        <v>1575000</v>
      </c>
    </row>
    <row r="809" spans="1:10" x14ac:dyDescent="0.35">
      <c r="C809" t="s">
        <v>1902</v>
      </c>
      <c r="H809" s="4">
        <v>4050000</v>
      </c>
      <c r="I809" s="4">
        <v>4050000</v>
      </c>
      <c r="J809">
        <v>0</v>
      </c>
    </row>
    <row r="810" spans="1:10" x14ac:dyDescent="0.35">
      <c r="B810" t="s">
        <v>58</v>
      </c>
      <c r="D810" s="4">
        <v>8210</v>
      </c>
      <c r="E810" s="4">
        <v>2625000</v>
      </c>
      <c r="F810" s="4">
        <v>375000</v>
      </c>
      <c r="G810" s="4">
        <v>1497600</v>
      </c>
      <c r="H810" s="4">
        <v>6075000</v>
      </c>
      <c r="I810" s="4">
        <v>10580810</v>
      </c>
      <c r="J810" s="4">
        <v>2633210</v>
      </c>
    </row>
    <row r="811" spans="1:10" x14ac:dyDescent="0.35">
      <c r="A811" t="s">
        <v>1544</v>
      </c>
      <c r="B811" t="s">
        <v>59</v>
      </c>
      <c r="D811" s="4">
        <v>173414912</v>
      </c>
      <c r="E811" s="4">
        <v>23497270</v>
      </c>
      <c r="F811" s="4">
        <v>35948882</v>
      </c>
      <c r="G811" s="4">
        <v>19775462</v>
      </c>
      <c r="H811" s="4">
        <v>25046864</v>
      </c>
      <c r="I811" s="4">
        <v>277683390</v>
      </c>
      <c r="J811" s="4">
        <v>196912182</v>
      </c>
    </row>
    <row r="812" spans="1:10" x14ac:dyDescent="0.35">
      <c r="A812" t="s">
        <v>173</v>
      </c>
      <c r="B812" t="s">
        <v>1842</v>
      </c>
      <c r="C812" t="s">
        <v>1843</v>
      </c>
      <c r="D812" s="4">
        <v>9210270</v>
      </c>
      <c r="F812" s="4">
        <v>4655000</v>
      </c>
      <c r="I812" s="4">
        <v>13865270</v>
      </c>
      <c r="J812" s="4">
        <v>9210270</v>
      </c>
    </row>
    <row r="813" spans="1:10" x14ac:dyDescent="0.35">
      <c r="C813" t="s">
        <v>1844</v>
      </c>
      <c r="D813" s="4">
        <v>1083473</v>
      </c>
      <c r="E813" s="4">
        <v>727546</v>
      </c>
      <c r="H813" s="4">
        <v>110184</v>
      </c>
      <c r="I813" s="4">
        <v>1921203</v>
      </c>
      <c r="J813" s="4">
        <v>1811019</v>
      </c>
    </row>
    <row r="814" spans="1:10" x14ac:dyDescent="0.35">
      <c r="C814" t="s">
        <v>1845</v>
      </c>
      <c r="D814" s="4">
        <v>1108073</v>
      </c>
      <c r="I814" s="4">
        <v>1108073</v>
      </c>
      <c r="J814" s="4">
        <v>1108073</v>
      </c>
    </row>
    <row r="815" spans="1:10" x14ac:dyDescent="0.35">
      <c r="B815" t="s">
        <v>51</v>
      </c>
      <c r="D815" s="4">
        <v>11401815</v>
      </c>
      <c r="E815" s="4">
        <v>727546</v>
      </c>
      <c r="F815" s="4">
        <v>4655000</v>
      </c>
      <c r="H815" s="4">
        <v>110184</v>
      </c>
      <c r="I815" s="4">
        <v>16894545</v>
      </c>
      <c r="J815" s="4">
        <v>12129361</v>
      </c>
    </row>
    <row r="816" spans="1:10" x14ac:dyDescent="0.35">
      <c r="B816" t="s">
        <v>1843</v>
      </c>
      <c r="C816" t="s">
        <v>1846</v>
      </c>
      <c r="D816" s="4">
        <v>6264643</v>
      </c>
      <c r="I816" s="4">
        <v>6264643</v>
      </c>
      <c r="J816" s="4">
        <v>6264643</v>
      </c>
    </row>
    <row r="817" spans="2:10" x14ac:dyDescent="0.35">
      <c r="C817" t="s">
        <v>1847</v>
      </c>
      <c r="D817" s="4">
        <v>5675941</v>
      </c>
      <c r="F817" s="4">
        <v>2071351</v>
      </c>
      <c r="I817" s="4">
        <v>7747293</v>
      </c>
      <c r="J817" s="4">
        <v>5675941</v>
      </c>
    </row>
    <row r="818" spans="2:10" x14ac:dyDescent="0.35">
      <c r="B818" t="s">
        <v>52</v>
      </c>
      <c r="D818" s="4">
        <v>11940584</v>
      </c>
      <c r="F818" s="4">
        <v>2071351</v>
      </c>
      <c r="I818" s="4">
        <v>14011936</v>
      </c>
      <c r="J818" s="4">
        <v>11940584</v>
      </c>
    </row>
    <row r="819" spans="2:10" x14ac:dyDescent="0.35">
      <c r="B819" t="s">
        <v>1849</v>
      </c>
      <c r="C819" t="s">
        <v>1911</v>
      </c>
      <c r="E819" s="4">
        <v>400000</v>
      </c>
      <c r="I819" s="4">
        <v>400000</v>
      </c>
      <c r="J819">
        <v>400000</v>
      </c>
    </row>
    <row r="820" spans="2:10" x14ac:dyDescent="0.35">
      <c r="C820" t="s">
        <v>1850</v>
      </c>
      <c r="E820" s="4">
        <v>2400000</v>
      </c>
      <c r="I820" s="4">
        <v>2400000</v>
      </c>
      <c r="J820">
        <v>2400000</v>
      </c>
    </row>
    <row r="821" spans="2:10" x14ac:dyDescent="0.35">
      <c r="B821" t="s">
        <v>53</v>
      </c>
      <c r="E821" s="4">
        <v>2800000</v>
      </c>
      <c r="I821" s="4">
        <v>2800000</v>
      </c>
      <c r="J821">
        <v>2800000</v>
      </c>
    </row>
    <row r="822" spans="2:10" x14ac:dyDescent="0.35">
      <c r="B822" t="s">
        <v>1844</v>
      </c>
      <c r="C822" t="s">
        <v>1851</v>
      </c>
      <c r="D822" s="4">
        <v>439075</v>
      </c>
      <c r="I822" s="4">
        <v>439075</v>
      </c>
      <c r="J822" s="4">
        <v>439075</v>
      </c>
    </row>
    <row r="823" spans="2:10" x14ac:dyDescent="0.35">
      <c r="C823" t="s">
        <v>1852</v>
      </c>
      <c r="D823" s="4">
        <v>19548</v>
      </c>
      <c r="I823" s="4">
        <v>19548</v>
      </c>
      <c r="J823" s="4">
        <v>19548</v>
      </c>
    </row>
    <row r="824" spans="2:10" x14ac:dyDescent="0.35">
      <c r="C824" t="s">
        <v>1853</v>
      </c>
      <c r="D824" s="4">
        <v>16160</v>
      </c>
      <c r="I824" s="4">
        <v>16160</v>
      </c>
      <c r="J824" s="4">
        <v>16160</v>
      </c>
    </row>
    <row r="825" spans="2:10" x14ac:dyDescent="0.35">
      <c r="C825" t="s">
        <v>1893</v>
      </c>
      <c r="D825" s="4">
        <v>1195</v>
      </c>
      <c r="F825" s="4">
        <v>2389</v>
      </c>
      <c r="H825" s="4">
        <v>2221</v>
      </c>
      <c r="I825" s="4">
        <v>5804</v>
      </c>
      <c r="J825" s="4">
        <v>1195</v>
      </c>
    </row>
    <row r="826" spans="2:10" x14ac:dyDescent="0.35">
      <c r="C826" t="s">
        <v>1854</v>
      </c>
      <c r="D826" s="4">
        <v>107598</v>
      </c>
      <c r="I826" s="4">
        <v>107598</v>
      </c>
      <c r="J826" s="4">
        <v>107598</v>
      </c>
    </row>
    <row r="827" spans="2:10" x14ac:dyDescent="0.35">
      <c r="C827" t="s">
        <v>1855</v>
      </c>
      <c r="D827" s="4">
        <v>436164</v>
      </c>
      <c r="I827" s="4">
        <v>436164</v>
      </c>
      <c r="J827" s="4">
        <v>436164</v>
      </c>
    </row>
    <row r="828" spans="2:10" x14ac:dyDescent="0.35">
      <c r="C828" t="s">
        <v>1856</v>
      </c>
      <c r="D828" s="4">
        <v>68959</v>
      </c>
      <c r="I828" s="4">
        <v>68959</v>
      </c>
      <c r="J828" s="4">
        <v>68959</v>
      </c>
    </row>
    <row r="829" spans="2:10" x14ac:dyDescent="0.35">
      <c r="C829" t="s">
        <v>1857</v>
      </c>
      <c r="D829" s="4">
        <v>95734</v>
      </c>
      <c r="I829" s="4">
        <v>95734</v>
      </c>
      <c r="J829" s="4">
        <v>95734</v>
      </c>
    </row>
    <row r="830" spans="2:10" x14ac:dyDescent="0.35">
      <c r="C830" t="s">
        <v>1859</v>
      </c>
      <c r="D830" s="4">
        <v>250000</v>
      </c>
      <c r="E830" s="4">
        <v>25000</v>
      </c>
      <c r="G830" s="4">
        <v>105424</v>
      </c>
      <c r="H830" s="4">
        <v>108052</v>
      </c>
      <c r="I830" s="4">
        <v>488476</v>
      </c>
      <c r="J830" s="4">
        <v>275000</v>
      </c>
    </row>
    <row r="831" spans="2:10" x14ac:dyDescent="0.35">
      <c r="C831" t="s">
        <v>1860</v>
      </c>
      <c r="D831" s="4">
        <v>326109</v>
      </c>
      <c r="I831" s="4">
        <v>326109</v>
      </c>
      <c r="J831" s="4">
        <v>326109</v>
      </c>
    </row>
    <row r="832" spans="2:10" x14ac:dyDescent="0.35">
      <c r="C832" t="s">
        <v>1861</v>
      </c>
      <c r="D832" s="4">
        <v>88142</v>
      </c>
      <c r="I832" s="4">
        <v>88142</v>
      </c>
      <c r="J832" s="4">
        <v>88142</v>
      </c>
    </row>
    <row r="833" spans="2:10" x14ac:dyDescent="0.35">
      <c r="C833" t="s">
        <v>1862</v>
      </c>
      <c r="D833" s="4">
        <v>256393</v>
      </c>
      <c r="I833" s="4">
        <v>256393</v>
      </c>
      <c r="J833" s="4">
        <v>256393</v>
      </c>
    </row>
    <row r="834" spans="2:10" x14ac:dyDescent="0.35">
      <c r="C834" t="s">
        <v>1863</v>
      </c>
      <c r="G834" s="4">
        <v>7780</v>
      </c>
      <c r="I834" s="4">
        <v>7780</v>
      </c>
      <c r="J834">
        <v>0</v>
      </c>
    </row>
    <row r="835" spans="2:10" x14ac:dyDescent="0.35">
      <c r="B835" t="s">
        <v>54</v>
      </c>
      <c r="D835" s="4">
        <v>2105077</v>
      </c>
      <c r="E835" s="4">
        <v>25000</v>
      </c>
      <c r="F835" s="4">
        <v>2389</v>
      </c>
      <c r="G835" s="4">
        <v>113204</v>
      </c>
      <c r="H835" s="4">
        <v>110272</v>
      </c>
      <c r="I835" s="4">
        <v>2355942</v>
      </c>
      <c r="J835" s="4">
        <v>2130077</v>
      </c>
    </row>
    <row r="836" spans="2:10" x14ac:dyDescent="0.35">
      <c r="B836" t="s">
        <v>1845</v>
      </c>
      <c r="C836" t="s">
        <v>1864</v>
      </c>
      <c r="E836" s="4">
        <v>11158</v>
      </c>
      <c r="I836" s="4">
        <v>11158</v>
      </c>
      <c r="J836">
        <v>11158</v>
      </c>
    </row>
    <row r="837" spans="2:10" x14ac:dyDescent="0.35">
      <c r="C837" t="s">
        <v>1865</v>
      </c>
      <c r="D837" s="4">
        <v>5233</v>
      </c>
      <c r="H837" s="4">
        <v>131762</v>
      </c>
      <c r="I837" s="4">
        <v>136995</v>
      </c>
      <c r="J837" s="4">
        <v>5233</v>
      </c>
    </row>
    <row r="838" spans="2:10" x14ac:dyDescent="0.35">
      <c r="C838" t="s">
        <v>1866</v>
      </c>
      <c r="I838" s="4">
        <v>0</v>
      </c>
      <c r="J838">
        <v>0</v>
      </c>
    </row>
    <row r="839" spans="2:10" x14ac:dyDescent="0.35">
      <c r="C839" t="s">
        <v>1867</v>
      </c>
      <c r="D839" s="4">
        <v>964082</v>
      </c>
      <c r="G839" s="4">
        <v>22925</v>
      </c>
      <c r="H839" s="4">
        <v>718507</v>
      </c>
      <c r="I839" s="4">
        <v>1705514</v>
      </c>
      <c r="J839" s="4">
        <v>964082</v>
      </c>
    </row>
    <row r="840" spans="2:10" x14ac:dyDescent="0.35">
      <c r="C840" t="s">
        <v>1868</v>
      </c>
      <c r="E840" s="4">
        <v>5259</v>
      </c>
      <c r="H840" s="4">
        <v>824059</v>
      </c>
      <c r="I840" s="4">
        <v>829318</v>
      </c>
      <c r="J840">
        <v>5259</v>
      </c>
    </row>
    <row r="841" spans="2:10" x14ac:dyDescent="0.35">
      <c r="C841" t="s">
        <v>1894</v>
      </c>
      <c r="D841" s="4">
        <v>5744</v>
      </c>
      <c r="I841" s="4">
        <v>5744</v>
      </c>
      <c r="J841" s="4">
        <v>5744</v>
      </c>
    </row>
    <row r="842" spans="2:10" x14ac:dyDescent="0.35">
      <c r="C842" t="s">
        <v>1869</v>
      </c>
      <c r="H842" s="4">
        <v>225024</v>
      </c>
      <c r="I842" s="4">
        <v>225024</v>
      </c>
      <c r="J842">
        <v>0</v>
      </c>
    </row>
    <row r="843" spans="2:10" x14ac:dyDescent="0.35">
      <c r="C843" t="s">
        <v>1870</v>
      </c>
      <c r="E843" s="4">
        <v>34585</v>
      </c>
      <c r="G843" s="4">
        <v>0</v>
      </c>
      <c r="H843" s="4">
        <v>1695650</v>
      </c>
      <c r="I843" s="4">
        <v>1730236</v>
      </c>
      <c r="J843">
        <v>34585</v>
      </c>
    </row>
    <row r="844" spans="2:10" x14ac:dyDescent="0.35">
      <c r="C844" t="s">
        <v>1872</v>
      </c>
      <c r="D844" s="4">
        <v>98000</v>
      </c>
      <c r="I844" s="4">
        <v>98000</v>
      </c>
      <c r="J844" s="4">
        <v>98000</v>
      </c>
    </row>
    <row r="845" spans="2:10" x14ac:dyDescent="0.35">
      <c r="C845" t="s">
        <v>1874</v>
      </c>
      <c r="D845" s="4">
        <v>2766</v>
      </c>
      <c r="I845" s="4">
        <v>2766</v>
      </c>
      <c r="J845" s="4">
        <v>2766</v>
      </c>
    </row>
    <row r="846" spans="2:10" x14ac:dyDescent="0.35">
      <c r="C846" t="s">
        <v>1875</v>
      </c>
      <c r="D846" s="4">
        <v>1162</v>
      </c>
      <c r="H846" s="4">
        <v>20924</v>
      </c>
      <c r="I846" s="4">
        <v>22086</v>
      </c>
      <c r="J846" s="4">
        <v>1162</v>
      </c>
    </row>
    <row r="847" spans="2:10" x14ac:dyDescent="0.35">
      <c r="C847" t="s">
        <v>1876</v>
      </c>
      <c r="H847" s="4">
        <v>74424</v>
      </c>
      <c r="I847" s="4">
        <v>74424</v>
      </c>
      <c r="J847">
        <v>0</v>
      </c>
    </row>
    <row r="848" spans="2:10" x14ac:dyDescent="0.35">
      <c r="B848" t="s">
        <v>55</v>
      </c>
      <c r="D848" s="4">
        <v>1076987</v>
      </c>
      <c r="E848" s="4">
        <v>51003</v>
      </c>
      <c r="G848" s="4">
        <v>22925</v>
      </c>
      <c r="H848" s="4">
        <v>3690350</v>
      </c>
      <c r="I848" s="4">
        <v>4841265</v>
      </c>
      <c r="J848" s="4">
        <v>1127990</v>
      </c>
    </row>
    <row r="849" spans="1:10" x14ac:dyDescent="0.35">
      <c r="B849" t="s">
        <v>1878</v>
      </c>
      <c r="C849" t="s">
        <v>1879</v>
      </c>
      <c r="D849" s="4">
        <v>83464</v>
      </c>
      <c r="I849" s="4">
        <v>83464</v>
      </c>
      <c r="J849" s="4">
        <v>83464</v>
      </c>
    </row>
    <row r="850" spans="1:10" x14ac:dyDescent="0.35">
      <c r="C850" t="s">
        <v>1897</v>
      </c>
      <c r="D850" s="4">
        <v>713</v>
      </c>
      <c r="I850" s="4">
        <v>713</v>
      </c>
      <c r="J850" s="4">
        <v>713</v>
      </c>
    </row>
    <row r="851" spans="1:10" x14ac:dyDescent="0.35">
      <c r="C851" t="s">
        <v>1881</v>
      </c>
      <c r="D851" s="4">
        <v>526921</v>
      </c>
      <c r="I851" s="4">
        <v>526921</v>
      </c>
      <c r="J851" s="4">
        <v>526921</v>
      </c>
    </row>
    <row r="852" spans="1:10" x14ac:dyDescent="0.35">
      <c r="C852" t="s">
        <v>1882</v>
      </c>
      <c r="F852" s="4">
        <v>126544</v>
      </c>
      <c r="I852" s="4">
        <v>126544</v>
      </c>
      <c r="J852">
        <v>0</v>
      </c>
    </row>
    <row r="853" spans="1:10" x14ac:dyDescent="0.35">
      <c r="C853" t="s">
        <v>1892</v>
      </c>
      <c r="D853" s="4">
        <v>2118</v>
      </c>
      <c r="I853" s="4">
        <v>2118</v>
      </c>
      <c r="J853" s="4">
        <v>2118</v>
      </c>
    </row>
    <row r="854" spans="1:10" x14ac:dyDescent="0.35">
      <c r="C854" t="s">
        <v>1884</v>
      </c>
      <c r="D854" s="4">
        <v>16457</v>
      </c>
      <c r="I854" s="4">
        <v>16457</v>
      </c>
      <c r="J854" s="4">
        <v>16457</v>
      </c>
    </row>
    <row r="855" spans="1:10" x14ac:dyDescent="0.35">
      <c r="B855" t="s">
        <v>56</v>
      </c>
      <c r="D855" s="4">
        <v>629674</v>
      </c>
      <c r="F855" s="4">
        <v>126544</v>
      </c>
      <c r="I855" s="4">
        <v>756219</v>
      </c>
      <c r="J855" s="4">
        <v>629674</v>
      </c>
    </row>
    <row r="856" spans="1:10" x14ac:dyDescent="0.35">
      <c r="B856" t="s">
        <v>1885</v>
      </c>
      <c r="C856" t="s">
        <v>1886</v>
      </c>
      <c r="D856" s="4">
        <v>75411</v>
      </c>
      <c r="I856" s="4">
        <v>75411</v>
      </c>
      <c r="J856" s="4">
        <v>75411</v>
      </c>
    </row>
    <row r="857" spans="1:10" x14ac:dyDescent="0.35">
      <c r="B857" t="s">
        <v>57</v>
      </c>
      <c r="D857" s="4">
        <v>75411</v>
      </c>
      <c r="I857" s="4">
        <v>75411</v>
      </c>
      <c r="J857" s="4">
        <v>75411</v>
      </c>
    </row>
    <row r="858" spans="1:10" x14ac:dyDescent="0.35">
      <c r="B858" t="s">
        <v>1887</v>
      </c>
      <c r="C858" t="s">
        <v>1888</v>
      </c>
      <c r="H858" s="4">
        <v>115200</v>
      </c>
      <c r="I858" s="4">
        <v>115200</v>
      </c>
      <c r="J858">
        <v>0</v>
      </c>
    </row>
    <row r="859" spans="1:10" x14ac:dyDescent="0.35">
      <c r="C859" t="s">
        <v>1889</v>
      </c>
      <c r="H859" s="4">
        <v>52500</v>
      </c>
      <c r="I859" s="4">
        <v>52500</v>
      </c>
      <c r="J859">
        <v>0</v>
      </c>
    </row>
    <row r="860" spans="1:10" x14ac:dyDescent="0.35">
      <c r="C860" t="s">
        <v>1890</v>
      </c>
      <c r="H860" s="4">
        <v>120000</v>
      </c>
      <c r="I860" s="4">
        <v>120000</v>
      </c>
      <c r="J860">
        <v>0</v>
      </c>
    </row>
    <row r="861" spans="1:10" x14ac:dyDescent="0.35">
      <c r="B861" t="s">
        <v>58</v>
      </c>
      <c r="H861" s="4">
        <v>287700</v>
      </c>
      <c r="I861" s="4">
        <v>287700</v>
      </c>
      <c r="J861">
        <v>0</v>
      </c>
    </row>
    <row r="862" spans="1:10" x14ac:dyDescent="0.35">
      <c r="A862" t="s">
        <v>1545</v>
      </c>
      <c r="B862" t="s">
        <v>59</v>
      </c>
      <c r="D862" s="4">
        <v>27229550</v>
      </c>
      <c r="E862" s="4">
        <v>3603549</v>
      </c>
      <c r="F862" s="4">
        <v>6855285</v>
      </c>
      <c r="G862" s="4">
        <v>136129</v>
      </c>
      <c r="H862" s="4">
        <v>4198506</v>
      </c>
      <c r="I862" s="4">
        <v>42023019</v>
      </c>
      <c r="J862" s="4">
        <v>30833099</v>
      </c>
    </row>
    <row r="863" spans="1:10" x14ac:dyDescent="0.35">
      <c r="A863" t="s">
        <v>178</v>
      </c>
      <c r="B863" t="s">
        <v>1842</v>
      </c>
      <c r="C863" t="s">
        <v>1843</v>
      </c>
      <c r="D863" s="4">
        <v>22188979</v>
      </c>
      <c r="F863" s="4">
        <v>10161200</v>
      </c>
      <c r="I863" s="4">
        <v>32350179</v>
      </c>
      <c r="J863" s="4">
        <v>22188979</v>
      </c>
    </row>
    <row r="864" spans="1:10" x14ac:dyDescent="0.35">
      <c r="C864" t="s">
        <v>1844</v>
      </c>
      <c r="D864" s="4">
        <v>2773443</v>
      </c>
      <c r="E864" s="4">
        <v>53685</v>
      </c>
      <c r="F864" s="4">
        <v>172108</v>
      </c>
      <c r="G864" s="4">
        <v>100083</v>
      </c>
      <c r="H864" s="4">
        <v>177750</v>
      </c>
      <c r="I864" s="4">
        <v>3277069</v>
      </c>
      <c r="J864" s="4">
        <v>2827128</v>
      </c>
    </row>
    <row r="865" spans="2:10" x14ac:dyDescent="0.35">
      <c r="C865" t="s">
        <v>1845</v>
      </c>
      <c r="D865" s="4">
        <v>2060711</v>
      </c>
      <c r="I865" s="4">
        <v>2060711</v>
      </c>
      <c r="J865" s="4">
        <v>2060711</v>
      </c>
    </row>
    <row r="866" spans="2:10" x14ac:dyDescent="0.35">
      <c r="B866" t="s">
        <v>51</v>
      </c>
      <c r="D866" s="4">
        <v>27023132</v>
      </c>
      <c r="E866" s="4">
        <v>53685</v>
      </c>
      <c r="F866" s="4">
        <v>10333308</v>
      </c>
      <c r="G866" s="4">
        <v>100083</v>
      </c>
      <c r="H866" s="4">
        <v>177750</v>
      </c>
      <c r="I866" s="4">
        <v>37687958</v>
      </c>
      <c r="J866" s="4">
        <v>27076817</v>
      </c>
    </row>
    <row r="867" spans="2:10" x14ac:dyDescent="0.35">
      <c r="B867" t="s">
        <v>1843</v>
      </c>
      <c r="C867" t="s">
        <v>1846</v>
      </c>
      <c r="D867" s="4">
        <v>22444027</v>
      </c>
      <c r="H867" s="4">
        <v>7424690</v>
      </c>
      <c r="I867" s="4">
        <v>29868717</v>
      </c>
      <c r="J867" s="4">
        <v>22444027</v>
      </c>
    </row>
    <row r="868" spans="2:10" x14ac:dyDescent="0.35">
      <c r="C868" t="s">
        <v>1847</v>
      </c>
      <c r="D868" s="4">
        <v>8330783</v>
      </c>
      <c r="F868" s="4">
        <v>2206487</v>
      </c>
      <c r="I868" s="4">
        <v>10537269</v>
      </c>
      <c r="J868" s="4">
        <v>8330783</v>
      </c>
    </row>
    <row r="869" spans="2:10" x14ac:dyDescent="0.35">
      <c r="C869" t="s">
        <v>1848</v>
      </c>
      <c r="D869" s="4">
        <v>35481</v>
      </c>
      <c r="I869" s="4">
        <v>35481</v>
      </c>
      <c r="J869" s="4">
        <v>35481</v>
      </c>
    </row>
    <row r="870" spans="2:10" x14ac:dyDescent="0.35">
      <c r="B870" t="s">
        <v>52</v>
      </c>
      <c r="D870" s="4">
        <v>30810291</v>
      </c>
      <c r="F870" s="4">
        <v>2206487</v>
      </c>
      <c r="H870" s="4">
        <v>7424690</v>
      </c>
      <c r="I870" s="4">
        <v>40441467</v>
      </c>
      <c r="J870" s="4">
        <v>30810291</v>
      </c>
    </row>
    <row r="871" spans="2:10" x14ac:dyDescent="0.35">
      <c r="B871" t="s">
        <v>1849</v>
      </c>
      <c r="C871" t="s">
        <v>1850</v>
      </c>
      <c r="D871" s="4">
        <v>1600000</v>
      </c>
      <c r="I871" s="4">
        <v>1600000</v>
      </c>
      <c r="J871" s="4">
        <v>1600000</v>
      </c>
    </row>
    <row r="872" spans="2:10" x14ac:dyDescent="0.35">
      <c r="B872" t="s">
        <v>53</v>
      </c>
      <c r="D872" s="4">
        <v>1600000</v>
      </c>
      <c r="I872" s="4">
        <v>1600000</v>
      </c>
      <c r="J872" s="4">
        <v>1600000</v>
      </c>
    </row>
    <row r="873" spans="2:10" x14ac:dyDescent="0.35">
      <c r="B873" t="s">
        <v>1844</v>
      </c>
      <c r="C873" t="s">
        <v>1851</v>
      </c>
      <c r="D873" s="4">
        <v>148033</v>
      </c>
      <c r="E873" s="4">
        <v>150167</v>
      </c>
      <c r="I873" s="4">
        <v>298200</v>
      </c>
      <c r="J873" s="4">
        <v>298200</v>
      </c>
    </row>
    <row r="874" spans="2:10" x14ac:dyDescent="0.35">
      <c r="C874" t="s">
        <v>1852</v>
      </c>
      <c r="E874" s="4">
        <v>960</v>
      </c>
      <c r="G874" s="4">
        <v>44977</v>
      </c>
      <c r="I874" s="4">
        <v>45938</v>
      </c>
      <c r="J874">
        <v>960</v>
      </c>
    </row>
    <row r="875" spans="2:10" x14ac:dyDescent="0.35">
      <c r="C875" t="s">
        <v>1853</v>
      </c>
      <c r="D875" s="4">
        <v>5809</v>
      </c>
      <c r="E875" s="4">
        <v>4617</v>
      </c>
      <c r="G875" s="4">
        <v>21843</v>
      </c>
      <c r="I875" s="4">
        <v>32269</v>
      </c>
      <c r="J875" s="4">
        <v>10426</v>
      </c>
    </row>
    <row r="876" spans="2:10" x14ac:dyDescent="0.35">
      <c r="C876" t="s">
        <v>1893</v>
      </c>
      <c r="E876" s="4">
        <v>4778</v>
      </c>
      <c r="G876" s="4">
        <v>7167</v>
      </c>
      <c r="I876" s="4">
        <v>11946</v>
      </c>
      <c r="J876">
        <v>4778</v>
      </c>
    </row>
    <row r="877" spans="2:10" x14ac:dyDescent="0.35">
      <c r="C877" t="s">
        <v>1903</v>
      </c>
      <c r="D877" s="4">
        <v>3130</v>
      </c>
      <c r="E877" s="4">
        <v>1098</v>
      </c>
      <c r="I877" s="4">
        <v>4228</v>
      </c>
      <c r="J877" s="4">
        <v>4228</v>
      </c>
    </row>
    <row r="878" spans="2:10" x14ac:dyDescent="0.35">
      <c r="C878" t="s">
        <v>1854</v>
      </c>
      <c r="D878" s="4">
        <v>1240442</v>
      </c>
      <c r="I878" s="4">
        <v>1240442</v>
      </c>
      <c r="J878" s="4">
        <v>1240442</v>
      </c>
    </row>
    <row r="879" spans="2:10" x14ac:dyDescent="0.35">
      <c r="C879" t="s">
        <v>1855</v>
      </c>
      <c r="D879" s="4">
        <v>235160</v>
      </c>
      <c r="E879" s="4">
        <v>12166</v>
      </c>
      <c r="F879" s="4">
        <v>781092</v>
      </c>
      <c r="I879" s="4">
        <v>1028418</v>
      </c>
      <c r="J879" s="4">
        <v>247326</v>
      </c>
    </row>
    <row r="880" spans="2:10" x14ac:dyDescent="0.35">
      <c r="C880" t="s">
        <v>1856</v>
      </c>
      <c r="F880" s="4">
        <v>4246</v>
      </c>
      <c r="I880" s="4">
        <v>4246</v>
      </c>
      <c r="J880">
        <v>0</v>
      </c>
    </row>
    <row r="881" spans="2:10" x14ac:dyDescent="0.35">
      <c r="C881" t="s">
        <v>1857</v>
      </c>
      <c r="D881" s="4">
        <v>26807</v>
      </c>
      <c r="F881" s="4">
        <v>21048</v>
      </c>
      <c r="I881" s="4">
        <v>47855</v>
      </c>
      <c r="J881" s="4">
        <v>26807</v>
      </c>
    </row>
    <row r="882" spans="2:10" x14ac:dyDescent="0.35">
      <c r="C882" t="s">
        <v>1858</v>
      </c>
      <c r="F882" s="4">
        <v>67537</v>
      </c>
      <c r="G882" s="4">
        <v>25976</v>
      </c>
      <c r="H882" s="4">
        <v>197417</v>
      </c>
      <c r="I882" s="4">
        <v>290930</v>
      </c>
      <c r="J882">
        <v>0</v>
      </c>
    </row>
    <row r="883" spans="2:10" x14ac:dyDescent="0.35">
      <c r="C883" t="s">
        <v>1859</v>
      </c>
      <c r="D883" s="4">
        <v>1550000</v>
      </c>
      <c r="E883" s="4">
        <v>81114</v>
      </c>
      <c r="F883" s="4">
        <v>725000</v>
      </c>
      <c r="H883" s="4">
        <v>75000</v>
      </c>
      <c r="I883" s="4">
        <v>2431114</v>
      </c>
      <c r="J883" s="4">
        <v>1631114</v>
      </c>
    </row>
    <row r="884" spans="2:10" x14ac:dyDescent="0.35">
      <c r="C884" t="s">
        <v>1860</v>
      </c>
      <c r="D884" s="4">
        <v>1630545</v>
      </c>
      <c r="E884" s="4">
        <v>326109</v>
      </c>
      <c r="F884" s="4">
        <v>108703</v>
      </c>
      <c r="I884" s="4">
        <v>2065358</v>
      </c>
      <c r="J884" s="4">
        <v>1956654</v>
      </c>
    </row>
    <row r="885" spans="2:10" x14ac:dyDescent="0.35">
      <c r="C885" t="s">
        <v>1861</v>
      </c>
      <c r="D885" s="4">
        <v>150341</v>
      </c>
      <c r="E885" s="4">
        <v>52232</v>
      </c>
      <c r="I885" s="4">
        <v>202573</v>
      </c>
      <c r="J885" s="4">
        <v>202573</v>
      </c>
    </row>
    <row r="886" spans="2:10" x14ac:dyDescent="0.35">
      <c r="C886" t="s">
        <v>1862</v>
      </c>
      <c r="D886" s="4">
        <v>1623821</v>
      </c>
      <c r="F886" s="4">
        <v>341857</v>
      </c>
      <c r="H886" s="4">
        <v>85464</v>
      </c>
      <c r="I886" s="4">
        <v>2051142</v>
      </c>
      <c r="J886" s="4">
        <v>1623821</v>
      </c>
    </row>
    <row r="887" spans="2:10" x14ac:dyDescent="0.35">
      <c r="C887" t="s">
        <v>1863</v>
      </c>
      <c r="E887" s="4">
        <v>143253</v>
      </c>
      <c r="I887" s="4">
        <v>143253</v>
      </c>
      <c r="J887">
        <v>143253</v>
      </c>
    </row>
    <row r="888" spans="2:10" x14ac:dyDescent="0.35">
      <c r="B888" t="s">
        <v>54</v>
      </c>
      <c r="D888" s="4">
        <v>6614087</v>
      </c>
      <c r="E888" s="4">
        <v>776495</v>
      </c>
      <c r="F888" s="4">
        <v>2049483</v>
      </c>
      <c r="G888" s="4">
        <v>99964</v>
      </c>
      <c r="H888" s="4">
        <v>357881</v>
      </c>
      <c r="I888" s="4">
        <v>9897910</v>
      </c>
      <c r="J888" s="4">
        <v>7390582</v>
      </c>
    </row>
    <row r="889" spans="2:10" x14ac:dyDescent="0.35">
      <c r="B889" t="s">
        <v>1845</v>
      </c>
      <c r="C889" t="s">
        <v>1865</v>
      </c>
      <c r="D889" s="4">
        <v>1744</v>
      </c>
      <c r="E889" s="4">
        <v>0</v>
      </c>
      <c r="H889" s="4">
        <v>87842</v>
      </c>
      <c r="I889" s="4">
        <v>89586</v>
      </c>
      <c r="J889" s="4">
        <v>1744</v>
      </c>
    </row>
    <row r="890" spans="2:10" x14ac:dyDescent="0.35">
      <c r="C890" t="s">
        <v>1866</v>
      </c>
      <c r="I890" s="4">
        <v>0</v>
      </c>
      <c r="J890">
        <v>0</v>
      </c>
    </row>
    <row r="891" spans="2:10" x14ac:dyDescent="0.35">
      <c r="C891" t="s">
        <v>1867</v>
      </c>
      <c r="E891" s="4">
        <v>0</v>
      </c>
      <c r="F891" s="4">
        <v>13500</v>
      </c>
      <c r="G891" s="4">
        <v>15701</v>
      </c>
      <c r="H891" s="4">
        <v>3112981</v>
      </c>
      <c r="I891" s="4">
        <v>3142182</v>
      </c>
      <c r="J891">
        <v>0</v>
      </c>
    </row>
    <row r="892" spans="2:10" x14ac:dyDescent="0.35">
      <c r="C892" t="s">
        <v>1868</v>
      </c>
      <c r="D892" s="4">
        <v>11358</v>
      </c>
      <c r="E892" s="4">
        <v>52593</v>
      </c>
      <c r="H892" s="4">
        <v>2476301</v>
      </c>
      <c r="I892" s="4">
        <v>2540253</v>
      </c>
      <c r="J892" s="4">
        <v>63951</v>
      </c>
    </row>
    <row r="893" spans="2:10" x14ac:dyDescent="0.35">
      <c r="C893" t="s">
        <v>1869</v>
      </c>
      <c r="H893" s="4">
        <v>952512</v>
      </c>
      <c r="I893" s="4">
        <v>952512</v>
      </c>
      <c r="J893">
        <v>0</v>
      </c>
    </row>
    <row r="894" spans="2:10" x14ac:dyDescent="0.35">
      <c r="C894" t="s">
        <v>1870</v>
      </c>
      <c r="E894" s="4">
        <v>28378</v>
      </c>
      <c r="H894" s="4">
        <v>9904349</v>
      </c>
      <c r="I894" s="4">
        <v>9932727</v>
      </c>
      <c r="J894">
        <v>28378</v>
      </c>
    </row>
    <row r="895" spans="2:10" x14ac:dyDescent="0.35">
      <c r="C895" t="s">
        <v>1871</v>
      </c>
      <c r="E895" s="4">
        <v>0</v>
      </c>
      <c r="G895" s="4">
        <v>25980000</v>
      </c>
      <c r="H895" s="4">
        <v>54166</v>
      </c>
      <c r="I895" s="4">
        <v>26034166</v>
      </c>
      <c r="J895">
        <v>0</v>
      </c>
    </row>
    <row r="896" spans="2:10" x14ac:dyDescent="0.35">
      <c r="C896" t="s">
        <v>1872</v>
      </c>
      <c r="D896" s="4">
        <v>294000</v>
      </c>
      <c r="E896" s="4">
        <v>0</v>
      </c>
      <c r="I896" s="4">
        <v>294000</v>
      </c>
      <c r="J896" s="4">
        <v>294000</v>
      </c>
    </row>
    <row r="897" spans="2:10" x14ac:dyDescent="0.35">
      <c r="C897" t="s">
        <v>1873</v>
      </c>
      <c r="E897" s="4">
        <v>0</v>
      </c>
      <c r="I897" s="4">
        <v>0</v>
      </c>
      <c r="J897">
        <v>0</v>
      </c>
    </row>
    <row r="898" spans="2:10" x14ac:dyDescent="0.35">
      <c r="C898" t="s">
        <v>1875</v>
      </c>
      <c r="H898" s="4">
        <v>110430</v>
      </c>
      <c r="I898" s="4">
        <v>110430</v>
      </c>
      <c r="J898">
        <v>0</v>
      </c>
    </row>
    <row r="899" spans="2:10" x14ac:dyDescent="0.35">
      <c r="C899" t="s">
        <v>1877</v>
      </c>
      <c r="D899" s="4">
        <v>20216</v>
      </c>
      <c r="I899" s="4">
        <v>20216</v>
      </c>
      <c r="J899" s="4">
        <v>20216</v>
      </c>
    </row>
    <row r="900" spans="2:10" x14ac:dyDescent="0.35">
      <c r="B900" t="s">
        <v>55</v>
      </c>
      <c r="D900" s="4">
        <v>327318</v>
      </c>
      <c r="E900" s="4">
        <v>80971</v>
      </c>
      <c r="F900" s="4">
        <v>13500</v>
      </c>
      <c r="G900" s="4">
        <v>25995701</v>
      </c>
      <c r="H900" s="4">
        <v>16698581</v>
      </c>
      <c r="I900" s="4">
        <v>43116071</v>
      </c>
      <c r="J900" s="4">
        <v>408289</v>
      </c>
    </row>
    <row r="901" spans="2:10" x14ac:dyDescent="0.35">
      <c r="B901" t="s">
        <v>1878</v>
      </c>
      <c r="C901" t="s">
        <v>1912</v>
      </c>
      <c r="D901" s="4">
        <v>3970</v>
      </c>
      <c r="I901" s="4">
        <v>3970</v>
      </c>
      <c r="J901" s="4">
        <v>3970</v>
      </c>
    </row>
    <row r="902" spans="2:10" x14ac:dyDescent="0.35">
      <c r="C902" t="s">
        <v>1879</v>
      </c>
      <c r="D902" s="4">
        <v>1492097</v>
      </c>
      <c r="I902" s="4">
        <v>1492097</v>
      </c>
      <c r="J902" s="4">
        <v>1492097</v>
      </c>
    </row>
    <row r="903" spans="2:10" x14ac:dyDescent="0.35">
      <c r="C903" t="s">
        <v>1907</v>
      </c>
      <c r="D903" s="4">
        <v>34833</v>
      </c>
      <c r="I903" s="4">
        <v>34833</v>
      </c>
      <c r="J903" s="4">
        <v>34833</v>
      </c>
    </row>
    <row r="904" spans="2:10" x14ac:dyDescent="0.35">
      <c r="C904" t="s">
        <v>1897</v>
      </c>
      <c r="D904" s="4">
        <v>10364</v>
      </c>
      <c r="I904" s="4">
        <v>10364</v>
      </c>
      <c r="J904" s="4">
        <v>10364</v>
      </c>
    </row>
    <row r="905" spans="2:10" x14ac:dyDescent="0.35">
      <c r="C905" t="s">
        <v>1880</v>
      </c>
      <c r="D905" s="4">
        <v>868100</v>
      </c>
      <c r="I905" s="4">
        <v>868100</v>
      </c>
      <c r="J905" s="4">
        <v>868100</v>
      </c>
    </row>
    <row r="906" spans="2:10" x14ac:dyDescent="0.35">
      <c r="C906" t="s">
        <v>1881</v>
      </c>
      <c r="D906" s="4">
        <v>1829964</v>
      </c>
      <c r="I906" s="4">
        <v>1829964</v>
      </c>
      <c r="J906" s="4">
        <v>1829964</v>
      </c>
    </row>
    <row r="907" spans="2:10" x14ac:dyDescent="0.35">
      <c r="C907" t="s">
        <v>1895</v>
      </c>
      <c r="D907" s="4">
        <v>231734</v>
      </c>
      <c r="I907" s="4">
        <v>231734</v>
      </c>
      <c r="J907" s="4">
        <v>231734</v>
      </c>
    </row>
    <row r="908" spans="2:10" x14ac:dyDescent="0.35">
      <c r="C908" t="s">
        <v>1882</v>
      </c>
      <c r="D908" s="4">
        <v>44015</v>
      </c>
      <c r="E908" s="4">
        <v>110039</v>
      </c>
      <c r="I908" s="4">
        <v>154054</v>
      </c>
      <c r="J908" s="4">
        <v>154054</v>
      </c>
    </row>
    <row r="909" spans="2:10" x14ac:dyDescent="0.35">
      <c r="C909" t="s">
        <v>1900</v>
      </c>
      <c r="D909" s="4">
        <v>14426</v>
      </c>
      <c r="I909" s="4">
        <v>14426</v>
      </c>
      <c r="J909" s="4">
        <v>14426</v>
      </c>
    </row>
    <row r="910" spans="2:10" x14ac:dyDescent="0.35">
      <c r="C910" t="s">
        <v>1883</v>
      </c>
      <c r="D910" s="4">
        <v>677669</v>
      </c>
      <c r="I910" s="4">
        <v>677669</v>
      </c>
      <c r="J910" s="4">
        <v>677669</v>
      </c>
    </row>
    <row r="911" spans="2:10" x14ac:dyDescent="0.35">
      <c r="C911" t="s">
        <v>1892</v>
      </c>
      <c r="D911" s="4">
        <v>2938</v>
      </c>
      <c r="I911" s="4">
        <v>2938</v>
      </c>
      <c r="J911" s="4">
        <v>2938</v>
      </c>
    </row>
    <row r="912" spans="2:10" x14ac:dyDescent="0.35">
      <c r="C912" t="s">
        <v>1884</v>
      </c>
      <c r="D912" s="4">
        <v>5524</v>
      </c>
      <c r="I912" s="4">
        <v>5524</v>
      </c>
      <c r="J912" s="4">
        <v>5524</v>
      </c>
    </row>
    <row r="913" spans="1:10" x14ac:dyDescent="0.35">
      <c r="B913" t="s">
        <v>56</v>
      </c>
      <c r="D913" s="4">
        <v>5215635</v>
      </c>
      <c r="E913" s="4">
        <v>110039</v>
      </c>
      <c r="I913" s="4">
        <v>5325674</v>
      </c>
      <c r="J913" s="4">
        <v>5325674</v>
      </c>
    </row>
    <row r="914" spans="1:10" x14ac:dyDescent="0.35">
      <c r="B914" t="s">
        <v>1887</v>
      </c>
      <c r="C914" t="s">
        <v>1888</v>
      </c>
      <c r="H914" s="4">
        <v>556800</v>
      </c>
      <c r="I914" s="4">
        <v>556800</v>
      </c>
      <c r="J914">
        <v>0</v>
      </c>
    </row>
    <row r="915" spans="1:10" x14ac:dyDescent="0.35">
      <c r="C915" t="s">
        <v>1901</v>
      </c>
      <c r="H915" s="4">
        <v>206250</v>
      </c>
      <c r="I915" s="4">
        <v>206250</v>
      </c>
      <c r="J915">
        <v>0</v>
      </c>
    </row>
    <row r="916" spans="1:10" x14ac:dyDescent="0.35">
      <c r="C916" t="s">
        <v>1889</v>
      </c>
      <c r="H916" s="4">
        <v>1155000</v>
      </c>
      <c r="I916" s="4">
        <v>1155000</v>
      </c>
      <c r="J916">
        <v>0</v>
      </c>
    </row>
    <row r="917" spans="1:10" x14ac:dyDescent="0.35">
      <c r="B917" t="s">
        <v>58</v>
      </c>
      <c r="H917" s="4">
        <v>1918050</v>
      </c>
      <c r="I917" s="4">
        <v>1918050</v>
      </c>
      <c r="J917">
        <v>0</v>
      </c>
    </row>
    <row r="918" spans="1:10" x14ac:dyDescent="0.35">
      <c r="A918" t="s">
        <v>1546</v>
      </c>
      <c r="B918" t="s">
        <v>59</v>
      </c>
      <c r="D918" s="4">
        <v>71590463</v>
      </c>
      <c r="E918" s="4">
        <v>1021189</v>
      </c>
      <c r="F918" s="4">
        <v>14602778</v>
      </c>
      <c r="G918" s="4">
        <v>26195748</v>
      </c>
      <c r="H918" s="4">
        <v>26576952</v>
      </c>
      <c r="I918" s="4">
        <v>139987130</v>
      </c>
      <c r="J918" s="4">
        <v>72611652</v>
      </c>
    </row>
    <row r="919" spans="1:10" x14ac:dyDescent="0.35">
      <c r="A919" t="s">
        <v>187</v>
      </c>
      <c r="B919" t="s">
        <v>1842</v>
      </c>
      <c r="C919" t="s">
        <v>1843</v>
      </c>
      <c r="D919" s="4">
        <v>19953955</v>
      </c>
      <c r="E919" s="4">
        <v>148200</v>
      </c>
      <c r="F919" s="4">
        <v>2367400</v>
      </c>
      <c r="I919" s="4">
        <v>22469555</v>
      </c>
      <c r="J919" s="4">
        <v>20102155</v>
      </c>
    </row>
    <row r="920" spans="1:10" x14ac:dyDescent="0.35">
      <c r="C920" t="s">
        <v>1844</v>
      </c>
      <c r="D920" s="4">
        <v>2099688</v>
      </c>
      <c r="F920" s="4">
        <v>30600</v>
      </c>
      <c r="G920" s="4">
        <v>20250</v>
      </c>
      <c r="H920" s="4">
        <v>76445</v>
      </c>
      <c r="I920" s="4">
        <v>2226982</v>
      </c>
      <c r="J920" s="4">
        <v>2099688</v>
      </c>
    </row>
    <row r="921" spans="1:10" x14ac:dyDescent="0.35">
      <c r="C921" t="s">
        <v>1845</v>
      </c>
      <c r="D921" s="4">
        <v>2081711</v>
      </c>
      <c r="I921" s="4">
        <v>2081711</v>
      </c>
      <c r="J921" s="4">
        <v>2081711</v>
      </c>
    </row>
    <row r="922" spans="1:10" x14ac:dyDescent="0.35">
      <c r="A922" t="s">
        <v>187</v>
      </c>
      <c r="B922" t="s">
        <v>51</v>
      </c>
      <c r="D922" s="4">
        <v>24135353</v>
      </c>
      <c r="E922" s="4">
        <v>148200</v>
      </c>
      <c r="F922" s="4">
        <v>2398000</v>
      </c>
      <c r="G922" s="4">
        <v>20250</v>
      </c>
      <c r="H922" s="4">
        <v>76445</v>
      </c>
      <c r="I922" s="4">
        <v>26778248</v>
      </c>
      <c r="J922" s="4">
        <v>24283553</v>
      </c>
    </row>
    <row r="923" spans="1:10" x14ac:dyDescent="0.35">
      <c r="B923" t="s">
        <v>1843</v>
      </c>
      <c r="C923" t="s">
        <v>1846</v>
      </c>
      <c r="D923" s="4">
        <v>10834364</v>
      </c>
      <c r="E923" s="4">
        <v>3079</v>
      </c>
      <c r="H923" s="4">
        <v>10844652</v>
      </c>
      <c r="I923" s="4">
        <v>21682094</v>
      </c>
      <c r="J923" s="4">
        <v>10837443</v>
      </c>
    </row>
    <row r="924" spans="1:10" x14ac:dyDescent="0.35">
      <c r="C924" t="s">
        <v>1847</v>
      </c>
      <c r="D924" s="4">
        <v>11178911</v>
      </c>
      <c r="E924" s="4">
        <v>1052</v>
      </c>
      <c r="F924" s="4">
        <v>878378</v>
      </c>
      <c r="I924" s="4">
        <v>12058341</v>
      </c>
      <c r="J924" s="4">
        <v>11179963</v>
      </c>
    </row>
    <row r="925" spans="1:10" x14ac:dyDescent="0.35">
      <c r="C925" t="s">
        <v>1848</v>
      </c>
      <c r="D925" s="4">
        <v>203661</v>
      </c>
      <c r="E925" s="4">
        <v>8425</v>
      </c>
      <c r="I925" s="4">
        <v>212085</v>
      </c>
      <c r="J925" s="4">
        <v>212086</v>
      </c>
    </row>
    <row r="926" spans="1:10" x14ac:dyDescent="0.35">
      <c r="B926" t="s">
        <v>52</v>
      </c>
      <c r="D926" s="4">
        <v>22216936</v>
      </c>
      <c r="E926" s="4">
        <v>12555</v>
      </c>
      <c r="F926" s="4">
        <v>878378</v>
      </c>
      <c r="H926" s="4">
        <v>10844652</v>
      </c>
      <c r="I926" s="4">
        <v>33952521</v>
      </c>
      <c r="J926" s="4">
        <v>22229491</v>
      </c>
    </row>
    <row r="927" spans="1:10" x14ac:dyDescent="0.35">
      <c r="B927" t="s">
        <v>1849</v>
      </c>
      <c r="C927" t="s">
        <v>1911</v>
      </c>
      <c r="E927" s="4">
        <v>400000</v>
      </c>
      <c r="I927" s="4">
        <v>400000</v>
      </c>
      <c r="J927">
        <v>400000</v>
      </c>
    </row>
    <row r="928" spans="1:10" x14ac:dyDescent="0.35">
      <c r="B928" t="s">
        <v>53</v>
      </c>
      <c r="E928" s="4">
        <v>400000</v>
      </c>
      <c r="I928" s="4">
        <v>400000</v>
      </c>
      <c r="J928">
        <v>400000</v>
      </c>
    </row>
    <row r="929" spans="2:10" x14ac:dyDescent="0.35">
      <c r="B929" t="s">
        <v>1844</v>
      </c>
      <c r="C929" t="s">
        <v>1851</v>
      </c>
      <c r="D929" s="4">
        <v>93038</v>
      </c>
      <c r="F929" s="4">
        <v>24484</v>
      </c>
      <c r="I929" s="4">
        <v>117522</v>
      </c>
      <c r="J929" s="4">
        <v>93038</v>
      </c>
    </row>
    <row r="930" spans="2:10" x14ac:dyDescent="0.35">
      <c r="C930" t="s">
        <v>1852</v>
      </c>
      <c r="G930" s="4">
        <v>14992</v>
      </c>
      <c r="I930" s="4">
        <v>14992</v>
      </c>
      <c r="J930">
        <v>0</v>
      </c>
    </row>
    <row r="931" spans="2:10" x14ac:dyDescent="0.35">
      <c r="C931" t="s">
        <v>1853</v>
      </c>
      <c r="D931" s="4">
        <v>24574</v>
      </c>
      <c r="E931" s="4">
        <v>8191</v>
      </c>
      <c r="G931" s="4">
        <v>2730</v>
      </c>
      <c r="I931" s="4">
        <v>35496</v>
      </c>
      <c r="J931" s="4">
        <v>32765</v>
      </c>
    </row>
    <row r="932" spans="2:10" x14ac:dyDescent="0.35">
      <c r="C932" t="s">
        <v>1893</v>
      </c>
      <c r="G932" s="4">
        <v>2389</v>
      </c>
      <c r="I932" s="4">
        <v>2389</v>
      </c>
      <c r="J932">
        <v>0</v>
      </c>
    </row>
    <row r="933" spans="2:10" x14ac:dyDescent="0.35">
      <c r="C933" t="s">
        <v>1854</v>
      </c>
      <c r="D933" s="4">
        <v>611965</v>
      </c>
      <c r="E933" s="4">
        <v>26900</v>
      </c>
      <c r="I933" s="4">
        <v>638865</v>
      </c>
      <c r="J933" s="4">
        <v>638865</v>
      </c>
    </row>
    <row r="934" spans="2:10" x14ac:dyDescent="0.35">
      <c r="C934" t="s">
        <v>1855</v>
      </c>
      <c r="D934" s="4">
        <v>431263</v>
      </c>
      <c r="E934" s="4">
        <v>81721</v>
      </c>
      <c r="H934" s="4">
        <v>20708</v>
      </c>
      <c r="I934" s="4">
        <v>533692</v>
      </c>
      <c r="J934" s="4">
        <v>512984</v>
      </c>
    </row>
    <row r="935" spans="2:10" x14ac:dyDescent="0.35">
      <c r="C935" t="s">
        <v>1856</v>
      </c>
      <c r="E935" s="4">
        <v>31842</v>
      </c>
      <c r="I935" s="4">
        <v>31842</v>
      </c>
      <c r="J935">
        <v>31842</v>
      </c>
    </row>
    <row r="936" spans="2:10" x14ac:dyDescent="0.35">
      <c r="C936" t="s">
        <v>1857</v>
      </c>
      <c r="D936" s="4">
        <v>71530</v>
      </c>
      <c r="E936" s="4">
        <v>95055</v>
      </c>
      <c r="I936" s="4">
        <v>166585</v>
      </c>
      <c r="J936" s="4">
        <v>166585</v>
      </c>
    </row>
    <row r="937" spans="2:10" x14ac:dyDescent="0.35">
      <c r="C937" t="s">
        <v>1858</v>
      </c>
      <c r="F937" s="4">
        <v>67537</v>
      </c>
      <c r="H937" s="4">
        <v>97368</v>
      </c>
      <c r="I937" s="4">
        <v>164905</v>
      </c>
      <c r="J937">
        <v>0</v>
      </c>
    </row>
    <row r="938" spans="2:10" x14ac:dyDescent="0.35">
      <c r="C938" t="s">
        <v>1859</v>
      </c>
      <c r="D938" s="4">
        <v>175000</v>
      </c>
      <c r="F938" s="4">
        <v>100000</v>
      </c>
      <c r="G938" s="4">
        <v>100000</v>
      </c>
      <c r="H938" s="4">
        <v>206114</v>
      </c>
      <c r="I938" s="4">
        <v>581114</v>
      </c>
      <c r="J938" s="4">
        <v>175000</v>
      </c>
    </row>
    <row r="939" spans="2:10" x14ac:dyDescent="0.35">
      <c r="C939" t="s">
        <v>1860</v>
      </c>
      <c r="D939" s="4">
        <v>1304436</v>
      </c>
      <c r="E939" s="4">
        <v>108703</v>
      </c>
      <c r="G939" s="4">
        <v>108703</v>
      </c>
      <c r="I939" s="4">
        <v>1521842</v>
      </c>
      <c r="J939" s="4">
        <v>1413139</v>
      </c>
    </row>
    <row r="940" spans="2:10" x14ac:dyDescent="0.35">
      <c r="C940" t="s">
        <v>1861</v>
      </c>
      <c r="D940" s="4">
        <v>105985</v>
      </c>
      <c r="F940" s="4">
        <v>24484</v>
      </c>
      <c r="I940" s="4">
        <v>130469</v>
      </c>
      <c r="J940" s="4">
        <v>105985</v>
      </c>
    </row>
    <row r="941" spans="2:10" x14ac:dyDescent="0.35">
      <c r="C941" t="s">
        <v>1862</v>
      </c>
      <c r="D941" s="4">
        <v>940107</v>
      </c>
      <c r="E941" s="4">
        <v>85464</v>
      </c>
      <c r="H941" s="4">
        <v>85464</v>
      </c>
      <c r="I941" s="4">
        <v>1111036</v>
      </c>
      <c r="J941" s="4">
        <v>1025571</v>
      </c>
    </row>
    <row r="942" spans="2:10" x14ac:dyDescent="0.35">
      <c r="B942" t="s">
        <v>54</v>
      </c>
      <c r="D942" s="4">
        <v>3757900</v>
      </c>
      <c r="E942" s="4">
        <v>437876</v>
      </c>
      <c r="F942" s="4">
        <v>216505</v>
      </c>
      <c r="G942" s="4">
        <v>228815</v>
      </c>
      <c r="H942" s="4">
        <v>409654</v>
      </c>
      <c r="I942" s="4">
        <v>5050749</v>
      </c>
      <c r="J942" s="4">
        <v>4195776</v>
      </c>
    </row>
    <row r="943" spans="2:10" x14ac:dyDescent="0.35">
      <c r="B943" t="s">
        <v>1845</v>
      </c>
      <c r="C943" t="s">
        <v>1865</v>
      </c>
      <c r="G943" s="4">
        <v>43921</v>
      </c>
      <c r="I943" s="4">
        <v>43921</v>
      </c>
      <c r="J943">
        <v>0</v>
      </c>
    </row>
    <row r="944" spans="2:10" x14ac:dyDescent="0.35">
      <c r="C944" t="s">
        <v>1866</v>
      </c>
      <c r="I944" s="4">
        <v>0</v>
      </c>
      <c r="J944">
        <v>0</v>
      </c>
    </row>
    <row r="945" spans="2:10" x14ac:dyDescent="0.35">
      <c r="C945" t="s">
        <v>1867</v>
      </c>
      <c r="D945" s="4">
        <v>4500</v>
      </c>
      <c r="F945" s="4">
        <v>18000</v>
      </c>
      <c r="H945" s="4">
        <v>2132384</v>
      </c>
      <c r="I945" s="4">
        <v>2154884</v>
      </c>
      <c r="J945" s="4">
        <v>4500</v>
      </c>
    </row>
    <row r="946" spans="2:10" x14ac:dyDescent="0.35">
      <c r="C946" t="s">
        <v>1868</v>
      </c>
      <c r="D946" s="4">
        <v>13596</v>
      </c>
      <c r="E946" s="4">
        <v>36815</v>
      </c>
      <c r="H946" s="4">
        <v>1655787</v>
      </c>
      <c r="I946" s="4">
        <v>1706199</v>
      </c>
      <c r="J946" s="4">
        <v>50411</v>
      </c>
    </row>
    <row r="947" spans="2:10" x14ac:dyDescent="0.35">
      <c r="C947" t="s">
        <v>1894</v>
      </c>
      <c r="E947" s="4">
        <v>0</v>
      </c>
      <c r="I947" s="4">
        <v>0</v>
      </c>
      <c r="J947">
        <v>0</v>
      </c>
    </row>
    <row r="948" spans="2:10" x14ac:dyDescent="0.35">
      <c r="C948" t="s">
        <v>1869</v>
      </c>
      <c r="H948" s="4">
        <v>785472</v>
      </c>
      <c r="I948" s="4">
        <v>785472</v>
      </c>
      <c r="J948">
        <v>0</v>
      </c>
    </row>
    <row r="949" spans="2:10" x14ac:dyDescent="0.35">
      <c r="C949" t="s">
        <v>1870</v>
      </c>
      <c r="D949" s="4">
        <v>137</v>
      </c>
      <c r="E949" s="4">
        <v>11085</v>
      </c>
      <c r="H949" s="4">
        <v>6916333</v>
      </c>
      <c r="I949" s="4">
        <v>6927555</v>
      </c>
      <c r="J949" s="4">
        <v>11222</v>
      </c>
    </row>
    <row r="950" spans="2:10" x14ac:dyDescent="0.35">
      <c r="C950" t="s">
        <v>1871</v>
      </c>
      <c r="E950" s="4">
        <v>0</v>
      </c>
      <c r="G950" s="4">
        <v>12990000</v>
      </c>
      <c r="H950" s="4">
        <v>36110</v>
      </c>
      <c r="I950" s="4">
        <v>13026110</v>
      </c>
      <c r="J950">
        <v>0</v>
      </c>
    </row>
    <row r="951" spans="2:10" x14ac:dyDescent="0.35">
      <c r="C951" t="s">
        <v>1872</v>
      </c>
      <c r="D951" s="4">
        <v>490000</v>
      </c>
      <c r="E951" s="4">
        <v>0</v>
      </c>
      <c r="I951" s="4">
        <v>490000</v>
      </c>
      <c r="J951" s="4">
        <v>490000</v>
      </c>
    </row>
    <row r="952" spans="2:10" x14ac:dyDescent="0.35">
      <c r="C952" t="s">
        <v>1874</v>
      </c>
      <c r="E952" s="4">
        <v>0</v>
      </c>
      <c r="I952" s="4">
        <v>0</v>
      </c>
      <c r="J952">
        <v>0</v>
      </c>
    </row>
    <row r="953" spans="2:10" x14ac:dyDescent="0.35">
      <c r="C953" t="s">
        <v>1875</v>
      </c>
      <c r="H953" s="4">
        <v>102293</v>
      </c>
      <c r="I953" s="4">
        <v>102293</v>
      </c>
      <c r="J953">
        <v>0</v>
      </c>
    </row>
    <row r="954" spans="2:10" x14ac:dyDescent="0.35">
      <c r="B954" t="s">
        <v>55</v>
      </c>
      <c r="D954" s="4">
        <v>508233</v>
      </c>
      <c r="E954" s="4">
        <v>47900</v>
      </c>
      <c r="F954" s="4">
        <v>18000</v>
      </c>
      <c r="G954" s="4">
        <v>13033921</v>
      </c>
      <c r="H954" s="4">
        <v>11628381</v>
      </c>
      <c r="I954" s="4">
        <v>25236435</v>
      </c>
      <c r="J954" s="4">
        <v>556133</v>
      </c>
    </row>
    <row r="955" spans="2:10" x14ac:dyDescent="0.35">
      <c r="B955" t="s">
        <v>1878</v>
      </c>
      <c r="C955" t="s">
        <v>1879</v>
      </c>
      <c r="D955" s="4">
        <v>689238</v>
      </c>
      <c r="I955" s="4">
        <v>689238</v>
      </c>
      <c r="J955" s="4">
        <v>689238</v>
      </c>
    </row>
    <row r="956" spans="2:10" x14ac:dyDescent="0.35">
      <c r="C956" t="s">
        <v>1907</v>
      </c>
      <c r="D956" s="4">
        <v>48593</v>
      </c>
      <c r="I956" s="4">
        <v>48593</v>
      </c>
      <c r="J956" s="4">
        <v>48593</v>
      </c>
    </row>
    <row r="957" spans="2:10" x14ac:dyDescent="0.35">
      <c r="C957" t="s">
        <v>1897</v>
      </c>
      <c r="D957" s="4">
        <v>2101</v>
      </c>
      <c r="I957" s="4">
        <v>2101</v>
      </c>
      <c r="J957" s="4">
        <v>2101</v>
      </c>
    </row>
    <row r="958" spans="2:10" x14ac:dyDescent="0.35">
      <c r="C958" t="s">
        <v>1881</v>
      </c>
      <c r="D958" s="4">
        <v>1524136</v>
      </c>
      <c r="I958" s="4">
        <v>1524136</v>
      </c>
      <c r="J958" s="4">
        <v>1524136</v>
      </c>
    </row>
    <row r="959" spans="2:10" x14ac:dyDescent="0.35">
      <c r="C959" t="s">
        <v>1895</v>
      </c>
      <c r="D959" s="4">
        <v>135020</v>
      </c>
      <c r="I959" s="4">
        <v>135020</v>
      </c>
      <c r="J959" s="4">
        <v>135020</v>
      </c>
    </row>
    <row r="960" spans="2:10" x14ac:dyDescent="0.35">
      <c r="C960" t="s">
        <v>1882</v>
      </c>
      <c r="D960" s="4">
        <v>42101</v>
      </c>
      <c r="E960" s="4">
        <v>159556</v>
      </c>
      <c r="I960" s="4">
        <v>201657</v>
      </c>
      <c r="J960" s="4">
        <v>201657</v>
      </c>
    </row>
    <row r="961" spans="1:10" x14ac:dyDescent="0.35">
      <c r="C961" t="s">
        <v>1900</v>
      </c>
      <c r="D961" s="4">
        <v>4971</v>
      </c>
      <c r="I961" s="4">
        <v>4971</v>
      </c>
      <c r="J961" s="4">
        <v>4971</v>
      </c>
    </row>
    <row r="962" spans="1:10" x14ac:dyDescent="0.35">
      <c r="C962" t="s">
        <v>1883</v>
      </c>
      <c r="D962" s="4">
        <v>19103</v>
      </c>
      <c r="I962" s="4">
        <v>19103</v>
      </c>
      <c r="J962" s="4">
        <v>19103</v>
      </c>
    </row>
    <row r="963" spans="1:10" x14ac:dyDescent="0.35">
      <c r="C963" t="s">
        <v>1892</v>
      </c>
      <c r="D963" s="4">
        <v>7703</v>
      </c>
      <c r="I963" s="4">
        <v>7703</v>
      </c>
      <c r="J963" s="4">
        <v>7703</v>
      </c>
    </row>
    <row r="964" spans="1:10" x14ac:dyDescent="0.35">
      <c r="C964" t="s">
        <v>1884</v>
      </c>
      <c r="D964" s="4">
        <v>36614</v>
      </c>
      <c r="I964" s="4">
        <v>36614</v>
      </c>
      <c r="J964" s="4">
        <v>36614</v>
      </c>
    </row>
    <row r="965" spans="1:10" x14ac:dyDescent="0.35">
      <c r="B965" t="s">
        <v>56</v>
      </c>
      <c r="D965" s="4">
        <v>2509581</v>
      </c>
      <c r="E965" s="4">
        <v>159556</v>
      </c>
      <c r="I965" s="4">
        <v>2669137</v>
      </c>
      <c r="J965" s="4">
        <v>2669137</v>
      </c>
    </row>
    <row r="966" spans="1:10" x14ac:dyDescent="0.35">
      <c r="B966" t="s">
        <v>1887</v>
      </c>
      <c r="C966" t="s">
        <v>1888</v>
      </c>
      <c r="H966" s="4">
        <v>816000</v>
      </c>
      <c r="I966" s="4">
        <v>816000</v>
      </c>
      <c r="J966">
        <v>0</v>
      </c>
    </row>
    <row r="967" spans="1:10" x14ac:dyDescent="0.35">
      <c r="C967" t="s">
        <v>1889</v>
      </c>
      <c r="H967" s="4">
        <v>1323000</v>
      </c>
      <c r="I967" s="4">
        <v>1323000</v>
      </c>
      <c r="J967">
        <v>0</v>
      </c>
    </row>
    <row r="968" spans="1:10" x14ac:dyDescent="0.35">
      <c r="C968" t="s">
        <v>1890</v>
      </c>
      <c r="H968" s="4">
        <v>67500</v>
      </c>
      <c r="I968" s="4">
        <v>67500</v>
      </c>
      <c r="J968">
        <v>0</v>
      </c>
    </row>
    <row r="969" spans="1:10" x14ac:dyDescent="0.35">
      <c r="B969" t="s">
        <v>58</v>
      </c>
      <c r="H969" s="4">
        <v>2206500</v>
      </c>
      <c r="I969" s="4">
        <v>2206500</v>
      </c>
      <c r="J969">
        <v>0</v>
      </c>
    </row>
    <row r="970" spans="1:10" x14ac:dyDescent="0.35">
      <c r="A970" t="s">
        <v>1547</v>
      </c>
      <c r="B970" t="s">
        <v>59</v>
      </c>
      <c r="D970" s="4">
        <v>53128003</v>
      </c>
      <c r="E970" s="4">
        <v>1206087</v>
      </c>
      <c r="F970" s="4">
        <v>3510883</v>
      </c>
      <c r="G970" s="4">
        <v>13282986</v>
      </c>
      <c r="H970" s="4">
        <v>25165631</v>
      </c>
      <c r="I970" s="4">
        <v>96293590</v>
      </c>
      <c r="J970" s="4">
        <v>54334090</v>
      </c>
    </row>
    <row r="971" spans="1:10" x14ac:dyDescent="0.35">
      <c r="A971" t="s">
        <v>191</v>
      </c>
      <c r="B971" t="s">
        <v>1842</v>
      </c>
      <c r="C971" t="s">
        <v>1843</v>
      </c>
      <c r="D971" s="4">
        <v>75914167</v>
      </c>
      <c r="E971" s="4">
        <v>1977211</v>
      </c>
      <c r="F971" s="4">
        <v>20216000</v>
      </c>
      <c r="I971" s="4">
        <v>98107378</v>
      </c>
      <c r="J971" s="4">
        <v>77891378</v>
      </c>
    </row>
    <row r="972" spans="1:10" x14ac:dyDescent="0.35">
      <c r="C972" t="s">
        <v>1844</v>
      </c>
      <c r="D972" s="4">
        <v>4014789</v>
      </c>
      <c r="E972" s="4">
        <v>88667</v>
      </c>
      <c r="F972" s="4">
        <v>76330</v>
      </c>
      <c r="G972" s="4">
        <v>361558</v>
      </c>
      <c r="H972" s="4">
        <v>4969184</v>
      </c>
      <c r="I972" s="4">
        <v>9510528</v>
      </c>
      <c r="J972" s="4">
        <v>4103456</v>
      </c>
    </row>
    <row r="973" spans="1:10" x14ac:dyDescent="0.35">
      <c r="C973" t="s">
        <v>1845</v>
      </c>
      <c r="D973" s="4">
        <v>6456232</v>
      </c>
      <c r="I973" s="4">
        <v>6456232</v>
      </c>
      <c r="J973" s="4">
        <v>6456232</v>
      </c>
    </row>
    <row r="974" spans="1:10" x14ac:dyDescent="0.35">
      <c r="B974" t="s">
        <v>51</v>
      </c>
      <c r="D974" s="4">
        <v>86385188</v>
      </c>
      <c r="E974" s="4">
        <v>2065878</v>
      </c>
      <c r="F974" s="4">
        <v>20292330</v>
      </c>
      <c r="G974" s="4">
        <v>361558</v>
      </c>
      <c r="H974" s="4">
        <v>4969184</v>
      </c>
      <c r="I974" s="4">
        <v>114074138</v>
      </c>
      <c r="J974" s="4">
        <v>88451066</v>
      </c>
    </row>
    <row r="975" spans="1:10" x14ac:dyDescent="0.35">
      <c r="B975" t="s">
        <v>1843</v>
      </c>
      <c r="C975" t="s">
        <v>1846</v>
      </c>
      <c r="D975" s="4">
        <v>8436476</v>
      </c>
      <c r="E975" s="4">
        <v>57756</v>
      </c>
      <c r="F975" s="4">
        <v>5645665</v>
      </c>
      <c r="G975" s="4">
        <v>37782182</v>
      </c>
      <c r="H975" s="4">
        <v>11802420</v>
      </c>
      <c r="I975" s="4">
        <v>63724499</v>
      </c>
      <c r="J975" s="4">
        <v>8494232</v>
      </c>
    </row>
    <row r="976" spans="1:10" x14ac:dyDescent="0.35">
      <c r="C976" t="s">
        <v>1847</v>
      </c>
      <c r="D976" s="4">
        <v>27064238</v>
      </c>
      <c r="E976" s="4">
        <v>335595</v>
      </c>
      <c r="F976" s="4">
        <v>3014194</v>
      </c>
      <c r="I976" s="4">
        <v>30414027</v>
      </c>
      <c r="J976" s="4">
        <v>27399833</v>
      </c>
    </row>
    <row r="977" spans="2:10" x14ac:dyDescent="0.35">
      <c r="C977" t="s">
        <v>1848</v>
      </c>
      <c r="D977" s="4">
        <v>507233</v>
      </c>
      <c r="E977" s="4">
        <v>136827</v>
      </c>
      <c r="I977" s="4">
        <v>644060</v>
      </c>
      <c r="J977" s="4">
        <v>644060</v>
      </c>
    </row>
    <row r="978" spans="2:10" x14ac:dyDescent="0.35">
      <c r="B978" t="s">
        <v>52</v>
      </c>
      <c r="D978" s="4">
        <v>36007947</v>
      </c>
      <c r="E978" s="4">
        <v>530177</v>
      </c>
      <c r="F978" s="4">
        <v>8659859</v>
      </c>
      <c r="G978" s="4">
        <v>37782182</v>
      </c>
      <c r="H978" s="4">
        <v>11802420</v>
      </c>
      <c r="I978" s="4">
        <v>94782586</v>
      </c>
      <c r="J978" s="4">
        <v>36538124</v>
      </c>
    </row>
    <row r="979" spans="2:10" x14ac:dyDescent="0.35">
      <c r="B979" t="s">
        <v>1849</v>
      </c>
      <c r="C979" t="s">
        <v>1850</v>
      </c>
      <c r="H979" s="4">
        <v>17600000</v>
      </c>
      <c r="I979" s="4">
        <v>17600000</v>
      </c>
      <c r="J979">
        <v>0</v>
      </c>
    </row>
    <row r="980" spans="2:10" x14ac:dyDescent="0.35">
      <c r="B980" t="s">
        <v>53</v>
      </c>
      <c r="H980" s="4">
        <v>17600000</v>
      </c>
      <c r="I980" s="4">
        <v>17600000</v>
      </c>
      <c r="J980">
        <v>0</v>
      </c>
    </row>
    <row r="981" spans="2:10" x14ac:dyDescent="0.35">
      <c r="B981" t="s">
        <v>1844</v>
      </c>
      <c r="C981" t="s">
        <v>1851</v>
      </c>
      <c r="D981" s="4">
        <v>783877</v>
      </c>
      <c r="H981" s="4">
        <v>350934</v>
      </c>
      <c r="I981" s="4">
        <v>1134811</v>
      </c>
      <c r="J981" s="4">
        <v>783877</v>
      </c>
    </row>
    <row r="982" spans="2:10" x14ac:dyDescent="0.35">
      <c r="C982" t="s">
        <v>1899</v>
      </c>
      <c r="D982" s="4">
        <v>292600</v>
      </c>
      <c r="E982" s="4">
        <v>13688</v>
      </c>
      <c r="I982" s="4">
        <v>306288</v>
      </c>
      <c r="J982" s="4">
        <v>306288</v>
      </c>
    </row>
    <row r="983" spans="2:10" x14ac:dyDescent="0.35">
      <c r="C983" t="s">
        <v>1852</v>
      </c>
      <c r="D983" s="4">
        <v>25896</v>
      </c>
      <c r="E983" s="4">
        <v>5452</v>
      </c>
      <c r="I983" s="4">
        <v>31348</v>
      </c>
      <c r="J983" s="4">
        <v>31348</v>
      </c>
    </row>
    <row r="984" spans="2:10" x14ac:dyDescent="0.35">
      <c r="C984" t="s">
        <v>1853</v>
      </c>
      <c r="D984" s="4">
        <v>40957</v>
      </c>
      <c r="E984" s="4">
        <v>19113</v>
      </c>
      <c r="I984" s="4">
        <v>60070</v>
      </c>
      <c r="J984" s="4">
        <v>60070</v>
      </c>
    </row>
    <row r="985" spans="2:10" x14ac:dyDescent="0.35">
      <c r="C985" t="s">
        <v>1893</v>
      </c>
      <c r="D985" s="4">
        <v>11103</v>
      </c>
      <c r="I985" s="4">
        <v>11103</v>
      </c>
      <c r="J985" s="4">
        <v>11103</v>
      </c>
    </row>
    <row r="986" spans="2:10" x14ac:dyDescent="0.35">
      <c r="C986" t="s">
        <v>1903</v>
      </c>
      <c r="D986" s="4">
        <v>29309</v>
      </c>
      <c r="I986" s="4">
        <v>29309</v>
      </c>
      <c r="J986" s="4">
        <v>29309</v>
      </c>
    </row>
    <row r="987" spans="2:10" x14ac:dyDescent="0.35">
      <c r="C987" t="s">
        <v>1854</v>
      </c>
      <c r="D987" s="4">
        <v>1936770</v>
      </c>
      <c r="H987" s="4">
        <v>504367</v>
      </c>
      <c r="I987" s="4">
        <v>2441137</v>
      </c>
      <c r="J987" s="4">
        <v>1936770</v>
      </c>
    </row>
    <row r="988" spans="2:10" x14ac:dyDescent="0.35">
      <c r="C988" t="s">
        <v>1855</v>
      </c>
      <c r="D988" s="4">
        <v>528307</v>
      </c>
      <c r="H988" s="4">
        <v>1878089</v>
      </c>
      <c r="I988" s="4">
        <v>2406396</v>
      </c>
      <c r="J988" s="4">
        <v>528307</v>
      </c>
    </row>
    <row r="989" spans="2:10" x14ac:dyDescent="0.35">
      <c r="C989" t="s">
        <v>1856</v>
      </c>
      <c r="D989" s="4">
        <v>9646</v>
      </c>
      <c r="E989" s="4">
        <v>57315</v>
      </c>
      <c r="H989" s="4">
        <v>35203</v>
      </c>
      <c r="I989" s="4">
        <v>102164</v>
      </c>
      <c r="J989" s="4">
        <v>66961</v>
      </c>
    </row>
    <row r="990" spans="2:10" x14ac:dyDescent="0.35">
      <c r="C990" t="s">
        <v>1857</v>
      </c>
      <c r="D990" s="4">
        <v>24443</v>
      </c>
      <c r="H990" s="4">
        <v>4753</v>
      </c>
      <c r="I990" s="4">
        <v>29195</v>
      </c>
      <c r="J990" s="4">
        <v>24443</v>
      </c>
    </row>
    <row r="991" spans="2:10" x14ac:dyDescent="0.35">
      <c r="C991" t="s">
        <v>1906</v>
      </c>
      <c r="H991" s="4">
        <v>91912</v>
      </c>
      <c r="I991" s="4">
        <v>91912</v>
      </c>
      <c r="J991">
        <v>0</v>
      </c>
    </row>
    <row r="992" spans="2:10" x14ac:dyDescent="0.35">
      <c r="C992" t="s">
        <v>1858</v>
      </c>
      <c r="E992" s="4">
        <v>24132</v>
      </c>
      <c r="H992" s="4">
        <v>538958</v>
      </c>
      <c r="I992" s="4">
        <v>563091</v>
      </c>
      <c r="J992">
        <v>24132</v>
      </c>
    </row>
    <row r="993" spans="2:10" x14ac:dyDescent="0.35">
      <c r="C993" t="s">
        <v>1859</v>
      </c>
      <c r="D993" s="4">
        <v>1264435</v>
      </c>
      <c r="E993" s="4">
        <v>75000</v>
      </c>
      <c r="F993" s="4">
        <v>56114</v>
      </c>
      <c r="G993" s="4">
        <v>275020</v>
      </c>
      <c r="H993" s="4">
        <v>2867649</v>
      </c>
      <c r="I993" s="4">
        <v>4538217</v>
      </c>
      <c r="J993" s="4">
        <v>1339435</v>
      </c>
    </row>
    <row r="994" spans="2:10" x14ac:dyDescent="0.35">
      <c r="C994" t="s">
        <v>1860</v>
      </c>
      <c r="D994" s="4">
        <v>5435152</v>
      </c>
      <c r="E994" s="4">
        <v>0</v>
      </c>
      <c r="H994" s="4">
        <v>760921</v>
      </c>
      <c r="I994" s="4">
        <v>6196073</v>
      </c>
      <c r="J994" s="4">
        <v>5435152</v>
      </c>
    </row>
    <row r="995" spans="2:10" x14ac:dyDescent="0.35">
      <c r="C995" t="s">
        <v>1861</v>
      </c>
      <c r="D995" s="4">
        <v>785115</v>
      </c>
      <c r="H995" s="4">
        <v>357464</v>
      </c>
      <c r="I995" s="4">
        <v>1142578</v>
      </c>
      <c r="J995" s="4">
        <v>785115</v>
      </c>
    </row>
    <row r="996" spans="2:10" x14ac:dyDescent="0.35">
      <c r="C996" t="s">
        <v>1862</v>
      </c>
      <c r="D996" s="4">
        <v>3418571</v>
      </c>
      <c r="H996" s="4">
        <v>1880214</v>
      </c>
      <c r="I996" s="4">
        <v>5298785</v>
      </c>
      <c r="J996" s="4">
        <v>3418571</v>
      </c>
    </row>
    <row r="997" spans="2:10" x14ac:dyDescent="0.35">
      <c r="C997" t="s">
        <v>1863</v>
      </c>
      <c r="E997" s="4">
        <v>95502</v>
      </c>
      <c r="H997" s="4">
        <v>140038</v>
      </c>
      <c r="I997" s="4">
        <v>235541</v>
      </c>
      <c r="J997">
        <v>95502</v>
      </c>
    </row>
    <row r="998" spans="2:10" x14ac:dyDescent="0.35">
      <c r="B998" t="s">
        <v>54</v>
      </c>
      <c r="D998" s="4">
        <v>14586179</v>
      </c>
      <c r="E998" s="4">
        <v>290202</v>
      </c>
      <c r="F998" s="4">
        <v>56114</v>
      </c>
      <c r="G998" s="4">
        <v>275020</v>
      </c>
      <c r="H998" s="4">
        <v>9410502</v>
      </c>
      <c r="I998" s="4">
        <v>24618017</v>
      </c>
      <c r="J998" s="4">
        <v>14876381</v>
      </c>
    </row>
    <row r="999" spans="2:10" x14ac:dyDescent="0.35">
      <c r="B999" t="s">
        <v>1845</v>
      </c>
      <c r="C999" t="s">
        <v>1864</v>
      </c>
      <c r="E999" s="4">
        <v>22317</v>
      </c>
      <c r="I999" s="4">
        <v>22317</v>
      </c>
      <c r="J999">
        <v>22317</v>
      </c>
    </row>
    <row r="1000" spans="2:10" x14ac:dyDescent="0.35">
      <c r="C1000" t="s">
        <v>1865</v>
      </c>
      <c r="D1000" s="4">
        <v>12209</v>
      </c>
      <c r="E1000" s="4">
        <v>5233</v>
      </c>
      <c r="I1000" s="4">
        <v>17442</v>
      </c>
      <c r="J1000" s="4">
        <v>17442</v>
      </c>
    </row>
    <row r="1001" spans="2:10" x14ac:dyDescent="0.35">
      <c r="C1001" t="s">
        <v>1866</v>
      </c>
      <c r="D1001" s="4">
        <v>2124</v>
      </c>
      <c r="I1001" s="4">
        <v>2124</v>
      </c>
      <c r="J1001" s="4">
        <v>2124</v>
      </c>
    </row>
    <row r="1002" spans="2:10" x14ac:dyDescent="0.35">
      <c r="C1002" t="s">
        <v>1867</v>
      </c>
      <c r="D1002" s="4">
        <v>1123337</v>
      </c>
      <c r="E1002" s="4">
        <v>4500</v>
      </c>
      <c r="F1002" s="4">
        <v>69531</v>
      </c>
      <c r="G1002" s="4">
        <v>5234864</v>
      </c>
      <c r="I1002" s="4">
        <v>6432232</v>
      </c>
      <c r="J1002" s="4">
        <v>1127837</v>
      </c>
    </row>
    <row r="1003" spans="2:10" x14ac:dyDescent="0.35">
      <c r="C1003" t="s">
        <v>1868</v>
      </c>
      <c r="D1003" s="4">
        <v>117884</v>
      </c>
      <c r="E1003" s="4">
        <v>5259</v>
      </c>
      <c r="G1003" s="4">
        <v>2063204</v>
      </c>
      <c r="H1003" s="4">
        <v>2508235</v>
      </c>
      <c r="I1003" s="4">
        <v>4694583</v>
      </c>
      <c r="J1003" s="4">
        <v>123143</v>
      </c>
    </row>
    <row r="1004" spans="2:10" x14ac:dyDescent="0.35">
      <c r="C1004" t="s">
        <v>1894</v>
      </c>
      <c r="D1004" s="4">
        <v>655</v>
      </c>
      <c r="I1004" s="4">
        <v>655</v>
      </c>
      <c r="J1004" s="4">
        <v>655</v>
      </c>
    </row>
    <row r="1005" spans="2:10" x14ac:dyDescent="0.35">
      <c r="C1005" t="s">
        <v>1869</v>
      </c>
      <c r="G1005" s="4">
        <v>1668672</v>
      </c>
      <c r="I1005" s="4">
        <v>1668672</v>
      </c>
      <c r="J1005">
        <v>0</v>
      </c>
    </row>
    <row r="1006" spans="2:10" x14ac:dyDescent="0.35">
      <c r="C1006" t="s">
        <v>1870</v>
      </c>
      <c r="D1006" s="4">
        <v>33836</v>
      </c>
      <c r="E1006" s="4">
        <v>12365927</v>
      </c>
      <c r="F1006" s="4">
        <v>640000</v>
      </c>
      <c r="I1006" s="4">
        <v>13039763</v>
      </c>
      <c r="J1006" s="4">
        <v>12399763</v>
      </c>
    </row>
    <row r="1007" spans="2:10" x14ac:dyDescent="0.35">
      <c r="C1007" t="s">
        <v>1871</v>
      </c>
      <c r="D1007" s="4">
        <v>8752520</v>
      </c>
      <c r="E1007" s="4">
        <v>67415</v>
      </c>
      <c r="F1007" s="4">
        <v>11949</v>
      </c>
      <c r="G1007" s="4">
        <v>73845</v>
      </c>
      <c r="H1007" s="4">
        <v>29817</v>
      </c>
      <c r="I1007" s="4">
        <v>8935547</v>
      </c>
      <c r="J1007" s="4">
        <v>8819935</v>
      </c>
    </row>
    <row r="1008" spans="2:10" x14ac:dyDescent="0.35">
      <c r="C1008" t="s">
        <v>1872</v>
      </c>
      <c r="D1008" s="4">
        <v>1029000</v>
      </c>
      <c r="E1008" s="4">
        <v>49000</v>
      </c>
      <c r="I1008" s="4">
        <v>1078000</v>
      </c>
      <c r="J1008" s="4">
        <v>1078000</v>
      </c>
    </row>
    <row r="1009" spans="2:10" x14ac:dyDescent="0.35">
      <c r="C1009" t="s">
        <v>1873</v>
      </c>
      <c r="D1009" s="4">
        <v>2619</v>
      </c>
      <c r="I1009" s="4">
        <v>2619</v>
      </c>
      <c r="J1009" s="4">
        <v>2619</v>
      </c>
    </row>
    <row r="1010" spans="2:10" x14ac:dyDescent="0.35">
      <c r="C1010" t="s">
        <v>1874</v>
      </c>
      <c r="D1010" s="4">
        <v>3410</v>
      </c>
      <c r="E1010" s="4">
        <v>8299</v>
      </c>
      <c r="I1010" s="4">
        <v>11710</v>
      </c>
      <c r="J1010" s="4">
        <v>11709</v>
      </c>
    </row>
    <row r="1011" spans="2:10" x14ac:dyDescent="0.35">
      <c r="C1011" t="s">
        <v>1875</v>
      </c>
      <c r="H1011" s="4">
        <v>331290</v>
      </c>
      <c r="I1011" s="4">
        <v>331290</v>
      </c>
      <c r="J1011">
        <v>0</v>
      </c>
    </row>
    <row r="1012" spans="2:10" x14ac:dyDescent="0.35">
      <c r="C1012" t="s">
        <v>1877</v>
      </c>
      <c r="D1012" s="4">
        <v>80478</v>
      </c>
      <c r="I1012" s="4">
        <v>80478</v>
      </c>
      <c r="J1012" s="4">
        <v>80478</v>
      </c>
    </row>
    <row r="1013" spans="2:10" x14ac:dyDescent="0.35">
      <c r="B1013" t="s">
        <v>55</v>
      </c>
      <c r="D1013" s="4">
        <v>11158073</v>
      </c>
      <c r="E1013" s="4">
        <v>12527950</v>
      </c>
      <c r="F1013" s="4">
        <v>721480</v>
      </c>
      <c r="G1013" s="4">
        <v>9040586</v>
      </c>
      <c r="H1013" s="4">
        <v>2869342</v>
      </c>
      <c r="I1013" s="4">
        <v>36317431</v>
      </c>
      <c r="J1013" s="4">
        <v>23686023</v>
      </c>
    </row>
    <row r="1014" spans="2:10" x14ac:dyDescent="0.35">
      <c r="B1014" t="s">
        <v>1878</v>
      </c>
      <c r="C1014" t="s">
        <v>1879</v>
      </c>
      <c r="D1014" s="4">
        <v>7030673</v>
      </c>
      <c r="I1014" s="4">
        <v>7030673</v>
      </c>
      <c r="J1014" s="4">
        <v>7030673</v>
      </c>
    </row>
    <row r="1015" spans="2:10" x14ac:dyDescent="0.35">
      <c r="C1015" t="s">
        <v>1907</v>
      </c>
      <c r="D1015" s="4">
        <v>14965</v>
      </c>
      <c r="I1015" s="4">
        <v>14965</v>
      </c>
      <c r="J1015" s="4">
        <v>14965</v>
      </c>
    </row>
    <row r="1016" spans="2:10" x14ac:dyDescent="0.35">
      <c r="C1016" t="s">
        <v>1897</v>
      </c>
      <c r="D1016" s="4">
        <v>772</v>
      </c>
      <c r="I1016" s="4">
        <v>772</v>
      </c>
      <c r="J1016" s="4">
        <v>772</v>
      </c>
    </row>
    <row r="1017" spans="2:10" x14ac:dyDescent="0.35">
      <c r="C1017" t="s">
        <v>1880</v>
      </c>
      <c r="D1017" s="4">
        <v>1503659</v>
      </c>
      <c r="I1017" s="4">
        <v>1503659</v>
      </c>
      <c r="J1017" s="4">
        <v>1503659</v>
      </c>
    </row>
    <row r="1018" spans="2:10" x14ac:dyDescent="0.35">
      <c r="C1018" t="s">
        <v>1881</v>
      </c>
      <c r="D1018" s="4">
        <v>3198565</v>
      </c>
      <c r="I1018" s="4">
        <v>3198565</v>
      </c>
      <c r="J1018" s="4">
        <v>3198565</v>
      </c>
    </row>
    <row r="1019" spans="2:10" x14ac:dyDescent="0.35">
      <c r="C1019" t="s">
        <v>1895</v>
      </c>
      <c r="D1019" s="4">
        <v>512659</v>
      </c>
      <c r="I1019" s="4">
        <v>512659</v>
      </c>
      <c r="J1019" s="4">
        <v>512659</v>
      </c>
    </row>
    <row r="1020" spans="2:10" x14ac:dyDescent="0.35">
      <c r="C1020" t="s">
        <v>1882</v>
      </c>
      <c r="D1020" s="4">
        <v>5238</v>
      </c>
      <c r="E1020" s="4">
        <v>673986</v>
      </c>
      <c r="I1020" s="4">
        <v>679224</v>
      </c>
      <c r="J1020" s="4">
        <v>679224</v>
      </c>
    </row>
    <row r="1021" spans="2:10" x14ac:dyDescent="0.35">
      <c r="C1021" t="s">
        <v>1900</v>
      </c>
      <c r="D1021" s="4">
        <v>994</v>
      </c>
      <c r="I1021" s="4">
        <v>994</v>
      </c>
      <c r="J1021" s="4">
        <v>994</v>
      </c>
    </row>
    <row r="1022" spans="2:10" x14ac:dyDescent="0.35">
      <c r="C1022" t="s">
        <v>1883</v>
      </c>
      <c r="D1022" s="4">
        <v>61864</v>
      </c>
      <c r="I1022" s="4">
        <v>61864</v>
      </c>
      <c r="J1022" s="4">
        <v>61864</v>
      </c>
    </row>
    <row r="1023" spans="2:10" x14ac:dyDescent="0.35">
      <c r="C1023" t="s">
        <v>1892</v>
      </c>
      <c r="D1023" s="4">
        <v>4932</v>
      </c>
      <c r="I1023" s="4">
        <v>4932</v>
      </c>
      <c r="J1023" s="4">
        <v>4932</v>
      </c>
    </row>
    <row r="1024" spans="2:10" x14ac:dyDescent="0.35">
      <c r="C1024" t="s">
        <v>1884</v>
      </c>
      <c r="D1024" s="4">
        <v>41265</v>
      </c>
      <c r="I1024" s="4">
        <v>41265</v>
      </c>
      <c r="J1024" s="4">
        <v>41265</v>
      </c>
    </row>
    <row r="1025" spans="1:10" x14ac:dyDescent="0.35">
      <c r="B1025" t="s">
        <v>56</v>
      </c>
      <c r="D1025" s="4">
        <v>12375586</v>
      </c>
      <c r="E1025" s="4">
        <v>673986</v>
      </c>
      <c r="I1025" s="4">
        <v>13049573</v>
      </c>
      <c r="J1025" s="4">
        <v>13049572</v>
      </c>
    </row>
    <row r="1026" spans="1:10" x14ac:dyDescent="0.35">
      <c r="B1026" t="s">
        <v>1885</v>
      </c>
      <c r="C1026" t="s">
        <v>1886</v>
      </c>
      <c r="D1026" s="4">
        <v>173944</v>
      </c>
      <c r="H1026" s="4">
        <v>461894</v>
      </c>
      <c r="I1026" s="4">
        <v>635838</v>
      </c>
      <c r="J1026" s="4">
        <v>173944</v>
      </c>
    </row>
    <row r="1027" spans="1:10" x14ac:dyDescent="0.35">
      <c r="B1027" t="s">
        <v>57</v>
      </c>
      <c r="D1027" s="4">
        <v>173944</v>
      </c>
      <c r="H1027" s="4">
        <v>461894</v>
      </c>
      <c r="I1027" s="4">
        <v>635838</v>
      </c>
      <c r="J1027" s="4">
        <v>173944</v>
      </c>
    </row>
    <row r="1028" spans="1:10" x14ac:dyDescent="0.35">
      <c r="B1028" t="s">
        <v>1887</v>
      </c>
      <c r="C1028" t="s">
        <v>1904</v>
      </c>
      <c r="E1028" s="4">
        <v>375000</v>
      </c>
      <c r="I1028" s="4">
        <v>375000</v>
      </c>
      <c r="J1028">
        <v>375000</v>
      </c>
    </row>
    <row r="1029" spans="1:10" x14ac:dyDescent="0.35">
      <c r="C1029" t="s">
        <v>1888</v>
      </c>
      <c r="G1029" s="4">
        <v>4416000</v>
      </c>
      <c r="I1029" s="4">
        <v>4416000</v>
      </c>
      <c r="J1029">
        <v>0</v>
      </c>
    </row>
    <row r="1030" spans="1:10" x14ac:dyDescent="0.35">
      <c r="C1030" t="s">
        <v>1901</v>
      </c>
      <c r="E1030" s="4">
        <v>4841250</v>
      </c>
      <c r="I1030" s="4">
        <v>4841250</v>
      </c>
      <c r="J1030">
        <v>4841250</v>
      </c>
    </row>
    <row r="1031" spans="1:10" x14ac:dyDescent="0.35">
      <c r="C1031" t="s">
        <v>1889</v>
      </c>
      <c r="E1031" s="4">
        <v>21000000</v>
      </c>
      <c r="I1031" s="4">
        <v>21000000</v>
      </c>
      <c r="J1031">
        <v>21000000</v>
      </c>
    </row>
    <row r="1032" spans="1:10" x14ac:dyDescent="0.35">
      <c r="C1032" t="s">
        <v>1890</v>
      </c>
      <c r="E1032" s="4">
        <v>5010000</v>
      </c>
      <c r="I1032" s="4">
        <v>5010000</v>
      </c>
      <c r="J1032">
        <v>5010000</v>
      </c>
    </row>
    <row r="1033" spans="1:10" x14ac:dyDescent="0.35">
      <c r="C1033" t="s">
        <v>1902</v>
      </c>
      <c r="E1033" s="4">
        <v>9682500</v>
      </c>
      <c r="I1033" s="4">
        <v>9682500</v>
      </c>
      <c r="J1033">
        <v>9682500</v>
      </c>
    </row>
    <row r="1034" spans="1:10" x14ac:dyDescent="0.35">
      <c r="B1034" t="s">
        <v>58</v>
      </c>
      <c r="E1034" s="4">
        <v>40908750</v>
      </c>
      <c r="G1034" s="4">
        <v>4416000</v>
      </c>
      <c r="I1034" s="4">
        <v>45324750</v>
      </c>
      <c r="J1034">
        <v>40908750</v>
      </c>
    </row>
    <row r="1035" spans="1:10" x14ac:dyDescent="0.35">
      <c r="A1035" t="s">
        <v>1548</v>
      </c>
      <c r="B1035" t="s">
        <v>59</v>
      </c>
      <c r="D1035" s="4">
        <v>160686918</v>
      </c>
      <c r="E1035" s="4">
        <v>56996944</v>
      </c>
      <c r="F1035" s="4">
        <v>29729783</v>
      </c>
      <c r="G1035" s="4">
        <v>51875346</v>
      </c>
      <c r="H1035" s="4">
        <v>47113343</v>
      </c>
      <c r="I1035" s="4">
        <v>346402333</v>
      </c>
      <c r="J1035" s="4">
        <v>217683862</v>
      </c>
    </row>
    <row r="1036" spans="1:10" x14ac:dyDescent="0.35">
      <c r="A1036" t="s">
        <v>200</v>
      </c>
      <c r="B1036" t="s">
        <v>1842</v>
      </c>
      <c r="C1036" t="s">
        <v>1843</v>
      </c>
      <c r="D1036" s="4">
        <v>14883145</v>
      </c>
      <c r="F1036" s="4">
        <v>8325800</v>
      </c>
      <c r="I1036" s="4">
        <v>23208945</v>
      </c>
      <c r="J1036" s="4">
        <v>14883145</v>
      </c>
    </row>
    <row r="1037" spans="1:10" x14ac:dyDescent="0.35">
      <c r="A1037" t="s">
        <v>200</v>
      </c>
      <c r="B1037" t="s">
        <v>1842</v>
      </c>
      <c r="C1037" t="s">
        <v>1844</v>
      </c>
      <c r="D1037" s="4">
        <v>2187026</v>
      </c>
      <c r="G1037" s="4">
        <v>4187</v>
      </c>
      <c r="H1037" s="4">
        <v>184950</v>
      </c>
      <c r="I1037" s="4">
        <v>2376163</v>
      </c>
      <c r="J1037" s="4">
        <v>2187026</v>
      </c>
    </row>
    <row r="1038" spans="1:10" x14ac:dyDescent="0.35">
      <c r="C1038" t="s">
        <v>1845</v>
      </c>
      <c r="D1038" s="4">
        <v>1781884</v>
      </c>
      <c r="I1038" s="4">
        <v>1781884</v>
      </c>
      <c r="J1038" s="4">
        <v>1781884</v>
      </c>
    </row>
    <row r="1039" spans="1:10" x14ac:dyDescent="0.35">
      <c r="B1039" t="s">
        <v>51</v>
      </c>
      <c r="D1039" s="4">
        <v>18852054</v>
      </c>
      <c r="F1039" s="4">
        <v>8325800</v>
      </c>
      <c r="G1039" s="4">
        <v>4187</v>
      </c>
      <c r="H1039" s="4">
        <v>184950</v>
      </c>
      <c r="I1039" s="4">
        <v>27366991</v>
      </c>
      <c r="J1039" s="4">
        <v>18852054</v>
      </c>
    </row>
    <row r="1040" spans="1:10" x14ac:dyDescent="0.35">
      <c r="B1040" t="s">
        <v>1843</v>
      </c>
      <c r="C1040" t="s">
        <v>1846</v>
      </c>
      <c r="D1040" s="4">
        <v>1632065</v>
      </c>
      <c r="E1040" s="4">
        <v>75942</v>
      </c>
      <c r="F1040" s="4">
        <v>4524438</v>
      </c>
      <c r="G1040" s="4">
        <v>758880</v>
      </c>
      <c r="I1040" s="4">
        <v>6991324</v>
      </c>
      <c r="J1040" s="4">
        <v>1708007</v>
      </c>
    </row>
    <row r="1041" spans="2:10" x14ac:dyDescent="0.35">
      <c r="C1041" t="s">
        <v>1847</v>
      </c>
      <c r="D1041" s="4">
        <v>8205661</v>
      </c>
      <c r="F1041" s="4">
        <v>270270</v>
      </c>
      <c r="G1041" s="4">
        <v>3749</v>
      </c>
      <c r="I1041" s="4">
        <v>8479680</v>
      </c>
      <c r="J1041" s="4">
        <v>8205661</v>
      </c>
    </row>
    <row r="1042" spans="2:10" x14ac:dyDescent="0.35">
      <c r="C1042" t="s">
        <v>1848</v>
      </c>
      <c r="D1042" s="4">
        <v>12455</v>
      </c>
      <c r="I1042" s="4">
        <v>12455</v>
      </c>
      <c r="J1042" s="4">
        <v>12455</v>
      </c>
    </row>
    <row r="1043" spans="2:10" x14ac:dyDescent="0.35">
      <c r="B1043" t="s">
        <v>52</v>
      </c>
      <c r="D1043" s="4">
        <v>9850181</v>
      </c>
      <c r="E1043" s="4">
        <v>75942</v>
      </c>
      <c r="F1043" s="4">
        <v>4794708</v>
      </c>
      <c r="G1043" s="4">
        <v>762629</v>
      </c>
      <c r="I1043" s="4">
        <v>15483460</v>
      </c>
      <c r="J1043" s="4">
        <v>9926123</v>
      </c>
    </row>
    <row r="1044" spans="2:10" x14ac:dyDescent="0.35">
      <c r="B1044" t="s">
        <v>1849</v>
      </c>
      <c r="C1044" t="s">
        <v>1850</v>
      </c>
      <c r="E1044" s="4">
        <v>2400000</v>
      </c>
      <c r="I1044" s="4">
        <v>2400000</v>
      </c>
      <c r="J1044">
        <v>2400000</v>
      </c>
    </row>
    <row r="1045" spans="2:10" x14ac:dyDescent="0.35">
      <c r="B1045" t="s">
        <v>53</v>
      </c>
      <c r="E1045" s="4">
        <v>2400000</v>
      </c>
      <c r="I1045" s="4">
        <v>2400000</v>
      </c>
      <c r="J1045">
        <v>2400000</v>
      </c>
    </row>
    <row r="1046" spans="2:10" x14ac:dyDescent="0.35">
      <c r="B1046" t="s">
        <v>1844</v>
      </c>
      <c r="C1046" t="s">
        <v>1851</v>
      </c>
      <c r="D1046" s="4">
        <v>626784</v>
      </c>
      <c r="I1046" s="4">
        <v>626784</v>
      </c>
      <c r="J1046" s="4">
        <v>626784</v>
      </c>
    </row>
    <row r="1047" spans="2:10" x14ac:dyDescent="0.35">
      <c r="C1047" t="s">
        <v>1852</v>
      </c>
      <c r="D1047" s="4">
        <v>17288</v>
      </c>
      <c r="I1047" s="4">
        <v>17288</v>
      </c>
      <c r="J1047" s="4">
        <v>17288</v>
      </c>
    </row>
    <row r="1048" spans="2:10" x14ac:dyDescent="0.35">
      <c r="C1048" t="s">
        <v>1853</v>
      </c>
      <c r="F1048" s="4">
        <v>3078</v>
      </c>
      <c r="G1048" s="4">
        <v>3078</v>
      </c>
      <c r="I1048" s="4">
        <v>6156</v>
      </c>
      <c r="J1048">
        <v>0</v>
      </c>
    </row>
    <row r="1049" spans="2:10" x14ac:dyDescent="0.35">
      <c r="C1049" t="s">
        <v>1893</v>
      </c>
      <c r="F1049" s="4">
        <v>1026</v>
      </c>
      <c r="G1049" s="4">
        <v>4104</v>
      </c>
      <c r="I1049" s="4">
        <v>5130</v>
      </c>
      <c r="J1049">
        <v>0</v>
      </c>
    </row>
    <row r="1050" spans="2:10" x14ac:dyDescent="0.35">
      <c r="C1050" t="s">
        <v>1854</v>
      </c>
      <c r="D1050" s="4">
        <v>228646</v>
      </c>
      <c r="I1050" s="4">
        <v>228646</v>
      </c>
      <c r="J1050" s="4">
        <v>228646</v>
      </c>
    </row>
    <row r="1051" spans="2:10" x14ac:dyDescent="0.35">
      <c r="C1051" t="s">
        <v>1855</v>
      </c>
      <c r="D1051" s="4">
        <v>328162</v>
      </c>
      <c r="I1051" s="4">
        <v>328162</v>
      </c>
      <c r="J1051" s="4">
        <v>328162</v>
      </c>
    </row>
    <row r="1052" spans="2:10" x14ac:dyDescent="0.35">
      <c r="C1052" t="s">
        <v>1856</v>
      </c>
      <c r="D1052" s="4">
        <v>33132</v>
      </c>
      <c r="I1052" s="4">
        <v>33132</v>
      </c>
      <c r="J1052" s="4">
        <v>33132</v>
      </c>
    </row>
    <row r="1053" spans="2:10" x14ac:dyDescent="0.35">
      <c r="C1053" t="s">
        <v>1857</v>
      </c>
      <c r="D1053" s="4">
        <v>46849</v>
      </c>
      <c r="I1053" s="4">
        <v>46849</v>
      </c>
      <c r="J1053" s="4">
        <v>46849</v>
      </c>
    </row>
    <row r="1054" spans="2:10" x14ac:dyDescent="0.35">
      <c r="C1054" t="s">
        <v>1858</v>
      </c>
      <c r="D1054" s="4">
        <v>72397</v>
      </c>
      <c r="H1054" s="4">
        <v>68375</v>
      </c>
      <c r="I1054" s="4">
        <v>140773</v>
      </c>
      <c r="J1054" s="4">
        <v>72397</v>
      </c>
    </row>
    <row r="1055" spans="2:10" x14ac:dyDescent="0.35">
      <c r="C1055" t="s">
        <v>1859</v>
      </c>
      <c r="D1055" s="4">
        <v>290739</v>
      </c>
      <c r="E1055" s="4">
        <v>105424</v>
      </c>
      <c r="F1055" s="4">
        <v>150000</v>
      </c>
      <c r="H1055" s="4">
        <v>283055</v>
      </c>
      <c r="I1055" s="4">
        <v>829218</v>
      </c>
      <c r="J1055" s="4">
        <v>396163</v>
      </c>
    </row>
    <row r="1056" spans="2:10" x14ac:dyDescent="0.35">
      <c r="C1056" t="s">
        <v>1860</v>
      </c>
      <c r="D1056" s="4">
        <v>434812</v>
      </c>
      <c r="I1056" s="4">
        <v>434812</v>
      </c>
      <c r="J1056" s="4">
        <v>434812</v>
      </c>
    </row>
    <row r="1057" spans="2:10" x14ac:dyDescent="0.35">
      <c r="C1057" t="s">
        <v>1861</v>
      </c>
      <c r="D1057" s="4">
        <v>104464</v>
      </c>
      <c r="I1057" s="4">
        <v>104464</v>
      </c>
      <c r="J1057" s="4">
        <v>104464</v>
      </c>
    </row>
    <row r="1058" spans="2:10" x14ac:dyDescent="0.35">
      <c r="C1058" t="s">
        <v>1862</v>
      </c>
      <c r="D1058" s="4">
        <v>341857</v>
      </c>
      <c r="I1058" s="4">
        <v>341857</v>
      </c>
      <c r="J1058" s="4">
        <v>341857</v>
      </c>
    </row>
    <row r="1059" spans="2:10" x14ac:dyDescent="0.35">
      <c r="C1059" t="s">
        <v>1863</v>
      </c>
      <c r="D1059" s="4">
        <v>15560</v>
      </c>
      <c r="E1059" s="4">
        <v>31655</v>
      </c>
      <c r="I1059" s="4">
        <v>47215</v>
      </c>
      <c r="J1059" s="4">
        <v>47215</v>
      </c>
    </row>
    <row r="1060" spans="2:10" x14ac:dyDescent="0.35">
      <c r="B1060" t="s">
        <v>54</v>
      </c>
      <c r="D1060" s="4">
        <v>2540691</v>
      </c>
      <c r="E1060" s="4">
        <v>137079</v>
      </c>
      <c r="F1060" s="4">
        <v>154104</v>
      </c>
      <c r="G1060" s="4">
        <v>7182</v>
      </c>
      <c r="H1060" s="4">
        <v>351430</v>
      </c>
      <c r="I1060" s="4">
        <v>3190487</v>
      </c>
      <c r="J1060" s="4">
        <v>2677770</v>
      </c>
    </row>
    <row r="1061" spans="2:10" x14ac:dyDescent="0.35">
      <c r="B1061" t="s">
        <v>1845</v>
      </c>
      <c r="C1061" t="s">
        <v>1865</v>
      </c>
      <c r="H1061" s="4">
        <v>43921</v>
      </c>
      <c r="I1061" s="4">
        <v>43921</v>
      </c>
      <c r="J1061">
        <v>0</v>
      </c>
    </row>
    <row r="1062" spans="2:10" x14ac:dyDescent="0.35">
      <c r="C1062" t="s">
        <v>1866</v>
      </c>
      <c r="I1062" s="4">
        <v>0</v>
      </c>
      <c r="J1062">
        <v>0</v>
      </c>
    </row>
    <row r="1063" spans="2:10" x14ac:dyDescent="0.35">
      <c r="C1063" t="s">
        <v>1867</v>
      </c>
      <c r="D1063" s="4">
        <v>16787</v>
      </c>
      <c r="E1063" s="4">
        <v>18000</v>
      </c>
      <c r="H1063" s="4">
        <v>1323952</v>
      </c>
      <c r="I1063" s="4">
        <v>1358739</v>
      </c>
      <c r="J1063" s="4">
        <v>34787</v>
      </c>
    </row>
    <row r="1064" spans="2:10" x14ac:dyDescent="0.35">
      <c r="C1064" t="s">
        <v>1868</v>
      </c>
      <c r="D1064" s="4">
        <v>1415</v>
      </c>
      <c r="E1064" s="4">
        <v>100000</v>
      </c>
      <c r="H1064" s="4">
        <v>1560605</v>
      </c>
      <c r="I1064" s="4">
        <v>1662020</v>
      </c>
      <c r="J1064" s="4">
        <v>101415</v>
      </c>
    </row>
    <row r="1065" spans="2:10" x14ac:dyDescent="0.35">
      <c r="C1065" t="s">
        <v>1894</v>
      </c>
      <c r="D1065" s="4">
        <v>8616</v>
      </c>
      <c r="I1065" s="4">
        <v>8616</v>
      </c>
      <c r="J1065" s="4">
        <v>8616</v>
      </c>
    </row>
    <row r="1066" spans="2:10" x14ac:dyDescent="0.35">
      <c r="C1066" t="s">
        <v>1869</v>
      </c>
      <c r="H1066" s="4">
        <v>387840</v>
      </c>
      <c r="I1066" s="4">
        <v>387840</v>
      </c>
      <c r="J1066">
        <v>0</v>
      </c>
    </row>
    <row r="1067" spans="2:10" x14ac:dyDescent="0.35">
      <c r="C1067" t="s">
        <v>1870</v>
      </c>
      <c r="D1067" s="4">
        <v>6320</v>
      </c>
      <c r="E1067" s="4">
        <v>51878</v>
      </c>
      <c r="H1067" s="4">
        <v>820414</v>
      </c>
      <c r="I1067" s="4">
        <v>878612</v>
      </c>
      <c r="J1067" s="4">
        <v>58198</v>
      </c>
    </row>
    <row r="1068" spans="2:10" x14ac:dyDescent="0.35">
      <c r="C1068" t="s">
        <v>1871</v>
      </c>
      <c r="D1068" s="4">
        <v>127118</v>
      </c>
      <c r="F1068" s="4">
        <v>4320000</v>
      </c>
      <c r="G1068" s="4">
        <v>55378</v>
      </c>
      <c r="H1068" s="4">
        <v>41767</v>
      </c>
      <c r="I1068" s="4">
        <v>4544263</v>
      </c>
      <c r="J1068" s="4">
        <v>127118</v>
      </c>
    </row>
    <row r="1069" spans="2:10" x14ac:dyDescent="0.35">
      <c r="C1069" t="s">
        <v>1872</v>
      </c>
      <c r="D1069" s="4">
        <v>98000</v>
      </c>
      <c r="I1069" s="4">
        <v>98000</v>
      </c>
      <c r="J1069" s="4">
        <v>98000</v>
      </c>
    </row>
    <row r="1070" spans="2:10" x14ac:dyDescent="0.35">
      <c r="C1070" t="s">
        <v>1873</v>
      </c>
      <c r="D1070" s="4">
        <v>2619</v>
      </c>
      <c r="I1070" s="4">
        <v>2619</v>
      </c>
      <c r="J1070" s="4">
        <v>2619</v>
      </c>
    </row>
    <row r="1071" spans="2:10" x14ac:dyDescent="0.35">
      <c r="C1071" t="s">
        <v>1874</v>
      </c>
      <c r="D1071" s="4">
        <v>2766</v>
      </c>
      <c r="I1071" s="4">
        <v>2766</v>
      </c>
      <c r="J1071" s="4">
        <v>2766</v>
      </c>
    </row>
    <row r="1072" spans="2:10" x14ac:dyDescent="0.35">
      <c r="C1072" t="s">
        <v>1875</v>
      </c>
      <c r="H1072" s="4">
        <v>56191</v>
      </c>
      <c r="I1072" s="4">
        <v>56191</v>
      </c>
      <c r="J1072">
        <v>0</v>
      </c>
    </row>
    <row r="1073" spans="2:10" x14ac:dyDescent="0.35">
      <c r="C1073" t="s">
        <v>1876</v>
      </c>
      <c r="H1073" s="4">
        <v>168000</v>
      </c>
      <c r="I1073" s="4">
        <v>168000</v>
      </c>
      <c r="J1073">
        <v>0</v>
      </c>
    </row>
    <row r="1074" spans="2:10" x14ac:dyDescent="0.35">
      <c r="C1074" t="s">
        <v>1877</v>
      </c>
      <c r="D1074" s="4">
        <v>27748</v>
      </c>
      <c r="I1074" s="4">
        <v>27748</v>
      </c>
      <c r="J1074" s="4">
        <v>27748</v>
      </c>
    </row>
    <row r="1075" spans="2:10" x14ac:dyDescent="0.35">
      <c r="B1075" t="s">
        <v>55</v>
      </c>
      <c r="D1075" s="4">
        <v>291388</v>
      </c>
      <c r="E1075" s="4">
        <v>169878</v>
      </c>
      <c r="F1075" s="4">
        <v>4320000</v>
      </c>
      <c r="G1075" s="4">
        <v>55378</v>
      </c>
      <c r="H1075" s="4">
        <v>4402690</v>
      </c>
      <c r="I1075" s="4">
        <v>9239334</v>
      </c>
      <c r="J1075" s="4">
        <v>461266</v>
      </c>
    </row>
    <row r="1076" spans="2:10" x14ac:dyDescent="0.35">
      <c r="B1076" t="s">
        <v>1878</v>
      </c>
      <c r="C1076" t="s">
        <v>1879</v>
      </c>
      <c r="E1076" s="4">
        <v>338369</v>
      </c>
      <c r="I1076" s="4">
        <v>338369</v>
      </c>
      <c r="J1076">
        <v>338369</v>
      </c>
    </row>
    <row r="1077" spans="2:10" x14ac:dyDescent="0.35">
      <c r="C1077" t="s">
        <v>1880</v>
      </c>
      <c r="D1077" s="4">
        <v>277830</v>
      </c>
      <c r="I1077" s="4">
        <v>277830</v>
      </c>
      <c r="J1077" s="4">
        <v>277830</v>
      </c>
    </row>
    <row r="1078" spans="2:10" x14ac:dyDescent="0.35">
      <c r="C1078" t="s">
        <v>1881</v>
      </c>
      <c r="D1078" s="4">
        <v>374911</v>
      </c>
      <c r="I1078" s="4">
        <v>374911</v>
      </c>
      <c r="J1078" s="4">
        <v>374911</v>
      </c>
    </row>
    <row r="1079" spans="2:10" x14ac:dyDescent="0.35">
      <c r="C1079" t="s">
        <v>1882</v>
      </c>
      <c r="D1079" s="4">
        <v>143</v>
      </c>
      <c r="F1079" s="4">
        <v>122143</v>
      </c>
      <c r="I1079" s="4">
        <v>122286</v>
      </c>
      <c r="J1079" s="4">
        <v>143</v>
      </c>
    </row>
    <row r="1080" spans="2:10" x14ac:dyDescent="0.35">
      <c r="C1080" t="s">
        <v>1883</v>
      </c>
      <c r="D1080" s="4">
        <v>12187</v>
      </c>
      <c r="I1080" s="4">
        <v>12187</v>
      </c>
      <c r="J1080" s="4">
        <v>12187</v>
      </c>
    </row>
    <row r="1081" spans="2:10" x14ac:dyDescent="0.35">
      <c r="C1081" t="s">
        <v>1884</v>
      </c>
      <c r="D1081" s="4">
        <v>34992</v>
      </c>
      <c r="I1081" s="4">
        <v>34992</v>
      </c>
      <c r="J1081" s="4">
        <v>34992</v>
      </c>
    </row>
    <row r="1082" spans="2:10" x14ac:dyDescent="0.35">
      <c r="B1082" t="s">
        <v>56</v>
      </c>
      <c r="D1082" s="4">
        <v>700063</v>
      </c>
      <c r="E1082" s="4">
        <v>338369</v>
      </c>
      <c r="F1082" s="4">
        <v>122143</v>
      </c>
      <c r="I1082" s="4">
        <v>1160575</v>
      </c>
      <c r="J1082" s="4">
        <v>1038432</v>
      </c>
    </row>
    <row r="1083" spans="2:10" x14ac:dyDescent="0.35">
      <c r="B1083" t="s">
        <v>1885</v>
      </c>
      <c r="C1083" t="s">
        <v>1886</v>
      </c>
      <c r="D1083" s="4">
        <v>150822</v>
      </c>
      <c r="I1083" s="4">
        <v>150822</v>
      </c>
      <c r="J1083" s="4">
        <v>150822</v>
      </c>
    </row>
    <row r="1084" spans="2:10" x14ac:dyDescent="0.35">
      <c r="B1084" t="s">
        <v>57</v>
      </c>
      <c r="D1084" s="4">
        <v>150822</v>
      </c>
      <c r="I1084" s="4">
        <v>150822</v>
      </c>
      <c r="J1084" s="4">
        <v>150822</v>
      </c>
    </row>
    <row r="1085" spans="2:10" x14ac:dyDescent="0.35">
      <c r="B1085" t="s">
        <v>1887</v>
      </c>
      <c r="C1085" t="s">
        <v>1904</v>
      </c>
      <c r="D1085" s="4">
        <v>125000</v>
      </c>
      <c r="I1085" s="4">
        <v>125000</v>
      </c>
      <c r="J1085" s="4">
        <v>125000</v>
      </c>
    </row>
    <row r="1086" spans="2:10" x14ac:dyDescent="0.35">
      <c r="C1086" t="s">
        <v>1888</v>
      </c>
      <c r="H1086" s="4">
        <v>96000</v>
      </c>
      <c r="I1086" s="4">
        <v>96000</v>
      </c>
      <c r="J1086">
        <v>0</v>
      </c>
    </row>
    <row r="1087" spans="2:10" x14ac:dyDescent="0.35">
      <c r="C1087" t="s">
        <v>1889</v>
      </c>
      <c r="H1087" s="4">
        <v>120750</v>
      </c>
      <c r="I1087" s="4">
        <v>120750</v>
      </c>
      <c r="J1087">
        <v>0</v>
      </c>
    </row>
    <row r="1088" spans="2:10" x14ac:dyDescent="0.35">
      <c r="C1088" t="s">
        <v>1890</v>
      </c>
      <c r="H1088" s="4">
        <v>75000</v>
      </c>
      <c r="I1088" s="4">
        <v>75000</v>
      </c>
      <c r="J1088">
        <v>0</v>
      </c>
    </row>
    <row r="1089" spans="1:10" x14ac:dyDescent="0.35">
      <c r="B1089" t="s">
        <v>58</v>
      </c>
      <c r="D1089" s="4">
        <v>125000</v>
      </c>
      <c r="H1089" s="4">
        <v>291750</v>
      </c>
      <c r="I1089" s="4">
        <v>416750</v>
      </c>
      <c r="J1089" s="4">
        <v>125000</v>
      </c>
    </row>
    <row r="1090" spans="1:10" x14ac:dyDescent="0.35">
      <c r="A1090" t="s">
        <v>1549</v>
      </c>
      <c r="B1090" t="s">
        <v>59</v>
      </c>
      <c r="D1090" s="4">
        <v>32510200</v>
      </c>
      <c r="E1090" s="4">
        <v>3121268</v>
      </c>
      <c r="F1090" s="4">
        <v>17716755</v>
      </c>
      <c r="G1090" s="4">
        <v>829376</v>
      </c>
      <c r="H1090" s="4">
        <v>5230820</v>
      </c>
      <c r="I1090" s="4">
        <v>59408420</v>
      </c>
      <c r="J1090" s="4">
        <v>35631468</v>
      </c>
    </row>
    <row r="1091" spans="1:10" x14ac:dyDescent="0.35">
      <c r="A1091" t="s">
        <v>206</v>
      </c>
      <c r="B1091" t="s">
        <v>1842</v>
      </c>
      <c r="C1091" t="s">
        <v>1843</v>
      </c>
      <c r="D1091" s="4">
        <v>9205177</v>
      </c>
      <c r="F1091" s="4">
        <v>4468800</v>
      </c>
      <c r="I1091" s="4">
        <v>13673977</v>
      </c>
      <c r="J1091" s="4">
        <v>9205177</v>
      </c>
    </row>
    <row r="1092" spans="1:10" x14ac:dyDescent="0.35">
      <c r="C1092" t="s">
        <v>1844</v>
      </c>
      <c r="D1092" s="4">
        <v>513370</v>
      </c>
      <c r="H1092" s="4">
        <v>782594</v>
      </c>
      <c r="I1092" s="4">
        <v>1295964</v>
      </c>
      <c r="J1092" s="4">
        <v>513370</v>
      </c>
    </row>
    <row r="1093" spans="1:10" x14ac:dyDescent="0.35">
      <c r="C1093" t="s">
        <v>1845</v>
      </c>
      <c r="D1093" s="4">
        <v>1275492</v>
      </c>
      <c r="I1093" s="4">
        <v>1275492</v>
      </c>
      <c r="J1093" s="4">
        <v>1275492</v>
      </c>
    </row>
    <row r="1094" spans="1:10" x14ac:dyDescent="0.35">
      <c r="B1094" t="s">
        <v>51</v>
      </c>
      <c r="D1094" s="4">
        <v>10994039</v>
      </c>
      <c r="F1094" s="4">
        <v>4468800</v>
      </c>
      <c r="H1094" s="4">
        <v>782594</v>
      </c>
      <c r="I1094" s="4">
        <v>16245433</v>
      </c>
      <c r="J1094" s="4">
        <v>10994039</v>
      </c>
    </row>
    <row r="1095" spans="1:10" x14ac:dyDescent="0.35">
      <c r="B1095" t="s">
        <v>1843</v>
      </c>
      <c r="C1095" t="s">
        <v>1846</v>
      </c>
      <c r="D1095" s="4">
        <v>3330154</v>
      </c>
      <c r="G1095" s="4">
        <v>1768808</v>
      </c>
      <c r="I1095" s="4">
        <v>5098962</v>
      </c>
      <c r="J1095" s="4">
        <v>3330154</v>
      </c>
    </row>
    <row r="1096" spans="1:10" x14ac:dyDescent="0.35">
      <c r="C1096" t="s">
        <v>1847</v>
      </c>
      <c r="D1096" s="4">
        <v>4612154</v>
      </c>
      <c r="F1096" s="4">
        <v>405405</v>
      </c>
      <c r="I1096" s="4">
        <v>5017560</v>
      </c>
      <c r="J1096" s="4">
        <v>4612154</v>
      </c>
    </row>
    <row r="1097" spans="1:10" x14ac:dyDescent="0.35">
      <c r="C1097" t="s">
        <v>1848</v>
      </c>
      <c r="D1097" s="4">
        <v>42562</v>
      </c>
      <c r="I1097" s="4">
        <v>42562</v>
      </c>
      <c r="J1097" s="4">
        <v>42562</v>
      </c>
    </row>
    <row r="1098" spans="1:10" x14ac:dyDescent="0.35">
      <c r="B1098" t="s">
        <v>52</v>
      </c>
      <c r="D1098" s="4">
        <v>7984871</v>
      </c>
      <c r="F1098" s="4">
        <v>405405</v>
      </c>
      <c r="G1098" s="4">
        <v>1768808</v>
      </c>
      <c r="I1098" s="4">
        <v>10159084</v>
      </c>
      <c r="J1098" s="4">
        <v>7984871</v>
      </c>
    </row>
    <row r="1099" spans="1:10" x14ac:dyDescent="0.35">
      <c r="B1099" t="s">
        <v>1849</v>
      </c>
      <c r="C1099" t="s">
        <v>1850</v>
      </c>
      <c r="E1099" s="4">
        <v>1600000</v>
      </c>
      <c r="I1099" s="4">
        <v>1600000</v>
      </c>
      <c r="J1099">
        <v>1600000</v>
      </c>
    </row>
    <row r="1100" spans="1:10" x14ac:dyDescent="0.35">
      <c r="B1100" t="s">
        <v>53</v>
      </c>
      <c r="E1100" s="4">
        <v>1600000</v>
      </c>
      <c r="I1100" s="4">
        <v>1600000</v>
      </c>
      <c r="J1100">
        <v>1600000</v>
      </c>
    </row>
    <row r="1101" spans="1:10" x14ac:dyDescent="0.35">
      <c r="B1101" t="s">
        <v>1844</v>
      </c>
      <c r="C1101" t="s">
        <v>1851</v>
      </c>
      <c r="D1101" s="4">
        <v>261160</v>
      </c>
      <c r="I1101" s="4">
        <v>261160</v>
      </c>
      <c r="J1101" s="4">
        <v>261160</v>
      </c>
    </row>
    <row r="1102" spans="1:10" x14ac:dyDescent="0.35">
      <c r="C1102" t="s">
        <v>1852</v>
      </c>
      <c r="F1102" s="4">
        <v>25246</v>
      </c>
      <c r="I1102" s="4">
        <v>25246</v>
      </c>
      <c r="J1102">
        <v>0</v>
      </c>
    </row>
    <row r="1103" spans="1:10" x14ac:dyDescent="0.35">
      <c r="C1103" t="s">
        <v>1853</v>
      </c>
      <c r="D1103" s="4">
        <v>4083</v>
      </c>
      <c r="F1103" s="4">
        <v>8465</v>
      </c>
      <c r="H1103" s="4">
        <v>8191</v>
      </c>
      <c r="I1103" s="4">
        <v>20739</v>
      </c>
      <c r="J1103" s="4">
        <v>4083</v>
      </c>
    </row>
    <row r="1104" spans="1:10" x14ac:dyDescent="0.35">
      <c r="C1104" t="s">
        <v>1893</v>
      </c>
      <c r="H1104" s="4">
        <v>1195</v>
      </c>
      <c r="I1104" s="4">
        <v>1195</v>
      </c>
      <c r="J1104">
        <v>0</v>
      </c>
    </row>
    <row r="1105" spans="2:10" x14ac:dyDescent="0.35">
      <c r="C1105" t="s">
        <v>1854</v>
      </c>
      <c r="D1105" s="4">
        <v>134498</v>
      </c>
      <c r="I1105" s="4">
        <v>134498</v>
      </c>
      <c r="J1105" s="4">
        <v>134498</v>
      </c>
    </row>
    <row r="1106" spans="2:10" x14ac:dyDescent="0.35">
      <c r="C1106" t="s">
        <v>1855</v>
      </c>
      <c r="D1106" s="4">
        <v>4971</v>
      </c>
      <c r="G1106" s="4">
        <v>230147</v>
      </c>
      <c r="I1106" s="4">
        <v>235118</v>
      </c>
      <c r="J1106" s="4">
        <v>4971</v>
      </c>
    </row>
    <row r="1107" spans="2:10" x14ac:dyDescent="0.35">
      <c r="C1107" t="s">
        <v>1856</v>
      </c>
      <c r="D1107" s="4">
        <v>5788</v>
      </c>
      <c r="H1107" s="4">
        <v>16566</v>
      </c>
      <c r="I1107" s="4">
        <v>22354</v>
      </c>
      <c r="J1107" s="4">
        <v>5788</v>
      </c>
    </row>
    <row r="1108" spans="2:10" x14ac:dyDescent="0.35">
      <c r="C1108" t="s">
        <v>1857</v>
      </c>
      <c r="D1108" s="4">
        <v>5910</v>
      </c>
      <c r="G1108" s="4">
        <v>1358</v>
      </c>
      <c r="H1108" s="4">
        <v>7469</v>
      </c>
      <c r="I1108" s="4">
        <v>14736</v>
      </c>
      <c r="J1108" s="4">
        <v>5910</v>
      </c>
    </row>
    <row r="1109" spans="2:10" x14ac:dyDescent="0.35">
      <c r="C1109" t="s">
        <v>1858</v>
      </c>
      <c r="D1109" s="4">
        <v>10390</v>
      </c>
      <c r="H1109" s="4">
        <v>109099</v>
      </c>
      <c r="I1109" s="4">
        <v>119489</v>
      </c>
      <c r="J1109" s="4">
        <v>10390</v>
      </c>
    </row>
    <row r="1110" spans="2:10" x14ac:dyDescent="0.35">
      <c r="C1110" t="s">
        <v>1859</v>
      </c>
      <c r="E1110" s="4">
        <v>25000</v>
      </c>
      <c r="H1110" s="4">
        <v>300000</v>
      </c>
      <c r="I1110" s="4">
        <v>325000</v>
      </c>
      <c r="J1110">
        <v>25000</v>
      </c>
    </row>
    <row r="1111" spans="2:10" x14ac:dyDescent="0.35">
      <c r="C1111" t="s">
        <v>1860</v>
      </c>
      <c r="H1111" s="4">
        <v>326109</v>
      </c>
      <c r="I1111" s="4">
        <v>326109</v>
      </c>
      <c r="J1111">
        <v>0</v>
      </c>
    </row>
    <row r="1112" spans="2:10" x14ac:dyDescent="0.35">
      <c r="C1112" t="s">
        <v>1861</v>
      </c>
      <c r="D1112" s="4">
        <v>130580</v>
      </c>
      <c r="I1112" s="4">
        <v>130580</v>
      </c>
      <c r="J1112" s="4">
        <v>130580</v>
      </c>
    </row>
    <row r="1113" spans="2:10" x14ac:dyDescent="0.35">
      <c r="C1113" t="s">
        <v>1862</v>
      </c>
      <c r="H1113" s="4">
        <v>256393</v>
      </c>
      <c r="I1113" s="4">
        <v>256393</v>
      </c>
      <c r="J1113">
        <v>0</v>
      </c>
    </row>
    <row r="1114" spans="2:10" x14ac:dyDescent="0.35">
      <c r="C1114" t="s">
        <v>1863</v>
      </c>
      <c r="G1114" s="4">
        <v>7780</v>
      </c>
      <c r="I1114" s="4">
        <v>7780</v>
      </c>
      <c r="J1114">
        <v>0</v>
      </c>
    </row>
    <row r="1115" spans="2:10" x14ac:dyDescent="0.35">
      <c r="B1115" t="s">
        <v>54</v>
      </c>
      <c r="D1115" s="4">
        <v>557380</v>
      </c>
      <c r="E1115" s="4">
        <v>25000</v>
      </c>
      <c r="F1115" s="4">
        <v>33711</v>
      </c>
      <c r="G1115" s="4">
        <v>239285</v>
      </c>
      <c r="H1115" s="4">
        <v>1025021</v>
      </c>
      <c r="I1115" s="4">
        <v>1880398</v>
      </c>
      <c r="J1115" s="4">
        <v>582380</v>
      </c>
    </row>
    <row r="1116" spans="2:10" x14ac:dyDescent="0.35">
      <c r="B1116" t="s">
        <v>1845</v>
      </c>
      <c r="C1116" t="s">
        <v>1866</v>
      </c>
      <c r="I1116" s="4">
        <v>0</v>
      </c>
      <c r="J1116">
        <v>0</v>
      </c>
    </row>
    <row r="1117" spans="2:10" x14ac:dyDescent="0.35">
      <c r="C1117" t="s">
        <v>1867</v>
      </c>
      <c r="F1117" s="4">
        <v>104500</v>
      </c>
      <c r="H1117" s="4">
        <v>1874057</v>
      </c>
      <c r="I1117" s="4">
        <v>1978557</v>
      </c>
      <c r="J1117">
        <v>0</v>
      </c>
    </row>
    <row r="1118" spans="2:10" x14ac:dyDescent="0.35">
      <c r="C1118" t="s">
        <v>1868</v>
      </c>
      <c r="F1118" s="4">
        <v>100000</v>
      </c>
      <c r="H1118" s="4">
        <v>1218806</v>
      </c>
      <c r="I1118" s="4">
        <v>1318806</v>
      </c>
      <c r="J1118">
        <v>0</v>
      </c>
    </row>
    <row r="1119" spans="2:10" x14ac:dyDescent="0.35">
      <c r="C1119" t="s">
        <v>1869</v>
      </c>
      <c r="H1119" s="4">
        <v>825600</v>
      </c>
      <c r="I1119" s="4">
        <v>825600</v>
      </c>
      <c r="J1119">
        <v>0</v>
      </c>
    </row>
    <row r="1120" spans="2:10" x14ac:dyDescent="0.35">
      <c r="C1120" t="s">
        <v>1870</v>
      </c>
      <c r="E1120" s="4">
        <v>4434</v>
      </c>
      <c r="F1120" s="4">
        <v>2459275</v>
      </c>
      <c r="I1120" s="4">
        <v>2463709</v>
      </c>
      <c r="J1120">
        <v>4434</v>
      </c>
    </row>
    <row r="1121" spans="2:10" x14ac:dyDescent="0.35">
      <c r="C1121" t="s">
        <v>1871</v>
      </c>
      <c r="D1121" s="4">
        <v>14163</v>
      </c>
      <c r="G1121" s="4">
        <v>4359817</v>
      </c>
      <c r="H1121" s="4">
        <v>141173</v>
      </c>
      <c r="I1121" s="4">
        <v>4515153</v>
      </c>
      <c r="J1121" s="4">
        <v>14163</v>
      </c>
    </row>
    <row r="1122" spans="2:10" x14ac:dyDescent="0.35">
      <c r="C1122" t="s">
        <v>1872</v>
      </c>
      <c r="D1122" s="4">
        <v>98000</v>
      </c>
      <c r="I1122" s="4">
        <v>98000</v>
      </c>
      <c r="J1122" s="4">
        <v>98000</v>
      </c>
    </row>
    <row r="1123" spans="2:10" x14ac:dyDescent="0.35">
      <c r="C1123" t="s">
        <v>1875</v>
      </c>
      <c r="H1123" s="4">
        <v>4650</v>
      </c>
      <c r="I1123" s="4">
        <v>4650</v>
      </c>
      <c r="J1123">
        <v>0</v>
      </c>
    </row>
    <row r="1124" spans="2:10" x14ac:dyDescent="0.35">
      <c r="C1124" t="s">
        <v>1876</v>
      </c>
      <c r="H1124" s="4">
        <v>63840</v>
      </c>
      <c r="I1124" s="4">
        <v>63840</v>
      </c>
      <c r="J1124">
        <v>0</v>
      </c>
    </row>
    <row r="1125" spans="2:10" x14ac:dyDescent="0.35">
      <c r="C1125" t="s">
        <v>1877</v>
      </c>
      <c r="D1125" s="4">
        <v>9249</v>
      </c>
      <c r="I1125" s="4">
        <v>9249</v>
      </c>
      <c r="J1125" s="4">
        <v>9249</v>
      </c>
    </row>
    <row r="1126" spans="2:10" x14ac:dyDescent="0.35">
      <c r="B1126" t="s">
        <v>55</v>
      </c>
      <c r="D1126" s="4">
        <v>121412</v>
      </c>
      <c r="E1126" s="4">
        <v>4434</v>
      </c>
      <c r="F1126" s="4">
        <v>2663775</v>
      </c>
      <c r="G1126" s="4">
        <v>4359817</v>
      </c>
      <c r="H1126" s="4">
        <v>4128125</v>
      </c>
      <c r="I1126" s="4">
        <v>11277564</v>
      </c>
      <c r="J1126" s="4">
        <v>125846</v>
      </c>
    </row>
    <row r="1127" spans="2:10" x14ac:dyDescent="0.35">
      <c r="B1127" t="s">
        <v>1878</v>
      </c>
      <c r="C1127" t="s">
        <v>1879</v>
      </c>
      <c r="D1127" s="4">
        <v>226977</v>
      </c>
      <c r="I1127" s="4">
        <v>226977</v>
      </c>
      <c r="J1127" s="4">
        <v>226977</v>
      </c>
    </row>
    <row r="1128" spans="2:10" x14ac:dyDescent="0.35">
      <c r="C1128" t="s">
        <v>1880</v>
      </c>
      <c r="D1128" s="4">
        <v>145259</v>
      </c>
      <c r="I1128" s="4">
        <v>145259</v>
      </c>
      <c r="J1128" s="4">
        <v>145259</v>
      </c>
    </row>
    <row r="1129" spans="2:10" x14ac:dyDescent="0.35">
      <c r="C1129" t="s">
        <v>1881</v>
      </c>
      <c r="D1129" s="4">
        <v>198811</v>
      </c>
      <c r="I1129" s="4">
        <v>198811</v>
      </c>
      <c r="J1129" s="4">
        <v>198811</v>
      </c>
    </row>
    <row r="1130" spans="2:10" x14ac:dyDescent="0.35">
      <c r="C1130" t="s">
        <v>1882</v>
      </c>
      <c r="E1130" s="4">
        <v>49517</v>
      </c>
      <c r="I1130" s="4">
        <v>49517</v>
      </c>
      <c r="J1130">
        <v>49517</v>
      </c>
    </row>
    <row r="1131" spans="2:10" x14ac:dyDescent="0.35">
      <c r="C1131" t="s">
        <v>1883</v>
      </c>
      <c r="D1131" s="4">
        <v>13019</v>
      </c>
      <c r="I1131" s="4">
        <v>13019</v>
      </c>
      <c r="J1131" s="4">
        <v>13019</v>
      </c>
    </row>
    <row r="1132" spans="2:10" x14ac:dyDescent="0.35">
      <c r="C1132" t="s">
        <v>1884</v>
      </c>
      <c r="D1132" s="4">
        <v>10498</v>
      </c>
      <c r="I1132" s="4">
        <v>10498</v>
      </c>
      <c r="J1132" s="4">
        <v>10498</v>
      </c>
    </row>
    <row r="1133" spans="2:10" x14ac:dyDescent="0.35">
      <c r="B1133" t="s">
        <v>56</v>
      </c>
      <c r="D1133" s="4">
        <v>594563</v>
      </c>
      <c r="E1133" s="4">
        <v>49517</v>
      </c>
      <c r="I1133" s="4">
        <v>644081</v>
      </c>
      <c r="J1133" s="4">
        <v>644080</v>
      </c>
    </row>
    <row r="1134" spans="2:10" x14ac:dyDescent="0.35">
      <c r="B1134" t="s">
        <v>1885</v>
      </c>
      <c r="C1134" t="s">
        <v>1886</v>
      </c>
      <c r="D1134" s="4">
        <v>14140</v>
      </c>
      <c r="I1134" s="4">
        <v>14140</v>
      </c>
      <c r="J1134" s="4">
        <v>14140</v>
      </c>
    </row>
    <row r="1135" spans="2:10" x14ac:dyDescent="0.35">
      <c r="B1135" t="s">
        <v>57</v>
      </c>
      <c r="D1135" s="4">
        <v>14140</v>
      </c>
      <c r="I1135" s="4">
        <v>14140</v>
      </c>
      <c r="J1135" s="4">
        <v>14140</v>
      </c>
    </row>
    <row r="1136" spans="2:10" x14ac:dyDescent="0.35">
      <c r="B1136" t="s">
        <v>1887</v>
      </c>
      <c r="C1136" t="s">
        <v>1888</v>
      </c>
      <c r="H1136" s="4">
        <v>115200</v>
      </c>
      <c r="I1136" s="4">
        <v>115200</v>
      </c>
      <c r="J1136">
        <v>0</v>
      </c>
    </row>
    <row r="1137" spans="1:10" x14ac:dyDescent="0.35">
      <c r="C1137" t="s">
        <v>1889</v>
      </c>
      <c r="F1137" s="4">
        <v>42000</v>
      </c>
      <c r="I1137" s="4">
        <v>42000</v>
      </c>
      <c r="J1137">
        <v>0</v>
      </c>
    </row>
    <row r="1138" spans="1:10" x14ac:dyDescent="0.35">
      <c r="C1138" t="s">
        <v>1890</v>
      </c>
      <c r="F1138" s="4">
        <v>30000</v>
      </c>
      <c r="I1138" s="4">
        <v>30000</v>
      </c>
      <c r="J1138">
        <v>0</v>
      </c>
    </row>
    <row r="1139" spans="1:10" x14ac:dyDescent="0.35">
      <c r="B1139" t="s">
        <v>58</v>
      </c>
      <c r="F1139" s="4">
        <v>72000</v>
      </c>
      <c r="H1139" s="4">
        <v>115200</v>
      </c>
      <c r="I1139" s="4">
        <v>187200</v>
      </c>
      <c r="J1139">
        <v>0</v>
      </c>
    </row>
    <row r="1140" spans="1:10" x14ac:dyDescent="0.35">
      <c r="A1140" t="s">
        <v>1550</v>
      </c>
      <c r="B1140" t="s">
        <v>59</v>
      </c>
      <c r="D1140" s="4">
        <v>20266404</v>
      </c>
      <c r="E1140" s="4">
        <v>1678951</v>
      </c>
      <c r="F1140" s="4">
        <v>7643692</v>
      </c>
      <c r="G1140" s="4">
        <v>6367910</v>
      </c>
      <c r="H1140" s="4">
        <v>6050941</v>
      </c>
      <c r="I1140" s="4">
        <v>42007898</v>
      </c>
      <c r="J1140" s="4">
        <v>21945355</v>
      </c>
    </row>
    <row r="1141" spans="1:10" x14ac:dyDescent="0.35">
      <c r="A1141" t="s">
        <v>212</v>
      </c>
      <c r="B1141" t="s">
        <v>1842</v>
      </c>
      <c r="C1141" t="s">
        <v>1843</v>
      </c>
      <c r="D1141" s="4">
        <v>12156107</v>
      </c>
      <c r="F1141" s="4">
        <v>6517000</v>
      </c>
      <c r="I1141" s="4">
        <v>18673107</v>
      </c>
      <c r="J1141" s="4">
        <v>12156107</v>
      </c>
    </row>
    <row r="1142" spans="1:10" x14ac:dyDescent="0.35">
      <c r="C1142" t="s">
        <v>1844</v>
      </c>
      <c r="D1142" s="4">
        <v>1454108</v>
      </c>
      <c r="H1142" s="4">
        <v>375378</v>
      </c>
      <c r="I1142" s="4">
        <v>1829486</v>
      </c>
      <c r="J1142" s="4">
        <v>1454108</v>
      </c>
    </row>
    <row r="1143" spans="1:10" x14ac:dyDescent="0.35">
      <c r="C1143" t="s">
        <v>1845</v>
      </c>
      <c r="D1143" s="4">
        <v>1219521</v>
      </c>
      <c r="I1143" s="4">
        <v>1219521</v>
      </c>
      <c r="J1143" s="4">
        <v>1219521</v>
      </c>
    </row>
    <row r="1144" spans="1:10" x14ac:dyDescent="0.35">
      <c r="B1144" t="s">
        <v>51</v>
      </c>
      <c r="D1144" s="4">
        <v>14829736</v>
      </c>
      <c r="F1144" s="4">
        <v>6517000</v>
      </c>
      <c r="H1144" s="4">
        <v>375378</v>
      </c>
      <c r="I1144" s="4">
        <v>21722114</v>
      </c>
      <c r="J1144" s="4">
        <v>14829736</v>
      </c>
    </row>
    <row r="1145" spans="1:10" x14ac:dyDescent="0.35">
      <c r="B1145" t="s">
        <v>1843</v>
      </c>
      <c r="C1145" t="s">
        <v>1846</v>
      </c>
      <c r="D1145" s="4">
        <v>6189910</v>
      </c>
      <c r="G1145" s="4">
        <v>60000</v>
      </c>
      <c r="I1145" s="4">
        <v>6249910</v>
      </c>
      <c r="J1145" s="4">
        <v>6189910</v>
      </c>
    </row>
    <row r="1146" spans="1:10" x14ac:dyDescent="0.35">
      <c r="C1146" t="s">
        <v>1847</v>
      </c>
      <c r="D1146" s="4">
        <v>5256954</v>
      </c>
      <c r="F1146" s="4">
        <v>202703</v>
      </c>
      <c r="G1146" s="4">
        <v>3749</v>
      </c>
      <c r="I1146" s="4">
        <v>5463406</v>
      </c>
      <c r="J1146" s="4">
        <v>5256954</v>
      </c>
    </row>
    <row r="1147" spans="1:10" x14ac:dyDescent="0.35">
      <c r="C1147" t="s">
        <v>1848</v>
      </c>
      <c r="D1147" s="4">
        <v>2789</v>
      </c>
      <c r="I1147" s="4">
        <v>2789</v>
      </c>
      <c r="J1147" s="4">
        <v>2789</v>
      </c>
    </row>
    <row r="1148" spans="1:10" x14ac:dyDescent="0.35">
      <c r="B1148" t="s">
        <v>52</v>
      </c>
      <c r="D1148" s="4">
        <v>11449654</v>
      </c>
      <c r="F1148" s="4">
        <v>202703</v>
      </c>
      <c r="G1148" s="4">
        <v>63749</v>
      </c>
      <c r="I1148" s="4">
        <v>11716105</v>
      </c>
      <c r="J1148" s="4">
        <v>11449654</v>
      </c>
    </row>
    <row r="1149" spans="1:10" x14ac:dyDescent="0.35">
      <c r="B1149" t="s">
        <v>1849</v>
      </c>
      <c r="C1149" t="s">
        <v>1850</v>
      </c>
      <c r="H1149" s="4">
        <v>1600000</v>
      </c>
      <c r="I1149" s="4">
        <v>1600000</v>
      </c>
      <c r="J1149">
        <v>0</v>
      </c>
    </row>
    <row r="1150" spans="1:10" x14ac:dyDescent="0.35">
      <c r="B1150" t="s">
        <v>53</v>
      </c>
      <c r="H1150" s="4">
        <v>1600000</v>
      </c>
      <c r="I1150" s="4">
        <v>1600000</v>
      </c>
      <c r="J1150">
        <v>0</v>
      </c>
    </row>
    <row r="1151" spans="1:10" x14ac:dyDescent="0.35">
      <c r="B1151" t="s">
        <v>1844</v>
      </c>
      <c r="C1151" t="s">
        <v>1851</v>
      </c>
      <c r="D1151" s="4">
        <v>396637</v>
      </c>
      <c r="I1151" s="4">
        <v>396637</v>
      </c>
      <c r="J1151" s="4">
        <v>396637</v>
      </c>
    </row>
    <row r="1152" spans="1:10" x14ac:dyDescent="0.35">
      <c r="B1152" t="s">
        <v>1844</v>
      </c>
      <c r="C1152" t="s">
        <v>1852</v>
      </c>
      <c r="E1152" s="4">
        <v>25896</v>
      </c>
      <c r="I1152" s="4">
        <v>25896</v>
      </c>
      <c r="J1152">
        <v>25896</v>
      </c>
    </row>
    <row r="1153" spans="2:10" x14ac:dyDescent="0.35">
      <c r="C1153" t="s">
        <v>1853</v>
      </c>
      <c r="E1153" s="4">
        <v>4617</v>
      </c>
      <c r="I1153" s="4">
        <v>4617</v>
      </c>
      <c r="J1153">
        <v>4617</v>
      </c>
    </row>
    <row r="1154" spans="2:10" x14ac:dyDescent="0.35">
      <c r="C1154" t="s">
        <v>1854</v>
      </c>
      <c r="D1154" s="4">
        <v>147948</v>
      </c>
      <c r="I1154" s="4">
        <v>147948</v>
      </c>
      <c r="J1154" s="4">
        <v>147948</v>
      </c>
    </row>
    <row r="1155" spans="2:10" x14ac:dyDescent="0.35">
      <c r="C1155" t="s">
        <v>1855</v>
      </c>
      <c r="D1155" s="4">
        <v>6880</v>
      </c>
      <c r="F1155" s="4">
        <v>192514</v>
      </c>
      <c r="I1155" s="4">
        <v>199394</v>
      </c>
      <c r="J1155" s="4">
        <v>6880</v>
      </c>
    </row>
    <row r="1156" spans="2:10" x14ac:dyDescent="0.35">
      <c r="C1156" t="s">
        <v>1856</v>
      </c>
      <c r="D1156" s="4">
        <v>14495</v>
      </c>
      <c r="I1156" s="4">
        <v>14495</v>
      </c>
      <c r="J1156" s="4">
        <v>14495</v>
      </c>
    </row>
    <row r="1157" spans="2:10" x14ac:dyDescent="0.35">
      <c r="C1157" t="s">
        <v>1857</v>
      </c>
      <c r="D1157" s="4">
        <v>26480</v>
      </c>
      <c r="F1157" s="4">
        <v>5432</v>
      </c>
      <c r="I1157" s="4">
        <v>31911</v>
      </c>
      <c r="J1157" s="4">
        <v>26480</v>
      </c>
    </row>
    <row r="1158" spans="2:10" x14ac:dyDescent="0.35">
      <c r="C1158" t="s">
        <v>1858</v>
      </c>
      <c r="D1158" s="4">
        <v>20110</v>
      </c>
      <c r="I1158" s="4">
        <v>20110</v>
      </c>
      <c r="J1158" s="4">
        <v>20110</v>
      </c>
    </row>
    <row r="1159" spans="2:10" x14ac:dyDescent="0.35">
      <c r="C1159" t="s">
        <v>1859</v>
      </c>
      <c r="D1159" s="4">
        <v>150000</v>
      </c>
      <c r="E1159" s="4">
        <v>105421</v>
      </c>
      <c r="F1159" s="4">
        <v>50003</v>
      </c>
      <c r="H1159" s="4">
        <v>75000</v>
      </c>
      <c r="I1159" s="4">
        <v>380424</v>
      </c>
      <c r="J1159" s="4">
        <v>255421</v>
      </c>
    </row>
    <row r="1160" spans="2:10" x14ac:dyDescent="0.35">
      <c r="C1160" t="s">
        <v>1860</v>
      </c>
      <c r="D1160" s="4">
        <v>434812</v>
      </c>
      <c r="I1160" s="4">
        <v>434812</v>
      </c>
      <c r="J1160" s="4">
        <v>434812</v>
      </c>
    </row>
    <row r="1161" spans="2:10" x14ac:dyDescent="0.35">
      <c r="C1161" t="s">
        <v>1861</v>
      </c>
      <c r="D1161" s="4">
        <v>71819</v>
      </c>
      <c r="I1161" s="4">
        <v>71819</v>
      </c>
      <c r="J1161" s="4">
        <v>71819</v>
      </c>
    </row>
    <row r="1162" spans="2:10" x14ac:dyDescent="0.35">
      <c r="C1162" t="s">
        <v>1862</v>
      </c>
      <c r="D1162" s="4">
        <v>256393</v>
      </c>
      <c r="I1162" s="4">
        <v>256393</v>
      </c>
      <c r="J1162" s="4">
        <v>256393</v>
      </c>
    </row>
    <row r="1163" spans="2:10" x14ac:dyDescent="0.35">
      <c r="C1163" t="s">
        <v>1913</v>
      </c>
      <c r="D1163" s="4">
        <v>228681</v>
      </c>
      <c r="I1163" s="4">
        <v>228681</v>
      </c>
      <c r="J1163" s="4">
        <v>228681</v>
      </c>
    </row>
    <row r="1164" spans="2:10" x14ac:dyDescent="0.35">
      <c r="B1164" t="s">
        <v>54</v>
      </c>
      <c r="D1164" s="4">
        <v>1754255</v>
      </c>
      <c r="E1164" s="4">
        <v>135934</v>
      </c>
      <c r="F1164" s="4">
        <v>247949</v>
      </c>
      <c r="H1164" s="4">
        <v>75000</v>
      </c>
      <c r="I1164" s="4">
        <v>2213138</v>
      </c>
      <c r="J1164" s="4">
        <v>1890189</v>
      </c>
    </row>
    <row r="1165" spans="2:10" x14ac:dyDescent="0.35">
      <c r="B1165" t="s">
        <v>1845</v>
      </c>
      <c r="C1165" t="s">
        <v>1865</v>
      </c>
      <c r="F1165" s="4">
        <v>43921</v>
      </c>
      <c r="I1165" s="4">
        <v>43921</v>
      </c>
      <c r="J1165">
        <v>0</v>
      </c>
    </row>
    <row r="1166" spans="2:10" x14ac:dyDescent="0.35">
      <c r="C1166" t="s">
        <v>1866</v>
      </c>
      <c r="I1166" s="4">
        <v>0</v>
      </c>
      <c r="J1166">
        <v>0</v>
      </c>
    </row>
    <row r="1167" spans="2:10" x14ac:dyDescent="0.35">
      <c r="C1167" t="s">
        <v>1867</v>
      </c>
      <c r="D1167" s="4">
        <v>800000</v>
      </c>
      <c r="E1167" s="4">
        <v>109000</v>
      </c>
      <c r="F1167" s="4">
        <v>139061</v>
      </c>
      <c r="H1167" s="4">
        <v>667570</v>
      </c>
      <c r="I1167" s="4">
        <v>1715631</v>
      </c>
      <c r="J1167" s="4">
        <v>909000</v>
      </c>
    </row>
    <row r="1168" spans="2:10" x14ac:dyDescent="0.35">
      <c r="C1168" t="s">
        <v>1868</v>
      </c>
      <c r="F1168" s="4">
        <v>10519</v>
      </c>
      <c r="H1168" s="4">
        <v>929277</v>
      </c>
      <c r="I1168" s="4">
        <v>939795</v>
      </c>
      <c r="J1168">
        <v>0</v>
      </c>
    </row>
    <row r="1169" spans="2:10" x14ac:dyDescent="0.35">
      <c r="C1169" t="s">
        <v>1894</v>
      </c>
      <c r="D1169" s="4">
        <v>1309</v>
      </c>
      <c r="I1169" s="4">
        <v>1309</v>
      </c>
      <c r="J1169" s="4">
        <v>1309</v>
      </c>
    </row>
    <row r="1170" spans="2:10" x14ac:dyDescent="0.35">
      <c r="C1170" t="s">
        <v>1869</v>
      </c>
      <c r="H1170" s="4">
        <v>288000</v>
      </c>
      <c r="I1170" s="4">
        <v>288000</v>
      </c>
      <c r="J1170">
        <v>0</v>
      </c>
    </row>
    <row r="1171" spans="2:10" x14ac:dyDescent="0.35">
      <c r="C1171" t="s">
        <v>1870</v>
      </c>
      <c r="E1171" s="4">
        <v>24830</v>
      </c>
      <c r="H1171" s="4">
        <v>2227451</v>
      </c>
      <c r="I1171" s="4">
        <v>2252282</v>
      </c>
      <c r="J1171">
        <v>24830</v>
      </c>
    </row>
    <row r="1172" spans="2:10" x14ac:dyDescent="0.35">
      <c r="C1172" t="s">
        <v>1871</v>
      </c>
      <c r="D1172" s="4">
        <v>24644</v>
      </c>
      <c r="E1172" s="4">
        <v>4370931</v>
      </c>
      <c r="F1172" s="4">
        <v>29817</v>
      </c>
      <c r="G1172" s="4">
        <v>73845</v>
      </c>
      <c r="I1172" s="4">
        <v>4499237</v>
      </c>
      <c r="J1172" s="4">
        <v>4395575</v>
      </c>
    </row>
    <row r="1173" spans="2:10" x14ac:dyDescent="0.35">
      <c r="C1173" t="s">
        <v>1872</v>
      </c>
      <c r="D1173" s="4">
        <v>49000</v>
      </c>
      <c r="I1173" s="4">
        <v>49000</v>
      </c>
      <c r="J1173" s="4">
        <v>49000</v>
      </c>
    </row>
    <row r="1174" spans="2:10" x14ac:dyDescent="0.35">
      <c r="C1174" t="s">
        <v>1875</v>
      </c>
      <c r="H1174" s="4">
        <v>3487</v>
      </c>
      <c r="I1174" s="4">
        <v>3487</v>
      </c>
      <c r="J1174">
        <v>0</v>
      </c>
    </row>
    <row r="1175" spans="2:10" x14ac:dyDescent="0.35">
      <c r="C1175" t="s">
        <v>1876</v>
      </c>
      <c r="D1175" s="4">
        <v>30012</v>
      </c>
      <c r="H1175" s="4">
        <v>63840</v>
      </c>
      <c r="I1175" s="4">
        <v>93852</v>
      </c>
      <c r="J1175" s="4">
        <v>30012</v>
      </c>
    </row>
    <row r="1176" spans="2:10" x14ac:dyDescent="0.35">
      <c r="C1176" t="s">
        <v>1877</v>
      </c>
      <c r="E1176" s="4">
        <v>0</v>
      </c>
      <c r="I1176" s="4">
        <v>0</v>
      </c>
      <c r="J1176">
        <v>0</v>
      </c>
    </row>
    <row r="1177" spans="2:10" x14ac:dyDescent="0.35">
      <c r="B1177" t="s">
        <v>55</v>
      </c>
      <c r="D1177" s="4">
        <v>904965</v>
      </c>
      <c r="E1177" s="4">
        <v>4504761</v>
      </c>
      <c r="F1177" s="4">
        <v>223318</v>
      </c>
      <c r="G1177" s="4">
        <v>73845</v>
      </c>
      <c r="H1177" s="4">
        <v>4179625</v>
      </c>
      <c r="I1177" s="4">
        <v>9886515</v>
      </c>
      <c r="J1177" s="4">
        <v>5409726</v>
      </c>
    </row>
    <row r="1178" spans="2:10" x14ac:dyDescent="0.35">
      <c r="B1178" t="s">
        <v>1878</v>
      </c>
      <c r="C1178" t="s">
        <v>1879</v>
      </c>
      <c r="D1178" s="4">
        <v>4511586</v>
      </c>
      <c r="I1178" s="4">
        <v>4511586</v>
      </c>
      <c r="J1178" s="4">
        <v>4511586</v>
      </c>
    </row>
    <row r="1179" spans="2:10" x14ac:dyDescent="0.35">
      <c r="C1179" t="s">
        <v>1880</v>
      </c>
      <c r="D1179" s="4">
        <v>229172</v>
      </c>
      <c r="I1179" s="4">
        <v>229172</v>
      </c>
      <c r="J1179" s="4">
        <v>229172</v>
      </c>
    </row>
    <row r="1180" spans="2:10" x14ac:dyDescent="0.35">
      <c r="C1180" t="s">
        <v>1881</v>
      </c>
      <c r="D1180" s="4">
        <v>799429</v>
      </c>
      <c r="I1180" s="4">
        <v>799429</v>
      </c>
      <c r="J1180" s="4">
        <v>799429</v>
      </c>
    </row>
    <row r="1181" spans="2:10" x14ac:dyDescent="0.35">
      <c r="C1181" t="s">
        <v>1895</v>
      </c>
      <c r="D1181" s="4">
        <v>78629</v>
      </c>
      <c r="I1181" s="4">
        <v>78629</v>
      </c>
      <c r="J1181" s="4">
        <v>78629</v>
      </c>
    </row>
    <row r="1182" spans="2:10" x14ac:dyDescent="0.35">
      <c r="C1182" t="s">
        <v>1882</v>
      </c>
      <c r="F1182" s="4">
        <v>82529</v>
      </c>
      <c r="I1182" s="4">
        <v>82529</v>
      </c>
      <c r="J1182">
        <v>0</v>
      </c>
    </row>
    <row r="1183" spans="2:10" x14ac:dyDescent="0.35">
      <c r="C1183" t="s">
        <v>1883</v>
      </c>
      <c r="D1183" s="4">
        <v>14756</v>
      </c>
      <c r="I1183" s="4">
        <v>14756</v>
      </c>
      <c r="J1183" s="4">
        <v>14756</v>
      </c>
    </row>
    <row r="1184" spans="2:10" x14ac:dyDescent="0.35">
      <c r="C1184" t="s">
        <v>1884</v>
      </c>
      <c r="D1184" s="4">
        <v>13997</v>
      </c>
      <c r="I1184" s="4">
        <v>13997</v>
      </c>
      <c r="J1184" s="4">
        <v>13997</v>
      </c>
    </row>
    <row r="1185" spans="1:10" x14ac:dyDescent="0.35">
      <c r="B1185" t="s">
        <v>56</v>
      </c>
      <c r="D1185" s="4">
        <v>5647568</v>
      </c>
      <c r="F1185" s="4">
        <v>82529</v>
      </c>
      <c r="I1185" s="4">
        <v>5730097</v>
      </c>
      <c r="J1185" s="4">
        <v>5647568</v>
      </c>
    </row>
    <row r="1186" spans="1:10" x14ac:dyDescent="0.35">
      <c r="B1186" t="s">
        <v>1885</v>
      </c>
      <c r="C1186" t="s">
        <v>1886</v>
      </c>
      <c r="D1186" s="4">
        <v>141396</v>
      </c>
      <c r="I1186" s="4">
        <v>141396</v>
      </c>
      <c r="J1186" s="4">
        <v>141396</v>
      </c>
    </row>
    <row r="1187" spans="1:10" x14ac:dyDescent="0.35">
      <c r="B1187" t="s">
        <v>57</v>
      </c>
      <c r="D1187" s="4">
        <v>141396</v>
      </c>
      <c r="I1187" s="4">
        <v>141396</v>
      </c>
      <c r="J1187" s="4">
        <v>141396</v>
      </c>
    </row>
    <row r="1188" spans="1:10" x14ac:dyDescent="0.35">
      <c r="B1188" t="s">
        <v>1887</v>
      </c>
      <c r="C1188" t="s">
        <v>1904</v>
      </c>
      <c r="D1188" s="4">
        <v>125000</v>
      </c>
      <c r="I1188" s="4">
        <v>125000</v>
      </c>
      <c r="J1188" s="4">
        <v>125000</v>
      </c>
    </row>
    <row r="1189" spans="1:10" x14ac:dyDescent="0.35">
      <c r="C1189" t="s">
        <v>1888</v>
      </c>
      <c r="H1189" s="4">
        <v>480000</v>
      </c>
      <c r="I1189" s="4">
        <v>480000</v>
      </c>
      <c r="J1189">
        <v>0</v>
      </c>
    </row>
    <row r="1190" spans="1:10" x14ac:dyDescent="0.35">
      <c r="C1190" t="s">
        <v>1889</v>
      </c>
      <c r="H1190" s="4">
        <v>105000</v>
      </c>
      <c r="I1190" s="4">
        <v>105000</v>
      </c>
      <c r="J1190">
        <v>0</v>
      </c>
    </row>
    <row r="1191" spans="1:10" x14ac:dyDescent="0.35">
      <c r="C1191" t="s">
        <v>1890</v>
      </c>
      <c r="H1191" s="4">
        <v>75000</v>
      </c>
      <c r="I1191" s="4">
        <v>75000</v>
      </c>
      <c r="J1191">
        <v>0</v>
      </c>
    </row>
    <row r="1192" spans="1:10" x14ac:dyDescent="0.35">
      <c r="B1192" t="s">
        <v>58</v>
      </c>
      <c r="D1192" s="4">
        <v>125000</v>
      </c>
      <c r="H1192" s="4">
        <v>660000</v>
      </c>
      <c r="I1192" s="4">
        <v>785000</v>
      </c>
      <c r="J1192" s="4">
        <v>125000</v>
      </c>
    </row>
    <row r="1193" spans="1:10" x14ac:dyDescent="0.35">
      <c r="A1193" t="s">
        <v>1551</v>
      </c>
      <c r="B1193" t="s">
        <v>59</v>
      </c>
      <c r="D1193" s="4">
        <v>34852574</v>
      </c>
      <c r="E1193" s="4">
        <v>4640695</v>
      </c>
      <c r="F1193" s="4">
        <v>7273499</v>
      </c>
      <c r="G1193" s="4">
        <v>137594</v>
      </c>
      <c r="H1193" s="4">
        <v>6890003</v>
      </c>
      <c r="I1193" s="4">
        <v>53794365</v>
      </c>
      <c r="J1193" s="4">
        <v>39493269</v>
      </c>
    </row>
    <row r="1194" spans="1:10" x14ac:dyDescent="0.35">
      <c r="A1194" t="s">
        <v>218</v>
      </c>
      <c r="B1194" t="s">
        <v>1842</v>
      </c>
      <c r="C1194" t="s">
        <v>1843</v>
      </c>
      <c r="D1194" s="4">
        <v>30894127</v>
      </c>
      <c r="E1194" s="4">
        <v>3619970</v>
      </c>
      <c r="I1194" s="4">
        <v>34514097</v>
      </c>
      <c r="J1194" s="4">
        <v>34514097</v>
      </c>
    </row>
    <row r="1195" spans="1:10" x14ac:dyDescent="0.35">
      <c r="C1195" t="s">
        <v>1844</v>
      </c>
      <c r="D1195" s="4">
        <v>807892</v>
      </c>
      <c r="E1195" s="4">
        <v>108996</v>
      </c>
      <c r="G1195" s="4">
        <v>642534</v>
      </c>
      <c r="H1195" s="4">
        <v>1799159</v>
      </c>
      <c r="I1195" s="4">
        <v>3358581</v>
      </c>
      <c r="J1195" s="4">
        <v>916888</v>
      </c>
    </row>
    <row r="1196" spans="1:10" x14ac:dyDescent="0.35">
      <c r="C1196" t="s">
        <v>1845</v>
      </c>
      <c r="D1196" s="4">
        <v>2506119</v>
      </c>
      <c r="I1196" s="4">
        <v>2506119</v>
      </c>
      <c r="J1196" s="4">
        <v>2506119</v>
      </c>
    </row>
    <row r="1197" spans="1:10" x14ac:dyDescent="0.35">
      <c r="B1197" t="s">
        <v>51</v>
      </c>
      <c r="D1197" s="4">
        <v>34208138</v>
      </c>
      <c r="E1197" s="4">
        <v>3728966</v>
      </c>
      <c r="G1197" s="4">
        <v>642534</v>
      </c>
      <c r="H1197" s="4">
        <v>1799159</v>
      </c>
      <c r="I1197" s="4">
        <v>40378797</v>
      </c>
      <c r="J1197" s="4">
        <v>37937104</v>
      </c>
    </row>
    <row r="1198" spans="1:10" x14ac:dyDescent="0.35">
      <c r="B1198" t="s">
        <v>1843</v>
      </c>
      <c r="C1198" t="s">
        <v>1846</v>
      </c>
      <c r="D1198" s="4">
        <v>12562592</v>
      </c>
      <c r="E1198" s="4">
        <v>1076706</v>
      </c>
      <c r="F1198" s="4">
        <v>4379888</v>
      </c>
      <c r="I1198" s="4">
        <v>18019187</v>
      </c>
      <c r="J1198" s="4">
        <v>13639298</v>
      </c>
    </row>
    <row r="1199" spans="1:10" x14ac:dyDescent="0.35">
      <c r="C1199" t="s">
        <v>1847</v>
      </c>
      <c r="D1199" s="4">
        <v>10620990</v>
      </c>
      <c r="F1199" s="4">
        <v>608108</v>
      </c>
      <c r="I1199" s="4">
        <v>11229098</v>
      </c>
      <c r="J1199" s="4">
        <v>10620990</v>
      </c>
    </row>
    <row r="1200" spans="1:10" x14ac:dyDescent="0.35">
      <c r="C1200" t="s">
        <v>1848</v>
      </c>
      <c r="D1200" s="4">
        <v>38375</v>
      </c>
      <c r="I1200" s="4">
        <v>38375</v>
      </c>
      <c r="J1200" s="4">
        <v>38375</v>
      </c>
    </row>
    <row r="1201" spans="2:10" x14ac:dyDescent="0.35">
      <c r="B1201" t="s">
        <v>52</v>
      </c>
      <c r="D1201" s="4">
        <v>23221957</v>
      </c>
      <c r="E1201" s="4">
        <v>1076706</v>
      </c>
      <c r="F1201" s="4">
        <v>4987996</v>
      </c>
      <c r="I1201" s="4">
        <v>29286660</v>
      </c>
      <c r="J1201" s="4">
        <v>24298663</v>
      </c>
    </row>
    <row r="1202" spans="2:10" x14ac:dyDescent="0.35">
      <c r="B1202" t="s">
        <v>1849</v>
      </c>
      <c r="C1202" t="s">
        <v>1896</v>
      </c>
      <c r="H1202" s="4">
        <v>98243</v>
      </c>
      <c r="I1202" s="4">
        <v>98243</v>
      </c>
      <c r="J1202">
        <v>0</v>
      </c>
    </row>
    <row r="1203" spans="2:10" x14ac:dyDescent="0.35">
      <c r="C1203" t="s">
        <v>1850</v>
      </c>
      <c r="H1203" s="4">
        <v>4000000</v>
      </c>
      <c r="I1203" s="4">
        <v>4000000</v>
      </c>
      <c r="J1203">
        <v>0</v>
      </c>
    </row>
    <row r="1204" spans="2:10" x14ac:dyDescent="0.35">
      <c r="B1204" t="s">
        <v>53</v>
      </c>
      <c r="H1204" s="4">
        <v>4098243</v>
      </c>
      <c r="I1204" s="4">
        <v>4098243</v>
      </c>
      <c r="J1204">
        <v>0</v>
      </c>
    </row>
    <row r="1205" spans="2:10" x14ac:dyDescent="0.35">
      <c r="B1205" t="s">
        <v>1844</v>
      </c>
      <c r="C1205" t="s">
        <v>1851</v>
      </c>
      <c r="D1205" s="4">
        <v>305776</v>
      </c>
      <c r="G1205" s="4">
        <v>399530</v>
      </c>
      <c r="I1205" s="4">
        <v>705306</v>
      </c>
      <c r="J1205" s="4">
        <v>305776</v>
      </c>
    </row>
    <row r="1206" spans="2:10" x14ac:dyDescent="0.35">
      <c r="C1206" t="s">
        <v>1852</v>
      </c>
      <c r="G1206" s="4">
        <v>2726</v>
      </c>
      <c r="I1206" s="4">
        <v>2726</v>
      </c>
      <c r="J1206">
        <v>0</v>
      </c>
    </row>
    <row r="1207" spans="2:10" x14ac:dyDescent="0.35">
      <c r="C1207" t="s">
        <v>1853</v>
      </c>
      <c r="D1207" s="4">
        <v>5387</v>
      </c>
      <c r="G1207" s="4">
        <v>10922</v>
      </c>
      <c r="I1207" s="4">
        <v>16308</v>
      </c>
      <c r="J1207" s="4">
        <v>5387</v>
      </c>
    </row>
    <row r="1208" spans="2:10" x14ac:dyDescent="0.35">
      <c r="C1208" t="s">
        <v>1893</v>
      </c>
      <c r="F1208" s="4">
        <v>3584</v>
      </c>
      <c r="I1208" s="4">
        <v>3584</v>
      </c>
      <c r="J1208">
        <v>0</v>
      </c>
    </row>
    <row r="1209" spans="2:10" x14ac:dyDescent="0.35">
      <c r="C1209" t="s">
        <v>1854</v>
      </c>
      <c r="D1209" s="4">
        <v>618690</v>
      </c>
      <c r="I1209" s="4">
        <v>618690</v>
      </c>
      <c r="J1209" s="4">
        <v>618690</v>
      </c>
    </row>
    <row r="1210" spans="2:10" x14ac:dyDescent="0.35">
      <c r="C1210" t="s">
        <v>1855</v>
      </c>
      <c r="D1210" s="4">
        <v>560726</v>
      </c>
      <c r="H1210" s="4">
        <v>95255</v>
      </c>
      <c r="I1210" s="4">
        <v>655981</v>
      </c>
      <c r="J1210" s="4">
        <v>560726</v>
      </c>
    </row>
    <row r="1211" spans="2:10" x14ac:dyDescent="0.35">
      <c r="C1211" t="s">
        <v>1856</v>
      </c>
      <c r="D1211" s="4">
        <v>29095</v>
      </c>
      <c r="I1211" s="4">
        <v>29095</v>
      </c>
      <c r="J1211" s="4">
        <v>29095</v>
      </c>
    </row>
    <row r="1212" spans="2:10" x14ac:dyDescent="0.35">
      <c r="C1212" t="s">
        <v>1857</v>
      </c>
      <c r="D1212" s="4">
        <v>82155</v>
      </c>
      <c r="I1212" s="4">
        <v>82155</v>
      </c>
      <c r="J1212" s="4">
        <v>82155</v>
      </c>
    </row>
    <row r="1213" spans="2:10" x14ac:dyDescent="0.35">
      <c r="C1213" t="s">
        <v>1858</v>
      </c>
      <c r="D1213" s="4">
        <v>32177</v>
      </c>
      <c r="E1213" s="4">
        <v>4022</v>
      </c>
      <c r="H1213" s="4">
        <v>13239</v>
      </c>
      <c r="I1213" s="4">
        <v>49438</v>
      </c>
      <c r="J1213" s="4">
        <v>36199</v>
      </c>
    </row>
    <row r="1214" spans="2:10" x14ac:dyDescent="0.35">
      <c r="C1214" t="s">
        <v>1859</v>
      </c>
      <c r="D1214" s="4">
        <v>332486</v>
      </c>
      <c r="E1214" s="4">
        <v>52141</v>
      </c>
      <c r="F1214" s="4">
        <v>105421</v>
      </c>
      <c r="H1214" s="4">
        <v>325003</v>
      </c>
      <c r="I1214" s="4">
        <v>815051</v>
      </c>
      <c r="J1214" s="4">
        <v>384627</v>
      </c>
    </row>
    <row r="1215" spans="2:10" x14ac:dyDescent="0.35">
      <c r="C1215" t="s">
        <v>1860</v>
      </c>
      <c r="D1215" s="4">
        <v>1630545</v>
      </c>
      <c r="E1215" s="4">
        <v>0</v>
      </c>
      <c r="H1215" s="4">
        <v>652218</v>
      </c>
      <c r="I1215" s="4">
        <v>2282764</v>
      </c>
      <c r="J1215" s="4">
        <v>1630545</v>
      </c>
    </row>
    <row r="1216" spans="2:10" x14ac:dyDescent="0.35">
      <c r="C1216" t="s">
        <v>1861</v>
      </c>
      <c r="D1216" s="4">
        <v>64331</v>
      </c>
      <c r="G1216" s="4">
        <v>93039</v>
      </c>
      <c r="I1216" s="4">
        <v>157369</v>
      </c>
      <c r="J1216" s="4">
        <v>64331</v>
      </c>
    </row>
    <row r="1217" spans="2:10" x14ac:dyDescent="0.35">
      <c r="C1217" t="s">
        <v>1862</v>
      </c>
      <c r="D1217" s="4">
        <v>1025571</v>
      </c>
      <c r="E1217" s="4">
        <v>0</v>
      </c>
      <c r="H1217" s="4">
        <v>427321</v>
      </c>
      <c r="I1217" s="4">
        <v>1452893</v>
      </c>
      <c r="J1217" s="4">
        <v>1025571</v>
      </c>
    </row>
    <row r="1218" spans="2:10" x14ac:dyDescent="0.35">
      <c r="B1218" t="s">
        <v>54</v>
      </c>
      <c r="D1218" s="4">
        <v>4686938</v>
      </c>
      <c r="E1218" s="4">
        <v>56163</v>
      </c>
      <c r="F1218" s="4">
        <v>109004</v>
      </c>
      <c r="G1218" s="4">
        <v>506216</v>
      </c>
      <c r="H1218" s="4">
        <v>1513037</v>
      </c>
      <c r="I1218" s="4">
        <v>6871359</v>
      </c>
      <c r="J1218" s="4">
        <v>4743101</v>
      </c>
    </row>
    <row r="1219" spans="2:10" x14ac:dyDescent="0.35">
      <c r="B1219" t="s">
        <v>1845</v>
      </c>
      <c r="C1219" t="s">
        <v>1866</v>
      </c>
      <c r="I1219" s="4">
        <v>0</v>
      </c>
      <c r="J1219">
        <v>0</v>
      </c>
    </row>
    <row r="1220" spans="2:10" x14ac:dyDescent="0.35">
      <c r="C1220" t="s">
        <v>1867</v>
      </c>
      <c r="F1220" s="4">
        <v>49500</v>
      </c>
      <c r="H1220" s="4">
        <v>2441202</v>
      </c>
      <c r="I1220" s="4">
        <v>2490702</v>
      </c>
      <c r="J1220">
        <v>0</v>
      </c>
    </row>
    <row r="1221" spans="2:10" x14ac:dyDescent="0.35">
      <c r="C1221" t="s">
        <v>1868</v>
      </c>
      <c r="D1221" s="4">
        <v>5819</v>
      </c>
      <c r="F1221" s="4">
        <v>231556</v>
      </c>
      <c r="H1221" s="4">
        <v>4351828</v>
      </c>
      <c r="I1221" s="4">
        <v>4589203</v>
      </c>
      <c r="J1221" s="4">
        <v>5819</v>
      </c>
    </row>
    <row r="1222" spans="2:10" x14ac:dyDescent="0.35">
      <c r="C1222" t="s">
        <v>1894</v>
      </c>
      <c r="D1222" s="4">
        <v>31591</v>
      </c>
      <c r="I1222" s="4">
        <v>31591</v>
      </c>
      <c r="J1222" s="4">
        <v>31591</v>
      </c>
    </row>
    <row r="1223" spans="2:10" x14ac:dyDescent="0.35">
      <c r="C1223" t="s">
        <v>1869</v>
      </c>
      <c r="H1223" s="4">
        <v>662400</v>
      </c>
      <c r="I1223" s="4">
        <v>662400</v>
      </c>
      <c r="J1223">
        <v>0</v>
      </c>
    </row>
    <row r="1224" spans="2:10" x14ac:dyDescent="0.35">
      <c r="C1224" t="s">
        <v>1870</v>
      </c>
      <c r="D1224" s="4">
        <v>596</v>
      </c>
      <c r="E1224" s="4">
        <v>3245955</v>
      </c>
      <c r="H1224" s="4">
        <v>160000</v>
      </c>
      <c r="I1224" s="4">
        <v>3406551</v>
      </c>
      <c r="J1224" s="4">
        <v>3246551</v>
      </c>
    </row>
    <row r="1225" spans="2:10" x14ac:dyDescent="0.35">
      <c r="C1225" t="s">
        <v>1871</v>
      </c>
      <c r="D1225" s="4">
        <v>6495000</v>
      </c>
      <c r="E1225" s="4">
        <v>61396</v>
      </c>
      <c r="G1225" s="4">
        <v>73845</v>
      </c>
      <c r="H1225" s="4">
        <v>29817</v>
      </c>
      <c r="I1225" s="4">
        <v>6660059</v>
      </c>
      <c r="J1225" s="4">
        <v>6556396</v>
      </c>
    </row>
    <row r="1226" spans="2:10" x14ac:dyDescent="0.35">
      <c r="C1226" t="s">
        <v>1872</v>
      </c>
      <c r="D1226" s="4">
        <v>245000</v>
      </c>
      <c r="I1226" s="4">
        <v>245000</v>
      </c>
      <c r="J1226" s="4">
        <v>245000</v>
      </c>
    </row>
    <row r="1227" spans="2:10" x14ac:dyDescent="0.35">
      <c r="C1227" t="s">
        <v>1875</v>
      </c>
      <c r="H1227" s="4">
        <v>47659</v>
      </c>
      <c r="I1227" s="4">
        <v>47659</v>
      </c>
      <c r="J1227">
        <v>0</v>
      </c>
    </row>
    <row r="1228" spans="2:10" x14ac:dyDescent="0.35">
      <c r="C1228" t="s">
        <v>1876</v>
      </c>
      <c r="H1228" s="4">
        <v>15120</v>
      </c>
      <c r="I1228" s="4">
        <v>15120</v>
      </c>
      <c r="J1228">
        <v>0</v>
      </c>
    </row>
    <row r="1229" spans="2:10" x14ac:dyDescent="0.35">
      <c r="C1229" t="s">
        <v>1877</v>
      </c>
      <c r="D1229" s="4">
        <v>0</v>
      </c>
      <c r="I1229" s="4">
        <v>0</v>
      </c>
      <c r="J1229" s="4">
        <v>0</v>
      </c>
    </row>
    <row r="1230" spans="2:10" x14ac:dyDescent="0.35">
      <c r="B1230" t="s">
        <v>55</v>
      </c>
      <c r="D1230" s="4">
        <v>6778006</v>
      </c>
      <c r="E1230" s="4">
        <v>3307351</v>
      </c>
      <c r="F1230" s="4">
        <v>281056</v>
      </c>
      <c r="G1230" s="4">
        <v>73845</v>
      </c>
      <c r="H1230" s="4">
        <v>7708027</v>
      </c>
      <c r="I1230" s="4">
        <v>18148286</v>
      </c>
      <c r="J1230" s="4">
        <v>10085357</v>
      </c>
    </row>
    <row r="1231" spans="2:10" x14ac:dyDescent="0.35">
      <c r="B1231" t="s">
        <v>1878</v>
      </c>
      <c r="C1231" t="s">
        <v>1879</v>
      </c>
      <c r="D1231" s="4">
        <v>3009228</v>
      </c>
      <c r="I1231" s="4">
        <v>3009228</v>
      </c>
      <c r="J1231" s="4">
        <v>3009228</v>
      </c>
    </row>
    <row r="1232" spans="2:10" x14ac:dyDescent="0.35">
      <c r="C1232" t="s">
        <v>1907</v>
      </c>
      <c r="D1232" s="4">
        <v>1142</v>
      </c>
      <c r="I1232" s="4">
        <v>1142</v>
      </c>
      <c r="J1232" s="4">
        <v>1142</v>
      </c>
    </row>
    <row r="1233" spans="1:10" x14ac:dyDescent="0.35">
      <c r="C1233" t="s">
        <v>1897</v>
      </c>
      <c r="D1233" s="4">
        <v>1426</v>
      </c>
      <c r="I1233" s="4">
        <v>1426</v>
      </c>
      <c r="J1233" s="4">
        <v>1426</v>
      </c>
    </row>
    <row r="1234" spans="1:10" x14ac:dyDescent="0.35">
      <c r="C1234" t="s">
        <v>1880</v>
      </c>
      <c r="D1234" s="4">
        <v>1375507</v>
      </c>
      <c r="I1234" s="4">
        <v>1375507</v>
      </c>
      <c r="J1234" s="4">
        <v>1375507</v>
      </c>
    </row>
    <row r="1235" spans="1:10" x14ac:dyDescent="0.35">
      <c r="C1235" t="s">
        <v>1881</v>
      </c>
      <c r="D1235" s="4">
        <v>463621</v>
      </c>
      <c r="I1235" s="4">
        <v>463621</v>
      </c>
      <c r="J1235" s="4">
        <v>463621</v>
      </c>
    </row>
    <row r="1236" spans="1:10" x14ac:dyDescent="0.35">
      <c r="C1236" t="s">
        <v>1895</v>
      </c>
      <c r="D1236" s="4">
        <v>103147</v>
      </c>
      <c r="I1236" s="4">
        <v>103147</v>
      </c>
      <c r="J1236" s="4">
        <v>103147</v>
      </c>
    </row>
    <row r="1237" spans="1:10" x14ac:dyDescent="0.35">
      <c r="C1237" t="s">
        <v>1882</v>
      </c>
      <c r="F1237" s="4">
        <v>440154</v>
      </c>
      <c r="I1237" s="4">
        <v>440154</v>
      </c>
      <c r="J1237">
        <v>0</v>
      </c>
    </row>
    <row r="1238" spans="1:10" x14ac:dyDescent="0.35">
      <c r="C1238" t="s">
        <v>1883</v>
      </c>
      <c r="D1238" s="4">
        <v>194791</v>
      </c>
      <c r="I1238" s="4">
        <v>194791</v>
      </c>
      <c r="J1238" s="4">
        <v>194791</v>
      </c>
    </row>
    <row r="1239" spans="1:10" x14ac:dyDescent="0.35">
      <c r="B1239" t="s">
        <v>56</v>
      </c>
      <c r="D1239" s="4">
        <v>5148861</v>
      </c>
      <c r="F1239" s="4">
        <v>440154</v>
      </c>
      <c r="I1239" s="4">
        <v>5589016</v>
      </c>
      <c r="J1239" s="4">
        <v>5148861</v>
      </c>
    </row>
    <row r="1240" spans="1:10" x14ac:dyDescent="0.35">
      <c r="B1240" t="s">
        <v>1885</v>
      </c>
      <c r="C1240" t="s">
        <v>1886</v>
      </c>
      <c r="D1240" s="4">
        <v>193241</v>
      </c>
      <c r="I1240" s="4">
        <v>193241</v>
      </c>
      <c r="J1240" s="4">
        <v>193241</v>
      </c>
    </row>
    <row r="1241" spans="1:10" x14ac:dyDescent="0.35">
      <c r="B1241" t="s">
        <v>57</v>
      </c>
      <c r="D1241" s="4">
        <v>193241</v>
      </c>
      <c r="I1241" s="4">
        <v>193241</v>
      </c>
      <c r="J1241" s="4">
        <v>193241</v>
      </c>
    </row>
    <row r="1242" spans="1:10" x14ac:dyDescent="0.35">
      <c r="B1242" t="s">
        <v>1887</v>
      </c>
      <c r="C1242" t="s">
        <v>1888</v>
      </c>
      <c r="H1242" s="4">
        <v>384000</v>
      </c>
      <c r="I1242" s="4">
        <v>384000</v>
      </c>
      <c r="J1242">
        <v>0</v>
      </c>
    </row>
    <row r="1243" spans="1:10" x14ac:dyDescent="0.35">
      <c r="C1243" t="s">
        <v>1901</v>
      </c>
      <c r="E1243" s="4">
        <v>750000</v>
      </c>
      <c r="I1243" s="4">
        <v>750000</v>
      </c>
      <c r="J1243">
        <v>750000</v>
      </c>
    </row>
    <row r="1244" spans="1:10" x14ac:dyDescent="0.35">
      <c r="C1244" t="s">
        <v>1889</v>
      </c>
      <c r="E1244" s="4">
        <v>682500</v>
      </c>
      <c r="I1244" s="4">
        <v>682500</v>
      </c>
      <c r="J1244">
        <v>682500</v>
      </c>
    </row>
    <row r="1245" spans="1:10" x14ac:dyDescent="0.35">
      <c r="C1245" t="s">
        <v>1890</v>
      </c>
      <c r="E1245" s="4">
        <v>300000</v>
      </c>
      <c r="I1245" s="4">
        <v>300000</v>
      </c>
      <c r="J1245">
        <v>300000</v>
      </c>
    </row>
    <row r="1246" spans="1:10" x14ac:dyDescent="0.35">
      <c r="C1246" t="s">
        <v>1902</v>
      </c>
      <c r="E1246" s="4">
        <v>1500000</v>
      </c>
      <c r="I1246" s="4">
        <v>1500000</v>
      </c>
      <c r="J1246">
        <v>1500000</v>
      </c>
    </row>
    <row r="1247" spans="1:10" x14ac:dyDescent="0.35">
      <c r="B1247" t="s">
        <v>58</v>
      </c>
      <c r="E1247" s="4">
        <v>3232500</v>
      </c>
      <c r="H1247" s="4">
        <v>384000</v>
      </c>
      <c r="I1247" s="4">
        <v>3616500</v>
      </c>
      <c r="J1247">
        <v>3232500</v>
      </c>
    </row>
    <row r="1248" spans="1:10" x14ac:dyDescent="0.35">
      <c r="A1248" t="s">
        <v>1552</v>
      </c>
      <c r="B1248" t="s">
        <v>59</v>
      </c>
      <c r="D1248" s="4">
        <v>74237143</v>
      </c>
      <c r="E1248" s="4">
        <v>11401686</v>
      </c>
      <c r="F1248" s="4">
        <v>5818211</v>
      </c>
      <c r="G1248" s="4">
        <v>1222595</v>
      </c>
      <c r="H1248" s="4">
        <v>15502466</v>
      </c>
      <c r="I1248" s="4">
        <v>108182101</v>
      </c>
      <c r="J1248" s="4">
        <v>85638829</v>
      </c>
    </row>
    <row r="1249" spans="1:10" x14ac:dyDescent="0.35">
      <c r="A1249" t="s">
        <v>226</v>
      </c>
      <c r="B1249" t="s">
        <v>1842</v>
      </c>
      <c r="C1249" t="s">
        <v>1843</v>
      </c>
      <c r="D1249" s="4">
        <v>111237928</v>
      </c>
      <c r="E1249" s="4">
        <v>14231539</v>
      </c>
      <c r="F1249" s="4">
        <v>54769400</v>
      </c>
      <c r="I1249" s="4">
        <v>180238867</v>
      </c>
      <c r="J1249" s="4">
        <v>125469467</v>
      </c>
    </row>
    <row r="1250" spans="1:10" x14ac:dyDescent="0.35">
      <c r="C1250" t="s">
        <v>1844</v>
      </c>
      <c r="D1250" s="4">
        <v>17586026</v>
      </c>
      <c r="E1250" s="4">
        <v>294980</v>
      </c>
      <c r="F1250" s="4">
        <v>221054</v>
      </c>
      <c r="G1250" s="4">
        <v>107100</v>
      </c>
      <c r="H1250" s="4">
        <v>540285</v>
      </c>
      <c r="I1250" s="4">
        <v>18749446</v>
      </c>
      <c r="J1250" s="4">
        <v>17881006</v>
      </c>
    </row>
    <row r="1251" spans="1:10" x14ac:dyDescent="0.35">
      <c r="C1251" t="s">
        <v>1845</v>
      </c>
      <c r="D1251" s="4">
        <v>12519983</v>
      </c>
      <c r="I1251" s="4">
        <v>12519983</v>
      </c>
      <c r="J1251" s="4">
        <v>12519983</v>
      </c>
    </row>
    <row r="1252" spans="1:10" x14ac:dyDescent="0.35">
      <c r="B1252" t="s">
        <v>51</v>
      </c>
      <c r="D1252" s="4">
        <v>141343937</v>
      </c>
      <c r="E1252" s="4">
        <v>14526519</v>
      </c>
      <c r="F1252" s="4">
        <v>54990454</v>
      </c>
      <c r="G1252" s="4">
        <v>107100</v>
      </c>
      <c r="H1252" s="4">
        <v>540285</v>
      </c>
      <c r="I1252" s="4">
        <v>211508295</v>
      </c>
      <c r="J1252" s="4">
        <v>155870456</v>
      </c>
    </row>
    <row r="1253" spans="1:10" x14ac:dyDescent="0.35">
      <c r="B1253" t="s">
        <v>1843</v>
      </c>
      <c r="C1253" t="s">
        <v>1846</v>
      </c>
      <c r="D1253" s="4">
        <v>65080208</v>
      </c>
      <c r="H1253" s="4">
        <v>18124754</v>
      </c>
      <c r="I1253" s="4">
        <v>83204961</v>
      </c>
      <c r="J1253" s="4">
        <v>65080208</v>
      </c>
    </row>
    <row r="1254" spans="1:10" x14ac:dyDescent="0.35">
      <c r="C1254" t="s">
        <v>1847</v>
      </c>
      <c r="D1254" s="4">
        <v>46915990</v>
      </c>
      <c r="F1254" s="4">
        <v>2229730</v>
      </c>
      <c r="I1254" s="4">
        <v>49145720</v>
      </c>
      <c r="J1254" s="4">
        <v>46915990</v>
      </c>
    </row>
    <row r="1255" spans="1:10" x14ac:dyDescent="0.35">
      <c r="C1255" t="s">
        <v>1848</v>
      </c>
      <c r="D1255" s="4">
        <v>414133</v>
      </c>
      <c r="I1255" s="4">
        <v>414133</v>
      </c>
      <c r="J1255" s="4">
        <v>414133</v>
      </c>
    </row>
    <row r="1256" spans="1:10" x14ac:dyDescent="0.35">
      <c r="B1256" t="s">
        <v>52</v>
      </c>
      <c r="D1256" s="4">
        <v>112410331</v>
      </c>
      <c r="F1256" s="4">
        <v>2229730</v>
      </c>
      <c r="H1256" s="4">
        <v>18124754</v>
      </c>
      <c r="I1256" s="4">
        <v>132764815</v>
      </c>
      <c r="J1256" s="4">
        <v>112410331</v>
      </c>
    </row>
    <row r="1257" spans="1:10" x14ac:dyDescent="0.35">
      <c r="B1257" t="s">
        <v>1849</v>
      </c>
      <c r="C1257" t="s">
        <v>1850</v>
      </c>
      <c r="E1257" s="4">
        <v>24000000</v>
      </c>
      <c r="F1257" s="4">
        <v>3200000</v>
      </c>
      <c r="I1257" s="4">
        <v>27200000</v>
      </c>
      <c r="J1257">
        <v>24000000</v>
      </c>
    </row>
    <row r="1258" spans="1:10" x14ac:dyDescent="0.35">
      <c r="B1258" t="s">
        <v>53</v>
      </c>
      <c r="E1258" s="4">
        <v>24000000</v>
      </c>
      <c r="F1258" s="4">
        <v>3200000</v>
      </c>
      <c r="I1258" s="4">
        <v>27200000</v>
      </c>
      <c r="J1258">
        <v>24000000</v>
      </c>
    </row>
    <row r="1259" spans="1:10" x14ac:dyDescent="0.35">
      <c r="B1259" t="s">
        <v>1844</v>
      </c>
      <c r="C1259" t="s">
        <v>1851</v>
      </c>
      <c r="D1259" s="4">
        <v>2513665</v>
      </c>
      <c r="I1259" s="4">
        <v>2513665</v>
      </c>
      <c r="J1259" s="4">
        <v>2513665</v>
      </c>
    </row>
    <row r="1260" spans="1:10" x14ac:dyDescent="0.35">
      <c r="C1260" t="s">
        <v>1852</v>
      </c>
      <c r="D1260" s="4">
        <v>32711</v>
      </c>
      <c r="F1260" s="4">
        <v>13630</v>
      </c>
      <c r="I1260" s="4">
        <v>46340</v>
      </c>
      <c r="J1260" s="4">
        <v>32711</v>
      </c>
    </row>
    <row r="1261" spans="1:10" x14ac:dyDescent="0.35">
      <c r="C1261" t="s">
        <v>1853</v>
      </c>
      <c r="D1261" s="4">
        <v>28621</v>
      </c>
      <c r="F1261" s="4">
        <v>10922</v>
      </c>
      <c r="G1261" s="4">
        <v>21843</v>
      </c>
      <c r="I1261" s="4">
        <v>61386</v>
      </c>
      <c r="J1261" s="4">
        <v>28621</v>
      </c>
    </row>
    <row r="1262" spans="1:10" x14ac:dyDescent="0.35">
      <c r="C1262" t="s">
        <v>1893</v>
      </c>
      <c r="D1262" s="4">
        <v>7167</v>
      </c>
      <c r="F1262" s="4">
        <v>1195</v>
      </c>
      <c r="G1262" s="4">
        <v>1195</v>
      </c>
      <c r="I1262" s="4">
        <v>9556</v>
      </c>
      <c r="J1262" s="4">
        <v>7167</v>
      </c>
    </row>
    <row r="1263" spans="1:10" x14ac:dyDescent="0.35">
      <c r="C1263" t="s">
        <v>1854</v>
      </c>
      <c r="D1263" s="4">
        <v>2084717</v>
      </c>
      <c r="I1263" s="4">
        <v>2084717</v>
      </c>
      <c r="J1263" s="4">
        <v>2084717</v>
      </c>
    </row>
    <row r="1264" spans="1:10" x14ac:dyDescent="0.35">
      <c r="C1264" t="s">
        <v>1855</v>
      </c>
      <c r="D1264" s="4">
        <v>1442760</v>
      </c>
      <c r="H1264" s="4">
        <v>125462</v>
      </c>
      <c r="I1264" s="4">
        <v>1568221</v>
      </c>
      <c r="J1264" s="4">
        <v>1442760</v>
      </c>
    </row>
    <row r="1265" spans="2:10" x14ac:dyDescent="0.35">
      <c r="C1265" t="s">
        <v>1856</v>
      </c>
      <c r="D1265" s="4">
        <v>104371</v>
      </c>
      <c r="E1265" s="4">
        <v>16982</v>
      </c>
      <c r="I1265" s="4">
        <v>121353</v>
      </c>
      <c r="J1265" s="4">
        <v>121353</v>
      </c>
    </row>
    <row r="1266" spans="2:10" x14ac:dyDescent="0.35">
      <c r="C1266" t="s">
        <v>1857</v>
      </c>
      <c r="D1266" s="4">
        <v>92339</v>
      </c>
      <c r="I1266" s="4">
        <v>92339</v>
      </c>
      <c r="J1266" s="4">
        <v>92339</v>
      </c>
    </row>
    <row r="1267" spans="2:10" x14ac:dyDescent="0.35">
      <c r="B1267" t="s">
        <v>1844</v>
      </c>
      <c r="C1267" t="s">
        <v>1914</v>
      </c>
      <c r="G1267" s="4">
        <v>45410</v>
      </c>
      <c r="I1267" s="4">
        <v>45410</v>
      </c>
      <c r="J1267">
        <v>0</v>
      </c>
    </row>
    <row r="1268" spans="2:10" x14ac:dyDescent="0.35">
      <c r="C1268" t="s">
        <v>1858</v>
      </c>
      <c r="D1268" s="4">
        <v>104239</v>
      </c>
      <c r="E1268" s="4">
        <v>4022</v>
      </c>
      <c r="H1268" s="4">
        <v>10390</v>
      </c>
      <c r="I1268" s="4">
        <v>118651</v>
      </c>
      <c r="J1268" s="4">
        <v>108261</v>
      </c>
    </row>
    <row r="1269" spans="2:10" x14ac:dyDescent="0.35">
      <c r="C1269" t="s">
        <v>1859</v>
      </c>
      <c r="D1269" s="4">
        <v>1756704</v>
      </c>
      <c r="E1269" s="4">
        <v>25000</v>
      </c>
      <c r="F1269" s="4">
        <v>105421</v>
      </c>
      <c r="G1269" s="4">
        <v>235845</v>
      </c>
      <c r="H1269" s="4">
        <v>299162</v>
      </c>
      <c r="I1269" s="4">
        <v>2422131</v>
      </c>
      <c r="J1269" s="4">
        <v>1781704</v>
      </c>
    </row>
    <row r="1270" spans="2:10" x14ac:dyDescent="0.35">
      <c r="C1270" t="s">
        <v>1915</v>
      </c>
      <c r="H1270" s="4">
        <v>5</v>
      </c>
      <c r="I1270" s="4">
        <v>5</v>
      </c>
      <c r="J1270">
        <v>0</v>
      </c>
    </row>
    <row r="1271" spans="2:10" x14ac:dyDescent="0.35">
      <c r="C1271" t="s">
        <v>1860</v>
      </c>
      <c r="D1271" s="4">
        <v>3043685</v>
      </c>
      <c r="E1271" s="4">
        <v>326109</v>
      </c>
      <c r="I1271" s="4">
        <v>3369794</v>
      </c>
      <c r="J1271" s="4">
        <v>3369794</v>
      </c>
    </row>
    <row r="1272" spans="2:10" x14ac:dyDescent="0.35">
      <c r="C1272" t="s">
        <v>1861</v>
      </c>
      <c r="D1272" s="4">
        <v>1524526</v>
      </c>
      <c r="I1272" s="4">
        <v>1524526</v>
      </c>
      <c r="J1272" s="4">
        <v>1524526</v>
      </c>
    </row>
    <row r="1273" spans="2:10" x14ac:dyDescent="0.35">
      <c r="C1273" t="s">
        <v>1862</v>
      </c>
      <c r="D1273" s="4">
        <v>2562862</v>
      </c>
      <c r="E1273" s="4">
        <v>427203</v>
      </c>
      <c r="I1273" s="4">
        <v>2990065</v>
      </c>
      <c r="J1273" s="4">
        <v>2990065</v>
      </c>
    </row>
    <row r="1274" spans="2:10" x14ac:dyDescent="0.35">
      <c r="C1274" t="s">
        <v>1863</v>
      </c>
      <c r="H1274" s="4">
        <v>31120</v>
      </c>
      <c r="I1274" s="4">
        <v>31120</v>
      </c>
      <c r="J1274">
        <v>0</v>
      </c>
    </row>
    <row r="1275" spans="2:10" x14ac:dyDescent="0.35">
      <c r="B1275" t="s">
        <v>54</v>
      </c>
      <c r="D1275" s="4">
        <v>15298367</v>
      </c>
      <c r="E1275" s="4">
        <v>799316</v>
      </c>
      <c r="F1275" s="4">
        <v>131166</v>
      </c>
      <c r="G1275" s="4">
        <v>304293</v>
      </c>
      <c r="H1275" s="4">
        <v>466138</v>
      </c>
      <c r="I1275" s="4">
        <v>16999281</v>
      </c>
      <c r="J1275" s="4">
        <v>16097683</v>
      </c>
    </row>
    <row r="1276" spans="2:10" x14ac:dyDescent="0.35">
      <c r="B1276" t="s">
        <v>1845</v>
      </c>
      <c r="C1276" t="s">
        <v>1864</v>
      </c>
      <c r="F1276" s="4">
        <v>11158</v>
      </c>
      <c r="I1276" s="4">
        <v>11158</v>
      </c>
      <c r="J1276">
        <v>0</v>
      </c>
    </row>
    <row r="1277" spans="2:10" x14ac:dyDescent="0.35">
      <c r="C1277" t="s">
        <v>1865</v>
      </c>
      <c r="D1277" s="4">
        <v>1905</v>
      </c>
      <c r="G1277" s="4">
        <v>21597</v>
      </c>
      <c r="I1277" s="4">
        <v>23503</v>
      </c>
      <c r="J1277" s="4">
        <v>1905</v>
      </c>
    </row>
    <row r="1278" spans="2:10" x14ac:dyDescent="0.35">
      <c r="C1278" t="s">
        <v>1866</v>
      </c>
      <c r="I1278" s="4">
        <v>0</v>
      </c>
      <c r="J1278">
        <v>0</v>
      </c>
    </row>
    <row r="1279" spans="2:10" x14ac:dyDescent="0.35">
      <c r="C1279" t="s">
        <v>1867</v>
      </c>
      <c r="D1279" s="4">
        <v>3200000</v>
      </c>
      <c r="F1279" s="4">
        <v>200000</v>
      </c>
      <c r="G1279" s="4">
        <v>2710238</v>
      </c>
      <c r="H1279" s="4">
        <v>6576026</v>
      </c>
      <c r="I1279" s="4">
        <v>12686264</v>
      </c>
      <c r="J1279" s="4">
        <v>3200000</v>
      </c>
    </row>
    <row r="1280" spans="2:10" x14ac:dyDescent="0.35">
      <c r="C1280" t="s">
        <v>1868</v>
      </c>
      <c r="D1280" s="4">
        <v>3113</v>
      </c>
      <c r="E1280" s="4">
        <v>5259</v>
      </c>
      <c r="F1280" s="4">
        <v>99927</v>
      </c>
      <c r="H1280" s="4">
        <v>9632594</v>
      </c>
      <c r="I1280" s="4">
        <v>9740894</v>
      </c>
      <c r="J1280" s="4">
        <v>8372</v>
      </c>
    </row>
    <row r="1281" spans="2:10" x14ac:dyDescent="0.35">
      <c r="C1281" t="s">
        <v>1894</v>
      </c>
      <c r="D1281" s="4">
        <v>32331</v>
      </c>
      <c r="I1281" s="4">
        <v>32331</v>
      </c>
      <c r="J1281" s="4">
        <v>32331</v>
      </c>
    </row>
    <row r="1282" spans="2:10" x14ac:dyDescent="0.35">
      <c r="C1282" t="s">
        <v>1869</v>
      </c>
      <c r="H1282" s="4">
        <v>3239040</v>
      </c>
      <c r="I1282" s="4">
        <v>3239040</v>
      </c>
      <c r="J1282">
        <v>0</v>
      </c>
    </row>
    <row r="1283" spans="2:10" x14ac:dyDescent="0.35">
      <c r="C1283" t="s">
        <v>1870</v>
      </c>
      <c r="D1283" s="4">
        <v>20914</v>
      </c>
      <c r="E1283" s="4">
        <v>4240596</v>
      </c>
      <c r="F1283" s="4">
        <v>463798</v>
      </c>
      <c r="G1283" s="4">
        <v>40035</v>
      </c>
      <c r="I1283" s="4">
        <v>4765343</v>
      </c>
      <c r="J1283" s="4">
        <v>4261510</v>
      </c>
    </row>
    <row r="1284" spans="2:10" x14ac:dyDescent="0.35">
      <c r="C1284" t="s">
        <v>1871</v>
      </c>
      <c r="D1284" s="4">
        <v>40720467</v>
      </c>
      <c r="E1284" s="4">
        <v>85470</v>
      </c>
      <c r="G1284" s="4">
        <v>73845</v>
      </c>
      <c r="I1284" s="4">
        <v>40879783</v>
      </c>
      <c r="J1284" s="4">
        <v>40805937</v>
      </c>
    </row>
    <row r="1285" spans="2:10" x14ac:dyDescent="0.35">
      <c r="C1285" t="s">
        <v>1872</v>
      </c>
      <c r="F1285" s="4">
        <v>833000</v>
      </c>
      <c r="I1285" s="4">
        <v>833000</v>
      </c>
      <c r="J1285">
        <v>0</v>
      </c>
    </row>
    <row r="1286" spans="2:10" x14ac:dyDescent="0.35">
      <c r="C1286" t="s">
        <v>1875</v>
      </c>
      <c r="H1286" s="4">
        <v>106943</v>
      </c>
      <c r="I1286" s="4">
        <v>106943</v>
      </c>
      <c r="J1286">
        <v>0</v>
      </c>
    </row>
    <row r="1287" spans="2:10" x14ac:dyDescent="0.35">
      <c r="C1287" t="s">
        <v>1876</v>
      </c>
      <c r="H1287" s="4">
        <v>855624</v>
      </c>
      <c r="I1287" s="4">
        <v>855624</v>
      </c>
      <c r="J1287">
        <v>0</v>
      </c>
    </row>
    <row r="1288" spans="2:10" x14ac:dyDescent="0.35">
      <c r="C1288" t="s">
        <v>1877</v>
      </c>
      <c r="D1288" s="4">
        <v>8542</v>
      </c>
      <c r="I1288" s="4">
        <v>8542</v>
      </c>
      <c r="J1288" s="4">
        <v>8542</v>
      </c>
    </row>
    <row r="1289" spans="2:10" x14ac:dyDescent="0.35">
      <c r="B1289" t="s">
        <v>55</v>
      </c>
      <c r="D1289" s="4">
        <v>43987272</v>
      </c>
      <c r="E1289" s="4">
        <v>4331325</v>
      </c>
      <c r="F1289" s="4">
        <v>1607883</v>
      </c>
      <c r="G1289" s="4">
        <v>2845716</v>
      </c>
      <c r="H1289" s="4">
        <v>20410227</v>
      </c>
      <c r="I1289" s="4">
        <v>73182423</v>
      </c>
      <c r="J1289" s="4">
        <v>48318597</v>
      </c>
    </row>
    <row r="1290" spans="2:10" x14ac:dyDescent="0.35">
      <c r="B1290" t="s">
        <v>1878</v>
      </c>
      <c r="C1290" t="s">
        <v>1879</v>
      </c>
      <c r="D1290" s="4">
        <v>6924734</v>
      </c>
      <c r="I1290" s="4">
        <v>6924734</v>
      </c>
      <c r="J1290" s="4">
        <v>6924734</v>
      </c>
    </row>
    <row r="1291" spans="2:10" x14ac:dyDescent="0.35">
      <c r="C1291" t="s">
        <v>1907</v>
      </c>
      <c r="D1291" s="4">
        <v>2938</v>
      </c>
      <c r="I1291" s="4">
        <v>2938</v>
      </c>
      <c r="J1291" s="4">
        <v>2938</v>
      </c>
    </row>
    <row r="1292" spans="2:10" x14ac:dyDescent="0.35">
      <c r="C1292" t="s">
        <v>1897</v>
      </c>
      <c r="D1292" s="4">
        <v>30319</v>
      </c>
      <c r="I1292" s="4">
        <v>30319</v>
      </c>
      <c r="J1292" s="4">
        <v>30319</v>
      </c>
    </row>
    <row r="1293" spans="2:10" x14ac:dyDescent="0.35">
      <c r="C1293" t="s">
        <v>1880</v>
      </c>
      <c r="D1293" s="4">
        <v>4281203</v>
      </c>
      <c r="I1293" s="4">
        <v>4281203</v>
      </c>
      <c r="J1293" s="4">
        <v>4281203</v>
      </c>
    </row>
    <row r="1294" spans="2:10" x14ac:dyDescent="0.35">
      <c r="C1294" t="s">
        <v>1881</v>
      </c>
      <c r="D1294" s="4">
        <v>5684801</v>
      </c>
      <c r="I1294" s="4">
        <v>5684801</v>
      </c>
      <c r="J1294" s="4">
        <v>5684801</v>
      </c>
    </row>
    <row r="1295" spans="2:10" x14ac:dyDescent="0.35">
      <c r="C1295" t="s">
        <v>1895</v>
      </c>
      <c r="D1295" s="4">
        <v>844418</v>
      </c>
      <c r="I1295" s="4">
        <v>844418</v>
      </c>
      <c r="J1295" s="4">
        <v>844418</v>
      </c>
    </row>
    <row r="1296" spans="2:10" x14ac:dyDescent="0.35">
      <c r="C1296" t="s">
        <v>1882</v>
      </c>
      <c r="D1296" s="4">
        <v>373954</v>
      </c>
      <c r="E1296" s="4">
        <v>110039</v>
      </c>
      <c r="I1296" s="4">
        <v>483993</v>
      </c>
      <c r="J1296" s="4">
        <v>483993</v>
      </c>
    </row>
    <row r="1297" spans="1:10" x14ac:dyDescent="0.35">
      <c r="C1297" t="s">
        <v>1900</v>
      </c>
      <c r="D1297" s="4">
        <v>1004</v>
      </c>
      <c r="I1297" s="4">
        <v>1004</v>
      </c>
      <c r="J1297" s="4">
        <v>1004</v>
      </c>
    </row>
    <row r="1298" spans="1:10" x14ac:dyDescent="0.35">
      <c r="C1298" t="s">
        <v>1883</v>
      </c>
      <c r="D1298" s="4">
        <v>473810</v>
      </c>
      <c r="I1298" s="4">
        <v>473810</v>
      </c>
      <c r="J1298" s="4">
        <v>473810</v>
      </c>
    </row>
    <row r="1299" spans="1:10" x14ac:dyDescent="0.35">
      <c r="C1299" t="s">
        <v>1884</v>
      </c>
      <c r="D1299" s="4">
        <v>13997</v>
      </c>
      <c r="I1299" s="4">
        <v>13997</v>
      </c>
      <c r="J1299" s="4">
        <v>13997</v>
      </c>
    </row>
    <row r="1300" spans="1:10" x14ac:dyDescent="0.35">
      <c r="B1300" t="s">
        <v>56</v>
      </c>
      <c r="D1300" s="4">
        <v>18631178</v>
      </c>
      <c r="E1300" s="4">
        <v>110039</v>
      </c>
      <c r="I1300" s="4">
        <v>18741216</v>
      </c>
      <c r="J1300" s="4">
        <v>18741217</v>
      </c>
    </row>
    <row r="1301" spans="1:10" x14ac:dyDescent="0.35">
      <c r="B1301" t="s">
        <v>1885</v>
      </c>
      <c r="C1301" t="s">
        <v>1886</v>
      </c>
      <c r="D1301" s="4">
        <v>532592</v>
      </c>
      <c r="I1301" s="4">
        <v>532592</v>
      </c>
      <c r="J1301" s="4">
        <v>532592</v>
      </c>
    </row>
    <row r="1302" spans="1:10" x14ac:dyDescent="0.35">
      <c r="B1302" t="s">
        <v>57</v>
      </c>
      <c r="D1302" s="4">
        <v>532592</v>
      </c>
      <c r="I1302" s="4">
        <v>532592</v>
      </c>
      <c r="J1302" s="4">
        <v>532592</v>
      </c>
    </row>
    <row r="1303" spans="1:10" x14ac:dyDescent="0.35">
      <c r="B1303" t="s">
        <v>1887</v>
      </c>
      <c r="C1303" t="s">
        <v>1888</v>
      </c>
      <c r="H1303" s="4">
        <v>768000</v>
      </c>
      <c r="I1303" s="4">
        <v>768000</v>
      </c>
      <c r="J1303">
        <v>0</v>
      </c>
    </row>
    <row r="1304" spans="1:10" x14ac:dyDescent="0.35">
      <c r="C1304" t="s">
        <v>1901</v>
      </c>
      <c r="E1304" s="4">
        <v>2625000</v>
      </c>
      <c r="I1304" s="4">
        <v>2625000</v>
      </c>
      <c r="J1304">
        <v>2625000</v>
      </c>
    </row>
    <row r="1305" spans="1:10" x14ac:dyDescent="0.35">
      <c r="C1305" t="s">
        <v>1889</v>
      </c>
      <c r="E1305" s="4">
        <v>903000</v>
      </c>
      <c r="I1305" s="4">
        <v>903000</v>
      </c>
      <c r="J1305">
        <v>903000</v>
      </c>
    </row>
    <row r="1306" spans="1:10" x14ac:dyDescent="0.35">
      <c r="C1306" t="s">
        <v>1890</v>
      </c>
      <c r="E1306" s="4">
        <v>1800000</v>
      </c>
      <c r="I1306" s="4">
        <v>1800000</v>
      </c>
      <c r="J1306">
        <v>1800000</v>
      </c>
    </row>
    <row r="1307" spans="1:10" x14ac:dyDescent="0.35">
      <c r="C1307" t="s">
        <v>1902</v>
      </c>
      <c r="E1307" s="4">
        <v>5250000</v>
      </c>
      <c r="I1307" s="4">
        <v>5250000</v>
      </c>
      <c r="J1307">
        <v>5250000</v>
      </c>
    </row>
    <row r="1308" spans="1:10" x14ac:dyDescent="0.35">
      <c r="B1308" t="s">
        <v>58</v>
      </c>
      <c r="E1308" s="4">
        <v>10578000</v>
      </c>
      <c r="H1308" s="4">
        <v>768000</v>
      </c>
      <c r="I1308" s="4">
        <v>11346000</v>
      </c>
      <c r="J1308">
        <v>10578000</v>
      </c>
    </row>
    <row r="1309" spans="1:10" x14ac:dyDescent="0.35">
      <c r="A1309" t="s">
        <v>1553</v>
      </c>
      <c r="B1309" t="s">
        <v>59</v>
      </c>
      <c r="D1309" s="4">
        <v>332203676</v>
      </c>
      <c r="E1309" s="4">
        <v>54345199</v>
      </c>
      <c r="F1309" s="4">
        <v>62159234</v>
      </c>
      <c r="G1309" s="4">
        <v>3257109</v>
      </c>
      <c r="H1309" s="4">
        <v>40309404</v>
      </c>
      <c r="I1309" s="4">
        <v>492274622</v>
      </c>
      <c r="J1309" s="4">
        <v>386548875</v>
      </c>
    </row>
    <row r="1310" spans="1:10" x14ac:dyDescent="0.35">
      <c r="A1310" t="s">
        <v>233</v>
      </c>
      <c r="B1310" t="s">
        <v>1842</v>
      </c>
      <c r="C1310" t="s">
        <v>1843</v>
      </c>
      <c r="D1310" s="4">
        <v>9188874</v>
      </c>
      <c r="F1310" s="4">
        <v>5213600</v>
      </c>
      <c r="I1310" s="4">
        <v>14402474</v>
      </c>
      <c r="J1310" s="4">
        <v>9188874</v>
      </c>
    </row>
    <row r="1311" spans="1:10" x14ac:dyDescent="0.35">
      <c r="C1311" t="s">
        <v>1844</v>
      </c>
      <c r="D1311" s="4">
        <v>708387</v>
      </c>
      <c r="E1311" s="4">
        <v>814852</v>
      </c>
      <c r="H1311" s="4">
        <v>135450</v>
      </c>
      <c r="I1311" s="4">
        <v>1658689</v>
      </c>
      <c r="J1311" s="4">
        <v>1523239</v>
      </c>
    </row>
    <row r="1312" spans="1:10" x14ac:dyDescent="0.35">
      <c r="C1312" t="s">
        <v>1845</v>
      </c>
      <c r="D1312" s="4">
        <v>6386</v>
      </c>
      <c r="E1312" s="4">
        <v>759798</v>
      </c>
      <c r="I1312" s="4">
        <v>766184</v>
      </c>
      <c r="J1312" s="4">
        <v>766184</v>
      </c>
    </row>
    <row r="1313" spans="2:10" x14ac:dyDescent="0.35">
      <c r="B1313" t="s">
        <v>51</v>
      </c>
      <c r="D1313" s="4">
        <v>9903647</v>
      </c>
      <c r="E1313" s="4">
        <v>1574650</v>
      </c>
      <c r="F1313" s="4">
        <v>5213600</v>
      </c>
      <c r="H1313" s="4">
        <v>135450</v>
      </c>
      <c r="I1313" s="4">
        <v>16827347</v>
      </c>
      <c r="J1313" s="4">
        <v>11478297</v>
      </c>
    </row>
    <row r="1314" spans="2:10" x14ac:dyDescent="0.35">
      <c r="B1314" t="s">
        <v>1843</v>
      </c>
      <c r="C1314" t="s">
        <v>1846</v>
      </c>
      <c r="D1314" s="4">
        <v>3309204</v>
      </c>
      <c r="I1314" s="4">
        <v>3309204</v>
      </c>
      <c r="J1314" s="4">
        <v>3309204</v>
      </c>
    </row>
    <row r="1315" spans="2:10" x14ac:dyDescent="0.35">
      <c r="C1315" t="s">
        <v>1847</v>
      </c>
      <c r="D1315" s="4">
        <v>1591683</v>
      </c>
      <c r="E1315" s="4">
        <v>2530000</v>
      </c>
      <c r="F1315" s="4">
        <v>495135</v>
      </c>
      <c r="I1315" s="4">
        <v>4616818</v>
      </c>
      <c r="J1315" s="4">
        <v>4121683</v>
      </c>
    </row>
    <row r="1316" spans="2:10" x14ac:dyDescent="0.35">
      <c r="C1316" t="s">
        <v>1848</v>
      </c>
      <c r="D1316" s="4">
        <v>8715</v>
      </c>
      <c r="I1316" s="4">
        <v>8715</v>
      </c>
      <c r="J1316" s="4">
        <v>8715</v>
      </c>
    </row>
    <row r="1317" spans="2:10" x14ac:dyDescent="0.35">
      <c r="B1317" t="s">
        <v>52</v>
      </c>
      <c r="D1317" s="4">
        <v>4909601</v>
      </c>
      <c r="E1317" s="4">
        <v>2530000</v>
      </c>
      <c r="F1317" s="4">
        <v>495135</v>
      </c>
      <c r="I1317" s="4">
        <v>7934737</v>
      </c>
      <c r="J1317" s="4">
        <v>7439601</v>
      </c>
    </row>
    <row r="1318" spans="2:10" x14ac:dyDescent="0.35">
      <c r="B1318" t="s">
        <v>1849</v>
      </c>
      <c r="C1318" t="s">
        <v>1896</v>
      </c>
      <c r="H1318" s="4">
        <v>32748</v>
      </c>
      <c r="I1318" s="4">
        <v>32748</v>
      </c>
      <c r="J1318">
        <v>0</v>
      </c>
    </row>
    <row r="1319" spans="2:10" x14ac:dyDescent="0.35">
      <c r="C1319" t="s">
        <v>1850</v>
      </c>
      <c r="H1319" s="4">
        <v>1600000</v>
      </c>
      <c r="I1319" s="4">
        <v>1600000</v>
      </c>
      <c r="J1319">
        <v>0</v>
      </c>
    </row>
    <row r="1320" spans="2:10" x14ac:dyDescent="0.35">
      <c r="B1320" t="s">
        <v>53</v>
      </c>
      <c r="H1320" s="4">
        <v>1632748</v>
      </c>
      <c r="I1320" s="4">
        <v>1632748</v>
      </c>
      <c r="J1320">
        <v>0</v>
      </c>
    </row>
    <row r="1321" spans="2:10" x14ac:dyDescent="0.35">
      <c r="B1321" t="s">
        <v>1844</v>
      </c>
      <c r="C1321" t="s">
        <v>1851</v>
      </c>
      <c r="D1321" s="4">
        <v>221986</v>
      </c>
      <c r="I1321" s="4">
        <v>221986</v>
      </c>
      <c r="J1321" s="4">
        <v>221986</v>
      </c>
    </row>
    <row r="1322" spans="2:10" x14ac:dyDescent="0.35">
      <c r="C1322" t="s">
        <v>1899</v>
      </c>
      <c r="D1322" s="4">
        <v>305278</v>
      </c>
      <c r="I1322" s="4">
        <v>305278</v>
      </c>
      <c r="J1322" s="4">
        <v>305278</v>
      </c>
    </row>
    <row r="1323" spans="2:10" x14ac:dyDescent="0.35">
      <c r="C1323" t="s">
        <v>1852</v>
      </c>
      <c r="D1323" s="4">
        <v>6815</v>
      </c>
      <c r="I1323" s="4">
        <v>6815</v>
      </c>
      <c r="J1323" s="4">
        <v>6815</v>
      </c>
    </row>
    <row r="1324" spans="2:10" x14ac:dyDescent="0.35">
      <c r="C1324" t="s">
        <v>1853</v>
      </c>
      <c r="D1324" s="4">
        <v>6926</v>
      </c>
      <c r="I1324" s="4">
        <v>6926</v>
      </c>
      <c r="J1324" s="4">
        <v>6926</v>
      </c>
    </row>
    <row r="1325" spans="2:10" x14ac:dyDescent="0.35">
      <c r="C1325" t="s">
        <v>1893</v>
      </c>
      <c r="D1325" s="4">
        <v>4778</v>
      </c>
      <c r="I1325" s="4">
        <v>4778</v>
      </c>
      <c r="J1325" s="4">
        <v>4778</v>
      </c>
    </row>
    <row r="1326" spans="2:10" x14ac:dyDescent="0.35">
      <c r="C1326" t="s">
        <v>1854</v>
      </c>
      <c r="D1326" s="4">
        <v>73974</v>
      </c>
      <c r="I1326" s="4">
        <v>73974</v>
      </c>
      <c r="J1326" s="4">
        <v>73974</v>
      </c>
    </row>
    <row r="1327" spans="2:10" x14ac:dyDescent="0.35">
      <c r="C1327" t="s">
        <v>1855</v>
      </c>
      <c r="D1327" s="4">
        <v>191164</v>
      </c>
      <c r="I1327" s="4">
        <v>191164</v>
      </c>
      <c r="J1327" s="4">
        <v>191164</v>
      </c>
    </row>
    <row r="1328" spans="2:10" x14ac:dyDescent="0.35">
      <c r="C1328" t="s">
        <v>1856</v>
      </c>
      <c r="I1328" s="4">
        <v>0</v>
      </c>
      <c r="J1328">
        <v>0</v>
      </c>
    </row>
    <row r="1329" spans="2:10" x14ac:dyDescent="0.35">
      <c r="C1329" t="s">
        <v>1857</v>
      </c>
      <c r="D1329" s="4">
        <v>16295</v>
      </c>
      <c r="I1329" s="4">
        <v>16295</v>
      </c>
      <c r="J1329" s="4">
        <v>16295</v>
      </c>
    </row>
    <row r="1330" spans="2:10" x14ac:dyDescent="0.35">
      <c r="C1330" t="s">
        <v>1858</v>
      </c>
      <c r="D1330" s="4">
        <v>46757</v>
      </c>
      <c r="I1330" s="4">
        <v>46757</v>
      </c>
      <c r="J1330" s="4">
        <v>46757</v>
      </c>
    </row>
    <row r="1331" spans="2:10" x14ac:dyDescent="0.35">
      <c r="C1331" t="s">
        <v>1859</v>
      </c>
      <c r="D1331" s="4">
        <v>259040</v>
      </c>
      <c r="F1331" s="4">
        <v>105424</v>
      </c>
      <c r="I1331" s="4">
        <v>364464</v>
      </c>
      <c r="J1331" s="4">
        <v>259040</v>
      </c>
    </row>
    <row r="1332" spans="2:10" x14ac:dyDescent="0.35">
      <c r="C1332" t="s">
        <v>1860</v>
      </c>
      <c r="D1332" s="4">
        <v>217406</v>
      </c>
      <c r="I1332" s="4">
        <v>217406</v>
      </c>
      <c r="J1332" s="4">
        <v>217406</v>
      </c>
    </row>
    <row r="1333" spans="2:10" x14ac:dyDescent="0.35">
      <c r="C1333" t="s">
        <v>1861</v>
      </c>
      <c r="D1333" s="4">
        <v>91406</v>
      </c>
      <c r="I1333" s="4">
        <v>91406</v>
      </c>
      <c r="J1333" s="4">
        <v>91406</v>
      </c>
    </row>
    <row r="1334" spans="2:10" x14ac:dyDescent="0.35">
      <c r="C1334" t="s">
        <v>1862</v>
      </c>
      <c r="D1334" s="4">
        <v>256274</v>
      </c>
      <c r="I1334" s="4">
        <v>256274</v>
      </c>
      <c r="J1334" s="4">
        <v>256274</v>
      </c>
    </row>
    <row r="1335" spans="2:10" x14ac:dyDescent="0.35">
      <c r="B1335" t="s">
        <v>54</v>
      </c>
      <c r="D1335" s="4">
        <v>1698100</v>
      </c>
      <c r="F1335" s="4">
        <v>105424</v>
      </c>
      <c r="I1335" s="4">
        <v>1803524</v>
      </c>
      <c r="J1335" s="4">
        <v>1698100</v>
      </c>
    </row>
    <row r="1336" spans="2:10" x14ac:dyDescent="0.35">
      <c r="B1336" t="s">
        <v>1845</v>
      </c>
      <c r="C1336" t="s">
        <v>1866</v>
      </c>
      <c r="I1336" s="4">
        <v>0</v>
      </c>
      <c r="J1336">
        <v>0</v>
      </c>
    </row>
    <row r="1337" spans="2:10" x14ac:dyDescent="0.35">
      <c r="C1337" t="s">
        <v>1867</v>
      </c>
      <c r="D1337" s="4">
        <v>900000</v>
      </c>
      <c r="E1337" s="4">
        <v>4500</v>
      </c>
      <c r="F1337" s="4">
        <v>69531</v>
      </c>
      <c r="G1337" s="4">
        <v>148061</v>
      </c>
      <c r="H1337" s="4">
        <v>459983</v>
      </c>
      <c r="I1337" s="4">
        <v>1582075</v>
      </c>
      <c r="J1337" s="4">
        <v>904500</v>
      </c>
    </row>
    <row r="1338" spans="2:10" x14ac:dyDescent="0.35">
      <c r="C1338" t="s">
        <v>1868</v>
      </c>
      <c r="F1338" s="4">
        <v>5259</v>
      </c>
      <c r="H1338" s="4">
        <v>984127</v>
      </c>
      <c r="I1338" s="4">
        <v>989386</v>
      </c>
      <c r="J1338">
        <v>0</v>
      </c>
    </row>
    <row r="1339" spans="2:10" x14ac:dyDescent="0.35">
      <c r="C1339" t="s">
        <v>1894</v>
      </c>
      <c r="D1339" s="4">
        <v>33027</v>
      </c>
      <c r="I1339" s="4">
        <v>33027</v>
      </c>
      <c r="J1339" s="4">
        <v>33027</v>
      </c>
    </row>
    <row r="1340" spans="2:10" x14ac:dyDescent="0.35">
      <c r="C1340" t="s">
        <v>1869</v>
      </c>
      <c r="H1340" s="4">
        <v>220800</v>
      </c>
      <c r="I1340" s="4">
        <v>220800</v>
      </c>
      <c r="J1340">
        <v>0</v>
      </c>
    </row>
    <row r="1341" spans="2:10" x14ac:dyDescent="0.35">
      <c r="C1341" t="s">
        <v>1870</v>
      </c>
      <c r="D1341" s="4">
        <v>8479</v>
      </c>
      <c r="E1341" s="4">
        <v>4877</v>
      </c>
      <c r="F1341" s="4">
        <v>11949</v>
      </c>
      <c r="H1341" s="4">
        <v>198709</v>
      </c>
      <c r="I1341" s="4">
        <v>224016</v>
      </c>
      <c r="J1341" s="4">
        <v>13356</v>
      </c>
    </row>
    <row r="1342" spans="2:10" x14ac:dyDescent="0.35">
      <c r="C1342" t="s">
        <v>1872</v>
      </c>
      <c r="F1342" s="4">
        <v>49000</v>
      </c>
      <c r="I1342" s="4">
        <v>49000</v>
      </c>
      <c r="J1342">
        <v>0</v>
      </c>
    </row>
    <row r="1343" spans="2:10" x14ac:dyDescent="0.35">
      <c r="C1343" t="s">
        <v>1875</v>
      </c>
      <c r="H1343" s="4">
        <v>5812</v>
      </c>
      <c r="I1343" s="4">
        <v>5812</v>
      </c>
      <c r="J1343">
        <v>0</v>
      </c>
    </row>
    <row r="1344" spans="2:10" x14ac:dyDescent="0.35">
      <c r="C1344" t="s">
        <v>1876</v>
      </c>
      <c r="H1344" s="4">
        <v>42000</v>
      </c>
      <c r="I1344" s="4">
        <v>42000</v>
      </c>
      <c r="J1344">
        <v>0</v>
      </c>
    </row>
    <row r="1345" spans="1:10" x14ac:dyDescent="0.35">
      <c r="B1345" t="s">
        <v>55</v>
      </c>
      <c r="D1345" s="4">
        <v>941507</v>
      </c>
      <c r="E1345" s="4">
        <v>9377</v>
      </c>
      <c r="F1345" s="4">
        <v>135739</v>
      </c>
      <c r="G1345" s="4">
        <v>148061</v>
      </c>
      <c r="H1345" s="4">
        <v>1911432</v>
      </c>
      <c r="I1345" s="4">
        <v>3146116</v>
      </c>
      <c r="J1345" s="4">
        <v>950884</v>
      </c>
    </row>
    <row r="1346" spans="1:10" x14ac:dyDescent="0.35">
      <c r="B1346" t="s">
        <v>1878</v>
      </c>
      <c r="C1346" t="s">
        <v>1879</v>
      </c>
      <c r="D1346" s="4">
        <v>341753</v>
      </c>
      <c r="I1346" s="4">
        <v>341753</v>
      </c>
      <c r="J1346" s="4">
        <v>341753</v>
      </c>
    </row>
    <row r="1347" spans="1:10" x14ac:dyDescent="0.35">
      <c r="C1347" t="s">
        <v>1880</v>
      </c>
      <c r="D1347" s="4">
        <v>423507</v>
      </c>
      <c r="I1347" s="4">
        <v>423507</v>
      </c>
      <c r="J1347" s="4">
        <v>423507</v>
      </c>
    </row>
    <row r="1348" spans="1:10" x14ac:dyDescent="0.35">
      <c r="C1348" t="s">
        <v>1881</v>
      </c>
      <c r="D1348" s="4">
        <v>241105</v>
      </c>
      <c r="I1348" s="4">
        <v>241105</v>
      </c>
      <c r="J1348" s="4">
        <v>241105</v>
      </c>
    </row>
    <row r="1349" spans="1:10" x14ac:dyDescent="0.35">
      <c r="C1349" t="s">
        <v>1895</v>
      </c>
      <c r="D1349" s="4">
        <v>15201</v>
      </c>
      <c r="I1349" s="4">
        <v>15201</v>
      </c>
      <c r="J1349" s="4">
        <v>15201</v>
      </c>
    </row>
    <row r="1350" spans="1:10" x14ac:dyDescent="0.35">
      <c r="C1350" t="s">
        <v>1883</v>
      </c>
      <c r="D1350" s="4">
        <v>43339</v>
      </c>
      <c r="I1350" s="4">
        <v>43339</v>
      </c>
      <c r="J1350" s="4">
        <v>43339</v>
      </c>
    </row>
    <row r="1351" spans="1:10" x14ac:dyDescent="0.35">
      <c r="B1351" t="s">
        <v>56</v>
      </c>
      <c r="D1351" s="4">
        <v>1064905</v>
      </c>
      <c r="I1351" s="4">
        <v>1064905</v>
      </c>
      <c r="J1351" s="4">
        <v>1064905</v>
      </c>
    </row>
    <row r="1352" spans="1:10" x14ac:dyDescent="0.35">
      <c r="B1352" t="s">
        <v>1885</v>
      </c>
      <c r="C1352" t="s">
        <v>1886</v>
      </c>
      <c r="D1352" s="4">
        <v>80124</v>
      </c>
      <c r="I1352" s="4">
        <v>80124</v>
      </c>
      <c r="J1352" s="4">
        <v>80124</v>
      </c>
    </row>
    <row r="1353" spans="1:10" x14ac:dyDescent="0.35">
      <c r="B1353" t="s">
        <v>57</v>
      </c>
      <c r="D1353" s="4">
        <v>80124</v>
      </c>
      <c r="I1353" s="4">
        <v>80124</v>
      </c>
      <c r="J1353" s="4">
        <v>80124</v>
      </c>
    </row>
    <row r="1354" spans="1:10" x14ac:dyDescent="0.35">
      <c r="B1354" t="s">
        <v>1887</v>
      </c>
      <c r="C1354" t="s">
        <v>1888</v>
      </c>
      <c r="H1354" s="4">
        <v>19200</v>
      </c>
      <c r="I1354" s="4">
        <v>19200</v>
      </c>
      <c r="J1354">
        <v>0</v>
      </c>
    </row>
    <row r="1355" spans="1:10" x14ac:dyDescent="0.35">
      <c r="C1355" t="s">
        <v>1901</v>
      </c>
      <c r="H1355" s="4">
        <v>37500</v>
      </c>
      <c r="I1355" s="4">
        <v>37500</v>
      </c>
      <c r="J1355">
        <v>0</v>
      </c>
    </row>
    <row r="1356" spans="1:10" x14ac:dyDescent="0.35">
      <c r="C1356" t="s">
        <v>1889</v>
      </c>
      <c r="H1356" s="4">
        <v>210000</v>
      </c>
      <c r="I1356" s="4">
        <v>210000</v>
      </c>
      <c r="J1356">
        <v>0</v>
      </c>
    </row>
    <row r="1357" spans="1:10" x14ac:dyDescent="0.35">
      <c r="C1357" t="s">
        <v>1890</v>
      </c>
      <c r="H1357" s="4">
        <v>112500</v>
      </c>
      <c r="I1357" s="4">
        <v>112500</v>
      </c>
      <c r="J1357">
        <v>0</v>
      </c>
    </row>
    <row r="1358" spans="1:10" x14ac:dyDescent="0.35">
      <c r="C1358" t="s">
        <v>1902</v>
      </c>
      <c r="H1358" s="4">
        <v>75000</v>
      </c>
      <c r="I1358" s="4">
        <v>75000</v>
      </c>
      <c r="J1358">
        <v>0</v>
      </c>
    </row>
    <row r="1359" spans="1:10" x14ac:dyDescent="0.35">
      <c r="B1359" t="s">
        <v>58</v>
      </c>
      <c r="H1359" s="4">
        <v>454200</v>
      </c>
      <c r="I1359" s="4">
        <v>454200</v>
      </c>
      <c r="J1359">
        <v>0</v>
      </c>
    </row>
    <row r="1360" spans="1:10" x14ac:dyDescent="0.35">
      <c r="A1360" t="s">
        <v>1554</v>
      </c>
      <c r="B1360" t="s">
        <v>59</v>
      </c>
      <c r="D1360" s="4">
        <v>18597884</v>
      </c>
      <c r="E1360" s="4">
        <v>4114028</v>
      </c>
      <c r="F1360" s="4">
        <v>5949898</v>
      </c>
      <c r="G1360" s="4">
        <v>148061</v>
      </c>
      <c r="H1360" s="4">
        <v>4133829</v>
      </c>
      <c r="I1360" s="4">
        <v>32943700</v>
      </c>
      <c r="J1360" s="4">
        <v>22711912</v>
      </c>
    </row>
    <row r="1361" spans="1:10" x14ac:dyDescent="0.35">
      <c r="A1361" t="s">
        <v>237</v>
      </c>
      <c r="B1361" t="s">
        <v>1842</v>
      </c>
      <c r="C1361" t="s">
        <v>1843</v>
      </c>
      <c r="D1361" s="4">
        <v>90285666</v>
      </c>
      <c r="E1361" s="4">
        <v>2936992</v>
      </c>
      <c r="F1361" s="4">
        <v>39102000</v>
      </c>
      <c r="I1361" s="4">
        <v>132324657</v>
      </c>
      <c r="J1361" s="4">
        <v>93222658</v>
      </c>
    </row>
    <row r="1362" spans="1:10" x14ac:dyDescent="0.35">
      <c r="C1362" t="s">
        <v>1844</v>
      </c>
      <c r="D1362" s="4">
        <v>9464763</v>
      </c>
      <c r="E1362" s="4">
        <v>2217975</v>
      </c>
      <c r="F1362" s="4">
        <v>381052</v>
      </c>
      <c r="G1362" s="4">
        <v>179511</v>
      </c>
      <c r="H1362" s="4">
        <v>771300</v>
      </c>
      <c r="I1362" s="4">
        <v>13014602</v>
      </c>
      <c r="J1362" s="4">
        <v>11682738</v>
      </c>
    </row>
    <row r="1363" spans="1:10" x14ac:dyDescent="0.35">
      <c r="C1363" t="s">
        <v>1845</v>
      </c>
      <c r="D1363" s="4">
        <v>7898642</v>
      </c>
      <c r="E1363" s="4">
        <v>332597</v>
      </c>
      <c r="I1363" s="4">
        <v>8231239</v>
      </c>
      <c r="J1363" s="4">
        <v>8231239</v>
      </c>
    </row>
    <row r="1364" spans="1:10" x14ac:dyDescent="0.35">
      <c r="B1364" t="s">
        <v>51</v>
      </c>
      <c r="D1364" s="4">
        <v>107649071</v>
      </c>
      <c r="E1364" s="4">
        <v>5487564</v>
      </c>
      <c r="F1364" s="4">
        <v>39483052</v>
      </c>
      <c r="G1364" s="4">
        <v>179511</v>
      </c>
      <c r="H1364" s="4">
        <v>771300</v>
      </c>
      <c r="I1364" s="4">
        <v>153570498</v>
      </c>
      <c r="J1364" s="4">
        <v>113136635</v>
      </c>
    </row>
    <row r="1365" spans="1:10" x14ac:dyDescent="0.35">
      <c r="B1365" t="s">
        <v>1843</v>
      </c>
      <c r="C1365" t="s">
        <v>1846</v>
      </c>
      <c r="D1365" s="4">
        <v>85019244</v>
      </c>
      <c r="E1365" s="4">
        <v>18300074</v>
      </c>
      <c r="G1365" s="4">
        <v>5426534</v>
      </c>
      <c r="H1365" s="4">
        <v>1320574</v>
      </c>
      <c r="I1365" s="4">
        <v>110066426</v>
      </c>
      <c r="J1365" s="4">
        <v>103319318</v>
      </c>
    </row>
    <row r="1366" spans="1:10" x14ac:dyDescent="0.35">
      <c r="C1366" t="s">
        <v>1847</v>
      </c>
      <c r="D1366" s="4">
        <v>34722557</v>
      </c>
      <c r="E1366" s="4">
        <v>13588</v>
      </c>
      <c r="F1366" s="4">
        <v>1121066</v>
      </c>
      <c r="G1366" s="4">
        <v>839712</v>
      </c>
      <c r="I1366" s="4">
        <v>36696923</v>
      </c>
      <c r="J1366" s="4">
        <v>34736145</v>
      </c>
    </row>
    <row r="1367" spans="1:10" x14ac:dyDescent="0.35">
      <c r="C1367" t="s">
        <v>1848</v>
      </c>
      <c r="D1367" s="4">
        <v>1907091</v>
      </c>
      <c r="I1367" s="4">
        <v>1907091</v>
      </c>
      <c r="J1367" s="4">
        <v>1907091</v>
      </c>
    </row>
    <row r="1368" spans="1:10" x14ac:dyDescent="0.35">
      <c r="B1368" t="s">
        <v>52</v>
      </c>
      <c r="D1368" s="4">
        <v>121648892</v>
      </c>
      <c r="E1368" s="4">
        <v>18313662</v>
      </c>
      <c r="F1368" s="4">
        <v>1121066</v>
      </c>
      <c r="G1368" s="4">
        <v>6266246</v>
      </c>
      <c r="H1368" s="4">
        <v>1320574</v>
      </c>
      <c r="I1368" s="4">
        <v>148670441</v>
      </c>
      <c r="J1368" s="4">
        <v>139962554</v>
      </c>
    </row>
    <row r="1369" spans="1:10" x14ac:dyDescent="0.35">
      <c r="B1369" t="s">
        <v>1849</v>
      </c>
      <c r="C1369" t="s">
        <v>1911</v>
      </c>
      <c r="G1369" s="4">
        <v>400000</v>
      </c>
      <c r="I1369" s="4">
        <v>400000</v>
      </c>
      <c r="J1369">
        <v>0</v>
      </c>
    </row>
    <row r="1370" spans="1:10" x14ac:dyDescent="0.35">
      <c r="C1370" t="s">
        <v>1896</v>
      </c>
      <c r="G1370" s="4">
        <v>32748</v>
      </c>
      <c r="I1370" s="4">
        <v>32748</v>
      </c>
      <c r="J1370">
        <v>0</v>
      </c>
    </row>
    <row r="1371" spans="1:10" x14ac:dyDescent="0.35">
      <c r="C1371" t="s">
        <v>1850</v>
      </c>
      <c r="D1371" s="4">
        <v>18400000</v>
      </c>
      <c r="I1371" s="4">
        <v>18400000</v>
      </c>
      <c r="J1371" s="4">
        <v>18400000</v>
      </c>
    </row>
    <row r="1372" spans="1:10" x14ac:dyDescent="0.35">
      <c r="B1372" t="s">
        <v>53</v>
      </c>
      <c r="D1372" s="4">
        <v>18400000</v>
      </c>
      <c r="G1372" s="4">
        <v>432748</v>
      </c>
      <c r="I1372" s="4">
        <v>18832748</v>
      </c>
      <c r="J1372" s="4">
        <v>18400000</v>
      </c>
    </row>
    <row r="1373" spans="1:10" x14ac:dyDescent="0.35">
      <c r="B1373" t="s">
        <v>1844</v>
      </c>
      <c r="C1373" t="s">
        <v>1851</v>
      </c>
      <c r="D1373" s="4">
        <v>254966</v>
      </c>
      <c r="E1373" s="4">
        <v>2253825</v>
      </c>
      <c r="I1373" s="4">
        <v>2508791</v>
      </c>
      <c r="J1373" s="4">
        <v>2508791</v>
      </c>
    </row>
    <row r="1374" spans="1:10" x14ac:dyDescent="0.35">
      <c r="C1374" t="s">
        <v>1899</v>
      </c>
      <c r="H1374" s="4">
        <v>290421</v>
      </c>
      <c r="I1374" s="4">
        <v>290421</v>
      </c>
      <c r="J1374">
        <v>0</v>
      </c>
    </row>
    <row r="1375" spans="1:10" x14ac:dyDescent="0.35">
      <c r="C1375" t="s">
        <v>1916</v>
      </c>
      <c r="H1375" s="4">
        <v>14264</v>
      </c>
      <c r="I1375" s="4">
        <v>14264</v>
      </c>
      <c r="J1375">
        <v>0</v>
      </c>
    </row>
    <row r="1376" spans="1:10" x14ac:dyDescent="0.35">
      <c r="C1376" t="s">
        <v>1852</v>
      </c>
      <c r="H1376" s="4">
        <v>25896</v>
      </c>
      <c r="I1376" s="4">
        <v>25896</v>
      </c>
      <c r="J1376">
        <v>0</v>
      </c>
    </row>
    <row r="1377" spans="2:10" x14ac:dyDescent="0.35">
      <c r="C1377" t="s">
        <v>1853</v>
      </c>
      <c r="H1377" s="4">
        <v>27304</v>
      </c>
      <c r="I1377" s="4">
        <v>27304</v>
      </c>
      <c r="J1377">
        <v>0</v>
      </c>
    </row>
    <row r="1378" spans="2:10" x14ac:dyDescent="0.35">
      <c r="C1378" t="s">
        <v>1893</v>
      </c>
      <c r="H1378" s="4">
        <v>11103</v>
      </c>
      <c r="I1378" s="4">
        <v>11103</v>
      </c>
      <c r="J1378">
        <v>0</v>
      </c>
    </row>
    <row r="1379" spans="2:10" x14ac:dyDescent="0.35">
      <c r="C1379" t="s">
        <v>1903</v>
      </c>
      <c r="D1379" s="4">
        <v>10113</v>
      </c>
      <c r="E1379" s="4">
        <v>1098</v>
      </c>
      <c r="I1379" s="4">
        <v>11211</v>
      </c>
      <c r="J1379" s="4">
        <v>11211</v>
      </c>
    </row>
    <row r="1380" spans="2:10" x14ac:dyDescent="0.35">
      <c r="C1380" t="s">
        <v>1854</v>
      </c>
      <c r="D1380" s="4">
        <v>1966042</v>
      </c>
      <c r="E1380" s="4">
        <v>40349</v>
      </c>
      <c r="H1380" s="4">
        <v>181572</v>
      </c>
      <c r="I1380" s="4">
        <v>2187963</v>
      </c>
      <c r="J1380" s="4">
        <v>2006391</v>
      </c>
    </row>
    <row r="1381" spans="2:10" x14ac:dyDescent="0.35">
      <c r="C1381" t="s">
        <v>1855</v>
      </c>
      <c r="D1381" s="4">
        <v>1295175</v>
      </c>
      <c r="E1381" s="4">
        <v>116733</v>
      </c>
      <c r="G1381" s="4">
        <v>397660</v>
      </c>
      <c r="H1381" s="4">
        <v>38224</v>
      </c>
      <c r="I1381" s="4">
        <v>1847792</v>
      </c>
      <c r="J1381" s="4">
        <v>1411908</v>
      </c>
    </row>
    <row r="1382" spans="2:10" x14ac:dyDescent="0.35">
      <c r="B1382" t="s">
        <v>1844</v>
      </c>
      <c r="C1382" t="s">
        <v>1856</v>
      </c>
      <c r="H1382" s="4">
        <v>166286</v>
      </c>
      <c r="I1382" s="4">
        <v>166286</v>
      </c>
      <c r="J1382">
        <v>0</v>
      </c>
    </row>
    <row r="1383" spans="2:10" x14ac:dyDescent="0.35">
      <c r="C1383" t="s">
        <v>1857</v>
      </c>
      <c r="D1383" s="4">
        <v>71291</v>
      </c>
      <c r="E1383" s="4">
        <v>65181</v>
      </c>
      <c r="H1383" s="4">
        <v>26480</v>
      </c>
      <c r="I1383" s="4">
        <v>162952</v>
      </c>
      <c r="J1383" s="4">
        <v>136472</v>
      </c>
    </row>
    <row r="1384" spans="2:10" x14ac:dyDescent="0.35">
      <c r="C1384" t="s">
        <v>1914</v>
      </c>
      <c r="H1384" s="4">
        <v>45410</v>
      </c>
      <c r="I1384" s="4">
        <v>45410</v>
      </c>
      <c r="J1384">
        <v>0</v>
      </c>
    </row>
    <row r="1385" spans="2:10" x14ac:dyDescent="0.35">
      <c r="C1385" t="s">
        <v>1858</v>
      </c>
      <c r="D1385" s="4">
        <v>44410</v>
      </c>
      <c r="E1385" s="4">
        <v>189708</v>
      </c>
      <c r="G1385" s="4">
        <v>58655</v>
      </c>
      <c r="H1385" s="4">
        <v>56309</v>
      </c>
      <c r="I1385" s="4">
        <v>349083</v>
      </c>
      <c r="J1385" s="4">
        <v>234118</v>
      </c>
    </row>
    <row r="1386" spans="2:10" x14ac:dyDescent="0.35">
      <c r="C1386" t="s">
        <v>1859</v>
      </c>
      <c r="D1386" s="4">
        <v>2040715</v>
      </c>
      <c r="E1386" s="4">
        <v>3552360</v>
      </c>
      <c r="G1386" s="4">
        <v>325000</v>
      </c>
      <c r="H1386" s="4">
        <v>488515</v>
      </c>
      <c r="I1386" s="4">
        <v>6406590</v>
      </c>
      <c r="J1386" s="4">
        <v>5593075</v>
      </c>
    </row>
    <row r="1387" spans="2:10" x14ac:dyDescent="0.35">
      <c r="C1387" t="s">
        <v>1860</v>
      </c>
      <c r="D1387" s="4">
        <v>543515</v>
      </c>
      <c r="E1387" s="4">
        <v>4456824</v>
      </c>
      <c r="G1387" s="4">
        <v>217406</v>
      </c>
      <c r="H1387" s="4">
        <v>217406</v>
      </c>
      <c r="I1387" s="4">
        <v>5435152</v>
      </c>
      <c r="J1387" s="4">
        <v>5000339</v>
      </c>
    </row>
    <row r="1388" spans="2:10" x14ac:dyDescent="0.35">
      <c r="C1388" t="s">
        <v>1861</v>
      </c>
      <c r="D1388" s="4">
        <v>48597</v>
      </c>
      <c r="E1388" s="4">
        <v>647819</v>
      </c>
      <c r="I1388" s="4">
        <v>696416</v>
      </c>
      <c r="J1388" s="4">
        <v>696416</v>
      </c>
    </row>
    <row r="1389" spans="2:10" x14ac:dyDescent="0.35">
      <c r="C1389" t="s">
        <v>1862</v>
      </c>
      <c r="D1389" s="4">
        <v>2307535</v>
      </c>
      <c r="E1389" s="4">
        <v>939989</v>
      </c>
      <c r="H1389" s="4">
        <v>341739</v>
      </c>
      <c r="I1389" s="4">
        <v>3589262</v>
      </c>
      <c r="J1389" s="4">
        <v>3247524</v>
      </c>
    </row>
    <row r="1390" spans="2:10" x14ac:dyDescent="0.35">
      <c r="C1390" t="s">
        <v>1863</v>
      </c>
      <c r="E1390" s="4">
        <v>262631</v>
      </c>
      <c r="G1390" s="4">
        <v>7780</v>
      </c>
      <c r="H1390" s="4">
        <v>7780</v>
      </c>
      <c r="I1390" s="4">
        <v>278191</v>
      </c>
      <c r="J1390">
        <v>262631</v>
      </c>
    </row>
    <row r="1391" spans="2:10" x14ac:dyDescent="0.35">
      <c r="B1391" t="s">
        <v>54</v>
      </c>
      <c r="D1391" s="4">
        <v>8582360</v>
      </c>
      <c r="E1391" s="4">
        <v>12526518</v>
      </c>
      <c r="G1391" s="4">
        <v>1006501</v>
      </c>
      <c r="H1391" s="4">
        <v>1938708</v>
      </c>
      <c r="I1391" s="4">
        <v>24054087</v>
      </c>
      <c r="J1391" s="4">
        <v>21108878</v>
      </c>
    </row>
    <row r="1392" spans="2:10" x14ac:dyDescent="0.35">
      <c r="B1392" t="s">
        <v>1845</v>
      </c>
      <c r="C1392" t="s">
        <v>1864</v>
      </c>
      <c r="D1392" s="4">
        <v>22317</v>
      </c>
      <c r="I1392" s="4">
        <v>22317</v>
      </c>
      <c r="J1392" s="4">
        <v>22317</v>
      </c>
    </row>
    <row r="1393" spans="2:10" x14ac:dyDescent="0.35">
      <c r="C1393" t="s">
        <v>1865</v>
      </c>
      <c r="D1393" s="4">
        <v>53874</v>
      </c>
      <c r="E1393" s="4">
        <v>0</v>
      </c>
      <c r="H1393" s="4">
        <v>600703</v>
      </c>
      <c r="I1393" s="4">
        <v>654577</v>
      </c>
      <c r="J1393" s="4">
        <v>53874</v>
      </c>
    </row>
    <row r="1394" spans="2:10" x14ac:dyDescent="0.35">
      <c r="C1394" t="s">
        <v>1866</v>
      </c>
      <c r="D1394" s="4">
        <v>9483</v>
      </c>
      <c r="I1394" s="4">
        <v>9483</v>
      </c>
      <c r="J1394" s="4">
        <v>9483</v>
      </c>
    </row>
    <row r="1395" spans="2:10" x14ac:dyDescent="0.35">
      <c r="C1395" t="s">
        <v>1867</v>
      </c>
      <c r="D1395" s="4">
        <v>158223</v>
      </c>
      <c r="E1395" s="4">
        <v>0</v>
      </c>
      <c r="F1395" s="4">
        <v>207000</v>
      </c>
      <c r="G1395" s="4">
        <v>4500</v>
      </c>
      <c r="H1395" s="4">
        <v>11896722</v>
      </c>
      <c r="I1395" s="4">
        <v>12266445</v>
      </c>
      <c r="J1395" s="4">
        <v>158223</v>
      </c>
    </row>
    <row r="1396" spans="2:10" x14ac:dyDescent="0.35">
      <c r="C1396" t="s">
        <v>1868</v>
      </c>
      <c r="D1396" s="4">
        <v>146160</v>
      </c>
      <c r="F1396" s="4">
        <v>100000</v>
      </c>
      <c r="H1396" s="4">
        <v>8469680</v>
      </c>
      <c r="I1396" s="4">
        <v>8715840</v>
      </c>
      <c r="J1396" s="4">
        <v>146160</v>
      </c>
    </row>
    <row r="1397" spans="2:10" x14ac:dyDescent="0.35">
      <c r="C1397" t="s">
        <v>1894</v>
      </c>
      <c r="D1397" s="4">
        <v>122431</v>
      </c>
      <c r="I1397" s="4">
        <v>122431</v>
      </c>
      <c r="J1397" s="4">
        <v>122431</v>
      </c>
    </row>
    <row r="1398" spans="2:10" x14ac:dyDescent="0.35">
      <c r="C1398" t="s">
        <v>1869</v>
      </c>
      <c r="H1398" s="4">
        <v>3427104</v>
      </c>
      <c r="I1398" s="4">
        <v>3427104</v>
      </c>
      <c r="J1398">
        <v>0</v>
      </c>
    </row>
    <row r="1399" spans="2:10" x14ac:dyDescent="0.35">
      <c r="C1399" t="s">
        <v>1870</v>
      </c>
      <c r="D1399" s="4">
        <v>179012</v>
      </c>
      <c r="E1399" s="4">
        <v>21331762</v>
      </c>
      <c r="H1399" s="4">
        <v>898535</v>
      </c>
      <c r="I1399" s="4">
        <v>22409310</v>
      </c>
      <c r="J1399" s="4">
        <v>21510774</v>
      </c>
    </row>
    <row r="1400" spans="2:10" x14ac:dyDescent="0.35">
      <c r="C1400" t="s">
        <v>1871</v>
      </c>
      <c r="D1400" s="4">
        <v>15378178</v>
      </c>
      <c r="E1400" s="4">
        <v>85470</v>
      </c>
      <c r="F1400" s="4">
        <v>41767</v>
      </c>
      <c r="G1400" s="4">
        <v>73845</v>
      </c>
      <c r="H1400" s="4">
        <v>151243</v>
      </c>
      <c r="I1400" s="4">
        <v>15730503</v>
      </c>
      <c r="J1400" s="4">
        <v>15463648</v>
      </c>
    </row>
    <row r="1401" spans="2:10" x14ac:dyDescent="0.35">
      <c r="C1401" t="s">
        <v>1872</v>
      </c>
      <c r="D1401" s="4">
        <v>1138696</v>
      </c>
      <c r="I1401" s="4">
        <v>1138696</v>
      </c>
      <c r="J1401" s="4">
        <v>1138696</v>
      </c>
    </row>
    <row r="1402" spans="2:10" x14ac:dyDescent="0.35">
      <c r="C1402" t="s">
        <v>1875</v>
      </c>
      <c r="D1402" s="4">
        <v>425</v>
      </c>
      <c r="H1402" s="4">
        <v>287118</v>
      </c>
      <c r="I1402" s="4">
        <v>287543</v>
      </c>
      <c r="J1402" s="4">
        <v>425</v>
      </c>
    </row>
    <row r="1403" spans="2:10" x14ac:dyDescent="0.35">
      <c r="C1403" t="s">
        <v>1876</v>
      </c>
      <c r="H1403" s="4">
        <v>0</v>
      </c>
      <c r="I1403" s="4">
        <v>0</v>
      </c>
      <c r="J1403">
        <v>0</v>
      </c>
    </row>
    <row r="1404" spans="2:10" x14ac:dyDescent="0.35">
      <c r="C1404" t="s">
        <v>1877</v>
      </c>
      <c r="D1404" s="4">
        <v>114038</v>
      </c>
      <c r="E1404" s="4">
        <v>0</v>
      </c>
      <c r="I1404" s="4">
        <v>114038</v>
      </c>
      <c r="J1404" s="4">
        <v>114038</v>
      </c>
    </row>
    <row r="1405" spans="2:10" x14ac:dyDescent="0.35">
      <c r="B1405" t="s">
        <v>55</v>
      </c>
      <c r="D1405" s="4">
        <v>17322837</v>
      </c>
      <c r="E1405" s="4">
        <v>21417232</v>
      </c>
      <c r="F1405" s="4">
        <v>348767</v>
      </c>
      <c r="G1405" s="4">
        <v>78345</v>
      </c>
      <c r="H1405" s="4">
        <v>25731105</v>
      </c>
      <c r="I1405" s="4">
        <v>64898286</v>
      </c>
      <c r="J1405" s="4">
        <v>38740069</v>
      </c>
    </row>
    <row r="1406" spans="2:10" x14ac:dyDescent="0.35">
      <c r="B1406" t="s">
        <v>1878</v>
      </c>
      <c r="C1406" t="s">
        <v>1912</v>
      </c>
      <c r="D1406" s="4">
        <v>1985</v>
      </c>
      <c r="I1406" s="4">
        <v>1985</v>
      </c>
      <c r="J1406" s="4">
        <v>1985</v>
      </c>
    </row>
    <row r="1407" spans="2:10" x14ac:dyDescent="0.35">
      <c r="C1407" t="s">
        <v>1879</v>
      </c>
      <c r="D1407" s="4">
        <v>4293462</v>
      </c>
      <c r="I1407" s="4">
        <v>4293462</v>
      </c>
      <c r="J1407" s="4">
        <v>4293462</v>
      </c>
    </row>
    <row r="1408" spans="2:10" x14ac:dyDescent="0.35">
      <c r="C1408" t="s">
        <v>1907</v>
      </c>
      <c r="D1408" s="4">
        <v>56175</v>
      </c>
      <c r="I1408" s="4">
        <v>56175</v>
      </c>
      <c r="J1408" s="4">
        <v>56175</v>
      </c>
    </row>
    <row r="1409" spans="2:10" x14ac:dyDescent="0.35">
      <c r="C1409" t="s">
        <v>1897</v>
      </c>
      <c r="D1409" s="4">
        <v>4754</v>
      </c>
      <c r="I1409" s="4">
        <v>4754</v>
      </c>
      <c r="J1409" s="4">
        <v>4754</v>
      </c>
    </row>
    <row r="1410" spans="2:10" x14ac:dyDescent="0.35">
      <c r="C1410" t="s">
        <v>1880</v>
      </c>
      <c r="D1410" s="4">
        <v>6482059</v>
      </c>
      <c r="I1410" s="4">
        <v>6482059</v>
      </c>
      <c r="J1410" s="4">
        <v>6482059</v>
      </c>
    </row>
    <row r="1411" spans="2:10" x14ac:dyDescent="0.35">
      <c r="C1411" t="s">
        <v>1881</v>
      </c>
      <c r="D1411" s="4">
        <v>2974834</v>
      </c>
      <c r="I1411" s="4">
        <v>2974834</v>
      </c>
      <c r="J1411" s="4">
        <v>2974834</v>
      </c>
    </row>
    <row r="1412" spans="2:10" x14ac:dyDescent="0.35">
      <c r="C1412" t="s">
        <v>1895</v>
      </c>
      <c r="D1412" s="4">
        <v>799729</v>
      </c>
      <c r="I1412" s="4">
        <v>799729</v>
      </c>
      <c r="J1412" s="4">
        <v>799729</v>
      </c>
    </row>
    <row r="1413" spans="2:10" x14ac:dyDescent="0.35">
      <c r="C1413" t="s">
        <v>1882</v>
      </c>
      <c r="D1413" s="4">
        <v>49517</v>
      </c>
      <c r="E1413" s="4">
        <v>344971</v>
      </c>
      <c r="I1413" s="4">
        <v>394488</v>
      </c>
      <c r="J1413" s="4">
        <v>394488</v>
      </c>
    </row>
    <row r="1414" spans="2:10" x14ac:dyDescent="0.35">
      <c r="C1414" t="s">
        <v>1900</v>
      </c>
      <c r="D1414" s="4">
        <v>11931</v>
      </c>
      <c r="I1414" s="4">
        <v>11931</v>
      </c>
      <c r="J1414" s="4">
        <v>11931</v>
      </c>
    </row>
    <row r="1415" spans="2:10" x14ac:dyDescent="0.35">
      <c r="C1415" t="s">
        <v>1883</v>
      </c>
      <c r="D1415" s="4">
        <v>602720</v>
      </c>
      <c r="I1415" s="4">
        <v>602720</v>
      </c>
      <c r="J1415" s="4">
        <v>602720</v>
      </c>
    </row>
    <row r="1416" spans="2:10" x14ac:dyDescent="0.35">
      <c r="C1416" t="s">
        <v>1892</v>
      </c>
      <c r="D1416" s="4">
        <v>2259</v>
      </c>
      <c r="I1416" s="4">
        <v>2259</v>
      </c>
      <c r="J1416" s="4">
        <v>2259</v>
      </c>
    </row>
    <row r="1417" spans="2:10" x14ac:dyDescent="0.35">
      <c r="C1417" t="s">
        <v>1884</v>
      </c>
      <c r="D1417" s="4">
        <v>36159</v>
      </c>
      <c r="I1417" s="4">
        <v>36159</v>
      </c>
      <c r="J1417" s="4">
        <v>36159</v>
      </c>
    </row>
    <row r="1418" spans="2:10" x14ac:dyDescent="0.35">
      <c r="B1418" t="s">
        <v>56</v>
      </c>
      <c r="D1418" s="4">
        <v>15315584</v>
      </c>
      <c r="E1418" s="4">
        <v>344971</v>
      </c>
      <c r="I1418" s="4">
        <v>15660555</v>
      </c>
      <c r="J1418" s="4">
        <v>15660555</v>
      </c>
    </row>
    <row r="1419" spans="2:10" x14ac:dyDescent="0.35">
      <c r="B1419" t="s">
        <v>1885</v>
      </c>
      <c r="C1419" t="s">
        <v>1886</v>
      </c>
      <c r="D1419" s="4">
        <v>504313</v>
      </c>
      <c r="I1419" s="4">
        <v>504313</v>
      </c>
      <c r="J1419" s="4">
        <v>504313</v>
      </c>
    </row>
    <row r="1420" spans="2:10" x14ac:dyDescent="0.35">
      <c r="B1420" t="s">
        <v>57</v>
      </c>
      <c r="D1420" s="4">
        <v>504313</v>
      </c>
      <c r="I1420" s="4">
        <v>504313</v>
      </c>
      <c r="J1420" s="4">
        <v>504313</v>
      </c>
    </row>
    <row r="1421" spans="2:10" x14ac:dyDescent="0.35">
      <c r="B1421" t="s">
        <v>1887</v>
      </c>
      <c r="C1421" t="s">
        <v>1904</v>
      </c>
      <c r="D1421" s="4">
        <v>500000</v>
      </c>
      <c r="I1421" s="4">
        <v>500000</v>
      </c>
      <c r="J1421" s="4">
        <v>500000</v>
      </c>
    </row>
    <row r="1422" spans="2:10" x14ac:dyDescent="0.35">
      <c r="C1422" t="s">
        <v>1908</v>
      </c>
      <c r="D1422" s="4">
        <v>18161</v>
      </c>
      <c r="I1422" s="4">
        <v>18161</v>
      </c>
      <c r="J1422" s="4">
        <v>18161</v>
      </c>
    </row>
    <row r="1423" spans="2:10" x14ac:dyDescent="0.35">
      <c r="C1423" t="s">
        <v>1888</v>
      </c>
      <c r="H1423" s="4">
        <v>6720000</v>
      </c>
      <c r="I1423" s="4">
        <v>6720000</v>
      </c>
      <c r="J1423">
        <v>0</v>
      </c>
    </row>
    <row r="1424" spans="2:10" x14ac:dyDescent="0.35">
      <c r="C1424" t="s">
        <v>1901</v>
      </c>
      <c r="E1424" s="4">
        <v>2612250</v>
      </c>
      <c r="I1424" s="4">
        <v>2612250</v>
      </c>
      <c r="J1424">
        <v>2612250</v>
      </c>
    </row>
    <row r="1425" spans="1:10" x14ac:dyDescent="0.35">
      <c r="C1425" t="s">
        <v>1889</v>
      </c>
      <c r="E1425" s="4">
        <v>3738000</v>
      </c>
      <c r="I1425" s="4">
        <v>3738000</v>
      </c>
      <c r="J1425">
        <v>3738000</v>
      </c>
    </row>
    <row r="1426" spans="1:10" x14ac:dyDescent="0.35">
      <c r="C1426" t="s">
        <v>1890</v>
      </c>
      <c r="E1426" s="4">
        <v>1575000</v>
      </c>
      <c r="I1426" s="4">
        <v>1575000</v>
      </c>
      <c r="J1426">
        <v>1575000</v>
      </c>
    </row>
    <row r="1427" spans="1:10" x14ac:dyDescent="0.35">
      <c r="C1427" t="s">
        <v>1902</v>
      </c>
      <c r="E1427" s="4">
        <v>5224500</v>
      </c>
      <c r="I1427" s="4">
        <v>5224500</v>
      </c>
      <c r="J1427">
        <v>5224500</v>
      </c>
    </row>
    <row r="1428" spans="1:10" x14ac:dyDescent="0.35">
      <c r="B1428" t="s">
        <v>58</v>
      </c>
      <c r="D1428" s="4">
        <v>518161</v>
      </c>
      <c r="E1428" s="4">
        <v>13149750</v>
      </c>
      <c r="H1428" s="4">
        <v>6720000</v>
      </c>
      <c r="I1428" s="4">
        <v>20387911</v>
      </c>
      <c r="J1428" s="4">
        <v>13667911</v>
      </c>
    </row>
    <row r="1429" spans="1:10" x14ac:dyDescent="0.35">
      <c r="A1429" t="s">
        <v>1555</v>
      </c>
      <c r="B1429" t="s">
        <v>59</v>
      </c>
      <c r="D1429" s="4">
        <v>289941217</v>
      </c>
      <c r="E1429" s="4">
        <v>71239697</v>
      </c>
      <c r="F1429" s="4">
        <v>40952885</v>
      </c>
      <c r="G1429" s="4">
        <v>7963352</v>
      </c>
      <c r="H1429" s="4">
        <v>36481687</v>
      </c>
      <c r="I1429" s="4">
        <v>446578838</v>
      </c>
      <c r="J1429" s="4">
        <v>361180914</v>
      </c>
    </row>
    <row r="1430" spans="1:10" x14ac:dyDescent="0.35">
      <c r="A1430" t="s">
        <v>1917</v>
      </c>
      <c r="B1430" t="s">
        <v>1842</v>
      </c>
      <c r="C1430" t="s">
        <v>1843</v>
      </c>
      <c r="D1430" s="4">
        <v>20679418</v>
      </c>
      <c r="F1430" s="4">
        <v>11730600</v>
      </c>
      <c r="I1430" s="4">
        <v>32410018</v>
      </c>
      <c r="J1430" s="4">
        <v>20679418</v>
      </c>
    </row>
    <row r="1431" spans="1:10" x14ac:dyDescent="0.35">
      <c r="C1431" t="s">
        <v>1844</v>
      </c>
      <c r="D1431" s="4">
        <v>3681988</v>
      </c>
      <c r="G1431" s="4">
        <v>22050</v>
      </c>
      <c r="H1431" s="4">
        <v>191700</v>
      </c>
      <c r="I1431" s="4">
        <v>3895738</v>
      </c>
      <c r="J1431" s="4">
        <v>3681988</v>
      </c>
    </row>
    <row r="1432" spans="1:10" x14ac:dyDescent="0.35">
      <c r="C1432" t="s">
        <v>1845</v>
      </c>
      <c r="D1432" s="4">
        <v>2734675</v>
      </c>
      <c r="I1432" s="4">
        <v>2734675</v>
      </c>
      <c r="J1432" s="4">
        <v>2734675</v>
      </c>
    </row>
    <row r="1433" spans="1:10" x14ac:dyDescent="0.35">
      <c r="B1433" t="s">
        <v>51</v>
      </c>
      <c r="D1433" s="4">
        <v>27096081</v>
      </c>
      <c r="F1433" s="4">
        <v>11730600</v>
      </c>
      <c r="G1433" s="4">
        <v>22050</v>
      </c>
      <c r="H1433" s="4">
        <v>191700</v>
      </c>
      <c r="I1433" s="4">
        <v>39040431</v>
      </c>
      <c r="J1433" s="4">
        <v>27096081</v>
      </c>
    </row>
    <row r="1434" spans="1:10" x14ac:dyDescent="0.35">
      <c r="B1434" t="s">
        <v>1843</v>
      </c>
      <c r="C1434" t="s">
        <v>1846</v>
      </c>
      <c r="D1434" s="4">
        <v>16863055</v>
      </c>
      <c r="E1434" s="4">
        <v>7766315</v>
      </c>
      <c r="F1434" s="4">
        <v>426903</v>
      </c>
      <c r="G1434" s="4">
        <v>832713</v>
      </c>
      <c r="I1434" s="4">
        <v>25888985</v>
      </c>
      <c r="J1434" s="4">
        <v>24629370</v>
      </c>
    </row>
    <row r="1435" spans="1:10" x14ac:dyDescent="0.35">
      <c r="C1435" t="s">
        <v>1847</v>
      </c>
      <c r="D1435" s="4">
        <v>12853237</v>
      </c>
      <c r="E1435" s="4">
        <v>671029</v>
      </c>
      <c r="F1435" s="4">
        <v>1021934</v>
      </c>
      <c r="I1435" s="4">
        <v>14546200</v>
      </c>
      <c r="J1435" s="4">
        <v>13524266</v>
      </c>
    </row>
    <row r="1436" spans="1:10" x14ac:dyDescent="0.35">
      <c r="C1436" t="s">
        <v>1848</v>
      </c>
      <c r="D1436" s="4">
        <v>35551</v>
      </c>
      <c r="E1436" s="4">
        <v>84304</v>
      </c>
      <c r="I1436" s="4">
        <v>119855</v>
      </c>
      <c r="J1436" s="4">
        <v>119855</v>
      </c>
    </row>
    <row r="1437" spans="1:10" x14ac:dyDescent="0.35">
      <c r="B1437" t="s">
        <v>52</v>
      </c>
      <c r="D1437" s="4">
        <v>29751843</v>
      </c>
      <c r="E1437" s="4">
        <v>8521647</v>
      </c>
      <c r="F1437" s="4">
        <v>1448837</v>
      </c>
      <c r="G1437" s="4">
        <v>832713</v>
      </c>
      <c r="I1437" s="4">
        <v>40555040</v>
      </c>
      <c r="J1437" s="4">
        <v>38273490</v>
      </c>
    </row>
    <row r="1438" spans="1:10" x14ac:dyDescent="0.35">
      <c r="B1438" t="s">
        <v>1849</v>
      </c>
      <c r="C1438" t="s">
        <v>1918</v>
      </c>
      <c r="D1438" s="4">
        <v>19320</v>
      </c>
      <c r="I1438" s="4">
        <v>19320</v>
      </c>
      <c r="J1438" s="4">
        <v>19320</v>
      </c>
    </row>
    <row r="1439" spans="1:10" x14ac:dyDescent="0.35">
      <c r="C1439" t="s">
        <v>1850</v>
      </c>
      <c r="E1439" s="4">
        <v>8800000</v>
      </c>
      <c r="I1439" s="4">
        <v>8800000</v>
      </c>
      <c r="J1439">
        <v>8800000</v>
      </c>
    </row>
    <row r="1440" spans="1:10" x14ac:dyDescent="0.35">
      <c r="B1440" t="s">
        <v>53</v>
      </c>
      <c r="D1440" s="4">
        <v>19320</v>
      </c>
      <c r="E1440" s="4">
        <v>8800000</v>
      </c>
      <c r="I1440" s="4">
        <v>8819320</v>
      </c>
      <c r="J1440" s="4">
        <v>8819320</v>
      </c>
    </row>
    <row r="1441" spans="2:10" x14ac:dyDescent="0.35">
      <c r="B1441" t="s">
        <v>1844</v>
      </c>
      <c r="C1441" t="s">
        <v>1851</v>
      </c>
      <c r="D1441" s="4">
        <v>902359</v>
      </c>
      <c r="I1441" s="4">
        <v>902359</v>
      </c>
      <c r="J1441" s="4">
        <v>902359</v>
      </c>
    </row>
    <row r="1442" spans="2:10" x14ac:dyDescent="0.35">
      <c r="C1442" t="s">
        <v>1852</v>
      </c>
      <c r="D1442" s="4">
        <v>960</v>
      </c>
      <c r="F1442" s="4">
        <v>12486</v>
      </c>
      <c r="H1442" s="4">
        <v>3842</v>
      </c>
      <c r="I1442" s="4">
        <v>17288</v>
      </c>
      <c r="J1442" s="4">
        <v>960</v>
      </c>
    </row>
    <row r="1443" spans="2:10" x14ac:dyDescent="0.35">
      <c r="C1443" t="s">
        <v>1853</v>
      </c>
      <c r="F1443" s="4">
        <v>10004</v>
      </c>
      <c r="H1443" s="4">
        <v>1539</v>
      </c>
      <c r="I1443" s="4">
        <v>11543</v>
      </c>
      <c r="J1443">
        <v>0</v>
      </c>
    </row>
    <row r="1444" spans="2:10" x14ac:dyDescent="0.35">
      <c r="C1444" t="s">
        <v>1893</v>
      </c>
      <c r="H1444" s="4">
        <v>1026</v>
      </c>
      <c r="I1444" s="4">
        <v>1026</v>
      </c>
      <c r="J1444">
        <v>0</v>
      </c>
    </row>
    <row r="1445" spans="2:10" x14ac:dyDescent="0.35">
      <c r="C1445" t="s">
        <v>1854</v>
      </c>
      <c r="D1445" s="4">
        <v>457293</v>
      </c>
      <c r="G1445" s="4">
        <v>147948</v>
      </c>
      <c r="I1445" s="4">
        <v>605241</v>
      </c>
      <c r="J1445" s="4">
        <v>457293</v>
      </c>
    </row>
    <row r="1446" spans="2:10" x14ac:dyDescent="0.35">
      <c r="C1446" t="s">
        <v>1919</v>
      </c>
      <c r="F1446" s="4">
        <v>1258756</v>
      </c>
      <c r="I1446" s="4">
        <v>1258756</v>
      </c>
      <c r="J1446">
        <v>0</v>
      </c>
    </row>
    <row r="1447" spans="2:10" x14ac:dyDescent="0.35">
      <c r="C1447" t="s">
        <v>1855</v>
      </c>
      <c r="D1447" s="4">
        <v>11741</v>
      </c>
      <c r="E1447" s="4">
        <v>0</v>
      </c>
      <c r="G1447" s="4">
        <v>281394</v>
      </c>
      <c r="H1447" s="4">
        <v>772421</v>
      </c>
      <c r="I1447" s="4">
        <v>1065556</v>
      </c>
      <c r="J1447" s="4">
        <v>11741</v>
      </c>
    </row>
    <row r="1448" spans="2:10" x14ac:dyDescent="0.35">
      <c r="C1448" t="s">
        <v>1856</v>
      </c>
      <c r="E1448" s="4">
        <v>0</v>
      </c>
      <c r="G1448" s="4">
        <v>50947</v>
      </c>
      <c r="H1448" s="4">
        <v>39345</v>
      </c>
      <c r="I1448" s="4">
        <v>90291</v>
      </c>
      <c r="J1448">
        <v>0</v>
      </c>
    </row>
    <row r="1449" spans="2:10" x14ac:dyDescent="0.35">
      <c r="C1449" t="s">
        <v>1857</v>
      </c>
      <c r="D1449" s="4">
        <v>20369</v>
      </c>
      <c r="I1449" s="4">
        <v>20369</v>
      </c>
      <c r="J1449" s="4">
        <v>20369</v>
      </c>
    </row>
    <row r="1450" spans="2:10" x14ac:dyDescent="0.35">
      <c r="C1450" t="s">
        <v>1920</v>
      </c>
      <c r="H1450" s="4">
        <v>71308</v>
      </c>
      <c r="I1450" s="4">
        <v>71308</v>
      </c>
      <c r="J1450">
        <v>0</v>
      </c>
    </row>
    <row r="1451" spans="2:10" x14ac:dyDescent="0.35">
      <c r="C1451" t="s">
        <v>1858</v>
      </c>
      <c r="D1451" s="4">
        <v>76419</v>
      </c>
      <c r="E1451" s="4">
        <v>12066</v>
      </c>
      <c r="G1451" s="4">
        <v>60331</v>
      </c>
      <c r="H1451" s="4">
        <v>72397</v>
      </c>
      <c r="I1451" s="4">
        <v>221214</v>
      </c>
      <c r="J1451" s="4">
        <v>88485</v>
      </c>
    </row>
    <row r="1452" spans="2:10" x14ac:dyDescent="0.35">
      <c r="C1452" t="s">
        <v>1859</v>
      </c>
      <c r="D1452" s="4">
        <v>612957</v>
      </c>
      <c r="E1452" s="4">
        <v>441262</v>
      </c>
      <c r="F1452" s="4">
        <v>105421</v>
      </c>
      <c r="G1452" s="4">
        <v>725000</v>
      </c>
      <c r="H1452" s="4">
        <v>531114</v>
      </c>
      <c r="I1452" s="4">
        <v>2415753</v>
      </c>
      <c r="J1452" s="4">
        <v>1054219</v>
      </c>
    </row>
    <row r="1453" spans="2:10" x14ac:dyDescent="0.35">
      <c r="C1453" t="s">
        <v>1915</v>
      </c>
      <c r="G1453" s="4">
        <v>5</v>
      </c>
      <c r="I1453" s="4">
        <v>5</v>
      </c>
      <c r="J1453">
        <v>0</v>
      </c>
    </row>
    <row r="1454" spans="2:10" x14ac:dyDescent="0.35">
      <c r="C1454" t="s">
        <v>1860</v>
      </c>
      <c r="D1454" s="4">
        <v>2174061</v>
      </c>
      <c r="H1454" s="4">
        <v>108703</v>
      </c>
      <c r="I1454" s="4">
        <v>2282764</v>
      </c>
      <c r="J1454" s="4">
        <v>2174061</v>
      </c>
    </row>
    <row r="1455" spans="2:10" x14ac:dyDescent="0.35">
      <c r="C1455" t="s">
        <v>1861</v>
      </c>
      <c r="D1455" s="4">
        <v>364543</v>
      </c>
      <c r="I1455" s="4">
        <v>364543</v>
      </c>
      <c r="J1455" s="4">
        <v>364543</v>
      </c>
    </row>
    <row r="1456" spans="2:10" x14ac:dyDescent="0.35">
      <c r="C1456" t="s">
        <v>1862</v>
      </c>
      <c r="D1456" s="4">
        <v>940107</v>
      </c>
      <c r="H1456" s="4">
        <v>85464</v>
      </c>
      <c r="I1456" s="4">
        <v>1025571</v>
      </c>
      <c r="J1456" s="4">
        <v>940107</v>
      </c>
    </row>
    <row r="1457" spans="2:10" x14ac:dyDescent="0.35">
      <c r="C1457" t="s">
        <v>1863</v>
      </c>
      <c r="D1457" s="4">
        <v>2199</v>
      </c>
      <c r="H1457" s="4">
        <v>7780</v>
      </c>
      <c r="I1457" s="4">
        <v>9979</v>
      </c>
      <c r="J1457" s="4">
        <v>2199</v>
      </c>
    </row>
    <row r="1458" spans="2:10" x14ac:dyDescent="0.35">
      <c r="B1458" t="s">
        <v>54</v>
      </c>
      <c r="D1458" s="4">
        <v>5563008</v>
      </c>
      <c r="E1458" s="4">
        <v>453328</v>
      </c>
      <c r="F1458" s="4">
        <v>1386666</v>
      </c>
      <c r="G1458" s="4">
        <v>1265624</v>
      </c>
      <c r="H1458" s="4">
        <v>1694939</v>
      </c>
      <c r="I1458" s="4">
        <v>10363566</v>
      </c>
      <c r="J1458" s="4">
        <v>6016336</v>
      </c>
    </row>
    <row r="1459" spans="2:10" x14ac:dyDescent="0.35">
      <c r="B1459" t="s">
        <v>1845</v>
      </c>
      <c r="C1459" t="s">
        <v>1864</v>
      </c>
      <c r="D1459" s="4">
        <v>11158</v>
      </c>
      <c r="E1459" s="4">
        <v>739</v>
      </c>
      <c r="F1459" s="4">
        <v>33475</v>
      </c>
      <c r="I1459" s="4">
        <v>45373</v>
      </c>
      <c r="J1459" s="4">
        <v>11897</v>
      </c>
    </row>
    <row r="1460" spans="2:10" x14ac:dyDescent="0.35">
      <c r="C1460" t="s">
        <v>1865</v>
      </c>
      <c r="D1460" s="4">
        <v>43921</v>
      </c>
      <c r="H1460" s="4">
        <v>131762</v>
      </c>
      <c r="I1460" s="4">
        <v>175683</v>
      </c>
      <c r="J1460" s="4">
        <v>43921</v>
      </c>
    </row>
    <row r="1461" spans="2:10" x14ac:dyDescent="0.35">
      <c r="C1461" t="s">
        <v>1866</v>
      </c>
      <c r="E1461" s="4">
        <v>3161</v>
      </c>
      <c r="I1461" s="4">
        <v>3161</v>
      </c>
      <c r="J1461">
        <v>3161</v>
      </c>
    </row>
    <row r="1462" spans="2:10" x14ac:dyDescent="0.35">
      <c r="C1462" t="s">
        <v>1867</v>
      </c>
      <c r="D1462" s="4">
        <v>68936</v>
      </c>
      <c r="E1462" s="4">
        <v>4500</v>
      </c>
      <c r="F1462" s="4">
        <v>665017</v>
      </c>
      <c r="H1462" s="4">
        <v>2196735</v>
      </c>
      <c r="I1462" s="4">
        <v>2935189</v>
      </c>
      <c r="J1462" s="4">
        <v>73436</v>
      </c>
    </row>
    <row r="1463" spans="2:10" x14ac:dyDescent="0.35">
      <c r="C1463" t="s">
        <v>1868</v>
      </c>
      <c r="D1463" s="4">
        <v>13099</v>
      </c>
      <c r="E1463" s="4">
        <v>1415</v>
      </c>
      <c r="H1463" s="4">
        <v>2370500</v>
      </c>
      <c r="I1463" s="4">
        <v>2385014</v>
      </c>
      <c r="J1463" s="4">
        <v>14514</v>
      </c>
    </row>
    <row r="1464" spans="2:10" x14ac:dyDescent="0.35">
      <c r="C1464" t="s">
        <v>1921</v>
      </c>
      <c r="F1464" s="4">
        <v>45292</v>
      </c>
      <c r="I1464" s="4">
        <v>45292</v>
      </c>
      <c r="J1464">
        <v>0</v>
      </c>
    </row>
    <row r="1465" spans="2:10" x14ac:dyDescent="0.35">
      <c r="C1465" t="s">
        <v>1894</v>
      </c>
      <c r="D1465" s="4">
        <v>1436</v>
      </c>
      <c r="I1465" s="4">
        <v>1436</v>
      </c>
      <c r="J1465" s="4">
        <v>1436</v>
      </c>
    </row>
    <row r="1466" spans="2:10" x14ac:dyDescent="0.35">
      <c r="C1466" t="s">
        <v>1869</v>
      </c>
      <c r="E1466" s="4">
        <v>0</v>
      </c>
      <c r="H1466" s="4">
        <v>859200</v>
      </c>
      <c r="I1466" s="4">
        <v>859200</v>
      </c>
      <c r="J1466">
        <v>0</v>
      </c>
    </row>
    <row r="1467" spans="2:10" x14ac:dyDescent="0.35">
      <c r="C1467" t="s">
        <v>1870</v>
      </c>
      <c r="D1467" s="4">
        <v>74844</v>
      </c>
      <c r="E1467" s="4">
        <v>27861</v>
      </c>
      <c r="F1467" s="4">
        <v>4081414</v>
      </c>
      <c r="H1467" s="4">
        <v>1488928</v>
      </c>
      <c r="I1467" s="4">
        <v>5673047</v>
      </c>
      <c r="J1467" s="4">
        <v>102705</v>
      </c>
    </row>
    <row r="1468" spans="2:10" x14ac:dyDescent="0.35">
      <c r="C1468" t="s">
        <v>1871</v>
      </c>
      <c r="D1468" s="4">
        <v>2100000</v>
      </c>
      <c r="E1468" s="4">
        <v>123283</v>
      </c>
      <c r="G1468" s="4">
        <v>4395000</v>
      </c>
      <c r="H1468" s="4">
        <v>18055</v>
      </c>
      <c r="I1468" s="4">
        <v>6636338</v>
      </c>
      <c r="J1468" s="4">
        <v>2223283</v>
      </c>
    </row>
    <row r="1469" spans="2:10" x14ac:dyDescent="0.35">
      <c r="C1469" t="s">
        <v>1872</v>
      </c>
      <c r="D1469" s="4">
        <v>544848</v>
      </c>
      <c r="E1469" s="4">
        <v>17543</v>
      </c>
      <c r="I1469" s="4">
        <v>562391</v>
      </c>
      <c r="J1469" s="4">
        <v>562391</v>
      </c>
    </row>
    <row r="1470" spans="2:10" x14ac:dyDescent="0.35">
      <c r="C1470" t="s">
        <v>1873</v>
      </c>
      <c r="D1470" s="4">
        <v>2946</v>
      </c>
      <c r="I1470" s="4">
        <v>2946</v>
      </c>
      <c r="J1470" s="4">
        <v>2946</v>
      </c>
    </row>
    <row r="1471" spans="2:10" x14ac:dyDescent="0.35">
      <c r="C1471" t="s">
        <v>1874</v>
      </c>
      <c r="E1471" s="4">
        <v>3410</v>
      </c>
      <c r="I1471" s="4">
        <v>3410</v>
      </c>
      <c r="J1471">
        <v>3410</v>
      </c>
    </row>
    <row r="1472" spans="2:10" x14ac:dyDescent="0.35">
      <c r="C1472" t="s">
        <v>1875</v>
      </c>
      <c r="D1472" s="4">
        <v>0</v>
      </c>
      <c r="H1472" s="4">
        <v>95900</v>
      </c>
      <c r="I1472" s="4">
        <v>95900</v>
      </c>
      <c r="J1472" s="4">
        <v>0</v>
      </c>
    </row>
    <row r="1473" spans="2:10" x14ac:dyDescent="0.35">
      <c r="C1473" t="s">
        <v>1877</v>
      </c>
      <c r="D1473" s="4">
        <v>53869</v>
      </c>
      <c r="I1473" s="4">
        <v>53869</v>
      </c>
      <c r="J1473" s="4">
        <v>53869</v>
      </c>
    </row>
    <row r="1474" spans="2:10" x14ac:dyDescent="0.35">
      <c r="B1474" t="s">
        <v>55</v>
      </c>
      <c r="D1474" s="4">
        <v>2915057</v>
      </c>
      <c r="E1474" s="4">
        <v>181912</v>
      </c>
      <c r="F1474" s="4">
        <v>4825199</v>
      </c>
      <c r="G1474" s="4">
        <v>4395000</v>
      </c>
      <c r="H1474" s="4">
        <v>7161081</v>
      </c>
      <c r="I1474" s="4">
        <v>19478249</v>
      </c>
      <c r="J1474" s="4">
        <v>3096969</v>
      </c>
    </row>
    <row r="1475" spans="2:10" x14ac:dyDescent="0.35">
      <c r="B1475" t="s">
        <v>1878</v>
      </c>
      <c r="C1475" t="s">
        <v>1879</v>
      </c>
      <c r="D1475" s="4">
        <v>1588485</v>
      </c>
      <c r="I1475" s="4">
        <v>1588485</v>
      </c>
      <c r="J1475" s="4">
        <v>1588485</v>
      </c>
    </row>
    <row r="1476" spans="2:10" x14ac:dyDescent="0.35">
      <c r="C1476" t="s">
        <v>1897</v>
      </c>
      <c r="D1476" s="4">
        <v>30628</v>
      </c>
      <c r="E1476" s="4">
        <v>713</v>
      </c>
      <c r="I1476" s="4">
        <v>31341</v>
      </c>
      <c r="J1476" s="4">
        <v>31341</v>
      </c>
    </row>
    <row r="1477" spans="2:10" x14ac:dyDescent="0.35">
      <c r="C1477" t="s">
        <v>1880</v>
      </c>
      <c r="D1477" s="4">
        <v>762626</v>
      </c>
      <c r="I1477" s="4">
        <v>762626</v>
      </c>
      <c r="J1477" s="4">
        <v>762626</v>
      </c>
    </row>
    <row r="1478" spans="2:10" x14ac:dyDescent="0.35">
      <c r="C1478" t="s">
        <v>1881</v>
      </c>
      <c r="D1478" s="4">
        <v>2174578</v>
      </c>
      <c r="I1478" s="4">
        <v>2174578</v>
      </c>
      <c r="J1478" s="4">
        <v>2174578</v>
      </c>
    </row>
    <row r="1479" spans="2:10" x14ac:dyDescent="0.35">
      <c r="C1479" t="s">
        <v>1895</v>
      </c>
      <c r="D1479" s="4">
        <v>122948</v>
      </c>
      <c r="I1479" s="4">
        <v>122948</v>
      </c>
      <c r="J1479" s="4">
        <v>122948</v>
      </c>
    </row>
    <row r="1480" spans="2:10" x14ac:dyDescent="0.35">
      <c r="C1480" t="s">
        <v>1882</v>
      </c>
      <c r="D1480" s="4">
        <v>286</v>
      </c>
      <c r="F1480" s="4">
        <v>232732</v>
      </c>
      <c r="I1480" s="4">
        <v>233018</v>
      </c>
      <c r="J1480" s="4">
        <v>286</v>
      </c>
    </row>
    <row r="1481" spans="2:10" x14ac:dyDescent="0.35">
      <c r="C1481" t="s">
        <v>1900</v>
      </c>
      <c r="D1481" s="4">
        <v>753</v>
      </c>
      <c r="I1481" s="4">
        <v>753</v>
      </c>
      <c r="J1481" s="4">
        <v>753</v>
      </c>
    </row>
    <row r="1482" spans="2:10" x14ac:dyDescent="0.35">
      <c r="C1482" t="s">
        <v>1883</v>
      </c>
      <c r="D1482" s="4">
        <v>83234</v>
      </c>
      <c r="I1482" s="4">
        <v>83234</v>
      </c>
      <c r="J1482" s="4">
        <v>83234</v>
      </c>
    </row>
    <row r="1483" spans="2:10" x14ac:dyDescent="0.35">
      <c r="B1483" t="s">
        <v>56</v>
      </c>
      <c r="D1483" s="4">
        <v>4763538</v>
      </c>
      <c r="E1483" s="4">
        <v>713</v>
      </c>
      <c r="F1483" s="4">
        <v>232732</v>
      </c>
      <c r="I1483" s="4">
        <v>4996983</v>
      </c>
      <c r="J1483" s="4">
        <v>4764251</v>
      </c>
    </row>
    <row r="1484" spans="2:10" x14ac:dyDescent="0.35">
      <c r="B1484" t="s">
        <v>1885</v>
      </c>
      <c r="C1484" t="s">
        <v>1886</v>
      </c>
      <c r="D1484" s="4">
        <v>108404</v>
      </c>
      <c r="I1484" s="4">
        <v>108404</v>
      </c>
      <c r="J1484" s="4">
        <v>108404</v>
      </c>
    </row>
    <row r="1485" spans="2:10" x14ac:dyDescent="0.35">
      <c r="B1485" t="s">
        <v>57</v>
      </c>
      <c r="D1485" s="4">
        <v>108404</v>
      </c>
      <c r="I1485" s="4">
        <v>108404</v>
      </c>
      <c r="J1485" s="4">
        <v>108404</v>
      </c>
    </row>
    <row r="1486" spans="2:10" x14ac:dyDescent="0.35">
      <c r="B1486" t="s">
        <v>1887</v>
      </c>
      <c r="C1486" t="s">
        <v>1898</v>
      </c>
      <c r="D1486" s="4">
        <v>22807</v>
      </c>
      <c r="I1486" s="4">
        <v>22807</v>
      </c>
      <c r="J1486" s="4">
        <v>22807</v>
      </c>
    </row>
    <row r="1487" spans="2:10" x14ac:dyDescent="0.35">
      <c r="C1487" t="s">
        <v>1904</v>
      </c>
      <c r="E1487" s="4">
        <v>250000</v>
      </c>
      <c r="I1487" s="4">
        <v>250000</v>
      </c>
      <c r="J1487">
        <v>250000</v>
      </c>
    </row>
    <row r="1488" spans="2:10" x14ac:dyDescent="0.35">
      <c r="C1488" t="s">
        <v>1888</v>
      </c>
      <c r="H1488" s="4">
        <v>768000</v>
      </c>
      <c r="I1488" s="4">
        <v>768000</v>
      </c>
      <c r="J1488">
        <v>0</v>
      </c>
    </row>
    <row r="1489" spans="1:10" x14ac:dyDescent="0.35">
      <c r="C1489" t="s">
        <v>1889</v>
      </c>
      <c r="F1489" s="4">
        <v>1050000</v>
      </c>
      <c r="I1489" s="4">
        <v>1050000</v>
      </c>
      <c r="J1489">
        <v>0</v>
      </c>
    </row>
    <row r="1490" spans="1:10" x14ac:dyDescent="0.35">
      <c r="C1490" t="s">
        <v>1890</v>
      </c>
      <c r="F1490" s="4">
        <v>487500</v>
      </c>
      <c r="I1490" s="4">
        <v>487500</v>
      </c>
      <c r="J1490">
        <v>0</v>
      </c>
    </row>
    <row r="1491" spans="1:10" x14ac:dyDescent="0.35">
      <c r="B1491" t="s">
        <v>58</v>
      </c>
      <c r="D1491" s="4">
        <v>22807</v>
      </c>
      <c r="E1491" s="4">
        <v>250000</v>
      </c>
      <c r="F1491" s="4">
        <v>1537500</v>
      </c>
      <c r="H1491" s="4">
        <v>768000</v>
      </c>
      <c r="I1491" s="4">
        <v>2578307</v>
      </c>
      <c r="J1491" s="4">
        <v>272807</v>
      </c>
    </row>
    <row r="1492" spans="1:10" x14ac:dyDescent="0.35">
      <c r="A1492" t="s">
        <v>1556</v>
      </c>
      <c r="B1492" t="s">
        <v>59</v>
      </c>
      <c r="D1492" s="4">
        <v>70240057</v>
      </c>
      <c r="E1492" s="4">
        <v>18207601</v>
      </c>
      <c r="F1492" s="4">
        <v>21161533</v>
      </c>
      <c r="G1492" s="4">
        <v>6515388</v>
      </c>
      <c r="H1492" s="4">
        <v>9815720</v>
      </c>
      <c r="I1492" s="4">
        <v>125940299</v>
      </c>
      <c r="J1492" s="4">
        <v>88447658</v>
      </c>
    </row>
    <row r="1493" spans="1:10" x14ac:dyDescent="0.35">
      <c r="A1493" t="s">
        <v>1922</v>
      </c>
      <c r="B1493" t="s">
        <v>1842</v>
      </c>
      <c r="C1493" t="s">
        <v>1843</v>
      </c>
      <c r="D1493" s="4">
        <v>54338834</v>
      </c>
      <c r="E1493" s="4">
        <v>1781494</v>
      </c>
      <c r="F1493" s="4">
        <v>6224400</v>
      </c>
      <c r="I1493" s="4">
        <v>62344728</v>
      </c>
      <c r="J1493" s="4">
        <v>56120328</v>
      </c>
    </row>
    <row r="1494" spans="1:10" x14ac:dyDescent="0.35">
      <c r="C1494" t="s">
        <v>1844</v>
      </c>
      <c r="D1494" s="4">
        <v>2410294</v>
      </c>
      <c r="E1494" s="4">
        <v>221019</v>
      </c>
      <c r="F1494" s="4">
        <v>1681308</v>
      </c>
      <c r="G1494" s="4">
        <v>212757</v>
      </c>
      <c r="H1494" s="4">
        <v>2974791</v>
      </c>
      <c r="I1494" s="4">
        <v>7500169</v>
      </c>
      <c r="J1494" s="4">
        <v>2631313</v>
      </c>
    </row>
    <row r="1495" spans="1:10" x14ac:dyDescent="0.35">
      <c r="C1495" t="s">
        <v>1845</v>
      </c>
      <c r="D1495" s="4">
        <v>3773169</v>
      </c>
      <c r="I1495" s="4">
        <v>3773169</v>
      </c>
      <c r="J1495" s="4">
        <v>3773169</v>
      </c>
    </row>
    <row r="1496" spans="1:10" x14ac:dyDescent="0.35">
      <c r="B1496" t="s">
        <v>51</v>
      </c>
      <c r="D1496" s="4">
        <v>60522297</v>
      </c>
      <c r="E1496" s="4">
        <v>2002513</v>
      </c>
      <c r="F1496" s="4">
        <v>7905708</v>
      </c>
      <c r="G1496" s="4">
        <v>212757</v>
      </c>
      <c r="H1496" s="4">
        <v>2974791</v>
      </c>
      <c r="I1496" s="4">
        <v>73618065</v>
      </c>
      <c r="J1496" s="4">
        <v>62524810</v>
      </c>
    </row>
    <row r="1497" spans="1:10" x14ac:dyDescent="0.35">
      <c r="A1497" t="s">
        <v>1923</v>
      </c>
      <c r="C1497" t="s">
        <v>1846</v>
      </c>
      <c r="D1497" s="4">
        <v>970175</v>
      </c>
      <c r="E1497" s="4">
        <v>638</v>
      </c>
      <c r="F1497" s="4">
        <v>13500338</v>
      </c>
      <c r="G1497" s="4">
        <v>6375696</v>
      </c>
      <c r="H1497" s="4">
        <v>4186935</v>
      </c>
      <c r="I1497" s="4">
        <v>25033783</v>
      </c>
      <c r="J1497" s="4">
        <v>970813</v>
      </c>
    </row>
    <row r="1498" spans="1:10" x14ac:dyDescent="0.35">
      <c r="C1498" t="s">
        <v>1847</v>
      </c>
      <c r="D1498" s="4">
        <v>16484235</v>
      </c>
      <c r="F1498" s="4">
        <v>1238378</v>
      </c>
      <c r="I1498" s="4">
        <v>17722613</v>
      </c>
      <c r="J1498" s="4">
        <v>16484235</v>
      </c>
    </row>
    <row r="1499" spans="1:10" x14ac:dyDescent="0.35">
      <c r="C1499" t="s">
        <v>1848</v>
      </c>
      <c r="D1499" s="4">
        <v>26019</v>
      </c>
      <c r="I1499" s="4">
        <v>26019</v>
      </c>
      <c r="J1499" s="4">
        <v>26019</v>
      </c>
    </row>
    <row r="1500" spans="1:10" x14ac:dyDescent="0.35">
      <c r="B1500" t="s">
        <v>52</v>
      </c>
      <c r="D1500" s="4">
        <v>17480429</v>
      </c>
      <c r="E1500" s="4">
        <v>638</v>
      </c>
      <c r="F1500" s="4">
        <v>14738716</v>
      </c>
      <c r="G1500" s="4">
        <v>6375696</v>
      </c>
      <c r="H1500" s="4">
        <v>4186935</v>
      </c>
      <c r="I1500" s="4">
        <v>42782415</v>
      </c>
      <c r="J1500" s="4">
        <v>17481067</v>
      </c>
    </row>
    <row r="1501" spans="1:10" x14ac:dyDescent="0.35">
      <c r="B1501" t="s">
        <v>1849</v>
      </c>
      <c r="C1501" t="s">
        <v>1850</v>
      </c>
      <c r="E1501" s="4">
        <v>9600000</v>
      </c>
      <c r="I1501" s="4">
        <v>9600000</v>
      </c>
      <c r="J1501">
        <v>9600000</v>
      </c>
    </row>
    <row r="1502" spans="1:10" x14ac:dyDescent="0.35">
      <c r="B1502" t="s">
        <v>53</v>
      </c>
      <c r="E1502" s="4">
        <v>9600000</v>
      </c>
      <c r="I1502" s="4">
        <v>9600000</v>
      </c>
      <c r="J1502">
        <v>9600000</v>
      </c>
    </row>
    <row r="1503" spans="1:10" x14ac:dyDescent="0.35">
      <c r="B1503" t="s">
        <v>1844</v>
      </c>
      <c r="C1503" t="s">
        <v>1851</v>
      </c>
      <c r="D1503" s="4">
        <v>834972</v>
      </c>
      <c r="G1503" s="4">
        <v>390625</v>
      </c>
      <c r="I1503" s="4">
        <v>1225597</v>
      </c>
      <c r="J1503" s="4">
        <v>834972</v>
      </c>
    </row>
    <row r="1504" spans="1:10" x14ac:dyDescent="0.35">
      <c r="C1504" t="s">
        <v>1852</v>
      </c>
      <c r="D1504" s="4">
        <v>10904</v>
      </c>
      <c r="F1504" s="4">
        <v>34074</v>
      </c>
      <c r="I1504" s="4">
        <v>44977</v>
      </c>
      <c r="J1504" s="4">
        <v>10904</v>
      </c>
    </row>
    <row r="1505" spans="2:10" x14ac:dyDescent="0.35">
      <c r="C1505" t="s">
        <v>1853</v>
      </c>
      <c r="D1505" s="4">
        <v>18365</v>
      </c>
      <c r="F1505" s="4">
        <v>56148</v>
      </c>
      <c r="I1505" s="4">
        <v>74513</v>
      </c>
      <c r="J1505" s="4">
        <v>18365</v>
      </c>
    </row>
    <row r="1506" spans="2:10" x14ac:dyDescent="0.35">
      <c r="C1506" t="s">
        <v>1893</v>
      </c>
      <c r="F1506" s="4">
        <v>1195</v>
      </c>
      <c r="I1506" s="4">
        <v>1195</v>
      </c>
      <c r="J1506">
        <v>0</v>
      </c>
    </row>
    <row r="1507" spans="2:10" x14ac:dyDescent="0.35">
      <c r="C1507" t="s">
        <v>1854</v>
      </c>
      <c r="D1507" s="4">
        <v>719564</v>
      </c>
      <c r="I1507" s="4">
        <v>719564</v>
      </c>
      <c r="J1507" s="4">
        <v>719564</v>
      </c>
    </row>
    <row r="1508" spans="2:10" x14ac:dyDescent="0.35">
      <c r="C1508" t="s">
        <v>1919</v>
      </c>
      <c r="D1508" s="4">
        <v>895281</v>
      </c>
      <c r="E1508" s="4">
        <v>279838</v>
      </c>
      <c r="I1508" s="4">
        <v>1175119</v>
      </c>
      <c r="J1508" s="4">
        <v>1175119</v>
      </c>
    </row>
    <row r="1509" spans="2:10" x14ac:dyDescent="0.35">
      <c r="C1509" t="s">
        <v>1855</v>
      </c>
      <c r="D1509" s="4">
        <v>625396</v>
      </c>
      <c r="I1509" s="4">
        <v>625396</v>
      </c>
      <c r="J1509" s="4">
        <v>625396</v>
      </c>
    </row>
    <row r="1510" spans="2:10" x14ac:dyDescent="0.35">
      <c r="C1510" t="s">
        <v>1856</v>
      </c>
      <c r="D1510" s="4">
        <v>62903</v>
      </c>
      <c r="I1510" s="4">
        <v>62903</v>
      </c>
      <c r="J1510" s="4">
        <v>62903</v>
      </c>
    </row>
    <row r="1511" spans="2:10" x14ac:dyDescent="0.35">
      <c r="C1511" t="s">
        <v>1857</v>
      </c>
      <c r="D1511" s="4">
        <v>75365</v>
      </c>
      <c r="I1511" s="4">
        <v>75365</v>
      </c>
      <c r="J1511" s="4">
        <v>75365</v>
      </c>
    </row>
    <row r="1512" spans="2:10" x14ac:dyDescent="0.35">
      <c r="C1512" t="s">
        <v>1858</v>
      </c>
      <c r="D1512" s="4">
        <v>10390</v>
      </c>
      <c r="H1512" s="4">
        <v>32177</v>
      </c>
      <c r="I1512" s="4">
        <v>42567</v>
      </c>
      <c r="J1512" s="4">
        <v>10390</v>
      </c>
    </row>
    <row r="1513" spans="2:10" x14ac:dyDescent="0.35">
      <c r="C1513" t="s">
        <v>1859</v>
      </c>
      <c r="D1513" s="4">
        <v>150000</v>
      </c>
      <c r="E1513" s="4">
        <v>100293</v>
      </c>
      <c r="H1513" s="4">
        <v>881117</v>
      </c>
      <c r="I1513" s="4">
        <v>1131411</v>
      </c>
      <c r="J1513" s="4">
        <v>250293</v>
      </c>
    </row>
    <row r="1514" spans="2:10" x14ac:dyDescent="0.35">
      <c r="C1514" t="s">
        <v>1860</v>
      </c>
      <c r="D1514" s="4">
        <v>434812</v>
      </c>
      <c r="H1514" s="4">
        <v>434812</v>
      </c>
      <c r="I1514" s="4">
        <v>869624</v>
      </c>
      <c r="J1514" s="4">
        <v>434812</v>
      </c>
    </row>
    <row r="1515" spans="2:10" x14ac:dyDescent="0.35">
      <c r="C1515" t="s">
        <v>1861</v>
      </c>
      <c r="D1515" s="4">
        <v>190398</v>
      </c>
      <c r="G1515" s="4">
        <v>94671</v>
      </c>
      <c r="I1515" s="4">
        <v>285069</v>
      </c>
      <c r="J1515" s="4">
        <v>190398</v>
      </c>
    </row>
    <row r="1516" spans="2:10" x14ac:dyDescent="0.35">
      <c r="C1516" t="s">
        <v>1862</v>
      </c>
      <c r="E1516" s="4">
        <v>0</v>
      </c>
      <c r="H1516" s="4">
        <v>1025571</v>
      </c>
      <c r="I1516" s="4">
        <v>1025571</v>
      </c>
      <c r="J1516">
        <v>0</v>
      </c>
    </row>
    <row r="1517" spans="2:10" x14ac:dyDescent="0.35">
      <c r="B1517" t="s">
        <v>54</v>
      </c>
      <c r="D1517" s="4">
        <v>4028350</v>
      </c>
      <c r="E1517" s="4">
        <v>380132</v>
      </c>
      <c r="F1517" s="4">
        <v>91416</v>
      </c>
      <c r="G1517" s="4">
        <v>485296</v>
      </c>
      <c r="H1517" s="4">
        <v>2373677</v>
      </c>
      <c r="I1517" s="4">
        <v>7358871</v>
      </c>
      <c r="J1517" s="4">
        <v>4408482</v>
      </c>
    </row>
    <row r="1518" spans="2:10" x14ac:dyDescent="0.35">
      <c r="B1518" t="s">
        <v>1845</v>
      </c>
      <c r="C1518" t="s">
        <v>1865</v>
      </c>
      <c r="E1518" s="4">
        <v>1744</v>
      </c>
      <c r="G1518" s="4">
        <v>43921</v>
      </c>
      <c r="H1518" s="4">
        <v>195102</v>
      </c>
      <c r="I1518" s="4">
        <v>240767</v>
      </c>
      <c r="J1518">
        <v>1744</v>
      </c>
    </row>
    <row r="1519" spans="2:10" x14ac:dyDescent="0.35">
      <c r="C1519" t="s">
        <v>1866</v>
      </c>
      <c r="I1519" s="4">
        <v>0</v>
      </c>
      <c r="J1519">
        <v>0</v>
      </c>
    </row>
    <row r="1520" spans="2:10" x14ac:dyDescent="0.35">
      <c r="C1520" t="s">
        <v>1867</v>
      </c>
      <c r="D1520" s="4">
        <v>288000</v>
      </c>
      <c r="F1520" s="4">
        <v>72000</v>
      </c>
      <c r="H1520" s="4">
        <v>5123294</v>
      </c>
      <c r="I1520" s="4">
        <v>5483294</v>
      </c>
      <c r="J1520" s="4">
        <v>288000</v>
      </c>
    </row>
    <row r="1521" spans="2:10" x14ac:dyDescent="0.35">
      <c r="C1521" t="s">
        <v>1868</v>
      </c>
      <c r="D1521" s="4">
        <v>1700</v>
      </c>
      <c r="F1521" s="4">
        <v>265778</v>
      </c>
      <c r="H1521" s="4">
        <v>3656744</v>
      </c>
      <c r="I1521" s="4">
        <v>3924222</v>
      </c>
      <c r="J1521" s="4">
        <v>1700</v>
      </c>
    </row>
    <row r="1522" spans="2:10" x14ac:dyDescent="0.35">
      <c r="C1522" t="s">
        <v>1894</v>
      </c>
      <c r="D1522" s="4">
        <v>11636</v>
      </c>
      <c r="I1522" s="4">
        <v>11636</v>
      </c>
      <c r="J1522" s="4">
        <v>11636</v>
      </c>
    </row>
    <row r="1523" spans="2:10" x14ac:dyDescent="0.35">
      <c r="C1523" t="s">
        <v>1869</v>
      </c>
      <c r="H1523" s="4">
        <v>1211520</v>
      </c>
      <c r="I1523" s="4">
        <v>1211520</v>
      </c>
      <c r="J1523">
        <v>0</v>
      </c>
    </row>
    <row r="1524" spans="2:10" x14ac:dyDescent="0.35">
      <c r="C1524" t="s">
        <v>1870</v>
      </c>
      <c r="D1524" s="4">
        <v>7013</v>
      </c>
      <c r="E1524" s="4">
        <v>53651</v>
      </c>
      <c r="G1524" s="4">
        <v>7061070</v>
      </c>
      <c r="H1524" s="4">
        <v>231697</v>
      </c>
      <c r="I1524" s="4">
        <v>7353432</v>
      </c>
      <c r="J1524" s="4">
        <v>60664</v>
      </c>
    </row>
    <row r="1525" spans="2:10" x14ac:dyDescent="0.35">
      <c r="C1525" t="s">
        <v>1871</v>
      </c>
      <c r="H1525" s="4">
        <v>8831077</v>
      </c>
      <c r="I1525" s="4">
        <v>8831077</v>
      </c>
      <c r="J1525">
        <v>0</v>
      </c>
    </row>
    <row r="1526" spans="2:10" x14ac:dyDescent="0.35">
      <c r="C1526" t="s">
        <v>1872</v>
      </c>
      <c r="E1526" s="4">
        <v>294000</v>
      </c>
      <c r="I1526" s="4">
        <v>294000</v>
      </c>
      <c r="J1526">
        <v>294000</v>
      </c>
    </row>
    <row r="1527" spans="2:10" x14ac:dyDescent="0.35">
      <c r="C1527" t="s">
        <v>1873</v>
      </c>
      <c r="D1527" s="4">
        <v>3105</v>
      </c>
      <c r="I1527" s="4">
        <v>3105</v>
      </c>
      <c r="J1527" s="4">
        <v>3105</v>
      </c>
    </row>
    <row r="1528" spans="2:10" x14ac:dyDescent="0.35">
      <c r="C1528" t="s">
        <v>1875</v>
      </c>
      <c r="H1528" s="4">
        <v>18599</v>
      </c>
      <c r="I1528" s="4">
        <v>18599</v>
      </c>
      <c r="J1528">
        <v>0</v>
      </c>
    </row>
    <row r="1529" spans="2:10" x14ac:dyDescent="0.35">
      <c r="C1529" t="s">
        <v>1876</v>
      </c>
      <c r="D1529" s="4">
        <v>83717</v>
      </c>
      <c r="H1529" s="4">
        <v>100800</v>
      </c>
      <c r="I1529" s="4">
        <v>184517</v>
      </c>
      <c r="J1529" s="4">
        <v>83717</v>
      </c>
    </row>
    <row r="1530" spans="2:10" x14ac:dyDescent="0.35">
      <c r="C1530" t="s">
        <v>1877</v>
      </c>
      <c r="D1530" s="4">
        <v>15965</v>
      </c>
      <c r="I1530" s="4">
        <v>15965</v>
      </c>
      <c r="J1530" s="4">
        <v>15965</v>
      </c>
    </row>
    <row r="1531" spans="2:10" x14ac:dyDescent="0.35">
      <c r="B1531" t="s">
        <v>55</v>
      </c>
      <c r="D1531" s="4">
        <v>411136</v>
      </c>
      <c r="E1531" s="4">
        <v>349396</v>
      </c>
      <c r="F1531" s="4">
        <v>337778</v>
      </c>
      <c r="G1531" s="4">
        <v>7104991</v>
      </c>
      <c r="H1531" s="4">
        <v>19368832</v>
      </c>
      <c r="I1531" s="4">
        <v>27572133</v>
      </c>
      <c r="J1531" s="4">
        <v>760532</v>
      </c>
    </row>
    <row r="1532" spans="2:10" x14ac:dyDescent="0.35">
      <c r="B1532" t="s">
        <v>1878</v>
      </c>
      <c r="C1532" t="s">
        <v>1879</v>
      </c>
      <c r="D1532" s="4">
        <v>8278759</v>
      </c>
      <c r="I1532" s="4">
        <v>8278759</v>
      </c>
      <c r="J1532" s="4">
        <v>8278759</v>
      </c>
    </row>
    <row r="1533" spans="2:10" x14ac:dyDescent="0.35">
      <c r="C1533" t="s">
        <v>1880</v>
      </c>
      <c r="D1533" s="4">
        <v>3676923</v>
      </c>
      <c r="I1533" s="4">
        <v>3676923</v>
      </c>
      <c r="J1533" s="4">
        <v>3676923</v>
      </c>
    </row>
    <row r="1534" spans="2:10" x14ac:dyDescent="0.35">
      <c r="C1534" t="s">
        <v>1881</v>
      </c>
      <c r="D1534" s="4">
        <v>1257492</v>
      </c>
      <c r="I1534" s="4">
        <v>1257492</v>
      </c>
      <c r="J1534" s="4">
        <v>1257492</v>
      </c>
    </row>
    <row r="1535" spans="2:10" x14ac:dyDescent="0.35">
      <c r="C1535" t="s">
        <v>1895</v>
      </c>
      <c r="D1535" s="4">
        <v>68669</v>
      </c>
      <c r="I1535" s="4">
        <v>68669</v>
      </c>
      <c r="J1535" s="4">
        <v>68669</v>
      </c>
    </row>
    <row r="1536" spans="2:10" x14ac:dyDescent="0.35">
      <c r="C1536" t="s">
        <v>1882</v>
      </c>
      <c r="D1536" s="4">
        <v>222564</v>
      </c>
      <c r="I1536" s="4">
        <v>222564</v>
      </c>
      <c r="J1536" s="4">
        <v>222564</v>
      </c>
    </row>
    <row r="1537" spans="1:10" x14ac:dyDescent="0.35">
      <c r="C1537" t="s">
        <v>1883</v>
      </c>
      <c r="D1537" s="4">
        <v>227274</v>
      </c>
      <c r="I1537" s="4">
        <v>227274</v>
      </c>
      <c r="J1537" s="4">
        <v>227274</v>
      </c>
    </row>
    <row r="1538" spans="1:10" x14ac:dyDescent="0.35">
      <c r="B1538" t="s">
        <v>56</v>
      </c>
      <c r="D1538" s="4">
        <v>13731682</v>
      </c>
      <c r="I1538" s="4">
        <v>13731682</v>
      </c>
      <c r="J1538" s="4">
        <v>13731682</v>
      </c>
    </row>
    <row r="1539" spans="1:10" x14ac:dyDescent="0.35">
      <c r="B1539" t="s">
        <v>1885</v>
      </c>
      <c r="C1539" t="s">
        <v>1886</v>
      </c>
      <c r="D1539" s="4">
        <v>334637</v>
      </c>
      <c r="I1539" s="4">
        <v>334637</v>
      </c>
      <c r="J1539" s="4">
        <v>334637</v>
      </c>
    </row>
    <row r="1540" spans="1:10" x14ac:dyDescent="0.35">
      <c r="B1540" t="s">
        <v>57</v>
      </c>
      <c r="D1540" s="4">
        <v>334637</v>
      </c>
      <c r="I1540" s="4">
        <v>334637</v>
      </c>
      <c r="J1540" s="4">
        <v>334637</v>
      </c>
    </row>
    <row r="1541" spans="1:10" x14ac:dyDescent="0.35">
      <c r="B1541" t="s">
        <v>1887</v>
      </c>
      <c r="C1541" t="s">
        <v>1904</v>
      </c>
      <c r="E1541" s="4">
        <v>125000</v>
      </c>
      <c r="I1541" s="4">
        <v>125000</v>
      </c>
      <c r="J1541">
        <v>125000</v>
      </c>
    </row>
    <row r="1542" spans="1:10" x14ac:dyDescent="0.35">
      <c r="C1542" t="s">
        <v>1888</v>
      </c>
      <c r="H1542" s="4">
        <v>480000</v>
      </c>
      <c r="I1542" s="4">
        <v>480000</v>
      </c>
      <c r="J1542">
        <v>0</v>
      </c>
    </row>
    <row r="1543" spans="1:10" x14ac:dyDescent="0.35">
      <c r="C1543" t="s">
        <v>1901</v>
      </c>
      <c r="G1543" s="4">
        <v>750000</v>
      </c>
      <c r="I1543" s="4">
        <v>750000</v>
      </c>
      <c r="J1543">
        <v>0</v>
      </c>
    </row>
    <row r="1544" spans="1:10" x14ac:dyDescent="0.35">
      <c r="C1544" t="s">
        <v>1889</v>
      </c>
      <c r="G1544" s="4">
        <v>262500</v>
      </c>
      <c r="I1544" s="4">
        <v>262500</v>
      </c>
      <c r="J1544">
        <v>0</v>
      </c>
    </row>
    <row r="1545" spans="1:10" x14ac:dyDescent="0.35">
      <c r="C1545" t="s">
        <v>1890</v>
      </c>
      <c r="G1545" s="4">
        <v>225000</v>
      </c>
      <c r="I1545" s="4">
        <v>225000</v>
      </c>
      <c r="J1545">
        <v>0</v>
      </c>
    </row>
    <row r="1546" spans="1:10" x14ac:dyDescent="0.35">
      <c r="C1546" t="s">
        <v>1902</v>
      </c>
      <c r="G1546" s="4">
        <v>1500000</v>
      </c>
      <c r="I1546" s="4">
        <v>1500000</v>
      </c>
      <c r="J1546">
        <v>0</v>
      </c>
    </row>
    <row r="1547" spans="1:10" x14ac:dyDescent="0.35">
      <c r="B1547" t="s">
        <v>58</v>
      </c>
      <c r="E1547" s="4">
        <v>125000</v>
      </c>
      <c r="G1547" s="4">
        <v>2737500</v>
      </c>
      <c r="H1547" s="4">
        <v>480000</v>
      </c>
      <c r="I1547" s="4">
        <v>3342500</v>
      </c>
      <c r="J1547">
        <v>125000</v>
      </c>
    </row>
    <row r="1548" spans="1:10" x14ac:dyDescent="0.35">
      <c r="A1548" t="s">
        <v>1557</v>
      </c>
      <c r="B1548" t="s">
        <v>59</v>
      </c>
      <c r="D1548" s="4">
        <v>96508531</v>
      </c>
      <c r="E1548" s="4">
        <v>12457678</v>
      </c>
      <c r="F1548" s="4">
        <v>23073619</v>
      </c>
      <c r="G1548" s="4">
        <v>16916240</v>
      </c>
      <c r="H1548" s="4">
        <v>29384236</v>
      </c>
      <c r="I1548" s="4">
        <v>178340304</v>
      </c>
      <c r="J1548" s="4">
        <v>108966209</v>
      </c>
    </row>
    <row r="1549" spans="1:10" x14ac:dyDescent="0.35">
      <c r="A1549" t="s">
        <v>1924</v>
      </c>
      <c r="B1549" t="s">
        <v>1842</v>
      </c>
      <c r="C1549" t="s">
        <v>1843</v>
      </c>
      <c r="D1549" s="4">
        <v>2546810</v>
      </c>
      <c r="E1549" s="4">
        <v>2760778</v>
      </c>
      <c r="F1549" s="4">
        <v>2718365</v>
      </c>
      <c r="I1549" s="4">
        <v>8025953</v>
      </c>
      <c r="J1549" s="4">
        <v>5307588</v>
      </c>
    </row>
    <row r="1550" spans="1:10" x14ac:dyDescent="0.35">
      <c r="C1550" t="s">
        <v>1844</v>
      </c>
      <c r="D1550" s="4">
        <v>356753</v>
      </c>
      <c r="F1550" s="4">
        <v>349222</v>
      </c>
      <c r="H1550" s="4">
        <v>75600</v>
      </c>
      <c r="I1550" s="4">
        <v>781575</v>
      </c>
      <c r="J1550" s="4">
        <v>356753</v>
      </c>
    </row>
    <row r="1551" spans="1:10" x14ac:dyDescent="0.35">
      <c r="C1551" t="s">
        <v>1845</v>
      </c>
      <c r="D1551" s="4">
        <v>33644</v>
      </c>
      <c r="F1551" s="4">
        <v>611978</v>
      </c>
      <c r="I1551" s="4">
        <v>645622</v>
      </c>
      <c r="J1551" s="4">
        <v>33644</v>
      </c>
    </row>
    <row r="1552" spans="1:10" x14ac:dyDescent="0.35">
      <c r="B1552" t="s">
        <v>51</v>
      </c>
      <c r="D1552" s="4">
        <v>2937207</v>
      </c>
      <c r="E1552" s="4">
        <v>2760778</v>
      </c>
      <c r="F1552" s="4">
        <v>3679565</v>
      </c>
      <c r="H1552" s="4">
        <v>75600</v>
      </c>
      <c r="I1552" s="4">
        <v>9453150</v>
      </c>
      <c r="J1552" s="4">
        <v>5697985</v>
      </c>
    </row>
    <row r="1553" spans="2:10" x14ac:dyDescent="0.35">
      <c r="B1553" t="s">
        <v>1843</v>
      </c>
      <c r="C1553" t="s">
        <v>1846</v>
      </c>
      <c r="D1553" s="4">
        <v>4930743</v>
      </c>
      <c r="G1553" s="4">
        <v>1671380</v>
      </c>
      <c r="H1553" s="4">
        <v>2090207</v>
      </c>
      <c r="I1553" s="4">
        <v>8692329</v>
      </c>
      <c r="J1553" s="4">
        <v>4930743</v>
      </c>
    </row>
    <row r="1554" spans="2:10" x14ac:dyDescent="0.35">
      <c r="C1554" t="s">
        <v>1847</v>
      </c>
      <c r="D1554" s="4">
        <v>814518</v>
      </c>
      <c r="F1554" s="4">
        <v>1345135</v>
      </c>
      <c r="I1554" s="4">
        <v>2159654</v>
      </c>
      <c r="J1554" s="4">
        <v>814518</v>
      </c>
    </row>
    <row r="1555" spans="2:10" x14ac:dyDescent="0.35">
      <c r="C1555" t="s">
        <v>1848</v>
      </c>
      <c r="D1555" s="4">
        <v>68668</v>
      </c>
      <c r="I1555" s="4">
        <v>68668</v>
      </c>
      <c r="J1555" s="4">
        <v>68668</v>
      </c>
    </row>
    <row r="1556" spans="2:10" x14ac:dyDescent="0.35">
      <c r="B1556" t="s">
        <v>52</v>
      </c>
      <c r="D1556" s="4">
        <v>5813929</v>
      </c>
      <c r="F1556" s="4">
        <v>1345135</v>
      </c>
      <c r="G1556" s="4">
        <v>1671380</v>
      </c>
      <c r="H1556" s="4">
        <v>2090207</v>
      </c>
      <c r="I1556" s="4">
        <v>10920651</v>
      </c>
      <c r="J1556" s="4">
        <v>5813929</v>
      </c>
    </row>
    <row r="1557" spans="2:10" x14ac:dyDescent="0.35">
      <c r="B1557" t="s">
        <v>1849</v>
      </c>
      <c r="C1557" t="s">
        <v>1850</v>
      </c>
      <c r="G1557" s="4">
        <v>800000</v>
      </c>
      <c r="I1557" s="4">
        <v>800000</v>
      </c>
      <c r="J1557">
        <v>0</v>
      </c>
    </row>
    <row r="1558" spans="2:10" x14ac:dyDescent="0.35">
      <c r="B1558" t="s">
        <v>53</v>
      </c>
      <c r="G1558" s="4">
        <v>800000</v>
      </c>
      <c r="I1558" s="4">
        <v>800000</v>
      </c>
      <c r="J1558">
        <v>0</v>
      </c>
    </row>
    <row r="1559" spans="2:10" x14ac:dyDescent="0.35">
      <c r="B1559" t="s">
        <v>1844</v>
      </c>
      <c r="C1559" t="s">
        <v>1851</v>
      </c>
      <c r="D1559" s="4">
        <v>79794</v>
      </c>
      <c r="I1559" s="4">
        <v>79794</v>
      </c>
      <c r="J1559" s="4">
        <v>79794</v>
      </c>
    </row>
    <row r="1560" spans="2:10" x14ac:dyDescent="0.35">
      <c r="C1560" t="s">
        <v>1852</v>
      </c>
      <c r="D1560" s="4">
        <v>5452</v>
      </c>
      <c r="I1560" s="4">
        <v>5452</v>
      </c>
      <c r="J1560" s="4">
        <v>5452</v>
      </c>
    </row>
    <row r="1561" spans="2:10" x14ac:dyDescent="0.35">
      <c r="C1561" t="s">
        <v>1853</v>
      </c>
      <c r="D1561" s="4">
        <v>2730</v>
      </c>
      <c r="I1561" s="4">
        <v>2730</v>
      </c>
      <c r="J1561" s="4">
        <v>2730</v>
      </c>
    </row>
    <row r="1562" spans="2:10" x14ac:dyDescent="0.35">
      <c r="C1562" t="s">
        <v>1903</v>
      </c>
      <c r="D1562" s="4">
        <v>4508</v>
      </c>
      <c r="I1562" s="4">
        <v>4508</v>
      </c>
      <c r="J1562" s="4">
        <v>4508</v>
      </c>
    </row>
    <row r="1563" spans="2:10" x14ac:dyDescent="0.35">
      <c r="C1563" t="s">
        <v>1854</v>
      </c>
      <c r="D1563" s="4">
        <v>48277</v>
      </c>
      <c r="F1563" s="4">
        <v>356419</v>
      </c>
      <c r="I1563" s="4">
        <v>404697</v>
      </c>
      <c r="J1563" s="4">
        <v>48277</v>
      </c>
    </row>
    <row r="1564" spans="2:10" x14ac:dyDescent="0.35">
      <c r="C1564" t="s">
        <v>1855</v>
      </c>
      <c r="D1564" s="4">
        <v>33152</v>
      </c>
      <c r="E1564" s="4">
        <v>3041</v>
      </c>
      <c r="G1564" s="4">
        <v>200012</v>
      </c>
      <c r="I1564" s="4">
        <v>236206</v>
      </c>
      <c r="J1564" s="4">
        <v>36193</v>
      </c>
    </row>
    <row r="1565" spans="2:10" x14ac:dyDescent="0.35">
      <c r="C1565" t="s">
        <v>1856</v>
      </c>
      <c r="H1565" s="4">
        <v>2123</v>
      </c>
      <c r="I1565" s="4">
        <v>2123</v>
      </c>
      <c r="J1565">
        <v>0</v>
      </c>
    </row>
    <row r="1566" spans="2:10" x14ac:dyDescent="0.35">
      <c r="C1566" t="s">
        <v>1857</v>
      </c>
      <c r="D1566" s="4">
        <v>12221</v>
      </c>
      <c r="I1566" s="4">
        <v>12221</v>
      </c>
      <c r="J1566" s="4">
        <v>12221</v>
      </c>
    </row>
    <row r="1567" spans="2:10" x14ac:dyDescent="0.35">
      <c r="C1567" t="s">
        <v>1858</v>
      </c>
      <c r="D1567" s="4">
        <v>65694</v>
      </c>
      <c r="I1567" s="4">
        <v>65694</v>
      </c>
      <c r="J1567" s="4">
        <v>65694</v>
      </c>
    </row>
    <row r="1568" spans="2:10" x14ac:dyDescent="0.35">
      <c r="C1568" t="s">
        <v>1859</v>
      </c>
      <c r="D1568" s="4">
        <v>3109</v>
      </c>
      <c r="E1568" s="4">
        <v>175000</v>
      </c>
      <c r="H1568" s="4">
        <v>193342</v>
      </c>
      <c r="I1568" s="4">
        <v>371451</v>
      </c>
      <c r="J1568" s="4">
        <v>178109</v>
      </c>
    </row>
    <row r="1569" spans="2:10" x14ac:dyDescent="0.35">
      <c r="C1569" t="s">
        <v>1860</v>
      </c>
      <c r="D1569" s="4">
        <v>1087030</v>
      </c>
      <c r="I1569" s="4">
        <v>1087030</v>
      </c>
      <c r="J1569" s="4">
        <v>1087030</v>
      </c>
    </row>
    <row r="1570" spans="2:10" x14ac:dyDescent="0.35">
      <c r="C1570" t="s">
        <v>1861</v>
      </c>
      <c r="D1570" s="4">
        <v>32645</v>
      </c>
      <c r="I1570" s="4">
        <v>32645</v>
      </c>
      <c r="J1570" s="4">
        <v>32645</v>
      </c>
    </row>
    <row r="1571" spans="2:10" x14ac:dyDescent="0.35">
      <c r="C1571" t="s">
        <v>1863</v>
      </c>
      <c r="D1571" s="4">
        <v>15560</v>
      </c>
      <c r="F1571" s="4">
        <v>7780</v>
      </c>
      <c r="I1571" s="4">
        <v>23340</v>
      </c>
      <c r="J1571" s="4">
        <v>15560</v>
      </c>
    </row>
    <row r="1572" spans="2:10" x14ac:dyDescent="0.35">
      <c r="B1572" t="s">
        <v>54</v>
      </c>
      <c r="D1572" s="4">
        <v>1390173</v>
      </c>
      <c r="E1572" s="4">
        <v>178041</v>
      </c>
      <c r="F1572" s="4">
        <v>364199</v>
      </c>
      <c r="G1572" s="4">
        <v>200012</v>
      </c>
      <c r="H1572" s="4">
        <v>195465</v>
      </c>
      <c r="I1572" s="4">
        <v>2327891</v>
      </c>
      <c r="J1572" s="4">
        <v>1568214</v>
      </c>
    </row>
    <row r="1573" spans="2:10" x14ac:dyDescent="0.35">
      <c r="B1573" t="s">
        <v>1845</v>
      </c>
      <c r="C1573" t="s">
        <v>1865</v>
      </c>
      <c r="D1573" s="4">
        <v>1744</v>
      </c>
      <c r="I1573" s="4">
        <v>1744</v>
      </c>
      <c r="J1573" s="4">
        <v>1744</v>
      </c>
    </row>
    <row r="1574" spans="2:10" x14ac:dyDescent="0.35">
      <c r="C1574" t="s">
        <v>1866</v>
      </c>
      <c r="I1574" s="4">
        <v>0</v>
      </c>
      <c r="J1574">
        <v>0</v>
      </c>
    </row>
    <row r="1575" spans="2:10" x14ac:dyDescent="0.35">
      <c r="C1575" t="s">
        <v>1867</v>
      </c>
      <c r="D1575" s="4">
        <v>35901</v>
      </c>
      <c r="E1575" s="4">
        <v>262383</v>
      </c>
      <c r="F1575" s="4">
        <v>69531</v>
      </c>
      <c r="G1575" s="4">
        <v>4500</v>
      </c>
      <c r="H1575" s="4">
        <v>0</v>
      </c>
      <c r="I1575" s="4">
        <v>372315</v>
      </c>
      <c r="J1575" s="4">
        <v>298284</v>
      </c>
    </row>
    <row r="1576" spans="2:10" x14ac:dyDescent="0.35">
      <c r="C1576" t="s">
        <v>1868</v>
      </c>
      <c r="E1576" s="4">
        <v>156756</v>
      </c>
      <c r="H1576" s="4">
        <v>227674</v>
      </c>
      <c r="I1576" s="4">
        <v>384430</v>
      </c>
      <c r="J1576">
        <v>156756</v>
      </c>
    </row>
    <row r="1577" spans="2:10" x14ac:dyDescent="0.35">
      <c r="C1577" t="s">
        <v>1894</v>
      </c>
      <c r="D1577" s="4">
        <v>8510</v>
      </c>
      <c r="I1577" s="4">
        <v>8510</v>
      </c>
      <c r="J1577" s="4">
        <v>8510</v>
      </c>
    </row>
    <row r="1578" spans="2:10" x14ac:dyDescent="0.35">
      <c r="C1578" t="s">
        <v>1869</v>
      </c>
      <c r="E1578" s="4">
        <v>111360</v>
      </c>
      <c r="H1578" s="4">
        <v>0</v>
      </c>
      <c r="I1578" s="4">
        <v>111360</v>
      </c>
      <c r="J1578">
        <v>111360</v>
      </c>
    </row>
    <row r="1579" spans="2:10" x14ac:dyDescent="0.35">
      <c r="C1579" t="s">
        <v>1870</v>
      </c>
      <c r="D1579" s="4">
        <v>411</v>
      </c>
      <c r="E1579" s="4">
        <v>724840</v>
      </c>
      <c r="F1579" s="4">
        <v>1774</v>
      </c>
      <c r="H1579" s="4">
        <v>227718</v>
      </c>
      <c r="I1579" s="4">
        <v>954742</v>
      </c>
      <c r="J1579" s="4">
        <v>725251</v>
      </c>
    </row>
    <row r="1580" spans="2:10" x14ac:dyDescent="0.35">
      <c r="C1580" t="s">
        <v>1871</v>
      </c>
      <c r="D1580" s="4">
        <v>302486</v>
      </c>
      <c r="F1580" s="4">
        <v>151243</v>
      </c>
      <c r="I1580" s="4">
        <v>453730</v>
      </c>
      <c r="J1580" s="4">
        <v>302486</v>
      </c>
    </row>
    <row r="1581" spans="2:10" x14ac:dyDescent="0.35">
      <c r="C1581" t="s">
        <v>1872</v>
      </c>
      <c r="D1581" s="4">
        <v>245000</v>
      </c>
      <c r="I1581" s="4">
        <v>245000</v>
      </c>
      <c r="J1581" s="4">
        <v>245000</v>
      </c>
    </row>
    <row r="1582" spans="2:10" x14ac:dyDescent="0.35">
      <c r="C1582" t="s">
        <v>1875</v>
      </c>
      <c r="H1582" s="4">
        <v>325478</v>
      </c>
      <c r="I1582" s="4">
        <v>325478</v>
      </c>
      <c r="J1582">
        <v>0</v>
      </c>
    </row>
    <row r="1583" spans="2:10" x14ac:dyDescent="0.35">
      <c r="C1583" t="s">
        <v>1876</v>
      </c>
      <c r="D1583" s="4">
        <v>12797</v>
      </c>
      <c r="E1583" s="4">
        <v>47040</v>
      </c>
      <c r="H1583" s="4">
        <v>0</v>
      </c>
      <c r="I1583" s="4">
        <v>59837</v>
      </c>
      <c r="J1583" s="4">
        <v>59837</v>
      </c>
    </row>
    <row r="1584" spans="2:10" x14ac:dyDescent="0.35">
      <c r="B1584" t="s">
        <v>55</v>
      </c>
      <c r="D1584" s="4">
        <v>606850</v>
      </c>
      <c r="E1584" s="4">
        <v>1302379</v>
      </c>
      <c r="F1584" s="4">
        <v>222547</v>
      </c>
      <c r="G1584" s="4">
        <v>4500</v>
      </c>
      <c r="H1584" s="4">
        <v>780870</v>
      </c>
      <c r="I1584" s="4">
        <v>2917146</v>
      </c>
      <c r="J1584" s="4">
        <v>1909229</v>
      </c>
    </row>
    <row r="1585" spans="1:10" x14ac:dyDescent="0.35">
      <c r="B1585" t="s">
        <v>1878</v>
      </c>
      <c r="C1585" t="s">
        <v>1879</v>
      </c>
      <c r="D1585" s="4">
        <v>131964</v>
      </c>
      <c r="I1585" s="4">
        <v>131964</v>
      </c>
      <c r="J1585" s="4">
        <v>131964</v>
      </c>
    </row>
    <row r="1586" spans="1:10" x14ac:dyDescent="0.35">
      <c r="C1586" t="s">
        <v>1881</v>
      </c>
      <c r="D1586" s="4">
        <v>269154</v>
      </c>
      <c r="I1586" s="4">
        <v>269154</v>
      </c>
      <c r="J1586" s="4">
        <v>269154</v>
      </c>
    </row>
    <row r="1587" spans="1:10" x14ac:dyDescent="0.35">
      <c r="C1587" t="s">
        <v>1900</v>
      </c>
      <c r="D1587" s="4">
        <v>26270</v>
      </c>
      <c r="I1587" s="4">
        <v>26270</v>
      </c>
      <c r="J1587" s="4">
        <v>26270</v>
      </c>
    </row>
    <row r="1588" spans="1:10" x14ac:dyDescent="0.35">
      <c r="C1588" t="s">
        <v>1884</v>
      </c>
      <c r="D1588" s="4">
        <v>11664</v>
      </c>
      <c r="I1588" s="4">
        <v>11664</v>
      </c>
      <c r="J1588" s="4">
        <v>11664</v>
      </c>
    </row>
    <row r="1589" spans="1:10" x14ac:dyDescent="0.35">
      <c r="B1589" t="s">
        <v>56</v>
      </c>
      <c r="D1589" s="4">
        <v>439052</v>
      </c>
      <c r="I1589" s="4">
        <v>439052</v>
      </c>
      <c r="J1589" s="4">
        <v>439052</v>
      </c>
    </row>
    <row r="1590" spans="1:10" x14ac:dyDescent="0.35">
      <c r="B1590" t="s">
        <v>1887</v>
      </c>
      <c r="C1590" t="s">
        <v>1888</v>
      </c>
      <c r="E1590" s="4">
        <v>48000</v>
      </c>
      <c r="I1590" s="4">
        <v>48000</v>
      </c>
      <c r="J1590">
        <v>48000</v>
      </c>
    </row>
    <row r="1591" spans="1:10" x14ac:dyDescent="0.35">
      <c r="C1591" t="s">
        <v>1889</v>
      </c>
      <c r="E1591" s="4">
        <v>189000</v>
      </c>
      <c r="I1591" s="4">
        <v>189000</v>
      </c>
      <c r="J1591">
        <v>189000</v>
      </c>
    </row>
    <row r="1592" spans="1:10" x14ac:dyDescent="0.35">
      <c r="C1592" t="s">
        <v>1890</v>
      </c>
      <c r="E1592" s="4">
        <v>30000</v>
      </c>
      <c r="I1592" s="4">
        <v>30000</v>
      </c>
      <c r="J1592">
        <v>30000</v>
      </c>
    </row>
    <row r="1593" spans="1:10" x14ac:dyDescent="0.35">
      <c r="B1593" t="s">
        <v>58</v>
      </c>
      <c r="E1593" s="4">
        <v>267000</v>
      </c>
      <c r="I1593" s="4">
        <v>267000</v>
      </c>
      <c r="J1593">
        <v>267000</v>
      </c>
    </row>
    <row r="1594" spans="1:10" x14ac:dyDescent="0.35">
      <c r="A1594" t="s">
        <v>1558</v>
      </c>
      <c r="B1594" t="s">
        <v>59</v>
      </c>
      <c r="D1594" s="4">
        <v>11187211</v>
      </c>
      <c r="E1594" s="4">
        <v>4508199</v>
      </c>
      <c r="F1594" s="4">
        <v>5611447</v>
      </c>
      <c r="G1594" s="4">
        <v>2675892</v>
      </c>
      <c r="H1594" s="4">
        <v>3142141</v>
      </c>
      <c r="I1594" s="4">
        <v>27124890</v>
      </c>
      <c r="J1594" s="4">
        <v>15695410</v>
      </c>
    </row>
    <row r="1595" spans="1:10" x14ac:dyDescent="0.35">
      <c r="A1595" t="s">
        <v>255</v>
      </c>
      <c r="B1595" t="s">
        <v>1842</v>
      </c>
      <c r="C1595" t="s">
        <v>1843</v>
      </c>
      <c r="D1595" s="4">
        <v>4076244</v>
      </c>
      <c r="F1595" s="4">
        <v>1915200</v>
      </c>
      <c r="I1595" s="4">
        <v>5991444</v>
      </c>
      <c r="J1595" s="4">
        <v>4076244</v>
      </c>
    </row>
    <row r="1596" spans="1:10" x14ac:dyDescent="0.35">
      <c r="C1596" t="s">
        <v>1844</v>
      </c>
      <c r="D1596" s="4">
        <v>185262</v>
      </c>
      <c r="E1596" s="4">
        <v>121106</v>
      </c>
      <c r="F1596" s="4">
        <v>125226</v>
      </c>
      <c r="G1596" s="4">
        <v>187083</v>
      </c>
      <c r="H1596" s="4">
        <v>50400</v>
      </c>
      <c r="I1596" s="4">
        <v>669078</v>
      </c>
      <c r="J1596" s="4">
        <v>306368</v>
      </c>
    </row>
    <row r="1597" spans="1:10" x14ac:dyDescent="0.35">
      <c r="C1597" t="s">
        <v>1845</v>
      </c>
      <c r="D1597" s="4">
        <v>5781</v>
      </c>
      <c r="F1597" s="4">
        <v>409463</v>
      </c>
      <c r="I1597" s="4">
        <v>415244</v>
      </c>
      <c r="J1597" s="4">
        <v>5781</v>
      </c>
    </row>
    <row r="1598" spans="1:10" x14ac:dyDescent="0.35">
      <c r="B1598" t="s">
        <v>51</v>
      </c>
      <c r="D1598" s="4">
        <v>4267287</v>
      </c>
      <c r="E1598" s="4">
        <v>121106</v>
      </c>
      <c r="F1598" s="4">
        <v>2449889</v>
      </c>
      <c r="G1598" s="4">
        <v>187083</v>
      </c>
      <c r="H1598" s="4">
        <v>50400</v>
      </c>
      <c r="I1598" s="4">
        <v>7075765</v>
      </c>
      <c r="J1598" s="4">
        <v>4388393</v>
      </c>
    </row>
    <row r="1599" spans="1:10" x14ac:dyDescent="0.35">
      <c r="B1599" t="s">
        <v>1843</v>
      </c>
      <c r="C1599" t="s">
        <v>1846</v>
      </c>
      <c r="D1599" s="4">
        <v>4152199</v>
      </c>
      <c r="I1599" s="4">
        <v>4152199</v>
      </c>
      <c r="J1599" s="4">
        <v>4152199</v>
      </c>
    </row>
    <row r="1600" spans="1:10" x14ac:dyDescent="0.35">
      <c r="C1600" t="s">
        <v>1847</v>
      </c>
      <c r="D1600" s="4">
        <v>1386634</v>
      </c>
      <c r="F1600" s="4">
        <v>892568</v>
      </c>
      <c r="I1600" s="4">
        <v>2279202</v>
      </c>
      <c r="J1600" s="4">
        <v>1386634</v>
      </c>
    </row>
    <row r="1601" spans="2:10" x14ac:dyDescent="0.35">
      <c r="C1601" t="s">
        <v>1848</v>
      </c>
      <c r="D1601" s="4">
        <v>5725</v>
      </c>
      <c r="I1601" s="4">
        <v>5725</v>
      </c>
      <c r="J1601" s="4">
        <v>5725</v>
      </c>
    </row>
    <row r="1602" spans="2:10" x14ac:dyDescent="0.35">
      <c r="B1602" t="s">
        <v>52</v>
      </c>
      <c r="D1602" s="4">
        <v>5544558</v>
      </c>
      <c r="F1602" s="4">
        <v>892568</v>
      </c>
      <c r="I1602" s="4">
        <v>6437126</v>
      </c>
      <c r="J1602" s="4">
        <v>5544558</v>
      </c>
    </row>
    <row r="1603" spans="2:10" x14ac:dyDescent="0.35">
      <c r="B1603" t="s">
        <v>1844</v>
      </c>
      <c r="C1603" t="s">
        <v>1851</v>
      </c>
      <c r="D1603" s="4">
        <v>57129</v>
      </c>
      <c r="I1603" s="4">
        <v>57129</v>
      </c>
      <c r="J1603" s="4">
        <v>57129</v>
      </c>
    </row>
    <row r="1604" spans="2:10" x14ac:dyDescent="0.35">
      <c r="C1604" t="s">
        <v>1916</v>
      </c>
      <c r="F1604" s="4">
        <v>28527</v>
      </c>
      <c r="I1604" s="4">
        <v>28527</v>
      </c>
      <c r="J1604">
        <v>0</v>
      </c>
    </row>
    <row r="1605" spans="2:10" x14ac:dyDescent="0.35">
      <c r="C1605" t="s">
        <v>1852</v>
      </c>
      <c r="H1605" s="4">
        <v>960</v>
      </c>
      <c r="I1605" s="4">
        <v>960</v>
      </c>
      <c r="J1605">
        <v>0</v>
      </c>
    </row>
    <row r="1606" spans="2:10" x14ac:dyDescent="0.35">
      <c r="C1606" t="s">
        <v>1853</v>
      </c>
      <c r="D1606" s="4">
        <v>3848</v>
      </c>
      <c r="H1606" s="4">
        <v>1539</v>
      </c>
      <c r="I1606" s="4">
        <v>5387</v>
      </c>
      <c r="J1606" s="4">
        <v>3848</v>
      </c>
    </row>
    <row r="1607" spans="2:10" x14ac:dyDescent="0.35">
      <c r="C1607" t="s">
        <v>1854</v>
      </c>
      <c r="D1607" s="4">
        <v>65061</v>
      </c>
      <c r="H1607" s="4">
        <v>302620</v>
      </c>
      <c r="I1607" s="4">
        <v>367682</v>
      </c>
      <c r="J1607" s="4">
        <v>65061</v>
      </c>
    </row>
    <row r="1608" spans="2:10" x14ac:dyDescent="0.35">
      <c r="C1608" t="s">
        <v>1855</v>
      </c>
      <c r="D1608" s="4">
        <v>1521</v>
      </c>
      <c r="G1608" s="4">
        <v>44071</v>
      </c>
      <c r="H1608" s="4">
        <v>29381</v>
      </c>
      <c r="I1608" s="4">
        <v>74972</v>
      </c>
      <c r="J1608" s="4">
        <v>1521</v>
      </c>
    </row>
    <row r="1609" spans="2:10" x14ac:dyDescent="0.35">
      <c r="C1609" t="s">
        <v>1856</v>
      </c>
      <c r="I1609" s="4">
        <v>0</v>
      </c>
      <c r="J1609">
        <v>0</v>
      </c>
    </row>
    <row r="1610" spans="2:10" x14ac:dyDescent="0.35">
      <c r="C1610" t="s">
        <v>1857</v>
      </c>
      <c r="E1610" s="4">
        <v>27159</v>
      </c>
      <c r="I1610" s="4">
        <v>27159</v>
      </c>
      <c r="J1610">
        <v>27159</v>
      </c>
    </row>
    <row r="1611" spans="2:10" x14ac:dyDescent="0.35">
      <c r="C1611" t="s">
        <v>1858</v>
      </c>
      <c r="F1611" s="4">
        <v>24132</v>
      </c>
      <c r="I1611" s="4">
        <v>24132</v>
      </c>
      <c r="J1611">
        <v>0</v>
      </c>
    </row>
    <row r="1612" spans="2:10" x14ac:dyDescent="0.35">
      <c r="B1612" t="s">
        <v>1844</v>
      </c>
      <c r="C1612" t="s">
        <v>1859</v>
      </c>
      <c r="D1612" s="4">
        <v>19193</v>
      </c>
      <c r="E1612" s="4">
        <v>0</v>
      </c>
      <c r="F1612" s="4">
        <v>875000</v>
      </c>
      <c r="G1612" s="4">
        <v>168342</v>
      </c>
      <c r="H1612" s="4">
        <v>10</v>
      </c>
      <c r="I1612" s="4">
        <v>1062545</v>
      </c>
      <c r="J1612" s="4">
        <v>19193</v>
      </c>
    </row>
    <row r="1613" spans="2:10" x14ac:dyDescent="0.35">
      <c r="C1613" t="s">
        <v>1860</v>
      </c>
      <c r="F1613" s="4">
        <v>543515</v>
      </c>
      <c r="I1613" s="4">
        <v>543515</v>
      </c>
      <c r="J1613">
        <v>0</v>
      </c>
    </row>
    <row r="1614" spans="2:10" x14ac:dyDescent="0.35">
      <c r="C1614" t="s">
        <v>1861</v>
      </c>
      <c r="D1614" s="4">
        <v>79980</v>
      </c>
      <c r="I1614" s="4">
        <v>79980</v>
      </c>
      <c r="J1614" s="4">
        <v>79980</v>
      </c>
    </row>
    <row r="1615" spans="2:10" x14ac:dyDescent="0.35">
      <c r="C1615" t="s">
        <v>1862</v>
      </c>
      <c r="F1615" s="4">
        <v>85464</v>
      </c>
      <c r="I1615" s="4">
        <v>85464</v>
      </c>
      <c r="J1615">
        <v>0</v>
      </c>
    </row>
    <row r="1616" spans="2:10" x14ac:dyDescent="0.35">
      <c r="C1616" t="s">
        <v>1863</v>
      </c>
      <c r="H1616" s="4">
        <v>62239</v>
      </c>
      <c r="I1616" s="4">
        <v>62239</v>
      </c>
      <c r="J1616">
        <v>0</v>
      </c>
    </row>
    <row r="1617" spans="2:10" x14ac:dyDescent="0.35">
      <c r="B1617" t="s">
        <v>54</v>
      </c>
      <c r="D1617" s="4">
        <v>226732</v>
      </c>
      <c r="E1617" s="4">
        <v>27159</v>
      </c>
      <c r="F1617" s="4">
        <v>1556639</v>
      </c>
      <c r="G1617" s="4">
        <v>212413</v>
      </c>
      <c r="H1617" s="4">
        <v>396749</v>
      </c>
      <c r="I1617" s="4">
        <v>2419692</v>
      </c>
      <c r="J1617" s="4">
        <v>253891</v>
      </c>
    </row>
    <row r="1618" spans="2:10" x14ac:dyDescent="0.35">
      <c r="B1618" t="s">
        <v>1845</v>
      </c>
      <c r="C1618" t="s">
        <v>1866</v>
      </c>
      <c r="I1618" s="4">
        <v>0</v>
      </c>
      <c r="J1618">
        <v>0</v>
      </c>
    </row>
    <row r="1619" spans="2:10" x14ac:dyDescent="0.35">
      <c r="C1619" t="s">
        <v>1867</v>
      </c>
      <c r="D1619" s="4">
        <v>8393</v>
      </c>
      <c r="E1619" s="4">
        <v>222092</v>
      </c>
      <c r="H1619" s="4">
        <v>205758</v>
      </c>
      <c r="I1619" s="4">
        <v>436243</v>
      </c>
      <c r="J1619" s="4">
        <v>230485</v>
      </c>
    </row>
    <row r="1620" spans="2:10" x14ac:dyDescent="0.35">
      <c r="C1620" t="s">
        <v>1868</v>
      </c>
      <c r="D1620" s="4">
        <v>13348</v>
      </c>
      <c r="E1620" s="4">
        <v>5259</v>
      </c>
      <c r="H1620" s="4">
        <v>335154</v>
      </c>
      <c r="I1620" s="4">
        <v>353762</v>
      </c>
      <c r="J1620" s="4">
        <v>18607</v>
      </c>
    </row>
    <row r="1621" spans="2:10" x14ac:dyDescent="0.35">
      <c r="C1621" t="s">
        <v>1869</v>
      </c>
      <c r="D1621" s="4">
        <v>3556</v>
      </c>
      <c r="H1621" s="4">
        <v>115200</v>
      </c>
      <c r="I1621" s="4">
        <v>118756</v>
      </c>
      <c r="J1621" s="4">
        <v>3556</v>
      </c>
    </row>
    <row r="1622" spans="2:10" x14ac:dyDescent="0.35">
      <c r="C1622" t="s">
        <v>1870</v>
      </c>
      <c r="D1622" s="4">
        <v>11345</v>
      </c>
      <c r="F1622" s="4">
        <v>19066</v>
      </c>
      <c r="H1622" s="4">
        <v>6558290</v>
      </c>
      <c r="I1622" s="4">
        <v>6588701</v>
      </c>
      <c r="J1622" s="4">
        <v>11345</v>
      </c>
    </row>
    <row r="1623" spans="2:10" x14ac:dyDescent="0.35">
      <c r="C1623" t="s">
        <v>1871</v>
      </c>
      <c r="D1623" s="4">
        <v>502254</v>
      </c>
      <c r="I1623" s="4">
        <v>502254</v>
      </c>
      <c r="J1623" s="4">
        <v>502254</v>
      </c>
    </row>
    <row r="1624" spans="2:10" x14ac:dyDescent="0.35">
      <c r="B1624" t="s">
        <v>55</v>
      </c>
      <c r="D1624" s="4">
        <v>538896</v>
      </c>
      <c r="E1624" s="4">
        <v>227351</v>
      </c>
      <c r="F1624" s="4">
        <v>19066</v>
      </c>
      <c r="H1624" s="4">
        <v>7214402</v>
      </c>
      <c r="I1624" s="4">
        <v>7999716</v>
      </c>
      <c r="J1624" s="4">
        <v>766247</v>
      </c>
    </row>
    <row r="1625" spans="2:10" x14ac:dyDescent="0.35">
      <c r="B1625" t="s">
        <v>1878</v>
      </c>
      <c r="C1625" t="s">
        <v>1879</v>
      </c>
      <c r="D1625" s="4">
        <v>564278</v>
      </c>
      <c r="I1625" s="4">
        <v>564278</v>
      </c>
      <c r="J1625" s="4">
        <v>564278</v>
      </c>
    </row>
    <row r="1626" spans="2:10" x14ac:dyDescent="0.35">
      <c r="C1626" t="s">
        <v>1897</v>
      </c>
      <c r="D1626" s="4">
        <v>357</v>
      </c>
      <c r="I1626" s="4">
        <v>357</v>
      </c>
      <c r="J1626" s="4">
        <v>357</v>
      </c>
    </row>
    <row r="1627" spans="2:10" x14ac:dyDescent="0.35">
      <c r="C1627" t="s">
        <v>1880</v>
      </c>
      <c r="D1627" s="4">
        <v>194117</v>
      </c>
      <c r="I1627" s="4">
        <v>194117</v>
      </c>
      <c r="J1627" s="4">
        <v>194117</v>
      </c>
    </row>
    <row r="1628" spans="2:10" x14ac:dyDescent="0.35">
      <c r="C1628" t="s">
        <v>1881</v>
      </c>
      <c r="D1628" s="4">
        <v>187893</v>
      </c>
      <c r="I1628" s="4">
        <v>187893</v>
      </c>
      <c r="J1628" s="4">
        <v>187893</v>
      </c>
    </row>
    <row r="1629" spans="2:10" x14ac:dyDescent="0.35">
      <c r="C1629" t="s">
        <v>1882</v>
      </c>
      <c r="F1629" s="4">
        <v>69324</v>
      </c>
      <c r="I1629" s="4">
        <v>69324</v>
      </c>
      <c r="J1629">
        <v>0</v>
      </c>
    </row>
    <row r="1630" spans="2:10" x14ac:dyDescent="0.35">
      <c r="C1630" t="s">
        <v>1883</v>
      </c>
      <c r="D1630" s="4">
        <v>16478</v>
      </c>
      <c r="I1630" s="4">
        <v>16478</v>
      </c>
      <c r="J1630" s="4">
        <v>16478</v>
      </c>
    </row>
    <row r="1631" spans="2:10" x14ac:dyDescent="0.35">
      <c r="B1631" t="s">
        <v>56</v>
      </c>
      <c r="D1631" s="4">
        <v>963124</v>
      </c>
      <c r="F1631" s="4">
        <v>69324</v>
      </c>
      <c r="I1631" s="4">
        <v>1032448</v>
      </c>
      <c r="J1631" s="4">
        <v>963124</v>
      </c>
    </row>
    <row r="1632" spans="2:10" x14ac:dyDescent="0.35">
      <c r="B1632" t="s">
        <v>1885</v>
      </c>
      <c r="C1632" t="s">
        <v>1886</v>
      </c>
      <c r="D1632" s="4">
        <v>13327</v>
      </c>
      <c r="G1632" s="4">
        <v>42419</v>
      </c>
      <c r="I1632" s="4">
        <v>55746</v>
      </c>
      <c r="J1632" s="4">
        <v>13327</v>
      </c>
    </row>
    <row r="1633" spans="1:10" x14ac:dyDescent="0.35">
      <c r="B1633" t="s">
        <v>57</v>
      </c>
      <c r="D1633" s="4">
        <v>13327</v>
      </c>
      <c r="G1633" s="4">
        <v>42419</v>
      </c>
      <c r="I1633" s="4">
        <v>55746</v>
      </c>
      <c r="J1633" s="4">
        <v>13327</v>
      </c>
    </row>
    <row r="1634" spans="1:10" x14ac:dyDescent="0.35">
      <c r="B1634" t="s">
        <v>1887</v>
      </c>
      <c r="C1634" t="s">
        <v>1888</v>
      </c>
      <c r="H1634" s="4">
        <v>192000</v>
      </c>
      <c r="I1634" s="4">
        <v>192000</v>
      </c>
      <c r="J1634">
        <v>0</v>
      </c>
    </row>
    <row r="1635" spans="1:10" x14ac:dyDescent="0.35">
      <c r="C1635" t="s">
        <v>1889</v>
      </c>
      <c r="H1635" s="4">
        <v>115500</v>
      </c>
      <c r="I1635" s="4">
        <v>115500</v>
      </c>
      <c r="J1635">
        <v>0</v>
      </c>
    </row>
    <row r="1636" spans="1:10" x14ac:dyDescent="0.35">
      <c r="C1636" t="s">
        <v>1890</v>
      </c>
      <c r="H1636" s="4">
        <v>112500</v>
      </c>
      <c r="I1636" s="4">
        <v>112500</v>
      </c>
      <c r="J1636">
        <v>0</v>
      </c>
    </row>
    <row r="1637" spans="1:10" x14ac:dyDescent="0.35">
      <c r="B1637" t="s">
        <v>58</v>
      </c>
      <c r="H1637" s="4">
        <v>420000</v>
      </c>
      <c r="I1637" s="4">
        <v>420000</v>
      </c>
      <c r="J1637">
        <v>0</v>
      </c>
    </row>
    <row r="1638" spans="1:10" x14ac:dyDescent="0.35">
      <c r="A1638" t="s">
        <v>1559</v>
      </c>
      <c r="B1638" t="s">
        <v>59</v>
      </c>
      <c r="D1638" s="4">
        <v>11553923</v>
      </c>
      <c r="E1638" s="4">
        <v>375616</v>
      </c>
      <c r="F1638" s="4">
        <v>4987486</v>
      </c>
      <c r="G1638" s="4">
        <v>441915</v>
      </c>
      <c r="H1638" s="4">
        <v>8081552</v>
      </c>
      <c r="I1638" s="4">
        <v>25440492</v>
      </c>
      <c r="J1638" s="4">
        <v>11929539</v>
      </c>
    </row>
    <row r="1639" spans="1:10" x14ac:dyDescent="0.35">
      <c r="A1639" t="s">
        <v>261</v>
      </c>
      <c r="B1639" t="s">
        <v>1842</v>
      </c>
      <c r="C1639" t="s">
        <v>1843</v>
      </c>
      <c r="D1639" s="4">
        <v>24118334</v>
      </c>
      <c r="F1639" s="4">
        <v>13433000</v>
      </c>
      <c r="I1639" s="4">
        <v>37551334</v>
      </c>
      <c r="J1639" s="4">
        <v>24118334</v>
      </c>
    </row>
    <row r="1640" spans="1:10" x14ac:dyDescent="0.35">
      <c r="C1640" t="s">
        <v>1844</v>
      </c>
      <c r="D1640" s="4">
        <v>3946601</v>
      </c>
      <c r="F1640" s="4">
        <v>72450</v>
      </c>
      <c r="G1640" s="4">
        <v>61200</v>
      </c>
      <c r="I1640" s="4">
        <v>4080251</v>
      </c>
      <c r="J1640" s="4">
        <v>3946601</v>
      </c>
    </row>
    <row r="1641" spans="1:10" x14ac:dyDescent="0.35">
      <c r="C1641" t="s">
        <v>1845</v>
      </c>
      <c r="D1641" s="4">
        <v>3109717</v>
      </c>
      <c r="I1641" s="4">
        <v>3109717</v>
      </c>
      <c r="J1641" s="4">
        <v>3109717</v>
      </c>
    </row>
    <row r="1642" spans="1:10" x14ac:dyDescent="0.35">
      <c r="B1642" t="s">
        <v>51</v>
      </c>
      <c r="D1642" s="4">
        <v>31174651</v>
      </c>
      <c r="F1642" s="4">
        <v>13505450</v>
      </c>
      <c r="G1642" s="4">
        <v>61200</v>
      </c>
      <c r="I1642" s="4">
        <v>44741301</v>
      </c>
      <c r="J1642" s="4">
        <v>31174651</v>
      </c>
    </row>
    <row r="1643" spans="1:10" x14ac:dyDescent="0.35">
      <c r="B1643" t="s">
        <v>1843</v>
      </c>
      <c r="C1643" t="s">
        <v>1846</v>
      </c>
      <c r="D1643" s="4">
        <v>15302174</v>
      </c>
      <c r="E1643" s="4">
        <v>1040690</v>
      </c>
      <c r="F1643" s="4">
        <v>120000</v>
      </c>
      <c r="G1643" s="4">
        <v>11250</v>
      </c>
      <c r="H1643" s="4">
        <v>13007682</v>
      </c>
      <c r="I1643" s="4">
        <v>29481796</v>
      </c>
      <c r="J1643" s="4">
        <v>16342864</v>
      </c>
    </row>
    <row r="1644" spans="1:10" x14ac:dyDescent="0.35">
      <c r="C1644" t="s">
        <v>1847</v>
      </c>
      <c r="D1644" s="4">
        <v>12194190</v>
      </c>
      <c r="E1644" s="4">
        <v>58013</v>
      </c>
      <c r="F1644" s="4">
        <v>540541</v>
      </c>
      <c r="G1644" s="4">
        <v>140486</v>
      </c>
      <c r="I1644" s="4">
        <v>12933229</v>
      </c>
      <c r="J1644" s="4">
        <v>12252203</v>
      </c>
    </row>
    <row r="1645" spans="1:10" x14ac:dyDescent="0.35">
      <c r="C1645" t="s">
        <v>1848</v>
      </c>
      <c r="D1645" s="4">
        <v>384651</v>
      </c>
      <c r="I1645" s="4">
        <v>384651</v>
      </c>
      <c r="J1645" s="4">
        <v>384651</v>
      </c>
    </row>
    <row r="1646" spans="1:10" x14ac:dyDescent="0.35">
      <c r="B1646" t="s">
        <v>52</v>
      </c>
      <c r="D1646" s="4">
        <v>27881015</v>
      </c>
      <c r="E1646" s="4">
        <v>1098703</v>
      </c>
      <c r="F1646" s="4">
        <v>660541</v>
      </c>
      <c r="G1646" s="4">
        <v>151736</v>
      </c>
      <c r="H1646" s="4">
        <v>13007682</v>
      </c>
      <c r="I1646" s="4">
        <v>42799676</v>
      </c>
      <c r="J1646" s="4">
        <v>28979718</v>
      </c>
    </row>
    <row r="1647" spans="1:10" x14ac:dyDescent="0.35">
      <c r="B1647" t="s">
        <v>1849</v>
      </c>
      <c r="C1647" t="s">
        <v>1850</v>
      </c>
      <c r="E1647" s="4">
        <v>12800000</v>
      </c>
      <c r="I1647" s="4">
        <v>12800000</v>
      </c>
      <c r="J1647">
        <v>12800000</v>
      </c>
    </row>
    <row r="1648" spans="1:10" x14ac:dyDescent="0.35">
      <c r="B1648" t="s">
        <v>53</v>
      </c>
      <c r="E1648" s="4">
        <v>12800000</v>
      </c>
      <c r="I1648" s="4">
        <v>12800000</v>
      </c>
      <c r="J1648">
        <v>12800000</v>
      </c>
    </row>
    <row r="1649" spans="2:10" x14ac:dyDescent="0.35">
      <c r="B1649" t="s">
        <v>1844</v>
      </c>
      <c r="C1649" t="s">
        <v>1851</v>
      </c>
      <c r="D1649" s="4">
        <v>246358</v>
      </c>
      <c r="F1649" s="4">
        <v>241573</v>
      </c>
      <c r="I1649" s="4">
        <v>487931</v>
      </c>
      <c r="J1649" s="4">
        <v>246358</v>
      </c>
    </row>
    <row r="1650" spans="2:10" x14ac:dyDescent="0.35">
      <c r="C1650" t="s">
        <v>1899</v>
      </c>
      <c r="H1650" s="4">
        <v>480521</v>
      </c>
      <c r="I1650" s="4">
        <v>480521</v>
      </c>
      <c r="J1650">
        <v>0</v>
      </c>
    </row>
    <row r="1651" spans="2:10" x14ac:dyDescent="0.35">
      <c r="C1651" t="s">
        <v>1852</v>
      </c>
      <c r="D1651" s="4">
        <v>31348</v>
      </c>
      <c r="I1651" s="4">
        <v>31348</v>
      </c>
      <c r="J1651" s="4">
        <v>31348</v>
      </c>
    </row>
    <row r="1652" spans="2:10" x14ac:dyDescent="0.35">
      <c r="C1652" t="s">
        <v>1853</v>
      </c>
      <c r="D1652" s="4">
        <v>51878</v>
      </c>
      <c r="I1652" s="4">
        <v>51878</v>
      </c>
      <c r="J1652" s="4">
        <v>51878</v>
      </c>
    </row>
    <row r="1653" spans="2:10" x14ac:dyDescent="0.35">
      <c r="C1653" t="s">
        <v>1893</v>
      </c>
      <c r="D1653" s="4">
        <v>4778</v>
      </c>
      <c r="F1653" s="4">
        <v>3584</v>
      </c>
      <c r="I1653" s="4">
        <v>8362</v>
      </c>
      <c r="J1653" s="4">
        <v>4778</v>
      </c>
    </row>
    <row r="1654" spans="2:10" x14ac:dyDescent="0.35">
      <c r="C1654" t="s">
        <v>1854</v>
      </c>
      <c r="D1654" s="4">
        <v>1089433</v>
      </c>
      <c r="I1654" s="4">
        <v>1089433</v>
      </c>
      <c r="J1654" s="4">
        <v>1089433</v>
      </c>
    </row>
    <row r="1655" spans="2:10" x14ac:dyDescent="0.35">
      <c r="C1655" t="s">
        <v>1855</v>
      </c>
      <c r="D1655" s="4">
        <v>601423</v>
      </c>
      <c r="G1655" s="4">
        <v>107680</v>
      </c>
      <c r="I1655" s="4">
        <v>709103</v>
      </c>
      <c r="J1655" s="4">
        <v>601423</v>
      </c>
    </row>
    <row r="1656" spans="2:10" x14ac:dyDescent="0.35">
      <c r="C1656" t="s">
        <v>1856</v>
      </c>
      <c r="D1656" s="4">
        <v>20708</v>
      </c>
      <c r="I1656" s="4">
        <v>20708</v>
      </c>
      <c r="J1656" s="4">
        <v>20708</v>
      </c>
    </row>
    <row r="1657" spans="2:10" x14ac:dyDescent="0.35">
      <c r="C1657" t="s">
        <v>1857</v>
      </c>
      <c r="D1657" s="4">
        <v>70612</v>
      </c>
      <c r="I1657" s="4">
        <v>70612</v>
      </c>
      <c r="J1657" s="4">
        <v>70612</v>
      </c>
    </row>
    <row r="1658" spans="2:10" x14ac:dyDescent="0.35">
      <c r="C1658" t="s">
        <v>1858</v>
      </c>
      <c r="E1658" s="4">
        <v>10390</v>
      </c>
      <c r="G1658" s="4">
        <v>77928</v>
      </c>
      <c r="I1658" s="4">
        <v>88318</v>
      </c>
      <c r="J1658">
        <v>10390</v>
      </c>
    </row>
    <row r="1659" spans="2:10" x14ac:dyDescent="0.35">
      <c r="C1659" t="s">
        <v>1859</v>
      </c>
      <c r="D1659" s="4">
        <v>138741</v>
      </c>
      <c r="G1659" s="4">
        <v>1150000</v>
      </c>
      <c r="H1659" s="4">
        <v>205427</v>
      </c>
      <c r="I1659" s="4">
        <v>1494169</v>
      </c>
      <c r="J1659" s="4">
        <v>138741</v>
      </c>
    </row>
    <row r="1660" spans="2:10" x14ac:dyDescent="0.35">
      <c r="C1660" t="s">
        <v>1860</v>
      </c>
      <c r="D1660" s="4">
        <v>1739248</v>
      </c>
      <c r="I1660" s="4">
        <v>1739248</v>
      </c>
      <c r="J1660" s="4">
        <v>1739248</v>
      </c>
    </row>
    <row r="1661" spans="2:10" x14ac:dyDescent="0.35">
      <c r="C1661" t="s">
        <v>1861</v>
      </c>
      <c r="D1661" s="4">
        <v>133845</v>
      </c>
      <c r="F1661" s="4">
        <v>45703</v>
      </c>
      <c r="I1661" s="4">
        <v>179548</v>
      </c>
      <c r="J1661" s="4">
        <v>133845</v>
      </c>
    </row>
    <row r="1662" spans="2:10" x14ac:dyDescent="0.35">
      <c r="C1662" t="s">
        <v>1862</v>
      </c>
      <c r="D1662" s="4">
        <v>1196500</v>
      </c>
      <c r="E1662" s="4">
        <v>811851</v>
      </c>
      <c r="H1662" s="4">
        <v>170929</v>
      </c>
      <c r="I1662" s="4">
        <v>2179280</v>
      </c>
      <c r="J1662" s="4">
        <v>2008351</v>
      </c>
    </row>
    <row r="1663" spans="2:10" x14ac:dyDescent="0.35">
      <c r="C1663" t="s">
        <v>1863</v>
      </c>
      <c r="G1663" s="4">
        <v>54459</v>
      </c>
      <c r="H1663" s="4">
        <v>23340</v>
      </c>
      <c r="I1663" s="4">
        <v>77799</v>
      </c>
      <c r="J1663">
        <v>0</v>
      </c>
    </row>
    <row r="1664" spans="2:10" x14ac:dyDescent="0.35">
      <c r="C1664" t="s">
        <v>1913</v>
      </c>
      <c r="E1664" s="4">
        <v>914725</v>
      </c>
      <c r="I1664" s="4">
        <v>914725</v>
      </c>
      <c r="J1664">
        <v>914725</v>
      </c>
    </row>
    <row r="1665" spans="2:10" x14ac:dyDescent="0.35">
      <c r="B1665" t="s">
        <v>54</v>
      </c>
      <c r="D1665" s="4">
        <v>5324873</v>
      </c>
      <c r="E1665" s="4">
        <v>1736967</v>
      </c>
      <c r="F1665" s="4">
        <v>290860</v>
      </c>
      <c r="G1665" s="4">
        <v>1390067</v>
      </c>
      <c r="H1665" s="4">
        <v>880217</v>
      </c>
      <c r="I1665" s="4">
        <v>9622983</v>
      </c>
      <c r="J1665" s="4">
        <v>7061840</v>
      </c>
    </row>
    <row r="1666" spans="2:10" x14ac:dyDescent="0.35">
      <c r="B1666" t="s">
        <v>1845</v>
      </c>
      <c r="C1666" t="s">
        <v>1864</v>
      </c>
      <c r="D1666" s="4">
        <v>11158</v>
      </c>
      <c r="I1666" s="4">
        <v>11158</v>
      </c>
      <c r="J1666" s="4">
        <v>11158</v>
      </c>
    </row>
    <row r="1667" spans="2:10" x14ac:dyDescent="0.35">
      <c r="C1667" t="s">
        <v>1865</v>
      </c>
      <c r="D1667" s="4">
        <v>1744</v>
      </c>
      <c r="H1667" s="4">
        <v>93198</v>
      </c>
      <c r="I1667" s="4">
        <v>94942</v>
      </c>
      <c r="J1667" s="4">
        <v>1744</v>
      </c>
    </row>
    <row r="1668" spans="2:10" x14ac:dyDescent="0.35">
      <c r="C1668" t="s">
        <v>1866</v>
      </c>
      <c r="I1668" s="4">
        <v>0</v>
      </c>
      <c r="J1668">
        <v>0</v>
      </c>
    </row>
    <row r="1669" spans="2:10" x14ac:dyDescent="0.35">
      <c r="C1669" t="s">
        <v>1867</v>
      </c>
      <c r="D1669" s="4">
        <v>445116</v>
      </c>
      <c r="E1669" s="4">
        <v>0</v>
      </c>
      <c r="G1669" s="4">
        <v>2107297</v>
      </c>
      <c r="I1669" s="4">
        <v>2552413</v>
      </c>
      <c r="J1669" s="4">
        <v>445116</v>
      </c>
    </row>
    <row r="1670" spans="2:10" x14ac:dyDescent="0.35">
      <c r="C1670" t="s">
        <v>1868</v>
      </c>
      <c r="E1670" s="4">
        <v>0</v>
      </c>
      <c r="F1670" s="4">
        <v>15778</v>
      </c>
      <c r="G1670" s="4">
        <v>1107222</v>
      </c>
      <c r="H1670" s="4">
        <v>524891</v>
      </c>
      <c r="I1670" s="4">
        <v>1647891</v>
      </c>
      <c r="J1670">
        <v>0</v>
      </c>
    </row>
    <row r="1671" spans="2:10" x14ac:dyDescent="0.35">
      <c r="C1671" t="s">
        <v>1894</v>
      </c>
      <c r="D1671" s="4">
        <v>3928</v>
      </c>
      <c r="I1671" s="4">
        <v>3928</v>
      </c>
      <c r="J1671" s="4">
        <v>3928</v>
      </c>
    </row>
    <row r="1672" spans="2:10" x14ac:dyDescent="0.35">
      <c r="C1672" t="s">
        <v>1869</v>
      </c>
      <c r="E1672" s="4">
        <v>0</v>
      </c>
      <c r="G1672" s="4">
        <v>839616</v>
      </c>
      <c r="I1672" s="4">
        <v>839616</v>
      </c>
      <c r="J1672">
        <v>0</v>
      </c>
    </row>
    <row r="1673" spans="2:10" x14ac:dyDescent="0.35">
      <c r="C1673" t="s">
        <v>1870</v>
      </c>
      <c r="D1673" s="4">
        <v>0</v>
      </c>
      <c r="E1673" s="4">
        <v>3410324</v>
      </c>
      <c r="H1673" s="4">
        <v>307646</v>
      </c>
      <c r="I1673" s="4">
        <v>3717970</v>
      </c>
      <c r="J1673" s="4">
        <v>3410324</v>
      </c>
    </row>
    <row r="1674" spans="2:10" x14ac:dyDescent="0.35">
      <c r="C1674" t="s">
        <v>1871</v>
      </c>
      <c r="D1674" s="4">
        <v>6561145</v>
      </c>
      <c r="F1674" s="4">
        <v>195000</v>
      </c>
      <c r="H1674" s="4">
        <v>29817</v>
      </c>
      <c r="I1674" s="4">
        <v>6785962</v>
      </c>
      <c r="J1674" s="4">
        <v>6561145</v>
      </c>
    </row>
    <row r="1675" spans="2:10" x14ac:dyDescent="0.35">
      <c r="C1675" t="s">
        <v>1872</v>
      </c>
      <c r="D1675" s="4">
        <v>735000</v>
      </c>
      <c r="I1675" s="4">
        <v>735000</v>
      </c>
      <c r="J1675" s="4">
        <v>735000</v>
      </c>
    </row>
    <row r="1676" spans="2:10" x14ac:dyDescent="0.35">
      <c r="C1676" t="s">
        <v>1875</v>
      </c>
      <c r="G1676" s="4">
        <v>92994</v>
      </c>
      <c r="I1676" s="4">
        <v>92994</v>
      </c>
      <c r="J1676">
        <v>0</v>
      </c>
    </row>
    <row r="1677" spans="2:10" x14ac:dyDescent="0.35">
      <c r="B1677" t="s">
        <v>55</v>
      </c>
      <c r="D1677" s="4">
        <v>7758091</v>
      </c>
      <c r="E1677" s="4">
        <v>3410324</v>
      </c>
      <c r="F1677" s="4">
        <v>210778</v>
      </c>
      <c r="G1677" s="4">
        <v>4147129</v>
      </c>
      <c r="H1677" s="4">
        <v>955552</v>
      </c>
      <c r="I1677" s="4">
        <v>16481873</v>
      </c>
      <c r="J1677" s="4">
        <v>11168415</v>
      </c>
    </row>
    <row r="1678" spans="2:10" x14ac:dyDescent="0.35">
      <c r="B1678" t="s">
        <v>1878</v>
      </c>
      <c r="C1678" t="s">
        <v>1879</v>
      </c>
      <c r="D1678" s="4">
        <v>3403067</v>
      </c>
      <c r="E1678" s="4">
        <v>495</v>
      </c>
      <c r="I1678" s="4">
        <v>3403562</v>
      </c>
      <c r="J1678" s="4">
        <v>3403562</v>
      </c>
    </row>
    <row r="1679" spans="2:10" x14ac:dyDescent="0.35">
      <c r="C1679" t="s">
        <v>1907</v>
      </c>
      <c r="D1679" s="4">
        <v>4908</v>
      </c>
      <c r="I1679" s="4">
        <v>4908</v>
      </c>
      <c r="J1679" s="4">
        <v>4908</v>
      </c>
    </row>
    <row r="1680" spans="2:10" x14ac:dyDescent="0.35">
      <c r="C1680" t="s">
        <v>1880</v>
      </c>
      <c r="D1680" s="4">
        <v>58361</v>
      </c>
      <c r="I1680" s="4">
        <v>58361</v>
      </c>
      <c r="J1680" s="4">
        <v>58361</v>
      </c>
    </row>
    <row r="1681" spans="2:10" x14ac:dyDescent="0.35">
      <c r="C1681" t="s">
        <v>1881</v>
      </c>
      <c r="D1681" s="4">
        <v>34235</v>
      </c>
      <c r="F1681" s="4">
        <v>2645168</v>
      </c>
      <c r="I1681" s="4">
        <v>2679403</v>
      </c>
      <c r="J1681" s="4">
        <v>34235</v>
      </c>
    </row>
    <row r="1682" spans="2:10" x14ac:dyDescent="0.35">
      <c r="C1682" t="s">
        <v>1895</v>
      </c>
      <c r="D1682" s="4">
        <v>126146</v>
      </c>
      <c r="I1682" s="4">
        <v>126146</v>
      </c>
      <c r="J1682" s="4">
        <v>126146</v>
      </c>
    </row>
    <row r="1683" spans="2:10" x14ac:dyDescent="0.35">
      <c r="C1683" t="s">
        <v>1882</v>
      </c>
      <c r="E1683" s="4">
        <v>363127</v>
      </c>
      <c r="I1683" s="4">
        <v>363127</v>
      </c>
      <c r="J1683">
        <v>363127</v>
      </c>
    </row>
    <row r="1684" spans="2:10" x14ac:dyDescent="0.35">
      <c r="C1684" t="s">
        <v>1900</v>
      </c>
      <c r="E1684" s="4">
        <v>13920</v>
      </c>
      <c r="I1684" s="4">
        <v>13920</v>
      </c>
      <c r="J1684">
        <v>13920</v>
      </c>
    </row>
    <row r="1685" spans="2:10" x14ac:dyDescent="0.35">
      <c r="C1685" t="s">
        <v>1892</v>
      </c>
      <c r="D1685" s="4">
        <v>963</v>
      </c>
      <c r="I1685" s="4">
        <v>963</v>
      </c>
      <c r="J1685" s="4">
        <v>963</v>
      </c>
    </row>
    <row r="1686" spans="2:10" x14ac:dyDescent="0.35">
      <c r="C1686" t="s">
        <v>1884</v>
      </c>
      <c r="D1686" s="4">
        <v>46325</v>
      </c>
      <c r="E1686" s="4">
        <v>6413</v>
      </c>
      <c r="F1686" s="4">
        <v>177294</v>
      </c>
      <c r="I1686" s="4">
        <v>230033</v>
      </c>
      <c r="J1686" s="4">
        <v>52738</v>
      </c>
    </row>
    <row r="1687" spans="2:10" x14ac:dyDescent="0.35">
      <c r="B1687" t="s">
        <v>56</v>
      </c>
      <c r="D1687" s="4">
        <v>3674005</v>
      </c>
      <c r="E1687" s="4">
        <v>383956</v>
      </c>
      <c r="F1687" s="4">
        <v>2822462</v>
      </c>
      <c r="I1687" s="4">
        <v>6880423</v>
      </c>
      <c r="J1687" s="4">
        <v>4057961</v>
      </c>
    </row>
    <row r="1688" spans="2:10" x14ac:dyDescent="0.35">
      <c r="B1688" t="s">
        <v>1885</v>
      </c>
      <c r="C1688" t="s">
        <v>1886</v>
      </c>
      <c r="D1688" s="4">
        <v>108404</v>
      </c>
      <c r="I1688" s="4">
        <v>108404</v>
      </c>
      <c r="J1688" s="4">
        <v>108404</v>
      </c>
    </row>
    <row r="1689" spans="2:10" x14ac:dyDescent="0.35">
      <c r="B1689" t="s">
        <v>57</v>
      </c>
      <c r="D1689" s="4">
        <v>108404</v>
      </c>
      <c r="I1689" s="4">
        <v>108404</v>
      </c>
      <c r="J1689" s="4">
        <v>108404</v>
      </c>
    </row>
    <row r="1690" spans="2:10" x14ac:dyDescent="0.35">
      <c r="B1690" t="s">
        <v>1887</v>
      </c>
      <c r="C1690" t="s">
        <v>1904</v>
      </c>
      <c r="E1690" s="4">
        <v>125000</v>
      </c>
      <c r="I1690" s="4">
        <v>125000</v>
      </c>
      <c r="J1690">
        <v>125000</v>
      </c>
    </row>
    <row r="1691" spans="2:10" x14ac:dyDescent="0.35">
      <c r="C1691" t="s">
        <v>1888</v>
      </c>
      <c r="G1691" s="4">
        <v>1056000</v>
      </c>
      <c r="I1691" s="4">
        <v>1056000</v>
      </c>
      <c r="J1691">
        <v>0</v>
      </c>
    </row>
    <row r="1692" spans="2:10" x14ac:dyDescent="0.35">
      <c r="C1692" t="s">
        <v>1901</v>
      </c>
      <c r="E1692" s="4">
        <v>450000</v>
      </c>
      <c r="I1692" s="4">
        <v>450000</v>
      </c>
      <c r="J1692">
        <v>450000</v>
      </c>
    </row>
    <row r="1693" spans="2:10" x14ac:dyDescent="0.35">
      <c r="C1693" t="s">
        <v>1889</v>
      </c>
      <c r="E1693" s="4">
        <v>714000</v>
      </c>
      <c r="I1693" s="4">
        <v>714000</v>
      </c>
      <c r="J1693">
        <v>714000</v>
      </c>
    </row>
    <row r="1694" spans="2:10" x14ac:dyDescent="0.35">
      <c r="C1694" t="s">
        <v>1890</v>
      </c>
      <c r="E1694" s="4">
        <v>1050000</v>
      </c>
      <c r="I1694" s="4">
        <v>1050000</v>
      </c>
      <c r="J1694">
        <v>1050000</v>
      </c>
    </row>
    <row r="1695" spans="2:10" x14ac:dyDescent="0.35">
      <c r="C1695" t="s">
        <v>1902</v>
      </c>
      <c r="E1695" s="4">
        <v>3000000</v>
      </c>
      <c r="I1695" s="4">
        <v>3000000</v>
      </c>
      <c r="J1695">
        <v>3000000</v>
      </c>
    </row>
    <row r="1696" spans="2:10" x14ac:dyDescent="0.35">
      <c r="B1696" t="s">
        <v>58</v>
      </c>
      <c r="E1696" s="4">
        <v>5339000</v>
      </c>
      <c r="G1696" s="4">
        <v>1056000</v>
      </c>
      <c r="I1696" s="4">
        <v>6395000</v>
      </c>
      <c r="J1696">
        <v>5339000</v>
      </c>
    </row>
    <row r="1697" spans="1:10" x14ac:dyDescent="0.35">
      <c r="A1697" t="s">
        <v>1560</v>
      </c>
      <c r="B1697" t="s">
        <v>59</v>
      </c>
      <c r="D1697" s="4">
        <v>75921038</v>
      </c>
      <c r="E1697" s="4">
        <v>24768949</v>
      </c>
      <c r="F1697" s="4">
        <v>17490091</v>
      </c>
      <c r="G1697" s="4">
        <v>6806131</v>
      </c>
      <c r="H1697" s="4">
        <v>14843450</v>
      </c>
      <c r="I1697" s="4">
        <v>139829660</v>
      </c>
      <c r="J1697" s="4">
        <v>100689987</v>
      </c>
    </row>
    <row r="1698" spans="1:10" x14ac:dyDescent="0.35">
      <c r="A1698" t="s">
        <v>270</v>
      </c>
      <c r="B1698" t="s">
        <v>1842</v>
      </c>
      <c r="C1698" t="s">
        <v>1843</v>
      </c>
      <c r="D1698" s="4">
        <v>9177129</v>
      </c>
      <c r="E1698" s="4">
        <v>502949</v>
      </c>
      <c r="F1698" s="4">
        <v>3697400</v>
      </c>
      <c r="I1698" s="4">
        <v>13377478</v>
      </c>
      <c r="J1698" s="4">
        <v>9680078</v>
      </c>
    </row>
    <row r="1699" spans="1:10" x14ac:dyDescent="0.35">
      <c r="C1699" t="s">
        <v>1844</v>
      </c>
      <c r="D1699" s="4">
        <v>38130</v>
      </c>
      <c r="F1699" s="4">
        <v>392730</v>
      </c>
      <c r="H1699" s="4">
        <v>703261</v>
      </c>
      <c r="I1699" s="4">
        <v>1134121</v>
      </c>
      <c r="J1699" s="4">
        <v>38130</v>
      </c>
    </row>
    <row r="1700" spans="1:10" x14ac:dyDescent="0.35">
      <c r="C1700" t="s">
        <v>1845</v>
      </c>
      <c r="D1700" s="4">
        <v>144387</v>
      </c>
      <c r="H1700" s="4">
        <v>935705</v>
      </c>
      <c r="I1700" s="4">
        <v>1080092</v>
      </c>
      <c r="J1700" s="4">
        <v>144387</v>
      </c>
    </row>
    <row r="1701" spans="1:10" x14ac:dyDescent="0.35">
      <c r="B1701" t="s">
        <v>51</v>
      </c>
      <c r="D1701" s="4">
        <v>9359645</v>
      </c>
      <c r="E1701" s="4">
        <v>502949</v>
      </c>
      <c r="F1701" s="4">
        <v>4090130</v>
      </c>
      <c r="H1701" s="4">
        <v>1638966</v>
      </c>
      <c r="I1701" s="4">
        <v>15591690</v>
      </c>
      <c r="J1701" s="4">
        <v>9862594</v>
      </c>
    </row>
    <row r="1702" spans="1:10" x14ac:dyDescent="0.35">
      <c r="B1702" t="s">
        <v>1843</v>
      </c>
      <c r="C1702" t="s">
        <v>1846</v>
      </c>
      <c r="D1702" s="4">
        <v>8766703</v>
      </c>
      <c r="E1702" s="4">
        <v>1087325</v>
      </c>
      <c r="F1702" s="4">
        <v>1270370</v>
      </c>
      <c r="I1702" s="4">
        <v>11124397</v>
      </c>
      <c r="J1702" s="4">
        <v>9854028</v>
      </c>
    </row>
    <row r="1703" spans="1:10" x14ac:dyDescent="0.35">
      <c r="C1703" t="s">
        <v>1847</v>
      </c>
      <c r="D1703" s="4">
        <v>2596509</v>
      </c>
      <c r="H1703" s="4">
        <v>2475000</v>
      </c>
      <c r="I1703" s="4">
        <v>5071509</v>
      </c>
      <c r="J1703" s="4">
        <v>2596509</v>
      </c>
    </row>
    <row r="1704" spans="1:10" x14ac:dyDescent="0.35">
      <c r="C1704" t="s">
        <v>1848</v>
      </c>
      <c r="D1704" s="4">
        <v>37038</v>
      </c>
      <c r="I1704" s="4">
        <v>37038</v>
      </c>
      <c r="J1704" s="4">
        <v>37038</v>
      </c>
    </row>
    <row r="1705" spans="1:10" x14ac:dyDescent="0.35">
      <c r="B1705" t="s">
        <v>52</v>
      </c>
      <c r="D1705" s="4">
        <v>11400251</v>
      </c>
      <c r="E1705" s="4">
        <v>1087325</v>
      </c>
      <c r="F1705" s="4">
        <v>1270370</v>
      </c>
      <c r="H1705" s="4">
        <v>2475000</v>
      </c>
      <c r="I1705" s="4">
        <v>16232945</v>
      </c>
      <c r="J1705" s="4">
        <v>12487576</v>
      </c>
    </row>
    <row r="1706" spans="1:10" x14ac:dyDescent="0.35">
      <c r="B1706" t="s">
        <v>1849</v>
      </c>
      <c r="C1706" t="s">
        <v>1850</v>
      </c>
      <c r="D1706" s="4">
        <v>800000</v>
      </c>
      <c r="E1706" s="4">
        <v>13660</v>
      </c>
      <c r="I1706" s="4">
        <v>813660</v>
      </c>
      <c r="J1706" s="4">
        <v>813660</v>
      </c>
    </row>
    <row r="1707" spans="1:10" x14ac:dyDescent="0.35">
      <c r="B1707" t="s">
        <v>53</v>
      </c>
      <c r="D1707" s="4">
        <v>800000</v>
      </c>
      <c r="E1707" s="4">
        <v>13660</v>
      </c>
      <c r="I1707" s="4">
        <v>813660</v>
      </c>
      <c r="J1707" s="4">
        <v>813660</v>
      </c>
    </row>
    <row r="1708" spans="1:10" x14ac:dyDescent="0.35">
      <c r="B1708" t="s">
        <v>1844</v>
      </c>
      <c r="C1708" t="s">
        <v>1851</v>
      </c>
      <c r="D1708" s="4">
        <v>2962</v>
      </c>
      <c r="F1708" s="4">
        <v>279115</v>
      </c>
      <c r="I1708" s="4">
        <v>282077</v>
      </c>
      <c r="J1708" s="4">
        <v>2962</v>
      </c>
    </row>
    <row r="1709" spans="1:10" x14ac:dyDescent="0.35">
      <c r="C1709" t="s">
        <v>1852</v>
      </c>
      <c r="D1709" s="4">
        <v>12267</v>
      </c>
      <c r="I1709" s="4">
        <v>12267</v>
      </c>
      <c r="J1709" s="4">
        <v>12267</v>
      </c>
    </row>
    <row r="1710" spans="1:10" x14ac:dyDescent="0.35">
      <c r="C1710" t="s">
        <v>1853</v>
      </c>
      <c r="D1710" s="4">
        <v>117409</v>
      </c>
      <c r="E1710" s="4">
        <v>43687</v>
      </c>
      <c r="H1710" s="4">
        <v>2309</v>
      </c>
      <c r="I1710" s="4">
        <v>163404</v>
      </c>
      <c r="J1710" s="4">
        <v>161096</v>
      </c>
    </row>
    <row r="1711" spans="1:10" x14ac:dyDescent="0.35">
      <c r="C1711" t="s">
        <v>1893</v>
      </c>
      <c r="H1711" s="4">
        <v>2389</v>
      </c>
      <c r="I1711" s="4">
        <v>2389</v>
      </c>
      <c r="J1711">
        <v>0</v>
      </c>
    </row>
    <row r="1712" spans="1:10" x14ac:dyDescent="0.35">
      <c r="C1712" t="s">
        <v>1854</v>
      </c>
      <c r="D1712" s="4">
        <v>125973</v>
      </c>
      <c r="F1712" s="4">
        <v>403494</v>
      </c>
      <c r="I1712" s="4">
        <v>529466</v>
      </c>
      <c r="J1712" s="4">
        <v>125973</v>
      </c>
    </row>
    <row r="1713" spans="2:10" x14ac:dyDescent="0.35">
      <c r="C1713" t="s">
        <v>1855</v>
      </c>
      <c r="D1713" s="4">
        <v>206468</v>
      </c>
      <c r="E1713" s="4">
        <v>26763</v>
      </c>
      <c r="G1713" s="4">
        <v>229458</v>
      </c>
      <c r="I1713" s="4">
        <v>462690</v>
      </c>
      <c r="J1713" s="4">
        <v>233231</v>
      </c>
    </row>
    <row r="1714" spans="2:10" x14ac:dyDescent="0.35">
      <c r="C1714" t="s">
        <v>1856</v>
      </c>
      <c r="I1714" s="4">
        <v>0</v>
      </c>
      <c r="J1714">
        <v>0</v>
      </c>
    </row>
    <row r="1715" spans="2:10" x14ac:dyDescent="0.35">
      <c r="C1715" t="s">
        <v>1857</v>
      </c>
      <c r="D1715" s="4">
        <v>12221</v>
      </c>
      <c r="I1715" s="4">
        <v>12221</v>
      </c>
      <c r="J1715" s="4">
        <v>12221</v>
      </c>
    </row>
    <row r="1716" spans="2:10" x14ac:dyDescent="0.35">
      <c r="C1716" t="s">
        <v>1858</v>
      </c>
      <c r="D1716" s="4">
        <v>62677</v>
      </c>
      <c r="I1716" s="4">
        <v>62677</v>
      </c>
      <c r="J1716" s="4">
        <v>62677</v>
      </c>
    </row>
    <row r="1717" spans="2:10" x14ac:dyDescent="0.35">
      <c r="C1717" t="s">
        <v>1859</v>
      </c>
      <c r="D1717" s="4">
        <v>1598419</v>
      </c>
      <c r="E1717" s="4">
        <v>25000</v>
      </c>
      <c r="H1717" s="4">
        <v>3</v>
      </c>
      <c r="I1717" s="4">
        <v>1623422</v>
      </c>
      <c r="J1717" s="4">
        <v>1623419</v>
      </c>
    </row>
    <row r="1718" spans="2:10" x14ac:dyDescent="0.35">
      <c r="C1718" t="s">
        <v>1860</v>
      </c>
      <c r="D1718" s="4">
        <v>326109</v>
      </c>
      <c r="E1718" s="4">
        <v>108703</v>
      </c>
      <c r="H1718" s="4">
        <v>217406</v>
      </c>
      <c r="I1718" s="4">
        <v>652218</v>
      </c>
      <c r="J1718" s="4">
        <v>434812</v>
      </c>
    </row>
    <row r="1719" spans="2:10" x14ac:dyDescent="0.35">
      <c r="C1719" t="s">
        <v>1861</v>
      </c>
      <c r="D1719" s="4">
        <v>550</v>
      </c>
      <c r="F1719" s="4">
        <v>109361</v>
      </c>
      <c r="I1719" s="4">
        <v>109911</v>
      </c>
      <c r="J1719" s="4">
        <v>550</v>
      </c>
    </row>
    <row r="1720" spans="2:10" x14ac:dyDescent="0.35">
      <c r="C1720" t="s">
        <v>1862</v>
      </c>
      <c r="D1720" s="4">
        <v>427321</v>
      </c>
      <c r="I1720" s="4">
        <v>427321</v>
      </c>
      <c r="J1720" s="4">
        <v>427321</v>
      </c>
    </row>
    <row r="1721" spans="2:10" x14ac:dyDescent="0.35">
      <c r="C1721" t="s">
        <v>1863</v>
      </c>
      <c r="F1721" s="4">
        <v>116699</v>
      </c>
      <c r="I1721" s="4">
        <v>116699</v>
      </c>
      <c r="J1721">
        <v>0</v>
      </c>
    </row>
    <row r="1722" spans="2:10" x14ac:dyDescent="0.35">
      <c r="B1722" t="s">
        <v>54</v>
      </c>
      <c r="D1722" s="4">
        <v>2892376</v>
      </c>
      <c r="E1722" s="4">
        <v>204153</v>
      </c>
      <c r="F1722" s="4">
        <v>908668</v>
      </c>
      <c r="G1722" s="4">
        <v>229458</v>
      </c>
      <c r="H1722" s="4">
        <v>222107</v>
      </c>
      <c r="I1722" s="4">
        <v>4456763</v>
      </c>
      <c r="J1722" s="4">
        <v>3096529</v>
      </c>
    </row>
    <row r="1723" spans="2:10" x14ac:dyDescent="0.35">
      <c r="B1723" t="s">
        <v>1845</v>
      </c>
      <c r="C1723" t="s">
        <v>1865</v>
      </c>
      <c r="D1723" s="4">
        <v>1744</v>
      </c>
      <c r="I1723" s="4">
        <v>1744</v>
      </c>
      <c r="J1723" s="4">
        <v>1744</v>
      </c>
    </row>
    <row r="1724" spans="2:10" x14ac:dyDescent="0.35">
      <c r="C1724" t="s">
        <v>1866</v>
      </c>
      <c r="I1724" s="4">
        <v>0</v>
      </c>
      <c r="J1724">
        <v>0</v>
      </c>
    </row>
    <row r="1725" spans="2:10" x14ac:dyDescent="0.35">
      <c r="C1725" t="s">
        <v>1867</v>
      </c>
      <c r="D1725" s="4">
        <v>19215</v>
      </c>
      <c r="E1725" s="4">
        <v>13500</v>
      </c>
      <c r="F1725" s="4">
        <v>18000</v>
      </c>
      <c r="G1725" s="4">
        <v>31401</v>
      </c>
      <c r="H1725" s="4">
        <v>1094027</v>
      </c>
      <c r="I1725" s="4">
        <v>1176144</v>
      </c>
      <c r="J1725" s="4">
        <v>32715</v>
      </c>
    </row>
    <row r="1726" spans="2:10" x14ac:dyDescent="0.35">
      <c r="C1726" t="s">
        <v>1868</v>
      </c>
      <c r="D1726" s="4">
        <v>1415</v>
      </c>
      <c r="E1726" s="4">
        <v>400000</v>
      </c>
      <c r="H1726" s="4">
        <v>878278</v>
      </c>
      <c r="I1726" s="4">
        <v>1279693</v>
      </c>
      <c r="J1726" s="4">
        <v>401415</v>
      </c>
    </row>
    <row r="1727" spans="2:10" x14ac:dyDescent="0.35">
      <c r="B1727" t="s">
        <v>1845</v>
      </c>
      <c r="C1727" t="s">
        <v>1894</v>
      </c>
      <c r="D1727" s="4">
        <v>1436</v>
      </c>
      <c r="I1727" s="4">
        <v>1436</v>
      </c>
      <c r="J1727" s="4">
        <v>1436</v>
      </c>
    </row>
    <row r="1728" spans="2:10" x14ac:dyDescent="0.35">
      <c r="C1728" t="s">
        <v>1869</v>
      </c>
      <c r="H1728" s="4">
        <v>336960</v>
      </c>
      <c r="I1728" s="4">
        <v>336960</v>
      </c>
      <c r="J1728">
        <v>0</v>
      </c>
    </row>
    <row r="1729" spans="2:10" x14ac:dyDescent="0.35">
      <c r="C1729" t="s">
        <v>1870</v>
      </c>
      <c r="E1729" s="4">
        <v>13302</v>
      </c>
      <c r="H1729" s="4">
        <v>1436378</v>
      </c>
      <c r="I1729" s="4">
        <v>1449680</v>
      </c>
      <c r="J1729">
        <v>13302</v>
      </c>
    </row>
    <row r="1730" spans="2:10" x14ac:dyDescent="0.35">
      <c r="C1730" t="s">
        <v>1871</v>
      </c>
      <c r="D1730" s="4">
        <v>18347</v>
      </c>
      <c r="F1730" s="4">
        <v>1209945</v>
      </c>
      <c r="I1730" s="4">
        <v>1228293</v>
      </c>
      <c r="J1730" s="4">
        <v>18347</v>
      </c>
    </row>
    <row r="1731" spans="2:10" x14ac:dyDescent="0.35">
      <c r="C1731" t="s">
        <v>1872</v>
      </c>
      <c r="D1731" s="4">
        <v>49000</v>
      </c>
      <c r="I1731" s="4">
        <v>49000</v>
      </c>
      <c r="J1731" s="4">
        <v>49000</v>
      </c>
    </row>
    <row r="1732" spans="2:10" x14ac:dyDescent="0.35">
      <c r="C1732" t="s">
        <v>1875</v>
      </c>
      <c r="H1732" s="4">
        <v>11624</v>
      </c>
      <c r="I1732" s="4">
        <v>11624</v>
      </c>
      <c r="J1732">
        <v>0</v>
      </c>
    </row>
    <row r="1733" spans="2:10" x14ac:dyDescent="0.35">
      <c r="C1733" t="s">
        <v>1876</v>
      </c>
      <c r="H1733" s="4">
        <v>13440</v>
      </c>
      <c r="I1733" s="4">
        <v>13440</v>
      </c>
      <c r="J1733">
        <v>0</v>
      </c>
    </row>
    <row r="1734" spans="2:10" x14ac:dyDescent="0.35">
      <c r="B1734" t="s">
        <v>55</v>
      </c>
      <c r="D1734" s="4">
        <v>91158</v>
      </c>
      <c r="E1734" s="4">
        <v>426802</v>
      </c>
      <c r="F1734" s="4">
        <v>1227945</v>
      </c>
      <c r="G1734" s="4">
        <v>31401</v>
      </c>
      <c r="H1734" s="4">
        <v>3770707</v>
      </c>
      <c r="I1734" s="4">
        <v>5548014</v>
      </c>
      <c r="J1734" s="4">
        <v>517960</v>
      </c>
    </row>
    <row r="1735" spans="2:10" x14ac:dyDescent="0.35">
      <c r="B1735" t="s">
        <v>1878</v>
      </c>
      <c r="C1735" t="s">
        <v>1879</v>
      </c>
      <c r="D1735" s="4">
        <v>534623</v>
      </c>
      <c r="I1735" s="4">
        <v>534623</v>
      </c>
      <c r="J1735" s="4">
        <v>534623</v>
      </c>
    </row>
    <row r="1736" spans="2:10" x14ac:dyDescent="0.35">
      <c r="C1736" t="s">
        <v>1907</v>
      </c>
      <c r="D1736" s="4">
        <v>11444</v>
      </c>
      <c r="I1736" s="4">
        <v>11444</v>
      </c>
      <c r="J1736" s="4">
        <v>11444</v>
      </c>
    </row>
    <row r="1737" spans="2:10" x14ac:dyDescent="0.35">
      <c r="C1737" t="s">
        <v>1897</v>
      </c>
      <c r="D1737" s="4">
        <v>3684</v>
      </c>
      <c r="I1737" s="4">
        <v>3684</v>
      </c>
      <c r="J1737" s="4">
        <v>3684</v>
      </c>
    </row>
    <row r="1738" spans="2:10" x14ac:dyDescent="0.35">
      <c r="C1738" t="s">
        <v>1880</v>
      </c>
      <c r="D1738" s="4">
        <v>463691</v>
      </c>
      <c r="I1738" s="4">
        <v>463691</v>
      </c>
      <c r="J1738" s="4">
        <v>463691</v>
      </c>
    </row>
    <row r="1739" spans="2:10" x14ac:dyDescent="0.35">
      <c r="C1739" t="s">
        <v>1881</v>
      </c>
      <c r="D1739" s="4">
        <v>615465</v>
      </c>
      <c r="I1739" s="4">
        <v>615465</v>
      </c>
      <c r="J1739" s="4">
        <v>615465</v>
      </c>
    </row>
    <row r="1740" spans="2:10" x14ac:dyDescent="0.35">
      <c r="C1740" t="s">
        <v>1882</v>
      </c>
      <c r="F1740" s="4">
        <v>107838</v>
      </c>
      <c r="I1740" s="4">
        <v>107838</v>
      </c>
      <c r="J1740">
        <v>0</v>
      </c>
    </row>
    <row r="1741" spans="2:10" x14ac:dyDescent="0.35">
      <c r="C1741" t="s">
        <v>1883</v>
      </c>
      <c r="D1741" s="4">
        <v>10428</v>
      </c>
      <c r="I1741" s="4">
        <v>10428</v>
      </c>
      <c r="J1741" s="4">
        <v>10428</v>
      </c>
    </row>
    <row r="1742" spans="2:10" x14ac:dyDescent="0.35">
      <c r="B1742" t="s">
        <v>56</v>
      </c>
      <c r="D1742" s="4">
        <v>1639335</v>
      </c>
      <c r="F1742" s="4">
        <v>107838</v>
      </c>
      <c r="I1742" s="4">
        <v>1747173</v>
      </c>
      <c r="J1742" s="4">
        <v>1639335</v>
      </c>
    </row>
    <row r="1743" spans="2:10" x14ac:dyDescent="0.35">
      <c r="B1743" t="s">
        <v>1885</v>
      </c>
      <c r="C1743" t="s">
        <v>1886</v>
      </c>
      <c r="D1743" s="4">
        <v>9426</v>
      </c>
      <c r="G1743" s="4">
        <v>61272</v>
      </c>
      <c r="I1743" s="4">
        <v>70698</v>
      </c>
      <c r="J1743" s="4">
        <v>9426</v>
      </c>
    </row>
    <row r="1744" spans="2:10" x14ac:dyDescent="0.35">
      <c r="B1744" t="s">
        <v>57</v>
      </c>
      <c r="D1744" s="4">
        <v>9426</v>
      </c>
      <c r="G1744" s="4">
        <v>61272</v>
      </c>
      <c r="I1744" s="4">
        <v>70698</v>
      </c>
      <c r="J1744" s="4">
        <v>9426</v>
      </c>
    </row>
    <row r="1745" spans="1:10" x14ac:dyDescent="0.35">
      <c r="B1745" t="s">
        <v>1887</v>
      </c>
      <c r="C1745" t="s">
        <v>1904</v>
      </c>
      <c r="D1745" s="4">
        <v>125000</v>
      </c>
      <c r="I1745" s="4">
        <v>125000</v>
      </c>
      <c r="J1745" s="4">
        <v>125000</v>
      </c>
    </row>
    <row r="1746" spans="1:10" x14ac:dyDescent="0.35">
      <c r="C1746" t="s">
        <v>1888</v>
      </c>
      <c r="H1746" s="4">
        <v>192000</v>
      </c>
      <c r="I1746" s="4">
        <v>192000</v>
      </c>
      <c r="J1746">
        <v>0</v>
      </c>
    </row>
    <row r="1747" spans="1:10" x14ac:dyDescent="0.35">
      <c r="C1747" t="s">
        <v>1889</v>
      </c>
      <c r="H1747" s="4">
        <v>52500</v>
      </c>
      <c r="I1747" s="4">
        <v>52500</v>
      </c>
      <c r="J1747">
        <v>0</v>
      </c>
    </row>
    <row r="1748" spans="1:10" x14ac:dyDescent="0.35">
      <c r="C1748" t="s">
        <v>1890</v>
      </c>
      <c r="H1748" s="4">
        <v>150000</v>
      </c>
      <c r="I1748" s="4">
        <v>150000</v>
      </c>
      <c r="J1748">
        <v>0</v>
      </c>
    </row>
    <row r="1749" spans="1:10" x14ac:dyDescent="0.35">
      <c r="B1749" t="s">
        <v>58</v>
      </c>
      <c r="D1749" s="4">
        <v>125000</v>
      </c>
      <c r="H1749" s="4">
        <v>394500</v>
      </c>
      <c r="I1749" s="4">
        <v>519500</v>
      </c>
      <c r="J1749" s="4">
        <v>125000</v>
      </c>
    </row>
    <row r="1750" spans="1:10" x14ac:dyDescent="0.35">
      <c r="A1750" t="s">
        <v>1561</v>
      </c>
      <c r="B1750" t="s">
        <v>59</v>
      </c>
      <c r="D1750" s="4">
        <v>26317191</v>
      </c>
      <c r="E1750" s="4">
        <v>2234889</v>
      </c>
      <c r="F1750" s="4">
        <v>7604952</v>
      </c>
      <c r="G1750" s="4">
        <v>322131</v>
      </c>
      <c r="H1750" s="4">
        <v>8501280</v>
      </c>
      <c r="I1750" s="4">
        <v>44980443</v>
      </c>
      <c r="J1750" s="4">
        <v>28552080</v>
      </c>
    </row>
    <row r="1751" spans="1:10" x14ac:dyDescent="0.35">
      <c r="A1751" t="s">
        <v>1925</v>
      </c>
      <c r="B1751" t="s">
        <v>1842</v>
      </c>
      <c r="C1751" t="s">
        <v>1843</v>
      </c>
      <c r="D1751" s="4">
        <v>18691668</v>
      </c>
      <c r="F1751" s="4">
        <v>7022400</v>
      </c>
      <c r="I1751" s="4">
        <v>25714068</v>
      </c>
      <c r="J1751" s="4">
        <v>18691668</v>
      </c>
    </row>
    <row r="1752" spans="1:10" x14ac:dyDescent="0.35">
      <c r="C1752" t="s">
        <v>1844</v>
      </c>
      <c r="D1752" s="4">
        <v>2831092</v>
      </c>
      <c r="F1752" s="4">
        <v>2700</v>
      </c>
      <c r="H1752" s="4">
        <v>90900</v>
      </c>
      <c r="I1752" s="4">
        <v>2924692</v>
      </c>
      <c r="J1752" s="4">
        <v>2831092</v>
      </c>
    </row>
    <row r="1753" spans="1:10" x14ac:dyDescent="0.35">
      <c r="C1753" t="s">
        <v>1845</v>
      </c>
      <c r="D1753" s="4">
        <v>2064823</v>
      </c>
      <c r="I1753" s="4">
        <v>2064823</v>
      </c>
      <c r="J1753" s="4">
        <v>2064823</v>
      </c>
    </row>
    <row r="1754" spans="1:10" x14ac:dyDescent="0.35">
      <c r="B1754" t="s">
        <v>51</v>
      </c>
      <c r="D1754" s="4">
        <v>23587583</v>
      </c>
      <c r="F1754" s="4">
        <v>7025100</v>
      </c>
      <c r="H1754" s="4">
        <v>90900</v>
      </c>
      <c r="I1754" s="4">
        <v>30703583</v>
      </c>
      <c r="J1754" s="4">
        <v>23587583</v>
      </c>
    </row>
    <row r="1755" spans="1:10" x14ac:dyDescent="0.35">
      <c r="B1755" t="s">
        <v>1843</v>
      </c>
      <c r="C1755" t="s">
        <v>1846</v>
      </c>
      <c r="D1755" s="4">
        <v>11830426</v>
      </c>
      <c r="E1755" s="4">
        <v>3609</v>
      </c>
      <c r="F1755" s="4">
        <v>1620041</v>
      </c>
      <c r="I1755" s="4">
        <v>13454076</v>
      </c>
      <c r="J1755" s="4">
        <v>11834035</v>
      </c>
    </row>
    <row r="1756" spans="1:10" x14ac:dyDescent="0.35">
      <c r="C1756" t="s">
        <v>1847</v>
      </c>
      <c r="D1756" s="4">
        <v>7580068</v>
      </c>
      <c r="F1756" s="4">
        <v>2627568</v>
      </c>
      <c r="I1756" s="4">
        <v>10207636</v>
      </c>
      <c r="J1756" s="4">
        <v>7580068</v>
      </c>
    </row>
    <row r="1757" spans="1:10" x14ac:dyDescent="0.35">
      <c r="C1757" t="s">
        <v>1848</v>
      </c>
      <c r="D1757" s="4">
        <v>25538</v>
      </c>
      <c r="I1757" s="4">
        <v>25538</v>
      </c>
      <c r="J1757" s="4">
        <v>25538</v>
      </c>
    </row>
    <row r="1758" spans="1:10" x14ac:dyDescent="0.35">
      <c r="B1758" t="s">
        <v>52</v>
      </c>
      <c r="D1758" s="4">
        <v>19436032</v>
      </c>
      <c r="E1758" s="4">
        <v>3609</v>
      </c>
      <c r="F1758" s="4">
        <v>4247608</v>
      </c>
      <c r="I1758" s="4">
        <v>23687250</v>
      </c>
      <c r="J1758" s="4">
        <v>19439641</v>
      </c>
    </row>
    <row r="1759" spans="1:10" x14ac:dyDescent="0.35">
      <c r="B1759" t="s">
        <v>1849</v>
      </c>
      <c r="C1759" t="s">
        <v>1896</v>
      </c>
      <c r="H1759" s="4">
        <v>65495</v>
      </c>
      <c r="I1759" s="4">
        <v>65495</v>
      </c>
      <c r="J1759">
        <v>0</v>
      </c>
    </row>
    <row r="1760" spans="1:10" x14ac:dyDescent="0.35">
      <c r="C1760" t="s">
        <v>1850</v>
      </c>
      <c r="H1760" s="4">
        <v>3200000</v>
      </c>
      <c r="I1760" s="4">
        <v>3200000</v>
      </c>
      <c r="J1760">
        <v>0</v>
      </c>
    </row>
    <row r="1761" spans="2:10" x14ac:dyDescent="0.35">
      <c r="B1761" t="s">
        <v>53</v>
      </c>
      <c r="H1761" s="4">
        <v>3265495</v>
      </c>
      <c r="I1761" s="4">
        <v>3265495</v>
      </c>
      <c r="J1761">
        <v>0</v>
      </c>
    </row>
    <row r="1762" spans="2:10" x14ac:dyDescent="0.35">
      <c r="B1762" t="s">
        <v>1844</v>
      </c>
      <c r="C1762" t="s">
        <v>1851</v>
      </c>
      <c r="D1762" s="4">
        <v>455760</v>
      </c>
      <c r="I1762" s="4">
        <v>455760</v>
      </c>
      <c r="J1762" s="4">
        <v>455760</v>
      </c>
    </row>
    <row r="1763" spans="2:10" x14ac:dyDescent="0.35">
      <c r="C1763" t="s">
        <v>1852</v>
      </c>
      <c r="D1763" s="4">
        <v>17288</v>
      </c>
      <c r="I1763" s="4">
        <v>17288</v>
      </c>
      <c r="J1763" s="4">
        <v>17288</v>
      </c>
    </row>
    <row r="1764" spans="2:10" x14ac:dyDescent="0.35">
      <c r="C1764" t="s">
        <v>1853</v>
      </c>
      <c r="D1764" s="4">
        <v>5387</v>
      </c>
      <c r="I1764" s="4">
        <v>5387</v>
      </c>
      <c r="J1764" s="4">
        <v>5387</v>
      </c>
    </row>
    <row r="1765" spans="2:10" x14ac:dyDescent="0.35">
      <c r="C1765" t="s">
        <v>1893</v>
      </c>
      <c r="D1765" s="4">
        <v>1026</v>
      </c>
      <c r="I1765" s="4">
        <v>1026</v>
      </c>
      <c r="J1765" s="4">
        <v>1026</v>
      </c>
    </row>
    <row r="1766" spans="2:10" x14ac:dyDescent="0.35">
      <c r="C1766" t="s">
        <v>1854</v>
      </c>
      <c r="D1766" s="4">
        <v>383319</v>
      </c>
      <c r="I1766" s="4">
        <v>383319</v>
      </c>
      <c r="J1766" s="4">
        <v>383319</v>
      </c>
    </row>
    <row r="1767" spans="2:10" x14ac:dyDescent="0.35">
      <c r="C1767" t="s">
        <v>1919</v>
      </c>
      <c r="D1767" s="4">
        <v>157344</v>
      </c>
      <c r="E1767" s="4">
        <v>54876</v>
      </c>
      <c r="I1767" s="4">
        <v>212221</v>
      </c>
      <c r="J1767" s="4">
        <v>212220</v>
      </c>
    </row>
    <row r="1768" spans="2:10" x14ac:dyDescent="0.35">
      <c r="C1768" t="s">
        <v>1926</v>
      </c>
      <c r="D1768" s="4">
        <v>1105942</v>
      </c>
      <c r="E1768" s="4">
        <v>46288</v>
      </c>
      <c r="I1768" s="4">
        <v>1152230</v>
      </c>
      <c r="J1768" s="4">
        <v>1152230</v>
      </c>
    </row>
    <row r="1769" spans="2:10" x14ac:dyDescent="0.35">
      <c r="C1769" t="s">
        <v>1855</v>
      </c>
      <c r="D1769" s="4">
        <v>187476</v>
      </c>
      <c r="G1769" s="4">
        <v>3703</v>
      </c>
      <c r="I1769" s="4">
        <v>191179</v>
      </c>
      <c r="J1769" s="4">
        <v>187476</v>
      </c>
    </row>
    <row r="1770" spans="2:10" x14ac:dyDescent="0.35">
      <c r="C1770" t="s">
        <v>1856</v>
      </c>
      <c r="H1770" s="4">
        <v>10458</v>
      </c>
      <c r="I1770" s="4">
        <v>10458</v>
      </c>
      <c r="J1770">
        <v>0</v>
      </c>
    </row>
    <row r="1771" spans="2:10" x14ac:dyDescent="0.35">
      <c r="C1771" t="s">
        <v>1857</v>
      </c>
      <c r="D1771" s="4">
        <v>19011</v>
      </c>
      <c r="I1771" s="4">
        <v>19011</v>
      </c>
      <c r="J1771" s="4">
        <v>19011</v>
      </c>
    </row>
    <row r="1772" spans="2:10" x14ac:dyDescent="0.35">
      <c r="C1772" t="s">
        <v>1858</v>
      </c>
      <c r="D1772" s="4">
        <v>124684</v>
      </c>
      <c r="E1772" s="4">
        <v>8044</v>
      </c>
      <c r="I1772" s="4">
        <v>132728</v>
      </c>
      <c r="J1772" s="4">
        <v>132728</v>
      </c>
    </row>
    <row r="1773" spans="2:10" x14ac:dyDescent="0.35">
      <c r="C1773" t="s">
        <v>1859</v>
      </c>
      <c r="D1773" s="4">
        <v>525000</v>
      </c>
      <c r="E1773" s="4">
        <v>50000</v>
      </c>
      <c r="H1773" s="4">
        <v>125000</v>
      </c>
      <c r="I1773" s="4">
        <v>700000</v>
      </c>
      <c r="J1773" s="4">
        <v>575000</v>
      </c>
    </row>
    <row r="1774" spans="2:10" x14ac:dyDescent="0.35">
      <c r="C1774" t="s">
        <v>1860</v>
      </c>
      <c r="D1774" s="4">
        <v>543515</v>
      </c>
      <c r="I1774" s="4">
        <v>543515</v>
      </c>
      <c r="J1774" s="4">
        <v>543515</v>
      </c>
    </row>
    <row r="1775" spans="2:10" x14ac:dyDescent="0.35">
      <c r="C1775" t="s">
        <v>1861</v>
      </c>
      <c r="D1775" s="4">
        <v>306864</v>
      </c>
      <c r="I1775" s="4">
        <v>306864</v>
      </c>
      <c r="J1775" s="4">
        <v>306864</v>
      </c>
    </row>
    <row r="1776" spans="2:10" x14ac:dyDescent="0.35">
      <c r="C1776" t="s">
        <v>1862</v>
      </c>
      <c r="D1776" s="4">
        <v>256393</v>
      </c>
      <c r="I1776" s="4">
        <v>256393</v>
      </c>
      <c r="J1776" s="4">
        <v>256393</v>
      </c>
    </row>
    <row r="1777" spans="2:10" x14ac:dyDescent="0.35">
      <c r="C1777" t="s">
        <v>1863</v>
      </c>
      <c r="D1777" s="4">
        <v>7780</v>
      </c>
      <c r="E1777" s="4">
        <v>26683</v>
      </c>
      <c r="I1777" s="4">
        <v>34463</v>
      </c>
      <c r="J1777" s="4">
        <v>34463</v>
      </c>
    </row>
    <row r="1778" spans="2:10" x14ac:dyDescent="0.35">
      <c r="C1778" t="s">
        <v>1913</v>
      </c>
      <c r="H1778" s="4">
        <v>228681</v>
      </c>
      <c r="I1778" s="4">
        <v>228681</v>
      </c>
      <c r="J1778">
        <v>0</v>
      </c>
    </row>
    <row r="1779" spans="2:10" x14ac:dyDescent="0.35">
      <c r="B1779" t="s">
        <v>54</v>
      </c>
      <c r="D1779" s="4">
        <v>4096790</v>
      </c>
      <c r="E1779" s="4">
        <v>185891</v>
      </c>
      <c r="G1779" s="4">
        <v>3703</v>
      </c>
      <c r="H1779" s="4">
        <v>364139</v>
      </c>
      <c r="I1779" s="4">
        <v>4650523</v>
      </c>
      <c r="J1779" s="4">
        <v>4282681</v>
      </c>
    </row>
    <row r="1780" spans="2:10" x14ac:dyDescent="0.35">
      <c r="B1780" t="s">
        <v>1845</v>
      </c>
      <c r="C1780" t="s">
        <v>1865</v>
      </c>
      <c r="D1780" s="4">
        <v>87115</v>
      </c>
      <c r="E1780" s="4">
        <v>0</v>
      </c>
      <c r="G1780" s="4">
        <v>43195</v>
      </c>
      <c r="I1780" s="4">
        <v>130310</v>
      </c>
      <c r="J1780" s="4">
        <v>87115</v>
      </c>
    </row>
    <row r="1781" spans="2:10" x14ac:dyDescent="0.35">
      <c r="C1781" t="s">
        <v>1866</v>
      </c>
      <c r="E1781" s="4">
        <v>0</v>
      </c>
      <c r="I1781" s="4">
        <v>0</v>
      </c>
      <c r="J1781">
        <v>0</v>
      </c>
    </row>
    <row r="1782" spans="2:10" x14ac:dyDescent="0.35">
      <c r="C1782" t="s">
        <v>1867</v>
      </c>
      <c r="D1782" s="4">
        <v>909000</v>
      </c>
      <c r="E1782" s="4">
        <v>0</v>
      </c>
      <c r="F1782" s="4">
        <v>4500</v>
      </c>
      <c r="H1782" s="4">
        <v>584170</v>
      </c>
      <c r="I1782" s="4">
        <v>1497670</v>
      </c>
      <c r="J1782" s="4">
        <v>909000</v>
      </c>
    </row>
    <row r="1783" spans="2:10" x14ac:dyDescent="0.35">
      <c r="C1783" t="s">
        <v>1868</v>
      </c>
      <c r="D1783" s="4">
        <v>21037</v>
      </c>
      <c r="E1783" s="4">
        <v>0</v>
      </c>
      <c r="H1783" s="4">
        <v>2071722</v>
      </c>
      <c r="I1783" s="4">
        <v>2092759</v>
      </c>
      <c r="J1783" s="4">
        <v>21037</v>
      </c>
    </row>
    <row r="1784" spans="2:10" x14ac:dyDescent="0.35">
      <c r="C1784" t="s">
        <v>1894</v>
      </c>
      <c r="D1784" s="4">
        <v>6969</v>
      </c>
      <c r="I1784" s="4">
        <v>6969</v>
      </c>
      <c r="J1784" s="4">
        <v>6969</v>
      </c>
    </row>
    <row r="1785" spans="2:10" x14ac:dyDescent="0.35">
      <c r="C1785" t="s">
        <v>1869</v>
      </c>
      <c r="H1785" s="4">
        <v>504768</v>
      </c>
      <c r="I1785" s="4">
        <v>504768</v>
      </c>
      <c r="J1785">
        <v>0</v>
      </c>
    </row>
    <row r="1786" spans="2:10" x14ac:dyDescent="0.35">
      <c r="C1786" t="s">
        <v>1870</v>
      </c>
      <c r="D1786" s="4">
        <v>73000</v>
      </c>
      <c r="E1786" s="4">
        <v>22170</v>
      </c>
      <c r="G1786" s="4">
        <v>0</v>
      </c>
      <c r="H1786" s="4">
        <v>2920635</v>
      </c>
      <c r="I1786" s="4">
        <v>3015805</v>
      </c>
      <c r="J1786" s="4">
        <v>95170</v>
      </c>
    </row>
    <row r="1787" spans="2:10" x14ac:dyDescent="0.35">
      <c r="C1787" t="s">
        <v>1871</v>
      </c>
      <c r="D1787" s="4">
        <v>4553042</v>
      </c>
      <c r="G1787" s="4">
        <v>43341</v>
      </c>
      <c r="I1787" s="4">
        <v>4596384</v>
      </c>
      <c r="J1787" s="4">
        <v>4553042</v>
      </c>
    </row>
    <row r="1788" spans="2:10" x14ac:dyDescent="0.35">
      <c r="C1788" t="s">
        <v>1872</v>
      </c>
      <c r="G1788" s="4">
        <v>98000</v>
      </c>
      <c r="I1788" s="4">
        <v>98000</v>
      </c>
      <c r="J1788">
        <v>0</v>
      </c>
    </row>
    <row r="1789" spans="2:10" x14ac:dyDescent="0.35">
      <c r="C1789" t="s">
        <v>1873</v>
      </c>
      <c r="E1789" s="4">
        <v>0</v>
      </c>
      <c r="I1789" s="4">
        <v>0</v>
      </c>
      <c r="J1789">
        <v>0</v>
      </c>
    </row>
    <row r="1790" spans="2:10" x14ac:dyDescent="0.35">
      <c r="C1790" t="s">
        <v>1874</v>
      </c>
      <c r="E1790" s="4">
        <v>0</v>
      </c>
      <c r="I1790" s="4">
        <v>0</v>
      </c>
      <c r="J1790">
        <v>0</v>
      </c>
    </row>
    <row r="1791" spans="2:10" x14ac:dyDescent="0.35">
      <c r="C1791" t="s">
        <v>1875</v>
      </c>
      <c r="H1791" s="4">
        <v>2325</v>
      </c>
      <c r="I1791" s="4">
        <v>2325</v>
      </c>
      <c r="J1791">
        <v>0</v>
      </c>
    </row>
    <row r="1792" spans="2:10" x14ac:dyDescent="0.35">
      <c r="C1792" t="s">
        <v>1876</v>
      </c>
      <c r="D1792" s="4">
        <v>1024</v>
      </c>
      <c r="H1792" s="4">
        <v>228480</v>
      </c>
      <c r="I1792" s="4">
        <v>229504</v>
      </c>
      <c r="J1792" s="4">
        <v>1024</v>
      </c>
    </row>
    <row r="1793" spans="2:10" x14ac:dyDescent="0.35">
      <c r="C1793" t="s">
        <v>1877</v>
      </c>
      <c r="D1793" s="4">
        <v>11108</v>
      </c>
      <c r="E1793" s="4">
        <v>0</v>
      </c>
      <c r="I1793" s="4">
        <v>11108</v>
      </c>
      <c r="J1793" s="4">
        <v>11108</v>
      </c>
    </row>
    <row r="1794" spans="2:10" x14ac:dyDescent="0.35">
      <c r="B1794" t="s">
        <v>55</v>
      </c>
      <c r="D1794" s="4">
        <v>5662296</v>
      </c>
      <c r="E1794" s="4">
        <v>22170</v>
      </c>
      <c r="F1794" s="4">
        <v>4500</v>
      </c>
      <c r="G1794" s="4">
        <v>184536</v>
      </c>
      <c r="H1794" s="4">
        <v>6312099</v>
      </c>
      <c r="I1794" s="4">
        <v>12185601</v>
      </c>
      <c r="J1794" s="4">
        <v>5684466</v>
      </c>
    </row>
    <row r="1795" spans="2:10" x14ac:dyDescent="0.35">
      <c r="B1795" t="s">
        <v>1878</v>
      </c>
      <c r="C1795" t="s">
        <v>1879</v>
      </c>
      <c r="D1795" s="4">
        <v>470168</v>
      </c>
      <c r="I1795" s="4">
        <v>470168</v>
      </c>
      <c r="J1795" s="4">
        <v>470168</v>
      </c>
    </row>
    <row r="1796" spans="2:10" x14ac:dyDescent="0.35">
      <c r="C1796" t="s">
        <v>1907</v>
      </c>
      <c r="D1796" s="4">
        <v>14965</v>
      </c>
      <c r="I1796" s="4">
        <v>14965</v>
      </c>
      <c r="J1796" s="4">
        <v>14965</v>
      </c>
    </row>
    <row r="1797" spans="2:10" x14ac:dyDescent="0.35">
      <c r="C1797" t="s">
        <v>1897</v>
      </c>
      <c r="D1797" s="4">
        <v>9473</v>
      </c>
      <c r="I1797" s="4">
        <v>9473</v>
      </c>
      <c r="J1797" s="4">
        <v>9473</v>
      </c>
    </row>
    <row r="1798" spans="2:10" x14ac:dyDescent="0.35">
      <c r="C1798" t="s">
        <v>1880</v>
      </c>
      <c r="D1798" s="4">
        <v>678555</v>
      </c>
      <c r="I1798" s="4">
        <v>678555</v>
      </c>
      <c r="J1798" s="4">
        <v>678555</v>
      </c>
    </row>
    <row r="1799" spans="2:10" x14ac:dyDescent="0.35">
      <c r="C1799" t="s">
        <v>1881</v>
      </c>
      <c r="D1799" s="4">
        <v>1725836</v>
      </c>
      <c r="I1799" s="4">
        <v>1725836</v>
      </c>
      <c r="J1799" s="4">
        <v>1725836</v>
      </c>
    </row>
    <row r="1800" spans="2:10" x14ac:dyDescent="0.35">
      <c r="C1800" t="s">
        <v>1895</v>
      </c>
      <c r="D1800" s="4">
        <v>120564</v>
      </c>
      <c r="I1800" s="4">
        <v>120564</v>
      </c>
      <c r="J1800" s="4">
        <v>120564</v>
      </c>
    </row>
    <row r="1801" spans="2:10" x14ac:dyDescent="0.35">
      <c r="C1801" t="s">
        <v>1882</v>
      </c>
      <c r="D1801" s="4">
        <v>138253</v>
      </c>
      <c r="I1801" s="4">
        <v>138253</v>
      </c>
      <c r="J1801" s="4">
        <v>138253</v>
      </c>
    </row>
    <row r="1802" spans="2:10" x14ac:dyDescent="0.35">
      <c r="C1802" t="s">
        <v>1900</v>
      </c>
      <c r="D1802" s="4">
        <v>4883</v>
      </c>
      <c r="I1802" s="4">
        <v>4883</v>
      </c>
      <c r="J1802" s="4">
        <v>4883</v>
      </c>
    </row>
    <row r="1803" spans="2:10" x14ac:dyDescent="0.35">
      <c r="C1803" t="s">
        <v>1883</v>
      </c>
      <c r="D1803" s="4">
        <v>37251</v>
      </c>
      <c r="I1803" s="4">
        <v>37251</v>
      </c>
      <c r="J1803" s="4">
        <v>37251</v>
      </c>
    </row>
    <row r="1804" spans="2:10" x14ac:dyDescent="0.35">
      <c r="C1804" t="s">
        <v>1884</v>
      </c>
      <c r="D1804" s="4">
        <v>29431</v>
      </c>
      <c r="I1804" s="4">
        <v>29431</v>
      </c>
      <c r="J1804" s="4">
        <v>29431</v>
      </c>
    </row>
    <row r="1805" spans="2:10" x14ac:dyDescent="0.35">
      <c r="B1805" t="s">
        <v>56</v>
      </c>
      <c r="D1805" s="4">
        <v>3229378</v>
      </c>
      <c r="I1805" s="4">
        <v>3229378</v>
      </c>
      <c r="J1805" s="4">
        <v>3229378</v>
      </c>
    </row>
    <row r="1806" spans="2:10" x14ac:dyDescent="0.35">
      <c r="B1806" t="s">
        <v>1885</v>
      </c>
      <c r="C1806" t="s">
        <v>1886</v>
      </c>
      <c r="D1806" s="4">
        <v>108404</v>
      </c>
      <c r="I1806" s="4">
        <v>108404</v>
      </c>
      <c r="J1806" s="4">
        <v>108404</v>
      </c>
    </row>
    <row r="1807" spans="2:10" x14ac:dyDescent="0.35">
      <c r="B1807" t="s">
        <v>57</v>
      </c>
      <c r="D1807" s="4">
        <v>108404</v>
      </c>
      <c r="I1807" s="4">
        <v>108404</v>
      </c>
      <c r="J1807" s="4">
        <v>108404</v>
      </c>
    </row>
    <row r="1808" spans="2:10" x14ac:dyDescent="0.35">
      <c r="B1808" t="s">
        <v>1887</v>
      </c>
      <c r="C1808" t="s">
        <v>1904</v>
      </c>
      <c r="E1808" s="4">
        <v>125000</v>
      </c>
      <c r="I1808" s="4">
        <v>125000</v>
      </c>
      <c r="J1808">
        <v>125000</v>
      </c>
    </row>
    <row r="1809" spans="1:10" x14ac:dyDescent="0.35">
      <c r="C1809" t="s">
        <v>1901</v>
      </c>
      <c r="H1809" s="4">
        <v>112500</v>
      </c>
      <c r="I1809" s="4">
        <v>112500</v>
      </c>
      <c r="J1809">
        <v>0</v>
      </c>
    </row>
    <row r="1810" spans="1:10" x14ac:dyDescent="0.35">
      <c r="C1810" t="s">
        <v>1889</v>
      </c>
      <c r="H1810" s="4">
        <v>887250</v>
      </c>
      <c r="I1810" s="4">
        <v>887250</v>
      </c>
      <c r="J1810">
        <v>0</v>
      </c>
    </row>
    <row r="1811" spans="1:10" x14ac:dyDescent="0.35">
      <c r="C1811" t="s">
        <v>1890</v>
      </c>
      <c r="H1811" s="4">
        <v>112500</v>
      </c>
      <c r="I1811" s="4">
        <v>112500</v>
      </c>
      <c r="J1811">
        <v>0</v>
      </c>
    </row>
    <row r="1812" spans="1:10" x14ac:dyDescent="0.35">
      <c r="C1812" t="s">
        <v>1902</v>
      </c>
      <c r="H1812" s="4">
        <v>225000</v>
      </c>
      <c r="I1812" s="4">
        <v>225000</v>
      </c>
      <c r="J1812">
        <v>0</v>
      </c>
    </row>
    <row r="1813" spans="1:10" x14ac:dyDescent="0.35">
      <c r="B1813" t="s">
        <v>58</v>
      </c>
      <c r="E1813" s="4">
        <v>125000</v>
      </c>
      <c r="H1813" s="4">
        <v>1337250</v>
      </c>
      <c r="I1813" s="4">
        <v>1462250</v>
      </c>
      <c r="J1813">
        <v>125000</v>
      </c>
    </row>
    <row r="1814" spans="1:10" x14ac:dyDescent="0.35">
      <c r="A1814" t="s">
        <v>1562</v>
      </c>
      <c r="B1814" t="s">
        <v>59</v>
      </c>
      <c r="D1814" s="4">
        <v>56120483</v>
      </c>
      <c r="E1814" s="4">
        <v>336670</v>
      </c>
      <c r="F1814" s="4">
        <v>11277208</v>
      </c>
      <c r="G1814" s="4">
        <v>188239</v>
      </c>
      <c r="H1814" s="4">
        <v>11369884</v>
      </c>
      <c r="I1814" s="4">
        <v>79292485</v>
      </c>
      <c r="J1814" s="4">
        <v>56457153</v>
      </c>
    </row>
    <row r="1815" spans="1:10" x14ac:dyDescent="0.35">
      <c r="A1815" t="s">
        <v>1927</v>
      </c>
      <c r="B1815" t="s">
        <v>1842</v>
      </c>
      <c r="C1815" t="s">
        <v>1843</v>
      </c>
      <c r="D1815" s="4">
        <v>3458414</v>
      </c>
      <c r="F1815" s="4">
        <v>1356600</v>
      </c>
      <c r="I1815" s="4">
        <v>4815014</v>
      </c>
      <c r="J1815" s="4">
        <v>3458414</v>
      </c>
    </row>
    <row r="1816" spans="1:10" x14ac:dyDescent="0.35">
      <c r="C1816" t="s">
        <v>1844</v>
      </c>
      <c r="D1816" s="4">
        <v>147324</v>
      </c>
      <c r="F1816" s="4">
        <v>212028</v>
      </c>
      <c r="H1816" s="4">
        <v>31500</v>
      </c>
      <c r="I1816" s="4">
        <v>390852</v>
      </c>
      <c r="J1816" s="4">
        <v>147324</v>
      </c>
    </row>
    <row r="1817" spans="1:10" x14ac:dyDescent="0.35">
      <c r="C1817" t="s">
        <v>1845</v>
      </c>
      <c r="D1817" s="4">
        <v>23780</v>
      </c>
      <c r="F1817" s="4">
        <v>325206</v>
      </c>
      <c r="I1817" s="4">
        <v>348985</v>
      </c>
      <c r="J1817" s="4">
        <v>23780</v>
      </c>
    </row>
    <row r="1818" spans="1:10" x14ac:dyDescent="0.35">
      <c r="B1818" t="s">
        <v>51</v>
      </c>
      <c r="D1818" s="4">
        <v>3629518</v>
      </c>
      <c r="F1818" s="4">
        <v>1893833</v>
      </c>
      <c r="H1818" s="4">
        <v>31500</v>
      </c>
      <c r="I1818" s="4">
        <v>5554851</v>
      </c>
      <c r="J1818" s="4">
        <v>3629518</v>
      </c>
    </row>
    <row r="1819" spans="1:10" x14ac:dyDescent="0.35">
      <c r="B1819" t="s">
        <v>1843</v>
      </c>
      <c r="C1819" t="s">
        <v>1846</v>
      </c>
      <c r="D1819" s="4">
        <v>2608659</v>
      </c>
      <c r="F1819" s="4">
        <v>560000</v>
      </c>
      <c r="I1819" s="4">
        <v>3168659</v>
      </c>
      <c r="J1819" s="4">
        <v>2608659</v>
      </c>
    </row>
    <row r="1820" spans="1:10" x14ac:dyDescent="0.35">
      <c r="C1820" t="s">
        <v>1847</v>
      </c>
      <c r="D1820" s="4">
        <v>1467793</v>
      </c>
      <c r="F1820" s="4">
        <v>135135</v>
      </c>
      <c r="I1820" s="4">
        <v>1602928</v>
      </c>
      <c r="J1820" s="4">
        <v>1467793</v>
      </c>
    </row>
    <row r="1821" spans="1:10" x14ac:dyDescent="0.35">
      <c r="C1821" t="s">
        <v>1848</v>
      </c>
      <c r="D1821" s="4">
        <v>27626</v>
      </c>
      <c r="I1821" s="4">
        <v>27626</v>
      </c>
      <c r="J1821" s="4">
        <v>27626</v>
      </c>
    </row>
    <row r="1822" spans="1:10" x14ac:dyDescent="0.35">
      <c r="B1822" t="s">
        <v>52</v>
      </c>
      <c r="D1822" s="4">
        <v>4104078</v>
      </c>
      <c r="F1822" s="4">
        <v>695135</v>
      </c>
      <c r="I1822" s="4">
        <v>4799213</v>
      </c>
      <c r="J1822" s="4">
        <v>4104078</v>
      </c>
    </row>
    <row r="1823" spans="1:10" x14ac:dyDescent="0.35">
      <c r="B1823" t="s">
        <v>1849</v>
      </c>
      <c r="C1823" t="s">
        <v>1850</v>
      </c>
      <c r="G1823" s="4">
        <v>800000</v>
      </c>
      <c r="I1823" s="4">
        <v>800000</v>
      </c>
      <c r="J1823">
        <v>0</v>
      </c>
    </row>
    <row r="1824" spans="1:10" x14ac:dyDescent="0.35">
      <c r="B1824" t="s">
        <v>53</v>
      </c>
      <c r="G1824" s="4">
        <v>800000</v>
      </c>
      <c r="I1824" s="4">
        <v>800000</v>
      </c>
      <c r="J1824">
        <v>0</v>
      </c>
    </row>
    <row r="1825" spans="2:10" x14ac:dyDescent="0.35">
      <c r="B1825" t="s">
        <v>1844</v>
      </c>
      <c r="C1825" t="s">
        <v>1851</v>
      </c>
      <c r="D1825" s="4">
        <v>120787</v>
      </c>
      <c r="I1825" s="4">
        <v>120787</v>
      </c>
      <c r="J1825" s="4">
        <v>120787</v>
      </c>
    </row>
    <row r="1826" spans="2:10" x14ac:dyDescent="0.35">
      <c r="C1826" t="s">
        <v>1853</v>
      </c>
      <c r="D1826" s="4">
        <v>5461</v>
      </c>
      <c r="I1826" s="4">
        <v>5461</v>
      </c>
      <c r="J1826" s="4">
        <v>5461</v>
      </c>
    </row>
    <row r="1827" spans="2:10" x14ac:dyDescent="0.35">
      <c r="C1827" t="s">
        <v>1854</v>
      </c>
      <c r="D1827" s="4">
        <v>161397</v>
      </c>
      <c r="I1827" s="4">
        <v>161397</v>
      </c>
      <c r="J1827" s="4">
        <v>161397</v>
      </c>
    </row>
    <row r="1828" spans="2:10" x14ac:dyDescent="0.35">
      <c r="C1828" t="s">
        <v>1855</v>
      </c>
      <c r="D1828" s="4">
        <v>17200</v>
      </c>
      <c r="F1828" s="4">
        <v>105282</v>
      </c>
      <c r="I1828" s="4">
        <v>122482</v>
      </c>
      <c r="J1828" s="4">
        <v>17200</v>
      </c>
    </row>
    <row r="1829" spans="2:10" x14ac:dyDescent="0.35">
      <c r="C1829" t="s">
        <v>1856</v>
      </c>
      <c r="D1829" s="4">
        <v>2123</v>
      </c>
      <c r="I1829" s="4">
        <v>2123</v>
      </c>
      <c r="J1829" s="4">
        <v>2123</v>
      </c>
    </row>
    <row r="1830" spans="2:10" x14ac:dyDescent="0.35">
      <c r="C1830" t="s">
        <v>1857</v>
      </c>
      <c r="D1830" s="4">
        <v>9506</v>
      </c>
      <c r="I1830" s="4">
        <v>9506</v>
      </c>
      <c r="J1830" s="4">
        <v>9506</v>
      </c>
    </row>
    <row r="1831" spans="2:10" x14ac:dyDescent="0.35">
      <c r="C1831" t="s">
        <v>1858</v>
      </c>
      <c r="F1831" s="4">
        <v>12066</v>
      </c>
      <c r="I1831" s="4">
        <v>12066</v>
      </c>
      <c r="J1831">
        <v>0</v>
      </c>
    </row>
    <row r="1832" spans="2:10" x14ac:dyDescent="0.35">
      <c r="C1832" t="s">
        <v>1859</v>
      </c>
      <c r="F1832" s="4">
        <v>225000</v>
      </c>
      <c r="H1832" s="4">
        <v>25000</v>
      </c>
      <c r="I1832" s="4">
        <v>250000</v>
      </c>
      <c r="J1832">
        <v>0</v>
      </c>
    </row>
    <row r="1833" spans="2:10" x14ac:dyDescent="0.35">
      <c r="C1833" t="s">
        <v>1860</v>
      </c>
      <c r="F1833" s="4">
        <v>217406</v>
      </c>
      <c r="I1833" s="4">
        <v>217406</v>
      </c>
      <c r="J1833">
        <v>0</v>
      </c>
    </row>
    <row r="1834" spans="2:10" x14ac:dyDescent="0.35">
      <c r="C1834" t="s">
        <v>1861</v>
      </c>
      <c r="D1834" s="4">
        <v>39174</v>
      </c>
      <c r="I1834" s="4">
        <v>39174</v>
      </c>
      <c r="J1834" s="4">
        <v>39174</v>
      </c>
    </row>
    <row r="1835" spans="2:10" x14ac:dyDescent="0.35">
      <c r="C1835" t="s">
        <v>1862</v>
      </c>
      <c r="F1835" s="4">
        <v>170929</v>
      </c>
      <c r="I1835" s="4">
        <v>170929</v>
      </c>
      <c r="J1835">
        <v>0</v>
      </c>
    </row>
    <row r="1836" spans="2:10" x14ac:dyDescent="0.35">
      <c r="B1836" t="s">
        <v>54</v>
      </c>
      <c r="D1836" s="4">
        <v>355647</v>
      </c>
      <c r="F1836" s="4">
        <v>730683</v>
      </c>
      <c r="H1836" s="4">
        <v>25000</v>
      </c>
      <c r="I1836" s="4">
        <v>1111330</v>
      </c>
      <c r="J1836" s="4">
        <v>355647</v>
      </c>
    </row>
    <row r="1837" spans="2:10" x14ac:dyDescent="0.35">
      <c r="B1837" t="s">
        <v>1845</v>
      </c>
      <c r="C1837" t="s">
        <v>1866</v>
      </c>
      <c r="I1837" s="4">
        <v>0</v>
      </c>
      <c r="J1837">
        <v>0</v>
      </c>
    </row>
    <row r="1838" spans="2:10" x14ac:dyDescent="0.35">
      <c r="C1838" t="s">
        <v>1867</v>
      </c>
      <c r="E1838" s="4">
        <v>4500</v>
      </c>
      <c r="G1838" s="4">
        <v>43720</v>
      </c>
      <c r="H1838" s="4">
        <v>123019</v>
      </c>
      <c r="I1838" s="4">
        <v>171239</v>
      </c>
      <c r="J1838">
        <v>4500</v>
      </c>
    </row>
    <row r="1839" spans="2:10" x14ac:dyDescent="0.35">
      <c r="C1839" t="s">
        <v>1868</v>
      </c>
      <c r="D1839" s="4">
        <v>20892</v>
      </c>
      <c r="E1839" s="4">
        <v>10519</v>
      </c>
      <c r="H1839" s="4">
        <v>376566</v>
      </c>
      <c r="I1839" s="4">
        <v>407977</v>
      </c>
      <c r="J1839" s="4">
        <v>31411</v>
      </c>
    </row>
    <row r="1840" spans="2:10" x14ac:dyDescent="0.35">
      <c r="C1840" t="s">
        <v>1869</v>
      </c>
      <c r="H1840" s="4">
        <v>105600</v>
      </c>
      <c r="I1840" s="4">
        <v>105600</v>
      </c>
      <c r="J1840">
        <v>0</v>
      </c>
    </row>
    <row r="1841" spans="2:10" x14ac:dyDescent="0.35">
      <c r="C1841" t="s">
        <v>1870</v>
      </c>
      <c r="D1841" s="4">
        <v>8962</v>
      </c>
      <c r="F1841" s="4">
        <v>4434</v>
      </c>
      <c r="H1841" s="4">
        <v>614125</v>
      </c>
      <c r="I1841" s="4">
        <v>627521</v>
      </c>
      <c r="J1841" s="4">
        <v>8962</v>
      </c>
    </row>
    <row r="1842" spans="2:10" x14ac:dyDescent="0.35">
      <c r="B1842" t="s">
        <v>1845</v>
      </c>
      <c r="C1842" t="s">
        <v>1871</v>
      </c>
      <c r="D1842" s="4">
        <v>36923</v>
      </c>
      <c r="F1842" s="4">
        <v>2150000</v>
      </c>
      <c r="G1842" s="4">
        <v>28894</v>
      </c>
      <c r="H1842" s="4">
        <v>73845</v>
      </c>
      <c r="I1842" s="4">
        <v>2289662</v>
      </c>
      <c r="J1842" s="4">
        <v>36923</v>
      </c>
    </row>
    <row r="1843" spans="2:10" x14ac:dyDescent="0.35">
      <c r="C1843" t="s">
        <v>1872</v>
      </c>
      <c r="D1843" s="4">
        <v>49000</v>
      </c>
      <c r="I1843" s="4">
        <v>49000</v>
      </c>
      <c r="J1843" s="4">
        <v>49000</v>
      </c>
    </row>
    <row r="1844" spans="2:10" x14ac:dyDescent="0.35">
      <c r="C1844" t="s">
        <v>1875</v>
      </c>
      <c r="H1844" s="4">
        <v>2906</v>
      </c>
      <c r="I1844" s="4">
        <v>2906</v>
      </c>
      <c r="J1844">
        <v>0</v>
      </c>
    </row>
    <row r="1845" spans="2:10" x14ac:dyDescent="0.35">
      <c r="C1845" t="s">
        <v>1876</v>
      </c>
      <c r="H1845" s="4">
        <v>0</v>
      </c>
      <c r="I1845" s="4">
        <v>0</v>
      </c>
      <c r="J1845">
        <v>0</v>
      </c>
    </row>
    <row r="1846" spans="2:10" x14ac:dyDescent="0.35">
      <c r="B1846" t="s">
        <v>55</v>
      </c>
      <c r="D1846" s="4">
        <v>115777</v>
      </c>
      <c r="E1846" s="4">
        <v>15019</v>
      </c>
      <c r="F1846" s="4">
        <v>2154434</v>
      </c>
      <c r="G1846" s="4">
        <v>72614</v>
      </c>
      <c r="H1846" s="4">
        <v>1296062</v>
      </c>
      <c r="I1846" s="4">
        <v>3653906</v>
      </c>
      <c r="J1846" s="4">
        <v>130796</v>
      </c>
    </row>
    <row r="1847" spans="2:10" x14ac:dyDescent="0.35">
      <c r="B1847" t="s">
        <v>1878</v>
      </c>
      <c r="C1847" t="s">
        <v>1879</v>
      </c>
      <c r="D1847" s="4">
        <v>78953</v>
      </c>
      <c r="I1847" s="4">
        <v>78953</v>
      </c>
      <c r="J1847" s="4">
        <v>78953</v>
      </c>
    </row>
    <row r="1848" spans="2:10" x14ac:dyDescent="0.35">
      <c r="C1848" t="s">
        <v>1881</v>
      </c>
      <c r="D1848" s="4">
        <v>308090</v>
      </c>
      <c r="I1848" s="4">
        <v>308090</v>
      </c>
      <c r="J1848" s="4">
        <v>308090</v>
      </c>
    </row>
    <row r="1849" spans="2:10" x14ac:dyDescent="0.35">
      <c r="C1849" t="s">
        <v>1883</v>
      </c>
      <c r="D1849" s="4">
        <v>19675</v>
      </c>
      <c r="I1849" s="4">
        <v>19675</v>
      </c>
      <c r="J1849" s="4">
        <v>19675</v>
      </c>
    </row>
    <row r="1850" spans="2:10" x14ac:dyDescent="0.35">
      <c r="C1850" t="s">
        <v>1884</v>
      </c>
      <c r="D1850" s="4">
        <v>1166</v>
      </c>
      <c r="I1850" s="4">
        <v>1166</v>
      </c>
      <c r="J1850" s="4">
        <v>1166</v>
      </c>
    </row>
    <row r="1851" spans="2:10" x14ac:dyDescent="0.35">
      <c r="B1851" t="s">
        <v>56</v>
      </c>
      <c r="D1851" s="4">
        <v>407885</v>
      </c>
      <c r="I1851" s="4">
        <v>407885</v>
      </c>
      <c r="J1851" s="4">
        <v>407885</v>
      </c>
    </row>
    <row r="1852" spans="2:10" x14ac:dyDescent="0.35">
      <c r="B1852" t="s">
        <v>1887</v>
      </c>
      <c r="C1852" t="s">
        <v>1888</v>
      </c>
      <c r="H1852" s="4">
        <v>240000</v>
      </c>
      <c r="I1852" s="4">
        <v>240000</v>
      </c>
      <c r="J1852">
        <v>0</v>
      </c>
    </row>
    <row r="1853" spans="2:10" x14ac:dyDescent="0.35">
      <c r="C1853" t="s">
        <v>1901</v>
      </c>
      <c r="H1853" s="4">
        <v>22500</v>
      </c>
      <c r="I1853" s="4">
        <v>22500</v>
      </c>
      <c r="J1853">
        <v>0</v>
      </c>
    </row>
    <row r="1854" spans="2:10" x14ac:dyDescent="0.35">
      <c r="C1854" t="s">
        <v>1889</v>
      </c>
      <c r="H1854" s="4">
        <v>31500</v>
      </c>
      <c r="I1854" s="4">
        <v>31500</v>
      </c>
      <c r="J1854">
        <v>0</v>
      </c>
    </row>
    <row r="1855" spans="2:10" x14ac:dyDescent="0.35">
      <c r="C1855" t="s">
        <v>1890</v>
      </c>
      <c r="H1855" s="4">
        <v>37500</v>
      </c>
      <c r="I1855" s="4">
        <v>37500</v>
      </c>
      <c r="J1855">
        <v>0</v>
      </c>
    </row>
    <row r="1856" spans="2:10" x14ac:dyDescent="0.35">
      <c r="C1856" t="s">
        <v>1902</v>
      </c>
      <c r="H1856" s="4">
        <v>45000</v>
      </c>
      <c r="I1856" s="4">
        <v>45000</v>
      </c>
      <c r="J1856">
        <v>0</v>
      </c>
    </row>
    <row r="1857" spans="1:10" x14ac:dyDescent="0.35">
      <c r="B1857" t="s">
        <v>58</v>
      </c>
      <c r="H1857" s="4">
        <v>376500</v>
      </c>
      <c r="I1857" s="4">
        <v>376500</v>
      </c>
      <c r="J1857">
        <v>0</v>
      </c>
    </row>
    <row r="1858" spans="1:10" x14ac:dyDescent="0.35">
      <c r="A1858" t="s">
        <v>1563</v>
      </c>
      <c r="B1858" t="s">
        <v>59</v>
      </c>
      <c r="D1858" s="4">
        <v>8612905</v>
      </c>
      <c r="E1858" s="4">
        <v>15019</v>
      </c>
      <c r="F1858" s="4">
        <v>5474085</v>
      </c>
      <c r="G1858" s="4">
        <v>872614</v>
      </c>
      <c r="H1858" s="4">
        <v>1729062</v>
      </c>
      <c r="I1858" s="4">
        <v>16703685</v>
      </c>
      <c r="J1858" s="4">
        <v>8627924</v>
      </c>
    </row>
    <row r="1859" spans="1:10" x14ac:dyDescent="0.35">
      <c r="A1859" t="s">
        <v>1928</v>
      </c>
      <c r="B1859" t="s">
        <v>1842</v>
      </c>
      <c r="C1859" t="s">
        <v>1843</v>
      </c>
      <c r="D1859" s="4">
        <v>5458679</v>
      </c>
      <c r="F1859" s="4">
        <v>2793000</v>
      </c>
      <c r="I1859" s="4">
        <v>8251679</v>
      </c>
      <c r="J1859" s="4">
        <v>5458679</v>
      </c>
    </row>
    <row r="1860" spans="1:10" x14ac:dyDescent="0.35">
      <c r="C1860" t="s">
        <v>1844</v>
      </c>
      <c r="D1860" s="4">
        <v>559721</v>
      </c>
      <c r="H1860" s="4">
        <v>37800</v>
      </c>
      <c r="I1860" s="4">
        <v>597521</v>
      </c>
      <c r="J1860" s="4">
        <v>559721</v>
      </c>
    </row>
    <row r="1861" spans="1:10" x14ac:dyDescent="0.35">
      <c r="C1861" t="s">
        <v>1845</v>
      </c>
      <c r="D1861" s="4">
        <v>608169</v>
      </c>
      <c r="I1861" s="4">
        <v>608169</v>
      </c>
      <c r="J1861" s="4">
        <v>608169</v>
      </c>
    </row>
    <row r="1862" spans="1:10" x14ac:dyDescent="0.35">
      <c r="B1862" t="s">
        <v>51</v>
      </c>
      <c r="D1862" s="4">
        <v>6626568</v>
      </c>
      <c r="F1862" s="4">
        <v>2793000</v>
      </c>
      <c r="H1862" s="4">
        <v>37800</v>
      </c>
      <c r="I1862" s="4">
        <v>9457368</v>
      </c>
      <c r="J1862" s="4">
        <v>6626568</v>
      </c>
    </row>
    <row r="1863" spans="1:10" x14ac:dyDescent="0.35">
      <c r="B1863" t="s">
        <v>1843</v>
      </c>
      <c r="C1863" t="s">
        <v>1846</v>
      </c>
      <c r="D1863" s="4">
        <v>6303686</v>
      </c>
      <c r="E1863" s="4">
        <v>1260000</v>
      </c>
      <c r="F1863" s="4">
        <v>524238</v>
      </c>
      <c r="I1863" s="4">
        <v>8087923</v>
      </c>
      <c r="J1863" s="4">
        <v>7563686</v>
      </c>
    </row>
    <row r="1864" spans="1:10" x14ac:dyDescent="0.35">
      <c r="C1864" t="s">
        <v>1847</v>
      </c>
      <c r="D1864" s="4">
        <v>2385754</v>
      </c>
      <c r="F1864" s="4">
        <v>337838</v>
      </c>
      <c r="I1864" s="4">
        <v>2723592</v>
      </c>
      <c r="J1864" s="4">
        <v>2385754</v>
      </c>
    </row>
    <row r="1865" spans="1:10" x14ac:dyDescent="0.35">
      <c r="C1865" t="s">
        <v>1848</v>
      </c>
      <c r="D1865" s="4">
        <v>17153</v>
      </c>
      <c r="I1865" s="4">
        <v>17153</v>
      </c>
      <c r="J1865" s="4">
        <v>17153</v>
      </c>
    </row>
    <row r="1866" spans="1:10" x14ac:dyDescent="0.35">
      <c r="B1866" t="s">
        <v>52</v>
      </c>
      <c r="D1866" s="4">
        <v>8706593</v>
      </c>
      <c r="E1866" s="4">
        <v>1260000</v>
      </c>
      <c r="F1866" s="4">
        <v>862076</v>
      </c>
      <c r="I1866" s="4">
        <v>10828668</v>
      </c>
      <c r="J1866" s="4">
        <v>9966593</v>
      </c>
    </row>
    <row r="1867" spans="1:10" x14ac:dyDescent="0.35">
      <c r="B1867" t="s">
        <v>1849</v>
      </c>
      <c r="C1867" t="s">
        <v>1850</v>
      </c>
      <c r="F1867" s="4">
        <v>800000</v>
      </c>
      <c r="I1867" s="4">
        <v>800000</v>
      </c>
      <c r="J1867">
        <v>0</v>
      </c>
    </row>
    <row r="1868" spans="1:10" x14ac:dyDescent="0.35">
      <c r="B1868" t="s">
        <v>53</v>
      </c>
      <c r="F1868" s="4">
        <v>800000</v>
      </c>
      <c r="I1868" s="4">
        <v>800000</v>
      </c>
      <c r="J1868">
        <v>0</v>
      </c>
    </row>
    <row r="1869" spans="1:10" x14ac:dyDescent="0.35">
      <c r="B1869" t="s">
        <v>1844</v>
      </c>
      <c r="C1869" t="s">
        <v>1851</v>
      </c>
      <c r="D1869" s="4">
        <v>119154</v>
      </c>
      <c r="I1869" s="4">
        <v>119154</v>
      </c>
      <c r="J1869" s="4">
        <v>119154</v>
      </c>
    </row>
    <row r="1870" spans="1:10" x14ac:dyDescent="0.35">
      <c r="C1870" t="s">
        <v>1853</v>
      </c>
      <c r="E1870" s="4">
        <v>31152</v>
      </c>
      <c r="I1870" s="4">
        <v>31152</v>
      </c>
      <c r="J1870">
        <v>31152</v>
      </c>
    </row>
    <row r="1871" spans="1:10" x14ac:dyDescent="0.35">
      <c r="C1871" t="s">
        <v>1893</v>
      </c>
      <c r="D1871" s="4">
        <v>1195</v>
      </c>
      <c r="E1871" s="4">
        <v>1195</v>
      </c>
      <c r="I1871" s="4">
        <v>2389</v>
      </c>
      <c r="J1871" s="4">
        <v>2390</v>
      </c>
    </row>
    <row r="1872" spans="1:10" x14ac:dyDescent="0.35">
      <c r="C1872" t="s">
        <v>1909</v>
      </c>
      <c r="D1872" s="4">
        <v>11061</v>
      </c>
      <c r="I1872" s="4">
        <v>11061</v>
      </c>
      <c r="J1872" s="4">
        <v>11061</v>
      </c>
    </row>
    <row r="1873" spans="2:10" x14ac:dyDescent="0.35">
      <c r="C1873" t="s">
        <v>1854</v>
      </c>
      <c r="D1873" s="4">
        <v>450568</v>
      </c>
      <c r="I1873" s="4">
        <v>450568</v>
      </c>
      <c r="J1873" s="4">
        <v>450568</v>
      </c>
    </row>
    <row r="1874" spans="2:10" x14ac:dyDescent="0.35">
      <c r="C1874" t="s">
        <v>1855</v>
      </c>
      <c r="D1874" s="4">
        <v>34848</v>
      </c>
      <c r="F1874" s="4">
        <v>403226</v>
      </c>
      <c r="I1874" s="4">
        <v>438074</v>
      </c>
      <c r="J1874" s="4">
        <v>34848</v>
      </c>
    </row>
    <row r="1875" spans="2:10" x14ac:dyDescent="0.35">
      <c r="C1875" t="s">
        <v>1856</v>
      </c>
      <c r="D1875" s="4">
        <v>24849</v>
      </c>
      <c r="I1875" s="4">
        <v>24849</v>
      </c>
      <c r="J1875" s="4">
        <v>24849</v>
      </c>
    </row>
    <row r="1876" spans="2:10" x14ac:dyDescent="0.35">
      <c r="C1876" t="s">
        <v>1857</v>
      </c>
      <c r="D1876" s="4">
        <v>44133</v>
      </c>
      <c r="F1876" s="4">
        <v>1358</v>
      </c>
      <c r="I1876" s="4">
        <v>45491</v>
      </c>
      <c r="J1876" s="4">
        <v>44133</v>
      </c>
    </row>
    <row r="1877" spans="2:10" x14ac:dyDescent="0.35">
      <c r="C1877" t="s">
        <v>1858</v>
      </c>
      <c r="E1877" s="4">
        <v>16088</v>
      </c>
      <c r="I1877" s="4">
        <v>16088</v>
      </c>
      <c r="J1877">
        <v>16088</v>
      </c>
    </row>
    <row r="1878" spans="2:10" x14ac:dyDescent="0.35">
      <c r="C1878" t="s">
        <v>1859</v>
      </c>
      <c r="E1878" s="4">
        <v>355421</v>
      </c>
      <c r="G1878" s="4">
        <v>56114</v>
      </c>
      <c r="H1878" s="4">
        <v>75000</v>
      </c>
      <c r="I1878" s="4">
        <v>486535</v>
      </c>
      <c r="J1878">
        <v>355421</v>
      </c>
    </row>
    <row r="1879" spans="2:10" x14ac:dyDescent="0.35">
      <c r="C1879" t="s">
        <v>1860</v>
      </c>
      <c r="E1879" s="4">
        <v>217406</v>
      </c>
      <c r="H1879" s="4">
        <v>108703</v>
      </c>
      <c r="I1879" s="4">
        <v>326109</v>
      </c>
      <c r="J1879">
        <v>217406</v>
      </c>
    </row>
    <row r="1880" spans="2:10" x14ac:dyDescent="0.35">
      <c r="C1880" t="s">
        <v>1861</v>
      </c>
      <c r="D1880" s="4">
        <v>91406</v>
      </c>
      <c r="I1880" s="4">
        <v>91406</v>
      </c>
      <c r="J1880" s="4">
        <v>91406</v>
      </c>
    </row>
    <row r="1881" spans="2:10" x14ac:dyDescent="0.35">
      <c r="C1881" t="s">
        <v>1862</v>
      </c>
      <c r="E1881" s="4">
        <v>256393</v>
      </c>
      <c r="I1881" s="4">
        <v>256393</v>
      </c>
      <c r="J1881">
        <v>256393</v>
      </c>
    </row>
    <row r="1882" spans="2:10" x14ac:dyDescent="0.35">
      <c r="B1882" t="s">
        <v>54</v>
      </c>
      <c r="D1882" s="4">
        <v>777214</v>
      </c>
      <c r="E1882" s="4">
        <v>877654</v>
      </c>
      <c r="F1882" s="4">
        <v>404584</v>
      </c>
      <c r="G1882" s="4">
        <v>56114</v>
      </c>
      <c r="H1882" s="4">
        <v>183703</v>
      </c>
      <c r="I1882" s="4">
        <v>2299269</v>
      </c>
      <c r="J1882" s="4">
        <v>1654868</v>
      </c>
    </row>
    <row r="1883" spans="2:10" x14ac:dyDescent="0.35">
      <c r="B1883" t="s">
        <v>1845</v>
      </c>
      <c r="C1883" t="s">
        <v>1864</v>
      </c>
      <c r="E1883" s="4">
        <v>11158</v>
      </c>
      <c r="I1883" s="4">
        <v>11158</v>
      </c>
      <c r="J1883">
        <v>11158</v>
      </c>
    </row>
    <row r="1884" spans="2:10" x14ac:dyDescent="0.35">
      <c r="C1884" t="s">
        <v>1865</v>
      </c>
      <c r="H1884" s="4">
        <v>460805</v>
      </c>
      <c r="I1884" s="4">
        <v>460805</v>
      </c>
      <c r="J1884">
        <v>0</v>
      </c>
    </row>
    <row r="1885" spans="2:10" x14ac:dyDescent="0.35">
      <c r="C1885" t="s">
        <v>1866</v>
      </c>
      <c r="I1885" s="4">
        <v>0</v>
      </c>
      <c r="J1885">
        <v>0</v>
      </c>
    </row>
    <row r="1886" spans="2:10" x14ac:dyDescent="0.35">
      <c r="C1886" t="s">
        <v>1867</v>
      </c>
      <c r="E1886" s="4">
        <v>9000</v>
      </c>
      <c r="G1886" s="4">
        <v>87440</v>
      </c>
      <c r="H1886" s="4">
        <v>246474</v>
      </c>
      <c r="I1886" s="4">
        <v>342914</v>
      </c>
      <c r="J1886">
        <v>9000</v>
      </c>
    </row>
    <row r="1887" spans="2:10" x14ac:dyDescent="0.35">
      <c r="C1887" t="s">
        <v>1868</v>
      </c>
      <c r="F1887" s="4">
        <v>15778</v>
      </c>
      <c r="H1887" s="4">
        <v>432650</v>
      </c>
      <c r="I1887" s="4">
        <v>448428</v>
      </c>
      <c r="J1887">
        <v>0</v>
      </c>
    </row>
    <row r="1888" spans="2:10" x14ac:dyDescent="0.35">
      <c r="C1888" t="s">
        <v>1869</v>
      </c>
      <c r="H1888" s="4">
        <v>182400</v>
      </c>
      <c r="I1888" s="4">
        <v>182400</v>
      </c>
      <c r="J1888">
        <v>0</v>
      </c>
    </row>
    <row r="1889" spans="2:10" x14ac:dyDescent="0.35">
      <c r="C1889" t="s">
        <v>1870</v>
      </c>
      <c r="D1889" s="4">
        <v>3672</v>
      </c>
      <c r="E1889" s="4">
        <v>9755</v>
      </c>
      <c r="H1889" s="4">
        <v>1074356</v>
      </c>
      <c r="I1889" s="4">
        <v>1087783</v>
      </c>
      <c r="J1889" s="4">
        <v>13427</v>
      </c>
    </row>
    <row r="1890" spans="2:10" x14ac:dyDescent="0.35">
      <c r="C1890" t="s">
        <v>1871</v>
      </c>
      <c r="D1890" s="4">
        <v>10197</v>
      </c>
      <c r="F1890" s="4">
        <v>6450000</v>
      </c>
      <c r="G1890" s="4">
        <v>46949</v>
      </c>
      <c r="H1890" s="4">
        <v>202981</v>
      </c>
      <c r="I1890" s="4">
        <v>6710127</v>
      </c>
      <c r="J1890" s="4">
        <v>10197</v>
      </c>
    </row>
    <row r="1891" spans="2:10" x14ac:dyDescent="0.35">
      <c r="C1891" t="s">
        <v>1872</v>
      </c>
      <c r="D1891" s="4">
        <v>49000</v>
      </c>
      <c r="I1891" s="4">
        <v>49000</v>
      </c>
      <c r="J1891" s="4">
        <v>49000</v>
      </c>
    </row>
    <row r="1892" spans="2:10" x14ac:dyDescent="0.35">
      <c r="C1892" t="s">
        <v>1875</v>
      </c>
      <c r="H1892" s="4">
        <v>5812</v>
      </c>
      <c r="I1892" s="4">
        <v>5812</v>
      </c>
      <c r="J1892">
        <v>0</v>
      </c>
    </row>
    <row r="1893" spans="2:10" x14ac:dyDescent="0.35">
      <c r="C1893" t="s">
        <v>1876</v>
      </c>
      <c r="H1893" s="4">
        <v>0</v>
      </c>
      <c r="I1893" s="4">
        <v>0</v>
      </c>
      <c r="J1893">
        <v>0</v>
      </c>
    </row>
    <row r="1894" spans="2:10" x14ac:dyDescent="0.35">
      <c r="B1894" t="s">
        <v>55</v>
      </c>
      <c r="D1894" s="4">
        <v>62869</v>
      </c>
      <c r="E1894" s="4">
        <v>29913</v>
      </c>
      <c r="F1894" s="4">
        <v>6465778</v>
      </c>
      <c r="G1894" s="4">
        <v>134390</v>
      </c>
      <c r="H1894" s="4">
        <v>2605479</v>
      </c>
      <c r="I1894" s="4">
        <v>9298428</v>
      </c>
      <c r="J1894" s="4">
        <v>92782</v>
      </c>
    </row>
    <row r="1895" spans="2:10" x14ac:dyDescent="0.35">
      <c r="B1895" t="s">
        <v>1878</v>
      </c>
      <c r="C1895" t="s">
        <v>1879</v>
      </c>
      <c r="D1895" s="4">
        <v>70282</v>
      </c>
      <c r="I1895" s="4">
        <v>70282</v>
      </c>
      <c r="J1895" s="4">
        <v>70282</v>
      </c>
    </row>
    <row r="1896" spans="2:10" x14ac:dyDescent="0.35">
      <c r="C1896" t="s">
        <v>1881</v>
      </c>
      <c r="D1896" s="4">
        <v>726810</v>
      </c>
      <c r="I1896" s="4">
        <v>726810</v>
      </c>
      <c r="J1896" s="4">
        <v>726810</v>
      </c>
    </row>
    <row r="1897" spans="2:10" x14ac:dyDescent="0.35">
      <c r="C1897" t="s">
        <v>1884</v>
      </c>
      <c r="D1897" s="4">
        <v>23328</v>
      </c>
      <c r="I1897" s="4">
        <v>23328</v>
      </c>
      <c r="J1897" s="4">
        <v>23328</v>
      </c>
    </row>
    <row r="1898" spans="2:10" x14ac:dyDescent="0.35">
      <c r="B1898" t="s">
        <v>56</v>
      </c>
      <c r="D1898" s="4">
        <v>820420</v>
      </c>
      <c r="I1898" s="4">
        <v>820420</v>
      </c>
      <c r="J1898" s="4">
        <v>820420</v>
      </c>
    </row>
    <row r="1899" spans="2:10" x14ac:dyDescent="0.35">
      <c r="B1899" t="s">
        <v>1887</v>
      </c>
      <c r="C1899" t="s">
        <v>1888</v>
      </c>
      <c r="H1899" s="4">
        <v>144000</v>
      </c>
      <c r="I1899" s="4">
        <v>144000</v>
      </c>
      <c r="J1899">
        <v>0</v>
      </c>
    </row>
    <row r="1900" spans="2:10" x14ac:dyDescent="0.35">
      <c r="C1900" t="s">
        <v>1901</v>
      </c>
      <c r="H1900" s="4">
        <v>22500</v>
      </c>
      <c r="I1900" s="4">
        <v>22500</v>
      </c>
      <c r="J1900">
        <v>0</v>
      </c>
    </row>
    <row r="1901" spans="2:10" x14ac:dyDescent="0.35">
      <c r="C1901" t="s">
        <v>1889</v>
      </c>
      <c r="H1901" s="4">
        <v>157500</v>
      </c>
      <c r="I1901" s="4">
        <v>157500</v>
      </c>
      <c r="J1901">
        <v>0</v>
      </c>
    </row>
    <row r="1902" spans="2:10" x14ac:dyDescent="0.35">
      <c r="C1902" t="s">
        <v>1890</v>
      </c>
      <c r="H1902" s="4">
        <v>22500</v>
      </c>
      <c r="I1902" s="4">
        <v>22500</v>
      </c>
      <c r="J1902">
        <v>0</v>
      </c>
    </row>
    <row r="1903" spans="2:10" x14ac:dyDescent="0.35">
      <c r="C1903" t="s">
        <v>1902</v>
      </c>
      <c r="H1903" s="4">
        <v>45000</v>
      </c>
      <c r="I1903" s="4">
        <v>45000</v>
      </c>
      <c r="J1903">
        <v>0</v>
      </c>
    </row>
    <row r="1904" spans="2:10" x14ac:dyDescent="0.35">
      <c r="B1904" t="s">
        <v>58</v>
      </c>
      <c r="H1904" s="4">
        <v>391500</v>
      </c>
      <c r="I1904" s="4">
        <v>391500</v>
      </c>
      <c r="J1904">
        <v>0</v>
      </c>
    </row>
    <row r="1905" spans="1:10" x14ac:dyDescent="0.35">
      <c r="A1905" t="s">
        <v>1564</v>
      </c>
      <c r="B1905" t="s">
        <v>59</v>
      </c>
      <c r="D1905" s="4">
        <v>16993663</v>
      </c>
      <c r="E1905" s="4">
        <v>2167568</v>
      </c>
      <c r="F1905" s="4">
        <v>11325437</v>
      </c>
      <c r="G1905" s="4">
        <v>190504</v>
      </c>
      <c r="H1905" s="4">
        <v>3218482</v>
      </c>
      <c r="I1905" s="4">
        <v>33895654</v>
      </c>
      <c r="J1905" s="4">
        <v>19161231</v>
      </c>
    </row>
    <row r="1906" spans="1:10" x14ac:dyDescent="0.35">
      <c r="A1906" t="s">
        <v>1929</v>
      </c>
      <c r="B1906" t="s">
        <v>1842</v>
      </c>
      <c r="C1906" t="s">
        <v>1843</v>
      </c>
      <c r="D1906" s="4">
        <v>2331798</v>
      </c>
      <c r="F1906" s="4">
        <v>1223600</v>
      </c>
      <c r="I1906" s="4">
        <v>3555398</v>
      </c>
      <c r="J1906" s="4">
        <v>2331798</v>
      </c>
    </row>
    <row r="1907" spans="1:10" x14ac:dyDescent="0.35">
      <c r="C1907" t="s">
        <v>1844</v>
      </c>
      <c r="D1907" s="4">
        <v>344310</v>
      </c>
      <c r="H1907" s="4">
        <v>18900</v>
      </c>
      <c r="I1907" s="4">
        <v>363210</v>
      </c>
      <c r="J1907" s="4">
        <v>344310</v>
      </c>
    </row>
    <row r="1908" spans="1:10" x14ac:dyDescent="0.35">
      <c r="C1908" t="s">
        <v>1845</v>
      </c>
      <c r="D1908" s="4">
        <v>293851</v>
      </c>
      <c r="I1908" s="4">
        <v>293851</v>
      </c>
      <c r="J1908" s="4">
        <v>293851</v>
      </c>
    </row>
    <row r="1909" spans="1:10" x14ac:dyDescent="0.35">
      <c r="B1909" t="s">
        <v>51</v>
      </c>
      <c r="D1909" s="4">
        <v>2969958</v>
      </c>
      <c r="F1909" s="4">
        <v>1223600</v>
      </c>
      <c r="H1909" s="4">
        <v>18900</v>
      </c>
      <c r="I1909" s="4">
        <v>4212458</v>
      </c>
      <c r="J1909" s="4">
        <v>2969958</v>
      </c>
    </row>
    <row r="1910" spans="1:10" x14ac:dyDescent="0.35">
      <c r="B1910" t="s">
        <v>1843</v>
      </c>
      <c r="C1910" t="s">
        <v>1846</v>
      </c>
      <c r="D1910" s="4">
        <v>3971154</v>
      </c>
      <c r="I1910" s="4">
        <v>3971154</v>
      </c>
      <c r="J1910" s="4">
        <v>3971154</v>
      </c>
    </row>
    <row r="1911" spans="1:10" x14ac:dyDescent="0.35">
      <c r="C1911" t="s">
        <v>1847</v>
      </c>
      <c r="D1911" s="4">
        <v>703585</v>
      </c>
      <c r="F1911" s="4">
        <v>67568</v>
      </c>
      <c r="I1911" s="4">
        <v>771152</v>
      </c>
      <c r="J1911" s="4">
        <v>703585</v>
      </c>
    </row>
    <row r="1912" spans="1:10" x14ac:dyDescent="0.35">
      <c r="C1912" t="s">
        <v>1848</v>
      </c>
      <c r="D1912" s="4">
        <v>31991</v>
      </c>
      <c r="I1912" s="4">
        <v>31991</v>
      </c>
      <c r="J1912" s="4">
        <v>31991</v>
      </c>
    </row>
    <row r="1913" spans="1:10" x14ac:dyDescent="0.35">
      <c r="B1913" t="s">
        <v>52</v>
      </c>
      <c r="D1913" s="4">
        <v>4706729</v>
      </c>
      <c r="F1913" s="4">
        <v>67568</v>
      </c>
      <c r="I1913" s="4">
        <v>4774297</v>
      </c>
      <c r="J1913" s="4">
        <v>4706729</v>
      </c>
    </row>
    <row r="1914" spans="1:10" x14ac:dyDescent="0.35">
      <c r="B1914" t="s">
        <v>1844</v>
      </c>
      <c r="C1914" t="s">
        <v>1851</v>
      </c>
      <c r="D1914" s="4">
        <v>19587</v>
      </c>
      <c r="I1914" s="4">
        <v>19587</v>
      </c>
      <c r="J1914" s="4">
        <v>19587</v>
      </c>
    </row>
    <row r="1915" spans="1:10" x14ac:dyDescent="0.35">
      <c r="C1915" t="s">
        <v>1903</v>
      </c>
      <c r="D1915" s="4">
        <v>4508</v>
      </c>
      <c r="I1915" s="4">
        <v>4508</v>
      </c>
      <c r="J1915" s="4">
        <v>4508</v>
      </c>
    </row>
    <row r="1916" spans="1:10" x14ac:dyDescent="0.35">
      <c r="C1916" t="s">
        <v>1854</v>
      </c>
      <c r="D1916" s="4">
        <v>208472</v>
      </c>
      <c r="I1916" s="4">
        <v>208472</v>
      </c>
      <c r="J1916" s="4">
        <v>208472</v>
      </c>
    </row>
    <row r="1917" spans="1:10" x14ac:dyDescent="0.35">
      <c r="C1917" t="s">
        <v>1855</v>
      </c>
      <c r="D1917" s="4">
        <v>7604</v>
      </c>
      <c r="F1917" s="4">
        <v>56374</v>
      </c>
      <c r="I1917" s="4">
        <v>63977</v>
      </c>
      <c r="J1917" s="4">
        <v>7604</v>
      </c>
    </row>
    <row r="1918" spans="1:10" x14ac:dyDescent="0.35">
      <c r="C1918" t="s">
        <v>1856</v>
      </c>
      <c r="I1918" s="4">
        <v>0</v>
      </c>
      <c r="J1918">
        <v>0</v>
      </c>
    </row>
    <row r="1919" spans="1:10" x14ac:dyDescent="0.35">
      <c r="C1919" t="s">
        <v>1857</v>
      </c>
      <c r="D1919" s="4">
        <v>2037</v>
      </c>
      <c r="I1919" s="4">
        <v>2037</v>
      </c>
      <c r="J1919" s="4">
        <v>2037</v>
      </c>
    </row>
    <row r="1920" spans="1:10" x14ac:dyDescent="0.35">
      <c r="C1920" t="s">
        <v>1858</v>
      </c>
      <c r="D1920" s="4">
        <v>4022</v>
      </c>
      <c r="E1920" s="4">
        <v>12066</v>
      </c>
      <c r="I1920" s="4">
        <v>16088</v>
      </c>
      <c r="J1920" s="4">
        <v>16088</v>
      </c>
    </row>
    <row r="1921" spans="2:10" x14ac:dyDescent="0.35">
      <c r="C1921" t="s">
        <v>1859</v>
      </c>
      <c r="H1921" s="4">
        <v>100000</v>
      </c>
      <c r="I1921" s="4">
        <v>100000</v>
      </c>
      <c r="J1921">
        <v>0</v>
      </c>
    </row>
    <row r="1922" spans="2:10" x14ac:dyDescent="0.35">
      <c r="C1922" t="s">
        <v>1860</v>
      </c>
      <c r="D1922" s="4">
        <v>108703</v>
      </c>
      <c r="I1922" s="4">
        <v>108703</v>
      </c>
      <c r="J1922" s="4">
        <v>108703</v>
      </c>
    </row>
    <row r="1923" spans="2:10" x14ac:dyDescent="0.35">
      <c r="C1923" t="s">
        <v>1861</v>
      </c>
      <c r="D1923" s="4">
        <v>11426</v>
      </c>
      <c r="I1923" s="4">
        <v>11426</v>
      </c>
      <c r="J1923" s="4">
        <v>11426</v>
      </c>
    </row>
    <row r="1924" spans="2:10" x14ac:dyDescent="0.35">
      <c r="C1924" t="s">
        <v>1862</v>
      </c>
      <c r="D1924" s="4">
        <v>85464</v>
      </c>
      <c r="I1924" s="4">
        <v>85464</v>
      </c>
      <c r="J1924" s="4">
        <v>85464</v>
      </c>
    </row>
    <row r="1925" spans="2:10" x14ac:dyDescent="0.35">
      <c r="B1925" t="s">
        <v>54</v>
      </c>
      <c r="D1925" s="4">
        <v>451822</v>
      </c>
      <c r="E1925" s="4">
        <v>12066</v>
      </c>
      <c r="F1925" s="4">
        <v>56374</v>
      </c>
      <c r="H1925" s="4">
        <v>100000</v>
      </c>
      <c r="I1925" s="4">
        <v>620262</v>
      </c>
      <c r="J1925" s="4">
        <v>463888</v>
      </c>
    </row>
    <row r="1926" spans="2:10" x14ac:dyDescent="0.35">
      <c r="B1926" t="s">
        <v>1845</v>
      </c>
      <c r="C1926" t="s">
        <v>1866</v>
      </c>
      <c r="I1926" s="4">
        <v>0</v>
      </c>
      <c r="J1926">
        <v>0</v>
      </c>
    </row>
    <row r="1927" spans="2:10" x14ac:dyDescent="0.35">
      <c r="C1927" t="s">
        <v>1867</v>
      </c>
      <c r="D1927" s="4">
        <v>4197</v>
      </c>
      <c r="E1927" s="4">
        <v>48220</v>
      </c>
      <c r="H1927" s="4">
        <v>279861</v>
      </c>
      <c r="I1927" s="4">
        <v>332278</v>
      </c>
      <c r="J1927" s="4">
        <v>52417</v>
      </c>
    </row>
    <row r="1928" spans="2:10" x14ac:dyDescent="0.35">
      <c r="C1928" t="s">
        <v>1868</v>
      </c>
      <c r="F1928" s="4">
        <v>5259</v>
      </c>
      <c r="H1928" s="4">
        <v>221362</v>
      </c>
      <c r="I1928" s="4">
        <v>226621</v>
      </c>
      <c r="J1928">
        <v>0</v>
      </c>
    </row>
    <row r="1929" spans="2:10" x14ac:dyDescent="0.35">
      <c r="C1929" t="s">
        <v>1869</v>
      </c>
      <c r="H1929" s="4">
        <v>96000</v>
      </c>
      <c r="I1929" s="4">
        <v>96000</v>
      </c>
      <c r="J1929">
        <v>0</v>
      </c>
    </row>
    <row r="1930" spans="2:10" x14ac:dyDescent="0.35">
      <c r="C1930" t="s">
        <v>1870</v>
      </c>
      <c r="E1930" s="4">
        <v>2660</v>
      </c>
      <c r="H1930" s="4">
        <v>496080</v>
      </c>
      <c r="I1930" s="4">
        <v>498740</v>
      </c>
      <c r="J1930">
        <v>2660</v>
      </c>
    </row>
    <row r="1931" spans="2:10" x14ac:dyDescent="0.35">
      <c r="C1931" t="s">
        <v>1871</v>
      </c>
      <c r="D1931" s="4">
        <v>73845</v>
      </c>
      <c r="F1931" s="4">
        <v>2150000</v>
      </c>
      <c r="G1931" s="4">
        <v>20465</v>
      </c>
      <c r="H1931" s="4">
        <v>73845</v>
      </c>
      <c r="I1931" s="4">
        <v>2318156</v>
      </c>
      <c r="J1931" s="4">
        <v>73845</v>
      </c>
    </row>
    <row r="1932" spans="2:10" x14ac:dyDescent="0.35">
      <c r="C1932" t="s">
        <v>1872</v>
      </c>
      <c r="D1932" s="4">
        <v>147000</v>
      </c>
      <c r="I1932" s="4">
        <v>147000</v>
      </c>
      <c r="J1932" s="4">
        <v>147000</v>
      </c>
    </row>
    <row r="1933" spans="2:10" x14ac:dyDescent="0.35">
      <c r="C1933" t="s">
        <v>1875</v>
      </c>
      <c r="H1933" s="4">
        <v>23248</v>
      </c>
      <c r="I1933" s="4">
        <v>23248</v>
      </c>
      <c r="J1933">
        <v>0</v>
      </c>
    </row>
    <row r="1934" spans="2:10" x14ac:dyDescent="0.35">
      <c r="C1934" t="s">
        <v>1876</v>
      </c>
      <c r="H1934" s="4">
        <v>33600</v>
      </c>
      <c r="I1934" s="4">
        <v>33600</v>
      </c>
      <c r="J1934">
        <v>0</v>
      </c>
    </row>
    <row r="1935" spans="2:10" x14ac:dyDescent="0.35">
      <c r="B1935" t="s">
        <v>55</v>
      </c>
      <c r="D1935" s="4">
        <v>225042</v>
      </c>
      <c r="E1935" s="4">
        <v>50880</v>
      </c>
      <c r="F1935" s="4">
        <v>2155259</v>
      </c>
      <c r="G1935" s="4">
        <v>20465</v>
      </c>
      <c r="H1935" s="4">
        <v>1223996</v>
      </c>
      <c r="I1935" s="4">
        <v>3675644</v>
      </c>
      <c r="J1935" s="4">
        <v>275922</v>
      </c>
    </row>
    <row r="1936" spans="2:10" x14ac:dyDescent="0.35">
      <c r="B1936" t="s">
        <v>1878</v>
      </c>
      <c r="C1936" t="s">
        <v>1879</v>
      </c>
      <c r="D1936" s="4">
        <v>71057</v>
      </c>
      <c r="I1936" s="4">
        <v>71057</v>
      </c>
      <c r="J1936" s="4">
        <v>71057</v>
      </c>
    </row>
    <row r="1937" spans="1:10" x14ac:dyDescent="0.35">
      <c r="C1937" t="s">
        <v>1881</v>
      </c>
      <c r="D1937" s="4">
        <v>349428</v>
      </c>
      <c r="I1937" s="4">
        <v>349428</v>
      </c>
      <c r="J1937" s="4">
        <v>349428</v>
      </c>
    </row>
    <row r="1938" spans="1:10" x14ac:dyDescent="0.35">
      <c r="C1938" t="s">
        <v>1884</v>
      </c>
      <c r="D1938" s="4">
        <v>2333</v>
      </c>
      <c r="I1938" s="4">
        <v>2333</v>
      </c>
      <c r="J1938" s="4">
        <v>2333</v>
      </c>
    </row>
    <row r="1939" spans="1:10" x14ac:dyDescent="0.35">
      <c r="B1939" t="s">
        <v>56</v>
      </c>
      <c r="D1939" s="4">
        <v>422818</v>
      </c>
      <c r="I1939" s="4">
        <v>422818</v>
      </c>
      <c r="J1939" s="4">
        <v>422818</v>
      </c>
    </row>
    <row r="1940" spans="1:10" x14ac:dyDescent="0.35">
      <c r="B1940" t="s">
        <v>1887</v>
      </c>
      <c r="C1940" t="s">
        <v>1888</v>
      </c>
      <c r="H1940" s="4">
        <v>192000</v>
      </c>
      <c r="I1940" s="4">
        <v>192000</v>
      </c>
      <c r="J1940">
        <v>0</v>
      </c>
    </row>
    <row r="1941" spans="1:10" x14ac:dyDescent="0.35">
      <c r="C1941" t="s">
        <v>1889</v>
      </c>
      <c r="H1941" s="4">
        <v>105000</v>
      </c>
      <c r="I1941" s="4">
        <v>105000</v>
      </c>
      <c r="J1941">
        <v>0</v>
      </c>
    </row>
    <row r="1942" spans="1:10" x14ac:dyDescent="0.35">
      <c r="C1942" t="s">
        <v>1890</v>
      </c>
      <c r="H1942" s="4">
        <v>45000</v>
      </c>
      <c r="I1942" s="4">
        <v>45000</v>
      </c>
      <c r="J1942">
        <v>0</v>
      </c>
    </row>
    <row r="1943" spans="1:10" x14ac:dyDescent="0.35">
      <c r="B1943" t="s">
        <v>58</v>
      </c>
      <c r="H1943" s="4">
        <v>342000</v>
      </c>
      <c r="I1943" s="4">
        <v>342000</v>
      </c>
      <c r="J1943">
        <v>0</v>
      </c>
    </row>
    <row r="1944" spans="1:10" x14ac:dyDescent="0.35">
      <c r="A1944" t="s">
        <v>1565</v>
      </c>
      <c r="B1944" t="s">
        <v>59</v>
      </c>
      <c r="D1944" s="4">
        <v>8776370</v>
      </c>
      <c r="E1944" s="4">
        <v>62947</v>
      </c>
      <c r="F1944" s="4">
        <v>3502801</v>
      </c>
      <c r="G1944" s="4">
        <v>20465</v>
      </c>
      <c r="H1944" s="4">
        <v>1684896</v>
      </c>
      <c r="I1944" s="4">
        <v>14047479</v>
      </c>
      <c r="J1944" s="4">
        <v>8839317</v>
      </c>
    </row>
    <row r="1945" spans="1:10" x14ac:dyDescent="0.35">
      <c r="A1945" t="s">
        <v>1930</v>
      </c>
      <c r="B1945" t="s">
        <v>1842</v>
      </c>
      <c r="C1945" t="s">
        <v>1843</v>
      </c>
      <c r="D1945" s="4">
        <v>1508169</v>
      </c>
      <c r="F1945" s="4">
        <v>665000</v>
      </c>
      <c r="I1945" s="4">
        <v>2173169</v>
      </c>
      <c r="J1945" s="4">
        <v>1508169</v>
      </c>
    </row>
    <row r="1946" spans="1:10" x14ac:dyDescent="0.35">
      <c r="C1946" t="s">
        <v>1844</v>
      </c>
      <c r="D1946" s="4">
        <v>75215</v>
      </c>
      <c r="E1946" s="4">
        <v>17733</v>
      </c>
      <c r="H1946" s="4">
        <v>109013</v>
      </c>
      <c r="I1946" s="4">
        <v>201962</v>
      </c>
      <c r="J1946" s="4">
        <v>92948</v>
      </c>
    </row>
    <row r="1947" spans="1:10" x14ac:dyDescent="0.35">
      <c r="C1947" t="s">
        <v>1845</v>
      </c>
      <c r="D1947" s="4">
        <v>240695</v>
      </c>
      <c r="I1947" s="4">
        <v>240695</v>
      </c>
      <c r="J1947" s="4">
        <v>240695</v>
      </c>
    </row>
    <row r="1948" spans="1:10" x14ac:dyDescent="0.35">
      <c r="B1948" t="s">
        <v>51</v>
      </c>
      <c r="D1948" s="4">
        <v>1824080</v>
      </c>
      <c r="E1948" s="4">
        <v>17733</v>
      </c>
      <c r="F1948" s="4">
        <v>665000</v>
      </c>
      <c r="H1948" s="4">
        <v>109013</v>
      </c>
      <c r="I1948" s="4">
        <v>2615826</v>
      </c>
      <c r="J1948" s="4">
        <v>1841813</v>
      </c>
    </row>
    <row r="1949" spans="1:10" x14ac:dyDescent="0.35">
      <c r="B1949" t="s">
        <v>1843</v>
      </c>
      <c r="C1949" t="s">
        <v>1846</v>
      </c>
      <c r="D1949" s="4">
        <v>2077725</v>
      </c>
      <c r="F1949" s="4">
        <v>1030524</v>
      </c>
      <c r="I1949" s="4">
        <v>3108249</v>
      </c>
      <c r="J1949" s="4">
        <v>2077725</v>
      </c>
    </row>
    <row r="1950" spans="1:10" x14ac:dyDescent="0.35">
      <c r="C1950" t="s">
        <v>1847</v>
      </c>
      <c r="D1950" s="4">
        <v>812694</v>
      </c>
      <c r="I1950" s="4">
        <v>812694</v>
      </c>
      <c r="J1950" s="4">
        <v>812694</v>
      </c>
    </row>
    <row r="1951" spans="1:10" x14ac:dyDescent="0.35">
      <c r="C1951" t="s">
        <v>1848</v>
      </c>
      <c r="D1951" s="4">
        <v>53058</v>
      </c>
      <c r="I1951" s="4">
        <v>53058</v>
      </c>
      <c r="J1951" s="4">
        <v>53058</v>
      </c>
    </row>
    <row r="1952" spans="1:10" x14ac:dyDescent="0.35">
      <c r="B1952" t="s">
        <v>52</v>
      </c>
      <c r="D1952" s="4">
        <v>2943477</v>
      </c>
      <c r="F1952" s="4">
        <v>1030524</v>
      </c>
      <c r="I1952" s="4">
        <v>3974001</v>
      </c>
      <c r="J1952" s="4">
        <v>2943477</v>
      </c>
    </row>
    <row r="1953" spans="2:10" x14ac:dyDescent="0.35">
      <c r="B1953" t="s">
        <v>1844</v>
      </c>
      <c r="C1953" t="s">
        <v>1851</v>
      </c>
      <c r="D1953" s="4">
        <v>29381</v>
      </c>
      <c r="I1953" s="4">
        <v>29381</v>
      </c>
      <c r="J1953" s="4">
        <v>29381</v>
      </c>
    </row>
    <row r="1954" spans="2:10" x14ac:dyDescent="0.35">
      <c r="C1954" t="s">
        <v>1854</v>
      </c>
      <c r="D1954" s="4">
        <v>134498</v>
      </c>
      <c r="I1954" s="4">
        <v>134498</v>
      </c>
      <c r="J1954" s="4">
        <v>134498</v>
      </c>
    </row>
    <row r="1955" spans="2:10" x14ac:dyDescent="0.35">
      <c r="C1955" t="s">
        <v>1855</v>
      </c>
      <c r="D1955" s="4">
        <v>3041</v>
      </c>
      <c r="F1955" s="4">
        <v>29381</v>
      </c>
      <c r="I1955" s="4">
        <v>32422</v>
      </c>
      <c r="J1955" s="4">
        <v>3041</v>
      </c>
    </row>
    <row r="1956" spans="2:10" x14ac:dyDescent="0.35">
      <c r="C1956" t="s">
        <v>1856</v>
      </c>
      <c r="I1956" s="4">
        <v>0</v>
      </c>
      <c r="J1956">
        <v>0</v>
      </c>
    </row>
    <row r="1957" spans="2:10" x14ac:dyDescent="0.35">
      <c r="B1957" t="s">
        <v>1844</v>
      </c>
      <c r="C1957" t="s">
        <v>1857</v>
      </c>
      <c r="D1957" s="4">
        <v>20369</v>
      </c>
      <c r="I1957" s="4">
        <v>20369</v>
      </c>
      <c r="J1957" s="4">
        <v>20369</v>
      </c>
    </row>
    <row r="1958" spans="2:10" x14ac:dyDescent="0.35">
      <c r="C1958" t="s">
        <v>1858</v>
      </c>
      <c r="F1958" s="4">
        <v>14412</v>
      </c>
      <c r="I1958" s="4">
        <v>14412</v>
      </c>
      <c r="J1958">
        <v>0</v>
      </c>
    </row>
    <row r="1959" spans="2:10" x14ac:dyDescent="0.35">
      <c r="C1959" t="s">
        <v>1859</v>
      </c>
      <c r="F1959" s="4">
        <v>50000</v>
      </c>
      <c r="I1959" s="4">
        <v>50000</v>
      </c>
      <c r="J1959">
        <v>0</v>
      </c>
    </row>
    <row r="1960" spans="2:10" x14ac:dyDescent="0.35">
      <c r="C1960" t="s">
        <v>1860</v>
      </c>
      <c r="F1960" s="4">
        <v>108703</v>
      </c>
      <c r="I1960" s="4">
        <v>108703</v>
      </c>
      <c r="J1960">
        <v>0</v>
      </c>
    </row>
    <row r="1961" spans="2:10" x14ac:dyDescent="0.35">
      <c r="C1961" t="s">
        <v>1861</v>
      </c>
      <c r="D1961" s="4">
        <v>16323</v>
      </c>
      <c r="I1961" s="4">
        <v>16323</v>
      </c>
      <c r="J1961" s="4">
        <v>16323</v>
      </c>
    </row>
    <row r="1962" spans="2:10" x14ac:dyDescent="0.35">
      <c r="B1962" t="s">
        <v>54</v>
      </c>
      <c r="D1962" s="4">
        <v>203611</v>
      </c>
      <c r="F1962" s="4">
        <v>202496</v>
      </c>
      <c r="I1962" s="4">
        <v>406107</v>
      </c>
      <c r="J1962" s="4">
        <v>203611</v>
      </c>
    </row>
    <row r="1963" spans="2:10" x14ac:dyDescent="0.35">
      <c r="B1963" t="s">
        <v>1845</v>
      </c>
      <c r="C1963" t="s">
        <v>1866</v>
      </c>
      <c r="I1963" s="4">
        <v>0</v>
      </c>
      <c r="J1963">
        <v>0</v>
      </c>
    </row>
    <row r="1964" spans="2:10" x14ac:dyDescent="0.35">
      <c r="C1964" t="s">
        <v>1867</v>
      </c>
      <c r="H1964" s="4">
        <v>54869</v>
      </c>
      <c r="I1964" s="4">
        <v>54869</v>
      </c>
      <c r="J1964">
        <v>0</v>
      </c>
    </row>
    <row r="1965" spans="2:10" x14ac:dyDescent="0.35">
      <c r="C1965" t="s">
        <v>1868</v>
      </c>
      <c r="D1965" s="4">
        <v>6802</v>
      </c>
      <c r="E1965" s="4">
        <v>5740</v>
      </c>
      <c r="F1965" s="4">
        <v>10519</v>
      </c>
      <c r="H1965" s="4">
        <v>176875</v>
      </c>
      <c r="I1965" s="4">
        <v>199936</v>
      </c>
      <c r="J1965" s="4">
        <v>12542</v>
      </c>
    </row>
    <row r="1966" spans="2:10" x14ac:dyDescent="0.35">
      <c r="C1966" t="s">
        <v>1869</v>
      </c>
      <c r="H1966" s="4">
        <v>57600</v>
      </c>
      <c r="I1966" s="4">
        <v>57600</v>
      </c>
      <c r="J1966">
        <v>0</v>
      </c>
    </row>
    <row r="1967" spans="2:10" x14ac:dyDescent="0.35">
      <c r="C1967" t="s">
        <v>1870</v>
      </c>
      <c r="D1967" s="4">
        <v>11016</v>
      </c>
      <c r="E1967" s="4">
        <v>67991</v>
      </c>
      <c r="H1967" s="4">
        <v>275439</v>
      </c>
      <c r="I1967" s="4">
        <v>354445</v>
      </c>
      <c r="J1967" s="4">
        <v>79007</v>
      </c>
    </row>
    <row r="1968" spans="2:10" x14ac:dyDescent="0.35">
      <c r="C1968" t="s">
        <v>1872</v>
      </c>
      <c r="D1968" s="4">
        <v>98000</v>
      </c>
      <c r="I1968" s="4">
        <v>98000</v>
      </c>
      <c r="J1968" s="4">
        <v>98000</v>
      </c>
    </row>
    <row r="1969" spans="2:10" x14ac:dyDescent="0.35">
      <c r="C1969" t="s">
        <v>1875</v>
      </c>
      <c r="H1969" s="4">
        <v>5812</v>
      </c>
      <c r="I1969" s="4">
        <v>5812</v>
      </c>
      <c r="J1969">
        <v>0</v>
      </c>
    </row>
    <row r="1970" spans="2:10" x14ac:dyDescent="0.35">
      <c r="B1970" t="s">
        <v>55</v>
      </c>
      <c r="D1970" s="4">
        <v>115818</v>
      </c>
      <c r="E1970" s="4">
        <v>73730</v>
      </c>
      <c r="F1970" s="4">
        <v>10519</v>
      </c>
      <c r="H1970" s="4">
        <v>570595</v>
      </c>
      <c r="I1970" s="4">
        <v>770661</v>
      </c>
      <c r="J1970" s="4">
        <v>189548</v>
      </c>
    </row>
    <row r="1971" spans="2:10" x14ac:dyDescent="0.35">
      <c r="B1971" t="s">
        <v>1878</v>
      </c>
      <c r="C1971" t="s">
        <v>1879</v>
      </c>
      <c r="D1971" s="4">
        <v>94743</v>
      </c>
      <c r="I1971" s="4">
        <v>94743</v>
      </c>
      <c r="J1971" s="4">
        <v>94743</v>
      </c>
    </row>
    <row r="1972" spans="2:10" x14ac:dyDescent="0.35">
      <c r="C1972" t="s">
        <v>1897</v>
      </c>
      <c r="D1972" s="4">
        <v>107</v>
      </c>
      <c r="I1972" s="4">
        <v>107</v>
      </c>
      <c r="J1972" s="4">
        <v>107</v>
      </c>
    </row>
    <row r="1973" spans="2:10" x14ac:dyDescent="0.35">
      <c r="C1973" t="s">
        <v>1880</v>
      </c>
      <c r="D1973" s="4">
        <v>325026</v>
      </c>
      <c r="I1973" s="4">
        <v>325026</v>
      </c>
      <c r="J1973" s="4">
        <v>325026</v>
      </c>
    </row>
    <row r="1974" spans="2:10" x14ac:dyDescent="0.35">
      <c r="C1974" t="s">
        <v>1881</v>
      </c>
      <c r="D1974" s="4">
        <v>267662</v>
      </c>
      <c r="I1974" s="4">
        <v>267662</v>
      </c>
      <c r="J1974" s="4">
        <v>267662</v>
      </c>
    </row>
    <row r="1975" spans="2:10" x14ac:dyDescent="0.35">
      <c r="C1975" t="s">
        <v>1900</v>
      </c>
      <c r="D1975" s="4">
        <v>1386</v>
      </c>
      <c r="I1975" s="4">
        <v>1386</v>
      </c>
      <c r="J1975" s="4">
        <v>1386</v>
      </c>
    </row>
    <row r="1976" spans="2:10" x14ac:dyDescent="0.35">
      <c r="C1976" t="s">
        <v>1883</v>
      </c>
      <c r="D1976" s="4">
        <v>18301</v>
      </c>
      <c r="I1976" s="4">
        <v>18301</v>
      </c>
      <c r="J1976" s="4">
        <v>18301</v>
      </c>
    </row>
    <row r="1977" spans="2:10" x14ac:dyDescent="0.35">
      <c r="C1977" t="s">
        <v>1892</v>
      </c>
      <c r="D1977" s="4">
        <v>854</v>
      </c>
      <c r="I1977" s="4">
        <v>854</v>
      </c>
      <c r="J1977" s="4">
        <v>854</v>
      </c>
    </row>
    <row r="1978" spans="2:10" x14ac:dyDescent="0.35">
      <c r="C1978" t="s">
        <v>1884</v>
      </c>
      <c r="D1978" s="4">
        <v>7527</v>
      </c>
      <c r="I1978" s="4">
        <v>7527</v>
      </c>
      <c r="J1978" s="4">
        <v>7527</v>
      </c>
    </row>
    <row r="1979" spans="2:10" x14ac:dyDescent="0.35">
      <c r="B1979" t="s">
        <v>56</v>
      </c>
      <c r="D1979" s="4">
        <v>715606</v>
      </c>
      <c r="I1979" s="4">
        <v>715606</v>
      </c>
      <c r="J1979" s="4">
        <v>715606</v>
      </c>
    </row>
    <row r="1980" spans="2:10" x14ac:dyDescent="0.35">
      <c r="B1980" t="s">
        <v>1887</v>
      </c>
      <c r="C1980" t="s">
        <v>1888</v>
      </c>
      <c r="H1980" s="4">
        <v>240000</v>
      </c>
      <c r="I1980" s="4">
        <v>240000</v>
      </c>
      <c r="J1980">
        <v>0</v>
      </c>
    </row>
    <row r="1981" spans="2:10" x14ac:dyDescent="0.35">
      <c r="C1981" t="s">
        <v>1901</v>
      </c>
      <c r="H1981" s="4">
        <v>22500</v>
      </c>
      <c r="I1981" s="4">
        <v>22500</v>
      </c>
      <c r="J1981">
        <v>0</v>
      </c>
    </row>
    <row r="1982" spans="2:10" x14ac:dyDescent="0.35">
      <c r="C1982" t="s">
        <v>1889</v>
      </c>
      <c r="H1982" s="4">
        <v>31500</v>
      </c>
      <c r="I1982" s="4">
        <v>31500</v>
      </c>
      <c r="J1982">
        <v>0</v>
      </c>
    </row>
    <row r="1983" spans="2:10" x14ac:dyDescent="0.35">
      <c r="C1983" t="s">
        <v>1890</v>
      </c>
      <c r="H1983" s="4">
        <v>37500</v>
      </c>
      <c r="I1983" s="4">
        <v>37500</v>
      </c>
      <c r="J1983">
        <v>0</v>
      </c>
    </row>
    <row r="1984" spans="2:10" x14ac:dyDescent="0.35">
      <c r="C1984" t="s">
        <v>1902</v>
      </c>
      <c r="H1984" s="4">
        <v>45000</v>
      </c>
      <c r="I1984" s="4">
        <v>45000</v>
      </c>
      <c r="J1984">
        <v>0</v>
      </c>
    </row>
    <row r="1985" spans="1:10" x14ac:dyDescent="0.35">
      <c r="B1985" t="s">
        <v>58</v>
      </c>
      <c r="H1985" s="4">
        <v>376500</v>
      </c>
      <c r="I1985" s="4">
        <v>376500</v>
      </c>
      <c r="J1985">
        <v>0</v>
      </c>
    </row>
    <row r="1986" spans="1:10" x14ac:dyDescent="0.35">
      <c r="A1986" t="s">
        <v>1566</v>
      </c>
      <c r="B1986" t="s">
        <v>59</v>
      </c>
      <c r="D1986" s="4">
        <v>5802591</v>
      </c>
      <c r="E1986" s="4">
        <v>91464</v>
      </c>
      <c r="F1986" s="4">
        <v>1908539</v>
      </c>
      <c r="H1986" s="4">
        <v>1056108</v>
      </c>
      <c r="I1986" s="4">
        <v>8858702</v>
      </c>
      <c r="J1986" s="4">
        <v>5894055</v>
      </c>
    </row>
    <row r="1987" spans="1:10" x14ac:dyDescent="0.35">
      <c r="A1987" t="s">
        <v>1931</v>
      </c>
      <c r="B1987" t="s">
        <v>1842</v>
      </c>
      <c r="C1987" t="s">
        <v>1843</v>
      </c>
      <c r="D1987" s="4">
        <v>1017999</v>
      </c>
      <c r="F1987" s="4">
        <v>505400</v>
      </c>
      <c r="I1987" s="4">
        <v>1523399</v>
      </c>
      <c r="J1987" s="4">
        <v>1017999</v>
      </c>
    </row>
    <row r="1988" spans="1:10" x14ac:dyDescent="0.35">
      <c r="C1988" t="s">
        <v>1844</v>
      </c>
      <c r="D1988" s="4">
        <v>114291</v>
      </c>
      <c r="F1988" s="4">
        <v>38927</v>
      </c>
      <c r="H1988" s="4">
        <v>13500</v>
      </c>
      <c r="I1988" s="4">
        <v>166718</v>
      </c>
      <c r="J1988" s="4">
        <v>114291</v>
      </c>
    </row>
    <row r="1989" spans="1:10" x14ac:dyDescent="0.35">
      <c r="C1989" t="s">
        <v>1845</v>
      </c>
      <c r="D1989" s="4">
        <v>122691</v>
      </c>
      <c r="I1989" s="4">
        <v>122691</v>
      </c>
      <c r="J1989" s="4">
        <v>122691</v>
      </c>
    </row>
    <row r="1990" spans="1:10" x14ac:dyDescent="0.35">
      <c r="B1990" t="s">
        <v>51</v>
      </c>
      <c r="D1990" s="4">
        <v>1254981</v>
      </c>
      <c r="F1990" s="4">
        <v>544327</v>
      </c>
      <c r="H1990" s="4">
        <v>13500</v>
      </c>
      <c r="I1990" s="4">
        <v>1812808</v>
      </c>
      <c r="J1990" s="4">
        <v>1254981</v>
      </c>
    </row>
    <row r="1991" spans="1:10" x14ac:dyDescent="0.35">
      <c r="B1991" t="s">
        <v>1843</v>
      </c>
      <c r="C1991" t="s">
        <v>1846</v>
      </c>
      <c r="D1991" s="4">
        <v>1476355</v>
      </c>
      <c r="E1991" s="4">
        <v>560000</v>
      </c>
      <c r="I1991" s="4">
        <v>2036355</v>
      </c>
      <c r="J1991" s="4">
        <v>2036355</v>
      </c>
    </row>
    <row r="1992" spans="1:10" x14ac:dyDescent="0.35">
      <c r="C1992" t="s">
        <v>1847</v>
      </c>
      <c r="D1992" s="4">
        <v>482176</v>
      </c>
      <c r="I1992" s="4">
        <v>482176</v>
      </c>
      <c r="J1992" s="4">
        <v>482176</v>
      </c>
    </row>
    <row r="1993" spans="1:10" x14ac:dyDescent="0.35">
      <c r="C1993" t="s">
        <v>1848</v>
      </c>
      <c r="D1993" s="4">
        <v>14176</v>
      </c>
      <c r="I1993" s="4">
        <v>14176</v>
      </c>
      <c r="J1993" s="4">
        <v>14176</v>
      </c>
    </row>
    <row r="1994" spans="1:10" x14ac:dyDescent="0.35">
      <c r="B1994" t="s">
        <v>52</v>
      </c>
      <c r="D1994" s="4">
        <v>1972708</v>
      </c>
      <c r="E1994" s="4">
        <v>560000</v>
      </c>
      <c r="I1994" s="4">
        <v>2532708</v>
      </c>
      <c r="J1994" s="4">
        <v>2532708</v>
      </c>
    </row>
    <row r="1995" spans="1:10" x14ac:dyDescent="0.35">
      <c r="B1995" t="s">
        <v>1844</v>
      </c>
      <c r="C1995" t="s">
        <v>1851</v>
      </c>
      <c r="D1995" s="4">
        <v>29381</v>
      </c>
      <c r="I1995" s="4">
        <v>29381</v>
      </c>
      <c r="J1995" s="4">
        <v>29381</v>
      </c>
    </row>
    <row r="1996" spans="1:10" x14ac:dyDescent="0.35">
      <c r="C1996" t="s">
        <v>1853</v>
      </c>
      <c r="E1996" s="4">
        <v>1539</v>
      </c>
      <c r="I1996" s="4">
        <v>1539</v>
      </c>
      <c r="J1996">
        <v>1539</v>
      </c>
    </row>
    <row r="1997" spans="1:10" x14ac:dyDescent="0.35">
      <c r="C1997" t="s">
        <v>1854</v>
      </c>
      <c r="D1997" s="4">
        <v>67249</v>
      </c>
      <c r="I1997" s="4">
        <v>67249</v>
      </c>
      <c r="J1997" s="4">
        <v>67249</v>
      </c>
    </row>
    <row r="1998" spans="1:10" x14ac:dyDescent="0.35">
      <c r="C1998" t="s">
        <v>1855</v>
      </c>
      <c r="F1998" s="4">
        <v>11426</v>
      </c>
      <c r="I1998" s="4">
        <v>11426</v>
      </c>
      <c r="J1998">
        <v>0</v>
      </c>
    </row>
    <row r="1999" spans="1:10" x14ac:dyDescent="0.35">
      <c r="C1999" t="s">
        <v>1856</v>
      </c>
      <c r="I1999" s="4">
        <v>0</v>
      </c>
      <c r="J1999">
        <v>0</v>
      </c>
    </row>
    <row r="2000" spans="1:10" x14ac:dyDescent="0.35">
      <c r="C2000" t="s">
        <v>1857</v>
      </c>
      <c r="D2000" s="4">
        <v>17653</v>
      </c>
      <c r="I2000" s="4">
        <v>17653</v>
      </c>
      <c r="J2000" s="4">
        <v>17653</v>
      </c>
    </row>
    <row r="2001" spans="2:10" x14ac:dyDescent="0.35">
      <c r="C2001" t="s">
        <v>1858</v>
      </c>
      <c r="E2001" s="4">
        <v>4022</v>
      </c>
      <c r="I2001" s="4">
        <v>4022</v>
      </c>
      <c r="J2001">
        <v>4022</v>
      </c>
    </row>
    <row r="2002" spans="2:10" x14ac:dyDescent="0.35">
      <c r="C2002" t="s">
        <v>1859</v>
      </c>
      <c r="D2002" s="4">
        <v>25000</v>
      </c>
      <c r="E2002" s="4">
        <v>25000</v>
      </c>
      <c r="I2002" s="4">
        <v>50000</v>
      </c>
      <c r="J2002" s="4">
        <v>50000</v>
      </c>
    </row>
    <row r="2003" spans="2:10" x14ac:dyDescent="0.35">
      <c r="C2003" t="s">
        <v>1860</v>
      </c>
      <c r="E2003" s="4">
        <v>108703</v>
      </c>
      <c r="I2003" s="4">
        <v>108703</v>
      </c>
      <c r="J2003">
        <v>108703</v>
      </c>
    </row>
    <row r="2004" spans="2:10" x14ac:dyDescent="0.35">
      <c r="C2004" t="s">
        <v>1861</v>
      </c>
      <c r="D2004" s="4">
        <v>9794</v>
      </c>
      <c r="I2004" s="4">
        <v>9794</v>
      </c>
      <c r="J2004" s="4">
        <v>9794</v>
      </c>
    </row>
    <row r="2005" spans="2:10" x14ac:dyDescent="0.35">
      <c r="C2005" t="s">
        <v>1862</v>
      </c>
      <c r="E2005" s="4">
        <v>85464</v>
      </c>
      <c r="I2005" s="4">
        <v>85464</v>
      </c>
      <c r="J2005">
        <v>85464</v>
      </c>
    </row>
    <row r="2006" spans="2:10" x14ac:dyDescent="0.35">
      <c r="B2006" t="s">
        <v>54</v>
      </c>
      <c r="D2006" s="4">
        <v>149076</v>
      </c>
      <c r="E2006" s="4">
        <v>224728</v>
      </c>
      <c r="F2006" s="4">
        <v>11426</v>
      </c>
      <c r="I2006" s="4">
        <v>385230</v>
      </c>
      <c r="J2006" s="4">
        <v>373804</v>
      </c>
    </row>
    <row r="2007" spans="2:10" x14ac:dyDescent="0.35">
      <c r="B2007" t="s">
        <v>1845</v>
      </c>
      <c r="C2007" t="s">
        <v>1866</v>
      </c>
      <c r="I2007" s="4">
        <v>0</v>
      </c>
      <c r="J2007">
        <v>0</v>
      </c>
    </row>
    <row r="2008" spans="2:10" x14ac:dyDescent="0.35">
      <c r="C2008" t="s">
        <v>1867</v>
      </c>
      <c r="H2008" s="4">
        <v>82303</v>
      </c>
      <c r="I2008" s="4">
        <v>82303</v>
      </c>
      <c r="J2008">
        <v>0</v>
      </c>
    </row>
    <row r="2009" spans="2:10" x14ac:dyDescent="0.35">
      <c r="C2009" t="s">
        <v>1868</v>
      </c>
      <c r="H2009" s="4">
        <v>115330</v>
      </c>
      <c r="I2009" s="4">
        <v>115330</v>
      </c>
      <c r="J2009">
        <v>0</v>
      </c>
    </row>
    <row r="2010" spans="2:10" x14ac:dyDescent="0.35">
      <c r="C2010" t="s">
        <v>1894</v>
      </c>
      <c r="D2010" s="4">
        <v>1436</v>
      </c>
      <c r="I2010" s="4">
        <v>1436</v>
      </c>
      <c r="J2010" s="4">
        <v>1436</v>
      </c>
    </row>
    <row r="2011" spans="2:10" x14ac:dyDescent="0.35">
      <c r="C2011" t="s">
        <v>1869</v>
      </c>
      <c r="H2011" s="4">
        <v>38400</v>
      </c>
      <c r="I2011" s="4">
        <v>38400</v>
      </c>
      <c r="J2011">
        <v>0</v>
      </c>
    </row>
    <row r="2012" spans="2:10" x14ac:dyDescent="0.35">
      <c r="C2012" t="s">
        <v>1870</v>
      </c>
      <c r="E2012" s="4">
        <v>0</v>
      </c>
      <c r="H2012" s="4">
        <v>228366</v>
      </c>
      <c r="I2012" s="4">
        <v>228366</v>
      </c>
      <c r="J2012">
        <v>0</v>
      </c>
    </row>
    <row r="2013" spans="2:10" x14ac:dyDescent="0.35">
      <c r="C2013" t="s">
        <v>1872</v>
      </c>
      <c r="D2013" s="4">
        <v>49000</v>
      </c>
      <c r="I2013" s="4">
        <v>49000</v>
      </c>
      <c r="J2013" s="4">
        <v>49000</v>
      </c>
    </row>
    <row r="2014" spans="2:10" x14ac:dyDescent="0.35">
      <c r="C2014" t="s">
        <v>1875</v>
      </c>
      <c r="H2014" s="4">
        <v>2325</v>
      </c>
      <c r="I2014" s="4">
        <v>2325</v>
      </c>
      <c r="J2014">
        <v>0</v>
      </c>
    </row>
    <row r="2015" spans="2:10" x14ac:dyDescent="0.35">
      <c r="B2015" t="s">
        <v>55</v>
      </c>
      <c r="D2015" s="4">
        <v>50436</v>
      </c>
      <c r="E2015" s="4">
        <v>0</v>
      </c>
      <c r="H2015" s="4">
        <v>466724</v>
      </c>
      <c r="I2015" s="4">
        <v>517160</v>
      </c>
      <c r="J2015" s="4">
        <v>50436</v>
      </c>
    </row>
    <row r="2016" spans="2:10" x14ac:dyDescent="0.35">
      <c r="B2016" t="s">
        <v>1878</v>
      </c>
      <c r="C2016" t="s">
        <v>1879</v>
      </c>
      <c r="D2016" s="4">
        <v>11279</v>
      </c>
      <c r="I2016" s="4">
        <v>11279</v>
      </c>
      <c r="J2016" s="4">
        <v>11279</v>
      </c>
    </row>
    <row r="2017" spans="1:10" x14ac:dyDescent="0.35">
      <c r="C2017" t="s">
        <v>1881</v>
      </c>
      <c r="D2017" s="4">
        <v>149569</v>
      </c>
      <c r="I2017" s="4">
        <v>149569</v>
      </c>
      <c r="J2017" s="4">
        <v>149569</v>
      </c>
    </row>
    <row r="2018" spans="1:10" x14ac:dyDescent="0.35">
      <c r="B2018" t="s">
        <v>56</v>
      </c>
      <c r="D2018" s="4">
        <v>160848</v>
      </c>
      <c r="I2018" s="4">
        <v>160848</v>
      </c>
      <c r="J2018" s="4">
        <v>160848</v>
      </c>
    </row>
    <row r="2019" spans="1:10" x14ac:dyDescent="0.35">
      <c r="B2019" t="s">
        <v>1887</v>
      </c>
      <c r="C2019" t="s">
        <v>1888</v>
      </c>
      <c r="H2019" s="4">
        <v>57600</v>
      </c>
      <c r="I2019" s="4">
        <v>57600</v>
      </c>
      <c r="J2019">
        <v>0</v>
      </c>
    </row>
    <row r="2020" spans="1:10" x14ac:dyDescent="0.35">
      <c r="C2020" t="s">
        <v>1901</v>
      </c>
      <c r="H2020" s="4">
        <v>15000</v>
      </c>
      <c r="I2020" s="4">
        <v>15000</v>
      </c>
      <c r="J2020">
        <v>0</v>
      </c>
    </row>
    <row r="2021" spans="1:10" x14ac:dyDescent="0.35">
      <c r="C2021" t="s">
        <v>1889</v>
      </c>
      <c r="H2021" s="4">
        <v>52500</v>
      </c>
      <c r="I2021" s="4">
        <v>52500</v>
      </c>
      <c r="J2021">
        <v>0</v>
      </c>
    </row>
    <row r="2022" spans="1:10" x14ac:dyDescent="0.35">
      <c r="C2022" t="s">
        <v>1890</v>
      </c>
      <c r="H2022" s="4">
        <v>15000</v>
      </c>
      <c r="I2022" s="4">
        <v>15000</v>
      </c>
      <c r="J2022">
        <v>0</v>
      </c>
    </row>
    <row r="2023" spans="1:10" x14ac:dyDescent="0.35">
      <c r="C2023" t="s">
        <v>1902</v>
      </c>
      <c r="H2023" s="4">
        <v>30000</v>
      </c>
      <c r="I2023" s="4">
        <v>30000</v>
      </c>
      <c r="J2023">
        <v>0</v>
      </c>
    </row>
    <row r="2024" spans="1:10" x14ac:dyDescent="0.35">
      <c r="B2024" t="s">
        <v>58</v>
      </c>
      <c r="H2024" s="4">
        <v>170100</v>
      </c>
      <c r="I2024" s="4">
        <v>170100</v>
      </c>
      <c r="J2024">
        <v>0</v>
      </c>
    </row>
    <row r="2025" spans="1:10" x14ac:dyDescent="0.35">
      <c r="A2025" t="s">
        <v>1567</v>
      </c>
      <c r="B2025" t="s">
        <v>59</v>
      </c>
      <c r="D2025" s="4">
        <v>3588048</v>
      </c>
      <c r="E2025" s="4">
        <v>784728</v>
      </c>
      <c r="F2025" s="4">
        <v>555753</v>
      </c>
      <c r="H2025" s="4">
        <v>650324</v>
      </c>
      <c r="I2025" s="4">
        <v>5578853</v>
      </c>
      <c r="J2025" s="4">
        <v>4372776</v>
      </c>
    </row>
    <row r="2026" spans="1:10" x14ac:dyDescent="0.35">
      <c r="A2026" t="s">
        <v>1932</v>
      </c>
      <c r="B2026" t="s">
        <v>1842</v>
      </c>
      <c r="C2026" t="s">
        <v>1843</v>
      </c>
      <c r="D2026" s="4">
        <v>1575284</v>
      </c>
      <c r="F2026" s="4">
        <v>798000</v>
      </c>
      <c r="I2026" s="4">
        <v>2373284</v>
      </c>
      <c r="J2026" s="4">
        <v>1575284</v>
      </c>
    </row>
    <row r="2027" spans="1:10" x14ac:dyDescent="0.35">
      <c r="C2027" t="s">
        <v>1844</v>
      </c>
      <c r="D2027" s="4">
        <v>244432</v>
      </c>
      <c r="H2027" s="4">
        <v>13950</v>
      </c>
      <c r="I2027" s="4">
        <v>258382</v>
      </c>
      <c r="J2027" s="4">
        <v>244432</v>
      </c>
    </row>
    <row r="2028" spans="1:10" x14ac:dyDescent="0.35">
      <c r="C2028" t="s">
        <v>1845</v>
      </c>
      <c r="D2028" s="4">
        <v>226292</v>
      </c>
      <c r="I2028" s="4">
        <v>226292</v>
      </c>
      <c r="J2028" s="4">
        <v>226292</v>
      </c>
    </row>
    <row r="2029" spans="1:10" x14ac:dyDescent="0.35">
      <c r="B2029" t="s">
        <v>51</v>
      </c>
      <c r="D2029" s="4">
        <v>2046009</v>
      </c>
      <c r="F2029" s="4">
        <v>798000</v>
      </c>
      <c r="H2029" s="4">
        <v>13950</v>
      </c>
      <c r="I2029" s="4">
        <v>2857959</v>
      </c>
      <c r="J2029" s="4">
        <v>2046009</v>
      </c>
    </row>
    <row r="2030" spans="1:10" x14ac:dyDescent="0.35">
      <c r="B2030" t="s">
        <v>1843</v>
      </c>
      <c r="C2030" t="s">
        <v>1846</v>
      </c>
      <c r="D2030" s="4">
        <v>3530407</v>
      </c>
      <c r="I2030" s="4">
        <v>3530407</v>
      </c>
      <c r="J2030" s="4">
        <v>3530407</v>
      </c>
    </row>
    <row r="2031" spans="1:10" x14ac:dyDescent="0.35">
      <c r="C2031" t="s">
        <v>1847</v>
      </c>
      <c r="D2031" s="4">
        <v>928065</v>
      </c>
      <c r="I2031" s="4">
        <v>928065</v>
      </c>
      <c r="J2031" s="4">
        <v>928065</v>
      </c>
    </row>
    <row r="2032" spans="1:10" x14ac:dyDescent="0.35">
      <c r="C2032" t="s">
        <v>1848</v>
      </c>
      <c r="D2032" s="4">
        <v>51125</v>
      </c>
      <c r="I2032" s="4">
        <v>51125</v>
      </c>
      <c r="J2032" s="4">
        <v>51125</v>
      </c>
    </row>
    <row r="2033" spans="2:10" x14ac:dyDescent="0.35">
      <c r="B2033" t="s">
        <v>52</v>
      </c>
      <c r="D2033" s="4">
        <v>4509597</v>
      </c>
      <c r="I2033" s="4">
        <v>4509597</v>
      </c>
      <c r="J2033" s="4">
        <v>4509597</v>
      </c>
    </row>
    <row r="2034" spans="2:10" x14ac:dyDescent="0.35">
      <c r="B2034" t="s">
        <v>1849</v>
      </c>
      <c r="C2034" t="s">
        <v>1850</v>
      </c>
      <c r="D2034" s="4">
        <v>800000</v>
      </c>
      <c r="H2034" s="4">
        <v>800000</v>
      </c>
      <c r="I2034" s="4">
        <v>1600000</v>
      </c>
      <c r="J2034" s="4">
        <v>800000</v>
      </c>
    </row>
    <row r="2035" spans="2:10" x14ac:dyDescent="0.35">
      <c r="B2035" t="s">
        <v>53</v>
      </c>
      <c r="D2035" s="4">
        <v>800000</v>
      </c>
      <c r="H2035" s="4">
        <v>800000</v>
      </c>
      <c r="I2035" s="4">
        <v>1600000</v>
      </c>
      <c r="J2035" s="4">
        <v>800000</v>
      </c>
    </row>
    <row r="2036" spans="2:10" x14ac:dyDescent="0.35">
      <c r="B2036" t="s">
        <v>1844</v>
      </c>
      <c r="C2036" t="s">
        <v>1851</v>
      </c>
      <c r="D2036" s="4">
        <v>34277</v>
      </c>
      <c r="I2036" s="4">
        <v>34277</v>
      </c>
      <c r="J2036" s="4">
        <v>34277</v>
      </c>
    </row>
    <row r="2037" spans="2:10" x14ac:dyDescent="0.35">
      <c r="C2037" t="s">
        <v>1853</v>
      </c>
      <c r="D2037" s="4">
        <v>3313</v>
      </c>
      <c r="E2037" s="4">
        <v>5461</v>
      </c>
      <c r="I2037" s="4">
        <v>8774</v>
      </c>
      <c r="J2037" s="4">
        <v>8774</v>
      </c>
    </row>
    <row r="2038" spans="2:10" x14ac:dyDescent="0.35">
      <c r="C2038" t="s">
        <v>1854</v>
      </c>
      <c r="D2038" s="4">
        <v>134498</v>
      </c>
      <c r="I2038" s="4">
        <v>134498</v>
      </c>
      <c r="J2038" s="4">
        <v>134498</v>
      </c>
    </row>
    <row r="2039" spans="2:10" x14ac:dyDescent="0.35">
      <c r="C2039" t="s">
        <v>1855</v>
      </c>
      <c r="D2039" s="4">
        <v>5788</v>
      </c>
      <c r="F2039" s="4">
        <v>58566</v>
      </c>
      <c r="I2039" s="4">
        <v>64354</v>
      </c>
      <c r="J2039" s="4">
        <v>5788</v>
      </c>
    </row>
    <row r="2040" spans="2:10" x14ac:dyDescent="0.35">
      <c r="C2040" t="s">
        <v>1856</v>
      </c>
      <c r="I2040" s="4">
        <v>0</v>
      </c>
      <c r="J2040">
        <v>0</v>
      </c>
    </row>
    <row r="2041" spans="2:10" x14ac:dyDescent="0.35">
      <c r="C2041" t="s">
        <v>1857</v>
      </c>
      <c r="D2041" s="4">
        <v>1477</v>
      </c>
      <c r="F2041" s="4">
        <v>10184</v>
      </c>
      <c r="I2041" s="4">
        <v>11662</v>
      </c>
      <c r="J2041" s="4">
        <v>1477</v>
      </c>
    </row>
    <row r="2042" spans="2:10" x14ac:dyDescent="0.35">
      <c r="C2042" t="s">
        <v>1858</v>
      </c>
      <c r="E2042" s="4">
        <v>16088</v>
      </c>
      <c r="I2042" s="4">
        <v>16088</v>
      </c>
      <c r="J2042">
        <v>16088</v>
      </c>
    </row>
    <row r="2043" spans="2:10" x14ac:dyDescent="0.35">
      <c r="C2043" t="s">
        <v>1859</v>
      </c>
      <c r="F2043" s="4">
        <v>75000</v>
      </c>
      <c r="H2043" s="4">
        <v>25000</v>
      </c>
      <c r="I2043" s="4">
        <v>100000</v>
      </c>
      <c r="J2043">
        <v>0</v>
      </c>
    </row>
    <row r="2044" spans="2:10" x14ac:dyDescent="0.35">
      <c r="C2044" t="s">
        <v>1860</v>
      </c>
      <c r="D2044" s="4">
        <v>326109</v>
      </c>
      <c r="I2044" s="4">
        <v>326109</v>
      </c>
      <c r="J2044" s="4">
        <v>326109</v>
      </c>
    </row>
    <row r="2045" spans="2:10" x14ac:dyDescent="0.35">
      <c r="C2045" t="s">
        <v>1861</v>
      </c>
      <c r="D2045" s="4">
        <v>19587</v>
      </c>
      <c r="I2045" s="4">
        <v>19587</v>
      </c>
      <c r="J2045" s="4">
        <v>19587</v>
      </c>
    </row>
    <row r="2046" spans="2:10" x14ac:dyDescent="0.35">
      <c r="C2046" t="s">
        <v>1862</v>
      </c>
      <c r="D2046" s="4">
        <v>85464</v>
      </c>
      <c r="I2046" s="4">
        <v>85464</v>
      </c>
      <c r="J2046" s="4">
        <v>85464</v>
      </c>
    </row>
    <row r="2047" spans="2:10" x14ac:dyDescent="0.35">
      <c r="B2047" t="s">
        <v>54</v>
      </c>
      <c r="D2047" s="4">
        <v>610514</v>
      </c>
      <c r="E2047" s="4">
        <v>21549</v>
      </c>
      <c r="F2047" s="4">
        <v>143751</v>
      </c>
      <c r="H2047" s="4">
        <v>25000</v>
      </c>
      <c r="I2047" s="4">
        <v>800814</v>
      </c>
      <c r="J2047" s="4">
        <v>632063</v>
      </c>
    </row>
    <row r="2048" spans="2:10" x14ac:dyDescent="0.35">
      <c r="B2048" t="s">
        <v>1845</v>
      </c>
      <c r="C2048" t="s">
        <v>1866</v>
      </c>
      <c r="I2048" s="4">
        <v>0</v>
      </c>
      <c r="J2048">
        <v>0</v>
      </c>
    </row>
    <row r="2049" spans="2:10" x14ac:dyDescent="0.35">
      <c r="C2049" t="s">
        <v>1867</v>
      </c>
      <c r="E2049" s="4">
        <v>48220</v>
      </c>
      <c r="G2049" s="4">
        <v>140320</v>
      </c>
      <c r="H2049" s="4">
        <v>56937</v>
      </c>
      <c r="I2049" s="4">
        <v>245477</v>
      </c>
      <c r="J2049">
        <v>48220</v>
      </c>
    </row>
    <row r="2050" spans="2:10" x14ac:dyDescent="0.35">
      <c r="C2050" t="s">
        <v>1868</v>
      </c>
      <c r="E2050" s="4">
        <v>0</v>
      </c>
      <c r="F2050" s="4">
        <v>5259</v>
      </c>
      <c r="H2050" s="4">
        <v>247718</v>
      </c>
      <c r="I2050" s="4">
        <v>252977</v>
      </c>
      <c r="J2050">
        <v>0</v>
      </c>
    </row>
    <row r="2051" spans="2:10" x14ac:dyDescent="0.35">
      <c r="C2051" t="s">
        <v>1869</v>
      </c>
      <c r="H2051" s="4">
        <v>28800</v>
      </c>
      <c r="I2051" s="4">
        <v>28800</v>
      </c>
      <c r="J2051">
        <v>0</v>
      </c>
    </row>
    <row r="2052" spans="2:10" x14ac:dyDescent="0.35">
      <c r="C2052" t="s">
        <v>1870</v>
      </c>
      <c r="H2052" s="4">
        <v>295113</v>
      </c>
      <c r="I2052" s="4">
        <v>295113</v>
      </c>
      <c r="J2052">
        <v>0</v>
      </c>
    </row>
    <row r="2053" spans="2:10" x14ac:dyDescent="0.35">
      <c r="C2053" t="s">
        <v>1871</v>
      </c>
      <c r="D2053" s="4">
        <v>73845</v>
      </c>
      <c r="F2053" s="4">
        <v>2150000</v>
      </c>
      <c r="G2053" s="4">
        <v>14447</v>
      </c>
      <c r="H2053" s="4">
        <v>85795</v>
      </c>
      <c r="I2053" s="4">
        <v>2324087</v>
      </c>
      <c r="J2053" s="4">
        <v>73845</v>
      </c>
    </row>
    <row r="2054" spans="2:10" x14ac:dyDescent="0.35">
      <c r="C2054" t="s">
        <v>1872</v>
      </c>
      <c r="D2054" s="4">
        <v>98000</v>
      </c>
      <c r="I2054" s="4">
        <v>98000</v>
      </c>
      <c r="J2054" s="4">
        <v>98000</v>
      </c>
    </row>
    <row r="2055" spans="2:10" x14ac:dyDescent="0.35">
      <c r="C2055" t="s">
        <v>1875</v>
      </c>
      <c r="H2055" s="4">
        <v>5812</v>
      </c>
      <c r="I2055" s="4">
        <v>5812</v>
      </c>
      <c r="J2055">
        <v>0</v>
      </c>
    </row>
    <row r="2056" spans="2:10" x14ac:dyDescent="0.35">
      <c r="C2056" t="s">
        <v>1876</v>
      </c>
      <c r="H2056" s="4">
        <v>0</v>
      </c>
      <c r="I2056" s="4">
        <v>0</v>
      </c>
      <c r="J2056">
        <v>0</v>
      </c>
    </row>
    <row r="2057" spans="2:10" x14ac:dyDescent="0.35">
      <c r="B2057" t="s">
        <v>55</v>
      </c>
      <c r="D2057" s="4">
        <v>171845</v>
      </c>
      <c r="E2057" s="4">
        <v>48220</v>
      </c>
      <c r="F2057" s="4">
        <v>2155259</v>
      </c>
      <c r="G2057" s="4">
        <v>154767</v>
      </c>
      <c r="H2057" s="4">
        <v>720175</v>
      </c>
      <c r="I2057" s="4">
        <v>3250267</v>
      </c>
      <c r="J2057" s="4">
        <v>220065</v>
      </c>
    </row>
    <row r="2058" spans="2:10" x14ac:dyDescent="0.35">
      <c r="B2058" t="s">
        <v>1878</v>
      </c>
      <c r="C2058" t="s">
        <v>1879</v>
      </c>
      <c r="D2058" s="4">
        <v>45116</v>
      </c>
      <c r="I2058" s="4">
        <v>45116</v>
      </c>
      <c r="J2058" s="4">
        <v>45116</v>
      </c>
    </row>
    <row r="2059" spans="2:10" x14ac:dyDescent="0.35">
      <c r="C2059" t="s">
        <v>1881</v>
      </c>
      <c r="D2059" s="4">
        <v>281381</v>
      </c>
      <c r="I2059" s="4">
        <v>281381</v>
      </c>
      <c r="J2059" s="4">
        <v>281381</v>
      </c>
    </row>
    <row r="2060" spans="2:10" x14ac:dyDescent="0.35">
      <c r="C2060" t="s">
        <v>1882</v>
      </c>
      <c r="D2060" s="4">
        <v>41371</v>
      </c>
      <c r="I2060" s="4">
        <v>41371</v>
      </c>
      <c r="J2060" s="4">
        <v>41371</v>
      </c>
    </row>
    <row r="2061" spans="2:10" x14ac:dyDescent="0.35">
      <c r="C2061" t="s">
        <v>1884</v>
      </c>
      <c r="D2061" s="4">
        <v>2333</v>
      </c>
      <c r="I2061" s="4">
        <v>2333</v>
      </c>
      <c r="J2061" s="4">
        <v>2333</v>
      </c>
    </row>
    <row r="2062" spans="2:10" x14ac:dyDescent="0.35">
      <c r="B2062" t="s">
        <v>56</v>
      </c>
      <c r="D2062" s="4">
        <v>370201</v>
      </c>
      <c r="I2062" s="4">
        <v>370201</v>
      </c>
      <c r="J2062" s="4">
        <v>370201</v>
      </c>
    </row>
    <row r="2063" spans="2:10" x14ac:dyDescent="0.35">
      <c r="B2063" t="s">
        <v>1887</v>
      </c>
      <c r="C2063" t="s">
        <v>1888</v>
      </c>
      <c r="H2063" s="4">
        <v>76800</v>
      </c>
      <c r="I2063" s="4">
        <v>76800</v>
      </c>
      <c r="J2063">
        <v>0</v>
      </c>
    </row>
    <row r="2064" spans="2:10" x14ac:dyDescent="0.35">
      <c r="C2064" t="s">
        <v>1889</v>
      </c>
      <c r="H2064" s="4">
        <v>52500</v>
      </c>
      <c r="I2064" s="4">
        <v>52500</v>
      </c>
      <c r="J2064">
        <v>0</v>
      </c>
    </row>
    <row r="2065" spans="1:10" x14ac:dyDescent="0.35">
      <c r="C2065" t="s">
        <v>1890</v>
      </c>
      <c r="H2065" s="4">
        <v>22500</v>
      </c>
      <c r="I2065" s="4">
        <v>22500</v>
      </c>
      <c r="J2065">
        <v>0</v>
      </c>
    </row>
    <row r="2066" spans="1:10" x14ac:dyDescent="0.35">
      <c r="B2066" t="s">
        <v>58</v>
      </c>
      <c r="H2066" s="4">
        <v>151800</v>
      </c>
      <c r="I2066" s="4">
        <v>151800</v>
      </c>
      <c r="J2066">
        <v>0</v>
      </c>
    </row>
    <row r="2067" spans="1:10" x14ac:dyDescent="0.35">
      <c r="A2067" t="s">
        <v>1568</v>
      </c>
      <c r="B2067" t="s">
        <v>59</v>
      </c>
      <c r="D2067" s="4">
        <v>8508167</v>
      </c>
      <c r="E2067" s="4">
        <v>69769</v>
      </c>
      <c r="F2067" s="4">
        <v>3097010</v>
      </c>
      <c r="G2067" s="4">
        <v>154767</v>
      </c>
      <c r="H2067" s="4">
        <v>1710925</v>
      </c>
      <c r="I2067" s="4">
        <v>13540638</v>
      </c>
      <c r="J2067" s="4">
        <v>8577936</v>
      </c>
    </row>
    <row r="2068" spans="1:10" x14ac:dyDescent="0.35">
      <c r="A2068" t="s">
        <v>1933</v>
      </c>
      <c r="B2068" t="s">
        <v>1842</v>
      </c>
      <c r="C2068" t="s">
        <v>1843</v>
      </c>
      <c r="D2068" s="4">
        <v>17682295</v>
      </c>
      <c r="E2068" s="4">
        <v>4661</v>
      </c>
      <c r="F2068" s="4">
        <v>8618400</v>
      </c>
      <c r="I2068" s="4">
        <v>26305356</v>
      </c>
      <c r="J2068" s="4">
        <v>17686956</v>
      </c>
    </row>
    <row r="2069" spans="1:10" x14ac:dyDescent="0.35">
      <c r="C2069" t="s">
        <v>1844</v>
      </c>
      <c r="D2069" s="4">
        <v>2475461</v>
      </c>
      <c r="I2069" s="4">
        <v>2475461</v>
      </c>
      <c r="J2069" s="4">
        <v>2475461</v>
      </c>
    </row>
    <row r="2070" spans="1:10" x14ac:dyDescent="0.35">
      <c r="C2070" t="s">
        <v>1845</v>
      </c>
      <c r="D2070" s="4">
        <v>2381837</v>
      </c>
      <c r="I2070" s="4">
        <v>2381837</v>
      </c>
      <c r="J2070" s="4">
        <v>2381837</v>
      </c>
    </row>
    <row r="2071" spans="1:10" x14ac:dyDescent="0.35">
      <c r="B2071" t="s">
        <v>51</v>
      </c>
      <c r="D2071" s="4">
        <v>22539592</v>
      </c>
      <c r="E2071" s="4">
        <v>4661</v>
      </c>
      <c r="F2071" s="4">
        <v>8618400</v>
      </c>
      <c r="I2071" s="4">
        <v>31162654</v>
      </c>
      <c r="J2071" s="4">
        <v>22544253</v>
      </c>
    </row>
    <row r="2072" spans="1:10" x14ac:dyDescent="0.35">
      <c r="A2072" t="s">
        <v>1933</v>
      </c>
      <c r="B2072" t="s">
        <v>1843</v>
      </c>
      <c r="C2072" t="s">
        <v>1846</v>
      </c>
      <c r="D2072" s="4">
        <v>22837537</v>
      </c>
      <c r="I2072" s="4">
        <v>22837537</v>
      </c>
      <c r="J2072" s="4">
        <v>22837537</v>
      </c>
    </row>
    <row r="2073" spans="1:10" x14ac:dyDescent="0.35">
      <c r="C2073" t="s">
        <v>1847</v>
      </c>
      <c r="D2073" s="4">
        <v>9122321</v>
      </c>
      <c r="F2073" s="4">
        <v>2075100</v>
      </c>
      <c r="G2073" s="4">
        <v>1325</v>
      </c>
      <c r="I2073" s="4">
        <v>11198747</v>
      </c>
      <c r="J2073" s="4">
        <v>9122321</v>
      </c>
    </row>
    <row r="2074" spans="1:10" x14ac:dyDescent="0.35">
      <c r="C2074" t="s">
        <v>1848</v>
      </c>
      <c r="D2074" s="4">
        <v>352825</v>
      </c>
      <c r="I2074" s="4">
        <v>352825</v>
      </c>
      <c r="J2074" s="4">
        <v>352825</v>
      </c>
    </row>
    <row r="2075" spans="1:10" x14ac:dyDescent="0.35">
      <c r="B2075" t="s">
        <v>52</v>
      </c>
      <c r="D2075" s="4">
        <v>32312682</v>
      </c>
      <c r="F2075" s="4">
        <v>2075100</v>
      </c>
      <c r="G2075" s="4">
        <v>1325</v>
      </c>
      <c r="I2075" s="4">
        <v>34389108</v>
      </c>
      <c r="J2075" s="4">
        <v>32312682</v>
      </c>
    </row>
    <row r="2076" spans="1:10" x14ac:dyDescent="0.35">
      <c r="B2076" t="s">
        <v>1849</v>
      </c>
      <c r="C2076" t="s">
        <v>1918</v>
      </c>
      <c r="D2076" s="4">
        <v>9660</v>
      </c>
      <c r="I2076" s="4">
        <v>9660</v>
      </c>
      <c r="J2076" s="4">
        <v>9660</v>
      </c>
    </row>
    <row r="2077" spans="1:10" x14ac:dyDescent="0.35">
      <c r="C2077" t="s">
        <v>1911</v>
      </c>
      <c r="D2077" s="4">
        <v>6940</v>
      </c>
      <c r="H2077" s="4">
        <v>400000</v>
      </c>
      <c r="I2077" s="4">
        <v>406940</v>
      </c>
      <c r="J2077" s="4">
        <v>6940</v>
      </c>
    </row>
    <row r="2078" spans="1:10" x14ac:dyDescent="0.35">
      <c r="C2078" t="s">
        <v>1896</v>
      </c>
      <c r="D2078" s="4">
        <v>12160</v>
      </c>
      <c r="H2078" s="4">
        <v>98243</v>
      </c>
      <c r="I2078" s="4">
        <v>110403</v>
      </c>
      <c r="J2078" s="4">
        <v>12160</v>
      </c>
    </row>
    <row r="2079" spans="1:10" x14ac:dyDescent="0.35">
      <c r="C2079" t="s">
        <v>1850</v>
      </c>
      <c r="D2079" s="4">
        <v>1600000</v>
      </c>
      <c r="H2079" s="4">
        <v>2400000</v>
      </c>
      <c r="I2079" s="4">
        <v>4000000</v>
      </c>
      <c r="J2079" s="4">
        <v>1600000</v>
      </c>
    </row>
    <row r="2080" spans="1:10" x14ac:dyDescent="0.35">
      <c r="B2080" t="s">
        <v>53</v>
      </c>
      <c r="D2080" s="4">
        <v>1628760</v>
      </c>
      <c r="H2080" s="4">
        <v>2898243</v>
      </c>
      <c r="I2080" s="4">
        <v>4527003</v>
      </c>
      <c r="J2080" s="4">
        <v>1628760</v>
      </c>
    </row>
    <row r="2081" spans="2:10" x14ac:dyDescent="0.35">
      <c r="B2081" t="s">
        <v>1844</v>
      </c>
      <c r="C2081" t="s">
        <v>1934</v>
      </c>
      <c r="D2081" s="4">
        <v>3849</v>
      </c>
      <c r="I2081" s="4">
        <v>3849</v>
      </c>
      <c r="J2081" s="4">
        <v>3849</v>
      </c>
    </row>
    <row r="2082" spans="2:10" x14ac:dyDescent="0.35">
      <c r="C2082" t="s">
        <v>1851</v>
      </c>
      <c r="D2082" s="4">
        <v>380314</v>
      </c>
      <c r="I2082" s="4">
        <v>380314</v>
      </c>
      <c r="J2082" s="4">
        <v>380314</v>
      </c>
    </row>
    <row r="2083" spans="2:10" x14ac:dyDescent="0.35">
      <c r="C2083" t="s">
        <v>1852</v>
      </c>
      <c r="D2083" s="4">
        <v>8644</v>
      </c>
      <c r="F2083" s="4">
        <v>960</v>
      </c>
      <c r="I2083" s="4">
        <v>9604</v>
      </c>
      <c r="J2083" s="4">
        <v>8644</v>
      </c>
    </row>
    <row r="2084" spans="2:10" x14ac:dyDescent="0.35">
      <c r="C2084" t="s">
        <v>1853</v>
      </c>
      <c r="D2084" s="4">
        <v>9656</v>
      </c>
      <c r="F2084" s="4">
        <v>2309</v>
      </c>
      <c r="H2084" s="4">
        <v>1539</v>
      </c>
      <c r="I2084" s="4">
        <v>13504</v>
      </c>
      <c r="J2084" s="4">
        <v>9656</v>
      </c>
    </row>
    <row r="2085" spans="2:10" x14ac:dyDescent="0.35">
      <c r="C2085" t="s">
        <v>1893</v>
      </c>
      <c r="D2085" s="4">
        <v>9234</v>
      </c>
      <c r="F2085" s="4">
        <v>1026</v>
      </c>
      <c r="H2085" s="4">
        <v>12313</v>
      </c>
      <c r="I2085" s="4">
        <v>22573</v>
      </c>
      <c r="J2085" s="4">
        <v>9234</v>
      </c>
    </row>
    <row r="2086" spans="2:10" x14ac:dyDescent="0.35">
      <c r="C2086" t="s">
        <v>1854</v>
      </c>
      <c r="D2086" s="4">
        <v>652607</v>
      </c>
      <c r="I2086" s="4">
        <v>652607</v>
      </c>
      <c r="J2086" s="4">
        <v>652607</v>
      </c>
    </row>
    <row r="2087" spans="2:10" x14ac:dyDescent="0.35">
      <c r="C2087" t="s">
        <v>1855</v>
      </c>
      <c r="D2087" s="4">
        <v>822459</v>
      </c>
      <c r="I2087" s="4">
        <v>822459</v>
      </c>
      <c r="J2087" s="4">
        <v>822459</v>
      </c>
    </row>
    <row r="2088" spans="2:10" x14ac:dyDescent="0.35">
      <c r="C2088" t="s">
        <v>1856</v>
      </c>
      <c r="G2088" s="4">
        <v>10354</v>
      </c>
      <c r="H2088" s="4">
        <v>22778</v>
      </c>
      <c r="I2088" s="4">
        <v>33132</v>
      </c>
      <c r="J2088">
        <v>0</v>
      </c>
    </row>
    <row r="2089" spans="2:10" x14ac:dyDescent="0.35">
      <c r="C2089" t="s">
        <v>1857</v>
      </c>
      <c r="D2089" s="4">
        <v>80118</v>
      </c>
      <c r="E2089" s="4">
        <v>1477</v>
      </c>
      <c r="I2089" s="4">
        <v>81595</v>
      </c>
      <c r="J2089" s="4">
        <v>81595</v>
      </c>
    </row>
    <row r="2090" spans="2:10" x14ac:dyDescent="0.35">
      <c r="C2090" t="s">
        <v>1858</v>
      </c>
      <c r="D2090" s="4">
        <v>20110</v>
      </c>
      <c r="E2090" s="4">
        <v>16088</v>
      </c>
      <c r="H2090" s="4">
        <v>40221</v>
      </c>
      <c r="I2090" s="4">
        <v>76419</v>
      </c>
      <c r="J2090" s="4">
        <v>36198</v>
      </c>
    </row>
    <row r="2091" spans="2:10" x14ac:dyDescent="0.35">
      <c r="C2091" t="s">
        <v>1859</v>
      </c>
      <c r="D2091" s="4">
        <v>531486</v>
      </c>
      <c r="E2091" s="4">
        <v>75000</v>
      </c>
      <c r="F2091" s="4">
        <v>200000</v>
      </c>
      <c r="H2091" s="4">
        <v>300016</v>
      </c>
      <c r="I2091" s="4">
        <v>1106503</v>
      </c>
      <c r="J2091" s="4">
        <v>606486</v>
      </c>
    </row>
    <row r="2092" spans="2:10" x14ac:dyDescent="0.35">
      <c r="C2092" t="s">
        <v>1860</v>
      </c>
      <c r="D2092" s="4">
        <v>652218</v>
      </c>
      <c r="I2092" s="4">
        <v>652218</v>
      </c>
      <c r="J2092" s="4">
        <v>652218</v>
      </c>
    </row>
    <row r="2093" spans="2:10" x14ac:dyDescent="0.35">
      <c r="C2093" t="s">
        <v>1861</v>
      </c>
      <c r="D2093" s="4">
        <v>156427</v>
      </c>
      <c r="I2093" s="4">
        <v>156427</v>
      </c>
      <c r="J2093" s="4">
        <v>156427</v>
      </c>
    </row>
    <row r="2094" spans="2:10" x14ac:dyDescent="0.35">
      <c r="C2094" t="s">
        <v>1862</v>
      </c>
      <c r="D2094" s="4">
        <v>683714</v>
      </c>
      <c r="E2094" s="4">
        <v>85464</v>
      </c>
      <c r="I2094" s="4">
        <v>769178</v>
      </c>
      <c r="J2094" s="4">
        <v>769178</v>
      </c>
    </row>
    <row r="2095" spans="2:10" x14ac:dyDescent="0.35">
      <c r="C2095" t="s">
        <v>1863</v>
      </c>
      <c r="D2095" s="4">
        <v>7780</v>
      </c>
      <c r="I2095" s="4">
        <v>7780</v>
      </c>
      <c r="J2095" s="4">
        <v>7780</v>
      </c>
    </row>
    <row r="2096" spans="2:10" x14ac:dyDescent="0.35">
      <c r="B2096" t="s">
        <v>54</v>
      </c>
      <c r="D2096" s="4">
        <v>4018618</v>
      </c>
      <c r="E2096" s="4">
        <v>178030</v>
      </c>
      <c r="F2096" s="4">
        <v>204295</v>
      </c>
      <c r="G2096" s="4">
        <v>10354</v>
      </c>
      <c r="H2096" s="4">
        <v>376867</v>
      </c>
      <c r="I2096" s="4">
        <v>4788164</v>
      </c>
      <c r="J2096" s="4">
        <v>4196648</v>
      </c>
    </row>
    <row r="2097" spans="2:10" x14ac:dyDescent="0.35">
      <c r="B2097" t="s">
        <v>1845</v>
      </c>
      <c r="C2097" t="s">
        <v>1864</v>
      </c>
      <c r="D2097" s="4">
        <v>11158</v>
      </c>
      <c r="I2097" s="4">
        <v>11158</v>
      </c>
      <c r="J2097" s="4">
        <v>11158</v>
      </c>
    </row>
    <row r="2098" spans="2:10" x14ac:dyDescent="0.35">
      <c r="C2098" t="s">
        <v>1865</v>
      </c>
      <c r="D2098" s="4">
        <v>77647</v>
      </c>
      <c r="E2098" s="4">
        <v>0</v>
      </c>
      <c r="G2098" s="4">
        <v>141713</v>
      </c>
      <c r="H2098" s="4">
        <v>9469</v>
      </c>
      <c r="I2098" s="4">
        <v>228828</v>
      </c>
      <c r="J2098" s="4">
        <v>77647</v>
      </c>
    </row>
    <row r="2099" spans="2:10" x14ac:dyDescent="0.35">
      <c r="C2099" t="s">
        <v>1866</v>
      </c>
      <c r="I2099" s="4">
        <v>0</v>
      </c>
      <c r="J2099">
        <v>0</v>
      </c>
    </row>
    <row r="2100" spans="2:10" x14ac:dyDescent="0.35">
      <c r="C2100" t="s">
        <v>1867</v>
      </c>
      <c r="E2100" s="4">
        <v>18000</v>
      </c>
      <c r="G2100" s="4">
        <v>174880</v>
      </c>
      <c r="H2100" s="4">
        <v>1368781</v>
      </c>
      <c r="I2100" s="4">
        <v>1561661</v>
      </c>
      <c r="J2100">
        <v>18000</v>
      </c>
    </row>
    <row r="2101" spans="2:10" x14ac:dyDescent="0.35">
      <c r="C2101" t="s">
        <v>1868</v>
      </c>
      <c r="D2101" s="4">
        <v>5259</v>
      </c>
      <c r="E2101" s="4">
        <v>26297</v>
      </c>
      <c r="H2101" s="4">
        <v>1935709</v>
      </c>
      <c r="I2101" s="4">
        <v>1967265</v>
      </c>
      <c r="J2101" s="4">
        <v>31556</v>
      </c>
    </row>
    <row r="2102" spans="2:10" x14ac:dyDescent="0.35">
      <c r="C2102" t="s">
        <v>1894</v>
      </c>
      <c r="D2102" s="4">
        <v>5659</v>
      </c>
      <c r="I2102" s="4">
        <v>5659</v>
      </c>
      <c r="J2102" s="4">
        <v>5659</v>
      </c>
    </row>
    <row r="2103" spans="2:10" x14ac:dyDescent="0.35">
      <c r="C2103" t="s">
        <v>1869</v>
      </c>
      <c r="E2103" s="4">
        <v>0</v>
      </c>
      <c r="H2103" s="4">
        <v>588384</v>
      </c>
      <c r="I2103" s="4">
        <v>588384</v>
      </c>
      <c r="J2103">
        <v>0</v>
      </c>
    </row>
    <row r="2104" spans="2:10" x14ac:dyDescent="0.35">
      <c r="C2104" t="s">
        <v>1870</v>
      </c>
      <c r="D2104" s="4">
        <v>9038</v>
      </c>
      <c r="E2104" s="4">
        <v>21283</v>
      </c>
      <c r="H2104" s="4">
        <v>3485553</v>
      </c>
      <c r="I2104" s="4">
        <v>3515874</v>
      </c>
      <c r="J2104" s="4">
        <v>30321</v>
      </c>
    </row>
    <row r="2105" spans="2:10" x14ac:dyDescent="0.35">
      <c r="C2105" t="s">
        <v>1871</v>
      </c>
      <c r="D2105" s="4">
        <v>147691</v>
      </c>
      <c r="F2105" s="4">
        <v>12900000</v>
      </c>
      <c r="G2105" s="4">
        <v>137240</v>
      </c>
      <c r="H2105" s="4">
        <v>221536</v>
      </c>
      <c r="I2105" s="4">
        <v>13406467</v>
      </c>
      <c r="J2105" s="4">
        <v>147691</v>
      </c>
    </row>
    <row r="2106" spans="2:10" x14ac:dyDescent="0.35">
      <c r="C2106" t="s">
        <v>1872</v>
      </c>
      <c r="G2106" s="4">
        <v>245000</v>
      </c>
      <c r="I2106" s="4">
        <v>245000</v>
      </c>
      <c r="J2106">
        <v>0</v>
      </c>
    </row>
    <row r="2107" spans="2:10" x14ac:dyDescent="0.35">
      <c r="C2107" t="s">
        <v>1875</v>
      </c>
      <c r="H2107" s="4">
        <v>45334</v>
      </c>
      <c r="I2107" s="4">
        <v>45334</v>
      </c>
      <c r="J2107">
        <v>0</v>
      </c>
    </row>
    <row r="2108" spans="2:10" x14ac:dyDescent="0.35">
      <c r="C2108" t="s">
        <v>1877</v>
      </c>
      <c r="D2108" s="4">
        <v>7528</v>
      </c>
      <c r="I2108" s="4">
        <v>7528</v>
      </c>
      <c r="J2108" s="4">
        <v>7528</v>
      </c>
    </row>
    <row r="2109" spans="2:10" x14ac:dyDescent="0.35">
      <c r="B2109" t="s">
        <v>55</v>
      </c>
      <c r="D2109" s="4">
        <v>263981</v>
      </c>
      <c r="E2109" s="4">
        <v>65580</v>
      </c>
      <c r="F2109" s="4">
        <v>12900000</v>
      </c>
      <c r="G2109" s="4">
        <v>698833</v>
      </c>
      <c r="H2109" s="4">
        <v>7654765</v>
      </c>
      <c r="I2109" s="4">
        <v>21583159</v>
      </c>
      <c r="J2109" s="4">
        <v>329561</v>
      </c>
    </row>
    <row r="2110" spans="2:10" x14ac:dyDescent="0.35">
      <c r="B2110" t="s">
        <v>1878</v>
      </c>
      <c r="C2110" t="s">
        <v>1879</v>
      </c>
      <c r="D2110" s="4">
        <v>651407</v>
      </c>
      <c r="I2110" s="4">
        <v>651407</v>
      </c>
      <c r="J2110" s="4">
        <v>651407</v>
      </c>
    </row>
    <row r="2111" spans="2:10" x14ac:dyDescent="0.35">
      <c r="C2111" t="s">
        <v>1907</v>
      </c>
      <c r="D2111" s="4">
        <v>10428</v>
      </c>
      <c r="I2111" s="4">
        <v>10428</v>
      </c>
      <c r="J2111" s="4">
        <v>10428</v>
      </c>
    </row>
    <row r="2112" spans="2:10" x14ac:dyDescent="0.35">
      <c r="C2112" t="s">
        <v>1897</v>
      </c>
      <c r="D2112" s="4">
        <v>3917</v>
      </c>
      <c r="I2112" s="4">
        <v>3917</v>
      </c>
      <c r="J2112" s="4">
        <v>3917</v>
      </c>
    </row>
    <row r="2113" spans="1:10" x14ac:dyDescent="0.35">
      <c r="C2113" t="s">
        <v>1880</v>
      </c>
      <c r="D2113" s="4">
        <v>175319</v>
      </c>
      <c r="I2113" s="4">
        <v>175319</v>
      </c>
      <c r="J2113" s="4">
        <v>175319</v>
      </c>
    </row>
    <row r="2114" spans="1:10" x14ac:dyDescent="0.35">
      <c r="C2114" t="s">
        <v>1881</v>
      </c>
      <c r="D2114" s="4">
        <v>664039</v>
      </c>
      <c r="I2114" s="4">
        <v>664039</v>
      </c>
      <c r="J2114" s="4">
        <v>664039</v>
      </c>
    </row>
    <row r="2115" spans="1:10" x14ac:dyDescent="0.35">
      <c r="C2115" t="s">
        <v>1895</v>
      </c>
      <c r="D2115" s="4">
        <v>656786</v>
      </c>
      <c r="I2115" s="4">
        <v>656786</v>
      </c>
      <c r="J2115" s="4">
        <v>656786</v>
      </c>
    </row>
    <row r="2116" spans="1:10" x14ac:dyDescent="0.35">
      <c r="C2116" t="s">
        <v>1882</v>
      </c>
      <c r="F2116" s="4">
        <v>418147</v>
      </c>
      <c r="I2116" s="4">
        <v>418147</v>
      </c>
      <c r="J2116">
        <v>0</v>
      </c>
    </row>
    <row r="2117" spans="1:10" x14ac:dyDescent="0.35">
      <c r="C2117" t="s">
        <v>1900</v>
      </c>
      <c r="D2117" s="4">
        <v>40765</v>
      </c>
      <c r="I2117" s="4">
        <v>40765</v>
      </c>
      <c r="J2117" s="4">
        <v>40765</v>
      </c>
    </row>
    <row r="2118" spans="1:10" x14ac:dyDescent="0.35">
      <c r="C2118" t="s">
        <v>1883</v>
      </c>
      <c r="D2118" s="4">
        <v>139252</v>
      </c>
      <c r="I2118" s="4">
        <v>139252</v>
      </c>
      <c r="J2118" s="4">
        <v>139252</v>
      </c>
    </row>
    <row r="2119" spans="1:10" x14ac:dyDescent="0.35">
      <c r="C2119" t="s">
        <v>1884</v>
      </c>
      <c r="D2119" s="4">
        <v>18442</v>
      </c>
      <c r="I2119" s="4">
        <v>18442</v>
      </c>
      <c r="J2119" s="4">
        <v>18442</v>
      </c>
    </row>
    <row r="2120" spans="1:10" x14ac:dyDescent="0.35">
      <c r="B2120" t="s">
        <v>56</v>
      </c>
      <c r="D2120" s="4">
        <v>2360356</v>
      </c>
      <c r="F2120" s="4">
        <v>418147</v>
      </c>
      <c r="I2120" s="4">
        <v>2778503</v>
      </c>
      <c r="J2120" s="4">
        <v>2360356</v>
      </c>
    </row>
    <row r="2121" spans="1:10" x14ac:dyDescent="0.35">
      <c r="B2121" t="s">
        <v>1887</v>
      </c>
      <c r="C2121" t="s">
        <v>1904</v>
      </c>
      <c r="E2121" s="4">
        <v>125000</v>
      </c>
      <c r="I2121" s="4">
        <v>125000</v>
      </c>
      <c r="J2121">
        <v>125000</v>
      </c>
    </row>
    <row r="2122" spans="1:10" x14ac:dyDescent="0.35">
      <c r="C2122" t="s">
        <v>1901</v>
      </c>
      <c r="H2122" s="4">
        <v>180000</v>
      </c>
      <c r="I2122" s="4">
        <v>180000</v>
      </c>
      <c r="J2122">
        <v>0</v>
      </c>
    </row>
    <row r="2123" spans="1:10" x14ac:dyDescent="0.35">
      <c r="C2123" t="s">
        <v>1889</v>
      </c>
      <c r="H2123" s="4">
        <v>756000</v>
      </c>
      <c r="I2123" s="4">
        <v>756000</v>
      </c>
      <c r="J2123">
        <v>0</v>
      </c>
    </row>
    <row r="2124" spans="1:10" x14ac:dyDescent="0.35">
      <c r="C2124" t="s">
        <v>1890</v>
      </c>
      <c r="H2124" s="4">
        <v>180000</v>
      </c>
      <c r="I2124" s="4">
        <v>180000</v>
      </c>
      <c r="J2124">
        <v>0</v>
      </c>
    </row>
    <row r="2125" spans="1:10" x14ac:dyDescent="0.35">
      <c r="C2125" t="s">
        <v>1902</v>
      </c>
      <c r="H2125" s="4">
        <v>360000</v>
      </c>
      <c r="I2125" s="4">
        <v>360000</v>
      </c>
      <c r="J2125">
        <v>0</v>
      </c>
    </row>
    <row r="2126" spans="1:10" x14ac:dyDescent="0.35">
      <c r="B2126" t="s">
        <v>58</v>
      </c>
      <c r="E2126" s="4">
        <v>125000</v>
      </c>
      <c r="H2126" s="4">
        <v>1476000</v>
      </c>
      <c r="I2126" s="4">
        <v>1601000</v>
      </c>
      <c r="J2126">
        <v>125000</v>
      </c>
    </row>
    <row r="2127" spans="1:10" x14ac:dyDescent="0.35">
      <c r="A2127" t="s">
        <v>1569</v>
      </c>
      <c r="B2127" t="s">
        <v>59</v>
      </c>
      <c r="D2127" s="4">
        <v>63123990</v>
      </c>
      <c r="E2127" s="4">
        <v>373271</v>
      </c>
      <c r="F2127" s="4">
        <v>24215942</v>
      </c>
      <c r="G2127" s="4">
        <v>710512</v>
      </c>
      <c r="H2127" s="4">
        <v>12405875</v>
      </c>
      <c r="I2127" s="4">
        <v>100829590</v>
      </c>
      <c r="J2127" s="4">
        <v>63497261</v>
      </c>
    </row>
    <row r="2128" spans="1:10" x14ac:dyDescent="0.35">
      <c r="A2128" t="s">
        <v>1935</v>
      </c>
      <c r="B2128" t="s">
        <v>1842</v>
      </c>
      <c r="C2128" t="s">
        <v>1843</v>
      </c>
      <c r="D2128" s="4">
        <v>5520607</v>
      </c>
      <c r="F2128" s="4">
        <v>3351600</v>
      </c>
      <c r="I2128" s="4">
        <v>8872207</v>
      </c>
      <c r="J2128" s="4">
        <v>5520607</v>
      </c>
    </row>
    <row r="2129" spans="2:10" x14ac:dyDescent="0.35">
      <c r="C2129" t="s">
        <v>1844</v>
      </c>
      <c r="D2129" s="4">
        <v>874527</v>
      </c>
      <c r="I2129" s="4">
        <v>874527</v>
      </c>
      <c r="J2129" s="4">
        <v>874527</v>
      </c>
    </row>
    <row r="2130" spans="2:10" x14ac:dyDescent="0.35">
      <c r="C2130" t="s">
        <v>1845</v>
      </c>
      <c r="D2130" s="4">
        <v>1299344</v>
      </c>
      <c r="I2130" s="4">
        <v>1299344</v>
      </c>
      <c r="J2130" s="4">
        <v>1299344</v>
      </c>
    </row>
    <row r="2131" spans="2:10" x14ac:dyDescent="0.35">
      <c r="B2131" t="s">
        <v>51</v>
      </c>
      <c r="D2131" s="4">
        <v>7694479</v>
      </c>
      <c r="F2131" s="4">
        <v>3351600</v>
      </c>
      <c r="I2131" s="4">
        <v>11046079</v>
      </c>
      <c r="J2131" s="4">
        <v>7694479</v>
      </c>
    </row>
    <row r="2132" spans="2:10" x14ac:dyDescent="0.35">
      <c r="B2132" t="s">
        <v>1843</v>
      </c>
      <c r="C2132" t="s">
        <v>1846</v>
      </c>
      <c r="D2132" s="4">
        <v>13215583</v>
      </c>
      <c r="I2132" s="4">
        <v>13215583</v>
      </c>
      <c r="J2132" s="4">
        <v>13215583</v>
      </c>
    </row>
    <row r="2133" spans="2:10" x14ac:dyDescent="0.35">
      <c r="C2133" t="s">
        <v>1847</v>
      </c>
      <c r="D2133" s="4">
        <v>2330535</v>
      </c>
      <c r="F2133" s="4">
        <v>275000</v>
      </c>
      <c r="I2133" s="4">
        <v>2605535</v>
      </c>
      <c r="J2133" s="4">
        <v>2330535</v>
      </c>
    </row>
    <row r="2134" spans="2:10" x14ac:dyDescent="0.35">
      <c r="C2134" t="s">
        <v>1848</v>
      </c>
      <c r="D2134" s="4">
        <v>407021</v>
      </c>
      <c r="I2134" s="4">
        <v>407021</v>
      </c>
      <c r="J2134" s="4">
        <v>407021</v>
      </c>
    </row>
    <row r="2135" spans="2:10" x14ac:dyDescent="0.35">
      <c r="B2135" t="s">
        <v>52</v>
      </c>
      <c r="D2135" s="4">
        <v>15953139</v>
      </c>
      <c r="F2135" s="4">
        <v>275000</v>
      </c>
      <c r="I2135" s="4">
        <v>16228139</v>
      </c>
      <c r="J2135" s="4">
        <v>15953139</v>
      </c>
    </row>
    <row r="2136" spans="2:10" x14ac:dyDescent="0.35">
      <c r="B2136" t="s">
        <v>1849</v>
      </c>
      <c r="C2136" t="s">
        <v>1896</v>
      </c>
      <c r="D2136" s="4">
        <v>12160</v>
      </c>
      <c r="H2136" s="4">
        <v>32748</v>
      </c>
      <c r="I2136" s="4">
        <v>44908</v>
      </c>
      <c r="J2136" s="4">
        <v>12160</v>
      </c>
    </row>
    <row r="2137" spans="2:10" x14ac:dyDescent="0.35">
      <c r="C2137" t="s">
        <v>1850</v>
      </c>
      <c r="H2137" s="4">
        <v>800000</v>
      </c>
      <c r="I2137" s="4">
        <v>800000</v>
      </c>
      <c r="J2137">
        <v>0</v>
      </c>
    </row>
    <row r="2138" spans="2:10" x14ac:dyDescent="0.35">
      <c r="B2138" t="s">
        <v>53</v>
      </c>
      <c r="D2138" s="4">
        <v>12160</v>
      </c>
      <c r="H2138" s="4">
        <v>832748</v>
      </c>
      <c r="I2138" s="4">
        <v>844908</v>
      </c>
      <c r="J2138" s="4">
        <v>12160</v>
      </c>
    </row>
    <row r="2139" spans="2:10" x14ac:dyDescent="0.35">
      <c r="B2139" t="s">
        <v>1844</v>
      </c>
      <c r="C2139" t="s">
        <v>1851</v>
      </c>
      <c r="D2139" s="4">
        <v>142006</v>
      </c>
      <c r="I2139" s="4">
        <v>142006</v>
      </c>
      <c r="J2139" s="4">
        <v>142006</v>
      </c>
    </row>
    <row r="2140" spans="2:10" x14ac:dyDescent="0.35">
      <c r="C2140" t="s">
        <v>1852</v>
      </c>
      <c r="H2140" s="4">
        <v>1921</v>
      </c>
      <c r="I2140" s="4">
        <v>1921</v>
      </c>
      <c r="J2140">
        <v>0</v>
      </c>
    </row>
    <row r="2141" spans="2:10" x14ac:dyDescent="0.35">
      <c r="C2141" t="s">
        <v>1903</v>
      </c>
      <c r="D2141" s="4">
        <v>9016</v>
      </c>
      <c r="I2141" s="4">
        <v>9016</v>
      </c>
      <c r="J2141" s="4">
        <v>9016</v>
      </c>
    </row>
    <row r="2142" spans="2:10" x14ac:dyDescent="0.35">
      <c r="C2142" t="s">
        <v>1854</v>
      </c>
      <c r="D2142" s="4">
        <v>242096</v>
      </c>
      <c r="I2142" s="4">
        <v>242096</v>
      </c>
      <c r="J2142" s="4">
        <v>242096</v>
      </c>
    </row>
    <row r="2143" spans="2:10" x14ac:dyDescent="0.35">
      <c r="C2143" t="s">
        <v>1855</v>
      </c>
      <c r="D2143" s="4">
        <v>122102</v>
      </c>
      <c r="I2143" s="4">
        <v>122102</v>
      </c>
      <c r="J2143" s="4">
        <v>122102</v>
      </c>
    </row>
    <row r="2144" spans="2:10" x14ac:dyDescent="0.35">
      <c r="C2144" t="s">
        <v>1856</v>
      </c>
      <c r="I2144" s="4">
        <v>0</v>
      </c>
      <c r="J2144">
        <v>0</v>
      </c>
    </row>
    <row r="2145" spans="2:10" x14ac:dyDescent="0.35">
      <c r="C2145" t="s">
        <v>1857</v>
      </c>
      <c r="D2145" s="4">
        <v>23764</v>
      </c>
      <c r="I2145" s="4">
        <v>23764</v>
      </c>
      <c r="J2145" s="4">
        <v>23764</v>
      </c>
    </row>
    <row r="2146" spans="2:10" x14ac:dyDescent="0.35">
      <c r="C2146" t="s">
        <v>1858</v>
      </c>
      <c r="D2146" s="4">
        <v>8044</v>
      </c>
      <c r="E2146" s="4">
        <v>12066</v>
      </c>
      <c r="H2146" s="4">
        <v>80442</v>
      </c>
      <c r="I2146" s="4">
        <v>100552</v>
      </c>
      <c r="J2146" s="4">
        <v>20110</v>
      </c>
    </row>
    <row r="2147" spans="2:10" x14ac:dyDescent="0.35">
      <c r="C2147" t="s">
        <v>1859</v>
      </c>
      <c r="D2147" s="4">
        <v>50000</v>
      </c>
      <c r="E2147" s="4">
        <v>100000</v>
      </c>
      <c r="H2147" s="4">
        <v>125000</v>
      </c>
      <c r="I2147" s="4">
        <v>275000</v>
      </c>
      <c r="J2147" s="4">
        <v>150000</v>
      </c>
    </row>
    <row r="2148" spans="2:10" x14ac:dyDescent="0.35">
      <c r="C2148" t="s">
        <v>1860</v>
      </c>
      <c r="D2148" s="4">
        <v>217406</v>
      </c>
      <c r="I2148" s="4">
        <v>217406</v>
      </c>
      <c r="J2148" s="4">
        <v>217406</v>
      </c>
    </row>
    <row r="2149" spans="2:10" x14ac:dyDescent="0.35">
      <c r="C2149" t="s">
        <v>1861</v>
      </c>
      <c r="D2149" s="4">
        <v>94671</v>
      </c>
      <c r="I2149" s="4">
        <v>94671</v>
      </c>
      <c r="J2149" s="4">
        <v>94671</v>
      </c>
    </row>
    <row r="2150" spans="2:10" x14ac:dyDescent="0.35">
      <c r="C2150" t="s">
        <v>1862</v>
      </c>
      <c r="D2150" s="4">
        <v>170929</v>
      </c>
      <c r="I2150" s="4">
        <v>170929</v>
      </c>
      <c r="J2150" s="4">
        <v>170929</v>
      </c>
    </row>
    <row r="2151" spans="2:10" x14ac:dyDescent="0.35">
      <c r="B2151" t="s">
        <v>54</v>
      </c>
      <c r="D2151" s="4">
        <v>1080033</v>
      </c>
      <c r="E2151" s="4">
        <v>112066</v>
      </c>
      <c r="H2151" s="4">
        <v>207362</v>
      </c>
      <c r="I2151" s="4">
        <v>1399462</v>
      </c>
      <c r="J2151" s="4">
        <v>1192099</v>
      </c>
    </row>
    <row r="2152" spans="2:10" x14ac:dyDescent="0.35">
      <c r="B2152" t="s">
        <v>1845</v>
      </c>
      <c r="C2152" t="s">
        <v>1866</v>
      </c>
      <c r="I2152" s="4">
        <v>0</v>
      </c>
      <c r="J2152">
        <v>0</v>
      </c>
    </row>
    <row r="2153" spans="2:10" x14ac:dyDescent="0.35">
      <c r="C2153" t="s">
        <v>1867</v>
      </c>
      <c r="D2153" s="4">
        <v>53711</v>
      </c>
      <c r="E2153" s="4">
        <v>9000</v>
      </c>
      <c r="F2153" s="4">
        <v>48220</v>
      </c>
      <c r="G2153" s="4">
        <v>43720</v>
      </c>
      <c r="H2153" s="4">
        <v>593084</v>
      </c>
      <c r="I2153" s="4">
        <v>747735</v>
      </c>
      <c r="J2153" s="4">
        <v>62711</v>
      </c>
    </row>
    <row r="2154" spans="2:10" x14ac:dyDescent="0.35">
      <c r="C2154" t="s">
        <v>1868</v>
      </c>
      <c r="H2154" s="4">
        <v>855071</v>
      </c>
      <c r="I2154" s="4">
        <v>855071</v>
      </c>
      <c r="J2154">
        <v>0</v>
      </c>
    </row>
    <row r="2155" spans="2:10" x14ac:dyDescent="0.35">
      <c r="C2155" t="s">
        <v>1869</v>
      </c>
      <c r="H2155" s="4">
        <v>202368</v>
      </c>
      <c r="I2155" s="4">
        <v>202368</v>
      </c>
      <c r="J2155">
        <v>0</v>
      </c>
    </row>
    <row r="2156" spans="2:10" x14ac:dyDescent="0.35">
      <c r="C2156" t="s">
        <v>1870</v>
      </c>
      <c r="D2156" s="4">
        <v>23564</v>
      </c>
      <c r="E2156" s="4">
        <v>0</v>
      </c>
      <c r="H2156" s="4">
        <v>2109128</v>
      </c>
      <c r="I2156" s="4">
        <v>2132692</v>
      </c>
      <c r="J2156" s="4">
        <v>23564</v>
      </c>
    </row>
    <row r="2157" spans="2:10" x14ac:dyDescent="0.35">
      <c r="C2157" t="s">
        <v>1871</v>
      </c>
      <c r="D2157" s="4">
        <v>896216</v>
      </c>
      <c r="E2157" s="4">
        <v>442486</v>
      </c>
      <c r="F2157" s="4">
        <v>431243</v>
      </c>
      <c r="I2157" s="4">
        <v>1769945</v>
      </c>
      <c r="J2157" s="4">
        <v>1338702</v>
      </c>
    </row>
    <row r="2158" spans="2:10" x14ac:dyDescent="0.35">
      <c r="C2158" t="s">
        <v>1872</v>
      </c>
      <c r="D2158" s="4">
        <v>196000</v>
      </c>
      <c r="E2158" s="4">
        <v>98000</v>
      </c>
      <c r="I2158" s="4">
        <v>294000</v>
      </c>
      <c r="J2158" s="4">
        <v>294000</v>
      </c>
    </row>
    <row r="2159" spans="2:10" x14ac:dyDescent="0.35">
      <c r="C2159" t="s">
        <v>1875</v>
      </c>
      <c r="H2159" s="4">
        <v>39522</v>
      </c>
      <c r="I2159" s="4">
        <v>39522</v>
      </c>
      <c r="J2159">
        <v>0</v>
      </c>
    </row>
    <row r="2160" spans="2:10" x14ac:dyDescent="0.35">
      <c r="C2160" t="s">
        <v>1877</v>
      </c>
      <c r="D2160" s="4">
        <v>9249</v>
      </c>
      <c r="I2160" s="4">
        <v>9249</v>
      </c>
      <c r="J2160" s="4">
        <v>9249</v>
      </c>
    </row>
    <row r="2161" spans="1:10" x14ac:dyDescent="0.35">
      <c r="B2161" t="s">
        <v>55</v>
      </c>
      <c r="D2161" s="4">
        <v>1178740</v>
      </c>
      <c r="E2161" s="4">
        <v>549486</v>
      </c>
      <c r="F2161" s="4">
        <v>479463</v>
      </c>
      <c r="G2161" s="4">
        <v>43720</v>
      </c>
      <c r="H2161" s="4">
        <v>3799173</v>
      </c>
      <c r="I2161" s="4">
        <v>6050582</v>
      </c>
      <c r="J2161" s="4">
        <v>1728226</v>
      </c>
    </row>
    <row r="2162" spans="1:10" x14ac:dyDescent="0.35">
      <c r="B2162" t="s">
        <v>1878</v>
      </c>
      <c r="C2162" t="s">
        <v>1879</v>
      </c>
      <c r="D2162" s="4">
        <v>124069</v>
      </c>
      <c r="I2162" s="4">
        <v>124069</v>
      </c>
      <c r="J2162" s="4">
        <v>124069</v>
      </c>
    </row>
    <row r="2163" spans="1:10" x14ac:dyDescent="0.35">
      <c r="C2163" t="s">
        <v>1881</v>
      </c>
      <c r="D2163" s="4">
        <v>309244</v>
      </c>
      <c r="I2163" s="4">
        <v>309244</v>
      </c>
      <c r="J2163" s="4">
        <v>309244</v>
      </c>
    </row>
    <row r="2164" spans="1:10" x14ac:dyDescent="0.35">
      <c r="C2164" t="s">
        <v>1883</v>
      </c>
      <c r="D2164" s="4">
        <v>31177</v>
      </c>
      <c r="I2164" s="4">
        <v>31177</v>
      </c>
      <c r="J2164" s="4">
        <v>31177</v>
      </c>
    </row>
    <row r="2165" spans="1:10" x14ac:dyDescent="0.35">
      <c r="C2165" t="s">
        <v>1884</v>
      </c>
      <c r="D2165" s="4">
        <v>5018</v>
      </c>
      <c r="I2165" s="4">
        <v>5018</v>
      </c>
      <c r="J2165" s="4">
        <v>5018</v>
      </c>
    </row>
    <row r="2166" spans="1:10" x14ac:dyDescent="0.35">
      <c r="B2166" t="s">
        <v>56</v>
      </c>
      <c r="D2166" s="4">
        <v>469507</v>
      </c>
      <c r="I2166" s="4">
        <v>469507</v>
      </c>
      <c r="J2166" s="4">
        <v>469507</v>
      </c>
    </row>
    <row r="2167" spans="1:10" x14ac:dyDescent="0.35">
      <c r="B2167" t="s">
        <v>1887</v>
      </c>
      <c r="C2167" t="s">
        <v>1889</v>
      </c>
      <c r="H2167" s="4">
        <v>273000</v>
      </c>
      <c r="I2167" s="4">
        <v>273000</v>
      </c>
      <c r="J2167">
        <v>0</v>
      </c>
    </row>
    <row r="2168" spans="1:10" x14ac:dyDescent="0.35">
      <c r="C2168" t="s">
        <v>1890</v>
      </c>
      <c r="H2168" s="4">
        <v>210000</v>
      </c>
      <c r="I2168" s="4">
        <v>210000</v>
      </c>
      <c r="J2168">
        <v>0</v>
      </c>
    </row>
    <row r="2169" spans="1:10" x14ac:dyDescent="0.35">
      <c r="B2169" t="s">
        <v>58</v>
      </c>
      <c r="H2169" s="4">
        <v>483000</v>
      </c>
      <c r="I2169" s="4">
        <v>483000</v>
      </c>
      <c r="J2169">
        <v>0</v>
      </c>
    </row>
    <row r="2170" spans="1:10" x14ac:dyDescent="0.35">
      <c r="A2170" t="s">
        <v>1570</v>
      </c>
      <c r="B2170" t="s">
        <v>59</v>
      </c>
      <c r="D2170" s="4">
        <v>26388058</v>
      </c>
      <c r="E2170" s="4">
        <v>661553</v>
      </c>
      <c r="F2170" s="4">
        <v>4106063</v>
      </c>
      <c r="G2170" s="4">
        <v>43720</v>
      </c>
      <c r="H2170" s="4">
        <v>5322283</v>
      </c>
      <c r="I2170" s="4">
        <v>36521676</v>
      </c>
      <c r="J2170" s="4">
        <v>27049611</v>
      </c>
    </row>
    <row r="2171" spans="1:10" x14ac:dyDescent="0.35">
      <c r="A2171" t="s">
        <v>1936</v>
      </c>
      <c r="B2171" t="s">
        <v>1842</v>
      </c>
      <c r="C2171" t="s">
        <v>1843</v>
      </c>
      <c r="D2171" s="4">
        <v>10768855</v>
      </c>
      <c r="F2171" s="4">
        <v>3803800</v>
      </c>
      <c r="I2171" s="4">
        <v>14572655</v>
      </c>
      <c r="J2171" s="4">
        <v>10768855</v>
      </c>
    </row>
    <row r="2172" spans="1:10" x14ac:dyDescent="0.35">
      <c r="C2172" t="s">
        <v>1844</v>
      </c>
      <c r="D2172" s="4">
        <v>1047791</v>
      </c>
      <c r="H2172" s="4">
        <v>77400</v>
      </c>
      <c r="I2172" s="4">
        <v>1125191</v>
      </c>
      <c r="J2172" s="4">
        <v>1047791</v>
      </c>
    </row>
    <row r="2173" spans="1:10" x14ac:dyDescent="0.35">
      <c r="C2173" t="s">
        <v>1845</v>
      </c>
      <c r="D2173" s="4">
        <v>897288</v>
      </c>
      <c r="I2173" s="4">
        <v>897288</v>
      </c>
      <c r="J2173" s="4">
        <v>897288</v>
      </c>
    </row>
    <row r="2174" spans="1:10" x14ac:dyDescent="0.35">
      <c r="B2174" t="s">
        <v>51</v>
      </c>
      <c r="D2174" s="4">
        <v>12713933</v>
      </c>
      <c r="F2174" s="4">
        <v>3803800</v>
      </c>
      <c r="H2174" s="4">
        <v>77400</v>
      </c>
      <c r="I2174" s="4">
        <v>16595133</v>
      </c>
      <c r="J2174" s="4">
        <v>12713933</v>
      </c>
    </row>
    <row r="2175" spans="1:10" x14ac:dyDescent="0.35">
      <c r="B2175" t="s">
        <v>1843</v>
      </c>
      <c r="C2175" t="s">
        <v>1846</v>
      </c>
      <c r="D2175" s="4">
        <v>7408931</v>
      </c>
      <c r="G2175" s="4">
        <v>1949738</v>
      </c>
      <c r="H2175" s="4">
        <v>529781</v>
      </c>
      <c r="I2175" s="4">
        <v>9888450</v>
      </c>
      <c r="J2175" s="4">
        <v>7408931</v>
      </c>
    </row>
    <row r="2176" spans="1:10" x14ac:dyDescent="0.35">
      <c r="C2176" t="s">
        <v>1847</v>
      </c>
      <c r="D2176" s="4">
        <v>3914531</v>
      </c>
      <c r="E2176" s="4">
        <v>1344226</v>
      </c>
      <c r="G2176" s="4">
        <v>1137499</v>
      </c>
      <c r="I2176" s="4">
        <v>6396256</v>
      </c>
      <c r="J2176" s="4">
        <v>5258757</v>
      </c>
    </row>
    <row r="2177" spans="2:10" x14ac:dyDescent="0.35">
      <c r="C2177" t="s">
        <v>1848</v>
      </c>
      <c r="D2177" s="4">
        <v>28402</v>
      </c>
      <c r="I2177" s="4">
        <v>28402</v>
      </c>
      <c r="J2177" s="4">
        <v>28402</v>
      </c>
    </row>
    <row r="2178" spans="2:10" x14ac:dyDescent="0.35">
      <c r="B2178" t="s">
        <v>52</v>
      </c>
      <c r="D2178" s="4">
        <v>11351864</v>
      </c>
      <c r="E2178" s="4">
        <v>1344226</v>
      </c>
      <c r="G2178" s="4">
        <v>3087237</v>
      </c>
      <c r="H2178" s="4">
        <v>529781</v>
      </c>
      <c r="I2178" s="4">
        <v>16313108</v>
      </c>
      <c r="J2178" s="4">
        <v>12696090</v>
      </c>
    </row>
    <row r="2179" spans="2:10" x14ac:dyDescent="0.35">
      <c r="B2179" t="s">
        <v>1849</v>
      </c>
      <c r="C2179" t="s">
        <v>1850</v>
      </c>
      <c r="D2179" s="4">
        <v>2400000</v>
      </c>
      <c r="I2179" s="4">
        <v>2400000</v>
      </c>
      <c r="J2179" s="4">
        <v>2400000</v>
      </c>
    </row>
    <row r="2180" spans="2:10" x14ac:dyDescent="0.35">
      <c r="B2180" t="s">
        <v>53</v>
      </c>
      <c r="D2180" s="4">
        <v>2400000</v>
      </c>
      <c r="I2180" s="4">
        <v>2400000</v>
      </c>
      <c r="J2180" s="4">
        <v>2400000</v>
      </c>
    </row>
    <row r="2181" spans="2:10" x14ac:dyDescent="0.35">
      <c r="B2181" t="s">
        <v>1844</v>
      </c>
      <c r="C2181" t="s">
        <v>1851</v>
      </c>
      <c r="D2181" s="4">
        <v>179176</v>
      </c>
      <c r="I2181" s="4">
        <v>179176</v>
      </c>
      <c r="J2181" s="4">
        <v>179176</v>
      </c>
    </row>
    <row r="2182" spans="2:10" x14ac:dyDescent="0.35">
      <c r="C2182" t="s">
        <v>1852</v>
      </c>
      <c r="E2182" s="4">
        <v>1921</v>
      </c>
      <c r="I2182" s="4">
        <v>1921</v>
      </c>
      <c r="J2182">
        <v>1921</v>
      </c>
    </row>
    <row r="2183" spans="2:10" x14ac:dyDescent="0.35">
      <c r="C2183" t="s">
        <v>1853</v>
      </c>
      <c r="D2183" s="4">
        <v>5387</v>
      </c>
      <c r="E2183" s="4">
        <v>13652</v>
      </c>
      <c r="H2183" s="4">
        <v>35496</v>
      </c>
      <c r="I2183" s="4">
        <v>54535</v>
      </c>
      <c r="J2183" s="4">
        <v>19039</v>
      </c>
    </row>
    <row r="2184" spans="2:10" x14ac:dyDescent="0.35">
      <c r="C2184" t="s">
        <v>1893</v>
      </c>
      <c r="E2184" s="4">
        <v>1195</v>
      </c>
      <c r="I2184" s="4">
        <v>1195</v>
      </c>
      <c r="J2184">
        <v>1195</v>
      </c>
    </row>
    <row r="2185" spans="2:10" x14ac:dyDescent="0.35">
      <c r="C2185" t="s">
        <v>1854</v>
      </c>
      <c r="D2185" s="4">
        <v>6265</v>
      </c>
      <c r="F2185" s="4">
        <v>336245</v>
      </c>
      <c r="H2185" s="4">
        <v>67249</v>
      </c>
      <c r="I2185" s="4">
        <v>409759</v>
      </c>
      <c r="J2185" s="4">
        <v>6265</v>
      </c>
    </row>
    <row r="2186" spans="2:10" x14ac:dyDescent="0.35">
      <c r="C2186" t="s">
        <v>1926</v>
      </c>
      <c r="H2186" s="4">
        <v>1756497</v>
      </c>
      <c r="I2186" s="4">
        <v>1756497</v>
      </c>
      <c r="J2186">
        <v>0</v>
      </c>
    </row>
    <row r="2187" spans="2:10" x14ac:dyDescent="0.35">
      <c r="B2187" t="s">
        <v>1844</v>
      </c>
      <c r="C2187" t="s">
        <v>1855</v>
      </c>
      <c r="D2187" s="4">
        <v>114696</v>
      </c>
      <c r="F2187" s="4">
        <v>432790</v>
      </c>
      <c r="H2187" s="4">
        <v>616395</v>
      </c>
      <c r="I2187" s="4">
        <v>1163881</v>
      </c>
      <c r="J2187" s="4">
        <v>114696</v>
      </c>
    </row>
    <row r="2188" spans="2:10" x14ac:dyDescent="0.35">
      <c r="C2188" t="s">
        <v>1856</v>
      </c>
      <c r="H2188" s="4">
        <v>18637</v>
      </c>
      <c r="I2188" s="4">
        <v>18637</v>
      </c>
      <c r="J2188">
        <v>0</v>
      </c>
    </row>
    <row r="2189" spans="2:10" x14ac:dyDescent="0.35">
      <c r="C2189" t="s">
        <v>1857</v>
      </c>
      <c r="D2189" s="4">
        <v>35306</v>
      </c>
      <c r="I2189" s="4">
        <v>35306</v>
      </c>
      <c r="J2189" s="4">
        <v>35306</v>
      </c>
    </row>
    <row r="2190" spans="2:10" x14ac:dyDescent="0.35">
      <c r="C2190" t="s">
        <v>1858</v>
      </c>
      <c r="E2190" s="4">
        <v>25976</v>
      </c>
      <c r="H2190" s="4">
        <v>25976</v>
      </c>
      <c r="I2190" s="4">
        <v>51952</v>
      </c>
      <c r="J2190">
        <v>25976</v>
      </c>
    </row>
    <row r="2191" spans="2:10" x14ac:dyDescent="0.35">
      <c r="C2191" t="s">
        <v>1859</v>
      </c>
      <c r="D2191" s="4">
        <v>13176</v>
      </c>
      <c r="E2191" s="4">
        <v>105421</v>
      </c>
      <c r="F2191" s="4">
        <v>3</v>
      </c>
      <c r="H2191" s="4">
        <v>1418374</v>
      </c>
      <c r="I2191" s="4">
        <v>1536974</v>
      </c>
      <c r="J2191" s="4">
        <v>118597</v>
      </c>
    </row>
    <row r="2192" spans="2:10" x14ac:dyDescent="0.35">
      <c r="C2192" t="s">
        <v>1860</v>
      </c>
      <c r="D2192" s="4">
        <v>434812</v>
      </c>
      <c r="H2192" s="4">
        <v>326109</v>
      </c>
      <c r="I2192" s="4">
        <v>760921</v>
      </c>
      <c r="J2192" s="4">
        <v>434812</v>
      </c>
    </row>
    <row r="2193" spans="2:10" x14ac:dyDescent="0.35">
      <c r="C2193" t="s">
        <v>1861</v>
      </c>
      <c r="D2193" s="4">
        <v>91406</v>
      </c>
      <c r="I2193" s="4">
        <v>91406</v>
      </c>
      <c r="J2193" s="4">
        <v>91406</v>
      </c>
    </row>
    <row r="2194" spans="2:10" x14ac:dyDescent="0.35">
      <c r="C2194" t="s">
        <v>1862</v>
      </c>
      <c r="D2194" s="4">
        <v>256393</v>
      </c>
      <c r="H2194" s="4">
        <v>85464</v>
      </c>
      <c r="I2194" s="4">
        <v>341857</v>
      </c>
      <c r="J2194" s="4">
        <v>256393</v>
      </c>
    </row>
    <row r="2195" spans="2:10" x14ac:dyDescent="0.35">
      <c r="C2195" t="s">
        <v>1863</v>
      </c>
      <c r="H2195" s="4">
        <v>7780</v>
      </c>
      <c r="I2195" s="4">
        <v>7780</v>
      </c>
      <c r="J2195">
        <v>0</v>
      </c>
    </row>
    <row r="2196" spans="2:10" x14ac:dyDescent="0.35">
      <c r="B2196" t="s">
        <v>54</v>
      </c>
      <c r="D2196" s="4">
        <v>1136618</v>
      </c>
      <c r="E2196" s="4">
        <v>148164</v>
      </c>
      <c r="F2196" s="4">
        <v>769038</v>
      </c>
      <c r="H2196" s="4">
        <v>4357976</v>
      </c>
      <c r="I2196" s="4">
        <v>6411796</v>
      </c>
      <c r="J2196" s="4">
        <v>1284782</v>
      </c>
    </row>
    <row r="2197" spans="2:10" x14ac:dyDescent="0.35">
      <c r="B2197" t="s">
        <v>1845</v>
      </c>
      <c r="C2197" t="s">
        <v>1865</v>
      </c>
      <c r="E2197" s="4">
        <v>0</v>
      </c>
      <c r="F2197" s="4">
        <v>43921</v>
      </c>
      <c r="H2197" s="4">
        <v>372964</v>
      </c>
      <c r="I2197" s="4">
        <v>416885</v>
      </c>
      <c r="J2197">
        <v>0</v>
      </c>
    </row>
    <row r="2198" spans="2:10" x14ac:dyDescent="0.35">
      <c r="C2198" t="s">
        <v>1866</v>
      </c>
      <c r="I2198" s="4">
        <v>0</v>
      </c>
      <c r="J2198">
        <v>0</v>
      </c>
    </row>
    <row r="2199" spans="2:10" x14ac:dyDescent="0.35">
      <c r="C2199" t="s">
        <v>1867</v>
      </c>
      <c r="D2199" s="4">
        <v>302117</v>
      </c>
      <c r="E2199" s="4">
        <v>52720</v>
      </c>
      <c r="F2199" s="4">
        <v>27425</v>
      </c>
      <c r="G2199" s="4">
        <v>107653</v>
      </c>
      <c r="H2199" s="4">
        <v>462813</v>
      </c>
      <c r="I2199" s="4">
        <v>952728</v>
      </c>
      <c r="J2199" s="4">
        <v>354837</v>
      </c>
    </row>
    <row r="2200" spans="2:10" x14ac:dyDescent="0.35">
      <c r="C2200" t="s">
        <v>1868</v>
      </c>
      <c r="F2200" s="4">
        <v>26297</v>
      </c>
      <c r="H2200" s="4">
        <v>667619</v>
      </c>
      <c r="I2200" s="4">
        <v>693916</v>
      </c>
      <c r="J2200">
        <v>0</v>
      </c>
    </row>
    <row r="2201" spans="2:10" x14ac:dyDescent="0.35">
      <c r="C2201" t="s">
        <v>1869</v>
      </c>
      <c r="H2201" s="4">
        <v>292800</v>
      </c>
      <c r="I2201" s="4">
        <v>292800</v>
      </c>
      <c r="J2201">
        <v>0</v>
      </c>
    </row>
    <row r="2202" spans="2:10" x14ac:dyDescent="0.35">
      <c r="C2202" t="s">
        <v>1870</v>
      </c>
      <c r="D2202" s="4">
        <v>6134</v>
      </c>
      <c r="E2202" s="4">
        <v>5321</v>
      </c>
      <c r="H2202" s="4">
        <v>2985837</v>
      </c>
      <c r="I2202" s="4">
        <v>2997292</v>
      </c>
      <c r="J2202" s="4">
        <v>11455</v>
      </c>
    </row>
    <row r="2203" spans="2:10" x14ac:dyDescent="0.35">
      <c r="C2203" t="s">
        <v>1871</v>
      </c>
      <c r="F2203" s="4">
        <v>6450000</v>
      </c>
      <c r="G2203" s="4">
        <v>8500000</v>
      </c>
      <c r="H2203" s="4">
        <v>2250000</v>
      </c>
      <c r="I2203" s="4">
        <v>17200000</v>
      </c>
      <c r="J2203">
        <v>0</v>
      </c>
    </row>
    <row r="2204" spans="2:10" x14ac:dyDescent="0.35">
      <c r="C2204" t="s">
        <v>1872</v>
      </c>
      <c r="D2204" s="4">
        <v>147000</v>
      </c>
      <c r="I2204" s="4">
        <v>147000</v>
      </c>
      <c r="J2204" s="4">
        <v>147000</v>
      </c>
    </row>
    <row r="2205" spans="2:10" x14ac:dyDescent="0.35">
      <c r="C2205" t="s">
        <v>1873</v>
      </c>
      <c r="E2205" s="4">
        <v>0</v>
      </c>
      <c r="I2205" s="4">
        <v>0</v>
      </c>
      <c r="J2205">
        <v>0</v>
      </c>
    </row>
    <row r="2206" spans="2:10" x14ac:dyDescent="0.35">
      <c r="C2206" t="s">
        <v>1874</v>
      </c>
      <c r="E2206" s="4">
        <v>0</v>
      </c>
      <c r="I2206" s="4">
        <v>0</v>
      </c>
      <c r="J2206">
        <v>0</v>
      </c>
    </row>
    <row r="2207" spans="2:10" x14ac:dyDescent="0.35">
      <c r="C2207" t="s">
        <v>1875</v>
      </c>
      <c r="H2207" s="4">
        <v>26736</v>
      </c>
      <c r="I2207" s="4">
        <v>26736</v>
      </c>
      <c r="J2207">
        <v>0</v>
      </c>
    </row>
    <row r="2208" spans="2:10" x14ac:dyDescent="0.35">
      <c r="C2208" t="s">
        <v>1876</v>
      </c>
      <c r="H2208" s="4">
        <v>16800</v>
      </c>
      <c r="I2208" s="4">
        <v>16800</v>
      </c>
      <c r="J2208">
        <v>0</v>
      </c>
    </row>
    <row r="2209" spans="1:10" x14ac:dyDescent="0.35">
      <c r="B2209" t="s">
        <v>55</v>
      </c>
      <c r="D2209" s="4">
        <v>455251</v>
      </c>
      <c r="E2209" s="4">
        <v>58041</v>
      </c>
      <c r="F2209" s="4">
        <v>6547642</v>
      </c>
      <c r="G2209" s="4">
        <v>8607653</v>
      </c>
      <c r="H2209" s="4">
        <v>7075569</v>
      </c>
      <c r="I2209" s="4">
        <v>22744156</v>
      </c>
      <c r="J2209" s="4">
        <v>513292</v>
      </c>
    </row>
    <row r="2210" spans="1:10" x14ac:dyDescent="0.35">
      <c r="B2210" t="s">
        <v>1878</v>
      </c>
      <c r="C2210" t="s">
        <v>1879</v>
      </c>
      <c r="D2210" s="4">
        <v>112790</v>
      </c>
      <c r="I2210" s="4">
        <v>112790</v>
      </c>
      <c r="J2210" s="4">
        <v>112790</v>
      </c>
    </row>
    <row r="2211" spans="1:10" x14ac:dyDescent="0.35">
      <c r="C2211" t="s">
        <v>1881</v>
      </c>
      <c r="D2211" s="4">
        <v>123407</v>
      </c>
      <c r="I2211" s="4">
        <v>123407</v>
      </c>
      <c r="J2211" s="4">
        <v>123407</v>
      </c>
    </row>
    <row r="2212" spans="1:10" x14ac:dyDescent="0.35">
      <c r="C2212" t="s">
        <v>1882</v>
      </c>
      <c r="D2212" s="4">
        <v>225444</v>
      </c>
      <c r="I2212" s="4">
        <v>225444</v>
      </c>
      <c r="J2212" s="4">
        <v>225444</v>
      </c>
    </row>
    <row r="2213" spans="1:10" x14ac:dyDescent="0.35">
      <c r="B2213" t="s">
        <v>56</v>
      </c>
      <c r="D2213" s="4">
        <v>461641</v>
      </c>
      <c r="I2213" s="4">
        <v>461641</v>
      </c>
      <c r="J2213" s="4">
        <v>461641</v>
      </c>
    </row>
    <row r="2214" spans="1:10" x14ac:dyDescent="0.35">
      <c r="B2214" t="s">
        <v>1885</v>
      </c>
      <c r="C2214" t="s">
        <v>1886</v>
      </c>
      <c r="D2214" s="4">
        <v>28279</v>
      </c>
      <c r="I2214" s="4">
        <v>28279</v>
      </c>
      <c r="J2214" s="4">
        <v>28279</v>
      </c>
    </row>
    <row r="2215" spans="1:10" x14ac:dyDescent="0.35">
      <c r="B2215" t="s">
        <v>57</v>
      </c>
      <c r="D2215" s="4">
        <v>28279</v>
      </c>
      <c r="I2215" s="4">
        <v>28279</v>
      </c>
      <c r="J2215" s="4">
        <v>28279</v>
      </c>
    </row>
    <row r="2216" spans="1:10" x14ac:dyDescent="0.35">
      <c r="B2216" t="s">
        <v>1887</v>
      </c>
      <c r="C2216" t="s">
        <v>1904</v>
      </c>
      <c r="D2216" s="4">
        <v>125000</v>
      </c>
      <c r="I2216" s="4">
        <v>125000</v>
      </c>
      <c r="J2216" s="4">
        <v>125000</v>
      </c>
    </row>
    <row r="2217" spans="1:10" x14ac:dyDescent="0.35">
      <c r="C2217" t="s">
        <v>1908</v>
      </c>
      <c r="D2217" s="4">
        <v>18161</v>
      </c>
      <c r="I2217" s="4">
        <v>18161</v>
      </c>
      <c r="J2217" s="4">
        <v>18161</v>
      </c>
    </row>
    <row r="2218" spans="1:10" x14ac:dyDescent="0.35">
      <c r="C2218" t="s">
        <v>1888</v>
      </c>
      <c r="H2218" s="4">
        <v>480000</v>
      </c>
      <c r="I2218" s="4">
        <v>480000</v>
      </c>
      <c r="J2218">
        <v>0</v>
      </c>
    </row>
    <row r="2219" spans="1:10" x14ac:dyDescent="0.35">
      <c r="C2219" t="s">
        <v>1889</v>
      </c>
      <c r="H2219" s="4">
        <v>126000</v>
      </c>
      <c r="I2219" s="4">
        <v>126000</v>
      </c>
      <c r="J2219">
        <v>0</v>
      </c>
    </row>
    <row r="2220" spans="1:10" x14ac:dyDescent="0.35">
      <c r="C2220" t="s">
        <v>1890</v>
      </c>
      <c r="H2220" s="4">
        <v>75000</v>
      </c>
      <c r="I2220" s="4">
        <v>75000</v>
      </c>
      <c r="J2220">
        <v>0</v>
      </c>
    </row>
    <row r="2221" spans="1:10" x14ac:dyDescent="0.35">
      <c r="B2221" t="s">
        <v>58</v>
      </c>
      <c r="D2221" s="4">
        <v>143161</v>
      </c>
      <c r="H2221" s="4">
        <v>681000</v>
      </c>
      <c r="I2221" s="4">
        <v>824161</v>
      </c>
      <c r="J2221" s="4">
        <v>143161</v>
      </c>
    </row>
    <row r="2222" spans="1:10" x14ac:dyDescent="0.35">
      <c r="A2222" t="s">
        <v>1571</v>
      </c>
      <c r="B2222" t="s">
        <v>59</v>
      </c>
      <c r="D2222" s="4">
        <v>28690747</v>
      </c>
      <c r="E2222" s="4">
        <v>1550431</v>
      </c>
      <c r="F2222" s="4">
        <v>11120480</v>
      </c>
      <c r="G2222" s="4">
        <v>11694891</v>
      </c>
      <c r="H2222" s="4">
        <v>12721726</v>
      </c>
      <c r="I2222" s="4">
        <v>65778274</v>
      </c>
      <c r="J2222" s="4">
        <v>30241178</v>
      </c>
    </row>
    <row r="2223" spans="1:10" x14ac:dyDescent="0.35">
      <c r="A2223" t="s">
        <v>277</v>
      </c>
      <c r="B2223" t="s">
        <v>1842</v>
      </c>
      <c r="C2223" t="s">
        <v>1843</v>
      </c>
      <c r="D2223" s="4">
        <v>9585870</v>
      </c>
      <c r="F2223" s="4">
        <v>5559400</v>
      </c>
      <c r="I2223" s="4">
        <v>15145270</v>
      </c>
      <c r="J2223" s="4">
        <v>9585870</v>
      </c>
    </row>
    <row r="2224" spans="1:10" x14ac:dyDescent="0.35">
      <c r="C2224" t="s">
        <v>1844</v>
      </c>
      <c r="D2224" s="4">
        <v>967855</v>
      </c>
      <c r="F2224" s="4">
        <v>383215</v>
      </c>
      <c r="G2224" s="4">
        <v>9571</v>
      </c>
      <c r="H2224" s="4">
        <v>144900</v>
      </c>
      <c r="I2224" s="4">
        <v>1505541</v>
      </c>
      <c r="J2224" s="4">
        <v>967855</v>
      </c>
    </row>
    <row r="2225" spans="2:10" x14ac:dyDescent="0.35">
      <c r="C2225" t="s">
        <v>1845</v>
      </c>
      <c r="D2225" s="4">
        <v>786406</v>
      </c>
      <c r="I2225" s="4">
        <v>786406</v>
      </c>
      <c r="J2225" s="4">
        <v>786406</v>
      </c>
    </row>
    <row r="2226" spans="2:10" x14ac:dyDescent="0.35">
      <c r="B2226" t="s">
        <v>51</v>
      </c>
      <c r="D2226" s="4">
        <v>11340131</v>
      </c>
      <c r="F2226" s="4">
        <v>5942615</v>
      </c>
      <c r="G2226" s="4">
        <v>9571</v>
      </c>
      <c r="H2226" s="4">
        <v>144900</v>
      </c>
      <c r="I2226" s="4">
        <v>17437216</v>
      </c>
      <c r="J2226" s="4">
        <v>11340131</v>
      </c>
    </row>
    <row r="2227" spans="2:10" x14ac:dyDescent="0.35">
      <c r="B2227" t="s">
        <v>1843</v>
      </c>
      <c r="C2227" t="s">
        <v>1846</v>
      </c>
      <c r="D2227" s="4">
        <v>4549916</v>
      </c>
      <c r="I2227" s="4">
        <v>4549916</v>
      </c>
      <c r="J2227" s="4">
        <v>4549916</v>
      </c>
    </row>
    <row r="2228" spans="2:10" x14ac:dyDescent="0.35">
      <c r="C2228" t="s">
        <v>1847</v>
      </c>
      <c r="D2228" s="4">
        <v>4280189</v>
      </c>
      <c r="F2228" s="4">
        <v>630270</v>
      </c>
      <c r="I2228" s="4">
        <v>4910459</v>
      </c>
      <c r="J2228" s="4">
        <v>4280189</v>
      </c>
    </row>
    <row r="2229" spans="2:10" x14ac:dyDescent="0.35">
      <c r="C2229" t="s">
        <v>1848</v>
      </c>
      <c r="D2229" s="4">
        <v>65501</v>
      </c>
      <c r="I2229" s="4">
        <v>65501</v>
      </c>
      <c r="J2229" s="4">
        <v>65501</v>
      </c>
    </row>
    <row r="2230" spans="2:10" x14ac:dyDescent="0.35">
      <c r="B2230" t="s">
        <v>52</v>
      </c>
      <c r="D2230" s="4">
        <v>8895605</v>
      </c>
      <c r="F2230" s="4">
        <v>630270</v>
      </c>
      <c r="I2230" s="4">
        <v>9525875</v>
      </c>
      <c r="J2230" s="4">
        <v>8895605</v>
      </c>
    </row>
    <row r="2231" spans="2:10" x14ac:dyDescent="0.35">
      <c r="B2231" t="s">
        <v>1849</v>
      </c>
      <c r="C2231" t="s">
        <v>1896</v>
      </c>
      <c r="H2231" s="4">
        <v>32748</v>
      </c>
      <c r="I2231" s="4">
        <v>32748</v>
      </c>
      <c r="J2231">
        <v>0</v>
      </c>
    </row>
    <row r="2232" spans="2:10" x14ac:dyDescent="0.35">
      <c r="C2232" t="s">
        <v>1850</v>
      </c>
      <c r="H2232" s="4">
        <v>1600000</v>
      </c>
      <c r="I2232" s="4">
        <v>1600000</v>
      </c>
      <c r="J2232">
        <v>0</v>
      </c>
    </row>
    <row r="2233" spans="2:10" x14ac:dyDescent="0.35">
      <c r="B2233" t="s">
        <v>53</v>
      </c>
      <c r="H2233" s="4">
        <v>1632748</v>
      </c>
      <c r="I2233" s="4">
        <v>1632748</v>
      </c>
      <c r="J2233">
        <v>0</v>
      </c>
    </row>
    <row r="2234" spans="2:10" x14ac:dyDescent="0.35">
      <c r="B2234" t="s">
        <v>1844</v>
      </c>
      <c r="C2234" t="s">
        <v>1851</v>
      </c>
      <c r="D2234" s="4">
        <v>239941</v>
      </c>
      <c r="I2234" s="4">
        <v>239941</v>
      </c>
      <c r="J2234" s="4">
        <v>239941</v>
      </c>
    </row>
    <row r="2235" spans="2:10" x14ac:dyDescent="0.35">
      <c r="C2235" t="s">
        <v>1852</v>
      </c>
      <c r="E2235" s="4">
        <v>4089</v>
      </c>
      <c r="F2235" s="4">
        <v>4089</v>
      </c>
      <c r="I2235" s="4">
        <v>8178</v>
      </c>
      <c r="J2235">
        <v>4089</v>
      </c>
    </row>
    <row r="2236" spans="2:10" x14ac:dyDescent="0.35">
      <c r="C2236" t="s">
        <v>1853</v>
      </c>
      <c r="D2236" s="4">
        <v>3078</v>
      </c>
      <c r="F2236" s="4">
        <v>8191</v>
      </c>
      <c r="I2236" s="4">
        <v>11269</v>
      </c>
      <c r="J2236" s="4">
        <v>3078</v>
      </c>
    </row>
    <row r="2237" spans="2:10" x14ac:dyDescent="0.35">
      <c r="C2237" t="s">
        <v>1854</v>
      </c>
      <c r="F2237" s="4">
        <v>134498</v>
      </c>
      <c r="I2237" s="4">
        <v>134498</v>
      </c>
      <c r="J2237">
        <v>0</v>
      </c>
    </row>
    <row r="2238" spans="2:10" x14ac:dyDescent="0.35">
      <c r="C2238" t="s">
        <v>1855</v>
      </c>
      <c r="D2238" s="4">
        <v>3859</v>
      </c>
      <c r="E2238" s="4">
        <v>3041</v>
      </c>
      <c r="F2238" s="4">
        <v>131555</v>
      </c>
      <c r="G2238" s="4">
        <v>20147</v>
      </c>
      <c r="I2238" s="4">
        <v>158602</v>
      </c>
      <c r="J2238" s="4">
        <v>6900</v>
      </c>
    </row>
    <row r="2239" spans="2:10" x14ac:dyDescent="0.35">
      <c r="C2239" t="s">
        <v>1856</v>
      </c>
      <c r="D2239" s="4">
        <v>3859</v>
      </c>
      <c r="G2239" s="4">
        <v>16566</v>
      </c>
      <c r="I2239" s="4">
        <v>20425</v>
      </c>
      <c r="J2239" s="4">
        <v>3859</v>
      </c>
    </row>
    <row r="2240" spans="2:10" x14ac:dyDescent="0.35">
      <c r="C2240" t="s">
        <v>1857</v>
      </c>
      <c r="D2240" s="4">
        <v>19011</v>
      </c>
      <c r="I2240" s="4">
        <v>19011</v>
      </c>
      <c r="J2240" s="4">
        <v>19011</v>
      </c>
    </row>
    <row r="2241" spans="2:10" x14ac:dyDescent="0.35">
      <c r="C2241" t="s">
        <v>1858</v>
      </c>
      <c r="D2241" s="4">
        <v>15586</v>
      </c>
      <c r="E2241" s="4">
        <v>88318</v>
      </c>
      <c r="I2241" s="4">
        <v>103904</v>
      </c>
      <c r="J2241" s="4">
        <v>103904</v>
      </c>
    </row>
    <row r="2242" spans="2:10" x14ac:dyDescent="0.35">
      <c r="C2242" t="s">
        <v>1859</v>
      </c>
      <c r="D2242" s="4">
        <v>75000</v>
      </c>
      <c r="E2242" s="4">
        <v>125000</v>
      </c>
      <c r="F2242" s="4">
        <v>56114</v>
      </c>
      <c r="H2242" s="4">
        <v>25000</v>
      </c>
      <c r="I2242" s="4">
        <v>281114</v>
      </c>
      <c r="J2242" s="4">
        <v>200000</v>
      </c>
    </row>
    <row r="2243" spans="2:10" x14ac:dyDescent="0.35">
      <c r="C2243" t="s">
        <v>1860</v>
      </c>
      <c r="D2243" s="4">
        <v>108703</v>
      </c>
      <c r="H2243" s="4">
        <v>108703</v>
      </c>
      <c r="I2243" s="4">
        <v>217406</v>
      </c>
      <c r="J2243" s="4">
        <v>108703</v>
      </c>
    </row>
    <row r="2244" spans="2:10" x14ac:dyDescent="0.35">
      <c r="C2244" t="s">
        <v>1861</v>
      </c>
      <c r="D2244" s="4">
        <v>78348</v>
      </c>
      <c r="I2244" s="4">
        <v>78348</v>
      </c>
      <c r="J2244" s="4">
        <v>78348</v>
      </c>
    </row>
    <row r="2245" spans="2:10" x14ac:dyDescent="0.35">
      <c r="C2245" t="s">
        <v>1862</v>
      </c>
      <c r="D2245" s="4">
        <v>256393</v>
      </c>
      <c r="I2245" s="4">
        <v>256393</v>
      </c>
      <c r="J2245" s="4">
        <v>256393</v>
      </c>
    </row>
    <row r="2246" spans="2:10" x14ac:dyDescent="0.35">
      <c r="C2246" t="s">
        <v>1913</v>
      </c>
      <c r="H2246" s="4">
        <v>228681</v>
      </c>
      <c r="I2246" s="4">
        <v>228681</v>
      </c>
      <c r="J2246">
        <v>0</v>
      </c>
    </row>
    <row r="2247" spans="2:10" x14ac:dyDescent="0.35">
      <c r="B2247" t="s">
        <v>54</v>
      </c>
      <c r="D2247" s="4">
        <v>803777</v>
      </c>
      <c r="E2247" s="4">
        <v>220448</v>
      </c>
      <c r="F2247" s="4">
        <v>334447</v>
      </c>
      <c r="G2247" s="4">
        <v>36714</v>
      </c>
      <c r="H2247" s="4">
        <v>362384</v>
      </c>
      <c r="I2247" s="4">
        <v>1757770</v>
      </c>
      <c r="J2247" s="4">
        <v>1024225</v>
      </c>
    </row>
    <row r="2248" spans="2:10" x14ac:dyDescent="0.35">
      <c r="B2248" t="s">
        <v>1845</v>
      </c>
      <c r="C2248" t="s">
        <v>1866</v>
      </c>
      <c r="I2248" s="4">
        <v>0</v>
      </c>
      <c r="J2248">
        <v>0</v>
      </c>
    </row>
    <row r="2249" spans="2:10" x14ac:dyDescent="0.35">
      <c r="C2249" t="s">
        <v>1867</v>
      </c>
      <c r="D2249" s="4">
        <v>800000</v>
      </c>
      <c r="F2249" s="4">
        <v>104500</v>
      </c>
      <c r="G2249" s="4">
        <v>139061</v>
      </c>
      <c r="H2249" s="4">
        <v>1111093</v>
      </c>
      <c r="I2249" s="4">
        <v>2154654</v>
      </c>
      <c r="J2249" s="4">
        <v>800000</v>
      </c>
    </row>
    <row r="2250" spans="2:10" x14ac:dyDescent="0.35">
      <c r="C2250" t="s">
        <v>1868</v>
      </c>
      <c r="F2250" s="4">
        <v>100000</v>
      </c>
      <c r="H2250" s="4">
        <v>1392400</v>
      </c>
      <c r="I2250" s="4">
        <v>1492400</v>
      </c>
      <c r="J2250">
        <v>0</v>
      </c>
    </row>
    <row r="2251" spans="2:10" x14ac:dyDescent="0.35">
      <c r="C2251" t="s">
        <v>1869</v>
      </c>
      <c r="H2251" s="4">
        <v>691200</v>
      </c>
      <c r="I2251" s="4">
        <v>691200</v>
      </c>
      <c r="J2251">
        <v>0</v>
      </c>
    </row>
    <row r="2252" spans="2:10" x14ac:dyDescent="0.35">
      <c r="C2252" t="s">
        <v>1870</v>
      </c>
      <c r="E2252" s="4">
        <v>3104</v>
      </c>
      <c r="G2252" s="4">
        <v>1810026</v>
      </c>
      <c r="I2252" s="4">
        <v>1813130</v>
      </c>
      <c r="J2252">
        <v>3104</v>
      </c>
    </row>
    <row r="2253" spans="2:10" x14ac:dyDescent="0.35">
      <c r="C2253" t="s">
        <v>1871</v>
      </c>
      <c r="F2253" s="4">
        <v>4330000</v>
      </c>
      <c r="G2253" s="4">
        <v>26484</v>
      </c>
      <c r="H2253" s="4">
        <v>115612</v>
      </c>
      <c r="I2253" s="4">
        <v>4472096</v>
      </c>
      <c r="J2253">
        <v>0</v>
      </c>
    </row>
    <row r="2254" spans="2:10" x14ac:dyDescent="0.35">
      <c r="C2254" t="s">
        <v>1872</v>
      </c>
      <c r="D2254" s="4">
        <v>49000</v>
      </c>
      <c r="I2254" s="4">
        <v>49000</v>
      </c>
      <c r="J2254" s="4">
        <v>49000</v>
      </c>
    </row>
    <row r="2255" spans="2:10" x14ac:dyDescent="0.35">
      <c r="C2255" t="s">
        <v>1875</v>
      </c>
      <c r="H2255" s="4">
        <v>4650</v>
      </c>
      <c r="I2255" s="4">
        <v>4650</v>
      </c>
      <c r="J2255">
        <v>0</v>
      </c>
    </row>
    <row r="2256" spans="2:10" x14ac:dyDescent="0.35">
      <c r="C2256" t="s">
        <v>1876</v>
      </c>
      <c r="H2256" s="4">
        <v>67200</v>
      </c>
      <c r="I2256" s="4">
        <v>67200</v>
      </c>
      <c r="J2256">
        <v>0</v>
      </c>
    </row>
    <row r="2257" spans="2:10" x14ac:dyDescent="0.35">
      <c r="C2257" t="s">
        <v>1877</v>
      </c>
      <c r="D2257" s="4">
        <v>4625</v>
      </c>
      <c r="I2257" s="4">
        <v>4625</v>
      </c>
      <c r="J2257" s="4">
        <v>4625</v>
      </c>
    </row>
    <row r="2258" spans="2:10" x14ac:dyDescent="0.35">
      <c r="B2258" t="s">
        <v>55</v>
      </c>
      <c r="D2258" s="4">
        <v>853625</v>
      </c>
      <c r="E2258" s="4">
        <v>3104</v>
      </c>
      <c r="F2258" s="4">
        <v>4534500</v>
      </c>
      <c r="G2258" s="4">
        <v>1975571</v>
      </c>
      <c r="H2258" s="4">
        <v>3382155</v>
      </c>
      <c r="I2258" s="4">
        <v>10748954</v>
      </c>
      <c r="J2258" s="4">
        <v>856729</v>
      </c>
    </row>
    <row r="2259" spans="2:10" x14ac:dyDescent="0.35">
      <c r="B2259" t="s">
        <v>1878</v>
      </c>
      <c r="C2259" t="s">
        <v>1879</v>
      </c>
      <c r="D2259" s="4">
        <v>278816</v>
      </c>
      <c r="I2259" s="4">
        <v>278816</v>
      </c>
      <c r="J2259" s="4">
        <v>278816</v>
      </c>
    </row>
    <row r="2260" spans="2:10" x14ac:dyDescent="0.35">
      <c r="C2260" t="s">
        <v>1897</v>
      </c>
      <c r="D2260" s="4">
        <v>772</v>
      </c>
      <c r="I2260" s="4">
        <v>772</v>
      </c>
      <c r="J2260" s="4">
        <v>772</v>
      </c>
    </row>
    <row r="2261" spans="2:10" x14ac:dyDescent="0.35">
      <c r="C2261" t="s">
        <v>1880</v>
      </c>
      <c r="D2261" s="4">
        <v>347867</v>
      </c>
      <c r="I2261" s="4">
        <v>347867</v>
      </c>
      <c r="J2261" s="4">
        <v>347867</v>
      </c>
    </row>
    <row r="2262" spans="2:10" x14ac:dyDescent="0.35">
      <c r="C2262" t="s">
        <v>1881</v>
      </c>
      <c r="D2262" s="4">
        <v>324545</v>
      </c>
      <c r="I2262" s="4">
        <v>324545</v>
      </c>
      <c r="J2262" s="4">
        <v>324545</v>
      </c>
    </row>
    <row r="2263" spans="2:10" x14ac:dyDescent="0.35">
      <c r="C2263" t="s">
        <v>1883</v>
      </c>
      <c r="D2263" s="4">
        <v>20495</v>
      </c>
      <c r="I2263" s="4">
        <v>20495</v>
      </c>
      <c r="J2263" s="4">
        <v>20495</v>
      </c>
    </row>
    <row r="2264" spans="2:10" x14ac:dyDescent="0.35">
      <c r="C2264" t="s">
        <v>1892</v>
      </c>
      <c r="D2264" s="4">
        <v>707</v>
      </c>
      <c r="I2264" s="4">
        <v>707</v>
      </c>
      <c r="J2264" s="4">
        <v>707</v>
      </c>
    </row>
    <row r="2265" spans="2:10" x14ac:dyDescent="0.35">
      <c r="C2265" t="s">
        <v>1884</v>
      </c>
      <c r="D2265" s="4">
        <v>4666</v>
      </c>
      <c r="I2265" s="4">
        <v>4666</v>
      </c>
      <c r="J2265" s="4">
        <v>4666</v>
      </c>
    </row>
    <row r="2266" spans="2:10" x14ac:dyDescent="0.35">
      <c r="B2266" t="s">
        <v>56</v>
      </c>
      <c r="D2266" s="4">
        <v>977867</v>
      </c>
      <c r="I2266" s="4">
        <v>977867</v>
      </c>
      <c r="J2266" s="4">
        <v>977867</v>
      </c>
    </row>
    <row r="2267" spans="2:10" x14ac:dyDescent="0.35">
      <c r="B2267" t="s">
        <v>1885</v>
      </c>
      <c r="C2267" t="s">
        <v>1886</v>
      </c>
      <c r="D2267" s="4">
        <v>61272</v>
      </c>
      <c r="I2267" s="4">
        <v>61272</v>
      </c>
      <c r="J2267" s="4">
        <v>61272</v>
      </c>
    </row>
    <row r="2268" spans="2:10" x14ac:dyDescent="0.35">
      <c r="B2268" t="s">
        <v>57</v>
      </c>
      <c r="D2268" s="4">
        <v>61272</v>
      </c>
      <c r="I2268" s="4">
        <v>61272</v>
      </c>
      <c r="J2268" s="4">
        <v>61272</v>
      </c>
    </row>
    <row r="2269" spans="2:10" x14ac:dyDescent="0.35">
      <c r="B2269" t="s">
        <v>1887</v>
      </c>
      <c r="C2269" t="s">
        <v>1904</v>
      </c>
      <c r="D2269" s="4">
        <v>125000</v>
      </c>
      <c r="I2269" s="4">
        <v>125000</v>
      </c>
      <c r="J2269" s="4">
        <v>125000</v>
      </c>
    </row>
    <row r="2270" spans="2:10" x14ac:dyDescent="0.35">
      <c r="C2270" t="s">
        <v>1888</v>
      </c>
      <c r="H2270" s="4">
        <v>86400</v>
      </c>
      <c r="I2270" s="4">
        <v>86400</v>
      </c>
      <c r="J2270">
        <v>0</v>
      </c>
    </row>
    <row r="2271" spans="2:10" x14ac:dyDescent="0.35">
      <c r="C2271" t="s">
        <v>1889</v>
      </c>
      <c r="G2271" s="4">
        <v>63000</v>
      </c>
      <c r="I2271" s="4">
        <v>63000</v>
      </c>
      <c r="J2271">
        <v>0</v>
      </c>
    </row>
    <row r="2272" spans="2:10" x14ac:dyDescent="0.35">
      <c r="C2272" t="s">
        <v>1890</v>
      </c>
      <c r="G2272" s="4">
        <v>45000</v>
      </c>
      <c r="I2272" s="4">
        <v>45000</v>
      </c>
      <c r="J2272">
        <v>0</v>
      </c>
    </row>
    <row r="2273" spans="1:10" x14ac:dyDescent="0.35">
      <c r="B2273" t="s">
        <v>58</v>
      </c>
      <c r="D2273" s="4">
        <v>125000</v>
      </c>
      <c r="G2273" s="4">
        <v>108000</v>
      </c>
      <c r="H2273" s="4">
        <v>86400</v>
      </c>
      <c r="I2273" s="4">
        <v>319400</v>
      </c>
      <c r="J2273" s="4">
        <v>125000</v>
      </c>
    </row>
    <row r="2274" spans="1:10" x14ac:dyDescent="0.35">
      <c r="A2274" t="s">
        <v>1572</v>
      </c>
      <c r="B2274" t="s">
        <v>59</v>
      </c>
      <c r="D2274" s="4">
        <v>23057276</v>
      </c>
      <c r="E2274" s="4">
        <v>223552</v>
      </c>
      <c r="F2274" s="4">
        <v>11441832</v>
      </c>
      <c r="G2274" s="4">
        <v>2129855</v>
      </c>
      <c r="H2274" s="4">
        <v>5608586</v>
      </c>
      <c r="I2274" s="4">
        <v>42461102</v>
      </c>
      <c r="J2274" s="4">
        <v>23280828</v>
      </c>
    </row>
    <row r="2275" spans="1:10" x14ac:dyDescent="0.35">
      <c r="A2275" t="s">
        <v>280</v>
      </c>
      <c r="B2275" t="s">
        <v>1842</v>
      </c>
      <c r="C2275" t="s">
        <v>1843</v>
      </c>
      <c r="D2275" s="4">
        <v>10698975</v>
      </c>
      <c r="E2275" s="4">
        <v>12391328</v>
      </c>
      <c r="F2275" s="4">
        <v>8248446</v>
      </c>
      <c r="I2275" s="4">
        <v>31338749</v>
      </c>
      <c r="J2275" s="4">
        <v>23090303</v>
      </c>
    </row>
    <row r="2276" spans="1:10" x14ac:dyDescent="0.35">
      <c r="C2276" t="s">
        <v>1844</v>
      </c>
      <c r="D2276" s="4">
        <v>2229995</v>
      </c>
      <c r="E2276" s="4">
        <v>704579</v>
      </c>
      <c r="F2276" s="4">
        <v>247835</v>
      </c>
      <c r="H2276" s="4">
        <v>328950</v>
      </c>
      <c r="I2276" s="4">
        <v>3511359</v>
      </c>
      <c r="J2276" s="4">
        <v>2934574</v>
      </c>
    </row>
    <row r="2277" spans="1:10" x14ac:dyDescent="0.35">
      <c r="C2277" t="s">
        <v>1845</v>
      </c>
      <c r="D2277" s="4">
        <v>2472178</v>
      </c>
      <c r="I2277" s="4">
        <v>2472178</v>
      </c>
      <c r="J2277" s="4">
        <v>2472178</v>
      </c>
    </row>
    <row r="2278" spans="1:10" x14ac:dyDescent="0.35">
      <c r="B2278" t="s">
        <v>51</v>
      </c>
      <c r="D2278" s="4">
        <v>15401148</v>
      </c>
      <c r="E2278" s="4">
        <v>13095907</v>
      </c>
      <c r="F2278" s="4">
        <v>8496282</v>
      </c>
      <c r="H2278" s="4">
        <v>328950</v>
      </c>
      <c r="I2278" s="4">
        <v>37322286</v>
      </c>
      <c r="J2278" s="4">
        <v>28497055</v>
      </c>
    </row>
    <row r="2279" spans="1:10" x14ac:dyDescent="0.35">
      <c r="B2279" t="s">
        <v>1843</v>
      </c>
      <c r="C2279" t="s">
        <v>1846</v>
      </c>
      <c r="D2279" s="4">
        <v>15523581</v>
      </c>
      <c r="E2279" s="4">
        <v>1288</v>
      </c>
      <c r="F2279" s="4">
        <v>4009120</v>
      </c>
      <c r="I2279" s="4">
        <v>19533989</v>
      </c>
      <c r="J2279" s="4">
        <v>15524869</v>
      </c>
    </row>
    <row r="2280" spans="1:10" x14ac:dyDescent="0.35">
      <c r="C2280" t="s">
        <v>1847</v>
      </c>
      <c r="D2280" s="4">
        <v>9795273</v>
      </c>
      <c r="F2280" s="4">
        <v>2451351</v>
      </c>
      <c r="I2280" s="4">
        <v>12246624</v>
      </c>
      <c r="J2280" s="4">
        <v>9795273</v>
      </c>
    </row>
    <row r="2281" spans="1:10" x14ac:dyDescent="0.35">
      <c r="C2281" t="s">
        <v>1848</v>
      </c>
      <c r="D2281" s="4">
        <v>21533</v>
      </c>
      <c r="I2281" s="4">
        <v>21533</v>
      </c>
      <c r="J2281" s="4">
        <v>21533</v>
      </c>
    </row>
    <row r="2282" spans="1:10" x14ac:dyDescent="0.35">
      <c r="B2282" t="s">
        <v>52</v>
      </c>
      <c r="D2282" s="4">
        <v>25340388</v>
      </c>
      <c r="E2282" s="4">
        <v>1288</v>
      </c>
      <c r="F2282" s="4">
        <v>6460471</v>
      </c>
      <c r="I2282" s="4">
        <v>31802147</v>
      </c>
      <c r="J2282" s="4">
        <v>25341676</v>
      </c>
    </row>
    <row r="2283" spans="1:10" x14ac:dyDescent="0.35">
      <c r="B2283" t="s">
        <v>1849</v>
      </c>
      <c r="C2283" t="s">
        <v>1896</v>
      </c>
      <c r="H2283" s="4">
        <v>163738</v>
      </c>
      <c r="I2283" s="4">
        <v>163738</v>
      </c>
      <c r="J2283">
        <v>0</v>
      </c>
    </row>
    <row r="2284" spans="1:10" x14ac:dyDescent="0.35">
      <c r="C2284" t="s">
        <v>1850</v>
      </c>
      <c r="H2284" s="4">
        <v>8000000</v>
      </c>
      <c r="I2284" s="4">
        <v>8000000</v>
      </c>
      <c r="J2284">
        <v>0</v>
      </c>
    </row>
    <row r="2285" spans="1:10" x14ac:dyDescent="0.35">
      <c r="B2285" t="s">
        <v>53</v>
      </c>
      <c r="H2285" s="4">
        <v>8163738</v>
      </c>
      <c r="I2285" s="4">
        <v>8163738</v>
      </c>
      <c r="J2285">
        <v>0</v>
      </c>
    </row>
    <row r="2286" spans="1:10" x14ac:dyDescent="0.35">
      <c r="B2286" t="s">
        <v>1844</v>
      </c>
      <c r="C2286" t="s">
        <v>1851</v>
      </c>
      <c r="D2286" s="4">
        <v>585080</v>
      </c>
      <c r="I2286" s="4">
        <v>585080</v>
      </c>
      <c r="J2286" s="4">
        <v>585080</v>
      </c>
    </row>
    <row r="2287" spans="1:10" x14ac:dyDescent="0.35">
      <c r="C2287" t="s">
        <v>1852</v>
      </c>
      <c r="D2287" s="4">
        <v>8178</v>
      </c>
      <c r="E2287" s="4">
        <v>5452</v>
      </c>
      <c r="F2287" s="4">
        <v>2726</v>
      </c>
      <c r="I2287" s="4">
        <v>16355</v>
      </c>
      <c r="J2287" s="4">
        <v>13630</v>
      </c>
    </row>
    <row r="2288" spans="1:10" x14ac:dyDescent="0.35">
      <c r="C2288" t="s">
        <v>1853</v>
      </c>
      <c r="D2288" s="4">
        <v>12461</v>
      </c>
      <c r="I2288" s="4">
        <v>12461</v>
      </c>
      <c r="J2288" s="4">
        <v>12461</v>
      </c>
    </row>
    <row r="2289" spans="2:10" x14ac:dyDescent="0.35">
      <c r="C2289" t="s">
        <v>1893</v>
      </c>
      <c r="F2289" s="4">
        <v>21502</v>
      </c>
      <c r="I2289" s="4">
        <v>21502</v>
      </c>
      <c r="J2289">
        <v>0</v>
      </c>
    </row>
    <row r="2290" spans="2:10" x14ac:dyDescent="0.35">
      <c r="C2290" t="s">
        <v>1854</v>
      </c>
      <c r="D2290" s="4">
        <v>733014</v>
      </c>
      <c r="I2290" s="4">
        <v>733014</v>
      </c>
      <c r="J2290" s="4">
        <v>733014</v>
      </c>
    </row>
    <row r="2291" spans="2:10" x14ac:dyDescent="0.35">
      <c r="C2291" t="s">
        <v>1855</v>
      </c>
      <c r="D2291" s="4">
        <v>95327</v>
      </c>
      <c r="E2291" s="4">
        <v>473577</v>
      </c>
      <c r="F2291" s="4">
        <v>152482</v>
      </c>
      <c r="I2291" s="4">
        <v>721386</v>
      </c>
      <c r="J2291" s="4">
        <v>568904</v>
      </c>
    </row>
    <row r="2292" spans="2:10" x14ac:dyDescent="0.35">
      <c r="C2292" t="s">
        <v>1856</v>
      </c>
      <c r="D2292" s="4">
        <v>3044</v>
      </c>
      <c r="F2292" s="4">
        <v>31062</v>
      </c>
      <c r="I2292" s="4">
        <v>34105</v>
      </c>
      <c r="J2292" s="4">
        <v>3044</v>
      </c>
    </row>
    <row r="2293" spans="2:10" x14ac:dyDescent="0.35">
      <c r="C2293" t="s">
        <v>1857</v>
      </c>
      <c r="D2293" s="4">
        <v>46849</v>
      </c>
      <c r="E2293" s="4">
        <v>23085</v>
      </c>
      <c r="F2293" s="4">
        <v>4753</v>
      </c>
      <c r="I2293" s="4">
        <v>74686</v>
      </c>
      <c r="J2293" s="4">
        <v>69934</v>
      </c>
    </row>
    <row r="2294" spans="2:10" x14ac:dyDescent="0.35">
      <c r="C2294" t="s">
        <v>1858</v>
      </c>
      <c r="D2294" s="4">
        <v>4022</v>
      </c>
      <c r="E2294" s="4">
        <v>4022</v>
      </c>
      <c r="G2294" s="4">
        <v>8044</v>
      </c>
      <c r="H2294" s="4">
        <v>96530</v>
      </c>
      <c r="I2294" s="4">
        <v>112618</v>
      </c>
      <c r="J2294" s="4">
        <v>8044</v>
      </c>
    </row>
    <row r="2295" spans="2:10" x14ac:dyDescent="0.35">
      <c r="C2295" t="s">
        <v>1859</v>
      </c>
      <c r="D2295" s="4">
        <v>484530</v>
      </c>
      <c r="E2295" s="4">
        <v>150000</v>
      </c>
      <c r="F2295" s="4">
        <v>20</v>
      </c>
      <c r="G2295" s="4">
        <v>56114</v>
      </c>
      <c r="H2295" s="4">
        <v>650000</v>
      </c>
      <c r="I2295" s="4">
        <v>1340663</v>
      </c>
      <c r="J2295" s="4">
        <v>634530</v>
      </c>
    </row>
    <row r="2296" spans="2:10" x14ac:dyDescent="0.35">
      <c r="C2296" t="s">
        <v>1860</v>
      </c>
      <c r="D2296" s="4">
        <v>1195733</v>
      </c>
      <c r="H2296" s="4">
        <v>326109</v>
      </c>
      <c r="I2296" s="4">
        <v>1521842</v>
      </c>
      <c r="J2296" s="4">
        <v>1195733</v>
      </c>
    </row>
    <row r="2297" spans="2:10" x14ac:dyDescent="0.35">
      <c r="C2297" t="s">
        <v>1861</v>
      </c>
      <c r="D2297" s="4">
        <v>189230</v>
      </c>
      <c r="I2297" s="4">
        <v>189230</v>
      </c>
      <c r="J2297" s="4">
        <v>189230</v>
      </c>
    </row>
    <row r="2298" spans="2:10" x14ac:dyDescent="0.35">
      <c r="C2298" t="s">
        <v>1862</v>
      </c>
      <c r="D2298" s="4">
        <v>854643</v>
      </c>
      <c r="H2298" s="4">
        <v>299066</v>
      </c>
      <c r="I2298" s="4">
        <v>1153708</v>
      </c>
      <c r="J2298" s="4">
        <v>854643</v>
      </c>
    </row>
    <row r="2299" spans="2:10" x14ac:dyDescent="0.35">
      <c r="C2299" t="s">
        <v>1863</v>
      </c>
      <c r="F2299" s="4">
        <v>15560</v>
      </c>
      <c r="I2299" s="4">
        <v>15560</v>
      </c>
      <c r="J2299">
        <v>0</v>
      </c>
    </row>
    <row r="2300" spans="2:10" x14ac:dyDescent="0.35">
      <c r="B2300" t="s">
        <v>54</v>
      </c>
      <c r="D2300" s="4">
        <v>4212109</v>
      </c>
      <c r="E2300" s="4">
        <v>656136</v>
      </c>
      <c r="F2300" s="4">
        <v>228103</v>
      </c>
      <c r="G2300" s="4">
        <v>64158</v>
      </c>
      <c r="H2300" s="4">
        <v>1371705</v>
      </c>
      <c r="I2300" s="4">
        <v>6532211</v>
      </c>
      <c r="J2300" s="4">
        <v>4868245</v>
      </c>
    </row>
    <row r="2301" spans="2:10" x14ac:dyDescent="0.35">
      <c r="B2301" t="s">
        <v>1845</v>
      </c>
      <c r="C2301" t="s">
        <v>1864</v>
      </c>
      <c r="D2301" s="4">
        <v>11158</v>
      </c>
      <c r="E2301" s="4">
        <v>739</v>
      </c>
      <c r="I2301" s="4">
        <v>11897</v>
      </c>
      <c r="J2301" s="4">
        <v>11897</v>
      </c>
    </row>
    <row r="2302" spans="2:10" x14ac:dyDescent="0.35">
      <c r="B2302" t="s">
        <v>1845</v>
      </c>
      <c r="C2302" t="s">
        <v>1865</v>
      </c>
      <c r="D2302" s="4">
        <v>8721</v>
      </c>
      <c r="E2302" s="4">
        <v>19105</v>
      </c>
      <c r="F2302" s="4">
        <v>172861</v>
      </c>
      <c r="H2302" s="4">
        <v>199074</v>
      </c>
      <c r="I2302" s="4">
        <v>399762</v>
      </c>
      <c r="J2302" s="4">
        <v>27826</v>
      </c>
    </row>
    <row r="2303" spans="2:10" x14ac:dyDescent="0.35">
      <c r="C2303" t="s">
        <v>1866</v>
      </c>
      <c r="I2303" s="4">
        <v>0</v>
      </c>
      <c r="J2303">
        <v>0</v>
      </c>
    </row>
    <row r="2304" spans="2:10" x14ac:dyDescent="0.35">
      <c r="C2304" t="s">
        <v>1867</v>
      </c>
      <c r="D2304" s="4">
        <v>800000</v>
      </c>
      <c r="E2304" s="4">
        <v>122500</v>
      </c>
      <c r="F2304" s="4">
        <v>695305</v>
      </c>
      <c r="H2304" s="4">
        <v>1901204</v>
      </c>
      <c r="I2304" s="4">
        <v>3519009</v>
      </c>
      <c r="J2304" s="4">
        <v>922500</v>
      </c>
    </row>
    <row r="2305" spans="2:10" x14ac:dyDescent="0.35">
      <c r="C2305" t="s">
        <v>1868</v>
      </c>
      <c r="D2305" s="4">
        <v>31556</v>
      </c>
      <c r="E2305" s="4">
        <v>0</v>
      </c>
      <c r="H2305" s="4">
        <v>1819775</v>
      </c>
      <c r="I2305" s="4">
        <v>1851331</v>
      </c>
      <c r="J2305" s="4">
        <v>31556</v>
      </c>
    </row>
    <row r="2306" spans="2:10" x14ac:dyDescent="0.35">
      <c r="C2306" t="s">
        <v>1894</v>
      </c>
      <c r="D2306" s="4">
        <v>1964</v>
      </c>
      <c r="I2306" s="4">
        <v>1964</v>
      </c>
      <c r="J2306" s="4">
        <v>1964</v>
      </c>
    </row>
    <row r="2307" spans="2:10" x14ac:dyDescent="0.35">
      <c r="C2307" t="s">
        <v>1869</v>
      </c>
      <c r="E2307" s="4">
        <v>0</v>
      </c>
      <c r="H2307" s="4">
        <v>623040</v>
      </c>
      <c r="I2307" s="4">
        <v>623040</v>
      </c>
      <c r="J2307">
        <v>0</v>
      </c>
    </row>
    <row r="2308" spans="2:10" x14ac:dyDescent="0.35">
      <c r="C2308" t="s">
        <v>1870</v>
      </c>
      <c r="D2308" s="4">
        <v>17101</v>
      </c>
      <c r="E2308" s="4">
        <v>4342672</v>
      </c>
      <c r="F2308" s="4">
        <v>207798</v>
      </c>
      <c r="I2308" s="4">
        <v>4567571</v>
      </c>
      <c r="J2308" s="4">
        <v>4359773</v>
      </c>
    </row>
    <row r="2309" spans="2:10" x14ac:dyDescent="0.35">
      <c r="C2309" t="s">
        <v>1871</v>
      </c>
      <c r="D2309" s="4">
        <v>6506949</v>
      </c>
      <c r="E2309" s="4">
        <v>26642</v>
      </c>
      <c r="F2309" s="4">
        <v>29817</v>
      </c>
      <c r="G2309" s="4">
        <v>28894</v>
      </c>
      <c r="H2309" s="4">
        <v>73845</v>
      </c>
      <c r="I2309" s="4">
        <v>6666148</v>
      </c>
      <c r="J2309" s="4">
        <v>6533591</v>
      </c>
    </row>
    <row r="2310" spans="2:10" x14ac:dyDescent="0.35">
      <c r="C2310" t="s">
        <v>1872</v>
      </c>
      <c r="D2310" s="4">
        <v>245000</v>
      </c>
      <c r="I2310" s="4">
        <v>245000</v>
      </c>
      <c r="J2310" s="4">
        <v>245000</v>
      </c>
    </row>
    <row r="2311" spans="2:10" x14ac:dyDescent="0.35">
      <c r="C2311" t="s">
        <v>1874</v>
      </c>
      <c r="D2311" s="4">
        <v>2766</v>
      </c>
      <c r="E2311" s="4">
        <v>2534</v>
      </c>
      <c r="I2311" s="4">
        <v>5300</v>
      </c>
      <c r="J2311" s="4">
        <v>5300</v>
      </c>
    </row>
    <row r="2312" spans="2:10" x14ac:dyDescent="0.35">
      <c r="C2312" t="s">
        <v>1875</v>
      </c>
      <c r="H2312" s="4">
        <v>40685</v>
      </c>
      <c r="I2312" s="4">
        <v>40685</v>
      </c>
      <c r="J2312">
        <v>0</v>
      </c>
    </row>
    <row r="2313" spans="2:10" x14ac:dyDescent="0.35">
      <c r="C2313" t="s">
        <v>1876</v>
      </c>
      <c r="E2313" s="4">
        <v>0</v>
      </c>
      <c r="H2313" s="4">
        <v>562800</v>
      </c>
      <c r="I2313" s="4">
        <v>562800</v>
      </c>
      <c r="J2313">
        <v>0</v>
      </c>
    </row>
    <row r="2314" spans="2:10" x14ac:dyDescent="0.35">
      <c r="C2314" t="s">
        <v>1877</v>
      </c>
      <c r="D2314" s="4">
        <v>6736</v>
      </c>
      <c r="I2314" s="4">
        <v>6736</v>
      </c>
      <c r="J2314" s="4">
        <v>6736</v>
      </c>
    </row>
    <row r="2315" spans="2:10" x14ac:dyDescent="0.35">
      <c r="B2315" t="s">
        <v>55</v>
      </c>
      <c r="D2315" s="4">
        <v>7631953</v>
      </c>
      <c r="E2315" s="4">
        <v>4514192</v>
      </c>
      <c r="F2315" s="4">
        <v>1105781</v>
      </c>
      <c r="G2315" s="4">
        <v>28894</v>
      </c>
      <c r="H2315" s="4">
        <v>5220423</v>
      </c>
      <c r="I2315" s="4">
        <v>18501243</v>
      </c>
      <c r="J2315" s="4">
        <v>12146145</v>
      </c>
    </row>
    <row r="2316" spans="2:10" x14ac:dyDescent="0.35">
      <c r="B2316" t="s">
        <v>1878</v>
      </c>
      <c r="C2316" t="s">
        <v>1879</v>
      </c>
      <c r="D2316" s="4">
        <v>1497846</v>
      </c>
      <c r="I2316" s="4">
        <v>1497846</v>
      </c>
      <c r="J2316" s="4">
        <v>1497846</v>
      </c>
    </row>
    <row r="2317" spans="2:10" x14ac:dyDescent="0.35">
      <c r="C2317" t="s">
        <v>1907</v>
      </c>
      <c r="D2317" s="4">
        <v>19587</v>
      </c>
      <c r="I2317" s="4">
        <v>19587</v>
      </c>
      <c r="J2317" s="4">
        <v>19587</v>
      </c>
    </row>
    <row r="2318" spans="2:10" x14ac:dyDescent="0.35">
      <c r="C2318" t="s">
        <v>1897</v>
      </c>
      <c r="D2318" s="4">
        <v>7428</v>
      </c>
      <c r="I2318" s="4">
        <v>7428</v>
      </c>
      <c r="J2318" s="4">
        <v>7428</v>
      </c>
    </row>
    <row r="2319" spans="2:10" x14ac:dyDescent="0.35">
      <c r="C2319" t="s">
        <v>1880</v>
      </c>
      <c r="D2319" s="4">
        <v>513116</v>
      </c>
      <c r="I2319" s="4">
        <v>513116</v>
      </c>
      <c r="J2319" s="4">
        <v>513116</v>
      </c>
    </row>
    <row r="2320" spans="2:10" x14ac:dyDescent="0.35">
      <c r="C2320" t="s">
        <v>1881</v>
      </c>
      <c r="D2320" s="4">
        <v>180389</v>
      </c>
      <c r="I2320" s="4">
        <v>180389</v>
      </c>
      <c r="J2320" s="4">
        <v>180389</v>
      </c>
    </row>
    <row r="2321" spans="1:10" x14ac:dyDescent="0.35">
      <c r="C2321" t="s">
        <v>1895</v>
      </c>
      <c r="D2321" s="4">
        <v>1406860</v>
      </c>
      <c r="I2321" s="4">
        <v>1406860</v>
      </c>
      <c r="J2321" s="4">
        <v>1406860</v>
      </c>
    </row>
    <row r="2322" spans="1:10" x14ac:dyDescent="0.35">
      <c r="C2322" t="s">
        <v>1882</v>
      </c>
      <c r="D2322" s="4">
        <v>11592</v>
      </c>
      <c r="F2322" s="4">
        <v>137548</v>
      </c>
      <c r="I2322" s="4">
        <v>149140</v>
      </c>
      <c r="J2322" s="4">
        <v>11592</v>
      </c>
    </row>
    <row r="2323" spans="1:10" x14ac:dyDescent="0.35">
      <c r="C2323" t="s">
        <v>1883</v>
      </c>
      <c r="D2323" s="4">
        <v>172981</v>
      </c>
      <c r="I2323" s="4">
        <v>172981</v>
      </c>
      <c r="J2323" s="4">
        <v>172981</v>
      </c>
    </row>
    <row r="2324" spans="1:10" x14ac:dyDescent="0.35">
      <c r="C2324" t="s">
        <v>1884</v>
      </c>
      <c r="D2324" s="4">
        <v>47251</v>
      </c>
      <c r="I2324" s="4">
        <v>47251</v>
      </c>
      <c r="J2324" s="4">
        <v>47251</v>
      </c>
    </row>
    <row r="2325" spans="1:10" x14ac:dyDescent="0.35">
      <c r="B2325" t="s">
        <v>56</v>
      </c>
      <c r="D2325" s="4">
        <v>3857049</v>
      </c>
      <c r="F2325" s="4">
        <v>137548</v>
      </c>
      <c r="I2325" s="4">
        <v>3994598</v>
      </c>
      <c r="J2325" s="4">
        <v>3857049</v>
      </c>
    </row>
    <row r="2326" spans="1:10" x14ac:dyDescent="0.35">
      <c r="B2326" t="s">
        <v>1885</v>
      </c>
      <c r="C2326" t="s">
        <v>1886</v>
      </c>
      <c r="D2326" s="4">
        <v>131970</v>
      </c>
      <c r="I2326" s="4">
        <v>131970</v>
      </c>
      <c r="J2326" s="4">
        <v>131970</v>
      </c>
    </row>
    <row r="2327" spans="1:10" x14ac:dyDescent="0.35">
      <c r="B2327" t="s">
        <v>57</v>
      </c>
      <c r="D2327" s="4">
        <v>131970</v>
      </c>
      <c r="I2327" s="4">
        <v>131970</v>
      </c>
      <c r="J2327" s="4">
        <v>131970</v>
      </c>
    </row>
    <row r="2328" spans="1:10" x14ac:dyDescent="0.35">
      <c r="B2328" t="s">
        <v>1887</v>
      </c>
      <c r="C2328" t="s">
        <v>1901</v>
      </c>
      <c r="E2328" s="4">
        <v>375000</v>
      </c>
      <c r="I2328" s="4">
        <v>375000</v>
      </c>
      <c r="J2328">
        <v>375000</v>
      </c>
    </row>
    <row r="2329" spans="1:10" x14ac:dyDescent="0.35">
      <c r="C2329" t="s">
        <v>1889</v>
      </c>
      <c r="E2329" s="4">
        <v>525000</v>
      </c>
      <c r="I2329" s="4">
        <v>525000</v>
      </c>
      <c r="J2329">
        <v>525000</v>
      </c>
    </row>
    <row r="2330" spans="1:10" x14ac:dyDescent="0.35">
      <c r="C2330" t="s">
        <v>1890</v>
      </c>
      <c r="E2330" s="4">
        <v>337500</v>
      </c>
      <c r="I2330" s="4">
        <v>337500</v>
      </c>
      <c r="J2330">
        <v>337500</v>
      </c>
    </row>
    <row r="2331" spans="1:10" x14ac:dyDescent="0.35">
      <c r="C2331" t="s">
        <v>1902</v>
      </c>
      <c r="E2331" s="4">
        <v>750000</v>
      </c>
      <c r="I2331" s="4">
        <v>750000</v>
      </c>
      <c r="J2331">
        <v>750000</v>
      </c>
    </row>
    <row r="2332" spans="1:10" x14ac:dyDescent="0.35">
      <c r="B2332" t="s">
        <v>58</v>
      </c>
      <c r="E2332" s="4">
        <v>1987500</v>
      </c>
      <c r="I2332" s="4">
        <v>1987500</v>
      </c>
      <c r="J2332">
        <v>1987500</v>
      </c>
    </row>
    <row r="2333" spans="1:10" x14ac:dyDescent="0.35">
      <c r="A2333" t="s">
        <v>1573</v>
      </c>
      <c r="B2333" t="s">
        <v>59</v>
      </c>
      <c r="D2333" s="4">
        <v>56574616</v>
      </c>
      <c r="E2333" s="4">
        <v>20255023</v>
      </c>
      <c r="F2333" s="4">
        <v>16428186</v>
      </c>
      <c r="G2333" s="4">
        <v>93052</v>
      </c>
      <c r="H2333" s="4">
        <v>15084815</v>
      </c>
      <c r="I2333" s="4">
        <v>108435692</v>
      </c>
      <c r="J2333" s="4">
        <v>76829639</v>
      </c>
    </row>
    <row r="2334" spans="1:10" x14ac:dyDescent="0.35">
      <c r="A2334" t="s">
        <v>286</v>
      </c>
      <c r="B2334" t="s">
        <v>1842</v>
      </c>
      <c r="C2334" t="s">
        <v>1843</v>
      </c>
      <c r="D2334" s="4">
        <v>32971333</v>
      </c>
      <c r="E2334" s="4">
        <v>1225368</v>
      </c>
      <c r="F2334" s="4">
        <v>9549400</v>
      </c>
      <c r="G2334" s="4">
        <v>1149491</v>
      </c>
      <c r="I2334" s="4">
        <v>44895592</v>
      </c>
      <c r="J2334" s="4">
        <v>34196701</v>
      </c>
    </row>
    <row r="2335" spans="1:10" x14ac:dyDescent="0.35">
      <c r="C2335" t="s">
        <v>1844</v>
      </c>
      <c r="D2335" s="4">
        <v>2576272</v>
      </c>
      <c r="E2335" s="4">
        <v>88235</v>
      </c>
      <c r="F2335" s="4">
        <v>819818</v>
      </c>
      <c r="G2335" s="4">
        <v>307541</v>
      </c>
      <c r="H2335" s="4">
        <v>278100</v>
      </c>
      <c r="I2335" s="4">
        <v>4069966</v>
      </c>
      <c r="J2335" s="4">
        <v>2664507</v>
      </c>
    </row>
    <row r="2336" spans="1:10" x14ac:dyDescent="0.35">
      <c r="C2336" t="s">
        <v>1845</v>
      </c>
      <c r="D2336" s="4">
        <v>3190805</v>
      </c>
      <c r="I2336" s="4">
        <v>3190805</v>
      </c>
      <c r="J2336" s="4">
        <v>3190805</v>
      </c>
    </row>
    <row r="2337" spans="2:10" x14ac:dyDescent="0.35">
      <c r="B2337" t="s">
        <v>51</v>
      </c>
      <c r="D2337" s="4">
        <v>38738409</v>
      </c>
      <c r="E2337" s="4">
        <v>1313603</v>
      </c>
      <c r="F2337" s="4">
        <v>10369218</v>
      </c>
      <c r="G2337" s="4">
        <v>1457033</v>
      </c>
      <c r="H2337" s="4">
        <v>278100</v>
      </c>
      <c r="I2337" s="4">
        <v>52156363</v>
      </c>
      <c r="J2337" s="4">
        <v>40052012</v>
      </c>
    </row>
    <row r="2338" spans="2:10" x14ac:dyDescent="0.35">
      <c r="B2338" t="s">
        <v>1843</v>
      </c>
      <c r="C2338" t="s">
        <v>1846</v>
      </c>
      <c r="D2338" s="4">
        <v>21087414</v>
      </c>
      <c r="H2338" s="4">
        <v>664373</v>
      </c>
      <c r="I2338" s="4">
        <v>21751787</v>
      </c>
      <c r="J2338" s="4">
        <v>21087414</v>
      </c>
    </row>
    <row r="2339" spans="2:10" x14ac:dyDescent="0.35">
      <c r="C2339" t="s">
        <v>1847</v>
      </c>
      <c r="D2339" s="4">
        <v>13928637</v>
      </c>
      <c r="F2339" s="4">
        <v>1148649</v>
      </c>
      <c r="G2339" s="4">
        <v>11247</v>
      </c>
      <c r="I2339" s="4">
        <v>15088532</v>
      </c>
      <c r="J2339" s="4">
        <v>13928637</v>
      </c>
    </row>
    <row r="2340" spans="2:10" x14ac:dyDescent="0.35">
      <c r="C2340" t="s">
        <v>1848</v>
      </c>
      <c r="D2340" s="4">
        <v>23966</v>
      </c>
      <c r="I2340" s="4">
        <v>23966</v>
      </c>
      <c r="J2340" s="4">
        <v>23966</v>
      </c>
    </row>
    <row r="2341" spans="2:10" x14ac:dyDescent="0.35">
      <c r="B2341" t="s">
        <v>52</v>
      </c>
      <c r="D2341" s="4">
        <v>35040017</v>
      </c>
      <c r="F2341" s="4">
        <v>1148649</v>
      </c>
      <c r="G2341" s="4">
        <v>11247</v>
      </c>
      <c r="H2341" s="4">
        <v>664373</v>
      </c>
      <c r="I2341" s="4">
        <v>36864285</v>
      </c>
      <c r="J2341" s="4">
        <v>35040017</v>
      </c>
    </row>
    <row r="2342" spans="2:10" x14ac:dyDescent="0.35">
      <c r="B2342" t="s">
        <v>1849</v>
      </c>
      <c r="C2342" t="s">
        <v>1850</v>
      </c>
      <c r="D2342" s="4">
        <v>21320</v>
      </c>
      <c r="F2342" s="4">
        <v>8000000</v>
      </c>
      <c r="I2342" s="4">
        <v>8021320</v>
      </c>
      <c r="J2342" s="4">
        <v>21320</v>
      </c>
    </row>
    <row r="2343" spans="2:10" x14ac:dyDescent="0.35">
      <c r="B2343" t="s">
        <v>53</v>
      </c>
      <c r="D2343" s="4">
        <v>21320</v>
      </c>
      <c r="F2343" s="4">
        <v>8000000</v>
      </c>
      <c r="I2343" s="4">
        <v>8021320</v>
      </c>
      <c r="J2343" s="4">
        <v>21320</v>
      </c>
    </row>
    <row r="2344" spans="2:10" x14ac:dyDescent="0.35">
      <c r="B2344" t="s">
        <v>1844</v>
      </c>
      <c r="C2344" t="s">
        <v>1851</v>
      </c>
      <c r="D2344" s="4">
        <v>399901</v>
      </c>
      <c r="F2344" s="4">
        <v>367256</v>
      </c>
      <c r="I2344" s="4">
        <v>767158</v>
      </c>
      <c r="J2344" s="4">
        <v>399901</v>
      </c>
    </row>
    <row r="2345" spans="2:10" x14ac:dyDescent="0.35">
      <c r="C2345" t="s">
        <v>1899</v>
      </c>
      <c r="D2345" s="4">
        <v>612169</v>
      </c>
      <c r="I2345" s="4">
        <v>612169</v>
      </c>
      <c r="J2345" s="4">
        <v>612169</v>
      </c>
    </row>
    <row r="2346" spans="2:10" x14ac:dyDescent="0.35">
      <c r="C2346" t="s">
        <v>1852</v>
      </c>
      <c r="D2346" s="4">
        <v>58177</v>
      </c>
      <c r="I2346" s="4">
        <v>58177</v>
      </c>
      <c r="J2346" s="4">
        <v>58177</v>
      </c>
    </row>
    <row r="2347" spans="2:10" x14ac:dyDescent="0.35">
      <c r="C2347" t="s">
        <v>1853</v>
      </c>
      <c r="D2347" s="4">
        <v>8465</v>
      </c>
      <c r="F2347" s="4">
        <v>3078</v>
      </c>
      <c r="I2347" s="4">
        <v>11543</v>
      </c>
      <c r="J2347" s="4">
        <v>8465</v>
      </c>
    </row>
    <row r="2348" spans="2:10" x14ac:dyDescent="0.35">
      <c r="C2348" t="s">
        <v>1893</v>
      </c>
      <c r="H2348" s="4">
        <v>11286</v>
      </c>
      <c r="I2348" s="4">
        <v>11286</v>
      </c>
      <c r="J2348">
        <v>0</v>
      </c>
    </row>
    <row r="2349" spans="2:10" x14ac:dyDescent="0.35">
      <c r="C2349" t="s">
        <v>1903</v>
      </c>
      <c r="D2349" s="4">
        <v>26060</v>
      </c>
      <c r="I2349" s="4">
        <v>26060</v>
      </c>
      <c r="J2349" s="4">
        <v>26060</v>
      </c>
    </row>
    <row r="2350" spans="2:10" x14ac:dyDescent="0.35">
      <c r="C2350" t="s">
        <v>1854</v>
      </c>
      <c r="D2350" s="4">
        <v>219167</v>
      </c>
      <c r="F2350" s="4">
        <v>1358429</v>
      </c>
      <c r="I2350" s="4">
        <v>1577596</v>
      </c>
      <c r="J2350" s="4">
        <v>219167</v>
      </c>
    </row>
    <row r="2351" spans="2:10" x14ac:dyDescent="0.35">
      <c r="C2351" t="s">
        <v>1919</v>
      </c>
      <c r="D2351" s="4">
        <v>157344</v>
      </c>
      <c r="E2351" s="4">
        <v>49383</v>
      </c>
      <c r="I2351" s="4">
        <v>206728</v>
      </c>
      <c r="J2351" s="4">
        <v>206727</v>
      </c>
    </row>
    <row r="2352" spans="2:10" x14ac:dyDescent="0.35">
      <c r="C2352" t="s">
        <v>1926</v>
      </c>
      <c r="D2352" s="4">
        <v>327984</v>
      </c>
      <c r="E2352" s="4">
        <v>13536</v>
      </c>
      <c r="I2352" s="4">
        <v>341520</v>
      </c>
      <c r="J2352" s="4">
        <v>341520</v>
      </c>
    </row>
    <row r="2353" spans="2:10" x14ac:dyDescent="0.35">
      <c r="C2353" t="s">
        <v>1855</v>
      </c>
      <c r="D2353" s="4">
        <v>151716</v>
      </c>
      <c r="E2353" s="4">
        <v>255144</v>
      </c>
      <c r="G2353" s="4">
        <v>813680</v>
      </c>
      <c r="I2353" s="4">
        <v>1220541</v>
      </c>
      <c r="J2353" s="4">
        <v>406860</v>
      </c>
    </row>
    <row r="2354" spans="2:10" x14ac:dyDescent="0.35">
      <c r="C2354" t="s">
        <v>1856</v>
      </c>
      <c r="D2354" s="4">
        <v>62383</v>
      </c>
      <c r="F2354" s="4">
        <v>2123</v>
      </c>
      <c r="I2354" s="4">
        <v>64506</v>
      </c>
      <c r="J2354" s="4">
        <v>62383</v>
      </c>
    </row>
    <row r="2355" spans="2:10" x14ac:dyDescent="0.35">
      <c r="C2355" t="s">
        <v>1857</v>
      </c>
      <c r="D2355" s="4">
        <v>44133</v>
      </c>
      <c r="I2355" s="4">
        <v>44133</v>
      </c>
      <c r="J2355" s="4">
        <v>44133</v>
      </c>
    </row>
    <row r="2356" spans="2:10" x14ac:dyDescent="0.35">
      <c r="C2356" t="s">
        <v>1858</v>
      </c>
      <c r="D2356" s="4">
        <v>41561</v>
      </c>
      <c r="H2356" s="4">
        <v>32177</v>
      </c>
      <c r="I2356" s="4">
        <v>73738</v>
      </c>
      <c r="J2356" s="4">
        <v>41561</v>
      </c>
    </row>
    <row r="2357" spans="2:10" x14ac:dyDescent="0.35">
      <c r="C2357" t="s">
        <v>1859</v>
      </c>
      <c r="D2357" s="4">
        <v>1024342</v>
      </c>
      <c r="E2357" s="4">
        <v>225000</v>
      </c>
      <c r="G2357" s="4">
        <v>50000</v>
      </c>
      <c r="H2357" s="4">
        <v>774486</v>
      </c>
      <c r="I2357" s="4">
        <v>2073827</v>
      </c>
      <c r="J2357" s="4">
        <v>1249342</v>
      </c>
    </row>
    <row r="2358" spans="2:10" x14ac:dyDescent="0.35">
      <c r="C2358" t="s">
        <v>1860</v>
      </c>
      <c r="D2358" s="4">
        <v>2065358</v>
      </c>
      <c r="I2358" s="4">
        <v>2065358</v>
      </c>
      <c r="J2358" s="4">
        <v>2065358</v>
      </c>
    </row>
    <row r="2359" spans="2:10" x14ac:dyDescent="0.35">
      <c r="C2359" t="s">
        <v>1861</v>
      </c>
      <c r="D2359" s="4">
        <v>200767</v>
      </c>
      <c r="F2359" s="4">
        <v>68555</v>
      </c>
      <c r="I2359" s="4">
        <v>269322</v>
      </c>
      <c r="J2359" s="4">
        <v>200767</v>
      </c>
    </row>
    <row r="2360" spans="2:10" x14ac:dyDescent="0.35">
      <c r="C2360" t="s">
        <v>1862</v>
      </c>
      <c r="D2360" s="4">
        <v>2820321</v>
      </c>
      <c r="I2360" s="4">
        <v>2820321</v>
      </c>
      <c r="J2360" s="4">
        <v>2820321</v>
      </c>
    </row>
    <row r="2361" spans="2:10" x14ac:dyDescent="0.35">
      <c r="C2361" t="s">
        <v>1863</v>
      </c>
      <c r="D2361" s="4">
        <v>16849</v>
      </c>
      <c r="E2361" s="4">
        <v>6117</v>
      </c>
      <c r="G2361" s="4">
        <v>23340</v>
      </c>
      <c r="H2361" s="4">
        <v>62239</v>
      </c>
      <c r="I2361" s="4">
        <v>108545</v>
      </c>
      <c r="J2361" s="4">
        <v>22966</v>
      </c>
    </row>
    <row r="2362" spans="2:10" x14ac:dyDescent="0.35">
      <c r="B2362" t="s">
        <v>54</v>
      </c>
      <c r="D2362" s="4">
        <v>8236698</v>
      </c>
      <c r="E2362" s="4">
        <v>549180</v>
      </c>
      <c r="F2362" s="4">
        <v>1799441</v>
      </c>
      <c r="G2362" s="4">
        <v>887020</v>
      </c>
      <c r="H2362" s="4">
        <v>880188</v>
      </c>
      <c r="I2362" s="4">
        <v>12352527</v>
      </c>
      <c r="J2362" s="4">
        <v>8785878</v>
      </c>
    </row>
    <row r="2363" spans="2:10" x14ac:dyDescent="0.35">
      <c r="B2363" t="s">
        <v>1845</v>
      </c>
      <c r="C2363" t="s">
        <v>1865</v>
      </c>
      <c r="D2363" s="4">
        <v>105918</v>
      </c>
      <c r="E2363" s="4">
        <v>219604</v>
      </c>
      <c r="G2363" s="4">
        <v>43921</v>
      </c>
      <c r="I2363" s="4">
        <v>369443</v>
      </c>
      <c r="J2363" s="4">
        <v>325522</v>
      </c>
    </row>
    <row r="2364" spans="2:10" x14ac:dyDescent="0.35">
      <c r="C2364" t="s">
        <v>1866</v>
      </c>
      <c r="I2364" s="4">
        <v>0</v>
      </c>
      <c r="J2364">
        <v>0</v>
      </c>
    </row>
    <row r="2365" spans="2:10" x14ac:dyDescent="0.35">
      <c r="C2365" t="s">
        <v>1867</v>
      </c>
      <c r="D2365" s="4">
        <v>666000</v>
      </c>
      <c r="E2365" s="4">
        <v>9000</v>
      </c>
      <c r="F2365" s="4">
        <v>4500</v>
      </c>
      <c r="H2365" s="4">
        <v>3915721</v>
      </c>
      <c r="I2365" s="4">
        <v>4595221</v>
      </c>
      <c r="J2365" s="4">
        <v>675000</v>
      </c>
    </row>
    <row r="2366" spans="2:10" x14ac:dyDescent="0.35">
      <c r="C2366" t="s">
        <v>1868</v>
      </c>
      <c r="D2366" s="4">
        <v>4844</v>
      </c>
      <c r="H2366" s="4">
        <v>6338719</v>
      </c>
      <c r="I2366" s="4">
        <v>6343564</v>
      </c>
      <c r="J2366" s="4">
        <v>4844</v>
      </c>
    </row>
    <row r="2367" spans="2:10" x14ac:dyDescent="0.35">
      <c r="C2367" t="s">
        <v>1869</v>
      </c>
      <c r="D2367" s="4">
        <v>8296</v>
      </c>
      <c r="E2367" s="4">
        <v>0</v>
      </c>
      <c r="H2367" s="4">
        <v>1957440</v>
      </c>
      <c r="I2367" s="4">
        <v>1965736</v>
      </c>
      <c r="J2367" s="4">
        <v>8296</v>
      </c>
    </row>
    <row r="2368" spans="2:10" x14ac:dyDescent="0.35">
      <c r="C2368" t="s">
        <v>1870</v>
      </c>
      <c r="D2368" s="4">
        <v>21015</v>
      </c>
      <c r="E2368" s="4">
        <v>19510</v>
      </c>
      <c r="H2368" s="4">
        <v>9716569</v>
      </c>
      <c r="I2368" s="4">
        <v>9757093</v>
      </c>
      <c r="J2368" s="4">
        <v>40525</v>
      </c>
    </row>
    <row r="2369" spans="2:10" x14ac:dyDescent="0.35">
      <c r="C2369" t="s">
        <v>1871</v>
      </c>
      <c r="D2369" s="4">
        <v>25944357</v>
      </c>
      <c r="E2369" s="4">
        <v>12037</v>
      </c>
      <c r="F2369" s="4">
        <v>291243</v>
      </c>
      <c r="G2369" s="4">
        <v>6018</v>
      </c>
      <c r="H2369" s="4">
        <v>4262037</v>
      </c>
      <c r="I2369" s="4">
        <v>30515693</v>
      </c>
      <c r="J2369" s="4">
        <v>25956394</v>
      </c>
    </row>
    <row r="2370" spans="2:10" x14ac:dyDescent="0.35">
      <c r="C2370" t="s">
        <v>1872</v>
      </c>
      <c r="D2370" s="4">
        <v>392000</v>
      </c>
      <c r="I2370" s="4">
        <v>392000</v>
      </c>
      <c r="J2370" s="4">
        <v>392000</v>
      </c>
    </row>
    <row r="2371" spans="2:10" x14ac:dyDescent="0.35">
      <c r="C2371" t="s">
        <v>1873</v>
      </c>
      <c r="D2371" s="4">
        <v>4941</v>
      </c>
      <c r="I2371" s="4">
        <v>4941</v>
      </c>
      <c r="J2371" s="4">
        <v>4941</v>
      </c>
    </row>
    <row r="2372" spans="2:10" x14ac:dyDescent="0.35">
      <c r="C2372" t="s">
        <v>1874</v>
      </c>
      <c r="D2372" s="4">
        <v>3410</v>
      </c>
      <c r="I2372" s="4">
        <v>3410</v>
      </c>
      <c r="J2372" s="4">
        <v>3410</v>
      </c>
    </row>
    <row r="2373" spans="2:10" x14ac:dyDescent="0.35">
      <c r="C2373" t="s">
        <v>1875</v>
      </c>
      <c r="H2373" s="4">
        <v>104618</v>
      </c>
      <c r="I2373" s="4">
        <v>104618</v>
      </c>
      <c r="J2373">
        <v>0</v>
      </c>
    </row>
    <row r="2374" spans="2:10" x14ac:dyDescent="0.35">
      <c r="C2374" t="s">
        <v>1876</v>
      </c>
      <c r="D2374" s="4">
        <v>4572</v>
      </c>
      <c r="E2374" s="4">
        <v>0</v>
      </c>
      <c r="H2374" s="4">
        <v>678048</v>
      </c>
      <c r="I2374" s="4">
        <v>682620</v>
      </c>
      <c r="J2374" s="4">
        <v>4572</v>
      </c>
    </row>
    <row r="2375" spans="2:10" x14ac:dyDescent="0.35">
      <c r="C2375" t="s">
        <v>1877</v>
      </c>
      <c r="D2375" s="4">
        <v>347270</v>
      </c>
      <c r="I2375" s="4">
        <v>347270</v>
      </c>
      <c r="J2375" s="4">
        <v>347270</v>
      </c>
    </row>
    <row r="2376" spans="2:10" x14ac:dyDescent="0.35">
      <c r="B2376" t="s">
        <v>55</v>
      </c>
      <c r="D2376" s="4">
        <v>27502625</v>
      </c>
      <c r="E2376" s="4">
        <v>260150</v>
      </c>
      <c r="F2376" s="4">
        <v>295743</v>
      </c>
      <c r="G2376" s="4">
        <v>49939</v>
      </c>
      <c r="H2376" s="4">
        <v>26973152</v>
      </c>
      <c r="I2376" s="4">
        <v>55081610</v>
      </c>
      <c r="J2376" s="4">
        <v>27762775</v>
      </c>
    </row>
    <row r="2377" spans="2:10" x14ac:dyDescent="0.35">
      <c r="B2377" t="s">
        <v>1878</v>
      </c>
      <c r="C2377" t="s">
        <v>1879</v>
      </c>
      <c r="D2377" s="4">
        <v>1748239</v>
      </c>
      <c r="I2377" s="4">
        <v>1748239</v>
      </c>
      <c r="J2377" s="4">
        <v>1748239</v>
      </c>
    </row>
    <row r="2378" spans="2:10" x14ac:dyDescent="0.35">
      <c r="C2378" t="s">
        <v>1880</v>
      </c>
      <c r="D2378" s="4">
        <v>725492</v>
      </c>
      <c r="I2378" s="4">
        <v>725492</v>
      </c>
      <c r="J2378" s="4">
        <v>725492</v>
      </c>
    </row>
    <row r="2379" spans="2:10" x14ac:dyDescent="0.35">
      <c r="C2379" t="s">
        <v>1881</v>
      </c>
      <c r="D2379" s="4">
        <v>1532402</v>
      </c>
      <c r="I2379" s="4">
        <v>1532402</v>
      </c>
      <c r="J2379" s="4">
        <v>1532402</v>
      </c>
    </row>
    <row r="2380" spans="2:10" x14ac:dyDescent="0.35">
      <c r="C2380" t="s">
        <v>1882</v>
      </c>
      <c r="D2380" s="4">
        <v>286</v>
      </c>
      <c r="F2380" s="4">
        <v>218702</v>
      </c>
      <c r="I2380" s="4">
        <v>218988</v>
      </c>
      <c r="J2380" s="4">
        <v>286</v>
      </c>
    </row>
    <row r="2381" spans="2:10" x14ac:dyDescent="0.35">
      <c r="C2381" t="s">
        <v>1900</v>
      </c>
      <c r="D2381" s="4">
        <v>14914</v>
      </c>
      <c r="I2381" s="4">
        <v>14914</v>
      </c>
      <c r="J2381" s="4">
        <v>14914</v>
      </c>
    </row>
    <row r="2382" spans="2:10" x14ac:dyDescent="0.35">
      <c r="C2382" t="s">
        <v>1883</v>
      </c>
      <c r="D2382" s="4">
        <v>27295</v>
      </c>
      <c r="I2382" s="4">
        <v>27295</v>
      </c>
      <c r="J2382" s="4">
        <v>27295</v>
      </c>
    </row>
    <row r="2383" spans="2:10" x14ac:dyDescent="0.35">
      <c r="C2383" t="s">
        <v>1884</v>
      </c>
      <c r="D2383" s="4">
        <v>34992</v>
      </c>
      <c r="I2383" s="4">
        <v>34992</v>
      </c>
      <c r="J2383" s="4">
        <v>34992</v>
      </c>
    </row>
    <row r="2384" spans="2:10" x14ac:dyDescent="0.35">
      <c r="B2384" t="s">
        <v>56</v>
      </c>
      <c r="D2384" s="4">
        <v>4083622</v>
      </c>
      <c r="F2384" s="4">
        <v>218702</v>
      </c>
      <c r="I2384" s="4">
        <v>4302324</v>
      </c>
      <c r="J2384" s="4">
        <v>4083622</v>
      </c>
    </row>
    <row r="2385" spans="1:10" x14ac:dyDescent="0.35">
      <c r="B2385" t="s">
        <v>1885</v>
      </c>
      <c r="C2385" t="s">
        <v>1886</v>
      </c>
      <c r="G2385" s="4">
        <v>28279</v>
      </c>
      <c r="I2385" s="4">
        <v>28279</v>
      </c>
      <c r="J2385">
        <v>0</v>
      </c>
    </row>
    <row r="2386" spans="1:10" x14ac:dyDescent="0.35">
      <c r="B2386" t="s">
        <v>57</v>
      </c>
      <c r="G2386" s="4">
        <v>28279</v>
      </c>
      <c r="I2386" s="4">
        <v>28279</v>
      </c>
      <c r="J2386">
        <v>0</v>
      </c>
    </row>
    <row r="2387" spans="1:10" x14ac:dyDescent="0.35">
      <c r="B2387" t="s">
        <v>1887</v>
      </c>
      <c r="C2387" t="s">
        <v>1898</v>
      </c>
      <c r="D2387" s="4">
        <v>7602</v>
      </c>
      <c r="I2387" s="4">
        <v>7602</v>
      </c>
      <c r="J2387" s="4">
        <v>7602</v>
      </c>
    </row>
    <row r="2388" spans="1:10" x14ac:dyDescent="0.35">
      <c r="C2388" t="s">
        <v>1904</v>
      </c>
      <c r="D2388" s="4">
        <v>250000</v>
      </c>
      <c r="I2388" s="4">
        <v>250000</v>
      </c>
      <c r="J2388" s="4">
        <v>250000</v>
      </c>
    </row>
    <row r="2389" spans="1:10" x14ac:dyDescent="0.35">
      <c r="C2389" t="s">
        <v>1888</v>
      </c>
      <c r="H2389" s="4">
        <v>1056000</v>
      </c>
      <c r="I2389" s="4">
        <v>1056000</v>
      </c>
      <c r="J2389">
        <v>0</v>
      </c>
    </row>
    <row r="2390" spans="1:10" x14ac:dyDescent="0.35">
      <c r="C2390" t="s">
        <v>1889</v>
      </c>
      <c r="H2390" s="4">
        <v>498750</v>
      </c>
      <c r="I2390" s="4">
        <v>498750</v>
      </c>
      <c r="J2390">
        <v>0</v>
      </c>
    </row>
    <row r="2391" spans="1:10" x14ac:dyDescent="0.35">
      <c r="C2391" t="s">
        <v>1890</v>
      </c>
      <c r="H2391" s="4">
        <v>225000</v>
      </c>
      <c r="I2391" s="4">
        <v>225000</v>
      </c>
      <c r="J2391">
        <v>0</v>
      </c>
    </row>
    <row r="2392" spans="1:10" x14ac:dyDescent="0.35">
      <c r="B2392" t="s">
        <v>58</v>
      </c>
      <c r="D2392" s="4">
        <v>257602</v>
      </c>
      <c r="H2392" s="4">
        <v>1779750</v>
      </c>
      <c r="I2392" s="4">
        <v>2037352</v>
      </c>
      <c r="J2392" s="4">
        <v>257602</v>
      </c>
    </row>
    <row r="2393" spans="1:10" x14ac:dyDescent="0.35">
      <c r="A2393" t="s">
        <v>1574</v>
      </c>
      <c r="B2393" t="s">
        <v>59</v>
      </c>
      <c r="D2393" s="4">
        <v>113880293</v>
      </c>
      <c r="E2393" s="4">
        <v>2122933</v>
      </c>
      <c r="F2393" s="4">
        <v>21831752</v>
      </c>
      <c r="G2393" s="4">
        <v>2433518</v>
      </c>
      <c r="H2393" s="4">
        <v>30575564</v>
      </c>
      <c r="I2393" s="4">
        <v>170844060</v>
      </c>
      <c r="J2393" s="4">
        <v>116003226</v>
      </c>
    </row>
    <row r="2394" spans="1:10" x14ac:dyDescent="0.35">
      <c r="A2394" t="s">
        <v>293</v>
      </c>
      <c r="B2394" t="s">
        <v>1842</v>
      </c>
      <c r="C2394" t="s">
        <v>1843</v>
      </c>
      <c r="D2394" s="4">
        <v>16283445</v>
      </c>
      <c r="E2394" s="4">
        <v>7457253</v>
      </c>
      <c r="F2394" s="4">
        <v>16038700</v>
      </c>
      <c r="I2394" s="4">
        <v>39779398</v>
      </c>
      <c r="J2394" s="4">
        <v>23740698</v>
      </c>
    </row>
    <row r="2395" spans="1:10" x14ac:dyDescent="0.35">
      <c r="C2395" t="s">
        <v>1844</v>
      </c>
      <c r="D2395" s="4">
        <v>2396878</v>
      </c>
      <c r="F2395" s="4">
        <v>1120233</v>
      </c>
      <c r="H2395" s="4">
        <v>439200</v>
      </c>
      <c r="I2395" s="4">
        <v>3956311</v>
      </c>
      <c r="J2395" s="4">
        <v>2396878</v>
      </c>
    </row>
    <row r="2396" spans="1:10" x14ac:dyDescent="0.35">
      <c r="C2396" t="s">
        <v>1845</v>
      </c>
      <c r="D2396" s="4">
        <v>3623724</v>
      </c>
      <c r="I2396" s="4">
        <v>3623724</v>
      </c>
      <c r="J2396" s="4">
        <v>3623724</v>
      </c>
    </row>
    <row r="2397" spans="1:10" x14ac:dyDescent="0.35">
      <c r="B2397" t="s">
        <v>51</v>
      </c>
      <c r="D2397" s="4">
        <v>22304047</v>
      </c>
      <c r="E2397" s="4">
        <v>7457253</v>
      </c>
      <c r="F2397" s="4">
        <v>17158933</v>
      </c>
      <c r="H2397" s="4">
        <v>439200</v>
      </c>
      <c r="I2397" s="4">
        <v>47359433</v>
      </c>
      <c r="J2397" s="4">
        <v>29761300</v>
      </c>
    </row>
    <row r="2398" spans="1:10" x14ac:dyDescent="0.35">
      <c r="B2398" t="s">
        <v>1843</v>
      </c>
      <c r="C2398" t="s">
        <v>1846</v>
      </c>
      <c r="D2398" s="4">
        <v>16496703</v>
      </c>
      <c r="H2398" s="4">
        <v>379528</v>
      </c>
      <c r="I2398" s="4">
        <v>16876231</v>
      </c>
      <c r="J2398" s="4">
        <v>16496703</v>
      </c>
    </row>
    <row r="2399" spans="1:10" x14ac:dyDescent="0.35">
      <c r="C2399" t="s">
        <v>1847</v>
      </c>
      <c r="D2399" s="4">
        <v>9938211</v>
      </c>
      <c r="F2399" s="4">
        <v>270270</v>
      </c>
      <c r="G2399" s="4">
        <v>11247</v>
      </c>
      <c r="I2399" s="4">
        <v>10219728</v>
      </c>
      <c r="J2399" s="4">
        <v>9938211</v>
      </c>
    </row>
    <row r="2400" spans="1:10" x14ac:dyDescent="0.35">
      <c r="C2400" t="s">
        <v>1848</v>
      </c>
      <c r="D2400" s="4">
        <v>34183</v>
      </c>
      <c r="I2400" s="4">
        <v>34183</v>
      </c>
      <c r="J2400" s="4">
        <v>34183</v>
      </c>
    </row>
    <row r="2401" spans="2:10" x14ac:dyDescent="0.35">
      <c r="B2401" t="s">
        <v>52</v>
      </c>
      <c r="D2401" s="4">
        <v>26469097</v>
      </c>
      <c r="F2401" s="4">
        <v>270270</v>
      </c>
      <c r="G2401" s="4">
        <v>11247</v>
      </c>
      <c r="H2401" s="4">
        <v>379528</v>
      </c>
      <c r="I2401" s="4">
        <v>27130142</v>
      </c>
      <c r="J2401" s="4">
        <v>26469097</v>
      </c>
    </row>
    <row r="2402" spans="2:10" x14ac:dyDescent="0.35">
      <c r="B2402" t="s">
        <v>1849</v>
      </c>
      <c r="C2402" t="s">
        <v>1850</v>
      </c>
      <c r="E2402" s="4">
        <v>11200000</v>
      </c>
      <c r="I2402" s="4">
        <v>11200000</v>
      </c>
      <c r="J2402">
        <v>11200000</v>
      </c>
    </row>
    <row r="2403" spans="2:10" x14ac:dyDescent="0.35">
      <c r="B2403" t="s">
        <v>53</v>
      </c>
      <c r="E2403" s="4">
        <v>11200000</v>
      </c>
      <c r="I2403" s="4">
        <v>11200000</v>
      </c>
      <c r="J2403">
        <v>11200000</v>
      </c>
    </row>
    <row r="2404" spans="2:10" x14ac:dyDescent="0.35">
      <c r="B2404" t="s">
        <v>1844</v>
      </c>
      <c r="C2404" t="s">
        <v>1851</v>
      </c>
      <c r="D2404" s="4">
        <v>806332</v>
      </c>
      <c r="I2404" s="4">
        <v>806332</v>
      </c>
      <c r="J2404" s="4">
        <v>806332</v>
      </c>
    </row>
    <row r="2405" spans="2:10" x14ac:dyDescent="0.35">
      <c r="C2405" t="s">
        <v>1853</v>
      </c>
      <c r="D2405" s="4">
        <v>8191</v>
      </c>
      <c r="I2405" s="4">
        <v>8191</v>
      </c>
      <c r="J2405" s="4">
        <v>8191</v>
      </c>
    </row>
    <row r="2406" spans="2:10" x14ac:dyDescent="0.35">
      <c r="C2406" t="s">
        <v>1893</v>
      </c>
      <c r="D2406" s="4">
        <v>7167</v>
      </c>
      <c r="H2406" s="4">
        <v>1195</v>
      </c>
      <c r="I2406" s="4">
        <v>8362</v>
      </c>
      <c r="J2406" s="4">
        <v>7167</v>
      </c>
    </row>
    <row r="2407" spans="2:10" x14ac:dyDescent="0.35">
      <c r="C2407" t="s">
        <v>1903</v>
      </c>
      <c r="D2407" s="4">
        <v>17538</v>
      </c>
      <c r="I2407" s="4">
        <v>17538</v>
      </c>
      <c r="J2407" s="4">
        <v>17538</v>
      </c>
    </row>
    <row r="2408" spans="2:10" x14ac:dyDescent="0.35">
      <c r="C2408" t="s">
        <v>1854</v>
      </c>
      <c r="D2408" s="4">
        <v>385909</v>
      </c>
      <c r="F2408" s="4">
        <v>255546</v>
      </c>
      <c r="I2408" s="4">
        <v>641455</v>
      </c>
      <c r="J2408" s="4">
        <v>385909</v>
      </c>
    </row>
    <row r="2409" spans="2:10" x14ac:dyDescent="0.35">
      <c r="C2409" t="s">
        <v>1855</v>
      </c>
      <c r="D2409" s="4">
        <v>450750</v>
      </c>
      <c r="E2409" s="4">
        <v>20708</v>
      </c>
      <c r="G2409" s="4">
        <v>230148</v>
      </c>
      <c r="I2409" s="4">
        <v>701605</v>
      </c>
      <c r="J2409" s="4">
        <v>471458</v>
      </c>
    </row>
    <row r="2410" spans="2:10" x14ac:dyDescent="0.35">
      <c r="C2410" t="s">
        <v>1856</v>
      </c>
      <c r="D2410" s="4">
        <v>2123</v>
      </c>
      <c r="G2410" s="4">
        <v>2123</v>
      </c>
      <c r="I2410" s="4">
        <v>4246</v>
      </c>
      <c r="J2410" s="4">
        <v>2123</v>
      </c>
    </row>
    <row r="2411" spans="2:10" x14ac:dyDescent="0.35">
      <c r="C2411" t="s">
        <v>1857</v>
      </c>
      <c r="D2411" s="4">
        <v>19690</v>
      </c>
      <c r="I2411" s="4">
        <v>19690</v>
      </c>
      <c r="J2411" s="4">
        <v>19690</v>
      </c>
    </row>
    <row r="2412" spans="2:10" x14ac:dyDescent="0.35">
      <c r="C2412" t="s">
        <v>1858</v>
      </c>
      <c r="D2412" s="4">
        <v>190378</v>
      </c>
      <c r="H2412" s="4">
        <v>8044</v>
      </c>
      <c r="I2412" s="4">
        <v>198422</v>
      </c>
      <c r="J2412" s="4">
        <v>190378</v>
      </c>
    </row>
    <row r="2413" spans="2:10" x14ac:dyDescent="0.35">
      <c r="C2413" t="s">
        <v>1859</v>
      </c>
      <c r="D2413" s="4">
        <v>1725016</v>
      </c>
      <c r="G2413" s="4">
        <v>150000</v>
      </c>
      <c r="H2413" s="4">
        <v>50007</v>
      </c>
      <c r="I2413" s="4">
        <v>1925023</v>
      </c>
      <c r="J2413" s="4">
        <v>1725016</v>
      </c>
    </row>
    <row r="2414" spans="2:10" x14ac:dyDescent="0.35">
      <c r="C2414" t="s">
        <v>1860</v>
      </c>
      <c r="D2414" s="4">
        <v>1739248</v>
      </c>
      <c r="I2414" s="4">
        <v>1739248</v>
      </c>
      <c r="J2414" s="4">
        <v>1739248</v>
      </c>
    </row>
    <row r="2415" spans="2:10" x14ac:dyDescent="0.35">
      <c r="C2415" t="s">
        <v>1861</v>
      </c>
      <c r="D2415" s="4">
        <v>195871</v>
      </c>
      <c r="I2415" s="4">
        <v>195871</v>
      </c>
      <c r="J2415" s="4">
        <v>195871</v>
      </c>
    </row>
    <row r="2416" spans="2:10" x14ac:dyDescent="0.35">
      <c r="C2416" t="s">
        <v>1862</v>
      </c>
      <c r="D2416" s="4">
        <v>2478464</v>
      </c>
      <c r="I2416" s="4">
        <v>2478464</v>
      </c>
      <c r="J2416" s="4">
        <v>2478464</v>
      </c>
    </row>
    <row r="2417" spans="2:10" x14ac:dyDescent="0.35">
      <c r="B2417" t="s">
        <v>1844</v>
      </c>
      <c r="C2417" t="s">
        <v>1863</v>
      </c>
      <c r="D2417" s="4">
        <v>63832</v>
      </c>
      <c r="H2417" s="4">
        <v>15560</v>
      </c>
      <c r="I2417" s="4">
        <v>79392</v>
      </c>
      <c r="J2417" s="4">
        <v>63832</v>
      </c>
    </row>
    <row r="2418" spans="2:10" x14ac:dyDescent="0.35">
      <c r="B2418" t="s">
        <v>54</v>
      </c>
      <c r="D2418" s="4">
        <v>8090509</v>
      </c>
      <c r="E2418" s="4">
        <v>20708</v>
      </c>
      <c r="F2418" s="4">
        <v>255546</v>
      </c>
      <c r="G2418" s="4">
        <v>382271</v>
      </c>
      <c r="H2418" s="4">
        <v>74805</v>
      </c>
      <c r="I2418" s="4">
        <v>8823838</v>
      </c>
      <c r="J2418" s="4">
        <v>8111217</v>
      </c>
    </row>
    <row r="2419" spans="2:10" x14ac:dyDescent="0.35">
      <c r="B2419" t="s">
        <v>1845</v>
      </c>
      <c r="C2419" t="s">
        <v>1865</v>
      </c>
      <c r="D2419" s="4">
        <v>1744</v>
      </c>
      <c r="I2419" s="4">
        <v>1744</v>
      </c>
      <c r="J2419" s="4">
        <v>1744</v>
      </c>
    </row>
    <row r="2420" spans="2:10" x14ac:dyDescent="0.35">
      <c r="C2420" t="s">
        <v>1866</v>
      </c>
      <c r="I2420" s="4">
        <v>0</v>
      </c>
      <c r="J2420">
        <v>0</v>
      </c>
    </row>
    <row r="2421" spans="2:10" x14ac:dyDescent="0.35">
      <c r="C2421" t="s">
        <v>1867</v>
      </c>
      <c r="D2421" s="4">
        <v>757802</v>
      </c>
      <c r="H2421" s="4">
        <v>3571502</v>
      </c>
      <c r="I2421" s="4">
        <v>4329303</v>
      </c>
      <c r="J2421" s="4">
        <v>757802</v>
      </c>
    </row>
    <row r="2422" spans="2:10" x14ac:dyDescent="0.35">
      <c r="C2422" t="s">
        <v>1868</v>
      </c>
      <c r="D2422" s="4">
        <v>13711</v>
      </c>
      <c r="H2422" s="4">
        <v>6761506</v>
      </c>
      <c r="I2422" s="4">
        <v>6775217</v>
      </c>
      <c r="J2422" s="4">
        <v>13711</v>
      </c>
    </row>
    <row r="2423" spans="2:10" x14ac:dyDescent="0.35">
      <c r="C2423" t="s">
        <v>1894</v>
      </c>
      <c r="D2423" s="4">
        <v>1436</v>
      </c>
      <c r="I2423" s="4">
        <v>1436</v>
      </c>
      <c r="J2423" s="4">
        <v>1436</v>
      </c>
    </row>
    <row r="2424" spans="2:10" x14ac:dyDescent="0.35">
      <c r="C2424" t="s">
        <v>1869</v>
      </c>
      <c r="H2424" s="4">
        <v>2020800</v>
      </c>
      <c r="I2424" s="4">
        <v>2020800</v>
      </c>
      <c r="J2424">
        <v>0</v>
      </c>
    </row>
    <row r="2425" spans="2:10" x14ac:dyDescent="0.35">
      <c r="C2425" t="s">
        <v>1870</v>
      </c>
      <c r="D2425" s="4">
        <v>4924</v>
      </c>
      <c r="E2425" s="4">
        <v>28821</v>
      </c>
      <c r="H2425" s="4">
        <v>8618266</v>
      </c>
      <c r="I2425" s="4">
        <v>8652011</v>
      </c>
      <c r="J2425" s="4">
        <v>33745</v>
      </c>
    </row>
    <row r="2426" spans="2:10" x14ac:dyDescent="0.35">
      <c r="C2426" t="s">
        <v>1871</v>
      </c>
      <c r="D2426" s="4">
        <v>30222925</v>
      </c>
      <c r="E2426" s="4">
        <v>24074</v>
      </c>
      <c r="I2426" s="4">
        <v>30246999</v>
      </c>
      <c r="J2426" s="4">
        <v>30246999</v>
      </c>
    </row>
    <row r="2427" spans="2:10" x14ac:dyDescent="0.35">
      <c r="C2427" t="s">
        <v>1872</v>
      </c>
      <c r="D2427" s="4">
        <v>343000</v>
      </c>
      <c r="I2427" s="4">
        <v>343000</v>
      </c>
      <c r="J2427" s="4">
        <v>343000</v>
      </c>
    </row>
    <row r="2428" spans="2:10" x14ac:dyDescent="0.35">
      <c r="C2428" t="s">
        <v>1875</v>
      </c>
      <c r="H2428" s="4">
        <v>81369</v>
      </c>
      <c r="I2428" s="4">
        <v>81369</v>
      </c>
      <c r="J2428">
        <v>0</v>
      </c>
    </row>
    <row r="2429" spans="2:10" x14ac:dyDescent="0.35">
      <c r="C2429" t="s">
        <v>1876</v>
      </c>
      <c r="H2429" s="4">
        <v>1033200</v>
      </c>
      <c r="I2429" s="4">
        <v>1033200</v>
      </c>
      <c r="J2429">
        <v>0</v>
      </c>
    </row>
    <row r="2430" spans="2:10" x14ac:dyDescent="0.35">
      <c r="C2430" t="s">
        <v>1877</v>
      </c>
      <c r="D2430" s="4">
        <v>514057</v>
      </c>
      <c r="E2430" s="4">
        <v>0</v>
      </c>
      <c r="I2430" s="4">
        <v>514057</v>
      </c>
      <c r="J2430" s="4">
        <v>514057</v>
      </c>
    </row>
    <row r="2431" spans="2:10" x14ac:dyDescent="0.35">
      <c r="B2431" t="s">
        <v>55</v>
      </c>
      <c r="D2431" s="4">
        <v>31859599</v>
      </c>
      <c r="E2431" s="4">
        <v>52895</v>
      </c>
      <c r="H2431" s="4">
        <v>22086643</v>
      </c>
      <c r="I2431" s="4">
        <v>53999137</v>
      </c>
      <c r="J2431" s="4">
        <v>31912494</v>
      </c>
    </row>
    <row r="2432" spans="2:10" x14ac:dyDescent="0.35">
      <c r="B2432" t="s">
        <v>1878</v>
      </c>
      <c r="C2432" t="s">
        <v>1879</v>
      </c>
      <c r="D2432" s="4">
        <v>1409871</v>
      </c>
      <c r="I2432" s="4">
        <v>1409871</v>
      </c>
      <c r="J2432" s="4">
        <v>1409871</v>
      </c>
    </row>
    <row r="2433" spans="1:10" x14ac:dyDescent="0.35">
      <c r="C2433" t="s">
        <v>1880</v>
      </c>
      <c r="D2433" s="4">
        <v>679152</v>
      </c>
      <c r="I2433" s="4">
        <v>679152</v>
      </c>
      <c r="J2433" s="4">
        <v>679152</v>
      </c>
    </row>
    <row r="2434" spans="1:10" x14ac:dyDescent="0.35">
      <c r="C2434" t="s">
        <v>1881</v>
      </c>
      <c r="D2434" s="4">
        <v>888835</v>
      </c>
      <c r="I2434" s="4">
        <v>888835</v>
      </c>
      <c r="J2434" s="4">
        <v>888835</v>
      </c>
    </row>
    <row r="2435" spans="1:10" x14ac:dyDescent="0.35">
      <c r="C2435" t="s">
        <v>1882</v>
      </c>
      <c r="D2435" s="4">
        <v>143</v>
      </c>
      <c r="F2435" s="4">
        <v>31086</v>
      </c>
      <c r="I2435" s="4">
        <v>31229</v>
      </c>
      <c r="J2435" s="4">
        <v>143</v>
      </c>
    </row>
    <row r="2436" spans="1:10" x14ac:dyDescent="0.35">
      <c r="C2436" t="s">
        <v>1900</v>
      </c>
      <c r="D2436" s="4">
        <v>53264</v>
      </c>
      <c r="I2436" s="4">
        <v>53264</v>
      </c>
      <c r="J2436" s="4">
        <v>53264</v>
      </c>
    </row>
    <row r="2437" spans="1:10" x14ac:dyDescent="0.35">
      <c r="C2437" t="s">
        <v>1883</v>
      </c>
      <c r="D2437" s="4">
        <v>26943</v>
      </c>
      <c r="I2437" s="4">
        <v>26943</v>
      </c>
      <c r="J2437" s="4">
        <v>26943</v>
      </c>
    </row>
    <row r="2438" spans="1:10" x14ac:dyDescent="0.35">
      <c r="C2438" t="s">
        <v>1884</v>
      </c>
      <c r="D2438" s="4">
        <v>30261</v>
      </c>
      <c r="I2438" s="4">
        <v>30261</v>
      </c>
      <c r="J2438" s="4">
        <v>30261</v>
      </c>
    </row>
    <row r="2439" spans="1:10" x14ac:dyDescent="0.35">
      <c r="B2439" t="s">
        <v>56</v>
      </c>
      <c r="D2439" s="4">
        <v>3088468</v>
      </c>
      <c r="F2439" s="4">
        <v>31086</v>
      </c>
      <c r="I2439" s="4">
        <v>3119554</v>
      </c>
      <c r="J2439" s="4">
        <v>3088468</v>
      </c>
    </row>
    <row r="2440" spans="1:10" x14ac:dyDescent="0.35">
      <c r="B2440" t="s">
        <v>1885</v>
      </c>
      <c r="C2440" t="s">
        <v>1886</v>
      </c>
      <c r="H2440" s="4">
        <v>18853</v>
      </c>
      <c r="I2440" s="4">
        <v>18853</v>
      </c>
      <c r="J2440">
        <v>0</v>
      </c>
    </row>
    <row r="2441" spans="1:10" x14ac:dyDescent="0.35">
      <c r="B2441" t="s">
        <v>57</v>
      </c>
      <c r="H2441" s="4">
        <v>18853</v>
      </c>
      <c r="I2441" s="4">
        <v>18853</v>
      </c>
      <c r="J2441">
        <v>0</v>
      </c>
    </row>
    <row r="2442" spans="1:10" x14ac:dyDescent="0.35">
      <c r="B2442" t="s">
        <v>1887</v>
      </c>
      <c r="C2442" t="s">
        <v>1898</v>
      </c>
      <c r="D2442" s="4">
        <v>50000</v>
      </c>
      <c r="I2442" s="4">
        <v>50000</v>
      </c>
      <c r="J2442" s="4">
        <v>50000</v>
      </c>
    </row>
    <row r="2443" spans="1:10" x14ac:dyDescent="0.35">
      <c r="C2443" t="s">
        <v>1888</v>
      </c>
      <c r="H2443" s="4">
        <v>1056000</v>
      </c>
      <c r="I2443" s="4">
        <v>1056000</v>
      </c>
      <c r="J2443">
        <v>0</v>
      </c>
    </row>
    <row r="2444" spans="1:10" x14ac:dyDescent="0.35">
      <c r="C2444" t="s">
        <v>1889</v>
      </c>
      <c r="H2444" s="4">
        <v>336000</v>
      </c>
      <c r="I2444" s="4">
        <v>336000</v>
      </c>
      <c r="J2444">
        <v>0</v>
      </c>
    </row>
    <row r="2445" spans="1:10" x14ac:dyDescent="0.35">
      <c r="C2445" t="s">
        <v>1890</v>
      </c>
      <c r="H2445" s="4">
        <v>300000</v>
      </c>
      <c r="I2445" s="4">
        <v>300000</v>
      </c>
      <c r="J2445">
        <v>0</v>
      </c>
    </row>
    <row r="2446" spans="1:10" x14ac:dyDescent="0.35">
      <c r="B2446" t="s">
        <v>58</v>
      </c>
      <c r="D2446" s="4">
        <v>50000</v>
      </c>
      <c r="H2446" s="4">
        <v>1692000</v>
      </c>
      <c r="I2446" s="4">
        <v>1742000</v>
      </c>
      <c r="J2446" s="4">
        <v>50000</v>
      </c>
    </row>
    <row r="2447" spans="1:10" x14ac:dyDescent="0.35">
      <c r="A2447" t="s">
        <v>1575</v>
      </c>
      <c r="B2447" t="s">
        <v>59</v>
      </c>
      <c r="D2447" s="4">
        <v>91861720</v>
      </c>
      <c r="E2447" s="4">
        <v>18730855</v>
      </c>
      <c r="F2447" s="4">
        <v>17715835</v>
      </c>
      <c r="G2447" s="4">
        <v>393517</v>
      </c>
      <c r="H2447" s="4">
        <v>24691029</v>
      </c>
      <c r="I2447" s="4">
        <v>153392957</v>
      </c>
      <c r="J2447" s="4">
        <v>110592575</v>
      </c>
    </row>
    <row r="2448" spans="1:10" x14ac:dyDescent="0.35">
      <c r="A2448" t="s">
        <v>297</v>
      </c>
      <c r="B2448" t="s">
        <v>1842</v>
      </c>
      <c r="C2448" t="s">
        <v>1843</v>
      </c>
      <c r="D2448" s="4">
        <v>7308367</v>
      </c>
      <c r="E2448" s="4">
        <v>2730794</v>
      </c>
      <c r="F2448" s="4">
        <v>6251000</v>
      </c>
      <c r="I2448" s="4">
        <v>16290160</v>
      </c>
      <c r="J2448" s="4">
        <v>10039161</v>
      </c>
    </row>
    <row r="2449" spans="2:10" x14ac:dyDescent="0.35">
      <c r="C2449" t="s">
        <v>1844</v>
      </c>
      <c r="D2449" s="4">
        <v>121294</v>
      </c>
      <c r="G2449" s="4">
        <v>429495</v>
      </c>
      <c r="H2449" s="4">
        <v>1135391</v>
      </c>
      <c r="I2449" s="4">
        <v>1686180</v>
      </c>
      <c r="J2449" s="4">
        <v>121294</v>
      </c>
    </row>
    <row r="2450" spans="2:10" x14ac:dyDescent="0.35">
      <c r="C2450" t="s">
        <v>1845</v>
      </c>
      <c r="D2450" s="4">
        <v>968226</v>
      </c>
      <c r="I2450" s="4">
        <v>968226</v>
      </c>
      <c r="J2450" s="4">
        <v>968226</v>
      </c>
    </row>
    <row r="2451" spans="2:10" x14ac:dyDescent="0.35">
      <c r="B2451" t="s">
        <v>51</v>
      </c>
      <c r="D2451" s="4">
        <v>8397887</v>
      </c>
      <c r="E2451" s="4">
        <v>2730794</v>
      </c>
      <c r="F2451" s="4">
        <v>6251000</v>
      </c>
      <c r="G2451" s="4">
        <v>429495</v>
      </c>
      <c r="H2451" s="4">
        <v>1135391</v>
      </c>
      <c r="I2451" s="4">
        <v>18944565</v>
      </c>
      <c r="J2451" s="4">
        <v>11128681</v>
      </c>
    </row>
    <row r="2452" spans="2:10" x14ac:dyDescent="0.35">
      <c r="B2452" t="s">
        <v>1843</v>
      </c>
      <c r="C2452" t="s">
        <v>1846</v>
      </c>
      <c r="D2452" s="4">
        <v>3540807</v>
      </c>
      <c r="E2452" s="4">
        <v>5876</v>
      </c>
      <c r="F2452" s="4">
        <v>2304943</v>
      </c>
      <c r="G2452" s="4">
        <v>54731</v>
      </c>
      <c r="H2452" s="4">
        <v>90225</v>
      </c>
      <c r="I2452" s="4">
        <v>5996582</v>
      </c>
      <c r="J2452" s="4">
        <v>3546683</v>
      </c>
    </row>
    <row r="2453" spans="2:10" x14ac:dyDescent="0.35">
      <c r="C2453" t="s">
        <v>1847</v>
      </c>
      <c r="D2453" s="4">
        <v>4359358</v>
      </c>
      <c r="E2453" s="4">
        <v>1484275</v>
      </c>
      <c r="F2453" s="4">
        <v>580035</v>
      </c>
      <c r="I2453" s="4">
        <v>6423669</v>
      </c>
      <c r="J2453" s="4">
        <v>5843633</v>
      </c>
    </row>
    <row r="2454" spans="2:10" x14ac:dyDescent="0.35">
      <c r="C2454" t="s">
        <v>1848</v>
      </c>
      <c r="D2454" s="4">
        <v>1200</v>
      </c>
      <c r="E2454" s="4">
        <v>9412</v>
      </c>
      <c r="I2454" s="4">
        <v>10612</v>
      </c>
      <c r="J2454" s="4">
        <v>10612</v>
      </c>
    </row>
    <row r="2455" spans="2:10" x14ac:dyDescent="0.35">
      <c r="B2455" t="s">
        <v>52</v>
      </c>
      <c r="D2455" s="4">
        <v>7901365</v>
      </c>
      <c r="E2455" s="4">
        <v>1499563</v>
      </c>
      <c r="F2455" s="4">
        <v>2884978</v>
      </c>
      <c r="G2455" s="4">
        <v>54731</v>
      </c>
      <c r="H2455" s="4">
        <v>90225</v>
      </c>
      <c r="I2455" s="4">
        <v>12430863</v>
      </c>
      <c r="J2455" s="4">
        <v>9400928</v>
      </c>
    </row>
    <row r="2456" spans="2:10" x14ac:dyDescent="0.35">
      <c r="B2456" t="s">
        <v>1849</v>
      </c>
      <c r="C2456" t="s">
        <v>1850</v>
      </c>
      <c r="E2456" s="4">
        <v>1600000</v>
      </c>
      <c r="I2456" s="4">
        <v>1600000</v>
      </c>
      <c r="J2456">
        <v>1600000</v>
      </c>
    </row>
    <row r="2457" spans="2:10" x14ac:dyDescent="0.35">
      <c r="B2457" t="s">
        <v>53</v>
      </c>
      <c r="E2457" s="4">
        <v>1600000</v>
      </c>
      <c r="I2457" s="4">
        <v>1600000</v>
      </c>
      <c r="J2457">
        <v>1600000</v>
      </c>
    </row>
    <row r="2458" spans="2:10" x14ac:dyDescent="0.35">
      <c r="B2458" t="s">
        <v>1844</v>
      </c>
      <c r="C2458" t="s">
        <v>1851</v>
      </c>
      <c r="D2458" s="4">
        <v>1481</v>
      </c>
      <c r="G2458" s="4">
        <v>450048</v>
      </c>
      <c r="I2458" s="4">
        <v>451529</v>
      </c>
      <c r="J2458" s="4">
        <v>1481</v>
      </c>
    </row>
    <row r="2459" spans="2:10" x14ac:dyDescent="0.35">
      <c r="C2459" t="s">
        <v>1852</v>
      </c>
      <c r="D2459" s="4">
        <v>2323</v>
      </c>
      <c r="E2459" s="4">
        <v>0</v>
      </c>
      <c r="F2459" s="4">
        <v>1921</v>
      </c>
      <c r="G2459" s="4">
        <v>30734</v>
      </c>
      <c r="I2459" s="4">
        <v>34979</v>
      </c>
      <c r="J2459" s="4">
        <v>2323</v>
      </c>
    </row>
    <row r="2460" spans="2:10" x14ac:dyDescent="0.35">
      <c r="C2460" t="s">
        <v>1853</v>
      </c>
      <c r="D2460" s="4">
        <v>2730</v>
      </c>
      <c r="F2460" s="4">
        <v>1539</v>
      </c>
      <c r="G2460" s="4">
        <v>23856</v>
      </c>
      <c r="I2460" s="4">
        <v>28125</v>
      </c>
      <c r="J2460" s="4">
        <v>2730</v>
      </c>
    </row>
    <row r="2461" spans="2:10" x14ac:dyDescent="0.35">
      <c r="C2461" t="s">
        <v>1893</v>
      </c>
      <c r="F2461" s="4">
        <v>3247</v>
      </c>
      <c r="I2461" s="4">
        <v>3247</v>
      </c>
      <c r="J2461">
        <v>0</v>
      </c>
    </row>
    <row r="2462" spans="2:10" x14ac:dyDescent="0.35">
      <c r="C2462" t="s">
        <v>1854</v>
      </c>
      <c r="D2462" s="4">
        <v>100873</v>
      </c>
      <c r="H2462" s="4">
        <v>60524</v>
      </c>
      <c r="I2462" s="4">
        <v>161397</v>
      </c>
      <c r="J2462" s="4">
        <v>100873</v>
      </c>
    </row>
    <row r="2463" spans="2:10" x14ac:dyDescent="0.35">
      <c r="C2463" t="s">
        <v>1855</v>
      </c>
      <c r="D2463" s="4">
        <v>1929</v>
      </c>
      <c r="E2463" s="4">
        <v>0</v>
      </c>
      <c r="F2463" s="4">
        <v>3265</v>
      </c>
      <c r="G2463" s="4">
        <v>83673</v>
      </c>
      <c r="H2463" s="4">
        <v>324206</v>
      </c>
      <c r="I2463" s="4">
        <v>413073</v>
      </c>
      <c r="J2463" s="4">
        <v>1929</v>
      </c>
    </row>
    <row r="2464" spans="2:10" x14ac:dyDescent="0.35">
      <c r="C2464" t="s">
        <v>1856</v>
      </c>
      <c r="I2464" s="4">
        <v>0</v>
      </c>
      <c r="J2464">
        <v>0</v>
      </c>
    </row>
    <row r="2465" spans="2:10" x14ac:dyDescent="0.35">
      <c r="C2465" t="s">
        <v>1857</v>
      </c>
      <c r="D2465" s="4">
        <v>8148</v>
      </c>
      <c r="I2465" s="4">
        <v>8148</v>
      </c>
      <c r="J2465" s="4">
        <v>8148</v>
      </c>
    </row>
    <row r="2466" spans="2:10" x14ac:dyDescent="0.35">
      <c r="C2466" t="s">
        <v>1910</v>
      </c>
      <c r="D2466" s="4">
        <v>1644</v>
      </c>
      <c r="I2466" s="4">
        <v>1644</v>
      </c>
      <c r="J2466" s="4">
        <v>1644</v>
      </c>
    </row>
    <row r="2467" spans="2:10" x14ac:dyDescent="0.35">
      <c r="C2467" t="s">
        <v>1858</v>
      </c>
      <c r="F2467" s="4">
        <v>4022</v>
      </c>
      <c r="H2467" s="4">
        <v>15586</v>
      </c>
      <c r="I2467" s="4">
        <v>19608</v>
      </c>
      <c r="J2467">
        <v>0</v>
      </c>
    </row>
    <row r="2468" spans="2:10" x14ac:dyDescent="0.35">
      <c r="C2468" t="s">
        <v>1859</v>
      </c>
      <c r="D2468" s="4">
        <v>190739</v>
      </c>
      <c r="E2468" s="4">
        <v>105421</v>
      </c>
      <c r="G2468" s="4">
        <v>105427</v>
      </c>
      <c r="H2468" s="4">
        <v>408052</v>
      </c>
      <c r="I2468" s="4">
        <v>809639</v>
      </c>
      <c r="J2468" s="4">
        <v>296160</v>
      </c>
    </row>
    <row r="2469" spans="2:10" x14ac:dyDescent="0.35">
      <c r="C2469" t="s">
        <v>1860</v>
      </c>
      <c r="D2469" s="4">
        <v>434812</v>
      </c>
      <c r="H2469" s="4">
        <v>108703</v>
      </c>
      <c r="I2469" s="4">
        <v>543515</v>
      </c>
      <c r="J2469" s="4">
        <v>434812</v>
      </c>
    </row>
    <row r="2470" spans="2:10" x14ac:dyDescent="0.35">
      <c r="C2470" t="s">
        <v>1861</v>
      </c>
      <c r="G2470" s="4">
        <v>68555</v>
      </c>
      <c r="I2470" s="4">
        <v>68555</v>
      </c>
      <c r="J2470">
        <v>0</v>
      </c>
    </row>
    <row r="2471" spans="2:10" x14ac:dyDescent="0.35">
      <c r="C2471" t="s">
        <v>1862</v>
      </c>
      <c r="D2471" s="4">
        <v>341857</v>
      </c>
      <c r="E2471" s="4">
        <v>0</v>
      </c>
      <c r="H2471" s="4">
        <v>85464</v>
      </c>
      <c r="I2471" s="4">
        <v>427321</v>
      </c>
      <c r="J2471" s="4">
        <v>341857</v>
      </c>
    </row>
    <row r="2472" spans="2:10" x14ac:dyDescent="0.35">
      <c r="C2472" t="s">
        <v>1863</v>
      </c>
      <c r="G2472" s="4">
        <v>7780</v>
      </c>
      <c r="H2472" s="4">
        <v>7780</v>
      </c>
      <c r="I2472" s="4">
        <v>15560</v>
      </c>
      <c r="J2472">
        <v>0</v>
      </c>
    </row>
    <row r="2473" spans="2:10" x14ac:dyDescent="0.35">
      <c r="B2473" t="s">
        <v>54</v>
      </c>
      <c r="D2473" s="4">
        <v>1086538</v>
      </c>
      <c r="E2473" s="4">
        <v>105421</v>
      </c>
      <c r="F2473" s="4">
        <v>13993</v>
      </c>
      <c r="G2473" s="4">
        <v>770072</v>
      </c>
      <c r="H2473" s="4">
        <v>1010315</v>
      </c>
      <c r="I2473" s="4">
        <v>2986339</v>
      </c>
      <c r="J2473" s="4">
        <v>1191959</v>
      </c>
    </row>
    <row r="2474" spans="2:10" x14ac:dyDescent="0.35">
      <c r="B2474" t="s">
        <v>1845</v>
      </c>
      <c r="C2474" t="s">
        <v>1864</v>
      </c>
      <c r="H2474" s="4">
        <v>11158</v>
      </c>
      <c r="I2474" s="4">
        <v>11158</v>
      </c>
      <c r="J2474">
        <v>0</v>
      </c>
    </row>
    <row r="2475" spans="2:10" x14ac:dyDescent="0.35">
      <c r="C2475" t="s">
        <v>1865</v>
      </c>
      <c r="D2475" s="4">
        <v>5444</v>
      </c>
      <c r="E2475" s="4">
        <v>0</v>
      </c>
      <c r="H2475" s="4">
        <v>240643</v>
      </c>
      <c r="I2475" s="4">
        <v>246087</v>
      </c>
      <c r="J2475" s="4">
        <v>5444</v>
      </c>
    </row>
    <row r="2476" spans="2:10" x14ac:dyDescent="0.35">
      <c r="C2476" t="s">
        <v>1866</v>
      </c>
      <c r="I2476" s="4">
        <v>0</v>
      </c>
      <c r="J2476">
        <v>0</v>
      </c>
    </row>
    <row r="2477" spans="2:10" x14ac:dyDescent="0.35">
      <c r="C2477" t="s">
        <v>1867</v>
      </c>
      <c r="D2477" s="4">
        <v>908393</v>
      </c>
      <c r="E2477" s="4">
        <v>69531</v>
      </c>
      <c r="F2477" s="4">
        <v>9000</v>
      </c>
      <c r="H2477" s="4">
        <v>1278268</v>
      </c>
      <c r="I2477" s="4">
        <v>2265192</v>
      </c>
      <c r="J2477" s="4">
        <v>977924</v>
      </c>
    </row>
    <row r="2478" spans="2:10" x14ac:dyDescent="0.35">
      <c r="C2478" t="s">
        <v>1868</v>
      </c>
      <c r="D2478" s="4">
        <v>5259</v>
      </c>
      <c r="H2478" s="4">
        <v>1193920</v>
      </c>
      <c r="I2478" s="4">
        <v>1199180</v>
      </c>
      <c r="J2478" s="4">
        <v>5259</v>
      </c>
    </row>
    <row r="2479" spans="2:10" x14ac:dyDescent="0.35">
      <c r="C2479" t="s">
        <v>1894</v>
      </c>
      <c r="D2479" s="4">
        <v>655</v>
      </c>
      <c r="I2479" s="4">
        <v>655</v>
      </c>
      <c r="J2479" s="4">
        <v>655</v>
      </c>
    </row>
    <row r="2480" spans="2:10" x14ac:dyDescent="0.35">
      <c r="C2480" t="s">
        <v>1869</v>
      </c>
      <c r="H2480" s="4">
        <v>504000</v>
      </c>
      <c r="I2480" s="4">
        <v>504000</v>
      </c>
      <c r="J2480">
        <v>0</v>
      </c>
    </row>
    <row r="2481" spans="2:10" x14ac:dyDescent="0.35">
      <c r="C2481" t="s">
        <v>1870</v>
      </c>
      <c r="D2481" s="4">
        <v>2476</v>
      </c>
      <c r="E2481" s="4">
        <v>48774</v>
      </c>
      <c r="H2481" s="4">
        <v>1121429</v>
      </c>
      <c r="I2481" s="4">
        <v>1172680</v>
      </c>
      <c r="J2481" s="4">
        <v>51250</v>
      </c>
    </row>
    <row r="2482" spans="2:10" x14ac:dyDescent="0.35">
      <c r="C2482" t="s">
        <v>1871</v>
      </c>
      <c r="D2482" s="4">
        <v>5055260</v>
      </c>
      <c r="E2482" s="4">
        <v>11949</v>
      </c>
      <c r="F2482" s="4">
        <v>73845</v>
      </c>
      <c r="H2482" s="4">
        <v>11949</v>
      </c>
      <c r="I2482" s="4">
        <v>5153005</v>
      </c>
      <c r="J2482" s="4">
        <v>5067209</v>
      </c>
    </row>
    <row r="2483" spans="2:10" x14ac:dyDescent="0.35">
      <c r="C2483" t="s">
        <v>1872</v>
      </c>
      <c r="E2483" s="4">
        <v>49000</v>
      </c>
      <c r="I2483" s="4">
        <v>49000</v>
      </c>
      <c r="J2483">
        <v>49000</v>
      </c>
    </row>
    <row r="2484" spans="2:10" x14ac:dyDescent="0.35">
      <c r="C2484" t="s">
        <v>1873</v>
      </c>
      <c r="E2484" s="4">
        <v>0</v>
      </c>
      <c r="I2484" s="4">
        <v>0</v>
      </c>
      <c r="J2484">
        <v>0</v>
      </c>
    </row>
    <row r="2485" spans="2:10" x14ac:dyDescent="0.35">
      <c r="C2485" t="s">
        <v>1875</v>
      </c>
      <c r="D2485" s="4">
        <v>4830</v>
      </c>
      <c r="H2485" s="4">
        <v>253408</v>
      </c>
      <c r="I2485" s="4">
        <v>258238</v>
      </c>
      <c r="J2485" s="4">
        <v>4830</v>
      </c>
    </row>
    <row r="2486" spans="2:10" x14ac:dyDescent="0.35">
      <c r="C2486" t="s">
        <v>1876</v>
      </c>
      <c r="H2486" s="4">
        <v>84000</v>
      </c>
      <c r="I2486" s="4">
        <v>84000</v>
      </c>
      <c r="J2486">
        <v>0</v>
      </c>
    </row>
    <row r="2487" spans="2:10" x14ac:dyDescent="0.35">
      <c r="C2487" t="s">
        <v>1877</v>
      </c>
      <c r="D2487" s="4">
        <v>13006</v>
      </c>
      <c r="I2487" s="4">
        <v>13006</v>
      </c>
      <c r="J2487" s="4">
        <v>13006</v>
      </c>
    </row>
    <row r="2488" spans="2:10" x14ac:dyDescent="0.35">
      <c r="B2488" t="s">
        <v>55</v>
      </c>
      <c r="D2488" s="4">
        <v>5995324</v>
      </c>
      <c r="E2488" s="4">
        <v>179254</v>
      </c>
      <c r="F2488" s="4">
        <v>82845</v>
      </c>
      <c r="H2488" s="4">
        <v>4698776</v>
      </c>
      <c r="I2488" s="4">
        <v>10956200</v>
      </c>
      <c r="J2488" s="4">
        <v>6174578</v>
      </c>
    </row>
    <row r="2489" spans="2:10" x14ac:dyDescent="0.35">
      <c r="B2489" t="s">
        <v>1878</v>
      </c>
      <c r="C2489" t="s">
        <v>1912</v>
      </c>
      <c r="D2489" s="4">
        <v>589</v>
      </c>
      <c r="I2489" s="4">
        <v>589</v>
      </c>
      <c r="J2489" s="4">
        <v>589</v>
      </c>
    </row>
    <row r="2490" spans="2:10" x14ac:dyDescent="0.35">
      <c r="C2490" t="s">
        <v>1879</v>
      </c>
      <c r="D2490" s="4">
        <v>366698</v>
      </c>
      <c r="I2490" s="4">
        <v>366698</v>
      </c>
      <c r="J2490" s="4">
        <v>366698</v>
      </c>
    </row>
    <row r="2491" spans="2:10" x14ac:dyDescent="0.35">
      <c r="C2491" t="s">
        <v>1897</v>
      </c>
      <c r="D2491" s="4">
        <v>5165</v>
      </c>
      <c r="I2491" s="4">
        <v>5165</v>
      </c>
      <c r="J2491" s="4">
        <v>5165</v>
      </c>
    </row>
    <row r="2492" spans="2:10" x14ac:dyDescent="0.35">
      <c r="C2492" t="s">
        <v>1880</v>
      </c>
      <c r="D2492" s="4">
        <v>517101</v>
      </c>
      <c r="I2492" s="4">
        <v>517101</v>
      </c>
      <c r="J2492" s="4">
        <v>517101</v>
      </c>
    </row>
    <row r="2493" spans="2:10" x14ac:dyDescent="0.35">
      <c r="C2493" t="s">
        <v>1881</v>
      </c>
      <c r="D2493" s="4">
        <v>692327</v>
      </c>
      <c r="I2493" s="4">
        <v>692327</v>
      </c>
      <c r="J2493" s="4">
        <v>692327</v>
      </c>
    </row>
    <row r="2494" spans="2:10" x14ac:dyDescent="0.35">
      <c r="C2494" t="s">
        <v>1900</v>
      </c>
      <c r="D2494" s="4">
        <v>994</v>
      </c>
      <c r="I2494" s="4">
        <v>994</v>
      </c>
      <c r="J2494" s="4">
        <v>994</v>
      </c>
    </row>
    <row r="2495" spans="2:10" x14ac:dyDescent="0.35">
      <c r="C2495" t="s">
        <v>1892</v>
      </c>
      <c r="D2495" s="4">
        <v>1541</v>
      </c>
      <c r="I2495" s="4">
        <v>1541</v>
      </c>
      <c r="J2495" s="4">
        <v>1541</v>
      </c>
    </row>
    <row r="2496" spans="2:10" x14ac:dyDescent="0.35">
      <c r="C2496" t="s">
        <v>1884</v>
      </c>
      <c r="D2496" s="4">
        <v>6998</v>
      </c>
      <c r="I2496" s="4">
        <v>6998</v>
      </c>
      <c r="J2496" s="4">
        <v>6998</v>
      </c>
    </row>
    <row r="2497" spans="1:10" x14ac:dyDescent="0.35">
      <c r="B2497" t="s">
        <v>56</v>
      </c>
      <c r="D2497" s="4">
        <v>1591414</v>
      </c>
      <c r="I2497" s="4">
        <v>1591414</v>
      </c>
      <c r="J2497" s="4">
        <v>1591414</v>
      </c>
    </row>
    <row r="2498" spans="1:10" x14ac:dyDescent="0.35">
      <c r="B2498" t="s">
        <v>1885</v>
      </c>
      <c r="C2498" t="s">
        <v>1886</v>
      </c>
      <c r="D2498" s="4">
        <v>47132</v>
      </c>
      <c r="I2498" s="4">
        <v>47132</v>
      </c>
      <c r="J2498" s="4">
        <v>47132</v>
      </c>
    </row>
    <row r="2499" spans="1:10" x14ac:dyDescent="0.35">
      <c r="B2499" t="s">
        <v>57</v>
      </c>
      <c r="D2499" s="4">
        <v>47132</v>
      </c>
      <c r="I2499" s="4">
        <v>47132</v>
      </c>
      <c r="J2499" s="4">
        <v>47132</v>
      </c>
    </row>
    <row r="2500" spans="1:10" x14ac:dyDescent="0.35">
      <c r="B2500" t="s">
        <v>1887</v>
      </c>
      <c r="C2500" t="s">
        <v>1888</v>
      </c>
      <c r="H2500" s="4">
        <v>96000</v>
      </c>
      <c r="I2500" s="4">
        <v>96000</v>
      </c>
      <c r="J2500">
        <v>0</v>
      </c>
    </row>
    <row r="2501" spans="1:10" x14ac:dyDescent="0.35">
      <c r="C2501" t="s">
        <v>1889</v>
      </c>
      <c r="H2501" s="4">
        <v>210000</v>
      </c>
      <c r="I2501" s="4">
        <v>210000</v>
      </c>
      <c r="J2501">
        <v>0</v>
      </c>
    </row>
    <row r="2502" spans="1:10" x14ac:dyDescent="0.35">
      <c r="C2502" t="s">
        <v>1890</v>
      </c>
      <c r="H2502" s="4">
        <v>112500</v>
      </c>
      <c r="I2502" s="4">
        <v>112500</v>
      </c>
      <c r="J2502">
        <v>0</v>
      </c>
    </row>
    <row r="2503" spans="1:10" x14ac:dyDescent="0.35">
      <c r="B2503" t="s">
        <v>58</v>
      </c>
      <c r="H2503" s="4">
        <v>418500</v>
      </c>
      <c r="I2503" s="4">
        <v>418500</v>
      </c>
      <c r="J2503">
        <v>0</v>
      </c>
    </row>
    <row r="2504" spans="1:10" x14ac:dyDescent="0.35">
      <c r="A2504" t="s">
        <v>1576</v>
      </c>
      <c r="B2504" t="s">
        <v>59</v>
      </c>
      <c r="D2504" s="4">
        <v>25019660</v>
      </c>
      <c r="E2504" s="4">
        <v>6115032</v>
      </c>
      <c r="F2504" s="4">
        <v>9232816</v>
      </c>
      <c r="G2504" s="4">
        <v>1254298</v>
      </c>
      <c r="H2504" s="4">
        <v>7353206</v>
      </c>
      <c r="I2504" s="4">
        <v>48975012</v>
      </c>
      <c r="J2504" s="4">
        <v>31134692</v>
      </c>
    </row>
    <row r="2505" spans="1:10" x14ac:dyDescent="0.35">
      <c r="A2505" t="s">
        <v>303</v>
      </c>
      <c r="B2505" t="s">
        <v>1842</v>
      </c>
      <c r="C2505" t="s">
        <v>1843</v>
      </c>
      <c r="D2505" s="4">
        <v>27643781</v>
      </c>
      <c r="F2505" s="4">
        <v>15162000</v>
      </c>
      <c r="I2505" s="4">
        <v>42805781</v>
      </c>
      <c r="J2505" s="4">
        <v>27643781</v>
      </c>
    </row>
    <row r="2506" spans="1:10" x14ac:dyDescent="0.35">
      <c r="C2506" t="s">
        <v>1844</v>
      </c>
      <c r="D2506" s="4">
        <v>2119312</v>
      </c>
      <c r="H2506" s="4">
        <v>2460033</v>
      </c>
      <c r="I2506" s="4">
        <v>4579344</v>
      </c>
      <c r="J2506" s="4">
        <v>2119312</v>
      </c>
    </row>
    <row r="2507" spans="1:10" x14ac:dyDescent="0.35">
      <c r="C2507" t="s">
        <v>1845</v>
      </c>
      <c r="D2507" s="4">
        <v>3562897</v>
      </c>
      <c r="I2507" s="4">
        <v>3562897</v>
      </c>
      <c r="J2507" s="4">
        <v>3562897</v>
      </c>
    </row>
    <row r="2508" spans="1:10" x14ac:dyDescent="0.35">
      <c r="B2508" t="s">
        <v>51</v>
      </c>
      <c r="D2508" s="4">
        <v>33325989</v>
      </c>
      <c r="F2508" s="4">
        <v>15162000</v>
      </c>
      <c r="H2508" s="4">
        <v>2460033</v>
      </c>
      <c r="I2508" s="4">
        <v>50948022</v>
      </c>
      <c r="J2508" s="4">
        <v>33325989</v>
      </c>
    </row>
    <row r="2509" spans="1:10" x14ac:dyDescent="0.35">
      <c r="B2509" t="s">
        <v>1843</v>
      </c>
      <c r="C2509" t="s">
        <v>1846</v>
      </c>
      <c r="D2509" s="4">
        <v>13377085</v>
      </c>
      <c r="E2509" s="4">
        <v>165022</v>
      </c>
      <c r="H2509" s="4">
        <v>6441117</v>
      </c>
      <c r="I2509" s="4">
        <v>19983225</v>
      </c>
      <c r="J2509" s="4">
        <v>13542107</v>
      </c>
    </row>
    <row r="2510" spans="1:10" x14ac:dyDescent="0.35">
      <c r="C2510" t="s">
        <v>1847</v>
      </c>
      <c r="D2510" s="4">
        <v>13440208</v>
      </c>
      <c r="F2510" s="4">
        <v>1418919</v>
      </c>
      <c r="I2510" s="4">
        <v>14859127</v>
      </c>
      <c r="J2510" s="4">
        <v>13440208</v>
      </c>
    </row>
    <row r="2511" spans="1:10" x14ac:dyDescent="0.35">
      <c r="C2511" t="s">
        <v>1848</v>
      </c>
      <c r="D2511" s="4">
        <v>5418</v>
      </c>
      <c r="E2511" s="4">
        <v>23937</v>
      </c>
      <c r="I2511" s="4">
        <v>29355</v>
      </c>
      <c r="J2511" s="4">
        <v>29355</v>
      </c>
    </row>
    <row r="2512" spans="1:10" x14ac:dyDescent="0.35">
      <c r="B2512" t="s">
        <v>52</v>
      </c>
      <c r="D2512" s="4">
        <v>26822711</v>
      </c>
      <c r="E2512" s="4">
        <v>188960</v>
      </c>
      <c r="F2512" s="4">
        <v>1418919</v>
      </c>
      <c r="H2512" s="4">
        <v>6441117</v>
      </c>
      <c r="I2512" s="4">
        <v>34871707</v>
      </c>
      <c r="J2512" s="4">
        <v>27011671</v>
      </c>
    </row>
    <row r="2513" spans="2:10" x14ac:dyDescent="0.35">
      <c r="B2513" t="s">
        <v>1849</v>
      </c>
      <c r="C2513" t="s">
        <v>1896</v>
      </c>
      <c r="H2513" s="4">
        <v>130990</v>
      </c>
      <c r="I2513" s="4">
        <v>130990</v>
      </c>
      <c r="J2513">
        <v>0</v>
      </c>
    </row>
    <row r="2514" spans="2:10" x14ac:dyDescent="0.35">
      <c r="C2514" t="s">
        <v>1850</v>
      </c>
      <c r="H2514" s="4">
        <v>6400000</v>
      </c>
      <c r="I2514" s="4">
        <v>6400000</v>
      </c>
      <c r="J2514">
        <v>0</v>
      </c>
    </row>
    <row r="2515" spans="2:10" x14ac:dyDescent="0.35">
      <c r="B2515" t="s">
        <v>53</v>
      </c>
      <c r="H2515" s="4">
        <v>6530990</v>
      </c>
      <c r="I2515" s="4">
        <v>6530990</v>
      </c>
      <c r="J2515">
        <v>0</v>
      </c>
    </row>
    <row r="2516" spans="2:10" x14ac:dyDescent="0.35">
      <c r="B2516" t="s">
        <v>1844</v>
      </c>
      <c r="C2516" t="s">
        <v>1934</v>
      </c>
      <c r="E2516" s="4">
        <v>3849</v>
      </c>
      <c r="I2516" s="4">
        <v>3849</v>
      </c>
      <c r="J2516">
        <v>3849</v>
      </c>
    </row>
    <row r="2517" spans="2:10" x14ac:dyDescent="0.35">
      <c r="C2517" t="s">
        <v>1851</v>
      </c>
      <c r="D2517" s="4">
        <v>736383</v>
      </c>
      <c r="I2517" s="4">
        <v>736383</v>
      </c>
      <c r="J2517" s="4">
        <v>736383</v>
      </c>
    </row>
    <row r="2518" spans="2:10" x14ac:dyDescent="0.35">
      <c r="C2518" t="s">
        <v>1916</v>
      </c>
      <c r="H2518" s="4">
        <v>14264</v>
      </c>
      <c r="I2518" s="4">
        <v>14264</v>
      </c>
      <c r="J2518">
        <v>0</v>
      </c>
    </row>
    <row r="2519" spans="2:10" x14ac:dyDescent="0.35">
      <c r="C2519" t="s">
        <v>1852</v>
      </c>
      <c r="E2519" s="4">
        <v>4089</v>
      </c>
      <c r="F2519" s="4">
        <v>14407</v>
      </c>
      <c r="I2519" s="4">
        <v>18496</v>
      </c>
      <c r="J2519">
        <v>4089</v>
      </c>
    </row>
    <row r="2520" spans="2:10" x14ac:dyDescent="0.35">
      <c r="C2520" t="s">
        <v>1853</v>
      </c>
      <c r="D2520" s="4">
        <v>0</v>
      </c>
      <c r="E2520" s="4">
        <v>16730</v>
      </c>
      <c r="F2520" s="4">
        <v>16930</v>
      </c>
      <c r="I2520" s="4">
        <v>33660</v>
      </c>
      <c r="J2520" s="4">
        <v>16730</v>
      </c>
    </row>
    <row r="2521" spans="2:10" x14ac:dyDescent="0.35">
      <c r="C2521" t="s">
        <v>1854</v>
      </c>
      <c r="D2521" s="4">
        <v>450568</v>
      </c>
      <c r="I2521" s="4">
        <v>450568</v>
      </c>
      <c r="J2521" s="4">
        <v>450568</v>
      </c>
    </row>
    <row r="2522" spans="2:10" x14ac:dyDescent="0.35">
      <c r="C2522" t="s">
        <v>1919</v>
      </c>
      <c r="F2522" s="4">
        <v>524482</v>
      </c>
      <c r="I2522" s="4">
        <v>524482</v>
      </c>
      <c r="J2522">
        <v>0</v>
      </c>
    </row>
    <row r="2523" spans="2:10" x14ac:dyDescent="0.35">
      <c r="C2523" t="s">
        <v>1855</v>
      </c>
      <c r="D2523" s="4">
        <v>1867</v>
      </c>
      <c r="E2523" s="4">
        <v>15434</v>
      </c>
      <c r="G2523" s="4">
        <v>1061471</v>
      </c>
      <c r="H2523" s="4">
        <v>155492</v>
      </c>
      <c r="I2523" s="4">
        <v>1234264</v>
      </c>
      <c r="J2523" s="4">
        <v>17301</v>
      </c>
    </row>
    <row r="2524" spans="2:10" x14ac:dyDescent="0.35">
      <c r="C2524" t="s">
        <v>1856</v>
      </c>
      <c r="E2524" s="4">
        <v>0</v>
      </c>
      <c r="F2524" s="4">
        <v>10614</v>
      </c>
      <c r="G2524" s="4">
        <v>35203</v>
      </c>
      <c r="I2524" s="4">
        <v>45817</v>
      </c>
      <c r="J2524">
        <v>0</v>
      </c>
    </row>
    <row r="2525" spans="2:10" x14ac:dyDescent="0.35">
      <c r="C2525" t="s">
        <v>1857</v>
      </c>
      <c r="D2525" s="4">
        <v>30553</v>
      </c>
      <c r="E2525" s="4">
        <v>2955</v>
      </c>
      <c r="I2525" s="4">
        <v>33508</v>
      </c>
      <c r="J2525" s="4">
        <v>33508</v>
      </c>
    </row>
    <row r="2526" spans="2:10" x14ac:dyDescent="0.35">
      <c r="C2526" t="s">
        <v>1910</v>
      </c>
      <c r="D2526" s="4">
        <v>5509</v>
      </c>
      <c r="I2526" s="4">
        <v>5509</v>
      </c>
      <c r="J2526" s="4">
        <v>5509</v>
      </c>
    </row>
    <row r="2527" spans="2:10" x14ac:dyDescent="0.35">
      <c r="C2527" t="s">
        <v>1858</v>
      </c>
      <c r="D2527" s="4">
        <v>56309</v>
      </c>
      <c r="H2527" s="4">
        <v>20110</v>
      </c>
      <c r="I2527" s="4">
        <v>76419</v>
      </c>
      <c r="J2527" s="4">
        <v>56309</v>
      </c>
    </row>
    <row r="2528" spans="2:10" x14ac:dyDescent="0.35">
      <c r="C2528" t="s">
        <v>1859</v>
      </c>
      <c r="D2528" s="4">
        <v>696997</v>
      </c>
      <c r="E2528" s="4">
        <v>421683</v>
      </c>
      <c r="F2528" s="4">
        <v>105421</v>
      </c>
      <c r="G2528" s="4">
        <v>25003</v>
      </c>
      <c r="H2528" s="4">
        <v>683071</v>
      </c>
      <c r="I2528" s="4">
        <v>1932175</v>
      </c>
      <c r="J2528" s="4">
        <v>1118680</v>
      </c>
    </row>
    <row r="2529" spans="2:10" x14ac:dyDescent="0.35">
      <c r="C2529" t="s">
        <v>1915</v>
      </c>
      <c r="F2529" s="4">
        <v>5</v>
      </c>
      <c r="I2529" s="4">
        <v>5</v>
      </c>
      <c r="J2529">
        <v>0</v>
      </c>
    </row>
    <row r="2530" spans="2:10" x14ac:dyDescent="0.35">
      <c r="C2530" t="s">
        <v>1860</v>
      </c>
      <c r="D2530" s="4">
        <v>652218</v>
      </c>
      <c r="I2530" s="4">
        <v>652218</v>
      </c>
      <c r="J2530" s="4">
        <v>652218</v>
      </c>
    </row>
    <row r="2531" spans="2:10" x14ac:dyDescent="0.35">
      <c r="C2531" t="s">
        <v>1861</v>
      </c>
      <c r="D2531" s="4">
        <v>218722</v>
      </c>
      <c r="I2531" s="4">
        <v>218722</v>
      </c>
      <c r="J2531" s="4">
        <v>218722</v>
      </c>
    </row>
    <row r="2532" spans="2:10" x14ac:dyDescent="0.35">
      <c r="B2532" t="s">
        <v>1844</v>
      </c>
      <c r="C2532" t="s">
        <v>1862</v>
      </c>
      <c r="D2532" s="4">
        <v>512786</v>
      </c>
      <c r="I2532" s="4">
        <v>512786</v>
      </c>
      <c r="J2532" s="4">
        <v>512786</v>
      </c>
    </row>
    <row r="2533" spans="2:10" x14ac:dyDescent="0.35">
      <c r="C2533" t="s">
        <v>1863</v>
      </c>
      <c r="E2533" s="4">
        <v>6566</v>
      </c>
      <c r="G2533" s="4">
        <v>23340</v>
      </c>
      <c r="I2533" s="4">
        <v>29905</v>
      </c>
      <c r="J2533">
        <v>6566</v>
      </c>
    </row>
    <row r="2534" spans="2:10" x14ac:dyDescent="0.35">
      <c r="B2534" t="s">
        <v>54</v>
      </c>
      <c r="D2534" s="4">
        <v>3361913</v>
      </c>
      <c r="E2534" s="4">
        <v>471306</v>
      </c>
      <c r="F2534" s="4">
        <v>671858</v>
      </c>
      <c r="G2534" s="4">
        <v>1145017</v>
      </c>
      <c r="H2534" s="4">
        <v>872937</v>
      </c>
      <c r="I2534" s="4">
        <v>6523031</v>
      </c>
      <c r="J2534" s="4">
        <v>3833219</v>
      </c>
    </row>
    <row r="2535" spans="2:10" x14ac:dyDescent="0.35">
      <c r="B2535" t="s">
        <v>1845</v>
      </c>
      <c r="C2535" t="s">
        <v>1865</v>
      </c>
      <c r="D2535" s="4">
        <v>89586</v>
      </c>
      <c r="E2535" s="4">
        <v>0</v>
      </c>
      <c r="F2535" s="4">
        <v>272471</v>
      </c>
      <c r="H2535" s="4">
        <v>21597</v>
      </c>
      <c r="I2535" s="4">
        <v>383654</v>
      </c>
      <c r="J2535" s="4">
        <v>89586</v>
      </c>
    </row>
    <row r="2536" spans="2:10" x14ac:dyDescent="0.35">
      <c r="C2536" t="s">
        <v>1866</v>
      </c>
      <c r="D2536" s="4">
        <v>670</v>
      </c>
      <c r="I2536" s="4">
        <v>670</v>
      </c>
      <c r="J2536" s="4">
        <v>670</v>
      </c>
    </row>
    <row r="2537" spans="2:10" x14ac:dyDescent="0.35">
      <c r="C2537" t="s">
        <v>1867</v>
      </c>
      <c r="D2537" s="4">
        <v>1819749</v>
      </c>
      <c r="E2537" s="4">
        <v>9000</v>
      </c>
      <c r="F2537" s="4">
        <v>9000</v>
      </c>
      <c r="G2537" s="4">
        <v>155004</v>
      </c>
      <c r="H2537" s="4">
        <v>1879392</v>
      </c>
      <c r="I2537" s="4">
        <v>3872145</v>
      </c>
      <c r="J2537" s="4">
        <v>1828749</v>
      </c>
    </row>
    <row r="2538" spans="2:10" x14ac:dyDescent="0.35">
      <c r="C2538" t="s">
        <v>1868</v>
      </c>
      <c r="D2538" s="4">
        <v>2477</v>
      </c>
      <c r="E2538" s="4">
        <v>5259</v>
      </c>
      <c r="F2538" s="4">
        <v>5259</v>
      </c>
      <c r="H2538" s="4">
        <v>2921602</v>
      </c>
      <c r="I2538" s="4">
        <v>2934598</v>
      </c>
      <c r="J2538" s="4">
        <v>7736</v>
      </c>
    </row>
    <row r="2539" spans="2:10" x14ac:dyDescent="0.35">
      <c r="C2539" t="s">
        <v>1894</v>
      </c>
      <c r="D2539" s="4">
        <v>8489</v>
      </c>
      <c r="I2539" s="4">
        <v>8489</v>
      </c>
      <c r="J2539" s="4">
        <v>8489</v>
      </c>
    </row>
    <row r="2540" spans="2:10" x14ac:dyDescent="0.35">
      <c r="C2540" t="s">
        <v>1869</v>
      </c>
      <c r="H2540" s="4">
        <v>714048</v>
      </c>
      <c r="I2540" s="4">
        <v>714048</v>
      </c>
      <c r="J2540">
        <v>0</v>
      </c>
    </row>
    <row r="2541" spans="2:10" x14ac:dyDescent="0.35">
      <c r="C2541" t="s">
        <v>1870</v>
      </c>
      <c r="D2541" s="4">
        <v>22240</v>
      </c>
      <c r="E2541" s="4">
        <v>37689</v>
      </c>
      <c r="G2541" s="4">
        <v>3829579</v>
      </c>
      <c r="H2541" s="4">
        <v>32000</v>
      </c>
      <c r="I2541" s="4">
        <v>3921507</v>
      </c>
      <c r="J2541" s="4">
        <v>59929</v>
      </c>
    </row>
    <row r="2542" spans="2:10" x14ac:dyDescent="0.35">
      <c r="C2542" t="s">
        <v>1871</v>
      </c>
      <c r="D2542" s="4">
        <v>240802</v>
      </c>
      <c r="F2542" s="4">
        <v>6495000</v>
      </c>
      <c r="G2542" s="4">
        <v>18055</v>
      </c>
      <c r="I2542" s="4">
        <v>6753858</v>
      </c>
      <c r="J2542" s="4">
        <v>240802</v>
      </c>
    </row>
    <row r="2543" spans="2:10" x14ac:dyDescent="0.35">
      <c r="C2543" t="s">
        <v>1872</v>
      </c>
      <c r="D2543" s="4">
        <v>103848</v>
      </c>
      <c r="E2543" s="4">
        <v>98000</v>
      </c>
      <c r="I2543" s="4">
        <v>201848</v>
      </c>
      <c r="J2543" s="4">
        <v>201848</v>
      </c>
    </row>
    <row r="2544" spans="2:10" x14ac:dyDescent="0.35">
      <c r="C2544" t="s">
        <v>1873</v>
      </c>
      <c r="D2544" s="4">
        <v>10664</v>
      </c>
      <c r="I2544" s="4">
        <v>10664</v>
      </c>
      <c r="J2544" s="4">
        <v>10664</v>
      </c>
    </row>
    <row r="2545" spans="2:10" x14ac:dyDescent="0.35">
      <c r="C2545" t="s">
        <v>1874</v>
      </c>
      <c r="D2545" s="4">
        <v>6177</v>
      </c>
      <c r="I2545" s="4">
        <v>6177</v>
      </c>
      <c r="J2545" s="4">
        <v>6177</v>
      </c>
    </row>
    <row r="2546" spans="2:10" x14ac:dyDescent="0.35">
      <c r="C2546" t="s">
        <v>1875</v>
      </c>
      <c r="H2546" s="4">
        <v>34873</v>
      </c>
      <c r="I2546" s="4">
        <v>34873</v>
      </c>
      <c r="J2546">
        <v>0</v>
      </c>
    </row>
    <row r="2547" spans="2:10" x14ac:dyDescent="0.35">
      <c r="C2547" t="s">
        <v>1876</v>
      </c>
      <c r="D2547" s="4">
        <v>61603</v>
      </c>
      <c r="H2547" s="4">
        <v>212688</v>
      </c>
      <c r="I2547" s="4">
        <v>274291</v>
      </c>
      <c r="J2547" s="4">
        <v>61603</v>
      </c>
    </row>
    <row r="2548" spans="2:10" x14ac:dyDescent="0.35">
      <c r="C2548" t="s">
        <v>1877</v>
      </c>
      <c r="D2548" s="4">
        <v>24197</v>
      </c>
      <c r="I2548" s="4">
        <v>24197</v>
      </c>
      <c r="J2548" s="4">
        <v>24197</v>
      </c>
    </row>
    <row r="2549" spans="2:10" x14ac:dyDescent="0.35">
      <c r="B2549" t="s">
        <v>55</v>
      </c>
      <c r="D2549" s="4">
        <v>2390503</v>
      </c>
      <c r="E2549" s="4">
        <v>149948</v>
      </c>
      <c r="F2549" s="4">
        <v>6781730</v>
      </c>
      <c r="G2549" s="4">
        <v>4002638</v>
      </c>
      <c r="H2549" s="4">
        <v>5816199</v>
      </c>
      <c r="I2549" s="4">
        <v>19141019</v>
      </c>
      <c r="J2549" s="4">
        <v>2540451</v>
      </c>
    </row>
    <row r="2550" spans="2:10" x14ac:dyDescent="0.35">
      <c r="B2550" t="s">
        <v>1878</v>
      </c>
      <c r="C2550" t="s">
        <v>1879</v>
      </c>
      <c r="D2550" s="4">
        <v>2531088</v>
      </c>
      <c r="I2550" s="4">
        <v>2531088</v>
      </c>
      <c r="J2550" s="4">
        <v>2531088</v>
      </c>
    </row>
    <row r="2551" spans="2:10" x14ac:dyDescent="0.35">
      <c r="C2551" t="s">
        <v>1897</v>
      </c>
      <c r="D2551" s="4">
        <v>13711</v>
      </c>
      <c r="I2551" s="4">
        <v>13711</v>
      </c>
      <c r="J2551" s="4">
        <v>13711</v>
      </c>
    </row>
    <row r="2552" spans="2:10" x14ac:dyDescent="0.35">
      <c r="C2552" t="s">
        <v>1880</v>
      </c>
      <c r="D2552" s="4">
        <v>3777182</v>
      </c>
      <c r="I2552" s="4">
        <v>3777182</v>
      </c>
      <c r="J2552" s="4">
        <v>3777182</v>
      </c>
    </row>
    <row r="2553" spans="2:10" x14ac:dyDescent="0.35">
      <c r="C2553" t="s">
        <v>1881</v>
      </c>
      <c r="D2553" s="4">
        <v>2314916</v>
      </c>
      <c r="I2553" s="4">
        <v>2314916</v>
      </c>
      <c r="J2553" s="4">
        <v>2314916</v>
      </c>
    </row>
    <row r="2554" spans="2:10" x14ac:dyDescent="0.35">
      <c r="C2554" t="s">
        <v>1895</v>
      </c>
      <c r="D2554" s="4">
        <v>68894</v>
      </c>
      <c r="I2554" s="4">
        <v>68894</v>
      </c>
      <c r="J2554" s="4">
        <v>68894</v>
      </c>
    </row>
    <row r="2555" spans="2:10" x14ac:dyDescent="0.35">
      <c r="C2555" t="s">
        <v>1882</v>
      </c>
      <c r="D2555" s="4">
        <v>143</v>
      </c>
      <c r="F2555" s="4">
        <v>231356</v>
      </c>
      <c r="I2555" s="4">
        <v>231499</v>
      </c>
      <c r="J2555" s="4">
        <v>143</v>
      </c>
    </row>
    <row r="2556" spans="2:10" x14ac:dyDescent="0.35">
      <c r="C2556" t="s">
        <v>1883</v>
      </c>
      <c r="D2556" s="4">
        <v>167567</v>
      </c>
      <c r="I2556" s="4">
        <v>167567</v>
      </c>
      <c r="J2556" s="4">
        <v>167567</v>
      </c>
    </row>
    <row r="2557" spans="2:10" x14ac:dyDescent="0.35">
      <c r="B2557" t="s">
        <v>56</v>
      </c>
      <c r="D2557" s="4">
        <v>8873501</v>
      </c>
      <c r="F2557" s="4">
        <v>231356</v>
      </c>
      <c r="I2557" s="4">
        <v>9104857</v>
      </c>
      <c r="J2557" s="4">
        <v>8873501</v>
      </c>
    </row>
    <row r="2558" spans="2:10" x14ac:dyDescent="0.35">
      <c r="B2558" t="s">
        <v>1885</v>
      </c>
      <c r="C2558" t="s">
        <v>1886</v>
      </c>
      <c r="D2558" s="4">
        <v>301645</v>
      </c>
      <c r="I2558" s="4">
        <v>301645</v>
      </c>
      <c r="J2558" s="4">
        <v>301645</v>
      </c>
    </row>
    <row r="2559" spans="2:10" x14ac:dyDescent="0.35">
      <c r="B2559" t="s">
        <v>57</v>
      </c>
      <c r="D2559" s="4">
        <v>301645</v>
      </c>
      <c r="I2559" s="4">
        <v>301645</v>
      </c>
      <c r="J2559" s="4">
        <v>301645</v>
      </c>
    </row>
    <row r="2560" spans="2:10" x14ac:dyDescent="0.35">
      <c r="B2560" t="s">
        <v>1887</v>
      </c>
      <c r="C2560" t="s">
        <v>1904</v>
      </c>
      <c r="D2560" s="4">
        <v>250000</v>
      </c>
      <c r="I2560" s="4">
        <v>250000</v>
      </c>
      <c r="J2560" s="4">
        <v>250000</v>
      </c>
    </row>
    <row r="2561" spans="1:10" x14ac:dyDescent="0.35">
      <c r="C2561" t="s">
        <v>1888</v>
      </c>
      <c r="H2561" s="4">
        <v>480000</v>
      </c>
      <c r="I2561" s="4">
        <v>480000</v>
      </c>
      <c r="J2561">
        <v>0</v>
      </c>
    </row>
    <row r="2562" spans="1:10" x14ac:dyDescent="0.35">
      <c r="C2562" t="s">
        <v>1901</v>
      </c>
      <c r="G2562" s="4">
        <v>525000</v>
      </c>
      <c r="I2562" s="4">
        <v>525000</v>
      </c>
      <c r="J2562">
        <v>0</v>
      </c>
    </row>
    <row r="2563" spans="1:10" x14ac:dyDescent="0.35">
      <c r="C2563" t="s">
        <v>1889</v>
      </c>
      <c r="G2563" s="4">
        <v>787500</v>
      </c>
      <c r="I2563" s="4">
        <v>787500</v>
      </c>
      <c r="J2563">
        <v>0</v>
      </c>
    </row>
    <row r="2564" spans="1:10" x14ac:dyDescent="0.35">
      <c r="C2564" t="s">
        <v>1890</v>
      </c>
      <c r="G2564" s="4">
        <v>412500</v>
      </c>
      <c r="I2564" s="4">
        <v>412500</v>
      </c>
      <c r="J2564">
        <v>0</v>
      </c>
    </row>
    <row r="2565" spans="1:10" x14ac:dyDescent="0.35">
      <c r="C2565" t="s">
        <v>1902</v>
      </c>
      <c r="G2565" s="4">
        <v>1050000</v>
      </c>
      <c r="I2565" s="4">
        <v>1050000</v>
      </c>
      <c r="J2565">
        <v>0</v>
      </c>
    </row>
    <row r="2566" spans="1:10" x14ac:dyDescent="0.35">
      <c r="B2566" t="s">
        <v>58</v>
      </c>
      <c r="D2566" s="4">
        <v>250000</v>
      </c>
      <c r="G2566" s="4">
        <v>2775000</v>
      </c>
      <c r="H2566" s="4">
        <v>480000</v>
      </c>
      <c r="I2566" s="4">
        <v>3505000</v>
      </c>
      <c r="J2566" s="4">
        <v>250000</v>
      </c>
    </row>
    <row r="2567" spans="1:10" x14ac:dyDescent="0.35">
      <c r="A2567" t="s">
        <v>1577</v>
      </c>
      <c r="B2567" t="s">
        <v>59</v>
      </c>
      <c r="D2567" s="4">
        <v>75326261</v>
      </c>
      <c r="E2567" s="4">
        <v>810214</v>
      </c>
      <c r="F2567" s="4">
        <v>24265863</v>
      </c>
      <c r="G2567" s="4">
        <v>7922655</v>
      </c>
      <c r="H2567" s="4">
        <v>22601277</v>
      </c>
      <c r="I2567" s="4">
        <v>130926270</v>
      </c>
      <c r="J2567" s="4">
        <v>76136475</v>
      </c>
    </row>
    <row r="2568" spans="1:10" x14ac:dyDescent="0.35">
      <c r="A2568" t="s">
        <v>309</v>
      </c>
      <c r="B2568" t="s">
        <v>1842</v>
      </c>
      <c r="C2568" t="s">
        <v>1843</v>
      </c>
      <c r="D2568" s="4">
        <v>75707111</v>
      </c>
      <c r="E2568" s="4">
        <v>4434029</v>
      </c>
      <c r="F2568" s="4">
        <v>38224200</v>
      </c>
      <c r="I2568" s="4">
        <v>118365340</v>
      </c>
      <c r="J2568" s="4">
        <v>80141140</v>
      </c>
    </row>
    <row r="2569" spans="1:10" x14ac:dyDescent="0.35">
      <c r="C2569" t="s">
        <v>1844</v>
      </c>
      <c r="D2569" s="4">
        <v>4536027</v>
      </c>
      <c r="E2569" s="4">
        <v>598667</v>
      </c>
      <c r="F2569" s="4">
        <v>5375526</v>
      </c>
      <c r="G2569" s="4">
        <v>37800</v>
      </c>
      <c r="H2569" s="4">
        <v>783219</v>
      </c>
      <c r="I2569" s="4">
        <v>11331239</v>
      </c>
      <c r="J2569" s="4">
        <v>5134694</v>
      </c>
    </row>
    <row r="2570" spans="1:10" x14ac:dyDescent="0.35">
      <c r="C2570" t="s">
        <v>1845</v>
      </c>
      <c r="D2570" s="4">
        <v>8013809</v>
      </c>
      <c r="E2570" s="4">
        <v>433115</v>
      </c>
      <c r="I2570" s="4">
        <v>8446923</v>
      </c>
      <c r="J2570" s="4">
        <v>8446924</v>
      </c>
    </row>
    <row r="2571" spans="1:10" x14ac:dyDescent="0.35">
      <c r="B2571" t="s">
        <v>51</v>
      </c>
      <c r="D2571" s="4">
        <v>88256947</v>
      </c>
      <c r="E2571" s="4">
        <v>5465810</v>
      </c>
      <c r="F2571" s="4">
        <v>43599726</v>
      </c>
      <c r="G2571" s="4">
        <v>37800</v>
      </c>
      <c r="H2571" s="4">
        <v>783219</v>
      </c>
      <c r="I2571" s="4">
        <v>138143503</v>
      </c>
      <c r="J2571" s="4">
        <v>93722757</v>
      </c>
    </row>
    <row r="2572" spans="1:10" x14ac:dyDescent="0.35">
      <c r="B2572" t="s">
        <v>1843</v>
      </c>
      <c r="C2572" t="s">
        <v>1846</v>
      </c>
      <c r="D2572" s="4">
        <v>67792757</v>
      </c>
      <c r="E2572" s="4">
        <v>1276</v>
      </c>
      <c r="H2572" s="4">
        <v>437175</v>
      </c>
      <c r="I2572" s="4">
        <v>68231209</v>
      </c>
      <c r="J2572" s="4">
        <v>67794033</v>
      </c>
    </row>
    <row r="2573" spans="1:10" x14ac:dyDescent="0.35">
      <c r="C2573" t="s">
        <v>1847</v>
      </c>
      <c r="D2573" s="4">
        <v>32993494</v>
      </c>
      <c r="F2573" s="4">
        <v>405405</v>
      </c>
      <c r="I2573" s="4">
        <v>33398900</v>
      </c>
      <c r="J2573" s="4">
        <v>32993494</v>
      </c>
    </row>
    <row r="2574" spans="1:10" x14ac:dyDescent="0.35">
      <c r="C2574" t="s">
        <v>1848</v>
      </c>
      <c r="D2574" s="4">
        <v>113363</v>
      </c>
      <c r="I2574" s="4">
        <v>113363</v>
      </c>
      <c r="J2574" s="4">
        <v>113363</v>
      </c>
    </row>
    <row r="2575" spans="1:10" x14ac:dyDescent="0.35">
      <c r="B2575" t="s">
        <v>52</v>
      </c>
      <c r="D2575" s="4">
        <v>100899615</v>
      </c>
      <c r="E2575" s="4">
        <v>1276</v>
      </c>
      <c r="F2575" s="4">
        <v>405405</v>
      </c>
      <c r="H2575" s="4">
        <v>437175</v>
      </c>
      <c r="I2575" s="4">
        <v>101743472</v>
      </c>
      <c r="J2575" s="4">
        <v>100900891</v>
      </c>
    </row>
    <row r="2576" spans="1:10" x14ac:dyDescent="0.35">
      <c r="B2576" t="s">
        <v>1849</v>
      </c>
      <c r="C2576" t="s">
        <v>1918</v>
      </c>
      <c r="D2576" s="4">
        <v>9660</v>
      </c>
      <c r="I2576" s="4">
        <v>9660</v>
      </c>
      <c r="J2576" s="4">
        <v>9660</v>
      </c>
    </row>
    <row r="2577" spans="2:10" x14ac:dyDescent="0.35">
      <c r="C2577" t="s">
        <v>1850</v>
      </c>
      <c r="D2577" s="4">
        <v>73560</v>
      </c>
      <c r="E2577" s="4">
        <v>29182480</v>
      </c>
      <c r="I2577" s="4">
        <v>29256040</v>
      </c>
      <c r="J2577" s="4">
        <v>29256040</v>
      </c>
    </row>
    <row r="2578" spans="2:10" x14ac:dyDescent="0.35">
      <c r="B2578" t="s">
        <v>53</v>
      </c>
      <c r="D2578" s="4">
        <v>83220</v>
      </c>
      <c r="E2578" s="4">
        <v>29182480</v>
      </c>
      <c r="I2578" s="4">
        <v>29265700</v>
      </c>
      <c r="J2578" s="4">
        <v>29265700</v>
      </c>
    </row>
    <row r="2579" spans="2:10" x14ac:dyDescent="0.35">
      <c r="B2579" t="s">
        <v>1844</v>
      </c>
      <c r="C2579" t="s">
        <v>1851</v>
      </c>
      <c r="D2579" s="4">
        <v>1596341</v>
      </c>
      <c r="I2579" s="4">
        <v>1596341</v>
      </c>
      <c r="J2579" s="4">
        <v>1596341</v>
      </c>
    </row>
    <row r="2580" spans="2:10" x14ac:dyDescent="0.35">
      <c r="C2580" t="s">
        <v>1853</v>
      </c>
      <c r="D2580" s="4">
        <v>1539</v>
      </c>
      <c r="H2580" s="4">
        <v>8191</v>
      </c>
      <c r="I2580" s="4">
        <v>9730</v>
      </c>
      <c r="J2580" s="4">
        <v>1539</v>
      </c>
    </row>
    <row r="2581" spans="2:10" x14ac:dyDescent="0.35">
      <c r="C2581" t="s">
        <v>1893</v>
      </c>
      <c r="H2581" s="4">
        <v>13140</v>
      </c>
      <c r="I2581" s="4">
        <v>13140</v>
      </c>
      <c r="J2581">
        <v>0</v>
      </c>
    </row>
    <row r="2582" spans="2:10" x14ac:dyDescent="0.35">
      <c r="C2582" t="s">
        <v>1903</v>
      </c>
      <c r="D2582" s="4">
        <v>1565</v>
      </c>
      <c r="I2582" s="4">
        <v>1565</v>
      </c>
      <c r="J2582" s="4">
        <v>1565</v>
      </c>
    </row>
    <row r="2583" spans="2:10" x14ac:dyDescent="0.35">
      <c r="C2583" t="s">
        <v>1854</v>
      </c>
      <c r="H2583" s="4">
        <v>1856071</v>
      </c>
      <c r="I2583" s="4">
        <v>1856071</v>
      </c>
      <c r="J2583">
        <v>0</v>
      </c>
    </row>
    <row r="2584" spans="2:10" x14ac:dyDescent="0.35">
      <c r="C2584" t="s">
        <v>1855</v>
      </c>
      <c r="D2584" s="4">
        <v>326685</v>
      </c>
      <c r="E2584" s="4">
        <v>256384</v>
      </c>
      <c r="F2584" s="4">
        <v>208929</v>
      </c>
      <c r="G2584" s="4">
        <v>55497</v>
      </c>
      <c r="H2584" s="4">
        <v>335391</v>
      </c>
      <c r="I2584" s="4">
        <v>1182884</v>
      </c>
      <c r="J2584" s="4">
        <v>583069</v>
      </c>
    </row>
    <row r="2585" spans="2:10" x14ac:dyDescent="0.35">
      <c r="C2585" t="s">
        <v>1856</v>
      </c>
      <c r="D2585" s="4">
        <v>21228</v>
      </c>
      <c r="I2585" s="4">
        <v>21228</v>
      </c>
      <c r="J2585" s="4">
        <v>21228</v>
      </c>
    </row>
    <row r="2586" spans="2:10" x14ac:dyDescent="0.35">
      <c r="C2586" t="s">
        <v>1857</v>
      </c>
      <c r="D2586" s="4">
        <v>124930</v>
      </c>
      <c r="E2586" s="4">
        <v>5432</v>
      </c>
      <c r="I2586" s="4">
        <v>130361</v>
      </c>
      <c r="J2586" s="4">
        <v>130362</v>
      </c>
    </row>
    <row r="2587" spans="2:10" x14ac:dyDescent="0.35">
      <c r="C2587" t="s">
        <v>1906</v>
      </c>
      <c r="H2587" s="4">
        <v>145669</v>
      </c>
      <c r="I2587" s="4">
        <v>145669</v>
      </c>
      <c r="J2587">
        <v>0</v>
      </c>
    </row>
    <row r="2588" spans="2:10" x14ac:dyDescent="0.35">
      <c r="C2588" t="s">
        <v>1920</v>
      </c>
      <c r="H2588" s="4">
        <v>35654</v>
      </c>
      <c r="I2588" s="4">
        <v>35654</v>
      </c>
      <c r="J2588">
        <v>0</v>
      </c>
    </row>
    <row r="2589" spans="2:10" x14ac:dyDescent="0.35">
      <c r="C2589" t="s">
        <v>1858</v>
      </c>
      <c r="D2589" s="4">
        <v>1487</v>
      </c>
      <c r="E2589" s="4">
        <v>212667</v>
      </c>
      <c r="G2589" s="4">
        <v>57147</v>
      </c>
      <c r="H2589" s="4">
        <v>77928</v>
      </c>
      <c r="I2589" s="4">
        <v>349229</v>
      </c>
      <c r="J2589" s="4">
        <v>214154</v>
      </c>
    </row>
    <row r="2590" spans="2:10" x14ac:dyDescent="0.35">
      <c r="C2590" t="s">
        <v>1859</v>
      </c>
      <c r="D2590" s="4">
        <v>2014779</v>
      </c>
      <c r="E2590" s="4">
        <v>2080421</v>
      </c>
      <c r="F2590" s="4">
        <v>316262</v>
      </c>
      <c r="G2590" s="4">
        <v>212231</v>
      </c>
      <c r="H2590" s="4">
        <v>731134</v>
      </c>
      <c r="I2590" s="4">
        <v>5354827</v>
      </c>
      <c r="J2590" s="4">
        <v>4095200</v>
      </c>
    </row>
    <row r="2591" spans="2:10" x14ac:dyDescent="0.35">
      <c r="C2591" t="s">
        <v>1915</v>
      </c>
      <c r="H2591" s="4">
        <v>5</v>
      </c>
      <c r="I2591" s="4">
        <v>5</v>
      </c>
      <c r="J2591">
        <v>0</v>
      </c>
    </row>
    <row r="2592" spans="2:10" x14ac:dyDescent="0.35">
      <c r="C2592" t="s">
        <v>1860</v>
      </c>
      <c r="D2592" s="4">
        <v>1304436</v>
      </c>
      <c r="E2592" s="4">
        <v>2500170</v>
      </c>
      <c r="I2592" s="4">
        <v>3804606</v>
      </c>
      <c r="J2592" s="4">
        <v>3804606</v>
      </c>
    </row>
    <row r="2593" spans="2:10" x14ac:dyDescent="0.35">
      <c r="C2593" t="s">
        <v>1861</v>
      </c>
      <c r="D2593" s="4">
        <v>600019</v>
      </c>
      <c r="I2593" s="4">
        <v>600019</v>
      </c>
      <c r="J2593" s="4">
        <v>600019</v>
      </c>
    </row>
    <row r="2594" spans="2:10" x14ac:dyDescent="0.35">
      <c r="C2594" t="s">
        <v>1862</v>
      </c>
      <c r="D2594" s="4">
        <v>170929</v>
      </c>
      <c r="E2594" s="4">
        <v>3247642</v>
      </c>
      <c r="I2594" s="4">
        <v>3418571</v>
      </c>
      <c r="J2594" s="4">
        <v>3418571</v>
      </c>
    </row>
    <row r="2595" spans="2:10" x14ac:dyDescent="0.35">
      <c r="C2595" t="s">
        <v>1863</v>
      </c>
      <c r="E2595" s="4">
        <v>71627</v>
      </c>
      <c r="F2595" s="4">
        <v>7780</v>
      </c>
      <c r="G2595" s="4">
        <v>15560</v>
      </c>
      <c r="H2595" s="4">
        <v>7780</v>
      </c>
      <c r="I2595" s="4">
        <v>102746</v>
      </c>
      <c r="J2595">
        <v>71627</v>
      </c>
    </row>
    <row r="2596" spans="2:10" x14ac:dyDescent="0.35">
      <c r="B2596" t="s">
        <v>54</v>
      </c>
      <c r="D2596" s="4">
        <v>6163937</v>
      </c>
      <c r="E2596" s="4">
        <v>8374342</v>
      </c>
      <c r="F2596" s="4">
        <v>532971</v>
      </c>
      <c r="G2596" s="4">
        <v>340435</v>
      </c>
      <c r="H2596" s="4">
        <v>3210963</v>
      </c>
      <c r="I2596" s="4">
        <v>18622647</v>
      </c>
      <c r="J2596" s="4">
        <v>14538279</v>
      </c>
    </row>
    <row r="2597" spans="2:10" x14ac:dyDescent="0.35">
      <c r="B2597" t="s">
        <v>1845</v>
      </c>
      <c r="C2597" t="s">
        <v>1865</v>
      </c>
      <c r="D2597" s="4">
        <v>3488</v>
      </c>
      <c r="E2597" s="4">
        <v>0</v>
      </c>
      <c r="G2597" s="4">
        <v>43195</v>
      </c>
      <c r="H2597" s="4">
        <v>21597</v>
      </c>
      <c r="I2597" s="4">
        <v>68280</v>
      </c>
      <c r="J2597" s="4">
        <v>3488</v>
      </c>
    </row>
    <row r="2598" spans="2:10" x14ac:dyDescent="0.35">
      <c r="C2598" t="s">
        <v>1866</v>
      </c>
      <c r="I2598" s="4">
        <v>0</v>
      </c>
      <c r="J2598">
        <v>0</v>
      </c>
    </row>
    <row r="2599" spans="2:10" x14ac:dyDescent="0.35">
      <c r="C2599" t="s">
        <v>1867</v>
      </c>
      <c r="D2599" s="4">
        <v>39658</v>
      </c>
      <c r="F2599" s="4">
        <v>162000</v>
      </c>
      <c r="G2599" s="4">
        <v>5122002</v>
      </c>
      <c r="H2599" s="4">
        <v>4562299</v>
      </c>
      <c r="I2599" s="4">
        <v>9885959</v>
      </c>
      <c r="J2599" s="4">
        <v>39658</v>
      </c>
    </row>
    <row r="2600" spans="2:10" x14ac:dyDescent="0.35">
      <c r="C2600" t="s">
        <v>1868</v>
      </c>
      <c r="D2600" s="4">
        <v>72260</v>
      </c>
      <c r="E2600" s="4">
        <v>136743</v>
      </c>
      <c r="G2600" s="4">
        <v>2863902</v>
      </c>
      <c r="H2600" s="4">
        <v>2398221</v>
      </c>
      <c r="I2600" s="4">
        <v>5471125</v>
      </c>
      <c r="J2600" s="4">
        <v>209003</v>
      </c>
    </row>
    <row r="2601" spans="2:10" x14ac:dyDescent="0.35">
      <c r="C2601" t="s">
        <v>1894</v>
      </c>
      <c r="D2601" s="4">
        <v>19259</v>
      </c>
      <c r="I2601" s="4">
        <v>19259</v>
      </c>
      <c r="J2601" s="4">
        <v>19259</v>
      </c>
    </row>
    <row r="2602" spans="2:10" x14ac:dyDescent="0.35">
      <c r="C2602" t="s">
        <v>1869</v>
      </c>
      <c r="G2602" s="4">
        <v>2536800</v>
      </c>
      <c r="I2602" s="4">
        <v>2536800</v>
      </c>
      <c r="J2602">
        <v>0</v>
      </c>
    </row>
    <row r="2603" spans="2:10" x14ac:dyDescent="0.35">
      <c r="C2603" t="s">
        <v>1870</v>
      </c>
      <c r="D2603" s="4">
        <v>67075</v>
      </c>
      <c r="E2603" s="4">
        <v>10693966</v>
      </c>
      <c r="G2603" s="4">
        <v>747140</v>
      </c>
      <c r="H2603" s="4">
        <v>43949</v>
      </c>
      <c r="I2603" s="4">
        <v>11552131</v>
      </c>
      <c r="J2603" s="4">
        <v>10761041</v>
      </c>
    </row>
    <row r="2604" spans="2:10" x14ac:dyDescent="0.35">
      <c r="C2604" t="s">
        <v>1872</v>
      </c>
      <c r="D2604" s="4">
        <v>1421000</v>
      </c>
      <c r="I2604" s="4">
        <v>1421000</v>
      </c>
      <c r="J2604" s="4">
        <v>1421000</v>
      </c>
    </row>
    <row r="2605" spans="2:10" x14ac:dyDescent="0.35">
      <c r="C2605" t="s">
        <v>1875</v>
      </c>
      <c r="G2605" s="4">
        <v>4650</v>
      </c>
      <c r="H2605" s="4">
        <v>260382</v>
      </c>
      <c r="I2605" s="4">
        <v>265032</v>
      </c>
      <c r="J2605">
        <v>0</v>
      </c>
    </row>
    <row r="2606" spans="2:10" x14ac:dyDescent="0.35">
      <c r="C2606" t="s">
        <v>1876</v>
      </c>
      <c r="G2606" s="4">
        <v>252000</v>
      </c>
      <c r="I2606" s="4">
        <v>252000</v>
      </c>
      <c r="J2606">
        <v>0</v>
      </c>
    </row>
    <row r="2607" spans="2:10" x14ac:dyDescent="0.35">
      <c r="C2607" t="s">
        <v>1877</v>
      </c>
      <c r="D2607" s="4">
        <v>24264</v>
      </c>
      <c r="I2607" s="4">
        <v>24264</v>
      </c>
      <c r="J2607" s="4">
        <v>24264</v>
      </c>
    </row>
    <row r="2608" spans="2:10" x14ac:dyDescent="0.35">
      <c r="B2608" t="s">
        <v>55</v>
      </c>
      <c r="D2608" s="4">
        <v>1647004</v>
      </c>
      <c r="E2608" s="4">
        <v>10830709</v>
      </c>
      <c r="F2608" s="4">
        <v>162000</v>
      </c>
      <c r="G2608" s="4">
        <v>11569689</v>
      </c>
      <c r="H2608" s="4">
        <v>7286449</v>
      </c>
      <c r="I2608" s="4">
        <v>31495850</v>
      </c>
      <c r="J2608" s="4">
        <v>12477713</v>
      </c>
    </row>
    <row r="2609" spans="2:10" x14ac:dyDescent="0.35">
      <c r="B2609" t="s">
        <v>1878</v>
      </c>
      <c r="C2609" t="s">
        <v>1912</v>
      </c>
      <c r="D2609" s="4">
        <v>3970</v>
      </c>
      <c r="I2609" s="4">
        <v>3970</v>
      </c>
      <c r="J2609" s="4">
        <v>3970</v>
      </c>
    </row>
    <row r="2610" spans="2:10" x14ac:dyDescent="0.35">
      <c r="C2610" t="s">
        <v>1879</v>
      </c>
      <c r="D2610" s="4">
        <v>3265706</v>
      </c>
      <c r="I2610" s="4">
        <v>3265706</v>
      </c>
      <c r="J2610" s="4">
        <v>3265706</v>
      </c>
    </row>
    <row r="2611" spans="2:10" x14ac:dyDescent="0.35">
      <c r="C2611" t="s">
        <v>1907</v>
      </c>
      <c r="D2611" s="4">
        <v>3664</v>
      </c>
      <c r="I2611" s="4">
        <v>3664</v>
      </c>
      <c r="J2611" s="4">
        <v>3664</v>
      </c>
    </row>
    <row r="2612" spans="2:10" x14ac:dyDescent="0.35">
      <c r="C2612" t="s">
        <v>1880</v>
      </c>
      <c r="D2612" s="4">
        <v>706631</v>
      </c>
      <c r="I2612" s="4">
        <v>706631</v>
      </c>
      <c r="J2612" s="4">
        <v>706631</v>
      </c>
    </row>
    <row r="2613" spans="2:10" x14ac:dyDescent="0.35">
      <c r="C2613" t="s">
        <v>1881</v>
      </c>
      <c r="D2613" s="4">
        <v>1242008</v>
      </c>
      <c r="I2613" s="4">
        <v>1242008</v>
      </c>
      <c r="J2613" s="4">
        <v>1242008</v>
      </c>
    </row>
    <row r="2614" spans="2:10" x14ac:dyDescent="0.35">
      <c r="C2614" t="s">
        <v>1895</v>
      </c>
      <c r="D2614" s="4">
        <v>117627</v>
      </c>
      <c r="F2614" s="4">
        <v>8657538</v>
      </c>
      <c r="I2614" s="4">
        <v>8775165</v>
      </c>
      <c r="J2614" s="4">
        <v>117627</v>
      </c>
    </row>
    <row r="2615" spans="2:10" x14ac:dyDescent="0.35">
      <c r="C2615" t="s">
        <v>1882</v>
      </c>
      <c r="D2615" s="4">
        <v>199544</v>
      </c>
      <c r="I2615" s="4">
        <v>199544</v>
      </c>
      <c r="J2615" s="4">
        <v>199544</v>
      </c>
    </row>
    <row r="2616" spans="2:10" x14ac:dyDescent="0.35">
      <c r="C2616" t="s">
        <v>1884</v>
      </c>
      <c r="D2616" s="4">
        <v>46656</v>
      </c>
      <c r="I2616" s="4">
        <v>46656</v>
      </c>
      <c r="J2616" s="4">
        <v>46656</v>
      </c>
    </row>
    <row r="2617" spans="2:10" x14ac:dyDescent="0.35">
      <c r="B2617" t="s">
        <v>56</v>
      </c>
      <c r="D2617" s="4">
        <v>5585807</v>
      </c>
      <c r="F2617" s="4">
        <v>8657538</v>
      </c>
      <c r="I2617" s="4">
        <v>14243345</v>
      </c>
      <c r="J2617" s="4">
        <v>5585807</v>
      </c>
    </row>
    <row r="2618" spans="2:10" x14ac:dyDescent="0.35">
      <c r="B2618" t="s">
        <v>1885</v>
      </c>
      <c r="C2618" t="s">
        <v>1886</v>
      </c>
      <c r="H2618" s="4">
        <v>895508</v>
      </c>
      <c r="I2618" s="4">
        <v>895508</v>
      </c>
      <c r="J2618">
        <v>0</v>
      </c>
    </row>
    <row r="2619" spans="2:10" x14ac:dyDescent="0.35">
      <c r="B2619" t="s">
        <v>57</v>
      </c>
      <c r="H2619" s="4">
        <v>895508</v>
      </c>
      <c r="I2619" s="4">
        <v>895508</v>
      </c>
      <c r="J2619">
        <v>0</v>
      </c>
    </row>
    <row r="2620" spans="2:10" x14ac:dyDescent="0.35">
      <c r="B2620" t="s">
        <v>1887</v>
      </c>
      <c r="C2620" t="s">
        <v>1888</v>
      </c>
      <c r="G2620" s="4">
        <v>1440000</v>
      </c>
      <c r="I2620" s="4">
        <v>1440000</v>
      </c>
      <c r="J2620">
        <v>0</v>
      </c>
    </row>
    <row r="2621" spans="2:10" x14ac:dyDescent="0.35">
      <c r="C2621" t="s">
        <v>1901</v>
      </c>
      <c r="E2621" s="4">
        <v>1500000</v>
      </c>
      <c r="I2621" s="4">
        <v>1500000</v>
      </c>
      <c r="J2621">
        <v>1500000</v>
      </c>
    </row>
    <row r="2622" spans="2:10" x14ac:dyDescent="0.35">
      <c r="C2622" t="s">
        <v>1889</v>
      </c>
      <c r="E2622" s="4">
        <v>1470000</v>
      </c>
      <c r="I2622" s="4">
        <v>1470000</v>
      </c>
      <c r="J2622">
        <v>1470000</v>
      </c>
    </row>
    <row r="2623" spans="2:10" x14ac:dyDescent="0.35">
      <c r="C2623" t="s">
        <v>1890</v>
      </c>
      <c r="E2623" s="4">
        <v>1200000</v>
      </c>
      <c r="I2623" s="4">
        <v>1200000</v>
      </c>
      <c r="J2623">
        <v>1200000</v>
      </c>
    </row>
    <row r="2624" spans="2:10" x14ac:dyDescent="0.35">
      <c r="C2624" t="s">
        <v>1902</v>
      </c>
      <c r="E2624" s="4">
        <v>3000000</v>
      </c>
      <c r="I2624" s="4">
        <v>3000000</v>
      </c>
      <c r="J2624">
        <v>3000000</v>
      </c>
    </row>
    <row r="2625" spans="1:10" x14ac:dyDescent="0.35">
      <c r="B2625" t="s">
        <v>58</v>
      </c>
      <c r="E2625" s="4">
        <v>7170000</v>
      </c>
      <c r="G2625" s="4">
        <v>1440000</v>
      </c>
      <c r="I2625" s="4">
        <v>8610000</v>
      </c>
      <c r="J2625">
        <v>7170000</v>
      </c>
    </row>
    <row r="2626" spans="1:10" x14ac:dyDescent="0.35">
      <c r="A2626" t="s">
        <v>1578</v>
      </c>
      <c r="B2626" t="s">
        <v>59</v>
      </c>
      <c r="D2626" s="4">
        <v>202636530</v>
      </c>
      <c r="E2626" s="4">
        <v>61024617</v>
      </c>
      <c r="F2626" s="4">
        <v>53357640</v>
      </c>
      <c r="G2626" s="4">
        <v>13387924</v>
      </c>
      <c r="H2626" s="4">
        <v>12613314</v>
      </c>
      <c r="I2626" s="4">
        <v>343020025</v>
      </c>
      <c r="J2626" s="4">
        <v>263661147</v>
      </c>
    </row>
    <row r="2627" spans="1:10" x14ac:dyDescent="0.35">
      <c r="A2627" t="s">
        <v>316</v>
      </c>
      <c r="B2627" t="s">
        <v>1842</v>
      </c>
      <c r="C2627" t="s">
        <v>1843</v>
      </c>
      <c r="D2627" s="4">
        <v>4662967</v>
      </c>
      <c r="F2627" s="4">
        <v>3112200</v>
      </c>
      <c r="I2627" s="4">
        <v>7775167</v>
      </c>
      <c r="J2627" s="4">
        <v>4662967</v>
      </c>
    </row>
    <row r="2628" spans="1:10" x14ac:dyDescent="0.35">
      <c r="C2628" t="s">
        <v>1844</v>
      </c>
      <c r="D2628" s="4">
        <v>83793</v>
      </c>
      <c r="F2628" s="4">
        <v>527325</v>
      </c>
      <c r="H2628" s="4">
        <v>58050</v>
      </c>
      <c r="I2628" s="4">
        <v>669167</v>
      </c>
      <c r="J2628" s="4">
        <v>83793</v>
      </c>
    </row>
    <row r="2629" spans="1:10" x14ac:dyDescent="0.35">
      <c r="C2629" t="s">
        <v>1845</v>
      </c>
      <c r="D2629" s="4">
        <v>20380</v>
      </c>
      <c r="F2629" s="4">
        <v>492243</v>
      </c>
      <c r="I2629" s="4">
        <v>512623</v>
      </c>
      <c r="J2629" s="4">
        <v>20380</v>
      </c>
    </row>
    <row r="2630" spans="1:10" x14ac:dyDescent="0.35">
      <c r="B2630" t="s">
        <v>51</v>
      </c>
      <c r="D2630" s="4">
        <v>4767140</v>
      </c>
      <c r="F2630" s="4">
        <v>4131767</v>
      </c>
      <c r="H2630" s="4">
        <v>58050</v>
      </c>
      <c r="I2630" s="4">
        <v>8956958</v>
      </c>
      <c r="J2630" s="4">
        <v>4767140</v>
      </c>
    </row>
    <row r="2631" spans="1:10" x14ac:dyDescent="0.35">
      <c r="B2631" t="s">
        <v>1843</v>
      </c>
      <c r="C2631" t="s">
        <v>1846</v>
      </c>
      <c r="D2631" s="4">
        <v>4350219</v>
      </c>
      <c r="E2631" s="4">
        <v>349055</v>
      </c>
      <c r="F2631" s="4">
        <v>1682201</v>
      </c>
      <c r="H2631" s="4">
        <v>2273098</v>
      </c>
      <c r="I2631" s="4">
        <v>8654573</v>
      </c>
      <c r="J2631" s="4">
        <v>4699274</v>
      </c>
    </row>
    <row r="2632" spans="1:10" x14ac:dyDescent="0.35">
      <c r="C2632" t="s">
        <v>1847</v>
      </c>
      <c r="D2632" s="4">
        <v>970036</v>
      </c>
      <c r="F2632" s="4">
        <v>1302703</v>
      </c>
      <c r="I2632" s="4">
        <v>2272738</v>
      </c>
      <c r="J2632" s="4">
        <v>970036</v>
      </c>
    </row>
    <row r="2633" spans="1:10" x14ac:dyDescent="0.35">
      <c r="C2633" t="s">
        <v>1848</v>
      </c>
      <c r="E2633" s="4">
        <v>9726</v>
      </c>
      <c r="I2633" s="4">
        <v>9726</v>
      </c>
      <c r="J2633">
        <v>9726</v>
      </c>
    </row>
    <row r="2634" spans="1:10" x14ac:dyDescent="0.35">
      <c r="B2634" t="s">
        <v>52</v>
      </c>
      <c r="D2634" s="4">
        <v>5320255</v>
      </c>
      <c r="E2634" s="4">
        <v>358781</v>
      </c>
      <c r="F2634" s="4">
        <v>2984903</v>
      </c>
      <c r="H2634" s="4">
        <v>2273098</v>
      </c>
      <c r="I2634" s="4">
        <v>10937037</v>
      </c>
      <c r="J2634" s="4">
        <v>5679036</v>
      </c>
    </row>
    <row r="2635" spans="1:10" x14ac:dyDescent="0.35">
      <c r="B2635" t="s">
        <v>1849</v>
      </c>
      <c r="C2635" t="s">
        <v>1850</v>
      </c>
      <c r="F2635" s="4">
        <v>800000</v>
      </c>
      <c r="I2635" s="4">
        <v>800000</v>
      </c>
      <c r="J2635">
        <v>0</v>
      </c>
    </row>
    <row r="2636" spans="1:10" x14ac:dyDescent="0.35">
      <c r="B2636" t="s">
        <v>53</v>
      </c>
      <c r="F2636" s="4">
        <v>800000</v>
      </c>
      <c r="I2636" s="4">
        <v>800000</v>
      </c>
      <c r="J2636">
        <v>0</v>
      </c>
    </row>
    <row r="2637" spans="1:10" x14ac:dyDescent="0.35">
      <c r="B2637" t="s">
        <v>1844</v>
      </c>
      <c r="C2637" t="s">
        <v>1851</v>
      </c>
      <c r="D2637" s="4">
        <v>91873</v>
      </c>
      <c r="F2637" s="4">
        <v>32645</v>
      </c>
      <c r="I2637" s="4">
        <v>124518</v>
      </c>
      <c r="J2637" s="4">
        <v>91873</v>
      </c>
    </row>
    <row r="2638" spans="1:10" x14ac:dyDescent="0.35">
      <c r="C2638" t="s">
        <v>1852</v>
      </c>
      <c r="D2638" s="4">
        <v>50493</v>
      </c>
      <c r="I2638" s="4">
        <v>50493</v>
      </c>
      <c r="J2638" s="4">
        <v>50493</v>
      </c>
    </row>
    <row r="2639" spans="1:10" x14ac:dyDescent="0.35">
      <c r="C2639" t="s">
        <v>1853</v>
      </c>
      <c r="D2639" s="4">
        <v>2309</v>
      </c>
      <c r="I2639" s="4">
        <v>2309</v>
      </c>
      <c r="J2639" s="4">
        <v>2309</v>
      </c>
    </row>
    <row r="2640" spans="1:10" x14ac:dyDescent="0.35">
      <c r="C2640" t="s">
        <v>1854</v>
      </c>
      <c r="D2640" s="4">
        <v>221922</v>
      </c>
      <c r="I2640" s="4">
        <v>221922</v>
      </c>
      <c r="J2640" s="4">
        <v>221922</v>
      </c>
    </row>
    <row r="2641" spans="2:10" x14ac:dyDescent="0.35">
      <c r="C2641" t="s">
        <v>1855</v>
      </c>
      <c r="D2641" s="4">
        <v>277214</v>
      </c>
      <c r="I2641" s="4">
        <v>277214</v>
      </c>
      <c r="J2641" s="4">
        <v>277214</v>
      </c>
    </row>
    <row r="2642" spans="2:10" x14ac:dyDescent="0.35">
      <c r="C2642" t="s">
        <v>1856</v>
      </c>
      <c r="I2642" s="4">
        <v>0</v>
      </c>
      <c r="J2642">
        <v>0</v>
      </c>
    </row>
    <row r="2643" spans="2:10" x14ac:dyDescent="0.35">
      <c r="C2643" t="s">
        <v>1857</v>
      </c>
      <c r="D2643" s="4">
        <v>5432</v>
      </c>
      <c r="I2643" s="4">
        <v>5432</v>
      </c>
      <c r="J2643" s="4">
        <v>5432</v>
      </c>
    </row>
    <row r="2644" spans="2:10" x14ac:dyDescent="0.35">
      <c r="C2644" t="s">
        <v>1858</v>
      </c>
      <c r="F2644" s="4">
        <v>28155</v>
      </c>
      <c r="I2644" s="4">
        <v>28155</v>
      </c>
      <c r="J2644">
        <v>0</v>
      </c>
    </row>
    <row r="2645" spans="2:10" x14ac:dyDescent="0.35">
      <c r="C2645" t="s">
        <v>1859</v>
      </c>
      <c r="D2645" s="4">
        <v>56110</v>
      </c>
      <c r="E2645" s="4">
        <v>4</v>
      </c>
      <c r="F2645" s="4">
        <v>825000</v>
      </c>
      <c r="H2645" s="4">
        <v>50000</v>
      </c>
      <c r="I2645" s="4">
        <v>931114</v>
      </c>
      <c r="J2645" s="4">
        <v>56114</v>
      </c>
    </row>
    <row r="2646" spans="2:10" x14ac:dyDescent="0.35">
      <c r="C2646" t="s">
        <v>1860</v>
      </c>
      <c r="E2646" s="4">
        <v>108703</v>
      </c>
      <c r="F2646" s="4">
        <v>217406</v>
      </c>
      <c r="I2646" s="4">
        <v>326109</v>
      </c>
      <c r="J2646">
        <v>108703</v>
      </c>
    </row>
    <row r="2647" spans="2:10" x14ac:dyDescent="0.35">
      <c r="B2647" t="s">
        <v>1844</v>
      </c>
      <c r="C2647" t="s">
        <v>1861</v>
      </c>
      <c r="D2647" s="4">
        <v>9794</v>
      </c>
      <c r="F2647" s="4">
        <v>6529</v>
      </c>
      <c r="I2647" s="4">
        <v>16323</v>
      </c>
      <c r="J2647" s="4">
        <v>9794</v>
      </c>
    </row>
    <row r="2648" spans="2:10" x14ac:dyDescent="0.35">
      <c r="C2648" t="s">
        <v>1863</v>
      </c>
      <c r="D2648" s="4">
        <v>31120</v>
      </c>
      <c r="I2648" s="4">
        <v>31120</v>
      </c>
      <c r="J2648" s="4">
        <v>31120</v>
      </c>
    </row>
    <row r="2649" spans="2:10" x14ac:dyDescent="0.35">
      <c r="B2649" t="s">
        <v>54</v>
      </c>
      <c r="D2649" s="4">
        <v>746265</v>
      </c>
      <c r="E2649" s="4">
        <v>108707</v>
      </c>
      <c r="F2649" s="4">
        <v>1109735</v>
      </c>
      <c r="H2649" s="4">
        <v>50000</v>
      </c>
      <c r="I2649" s="4">
        <v>2014707</v>
      </c>
      <c r="J2649" s="4">
        <v>854972</v>
      </c>
    </row>
    <row r="2650" spans="2:10" x14ac:dyDescent="0.35">
      <c r="B2650" t="s">
        <v>1845</v>
      </c>
      <c r="C2650" t="s">
        <v>1865</v>
      </c>
      <c r="E2650" s="4">
        <v>0</v>
      </c>
      <c r="I2650" s="4">
        <v>0</v>
      </c>
      <c r="J2650">
        <v>0</v>
      </c>
    </row>
    <row r="2651" spans="2:10" x14ac:dyDescent="0.35">
      <c r="C2651" t="s">
        <v>1866</v>
      </c>
      <c r="I2651" s="4">
        <v>0</v>
      </c>
      <c r="J2651">
        <v>0</v>
      </c>
    </row>
    <row r="2652" spans="2:10" x14ac:dyDescent="0.35">
      <c r="C2652" t="s">
        <v>1867</v>
      </c>
      <c r="D2652" s="4">
        <v>65155</v>
      </c>
      <c r="E2652" s="4">
        <v>4500</v>
      </c>
      <c r="H2652" s="4">
        <v>706893</v>
      </c>
      <c r="I2652" s="4">
        <v>776548</v>
      </c>
      <c r="J2652" s="4">
        <v>69655</v>
      </c>
    </row>
    <row r="2653" spans="2:10" x14ac:dyDescent="0.35">
      <c r="C2653" t="s">
        <v>1868</v>
      </c>
      <c r="D2653" s="4">
        <v>6938</v>
      </c>
      <c r="E2653" s="4">
        <v>5259</v>
      </c>
      <c r="F2653" s="4">
        <v>5259</v>
      </c>
      <c r="H2653" s="4">
        <v>710843</v>
      </c>
      <c r="I2653" s="4">
        <v>728300</v>
      </c>
      <c r="J2653" s="4">
        <v>12197</v>
      </c>
    </row>
    <row r="2654" spans="2:10" x14ac:dyDescent="0.35">
      <c r="C2654" t="s">
        <v>1869</v>
      </c>
      <c r="D2654" s="4">
        <v>4741</v>
      </c>
      <c r="H2654" s="4">
        <v>172800</v>
      </c>
      <c r="I2654" s="4">
        <v>177541</v>
      </c>
      <c r="J2654" s="4">
        <v>4741</v>
      </c>
    </row>
    <row r="2655" spans="2:10" x14ac:dyDescent="0.35">
      <c r="C2655" t="s">
        <v>1870</v>
      </c>
      <c r="D2655" s="4">
        <v>6940</v>
      </c>
      <c r="F2655" s="4">
        <v>22613</v>
      </c>
      <c r="H2655" s="4">
        <v>980941</v>
      </c>
      <c r="I2655" s="4">
        <v>1010494</v>
      </c>
      <c r="J2655" s="4">
        <v>6940</v>
      </c>
    </row>
    <row r="2656" spans="2:10" x14ac:dyDescent="0.35">
      <c r="C2656" t="s">
        <v>1871</v>
      </c>
      <c r="D2656" s="4">
        <v>508319</v>
      </c>
      <c r="F2656" s="4">
        <v>140000</v>
      </c>
      <c r="H2656" s="4">
        <v>140000</v>
      </c>
      <c r="I2656" s="4">
        <v>788319</v>
      </c>
      <c r="J2656" s="4">
        <v>508319</v>
      </c>
    </row>
    <row r="2657" spans="1:10" x14ac:dyDescent="0.35">
      <c r="C2657" t="s">
        <v>1872</v>
      </c>
      <c r="D2657" s="4">
        <v>155772</v>
      </c>
      <c r="I2657" s="4">
        <v>155772</v>
      </c>
      <c r="J2657" s="4">
        <v>155772</v>
      </c>
    </row>
    <row r="2658" spans="1:10" x14ac:dyDescent="0.35">
      <c r="C2658" t="s">
        <v>1873</v>
      </c>
      <c r="E2658" s="4">
        <v>0</v>
      </c>
      <c r="I2658" s="4">
        <v>0</v>
      </c>
      <c r="J2658">
        <v>0</v>
      </c>
    </row>
    <row r="2659" spans="1:10" x14ac:dyDescent="0.35">
      <c r="C2659" t="s">
        <v>1874</v>
      </c>
      <c r="D2659" s="4">
        <v>3410</v>
      </c>
      <c r="I2659" s="4">
        <v>3410</v>
      </c>
      <c r="J2659" s="4">
        <v>3410</v>
      </c>
    </row>
    <row r="2660" spans="1:10" x14ac:dyDescent="0.35">
      <c r="C2660" t="s">
        <v>1875</v>
      </c>
      <c r="D2660" s="4">
        <v>0</v>
      </c>
      <c r="H2660" s="4">
        <v>29061</v>
      </c>
      <c r="I2660" s="4">
        <v>29061</v>
      </c>
      <c r="J2660" s="4">
        <v>0</v>
      </c>
    </row>
    <row r="2661" spans="1:10" x14ac:dyDescent="0.35">
      <c r="C2661" t="s">
        <v>1876</v>
      </c>
      <c r="H2661" s="4">
        <v>67200</v>
      </c>
      <c r="I2661" s="4">
        <v>67200</v>
      </c>
      <c r="J2661">
        <v>0</v>
      </c>
    </row>
    <row r="2662" spans="1:10" x14ac:dyDescent="0.35">
      <c r="C2662" t="s">
        <v>1877</v>
      </c>
      <c r="D2662" s="4">
        <v>33682</v>
      </c>
      <c r="I2662" s="4">
        <v>33682</v>
      </c>
      <c r="J2662" s="4">
        <v>33682</v>
      </c>
    </row>
    <row r="2663" spans="1:10" x14ac:dyDescent="0.35">
      <c r="B2663" t="s">
        <v>55</v>
      </c>
      <c r="D2663" s="4">
        <v>784956</v>
      </c>
      <c r="E2663" s="4">
        <v>9759</v>
      </c>
      <c r="F2663" s="4">
        <v>167873</v>
      </c>
      <c r="H2663" s="4">
        <v>2807738</v>
      </c>
      <c r="I2663" s="4">
        <v>3770326</v>
      </c>
      <c r="J2663" s="4">
        <v>794715</v>
      </c>
    </row>
    <row r="2664" spans="1:10" x14ac:dyDescent="0.35">
      <c r="B2664" t="s">
        <v>1878</v>
      </c>
      <c r="C2664" t="s">
        <v>1879</v>
      </c>
      <c r="D2664" s="4">
        <v>195352</v>
      </c>
      <c r="I2664" s="4">
        <v>195352</v>
      </c>
      <c r="J2664" s="4">
        <v>195352</v>
      </c>
    </row>
    <row r="2665" spans="1:10" x14ac:dyDescent="0.35">
      <c r="C2665" t="s">
        <v>1881</v>
      </c>
      <c r="D2665" s="4">
        <v>406576</v>
      </c>
      <c r="I2665" s="4">
        <v>406576</v>
      </c>
      <c r="J2665" s="4">
        <v>406576</v>
      </c>
    </row>
    <row r="2666" spans="1:10" x14ac:dyDescent="0.35">
      <c r="B2666" t="s">
        <v>56</v>
      </c>
      <c r="D2666" s="4">
        <v>601928</v>
      </c>
      <c r="I2666" s="4">
        <v>601928</v>
      </c>
      <c r="J2666" s="4">
        <v>601928</v>
      </c>
    </row>
    <row r="2667" spans="1:10" x14ac:dyDescent="0.35">
      <c r="B2667" t="s">
        <v>1887</v>
      </c>
      <c r="C2667" t="s">
        <v>1898</v>
      </c>
      <c r="D2667" s="4">
        <v>7602</v>
      </c>
      <c r="I2667" s="4">
        <v>7602</v>
      </c>
      <c r="J2667" s="4">
        <v>7602</v>
      </c>
    </row>
    <row r="2668" spans="1:10" x14ac:dyDescent="0.35">
      <c r="C2668" t="s">
        <v>1888</v>
      </c>
      <c r="H2668" s="4">
        <v>48000</v>
      </c>
      <c r="I2668" s="4">
        <v>48000</v>
      </c>
      <c r="J2668">
        <v>0</v>
      </c>
    </row>
    <row r="2669" spans="1:10" x14ac:dyDescent="0.35">
      <c r="C2669" t="s">
        <v>1889</v>
      </c>
      <c r="H2669" s="4">
        <v>105000</v>
      </c>
      <c r="I2669" s="4">
        <v>105000</v>
      </c>
      <c r="J2669">
        <v>0</v>
      </c>
    </row>
    <row r="2670" spans="1:10" x14ac:dyDescent="0.35">
      <c r="C2670" t="s">
        <v>1890</v>
      </c>
      <c r="H2670" s="4">
        <v>75000</v>
      </c>
      <c r="I2670" s="4">
        <v>75000</v>
      </c>
      <c r="J2670">
        <v>0</v>
      </c>
    </row>
    <row r="2671" spans="1:10" x14ac:dyDescent="0.35">
      <c r="B2671" t="s">
        <v>58</v>
      </c>
      <c r="D2671" s="4">
        <v>7602</v>
      </c>
      <c r="H2671" s="4">
        <v>228000</v>
      </c>
      <c r="I2671" s="4">
        <v>235602</v>
      </c>
      <c r="J2671" s="4">
        <v>7602</v>
      </c>
    </row>
    <row r="2672" spans="1:10" x14ac:dyDescent="0.35">
      <c r="A2672" t="s">
        <v>1579</v>
      </c>
      <c r="B2672" t="s">
        <v>59</v>
      </c>
      <c r="D2672" s="4">
        <v>12228146</v>
      </c>
      <c r="E2672" s="4">
        <v>477247</v>
      </c>
      <c r="F2672" s="4">
        <v>9194278</v>
      </c>
      <c r="H2672" s="4">
        <v>5416885</v>
      </c>
      <c r="I2672" s="4">
        <v>27316557</v>
      </c>
      <c r="J2672" s="4">
        <v>12705393</v>
      </c>
    </row>
    <row r="2673" spans="1:10" x14ac:dyDescent="0.35">
      <c r="A2673" t="s">
        <v>322</v>
      </c>
      <c r="B2673" t="s">
        <v>1842</v>
      </c>
      <c r="C2673" t="s">
        <v>1843</v>
      </c>
      <c r="D2673" s="4">
        <v>6312243</v>
      </c>
      <c r="F2673" s="4">
        <v>3032400</v>
      </c>
      <c r="I2673" s="4">
        <v>9344643</v>
      </c>
      <c r="J2673" s="4">
        <v>6312243</v>
      </c>
    </row>
    <row r="2674" spans="1:10" x14ac:dyDescent="0.35">
      <c r="C2674" t="s">
        <v>1844</v>
      </c>
      <c r="D2674" s="4">
        <v>438989</v>
      </c>
      <c r="F2674" s="4">
        <v>449000</v>
      </c>
      <c r="H2674" s="4">
        <v>62100</v>
      </c>
      <c r="I2674" s="4">
        <v>950089</v>
      </c>
      <c r="J2674" s="4">
        <v>438989</v>
      </c>
    </row>
    <row r="2675" spans="1:10" x14ac:dyDescent="0.35">
      <c r="C2675" t="s">
        <v>1845</v>
      </c>
      <c r="D2675" s="4">
        <v>759041</v>
      </c>
      <c r="I2675" s="4">
        <v>759041</v>
      </c>
      <c r="J2675" s="4">
        <v>759041</v>
      </c>
    </row>
    <row r="2676" spans="1:10" x14ac:dyDescent="0.35">
      <c r="B2676" t="s">
        <v>51</v>
      </c>
      <c r="D2676" s="4">
        <v>7510273</v>
      </c>
      <c r="F2676" s="4">
        <v>3481400</v>
      </c>
      <c r="H2676" s="4">
        <v>62100</v>
      </c>
      <c r="I2676" s="4">
        <v>11053773</v>
      </c>
      <c r="J2676" s="4">
        <v>7510273</v>
      </c>
    </row>
    <row r="2677" spans="1:10" x14ac:dyDescent="0.35">
      <c r="B2677" t="s">
        <v>1843</v>
      </c>
      <c r="C2677" t="s">
        <v>1846</v>
      </c>
      <c r="D2677" s="4">
        <v>3497163</v>
      </c>
      <c r="E2677" s="4">
        <v>233633</v>
      </c>
      <c r="F2677" s="4">
        <v>1416615</v>
      </c>
      <c r="I2677" s="4">
        <v>5147411</v>
      </c>
      <c r="J2677" s="4">
        <v>3730796</v>
      </c>
    </row>
    <row r="2678" spans="1:10" x14ac:dyDescent="0.35">
      <c r="C2678" t="s">
        <v>1847</v>
      </c>
      <c r="D2678" s="4">
        <v>2805512</v>
      </c>
      <c r="F2678" s="4">
        <v>608108</v>
      </c>
      <c r="I2678" s="4">
        <v>3413621</v>
      </c>
      <c r="J2678" s="4">
        <v>2805512</v>
      </c>
    </row>
    <row r="2679" spans="1:10" x14ac:dyDescent="0.35">
      <c r="C2679" t="s">
        <v>1848</v>
      </c>
      <c r="D2679" s="4">
        <v>1702</v>
      </c>
      <c r="I2679" s="4">
        <v>1702</v>
      </c>
      <c r="J2679" s="4">
        <v>1702</v>
      </c>
    </row>
    <row r="2680" spans="1:10" x14ac:dyDescent="0.35">
      <c r="B2680" t="s">
        <v>52</v>
      </c>
      <c r="D2680" s="4">
        <v>6304378</v>
      </c>
      <c r="E2680" s="4">
        <v>233633</v>
      </c>
      <c r="F2680" s="4">
        <v>2024723</v>
      </c>
      <c r="I2680" s="4">
        <v>8562734</v>
      </c>
      <c r="J2680" s="4">
        <v>6538011</v>
      </c>
    </row>
    <row r="2681" spans="1:10" x14ac:dyDescent="0.35">
      <c r="B2681" t="s">
        <v>1849</v>
      </c>
      <c r="C2681" t="s">
        <v>1850</v>
      </c>
      <c r="F2681" s="4">
        <v>3200000</v>
      </c>
      <c r="I2681" s="4">
        <v>3200000</v>
      </c>
      <c r="J2681">
        <v>0</v>
      </c>
    </row>
    <row r="2682" spans="1:10" x14ac:dyDescent="0.35">
      <c r="B2682" t="s">
        <v>53</v>
      </c>
      <c r="F2682" s="4">
        <v>3200000</v>
      </c>
      <c r="I2682" s="4">
        <v>3200000</v>
      </c>
      <c r="J2682">
        <v>0</v>
      </c>
    </row>
    <row r="2683" spans="1:10" x14ac:dyDescent="0.35">
      <c r="B2683" t="s">
        <v>1844</v>
      </c>
      <c r="C2683" t="s">
        <v>1851</v>
      </c>
      <c r="D2683" s="4">
        <v>159961</v>
      </c>
      <c r="I2683" s="4">
        <v>159961</v>
      </c>
      <c r="J2683" s="4">
        <v>159961</v>
      </c>
    </row>
    <row r="2684" spans="1:10" x14ac:dyDescent="0.35">
      <c r="C2684" t="s">
        <v>1852</v>
      </c>
      <c r="F2684" s="4">
        <v>12267</v>
      </c>
      <c r="I2684" s="4">
        <v>12267</v>
      </c>
      <c r="J2684">
        <v>0</v>
      </c>
    </row>
    <row r="2685" spans="1:10" x14ac:dyDescent="0.35">
      <c r="C2685" t="s">
        <v>1853</v>
      </c>
      <c r="F2685" s="4">
        <v>1539</v>
      </c>
      <c r="G2685" s="4">
        <v>2309</v>
      </c>
      <c r="I2685" s="4">
        <v>3848</v>
      </c>
      <c r="J2685">
        <v>0</v>
      </c>
    </row>
    <row r="2686" spans="1:10" x14ac:dyDescent="0.35">
      <c r="C2686" t="s">
        <v>1903</v>
      </c>
      <c r="D2686" s="4">
        <v>4508</v>
      </c>
      <c r="I2686" s="4">
        <v>4508</v>
      </c>
      <c r="J2686" s="4">
        <v>4508</v>
      </c>
    </row>
    <row r="2687" spans="1:10" x14ac:dyDescent="0.35">
      <c r="C2687" t="s">
        <v>1854</v>
      </c>
      <c r="D2687" s="4">
        <v>1305</v>
      </c>
      <c r="G2687" s="4">
        <v>248821</v>
      </c>
      <c r="I2687" s="4">
        <v>250126</v>
      </c>
      <c r="J2687" s="4">
        <v>1305</v>
      </c>
    </row>
    <row r="2688" spans="1:10" x14ac:dyDescent="0.35">
      <c r="C2688" t="s">
        <v>1855</v>
      </c>
      <c r="D2688" s="4">
        <v>3041</v>
      </c>
      <c r="G2688" s="4">
        <v>115062</v>
      </c>
      <c r="I2688" s="4">
        <v>118103</v>
      </c>
      <c r="J2688" s="4">
        <v>3041</v>
      </c>
    </row>
    <row r="2689" spans="2:10" x14ac:dyDescent="0.35">
      <c r="C2689" t="s">
        <v>1856</v>
      </c>
      <c r="D2689" s="4">
        <v>14495</v>
      </c>
      <c r="G2689" s="4">
        <v>8491</v>
      </c>
      <c r="I2689" s="4">
        <v>22986</v>
      </c>
      <c r="J2689" s="4">
        <v>14495</v>
      </c>
    </row>
    <row r="2690" spans="2:10" x14ac:dyDescent="0.35">
      <c r="C2690" t="s">
        <v>1857</v>
      </c>
      <c r="D2690" s="4">
        <v>5229</v>
      </c>
      <c r="G2690" s="4">
        <v>23764</v>
      </c>
      <c r="I2690" s="4">
        <v>28993</v>
      </c>
      <c r="J2690" s="4">
        <v>5229</v>
      </c>
    </row>
    <row r="2691" spans="2:10" x14ac:dyDescent="0.35">
      <c r="C2691" t="s">
        <v>1858</v>
      </c>
      <c r="G2691" s="4">
        <v>10390</v>
      </c>
      <c r="I2691" s="4">
        <v>10390</v>
      </c>
      <c r="J2691">
        <v>0</v>
      </c>
    </row>
    <row r="2692" spans="2:10" x14ac:dyDescent="0.35">
      <c r="C2692" t="s">
        <v>1859</v>
      </c>
      <c r="G2692" s="4">
        <v>325000</v>
      </c>
      <c r="H2692" s="4">
        <v>161538</v>
      </c>
      <c r="I2692" s="4">
        <v>486538</v>
      </c>
      <c r="J2692">
        <v>0</v>
      </c>
    </row>
    <row r="2693" spans="2:10" x14ac:dyDescent="0.35">
      <c r="C2693" t="s">
        <v>1860</v>
      </c>
      <c r="D2693" s="4">
        <v>108703</v>
      </c>
      <c r="G2693" s="4">
        <v>108703</v>
      </c>
      <c r="H2693" s="4">
        <v>108703</v>
      </c>
      <c r="I2693" s="4">
        <v>326109</v>
      </c>
      <c r="J2693" s="4">
        <v>108703</v>
      </c>
    </row>
    <row r="2694" spans="2:10" x14ac:dyDescent="0.35">
      <c r="C2694" t="s">
        <v>1861</v>
      </c>
      <c r="D2694" s="4">
        <v>22852</v>
      </c>
      <c r="I2694" s="4">
        <v>22852</v>
      </c>
      <c r="J2694" s="4">
        <v>22852</v>
      </c>
    </row>
    <row r="2695" spans="2:10" x14ac:dyDescent="0.35">
      <c r="C2695" t="s">
        <v>1862</v>
      </c>
      <c r="D2695" s="4">
        <v>85464</v>
      </c>
      <c r="I2695" s="4">
        <v>85464</v>
      </c>
      <c r="J2695" s="4">
        <v>85464</v>
      </c>
    </row>
    <row r="2696" spans="2:10" x14ac:dyDescent="0.35">
      <c r="C2696" t="s">
        <v>1863</v>
      </c>
      <c r="G2696" s="4">
        <v>7780</v>
      </c>
      <c r="H2696" s="4">
        <v>7780</v>
      </c>
      <c r="I2696" s="4">
        <v>15560</v>
      </c>
      <c r="J2696">
        <v>0</v>
      </c>
    </row>
    <row r="2697" spans="2:10" x14ac:dyDescent="0.35">
      <c r="B2697" t="s">
        <v>54</v>
      </c>
      <c r="D2697" s="4">
        <v>405559</v>
      </c>
      <c r="F2697" s="4">
        <v>13806</v>
      </c>
      <c r="G2697" s="4">
        <v>850320</v>
      </c>
      <c r="H2697" s="4">
        <v>278021</v>
      </c>
      <c r="I2697" s="4">
        <v>1547705</v>
      </c>
      <c r="J2697" s="4">
        <v>405559</v>
      </c>
    </row>
    <row r="2698" spans="2:10" x14ac:dyDescent="0.35">
      <c r="B2698" t="s">
        <v>1845</v>
      </c>
      <c r="C2698" t="s">
        <v>1866</v>
      </c>
      <c r="I2698" s="4">
        <v>0</v>
      </c>
      <c r="J2698">
        <v>0</v>
      </c>
    </row>
    <row r="2699" spans="2:10" x14ac:dyDescent="0.35">
      <c r="C2699" t="s">
        <v>1867</v>
      </c>
      <c r="E2699" s="4">
        <v>4500</v>
      </c>
      <c r="G2699" s="4">
        <v>193200</v>
      </c>
      <c r="H2699" s="4">
        <v>495648</v>
      </c>
      <c r="I2699" s="4">
        <v>693348</v>
      </c>
      <c r="J2699">
        <v>4500</v>
      </c>
    </row>
    <row r="2700" spans="2:10" x14ac:dyDescent="0.35">
      <c r="C2700" t="s">
        <v>1868</v>
      </c>
      <c r="E2700" s="4">
        <v>60519</v>
      </c>
      <c r="H2700" s="4">
        <v>332104</v>
      </c>
      <c r="I2700" s="4">
        <v>392622</v>
      </c>
      <c r="J2700">
        <v>60519</v>
      </c>
    </row>
    <row r="2701" spans="2:10" x14ac:dyDescent="0.35">
      <c r="C2701" t="s">
        <v>1869</v>
      </c>
      <c r="H2701" s="4">
        <v>160320</v>
      </c>
      <c r="I2701" s="4">
        <v>160320</v>
      </c>
      <c r="J2701">
        <v>0</v>
      </c>
    </row>
    <row r="2702" spans="2:10" x14ac:dyDescent="0.35">
      <c r="C2702" t="s">
        <v>1870</v>
      </c>
      <c r="D2702" s="4">
        <v>116</v>
      </c>
      <c r="E2702" s="4">
        <v>7981</v>
      </c>
      <c r="H2702" s="4">
        <v>836154</v>
      </c>
      <c r="I2702" s="4">
        <v>844250</v>
      </c>
      <c r="J2702" s="4">
        <v>8097</v>
      </c>
    </row>
    <row r="2703" spans="2:10" x14ac:dyDescent="0.35">
      <c r="C2703" t="s">
        <v>1871</v>
      </c>
      <c r="F2703" s="4">
        <v>4265000</v>
      </c>
      <c r="G2703" s="4">
        <v>49360</v>
      </c>
      <c r="H2703" s="4">
        <v>73845</v>
      </c>
      <c r="I2703" s="4">
        <v>4388205</v>
      </c>
      <c r="J2703">
        <v>0</v>
      </c>
    </row>
    <row r="2704" spans="2:10" x14ac:dyDescent="0.35">
      <c r="C2704" t="s">
        <v>1872</v>
      </c>
      <c r="D2704" s="4">
        <v>98000</v>
      </c>
      <c r="I2704" s="4">
        <v>98000</v>
      </c>
      <c r="J2704" s="4">
        <v>98000</v>
      </c>
    </row>
    <row r="2705" spans="2:10" x14ac:dyDescent="0.35">
      <c r="C2705" t="s">
        <v>1875</v>
      </c>
      <c r="G2705" s="4">
        <v>32943</v>
      </c>
      <c r="H2705" s="4">
        <v>23248</v>
      </c>
      <c r="I2705" s="4">
        <v>56191</v>
      </c>
      <c r="J2705">
        <v>0</v>
      </c>
    </row>
    <row r="2706" spans="2:10" x14ac:dyDescent="0.35">
      <c r="C2706" t="s">
        <v>1876</v>
      </c>
      <c r="H2706" s="4">
        <v>33600</v>
      </c>
      <c r="I2706" s="4">
        <v>33600</v>
      </c>
      <c r="J2706">
        <v>0</v>
      </c>
    </row>
    <row r="2707" spans="2:10" x14ac:dyDescent="0.35">
      <c r="B2707" t="s">
        <v>55</v>
      </c>
      <c r="D2707" s="4">
        <v>98116</v>
      </c>
      <c r="E2707" s="4">
        <v>73000</v>
      </c>
      <c r="F2707" s="4">
        <v>4265000</v>
      </c>
      <c r="G2707" s="4">
        <v>275503</v>
      </c>
      <c r="H2707" s="4">
        <v>1954919</v>
      </c>
      <c r="I2707" s="4">
        <v>6666537</v>
      </c>
      <c r="J2707" s="4">
        <v>171116</v>
      </c>
    </row>
    <row r="2708" spans="2:10" x14ac:dyDescent="0.35">
      <c r="B2708" t="s">
        <v>1878</v>
      </c>
      <c r="C2708" t="s">
        <v>1879</v>
      </c>
      <c r="D2708" s="4">
        <v>287162</v>
      </c>
      <c r="I2708" s="4">
        <v>287162</v>
      </c>
      <c r="J2708" s="4">
        <v>287162</v>
      </c>
    </row>
    <row r="2709" spans="2:10" x14ac:dyDescent="0.35">
      <c r="C2709" t="s">
        <v>1897</v>
      </c>
      <c r="D2709" s="4">
        <v>1010</v>
      </c>
      <c r="I2709" s="4">
        <v>1010</v>
      </c>
      <c r="J2709" s="4">
        <v>1010</v>
      </c>
    </row>
    <row r="2710" spans="2:10" x14ac:dyDescent="0.35">
      <c r="C2710" t="s">
        <v>1880</v>
      </c>
      <c r="D2710" s="4">
        <v>169507</v>
      </c>
      <c r="I2710" s="4">
        <v>169507</v>
      </c>
      <c r="J2710" s="4">
        <v>169507</v>
      </c>
    </row>
    <row r="2711" spans="2:10" x14ac:dyDescent="0.35">
      <c r="C2711" t="s">
        <v>1881</v>
      </c>
      <c r="D2711" s="4">
        <v>421344</v>
      </c>
      <c r="I2711" s="4">
        <v>421344</v>
      </c>
      <c r="J2711" s="4">
        <v>421344</v>
      </c>
    </row>
    <row r="2712" spans="2:10" x14ac:dyDescent="0.35">
      <c r="C2712" t="s">
        <v>1895</v>
      </c>
      <c r="D2712" s="4">
        <v>117455</v>
      </c>
      <c r="I2712" s="4">
        <v>117455</v>
      </c>
      <c r="J2712" s="4">
        <v>117455</v>
      </c>
    </row>
    <row r="2713" spans="2:10" x14ac:dyDescent="0.35">
      <c r="C2713" t="s">
        <v>1882</v>
      </c>
      <c r="D2713" s="4">
        <v>858</v>
      </c>
      <c r="E2713" s="4">
        <v>131496</v>
      </c>
      <c r="I2713" s="4">
        <v>132354</v>
      </c>
      <c r="J2713" s="4">
        <v>132354</v>
      </c>
    </row>
    <row r="2714" spans="2:10" x14ac:dyDescent="0.35">
      <c r="C2714" t="s">
        <v>1883</v>
      </c>
      <c r="D2714" s="4">
        <v>38943</v>
      </c>
      <c r="I2714" s="4">
        <v>38943</v>
      </c>
      <c r="J2714" s="4">
        <v>38943</v>
      </c>
    </row>
    <row r="2715" spans="2:10" x14ac:dyDescent="0.35">
      <c r="C2715" t="s">
        <v>1892</v>
      </c>
      <c r="D2715" s="4">
        <v>2696</v>
      </c>
      <c r="I2715" s="4">
        <v>2696</v>
      </c>
      <c r="J2715" s="4">
        <v>2696</v>
      </c>
    </row>
    <row r="2716" spans="2:10" x14ac:dyDescent="0.35">
      <c r="C2716" t="s">
        <v>1884</v>
      </c>
      <c r="D2716" s="4">
        <v>53380</v>
      </c>
      <c r="I2716" s="4">
        <v>53380</v>
      </c>
      <c r="J2716" s="4">
        <v>53380</v>
      </c>
    </row>
    <row r="2717" spans="2:10" x14ac:dyDescent="0.35">
      <c r="B2717" t="s">
        <v>56</v>
      </c>
      <c r="D2717" s="4">
        <v>1092355</v>
      </c>
      <c r="E2717" s="4">
        <v>131496</v>
      </c>
      <c r="I2717" s="4">
        <v>1223852</v>
      </c>
      <c r="J2717" s="4">
        <v>1223851</v>
      </c>
    </row>
    <row r="2718" spans="2:10" x14ac:dyDescent="0.35">
      <c r="B2718" t="s">
        <v>1887</v>
      </c>
      <c r="C2718" t="s">
        <v>1888</v>
      </c>
      <c r="H2718" s="4">
        <v>105600</v>
      </c>
      <c r="I2718" s="4">
        <v>105600</v>
      </c>
      <c r="J2718">
        <v>0</v>
      </c>
    </row>
    <row r="2719" spans="2:10" x14ac:dyDescent="0.35">
      <c r="C2719" t="s">
        <v>1901</v>
      </c>
      <c r="H2719" s="4">
        <v>45000</v>
      </c>
      <c r="I2719" s="4">
        <v>45000</v>
      </c>
      <c r="J2719">
        <v>0</v>
      </c>
    </row>
    <row r="2720" spans="2:10" x14ac:dyDescent="0.35">
      <c r="C2720" t="s">
        <v>1889</v>
      </c>
      <c r="H2720" s="4">
        <v>94500</v>
      </c>
      <c r="I2720" s="4">
        <v>94500</v>
      </c>
      <c r="J2720">
        <v>0</v>
      </c>
    </row>
    <row r="2721" spans="1:10" x14ac:dyDescent="0.35">
      <c r="C2721" t="s">
        <v>1890</v>
      </c>
      <c r="H2721" s="4">
        <v>45000</v>
      </c>
      <c r="I2721" s="4">
        <v>45000</v>
      </c>
      <c r="J2721">
        <v>0</v>
      </c>
    </row>
    <row r="2722" spans="1:10" x14ac:dyDescent="0.35">
      <c r="C2722" t="s">
        <v>1902</v>
      </c>
      <c r="H2722" s="4">
        <v>90000</v>
      </c>
      <c r="I2722" s="4">
        <v>90000</v>
      </c>
      <c r="J2722">
        <v>0</v>
      </c>
    </row>
    <row r="2723" spans="1:10" x14ac:dyDescent="0.35">
      <c r="B2723" t="s">
        <v>58</v>
      </c>
      <c r="H2723" s="4">
        <v>380100</v>
      </c>
      <c r="I2723" s="4">
        <v>380100</v>
      </c>
      <c r="J2723">
        <v>0</v>
      </c>
    </row>
    <row r="2724" spans="1:10" x14ac:dyDescent="0.35">
      <c r="A2724" t="s">
        <v>1580</v>
      </c>
      <c r="B2724" t="s">
        <v>59</v>
      </c>
      <c r="D2724" s="4">
        <v>15410681</v>
      </c>
      <c r="E2724" s="4">
        <v>438129</v>
      </c>
      <c r="F2724" s="4">
        <v>12984929</v>
      </c>
      <c r="G2724" s="4">
        <v>1125822</v>
      </c>
      <c r="H2724" s="4">
        <v>2675140</v>
      </c>
      <c r="I2724" s="4">
        <v>32634700</v>
      </c>
      <c r="J2724" s="4">
        <v>15848810</v>
      </c>
    </row>
    <row r="2725" spans="1:10" x14ac:dyDescent="0.35">
      <c r="A2725" t="s">
        <v>329</v>
      </c>
      <c r="B2725" t="s">
        <v>1842</v>
      </c>
      <c r="C2725" t="s">
        <v>1843</v>
      </c>
      <c r="D2725" s="4">
        <v>95362733</v>
      </c>
      <c r="E2725" s="4">
        <v>7822616</v>
      </c>
      <c r="F2725" s="4">
        <v>28988750</v>
      </c>
      <c r="I2725" s="4">
        <v>132174099</v>
      </c>
      <c r="J2725" s="4">
        <v>103185349</v>
      </c>
    </row>
    <row r="2726" spans="1:10" x14ac:dyDescent="0.35">
      <c r="C2726" t="s">
        <v>1844</v>
      </c>
      <c r="D2726" s="4">
        <v>13909066</v>
      </c>
      <c r="E2726" s="4">
        <v>70650</v>
      </c>
      <c r="F2726" s="4">
        <v>582037</v>
      </c>
      <c r="G2726" s="4">
        <v>69300</v>
      </c>
      <c r="H2726" s="4">
        <v>48600</v>
      </c>
      <c r="I2726" s="4">
        <v>14679653</v>
      </c>
      <c r="J2726" s="4">
        <v>13979716</v>
      </c>
    </row>
    <row r="2727" spans="1:10" x14ac:dyDescent="0.35">
      <c r="C2727" t="s">
        <v>1845</v>
      </c>
      <c r="D2727" s="4">
        <v>9195533</v>
      </c>
      <c r="I2727" s="4">
        <v>9195533</v>
      </c>
      <c r="J2727" s="4">
        <v>9195533</v>
      </c>
    </row>
    <row r="2728" spans="1:10" x14ac:dyDescent="0.35">
      <c r="B2728" t="s">
        <v>51</v>
      </c>
      <c r="D2728" s="4">
        <v>118467332</v>
      </c>
      <c r="E2728" s="4">
        <v>7893266</v>
      </c>
      <c r="F2728" s="4">
        <v>29570787</v>
      </c>
      <c r="G2728" s="4">
        <v>69300</v>
      </c>
      <c r="H2728" s="4">
        <v>48600</v>
      </c>
      <c r="I2728" s="4">
        <v>156049284</v>
      </c>
      <c r="J2728" s="4">
        <v>126360598</v>
      </c>
    </row>
    <row r="2729" spans="1:10" x14ac:dyDescent="0.35">
      <c r="B2729" t="s">
        <v>1843</v>
      </c>
      <c r="C2729" t="s">
        <v>1846</v>
      </c>
      <c r="D2729" s="4">
        <v>142018311</v>
      </c>
      <c r="E2729" s="4">
        <v>20929</v>
      </c>
      <c r="F2729" s="4">
        <v>1155999</v>
      </c>
      <c r="I2729" s="4">
        <v>143195239</v>
      </c>
      <c r="J2729" s="4">
        <v>142039240</v>
      </c>
    </row>
    <row r="2730" spans="1:10" x14ac:dyDescent="0.35">
      <c r="C2730" t="s">
        <v>1847</v>
      </c>
      <c r="D2730" s="4">
        <v>44445174</v>
      </c>
      <c r="E2730" s="4">
        <v>15108</v>
      </c>
      <c r="F2730" s="4">
        <v>2958919</v>
      </c>
      <c r="I2730" s="4">
        <v>47419202</v>
      </c>
      <c r="J2730" s="4">
        <v>44460282</v>
      </c>
    </row>
    <row r="2731" spans="1:10" x14ac:dyDescent="0.35">
      <c r="C2731" t="s">
        <v>1848</v>
      </c>
      <c r="D2731" s="4">
        <v>440588</v>
      </c>
      <c r="I2731" s="4">
        <v>440588</v>
      </c>
      <c r="J2731" s="4">
        <v>440588</v>
      </c>
    </row>
    <row r="2732" spans="1:10" x14ac:dyDescent="0.35">
      <c r="B2732" t="s">
        <v>52</v>
      </c>
      <c r="D2732" s="4">
        <v>186904073</v>
      </c>
      <c r="E2732" s="4">
        <v>36037</v>
      </c>
      <c r="F2732" s="4">
        <v>4114918</v>
      </c>
      <c r="I2732" s="4">
        <v>191055028</v>
      </c>
      <c r="J2732" s="4">
        <v>186940110</v>
      </c>
    </row>
    <row r="2733" spans="1:10" x14ac:dyDescent="0.35">
      <c r="B2733" t="s">
        <v>1849</v>
      </c>
      <c r="C2733" t="s">
        <v>1896</v>
      </c>
      <c r="D2733" s="4">
        <v>60800</v>
      </c>
      <c r="H2733" s="4">
        <v>425718</v>
      </c>
      <c r="I2733" s="4">
        <v>486518</v>
      </c>
      <c r="J2733" s="4">
        <v>60800</v>
      </c>
    </row>
    <row r="2734" spans="1:10" x14ac:dyDescent="0.35">
      <c r="C2734" t="s">
        <v>1850</v>
      </c>
      <c r="H2734" s="4">
        <v>19200000</v>
      </c>
      <c r="I2734" s="4">
        <v>19200000</v>
      </c>
      <c r="J2734">
        <v>0</v>
      </c>
    </row>
    <row r="2735" spans="1:10" x14ac:dyDescent="0.35">
      <c r="B2735" t="s">
        <v>53</v>
      </c>
      <c r="D2735" s="4">
        <v>60800</v>
      </c>
      <c r="H2735" s="4">
        <v>19625718</v>
      </c>
      <c r="I2735" s="4">
        <v>19686518</v>
      </c>
      <c r="J2735" s="4">
        <v>60800</v>
      </c>
    </row>
    <row r="2736" spans="1:10" x14ac:dyDescent="0.35">
      <c r="B2736" t="s">
        <v>1844</v>
      </c>
      <c r="C2736" t="s">
        <v>1851</v>
      </c>
      <c r="D2736" s="4">
        <v>1438592</v>
      </c>
      <c r="I2736" s="4">
        <v>1438592</v>
      </c>
      <c r="J2736" s="4">
        <v>1438592</v>
      </c>
    </row>
    <row r="2737" spans="3:10" x14ac:dyDescent="0.35">
      <c r="C2737" t="s">
        <v>1852</v>
      </c>
      <c r="D2737" s="4">
        <v>2264</v>
      </c>
      <c r="G2737" s="4">
        <v>22923</v>
      </c>
      <c r="I2737" s="4">
        <v>25187</v>
      </c>
      <c r="J2737" s="4">
        <v>2264</v>
      </c>
    </row>
    <row r="2738" spans="3:10" x14ac:dyDescent="0.35">
      <c r="C2738" t="s">
        <v>1853</v>
      </c>
      <c r="D2738" s="4">
        <v>8303</v>
      </c>
      <c r="H2738" s="4">
        <v>32765</v>
      </c>
      <c r="I2738" s="4">
        <v>41068</v>
      </c>
      <c r="J2738" s="4">
        <v>8303</v>
      </c>
    </row>
    <row r="2739" spans="3:10" x14ac:dyDescent="0.35">
      <c r="C2739" t="s">
        <v>1893</v>
      </c>
      <c r="G2739" s="4">
        <v>1195</v>
      </c>
      <c r="I2739" s="4">
        <v>1195</v>
      </c>
      <c r="J2739">
        <v>0</v>
      </c>
    </row>
    <row r="2740" spans="3:10" x14ac:dyDescent="0.35">
      <c r="C2740" t="s">
        <v>1909</v>
      </c>
      <c r="D2740" s="4">
        <v>16591</v>
      </c>
      <c r="I2740" s="4">
        <v>16591</v>
      </c>
      <c r="J2740" s="4">
        <v>16591</v>
      </c>
    </row>
    <row r="2741" spans="3:10" x14ac:dyDescent="0.35">
      <c r="C2741" t="s">
        <v>1903</v>
      </c>
      <c r="D2741" s="4">
        <v>13030</v>
      </c>
      <c r="I2741" s="4">
        <v>13030</v>
      </c>
      <c r="J2741" s="4">
        <v>13030</v>
      </c>
    </row>
    <row r="2742" spans="3:10" x14ac:dyDescent="0.35">
      <c r="C2742" t="s">
        <v>1854</v>
      </c>
      <c r="D2742" s="4">
        <v>3539509</v>
      </c>
      <c r="F2742" s="4">
        <v>73974</v>
      </c>
      <c r="G2742" s="4">
        <v>33624</v>
      </c>
      <c r="I2742" s="4">
        <v>3647107</v>
      </c>
      <c r="J2742" s="4">
        <v>3539509</v>
      </c>
    </row>
    <row r="2743" spans="3:10" x14ac:dyDescent="0.35">
      <c r="C2743" t="s">
        <v>1926</v>
      </c>
      <c r="D2743" s="4">
        <v>3406124</v>
      </c>
      <c r="E2743" s="4">
        <v>140771</v>
      </c>
      <c r="I2743" s="4">
        <v>3546895</v>
      </c>
      <c r="J2743" s="4">
        <v>3546895</v>
      </c>
    </row>
    <row r="2744" spans="3:10" x14ac:dyDescent="0.35">
      <c r="C2744" t="s">
        <v>1855</v>
      </c>
      <c r="D2744" s="4">
        <v>914906</v>
      </c>
      <c r="E2744" s="4">
        <v>37542</v>
      </c>
      <c r="H2744" s="4">
        <v>192460</v>
      </c>
      <c r="I2744" s="4">
        <v>1144907</v>
      </c>
      <c r="J2744" s="4">
        <v>952448</v>
      </c>
    </row>
    <row r="2745" spans="3:10" x14ac:dyDescent="0.35">
      <c r="C2745" t="s">
        <v>1856</v>
      </c>
      <c r="D2745" s="4">
        <v>5732</v>
      </c>
      <c r="E2745" s="4">
        <v>4246</v>
      </c>
      <c r="G2745" s="4">
        <v>39449</v>
      </c>
      <c r="H2745" s="4">
        <v>20708</v>
      </c>
      <c r="I2745" s="4">
        <v>70134</v>
      </c>
      <c r="J2745" s="4">
        <v>9978</v>
      </c>
    </row>
    <row r="2746" spans="3:10" x14ac:dyDescent="0.35">
      <c r="C2746" t="s">
        <v>1857</v>
      </c>
      <c r="D2746" s="4">
        <v>167503</v>
      </c>
      <c r="E2746" s="4">
        <v>10863</v>
      </c>
      <c r="H2746" s="4">
        <v>9506</v>
      </c>
      <c r="I2746" s="4">
        <v>187872</v>
      </c>
      <c r="J2746" s="4">
        <v>178366</v>
      </c>
    </row>
    <row r="2747" spans="3:10" x14ac:dyDescent="0.35">
      <c r="C2747" t="s">
        <v>1906</v>
      </c>
      <c r="H2747" s="4">
        <v>76619</v>
      </c>
      <c r="I2747" s="4">
        <v>76619</v>
      </c>
      <c r="J2747">
        <v>0</v>
      </c>
    </row>
    <row r="2748" spans="3:10" x14ac:dyDescent="0.35">
      <c r="C2748" t="s">
        <v>1858</v>
      </c>
      <c r="D2748" s="4">
        <v>144927</v>
      </c>
      <c r="E2748" s="4">
        <v>88974</v>
      </c>
      <c r="G2748" s="4">
        <v>100217</v>
      </c>
      <c r="H2748" s="4">
        <v>129209</v>
      </c>
      <c r="I2748" s="4">
        <v>463326</v>
      </c>
      <c r="J2748" s="4">
        <v>233901</v>
      </c>
    </row>
    <row r="2749" spans="3:10" x14ac:dyDescent="0.35">
      <c r="C2749" t="s">
        <v>1859</v>
      </c>
      <c r="D2749" s="4">
        <v>2676180</v>
      </c>
      <c r="E2749" s="4">
        <v>980714</v>
      </c>
      <c r="F2749" s="4">
        <v>550000</v>
      </c>
      <c r="G2749" s="4">
        <v>1050000</v>
      </c>
      <c r="H2749" s="4">
        <v>2950003</v>
      </c>
      <c r="I2749" s="4">
        <v>8206897</v>
      </c>
      <c r="J2749" s="4">
        <v>3656894</v>
      </c>
    </row>
    <row r="2750" spans="3:10" x14ac:dyDescent="0.35">
      <c r="C2750" t="s">
        <v>1860</v>
      </c>
      <c r="D2750" s="4">
        <v>10652897</v>
      </c>
      <c r="E2750" s="4">
        <v>0</v>
      </c>
      <c r="G2750" s="4">
        <v>1956655</v>
      </c>
      <c r="H2750" s="4">
        <v>1413139</v>
      </c>
      <c r="I2750" s="4">
        <v>14022691</v>
      </c>
      <c r="J2750" s="4">
        <v>10652897</v>
      </c>
    </row>
    <row r="2751" spans="3:10" x14ac:dyDescent="0.35">
      <c r="C2751" t="s">
        <v>1861</v>
      </c>
      <c r="D2751" s="4">
        <v>1076086</v>
      </c>
      <c r="I2751" s="4">
        <v>1076086</v>
      </c>
      <c r="J2751" s="4">
        <v>1076086</v>
      </c>
    </row>
    <row r="2752" spans="3:10" x14ac:dyDescent="0.35">
      <c r="C2752" t="s">
        <v>1862</v>
      </c>
      <c r="D2752" s="4">
        <v>427321</v>
      </c>
      <c r="E2752" s="4">
        <v>0</v>
      </c>
      <c r="H2752" s="4">
        <v>3247524</v>
      </c>
      <c r="I2752" s="4">
        <v>3674845</v>
      </c>
      <c r="J2752" s="4">
        <v>427321</v>
      </c>
    </row>
    <row r="2753" spans="2:10" x14ac:dyDescent="0.35">
      <c r="C2753" t="s">
        <v>1863</v>
      </c>
      <c r="D2753" s="4">
        <v>7780</v>
      </c>
      <c r="E2753" s="4">
        <v>62775</v>
      </c>
      <c r="I2753" s="4">
        <v>70555</v>
      </c>
      <c r="J2753" s="4">
        <v>70555</v>
      </c>
    </row>
    <row r="2754" spans="2:10" x14ac:dyDescent="0.35">
      <c r="C2754" t="s">
        <v>1913</v>
      </c>
      <c r="D2754" s="4">
        <v>228681</v>
      </c>
      <c r="H2754" s="4">
        <v>686044</v>
      </c>
      <c r="I2754" s="4">
        <v>914725</v>
      </c>
      <c r="J2754" s="4">
        <v>228681</v>
      </c>
    </row>
    <row r="2755" spans="2:10" x14ac:dyDescent="0.35">
      <c r="B2755" t="s">
        <v>54</v>
      </c>
      <c r="D2755" s="4">
        <v>24726427</v>
      </c>
      <c r="E2755" s="4">
        <v>1325884</v>
      </c>
      <c r="F2755" s="4">
        <v>623974</v>
      </c>
      <c r="G2755" s="4">
        <v>3204062</v>
      </c>
      <c r="H2755" s="4">
        <v>8757977</v>
      </c>
      <c r="I2755" s="4">
        <v>38638324</v>
      </c>
      <c r="J2755" s="4">
        <v>26052311</v>
      </c>
    </row>
    <row r="2756" spans="2:10" x14ac:dyDescent="0.35">
      <c r="B2756" t="s">
        <v>1845</v>
      </c>
      <c r="C2756" t="s">
        <v>1864</v>
      </c>
      <c r="D2756" s="4">
        <v>11158</v>
      </c>
      <c r="E2756" s="4">
        <v>739</v>
      </c>
      <c r="I2756" s="4">
        <v>11897</v>
      </c>
      <c r="J2756" s="4">
        <v>11897</v>
      </c>
    </row>
    <row r="2757" spans="2:10" x14ac:dyDescent="0.35">
      <c r="C2757" t="s">
        <v>1865</v>
      </c>
      <c r="D2757" s="4">
        <v>5555</v>
      </c>
      <c r="E2757" s="4">
        <v>3488</v>
      </c>
      <c r="G2757" s="4">
        <v>131762</v>
      </c>
      <c r="H2757" s="4">
        <v>54083</v>
      </c>
      <c r="I2757" s="4">
        <v>194888</v>
      </c>
      <c r="J2757" s="4">
        <v>9043</v>
      </c>
    </row>
    <row r="2758" spans="2:10" x14ac:dyDescent="0.35">
      <c r="C2758" t="s">
        <v>1866</v>
      </c>
      <c r="I2758" s="4">
        <v>0</v>
      </c>
      <c r="J2758">
        <v>0</v>
      </c>
    </row>
    <row r="2759" spans="2:10" x14ac:dyDescent="0.35">
      <c r="C2759" t="s">
        <v>1867</v>
      </c>
      <c r="D2759" s="4">
        <v>1672271</v>
      </c>
      <c r="E2759" s="4">
        <v>3435</v>
      </c>
      <c r="H2759" s="4">
        <v>13396075</v>
      </c>
      <c r="I2759" s="4">
        <v>15071780</v>
      </c>
      <c r="J2759" s="4">
        <v>1675706</v>
      </c>
    </row>
    <row r="2760" spans="2:10" x14ac:dyDescent="0.35">
      <c r="C2760" t="s">
        <v>1868</v>
      </c>
      <c r="D2760" s="4">
        <v>123339</v>
      </c>
      <c r="E2760" s="4">
        <v>60026</v>
      </c>
      <c r="G2760" s="4">
        <v>5259</v>
      </c>
      <c r="H2760" s="4">
        <v>9489845</v>
      </c>
      <c r="I2760" s="4">
        <v>9678469</v>
      </c>
      <c r="J2760" s="4">
        <v>183365</v>
      </c>
    </row>
    <row r="2761" spans="2:10" x14ac:dyDescent="0.35">
      <c r="C2761" t="s">
        <v>1894</v>
      </c>
      <c r="D2761" s="4">
        <v>42002</v>
      </c>
      <c r="I2761" s="4">
        <v>42002</v>
      </c>
      <c r="J2761" s="4">
        <v>42002</v>
      </c>
    </row>
    <row r="2762" spans="2:10" x14ac:dyDescent="0.35">
      <c r="B2762" t="s">
        <v>1845</v>
      </c>
      <c r="C2762" t="s">
        <v>1869</v>
      </c>
      <c r="E2762" s="4">
        <v>0</v>
      </c>
      <c r="H2762" s="4">
        <v>4255872</v>
      </c>
      <c r="I2762" s="4">
        <v>4255872</v>
      </c>
      <c r="J2762">
        <v>0</v>
      </c>
    </row>
    <row r="2763" spans="2:10" x14ac:dyDescent="0.35">
      <c r="C2763" t="s">
        <v>1870</v>
      </c>
      <c r="D2763" s="4">
        <v>756367</v>
      </c>
      <c r="E2763" s="4">
        <v>19208184</v>
      </c>
      <c r="H2763" s="4">
        <v>1346634</v>
      </c>
      <c r="I2763" s="4">
        <v>21311186</v>
      </c>
      <c r="J2763" s="4">
        <v>19964551</v>
      </c>
    </row>
    <row r="2764" spans="2:10" x14ac:dyDescent="0.35">
      <c r="C2764" t="s">
        <v>1871</v>
      </c>
      <c r="D2764" s="4">
        <v>15844184</v>
      </c>
      <c r="E2764" s="4">
        <v>23247453</v>
      </c>
      <c r="H2764" s="4">
        <v>41767</v>
      </c>
      <c r="I2764" s="4">
        <v>39133404</v>
      </c>
      <c r="J2764" s="4">
        <v>39091637</v>
      </c>
    </row>
    <row r="2765" spans="2:10" x14ac:dyDescent="0.35">
      <c r="C2765" t="s">
        <v>1872</v>
      </c>
      <c r="D2765" s="4">
        <v>4361000</v>
      </c>
      <c r="I2765" s="4">
        <v>4361000</v>
      </c>
      <c r="J2765" s="4">
        <v>4361000</v>
      </c>
    </row>
    <row r="2766" spans="2:10" x14ac:dyDescent="0.35">
      <c r="C2766" t="s">
        <v>1874</v>
      </c>
      <c r="D2766" s="4">
        <v>6821</v>
      </c>
      <c r="E2766" s="4">
        <v>16408</v>
      </c>
      <c r="I2766" s="4">
        <v>23229</v>
      </c>
      <c r="J2766" s="4">
        <v>23229</v>
      </c>
    </row>
    <row r="2767" spans="2:10" x14ac:dyDescent="0.35">
      <c r="C2767" t="s">
        <v>1875</v>
      </c>
      <c r="D2767" s="4">
        <v>1761</v>
      </c>
      <c r="H2767" s="4">
        <v>581210</v>
      </c>
      <c r="I2767" s="4">
        <v>582971</v>
      </c>
      <c r="J2767" s="4">
        <v>1761</v>
      </c>
    </row>
    <row r="2768" spans="2:10" x14ac:dyDescent="0.35">
      <c r="C2768" t="s">
        <v>1876</v>
      </c>
      <c r="H2768" s="4">
        <v>0</v>
      </c>
      <c r="I2768" s="4">
        <v>0</v>
      </c>
      <c r="J2768">
        <v>0</v>
      </c>
    </row>
    <row r="2769" spans="2:10" x14ac:dyDescent="0.35">
      <c r="C2769" t="s">
        <v>1877</v>
      </c>
      <c r="D2769" s="4">
        <v>62549</v>
      </c>
      <c r="E2769" s="4">
        <v>91473</v>
      </c>
      <c r="I2769" s="4">
        <v>154023</v>
      </c>
      <c r="J2769" s="4">
        <v>154022</v>
      </c>
    </row>
    <row r="2770" spans="2:10" x14ac:dyDescent="0.35">
      <c r="B2770" t="s">
        <v>55</v>
      </c>
      <c r="D2770" s="4">
        <v>22887006</v>
      </c>
      <c r="E2770" s="4">
        <v>42631207</v>
      </c>
      <c r="G2770" s="4">
        <v>137022</v>
      </c>
      <c r="H2770" s="4">
        <v>29165485</v>
      </c>
      <c r="I2770" s="4">
        <v>94820720</v>
      </c>
      <c r="J2770" s="4">
        <v>65518213</v>
      </c>
    </row>
    <row r="2771" spans="2:10" x14ac:dyDescent="0.35">
      <c r="B2771" t="s">
        <v>1878</v>
      </c>
      <c r="C2771" t="s">
        <v>1879</v>
      </c>
      <c r="D2771" s="4">
        <v>5940080</v>
      </c>
      <c r="I2771" s="4">
        <v>5940080</v>
      </c>
      <c r="J2771" s="4">
        <v>5940080</v>
      </c>
    </row>
    <row r="2772" spans="2:10" x14ac:dyDescent="0.35">
      <c r="C2772" t="s">
        <v>1907</v>
      </c>
      <c r="D2772" s="4">
        <v>49468</v>
      </c>
      <c r="I2772" s="4">
        <v>49468</v>
      </c>
      <c r="J2772" s="4">
        <v>49468</v>
      </c>
    </row>
    <row r="2773" spans="2:10" x14ac:dyDescent="0.35">
      <c r="C2773" t="s">
        <v>1897</v>
      </c>
      <c r="D2773" s="4">
        <v>15687</v>
      </c>
      <c r="E2773" s="4">
        <v>19587</v>
      </c>
      <c r="I2773" s="4">
        <v>35274</v>
      </c>
      <c r="J2773" s="4">
        <v>35274</v>
      </c>
    </row>
    <row r="2774" spans="2:10" x14ac:dyDescent="0.35">
      <c r="C2774" t="s">
        <v>1880</v>
      </c>
      <c r="D2774" s="4">
        <v>3346819</v>
      </c>
      <c r="I2774" s="4">
        <v>3346819</v>
      </c>
      <c r="J2774" s="4">
        <v>3346819</v>
      </c>
    </row>
    <row r="2775" spans="2:10" x14ac:dyDescent="0.35">
      <c r="C2775" t="s">
        <v>1881</v>
      </c>
      <c r="D2775" s="4">
        <v>4756389</v>
      </c>
      <c r="I2775" s="4">
        <v>4756389</v>
      </c>
      <c r="J2775" s="4">
        <v>4756389</v>
      </c>
    </row>
    <row r="2776" spans="2:10" x14ac:dyDescent="0.35">
      <c r="C2776" t="s">
        <v>1895</v>
      </c>
      <c r="D2776" s="4">
        <v>803113</v>
      </c>
      <c r="E2776" s="4">
        <v>5902</v>
      </c>
      <c r="I2776" s="4">
        <v>809015</v>
      </c>
      <c r="J2776" s="4">
        <v>809015</v>
      </c>
    </row>
    <row r="2777" spans="2:10" x14ac:dyDescent="0.35">
      <c r="C2777" t="s">
        <v>1882</v>
      </c>
      <c r="D2777" s="4">
        <v>666834</v>
      </c>
      <c r="I2777" s="4">
        <v>666834</v>
      </c>
      <c r="J2777" s="4">
        <v>666834</v>
      </c>
    </row>
    <row r="2778" spans="2:10" x14ac:dyDescent="0.35">
      <c r="C2778" t="s">
        <v>1900</v>
      </c>
      <c r="D2778" s="4">
        <v>994</v>
      </c>
      <c r="I2778" s="4">
        <v>994</v>
      </c>
      <c r="J2778" s="4">
        <v>994</v>
      </c>
    </row>
    <row r="2779" spans="2:10" x14ac:dyDescent="0.35">
      <c r="C2779" t="s">
        <v>1883</v>
      </c>
      <c r="D2779" s="4">
        <v>1558137</v>
      </c>
      <c r="I2779" s="4">
        <v>1558137</v>
      </c>
      <c r="J2779" s="4">
        <v>1558137</v>
      </c>
    </row>
    <row r="2780" spans="2:10" x14ac:dyDescent="0.35">
      <c r="C2780" t="s">
        <v>1892</v>
      </c>
      <c r="D2780" s="4">
        <v>251</v>
      </c>
      <c r="E2780" s="4">
        <v>10960</v>
      </c>
      <c r="I2780" s="4">
        <v>11211</v>
      </c>
      <c r="J2780" s="4">
        <v>11211</v>
      </c>
    </row>
    <row r="2781" spans="2:10" x14ac:dyDescent="0.35">
      <c r="C2781" t="s">
        <v>1884</v>
      </c>
      <c r="D2781" s="4">
        <v>209954</v>
      </c>
      <c r="I2781" s="4">
        <v>209954</v>
      </c>
      <c r="J2781" s="4">
        <v>209954</v>
      </c>
    </row>
    <row r="2782" spans="2:10" x14ac:dyDescent="0.35">
      <c r="B2782" t="s">
        <v>56</v>
      </c>
      <c r="D2782" s="4">
        <v>17347727</v>
      </c>
      <c r="E2782" s="4">
        <v>36449</v>
      </c>
      <c r="I2782" s="4">
        <v>17384176</v>
      </c>
      <c r="J2782" s="4">
        <v>17384176</v>
      </c>
    </row>
    <row r="2783" spans="2:10" x14ac:dyDescent="0.35">
      <c r="B2783" t="s">
        <v>1885</v>
      </c>
      <c r="C2783" t="s">
        <v>1886</v>
      </c>
      <c r="D2783" s="4">
        <v>424188</v>
      </c>
      <c r="I2783" s="4">
        <v>424188</v>
      </c>
      <c r="J2783" s="4">
        <v>424188</v>
      </c>
    </row>
    <row r="2784" spans="2:10" x14ac:dyDescent="0.35">
      <c r="B2784" t="s">
        <v>57</v>
      </c>
      <c r="D2784" s="4">
        <v>424188</v>
      </c>
      <c r="I2784" s="4">
        <v>424188</v>
      </c>
      <c r="J2784" s="4">
        <v>424188</v>
      </c>
    </row>
    <row r="2785" spans="1:10" x14ac:dyDescent="0.35">
      <c r="B2785" t="s">
        <v>1887</v>
      </c>
      <c r="C2785" t="s">
        <v>1898</v>
      </c>
      <c r="D2785" s="4">
        <v>45613</v>
      </c>
      <c r="I2785" s="4">
        <v>45613</v>
      </c>
      <c r="J2785" s="4">
        <v>45613</v>
      </c>
    </row>
    <row r="2786" spans="1:10" x14ac:dyDescent="0.35">
      <c r="C2786" t="s">
        <v>1937</v>
      </c>
      <c r="D2786" s="4">
        <v>22173</v>
      </c>
      <c r="I2786" s="4">
        <v>22173</v>
      </c>
      <c r="J2786" s="4">
        <v>22173</v>
      </c>
    </row>
    <row r="2787" spans="1:10" x14ac:dyDescent="0.35">
      <c r="C2787" t="s">
        <v>1904</v>
      </c>
      <c r="D2787" s="4">
        <v>500000</v>
      </c>
      <c r="I2787" s="4">
        <v>500000</v>
      </c>
      <c r="J2787" s="4">
        <v>500000</v>
      </c>
    </row>
    <row r="2788" spans="1:10" x14ac:dyDescent="0.35">
      <c r="C2788" t="s">
        <v>1888</v>
      </c>
      <c r="H2788" s="4">
        <v>7008000</v>
      </c>
      <c r="I2788" s="4">
        <v>7008000</v>
      </c>
      <c r="J2788">
        <v>0</v>
      </c>
    </row>
    <row r="2789" spans="1:10" x14ac:dyDescent="0.35">
      <c r="C2789" t="s">
        <v>1901</v>
      </c>
      <c r="E2789" s="4">
        <v>2902500</v>
      </c>
      <c r="I2789" s="4">
        <v>2902500</v>
      </c>
      <c r="J2789">
        <v>2902500</v>
      </c>
    </row>
    <row r="2790" spans="1:10" x14ac:dyDescent="0.35">
      <c r="C2790" t="s">
        <v>1889</v>
      </c>
      <c r="E2790" s="4">
        <v>2520000</v>
      </c>
      <c r="I2790" s="4">
        <v>2520000</v>
      </c>
      <c r="J2790">
        <v>2520000</v>
      </c>
    </row>
    <row r="2791" spans="1:10" x14ac:dyDescent="0.35">
      <c r="C2791" t="s">
        <v>1890</v>
      </c>
      <c r="E2791" s="4">
        <v>1425000</v>
      </c>
      <c r="I2791" s="4">
        <v>1425000</v>
      </c>
      <c r="J2791">
        <v>1425000</v>
      </c>
    </row>
    <row r="2792" spans="1:10" x14ac:dyDescent="0.35">
      <c r="C2792" t="s">
        <v>1902</v>
      </c>
      <c r="E2792" s="4">
        <v>5805000</v>
      </c>
      <c r="I2792" s="4">
        <v>5805000</v>
      </c>
      <c r="J2792">
        <v>5805000</v>
      </c>
    </row>
    <row r="2793" spans="1:10" x14ac:dyDescent="0.35">
      <c r="B2793" t="s">
        <v>58</v>
      </c>
      <c r="D2793" s="4">
        <v>567786</v>
      </c>
      <c r="E2793" s="4">
        <v>12652500</v>
      </c>
      <c r="H2793" s="4">
        <v>7008000</v>
      </c>
      <c r="I2793" s="4">
        <v>20228286</v>
      </c>
      <c r="J2793" s="4">
        <v>13220286</v>
      </c>
    </row>
    <row r="2794" spans="1:10" x14ac:dyDescent="0.35">
      <c r="A2794" t="s">
        <v>1581</v>
      </c>
      <c r="B2794" t="s">
        <v>59</v>
      </c>
      <c r="D2794" s="4">
        <v>371385340</v>
      </c>
      <c r="E2794" s="4">
        <v>64575343</v>
      </c>
      <c r="F2794" s="4">
        <v>34309679</v>
      </c>
      <c r="G2794" s="4">
        <v>3410384</v>
      </c>
      <c r="H2794" s="4">
        <v>64605780</v>
      </c>
      <c r="I2794" s="4">
        <v>538286525</v>
      </c>
      <c r="J2794" s="4">
        <v>435960683</v>
      </c>
    </row>
    <row r="2795" spans="1:10" x14ac:dyDescent="0.35">
      <c r="A2795" t="s">
        <v>337</v>
      </c>
      <c r="B2795" t="s">
        <v>1842</v>
      </c>
      <c r="C2795" t="s">
        <v>1843</v>
      </c>
      <c r="D2795" s="4">
        <v>55404594</v>
      </c>
      <c r="F2795" s="4">
        <v>18221000</v>
      </c>
      <c r="I2795" s="4">
        <v>73625594</v>
      </c>
      <c r="J2795" s="4">
        <v>55404594</v>
      </c>
    </row>
    <row r="2796" spans="1:10" x14ac:dyDescent="0.35">
      <c r="C2796" t="s">
        <v>1844</v>
      </c>
      <c r="D2796" s="4">
        <v>3850396</v>
      </c>
      <c r="E2796" s="4">
        <v>569565</v>
      </c>
      <c r="F2796" s="4">
        <v>2872768</v>
      </c>
      <c r="G2796" s="4">
        <v>284528</v>
      </c>
      <c r="H2796" s="4">
        <v>482850</v>
      </c>
      <c r="I2796" s="4">
        <v>8060106</v>
      </c>
      <c r="J2796" s="4">
        <v>4419961</v>
      </c>
    </row>
    <row r="2797" spans="1:10" x14ac:dyDescent="0.35">
      <c r="C2797" t="s">
        <v>1845</v>
      </c>
      <c r="D2797" s="4">
        <v>5737091</v>
      </c>
      <c r="I2797" s="4">
        <v>5737091</v>
      </c>
      <c r="J2797" s="4">
        <v>5737091</v>
      </c>
    </row>
    <row r="2798" spans="1:10" x14ac:dyDescent="0.35">
      <c r="B2798" t="s">
        <v>51</v>
      </c>
      <c r="D2798" s="4">
        <v>64992080</v>
      </c>
      <c r="E2798" s="4">
        <v>569565</v>
      </c>
      <c r="F2798" s="4">
        <v>21093768</v>
      </c>
      <c r="G2798" s="4">
        <v>284528</v>
      </c>
      <c r="H2798" s="4">
        <v>482850</v>
      </c>
      <c r="I2798" s="4">
        <v>87422791</v>
      </c>
      <c r="J2798" s="4">
        <v>65561645</v>
      </c>
    </row>
    <row r="2799" spans="1:10" x14ac:dyDescent="0.35">
      <c r="B2799" t="s">
        <v>1843</v>
      </c>
      <c r="C2799" t="s">
        <v>1846</v>
      </c>
      <c r="D2799" s="4">
        <v>44772031</v>
      </c>
      <c r="E2799" s="4">
        <v>638</v>
      </c>
      <c r="F2799" s="4">
        <v>713609</v>
      </c>
      <c r="H2799" s="4">
        <v>9535050</v>
      </c>
      <c r="I2799" s="4">
        <v>55021328</v>
      </c>
      <c r="J2799" s="4">
        <v>44772669</v>
      </c>
    </row>
    <row r="2800" spans="1:10" x14ac:dyDescent="0.35">
      <c r="C2800" t="s">
        <v>1847</v>
      </c>
      <c r="D2800" s="4">
        <v>27293376</v>
      </c>
      <c r="I2800" s="4">
        <v>27293376</v>
      </c>
      <c r="J2800" s="4">
        <v>27293376</v>
      </c>
    </row>
    <row r="2801" spans="2:10" x14ac:dyDescent="0.35">
      <c r="C2801" t="s">
        <v>1848</v>
      </c>
      <c r="D2801" s="4">
        <v>179087</v>
      </c>
      <c r="I2801" s="4">
        <v>179087</v>
      </c>
      <c r="J2801" s="4">
        <v>179087</v>
      </c>
    </row>
    <row r="2802" spans="2:10" x14ac:dyDescent="0.35">
      <c r="B2802" t="s">
        <v>52</v>
      </c>
      <c r="D2802" s="4">
        <v>72244495</v>
      </c>
      <c r="E2802" s="4">
        <v>638</v>
      </c>
      <c r="F2802" s="4">
        <v>713609</v>
      </c>
      <c r="H2802" s="4">
        <v>9535050</v>
      </c>
      <c r="I2802" s="4">
        <v>82493792</v>
      </c>
      <c r="J2802" s="4">
        <v>72245133</v>
      </c>
    </row>
    <row r="2803" spans="2:10" x14ac:dyDescent="0.35">
      <c r="B2803" t="s">
        <v>1849</v>
      </c>
      <c r="C2803" t="s">
        <v>1850</v>
      </c>
      <c r="G2803" s="4">
        <v>20800000</v>
      </c>
      <c r="I2803" s="4">
        <v>20800000</v>
      </c>
      <c r="J2803">
        <v>0</v>
      </c>
    </row>
    <row r="2804" spans="2:10" x14ac:dyDescent="0.35">
      <c r="B2804" t="s">
        <v>53</v>
      </c>
      <c r="G2804" s="4">
        <v>20800000</v>
      </c>
      <c r="I2804" s="4">
        <v>20800000</v>
      </c>
      <c r="J2804">
        <v>0</v>
      </c>
    </row>
    <row r="2805" spans="2:10" x14ac:dyDescent="0.35">
      <c r="B2805" t="s">
        <v>1844</v>
      </c>
      <c r="C2805" t="s">
        <v>1851</v>
      </c>
      <c r="D2805" s="4">
        <v>763873</v>
      </c>
      <c r="I2805" s="4">
        <v>763873</v>
      </c>
      <c r="J2805" s="4">
        <v>763873</v>
      </c>
    </row>
    <row r="2806" spans="2:10" x14ac:dyDescent="0.35">
      <c r="C2806" t="s">
        <v>1852</v>
      </c>
      <c r="D2806" s="4">
        <v>755</v>
      </c>
      <c r="F2806" s="4">
        <v>10904</v>
      </c>
      <c r="I2806" s="4">
        <v>11658</v>
      </c>
      <c r="J2806" s="4">
        <v>755</v>
      </c>
    </row>
    <row r="2807" spans="2:10" x14ac:dyDescent="0.35">
      <c r="C2807" t="s">
        <v>1853</v>
      </c>
      <c r="D2807" s="4">
        <v>5387</v>
      </c>
      <c r="F2807" s="4">
        <v>8191</v>
      </c>
      <c r="I2807" s="4">
        <v>13578</v>
      </c>
      <c r="J2807" s="4">
        <v>5387</v>
      </c>
    </row>
    <row r="2808" spans="2:10" x14ac:dyDescent="0.35">
      <c r="C2808" t="s">
        <v>1893</v>
      </c>
      <c r="F2808" s="4">
        <v>11946</v>
      </c>
      <c r="H2808" s="4">
        <v>5973</v>
      </c>
      <c r="I2808" s="4">
        <v>17918</v>
      </c>
      <c r="J2808">
        <v>0</v>
      </c>
    </row>
    <row r="2809" spans="2:10" x14ac:dyDescent="0.35">
      <c r="C2809" t="s">
        <v>1854</v>
      </c>
      <c r="D2809" s="4">
        <v>1674499</v>
      </c>
      <c r="I2809" s="4">
        <v>1674499</v>
      </c>
      <c r="J2809" s="4">
        <v>1674499</v>
      </c>
    </row>
    <row r="2810" spans="2:10" x14ac:dyDescent="0.35">
      <c r="C2810" t="s">
        <v>1855</v>
      </c>
      <c r="D2810" s="4">
        <v>827350</v>
      </c>
      <c r="G2810" s="4">
        <v>47414</v>
      </c>
      <c r="I2810" s="4">
        <v>874764</v>
      </c>
      <c r="J2810" s="4">
        <v>827350</v>
      </c>
    </row>
    <row r="2811" spans="2:10" x14ac:dyDescent="0.35">
      <c r="C2811" t="s">
        <v>1856</v>
      </c>
      <c r="D2811" s="4">
        <v>37274</v>
      </c>
      <c r="I2811" s="4">
        <v>37274</v>
      </c>
      <c r="J2811" s="4">
        <v>37274</v>
      </c>
    </row>
    <row r="2812" spans="2:10" x14ac:dyDescent="0.35">
      <c r="C2812" t="s">
        <v>1857</v>
      </c>
      <c r="D2812" s="4">
        <v>150051</v>
      </c>
      <c r="I2812" s="4">
        <v>150051</v>
      </c>
      <c r="J2812" s="4">
        <v>150051</v>
      </c>
    </row>
    <row r="2813" spans="2:10" x14ac:dyDescent="0.35">
      <c r="C2813" t="s">
        <v>1858</v>
      </c>
      <c r="D2813" s="4">
        <v>138238</v>
      </c>
      <c r="G2813" s="4">
        <v>124349</v>
      </c>
      <c r="H2813" s="4">
        <v>5195</v>
      </c>
      <c r="I2813" s="4">
        <v>267782</v>
      </c>
      <c r="J2813" s="4">
        <v>138238</v>
      </c>
    </row>
    <row r="2814" spans="2:10" x14ac:dyDescent="0.35">
      <c r="C2814" t="s">
        <v>1859</v>
      </c>
      <c r="D2814" s="4">
        <v>57486</v>
      </c>
      <c r="F2814" s="4">
        <v>105421</v>
      </c>
      <c r="G2814" s="4">
        <v>1075000</v>
      </c>
      <c r="H2814" s="4">
        <v>106157</v>
      </c>
      <c r="I2814" s="4">
        <v>1344063</v>
      </c>
      <c r="J2814" s="4">
        <v>57486</v>
      </c>
    </row>
    <row r="2815" spans="2:10" x14ac:dyDescent="0.35">
      <c r="C2815" t="s">
        <v>1860</v>
      </c>
      <c r="G2815" s="4">
        <v>3152388</v>
      </c>
      <c r="I2815" s="4">
        <v>3152388</v>
      </c>
      <c r="J2815">
        <v>0</v>
      </c>
    </row>
    <row r="2816" spans="2:10" x14ac:dyDescent="0.35">
      <c r="C2816" t="s">
        <v>1861</v>
      </c>
      <c r="D2816" s="4">
        <v>551702</v>
      </c>
      <c r="I2816" s="4">
        <v>551702</v>
      </c>
      <c r="J2816" s="4">
        <v>551702</v>
      </c>
    </row>
    <row r="2817" spans="2:10" x14ac:dyDescent="0.35">
      <c r="C2817" t="s">
        <v>1862</v>
      </c>
      <c r="G2817" s="4">
        <v>2222071</v>
      </c>
      <c r="I2817" s="4">
        <v>2222071</v>
      </c>
      <c r="J2817">
        <v>0</v>
      </c>
    </row>
    <row r="2818" spans="2:10" x14ac:dyDescent="0.35">
      <c r="B2818" t="s">
        <v>54</v>
      </c>
      <c r="D2818" s="4">
        <v>4206615</v>
      </c>
      <c r="F2818" s="4">
        <v>136461</v>
      </c>
      <c r="G2818" s="4">
        <v>6621222</v>
      </c>
      <c r="H2818" s="4">
        <v>117324</v>
      </c>
      <c r="I2818" s="4">
        <v>11081623</v>
      </c>
      <c r="J2818" s="4">
        <v>4206615</v>
      </c>
    </row>
    <row r="2819" spans="2:10" x14ac:dyDescent="0.35">
      <c r="B2819" t="s">
        <v>1845</v>
      </c>
      <c r="C2819" t="s">
        <v>1864</v>
      </c>
      <c r="D2819" s="4">
        <v>11158</v>
      </c>
      <c r="I2819" s="4">
        <v>11158</v>
      </c>
      <c r="J2819" s="4">
        <v>11158</v>
      </c>
    </row>
    <row r="2820" spans="2:10" x14ac:dyDescent="0.35">
      <c r="C2820" t="s">
        <v>1865</v>
      </c>
      <c r="D2820" s="4">
        <v>3488</v>
      </c>
      <c r="H2820" s="4">
        <v>10888</v>
      </c>
      <c r="I2820" s="4">
        <v>14376</v>
      </c>
      <c r="J2820" s="4">
        <v>3488</v>
      </c>
    </row>
    <row r="2821" spans="2:10" x14ac:dyDescent="0.35">
      <c r="C2821" t="s">
        <v>1866</v>
      </c>
      <c r="I2821" s="4">
        <v>0</v>
      </c>
      <c r="J2821">
        <v>0</v>
      </c>
    </row>
    <row r="2822" spans="2:10" x14ac:dyDescent="0.35">
      <c r="C2822" t="s">
        <v>1867</v>
      </c>
      <c r="D2822" s="4">
        <v>2563120</v>
      </c>
      <c r="E2822" s="4">
        <v>100000</v>
      </c>
      <c r="G2822" s="4">
        <v>109000</v>
      </c>
      <c r="H2822" s="4">
        <v>3894788</v>
      </c>
      <c r="I2822" s="4">
        <v>6666908</v>
      </c>
      <c r="J2822" s="4">
        <v>2663120</v>
      </c>
    </row>
    <row r="2823" spans="2:10" x14ac:dyDescent="0.35">
      <c r="C2823" t="s">
        <v>1868</v>
      </c>
      <c r="D2823" s="4">
        <v>5306</v>
      </c>
      <c r="E2823" s="4">
        <v>136815</v>
      </c>
      <c r="H2823" s="4">
        <v>3742475</v>
      </c>
      <c r="I2823" s="4">
        <v>3884596</v>
      </c>
      <c r="J2823" s="4">
        <v>142121</v>
      </c>
    </row>
    <row r="2824" spans="2:10" x14ac:dyDescent="0.35">
      <c r="C2824" t="s">
        <v>1894</v>
      </c>
      <c r="D2824" s="4">
        <v>12142</v>
      </c>
      <c r="I2824" s="4">
        <v>12142</v>
      </c>
      <c r="J2824" s="4">
        <v>12142</v>
      </c>
    </row>
    <row r="2825" spans="2:10" x14ac:dyDescent="0.35">
      <c r="C2825" t="s">
        <v>1869</v>
      </c>
      <c r="E2825" s="4">
        <v>0</v>
      </c>
      <c r="H2825" s="4">
        <v>1537920</v>
      </c>
      <c r="I2825" s="4">
        <v>1537920</v>
      </c>
      <c r="J2825">
        <v>0</v>
      </c>
    </row>
    <row r="2826" spans="2:10" x14ac:dyDescent="0.35">
      <c r="C2826" t="s">
        <v>1870</v>
      </c>
      <c r="E2826" s="4">
        <v>7383924</v>
      </c>
      <c r="F2826" s="4">
        <v>320000</v>
      </c>
      <c r="G2826" s="4">
        <v>33330</v>
      </c>
      <c r="H2826" s="4">
        <v>32000</v>
      </c>
      <c r="I2826" s="4">
        <v>7769254</v>
      </c>
      <c r="J2826">
        <v>7383924</v>
      </c>
    </row>
    <row r="2827" spans="2:10" x14ac:dyDescent="0.35">
      <c r="C2827" t="s">
        <v>1871</v>
      </c>
      <c r="D2827" s="4">
        <v>8660000</v>
      </c>
      <c r="E2827" s="4">
        <v>81862</v>
      </c>
      <c r="F2827" s="4">
        <v>29817</v>
      </c>
      <c r="G2827" s="4">
        <v>73845</v>
      </c>
      <c r="I2827" s="4">
        <v>8845524</v>
      </c>
      <c r="J2827" s="4">
        <v>8741862</v>
      </c>
    </row>
    <row r="2828" spans="2:10" x14ac:dyDescent="0.35">
      <c r="C2828" t="s">
        <v>1872</v>
      </c>
      <c r="D2828" s="4">
        <v>1274000</v>
      </c>
      <c r="I2828" s="4">
        <v>1274000</v>
      </c>
      <c r="J2828" s="4">
        <v>1274000</v>
      </c>
    </row>
    <row r="2829" spans="2:10" x14ac:dyDescent="0.35">
      <c r="C2829" t="s">
        <v>1874</v>
      </c>
      <c r="D2829" s="4">
        <v>2766</v>
      </c>
      <c r="I2829" s="4">
        <v>2766</v>
      </c>
      <c r="J2829" s="4">
        <v>2766</v>
      </c>
    </row>
    <row r="2830" spans="2:10" x14ac:dyDescent="0.35">
      <c r="C2830" t="s">
        <v>1875</v>
      </c>
      <c r="H2830" s="4">
        <v>87182</v>
      </c>
      <c r="I2830" s="4">
        <v>87182</v>
      </c>
      <c r="J2830">
        <v>0</v>
      </c>
    </row>
    <row r="2831" spans="2:10" x14ac:dyDescent="0.35">
      <c r="C2831" t="s">
        <v>1877</v>
      </c>
      <c r="D2831" s="4">
        <v>6546</v>
      </c>
      <c r="I2831" s="4">
        <v>6546</v>
      </c>
      <c r="J2831" s="4">
        <v>6546</v>
      </c>
    </row>
    <row r="2832" spans="2:10" x14ac:dyDescent="0.35">
      <c r="B2832" t="s">
        <v>55</v>
      </c>
      <c r="D2832" s="4">
        <v>12538528</v>
      </c>
      <c r="E2832" s="4">
        <v>7702601</v>
      </c>
      <c r="F2832" s="4">
        <v>349817</v>
      </c>
      <c r="G2832" s="4">
        <v>216176</v>
      </c>
      <c r="H2832" s="4">
        <v>9305253</v>
      </c>
      <c r="I2832" s="4">
        <v>30112374</v>
      </c>
      <c r="J2832" s="4">
        <v>20241129</v>
      </c>
    </row>
    <row r="2833" spans="2:10" x14ac:dyDescent="0.35">
      <c r="B2833" t="s">
        <v>1878</v>
      </c>
      <c r="C2833" t="s">
        <v>1912</v>
      </c>
      <c r="D2833" s="4">
        <v>6926</v>
      </c>
      <c r="I2833" s="4">
        <v>6926</v>
      </c>
      <c r="J2833" s="4">
        <v>6926</v>
      </c>
    </row>
    <row r="2834" spans="2:10" x14ac:dyDescent="0.35">
      <c r="C2834" t="s">
        <v>1879</v>
      </c>
      <c r="D2834" s="4">
        <v>5534247</v>
      </c>
      <c r="I2834" s="4">
        <v>5534247</v>
      </c>
      <c r="J2834" s="4">
        <v>5534247</v>
      </c>
    </row>
    <row r="2835" spans="2:10" x14ac:dyDescent="0.35">
      <c r="C2835" t="s">
        <v>1907</v>
      </c>
      <c r="D2835" s="4">
        <v>1832</v>
      </c>
      <c r="I2835" s="4">
        <v>1832</v>
      </c>
      <c r="J2835" s="4">
        <v>1832</v>
      </c>
    </row>
    <row r="2836" spans="2:10" x14ac:dyDescent="0.35">
      <c r="C2836" t="s">
        <v>1880</v>
      </c>
      <c r="D2836" s="4">
        <v>1847082</v>
      </c>
      <c r="I2836" s="4">
        <v>1847082</v>
      </c>
      <c r="J2836" s="4">
        <v>1847082</v>
      </c>
    </row>
    <row r="2837" spans="2:10" x14ac:dyDescent="0.35">
      <c r="C2837" t="s">
        <v>1881</v>
      </c>
      <c r="D2837" s="4">
        <v>2911098</v>
      </c>
      <c r="I2837" s="4">
        <v>2911098</v>
      </c>
      <c r="J2837" s="4">
        <v>2911098</v>
      </c>
    </row>
    <row r="2838" spans="2:10" x14ac:dyDescent="0.35">
      <c r="C2838" t="s">
        <v>1895</v>
      </c>
      <c r="D2838" s="4">
        <v>797311</v>
      </c>
      <c r="I2838" s="4">
        <v>797311</v>
      </c>
      <c r="J2838" s="4">
        <v>797311</v>
      </c>
    </row>
    <row r="2839" spans="2:10" x14ac:dyDescent="0.35">
      <c r="C2839" t="s">
        <v>1882</v>
      </c>
      <c r="D2839" s="4">
        <v>18597</v>
      </c>
      <c r="F2839" s="4">
        <v>213200</v>
      </c>
      <c r="I2839" s="4">
        <v>231796</v>
      </c>
      <c r="J2839" s="4">
        <v>18597</v>
      </c>
    </row>
    <row r="2840" spans="2:10" x14ac:dyDescent="0.35">
      <c r="C2840" t="s">
        <v>1883</v>
      </c>
      <c r="D2840" s="4">
        <v>158911</v>
      </c>
      <c r="I2840" s="4">
        <v>158911</v>
      </c>
      <c r="J2840" s="4">
        <v>158911</v>
      </c>
    </row>
    <row r="2841" spans="2:10" x14ac:dyDescent="0.35">
      <c r="C2841" t="s">
        <v>1892</v>
      </c>
      <c r="D2841" s="4">
        <v>385</v>
      </c>
      <c r="I2841" s="4">
        <v>385</v>
      </c>
      <c r="J2841" s="4">
        <v>385</v>
      </c>
    </row>
    <row r="2842" spans="2:10" x14ac:dyDescent="0.35">
      <c r="C2842" t="s">
        <v>1884</v>
      </c>
      <c r="D2842" s="4">
        <v>38007</v>
      </c>
      <c r="I2842" s="4">
        <v>38007</v>
      </c>
      <c r="J2842" s="4">
        <v>38007</v>
      </c>
    </row>
    <row r="2843" spans="2:10" x14ac:dyDescent="0.35">
      <c r="B2843" t="s">
        <v>56</v>
      </c>
      <c r="D2843" s="4">
        <v>11314397</v>
      </c>
      <c r="F2843" s="4">
        <v>213200</v>
      </c>
      <c r="I2843" s="4">
        <v>11527597</v>
      </c>
      <c r="J2843" s="4">
        <v>11314397</v>
      </c>
    </row>
    <row r="2844" spans="2:10" x14ac:dyDescent="0.35">
      <c r="B2844" t="s">
        <v>1885</v>
      </c>
      <c r="C2844" t="s">
        <v>1886</v>
      </c>
      <c r="D2844" s="4">
        <v>443041</v>
      </c>
      <c r="I2844" s="4">
        <v>443041</v>
      </c>
      <c r="J2844" s="4">
        <v>443041</v>
      </c>
    </row>
    <row r="2845" spans="2:10" x14ac:dyDescent="0.35">
      <c r="B2845" t="s">
        <v>57</v>
      </c>
      <c r="D2845" s="4">
        <v>443041</v>
      </c>
      <c r="I2845" s="4">
        <v>443041</v>
      </c>
      <c r="J2845" s="4">
        <v>443041</v>
      </c>
    </row>
    <row r="2846" spans="2:10" x14ac:dyDescent="0.35">
      <c r="B2846" t="s">
        <v>1887</v>
      </c>
      <c r="C2846" t="s">
        <v>1904</v>
      </c>
      <c r="D2846" s="4">
        <v>250000</v>
      </c>
      <c r="I2846" s="4">
        <v>250000</v>
      </c>
      <c r="J2846" s="4">
        <v>250000</v>
      </c>
    </row>
    <row r="2847" spans="2:10" x14ac:dyDescent="0.35">
      <c r="C2847" t="s">
        <v>1888</v>
      </c>
      <c r="H2847" s="4">
        <v>672000</v>
      </c>
      <c r="I2847" s="4">
        <v>672000</v>
      </c>
      <c r="J2847">
        <v>0</v>
      </c>
    </row>
    <row r="2848" spans="2:10" x14ac:dyDescent="0.35">
      <c r="C2848" t="s">
        <v>1901</v>
      </c>
      <c r="E2848" s="4">
        <v>937500</v>
      </c>
      <c r="I2848" s="4">
        <v>937500</v>
      </c>
      <c r="J2848">
        <v>937500</v>
      </c>
    </row>
    <row r="2849" spans="1:10" x14ac:dyDescent="0.35">
      <c r="C2849" t="s">
        <v>1889</v>
      </c>
      <c r="E2849" s="4">
        <v>1102500</v>
      </c>
      <c r="I2849" s="4">
        <v>1102500</v>
      </c>
      <c r="J2849">
        <v>1102500</v>
      </c>
    </row>
    <row r="2850" spans="1:10" x14ac:dyDescent="0.35">
      <c r="C2850" t="s">
        <v>1890</v>
      </c>
      <c r="E2850" s="4">
        <v>1125000</v>
      </c>
      <c r="I2850" s="4">
        <v>1125000</v>
      </c>
      <c r="J2850">
        <v>1125000</v>
      </c>
    </row>
    <row r="2851" spans="1:10" x14ac:dyDescent="0.35">
      <c r="C2851" t="s">
        <v>1902</v>
      </c>
      <c r="E2851" s="4">
        <v>1875000</v>
      </c>
      <c r="I2851" s="4">
        <v>1875000</v>
      </c>
      <c r="J2851">
        <v>1875000</v>
      </c>
    </row>
    <row r="2852" spans="1:10" x14ac:dyDescent="0.35">
      <c r="B2852" t="s">
        <v>58</v>
      </c>
      <c r="D2852" s="4">
        <v>250000</v>
      </c>
      <c r="E2852" s="4">
        <v>5040000</v>
      </c>
      <c r="H2852" s="4">
        <v>672000</v>
      </c>
      <c r="I2852" s="4">
        <v>5962000</v>
      </c>
      <c r="J2852" s="4">
        <v>5290000</v>
      </c>
    </row>
    <row r="2853" spans="1:10" x14ac:dyDescent="0.35">
      <c r="A2853" t="s">
        <v>1582</v>
      </c>
      <c r="B2853" t="s">
        <v>59</v>
      </c>
      <c r="D2853" s="4">
        <v>165989156</v>
      </c>
      <c r="E2853" s="4">
        <v>13312804</v>
      </c>
      <c r="F2853" s="4">
        <v>22506855</v>
      </c>
      <c r="G2853" s="4">
        <v>27921925</v>
      </c>
      <c r="H2853" s="4">
        <v>20112477</v>
      </c>
      <c r="I2853" s="4">
        <v>249843217</v>
      </c>
      <c r="J2853" s="4">
        <v>179301960</v>
      </c>
    </row>
    <row r="2854" spans="1:10" x14ac:dyDescent="0.35">
      <c r="A2854" t="s">
        <v>343</v>
      </c>
      <c r="B2854" t="s">
        <v>1842</v>
      </c>
      <c r="C2854" t="s">
        <v>1843</v>
      </c>
      <c r="D2854" s="4">
        <v>67688675</v>
      </c>
      <c r="E2854" s="4">
        <v>10441197</v>
      </c>
      <c r="F2854" s="4">
        <v>26068000</v>
      </c>
      <c r="I2854" s="4">
        <v>104197872</v>
      </c>
      <c r="J2854" s="4">
        <v>78129872</v>
      </c>
    </row>
    <row r="2855" spans="1:10" x14ac:dyDescent="0.35">
      <c r="C2855" t="s">
        <v>1844</v>
      </c>
      <c r="D2855" s="4">
        <v>10419299</v>
      </c>
      <c r="E2855" s="4">
        <v>136245</v>
      </c>
      <c r="H2855" s="4">
        <v>616950</v>
      </c>
      <c r="I2855" s="4">
        <v>11172494</v>
      </c>
      <c r="J2855" s="4">
        <v>10555544</v>
      </c>
    </row>
    <row r="2856" spans="1:10" x14ac:dyDescent="0.35">
      <c r="C2856" t="s">
        <v>1845</v>
      </c>
      <c r="D2856" s="4">
        <v>6843697</v>
      </c>
      <c r="I2856" s="4">
        <v>6843697</v>
      </c>
      <c r="J2856" s="4">
        <v>6843697</v>
      </c>
    </row>
    <row r="2857" spans="1:10" x14ac:dyDescent="0.35">
      <c r="B2857" t="s">
        <v>51</v>
      </c>
      <c r="D2857" s="4">
        <v>84951671</v>
      </c>
      <c r="E2857" s="4">
        <v>10577442</v>
      </c>
      <c r="F2857" s="4">
        <v>26068000</v>
      </c>
      <c r="H2857" s="4">
        <v>616950</v>
      </c>
      <c r="I2857" s="4">
        <v>122214063</v>
      </c>
      <c r="J2857" s="4">
        <v>95529113</v>
      </c>
    </row>
    <row r="2858" spans="1:10" x14ac:dyDescent="0.35">
      <c r="B2858" t="s">
        <v>1843</v>
      </c>
      <c r="C2858" t="s">
        <v>1846</v>
      </c>
      <c r="D2858" s="4">
        <v>53720719</v>
      </c>
      <c r="I2858" s="4">
        <v>53720719</v>
      </c>
      <c r="J2858" s="4">
        <v>53720719</v>
      </c>
    </row>
    <row r="2859" spans="1:10" x14ac:dyDescent="0.35">
      <c r="C2859" t="s">
        <v>1847</v>
      </c>
      <c r="D2859" s="4">
        <v>26297506</v>
      </c>
      <c r="F2859" s="4">
        <v>3625406</v>
      </c>
      <c r="H2859" s="4">
        <v>177243</v>
      </c>
      <c r="I2859" s="4">
        <v>30100154</v>
      </c>
      <c r="J2859" s="4">
        <v>26297506</v>
      </c>
    </row>
    <row r="2860" spans="1:10" x14ac:dyDescent="0.35">
      <c r="C2860" t="s">
        <v>1848</v>
      </c>
      <c r="D2860" s="4">
        <v>181403</v>
      </c>
      <c r="E2860" s="4">
        <v>110826</v>
      </c>
      <c r="I2860" s="4">
        <v>292230</v>
      </c>
      <c r="J2860" s="4">
        <v>292229</v>
      </c>
    </row>
    <row r="2861" spans="1:10" x14ac:dyDescent="0.35">
      <c r="B2861" t="s">
        <v>52</v>
      </c>
      <c r="D2861" s="4">
        <v>80199627</v>
      </c>
      <c r="E2861" s="4">
        <v>110826</v>
      </c>
      <c r="F2861" s="4">
        <v>3625406</v>
      </c>
      <c r="H2861" s="4">
        <v>177243</v>
      </c>
      <c r="I2861" s="4">
        <v>84113102</v>
      </c>
      <c r="J2861" s="4">
        <v>80310453</v>
      </c>
    </row>
    <row r="2862" spans="1:10" x14ac:dyDescent="0.35">
      <c r="B2862" t="s">
        <v>1849</v>
      </c>
      <c r="C2862" t="s">
        <v>1911</v>
      </c>
      <c r="E2862" s="4">
        <v>400000</v>
      </c>
      <c r="I2862" s="4">
        <v>400000</v>
      </c>
      <c r="J2862">
        <v>400000</v>
      </c>
    </row>
    <row r="2863" spans="1:10" x14ac:dyDescent="0.35">
      <c r="C2863" t="s">
        <v>1896</v>
      </c>
      <c r="D2863" s="4">
        <v>12160</v>
      </c>
      <c r="E2863" s="4">
        <v>32748</v>
      </c>
      <c r="I2863" s="4">
        <v>44908</v>
      </c>
      <c r="J2863" s="4">
        <v>44908</v>
      </c>
    </row>
    <row r="2864" spans="1:10" x14ac:dyDescent="0.35">
      <c r="C2864" t="s">
        <v>1850</v>
      </c>
      <c r="E2864" s="4">
        <v>14400000</v>
      </c>
      <c r="I2864" s="4">
        <v>14400000</v>
      </c>
      <c r="J2864">
        <v>14400000</v>
      </c>
    </row>
    <row r="2865" spans="2:10" x14ac:dyDescent="0.35">
      <c r="B2865" t="s">
        <v>53</v>
      </c>
      <c r="D2865" s="4">
        <v>12160</v>
      </c>
      <c r="E2865" s="4">
        <v>14832748</v>
      </c>
      <c r="I2865" s="4">
        <v>14844908</v>
      </c>
      <c r="J2865" s="4">
        <v>14844908</v>
      </c>
    </row>
    <row r="2866" spans="2:10" x14ac:dyDescent="0.35">
      <c r="B2866" t="s">
        <v>1844</v>
      </c>
      <c r="C2866" t="s">
        <v>1851</v>
      </c>
      <c r="D2866" s="4">
        <v>1092035</v>
      </c>
      <c r="I2866" s="4">
        <v>1092035</v>
      </c>
      <c r="J2866" s="4">
        <v>1092035</v>
      </c>
    </row>
    <row r="2867" spans="2:10" x14ac:dyDescent="0.35">
      <c r="C2867" t="s">
        <v>1852</v>
      </c>
      <c r="D2867" s="4">
        <v>4802</v>
      </c>
      <c r="E2867" s="4">
        <v>50904</v>
      </c>
      <c r="H2867" s="4">
        <v>4089</v>
      </c>
      <c r="I2867" s="4">
        <v>59795</v>
      </c>
      <c r="J2867" s="4">
        <v>55706</v>
      </c>
    </row>
    <row r="2868" spans="2:10" x14ac:dyDescent="0.35">
      <c r="C2868" t="s">
        <v>1853</v>
      </c>
      <c r="D2868" s="4">
        <v>2309</v>
      </c>
      <c r="E2868" s="4">
        <v>17699</v>
      </c>
      <c r="I2868" s="4">
        <v>20008</v>
      </c>
      <c r="J2868" s="4">
        <v>20008</v>
      </c>
    </row>
    <row r="2869" spans="2:10" x14ac:dyDescent="0.35">
      <c r="C2869" t="s">
        <v>1893</v>
      </c>
      <c r="D2869" s="4">
        <v>1026</v>
      </c>
      <c r="E2869" s="4">
        <v>2052</v>
      </c>
      <c r="H2869" s="4">
        <v>15391</v>
      </c>
      <c r="I2869" s="4">
        <v>18469</v>
      </c>
      <c r="J2869" s="4">
        <v>3078</v>
      </c>
    </row>
    <row r="2870" spans="2:10" x14ac:dyDescent="0.35">
      <c r="C2870" t="s">
        <v>1909</v>
      </c>
      <c r="D2870" s="4">
        <v>1508</v>
      </c>
      <c r="I2870" s="4">
        <v>1508</v>
      </c>
      <c r="J2870" s="4">
        <v>1508</v>
      </c>
    </row>
    <row r="2871" spans="2:10" x14ac:dyDescent="0.35">
      <c r="C2871" t="s">
        <v>1854</v>
      </c>
      <c r="D2871" s="4">
        <v>571616</v>
      </c>
      <c r="I2871" s="4">
        <v>571616</v>
      </c>
      <c r="J2871" s="4">
        <v>571616</v>
      </c>
    </row>
    <row r="2872" spans="2:10" x14ac:dyDescent="0.35">
      <c r="C2872" t="s">
        <v>1919</v>
      </c>
      <c r="E2872" s="4">
        <v>1416100</v>
      </c>
      <c r="I2872" s="4">
        <v>1416100</v>
      </c>
      <c r="J2872">
        <v>1416100</v>
      </c>
    </row>
    <row r="2873" spans="2:10" x14ac:dyDescent="0.35">
      <c r="C2873" t="s">
        <v>1855</v>
      </c>
      <c r="D2873" s="4">
        <v>806563</v>
      </c>
      <c r="E2873" s="4">
        <v>123345</v>
      </c>
      <c r="F2873" s="4">
        <v>213744</v>
      </c>
      <c r="H2873" s="4">
        <v>102998</v>
      </c>
      <c r="I2873" s="4">
        <v>1246650</v>
      </c>
      <c r="J2873" s="4">
        <v>929908</v>
      </c>
    </row>
    <row r="2874" spans="2:10" x14ac:dyDescent="0.35">
      <c r="C2874" t="s">
        <v>1856</v>
      </c>
      <c r="D2874" s="4">
        <v>1600</v>
      </c>
      <c r="E2874" s="4">
        <v>31062</v>
      </c>
      <c r="F2874" s="4">
        <v>59438</v>
      </c>
      <c r="I2874" s="4">
        <v>92100</v>
      </c>
      <c r="J2874" s="4">
        <v>32662</v>
      </c>
    </row>
    <row r="2875" spans="2:10" x14ac:dyDescent="0.35">
      <c r="C2875" t="s">
        <v>1857</v>
      </c>
      <c r="D2875" s="4">
        <v>171778</v>
      </c>
      <c r="I2875" s="4">
        <v>171778</v>
      </c>
      <c r="J2875" s="4">
        <v>171778</v>
      </c>
    </row>
    <row r="2876" spans="2:10" x14ac:dyDescent="0.35">
      <c r="C2876" t="s">
        <v>1858</v>
      </c>
      <c r="D2876" s="4">
        <v>32177</v>
      </c>
      <c r="G2876" s="4">
        <v>221214</v>
      </c>
      <c r="H2876" s="4">
        <v>44243</v>
      </c>
      <c r="I2876" s="4">
        <v>297634</v>
      </c>
      <c r="J2876" s="4">
        <v>32177</v>
      </c>
    </row>
    <row r="2877" spans="2:10" x14ac:dyDescent="0.35">
      <c r="B2877" t="s">
        <v>1844</v>
      </c>
      <c r="C2877" t="s">
        <v>1859</v>
      </c>
      <c r="D2877" s="4">
        <v>840775</v>
      </c>
      <c r="E2877" s="4">
        <v>857527</v>
      </c>
      <c r="G2877" s="4">
        <v>475000</v>
      </c>
      <c r="H2877" s="4">
        <v>1041110</v>
      </c>
      <c r="I2877" s="4">
        <v>3214412</v>
      </c>
      <c r="J2877" s="4">
        <v>1698302</v>
      </c>
    </row>
    <row r="2878" spans="2:10" x14ac:dyDescent="0.35">
      <c r="C2878" t="s">
        <v>1915</v>
      </c>
      <c r="D2878" s="4">
        <v>5</v>
      </c>
      <c r="I2878" s="4">
        <v>5</v>
      </c>
      <c r="J2878" s="4">
        <v>5</v>
      </c>
    </row>
    <row r="2879" spans="2:10" x14ac:dyDescent="0.35">
      <c r="C2879" t="s">
        <v>1860</v>
      </c>
      <c r="E2879" s="4">
        <v>2826279</v>
      </c>
      <c r="H2879" s="4">
        <v>434812</v>
      </c>
      <c r="I2879" s="4">
        <v>3261091</v>
      </c>
      <c r="J2879">
        <v>2826279</v>
      </c>
    </row>
    <row r="2880" spans="2:10" x14ac:dyDescent="0.35">
      <c r="C2880" t="s">
        <v>1861</v>
      </c>
      <c r="D2880" s="4">
        <v>442908</v>
      </c>
      <c r="I2880" s="4">
        <v>442908</v>
      </c>
      <c r="J2880" s="4">
        <v>442908</v>
      </c>
    </row>
    <row r="2881" spans="2:10" x14ac:dyDescent="0.35">
      <c r="C2881" t="s">
        <v>1862</v>
      </c>
      <c r="D2881" s="4">
        <v>683714</v>
      </c>
      <c r="E2881" s="4">
        <v>1538357</v>
      </c>
      <c r="G2881" s="4">
        <v>170929</v>
      </c>
      <c r="H2881" s="4">
        <v>427321</v>
      </c>
      <c r="I2881" s="4">
        <v>2820321</v>
      </c>
      <c r="J2881" s="4">
        <v>2222071</v>
      </c>
    </row>
    <row r="2882" spans="2:10" x14ac:dyDescent="0.35">
      <c r="C2882" t="s">
        <v>1863</v>
      </c>
      <c r="D2882" s="4">
        <v>7780</v>
      </c>
      <c r="E2882" s="4">
        <v>7780</v>
      </c>
      <c r="F2882" s="4">
        <v>7780</v>
      </c>
      <c r="I2882" s="4">
        <v>23340</v>
      </c>
      <c r="J2882" s="4">
        <v>15560</v>
      </c>
    </row>
    <row r="2883" spans="2:10" x14ac:dyDescent="0.35">
      <c r="B2883" t="s">
        <v>54</v>
      </c>
      <c r="D2883" s="4">
        <v>4660597</v>
      </c>
      <c r="E2883" s="4">
        <v>6871105</v>
      </c>
      <c r="F2883" s="4">
        <v>280962</v>
      </c>
      <c r="G2883" s="4">
        <v>867143</v>
      </c>
      <c r="H2883" s="4">
        <v>2069964</v>
      </c>
      <c r="I2883" s="4">
        <v>14749770</v>
      </c>
      <c r="J2883" s="4">
        <v>11531702</v>
      </c>
    </row>
    <row r="2884" spans="2:10" x14ac:dyDescent="0.35">
      <c r="B2884" t="s">
        <v>1845</v>
      </c>
      <c r="C2884" t="s">
        <v>1864</v>
      </c>
      <c r="D2884" s="4">
        <v>22317</v>
      </c>
      <c r="E2884" s="4">
        <v>0</v>
      </c>
      <c r="I2884" s="4">
        <v>22317</v>
      </c>
      <c r="J2884" s="4">
        <v>22317</v>
      </c>
    </row>
    <row r="2885" spans="2:10" x14ac:dyDescent="0.35">
      <c r="C2885" t="s">
        <v>1865</v>
      </c>
      <c r="D2885" s="4">
        <v>12209</v>
      </c>
      <c r="H2885" s="4">
        <v>263525</v>
      </c>
      <c r="I2885" s="4">
        <v>275734</v>
      </c>
      <c r="J2885" s="4">
        <v>12209</v>
      </c>
    </row>
    <row r="2886" spans="2:10" x14ac:dyDescent="0.35">
      <c r="C2886" t="s">
        <v>1866</v>
      </c>
      <c r="D2886" s="4">
        <v>5285</v>
      </c>
      <c r="I2886" s="4">
        <v>5285</v>
      </c>
      <c r="J2886" s="4">
        <v>5285</v>
      </c>
    </row>
    <row r="2887" spans="2:10" x14ac:dyDescent="0.35">
      <c r="C2887" t="s">
        <v>1867</v>
      </c>
      <c r="D2887" s="4">
        <v>1956090</v>
      </c>
      <c r="G2887" s="4">
        <v>4723358</v>
      </c>
      <c r="H2887" s="4">
        <v>1175407</v>
      </c>
      <c r="I2887" s="4">
        <v>7854855</v>
      </c>
      <c r="J2887" s="4">
        <v>1956090</v>
      </c>
    </row>
    <row r="2888" spans="2:10" x14ac:dyDescent="0.35">
      <c r="C2888" t="s">
        <v>1868</v>
      </c>
      <c r="D2888" s="4">
        <v>73788</v>
      </c>
      <c r="E2888" s="4">
        <v>21037</v>
      </c>
      <c r="G2888" s="4">
        <v>2002132</v>
      </c>
      <c r="H2888" s="4">
        <v>2398956</v>
      </c>
      <c r="I2888" s="4">
        <v>4495913</v>
      </c>
      <c r="J2888" s="4">
        <v>94825</v>
      </c>
    </row>
    <row r="2889" spans="2:10" x14ac:dyDescent="0.35">
      <c r="C2889" t="s">
        <v>1894</v>
      </c>
      <c r="D2889" s="4">
        <v>11488</v>
      </c>
      <c r="I2889" s="4">
        <v>11488</v>
      </c>
      <c r="J2889" s="4">
        <v>11488</v>
      </c>
    </row>
    <row r="2890" spans="2:10" x14ac:dyDescent="0.35">
      <c r="C2890" t="s">
        <v>1869</v>
      </c>
      <c r="G2890" s="4">
        <v>0</v>
      </c>
      <c r="H2890" s="4">
        <v>1629984</v>
      </c>
      <c r="I2890" s="4">
        <v>1629984</v>
      </c>
      <c r="J2890">
        <v>0</v>
      </c>
    </row>
    <row r="2891" spans="2:10" x14ac:dyDescent="0.35">
      <c r="C2891" t="s">
        <v>1870</v>
      </c>
      <c r="D2891" s="4">
        <v>41914</v>
      </c>
      <c r="E2891" s="4">
        <v>11341445</v>
      </c>
      <c r="H2891" s="4">
        <v>964191</v>
      </c>
      <c r="I2891" s="4">
        <v>12347551</v>
      </c>
      <c r="J2891" s="4">
        <v>11383359</v>
      </c>
    </row>
    <row r="2892" spans="2:10" x14ac:dyDescent="0.35">
      <c r="C2892" t="s">
        <v>1871</v>
      </c>
      <c r="D2892" s="4">
        <v>11116124</v>
      </c>
      <c r="E2892" s="4">
        <v>44539</v>
      </c>
      <c r="F2892" s="4">
        <v>14447</v>
      </c>
      <c r="H2892" s="4">
        <v>44264</v>
      </c>
      <c r="I2892" s="4">
        <v>11219375</v>
      </c>
      <c r="J2892" s="4">
        <v>11160663</v>
      </c>
    </row>
    <row r="2893" spans="2:10" x14ac:dyDescent="0.35">
      <c r="C2893" t="s">
        <v>1872</v>
      </c>
      <c r="D2893" s="4">
        <v>449772</v>
      </c>
      <c r="I2893" s="4">
        <v>449772</v>
      </c>
      <c r="J2893" s="4">
        <v>449772</v>
      </c>
    </row>
    <row r="2894" spans="2:10" x14ac:dyDescent="0.35">
      <c r="C2894" t="s">
        <v>1873</v>
      </c>
      <c r="D2894" s="4">
        <v>9566</v>
      </c>
      <c r="I2894" s="4">
        <v>9566</v>
      </c>
      <c r="J2894" s="4">
        <v>9566</v>
      </c>
    </row>
    <row r="2895" spans="2:10" x14ac:dyDescent="0.35">
      <c r="C2895" t="s">
        <v>1874</v>
      </c>
      <c r="D2895" s="4">
        <v>8943</v>
      </c>
      <c r="E2895" s="4">
        <v>17052</v>
      </c>
      <c r="I2895" s="4">
        <v>25995</v>
      </c>
      <c r="J2895" s="4">
        <v>25995</v>
      </c>
    </row>
    <row r="2896" spans="2:10" x14ac:dyDescent="0.35">
      <c r="C2896" t="s">
        <v>1875</v>
      </c>
      <c r="D2896" s="4">
        <v>0</v>
      </c>
      <c r="H2896" s="4">
        <v>225509</v>
      </c>
      <c r="I2896" s="4">
        <v>225509</v>
      </c>
      <c r="J2896" s="4">
        <v>0</v>
      </c>
    </row>
    <row r="2897" spans="2:10" x14ac:dyDescent="0.35">
      <c r="C2897" t="s">
        <v>1876</v>
      </c>
      <c r="D2897" s="4">
        <v>18288</v>
      </c>
      <c r="E2897" s="4">
        <v>4572</v>
      </c>
      <c r="G2897" s="4">
        <v>369600</v>
      </c>
      <c r="I2897" s="4">
        <v>392459</v>
      </c>
      <c r="J2897" s="4">
        <v>22860</v>
      </c>
    </row>
    <row r="2898" spans="2:10" x14ac:dyDescent="0.35">
      <c r="C2898" t="s">
        <v>1877</v>
      </c>
      <c r="D2898" s="4">
        <v>80488</v>
      </c>
      <c r="I2898" s="4">
        <v>80488</v>
      </c>
      <c r="J2898" s="4">
        <v>80488</v>
      </c>
    </row>
    <row r="2899" spans="2:10" x14ac:dyDescent="0.35">
      <c r="B2899" t="s">
        <v>55</v>
      </c>
      <c r="D2899" s="4">
        <v>13806273</v>
      </c>
      <c r="E2899" s="4">
        <v>11428646</v>
      </c>
      <c r="F2899" s="4">
        <v>14447</v>
      </c>
      <c r="G2899" s="4">
        <v>7095089</v>
      </c>
      <c r="H2899" s="4">
        <v>6701837</v>
      </c>
      <c r="I2899" s="4">
        <v>39046292</v>
      </c>
      <c r="J2899" s="4">
        <v>25234919</v>
      </c>
    </row>
    <row r="2900" spans="2:10" x14ac:dyDescent="0.35">
      <c r="B2900" t="s">
        <v>1878</v>
      </c>
      <c r="C2900" t="s">
        <v>1879</v>
      </c>
      <c r="D2900" s="4">
        <v>4278447</v>
      </c>
      <c r="I2900" s="4">
        <v>4278447</v>
      </c>
      <c r="J2900" s="4">
        <v>4278447</v>
      </c>
    </row>
    <row r="2901" spans="2:10" x14ac:dyDescent="0.35">
      <c r="C2901" t="s">
        <v>1907</v>
      </c>
      <c r="D2901" s="4">
        <v>6039</v>
      </c>
      <c r="I2901" s="4">
        <v>6039</v>
      </c>
      <c r="J2901" s="4">
        <v>6039</v>
      </c>
    </row>
    <row r="2902" spans="2:10" x14ac:dyDescent="0.35">
      <c r="C2902" t="s">
        <v>1897</v>
      </c>
      <c r="D2902" s="4">
        <v>12375</v>
      </c>
      <c r="I2902" s="4">
        <v>12375</v>
      </c>
      <c r="J2902" s="4">
        <v>12375</v>
      </c>
    </row>
    <row r="2903" spans="2:10" x14ac:dyDescent="0.35">
      <c r="C2903" t="s">
        <v>1880</v>
      </c>
      <c r="D2903" s="4">
        <v>671613</v>
      </c>
      <c r="I2903" s="4">
        <v>671613</v>
      </c>
      <c r="J2903" s="4">
        <v>671613</v>
      </c>
    </row>
    <row r="2904" spans="2:10" x14ac:dyDescent="0.35">
      <c r="C2904" t="s">
        <v>1881</v>
      </c>
      <c r="D2904" s="4">
        <v>4036070</v>
      </c>
      <c r="I2904" s="4">
        <v>4036070</v>
      </c>
      <c r="J2904" s="4">
        <v>4036070</v>
      </c>
    </row>
    <row r="2905" spans="2:10" x14ac:dyDescent="0.35">
      <c r="C2905" t="s">
        <v>1895</v>
      </c>
      <c r="D2905" s="4">
        <v>1075388</v>
      </c>
      <c r="I2905" s="4">
        <v>1075388</v>
      </c>
      <c r="J2905" s="4">
        <v>1075388</v>
      </c>
    </row>
    <row r="2906" spans="2:10" x14ac:dyDescent="0.35">
      <c r="C2906" t="s">
        <v>1882</v>
      </c>
      <c r="D2906" s="4">
        <v>966</v>
      </c>
      <c r="F2906" s="4">
        <v>697920</v>
      </c>
      <c r="I2906" s="4">
        <v>698886</v>
      </c>
      <c r="J2906" s="4">
        <v>966</v>
      </c>
    </row>
    <row r="2907" spans="2:10" x14ac:dyDescent="0.35">
      <c r="C2907" t="s">
        <v>1883</v>
      </c>
      <c r="D2907" s="4">
        <v>204953</v>
      </c>
      <c r="I2907" s="4">
        <v>204953</v>
      </c>
      <c r="J2907" s="4">
        <v>204953</v>
      </c>
    </row>
    <row r="2908" spans="2:10" x14ac:dyDescent="0.35">
      <c r="C2908" t="s">
        <v>1884</v>
      </c>
      <c r="D2908" s="4">
        <v>6998</v>
      </c>
      <c r="I2908" s="4">
        <v>6998</v>
      </c>
      <c r="J2908" s="4">
        <v>6998</v>
      </c>
    </row>
    <row r="2909" spans="2:10" x14ac:dyDescent="0.35">
      <c r="B2909" t="s">
        <v>56</v>
      </c>
      <c r="D2909" s="4">
        <v>10292849</v>
      </c>
      <c r="F2909" s="4">
        <v>697920</v>
      </c>
      <c r="I2909" s="4">
        <v>10990769</v>
      </c>
      <c r="J2909" s="4">
        <v>10292849</v>
      </c>
    </row>
    <row r="2910" spans="2:10" x14ac:dyDescent="0.35">
      <c r="B2910" t="s">
        <v>1885</v>
      </c>
      <c r="C2910" t="s">
        <v>1886</v>
      </c>
      <c r="D2910" s="4">
        <v>339351</v>
      </c>
      <c r="I2910" s="4">
        <v>339351</v>
      </c>
      <c r="J2910" s="4">
        <v>339351</v>
      </c>
    </row>
    <row r="2911" spans="2:10" x14ac:dyDescent="0.35">
      <c r="B2911" t="s">
        <v>57</v>
      </c>
      <c r="D2911" s="4">
        <v>339351</v>
      </c>
      <c r="I2911" s="4">
        <v>339351</v>
      </c>
      <c r="J2911" s="4">
        <v>339351</v>
      </c>
    </row>
    <row r="2912" spans="2:10" x14ac:dyDescent="0.35">
      <c r="B2912" t="s">
        <v>1887</v>
      </c>
      <c r="C2912" t="s">
        <v>1898</v>
      </c>
      <c r="D2912" s="4">
        <v>150000</v>
      </c>
      <c r="I2912" s="4">
        <v>150000</v>
      </c>
      <c r="J2912" s="4">
        <v>150000</v>
      </c>
    </row>
    <row r="2913" spans="1:10" x14ac:dyDescent="0.35">
      <c r="C2913" t="s">
        <v>1904</v>
      </c>
      <c r="D2913" s="4">
        <v>38645</v>
      </c>
      <c r="E2913" s="4">
        <v>375000</v>
      </c>
      <c r="I2913" s="4">
        <v>413645</v>
      </c>
      <c r="J2913" s="4">
        <v>413645</v>
      </c>
    </row>
    <row r="2914" spans="1:10" x14ac:dyDescent="0.35">
      <c r="C2914" t="s">
        <v>1908</v>
      </c>
      <c r="D2914" s="4">
        <v>9080</v>
      </c>
      <c r="I2914" s="4">
        <v>9080</v>
      </c>
      <c r="J2914" s="4">
        <v>9080</v>
      </c>
    </row>
    <row r="2915" spans="1:10" x14ac:dyDescent="0.35">
      <c r="C2915" t="s">
        <v>1888</v>
      </c>
      <c r="G2915" s="4">
        <v>1152000</v>
      </c>
      <c r="I2915" s="4">
        <v>1152000</v>
      </c>
      <c r="J2915">
        <v>0</v>
      </c>
    </row>
    <row r="2916" spans="1:10" x14ac:dyDescent="0.35">
      <c r="C2916" t="s">
        <v>1901</v>
      </c>
      <c r="E2916" s="4">
        <v>1200000</v>
      </c>
      <c r="I2916" s="4">
        <v>1200000</v>
      </c>
      <c r="J2916">
        <v>1200000</v>
      </c>
    </row>
    <row r="2917" spans="1:10" x14ac:dyDescent="0.35">
      <c r="C2917" t="s">
        <v>1889</v>
      </c>
      <c r="D2917" s="4">
        <v>34210</v>
      </c>
      <c r="E2917" s="4">
        <v>1470000</v>
      </c>
      <c r="I2917" s="4">
        <v>1504210</v>
      </c>
      <c r="J2917" s="4">
        <v>1504210</v>
      </c>
    </row>
    <row r="2918" spans="1:10" x14ac:dyDescent="0.35">
      <c r="C2918" t="s">
        <v>1890</v>
      </c>
      <c r="E2918" s="4">
        <v>712500</v>
      </c>
      <c r="I2918" s="4">
        <v>712500</v>
      </c>
      <c r="J2918">
        <v>712500</v>
      </c>
    </row>
    <row r="2919" spans="1:10" x14ac:dyDescent="0.35">
      <c r="C2919" t="s">
        <v>1902</v>
      </c>
      <c r="D2919" s="4">
        <v>187500</v>
      </c>
      <c r="E2919" s="4">
        <v>2400000</v>
      </c>
      <c r="I2919" s="4">
        <v>2587500</v>
      </c>
      <c r="J2919" s="4">
        <v>2587500</v>
      </c>
    </row>
    <row r="2920" spans="1:10" x14ac:dyDescent="0.35">
      <c r="B2920" t="s">
        <v>58</v>
      </c>
      <c r="D2920" s="4">
        <v>419435</v>
      </c>
      <c r="E2920" s="4">
        <v>6157500</v>
      </c>
      <c r="G2920" s="4">
        <v>1152000</v>
      </c>
      <c r="I2920" s="4">
        <v>7728935</v>
      </c>
      <c r="J2920" s="4">
        <v>6576935</v>
      </c>
    </row>
    <row r="2921" spans="1:10" x14ac:dyDescent="0.35">
      <c r="A2921" t="s">
        <v>1583</v>
      </c>
      <c r="B2921" t="s">
        <v>59</v>
      </c>
      <c r="D2921" s="4">
        <v>194681963</v>
      </c>
      <c r="E2921" s="4">
        <v>49978266</v>
      </c>
      <c r="F2921" s="4">
        <v>30686734</v>
      </c>
      <c r="G2921" s="4">
        <v>9114232</v>
      </c>
      <c r="H2921" s="4">
        <v>9565994</v>
      </c>
      <c r="I2921" s="4">
        <v>294027189</v>
      </c>
      <c r="J2921" s="4">
        <v>244660229</v>
      </c>
    </row>
    <row r="2922" spans="1:10" x14ac:dyDescent="0.35">
      <c r="A2922" t="s">
        <v>348</v>
      </c>
      <c r="B2922" t="s">
        <v>1842</v>
      </c>
      <c r="C2922" t="s">
        <v>1843</v>
      </c>
      <c r="D2922" s="4">
        <v>816304</v>
      </c>
      <c r="E2922" s="4">
        <v>13470909</v>
      </c>
      <c r="F2922" s="4">
        <v>993911</v>
      </c>
      <c r="I2922" s="4">
        <v>15281124</v>
      </c>
      <c r="J2922" s="4">
        <v>14287213</v>
      </c>
    </row>
    <row r="2923" spans="1:10" x14ac:dyDescent="0.35">
      <c r="C2923" t="s">
        <v>1844</v>
      </c>
      <c r="D2923" s="4">
        <v>1779148</v>
      </c>
      <c r="H2923" s="4">
        <v>195750</v>
      </c>
      <c r="I2923" s="4">
        <v>1974898</v>
      </c>
      <c r="J2923" s="4">
        <v>1779148</v>
      </c>
    </row>
    <row r="2924" spans="1:10" x14ac:dyDescent="0.35">
      <c r="C2924" t="s">
        <v>1845</v>
      </c>
      <c r="D2924" s="4">
        <v>631327</v>
      </c>
      <c r="I2924" s="4">
        <v>631327</v>
      </c>
      <c r="J2924" s="4">
        <v>631327</v>
      </c>
    </row>
    <row r="2925" spans="1:10" x14ac:dyDescent="0.35">
      <c r="B2925" t="s">
        <v>51</v>
      </c>
      <c r="D2925" s="4">
        <v>3226779</v>
      </c>
      <c r="E2925" s="4">
        <v>13470909</v>
      </c>
      <c r="F2925" s="4">
        <v>993911</v>
      </c>
      <c r="H2925" s="4">
        <v>195750</v>
      </c>
      <c r="I2925" s="4">
        <v>17887349</v>
      </c>
      <c r="J2925" s="4">
        <v>16697688</v>
      </c>
    </row>
    <row r="2926" spans="1:10" x14ac:dyDescent="0.35">
      <c r="B2926" t="s">
        <v>1843</v>
      </c>
      <c r="C2926" t="s">
        <v>1846</v>
      </c>
      <c r="D2926" s="4">
        <v>4742187</v>
      </c>
      <c r="E2926" s="4">
        <v>7179</v>
      </c>
      <c r="I2926" s="4">
        <v>4749366</v>
      </c>
      <c r="J2926" s="4">
        <v>4749366</v>
      </c>
    </row>
    <row r="2927" spans="1:10" x14ac:dyDescent="0.35">
      <c r="C2927" t="s">
        <v>1847</v>
      </c>
      <c r="D2927" s="4">
        <v>4111861</v>
      </c>
      <c r="F2927" s="4">
        <v>135135</v>
      </c>
      <c r="I2927" s="4">
        <v>4246996</v>
      </c>
      <c r="J2927" s="4">
        <v>4111861</v>
      </c>
    </row>
    <row r="2928" spans="1:10" x14ac:dyDescent="0.35">
      <c r="C2928" t="s">
        <v>1848</v>
      </c>
      <c r="D2928" s="4">
        <v>14525</v>
      </c>
      <c r="E2928" s="4">
        <v>9877</v>
      </c>
      <c r="I2928" s="4">
        <v>24402</v>
      </c>
      <c r="J2928" s="4">
        <v>24402</v>
      </c>
    </row>
    <row r="2929" spans="2:10" x14ac:dyDescent="0.35">
      <c r="B2929" t="s">
        <v>52</v>
      </c>
      <c r="D2929" s="4">
        <v>8868573</v>
      </c>
      <c r="E2929" s="4">
        <v>17056</v>
      </c>
      <c r="F2929" s="4">
        <v>135135</v>
      </c>
      <c r="I2929" s="4">
        <v>9020764</v>
      </c>
      <c r="J2929" s="4">
        <v>8885629</v>
      </c>
    </row>
    <row r="2930" spans="2:10" x14ac:dyDescent="0.35">
      <c r="B2930" t="s">
        <v>1849</v>
      </c>
      <c r="C2930" t="s">
        <v>1850</v>
      </c>
      <c r="E2930" s="4">
        <v>3200000</v>
      </c>
      <c r="I2930" s="4">
        <v>3200000</v>
      </c>
      <c r="J2930">
        <v>3200000</v>
      </c>
    </row>
    <row r="2931" spans="2:10" x14ac:dyDescent="0.35">
      <c r="B2931" t="s">
        <v>53</v>
      </c>
      <c r="E2931" s="4">
        <v>3200000</v>
      </c>
      <c r="I2931" s="4">
        <v>3200000</v>
      </c>
      <c r="J2931">
        <v>3200000</v>
      </c>
    </row>
    <row r="2932" spans="2:10" x14ac:dyDescent="0.35">
      <c r="B2932" t="s">
        <v>1844</v>
      </c>
      <c r="C2932" t="s">
        <v>1851</v>
      </c>
      <c r="D2932" s="4">
        <v>190044</v>
      </c>
      <c r="I2932" s="4">
        <v>190044</v>
      </c>
      <c r="J2932" s="4">
        <v>190044</v>
      </c>
    </row>
    <row r="2933" spans="2:10" x14ac:dyDescent="0.35">
      <c r="C2933" t="s">
        <v>1853</v>
      </c>
      <c r="D2933" s="4">
        <v>4270</v>
      </c>
      <c r="I2933" s="4">
        <v>4270</v>
      </c>
      <c r="J2933" s="4">
        <v>4270</v>
      </c>
    </row>
    <row r="2934" spans="2:10" x14ac:dyDescent="0.35">
      <c r="C2934" t="s">
        <v>1854</v>
      </c>
      <c r="D2934" s="4">
        <v>215197</v>
      </c>
      <c r="I2934" s="4">
        <v>215197</v>
      </c>
      <c r="J2934" s="4">
        <v>215197</v>
      </c>
    </row>
    <row r="2935" spans="2:10" x14ac:dyDescent="0.35">
      <c r="C2935" t="s">
        <v>1855</v>
      </c>
      <c r="D2935" s="4">
        <v>117861</v>
      </c>
      <c r="I2935" s="4">
        <v>117861</v>
      </c>
      <c r="J2935" s="4">
        <v>117861</v>
      </c>
    </row>
    <row r="2936" spans="2:10" x14ac:dyDescent="0.35">
      <c r="C2936" t="s">
        <v>1856</v>
      </c>
      <c r="I2936" s="4">
        <v>0</v>
      </c>
      <c r="J2936">
        <v>0</v>
      </c>
    </row>
    <row r="2937" spans="2:10" x14ac:dyDescent="0.35">
      <c r="C2937" t="s">
        <v>1857</v>
      </c>
      <c r="D2937" s="4">
        <v>14937</v>
      </c>
      <c r="I2937" s="4">
        <v>14937</v>
      </c>
      <c r="J2937" s="4">
        <v>14937</v>
      </c>
    </row>
    <row r="2938" spans="2:10" x14ac:dyDescent="0.35">
      <c r="C2938" t="s">
        <v>1858</v>
      </c>
      <c r="G2938" s="4">
        <v>52287</v>
      </c>
      <c r="I2938" s="4">
        <v>52287</v>
      </c>
      <c r="J2938">
        <v>0</v>
      </c>
    </row>
    <row r="2939" spans="2:10" x14ac:dyDescent="0.35">
      <c r="C2939" t="s">
        <v>1859</v>
      </c>
      <c r="D2939" s="4">
        <v>50000</v>
      </c>
      <c r="E2939" s="4">
        <v>125000</v>
      </c>
      <c r="H2939" s="4">
        <v>155421</v>
      </c>
      <c r="I2939" s="4">
        <v>330421</v>
      </c>
      <c r="J2939" s="4">
        <v>175000</v>
      </c>
    </row>
    <row r="2940" spans="2:10" x14ac:dyDescent="0.35">
      <c r="C2940" t="s">
        <v>1860</v>
      </c>
      <c r="D2940" s="4">
        <v>108703</v>
      </c>
      <c r="E2940" s="4">
        <v>108703</v>
      </c>
      <c r="I2940" s="4">
        <v>217406</v>
      </c>
      <c r="J2940" s="4">
        <v>217406</v>
      </c>
    </row>
    <row r="2941" spans="2:10" x14ac:dyDescent="0.35">
      <c r="C2941" t="s">
        <v>1861</v>
      </c>
      <c r="D2941" s="4">
        <v>138742</v>
      </c>
      <c r="I2941" s="4">
        <v>138742</v>
      </c>
      <c r="J2941" s="4">
        <v>138742</v>
      </c>
    </row>
    <row r="2942" spans="2:10" x14ac:dyDescent="0.35">
      <c r="C2942" t="s">
        <v>1862</v>
      </c>
      <c r="D2942" s="4">
        <v>170929</v>
      </c>
      <c r="I2942" s="4">
        <v>170929</v>
      </c>
      <c r="J2942" s="4">
        <v>170929</v>
      </c>
    </row>
    <row r="2943" spans="2:10" x14ac:dyDescent="0.35">
      <c r="B2943" t="s">
        <v>54</v>
      </c>
      <c r="D2943" s="4">
        <v>1010681</v>
      </c>
      <c r="E2943" s="4">
        <v>233703</v>
      </c>
      <c r="G2943" s="4">
        <v>52287</v>
      </c>
      <c r="H2943" s="4">
        <v>155421</v>
      </c>
      <c r="I2943" s="4">
        <v>1452092</v>
      </c>
      <c r="J2943" s="4">
        <v>1244384</v>
      </c>
    </row>
    <row r="2944" spans="2:10" x14ac:dyDescent="0.35">
      <c r="B2944" t="s">
        <v>1845</v>
      </c>
      <c r="C2944" t="s">
        <v>1865</v>
      </c>
      <c r="E2944" s="4">
        <v>0</v>
      </c>
      <c r="I2944" s="4">
        <v>0</v>
      </c>
      <c r="J2944">
        <v>0</v>
      </c>
    </row>
    <row r="2945" spans="2:10" x14ac:dyDescent="0.35">
      <c r="C2945" t="s">
        <v>1866</v>
      </c>
      <c r="I2945" s="4">
        <v>0</v>
      </c>
      <c r="J2945">
        <v>0</v>
      </c>
    </row>
    <row r="2946" spans="2:10" x14ac:dyDescent="0.35">
      <c r="C2946" t="s">
        <v>1867</v>
      </c>
      <c r="G2946" s="4">
        <v>18000</v>
      </c>
      <c r="H2946" s="4">
        <v>1026107</v>
      </c>
      <c r="I2946" s="4">
        <v>1044107</v>
      </c>
      <c r="J2946">
        <v>0</v>
      </c>
    </row>
    <row r="2947" spans="2:10" x14ac:dyDescent="0.35">
      <c r="C2947" t="s">
        <v>1868</v>
      </c>
      <c r="D2947" s="4">
        <v>15043</v>
      </c>
      <c r="H2947" s="4">
        <v>806040</v>
      </c>
      <c r="I2947" s="4">
        <v>821083</v>
      </c>
      <c r="J2947" s="4">
        <v>15043</v>
      </c>
    </row>
    <row r="2948" spans="2:10" x14ac:dyDescent="0.35">
      <c r="C2948" t="s">
        <v>1894</v>
      </c>
      <c r="D2948" s="4">
        <v>23440</v>
      </c>
      <c r="I2948" s="4">
        <v>23440</v>
      </c>
      <c r="J2948" s="4">
        <v>23440</v>
      </c>
    </row>
    <row r="2949" spans="2:10" x14ac:dyDescent="0.35">
      <c r="C2949" t="s">
        <v>1869</v>
      </c>
      <c r="H2949" s="4">
        <v>326400</v>
      </c>
      <c r="I2949" s="4">
        <v>326400</v>
      </c>
      <c r="J2949">
        <v>0</v>
      </c>
    </row>
    <row r="2950" spans="2:10" x14ac:dyDescent="0.35">
      <c r="C2950" t="s">
        <v>1870</v>
      </c>
      <c r="D2950" s="4">
        <v>58825</v>
      </c>
      <c r="E2950" s="4">
        <v>40770</v>
      </c>
      <c r="F2950" s="4">
        <v>1911489</v>
      </c>
      <c r="H2950" s="4">
        <v>11949</v>
      </c>
      <c r="I2950" s="4">
        <v>2023034</v>
      </c>
      <c r="J2950" s="4">
        <v>99595</v>
      </c>
    </row>
    <row r="2951" spans="2:10" x14ac:dyDescent="0.35">
      <c r="C2951" t="s">
        <v>1872</v>
      </c>
      <c r="D2951" s="4">
        <v>98000</v>
      </c>
      <c r="I2951" s="4">
        <v>98000</v>
      </c>
      <c r="J2951" s="4">
        <v>98000</v>
      </c>
    </row>
    <row r="2952" spans="2:10" x14ac:dyDescent="0.35">
      <c r="C2952" t="s">
        <v>1874</v>
      </c>
      <c r="D2952" s="4">
        <v>3410</v>
      </c>
      <c r="I2952" s="4">
        <v>3410</v>
      </c>
      <c r="J2952" s="4">
        <v>3410</v>
      </c>
    </row>
    <row r="2953" spans="2:10" x14ac:dyDescent="0.35">
      <c r="C2953" t="s">
        <v>1875</v>
      </c>
      <c r="H2953" s="4">
        <v>23248</v>
      </c>
      <c r="I2953" s="4">
        <v>23248</v>
      </c>
      <c r="J2953">
        <v>0</v>
      </c>
    </row>
    <row r="2954" spans="2:10" x14ac:dyDescent="0.35">
      <c r="C2954" t="s">
        <v>1876</v>
      </c>
      <c r="D2954" s="4">
        <v>3159</v>
      </c>
      <c r="H2954" s="4">
        <v>42000</v>
      </c>
      <c r="I2954" s="4">
        <v>45159</v>
      </c>
      <c r="J2954" s="4">
        <v>3159</v>
      </c>
    </row>
    <row r="2955" spans="2:10" x14ac:dyDescent="0.35">
      <c r="B2955" t="s">
        <v>55</v>
      </c>
      <c r="D2955" s="4">
        <v>201878</v>
      </c>
      <c r="E2955" s="4">
        <v>40770</v>
      </c>
      <c r="F2955" s="4">
        <v>1911489</v>
      </c>
      <c r="G2955" s="4">
        <v>18000</v>
      </c>
      <c r="H2955" s="4">
        <v>2235745</v>
      </c>
      <c r="I2955" s="4">
        <v>4407881</v>
      </c>
      <c r="J2955" s="4">
        <v>242648</v>
      </c>
    </row>
    <row r="2956" spans="2:10" x14ac:dyDescent="0.35">
      <c r="B2956" t="s">
        <v>1878</v>
      </c>
      <c r="C2956" t="s">
        <v>1879</v>
      </c>
      <c r="D2956" s="4">
        <v>443181</v>
      </c>
      <c r="I2956" s="4">
        <v>443181</v>
      </c>
      <c r="J2956" s="4">
        <v>443181</v>
      </c>
    </row>
    <row r="2957" spans="2:10" x14ac:dyDescent="0.35">
      <c r="C2957" t="s">
        <v>1897</v>
      </c>
      <c r="D2957" s="4">
        <v>7661</v>
      </c>
      <c r="I2957" s="4">
        <v>7661</v>
      </c>
      <c r="J2957" s="4">
        <v>7661</v>
      </c>
    </row>
    <row r="2958" spans="2:10" x14ac:dyDescent="0.35">
      <c r="C2958" t="s">
        <v>1880</v>
      </c>
      <c r="D2958" s="4">
        <v>629730</v>
      </c>
      <c r="I2958" s="4">
        <v>629730</v>
      </c>
      <c r="J2958" s="4">
        <v>629730</v>
      </c>
    </row>
    <row r="2959" spans="2:10" x14ac:dyDescent="0.35">
      <c r="C2959" t="s">
        <v>1881</v>
      </c>
      <c r="D2959" s="4">
        <v>438532</v>
      </c>
      <c r="I2959" s="4">
        <v>438532</v>
      </c>
      <c r="J2959" s="4">
        <v>438532</v>
      </c>
    </row>
    <row r="2960" spans="2:10" x14ac:dyDescent="0.35">
      <c r="C2960" t="s">
        <v>1883</v>
      </c>
      <c r="D2960" s="4">
        <v>48497</v>
      </c>
      <c r="I2960" s="4">
        <v>48497</v>
      </c>
      <c r="J2960" s="4">
        <v>48497</v>
      </c>
    </row>
    <row r="2961" spans="1:10" x14ac:dyDescent="0.35">
      <c r="C2961" t="s">
        <v>1884</v>
      </c>
      <c r="D2961" s="4">
        <v>12831</v>
      </c>
      <c r="I2961" s="4">
        <v>12831</v>
      </c>
      <c r="J2961" s="4">
        <v>12831</v>
      </c>
    </row>
    <row r="2962" spans="1:10" x14ac:dyDescent="0.35">
      <c r="B2962" t="s">
        <v>56</v>
      </c>
      <c r="D2962" s="4">
        <v>1580431</v>
      </c>
      <c r="I2962" s="4">
        <v>1580431</v>
      </c>
      <c r="J2962" s="4">
        <v>1580431</v>
      </c>
    </row>
    <row r="2963" spans="1:10" x14ac:dyDescent="0.35">
      <c r="B2963" t="s">
        <v>1887</v>
      </c>
      <c r="C2963" t="s">
        <v>1888</v>
      </c>
      <c r="H2963" s="4">
        <v>288000</v>
      </c>
      <c r="I2963" s="4">
        <v>288000</v>
      </c>
      <c r="J2963">
        <v>0</v>
      </c>
    </row>
    <row r="2964" spans="1:10" x14ac:dyDescent="0.35">
      <c r="C2964" t="s">
        <v>1901</v>
      </c>
      <c r="F2964" s="4">
        <v>225000</v>
      </c>
      <c r="I2964" s="4">
        <v>225000</v>
      </c>
      <c r="J2964">
        <v>0</v>
      </c>
    </row>
    <row r="2965" spans="1:10" x14ac:dyDescent="0.35">
      <c r="C2965" t="s">
        <v>1889</v>
      </c>
      <c r="F2965" s="4">
        <v>73500</v>
      </c>
      <c r="I2965" s="4">
        <v>73500</v>
      </c>
      <c r="J2965">
        <v>0</v>
      </c>
    </row>
    <row r="2966" spans="1:10" x14ac:dyDescent="0.35">
      <c r="C2966" t="s">
        <v>1890</v>
      </c>
      <c r="F2966" s="4">
        <v>37500</v>
      </c>
      <c r="I2966" s="4">
        <v>37500</v>
      </c>
      <c r="J2966">
        <v>0</v>
      </c>
    </row>
    <row r="2967" spans="1:10" x14ac:dyDescent="0.35">
      <c r="C2967" t="s">
        <v>1902</v>
      </c>
      <c r="F2967" s="4">
        <v>450000</v>
      </c>
      <c r="I2967" s="4">
        <v>450000</v>
      </c>
      <c r="J2967">
        <v>0</v>
      </c>
    </row>
    <row r="2968" spans="1:10" x14ac:dyDescent="0.35">
      <c r="B2968" t="s">
        <v>58</v>
      </c>
      <c r="F2968" s="4">
        <v>786000</v>
      </c>
      <c r="H2968" s="4">
        <v>288000</v>
      </c>
      <c r="I2968" s="4">
        <v>1074000</v>
      </c>
      <c r="J2968">
        <v>0</v>
      </c>
    </row>
    <row r="2969" spans="1:10" x14ac:dyDescent="0.35">
      <c r="A2969" t="s">
        <v>1584</v>
      </c>
      <c r="B2969" t="s">
        <v>59</v>
      </c>
      <c r="D2969" s="4">
        <v>14888342</v>
      </c>
      <c r="E2969" s="4">
        <v>16962439</v>
      </c>
      <c r="F2969" s="4">
        <v>3826534</v>
      </c>
      <c r="G2969" s="4">
        <v>70287</v>
      </c>
      <c r="H2969" s="4">
        <v>2874915</v>
      </c>
      <c r="I2969" s="4">
        <v>38622517</v>
      </c>
      <c r="J2969" s="4">
        <v>31850781</v>
      </c>
    </row>
    <row r="2970" spans="1:10" x14ac:dyDescent="0.35">
      <c r="A2970" t="s">
        <v>351</v>
      </c>
      <c r="B2970" t="s">
        <v>1842</v>
      </c>
      <c r="C2970" t="s">
        <v>1843</v>
      </c>
      <c r="D2970" s="4">
        <v>7419562</v>
      </c>
      <c r="E2970" s="4">
        <v>1205017</v>
      </c>
      <c r="F2970" s="4">
        <v>5293400</v>
      </c>
      <c r="I2970" s="4">
        <v>13917979</v>
      </c>
      <c r="J2970" s="4">
        <v>8624579</v>
      </c>
    </row>
    <row r="2971" spans="1:10" x14ac:dyDescent="0.35">
      <c r="C2971" t="s">
        <v>1844</v>
      </c>
      <c r="D2971" s="4">
        <v>976035</v>
      </c>
      <c r="E2971" s="4">
        <v>206313</v>
      </c>
      <c r="F2971" s="4">
        <v>424055</v>
      </c>
      <c r="G2971" s="4">
        <v>403268</v>
      </c>
      <c r="H2971" s="4">
        <v>108450</v>
      </c>
      <c r="I2971" s="4">
        <v>2118122</v>
      </c>
      <c r="J2971" s="4">
        <v>1182348</v>
      </c>
    </row>
    <row r="2972" spans="1:10" x14ac:dyDescent="0.35">
      <c r="C2972" t="s">
        <v>1845</v>
      </c>
      <c r="D2972" s="4">
        <v>3812</v>
      </c>
      <c r="F2972" s="4">
        <v>674062</v>
      </c>
      <c r="I2972" s="4">
        <v>677874</v>
      </c>
      <c r="J2972" s="4">
        <v>3812</v>
      </c>
    </row>
    <row r="2973" spans="1:10" x14ac:dyDescent="0.35">
      <c r="B2973" t="s">
        <v>51</v>
      </c>
      <c r="D2973" s="4">
        <v>8399409</v>
      </c>
      <c r="E2973" s="4">
        <v>1411330</v>
      </c>
      <c r="F2973" s="4">
        <v>6391518</v>
      </c>
      <c r="G2973" s="4">
        <v>403268</v>
      </c>
      <c r="H2973" s="4">
        <v>108450</v>
      </c>
      <c r="I2973" s="4">
        <v>16713975</v>
      </c>
      <c r="J2973" s="4">
        <v>9810739</v>
      </c>
    </row>
    <row r="2974" spans="1:10" x14ac:dyDescent="0.35">
      <c r="B2974" t="s">
        <v>1843</v>
      </c>
      <c r="C2974" t="s">
        <v>1846</v>
      </c>
      <c r="D2974" s="4">
        <v>1899171</v>
      </c>
      <c r="H2974" s="4">
        <v>4353119</v>
      </c>
      <c r="I2974" s="4">
        <v>6252290</v>
      </c>
      <c r="J2974" s="4">
        <v>1899171</v>
      </c>
    </row>
    <row r="2975" spans="1:10" x14ac:dyDescent="0.35">
      <c r="C2975" t="s">
        <v>1847</v>
      </c>
      <c r="D2975" s="4">
        <v>2163000</v>
      </c>
      <c r="F2975" s="4">
        <v>1958108</v>
      </c>
      <c r="I2975" s="4">
        <v>4121109</v>
      </c>
      <c r="J2975" s="4">
        <v>2163000</v>
      </c>
    </row>
    <row r="2976" spans="1:10" x14ac:dyDescent="0.35">
      <c r="B2976" t="s">
        <v>52</v>
      </c>
      <c r="D2976" s="4">
        <v>4062172</v>
      </c>
      <c r="F2976" s="4">
        <v>1958108</v>
      </c>
      <c r="H2976" s="4">
        <v>4353119</v>
      </c>
      <c r="I2976" s="4">
        <v>10373399</v>
      </c>
      <c r="J2976" s="4">
        <v>4062172</v>
      </c>
    </row>
    <row r="2977" spans="2:10" x14ac:dyDescent="0.35">
      <c r="B2977" t="s">
        <v>1849</v>
      </c>
      <c r="C2977" t="s">
        <v>1850</v>
      </c>
      <c r="F2977" s="4">
        <v>3200000</v>
      </c>
      <c r="I2977" s="4">
        <v>3200000</v>
      </c>
      <c r="J2977">
        <v>0</v>
      </c>
    </row>
    <row r="2978" spans="2:10" x14ac:dyDescent="0.35">
      <c r="B2978" t="s">
        <v>53</v>
      </c>
      <c r="F2978" s="4">
        <v>3200000</v>
      </c>
      <c r="I2978" s="4">
        <v>3200000</v>
      </c>
      <c r="J2978">
        <v>0</v>
      </c>
    </row>
    <row r="2979" spans="2:10" x14ac:dyDescent="0.35">
      <c r="B2979" t="s">
        <v>1844</v>
      </c>
      <c r="C2979" t="s">
        <v>1851</v>
      </c>
      <c r="D2979" s="4">
        <v>151604</v>
      </c>
      <c r="F2979" s="4">
        <v>167424</v>
      </c>
      <c r="I2979" s="4">
        <v>319028</v>
      </c>
      <c r="J2979" s="4">
        <v>151604</v>
      </c>
    </row>
    <row r="2980" spans="2:10" x14ac:dyDescent="0.35">
      <c r="C2980" t="s">
        <v>1852</v>
      </c>
      <c r="D2980" s="4">
        <v>810</v>
      </c>
      <c r="F2980" s="4">
        <v>9541</v>
      </c>
      <c r="I2980" s="4">
        <v>10351</v>
      </c>
      <c r="J2980" s="4">
        <v>810</v>
      </c>
    </row>
    <row r="2981" spans="2:10" x14ac:dyDescent="0.35">
      <c r="C2981" t="s">
        <v>1853</v>
      </c>
      <c r="D2981" s="4">
        <v>158</v>
      </c>
      <c r="F2981" s="4">
        <v>3848</v>
      </c>
      <c r="I2981" s="4">
        <v>4005</v>
      </c>
      <c r="J2981" s="4">
        <v>158</v>
      </c>
    </row>
    <row r="2982" spans="2:10" x14ac:dyDescent="0.35">
      <c r="C2982" t="s">
        <v>1854</v>
      </c>
      <c r="D2982" s="4">
        <v>188297</v>
      </c>
      <c r="I2982" s="4">
        <v>188297</v>
      </c>
      <c r="J2982" s="4">
        <v>188297</v>
      </c>
    </row>
    <row r="2983" spans="2:10" x14ac:dyDescent="0.35">
      <c r="C2983" t="s">
        <v>1855</v>
      </c>
      <c r="D2983" s="4">
        <v>375005</v>
      </c>
      <c r="I2983" s="4">
        <v>375005</v>
      </c>
      <c r="J2983" s="4">
        <v>375005</v>
      </c>
    </row>
    <row r="2984" spans="2:10" x14ac:dyDescent="0.35">
      <c r="C2984" t="s">
        <v>1856</v>
      </c>
      <c r="D2984" s="4">
        <v>27076</v>
      </c>
      <c r="I2984" s="4">
        <v>27076</v>
      </c>
      <c r="J2984" s="4">
        <v>27076</v>
      </c>
    </row>
    <row r="2985" spans="2:10" x14ac:dyDescent="0.35">
      <c r="C2985" t="s">
        <v>1857</v>
      </c>
      <c r="D2985" s="4">
        <v>19011</v>
      </c>
      <c r="I2985" s="4">
        <v>19011</v>
      </c>
      <c r="J2985" s="4">
        <v>19011</v>
      </c>
    </row>
    <row r="2986" spans="2:10" x14ac:dyDescent="0.35">
      <c r="C2986" t="s">
        <v>1858</v>
      </c>
      <c r="F2986" s="4">
        <v>28155</v>
      </c>
      <c r="H2986" s="4">
        <v>4022</v>
      </c>
      <c r="I2986" s="4">
        <v>32177</v>
      </c>
      <c r="J2986">
        <v>0</v>
      </c>
    </row>
    <row r="2987" spans="2:10" x14ac:dyDescent="0.35">
      <c r="C2987" t="s">
        <v>1859</v>
      </c>
      <c r="F2987" s="4">
        <v>150000</v>
      </c>
      <c r="H2987" s="4">
        <v>56114</v>
      </c>
      <c r="I2987" s="4">
        <v>206114</v>
      </c>
      <c r="J2987">
        <v>0</v>
      </c>
    </row>
    <row r="2988" spans="2:10" x14ac:dyDescent="0.35">
      <c r="C2988" t="s">
        <v>1860</v>
      </c>
      <c r="F2988" s="4">
        <v>760921</v>
      </c>
      <c r="I2988" s="4">
        <v>760921</v>
      </c>
      <c r="J2988">
        <v>0</v>
      </c>
    </row>
    <row r="2989" spans="2:10" x14ac:dyDescent="0.35">
      <c r="C2989" t="s">
        <v>1861</v>
      </c>
      <c r="D2989" s="4">
        <v>20054</v>
      </c>
      <c r="F2989" s="4">
        <v>42439</v>
      </c>
      <c r="I2989" s="4">
        <v>62492</v>
      </c>
      <c r="J2989" s="4">
        <v>20054</v>
      </c>
    </row>
    <row r="2990" spans="2:10" x14ac:dyDescent="0.35">
      <c r="C2990" t="s">
        <v>1862</v>
      </c>
      <c r="E2990" s="4">
        <v>0</v>
      </c>
      <c r="F2990" s="4">
        <v>640686</v>
      </c>
      <c r="I2990" s="4">
        <v>640686</v>
      </c>
      <c r="J2990">
        <v>0</v>
      </c>
    </row>
    <row r="2991" spans="2:10" x14ac:dyDescent="0.35">
      <c r="B2991" t="s">
        <v>54</v>
      </c>
      <c r="D2991" s="4">
        <v>782015</v>
      </c>
      <c r="E2991" s="4">
        <v>0</v>
      </c>
      <c r="F2991" s="4">
        <v>1803012</v>
      </c>
      <c r="H2991" s="4">
        <v>60136</v>
      </c>
      <c r="I2991" s="4">
        <v>2645163</v>
      </c>
      <c r="J2991" s="4">
        <v>782015</v>
      </c>
    </row>
    <row r="2992" spans="2:10" x14ac:dyDescent="0.35">
      <c r="B2992" t="s">
        <v>1845</v>
      </c>
      <c r="C2992" t="s">
        <v>1865</v>
      </c>
      <c r="D2992" s="4">
        <v>1744</v>
      </c>
      <c r="E2992" s="4">
        <v>105734</v>
      </c>
      <c r="I2992" s="4">
        <v>107478</v>
      </c>
      <c r="J2992" s="4">
        <v>107478</v>
      </c>
    </row>
    <row r="2993" spans="2:10" x14ac:dyDescent="0.35">
      <c r="C2993" t="s">
        <v>1866</v>
      </c>
      <c r="I2993" s="4">
        <v>0</v>
      </c>
      <c r="J2993">
        <v>0</v>
      </c>
    </row>
    <row r="2994" spans="2:10" x14ac:dyDescent="0.35">
      <c r="C2994" t="s">
        <v>1867</v>
      </c>
      <c r="D2994" s="4">
        <v>3210</v>
      </c>
      <c r="F2994" s="4">
        <v>9000</v>
      </c>
      <c r="G2994" s="4">
        <v>87440</v>
      </c>
      <c r="H2994" s="4">
        <v>612846</v>
      </c>
      <c r="I2994" s="4">
        <v>712496</v>
      </c>
      <c r="J2994" s="4">
        <v>3210</v>
      </c>
    </row>
    <row r="2995" spans="2:10" x14ac:dyDescent="0.35">
      <c r="C2995" t="s">
        <v>1868</v>
      </c>
      <c r="H2995" s="4">
        <v>1316713</v>
      </c>
      <c r="I2995" s="4">
        <v>1316713</v>
      </c>
      <c r="J2995">
        <v>0</v>
      </c>
    </row>
    <row r="2996" spans="2:10" x14ac:dyDescent="0.35">
      <c r="C2996" t="s">
        <v>1894</v>
      </c>
      <c r="D2996" s="4">
        <v>2872</v>
      </c>
      <c r="I2996" s="4">
        <v>2872</v>
      </c>
      <c r="J2996" s="4">
        <v>2872</v>
      </c>
    </row>
    <row r="2997" spans="2:10" x14ac:dyDescent="0.35">
      <c r="C2997" t="s">
        <v>1869</v>
      </c>
      <c r="H2997" s="4">
        <v>263520</v>
      </c>
      <c r="I2997" s="4">
        <v>263520</v>
      </c>
      <c r="J2997">
        <v>0</v>
      </c>
    </row>
    <row r="2998" spans="2:10" x14ac:dyDescent="0.35">
      <c r="C2998" t="s">
        <v>1870</v>
      </c>
      <c r="F2998" s="4">
        <v>31925</v>
      </c>
      <c r="H2998" s="4">
        <v>1161364</v>
      </c>
      <c r="I2998" s="4">
        <v>1193289</v>
      </c>
      <c r="J2998">
        <v>0</v>
      </c>
    </row>
    <row r="2999" spans="2:10" x14ac:dyDescent="0.35">
      <c r="C2999" t="s">
        <v>1871</v>
      </c>
      <c r="D2999" s="4">
        <v>4330000</v>
      </c>
      <c r="E2999" s="4">
        <v>12037</v>
      </c>
      <c r="I2999" s="4">
        <v>4342037</v>
      </c>
      <c r="J2999" s="4">
        <v>4342037</v>
      </c>
    </row>
    <row r="3000" spans="2:10" x14ac:dyDescent="0.35">
      <c r="C3000" t="s">
        <v>1872</v>
      </c>
      <c r="D3000" s="4">
        <v>98000</v>
      </c>
      <c r="I3000" s="4">
        <v>98000</v>
      </c>
      <c r="J3000" s="4">
        <v>98000</v>
      </c>
    </row>
    <row r="3001" spans="2:10" x14ac:dyDescent="0.35">
      <c r="C3001" t="s">
        <v>1873</v>
      </c>
      <c r="D3001" s="4">
        <v>2407</v>
      </c>
      <c r="I3001" s="4">
        <v>2407</v>
      </c>
      <c r="J3001" s="4">
        <v>2407</v>
      </c>
    </row>
    <row r="3002" spans="2:10" x14ac:dyDescent="0.35">
      <c r="C3002" t="s">
        <v>1875</v>
      </c>
      <c r="H3002" s="4">
        <v>258638</v>
      </c>
      <c r="I3002" s="4">
        <v>258638</v>
      </c>
      <c r="J3002">
        <v>0</v>
      </c>
    </row>
    <row r="3003" spans="2:10" x14ac:dyDescent="0.35">
      <c r="C3003" t="s">
        <v>1876</v>
      </c>
      <c r="H3003" s="4">
        <v>184800</v>
      </c>
      <c r="I3003" s="4">
        <v>184800</v>
      </c>
      <c r="J3003">
        <v>0</v>
      </c>
    </row>
    <row r="3004" spans="2:10" x14ac:dyDescent="0.35">
      <c r="B3004" t="s">
        <v>55</v>
      </c>
      <c r="D3004" s="4">
        <v>4438233</v>
      </c>
      <c r="E3004" s="4">
        <v>117771</v>
      </c>
      <c r="F3004" s="4">
        <v>40925</v>
      </c>
      <c r="G3004" s="4">
        <v>87440</v>
      </c>
      <c r="H3004" s="4">
        <v>3797882</v>
      </c>
      <c r="I3004" s="4">
        <v>8482251</v>
      </c>
      <c r="J3004" s="4">
        <v>4556004</v>
      </c>
    </row>
    <row r="3005" spans="2:10" x14ac:dyDescent="0.35">
      <c r="B3005" t="s">
        <v>1878</v>
      </c>
      <c r="C3005" t="s">
        <v>1879</v>
      </c>
      <c r="D3005" s="4">
        <v>429316</v>
      </c>
      <c r="I3005" s="4">
        <v>429316</v>
      </c>
      <c r="J3005" s="4">
        <v>429316</v>
      </c>
    </row>
    <row r="3006" spans="2:10" x14ac:dyDescent="0.35">
      <c r="C3006" t="s">
        <v>1880</v>
      </c>
      <c r="D3006" s="4">
        <v>342439</v>
      </c>
      <c r="I3006" s="4">
        <v>342439</v>
      </c>
      <c r="J3006" s="4">
        <v>342439</v>
      </c>
    </row>
    <row r="3007" spans="2:10" x14ac:dyDescent="0.35">
      <c r="C3007" t="s">
        <v>1881</v>
      </c>
      <c r="D3007" s="4">
        <v>334012</v>
      </c>
      <c r="I3007" s="4">
        <v>334012</v>
      </c>
      <c r="J3007" s="4">
        <v>334012</v>
      </c>
    </row>
    <row r="3008" spans="2:10" x14ac:dyDescent="0.35">
      <c r="C3008" t="s">
        <v>1900</v>
      </c>
      <c r="D3008" s="4">
        <v>17897</v>
      </c>
      <c r="I3008" s="4">
        <v>17897</v>
      </c>
      <c r="J3008" s="4">
        <v>17897</v>
      </c>
    </row>
    <row r="3009" spans="1:10" x14ac:dyDescent="0.35">
      <c r="C3009" t="s">
        <v>1883</v>
      </c>
      <c r="D3009" s="4">
        <v>12297</v>
      </c>
      <c r="I3009" s="4">
        <v>12297</v>
      </c>
      <c r="J3009" s="4">
        <v>12297</v>
      </c>
    </row>
    <row r="3010" spans="1:10" x14ac:dyDescent="0.35">
      <c r="C3010" t="s">
        <v>1884</v>
      </c>
      <c r="D3010" s="4">
        <v>2333</v>
      </c>
      <c r="I3010" s="4">
        <v>2333</v>
      </c>
      <c r="J3010" s="4">
        <v>2333</v>
      </c>
    </row>
    <row r="3011" spans="1:10" x14ac:dyDescent="0.35">
      <c r="B3011" t="s">
        <v>56</v>
      </c>
      <c r="D3011" s="4">
        <v>1138294</v>
      </c>
      <c r="I3011" s="4">
        <v>1138294</v>
      </c>
      <c r="J3011" s="4">
        <v>1138294</v>
      </c>
    </row>
    <row r="3012" spans="1:10" x14ac:dyDescent="0.35">
      <c r="B3012" t="s">
        <v>1885</v>
      </c>
      <c r="C3012" t="s">
        <v>1886</v>
      </c>
      <c r="D3012" s="4">
        <v>70698</v>
      </c>
      <c r="I3012" s="4">
        <v>70698</v>
      </c>
      <c r="J3012" s="4">
        <v>70698</v>
      </c>
    </row>
    <row r="3013" spans="1:10" x14ac:dyDescent="0.35">
      <c r="B3013" t="s">
        <v>57</v>
      </c>
      <c r="D3013" s="4">
        <v>70698</v>
      </c>
      <c r="I3013" s="4">
        <v>70698</v>
      </c>
      <c r="J3013" s="4">
        <v>70698</v>
      </c>
    </row>
    <row r="3014" spans="1:10" x14ac:dyDescent="0.35">
      <c r="B3014" t="s">
        <v>1887</v>
      </c>
      <c r="C3014" t="s">
        <v>1888</v>
      </c>
      <c r="H3014" s="4">
        <v>96000</v>
      </c>
      <c r="I3014" s="4">
        <v>96000</v>
      </c>
      <c r="J3014">
        <v>0</v>
      </c>
    </row>
    <row r="3015" spans="1:10" x14ac:dyDescent="0.35">
      <c r="C3015" t="s">
        <v>1889</v>
      </c>
      <c r="H3015" s="4">
        <v>94500</v>
      </c>
      <c r="I3015" s="4">
        <v>94500</v>
      </c>
      <c r="J3015">
        <v>0</v>
      </c>
    </row>
    <row r="3016" spans="1:10" x14ac:dyDescent="0.35">
      <c r="C3016" t="s">
        <v>1890</v>
      </c>
      <c r="H3016" s="4">
        <v>67500</v>
      </c>
      <c r="I3016" s="4">
        <v>67500</v>
      </c>
      <c r="J3016">
        <v>0</v>
      </c>
    </row>
    <row r="3017" spans="1:10" x14ac:dyDescent="0.35">
      <c r="B3017" t="s">
        <v>58</v>
      </c>
      <c r="H3017" s="4">
        <v>258000</v>
      </c>
      <c r="I3017" s="4">
        <v>258000</v>
      </c>
      <c r="J3017">
        <v>0</v>
      </c>
    </row>
    <row r="3018" spans="1:10" x14ac:dyDescent="0.35">
      <c r="A3018" t="s">
        <v>1585</v>
      </c>
      <c r="B3018" t="s">
        <v>59</v>
      </c>
      <c r="D3018" s="4">
        <v>18890821</v>
      </c>
      <c r="E3018" s="4">
        <v>1529101</v>
      </c>
      <c r="F3018" s="4">
        <v>13393563</v>
      </c>
      <c r="G3018" s="4">
        <v>490709</v>
      </c>
      <c r="H3018" s="4">
        <v>8577586</v>
      </c>
      <c r="I3018" s="4">
        <v>42881780</v>
      </c>
      <c r="J3018" s="4">
        <v>20419922</v>
      </c>
    </row>
    <row r="3019" spans="1:10" x14ac:dyDescent="0.35">
      <c r="A3019" t="s">
        <v>357</v>
      </c>
      <c r="B3019" t="s">
        <v>1842</v>
      </c>
      <c r="C3019" t="s">
        <v>1843</v>
      </c>
      <c r="D3019" s="4">
        <v>79001910</v>
      </c>
      <c r="E3019" s="4">
        <v>2676862</v>
      </c>
      <c r="F3019" s="4">
        <v>21253400</v>
      </c>
      <c r="I3019" s="4">
        <v>102932172</v>
      </c>
      <c r="J3019" s="4">
        <v>81678772</v>
      </c>
    </row>
    <row r="3020" spans="1:10" x14ac:dyDescent="0.35">
      <c r="C3020" t="s">
        <v>1844</v>
      </c>
      <c r="D3020" s="4">
        <v>9459720</v>
      </c>
      <c r="E3020" s="4">
        <v>33737</v>
      </c>
      <c r="H3020" s="4">
        <v>646200</v>
      </c>
      <c r="I3020" s="4">
        <v>10139657</v>
      </c>
      <c r="J3020" s="4">
        <v>9493457</v>
      </c>
    </row>
    <row r="3021" spans="1:10" x14ac:dyDescent="0.35">
      <c r="C3021" t="s">
        <v>1845</v>
      </c>
      <c r="D3021" s="4">
        <v>7517164</v>
      </c>
      <c r="I3021" s="4">
        <v>7517164</v>
      </c>
      <c r="J3021" s="4">
        <v>7517164</v>
      </c>
    </row>
    <row r="3022" spans="1:10" x14ac:dyDescent="0.35">
      <c r="B3022" t="s">
        <v>51</v>
      </c>
      <c r="D3022" s="4">
        <v>95978794</v>
      </c>
      <c r="E3022" s="4">
        <v>2710599</v>
      </c>
      <c r="F3022" s="4">
        <v>21253400</v>
      </c>
      <c r="H3022" s="4">
        <v>646200</v>
      </c>
      <c r="I3022" s="4">
        <v>120588992</v>
      </c>
      <c r="J3022" s="4">
        <v>98689393</v>
      </c>
    </row>
    <row r="3023" spans="1:10" x14ac:dyDescent="0.35">
      <c r="B3023" t="s">
        <v>1843</v>
      </c>
      <c r="C3023" t="s">
        <v>1846</v>
      </c>
      <c r="D3023" s="4">
        <v>45991028</v>
      </c>
      <c r="F3023" s="4">
        <v>16347730</v>
      </c>
      <c r="H3023" s="4">
        <v>19479090</v>
      </c>
      <c r="I3023" s="4">
        <v>81817848</v>
      </c>
      <c r="J3023" s="4">
        <v>45991028</v>
      </c>
    </row>
    <row r="3024" spans="1:10" x14ac:dyDescent="0.35">
      <c r="C3024" t="s">
        <v>1847</v>
      </c>
      <c r="D3024" s="4">
        <v>34902345</v>
      </c>
      <c r="F3024" s="4">
        <v>765405</v>
      </c>
      <c r="I3024" s="4">
        <v>35667750</v>
      </c>
      <c r="J3024" s="4">
        <v>34902345</v>
      </c>
    </row>
    <row r="3025" spans="2:10" x14ac:dyDescent="0.35">
      <c r="C3025" t="s">
        <v>1848</v>
      </c>
      <c r="D3025" s="4">
        <v>177560</v>
      </c>
      <c r="I3025" s="4">
        <v>177560</v>
      </c>
      <c r="J3025" s="4">
        <v>177560</v>
      </c>
    </row>
    <row r="3026" spans="2:10" x14ac:dyDescent="0.35">
      <c r="B3026" t="s">
        <v>52</v>
      </c>
      <c r="D3026" s="4">
        <v>81070933</v>
      </c>
      <c r="F3026" s="4">
        <v>17113135</v>
      </c>
      <c r="H3026" s="4">
        <v>19479090</v>
      </c>
      <c r="I3026" s="4">
        <v>117663158</v>
      </c>
      <c r="J3026" s="4">
        <v>81070933</v>
      </c>
    </row>
    <row r="3027" spans="2:10" x14ac:dyDescent="0.35">
      <c r="B3027" t="s">
        <v>1849</v>
      </c>
      <c r="C3027" t="s">
        <v>1850</v>
      </c>
      <c r="E3027" s="4">
        <v>21600000</v>
      </c>
      <c r="I3027" s="4">
        <v>21600000</v>
      </c>
      <c r="J3027">
        <v>21600000</v>
      </c>
    </row>
    <row r="3028" spans="2:10" x14ac:dyDescent="0.35">
      <c r="B3028" t="s">
        <v>53</v>
      </c>
      <c r="E3028" s="4">
        <v>21600000</v>
      </c>
      <c r="I3028" s="4">
        <v>21600000</v>
      </c>
      <c r="J3028">
        <v>21600000</v>
      </c>
    </row>
    <row r="3029" spans="2:10" x14ac:dyDescent="0.35">
      <c r="B3029" t="s">
        <v>1844</v>
      </c>
      <c r="C3029" t="s">
        <v>1934</v>
      </c>
      <c r="D3029" s="4">
        <v>3586</v>
      </c>
      <c r="I3029" s="4">
        <v>3586</v>
      </c>
      <c r="J3029" s="4">
        <v>3586</v>
      </c>
    </row>
    <row r="3030" spans="2:10" x14ac:dyDescent="0.35">
      <c r="C3030" t="s">
        <v>1851</v>
      </c>
      <c r="D3030" s="4">
        <v>1069124</v>
      </c>
      <c r="I3030" s="4">
        <v>1069124</v>
      </c>
      <c r="J3030" s="4">
        <v>1069124</v>
      </c>
    </row>
    <row r="3031" spans="2:10" x14ac:dyDescent="0.35">
      <c r="C3031" t="s">
        <v>1852</v>
      </c>
      <c r="D3031" s="4">
        <v>12486</v>
      </c>
      <c r="I3031" s="4">
        <v>12486</v>
      </c>
      <c r="J3031" s="4">
        <v>12486</v>
      </c>
    </row>
    <row r="3032" spans="2:10" x14ac:dyDescent="0.35">
      <c r="C3032" t="s">
        <v>1853</v>
      </c>
      <c r="D3032" s="4">
        <v>11617</v>
      </c>
      <c r="F3032" s="4">
        <v>2309</v>
      </c>
      <c r="H3032" s="4">
        <v>4617</v>
      </c>
      <c r="I3032" s="4">
        <v>18543</v>
      </c>
      <c r="J3032" s="4">
        <v>11617</v>
      </c>
    </row>
    <row r="3033" spans="2:10" x14ac:dyDescent="0.35">
      <c r="C3033" t="s">
        <v>1903</v>
      </c>
      <c r="D3033" s="4">
        <v>4508</v>
      </c>
      <c r="I3033" s="4">
        <v>4508</v>
      </c>
      <c r="J3033" s="4">
        <v>4508</v>
      </c>
    </row>
    <row r="3034" spans="2:10" x14ac:dyDescent="0.35">
      <c r="C3034" t="s">
        <v>1854</v>
      </c>
      <c r="D3034" s="4">
        <v>340549</v>
      </c>
      <c r="F3034" s="4">
        <v>248821</v>
      </c>
      <c r="H3034" s="4">
        <v>1795547</v>
      </c>
      <c r="I3034" s="4">
        <v>2384917</v>
      </c>
      <c r="J3034" s="4">
        <v>340549</v>
      </c>
    </row>
    <row r="3035" spans="2:10" x14ac:dyDescent="0.35">
      <c r="C3035" t="s">
        <v>1855</v>
      </c>
      <c r="D3035" s="4">
        <v>455518</v>
      </c>
      <c r="E3035" s="4">
        <v>111808</v>
      </c>
      <c r="F3035" s="4">
        <v>721650</v>
      </c>
      <c r="G3035" s="4">
        <v>103806</v>
      </c>
      <c r="H3035" s="4">
        <v>81515</v>
      </c>
      <c r="I3035" s="4">
        <v>1474297</v>
      </c>
      <c r="J3035" s="4">
        <v>567326</v>
      </c>
    </row>
    <row r="3036" spans="2:10" x14ac:dyDescent="0.35">
      <c r="C3036" t="s">
        <v>1856</v>
      </c>
      <c r="D3036" s="4">
        <v>51769</v>
      </c>
      <c r="I3036" s="4">
        <v>51769</v>
      </c>
      <c r="J3036" s="4">
        <v>51769</v>
      </c>
    </row>
    <row r="3037" spans="2:10" x14ac:dyDescent="0.35">
      <c r="C3037" t="s">
        <v>1857</v>
      </c>
      <c r="D3037" s="4">
        <v>272265</v>
      </c>
      <c r="I3037" s="4">
        <v>272265</v>
      </c>
      <c r="J3037" s="4">
        <v>272265</v>
      </c>
    </row>
    <row r="3038" spans="2:10" x14ac:dyDescent="0.35">
      <c r="C3038" t="s">
        <v>1906</v>
      </c>
      <c r="H3038" s="4">
        <v>3405</v>
      </c>
      <c r="I3038" s="4">
        <v>3405</v>
      </c>
      <c r="J3038">
        <v>0</v>
      </c>
    </row>
    <row r="3039" spans="2:10" x14ac:dyDescent="0.35">
      <c r="C3039" t="s">
        <v>1858</v>
      </c>
      <c r="D3039" s="4">
        <v>550186</v>
      </c>
      <c r="E3039" s="4">
        <v>46757</v>
      </c>
      <c r="H3039" s="4">
        <v>98708</v>
      </c>
      <c r="I3039" s="4">
        <v>695652</v>
      </c>
      <c r="J3039" s="4">
        <v>596943</v>
      </c>
    </row>
    <row r="3040" spans="2:10" x14ac:dyDescent="0.35">
      <c r="C3040" t="s">
        <v>1859</v>
      </c>
      <c r="D3040" s="4">
        <v>1454919</v>
      </c>
      <c r="E3040" s="4">
        <v>300000</v>
      </c>
      <c r="F3040" s="4">
        <v>10</v>
      </c>
      <c r="G3040" s="4">
        <v>25000</v>
      </c>
      <c r="H3040" s="4">
        <v>3625082</v>
      </c>
      <c r="I3040" s="4">
        <v>5405011</v>
      </c>
      <c r="J3040" s="4">
        <v>1754919</v>
      </c>
    </row>
    <row r="3041" spans="2:10" x14ac:dyDescent="0.35">
      <c r="C3041" t="s">
        <v>1915</v>
      </c>
      <c r="D3041" s="4">
        <v>10</v>
      </c>
      <c r="I3041" s="4">
        <v>10</v>
      </c>
      <c r="J3041" s="4">
        <v>10</v>
      </c>
    </row>
    <row r="3042" spans="2:10" x14ac:dyDescent="0.35">
      <c r="C3042" t="s">
        <v>1860</v>
      </c>
      <c r="D3042" s="4">
        <v>10435491</v>
      </c>
      <c r="E3042" s="4">
        <v>0</v>
      </c>
      <c r="H3042" s="4">
        <v>760921</v>
      </c>
      <c r="I3042" s="4">
        <v>11196412</v>
      </c>
      <c r="J3042" s="4">
        <v>10435491</v>
      </c>
    </row>
    <row r="3043" spans="2:10" x14ac:dyDescent="0.35">
      <c r="C3043" t="s">
        <v>1862</v>
      </c>
      <c r="D3043" s="4">
        <v>4358678</v>
      </c>
      <c r="G3043" s="4">
        <v>85464</v>
      </c>
      <c r="H3043" s="4">
        <v>256393</v>
      </c>
      <c r="I3043" s="4">
        <v>4700535</v>
      </c>
      <c r="J3043" s="4">
        <v>4358678</v>
      </c>
    </row>
    <row r="3044" spans="2:10" x14ac:dyDescent="0.35">
      <c r="C3044" t="s">
        <v>1863</v>
      </c>
      <c r="D3044" s="4">
        <v>28873</v>
      </c>
      <c r="H3044" s="4">
        <v>357876</v>
      </c>
      <c r="I3044" s="4">
        <v>386749</v>
      </c>
      <c r="J3044" s="4">
        <v>28873</v>
      </c>
    </row>
    <row r="3045" spans="2:10" x14ac:dyDescent="0.35">
      <c r="B3045" t="s">
        <v>54</v>
      </c>
      <c r="D3045" s="4">
        <v>19049580</v>
      </c>
      <c r="E3045" s="4">
        <v>458564</v>
      </c>
      <c r="F3045" s="4">
        <v>972790</v>
      </c>
      <c r="G3045" s="4">
        <v>214270</v>
      </c>
      <c r="H3045" s="4">
        <v>6984064</v>
      </c>
      <c r="I3045" s="4">
        <v>27679268</v>
      </c>
      <c r="J3045" s="4">
        <v>19508144</v>
      </c>
    </row>
    <row r="3046" spans="2:10" x14ac:dyDescent="0.35">
      <c r="B3046" t="s">
        <v>1845</v>
      </c>
      <c r="C3046" t="s">
        <v>1864</v>
      </c>
      <c r="D3046" s="4">
        <v>11158</v>
      </c>
      <c r="I3046" s="4">
        <v>11158</v>
      </c>
      <c r="J3046" s="4">
        <v>11158</v>
      </c>
    </row>
    <row r="3047" spans="2:10" x14ac:dyDescent="0.35">
      <c r="C3047" t="s">
        <v>1865</v>
      </c>
      <c r="D3047" s="4">
        <v>54386</v>
      </c>
      <c r="E3047" s="4">
        <v>1744</v>
      </c>
      <c r="I3047" s="4">
        <v>56130</v>
      </c>
      <c r="J3047" s="4">
        <v>56130</v>
      </c>
    </row>
    <row r="3048" spans="2:10" x14ac:dyDescent="0.35">
      <c r="C3048" t="s">
        <v>1866</v>
      </c>
      <c r="I3048" s="4">
        <v>0</v>
      </c>
      <c r="J3048">
        <v>0</v>
      </c>
    </row>
    <row r="3049" spans="2:10" x14ac:dyDescent="0.35">
      <c r="C3049" t="s">
        <v>1867</v>
      </c>
      <c r="D3049" s="4">
        <v>27767</v>
      </c>
      <c r="G3049" s="4">
        <v>5495747</v>
      </c>
      <c r="H3049" s="4">
        <v>3310926</v>
      </c>
      <c r="I3049" s="4">
        <v>8834440</v>
      </c>
      <c r="J3049" s="4">
        <v>27767</v>
      </c>
    </row>
    <row r="3050" spans="2:10" x14ac:dyDescent="0.35">
      <c r="C3050" t="s">
        <v>1868</v>
      </c>
      <c r="D3050" s="4">
        <v>115778</v>
      </c>
      <c r="E3050" s="4">
        <v>36815</v>
      </c>
      <c r="G3050" s="4">
        <v>2814625</v>
      </c>
      <c r="H3050" s="4">
        <v>3289787</v>
      </c>
      <c r="I3050" s="4">
        <v>6257004</v>
      </c>
      <c r="J3050" s="4">
        <v>152593</v>
      </c>
    </row>
    <row r="3051" spans="2:10" x14ac:dyDescent="0.35">
      <c r="C3051" t="s">
        <v>1894</v>
      </c>
      <c r="D3051" s="4">
        <v>12924</v>
      </c>
      <c r="I3051" s="4">
        <v>12924</v>
      </c>
      <c r="J3051" s="4">
        <v>12924</v>
      </c>
    </row>
    <row r="3052" spans="2:10" x14ac:dyDescent="0.35">
      <c r="C3052" t="s">
        <v>1869</v>
      </c>
      <c r="G3052" s="4">
        <v>2611200</v>
      </c>
      <c r="I3052" s="4">
        <v>2611200</v>
      </c>
      <c r="J3052">
        <v>0</v>
      </c>
    </row>
    <row r="3053" spans="2:10" x14ac:dyDescent="0.35">
      <c r="C3053" t="s">
        <v>1870</v>
      </c>
      <c r="D3053" s="4">
        <v>65810</v>
      </c>
      <c r="E3053" s="4">
        <v>16134772</v>
      </c>
      <c r="F3053" s="4">
        <v>32000</v>
      </c>
      <c r="G3053" s="4">
        <v>672000</v>
      </c>
      <c r="H3053" s="4">
        <v>96000</v>
      </c>
      <c r="I3053" s="4">
        <v>17000582</v>
      </c>
      <c r="J3053" s="4">
        <v>16200582</v>
      </c>
    </row>
    <row r="3054" spans="2:10" x14ac:dyDescent="0.35">
      <c r="C3054" t="s">
        <v>1871</v>
      </c>
      <c r="D3054" s="4">
        <v>137112</v>
      </c>
      <c r="E3054" s="4">
        <v>8660000</v>
      </c>
      <c r="F3054" s="4">
        <v>67415</v>
      </c>
      <c r="G3054" s="4">
        <v>41767</v>
      </c>
      <c r="H3054" s="4">
        <v>73845</v>
      </c>
      <c r="I3054" s="4">
        <v>8980139</v>
      </c>
      <c r="J3054" s="4">
        <v>8797112</v>
      </c>
    </row>
    <row r="3055" spans="2:10" x14ac:dyDescent="0.35">
      <c r="C3055" t="s">
        <v>1872</v>
      </c>
      <c r="D3055" s="4">
        <v>2512995</v>
      </c>
      <c r="I3055" s="4">
        <v>2512995</v>
      </c>
      <c r="J3055" s="4">
        <v>2512995</v>
      </c>
    </row>
    <row r="3056" spans="2:10" x14ac:dyDescent="0.35">
      <c r="C3056" t="s">
        <v>1875</v>
      </c>
      <c r="H3056" s="4">
        <v>135422</v>
      </c>
      <c r="I3056" s="4">
        <v>135422</v>
      </c>
      <c r="J3056">
        <v>0</v>
      </c>
    </row>
    <row r="3057" spans="2:10" x14ac:dyDescent="0.35">
      <c r="C3057" t="s">
        <v>1876</v>
      </c>
      <c r="G3057" s="4">
        <v>0</v>
      </c>
      <c r="I3057" s="4">
        <v>0</v>
      </c>
      <c r="J3057">
        <v>0</v>
      </c>
    </row>
    <row r="3058" spans="2:10" x14ac:dyDescent="0.35">
      <c r="C3058" t="s">
        <v>1877</v>
      </c>
      <c r="D3058" s="4">
        <v>24116</v>
      </c>
      <c r="I3058" s="4">
        <v>24116</v>
      </c>
      <c r="J3058" s="4">
        <v>24116</v>
      </c>
    </row>
    <row r="3059" spans="2:10" x14ac:dyDescent="0.35">
      <c r="B3059" t="s">
        <v>55</v>
      </c>
      <c r="D3059" s="4">
        <v>2962046</v>
      </c>
      <c r="E3059" s="4">
        <v>24833331</v>
      </c>
      <c r="F3059" s="4">
        <v>99415</v>
      </c>
      <c r="G3059" s="4">
        <v>11635338</v>
      </c>
      <c r="H3059" s="4">
        <v>6905980</v>
      </c>
      <c r="I3059" s="4">
        <v>46436110</v>
      </c>
      <c r="J3059" s="4">
        <v>27795377</v>
      </c>
    </row>
    <row r="3060" spans="2:10" x14ac:dyDescent="0.35">
      <c r="B3060" t="s">
        <v>1878</v>
      </c>
      <c r="C3060" t="s">
        <v>1879</v>
      </c>
      <c r="D3060" s="4">
        <v>6252607</v>
      </c>
      <c r="I3060" s="4">
        <v>6252607</v>
      </c>
      <c r="J3060" s="4">
        <v>6252607</v>
      </c>
    </row>
    <row r="3061" spans="2:10" x14ac:dyDescent="0.35">
      <c r="C3061" t="s">
        <v>1880</v>
      </c>
      <c r="D3061" s="4">
        <v>216883</v>
      </c>
      <c r="I3061" s="4">
        <v>216883</v>
      </c>
      <c r="J3061" s="4">
        <v>216883</v>
      </c>
    </row>
    <row r="3062" spans="2:10" x14ac:dyDescent="0.35">
      <c r="C3062" t="s">
        <v>1881</v>
      </c>
      <c r="D3062" s="4">
        <v>2240185</v>
      </c>
      <c r="I3062" s="4">
        <v>2240185</v>
      </c>
      <c r="J3062" s="4">
        <v>2240185</v>
      </c>
    </row>
    <row r="3063" spans="2:10" x14ac:dyDescent="0.35">
      <c r="C3063" t="s">
        <v>1882</v>
      </c>
      <c r="D3063" s="4">
        <v>604297</v>
      </c>
      <c r="I3063" s="4">
        <v>604297</v>
      </c>
      <c r="J3063" s="4">
        <v>604297</v>
      </c>
    </row>
    <row r="3064" spans="2:10" x14ac:dyDescent="0.35">
      <c r="C3064" t="s">
        <v>1883</v>
      </c>
      <c r="D3064" s="4">
        <v>13117</v>
      </c>
      <c r="I3064" s="4">
        <v>13117</v>
      </c>
      <c r="J3064" s="4">
        <v>13117</v>
      </c>
    </row>
    <row r="3065" spans="2:10" x14ac:dyDescent="0.35">
      <c r="C3065" t="s">
        <v>1892</v>
      </c>
      <c r="D3065" s="4">
        <v>1541</v>
      </c>
      <c r="I3065" s="4">
        <v>1541</v>
      </c>
      <c r="J3065" s="4">
        <v>1541</v>
      </c>
    </row>
    <row r="3066" spans="2:10" x14ac:dyDescent="0.35">
      <c r="B3066" t="s">
        <v>56</v>
      </c>
      <c r="D3066" s="4">
        <v>9328628</v>
      </c>
      <c r="I3066" s="4">
        <v>9328628</v>
      </c>
      <c r="J3066" s="4">
        <v>9328628</v>
      </c>
    </row>
    <row r="3067" spans="2:10" x14ac:dyDescent="0.35">
      <c r="B3067" t="s">
        <v>1885</v>
      </c>
      <c r="C3067" t="s">
        <v>1886</v>
      </c>
      <c r="D3067" s="4">
        <v>28461</v>
      </c>
      <c r="H3067" s="4">
        <v>447754</v>
      </c>
      <c r="I3067" s="4">
        <v>476216</v>
      </c>
      <c r="J3067" s="4">
        <v>28461</v>
      </c>
    </row>
    <row r="3068" spans="2:10" x14ac:dyDescent="0.35">
      <c r="B3068" t="s">
        <v>57</v>
      </c>
      <c r="D3068" s="4">
        <v>28461</v>
      </c>
      <c r="H3068" s="4">
        <v>447754</v>
      </c>
      <c r="I3068" s="4">
        <v>476216</v>
      </c>
      <c r="J3068" s="4">
        <v>28461</v>
      </c>
    </row>
    <row r="3069" spans="2:10" x14ac:dyDescent="0.35">
      <c r="B3069" t="s">
        <v>1887</v>
      </c>
      <c r="C3069" t="s">
        <v>1904</v>
      </c>
      <c r="D3069" s="4">
        <v>375000</v>
      </c>
      <c r="I3069" s="4">
        <v>375000</v>
      </c>
      <c r="J3069" s="4">
        <v>375000</v>
      </c>
    </row>
    <row r="3070" spans="2:10" x14ac:dyDescent="0.35">
      <c r="C3070" t="s">
        <v>1888</v>
      </c>
      <c r="G3070" s="4">
        <v>960000</v>
      </c>
      <c r="I3070" s="4">
        <v>960000</v>
      </c>
      <c r="J3070">
        <v>0</v>
      </c>
    </row>
    <row r="3071" spans="2:10" x14ac:dyDescent="0.35">
      <c r="C3071" t="s">
        <v>1901</v>
      </c>
      <c r="E3071" s="4">
        <v>900000</v>
      </c>
      <c r="I3071" s="4">
        <v>900000</v>
      </c>
      <c r="J3071">
        <v>900000</v>
      </c>
    </row>
    <row r="3072" spans="2:10" x14ac:dyDescent="0.35">
      <c r="C3072" t="s">
        <v>1889</v>
      </c>
      <c r="E3072" s="4">
        <v>1417500</v>
      </c>
      <c r="I3072" s="4">
        <v>1417500</v>
      </c>
      <c r="J3072">
        <v>1417500</v>
      </c>
    </row>
    <row r="3073" spans="1:10" x14ac:dyDescent="0.35">
      <c r="C3073" t="s">
        <v>1890</v>
      </c>
      <c r="E3073" s="4">
        <v>1087500</v>
      </c>
      <c r="I3073" s="4">
        <v>1087500</v>
      </c>
      <c r="J3073">
        <v>1087500</v>
      </c>
    </row>
    <row r="3074" spans="1:10" x14ac:dyDescent="0.35">
      <c r="C3074" t="s">
        <v>1902</v>
      </c>
      <c r="E3074" s="4">
        <v>1800000</v>
      </c>
      <c r="I3074" s="4">
        <v>1800000</v>
      </c>
      <c r="J3074">
        <v>1800000</v>
      </c>
    </row>
    <row r="3075" spans="1:10" x14ac:dyDescent="0.35">
      <c r="B3075" t="s">
        <v>58</v>
      </c>
      <c r="D3075" s="4">
        <v>375000</v>
      </c>
      <c r="E3075" s="4">
        <v>5205000</v>
      </c>
      <c r="G3075" s="4">
        <v>960000</v>
      </c>
      <c r="I3075" s="4">
        <v>6540000</v>
      </c>
      <c r="J3075" s="4">
        <v>5580000</v>
      </c>
    </row>
    <row r="3076" spans="1:10" x14ac:dyDescent="0.35">
      <c r="A3076" t="s">
        <v>1586</v>
      </c>
      <c r="B3076" t="s">
        <v>59</v>
      </c>
      <c r="D3076" s="4">
        <v>208793442</v>
      </c>
      <c r="E3076" s="4">
        <v>54807494</v>
      </c>
      <c r="F3076" s="4">
        <v>39438740</v>
      </c>
      <c r="G3076" s="4">
        <v>12809609</v>
      </c>
      <c r="H3076" s="4">
        <v>34463088</v>
      </c>
      <c r="I3076" s="4">
        <v>350312372</v>
      </c>
      <c r="J3076" s="4">
        <v>263600936</v>
      </c>
    </row>
    <row r="3077" spans="1:10" x14ac:dyDescent="0.35">
      <c r="A3077" t="s">
        <v>363</v>
      </c>
      <c r="B3077" t="s">
        <v>1842</v>
      </c>
      <c r="C3077" t="s">
        <v>1843</v>
      </c>
      <c r="D3077" s="4">
        <v>3400892</v>
      </c>
      <c r="F3077" s="4">
        <v>1915200</v>
      </c>
      <c r="I3077" s="4">
        <v>5316092</v>
      </c>
      <c r="J3077" s="4">
        <v>3400892</v>
      </c>
    </row>
    <row r="3078" spans="1:10" x14ac:dyDescent="0.35">
      <c r="C3078" t="s">
        <v>1844</v>
      </c>
      <c r="D3078" s="4">
        <v>463321</v>
      </c>
      <c r="H3078" s="4">
        <v>32400</v>
      </c>
      <c r="I3078" s="4">
        <v>495721</v>
      </c>
      <c r="J3078" s="4">
        <v>463321</v>
      </c>
    </row>
    <row r="3079" spans="1:10" x14ac:dyDescent="0.35">
      <c r="C3079" t="s">
        <v>1845</v>
      </c>
      <c r="D3079" s="4">
        <v>379445</v>
      </c>
      <c r="I3079" s="4">
        <v>379445</v>
      </c>
      <c r="J3079" s="4">
        <v>379445</v>
      </c>
    </row>
    <row r="3080" spans="1:10" x14ac:dyDescent="0.35">
      <c r="B3080" t="s">
        <v>51</v>
      </c>
      <c r="D3080" s="4">
        <v>4243658</v>
      </c>
      <c r="F3080" s="4">
        <v>1915200</v>
      </c>
      <c r="H3080" s="4">
        <v>32400</v>
      </c>
      <c r="I3080" s="4">
        <v>6191258</v>
      </c>
      <c r="J3080" s="4">
        <v>4243658</v>
      </c>
    </row>
    <row r="3081" spans="1:10" x14ac:dyDescent="0.35">
      <c r="B3081" t="s">
        <v>1843</v>
      </c>
      <c r="C3081" t="s">
        <v>1846</v>
      </c>
      <c r="D3081" s="4">
        <v>2095361</v>
      </c>
      <c r="F3081" s="4">
        <v>911635</v>
      </c>
      <c r="H3081" s="4">
        <v>60000</v>
      </c>
      <c r="I3081" s="4">
        <v>3066996</v>
      </c>
      <c r="J3081" s="4">
        <v>2095361</v>
      </c>
    </row>
    <row r="3082" spans="1:10" x14ac:dyDescent="0.35">
      <c r="C3082" t="s">
        <v>1847</v>
      </c>
      <c r="D3082" s="4">
        <v>1737480</v>
      </c>
      <c r="F3082" s="4">
        <v>337838</v>
      </c>
      <c r="I3082" s="4">
        <v>2075318</v>
      </c>
      <c r="J3082" s="4">
        <v>1737480</v>
      </c>
    </row>
    <row r="3083" spans="1:10" x14ac:dyDescent="0.35">
      <c r="C3083" t="s">
        <v>1848</v>
      </c>
      <c r="D3083" s="4">
        <v>3263</v>
      </c>
      <c r="I3083" s="4">
        <v>3263</v>
      </c>
      <c r="J3083" s="4">
        <v>3263</v>
      </c>
    </row>
    <row r="3084" spans="1:10" x14ac:dyDescent="0.35">
      <c r="B3084" t="s">
        <v>52</v>
      </c>
      <c r="D3084" s="4">
        <v>3836104</v>
      </c>
      <c r="F3084" s="4">
        <v>1249473</v>
      </c>
      <c r="H3084" s="4">
        <v>60000</v>
      </c>
      <c r="I3084" s="4">
        <v>5145577</v>
      </c>
      <c r="J3084" s="4">
        <v>3836104</v>
      </c>
    </row>
    <row r="3085" spans="1:10" x14ac:dyDescent="0.35">
      <c r="B3085" t="s">
        <v>1849</v>
      </c>
      <c r="C3085" t="s">
        <v>1850</v>
      </c>
      <c r="D3085" s="4">
        <v>6040</v>
      </c>
      <c r="H3085" s="4">
        <v>800000</v>
      </c>
      <c r="I3085" s="4">
        <v>806040</v>
      </c>
      <c r="J3085" s="4">
        <v>6040</v>
      </c>
    </row>
    <row r="3086" spans="1:10" x14ac:dyDescent="0.35">
      <c r="B3086" t="s">
        <v>53</v>
      </c>
      <c r="D3086" s="4">
        <v>6040</v>
      </c>
      <c r="H3086" s="4">
        <v>800000</v>
      </c>
      <c r="I3086" s="4">
        <v>806040</v>
      </c>
      <c r="J3086" s="4">
        <v>6040</v>
      </c>
    </row>
    <row r="3087" spans="1:10" x14ac:dyDescent="0.35">
      <c r="B3087" t="s">
        <v>1844</v>
      </c>
      <c r="C3087" t="s">
        <v>1851</v>
      </c>
      <c r="D3087" s="4">
        <v>107729</v>
      </c>
      <c r="I3087" s="4">
        <v>107729</v>
      </c>
      <c r="J3087" s="4">
        <v>107729</v>
      </c>
    </row>
    <row r="3088" spans="1:10" x14ac:dyDescent="0.35">
      <c r="C3088" t="s">
        <v>1852</v>
      </c>
      <c r="E3088" s="4">
        <v>1363</v>
      </c>
      <c r="I3088" s="4">
        <v>1363</v>
      </c>
      <c r="J3088">
        <v>1363</v>
      </c>
    </row>
    <row r="3089" spans="2:10" x14ac:dyDescent="0.35">
      <c r="C3089" t="s">
        <v>1853</v>
      </c>
      <c r="D3089" s="4">
        <v>770</v>
      </c>
      <c r="E3089" s="4">
        <v>9309</v>
      </c>
      <c r="I3089" s="4">
        <v>10078</v>
      </c>
      <c r="J3089" s="4">
        <v>10079</v>
      </c>
    </row>
    <row r="3090" spans="2:10" x14ac:dyDescent="0.35">
      <c r="C3090" t="s">
        <v>1893</v>
      </c>
      <c r="E3090" s="4">
        <v>2389</v>
      </c>
      <c r="I3090" s="4">
        <v>2389</v>
      </c>
      <c r="J3090">
        <v>2389</v>
      </c>
    </row>
    <row r="3091" spans="2:10" x14ac:dyDescent="0.35">
      <c r="C3091" t="s">
        <v>1854</v>
      </c>
      <c r="D3091" s="4">
        <v>154673</v>
      </c>
      <c r="I3091" s="4">
        <v>154673</v>
      </c>
      <c r="J3091" s="4">
        <v>154673</v>
      </c>
    </row>
    <row r="3092" spans="2:10" x14ac:dyDescent="0.35">
      <c r="C3092" t="s">
        <v>1855</v>
      </c>
      <c r="F3092" s="4">
        <v>136463</v>
      </c>
      <c r="I3092" s="4">
        <v>136463</v>
      </c>
      <c r="J3092">
        <v>0</v>
      </c>
    </row>
    <row r="3093" spans="2:10" x14ac:dyDescent="0.35">
      <c r="C3093" t="s">
        <v>1856</v>
      </c>
      <c r="F3093" s="4">
        <v>10354</v>
      </c>
      <c r="I3093" s="4">
        <v>10354</v>
      </c>
      <c r="J3093">
        <v>0</v>
      </c>
    </row>
    <row r="3094" spans="2:10" x14ac:dyDescent="0.35">
      <c r="C3094" t="s">
        <v>1857</v>
      </c>
      <c r="D3094" s="4">
        <v>9506</v>
      </c>
      <c r="I3094" s="4">
        <v>9506</v>
      </c>
      <c r="J3094" s="4">
        <v>9506</v>
      </c>
    </row>
    <row r="3095" spans="2:10" x14ac:dyDescent="0.35">
      <c r="C3095" t="s">
        <v>1858</v>
      </c>
      <c r="D3095" s="4">
        <v>12066</v>
      </c>
      <c r="I3095" s="4">
        <v>12066</v>
      </c>
      <c r="J3095" s="4">
        <v>12066</v>
      </c>
    </row>
    <row r="3096" spans="2:10" x14ac:dyDescent="0.35">
      <c r="C3096" t="s">
        <v>1859</v>
      </c>
      <c r="D3096" s="4">
        <v>25000</v>
      </c>
      <c r="H3096" s="4">
        <v>200003</v>
      </c>
      <c r="I3096" s="4">
        <v>225003</v>
      </c>
      <c r="J3096" s="4">
        <v>25000</v>
      </c>
    </row>
    <row r="3097" spans="2:10" x14ac:dyDescent="0.35">
      <c r="C3097" t="s">
        <v>1860</v>
      </c>
      <c r="D3097" s="4">
        <v>217406</v>
      </c>
      <c r="I3097" s="4">
        <v>217406</v>
      </c>
      <c r="J3097" s="4">
        <v>217406</v>
      </c>
    </row>
    <row r="3098" spans="2:10" x14ac:dyDescent="0.35">
      <c r="C3098" t="s">
        <v>1861</v>
      </c>
      <c r="D3098" s="4">
        <v>22852</v>
      </c>
      <c r="I3098" s="4">
        <v>22852</v>
      </c>
      <c r="J3098" s="4">
        <v>22852</v>
      </c>
    </row>
    <row r="3099" spans="2:10" x14ac:dyDescent="0.35">
      <c r="C3099" t="s">
        <v>1862</v>
      </c>
      <c r="D3099" s="4">
        <v>256393</v>
      </c>
      <c r="I3099" s="4">
        <v>256393</v>
      </c>
      <c r="J3099" s="4">
        <v>256393</v>
      </c>
    </row>
    <row r="3100" spans="2:10" x14ac:dyDescent="0.35">
      <c r="B3100" t="s">
        <v>54</v>
      </c>
      <c r="D3100" s="4">
        <v>806393</v>
      </c>
      <c r="E3100" s="4">
        <v>13061</v>
      </c>
      <c r="F3100" s="4">
        <v>146816</v>
      </c>
      <c r="H3100" s="4">
        <v>200003</v>
      </c>
      <c r="I3100" s="4">
        <v>1166273</v>
      </c>
      <c r="J3100" s="4">
        <v>819454</v>
      </c>
    </row>
    <row r="3101" spans="2:10" x14ac:dyDescent="0.35">
      <c r="B3101" t="s">
        <v>1845</v>
      </c>
      <c r="C3101" t="s">
        <v>1866</v>
      </c>
      <c r="I3101" s="4">
        <v>0</v>
      </c>
      <c r="J3101">
        <v>0</v>
      </c>
    </row>
    <row r="3102" spans="2:10" x14ac:dyDescent="0.35">
      <c r="C3102" t="s">
        <v>1867</v>
      </c>
      <c r="E3102" s="4">
        <v>101100</v>
      </c>
      <c r="G3102" s="4">
        <v>87440</v>
      </c>
      <c r="H3102" s="4">
        <v>142223</v>
      </c>
      <c r="I3102" s="4">
        <v>330764</v>
      </c>
      <c r="J3102">
        <v>101100</v>
      </c>
    </row>
    <row r="3103" spans="2:10" x14ac:dyDescent="0.35">
      <c r="C3103" t="s">
        <v>1868</v>
      </c>
      <c r="E3103" s="4">
        <v>5259</v>
      </c>
      <c r="H3103" s="4">
        <v>278251</v>
      </c>
      <c r="I3103" s="4">
        <v>283510</v>
      </c>
      <c r="J3103">
        <v>5259</v>
      </c>
    </row>
    <row r="3104" spans="2:10" x14ac:dyDescent="0.35">
      <c r="C3104" t="s">
        <v>1869</v>
      </c>
      <c r="H3104" s="4">
        <v>120000</v>
      </c>
      <c r="I3104" s="4">
        <v>120000</v>
      </c>
      <c r="J3104">
        <v>0</v>
      </c>
    </row>
    <row r="3105" spans="2:10" x14ac:dyDescent="0.35">
      <c r="C3105" t="s">
        <v>1870</v>
      </c>
      <c r="E3105" s="4">
        <v>11740</v>
      </c>
      <c r="H3105" s="4">
        <v>688597</v>
      </c>
      <c r="I3105" s="4">
        <v>700337</v>
      </c>
      <c r="J3105">
        <v>11740</v>
      </c>
    </row>
    <row r="3106" spans="2:10" x14ac:dyDescent="0.35">
      <c r="C3106" t="s">
        <v>1871</v>
      </c>
      <c r="F3106" s="4">
        <v>2165000</v>
      </c>
      <c r="G3106" s="4">
        <v>34913</v>
      </c>
      <c r="H3106" s="4">
        <v>73845</v>
      </c>
      <c r="I3106" s="4">
        <v>2273758</v>
      </c>
      <c r="J3106">
        <v>0</v>
      </c>
    </row>
    <row r="3107" spans="2:10" x14ac:dyDescent="0.35">
      <c r="B3107" t="s">
        <v>1845</v>
      </c>
      <c r="C3107" t="s">
        <v>1872</v>
      </c>
      <c r="E3107" s="4">
        <v>49000</v>
      </c>
      <c r="I3107" s="4">
        <v>49000</v>
      </c>
      <c r="J3107">
        <v>49000</v>
      </c>
    </row>
    <row r="3108" spans="2:10" x14ac:dyDescent="0.35">
      <c r="C3108" t="s">
        <v>1875</v>
      </c>
      <c r="H3108" s="4">
        <v>2906</v>
      </c>
      <c r="I3108" s="4">
        <v>2906</v>
      </c>
      <c r="J3108">
        <v>0</v>
      </c>
    </row>
    <row r="3109" spans="2:10" x14ac:dyDescent="0.35">
      <c r="C3109" t="s">
        <v>1876</v>
      </c>
      <c r="H3109" s="4">
        <v>10080</v>
      </c>
      <c r="I3109" s="4">
        <v>10080</v>
      </c>
      <c r="J3109">
        <v>0</v>
      </c>
    </row>
    <row r="3110" spans="2:10" x14ac:dyDescent="0.35">
      <c r="B3110" t="s">
        <v>55</v>
      </c>
      <c r="E3110" s="4">
        <v>167100</v>
      </c>
      <c r="F3110" s="4">
        <v>2165000</v>
      </c>
      <c r="G3110" s="4">
        <v>122353</v>
      </c>
      <c r="H3110" s="4">
        <v>1315903</v>
      </c>
      <c r="I3110" s="4">
        <v>3770355</v>
      </c>
      <c r="J3110">
        <v>167100</v>
      </c>
    </row>
    <row r="3111" spans="2:10" x14ac:dyDescent="0.35">
      <c r="B3111" t="s">
        <v>1878</v>
      </c>
      <c r="C3111" t="s">
        <v>1879</v>
      </c>
      <c r="D3111" s="4">
        <v>106022</v>
      </c>
      <c r="I3111" s="4">
        <v>106022</v>
      </c>
      <c r="J3111" s="4">
        <v>106022</v>
      </c>
    </row>
    <row r="3112" spans="2:10" x14ac:dyDescent="0.35">
      <c r="C3112" t="s">
        <v>1880</v>
      </c>
      <c r="D3112" s="4">
        <v>154276</v>
      </c>
      <c r="I3112" s="4">
        <v>154276</v>
      </c>
      <c r="J3112" s="4">
        <v>154276</v>
      </c>
    </row>
    <row r="3113" spans="2:10" x14ac:dyDescent="0.35">
      <c r="C3113" t="s">
        <v>1881</v>
      </c>
      <c r="D3113" s="4">
        <v>92513</v>
      </c>
      <c r="I3113" s="4">
        <v>92513</v>
      </c>
      <c r="J3113" s="4">
        <v>92513</v>
      </c>
    </row>
    <row r="3114" spans="2:10" x14ac:dyDescent="0.35">
      <c r="C3114" t="s">
        <v>1882</v>
      </c>
      <c r="F3114" s="4">
        <v>34662</v>
      </c>
      <c r="I3114" s="4">
        <v>34662</v>
      </c>
      <c r="J3114">
        <v>0</v>
      </c>
    </row>
    <row r="3115" spans="2:10" x14ac:dyDescent="0.35">
      <c r="C3115" t="s">
        <v>1883</v>
      </c>
      <c r="D3115" s="4">
        <v>14346</v>
      </c>
      <c r="I3115" s="4">
        <v>14346</v>
      </c>
      <c r="J3115" s="4">
        <v>14346</v>
      </c>
    </row>
    <row r="3116" spans="2:10" x14ac:dyDescent="0.35">
      <c r="B3116" t="s">
        <v>56</v>
      </c>
      <c r="D3116" s="4">
        <v>367157</v>
      </c>
      <c r="F3116" s="4">
        <v>34662</v>
      </c>
      <c r="I3116" s="4">
        <v>401819</v>
      </c>
      <c r="J3116" s="4">
        <v>367157</v>
      </c>
    </row>
    <row r="3117" spans="2:10" x14ac:dyDescent="0.35">
      <c r="B3117" t="s">
        <v>1885</v>
      </c>
      <c r="C3117" t="s">
        <v>1886</v>
      </c>
      <c r="H3117" s="4">
        <v>9426</v>
      </c>
      <c r="I3117" s="4">
        <v>9426</v>
      </c>
      <c r="J3117">
        <v>0</v>
      </c>
    </row>
    <row r="3118" spans="2:10" x14ac:dyDescent="0.35">
      <c r="B3118" t="s">
        <v>57</v>
      </c>
      <c r="H3118" s="4">
        <v>9426</v>
      </c>
      <c r="I3118" s="4">
        <v>9426</v>
      </c>
      <c r="J3118">
        <v>0</v>
      </c>
    </row>
    <row r="3119" spans="2:10" x14ac:dyDescent="0.35">
      <c r="B3119" t="s">
        <v>1887</v>
      </c>
      <c r="C3119" t="s">
        <v>1888</v>
      </c>
      <c r="H3119" s="4">
        <v>96000</v>
      </c>
      <c r="I3119" s="4">
        <v>96000</v>
      </c>
      <c r="J3119">
        <v>0</v>
      </c>
    </row>
    <row r="3120" spans="2:10" x14ac:dyDescent="0.35">
      <c r="C3120" t="s">
        <v>1889</v>
      </c>
      <c r="H3120" s="4">
        <v>21000</v>
      </c>
      <c r="I3120" s="4">
        <v>21000</v>
      </c>
      <c r="J3120">
        <v>0</v>
      </c>
    </row>
    <row r="3121" spans="1:10" x14ac:dyDescent="0.35">
      <c r="C3121" t="s">
        <v>1890</v>
      </c>
      <c r="H3121" s="4">
        <v>15000</v>
      </c>
      <c r="I3121" s="4">
        <v>15000</v>
      </c>
      <c r="J3121">
        <v>0</v>
      </c>
    </row>
    <row r="3122" spans="1:10" x14ac:dyDescent="0.35">
      <c r="B3122" t="s">
        <v>58</v>
      </c>
      <c r="H3122" s="4">
        <v>132000</v>
      </c>
      <c r="I3122" s="4">
        <v>132000</v>
      </c>
      <c r="J3122">
        <v>0</v>
      </c>
    </row>
    <row r="3123" spans="1:10" x14ac:dyDescent="0.35">
      <c r="A3123" t="s">
        <v>1587</v>
      </c>
      <c r="B3123" t="s">
        <v>59</v>
      </c>
      <c r="D3123" s="4">
        <v>9259352</v>
      </c>
      <c r="E3123" s="4">
        <v>180160</v>
      </c>
      <c r="F3123" s="4">
        <v>5511152</v>
      </c>
      <c r="G3123" s="4">
        <v>122353</v>
      </c>
      <c r="H3123" s="4">
        <v>2549732</v>
      </c>
      <c r="I3123" s="4">
        <v>17622749</v>
      </c>
      <c r="J3123" s="4">
        <v>9439512</v>
      </c>
    </row>
    <row r="3124" spans="1:10" x14ac:dyDescent="0.35">
      <c r="A3124" t="s">
        <v>368</v>
      </c>
      <c r="B3124" t="s">
        <v>1842</v>
      </c>
      <c r="C3124" t="s">
        <v>1843</v>
      </c>
      <c r="D3124" s="4">
        <v>81810887</v>
      </c>
      <c r="E3124" s="4">
        <v>5798038</v>
      </c>
      <c r="F3124" s="4">
        <v>13353200</v>
      </c>
      <c r="I3124" s="4">
        <v>100962125</v>
      </c>
      <c r="J3124" s="4">
        <v>87608925</v>
      </c>
    </row>
    <row r="3125" spans="1:10" x14ac:dyDescent="0.35">
      <c r="C3125" t="s">
        <v>1844</v>
      </c>
      <c r="D3125" s="4">
        <v>9494878</v>
      </c>
      <c r="G3125" s="4">
        <v>30506</v>
      </c>
      <c r="H3125" s="4">
        <v>638336</v>
      </c>
      <c r="I3125" s="4">
        <v>10163720</v>
      </c>
      <c r="J3125" s="4">
        <v>9494878</v>
      </c>
    </row>
    <row r="3126" spans="1:10" x14ac:dyDescent="0.35">
      <c r="C3126" t="s">
        <v>1845</v>
      </c>
      <c r="D3126" s="4">
        <v>6969875</v>
      </c>
      <c r="I3126" s="4">
        <v>6969875</v>
      </c>
      <c r="J3126" s="4">
        <v>6969875</v>
      </c>
    </row>
    <row r="3127" spans="1:10" x14ac:dyDescent="0.35">
      <c r="B3127" t="s">
        <v>51</v>
      </c>
      <c r="D3127" s="4">
        <v>98275640</v>
      </c>
      <c r="E3127" s="4">
        <v>5798038</v>
      </c>
      <c r="F3127" s="4">
        <v>13353200</v>
      </c>
      <c r="G3127" s="4">
        <v>30506</v>
      </c>
      <c r="H3127" s="4">
        <v>638336</v>
      </c>
      <c r="I3127" s="4">
        <v>118095720</v>
      </c>
      <c r="J3127" s="4">
        <v>104073678</v>
      </c>
    </row>
    <row r="3128" spans="1:10" x14ac:dyDescent="0.35">
      <c r="B3128" t="s">
        <v>1843</v>
      </c>
      <c r="C3128" t="s">
        <v>1846</v>
      </c>
      <c r="D3128" s="4">
        <v>27925680</v>
      </c>
      <c r="E3128" s="4">
        <v>8854</v>
      </c>
      <c r="H3128" s="4">
        <v>10392847</v>
      </c>
      <c r="I3128" s="4">
        <v>38327381</v>
      </c>
      <c r="J3128" s="4">
        <v>27934534</v>
      </c>
    </row>
    <row r="3129" spans="1:10" x14ac:dyDescent="0.35">
      <c r="C3129" t="s">
        <v>1847</v>
      </c>
      <c r="D3129" s="4">
        <v>29076183</v>
      </c>
      <c r="E3129" s="4">
        <v>74383</v>
      </c>
      <c r="I3129" s="4">
        <v>29150566</v>
      </c>
      <c r="J3129" s="4">
        <v>29150566</v>
      </c>
    </row>
    <row r="3130" spans="1:10" x14ac:dyDescent="0.35">
      <c r="C3130" t="s">
        <v>1848</v>
      </c>
      <c r="D3130" s="4">
        <v>77241</v>
      </c>
      <c r="I3130" s="4">
        <v>77241</v>
      </c>
      <c r="J3130" s="4">
        <v>77241</v>
      </c>
    </row>
    <row r="3131" spans="1:10" x14ac:dyDescent="0.35">
      <c r="B3131" t="s">
        <v>52</v>
      </c>
      <c r="D3131" s="4">
        <v>57079104</v>
      </c>
      <c r="E3131" s="4">
        <v>83237</v>
      </c>
      <c r="H3131" s="4">
        <v>10392847</v>
      </c>
      <c r="I3131" s="4">
        <v>67555189</v>
      </c>
      <c r="J3131" s="4">
        <v>57162341</v>
      </c>
    </row>
    <row r="3132" spans="1:10" x14ac:dyDescent="0.35">
      <c r="B3132" t="s">
        <v>1849</v>
      </c>
      <c r="C3132" t="s">
        <v>1850</v>
      </c>
      <c r="D3132" s="4">
        <v>12800000</v>
      </c>
      <c r="I3132" s="4">
        <v>12800000</v>
      </c>
      <c r="J3132" s="4">
        <v>12800000</v>
      </c>
    </row>
    <row r="3133" spans="1:10" x14ac:dyDescent="0.35">
      <c r="B3133" t="s">
        <v>53</v>
      </c>
      <c r="D3133" s="4">
        <v>12800000</v>
      </c>
      <c r="I3133" s="4">
        <v>12800000</v>
      </c>
      <c r="J3133" s="4">
        <v>12800000</v>
      </c>
    </row>
    <row r="3134" spans="1:10" x14ac:dyDescent="0.35">
      <c r="B3134" t="s">
        <v>1844</v>
      </c>
      <c r="C3134" t="s">
        <v>1851</v>
      </c>
      <c r="D3134" s="4">
        <v>2354733</v>
      </c>
      <c r="I3134" s="4">
        <v>2354733</v>
      </c>
      <c r="J3134" s="4">
        <v>2354733</v>
      </c>
    </row>
    <row r="3135" spans="1:10" x14ac:dyDescent="0.35">
      <c r="C3135" t="s">
        <v>1852</v>
      </c>
      <c r="D3135" s="4">
        <v>1363</v>
      </c>
      <c r="F3135" s="4">
        <v>12267</v>
      </c>
      <c r="I3135" s="4">
        <v>13629</v>
      </c>
      <c r="J3135" s="4">
        <v>1363</v>
      </c>
    </row>
    <row r="3136" spans="1:10" x14ac:dyDescent="0.35">
      <c r="C3136" t="s">
        <v>1853</v>
      </c>
      <c r="D3136" s="4">
        <v>2730</v>
      </c>
      <c r="F3136" s="4">
        <v>5461</v>
      </c>
      <c r="I3136" s="4">
        <v>8191</v>
      </c>
      <c r="J3136" s="4">
        <v>2730</v>
      </c>
    </row>
    <row r="3137" spans="2:10" x14ac:dyDescent="0.35">
      <c r="C3137" t="s">
        <v>1893</v>
      </c>
      <c r="F3137" s="4">
        <v>19113</v>
      </c>
      <c r="I3137" s="4">
        <v>19113</v>
      </c>
      <c r="J3137">
        <v>0</v>
      </c>
    </row>
    <row r="3138" spans="2:10" x14ac:dyDescent="0.35">
      <c r="C3138" t="s">
        <v>1854</v>
      </c>
      <c r="D3138" s="4">
        <v>9092</v>
      </c>
      <c r="H3138" s="4">
        <v>1062533</v>
      </c>
      <c r="I3138" s="4">
        <v>1071625</v>
      </c>
      <c r="J3138" s="4">
        <v>9092</v>
      </c>
    </row>
    <row r="3139" spans="2:10" x14ac:dyDescent="0.35">
      <c r="C3139" t="s">
        <v>1855</v>
      </c>
      <c r="D3139" s="4">
        <v>733467</v>
      </c>
      <c r="E3139" s="4">
        <v>241574</v>
      </c>
      <c r="I3139" s="4">
        <v>975040</v>
      </c>
      <c r="J3139" s="4">
        <v>975041</v>
      </c>
    </row>
    <row r="3140" spans="2:10" x14ac:dyDescent="0.35">
      <c r="C3140" t="s">
        <v>1856</v>
      </c>
      <c r="D3140" s="4">
        <v>33132</v>
      </c>
      <c r="I3140" s="4">
        <v>33132</v>
      </c>
      <c r="J3140" s="4">
        <v>33132</v>
      </c>
    </row>
    <row r="3141" spans="2:10" x14ac:dyDescent="0.35">
      <c r="C3141" t="s">
        <v>1857</v>
      </c>
      <c r="D3141" s="4">
        <v>25801</v>
      </c>
      <c r="I3141" s="4">
        <v>25801</v>
      </c>
      <c r="J3141" s="4">
        <v>25801</v>
      </c>
    </row>
    <row r="3142" spans="2:10" x14ac:dyDescent="0.35">
      <c r="C3142" t="s">
        <v>1858</v>
      </c>
      <c r="D3142" s="4">
        <v>112618</v>
      </c>
      <c r="I3142" s="4">
        <v>112618</v>
      </c>
      <c r="J3142" s="4">
        <v>112618</v>
      </c>
    </row>
    <row r="3143" spans="2:10" x14ac:dyDescent="0.35">
      <c r="C3143" t="s">
        <v>1859</v>
      </c>
      <c r="D3143" s="4">
        <v>1750033</v>
      </c>
      <c r="I3143" s="4">
        <v>1750033</v>
      </c>
      <c r="J3143" s="4">
        <v>1750033</v>
      </c>
    </row>
    <row r="3144" spans="2:10" x14ac:dyDescent="0.35">
      <c r="C3144" t="s">
        <v>1860</v>
      </c>
      <c r="D3144" s="4">
        <v>869624</v>
      </c>
      <c r="I3144" s="4">
        <v>869624</v>
      </c>
      <c r="J3144" s="4">
        <v>869624</v>
      </c>
    </row>
    <row r="3145" spans="2:10" x14ac:dyDescent="0.35">
      <c r="C3145" t="s">
        <v>1861</v>
      </c>
      <c r="D3145" s="4">
        <v>453767</v>
      </c>
      <c r="I3145" s="4">
        <v>453767</v>
      </c>
      <c r="J3145" s="4">
        <v>453767</v>
      </c>
    </row>
    <row r="3146" spans="2:10" x14ac:dyDescent="0.35">
      <c r="C3146" t="s">
        <v>1862</v>
      </c>
      <c r="D3146" s="4">
        <v>2562744</v>
      </c>
      <c r="I3146" s="4">
        <v>2562744</v>
      </c>
      <c r="J3146" s="4">
        <v>2562744</v>
      </c>
    </row>
    <row r="3147" spans="2:10" x14ac:dyDescent="0.35">
      <c r="C3147" t="s">
        <v>1863</v>
      </c>
      <c r="D3147" s="4">
        <v>70019</v>
      </c>
      <c r="I3147" s="4">
        <v>70019</v>
      </c>
      <c r="J3147" s="4">
        <v>70019</v>
      </c>
    </row>
    <row r="3148" spans="2:10" x14ac:dyDescent="0.35">
      <c r="B3148" t="s">
        <v>54</v>
      </c>
      <c r="D3148" s="4">
        <v>8979122</v>
      </c>
      <c r="E3148" s="4">
        <v>241574</v>
      </c>
      <c r="F3148" s="4">
        <v>36840</v>
      </c>
      <c r="H3148" s="4">
        <v>1062533</v>
      </c>
      <c r="I3148" s="4">
        <v>10320070</v>
      </c>
      <c r="J3148" s="4">
        <v>9220696</v>
      </c>
    </row>
    <row r="3149" spans="2:10" x14ac:dyDescent="0.35">
      <c r="B3149" t="s">
        <v>1845</v>
      </c>
      <c r="C3149" t="s">
        <v>1866</v>
      </c>
      <c r="I3149" s="4">
        <v>0</v>
      </c>
      <c r="J3149">
        <v>0</v>
      </c>
    </row>
    <row r="3150" spans="2:10" x14ac:dyDescent="0.35">
      <c r="C3150" t="s">
        <v>1867</v>
      </c>
      <c r="D3150" s="4">
        <v>158393</v>
      </c>
      <c r="F3150" s="4">
        <v>22500</v>
      </c>
      <c r="H3150" s="4">
        <v>6376703</v>
      </c>
      <c r="I3150" s="4">
        <v>6557596</v>
      </c>
      <c r="J3150" s="4">
        <v>158393</v>
      </c>
    </row>
    <row r="3151" spans="2:10" x14ac:dyDescent="0.35">
      <c r="C3151" t="s">
        <v>1868</v>
      </c>
      <c r="D3151" s="4">
        <v>15127</v>
      </c>
      <c r="E3151" s="4">
        <v>21145</v>
      </c>
      <c r="F3151" s="4">
        <v>26297</v>
      </c>
      <c r="H3151" s="4">
        <v>6692491</v>
      </c>
      <c r="I3151" s="4">
        <v>6755060</v>
      </c>
      <c r="J3151" s="4">
        <v>36272</v>
      </c>
    </row>
    <row r="3152" spans="2:10" x14ac:dyDescent="0.35">
      <c r="C3152" t="s">
        <v>1894</v>
      </c>
      <c r="D3152" s="4">
        <v>7666</v>
      </c>
      <c r="E3152" s="4">
        <v>2619</v>
      </c>
      <c r="I3152" s="4">
        <v>10284</v>
      </c>
      <c r="J3152" s="4">
        <v>10285</v>
      </c>
    </row>
    <row r="3153" spans="2:10" x14ac:dyDescent="0.35">
      <c r="C3153" t="s">
        <v>1869</v>
      </c>
      <c r="D3153" s="4">
        <v>3556</v>
      </c>
      <c r="H3153" s="4">
        <v>2113920</v>
      </c>
      <c r="I3153" s="4">
        <v>2117476</v>
      </c>
      <c r="J3153" s="4">
        <v>3556</v>
      </c>
    </row>
    <row r="3154" spans="2:10" x14ac:dyDescent="0.35">
      <c r="C3154" t="s">
        <v>1870</v>
      </c>
      <c r="D3154" s="4">
        <v>231</v>
      </c>
      <c r="E3154" s="4">
        <v>16247650</v>
      </c>
      <c r="H3154" s="4">
        <v>224000</v>
      </c>
      <c r="I3154" s="4">
        <v>16471881</v>
      </c>
      <c r="J3154" s="4">
        <v>16247881</v>
      </c>
    </row>
    <row r="3155" spans="2:10" x14ac:dyDescent="0.35">
      <c r="C3155" t="s">
        <v>1871</v>
      </c>
      <c r="D3155" s="4">
        <v>4326728</v>
      </c>
      <c r="F3155" s="4">
        <v>6625000</v>
      </c>
      <c r="G3155" s="4">
        <v>30092</v>
      </c>
      <c r="H3155" s="4">
        <v>29817</v>
      </c>
      <c r="I3155" s="4">
        <v>11011638</v>
      </c>
      <c r="J3155" s="4">
        <v>4326728</v>
      </c>
    </row>
    <row r="3156" spans="2:10" x14ac:dyDescent="0.35">
      <c r="C3156" t="s">
        <v>1872</v>
      </c>
      <c r="D3156" s="4">
        <v>409543</v>
      </c>
      <c r="I3156" s="4">
        <v>409543</v>
      </c>
      <c r="J3156" s="4">
        <v>409543</v>
      </c>
    </row>
    <row r="3157" spans="2:10" x14ac:dyDescent="0.35">
      <c r="C3157" t="s">
        <v>1874</v>
      </c>
      <c r="D3157" s="4">
        <v>2766</v>
      </c>
      <c r="I3157" s="4">
        <v>2766</v>
      </c>
      <c r="J3157" s="4">
        <v>2766</v>
      </c>
    </row>
    <row r="3158" spans="2:10" x14ac:dyDescent="0.35">
      <c r="C3158" t="s">
        <v>1875</v>
      </c>
      <c r="H3158" s="4">
        <v>88344</v>
      </c>
      <c r="I3158" s="4">
        <v>88344</v>
      </c>
      <c r="J3158">
        <v>0</v>
      </c>
    </row>
    <row r="3159" spans="2:10" x14ac:dyDescent="0.35">
      <c r="C3159" t="s">
        <v>1876</v>
      </c>
      <c r="D3159" s="4">
        <v>165873</v>
      </c>
      <c r="H3159" s="4">
        <v>646800</v>
      </c>
      <c r="I3159" s="4">
        <v>812673</v>
      </c>
      <c r="J3159" s="4">
        <v>165873</v>
      </c>
    </row>
    <row r="3160" spans="2:10" x14ac:dyDescent="0.35">
      <c r="C3160" t="s">
        <v>1877</v>
      </c>
      <c r="D3160" s="4">
        <v>52487</v>
      </c>
      <c r="E3160" s="4">
        <v>0</v>
      </c>
      <c r="I3160" s="4">
        <v>52487</v>
      </c>
      <c r="J3160" s="4">
        <v>52487</v>
      </c>
    </row>
    <row r="3161" spans="2:10" x14ac:dyDescent="0.35">
      <c r="B3161" t="s">
        <v>55</v>
      </c>
      <c r="D3161" s="4">
        <v>5142371</v>
      </c>
      <c r="E3161" s="4">
        <v>16271413</v>
      </c>
      <c r="F3161" s="4">
        <v>6673797</v>
      </c>
      <c r="G3161" s="4">
        <v>30092</v>
      </c>
      <c r="H3161" s="4">
        <v>16172075</v>
      </c>
      <c r="I3161" s="4">
        <v>44289748</v>
      </c>
      <c r="J3161" s="4">
        <v>21413784</v>
      </c>
    </row>
    <row r="3162" spans="2:10" x14ac:dyDescent="0.35">
      <c r="B3162" t="s">
        <v>1878</v>
      </c>
      <c r="C3162" t="s">
        <v>1879</v>
      </c>
      <c r="D3162" s="4">
        <v>3993744</v>
      </c>
      <c r="I3162" s="4">
        <v>3993744</v>
      </c>
      <c r="J3162" s="4">
        <v>3993744</v>
      </c>
    </row>
    <row r="3163" spans="2:10" x14ac:dyDescent="0.35">
      <c r="C3163" t="s">
        <v>1880</v>
      </c>
      <c r="D3163" s="4">
        <v>1190732</v>
      </c>
      <c r="I3163" s="4">
        <v>1190732</v>
      </c>
      <c r="J3163" s="4">
        <v>1190732</v>
      </c>
    </row>
    <row r="3164" spans="2:10" x14ac:dyDescent="0.35">
      <c r="C3164" t="s">
        <v>1881</v>
      </c>
      <c r="D3164" s="4">
        <v>1997124</v>
      </c>
      <c r="I3164" s="4">
        <v>1997124</v>
      </c>
      <c r="J3164" s="4">
        <v>1997124</v>
      </c>
    </row>
    <row r="3165" spans="2:10" x14ac:dyDescent="0.35">
      <c r="C3165" t="s">
        <v>1895</v>
      </c>
      <c r="D3165" s="4">
        <v>217539</v>
      </c>
      <c r="I3165" s="4">
        <v>217539</v>
      </c>
      <c r="J3165" s="4">
        <v>217539</v>
      </c>
    </row>
    <row r="3166" spans="2:10" x14ac:dyDescent="0.35">
      <c r="C3166" t="s">
        <v>1882</v>
      </c>
      <c r="D3166" s="4">
        <v>858</v>
      </c>
      <c r="F3166" s="4">
        <v>431902</v>
      </c>
      <c r="I3166" s="4">
        <v>432760</v>
      </c>
      <c r="J3166" s="4">
        <v>858</v>
      </c>
    </row>
    <row r="3167" spans="2:10" x14ac:dyDescent="0.35">
      <c r="C3167" t="s">
        <v>1883</v>
      </c>
      <c r="D3167" s="4">
        <v>37454</v>
      </c>
      <c r="I3167" s="4">
        <v>37454</v>
      </c>
      <c r="J3167" s="4">
        <v>37454</v>
      </c>
    </row>
    <row r="3168" spans="2:10" x14ac:dyDescent="0.35">
      <c r="B3168" t="s">
        <v>56</v>
      </c>
      <c r="D3168" s="4">
        <v>7437451</v>
      </c>
      <c r="F3168" s="4">
        <v>431902</v>
      </c>
      <c r="I3168" s="4">
        <v>7869353</v>
      </c>
      <c r="J3168" s="4">
        <v>7437451</v>
      </c>
    </row>
    <row r="3169" spans="1:10" x14ac:dyDescent="0.35">
      <c r="B3169" t="s">
        <v>1887</v>
      </c>
      <c r="C3169" t="s">
        <v>1898</v>
      </c>
      <c r="D3169" s="4">
        <v>7602</v>
      </c>
      <c r="I3169" s="4">
        <v>7602</v>
      </c>
      <c r="J3169" s="4">
        <v>7602</v>
      </c>
    </row>
    <row r="3170" spans="1:10" x14ac:dyDescent="0.35">
      <c r="C3170" t="s">
        <v>1904</v>
      </c>
      <c r="D3170" s="4">
        <v>375000</v>
      </c>
      <c r="I3170" s="4">
        <v>375000</v>
      </c>
      <c r="J3170" s="4">
        <v>375000</v>
      </c>
    </row>
    <row r="3171" spans="1:10" x14ac:dyDescent="0.35">
      <c r="C3171" t="s">
        <v>1908</v>
      </c>
      <c r="D3171" s="4">
        <v>9080</v>
      </c>
      <c r="I3171" s="4">
        <v>9080</v>
      </c>
      <c r="J3171" s="4">
        <v>9080</v>
      </c>
    </row>
    <row r="3172" spans="1:10" x14ac:dyDescent="0.35">
      <c r="C3172" t="s">
        <v>1888</v>
      </c>
      <c r="H3172" s="4">
        <v>11520000</v>
      </c>
      <c r="I3172" s="4">
        <v>11520000</v>
      </c>
      <c r="J3172">
        <v>0</v>
      </c>
    </row>
    <row r="3173" spans="1:10" x14ac:dyDescent="0.35">
      <c r="C3173" t="s">
        <v>1901</v>
      </c>
      <c r="E3173" s="4">
        <v>9000000</v>
      </c>
      <c r="I3173" s="4">
        <v>9000000</v>
      </c>
      <c r="J3173">
        <v>9000000</v>
      </c>
    </row>
    <row r="3174" spans="1:10" x14ac:dyDescent="0.35">
      <c r="C3174" t="s">
        <v>1889</v>
      </c>
      <c r="E3174" s="4">
        <v>8400000</v>
      </c>
      <c r="I3174" s="4">
        <v>8400000</v>
      </c>
      <c r="J3174">
        <v>8400000</v>
      </c>
    </row>
    <row r="3175" spans="1:10" x14ac:dyDescent="0.35">
      <c r="C3175" t="s">
        <v>1890</v>
      </c>
      <c r="E3175" s="4">
        <v>7500000</v>
      </c>
      <c r="I3175" s="4">
        <v>7500000</v>
      </c>
      <c r="J3175">
        <v>7500000</v>
      </c>
    </row>
    <row r="3176" spans="1:10" x14ac:dyDescent="0.35">
      <c r="C3176" t="s">
        <v>1902</v>
      </c>
      <c r="D3176" s="4">
        <v>15000</v>
      </c>
      <c r="E3176" s="4">
        <v>18000000</v>
      </c>
      <c r="I3176" s="4">
        <v>18015000</v>
      </c>
      <c r="J3176" s="4">
        <v>18015000</v>
      </c>
    </row>
    <row r="3177" spans="1:10" x14ac:dyDescent="0.35">
      <c r="B3177" t="s">
        <v>58</v>
      </c>
      <c r="D3177" s="4">
        <v>406683</v>
      </c>
      <c r="E3177" s="4">
        <v>42900000</v>
      </c>
      <c r="H3177" s="4">
        <v>11520000</v>
      </c>
      <c r="I3177" s="4">
        <v>54826683</v>
      </c>
      <c r="J3177" s="4">
        <v>43306683</v>
      </c>
    </row>
    <row r="3178" spans="1:10" x14ac:dyDescent="0.35">
      <c r="A3178" t="s">
        <v>1588</v>
      </c>
      <c r="B3178" t="s">
        <v>59</v>
      </c>
      <c r="D3178" s="4">
        <v>190120371</v>
      </c>
      <c r="E3178" s="4">
        <v>65294262</v>
      </c>
      <c r="F3178" s="4">
        <v>20495738</v>
      </c>
      <c r="G3178" s="4">
        <v>60598</v>
      </c>
      <c r="H3178" s="4">
        <v>39785791</v>
      </c>
      <c r="I3178" s="4">
        <v>315756761</v>
      </c>
      <c r="J3178" s="4">
        <v>255414633</v>
      </c>
    </row>
    <row r="3179" spans="1:10" x14ac:dyDescent="0.35">
      <c r="A3179" t="s">
        <v>374</v>
      </c>
      <c r="B3179" t="s">
        <v>1842</v>
      </c>
      <c r="C3179" t="s">
        <v>1843</v>
      </c>
      <c r="D3179" s="4">
        <v>21979143</v>
      </c>
      <c r="E3179" s="4">
        <v>6760</v>
      </c>
      <c r="F3179" s="4">
        <v>7235200</v>
      </c>
      <c r="I3179" s="4">
        <v>29221103</v>
      </c>
      <c r="J3179" s="4">
        <v>21985903</v>
      </c>
    </row>
    <row r="3180" spans="1:10" x14ac:dyDescent="0.35">
      <c r="C3180" t="s">
        <v>1844</v>
      </c>
      <c r="D3180" s="4">
        <v>1096224</v>
      </c>
      <c r="E3180" s="4">
        <v>62489</v>
      </c>
      <c r="F3180" s="4">
        <v>1197333</v>
      </c>
      <c r="H3180" s="4">
        <v>135900</v>
      </c>
      <c r="I3180" s="4">
        <v>2491946</v>
      </c>
      <c r="J3180" s="4">
        <v>1158713</v>
      </c>
    </row>
    <row r="3181" spans="1:10" x14ac:dyDescent="0.35">
      <c r="C3181" t="s">
        <v>1845</v>
      </c>
      <c r="D3181" s="4">
        <v>52834</v>
      </c>
      <c r="F3181" s="4">
        <v>2471562</v>
      </c>
      <c r="I3181" s="4">
        <v>2524397</v>
      </c>
      <c r="J3181" s="4">
        <v>52834</v>
      </c>
    </row>
    <row r="3182" spans="1:10" x14ac:dyDescent="0.35">
      <c r="B3182" t="s">
        <v>51</v>
      </c>
      <c r="D3182" s="4">
        <v>23128201</v>
      </c>
      <c r="E3182" s="4">
        <v>69249</v>
      </c>
      <c r="F3182" s="4">
        <v>10904095</v>
      </c>
      <c r="H3182" s="4">
        <v>135900</v>
      </c>
      <c r="I3182" s="4">
        <v>34237446</v>
      </c>
      <c r="J3182" s="4">
        <v>23197450</v>
      </c>
    </row>
    <row r="3183" spans="1:10" x14ac:dyDescent="0.35">
      <c r="B3183" t="s">
        <v>1843</v>
      </c>
      <c r="C3183" t="s">
        <v>1846</v>
      </c>
      <c r="D3183" s="4">
        <v>15703040</v>
      </c>
      <c r="E3183" s="4">
        <v>109796</v>
      </c>
      <c r="F3183" s="4">
        <v>1221024</v>
      </c>
      <c r="I3183" s="4">
        <v>17033860</v>
      </c>
      <c r="J3183" s="4">
        <v>15812836</v>
      </c>
    </row>
    <row r="3184" spans="1:10" x14ac:dyDescent="0.35">
      <c r="C3184" t="s">
        <v>1847</v>
      </c>
      <c r="D3184" s="4">
        <v>3306817</v>
      </c>
      <c r="E3184" s="4">
        <v>147466</v>
      </c>
      <c r="F3184" s="4">
        <v>3795000</v>
      </c>
      <c r="G3184" s="4">
        <v>4422</v>
      </c>
      <c r="I3184" s="4">
        <v>7253705</v>
      </c>
      <c r="J3184" s="4">
        <v>3454283</v>
      </c>
    </row>
    <row r="3185" spans="2:10" x14ac:dyDescent="0.35">
      <c r="C3185" t="s">
        <v>1848</v>
      </c>
      <c r="D3185" s="4">
        <v>1268</v>
      </c>
      <c r="E3185" s="4">
        <v>7637</v>
      </c>
      <c r="I3185" s="4">
        <v>8905</v>
      </c>
      <c r="J3185" s="4">
        <v>8905</v>
      </c>
    </row>
    <row r="3186" spans="2:10" x14ac:dyDescent="0.35">
      <c r="B3186" t="s">
        <v>52</v>
      </c>
      <c r="D3186" s="4">
        <v>19011124</v>
      </c>
      <c r="E3186" s="4">
        <v>264900</v>
      </c>
      <c r="F3186" s="4">
        <v>5016024</v>
      </c>
      <c r="G3186" s="4">
        <v>4422</v>
      </c>
      <c r="I3186" s="4">
        <v>24296471</v>
      </c>
      <c r="J3186" s="4">
        <v>19276024</v>
      </c>
    </row>
    <row r="3187" spans="2:10" x14ac:dyDescent="0.35">
      <c r="B3187" t="s">
        <v>1844</v>
      </c>
      <c r="C3187" t="s">
        <v>1851</v>
      </c>
      <c r="D3187" s="4">
        <v>408414</v>
      </c>
      <c r="I3187" s="4">
        <v>408414</v>
      </c>
      <c r="J3187" s="4">
        <v>408414</v>
      </c>
    </row>
    <row r="3188" spans="2:10" x14ac:dyDescent="0.35">
      <c r="C3188" t="s">
        <v>1852</v>
      </c>
      <c r="D3188" s="4">
        <v>85866</v>
      </c>
      <c r="H3188" s="4">
        <v>6815</v>
      </c>
      <c r="I3188" s="4">
        <v>92681</v>
      </c>
      <c r="J3188" s="4">
        <v>85866</v>
      </c>
    </row>
    <row r="3189" spans="2:10" x14ac:dyDescent="0.35">
      <c r="C3189" t="s">
        <v>1893</v>
      </c>
      <c r="D3189" s="4">
        <v>1195</v>
      </c>
      <c r="E3189" s="4">
        <v>1195</v>
      </c>
      <c r="I3189" s="4">
        <v>2389</v>
      </c>
      <c r="J3189" s="4">
        <v>2390</v>
      </c>
    </row>
    <row r="3190" spans="2:10" x14ac:dyDescent="0.35">
      <c r="C3190" t="s">
        <v>1905</v>
      </c>
      <c r="D3190" s="4">
        <v>10653</v>
      </c>
      <c r="I3190" s="4">
        <v>10653</v>
      </c>
      <c r="J3190" s="4">
        <v>10653</v>
      </c>
    </row>
    <row r="3191" spans="2:10" x14ac:dyDescent="0.35">
      <c r="C3191" t="s">
        <v>1903</v>
      </c>
      <c r="D3191" s="4">
        <v>18031</v>
      </c>
      <c r="I3191" s="4">
        <v>18031</v>
      </c>
      <c r="J3191" s="4">
        <v>18031</v>
      </c>
    </row>
    <row r="3192" spans="2:10" x14ac:dyDescent="0.35">
      <c r="C3192" t="s">
        <v>1854</v>
      </c>
      <c r="D3192" s="4">
        <v>432883</v>
      </c>
      <c r="G3192" s="4">
        <v>40349</v>
      </c>
      <c r="H3192" s="4">
        <v>773363</v>
      </c>
      <c r="I3192" s="4">
        <v>1246596</v>
      </c>
      <c r="J3192" s="4">
        <v>432883</v>
      </c>
    </row>
    <row r="3193" spans="2:10" x14ac:dyDescent="0.35">
      <c r="C3193" t="s">
        <v>1855</v>
      </c>
      <c r="D3193" s="4">
        <v>351898</v>
      </c>
      <c r="E3193" s="4">
        <v>25852</v>
      </c>
      <c r="G3193" s="4">
        <v>19587</v>
      </c>
      <c r="H3193" s="4">
        <v>58761</v>
      </c>
      <c r="I3193" s="4">
        <v>456099</v>
      </c>
      <c r="J3193" s="4">
        <v>377750</v>
      </c>
    </row>
    <row r="3194" spans="2:10" x14ac:dyDescent="0.35">
      <c r="C3194" t="s">
        <v>1856</v>
      </c>
      <c r="I3194" s="4">
        <v>0</v>
      </c>
      <c r="J3194">
        <v>0</v>
      </c>
    </row>
    <row r="3195" spans="2:10" x14ac:dyDescent="0.35">
      <c r="C3195" t="s">
        <v>1858</v>
      </c>
      <c r="D3195" s="4">
        <v>34209</v>
      </c>
      <c r="F3195" s="4">
        <v>92508</v>
      </c>
      <c r="I3195" s="4">
        <v>126716</v>
      </c>
      <c r="J3195" s="4">
        <v>34209</v>
      </c>
    </row>
    <row r="3196" spans="2:10" x14ac:dyDescent="0.35">
      <c r="C3196" t="s">
        <v>1859</v>
      </c>
      <c r="D3196" s="4">
        <v>1299</v>
      </c>
      <c r="F3196" s="4">
        <v>100003</v>
      </c>
      <c r="H3196" s="4">
        <v>2400029</v>
      </c>
      <c r="I3196" s="4">
        <v>2501332</v>
      </c>
      <c r="J3196" s="4">
        <v>1299</v>
      </c>
    </row>
    <row r="3197" spans="2:10" x14ac:dyDescent="0.35">
      <c r="C3197" t="s">
        <v>1860</v>
      </c>
      <c r="F3197" s="4">
        <v>2717576</v>
      </c>
      <c r="I3197" s="4">
        <v>2717576</v>
      </c>
      <c r="J3197">
        <v>0</v>
      </c>
    </row>
    <row r="3198" spans="2:10" x14ac:dyDescent="0.35">
      <c r="C3198" t="s">
        <v>1863</v>
      </c>
      <c r="D3198" s="4">
        <v>13131</v>
      </c>
      <c r="F3198" s="4">
        <v>194498</v>
      </c>
      <c r="I3198" s="4">
        <v>207629</v>
      </c>
      <c r="J3198" s="4">
        <v>13131</v>
      </c>
    </row>
    <row r="3199" spans="2:10" x14ac:dyDescent="0.35">
      <c r="B3199" t="s">
        <v>54</v>
      </c>
      <c r="D3199" s="4">
        <v>1357578</v>
      </c>
      <c r="E3199" s="4">
        <v>27047</v>
      </c>
      <c r="F3199" s="4">
        <v>3104585</v>
      </c>
      <c r="G3199" s="4">
        <v>59936</v>
      </c>
      <c r="H3199" s="4">
        <v>3238968</v>
      </c>
      <c r="I3199" s="4">
        <v>7788115</v>
      </c>
      <c r="J3199" s="4">
        <v>1384625</v>
      </c>
    </row>
    <row r="3200" spans="2:10" x14ac:dyDescent="0.35">
      <c r="B3200" t="s">
        <v>1845</v>
      </c>
      <c r="C3200" t="s">
        <v>1866</v>
      </c>
      <c r="I3200" s="4">
        <v>0</v>
      </c>
      <c r="J3200">
        <v>0</v>
      </c>
    </row>
    <row r="3201" spans="2:10" x14ac:dyDescent="0.35">
      <c r="C3201" t="s">
        <v>1867</v>
      </c>
      <c r="D3201" s="4">
        <v>87440</v>
      </c>
      <c r="E3201" s="4">
        <v>91940</v>
      </c>
      <c r="F3201" s="4">
        <v>31500</v>
      </c>
      <c r="G3201" s="4">
        <v>268100</v>
      </c>
      <c r="H3201" s="4">
        <v>4001672</v>
      </c>
      <c r="I3201" s="4">
        <v>4480653</v>
      </c>
      <c r="J3201" s="4">
        <v>179380</v>
      </c>
    </row>
    <row r="3202" spans="2:10" x14ac:dyDescent="0.35">
      <c r="C3202" t="s">
        <v>1868</v>
      </c>
      <c r="D3202" s="4">
        <v>55986</v>
      </c>
      <c r="E3202" s="4">
        <v>21037</v>
      </c>
      <c r="F3202" s="4">
        <v>21037</v>
      </c>
      <c r="G3202" s="4">
        <v>21037</v>
      </c>
      <c r="H3202" s="4">
        <v>3481401</v>
      </c>
      <c r="I3202" s="4">
        <v>3600498</v>
      </c>
      <c r="J3202" s="4">
        <v>77023</v>
      </c>
    </row>
    <row r="3203" spans="2:10" x14ac:dyDescent="0.35">
      <c r="C3203" t="s">
        <v>1894</v>
      </c>
      <c r="D3203" s="4">
        <v>0</v>
      </c>
      <c r="E3203" s="4">
        <v>0</v>
      </c>
      <c r="I3203" s="4">
        <v>0</v>
      </c>
      <c r="J3203" s="4">
        <v>0</v>
      </c>
    </row>
    <row r="3204" spans="2:10" x14ac:dyDescent="0.35">
      <c r="C3204" t="s">
        <v>1869</v>
      </c>
      <c r="H3204" s="4">
        <v>1512000</v>
      </c>
      <c r="I3204" s="4">
        <v>1512000</v>
      </c>
      <c r="J3204">
        <v>0</v>
      </c>
    </row>
    <row r="3205" spans="2:10" x14ac:dyDescent="0.35">
      <c r="C3205" t="s">
        <v>1870</v>
      </c>
      <c r="E3205" s="4">
        <v>0</v>
      </c>
      <c r="F3205" s="4">
        <v>27934</v>
      </c>
      <c r="H3205" s="4">
        <v>6831552</v>
      </c>
      <c r="I3205" s="4">
        <v>6859486</v>
      </c>
      <c r="J3205">
        <v>0</v>
      </c>
    </row>
    <row r="3206" spans="2:10" x14ac:dyDescent="0.35">
      <c r="C3206" t="s">
        <v>1871</v>
      </c>
      <c r="D3206" s="4">
        <v>3006576</v>
      </c>
      <c r="F3206" s="4">
        <v>151243</v>
      </c>
      <c r="H3206" s="4">
        <v>627459</v>
      </c>
      <c r="I3206" s="4">
        <v>3785278</v>
      </c>
      <c r="J3206" s="4">
        <v>3006576</v>
      </c>
    </row>
    <row r="3207" spans="2:10" x14ac:dyDescent="0.35">
      <c r="C3207" t="s">
        <v>1872</v>
      </c>
      <c r="D3207" s="4">
        <v>1225000</v>
      </c>
      <c r="E3207" s="4">
        <v>0</v>
      </c>
      <c r="I3207" s="4">
        <v>1225000</v>
      </c>
      <c r="J3207" s="4">
        <v>1225000</v>
      </c>
    </row>
    <row r="3208" spans="2:10" x14ac:dyDescent="0.35">
      <c r="C3208" t="s">
        <v>1875</v>
      </c>
      <c r="H3208" s="4">
        <v>1319347</v>
      </c>
      <c r="I3208" s="4">
        <v>1319347</v>
      </c>
      <c r="J3208">
        <v>0</v>
      </c>
    </row>
    <row r="3209" spans="2:10" x14ac:dyDescent="0.35">
      <c r="B3209" t="s">
        <v>55</v>
      </c>
      <c r="D3209" s="4">
        <v>4375002</v>
      </c>
      <c r="E3209" s="4">
        <v>112978</v>
      </c>
      <c r="F3209" s="4">
        <v>231715</v>
      </c>
      <c r="G3209" s="4">
        <v>289138</v>
      </c>
      <c r="H3209" s="4">
        <v>17773431</v>
      </c>
      <c r="I3209" s="4">
        <v>22782263</v>
      </c>
      <c r="J3209" s="4">
        <v>4487980</v>
      </c>
    </row>
    <row r="3210" spans="2:10" x14ac:dyDescent="0.35">
      <c r="B3210" t="s">
        <v>1878</v>
      </c>
      <c r="C3210" t="s">
        <v>1879</v>
      </c>
      <c r="D3210" s="4">
        <v>3110029</v>
      </c>
      <c r="I3210" s="4">
        <v>3110029</v>
      </c>
      <c r="J3210" s="4">
        <v>3110029</v>
      </c>
    </row>
    <row r="3211" spans="2:10" x14ac:dyDescent="0.35">
      <c r="C3211" t="s">
        <v>1907</v>
      </c>
      <c r="D3211" s="4">
        <v>23606</v>
      </c>
      <c r="I3211" s="4">
        <v>23606</v>
      </c>
      <c r="J3211" s="4">
        <v>23606</v>
      </c>
    </row>
    <row r="3212" spans="2:10" x14ac:dyDescent="0.35">
      <c r="C3212" t="s">
        <v>1897</v>
      </c>
      <c r="D3212" s="4">
        <v>909</v>
      </c>
      <c r="I3212" s="4">
        <v>909</v>
      </c>
      <c r="J3212" s="4">
        <v>909</v>
      </c>
    </row>
    <row r="3213" spans="2:10" x14ac:dyDescent="0.35">
      <c r="C3213" t="s">
        <v>1880</v>
      </c>
      <c r="D3213" s="4">
        <v>1029264</v>
      </c>
      <c r="I3213" s="4">
        <v>1029264</v>
      </c>
      <c r="J3213" s="4">
        <v>1029264</v>
      </c>
    </row>
    <row r="3214" spans="2:10" x14ac:dyDescent="0.35">
      <c r="C3214" t="s">
        <v>1881</v>
      </c>
      <c r="D3214" s="4">
        <v>1878122</v>
      </c>
      <c r="I3214" s="4">
        <v>1878122</v>
      </c>
      <c r="J3214" s="4">
        <v>1878122</v>
      </c>
    </row>
    <row r="3215" spans="2:10" x14ac:dyDescent="0.35">
      <c r="C3215" t="s">
        <v>1882</v>
      </c>
      <c r="D3215" s="4">
        <v>684990</v>
      </c>
      <c r="E3215" s="4">
        <v>355425</v>
      </c>
      <c r="I3215" s="4">
        <v>1040415</v>
      </c>
      <c r="J3215" s="4">
        <v>1040415</v>
      </c>
    </row>
    <row r="3216" spans="2:10" x14ac:dyDescent="0.35">
      <c r="C3216" t="s">
        <v>1883</v>
      </c>
      <c r="D3216" s="4">
        <v>135197</v>
      </c>
      <c r="I3216" s="4">
        <v>135197</v>
      </c>
      <c r="J3216" s="4">
        <v>135197</v>
      </c>
    </row>
    <row r="3217" spans="1:10" x14ac:dyDescent="0.35">
      <c r="C3217" t="s">
        <v>1884</v>
      </c>
      <c r="D3217" s="4">
        <v>6299</v>
      </c>
      <c r="I3217" s="4">
        <v>6299</v>
      </c>
      <c r="J3217" s="4">
        <v>6299</v>
      </c>
    </row>
    <row r="3218" spans="1:10" x14ac:dyDescent="0.35">
      <c r="B3218" t="s">
        <v>56</v>
      </c>
      <c r="D3218" s="4">
        <v>6868416</v>
      </c>
      <c r="E3218" s="4">
        <v>355425</v>
      </c>
      <c r="I3218" s="4">
        <v>7223841</v>
      </c>
      <c r="J3218" s="4">
        <v>7223841</v>
      </c>
    </row>
    <row r="3219" spans="1:10" x14ac:dyDescent="0.35">
      <c r="B3219" t="s">
        <v>1885</v>
      </c>
      <c r="C3219" t="s">
        <v>1886</v>
      </c>
      <c r="D3219" s="4">
        <v>14140</v>
      </c>
      <c r="I3219" s="4">
        <v>14140</v>
      </c>
      <c r="J3219" s="4">
        <v>14140</v>
      </c>
    </row>
    <row r="3220" spans="1:10" x14ac:dyDescent="0.35">
      <c r="B3220" t="s">
        <v>57</v>
      </c>
      <c r="D3220" s="4">
        <v>14140</v>
      </c>
      <c r="I3220" s="4">
        <v>14140</v>
      </c>
      <c r="J3220" s="4">
        <v>14140</v>
      </c>
    </row>
    <row r="3221" spans="1:10" x14ac:dyDescent="0.35">
      <c r="B3221" t="s">
        <v>1887</v>
      </c>
      <c r="C3221" t="s">
        <v>1888</v>
      </c>
      <c r="H3221" s="4">
        <v>7680000</v>
      </c>
      <c r="I3221" s="4">
        <v>7680000</v>
      </c>
      <c r="J3221">
        <v>0</v>
      </c>
    </row>
    <row r="3222" spans="1:10" x14ac:dyDescent="0.35">
      <c r="A3222" t="s">
        <v>374</v>
      </c>
      <c r="B3222" t="s">
        <v>1887</v>
      </c>
      <c r="C3222" t="s">
        <v>1889</v>
      </c>
      <c r="H3222" s="4">
        <v>262500</v>
      </c>
      <c r="I3222" s="4">
        <v>262500</v>
      </c>
      <c r="J3222">
        <v>0</v>
      </c>
    </row>
    <row r="3223" spans="1:10" x14ac:dyDescent="0.35">
      <c r="C3223" t="s">
        <v>1890</v>
      </c>
      <c r="H3223" s="4">
        <v>6525000</v>
      </c>
      <c r="I3223" s="4">
        <v>6525000</v>
      </c>
      <c r="J3223">
        <v>0</v>
      </c>
    </row>
    <row r="3224" spans="1:10" x14ac:dyDescent="0.35">
      <c r="B3224" t="s">
        <v>58</v>
      </c>
      <c r="H3224" s="4">
        <v>14467500</v>
      </c>
      <c r="I3224" s="4">
        <v>14467500</v>
      </c>
      <c r="J3224">
        <v>0</v>
      </c>
    </row>
    <row r="3225" spans="1:10" x14ac:dyDescent="0.35">
      <c r="A3225" t="s">
        <v>1589</v>
      </c>
      <c r="B3225" t="s">
        <v>59</v>
      </c>
      <c r="D3225" s="4">
        <v>54754461</v>
      </c>
      <c r="E3225" s="4">
        <v>829598</v>
      </c>
      <c r="F3225" s="4">
        <v>19256419</v>
      </c>
      <c r="G3225" s="4">
        <v>353496</v>
      </c>
      <c r="H3225" s="4">
        <v>35615799</v>
      </c>
      <c r="I3225" s="4">
        <v>110809773</v>
      </c>
      <c r="J3225" s="4">
        <v>55584059</v>
      </c>
    </row>
    <row r="3226" spans="1:10" x14ac:dyDescent="0.35">
      <c r="A3226" t="s">
        <v>384</v>
      </c>
      <c r="B3226" t="s">
        <v>1842</v>
      </c>
      <c r="C3226" t="s">
        <v>1843</v>
      </c>
      <c r="D3226" s="4">
        <v>24073576</v>
      </c>
      <c r="F3226" s="4">
        <v>5107200</v>
      </c>
      <c r="I3226" s="4">
        <v>29180776</v>
      </c>
      <c r="J3226" s="4">
        <v>24073576</v>
      </c>
    </row>
    <row r="3227" spans="1:10" x14ac:dyDescent="0.35">
      <c r="C3227" t="s">
        <v>1844</v>
      </c>
      <c r="D3227" s="4">
        <v>1315361</v>
      </c>
      <c r="E3227" s="4">
        <v>231956</v>
      </c>
      <c r="F3227" s="4">
        <v>947889</v>
      </c>
      <c r="G3227" s="4">
        <v>32400</v>
      </c>
      <c r="H3227" s="4">
        <v>103050</v>
      </c>
      <c r="I3227" s="4">
        <v>2630655</v>
      </c>
      <c r="J3227" s="4">
        <v>1547317</v>
      </c>
    </row>
    <row r="3228" spans="1:10" x14ac:dyDescent="0.35">
      <c r="C3228" t="s">
        <v>1845</v>
      </c>
      <c r="D3228" s="4">
        <v>26768</v>
      </c>
      <c r="F3228" s="4">
        <v>2461215</v>
      </c>
      <c r="I3228" s="4">
        <v>2487983</v>
      </c>
      <c r="J3228" s="4">
        <v>26768</v>
      </c>
    </row>
    <row r="3229" spans="1:10" x14ac:dyDescent="0.35">
      <c r="B3229" t="s">
        <v>51</v>
      </c>
      <c r="D3229" s="4">
        <v>25415705</v>
      </c>
      <c r="E3229" s="4">
        <v>231956</v>
      </c>
      <c r="F3229" s="4">
        <v>8516304</v>
      </c>
      <c r="G3229" s="4">
        <v>32400</v>
      </c>
      <c r="H3229" s="4">
        <v>103050</v>
      </c>
      <c r="I3229" s="4">
        <v>34299414</v>
      </c>
      <c r="J3229" s="4">
        <v>25647661</v>
      </c>
    </row>
    <row r="3230" spans="1:10" x14ac:dyDescent="0.35">
      <c r="B3230" t="s">
        <v>1843</v>
      </c>
      <c r="C3230" t="s">
        <v>1846</v>
      </c>
      <c r="D3230" s="4">
        <v>18037881</v>
      </c>
      <c r="E3230" s="4">
        <v>32059</v>
      </c>
      <c r="I3230" s="4">
        <v>18069940</v>
      </c>
      <c r="J3230" s="4">
        <v>18069940</v>
      </c>
    </row>
    <row r="3231" spans="1:10" x14ac:dyDescent="0.35">
      <c r="C3231" t="s">
        <v>1847</v>
      </c>
      <c r="D3231" s="4">
        <v>4243930</v>
      </c>
      <c r="E3231" s="4">
        <v>288294</v>
      </c>
      <c r="F3231" s="4">
        <v>3833626</v>
      </c>
      <c r="I3231" s="4">
        <v>8365850</v>
      </c>
      <c r="J3231" s="4">
        <v>4532224</v>
      </c>
    </row>
    <row r="3232" spans="1:10" x14ac:dyDescent="0.35">
      <c r="C3232" t="s">
        <v>1848</v>
      </c>
      <c r="D3232" s="4">
        <v>5179</v>
      </c>
      <c r="E3232" s="4">
        <v>92433</v>
      </c>
      <c r="I3232" s="4">
        <v>97611</v>
      </c>
      <c r="J3232" s="4">
        <v>97612</v>
      </c>
    </row>
    <row r="3233" spans="2:10" x14ac:dyDescent="0.35">
      <c r="B3233" t="s">
        <v>52</v>
      </c>
      <c r="D3233" s="4">
        <v>22286990</v>
      </c>
      <c r="E3233" s="4">
        <v>412785</v>
      </c>
      <c r="F3233" s="4">
        <v>3833626</v>
      </c>
      <c r="I3233" s="4">
        <v>26533401</v>
      </c>
      <c r="J3233" s="4">
        <v>22699775</v>
      </c>
    </row>
    <row r="3234" spans="2:10" x14ac:dyDescent="0.35">
      <c r="B3234" t="s">
        <v>1844</v>
      </c>
      <c r="C3234" t="s">
        <v>1851</v>
      </c>
      <c r="D3234" s="4">
        <v>419687</v>
      </c>
      <c r="I3234" s="4">
        <v>419687</v>
      </c>
      <c r="J3234" s="4">
        <v>419687</v>
      </c>
    </row>
    <row r="3235" spans="2:10" x14ac:dyDescent="0.35">
      <c r="C3235" t="s">
        <v>1852</v>
      </c>
      <c r="D3235" s="4">
        <v>89955</v>
      </c>
      <c r="F3235" s="4">
        <v>2726</v>
      </c>
      <c r="H3235" s="4">
        <v>17718</v>
      </c>
      <c r="I3235" s="4">
        <v>110399</v>
      </c>
      <c r="J3235" s="4">
        <v>89955</v>
      </c>
    </row>
    <row r="3236" spans="2:10" x14ac:dyDescent="0.35">
      <c r="C3236" t="s">
        <v>1853</v>
      </c>
      <c r="D3236" s="4">
        <v>770</v>
      </c>
      <c r="G3236" s="4">
        <v>10922</v>
      </c>
      <c r="I3236" s="4">
        <v>11691</v>
      </c>
      <c r="J3236" s="4">
        <v>770</v>
      </c>
    </row>
    <row r="3237" spans="2:10" x14ac:dyDescent="0.35">
      <c r="C3237" t="s">
        <v>1893</v>
      </c>
      <c r="D3237" s="4">
        <v>1195</v>
      </c>
      <c r="H3237" s="4">
        <v>2052</v>
      </c>
      <c r="I3237" s="4">
        <v>3247</v>
      </c>
      <c r="J3237" s="4">
        <v>1195</v>
      </c>
    </row>
    <row r="3238" spans="2:10" x14ac:dyDescent="0.35">
      <c r="C3238" t="s">
        <v>1903</v>
      </c>
      <c r="D3238" s="4">
        <v>19596</v>
      </c>
      <c r="I3238" s="4">
        <v>19596</v>
      </c>
      <c r="J3238" s="4">
        <v>19596</v>
      </c>
    </row>
    <row r="3239" spans="2:10" x14ac:dyDescent="0.35">
      <c r="C3239" t="s">
        <v>1854</v>
      </c>
      <c r="D3239" s="4">
        <v>491836</v>
      </c>
      <c r="E3239" s="4">
        <v>47074</v>
      </c>
      <c r="H3239" s="4">
        <v>638865</v>
      </c>
      <c r="I3239" s="4">
        <v>1177775</v>
      </c>
      <c r="J3239" s="4">
        <v>538910</v>
      </c>
    </row>
    <row r="3240" spans="2:10" x14ac:dyDescent="0.35">
      <c r="C3240" t="s">
        <v>1855</v>
      </c>
      <c r="D3240" s="4">
        <v>400086</v>
      </c>
      <c r="G3240" s="4">
        <v>94671</v>
      </c>
      <c r="I3240" s="4">
        <v>494756</v>
      </c>
      <c r="J3240" s="4">
        <v>400086</v>
      </c>
    </row>
    <row r="3241" spans="2:10" x14ac:dyDescent="0.35">
      <c r="C3241" t="s">
        <v>1856</v>
      </c>
      <c r="D3241" s="4">
        <v>4091</v>
      </c>
      <c r="G3241" s="4">
        <v>47628</v>
      </c>
      <c r="I3241" s="4">
        <v>51718</v>
      </c>
      <c r="J3241" s="4">
        <v>4091</v>
      </c>
    </row>
    <row r="3242" spans="2:10" x14ac:dyDescent="0.35">
      <c r="C3242" t="s">
        <v>1857</v>
      </c>
      <c r="D3242" s="4">
        <v>1876</v>
      </c>
      <c r="G3242" s="4">
        <v>14258</v>
      </c>
      <c r="I3242" s="4">
        <v>16134</v>
      </c>
      <c r="J3242" s="4">
        <v>1876</v>
      </c>
    </row>
    <row r="3243" spans="2:10" x14ac:dyDescent="0.35">
      <c r="C3243" t="s">
        <v>1858</v>
      </c>
      <c r="D3243" s="4">
        <v>40870</v>
      </c>
      <c r="F3243" s="4">
        <v>72397</v>
      </c>
      <c r="I3243" s="4">
        <v>113268</v>
      </c>
      <c r="J3243" s="4">
        <v>40870</v>
      </c>
    </row>
    <row r="3244" spans="2:10" x14ac:dyDescent="0.35">
      <c r="C3244" t="s">
        <v>1859</v>
      </c>
      <c r="D3244" s="4">
        <v>1487</v>
      </c>
      <c r="E3244" s="4">
        <v>56114</v>
      </c>
      <c r="F3244" s="4">
        <v>1225003</v>
      </c>
      <c r="G3244" s="4">
        <v>1000000</v>
      </c>
      <c r="H3244" s="4">
        <v>23</v>
      </c>
      <c r="I3244" s="4">
        <v>2282628</v>
      </c>
      <c r="J3244" s="4">
        <v>57601</v>
      </c>
    </row>
    <row r="3245" spans="2:10" x14ac:dyDescent="0.35">
      <c r="C3245" t="s">
        <v>1860</v>
      </c>
      <c r="E3245" s="4">
        <v>0</v>
      </c>
      <c r="F3245" s="4">
        <v>2934982</v>
      </c>
      <c r="I3245" s="4">
        <v>2934982</v>
      </c>
      <c r="J3245">
        <v>0</v>
      </c>
    </row>
    <row r="3246" spans="2:10" x14ac:dyDescent="0.35">
      <c r="C3246" t="s">
        <v>1862</v>
      </c>
      <c r="E3246" s="4">
        <v>0</v>
      </c>
      <c r="F3246" s="4">
        <v>128137</v>
      </c>
      <c r="I3246" s="4">
        <v>128137</v>
      </c>
      <c r="J3246">
        <v>0</v>
      </c>
    </row>
    <row r="3247" spans="2:10" x14ac:dyDescent="0.35">
      <c r="C3247" t="s">
        <v>1863</v>
      </c>
      <c r="F3247" s="4">
        <v>62239</v>
      </c>
      <c r="I3247" s="4">
        <v>62239</v>
      </c>
      <c r="J3247">
        <v>0</v>
      </c>
    </row>
    <row r="3248" spans="2:10" x14ac:dyDescent="0.35">
      <c r="B3248" t="s">
        <v>54</v>
      </c>
      <c r="D3248" s="4">
        <v>1471448</v>
      </c>
      <c r="E3248" s="4">
        <v>103188</v>
      </c>
      <c r="F3248" s="4">
        <v>4425485</v>
      </c>
      <c r="G3248" s="4">
        <v>1167478</v>
      </c>
      <c r="H3248" s="4">
        <v>658658</v>
      </c>
      <c r="I3248" s="4">
        <v>7826258</v>
      </c>
      <c r="J3248" s="4">
        <v>1574636</v>
      </c>
    </row>
    <row r="3249" spans="2:10" x14ac:dyDescent="0.35">
      <c r="B3249" t="s">
        <v>1845</v>
      </c>
      <c r="C3249" t="s">
        <v>1865</v>
      </c>
      <c r="G3249" s="4">
        <v>87842</v>
      </c>
      <c r="I3249" s="4">
        <v>87842</v>
      </c>
      <c r="J3249">
        <v>0</v>
      </c>
    </row>
    <row r="3250" spans="2:10" x14ac:dyDescent="0.35">
      <c r="C3250" t="s">
        <v>1866</v>
      </c>
      <c r="I3250" s="4">
        <v>0</v>
      </c>
      <c r="J3250">
        <v>0</v>
      </c>
    </row>
    <row r="3251" spans="2:10" x14ac:dyDescent="0.35">
      <c r="C3251" t="s">
        <v>1867</v>
      </c>
      <c r="D3251" s="4">
        <v>324484</v>
      </c>
      <c r="E3251" s="4">
        <v>43720</v>
      </c>
      <c r="F3251" s="4">
        <v>100940</v>
      </c>
      <c r="G3251" s="4">
        <v>237880</v>
      </c>
      <c r="H3251" s="4">
        <v>3678009</v>
      </c>
      <c r="I3251" s="4">
        <v>4385034</v>
      </c>
      <c r="J3251" s="4">
        <v>368204</v>
      </c>
    </row>
    <row r="3252" spans="2:10" x14ac:dyDescent="0.35">
      <c r="C3252" t="s">
        <v>1868</v>
      </c>
      <c r="D3252" s="4">
        <v>28094</v>
      </c>
      <c r="F3252" s="4">
        <v>15778</v>
      </c>
      <c r="G3252" s="4">
        <v>78890</v>
      </c>
      <c r="H3252" s="4">
        <v>3525761</v>
      </c>
      <c r="I3252" s="4">
        <v>3648523</v>
      </c>
      <c r="J3252" s="4">
        <v>28094</v>
      </c>
    </row>
    <row r="3253" spans="2:10" x14ac:dyDescent="0.35">
      <c r="C3253" t="s">
        <v>1894</v>
      </c>
      <c r="D3253" s="4">
        <v>31591</v>
      </c>
      <c r="E3253" s="4">
        <v>0</v>
      </c>
      <c r="I3253" s="4">
        <v>31591</v>
      </c>
      <c r="J3253" s="4">
        <v>31591</v>
      </c>
    </row>
    <row r="3254" spans="2:10" x14ac:dyDescent="0.35">
      <c r="C3254" t="s">
        <v>1869</v>
      </c>
      <c r="H3254" s="4">
        <v>1522560</v>
      </c>
      <c r="I3254" s="4">
        <v>1522560</v>
      </c>
      <c r="J3254">
        <v>0</v>
      </c>
    </row>
    <row r="3255" spans="2:10" x14ac:dyDescent="0.35">
      <c r="C3255" t="s">
        <v>1870</v>
      </c>
      <c r="F3255" s="4">
        <v>68284</v>
      </c>
      <c r="H3255" s="4">
        <v>6901619</v>
      </c>
      <c r="I3255" s="4">
        <v>6969903</v>
      </c>
      <c r="J3255">
        <v>0</v>
      </c>
    </row>
    <row r="3256" spans="2:10" x14ac:dyDescent="0.35">
      <c r="C3256" t="s">
        <v>1871</v>
      </c>
      <c r="D3256" s="4">
        <v>3754149</v>
      </c>
      <c r="H3256" s="4">
        <v>453730</v>
      </c>
      <c r="I3256" s="4">
        <v>4207879</v>
      </c>
      <c r="J3256" s="4">
        <v>3754149</v>
      </c>
    </row>
    <row r="3257" spans="2:10" x14ac:dyDescent="0.35">
      <c r="C3257" t="s">
        <v>1872</v>
      </c>
      <c r="D3257" s="4">
        <v>1225000</v>
      </c>
      <c r="E3257" s="4">
        <v>0</v>
      </c>
      <c r="I3257" s="4">
        <v>1225000</v>
      </c>
      <c r="J3257" s="4">
        <v>1225000</v>
      </c>
    </row>
    <row r="3258" spans="2:10" x14ac:dyDescent="0.35">
      <c r="C3258" t="s">
        <v>1875</v>
      </c>
      <c r="H3258" s="4">
        <v>1370493</v>
      </c>
      <c r="I3258" s="4">
        <v>1370493</v>
      </c>
      <c r="J3258">
        <v>0</v>
      </c>
    </row>
    <row r="3259" spans="2:10" x14ac:dyDescent="0.35">
      <c r="C3259" t="s">
        <v>1876</v>
      </c>
      <c r="H3259" s="4">
        <v>0</v>
      </c>
      <c r="I3259" s="4">
        <v>0</v>
      </c>
      <c r="J3259">
        <v>0</v>
      </c>
    </row>
    <row r="3260" spans="2:10" x14ac:dyDescent="0.35">
      <c r="B3260" t="s">
        <v>55</v>
      </c>
      <c r="D3260" s="4">
        <v>5363319</v>
      </c>
      <c r="E3260" s="4">
        <v>43720</v>
      </c>
      <c r="F3260" s="4">
        <v>185002</v>
      </c>
      <c r="G3260" s="4">
        <v>404612</v>
      </c>
      <c r="H3260" s="4">
        <v>17452172</v>
      </c>
      <c r="I3260" s="4">
        <v>23448825</v>
      </c>
      <c r="J3260" s="4">
        <v>5407039</v>
      </c>
    </row>
    <row r="3261" spans="2:10" x14ac:dyDescent="0.35">
      <c r="B3261" t="s">
        <v>1878</v>
      </c>
      <c r="C3261" t="s">
        <v>1879</v>
      </c>
      <c r="D3261" s="4">
        <v>2386431</v>
      </c>
      <c r="I3261" s="4">
        <v>2386431</v>
      </c>
      <c r="J3261" s="4">
        <v>2386431</v>
      </c>
    </row>
    <row r="3262" spans="2:10" x14ac:dyDescent="0.35">
      <c r="C3262" t="s">
        <v>1907</v>
      </c>
      <c r="D3262" s="4">
        <v>18051</v>
      </c>
      <c r="I3262" s="4">
        <v>18051</v>
      </c>
      <c r="J3262" s="4">
        <v>18051</v>
      </c>
    </row>
    <row r="3263" spans="2:10" x14ac:dyDescent="0.35">
      <c r="C3263" t="s">
        <v>1897</v>
      </c>
      <c r="D3263" s="4">
        <v>6282</v>
      </c>
      <c r="I3263" s="4">
        <v>6282</v>
      </c>
      <c r="J3263" s="4">
        <v>6282</v>
      </c>
    </row>
    <row r="3264" spans="2:10" x14ac:dyDescent="0.35">
      <c r="C3264" t="s">
        <v>1880</v>
      </c>
      <c r="D3264" s="4">
        <v>1139605</v>
      </c>
      <c r="I3264" s="4">
        <v>1139605</v>
      </c>
      <c r="J3264" s="4">
        <v>1139605</v>
      </c>
    </row>
    <row r="3265" spans="1:10" x14ac:dyDescent="0.35">
      <c r="C3265" t="s">
        <v>1881</v>
      </c>
      <c r="D3265" s="4">
        <v>1871849</v>
      </c>
      <c r="I3265" s="4">
        <v>1871849</v>
      </c>
      <c r="J3265" s="4">
        <v>1871849</v>
      </c>
    </row>
    <row r="3266" spans="1:10" x14ac:dyDescent="0.35">
      <c r="C3266" t="s">
        <v>1882</v>
      </c>
      <c r="D3266" s="4">
        <v>588707</v>
      </c>
      <c r="E3266" s="4">
        <v>352124</v>
      </c>
      <c r="I3266" s="4">
        <v>940830</v>
      </c>
      <c r="J3266" s="4">
        <v>940831</v>
      </c>
    </row>
    <row r="3267" spans="1:10" x14ac:dyDescent="0.35">
      <c r="C3267" t="s">
        <v>1900</v>
      </c>
      <c r="D3267" s="4">
        <v>1989</v>
      </c>
      <c r="I3267" s="4">
        <v>1989</v>
      </c>
      <c r="J3267" s="4">
        <v>1989</v>
      </c>
    </row>
    <row r="3268" spans="1:10" x14ac:dyDescent="0.35">
      <c r="C3268" t="s">
        <v>1883</v>
      </c>
      <c r="D3268" s="4">
        <v>168841</v>
      </c>
      <c r="I3268" s="4">
        <v>168841</v>
      </c>
      <c r="J3268" s="4">
        <v>168841</v>
      </c>
    </row>
    <row r="3269" spans="1:10" x14ac:dyDescent="0.35">
      <c r="C3269" t="s">
        <v>1892</v>
      </c>
      <c r="D3269" s="4">
        <v>3332</v>
      </c>
      <c r="I3269" s="4">
        <v>3332</v>
      </c>
      <c r="J3269" s="4">
        <v>3332</v>
      </c>
    </row>
    <row r="3270" spans="1:10" x14ac:dyDescent="0.35">
      <c r="B3270" t="s">
        <v>56</v>
      </c>
      <c r="D3270" s="4">
        <v>6185087</v>
      </c>
      <c r="E3270" s="4">
        <v>352124</v>
      </c>
      <c r="I3270" s="4">
        <v>6537210</v>
      </c>
      <c r="J3270" s="4">
        <v>6537211</v>
      </c>
    </row>
    <row r="3271" spans="1:10" x14ac:dyDescent="0.35">
      <c r="B3271" t="s">
        <v>1887</v>
      </c>
      <c r="C3271" t="s">
        <v>1888</v>
      </c>
      <c r="H3271" s="4">
        <v>240000</v>
      </c>
      <c r="I3271" s="4">
        <v>240000</v>
      </c>
      <c r="J3271">
        <v>0</v>
      </c>
    </row>
    <row r="3272" spans="1:10" x14ac:dyDescent="0.35">
      <c r="C3272" t="s">
        <v>1889</v>
      </c>
      <c r="H3272" s="4">
        <v>315000</v>
      </c>
      <c r="I3272" s="4">
        <v>315000</v>
      </c>
      <c r="J3272">
        <v>0</v>
      </c>
    </row>
    <row r="3273" spans="1:10" x14ac:dyDescent="0.35">
      <c r="C3273" t="s">
        <v>1890</v>
      </c>
      <c r="H3273" s="4">
        <v>225000</v>
      </c>
      <c r="I3273" s="4">
        <v>225000</v>
      </c>
      <c r="J3273">
        <v>0</v>
      </c>
    </row>
    <row r="3274" spans="1:10" x14ac:dyDescent="0.35">
      <c r="B3274" t="s">
        <v>58</v>
      </c>
      <c r="H3274" s="4">
        <v>780000</v>
      </c>
      <c r="I3274" s="4">
        <v>780000</v>
      </c>
      <c r="J3274">
        <v>0</v>
      </c>
    </row>
    <row r="3275" spans="1:10" x14ac:dyDescent="0.35">
      <c r="A3275" t="s">
        <v>1590</v>
      </c>
      <c r="B3275" t="s">
        <v>59</v>
      </c>
      <c r="D3275" s="4">
        <v>60722548</v>
      </c>
      <c r="E3275" s="4">
        <v>1143773</v>
      </c>
      <c r="F3275" s="4">
        <v>16960416</v>
      </c>
      <c r="G3275" s="4">
        <v>1604490</v>
      </c>
      <c r="H3275" s="4">
        <v>18993880</v>
      </c>
      <c r="I3275" s="4">
        <v>99425108</v>
      </c>
      <c r="J3275" s="4">
        <v>61866321</v>
      </c>
    </row>
    <row r="3276" spans="1:10" x14ac:dyDescent="0.35">
      <c r="A3276" t="s">
        <v>388</v>
      </c>
      <c r="B3276" t="s">
        <v>1842</v>
      </c>
      <c r="C3276" t="s">
        <v>1843</v>
      </c>
      <c r="D3276" s="4">
        <v>23302868</v>
      </c>
      <c r="E3276" s="4">
        <v>668460</v>
      </c>
      <c r="F3276" s="4">
        <v>1596000</v>
      </c>
      <c r="I3276" s="4">
        <v>25567328</v>
      </c>
      <c r="J3276" s="4">
        <v>23971328</v>
      </c>
    </row>
    <row r="3277" spans="1:10" x14ac:dyDescent="0.35">
      <c r="C3277" t="s">
        <v>1844</v>
      </c>
      <c r="D3277" s="4">
        <v>696218</v>
      </c>
      <c r="E3277" s="4">
        <v>245240</v>
      </c>
      <c r="F3277" s="4">
        <v>1308031</v>
      </c>
      <c r="G3277" s="4">
        <v>266193</v>
      </c>
      <c r="H3277" s="4">
        <v>270900</v>
      </c>
      <c r="I3277" s="4">
        <v>2786582</v>
      </c>
      <c r="J3277" s="4">
        <v>941458</v>
      </c>
    </row>
    <row r="3278" spans="1:10" x14ac:dyDescent="0.35">
      <c r="C3278" t="s">
        <v>1845</v>
      </c>
      <c r="D3278" s="4">
        <v>56916</v>
      </c>
      <c r="F3278" s="4">
        <v>2004449</v>
      </c>
      <c r="I3278" s="4">
        <v>2061365</v>
      </c>
      <c r="J3278" s="4">
        <v>56916</v>
      </c>
    </row>
    <row r="3279" spans="1:10" x14ac:dyDescent="0.35">
      <c r="B3279" t="s">
        <v>51</v>
      </c>
      <c r="D3279" s="4">
        <v>24056002</v>
      </c>
      <c r="E3279" s="4">
        <v>913700</v>
      </c>
      <c r="F3279" s="4">
        <v>4908480</v>
      </c>
      <c r="G3279" s="4">
        <v>266193</v>
      </c>
      <c r="H3279" s="4">
        <v>270900</v>
      </c>
      <c r="I3279" s="4">
        <v>30415275</v>
      </c>
      <c r="J3279" s="4">
        <v>24969702</v>
      </c>
    </row>
    <row r="3280" spans="1:10" x14ac:dyDescent="0.35">
      <c r="B3280" t="s">
        <v>1843</v>
      </c>
      <c r="C3280" t="s">
        <v>1846</v>
      </c>
      <c r="D3280" s="4">
        <v>23845637</v>
      </c>
      <c r="I3280" s="4">
        <v>23845637</v>
      </c>
      <c r="J3280" s="4">
        <v>23845637</v>
      </c>
    </row>
    <row r="3281" spans="2:10" x14ac:dyDescent="0.35">
      <c r="C3281" t="s">
        <v>1847</v>
      </c>
      <c r="D3281" s="4">
        <v>2183295</v>
      </c>
      <c r="F3281" s="4">
        <v>660000</v>
      </c>
      <c r="I3281" s="4">
        <v>2843295</v>
      </c>
      <c r="J3281" s="4">
        <v>2183295</v>
      </c>
    </row>
    <row r="3282" spans="2:10" x14ac:dyDescent="0.35">
      <c r="C3282" t="s">
        <v>1848</v>
      </c>
      <c r="D3282" s="4">
        <v>91578</v>
      </c>
      <c r="I3282" s="4">
        <v>91578</v>
      </c>
      <c r="J3282" s="4">
        <v>91578</v>
      </c>
    </row>
    <row r="3283" spans="2:10" x14ac:dyDescent="0.35">
      <c r="B3283" t="s">
        <v>52</v>
      </c>
      <c r="D3283" s="4">
        <v>26120511</v>
      </c>
      <c r="F3283" s="4">
        <v>660000</v>
      </c>
      <c r="I3283" s="4">
        <v>26780511</v>
      </c>
      <c r="J3283" s="4">
        <v>26120511</v>
      </c>
    </row>
    <row r="3284" spans="2:10" x14ac:dyDescent="0.35">
      <c r="B3284" t="s">
        <v>1844</v>
      </c>
      <c r="C3284" t="s">
        <v>1851</v>
      </c>
      <c r="D3284" s="4">
        <v>48968</v>
      </c>
      <c r="I3284" s="4">
        <v>48968</v>
      </c>
      <c r="J3284" s="4">
        <v>48968</v>
      </c>
    </row>
    <row r="3285" spans="2:10" x14ac:dyDescent="0.35">
      <c r="C3285" t="s">
        <v>1852</v>
      </c>
      <c r="D3285" s="4">
        <v>4244</v>
      </c>
      <c r="H3285" s="4">
        <v>1921</v>
      </c>
      <c r="I3285" s="4">
        <v>6165</v>
      </c>
      <c r="J3285" s="4">
        <v>4244</v>
      </c>
    </row>
    <row r="3286" spans="2:10" x14ac:dyDescent="0.35">
      <c r="C3286" t="s">
        <v>1893</v>
      </c>
      <c r="D3286" s="4">
        <v>267</v>
      </c>
      <c r="H3286" s="4">
        <v>7182</v>
      </c>
      <c r="I3286" s="4">
        <v>7449</v>
      </c>
      <c r="J3286" s="4">
        <v>267</v>
      </c>
    </row>
    <row r="3287" spans="2:10" x14ac:dyDescent="0.35">
      <c r="C3287" t="s">
        <v>1903</v>
      </c>
      <c r="D3287" s="4">
        <v>7825</v>
      </c>
      <c r="I3287" s="4">
        <v>7825</v>
      </c>
      <c r="J3287" s="4">
        <v>7825</v>
      </c>
    </row>
    <row r="3288" spans="2:10" x14ac:dyDescent="0.35">
      <c r="C3288" t="s">
        <v>1854</v>
      </c>
      <c r="D3288" s="4">
        <v>200930</v>
      </c>
      <c r="F3288" s="4">
        <v>1156682</v>
      </c>
      <c r="I3288" s="4">
        <v>1357612</v>
      </c>
      <c r="J3288" s="4">
        <v>200930</v>
      </c>
    </row>
    <row r="3289" spans="2:10" x14ac:dyDescent="0.35">
      <c r="C3289" t="s">
        <v>1855</v>
      </c>
      <c r="D3289" s="4">
        <v>49541</v>
      </c>
      <c r="F3289" s="4">
        <v>104464</v>
      </c>
      <c r="G3289" s="4">
        <v>34277</v>
      </c>
      <c r="I3289" s="4">
        <v>188283</v>
      </c>
      <c r="J3289" s="4">
        <v>49541</v>
      </c>
    </row>
    <row r="3290" spans="2:10" x14ac:dyDescent="0.35">
      <c r="C3290" t="s">
        <v>1856</v>
      </c>
      <c r="I3290" s="4">
        <v>0</v>
      </c>
      <c r="J3290">
        <v>0</v>
      </c>
    </row>
    <row r="3291" spans="2:10" x14ac:dyDescent="0.35">
      <c r="C3291" t="s">
        <v>1857</v>
      </c>
      <c r="D3291" s="4">
        <v>22406</v>
      </c>
      <c r="I3291" s="4">
        <v>22406</v>
      </c>
      <c r="J3291" s="4">
        <v>22406</v>
      </c>
    </row>
    <row r="3292" spans="2:10" x14ac:dyDescent="0.35">
      <c r="C3292" t="s">
        <v>1858</v>
      </c>
      <c r="D3292" s="4">
        <v>13063</v>
      </c>
      <c r="F3292" s="4">
        <v>20781</v>
      </c>
      <c r="G3292" s="4">
        <v>20781</v>
      </c>
      <c r="I3292" s="4">
        <v>54624</v>
      </c>
      <c r="J3292" s="4">
        <v>13063</v>
      </c>
    </row>
    <row r="3293" spans="2:10" x14ac:dyDescent="0.35">
      <c r="C3293" t="s">
        <v>1859</v>
      </c>
      <c r="D3293" s="4">
        <v>725000</v>
      </c>
      <c r="E3293" s="4">
        <v>1180</v>
      </c>
      <c r="F3293" s="4">
        <v>450000</v>
      </c>
      <c r="H3293" s="4">
        <v>25000</v>
      </c>
      <c r="I3293" s="4">
        <v>1201180</v>
      </c>
      <c r="J3293" s="4">
        <v>726180</v>
      </c>
    </row>
    <row r="3294" spans="2:10" x14ac:dyDescent="0.35">
      <c r="C3294" t="s">
        <v>1860</v>
      </c>
      <c r="E3294" s="4">
        <v>0</v>
      </c>
      <c r="F3294" s="4">
        <v>978327</v>
      </c>
      <c r="I3294" s="4">
        <v>978327</v>
      </c>
      <c r="J3294">
        <v>0</v>
      </c>
    </row>
    <row r="3295" spans="2:10" x14ac:dyDescent="0.35">
      <c r="C3295" t="s">
        <v>1861</v>
      </c>
      <c r="D3295" s="4">
        <v>24484</v>
      </c>
      <c r="I3295" s="4">
        <v>24484</v>
      </c>
      <c r="J3295" s="4">
        <v>24484</v>
      </c>
    </row>
    <row r="3296" spans="2:10" x14ac:dyDescent="0.35">
      <c r="C3296" t="s">
        <v>1863</v>
      </c>
      <c r="D3296" s="4">
        <v>6410</v>
      </c>
      <c r="F3296" s="4">
        <v>147818</v>
      </c>
      <c r="I3296" s="4">
        <v>154228</v>
      </c>
      <c r="J3296" s="4">
        <v>6410</v>
      </c>
    </row>
    <row r="3297" spans="2:10" x14ac:dyDescent="0.35">
      <c r="B3297" t="s">
        <v>54</v>
      </c>
      <c r="D3297" s="4">
        <v>1103137</v>
      </c>
      <c r="E3297" s="4">
        <v>1180</v>
      </c>
      <c r="F3297" s="4">
        <v>2858072</v>
      </c>
      <c r="G3297" s="4">
        <v>55058</v>
      </c>
      <c r="H3297" s="4">
        <v>34103</v>
      </c>
      <c r="I3297" s="4">
        <v>4051551</v>
      </c>
      <c r="J3297" s="4">
        <v>1104317</v>
      </c>
    </row>
    <row r="3298" spans="2:10" x14ac:dyDescent="0.35">
      <c r="B3298" t="s">
        <v>1845</v>
      </c>
      <c r="C3298" t="s">
        <v>1866</v>
      </c>
      <c r="I3298" s="4">
        <v>0</v>
      </c>
      <c r="J3298">
        <v>0</v>
      </c>
    </row>
    <row r="3299" spans="2:10" x14ac:dyDescent="0.35">
      <c r="C3299" t="s">
        <v>1867</v>
      </c>
      <c r="E3299" s="4">
        <v>18000</v>
      </c>
      <c r="G3299" s="4">
        <v>108822</v>
      </c>
      <c r="H3299" s="4">
        <v>1781258</v>
      </c>
      <c r="I3299" s="4">
        <v>1908080</v>
      </c>
      <c r="J3299">
        <v>18000</v>
      </c>
    </row>
    <row r="3300" spans="2:10" x14ac:dyDescent="0.35">
      <c r="C3300" t="s">
        <v>1868</v>
      </c>
      <c r="E3300" s="4">
        <v>42075</v>
      </c>
      <c r="H3300" s="4">
        <v>1524495</v>
      </c>
      <c r="I3300" s="4">
        <v>1566570</v>
      </c>
      <c r="J3300">
        <v>42075</v>
      </c>
    </row>
    <row r="3301" spans="2:10" x14ac:dyDescent="0.35">
      <c r="C3301" t="s">
        <v>1869</v>
      </c>
      <c r="E3301" s="4">
        <v>0</v>
      </c>
      <c r="H3301" s="4">
        <v>619680</v>
      </c>
      <c r="I3301" s="4">
        <v>619680</v>
      </c>
      <c r="J3301">
        <v>0</v>
      </c>
    </row>
    <row r="3302" spans="2:10" x14ac:dyDescent="0.35">
      <c r="C3302" t="s">
        <v>1870</v>
      </c>
      <c r="E3302" s="4">
        <v>0</v>
      </c>
      <c r="F3302" s="4">
        <v>69170</v>
      </c>
      <c r="H3302" s="4">
        <v>5498524</v>
      </c>
      <c r="I3302" s="4">
        <v>5567694</v>
      </c>
      <c r="J3302">
        <v>0</v>
      </c>
    </row>
    <row r="3303" spans="2:10" x14ac:dyDescent="0.35">
      <c r="C3303" t="s">
        <v>1871</v>
      </c>
      <c r="D3303" s="4">
        <v>756216</v>
      </c>
      <c r="I3303" s="4">
        <v>756216</v>
      </c>
      <c r="J3303" s="4">
        <v>756216</v>
      </c>
    </row>
    <row r="3304" spans="2:10" x14ac:dyDescent="0.35">
      <c r="C3304" t="s">
        <v>1875</v>
      </c>
      <c r="H3304" s="4">
        <v>34873</v>
      </c>
      <c r="I3304" s="4">
        <v>34873</v>
      </c>
      <c r="J3304">
        <v>0</v>
      </c>
    </row>
    <row r="3305" spans="2:10" x14ac:dyDescent="0.35">
      <c r="C3305" t="s">
        <v>1876</v>
      </c>
      <c r="H3305" s="4">
        <v>0</v>
      </c>
      <c r="I3305" s="4">
        <v>0</v>
      </c>
      <c r="J3305">
        <v>0</v>
      </c>
    </row>
    <row r="3306" spans="2:10" x14ac:dyDescent="0.35">
      <c r="C3306" t="s">
        <v>1877</v>
      </c>
      <c r="D3306" s="4">
        <v>2619</v>
      </c>
      <c r="I3306" s="4">
        <v>2619</v>
      </c>
      <c r="J3306" s="4">
        <v>2619</v>
      </c>
    </row>
    <row r="3307" spans="2:10" x14ac:dyDescent="0.35">
      <c r="B3307" t="s">
        <v>55</v>
      </c>
      <c r="D3307" s="4">
        <v>758834</v>
      </c>
      <c r="E3307" s="4">
        <v>60075</v>
      </c>
      <c r="F3307" s="4">
        <v>69170</v>
      </c>
      <c r="G3307" s="4">
        <v>108822</v>
      </c>
      <c r="H3307" s="4">
        <v>9458829</v>
      </c>
      <c r="I3307" s="4">
        <v>10455730</v>
      </c>
      <c r="J3307" s="4">
        <v>818909</v>
      </c>
    </row>
    <row r="3308" spans="2:10" x14ac:dyDescent="0.35">
      <c r="B3308" t="s">
        <v>1878</v>
      </c>
      <c r="C3308" t="s">
        <v>1879</v>
      </c>
      <c r="D3308" s="4">
        <v>933310</v>
      </c>
      <c r="I3308" s="4">
        <v>933310</v>
      </c>
      <c r="J3308" s="4">
        <v>933310</v>
      </c>
    </row>
    <row r="3309" spans="2:10" x14ac:dyDescent="0.35">
      <c r="C3309" t="s">
        <v>1907</v>
      </c>
      <c r="D3309" s="4">
        <v>17403</v>
      </c>
      <c r="I3309" s="4">
        <v>17403</v>
      </c>
      <c r="J3309" s="4">
        <v>17403</v>
      </c>
    </row>
    <row r="3310" spans="2:10" x14ac:dyDescent="0.35">
      <c r="C3310" t="s">
        <v>1880</v>
      </c>
      <c r="D3310" s="4">
        <v>1056579</v>
      </c>
      <c r="I3310" s="4">
        <v>1056579</v>
      </c>
      <c r="J3310" s="4">
        <v>1056579</v>
      </c>
    </row>
    <row r="3311" spans="2:10" x14ac:dyDescent="0.35">
      <c r="C3311" t="s">
        <v>1881</v>
      </c>
      <c r="D3311" s="4">
        <v>486484</v>
      </c>
      <c r="I3311" s="4">
        <v>486484</v>
      </c>
      <c r="J3311" s="4">
        <v>486484</v>
      </c>
    </row>
    <row r="3312" spans="2:10" x14ac:dyDescent="0.35">
      <c r="C3312" t="s">
        <v>1882</v>
      </c>
      <c r="F3312" s="4">
        <v>52268</v>
      </c>
      <c r="I3312" s="4">
        <v>52268</v>
      </c>
      <c r="J3312">
        <v>0</v>
      </c>
    </row>
    <row r="3313" spans="1:10" x14ac:dyDescent="0.35">
      <c r="C3313" t="s">
        <v>1883</v>
      </c>
      <c r="D3313" s="4">
        <v>77850</v>
      </c>
      <c r="I3313" s="4">
        <v>77850</v>
      </c>
      <c r="J3313" s="4">
        <v>77850</v>
      </c>
    </row>
    <row r="3314" spans="1:10" x14ac:dyDescent="0.35">
      <c r="B3314" t="s">
        <v>56</v>
      </c>
      <c r="D3314" s="4">
        <v>2571625</v>
      </c>
      <c r="F3314" s="4">
        <v>52268</v>
      </c>
      <c r="I3314" s="4">
        <v>2623893</v>
      </c>
      <c r="J3314" s="4">
        <v>2571625</v>
      </c>
    </row>
    <row r="3315" spans="1:10" x14ac:dyDescent="0.35">
      <c r="B3315" t="s">
        <v>1885</v>
      </c>
      <c r="C3315" t="s">
        <v>1886</v>
      </c>
      <c r="D3315" s="4">
        <v>42419</v>
      </c>
      <c r="I3315" s="4">
        <v>42419</v>
      </c>
      <c r="J3315" s="4">
        <v>42419</v>
      </c>
    </row>
    <row r="3316" spans="1:10" x14ac:dyDescent="0.35">
      <c r="B3316" t="s">
        <v>57</v>
      </c>
      <c r="D3316" s="4">
        <v>42419</v>
      </c>
      <c r="I3316" s="4">
        <v>42419</v>
      </c>
      <c r="J3316" s="4">
        <v>42419</v>
      </c>
    </row>
    <row r="3317" spans="1:10" x14ac:dyDescent="0.35">
      <c r="B3317" t="s">
        <v>1887</v>
      </c>
      <c r="C3317" t="s">
        <v>1888</v>
      </c>
      <c r="H3317" s="4">
        <v>192000</v>
      </c>
      <c r="I3317" s="4">
        <v>192000</v>
      </c>
      <c r="J3317">
        <v>0</v>
      </c>
    </row>
    <row r="3318" spans="1:10" x14ac:dyDescent="0.35">
      <c r="C3318" t="s">
        <v>1889</v>
      </c>
      <c r="H3318" s="4">
        <v>315000</v>
      </c>
      <c r="I3318" s="4">
        <v>315000</v>
      </c>
      <c r="J3318">
        <v>0</v>
      </c>
    </row>
    <row r="3319" spans="1:10" x14ac:dyDescent="0.35">
      <c r="C3319" t="s">
        <v>1890</v>
      </c>
      <c r="H3319" s="4">
        <v>262500</v>
      </c>
      <c r="I3319" s="4">
        <v>262500</v>
      </c>
      <c r="J3319">
        <v>0</v>
      </c>
    </row>
    <row r="3320" spans="1:10" x14ac:dyDescent="0.35">
      <c r="B3320" t="s">
        <v>58</v>
      </c>
      <c r="H3320" s="4">
        <v>769500</v>
      </c>
      <c r="I3320" s="4">
        <v>769500</v>
      </c>
      <c r="J3320">
        <v>0</v>
      </c>
    </row>
    <row r="3321" spans="1:10" x14ac:dyDescent="0.35">
      <c r="A3321" t="s">
        <v>1591</v>
      </c>
      <c r="B3321" t="s">
        <v>59</v>
      </c>
      <c r="D3321" s="4">
        <v>54652528</v>
      </c>
      <c r="E3321" s="4">
        <v>974955</v>
      </c>
      <c r="F3321" s="4">
        <v>8547991</v>
      </c>
      <c r="G3321" s="4">
        <v>430073</v>
      </c>
      <c r="H3321" s="4">
        <v>10533332</v>
      </c>
      <c r="I3321" s="4">
        <v>75138879</v>
      </c>
      <c r="J3321" s="4">
        <v>55627483</v>
      </c>
    </row>
    <row r="3322" spans="1:10" x14ac:dyDescent="0.35">
      <c r="A3322" t="s">
        <v>392</v>
      </c>
      <c r="B3322" t="s">
        <v>1842</v>
      </c>
      <c r="C3322" t="s">
        <v>1843</v>
      </c>
      <c r="D3322" s="4">
        <v>30231186</v>
      </c>
      <c r="E3322" s="4">
        <v>66042837</v>
      </c>
      <c r="F3322" s="4">
        <v>29925000</v>
      </c>
      <c r="I3322" s="4">
        <v>126199023</v>
      </c>
      <c r="J3322" s="4">
        <v>96274023</v>
      </c>
    </row>
    <row r="3323" spans="1:10" x14ac:dyDescent="0.35">
      <c r="C3323" t="s">
        <v>1844</v>
      </c>
      <c r="D3323" s="4">
        <v>7033845</v>
      </c>
      <c r="H3323" s="4">
        <v>5853456</v>
      </c>
      <c r="I3323" s="4">
        <v>12887301</v>
      </c>
      <c r="J3323" s="4">
        <v>7033845</v>
      </c>
    </row>
    <row r="3324" spans="1:10" x14ac:dyDescent="0.35">
      <c r="C3324" t="s">
        <v>1845</v>
      </c>
      <c r="D3324" s="4">
        <v>10511845</v>
      </c>
      <c r="I3324" s="4">
        <v>10511845</v>
      </c>
      <c r="J3324" s="4">
        <v>10511845</v>
      </c>
    </row>
    <row r="3325" spans="1:10" x14ac:dyDescent="0.35">
      <c r="B3325" t="s">
        <v>51</v>
      </c>
      <c r="D3325" s="4">
        <v>47776876</v>
      </c>
      <c r="E3325" s="4">
        <v>66042837</v>
      </c>
      <c r="F3325" s="4">
        <v>29925000</v>
      </c>
      <c r="H3325" s="4">
        <v>5853456</v>
      </c>
      <c r="I3325" s="4">
        <v>149598170</v>
      </c>
      <c r="J3325" s="4">
        <v>113819713</v>
      </c>
    </row>
    <row r="3326" spans="1:10" x14ac:dyDescent="0.35">
      <c r="B3326" t="s">
        <v>1843</v>
      </c>
      <c r="C3326" t="s">
        <v>1846</v>
      </c>
      <c r="D3326" s="4">
        <v>39655288</v>
      </c>
      <c r="E3326" s="4">
        <v>7331466</v>
      </c>
      <c r="I3326" s="4">
        <v>46986754</v>
      </c>
      <c r="J3326" s="4">
        <v>46986754</v>
      </c>
    </row>
    <row r="3327" spans="1:10" x14ac:dyDescent="0.35">
      <c r="C3327" t="s">
        <v>1847</v>
      </c>
      <c r="D3327" s="4">
        <v>36796273</v>
      </c>
      <c r="E3327" s="4">
        <v>763344</v>
      </c>
      <c r="F3327" s="4">
        <v>2432433</v>
      </c>
      <c r="I3327" s="4">
        <v>39992049</v>
      </c>
      <c r="J3327" s="4">
        <v>37559617</v>
      </c>
    </row>
    <row r="3328" spans="1:10" x14ac:dyDescent="0.35">
      <c r="C3328" t="s">
        <v>1848</v>
      </c>
      <c r="D3328" s="4">
        <v>56342</v>
      </c>
      <c r="E3328" s="4">
        <v>4648</v>
      </c>
      <c r="I3328" s="4">
        <v>60990</v>
      </c>
      <c r="J3328" s="4">
        <v>60990</v>
      </c>
    </row>
    <row r="3329" spans="2:10" x14ac:dyDescent="0.35">
      <c r="B3329" t="s">
        <v>52</v>
      </c>
      <c r="D3329" s="4">
        <v>76507904</v>
      </c>
      <c r="E3329" s="4">
        <v>8099457</v>
      </c>
      <c r="F3329" s="4">
        <v>2432433</v>
      </c>
      <c r="I3329" s="4">
        <v>87039793</v>
      </c>
      <c r="J3329" s="4">
        <v>84607361</v>
      </c>
    </row>
    <row r="3330" spans="2:10" x14ac:dyDescent="0.35">
      <c r="B3330" t="s">
        <v>1849</v>
      </c>
      <c r="C3330" t="s">
        <v>1850</v>
      </c>
      <c r="E3330" s="4">
        <v>14400000</v>
      </c>
      <c r="I3330" s="4">
        <v>14400000</v>
      </c>
      <c r="J3330">
        <v>14400000</v>
      </c>
    </row>
    <row r="3331" spans="2:10" x14ac:dyDescent="0.35">
      <c r="B3331" t="s">
        <v>53</v>
      </c>
      <c r="E3331" s="4">
        <v>14400000</v>
      </c>
      <c r="I3331" s="4">
        <v>14400000</v>
      </c>
      <c r="J3331">
        <v>14400000</v>
      </c>
    </row>
    <row r="3332" spans="2:10" x14ac:dyDescent="0.35">
      <c r="B3332" t="s">
        <v>1844</v>
      </c>
      <c r="C3332" t="s">
        <v>1851</v>
      </c>
      <c r="D3332" s="4">
        <v>3594872</v>
      </c>
      <c r="I3332" s="4">
        <v>3594872</v>
      </c>
      <c r="J3332" s="4">
        <v>3594872</v>
      </c>
    </row>
    <row r="3333" spans="2:10" x14ac:dyDescent="0.35">
      <c r="C3333" t="s">
        <v>1852</v>
      </c>
      <c r="D3333" s="4">
        <v>6815</v>
      </c>
      <c r="E3333" s="4">
        <v>19081</v>
      </c>
      <c r="F3333" s="4">
        <v>5452</v>
      </c>
      <c r="H3333" s="4">
        <v>31348</v>
      </c>
      <c r="I3333" s="4">
        <v>62696</v>
      </c>
      <c r="J3333" s="4">
        <v>25896</v>
      </c>
    </row>
    <row r="3334" spans="2:10" x14ac:dyDescent="0.35">
      <c r="C3334" t="s">
        <v>1853</v>
      </c>
      <c r="D3334" s="4">
        <v>26113</v>
      </c>
      <c r="E3334" s="4">
        <v>16383</v>
      </c>
      <c r="F3334" s="4">
        <v>8191</v>
      </c>
      <c r="H3334" s="4">
        <v>5461</v>
      </c>
      <c r="I3334" s="4">
        <v>56148</v>
      </c>
      <c r="J3334" s="4">
        <v>42496</v>
      </c>
    </row>
    <row r="3335" spans="2:10" x14ac:dyDescent="0.35">
      <c r="C3335" t="s">
        <v>1893</v>
      </c>
      <c r="E3335" s="4">
        <v>3584</v>
      </c>
      <c r="F3335" s="4">
        <v>1195</v>
      </c>
      <c r="H3335" s="4">
        <v>16724</v>
      </c>
      <c r="I3335" s="4">
        <v>21502</v>
      </c>
      <c r="J3335">
        <v>3584</v>
      </c>
    </row>
    <row r="3336" spans="2:10" x14ac:dyDescent="0.35">
      <c r="C3336" t="s">
        <v>1854</v>
      </c>
      <c r="H3336" s="4">
        <v>773363</v>
      </c>
      <c r="I3336" s="4">
        <v>773363</v>
      </c>
      <c r="J3336">
        <v>0</v>
      </c>
    </row>
    <row r="3337" spans="2:10" x14ac:dyDescent="0.35">
      <c r="B3337" t="s">
        <v>1844</v>
      </c>
      <c r="C3337" t="s">
        <v>1855</v>
      </c>
      <c r="D3337" s="4">
        <v>61923</v>
      </c>
      <c r="E3337" s="4">
        <v>1464527</v>
      </c>
      <c r="F3337" s="4">
        <v>310404</v>
      </c>
      <c r="H3337" s="4">
        <v>110993</v>
      </c>
      <c r="I3337" s="4">
        <v>1947847</v>
      </c>
      <c r="J3337" s="4">
        <v>1526450</v>
      </c>
    </row>
    <row r="3338" spans="2:10" x14ac:dyDescent="0.35">
      <c r="C3338" t="s">
        <v>1856</v>
      </c>
      <c r="D3338" s="4">
        <v>7717</v>
      </c>
      <c r="E3338" s="4">
        <v>24849</v>
      </c>
      <c r="F3338" s="4">
        <v>47628</v>
      </c>
      <c r="I3338" s="4">
        <v>80194</v>
      </c>
      <c r="J3338" s="4">
        <v>32566</v>
      </c>
    </row>
    <row r="3339" spans="2:10" x14ac:dyDescent="0.35">
      <c r="C3339" t="s">
        <v>1857</v>
      </c>
      <c r="D3339" s="4">
        <v>39380</v>
      </c>
      <c r="I3339" s="4">
        <v>39380</v>
      </c>
      <c r="J3339" s="4">
        <v>39380</v>
      </c>
    </row>
    <row r="3340" spans="2:10" x14ac:dyDescent="0.35">
      <c r="C3340" t="s">
        <v>1914</v>
      </c>
      <c r="E3340" s="4">
        <v>45410</v>
      </c>
      <c r="I3340" s="4">
        <v>45410</v>
      </c>
      <c r="J3340">
        <v>45410</v>
      </c>
    </row>
    <row r="3341" spans="2:10" x14ac:dyDescent="0.35">
      <c r="C3341" t="s">
        <v>1858</v>
      </c>
      <c r="E3341" s="4">
        <v>12066</v>
      </c>
      <c r="H3341" s="4">
        <v>40221</v>
      </c>
      <c r="I3341" s="4">
        <v>52287</v>
      </c>
      <c r="J3341">
        <v>12066</v>
      </c>
    </row>
    <row r="3342" spans="2:10" x14ac:dyDescent="0.35">
      <c r="C3342" t="s">
        <v>1859</v>
      </c>
      <c r="D3342" s="4">
        <v>800000</v>
      </c>
      <c r="E3342" s="4">
        <v>105424</v>
      </c>
      <c r="F3342" s="4">
        <v>180421</v>
      </c>
      <c r="G3342" s="4">
        <v>175000</v>
      </c>
      <c r="H3342" s="4">
        <v>718371</v>
      </c>
      <c r="I3342" s="4">
        <v>1979216</v>
      </c>
      <c r="J3342" s="4">
        <v>905424</v>
      </c>
    </row>
    <row r="3343" spans="2:10" x14ac:dyDescent="0.35">
      <c r="C3343" t="s">
        <v>1860</v>
      </c>
      <c r="D3343" s="4">
        <v>652218</v>
      </c>
      <c r="I3343" s="4">
        <v>652218</v>
      </c>
      <c r="J3343" s="4">
        <v>652218</v>
      </c>
    </row>
    <row r="3344" spans="2:10" x14ac:dyDescent="0.35">
      <c r="C3344" t="s">
        <v>1861</v>
      </c>
      <c r="D3344" s="4">
        <v>723089</v>
      </c>
      <c r="I3344" s="4">
        <v>723089</v>
      </c>
      <c r="J3344" s="4">
        <v>723089</v>
      </c>
    </row>
    <row r="3345" spans="2:10" x14ac:dyDescent="0.35">
      <c r="C3345" t="s">
        <v>1862</v>
      </c>
      <c r="D3345" s="4">
        <v>940107</v>
      </c>
      <c r="I3345" s="4">
        <v>940107</v>
      </c>
      <c r="J3345" s="4">
        <v>940107</v>
      </c>
    </row>
    <row r="3346" spans="2:10" x14ac:dyDescent="0.35">
      <c r="C3346" t="s">
        <v>1863</v>
      </c>
      <c r="E3346" s="4">
        <v>31120</v>
      </c>
      <c r="I3346" s="4">
        <v>31120</v>
      </c>
      <c r="J3346">
        <v>31120</v>
      </c>
    </row>
    <row r="3347" spans="2:10" x14ac:dyDescent="0.35">
      <c r="B3347" t="s">
        <v>54</v>
      </c>
      <c r="D3347" s="4">
        <v>6852233</v>
      </c>
      <c r="E3347" s="4">
        <v>1722443</v>
      </c>
      <c r="F3347" s="4">
        <v>553290</v>
      </c>
      <c r="G3347" s="4">
        <v>175000</v>
      </c>
      <c r="H3347" s="4">
        <v>1696481</v>
      </c>
      <c r="I3347" s="4">
        <v>10999448</v>
      </c>
      <c r="J3347" s="4">
        <v>8574676</v>
      </c>
    </row>
    <row r="3348" spans="2:10" x14ac:dyDescent="0.35">
      <c r="B3348" t="s">
        <v>1845</v>
      </c>
      <c r="C3348" t="s">
        <v>1864</v>
      </c>
      <c r="E3348" s="4">
        <v>11158</v>
      </c>
      <c r="F3348" s="4">
        <v>11158</v>
      </c>
      <c r="I3348" s="4">
        <v>22317</v>
      </c>
      <c r="J3348">
        <v>11158</v>
      </c>
    </row>
    <row r="3349" spans="2:10" x14ac:dyDescent="0.35">
      <c r="C3349" t="s">
        <v>1865</v>
      </c>
      <c r="E3349" s="4">
        <v>0</v>
      </c>
      <c r="G3349" s="4">
        <v>219604</v>
      </c>
      <c r="H3349" s="4">
        <v>195828</v>
      </c>
      <c r="I3349" s="4">
        <v>415432</v>
      </c>
      <c r="J3349">
        <v>0</v>
      </c>
    </row>
    <row r="3350" spans="2:10" x14ac:dyDescent="0.35">
      <c r="C3350" t="s">
        <v>1866</v>
      </c>
      <c r="I3350" s="4">
        <v>0</v>
      </c>
      <c r="J3350">
        <v>0</v>
      </c>
    </row>
    <row r="3351" spans="2:10" x14ac:dyDescent="0.35">
      <c r="C3351" t="s">
        <v>1867</v>
      </c>
      <c r="D3351" s="4">
        <v>1600000</v>
      </c>
      <c r="E3351" s="4">
        <v>204000</v>
      </c>
      <c r="H3351" s="4">
        <v>4402577</v>
      </c>
      <c r="I3351" s="4">
        <v>6206577</v>
      </c>
      <c r="J3351" s="4">
        <v>1804000</v>
      </c>
    </row>
    <row r="3352" spans="2:10" x14ac:dyDescent="0.35">
      <c r="C3352" t="s">
        <v>1868</v>
      </c>
      <c r="E3352" s="4">
        <v>15778</v>
      </c>
      <c r="F3352" s="4">
        <v>31556</v>
      </c>
      <c r="H3352" s="4">
        <v>4658467</v>
      </c>
      <c r="I3352" s="4">
        <v>4705801</v>
      </c>
      <c r="J3352">
        <v>15778</v>
      </c>
    </row>
    <row r="3353" spans="2:10" x14ac:dyDescent="0.35">
      <c r="C3353" t="s">
        <v>1894</v>
      </c>
      <c r="D3353" s="4">
        <v>6969</v>
      </c>
      <c r="I3353" s="4">
        <v>6969</v>
      </c>
      <c r="J3353" s="4">
        <v>6969</v>
      </c>
    </row>
    <row r="3354" spans="2:10" x14ac:dyDescent="0.35">
      <c r="C3354" t="s">
        <v>1869</v>
      </c>
      <c r="H3354" s="4">
        <v>1818240</v>
      </c>
      <c r="I3354" s="4">
        <v>1818240</v>
      </c>
      <c r="J3354">
        <v>0</v>
      </c>
    </row>
    <row r="3355" spans="2:10" x14ac:dyDescent="0.35">
      <c r="C3355" t="s">
        <v>1870</v>
      </c>
      <c r="E3355" s="4">
        <v>49217</v>
      </c>
      <c r="F3355" s="4">
        <v>13358782</v>
      </c>
      <c r="H3355" s="4">
        <v>300015</v>
      </c>
      <c r="I3355" s="4">
        <v>13708015</v>
      </c>
      <c r="J3355">
        <v>49217</v>
      </c>
    </row>
    <row r="3356" spans="2:10" x14ac:dyDescent="0.35">
      <c r="C3356" t="s">
        <v>1871</v>
      </c>
      <c r="F3356" s="4">
        <v>12990000</v>
      </c>
      <c r="G3356" s="4">
        <v>108346</v>
      </c>
      <c r="H3356" s="4">
        <v>189457</v>
      </c>
      <c r="I3356" s="4">
        <v>13287803</v>
      </c>
      <c r="J3356">
        <v>0</v>
      </c>
    </row>
    <row r="3357" spans="2:10" x14ac:dyDescent="0.35">
      <c r="C3357" t="s">
        <v>1872</v>
      </c>
      <c r="D3357" s="4">
        <v>588000</v>
      </c>
      <c r="I3357" s="4">
        <v>588000</v>
      </c>
      <c r="J3357" s="4">
        <v>588000</v>
      </c>
    </row>
    <row r="3358" spans="2:10" x14ac:dyDescent="0.35">
      <c r="C3358" t="s">
        <v>1875</v>
      </c>
      <c r="H3358" s="4">
        <v>32548</v>
      </c>
      <c r="I3358" s="4">
        <v>32548</v>
      </c>
      <c r="J3358">
        <v>0</v>
      </c>
    </row>
    <row r="3359" spans="2:10" x14ac:dyDescent="0.35">
      <c r="C3359" t="s">
        <v>1876</v>
      </c>
      <c r="D3359" s="4">
        <v>0</v>
      </c>
      <c r="H3359" s="4">
        <v>470400</v>
      </c>
      <c r="I3359" s="4">
        <v>470400</v>
      </c>
      <c r="J3359" s="4">
        <v>0</v>
      </c>
    </row>
    <row r="3360" spans="2:10" x14ac:dyDescent="0.35">
      <c r="C3360" t="s">
        <v>1877</v>
      </c>
      <c r="D3360" s="4">
        <v>5237</v>
      </c>
      <c r="I3360" s="4">
        <v>5237</v>
      </c>
      <c r="J3360" s="4">
        <v>5237</v>
      </c>
    </row>
    <row r="3361" spans="2:10" x14ac:dyDescent="0.35">
      <c r="B3361" t="s">
        <v>55</v>
      </c>
      <c r="D3361" s="4">
        <v>2200206</v>
      </c>
      <c r="E3361" s="4">
        <v>280154</v>
      </c>
      <c r="F3361" s="4">
        <v>26391496</v>
      </c>
      <c r="G3361" s="4">
        <v>327950</v>
      </c>
      <c r="H3361" s="4">
        <v>12067533</v>
      </c>
      <c r="I3361" s="4">
        <v>41267339</v>
      </c>
      <c r="J3361" s="4">
        <v>2480360</v>
      </c>
    </row>
    <row r="3362" spans="2:10" x14ac:dyDescent="0.35">
      <c r="B3362" t="s">
        <v>1878</v>
      </c>
      <c r="C3362" t="s">
        <v>1879</v>
      </c>
      <c r="D3362" s="4">
        <v>4268362</v>
      </c>
      <c r="I3362" s="4">
        <v>4268362</v>
      </c>
      <c r="J3362" s="4">
        <v>4268362</v>
      </c>
    </row>
    <row r="3363" spans="2:10" x14ac:dyDescent="0.35">
      <c r="C3363" t="s">
        <v>1907</v>
      </c>
      <c r="D3363" s="4">
        <v>6639</v>
      </c>
      <c r="I3363" s="4">
        <v>6639</v>
      </c>
      <c r="J3363" s="4">
        <v>6639</v>
      </c>
    </row>
    <row r="3364" spans="2:10" x14ac:dyDescent="0.35">
      <c r="C3364" t="s">
        <v>1897</v>
      </c>
      <c r="D3364" s="4">
        <v>25728</v>
      </c>
      <c r="I3364" s="4">
        <v>25728</v>
      </c>
      <c r="J3364" s="4">
        <v>25728</v>
      </c>
    </row>
    <row r="3365" spans="2:10" x14ac:dyDescent="0.35">
      <c r="C3365" t="s">
        <v>1880</v>
      </c>
      <c r="D3365" s="4">
        <v>1422171</v>
      </c>
      <c r="I3365" s="4">
        <v>1422171</v>
      </c>
      <c r="J3365" s="4">
        <v>1422171</v>
      </c>
    </row>
    <row r="3366" spans="2:10" x14ac:dyDescent="0.35">
      <c r="C3366" t="s">
        <v>1881</v>
      </c>
      <c r="D3366" s="4">
        <v>2638164</v>
      </c>
      <c r="I3366" s="4">
        <v>2638164</v>
      </c>
      <c r="J3366" s="4">
        <v>2638164</v>
      </c>
    </row>
    <row r="3367" spans="2:10" x14ac:dyDescent="0.35">
      <c r="C3367" t="s">
        <v>1882</v>
      </c>
      <c r="D3367" s="4">
        <v>343871</v>
      </c>
      <c r="I3367" s="4">
        <v>343871</v>
      </c>
      <c r="J3367" s="4">
        <v>343871</v>
      </c>
    </row>
    <row r="3368" spans="2:10" x14ac:dyDescent="0.35">
      <c r="C3368" t="s">
        <v>1883</v>
      </c>
      <c r="D3368" s="4">
        <v>150516</v>
      </c>
      <c r="I3368" s="4">
        <v>150516</v>
      </c>
      <c r="J3368" s="4">
        <v>150516</v>
      </c>
    </row>
    <row r="3369" spans="2:10" x14ac:dyDescent="0.35">
      <c r="C3369" t="s">
        <v>1884</v>
      </c>
      <c r="D3369" s="4">
        <v>34992</v>
      </c>
      <c r="I3369" s="4">
        <v>34992</v>
      </c>
      <c r="J3369" s="4">
        <v>34992</v>
      </c>
    </row>
    <row r="3370" spans="2:10" x14ac:dyDescent="0.35">
      <c r="B3370" t="s">
        <v>56</v>
      </c>
      <c r="D3370" s="4">
        <v>8890442</v>
      </c>
      <c r="I3370" s="4">
        <v>8890442</v>
      </c>
      <c r="J3370" s="4">
        <v>8890442</v>
      </c>
    </row>
    <row r="3371" spans="2:10" x14ac:dyDescent="0.35">
      <c r="B3371" t="s">
        <v>1885</v>
      </c>
      <c r="C3371" t="s">
        <v>1886</v>
      </c>
      <c r="H3371" s="4">
        <v>509026</v>
      </c>
      <c r="I3371" s="4">
        <v>509026</v>
      </c>
      <c r="J3371">
        <v>0</v>
      </c>
    </row>
    <row r="3372" spans="2:10" x14ac:dyDescent="0.35">
      <c r="B3372" t="s">
        <v>57</v>
      </c>
      <c r="H3372" s="4">
        <v>509026</v>
      </c>
      <c r="I3372" s="4">
        <v>509026</v>
      </c>
      <c r="J3372">
        <v>0</v>
      </c>
    </row>
    <row r="3373" spans="2:10" x14ac:dyDescent="0.35">
      <c r="B3373" t="s">
        <v>1887</v>
      </c>
      <c r="C3373" t="s">
        <v>1904</v>
      </c>
      <c r="D3373" s="4">
        <v>250000</v>
      </c>
      <c r="I3373" s="4">
        <v>250000</v>
      </c>
      <c r="J3373" s="4">
        <v>250000</v>
      </c>
    </row>
    <row r="3374" spans="2:10" x14ac:dyDescent="0.35">
      <c r="C3374" t="s">
        <v>1888</v>
      </c>
      <c r="H3374" s="4">
        <v>960000</v>
      </c>
      <c r="I3374" s="4">
        <v>960000</v>
      </c>
      <c r="J3374">
        <v>0</v>
      </c>
    </row>
    <row r="3375" spans="2:10" x14ac:dyDescent="0.35">
      <c r="C3375" t="s">
        <v>1901</v>
      </c>
      <c r="F3375" s="4">
        <v>525000</v>
      </c>
      <c r="I3375" s="4">
        <v>525000</v>
      </c>
      <c r="J3375">
        <v>0</v>
      </c>
    </row>
    <row r="3376" spans="2:10" x14ac:dyDescent="0.35">
      <c r="C3376" t="s">
        <v>1889</v>
      </c>
      <c r="F3376" s="4">
        <v>1995000</v>
      </c>
      <c r="I3376" s="4">
        <v>1995000</v>
      </c>
      <c r="J3376">
        <v>0</v>
      </c>
    </row>
    <row r="3377" spans="1:10" x14ac:dyDescent="0.35">
      <c r="C3377" t="s">
        <v>1890</v>
      </c>
      <c r="F3377" s="4">
        <v>712500</v>
      </c>
      <c r="I3377" s="4">
        <v>712500</v>
      </c>
      <c r="J3377">
        <v>0</v>
      </c>
    </row>
    <row r="3378" spans="1:10" x14ac:dyDescent="0.35">
      <c r="C3378" t="s">
        <v>1902</v>
      </c>
      <c r="F3378" s="4">
        <v>1050000</v>
      </c>
      <c r="I3378" s="4">
        <v>1050000</v>
      </c>
      <c r="J3378">
        <v>0</v>
      </c>
    </row>
    <row r="3379" spans="1:10" x14ac:dyDescent="0.35">
      <c r="B3379" t="s">
        <v>58</v>
      </c>
      <c r="D3379" s="4">
        <v>250000</v>
      </c>
      <c r="F3379" s="4">
        <v>4282500</v>
      </c>
      <c r="H3379" s="4">
        <v>960000</v>
      </c>
      <c r="I3379" s="4">
        <v>5492500</v>
      </c>
      <c r="J3379" s="4">
        <v>250000</v>
      </c>
    </row>
    <row r="3380" spans="1:10" x14ac:dyDescent="0.35">
      <c r="A3380" t="s">
        <v>1592</v>
      </c>
      <c r="B3380" t="s">
        <v>59</v>
      </c>
      <c r="D3380" s="4">
        <v>142477661</v>
      </c>
      <c r="E3380" s="4">
        <v>90544892</v>
      </c>
      <c r="F3380" s="4">
        <v>63584719</v>
      </c>
      <c r="G3380" s="4">
        <v>502950</v>
      </c>
      <c r="H3380" s="4">
        <v>21086496</v>
      </c>
      <c r="I3380" s="4">
        <v>318196718</v>
      </c>
      <c r="J3380" s="4">
        <v>233022553</v>
      </c>
    </row>
    <row r="3381" spans="1:10" x14ac:dyDescent="0.35">
      <c r="A3381" t="s">
        <v>399</v>
      </c>
      <c r="B3381" t="s">
        <v>1842</v>
      </c>
      <c r="C3381" t="s">
        <v>1843</v>
      </c>
      <c r="D3381" s="4">
        <v>6093565</v>
      </c>
      <c r="E3381" s="4">
        <v>6403700</v>
      </c>
      <c r="F3381" s="4">
        <v>7394800</v>
      </c>
      <c r="I3381" s="4">
        <v>19892065</v>
      </c>
      <c r="J3381" s="4">
        <v>12497265</v>
      </c>
    </row>
    <row r="3382" spans="1:10" x14ac:dyDescent="0.35">
      <c r="C3382" t="s">
        <v>1844</v>
      </c>
      <c r="D3382" s="4">
        <v>134375</v>
      </c>
      <c r="F3382" s="4">
        <v>1026701</v>
      </c>
      <c r="G3382" s="4">
        <v>532148</v>
      </c>
      <c r="H3382" s="4">
        <v>144450</v>
      </c>
      <c r="I3382" s="4">
        <v>1837674</v>
      </c>
      <c r="J3382" s="4">
        <v>134375</v>
      </c>
    </row>
    <row r="3383" spans="1:10" x14ac:dyDescent="0.35">
      <c r="C3383" t="s">
        <v>1845</v>
      </c>
      <c r="D3383" s="4">
        <v>6386</v>
      </c>
      <c r="F3383" s="4">
        <v>1215086</v>
      </c>
      <c r="I3383" s="4">
        <v>1221472</v>
      </c>
      <c r="J3383" s="4">
        <v>6386</v>
      </c>
    </row>
    <row r="3384" spans="1:10" x14ac:dyDescent="0.35">
      <c r="B3384" t="s">
        <v>51</v>
      </c>
      <c r="D3384" s="4">
        <v>6234325</v>
      </c>
      <c r="E3384" s="4">
        <v>6403700</v>
      </c>
      <c r="F3384" s="4">
        <v>9636587</v>
      </c>
      <c r="G3384" s="4">
        <v>532148</v>
      </c>
      <c r="H3384" s="4">
        <v>144450</v>
      </c>
      <c r="I3384" s="4">
        <v>22951211</v>
      </c>
      <c r="J3384" s="4">
        <v>12638025</v>
      </c>
    </row>
    <row r="3385" spans="1:10" x14ac:dyDescent="0.35">
      <c r="B3385" t="s">
        <v>1843</v>
      </c>
      <c r="C3385" t="s">
        <v>1846</v>
      </c>
      <c r="D3385" s="4">
        <v>6790820</v>
      </c>
      <c r="E3385" s="4">
        <v>802148</v>
      </c>
      <c r="F3385" s="4">
        <v>1935315</v>
      </c>
      <c r="I3385" s="4">
        <v>9528283</v>
      </c>
      <c r="J3385" s="4">
        <v>7592968</v>
      </c>
    </row>
    <row r="3386" spans="1:10" x14ac:dyDescent="0.35">
      <c r="C3386" t="s">
        <v>1847</v>
      </c>
      <c r="D3386" s="4">
        <v>4653889</v>
      </c>
      <c r="F3386" s="4">
        <v>2702973</v>
      </c>
      <c r="I3386" s="4">
        <v>7356862</v>
      </c>
      <c r="J3386" s="4">
        <v>4653889</v>
      </c>
    </row>
    <row r="3387" spans="1:10" x14ac:dyDescent="0.35">
      <c r="C3387" t="s">
        <v>1848</v>
      </c>
      <c r="D3387" s="4">
        <v>8512</v>
      </c>
      <c r="E3387" s="4">
        <v>2905</v>
      </c>
      <c r="I3387" s="4">
        <v>11417</v>
      </c>
      <c r="J3387" s="4">
        <v>11417</v>
      </c>
    </row>
    <row r="3388" spans="1:10" x14ac:dyDescent="0.35">
      <c r="B3388" t="s">
        <v>52</v>
      </c>
      <c r="D3388" s="4">
        <v>11453222</v>
      </c>
      <c r="E3388" s="4">
        <v>805053</v>
      </c>
      <c r="F3388" s="4">
        <v>4638288</v>
      </c>
      <c r="I3388" s="4">
        <v>16896563</v>
      </c>
      <c r="J3388" s="4">
        <v>12258275</v>
      </c>
    </row>
    <row r="3389" spans="1:10" x14ac:dyDescent="0.35">
      <c r="B3389" t="s">
        <v>1849</v>
      </c>
      <c r="C3389" t="s">
        <v>1850</v>
      </c>
      <c r="E3389" s="4">
        <v>5600000</v>
      </c>
      <c r="I3389" s="4">
        <v>5600000</v>
      </c>
      <c r="J3389">
        <v>5600000</v>
      </c>
    </row>
    <row r="3390" spans="1:10" x14ac:dyDescent="0.35">
      <c r="B3390" t="s">
        <v>53</v>
      </c>
      <c r="E3390" s="4">
        <v>5600000</v>
      </c>
      <c r="I3390" s="4">
        <v>5600000</v>
      </c>
      <c r="J3390">
        <v>5600000</v>
      </c>
    </row>
    <row r="3391" spans="1:10" x14ac:dyDescent="0.35">
      <c r="B3391" t="s">
        <v>1844</v>
      </c>
      <c r="C3391" t="s">
        <v>1851</v>
      </c>
      <c r="F3391" s="4">
        <v>495461</v>
      </c>
      <c r="I3391" s="4">
        <v>495461</v>
      </c>
      <c r="J3391">
        <v>0</v>
      </c>
    </row>
    <row r="3392" spans="1:10" x14ac:dyDescent="0.35">
      <c r="C3392" t="s">
        <v>1852</v>
      </c>
      <c r="F3392" s="4">
        <v>12267</v>
      </c>
      <c r="I3392" s="4">
        <v>12267</v>
      </c>
      <c r="J3392">
        <v>0</v>
      </c>
    </row>
    <row r="3393" spans="2:10" x14ac:dyDescent="0.35">
      <c r="C3393" t="s">
        <v>1853</v>
      </c>
      <c r="F3393" s="4">
        <v>19039</v>
      </c>
      <c r="I3393" s="4">
        <v>19039</v>
      </c>
      <c r="J3393">
        <v>0</v>
      </c>
    </row>
    <row r="3394" spans="2:10" x14ac:dyDescent="0.35">
      <c r="C3394" t="s">
        <v>1903</v>
      </c>
      <c r="D3394" s="4">
        <v>24801</v>
      </c>
      <c r="I3394" s="4">
        <v>24801</v>
      </c>
      <c r="J3394" s="4">
        <v>24801</v>
      </c>
    </row>
    <row r="3395" spans="2:10" x14ac:dyDescent="0.35">
      <c r="C3395" t="s">
        <v>1854</v>
      </c>
      <c r="D3395" s="4">
        <v>2727</v>
      </c>
      <c r="F3395" s="4">
        <v>416943</v>
      </c>
      <c r="I3395" s="4">
        <v>419671</v>
      </c>
      <c r="J3395" s="4">
        <v>2727</v>
      </c>
    </row>
    <row r="3396" spans="2:10" x14ac:dyDescent="0.35">
      <c r="C3396" t="s">
        <v>1855</v>
      </c>
      <c r="D3396" s="4">
        <v>3450</v>
      </c>
      <c r="F3396" s="4">
        <v>359995</v>
      </c>
      <c r="I3396" s="4">
        <v>363445</v>
      </c>
      <c r="J3396" s="4">
        <v>3450</v>
      </c>
    </row>
    <row r="3397" spans="2:10" x14ac:dyDescent="0.35">
      <c r="C3397" t="s">
        <v>1856</v>
      </c>
      <c r="D3397" s="4">
        <v>21322</v>
      </c>
      <c r="F3397" s="4">
        <v>57982</v>
      </c>
      <c r="I3397" s="4">
        <v>79303</v>
      </c>
      <c r="J3397" s="4">
        <v>21322</v>
      </c>
    </row>
    <row r="3398" spans="2:10" x14ac:dyDescent="0.35">
      <c r="C3398" t="s">
        <v>1857</v>
      </c>
      <c r="D3398" s="4">
        <v>2955</v>
      </c>
      <c r="F3398" s="4">
        <v>25122</v>
      </c>
      <c r="I3398" s="4">
        <v>28077</v>
      </c>
      <c r="J3398" s="4">
        <v>2955</v>
      </c>
    </row>
    <row r="3399" spans="2:10" x14ac:dyDescent="0.35">
      <c r="C3399" t="s">
        <v>1858</v>
      </c>
      <c r="F3399" s="4">
        <v>15586</v>
      </c>
      <c r="I3399" s="4">
        <v>15586</v>
      </c>
      <c r="J3399">
        <v>0</v>
      </c>
    </row>
    <row r="3400" spans="2:10" x14ac:dyDescent="0.35">
      <c r="C3400" t="s">
        <v>1859</v>
      </c>
      <c r="D3400" s="4">
        <v>9402</v>
      </c>
      <c r="E3400" s="4">
        <v>105421</v>
      </c>
      <c r="F3400" s="4">
        <v>550003</v>
      </c>
      <c r="H3400" s="4">
        <v>217652</v>
      </c>
      <c r="I3400" s="4">
        <v>882478</v>
      </c>
      <c r="J3400" s="4">
        <v>114823</v>
      </c>
    </row>
    <row r="3401" spans="2:10" x14ac:dyDescent="0.35">
      <c r="C3401" t="s">
        <v>1860</v>
      </c>
      <c r="E3401" s="4">
        <v>0</v>
      </c>
      <c r="F3401" s="4">
        <v>978327</v>
      </c>
      <c r="I3401" s="4">
        <v>978327</v>
      </c>
      <c r="J3401">
        <v>0</v>
      </c>
    </row>
    <row r="3402" spans="2:10" x14ac:dyDescent="0.35">
      <c r="C3402" t="s">
        <v>1861</v>
      </c>
      <c r="F3402" s="4">
        <v>204032</v>
      </c>
      <c r="I3402" s="4">
        <v>204032</v>
      </c>
      <c r="J3402">
        <v>0</v>
      </c>
    </row>
    <row r="3403" spans="2:10" x14ac:dyDescent="0.35">
      <c r="C3403" t="s">
        <v>1862</v>
      </c>
      <c r="E3403" s="4">
        <v>0</v>
      </c>
      <c r="F3403" s="4">
        <v>341857</v>
      </c>
      <c r="I3403" s="4">
        <v>341857</v>
      </c>
      <c r="J3403">
        <v>0</v>
      </c>
    </row>
    <row r="3404" spans="2:10" x14ac:dyDescent="0.35">
      <c r="C3404" t="s">
        <v>1863</v>
      </c>
      <c r="G3404" s="4">
        <v>15560</v>
      </c>
      <c r="H3404" s="4">
        <v>7780</v>
      </c>
      <c r="I3404" s="4">
        <v>23340</v>
      </c>
      <c r="J3404">
        <v>0</v>
      </c>
    </row>
    <row r="3405" spans="2:10" x14ac:dyDescent="0.35">
      <c r="B3405" t="s">
        <v>54</v>
      </c>
      <c r="D3405" s="4">
        <v>64657</v>
      </c>
      <c r="E3405" s="4">
        <v>105421</v>
      </c>
      <c r="F3405" s="4">
        <v>3476613</v>
      </c>
      <c r="G3405" s="4">
        <v>15560</v>
      </c>
      <c r="H3405" s="4">
        <v>225432</v>
      </c>
      <c r="I3405" s="4">
        <v>3887682</v>
      </c>
      <c r="J3405" s="4">
        <v>170078</v>
      </c>
    </row>
    <row r="3406" spans="2:10" x14ac:dyDescent="0.35">
      <c r="B3406" t="s">
        <v>1845</v>
      </c>
      <c r="C3406" t="s">
        <v>1865</v>
      </c>
      <c r="D3406" s="4">
        <v>5233</v>
      </c>
      <c r="H3406" s="4">
        <v>43921</v>
      </c>
      <c r="I3406" s="4">
        <v>49153</v>
      </c>
      <c r="J3406" s="4">
        <v>5233</v>
      </c>
    </row>
    <row r="3407" spans="2:10" x14ac:dyDescent="0.35">
      <c r="C3407" t="s">
        <v>1866</v>
      </c>
      <c r="I3407" s="4">
        <v>0</v>
      </c>
      <c r="J3407">
        <v>0</v>
      </c>
    </row>
    <row r="3408" spans="2:10" x14ac:dyDescent="0.35">
      <c r="C3408" t="s">
        <v>1867</v>
      </c>
      <c r="D3408" s="4">
        <v>100000</v>
      </c>
      <c r="F3408" s="4">
        <v>818000</v>
      </c>
      <c r="H3408" s="4">
        <v>1192542</v>
      </c>
      <c r="I3408" s="4">
        <v>2110542</v>
      </c>
      <c r="J3408" s="4">
        <v>100000</v>
      </c>
    </row>
    <row r="3409" spans="2:10" x14ac:dyDescent="0.35">
      <c r="C3409" t="s">
        <v>1868</v>
      </c>
      <c r="D3409" s="4">
        <v>10519</v>
      </c>
      <c r="H3409" s="4">
        <v>834553</v>
      </c>
      <c r="I3409" s="4">
        <v>845071</v>
      </c>
      <c r="J3409" s="4">
        <v>10519</v>
      </c>
    </row>
    <row r="3410" spans="2:10" x14ac:dyDescent="0.35">
      <c r="C3410" t="s">
        <v>1894</v>
      </c>
      <c r="D3410" s="4">
        <v>6546</v>
      </c>
      <c r="I3410" s="4">
        <v>6546</v>
      </c>
      <c r="J3410" s="4">
        <v>6546</v>
      </c>
    </row>
    <row r="3411" spans="2:10" x14ac:dyDescent="0.35">
      <c r="C3411" t="s">
        <v>1869</v>
      </c>
      <c r="H3411" s="4">
        <v>338880</v>
      </c>
      <c r="I3411" s="4">
        <v>338880</v>
      </c>
      <c r="J3411">
        <v>0</v>
      </c>
    </row>
    <row r="3412" spans="2:10" x14ac:dyDescent="0.35">
      <c r="C3412" t="s">
        <v>1870</v>
      </c>
      <c r="D3412" s="4">
        <v>7231</v>
      </c>
      <c r="F3412" s="4">
        <v>10642</v>
      </c>
      <c r="H3412" s="4">
        <v>2240111</v>
      </c>
      <c r="I3412" s="4">
        <v>2257984</v>
      </c>
      <c r="J3412" s="4">
        <v>7231</v>
      </c>
    </row>
    <row r="3413" spans="2:10" x14ac:dyDescent="0.35">
      <c r="C3413" t="s">
        <v>1872</v>
      </c>
      <c r="D3413" s="4">
        <v>147000</v>
      </c>
      <c r="I3413" s="4">
        <v>147000</v>
      </c>
      <c r="J3413" s="4">
        <v>147000</v>
      </c>
    </row>
    <row r="3414" spans="2:10" x14ac:dyDescent="0.35">
      <c r="C3414" t="s">
        <v>1875</v>
      </c>
      <c r="H3414" s="4">
        <v>310366</v>
      </c>
      <c r="I3414" s="4">
        <v>310366</v>
      </c>
      <c r="J3414">
        <v>0</v>
      </c>
    </row>
    <row r="3415" spans="2:10" x14ac:dyDescent="0.35">
      <c r="C3415" t="s">
        <v>1876</v>
      </c>
      <c r="H3415" s="4">
        <v>94080</v>
      </c>
      <c r="I3415" s="4">
        <v>94080</v>
      </c>
      <c r="J3415">
        <v>0</v>
      </c>
    </row>
    <row r="3416" spans="2:10" x14ac:dyDescent="0.35">
      <c r="C3416" t="s">
        <v>1877</v>
      </c>
      <c r="D3416" s="4">
        <v>4625</v>
      </c>
      <c r="I3416" s="4">
        <v>4625</v>
      </c>
      <c r="J3416" s="4">
        <v>4625</v>
      </c>
    </row>
    <row r="3417" spans="2:10" x14ac:dyDescent="0.35">
      <c r="B3417" t="s">
        <v>55</v>
      </c>
      <c r="D3417" s="4">
        <v>281153</v>
      </c>
      <c r="F3417" s="4">
        <v>828642</v>
      </c>
      <c r="H3417" s="4">
        <v>5054453</v>
      </c>
      <c r="I3417" s="4">
        <v>6164248</v>
      </c>
      <c r="J3417" s="4">
        <v>281153</v>
      </c>
    </row>
    <row r="3418" spans="2:10" x14ac:dyDescent="0.35">
      <c r="B3418" t="s">
        <v>1878</v>
      </c>
      <c r="C3418" t="s">
        <v>1879</v>
      </c>
      <c r="D3418" s="4">
        <v>94743</v>
      </c>
      <c r="I3418" s="4">
        <v>94743</v>
      </c>
      <c r="J3418" s="4">
        <v>94743</v>
      </c>
    </row>
    <row r="3419" spans="2:10" x14ac:dyDescent="0.35">
      <c r="C3419" t="s">
        <v>1880</v>
      </c>
      <c r="D3419" s="4">
        <v>632619</v>
      </c>
      <c r="I3419" s="4">
        <v>632619</v>
      </c>
      <c r="J3419" s="4">
        <v>632619</v>
      </c>
    </row>
    <row r="3420" spans="2:10" x14ac:dyDescent="0.35">
      <c r="C3420" t="s">
        <v>1881</v>
      </c>
      <c r="D3420" s="4">
        <v>527452</v>
      </c>
      <c r="I3420" s="4">
        <v>527452</v>
      </c>
      <c r="J3420" s="4">
        <v>527452</v>
      </c>
    </row>
    <row r="3421" spans="2:10" x14ac:dyDescent="0.35">
      <c r="C3421" t="s">
        <v>1882</v>
      </c>
      <c r="F3421" s="4">
        <v>24759</v>
      </c>
      <c r="I3421" s="4">
        <v>24759</v>
      </c>
      <c r="J3421">
        <v>0</v>
      </c>
    </row>
    <row r="3422" spans="2:10" x14ac:dyDescent="0.35">
      <c r="C3422" t="s">
        <v>1883</v>
      </c>
      <c r="D3422" s="4">
        <v>14260</v>
      </c>
      <c r="I3422" s="4">
        <v>14260</v>
      </c>
      <c r="J3422" s="4">
        <v>14260</v>
      </c>
    </row>
    <row r="3423" spans="2:10" x14ac:dyDescent="0.35">
      <c r="C3423" t="s">
        <v>1884</v>
      </c>
      <c r="D3423" s="4">
        <v>1166</v>
      </c>
      <c r="I3423" s="4">
        <v>1166</v>
      </c>
      <c r="J3423" s="4">
        <v>1166</v>
      </c>
    </row>
    <row r="3424" spans="2:10" x14ac:dyDescent="0.35">
      <c r="B3424" t="s">
        <v>56</v>
      </c>
      <c r="D3424" s="4">
        <v>1270241</v>
      </c>
      <c r="F3424" s="4">
        <v>24759</v>
      </c>
      <c r="I3424" s="4">
        <v>1295000</v>
      </c>
      <c r="J3424" s="4">
        <v>1270241</v>
      </c>
    </row>
    <row r="3425" spans="1:10" x14ac:dyDescent="0.35">
      <c r="B3425" t="s">
        <v>1885</v>
      </c>
      <c r="C3425" t="s">
        <v>1886</v>
      </c>
      <c r="F3425" s="4">
        <v>47132</v>
      </c>
      <c r="I3425" s="4">
        <v>47132</v>
      </c>
      <c r="J3425">
        <v>0</v>
      </c>
    </row>
    <row r="3426" spans="1:10" x14ac:dyDescent="0.35">
      <c r="B3426" t="s">
        <v>57</v>
      </c>
      <c r="F3426" s="4">
        <v>47132</v>
      </c>
      <c r="I3426" s="4">
        <v>47132</v>
      </c>
      <c r="J3426">
        <v>0</v>
      </c>
    </row>
    <row r="3427" spans="1:10" x14ac:dyDescent="0.35">
      <c r="B3427" t="s">
        <v>1887</v>
      </c>
      <c r="C3427" t="s">
        <v>1888</v>
      </c>
      <c r="H3427" s="4">
        <v>364800</v>
      </c>
      <c r="I3427" s="4">
        <v>364800</v>
      </c>
      <c r="J3427">
        <v>0</v>
      </c>
    </row>
    <row r="3428" spans="1:10" x14ac:dyDescent="0.35">
      <c r="C3428" t="s">
        <v>1901</v>
      </c>
      <c r="H3428" s="4">
        <v>37500</v>
      </c>
      <c r="I3428" s="4">
        <v>37500</v>
      </c>
      <c r="J3428">
        <v>0</v>
      </c>
    </row>
    <row r="3429" spans="1:10" x14ac:dyDescent="0.35">
      <c r="C3429" t="s">
        <v>1889</v>
      </c>
      <c r="H3429" s="4">
        <v>378000</v>
      </c>
      <c r="I3429" s="4">
        <v>378000</v>
      </c>
      <c r="J3429">
        <v>0</v>
      </c>
    </row>
    <row r="3430" spans="1:10" x14ac:dyDescent="0.35">
      <c r="C3430" t="s">
        <v>1890</v>
      </c>
      <c r="H3430" s="4">
        <v>112500</v>
      </c>
      <c r="I3430" s="4">
        <v>112500</v>
      </c>
      <c r="J3430">
        <v>0</v>
      </c>
    </row>
    <row r="3431" spans="1:10" x14ac:dyDescent="0.35">
      <c r="C3431" t="s">
        <v>1902</v>
      </c>
      <c r="H3431" s="4">
        <v>75000</v>
      </c>
      <c r="I3431" s="4">
        <v>75000</v>
      </c>
      <c r="J3431">
        <v>0</v>
      </c>
    </row>
    <row r="3432" spans="1:10" x14ac:dyDescent="0.35">
      <c r="B3432" t="s">
        <v>58</v>
      </c>
      <c r="H3432" s="4">
        <v>967800</v>
      </c>
      <c r="I3432" s="4">
        <v>967800</v>
      </c>
      <c r="J3432">
        <v>0</v>
      </c>
    </row>
    <row r="3433" spans="1:10" x14ac:dyDescent="0.35">
      <c r="A3433" t="s">
        <v>1593</v>
      </c>
      <c r="B3433" t="s">
        <v>59</v>
      </c>
      <c r="D3433" s="4">
        <v>19303599</v>
      </c>
      <c r="E3433" s="4">
        <v>12914174</v>
      </c>
      <c r="F3433" s="4">
        <v>18652020</v>
      </c>
      <c r="G3433" s="4">
        <v>547708</v>
      </c>
      <c r="H3433" s="4">
        <v>6392135</v>
      </c>
      <c r="I3433" s="4">
        <v>57809635</v>
      </c>
      <c r="J3433" s="4">
        <v>32217773</v>
      </c>
    </row>
    <row r="3434" spans="1:10" x14ac:dyDescent="0.35">
      <c r="A3434" t="s">
        <v>404</v>
      </c>
      <c r="B3434" t="s">
        <v>1842</v>
      </c>
      <c r="C3434" t="s">
        <v>1843</v>
      </c>
      <c r="D3434" s="4">
        <v>29355292</v>
      </c>
      <c r="E3434" s="4">
        <v>9212929</v>
      </c>
      <c r="F3434" s="4">
        <v>20801200</v>
      </c>
      <c r="I3434" s="4">
        <v>59369421</v>
      </c>
      <c r="J3434" s="4">
        <v>38568221</v>
      </c>
    </row>
    <row r="3435" spans="1:10" x14ac:dyDescent="0.35">
      <c r="C3435" t="s">
        <v>1844</v>
      </c>
      <c r="D3435" s="4">
        <v>1382862</v>
      </c>
      <c r="F3435" s="4">
        <v>1878712</v>
      </c>
      <c r="G3435" s="4">
        <v>1978925</v>
      </c>
      <c r="H3435" s="4">
        <v>1209389</v>
      </c>
      <c r="I3435" s="4">
        <v>6449888</v>
      </c>
      <c r="J3435" s="4">
        <v>1382862</v>
      </c>
    </row>
    <row r="3436" spans="1:10" x14ac:dyDescent="0.35">
      <c r="C3436" t="s">
        <v>1845</v>
      </c>
      <c r="D3436" s="4">
        <v>4211440</v>
      </c>
      <c r="I3436" s="4">
        <v>4211440</v>
      </c>
      <c r="J3436" s="4">
        <v>4211440</v>
      </c>
    </row>
    <row r="3437" spans="1:10" x14ac:dyDescent="0.35">
      <c r="B3437" t="s">
        <v>51</v>
      </c>
      <c r="D3437" s="4">
        <v>34949595</v>
      </c>
      <c r="E3437" s="4">
        <v>9212929</v>
      </c>
      <c r="F3437" s="4">
        <v>22679912</v>
      </c>
      <c r="G3437" s="4">
        <v>1978925</v>
      </c>
      <c r="H3437" s="4">
        <v>1209389</v>
      </c>
      <c r="I3437" s="4">
        <v>70030749</v>
      </c>
      <c r="J3437" s="4">
        <v>44162524</v>
      </c>
    </row>
    <row r="3438" spans="1:10" x14ac:dyDescent="0.35">
      <c r="B3438" t="s">
        <v>1843</v>
      </c>
      <c r="C3438" t="s">
        <v>1846</v>
      </c>
      <c r="D3438" s="4">
        <v>23794873</v>
      </c>
      <c r="I3438" s="4">
        <v>23794873</v>
      </c>
      <c r="J3438" s="4">
        <v>23794873</v>
      </c>
    </row>
    <row r="3439" spans="1:10" x14ac:dyDescent="0.35">
      <c r="C3439" t="s">
        <v>1847</v>
      </c>
      <c r="D3439" s="4">
        <v>15690546</v>
      </c>
      <c r="F3439" s="4">
        <v>2297297</v>
      </c>
      <c r="I3439" s="4">
        <v>17987843</v>
      </c>
      <c r="J3439" s="4">
        <v>15690546</v>
      </c>
    </row>
    <row r="3440" spans="1:10" x14ac:dyDescent="0.35">
      <c r="C3440" t="s">
        <v>1848</v>
      </c>
      <c r="D3440" s="4">
        <v>9047</v>
      </c>
      <c r="I3440" s="4">
        <v>9047</v>
      </c>
      <c r="J3440" s="4">
        <v>9047</v>
      </c>
    </row>
    <row r="3441" spans="2:10" x14ac:dyDescent="0.35">
      <c r="B3441" t="s">
        <v>52</v>
      </c>
      <c r="D3441" s="4">
        <v>39494466</v>
      </c>
      <c r="F3441" s="4">
        <v>2297297</v>
      </c>
      <c r="I3441" s="4">
        <v>41791763</v>
      </c>
      <c r="J3441" s="4">
        <v>39494466</v>
      </c>
    </row>
    <row r="3442" spans="2:10" x14ac:dyDescent="0.35">
      <c r="B3442" t="s">
        <v>1849</v>
      </c>
      <c r="C3442" t="s">
        <v>1911</v>
      </c>
      <c r="E3442" s="4">
        <v>400000</v>
      </c>
      <c r="I3442" s="4">
        <v>400000</v>
      </c>
      <c r="J3442">
        <v>400000</v>
      </c>
    </row>
    <row r="3443" spans="2:10" x14ac:dyDescent="0.35">
      <c r="C3443" t="s">
        <v>1850</v>
      </c>
      <c r="D3443" s="4">
        <v>7444140</v>
      </c>
      <c r="E3443" s="4">
        <v>13660</v>
      </c>
      <c r="I3443" s="4">
        <v>7457800</v>
      </c>
      <c r="J3443" s="4">
        <v>7457800</v>
      </c>
    </row>
    <row r="3444" spans="2:10" x14ac:dyDescent="0.35">
      <c r="B3444" t="s">
        <v>53</v>
      </c>
      <c r="D3444" s="4">
        <v>7444140</v>
      </c>
      <c r="E3444" s="4">
        <v>413660</v>
      </c>
      <c r="I3444" s="4">
        <v>7857800</v>
      </c>
      <c r="J3444" s="4">
        <v>7857800</v>
      </c>
    </row>
    <row r="3445" spans="2:10" x14ac:dyDescent="0.35">
      <c r="B3445" t="s">
        <v>1844</v>
      </c>
      <c r="C3445" t="s">
        <v>1851</v>
      </c>
      <c r="D3445" s="4">
        <v>9128</v>
      </c>
      <c r="F3445" s="4">
        <v>741048</v>
      </c>
      <c r="G3445" s="4">
        <v>398269</v>
      </c>
      <c r="I3445" s="4">
        <v>1148445</v>
      </c>
      <c r="J3445" s="4">
        <v>9128</v>
      </c>
    </row>
    <row r="3446" spans="2:10" x14ac:dyDescent="0.35">
      <c r="C3446" t="s">
        <v>1852</v>
      </c>
      <c r="D3446" s="4">
        <v>1510</v>
      </c>
      <c r="E3446" s="4">
        <v>12267</v>
      </c>
      <c r="F3446" s="4">
        <v>14992</v>
      </c>
      <c r="I3446" s="4">
        <v>28769</v>
      </c>
      <c r="J3446" s="4">
        <v>13777</v>
      </c>
    </row>
    <row r="3447" spans="2:10" x14ac:dyDescent="0.35">
      <c r="C3447" t="s">
        <v>1853</v>
      </c>
      <c r="D3447" s="4">
        <v>3848</v>
      </c>
      <c r="E3447" s="4">
        <v>9234</v>
      </c>
      <c r="F3447" s="4">
        <v>17152</v>
      </c>
      <c r="I3447" s="4">
        <v>30234</v>
      </c>
      <c r="J3447" s="4">
        <v>13082</v>
      </c>
    </row>
    <row r="3448" spans="2:10" x14ac:dyDescent="0.35">
      <c r="C3448" t="s">
        <v>1893</v>
      </c>
      <c r="H3448" s="4">
        <v>13140</v>
      </c>
      <c r="I3448" s="4">
        <v>13140</v>
      </c>
      <c r="J3448">
        <v>0</v>
      </c>
    </row>
    <row r="3449" spans="2:10" x14ac:dyDescent="0.35">
      <c r="C3449" t="s">
        <v>1903</v>
      </c>
      <c r="D3449" s="4">
        <v>6770</v>
      </c>
      <c r="I3449" s="4">
        <v>6770</v>
      </c>
      <c r="J3449" s="4">
        <v>6770</v>
      </c>
    </row>
    <row r="3450" spans="2:10" x14ac:dyDescent="0.35">
      <c r="C3450" t="s">
        <v>1854</v>
      </c>
      <c r="H3450" s="4">
        <v>390044</v>
      </c>
      <c r="I3450" s="4">
        <v>390044</v>
      </c>
      <c r="J3450">
        <v>0</v>
      </c>
    </row>
    <row r="3451" spans="2:10" x14ac:dyDescent="0.35">
      <c r="C3451" t="s">
        <v>1919</v>
      </c>
      <c r="D3451" s="4">
        <v>9155</v>
      </c>
      <c r="E3451" s="4">
        <v>524482</v>
      </c>
      <c r="I3451" s="4">
        <v>533637</v>
      </c>
      <c r="J3451" s="4">
        <v>533637</v>
      </c>
    </row>
    <row r="3452" spans="2:10" x14ac:dyDescent="0.35">
      <c r="B3452" t="s">
        <v>1844</v>
      </c>
      <c r="C3452" t="s">
        <v>1855</v>
      </c>
      <c r="D3452" s="4">
        <v>308150</v>
      </c>
      <c r="F3452" s="4">
        <v>530312</v>
      </c>
      <c r="G3452" s="4">
        <v>72483</v>
      </c>
      <c r="I3452" s="4">
        <v>910944</v>
      </c>
      <c r="J3452" s="4">
        <v>308150</v>
      </c>
    </row>
    <row r="3453" spans="2:10" x14ac:dyDescent="0.35">
      <c r="C3453" t="s">
        <v>1856</v>
      </c>
      <c r="D3453" s="4">
        <v>10227</v>
      </c>
      <c r="F3453" s="4">
        <v>60052</v>
      </c>
      <c r="I3453" s="4">
        <v>70279</v>
      </c>
      <c r="J3453" s="4">
        <v>10227</v>
      </c>
    </row>
    <row r="3454" spans="2:10" x14ac:dyDescent="0.35">
      <c r="C3454" t="s">
        <v>1857</v>
      </c>
      <c r="D3454" s="4">
        <v>49564</v>
      </c>
      <c r="I3454" s="4">
        <v>49564</v>
      </c>
      <c r="J3454" s="4">
        <v>49564</v>
      </c>
    </row>
    <row r="3455" spans="2:10" x14ac:dyDescent="0.35">
      <c r="C3455" t="s">
        <v>1914</v>
      </c>
      <c r="E3455" s="4">
        <v>90820</v>
      </c>
      <c r="I3455" s="4">
        <v>90820</v>
      </c>
      <c r="J3455">
        <v>90820</v>
      </c>
    </row>
    <row r="3456" spans="2:10" x14ac:dyDescent="0.35">
      <c r="C3456" t="s">
        <v>1858</v>
      </c>
      <c r="D3456" s="4">
        <v>37372</v>
      </c>
      <c r="H3456" s="4">
        <v>76084</v>
      </c>
      <c r="I3456" s="4">
        <v>113456</v>
      </c>
      <c r="J3456" s="4">
        <v>37372</v>
      </c>
    </row>
    <row r="3457" spans="2:10" x14ac:dyDescent="0.35">
      <c r="C3457" t="s">
        <v>1859</v>
      </c>
      <c r="D3457" s="4">
        <v>200000</v>
      </c>
      <c r="E3457" s="4">
        <v>180421</v>
      </c>
      <c r="F3457" s="4">
        <v>175003</v>
      </c>
      <c r="H3457" s="4">
        <v>418380</v>
      </c>
      <c r="I3457" s="4">
        <v>973804</v>
      </c>
      <c r="J3457" s="4">
        <v>380421</v>
      </c>
    </row>
    <row r="3458" spans="2:10" x14ac:dyDescent="0.35">
      <c r="C3458" t="s">
        <v>1860</v>
      </c>
      <c r="D3458" s="4">
        <v>543515</v>
      </c>
      <c r="I3458" s="4">
        <v>543515</v>
      </c>
      <c r="J3458" s="4">
        <v>543515</v>
      </c>
    </row>
    <row r="3459" spans="2:10" x14ac:dyDescent="0.35">
      <c r="C3459" t="s">
        <v>1861</v>
      </c>
      <c r="D3459" s="4">
        <v>4141</v>
      </c>
      <c r="F3459" s="4">
        <v>173019</v>
      </c>
      <c r="G3459" s="4">
        <v>78348</v>
      </c>
      <c r="I3459" s="4">
        <v>255508</v>
      </c>
      <c r="J3459" s="4">
        <v>4141</v>
      </c>
    </row>
    <row r="3460" spans="2:10" x14ac:dyDescent="0.35">
      <c r="C3460" t="s">
        <v>1862</v>
      </c>
      <c r="D3460" s="4">
        <v>427321</v>
      </c>
      <c r="I3460" s="4">
        <v>427321</v>
      </c>
      <c r="J3460" s="4">
        <v>427321</v>
      </c>
    </row>
    <row r="3461" spans="2:10" x14ac:dyDescent="0.35">
      <c r="C3461" t="s">
        <v>1913</v>
      </c>
      <c r="E3461" s="4">
        <v>0</v>
      </c>
      <c r="H3461" s="4">
        <v>114341</v>
      </c>
      <c r="I3461" s="4">
        <v>114341</v>
      </c>
      <c r="J3461">
        <v>0</v>
      </c>
    </row>
    <row r="3462" spans="2:10" x14ac:dyDescent="0.35">
      <c r="B3462" t="s">
        <v>54</v>
      </c>
      <c r="D3462" s="4">
        <v>1610701</v>
      </c>
      <c r="E3462" s="4">
        <v>817223</v>
      </c>
      <c r="F3462" s="4">
        <v>1711579</v>
      </c>
      <c r="G3462" s="4">
        <v>549100</v>
      </c>
      <c r="H3462" s="4">
        <v>1011989</v>
      </c>
      <c r="I3462" s="4">
        <v>5700592</v>
      </c>
      <c r="J3462" s="4">
        <v>2427924</v>
      </c>
    </row>
    <row r="3463" spans="2:10" x14ac:dyDescent="0.35">
      <c r="B3463" t="s">
        <v>1845</v>
      </c>
      <c r="C3463" t="s">
        <v>1865</v>
      </c>
      <c r="D3463" s="4">
        <v>6977</v>
      </c>
      <c r="H3463" s="4">
        <v>107987</v>
      </c>
      <c r="I3463" s="4">
        <v>114963</v>
      </c>
      <c r="J3463" s="4">
        <v>6977</v>
      </c>
    </row>
    <row r="3464" spans="2:10" x14ac:dyDescent="0.35">
      <c r="C3464" t="s">
        <v>1866</v>
      </c>
      <c r="I3464" s="4">
        <v>0</v>
      </c>
      <c r="J3464">
        <v>0</v>
      </c>
    </row>
    <row r="3465" spans="2:10" x14ac:dyDescent="0.35">
      <c r="C3465" t="s">
        <v>1867</v>
      </c>
      <c r="D3465" s="4">
        <v>2700000</v>
      </c>
      <c r="E3465" s="4">
        <v>4500</v>
      </c>
      <c r="G3465" s="4">
        <v>51668</v>
      </c>
      <c r="H3465" s="4">
        <v>3045933</v>
      </c>
      <c r="I3465" s="4">
        <v>5802102</v>
      </c>
      <c r="J3465" s="4">
        <v>2704500</v>
      </c>
    </row>
    <row r="3466" spans="2:10" x14ac:dyDescent="0.35">
      <c r="C3466" t="s">
        <v>1868</v>
      </c>
      <c r="D3466" s="4">
        <v>8089</v>
      </c>
      <c r="E3466" s="4">
        <v>10519</v>
      </c>
      <c r="H3466" s="4">
        <v>2962504</v>
      </c>
      <c r="I3466" s="4">
        <v>2981111</v>
      </c>
      <c r="J3466" s="4">
        <v>18608</v>
      </c>
    </row>
    <row r="3467" spans="2:10" x14ac:dyDescent="0.35">
      <c r="C3467" t="s">
        <v>1894</v>
      </c>
      <c r="D3467" s="4">
        <v>4582</v>
      </c>
      <c r="I3467" s="4">
        <v>4582</v>
      </c>
      <c r="J3467" s="4">
        <v>4582</v>
      </c>
    </row>
    <row r="3468" spans="2:10" x14ac:dyDescent="0.35">
      <c r="C3468" t="s">
        <v>1869</v>
      </c>
      <c r="H3468" s="4">
        <v>722880</v>
      </c>
      <c r="I3468" s="4">
        <v>722880</v>
      </c>
      <c r="J3468">
        <v>0</v>
      </c>
    </row>
    <row r="3469" spans="2:10" x14ac:dyDescent="0.35">
      <c r="C3469" t="s">
        <v>1870</v>
      </c>
      <c r="D3469" s="4">
        <v>23828</v>
      </c>
      <c r="E3469" s="4">
        <v>40349</v>
      </c>
      <c r="G3469" s="4">
        <v>6114741</v>
      </c>
      <c r="H3469" s="4">
        <v>128000</v>
      </c>
      <c r="I3469" s="4">
        <v>6306919</v>
      </c>
      <c r="J3469" s="4">
        <v>64177</v>
      </c>
    </row>
    <row r="3470" spans="2:10" x14ac:dyDescent="0.35">
      <c r="C3470" t="s">
        <v>1871</v>
      </c>
      <c r="D3470" s="4">
        <v>11949</v>
      </c>
      <c r="G3470" s="4">
        <v>57788</v>
      </c>
      <c r="H3470" s="4">
        <v>115612</v>
      </c>
      <c r="I3470" s="4">
        <v>185350</v>
      </c>
      <c r="J3470" s="4">
        <v>11949</v>
      </c>
    </row>
    <row r="3471" spans="2:10" x14ac:dyDescent="0.35">
      <c r="C3471" t="s">
        <v>1872</v>
      </c>
      <c r="D3471" s="4">
        <v>147000</v>
      </c>
      <c r="I3471" s="4">
        <v>147000</v>
      </c>
      <c r="J3471" s="4">
        <v>147000</v>
      </c>
    </row>
    <row r="3472" spans="2:10" x14ac:dyDescent="0.35">
      <c r="C3472" t="s">
        <v>1875</v>
      </c>
      <c r="H3472" s="4">
        <v>45334</v>
      </c>
      <c r="I3472" s="4">
        <v>45334</v>
      </c>
      <c r="J3472">
        <v>0</v>
      </c>
    </row>
    <row r="3473" spans="2:10" x14ac:dyDescent="0.35">
      <c r="C3473" t="s">
        <v>1876</v>
      </c>
      <c r="D3473" s="4">
        <v>23694</v>
      </c>
      <c r="H3473" s="4">
        <v>186480</v>
      </c>
      <c r="I3473" s="4">
        <v>210174</v>
      </c>
      <c r="J3473" s="4">
        <v>23694</v>
      </c>
    </row>
    <row r="3474" spans="2:10" x14ac:dyDescent="0.35">
      <c r="C3474" t="s">
        <v>1877</v>
      </c>
      <c r="D3474" s="4">
        <v>866</v>
      </c>
      <c r="I3474" s="4">
        <v>866</v>
      </c>
      <c r="J3474" s="4">
        <v>866</v>
      </c>
    </row>
    <row r="3475" spans="2:10" x14ac:dyDescent="0.35">
      <c r="B3475" t="s">
        <v>55</v>
      </c>
      <c r="D3475" s="4">
        <v>2926985</v>
      </c>
      <c r="E3475" s="4">
        <v>55368</v>
      </c>
      <c r="G3475" s="4">
        <v>6224198</v>
      </c>
      <c r="H3475" s="4">
        <v>7314730</v>
      </c>
      <c r="I3475" s="4">
        <v>16521281</v>
      </c>
      <c r="J3475" s="4">
        <v>2982353</v>
      </c>
    </row>
    <row r="3476" spans="2:10" x14ac:dyDescent="0.35">
      <c r="B3476" t="s">
        <v>1878</v>
      </c>
      <c r="C3476" t="s">
        <v>1879</v>
      </c>
      <c r="D3476" s="4">
        <v>2192268</v>
      </c>
      <c r="I3476" s="4">
        <v>2192268</v>
      </c>
      <c r="J3476" s="4">
        <v>2192268</v>
      </c>
    </row>
    <row r="3477" spans="2:10" x14ac:dyDescent="0.35">
      <c r="C3477" t="s">
        <v>1907</v>
      </c>
      <c r="D3477" s="4">
        <v>7835</v>
      </c>
      <c r="I3477" s="4">
        <v>7835</v>
      </c>
      <c r="J3477" s="4">
        <v>7835</v>
      </c>
    </row>
    <row r="3478" spans="2:10" x14ac:dyDescent="0.35">
      <c r="C3478" t="s">
        <v>1897</v>
      </c>
      <c r="D3478" s="4">
        <v>2840</v>
      </c>
      <c r="I3478" s="4">
        <v>2840</v>
      </c>
      <c r="J3478" s="4">
        <v>2840</v>
      </c>
    </row>
    <row r="3479" spans="2:10" x14ac:dyDescent="0.35">
      <c r="C3479" t="s">
        <v>1880</v>
      </c>
      <c r="D3479" s="4">
        <v>1931132</v>
      </c>
      <c r="I3479" s="4">
        <v>1931132</v>
      </c>
      <c r="J3479" s="4">
        <v>1931132</v>
      </c>
    </row>
    <row r="3480" spans="2:10" x14ac:dyDescent="0.35">
      <c r="C3480" t="s">
        <v>1881</v>
      </c>
      <c r="D3480" s="4">
        <v>2232702</v>
      </c>
      <c r="I3480" s="4">
        <v>2232702</v>
      </c>
      <c r="J3480" s="4">
        <v>2232702</v>
      </c>
    </row>
    <row r="3481" spans="2:10" x14ac:dyDescent="0.35">
      <c r="C3481" t="s">
        <v>1895</v>
      </c>
      <c r="D3481" s="4">
        <v>173135</v>
      </c>
      <c r="I3481" s="4">
        <v>173135</v>
      </c>
      <c r="J3481" s="4">
        <v>173135</v>
      </c>
    </row>
    <row r="3482" spans="2:10" x14ac:dyDescent="0.35">
      <c r="C3482" t="s">
        <v>1882</v>
      </c>
      <c r="F3482" s="4">
        <v>249788</v>
      </c>
      <c r="I3482" s="4">
        <v>249788</v>
      </c>
      <c r="J3482">
        <v>0</v>
      </c>
    </row>
    <row r="3483" spans="2:10" x14ac:dyDescent="0.35">
      <c r="C3483" t="s">
        <v>1883</v>
      </c>
      <c r="D3483" s="4">
        <v>59143</v>
      </c>
      <c r="I3483" s="4">
        <v>59143</v>
      </c>
      <c r="J3483" s="4">
        <v>59143</v>
      </c>
    </row>
    <row r="3484" spans="2:10" x14ac:dyDescent="0.35">
      <c r="C3484" t="s">
        <v>1892</v>
      </c>
      <c r="D3484" s="4">
        <v>1155</v>
      </c>
      <c r="I3484" s="4">
        <v>1155</v>
      </c>
      <c r="J3484" s="4">
        <v>1155</v>
      </c>
    </row>
    <row r="3485" spans="2:10" x14ac:dyDescent="0.35">
      <c r="C3485" t="s">
        <v>1884</v>
      </c>
      <c r="D3485" s="4">
        <v>2333</v>
      </c>
      <c r="I3485" s="4">
        <v>2333</v>
      </c>
      <c r="J3485" s="4">
        <v>2333</v>
      </c>
    </row>
    <row r="3486" spans="2:10" x14ac:dyDescent="0.35">
      <c r="B3486" t="s">
        <v>56</v>
      </c>
      <c r="D3486" s="4">
        <v>6602543</v>
      </c>
      <c r="F3486" s="4">
        <v>249788</v>
      </c>
      <c r="I3486" s="4">
        <v>6852331</v>
      </c>
      <c r="J3486" s="4">
        <v>6602543</v>
      </c>
    </row>
    <row r="3487" spans="2:10" x14ac:dyDescent="0.35">
      <c r="B3487" t="s">
        <v>1885</v>
      </c>
      <c r="C3487" t="s">
        <v>1886</v>
      </c>
      <c r="H3487" s="4">
        <v>353490</v>
      </c>
      <c r="I3487" s="4">
        <v>353490</v>
      </c>
      <c r="J3487">
        <v>0</v>
      </c>
    </row>
    <row r="3488" spans="2:10" x14ac:dyDescent="0.35">
      <c r="B3488" t="s">
        <v>57</v>
      </c>
      <c r="H3488" s="4">
        <v>353490</v>
      </c>
      <c r="I3488" s="4">
        <v>353490</v>
      </c>
      <c r="J3488">
        <v>0</v>
      </c>
    </row>
    <row r="3489" spans="1:10" x14ac:dyDescent="0.35">
      <c r="B3489" t="s">
        <v>1887</v>
      </c>
      <c r="C3489" t="s">
        <v>1904</v>
      </c>
      <c r="F3489" s="4">
        <v>250000</v>
      </c>
      <c r="I3489" s="4">
        <v>250000</v>
      </c>
      <c r="J3489">
        <v>0</v>
      </c>
    </row>
    <row r="3490" spans="1:10" x14ac:dyDescent="0.35">
      <c r="C3490" t="s">
        <v>1888</v>
      </c>
      <c r="H3490" s="4">
        <v>211200</v>
      </c>
      <c r="I3490" s="4">
        <v>211200</v>
      </c>
      <c r="J3490">
        <v>0</v>
      </c>
    </row>
    <row r="3491" spans="1:10" x14ac:dyDescent="0.35">
      <c r="C3491" t="s">
        <v>1901</v>
      </c>
      <c r="G3491" s="4">
        <v>135000</v>
      </c>
      <c r="I3491" s="4">
        <v>135000</v>
      </c>
      <c r="J3491">
        <v>0</v>
      </c>
    </row>
    <row r="3492" spans="1:10" x14ac:dyDescent="0.35">
      <c r="C3492" t="s">
        <v>1889</v>
      </c>
      <c r="G3492" s="4">
        <v>199500</v>
      </c>
      <c r="I3492" s="4">
        <v>199500</v>
      </c>
      <c r="J3492">
        <v>0</v>
      </c>
    </row>
    <row r="3493" spans="1:10" x14ac:dyDescent="0.35">
      <c r="C3493" t="s">
        <v>1890</v>
      </c>
      <c r="G3493" s="4">
        <v>135000</v>
      </c>
      <c r="I3493" s="4">
        <v>135000</v>
      </c>
      <c r="J3493">
        <v>0</v>
      </c>
    </row>
    <row r="3494" spans="1:10" x14ac:dyDescent="0.35">
      <c r="C3494" t="s">
        <v>1902</v>
      </c>
      <c r="G3494" s="4">
        <v>270000</v>
      </c>
      <c r="I3494" s="4">
        <v>270000</v>
      </c>
      <c r="J3494">
        <v>0</v>
      </c>
    </row>
    <row r="3495" spans="1:10" x14ac:dyDescent="0.35">
      <c r="B3495" t="s">
        <v>58</v>
      </c>
      <c r="F3495" s="4">
        <v>250000</v>
      </c>
      <c r="G3495" s="4">
        <v>739500</v>
      </c>
      <c r="H3495" s="4">
        <v>211200</v>
      </c>
      <c r="I3495" s="4">
        <v>1200700</v>
      </c>
      <c r="J3495">
        <v>0</v>
      </c>
    </row>
    <row r="3496" spans="1:10" x14ac:dyDescent="0.35">
      <c r="A3496" t="s">
        <v>1594</v>
      </c>
      <c r="B3496" t="s">
        <v>59</v>
      </c>
      <c r="D3496" s="4">
        <v>93028430</v>
      </c>
      <c r="E3496" s="4">
        <v>10499180</v>
      </c>
      <c r="F3496" s="4">
        <v>27188575</v>
      </c>
      <c r="G3496" s="4">
        <v>9491723</v>
      </c>
      <c r="H3496" s="4">
        <v>10100798</v>
      </c>
      <c r="I3496" s="4">
        <v>150308706</v>
      </c>
      <c r="J3496" s="4">
        <v>103527610</v>
      </c>
    </row>
    <row r="3497" spans="1:10" x14ac:dyDescent="0.35">
      <c r="A3497" t="s">
        <v>412</v>
      </c>
      <c r="B3497" t="s">
        <v>1842</v>
      </c>
      <c r="C3497" t="s">
        <v>1843</v>
      </c>
      <c r="D3497" s="4">
        <v>5011678</v>
      </c>
      <c r="E3497" s="4">
        <v>3683756</v>
      </c>
      <c r="F3497" s="4">
        <v>4974200</v>
      </c>
      <c r="I3497" s="4">
        <v>13669635</v>
      </c>
      <c r="J3497" s="4">
        <v>8695434</v>
      </c>
    </row>
    <row r="3498" spans="1:10" x14ac:dyDescent="0.35">
      <c r="C3498" t="s">
        <v>1844</v>
      </c>
      <c r="D3498" s="4">
        <v>299868</v>
      </c>
      <c r="E3498" s="4">
        <v>372402</v>
      </c>
      <c r="H3498" s="4">
        <v>827339</v>
      </c>
      <c r="I3498" s="4">
        <v>1499609</v>
      </c>
      <c r="J3498" s="4">
        <v>672270</v>
      </c>
    </row>
    <row r="3499" spans="1:10" x14ac:dyDescent="0.35">
      <c r="C3499" t="s">
        <v>1845</v>
      </c>
      <c r="D3499" s="4">
        <v>1031864</v>
      </c>
      <c r="I3499" s="4">
        <v>1031864</v>
      </c>
      <c r="J3499" s="4">
        <v>1031864</v>
      </c>
    </row>
    <row r="3500" spans="1:10" x14ac:dyDescent="0.35">
      <c r="B3500" t="s">
        <v>51</v>
      </c>
      <c r="D3500" s="4">
        <v>6343411</v>
      </c>
      <c r="E3500" s="4">
        <v>4056158</v>
      </c>
      <c r="F3500" s="4">
        <v>4974200</v>
      </c>
      <c r="H3500" s="4">
        <v>827339</v>
      </c>
      <c r="I3500" s="4">
        <v>16201108</v>
      </c>
      <c r="J3500" s="4">
        <v>10399569</v>
      </c>
    </row>
    <row r="3501" spans="1:10" x14ac:dyDescent="0.35">
      <c r="B3501" t="s">
        <v>1843</v>
      </c>
      <c r="C3501" t="s">
        <v>1846</v>
      </c>
      <c r="D3501" s="4">
        <v>5459378</v>
      </c>
      <c r="I3501" s="4">
        <v>5459378</v>
      </c>
      <c r="J3501" s="4">
        <v>5459378</v>
      </c>
    </row>
    <row r="3502" spans="1:10" x14ac:dyDescent="0.35">
      <c r="C3502" t="s">
        <v>1847</v>
      </c>
      <c r="D3502" s="4">
        <v>4898917</v>
      </c>
      <c r="F3502" s="4">
        <v>270270</v>
      </c>
      <c r="I3502" s="4">
        <v>5169187</v>
      </c>
      <c r="J3502" s="4">
        <v>4898917</v>
      </c>
    </row>
    <row r="3503" spans="1:10" x14ac:dyDescent="0.35">
      <c r="C3503" t="s">
        <v>1848</v>
      </c>
      <c r="D3503" s="4">
        <v>25647</v>
      </c>
      <c r="I3503" s="4">
        <v>25647</v>
      </c>
      <c r="J3503" s="4">
        <v>25647</v>
      </c>
    </row>
    <row r="3504" spans="1:10" x14ac:dyDescent="0.35">
      <c r="B3504" t="s">
        <v>52</v>
      </c>
      <c r="D3504" s="4">
        <v>10383942</v>
      </c>
      <c r="F3504" s="4">
        <v>270270</v>
      </c>
      <c r="I3504" s="4">
        <v>10654213</v>
      </c>
      <c r="J3504" s="4">
        <v>10383942</v>
      </c>
    </row>
    <row r="3505" spans="2:10" x14ac:dyDescent="0.35">
      <c r="B3505" t="s">
        <v>1849</v>
      </c>
      <c r="C3505" t="s">
        <v>1850</v>
      </c>
      <c r="G3505" s="4">
        <v>1600000</v>
      </c>
      <c r="I3505" s="4">
        <v>1600000</v>
      </c>
      <c r="J3505">
        <v>0</v>
      </c>
    </row>
    <row r="3506" spans="2:10" x14ac:dyDescent="0.35">
      <c r="B3506" t="s">
        <v>53</v>
      </c>
      <c r="G3506" s="4">
        <v>1600000</v>
      </c>
      <c r="I3506" s="4">
        <v>1600000</v>
      </c>
      <c r="J3506">
        <v>0</v>
      </c>
    </row>
    <row r="3507" spans="2:10" x14ac:dyDescent="0.35">
      <c r="B3507" t="s">
        <v>1844</v>
      </c>
      <c r="C3507" t="s">
        <v>1851</v>
      </c>
      <c r="D3507" s="4">
        <v>2334</v>
      </c>
      <c r="F3507" s="4">
        <v>244838</v>
      </c>
      <c r="I3507" s="4">
        <v>247171</v>
      </c>
      <c r="J3507" s="4">
        <v>2334</v>
      </c>
    </row>
    <row r="3508" spans="2:10" x14ac:dyDescent="0.35">
      <c r="C3508" t="s">
        <v>1852</v>
      </c>
      <c r="D3508" s="4">
        <v>9541</v>
      </c>
      <c r="I3508" s="4">
        <v>9541</v>
      </c>
      <c r="J3508" s="4">
        <v>9541</v>
      </c>
    </row>
    <row r="3509" spans="2:10" x14ac:dyDescent="0.35">
      <c r="C3509" t="s">
        <v>1853</v>
      </c>
      <c r="D3509" s="4">
        <v>4617</v>
      </c>
      <c r="F3509" s="4">
        <v>8191</v>
      </c>
      <c r="I3509" s="4">
        <v>12809</v>
      </c>
      <c r="J3509" s="4">
        <v>4617</v>
      </c>
    </row>
    <row r="3510" spans="2:10" x14ac:dyDescent="0.35">
      <c r="C3510" t="s">
        <v>1854</v>
      </c>
      <c r="D3510" s="4">
        <v>154673</v>
      </c>
      <c r="I3510" s="4">
        <v>154673</v>
      </c>
      <c r="J3510" s="4">
        <v>154673</v>
      </c>
    </row>
    <row r="3511" spans="2:10" x14ac:dyDescent="0.35">
      <c r="C3511" t="s">
        <v>1855</v>
      </c>
      <c r="D3511" s="4">
        <v>172180</v>
      </c>
      <c r="I3511" s="4">
        <v>172180</v>
      </c>
      <c r="J3511" s="4">
        <v>172180</v>
      </c>
    </row>
    <row r="3512" spans="2:10" x14ac:dyDescent="0.35">
      <c r="C3512" t="s">
        <v>1856</v>
      </c>
      <c r="I3512" s="4">
        <v>0</v>
      </c>
      <c r="J3512">
        <v>0</v>
      </c>
    </row>
    <row r="3513" spans="2:10" x14ac:dyDescent="0.35">
      <c r="C3513" t="s">
        <v>1857</v>
      </c>
      <c r="D3513" s="4">
        <v>11542</v>
      </c>
      <c r="I3513" s="4">
        <v>11542</v>
      </c>
      <c r="J3513" s="4">
        <v>11542</v>
      </c>
    </row>
    <row r="3514" spans="2:10" x14ac:dyDescent="0.35">
      <c r="C3514" t="s">
        <v>1858</v>
      </c>
      <c r="D3514" s="4">
        <v>12066</v>
      </c>
      <c r="I3514" s="4">
        <v>12066</v>
      </c>
      <c r="J3514" s="4">
        <v>12066</v>
      </c>
    </row>
    <row r="3515" spans="2:10" x14ac:dyDescent="0.35">
      <c r="C3515" t="s">
        <v>1859</v>
      </c>
      <c r="D3515" s="4">
        <v>135413</v>
      </c>
      <c r="E3515" s="4">
        <v>25293</v>
      </c>
      <c r="H3515" s="4">
        <v>75000</v>
      </c>
      <c r="I3515" s="4">
        <v>235706</v>
      </c>
      <c r="J3515" s="4">
        <v>160706</v>
      </c>
    </row>
    <row r="3516" spans="2:10" x14ac:dyDescent="0.35">
      <c r="C3516" t="s">
        <v>1860</v>
      </c>
      <c r="D3516" s="4">
        <v>108703</v>
      </c>
      <c r="I3516" s="4">
        <v>108703</v>
      </c>
      <c r="J3516" s="4">
        <v>108703</v>
      </c>
    </row>
    <row r="3517" spans="2:10" x14ac:dyDescent="0.35">
      <c r="C3517" t="s">
        <v>1861</v>
      </c>
      <c r="D3517" s="4">
        <v>4667</v>
      </c>
      <c r="F3517" s="4">
        <v>79980</v>
      </c>
      <c r="I3517" s="4">
        <v>84648</v>
      </c>
      <c r="J3517" s="4">
        <v>4667</v>
      </c>
    </row>
    <row r="3518" spans="2:10" x14ac:dyDescent="0.35">
      <c r="C3518" t="s">
        <v>1862</v>
      </c>
      <c r="D3518" s="4">
        <v>256393</v>
      </c>
      <c r="I3518" s="4">
        <v>256393</v>
      </c>
      <c r="J3518" s="4">
        <v>256393</v>
      </c>
    </row>
    <row r="3519" spans="2:10" x14ac:dyDescent="0.35">
      <c r="B3519" t="s">
        <v>54</v>
      </c>
      <c r="D3519" s="4">
        <v>872128</v>
      </c>
      <c r="E3519" s="4">
        <v>25293</v>
      </c>
      <c r="F3519" s="4">
        <v>333009</v>
      </c>
      <c r="H3519" s="4">
        <v>75000</v>
      </c>
      <c r="I3519" s="4">
        <v>1305431</v>
      </c>
      <c r="J3519" s="4">
        <v>897421</v>
      </c>
    </row>
    <row r="3520" spans="2:10" x14ac:dyDescent="0.35">
      <c r="B3520" t="s">
        <v>1845</v>
      </c>
      <c r="C3520" t="s">
        <v>1866</v>
      </c>
      <c r="I3520" s="4">
        <v>0</v>
      </c>
      <c r="J3520">
        <v>0</v>
      </c>
    </row>
    <row r="3521" spans="2:10" x14ac:dyDescent="0.35">
      <c r="C3521" t="s">
        <v>1867</v>
      </c>
      <c r="E3521" s="4">
        <v>100000</v>
      </c>
      <c r="F3521" s="4">
        <v>9000</v>
      </c>
      <c r="G3521" s="4">
        <v>800000</v>
      </c>
      <c r="H3521" s="4">
        <v>807516</v>
      </c>
      <c r="I3521" s="4">
        <v>1716516</v>
      </c>
      <c r="J3521">
        <v>100000</v>
      </c>
    </row>
    <row r="3522" spans="2:10" x14ac:dyDescent="0.35">
      <c r="C3522" t="s">
        <v>1868</v>
      </c>
      <c r="D3522" s="4">
        <v>21252</v>
      </c>
      <c r="H3522" s="4">
        <v>724448</v>
      </c>
      <c r="I3522" s="4">
        <v>745700</v>
      </c>
      <c r="J3522" s="4">
        <v>21252</v>
      </c>
    </row>
    <row r="3523" spans="2:10" x14ac:dyDescent="0.35">
      <c r="C3523" t="s">
        <v>1894</v>
      </c>
      <c r="D3523" s="4">
        <v>2872</v>
      </c>
      <c r="I3523" s="4">
        <v>2872</v>
      </c>
      <c r="J3523" s="4">
        <v>2872</v>
      </c>
    </row>
    <row r="3524" spans="2:10" x14ac:dyDescent="0.35">
      <c r="C3524" t="s">
        <v>1869</v>
      </c>
      <c r="H3524" s="4">
        <v>337440</v>
      </c>
      <c r="I3524" s="4">
        <v>337440</v>
      </c>
      <c r="J3524">
        <v>0</v>
      </c>
    </row>
    <row r="3525" spans="2:10" x14ac:dyDescent="0.35">
      <c r="C3525" t="s">
        <v>1870</v>
      </c>
      <c r="E3525" s="4">
        <v>11085</v>
      </c>
      <c r="F3525" s="4">
        <v>1390966</v>
      </c>
      <c r="G3525" s="4">
        <v>0</v>
      </c>
      <c r="I3525" s="4">
        <v>1402051</v>
      </c>
      <c r="J3525">
        <v>11085</v>
      </c>
    </row>
    <row r="3526" spans="2:10" x14ac:dyDescent="0.35">
      <c r="C3526" t="s">
        <v>1872</v>
      </c>
      <c r="D3526" s="4">
        <v>51924</v>
      </c>
      <c r="I3526" s="4">
        <v>51924</v>
      </c>
      <c r="J3526" s="4">
        <v>51924</v>
      </c>
    </row>
    <row r="3527" spans="2:10" x14ac:dyDescent="0.35">
      <c r="C3527" t="s">
        <v>1875</v>
      </c>
      <c r="H3527" s="4">
        <v>4650</v>
      </c>
      <c r="I3527" s="4">
        <v>4650</v>
      </c>
      <c r="J3527">
        <v>0</v>
      </c>
    </row>
    <row r="3528" spans="2:10" x14ac:dyDescent="0.35">
      <c r="C3528" t="s">
        <v>1876</v>
      </c>
      <c r="D3528" s="4">
        <v>31591</v>
      </c>
      <c r="H3528" s="4">
        <v>33600</v>
      </c>
      <c r="I3528" s="4">
        <v>65191</v>
      </c>
      <c r="J3528" s="4">
        <v>31591</v>
      </c>
    </row>
    <row r="3529" spans="2:10" x14ac:dyDescent="0.35">
      <c r="C3529" t="s">
        <v>1877</v>
      </c>
      <c r="D3529" s="4">
        <v>9249</v>
      </c>
      <c r="I3529" s="4">
        <v>9249</v>
      </c>
      <c r="J3529" s="4">
        <v>9249</v>
      </c>
    </row>
    <row r="3530" spans="2:10" x14ac:dyDescent="0.35">
      <c r="B3530" t="s">
        <v>55</v>
      </c>
      <c r="D3530" s="4">
        <v>116889</v>
      </c>
      <c r="E3530" s="4">
        <v>111085</v>
      </c>
      <c r="F3530" s="4">
        <v>1399966</v>
      </c>
      <c r="G3530" s="4">
        <v>800000</v>
      </c>
      <c r="H3530" s="4">
        <v>1907654</v>
      </c>
      <c r="I3530" s="4">
        <v>4335593</v>
      </c>
      <c r="J3530" s="4">
        <v>227974</v>
      </c>
    </row>
    <row r="3531" spans="2:10" x14ac:dyDescent="0.35">
      <c r="B3531" t="s">
        <v>1878</v>
      </c>
      <c r="C3531" t="s">
        <v>1912</v>
      </c>
      <c r="D3531" s="4">
        <v>589</v>
      </c>
      <c r="I3531" s="4">
        <v>589</v>
      </c>
      <c r="J3531" s="4">
        <v>589</v>
      </c>
    </row>
    <row r="3532" spans="2:10" x14ac:dyDescent="0.35">
      <c r="C3532" t="s">
        <v>1879</v>
      </c>
      <c r="D3532" s="4">
        <v>2962241</v>
      </c>
      <c r="I3532" s="4">
        <v>2962241</v>
      </c>
      <c r="J3532" s="4">
        <v>2962241</v>
      </c>
    </row>
    <row r="3533" spans="2:10" x14ac:dyDescent="0.35">
      <c r="C3533" t="s">
        <v>1880</v>
      </c>
      <c r="D3533" s="4">
        <v>843611</v>
      </c>
      <c r="I3533" s="4">
        <v>843611</v>
      </c>
      <c r="J3533" s="4">
        <v>843611</v>
      </c>
    </row>
    <row r="3534" spans="2:10" x14ac:dyDescent="0.35">
      <c r="C3534" t="s">
        <v>1881</v>
      </c>
      <c r="D3534" s="4">
        <v>309850</v>
      </c>
      <c r="I3534" s="4">
        <v>309850</v>
      </c>
      <c r="J3534" s="4">
        <v>309850</v>
      </c>
    </row>
    <row r="3535" spans="2:10" x14ac:dyDescent="0.35">
      <c r="C3535" t="s">
        <v>1882</v>
      </c>
      <c r="D3535" s="4">
        <v>286</v>
      </c>
      <c r="F3535" s="4">
        <v>228330</v>
      </c>
      <c r="I3535" s="4">
        <v>228616</v>
      </c>
      <c r="J3535" s="4">
        <v>286</v>
      </c>
    </row>
    <row r="3536" spans="2:10" x14ac:dyDescent="0.35">
      <c r="C3536" t="s">
        <v>1883</v>
      </c>
      <c r="D3536" s="4">
        <v>42057</v>
      </c>
      <c r="I3536" s="4">
        <v>42057</v>
      </c>
      <c r="J3536" s="4">
        <v>42057</v>
      </c>
    </row>
    <row r="3537" spans="1:10" x14ac:dyDescent="0.35">
      <c r="B3537" t="s">
        <v>56</v>
      </c>
      <c r="D3537" s="4">
        <v>4158634</v>
      </c>
      <c r="F3537" s="4">
        <v>228330</v>
      </c>
      <c r="I3537" s="4">
        <v>4386964</v>
      </c>
      <c r="J3537" s="4">
        <v>4158634</v>
      </c>
    </row>
    <row r="3538" spans="1:10" x14ac:dyDescent="0.35">
      <c r="B3538" t="s">
        <v>1885</v>
      </c>
      <c r="C3538" t="s">
        <v>1886</v>
      </c>
      <c r="D3538" s="4">
        <v>51845</v>
      </c>
      <c r="I3538" s="4">
        <v>51845</v>
      </c>
      <c r="J3538" s="4">
        <v>51845</v>
      </c>
    </row>
    <row r="3539" spans="1:10" x14ac:dyDescent="0.35">
      <c r="B3539" t="s">
        <v>57</v>
      </c>
      <c r="D3539" s="4">
        <v>51845</v>
      </c>
      <c r="I3539" s="4">
        <v>51845</v>
      </c>
      <c r="J3539" s="4">
        <v>51845</v>
      </c>
    </row>
    <row r="3540" spans="1:10" x14ac:dyDescent="0.35">
      <c r="B3540" t="s">
        <v>1887</v>
      </c>
      <c r="C3540" t="s">
        <v>1888</v>
      </c>
      <c r="H3540" s="4">
        <v>288000</v>
      </c>
      <c r="I3540" s="4">
        <v>288000</v>
      </c>
      <c r="J3540">
        <v>0</v>
      </c>
    </row>
    <row r="3541" spans="1:10" x14ac:dyDescent="0.35">
      <c r="C3541" t="s">
        <v>1889</v>
      </c>
      <c r="F3541" s="4">
        <v>315000</v>
      </c>
      <c r="I3541" s="4">
        <v>315000</v>
      </c>
      <c r="J3541">
        <v>0</v>
      </c>
    </row>
    <row r="3542" spans="1:10" x14ac:dyDescent="0.35">
      <c r="C3542" t="s">
        <v>1890</v>
      </c>
      <c r="F3542" s="4">
        <v>150000</v>
      </c>
      <c r="I3542" s="4">
        <v>150000</v>
      </c>
      <c r="J3542">
        <v>0</v>
      </c>
    </row>
    <row r="3543" spans="1:10" x14ac:dyDescent="0.35">
      <c r="B3543" t="s">
        <v>58</v>
      </c>
      <c r="F3543" s="4">
        <v>465000</v>
      </c>
      <c r="H3543" s="4">
        <v>288000</v>
      </c>
      <c r="I3543" s="4">
        <v>753000</v>
      </c>
      <c r="J3543">
        <v>0</v>
      </c>
    </row>
    <row r="3544" spans="1:10" x14ac:dyDescent="0.35">
      <c r="A3544" t="s">
        <v>1595</v>
      </c>
      <c r="B3544" t="s">
        <v>59</v>
      </c>
      <c r="D3544" s="4">
        <v>21926849</v>
      </c>
      <c r="E3544" s="4">
        <v>4192536</v>
      </c>
      <c r="F3544" s="4">
        <v>7670776</v>
      </c>
      <c r="G3544" s="4">
        <v>2400000</v>
      </c>
      <c r="H3544" s="4">
        <v>3097992</v>
      </c>
      <c r="I3544" s="4">
        <v>39288154</v>
      </c>
      <c r="J3544" s="4">
        <v>26119385</v>
      </c>
    </row>
    <row r="3545" spans="1:10" x14ac:dyDescent="0.35">
      <c r="A3545" t="s">
        <v>417</v>
      </c>
      <c r="B3545" t="s">
        <v>1842</v>
      </c>
      <c r="C3545" t="s">
        <v>1843</v>
      </c>
      <c r="D3545" s="4">
        <v>70089470</v>
      </c>
      <c r="E3545" s="4">
        <v>3552093</v>
      </c>
      <c r="F3545" s="4">
        <v>25509400</v>
      </c>
      <c r="I3545" s="4">
        <v>99150963</v>
      </c>
      <c r="J3545" s="4">
        <v>73641563</v>
      </c>
    </row>
    <row r="3546" spans="1:10" x14ac:dyDescent="0.35">
      <c r="C3546" t="s">
        <v>1844</v>
      </c>
      <c r="D3546" s="4">
        <v>9537581</v>
      </c>
      <c r="E3546" s="4">
        <v>989463</v>
      </c>
      <c r="F3546" s="4">
        <v>968676</v>
      </c>
      <c r="H3546" s="4">
        <v>947700</v>
      </c>
      <c r="I3546" s="4">
        <v>12443420</v>
      </c>
      <c r="J3546" s="4">
        <v>10527044</v>
      </c>
    </row>
    <row r="3547" spans="1:10" x14ac:dyDescent="0.35">
      <c r="C3547" t="s">
        <v>1845</v>
      </c>
      <c r="D3547" s="4">
        <v>6690539</v>
      </c>
      <c r="I3547" s="4">
        <v>6690539</v>
      </c>
      <c r="J3547" s="4">
        <v>6690539</v>
      </c>
    </row>
    <row r="3548" spans="1:10" x14ac:dyDescent="0.35">
      <c r="B3548" t="s">
        <v>51</v>
      </c>
      <c r="D3548" s="4">
        <v>86317591</v>
      </c>
      <c r="E3548" s="4">
        <v>4541556</v>
      </c>
      <c r="F3548" s="4">
        <v>26478076</v>
      </c>
      <c r="H3548" s="4">
        <v>947700</v>
      </c>
      <c r="I3548" s="4">
        <v>118284922</v>
      </c>
      <c r="J3548" s="4">
        <v>90859147</v>
      </c>
    </row>
    <row r="3549" spans="1:10" x14ac:dyDescent="0.35">
      <c r="B3549" t="s">
        <v>1843</v>
      </c>
      <c r="C3549" t="s">
        <v>1846</v>
      </c>
      <c r="D3549" s="4">
        <v>8649767</v>
      </c>
      <c r="F3549" s="4">
        <v>25968083</v>
      </c>
      <c r="H3549" s="4">
        <v>17902904</v>
      </c>
      <c r="I3549" s="4">
        <v>52520753</v>
      </c>
      <c r="J3549" s="4">
        <v>8649767</v>
      </c>
    </row>
    <row r="3550" spans="1:10" x14ac:dyDescent="0.35">
      <c r="C3550" t="s">
        <v>1847</v>
      </c>
      <c r="D3550" s="4">
        <v>30078829</v>
      </c>
      <c r="F3550" s="4">
        <v>1418919</v>
      </c>
      <c r="I3550" s="4">
        <v>31497748</v>
      </c>
      <c r="J3550" s="4">
        <v>30078829</v>
      </c>
    </row>
    <row r="3551" spans="1:10" x14ac:dyDescent="0.35">
      <c r="C3551" t="s">
        <v>1848</v>
      </c>
      <c r="D3551" s="4">
        <v>142409</v>
      </c>
      <c r="I3551" s="4">
        <v>142409</v>
      </c>
      <c r="J3551" s="4">
        <v>142409</v>
      </c>
    </row>
    <row r="3552" spans="1:10" x14ac:dyDescent="0.35">
      <c r="B3552" t="s">
        <v>52</v>
      </c>
      <c r="D3552" s="4">
        <v>38871005</v>
      </c>
      <c r="F3552" s="4">
        <v>27387002</v>
      </c>
      <c r="H3552" s="4">
        <v>17902904</v>
      </c>
      <c r="I3552" s="4">
        <v>84160911</v>
      </c>
      <c r="J3552" s="4">
        <v>38871005</v>
      </c>
    </row>
    <row r="3553" spans="2:10" x14ac:dyDescent="0.35">
      <c r="B3553" t="s">
        <v>1849</v>
      </c>
      <c r="C3553" t="s">
        <v>1850</v>
      </c>
      <c r="E3553" s="4">
        <v>17600000</v>
      </c>
      <c r="I3553" s="4">
        <v>17600000</v>
      </c>
      <c r="J3553">
        <v>17600000</v>
      </c>
    </row>
    <row r="3554" spans="2:10" x14ac:dyDescent="0.35">
      <c r="B3554" t="s">
        <v>53</v>
      </c>
      <c r="E3554" s="4">
        <v>17600000</v>
      </c>
      <c r="I3554" s="4">
        <v>17600000</v>
      </c>
      <c r="J3554">
        <v>17600000</v>
      </c>
    </row>
    <row r="3555" spans="2:10" x14ac:dyDescent="0.35">
      <c r="B3555" t="s">
        <v>1844</v>
      </c>
      <c r="C3555" t="s">
        <v>1851</v>
      </c>
      <c r="D3555" s="4">
        <v>432546</v>
      </c>
      <c r="G3555" s="4">
        <v>868357</v>
      </c>
      <c r="I3555" s="4">
        <v>1300903</v>
      </c>
      <c r="J3555" s="4">
        <v>432546</v>
      </c>
    </row>
    <row r="3556" spans="2:10" x14ac:dyDescent="0.35">
      <c r="C3556" t="s">
        <v>1852</v>
      </c>
      <c r="G3556" s="4">
        <v>14992</v>
      </c>
      <c r="H3556" s="4">
        <v>4089</v>
      </c>
      <c r="I3556" s="4">
        <v>19081</v>
      </c>
      <c r="J3556">
        <v>0</v>
      </c>
    </row>
    <row r="3557" spans="2:10" x14ac:dyDescent="0.35">
      <c r="C3557" t="s">
        <v>1853</v>
      </c>
      <c r="G3557" s="4">
        <v>10922</v>
      </c>
      <c r="H3557" s="4">
        <v>13652</v>
      </c>
      <c r="I3557" s="4">
        <v>24574</v>
      </c>
      <c r="J3557">
        <v>0</v>
      </c>
    </row>
    <row r="3558" spans="2:10" x14ac:dyDescent="0.35">
      <c r="C3558" t="s">
        <v>1893</v>
      </c>
      <c r="G3558" s="4">
        <v>9556</v>
      </c>
      <c r="H3558" s="4">
        <v>13140</v>
      </c>
      <c r="I3558" s="4">
        <v>22696</v>
      </c>
      <c r="J3558">
        <v>0</v>
      </c>
    </row>
    <row r="3559" spans="2:10" x14ac:dyDescent="0.35">
      <c r="C3559" t="s">
        <v>1903</v>
      </c>
      <c r="D3559" s="4">
        <v>18031</v>
      </c>
      <c r="I3559" s="4">
        <v>18031</v>
      </c>
      <c r="J3559" s="4">
        <v>18031</v>
      </c>
    </row>
    <row r="3560" spans="2:10" x14ac:dyDescent="0.35">
      <c r="C3560" t="s">
        <v>1854</v>
      </c>
      <c r="D3560" s="4">
        <v>54410</v>
      </c>
      <c r="F3560" s="4">
        <v>275721</v>
      </c>
      <c r="G3560" s="4">
        <v>423668</v>
      </c>
      <c r="H3560" s="4">
        <v>558166</v>
      </c>
      <c r="I3560" s="4">
        <v>1311966</v>
      </c>
      <c r="J3560" s="4">
        <v>54410</v>
      </c>
    </row>
    <row r="3561" spans="2:10" x14ac:dyDescent="0.35">
      <c r="C3561" t="s">
        <v>1855</v>
      </c>
      <c r="D3561" s="4">
        <v>42810</v>
      </c>
      <c r="F3561" s="4">
        <v>277994</v>
      </c>
      <c r="G3561" s="4">
        <v>744063</v>
      </c>
      <c r="I3561" s="4">
        <v>1064867</v>
      </c>
      <c r="J3561" s="4">
        <v>42810</v>
      </c>
    </row>
    <row r="3562" spans="2:10" x14ac:dyDescent="0.35">
      <c r="C3562" t="s">
        <v>1856</v>
      </c>
      <c r="D3562" s="4">
        <v>5788</v>
      </c>
      <c r="F3562" s="4">
        <v>35463</v>
      </c>
      <c r="I3562" s="4">
        <v>41251</v>
      </c>
      <c r="J3562" s="4">
        <v>5788</v>
      </c>
    </row>
    <row r="3563" spans="2:10" x14ac:dyDescent="0.35">
      <c r="C3563" t="s">
        <v>1857</v>
      </c>
      <c r="D3563" s="4">
        <v>109992</v>
      </c>
      <c r="F3563" s="4">
        <v>6790</v>
      </c>
      <c r="I3563" s="4">
        <v>116782</v>
      </c>
      <c r="J3563" s="4">
        <v>109992</v>
      </c>
    </row>
    <row r="3564" spans="2:10" x14ac:dyDescent="0.35">
      <c r="C3564" t="s">
        <v>1858</v>
      </c>
      <c r="G3564" s="4">
        <v>32177</v>
      </c>
      <c r="H3564" s="4">
        <v>164905</v>
      </c>
      <c r="I3564" s="4">
        <v>197082</v>
      </c>
      <c r="J3564">
        <v>0</v>
      </c>
    </row>
    <row r="3565" spans="2:10" x14ac:dyDescent="0.35">
      <c r="C3565" t="s">
        <v>1859</v>
      </c>
      <c r="D3565" s="4">
        <v>825000</v>
      </c>
      <c r="E3565" s="4">
        <v>176767</v>
      </c>
      <c r="F3565" s="4">
        <v>200000</v>
      </c>
      <c r="G3565" s="4">
        <v>405476</v>
      </c>
      <c r="H3565" s="4">
        <v>1506114</v>
      </c>
      <c r="I3565" s="4">
        <v>3113357</v>
      </c>
      <c r="J3565" s="4">
        <v>1001767</v>
      </c>
    </row>
    <row r="3566" spans="2:10" x14ac:dyDescent="0.35">
      <c r="C3566" t="s">
        <v>1860</v>
      </c>
      <c r="D3566" s="4">
        <v>108703</v>
      </c>
      <c r="E3566" s="4">
        <v>543515</v>
      </c>
      <c r="F3566" s="4">
        <v>760921</v>
      </c>
      <c r="G3566" s="4">
        <v>326109</v>
      </c>
      <c r="H3566" s="4">
        <v>3587200</v>
      </c>
      <c r="I3566" s="4">
        <v>5326449</v>
      </c>
      <c r="J3566" s="4">
        <v>652218</v>
      </c>
    </row>
    <row r="3567" spans="2:10" x14ac:dyDescent="0.35">
      <c r="B3567" t="s">
        <v>1844</v>
      </c>
      <c r="C3567" t="s">
        <v>1861</v>
      </c>
      <c r="D3567" s="4">
        <v>157246</v>
      </c>
      <c r="G3567" s="4">
        <v>375419</v>
      </c>
      <c r="I3567" s="4">
        <v>532665</v>
      </c>
      <c r="J3567" s="4">
        <v>157246</v>
      </c>
    </row>
    <row r="3568" spans="2:10" x14ac:dyDescent="0.35">
      <c r="C3568" t="s">
        <v>1862</v>
      </c>
      <c r="E3568" s="4">
        <v>683714</v>
      </c>
      <c r="F3568" s="4">
        <v>1965678</v>
      </c>
      <c r="G3568" s="4">
        <v>897316</v>
      </c>
      <c r="I3568" s="4">
        <v>3546708</v>
      </c>
      <c r="J3568">
        <v>683714</v>
      </c>
    </row>
    <row r="3569" spans="2:10" x14ac:dyDescent="0.35">
      <c r="C3569" t="s">
        <v>1863</v>
      </c>
      <c r="D3569" s="4">
        <v>13197</v>
      </c>
      <c r="E3569" s="4">
        <v>23340</v>
      </c>
      <c r="F3569" s="4">
        <v>23340</v>
      </c>
      <c r="G3569" s="4">
        <v>46679</v>
      </c>
      <c r="I3569" s="4">
        <v>106556</v>
      </c>
      <c r="J3569" s="4">
        <v>36537</v>
      </c>
    </row>
    <row r="3570" spans="2:10" x14ac:dyDescent="0.35">
      <c r="B3570" t="s">
        <v>54</v>
      </c>
      <c r="D3570" s="4">
        <v>1767724</v>
      </c>
      <c r="E3570" s="4">
        <v>1427336</v>
      </c>
      <c r="F3570" s="4">
        <v>3545907</v>
      </c>
      <c r="G3570" s="4">
        <v>4154735</v>
      </c>
      <c r="H3570" s="4">
        <v>5847267</v>
      </c>
      <c r="I3570" s="4">
        <v>16742968</v>
      </c>
      <c r="J3570" s="4">
        <v>3195060</v>
      </c>
    </row>
    <row r="3571" spans="2:10" x14ac:dyDescent="0.35">
      <c r="B3571" t="s">
        <v>1845</v>
      </c>
      <c r="C3571" t="s">
        <v>1865</v>
      </c>
      <c r="D3571" s="4">
        <v>3488</v>
      </c>
      <c r="E3571" s="4">
        <v>0</v>
      </c>
      <c r="I3571" s="4">
        <v>3488</v>
      </c>
      <c r="J3571" s="4">
        <v>3488</v>
      </c>
    </row>
    <row r="3572" spans="2:10" x14ac:dyDescent="0.35">
      <c r="C3572" t="s">
        <v>1866</v>
      </c>
      <c r="I3572" s="4">
        <v>0</v>
      </c>
      <c r="J3572">
        <v>0</v>
      </c>
    </row>
    <row r="3573" spans="2:10" x14ac:dyDescent="0.35">
      <c r="C3573" t="s">
        <v>1867</v>
      </c>
      <c r="D3573" s="4">
        <v>366683</v>
      </c>
      <c r="F3573" s="4">
        <v>22500</v>
      </c>
      <c r="G3573" s="4">
        <v>164100</v>
      </c>
      <c r="H3573" s="4">
        <v>7842326</v>
      </c>
      <c r="I3573" s="4">
        <v>8395609</v>
      </c>
      <c r="J3573" s="4">
        <v>366683</v>
      </c>
    </row>
    <row r="3574" spans="2:10" x14ac:dyDescent="0.35">
      <c r="C3574" t="s">
        <v>1868</v>
      </c>
      <c r="D3574" s="4">
        <v>74221</v>
      </c>
      <c r="E3574" s="4">
        <v>10519</v>
      </c>
      <c r="F3574" s="4">
        <v>36815</v>
      </c>
      <c r="G3574" s="4">
        <v>5259</v>
      </c>
      <c r="H3574" s="4">
        <v>4622521</v>
      </c>
      <c r="I3574" s="4">
        <v>4749335</v>
      </c>
      <c r="J3574" s="4">
        <v>84740</v>
      </c>
    </row>
    <row r="3575" spans="2:10" x14ac:dyDescent="0.35">
      <c r="C3575" t="s">
        <v>1894</v>
      </c>
      <c r="D3575" s="4">
        <v>655</v>
      </c>
      <c r="I3575" s="4">
        <v>655</v>
      </c>
      <c r="J3575" s="4">
        <v>655</v>
      </c>
    </row>
    <row r="3576" spans="2:10" x14ac:dyDescent="0.35">
      <c r="C3576" t="s">
        <v>1869</v>
      </c>
      <c r="H3576" s="4">
        <v>1699200</v>
      </c>
      <c r="I3576" s="4">
        <v>1699200</v>
      </c>
      <c r="J3576">
        <v>0</v>
      </c>
    </row>
    <row r="3577" spans="2:10" x14ac:dyDescent="0.35">
      <c r="C3577" t="s">
        <v>1870</v>
      </c>
      <c r="D3577" s="4">
        <v>98707</v>
      </c>
      <c r="E3577" s="4">
        <v>11198833</v>
      </c>
      <c r="F3577" s="4">
        <v>11528</v>
      </c>
      <c r="H3577" s="4">
        <v>363949</v>
      </c>
      <c r="I3577" s="4">
        <v>11673018</v>
      </c>
      <c r="J3577" s="4">
        <v>11297540</v>
      </c>
    </row>
    <row r="3578" spans="2:10" x14ac:dyDescent="0.35">
      <c r="C3578" t="s">
        <v>1871</v>
      </c>
      <c r="D3578" s="4">
        <v>11156369</v>
      </c>
      <c r="E3578" s="4">
        <v>30092</v>
      </c>
      <c r="F3578" s="4">
        <v>29817</v>
      </c>
      <c r="I3578" s="4">
        <v>11216278</v>
      </c>
      <c r="J3578" s="4">
        <v>11186461</v>
      </c>
    </row>
    <row r="3579" spans="2:10" x14ac:dyDescent="0.35">
      <c r="C3579" t="s">
        <v>1872</v>
      </c>
      <c r="D3579" s="4">
        <v>10437</v>
      </c>
      <c r="E3579" s="4">
        <v>637000</v>
      </c>
      <c r="I3579" s="4">
        <v>647437</v>
      </c>
      <c r="J3579" s="4">
        <v>647437</v>
      </c>
    </row>
    <row r="3580" spans="2:10" x14ac:dyDescent="0.35">
      <c r="C3580" t="s">
        <v>1873</v>
      </c>
      <c r="D3580" s="4">
        <v>4651</v>
      </c>
      <c r="I3580" s="4">
        <v>4651</v>
      </c>
      <c r="J3580" s="4">
        <v>4651</v>
      </c>
    </row>
    <row r="3581" spans="2:10" x14ac:dyDescent="0.35">
      <c r="C3581" t="s">
        <v>1874</v>
      </c>
      <c r="E3581" s="4">
        <v>0</v>
      </c>
      <c r="I3581" s="4">
        <v>0</v>
      </c>
      <c r="J3581">
        <v>0</v>
      </c>
    </row>
    <row r="3582" spans="2:10" x14ac:dyDescent="0.35">
      <c r="C3582" t="s">
        <v>1875</v>
      </c>
      <c r="D3582" s="4">
        <v>0</v>
      </c>
      <c r="H3582" s="4">
        <v>260382</v>
      </c>
      <c r="I3582" s="4">
        <v>260382</v>
      </c>
      <c r="J3582" s="4">
        <v>0</v>
      </c>
    </row>
    <row r="3583" spans="2:10" x14ac:dyDescent="0.35">
      <c r="C3583" t="s">
        <v>1876</v>
      </c>
      <c r="D3583" s="4">
        <v>0</v>
      </c>
      <c r="H3583" s="4">
        <v>485520</v>
      </c>
      <c r="I3583" s="4">
        <v>485520</v>
      </c>
      <c r="J3583" s="4">
        <v>0</v>
      </c>
    </row>
    <row r="3584" spans="2:10" x14ac:dyDescent="0.35">
      <c r="C3584" t="s">
        <v>1877</v>
      </c>
      <c r="D3584" s="4">
        <v>41622</v>
      </c>
      <c r="E3584" s="4">
        <v>0</v>
      </c>
      <c r="I3584" s="4">
        <v>41622</v>
      </c>
      <c r="J3584" s="4">
        <v>41622</v>
      </c>
    </row>
    <row r="3585" spans="2:10" x14ac:dyDescent="0.35">
      <c r="B3585" t="s">
        <v>55</v>
      </c>
      <c r="D3585" s="4">
        <v>11756834</v>
      </c>
      <c r="E3585" s="4">
        <v>11876444</v>
      </c>
      <c r="F3585" s="4">
        <v>100661</v>
      </c>
      <c r="G3585" s="4">
        <v>169359</v>
      </c>
      <c r="H3585" s="4">
        <v>15273898</v>
      </c>
      <c r="I3585" s="4">
        <v>39177196</v>
      </c>
      <c r="J3585" s="4">
        <v>23633278</v>
      </c>
    </row>
    <row r="3586" spans="2:10" x14ac:dyDescent="0.35">
      <c r="B3586" t="s">
        <v>1878</v>
      </c>
      <c r="C3586" t="s">
        <v>1879</v>
      </c>
      <c r="D3586" s="4">
        <v>2899145</v>
      </c>
      <c r="I3586" s="4">
        <v>2899145</v>
      </c>
      <c r="J3586" s="4">
        <v>2899145</v>
      </c>
    </row>
    <row r="3587" spans="2:10" x14ac:dyDescent="0.35">
      <c r="C3587" t="s">
        <v>1880</v>
      </c>
      <c r="D3587" s="4">
        <v>1642137</v>
      </c>
      <c r="I3587" s="4">
        <v>1642137</v>
      </c>
      <c r="J3587" s="4">
        <v>1642137</v>
      </c>
    </row>
    <row r="3588" spans="2:10" x14ac:dyDescent="0.35">
      <c r="C3588" t="s">
        <v>1881</v>
      </c>
      <c r="D3588" s="4">
        <v>15742717</v>
      </c>
      <c r="I3588" s="4">
        <v>15742717</v>
      </c>
      <c r="J3588" s="4">
        <v>15742717</v>
      </c>
    </row>
    <row r="3589" spans="2:10" x14ac:dyDescent="0.35">
      <c r="C3589" t="s">
        <v>1895</v>
      </c>
      <c r="D3589" s="4">
        <v>576610</v>
      </c>
      <c r="I3589" s="4">
        <v>576610</v>
      </c>
      <c r="J3589" s="4">
        <v>576610</v>
      </c>
    </row>
    <row r="3590" spans="2:10" x14ac:dyDescent="0.35">
      <c r="C3590" t="s">
        <v>1882</v>
      </c>
      <c r="D3590" s="4">
        <v>171780</v>
      </c>
      <c r="I3590" s="4">
        <v>171780</v>
      </c>
      <c r="J3590" s="4">
        <v>171780</v>
      </c>
    </row>
    <row r="3591" spans="2:10" x14ac:dyDescent="0.35">
      <c r="C3591" t="s">
        <v>1883</v>
      </c>
      <c r="D3591" s="4">
        <v>14375</v>
      </c>
      <c r="I3591" s="4">
        <v>14375</v>
      </c>
      <c r="J3591" s="4">
        <v>14375</v>
      </c>
    </row>
    <row r="3592" spans="2:10" x14ac:dyDescent="0.35">
      <c r="C3592" t="s">
        <v>1884</v>
      </c>
      <c r="D3592" s="4">
        <v>186626</v>
      </c>
      <c r="I3592" s="4">
        <v>186626</v>
      </c>
      <c r="J3592" s="4">
        <v>186626</v>
      </c>
    </row>
    <row r="3593" spans="2:10" x14ac:dyDescent="0.35">
      <c r="B3593" t="s">
        <v>56</v>
      </c>
      <c r="D3593" s="4">
        <v>21233390</v>
      </c>
      <c r="I3593" s="4">
        <v>21233390</v>
      </c>
      <c r="J3593" s="4">
        <v>21233390</v>
      </c>
    </row>
    <row r="3594" spans="2:10" x14ac:dyDescent="0.35">
      <c r="B3594" t="s">
        <v>1885</v>
      </c>
      <c r="C3594" t="s">
        <v>1886</v>
      </c>
      <c r="D3594" s="4">
        <v>1290</v>
      </c>
      <c r="H3594" s="4">
        <v>212094</v>
      </c>
      <c r="I3594" s="4">
        <v>213384</v>
      </c>
      <c r="J3594" s="4">
        <v>1290</v>
      </c>
    </row>
    <row r="3595" spans="2:10" x14ac:dyDescent="0.35">
      <c r="B3595" t="s">
        <v>57</v>
      </c>
      <c r="D3595" s="4">
        <v>1290</v>
      </c>
      <c r="H3595" s="4">
        <v>212094</v>
      </c>
      <c r="I3595" s="4">
        <v>213384</v>
      </c>
      <c r="J3595" s="4">
        <v>1290</v>
      </c>
    </row>
    <row r="3596" spans="2:10" x14ac:dyDescent="0.35">
      <c r="B3596" t="s">
        <v>1887</v>
      </c>
      <c r="C3596" t="s">
        <v>1904</v>
      </c>
      <c r="E3596" s="4">
        <v>375000</v>
      </c>
      <c r="I3596" s="4">
        <v>375000</v>
      </c>
      <c r="J3596">
        <v>375000</v>
      </c>
    </row>
    <row r="3597" spans="2:10" x14ac:dyDescent="0.35">
      <c r="C3597" t="s">
        <v>1888</v>
      </c>
      <c r="H3597" s="4">
        <v>1632000</v>
      </c>
      <c r="I3597" s="4">
        <v>1632000</v>
      </c>
      <c r="J3597">
        <v>0</v>
      </c>
    </row>
    <row r="3598" spans="2:10" x14ac:dyDescent="0.35">
      <c r="C3598" t="s">
        <v>1901</v>
      </c>
      <c r="E3598" s="4">
        <v>2250000</v>
      </c>
      <c r="I3598" s="4">
        <v>2250000</v>
      </c>
      <c r="J3598">
        <v>2250000</v>
      </c>
    </row>
    <row r="3599" spans="2:10" x14ac:dyDescent="0.35">
      <c r="C3599" t="s">
        <v>1889</v>
      </c>
      <c r="E3599" s="4">
        <v>3150000</v>
      </c>
      <c r="I3599" s="4">
        <v>3150000</v>
      </c>
      <c r="J3599">
        <v>3150000</v>
      </c>
    </row>
    <row r="3600" spans="2:10" x14ac:dyDescent="0.35">
      <c r="C3600" t="s">
        <v>1890</v>
      </c>
      <c r="E3600" s="4">
        <v>1125000</v>
      </c>
      <c r="I3600" s="4">
        <v>1125000</v>
      </c>
      <c r="J3600">
        <v>1125000</v>
      </c>
    </row>
    <row r="3601" spans="1:10" x14ac:dyDescent="0.35">
      <c r="C3601" t="s">
        <v>1902</v>
      </c>
      <c r="E3601" s="4">
        <v>4500000</v>
      </c>
      <c r="I3601" s="4">
        <v>4500000</v>
      </c>
      <c r="J3601">
        <v>4500000</v>
      </c>
    </row>
    <row r="3602" spans="1:10" x14ac:dyDescent="0.35">
      <c r="B3602" t="s">
        <v>58</v>
      </c>
      <c r="E3602" s="4">
        <v>11400000</v>
      </c>
      <c r="H3602" s="4">
        <v>1632000</v>
      </c>
      <c r="I3602" s="4">
        <v>13032000</v>
      </c>
      <c r="J3602">
        <v>11400000</v>
      </c>
    </row>
    <row r="3603" spans="1:10" x14ac:dyDescent="0.35">
      <c r="A3603" t="s">
        <v>1596</v>
      </c>
      <c r="B3603" t="s">
        <v>59</v>
      </c>
      <c r="D3603" s="4">
        <v>159947834</v>
      </c>
      <c r="E3603" s="4">
        <v>46845335</v>
      </c>
      <c r="F3603" s="4">
        <v>57511645</v>
      </c>
      <c r="G3603" s="4">
        <v>4324094</v>
      </c>
      <c r="H3603" s="4">
        <v>41815863</v>
      </c>
      <c r="I3603" s="4">
        <v>310444772</v>
      </c>
      <c r="J3603" s="4">
        <v>206793169</v>
      </c>
    </row>
    <row r="3604" spans="1:10" x14ac:dyDescent="0.35">
      <c r="A3604" t="s">
        <v>422</v>
      </c>
      <c r="B3604" t="s">
        <v>1842</v>
      </c>
      <c r="C3604" t="s">
        <v>1843</v>
      </c>
      <c r="D3604" s="4">
        <v>16777367</v>
      </c>
      <c r="F3604" s="4">
        <v>10081400</v>
      </c>
      <c r="I3604" s="4">
        <v>26858767</v>
      </c>
      <c r="J3604" s="4">
        <v>16777367</v>
      </c>
    </row>
    <row r="3605" spans="1:10" x14ac:dyDescent="0.35">
      <c r="C3605" t="s">
        <v>1844</v>
      </c>
      <c r="D3605" s="4">
        <v>2385651</v>
      </c>
      <c r="H3605" s="4">
        <v>207000</v>
      </c>
      <c r="I3605" s="4">
        <v>2592651</v>
      </c>
      <c r="J3605" s="4">
        <v>2385651</v>
      </c>
    </row>
    <row r="3606" spans="1:10" x14ac:dyDescent="0.35">
      <c r="C3606" t="s">
        <v>1845</v>
      </c>
      <c r="D3606" s="4">
        <v>1212763</v>
      </c>
      <c r="I3606" s="4">
        <v>1212763</v>
      </c>
      <c r="J3606" s="4">
        <v>1212763</v>
      </c>
    </row>
    <row r="3607" spans="1:10" x14ac:dyDescent="0.35">
      <c r="B3607" t="s">
        <v>51</v>
      </c>
      <c r="D3607" s="4">
        <v>20375782</v>
      </c>
      <c r="F3607" s="4">
        <v>10081400</v>
      </c>
      <c r="H3607" s="4">
        <v>207000</v>
      </c>
      <c r="I3607" s="4">
        <v>30664182</v>
      </c>
      <c r="J3607" s="4">
        <v>20375782</v>
      </c>
    </row>
    <row r="3608" spans="1:10" x14ac:dyDescent="0.35">
      <c r="B3608" t="s">
        <v>1843</v>
      </c>
      <c r="C3608" t="s">
        <v>1846</v>
      </c>
      <c r="D3608" s="4">
        <v>31088386</v>
      </c>
      <c r="E3608" s="4">
        <v>1091953</v>
      </c>
      <c r="I3608" s="4">
        <v>32180339</v>
      </c>
      <c r="J3608" s="4">
        <v>32180339</v>
      </c>
    </row>
    <row r="3609" spans="1:10" x14ac:dyDescent="0.35">
      <c r="C3609" t="s">
        <v>1847</v>
      </c>
      <c r="D3609" s="4">
        <v>6470364</v>
      </c>
      <c r="F3609" s="4">
        <v>540541</v>
      </c>
      <c r="I3609" s="4">
        <v>7010904</v>
      </c>
      <c r="J3609" s="4">
        <v>6470364</v>
      </c>
    </row>
    <row r="3610" spans="1:10" x14ac:dyDescent="0.35">
      <c r="C3610" t="s">
        <v>1848</v>
      </c>
      <c r="D3610" s="4">
        <v>289474</v>
      </c>
      <c r="I3610" s="4">
        <v>289474</v>
      </c>
      <c r="J3610" s="4">
        <v>289474</v>
      </c>
    </row>
    <row r="3611" spans="1:10" x14ac:dyDescent="0.35">
      <c r="B3611" t="s">
        <v>52</v>
      </c>
      <c r="D3611" s="4">
        <v>37848224</v>
      </c>
      <c r="E3611" s="4">
        <v>1091953</v>
      </c>
      <c r="F3611" s="4">
        <v>540541</v>
      </c>
      <c r="I3611" s="4">
        <v>39480718</v>
      </c>
      <c r="J3611" s="4">
        <v>38940177</v>
      </c>
    </row>
    <row r="3612" spans="1:10" x14ac:dyDescent="0.35">
      <c r="B3612" t="s">
        <v>1849</v>
      </c>
      <c r="C3612" t="s">
        <v>1850</v>
      </c>
      <c r="D3612" s="4">
        <v>6406040</v>
      </c>
      <c r="I3612" s="4">
        <v>6406040</v>
      </c>
      <c r="J3612" s="4">
        <v>6406040</v>
      </c>
    </row>
    <row r="3613" spans="1:10" x14ac:dyDescent="0.35">
      <c r="B3613" t="s">
        <v>53</v>
      </c>
      <c r="D3613" s="4">
        <v>6406040</v>
      </c>
      <c r="I3613" s="4">
        <v>6406040</v>
      </c>
      <c r="J3613" s="4">
        <v>6406040</v>
      </c>
    </row>
    <row r="3614" spans="1:10" x14ac:dyDescent="0.35">
      <c r="B3614" t="s">
        <v>1844</v>
      </c>
      <c r="C3614" t="s">
        <v>1851</v>
      </c>
      <c r="D3614" s="4">
        <v>579449</v>
      </c>
      <c r="I3614" s="4">
        <v>579449</v>
      </c>
      <c r="J3614" s="4">
        <v>579449</v>
      </c>
    </row>
    <row r="3615" spans="1:10" x14ac:dyDescent="0.35">
      <c r="C3615" t="s">
        <v>1852</v>
      </c>
      <c r="D3615" s="4">
        <v>1363</v>
      </c>
      <c r="F3615" s="4">
        <v>35437</v>
      </c>
      <c r="I3615" s="4">
        <v>36800</v>
      </c>
      <c r="J3615" s="4">
        <v>1363</v>
      </c>
    </row>
    <row r="3616" spans="1:10" x14ac:dyDescent="0.35">
      <c r="C3616" t="s">
        <v>1853</v>
      </c>
      <c r="D3616" s="4">
        <v>12906</v>
      </c>
      <c r="F3616" s="4">
        <v>60070</v>
      </c>
      <c r="I3616" s="4">
        <v>72976</v>
      </c>
      <c r="J3616" s="4">
        <v>12906</v>
      </c>
    </row>
    <row r="3617" spans="2:10" x14ac:dyDescent="0.35">
      <c r="C3617" t="s">
        <v>1893</v>
      </c>
      <c r="D3617" s="4">
        <v>14335</v>
      </c>
      <c r="F3617" s="4">
        <v>44198</v>
      </c>
      <c r="H3617" s="4">
        <v>2389</v>
      </c>
      <c r="I3617" s="4">
        <v>60922</v>
      </c>
      <c r="J3617" s="4">
        <v>14335</v>
      </c>
    </row>
    <row r="3618" spans="2:10" x14ac:dyDescent="0.35">
      <c r="C3618" t="s">
        <v>1854</v>
      </c>
      <c r="D3618" s="4">
        <v>54949</v>
      </c>
      <c r="G3618" s="4">
        <v>416943</v>
      </c>
      <c r="I3618" s="4">
        <v>471892</v>
      </c>
      <c r="J3618" s="4">
        <v>54949</v>
      </c>
    </row>
    <row r="3619" spans="2:10" x14ac:dyDescent="0.35">
      <c r="C3619" t="s">
        <v>1855</v>
      </c>
      <c r="D3619" s="4">
        <v>20640</v>
      </c>
      <c r="G3619" s="4">
        <v>354108</v>
      </c>
      <c r="I3619" s="4">
        <v>374748</v>
      </c>
      <c r="J3619" s="4">
        <v>20640</v>
      </c>
    </row>
    <row r="3620" spans="2:10" x14ac:dyDescent="0.35">
      <c r="C3620" t="s">
        <v>1856</v>
      </c>
      <c r="D3620" s="4">
        <v>1015</v>
      </c>
      <c r="G3620" s="4">
        <v>24849</v>
      </c>
      <c r="I3620" s="4">
        <v>25864</v>
      </c>
      <c r="J3620" s="4">
        <v>1015</v>
      </c>
    </row>
    <row r="3621" spans="2:10" x14ac:dyDescent="0.35">
      <c r="C3621" t="s">
        <v>1857</v>
      </c>
      <c r="D3621" s="4">
        <v>9079</v>
      </c>
      <c r="G3621" s="4">
        <v>38022</v>
      </c>
      <c r="I3621" s="4">
        <v>47101</v>
      </c>
      <c r="J3621" s="4">
        <v>9079</v>
      </c>
    </row>
    <row r="3622" spans="2:10" x14ac:dyDescent="0.35">
      <c r="C3622" t="s">
        <v>1858</v>
      </c>
      <c r="G3622" s="4">
        <v>20781</v>
      </c>
      <c r="I3622" s="4">
        <v>20781</v>
      </c>
      <c r="J3622">
        <v>0</v>
      </c>
    </row>
    <row r="3623" spans="2:10" x14ac:dyDescent="0.35">
      <c r="C3623" t="s">
        <v>1859</v>
      </c>
      <c r="E3623" s="4">
        <v>56114</v>
      </c>
      <c r="F3623" s="4">
        <v>131114</v>
      </c>
      <c r="G3623" s="4">
        <v>850000</v>
      </c>
      <c r="H3623" s="4">
        <v>155421</v>
      </c>
      <c r="I3623" s="4">
        <v>1192649</v>
      </c>
      <c r="J3623">
        <v>56114</v>
      </c>
    </row>
    <row r="3624" spans="2:10" x14ac:dyDescent="0.35">
      <c r="C3624" t="s">
        <v>1860</v>
      </c>
      <c r="D3624" s="4">
        <v>434812</v>
      </c>
      <c r="F3624" s="4">
        <v>108703</v>
      </c>
      <c r="H3624" s="4">
        <v>108703</v>
      </c>
      <c r="I3624" s="4">
        <v>652218</v>
      </c>
      <c r="J3624" s="4">
        <v>434812</v>
      </c>
    </row>
    <row r="3625" spans="2:10" x14ac:dyDescent="0.35">
      <c r="C3625" t="s">
        <v>1861</v>
      </c>
      <c r="D3625" s="4">
        <v>169754</v>
      </c>
      <c r="I3625" s="4">
        <v>169754</v>
      </c>
      <c r="J3625" s="4">
        <v>169754</v>
      </c>
    </row>
    <row r="3626" spans="2:10" x14ac:dyDescent="0.35">
      <c r="C3626" t="s">
        <v>1862</v>
      </c>
      <c r="D3626" s="4">
        <v>341857</v>
      </c>
      <c r="F3626" s="4">
        <v>128137</v>
      </c>
      <c r="H3626" s="4">
        <v>256274</v>
      </c>
      <c r="I3626" s="4">
        <v>726269</v>
      </c>
      <c r="J3626" s="4">
        <v>341857</v>
      </c>
    </row>
    <row r="3627" spans="2:10" x14ac:dyDescent="0.35">
      <c r="C3627" t="s">
        <v>1863</v>
      </c>
      <c r="H3627" s="4">
        <v>38900</v>
      </c>
      <c r="I3627" s="4">
        <v>38900</v>
      </c>
      <c r="J3627">
        <v>0</v>
      </c>
    </row>
    <row r="3628" spans="2:10" x14ac:dyDescent="0.35">
      <c r="B3628" t="s">
        <v>54</v>
      </c>
      <c r="D3628" s="4">
        <v>1640158</v>
      </c>
      <c r="E3628" s="4">
        <v>56114</v>
      </c>
      <c r="F3628" s="4">
        <v>507659</v>
      </c>
      <c r="G3628" s="4">
        <v>1704704</v>
      </c>
      <c r="H3628" s="4">
        <v>561687</v>
      </c>
      <c r="I3628" s="4">
        <v>4470321</v>
      </c>
      <c r="J3628" s="4">
        <v>1696272</v>
      </c>
    </row>
    <row r="3629" spans="2:10" x14ac:dyDescent="0.35">
      <c r="B3629" t="s">
        <v>1845</v>
      </c>
      <c r="C3629" t="s">
        <v>1865</v>
      </c>
      <c r="D3629" s="4">
        <v>2995</v>
      </c>
      <c r="H3629" s="4">
        <v>153360</v>
      </c>
      <c r="I3629" s="4">
        <v>156354</v>
      </c>
      <c r="J3629" s="4">
        <v>2995</v>
      </c>
    </row>
    <row r="3630" spans="2:10" x14ac:dyDescent="0.35">
      <c r="C3630" t="s">
        <v>1866</v>
      </c>
      <c r="I3630" s="4">
        <v>0</v>
      </c>
      <c r="J3630">
        <v>0</v>
      </c>
    </row>
    <row r="3631" spans="2:10" x14ac:dyDescent="0.35">
      <c r="C3631" t="s">
        <v>1867</v>
      </c>
      <c r="D3631" s="4">
        <v>61113</v>
      </c>
      <c r="F3631" s="4">
        <v>69531</v>
      </c>
      <c r="G3631" s="4">
        <v>121336</v>
      </c>
      <c r="H3631" s="4">
        <v>1940667</v>
      </c>
      <c r="I3631" s="4">
        <v>2192647</v>
      </c>
      <c r="J3631" s="4">
        <v>61113</v>
      </c>
    </row>
    <row r="3632" spans="2:10" x14ac:dyDescent="0.35">
      <c r="C3632" t="s">
        <v>1868</v>
      </c>
      <c r="E3632" s="4">
        <v>5259</v>
      </c>
      <c r="F3632" s="4">
        <v>126297</v>
      </c>
      <c r="H3632" s="4">
        <v>1871515</v>
      </c>
      <c r="I3632" s="4">
        <v>2003071</v>
      </c>
      <c r="J3632">
        <v>5259</v>
      </c>
    </row>
    <row r="3633" spans="2:10" x14ac:dyDescent="0.35">
      <c r="C3633" t="s">
        <v>1894</v>
      </c>
      <c r="D3633" s="4">
        <v>2091</v>
      </c>
      <c r="I3633" s="4">
        <v>2091</v>
      </c>
      <c r="J3633" s="4">
        <v>2091</v>
      </c>
    </row>
    <row r="3634" spans="2:10" x14ac:dyDescent="0.35">
      <c r="C3634" t="s">
        <v>1869</v>
      </c>
      <c r="H3634" s="4">
        <v>661728</v>
      </c>
      <c r="I3634" s="4">
        <v>661728</v>
      </c>
      <c r="J3634">
        <v>0</v>
      </c>
    </row>
    <row r="3635" spans="2:10" x14ac:dyDescent="0.35">
      <c r="C3635" t="s">
        <v>1870</v>
      </c>
      <c r="D3635" s="4">
        <v>30446</v>
      </c>
      <c r="E3635" s="4">
        <v>15635</v>
      </c>
      <c r="G3635" s="4">
        <v>2050383</v>
      </c>
      <c r="H3635" s="4">
        <v>86282</v>
      </c>
      <c r="I3635" s="4">
        <v>2182745</v>
      </c>
      <c r="J3635" s="4">
        <v>46081</v>
      </c>
    </row>
    <row r="3636" spans="2:10" x14ac:dyDescent="0.35">
      <c r="C3636" t="s">
        <v>1871</v>
      </c>
      <c r="D3636" s="4">
        <v>10197</v>
      </c>
      <c r="G3636" s="4">
        <v>6495000</v>
      </c>
      <c r="H3636" s="4">
        <v>147191</v>
      </c>
      <c r="I3636" s="4">
        <v>6652388</v>
      </c>
      <c r="J3636" s="4">
        <v>10197</v>
      </c>
    </row>
    <row r="3637" spans="2:10" x14ac:dyDescent="0.35">
      <c r="C3637" t="s">
        <v>1872</v>
      </c>
      <c r="D3637" s="4">
        <v>196000</v>
      </c>
      <c r="I3637" s="4">
        <v>196000</v>
      </c>
      <c r="J3637" s="4">
        <v>196000</v>
      </c>
    </row>
    <row r="3638" spans="2:10" x14ac:dyDescent="0.35">
      <c r="C3638" t="s">
        <v>1875</v>
      </c>
      <c r="H3638" s="4">
        <v>60446</v>
      </c>
      <c r="I3638" s="4">
        <v>60446</v>
      </c>
      <c r="J3638">
        <v>0</v>
      </c>
    </row>
    <row r="3639" spans="2:10" x14ac:dyDescent="0.35">
      <c r="B3639" t="s">
        <v>55</v>
      </c>
      <c r="D3639" s="4">
        <v>302841</v>
      </c>
      <c r="E3639" s="4">
        <v>20894</v>
      </c>
      <c r="F3639" s="4">
        <v>195827</v>
      </c>
      <c r="G3639" s="4">
        <v>8666720</v>
      </c>
      <c r="H3639" s="4">
        <v>4921189</v>
      </c>
      <c r="I3639" s="4">
        <v>14107470</v>
      </c>
      <c r="J3639" s="4">
        <v>323735</v>
      </c>
    </row>
    <row r="3640" spans="2:10" x14ac:dyDescent="0.35">
      <c r="B3640" t="s">
        <v>1878</v>
      </c>
      <c r="C3640" t="s">
        <v>1879</v>
      </c>
      <c r="D3640" s="4">
        <v>1630938</v>
      </c>
      <c r="I3640" s="4">
        <v>1630938</v>
      </c>
      <c r="J3640" s="4">
        <v>1630938</v>
      </c>
    </row>
    <row r="3641" spans="2:10" x14ac:dyDescent="0.35">
      <c r="C3641" t="s">
        <v>1880</v>
      </c>
      <c r="D3641" s="4">
        <v>1159204</v>
      </c>
      <c r="I3641" s="4">
        <v>1159204</v>
      </c>
      <c r="J3641" s="4">
        <v>1159204</v>
      </c>
    </row>
    <row r="3642" spans="2:10" x14ac:dyDescent="0.35">
      <c r="C3642" t="s">
        <v>1881</v>
      </c>
      <c r="D3642" s="4">
        <v>104828</v>
      </c>
      <c r="I3642" s="4">
        <v>104828</v>
      </c>
      <c r="J3642" s="4">
        <v>104828</v>
      </c>
    </row>
    <row r="3643" spans="2:10" x14ac:dyDescent="0.35">
      <c r="C3643" t="s">
        <v>1895</v>
      </c>
      <c r="D3643" s="4">
        <v>629824</v>
      </c>
      <c r="I3643" s="4">
        <v>629824</v>
      </c>
      <c r="J3643" s="4">
        <v>629824</v>
      </c>
    </row>
    <row r="3644" spans="2:10" x14ac:dyDescent="0.35">
      <c r="C3644" t="s">
        <v>1883</v>
      </c>
      <c r="D3644" s="4">
        <v>29922</v>
      </c>
      <c r="I3644" s="4">
        <v>29922</v>
      </c>
      <c r="J3644" s="4">
        <v>29922</v>
      </c>
    </row>
    <row r="3645" spans="2:10" x14ac:dyDescent="0.35">
      <c r="B3645" t="s">
        <v>56</v>
      </c>
      <c r="D3645" s="4">
        <v>3554716</v>
      </c>
      <c r="I3645" s="4">
        <v>3554716</v>
      </c>
      <c r="J3645" s="4">
        <v>3554716</v>
      </c>
    </row>
    <row r="3646" spans="2:10" x14ac:dyDescent="0.35">
      <c r="B3646" t="s">
        <v>1885</v>
      </c>
      <c r="C3646" t="s">
        <v>1886</v>
      </c>
      <c r="D3646" s="4">
        <v>1290</v>
      </c>
      <c r="G3646" s="4">
        <v>155536</v>
      </c>
      <c r="I3646" s="4">
        <v>156825</v>
      </c>
      <c r="J3646" s="4">
        <v>1290</v>
      </c>
    </row>
    <row r="3647" spans="2:10" x14ac:dyDescent="0.35">
      <c r="B3647" t="s">
        <v>57</v>
      </c>
      <c r="D3647" s="4">
        <v>1290</v>
      </c>
      <c r="G3647" s="4">
        <v>155536</v>
      </c>
      <c r="I3647" s="4">
        <v>156825</v>
      </c>
      <c r="J3647" s="4">
        <v>1290</v>
      </c>
    </row>
    <row r="3648" spans="2:10" x14ac:dyDescent="0.35">
      <c r="B3648" t="s">
        <v>1887</v>
      </c>
      <c r="C3648" t="s">
        <v>1904</v>
      </c>
      <c r="E3648" s="4">
        <v>125000</v>
      </c>
      <c r="I3648" s="4">
        <v>125000</v>
      </c>
      <c r="J3648">
        <v>125000</v>
      </c>
    </row>
    <row r="3649" spans="1:10" x14ac:dyDescent="0.35">
      <c r="C3649" t="s">
        <v>1888</v>
      </c>
      <c r="H3649" s="4">
        <v>576000</v>
      </c>
      <c r="I3649" s="4">
        <v>576000</v>
      </c>
      <c r="J3649">
        <v>0</v>
      </c>
    </row>
    <row r="3650" spans="1:10" x14ac:dyDescent="0.35">
      <c r="C3650" t="s">
        <v>1901</v>
      </c>
      <c r="G3650" s="4">
        <v>600000</v>
      </c>
      <c r="I3650" s="4">
        <v>600000</v>
      </c>
      <c r="J3650">
        <v>0</v>
      </c>
    </row>
    <row r="3651" spans="1:10" x14ac:dyDescent="0.35">
      <c r="C3651" t="s">
        <v>1889</v>
      </c>
      <c r="G3651" s="4">
        <v>273000</v>
      </c>
      <c r="I3651" s="4">
        <v>273000</v>
      </c>
      <c r="J3651">
        <v>0</v>
      </c>
    </row>
    <row r="3652" spans="1:10" x14ac:dyDescent="0.35">
      <c r="C3652" t="s">
        <v>1890</v>
      </c>
      <c r="G3652" s="4">
        <v>450000</v>
      </c>
      <c r="I3652" s="4">
        <v>450000</v>
      </c>
      <c r="J3652">
        <v>0</v>
      </c>
    </row>
    <row r="3653" spans="1:10" x14ac:dyDescent="0.35">
      <c r="C3653" t="s">
        <v>1902</v>
      </c>
      <c r="G3653" s="4">
        <v>1200000</v>
      </c>
      <c r="I3653" s="4">
        <v>1200000</v>
      </c>
      <c r="J3653">
        <v>0</v>
      </c>
    </row>
    <row r="3654" spans="1:10" x14ac:dyDescent="0.35">
      <c r="B3654" t="s">
        <v>58</v>
      </c>
      <c r="E3654" s="4">
        <v>125000</v>
      </c>
      <c r="G3654" s="4">
        <v>2523000</v>
      </c>
      <c r="H3654" s="4">
        <v>576000</v>
      </c>
      <c r="I3654" s="4">
        <v>3224000</v>
      </c>
      <c r="J3654">
        <v>125000</v>
      </c>
    </row>
    <row r="3655" spans="1:10" x14ac:dyDescent="0.35">
      <c r="A3655" t="s">
        <v>1597</v>
      </c>
      <c r="B3655" t="s">
        <v>59</v>
      </c>
      <c r="D3655" s="4">
        <v>70129051</v>
      </c>
      <c r="E3655" s="4">
        <v>1293961</v>
      </c>
      <c r="F3655" s="4">
        <v>11325427</v>
      </c>
      <c r="G3655" s="4">
        <v>13049959</v>
      </c>
      <c r="H3655" s="4">
        <v>6265875</v>
      </c>
      <c r="I3655" s="4">
        <v>102064273</v>
      </c>
      <c r="J3655" s="4">
        <v>71423012</v>
      </c>
    </row>
    <row r="3656" spans="1:10" x14ac:dyDescent="0.35">
      <c r="A3656" t="s">
        <v>429</v>
      </c>
      <c r="B3656" t="s">
        <v>1842</v>
      </c>
      <c r="C3656" t="s">
        <v>1843</v>
      </c>
      <c r="D3656" s="4">
        <v>111753978</v>
      </c>
      <c r="E3656" s="4">
        <v>2920455</v>
      </c>
      <c r="F3656" s="4">
        <v>51550800</v>
      </c>
      <c r="I3656" s="4">
        <v>166225233</v>
      </c>
      <c r="J3656" s="4">
        <v>114674433</v>
      </c>
    </row>
    <row r="3657" spans="1:10" x14ac:dyDescent="0.35">
      <c r="C3657" t="s">
        <v>1844</v>
      </c>
      <c r="D3657" s="4">
        <v>9076658</v>
      </c>
      <c r="F3657" s="4">
        <v>2296611</v>
      </c>
      <c r="G3657" s="4">
        <v>387108</v>
      </c>
      <c r="H3657" s="4">
        <v>6290490</v>
      </c>
      <c r="I3657" s="4">
        <v>18050867</v>
      </c>
      <c r="J3657" s="4">
        <v>9076658</v>
      </c>
    </row>
    <row r="3658" spans="1:10" x14ac:dyDescent="0.35">
      <c r="C3658" t="s">
        <v>1845</v>
      </c>
      <c r="D3658" s="4">
        <v>12091729</v>
      </c>
      <c r="E3658" s="4">
        <v>5775</v>
      </c>
      <c r="I3658" s="4">
        <v>12097504</v>
      </c>
      <c r="J3658" s="4">
        <v>12097504</v>
      </c>
    </row>
    <row r="3659" spans="1:10" x14ac:dyDescent="0.35">
      <c r="B3659" t="s">
        <v>51</v>
      </c>
      <c r="D3659" s="4">
        <v>132922365</v>
      </c>
      <c r="E3659" s="4">
        <v>2926230</v>
      </c>
      <c r="F3659" s="4">
        <v>53847411</v>
      </c>
      <c r="G3659" s="4">
        <v>387108</v>
      </c>
      <c r="H3659" s="4">
        <v>6290490</v>
      </c>
      <c r="I3659" s="4">
        <v>196373604</v>
      </c>
      <c r="J3659" s="4">
        <v>135848595</v>
      </c>
    </row>
    <row r="3660" spans="1:10" x14ac:dyDescent="0.35">
      <c r="B3660" t="s">
        <v>1843</v>
      </c>
      <c r="C3660" t="s">
        <v>1846</v>
      </c>
      <c r="D3660" s="4">
        <v>58974952</v>
      </c>
      <c r="E3660" s="4">
        <v>75802</v>
      </c>
      <c r="F3660" s="4">
        <v>2666834</v>
      </c>
      <c r="G3660" s="4">
        <v>14037294</v>
      </c>
      <c r="I3660" s="4">
        <v>75754883</v>
      </c>
      <c r="J3660" s="4">
        <v>59050754</v>
      </c>
    </row>
    <row r="3661" spans="1:10" x14ac:dyDescent="0.35">
      <c r="C3661" t="s">
        <v>1847</v>
      </c>
      <c r="D3661" s="4">
        <v>46571152</v>
      </c>
      <c r="F3661" s="4">
        <v>7095245</v>
      </c>
      <c r="H3661" s="4">
        <v>15555</v>
      </c>
      <c r="I3661" s="4">
        <v>53681951</v>
      </c>
      <c r="J3661" s="4">
        <v>46571152</v>
      </c>
    </row>
    <row r="3662" spans="1:10" x14ac:dyDescent="0.35">
      <c r="C3662" t="s">
        <v>1848</v>
      </c>
      <c r="D3662" s="4">
        <v>129538</v>
      </c>
      <c r="E3662" s="4">
        <v>127766</v>
      </c>
      <c r="I3662" s="4">
        <v>257304</v>
      </c>
      <c r="J3662" s="4">
        <v>257304</v>
      </c>
    </row>
    <row r="3663" spans="1:10" x14ac:dyDescent="0.35">
      <c r="B3663" t="s">
        <v>52</v>
      </c>
      <c r="D3663" s="4">
        <v>105675642</v>
      </c>
      <c r="E3663" s="4">
        <v>203568</v>
      </c>
      <c r="F3663" s="4">
        <v>9762079</v>
      </c>
      <c r="G3663" s="4">
        <v>14037294</v>
      </c>
      <c r="H3663" s="4">
        <v>15555</v>
      </c>
      <c r="I3663" s="4">
        <v>129694138</v>
      </c>
      <c r="J3663" s="4">
        <v>105879210</v>
      </c>
    </row>
    <row r="3664" spans="1:10" x14ac:dyDescent="0.35">
      <c r="B3664" t="s">
        <v>1849</v>
      </c>
      <c r="C3664" t="s">
        <v>1911</v>
      </c>
      <c r="E3664" s="4">
        <v>400000</v>
      </c>
      <c r="I3664" s="4">
        <v>400000</v>
      </c>
      <c r="J3664">
        <v>400000</v>
      </c>
    </row>
    <row r="3665" spans="2:10" x14ac:dyDescent="0.35">
      <c r="C3665" t="s">
        <v>1896</v>
      </c>
      <c r="D3665" s="4">
        <v>12160</v>
      </c>
      <c r="E3665" s="4">
        <v>32748</v>
      </c>
      <c r="I3665" s="4">
        <v>44908</v>
      </c>
      <c r="J3665" s="4">
        <v>44908</v>
      </c>
    </row>
    <row r="3666" spans="2:10" x14ac:dyDescent="0.35">
      <c r="C3666" t="s">
        <v>1850</v>
      </c>
      <c r="E3666" s="4">
        <v>22400000</v>
      </c>
      <c r="I3666" s="4">
        <v>22400000</v>
      </c>
      <c r="J3666">
        <v>22400000</v>
      </c>
    </row>
    <row r="3667" spans="2:10" x14ac:dyDescent="0.35">
      <c r="B3667" t="s">
        <v>53</v>
      </c>
      <c r="D3667" s="4">
        <v>12160</v>
      </c>
      <c r="E3667" s="4">
        <v>22832748</v>
      </c>
      <c r="I3667" s="4">
        <v>22844908</v>
      </c>
      <c r="J3667" s="4">
        <v>22844908</v>
      </c>
    </row>
    <row r="3668" spans="2:10" x14ac:dyDescent="0.35">
      <c r="B3668" t="s">
        <v>1844</v>
      </c>
      <c r="C3668" t="s">
        <v>1934</v>
      </c>
      <c r="D3668" s="4">
        <v>3849</v>
      </c>
      <c r="I3668" s="4">
        <v>3849</v>
      </c>
      <c r="J3668" s="4">
        <v>3849</v>
      </c>
    </row>
    <row r="3669" spans="2:10" x14ac:dyDescent="0.35">
      <c r="C3669" t="s">
        <v>1851</v>
      </c>
      <c r="D3669" s="4">
        <v>1431358</v>
      </c>
      <c r="H3669" s="4">
        <v>2276989</v>
      </c>
      <c r="I3669" s="4">
        <v>3708347</v>
      </c>
      <c r="J3669" s="4">
        <v>1431358</v>
      </c>
    </row>
    <row r="3670" spans="2:10" x14ac:dyDescent="0.35">
      <c r="C3670" t="s">
        <v>1899</v>
      </c>
      <c r="D3670" s="4">
        <v>66433</v>
      </c>
      <c r="I3670" s="4">
        <v>66433</v>
      </c>
      <c r="J3670" s="4">
        <v>66433</v>
      </c>
    </row>
    <row r="3671" spans="2:10" x14ac:dyDescent="0.35">
      <c r="C3671" t="s">
        <v>1852</v>
      </c>
      <c r="D3671" s="4">
        <v>0</v>
      </c>
      <c r="E3671" s="4">
        <v>4802</v>
      </c>
      <c r="G3671" s="4">
        <v>97966</v>
      </c>
      <c r="H3671" s="4">
        <v>7684</v>
      </c>
      <c r="I3671" s="4">
        <v>110452</v>
      </c>
      <c r="J3671" s="4">
        <v>4802</v>
      </c>
    </row>
    <row r="3672" spans="2:10" x14ac:dyDescent="0.35">
      <c r="C3672" t="s">
        <v>1853</v>
      </c>
      <c r="E3672" s="4">
        <v>4617</v>
      </c>
      <c r="G3672" s="4">
        <v>7695</v>
      </c>
      <c r="I3672" s="4">
        <v>12313</v>
      </c>
      <c r="J3672">
        <v>4617</v>
      </c>
    </row>
    <row r="3673" spans="2:10" x14ac:dyDescent="0.35">
      <c r="C3673" t="s">
        <v>1893</v>
      </c>
      <c r="G3673" s="4">
        <v>2052</v>
      </c>
      <c r="I3673" s="4">
        <v>2052</v>
      </c>
      <c r="J3673">
        <v>0</v>
      </c>
    </row>
    <row r="3674" spans="2:10" x14ac:dyDescent="0.35">
      <c r="C3674" t="s">
        <v>1854</v>
      </c>
      <c r="H3674" s="4">
        <v>2077992</v>
      </c>
      <c r="I3674" s="4">
        <v>2077992</v>
      </c>
      <c r="J3674">
        <v>0</v>
      </c>
    </row>
    <row r="3675" spans="2:10" x14ac:dyDescent="0.35">
      <c r="C3675" t="s">
        <v>1919</v>
      </c>
      <c r="G3675" s="4">
        <v>1468549</v>
      </c>
      <c r="I3675" s="4">
        <v>1468549</v>
      </c>
      <c r="J3675">
        <v>0</v>
      </c>
    </row>
    <row r="3676" spans="2:10" x14ac:dyDescent="0.35">
      <c r="C3676" t="s">
        <v>1855</v>
      </c>
      <c r="D3676" s="4">
        <v>38381</v>
      </c>
      <c r="E3676" s="4">
        <v>6067</v>
      </c>
      <c r="H3676" s="4">
        <v>2176821</v>
      </c>
      <c r="I3676" s="4">
        <v>2221270</v>
      </c>
      <c r="J3676" s="4">
        <v>44448</v>
      </c>
    </row>
    <row r="3677" spans="2:10" x14ac:dyDescent="0.35">
      <c r="C3677" t="s">
        <v>1856</v>
      </c>
      <c r="D3677" s="4">
        <v>1600</v>
      </c>
      <c r="E3677" s="4">
        <v>0</v>
      </c>
      <c r="H3677" s="4">
        <v>138742</v>
      </c>
      <c r="I3677" s="4">
        <v>140342</v>
      </c>
      <c r="J3677" s="4">
        <v>1600</v>
      </c>
    </row>
    <row r="3678" spans="2:10" x14ac:dyDescent="0.35">
      <c r="C3678" t="s">
        <v>1857</v>
      </c>
      <c r="D3678" s="4">
        <v>29874</v>
      </c>
      <c r="E3678" s="4">
        <v>5910</v>
      </c>
      <c r="I3678" s="4">
        <v>35784</v>
      </c>
      <c r="J3678" s="4">
        <v>35784</v>
      </c>
    </row>
    <row r="3679" spans="2:10" x14ac:dyDescent="0.35">
      <c r="C3679" t="s">
        <v>1910</v>
      </c>
      <c r="D3679" s="4">
        <v>2199</v>
      </c>
      <c r="I3679" s="4">
        <v>2199</v>
      </c>
      <c r="J3679" s="4">
        <v>2199</v>
      </c>
    </row>
    <row r="3680" spans="2:10" x14ac:dyDescent="0.35">
      <c r="C3680" t="s">
        <v>1858</v>
      </c>
      <c r="D3680" s="4">
        <v>8044</v>
      </c>
      <c r="E3680" s="4">
        <v>20110</v>
      </c>
      <c r="H3680" s="4">
        <v>426340</v>
      </c>
      <c r="I3680" s="4">
        <v>454495</v>
      </c>
      <c r="J3680" s="4">
        <v>28154</v>
      </c>
    </row>
    <row r="3681" spans="2:10" x14ac:dyDescent="0.35">
      <c r="C3681" t="s">
        <v>1859</v>
      </c>
      <c r="D3681" s="4">
        <v>799768</v>
      </c>
      <c r="E3681" s="4">
        <v>627107</v>
      </c>
      <c r="H3681" s="4">
        <v>3756114</v>
      </c>
      <c r="I3681" s="4">
        <v>5182988</v>
      </c>
      <c r="J3681" s="4">
        <v>1426875</v>
      </c>
    </row>
    <row r="3682" spans="2:10" x14ac:dyDescent="0.35">
      <c r="B3682" t="s">
        <v>1844</v>
      </c>
      <c r="C3682" t="s">
        <v>1915</v>
      </c>
      <c r="G3682" s="4">
        <v>5</v>
      </c>
      <c r="I3682" s="4">
        <v>5</v>
      </c>
      <c r="J3682">
        <v>0</v>
      </c>
    </row>
    <row r="3683" spans="2:10" x14ac:dyDescent="0.35">
      <c r="C3683" t="s">
        <v>1860</v>
      </c>
      <c r="E3683" s="4">
        <v>0</v>
      </c>
      <c r="H3683" s="4">
        <v>1956655</v>
      </c>
      <c r="I3683" s="4">
        <v>1956655</v>
      </c>
      <c r="J3683">
        <v>0</v>
      </c>
    </row>
    <row r="3684" spans="2:10" x14ac:dyDescent="0.35">
      <c r="C3684" t="s">
        <v>1861</v>
      </c>
      <c r="D3684" s="4">
        <v>277708</v>
      </c>
      <c r="F3684" s="4">
        <v>83245</v>
      </c>
      <c r="H3684" s="4">
        <v>654534</v>
      </c>
      <c r="I3684" s="4">
        <v>1015488</v>
      </c>
      <c r="J3684" s="4">
        <v>277708</v>
      </c>
    </row>
    <row r="3685" spans="2:10" x14ac:dyDescent="0.35">
      <c r="C3685" t="s">
        <v>1862</v>
      </c>
      <c r="E3685" s="4">
        <v>0</v>
      </c>
      <c r="H3685" s="4">
        <v>1538357</v>
      </c>
      <c r="I3685" s="4">
        <v>1538357</v>
      </c>
      <c r="J3685">
        <v>0</v>
      </c>
    </row>
    <row r="3686" spans="2:10" x14ac:dyDescent="0.35">
      <c r="C3686" t="s">
        <v>1863</v>
      </c>
      <c r="D3686" s="4">
        <v>6566</v>
      </c>
      <c r="E3686" s="4">
        <v>6566</v>
      </c>
      <c r="F3686" s="4">
        <v>23340</v>
      </c>
      <c r="I3686" s="4">
        <v>36471</v>
      </c>
      <c r="J3686" s="4">
        <v>13132</v>
      </c>
    </row>
    <row r="3687" spans="2:10" x14ac:dyDescent="0.35">
      <c r="B3687" t="s">
        <v>54</v>
      </c>
      <c r="D3687" s="4">
        <v>2665782</v>
      </c>
      <c r="E3687" s="4">
        <v>675179</v>
      </c>
      <c r="F3687" s="4">
        <v>106585</v>
      </c>
      <c r="G3687" s="4">
        <v>1576267</v>
      </c>
      <c r="H3687" s="4">
        <v>15010227</v>
      </c>
      <c r="I3687" s="4">
        <v>20034040</v>
      </c>
      <c r="J3687" s="4">
        <v>3340961</v>
      </c>
    </row>
    <row r="3688" spans="2:10" x14ac:dyDescent="0.35">
      <c r="B3688" t="s">
        <v>1845</v>
      </c>
      <c r="C3688" t="s">
        <v>1864</v>
      </c>
      <c r="D3688" s="4">
        <v>5053</v>
      </c>
      <c r="H3688" s="4">
        <v>11158</v>
      </c>
      <c r="I3688" s="4">
        <v>16212</v>
      </c>
      <c r="J3688" s="4">
        <v>5053</v>
      </c>
    </row>
    <row r="3689" spans="2:10" x14ac:dyDescent="0.35">
      <c r="C3689" t="s">
        <v>1865</v>
      </c>
      <c r="D3689" s="4">
        <v>77727</v>
      </c>
      <c r="H3689" s="4">
        <v>351366</v>
      </c>
      <c r="I3689" s="4">
        <v>429094</v>
      </c>
      <c r="J3689" s="4">
        <v>77727</v>
      </c>
    </row>
    <row r="3690" spans="2:10" x14ac:dyDescent="0.35">
      <c r="C3690" t="s">
        <v>1866</v>
      </c>
      <c r="D3690" s="4">
        <v>14224</v>
      </c>
      <c r="I3690" s="4">
        <v>14224</v>
      </c>
      <c r="J3690" s="4">
        <v>14224</v>
      </c>
    </row>
    <row r="3691" spans="2:10" x14ac:dyDescent="0.35">
      <c r="C3691" t="s">
        <v>1867</v>
      </c>
      <c r="D3691" s="4">
        <v>2001101</v>
      </c>
      <c r="E3691" s="4">
        <v>22744</v>
      </c>
      <c r="F3691" s="4">
        <v>96600</v>
      </c>
      <c r="G3691" s="4">
        <v>103500</v>
      </c>
      <c r="H3691" s="4">
        <v>8210351</v>
      </c>
      <c r="I3691" s="4">
        <v>10434296</v>
      </c>
      <c r="J3691" s="4">
        <v>2023845</v>
      </c>
    </row>
    <row r="3692" spans="2:10" x14ac:dyDescent="0.35">
      <c r="C3692" t="s">
        <v>1868</v>
      </c>
      <c r="D3692" s="4">
        <v>77935</v>
      </c>
      <c r="E3692" s="4">
        <v>26297</v>
      </c>
      <c r="G3692" s="4">
        <v>10519</v>
      </c>
      <c r="H3692" s="4">
        <v>10120861</v>
      </c>
      <c r="I3692" s="4">
        <v>10235611</v>
      </c>
      <c r="J3692" s="4">
        <v>104232</v>
      </c>
    </row>
    <row r="3693" spans="2:10" x14ac:dyDescent="0.35">
      <c r="C3693" t="s">
        <v>1894</v>
      </c>
      <c r="D3693" s="4">
        <v>12924</v>
      </c>
      <c r="I3693" s="4">
        <v>12924</v>
      </c>
      <c r="J3693" s="4">
        <v>12924</v>
      </c>
    </row>
    <row r="3694" spans="2:10" x14ac:dyDescent="0.35">
      <c r="C3694" t="s">
        <v>1869</v>
      </c>
      <c r="E3694" s="4">
        <v>0</v>
      </c>
      <c r="H3694" s="4">
        <v>3105600</v>
      </c>
      <c r="I3694" s="4">
        <v>3105600</v>
      </c>
      <c r="J3694">
        <v>0</v>
      </c>
    </row>
    <row r="3695" spans="2:10" x14ac:dyDescent="0.35">
      <c r="C3695" t="s">
        <v>1870</v>
      </c>
      <c r="D3695" s="4">
        <v>367142</v>
      </c>
      <c r="E3695" s="4">
        <v>9477775</v>
      </c>
      <c r="H3695" s="4">
        <v>459545</v>
      </c>
      <c r="I3695" s="4">
        <v>10304462</v>
      </c>
      <c r="J3695" s="4">
        <v>9844917</v>
      </c>
    </row>
    <row r="3696" spans="2:10" x14ac:dyDescent="0.35">
      <c r="C3696" t="s">
        <v>1871</v>
      </c>
      <c r="D3696" s="4">
        <v>202842</v>
      </c>
      <c r="E3696" s="4">
        <v>10197</v>
      </c>
      <c r="H3696" s="4">
        <v>10970704</v>
      </c>
      <c r="I3696" s="4">
        <v>11183743</v>
      </c>
      <c r="J3696" s="4">
        <v>213039</v>
      </c>
    </row>
    <row r="3697" spans="2:10" x14ac:dyDescent="0.35">
      <c r="C3697" t="s">
        <v>1872</v>
      </c>
      <c r="D3697" s="4">
        <v>24224</v>
      </c>
      <c r="E3697" s="4">
        <v>688924</v>
      </c>
      <c r="I3697" s="4">
        <v>713148</v>
      </c>
      <c r="J3697" s="4">
        <v>713148</v>
      </c>
    </row>
    <row r="3698" spans="2:10" x14ac:dyDescent="0.35">
      <c r="C3698" t="s">
        <v>1873</v>
      </c>
      <c r="D3698" s="4">
        <v>14514</v>
      </c>
      <c r="I3698" s="4">
        <v>14514</v>
      </c>
      <c r="J3698" s="4">
        <v>14514</v>
      </c>
    </row>
    <row r="3699" spans="2:10" x14ac:dyDescent="0.35">
      <c r="C3699" t="s">
        <v>1874</v>
      </c>
      <c r="D3699" s="4">
        <v>2766</v>
      </c>
      <c r="I3699" s="4">
        <v>2766</v>
      </c>
      <c r="J3699" s="4">
        <v>2766</v>
      </c>
    </row>
    <row r="3700" spans="2:10" x14ac:dyDescent="0.35">
      <c r="C3700" t="s">
        <v>1875</v>
      </c>
      <c r="D3700" s="4">
        <v>1162</v>
      </c>
      <c r="H3700" s="4">
        <v>98806</v>
      </c>
      <c r="I3700" s="4">
        <v>99968</v>
      </c>
      <c r="J3700" s="4">
        <v>1162</v>
      </c>
    </row>
    <row r="3701" spans="2:10" x14ac:dyDescent="0.35">
      <c r="C3701" t="s">
        <v>1876</v>
      </c>
      <c r="D3701" s="4">
        <v>180586</v>
      </c>
      <c r="E3701" s="4">
        <v>0</v>
      </c>
      <c r="H3701" s="4">
        <v>764400</v>
      </c>
      <c r="I3701" s="4">
        <v>944986</v>
      </c>
      <c r="J3701" s="4">
        <v>180586</v>
      </c>
    </row>
    <row r="3702" spans="2:10" x14ac:dyDescent="0.35">
      <c r="C3702" t="s">
        <v>1877</v>
      </c>
      <c r="D3702" s="4">
        <v>69238</v>
      </c>
      <c r="E3702" s="4">
        <v>0</v>
      </c>
      <c r="I3702" s="4">
        <v>69238</v>
      </c>
      <c r="J3702" s="4">
        <v>69238</v>
      </c>
    </row>
    <row r="3703" spans="2:10" x14ac:dyDescent="0.35">
      <c r="B3703" t="s">
        <v>55</v>
      </c>
      <c r="D3703" s="4">
        <v>3051440</v>
      </c>
      <c r="E3703" s="4">
        <v>10225936</v>
      </c>
      <c r="F3703" s="4">
        <v>96600</v>
      </c>
      <c r="G3703" s="4">
        <v>114019</v>
      </c>
      <c r="H3703" s="4">
        <v>34092791</v>
      </c>
      <c r="I3703" s="4">
        <v>47580785</v>
      </c>
      <c r="J3703" s="4">
        <v>13277376</v>
      </c>
    </row>
    <row r="3704" spans="2:10" x14ac:dyDescent="0.35">
      <c r="B3704" t="s">
        <v>1878</v>
      </c>
      <c r="C3704" t="s">
        <v>1879</v>
      </c>
      <c r="D3704" s="4">
        <v>5450716</v>
      </c>
      <c r="I3704" s="4">
        <v>5450716</v>
      </c>
      <c r="J3704" s="4">
        <v>5450716</v>
      </c>
    </row>
    <row r="3705" spans="2:10" x14ac:dyDescent="0.35">
      <c r="C3705" t="s">
        <v>1907</v>
      </c>
      <c r="D3705" s="4">
        <v>1959</v>
      </c>
      <c r="I3705" s="4">
        <v>1959</v>
      </c>
      <c r="J3705" s="4">
        <v>1959</v>
      </c>
    </row>
    <row r="3706" spans="2:10" x14ac:dyDescent="0.35">
      <c r="C3706" t="s">
        <v>1897</v>
      </c>
      <c r="D3706" s="4">
        <v>15772</v>
      </c>
      <c r="I3706" s="4">
        <v>15772</v>
      </c>
      <c r="J3706" s="4">
        <v>15772</v>
      </c>
    </row>
    <row r="3707" spans="2:10" x14ac:dyDescent="0.35">
      <c r="C3707" t="s">
        <v>1880</v>
      </c>
      <c r="D3707" s="4">
        <v>3986097</v>
      </c>
      <c r="I3707" s="4">
        <v>3986097</v>
      </c>
      <c r="J3707" s="4">
        <v>3986097</v>
      </c>
    </row>
    <row r="3708" spans="2:10" x14ac:dyDescent="0.35">
      <c r="C3708" t="s">
        <v>1881</v>
      </c>
      <c r="D3708" s="4">
        <v>9182867</v>
      </c>
      <c r="I3708" s="4">
        <v>9182867</v>
      </c>
      <c r="J3708" s="4">
        <v>9182867</v>
      </c>
    </row>
    <row r="3709" spans="2:10" x14ac:dyDescent="0.35">
      <c r="C3709" t="s">
        <v>1895</v>
      </c>
      <c r="D3709" s="4">
        <v>821757</v>
      </c>
      <c r="I3709" s="4">
        <v>821757</v>
      </c>
      <c r="J3709" s="4">
        <v>821757</v>
      </c>
    </row>
    <row r="3710" spans="2:10" x14ac:dyDescent="0.35">
      <c r="C3710" t="s">
        <v>1882</v>
      </c>
      <c r="D3710" s="4">
        <v>10194</v>
      </c>
      <c r="F3710" s="4">
        <v>1038214</v>
      </c>
      <c r="I3710" s="4">
        <v>1048408</v>
      </c>
      <c r="J3710" s="4">
        <v>10194</v>
      </c>
    </row>
    <row r="3711" spans="2:10" x14ac:dyDescent="0.35">
      <c r="C3711" t="s">
        <v>1883</v>
      </c>
      <c r="D3711" s="4">
        <v>403141</v>
      </c>
      <c r="I3711" s="4">
        <v>403141</v>
      </c>
      <c r="J3711" s="4">
        <v>403141</v>
      </c>
    </row>
    <row r="3712" spans="2:10" x14ac:dyDescent="0.35">
      <c r="C3712" t="s">
        <v>1884</v>
      </c>
      <c r="D3712" s="4">
        <v>34270</v>
      </c>
      <c r="I3712" s="4">
        <v>34270</v>
      </c>
      <c r="J3712" s="4">
        <v>34270</v>
      </c>
    </row>
    <row r="3713" spans="1:10" x14ac:dyDescent="0.35">
      <c r="B3713" t="s">
        <v>56</v>
      </c>
      <c r="D3713" s="4">
        <v>19906772</v>
      </c>
      <c r="F3713" s="4">
        <v>1038214</v>
      </c>
      <c r="I3713" s="4">
        <v>20944986</v>
      </c>
      <c r="J3713" s="4">
        <v>19906772</v>
      </c>
    </row>
    <row r="3714" spans="1:10" x14ac:dyDescent="0.35">
      <c r="B3714" t="s">
        <v>1885</v>
      </c>
      <c r="C3714" t="s">
        <v>1886</v>
      </c>
      <c r="H3714" s="4">
        <v>1413961</v>
      </c>
      <c r="I3714" s="4">
        <v>1413961</v>
      </c>
      <c r="J3714">
        <v>0</v>
      </c>
    </row>
    <row r="3715" spans="1:10" x14ac:dyDescent="0.35">
      <c r="B3715" t="s">
        <v>57</v>
      </c>
      <c r="H3715" s="4">
        <v>1413961</v>
      </c>
      <c r="I3715" s="4">
        <v>1413961</v>
      </c>
      <c r="J3715">
        <v>0</v>
      </c>
    </row>
    <row r="3716" spans="1:10" x14ac:dyDescent="0.35">
      <c r="B3716" t="s">
        <v>1887</v>
      </c>
      <c r="C3716" t="s">
        <v>1898</v>
      </c>
      <c r="D3716" s="4">
        <v>38011</v>
      </c>
      <c r="I3716" s="4">
        <v>38011</v>
      </c>
      <c r="J3716" s="4">
        <v>38011</v>
      </c>
    </row>
    <row r="3717" spans="1:10" x14ac:dyDescent="0.35">
      <c r="C3717" t="s">
        <v>1904</v>
      </c>
      <c r="D3717" s="4">
        <v>500000</v>
      </c>
      <c r="I3717" s="4">
        <v>500000</v>
      </c>
      <c r="J3717" s="4">
        <v>500000</v>
      </c>
    </row>
    <row r="3718" spans="1:10" x14ac:dyDescent="0.35">
      <c r="C3718" t="s">
        <v>1888</v>
      </c>
      <c r="H3718" s="4">
        <v>1440000</v>
      </c>
      <c r="I3718" s="4">
        <v>1440000</v>
      </c>
      <c r="J3718">
        <v>0</v>
      </c>
    </row>
    <row r="3719" spans="1:10" x14ac:dyDescent="0.35">
      <c r="C3719" t="s">
        <v>1901</v>
      </c>
      <c r="D3719" s="4">
        <v>5550</v>
      </c>
      <c r="E3719" s="4">
        <v>1725000</v>
      </c>
      <c r="I3719" s="4">
        <v>1730550</v>
      </c>
      <c r="J3719" s="4">
        <v>1730550</v>
      </c>
    </row>
    <row r="3720" spans="1:10" x14ac:dyDescent="0.35">
      <c r="C3720" t="s">
        <v>1889</v>
      </c>
      <c r="E3720" s="4">
        <v>2520000</v>
      </c>
      <c r="I3720" s="4">
        <v>2520000</v>
      </c>
      <c r="J3720">
        <v>2520000</v>
      </c>
    </row>
    <row r="3721" spans="1:10" x14ac:dyDescent="0.35">
      <c r="C3721" t="s">
        <v>1890</v>
      </c>
      <c r="E3721" s="4">
        <v>1050000</v>
      </c>
      <c r="I3721" s="4">
        <v>1050000</v>
      </c>
      <c r="J3721">
        <v>1050000</v>
      </c>
    </row>
    <row r="3722" spans="1:10" x14ac:dyDescent="0.35">
      <c r="C3722" t="s">
        <v>1902</v>
      </c>
      <c r="D3722" s="4">
        <v>75000</v>
      </c>
      <c r="E3722" s="4">
        <v>3450000</v>
      </c>
      <c r="I3722" s="4">
        <v>3525000</v>
      </c>
      <c r="J3722" s="4">
        <v>3525000</v>
      </c>
    </row>
    <row r="3723" spans="1:10" x14ac:dyDescent="0.35">
      <c r="B3723" t="s">
        <v>58</v>
      </c>
      <c r="D3723" s="4">
        <v>618561</v>
      </c>
      <c r="E3723" s="4">
        <v>8745000</v>
      </c>
      <c r="H3723" s="4">
        <v>1440000</v>
      </c>
      <c r="I3723" s="4">
        <v>10803561</v>
      </c>
      <c r="J3723" s="4">
        <v>9363561</v>
      </c>
    </row>
    <row r="3724" spans="1:10" x14ac:dyDescent="0.35">
      <c r="A3724" t="s">
        <v>1598</v>
      </c>
      <c r="B3724" t="s">
        <v>59</v>
      </c>
      <c r="D3724" s="4">
        <v>264852721</v>
      </c>
      <c r="E3724" s="4">
        <v>45608661</v>
      </c>
      <c r="F3724" s="4">
        <v>64850890</v>
      </c>
      <c r="G3724" s="4">
        <v>16114688</v>
      </c>
      <c r="H3724" s="4">
        <v>58263024</v>
      </c>
      <c r="I3724" s="4">
        <v>449689983</v>
      </c>
      <c r="J3724" s="4">
        <v>310461382</v>
      </c>
    </row>
    <row r="3725" spans="1:10" x14ac:dyDescent="0.35">
      <c r="A3725" t="s">
        <v>436</v>
      </c>
      <c r="B3725" t="s">
        <v>1842</v>
      </c>
      <c r="C3725" t="s">
        <v>1843</v>
      </c>
      <c r="D3725" s="4">
        <v>12052873</v>
      </c>
      <c r="E3725" s="4">
        <v>9403169</v>
      </c>
      <c r="F3725" s="4">
        <v>12502000</v>
      </c>
      <c r="I3725" s="4">
        <v>33958042</v>
      </c>
      <c r="J3725" s="4">
        <v>21456042</v>
      </c>
    </row>
    <row r="3726" spans="1:10" x14ac:dyDescent="0.35">
      <c r="C3726" t="s">
        <v>1844</v>
      </c>
      <c r="D3726" s="4">
        <v>2019782</v>
      </c>
      <c r="E3726" s="4">
        <v>647919</v>
      </c>
      <c r="F3726" s="4">
        <v>204151</v>
      </c>
      <c r="H3726" s="4">
        <v>1076772</v>
      </c>
      <c r="I3726" s="4">
        <v>3948623</v>
      </c>
      <c r="J3726" s="4">
        <v>2667701</v>
      </c>
    </row>
    <row r="3727" spans="1:10" x14ac:dyDescent="0.35">
      <c r="C3727" t="s">
        <v>1845</v>
      </c>
      <c r="D3727" s="4">
        <v>2626900</v>
      </c>
      <c r="I3727" s="4">
        <v>2626900</v>
      </c>
      <c r="J3727" s="4">
        <v>2626900</v>
      </c>
    </row>
    <row r="3728" spans="1:10" x14ac:dyDescent="0.35">
      <c r="B3728" t="s">
        <v>51</v>
      </c>
      <c r="D3728" s="4">
        <v>16699555</v>
      </c>
      <c r="E3728" s="4">
        <v>10051087</v>
      </c>
      <c r="F3728" s="4">
        <v>12706151</v>
      </c>
      <c r="H3728" s="4">
        <v>1076772</v>
      </c>
      <c r="I3728" s="4">
        <v>40533565</v>
      </c>
      <c r="J3728" s="4">
        <v>26750642</v>
      </c>
    </row>
    <row r="3729" spans="2:10" x14ac:dyDescent="0.35">
      <c r="B3729" t="s">
        <v>1843</v>
      </c>
      <c r="C3729" t="s">
        <v>1846</v>
      </c>
      <c r="D3729" s="4">
        <v>11570162</v>
      </c>
      <c r="E3729" s="4">
        <v>38286</v>
      </c>
      <c r="I3729" s="4">
        <v>11608448</v>
      </c>
      <c r="J3729" s="4">
        <v>11608448</v>
      </c>
    </row>
    <row r="3730" spans="2:10" x14ac:dyDescent="0.35">
      <c r="C3730" t="s">
        <v>1847</v>
      </c>
      <c r="D3730" s="4">
        <v>13947934</v>
      </c>
      <c r="E3730" s="4">
        <v>47401</v>
      </c>
      <c r="F3730" s="4">
        <v>968108</v>
      </c>
      <c r="H3730" s="4">
        <v>169022</v>
      </c>
      <c r="I3730" s="4">
        <v>15132466</v>
      </c>
      <c r="J3730" s="4">
        <v>13995335</v>
      </c>
    </row>
    <row r="3731" spans="2:10" x14ac:dyDescent="0.35">
      <c r="C3731" t="s">
        <v>1848</v>
      </c>
      <c r="D3731" s="4">
        <v>16122</v>
      </c>
      <c r="I3731" s="4">
        <v>16122</v>
      </c>
      <c r="J3731" s="4">
        <v>16122</v>
      </c>
    </row>
    <row r="3732" spans="2:10" x14ac:dyDescent="0.35">
      <c r="B3732" t="s">
        <v>52</v>
      </c>
      <c r="D3732" s="4">
        <v>25534219</v>
      </c>
      <c r="E3732" s="4">
        <v>85687</v>
      </c>
      <c r="F3732" s="4">
        <v>968108</v>
      </c>
      <c r="H3732" s="4">
        <v>169022</v>
      </c>
      <c r="I3732" s="4">
        <v>26757036</v>
      </c>
      <c r="J3732" s="4">
        <v>25619906</v>
      </c>
    </row>
    <row r="3733" spans="2:10" x14ac:dyDescent="0.35">
      <c r="B3733" t="s">
        <v>1849</v>
      </c>
      <c r="C3733" t="s">
        <v>1850</v>
      </c>
      <c r="G3733" s="4">
        <v>6400000</v>
      </c>
      <c r="I3733" s="4">
        <v>6400000</v>
      </c>
      <c r="J3733">
        <v>0</v>
      </c>
    </row>
    <row r="3734" spans="2:10" x14ac:dyDescent="0.35">
      <c r="B3734" t="s">
        <v>53</v>
      </c>
      <c r="G3734" s="4">
        <v>6400000</v>
      </c>
      <c r="I3734" s="4">
        <v>6400000</v>
      </c>
      <c r="J3734">
        <v>0</v>
      </c>
    </row>
    <row r="3735" spans="2:10" x14ac:dyDescent="0.35">
      <c r="B3735" t="s">
        <v>1844</v>
      </c>
      <c r="C3735" t="s">
        <v>1851</v>
      </c>
      <c r="D3735" s="4">
        <v>329349</v>
      </c>
      <c r="G3735" s="4">
        <v>359095</v>
      </c>
      <c r="I3735" s="4">
        <v>688444</v>
      </c>
      <c r="J3735" s="4">
        <v>329349</v>
      </c>
    </row>
    <row r="3736" spans="2:10" x14ac:dyDescent="0.35">
      <c r="C3736" t="s">
        <v>1852</v>
      </c>
      <c r="F3736" s="4">
        <v>12267</v>
      </c>
      <c r="I3736" s="4">
        <v>12267</v>
      </c>
      <c r="J3736">
        <v>0</v>
      </c>
    </row>
    <row r="3737" spans="2:10" x14ac:dyDescent="0.35">
      <c r="C3737" t="s">
        <v>1853</v>
      </c>
      <c r="F3737" s="4">
        <v>10004</v>
      </c>
      <c r="I3737" s="4">
        <v>10004</v>
      </c>
      <c r="J3737">
        <v>0</v>
      </c>
    </row>
    <row r="3738" spans="2:10" x14ac:dyDescent="0.35">
      <c r="C3738" t="s">
        <v>1893</v>
      </c>
      <c r="F3738" s="4">
        <v>5973</v>
      </c>
      <c r="I3738" s="4">
        <v>5973</v>
      </c>
      <c r="J3738">
        <v>0</v>
      </c>
    </row>
    <row r="3739" spans="2:10" x14ac:dyDescent="0.35">
      <c r="C3739" t="s">
        <v>1903</v>
      </c>
      <c r="D3739" s="4">
        <v>6073</v>
      </c>
      <c r="I3739" s="4">
        <v>6073</v>
      </c>
      <c r="J3739" s="4">
        <v>6073</v>
      </c>
    </row>
    <row r="3740" spans="2:10" x14ac:dyDescent="0.35">
      <c r="C3740" t="s">
        <v>1854</v>
      </c>
      <c r="D3740" s="4">
        <v>4942</v>
      </c>
      <c r="G3740" s="4">
        <v>248821</v>
      </c>
      <c r="I3740" s="4">
        <v>253763</v>
      </c>
      <c r="J3740" s="4">
        <v>4942</v>
      </c>
    </row>
    <row r="3741" spans="2:10" x14ac:dyDescent="0.35">
      <c r="C3741" t="s">
        <v>1855</v>
      </c>
      <c r="D3741" s="4">
        <v>25217</v>
      </c>
      <c r="G3741" s="4">
        <v>425287</v>
      </c>
      <c r="I3741" s="4">
        <v>450504</v>
      </c>
      <c r="J3741" s="4">
        <v>25217</v>
      </c>
    </row>
    <row r="3742" spans="2:10" x14ac:dyDescent="0.35">
      <c r="C3742" t="s">
        <v>1856</v>
      </c>
      <c r="D3742" s="4">
        <v>1929</v>
      </c>
      <c r="G3742" s="4">
        <v>22934</v>
      </c>
      <c r="I3742" s="4">
        <v>24864</v>
      </c>
      <c r="J3742" s="4">
        <v>1929</v>
      </c>
    </row>
    <row r="3743" spans="2:10" x14ac:dyDescent="0.35">
      <c r="C3743" t="s">
        <v>1857</v>
      </c>
      <c r="G3743" s="4">
        <v>19011</v>
      </c>
      <c r="I3743" s="4">
        <v>19011</v>
      </c>
      <c r="J3743">
        <v>0</v>
      </c>
    </row>
    <row r="3744" spans="2:10" x14ac:dyDescent="0.35">
      <c r="C3744" t="s">
        <v>1858</v>
      </c>
      <c r="G3744" s="4">
        <v>20781</v>
      </c>
      <c r="I3744" s="4">
        <v>20781</v>
      </c>
      <c r="J3744">
        <v>0</v>
      </c>
    </row>
    <row r="3745" spans="2:10" x14ac:dyDescent="0.35">
      <c r="C3745" t="s">
        <v>1859</v>
      </c>
      <c r="D3745" s="4">
        <v>176372</v>
      </c>
      <c r="G3745" s="4">
        <v>350000</v>
      </c>
      <c r="H3745" s="4">
        <v>3</v>
      </c>
      <c r="I3745" s="4">
        <v>526375</v>
      </c>
      <c r="J3745" s="4">
        <v>176372</v>
      </c>
    </row>
    <row r="3746" spans="2:10" x14ac:dyDescent="0.35">
      <c r="C3746" t="s">
        <v>1860</v>
      </c>
      <c r="D3746" s="4">
        <v>326109</v>
      </c>
      <c r="I3746" s="4">
        <v>326109</v>
      </c>
      <c r="J3746" s="4">
        <v>326109</v>
      </c>
    </row>
    <row r="3747" spans="2:10" x14ac:dyDescent="0.35">
      <c r="C3747" t="s">
        <v>1861</v>
      </c>
      <c r="D3747" s="4">
        <v>300335</v>
      </c>
      <c r="G3747" s="4">
        <v>66604</v>
      </c>
      <c r="I3747" s="4">
        <v>366939</v>
      </c>
      <c r="J3747" s="4">
        <v>300335</v>
      </c>
    </row>
    <row r="3748" spans="2:10" x14ac:dyDescent="0.35">
      <c r="C3748" t="s">
        <v>1862</v>
      </c>
      <c r="D3748" s="4">
        <v>598250</v>
      </c>
      <c r="I3748" s="4">
        <v>598250</v>
      </c>
      <c r="J3748" s="4">
        <v>598250</v>
      </c>
    </row>
    <row r="3749" spans="2:10" x14ac:dyDescent="0.35">
      <c r="C3749" t="s">
        <v>1863</v>
      </c>
      <c r="G3749" s="4">
        <v>7780</v>
      </c>
      <c r="H3749" s="4">
        <v>7780</v>
      </c>
      <c r="I3749" s="4">
        <v>15560</v>
      </c>
      <c r="J3749">
        <v>0</v>
      </c>
    </row>
    <row r="3750" spans="2:10" x14ac:dyDescent="0.35">
      <c r="B3750" t="s">
        <v>54</v>
      </c>
      <c r="D3750" s="4">
        <v>1768576</v>
      </c>
      <c r="F3750" s="4">
        <v>28243</v>
      </c>
      <c r="G3750" s="4">
        <v>1520313</v>
      </c>
      <c r="H3750" s="4">
        <v>7783</v>
      </c>
      <c r="I3750" s="4">
        <v>3324915</v>
      </c>
      <c r="J3750" s="4">
        <v>1768576</v>
      </c>
    </row>
    <row r="3751" spans="2:10" x14ac:dyDescent="0.35">
      <c r="B3751" t="s">
        <v>1845</v>
      </c>
      <c r="C3751" t="s">
        <v>1864</v>
      </c>
      <c r="E3751" s="4">
        <v>11158</v>
      </c>
      <c r="I3751" s="4">
        <v>11158</v>
      </c>
      <c r="J3751">
        <v>11158</v>
      </c>
    </row>
    <row r="3752" spans="2:10" x14ac:dyDescent="0.35">
      <c r="C3752" t="s">
        <v>1866</v>
      </c>
      <c r="I3752" s="4">
        <v>0</v>
      </c>
      <c r="J3752">
        <v>0</v>
      </c>
    </row>
    <row r="3753" spans="2:10" x14ac:dyDescent="0.35">
      <c r="C3753" t="s">
        <v>1867</v>
      </c>
      <c r="D3753" s="4">
        <v>1188000</v>
      </c>
      <c r="G3753" s="4">
        <v>36000</v>
      </c>
      <c r="H3753" s="4">
        <v>1838225</v>
      </c>
      <c r="I3753" s="4">
        <v>3062225</v>
      </c>
      <c r="J3753" s="4">
        <v>1188000</v>
      </c>
    </row>
    <row r="3754" spans="2:10" x14ac:dyDescent="0.35">
      <c r="C3754" t="s">
        <v>1868</v>
      </c>
      <c r="D3754" s="4">
        <v>105259</v>
      </c>
      <c r="H3754" s="4">
        <v>1366476</v>
      </c>
      <c r="I3754" s="4">
        <v>1471735</v>
      </c>
      <c r="J3754" s="4">
        <v>105259</v>
      </c>
    </row>
    <row r="3755" spans="2:10" x14ac:dyDescent="0.35">
      <c r="C3755" t="s">
        <v>1894</v>
      </c>
      <c r="D3755" s="4">
        <v>2091</v>
      </c>
      <c r="I3755" s="4">
        <v>2091</v>
      </c>
      <c r="J3755" s="4">
        <v>2091</v>
      </c>
    </row>
    <row r="3756" spans="2:10" x14ac:dyDescent="0.35">
      <c r="C3756" t="s">
        <v>1869</v>
      </c>
      <c r="H3756" s="4">
        <v>528960</v>
      </c>
      <c r="I3756" s="4">
        <v>528960</v>
      </c>
      <c r="J3756">
        <v>0</v>
      </c>
    </row>
    <row r="3757" spans="2:10" x14ac:dyDescent="0.35">
      <c r="C3757" t="s">
        <v>1870</v>
      </c>
      <c r="E3757" s="4">
        <v>23057</v>
      </c>
      <c r="F3757" s="4">
        <v>3529551</v>
      </c>
      <c r="H3757" s="4">
        <v>43949</v>
      </c>
      <c r="I3757" s="4">
        <v>3596558</v>
      </c>
      <c r="J3757">
        <v>23057</v>
      </c>
    </row>
    <row r="3758" spans="2:10" x14ac:dyDescent="0.35">
      <c r="C3758" t="s">
        <v>1871</v>
      </c>
      <c r="D3758" s="4">
        <v>43341</v>
      </c>
      <c r="E3758" s="4">
        <v>73845</v>
      </c>
      <c r="F3758" s="4">
        <v>4330000</v>
      </c>
      <c r="G3758" s="4">
        <v>6018</v>
      </c>
      <c r="H3758" s="4">
        <v>29817</v>
      </c>
      <c r="I3758" s="4">
        <v>4483022</v>
      </c>
      <c r="J3758" s="4">
        <v>117186</v>
      </c>
    </row>
    <row r="3759" spans="2:10" x14ac:dyDescent="0.35">
      <c r="C3759" t="s">
        <v>1872</v>
      </c>
      <c r="D3759" s="4">
        <v>196000</v>
      </c>
      <c r="I3759" s="4">
        <v>196000</v>
      </c>
      <c r="J3759" s="4">
        <v>196000</v>
      </c>
    </row>
    <row r="3760" spans="2:10" x14ac:dyDescent="0.35">
      <c r="C3760" t="s">
        <v>1875</v>
      </c>
      <c r="H3760" s="4">
        <v>77882</v>
      </c>
      <c r="I3760" s="4">
        <v>77882</v>
      </c>
      <c r="J3760">
        <v>0</v>
      </c>
    </row>
    <row r="3761" spans="2:10" x14ac:dyDescent="0.35">
      <c r="C3761" t="s">
        <v>1876</v>
      </c>
      <c r="D3761" s="4">
        <v>21508</v>
      </c>
      <c r="H3761" s="4">
        <v>110880</v>
      </c>
      <c r="I3761" s="4">
        <v>132388</v>
      </c>
      <c r="J3761" s="4">
        <v>21508</v>
      </c>
    </row>
    <row r="3762" spans="2:10" x14ac:dyDescent="0.35">
      <c r="B3762" t="s">
        <v>55</v>
      </c>
      <c r="D3762" s="4">
        <v>1556199</v>
      </c>
      <c r="E3762" s="4">
        <v>108060</v>
      </c>
      <c r="F3762" s="4">
        <v>7859551</v>
      </c>
      <c r="G3762" s="4">
        <v>42018</v>
      </c>
      <c r="H3762" s="4">
        <v>3996189</v>
      </c>
      <c r="I3762" s="4">
        <v>13562019</v>
      </c>
      <c r="J3762" s="4">
        <v>1664259</v>
      </c>
    </row>
    <row r="3763" spans="2:10" x14ac:dyDescent="0.35">
      <c r="B3763" t="s">
        <v>1878</v>
      </c>
      <c r="C3763" t="s">
        <v>1879</v>
      </c>
      <c r="D3763" s="4">
        <v>561912</v>
      </c>
      <c r="I3763" s="4">
        <v>561912</v>
      </c>
      <c r="J3763" s="4">
        <v>561912</v>
      </c>
    </row>
    <row r="3764" spans="2:10" x14ac:dyDescent="0.35">
      <c r="C3764" t="s">
        <v>1897</v>
      </c>
      <c r="D3764" s="4">
        <v>3565</v>
      </c>
      <c r="I3764" s="4">
        <v>3565</v>
      </c>
      <c r="J3764" s="4">
        <v>3565</v>
      </c>
    </row>
    <row r="3765" spans="2:10" x14ac:dyDescent="0.35">
      <c r="C3765" t="s">
        <v>1880</v>
      </c>
      <c r="D3765" s="4">
        <v>138466</v>
      </c>
      <c r="I3765" s="4">
        <v>138466</v>
      </c>
      <c r="J3765" s="4">
        <v>138466</v>
      </c>
    </row>
    <row r="3766" spans="2:10" x14ac:dyDescent="0.35">
      <c r="C3766" t="s">
        <v>1881</v>
      </c>
      <c r="D3766" s="4">
        <v>588136</v>
      </c>
      <c r="I3766" s="4">
        <v>588136</v>
      </c>
      <c r="J3766" s="4">
        <v>588136</v>
      </c>
    </row>
    <row r="3767" spans="2:10" x14ac:dyDescent="0.35">
      <c r="C3767" t="s">
        <v>1895</v>
      </c>
      <c r="D3767" s="4">
        <v>125806</v>
      </c>
      <c r="I3767" s="4">
        <v>125806</v>
      </c>
      <c r="J3767" s="4">
        <v>125806</v>
      </c>
    </row>
    <row r="3768" spans="2:10" x14ac:dyDescent="0.35">
      <c r="C3768" t="s">
        <v>1882</v>
      </c>
      <c r="D3768" s="4">
        <v>715</v>
      </c>
      <c r="E3768" s="4">
        <v>132046</v>
      </c>
      <c r="I3768" s="4">
        <v>132762</v>
      </c>
      <c r="J3768" s="4">
        <v>132761</v>
      </c>
    </row>
    <row r="3769" spans="2:10" x14ac:dyDescent="0.35">
      <c r="C3769" t="s">
        <v>1883</v>
      </c>
      <c r="D3769" s="4">
        <v>1804</v>
      </c>
      <c r="I3769" s="4">
        <v>1804</v>
      </c>
      <c r="J3769" s="4">
        <v>1804</v>
      </c>
    </row>
    <row r="3770" spans="2:10" x14ac:dyDescent="0.35">
      <c r="C3770" t="s">
        <v>1884</v>
      </c>
      <c r="D3770" s="4">
        <v>50739</v>
      </c>
      <c r="I3770" s="4">
        <v>50739</v>
      </c>
      <c r="J3770" s="4">
        <v>50739</v>
      </c>
    </row>
    <row r="3771" spans="2:10" x14ac:dyDescent="0.35">
      <c r="B3771" t="s">
        <v>56</v>
      </c>
      <c r="D3771" s="4">
        <v>1471143</v>
      </c>
      <c r="E3771" s="4">
        <v>132046</v>
      </c>
      <c r="I3771" s="4">
        <v>1603190</v>
      </c>
      <c r="J3771" s="4">
        <v>1603189</v>
      </c>
    </row>
    <row r="3772" spans="2:10" x14ac:dyDescent="0.35">
      <c r="B3772" t="s">
        <v>1885</v>
      </c>
      <c r="C3772" t="s">
        <v>1886</v>
      </c>
      <c r="G3772" s="4">
        <v>37706</v>
      </c>
      <c r="I3772" s="4">
        <v>37706</v>
      </c>
      <c r="J3772">
        <v>0</v>
      </c>
    </row>
    <row r="3773" spans="2:10" x14ac:dyDescent="0.35">
      <c r="B3773" t="s">
        <v>57</v>
      </c>
      <c r="G3773" s="4">
        <v>37706</v>
      </c>
      <c r="I3773" s="4">
        <v>37706</v>
      </c>
      <c r="J3773">
        <v>0</v>
      </c>
    </row>
    <row r="3774" spans="2:10" x14ac:dyDescent="0.35">
      <c r="B3774" t="s">
        <v>1887</v>
      </c>
      <c r="C3774" t="s">
        <v>1888</v>
      </c>
      <c r="H3774" s="4">
        <v>124800</v>
      </c>
      <c r="I3774" s="4">
        <v>124800</v>
      </c>
      <c r="J3774">
        <v>0</v>
      </c>
    </row>
    <row r="3775" spans="2:10" x14ac:dyDescent="0.35">
      <c r="C3775" t="s">
        <v>1901</v>
      </c>
      <c r="F3775" s="4">
        <v>97500</v>
      </c>
      <c r="I3775" s="4">
        <v>97500</v>
      </c>
      <c r="J3775">
        <v>0</v>
      </c>
    </row>
    <row r="3776" spans="2:10" x14ac:dyDescent="0.35">
      <c r="C3776" t="s">
        <v>1889</v>
      </c>
      <c r="F3776" s="4">
        <v>315000</v>
      </c>
      <c r="I3776" s="4">
        <v>315000</v>
      </c>
      <c r="J3776">
        <v>0</v>
      </c>
    </row>
    <row r="3777" spans="1:10" x14ac:dyDescent="0.35">
      <c r="C3777" t="s">
        <v>1890</v>
      </c>
      <c r="F3777" s="4">
        <v>90000</v>
      </c>
      <c r="I3777" s="4">
        <v>90000</v>
      </c>
      <c r="J3777">
        <v>0</v>
      </c>
    </row>
    <row r="3778" spans="1:10" x14ac:dyDescent="0.35">
      <c r="C3778" t="s">
        <v>1902</v>
      </c>
      <c r="F3778" s="4">
        <v>195000</v>
      </c>
      <c r="I3778" s="4">
        <v>195000</v>
      </c>
      <c r="J3778">
        <v>0</v>
      </c>
    </row>
    <row r="3779" spans="1:10" x14ac:dyDescent="0.35">
      <c r="B3779" t="s">
        <v>58</v>
      </c>
      <c r="F3779" s="4">
        <v>697500</v>
      </c>
      <c r="H3779" s="4">
        <v>124800</v>
      </c>
      <c r="I3779" s="4">
        <v>822300</v>
      </c>
      <c r="J3779">
        <v>0</v>
      </c>
    </row>
    <row r="3780" spans="1:10" x14ac:dyDescent="0.35">
      <c r="A3780" t="s">
        <v>1599</v>
      </c>
      <c r="B3780" t="s">
        <v>59</v>
      </c>
      <c r="D3780" s="4">
        <v>47029692</v>
      </c>
      <c r="E3780" s="4">
        <v>10376881</v>
      </c>
      <c r="F3780" s="4">
        <v>22259553</v>
      </c>
      <c r="G3780" s="4">
        <v>8000037</v>
      </c>
      <c r="H3780" s="4">
        <v>5374567</v>
      </c>
      <c r="I3780" s="4">
        <v>93040730</v>
      </c>
      <c r="J3780" s="4">
        <v>57406573</v>
      </c>
    </row>
    <row r="3781" spans="1:10" x14ac:dyDescent="0.35">
      <c r="A3781" t="s">
        <v>442</v>
      </c>
      <c r="B3781" t="s">
        <v>1842</v>
      </c>
      <c r="C3781" t="s">
        <v>1843</v>
      </c>
      <c r="D3781" s="4">
        <v>3935944</v>
      </c>
      <c r="F3781" s="4">
        <v>2553600</v>
      </c>
      <c r="I3781" s="4">
        <v>6489544</v>
      </c>
      <c r="J3781" s="4">
        <v>3935944</v>
      </c>
    </row>
    <row r="3782" spans="1:10" x14ac:dyDescent="0.35">
      <c r="C3782" t="s">
        <v>1844</v>
      </c>
      <c r="D3782" s="4">
        <v>861132</v>
      </c>
      <c r="H3782" s="4">
        <v>89100</v>
      </c>
      <c r="I3782" s="4">
        <v>950232</v>
      </c>
      <c r="J3782" s="4">
        <v>861132</v>
      </c>
    </row>
    <row r="3783" spans="1:10" x14ac:dyDescent="0.35">
      <c r="C3783" t="s">
        <v>1845</v>
      </c>
      <c r="D3783" s="4">
        <v>482413</v>
      </c>
      <c r="I3783" s="4">
        <v>482413</v>
      </c>
      <c r="J3783" s="4">
        <v>482413</v>
      </c>
    </row>
    <row r="3784" spans="1:10" x14ac:dyDescent="0.35">
      <c r="B3784" t="s">
        <v>51</v>
      </c>
      <c r="D3784" s="4">
        <v>5279490</v>
      </c>
      <c r="F3784" s="4">
        <v>2553600</v>
      </c>
      <c r="H3784" s="4">
        <v>89100</v>
      </c>
      <c r="I3784" s="4">
        <v>7922190</v>
      </c>
      <c r="J3784" s="4">
        <v>5279490</v>
      </c>
    </row>
    <row r="3785" spans="1:10" x14ac:dyDescent="0.35">
      <c r="B3785" t="s">
        <v>1843</v>
      </c>
      <c r="C3785" t="s">
        <v>1846</v>
      </c>
      <c r="D3785" s="4">
        <v>3970611</v>
      </c>
      <c r="I3785" s="4">
        <v>3970611</v>
      </c>
      <c r="J3785" s="4">
        <v>3970611</v>
      </c>
    </row>
    <row r="3786" spans="1:10" x14ac:dyDescent="0.35">
      <c r="C3786" t="s">
        <v>1847</v>
      </c>
      <c r="D3786" s="4">
        <v>2424568</v>
      </c>
      <c r="E3786" s="4">
        <v>2283743</v>
      </c>
      <c r="F3786" s="4">
        <v>758244</v>
      </c>
      <c r="I3786" s="4">
        <v>5466555</v>
      </c>
      <c r="J3786" s="4">
        <v>4708311</v>
      </c>
    </row>
    <row r="3787" spans="1:10" x14ac:dyDescent="0.35">
      <c r="C3787" t="s">
        <v>1848</v>
      </c>
      <c r="D3787" s="4">
        <v>120</v>
      </c>
      <c r="E3787" s="4">
        <v>2905</v>
      </c>
      <c r="I3787" s="4">
        <v>3025</v>
      </c>
      <c r="J3787" s="4">
        <v>3025</v>
      </c>
    </row>
    <row r="3788" spans="1:10" x14ac:dyDescent="0.35">
      <c r="B3788" t="s">
        <v>52</v>
      </c>
      <c r="D3788" s="4">
        <v>6395300</v>
      </c>
      <c r="E3788" s="4">
        <v>2286648</v>
      </c>
      <c r="F3788" s="4">
        <v>758244</v>
      </c>
      <c r="I3788" s="4">
        <v>9440192</v>
      </c>
      <c r="J3788" s="4">
        <v>8681948</v>
      </c>
    </row>
    <row r="3789" spans="1:10" x14ac:dyDescent="0.35">
      <c r="B3789" t="s">
        <v>1849</v>
      </c>
      <c r="C3789" t="s">
        <v>1911</v>
      </c>
      <c r="F3789" s="4">
        <v>400000</v>
      </c>
      <c r="I3789" s="4">
        <v>400000</v>
      </c>
      <c r="J3789">
        <v>0</v>
      </c>
    </row>
    <row r="3790" spans="1:10" x14ac:dyDescent="0.35">
      <c r="C3790" t="s">
        <v>1850</v>
      </c>
      <c r="D3790" s="4">
        <v>1600000</v>
      </c>
      <c r="I3790" s="4">
        <v>1600000</v>
      </c>
      <c r="J3790" s="4">
        <v>1600000</v>
      </c>
    </row>
    <row r="3791" spans="1:10" x14ac:dyDescent="0.35">
      <c r="B3791" t="s">
        <v>53</v>
      </c>
      <c r="D3791" s="4">
        <v>1600000</v>
      </c>
      <c r="F3791" s="4">
        <v>400000</v>
      </c>
      <c r="I3791" s="4">
        <v>2000000</v>
      </c>
      <c r="J3791" s="4">
        <v>1600000</v>
      </c>
    </row>
    <row r="3792" spans="1:10" x14ac:dyDescent="0.35">
      <c r="B3792" t="s">
        <v>1844</v>
      </c>
      <c r="C3792" t="s">
        <v>1851</v>
      </c>
      <c r="D3792" s="4">
        <v>150167</v>
      </c>
      <c r="I3792" s="4">
        <v>150167</v>
      </c>
      <c r="J3792" s="4">
        <v>150167</v>
      </c>
    </row>
    <row r="3793" spans="2:10" x14ac:dyDescent="0.35">
      <c r="C3793" t="s">
        <v>1852</v>
      </c>
      <c r="F3793" s="4">
        <v>1363</v>
      </c>
      <c r="G3793" s="4">
        <v>14992</v>
      </c>
      <c r="I3793" s="4">
        <v>16355</v>
      </c>
      <c r="J3793">
        <v>0</v>
      </c>
    </row>
    <row r="3794" spans="2:10" x14ac:dyDescent="0.35">
      <c r="C3794" t="s">
        <v>1853</v>
      </c>
      <c r="F3794" s="4">
        <v>770</v>
      </c>
      <c r="G3794" s="4">
        <v>28473</v>
      </c>
      <c r="I3794" s="4">
        <v>29242</v>
      </c>
      <c r="J3794">
        <v>0</v>
      </c>
    </row>
    <row r="3795" spans="2:10" x14ac:dyDescent="0.35">
      <c r="C3795" t="s">
        <v>1893</v>
      </c>
      <c r="F3795" s="4">
        <v>1195</v>
      </c>
      <c r="G3795" s="4">
        <v>1195</v>
      </c>
      <c r="I3795" s="4">
        <v>2389</v>
      </c>
      <c r="J3795">
        <v>0</v>
      </c>
    </row>
    <row r="3796" spans="2:10" x14ac:dyDescent="0.35">
      <c r="C3796" t="s">
        <v>1854</v>
      </c>
      <c r="D3796" s="4">
        <v>19705</v>
      </c>
      <c r="G3796" s="4">
        <v>73974</v>
      </c>
      <c r="H3796" s="4">
        <v>114323</v>
      </c>
      <c r="I3796" s="4">
        <v>208003</v>
      </c>
      <c r="J3796" s="4">
        <v>19705</v>
      </c>
    </row>
    <row r="3797" spans="2:10" x14ac:dyDescent="0.35">
      <c r="B3797" t="s">
        <v>1844</v>
      </c>
      <c r="C3797" t="s">
        <v>1919</v>
      </c>
      <c r="G3797" s="4">
        <v>209793</v>
      </c>
      <c r="I3797" s="4">
        <v>209793</v>
      </c>
      <c r="J3797">
        <v>0</v>
      </c>
    </row>
    <row r="3798" spans="2:10" x14ac:dyDescent="0.35">
      <c r="C3798" t="s">
        <v>1926</v>
      </c>
      <c r="G3798" s="4">
        <v>650554</v>
      </c>
      <c r="I3798" s="4">
        <v>650554</v>
      </c>
      <c r="J3798">
        <v>0</v>
      </c>
    </row>
    <row r="3799" spans="2:10" x14ac:dyDescent="0.35">
      <c r="C3799" t="s">
        <v>1855</v>
      </c>
      <c r="D3799" s="4">
        <v>14557</v>
      </c>
      <c r="G3799" s="4">
        <v>55107</v>
      </c>
      <c r="H3799" s="4">
        <v>407874</v>
      </c>
      <c r="I3799" s="4">
        <v>477537</v>
      </c>
      <c r="J3799" s="4">
        <v>14557</v>
      </c>
    </row>
    <row r="3800" spans="2:10" x14ac:dyDescent="0.35">
      <c r="C3800" t="s">
        <v>1856</v>
      </c>
      <c r="D3800" s="4">
        <v>9646</v>
      </c>
      <c r="H3800" s="4">
        <v>66265</v>
      </c>
      <c r="I3800" s="4">
        <v>75911</v>
      </c>
      <c r="J3800" s="4">
        <v>9646</v>
      </c>
    </row>
    <row r="3801" spans="2:10" x14ac:dyDescent="0.35">
      <c r="C3801" t="s">
        <v>1857</v>
      </c>
      <c r="D3801" s="4">
        <v>30331</v>
      </c>
      <c r="G3801" s="4">
        <v>16974</v>
      </c>
      <c r="H3801" s="4">
        <v>152088</v>
      </c>
      <c r="I3801" s="4">
        <v>199394</v>
      </c>
      <c r="J3801" s="4">
        <v>30331</v>
      </c>
    </row>
    <row r="3802" spans="2:10" x14ac:dyDescent="0.35">
      <c r="C3802" t="s">
        <v>1858</v>
      </c>
      <c r="G3802" s="4">
        <v>5195</v>
      </c>
      <c r="I3802" s="4">
        <v>5195</v>
      </c>
      <c r="J3802">
        <v>0</v>
      </c>
    </row>
    <row r="3803" spans="2:10" x14ac:dyDescent="0.35">
      <c r="C3803" t="s">
        <v>1859</v>
      </c>
      <c r="D3803" s="4">
        <v>151372</v>
      </c>
      <c r="G3803" s="4">
        <v>180421</v>
      </c>
      <c r="H3803" s="4">
        <v>293371</v>
      </c>
      <c r="I3803" s="4">
        <v>625163</v>
      </c>
      <c r="J3803" s="4">
        <v>151372</v>
      </c>
    </row>
    <row r="3804" spans="2:10" x14ac:dyDescent="0.35">
      <c r="C3804" t="s">
        <v>1860</v>
      </c>
      <c r="G3804" s="4">
        <v>217406</v>
      </c>
      <c r="I3804" s="4">
        <v>217406</v>
      </c>
      <c r="J3804">
        <v>0</v>
      </c>
    </row>
    <row r="3805" spans="2:10" x14ac:dyDescent="0.35">
      <c r="C3805" t="s">
        <v>1861</v>
      </c>
      <c r="D3805" s="4">
        <v>52232</v>
      </c>
      <c r="I3805" s="4">
        <v>52232</v>
      </c>
      <c r="J3805" s="4">
        <v>52232</v>
      </c>
    </row>
    <row r="3806" spans="2:10" x14ac:dyDescent="0.35">
      <c r="C3806" t="s">
        <v>1862</v>
      </c>
      <c r="D3806" s="4">
        <v>256393</v>
      </c>
      <c r="I3806" s="4">
        <v>256393</v>
      </c>
      <c r="J3806" s="4">
        <v>256393</v>
      </c>
    </row>
    <row r="3807" spans="2:10" x14ac:dyDescent="0.35">
      <c r="C3807" t="s">
        <v>1863</v>
      </c>
      <c r="H3807" s="4">
        <v>7780</v>
      </c>
      <c r="I3807" s="4">
        <v>7780</v>
      </c>
      <c r="J3807">
        <v>0</v>
      </c>
    </row>
    <row r="3808" spans="2:10" x14ac:dyDescent="0.35">
      <c r="B3808" t="s">
        <v>54</v>
      </c>
      <c r="D3808" s="4">
        <v>684404</v>
      </c>
      <c r="F3808" s="4">
        <v>3327</v>
      </c>
      <c r="G3808" s="4">
        <v>1454083</v>
      </c>
      <c r="H3808" s="4">
        <v>1041700</v>
      </c>
      <c r="I3808" s="4">
        <v>3183515</v>
      </c>
      <c r="J3808" s="4">
        <v>684404</v>
      </c>
    </row>
    <row r="3809" spans="2:10" x14ac:dyDescent="0.35">
      <c r="B3809" t="s">
        <v>1845</v>
      </c>
      <c r="C3809" t="s">
        <v>1865</v>
      </c>
      <c r="H3809" s="4">
        <v>370037</v>
      </c>
      <c r="I3809" s="4">
        <v>370037</v>
      </c>
      <c r="J3809">
        <v>0</v>
      </c>
    </row>
    <row r="3810" spans="2:10" x14ac:dyDescent="0.35">
      <c r="C3810" t="s">
        <v>1866</v>
      </c>
      <c r="I3810" s="4">
        <v>0</v>
      </c>
      <c r="J3810">
        <v>0</v>
      </c>
    </row>
    <row r="3811" spans="2:10" x14ac:dyDescent="0.35">
      <c r="C3811" t="s">
        <v>1867</v>
      </c>
      <c r="D3811" s="4">
        <v>900000</v>
      </c>
      <c r="G3811" s="4">
        <v>9000</v>
      </c>
      <c r="H3811" s="4">
        <v>561064</v>
      </c>
      <c r="I3811" s="4">
        <v>1470064</v>
      </c>
      <c r="J3811" s="4">
        <v>900000</v>
      </c>
    </row>
    <row r="3812" spans="2:10" x14ac:dyDescent="0.35">
      <c r="C3812" t="s">
        <v>1868</v>
      </c>
      <c r="D3812" s="4">
        <v>55259</v>
      </c>
      <c r="H3812" s="4">
        <v>417772</v>
      </c>
      <c r="I3812" s="4">
        <v>473031</v>
      </c>
      <c r="J3812" s="4">
        <v>55259</v>
      </c>
    </row>
    <row r="3813" spans="2:10" x14ac:dyDescent="0.35">
      <c r="C3813" t="s">
        <v>1869</v>
      </c>
      <c r="H3813" s="4">
        <v>33600</v>
      </c>
      <c r="I3813" s="4">
        <v>33600</v>
      </c>
      <c r="J3813">
        <v>0</v>
      </c>
    </row>
    <row r="3814" spans="2:10" x14ac:dyDescent="0.35">
      <c r="C3814" t="s">
        <v>1870</v>
      </c>
      <c r="E3814" s="4">
        <v>3547</v>
      </c>
      <c r="F3814" s="4">
        <v>981743</v>
      </c>
      <c r="G3814" s="4">
        <v>0</v>
      </c>
      <c r="H3814" s="4">
        <v>115470</v>
      </c>
      <c r="I3814" s="4">
        <v>1100759</v>
      </c>
      <c r="J3814">
        <v>3547</v>
      </c>
    </row>
    <row r="3815" spans="2:10" x14ac:dyDescent="0.35">
      <c r="C3815" t="s">
        <v>1872</v>
      </c>
      <c r="D3815" s="4">
        <v>49000</v>
      </c>
      <c r="I3815" s="4">
        <v>49000</v>
      </c>
      <c r="J3815" s="4">
        <v>49000</v>
      </c>
    </row>
    <row r="3816" spans="2:10" x14ac:dyDescent="0.35">
      <c r="C3816" t="s">
        <v>1875</v>
      </c>
      <c r="H3816" s="4">
        <v>11624</v>
      </c>
      <c r="I3816" s="4">
        <v>11624</v>
      </c>
      <c r="J3816">
        <v>0</v>
      </c>
    </row>
    <row r="3817" spans="2:10" x14ac:dyDescent="0.35">
      <c r="C3817" t="s">
        <v>1876</v>
      </c>
      <c r="H3817" s="4">
        <v>53424</v>
      </c>
      <c r="I3817" s="4">
        <v>53424</v>
      </c>
      <c r="J3817">
        <v>0</v>
      </c>
    </row>
    <row r="3818" spans="2:10" x14ac:dyDescent="0.35">
      <c r="B3818" t="s">
        <v>55</v>
      </c>
      <c r="D3818" s="4">
        <v>1004259</v>
      </c>
      <c r="E3818" s="4">
        <v>3547</v>
      </c>
      <c r="F3818" s="4">
        <v>981743</v>
      </c>
      <c r="G3818" s="4">
        <v>9000</v>
      </c>
      <c r="H3818" s="4">
        <v>1562990</v>
      </c>
      <c r="I3818" s="4">
        <v>3561539</v>
      </c>
      <c r="J3818" s="4">
        <v>1007806</v>
      </c>
    </row>
    <row r="3819" spans="2:10" x14ac:dyDescent="0.35">
      <c r="B3819" t="s">
        <v>1878</v>
      </c>
      <c r="C3819" t="s">
        <v>1879</v>
      </c>
      <c r="D3819" s="4">
        <v>484995</v>
      </c>
      <c r="I3819" s="4">
        <v>484995</v>
      </c>
      <c r="J3819" s="4">
        <v>484995</v>
      </c>
    </row>
    <row r="3820" spans="2:10" x14ac:dyDescent="0.35">
      <c r="C3820" t="s">
        <v>1881</v>
      </c>
      <c r="D3820" s="4">
        <v>111416</v>
      </c>
      <c r="I3820" s="4">
        <v>111416</v>
      </c>
      <c r="J3820" s="4">
        <v>111416</v>
      </c>
    </row>
    <row r="3821" spans="2:10" x14ac:dyDescent="0.35">
      <c r="B3821" t="s">
        <v>56</v>
      </c>
      <c r="D3821" s="4">
        <v>596412</v>
      </c>
      <c r="I3821" s="4">
        <v>596412</v>
      </c>
      <c r="J3821" s="4">
        <v>596412</v>
      </c>
    </row>
    <row r="3822" spans="2:10" x14ac:dyDescent="0.35">
      <c r="B3822" t="s">
        <v>1885</v>
      </c>
      <c r="C3822" t="s">
        <v>1886</v>
      </c>
      <c r="H3822" s="4">
        <v>28279</v>
      </c>
      <c r="I3822" s="4">
        <v>28279</v>
      </c>
      <c r="J3822">
        <v>0</v>
      </c>
    </row>
    <row r="3823" spans="2:10" x14ac:dyDescent="0.35">
      <c r="B3823" t="s">
        <v>57</v>
      </c>
      <c r="H3823" s="4">
        <v>28279</v>
      </c>
      <c r="I3823" s="4">
        <v>28279</v>
      </c>
      <c r="J3823">
        <v>0</v>
      </c>
    </row>
    <row r="3824" spans="2:10" x14ac:dyDescent="0.35">
      <c r="B3824" t="s">
        <v>1887</v>
      </c>
      <c r="C3824" t="s">
        <v>1888</v>
      </c>
      <c r="H3824" s="4">
        <v>144000</v>
      </c>
      <c r="I3824" s="4">
        <v>144000</v>
      </c>
      <c r="J3824">
        <v>0</v>
      </c>
    </row>
    <row r="3825" spans="1:10" x14ac:dyDescent="0.35">
      <c r="C3825" t="s">
        <v>1901</v>
      </c>
      <c r="F3825" s="4">
        <v>75000</v>
      </c>
      <c r="I3825" s="4">
        <v>75000</v>
      </c>
      <c r="J3825">
        <v>0</v>
      </c>
    </row>
    <row r="3826" spans="1:10" x14ac:dyDescent="0.35">
      <c r="C3826" t="s">
        <v>1889</v>
      </c>
      <c r="F3826" s="4">
        <v>336000</v>
      </c>
      <c r="I3826" s="4">
        <v>336000</v>
      </c>
      <c r="J3826">
        <v>0</v>
      </c>
    </row>
    <row r="3827" spans="1:10" x14ac:dyDescent="0.35">
      <c r="C3827" t="s">
        <v>1890</v>
      </c>
      <c r="F3827" s="4">
        <v>105000</v>
      </c>
      <c r="I3827" s="4">
        <v>105000</v>
      </c>
      <c r="J3827">
        <v>0</v>
      </c>
    </row>
    <row r="3828" spans="1:10" x14ac:dyDescent="0.35">
      <c r="C3828" t="s">
        <v>1902</v>
      </c>
      <c r="F3828" s="4">
        <v>150000</v>
      </c>
      <c r="I3828" s="4">
        <v>150000</v>
      </c>
      <c r="J3828">
        <v>0</v>
      </c>
    </row>
    <row r="3829" spans="1:10" x14ac:dyDescent="0.35">
      <c r="B3829" t="s">
        <v>58</v>
      </c>
      <c r="F3829" s="4">
        <v>666000</v>
      </c>
      <c r="H3829" s="4">
        <v>144000</v>
      </c>
      <c r="I3829" s="4">
        <v>810000</v>
      </c>
      <c r="J3829">
        <v>0</v>
      </c>
    </row>
    <row r="3830" spans="1:10" x14ac:dyDescent="0.35">
      <c r="A3830" t="s">
        <v>1600</v>
      </c>
      <c r="B3830" t="s">
        <v>59</v>
      </c>
      <c r="D3830" s="4">
        <v>15559864</v>
      </c>
      <c r="E3830" s="4">
        <v>2290195</v>
      </c>
      <c r="F3830" s="4">
        <v>5362914</v>
      </c>
      <c r="G3830" s="4">
        <v>1463083</v>
      </c>
      <c r="H3830" s="4">
        <v>2866070</v>
      </c>
      <c r="I3830" s="4">
        <v>27542126</v>
      </c>
      <c r="J3830" s="4">
        <v>17850059</v>
      </c>
    </row>
    <row r="3831" spans="1:10" x14ac:dyDescent="0.35">
      <c r="A3831" t="s">
        <v>1938</v>
      </c>
      <c r="B3831" t="s">
        <v>1842</v>
      </c>
      <c r="C3831" t="s">
        <v>1843</v>
      </c>
      <c r="D3831" s="4">
        <v>8657060</v>
      </c>
      <c r="F3831" s="4">
        <v>5506200</v>
      </c>
      <c r="I3831" s="4">
        <v>14163260</v>
      </c>
      <c r="J3831" s="4">
        <v>8657060</v>
      </c>
    </row>
    <row r="3832" spans="1:10" x14ac:dyDescent="0.35">
      <c r="C3832" t="s">
        <v>1844</v>
      </c>
      <c r="D3832" s="4">
        <v>350867</v>
      </c>
      <c r="E3832" s="4">
        <v>219721</v>
      </c>
      <c r="F3832" s="4">
        <v>851396</v>
      </c>
      <c r="H3832" s="4">
        <v>131400</v>
      </c>
      <c r="I3832" s="4">
        <v>1553385</v>
      </c>
      <c r="J3832" s="4">
        <v>570588</v>
      </c>
    </row>
    <row r="3833" spans="1:10" x14ac:dyDescent="0.35">
      <c r="C3833" t="s">
        <v>1845</v>
      </c>
      <c r="D3833" s="4">
        <v>39491</v>
      </c>
      <c r="F3833" s="4">
        <v>1037701</v>
      </c>
      <c r="I3833" s="4">
        <v>1077192</v>
      </c>
      <c r="J3833" s="4">
        <v>39491</v>
      </c>
    </row>
    <row r="3834" spans="1:10" x14ac:dyDescent="0.35">
      <c r="B3834" t="s">
        <v>51</v>
      </c>
      <c r="D3834" s="4">
        <v>9047418</v>
      </c>
      <c r="E3834" s="4">
        <v>219721</v>
      </c>
      <c r="F3834" s="4">
        <v>7395298</v>
      </c>
      <c r="H3834" s="4">
        <v>131400</v>
      </c>
      <c r="I3834" s="4">
        <v>16793837</v>
      </c>
      <c r="J3834" s="4">
        <v>9267139</v>
      </c>
    </row>
    <row r="3835" spans="1:10" x14ac:dyDescent="0.35">
      <c r="B3835" t="s">
        <v>1843</v>
      </c>
      <c r="C3835" t="s">
        <v>1846</v>
      </c>
      <c r="D3835" s="4">
        <v>3688754</v>
      </c>
      <c r="G3835" s="4">
        <v>2362464</v>
      </c>
      <c r="H3835" s="4">
        <v>1675546</v>
      </c>
      <c r="I3835" s="4">
        <v>7726764</v>
      </c>
      <c r="J3835" s="4">
        <v>3688754</v>
      </c>
    </row>
    <row r="3836" spans="1:10" x14ac:dyDescent="0.35">
      <c r="C3836" t="s">
        <v>1847</v>
      </c>
      <c r="D3836" s="4">
        <v>2902610</v>
      </c>
      <c r="F3836" s="4">
        <v>3607973</v>
      </c>
      <c r="I3836" s="4">
        <v>6510583</v>
      </c>
      <c r="J3836" s="4">
        <v>2902610</v>
      </c>
    </row>
    <row r="3837" spans="1:10" x14ac:dyDescent="0.35">
      <c r="C3837" t="s">
        <v>1848</v>
      </c>
      <c r="D3837" s="4">
        <v>14344</v>
      </c>
      <c r="I3837" s="4">
        <v>14344</v>
      </c>
      <c r="J3837" s="4">
        <v>14344</v>
      </c>
    </row>
    <row r="3838" spans="1:10" x14ac:dyDescent="0.35">
      <c r="B3838" t="s">
        <v>52</v>
      </c>
      <c r="D3838" s="4">
        <v>6605709</v>
      </c>
      <c r="F3838" s="4">
        <v>3607973</v>
      </c>
      <c r="G3838" s="4">
        <v>2362464</v>
      </c>
      <c r="H3838" s="4">
        <v>1675546</v>
      </c>
      <c r="I3838" s="4">
        <v>14251692</v>
      </c>
      <c r="J3838" s="4">
        <v>6605709</v>
      </c>
    </row>
    <row r="3839" spans="1:10" x14ac:dyDescent="0.35">
      <c r="B3839" t="s">
        <v>1849</v>
      </c>
      <c r="C3839" t="s">
        <v>1850</v>
      </c>
      <c r="F3839" s="4">
        <v>1600000</v>
      </c>
      <c r="I3839" s="4">
        <v>1600000</v>
      </c>
      <c r="J3839">
        <v>0</v>
      </c>
    </row>
    <row r="3840" spans="1:10" x14ac:dyDescent="0.35">
      <c r="B3840" t="s">
        <v>53</v>
      </c>
      <c r="F3840" s="4">
        <v>1600000</v>
      </c>
      <c r="I3840" s="4">
        <v>1600000</v>
      </c>
      <c r="J3840">
        <v>0</v>
      </c>
    </row>
    <row r="3841" spans="2:10" x14ac:dyDescent="0.35">
      <c r="B3841" t="s">
        <v>1844</v>
      </c>
      <c r="C3841" t="s">
        <v>1851</v>
      </c>
      <c r="D3841" s="4">
        <v>305231</v>
      </c>
      <c r="I3841" s="4">
        <v>305231</v>
      </c>
      <c r="J3841" s="4">
        <v>305231</v>
      </c>
    </row>
    <row r="3842" spans="2:10" x14ac:dyDescent="0.35">
      <c r="C3842" t="s">
        <v>1852</v>
      </c>
      <c r="E3842" s="4">
        <v>23170</v>
      </c>
      <c r="I3842" s="4">
        <v>23170</v>
      </c>
      <c r="J3842">
        <v>23170</v>
      </c>
    </row>
    <row r="3843" spans="2:10" x14ac:dyDescent="0.35">
      <c r="C3843" t="s">
        <v>1853</v>
      </c>
      <c r="D3843" s="4">
        <v>87187</v>
      </c>
      <c r="E3843" s="4">
        <v>15191</v>
      </c>
      <c r="I3843" s="4">
        <v>102379</v>
      </c>
      <c r="J3843" s="4">
        <v>102378</v>
      </c>
    </row>
    <row r="3844" spans="2:10" x14ac:dyDescent="0.35">
      <c r="C3844" t="s">
        <v>1893</v>
      </c>
      <c r="E3844" s="4">
        <v>7167</v>
      </c>
      <c r="I3844" s="4">
        <v>7167</v>
      </c>
      <c r="J3844">
        <v>7167</v>
      </c>
    </row>
    <row r="3845" spans="2:10" x14ac:dyDescent="0.35">
      <c r="C3845" t="s">
        <v>1854</v>
      </c>
      <c r="D3845" s="4">
        <v>733014</v>
      </c>
      <c r="I3845" s="4">
        <v>733014</v>
      </c>
      <c r="J3845" s="4">
        <v>733014</v>
      </c>
    </row>
    <row r="3846" spans="2:10" x14ac:dyDescent="0.35">
      <c r="C3846" t="s">
        <v>1855</v>
      </c>
      <c r="D3846" s="4">
        <v>181511</v>
      </c>
      <c r="F3846" s="4">
        <v>185623</v>
      </c>
      <c r="I3846" s="4">
        <v>367134</v>
      </c>
      <c r="J3846" s="4">
        <v>181511</v>
      </c>
    </row>
    <row r="3847" spans="2:10" x14ac:dyDescent="0.35">
      <c r="C3847" t="s">
        <v>1856</v>
      </c>
      <c r="I3847" s="4">
        <v>0</v>
      </c>
      <c r="J3847">
        <v>0</v>
      </c>
    </row>
    <row r="3848" spans="2:10" x14ac:dyDescent="0.35">
      <c r="C3848" t="s">
        <v>1857</v>
      </c>
      <c r="D3848" s="4">
        <v>11542</v>
      </c>
      <c r="F3848" s="4">
        <v>679</v>
      </c>
      <c r="I3848" s="4">
        <v>12221</v>
      </c>
      <c r="J3848" s="4">
        <v>11542</v>
      </c>
    </row>
    <row r="3849" spans="2:10" x14ac:dyDescent="0.35">
      <c r="C3849" t="s">
        <v>1914</v>
      </c>
      <c r="E3849" s="4">
        <v>45410</v>
      </c>
      <c r="I3849" s="4">
        <v>45410</v>
      </c>
      <c r="J3849">
        <v>45410</v>
      </c>
    </row>
    <row r="3850" spans="2:10" x14ac:dyDescent="0.35">
      <c r="C3850" t="s">
        <v>1858</v>
      </c>
      <c r="F3850" s="4">
        <v>41561</v>
      </c>
      <c r="I3850" s="4">
        <v>41561</v>
      </c>
      <c r="J3850">
        <v>0</v>
      </c>
    </row>
    <row r="3851" spans="2:10" x14ac:dyDescent="0.35">
      <c r="C3851" t="s">
        <v>1859</v>
      </c>
      <c r="E3851" s="4">
        <v>210851</v>
      </c>
      <c r="F3851" s="4">
        <v>1625000</v>
      </c>
      <c r="H3851" s="4">
        <v>56114</v>
      </c>
      <c r="I3851" s="4">
        <v>1891965</v>
      </c>
      <c r="J3851">
        <v>210851</v>
      </c>
    </row>
    <row r="3852" spans="2:10" x14ac:dyDescent="0.35">
      <c r="C3852" t="s">
        <v>1860</v>
      </c>
      <c r="E3852" s="4">
        <v>0</v>
      </c>
      <c r="F3852" s="4">
        <v>978327</v>
      </c>
      <c r="I3852" s="4">
        <v>978327</v>
      </c>
      <c r="J3852">
        <v>0</v>
      </c>
    </row>
    <row r="3853" spans="2:10" x14ac:dyDescent="0.35">
      <c r="C3853" t="s">
        <v>1861</v>
      </c>
      <c r="D3853" s="4">
        <v>194157</v>
      </c>
      <c r="I3853" s="4">
        <v>194157</v>
      </c>
      <c r="J3853" s="4">
        <v>194157</v>
      </c>
    </row>
    <row r="3854" spans="2:10" x14ac:dyDescent="0.35">
      <c r="B3854" t="s">
        <v>54</v>
      </c>
      <c r="D3854" s="4">
        <v>1512642</v>
      </c>
      <c r="E3854" s="4">
        <v>301790</v>
      </c>
      <c r="F3854" s="4">
        <v>2831191</v>
      </c>
      <c r="H3854" s="4">
        <v>56114</v>
      </c>
      <c r="I3854" s="4">
        <v>4701737</v>
      </c>
      <c r="J3854" s="4">
        <v>1814432</v>
      </c>
    </row>
    <row r="3855" spans="2:10" x14ac:dyDescent="0.35">
      <c r="B3855" t="s">
        <v>1845</v>
      </c>
      <c r="C3855" t="s">
        <v>1865</v>
      </c>
      <c r="D3855" s="4">
        <v>1744</v>
      </c>
      <c r="G3855" s="4">
        <v>43195</v>
      </c>
      <c r="I3855" s="4">
        <v>44939</v>
      </c>
      <c r="J3855" s="4">
        <v>1744</v>
      </c>
    </row>
    <row r="3856" spans="2:10" x14ac:dyDescent="0.35">
      <c r="C3856" t="s">
        <v>1866</v>
      </c>
      <c r="I3856" s="4">
        <v>0</v>
      </c>
      <c r="J3856">
        <v>0</v>
      </c>
    </row>
    <row r="3857" spans="2:10" x14ac:dyDescent="0.35">
      <c r="C3857" t="s">
        <v>1867</v>
      </c>
      <c r="D3857" s="4">
        <v>96600</v>
      </c>
      <c r="E3857" s="4">
        <v>4500</v>
      </c>
      <c r="F3857" s="4">
        <v>9000</v>
      </c>
      <c r="G3857" s="4">
        <v>43720</v>
      </c>
      <c r="H3857" s="4">
        <v>787997</v>
      </c>
      <c r="I3857" s="4">
        <v>941817</v>
      </c>
      <c r="J3857" s="4">
        <v>101100</v>
      </c>
    </row>
    <row r="3858" spans="2:10" x14ac:dyDescent="0.35">
      <c r="C3858" t="s">
        <v>1868</v>
      </c>
      <c r="H3858" s="4">
        <v>809350</v>
      </c>
      <c r="I3858" s="4">
        <v>809350</v>
      </c>
      <c r="J3858">
        <v>0</v>
      </c>
    </row>
    <row r="3859" spans="2:10" x14ac:dyDescent="0.35">
      <c r="C3859" t="s">
        <v>1869</v>
      </c>
      <c r="H3859" s="4">
        <v>345600</v>
      </c>
      <c r="I3859" s="4">
        <v>345600</v>
      </c>
      <c r="J3859">
        <v>0</v>
      </c>
    </row>
    <row r="3860" spans="2:10" x14ac:dyDescent="0.35">
      <c r="C3860" t="s">
        <v>1870</v>
      </c>
      <c r="E3860" s="4">
        <v>0</v>
      </c>
      <c r="F3860" s="4">
        <v>50104</v>
      </c>
      <c r="H3860" s="4">
        <v>3687286</v>
      </c>
      <c r="I3860" s="4">
        <v>3737391</v>
      </c>
      <c r="J3860">
        <v>0</v>
      </c>
    </row>
    <row r="3861" spans="2:10" x14ac:dyDescent="0.35">
      <c r="C3861" t="s">
        <v>1871</v>
      </c>
      <c r="F3861" s="4">
        <v>4300000</v>
      </c>
      <c r="G3861" s="4">
        <v>10750000</v>
      </c>
      <c r="I3861" s="4">
        <v>15050000</v>
      </c>
      <c r="J3861">
        <v>0</v>
      </c>
    </row>
    <row r="3862" spans="2:10" x14ac:dyDescent="0.35">
      <c r="C3862" t="s">
        <v>1872</v>
      </c>
      <c r="E3862" s="4">
        <v>49000</v>
      </c>
      <c r="I3862" s="4">
        <v>49000</v>
      </c>
      <c r="J3862">
        <v>49000</v>
      </c>
    </row>
    <row r="3863" spans="2:10" x14ac:dyDescent="0.35">
      <c r="C3863" t="s">
        <v>1875</v>
      </c>
      <c r="D3863" s="4">
        <v>35841</v>
      </c>
      <c r="H3863" s="4">
        <v>348726</v>
      </c>
      <c r="I3863" s="4">
        <v>384567</v>
      </c>
      <c r="J3863" s="4">
        <v>35841</v>
      </c>
    </row>
    <row r="3864" spans="2:10" x14ac:dyDescent="0.35">
      <c r="C3864" t="s">
        <v>1876</v>
      </c>
      <c r="H3864" s="4">
        <v>139440</v>
      </c>
      <c r="I3864" s="4">
        <v>139440</v>
      </c>
      <c r="J3864">
        <v>0</v>
      </c>
    </row>
    <row r="3865" spans="2:10" x14ac:dyDescent="0.35">
      <c r="B3865" t="s">
        <v>55</v>
      </c>
      <c r="D3865" s="4">
        <v>134185</v>
      </c>
      <c r="E3865" s="4">
        <v>53500</v>
      </c>
      <c r="F3865" s="4">
        <v>4359104</v>
      </c>
      <c r="G3865" s="4">
        <v>10836915</v>
      </c>
      <c r="H3865" s="4">
        <v>6118400</v>
      </c>
      <c r="I3865" s="4">
        <v>21502104</v>
      </c>
      <c r="J3865" s="4">
        <v>187685</v>
      </c>
    </row>
    <row r="3866" spans="2:10" x14ac:dyDescent="0.35">
      <c r="B3866" t="s">
        <v>1878</v>
      </c>
      <c r="C3866" t="s">
        <v>1879</v>
      </c>
      <c r="D3866" s="4">
        <v>760202</v>
      </c>
      <c r="I3866" s="4">
        <v>760202</v>
      </c>
      <c r="J3866" s="4">
        <v>760202</v>
      </c>
    </row>
    <row r="3867" spans="2:10" x14ac:dyDescent="0.35">
      <c r="C3867" t="s">
        <v>1907</v>
      </c>
      <c r="D3867" s="4">
        <v>5496</v>
      </c>
      <c r="I3867" s="4">
        <v>5496</v>
      </c>
      <c r="J3867" s="4">
        <v>5496</v>
      </c>
    </row>
    <row r="3868" spans="2:10" x14ac:dyDescent="0.35">
      <c r="C3868" t="s">
        <v>1880</v>
      </c>
      <c r="D3868" s="4">
        <v>363999</v>
      </c>
      <c r="I3868" s="4">
        <v>363999</v>
      </c>
      <c r="J3868" s="4">
        <v>363999</v>
      </c>
    </row>
    <row r="3869" spans="2:10" x14ac:dyDescent="0.35">
      <c r="C3869" t="s">
        <v>1881</v>
      </c>
      <c r="D3869" s="4">
        <v>369500</v>
      </c>
      <c r="I3869" s="4">
        <v>369500</v>
      </c>
      <c r="J3869" s="4">
        <v>369500</v>
      </c>
    </row>
    <row r="3870" spans="2:10" x14ac:dyDescent="0.35">
      <c r="C3870" t="s">
        <v>1895</v>
      </c>
      <c r="D3870" s="4">
        <v>52419</v>
      </c>
      <c r="I3870" s="4">
        <v>52419</v>
      </c>
      <c r="J3870" s="4">
        <v>52419</v>
      </c>
    </row>
    <row r="3871" spans="2:10" x14ac:dyDescent="0.35">
      <c r="C3871" t="s">
        <v>1882</v>
      </c>
      <c r="F3871" s="4">
        <v>41264</v>
      </c>
      <c r="I3871" s="4">
        <v>41264</v>
      </c>
      <c r="J3871">
        <v>0</v>
      </c>
    </row>
    <row r="3872" spans="2:10" x14ac:dyDescent="0.35">
      <c r="C3872" t="s">
        <v>1883</v>
      </c>
      <c r="D3872" s="4">
        <v>14202</v>
      </c>
      <c r="I3872" s="4">
        <v>14202</v>
      </c>
      <c r="J3872" s="4">
        <v>14202</v>
      </c>
    </row>
    <row r="3873" spans="1:10" x14ac:dyDescent="0.35">
      <c r="C3873" t="s">
        <v>1884</v>
      </c>
      <c r="D3873" s="4">
        <v>11664</v>
      </c>
      <c r="I3873" s="4">
        <v>11664</v>
      </c>
      <c r="J3873" s="4">
        <v>11664</v>
      </c>
    </row>
    <row r="3874" spans="1:10" x14ac:dyDescent="0.35">
      <c r="B3874" t="s">
        <v>56</v>
      </c>
      <c r="D3874" s="4">
        <v>1577483</v>
      </c>
      <c r="F3874" s="4">
        <v>41264</v>
      </c>
      <c r="I3874" s="4">
        <v>1618747</v>
      </c>
      <c r="J3874" s="4">
        <v>1577483</v>
      </c>
    </row>
    <row r="3875" spans="1:10" x14ac:dyDescent="0.35">
      <c r="B3875" t="s">
        <v>1885</v>
      </c>
      <c r="C3875" t="s">
        <v>1886</v>
      </c>
      <c r="D3875" s="4">
        <v>9426</v>
      </c>
      <c r="I3875" s="4">
        <v>9426</v>
      </c>
      <c r="J3875" s="4">
        <v>9426</v>
      </c>
    </row>
    <row r="3876" spans="1:10" x14ac:dyDescent="0.35">
      <c r="B3876" t="s">
        <v>57</v>
      </c>
      <c r="D3876" s="4">
        <v>9426</v>
      </c>
      <c r="I3876" s="4">
        <v>9426</v>
      </c>
      <c r="J3876" s="4">
        <v>9426</v>
      </c>
    </row>
    <row r="3877" spans="1:10" x14ac:dyDescent="0.35">
      <c r="B3877" t="s">
        <v>1887</v>
      </c>
      <c r="C3877" t="s">
        <v>1904</v>
      </c>
      <c r="E3877" s="4">
        <v>125000</v>
      </c>
      <c r="I3877" s="4">
        <v>125000</v>
      </c>
      <c r="J3877">
        <v>125000</v>
      </c>
    </row>
    <row r="3878" spans="1:10" x14ac:dyDescent="0.35">
      <c r="C3878" t="s">
        <v>1888</v>
      </c>
      <c r="H3878" s="4">
        <v>960000</v>
      </c>
      <c r="I3878" s="4">
        <v>960000</v>
      </c>
      <c r="J3878">
        <v>0</v>
      </c>
    </row>
    <row r="3879" spans="1:10" x14ac:dyDescent="0.35">
      <c r="C3879" t="s">
        <v>1889</v>
      </c>
      <c r="H3879" s="4">
        <v>52500</v>
      </c>
      <c r="I3879" s="4">
        <v>52500</v>
      </c>
      <c r="J3879">
        <v>0</v>
      </c>
    </row>
    <row r="3880" spans="1:10" x14ac:dyDescent="0.35">
      <c r="C3880" t="s">
        <v>1890</v>
      </c>
      <c r="H3880" s="4">
        <v>37500</v>
      </c>
      <c r="I3880" s="4">
        <v>37500</v>
      </c>
      <c r="J3880">
        <v>0</v>
      </c>
    </row>
    <row r="3881" spans="1:10" x14ac:dyDescent="0.35">
      <c r="B3881" t="s">
        <v>58</v>
      </c>
      <c r="E3881" s="4">
        <v>125000</v>
      </c>
      <c r="H3881" s="4">
        <v>1050000</v>
      </c>
      <c r="I3881" s="4">
        <v>1175000</v>
      </c>
      <c r="J3881">
        <v>125000</v>
      </c>
    </row>
    <row r="3882" spans="1:10" x14ac:dyDescent="0.35">
      <c r="A3882" t="s">
        <v>1601</v>
      </c>
      <c r="B3882" t="s">
        <v>59</v>
      </c>
      <c r="D3882" s="4">
        <v>18886863</v>
      </c>
      <c r="E3882" s="4">
        <v>700011</v>
      </c>
      <c r="F3882" s="4">
        <v>19834830</v>
      </c>
      <c r="G3882" s="4">
        <v>13199379</v>
      </c>
      <c r="H3882" s="4">
        <v>9031460</v>
      </c>
      <c r="I3882" s="4">
        <v>61652543</v>
      </c>
      <c r="J3882" s="4">
        <v>19586874</v>
      </c>
    </row>
    <row r="3883" spans="1:10" x14ac:dyDescent="0.35">
      <c r="A3883" t="s">
        <v>452</v>
      </c>
      <c r="B3883" t="s">
        <v>1842</v>
      </c>
      <c r="C3883" t="s">
        <v>1843</v>
      </c>
      <c r="D3883" s="4">
        <v>4567990</v>
      </c>
      <c r="E3883" s="4">
        <v>116220</v>
      </c>
      <c r="F3883" s="4">
        <v>4537226</v>
      </c>
      <c r="H3883" s="4">
        <v>412088</v>
      </c>
      <c r="I3883" s="4">
        <v>9633524</v>
      </c>
      <c r="J3883" s="4">
        <v>4684210</v>
      </c>
    </row>
    <row r="3884" spans="1:10" x14ac:dyDescent="0.35">
      <c r="C3884" t="s">
        <v>1844</v>
      </c>
      <c r="D3884" s="4">
        <v>755143</v>
      </c>
      <c r="E3884" s="4">
        <v>170239</v>
      </c>
      <c r="F3884" s="4">
        <v>83148</v>
      </c>
      <c r="I3884" s="4">
        <v>1008530</v>
      </c>
      <c r="J3884" s="4">
        <v>925382</v>
      </c>
    </row>
    <row r="3885" spans="1:10" x14ac:dyDescent="0.35">
      <c r="C3885" t="s">
        <v>1845</v>
      </c>
      <c r="D3885" s="4">
        <v>186539</v>
      </c>
      <c r="F3885" s="4">
        <v>147821</v>
      </c>
      <c r="G3885" s="4">
        <v>858838</v>
      </c>
      <c r="I3885" s="4">
        <v>1193198</v>
      </c>
      <c r="J3885" s="4">
        <v>186539</v>
      </c>
    </row>
    <row r="3886" spans="1:10" x14ac:dyDescent="0.35">
      <c r="B3886" t="s">
        <v>51</v>
      </c>
      <c r="D3886" s="4">
        <v>5509672</v>
      </c>
      <c r="E3886" s="4">
        <v>286459</v>
      </c>
      <c r="F3886" s="4">
        <v>4768195</v>
      </c>
      <c r="G3886" s="4">
        <v>858838</v>
      </c>
      <c r="H3886" s="4">
        <v>412088</v>
      </c>
      <c r="I3886" s="4">
        <v>11835252</v>
      </c>
      <c r="J3886" s="4">
        <v>5796131</v>
      </c>
    </row>
    <row r="3887" spans="1:10" x14ac:dyDescent="0.35">
      <c r="B3887" t="s">
        <v>1843</v>
      </c>
      <c r="C3887" t="s">
        <v>1846</v>
      </c>
      <c r="D3887" s="4">
        <v>7377742</v>
      </c>
      <c r="E3887" s="4">
        <v>2737753</v>
      </c>
      <c r="G3887" s="4">
        <v>2940000</v>
      </c>
      <c r="I3887" s="4">
        <v>13055495</v>
      </c>
      <c r="J3887" s="4">
        <v>10115495</v>
      </c>
    </row>
    <row r="3888" spans="1:10" x14ac:dyDescent="0.35">
      <c r="C3888" t="s">
        <v>1847</v>
      </c>
      <c r="D3888" s="4">
        <v>2702169</v>
      </c>
      <c r="E3888" s="4">
        <v>493</v>
      </c>
      <c r="F3888" s="4">
        <v>1975270</v>
      </c>
      <c r="I3888" s="4">
        <v>4677933</v>
      </c>
      <c r="J3888" s="4">
        <v>2702662</v>
      </c>
    </row>
    <row r="3889" spans="2:10" x14ac:dyDescent="0.35">
      <c r="C3889" t="s">
        <v>1848</v>
      </c>
      <c r="D3889" s="4">
        <v>117617</v>
      </c>
      <c r="I3889" s="4">
        <v>117617</v>
      </c>
      <c r="J3889" s="4">
        <v>117617</v>
      </c>
    </row>
    <row r="3890" spans="2:10" x14ac:dyDescent="0.35">
      <c r="B3890" t="s">
        <v>52</v>
      </c>
      <c r="D3890" s="4">
        <v>10197528</v>
      </c>
      <c r="E3890" s="4">
        <v>2738246</v>
      </c>
      <c r="F3890" s="4">
        <v>1975270</v>
      </c>
      <c r="G3890" s="4">
        <v>2940000</v>
      </c>
      <c r="I3890" s="4">
        <v>17851044</v>
      </c>
      <c r="J3890" s="4">
        <v>12935774</v>
      </c>
    </row>
    <row r="3891" spans="2:10" x14ac:dyDescent="0.35">
      <c r="B3891" t="s">
        <v>1849</v>
      </c>
      <c r="C3891" t="s">
        <v>1850</v>
      </c>
      <c r="D3891" s="4">
        <v>24640</v>
      </c>
      <c r="E3891" s="4">
        <v>1600000</v>
      </c>
      <c r="I3891" s="4">
        <v>1624640</v>
      </c>
      <c r="J3891" s="4">
        <v>1624640</v>
      </c>
    </row>
    <row r="3892" spans="2:10" x14ac:dyDescent="0.35">
      <c r="B3892" t="s">
        <v>53</v>
      </c>
      <c r="D3892" s="4">
        <v>24640</v>
      </c>
      <c r="E3892" s="4">
        <v>1600000</v>
      </c>
      <c r="I3892" s="4">
        <v>1624640</v>
      </c>
      <c r="J3892" s="4">
        <v>1624640</v>
      </c>
    </row>
    <row r="3893" spans="2:10" x14ac:dyDescent="0.35">
      <c r="B3893" t="s">
        <v>1844</v>
      </c>
      <c r="C3893" t="s">
        <v>1851</v>
      </c>
      <c r="D3893" s="4">
        <v>147409</v>
      </c>
      <c r="E3893" s="4">
        <v>11426</v>
      </c>
      <c r="I3893" s="4">
        <v>158835</v>
      </c>
      <c r="J3893" s="4">
        <v>158835</v>
      </c>
    </row>
    <row r="3894" spans="2:10" x14ac:dyDescent="0.35">
      <c r="C3894" t="s">
        <v>1852</v>
      </c>
      <c r="D3894" s="4">
        <v>19548</v>
      </c>
      <c r="I3894" s="4">
        <v>19548</v>
      </c>
      <c r="J3894" s="4">
        <v>19548</v>
      </c>
    </row>
    <row r="3895" spans="2:10" x14ac:dyDescent="0.35">
      <c r="C3895" t="s">
        <v>1853</v>
      </c>
      <c r="D3895" s="4">
        <v>24625</v>
      </c>
      <c r="I3895" s="4">
        <v>24625</v>
      </c>
      <c r="J3895" s="4">
        <v>24625</v>
      </c>
    </row>
    <row r="3896" spans="2:10" x14ac:dyDescent="0.35">
      <c r="C3896" t="s">
        <v>1854</v>
      </c>
      <c r="D3896" s="4">
        <v>75279</v>
      </c>
      <c r="E3896" s="4">
        <v>282446</v>
      </c>
      <c r="I3896" s="4">
        <v>357725</v>
      </c>
      <c r="J3896" s="4">
        <v>357725</v>
      </c>
    </row>
    <row r="3897" spans="2:10" x14ac:dyDescent="0.35">
      <c r="C3897" t="s">
        <v>1855</v>
      </c>
      <c r="D3897" s="4">
        <v>71400</v>
      </c>
      <c r="E3897" s="4">
        <v>76445</v>
      </c>
      <c r="I3897" s="4">
        <v>147846</v>
      </c>
      <c r="J3897" s="4">
        <v>147845</v>
      </c>
    </row>
    <row r="3898" spans="2:10" x14ac:dyDescent="0.35">
      <c r="C3898" t="s">
        <v>1856</v>
      </c>
      <c r="I3898" s="4">
        <v>0</v>
      </c>
      <c r="J3898">
        <v>0</v>
      </c>
    </row>
    <row r="3899" spans="2:10" x14ac:dyDescent="0.35">
      <c r="C3899" t="s">
        <v>1857</v>
      </c>
      <c r="D3899" s="4">
        <v>18473</v>
      </c>
      <c r="E3899" s="4">
        <v>37343</v>
      </c>
      <c r="I3899" s="4">
        <v>55816</v>
      </c>
      <c r="J3899" s="4">
        <v>55816</v>
      </c>
    </row>
    <row r="3900" spans="2:10" x14ac:dyDescent="0.35">
      <c r="C3900" t="s">
        <v>1858</v>
      </c>
      <c r="F3900" s="4">
        <v>8044</v>
      </c>
      <c r="G3900" s="4">
        <v>12066</v>
      </c>
      <c r="I3900" s="4">
        <v>20110</v>
      </c>
      <c r="J3900">
        <v>0</v>
      </c>
    </row>
    <row r="3901" spans="2:10" x14ac:dyDescent="0.35">
      <c r="C3901" t="s">
        <v>1859</v>
      </c>
      <c r="D3901" s="4">
        <v>276855</v>
      </c>
      <c r="F3901" s="4">
        <v>250000</v>
      </c>
      <c r="G3901" s="4">
        <v>475000</v>
      </c>
      <c r="H3901" s="4">
        <v>114166</v>
      </c>
      <c r="I3901" s="4">
        <v>1116021</v>
      </c>
      <c r="J3901" s="4">
        <v>276855</v>
      </c>
    </row>
    <row r="3902" spans="2:10" x14ac:dyDescent="0.35">
      <c r="C3902" t="s">
        <v>1860</v>
      </c>
      <c r="E3902" s="4">
        <v>0</v>
      </c>
      <c r="F3902" s="4">
        <v>434812</v>
      </c>
      <c r="G3902" s="4">
        <v>869624</v>
      </c>
      <c r="I3902" s="4">
        <v>1304436</v>
      </c>
      <c r="J3902">
        <v>0</v>
      </c>
    </row>
    <row r="3903" spans="2:10" x14ac:dyDescent="0.35">
      <c r="C3903" t="s">
        <v>1861</v>
      </c>
      <c r="D3903" s="4">
        <v>90356</v>
      </c>
      <c r="E3903" s="4">
        <v>8161</v>
      </c>
      <c r="I3903" s="4">
        <v>98517</v>
      </c>
      <c r="J3903" s="4">
        <v>98517</v>
      </c>
    </row>
    <row r="3904" spans="2:10" x14ac:dyDescent="0.35">
      <c r="C3904" t="s">
        <v>1862</v>
      </c>
      <c r="E3904" s="4">
        <v>0</v>
      </c>
      <c r="G3904" s="4">
        <v>170929</v>
      </c>
      <c r="I3904" s="4">
        <v>170929</v>
      </c>
      <c r="J3904">
        <v>0</v>
      </c>
    </row>
    <row r="3905" spans="2:10" x14ac:dyDescent="0.35">
      <c r="B3905" t="s">
        <v>54</v>
      </c>
      <c r="D3905" s="4">
        <v>723945</v>
      </c>
      <c r="E3905" s="4">
        <v>415821</v>
      </c>
      <c r="F3905" s="4">
        <v>692856</v>
      </c>
      <c r="G3905" s="4">
        <v>1527619</v>
      </c>
      <c r="H3905" s="4">
        <v>114166</v>
      </c>
      <c r="I3905" s="4">
        <v>3474407</v>
      </c>
      <c r="J3905" s="4">
        <v>1139766</v>
      </c>
    </row>
    <row r="3906" spans="2:10" x14ac:dyDescent="0.35">
      <c r="B3906" t="s">
        <v>1845</v>
      </c>
      <c r="C3906" t="s">
        <v>1866</v>
      </c>
      <c r="I3906" s="4">
        <v>0</v>
      </c>
      <c r="J3906">
        <v>0</v>
      </c>
    </row>
    <row r="3907" spans="2:10" x14ac:dyDescent="0.35">
      <c r="C3907" t="s">
        <v>1867</v>
      </c>
      <c r="D3907" s="4">
        <v>31500</v>
      </c>
      <c r="E3907" s="4">
        <v>131160</v>
      </c>
      <c r="F3907" s="4">
        <v>4500</v>
      </c>
      <c r="H3907" s="4">
        <v>629750</v>
      </c>
      <c r="I3907" s="4">
        <v>796910</v>
      </c>
      <c r="J3907" s="4">
        <v>162660</v>
      </c>
    </row>
    <row r="3908" spans="2:10" x14ac:dyDescent="0.35">
      <c r="C3908" t="s">
        <v>1868</v>
      </c>
      <c r="D3908" s="4">
        <v>21037</v>
      </c>
      <c r="H3908" s="4">
        <v>604612</v>
      </c>
      <c r="I3908" s="4">
        <v>625649</v>
      </c>
      <c r="J3908" s="4">
        <v>21037</v>
      </c>
    </row>
    <row r="3909" spans="2:10" x14ac:dyDescent="0.35">
      <c r="C3909" t="s">
        <v>1894</v>
      </c>
      <c r="D3909" s="4">
        <v>1436</v>
      </c>
      <c r="I3909" s="4">
        <v>1436</v>
      </c>
      <c r="J3909" s="4">
        <v>1436</v>
      </c>
    </row>
    <row r="3910" spans="2:10" x14ac:dyDescent="0.35">
      <c r="C3910" t="s">
        <v>1869</v>
      </c>
      <c r="H3910" s="4">
        <v>180768</v>
      </c>
      <c r="I3910" s="4">
        <v>180768</v>
      </c>
      <c r="J3910">
        <v>0</v>
      </c>
    </row>
    <row r="3911" spans="2:10" x14ac:dyDescent="0.35">
      <c r="C3911" t="s">
        <v>1870</v>
      </c>
      <c r="D3911" s="4">
        <v>0</v>
      </c>
      <c r="F3911" s="4">
        <v>15962</v>
      </c>
      <c r="G3911" s="4">
        <v>14189</v>
      </c>
      <c r="H3911" s="4">
        <v>2247756</v>
      </c>
      <c r="I3911" s="4">
        <v>2277907</v>
      </c>
      <c r="J3911" s="4">
        <v>0</v>
      </c>
    </row>
    <row r="3912" spans="2:10" x14ac:dyDescent="0.35">
      <c r="B3912" t="s">
        <v>1845</v>
      </c>
      <c r="C3912" t="s">
        <v>1871</v>
      </c>
      <c r="D3912" s="4">
        <v>1065525</v>
      </c>
      <c r="E3912" s="4">
        <v>30092</v>
      </c>
      <c r="H3912" s="4">
        <v>471785</v>
      </c>
      <c r="I3912" s="4">
        <v>1567402</v>
      </c>
      <c r="J3912" s="4">
        <v>1095617</v>
      </c>
    </row>
    <row r="3913" spans="2:10" x14ac:dyDescent="0.35">
      <c r="C3913" t="s">
        <v>1872</v>
      </c>
      <c r="D3913" s="4">
        <v>245000</v>
      </c>
      <c r="I3913" s="4">
        <v>245000</v>
      </c>
      <c r="J3913" s="4">
        <v>245000</v>
      </c>
    </row>
    <row r="3914" spans="2:10" x14ac:dyDescent="0.35">
      <c r="C3914" t="s">
        <v>1875</v>
      </c>
      <c r="H3914" s="4">
        <v>79045</v>
      </c>
      <c r="I3914" s="4">
        <v>79045</v>
      </c>
      <c r="J3914">
        <v>0</v>
      </c>
    </row>
    <row r="3915" spans="2:10" x14ac:dyDescent="0.35">
      <c r="C3915" t="s">
        <v>1876</v>
      </c>
      <c r="H3915" s="4">
        <v>90552</v>
      </c>
      <c r="I3915" s="4">
        <v>90552</v>
      </c>
      <c r="J3915">
        <v>0</v>
      </c>
    </row>
    <row r="3916" spans="2:10" x14ac:dyDescent="0.35">
      <c r="C3916" t="s">
        <v>1877</v>
      </c>
      <c r="D3916" s="4">
        <v>4625</v>
      </c>
      <c r="I3916" s="4">
        <v>4625</v>
      </c>
      <c r="J3916" s="4">
        <v>4625</v>
      </c>
    </row>
    <row r="3917" spans="2:10" x14ac:dyDescent="0.35">
      <c r="B3917" t="s">
        <v>55</v>
      </c>
      <c r="D3917" s="4">
        <v>1369123</v>
      </c>
      <c r="E3917" s="4">
        <v>161252</v>
      </c>
      <c r="F3917" s="4">
        <v>20462</v>
      </c>
      <c r="G3917" s="4">
        <v>14189</v>
      </c>
      <c r="H3917" s="4">
        <v>4304267</v>
      </c>
      <c r="I3917" s="4">
        <v>5869294</v>
      </c>
      <c r="J3917" s="4">
        <v>1530375</v>
      </c>
    </row>
    <row r="3918" spans="2:10" x14ac:dyDescent="0.35">
      <c r="B3918" t="s">
        <v>1878</v>
      </c>
      <c r="C3918" t="s">
        <v>1879</v>
      </c>
      <c r="D3918" s="4">
        <v>101511</v>
      </c>
      <c r="I3918" s="4">
        <v>101511</v>
      </c>
      <c r="J3918" s="4">
        <v>101511</v>
      </c>
    </row>
    <row r="3919" spans="2:10" x14ac:dyDescent="0.35">
      <c r="C3919" t="s">
        <v>1881</v>
      </c>
      <c r="D3919" s="4">
        <v>236938</v>
      </c>
      <c r="I3919" s="4">
        <v>236938</v>
      </c>
      <c r="J3919" s="4">
        <v>236938</v>
      </c>
    </row>
    <row r="3920" spans="2:10" x14ac:dyDescent="0.35">
      <c r="B3920" t="s">
        <v>56</v>
      </c>
      <c r="D3920" s="4">
        <v>338449</v>
      </c>
      <c r="I3920" s="4">
        <v>338449</v>
      </c>
      <c r="J3920" s="4">
        <v>338449</v>
      </c>
    </row>
    <row r="3921" spans="1:10" x14ac:dyDescent="0.35">
      <c r="B3921" t="s">
        <v>1887</v>
      </c>
      <c r="C3921" t="s">
        <v>1888</v>
      </c>
      <c r="H3921" s="4">
        <v>115200</v>
      </c>
      <c r="I3921" s="4">
        <v>115200</v>
      </c>
      <c r="J3921">
        <v>0</v>
      </c>
    </row>
    <row r="3922" spans="1:10" x14ac:dyDescent="0.35">
      <c r="C3922" t="s">
        <v>1889</v>
      </c>
      <c r="H3922" s="4">
        <v>210000</v>
      </c>
      <c r="I3922" s="4">
        <v>210000</v>
      </c>
      <c r="J3922">
        <v>0</v>
      </c>
    </row>
    <row r="3923" spans="1:10" x14ac:dyDescent="0.35">
      <c r="C3923" t="s">
        <v>1890</v>
      </c>
      <c r="H3923" s="4">
        <v>180000</v>
      </c>
      <c r="I3923" s="4">
        <v>180000</v>
      </c>
      <c r="J3923">
        <v>0</v>
      </c>
    </row>
    <row r="3924" spans="1:10" x14ac:dyDescent="0.35">
      <c r="B3924" t="s">
        <v>58</v>
      </c>
      <c r="H3924" s="4">
        <v>505200</v>
      </c>
      <c r="I3924" s="4">
        <v>505200</v>
      </c>
      <c r="J3924">
        <v>0</v>
      </c>
    </row>
    <row r="3925" spans="1:10" x14ac:dyDescent="0.35">
      <c r="A3925" t="s">
        <v>1602</v>
      </c>
      <c r="B3925" t="s">
        <v>59</v>
      </c>
      <c r="D3925" s="4">
        <v>18163358</v>
      </c>
      <c r="E3925" s="4">
        <v>5201778</v>
      </c>
      <c r="F3925" s="4">
        <v>7456784</v>
      </c>
      <c r="G3925" s="4">
        <v>5340646</v>
      </c>
      <c r="H3925" s="4">
        <v>5335720</v>
      </c>
      <c r="I3925" s="4">
        <v>41498286</v>
      </c>
      <c r="J3925" s="4">
        <v>23365136</v>
      </c>
    </row>
    <row r="3926" spans="1:10" x14ac:dyDescent="0.35">
      <c r="A3926" t="s">
        <v>456</v>
      </c>
      <c r="B3926" t="s">
        <v>1842</v>
      </c>
      <c r="C3926" t="s">
        <v>1843</v>
      </c>
      <c r="D3926" s="4">
        <v>6640955</v>
      </c>
      <c r="F3926" s="4">
        <v>2793000</v>
      </c>
      <c r="I3926" s="4">
        <v>9433955</v>
      </c>
      <c r="J3926" s="4">
        <v>6640955</v>
      </c>
    </row>
    <row r="3927" spans="1:10" x14ac:dyDescent="0.35">
      <c r="C3927" t="s">
        <v>1844</v>
      </c>
      <c r="D3927" s="4">
        <v>685128</v>
      </c>
      <c r="E3927" s="4">
        <v>85183</v>
      </c>
      <c r="F3927" s="4">
        <v>403268</v>
      </c>
      <c r="H3927" s="4">
        <v>35550</v>
      </c>
      <c r="I3927" s="4">
        <v>1209130</v>
      </c>
      <c r="J3927" s="4">
        <v>770311</v>
      </c>
    </row>
    <row r="3928" spans="1:10" x14ac:dyDescent="0.35">
      <c r="C3928" t="s">
        <v>1845</v>
      </c>
      <c r="D3928" s="4">
        <v>1825</v>
      </c>
      <c r="F3928" s="4">
        <v>883968</v>
      </c>
      <c r="I3928" s="4">
        <v>885792</v>
      </c>
      <c r="J3928" s="4">
        <v>1825</v>
      </c>
    </row>
    <row r="3929" spans="1:10" x14ac:dyDescent="0.35">
      <c r="B3929" t="s">
        <v>51</v>
      </c>
      <c r="D3929" s="4">
        <v>7327908</v>
      </c>
      <c r="E3929" s="4">
        <v>85183</v>
      </c>
      <c r="F3929" s="4">
        <v>4080236</v>
      </c>
      <c r="H3929" s="4">
        <v>35550</v>
      </c>
      <c r="I3929" s="4">
        <v>11528877</v>
      </c>
      <c r="J3929" s="4">
        <v>7413091</v>
      </c>
    </row>
    <row r="3930" spans="1:10" x14ac:dyDescent="0.35">
      <c r="B3930" t="s">
        <v>1843</v>
      </c>
      <c r="C3930" t="s">
        <v>1846</v>
      </c>
      <c r="D3930" s="4">
        <v>9934204</v>
      </c>
      <c r="F3930" s="4">
        <v>3080000</v>
      </c>
      <c r="I3930" s="4">
        <v>13014204</v>
      </c>
      <c r="J3930" s="4">
        <v>9934204</v>
      </c>
    </row>
    <row r="3931" spans="1:10" x14ac:dyDescent="0.35">
      <c r="C3931" t="s">
        <v>1847</v>
      </c>
      <c r="D3931" s="4">
        <v>1997474</v>
      </c>
      <c r="F3931" s="4">
        <v>1650000</v>
      </c>
      <c r="I3931" s="4">
        <v>3647474</v>
      </c>
      <c r="J3931" s="4">
        <v>1997474</v>
      </c>
    </row>
    <row r="3932" spans="1:10" x14ac:dyDescent="0.35">
      <c r="C3932" t="s">
        <v>1848</v>
      </c>
      <c r="D3932" s="4">
        <v>88207</v>
      </c>
      <c r="I3932" s="4">
        <v>88207</v>
      </c>
      <c r="J3932" s="4">
        <v>88207</v>
      </c>
    </row>
    <row r="3933" spans="1:10" x14ac:dyDescent="0.35">
      <c r="B3933" t="s">
        <v>52</v>
      </c>
      <c r="D3933" s="4">
        <v>12019885</v>
      </c>
      <c r="F3933" s="4">
        <v>4730000</v>
      </c>
      <c r="I3933" s="4">
        <v>16749885</v>
      </c>
      <c r="J3933" s="4">
        <v>12019885</v>
      </c>
    </row>
    <row r="3934" spans="1:10" x14ac:dyDescent="0.35">
      <c r="B3934" t="s">
        <v>1849</v>
      </c>
      <c r="C3934" t="s">
        <v>1850</v>
      </c>
      <c r="E3934" s="4">
        <v>800000</v>
      </c>
      <c r="I3934" s="4">
        <v>800000</v>
      </c>
      <c r="J3934">
        <v>800000</v>
      </c>
    </row>
    <row r="3935" spans="1:10" x14ac:dyDescent="0.35">
      <c r="B3935" t="s">
        <v>53</v>
      </c>
      <c r="E3935" s="4">
        <v>800000</v>
      </c>
      <c r="I3935" s="4">
        <v>800000</v>
      </c>
      <c r="J3935">
        <v>800000</v>
      </c>
    </row>
    <row r="3936" spans="1:10" x14ac:dyDescent="0.35">
      <c r="B3936" t="s">
        <v>1844</v>
      </c>
      <c r="C3936" t="s">
        <v>1851</v>
      </c>
      <c r="D3936" s="4">
        <v>125683</v>
      </c>
      <c r="I3936" s="4">
        <v>125683</v>
      </c>
      <c r="J3936" s="4">
        <v>125683</v>
      </c>
    </row>
    <row r="3937" spans="2:10" x14ac:dyDescent="0.35">
      <c r="C3937" t="s">
        <v>1852</v>
      </c>
      <c r="D3937" s="4">
        <v>71587</v>
      </c>
      <c r="I3937" s="4">
        <v>71587</v>
      </c>
      <c r="J3937" s="4">
        <v>71587</v>
      </c>
    </row>
    <row r="3938" spans="2:10" x14ac:dyDescent="0.35">
      <c r="C3938" t="s">
        <v>1853</v>
      </c>
      <c r="D3938" s="4">
        <v>32320</v>
      </c>
      <c r="I3938" s="4">
        <v>32320</v>
      </c>
      <c r="J3938" s="4">
        <v>32320</v>
      </c>
    </row>
    <row r="3939" spans="2:10" x14ac:dyDescent="0.35">
      <c r="C3939" t="s">
        <v>1854</v>
      </c>
      <c r="D3939" s="4">
        <v>470743</v>
      </c>
      <c r="I3939" s="4">
        <v>470743</v>
      </c>
      <c r="J3939" s="4">
        <v>470743</v>
      </c>
    </row>
    <row r="3940" spans="2:10" x14ac:dyDescent="0.35">
      <c r="C3940" t="s">
        <v>1855</v>
      </c>
      <c r="D3940" s="4">
        <v>228535</v>
      </c>
      <c r="I3940" s="4">
        <v>228535</v>
      </c>
      <c r="J3940" s="4">
        <v>228535</v>
      </c>
    </row>
    <row r="3941" spans="2:10" x14ac:dyDescent="0.35">
      <c r="C3941" t="s">
        <v>1856</v>
      </c>
      <c r="I3941" s="4">
        <v>0</v>
      </c>
      <c r="J3941">
        <v>0</v>
      </c>
    </row>
    <row r="3942" spans="2:10" x14ac:dyDescent="0.35">
      <c r="C3942" t="s">
        <v>1857</v>
      </c>
      <c r="D3942" s="4">
        <v>17653</v>
      </c>
      <c r="I3942" s="4">
        <v>17653</v>
      </c>
      <c r="J3942" s="4">
        <v>17653</v>
      </c>
    </row>
    <row r="3943" spans="2:10" x14ac:dyDescent="0.35">
      <c r="C3943" t="s">
        <v>1858</v>
      </c>
      <c r="F3943" s="4">
        <v>52287</v>
      </c>
      <c r="I3943" s="4">
        <v>52287</v>
      </c>
      <c r="J3943">
        <v>0</v>
      </c>
    </row>
    <row r="3944" spans="2:10" x14ac:dyDescent="0.35">
      <c r="C3944" t="s">
        <v>1859</v>
      </c>
      <c r="D3944" s="4">
        <v>174913</v>
      </c>
      <c r="E3944" s="4">
        <v>232207</v>
      </c>
      <c r="F3944" s="4">
        <v>875000</v>
      </c>
      <c r="I3944" s="4">
        <v>1282120</v>
      </c>
      <c r="J3944" s="4">
        <v>407120</v>
      </c>
    </row>
    <row r="3945" spans="2:10" x14ac:dyDescent="0.35">
      <c r="C3945" t="s">
        <v>1860</v>
      </c>
      <c r="E3945" s="4">
        <v>0</v>
      </c>
      <c r="F3945" s="4">
        <v>543515</v>
      </c>
      <c r="I3945" s="4">
        <v>543515</v>
      </c>
      <c r="J3945">
        <v>0</v>
      </c>
    </row>
    <row r="3946" spans="2:10" x14ac:dyDescent="0.35">
      <c r="C3946" t="s">
        <v>1861</v>
      </c>
      <c r="D3946" s="4">
        <v>55497</v>
      </c>
      <c r="I3946" s="4">
        <v>55497</v>
      </c>
      <c r="J3946" s="4">
        <v>55497</v>
      </c>
    </row>
    <row r="3947" spans="2:10" x14ac:dyDescent="0.35">
      <c r="C3947" t="s">
        <v>1862</v>
      </c>
      <c r="F3947" s="4">
        <v>85464</v>
      </c>
      <c r="I3947" s="4">
        <v>85464</v>
      </c>
      <c r="J3947">
        <v>0</v>
      </c>
    </row>
    <row r="3948" spans="2:10" x14ac:dyDescent="0.35">
      <c r="B3948" t="s">
        <v>54</v>
      </c>
      <c r="D3948" s="4">
        <v>1176930</v>
      </c>
      <c r="E3948" s="4">
        <v>232207</v>
      </c>
      <c r="F3948" s="4">
        <v>1556266</v>
      </c>
      <c r="I3948" s="4">
        <v>2965404</v>
      </c>
      <c r="J3948" s="4">
        <v>1409137</v>
      </c>
    </row>
    <row r="3949" spans="2:10" x14ac:dyDescent="0.35">
      <c r="B3949" t="s">
        <v>1845</v>
      </c>
      <c r="C3949" t="s">
        <v>1866</v>
      </c>
      <c r="I3949" s="4">
        <v>0</v>
      </c>
      <c r="J3949">
        <v>0</v>
      </c>
    </row>
    <row r="3950" spans="2:10" x14ac:dyDescent="0.35">
      <c r="C3950" t="s">
        <v>1867</v>
      </c>
      <c r="D3950" s="4">
        <v>70720</v>
      </c>
      <c r="E3950" s="4">
        <v>218600</v>
      </c>
      <c r="F3950" s="4">
        <v>13500</v>
      </c>
      <c r="H3950" s="4">
        <v>638972</v>
      </c>
      <c r="I3950" s="4">
        <v>941792</v>
      </c>
      <c r="J3950" s="4">
        <v>289320</v>
      </c>
    </row>
    <row r="3951" spans="2:10" x14ac:dyDescent="0.35">
      <c r="C3951" t="s">
        <v>1868</v>
      </c>
      <c r="D3951" s="4">
        <v>280</v>
      </c>
      <c r="H3951" s="4">
        <v>545094</v>
      </c>
      <c r="I3951" s="4">
        <v>545374</v>
      </c>
      <c r="J3951" s="4">
        <v>280</v>
      </c>
    </row>
    <row r="3952" spans="2:10" x14ac:dyDescent="0.35">
      <c r="C3952" t="s">
        <v>1869</v>
      </c>
      <c r="H3952" s="4">
        <v>177216</v>
      </c>
      <c r="I3952" s="4">
        <v>177216</v>
      </c>
      <c r="J3952">
        <v>0</v>
      </c>
    </row>
    <row r="3953" spans="1:10" x14ac:dyDescent="0.35">
      <c r="C3953" t="s">
        <v>1870</v>
      </c>
      <c r="F3953" s="4">
        <v>34585</v>
      </c>
      <c r="H3953" s="4">
        <v>2029146</v>
      </c>
      <c r="I3953" s="4">
        <v>2063731</v>
      </c>
      <c r="J3953">
        <v>0</v>
      </c>
    </row>
    <row r="3954" spans="1:10" x14ac:dyDescent="0.35">
      <c r="C3954" t="s">
        <v>1871</v>
      </c>
      <c r="D3954" s="4">
        <v>606979</v>
      </c>
      <c r="H3954" s="4">
        <v>151243</v>
      </c>
      <c r="I3954" s="4">
        <v>758222</v>
      </c>
      <c r="J3954" s="4">
        <v>606979</v>
      </c>
    </row>
    <row r="3955" spans="1:10" x14ac:dyDescent="0.35">
      <c r="C3955" t="s">
        <v>1872</v>
      </c>
      <c r="D3955" s="4">
        <v>196000</v>
      </c>
      <c r="I3955" s="4">
        <v>196000</v>
      </c>
      <c r="J3955" s="4">
        <v>196000</v>
      </c>
    </row>
    <row r="3956" spans="1:10" x14ac:dyDescent="0.35">
      <c r="C3956" t="s">
        <v>1875</v>
      </c>
      <c r="H3956" s="4">
        <v>87879</v>
      </c>
      <c r="I3956" s="4">
        <v>87879</v>
      </c>
      <c r="J3956">
        <v>0</v>
      </c>
    </row>
    <row r="3957" spans="1:10" x14ac:dyDescent="0.35">
      <c r="C3957" t="s">
        <v>1876</v>
      </c>
      <c r="D3957" s="4">
        <v>0</v>
      </c>
      <c r="H3957" s="4">
        <v>77952</v>
      </c>
      <c r="I3957" s="4">
        <v>77952</v>
      </c>
      <c r="J3957" s="4">
        <v>0</v>
      </c>
    </row>
    <row r="3958" spans="1:10" x14ac:dyDescent="0.35">
      <c r="C3958" t="s">
        <v>1877</v>
      </c>
      <c r="D3958" s="4">
        <v>5058</v>
      </c>
      <c r="I3958" s="4">
        <v>5058</v>
      </c>
      <c r="J3958" s="4">
        <v>5058</v>
      </c>
    </row>
    <row r="3959" spans="1:10" x14ac:dyDescent="0.35">
      <c r="B3959" t="s">
        <v>55</v>
      </c>
      <c r="D3959" s="4">
        <v>879036</v>
      </c>
      <c r="E3959" s="4">
        <v>218600</v>
      </c>
      <c r="F3959" s="4">
        <v>48085</v>
      </c>
      <c r="H3959" s="4">
        <v>3707503</v>
      </c>
      <c r="I3959" s="4">
        <v>4853224</v>
      </c>
      <c r="J3959" s="4">
        <v>1097636</v>
      </c>
    </row>
    <row r="3960" spans="1:10" x14ac:dyDescent="0.35">
      <c r="B3960" t="s">
        <v>1878</v>
      </c>
      <c r="C3960" t="s">
        <v>1879</v>
      </c>
      <c r="D3960" s="4">
        <v>128580</v>
      </c>
      <c r="I3960" s="4">
        <v>128580</v>
      </c>
      <c r="J3960" s="4">
        <v>128580</v>
      </c>
    </row>
    <row r="3961" spans="1:10" x14ac:dyDescent="0.35">
      <c r="C3961" t="s">
        <v>1897</v>
      </c>
      <c r="D3961" s="4">
        <v>71</v>
      </c>
      <c r="I3961" s="4">
        <v>71</v>
      </c>
      <c r="J3961" s="4">
        <v>71</v>
      </c>
    </row>
    <row r="3962" spans="1:10" x14ac:dyDescent="0.35">
      <c r="C3962" t="s">
        <v>1881</v>
      </c>
      <c r="D3962" s="4">
        <v>11356</v>
      </c>
      <c r="I3962" s="4">
        <v>11356</v>
      </c>
      <c r="J3962" s="4">
        <v>11356</v>
      </c>
    </row>
    <row r="3963" spans="1:10" x14ac:dyDescent="0.35">
      <c r="B3963" t="s">
        <v>56</v>
      </c>
      <c r="D3963" s="4">
        <v>140008</v>
      </c>
      <c r="I3963" s="4">
        <v>140008</v>
      </c>
      <c r="J3963" s="4">
        <v>140008</v>
      </c>
    </row>
    <row r="3964" spans="1:10" x14ac:dyDescent="0.35">
      <c r="B3964" t="s">
        <v>1887</v>
      </c>
      <c r="C3964" t="s">
        <v>1888</v>
      </c>
      <c r="H3964" s="4">
        <v>19200</v>
      </c>
      <c r="I3964" s="4">
        <v>19200</v>
      </c>
      <c r="J3964">
        <v>0</v>
      </c>
    </row>
    <row r="3965" spans="1:10" x14ac:dyDescent="0.35">
      <c r="C3965" t="s">
        <v>1889</v>
      </c>
      <c r="H3965" s="4">
        <v>168000</v>
      </c>
      <c r="I3965" s="4">
        <v>168000</v>
      </c>
      <c r="J3965">
        <v>0</v>
      </c>
    </row>
    <row r="3966" spans="1:10" x14ac:dyDescent="0.35">
      <c r="C3966" t="s">
        <v>1890</v>
      </c>
      <c r="H3966" s="4">
        <v>150000</v>
      </c>
      <c r="I3966" s="4">
        <v>150000</v>
      </c>
      <c r="J3966">
        <v>0</v>
      </c>
    </row>
    <row r="3967" spans="1:10" x14ac:dyDescent="0.35">
      <c r="B3967" t="s">
        <v>58</v>
      </c>
      <c r="H3967" s="4">
        <v>337200</v>
      </c>
      <c r="I3967" s="4">
        <v>337200</v>
      </c>
      <c r="J3967">
        <v>0</v>
      </c>
    </row>
    <row r="3968" spans="1:10" x14ac:dyDescent="0.35">
      <c r="A3968" t="s">
        <v>1603</v>
      </c>
      <c r="B3968" t="s">
        <v>59</v>
      </c>
      <c r="D3968" s="4">
        <v>21543767</v>
      </c>
      <c r="E3968" s="4">
        <v>1335991</v>
      </c>
      <c r="F3968" s="4">
        <v>10414588</v>
      </c>
      <c r="H3968" s="4">
        <v>4080253</v>
      </c>
      <c r="I3968" s="4">
        <v>37374598</v>
      </c>
      <c r="J3968" s="4">
        <v>22879758</v>
      </c>
    </row>
    <row r="3969" spans="1:10" x14ac:dyDescent="0.35">
      <c r="A3969" t="s">
        <v>461</v>
      </c>
      <c r="B3969" t="s">
        <v>1842</v>
      </c>
      <c r="C3969" t="s">
        <v>1843</v>
      </c>
      <c r="D3969" s="4">
        <v>7988474</v>
      </c>
      <c r="F3969" s="4">
        <v>5054000</v>
      </c>
      <c r="I3969" s="4">
        <v>13042474</v>
      </c>
      <c r="J3969" s="4">
        <v>7988474</v>
      </c>
    </row>
    <row r="3970" spans="1:10" x14ac:dyDescent="0.35">
      <c r="C3970" t="s">
        <v>1844</v>
      </c>
      <c r="D3970" s="4">
        <v>1023663</v>
      </c>
      <c r="E3970" s="4">
        <v>69924</v>
      </c>
      <c r="F3970" s="4">
        <v>261917</v>
      </c>
      <c r="H3970" s="4">
        <v>53550</v>
      </c>
      <c r="I3970" s="4">
        <v>1409054</v>
      </c>
      <c r="J3970" s="4">
        <v>1093587</v>
      </c>
    </row>
    <row r="3971" spans="1:10" x14ac:dyDescent="0.35">
      <c r="C3971" t="s">
        <v>1845</v>
      </c>
      <c r="D3971" s="4">
        <v>53678</v>
      </c>
      <c r="F3971" s="4">
        <v>1358472</v>
      </c>
      <c r="I3971" s="4">
        <v>1412150</v>
      </c>
      <c r="J3971" s="4">
        <v>53678</v>
      </c>
    </row>
    <row r="3972" spans="1:10" x14ac:dyDescent="0.35">
      <c r="B3972" t="s">
        <v>51</v>
      </c>
      <c r="D3972" s="4">
        <v>9065815</v>
      </c>
      <c r="E3972" s="4">
        <v>69924</v>
      </c>
      <c r="F3972" s="4">
        <v>6674389</v>
      </c>
      <c r="H3972" s="4">
        <v>53550</v>
      </c>
      <c r="I3972" s="4">
        <v>15863678</v>
      </c>
      <c r="J3972" s="4">
        <v>9135739</v>
      </c>
    </row>
    <row r="3973" spans="1:10" x14ac:dyDescent="0.35">
      <c r="B3973" t="s">
        <v>1843</v>
      </c>
      <c r="C3973" t="s">
        <v>1846</v>
      </c>
      <c r="D3973" s="4">
        <v>13239714</v>
      </c>
      <c r="F3973" s="4">
        <v>4900000</v>
      </c>
      <c r="I3973" s="4">
        <v>18139714</v>
      </c>
      <c r="J3973" s="4">
        <v>13239714</v>
      </c>
    </row>
    <row r="3974" spans="1:10" x14ac:dyDescent="0.35">
      <c r="C3974" t="s">
        <v>1847</v>
      </c>
      <c r="D3974" s="4">
        <v>2194251</v>
      </c>
      <c r="F3974" s="4">
        <v>2035000</v>
      </c>
      <c r="I3974" s="4">
        <v>4229251</v>
      </c>
      <c r="J3974" s="4">
        <v>2194251</v>
      </c>
    </row>
    <row r="3975" spans="1:10" x14ac:dyDescent="0.35">
      <c r="C3975" t="s">
        <v>1848</v>
      </c>
      <c r="D3975" s="4">
        <v>474487</v>
      </c>
      <c r="I3975" s="4">
        <v>474487</v>
      </c>
      <c r="J3975" s="4">
        <v>474487</v>
      </c>
    </row>
    <row r="3976" spans="1:10" x14ac:dyDescent="0.35">
      <c r="B3976" t="s">
        <v>52</v>
      </c>
      <c r="D3976" s="4">
        <v>15908453</v>
      </c>
      <c r="F3976" s="4">
        <v>6935000</v>
      </c>
      <c r="I3976" s="4">
        <v>22843453</v>
      </c>
      <c r="J3976" s="4">
        <v>15908453</v>
      </c>
    </row>
    <row r="3977" spans="1:10" x14ac:dyDescent="0.35">
      <c r="B3977" t="s">
        <v>1849</v>
      </c>
      <c r="C3977" t="s">
        <v>1911</v>
      </c>
      <c r="D3977" s="4">
        <v>11380</v>
      </c>
      <c r="E3977" s="4">
        <v>400000</v>
      </c>
      <c r="I3977" s="4">
        <v>411380</v>
      </c>
      <c r="J3977" s="4">
        <v>411380</v>
      </c>
    </row>
    <row r="3978" spans="1:10" x14ac:dyDescent="0.35">
      <c r="B3978" t="s">
        <v>53</v>
      </c>
      <c r="D3978" s="4">
        <v>11380</v>
      </c>
      <c r="E3978" s="4">
        <v>400000</v>
      </c>
      <c r="I3978" s="4">
        <v>411380</v>
      </c>
      <c r="J3978" s="4">
        <v>411380</v>
      </c>
    </row>
    <row r="3979" spans="1:10" x14ac:dyDescent="0.35">
      <c r="B3979" t="s">
        <v>1844</v>
      </c>
      <c r="C3979" t="s">
        <v>1851</v>
      </c>
      <c r="D3979" s="4">
        <v>132567</v>
      </c>
      <c r="E3979" s="4">
        <v>9794</v>
      </c>
      <c r="I3979" s="4">
        <v>142361</v>
      </c>
      <c r="J3979" s="4">
        <v>142361</v>
      </c>
    </row>
    <row r="3980" spans="1:10" x14ac:dyDescent="0.35">
      <c r="C3980" t="s">
        <v>1852</v>
      </c>
      <c r="D3980" s="4">
        <v>19611</v>
      </c>
      <c r="I3980" s="4">
        <v>19611</v>
      </c>
      <c r="J3980" s="4">
        <v>19611</v>
      </c>
    </row>
    <row r="3981" spans="1:10" x14ac:dyDescent="0.35">
      <c r="C3981" t="s">
        <v>1853</v>
      </c>
      <c r="D3981" s="4">
        <v>770</v>
      </c>
      <c r="I3981" s="4">
        <v>770</v>
      </c>
      <c r="J3981" s="4">
        <v>770</v>
      </c>
    </row>
    <row r="3982" spans="1:10" x14ac:dyDescent="0.35">
      <c r="C3982" t="s">
        <v>1909</v>
      </c>
      <c r="E3982" s="4">
        <v>1508</v>
      </c>
      <c r="I3982" s="4">
        <v>1508</v>
      </c>
      <c r="J3982">
        <v>1508</v>
      </c>
    </row>
    <row r="3983" spans="1:10" x14ac:dyDescent="0.35">
      <c r="C3983" t="s">
        <v>1854</v>
      </c>
      <c r="D3983" s="4">
        <v>524542</v>
      </c>
      <c r="I3983" s="4">
        <v>524542</v>
      </c>
      <c r="J3983" s="4">
        <v>524542</v>
      </c>
    </row>
    <row r="3984" spans="1:10" x14ac:dyDescent="0.35">
      <c r="C3984" t="s">
        <v>1855</v>
      </c>
      <c r="D3984" s="4">
        <v>403531</v>
      </c>
      <c r="I3984" s="4">
        <v>403531</v>
      </c>
      <c r="J3984" s="4">
        <v>403531</v>
      </c>
    </row>
    <row r="3985" spans="2:10" x14ac:dyDescent="0.35">
      <c r="C3985" t="s">
        <v>1856</v>
      </c>
      <c r="I3985" s="4">
        <v>0</v>
      </c>
      <c r="J3985">
        <v>0</v>
      </c>
    </row>
    <row r="3986" spans="2:10" x14ac:dyDescent="0.35">
      <c r="C3986" t="s">
        <v>1857</v>
      </c>
      <c r="D3986" s="4">
        <v>13579</v>
      </c>
      <c r="I3986" s="4">
        <v>13579</v>
      </c>
      <c r="J3986" s="4">
        <v>13579</v>
      </c>
    </row>
    <row r="3987" spans="2:10" x14ac:dyDescent="0.35">
      <c r="C3987" t="s">
        <v>1858</v>
      </c>
      <c r="F3987" s="4">
        <v>62342</v>
      </c>
      <c r="H3987" s="4">
        <v>10390</v>
      </c>
      <c r="I3987" s="4">
        <v>72733</v>
      </c>
      <c r="J3987">
        <v>0</v>
      </c>
    </row>
    <row r="3988" spans="2:10" x14ac:dyDescent="0.35">
      <c r="C3988" t="s">
        <v>1859</v>
      </c>
      <c r="D3988" s="4">
        <v>1207763</v>
      </c>
      <c r="F3988" s="4">
        <v>950000</v>
      </c>
      <c r="H3988" s="4">
        <v>100000</v>
      </c>
      <c r="I3988" s="4">
        <v>2257763</v>
      </c>
      <c r="J3988" s="4">
        <v>1207763</v>
      </c>
    </row>
    <row r="3989" spans="2:10" x14ac:dyDescent="0.35">
      <c r="C3989" t="s">
        <v>1860</v>
      </c>
      <c r="E3989" s="4">
        <v>0</v>
      </c>
      <c r="F3989" s="4">
        <v>978327</v>
      </c>
      <c r="I3989" s="4">
        <v>978327</v>
      </c>
      <c r="J3989">
        <v>0</v>
      </c>
    </row>
    <row r="3990" spans="2:10" x14ac:dyDescent="0.35">
      <c r="C3990" t="s">
        <v>1861</v>
      </c>
      <c r="D3990" s="4">
        <v>95187</v>
      </c>
      <c r="E3990" s="4">
        <v>9794</v>
      </c>
      <c r="I3990" s="4">
        <v>104981</v>
      </c>
      <c r="J3990" s="4">
        <v>104981</v>
      </c>
    </row>
    <row r="3991" spans="2:10" x14ac:dyDescent="0.35">
      <c r="C3991" t="s">
        <v>1862</v>
      </c>
      <c r="E3991" s="4">
        <v>0</v>
      </c>
      <c r="F3991" s="4">
        <v>769178</v>
      </c>
      <c r="I3991" s="4">
        <v>769178</v>
      </c>
      <c r="J3991">
        <v>0</v>
      </c>
    </row>
    <row r="3992" spans="2:10" x14ac:dyDescent="0.35">
      <c r="B3992" t="s">
        <v>54</v>
      </c>
      <c r="D3992" s="4">
        <v>2397550</v>
      </c>
      <c r="E3992" s="4">
        <v>21095</v>
      </c>
      <c r="F3992" s="4">
        <v>2759848</v>
      </c>
      <c r="H3992" s="4">
        <v>110390</v>
      </c>
      <c r="I3992" s="4">
        <v>5288884</v>
      </c>
      <c r="J3992" s="4">
        <v>2418645</v>
      </c>
    </row>
    <row r="3993" spans="2:10" x14ac:dyDescent="0.35">
      <c r="B3993" t="s">
        <v>1845</v>
      </c>
      <c r="C3993" t="s">
        <v>1866</v>
      </c>
      <c r="D3993" s="4">
        <v>2112</v>
      </c>
      <c r="I3993" s="4">
        <v>2112</v>
      </c>
      <c r="J3993" s="4">
        <v>2112</v>
      </c>
    </row>
    <row r="3994" spans="2:10" x14ac:dyDescent="0.35">
      <c r="C3994" t="s">
        <v>1867</v>
      </c>
      <c r="D3994" s="4">
        <v>105440</v>
      </c>
      <c r="E3994" s="4">
        <v>4500</v>
      </c>
      <c r="F3994" s="4">
        <v>52720</v>
      </c>
      <c r="G3994" s="4">
        <v>43720</v>
      </c>
      <c r="H3994" s="4">
        <v>728099</v>
      </c>
      <c r="I3994" s="4">
        <v>934479</v>
      </c>
      <c r="J3994" s="4">
        <v>109940</v>
      </c>
    </row>
    <row r="3995" spans="2:10" x14ac:dyDescent="0.35">
      <c r="C3995" t="s">
        <v>1868</v>
      </c>
      <c r="D3995" s="4">
        <v>73631</v>
      </c>
      <c r="H3995" s="4">
        <v>995455</v>
      </c>
      <c r="I3995" s="4">
        <v>1069086</v>
      </c>
      <c r="J3995" s="4">
        <v>73631</v>
      </c>
    </row>
    <row r="3996" spans="2:10" x14ac:dyDescent="0.35">
      <c r="C3996" t="s">
        <v>1894</v>
      </c>
      <c r="D3996" s="4">
        <v>1436</v>
      </c>
      <c r="I3996" s="4">
        <v>1436</v>
      </c>
      <c r="J3996" s="4">
        <v>1436</v>
      </c>
    </row>
    <row r="3997" spans="2:10" x14ac:dyDescent="0.35">
      <c r="C3997" t="s">
        <v>1869</v>
      </c>
      <c r="H3997" s="4">
        <v>252096</v>
      </c>
      <c r="I3997" s="4">
        <v>252096</v>
      </c>
      <c r="J3997">
        <v>0</v>
      </c>
    </row>
    <row r="3998" spans="2:10" x14ac:dyDescent="0.35">
      <c r="C3998" t="s">
        <v>1870</v>
      </c>
      <c r="D3998" s="4">
        <v>4508</v>
      </c>
      <c r="F3998" s="4">
        <v>16406</v>
      </c>
      <c r="H3998" s="4">
        <v>2834218</v>
      </c>
      <c r="I3998" s="4">
        <v>2855132</v>
      </c>
      <c r="J3998" s="4">
        <v>4508</v>
      </c>
    </row>
    <row r="3999" spans="2:10" x14ac:dyDescent="0.35">
      <c r="C3999" t="s">
        <v>1871</v>
      </c>
      <c r="D3999" s="4">
        <v>487459</v>
      </c>
      <c r="E3999" s="4">
        <v>649945</v>
      </c>
      <c r="G3999" s="4">
        <v>2150000</v>
      </c>
      <c r="H3999" s="4">
        <v>6018</v>
      </c>
      <c r="I3999" s="4">
        <v>3293423</v>
      </c>
      <c r="J3999" s="4">
        <v>1137404</v>
      </c>
    </row>
    <row r="4000" spans="2:10" x14ac:dyDescent="0.35">
      <c r="C4000" t="s">
        <v>1872</v>
      </c>
      <c r="D4000" s="4">
        <v>441000</v>
      </c>
      <c r="I4000" s="4">
        <v>441000</v>
      </c>
      <c r="J4000" s="4">
        <v>441000</v>
      </c>
    </row>
    <row r="4001" spans="1:10" x14ac:dyDescent="0.35">
      <c r="C4001" t="s">
        <v>1875</v>
      </c>
      <c r="H4001" s="4">
        <v>91599</v>
      </c>
      <c r="I4001" s="4">
        <v>91599</v>
      </c>
      <c r="J4001">
        <v>0</v>
      </c>
    </row>
    <row r="4002" spans="1:10" x14ac:dyDescent="0.35">
      <c r="C4002" t="s">
        <v>1876</v>
      </c>
      <c r="H4002" s="4">
        <v>23520</v>
      </c>
      <c r="I4002" s="4">
        <v>23520</v>
      </c>
      <c r="J4002">
        <v>0</v>
      </c>
    </row>
    <row r="4003" spans="1:10" x14ac:dyDescent="0.35">
      <c r="C4003" t="s">
        <v>1877</v>
      </c>
      <c r="D4003" s="4">
        <v>3484</v>
      </c>
      <c r="I4003" s="4">
        <v>3484</v>
      </c>
      <c r="J4003" s="4">
        <v>3484</v>
      </c>
    </row>
    <row r="4004" spans="1:10" x14ac:dyDescent="0.35">
      <c r="B4004" t="s">
        <v>55</v>
      </c>
      <c r="D4004" s="4">
        <v>1119070</v>
      </c>
      <c r="E4004" s="4">
        <v>654445</v>
      </c>
      <c r="F4004" s="4">
        <v>69126</v>
      </c>
      <c r="G4004" s="4">
        <v>2193720</v>
      </c>
      <c r="H4004" s="4">
        <v>4931005</v>
      </c>
      <c r="I4004" s="4">
        <v>8967366</v>
      </c>
      <c r="J4004" s="4">
        <v>1773515</v>
      </c>
    </row>
    <row r="4005" spans="1:10" x14ac:dyDescent="0.35">
      <c r="B4005" t="s">
        <v>1878</v>
      </c>
      <c r="C4005" t="s">
        <v>1879</v>
      </c>
      <c r="D4005" s="4">
        <v>323706</v>
      </c>
      <c r="I4005" s="4">
        <v>323706</v>
      </c>
      <c r="J4005" s="4">
        <v>323706</v>
      </c>
    </row>
    <row r="4006" spans="1:10" x14ac:dyDescent="0.35">
      <c r="C4006" t="s">
        <v>1881</v>
      </c>
      <c r="D4006" s="4">
        <v>342264</v>
      </c>
      <c r="I4006" s="4">
        <v>342264</v>
      </c>
      <c r="J4006" s="4">
        <v>342264</v>
      </c>
    </row>
    <row r="4007" spans="1:10" x14ac:dyDescent="0.35">
      <c r="C4007" t="s">
        <v>1900</v>
      </c>
      <c r="D4007" s="4">
        <v>994</v>
      </c>
      <c r="I4007" s="4">
        <v>994</v>
      </c>
      <c r="J4007" s="4">
        <v>994</v>
      </c>
    </row>
    <row r="4008" spans="1:10" x14ac:dyDescent="0.35">
      <c r="B4008" t="s">
        <v>56</v>
      </c>
      <c r="D4008" s="4">
        <v>666965</v>
      </c>
      <c r="I4008" s="4">
        <v>666965</v>
      </c>
      <c r="J4008" s="4">
        <v>666965</v>
      </c>
    </row>
    <row r="4009" spans="1:10" x14ac:dyDescent="0.35">
      <c r="B4009" t="s">
        <v>1887</v>
      </c>
      <c r="C4009" t="s">
        <v>1889</v>
      </c>
      <c r="H4009" s="4">
        <v>252000</v>
      </c>
      <c r="I4009" s="4">
        <v>252000</v>
      </c>
      <c r="J4009">
        <v>0</v>
      </c>
    </row>
    <row r="4010" spans="1:10" x14ac:dyDescent="0.35">
      <c r="C4010" t="s">
        <v>1890</v>
      </c>
      <c r="H4010" s="4">
        <v>270000</v>
      </c>
      <c r="I4010" s="4">
        <v>270000</v>
      </c>
      <c r="J4010">
        <v>0</v>
      </c>
    </row>
    <row r="4011" spans="1:10" x14ac:dyDescent="0.35">
      <c r="B4011" t="s">
        <v>58</v>
      </c>
      <c r="H4011" s="4">
        <v>522000</v>
      </c>
      <c r="I4011" s="4">
        <v>522000</v>
      </c>
      <c r="J4011">
        <v>0</v>
      </c>
    </row>
    <row r="4012" spans="1:10" x14ac:dyDescent="0.35">
      <c r="A4012" t="s">
        <v>1604</v>
      </c>
      <c r="B4012" t="s">
        <v>59</v>
      </c>
      <c r="D4012" s="4">
        <v>29169232</v>
      </c>
      <c r="E4012" s="4">
        <v>1145465</v>
      </c>
      <c r="F4012" s="4">
        <v>16438363</v>
      </c>
      <c r="G4012" s="4">
        <v>2193720</v>
      </c>
      <c r="H4012" s="4">
        <v>5616945</v>
      </c>
      <c r="I4012" s="4">
        <v>54563725</v>
      </c>
      <c r="J4012" s="4">
        <v>30314697</v>
      </c>
    </row>
    <row r="4013" spans="1:10" x14ac:dyDescent="0.35">
      <c r="A4013" t="s">
        <v>463</v>
      </c>
      <c r="B4013" t="s">
        <v>1842</v>
      </c>
      <c r="C4013" t="s">
        <v>1843</v>
      </c>
      <c r="D4013" s="4">
        <v>8883586</v>
      </c>
      <c r="F4013" s="4">
        <v>1862000</v>
      </c>
      <c r="I4013" s="4">
        <v>10745586</v>
      </c>
      <c r="J4013" s="4">
        <v>8883586</v>
      </c>
    </row>
    <row r="4014" spans="1:10" x14ac:dyDescent="0.35">
      <c r="C4014" t="s">
        <v>1844</v>
      </c>
      <c r="D4014" s="4">
        <v>724490</v>
      </c>
      <c r="F4014" s="4">
        <v>561250</v>
      </c>
      <c r="H4014" s="4">
        <v>69300</v>
      </c>
      <c r="I4014" s="4">
        <v>1355040</v>
      </c>
      <c r="J4014" s="4">
        <v>724490</v>
      </c>
    </row>
    <row r="4015" spans="1:10" x14ac:dyDescent="0.35">
      <c r="C4015" t="s">
        <v>1845</v>
      </c>
      <c r="D4015" s="4">
        <v>4725</v>
      </c>
      <c r="E4015" s="4">
        <v>3854</v>
      </c>
      <c r="F4015" s="4">
        <v>901706</v>
      </c>
      <c r="I4015" s="4">
        <v>910285</v>
      </c>
      <c r="J4015" s="4">
        <v>8579</v>
      </c>
    </row>
    <row r="4016" spans="1:10" x14ac:dyDescent="0.35">
      <c r="B4016" t="s">
        <v>51</v>
      </c>
      <c r="D4016" s="4">
        <v>9612801</v>
      </c>
      <c r="E4016" s="4">
        <v>3854</v>
      </c>
      <c r="F4016" s="4">
        <v>3324956</v>
      </c>
      <c r="H4016" s="4">
        <v>69300</v>
      </c>
      <c r="I4016" s="4">
        <v>13010911</v>
      </c>
      <c r="J4016" s="4">
        <v>9616655</v>
      </c>
    </row>
    <row r="4017" spans="2:10" x14ac:dyDescent="0.35">
      <c r="B4017" t="s">
        <v>1843</v>
      </c>
      <c r="C4017" t="s">
        <v>1846</v>
      </c>
      <c r="D4017" s="4">
        <v>10899728</v>
      </c>
      <c r="F4017" s="4">
        <v>2800000</v>
      </c>
      <c r="I4017" s="4">
        <v>13699728</v>
      </c>
      <c r="J4017" s="4">
        <v>10899728</v>
      </c>
    </row>
    <row r="4018" spans="2:10" x14ac:dyDescent="0.35">
      <c r="C4018" t="s">
        <v>1847</v>
      </c>
      <c r="D4018" s="4">
        <v>1769240</v>
      </c>
      <c r="F4018" s="4">
        <v>2200000</v>
      </c>
      <c r="G4018" s="4">
        <v>67568</v>
      </c>
      <c r="I4018" s="4">
        <v>4036808</v>
      </c>
      <c r="J4018" s="4">
        <v>1769240</v>
      </c>
    </row>
    <row r="4019" spans="2:10" x14ac:dyDescent="0.35">
      <c r="C4019" t="s">
        <v>1848</v>
      </c>
      <c r="D4019" s="4">
        <v>45426</v>
      </c>
      <c r="I4019" s="4">
        <v>45426</v>
      </c>
      <c r="J4019" s="4">
        <v>45426</v>
      </c>
    </row>
    <row r="4020" spans="2:10" x14ac:dyDescent="0.35">
      <c r="B4020" t="s">
        <v>52</v>
      </c>
      <c r="D4020" s="4">
        <v>12714394</v>
      </c>
      <c r="F4020" s="4">
        <v>5000000</v>
      </c>
      <c r="G4020" s="4">
        <v>67568</v>
      </c>
      <c r="I4020" s="4">
        <v>17781962</v>
      </c>
      <c r="J4020" s="4">
        <v>12714394</v>
      </c>
    </row>
    <row r="4021" spans="2:10" x14ac:dyDescent="0.35">
      <c r="B4021" t="s">
        <v>1849</v>
      </c>
      <c r="C4021" t="s">
        <v>1911</v>
      </c>
      <c r="E4021" s="4">
        <v>800000</v>
      </c>
      <c r="I4021" s="4">
        <v>800000</v>
      </c>
      <c r="J4021">
        <v>800000</v>
      </c>
    </row>
    <row r="4022" spans="2:10" x14ac:dyDescent="0.35">
      <c r="B4022" t="s">
        <v>53</v>
      </c>
      <c r="E4022" s="4">
        <v>800000</v>
      </c>
      <c r="I4022" s="4">
        <v>800000</v>
      </c>
      <c r="J4022">
        <v>800000</v>
      </c>
    </row>
    <row r="4023" spans="2:10" x14ac:dyDescent="0.35">
      <c r="B4023" t="s">
        <v>1844</v>
      </c>
      <c r="C4023" t="s">
        <v>1851</v>
      </c>
      <c r="D4023" s="4">
        <v>122419</v>
      </c>
      <c r="I4023" s="4">
        <v>122419</v>
      </c>
      <c r="J4023" s="4">
        <v>122419</v>
      </c>
    </row>
    <row r="4024" spans="2:10" x14ac:dyDescent="0.35">
      <c r="C4024" t="s">
        <v>1853</v>
      </c>
      <c r="E4024" s="4">
        <v>7000</v>
      </c>
      <c r="I4024" s="4">
        <v>7000</v>
      </c>
      <c r="J4024">
        <v>7000</v>
      </c>
    </row>
    <row r="4025" spans="2:10" x14ac:dyDescent="0.35">
      <c r="C4025" t="s">
        <v>1893</v>
      </c>
      <c r="F4025" s="4">
        <v>1195</v>
      </c>
      <c r="I4025" s="4">
        <v>1195</v>
      </c>
      <c r="J4025">
        <v>0</v>
      </c>
    </row>
    <row r="4026" spans="2:10" x14ac:dyDescent="0.35">
      <c r="C4026" t="s">
        <v>1854</v>
      </c>
      <c r="D4026" s="4">
        <v>302620</v>
      </c>
      <c r="I4026" s="4">
        <v>302620</v>
      </c>
      <c r="J4026" s="4">
        <v>302620</v>
      </c>
    </row>
    <row r="4027" spans="2:10" x14ac:dyDescent="0.35">
      <c r="B4027" t="s">
        <v>1844</v>
      </c>
      <c r="C4027" t="s">
        <v>1855</v>
      </c>
      <c r="D4027" s="4">
        <v>22924</v>
      </c>
      <c r="F4027" s="4">
        <v>271539</v>
      </c>
      <c r="I4027" s="4">
        <v>294463</v>
      </c>
      <c r="J4027" s="4">
        <v>22924</v>
      </c>
    </row>
    <row r="4028" spans="2:10" x14ac:dyDescent="0.35">
      <c r="C4028" t="s">
        <v>1856</v>
      </c>
      <c r="I4028" s="4">
        <v>0</v>
      </c>
      <c r="J4028">
        <v>0</v>
      </c>
    </row>
    <row r="4029" spans="2:10" x14ac:dyDescent="0.35">
      <c r="C4029" t="s">
        <v>1857</v>
      </c>
      <c r="D4029" s="4">
        <v>6111</v>
      </c>
      <c r="I4029" s="4">
        <v>6111</v>
      </c>
      <c r="J4029" s="4">
        <v>6111</v>
      </c>
    </row>
    <row r="4030" spans="2:10" x14ac:dyDescent="0.35">
      <c r="C4030" t="s">
        <v>1858</v>
      </c>
      <c r="F4030" s="4">
        <v>28825</v>
      </c>
      <c r="I4030" s="4">
        <v>28825</v>
      </c>
      <c r="J4030">
        <v>0</v>
      </c>
    </row>
    <row r="4031" spans="2:10" x14ac:dyDescent="0.35">
      <c r="C4031" t="s">
        <v>1859</v>
      </c>
      <c r="E4031" s="4">
        <v>105421</v>
      </c>
      <c r="F4031" s="4">
        <v>1000000</v>
      </c>
      <c r="I4031" s="4">
        <v>1105421</v>
      </c>
      <c r="J4031">
        <v>105421</v>
      </c>
    </row>
    <row r="4032" spans="2:10" x14ac:dyDescent="0.35">
      <c r="C4032" t="s">
        <v>1860</v>
      </c>
      <c r="E4032" s="4">
        <v>0</v>
      </c>
      <c r="F4032" s="4">
        <v>869624</v>
      </c>
      <c r="H4032" s="4">
        <v>108703</v>
      </c>
      <c r="I4032" s="4">
        <v>978327</v>
      </c>
      <c r="J4032">
        <v>0</v>
      </c>
    </row>
    <row r="4033" spans="2:10" x14ac:dyDescent="0.35">
      <c r="C4033" t="s">
        <v>1861</v>
      </c>
      <c r="D4033" s="4">
        <v>81613</v>
      </c>
      <c r="I4033" s="4">
        <v>81613</v>
      </c>
      <c r="J4033" s="4">
        <v>81613</v>
      </c>
    </row>
    <row r="4034" spans="2:10" x14ac:dyDescent="0.35">
      <c r="C4034" t="s">
        <v>1862</v>
      </c>
      <c r="E4034" s="4">
        <v>0</v>
      </c>
      <c r="F4034" s="4">
        <v>256393</v>
      </c>
      <c r="I4034" s="4">
        <v>256393</v>
      </c>
      <c r="J4034">
        <v>0</v>
      </c>
    </row>
    <row r="4035" spans="2:10" x14ac:dyDescent="0.35">
      <c r="B4035" t="s">
        <v>54</v>
      </c>
      <c r="D4035" s="4">
        <v>535687</v>
      </c>
      <c r="E4035" s="4">
        <v>112421</v>
      </c>
      <c r="F4035" s="4">
        <v>2427575</v>
      </c>
      <c r="H4035" s="4">
        <v>108703</v>
      </c>
      <c r="I4035" s="4">
        <v>3184386</v>
      </c>
      <c r="J4035" s="4">
        <v>648108</v>
      </c>
    </row>
    <row r="4036" spans="2:10" x14ac:dyDescent="0.35">
      <c r="B4036" t="s">
        <v>1845</v>
      </c>
      <c r="C4036" t="s">
        <v>1866</v>
      </c>
      <c r="I4036" s="4">
        <v>0</v>
      </c>
      <c r="J4036">
        <v>0</v>
      </c>
    </row>
    <row r="4037" spans="2:10" x14ac:dyDescent="0.35">
      <c r="C4037" t="s">
        <v>1867</v>
      </c>
      <c r="E4037" s="4">
        <v>13500</v>
      </c>
      <c r="G4037" s="4">
        <v>131160</v>
      </c>
      <c r="H4037" s="4">
        <v>689126</v>
      </c>
      <c r="I4037" s="4">
        <v>833786</v>
      </c>
      <c r="J4037">
        <v>13500</v>
      </c>
    </row>
    <row r="4038" spans="2:10" x14ac:dyDescent="0.35">
      <c r="C4038" t="s">
        <v>1868</v>
      </c>
      <c r="E4038" s="4">
        <v>10519</v>
      </c>
      <c r="H4038" s="4">
        <v>650640</v>
      </c>
      <c r="I4038" s="4">
        <v>661158</v>
      </c>
      <c r="J4038">
        <v>10519</v>
      </c>
    </row>
    <row r="4039" spans="2:10" x14ac:dyDescent="0.35">
      <c r="C4039" t="s">
        <v>1869</v>
      </c>
      <c r="D4039" s="4">
        <v>3556</v>
      </c>
      <c r="H4039" s="4">
        <v>268800</v>
      </c>
      <c r="I4039" s="4">
        <v>272356</v>
      </c>
      <c r="J4039" s="4">
        <v>3556</v>
      </c>
    </row>
    <row r="4040" spans="2:10" x14ac:dyDescent="0.35">
      <c r="C4040" t="s">
        <v>1870</v>
      </c>
      <c r="F4040" s="4">
        <v>27934</v>
      </c>
      <c r="H4040" s="4">
        <v>2242150</v>
      </c>
      <c r="I4040" s="4">
        <v>2270085</v>
      </c>
      <c r="J4040">
        <v>0</v>
      </c>
    </row>
    <row r="4041" spans="2:10" x14ac:dyDescent="0.35">
      <c r="C4041" t="s">
        <v>1871</v>
      </c>
      <c r="F4041" s="4">
        <v>453730</v>
      </c>
      <c r="G4041" s="4">
        <v>30092</v>
      </c>
      <c r="I4041" s="4">
        <v>483822</v>
      </c>
      <c r="J4041">
        <v>0</v>
      </c>
    </row>
    <row r="4042" spans="2:10" x14ac:dyDescent="0.35">
      <c r="C4042" t="s">
        <v>1872</v>
      </c>
      <c r="D4042" s="4">
        <v>196000</v>
      </c>
      <c r="I4042" s="4">
        <v>196000</v>
      </c>
      <c r="J4042" s="4">
        <v>196000</v>
      </c>
    </row>
    <row r="4043" spans="2:10" x14ac:dyDescent="0.35">
      <c r="C4043" t="s">
        <v>1875</v>
      </c>
      <c r="H4043" s="4">
        <v>33710</v>
      </c>
      <c r="I4043" s="4">
        <v>33710</v>
      </c>
      <c r="J4043">
        <v>0</v>
      </c>
    </row>
    <row r="4044" spans="2:10" x14ac:dyDescent="0.35">
      <c r="C4044" t="s">
        <v>1876</v>
      </c>
      <c r="H4044" s="4">
        <v>50400</v>
      </c>
      <c r="I4044" s="4">
        <v>50400</v>
      </c>
      <c r="J4044">
        <v>0</v>
      </c>
    </row>
    <row r="4045" spans="2:10" x14ac:dyDescent="0.35">
      <c r="B4045" t="s">
        <v>55</v>
      </c>
      <c r="D4045" s="4">
        <v>199556</v>
      </c>
      <c r="E4045" s="4">
        <v>24019</v>
      </c>
      <c r="F4045" s="4">
        <v>481664</v>
      </c>
      <c r="G4045" s="4">
        <v>161252</v>
      </c>
      <c r="H4045" s="4">
        <v>3934826</v>
      </c>
      <c r="I4045" s="4">
        <v>4801317</v>
      </c>
      <c r="J4045" s="4">
        <v>223575</v>
      </c>
    </row>
    <row r="4046" spans="2:10" x14ac:dyDescent="0.35">
      <c r="B4046" t="s">
        <v>1878</v>
      </c>
      <c r="C4046" t="s">
        <v>1879</v>
      </c>
      <c r="D4046" s="4">
        <v>67674</v>
      </c>
      <c r="I4046" s="4">
        <v>67674</v>
      </c>
      <c r="J4046" s="4">
        <v>67674</v>
      </c>
    </row>
    <row r="4047" spans="2:10" x14ac:dyDescent="0.35">
      <c r="C4047" t="s">
        <v>1881</v>
      </c>
      <c r="D4047" s="4">
        <v>177684</v>
      </c>
      <c r="I4047" s="4">
        <v>177684</v>
      </c>
      <c r="J4047" s="4">
        <v>177684</v>
      </c>
    </row>
    <row r="4048" spans="2:10" x14ac:dyDescent="0.35">
      <c r="C4048" t="s">
        <v>1884</v>
      </c>
      <c r="D4048" s="4">
        <v>8165</v>
      </c>
      <c r="I4048" s="4">
        <v>8165</v>
      </c>
      <c r="J4048" s="4">
        <v>8165</v>
      </c>
    </row>
    <row r="4049" spans="1:10" x14ac:dyDescent="0.35">
      <c r="B4049" t="s">
        <v>56</v>
      </c>
      <c r="D4049" s="4">
        <v>253523</v>
      </c>
      <c r="I4049" s="4">
        <v>253523</v>
      </c>
      <c r="J4049" s="4">
        <v>253523</v>
      </c>
    </row>
    <row r="4050" spans="1:10" x14ac:dyDescent="0.35">
      <c r="B4050" t="s">
        <v>1887</v>
      </c>
      <c r="C4050" t="s">
        <v>1888</v>
      </c>
      <c r="H4050" s="4">
        <v>240000</v>
      </c>
      <c r="I4050" s="4">
        <v>240000</v>
      </c>
      <c r="J4050">
        <v>0</v>
      </c>
    </row>
    <row r="4051" spans="1:10" x14ac:dyDescent="0.35">
      <c r="C4051" t="s">
        <v>1889</v>
      </c>
      <c r="H4051" s="4">
        <v>126000</v>
      </c>
      <c r="I4051" s="4">
        <v>126000</v>
      </c>
      <c r="J4051">
        <v>0</v>
      </c>
    </row>
    <row r="4052" spans="1:10" x14ac:dyDescent="0.35">
      <c r="C4052" t="s">
        <v>1890</v>
      </c>
      <c r="H4052" s="4">
        <v>90000</v>
      </c>
      <c r="I4052" s="4">
        <v>90000</v>
      </c>
      <c r="J4052">
        <v>0</v>
      </c>
    </row>
    <row r="4053" spans="1:10" x14ac:dyDescent="0.35">
      <c r="B4053" t="s">
        <v>58</v>
      </c>
      <c r="H4053" s="4">
        <v>456000</v>
      </c>
      <c r="I4053" s="4">
        <v>456000</v>
      </c>
      <c r="J4053">
        <v>0</v>
      </c>
    </row>
    <row r="4054" spans="1:10" x14ac:dyDescent="0.35">
      <c r="A4054" t="s">
        <v>1605</v>
      </c>
      <c r="B4054" t="s">
        <v>59</v>
      </c>
      <c r="D4054" s="4">
        <v>23315960</v>
      </c>
      <c r="E4054" s="4">
        <v>940293</v>
      </c>
      <c r="F4054" s="4">
        <v>11234195</v>
      </c>
      <c r="G4054" s="4">
        <v>228820</v>
      </c>
      <c r="H4054" s="4">
        <v>4568829</v>
      </c>
      <c r="I4054" s="4">
        <v>40288098</v>
      </c>
      <c r="J4054" s="4">
        <v>24256253</v>
      </c>
    </row>
    <row r="4055" spans="1:10" x14ac:dyDescent="0.35">
      <c r="A4055" t="s">
        <v>466</v>
      </c>
      <c r="B4055" t="s">
        <v>1842</v>
      </c>
      <c r="C4055" t="s">
        <v>1843</v>
      </c>
      <c r="D4055" s="4">
        <v>21211387</v>
      </c>
      <c r="E4055" s="4">
        <v>287935</v>
      </c>
      <c r="F4055" s="4">
        <v>8698200</v>
      </c>
      <c r="H4055" s="4">
        <v>53040</v>
      </c>
      <c r="I4055" s="4">
        <v>30250562</v>
      </c>
      <c r="J4055" s="4">
        <v>21499322</v>
      </c>
    </row>
    <row r="4056" spans="1:10" x14ac:dyDescent="0.35">
      <c r="C4056" t="s">
        <v>1844</v>
      </c>
      <c r="D4056" s="4">
        <v>3114105</v>
      </c>
      <c r="H4056" s="4">
        <v>188724</v>
      </c>
      <c r="I4056" s="4">
        <v>3302829</v>
      </c>
      <c r="J4056" s="4">
        <v>3114105</v>
      </c>
    </row>
    <row r="4057" spans="1:10" x14ac:dyDescent="0.35">
      <c r="C4057" t="s">
        <v>1845</v>
      </c>
      <c r="D4057" s="4">
        <v>2714024</v>
      </c>
      <c r="I4057" s="4">
        <v>2714024</v>
      </c>
      <c r="J4057" s="4">
        <v>2714024</v>
      </c>
    </row>
    <row r="4058" spans="1:10" x14ac:dyDescent="0.35">
      <c r="B4058" t="s">
        <v>51</v>
      </c>
      <c r="D4058" s="4">
        <v>27039516</v>
      </c>
      <c r="E4058" s="4">
        <v>287935</v>
      </c>
      <c r="F4058" s="4">
        <v>8698200</v>
      </c>
      <c r="H4058" s="4">
        <v>241764</v>
      </c>
      <c r="I4058" s="4">
        <v>36267415</v>
      </c>
      <c r="J4058" s="4">
        <v>27327451</v>
      </c>
    </row>
    <row r="4059" spans="1:10" x14ac:dyDescent="0.35">
      <c r="B4059" t="s">
        <v>1843</v>
      </c>
      <c r="C4059" t="s">
        <v>1846</v>
      </c>
      <c r="D4059" s="4">
        <v>40898058</v>
      </c>
      <c r="E4059" s="4">
        <v>931</v>
      </c>
      <c r="F4059" s="4">
        <v>149355</v>
      </c>
      <c r="I4059" s="4">
        <v>41048344</v>
      </c>
      <c r="J4059" s="4">
        <v>40898989</v>
      </c>
    </row>
    <row r="4060" spans="1:10" x14ac:dyDescent="0.35">
      <c r="C4060" t="s">
        <v>1847</v>
      </c>
      <c r="D4060" s="4">
        <v>701579</v>
      </c>
      <c r="F4060" s="4">
        <v>67568</v>
      </c>
      <c r="I4060" s="4">
        <v>769146</v>
      </c>
      <c r="J4060" s="4">
        <v>701579</v>
      </c>
    </row>
    <row r="4061" spans="1:10" x14ac:dyDescent="0.35">
      <c r="C4061" t="s">
        <v>1848</v>
      </c>
      <c r="D4061" s="4">
        <v>38730</v>
      </c>
      <c r="E4061" s="4">
        <v>637</v>
      </c>
      <c r="I4061" s="4">
        <v>39367</v>
      </c>
      <c r="J4061" s="4">
        <v>39367</v>
      </c>
    </row>
    <row r="4062" spans="1:10" x14ac:dyDescent="0.35">
      <c r="B4062" t="s">
        <v>52</v>
      </c>
      <c r="D4062" s="4">
        <v>41638367</v>
      </c>
      <c r="E4062" s="4">
        <v>1568</v>
      </c>
      <c r="F4062" s="4">
        <v>216922</v>
      </c>
      <c r="I4062" s="4">
        <v>41856858</v>
      </c>
      <c r="J4062" s="4">
        <v>41639935</v>
      </c>
    </row>
    <row r="4063" spans="1:10" x14ac:dyDescent="0.35">
      <c r="B4063" t="s">
        <v>1844</v>
      </c>
      <c r="C4063" t="s">
        <v>1852</v>
      </c>
      <c r="H4063" s="4">
        <v>5452</v>
      </c>
      <c r="I4063" s="4">
        <v>5452</v>
      </c>
      <c r="J4063">
        <v>0</v>
      </c>
    </row>
    <row r="4064" spans="1:10" x14ac:dyDescent="0.35">
      <c r="C4064" t="s">
        <v>1853</v>
      </c>
      <c r="H4064" s="4">
        <v>13652</v>
      </c>
      <c r="I4064" s="4">
        <v>13652</v>
      </c>
      <c r="J4064">
        <v>0</v>
      </c>
    </row>
    <row r="4065" spans="2:10" x14ac:dyDescent="0.35">
      <c r="C4065" t="s">
        <v>1893</v>
      </c>
      <c r="H4065" s="4">
        <v>5973</v>
      </c>
      <c r="I4065" s="4">
        <v>5973</v>
      </c>
      <c r="J4065">
        <v>0</v>
      </c>
    </row>
    <row r="4066" spans="2:10" x14ac:dyDescent="0.35">
      <c r="C4066" t="s">
        <v>1854</v>
      </c>
      <c r="D4066" s="4">
        <v>632140</v>
      </c>
      <c r="I4066" s="4">
        <v>632140</v>
      </c>
      <c r="J4066" s="4">
        <v>632140</v>
      </c>
    </row>
    <row r="4067" spans="2:10" x14ac:dyDescent="0.35">
      <c r="C4067" t="s">
        <v>1855</v>
      </c>
      <c r="D4067" s="4">
        <v>105609</v>
      </c>
      <c r="I4067" s="4">
        <v>105609</v>
      </c>
      <c r="J4067" s="4">
        <v>105609</v>
      </c>
    </row>
    <row r="4068" spans="2:10" x14ac:dyDescent="0.35">
      <c r="C4068" t="s">
        <v>1856</v>
      </c>
      <c r="D4068" s="4">
        <v>16566</v>
      </c>
      <c r="I4068" s="4">
        <v>16566</v>
      </c>
      <c r="J4068" s="4">
        <v>16566</v>
      </c>
    </row>
    <row r="4069" spans="2:10" x14ac:dyDescent="0.35">
      <c r="C4069" t="s">
        <v>1859</v>
      </c>
      <c r="F4069" s="4">
        <v>400000</v>
      </c>
      <c r="I4069" s="4">
        <v>400000</v>
      </c>
      <c r="J4069">
        <v>0</v>
      </c>
    </row>
    <row r="4070" spans="2:10" x14ac:dyDescent="0.35">
      <c r="C4070" t="s">
        <v>1860</v>
      </c>
      <c r="E4070" s="4">
        <v>0</v>
      </c>
      <c r="F4070" s="4">
        <v>543515</v>
      </c>
      <c r="I4070" s="4">
        <v>543515</v>
      </c>
      <c r="J4070">
        <v>0</v>
      </c>
    </row>
    <row r="4071" spans="2:10" x14ac:dyDescent="0.35">
      <c r="B4071" t="s">
        <v>54</v>
      </c>
      <c r="D4071" s="4">
        <v>754315</v>
      </c>
      <c r="E4071" s="4">
        <v>0</v>
      </c>
      <c r="F4071" s="4">
        <v>943515</v>
      </c>
      <c r="H4071" s="4">
        <v>25077</v>
      </c>
      <c r="I4071" s="4">
        <v>1722907</v>
      </c>
      <c r="J4071" s="4">
        <v>754315</v>
      </c>
    </row>
    <row r="4072" spans="2:10" x14ac:dyDescent="0.35">
      <c r="B4072" t="s">
        <v>1845</v>
      </c>
      <c r="C4072" t="s">
        <v>1865</v>
      </c>
      <c r="D4072" s="4">
        <v>1744</v>
      </c>
      <c r="I4072" s="4">
        <v>1744</v>
      </c>
      <c r="J4072" s="4">
        <v>1744</v>
      </c>
    </row>
    <row r="4073" spans="2:10" x14ac:dyDescent="0.35">
      <c r="C4073" t="s">
        <v>1866</v>
      </c>
      <c r="D4073" s="4">
        <v>14224</v>
      </c>
      <c r="I4073" s="4">
        <v>14224</v>
      </c>
      <c r="J4073" s="4">
        <v>14224</v>
      </c>
    </row>
    <row r="4074" spans="2:10" x14ac:dyDescent="0.35">
      <c r="C4074" t="s">
        <v>1867</v>
      </c>
      <c r="D4074" s="4">
        <v>182407</v>
      </c>
      <c r="E4074" s="4">
        <v>2263885</v>
      </c>
      <c r="G4074" s="4">
        <v>27000</v>
      </c>
      <c r="H4074" s="4">
        <v>208592</v>
      </c>
      <c r="I4074" s="4">
        <v>2681883</v>
      </c>
      <c r="J4074" s="4">
        <v>2446292</v>
      </c>
    </row>
    <row r="4075" spans="2:10" x14ac:dyDescent="0.35">
      <c r="C4075" t="s">
        <v>1868</v>
      </c>
      <c r="D4075" s="4">
        <v>573242</v>
      </c>
      <c r="E4075" s="4">
        <v>2860203</v>
      </c>
      <c r="G4075" s="4">
        <v>5259</v>
      </c>
      <c r="H4075" s="4">
        <v>2577396</v>
      </c>
      <c r="I4075" s="4">
        <v>6016100</v>
      </c>
      <c r="J4075" s="4">
        <v>3433445</v>
      </c>
    </row>
    <row r="4076" spans="2:10" x14ac:dyDescent="0.35">
      <c r="C4076" t="s">
        <v>1870</v>
      </c>
      <c r="D4076" s="4">
        <v>2953997</v>
      </c>
      <c r="E4076" s="4">
        <v>6065765</v>
      </c>
      <c r="I4076" s="4">
        <v>9019762</v>
      </c>
      <c r="J4076" s="4">
        <v>9019762</v>
      </c>
    </row>
    <row r="4077" spans="2:10" x14ac:dyDescent="0.35">
      <c r="C4077" t="s">
        <v>1871</v>
      </c>
      <c r="D4077" s="4">
        <v>561363</v>
      </c>
      <c r="E4077" s="4">
        <v>232621</v>
      </c>
      <c r="F4077" s="4">
        <v>19485000</v>
      </c>
      <c r="G4077" s="4">
        <v>126401</v>
      </c>
      <c r="H4077" s="4">
        <v>310988</v>
      </c>
      <c r="I4077" s="4">
        <v>20716373</v>
      </c>
      <c r="J4077" s="4">
        <v>793984</v>
      </c>
    </row>
    <row r="4078" spans="2:10" x14ac:dyDescent="0.35">
      <c r="C4078" t="s">
        <v>1874</v>
      </c>
      <c r="E4078" s="4">
        <v>3410</v>
      </c>
      <c r="I4078" s="4">
        <v>3410</v>
      </c>
      <c r="J4078">
        <v>3410</v>
      </c>
    </row>
    <row r="4079" spans="2:10" x14ac:dyDescent="0.35">
      <c r="C4079" t="s">
        <v>1875</v>
      </c>
      <c r="D4079" s="4">
        <v>4830</v>
      </c>
      <c r="E4079" s="4">
        <v>6975</v>
      </c>
      <c r="I4079" s="4">
        <v>11805</v>
      </c>
      <c r="J4079" s="4">
        <v>11805</v>
      </c>
    </row>
    <row r="4080" spans="2:10" x14ac:dyDescent="0.35">
      <c r="B4080" t="s">
        <v>55</v>
      </c>
      <c r="D4080" s="4">
        <v>4291806</v>
      </c>
      <c r="E4080" s="4">
        <v>11432859</v>
      </c>
      <c r="F4080" s="4">
        <v>19485000</v>
      </c>
      <c r="G4080" s="4">
        <v>158660</v>
      </c>
      <c r="H4080" s="4">
        <v>3096975</v>
      </c>
      <c r="I4080" s="4">
        <v>38465301</v>
      </c>
      <c r="J4080" s="4">
        <v>15724665</v>
      </c>
    </row>
    <row r="4081" spans="2:10" x14ac:dyDescent="0.35">
      <c r="B4081" t="s">
        <v>1878</v>
      </c>
      <c r="C4081" t="s">
        <v>1879</v>
      </c>
      <c r="D4081" s="4">
        <v>9373149</v>
      </c>
      <c r="I4081" s="4">
        <v>9373149</v>
      </c>
      <c r="J4081" s="4">
        <v>9373149</v>
      </c>
    </row>
    <row r="4082" spans="2:10" x14ac:dyDescent="0.35">
      <c r="C4082" t="s">
        <v>1907</v>
      </c>
      <c r="D4082" s="4">
        <v>7329</v>
      </c>
      <c r="I4082" s="4">
        <v>7329</v>
      </c>
      <c r="J4082" s="4">
        <v>7329</v>
      </c>
    </row>
    <row r="4083" spans="2:10" x14ac:dyDescent="0.35">
      <c r="C4083" t="s">
        <v>1880</v>
      </c>
      <c r="D4083" s="4">
        <v>646441</v>
      </c>
      <c r="I4083" s="4">
        <v>646441</v>
      </c>
      <c r="J4083" s="4">
        <v>646441</v>
      </c>
    </row>
    <row r="4084" spans="2:10" x14ac:dyDescent="0.35">
      <c r="C4084" t="s">
        <v>1881</v>
      </c>
      <c r="D4084" s="4">
        <v>3899405</v>
      </c>
      <c r="I4084" s="4">
        <v>3899405</v>
      </c>
      <c r="J4084" s="4">
        <v>3899405</v>
      </c>
    </row>
    <row r="4085" spans="2:10" x14ac:dyDescent="0.35">
      <c r="C4085" t="s">
        <v>1895</v>
      </c>
      <c r="D4085" s="4">
        <v>457974</v>
      </c>
      <c r="I4085" s="4">
        <v>457974</v>
      </c>
      <c r="J4085" s="4">
        <v>457974</v>
      </c>
    </row>
    <row r="4086" spans="2:10" x14ac:dyDescent="0.35">
      <c r="C4086" t="s">
        <v>1882</v>
      </c>
      <c r="D4086" s="4">
        <v>172486</v>
      </c>
      <c r="E4086" s="4">
        <v>118842</v>
      </c>
      <c r="I4086" s="4">
        <v>291327</v>
      </c>
      <c r="J4086" s="4">
        <v>291328</v>
      </c>
    </row>
    <row r="4087" spans="2:10" x14ac:dyDescent="0.35">
      <c r="C4087" t="s">
        <v>1900</v>
      </c>
      <c r="D4087" s="4">
        <v>317</v>
      </c>
      <c r="I4087" s="4">
        <v>317</v>
      </c>
      <c r="J4087" s="4">
        <v>317</v>
      </c>
    </row>
    <row r="4088" spans="2:10" x14ac:dyDescent="0.35">
      <c r="C4088" t="s">
        <v>1883</v>
      </c>
      <c r="D4088" s="4">
        <v>89053</v>
      </c>
      <c r="I4088" s="4">
        <v>89053</v>
      </c>
      <c r="J4088" s="4">
        <v>89053</v>
      </c>
    </row>
    <row r="4089" spans="2:10" x14ac:dyDescent="0.35">
      <c r="C4089" t="s">
        <v>1892</v>
      </c>
      <c r="D4089" s="4">
        <v>11419</v>
      </c>
      <c r="I4089" s="4">
        <v>11419</v>
      </c>
      <c r="J4089" s="4">
        <v>11419</v>
      </c>
    </row>
    <row r="4090" spans="2:10" x14ac:dyDescent="0.35">
      <c r="B4090" t="s">
        <v>56</v>
      </c>
      <c r="D4090" s="4">
        <v>14657573</v>
      </c>
      <c r="E4090" s="4">
        <v>118842</v>
      </c>
      <c r="I4090" s="4">
        <v>14776415</v>
      </c>
      <c r="J4090" s="4">
        <v>14776415</v>
      </c>
    </row>
    <row r="4091" spans="2:10" x14ac:dyDescent="0.35">
      <c r="B4091" t="s">
        <v>1885</v>
      </c>
      <c r="C4091" t="s">
        <v>1886</v>
      </c>
      <c r="D4091" s="4">
        <v>749399</v>
      </c>
      <c r="I4091" s="4">
        <v>749399</v>
      </c>
      <c r="J4091" s="4">
        <v>749399</v>
      </c>
    </row>
    <row r="4092" spans="2:10" x14ac:dyDescent="0.35">
      <c r="B4092" t="s">
        <v>57</v>
      </c>
      <c r="D4092" s="4">
        <v>749399</v>
      </c>
      <c r="I4092" s="4">
        <v>749399</v>
      </c>
      <c r="J4092" s="4">
        <v>749399</v>
      </c>
    </row>
    <row r="4093" spans="2:10" x14ac:dyDescent="0.35">
      <c r="B4093" t="s">
        <v>1887</v>
      </c>
      <c r="C4093" t="s">
        <v>1888</v>
      </c>
      <c r="E4093" s="4">
        <v>576000</v>
      </c>
      <c r="I4093" s="4">
        <v>576000</v>
      </c>
      <c r="J4093">
        <v>576000</v>
      </c>
    </row>
    <row r="4094" spans="2:10" x14ac:dyDescent="0.35">
      <c r="C4094" t="s">
        <v>1901</v>
      </c>
      <c r="E4094" s="4">
        <v>2100000</v>
      </c>
      <c r="I4094" s="4">
        <v>2100000</v>
      </c>
      <c r="J4094">
        <v>2100000</v>
      </c>
    </row>
    <row r="4095" spans="2:10" x14ac:dyDescent="0.35">
      <c r="C4095" t="s">
        <v>1889</v>
      </c>
      <c r="E4095" s="4">
        <v>1890000</v>
      </c>
      <c r="I4095" s="4">
        <v>1890000</v>
      </c>
      <c r="J4095">
        <v>1890000</v>
      </c>
    </row>
    <row r="4096" spans="2:10" x14ac:dyDescent="0.35">
      <c r="C4096" t="s">
        <v>1890</v>
      </c>
      <c r="H4096" s="4">
        <v>1125000</v>
      </c>
      <c r="I4096" s="4">
        <v>1125000</v>
      </c>
      <c r="J4096">
        <v>0</v>
      </c>
    </row>
    <row r="4097" spans="1:10" x14ac:dyDescent="0.35">
      <c r="C4097" t="s">
        <v>1902</v>
      </c>
      <c r="E4097" s="4">
        <v>4200000</v>
      </c>
      <c r="I4097" s="4">
        <v>4200000</v>
      </c>
      <c r="J4097">
        <v>4200000</v>
      </c>
    </row>
    <row r="4098" spans="1:10" x14ac:dyDescent="0.35">
      <c r="B4098" t="s">
        <v>58</v>
      </c>
      <c r="E4098" s="4">
        <v>8766000</v>
      </c>
      <c r="H4098" s="4">
        <v>1125000</v>
      </c>
      <c r="I4098" s="4">
        <v>9891000</v>
      </c>
      <c r="J4098">
        <v>8766000</v>
      </c>
    </row>
    <row r="4099" spans="1:10" x14ac:dyDescent="0.35">
      <c r="A4099" t="s">
        <v>1606</v>
      </c>
      <c r="B4099" t="s">
        <v>59</v>
      </c>
      <c r="D4099" s="4">
        <v>89130977</v>
      </c>
      <c r="E4099" s="4">
        <v>20607204</v>
      </c>
      <c r="F4099" s="4">
        <v>29343637</v>
      </c>
      <c r="G4099" s="4">
        <v>158660</v>
      </c>
      <c r="H4099" s="4">
        <v>4488816</v>
      </c>
      <c r="I4099" s="4">
        <v>143729295</v>
      </c>
      <c r="J4099" s="4">
        <v>109738181</v>
      </c>
    </row>
    <row r="4100" spans="1:10" x14ac:dyDescent="0.35">
      <c r="A4100" t="s">
        <v>473</v>
      </c>
      <c r="B4100" t="s">
        <v>1842</v>
      </c>
      <c r="C4100" t="s">
        <v>1843</v>
      </c>
      <c r="D4100" s="4">
        <v>51016751</v>
      </c>
      <c r="E4100" s="4">
        <v>0</v>
      </c>
      <c r="F4100" s="4">
        <v>13459600</v>
      </c>
      <c r="I4100" s="4">
        <v>64476351</v>
      </c>
      <c r="J4100" s="4">
        <v>51016751</v>
      </c>
    </row>
    <row r="4101" spans="1:10" x14ac:dyDescent="0.35">
      <c r="C4101" t="s">
        <v>1844</v>
      </c>
      <c r="D4101" s="4">
        <v>1727220</v>
      </c>
      <c r="H4101" s="4">
        <v>3458725</v>
      </c>
      <c r="I4101" s="4">
        <v>5185945</v>
      </c>
      <c r="J4101" s="4">
        <v>1727220</v>
      </c>
    </row>
    <row r="4102" spans="1:10" x14ac:dyDescent="0.35">
      <c r="C4102" t="s">
        <v>1845</v>
      </c>
      <c r="D4102" s="4">
        <v>4154461</v>
      </c>
      <c r="E4102" s="4">
        <v>941618</v>
      </c>
      <c r="I4102" s="4">
        <v>5096079</v>
      </c>
      <c r="J4102" s="4">
        <v>5096079</v>
      </c>
    </row>
    <row r="4103" spans="1:10" x14ac:dyDescent="0.35">
      <c r="B4103" t="s">
        <v>51</v>
      </c>
      <c r="D4103" s="4">
        <v>56898431</v>
      </c>
      <c r="E4103" s="4">
        <v>941618</v>
      </c>
      <c r="F4103" s="4">
        <v>13459600</v>
      </c>
      <c r="H4103" s="4">
        <v>3458725</v>
      </c>
      <c r="I4103" s="4">
        <v>74758375</v>
      </c>
      <c r="J4103" s="4">
        <v>57840049</v>
      </c>
    </row>
    <row r="4104" spans="1:10" x14ac:dyDescent="0.35">
      <c r="B4104" t="s">
        <v>1843</v>
      </c>
      <c r="C4104" t="s">
        <v>1846</v>
      </c>
      <c r="D4104" s="4">
        <v>29522472</v>
      </c>
      <c r="E4104" s="4">
        <v>2366</v>
      </c>
      <c r="I4104" s="4">
        <v>29524839</v>
      </c>
      <c r="J4104" s="4">
        <v>29524838</v>
      </c>
    </row>
    <row r="4105" spans="1:10" x14ac:dyDescent="0.35">
      <c r="C4105" t="s">
        <v>1847</v>
      </c>
      <c r="D4105" s="4">
        <v>19004129</v>
      </c>
      <c r="F4105" s="4">
        <v>2523970</v>
      </c>
      <c r="I4105" s="4">
        <v>21528099</v>
      </c>
      <c r="J4105" s="4">
        <v>19004129</v>
      </c>
    </row>
    <row r="4106" spans="1:10" x14ac:dyDescent="0.35">
      <c r="C4106" t="s">
        <v>1848</v>
      </c>
      <c r="D4106" s="4">
        <v>30832</v>
      </c>
      <c r="E4106" s="4">
        <v>2615</v>
      </c>
      <c r="I4106" s="4">
        <v>33447</v>
      </c>
      <c r="J4106" s="4">
        <v>33447</v>
      </c>
    </row>
    <row r="4107" spans="1:10" x14ac:dyDescent="0.35">
      <c r="B4107" t="s">
        <v>52</v>
      </c>
      <c r="D4107" s="4">
        <v>48557434</v>
      </c>
      <c r="E4107" s="4">
        <v>4981</v>
      </c>
      <c r="F4107" s="4">
        <v>2523970</v>
      </c>
      <c r="I4107" s="4">
        <v>51086385</v>
      </c>
      <c r="J4107" s="4">
        <v>48562415</v>
      </c>
    </row>
    <row r="4108" spans="1:10" x14ac:dyDescent="0.35">
      <c r="B4108" t="s">
        <v>1849</v>
      </c>
      <c r="C4108" t="s">
        <v>1896</v>
      </c>
      <c r="H4108" s="4">
        <v>196485</v>
      </c>
      <c r="I4108" s="4">
        <v>196485</v>
      </c>
      <c r="J4108">
        <v>0</v>
      </c>
    </row>
    <row r="4109" spans="1:10" x14ac:dyDescent="0.35">
      <c r="C4109" t="s">
        <v>1850</v>
      </c>
      <c r="H4109" s="4">
        <v>9600000</v>
      </c>
      <c r="I4109" s="4">
        <v>9600000</v>
      </c>
      <c r="J4109">
        <v>0</v>
      </c>
    </row>
    <row r="4110" spans="1:10" x14ac:dyDescent="0.35">
      <c r="B4110" t="s">
        <v>53</v>
      </c>
      <c r="H4110" s="4">
        <v>9796485</v>
      </c>
      <c r="I4110" s="4">
        <v>9796485</v>
      </c>
      <c r="J4110">
        <v>0</v>
      </c>
    </row>
    <row r="4111" spans="1:10" x14ac:dyDescent="0.35">
      <c r="B4111" t="s">
        <v>1844</v>
      </c>
      <c r="C4111" t="s">
        <v>1851</v>
      </c>
      <c r="D4111" s="4">
        <v>1191543</v>
      </c>
      <c r="I4111" s="4">
        <v>1191543</v>
      </c>
      <c r="J4111" s="4">
        <v>1191543</v>
      </c>
    </row>
    <row r="4112" spans="1:10" x14ac:dyDescent="0.35">
      <c r="C4112" t="s">
        <v>1852</v>
      </c>
      <c r="F4112" s="4">
        <v>34074</v>
      </c>
      <c r="I4112" s="4">
        <v>34074</v>
      </c>
      <c r="J4112">
        <v>0</v>
      </c>
    </row>
    <row r="4113" spans="3:10" x14ac:dyDescent="0.35">
      <c r="C4113" t="s">
        <v>1853</v>
      </c>
      <c r="D4113" s="4">
        <v>1298</v>
      </c>
      <c r="E4113" s="4">
        <v>13652</v>
      </c>
      <c r="F4113" s="4">
        <v>51878</v>
      </c>
      <c r="I4113" s="4">
        <v>66828</v>
      </c>
      <c r="J4113" s="4">
        <v>14950</v>
      </c>
    </row>
    <row r="4114" spans="3:10" x14ac:dyDescent="0.35">
      <c r="C4114" t="s">
        <v>1893</v>
      </c>
      <c r="F4114" s="4">
        <v>1195</v>
      </c>
      <c r="I4114" s="4">
        <v>1195</v>
      </c>
      <c r="J4114">
        <v>0</v>
      </c>
    </row>
    <row r="4115" spans="3:10" x14ac:dyDescent="0.35">
      <c r="C4115" t="s">
        <v>1903</v>
      </c>
      <c r="D4115" s="4">
        <v>2262</v>
      </c>
      <c r="I4115" s="4">
        <v>2262</v>
      </c>
      <c r="J4115" s="4">
        <v>2262</v>
      </c>
    </row>
    <row r="4116" spans="3:10" x14ac:dyDescent="0.35">
      <c r="C4116" t="s">
        <v>1854</v>
      </c>
      <c r="D4116" s="4">
        <v>10413</v>
      </c>
      <c r="F4116" s="4">
        <v>107598</v>
      </c>
      <c r="G4116" s="4">
        <v>638865</v>
      </c>
      <c r="I4116" s="4">
        <v>756876</v>
      </c>
      <c r="J4116" s="4">
        <v>10413</v>
      </c>
    </row>
    <row r="4117" spans="3:10" x14ac:dyDescent="0.35">
      <c r="C4117" t="s">
        <v>1919</v>
      </c>
      <c r="E4117" s="4">
        <v>2360167</v>
      </c>
      <c r="I4117" s="4">
        <v>2360167</v>
      </c>
      <c r="J4117">
        <v>2360167</v>
      </c>
    </row>
    <row r="4118" spans="3:10" x14ac:dyDescent="0.35">
      <c r="C4118" t="s">
        <v>1926</v>
      </c>
      <c r="D4118" s="4">
        <v>3310</v>
      </c>
      <c r="F4118" s="4">
        <v>1040887</v>
      </c>
      <c r="I4118" s="4">
        <v>1044197</v>
      </c>
      <c r="J4118" s="4">
        <v>3310</v>
      </c>
    </row>
    <row r="4119" spans="3:10" x14ac:dyDescent="0.35">
      <c r="C4119" t="s">
        <v>1855</v>
      </c>
      <c r="D4119" s="4">
        <v>53302</v>
      </c>
      <c r="F4119" s="4">
        <v>313149</v>
      </c>
      <c r="G4119" s="4">
        <v>344966</v>
      </c>
      <c r="I4119" s="4">
        <v>711417</v>
      </c>
      <c r="J4119" s="4">
        <v>53302</v>
      </c>
    </row>
    <row r="4120" spans="3:10" x14ac:dyDescent="0.35">
      <c r="C4120" t="s">
        <v>1856</v>
      </c>
      <c r="D4120" s="4">
        <v>13904</v>
      </c>
      <c r="F4120" s="4">
        <v>93237</v>
      </c>
      <c r="G4120" s="4">
        <v>2123</v>
      </c>
      <c r="I4120" s="4">
        <v>109263</v>
      </c>
      <c r="J4120" s="4">
        <v>13904</v>
      </c>
    </row>
    <row r="4121" spans="3:10" x14ac:dyDescent="0.35">
      <c r="C4121" t="s">
        <v>1857</v>
      </c>
      <c r="D4121" s="4">
        <v>33269</v>
      </c>
      <c r="F4121" s="4">
        <v>12900</v>
      </c>
      <c r="I4121" s="4">
        <v>46170</v>
      </c>
      <c r="J4121" s="4">
        <v>33269</v>
      </c>
    </row>
    <row r="4122" spans="3:10" x14ac:dyDescent="0.35">
      <c r="C4122" t="s">
        <v>1858</v>
      </c>
      <c r="H4122" s="4">
        <v>180993</v>
      </c>
      <c r="I4122" s="4">
        <v>180993</v>
      </c>
      <c r="J4122">
        <v>0</v>
      </c>
    </row>
    <row r="4123" spans="3:10" x14ac:dyDescent="0.35">
      <c r="C4123" t="s">
        <v>1859</v>
      </c>
      <c r="D4123" s="4">
        <v>350000</v>
      </c>
      <c r="F4123" s="4">
        <v>180421</v>
      </c>
      <c r="G4123" s="4">
        <v>56114</v>
      </c>
      <c r="H4123" s="4">
        <v>850046</v>
      </c>
      <c r="I4123" s="4">
        <v>1436581</v>
      </c>
      <c r="J4123" s="4">
        <v>350000</v>
      </c>
    </row>
    <row r="4124" spans="3:10" x14ac:dyDescent="0.35">
      <c r="C4124" t="s">
        <v>1860</v>
      </c>
      <c r="E4124" s="4">
        <v>0</v>
      </c>
      <c r="H4124" s="4">
        <v>4891636</v>
      </c>
      <c r="I4124" s="4">
        <v>4891636</v>
      </c>
      <c r="J4124">
        <v>0</v>
      </c>
    </row>
    <row r="4125" spans="3:10" x14ac:dyDescent="0.35">
      <c r="C4125" t="s">
        <v>1861</v>
      </c>
      <c r="D4125" s="4">
        <v>450502</v>
      </c>
      <c r="I4125" s="4">
        <v>450502</v>
      </c>
      <c r="J4125" s="4">
        <v>450502</v>
      </c>
    </row>
    <row r="4126" spans="3:10" x14ac:dyDescent="0.35">
      <c r="C4126" t="s">
        <v>1862</v>
      </c>
      <c r="D4126" s="4">
        <v>85464</v>
      </c>
      <c r="H4126" s="4">
        <v>2051142</v>
      </c>
      <c r="I4126" s="4">
        <v>2136607</v>
      </c>
      <c r="J4126" s="4">
        <v>85464</v>
      </c>
    </row>
    <row r="4127" spans="3:10" x14ac:dyDescent="0.35">
      <c r="C4127" t="s">
        <v>1863</v>
      </c>
      <c r="G4127" s="4">
        <v>46679</v>
      </c>
      <c r="I4127" s="4">
        <v>46679</v>
      </c>
      <c r="J4127">
        <v>0</v>
      </c>
    </row>
    <row r="4128" spans="3:10" x14ac:dyDescent="0.35">
      <c r="C4128" t="s">
        <v>1913</v>
      </c>
      <c r="H4128" s="4">
        <v>114341</v>
      </c>
      <c r="I4128" s="4">
        <v>114341</v>
      </c>
      <c r="J4128">
        <v>0</v>
      </c>
    </row>
    <row r="4129" spans="2:10" x14ac:dyDescent="0.35">
      <c r="B4129" t="s">
        <v>54</v>
      </c>
      <c r="D4129" s="4">
        <v>2195268</v>
      </c>
      <c r="E4129" s="4">
        <v>2373820</v>
      </c>
      <c r="F4129" s="4">
        <v>1835338</v>
      </c>
      <c r="G4129" s="4">
        <v>1088747</v>
      </c>
      <c r="H4129" s="4">
        <v>8088159</v>
      </c>
      <c r="I4129" s="4">
        <v>15581331</v>
      </c>
      <c r="J4129" s="4">
        <v>4569088</v>
      </c>
    </row>
    <row r="4130" spans="2:10" x14ac:dyDescent="0.35">
      <c r="B4130" t="s">
        <v>1845</v>
      </c>
      <c r="C4130" t="s">
        <v>1865</v>
      </c>
      <c r="D4130" s="4">
        <v>3488</v>
      </c>
      <c r="E4130" s="4">
        <v>0</v>
      </c>
      <c r="G4130" s="4">
        <v>151181</v>
      </c>
      <c r="H4130" s="4">
        <v>87842</v>
      </c>
      <c r="I4130" s="4">
        <v>242511</v>
      </c>
      <c r="J4130" s="4">
        <v>3488</v>
      </c>
    </row>
    <row r="4131" spans="2:10" x14ac:dyDescent="0.35">
      <c r="C4131" t="s">
        <v>1866</v>
      </c>
      <c r="D4131" s="4">
        <v>4741</v>
      </c>
      <c r="I4131" s="4">
        <v>4741</v>
      </c>
      <c r="J4131" s="4">
        <v>4741</v>
      </c>
    </row>
    <row r="4132" spans="2:10" x14ac:dyDescent="0.35">
      <c r="C4132" t="s">
        <v>1867</v>
      </c>
      <c r="D4132" s="4">
        <v>1430615</v>
      </c>
      <c r="E4132" s="4">
        <v>51668</v>
      </c>
      <c r="F4132" s="4">
        <v>206672</v>
      </c>
      <c r="G4132" s="4">
        <v>100000</v>
      </c>
      <c r="H4132" s="4">
        <v>3689684</v>
      </c>
      <c r="I4132" s="4">
        <v>5478640</v>
      </c>
      <c r="J4132" s="4">
        <v>1482283</v>
      </c>
    </row>
    <row r="4133" spans="2:10" x14ac:dyDescent="0.35">
      <c r="C4133" t="s">
        <v>1868</v>
      </c>
      <c r="D4133" s="4">
        <v>45584</v>
      </c>
      <c r="H4133" s="4">
        <v>4434912</v>
      </c>
      <c r="I4133" s="4">
        <v>4480496</v>
      </c>
      <c r="J4133" s="4">
        <v>45584</v>
      </c>
    </row>
    <row r="4134" spans="2:10" x14ac:dyDescent="0.35">
      <c r="C4134" t="s">
        <v>1894</v>
      </c>
      <c r="D4134" s="4">
        <v>0</v>
      </c>
      <c r="I4134" s="4">
        <v>0</v>
      </c>
      <c r="J4134" s="4">
        <v>0</v>
      </c>
    </row>
    <row r="4135" spans="2:10" x14ac:dyDescent="0.35">
      <c r="C4135" t="s">
        <v>1869</v>
      </c>
      <c r="E4135" s="4">
        <v>0</v>
      </c>
      <c r="H4135" s="4">
        <v>943680</v>
      </c>
      <c r="I4135" s="4">
        <v>943680</v>
      </c>
      <c r="J4135">
        <v>0</v>
      </c>
    </row>
    <row r="4136" spans="2:10" x14ac:dyDescent="0.35">
      <c r="C4136" t="s">
        <v>1870</v>
      </c>
      <c r="D4136" s="4">
        <v>114475</v>
      </c>
      <c r="E4136" s="4">
        <v>57717</v>
      </c>
      <c r="F4136" s="4">
        <v>4605730</v>
      </c>
      <c r="I4136" s="4">
        <v>4777922</v>
      </c>
      <c r="J4136" s="4">
        <v>172192</v>
      </c>
    </row>
    <row r="4137" spans="2:10" x14ac:dyDescent="0.35">
      <c r="C4137" t="s">
        <v>1871</v>
      </c>
      <c r="D4137" s="4">
        <v>195275</v>
      </c>
      <c r="E4137" s="4">
        <v>10825000</v>
      </c>
      <c r="F4137" s="4">
        <v>30092</v>
      </c>
      <c r="G4137" s="4">
        <v>41767</v>
      </c>
      <c r="H4137" s="4">
        <v>73845</v>
      </c>
      <c r="I4137" s="4">
        <v>11165979</v>
      </c>
      <c r="J4137" s="4">
        <v>11020275</v>
      </c>
    </row>
    <row r="4138" spans="2:10" x14ac:dyDescent="0.35">
      <c r="C4138" t="s">
        <v>1872</v>
      </c>
      <c r="D4138" s="4">
        <v>305696</v>
      </c>
      <c r="I4138" s="4">
        <v>305696</v>
      </c>
      <c r="J4138" s="4">
        <v>305696</v>
      </c>
    </row>
    <row r="4139" spans="2:10" x14ac:dyDescent="0.35">
      <c r="C4139" t="s">
        <v>1873</v>
      </c>
      <c r="D4139" s="4">
        <v>8859</v>
      </c>
      <c r="E4139" s="4">
        <v>0</v>
      </c>
      <c r="I4139" s="4">
        <v>8859</v>
      </c>
      <c r="J4139" s="4">
        <v>8859</v>
      </c>
    </row>
    <row r="4140" spans="2:10" x14ac:dyDescent="0.35">
      <c r="C4140" t="s">
        <v>1874</v>
      </c>
      <c r="D4140" s="4">
        <v>5533</v>
      </c>
      <c r="I4140" s="4">
        <v>5533</v>
      </c>
      <c r="J4140" s="4">
        <v>5533</v>
      </c>
    </row>
    <row r="4141" spans="2:10" x14ac:dyDescent="0.35">
      <c r="C4141" t="s">
        <v>1875</v>
      </c>
      <c r="D4141" s="4">
        <v>1162</v>
      </c>
      <c r="H4141" s="4">
        <v>40685</v>
      </c>
      <c r="I4141" s="4">
        <v>41847</v>
      </c>
      <c r="J4141" s="4">
        <v>1162</v>
      </c>
    </row>
    <row r="4142" spans="2:10" x14ac:dyDescent="0.35">
      <c r="B4142" t="s">
        <v>1845</v>
      </c>
      <c r="C4142" t="s">
        <v>1876</v>
      </c>
      <c r="D4142" s="4">
        <v>34822</v>
      </c>
      <c r="H4142" s="4">
        <v>319200</v>
      </c>
      <c r="I4142" s="4">
        <v>354022</v>
      </c>
      <c r="J4142" s="4">
        <v>34822</v>
      </c>
    </row>
    <row r="4143" spans="2:10" x14ac:dyDescent="0.35">
      <c r="C4143" t="s">
        <v>1877</v>
      </c>
      <c r="D4143" s="4">
        <v>7064</v>
      </c>
      <c r="E4143" s="4">
        <v>19861</v>
      </c>
      <c r="I4143" s="4">
        <v>26924</v>
      </c>
      <c r="J4143" s="4">
        <v>26925</v>
      </c>
    </row>
    <row r="4144" spans="2:10" x14ac:dyDescent="0.35">
      <c r="B4144" t="s">
        <v>55</v>
      </c>
      <c r="D4144" s="4">
        <v>2157314</v>
      </c>
      <c r="E4144" s="4">
        <v>10954246</v>
      </c>
      <c r="F4144" s="4">
        <v>4842495</v>
      </c>
      <c r="G4144" s="4">
        <v>292948</v>
      </c>
      <c r="H4144" s="4">
        <v>9589848</v>
      </c>
      <c r="I4144" s="4">
        <v>27836851</v>
      </c>
      <c r="J4144" s="4">
        <v>13111560</v>
      </c>
    </row>
    <row r="4145" spans="2:10" x14ac:dyDescent="0.35">
      <c r="B4145" t="s">
        <v>1878</v>
      </c>
      <c r="C4145" t="s">
        <v>1879</v>
      </c>
      <c r="D4145" s="4">
        <v>2373094</v>
      </c>
      <c r="I4145" s="4">
        <v>2373094</v>
      </c>
      <c r="J4145" s="4">
        <v>2373094</v>
      </c>
    </row>
    <row r="4146" spans="2:10" x14ac:dyDescent="0.35">
      <c r="C4146" t="s">
        <v>1880</v>
      </c>
      <c r="D4146" s="4">
        <v>278936</v>
      </c>
      <c r="I4146" s="4">
        <v>278936</v>
      </c>
      <c r="J4146" s="4">
        <v>278936</v>
      </c>
    </row>
    <row r="4147" spans="2:10" x14ac:dyDescent="0.35">
      <c r="C4147" t="s">
        <v>1881</v>
      </c>
      <c r="D4147" s="4">
        <v>5242835</v>
      </c>
      <c r="I4147" s="4">
        <v>5242835</v>
      </c>
      <c r="J4147" s="4">
        <v>5242835</v>
      </c>
    </row>
    <row r="4148" spans="2:10" x14ac:dyDescent="0.35">
      <c r="C4148" t="s">
        <v>1895</v>
      </c>
      <c r="D4148" s="4">
        <v>402579</v>
      </c>
      <c r="I4148" s="4">
        <v>402579</v>
      </c>
      <c r="J4148" s="4">
        <v>402579</v>
      </c>
    </row>
    <row r="4149" spans="2:10" x14ac:dyDescent="0.35">
      <c r="C4149" t="s">
        <v>1882</v>
      </c>
      <c r="D4149" s="4">
        <v>715</v>
      </c>
      <c r="F4149" s="4">
        <v>465573</v>
      </c>
      <c r="I4149" s="4">
        <v>466289</v>
      </c>
      <c r="J4149" s="4">
        <v>715</v>
      </c>
    </row>
    <row r="4150" spans="2:10" x14ac:dyDescent="0.35">
      <c r="C4150" t="s">
        <v>1883</v>
      </c>
      <c r="D4150" s="4">
        <v>13117</v>
      </c>
      <c r="I4150" s="4">
        <v>13117</v>
      </c>
      <c r="J4150" s="4">
        <v>13117</v>
      </c>
    </row>
    <row r="4151" spans="2:10" x14ac:dyDescent="0.35">
      <c r="B4151" t="s">
        <v>56</v>
      </c>
      <c r="D4151" s="4">
        <v>8311276</v>
      </c>
      <c r="F4151" s="4">
        <v>465573</v>
      </c>
      <c r="I4151" s="4">
        <v>8776849</v>
      </c>
      <c r="J4151" s="4">
        <v>8311276</v>
      </c>
    </row>
    <row r="4152" spans="2:10" x14ac:dyDescent="0.35">
      <c r="B4152" t="s">
        <v>1885</v>
      </c>
      <c r="C4152" t="s">
        <v>1886</v>
      </c>
      <c r="D4152" s="4">
        <v>4269</v>
      </c>
      <c r="F4152" s="4">
        <v>70698</v>
      </c>
      <c r="I4152" s="4">
        <v>74967</v>
      </c>
      <c r="J4152" s="4">
        <v>4269</v>
      </c>
    </row>
    <row r="4153" spans="2:10" x14ac:dyDescent="0.35">
      <c r="B4153" t="s">
        <v>57</v>
      </c>
      <c r="D4153" s="4">
        <v>4269</v>
      </c>
      <c r="F4153" s="4">
        <v>70698</v>
      </c>
      <c r="I4153" s="4">
        <v>74967</v>
      </c>
      <c r="J4153" s="4">
        <v>4269</v>
      </c>
    </row>
    <row r="4154" spans="2:10" x14ac:dyDescent="0.35">
      <c r="B4154" t="s">
        <v>1887</v>
      </c>
      <c r="C4154" t="s">
        <v>1904</v>
      </c>
      <c r="E4154" s="4">
        <v>125000</v>
      </c>
      <c r="I4154" s="4">
        <v>125000</v>
      </c>
      <c r="J4154">
        <v>125000</v>
      </c>
    </row>
    <row r="4155" spans="2:10" x14ac:dyDescent="0.35">
      <c r="C4155" t="s">
        <v>1888</v>
      </c>
      <c r="H4155" s="4">
        <v>720000</v>
      </c>
      <c r="I4155" s="4">
        <v>720000</v>
      </c>
      <c r="J4155">
        <v>0</v>
      </c>
    </row>
    <row r="4156" spans="2:10" x14ac:dyDescent="0.35">
      <c r="C4156" t="s">
        <v>1901</v>
      </c>
      <c r="F4156" s="4">
        <v>562500</v>
      </c>
      <c r="I4156" s="4">
        <v>562500</v>
      </c>
      <c r="J4156">
        <v>0</v>
      </c>
    </row>
    <row r="4157" spans="2:10" x14ac:dyDescent="0.35">
      <c r="C4157" t="s">
        <v>1889</v>
      </c>
      <c r="F4157" s="4">
        <v>630000</v>
      </c>
      <c r="I4157" s="4">
        <v>630000</v>
      </c>
      <c r="J4157">
        <v>0</v>
      </c>
    </row>
    <row r="4158" spans="2:10" x14ac:dyDescent="0.35">
      <c r="C4158" t="s">
        <v>1890</v>
      </c>
      <c r="F4158" s="4">
        <v>525000</v>
      </c>
      <c r="I4158" s="4">
        <v>525000</v>
      </c>
      <c r="J4158">
        <v>0</v>
      </c>
    </row>
    <row r="4159" spans="2:10" x14ac:dyDescent="0.35">
      <c r="C4159" t="s">
        <v>1902</v>
      </c>
      <c r="F4159" s="4">
        <v>1125000</v>
      </c>
      <c r="I4159" s="4">
        <v>1125000</v>
      </c>
      <c r="J4159">
        <v>0</v>
      </c>
    </row>
    <row r="4160" spans="2:10" x14ac:dyDescent="0.35">
      <c r="B4160" t="s">
        <v>58</v>
      </c>
      <c r="E4160" s="4">
        <v>125000</v>
      </c>
      <c r="F4160" s="4">
        <v>2842500</v>
      </c>
      <c r="H4160" s="4">
        <v>720000</v>
      </c>
      <c r="I4160" s="4">
        <v>3687500</v>
      </c>
      <c r="J4160">
        <v>125000</v>
      </c>
    </row>
    <row r="4161" spans="1:10" x14ac:dyDescent="0.35">
      <c r="A4161" t="s">
        <v>1607</v>
      </c>
      <c r="B4161" t="s">
        <v>59</v>
      </c>
      <c r="D4161" s="4">
        <v>118123992</v>
      </c>
      <c r="E4161" s="4">
        <v>14399665</v>
      </c>
      <c r="F4161" s="4">
        <v>26040174</v>
      </c>
      <c r="G4161" s="4">
        <v>1381695</v>
      </c>
      <c r="H4161" s="4">
        <v>31653217</v>
      </c>
      <c r="I4161" s="4">
        <v>191598743</v>
      </c>
      <c r="J4161" s="4">
        <v>132523657</v>
      </c>
    </row>
    <row r="4162" spans="1:10" x14ac:dyDescent="0.35">
      <c r="A4162" t="s">
        <v>480</v>
      </c>
      <c r="B4162" t="s">
        <v>1842</v>
      </c>
      <c r="C4162" t="s">
        <v>1843</v>
      </c>
      <c r="D4162" s="4">
        <v>3944503</v>
      </c>
      <c r="F4162" s="4">
        <v>2527000</v>
      </c>
      <c r="I4162" s="4">
        <v>6471503</v>
      </c>
      <c r="J4162" s="4">
        <v>3944503</v>
      </c>
    </row>
    <row r="4163" spans="1:10" x14ac:dyDescent="0.35">
      <c r="C4163" t="s">
        <v>1844</v>
      </c>
      <c r="D4163" s="4">
        <v>296710</v>
      </c>
      <c r="H4163" s="4">
        <v>440854</v>
      </c>
      <c r="I4163" s="4">
        <v>737564</v>
      </c>
      <c r="J4163" s="4">
        <v>296710</v>
      </c>
    </row>
    <row r="4164" spans="1:10" x14ac:dyDescent="0.35">
      <c r="C4164" t="s">
        <v>1845</v>
      </c>
      <c r="D4164" s="4">
        <v>383436</v>
      </c>
      <c r="I4164" s="4">
        <v>383436</v>
      </c>
      <c r="J4164" s="4">
        <v>383436</v>
      </c>
    </row>
    <row r="4165" spans="1:10" x14ac:dyDescent="0.35">
      <c r="B4165" t="s">
        <v>51</v>
      </c>
      <c r="D4165" s="4">
        <v>4624649</v>
      </c>
      <c r="F4165" s="4">
        <v>2527000</v>
      </c>
      <c r="H4165" s="4">
        <v>440854</v>
      </c>
      <c r="I4165" s="4">
        <v>7592503</v>
      </c>
      <c r="J4165" s="4">
        <v>4624649</v>
      </c>
    </row>
    <row r="4166" spans="1:10" x14ac:dyDescent="0.35">
      <c r="B4166" t="s">
        <v>1843</v>
      </c>
      <c r="C4166" t="s">
        <v>1846</v>
      </c>
      <c r="D4166" s="4">
        <v>3011969</v>
      </c>
      <c r="I4166" s="4">
        <v>3011969</v>
      </c>
      <c r="J4166" s="4">
        <v>3011969</v>
      </c>
    </row>
    <row r="4167" spans="1:10" x14ac:dyDescent="0.35">
      <c r="C4167" t="s">
        <v>1847</v>
      </c>
      <c r="D4167" s="4">
        <v>1688587</v>
      </c>
      <c r="F4167" s="4">
        <v>630270</v>
      </c>
      <c r="I4167" s="4">
        <v>2318858</v>
      </c>
      <c r="J4167" s="4">
        <v>1688587</v>
      </c>
    </row>
    <row r="4168" spans="1:10" x14ac:dyDescent="0.35">
      <c r="C4168" t="s">
        <v>1848</v>
      </c>
      <c r="D4168" s="4">
        <v>7298</v>
      </c>
      <c r="I4168" s="4">
        <v>7298</v>
      </c>
      <c r="J4168" s="4">
        <v>7298</v>
      </c>
    </row>
    <row r="4169" spans="1:10" x14ac:dyDescent="0.35">
      <c r="B4169" t="s">
        <v>52</v>
      </c>
      <c r="D4169" s="4">
        <v>4707854</v>
      </c>
      <c r="F4169" s="4">
        <v>630270</v>
      </c>
      <c r="I4169" s="4">
        <v>5338124</v>
      </c>
      <c r="J4169" s="4">
        <v>4707854</v>
      </c>
    </row>
    <row r="4170" spans="1:10" x14ac:dyDescent="0.35">
      <c r="B4170" t="s">
        <v>1849</v>
      </c>
      <c r="C4170" t="s">
        <v>1850</v>
      </c>
      <c r="D4170" s="4">
        <v>1600000</v>
      </c>
      <c r="I4170" s="4">
        <v>1600000</v>
      </c>
      <c r="J4170" s="4">
        <v>1600000</v>
      </c>
    </row>
    <row r="4171" spans="1:10" x14ac:dyDescent="0.35">
      <c r="B4171" t="s">
        <v>53</v>
      </c>
      <c r="D4171" s="4">
        <v>1600000</v>
      </c>
      <c r="I4171" s="4">
        <v>1600000</v>
      </c>
      <c r="J4171" s="4">
        <v>1600000</v>
      </c>
    </row>
    <row r="4172" spans="1:10" x14ac:dyDescent="0.35">
      <c r="B4172" t="s">
        <v>1844</v>
      </c>
      <c r="C4172" t="s">
        <v>1851</v>
      </c>
      <c r="D4172" s="4">
        <v>97935</v>
      </c>
      <c r="I4172" s="4">
        <v>97935</v>
      </c>
      <c r="J4172" s="4">
        <v>97935</v>
      </c>
    </row>
    <row r="4173" spans="1:10" x14ac:dyDescent="0.35">
      <c r="C4173" t="s">
        <v>1852</v>
      </c>
      <c r="E4173" s="4">
        <v>2726</v>
      </c>
      <c r="I4173" s="4">
        <v>2726</v>
      </c>
      <c r="J4173">
        <v>2726</v>
      </c>
    </row>
    <row r="4174" spans="1:10" x14ac:dyDescent="0.35">
      <c r="C4174" t="s">
        <v>1853</v>
      </c>
      <c r="D4174" s="4">
        <v>3848</v>
      </c>
      <c r="E4174" s="4">
        <v>3848</v>
      </c>
      <c r="I4174" s="4">
        <v>7695</v>
      </c>
      <c r="J4174" s="4">
        <v>7696</v>
      </c>
    </row>
    <row r="4175" spans="1:10" x14ac:dyDescent="0.35">
      <c r="C4175" t="s">
        <v>1855</v>
      </c>
      <c r="D4175" s="4">
        <v>39433</v>
      </c>
      <c r="F4175" s="4">
        <v>136395</v>
      </c>
      <c r="I4175" s="4">
        <v>175829</v>
      </c>
      <c r="J4175" s="4">
        <v>39433</v>
      </c>
    </row>
    <row r="4176" spans="1:10" x14ac:dyDescent="0.35">
      <c r="C4176" t="s">
        <v>1856</v>
      </c>
      <c r="I4176" s="4">
        <v>0</v>
      </c>
      <c r="J4176">
        <v>0</v>
      </c>
    </row>
    <row r="4177" spans="2:10" x14ac:dyDescent="0.35">
      <c r="C4177" t="s">
        <v>1857</v>
      </c>
      <c r="D4177" s="4">
        <v>7469</v>
      </c>
      <c r="F4177" s="4">
        <v>3395</v>
      </c>
      <c r="I4177" s="4">
        <v>10863</v>
      </c>
      <c r="J4177" s="4">
        <v>7469</v>
      </c>
    </row>
    <row r="4178" spans="2:10" x14ac:dyDescent="0.35">
      <c r="C4178" t="s">
        <v>1858</v>
      </c>
      <c r="F4178" s="4">
        <v>8044</v>
      </c>
      <c r="I4178" s="4">
        <v>8044</v>
      </c>
      <c r="J4178">
        <v>0</v>
      </c>
    </row>
    <row r="4179" spans="2:10" x14ac:dyDescent="0.35">
      <c r="C4179" t="s">
        <v>1859</v>
      </c>
      <c r="D4179" s="4">
        <v>150000</v>
      </c>
      <c r="E4179" s="4">
        <v>105421</v>
      </c>
      <c r="H4179" s="4">
        <v>25000</v>
      </c>
      <c r="I4179" s="4">
        <v>280421</v>
      </c>
      <c r="J4179" s="4">
        <v>255421</v>
      </c>
    </row>
    <row r="4180" spans="2:10" x14ac:dyDescent="0.35">
      <c r="C4180" t="s">
        <v>1860</v>
      </c>
      <c r="D4180" s="4">
        <v>217406</v>
      </c>
      <c r="I4180" s="4">
        <v>217406</v>
      </c>
      <c r="J4180" s="4">
        <v>217406</v>
      </c>
    </row>
    <row r="4181" spans="2:10" x14ac:dyDescent="0.35">
      <c r="C4181" t="s">
        <v>1861</v>
      </c>
      <c r="D4181" s="4">
        <v>22852</v>
      </c>
      <c r="I4181" s="4">
        <v>22852</v>
      </c>
      <c r="J4181" s="4">
        <v>22852</v>
      </c>
    </row>
    <row r="4182" spans="2:10" x14ac:dyDescent="0.35">
      <c r="C4182" t="s">
        <v>1862</v>
      </c>
      <c r="D4182" s="4">
        <v>170929</v>
      </c>
      <c r="I4182" s="4">
        <v>170929</v>
      </c>
      <c r="J4182" s="4">
        <v>170929</v>
      </c>
    </row>
    <row r="4183" spans="2:10" x14ac:dyDescent="0.35">
      <c r="B4183" t="s">
        <v>54</v>
      </c>
      <c r="D4183" s="4">
        <v>709871</v>
      </c>
      <c r="E4183" s="4">
        <v>111994</v>
      </c>
      <c r="F4183" s="4">
        <v>147834</v>
      </c>
      <c r="H4183" s="4">
        <v>25000</v>
      </c>
      <c r="I4183" s="4">
        <v>994699</v>
      </c>
      <c r="J4183" s="4">
        <v>821865</v>
      </c>
    </row>
    <row r="4184" spans="2:10" x14ac:dyDescent="0.35">
      <c r="B4184" t="s">
        <v>1845</v>
      </c>
      <c r="C4184" t="s">
        <v>1866</v>
      </c>
      <c r="I4184" s="4">
        <v>0</v>
      </c>
      <c r="J4184">
        <v>0</v>
      </c>
    </row>
    <row r="4185" spans="2:10" x14ac:dyDescent="0.35">
      <c r="C4185" t="s">
        <v>1867</v>
      </c>
      <c r="E4185" s="4">
        <v>4500</v>
      </c>
      <c r="G4185" s="4">
        <v>43720</v>
      </c>
      <c r="H4185" s="4">
        <v>283489</v>
      </c>
      <c r="I4185" s="4">
        <v>331709</v>
      </c>
      <c r="J4185">
        <v>4500</v>
      </c>
    </row>
    <row r="4186" spans="2:10" x14ac:dyDescent="0.35">
      <c r="C4186" t="s">
        <v>1868</v>
      </c>
      <c r="F4186" s="4">
        <v>5259</v>
      </c>
      <c r="H4186" s="4">
        <v>319366</v>
      </c>
      <c r="I4186" s="4">
        <v>324625</v>
      </c>
      <c r="J4186">
        <v>0</v>
      </c>
    </row>
    <row r="4187" spans="2:10" x14ac:dyDescent="0.35">
      <c r="C4187" t="s">
        <v>1869</v>
      </c>
      <c r="H4187" s="4">
        <v>105600</v>
      </c>
      <c r="I4187" s="4">
        <v>105600</v>
      </c>
      <c r="J4187">
        <v>0</v>
      </c>
    </row>
    <row r="4188" spans="2:10" x14ac:dyDescent="0.35">
      <c r="C4188" t="s">
        <v>1870</v>
      </c>
      <c r="D4188" s="4">
        <v>6420</v>
      </c>
      <c r="E4188" s="4">
        <v>6651</v>
      </c>
      <c r="H4188" s="4">
        <v>688597</v>
      </c>
      <c r="I4188" s="4">
        <v>701668</v>
      </c>
      <c r="J4188" s="4">
        <v>13071</v>
      </c>
    </row>
    <row r="4189" spans="2:10" x14ac:dyDescent="0.35">
      <c r="C4189" t="s">
        <v>1871</v>
      </c>
      <c r="F4189" s="4">
        <v>2165000</v>
      </c>
      <c r="H4189" s="4">
        <v>11949</v>
      </c>
      <c r="I4189" s="4">
        <v>2176949</v>
      </c>
      <c r="J4189">
        <v>0</v>
      </c>
    </row>
    <row r="4190" spans="2:10" x14ac:dyDescent="0.35">
      <c r="C4190" t="s">
        <v>1872</v>
      </c>
      <c r="D4190" s="4">
        <v>49000</v>
      </c>
      <c r="I4190" s="4">
        <v>49000</v>
      </c>
      <c r="J4190" s="4">
        <v>49000</v>
      </c>
    </row>
    <row r="4191" spans="2:10" x14ac:dyDescent="0.35">
      <c r="C4191" t="s">
        <v>1873</v>
      </c>
      <c r="D4191" s="4">
        <v>13395</v>
      </c>
      <c r="I4191" s="4">
        <v>13395</v>
      </c>
      <c r="J4191" s="4">
        <v>13395</v>
      </c>
    </row>
    <row r="4192" spans="2:10" x14ac:dyDescent="0.35">
      <c r="C4192" t="s">
        <v>1875</v>
      </c>
      <c r="H4192" s="4">
        <v>17436</v>
      </c>
      <c r="I4192" s="4">
        <v>17436</v>
      </c>
      <c r="J4192">
        <v>0</v>
      </c>
    </row>
    <row r="4193" spans="1:10" x14ac:dyDescent="0.35">
      <c r="C4193" t="s">
        <v>1876</v>
      </c>
      <c r="H4193" s="4">
        <v>16800</v>
      </c>
      <c r="I4193" s="4">
        <v>16800</v>
      </c>
      <c r="J4193">
        <v>0</v>
      </c>
    </row>
    <row r="4194" spans="1:10" x14ac:dyDescent="0.35">
      <c r="B4194" t="s">
        <v>55</v>
      </c>
      <c r="D4194" s="4">
        <v>68814</v>
      </c>
      <c r="E4194" s="4">
        <v>11151</v>
      </c>
      <c r="F4194" s="4">
        <v>2170259</v>
      </c>
      <c r="G4194" s="4">
        <v>43720</v>
      </c>
      <c r="H4194" s="4">
        <v>1443237</v>
      </c>
      <c r="I4194" s="4">
        <v>3737182</v>
      </c>
      <c r="J4194" s="4">
        <v>79965</v>
      </c>
    </row>
    <row r="4195" spans="1:10" x14ac:dyDescent="0.35">
      <c r="B4195" t="s">
        <v>1878</v>
      </c>
      <c r="C4195" t="s">
        <v>1879</v>
      </c>
      <c r="D4195" s="4">
        <v>33837</v>
      </c>
      <c r="I4195" s="4">
        <v>33837</v>
      </c>
      <c r="J4195" s="4">
        <v>33837</v>
      </c>
    </row>
    <row r="4196" spans="1:10" x14ac:dyDescent="0.35">
      <c r="C4196" t="s">
        <v>1907</v>
      </c>
      <c r="D4196" s="4">
        <v>3664</v>
      </c>
      <c r="I4196" s="4">
        <v>3664</v>
      </c>
      <c r="J4196" s="4">
        <v>3664</v>
      </c>
    </row>
    <row r="4197" spans="1:10" x14ac:dyDescent="0.35">
      <c r="C4197" t="s">
        <v>1881</v>
      </c>
      <c r="D4197" s="4">
        <v>80827</v>
      </c>
      <c r="I4197" s="4">
        <v>80827</v>
      </c>
      <c r="J4197" s="4">
        <v>80827</v>
      </c>
    </row>
    <row r="4198" spans="1:10" x14ac:dyDescent="0.35">
      <c r="B4198" t="s">
        <v>56</v>
      </c>
      <c r="D4198" s="4">
        <v>118328</v>
      </c>
      <c r="I4198" s="4">
        <v>118328</v>
      </c>
      <c r="J4198" s="4">
        <v>118328</v>
      </c>
    </row>
    <row r="4199" spans="1:10" x14ac:dyDescent="0.35">
      <c r="B4199" t="s">
        <v>1887</v>
      </c>
      <c r="C4199" t="s">
        <v>1888</v>
      </c>
      <c r="H4199" s="4">
        <v>192000</v>
      </c>
      <c r="I4199" s="4">
        <v>192000</v>
      </c>
      <c r="J4199">
        <v>0</v>
      </c>
    </row>
    <row r="4200" spans="1:10" x14ac:dyDescent="0.35">
      <c r="C4200" t="s">
        <v>1889</v>
      </c>
      <c r="H4200" s="4">
        <v>42000</v>
      </c>
      <c r="I4200" s="4">
        <v>42000</v>
      </c>
      <c r="J4200">
        <v>0</v>
      </c>
    </row>
    <row r="4201" spans="1:10" x14ac:dyDescent="0.35">
      <c r="C4201" t="s">
        <v>1890</v>
      </c>
      <c r="H4201" s="4">
        <v>30000</v>
      </c>
      <c r="I4201" s="4">
        <v>30000</v>
      </c>
      <c r="J4201">
        <v>0</v>
      </c>
    </row>
    <row r="4202" spans="1:10" x14ac:dyDescent="0.35">
      <c r="B4202" t="s">
        <v>58</v>
      </c>
      <c r="H4202" s="4">
        <v>264000</v>
      </c>
      <c r="I4202" s="4">
        <v>264000</v>
      </c>
      <c r="J4202">
        <v>0</v>
      </c>
    </row>
    <row r="4203" spans="1:10" x14ac:dyDescent="0.35">
      <c r="A4203" t="s">
        <v>1608</v>
      </c>
      <c r="B4203" t="s">
        <v>59</v>
      </c>
      <c r="D4203" s="4">
        <v>11829516</v>
      </c>
      <c r="E4203" s="4">
        <v>123145</v>
      </c>
      <c r="F4203" s="4">
        <v>5475364</v>
      </c>
      <c r="G4203" s="4">
        <v>43720</v>
      </c>
      <c r="H4203" s="4">
        <v>2173091</v>
      </c>
      <c r="I4203" s="4">
        <v>19644836</v>
      </c>
      <c r="J4203" s="4">
        <v>11952661</v>
      </c>
    </row>
    <row r="4204" spans="1:10" x14ac:dyDescent="0.35">
      <c r="A4204" t="s">
        <v>482</v>
      </c>
      <c r="B4204" t="s">
        <v>1842</v>
      </c>
      <c r="C4204" t="s">
        <v>1843</v>
      </c>
      <c r="D4204" s="4">
        <v>22718944</v>
      </c>
      <c r="E4204" s="4">
        <v>13942354</v>
      </c>
      <c r="F4204" s="4">
        <v>8538600</v>
      </c>
      <c r="I4204" s="4">
        <v>45199899</v>
      </c>
      <c r="J4204" s="4">
        <v>36661298</v>
      </c>
    </row>
    <row r="4205" spans="1:10" x14ac:dyDescent="0.35">
      <c r="C4205" t="s">
        <v>1844</v>
      </c>
      <c r="D4205" s="4">
        <v>3228444</v>
      </c>
      <c r="E4205" s="4">
        <v>589853</v>
      </c>
      <c r="F4205" s="4">
        <v>1134692</v>
      </c>
      <c r="G4205" s="4">
        <v>26319</v>
      </c>
      <c r="H4205" s="4">
        <v>310950</v>
      </c>
      <c r="I4205" s="4">
        <v>5290259</v>
      </c>
      <c r="J4205" s="4">
        <v>3818297</v>
      </c>
    </row>
    <row r="4206" spans="1:10" x14ac:dyDescent="0.35">
      <c r="C4206" t="s">
        <v>1845</v>
      </c>
      <c r="D4206" s="4">
        <v>2976710</v>
      </c>
      <c r="I4206" s="4">
        <v>2976710</v>
      </c>
      <c r="J4206" s="4">
        <v>2976710</v>
      </c>
    </row>
    <row r="4207" spans="1:10" x14ac:dyDescent="0.35">
      <c r="B4207" t="s">
        <v>51</v>
      </c>
      <c r="D4207" s="4">
        <v>28924099</v>
      </c>
      <c r="E4207" s="4">
        <v>14532208</v>
      </c>
      <c r="F4207" s="4">
        <v>9673292</v>
      </c>
      <c r="G4207" s="4">
        <v>26319</v>
      </c>
      <c r="H4207" s="4">
        <v>310950</v>
      </c>
      <c r="I4207" s="4">
        <v>53466867</v>
      </c>
      <c r="J4207" s="4">
        <v>43456307</v>
      </c>
    </row>
    <row r="4208" spans="1:10" x14ac:dyDescent="0.35">
      <c r="B4208" t="s">
        <v>1843</v>
      </c>
      <c r="C4208" t="s">
        <v>1846</v>
      </c>
      <c r="D4208" s="4">
        <v>13769009</v>
      </c>
      <c r="H4208" s="4">
        <v>659520</v>
      </c>
      <c r="I4208" s="4">
        <v>14428529</v>
      </c>
      <c r="J4208" s="4">
        <v>13769009</v>
      </c>
    </row>
    <row r="4209" spans="2:10" x14ac:dyDescent="0.35">
      <c r="C4209" t="s">
        <v>1847</v>
      </c>
      <c r="D4209" s="4">
        <v>12566226</v>
      </c>
      <c r="F4209" s="4">
        <v>1810270</v>
      </c>
      <c r="I4209" s="4">
        <v>14376496</v>
      </c>
      <c r="J4209" s="4">
        <v>12566226</v>
      </c>
    </row>
    <row r="4210" spans="2:10" x14ac:dyDescent="0.35">
      <c r="C4210" t="s">
        <v>1848</v>
      </c>
      <c r="D4210" s="4">
        <v>18282</v>
      </c>
      <c r="I4210" s="4">
        <v>18282</v>
      </c>
      <c r="J4210" s="4">
        <v>18282</v>
      </c>
    </row>
    <row r="4211" spans="2:10" x14ac:dyDescent="0.35">
      <c r="B4211" t="s">
        <v>52</v>
      </c>
      <c r="D4211" s="4">
        <v>26353517</v>
      </c>
      <c r="F4211" s="4">
        <v>1810270</v>
      </c>
      <c r="H4211" s="4">
        <v>659520</v>
      </c>
      <c r="I4211" s="4">
        <v>28823307</v>
      </c>
      <c r="J4211" s="4">
        <v>26353517</v>
      </c>
    </row>
    <row r="4212" spans="2:10" x14ac:dyDescent="0.35">
      <c r="B4212" t="s">
        <v>1849</v>
      </c>
      <c r="C4212" t="s">
        <v>1850</v>
      </c>
      <c r="D4212" s="4">
        <v>8000000</v>
      </c>
      <c r="I4212" s="4">
        <v>8000000</v>
      </c>
      <c r="J4212" s="4">
        <v>8000000</v>
      </c>
    </row>
    <row r="4213" spans="2:10" x14ac:dyDescent="0.35">
      <c r="B4213" t="s">
        <v>53</v>
      </c>
      <c r="D4213" s="4">
        <v>8000000</v>
      </c>
      <c r="I4213" s="4">
        <v>8000000</v>
      </c>
      <c r="J4213" s="4">
        <v>8000000</v>
      </c>
    </row>
    <row r="4214" spans="2:10" x14ac:dyDescent="0.35">
      <c r="B4214" t="s">
        <v>1844</v>
      </c>
      <c r="C4214" t="s">
        <v>1851</v>
      </c>
      <c r="D4214" s="4">
        <v>236369</v>
      </c>
      <c r="F4214" s="4">
        <v>348605</v>
      </c>
      <c r="I4214" s="4">
        <v>584974</v>
      </c>
      <c r="J4214" s="4">
        <v>236369</v>
      </c>
    </row>
    <row r="4215" spans="2:10" x14ac:dyDescent="0.35">
      <c r="C4215" t="s">
        <v>1852</v>
      </c>
      <c r="D4215" s="4">
        <v>2173</v>
      </c>
      <c r="F4215" s="4">
        <v>2726</v>
      </c>
      <c r="H4215" s="4">
        <v>21807</v>
      </c>
      <c r="I4215" s="4">
        <v>26706</v>
      </c>
      <c r="J4215" s="4">
        <v>2173</v>
      </c>
    </row>
    <row r="4216" spans="2:10" x14ac:dyDescent="0.35">
      <c r="C4216" t="s">
        <v>1853</v>
      </c>
      <c r="D4216" s="4">
        <v>5461</v>
      </c>
      <c r="I4216" s="4">
        <v>5461</v>
      </c>
      <c r="J4216" s="4">
        <v>5461</v>
      </c>
    </row>
    <row r="4217" spans="2:10" x14ac:dyDescent="0.35">
      <c r="C4217" t="s">
        <v>1893</v>
      </c>
      <c r="H4217" s="4">
        <v>7167</v>
      </c>
      <c r="I4217" s="4">
        <v>7167</v>
      </c>
      <c r="J4217">
        <v>0</v>
      </c>
    </row>
    <row r="4218" spans="2:10" x14ac:dyDescent="0.35">
      <c r="C4218" t="s">
        <v>1903</v>
      </c>
      <c r="D4218" s="4">
        <v>4508</v>
      </c>
      <c r="I4218" s="4">
        <v>4508</v>
      </c>
      <c r="J4218" s="4">
        <v>4508</v>
      </c>
    </row>
    <row r="4219" spans="2:10" x14ac:dyDescent="0.35">
      <c r="C4219" t="s">
        <v>1854</v>
      </c>
      <c r="D4219" s="4">
        <v>457293</v>
      </c>
      <c r="I4219" s="4">
        <v>457293</v>
      </c>
      <c r="J4219" s="4">
        <v>457293</v>
      </c>
    </row>
    <row r="4220" spans="2:10" x14ac:dyDescent="0.35">
      <c r="C4220" t="s">
        <v>1855</v>
      </c>
      <c r="D4220" s="4">
        <v>267592</v>
      </c>
      <c r="I4220" s="4">
        <v>267592</v>
      </c>
      <c r="J4220" s="4">
        <v>267592</v>
      </c>
    </row>
    <row r="4221" spans="2:10" x14ac:dyDescent="0.35">
      <c r="C4221" t="s">
        <v>1856</v>
      </c>
      <c r="D4221" s="4">
        <v>1929</v>
      </c>
      <c r="H4221" s="4">
        <v>22778</v>
      </c>
      <c r="I4221" s="4">
        <v>24708</v>
      </c>
      <c r="J4221" s="4">
        <v>1929</v>
      </c>
    </row>
    <row r="4222" spans="2:10" x14ac:dyDescent="0.35">
      <c r="C4222" t="s">
        <v>1857</v>
      </c>
      <c r="D4222" s="4">
        <v>59749</v>
      </c>
      <c r="I4222" s="4">
        <v>59749</v>
      </c>
      <c r="J4222" s="4">
        <v>59749</v>
      </c>
    </row>
    <row r="4223" spans="2:10" x14ac:dyDescent="0.35">
      <c r="C4223" t="s">
        <v>1858</v>
      </c>
      <c r="E4223" s="4">
        <v>2975</v>
      </c>
      <c r="H4223" s="4">
        <v>117813</v>
      </c>
      <c r="I4223" s="4">
        <v>120788</v>
      </c>
      <c r="J4223">
        <v>2975</v>
      </c>
    </row>
    <row r="4224" spans="2:10" x14ac:dyDescent="0.35">
      <c r="C4224" t="s">
        <v>1859</v>
      </c>
      <c r="D4224" s="4">
        <v>100000</v>
      </c>
      <c r="H4224" s="4">
        <v>525016</v>
      </c>
      <c r="I4224" s="4">
        <v>625016</v>
      </c>
      <c r="J4224" s="4">
        <v>100000</v>
      </c>
    </row>
    <row r="4225" spans="2:10" x14ac:dyDescent="0.35">
      <c r="C4225" t="s">
        <v>1860</v>
      </c>
      <c r="D4225" s="4">
        <v>326109</v>
      </c>
      <c r="E4225" s="4">
        <v>0</v>
      </c>
      <c r="H4225" s="4">
        <v>869624</v>
      </c>
      <c r="I4225" s="4">
        <v>1195733</v>
      </c>
      <c r="J4225" s="4">
        <v>326109</v>
      </c>
    </row>
    <row r="4226" spans="2:10" x14ac:dyDescent="0.35">
      <c r="C4226" t="s">
        <v>1861</v>
      </c>
      <c r="D4226" s="4">
        <v>99700</v>
      </c>
      <c r="F4226" s="4">
        <v>176191</v>
      </c>
      <c r="I4226" s="4">
        <v>275890</v>
      </c>
      <c r="J4226" s="4">
        <v>99700</v>
      </c>
    </row>
    <row r="4227" spans="2:10" x14ac:dyDescent="0.35">
      <c r="C4227" t="s">
        <v>1862</v>
      </c>
      <c r="D4227" s="4">
        <v>170929</v>
      </c>
      <c r="E4227" s="4">
        <v>0</v>
      </c>
      <c r="H4227" s="4">
        <v>598250</v>
      </c>
      <c r="I4227" s="4">
        <v>769178</v>
      </c>
      <c r="J4227" s="4">
        <v>170929</v>
      </c>
    </row>
    <row r="4228" spans="2:10" x14ac:dyDescent="0.35">
      <c r="B4228" t="s">
        <v>54</v>
      </c>
      <c r="D4228" s="4">
        <v>1731811</v>
      </c>
      <c r="E4228" s="4">
        <v>2975</v>
      </c>
      <c r="F4228" s="4">
        <v>527521</v>
      </c>
      <c r="H4228" s="4">
        <v>2162457</v>
      </c>
      <c r="I4228" s="4">
        <v>4424764</v>
      </c>
      <c r="J4228" s="4">
        <v>1734786</v>
      </c>
    </row>
    <row r="4229" spans="2:10" x14ac:dyDescent="0.35">
      <c r="B4229" t="s">
        <v>1845</v>
      </c>
      <c r="C4229" t="s">
        <v>1866</v>
      </c>
      <c r="I4229" s="4">
        <v>0</v>
      </c>
      <c r="J4229">
        <v>0</v>
      </c>
    </row>
    <row r="4230" spans="2:10" x14ac:dyDescent="0.35">
      <c r="C4230" t="s">
        <v>1867</v>
      </c>
      <c r="D4230" s="4">
        <v>1055004</v>
      </c>
      <c r="E4230" s="4">
        <v>125836</v>
      </c>
      <c r="H4230" s="4">
        <v>2162745</v>
      </c>
      <c r="I4230" s="4">
        <v>3343586</v>
      </c>
      <c r="J4230" s="4">
        <v>1180840</v>
      </c>
    </row>
    <row r="4231" spans="2:10" x14ac:dyDescent="0.35">
      <c r="C4231" t="s">
        <v>1868</v>
      </c>
      <c r="D4231" s="4">
        <v>458855</v>
      </c>
      <c r="H4231" s="4">
        <v>1989058</v>
      </c>
      <c r="I4231" s="4">
        <v>2447913</v>
      </c>
      <c r="J4231" s="4">
        <v>458855</v>
      </c>
    </row>
    <row r="4232" spans="2:10" x14ac:dyDescent="0.35">
      <c r="C4232" t="s">
        <v>1894</v>
      </c>
      <c r="D4232" s="4">
        <v>11446</v>
      </c>
      <c r="I4232" s="4">
        <v>11446</v>
      </c>
      <c r="J4232" s="4">
        <v>11446</v>
      </c>
    </row>
    <row r="4233" spans="2:10" x14ac:dyDescent="0.35">
      <c r="C4233" t="s">
        <v>1869</v>
      </c>
      <c r="H4233" s="4">
        <v>696000</v>
      </c>
      <c r="I4233" s="4">
        <v>696000</v>
      </c>
      <c r="J4233">
        <v>0</v>
      </c>
    </row>
    <row r="4234" spans="2:10" x14ac:dyDescent="0.35">
      <c r="C4234" t="s">
        <v>1870</v>
      </c>
      <c r="E4234" s="4">
        <v>4828604</v>
      </c>
      <c r="H4234" s="4">
        <v>128000</v>
      </c>
      <c r="I4234" s="4">
        <v>4956604</v>
      </c>
      <c r="J4234">
        <v>4828604</v>
      </c>
    </row>
    <row r="4235" spans="2:10" x14ac:dyDescent="0.35">
      <c r="C4235" t="s">
        <v>1871</v>
      </c>
      <c r="D4235" s="4">
        <v>39365</v>
      </c>
      <c r="H4235" s="4">
        <v>29817</v>
      </c>
      <c r="I4235" s="4">
        <v>69182</v>
      </c>
      <c r="J4235" s="4">
        <v>39365</v>
      </c>
    </row>
    <row r="4236" spans="2:10" x14ac:dyDescent="0.35">
      <c r="C4236" t="s">
        <v>1872</v>
      </c>
      <c r="D4236" s="4">
        <v>245000</v>
      </c>
      <c r="I4236" s="4">
        <v>245000</v>
      </c>
      <c r="J4236" s="4">
        <v>245000</v>
      </c>
    </row>
    <row r="4237" spans="2:10" x14ac:dyDescent="0.35">
      <c r="C4237" t="s">
        <v>1875</v>
      </c>
      <c r="H4237" s="4">
        <v>58121</v>
      </c>
      <c r="I4237" s="4">
        <v>58121</v>
      </c>
      <c r="J4237">
        <v>0</v>
      </c>
    </row>
    <row r="4238" spans="2:10" x14ac:dyDescent="0.35">
      <c r="C4238" t="s">
        <v>1876</v>
      </c>
      <c r="D4238" s="4">
        <v>52493</v>
      </c>
      <c r="H4238" s="4">
        <v>205800</v>
      </c>
      <c r="I4238" s="4">
        <v>258293</v>
      </c>
      <c r="J4238" s="4">
        <v>52493</v>
      </c>
    </row>
    <row r="4239" spans="2:10" x14ac:dyDescent="0.35">
      <c r="C4239" t="s">
        <v>1877</v>
      </c>
      <c r="D4239" s="4">
        <v>1732</v>
      </c>
      <c r="I4239" s="4">
        <v>1732</v>
      </c>
      <c r="J4239" s="4">
        <v>1732</v>
      </c>
    </row>
    <row r="4240" spans="2:10" x14ac:dyDescent="0.35">
      <c r="B4240" t="s">
        <v>55</v>
      </c>
      <c r="D4240" s="4">
        <v>1863894</v>
      </c>
      <c r="E4240" s="4">
        <v>4954440</v>
      </c>
      <c r="H4240" s="4">
        <v>5269542</v>
      </c>
      <c r="I4240" s="4">
        <v>12087876</v>
      </c>
      <c r="J4240" s="4">
        <v>6818334</v>
      </c>
    </row>
    <row r="4241" spans="1:10" x14ac:dyDescent="0.35">
      <c r="B4241" t="s">
        <v>1878</v>
      </c>
      <c r="C4241" t="s">
        <v>1879</v>
      </c>
      <c r="D4241" s="4">
        <v>2036981</v>
      </c>
      <c r="I4241" s="4">
        <v>2036981</v>
      </c>
      <c r="J4241" s="4">
        <v>2036981</v>
      </c>
    </row>
    <row r="4242" spans="1:10" x14ac:dyDescent="0.35">
      <c r="C4242" t="s">
        <v>1907</v>
      </c>
      <c r="D4242" s="4">
        <v>18321</v>
      </c>
      <c r="I4242" s="4">
        <v>18321</v>
      </c>
      <c r="J4242" s="4">
        <v>18321</v>
      </c>
    </row>
    <row r="4243" spans="1:10" x14ac:dyDescent="0.35">
      <c r="C4243" t="s">
        <v>1880</v>
      </c>
      <c r="D4243" s="4">
        <v>845578</v>
      </c>
      <c r="I4243" s="4">
        <v>845578</v>
      </c>
      <c r="J4243" s="4">
        <v>845578</v>
      </c>
    </row>
    <row r="4244" spans="1:10" x14ac:dyDescent="0.35">
      <c r="C4244" t="s">
        <v>1881</v>
      </c>
      <c r="D4244" s="4">
        <v>1552305</v>
      </c>
      <c r="E4244" s="4">
        <v>3783</v>
      </c>
      <c r="I4244" s="4">
        <v>1556089</v>
      </c>
      <c r="J4244" s="4">
        <v>1556088</v>
      </c>
    </row>
    <row r="4245" spans="1:10" x14ac:dyDescent="0.35">
      <c r="C4245" t="s">
        <v>1882</v>
      </c>
      <c r="D4245" s="4">
        <v>182950</v>
      </c>
      <c r="I4245" s="4">
        <v>182950</v>
      </c>
      <c r="J4245" s="4">
        <v>182950</v>
      </c>
    </row>
    <row r="4246" spans="1:10" x14ac:dyDescent="0.35">
      <c r="C4246" t="s">
        <v>1883</v>
      </c>
      <c r="D4246" s="4">
        <v>83288</v>
      </c>
      <c r="I4246" s="4">
        <v>83288</v>
      </c>
      <c r="J4246" s="4">
        <v>83288</v>
      </c>
    </row>
    <row r="4247" spans="1:10" x14ac:dyDescent="0.35">
      <c r="B4247" t="s">
        <v>56</v>
      </c>
      <c r="D4247" s="4">
        <v>4719424</v>
      </c>
      <c r="E4247" s="4">
        <v>3783</v>
      </c>
      <c r="I4247" s="4">
        <v>4723207</v>
      </c>
      <c r="J4247" s="4">
        <v>4723207</v>
      </c>
    </row>
    <row r="4248" spans="1:10" x14ac:dyDescent="0.35">
      <c r="B4248" t="s">
        <v>1885</v>
      </c>
      <c r="C4248" t="s">
        <v>1886</v>
      </c>
      <c r="D4248" s="4">
        <v>89551</v>
      </c>
      <c r="I4248" s="4">
        <v>89551</v>
      </c>
      <c r="J4248" s="4">
        <v>89551</v>
      </c>
    </row>
    <row r="4249" spans="1:10" x14ac:dyDescent="0.35">
      <c r="B4249" t="s">
        <v>57</v>
      </c>
      <c r="D4249" s="4">
        <v>89551</v>
      </c>
      <c r="I4249" s="4">
        <v>89551</v>
      </c>
      <c r="J4249" s="4">
        <v>89551</v>
      </c>
    </row>
    <row r="4250" spans="1:10" x14ac:dyDescent="0.35">
      <c r="B4250" t="s">
        <v>1887</v>
      </c>
      <c r="C4250" t="s">
        <v>1888</v>
      </c>
      <c r="H4250" s="4">
        <v>777600</v>
      </c>
      <c r="I4250" s="4">
        <v>777600</v>
      </c>
      <c r="J4250">
        <v>0</v>
      </c>
    </row>
    <row r="4251" spans="1:10" x14ac:dyDescent="0.35">
      <c r="C4251" t="s">
        <v>1901</v>
      </c>
      <c r="E4251" s="4">
        <v>367500</v>
      </c>
      <c r="I4251" s="4">
        <v>367500</v>
      </c>
      <c r="J4251">
        <v>367500</v>
      </c>
    </row>
    <row r="4252" spans="1:10" x14ac:dyDescent="0.35">
      <c r="C4252" t="s">
        <v>1889</v>
      </c>
      <c r="E4252" s="4">
        <v>819000</v>
      </c>
      <c r="I4252" s="4">
        <v>819000</v>
      </c>
      <c r="J4252">
        <v>819000</v>
      </c>
    </row>
    <row r="4253" spans="1:10" x14ac:dyDescent="0.35">
      <c r="C4253" t="s">
        <v>1890</v>
      </c>
      <c r="E4253" s="4">
        <v>562500</v>
      </c>
      <c r="I4253" s="4">
        <v>562500</v>
      </c>
      <c r="J4253">
        <v>562500</v>
      </c>
    </row>
    <row r="4254" spans="1:10" x14ac:dyDescent="0.35">
      <c r="C4254" t="s">
        <v>1902</v>
      </c>
      <c r="E4254" s="4">
        <v>735000</v>
      </c>
      <c r="I4254" s="4">
        <v>735000</v>
      </c>
      <c r="J4254">
        <v>735000</v>
      </c>
    </row>
    <row r="4255" spans="1:10" x14ac:dyDescent="0.35">
      <c r="B4255" t="s">
        <v>58</v>
      </c>
      <c r="E4255" s="4">
        <v>2484000</v>
      </c>
      <c r="H4255" s="4">
        <v>777600</v>
      </c>
      <c r="I4255" s="4">
        <v>3261600</v>
      </c>
      <c r="J4255">
        <v>2484000</v>
      </c>
    </row>
    <row r="4256" spans="1:10" x14ac:dyDescent="0.35">
      <c r="A4256" t="s">
        <v>1609</v>
      </c>
      <c r="B4256" t="s">
        <v>59</v>
      </c>
      <c r="D4256" s="4">
        <v>71682296</v>
      </c>
      <c r="E4256" s="4">
        <v>21977406</v>
      </c>
      <c r="F4256" s="4">
        <v>12011083</v>
      </c>
      <c r="G4256" s="4">
        <v>26319</v>
      </c>
      <c r="H4256" s="4">
        <v>9180068</v>
      </c>
      <c r="I4256" s="4">
        <v>114877172</v>
      </c>
      <c r="J4256" s="4">
        <v>93659702</v>
      </c>
    </row>
    <row r="4257" spans="1:10" x14ac:dyDescent="0.35">
      <c r="A4257" t="s">
        <v>488</v>
      </c>
      <c r="B4257" t="s">
        <v>1842</v>
      </c>
      <c r="C4257" t="s">
        <v>1843</v>
      </c>
      <c r="D4257" s="4">
        <v>11190930</v>
      </c>
      <c r="F4257" s="4">
        <v>5133800</v>
      </c>
      <c r="I4257" s="4">
        <v>16324730</v>
      </c>
      <c r="J4257" s="4">
        <v>11190930</v>
      </c>
    </row>
    <row r="4258" spans="1:10" x14ac:dyDescent="0.35">
      <c r="C4258" t="s">
        <v>1844</v>
      </c>
      <c r="D4258" s="4">
        <v>742756</v>
      </c>
      <c r="E4258" s="4">
        <v>176469</v>
      </c>
      <c r="H4258" s="4">
        <v>920279</v>
      </c>
      <c r="I4258" s="4">
        <v>1839505</v>
      </c>
      <c r="J4258" s="4">
        <v>919225</v>
      </c>
    </row>
    <row r="4259" spans="1:10" x14ac:dyDescent="0.35">
      <c r="C4259" t="s">
        <v>1845</v>
      </c>
      <c r="D4259" s="4">
        <v>1322154</v>
      </c>
      <c r="I4259" s="4">
        <v>1322154</v>
      </c>
      <c r="J4259" s="4">
        <v>1322154</v>
      </c>
    </row>
    <row r="4260" spans="1:10" x14ac:dyDescent="0.35">
      <c r="B4260" t="s">
        <v>51</v>
      </c>
      <c r="D4260" s="4">
        <v>13255840</v>
      </c>
      <c r="E4260" s="4">
        <v>176469</v>
      </c>
      <c r="F4260" s="4">
        <v>5133800</v>
      </c>
      <c r="H4260" s="4">
        <v>920279</v>
      </c>
      <c r="I4260" s="4">
        <v>19486389</v>
      </c>
      <c r="J4260" s="4">
        <v>13432309</v>
      </c>
    </row>
    <row r="4261" spans="1:10" x14ac:dyDescent="0.35">
      <c r="B4261" t="s">
        <v>1843</v>
      </c>
      <c r="C4261" t="s">
        <v>1846</v>
      </c>
      <c r="D4261" s="4">
        <v>6854599</v>
      </c>
      <c r="I4261" s="4">
        <v>6854599</v>
      </c>
      <c r="J4261" s="4">
        <v>6854599</v>
      </c>
    </row>
    <row r="4262" spans="1:10" x14ac:dyDescent="0.35">
      <c r="C4262" t="s">
        <v>1847</v>
      </c>
      <c r="D4262" s="4">
        <v>5279933</v>
      </c>
      <c r="F4262" s="4">
        <v>270270</v>
      </c>
      <c r="I4262" s="4">
        <v>5550203</v>
      </c>
      <c r="J4262" s="4">
        <v>5279933</v>
      </c>
    </row>
    <row r="4263" spans="1:10" x14ac:dyDescent="0.35">
      <c r="C4263" t="s">
        <v>1848</v>
      </c>
      <c r="D4263" s="4">
        <v>581</v>
      </c>
      <c r="I4263" s="4">
        <v>581</v>
      </c>
      <c r="J4263" s="4">
        <v>581</v>
      </c>
    </row>
    <row r="4264" spans="1:10" x14ac:dyDescent="0.35">
      <c r="B4264" t="s">
        <v>52</v>
      </c>
      <c r="D4264" s="4">
        <v>12135113</v>
      </c>
      <c r="F4264" s="4">
        <v>270270</v>
      </c>
      <c r="I4264" s="4">
        <v>12405384</v>
      </c>
      <c r="J4264" s="4">
        <v>12135113</v>
      </c>
    </row>
    <row r="4265" spans="1:10" x14ac:dyDescent="0.35">
      <c r="B4265" t="s">
        <v>1849</v>
      </c>
      <c r="C4265" t="s">
        <v>1850</v>
      </c>
      <c r="D4265" s="4">
        <v>2400000</v>
      </c>
      <c r="I4265" s="4">
        <v>2400000</v>
      </c>
      <c r="J4265" s="4">
        <v>2400000</v>
      </c>
    </row>
    <row r="4266" spans="1:10" x14ac:dyDescent="0.35">
      <c r="B4266" t="s">
        <v>53</v>
      </c>
      <c r="D4266" s="4">
        <v>2400000</v>
      </c>
      <c r="I4266" s="4">
        <v>2400000</v>
      </c>
      <c r="J4266" s="4">
        <v>2400000</v>
      </c>
    </row>
    <row r="4267" spans="1:10" x14ac:dyDescent="0.35">
      <c r="B4267" t="s">
        <v>1844</v>
      </c>
      <c r="C4267" t="s">
        <v>1851</v>
      </c>
      <c r="D4267" s="4">
        <v>5601</v>
      </c>
      <c r="F4267" s="4">
        <v>564759</v>
      </c>
      <c r="I4267" s="4">
        <v>570359</v>
      </c>
      <c r="J4267" s="4">
        <v>5601</v>
      </c>
    </row>
    <row r="4268" spans="1:10" x14ac:dyDescent="0.35">
      <c r="C4268" t="s">
        <v>1852</v>
      </c>
      <c r="D4268" s="4">
        <v>1510</v>
      </c>
      <c r="H4268" s="4">
        <v>12267</v>
      </c>
      <c r="I4268" s="4">
        <v>13776</v>
      </c>
      <c r="J4268" s="4">
        <v>1510</v>
      </c>
    </row>
    <row r="4269" spans="1:10" x14ac:dyDescent="0.35">
      <c r="C4269" t="s">
        <v>1893</v>
      </c>
      <c r="H4269" s="4">
        <v>5973</v>
      </c>
      <c r="I4269" s="4">
        <v>5973</v>
      </c>
      <c r="J4269">
        <v>0</v>
      </c>
    </row>
    <row r="4270" spans="1:10" x14ac:dyDescent="0.35">
      <c r="C4270" t="s">
        <v>1854</v>
      </c>
      <c r="D4270" s="4">
        <v>242096</v>
      </c>
      <c r="I4270" s="4">
        <v>242096</v>
      </c>
      <c r="J4270" s="4">
        <v>242096</v>
      </c>
    </row>
    <row r="4271" spans="1:10" x14ac:dyDescent="0.35">
      <c r="C4271" t="s">
        <v>1855</v>
      </c>
      <c r="D4271" s="4">
        <v>169849</v>
      </c>
      <c r="I4271" s="4">
        <v>169849</v>
      </c>
      <c r="J4271" s="4">
        <v>169849</v>
      </c>
    </row>
    <row r="4272" spans="1:10" x14ac:dyDescent="0.35">
      <c r="C4272" t="s">
        <v>1856</v>
      </c>
      <c r="D4272" s="4">
        <v>8491</v>
      </c>
      <c r="H4272" s="4">
        <v>16566</v>
      </c>
      <c r="I4272" s="4">
        <v>25057</v>
      </c>
      <c r="J4272" s="4">
        <v>8491</v>
      </c>
    </row>
    <row r="4273" spans="2:10" x14ac:dyDescent="0.35">
      <c r="C4273" t="s">
        <v>1857</v>
      </c>
      <c r="D4273" s="4">
        <v>8827</v>
      </c>
      <c r="I4273" s="4">
        <v>8827</v>
      </c>
      <c r="J4273" s="4">
        <v>8827</v>
      </c>
    </row>
    <row r="4274" spans="2:10" x14ac:dyDescent="0.35">
      <c r="C4274" t="s">
        <v>1858</v>
      </c>
      <c r="D4274" s="4">
        <v>24132</v>
      </c>
      <c r="H4274" s="4">
        <v>10390</v>
      </c>
      <c r="I4274" s="4">
        <v>34523</v>
      </c>
      <c r="J4274" s="4">
        <v>24132</v>
      </c>
    </row>
    <row r="4275" spans="2:10" x14ac:dyDescent="0.35">
      <c r="C4275" t="s">
        <v>1859</v>
      </c>
      <c r="D4275" s="4">
        <v>100000</v>
      </c>
      <c r="E4275" s="4">
        <v>275000</v>
      </c>
      <c r="H4275" s="4">
        <v>100000</v>
      </c>
      <c r="I4275" s="4">
        <v>475000</v>
      </c>
      <c r="J4275" s="4">
        <v>375000</v>
      </c>
    </row>
    <row r="4276" spans="2:10" x14ac:dyDescent="0.35">
      <c r="C4276" t="s">
        <v>1860</v>
      </c>
      <c r="D4276" s="4">
        <v>326109</v>
      </c>
      <c r="I4276" s="4">
        <v>326109</v>
      </c>
      <c r="J4276" s="4">
        <v>326109</v>
      </c>
    </row>
    <row r="4277" spans="2:10" x14ac:dyDescent="0.35">
      <c r="C4277" t="s">
        <v>1861</v>
      </c>
      <c r="F4277" s="4">
        <v>62026</v>
      </c>
      <c r="I4277" s="4">
        <v>62026</v>
      </c>
      <c r="J4277">
        <v>0</v>
      </c>
    </row>
    <row r="4278" spans="2:10" x14ac:dyDescent="0.35">
      <c r="C4278" t="s">
        <v>1862</v>
      </c>
      <c r="D4278" s="4">
        <v>170929</v>
      </c>
      <c r="I4278" s="4">
        <v>170929</v>
      </c>
      <c r="J4278" s="4">
        <v>170929</v>
      </c>
    </row>
    <row r="4279" spans="2:10" x14ac:dyDescent="0.35">
      <c r="B4279" t="s">
        <v>54</v>
      </c>
      <c r="D4279" s="4">
        <v>1057543</v>
      </c>
      <c r="E4279" s="4">
        <v>275000</v>
      </c>
      <c r="F4279" s="4">
        <v>626784</v>
      </c>
      <c r="H4279" s="4">
        <v>145196</v>
      </c>
      <c r="I4279" s="4">
        <v>2104523</v>
      </c>
      <c r="J4279" s="4">
        <v>1332543</v>
      </c>
    </row>
    <row r="4280" spans="2:10" x14ac:dyDescent="0.35">
      <c r="B4280" t="s">
        <v>1845</v>
      </c>
      <c r="C4280" t="s">
        <v>1866</v>
      </c>
      <c r="I4280" s="4">
        <v>0</v>
      </c>
      <c r="J4280">
        <v>0</v>
      </c>
    </row>
    <row r="4281" spans="2:10" x14ac:dyDescent="0.35">
      <c r="C4281" t="s">
        <v>1867</v>
      </c>
      <c r="D4281" s="4">
        <v>1138000</v>
      </c>
      <c r="H4281" s="4">
        <v>809692</v>
      </c>
      <c r="I4281" s="4">
        <v>1947692</v>
      </c>
      <c r="J4281" s="4">
        <v>1138000</v>
      </c>
    </row>
    <row r="4282" spans="2:10" x14ac:dyDescent="0.35">
      <c r="C4282" t="s">
        <v>1868</v>
      </c>
      <c r="H4282" s="4">
        <v>735776</v>
      </c>
      <c r="I4282" s="4">
        <v>735776</v>
      </c>
      <c r="J4282">
        <v>0</v>
      </c>
    </row>
    <row r="4283" spans="2:10" x14ac:dyDescent="0.35">
      <c r="C4283" t="s">
        <v>1869</v>
      </c>
      <c r="H4283" s="4">
        <v>239520</v>
      </c>
      <c r="I4283" s="4">
        <v>239520</v>
      </c>
      <c r="J4283">
        <v>0</v>
      </c>
    </row>
    <row r="4284" spans="2:10" x14ac:dyDescent="0.35">
      <c r="C4284" t="s">
        <v>1870</v>
      </c>
      <c r="D4284" s="4">
        <v>3825</v>
      </c>
      <c r="E4284" s="4">
        <v>12859</v>
      </c>
      <c r="H4284" s="4">
        <v>1576048</v>
      </c>
      <c r="I4284" s="4">
        <v>1592732</v>
      </c>
      <c r="J4284" s="4">
        <v>16684</v>
      </c>
    </row>
    <row r="4285" spans="2:10" x14ac:dyDescent="0.35">
      <c r="C4285" t="s">
        <v>1871</v>
      </c>
      <c r="D4285" s="4">
        <v>34991</v>
      </c>
      <c r="H4285" s="4">
        <v>29817</v>
      </c>
      <c r="I4285" s="4">
        <v>64808</v>
      </c>
      <c r="J4285" s="4">
        <v>34991</v>
      </c>
    </row>
    <row r="4286" spans="2:10" x14ac:dyDescent="0.35">
      <c r="C4286" t="s">
        <v>1872</v>
      </c>
      <c r="D4286" s="4">
        <v>49000</v>
      </c>
      <c r="I4286" s="4">
        <v>49000</v>
      </c>
      <c r="J4286" s="4">
        <v>49000</v>
      </c>
    </row>
    <row r="4287" spans="2:10" x14ac:dyDescent="0.35">
      <c r="C4287" t="s">
        <v>1875</v>
      </c>
      <c r="H4287" s="4">
        <v>13949</v>
      </c>
      <c r="I4287" s="4">
        <v>13949</v>
      </c>
      <c r="J4287">
        <v>0</v>
      </c>
    </row>
    <row r="4288" spans="2:10" x14ac:dyDescent="0.35">
      <c r="C4288" t="s">
        <v>1876</v>
      </c>
      <c r="D4288" s="4">
        <v>30012</v>
      </c>
      <c r="H4288" s="4">
        <v>61824</v>
      </c>
      <c r="I4288" s="4">
        <v>91836</v>
      </c>
      <c r="J4288" s="4">
        <v>30012</v>
      </c>
    </row>
    <row r="4289" spans="2:10" x14ac:dyDescent="0.35">
      <c r="B4289" t="s">
        <v>55</v>
      </c>
      <c r="D4289" s="4">
        <v>1255828</v>
      </c>
      <c r="E4289" s="4">
        <v>12859</v>
      </c>
      <c r="H4289" s="4">
        <v>3466626</v>
      </c>
      <c r="I4289" s="4">
        <v>4735312</v>
      </c>
      <c r="J4289" s="4">
        <v>1268687</v>
      </c>
    </row>
    <row r="4290" spans="2:10" x14ac:dyDescent="0.35">
      <c r="B4290" t="s">
        <v>1878</v>
      </c>
      <c r="C4290" t="s">
        <v>1879</v>
      </c>
      <c r="D4290" s="4">
        <v>633949</v>
      </c>
      <c r="I4290" s="4">
        <v>633949</v>
      </c>
      <c r="J4290" s="4">
        <v>633949</v>
      </c>
    </row>
    <row r="4291" spans="2:10" x14ac:dyDescent="0.35">
      <c r="C4291" t="s">
        <v>1907</v>
      </c>
      <c r="D4291" s="4">
        <v>2289</v>
      </c>
      <c r="I4291" s="4">
        <v>2289</v>
      </c>
      <c r="J4291" s="4">
        <v>2289</v>
      </c>
    </row>
    <row r="4292" spans="2:10" x14ac:dyDescent="0.35">
      <c r="C4292" t="s">
        <v>1897</v>
      </c>
      <c r="D4292" s="4">
        <v>963</v>
      </c>
      <c r="I4292" s="4">
        <v>963</v>
      </c>
      <c r="J4292" s="4">
        <v>963</v>
      </c>
    </row>
    <row r="4293" spans="2:10" x14ac:dyDescent="0.35">
      <c r="C4293" t="s">
        <v>1881</v>
      </c>
      <c r="D4293" s="4">
        <v>1440166</v>
      </c>
      <c r="I4293" s="4">
        <v>1440166</v>
      </c>
      <c r="J4293" s="4">
        <v>1440166</v>
      </c>
    </row>
    <row r="4294" spans="2:10" x14ac:dyDescent="0.35">
      <c r="C4294" t="s">
        <v>1882</v>
      </c>
      <c r="D4294" s="4">
        <v>286</v>
      </c>
      <c r="F4294" s="4">
        <v>132046</v>
      </c>
      <c r="I4294" s="4">
        <v>132332</v>
      </c>
      <c r="J4294" s="4">
        <v>286</v>
      </c>
    </row>
    <row r="4295" spans="2:10" x14ac:dyDescent="0.35">
      <c r="C4295" t="s">
        <v>1900</v>
      </c>
      <c r="D4295" s="4">
        <v>2983</v>
      </c>
      <c r="I4295" s="4">
        <v>2983</v>
      </c>
      <c r="J4295" s="4">
        <v>2983</v>
      </c>
    </row>
    <row r="4296" spans="2:10" x14ac:dyDescent="0.35">
      <c r="C4296" t="s">
        <v>1892</v>
      </c>
      <c r="D4296" s="4">
        <v>1733</v>
      </c>
      <c r="I4296" s="4">
        <v>1733</v>
      </c>
      <c r="J4296" s="4">
        <v>1733</v>
      </c>
    </row>
    <row r="4297" spans="2:10" x14ac:dyDescent="0.35">
      <c r="C4297" t="s">
        <v>1884</v>
      </c>
      <c r="D4297" s="4">
        <v>13997</v>
      </c>
      <c r="I4297" s="4">
        <v>13997</v>
      </c>
      <c r="J4297" s="4">
        <v>13997</v>
      </c>
    </row>
    <row r="4298" spans="2:10" x14ac:dyDescent="0.35">
      <c r="B4298" t="s">
        <v>56</v>
      </c>
      <c r="D4298" s="4">
        <v>2096366</v>
      </c>
      <c r="F4298" s="4">
        <v>132046</v>
      </c>
      <c r="I4298" s="4">
        <v>2228413</v>
      </c>
      <c r="J4298" s="4">
        <v>2096366</v>
      </c>
    </row>
    <row r="4299" spans="2:10" x14ac:dyDescent="0.35">
      <c r="B4299" t="s">
        <v>1885</v>
      </c>
      <c r="C4299" t="s">
        <v>1886</v>
      </c>
      <c r="D4299" s="4">
        <v>65985</v>
      </c>
      <c r="I4299" s="4">
        <v>65985</v>
      </c>
      <c r="J4299" s="4">
        <v>65985</v>
      </c>
    </row>
    <row r="4300" spans="2:10" x14ac:dyDescent="0.35">
      <c r="B4300" t="s">
        <v>57</v>
      </c>
      <c r="D4300" s="4">
        <v>65985</v>
      </c>
      <c r="I4300" s="4">
        <v>65985</v>
      </c>
      <c r="J4300" s="4">
        <v>65985</v>
      </c>
    </row>
    <row r="4301" spans="2:10" x14ac:dyDescent="0.35">
      <c r="B4301" t="s">
        <v>1887</v>
      </c>
      <c r="C4301" t="s">
        <v>1888</v>
      </c>
      <c r="H4301" s="4">
        <v>163200</v>
      </c>
      <c r="I4301" s="4">
        <v>163200</v>
      </c>
      <c r="J4301">
        <v>0</v>
      </c>
    </row>
    <row r="4302" spans="2:10" x14ac:dyDescent="0.35">
      <c r="C4302" t="s">
        <v>1901</v>
      </c>
      <c r="H4302" s="4">
        <v>60000</v>
      </c>
      <c r="I4302" s="4">
        <v>60000</v>
      </c>
      <c r="J4302">
        <v>0</v>
      </c>
    </row>
    <row r="4303" spans="2:10" x14ac:dyDescent="0.35">
      <c r="C4303" t="s">
        <v>1889</v>
      </c>
      <c r="H4303" s="4">
        <v>147000</v>
      </c>
      <c r="I4303" s="4">
        <v>147000</v>
      </c>
      <c r="J4303">
        <v>0</v>
      </c>
    </row>
    <row r="4304" spans="2:10" x14ac:dyDescent="0.35">
      <c r="C4304" t="s">
        <v>1890</v>
      </c>
      <c r="H4304" s="4">
        <v>82500</v>
      </c>
      <c r="I4304" s="4">
        <v>82500</v>
      </c>
      <c r="J4304">
        <v>0</v>
      </c>
    </row>
    <row r="4305" spans="1:10" x14ac:dyDescent="0.35">
      <c r="C4305" t="s">
        <v>1902</v>
      </c>
      <c r="H4305" s="4">
        <v>120000</v>
      </c>
      <c r="I4305" s="4">
        <v>120000</v>
      </c>
      <c r="J4305">
        <v>0</v>
      </c>
    </row>
    <row r="4306" spans="1:10" x14ac:dyDescent="0.35">
      <c r="B4306" t="s">
        <v>58</v>
      </c>
      <c r="H4306" s="4">
        <v>572700</v>
      </c>
      <c r="I4306" s="4">
        <v>572700</v>
      </c>
      <c r="J4306">
        <v>0</v>
      </c>
    </row>
    <row r="4307" spans="1:10" x14ac:dyDescent="0.35">
      <c r="A4307" t="s">
        <v>1610</v>
      </c>
      <c r="B4307" t="s">
        <v>59</v>
      </c>
      <c r="D4307" s="4">
        <v>32266675</v>
      </c>
      <c r="E4307" s="4">
        <v>464328</v>
      </c>
      <c r="F4307" s="4">
        <v>6162901</v>
      </c>
      <c r="H4307" s="4">
        <v>5104801</v>
      </c>
      <c r="I4307" s="4">
        <v>43998705</v>
      </c>
      <c r="J4307" s="4">
        <v>32731003</v>
      </c>
    </row>
    <row r="4308" spans="1:10" x14ac:dyDescent="0.35">
      <c r="A4308" t="s">
        <v>493</v>
      </c>
      <c r="B4308" t="s">
        <v>1842</v>
      </c>
      <c r="C4308" t="s">
        <v>1843</v>
      </c>
      <c r="D4308" s="4">
        <v>6985712</v>
      </c>
      <c r="F4308" s="4">
        <v>3803800</v>
      </c>
      <c r="I4308" s="4">
        <v>10789512</v>
      </c>
      <c r="J4308" s="4">
        <v>6985712</v>
      </c>
    </row>
    <row r="4309" spans="1:10" x14ac:dyDescent="0.35">
      <c r="C4309" t="s">
        <v>1844</v>
      </c>
      <c r="D4309" s="4">
        <v>794466</v>
      </c>
      <c r="E4309" s="4">
        <v>348181</v>
      </c>
      <c r="H4309" s="4">
        <v>64800</v>
      </c>
      <c r="I4309" s="4">
        <v>1207446</v>
      </c>
      <c r="J4309" s="4">
        <v>1142647</v>
      </c>
    </row>
    <row r="4310" spans="1:10" x14ac:dyDescent="0.35">
      <c r="C4310" t="s">
        <v>1845</v>
      </c>
      <c r="D4310" s="4">
        <v>843610</v>
      </c>
      <c r="I4310" s="4">
        <v>843610</v>
      </c>
      <c r="J4310" s="4">
        <v>843610</v>
      </c>
    </row>
    <row r="4311" spans="1:10" x14ac:dyDescent="0.35">
      <c r="B4311" t="s">
        <v>51</v>
      </c>
      <c r="D4311" s="4">
        <v>8623787</v>
      </c>
      <c r="E4311" s="4">
        <v>348181</v>
      </c>
      <c r="F4311" s="4">
        <v>3803800</v>
      </c>
      <c r="H4311" s="4">
        <v>64800</v>
      </c>
      <c r="I4311" s="4">
        <v>12840568</v>
      </c>
      <c r="J4311" s="4">
        <v>8971968</v>
      </c>
    </row>
    <row r="4312" spans="1:10" x14ac:dyDescent="0.35">
      <c r="B4312" t="s">
        <v>1843</v>
      </c>
      <c r="C4312" t="s">
        <v>1846</v>
      </c>
      <c r="D4312" s="4">
        <v>4696939</v>
      </c>
      <c r="H4312" s="4">
        <v>44000</v>
      </c>
      <c r="I4312" s="4">
        <v>4740939</v>
      </c>
      <c r="J4312" s="4">
        <v>4696939</v>
      </c>
    </row>
    <row r="4313" spans="1:10" x14ac:dyDescent="0.35">
      <c r="C4313" t="s">
        <v>1847</v>
      </c>
      <c r="D4313" s="4">
        <v>3611985</v>
      </c>
      <c r="F4313" s="4">
        <v>138884</v>
      </c>
      <c r="I4313" s="4">
        <v>3750869</v>
      </c>
      <c r="J4313" s="4">
        <v>3611985</v>
      </c>
    </row>
    <row r="4314" spans="1:10" x14ac:dyDescent="0.35">
      <c r="C4314" t="s">
        <v>1848</v>
      </c>
      <c r="D4314" s="4">
        <v>19303</v>
      </c>
      <c r="I4314" s="4">
        <v>19303</v>
      </c>
      <c r="J4314" s="4">
        <v>19303</v>
      </c>
    </row>
    <row r="4315" spans="1:10" x14ac:dyDescent="0.35">
      <c r="B4315" t="s">
        <v>52</v>
      </c>
      <c r="D4315" s="4">
        <v>8328227</v>
      </c>
      <c r="F4315" s="4">
        <v>138884</v>
      </c>
      <c r="H4315" s="4">
        <v>44000</v>
      </c>
      <c r="I4315" s="4">
        <v>8511111</v>
      </c>
      <c r="J4315" s="4">
        <v>8328227</v>
      </c>
    </row>
    <row r="4316" spans="1:10" x14ac:dyDescent="0.35">
      <c r="B4316" t="s">
        <v>1849</v>
      </c>
      <c r="C4316" t="s">
        <v>1850</v>
      </c>
      <c r="D4316" s="4">
        <v>1600000</v>
      </c>
      <c r="I4316" s="4">
        <v>1600000</v>
      </c>
      <c r="J4316" s="4">
        <v>1600000</v>
      </c>
    </row>
    <row r="4317" spans="1:10" x14ac:dyDescent="0.35">
      <c r="B4317" t="s">
        <v>53</v>
      </c>
      <c r="D4317" s="4">
        <v>1600000</v>
      </c>
      <c r="I4317" s="4">
        <v>1600000</v>
      </c>
      <c r="J4317" s="4">
        <v>1600000</v>
      </c>
    </row>
    <row r="4318" spans="1:10" x14ac:dyDescent="0.35">
      <c r="B4318" t="s">
        <v>1844</v>
      </c>
      <c r="C4318" t="s">
        <v>1851</v>
      </c>
      <c r="D4318" s="4">
        <v>133193</v>
      </c>
      <c r="I4318" s="4">
        <v>133193</v>
      </c>
      <c r="J4318" s="4">
        <v>133193</v>
      </c>
    </row>
    <row r="4319" spans="1:10" x14ac:dyDescent="0.35">
      <c r="C4319" t="s">
        <v>1852</v>
      </c>
      <c r="D4319" s="4">
        <v>1510</v>
      </c>
      <c r="H4319" s="4">
        <v>10904</v>
      </c>
      <c r="I4319" s="4">
        <v>12413</v>
      </c>
      <c r="J4319" s="4">
        <v>1510</v>
      </c>
    </row>
    <row r="4320" spans="1:10" x14ac:dyDescent="0.35">
      <c r="C4320" t="s">
        <v>1853</v>
      </c>
      <c r="H4320" s="4">
        <v>2730</v>
      </c>
      <c r="I4320" s="4">
        <v>2730</v>
      </c>
      <c r="J4320">
        <v>0</v>
      </c>
    </row>
    <row r="4321" spans="2:10" x14ac:dyDescent="0.35">
      <c r="C4321" t="s">
        <v>1893</v>
      </c>
      <c r="H4321" s="4">
        <v>3584</v>
      </c>
      <c r="I4321" s="4">
        <v>3584</v>
      </c>
      <c r="J4321">
        <v>0</v>
      </c>
    </row>
    <row r="4322" spans="2:10" x14ac:dyDescent="0.35">
      <c r="C4322" t="s">
        <v>1854</v>
      </c>
      <c r="D4322" s="4">
        <v>275721</v>
      </c>
      <c r="I4322" s="4">
        <v>275721</v>
      </c>
      <c r="J4322" s="4">
        <v>275721</v>
      </c>
    </row>
    <row r="4323" spans="2:10" x14ac:dyDescent="0.35">
      <c r="C4323" t="s">
        <v>1855</v>
      </c>
      <c r="D4323" s="4">
        <v>73228</v>
      </c>
      <c r="E4323" s="4">
        <v>15207</v>
      </c>
      <c r="H4323" s="4">
        <v>6212</v>
      </c>
      <c r="I4323" s="4">
        <v>94648</v>
      </c>
      <c r="J4323" s="4">
        <v>88435</v>
      </c>
    </row>
    <row r="4324" spans="2:10" x14ac:dyDescent="0.35">
      <c r="C4324" t="s">
        <v>1856</v>
      </c>
      <c r="H4324" s="4">
        <v>8283</v>
      </c>
      <c r="I4324" s="4">
        <v>8283</v>
      </c>
      <c r="J4324">
        <v>0</v>
      </c>
    </row>
    <row r="4325" spans="2:10" x14ac:dyDescent="0.35">
      <c r="C4325" t="s">
        <v>1857</v>
      </c>
      <c r="D4325" s="4">
        <v>27838</v>
      </c>
      <c r="I4325" s="4">
        <v>27838</v>
      </c>
      <c r="J4325" s="4">
        <v>27838</v>
      </c>
    </row>
    <row r="4326" spans="2:10" x14ac:dyDescent="0.35">
      <c r="C4326" t="s">
        <v>1906</v>
      </c>
      <c r="H4326" s="4">
        <v>5104</v>
      </c>
      <c r="I4326" s="4">
        <v>5104</v>
      </c>
      <c r="J4326">
        <v>0</v>
      </c>
    </row>
    <row r="4327" spans="2:10" x14ac:dyDescent="0.35">
      <c r="C4327" t="s">
        <v>1858</v>
      </c>
      <c r="E4327" s="4">
        <v>20110</v>
      </c>
      <c r="H4327" s="4">
        <v>17261</v>
      </c>
      <c r="I4327" s="4">
        <v>37372</v>
      </c>
      <c r="J4327">
        <v>20110</v>
      </c>
    </row>
    <row r="4328" spans="2:10" x14ac:dyDescent="0.35">
      <c r="C4328" t="s">
        <v>1859</v>
      </c>
      <c r="D4328" s="4">
        <v>150003</v>
      </c>
      <c r="G4328" s="4">
        <v>105421</v>
      </c>
      <c r="H4328" s="4">
        <v>175000</v>
      </c>
      <c r="I4328" s="4">
        <v>430424</v>
      </c>
      <c r="J4328" s="4">
        <v>150003</v>
      </c>
    </row>
    <row r="4329" spans="2:10" x14ac:dyDescent="0.35">
      <c r="C4329" t="s">
        <v>1860</v>
      </c>
      <c r="H4329" s="4">
        <v>108703</v>
      </c>
      <c r="I4329" s="4">
        <v>108703</v>
      </c>
      <c r="J4329">
        <v>0</v>
      </c>
    </row>
    <row r="4330" spans="2:10" x14ac:dyDescent="0.35">
      <c r="C4330" t="s">
        <v>1861</v>
      </c>
      <c r="D4330" s="4">
        <v>104464</v>
      </c>
      <c r="I4330" s="4">
        <v>104464</v>
      </c>
      <c r="J4330" s="4">
        <v>104464</v>
      </c>
    </row>
    <row r="4331" spans="2:10" x14ac:dyDescent="0.35">
      <c r="C4331" t="s">
        <v>1862</v>
      </c>
      <c r="E4331" s="4">
        <v>0</v>
      </c>
      <c r="H4331" s="4">
        <v>256393</v>
      </c>
      <c r="I4331" s="4">
        <v>256393</v>
      </c>
      <c r="J4331">
        <v>0</v>
      </c>
    </row>
    <row r="4332" spans="2:10" x14ac:dyDescent="0.35">
      <c r="B4332" t="s">
        <v>54</v>
      </c>
      <c r="D4332" s="4">
        <v>765957</v>
      </c>
      <c r="E4332" s="4">
        <v>35318</v>
      </c>
      <c r="G4332" s="4">
        <v>105421</v>
      </c>
      <c r="H4332" s="4">
        <v>594174</v>
      </c>
      <c r="I4332" s="4">
        <v>1500870</v>
      </c>
      <c r="J4332" s="4">
        <v>801275</v>
      </c>
    </row>
    <row r="4333" spans="2:10" x14ac:dyDescent="0.35">
      <c r="B4333" t="s">
        <v>1845</v>
      </c>
      <c r="C4333" t="s">
        <v>1866</v>
      </c>
      <c r="I4333" s="4">
        <v>0</v>
      </c>
      <c r="J4333">
        <v>0</v>
      </c>
    </row>
    <row r="4334" spans="2:10" x14ac:dyDescent="0.35">
      <c r="C4334" t="s">
        <v>1867</v>
      </c>
      <c r="D4334" s="4">
        <v>850000</v>
      </c>
      <c r="H4334" s="4">
        <v>523955</v>
      </c>
      <c r="I4334" s="4">
        <v>1373955</v>
      </c>
      <c r="J4334" s="4">
        <v>850000</v>
      </c>
    </row>
    <row r="4335" spans="2:10" x14ac:dyDescent="0.35">
      <c r="C4335" t="s">
        <v>1868</v>
      </c>
      <c r="H4335" s="4">
        <v>468765</v>
      </c>
      <c r="I4335" s="4">
        <v>468765</v>
      </c>
      <c r="J4335">
        <v>0</v>
      </c>
    </row>
    <row r="4336" spans="2:10" x14ac:dyDescent="0.35">
      <c r="C4336" t="s">
        <v>1869</v>
      </c>
      <c r="H4336" s="4">
        <v>144000</v>
      </c>
      <c r="I4336" s="4">
        <v>144000</v>
      </c>
      <c r="J4336">
        <v>0</v>
      </c>
    </row>
    <row r="4337" spans="2:10" x14ac:dyDescent="0.35">
      <c r="C4337" t="s">
        <v>1870</v>
      </c>
      <c r="E4337" s="4">
        <v>4877</v>
      </c>
      <c r="H4337" s="4">
        <v>844023</v>
      </c>
      <c r="I4337" s="4">
        <v>848901</v>
      </c>
      <c r="J4337">
        <v>4877</v>
      </c>
    </row>
    <row r="4338" spans="2:10" x14ac:dyDescent="0.35">
      <c r="C4338" t="s">
        <v>1871</v>
      </c>
      <c r="D4338" s="4">
        <v>16959</v>
      </c>
      <c r="H4338" s="4">
        <v>41767</v>
      </c>
      <c r="I4338" s="4">
        <v>58725</v>
      </c>
      <c r="J4338" s="4">
        <v>16959</v>
      </c>
    </row>
    <row r="4339" spans="2:10" x14ac:dyDescent="0.35">
      <c r="C4339" t="s">
        <v>1872</v>
      </c>
      <c r="D4339" s="4">
        <v>49000</v>
      </c>
      <c r="I4339" s="4">
        <v>49000</v>
      </c>
      <c r="J4339" s="4">
        <v>49000</v>
      </c>
    </row>
    <row r="4340" spans="2:10" x14ac:dyDescent="0.35">
      <c r="C4340" t="s">
        <v>1875</v>
      </c>
      <c r="H4340" s="4">
        <v>23248</v>
      </c>
      <c r="I4340" s="4">
        <v>23248</v>
      </c>
      <c r="J4340">
        <v>0</v>
      </c>
    </row>
    <row r="4341" spans="2:10" x14ac:dyDescent="0.35">
      <c r="C4341" t="s">
        <v>1876</v>
      </c>
      <c r="D4341" s="4">
        <v>11057</v>
      </c>
      <c r="H4341" s="4">
        <v>52080</v>
      </c>
      <c r="I4341" s="4">
        <v>63137</v>
      </c>
      <c r="J4341" s="4">
        <v>11057</v>
      </c>
    </row>
    <row r="4342" spans="2:10" x14ac:dyDescent="0.35">
      <c r="C4342" t="s">
        <v>1877</v>
      </c>
      <c r="D4342" s="4">
        <v>4625</v>
      </c>
      <c r="I4342" s="4">
        <v>4625</v>
      </c>
      <c r="J4342" s="4">
        <v>4625</v>
      </c>
    </row>
    <row r="4343" spans="2:10" x14ac:dyDescent="0.35">
      <c r="B4343" t="s">
        <v>55</v>
      </c>
      <c r="D4343" s="4">
        <v>931640</v>
      </c>
      <c r="E4343" s="4">
        <v>4877</v>
      </c>
      <c r="H4343" s="4">
        <v>2097838</v>
      </c>
      <c r="I4343" s="4">
        <v>3034356</v>
      </c>
      <c r="J4343" s="4">
        <v>936517</v>
      </c>
    </row>
    <row r="4344" spans="2:10" x14ac:dyDescent="0.35">
      <c r="B4344" t="s">
        <v>1878</v>
      </c>
      <c r="C4344" t="s">
        <v>1879</v>
      </c>
      <c r="D4344" s="4">
        <v>404123</v>
      </c>
      <c r="I4344" s="4">
        <v>404123</v>
      </c>
      <c r="J4344" s="4">
        <v>404123</v>
      </c>
    </row>
    <row r="4345" spans="2:10" x14ac:dyDescent="0.35">
      <c r="C4345" t="s">
        <v>1907</v>
      </c>
      <c r="D4345" s="4">
        <v>3664</v>
      </c>
      <c r="I4345" s="4">
        <v>3664</v>
      </c>
      <c r="J4345" s="4">
        <v>3664</v>
      </c>
    </row>
    <row r="4346" spans="2:10" x14ac:dyDescent="0.35">
      <c r="C4346" t="s">
        <v>1897</v>
      </c>
      <c r="D4346" s="4">
        <v>820</v>
      </c>
      <c r="I4346" s="4">
        <v>820</v>
      </c>
      <c r="J4346" s="4">
        <v>820</v>
      </c>
    </row>
    <row r="4347" spans="2:10" x14ac:dyDescent="0.35">
      <c r="C4347" t="s">
        <v>1880</v>
      </c>
      <c r="D4347" s="4">
        <v>448637</v>
      </c>
      <c r="I4347" s="4">
        <v>448637</v>
      </c>
      <c r="J4347" s="4">
        <v>448637</v>
      </c>
    </row>
    <row r="4348" spans="2:10" x14ac:dyDescent="0.35">
      <c r="C4348" t="s">
        <v>1881</v>
      </c>
      <c r="D4348" s="4">
        <v>481162</v>
      </c>
      <c r="I4348" s="4">
        <v>481162</v>
      </c>
      <c r="J4348" s="4">
        <v>481162</v>
      </c>
    </row>
    <row r="4349" spans="2:10" x14ac:dyDescent="0.35">
      <c r="C4349" t="s">
        <v>1882</v>
      </c>
      <c r="F4349" s="4">
        <v>134247</v>
      </c>
      <c r="I4349" s="4">
        <v>134247</v>
      </c>
      <c r="J4349">
        <v>0</v>
      </c>
    </row>
    <row r="4350" spans="2:10" x14ac:dyDescent="0.35">
      <c r="C4350" t="s">
        <v>1900</v>
      </c>
      <c r="D4350" s="4">
        <v>8451</v>
      </c>
      <c r="I4350" s="4">
        <v>8451</v>
      </c>
      <c r="J4350" s="4">
        <v>8451</v>
      </c>
    </row>
    <row r="4351" spans="2:10" x14ac:dyDescent="0.35">
      <c r="C4351" t="s">
        <v>1883</v>
      </c>
      <c r="D4351" s="4">
        <v>37546</v>
      </c>
      <c r="I4351" s="4">
        <v>37546</v>
      </c>
      <c r="J4351" s="4">
        <v>37546</v>
      </c>
    </row>
    <row r="4352" spans="2:10" x14ac:dyDescent="0.35">
      <c r="C4352" t="s">
        <v>1884</v>
      </c>
      <c r="D4352" s="4">
        <v>15636</v>
      </c>
      <c r="I4352" s="4">
        <v>15636</v>
      </c>
      <c r="J4352" s="4">
        <v>15636</v>
      </c>
    </row>
    <row r="4353" spans="1:10" x14ac:dyDescent="0.35">
      <c r="B4353" t="s">
        <v>56</v>
      </c>
      <c r="D4353" s="4">
        <v>1400040</v>
      </c>
      <c r="F4353" s="4">
        <v>134247</v>
      </c>
      <c r="I4353" s="4">
        <v>1534287</v>
      </c>
      <c r="J4353" s="4">
        <v>1400040</v>
      </c>
    </row>
    <row r="4354" spans="1:10" x14ac:dyDescent="0.35">
      <c r="B4354" t="s">
        <v>1885</v>
      </c>
      <c r="C4354" t="s">
        <v>1886</v>
      </c>
      <c r="D4354" s="4">
        <v>89551</v>
      </c>
      <c r="I4354" s="4">
        <v>89551</v>
      </c>
      <c r="J4354" s="4">
        <v>89551</v>
      </c>
    </row>
    <row r="4355" spans="1:10" x14ac:dyDescent="0.35">
      <c r="B4355" t="s">
        <v>57</v>
      </c>
      <c r="D4355" s="4">
        <v>89551</v>
      </c>
      <c r="I4355" s="4">
        <v>89551</v>
      </c>
      <c r="J4355" s="4">
        <v>89551</v>
      </c>
    </row>
    <row r="4356" spans="1:10" x14ac:dyDescent="0.35">
      <c r="B4356" t="s">
        <v>1887</v>
      </c>
      <c r="C4356" t="s">
        <v>1888</v>
      </c>
      <c r="H4356" s="4">
        <v>96000</v>
      </c>
      <c r="I4356" s="4">
        <v>96000</v>
      </c>
      <c r="J4356">
        <v>0</v>
      </c>
    </row>
    <row r="4357" spans="1:10" x14ac:dyDescent="0.35">
      <c r="C4357" t="s">
        <v>1889</v>
      </c>
      <c r="H4357" s="4">
        <v>105000</v>
      </c>
      <c r="I4357" s="4">
        <v>105000</v>
      </c>
      <c r="J4357">
        <v>0</v>
      </c>
    </row>
    <row r="4358" spans="1:10" x14ac:dyDescent="0.35">
      <c r="C4358" t="s">
        <v>1890</v>
      </c>
      <c r="H4358" s="4">
        <v>75000</v>
      </c>
      <c r="I4358" s="4">
        <v>75000</v>
      </c>
      <c r="J4358">
        <v>0</v>
      </c>
    </row>
    <row r="4359" spans="1:10" x14ac:dyDescent="0.35">
      <c r="B4359" t="s">
        <v>58</v>
      </c>
      <c r="H4359" s="4">
        <v>276000</v>
      </c>
      <c r="I4359" s="4">
        <v>276000</v>
      </c>
      <c r="J4359">
        <v>0</v>
      </c>
    </row>
    <row r="4360" spans="1:10" x14ac:dyDescent="0.35">
      <c r="A4360" t="s">
        <v>1611</v>
      </c>
      <c r="B4360" t="s">
        <v>59</v>
      </c>
      <c r="D4360" s="4">
        <v>21739202</v>
      </c>
      <c r="E4360" s="4">
        <v>388376</v>
      </c>
      <c r="F4360" s="4">
        <v>4076931</v>
      </c>
      <c r="G4360" s="4">
        <v>105421</v>
      </c>
      <c r="H4360" s="4">
        <v>3076812</v>
      </c>
      <c r="I4360" s="4">
        <v>29386742</v>
      </c>
      <c r="J4360" s="4">
        <v>22127578</v>
      </c>
    </row>
    <row r="4361" spans="1:10" x14ac:dyDescent="0.35">
      <c r="A4361" t="s">
        <v>498</v>
      </c>
      <c r="B4361" t="s">
        <v>1842</v>
      </c>
      <c r="C4361" t="s">
        <v>1843</v>
      </c>
      <c r="D4361" s="4">
        <v>21341597</v>
      </c>
      <c r="F4361" s="4">
        <v>10826200</v>
      </c>
      <c r="I4361" s="4">
        <v>32167797</v>
      </c>
      <c r="J4361" s="4">
        <v>21341597</v>
      </c>
    </row>
    <row r="4362" spans="1:10" x14ac:dyDescent="0.35">
      <c r="C4362" t="s">
        <v>1844</v>
      </c>
      <c r="D4362" s="4">
        <v>2333033</v>
      </c>
      <c r="E4362" s="4">
        <v>727546</v>
      </c>
      <c r="H4362" s="4">
        <v>200250</v>
      </c>
      <c r="I4362" s="4">
        <v>3260829</v>
      </c>
      <c r="J4362" s="4">
        <v>3060579</v>
      </c>
    </row>
    <row r="4363" spans="1:10" x14ac:dyDescent="0.35">
      <c r="C4363" t="s">
        <v>1845</v>
      </c>
      <c r="D4363" s="4">
        <v>2451203</v>
      </c>
      <c r="I4363" s="4">
        <v>2451203</v>
      </c>
      <c r="J4363" s="4">
        <v>2451203</v>
      </c>
    </row>
    <row r="4364" spans="1:10" x14ac:dyDescent="0.35">
      <c r="B4364" t="s">
        <v>51</v>
      </c>
      <c r="D4364" s="4">
        <v>26125833</v>
      </c>
      <c r="E4364" s="4">
        <v>727546</v>
      </c>
      <c r="F4364" s="4">
        <v>10826200</v>
      </c>
      <c r="H4364" s="4">
        <v>200250</v>
      </c>
      <c r="I4364" s="4">
        <v>37879829</v>
      </c>
      <c r="J4364" s="4">
        <v>26853379</v>
      </c>
    </row>
    <row r="4365" spans="1:10" x14ac:dyDescent="0.35">
      <c r="B4365" t="s">
        <v>1843</v>
      </c>
      <c r="C4365" t="s">
        <v>1846</v>
      </c>
      <c r="D4365" s="4">
        <v>13327209</v>
      </c>
      <c r="E4365" s="4">
        <v>2491</v>
      </c>
      <c r="I4365" s="4">
        <v>13329700</v>
      </c>
      <c r="J4365" s="4">
        <v>13329700</v>
      </c>
    </row>
    <row r="4366" spans="1:10" x14ac:dyDescent="0.35">
      <c r="C4366" t="s">
        <v>1847</v>
      </c>
      <c r="D4366" s="4">
        <v>2516954</v>
      </c>
      <c r="F4366" s="4">
        <v>5610000</v>
      </c>
      <c r="I4366" s="4">
        <v>8126954</v>
      </c>
      <c r="J4366" s="4">
        <v>2516954</v>
      </c>
    </row>
    <row r="4367" spans="1:10" x14ac:dyDescent="0.35">
      <c r="C4367" t="s">
        <v>1848</v>
      </c>
      <c r="D4367" s="4">
        <v>8412</v>
      </c>
      <c r="I4367" s="4">
        <v>8412</v>
      </c>
      <c r="J4367" s="4">
        <v>8412</v>
      </c>
    </row>
    <row r="4368" spans="1:10" x14ac:dyDescent="0.35">
      <c r="B4368" t="s">
        <v>52</v>
      </c>
      <c r="D4368" s="4">
        <v>15852576</v>
      </c>
      <c r="E4368" s="4">
        <v>2491</v>
      </c>
      <c r="F4368" s="4">
        <v>5610000</v>
      </c>
      <c r="I4368" s="4">
        <v>21465067</v>
      </c>
      <c r="J4368" s="4">
        <v>15855067</v>
      </c>
    </row>
    <row r="4369" spans="2:10" x14ac:dyDescent="0.35">
      <c r="B4369" t="s">
        <v>1849</v>
      </c>
      <c r="C4369" t="s">
        <v>1850</v>
      </c>
      <c r="D4369" s="4">
        <v>4800000</v>
      </c>
      <c r="I4369" s="4">
        <v>4800000</v>
      </c>
      <c r="J4369" s="4">
        <v>4800000</v>
      </c>
    </row>
    <row r="4370" spans="2:10" x14ac:dyDescent="0.35">
      <c r="B4370" t="s">
        <v>53</v>
      </c>
      <c r="D4370" s="4">
        <v>4800000</v>
      </c>
      <c r="I4370" s="4">
        <v>4800000</v>
      </c>
      <c r="J4370" s="4">
        <v>4800000</v>
      </c>
    </row>
    <row r="4371" spans="2:10" x14ac:dyDescent="0.35">
      <c r="B4371" t="s">
        <v>1844</v>
      </c>
      <c r="C4371" t="s">
        <v>1851</v>
      </c>
      <c r="D4371" s="4">
        <v>627720</v>
      </c>
      <c r="I4371" s="4">
        <v>627720</v>
      </c>
      <c r="J4371" s="4">
        <v>627720</v>
      </c>
    </row>
    <row r="4372" spans="2:10" x14ac:dyDescent="0.35">
      <c r="B4372" t="s">
        <v>1844</v>
      </c>
      <c r="C4372" t="s">
        <v>1852</v>
      </c>
      <c r="H4372" s="4">
        <v>4089</v>
      </c>
      <c r="I4372" s="4">
        <v>4089</v>
      </c>
      <c r="J4372">
        <v>0</v>
      </c>
    </row>
    <row r="4373" spans="2:10" x14ac:dyDescent="0.35">
      <c r="C4373" t="s">
        <v>1853</v>
      </c>
      <c r="H4373" s="4">
        <v>5461</v>
      </c>
      <c r="I4373" s="4">
        <v>5461</v>
      </c>
      <c r="J4373">
        <v>0</v>
      </c>
    </row>
    <row r="4374" spans="2:10" x14ac:dyDescent="0.35">
      <c r="C4374" t="s">
        <v>1903</v>
      </c>
      <c r="D4374" s="4">
        <v>11311</v>
      </c>
      <c r="I4374" s="4">
        <v>11311</v>
      </c>
      <c r="J4374" s="4">
        <v>11311</v>
      </c>
    </row>
    <row r="4375" spans="2:10" x14ac:dyDescent="0.35">
      <c r="C4375" t="s">
        <v>1854</v>
      </c>
      <c r="D4375" s="4">
        <v>410219</v>
      </c>
      <c r="I4375" s="4">
        <v>410219</v>
      </c>
      <c r="J4375" s="4">
        <v>410219</v>
      </c>
    </row>
    <row r="4376" spans="2:10" x14ac:dyDescent="0.35">
      <c r="C4376" t="s">
        <v>1855</v>
      </c>
      <c r="D4376" s="4">
        <v>110092</v>
      </c>
      <c r="I4376" s="4">
        <v>110092</v>
      </c>
      <c r="J4376" s="4">
        <v>110092</v>
      </c>
    </row>
    <row r="4377" spans="2:10" x14ac:dyDescent="0.35">
      <c r="C4377" t="s">
        <v>1856</v>
      </c>
      <c r="I4377" s="4">
        <v>0</v>
      </c>
      <c r="J4377">
        <v>0</v>
      </c>
    </row>
    <row r="4378" spans="2:10" x14ac:dyDescent="0.35">
      <c r="C4378" t="s">
        <v>1857</v>
      </c>
      <c r="D4378" s="4">
        <v>16974</v>
      </c>
      <c r="I4378" s="4">
        <v>16974</v>
      </c>
      <c r="J4378" s="4">
        <v>16974</v>
      </c>
    </row>
    <row r="4379" spans="2:10" x14ac:dyDescent="0.35">
      <c r="C4379" t="s">
        <v>1858</v>
      </c>
      <c r="D4379" s="4">
        <v>48265</v>
      </c>
      <c r="H4379" s="4">
        <v>4022</v>
      </c>
      <c r="I4379" s="4">
        <v>52287</v>
      </c>
      <c r="J4379" s="4">
        <v>48265</v>
      </c>
    </row>
    <row r="4380" spans="2:10" x14ac:dyDescent="0.35">
      <c r="C4380" t="s">
        <v>1859</v>
      </c>
      <c r="D4380" s="4">
        <v>300000</v>
      </c>
      <c r="H4380" s="4">
        <v>3</v>
      </c>
      <c r="I4380" s="4">
        <v>300003</v>
      </c>
      <c r="J4380" s="4">
        <v>300000</v>
      </c>
    </row>
    <row r="4381" spans="2:10" x14ac:dyDescent="0.35">
      <c r="C4381" t="s">
        <v>1860</v>
      </c>
      <c r="D4381" s="4">
        <v>1195733</v>
      </c>
      <c r="I4381" s="4">
        <v>1195733</v>
      </c>
      <c r="J4381" s="4">
        <v>1195733</v>
      </c>
    </row>
    <row r="4382" spans="2:10" x14ac:dyDescent="0.35">
      <c r="C4382" t="s">
        <v>1861</v>
      </c>
      <c r="D4382" s="4">
        <v>135477</v>
      </c>
      <c r="I4382" s="4">
        <v>135477</v>
      </c>
      <c r="J4382" s="4">
        <v>135477</v>
      </c>
    </row>
    <row r="4383" spans="2:10" x14ac:dyDescent="0.35">
      <c r="C4383" t="s">
        <v>1862</v>
      </c>
      <c r="D4383" s="4">
        <v>427321</v>
      </c>
      <c r="E4383" s="4">
        <v>85464</v>
      </c>
      <c r="I4383" s="4">
        <v>512786</v>
      </c>
      <c r="J4383" s="4">
        <v>512785</v>
      </c>
    </row>
    <row r="4384" spans="2:10" x14ac:dyDescent="0.35">
      <c r="B4384" t="s">
        <v>54</v>
      </c>
      <c r="D4384" s="4">
        <v>3283112</v>
      </c>
      <c r="E4384" s="4">
        <v>85464</v>
      </c>
      <c r="H4384" s="4">
        <v>13575</v>
      </c>
      <c r="I4384" s="4">
        <v>3382151</v>
      </c>
      <c r="J4384" s="4">
        <v>3368576</v>
      </c>
    </row>
    <row r="4385" spans="2:10" x14ac:dyDescent="0.35">
      <c r="B4385" t="s">
        <v>1845</v>
      </c>
      <c r="C4385" t="s">
        <v>1866</v>
      </c>
      <c r="I4385" s="4">
        <v>0</v>
      </c>
      <c r="J4385">
        <v>0</v>
      </c>
    </row>
    <row r="4386" spans="2:10" x14ac:dyDescent="0.35">
      <c r="C4386" t="s">
        <v>1867</v>
      </c>
      <c r="D4386" s="4">
        <v>850000</v>
      </c>
      <c r="H4386" s="4">
        <v>1431119</v>
      </c>
      <c r="I4386" s="4">
        <v>2281119</v>
      </c>
      <c r="J4386" s="4">
        <v>850000</v>
      </c>
    </row>
    <row r="4387" spans="2:10" x14ac:dyDescent="0.35">
      <c r="C4387" t="s">
        <v>1868</v>
      </c>
      <c r="H4387" s="4">
        <v>1267383</v>
      </c>
      <c r="I4387" s="4">
        <v>1267383</v>
      </c>
      <c r="J4387">
        <v>0</v>
      </c>
    </row>
    <row r="4388" spans="2:10" x14ac:dyDescent="0.35">
      <c r="C4388" t="s">
        <v>1894</v>
      </c>
      <c r="D4388" s="4">
        <v>1309</v>
      </c>
      <c r="I4388" s="4">
        <v>1309</v>
      </c>
      <c r="J4388" s="4">
        <v>1309</v>
      </c>
    </row>
    <row r="4389" spans="2:10" x14ac:dyDescent="0.35">
      <c r="C4389" t="s">
        <v>1869</v>
      </c>
      <c r="H4389" s="4">
        <v>647040</v>
      </c>
      <c r="I4389" s="4">
        <v>647040</v>
      </c>
      <c r="J4389">
        <v>0</v>
      </c>
    </row>
    <row r="4390" spans="2:10" x14ac:dyDescent="0.35">
      <c r="C4390" t="s">
        <v>1870</v>
      </c>
      <c r="D4390" s="4">
        <v>9188</v>
      </c>
      <c r="E4390" s="4">
        <v>3104</v>
      </c>
      <c r="F4390" s="4">
        <v>32000</v>
      </c>
      <c r="H4390" s="4">
        <v>2558833</v>
      </c>
      <c r="I4390" s="4">
        <v>2603126</v>
      </c>
      <c r="J4390" s="4">
        <v>12292</v>
      </c>
    </row>
    <row r="4391" spans="2:10" x14ac:dyDescent="0.35">
      <c r="C4391" t="s">
        <v>1871</v>
      </c>
      <c r="D4391" s="4">
        <v>34991</v>
      </c>
      <c r="H4391" s="4">
        <v>41767</v>
      </c>
      <c r="I4391" s="4">
        <v>76757</v>
      </c>
      <c r="J4391" s="4">
        <v>34991</v>
      </c>
    </row>
    <row r="4392" spans="2:10" x14ac:dyDescent="0.35">
      <c r="C4392" t="s">
        <v>1872</v>
      </c>
      <c r="D4392" s="4">
        <v>147000</v>
      </c>
      <c r="I4392" s="4">
        <v>147000</v>
      </c>
      <c r="J4392" s="4">
        <v>147000</v>
      </c>
    </row>
    <row r="4393" spans="2:10" x14ac:dyDescent="0.35">
      <c r="C4393" t="s">
        <v>1875</v>
      </c>
      <c r="H4393" s="4">
        <v>37197</v>
      </c>
      <c r="I4393" s="4">
        <v>37197</v>
      </c>
      <c r="J4393">
        <v>0</v>
      </c>
    </row>
    <row r="4394" spans="2:10" x14ac:dyDescent="0.35">
      <c r="C4394" t="s">
        <v>1876</v>
      </c>
      <c r="H4394" s="4">
        <v>83160</v>
      </c>
      <c r="I4394" s="4">
        <v>83160</v>
      </c>
      <c r="J4394">
        <v>0</v>
      </c>
    </row>
    <row r="4395" spans="2:10" x14ac:dyDescent="0.35">
      <c r="C4395" t="s">
        <v>1877</v>
      </c>
      <c r="D4395" s="4">
        <v>4625</v>
      </c>
      <c r="I4395" s="4">
        <v>4625</v>
      </c>
      <c r="J4395" s="4">
        <v>4625</v>
      </c>
    </row>
    <row r="4396" spans="2:10" x14ac:dyDescent="0.35">
      <c r="B4396" t="s">
        <v>55</v>
      </c>
      <c r="D4396" s="4">
        <v>1047113</v>
      </c>
      <c r="E4396" s="4">
        <v>3104</v>
      </c>
      <c r="F4396" s="4">
        <v>32000</v>
      </c>
      <c r="H4396" s="4">
        <v>6066499</v>
      </c>
      <c r="I4396" s="4">
        <v>7148716</v>
      </c>
      <c r="J4396" s="4">
        <v>1050217</v>
      </c>
    </row>
    <row r="4397" spans="2:10" x14ac:dyDescent="0.35">
      <c r="B4397" t="s">
        <v>1878</v>
      </c>
      <c r="C4397" t="s">
        <v>1879</v>
      </c>
      <c r="D4397" s="4">
        <v>622599</v>
      </c>
      <c r="I4397" s="4">
        <v>622599</v>
      </c>
      <c r="J4397" s="4">
        <v>622599</v>
      </c>
    </row>
    <row r="4398" spans="2:10" x14ac:dyDescent="0.35">
      <c r="C4398" t="s">
        <v>1907</v>
      </c>
      <c r="D4398" s="4">
        <v>10993</v>
      </c>
      <c r="I4398" s="4">
        <v>10993</v>
      </c>
      <c r="J4398" s="4">
        <v>10993</v>
      </c>
    </row>
    <row r="4399" spans="2:10" x14ac:dyDescent="0.35">
      <c r="C4399" t="s">
        <v>1880</v>
      </c>
      <c r="D4399" s="4">
        <v>1378697</v>
      </c>
      <c r="I4399" s="4">
        <v>1378697</v>
      </c>
      <c r="J4399" s="4">
        <v>1378697</v>
      </c>
    </row>
    <row r="4400" spans="2:10" x14ac:dyDescent="0.35">
      <c r="C4400" t="s">
        <v>1881</v>
      </c>
      <c r="D4400" s="4">
        <v>1590655</v>
      </c>
      <c r="I4400" s="4">
        <v>1590655</v>
      </c>
      <c r="J4400" s="4">
        <v>1590655</v>
      </c>
    </row>
    <row r="4401" spans="1:10" x14ac:dyDescent="0.35">
      <c r="C4401" t="s">
        <v>1895</v>
      </c>
      <c r="D4401" s="4">
        <v>183459</v>
      </c>
      <c r="I4401" s="4">
        <v>183459</v>
      </c>
      <c r="J4401" s="4">
        <v>183459</v>
      </c>
    </row>
    <row r="4402" spans="1:10" x14ac:dyDescent="0.35">
      <c r="C4402" t="s">
        <v>1882</v>
      </c>
      <c r="D4402" s="4">
        <v>168330</v>
      </c>
      <c r="I4402" s="4">
        <v>168330</v>
      </c>
      <c r="J4402" s="4">
        <v>168330</v>
      </c>
    </row>
    <row r="4403" spans="1:10" x14ac:dyDescent="0.35">
      <c r="C4403" t="s">
        <v>1883</v>
      </c>
      <c r="D4403" s="4">
        <v>62632</v>
      </c>
      <c r="I4403" s="4">
        <v>62632</v>
      </c>
      <c r="J4403" s="4">
        <v>62632</v>
      </c>
    </row>
    <row r="4404" spans="1:10" x14ac:dyDescent="0.35">
      <c r="C4404" t="s">
        <v>1884</v>
      </c>
      <c r="D4404" s="4">
        <v>5832</v>
      </c>
      <c r="I4404" s="4">
        <v>5832</v>
      </c>
      <c r="J4404" s="4">
        <v>5832</v>
      </c>
    </row>
    <row r="4405" spans="1:10" x14ac:dyDescent="0.35">
      <c r="B4405" t="s">
        <v>56</v>
      </c>
      <c r="D4405" s="4">
        <v>4023197</v>
      </c>
      <c r="I4405" s="4">
        <v>4023197</v>
      </c>
      <c r="J4405" s="4">
        <v>4023197</v>
      </c>
    </row>
    <row r="4406" spans="1:10" x14ac:dyDescent="0.35">
      <c r="B4406" t="s">
        <v>1885</v>
      </c>
      <c r="C4406" t="s">
        <v>1886</v>
      </c>
      <c r="D4406" s="4">
        <v>136683</v>
      </c>
      <c r="I4406" s="4">
        <v>136683</v>
      </c>
      <c r="J4406" s="4">
        <v>136683</v>
      </c>
    </row>
    <row r="4407" spans="1:10" x14ac:dyDescent="0.35">
      <c r="B4407" t="s">
        <v>57</v>
      </c>
      <c r="D4407" s="4">
        <v>136683</v>
      </c>
      <c r="I4407" s="4">
        <v>136683</v>
      </c>
      <c r="J4407" s="4">
        <v>136683</v>
      </c>
    </row>
    <row r="4408" spans="1:10" x14ac:dyDescent="0.35">
      <c r="B4408" t="s">
        <v>1887</v>
      </c>
      <c r="C4408" t="s">
        <v>1904</v>
      </c>
      <c r="D4408" s="4">
        <v>125000</v>
      </c>
      <c r="I4408" s="4">
        <v>125000</v>
      </c>
      <c r="J4408" s="4">
        <v>125000</v>
      </c>
    </row>
    <row r="4409" spans="1:10" x14ac:dyDescent="0.35">
      <c r="C4409" t="s">
        <v>1888</v>
      </c>
      <c r="H4409" s="4">
        <v>326400</v>
      </c>
      <c r="I4409" s="4">
        <v>326400</v>
      </c>
      <c r="J4409">
        <v>0</v>
      </c>
    </row>
    <row r="4410" spans="1:10" x14ac:dyDescent="0.35">
      <c r="C4410" t="s">
        <v>1901</v>
      </c>
      <c r="H4410" s="4">
        <v>300000</v>
      </c>
      <c r="I4410" s="4">
        <v>300000</v>
      </c>
      <c r="J4410">
        <v>0</v>
      </c>
    </row>
    <row r="4411" spans="1:10" x14ac:dyDescent="0.35">
      <c r="C4411" t="s">
        <v>1889</v>
      </c>
      <c r="H4411" s="4">
        <v>325500</v>
      </c>
      <c r="I4411" s="4">
        <v>325500</v>
      </c>
      <c r="J4411">
        <v>0</v>
      </c>
    </row>
    <row r="4412" spans="1:10" x14ac:dyDescent="0.35">
      <c r="C4412" t="s">
        <v>1890</v>
      </c>
      <c r="H4412" s="4">
        <v>210000</v>
      </c>
      <c r="I4412" s="4">
        <v>210000</v>
      </c>
      <c r="J4412">
        <v>0</v>
      </c>
    </row>
    <row r="4413" spans="1:10" x14ac:dyDescent="0.35">
      <c r="C4413" t="s">
        <v>1902</v>
      </c>
      <c r="H4413" s="4">
        <v>600000</v>
      </c>
      <c r="I4413" s="4">
        <v>600000</v>
      </c>
      <c r="J4413">
        <v>0</v>
      </c>
    </row>
    <row r="4414" spans="1:10" x14ac:dyDescent="0.35">
      <c r="B4414" t="s">
        <v>58</v>
      </c>
      <c r="D4414" s="4">
        <v>125000</v>
      </c>
      <c r="H4414" s="4">
        <v>1761900</v>
      </c>
      <c r="I4414" s="4">
        <v>1886900</v>
      </c>
      <c r="J4414" s="4">
        <v>125000</v>
      </c>
    </row>
    <row r="4415" spans="1:10" x14ac:dyDescent="0.35">
      <c r="A4415" t="s">
        <v>1612</v>
      </c>
      <c r="B4415" t="s">
        <v>59</v>
      </c>
      <c r="D4415" s="4">
        <v>55393512</v>
      </c>
      <c r="E4415" s="4">
        <v>818605</v>
      </c>
      <c r="F4415" s="4">
        <v>16468200</v>
      </c>
      <c r="H4415" s="4">
        <v>8042224</v>
      </c>
      <c r="I4415" s="4">
        <v>80722542</v>
      </c>
      <c r="J4415" s="4">
        <v>56212117</v>
      </c>
    </row>
    <row r="4416" spans="1:10" x14ac:dyDescent="0.35">
      <c r="A4416" t="s">
        <v>501</v>
      </c>
      <c r="B4416" t="s">
        <v>1842</v>
      </c>
      <c r="C4416" t="s">
        <v>1843</v>
      </c>
      <c r="D4416" s="4">
        <v>15978562</v>
      </c>
      <c r="I4416" s="4">
        <v>15978562</v>
      </c>
      <c r="J4416" s="4">
        <v>15978562</v>
      </c>
    </row>
    <row r="4417" spans="2:10" x14ac:dyDescent="0.35">
      <c r="C4417" t="s">
        <v>1844</v>
      </c>
      <c r="D4417" s="4">
        <v>494902</v>
      </c>
      <c r="F4417" s="4">
        <v>213666</v>
      </c>
      <c r="G4417" s="4">
        <v>1012048</v>
      </c>
      <c r="H4417" s="4">
        <v>157050</v>
      </c>
      <c r="I4417" s="4">
        <v>1877665</v>
      </c>
      <c r="J4417" s="4">
        <v>494902</v>
      </c>
    </row>
    <row r="4418" spans="2:10" x14ac:dyDescent="0.35">
      <c r="C4418" t="s">
        <v>1845</v>
      </c>
      <c r="D4418" s="4">
        <v>646226</v>
      </c>
      <c r="I4418" s="4">
        <v>646226</v>
      </c>
      <c r="J4418" s="4">
        <v>646226</v>
      </c>
    </row>
    <row r="4419" spans="2:10" x14ac:dyDescent="0.35">
      <c r="B4419" t="s">
        <v>51</v>
      </c>
      <c r="D4419" s="4">
        <v>17119690</v>
      </c>
      <c r="F4419" s="4">
        <v>213666</v>
      </c>
      <c r="G4419" s="4">
        <v>1012048</v>
      </c>
      <c r="H4419" s="4">
        <v>157050</v>
      </c>
      <c r="I4419" s="4">
        <v>18502453</v>
      </c>
      <c r="J4419" s="4">
        <v>17119690</v>
      </c>
    </row>
    <row r="4420" spans="2:10" x14ac:dyDescent="0.35">
      <c r="B4420" t="s">
        <v>1843</v>
      </c>
      <c r="C4420" t="s">
        <v>1846</v>
      </c>
      <c r="D4420" s="4">
        <v>1562827</v>
      </c>
      <c r="G4420" s="4">
        <v>1046899</v>
      </c>
      <c r="H4420" s="4">
        <v>812160</v>
      </c>
      <c r="I4420" s="4">
        <v>3421886</v>
      </c>
      <c r="J4420" s="4">
        <v>1562827</v>
      </c>
    </row>
    <row r="4421" spans="2:10" x14ac:dyDescent="0.35">
      <c r="C4421" t="s">
        <v>1847</v>
      </c>
      <c r="D4421" s="4">
        <v>3352502</v>
      </c>
      <c r="F4421" s="4">
        <v>202703</v>
      </c>
      <c r="I4421" s="4">
        <v>3555204</v>
      </c>
      <c r="J4421" s="4">
        <v>3352502</v>
      </c>
    </row>
    <row r="4422" spans="2:10" x14ac:dyDescent="0.35">
      <c r="B4422" t="s">
        <v>52</v>
      </c>
      <c r="D4422" s="4">
        <v>4915329</v>
      </c>
      <c r="F4422" s="4">
        <v>202703</v>
      </c>
      <c r="G4422" s="4">
        <v>1046899</v>
      </c>
      <c r="H4422" s="4">
        <v>812160</v>
      </c>
      <c r="I4422" s="4">
        <v>6977090</v>
      </c>
      <c r="J4422" s="4">
        <v>4915329</v>
      </c>
    </row>
    <row r="4423" spans="2:10" x14ac:dyDescent="0.35">
      <c r="B4423" t="s">
        <v>1849</v>
      </c>
      <c r="C4423" t="s">
        <v>1850</v>
      </c>
      <c r="D4423" s="4">
        <v>1600000</v>
      </c>
      <c r="I4423" s="4">
        <v>1600000</v>
      </c>
      <c r="J4423" s="4">
        <v>1600000</v>
      </c>
    </row>
    <row r="4424" spans="2:10" x14ac:dyDescent="0.35">
      <c r="B4424" t="s">
        <v>53</v>
      </c>
      <c r="D4424" s="4">
        <v>1600000</v>
      </c>
      <c r="I4424" s="4">
        <v>1600000</v>
      </c>
      <c r="J4424" s="4">
        <v>1600000</v>
      </c>
    </row>
    <row r="4425" spans="2:10" x14ac:dyDescent="0.35">
      <c r="B4425" t="s">
        <v>1844</v>
      </c>
      <c r="C4425" t="s">
        <v>1851</v>
      </c>
      <c r="D4425" s="4">
        <v>293805</v>
      </c>
      <c r="I4425" s="4">
        <v>293805</v>
      </c>
      <c r="J4425" s="4">
        <v>293805</v>
      </c>
    </row>
    <row r="4426" spans="2:10" x14ac:dyDescent="0.35">
      <c r="C4426" t="s">
        <v>1852</v>
      </c>
      <c r="H4426" s="4">
        <v>5452</v>
      </c>
      <c r="I4426" s="4">
        <v>5452</v>
      </c>
      <c r="J4426">
        <v>0</v>
      </c>
    </row>
    <row r="4427" spans="2:10" x14ac:dyDescent="0.35">
      <c r="C4427" t="s">
        <v>1853</v>
      </c>
      <c r="D4427" s="4">
        <v>6156</v>
      </c>
      <c r="E4427" s="4">
        <v>3848</v>
      </c>
      <c r="I4427" s="4">
        <v>10004</v>
      </c>
      <c r="J4427" s="4">
        <v>10004</v>
      </c>
    </row>
    <row r="4428" spans="2:10" x14ac:dyDescent="0.35">
      <c r="C4428" t="s">
        <v>1893</v>
      </c>
      <c r="H4428" s="4">
        <v>1195</v>
      </c>
      <c r="I4428" s="4">
        <v>1195</v>
      </c>
      <c r="J4428">
        <v>0</v>
      </c>
    </row>
    <row r="4429" spans="2:10" x14ac:dyDescent="0.35">
      <c r="C4429" t="s">
        <v>1854</v>
      </c>
      <c r="D4429" s="4">
        <v>134498</v>
      </c>
      <c r="I4429" s="4">
        <v>134498</v>
      </c>
      <c r="J4429" s="4">
        <v>134498</v>
      </c>
    </row>
    <row r="4430" spans="2:10" x14ac:dyDescent="0.35">
      <c r="C4430" t="s">
        <v>1855</v>
      </c>
      <c r="D4430" s="4">
        <v>186663</v>
      </c>
      <c r="I4430" s="4">
        <v>186663</v>
      </c>
      <c r="J4430" s="4">
        <v>186663</v>
      </c>
    </row>
    <row r="4431" spans="2:10" x14ac:dyDescent="0.35">
      <c r="C4431" t="s">
        <v>1856</v>
      </c>
      <c r="D4431" s="4">
        <v>3859</v>
      </c>
      <c r="H4431" s="4">
        <v>16566</v>
      </c>
      <c r="I4431" s="4">
        <v>20425</v>
      </c>
      <c r="J4431" s="4">
        <v>3859</v>
      </c>
    </row>
    <row r="4432" spans="2:10" x14ac:dyDescent="0.35">
      <c r="C4432" t="s">
        <v>1857</v>
      </c>
      <c r="D4432" s="4">
        <v>16974</v>
      </c>
      <c r="I4432" s="4">
        <v>16974</v>
      </c>
      <c r="J4432" s="4">
        <v>16974</v>
      </c>
    </row>
    <row r="4433" spans="2:10" x14ac:dyDescent="0.35">
      <c r="C4433" t="s">
        <v>1858</v>
      </c>
      <c r="D4433" s="4">
        <v>8044</v>
      </c>
      <c r="E4433" s="4">
        <v>1487</v>
      </c>
      <c r="H4433" s="4">
        <v>20110</v>
      </c>
      <c r="I4433" s="4">
        <v>29642</v>
      </c>
      <c r="J4433" s="4">
        <v>9531</v>
      </c>
    </row>
    <row r="4434" spans="2:10" x14ac:dyDescent="0.35">
      <c r="C4434" t="s">
        <v>1859</v>
      </c>
      <c r="D4434" s="4">
        <v>203759</v>
      </c>
      <c r="E4434" s="4">
        <v>105421</v>
      </c>
      <c r="I4434" s="4">
        <v>309180</v>
      </c>
      <c r="J4434" s="4">
        <v>309180</v>
      </c>
    </row>
    <row r="4435" spans="2:10" x14ac:dyDescent="0.35">
      <c r="C4435" t="s">
        <v>1860</v>
      </c>
      <c r="D4435" s="4">
        <v>326109</v>
      </c>
      <c r="I4435" s="4">
        <v>326109</v>
      </c>
      <c r="J4435" s="4">
        <v>326109</v>
      </c>
    </row>
    <row r="4436" spans="2:10" x14ac:dyDescent="0.35">
      <c r="C4436" t="s">
        <v>1861</v>
      </c>
      <c r="D4436" s="4">
        <v>45703</v>
      </c>
      <c r="I4436" s="4">
        <v>45703</v>
      </c>
      <c r="J4436" s="4">
        <v>45703</v>
      </c>
    </row>
    <row r="4437" spans="2:10" x14ac:dyDescent="0.35">
      <c r="C4437" t="s">
        <v>1862</v>
      </c>
      <c r="D4437" s="4">
        <v>256274</v>
      </c>
      <c r="I4437" s="4">
        <v>256274</v>
      </c>
      <c r="J4437" s="4">
        <v>256274</v>
      </c>
    </row>
    <row r="4438" spans="2:10" x14ac:dyDescent="0.35">
      <c r="B4438" t="s">
        <v>54</v>
      </c>
      <c r="D4438" s="4">
        <v>1481845</v>
      </c>
      <c r="E4438" s="4">
        <v>110756</v>
      </c>
      <c r="H4438" s="4">
        <v>43323</v>
      </c>
      <c r="I4438" s="4">
        <v>1635923</v>
      </c>
      <c r="J4438" s="4">
        <v>1592601</v>
      </c>
    </row>
    <row r="4439" spans="2:10" x14ac:dyDescent="0.35">
      <c r="B4439" t="s">
        <v>1845</v>
      </c>
      <c r="C4439" t="s">
        <v>1865</v>
      </c>
      <c r="D4439" s="4">
        <v>5233</v>
      </c>
      <c r="E4439" s="4">
        <v>52867</v>
      </c>
      <c r="I4439" s="4">
        <v>58100</v>
      </c>
      <c r="J4439" s="4">
        <v>58100</v>
      </c>
    </row>
    <row r="4440" spans="2:10" x14ac:dyDescent="0.35">
      <c r="C4440" t="s">
        <v>1866</v>
      </c>
      <c r="I4440" s="4">
        <v>0</v>
      </c>
      <c r="J4440">
        <v>0</v>
      </c>
    </row>
    <row r="4441" spans="2:10" x14ac:dyDescent="0.35">
      <c r="C4441" t="s">
        <v>1867</v>
      </c>
      <c r="D4441" s="4">
        <v>50000</v>
      </c>
      <c r="F4441" s="4">
        <v>800000</v>
      </c>
      <c r="G4441" s="4">
        <v>9000</v>
      </c>
      <c r="H4441" s="4">
        <v>938287</v>
      </c>
      <c r="I4441" s="4">
        <v>1797287</v>
      </c>
      <c r="J4441" s="4">
        <v>50000</v>
      </c>
    </row>
    <row r="4442" spans="2:10" x14ac:dyDescent="0.35">
      <c r="C4442" t="s">
        <v>1868</v>
      </c>
      <c r="H4442" s="4">
        <v>757817</v>
      </c>
      <c r="I4442" s="4">
        <v>757817</v>
      </c>
      <c r="J4442">
        <v>0</v>
      </c>
    </row>
    <row r="4443" spans="2:10" x14ac:dyDescent="0.35">
      <c r="C4443" t="s">
        <v>1869</v>
      </c>
      <c r="H4443" s="4">
        <v>391680</v>
      </c>
      <c r="I4443" s="4">
        <v>391680</v>
      </c>
      <c r="J4443">
        <v>0</v>
      </c>
    </row>
    <row r="4444" spans="2:10" x14ac:dyDescent="0.35">
      <c r="C4444" t="s">
        <v>1870</v>
      </c>
      <c r="E4444" s="4">
        <v>15519</v>
      </c>
      <c r="H4444" s="4">
        <v>1790352</v>
      </c>
      <c r="I4444" s="4">
        <v>1805871</v>
      </c>
      <c r="J4444">
        <v>15519</v>
      </c>
    </row>
    <row r="4445" spans="2:10" x14ac:dyDescent="0.35">
      <c r="C4445" t="s">
        <v>1871</v>
      </c>
      <c r="H4445" s="4">
        <v>4560388</v>
      </c>
      <c r="I4445" s="4">
        <v>4560388</v>
      </c>
      <c r="J4445">
        <v>0</v>
      </c>
    </row>
    <row r="4446" spans="2:10" x14ac:dyDescent="0.35">
      <c r="C4446" t="s">
        <v>1872</v>
      </c>
      <c r="D4446" s="4">
        <v>51924</v>
      </c>
      <c r="I4446" s="4">
        <v>51924</v>
      </c>
      <c r="J4446" s="4">
        <v>51924</v>
      </c>
    </row>
    <row r="4447" spans="2:10" x14ac:dyDescent="0.35">
      <c r="C4447" t="s">
        <v>1875</v>
      </c>
      <c r="H4447" s="4">
        <v>5812</v>
      </c>
      <c r="I4447" s="4">
        <v>5812</v>
      </c>
      <c r="J4447">
        <v>0</v>
      </c>
    </row>
    <row r="4448" spans="2:10" x14ac:dyDescent="0.35">
      <c r="C4448" t="s">
        <v>1876</v>
      </c>
      <c r="H4448" s="4">
        <v>47040</v>
      </c>
      <c r="I4448" s="4">
        <v>47040</v>
      </c>
      <c r="J4448">
        <v>0</v>
      </c>
    </row>
    <row r="4449" spans="1:10" x14ac:dyDescent="0.35">
      <c r="B4449" t="s">
        <v>55</v>
      </c>
      <c r="D4449" s="4">
        <v>107156</v>
      </c>
      <c r="E4449" s="4">
        <v>68386</v>
      </c>
      <c r="F4449" s="4">
        <v>800000</v>
      </c>
      <c r="G4449" s="4">
        <v>9000</v>
      </c>
      <c r="H4449" s="4">
        <v>8491376</v>
      </c>
      <c r="I4449" s="4">
        <v>9475918</v>
      </c>
      <c r="J4449" s="4">
        <v>175542</v>
      </c>
    </row>
    <row r="4450" spans="1:10" x14ac:dyDescent="0.35">
      <c r="B4450" t="s">
        <v>1878</v>
      </c>
      <c r="C4450" t="s">
        <v>1879</v>
      </c>
      <c r="D4450" s="4">
        <v>257160</v>
      </c>
      <c r="I4450" s="4">
        <v>257160</v>
      </c>
      <c r="J4450" s="4">
        <v>257160</v>
      </c>
    </row>
    <row r="4451" spans="1:10" x14ac:dyDescent="0.35">
      <c r="C4451" t="s">
        <v>1897</v>
      </c>
      <c r="D4451" s="4">
        <v>6233</v>
      </c>
      <c r="I4451" s="4">
        <v>6233</v>
      </c>
      <c r="J4451" s="4">
        <v>6233</v>
      </c>
    </row>
    <row r="4452" spans="1:10" x14ac:dyDescent="0.35">
      <c r="C4452" t="s">
        <v>1880</v>
      </c>
      <c r="D4452" s="4">
        <v>550253</v>
      </c>
      <c r="I4452" s="4">
        <v>550253</v>
      </c>
      <c r="J4452" s="4">
        <v>550253</v>
      </c>
    </row>
    <row r="4453" spans="1:10" x14ac:dyDescent="0.35">
      <c r="C4453" t="s">
        <v>1881</v>
      </c>
      <c r="D4453" s="4">
        <v>97038</v>
      </c>
      <c r="I4453" s="4">
        <v>97038</v>
      </c>
      <c r="J4453" s="4">
        <v>97038</v>
      </c>
    </row>
    <row r="4454" spans="1:10" x14ac:dyDescent="0.35">
      <c r="C4454" t="s">
        <v>1892</v>
      </c>
      <c r="D4454" s="4">
        <v>963</v>
      </c>
      <c r="I4454" s="4">
        <v>963</v>
      </c>
      <c r="J4454" s="4">
        <v>963</v>
      </c>
    </row>
    <row r="4455" spans="1:10" x14ac:dyDescent="0.35">
      <c r="B4455" t="s">
        <v>56</v>
      </c>
      <c r="D4455" s="4">
        <v>911647</v>
      </c>
      <c r="I4455" s="4">
        <v>911647</v>
      </c>
      <c r="J4455" s="4">
        <v>911647</v>
      </c>
    </row>
    <row r="4456" spans="1:10" x14ac:dyDescent="0.35">
      <c r="B4456" t="s">
        <v>1885</v>
      </c>
      <c r="C4456" t="s">
        <v>1886</v>
      </c>
      <c r="D4456" s="4">
        <v>47132</v>
      </c>
      <c r="I4456" s="4">
        <v>47132</v>
      </c>
      <c r="J4456" s="4">
        <v>47132</v>
      </c>
    </row>
    <row r="4457" spans="1:10" x14ac:dyDescent="0.35">
      <c r="B4457" t="s">
        <v>57</v>
      </c>
      <c r="D4457" s="4">
        <v>47132</v>
      </c>
      <c r="I4457" s="4">
        <v>47132</v>
      </c>
      <c r="J4457" s="4">
        <v>47132</v>
      </c>
    </row>
    <row r="4458" spans="1:10" x14ac:dyDescent="0.35">
      <c r="B4458" t="s">
        <v>1887</v>
      </c>
      <c r="C4458" t="s">
        <v>1904</v>
      </c>
      <c r="D4458" s="4">
        <v>250000</v>
      </c>
      <c r="I4458" s="4">
        <v>250000</v>
      </c>
      <c r="J4458" s="4">
        <v>250000</v>
      </c>
    </row>
    <row r="4459" spans="1:10" x14ac:dyDescent="0.35">
      <c r="C4459" t="s">
        <v>1888</v>
      </c>
      <c r="H4459" s="4">
        <v>38400</v>
      </c>
      <c r="I4459" s="4">
        <v>38400</v>
      </c>
      <c r="J4459">
        <v>0</v>
      </c>
    </row>
    <row r="4460" spans="1:10" x14ac:dyDescent="0.35">
      <c r="C4460" t="s">
        <v>1889</v>
      </c>
      <c r="H4460" s="4">
        <v>52500</v>
      </c>
      <c r="I4460" s="4">
        <v>52500</v>
      </c>
      <c r="J4460">
        <v>0</v>
      </c>
    </row>
    <row r="4461" spans="1:10" x14ac:dyDescent="0.35">
      <c r="C4461" t="s">
        <v>1890</v>
      </c>
      <c r="H4461" s="4">
        <v>30000</v>
      </c>
      <c r="I4461" s="4">
        <v>30000</v>
      </c>
      <c r="J4461">
        <v>0</v>
      </c>
    </row>
    <row r="4462" spans="1:10" x14ac:dyDescent="0.35">
      <c r="B4462" t="s">
        <v>58</v>
      </c>
      <c r="D4462" s="4">
        <v>250000</v>
      </c>
      <c r="H4462" s="4">
        <v>120900</v>
      </c>
      <c r="I4462" s="4">
        <v>370900</v>
      </c>
      <c r="J4462" s="4">
        <v>250000</v>
      </c>
    </row>
    <row r="4463" spans="1:10" x14ac:dyDescent="0.35">
      <c r="A4463" t="s">
        <v>1613</v>
      </c>
      <c r="B4463" t="s">
        <v>59</v>
      </c>
      <c r="D4463" s="4">
        <v>26432799</v>
      </c>
      <c r="E4463" s="4">
        <v>179142</v>
      </c>
      <c r="F4463" s="4">
        <v>1216369</v>
      </c>
      <c r="G4463" s="4">
        <v>2067946</v>
      </c>
      <c r="H4463" s="4">
        <v>9624809</v>
      </c>
      <c r="I4463" s="4">
        <v>39521064</v>
      </c>
      <c r="J4463" s="4">
        <v>26611941</v>
      </c>
    </row>
    <row r="4464" spans="1:10" x14ac:dyDescent="0.35">
      <c r="A4464" t="s">
        <v>507</v>
      </c>
      <c r="B4464" t="s">
        <v>1842</v>
      </c>
      <c r="C4464" t="s">
        <v>1843</v>
      </c>
      <c r="D4464" s="4">
        <v>38811660</v>
      </c>
      <c r="E4464" s="4">
        <v>706037</v>
      </c>
      <c r="F4464" s="4">
        <v>16385600</v>
      </c>
      <c r="I4464" s="4">
        <v>55903297</v>
      </c>
      <c r="J4464" s="4">
        <v>39517697</v>
      </c>
    </row>
    <row r="4465" spans="2:10" x14ac:dyDescent="0.35">
      <c r="C4465" t="s">
        <v>1844</v>
      </c>
      <c r="D4465" s="4">
        <v>5443834</v>
      </c>
      <c r="H4465" s="4">
        <v>405900</v>
      </c>
      <c r="I4465" s="4">
        <v>5849734</v>
      </c>
      <c r="J4465" s="4">
        <v>5443834</v>
      </c>
    </row>
    <row r="4466" spans="2:10" x14ac:dyDescent="0.35">
      <c r="C4466" t="s">
        <v>1845</v>
      </c>
      <c r="D4466" s="4">
        <v>4535340</v>
      </c>
      <c r="I4466" s="4">
        <v>4535340</v>
      </c>
      <c r="J4466" s="4">
        <v>4535340</v>
      </c>
    </row>
    <row r="4467" spans="2:10" x14ac:dyDescent="0.35">
      <c r="B4467" t="s">
        <v>51</v>
      </c>
      <c r="D4467" s="4">
        <v>48790834</v>
      </c>
      <c r="E4467" s="4">
        <v>706037</v>
      </c>
      <c r="F4467" s="4">
        <v>16385600</v>
      </c>
      <c r="H4467" s="4">
        <v>405900</v>
      </c>
      <c r="I4467" s="4">
        <v>66288371</v>
      </c>
      <c r="J4467" s="4">
        <v>49496871</v>
      </c>
    </row>
    <row r="4468" spans="2:10" x14ac:dyDescent="0.35">
      <c r="B4468" t="s">
        <v>1843</v>
      </c>
      <c r="C4468" t="s">
        <v>1846</v>
      </c>
      <c r="D4468" s="4">
        <v>14889868</v>
      </c>
      <c r="F4468" s="4">
        <v>437163</v>
      </c>
      <c r="H4468" s="4">
        <v>15893690</v>
      </c>
      <c r="I4468" s="4">
        <v>31220721</v>
      </c>
      <c r="J4468" s="4">
        <v>14889868</v>
      </c>
    </row>
    <row r="4469" spans="2:10" x14ac:dyDescent="0.35">
      <c r="C4469" t="s">
        <v>1847</v>
      </c>
      <c r="D4469" s="4">
        <v>16143075</v>
      </c>
      <c r="E4469" s="4">
        <v>675902</v>
      </c>
      <c r="F4469" s="4">
        <v>2217040</v>
      </c>
      <c r="I4469" s="4">
        <v>19036017</v>
      </c>
      <c r="J4469" s="4">
        <v>16818977</v>
      </c>
    </row>
    <row r="4470" spans="2:10" x14ac:dyDescent="0.35">
      <c r="C4470" t="s">
        <v>1848</v>
      </c>
      <c r="D4470" s="4">
        <v>59804</v>
      </c>
      <c r="I4470" s="4">
        <v>59804</v>
      </c>
      <c r="J4470" s="4">
        <v>59804</v>
      </c>
    </row>
    <row r="4471" spans="2:10" x14ac:dyDescent="0.35">
      <c r="B4471" t="s">
        <v>52</v>
      </c>
      <c r="D4471" s="4">
        <v>31092747</v>
      </c>
      <c r="E4471" s="4">
        <v>675902</v>
      </c>
      <c r="F4471" s="4">
        <v>2654203</v>
      </c>
      <c r="H4471" s="4">
        <v>15893690</v>
      </c>
      <c r="I4471" s="4">
        <v>50316541</v>
      </c>
      <c r="J4471" s="4">
        <v>31768649</v>
      </c>
    </row>
    <row r="4472" spans="2:10" x14ac:dyDescent="0.35">
      <c r="B4472" t="s">
        <v>1849</v>
      </c>
      <c r="C4472" t="s">
        <v>1850</v>
      </c>
      <c r="D4472" s="4">
        <v>6040</v>
      </c>
      <c r="F4472" s="4">
        <v>10400000</v>
      </c>
      <c r="I4472" s="4">
        <v>10406040</v>
      </c>
      <c r="J4472" s="4">
        <v>6040</v>
      </c>
    </row>
    <row r="4473" spans="2:10" x14ac:dyDescent="0.35">
      <c r="B4473" t="s">
        <v>53</v>
      </c>
      <c r="D4473" s="4">
        <v>6040</v>
      </c>
      <c r="F4473" s="4">
        <v>10400000</v>
      </c>
      <c r="I4473" s="4">
        <v>10406040</v>
      </c>
      <c r="J4473" s="4">
        <v>6040</v>
      </c>
    </row>
    <row r="4474" spans="2:10" x14ac:dyDescent="0.35">
      <c r="B4474" t="s">
        <v>1844</v>
      </c>
      <c r="C4474" t="s">
        <v>1934</v>
      </c>
      <c r="D4474" s="4">
        <v>4702</v>
      </c>
      <c r="I4474" s="4">
        <v>4702</v>
      </c>
      <c r="J4474" s="4">
        <v>4702</v>
      </c>
    </row>
    <row r="4475" spans="2:10" x14ac:dyDescent="0.35">
      <c r="C4475" t="s">
        <v>1851</v>
      </c>
      <c r="D4475" s="4">
        <v>739137</v>
      </c>
      <c r="I4475" s="4">
        <v>739137</v>
      </c>
      <c r="J4475" s="4">
        <v>739137</v>
      </c>
    </row>
    <row r="4476" spans="2:10" x14ac:dyDescent="0.35">
      <c r="C4476" t="s">
        <v>1852</v>
      </c>
      <c r="D4476" s="4">
        <v>11462</v>
      </c>
      <c r="H4476" s="4">
        <v>7684</v>
      </c>
      <c r="I4476" s="4">
        <v>19145</v>
      </c>
      <c r="J4476" s="4">
        <v>11462</v>
      </c>
    </row>
    <row r="4477" spans="2:10" x14ac:dyDescent="0.35">
      <c r="C4477" t="s">
        <v>1853</v>
      </c>
      <c r="D4477" s="4">
        <v>3848</v>
      </c>
      <c r="F4477" s="4">
        <v>2309</v>
      </c>
      <c r="H4477" s="4">
        <v>3078</v>
      </c>
      <c r="I4477" s="4">
        <v>9234</v>
      </c>
      <c r="J4477" s="4">
        <v>3848</v>
      </c>
    </row>
    <row r="4478" spans="2:10" x14ac:dyDescent="0.35">
      <c r="C4478" t="s">
        <v>1893</v>
      </c>
      <c r="D4478" s="4">
        <v>267</v>
      </c>
      <c r="H4478" s="4">
        <v>23569</v>
      </c>
      <c r="I4478" s="4">
        <v>23836</v>
      </c>
      <c r="J4478" s="4">
        <v>267</v>
      </c>
    </row>
    <row r="4479" spans="2:10" x14ac:dyDescent="0.35">
      <c r="C4479" t="s">
        <v>1903</v>
      </c>
      <c r="D4479" s="4">
        <v>14612</v>
      </c>
      <c r="I4479" s="4">
        <v>14612</v>
      </c>
      <c r="J4479" s="4">
        <v>14612</v>
      </c>
    </row>
    <row r="4480" spans="2:10" x14ac:dyDescent="0.35">
      <c r="C4480" t="s">
        <v>1854</v>
      </c>
      <c r="D4480" s="4">
        <v>515005</v>
      </c>
      <c r="F4480" s="4">
        <v>1250830</v>
      </c>
      <c r="I4480" s="4">
        <v>1765836</v>
      </c>
      <c r="J4480" s="4">
        <v>515005</v>
      </c>
    </row>
    <row r="4481" spans="2:10" x14ac:dyDescent="0.35">
      <c r="C4481" t="s">
        <v>1855</v>
      </c>
      <c r="D4481" s="4">
        <v>381163</v>
      </c>
      <c r="E4481" s="4">
        <v>56131</v>
      </c>
      <c r="F4481" s="4">
        <v>243739</v>
      </c>
      <c r="G4481" s="4">
        <v>642645</v>
      </c>
      <c r="I4481" s="4">
        <v>1323677</v>
      </c>
      <c r="J4481" s="4">
        <v>437294</v>
      </c>
    </row>
    <row r="4482" spans="2:10" x14ac:dyDescent="0.35">
      <c r="C4482" t="s">
        <v>1856</v>
      </c>
      <c r="D4482" s="4">
        <v>69167</v>
      </c>
      <c r="F4482" s="4">
        <v>2123</v>
      </c>
      <c r="I4482" s="4">
        <v>71290</v>
      </c>
      <c r="J4482" s="4">
        <v>69167</v>
      </c>
    </row>
    <row r="4483" spans="2:10" x14ac:dyDescent="0.35">
      <c r="C4483" t="s">
        <v>1857</v>
      </c>
      <c r="D4483" s="4">
        <v>14258</v>
      </c>
      <c r="E4483" s="4">
        <v>12221</v>
      </c>
      <c r="I4483" s="4">
        <v>26480</v>
      </c>
      <c r="J4483" s="4">
        <v>26479</v>
      </c>
    </row>
    <row r="4484" spans="2:10" x14ac:dyDescent="0.35">
      <c r="C4484" t="s">
        <v>1858</v>
      </c>
      <c r="D4484" s="4">
        <v>172949</v>
      </c>
      <c r="H4484" s="4">
        <v>4022</v>
      </c>
      <c r="I4484" s="4">
        <v>176971</v>
      </c>
      <c r="J4484" s="4">
        <v>172949</v>
      </c>
    </row>
    <row r="4485" spans="2:10" x14ac:dyDescent="0.35">
      <c r="C4485" t="s">
        <v>1859</v>
      </c>
      <c r="D4485" s="4">
        <v>964550</v>
      </c>
      <c r="E4485" s="4">
        <v>50000</v>
      </c>
      <c r="G4485" s="4">
        <v>1406114</v>
      </c>
      <c r="H4485" s="4">
        <v>175043</v>
      </c>
      <c r="I4485" s="4">
        <v>2595707</v>
      </c>
      <c r="J4485" s="4">
        <v>1014550</v>
      </c>
    </row>
    <row r="4486" spans="2:10" x14ac:dyDescent="0.35">
      <c r="C4486" t="s">
        <v>1915</v>
      </c>
      <c r="D4486" s="4">
        <v>10</v>
      </c>
      <c r="I4486" s="4">
        <v>10</v>
      </c>
      <c r="J4486" s="4">
        <v>10</v>
      </c>
    </row>
    <row r="4487" spans="2:10" x14ac:dyDescent="0.35">
      <c r="B4487" t="s">
        <v>1844</v>
      </c>
      <c r="C4487" t="s">
        <v>1860</v>
      </c>
      <c r="D4487" s="4">
        <v>1195733</v>
      </c>
      <c r="E4487" s="4">
        <v>543515</v>
      </c>
      <c r="H4487" s="4">
        <v>217406</v>
      </c>
      <c r="I4487" s="4">
        <v>1956655</v>
      </c>
      <c r="J4487" s="4">
        <v>1739248</v>
      </c>
    </row>
    <row r="4488" spans="2:10" x14ac:dyDescent="0.35">
      <c r="C4488" t="s">
        <v>1861</v>
      </c>
      <c r="D4488" s="4">
        <v>349302</v>
      </c>
      <c r="I4488" s="4">
        <v>349302</v>
      </c>
      <c r="J4488" s="4">
        <v>349302</v>
      </c>
    </row>
    <row r="4489" spans="2:10" x14ac:dyDescent="0.35">
      <c r="C4489" t="s">
        <v>1862</v>
      </c>
      <c r="D4489" s="4">
        <v>683714</v>
      </c>
      <c r="E4489" s="4">
        <v>85464</v>
      </c>
      <c r="G4489" s="4">
        <v>427321</v>
      </c>
      <c r="H4489" s="4">
        <v>854643</v>
      </c>
      <c r="I4489" s="4">
        <v>2051142</v>
      </c>
      <c r="J4489" s="4">
        <v>769178</v>
      </c>
    </row>
    <row r="4490" spans="2:10" x14ac:dyDescent="0.35">
      <c r="C4490" t="s">
        <v>1863</v>
      </c>
      <c r="D4490" s="4">
        <v>32523</v>
      </c>
      <c r="F4490" s="4">
        <v>7780</v>
      </c>
      <c r="G4490" s="4">
        <v>93359</v>
      </c>
      <c r="I4490" s="4">
        <v>133662</v>
      </c>
      <c r="J4490" s="4">
        <v>32523</v>
      </c>
    </row>
    <row r="4491" spans="2:10" x14ac:dyDescent="0.35">
      <c r="B4491" t="s">
        <v>54</v>
      </c>
      <c r="D4491" s="4">
        <v>5152403</v>
      </c>
      <c r="E4491" s="4">
        <v>747331</v>
      </c>
      <c r="F4491" s="4">
        <v>1506781</v>
      </c>
      <c r="G4491" s="4">
        <v>2569439</v>
      </c>
      <c r="H4491" s="4">
        <v>1285444</v>
      </c>
      <c r="I4491" s="4">
        <v>11261399</v>
      </c>
      <c r="J4491" s="4">
        <v>5899734</v>
      </c>
    </row>
    <row r="4492" spans="2:10" x14ac:dyDescent="0.35">
      <c r="B4492" t="s">
        <v>1845</v>
      </c>
      <c r="C4492" t="s">
        <v>1864</v>
      </c>
      <c r="D4492" s="4">
        <v>11158</v>
      </c>
      <c r="I4492" s="4">
        <v>11158</v>
      </c>
      <c r="J4492" s="4">
        <v>11158</v>
      </c>
    </row>
    <row r="4493" spans="2:10" x14ac:dyDescent="0.35">
      <c r="C4493" t="s">
        <v>1865</v>
      </c>
      <c r="D4493" s="4">
        <v>8721</v>
      </c>
      <c r="E4493" s="4">
        <v>0</v>
      </c>
      <c r="G4493" s="4">
        <v>105734</v>
      </c>
      <c r="I4493" s="4">
        <v>114455</v>
      </c>
      <c r="J4493" s="4">
        <v>8721</v>
      </c>
    </row>
    <row r="4494" spans="2:10" x14ac:dyDescent="0.35">
      <c r="C4494" t="s">
        <v>1866</v>
      </c>
      <c r="I4494" s="4">
        <v>0</v>
      </c>
      <c r="J4494">
        <v>0</v>
      </c>
    </row>
    <row r="4495" spans="2:10" x14ac:dyDescent="0.35">
      <c r="C4495" t="s">
        <v>1867</v>
      </c>
      <c r="D4495" s="4">
        <v>667152</v>
      </c>
      <c r="E4495" s="4">
        <v>0</v>
      </c>
      <c r="F4495" s="4">
        <v>1062600</v>
      </c>
      <c r="H4495" s="4">
        <v>2555057</v>
      </c>
      <c r="I4495" s="4">
        <v>4284809</v>
      </c>
      <c r="J4495" s="4">
        <v>667152</v>
      </c>
    </row>
    <row r="4496" spans="2:10" x14ac:dyDescent="0.35">
      <c r="C4496" t="s">
        <v>1868</v>
      </c>
      <c r="D4496" s="4">
        <v>188479</v>
      </c>
      <c r="E4496" s="4">
        <v>1913</v>
      </c>
      <c r="H4496" s="4">
        <v>3999281</v>
      </c>
      <c r="I4496" s="4">
        <v>4189673</v>
      </c>
      <c r="J4496" s="4">
        <v>190392</v>
      </c>
    </row>
    <row r="4497" spans="2:10" x14ac:dyDescent="0.35">
      <c r="C4497" t="s">
        <v>1869</v>
      </c>
      <c r="E4497" s="4">
        <v>0</v>
      </c>
      <c r="H4497" s="4">
        <v>1410240</v>
      </c>
      <c r="I4497" s="4">
        <v>1410240</v>
      </c>
      <c r="J4497">
        <v>0</v>
      </c>
    </row>
    <row r="4498" spans="2:10" x14ac:dyDescent="0.35">
      <c r="C4498" t="s">
        <v>1870</v>
      </c>
      <c r="D4498" s="4">
        <v>176888</v>
      </c>
      <c r="E4498" s="4">
        <v>5734536</v>
      </c>
      <c r="G4498" s="4">
        <v>347747</v>
      </c>
      <c r="I4498" s="4">
        <v>6259170</v>
      </c>
      <c r="J4498" s="4">
        <v>5911424</v>
      </c>
    </row>
    <row r="4499" spans="2:10" x14ac:dyDescent="0.35">
      <c r="C4499" t="s">
        <v>1871</v>
      </c>
      <c r="D4499" s="4">
        <v>8618939</v>
      </c>
      <c r="E4499" s="4">
        <v>284074</v>
      </c>
      <c r="G4499" s="4">
        <v>29817</v>
      </c>
      <c r="I4499" s="4">
        <v>8932829</v>
      </c>
      <c r="J4499" s="4">
        <v>8903013</v>
      </c>
    </row>
    <row r="4500" spans="2:10" x14ac:dyDescent="0.35">
      <c r="C4500" t="s">
        <v>1872</v>
      </c>
      <c r="D4500" s="4">
        <v>637000</v>
      </c>
      <c r="I4500" s="4">
        <v>637000</v>
      </c>
      <c r="J4500" s="4">
        <v>637000</v>
      </c>
    </row>
    <row r="4501" spans="2:10" x14ac:dyDescent="0.35">
      <c r="C4501" t="s">
        <v>1873</v>
      </c>
      <c r="D4501" s="4">
        <v>9361</v>
      </c>
      <c r="I4501" s="4">
        <v>9361</v>
      </c>
      <c r="J4501" s="4">
        <v>9361</v>
      </c>
    </row>
    <row r="4502" spans="2:10" x14ac:dyDescent="0.35">
      <c r="C4502" t="s">
        <v>1874</v>
      </c>
      <c r="D4502" s="4">
        <v>5533</v>
      </c>
      <c r="I4502" s="4">
        <v>5533</v>
      </c>
      <c r="J4502" s="4">
        <v>5533</v>
      </c>
    </row>
    <row r="4503" spans="2:10" x14ac:dyDescent="0.35">
      <c r="C4503" t="s">
        <v>1875</v>
      </c>
      <c r="D4503" s="4">
        <v>4830</v>
      </c>
      <c r="H4503" s="4">
        <v>116242</v>
      </c>
      <c r="I4503" s="4">
        <v>121072</v>
      </c>
      <c r="J4503" s="4">
        <v>4830</v>
      </c>
    </row>
    <row r="4504" spans="2:10" x14ac:dyDescent="0.35">
      <c r="C4504" t="s">
        <v>1876</v>
      </c>
      <c r="E4504" s="4">
        <v>0</v>
      </c>
      <c r="H4504" s="4">
        <v>0</v>
      </c>
      <c r="I4504" s="4">
        <v>0</v>
      </c>
      <c r="J4504">
        <v>0</v>
      </c>
    </row>
    <row r="4505" spans="2:10" x14ac:dyDescent="0.35">
      <c r="C4505" t="s">
        <v>1877</v>
      </c>
      <c r="D4505" s="4">
        <v>195546</v>
      </c>
      <c r="I4505" s="4">
        <v>195546</v>
      </c>
      <c r="J4505" s="4">
        <v>195546</v>
      </c>
    </row>
    <row r="4506" spans="2:10" x14ac:dyDescent="0.35">
      <c r="B4506" t="s">
        <v>55</v>
      </c>
      <c r="D4506" s="4">
        <v>10523607</v>
      </c>
      <c r="E4506" s="4">
        <v>6020522</v>
      </c>
      <c r="F4506" s="4">
        <v>1062600</v>
      </c>
      <c r="G4506" s="4">
        <v>483298</v>
      </c>
      <c r="H4506" s="4">
        <v>8080820</v>
      </c>
      <c r="I4506" s="4">
        <v>26170847</v>
      </c>
      <c r="J4506" s="4">
        <v>16544129</v>
      </c>
    </row>
    <row r="4507" spans="2:10" x14ac:dyDescent="0.35">
      <c r="B4507" t="s">
        <v>1878</v>
      </c>
      <c r="C4507" t="s">
        <v>1879</v>
      </c>
      <c r="D4507" s="4">
        <v>3156817</v>
      </c>
      <c r="I4507" s="4">
        <v>3156817</v>
      </c>
      <c r="J4507" s="4">
        <v>3156817</v>
      </c>
    </row>
    <row r="4508" spans="2:10" x14ac:dyDescent="0.35">
      <c r="C4508" t="s">
        <v>1880</v>
      </c>
      <c r="D4508" s="4">
        <v>1033022</v>
      </c>
      <c r="I4508" s="4">
        <v>1033022</v>
      </c>
      <c r="J4508" s="4">
        <v>1033022</v>
      </c>
    </row>
    <row r="4509" spans="2:10" x14ac:dyDescent="0.35">
      <c r="C4509" t="s">
        <v>1881</v>
      </c>
      <c r="D4509" s="4">
        <v>1521280</v>
      </c>
      <c r="I4509" s="4">
        <v>1521280</v>
      </c>
      <c r="J4509" s="4">
        <v>1521280</v>
      </c>
    </row>
    <row r="4510" spans="2:10" x14ac:dyDescent="0.35">
      <c r="C4510" t="s">
        <v>1882</v>
      </c>
      <c r="D4510" s="4">
        <v>572</v>
      </c>
      <c r="F4510" s="4">
        <v>270695</v>
      </c>
      <c r="I4510" s="4">
        <v>271267</v>
      </c>
      <c r="J4510" s="4">
        <v>572</v>
      </c>
    </row>
    <row r="4511" spans="2:10" x14ac:dyDescent="0.35">
      <c r="C4511" t="s">
        <v>1883</v>
      </c>
      <c r="D4511" s="4">
        <v>24804</v>
      </c>
      <c r="I4511" s="4">
        <v>24804</v>
      </c>
      <c r="J4511" s="4">
        <v>24804</v>
      </c>
    </row>
    <row r="4512" spans="2:10" x14ac:dyDescent="0.35">
      <c r="C4512" t="s">
        <v>1884</v>
      </c>
      <c r="D4512" s="4">
        <v>18352</v>
      </c>
      <c r="I4512" s="4">
        <v>18352</v>
      </c>
      <c r="J4512" s="4">
        <v>18352</v>
      </c>
    </row>
    <row r="4513" spans="1:10" x14ac:dyDescent="0.35">
      <c r="B4513" t="s">
        <v>56</v>
      </c>
      <c r="D4513" s="4">
        <v>5754847</v>
      </c>
      <c r="F4513" s="4">
        <v>270695</v>
      </c>
      <c r="I4513" s="4">
        <v>6025542</v>
      </c>
      <c r="J4513" s="4">
        <v>5754847</v>
      </c>
    </row>
    <row r="4514" spans="1:10" x14ac:dyDescent="0.35">
      <c r="B4514" t="s">
        <v>1885</v>
      </c>
      <c r="C4514" t="s">
        <v>1886</v>
      </c>
      <c r="D4514" s="4">
        <v>118767</v>
      </c>
      <c r="G4514" s="4">
        <v>155536</v>
      </c>
      <c r="I4514" s="4">
        <v>274303</v>
      </c>
      <c r="J4514" s="4">
        <v>118767</v>
      </c>
    </row>
    <row r="4515" spans="1:10" x14ac:dyDescent="0.35">
      <c r="B4515" t="s">
        <v>57</v>
      </c>
      <c r="D4515" s="4">
        <v>118767</v>
      </c>
      <c r="G4515" s="4">
        <v>155536</v>
      </c>
      <c r="I4515" s="4">
        <v>274303</v>
      </c>
      <c r="J4515" s="4">
        <v>118767</v>
      </c>
    </row>
    <row r="4516" spans="1:10" x14ac:dyDescent="0.35">
      <c r="B4516" t="s">
        <v>1887</v>
      </c>
      <c r="C4516" t="s">
        <v>1898</v>
      </c>
      <c r="D4516" s="4">
        <v>50000</v>
      </c>
      <c r="I4516" s="4">
        <v>50000</v>
      </c>
      <c r="J4516" s="4">
        <v>50000</v>
      </c>
    </row>
    <row r="4517" spans="1:10" x14ac:dyDescent="0.35">
      <c r="C4517" t="s">
        <v>1904</v>
      </c>
      <c r="D4517" s="4">
        <v>250000</v>
      </c>
      <c r="I4517" s="4">
        <v>250000</v>
      </c>
      <c r="J4517" s="4">
        <v>250000</v>
      </c>
    </row>
    <row r="4518" spans="1:10" x14ac:dyDescent="0.35">
      <c r="C4518" t="s">
        <v>1888</v>
      </c>
      <c r="H4518" s="4">
        <v>1920000</v>
      </c>
      <c r="I4518" s="4">
        <v>1920000</v>
      </c>
      <c r="J4518">
        <v>0</v>
      </c>
    </row>
    <row r="4519" spans="1:10" x14ac:dyDescent="0.35">
      <c r="C4519" t="s">
        <v>1901</v>
      </c>
      <c r="E4519" s="4">
        <v>2250000</v>
      </c>
      <c r="I4519" s="4">
        <v>2250000</v>
      </c>
      <c r="J4519">
        <v>2250000</v>
      </c>
    </row>
    <row r="4520" spans="1:10" x14ac:dyDescent="0.35">
      <c r="C4520" t="s">
        <v>1889</v>
      </c>
      <c r="E4520" s="4">
        <v>1575000</v>
      </c>
      <c r="I4520" s="4">
        <v>1575000</v>
      </c>
      <c r="J4520">
        <v>1575000</v>
      </c>
    </row>
    <row r="4521" spans="1:10" x14ac:dyDescent="0.35">
      <c r="C4521" t="s">
        <v>1890</v>
      </c>
      <c r="E4521" s="4">
        <v>1500000</v>
      </c>
      <c r="I4521" s="4">
        <v>1500000</v>
      </c>
      <c r="J4521">
        <v>1500000</v>
      </c>
    </row>
    <row r="4522" spans="1:10" x14ac:dyDescent="0.35">
      <c r="C4522" t="s">
        <v>1902</v>
      </c>
      <c r="E4522" s="4">
        <v>4500000</v>
      </c>
      <c r="I4522" s="4">
        <v>4500000</v>
      </c>
      <c r="J4522">
        <v>4500000</v>
      </c>
    </row>
    <row r="4523" spans="1:10" x14ac:dyDescent="0.35">
      <c r="B4523" t="s">
        <v>58</v>
      </c>
      <c r="D4523" s="4">
        <v>300000</v>
      </c>
      <c r="E4523" s="4">
        <v>9825000</v>
      </c>
      <c r="H4523" s="4">
        <v>1920000</v>
      </c>
      <c r="I4523" s="4">
        <v>12045000</v>
      </c>
      <c r="J4523" s="4">
        <v>10125000</v>
      </c>
    </row>
    <row r="4524" spans="1:10" x14ac:dyDescent="0.35">
      <c r="A4524" t="s">
        <v>1614</v>
      </c>
      <c r="B4524" t="s">
        <v>59</v>
      </c>
      <c r="D4524" s="4">
        <v>101739244</v>
      </c>
      <c r="E4524" s="4">
        <v>17974792</v>
      </c>
      <c r="F4524" s="4">
        <v>32279878</v>
      </c>
      <c r="G4524" s="4">
        <v>3208273</v>
      </c>
      <c r="H4524" s="4">
        <v>27585854</v>
      </c>
      <c r="I4524" s="4">
        <v>182788043</v>
      </c>
      <c r="J4524" s="4">
        <v>119714036</v>
      </c>
    </row>
    <row r="4525" spans="1:10" x14ac:dyDescent="0.35">
      <c r="A4525" t="s">
        <v>514</v>
      </c>
      <c r="B4525" t="s">
        <v>1842</v>
      </c>
      <c r="C4525" t="s">
        <v>1843</v>
      </c>
      <c r="D4525" s="4">
        <v>3995903</v>
      </c>
      <c r="E4525" s="4">
        <v>4069800</v>
      </c>
      <c r="F4525" s="4">
        <v>4548600</v>
      </c>
      <c r="I4525" s="4">
        <v>12614303</v>
      </c>
      <c r="J4525" s="4">
        <v>8065703</v>
      </c>
    </row>
    <row r="4526" spans="1:10" x14ac:dyDescent="0.35">
      <c r="C4526" t="s">
        <v>1844</v>
      </c>
      <c r="D4526" s="4">
        <v>1086517</v>
      </c>
      <c r="E4526" s="4">
        <v>192905</v>
      </c>
      <c r="F4526" s="4">
        <v>4187</v>
      </c>
      <c r="H4526" s="4">
        <v>138150</v>
      </c>
      <c r="I4526" s="4">
        <v>1421759</v>
      </c>
      <c r="J4526" s="4">
        <v>1279422</v>
      </c>
    </row>
    <row r="4527" spans="1:10" x14ac:dyDescent="0.35">
      <c r="C4527" t="s">
        <v>1845</v>
      </c>
      <c r="D4527" s="4">
        <v>759722</v>
      </c>
      <c r="I4527" s="4">
        <v>759722</v>
      </c>
      <c r="J4527" s="4">
        <v>759722</v>
      </c>
    </row>
    <row r="4528" spans="1:10" x14ac:dyDescent="0.35">
      <c r="B4528" t="s">
        <v>51</v>
      </c>
      <c r="D4528" s="4">
        <v>5842142</v>
      </c>
      <c r="E4528" s="4">
        <v>4262705</v>
      </c>
      <c r="F4528" s="4">
        <v>4552787</v>
      </c>
      <c r="H4528" s="4">
        <v>138150</v>
      </c>
      <c r="I4528" s="4">
        <v>14795784</v>
      </c>
      <c r="J4528" s="4">
        <v>10104847</v>
      </c>
    </row>
    <row r="4529" spans="2:10" x14ac:dyDescent="0.35">
      <c r="B4529" t="s">
        <v>1843</v>
      </c>
      <c r="C4529" t="s">
        <v>1846</v>
      </c>
      <c r="D4529" s="4">
        <v>6338768</v>
      </c>
      <c r="I4529" s="4">
        <v>6338768</v>
      </c>
      <c r="J4529" s="4">
        <v>6338768</v>
      </c>
    </row>
    <row r="4530" spans="2:10" x14ac:dyDescent="0.35">
      <c r="C4530" t="s">
        <v>1847</v>
      </c>
      <c r="D4530" s="4">
        <v>4330037</v>
      </c>
      <c r="F4530" s="4">
        <v>1441081</v>
      </c>
      <c r="I4530" s="4">
        <v>5771118</v>
      </c>
      <c r="J4530" s="4">
        <v>4330037</v>
      </c>
    </row>
    <row r="4531" spans="2:10" x14ac:dyDescent="0.35">
      <c r="B4531" t="s">
        <v>52</v>
      </c>
      <c r="D4531" s="4">
        <v>10668805</v>
      </c>
      <c r="F4531" s="4">
        <v>1441081</v>
      </c>
      <c r="I4531" s="4">
        <v>12109886</v>
      </c>
      <c r="J4531" s="4">
        <v>10668805</v>
      </c>
    </row>
    <row r="4532" spans="2:10" x14ac:dyDescent="0.35">
      <c r="B4532" t="s">
        <v>1849</v>
      </c>
      <c r="C4532" t="s">
        <v>1911</v>
      </c>
      <c r="D4532" s="4">
        <v>400000</v>
      </c>
      <c r="I4532" s="4">
        <v>400000</v>
      </c>
      <c r="J4532" s="4">
        <v>400000</v>
      </c>
    </row>
    <row r="4533" spans="2:10" x14ac:dyDescent="0.35">
      <c r="C4533" t="s">
        <v>1850</v>
      </c>
      <c r="D4533" s="4">
        <v>2425540</v>
      </c>
      <c r="I4533" s="4">
        <v>2425540</v>
      </c>
      <c r="J4533" s="4">
        <v>2425540</v>
      </c>
    </row>
    <row r="4534" spans="2:10" x14ac:dyDescent="0.35">
      <c r="B4534" t="s">
        <v>53</v>
      </c>
      <c r="D4534" s="4">
        <v>2825540</v>
      </c>
      <c r="I4534" s="4">
        <v>2825540</v>
      </c>
      <c r="J4534" s="4">
        <v>2825540</v>
      </c>
    </row>
    <row r="4535" spans="2:10" x14ac:dyDescent="0.35">
      <c r="B4535" t="s">
        <v>1844</v>
      </c>
      <c r="C4535" t="s">
        <v>1851</v>
      </c>
      <c r="D4535" s="4">
        <v>190973</v>
      </c>
      <c r="I4535" s="4">
        <v>190973</v>
      </c>
      <c r="J4535" s="4">
        <v>190973</v>
      </c>
    </row>
    <row r="4536" spans="2:10" x14ac:dyDescent="0.35">
      <c r="C4536" t="s">
        <v>1852</v>
      </c>
      <c r="D4536" s="4">
        <v>1363</v>
      </c>
      <c r="E4536" s="4">
        <v>43614</v>
      </c>
      <c r="H4536" s="4">
        <v>5452</v>
      </c>
      <c r="I4536" s="4">
        <v>50429</v>
      </c>
      <c r="J4536" s="4">
        <v>44977</v>
      </c>
    </row>
    <row r="4537" spans="2:10" x14ac:dyDescent="0.35">
      <c r="C4537" t="s">
        <v>1853</v>
      </c>
      <c r="D4537" s="4">
        <v>756</v>
      </c>
      <c r="E4537" s="4">
        <v>15043</v>
      </c>
      <c r="H4537" s="4">
        <v>10922</v>
      </c>
      <c r="I4537" s="4">
        <v>26720</v>
      </c>
      <c r="J4537" s="4">
        <v>15799</v>
      </c>
    </row>
    <row r="4538" spans="2:10" x14ac:dyDescent="0.35">
      <c r="C4538" t="s">
        <v>1893</v>
      </c>
      <c r="G4538" s="4">
        <v>7167</v>
      </c>
      <c r="I4538" s="4">
        <v>7167</v>
      </c>
      <c r="J4538">
        <v>0</v>
      </c>
    </row>
    <row r="4539" spans="2:10" x14ac:dyDescent="0.35">
      <c r="C4539" t="s">
        <v>1903</v>
      </c>
      <c r="D4539" s="4">
        <v>9016</v>
      </c>
      <c r="I4539" s="4">
        <v>9016</v>
      </c>
      <c r="J4539" s="4">
        <v>9016</v>
      </c>
    </row>
    <row r="4540" spans="2:10" x14ac:dyDescent="0.35">
      <c r="C4540" t="s">
        <v>1854</v>
      </c>
      <c r="G4540" s="4">
        <v>134498</v>
      </c>
      <c r="I4540" s="4">
        <v>134498</v>
      </c>
      <c r="J4540">
        <v>0</v>
      </c>
    </row>
    <row r="4541" spans="2:10" x14ac:dyDescent="0.35">
      <c r="C4541" t="s">
        <v>1919</v>
      </c>
      <c r="D4541" s="4">
        <v>3033490</v>
      </c>
      <c r="E4541" s="4">
        <v>938282</v>
      </c>
      <c r="I4541" s="4">
        <v>3971772</v>
      </c>
      <c r="J4541" s="4">
        <v>3971772</v>
      </c>
    </row>
    <row r="4542" spans="2:10" x14ac:dyDescent="0.35">
      <c r="C4542" t="s">
        <v>1855</v>
      </c>
      <c r="D4542" s="4">
        <v>1015</v>
      </c>
      <c r="F4542" s="4">
        <v>37832</v>
      </c>
      <c r="H4542" s="4">
        <v>2086303</v>
      </c>
      <c r="I4542" s="4">
        <v>2125149</v>
      </c>
      <c r="J4542" s="4">
        <v>1015</v>
      </c>
    </row>
    <row r="4543" spans="2:10" x14ac:dyDescent="0.35">
      <c r="C4543" t="s">
        <v>1856</v>
      </c>
      <c r="D4543" s="4">
        <v>0</v>
      </c>
      <c r="H4543" s="4">
        <v>20708</v>
      </c>
      <c r="I4543" s="4">
        <v>20708</v>
      </c>
      <c r="J4543" s="4">
        <v>0</v>
      </c>
    </row>
    <row r="4544" spans="2:10" x14ac:dyDescent="0.35">
      <c r="C4544" t="s">
        <v>1857</v>
      </c>
      <c r="D4544" s="4">
        <v>4074</v>
      </c>
      <c r="H4544" s="4">
        <v>8148</v>
      </c>
      <c r="I4544" s="4">
        <v>12221</v>
      </c>
      <c r="J4544" s="4">
        <v>4074</v>
      </c>
    </row>
    <row r="4545" spans="2:10" x14ac:dyDescent="0.35">
      <c r="C4545" t="s">
        <v>1906</v>
      </c>
      <c r="H4545" s="4">
        <v>25521</v>
      </c>
      <c r="I4545" s="4">
        <v>25521</v>
      </c>
      <c r="J4545">
        <v>0</v>
      </c>
    </row>
    <row r="4546" spans="2:10" x14ac:dyDescent="0.35">
      <c r="C4546" t="s">
        <v>1858</v>
      </c>
      <c r="G4546" s="4">
        <v>10390</v>
      </c>
      <c r="H4546" s="4">
        <v>41561</v>
      </c>
      <c r="I4546" s="4">
        <v>51952</v>
      </c>
      <c r="J4546">
        <v>0</v>
      </c>
    </row>
    <row r="4547" spans="2:10" x14ac:dyDescent="0.35">
      <c r="C4547" t="s">
        <v>1859</v>
      </c>
      <c r="D4547" s="4">
        <v>88176</v>
      </c>
      <c r="E4547" s="4">
        <v>180421</v>
      </c>
      <c r="H4547" s="4">
        <v>306114</v>
      </c>
      <c r="I4547" s="4">
        <v>574711</v>
      </c>
      <c r="J4547" s="4">
        <v>268597</v>
      </c>
    </row>
    <row r="4548" spans="2:10" x14ac:dyDescent="0.35">
      <c r="C4548" t="s">
        <v>1860</v>
      </c>
      <c r="D4548" s="4">
        <v>108703</v>
      </c>
      <c r="I4548" s="4">
        <v>108703</v>
      </c>
      <c r="J4548" s="4">
        <v>108703</v>
      </c>
    </row>
    <row r="4549" spans="2:10" x14ac:dyDescent="0.35">
      <c r="C4549" t="s">
        <v>1861</v>
      </c>
      <c r="D4549" s="4">
        <v>57129</v>
      </c>
      <c r="I4549" s="4">
        <v>57129</v>
      </c>
      <c r="J4549" s="4">
        <v>57129</v>
      </c>
    </row>
    <row r="4550" spans="2:10" x14ac:dyDescent="0.35">
      <c r="C4550" t="s">
        <v>1862</v>
      </c>
      <c r="D4550" s="4">
        <v>256393</v>
      </c>
      <c r="I4550" s="4">
        <v>256393</v>
      </c>
      <c r="J4550" s="4">
        <v>256393</v>
      </c>
    </row>
    <row r="4551" spans="2:10" x14ac:dyDescent="0.35">
      <c r="C4551" t="s">
        <v>1863</v>
      </c>
      <c r="E4551" s="4">
        <v>15560</v>
      </c>
      <c r="I4551" s="4">
        <v>15560</v>
      </c>
      <c r="J4551">
        <v>15560</v>
      </c>
    </row>
    <row r="4552" spans="2:10" x14ac:dyDescent="0.35">
      <c r="B4552" t="s">
        <v>54</v>
      </c>
      <c r="D4552" s="4">
        <v>3751088</v>
      </c>
      <c r="E4552" s="4">
        <v>1192919</v>
      </c>
      <c r="F4552" s="4">
        <v>37832</v>
      </c>
      <c r="G4552" s="4">
        <v>152056</v>
      </c>
      <c r="H4552" s="4">
        <v>2504727</v>
      </c>
      <c r="I4552" s="4">
        <v>7638622</v>
      </c>
      <c r="J4552" s="4">
        <v>4944007</v>
      </c>
    </row>
    <row r="4553" spans="2:10" x14ac:dyDescent="0.35">
      <c r="B4553" t="s">
        <v>1845</v>
      </c>
      <c r="C4553" t="s">
        <v>1865</v>
      </c>
      <c r="G4553" s="4">
        <v>175683</v>
      </c>
      <c r="H4553" s="4">
        <v>43921</v>
      </c>
      <c r="I4553" s="4">
        <v>219604</v>
      </c>
      <c r="J4553">
        <v>0</v>
      </c>
    </row>
    <row r="4554" spans="2:10" x14ac:dyDescent="0.35">
      <c r="C4554" t="s">
        <v>1866</v>
      </c>
      <c r="I4554" s="4">
        <v>0</v>
      </c>
      <c r="J4554">
        <v>0</v>
      </c>
    </row>
    <row r="4555" spans="2:10" x14ac:dyDescent="0.35">
      <c r="C4555" t="s">
        <v>1867</v>
      </c>
      <c r="D4555" s="4">
        <v>1088000</v>
      </c>
      <c r="F4555" s="4">
        <v>104500</v>
      </c>
      <c r="H4555" s="4">
        <v>1067938</v>
      </c>
      <c r="I4555" s="4">
        <v>2260438</v>
      </c>
      <c r="J4555" s="4">
        <v>1088000</v>
      </c>
    </row>
    <row r="4556" spans="2:10" x14ac:dyDescent="0.35">
      <c r="C4556" t="s">
        <v>1868</v>
      </c>
      <c r="D4556" s="4">
        <v>1552</v>
      </c>
      <c r="F4556" s="4">
        <v>100000</v>
      </c>
      <c r="H4556" s="4">
        <v>1386431</v>
      </c>
      <c r="I4556" s="4">
        <v>1487983</v>
      </c>
      <c r="J4556" s="4">
        <v>1552</v>
      </c>
    </row>
    <row r="4557" spans="2:10" x14ac:dyDescent="0.35">
      <c r="C4557" t="s">
        <v>1869</v>
      </c>
      <c r="H4557" s="4">
        <v>584640</v>
      </c>
      <c r="I4557" s="4">
        <v>584640</v>
      </c>
      <c r="J4557">
        <v>0</v>
      </c>
    </row>
    <row r="4558" spans="2:10" x14ac:dyDescent="0.35">
      <c r="C4558" t="s">
        <v>1870</v>
      </c>
      <c r="E4558" s="4">
        <v>22170</v>
      </c>
      <c r="H4558" s="4">
        <v>2242859</v>
      </c>
      <c r="I4558" s="4">
        <v>2265029</v>
      </c>
      <c r="J4558">
        <v>22170</v>
      </c>
    </row>
    <row r="4559" spans="2:10" x14ac:dyDescent="0.35">
      <c r="C4559" t="s">
        <v>1871</v>
      </c>
      <c r="D4559" s="4">
        <v>13454</v>
      </c>
      <c r="F4559" s="4">
        <v>117187</v>
      </c>
      <c r="G4559" s="4">
        <v>29817</v>
      </c>
      <c r="H4559" s="4">
        <v>4353986</v>
      </c>
      <c r="I4559" s="4">
        <v>4514444</v>
      </c>
      <c r="J4559" s="4">
        <v>13454</v>
      </c>
    </row>
    <row r="4560" spans="2:10" x14ac:dyDescent="0.35">
      <c r="C4560" t="s">
        <v>1872</v>
      </c>
      <c r="D4560" s="4">
        <v>49000</v>
      </c>
      <c r="I4560" s="4">
        <v>49000</v>
      </c>
      <c r="J4560" s="4">
        <v>49000</v>
      </c>
    </row>
    <row r="4561" spans="2:10" x14ac:dyDescent="0.35">
      <c r="C4561" t="s">
        <v>1875</v>
      </c>
      <c r="H4561" s="4">
        <v>9299</v>
      </c>
      <c r="I4561" s="4">
        <v>9299</v>
      </c>
      <c r="J4561">
        <v>0</v>
      </c>
    </row>
    <row r="4562" spans="2:10" x14ac:dyDescent="0.35">
      <c r="C4562" t="s">
        <v>1876</v>
      </c>
      <c r="H4562" s="4">
        <v>53760</v>
      </c>
      <c r="I4562" s="4">
        <v>53760</v>
      </c>
      <c r="J4562">
        <v>0</v>
      </c>
    </row>
    <row r="4563" spans="2:10" x14ac:dyDescent="0.35">
      <c r="C4563" t="s">
        <v>1877</v>
      </c>
      <c r="D4563" s="4">
        <v>4625</v>
      </c>
      <c r="I4563" s="4">
        <v>4625</v>
      </c>
      <c r="J4563" s="4">
        <v>4625</v>
      </c>
    </row>
    <row r="4564" spans="2:10" x14ac:dyDescent="0.35">
      <c r="B4564" t="s">
        <v>55</v>
      </c>
      <c r="D4564" s="4">
        <v>1156631</v>
      </c>
      <c r="E4564" s="4">
        <v>22170</v>
      </c>
      <c r="F4564" s="4">
        <v>321687</v>
      </c>
      <c r="G4564" s="4">
        <v>205500</v>
      </c>
      <c r="H4564" s="4">
        <v>9742834</v>
      </c>
      <c r="I4564" s="4">
        <v>11448821</v>
      </c>
      <c r="J4564" s="4">
        <v>1178801</v>
      </c>
    </row>
    <row r="4565" spans="2:10" x14ac:dyDescent="0.35">
      <c r="B4565" t="s">
        <v>1878</v>
      </c>
      <c r="C4565" t="s">
        <v>1879</v>
      </c>
      <c r="D4565" s="4">
        <v>56395</v>
      </c>
      <c r="I4565" s="4">
        <v>56395</v>
      </c>
      <c r="J4565" s="4">
        <v>56395</v>
      </c>
    </row>
    <row r="4566" spans="2:10" x14ac:dyDescent="0.35">
      <c r="C4566" t="s">
        <v>1897</v>
      </c>
      <c r="D4566" s="4">
        <v>891</v>
      </c>
      <c r="I4566" s="4">
        <v>891</v>
      </c>
      <c r="J4566" s="4">
        <v>891</v>
      </c>
    </row>
    <row r="4567" spans="2:10" x14ac:dyDescent="0.35">
      <c r="C4567" t="s">
        <v>1880</v>
      </c>
      <c r="D4567" s="4">
        <v>197227</v>
      </c>
      <c r="I4567" s="4">
        <v>197227</v>
      </c>
      <c r="J4567" s="4">
        <v>197227</v>
      </c>
    </row>
    <row r="4568" spans="2:10" x14ac:dyDescent="0.35">
      <c r="C4568" t="s">
        <v>1881</v>
      </c>
      <c r="D4568" s="4">
        <v>165518</v>
      </c>
      <c r="I4568" s="4">
        <v>165518</v>
      </c>
      <c r="J4568" s="4">
        <v>165518</v>
      </c>
    </row>
    <row r="4569" spans="2:10" x14ac:dyDescent="0.35">
      <c r="C4569" t="s">
        <v>1883</v>
      </c>
      <c r="D4569" s="4">
        <v>9305</v>
      </c>
      <c r="I4569" s="4">
        <v>9305</v>
      </c>
      <c r="J4569" s="4">
        <v>9305</v>
      </c>
    </row>
    <row r="4570" spans="2:10" x14ac:dyDescent="0.35">
      <c r="C4570" t="s">
        <v>1892</v>
      </c>
      <c r="D4570" s="4">
        <v>1541</v>
      </c>
      <c r="I4570" s="4">
        <v>1541</v>
      </c>
      <c r="J4570" s="4">
        <v>1541</v>
      </c>
    </row>
    <row r="4571" spans="2:10" x14ac:dyDescent="0.35">
      <c r="C4571" t="s">
        <v>1884</v>
      </c>
      <c r="D4571" s="4">
        <v>8913</v>
      </c>
      <c r="I4571" s="4">
        <v>8913</v>
      </c>
      <c r="J4571" s="4">
        <v>8913</v>
      </c>
    </row>
    <row r="4572" spans="2:10" x14ac:dyDescent="0.35">
      <c r="B4572" t="s">
        <v>56</v>
      </c>
      <c r="D4572" s="4">
        <v>439790</v>
      </c>
      <c r="I4572" s="4">
        <v>439790</v>
      </c>
      <c r="J4572" s="4">
        <v>439790</v>
      </c>
    </row>
    <row r="4573" spans="2:10" x14ac:dyDescent="0.35">
      <c r="B4573" t="s">
        <v>1885</v>
      </c>
      <c r="C4573" t="s">
        <v>1886</v>
      </c>
      <c r="D4573" s="4">
        <v>47132</v>
      </c>
      <c r="I4573" s="4">
        <v>47132</v>
      </c>
      <c r="J4573" s="4">
        <v>47132</v>
      </c>
    </row>
    <row r="4574" spans="2:10" x14ac:dyDescent="0.35">
      <c r="B4574" t="s">
        <v>57</v>
      </c>
      <c r="D4574" s="4">
        <v>47132</v>
      </c>
      <c r="I4574" s="4">
        <v>47132</v>
      </c>
      <c r="J4574" s="4">
        <v>47132</v>
      </c>
    </row>
    <row r="4575" spans="2:10" x14ac:dyDescent="0.35">
      <c r="B4575" t="s">
        <v>1887</v>
      </c>
      <c r="C4575" t="s">
        <v>1888</v>
      </c>
      <c r="H4575" s="4">
        <v>76800</v>
      </c>
      <c r="I4575" s="4">
        <v>76800</v>
      </c>
      <c r="J4575">
        <v>0</v>
      </c>
    </row>
    <row r="4576" spans="2:10" x14ac:dyDescent="0.35">
      <c r="C4576" t="s">
        <v>1889</v>
      </c>
      <c r="H4576" s="4">
        <v>84000</v>
      </c>
      <c r="I4576" s="4">
        <v>84000</v>
      </c>
      <c r="J4576">
        <v>0</v>
      </c>
    </row>
    <row r="4577" spans="1:10" x14ac:dyDescent="0.35">
      <c r="C4577" t="s">
        <v>1890</v>
      </c>
      <c r="H4577" s="4">
        <v>37500</v>
      </c>
      <c r="I4577" s="4">
        <v>37500</v>
      </c>
      <c r="J4577">
        <v>0</v>
      </c>
    </row>
    <row r="4578" spans="1:10" x14ac:dyDescent="0.35">
      <c r="B4578" t="s">
        <v>58</v>
      </c>
      <c r="H4578" s="4">
        <v>198300</v>
      </c>
      <c r="I4578" s="4">
        <v>198300</v>
      </c>
      <c r="J4578">
        <v>0</v>
      </c>
    </row>
    <row r="4579" spans="1:10" x14ac:dyDescent="0.35">
      <c r="A4579" t="s">
        <v>1615</v>
      </c>
      <c r="B4579" t="s">
        <v>59</v>
      </c>
      <c r="D4579" s="4">
        <v>24731127</v>
      </c>
      <c r="E4579" s="4">
        <v>5477794</v>
      </c>
      <c r="F4579" s="4">
        <v>6353386</v>
      </c>
      <c r="G4579" s="4">
        <v>357556</v>
      </c>
      <c r="H4579" s="4">
        <v>12584011</v>
      </c>
      <c r="I4579" s="4">
        <v>49503876</v>
      </c>
      <c r="J4579" s="4">
        <v>30208921</v>
      </c>
    </row>
    <row r="4580" spans="1:10" x14ac:dyDescent="0.35">
      <c r="A4580" t="s">
        <v>518</v>
      </c>
      <c r="B4580" t="s">
        <v>1842</v>
      </c>
      <c r="C4580" t="s">
        <v>1843</v>
      </c>
      <c r="D4580" s="4">
        <v>9823502</v>
      </c>
      <c r="F4580" s="4">
        <v>824600</v>
      </c>
      <c r="I4580" s="4">
        <v>10648102</v>
      </c>
      <c r="J4580" s="4">
        <v>9823502</v>
      </c>
    </row>
    <row r="4581" spans="1:10" x14ac:dyDescent="0.35">
      <c r="C4581" t="s">
        <v>1844</v>
      </c>
      <c r="D4581" s="4">
        <v>502480</v>
      </c>
      <c r="F4581" s="4">
        <v>503046</v>
      </c>
      <c r="H4581" s="4">
        <v>139950</v>
      </c>
      <c r="I4581" s="4">
        <v>1145476</v>
      </c>
      <c r="J4581" s="4">
        <v>502480</v>
      </c>
    </row>
    <row r="4582" spans="1:10" x14ac:dyDescent="0.35">
      <c r="C4582" t="s">
        <v>1845</v>
      </c>
      <c r="D4582" s="4">
        <v>76108</v>
      </c>
      <c r="F4582" s="4">
        <v>1150045</v>
      </c>
      <c r="I4582" s="4">
        <v>1226153</v>
      </c>
      <c r="J4582" s="4">
        <v>76108</v>
      </c>
    </row>
    <row r="4583" spans="1:10" x14ac:dyDescent="0.35">
      <c r="B4583" t="s">
        <v>51</v>
      </c>
      <c r="D4583" s="4">
        <v>10402090</v>
      </c>
      <c r="F4583" s="4">
        <v>2477691</v>
      </c>
      <c r="H4583" s="4">
        <v>139950</v>
      </c>
      <c r="I4583" s="4">
        <v>13019731</v>
      </c>
      <c r="J4583" s="4">
        <v>10402090</v>
      </c>
    </row>
    <row r="4584" spans="1:10" x14ac:dyDescent="0.35">
      <c r="B4584" t="s">
        <v>1843</v>
      </c>
      <c r="C4584" t="s">
        <v>1846</v>
      </c>
      <c r="D4584" s="4">
        <v>14465579</v>
      </c>
      <c r="E4584" s="4">
        <v>6525</v>
      </c>
      <c r="I4584" s="4">
        <v>14472104</v>
      </c>
      <c r="J4584" s="4">
        <v>14472104</v>
      </c>
    </row>
    <row r="4585" spans="1:10" x14ac:dyDescent="0.35">
      <c r="C4585" t="s">
        <v>1847</v>
      </c>
      <c r="D4585" s="4">
        <v>3242263</v>
      </c>
      <c r="F4585" s="4">
        <v>1729154</v>
      </c>
      <c r="I4585" s="4">
        <v>4971418</v>
      </c>
      <c r="J4585" s="4">
        <v>3242263</v>
      </c>
    </row>
    <row r="4586" spans="1:10" x14ac:dyDescent="0.35">
      <c r="C4586" t="s">
        <v>1848</v>
      </c>
      <c r="D4586" s="4">
        <v>37745</v>
      </c>
      <c r="E4586" s="4">
        <v>1453</v>
      </c>
      <c r="I4586" s="4">
        <v>39197</v>
      </c>
      <c r="J4586" s="4">
        <v>39198</v>
      </c>
    </row>
    <row r="4587" spans="1:10" x14ac:dyDescent="0.35">
      <c r="B4587" t="s">
        <v>52</v>
      </c>
      <c r="D4587" s="4">
        <v>17745587</v>
      </c>
      <c r="E4587" s="4">
        <v>7978</v>
      </c>
      <c r="F4587" s="4">
        <v>1729154</v>
      </c>
      <c r="I4587" s="4">
        <v>19482719</v>
      </c>
      <c r="J4587" s="4">
        <v>17753565</v>
      </c>
    </row>
    <row r="4588" spans="1:10" x14ac:dyDescent="0.35">
      <c r="B4588" t="s">
        <v>1844</v>
      </c>
      <c r="C4588" t="s">
        <v>1851</v>
      </c>
      <c r="D4588" s="4">
        <v>180437</v>
      </c>
      <c r="I4588" s="4">
        <v>180437</v>
      </c>
      <c r="J4588" s="4">
        <v>180437</v>
      </c>
    </row>
    <row r="4589" spans="1:10" x14ac:dyDescent="0.35">
      <c r="C4589" t="s">
        <v>1852</v>
      </c>
      <c r="D4589" s="4">
        <v>2323</v>
      </c>
      <c r="I4589" s="4">
        <v>2323</v>
      </c>
      <c r="J4589" s="4">
        <v>2323</v>
      </c>
    </row>
    <row r="4590" spans="1:10" x14ac:dyDescent="0.35">
      <c r="C4590" t="s">
        <v>1853</v>
      </c>
      <c r="D4590" s="4">
        <v>100039</v>
      </c>
      <c r="I4590" s="4">
        <v>100039</v>
      </c>
      <c r="J4590" s="4">
        <v>100039</v>
      </c>
    </row>
    <row r="4591" spans="1:10" x14ac:dyDescent="0.35">
      <c r="C4591" t="s">
        <v>1854</v>
      </c>
      <c r="D4591" s="4">
        <v>60110</v>
      </c>
      <c r="F4591" s="4">
        <v>988560</v>
      </c>
      <c r="I4591" s="4">
        <v>1048670</v>
      </c>
      <c r="J4591" s="4">
        <v>60110</v>
      </c>
    </row>
    <row r="4592" spans="1:10" x14ac:dyDescent="0.35">
      <c r="C4592" t="s">
        <v>1855</v>
      </c>
      <c r="D4592" s="4">
        <v>53233</v>
      </c>
      <c r="E4592" s="4">
        <v>188980</v>
      </c>
      <c r="G4592" s="4">
        <v>319167</v>
      </c>
      <c r="I4592" s="4">
        <v>561379</v>
      </c>
      <c r="J4592" s="4">
        <v>242213</v>
      </c>
    </row>
    <row r="4593" spans="2:10" x14ac:dyDescent="0.35">
      <c r="C4593" t="s">
        <v>1856</v>
      </c>
      <c r="I4593" s="4">
        <v>0</v>
      </c>
      <c r="J4593">
        <v>0</v>
      </c>
    </row>
    <row r="4594" spans="2:10" x14ac:dyDescent="0.35">
      <c r="C4594" t="s">
        <v>1857</v>
      </c>
      <c r="D4594" s="4">
        <v>6790</v>
      </c>
      <c r="I4594" s="4">
        <v>6790</v>
      </c>
      <c r="J4594" s="4">
        <v>6790</v>
      </c>
    </row>
    <row r="4595" spans="2:10" x14ac:dyDescent="0.35">
      <c r="C4595" t="s">
        <v>1858</v>
      </c>
      <c r="D4595" s="4">
        <v>2975</v>
      </c>
      <c r="F4595" s="4">
        <v>38545</v>
      </c>
      <c r="H4595" s="4">
        <v>29998</v>
      </c>
      <c r="I4595" s="4">
        <v>71518</v>
      </c>
      <c r="J4595" s="4">
        <v>2975</v>
      </c>
    </row>
    <row r="4596" spans="2:10" x14ac:dyDescent="0.35">
      <c r="C4596" t="s">
        <v>1859</v>
      </c>
      <c r="F4596" s="4">
        <v>1275000</v>
      </c>
      <c r="H4596" s="4">
        <v>25000</v>
      </c>
      <c r="I4596" s="4">
        <v>1300000</v>
      </c>
      <c r="J4596">
        <v>0</v>
      </c>
    </row>
    <row r="4597" spans="2:10" x14ac:dyDescent="0.35">
      <c r="C4597" t="s">
        <v>1860</v>
      </c>
      <c r="E4597" s="4">
        <v>0</v>
      </c>
      <c r="F4597" s="4">
        <v>1087030</v>
      </c>
      <c r="I4597" s="4">
        <v>1087030</v>
      </c>
      <c r="J4597">
        <v>0</v>
      </c>
    </row>
    <row r="4598" spans="2:10" x14ac:dyDescent="0.35">
      <c r="C4598" t="s">
        <v>1861</v>
      </c>
      <c r="D4598" s="4">
        <v>62026</v>
      </c>
      <c r="I4598" s="4">
        <v>62026</v>
      </c>
      <c r="J4598" s="4">
        <v>62026</v>
      </c>
    </row>
    <row r="4599" spans="2:10" x14ac:dyDescent="0.35">
      <c r="C4599" t="s">
        <v>1863</v>
      </c>
      <c r="F4599" s="4">
        <v>62239</v>
      </c>
      <c r="I4599" s="4">
        <v>62239</v>
      </c>
      <c r="J4599">
        <v>0</v>
      </c>
    </row>
    <row r="4600" spans="2:10" x14ac:dyDescent="0.35">
      <c r="C4600" t="s">
        <v>1913</v>
      </c>
      <c r="E4600" s="4">
        <v>0</v>
      </c>
      <c r="F4600" s="4">
        <v>114341</v>
      </c>
      <c r="I4600" s="4">
        <v>114341</v>
      </c>
      <c r="J4600">
        <v>0</v>
      </c>
    </row>
    <row r="4601" spans="2:10" x14ac:dyDescent="0.35">
      <c r="B4601" t="s">
        <v>54</v>
      </c>
      <c r="D4601" s="4">
        <v>467933</v>
      </c>
      <c r="E4601" s="4">
        <v>188980</v>
      </c>
      <c r="F4601" s="4">
        <v>3565715</v>
      </c>
      <c r="G4601" s="4">
        <v>319167</v>
      </c>
      <c r="H4601" s="4">
        <v>54998</v>
      </c>
      <c r="I4601" s="4">
        <v>4596792</v>
      </c>
      <c r="J4601" s="4">
        <v>656913</v>
      </c>
    </row>
    <row r="4602" spans="2:10" x14ac:dyDescent="0.35">
      <c r="B4602" t="s">
        <v>1845</v>
      </c>
      <c r="C4602" t="s">
        <v>1866</v>
      </c>
      <c r="I4602" s="4">
        <v>0</v>
      </c>
      <c r="J4602">
        <v>0</v>
      </c>
    </row>
    <row r="4603" spans="2:10" x14ac:dyDescent="0.35">
      <c r="C4603" t="s">
        <v>1867</v>
      </c>
      <c r="E4603" s="4">
        <v>148061</v>
      </c>
      <c r="G4603" s="4">
        <v>4500</v>
      </c>
      <c r="H4603" s="4">
        <v>846686</v>
      </c>
      <c r="I4603" s="4">
        <v>999247</v>
      </c>
      <c r="J4603">
        <v>148061</v>
      </c>
    </row>
    <row r="4604" spans="2:10" x14ac:dyDescent="0.35">
      <c r="C4604" t="s">
        <v>1868</v>
      </c>
      <c r="E4604" s="4">
        <v>5259</v>
      </c>
      <c r="F4604" s="4">
        <v>50000</v>
      </c>
      <c r="H4604" s="4">
        <v>507121</v>
      </c>
      <c r="I4604" s="4">
        <v>562381</v>
      </c>
      <c r="J4604">
        <v>5259</v>
      </c>
    </row>
    <row r="4605" spans="2:10" x14ac:dyDescent="0.35">
      <c r="C4605" t="s">
        <v>1894</v>
      </c>
      <c r="D4605" s="4">
        <v>2872</v>
      </c>
      <c r="I4605" s="4">
        <v>2872</v>
      </c>
      <c r="J4605" s="4">
        <v>2872</v>
      </c>
    </row>
    <row r="4606" spans="2:10" x14ac:dyDescent="0.35">
      <c r="C4606" t="s">
        <v>1869</v>
      </c>
      <c r="H4606" s="4">
        <v>233760</v>
      </c>
      <c r="I4606" s="4">
        <v>233760</v>
      </c>
      <c r="J4606">
        <v>0</v>
      </c>
    </row>
    <row r="4607" spans="2:10" x14ac:dyDescent="0.35">
      <c r="C4607" t="s">
        <v>1870</v>
      </c>
      <c r="D4607" s="4">
        <v>717</v>
      </c>
      <c r="F4607" s="4">
        <v>56820</v>
      </c>
      <c r="H4607" s="4">
        <v>1658841</v>
      </c>
      <c r="I4607" s="4">
        <v>1716378</v>
      </c>
      <c r="J4607" s="4">
        <v>717</v>
      </c>
    </row>
    <row r="4608" spans="2:10" x14ac:dyDescent="0.35">
      <c r="C4608" t="s">
        <v>1871</v>
      </c>
      <c r="D4608" s="4">
        <v>689840</v>
      </c>
      <c r="H4608" s="4">
        <v>319748</v>
      </c>
      <c r="I4608" s="4">
        <v>1009588</v>
      </c>
      <c r="J4608" s="4">
        <v>689840</v>
      </c>
    </row>
    <row r="4609" spans="1:10" x14ac:dyDescent="0.35">
      <c r="C4609" t="s">
        <v>1872</v>
      </c>
      <c r="D4609" s="4">
        <v>392000</v>
      </c>
      <c r="I4609" s="4">
        <v>392000</v>
      </c>
      <c r="J4609" s="4">
        <v>392000</v>
      </c>
    </row>
    <row r="4610" spans="1:10" x14ac:dyDescent="0.35">
      <c r="C4610" t="s">
        <v>1875</v>
      </c>
      <c r="H4610" s="4">
        <v>49984</v>
      </c>
      <c r="I4610" s="4">
        <v>49984</v>
      </c>
      <c r="J4610">
        <v>0</v>
      </c>
    </row>
    <row r="4611" spans="1:10" x14ac:dyDescent="0.35">
      <c r="B4611" t="s">
        <v>55</v>
      </c>
      <c r="D4611" s="4">
        <v>1085429</v>
      </c>
      <c r="E4611" s="4">
        <v>153320</v>
      </c>
      <c r="F4611" s="4">
        <v>106820</v>
      </c>
      <c r="G4611" s="4">
        <v>4500</v>
      </c>
      <c r="H4611" s="4">
        <v>3616140</v>
      </c>
      <c r="I4611" s="4">
        <v>4966210</v>
      </c>
      <c r="J4611" s="4">
        <v>1238749</v>
      </c>
    </row>
    <row r="4612" spans="1:10" x14ac:dyDescent="0.35">
      <c r="B4612" t="s">
        <v>1878</v>
      </c>
      <c r="C4612" t="s">
        <v>1879</v>
      </c>
      <c r="D4612" s="4">
        <v>221068</v>
      </c>
      <c r="I4612" s="4">
        <v>221068</v>
      </c>
      <c r="J4612" s="4">
        <v>221068</v>
      </c>
    </row>
    <row r="4613" spans="1:10" x14ac:dyDescent="0.35">
      <c r="C4613" t="s">
        <v>1881</v>
      </c>
      <c r="D4613" s="4">
        <v>397786</v>
      </c>
      <c r="I4613" s="4">
        <v>397786</v>
      </c>
      <c r="J4613" s="4">
        <v>397786</v>
      </c>
    </row>
    <row r="4614" spans="1:10" x14ac:dyDescent="0.35">
      <c r="C4614" t="s">
        <v>1900</v>
      </c>
      <c r="D4614" s="4">
        <v>105727</v>
      </c>
      <c r="I4614" s="4">
        <v>105727</v>
      </c>
      <c r="J4614" s="4">
        <v>105727</v>
      </c>
    </row>
    <row r="4615" spans="1:10" x14ac:dyDescent="0.35">
      <c r="C4615" t="s">
        <v>1884</v>
      </c>
      <c r="D4615" s="4">
        <v>18931</v>
      </c>
      <c r="I4615" s="4">
        <v>18931</v>
      </c>
      <c r="J4615" s="4">
        <v>18931</v>
      </c>
    </row>
    <row r="4616" spans="1:10" x14ac:dyDescent="0.35">
      <c r="B4616" t="s">
        <v>56</v>
      </c>
      <c r="D4616" s="4">
        <v>743512</v>
      </c>
      <c r="I4616" s="4">
        <v>743512</v>
      </c>
      <c r="J4616" s="4">
        <v>743512</v>
      </c>
    </row>
    <row r="4617" spans="1:10" x14ac:dyDescent="0.35">
      <c r="B4617" t="s">
        <v>1887</v>
      </c>
      <c r="C4617" t="s">
        <v>1888</v>
      </c>
      <c r="H4617" s="4">
        <v>336000</v>
      </c>
      <c r="I4617" s="4">
        <v>336000</v>
      </c>
      <c r="J4617">
        <v>0</v>
      </c>
    </row>
    <row r="4618" spans="1:10" x14ac:dyDescent="0.35">
      <c r="C4618" t="s">
        <v>1889</v>
      </c>
      <c r="H4618" s="4">
        <v>252000</v>
      </c>
      <c r="I4618" s="4">
        <v>252000</v>
      </c>
      <c r="J4618">
        <v>0</v>
      </c>
    </row>
    <row r="4619" spans="1:10" x14ac:dyDescent="0.35">
      <c r="C4619" t="s">
        <v>1890</v>
      </c>
      <c r="H4619" s="4">
        <v>562500</v>
      </c>
      <c r="I4619" s="4">
        <v>562500</v>
      </c>
      <c r="J4619">
        <v>0</v>
      </c>
    </row>
    <row r="4620" spans="1:10" x14ac:dyDescent="0.35">
      <c r="B4620" t="s">
        <v>58</v>
      </c>
      <c r="H4620" s="4">
        <v>1150500</v>
      </c>
      <c r="I4620" s="4">
        <v>1150500</v>
      </c>
      <c r="J4620">
        <v>0</v>
      </c>
    </row>
    <row r="4621" spans="1:10" x14ac:dyDescent="0.35">
      <c r="A4621" t="s">
        <v>1616</v>
      </c>
      <c r="B4621" t="s">
        <v>59</v>
      </c>
      <c r="D4621" s="4">
        <v>30444551</v>
      </c>
      <c r="E4621" s="4">
        <v>350278</v>
      </c>
      <c r="F4621" s="4">
        <v>7879380</v>
      </c>
      <c r="G4621" s="4">
        <v>323667</v>
      </c>
      <c r="H4621" s="4">
        <v>4961588</v>
      </c>
      <c r="I4621" s="4">
        <v>43959464</v>
      </c>
      <c r="J4621" s="4">
        <v>30794829</v>
      </c>
    </row>
    <row r="4622" spans="1:10" x14ac:dyDescent="0.35">
      <c r="A4622" t="s">
        <v>526</v>
      </c>
      <c r="B4622" t="s">
        <v>1842</v>
      </c>
      <c r="C4622" t="s">
        <v>1843</v>
      </c>
      <c r="D4622" s="4">
        <v>68701652</v>
      </c>
      <c r="E4622" s="4">
        <v>11043840</v>
      </c>
      <c r="F4622" s="4">
        <v>33196800</v>
      </c>
      <c r="I4622" s="4">
        <v>112942292</v>
      </c>
      <c r="J4622" s="4">
        <v>79745492</v>
      </c>
    </row>
    <row r="4623" spans="1:10" x14ac:dyDescent="0.35">
      <c r="C4623" t="s">
        <v>1844</v>
      </c>
      <c r="D4623" s="4">
        <v>8598712</v>
      </c>
      <c r="E4623" s="4">
        <v>948954</v>
      </c>
      <c r="F4623" s="4">
        <v>3330388</v>
      </c>
      <c r="G4623" s="4">
        <v>462799</v>
      </c>
      <c r="H4623" s="4">
        <v>927450</v>
      </c>
      <c r="I4623" s="4">
        <v>14268304</v>
      </c>
      <c r="J4623" s="4">
        <v>9547666</v>
      </c>
    </row>
    <row r="4624" spans="1:10" x14ac:dyDescent="0.35">
      <c r="C4624" t="s">
        <v>1845</v>
      </c>
      <c r="D4624" s="4">
        <v>8189463</v>
      </c>
      <c r="E4624" s="4">
        <v>623803</v>
      </c>
      <c r="I4624" s="4">
        <v>8813266</v>
      </c>
      <c r="J4624" s="4">
        <v>8813266</v>
      </c>
    </row>
    <row r="4625" spans="2:10" x14ac:dyDescent="0.35">
      <c r="B4625" t="s">
        <v>51</v>
      </c>
      <c r="D4625" s="4">
        <v>85489827</v>
      </c>
      <c r="E4625" s="4">
        <v>12616598</v>
      </c>
      <c r="F4625" s="4">
        <v>36527188</v>
      </c>
      <c r="G4625" s="4">
        <v>462799</v>
      </c>
      <c r="H4625" s="4">
        <v>927450</v>
      </c>
      <c r="I4625" s="4">
        <v>136023862</v>
      </c>
      <c r="J4625" s="4">
        <v>98106425</v>
      </c>
    </row>
    <row r="4626" spans="2:10" x14ac:dyDescent="0.35">
      <c r="B4626" t="s">
        <v>1843</v>
      </c>
      <c r="C4626" t="s">
        <v>1846</v>
      </c>
      <c r="D4626" s="4">
        <v>68526192</v>
      </c>
      <c r="E4626" s="4">
        <v>8616</v>
      </c>
      <c r="I4626" s="4">
        <v>68534808</v>
      </c>
      <c r="J4626" s="4">
        <v>68534808</v>
      </c>
    </row>
    <row r="4627" spans="2:10" x14ac:dyDescent="0.35">
      <c r="C4627" t="s">
        <v>1847</v>
      </c>
      <c r="D4627" s="4">
        <v>35916039</v>
      </c>
      <c r="E4627" s="4">
        <v>167</v>
      </c>
      <c r="F4627" s="4">
        <v>2206384</v>
      </c>
      <c r="I4627" s="4">
        <v>38122591</v>
      </c>
      <c r="J4627" s="4">
        <v>35916206</v>
      </c>
    </row>
    <row r="4628" spans="2:10" x14ac:dyDescent="0.35">
      <c r="C4628" t="s">
        <v>1848</v>
      </c>
      <c r="D4628" s="4">
        <v>37607</v>
      </c>
      <c r="I4628" s="4">
        <v>37607</v>
      </c>
      <c r="J4628" s="4">
        <v>37607</v>
      </c>
    </row>
    <row r="4629" spans="2:10" x14ac:dyDescent="0.35">
      <c r="B4629" t="s">
        <v>52</v>
      </c>
      <c r="D4629" s="4">
        <v>104479838</v>
      </c>
      <c r="E4629" s="4">
        <v>8783</v>
      </c>
      <c r="F4629" s="4">
        <v>2206384</v>
      </c>
      <c r="I4629" s="4">
        <v>106695006</v>
      </c>
      <c r="J4629" s="4">
        <v>104488621</v>
      </c>
    </row>
    <row r="4630" spans="2:10" x14ac:dyDescent="0.35">
      <c r="B4630" t="s">
        <v>1849</v>
      </c>
      <c r="C4630" t="s">
        <v>1850</v>
      </c>
      <c r="D4630" s="4">
        <v>12080</v>
      </c>
      <c r="E4630" s="4">
        <v>24000000</v>
      </c>
      <c r="I4630" s="4">
        <v>24012080</v>
      </c>
      <c r="J4630" s="4">
        <v>24012080</v>
      </c>
    </row>
    <row r="4631" spans="2:10" x14ac:dyDescent="0.35">
      <c r="B4631" t="s">
        <v>53</v>
      </c>
      <c r="D4631" s="4">
        <v>12080</v>
      </c>
      <c r="E4631" s="4">
        <v>24000000</v>
      </c>
      <c r="I4631" s="4">
        <v>24012080</v>
      </c>
      <c r="J4631" s="4">
        <v>24012080</v>
      </c>
    </row>
    <row r="4632" spans="2:10" x14ac:dyDescent="0.35">
      <c r="B4632" t="s">
        <v>1844</v>
      </c>
      <c r="C4632" t="s">
        <v>1851</v>
      </c>
      <c r="D4632" s="4">
        <v>268346</v>
      </c>
      <c r="F4632" s="4">
        <v>303041</v>
      </c>
      <c r="G4632" s="4">
        <v>234208</v>
      </c>
      <c r="I4632" s="4">
        <v>805595</v>
      </c>
      <c r="J4632" s="4">
        <v>268346</v>
      </c>
    </row>
    <row r="4633" spans="2:10" x14ac:dyDescent="0.35">
      <c r="C4633" t="s">
        <v>1852</v>
      </c>
      <c r="D4633" s="4">
        <v>1510</v>
      </c>
      <c r="F4633" s="4">
        <v>14992</v>
      </c>
      <c r="I4633" s="4">
        <v>16502</v>
      </c>
      <c r="J4633" s="4">
        <v>1510</v>
      </c>
    </row>
    <row r="4634" spans="2:10" x14ac:dyDescent="0.35">
      <c r="C4634" t="s">
        <v>1853</v>
      </c>
      <c r="F4634" s="4">
        <v>21843</v>
      </c>
      <c r="H4634" s="4">
        <v>11691</v>
      </c>
      <c r="I4634" s="4">
        <v>33535</v>
      </c>
      <c r="J4634">
        <v>0</v>
      </c>
    </row>
    <row r="4635" spans="2:10" x14ac:dyDescent="0.35">
      <c r="C4635" t="s">
        <v>1893</v>
      </c>
      <c r="F4635" s="4">
        <v>3584</v>
      </c>
      <c r="H4635" s="4">
        <v>5973</v>
      </c>
      <c r="I4635" s="4">
        <v>9556</v>
      </c>
      <c r="J4635">
        <v>0</v>
      </c>
    </row>
    <row r="4636" spans="2:10" x14ac:dyDescent="0.35">
      <c r="C4636" t="s">
        <v>1903</v>
      </c>
      <c r="D4636" s="4">
        <v>6770</v>
      </c>
      <c r="I4636" s="4">
        <v>6770</v>
      </c>
      <c r="J4636" s="4">
        <v>6770</v>
      </c>
    </row>
    <row r="4637" spans="2:10" x14ac:dyDescent="0.35">
      <c r="C4637" t="s">
        <v>1854</v>
      </c>
      <c r="D4637" s="4">
        <v>1459302</v>
      </c>
      <c r="I4637" s="4">
        <v>1459302</v>
      </c>
      <c r="J4637" s="4">
        <v>1459302</v>
      </c>
    </row>
    <row r="4638" spans="2:10" x14ac:dyDescent="0.35">
      <c r="C4638" t="s">
        <v>1855</v>
      </c>
      <c r="D4638" s="4">
        <v>1143499</v>
      </c>
      <c r="G4638" s="4">
        <v>343917</v>
      </c>
      <c r="I4638" s="4">
        <v>1487416</v>
      </c>
      <c r="J4638" s="4">
        <v>1143499</v>
      </c>
    </row>
    <row r="4639" spans="2:10" x14ac:dyDescent="0.35">
      <c r="C4639" t="s">
        <v>1856</v>
      </c>
      <c r="D4639" s="4">
        <v>37274</v>
      </c>
      <c r="I4639" s="4">
        <v>37274</v>
      </c>
      <c r="J4639" s="4">
        <v>37274</v>
      </c>
    </row>
    <row r="4640" spans="2:10" x14ac:dyDescent="0.35">
      <c r="C4640" t="s">
        <v>1857</v>
      </c>
      <c r="D4640" s="4">
        <v>162273</v>
      </c>
      <c r="I4640" s="4">
        <v>162273</v>
      </c>
      <c r="J4640" s="4">
        <v>162273</v>
      </c>
    </row>
    <row r="4641" spans="2:10" x14ac:dyDescent="0.35">
      <c r="C4641" t="s">
        <v>1858</v>
      </c>
      <c r="D4641" s="4">
        <v>318917</v>
      </c>
      <c r="E4641" s="4">
        <v>16088</v>
      </c>
      <c r="H4641" s="4">
        <v>44410</v>
      </c>
      <c r="I4641" s="4">
        <v>379416</v>
      </c>
      <c r="J4641" s="4">
        <v>335005</v>
      </c>
    </row>
    <row r="4642" spans="2:10" x14ac:dyDescent="0.35">
      <c r="C4642" t="s">
        <v>1859</v>
      </c>
      <c r="D4642" s="4">
        <v>852045</v>
      </c>
      <c r="F4642" s="4">
        <v>105421</v>
      </c>
      <c r="H4642" s="4">
        <v>1412231</v>
      </c>
      <c r="I4642" s="4">
        <v>2369697</v>
      </c>
      <c r="J4642" s="4">
        <v>852045</v>
      </c>
    </row>
    <row r="4643" spans="2:10" x14ac:dyDescent="0.35">
      <c r="C4643" t="s">
        <v>1860</v>
      </c>
      <c r="D4643" s="4">
        <v>3913309</v>
      </c>
      <c r="E4643" s="4">
        <v>1413139</v>
      </c>
      <c r="H4643" s="4">
        <v>108703</v>
      </c>
      <c r="I4643" s="4">
        <v>5435152</v>
      </c>
      <c r="J4643" s="4">
        <v>5326448</v>
      </c>
    </row>
    <row r="4644" spans="2:10" x14ac:dyDescent="0.35">
      <c r="C4644" t="s">
        <v>1861</v>
      </c>
      <c r="D4644" s="4">
        <v>234301</v>
      </c>
      <c r="F4644" s="4">
        <v>159868</v>
      </c>
      <c r="G4644" s="4">
        <v>156696</v>
      </c>
      <c r="I4644" s="4">
        <v>550866</v>
      </c>
      <c r="J4644" s="4">
        <v>234301</v>
      </c>
    </row>
    <row r="4645" spans="2:10" x14ac:dyDescent="0.35">
      <c r="C4645" t="s">
        <v>1862</v>
      </c>
      <c r="D4645" s="4">
        <v>3162178</v>
      </c>
      <c r="E4645" s="4">
        <v>427321</v>
      </c>
      <c r="H4645" s="4">
        <v>85464</v>
      </c>
      <c r="I4645" s="4">
        <v>3674964</v>
      </c>
      <c r="J4645" s="4">
        <v>3589499</v>
      </c>
    </row>
    <row r="4646" spans="2:10" x14ac:dyDescent="0.35">
      <c r="B4646" t="s">
        <v>54</v>
      </c>
      <c r="D4646" s="4">
        <v>11559723</v>
      </c>
      <c r="E4646" s="4">
        <v>1856549</v>
      </c>
      <c r="F4646" s="4">
        <v>608749</v>
      </c>
      <c r="G4646" s="4">
        <v>734821</v>
      </c>
      <c r="H4646" s="4">
        <v>1668473</v>
      </c>
      <c r="I4646" s="4">
        <v>16428316</v>
      </c>
      <c r="J4646" s="4">
        <v>13416272</v>
      </c>
    </row>
    <row r="4647" spans="2:10" x14ac:dyDescent="0.35">
      <c r="B4647" t="s">
        <v>1845</v>
      </c>
      <c r="C4647" t="s">
        <v>1864</v>
      </c>
      <c r="E4647" s="4">
        <v>22317</v>
      </c>
      <c r="I4647" s="4">
        <v>22317</v>
      </c>
      <c r="J4647">
        <v>22317</v>
      </c>
    </row>
    <row r="4648" spans="2:10" x14ac:dyDescent="0.35">
      <c r="C4648" t="s">
        <v>1865</v>
      </c>
      <c r="D4648" s="4">
        <v>3488</v>
      </c>
      <c r="H4648" s="4">
        <v>326248</v>
      </c>
      <c r="I4648" s="4">
        <v>329737</v>
      </c>
      <c r="J4648" s="4">
        <v>3488</v>
      </c>
    </row>
    <row r="4649" spans="2:10" x14ac:dyDescent="0.35">
      <c r="C4649" t="s">
        <v>1866</v>
      </c>
      <c r="I4649" s="4">
        <v>0</v>
      </c>
      <c r="J4649">
        <v>0</v>
      </c>
    </row>
    <row r="4650" spans="2:10" x14ac:dyDescent="0.35">
      <c r="C4650" t="s">
        <v>1867</v>
      </c>
      <c r="D4650" s="4">
        <v>184224</v>
      </c>
      <c r="E4650" s="4">
        <v>0</v>
      </c>
      <c r="F4650" s="4">
        <v>135000</v>
      </c>
      <c r="H4650" s="4">
        <v>6787728</v>
      </c>
      <c r="I4650" s="4">
        <v>7106952</v>
      </c>
      <c r="J4650" s="4">
        <v>184224</v>
      </c>
    </row>
    <row r="4651" spans="2:10" x14ac:dyDescent="0.35">
      <c r="C4651" t="s">
        <v>1868</v>
      </c>
      <c r="D4651" s="4">
        <v>49149</v>
      </c>
      <c r="E4651" s="4">
        <v>110446</v>
      </c>
      <c r="F4651" s="4">
        <v>15778</v>
      </c>
      <c r="H4651" s="4">
        <v>3402189</v>
      </c>
      <c r="I4651" s="4">
        <v>3577562</v>
      </c>
      <c r="J4651" s="4">
        <v>159595</v>
      </c>
    </row>
    <row r="4652" spans="2:10" x14ac:dyDescent="0.35">
      <c r="C4652" t="s">
        <v>1894</v>
      </c>
      <c r="D4652" s="4">
        <v>3928</v>
      </c>
      <c r="I4652" s="4">
        <v>3928</v>
      </c>
      <c r="J4652" s="4">
        <v>3928</v>
      </c>
    </row>
    <row r="4653" spans="2:10" x14ac:dyDescent="0.35">
      <c r="C4653" t="s">
        <v>1869</v>
      </c>
      <c r="D4653" s="4">
        <v>3556</v>
      </c>
      <c r="E4653" s="4">
        <v>0</v>
      </c>
      <c r="H4653" s="4">
        <v>1178400</v>
      </c>
      <c r="I4653" s="4">
        <v>1181956</v>
      </c>
      <c r="J4653" s="4">
        <v>3556</v>
      </c>
    </row>
    <row r="4654" spans="2:10" x14ac:dyDescent="0.35">
      <c r="C4654" t="s">
        <v>1870</v>
      </c>
      <c r="D4654" s="4">
        <v>155571</v>
      </c>
      <c r="E4654" s="4">
        <v>8516911</v>
      </c>
      <c r="H4654" s="4">
        <v>591393</v>
      </c>
      <c r="I4654" s="4">
        <v>9263875</v>
      </c>
      <c r="J4654" s="4">
        <v>8672482</v>
      </c>
    </row>
    <row r="4655" spans="2:10" x14ac:dyDescent="0.35">
      <c r="C4655" t="s">
        <v>1871</v>
      </c>
      <c r="D4655" s="4">
        <v>11601853</v>
      </c>
      <c r="E4655" s="4">
        <v>58986</v>
      </c>
      <c r="G4655" s="4">
        <v>73845</v>
      </c>
      <c r="H4655" s="4">
        <v>41767</v>
      </c>
      <c r="I4655" s="4">
        <v>11776451</v>
      </c>
      <c r="J4655" s="4">
        <v>11660839</v>
      </c>
    </row>
    <row r="4656" spans="2:10" x14ac:dyDescent="0.35">
      <c r="C4656" t="s">
        <v>1872</v>
      </c>
      <c r="D4656" s="4">
        <v>1423924</v>
      </c>
      <c r="I4656" s="4">
        <v>1423924</v>
      </c>
      <c r="J4656" s="4">
        <v>1423924</v>
      </c>
    </row>
    <row r="4657" spans="2:10" x14ac:dyDescent="0.35">
      <c r="C4657" t="s">
        <v>1875</v>
      </c>
      <c r="D4657" s="4">
        <v>483</v>
      </c>
      <c r="H4657" s="4">
        <v>219697</v>
      </c>
      <c r="I4657" s="4">
        <v>220180</v>
      </c>
      <c r="J4657" s="4">
        <v>483</v>
      </c>
    </row>
    <row r="4658" spans="2:10" x14ac:dyDescent="0.35">
      <c r="C4658" t="s">
        <v>1877</v>
      </c>
      <c r="D4658" s="4">
        <v>73995</v>
      </c>
      <c r="I4658" s="4">
        <v>73995</v>
      </c>
      <c r="J4658" s="4">
        <v>73995</v>
      </c>
    </row>
    <row r="4659" spans="2:10" x14ac:dyDescent="0.35">
      <c r="B4659" t="s">
        <v>55</v>
      </c>
      <c r="D4659" s="4">
        <v>13500170</v>
      </c>
      <c r="E4659" s="4">
        <v>8708660</v>
      </c>
      <c r="F4659" s="4">
        <v>150778</v>
      </c>
      <c r="G4659" s="4">
        <v>73845</v>
      </c>
      <c r="H4659" s="4">
        <v>12547422</v>
      </c>
      <c r="I4659" s="4">
        <v>34980875</v>
      </c>
      <c r="J4659" s="4">
        <v>22208830</v>
      </c>
    </row>
    <row r="4660" spans="2:10" x14ac:dyDescent="0.35">
      <c r="B4660" t="s">
        <v>1878</v>
      </c>
      <c r="C4660" t="s">
        <v>1879</v>
      </c>
      <c r="D4660" s="4">
        <v>3392118</v>
      </c>
      <c r="I4660" s="4">
        <v>3392118</v>
      </c>
      <c r="J4660" s="4">
        <v>3392118</v>
      </c>
    </row>
    <row r="4661" spans="2:10" x14ac:dyDescent="0.35">
      <c r="C4661" t="s">
        <v>1907</v>
      </c>
      <c r="D4661" s="4">
        <v>8814</v>
      </c>
      <c r="I4661" s="4">
        <v>8814</v>
      </c>
      <c r="J4661" s="4">
        <v>8814</v>
      </c>
    </row>
    <row r="4662" spans="2:10" x14ac:dyDescent="0.35">
      <c r="C4662" t="s">
        <v>1897</v>
      </c>
      <c r="D4662" s="4">
        <v>21059</v>
      </c>
      <c r="I4662" s="4">
        <v>21059</v>
      </c>
      <c r="J4662" s="4">
        <v>21059</v>
      </c>
    </row>
    <row r="4663" spans="2:10" x14ac:dyDescent="0.35">
      <c r="C4663" t="s">
        <v>1880</v>
      </c>
      <c r="D4663" s="4">
        <v>2769431</v>
      </c>
      <c r="I4663" s="4">
        <v>2769431</v>
      </c>
      <c r="J4663" s="4">
        <v>2769431</v>
      </c>
    </row>
    <row r="4664" spans="2:10" x14ac:dyDescent="0.35">
      <c r="C4664" t="s">
        <v>1881</v>
      </c>
      <c r="D4664" s="4">
        <v>6190089</v>
      </c>
      <c r="I4664" s="4">
        <v>6190089</v>
      </c>
      <c r="J4664" s="4">
        <v>6190089</v>
      </c>
    </row>
    <row r="4665" spans="2:10" x14ac:dyDescent="0.35">
      <c r="C4665" t="s">
        <v>1895</v>
      </c>
      <c r="D4665" s="4">
        <v>68297</v>
      </c>
      <c r="I4665" s="4">
        <v>68297</v>
      </c>
      <c r="J4665" s="4">
        <v>68297</v>
      </c>
    </row>
    <row r="4666" spans="2:10" x14ac:dyDescent="0.35">
      <c r="C4666" t="s">
        <v>1882</v>
      </c>
      <c r="D4666" s="4">
        <v>54293</v>
      </c>
      <c r="I4666" s="4">
        <v>54293</v>
      </c>
      <c r="J4666" s="4">
        <v>54293</v>
      </c>
    </row>
    <row r="4667" spans="2:10" x14ac:dyDescent="0.35">
      <c r="C4667" t="s">
        <v>1883</v>
      </c>
      <c r="D4667" s="4">
        <v>269760</v>
      </c>
      <c r="I4667" s="4">
        <v>269760</v>
      </c>
      <c r="J4667" s="4">
        <v>269760</v>
      </c>
    </row>
    <row r="4668" spans="2:10" x14ac:dyDescent="0.35">
      <c r="C4668" t="s">
        <v>1884</v>
      </c>
      <c r="D4668" s="4">
        <v>3499</v>
      </c>
      <c r="I4668" s="4">
        <v>3499</v>
      </c>
      <c r="J4668" s="4">
        <v>3499</v>
      </c>
    </row>
    <row r="4669" spans="2:10" x14ac:dyDescent="0.35">
      <c r="B4669" t="s">
        <v>56</v>
      </c>
      <c r="D4669" s="4">
        <v>12777360</v>
      </c>
      <c r="I4669" s="4">
        <v>12777360</v>
      </c>
      <c r="J4669" s="4">
        <v>12777360</v>
      </c>
    </row>
    <row r="4670" spans="2:10" x14ac:dyDescent="0.35">
      <c r="B4670" t="s">
        <v>1885</v>
      </c>
      <c r="C4670" t="s">
        <v>1886</v>
      </c>
      <c r="D4670" s="4">
        <v>344064</v>
      </c>
      <c r="I4670" s="4">
        <v>344064</v>
      </c>
      <c r="J4670" s="4">
        <v>344064</v>
      </c>
    </row>
    <row r="4671" spans="2:10" x14ac:dyDescent="0.35">
      <c r="B4671" t="s">
        <v>57</v>
      </c>
      <c r="D4671" s="4">
        <v>344064</v>
      </c>
      <c r="I4671" s="4">
        <v>344064</v>
      </c>
      <c r="J4671" s="4">
        <v>344064</v>
      </c>
    </row>
    <row r="4672" spans="2:10" x14ac:dyDescent="0.35">
      <c r="B4672" t="s">
        <v>1887</v>
      </c>
      <c r="C4672" t="s">
        <v>1904</v>
      </c>
      <c r="G4672" s="4">
        <v>375000</v>
      </c>
      <c r="I4672" s="4">
        <v>375000</v>
      </c>
      <c r="J4672">
        <v>0</v>
      </c>
    </row>
    <row r="4673" spans="1:10" x14ac:dyDescent="0.35">
      <c r="C4673" t="s">
        <v>1888</v>
      </c>
      <c r="H4673" s="4">
        <v>3456000</v>
      </c>
      <c r="I4673" s="4">
        <v>3456000</v>
      </c>
      <c r="J4673">
        <v>0</v>
      </c>
    </row>
    <row r="4674" spans="1:10" x14ac:dyDescent="0.35">
      <c r="C4674" t="s">
        <v>1901</v>
      </c>
      <c r="E4674" s="4">
        <v>3315000</v>
      </c>
      <c r="I4674" s="4">
        <v>3315000</v>
      </c>
      <c r="J4674">
        <v>3315000</v>
      </c>
    </row>
    <row r="4675" spans="1:10" x14ac:dyDescent="0.35">
      <c r="C4675" t="s">
        <v>1889</v>
      </c>
      <c r="E4675" s="4">
        <v>1470000</v>
      </c>
      <c r="I4675" s="4">
        <v>1470000</v>
      </c>
      <c r="J4675">
        <v>1470000</v>
      </c>
    </row>
    <row r="4676" spans="1:10" x14ac:dyDescent="0.35">
      <c r="C4676" t="s">
        <v>1890</v>
      </c>
      <c r="E4676" s="4">
        <v>1200000</v>
      </c>
      <c r="I4676" s="4">
        <v>1200000</v>
      </c>
      <c r="J4676">
        <v>1200000</v>
      </c>
    </row>
    <row r="4677" spans="1:10" x14ac:dyDescent="0.35">
      <c r="C4677" t="s">
        <v>1902</v>
      </c>
      <c r="E4677" s="4">
        <v>6630000</v>
      </c>
      <c r="I4677" s="4">
        <v>6630000</v>
      </c>
      <c r="J4677">
        <v>6630000</v>
      </c>
    </row>
    <row r="4678" spans="1:10" x14ac:dyDescent="0.35">
      <c r="B4678" t="s">
        <v>58</v>
      </c>
      <c r="E4678" s="4">
        <v>12615000</v>
      </c>
      <c r="G4678" s="4">
        <v>375000</v>
      </c>
      <c r="H4678" s="4">
        <v>3456000</v>
      </c>
      <c r="I4678" s="4">
        <v>16446000</v>
      </c>
      <c r="J4678">
        <v>12615000</v>
      </c>
    </row>
    <row r="4679" spans="1:10" x14ac:dyDescent="0.35">
      <c r="A4679" t="s">
        <v>1617</v>
      </c>
      <c r="B4679" t="s">
        <v>59</v>
      </c>
      <c r="D4679" s="4">
        <v>228163062</v>
      </c>
      <c r="E4679" s="4">
        <v>59805590</v>
      </c>
      <c r="F4679" s="4">
        <v>39493100</v>
      </c>
      <c r="G4679" s="4">
        <v>1646466</v>
      </c>
      <c r="H4679" s="4">
        <v>18599345</v>
      </c>
      <c r="I4679" s="4">
        <v>347707563</v>
      </c>
      <c r="J4679" s="4">
        <v>287968652</v>
      </c>
    </row>
    <row r="4680" spans="1:10" x14ac:dyDescent="0.35">
      <c r="A4680" t="s">
        <v>532</v>
      </c>
      <c r="B4680" t="s">
        <v>1842</v>
      </c>
      <c r="C4680" t="s">
        <v>1843</v>
      </c>
      <c r="D4680" s="4">
        <v>2417995</v>
      </c>
      <c r="E4680" s="4">
        <v>6954168</v>
      </c>
      <c r="F4680" s="4">
        <v>4814600</v>
      </c>
      <c r="I4680" s="4">
        <v>14186763</v>
      </c>
      <c r="J4680" s="4">
        <v>9372163</v>
      </c>
    </row>
    <row r="4681" spans="1:10" x14ac:dyDescent="0.35">
      <c r="C4681" t="s">
        <v>1844</v>
      </c>
      <c r="D4681" s="4">
        <v>1306435</v>
      </c>
      <c r="H4681" s="4">
        <v>134100</v>
      </c>
      <c r="I4681" s="4">
        <v>1440535</v>
      </c>
      <c r="J4681" s="4">
        <v>1306435</v>
      </c>
    </row>
    <row r="4682" spans="1:10" x14ac:dyDescent="0.35">
      <c r="C4682" t="s">
        <v>1845</v>
      </c>
      <c r="D4682" s="4">
        <v>903367</v>
      </c>
      <c r="I4682" s="4">
        <v>903367</v>
      </c>
      <c r="J4682" s="4">
        <v>903367</v>
      </c>
    </row>
    <row r="4683" spans="1:10" x14ac:dyDescent="0.35">
      <c r="B4683" t="s">
        <v>51</v>
      </c>
      <c r="D4683" s="4">
        <v>4627797</v>
      </c>
      <c r="E4683" s="4">
        <v>6954168</v>
      </c>
      <c r="F4683" s="4">
        <v>4814600</v>
      </c>
      <c r="H4683" s="4">
        <v>134100</v>
      </c>
      <c r="I4683" s="4">
        <v>16530665</v>
      </c>
      <c r="J4683" s="4">
        <v>11581965</v>
      </c>
    </row>
    <row r="4684" spans="1:10" x14ac:dyDescent="0.35">
      <c r="B4684" t="s">
        <v>1843</v>
      </c>
      <c r="C4684" t="s">
        <v>1846</v>
      </c>
      <c r="D4684" s="4">
        <v>3915517</v>
      </c>
      <c r="F4684" s="4">
        <v>2166792</v>
      </c>
      <c r="H4684" s="4">
        <v>2311290</v>
      </c>
      <c r="I4684" s="4">
        <v>8393599</v>
      </c>
      <c r="J4684" s="4">
        <v>3915517</v>
      </c>
    </row>
    <row r="4685" spans="1:10" x14ac:dyDescent="0.35">
      <c r="C4685" t="s">
        <v>1847</v>
      </c>
      <c r="D4685" s="4">
        <v>4842160</v>
      </c>
      <c r="F4685" s="4">
        <v>540541</v>
      </c>
      <c r="I4685" s="4">
        <v>5382701</v>
      </c>
      <c r="J4685" s="4">
        <v>4842160</v>
      </c>
    </row>
    <row r="4686" spans="1:10" x14ac:dyDescent="0.35">
      <c r="C4686" t="s">
        <v>1848</v>
      </c>
      <c r="D4686" s="4">
        <v>8375</v>
      </c>
      <c r="I4686" s="4">
        <v>8375</v>
      </c>
      <c r="J4686" s="4">
        <v>8375</v>
      </c>
    </row>
    <row r="4687" spans="1:10" x14ac:dyDescent="0.35">
      <c r="B4687" t="s">
        <v>52</v>
      </c>
      <c r="D4687" s="4">
        <v>8766052</v>
      </c>
      <c r="F4687" s="4">
        <v>2707333</v>
      </c>
      <c r="H4687" s="4">
        <v>2311290</v>
      </c>
      <c r="I4687" s="4">
        <v>13784674</v>
      </c>
      <c r="J4687" s="4">
        <v>8766052</v>
      </c>
    </row>
    <row r="4688" spans="1:10" x14ac:dyDescent="0.35">
      <c r="B4688" t="s">
        <v>1849</v>
      </c>
      <c r="C4688" t="s">
        <v>1896</v>
      </c>
      <c r="F4688" s="4">
        <v>32748</v>
      </c>
      <c r="I4688" s="4">
        <v>32748</v>
      </c>
      <c r="J4688">
        <v>0</v>
      </c>
    </row>
    <row r="4689" spans="2:10" x14ac:dyDescent="0.35">
      <c r="C4689" t="s">
        <v>1850</v>
      </c>
      <c r="F4689" s="4">
        <v>2400000</v>
      </c>
      <c r="I4689" s="4">
        <v>2400000</v>
      </c>
      <c r="J4689">
        <v>0</v>
      </c>
    </row>
    <row r="4690" spans="2:10" x14ac:dyDescent="0.35">
      <c r="B4690" t="s">
        <v>53</v>
      </c>
      <c r="F4690" s="4">
        <v>2432748</v>
      </c>
      <c r="I4690" s="4">
        <v>2432748</v>
      </c>
      <c r="J4690">
        <v>0</v>
      </c>
    </row>
    <row r="4691" spans="2:10" x14ac:dyDescent="0.35">
      <c r="B4691" t="s">
        <v>1844</v>
      </c>
      <c r="C4691" t="s">
        <v>1851</v>
      </c>
      <c r="D4691" s="4">
        <v>0</v>
      </c>
      <c r="F4691" s="4">
        <v>365624</v>
      </c>
      <c r="I4691" s="4">
        <v>365624</v>
      </c>
      <c r="J4691" s="4">
        <v>0</v>
      </c>
    </row>
    <row r="4692" spans="2:10" x14ac:dyDescent="0.35">
      <c r="C4692" t="s">
        <v>1852</v>
      </c>
      <c r="E4692" s="4">
        <v>5452</v>
      </c>
      <c r="F4692" s="4">
        <v>17718</v>
      </c>
      <c r="I4692" s="4">
        <v>23170</v>
      </c>
      <c r="J4692">
        <v>5452</v>
      </c>
    </row>
    <row r="4693" spans="2:10" x14ac:dyDescent="0.35">
      <c r="C4693" t="s">
        <v>1853</v>
      </c>
      <c r="D4693" s="4">
        <v>7632</v>
      </c>
      <c r="E4693" s="4">
        <v>8191</v>
      </c>
      <c r="F4693" s="4">
        <v>30035</v>
      </c>
      <c r="I4693" s="4">
        <v>45858</v>
      </c>
      <c r="J4693" s="4">
        <v>15823</v>
      </c>
    </row>
    <row r="4694" spans="2:10" x14ac:dyDescent="0.35">
      <c r="C4694" t="s">
        <v>1893</v>
      </c>
      <c r="F4694" s="4">
        <v>2389</v>
      </c>
      <c r="I4694" s="4">
        <v>2389</v>
      </c>
      <c r="J4694">
        <v>0</v>
      </c>
    </row>
    <row r="4695" spans="2:10" x14ac:dyDescent="0.35">
      <c r="C4695" t="s">
        <v>1854</v>
      </c>
      <c r="D4695" s="4">
        <v>18796</v>
      </c>
      <c r="F4695" s="4">
        <v>215197</v>
      </c>
      <c r="I4695" s="4">
        <v>233993</v>
      </c>
      <c r="J4695" s="4">
        <v>18796</v>
      </c>
    </row>
    <row r="4696" spans="2:10" x14ac:dyDescent="0.35">
      <c r="C4696" t="s">
        <v>1855</v>
      </c>
      <c r="D4696" s="4">
        <v>27487</v>
      </c>
      <c r="F4696" s="4">
        <v>304809</v>
      </c>
      <c r="I4696" s="4">
        <v>332296</v>
      </c>
      <c r="J4696" s="4">
        <v>27487</v>
      </c>
    </row>
    <row r="4697" spans="2:10" x14ac:dyDescent="0.35">
      <c r="C4697" t="s">
        <v>1856</v>
      </c>
      <c r="D4697" s="4">
        <v>1929</v>
      </c>
      <c r="F4697" s="4">
        <v>29251</v>
      </c>
      <c r="I4697" s="4">
        <v>31180</v>
      </c>
      <c r="J4697" s="4">
        <v>1929</v>
      </c>
    </row>
    <row r="4698" spans="2:10" x14ac:dyDescent="0.35">
      <c r="C4698" t="s">
        <v>1857</v>
      </c>
      <c r="D4698" s="4">
        <v>6111</v>
      </c>
      <c r="I4698" s="4">
        <v>6111</v>
      </c>
      <c r="J4698" s="4">
        <v>6111</v>
      </c>
    </row>
    <row r="4699" spans="2:10" x14ac:dyDescent="0.35">
      <c r="C4699" t="s">
        <v>1914</v>
      </c>
      <c r="F4699" s="4">
        <v>45410</v>
      </c>
      <c r="I4699" s="4">
        <v>45410</v>
      </c>
      <c r="J4699">
        <v>0</v>
      </c>
    </row>
    <row r="4700" spans="2:10" x14ac:dyDescent="0.35">
      <c r="C4700" t="s">
        <v>1858</v>
      </c>
      <c r="E4700" s="4">
        <v>20110</v>
      </c>
      <c r="I4700" s="4">
        <v>20110</v>
      </c>
      <c r="J4700">
        <v>20110</v>
      </c>
    </row>
    <row r="4701" spans="2:10" x14ac:dyDescent="0.35">
      <c r="C4701" t="s">
        <v>1859</v>
      </c>
      <c r="D4701" s="4">
        <v>250000</v>
      </c>
      <c r="E4701" s="4">
        <v>210841</v>
      </c>
      <c r="F4701" s="4">
        <v>7</v>
      </c>
      <c r="H4701" s="4">
        <v>50000</v>
      </c>
      <c r="I4701" s="4">
        <v>510848</v>
      </c>
      <c r="J4701" s="4">
        <v>460841</v>
      </c>
    </row>
    <row r="4702" spans="2:10" x14ac:dyDescent="0.35">
      <c r="C4702" t="s">
        <v>1860</v>
      </c>
      <c r="D4702" s="4">
        <v>108703</v>
      </c>
      <c r="H4702" s="4">
        <v>108703</v>
      </c>
      <c r="I4702" s="4">
        <v>217406</v>
      </c>
      <c r="J4702" s="4">
        <v>108703</v>
      </c>
    </row>
    <row r="4703" spans="2:10" x14ac:dyDescent="0.35">
      <c r="C4703" t="s">
        <v>1861</v>
      </c>
      <c r="D4703" s="4">
        <v>68555</v>
      </c>
      <c r="I4703" s="4">
        <v>68555</v>
      </c>
      <c r="J4703" s="4">
        <v>68555</v>
      </c>
    </row>
    <row r="4704" spans="2:10" x14ac:dyDescent="0.35">
      <c r="C4704" t="s">
        <v>1862</v>
      </c>
      <c r="F4704" s="4">
        <v>384412</v>
      </c>
      <c r="I4704" s="4">
        <v>384412</v>
      </c>
      <c r="J4704">
        <v>0</v>
      </c>
    </row>
    <row r="4705" spans="2:10" x14ac:dyDescent="0.35">
      <c r="C4705" t="s">
        <v>1913</v>
      </c>
      <c r="H4705" s="4">
        <v>114341</v>
      </c>
      <c r="I4705" s="4">
        <v>114341</v>
      </c>
      <c r="J4705">
        <v>0</v>
      </c>
    </row>
    <row r="4706" spans="2:10" x14ac:dyDescent="0.35">
      <c r="B4706" t="s">
        <v>54</v>
      </c>
      <c r="D4706" s="4">
        <v>489212</v>
      </c>
      <c r="E4706" s="4">
        <v>244595</v>
      </c>
      <c r="F4706" s="4">
        <v>1394851</v>
      </c>
      <c r="H4706" s="4">
        <v>273044</v>
      </c>
      <c r="I4706" s="4">
        <v>2401702</v>
      </c>
      <c r="J4706" s="4">
        <v>733807</v>
      </c>
    </row>
    <row r="4707" spans="2:10" x14ac:dyDescent="0.35">
      <c r="B4707" t="s">
        <v>1845</v>
      </c>
      <c r="C4707" t="s">
        <v>1865</v>
      </c>
      <c r="D4707" s="4">
        <v>38043</v>
      </c>
      <c r="F4707" s="4">
        <v>21597</v>
      </c>
      <c r="I4707" s="4">
        <v>59640</v>
      </c>
      <c r="J4707" s="4">
        <v>38043</v>
      </c>
    </row>
    <row r="4708" spans="2:10" x14ac:dyDescent="0.35">
      <c r="C4708" t="s">
        <v>1866</v>
      </c>
      <c r="I4708" s="4">
        <v>0</v>
      </c>
      <c r="J4708">
        <v>0</v>
      </c>
    </row>
    <row r="4709" spans="2:10" x14ac:dyDescent="0.35">
      <c r="C4709" t="s">
        <v>1867</v>
      </c>
      <c r="G4709" s="4">
        <v>31401</v>
      </c>
      <c r="H4709" s="4">
        <v>660315</v>
      </c>
      <c r="I4709" s="4">
        <v>691716</v>
      </c>
      <c r="J4709">
        <v>0</v>
      </c>
    </row>
    <row r="4710" spans="2:10" x14ac:dyDescent="0.35">
      <c r="C4710" t="s">
        <v>1868</v>
      </c>
      <c r="H4710" s="4">
        <v>744911</v>
      </c>
      <c r="I4710" s="4">
        <v>744911</v>
      </c>
      <c r="J4710">
        <v>0</v>
      </c>
    </row>
    <row r="4711" spans="2:10" x14ac:dyDescent="0.35">
      <c r="C4711" t="s">
        <v>1869</v>
      </c>
      <c r="H4711" s="4">
        <v>230400</v>
      </c>
      <c r="I4711" s="4">
        <v>230400</v>
      </c>
      <c r="J4711">
        <v>0</v>
      </c>
    </row>
    <row r="4712" spans="2:10" x14ac:dyDescent="0.35">
      <c r="C4712" t="s">
        <v>1870</v>
      </c>
      <c r="G4712" s="4">
        <v>0</v>
      </c>
      <c r="H4712" s="4">
        <v>1180895</v>
      </c>
      <c r="I4712" s="4">
        <v>1180895</v>
      </c>
      <c r="J4712">
        <v>0</v>
      </c>
    </row>
    <row r="4713" spans="2:10" x14ac:dyDescent="0.35">
      <c r="C4713" t="s">
        <v>1871</v>
      </c>
      <c r="D4713" s="4">
        <v>73845</v>
      </c>
      <c r="F4713" s="4">
        <v>4330000</v>
      </c>
      <c r="G4713" s="4">
        <v>40931</v>
      </c>
      <c r="H4713" s="4">
        <v>115612</v>
      </c>
      <c r="I4713" s="4">
        <v>4560388</v>
      </c>
      <c r="J4713" s="4">
        <v>73845</v>
      </c>
    </row>
    <row r="4714" spans="2:10" x14ac:dyDescent="0.35">
      <c r="C4714" t="s">
        <v>1872</v>
      </c>
      <c r="D4714" s="4">
        <v>49000</v>
      </c>
      <c r="I4714" s="4">
        <v>49000</v>
      </c>
      <c r="J4714" s="4">
        <v>49000</v>
      </c>
    </row>
    <row r="4715" spans="2:10" x14ac:dyDescent="0.35">
      <c r="C4715" t="s">
        <v>1873</v>
      </c>
      <c r="D4715" s="4">
        <v>25000</v>
      </c>
      <c r="I4715" s="4">
        <v>25000</v>
      </c>
      <c r="J4715" s="4">
        <v>25000</v>
      </c>
    </row>
    <row r="4716" spans="2:10" x14ac:dyDescent="0.35">
      <c r="C4716" t="s">
        <v>1875</v>
      </c>
      <c r="H4716" s="4">
        <v>5812</v>
      </c>
      <c r="I4716" s="4">
        <v>5812</v>
      </c>
      <c r="J4716">
        <v>0</v>
      </c>
    </row>
    <row r="4717" spans="2:10" x14ac:dyDescent="0.35">
      <c r="B4717" t="s">
        <v>1845</v>
      </c>
      <c r="C4717" t="s">
        <v>1876</v>
      </c>
      <c r="H4717" s="4">
        <v>0</v>
      </c>
      <c r="I4717" s="4">
        <v>0</v>
      </c>
      <c r="J4717">
        <v>0</v>
      </c>
    </row>
    <row r="4718" spans="2:10" x14ac:dyDescent="0.35">
      <c r="B4718" t="s">
        <v>55</v>
      </c>
      <c r="D4718" s="4">
        <v>185888</v>
      </c>
      <c r="F4718" s="4">
        <v>4351597</v>
      </c>
      <c r="G4718" s="4">
        <v>72332</v>
      </c>
      <c r="H4718" s="4">
        <v>2937945</v>
      </c>
      <c r="I4718" s="4">
        <v>7547763</v>
      </c>
      <c r="J4718" s="4">
        <v>185888</v>
      </c>
    </row>
    <row r="4719" spans="2:10" x14ac:dyDescent="0.35">
      <c r="B4719" t="s">
        <v>1878</v>
      </c>
      <c r="C4719" t="s">
        <v>1912</v>
      </c>
      <c r="D4719" s="4">
        <v>1985</v>
      </c>
      <c r="I4719" s="4">
        <v>1985</v>
      </c>
      <c r="J4719" s="4">
        <v>1985</v>
      </c>
    </row>
    <row r="4720" spans="2:10" x14ac:dyDescent="0.35">
      <c r="C4720" t="s">
        <v>1879</v>
      </c>
      <c r="D4720" s="4">
        <v>1133839</v>
      </c>
      <c r="I4720" s="4">
        <v>1133839</v>
      </c>
      <c r="J4720" s="4">
        <v>1133839</v>
      </c>
    </row>
    <row r="4721" spans="1:10" x14ac:dyDescent="0.35">
      <c r="C4721" t="s">
        <v>1907</v>
      </c>
      <c r="D4721" s="4">
        <v>5496</v>
      </c>
      <c r="I4721" s="4">
        <v>5496</v>
      </c>
      <c r="J4721" s="4">
        <v>5496</v>
      </c>
    </row>
    <row r="4722" spans="1:10" x14ac:dyDescent="0.35">
      <c r="C4722" t="s">
        <v>1897</v>
      </c>
      <c r="D4722" s="4">
        <v>594</v>
      </c>
      <c r="I4722" s="4">
        <v>594</v>
      </c>
      <c r="J4722" s="4">
        <v>594</v>
      </c>
    </row>
    <row r="4723" spans="1:10" x14ac:dyDescent="0.35">
      <c r="C4723" t="s">
        <v>1880</v>
      </c>
      <c r="D4723" s="4">
        <v>647699</v>
      </c>
      <c r="I4723" s="4">
        <v>647699</v>
      </c>
      <c r="J4723" s="4">
        <v>647699</v>
      </c>
    </row>
    <row r="4724" spans="1:10" x14ac:dyDescent="0.35">
      <c r="C4724" t="s">
        <v>1881</v>
      </c>
      <c r="D4724" s="4">
        <v>888737</v>
      </c>
      <c r="I4724" s="4">
        <v>888737</v>
      </c>
      <c r="J4724" s="4">
        <v>888737</v>
      </c>
    </row>
    <row r="4725" spans="1:10" x14ac:dyDescent="0.35">
      <c r="C4725" t="s">
        <v>1882</v>
      </c>
      <c r="F4725" s="4">
        <v>110039</v>
      </c>
      <c r="I4725" s="4">
        <v>110039</v>
      </c>
      <c r="J4725">
        <v>0</v>
      </c>
    </row>
    <row r="4726" spans="1:10" x14ac:dyDescent="0.35">
      <c r="C4726" t="s">
        <v>1883</v>
      </c>
      <c r="D4726" s="4">
        <v>85772</v>
      </c>
      <c r="I4726" s="4">
        <v>85772</v>
      </c>
      <c r="J4726" s="4">
        <v>85772</v>
      </c>
    </row>
    <row r="4727" spans="1:10" x14ac:dyDescent="0.35">
      <c r="C4727" t="s">
        <v>1884</v>
      </c>
      <c r="D4727" s="4">
        <v>17496</v>
      </c>
      <c r="I4727" s="4">
        <v>17496</v>
      </c>
      <c r="J4727" s="4">
        <v>17496</v>
      </c>
    </row>
    <row r="4728" spans="1:10" x14ac:dyDescent="0.35">
      <c r="B4728" t="s">
        <v>56</v>
      </c>
      <c r="D4728" s="4">
        <v>2781619</v>
      </c>
      <c r="F4728" s="4">
        <v>110039</v>
      </c>
      <c r="I4728" s="4">
        <v>2891657</v>
      </c>
      <c r="J4728" s="4">
        <v>2781619</v>
      </c>
    </row>
    <row r="4729" spans="1:10" x14ac:dyDescent="0.35">
      <c r="B4729" t="s">
        <v>1885</v>
      </c>
      <c r="C4729" t="s">
        <v>1886</v>
      </c>
      <c r="D4729" s="4">
        <v>150822</v>
      </c>
      <c r="I4729" s="4">
        <v>150822</v>
      </c>
      <c r="J4729" s="4">
        <v>150822</v>
      </c>
    </row>
    <row r="4730" spans="1:10" x14ac:dyDescent="0.35">
      <c r="B4730" t="s">
        <v>57</v>
      </c>
      <c r="D4730" s="4">
        <v>150822</v>
      </c>
      <c r="I4730" s="4">
        <v>150822</v>
      </c>
      <c r="J4730" s="4">
        <v>150822</v>
      </c>
    </row>
    <row r="4731" spans="1:10" x14ac:dyDescent="0.35">
      <c r="B4731" t="s">
        <v>1887</v>
      </c>
      <c r="C4731" t="s">
        <v>1888</v>
      </c>
      <c r="H4731" s="4">
        <v>288000</v>
      </c>
      <c r="I4731" s="4">
        <v>288000</v>
      </c>
      <c r="J4731">
        <v>0</v>
      </c>
    </row>
    <row r="4732" spans="1:10" x14ac:dyDescent="0.35">
      <c r="C4732" t="s">
        <v>1889</v>
      </c>
      <c r="H4732" s="4">
        <v>52500</v>
      </c>
      <c r="I4732" s="4">
        <v>52500</v>
      </c>
      <c r="J4732">
        <v>0</v>
      </c>
    </row>
    <row r="4733" spans="1:10" x14ac:dyDescent="0.35">
      <c r="C4733" t="s">
        <v>1890</v>
      </c>
      <c r="H4733" s="4">
        <v>37500</v>
      </c>
      <c r="I4733" s="4">
        <v>37500</v>
      </c>
      <c r="J4733">
        <v>0</v>
      </c>
    </row>
    <row r="4734" spans="1:10" x14ac:dyDescent="0.35">
      <c r="B4734" t="s">
        <v>58</v>
      </c>
      <c r="H4734" s="4">
        <v>378000</v>
      </c>
      <c r="I4734" s="4">
        <v>378000</v>
      </c>
      <c r="J4734">
        <v>0</v>
      </c>
    </row>
    <row r="4735" spans="1:10" x14ac:dyDescent="0.35">
      <c r="A4735" t="s">
        <v>1618</v>
      </c>
      <c r="B4735" t="s">
        <v>59</v>
      </c>
      <c r="D4735" s="4">
        <v>17001391</v>
      </c>
      <c r="E4735" s="4">
        <v>7198763</v>
      </c>
      <c r="F4735" s="4">
        <v>15811167</v>
      </c>
      <c r="G4735" s="4">
        <v>72332</v>
      </c>
      <c r="H4735" s="4">
        <v>6034379</v>
      </c>
      <c r="I4735" s="4">
        <v>46118032</v>
      </c>
      <c r="J4735" s="4">
        <v>24200154</v>
      </c>
    </row>
    <row r="4736" spans="1:10" x14ac:dyDescent="0.35">
      <c r="A4736" t="s">
        <v>537</v>
      </c>
      <c r="B4736" t="s">
        <v>1842</v>
      </c>
      <c r="C4736" t="s">
        <v>1843</v>
      </c>
      <c r="D4736" s="4">
        <v>12670231</v>
      </c>
      <c r="F4736" s="4">
        <v>5905200</v>
      </c>
      <c r="I4736" s="4">
        <v>18575431</v>
      </c>
      <c r="J4736" s="4">
        <v>12670231</v>
      </c>
    </row>
    <row r="4737" spans="2:10" x14ac:dyDescent="0.35">
      <c r="C4737" t="s">
        <v>1844</v>
      </c>
      <c r="D4737" s="4">
        <v>242242</v>
      </c>
      <c r="F4737" s="4">
        <v>4187</v>
      </c>
      <c r="G4737" s="4">
        <v>473180</v>
      </c>
      <c r="H4737" s="4">
        <v>1061544</v>
      </c>
      <c r="I4737" s="4">
        <v>1781153</v>
      </c>
      <c r="J4737" s="4">
        <v>242242</v>
      </c>
    </row>
    <row r="4738" spans="2:10" x14ac:dyDescent="0.35">
      <c r="C4738" t="s">
        <v>1845</v>
      </c>
      <c r="D4738" s="4">
        <v>1059981</v>
      </c>
      <c r="I4738" s="4">
        <v>1059981</v>
      </c>
      <c r="J4738" s="4">
        <v>1059981</v>
      </c>
    </row>
    <row r="4739" spans="2:10" x14ac:dyDescent="0.35">
      <c r="B4739" t="s">
        <v>51</v>
      </c>
      <c r="D4739" s="4">
        <v>13972453</v>
      </c>
      <c r="F4739" s="4">
        <v>5909387</v>
      </c>
      <c r="G4739" s="4">
        <v>473180</v>
      </c>
      <c r="H4739" s="4">
        <v>1061544</v>
      </c>
      <c r="I4739" s="4">
        <v>21416564</v>
      </c>
      <c r="J4739" s="4">
        <v>13972453</v>
      </c>
    </row>
    <row r="4740" spans="2:10" x14ac:dyDescent="0.35">
      <c r="B4740" t="s">
        <v>1843</v>
      </c>
      <c r="C4740" t="s">
        <v>1846</v>
      </c>
      <c r="D4740" s="4">
        <v>5743841</v>
      </c>
      <c r="E4740" s="4">
        <v>15238</v>
      </c>
      <c r="F4740" s="4">
        <v>728490</v>
      </c>
      <c r="I4740" s="4">
        <v>6487569</v>
      </c>
      <c r="J4740" s="4">
        <v>5759079</v>
      </c>
    </row>
    <row r="4741" spans="2:10" x14ac:dyDescent="0.35">
      <c r="C4741" t="s">
        <v>1847</v>
      </c>
      <c r="D4741" s="4">
        <v>5887943</v>
      </c>
      <c r="F4741" s="4">
        <v>540541</v>
      </c>
      <c r="I4741" s="4">
        <v>6428484</v>
      </c>
      <c r="J4741" s="4">
        <v>5887943</v>
      </c>
    </row>
    <row r="4742" spans="2:10" x14ac:dyDescent="0.35">
      <c r="C4742" t="s">
        <v>1848</v>
      </c>
      <c r="D4742" s="4">
        <v>120</v>
      </c>
      <c r="E4742" s="4">
        <v>1702</v>
      </c>
      <c r="I4742" s="4">
        <v>1823</v>
      </c>
      <c r="J4742" s="4">
        <v>1822</v>
      </c>
    </row>
    <row r="4743" spans="2:10" x14ac:dyDescent="0.35">
      <c r="B4743" t="s">
        <v>52</v>
      </c>
      <c r="D4743" s="4">
        <v>11631904</v>
      </c>
      <c r="E4743" s="4">
        <v>16941</v>
      </c>
      <c r="F4743" s="4">
        <v>1269031</v>
      </c>
      <c r="I4743" s="4">
        <v>12917875</v>
      </c>
      <c r="J4743" s="4">
        <v>11648845</v>
      </c>
    </row>
    <row r="4744" spans="2:10" x14ac:dyDescent="0.35">
      <c r="B4744" t="s">
        <v>1849</v>
      </c>
      <c r="C4744" t="s">
        <v>1850</v>
      </c>
      <c r="E4744" s="4">
        <v>1600000</v>
      </c>
      <c r="I4744" s="4">
        <v>1600000</v>
      </c>
      <c r="J4744">
        <v>1600000</v>
      </c>
    </row>
    <row r="4745" spans="2:10" x14ac:dyDescent="0.35">
      <c r="B4745" t="s">
        <v>53</v>
      </c>
      <c r="E4745" s="4">
        <v>1600000</v>
      </c>
      <c r="I4745" s="4">
        <v>1600000</v>
      </c>
      <c r="J4745">
        <v>1600000</v>
      </c>
    </row>
    <row r="4746" spans="2:10" x14ac:dyDescent="0.35">
      <c r="B4746" t="s">
        <v>1844</v>
      </c>
      <c r="C4746" t="s">
        <v>1851</v>
      </c>
      <c r="D4746" s="4">
        <v>3044</v>
      </c>
      <c r="F4746" s="4">
        <v>274218</v>
      </c>
      <c r="I4746" s="4">
        <v>277262</v>
      </c>
      <c r="J4746" s="4">
        <v>3044</v>
      </c>
    </row>
    <row r="4747" spans="2:10" x14ac:dyDescent="0.35">
      <c r="C4747" t="s">
        <v>1852</v>
      </c>
      <c r="F4747" s="4">
        <v>4089</v>
      </c>
      <c r="I4747" s="4">
        <v>4089</v>
      </c>
      <c r="J4747">
        <v>0</v>
      </c>
    </row>
    <row r="4748" spans="2:10" x14ac:dyDescent="0.35">
      <c r="C4748" t="s">
        <v>1853</v>
      </c>
      <c r="E4748" s="4">
        <v>770</v>
      </c>
      <c r="F4748" s="4">
        <v>19113</v>
      </c>
      <c r="I4748" s="4">
        <v>19883</v>
      </c>
      <c r="J4748">
        <v>770</v>
      </c>
    </row>
    <row r="4749" spans="2:10" x14ac:dyDescent="0.35">
      <c r="C4749" t="s">
        <v>1893</v>
      </c>
      <c r="F4749" s="4">
        <v>9556</v>
      </c>
      <c r="I4749" s="4">
        <v>9556</v>
      </c>
      <c r="J4749">
        <v>0</v>
      </c>
    </row>
    <row r="4750" spans="2:10" x14ac:dyDescent="0.35">
      <c r="C4750" t="s">
        <v>1854</v>
      </c>
      <c r="D4750" s="4">
        <v>4976</v>
      </c>
      <c r="F4750" s="4">
        <v>127773</v>
      </c>
      <c r="I4750" s="4">
        <v>132749</v>
      </c>
      <c r="J4750" s="4">
        <v>4976</v>
      </c>
    </row>
    <row r="4751" spans="2:10" x14ac:dyDescent="0.35">
      <c r="C4751" t="s">
        <v>1855</v>
      </c>
      <c r="D4751" s="4">
        <v>4562</v>
      </c>
      <c r="E4751" s="4">
        <v>131384</v>
      </c>
      <c r="F4751" s="4">
        <v>65334</v>
      </c>
      <c r="I4751" s="4">
        <v>201280</v>
      </c>
      <c r="J4751" s="4">
        <v>135946</v>
      </c>
    </row>
    <row r="4752" spans="2:10" x14ac:dyDescent="0.35">
      <c r="C4752" t="s">
        <v>1856</v>
      </c>
      <c r="I4752" s="4">
        <v>0</v>
      </c>
      <c r="J4752">
        <v>0</v>
      </c>
    </row>
    <row r="4753" spans="2:10" x14ac:dyDescent="0.35">
      <c r="C4753" t="s">
        <v>1857</v>
      </c>
      <c r="D4753" s="4">
        <v>3395</v>
      </c>
      <c r="I4753" s="4">
        <v>3395</v>
      </c>
      <c r="J4753" s="4">
        <v>3395</v>
      </c>
    </row>
    <row r="4754" spans="2:10" x14ac:dyDescent="0.35">
      <c r="C4754" t="s">
        <v>1858</v>
      </c>
      <c r="E4754" s="4">
        <v>8044</v>
      </c>
      <c r="I4754" s="4">
        <v>8044</v>
      </c>
      <c r="J4754">
        <v>8044</v>
      </c>
    </row>
    <row r="4755" spans="2:10" x14ac:dyDescent="0.35">
      <c r="C4755" t="s">
        <v>1859</v>
      </c>
      <c r="E4755" s="4">
        <v>75000</v>
      </c>
      <c r="G4755" s="4">
        <v>25000</v>
      </c>
      <c r="H4755" s="4">
        <v>292652</v>
      </c>
      <c r="I4755" s="4">
        <v>392652</v>
      </c>
      <c r="J4755">
        <v>75000</v>
      </c>
    </row>
    <row r="4756" spans="2:10" x14ac:dyDescent="0.35">
      <c r="C4756" t="s">
        <v>1860</v>
      </c>
      <c r="H4756" s="4">
        <v>217406</v>
      </c>
      <c r="I4756" s="4">
        <v>217406</v>
      </c>
      <c r="J4756">
        <v>0</v>
      </c>
    </row>
    <row r="4757" spans="2:10" x14ac:dyDescent="0.35">
      <c r="C4757" t="s">
        <v>1861</v>
      </c>
      <c r="D4757" s="4">
        <v>1521</v>
      </c>
      <c r="G4757" s="4">
        <v>79980</v>
      </c>
      <c r="I4757" s="4">
        <v>81501</v>
      </c>
      <c r="J4757" s="4">
        <v>1521</v>
      </c>
    </row>
    <row r="4758" spans="2:10" x14ac:dyDescent="0.35">
      <c r="C4758" t="s">
        <v>1862</v>
      </c>
      <c r="H4758" s="4">
        <v>170929</v>
      </c>
      <c r="I4758" s="4">
        <v>170929</v>
      </c>
      <c r="J4758">
        <v>0</v>
      </c>
    </row>
    <row r="4759" spans="2:10" x14ac:dyDescent="0.35">
      <c r="C4759" t="s">
        <v>1863</v>
      </c>
      <c r="F4759" s="4">
        <v>7780</v>
      </c>
      <c r="I4759" s="4">
        <v>7780</v>
      </c>
      <c r="J4759">
        <v>0</v>
      </c>
    </row>
    <row r="4760" spans="2:10" x14ac:dyDescent="0.35">
      <c r="B4760" t="s">
        <v>54</v>
      </c>
      <c r="D4760" s="4">
        <v>17497</v>
      </c>
      <c r="E4760" s="4">
        <v>215198</v>
      </c>
      <c r="F4760" s="4">
        <v>507863</v>
      </c>
      <c r="G4760" s="4">
        <v>104980</v>
      </c>
      <c r="H4760" s="4">
        <v>680987</v>
      </c>
      <c r="I4760" s="4">
        <v>1526525</v>
      </c>
      <c r="J4760" s="4">
        <v>232695</v>
      </c>
    </row>
    <row r="4761" spans="2:10" x14ac:dyDescent="0.35">
      <c r="B4761" t="s">
        <v>1845</v>
      </c>
      <c r="C4761" t="s">
        <v>1865</v>
      </c>
      <c r="G4761" s="4">
        <v>9469</v>
      </c>
      <c r="H4761" s="4">
        <v>56049</v>
      </c>
      <c r="I4761" s="4">
        <v>65518</v>
      </c>
      <c r="J4761">
        <v>0</v>
      </c>
    </row>
    <row r="4762" spans="2:10" x14ac:dyDescent="0.35">
      <c r="C4762" t="s">
        <v>1866</v>
      </c>
      <c r="I4762" s="4">
        <v>0</v>
      </c>
      <c r="J4762">
        <v>0</v>
      </c>
    </row>
    <row r="4763" spans="2:10" x14ac:dyDescent="0.35">
      <c r="C4763" t="s">
        <v>1867</v>
      </c>
      <c r="D4763" s="4">
        <v>800000</v>
      </c>
      <c r="E4763" s="4">
        <v>139061</v>
      </c>
      <c r="F4763" s="4">
        <v>104500</v>
      </c>
      <c r="H4763" s="4">
        <v>1390010</v>
      </c>
      <c r="I4763" s="4">
        <v>2433571</v>
      </c>
      <c r="J4763" s="4">
        <v>939061</v>
      </c>
    </row>
    <row r="4764" spans="2:10" x14ac:dyDescent="0.35">
      <c r="C4764" t="s">
        <v>1868</v>
      </c>
      <c r="D4764" s="4">
        <v>101415</v>
      </c>
      <c r="H4764" s="4">
        <v>783278</v>
      </c>
      <c r="I4764" s="4">
        <v>884692</v>
      </c>
      <c r="J4764" s="4">
        <v>101415</v>
      </c>
    </row>
    <row r="4765" spans="2:10" x14ac:dyDescent="0.35">
      <c r="C4765" t="s">
        <v>1894</v>
      </c>
      <c r="D4765" s="4">
        <v>47134</v>
      </c>
      <c r="I4765" s="4">
        <v>47134</v>
      </c>
      <c r="J4765" s="4">
        <v>47134</v>
      </c>
    </row>
    <row r="4766" spans="2:10" x14ac:dyDescent="0.35">
      <c r="C4766" t="s">
        <v>1869</v>
      </c>
      <c r="H4766" s="4">
        <v>388800</v>
      </c>
      <c r="I4766" s="4">
        <v>388800</v>
      </c>
      <c r="J4766">
        <v>0</v>
      </c>
    </row>
    <row r="4767" spans="2:10" x14ac:dyDescent="0.35">
      <c r="C4767" t="s">
        <v>1870</v>
      </c>
      <c r="D4767" s="4">
        <v>32000</v>
      </c>
      <c r="E4767" s="4">
        <v>27491</v>
      </c>
      <c r="G4767" s="4">
        <v>1829701</v>
      </c>
      <c r="I4767" s="4">
        <v>1889191</v>
      </c>
      <c r="J4767" s="4">
        <v>59491</v>
      </c>
    </row>
    <row r="4768" spans="2:10" x14ac:dyDescent="0.35">
      <c r="C4768" t="s">
        <v>1872</v>
      </c>
      <c r="D4768" s="4">
        <v>98000</v>
      </c>
      <c r="I4768" s="4">
        <v>98000</v>
      </c>
      <c r="J4768" s="4">
        <v>98000</v>
      </c>
    </row>
    <row r="4769" spans="2:10" x14ac:dyDescent="0.35">
      <c r="C4769" t="s">
        <v>1875</v>
      </c>
      <c r="H4769" s="4">
        <v>4650</v>
      </c>
      <c r="I4769" s="4">
        <v>4650</v>
      </c>
      <c r="J4769">
        <v>0</v>
      </c>
    </row>
    <row r="4770" spans="2:10" x14ac:dyDescent="0.35">
      <c r="C4770" t="s">
        <v>1876</v>
      </c>
      <c r="D4770" s="4">
        <v>27271</v>
      </c>
      <c r="H4770" s="4">
        <v>50400</v>
      </c>
      <c r="I4770" s="4">
        <v>77671</v>
      </c>
      <c r="J4770" s="4">
        <v>27271</v>
      </c>
    </row>
    <row r="4771" spans="2:10" x14ac:dyDescent="0.35">
      <c r="C4771" t="s">
        <v>1877</v>
      </c>
      <c r="D4771" s="4">
        <v>4625</v>
      </c>
      <c r="I4771" s="4">
        <v>4625</v>
      </c>
      <c r="J4771" s="4">
        <v>4625</v>
      </c>
    </row>
    <row r="4772" spans="2:10" x14ac:dyDescent="0.35">
      <c r="B4772" t="s">
        <v>55</v>
      </c>
      <c r="D4772" s="4">
        <v>1110444</v>
      </c>
      <c r="E4772" s="4">
        <v>166552</v>
      </c>
      <c r="F4772" s="4">
        <v>104500</v>
      </c>
      <c r="G4772" s="4">
        <v>1839169</v>
      </c>
      <c r="H4772" s="4">
        <v>2673186</v>
      </c>
      <c r="I4772" s="4">
        <v>5893852</v>
      </c>
      <c r="J4772" s="4">
        <v>1276996</v>
      </c>
    </row>
    <row r="4773" spans="2:10" x14ac:dyDescent="0.35">
      <c r="B4773" t="s">
        <v>1878</v>
      </c>
      <c r="C4773" t="s">
        <v>1879</v>
      </c>
      <c r="D4773" s="4">
        <v>242498</v>
      </c>
      <c r="I4773" s="4">
        <v>242498</v>
      </c>
      <c r="J4773" s="4">
        <v>242498</v>
      </c>
    </row>
    <row r="4774" spans="2:10" x14ac:dyDescent="0.35">
      <c r="C4774" t="s">
        <v>1907</v>
      </c>
      <c r="D4774" s="4">
        <v>3280</v>
      </c>
      <c r="I4774" s="4">
        <v>3280</v>
      </c>
      <c r="J4774" s="4">
        <v>3280</v>
      </c>
    </row>
    <row r="4775" spans="2:10" x14ac:dyDescent="0.35">
      <c r="C4775" t="s">
        <v>1897</v>
      </c>
      <c r="D4775" s="4">
        <v>891</v>
      </c>
      <c r="I4775" s="4">
        <v>891</v>
      </c>
      <c r="J4775" s="4">
        <v>891</v>
      </c>
    </row>
    <row r="4776" spans="2:10" x14ac:dyDescent="0.35">
      <c r="C4776" t="s">
        <v>1880</v>
      </c>
      <c r="D4776" s="4">
        <v>285277</v>
      </c>
      <c r="I4776" s="4">
        <v>285277</v>
      </c>
      <c r="J4776" s="4">
        <v>285277</v>
      </c>
    </row>
    <row r="4777" spans="2:10" x14ac:dyDescent="0.35">
      <c r="C4777" t="s">
        <v>1881</v>
      </c>
      <c r="D4777" s="4">
        <v>170746</v>
      </c>
      <c r="I4777" s="4">
        <v>170746</v>
      </c>
      <c r="J4777" s="4">
        <v>170746</v>
      </c>
    </row>
    <row r="4778" spans="2:10" x14ac:dyDescent="0.35">
      <c r="C4778" t="s">
        <v>1895</v>
      </c>
      <c r="D4778" s="4">
        <v>104838</v>
      </c>
      <c r="I4778" s="4">
        <v>104838</v>
      </c>
      <c r="J4778" s="4">
        <v>104838</v>
      </c>
    </row>
    <row r="4779" spans="2:10" x14ac:dyDescent="0.35">
      <c r="C4779" t="s">
        <v>1882</v>
      </c>
      <c r="E4779" s="4">
        <v>51718</v>
      </c>
      <c r="I4779" s="4">
        <v>51718</v>
      </c>
      <c r="J4779">
        <v>51718</v>
      </c>
    </row>
    <row r="4780" spans="2:10" x14ac:dyDescent="0.35">
      <c r="C4780" t="s">
        <v>1900</v>
      </c>
      <c r="D4780" s="4">
        <v>3480</v>
      </c>
      <c r="I4780" s="4">
        <v>3480</v>
      </c>
      <c r="J4780" s="4">
        <v>3480</v>
      </c>
    </row>
    <row r="4781" spans="2:10" x14ac:dyDescent="0.35">
      <c r="C4781" t="s">
        <v>1883</v>
      </c>
      <c r="D4781" s="4">
        <v>33186</v>
      </c>
      <c r="I4781" s="4">
        <v>33186</v>
      </c>
      <c r="J4781" s="4">
        <v>33186</v>
      </c>
    </row>
    <row r="4782" spans="2:10" x14ac:dyDescent="0.35">
      <c r="C4782" t="s">
        <v>1884</v>
      </c>
      <c r="D4782" s="4">
        <v>16759</v>
      </c>
      <c r="I4782" s="4">
        <v>16759</v>
      </c>
      <c r="J4782" s="4">
        <v>16759</v>
      </c>
    </row>
    <row r="4783" spans="2:10" x14ac:dyDescent="0.35">
      <c r="B4783" t="s">
        <v>56</v>
      </c>
      <c r="D4783" s="4">
        <v>860955</v>
      </c>
      <c r="E4783" s="4">
        <v>51718</v>
      </c>
      <c r="I4783" s="4">
        <v>912673</v>
      </c>
      <c r="J4783" s="4">
        <v>912673</v>
      </c>
    </row>
    <row r="4784" spans="2:10" x14ac:dyDescent="0.35">
      <c r="B4784" t="s">
        <v>1885</v>
      </c>
      <c r="C4784" t="s">
        <v>1886</v>
      </c>
      <c r="F4784" s="4">
        <v>18853</v>
      </c>
      <c r="I4784" s="4">
        <v>18853</v>
      </c>
      <c r="J4784">
        <v>0</v>
      </c>
    </row>
    <row r="4785" spans="1:10" x14ac:dyDescent="0.35">
      <c r="B4785" t="s">
        <v>57</v>
      </c>
      <c r="F4785" s="4">
        <v>18853</v>
      </c>
      <c r="I4785" s="4">
        <v>18853</v>
      </c>
      <c r="J4785">
        <v>0</v>
      </c>
    </row>
    <row r="4786" spans="1:10" x14ac:dyDescent="0.35">
      <c r="B4786" t="s">
        <v>1887</v>
      </c>
      <c r="C4786" t="s">
        <v>1888</v>
      </c>
      <c r="H4786" s="4">
        <v>96000</v>
      </c>
      <c r="I4786" s="4">
        <v>96000</v>
      </c>
      <c r="J4786">
        <v>0</v>
      </c>
    </row>
    <row r="4787" spans="1:10" x14ac:dyDescent="0.35">
      <c r="C4787" t="s">
        <v>1889</v>
      </c>
      <c r="G4787" s="4">
        <v>105000</v>
      </c>
      <c r="I4787" s="4">
        <v>105000</v>
      </c>
      <c r="J4787">
        <v>0</v>
      </c>
    </row>
    <row r="4788" spans="1:10" x14ac:dyDescent="0.35">
      <c r="C4788" t="s">
        <v>1890</v>
      </c>
      <c r="G4788" s="4">
        <v>56250</v>
      </c>
      <c r="I4788" s="4">
        <v>56250</v>
      </c>
      <c r="J4788">
        <v>0</v>
      </c>
    </row>
    <row r="4789" spans="1:10" x14ac:dyDescent="0.35">
      <c r="C4789" t="s">
        <v>1902</v>
      </c>
      <c r="G4789" s="4">
        <v>75000</v>
      </c>
      <c r="I4789" s="4">
        <v>75000</v>
      </c>
      <c r="J4789">
        <v>0</v>
      </c>
    </row>
    <row r="4790" spans="1:10" x14ac:dyDescent="0.35">
      <c r="B4790" t="s">
        <v>58</v>
      </c>
      <c r="G4790" s="4">
        <v>236250</v>
      </c>
      <c r="H4790" s="4">
        <v>96000</v>
      </c>
      <c r="I4790" s="4">
        <v>332250</v>
      </c>
      <c r="J4790">
        <v>0</v>
      </c>
    </row>
    <row r="4791" spans="1:10" x14ac:dyDescent="0.35">
      <c r="A4791" t="s">
        <v>1619</v>
      </c>
      <c r="B4791" t="s">
        <v>59</v>
      </c>
      <c r="D4791" s="4">
        <v>27593253</v>
      </c>
      <c r="E4791" s="4">
        <v>2050409</v>
      </c>
      <c r="F4791" s="4">
        <v>7809634</v>
      </c>
      <c r="G4791" s="4">
        <v>2653579</v>
      </c>
      <c r="H4791" s="4">
        <v>4511717</v>
      </c>
      <c r="I4791" s="4">
        <v>44618592</v>
      </c>
      <c r="J4791" s="4">
        <v>29643662</v>
      </c>
    </row>
    <row r="4792" spans="1:10" x14ac:dyDescent="0.35">
      <c r="A4792" t="s">
        <v>543</v>
      </c>
      <c r="B4792" t="s">
        <v>1842</v>
      </c>
      <c r="C4792" t="s">
        <v>1843</v>
      </c>
      <c r="D4792" s="4">
        <v>7541711</v>
      </c>
      <c r="F4792" s="4">
        <v>4947600</v>
      </c>
      <c r="I4792" s="4">
        <v>12489311</v>
      </c>
      <c r="J4792" s="4">
        <v>7541711</v>
      </c>
    </row>
    <row r="4793" spans="1:10" x14ac:dyDescent="0.35">
      <c r="C4793" t="s">
        <v>1844</v>
      </c>
      <c r="D4793" s="4">
        <v>879353</v>
      </c>
      <c r="F4793" s="4">
        <v>414357</v>
      </c>
      <c r="H4793" s="4">
        <v>67950</v>
      </c>
      <c r="I4793" s="4">
        <v>1361659</v>
      </c>
      <c r="J4793" s="4">
        <v>879353</v>
      </c>
    </row>
    <row r="4794" spans="1:10" x14ac:dyDescent="0.35">
      <c r="C4794" t="s">
        <v>1845</v>
      </c>
      <c r="D4794" s="4">
        <v>989572</v>
      </c>
      <c r="I4794" s="4">
        <v>989572</v>
      </c>
      <c r="J4794" s="4">
        <v>989572</v>
      </c>
    </row>
    <row r="4795" spans="1:10" x14ac:dyDescent="0.35">
      <c r="B4795" t="s">
        <v>51</v>
      </c>
      <c r="D4795" s="4">
        <v>9410636</v>
      </c>
      <c r="F4795" s="4">
        <v>5361957</v>
      </c>
      <c r="H4795" s="4">
        <v>67950</v>
      </c>
      <c r="I4795" s="4">
        <v>14840543</v>
      </c>
      <c r="J4795" s="4">
        <v>9410636</v>
      </c>
    </row>
    <row r="4796" spans="1:10" x14ac:dyDescent="0.35">
      <c r="B4796" t="s">
        <v>1843</v>
      </c>
      <c r="C4796" t="s">
        <v>1846</v>
      </c>
      <c r="D4796" s="4">
        <v>4800313</v>
      </c>
      <c r="I4796" s="4">
        <v>4800313</v>
      </c>
      <c r="J4796" s="4">
        <v>4800313</v>
      </c>
    </row>
    <row r="4797" spans="1:10" x14ac:dyDescent="0.35">
      <c r="C4797" t="s">
        <v>1847</v>
      </c>
      <c r="D4797" s="4">
        <v>3360037</v>
      </c>
      <c r="F4797" s="4">
        <v>202703</v>
      </c>
      <c r="I4797" s="4">
        <v>3562740</v>
      </c>
      <c r="J4797" s="4">
        <v>3360037</v>
      </c>
    </row>
    <row r="4798" spans="1:10" x14ac:dyDescent="0.35">
      <c r="B4798" t="s">
        <v>52</v>
      </c>
      <c r="D4798" s="4">
        <v>8160350</v>
      </c>
      <c r="F4798" s="4">
        <v>202703</v>
      </c>
      <c r="I4798" s="4">
        <v>8363053</v>
      </c>
      <c r="J4798" s="4">
        <v>8160350</v>
      </c>
    </row>
    <row r="4799" spans="1:10" x14ac:dyDescent="0.35">
      <c r="B4799" t="s">
        <v>1849</v>
      </c>
      <c r="C4799" t="s">
        <v>1850</v>
      </c>
      <c r="H4799" s="4">
        <v>1600000</v>
      </c>
      <c r="I4799" s="4">
        <v>1600000</v>
      </c>
      <c r="J4799">
        <v>0</v>
      </c>
    </row>
    <row r="4800" spans="1:10" x14ac:dyDescent="0.35">
      <c r="B4800" t="s">
        <v>53</v>
      </c>
      <c r="H4800" s="4">
        <v>1600000</v>
      </c>
      <c r="I4800" s="4">
        <v>1600000</v>
      </c>
      <c r="J4800">
        <v>0</v>
      </c>
    </row>
    <row r="4801" spans="2:10" x14ac:dyDescent="0.35">
      <c r="B4801" t="s">
        <v>1844</v>
      </c>
      <c r="C4801" t="s">
        <v>1851</v>
      </c>
      <c r="D4801" s="4">
        <v>234301</v>
      </c>
      <c r="I4801" s="4">
        <v>234301</v>
      </c>
      <c r="J4801" s="4">
        <v>234301</v>
      </c>
    </row>
    <row r="4802" spans="2:10" x14ac:dyDescent="0.35">
      <c r="C4802" t="s">
        <v>1852</v>
      </c>
      <c r="F4802" s="4">
        <v>8178</v>
      </c>
      <c r="I4802" s="4">
        <v>8178</v>
      </c>
      <c r="J4802">
        <v>0</v>
      </c>
    </row>
    <row r="4803" spans="2:10" x14ac:dyDescent="0.35">
      <c r="C4803" t="s">
        <v>1853</v>
      </c>
      <c r="D4803" s="4">
        <v>770</v>
      </c>
      <c r="F4803" s="4">
        <v>19113</v>
      </c>
      <c r="I4803" s="4">
        <v>19883</v>
      </c>
      <c r="J4803" s="4">
        <v>770</v>
      </c>
    </row>
    <row r="4804" spans="2:10" x14ac:dyDescent="0.35">
      <c r="C4804" t="s">
        <v>1854</v>
      </c>
      <c r="D4804" s="4">
        <v>42684</v>
      </c>
      <c r="F4804" s="4">
        <v>188297</v>
      </c>
      <c r="I4804" s="4">
        <v>230981</v>
      </c>
      <c r="J4804" s="4">
        <v>42684</v>
      </c>
    </row>
    <row r="4805" spans="2:10" x14ac:dyDescent="0.35">
      <c r="C4805" t="s">
        <v>1855</v>
      </c>
      <c r="D4805" s="4">
        <v>0</v>
      </c>
      <c r="F4805" s="4">
        <v>188342</v>
      </c>
      <c r="G4805" s="4">
        <v>6529</v>
      </c>
      <c r="I4805" s="4">
        <v>194871</v>
      </c>
      <c r="J4805" s="4">
        <v>0</v>
      </c>
    </row>
    <row r="4806" spans="2:10" x14ac:dyDescent="0.35">
      <c r="C4806" t="s">
        <v>1856</v>
      </c>
      <c r="D4806" s="4">
        <v>5788</v>
      </c>
      <c r="G4806" s="4">
        <v>20708</v>
      </c>
      <c r="I4806" s="4">
        <v>26496</v>
      </c>
      <c r="J4806" s="4">
        <v>5788</v>
      </c>
    </row>
    <row r="4807" spans="2:10" x14ac:dyDescent="0.35">
      <c r="C4807" t="s">
        <v>1857</v>
      </c>
      <c r="D4807" s="4">
        <v>2037</v>
      </c>
      <c r="F4807" s="4">
        <v>679</v>
      </c>
      <c r="G4807" s="4">
        <v>5432</v>
      </c>
      <c r="I4807" s="4">
        <v>8148</v>
      </c>
      <c r="J4807" s="4">
        <v>2037</v>
      </c>
    </row>
    <row r="4808" spans="2:10" x14ac:dyDescent="0.35">
      <c r="C4808" t="s">
        <v>1858</v>
      </c>
      <c r="H4808" s="4">
        <v>56309</v>
      </c>
      <c r="I4808" s="4">
        <v>56309</v>
      </c>
      <c r="J4808">
        <v>0</v>
      </c>
    </row>
    <row r="4809" spans="2:10" x14ac:dyDescent="0.35">
      <c r="C4809" t="s">
        <v>1859</v>
      </c>
      <c r="D4809" s="4">
        <v>156114</v>
      </c>
      <c r="G4809" s="4">
        <v>3</v>
      </c>
      <c r="H4809" s="4">
        <v>250000</v>
      </c>
      <c r="I4809" s="4">
        <v>406117</v>
      </c>
      <c r="J4809" s="4">
        <v>156114</v>
      </c>
    </row>
    <row r="4810" spans="2:10" x14ac:dyDescent="0.35">
      <c r="C4810" t="s">
        <v>1860</v>
      </c>
      <c r="E4810" s="4">
        <v>434812</v>
      </c>
      <c r="H4810" s="4">
        <v>760921</v>
      </c>
      <c r="I4810" s="4">
        <v>1195733</v>
      </c>
      <c r="J4810">
        <v>434812</v>
      </c>
    </row>
    <row r="4811" spans="2:10" x14ac:dyDescent="0.35">
      <c r="C4811" t="s">
        <v>1861</v>
      </c>
      <c r="D4811" s="4">
        <v>55497</v>
      </c>
      <c r="I4811" s="4">
        <v>55497</v>
      </c>
      <c r="J4811" s="4">
        <v>55497</v>
      </c>
    </row>
    <row r="4812" spans="2:10" x14ac:dyDescent="0.35">
      <c r="C4812" t="s">
        <v>1862</v>
      </c>
      <c r="D4812" s="4">
        <v>341857</v>
      </c>
      <c r="I4812" s="4">
        <v>341857</v>
      </c>
      <c r="J4812" s="4">
        <v>341857</v>
      </c>
    </row>
    <row r="4813" spans="2:10" x14ac:dyDescent="0.35">
      <c r="C4813" t="s">
        <v>1863</v>
      </c>
      <c r="G4813" s="4">
        <v>7780</v>
      </c>
      <c r="I4813" s="4">
        <v>7780</v>
      </c>
      <c r="J4813">
        <v>0</v>
      </c>
    </row>
    <row r="4814" spans="2:10" x14ac:dyDescent="0.35">
      <c r="B4814" t="s">
        <v>54</v>
      </c>
      <c r="D4814" s="4">
        <v>839047</v>
      </c>
      <c r="E4814" s="4">
        <v>434812</v>
      </c>
      <c r="F4814" s="4">
        <v>404609</v>
      </c>
      <c r="G4814" s="4">
        <v>40452</v>
      </c>
      <c r="H4814" s="4">
        <v>1067230</v>
      </c>
      <c r="I4814" s="4">
        <v>2786149</v>
      </c>
      <c r="J4814" s="4">
        <v>1273859</v>
      </c>
    </row>
    <row r="4815" spans="2:10" x14ac:dyDescent="0.35">
      <c r="B4815" t="s">
        <v>1845</v>
      </c>
      <c r="C4815" t="s">
        <v>1865</v>
      </c>
      <c r="H4815" s="4">
        <v>21597</v>
      </c>
      <c r="I4815" s="4">
        <v>21597</v>
      </c>
      <c r="J4815">
        <v>0</v>
      </c>
    </row>
    <row r="4816" spans="2:10" x14ac:dyDescent="0.35">
      <c r="C4816" t="s">
        <v>1866</v>
      </c>
      <c r="I4816" s="4">
        <v>0</v>
      </c>
      <c r="J4816">
        <v>0</v>
      </c>
    </row>
    <row r="4817" spans="1:10" x14ac:dyDescent="0.35">
      <c r="C4817" t="s">
        <v>1867</v>
      </c>
      <c r="D4817" s="4">
        <v>800000</v>
      </c>
      <c r="G4817" s="4">
        <v>100000</v>
      </c>
      <c r="H4817" s="4">
        <v>207404</v>
      </c>
      <c r="I4817" s="4">
        <v>1107404</v>
      </c>
      <c r="J4817" s="4">
        <v>800000</v>
      </c>
    </row>
    <row r="4818" spans="1:10" x14ac:dyDescent="0.35">
      <c r="C4818" t="s">
        <v>1868</v>
      </c>
      <c r="D4818" s="4">
        <v>5539</v>
      </c>
      <c r="H4818" s="4">
        <v>416907</v>
      </c>
      <c r="I4818" s="4">
        <v>422447</v>
      </c>
      <c r="J4818" s="4">
        <v>5539</v>
      </c>
    </row>
    <row r="4819" spans="1:10" x14ac:dyDescent="0.35">
      <c r="C4819" t="s">
        <v>1869</v>
      </c>
      <c r="H4819" s="4">
        <v>66144</v>
      </c>
      <c r="I4819" s="4">
        <v>66144</v>
      </c>
      <c r="J4819">
        <v>0</v>
      </c>
    </row>
    <row r="4820" spans="1:10" x14ac:dyDescent="0.35">
      <c r="C4820" t="s">
        <v>1870</v>
      </c>
      <c r="E4820" s="4">
        <v>997215</v>
      </c>
      <c r="F4820" s="4">
        <v>0</v>
      </c>
      <c r="I4820" s="4">
        <v>997215</v>
      </c>
      <c r="J4820">
        <v>997215</v>
      </c>
    </row>
    <row r="4821" spans="1:10" x14ac:dyDescent="0.35">
      <c r="C4821" t="s">
        <v>1871</v>
      </c>
      <c r="F4821" s="4">
        <v>4330000</v>
      </c>
      <c r="G4821" s="4">
        <v>12037</v>
      </c>
      <c r="I4821" s="4">
        <v>4342037</v>
      </c>
      <c r="J4821">
        <v>0</v>
      </c>
    </row>
    <row r="4822" spans="1:10" x14ac:dyDescent="0.35">
      <c r="C4822" t="s">
        <v>1872</v>
      </c>
      <c r="D4822" s="4">
        <v>49000</v>
      </c>
      <c r="I4822" s="4">
        <v>49000</v>
      </c>
      <c r="J4822" s="4">
        <v>49000</v>
      </c>
    </row>
    <row r="4823" spans="1:10" x14ac:dyDescent="0.35">
      <c r="C4823" t="s">
        <v>1875</v>
      </c>
      <c r="D4823" s="4">
        <v>0</v>
      </c>
      <c r="H4823" s="4">
        <v>11624</v>
      </c>
      <c r="I4823" s="4">
        <v>11624</v>
      </c>
      <c r="J4823" s="4">
        <v>0</v>
      </c>
    </row>
    <row r="4824" spans="1:10" x14ac:dyDescent="0.35">
      <c r="C4824" t="s">
        <v>1876</v>
      </c>
      <c r="D4824" s="4">
        <v>12637</v>
      </c>
      <c r="H4824" s="4">
        <v>45360</v>
      </c>
      <c r="I4824" s="4">
        <v>57997</v>
      </c>
      <c r="J4824" s="4">
        <v>12637</v>
      </c>
    </row>
    <row r="4825" spans="1:10" x14ac:dyDescent="0.35">
      <c r="B4825" t="s">
        <v>55</v>
      </c>
      <c r="D4825" s="4">
        <v>867176</v>
      </c>
      <c r="E4825" s="4">
        <v>997215</v>
      </c>
      <c r="F4825" s="4">
        <v>4330000</v>
      </c>
      <c r="G4825" s="4">
        <v>112037</v>
      </c>
      <c r="H4825" s="4">
        <v>769037</v>
      </c>
      <c r="I4825" s="4">
        <v>7075465</v>
      </c>
      <c r="J4825" s="4">
        <v>1864391</v>
      </c>
    </row>
    <row r="4826" spans="1:10" x14ac:dyDescent="0.35">
      <c r="B4826" t="s">
        <v>1878</v>
      </c>
      <c r="C4826" t="s">
        <v>1879</v>
      </c>
      <c r="D4826" s="4">
        <v>310172</v>
      </c>
      <c r="I4826" s="4">
        <v>310172</v>
      </c>
      <c r="J4826" s="4">
        <v>310172</v>
      </c>
    </row>
    <row r="4827" spans="1:10" x14ac:dyDescent="0.35">
      <c r="C4827" t="s">
        <v>1897</v>
      </c>
      <c r="D4827" s="4">
        <v>3060</v>
      </c>
      <c r="I4827" s="4">
        <v>3060</v>
      </c>
      <c r="J4827" s="4">
        <v>3060</v>
      </c>
    </row>
    <row r="4828" spans="1:10" x14ac:dyDescent="0.35">
      <c r="C4828" t="s">
        <v>1881</v>
      </c>
      <c r="D4828" s="4">
        <v>217309</v>
      </c>
      <c r="I4828" s="4">
        <v>217309</v>
      </c>
      <c r="J4828" s="4">
        <v>217309</v>
      </c>
    </row>
    <row r="4829" spans="1:10" x14ac:dyDescent="0.35">
      <c r="C4829" t="s">
        <v>1882</v>
      </c>
      <c r="F4829" s="4">
        <v>102886</v>
      </c>
      <c r="I4829" s="4">
        <v>102886</v>
      </c>
      <c r="J4829">
        <v>0</v>
      </c>
    </row>
    <row r="4830" spans="1:10" x14ac:dyDescent="0.35">
      <c r="C4830" t="s">
        <v>1884</v>
      </c>
      <c r="D4830" s="4">
        <v>4776</v>
      </c>
      <c r="I4830" s="4">
        <v>4776</v>
      </c>
      <c r="J4830" s="4">
        <v>4776</v>
      </c>
    </row>
    <row r="4831" spans="1:10" x14ac:dyDescent="0.35">
      <c r="B4831" t="s">
        <v>56</v>
      </c>
      <c r="D4831" s="4">
        <v>535317</v>
      </c>
      <c r="F4831" s="4">
        <v>102886</v>
      </c>
      <c r="I4831" s="4">
        <v>638203</v>
      </c>
      <c r="J4831" s="4">
        <v>535317</v>
      </c>
    </row>
    <row r="4832" spans="1:10" x14ac:dyDescent="0.35">
      <c r="A4832" t="s">
        <v>543</v>
      </c>
      <c r="B4832" t="s">
        <v>1885</v>
      </c>
      <c r="C4832" t="s">
        <v>1886</v>
      </c>
      <c r="G4832" s="4">
        <v>28279</v>
      </c>
      <c r="I4832" s="4">
        <v>28279</v>
      </c>
      <c r="J4832">
        <v>0</v>
      </c>
    </row>
    <row r="4833" spans="1:10" x14ac:dyDescent="0.35">
      <c r="B4833" t="s">
        <v>57</v>
      </c>
      <c r="G4833" s="4">
        <v>28279</v>
      </c>
      <c r="I4833" s="4">
        <v>28279</v>
      </c>
      <c r="J4833">
        <v>0</v>
      </c>
    </row>
    <row r="4834" spans="1:10" x14ac:dyDescent="0.35">
      <c r="B4834" t="s">
        <v>1887</v>
      </c>
      <c r="C4834" t="s">
        <v>1888</v>
      </c>
      <c r="H4834" s="4">
        <v>81600</v>
      </c>
      <c r="I4834" s="4">
        <v>81600</v>
      </c>
      <c r="J4834">
        <v>0</v>
      </c>
    </row>
    <row r="4835" spans="1:10" x14ac:dyDescent="0.35">
      <c r="C4835" t="s">
        <v>1889</v>
      </c>
      <c r="E4835" s="4">
        <v>105000</v>
      </c>
      <c r="I4835" s="4">
        <v>105000</v>
      </c>
      <c r="J4835">
        <v>105000</v>
      </c>
    </row>
    <row r="4836" spans="1:10" x14ac:dyDescent="0.35">
      <c r="C4836" t="s">
        <v>1890</v>
      </c>
      <c r="E4836" s="4">
        <v>52500</v>
      </c>
      <c r="I4836" s="4">
        <v>52500</v>
      </c>
      <c r="J4836">
        <v>52500</v>
      </c>
    </row>
    <row r="4837" spans="1:10" x14ac:dyDescent="0.35">
      <c r="B4837" t="s">
        <v>58</v>
      </c>
      <c r="E4837" s="4">
        <v>157500</v>
      </c>
      <c r="H4837" s="4">
        <v>81600</v>
      </c>
      <c r="I4837" s="4">
        <v>239100</v>
      </c>
      <c r="J4837">
        <v>157500</v>
      </c>
    </row>
    <row r="4838" spans="1:10" x14ac:dyDescent="0.35">
      <c r="A4838" t="s">
        <v>1620</v>
      </c>
      <c r="B4838" t="s">
        <v>59</v>
      </c>
      <c r="D4838" s="4">
        <v>19812525</v>
      </c>
      <c r="E4838" s="4">
        <v>1589527</v>
      </c>
      <c r="F4838" s="4">
        <v>10402154</v>
      </c>
      <c r="G4838" s="4">
        <v>180768</v>
      </c>
      <c r="H4838" s="4">
        <v>3585817</v>
      </c>
      <c r="I4838" s="4">
        <v>35570792</v>
      </c>
      <c r="J4838" s="4">
        <v>21402052</v>
      </c>
    </row>
    <row r="4839" spans="1:10" x14ac:dyDescent="0.35">
      <c r="A4839" t="s">
        <v>548</v>
      </c>
      <c r="B4839" t="s">
        <v>1842</v>
      </c>
      <c r="C4839" t="s">
        <v>1843</v>
      </c>
      <c r="D4839" s="4">
        <v>56849376</v>
      </c>
      <c r="E4839" s="4">
        <v>18922466</v>
      </c>
      <c r="F4839" s="4">
        <v>25695600</v>
      </c>
      <c r="I4839" s="4">
        <v>101467442</v>
      </c>
      <c r="J4839" s="4">
        <v>75771842</v>
      </c>
    </row>
    <row r="4840" spans="1:10" x14ac:dyDescent="0.35">
      <c r="C4840" t="s">
        <v>1844</v>
      </c>
      <c r="D4840" s="4">
        <v>6284753</v>
      </c>
      <c r="E4840" s="4">
        <v>52650</v>
      </c>
      <c r="G4840" s="4">
        <v>1467666</v>
      </c>
      <c r="H4840" s="4">
        <v>4028787</v>
      </c>
      <c r="I4840" s="4">
        <v>11833856</v>
      </c>
      <c r="J4840" s="4">
        <v>6337403</v>
      </c>
    </row>
    <row r="4841" spans="1:10" x14ac:dyDescent="0.35">
      <c r="C4841" t="s">
        <v>1845</v>
      </c>
      <c r="D4841" s="4">
        <v>6952934</v>
      </c>
      <c r="I4841" s="4">
        <v>6952934</v>
      </c>
      <c r="J4841" s="4">
        <v>6952934</v>
      </c>
    </row>
    <row r="4842" spans="1:10" x14ac:dyDescent="0.35">
      <c r="B4842" t="s">
        <v>51</v>
      </c>
      <c r="D4842" s="4">
        <v>70087063</v>
      </c>
      <c r="E4842" s="4">
        <v>18975116</v>
      </c>
      <c r="F4842" s="4">
        <v>25695600</v>
      </c>
      <c r="G4842" s="4">
        <v>1467666</v>
      </c>
      <c r="H4842" s="4">
        <v>4028787</v>
      </c>
      <c r="I4842" s="4">
        <v>120254232</v>
      </c>
      <c r="J4842" s="4">
        <v>89062179</v>
      </c>
    </row>
    <row r="4843" spans="1:10" x14ac:dyDescent="0.35">
      <c r="B4843" t="s">
        <v>1843</v>
      </c>
      <c r="C4843" t="s">
        <v>1846</v>
      </c>
      <c r="D4843" s="4">
        <v>13596391</v>
      </c>
      <c r="E4843" s="4">
        <v>21337832</v>
      </c>
      <c r="F4843" s="4">
        <v>9915909</v>
      </c>
      <c r="G4843" s="4">
        <v>1179720</v>
      </c>
      <c r="H4843" s="4">
        <v>4416607</v>
      </c>
      <c r="I4843" s="4">
        <v>50446459</v>
      </c>
      <c r="J4843" s="4">
        <v>34934223</v>
      </c>
    </row>
    <row r="4844" spans="1:10" x14ac:dyDescent="0.35">
      <c r="C4844" t="s">
        <v>1847</v>
      </c>
      <c r="D4844" s="4">
        <v>29926581</v>
      </c>
      <c r="E4844" s="4">
        <v>300406</v>
      </c>
      <c r="F4844" s="4">
        <v>2229730</v>
      </c>
      <c r="I4844" s="4">
        <v>32456717</v>
      </c>
      <c r="J4844" s="4">
        <v>30226987</v>
      </c>
    </row>
    <row r="4845" spans="1:10" x14ac:dyDescent="0.35">
      <c r="C4845" t="s">
        <v>1848</v>
      </c>
      <c r="D4845" s="4">
        <v>581359</v>
      </c>
      <c r="I4845" s="4">
        <v>581359</v>
      </c>
      <c r="J4845" s="4">
        <v>581359</v>
      </c>
    </row>
    <row r="4846" spans="1:10" x14ac:dyDescent="0.35">
      <c r="B4846" t="s">
        <v>52</v>
      </c>
      <c r="D4846" s="4">
        <v>44104331</v>
      </c>
      <c r="E4846" s="4">
        <v>21638238</v>
      </c>
      <c r="F4846" s="4">
        <v>12145639</v>
      </c>
      <c r="G4846" s="4">
        <v>1179720</v>
      </c>
      <c r="H4846" s="4">
        <v>4416607</v>
      </c>
      <c r="I4846" s="4">
        <v>83484534</v>
      </c>
      <c r="J4846" s="4">
        <v>65742569</v>
      </c>
    </row>
    <row r="4847" spans="1:10" x14ac:dyDescent="0.35">
      <c r="B4847" t="s">
        <v>1849</v>
      </c>
      <c r="C4847" t="s">
        <v>1918</v>
      </c>
      <c r="D4847" s="4">
        <v>9660</v>
      </c>
      <c r="I4847" s="4">
        <v>9660</v>
      </c>
      <c r="J4847" s="4">
        <v>9660</v>
      </c>
    </row>
    <row r="4848" spans="1:10" x14ac:dyDescent="0.35">
      <c r="C4848" t="s">
        <v>1896</v>
      </c>
      <c r="H4848" s="4">
        <v>294728</v>
      </c>
      <c r="I4848" s="4">
        <v>294728</v>
      </c>
      <c r="J4848">
        <v>0</v>
      </c>
    </row>
    <row r="4849" spans="2:10" x14ac:dyDescent="0.35">
      <c r="C4849" t="s">
        <v>1850</v>
      </c>
      <c r="H4849" s="4">
        <v>14400000</v>
      </c>
      <c r="I4849" s="4">
        <v>14400000</v>
      </c>
      <c r="J4849">
        <v>0</v>
      </c>
    </row>
    <row r="4850" spans="2:10" x14ac:dyDescent="0.35">
      <c r="B4850" t="s">
        <v>53</v>
      </c>
      <c r="D4850" s="4">
        <v>9660</v>
      </c>
      <c r="H4850" s="4">
        <v>14694728</v>
      </c>
      <c r="I4850" s="4">
        <v>14704388</v>
      </c>
      <c r="J4850" s="4">
        <v>9660</v>
      </c>
    </row>
    <row r="4851" spans="2:10" x14ac:dyDescent="0.35">
      <c r="B4851" t="s">
        <v>1844</v>
      </c>
      <c r="C4851" t="s">
        <v>1851</v>
      </c>
      <c r="D4851" s="4">
        <v>2237453</v>
      </c>
      <c r="I4851" s="4">
        <v>2237453</v>
      </c>
      <c r="J4851" s="4">
        <v>2237453</v>
      </c>
    </row>
    <row r="4852" spans="2:10" x14ac:dyDescent="0.35">
      <c r="C4852" t="s">
        <v>1852</v>
      </c>
      <c r="E4852" s="4">
        <v>74962</v>
      </c>
      <c r="H4852" s="4">
        <v>1363</v>
      </c>
      <c r="I4852" s="4">
        <v>76325</v>
      </c>
      <c r="J4852">
        <v>74962</v>
      </c>
    </row>
    <row r="4853" spans="2:10" x14ac:dyDescent="0.35">
      <c r="C4853" t="s">
        <v>1853</v>
      </c>
      <c r="D4853" s="4">
        <v>25974</v>
      </c>
      <c r="E4853" s="4">
        <v>19113</v>
      </c>
      <c r="H4853" s="4">
        <v>2730</v>
      </c>
      <c r="I4853" s="4">
        <v>47818</v>
      </c>
      <c r="J4853" s="4">
        <v>45087</v>
      </c>
    </row>
    <row r="4854" spans="2:10" x14ac:dyDescent="0.35">
      <c r="C4854" t="s">
        <v>1893</v>
      </c>
      <c r="E4854" s="4">
        <v>29864</v>
      </c>
      <c r="I4854" s="4">
        <v>29864</v>
      </c>
      <c r="J4854">
        <v>29864</v>
      </c>
    </row>
    <row r="4855" spans="2:10" x14ac:dyDescent="0.35">
      <c r="C4855" t="s">
        <v>1903</v>
      </c>
      <c r="D4855" s="4">
        <v>6073</v>
      </c>
      <c r="I4855" s="4">
        <v>6073</v>
      </c>
      <c r="J4855" s="4">
        <v>6073</v>
      </c>
    </row>
    <row r="4856" spans="2:10" x14ac:dyDescent="0.35">
      <c r="C4856" t="s">
        <v>1854</v>
      </c>
      <c r="D4856" s="4">
        <v>34671</v>
      </c>
      <c r="F4856" s="4">
        <v>874236</v>
      </c>
      <c r="G4856" s="4">
        <v>80699</v>
      </c>
      <c r="I4856" s="4">
        <v>989606</v>
      </c>
      <c r="J4856" s="4">
        <v>34671</v>
      </c>
    </row>
    <row r="4857" spans="2:10" x14ac:dyDescent="0.35">
      <c r="C4857" t="s">
        <v>1919</v>
      </c>
      <c r="F4857" s="4">
        <v>314689</v>
      </c>
      <c r="I4857" s="4">
        <v>314689</v>
      </c>
      <c r="J4857">
        <v>0</v>
      </c>
    </row>
    <row r="4858" spans="2:10" x14ac:dyDescent="0.35">
      <c r="C4858" t="s">
        <v>1926</v>
      </c>
      <c r="F4858" s="4">
        <v>390333</v>
      </c>
      <c r="I4858" s="4">
        <v>390333</v>
      </c>
      <c r="J4858">
        <v>0</v>
      </c>
    </row>
    <row r="4859" spans="2:10" x14ac:dyDescent="0.35">
      <c r="C4859" t="s">
        <v>1855</v>
      </c>
      <c r="D4859" s="4">
        <v>161983</v>
      </c>
      <c r="F4859" s="4">
        <v>1320763</v>
      </c>
      <c r="H4859" s="4">
        <v>80338</v>
      </c>
      <c r="I4859" s="4">
        <v>1563084</v>
      </c>
      <c r="J4859" s="4">
        <v>161983</v>
      </c>
    </row>
    <row r="4860" spans="2:10" x14ac:dyDescent="0.35">
      <c r="C4860" t="s">
        <v>1856</v>
      </c>
      <c r="D4860" s="4">
        <v>36333</v>
      </c>
      <c r="F4860" s="4">
        <v>89043</v>
      </c>
      <c r="I4860" s="4">
        <v>125376</v>
      </c>
      <c r="J4860" s="4">
        <v>36333</v>
      </c>
    </row>
    <row r="4861" spans="2:10" x14ac:dyDescent="0.35">
      <c r="C4861" t="s">
        <v>1857</v>
      </c>
      <c r="D4861" s="4">
        <v>21394</v>
      </c>
      <c r="F4861" s="4">
        <v>51601</v>
      </c>
      <c r="I4861" s="4">
        <v>72995</v>
      </c>
      <c r="J4861" s="4">
        <v>21394</v>
      </c>
    </row>
    <row r="4862" spans="2:10" x14ac:dyDescent="0.35">
      <c r="C4862" t="s">
        <v>1858</v>
      </c>
      <c r="E4862" s="4">
        <v>8044</v>
      </c>
      <c r="H4862" s="4">
        <v>253726</v>
      </c>
      <c r="I4862" s="4">
        <v>261770</v>
      </c>
      <c r="J4862">
        <v>8044</v>
      </c>
    </row>
    <row r="4863" spans="2:10" x14ac:dyDescent="0.35">
      <c r="C4863" t="s">
        <v>1859</v>
      </c>
      <c r="D4863" s="4">
        <v>106114</v>
      </c>
      <c r="F4863" s="4">
        <v>105421</v>
      </c>
      <c r="H4863" s="4">
        <v>1275029</v>
      </c>
      <c r="I4863" s="4">
        <v>1486564</v>
      </c>
      <c r="J4863" s="4">
        <v>106114</v>
      </c>
    </row>
    <row r="4864" spans="2:10" x14ac:dyDescent="0.35">
      <c r="C4864" t="s">
        <v>1860</v>
      </c>
      <c r="E4864" s="4">
        <v>0</v>
      </c>
      <c r="H4864" s="4">
        <v>3587200</v>
      </c>
      <c r="I4864" s="4">
        <v>3587200</v>
      </c>
      <c r="J4864">
        <v>0</v>
      </c>
    </row>
    <row r="4865" spans="2:10" x14ac:dyDescent="0.35">
      <c r="C4865" t="s">
        <v>1861</v>
      </c>
      <c r="D4865" s="4">
        <v>547905</v>
      </c>
      <c r="I4865" s="4">
        <v>547905</v>
      </c>
      <c r="J4865" s="4">
        <v>547905</v>
      </c>
    </row>
    <row r="4866" spans="2:10" x14ac:dyDescent="0.35">
      <c r="C4866" t="s">
        <v>1862</v>
      </c>
      <c r="E4866" s="4">
        <v>0</v>
      </c>
      <c r="H4866" s="4">
        <v>2990894</v>
      </c>
      <c r="I4866" s="4">
        <v>2990894</v>
      </c>
      <c r="J4866">
        <v>0</v>
      </c>
    </row>
    <row r="4867" spans="2:10" x14ac:dyDescent="0.35">
      <c r="C4867" t="s">
        <v>1913</v>
      </c>
      <c r="E4867" s="4">
        <v>0</v>
      </c>
      <c r="H4867" s="4">
        <v>457363</v>
      </c>
      <c r="I4867" s="4">
        <v>457363</v>
      </c>
      <c r="J4867">
        <v>0</v>
      </c>
    </row>
    <row r="4868" spans="2:10" x14ac:dyDescent="0.35">
      <c r="B4868" t="s">
        <v>54</v>
      </c>
      <c r="D4868" s="4">
        <v>3177900</v>
      </c>
      <c r="E4868" s="4">
        <v>131983</v>
      </c>
      <c r="F4868" s="4">
        <v>3146086</v>
      </c>
      <c r="G4868" s="4">
        <v>80699</v>
      </c>
      <c r="H4868" s="4">
        <v>8648644</v>
      </c>
      <c r="I4868" s="4">
        <v>15185312</v>
      </c>
      <c r="J4868" s="4">
        <v>3309883</v>
      </c>
    </row>
    <row r="4869" spans="2:10" x14ac:dyDescent="0.35">
      <c r="B4869" t="s">
        <v>1845</v>
      </c>
      <c r="C4869" t="s">
        <v>1864</v>
      </c>
      <c r="D4869" s="4">
        <v>11158</v>
      </c>
      <c r="I4869" s="4">
        <v>11158</v>
      </c>
      <c r="J4869" s="4">
        <v>11158</v>
      </c>
    </row>
    <row r="4870" spans="2:10" x14ac:dyDescent="0.35">
      <c r="C4870" t="s">
        <v>1865</v>
      </c>
      <c r="D4870" s="4">
        <v>12209</v>
      </c>
      <c r="H4870" s="4">
        <v>77124</v>
      </c>
      <c r="I4870" s="4">
        <v>89334</v>
      </c>
      <c r="J4870" s="4">
        <v>12209</v>
      </c>
    </row>
    <row r="4871" spans="2:10" x14ac:dyDescent="0.35">
      <c r="C4871" t="s">
        <v>1866</v>
      </c>
      <c r="I4871" s="4">
        <v>0</v>
      </c>
      <c r="J4871">
        <v>0</v>
      </c>
    </row>
    <row r="4872" spans="2:10" x14ac:dyDescent="0.35">
      <c r="C4872" t="s">
        <v>1867</v>
      </c>
      <c r="D4872" s="4">
        <v>2254089</v>
      </c>
      <c r="E4872" s="4">
        <v>594845</v>
      </c>
      <c r="G4872" s="4">
        <v>278122</v>
      </c>
      <c r="H4872" s="4">
        <v>8395475</v>
      </c>
      <c r="I4872" s="4">
        <v>11522531</v>
      </c>
      <c r="J4872" s="4">
        <v>2848934</v>
      </c>
    </row>
    <row r="4873" spans="2:10" x14ac:dyDescent="0.35">
      <c r="C4873" t="s">
        <v>1868</v>
      </c>
      <c r="D4873" s="4">
        <v>2881419</v>
      </c>
      <c r="E4873" s="4">
        <v>250728</v>
      </c>
      <c r="H4873" s="4">
        <v>6107994</v>
      </c>
      <c r="I4873" s="4">
        <v>9240141</v>
      </c>
      <c r="J4873" s="4">
        <v>3132147</v>
      </c>
    </row>
    <row r="4874" spans="2:10" x14ac:dyDescent="0.35">
      <c r="C4874" t="s">
        <v>1894</v>
      </c>
      <c r="D4874" s="4">
        <v>5892</v>
      </c>
      <c r="I4874" s="4">
        <v>5892</v>
      </c>
      <c r="J4874" s="4">
        <v>5892</v>
      </c>
    </row>
    <row r="4875" spans="2:10" x14ac:dyDescent="0.35">
      <c r="C4875" t="s">
        <v>1869</v>
      </c>
      <c r="D4875" s="4">
        <v>62341</v>
      </c>
      <c r="E4875" s="4">
        <v>0</v>
      </c>
      <c r="H4875" s="4">
        <v>2029440</v>
      </c>
      <c r="I4875" s="4">
        <v>2091781</v>
      </c>
      <c r="J4875" s="4">
        <v>62341</v>
      </c>
    </row>
    <row r="4876" spans="2:10" x14ac:dyDescent="0.35">
      <c r="C4876" t="s">
        <v>1870</v>
      </c>
      <c r="D4876" s="4">
        <v>8645246</v>
      </c>
      <c r="E4876" s="4">
        <v>9872658</v>
      </c>
      <c r="G4876" s="4">
        <v>87899</v>
      </c>
      <c r="I4876" s="4">
        <v>18605802</v>
      </c>
      <c r="J4876" s="4">
        <v>18517904</v>
      </c>
    </row>
    <row r="4877" spans="2:10" x14ac:dyDescent="0.35">
      <c r="C4877" t="s">
        <v>1871</v>
      </c>
      <c r="D4877" s="4">
        <v>15367888</v>
      </c>
      <c r="F4877" s="4">
        <v>42129</v>
      </c>
      <c r="I4877" s="4">
        <v>15410017</v>
      </c>
      <c r="J4877" s="4">
        <v>15367888</v>
      </c>
    </row>
    <row r="4878" spans="2:10" x14ac:dyDescent="0.35">
      <c r="C4878" t="s">
        <v>1872</v>
      </c>
      <c r="D4878" s="4">
        <v>570175</v>
      </c>
      <c r="I4878" s="4">
        <v>570175</v>
      </c>
      <c r="J4878" s="4">
        <v>570175</v>
      </c>
    </row>
    <row r="4879" spans="2:10" x14ac:dyDescent="0.35">
      <c r="C4879" t="s">
        <v>1874</v>
      </c>
      <c r="E4879" s="4">
        <v>2766</v>
      </c>
      <c r="I4879" s="4">
        <v>2766</v>
      </c>
      <c r="J4879">
        <v>2766</v>
      </c>
    </row>
    <row r="4880" spans="2:10" x14ac:dyDescent="0.35">
      <c r="C4880" t="s">
        <v>1875</v>
      </c>
      <c r="D4880" s="4">
        <v>46497</v>
      </c>
      <c r="H4880" s="4">
        <v>170876</v>
      </c>
      <c r="I4880" s="4">
        <v>217373</v>
      </c>
      <c r="J4880" s="4">
        <v>46497</v>
      </c>
    </row>
    <row r="4881" spans="2:10" x14ac:dyDescent="0.35">
      <c r="C4881" t="s">
        <v>1876</v>
      </c>
      <c r="D4881" s="4">
        <v>100364</v>
      </c>
      <c r="H4881" s="4">
        <v>711480</v>
      </c>
      <c r="I4881" s="4">
        <v>811844</v>
      </c>
      <c r="J4881" s="4">
        <v>100364</v>
      </c>
    </row>
    <row r="4882" spans="2:10" x14ac:dyDescent="0.35">
      <c r="C4882" t="s">
        <v>1877</v>
      </c>
      <c r="D4882" s="4">
        <v>176171</v>
      </c>
      <c r="I4882" s="4">
        <v>176171</v>
      </c>
      <c r="J4882" s="4">
        <v>176171</v>
      </c>
    </row>
    <row r="4883" spans="2:10" x14ac:dyDescent="0.35">
      <c r="B4883" t="s">
        <v>55</v>
      </c>
      <c r="D4883" s="4">
        <v>30133448</v>
      </c>
      <c r="E4883" s="4">
        <v>10720997</v>
      </c>
      <c r="F4883" s="4">
        <v>42129</v>
      </c>
      <c r="G4883" s="4">
        <v>366021</v>
      </c>
      <c r="H4883" s="4">
        <v>17492390</v>
      </c>
      <c r="I4883" s="4">
        <v>58754984</v>
      </c>
      <c r="J4883" s="4">
        <v>40854445</v>
      </c>
    </row>
    <row r="4884" spans="2:10" x14ac:dyDescent="0.35">
      <c r="B4884" t="s">
        <v>1878</v>
      </c>
      <c r="C4884" t="s">
        <v>1912</v>
      </c>
      <c r="D4884" s="4">
        <v>1178</v>
      </c>
      <c r="I4884" s="4">
        <v>1178</v>
      </c>
      <c r="J4884" s="4">
        <v>1178</v>
      </c>
    </row>
    <row r="4885" spans="2:10" x14ac:dyDescent="0.35">
      <c r="C4885" t="s">
        <v>1879</v>
      </c>
      <c r="D4885" s="4">
        <v>1697099</v>
      </c>
      <c r="I4885" s="4">
        <v>1697099</v>
      </c>
      <c r="J4885" s="4">
        <v>1697099</v>
      </c>
    </row>
    <row r="4886" spans="2:10" x14ac:dyDescent="0.35">
      <c r="C4886" t="s">
        <v>1880</v>
      </c>
      <c r="D4886" s="4">
        <v>1594186</v>
      </c>
      <c r="I4886" s="4">
        <v>1594186</v>
      </c>
      <c r="J4886" s="4">
        <v>1594186</v>
      </c>
    </row>
    <row r="4887" spans="2:10" x14ac:dyDescent="0.35">
      <c r="C4887" t="s">
        <v>1881</v>
      </c>
      <c r="D4887" s="4">
        <v>362944</v>
      </c>
      <c r="I4887" s="4">
        <v>362944</v>
      </c>
      <c r="J4887" s="4">
        <v>362944</v>
      </c>
    </row>
    <row r="4888" spans="2:10" x14ac:dyDescent="0.35">
      <c r="C4888" t="s">
        <v>1882</v>
      </c>
      <c r="D4888" s="4">
        <v>19543</v>
      </c>
      <c r="E4888" s="4">
        <v>412645</v>
      </c>
      <c r="I4888" s="4">
        <v>432188</v>
      </c>
      <c r="J4888" s="4">
        <v>432188</v>
      </c>
    </row>
    <row r="4889" spans="2:10" x14ac:dyDescent="0.35">
      <c r="C4889" t="s">
        <v>1883</v>
      </c>
      <c r="D4889" s="4">
        <v>51433</v>
      </c>
      <c r="I4889" s="4">
        <v>51433</v>
      </c>
      <c r="J4889" s="4">
        <v>51433</v>
      </c>
    </row>
    <row r="4890" spans="2:10" x14ac:dyDescent="0.35">
      <c r="C4890" t="s">
        <v>1884</v>
      </c>
      <c r="D4890" s="4">
        <v>142091</v>
      </c>
      <c r="I4890" s="4">
        <v>142091</v>
      </c>
      <c r="J4890" s="4">
        <v>142091</v>
      </c>
    </row>
    <row r="4891" spans="2:10" x14ac:dyDescent="0.35">
      <c r="B4891" t="s">
        <v>56</v>
      </c>
      <c r="D4891" s="4">
        <v>3868474</v>
      </c>
      <c r="E4891" s="4">
        <v>412645</v>
      </c>
      <c r="I4891" s="4">
        <v>4281119</v>
      </c>
      <c r="J4891" s="4">
        <v>4281119</v>
      </c>
    </row>
    <row r="4892" spans="2:10" x14ac:dyDescent="0.35">
      <c r="B4892" t="s">
        <v>1885</v>
      </c>
      <c r="C4892" t="s">
        <v>1886</v>
      </c>
      <c r="D4892" s="4">
        <v>32992</v>
      </c>
      <c r="F4892" s="4">
        <v>254513</v>
      </c>
      <c r="I4892" s="4">
        <v>287505</v>
      </c>
      <c r="J4892" s="4">
        <v>32992</v>
      </c>
    </row>
    <row r="4893" spans="2:10" x14ac:dyDescent="0.35">
      <c r="B4893" t="s">
        <v>57</v>
      </c>
      <c r="D4893" s="4">
        <v>32992</v>
      </c>
      <c r="F4893" s="4">
        <v>254513</v>
      </c>
      <c r="I4893" s="4">
        <v>287505</v>
      </c>
      <c r="J4893" s="4">
        <v>32992</v>
      </c>
    </row>
    <row r="4894" spans="2:10" x14ac:dyDescent="0.35">
      <c r="B4894" t="s">
        <v>1887</v>
      </c>
      <c r="C4894" t="s">
        <v>1888</v>
      </c>
      <c r="H4894" s="4">
        <v>369600</v>
      </c>
      <c r="I4894" s="4">
        <v>369600</v>
      </c>
      <c r="J4894">
        <v>0</v>
      </c>
    </row>
    <row r="4895" spans="2:10" x14ac:dyDescent="0.35">
      <c r="C4895" t="s">
        <v>1901</v>
      </c>
      <c r="E4895" s="4">
        <v>945000</v>
      </c>
      <c r="I4895" s="4">
        <v>945000</v>
      </c>
      <c r="J4895">
        <v>945000</v>
      </c>
    </row>
    <row r="4896" spans="2:10" x14ac:dyDescent="0.35">
      <c r="C4896" t="s">
        <v>1889</v>
      </c>
      <c r="E4896" s="4">
        <v>1795500</v>
      </c>
      <c r="I4896" s="4">
        <v>1795500</v>
      </c>
      <c r="J4896">
        <v>1795500</v>
      </c>
    </row>
    <row r="4897" spans="1:10" x14ac:dyDescent="0.35">
      <c r="C4897" t="s">
        <v>1890</v>
      </c>
      <c r="E4897" s="4">
        <v>735000</v>
      </c>
      <c r="I4897" s="4">
        <v>735000</v>
      </c>
      <c r="J4897">
        <v>735000</v>
      </c>
    </row>
    <row r="4898" spans="1:10" x14ac:dyDescent="0.35">
      <c r="C4898" t="s">
        <v>1902</v>
      </c>
      <c r="E4898" s="4">
        <v>1890000</v>
      </c>
      <c r="I4898" s="4">
        <v>1890000</v>
      </c>
      <c r="J4898">
        <v>1890000</v>
      </c>
    </row>
    <row r="4899" spans="1:10" x14ac:dyDescent="0.35">
      <c r="B4899" t="s">
        <v>58</v>
      </c>
      <c r="E4899" s="4">
        <v>5365500</v>
      </c>
      <c r="H4899" s="4">
        <v>369600</v>
      </c>
      <c r="I4899" s="4">
        <v>5735100</v>
      </c>
      <c r="J4899">
        <v>5365500</v>
      </c>
    </row>
    <row r="4900" spans="1:10" x14ac:dyDescent="0.35">
      <c r="A4900" t="s">
        <v>1621</v>
      </c>
      <c r="B4900" t="s">
        <v>59</v>
      </c>
      <c r="D4900" s="4">
        <v>151413867</v>
      </c>
      <c r="E4900" s="4">
        <v>57244479</v>
      </c>
      <c r="F4900" s="4">
        <v>41283967</v>
      </c>
      <c r="G4900" s="4">
        <v>3094106</v>
      </c>
      <c r="H4900" s="4">
        <v>49650754</v>
      </c>
      <c r="I4900" s="4">
        <v>302687173</v>
      </c>
      <c r="J4900" s="4">
        <v>208658346</v>
      </c>
    </row>
    <row r="4901" spans="1:10" x14ac:dyDescent="0.35">
      <c r="A4901" t="s">
        <v>551</v>
      </c>
      <c r="B4901" t="s">
        <v>1842</v>
      </c>
      <c r="C4901" t="s">
        <v>1843</v>
      </c>
      <c r="D4901" s="4">
        <v>35408367</v>
      </c>
      <c r="E4901" s="4">
        <v>7293386</v>
      </c>
      <c r="F4901" s="4">
        <v>15933400</v>
      </c>
      <c r="I4901" s="4">
        <v>58635153</v>
      </c>
      <c r="J4901" s="4">
        <v>42701753</v>
      </c>
    </row>
    <row r="4902" spans="1:10" x14ac:dyDescent="0.35">
      <c r="C4902" t="s">
        <v>1844</v>
      </c>
      <c r="D4902" s="4">
        <v>3261828</v>
      </c>
      <c r="G4902" s="4">
        <v>83250</v>
      </c>
      <c r="H4902" s="4">
        <v>3435070</v>
      </c>
      <c r="I4902" s="4">
        <v>6780148</v>
      </c>
      <c r="J4902" s="4">
        <v>3261828</v>
      </c>
    </row>
    <row r="4903" spans="1:10" x14ac:dyDescent="0.35">
      <c r="C4903" t="s">
        <v>1845</v>
      </c>
      <c r="D4903" s="4">
        <v>4261722</v>
      </c>
      <c r="I4903" s="4">
        <v>4261722</v>
      </c>
      <c r="J4903" s="4">
        <v>4261722</v>
      </c>
    </row>
    <row r="4904" spans="1:10" x14ac:dyDescent="0.35">
      <c r="B4904" t="s">
        <v>51</v>
      </c>
      <c r="D4904" s="4">
        <v>42931918</v>
      </c>
      <c r="E4904" s="4">
        <v>7293386</v>
      </c>
      <c r="F4904" s="4">
        <v>15933400</v>
      </c>
      <c r="G4904" s="4">
        <v>83250</v>
      </c>
      <c r="H4904" s="4">
        <v>3435070</v>
      </c>
      <c r="I4904" s="4">
        <v>69677023</v>
      </c>
      <c r="J4904" s="4">
        <v>50225304</v>
      </c>
    </row>
    <row r="4905" spans="1:10" x14ac:dyDescent="0.35">
      <c r="B4905" t="s">
        <v>1843</v>
      </c>
      <c r="C4905" t="s">
        <v>1846</v>
      </c>
      <c r="D4905" s="4">
        <v>30344205</v>
      </c>
      <c r="I4905" s="4">
        <v>30344205</v>
      </c>
      <c r="J4905" s="4">
        <v>30344205</v>
      </c>
    </row>
    <row r="4906" spans="1:10" x14ac:dyDescent="0.35">
      <c r="C4906" t="s">
        <v>1847</v>
      </c>
      <c r="D4906" s="4">
        <v>13449136</v>
      </c>
      <c r="F4906" s="4">
        <v>4728378</v>
      </c>
      <c r="I4906" s="4">
        <v>18177514</v>
      </c>
      <c r="J4906" s="4">
        <v>13449136</v>
      </c>
    </row>
    <row r="4907" spans="1:10" x14ac:dyDescent="0.35">
      <c r="C4907" t="s">
        <v>1848</v>
      </c>
      <c r="D4907" s="4">
        <v>104347</v>
      </c>
      <c r="I4907" s="4">
        <v>104347</v>
      </c>
      <c r="J4907" s="4">
        <v>104347</v>
      </c>
    </row>
    <row r="4908" spans="1:10" x14ac:dyDescent="0.35">
      <c r="B4908" t="s">
        <v>52</v>
      </c>
      <c r="D4908" s="4">
        <v>43897687</v>
      </c>
      <c r="F4908" s="4">
        <v>4728378</v>
      </c>
      <c r="I4908" s="4">
        <v>48626066</v>
      </c>
      <c r="J4908" s="4">
        <v>43897687</v>
      </c>
    </row>
    <row r="4909" spans="1:10" x14ac:dyDescent="0.35">
      <c r="B4909" t="s">
        <v>1849</v>
      </c>
      <c r="C4909" t="s">
        <v>1896</v>
      </c>
      <c r="H4909" s="4">
        <v>196485</v>
      </c>
      <c r="I4909" s="4">
        <v>196485</v>
      </c>
      <c r="J4909">
        <v>0</v>
      </c>
    </row>
    <row r="4910" spans="1:10" x14ac:dyDescent="0.35">
      <c r="C4910" t="s">
        <v>1850</v>
      </c>
      <c r="H4910" s="4">
        <v>9600000</v>
      </c>
      <c r="I4910" s="4">
        <v>9600000</v>
      </c>
      <c r="J4910">
        <v>0</v>
      </c>
    </row>
    <row r="4911" spans="1:10" x14ac:dyDescent="0.35">
      <c r="B4911" t="s">
        <v>53</v>
      </c>
      <c r="H4911" s="4">
        <v>9796485</v>
      </c>
      <c r="I4911" s="4">
        <v>9796485</v>
      </c>
      <c r="J4911">
        <v>0</v>
      </c>
    </row>
    <row r="4912" spans="1:10" x14ac:dyDescent="0.35">
      <c r="B4912" t="s">
        <v>1844</v>
      </c>
      <c r="C4912" t="s">
        <v>1851</v>
      </c>
      <c r="D4912" s="4">
        <v>438471</v>
      </c>
      <c r="G4912" s="4">
        <v>884872</v>
      </c>
      <c r="I4912" s="4">
        <v>1323343</v>
      </c>
      <c r="J4912" s="4">
        <v>438471</v>
      </c>
    </row>
    <row r="4913" spans="2:10" x14ac:dyDescent="0.35">
      <c r="C4913" t="s">
        <v>1852</v>
      </c>
      <c r="F4913" s="4">
        <v>4089</v>
      </c>
      <c r="G4913" s="4">
        <v>51792</v>
      </c>
      <c r="I4913" s="4">
        <v>55881</v>
      </c>
      <c r="J4913">
        <v>0</v>
      </c>
    </row>
    <row r="4914" spans="2:10" x14ac:dyDescent="0.35">
      <c r="C4914" t="s">
        <v>1853</v>
      </c>
      <c r="D4914" s="4">
        <v>158</v>
      </c>
      <c r="E4914" s="4">
        <v>1539</v>
      </c>
      <c r="G4914" s="4">
        <v>8191</v>
      </c>
      <c r="I4914" s="4">
        <v>9888</v>
      </c>
      <c r="J4914" s="4">
        <v>1697</v>
      </c>
    </row>
    <row r="4915" spans="2:10" x14ac:dyDescent="0.35">
      <c r="C4915" t="s">
        <v>1893</v>
      </c>
      <c r="F4915" s="4">
        <v>1195</v>
      </c>
      <c r="G4915" s="4">
        <v>10751</v>
      </c>
      <c r="I4915" s="4">
        <v>11946</v>
      </c>
      <c r="J4915">
        <v>0</v>
      </c>
    </row>
    <row r="4916" spans="2:10" x14ac:dyDescent="0.35">
      <c r="C4916" t="s">
        <v>1854</v>
      </c>
      <c r="D4916" s="4">
        <v>212371</v>
      </c>
      <c r="E4916" s="4">
        <v>47074</v>
      </c>
      <c r="F4916" s="4">
        <v>403494</v>
      </c>
      <c r="I4916" s="4">
        <v>662939</v>
      </c>
      <c r="J4916" s="4">
        <v>259445</v>
      </c>
    </row>
    <row r="4917" spans="2:10" x14ac:dyDescent="0.35">
      <c r="C4917" t="s">
        <v>1855</v>
      </c>
      <c r="D4917" s="4">
        <v>0</v>
      </c>
      <c r="E4917" s="4">
        <v>6180</v>
      </c>
      <c r="F4917" s="4">
        <v>674038</v>
      </c>
      <c r="I4917" s="4">
        <v>680218</v>
      </c>
      <c r="J4917" s="4">
        <v>6180</v>
      </c>
    </row>
    <row r="4918" spans="2:10" x14ac:dyDescent="0.35">
      <c r="C4918" t="s">
        <v>1856</v>
      </c>
      <c r="I4918" s="4">
        <v>0</v>
      </c>
      <c r="J4918">
        <v>0</v>
      </c>
    </row>
    <row r="4919" spans="2:10" x14ac:dyDescent="0.35">
      <c r="C4919" t="s">
        <v>1857</v>
      </c>
      <c r="D4919" s="4">
        <v>44133</v>
      </c>
      <c r="I4919" s="4">
        <v>44133</v>
      </c>
      <c r="J4919" s="4">
        <v>44133</v>
      </c>
    </row>
    <row r="4920" spans="2:10" x14ac:dyDescent="0.35">
      <c r="C4920" t="s">
        <v>1858</v>
      </c>
      <c r="D4920" s="4">
        <v>14995</v>
      </c>
      <c r="G4920" s="4">
        <v>80442</v>
      </c>
      <c r="H4920" s="4">
        <v>56309</v>
      </c>
      <c r="I4920" s="4">
        <v>151746</v>
      </c>
      <c r="J4920" s="4">
        <v>14995</v>
      </c>
    </row>
    <row r="4921" spans="2:10" x14ac:dyDescent="0.35">
      <c r="C4921" t="s">
        <v>1859</v>
      </c>
      <c r="D4921" s="4">
        <v>125000</v>
      </c>
      <c r="G4921" s="4">
        <v>100023</v>
      </c>
      <c r="H4921" s="4">
        <v>1081114</v>
      </c>
      <c r="I4921" s="4">
        <v>1306137</v>
      </c>
      <c r="J4921" s="4">
        <v>125000</v>
      </c>
    </row>
    <row r="4922" spans="2:10" x14ac:dyDescent="0.35">
      <c r="C4922" t="s">
        <v>1860</v>
      </c>
      <c r="E4922" s="4">
        <v>0</v>
      </c>
      <c r="H4922" s="4">
        <v>4022012</v>
      </c>
      <c r="I4922" s="4">
        <v>4022012</v>
      </c>
      <c r="J4922">
        <v>0</v>
      </c>
    </row>
    <row r="4923" spans="2:10" x14ac:dyDescent="0.35">
      <c r="C4923" t="s">
        <v>1861</v>
      </c>
      <c r="D4923" s="4">
        <v>111460</v>
      </c>
      <c r="G4923" s="4">
        <v>199135</v>
      </c>
      <c r="I4923" s="4">
        <v>310595</v>
      </c>
      <c r="J4923" s="4">
        <v>111460</v>
      </c>
    </row>
    <row r="4924" spans="2:10" x14ac:dyDescent="0.35">
      <c r="C4924" t="s">
        <v>1862</v>
      </c>
      <c r="D4924" s="4">
        <v>427321</v>
      </c>
      <c r="H4924" s="4">
        <v>1709285</v>
      </c>
      <c r="I4924" s="4">
        <v>2136607</v>
      </c>
      <c r="J4924" s="4">
        <v>427321</v>
      </c>
    </row>
    <row r="4925" spans="2:10" x14ac:dyDescent="0.35">
      <c r="C4925" t="s">
        <v>1863</v>
      </c>
      <c r="F4925" s="4">
        <v>15560</v>
      </c>
      <c r="G4925" s="4">
        <v>31120</v>
      </c>
      <c r="H4925" s="4">
        <v>7780</v>
      </c>
      <c r="I4925" s="4">
        <v>54459</v>
      </c>
      <c r="J4925">
        <v>0</v>
      </c>
    </row>
    <row r="4926" spans="2:10" x14ac:dyDescent="0.35">
      <c r="C4926" t="s">
        <v>1913</v>
      </c>
      <c r="H4926" s="4">
        <v>686044</v>
      </c>
      <c r="I4926" s="4">
        <v>686044</v>
      </c>
      <c r="J4926">
        <v>0</v>
      </c>
    </row>
    <row r="4927" spans="2:10" x14ac:dyDescent="0.35">
      <c r="B4927" t="s">
        <v>54</v>
      </c>
      <c r="D4927" s="4">
        <v>1373910</v>
      </c>
      <c r="E4927" s="4">
        <v>54793</v>
      </c>
      <c r="F4927" s="4">
        <v>1098375</v>
      </c>
      <c r="G4927" s="4">
        <v>1366325</v>
      </c>
      <c r="H4927" s="4">
        <v>7562545</v>
      </c>
      <c r="I4927" s="4">
        <v>11455948</v>
      </c>
      <c r="J4927" s="4">
        <v>1428703</v>
      </c>
    </row>
    <row r="4928" spans="2:10" x14ac:dyDescent="0.35">
      <c r="B4928" t="s">
        <v>1845</v>
      </c>
      <c r="C4928" t="s">
        <v>1866</v>
      </c>
      <c r="I4928" s="4">
        <v>0</v>
      </c>
      <c r="J4928">
        <v>0</v>
      </c>
    </row>
    <row r="4929" spans="2:10" x14ac:dyDescent="0.35">
      <c r="C4929" t="s">
        <v>1867</v>
      </c>
      <c r="E4929" s="4">
        <v>310009</v>
      </c>
      <c r="F4929" s="4">
        <v>18000</v>
      </c>
      <c r="H4929" s="4">
        <v>915433</v>
      </c>
      <c r="I4929" s="4">
        <v>1243441</v>
      </c>
      <c r="J4929">
        <v>310009</v>
      </c>
    </row>
    <row r="4930" spans="2:10" x14ac:dyDescent="0.35">
      <c r="C4930" t="s">
        <v>1868</v>
      </c>
      <c r="D4930" s="4">
        <v>27919</v>
      </c>
      <c r="E4930" s="4">
        <v>0</v>
      </c>
      <c r="G4930" s="4">
        <v>5259</v>
      </c>
      <c r="H4930" s="4">
        <v>3037965</v>
      </c>
      <c r="I4930" s="4">
        <v>3071143</v>
      </c>
      <c r="J4930" s="4">
        <v>27919</v>
      </c>
    </row>
    <row r="4931" spans="2:10" x14ac:dyDescent="0.35">
      <c r="C4931" t="s">
        <v>1869</v>
      </c>
      <c r="E4931" s="4">
        <v>0</v>
      </c>
      <c r="H4931" s="4">
        <v>578304</v>
      </c>
      <c r="I4931" s="4">
        <v>578304</v>
      </c>
      <c r="J4931">
        <v>0</v>
      </c>
    </row>
    <row r="4932" spans="2:10" x14ac:dyDescent="0.35">
      <c r="C4932" t="s">
        <v>1870</v>
      </c>
      <c r="E4932" s="4">
        <v>3256397</v>
      </c>
      <c r="H4932" s="4">
        <v>75949</v>
      </c>
      <c r="I4932" s="4">
        <v>3332346</v>
      </c>
      <c r="J4932">
        <v>3256397</v>
      </c>
    </row>
    <row r="4933" spans="2:10" x14ac:dyDescent="0.35">
      <c r="C4933" t="s">
        <v>1872</v>
      </c>
      <c r="D4933" s="4">
        <v>296924</v>
      </c>
      <c r="I4933" s="4">
        <v>296924</v>
      </c>
      <c r="J4933" s="4">
        <v>296924</v>
      </c>
    </row>
    <row r="4934" spans="2:10" x14ac:dyDescent="0.35">
      <c r="C4934" t="s">
        <v>1875</v>
      </c>
      <c r="D4934" s="4">
        <v>0</v>
      </c>
      <c r="H4934" s="4">
        <v>63933</v>
      </c>
      <c r="I4934" s="4">
        <v>63933</v>
      </c>
      <c r="J4934" s="4">
        <v>0</v>
      </c>
    </row>
    <row r="4935" spans="2:10" x14ac:dyDescent="0.35">
      <c r="C4935" t="s">
        <v>1876</v>
      </c>
      <c r="D4935" s="4">
        <v>50546</v>
      </c>
      <c r="E4935" s="4">
        <v>0</v>
      </c>
      <c r="H4935" s="4">
        <v>282240</v>
      </c>
      <c r="I4935" s="4">
        <v>332786</v>
      </c>
      <c r="J4935" s="4">
        <v>50546</v>
      </c>
    </row>
    <row r="4936" spans="2:10" x14ac:dyDescent="0.35">
      <c r="C4936" t="s">
        <v>1877</v>
      </c>
      <c r="D4936" s="4">
        <v>9249</v>
      </c>
      <c r="I4936" s="4">
        <v>9249</v>
      </c>
      <c r="J4936" s="4">
        <v>9249</v>
      </c>
    </row>
    <row r="4937" spans="2:10" x14ac:dyDescent="0.35">
      <c r="B4937" t="s">
        <v>55</v>
      </c>
      <c r="D4937" s="4">
        <v>384638</v>
      </c>
      <c r="E4937" s="4">
        <v>3566405</v>
      </c>
      <c r="F4937" s="4">
        <v>18000</v>
      </c>
      <c r="G4937" s="4">
        <v>5259</v>
      </c>
      <c r="H4937" s="4">
        <v>4953824</v>
      </c>
      <c r="I4937" s="4">
        <v>8928127</v>
      </c>
      <c r="J4937" s="4">
        <v>3951043</v>
      </c>
    </row>
    <row r="4938" spans="2:10" x14ac:dyDescent="0.35">
      <c r="B4938" t="s">
        <v>1878</v>
      </c>
      <c r="C4938" t="s">
        <v>1879</v>
      </c>
      <c r="D4938" s="4">
        <v>2397682</v>
      </c>
      <c r="I4938" s="4">
        <v>2397682</v>
      </c>
      <c r="J4938" s="4">
        <v>2397682</v>
      </c>
    </row>
    <row r="4939" spans="2:10" x14ac:dyDescent="0.35">
      <c r="C4939" t="s">
        <v>1880</v>
      </c>
      <c r="D4939" s="4">
        <v>2690422</v>
      </c>
      <c r="I4939" s="4">
        <v>2690422</v>
      </c>
      <c r="J4939" s="4">
        <v>2690422</v>
      </c>
    </row>
    <row r="4940" spans="2:10" x14ac:dyDescent="0.35">
      <c r="C4940" t="s">
        <v>1881</v>
      </c>
      <c r="D4940" s="4">
        <v>836600</v>
      </c>
      <c r="I4940" s="4">
        <v>836600</v>
      </c>
      <c r="J4940" s="4">
        <v>836600</v>
      </c>
    </row>
    <row r="4941" spans="2:10" x14ac:dyDescent="0.35">
      <c r="C4941" t="s">
        <v>1882</v>
      </c>
      <c r="F4941" s="4">
        <v>511129</v>
      </c>
      <c r="I4941" s="4">
        <v>511129</v>
      </c>
      <c r="J4941">
        <v>0</v>
      </c>
    </row>
    <row r="4942" spans="2:10" x14ac:dyDescent="0.35">
      <c r="C4942" t="s">
        <v>1883</v>
      </c>
      <c r="D4942" s="4">
        <v>55746</v>
      </c>
      <c r="I4942" s="4">
        <v>55746</v>
      </c>
      <c r="J4942" s="4">
        <v>55746</v>
      </c>
    </row>
    <row r="4943" spans="2:10" x14ac:dyDescent="0.35">
      <c r="B4943" t="s">
        <v>56</v>
      </c>
      <c r="D4943" s="4">
        <v>5980450</v>
      </c>
      <c r="F4943" s="4">
        <v>511129</v>
      </c>
      <c r="I4943" s="4">
        <v>6491580</v>
      </c>
      <c r="J4943" s="4">
        <v>5980450</v>
      </c>
    </row>
    <row r="4944" spans="2:10" x14ac:dyDescent="0.35">
      <c r="B4944" t="s">
        <v>1885</v>
      </c>
      <c r="C4944" t="s">
        <v>1886</v>
      </c>
      <c r="G4944" s="4">
        <v>259226</v>
      </c>
      <c r="I4944" s="4">
        <v>259226</v>
      </c>
      <c r="J4944">
        <v>0</v>
      </c>
    </row>
    <row r="4945" spans="1:10" x14ac:dyDescent="0.35">
      <c r="B4945" t="s">
        <v>57</v>
      </c>
      <c r="G4945" s="4">
        <v>259226</v>
      </c>
      <c r="I4945" s="4">
        <v>259226</v>
      </c>
      <c r="J4945">
        <v>0</v>
      </c>
    </row>
    <row r="4946" spans="1:10" x14ac:dyDescent="0.35">
      <c r="B4946" t="s">
        <v>1887</v>
      </c>
      <c r="C4946" t="s">
        <v>1888</v>
      </c>
      <c r="H4946" s="4">
        <v>816000</v>
      </c>
      <c r="I4946" s="4">
        <v>816000</v>
      </c>
      <c r="J4946">
        <v>0</v>
      </c>
    </row>
    <row r="4947" spans="1:10" x14ac:dyDescent="0.35">
      <c r="A4947" t="s">
        <v>551</v>
      </c>
      <c r="B4947" t="s">
        <v>1887</v>
      </c>
      <c r="C4947" t="s">
        <v>1901</v>
      </c>
      <c r="E4947" s="4">
        <v>690000</v>
      </c>
      <c r="I4947" s="4">
        <v>690000</v>
      </c>
      <c r="J4947">
        <v>690000</v>
      </c>
    </row>
    <row r="4948" spans="1:10" x14ac:dyDescent="0.35">
      <c r="C4948" t="s">
        <v>1889</v>
      </c>
      <c r="E4948" s="4">
        <v>3045000</v>
      </c>
      <c r="I4948" s="4">
        <v>3045000</v>
      </c>
      <c r="J4948">
        <v>3045000</v>
      </c>
    </row>
    <row r="4949" spans="1:10" x14ac:dyDescent="0.35">
      <c r="C4949" t="s">
        <v>1890</v>
      </c>
      <c r="E4949" s="4">
        <v>525000</v>
      </c>
      <c r="I4949" s="4">
        <v>525000</v>
      </c>
      <c r="J4949">
        <v>525000</v>
      </c>
    </row>
    <row r="4950" spans="1:10" x14ac:dyDescent="0.35">
      <c r="C4950" t="s">
        <v>1902</v>
      </c>
      <c r="E4950" s="4">
        <v>1380000</v>
      </c>
      <c r="I4950" s="4">
        <v>1380000</v>
      </c>
      <c r="J4950">
        <v>1380000</v>
      </c>
    </row>
    <row r="4951" spans="1:10" x14ac:dyDescent="0.35">
      <c r="B4951" t="s">
        <v>58</v>
      </c>
      <c r="E4951" s="4">
        <v>5640000</v>
      </c>
      <c r="H4951" s="4">
        <v>816000</v>
      </c>
      <c r="I4951" s="4">
        <v>6456000</v>
      </c>
      <c r="J4951">
        <v>5640000</v>
      </c>
    </row>
    <row r="4952" spans="1:10" x14ac:dyDescent="0.35">
      <c r="A4952" t="s">
        <v>1622</v>
      </c>
      <c r="B4952" t="s">
        <v>59</v>
      </c>
      <c r="D4952" s="4">
        <v>94568603</v>
      </c>
      <c r="E4952" s="4">
        <v>16554585</v>
      </c>
      <c r="F4952" s="4">
        <v>22289283</v>
      </c>
      <c r="G4952" s="4">
        <v>1714061</v>
      </c>
      <c r="H4952" s="4">
        <v>26563924</v>
      </c>
      <c r="I4952" s="4">
        <v>161690455</v>
      </c>
      <c r="J4952" s="4">
        <v>111123188</v>
      </c>
    </row>
    <row r="4953" spans="1:10" x14ac:dyDescent="0.35">
      <c r="A4953" t="s">
        <v>553</v>
      </c>
      <c r="B4953" t="s">
        <v>1842</v>
      </c>
      <c r="C4953" t="s">
        <v>1843</v>
      </c>
      <c r="D4953" s="4">
        <v>67963016</v>
      </c>
      <c r="E4953" s="4">
        <v>14948080</v>
      </c>
      <c r="F4953" s="4">
        <v>14284200</v>
      </c>
      <c r="I4953" s="4">
        <v>97195296</v>
      </c>
      <c r="J4953" s="4">
        <v>82911096</v>
      </c>
    </row>
    <row r="4954" spans="1:10" x14ac:dyDescent="0.35">
      <c r="C4954" t="s">
        <v>1844</v>
      </c>
      <c r="D4954" s="4">
        <v>1732766</v>
      </c>
      <c r="F4954" s="4">
        <v>4176749</v>
      </c>
      <c r="H4954" s="4">
        <v>4970484</v>
      </c>
      <c r="I4954" s="4">
        <v>10880000</v>
      </c>
      <c r="J4954" s="4">
        <v>1732766</v>
      </c>
    </row>
    <row r="4955" spans="1:10" x14ac:dyDescent="0.35">
      <c r="C4955" t="s">
        <v>1845</v>
      </c>
      <c r="D4955" s="4">
        <v>6223751</v>
      </c>
      <c r="I4955" s="4">
        <v>6223751</v>
      </c>
      <c r="J4955" s="4">
        <v>6223751</v>
      </c>
    </row>
    <row r="4956" spans="1:10" x14ac:dyDescent="0.35">
      <c r="B4956" t="s">
        <v>51</v>
      </c>
      <c r="D4956" s="4">
        <v>75919534</v>
      </c>
      <c r="E4956" s="4">
        <v>14948080</v>
      </c>
      <c r="F4956" s="4">
        <v>18460949</v>
      </c>
      <c r="H4956" s="4">
        <v>4970484</v>
      </c>
      <c r="I4956" s="4">
        <v>114299048</v>
      </c>
      <c r="J4956" s="4">
        <v>90867614</v>
      </c>
    </row>
    <row r="4957" spans="1:10" x14ac:dyDescent="0.35">
      <c r="B4957" t="s">
        <v>1843</v>
      </c>
      <c r="C4957" t="s">
        <v>1846</v>
      </c>
      <c r="D4957" s="4">
        <v>37128674</v>
      </c>
      <c r="E4957" s="4">
        <v>454078</v>
      </c>
      <c r="I4957" s="4">
        <v>37582753</v>
      </c>
      <c r="J4957" s="4">
        <v>37582752</v>
      </c>
    </row>
    <row r="4958" spans="1:10" x14ac:dyDescent="0.35">
      <c r="C4958" t="s">
        <v>1847</v>
      </c>
      <c r="D4958" s="4">
        <v>22734617</v>
      </c>
      <c r="E4958" s="4">
        <v>217647</v>
      </c>
      <c r="F4958" s="4">
        <v>2837838</v>
      </c>
      <c r="I4958" s="4">
        <v>25790102</v>
      </c>
      <c r="J4958" s="4">
        <v>22952264</v>
      </c>
    </row>
    <row r="4959" spans="1:10" x14ac:dyDescent="0.35">
      <c r="C4959" t="s">
        <v>1848</v>
      </c>
      <c r="D4959" s="4">
        <v>16203</v>
      </c>
      <c r="E4959" s="4">
        <v>141490</v>
      </c>
      <c r="I4959" s="4">
        <v>157693</v>
      </c>
      <c r="J4959" s="4">
        <v>157693</v>
      </c>
    </row>
    <row r="4960" spans="1:10" x14ac:dyDescent="0.35">
      <c r="B4960" t="s">
        <v>52</v>
      </c>
      <c r="D4960" s="4">
        <v>59879495</v>
      </c>
      <c r="E4960" s="4">
        <v>813215</v>
      </c>
      <c r="F4960" s="4">
        <v>2837838</v>
      </c>
      <c r="I4960" s="4">
        <v>63530547</v>
      </c>
      <c r="J4960" s="4">
        <v>60692710</v>
      </c>
    </row>
    <row r="4961" spans="2:10" x14ac:dyDescent="0.35">
      <c r="B4961" t="s">
        <v>1849</v>
      </c>
      <c r="C4961" t="s">
        <v>1850</v>
      </c>
      <c r="D4961" s="4">
        <v>6040</v>
      </c>
      <c r="G4961" s="4">
        <v>12800000</v>
      </c>
      <c r="H4961" s="4">
        <v>3200000</v>
      </c>
      <c r="I4961" s="4">
        <v>16006040</v>
      </c>
      <c r="J4961" s="4">
        <v>6040</v>
      </c>
    </row>
    <row r="4962" spans="2:10" x14ac:dyDescent="0.35">
      <c r="B4962" t="s">
        <v>53</v>
      </c>
      <c r="D4962" s="4">
        <v>6040</v>
      </c>
      <c r="G4962" s="4">
        <v>12800000</v>
      </c>
      <c r="H4962" s="4">
        <v>3200000</v>
      </c>
      <c r="I4962" s="4">
        <v>16006040</v>
      </c>
      <c r="J4962" s="4">
        <v>6040</v>
      </c>
    </row>
    <row r="4963" spans="2:10" x14ac:dyDescent="0.35">
      <c r="B4963" t="s">
        <v>1844</v>
      </c>
      <c r="C4963" t="s">
        <v>1851</v>
      </c>
      <c r="D4963" s="4">
        <v>550217</v>
      </c>
      <c r="F4963" s="4">
        <v>2177057</v>
      </c>
      <c r="I4963" s="4">
        <v>2727274</v>
      </c>
      <c r="J4963" s="4">
        <v>550217</v>
      </c>
    </row>
    <row r="4964" spans="2:10" x14ac:dyDescent="0.35">
      <c r="C4964" t="s">
        <v>1852</v>
      </c>
      <c r="F4964" s="4">
        <v>34074</v>
      </c>
      <c r="H4964" s="4">
        <v>16355</v>
      </c>
      <c r="I4964" s="4">
        <v>50429</v>
      </c>
      <c r="J4964">
        <v>0</v>
      </c>
    </row>
    <row r="4965" spans="2:10" x14ac:dyDescent="0.35">
      <c r="C4965" t="s">
        <v>1853</v>
      </c>
      <c r="F4965" s="4">
        <v>24574</v>
      </c>
      <c r="H4965" s="4">
        <v>40957</v>
      </c>
      <c r="I4965" s="4">
        <v>65530</v>
      </c>
      <c r="J4965">
        <v>0</v>
      </c>
    </row>
    <row r="4966" spans="2:10" x14ac:dyDescent="0.35">
      <c r="C4966" t="s">
        <v>1893</v>
      </c>
      <c r="F4966" s="4">
        <v>2389</v>
      </c>
      <c r="H4966" s="4">
        <v>3584</v>
      </c>
      <c r="I4966" s="4">
        <v>5973</v>
      </c>
      <c r="J4966">
        <v>0</v>
      </c>
    </row>
    <row r="4967" spans="2:10" x14ac:dyDescent="0.35">
      <c r="C4967" t="s">
        <v>1854</v>
      </c>
      <c r="D4967" s="4">
        <v>26606</v>
      </c>
      <c r="G4967" s="4">
        <v>847337</v>
      </c>
      <c r="H4967" s="4">
        <v>208472</v>
      </c>
      <c r="I4967" s="4">
        <v>1082415</v>
      </c>
      <c r="J4967" s="4">
        <v>26606</v>
      </c>
    </row>
    <row r="4968" spans="2:10" x14ac:dyDescent="0.35">
      <c r="C4968" t="s">
        <v>1855</v>
      </c>
      <c r="D4968" s="4">
        <v>36361</v>
      </c>
      <c r="F4968" s="4">
        <v>97326</v>
      </c>
      <c r="G4968" s="4">
        <v>864023</v>
      </c>
      <c r="H4968" s="4">
        <v>745220</v>
      </c>
      <c r="I4968" s="4">
        <v>1742930</v>
      </c>
      <c r="J4968" s="4">
        <v>36361</v>
      </c>
    </row>
    <row r="4969" spans="2:10" x14ac:dyDescent="0.35">
      <c r="C4969" t="s">
        <v>1856</v>
      </c>
      <c r="D4969" s="4">
        <v>4058</v>
      </c>
      <c r="G4969" s="4">
        <v>33132</v>
      </c>
      <c r="H4969" s="4">
        <v>33132</v>
      </c>
      <c r="I4969" s="4">
        <v>70323</v>
      </c>
      <c r="J4969" s="4">
        <v>4058</v>
      </c>
    </row>
    <row r="4970" spans="2:10" x14ac:dyDescent="0.35">
      <c r="C4970" t="s">
        <v>1857</v>
      </c>
      <c r="D4970" s="4">
        <v>10962</v>
      </c>
      <c r="F4970" s="4">
        <v>9506</v>
      </c>
      <c r="G4970" s="4">
        <v>12900</v>
      </c>
      <c r="H4970" s="4">
        <v>59070</v>
      </c>
      <c r="I4970" s="4">
        <v>92437</v>
      </c>
      <c r="J4970" s="4">
        <v>10962</v>
      </c>
    </row>
    <row r="4971" spans="2:10" x14ac:dyDescent="0.35">
      <c r="C4971" t="s">
        <v>1858</v>
      </c>
      <c r="H4971" s="4">
        <v>148817</v>
      </c>
      <c r="I4971" s="4">
        <v>148817</v>
      </c>
      <c r="J4971">
        <v>0</v>
      </c>
    </row>
    <row r="4972" spans="2:10" x14ac:dyDescent="0.35">
      <c r="C4972" t="s">
        <v>1859</v>
      </c>
      <c r="D4972" s="4">
        <v>486079</v>
      </c>
      <c r="E4972" s="4">
        <v>106601</v>
      </c>
      <c r="G4972" s="4">
        <v>280437</v>
      </c>
      <c r="H4972" s="4">
        <v>2328513</v>
      </c>
      <c r="I4972" s="4">
        <v>3201630</v>
      </c>
      <c r="J4972" s="4">
        <v>592680</v>
      </c>
    </row>
    <row r="4973" spans="2:10" x14ac:dyDescent="0.35">
      <c r="C4973" t="s">
        <v>1860</v>
      </c>
      <c r="D4973" s="4">
        <v>543515</v>
      </c>
      <c r="H4973" s="4">
        <v>108703</v>
      </c>
      <c r="I4973" s="4">
        <v>652218</v>
      </c>
      <c r="J4973" s="4">
        <v>543515</v>
      </c>
    </row>
    <row r="4974" spans="2:10" x14ac:dyDescent="0.35">
      <c r="C4974" t="s">
        <v>1861</v>
      </c>
      <c r="D4974" s="4">
        <v>75550</v>
      </c>
      <c r="F4974" s="4">
        <v>293806</v>
      </c>
      <c r="I4974" s="4">
        <v>369356</v>
      </c>
      <c r="J4974" s="4">
        <v>75550</v>
      </c>
    </row>
    <row r="4975" spans="2:10" x14ac:dyDescent="0.35">
      <c r="C4975" t="s">
        <v>1862</v>
      </c>
      <c r="D4975" s="4">
        <v>512786</v>
      </c>
      <c r="I4975" s="4">
        <v>512786</v>
      </c>
      <c r="J4975" s="4">
        <v>512786</v>
      </c>
    </row>
    <row r="4976" spans="2:10" x14ac:dyDescent="0.35">
      <c r="C4976" t="s">
        <v>1863</v>
      </c>
      <c r="D4976" s="4">
        <v>15331</v>
      </c>
      <c r="F4976" s="4">
        <v>15560</v>
      </c>
      <c r="G4976" s="4">
        <v>23340</v>
      </c>
      <c r="I4976" s="4">
        <v>54230</v>
      </c>
      <c r="J4976" s="4">
        <v>15331</v>
      </c>
    </row>
    <row r="4977" spans="2:10" x14ac:dyDescent="0.35">
      <c r="B4977" t="s">
        <v>54</v>
      </c>
      <c r="D4977" s="4">
        <v>2261465</v>
      </c>
      <c r="E4977" s="4">
        <v>106601</v>
      </c>
      <c r="F4977" s="4">
        <v>2654290</v>
      </c>
      <c r="G4977" s="4">
        <v>2061169</v>
      </c>
      <c r="H4977" s="4">
        <v>3692823</v>
      </c>
      <c r="I4977" s="4">
        <v>10776347</v>
      </c>
      <c r="J4977" s="4">
        <v>2368066</v>
      </c>
    </row>
    <row r="4978" spans="2:10" x14ac:dyDescent="0.35">
      <c r="B4978" t="s">
        <v>1845</v>
      </c>
      <c r="C4978" t="s">
        <v>1864</v>
      </c>
      <c r="E4978" s="4">
        <v>11158</v>
      </c>
      <c r="I4978" s="4">
        <v>11158</v>
      </c>
      <c r="J4978">
        <v>11158</v>
      </c>
    </row>
    <row r="4979" spans="2:10" x14ac:dyDescent="0.35">
      <c r="C4979" t="s">
        <v>1865</v>
      </c>
      <c r="D4979" s="4">
        <v>28049</v>
      </c>
      <c r="E4979" s="4">
        <v>0</v>
      </c>
      <c r="F4979" s="4">
        <v>52867</v>
      </c>
      <c r="G4979" s="4">
        <v>43921</v>
      </c>
      <c r="H4979" s="4">
        <v>330954</v>
      </c>
      <c r="I4979" s="4">
        <v>455791</v>
      </c>
      <c r="J4979" s="4">
        <v>28049</v>
      </c>
    </row>
    <row r="4980" spans="2:10" x14ac:dyDescent="0.35">
      <c r="C4980" t="s">
        <v>1866</v>
      </c>
      <c r="I4980" s="4">
        <v>0</v>
      </c>
      <c r="J4980">
        <v>0</v>
      </c>
    </row>
    <row r="4981" spans="2:10" x14ac:dyDescent="0.35">
      <c r="C4981" t="s">
        <v>1867</v>
      </c>
      <c r="D4981" s="4">
        <v>1993604</v>
      </c>
      <c r="F4981" s="4">
        <v>40500</v>
      </c>
      <c r="G4981" s="4">
        <v>18425</v>
      </c>
      <c r="H4981" s="4">
        <v>4892618</v>
      </c>
      <c r="I4981" s="4">
        <v>6945147</v>
      </c>
      <c r="J4981" s="4">
        <v>1993604</v>
      </c>
    </row>
    <row r="4982" spans="2:10" x14ac:dyDescent="0.35">
      <c r="C4982" t="s">
        <v>1868</v>
      </c>
      <c r="D4982" s="4">
        <v>21202</v>
      </c>
      <c r="E4982" s="4">
        <v>171037</v>
      </c>
      <c r="F4982" s="4">
        <v>100000</v>
      </c>
      <c r="H4982" s="4">
        <v>4743228</v>
      </c>
      <c r="I4982" s="4">
        <v>5035467</v>
      </c>
      <c r="J4982" s="4">
        <v>192239</v>
      </c>
    </row>
    <row r="4983" spans="2:10" x14ac:dyDescent="0.35">
      <c r="C4983" t="s">
        <v>1894</v>
      </c>
      <c r="D4983" s="4">
        <v>28593</v>
      </c>
      <c r="I4983" s="4">
        <v>28593</v>
      </c>
      <c r="J4983" s="4">
        <v>28593</v>
      </c>
    </row>
    <row r="4984" spans="2:10" x14ac:dyDescent="0.35">
      <c r="C4984" t="s">
        <v>1869</v>
      </c>
      <c r="D4984" s="4">
        <v>3556</v>
      </c>
      <c r="H4984" s="4">
        <v>1540800</v>
      </c>
      <c r="I4984" s="4">
        <v>1544356</v>
      </c>
      <c r="J4984" s="4">
        <v>3556</v>
      </c>
    </row>
    <row r="4985" spans="2:10" x14ac:dyDescent="0.35">
      <c r="C4985" t="s">
        <v>1870</v>
      </c>
      <c r="D4985" s="4">
        <v>62002</v>
      </c>
      <c r="E4985" s="4">
        <v>31925</v>
      </c>
      <c r="F4985" s="4">
        <v>5404991</v>
      </c>
      <c r="H4985" s="4">
        <v>196615</v>
      </c>
      <c r="I4985" s="4">
        <v>5695532</v>
      </c>
      <c r="J4985" s="4">
        <v>93927</v>
      </c>
    </row>
    <row r="4986" spans="2:10" x14ac:dyDescent="0.35">
      <c r="C4986" t="s">
        <v>1871</v>
      </c>
      <c r="D4986" s="4">
        <v>348892</v>
      </c>
      <c r="F4986" s="4">
        <v>10825000</v>
      </c>
      <c r="G4986" s="4">
        <v>30092</v>
      </c>
      <c r="H4986" s="4">
        <v>41767</v>
      </c>
      <c r="I4986" s="4">
        <v>11245750</v>
      </c>
      <c r="J4986" s="4">
        <v>348892</v>
      </c>
    </row>
    <row r="4987" spans="2:10" x14ac:dyDescent="0.35">
      <c r="C4987" t="s">
        <v>1872</v>
      </c>
      <c r="D4987" s="4">
        <v>247924</v>
      </c>
      <c r="I4987" s="4">
        <v>247924</v>
      </c>
      <c r="J4987" s="4">
        <v>247924</v>
      </c>
    </row>
    <row r="4988" spans="2:10" x14ac:dyDescent="0.35">
      <c r="C4988" t="s">
        <v>1873</v>
      </c>
      <c r="D4988" s="4">
        <v>1711</v>
      </c>
      <c r="I4988" s="4">
        <v>1711</v>
      </c>
      <c r="J4988" s="4">
        <v>1711</v>
      </c>
    </row>
    <row r="4989" spans="2:10" x14ac:dyDescent="0.35">
      <c r="C4989" t="s">
        <v>1874</v>
      </c>
      <c r="D4989" s="4">
        <v>3410</v>
      </c>
      <c r="I4989" s="4">
        <v>3410</v>
      </c>
      <c r="J4989" s="4">
        <v>3410</v>
      </c>
    </row>
    <row r="4990" spans="2:10" x14ac:dyDescent="0.35">
      <c r="C4990" t="s">
        <v>1875</v>
      </c>
      <c r="D4990" s="4">
        <v>7689</v>
      </c>
      <c r="H4990" s="4">
        <v>110430</v>
      </c>
      <c r="I4990" s="4">
        <v>118119</v>
      </c>
      <c r="J4990" s="4">
        <v>7689</v>
      </c>
    </row>
    <row r="4991" spans="2:10" x14ac:dyDescent="0.35">
      <c r="C4991" t="s">
        <v>1876</v>
      </c>
      <c r="D4991" s="4">
        <v>99513</v>
      </c>
      <c r="H4991" s="4">
        <v>294000</v>
      </c>
      <c r="I4991" s="4">
        <v>393513</v>
      </c>
      <c r="J4991" s="4">
        <v>99513</v>
      </c>
    </row>
    <row r="4992" spans="2:10" x14ac:dyDescent="0.35">
      <c r="C4992" t="s">
        <v>1877</v>
      </c>
      <c r="D4992" s="4">
        <v>109282</v>
      </c>
      <c r="I4992" s="4">
        <v>109282</v>
      </c>
      <c r="J4992" s="4">
        <v>109282</v>
      </c>
    </row>
    <row r="4993" spans="2:10" x14ac:dyDescent="0.35">
      <c r="B4993" t="s">
        <v>55</v>
      </c>
      <c r="D4993" s="4">
        <v>2955426</v>
      </c>
      <c r="E4993" s="4">
        <v>214120</v>
      </c>
      <c r="F4993" s="4">
        <v>16423358</v>
      </c>
      <c r="G4993" s="4">
        <v>92438</v>
      </c>
      <c r="H4993" s="4">
        <v>12150412</v>
      </c>
      <c r="I4993" s="4">
        <v>31835753</v>
      </c>
      <c r="J4993" s="4">
        <v>3169546</v>
      </c>
    </row>
    <row r="4994" spans="2:10" x14ac:dyDescent="0.35">
      <c r="B4994" t="s">
        <v>1878</v>
      </c>
      <c r="C4994" t="s">
        <v>1879</v>
      </c>
      <c r="D4994" s="4">
        <v>1210233</v>
      </c>
      <c r="I4994" s="4">
        <v>1210233</v>
      </c>
      <c r="J4994" s="4">
        <v>1210233</v>
      </c>
    </row>
    <row r="4995" spans="2:10" x14ac:dyDescent="0.35">
      <c r="C4995" t="s">
        <v>1880</v>
      </c>
      <c r="D4995" s="4">
        <v>494370</v>
      </c>
      <c r="I4995" s="4">
        <v>494370</v>
      </c>
      <c r="J4995" s="4">
        <v>494370</v>
      </c>
    </row>
    <row r="4996" spans="2:10" x14ac:dyDescent="0.35">
      <c r="C4996" t="s">
        <v>1881</v>
      </c>
      <c r="D4996" s="4">
        <v>5820611</v>
      </c>
      <c r="I4996" s="4">
        <v>5820611</v>
      </c>
      <c r="J4996" s="4">
        <v>5820611</v>
      </c>
    </row>
    <row r="4997" spans="2:10" x14ac:dyDescent="0.35">
      <c r="C4997" t="s">
        <v>1895</v>
      </c>
      <c r="D4997" s="4">
        <v>416410</v>
      </c>
      <c r="I4997" s="4">
        <v>416410</v>
      </c>
      <c r="J4997" s="4">
        <v>416410</v>
      </c>
    </row>
    <row r="4998" spans="2:10" x14ac:dyDescent="0.35">
      <c r="C4998" t="s">
        <v>1882</v>
      </c>
      <c r="F4998" s="4">
        <v>580619</v>
      </c>
      <c r="I4998" s="4">
        <v>580619</v>
      </c>
      <c r="J4998">
        <v>0</v>
      </c>
    </row>
    <row r="4999" spans="2:10" x14ac:dyDescent="0.35">
      <c r="C4999" t="s">
        <v>1883</v>
      </c>
      <c r="D4999" s="4">
        <v>64435</v>
      </c>
      <c r="I4999" s="4">
        <v>64435</v>
      </c>
      <c r="J4999" s="4">
        <v>64435</v>
      </c>
    </row>
    <row r="5000" spans="2:10" x14ac:dyDescent="0.35">
      <c r="C5000" t="s">
        <v>1884</v>
      </c>
      <c r="D5000" s="4">
        <v>29160</v>
      </c>
      <c r="I5000" s="4">
        <v>29160</v>
      </c>
      <c r="J5000" s="4">
        <v>29160</v>
      </c>
    </row>
    <row r="5001" spans="2:10" x14ac:dyDescent="0.35">
      <c r="B5001" t="s">
        <v>56</v>
      </c>
      <c r="D5001" s="4">
        <v>8035221</v>
      </c>
      <c r="F5001" s="4">
        <v>580619</v>
      </c>
      <c r="I5001" s="4">
        <v>8615839</v>
      </c>
      <c r="J5001" s="4">
        <v>8035221</v>
      </c>
    </row>
    <row r="5002" spans="2:10" x14ac:dyDescent="0.35">
      <c r="B5002" t="s">
        <v>1885</v>
      </c>
      <c r="C5002" t="s">
        <v>1886</v>
      </c>
      <c r="G5002" s="4">
        <v>169675</v>
      </c>
      <c r="I5002" s="4">
        <v>169675</v>
      </c>
      <c r="J5002">
        <v>0</v>
      </c>
    </row>
    <row r="5003" spans="2:10" x14ac:dyDescent="0.35">
      <c r="B5003" t="s">
        <v>57</v>
      </c>
      <c r="G5003" s="4">
        <v>169675</v>
      </c>
      <c r="I5003" s="4">
        <v>169675</v>
      </c>
      <c r="J5003">
        <v>0</v>
      </c>
    </row>
    <row r="5004" spans="2:10" x14ac:dyDescent="0.35">
      <c r="B5004" t="s">
        <v>1887</v>
      </c>
      <c r="C5004" t="s">
        <v>1904</v>
      </c>
      <c r="D5004" s="4">
        <v>250000</v>
      </c>
      <c r="I5004" s="4">
        <v>250000</v>
      </c>
      <c r="J5004" s="4">
        <v>250000</v>
      </c>
    </row>
    <row r="5005" spans="2:10" x14ac:dyDescent="0.35">
      <c r="C5005" t="s">
        <v>1888</v>
      </c>
      <c r="H5005" s="4">
        <v>672000</v>
      </c>
      <c r="I5005" s="4">
        <v>672000</v>
      </c>
      <c r="J5005">
        <v>0</v>
      </c>
    </row>
    <row r="5006" spans="2:10" x14ac:dyDescent="0.35">
      <c r="C5006" t="s">
        <v>1901</v>
      </c>
      <c r="D5006" s="4">
        <v>42750</v>
      </c>
      <c r="F5006" s="4">
        <v>412500</v>
      </c>
      <c r="I5006" s="4">
        <v>455250</v>
      </c>
      <c r="J5006" s="4">
        <v>42750</v>
      </c>
    </row>
    <row r="5007" spans="2:10" x14ac:dyDescent="0.35">
      <c r="C5007" t="s">
        <v>1889</v>
      </c>
      <c r="F5007" s="4">
        <v>630000</v>
      </c>
      <c r="I5007" s="4">
        <v>630000</v>
      </c>
      <c r="J5007">
        <v>0</v>
      </c>
    </row>
    <row r="5008" spans="2:10" x14ac:dyDescent="0.35">
      <c r="C5008" t="s">
        <v>1890</v>
      </c>
      <c r="F5008" s="4">
        <v>206250</v>
      </c>
      <c r="I5008" s="4">
        <v>206250</v>
      </c>
      <c r="J5008">
        <v>0</v>
      </c>
    </row>
    <row r="5009" spans="1:10" x14ac:dyDescent="0.35">
      <c r="C5009" t="s">
        <v>1902</v>
      </c>
      <c r="D5009" s="4">
        <v>16090</v>
      </c>
      <c r="F5009" s="4">
        <v>825000</v>
      </c>
      <c r="I5009" s="4">
        <v>841090</v>
      </c>
      <c r="J5009" s="4">
        <v>16090</v>
      </c>
    </row>
    <row r="5010" spans="1:10" x14ac:dyDescent="0.35">
      <c r="B5010" t="s">
        <v>58</v>
      </c>
      <c r="D5010" s="4">
        <v>308840</v>
      </c>
      <c r="F5010" s="4">
        <v>2073750</v>
      </c>
      <c r="H5010" s="4">
        <v>672000</v>
      </c>
      <c r="I5010" s="4">
        <v>3054590</v>
      </c>
      <c r="J5010" s="4">
        <v>308840</v>
      </c>
    </row>
    <row r="5011" spans="1:10" x14ac:dyDescent="0.35">
      <c r="A5011" t="s">
        <v>1623</v>
      </c>
      <c r="B5011" t="s">
        <v>59</v>
      </c>
      <c r="D5011" s="4">
        <v>149366020</v>
      </c>
      <c r="E5011" s="4">
        <v>16082016</v>
      </c>
      <c r="F5011" s="4">
        <v>43030804</v>
      </c>
      <c r="G5011" s="4">
        <v>15123282</v>
      </c>
      <c r="H5011" s="4">
        <v>24685718</v>
      </c>
      <c r="I5011" s="4">
        <v>248287841</v>
      </c>
      <c r="J5011" s="4">
        <v>165448036</v>
      </c>
    </row>
    <row r="5012" spans="1:10" x14ac:dyDescent="0.35">
      <c r="A5012" t="s">
        <v>560</v>
      </c>
      <c r="B5012" t="s">
        <v>1842</v>
      </c>
      <c r="C5012" t="s">
        <v>1843</v>
      </c>
      <c r="D5012" s="4">
        <v>46189410</v>
      </c>
      <c r="E5012" s="4">
        <v>23000483</v>
      </c>
      <c r="F5012" s="4">
        <v>22317400</v>
      </c>
      <c r="I5012" s="4">
        <v>91507292</v>
      </c>
      <c r="J5012" s="4">
        <v>69189893</v>
      </c>
    </row>
    <row r="5013" spans="1:10" x14ac:dyDescent="0.35">
      <c r="C5013" t="s">
        <v>1844</v>
      </c>
      <c r="D5013" s="4">
        <v>8147776</v>
      </c>
      <c r="E5013" s="4">
        <v>247835</v>
      </c>
      <c r="F5013" s="4">
        <v>401813</v>
      </c>
      <c r="H5013" s="4">
        <v>697050</v>
      </c>
      <c r="I5013" s="4">
        <v>9494475</v>
      </c>
      <c r="J5013" s="4">
        <v>8395611</v>
      </c>
    </row>
    <row r="5014" spans="1:10" x14ac:dyDescent="0.35">
      <c r="C5014" t="s">
        <v>1845</v>
      </c>
      <c r="D5014" s="4">
        <v>5660171</v>
      </c>
      <c r="I5014" s="4">
        <v>5660171</v>
      </c>
      <c r="J5014" s="4">
        <v>5660171</v>
      </c>
    </row>
    <row r="5015" spans="1:10" x14ac:dyDescent="0.35">
      <c r="B5015" t="s">
        <v>51</v>
      </c>
      <c r="D5015" s="4">
        <v>59997357</v>
      </c>
      <c r="E5015" s="4">
        <v>23248318</v>
      </c>
      <c r="F5015" s="4">
        <v>22719213</v>
      </c>
      <c r="H5015" s="4">
        <v>697050</v>
      </c>
      <c r="I5015" s="4">
        <v>106661938</v>
      </c>
      <c r="J5015" s="4">
        <v>83245675</v>
      </c>
    </row>
    <row r="5016" spans="1:10" x14ac:dyDescent="0.35">
      <c r="B5016" t="s">
        <v>1843</v>
      </c>
      <c r="C5016" t="s">
        <v>1846</v>
      </c>
      <c r="D5016" s="4">
        <v>41650044</v>
      </c>
      <c r="I5016" s="4">
        <v>41650044</v>
      </c>
      <c r="J5016" s="4">
        <v>41650044</v>
      </c>
    </row>
    <row r="5017" spans="1:10" x14ac:dyDescent="0.35">
      <c r="C5017" t="s">
        <v>1847</v>
      </c>
      <c r="D5017" s="4">
        <v>23006899</v>
      </c>
      <c r="E5017" s="4">
        <v>162712</v>
      </c>
      <c r="F5017" s="4">
        <v>1441081</v>
      </c>
      <c r="I5017" s="4">
        <v>24610692</v>
      </c>
      <c r="J5017" s="4">
        <v>23169611</v>
      </c>
    </row>
    <row r="5018" spans="1:10" x14ac:dyDescent="0.35">
      <c r="C5018" t="s">
        <v>1848</v>
      </c>
      <c r="D5018" s="4">
        <v>167920</v>
      </c>
      <c r="I5018" s="4">
        <v>167920</v>
      </c>
      <c r="J5018" s="4">
        <v>167920</v>
      </c>
    </row>
    <row r="5019" spans="1:10" x14ac:dyDescent="0.35">
      <c r="B5019" t="s">
        <v>52</v>
      </c>
      <c r="D5019" s="4">
        <v>64824864</v>
      </c>
      <c r="E5019" s="4">
        <v>162712</v>
      </c>
      <c r="F5019" s="4">
        <v>1441081</v>
      </c>
      <c r="I5019" s="4">
        <v>66428657</v>
      </c>
      <c r="J5019" s="4">
        <v>64987576</v>
      </c>
    </row>
    <row r="5020" spans="1:10" x14ac:dyDescent="0.35">
      <c r="B5020" t="s">
        <v>1849</v>
      </c>
      <c r="C5020" t="s">
        <v>1850</v>
      </c>
      <c r="D5020" s="4">
        <v>11315760</v>
      </c>
      <c r="E5020" s="4">
        <v>199680</v>
      </c>
      <c r="I5020" s="4">
        <v>11515440</v>
      </c>
      <c r="J5020" s="4">
        <v>11515440</v>
      </c>
    </row>
    <row r="5021" spans="1:10" x14ac:dyDescent="0.35">
      <c r="B5021" t="s">
        <v>53</v>
      </c>
      <c r="D5021" s="4">
        <v>11315760</v>
      </c>
      <c r="E5021" s="4">
        <v>199680</v>
      </c>
      <c r="I5021" s="4">
        <v>11515440</v>
      </c>
      <c r="J5021" s="4">
        <v>11515440</v>
      </c>
    </row>
    <row r="5022" spans="1:10" x14ac:dyDescent="0.35">
      <c r="B5022" t="s">
        <v>1844</v>
      </c>
      <c r="C5022" t="s">
        <v>1851</v>
      </c>
      <c r="D5022" s="4">
        <v>1317929</v>
      </c>
      <c r="I5022" s="4">
        <v>1317929</v>
      </c>
      <c r="J5022" s="4">
        <v>1317929</v>
      </c>
    </row>
    <row r="5023" spans="1:10" x14ac:dyDescent="0.35">
      <c r="C5023" t="s">
        <v>1852</v>
      </c>
      <c r="F5023" s="4">
        <v>57244</v>
      </c>
      <c r="G5023" s="4">
        <v>1363</v>
      </c>
      <c r="H5023" s="4">
        <v>20444</v>
      </c>
      <c r="I5023" s="4">
        <v>79051</v>
      </c>
      <c r="J5023">
        <v>0</v>
      </c>
    </row>
    <row r="5024" spans="1:10" x14ac:dyDescent="0.35">
      <c r="C5024" t="s">
        <v>1853</v>
      </c>
      <c r="F5024" s="4">
        <v>39691</v>
      </c>
      <c r="G5024" s="4">
        <v>8539</v>
      </c>
      <c r="H5024" s="4">
        <v>30035</v>
      </c>
      <c r="I5024" s="4">
        <v>78265</v>
      </c>
      <c r="J5024">
        <v>0</v>
      </c>
    </row>
    <row r="5025" spans="2:10" x14ac:dyDescent="0.35">
      <c r="C5025" t="s">
        <v>1893</v>
      </c>
      <c r="G5025" s="4">
        <v>8362</v>
      </c>
      <c r="I5025" s="4">
        <v>8362</v>
      </c>
      <c r="J5025">
        <v>0</v>
      </c>
    </row>
    <row r="5026" spans="2:10" x14ac:dyDescent="0.35">
      <c r="C5026" t="s">
        <v>1854</v>
      </c>
      <c r="D5026" s="4">
        <v>20110</v>
      </c>
      <c r="F5026" s="4">
        <v>60524</v>
      </c>
      <c r="G5026" s="4">
        <v>591791</v>
      </c>
      <c r="H5026" s="4">
        <v>47074</v>
      </c>
      <c r="I5026" s="4">
        <v>719499</v>
      </c>
      <c r="J5026" s="4">
        <v>20110</v>
      </c>
    </row>
    <row r="5027" spans="2:10" x14ac:dyDescent="0.35">
      <c r="C5027" t="s">
        <v>1855</v>
      </c>
      <c r="D5027" s="4">
        <v>18555</v>
      </c>
      <c r="F5027" s="4">
        <v>113892</v>
      </c>
      <c r="G5027" s="4">
        <v>648188</v>
      </c>
      <c r="H5027" s="4">
        <v>308902</v>
      </c>
      <c r="I5027" s="4">
        <v>1089537</v>
      </c>
      <c r="J5027" s="4">
        <v>18555</v>
      </c>
    </row>
    <row r="5028" spans="2:10" x14ac:dyDescent="0.35">
      <c r="C5028" t="s">
        <v>1856</v>
      </c>
      <c r="D5028" s="4">
        <v>5788</v>
      </c>
      <c r="F5028" s="4">
        <v>20708</v>
      </c>
      <c r="I5028" s="4">
        <v>26496</v>
      </c>
      <c r="J5028" s="4">
        <v>5788</v>
      </c>
    </row>
    <row r="5029" spans="2:10" x14ac:dyDescent="0.35">
      <c r="C5029" t="s">
        <v>1857</v>
      </c>
      <c r="D5029" s="4">
        <v>38274</v>
      </c>
      <c r="F5029" s="4">
        <v>3395</v>
      </c>
      <c r="G5029" s="4">
        <v>40059</v>
      </c>
      <c r="H5029" s="4">
        <v>2716</v>
      </c>
      <c r="I5029" s="4">
        <v>84444</v>
      </c>
      <c r="J5029" s="4">
        <v>38274</v>
      </c>
    </row>
    <row r="5030" spans="2:10" x14ac:dyDescent="0.35">
      <c r="C5030" t="s">
        <v>1858</v>
      </c>
      <c r="G5030" s="4">
        <v>40221</v>
      </c>
      <c r="H5030" s="4">
        <v>62845</v>
      </c>
      <c r="I5030" s="4">
        <v>103066</v>
      </c>
      <c r="J5030">
        <v>0</v>
      </c>
    </row>
    <row r="5031" spans="2:10" x14ac:dyDescent="0.35">
      <c r="C5031" t="s">
        <v>1859</v>
      </c>
      <c r="D5031" s="4">
        <v>50000</v>
      </c>
      <c r="E5031" s="4">
        <v>25000</v>
      </c>
      <c r="F5031" s="4">
        <v>105421</v>
      </c>
      <c r="G5031" s="4">
        <v>155437</v>
      </c>
      <c r="H5031" s="4">
        <v>1823073</v>
      </c>
      <c r="I5031" s="4">
        <v>2158930</v>
      </c>
      <c r="J5031" s="4">
        <v>75000</v>
      </c>
    </row>
    <row r="5032" spans="2:10" x14ac:dyDescent="0.35">
      <c r="C5032" t="s">
        <v>1915</v>
      </c>
      <c r="H5032" s="4">
        <v>5</v>
      </c>
      <c r="I5032" s="4">
        <v>5</v>
      </c>
      <c r="J5032">
        <v>0</v>
      </c>
    </row>
    <row r="5033" spans="2:10" x14ac:dyDescent="0.35">
      <c r="C5033" t="s">
        <v>1860</v>
      </c>
      <c r="D5033" s="4">
        <v>1521842</v>
      </c>
      <c r="H5033" s="4">
        <v>869624</v>
      </c>
      <c r="I5033" s="4">
        <v>2391467</v>
      </c>
      <c r="J5033" s="4">
        <v>1521842</v>
      </c>
    </row>
    <row r="5034" spans="2:10" x14ac:dyDescent="0.35">
      <c r="C5034" t="s">
        <v>1861</v>
      </c>
      <c r="D5034" s="4">
        <v>347670</v>
      </c>
      <c r="I5034" s="4">
        <v>347670</v>
      </c>
      <c r="J5034" s="4">
        <v>347670</v>
      </c>
    </row>
    <row r="5035" spans="2:10" x14ac:dyDescent="0.35">
      <c r="C5035" t="s">
        <v>1862</v>
      </c>
      <c r="D5035" s="4">
        <v>1281964</v>
      </c>
      <c r="E5035" s="4">
        <v>85464</v>
      </c>
      <c r="H5035" s="4">
        <v>1367428</v>
      </c>
      <c r="I5035" s="4">
        <v>2734857</v>
      </c>
      <c r="J5035" s="4">
        <v>1367428</v>
      </c>
    </row>
    <row r="5036" spans="2:10" x14ac:dyDescent="0.35">
      <c r="C5036" t="s">
        <v>1863</v>
      </c>
      <c r="G5036" s="4">
        <v>46679</v>
      </c>
      <c r="H5036" s="4">
        <v>7780</v>
      </c>
      <c r="I5036" s="4">
        <v>54459</v>
      </c>
      <c r="J5036">
        <v>0</v>
      </c>
    </row>
    <row r="5037" spans="2:10" x14ac:dyDescent="0.35">
      <c r="B5037" t="s">
        <v>54</v>
      </c>
      <c r="D5037" s="4">
        <v>4602133</v>
      </c>
      <c r="E5037" s="4">
        <v>110464</v>
      </c>
      <c r="F5037" s="4">
        <v>400874</v>
      </c>
      <c r="G5037" s="4">
        <v>1540639</v>
      </c>
      <c r="H5037" s="4">
        <v>4539927</v>
      </c>
      <c r="I5037" s="4">
        <v>11194037</v>
      </c>
      <c r="J5037" s="4">
        <v>4712597</v>
      </c>
    </row>
    <row r="5038" spans="2:10" x14ac:dyDescent="0.35">
      <c r="B5038" t="s">
        <v>1845</v>
      </c>
      <c r="C5038" t="s">
        <v>1865</v>
      </c>
      <c r="H5038" s="4">
        <v>219604</v>
      </c>
      <c r="I5038" s="4">
        <v>219604</v>
      </c>
      <c r="J5038">
        <v>0</v>
      </c>
    </row>
    <row r="5039" spans="2:10" x14ac:dyDescent="0.35">
      <c r="C5039" t="s">
        <v>1866</v>
      </c>
      <c r="I5039" s="4">
        <v>0</v>
      </c>
      <c r="J5039">
        <v>0</v>
      </c>
    </row>
    <row r="5040" spans="2:10" x14ac:dyDescent="0.35">
      <c r="C5040" t="s">
        <v>1867</v>
      </c>
      <c r="D5040" s="4">
        <v>1600000</v>
      </c>
      <c r="E5040" s="4">
        <v>0</v>
      </c>
      <c r="F5040" s="4">
        <v>415677</v>
      </c>
      <c r="G5040" s="4">
        <v>4500</v>
      </c>
      <c r="H5040" s="4">
        <v>3835016</v>
      </c>
      <c r="I5040" s="4">
        <v>5855192</v>
      </c>
      <c r="J5040" s="4">
        <v>1600000</v>
      </c>
    </row>
    <row r="5041" spans="2:10" x14ac:dyDescent="0.35">
      <c r="C5041" t="s">
        <v>1868</v>
      </c>
      <c r="D5041" s="4">
        <v>11581</v>
      </c>
      <c r="E5041" s="4">
        <v>10519</v>
      </c>
      <c r="F5041" s="4">
        <v>26297</v>
      </c>
      <c r="G5041" s="4">
        <v>0</v>
      </c>
      <c r="H5041" s="4">
        <v>4677946</v>
      </c>
      <c r="I5041" s="4">
        <v>4726342</v>
      </c>
      <c r="J5041" s="4">
        <v>22100</v>
      </c>
    </row>
    <row r="5042" spans="2:10" x14ac:dyDescent="0.35">
      <c r="C5042" t="s">
        <v>1894</v>
      </c>
      <c r="D5042" s="4">
        <v>1436</v>
      </c>
      <c r="I5042" s="4">
        <v>1436</v>
      </c>
      <c r="J5042" s="4">
        <v>1436</v>
      </c>
    </row>
    <row r="5043" spans="2:10" x14ac:dyDescent="0.35">
      <c r="C5043" t="s">
        <v>1869</v>
      </c>
      <c r="E5043" s="4">
        <v>0</v>
      </c>
      <c r="G5043" s="4">
        <v>0</v>
      </c>
      <c r="H5043" s="4">
        <v>1890240</v>
      </c>
      <c r="I5043" s="4">
        <v>1890240</v>
      </c>
      <c r="J5043">
        <v>0</v>
      </c>
    </row>
    <row r="5044" spans="2:10" x14ac:dyDescent="0.35">
      <c r="C5044" t="s">
        <v>1870</v>
      </c>
      <c r="D5044" s="4">
        <v>443</v>
      </c>
      <c r="E5044" s="4">
        <v>44958</v>
      </c>
      <c r="F5044" s="4">
        <v>9563025</v>
      </c>
      <c r="G5044" s="4">
        <v>87899</v>
      </c>
      <c r="H5044" s="4">
        <v>23899</v>
      </c>
      <c r="I5044" s="4">
        <v>9720224</v>
      </c>
      <c r="J5044" s="4">
        <v>45401</v>
      </c>
    </row>
    <row r="5045" spans="2:10" x14ac:dyDescent="0.35">
      <c r="C5045" t="s">
        <v>1871</v>
      </c>
      <c r="D5045" s="4">
        <v>10825000</v>
      </c>
      <c r="E5045" s="4">
        <v>79452</v>
      </c>
      <c r="F5045" s="4">
        <v>23899</v>
      </c>
      <c r="G5045" s="4">
        <v>73845</v>
      </c>
      <c r="I5045" s="4">
        <v>11002196</v>
      </c>
      <c r="J5045" s="4">
        <v>10904452</v>
      </c>
    </row>
    <row r="5046" spans="2:10" x14ac:dyDescent="0.35">
      <c r="C5046" t="s">
        <v>1872</v>
      </c>
      <c r="D5046" s="4">
        <v>686000</v>
      </c>
      <c r="I5046" s="4">
        <v>686000</v>
      </c>
      <c r="J5046" s="4">
        <v>686000</v>
      </c>
    </row>
    <row r="5047" spans="2:10" x14ac:dyDescent="0.35">
      <c r="C5047" t="s">
        <v>1873</v>
      </c>
      <c r="D5047" s="4">
        <v>4420</v>
      </c>
      <c r="E5047" s="4">
        <v>0</v>
      </c>
      <c r="I5047" s="4">
        <v>4420</v>
      </c>
      <c r="J5047" s="4">
        <v>4420</v>
      </c>
    </row>
    <row r="5048" spans="2:10" x14ac:dyDescent="0.35">
      <c r="C5048" t="s">
        <v>1875</v>
      </c>
      <c r="D5048" s="4">
        <v>0</v>
      </c>
      <c r="H5048" s="4">
        <v>95900</v>
      </c>
      <c r="I5048" s="4">
        <v>95900</v>
      </c>
      <c r="J5048" s="4">
        <v>0</v>
      </c>
    </row>
    <row r="5049" spans="2:10" x14ac:dyDescent="0.35">
      <c r="C5049" t="s">
        <v>1876</v>
      </c>
      <c r="D5049" s="4">
        <v>24162</v>
      </c>
      <c r="E5049" s="4">
        <v>0</v>
      </c>
      <c r="G5049" s="4">
        <v>0</v>
      </c>
      <c r="H5049" s="4">
        <v>235200</v>
      </c>
      <c r="I5049" s="4">
        <v>259362</v>
      </c>
      <c r="J5049" s="4">
        <v>24162</v>
      </c>
    </row>
    <row r="5050" spans="2:10" x14ac:dyDescent="0.35">
      <c r="C5050" t="s">
        <v>1877</v>
      </c>
      <c r="D5050" s="4">
        <v>5934</v>
      </c>
      <c r="I5050" s="4">
        <v>5934</v>
      </c>
      <c r="J5050" s="4">
        <v>5934</v>
      </c>
    </row>
    <row r="5051" spans="2:10" x14ac:dyDescent="0.35">
      <c r="B5051" t="s">
        <v>55</v>
      </c>
      <c r="D5051" s="4">
        <v>13158977</v>
      </c>
      <c r="E5051" s="4">
        <v>134929</v>
      </c>
      <c r="F5051" s="4">
        <v>10028897</v>
      </c>
      <c r="G5051" s="4">
        <v>166244</v>
      </c>
      <c r="H5051" s="4">
        <v>10977804</v>
      </c>
      <c r="I5051" s="4">
        <v>34466851</v>
      </c>
      <c r="J5051" s="4">
        <v>13293906</v>
      </c>
    </row>
    <row r="5052" spans="2:10" x14ac:dyDescent="0.35">
      <c r="B5052" t="s">
        <v>1878</v>
      </c>
      <c r="C5052" t="s">
        <v>1879</v>
      </c>
      <c r="D5052" s="4">
        <v>6768683</v>
      </c>
      <c r="I5052" s="4">
        <v>6768683</v>
      </c>
      <c r="J5052" s="4">
        <v>6768683</v>
      </c>
    </row>
    <row r="5053" spans="2:10" x14ac:dyDescent="0.35">
      <c r="C5053" t="s">
        <v>1880</v>
      </c>
      <c r="D5053" s="4">
        <v>636345</v>
      </c>
      <c r="I5053" s="4">
        <v>636345</v>
      </c>
      <c r="J5053" s="4">
        <v>636345</v>
      </c>
    </row>
    <row r="5054" spans="2:10" x14ac:dyDescent="0.35">
      <c r="C5054" t="s">
        <v>1881</v>
      </c>
      <c r="D5054" s="4">
        <v>4546621</v>
      </c>
      <c r="I5054" s="4">
        <v>4546621</v>
      </c>
      <c r="J5054" s="4">
        <v>4546621</v>
      </c>
    </row>
    <row r="5055" spans="2:10" x14ac:dyDescent="0.35">
      <c r="C5055" t="s">
        <v>1895</v>
      </c>
      <c r="D5055" s="4">
        <v>59910</v>
      </c>
      <c r="I5055" s="4">
        <v>59910</v>
      </c>
      <c r="J5055" s="4">
        <v>59910</v>
      </c>
    </row>
    <row r="5056" spans="2:10" x14ac:dyDescent="0.35">
      <c r="C5056" t="s">
        <v>1882</v>
      </c>
      <c r="F5056" s="4">
        <v>74276</v>
      </c>
      <c r="I5056" s="4">
        <v>74276</v>
      </c>
      <c r="J5056">
        <v>0</v>
      </c>
    </row>
    <row r="5057" spans="1:10" x14ac:dyDescent="0.35">
      <c r="C5057" t="s">
        <v>1883</v>
      </c>
      <c r="D5057" s="4">
        <v>8198</v>
      </c>
      <c r="I5057" s="4">
        <v>8198</v>
      </c>
      <c r="J5057" s="4">
        <v>8198</v>
      </c>
    </row>
    <row r="5058" spans="1:10" x14ac:dyDescent="0.35">
      <c r="C5058" t="s">
        <v>1884</v>
      </c>
      <c r="D5058" s="4">
        <v>116641</v>
      </c>
      <c r="I5058" s="4">
        <v>116641</v>
      </c>
      <c r="J5058" s="4">
        <v>116641</v>
      </c>
    </row>
    <row r="5059" spans="1:10" x14ac:dyDescent="0.35">
      <c r="B5059" t="s">
        <v>56</v>
      </c>
      <c r="D5059" s="4">
        <v>12136397</v>
      </c>
      <c r="F5059" s="4">
        <v>74276</v>
      </c>
      <c r="I5059" s="4">
        <v>12210673</v>
      </c>
      <c r="J5059" s="4">
        <v>12136397</v>
      </c>
    </row>
    <row r="5060" spans="1:10" x14ac:dyDescent="0.35">
      <c r="B5060" t="s">
        <v>1885</v>
      </c>
      <c r="C5060" t="s">
        <v>1886</v>
      </c>
      <c r="G5060" s="4">
        <v>197954</v>
      </c>
      <c r="I5060" s="4">
        <v>197954</v>
      </c>
      <c r="J5060">
        <v>0</v>
      </c>
    </row>
    <row r="5061" spans="1:10" x14ac:dyDescent="0.35">
      <c r="B5061" t="s">
        <v>57</v>
      </c>
      <c r="G5061" s="4">
        <v>197954</v>
      </c>
      <c r="I5061" s="4">
        <v>197954</v>
      </c>
      <c r="J5061">
        <v>0</v>
      </c>
    </row>
    <row r="5062" spans="1:10" x14ac:dyDescent="0.35">
      <c r="A5062" t="s">
        <v>560</v>
      </c>
      <c r="B5062" t="s">
        <v>1887</v>
      </c>
      <c r="C5062" t="s">
        <v>1904</v>
      </c>
      <c r="F5062" s="4">
        <v>250000</v>
      </c>
      <c r="I5062" s="4">
        <v>250000</v>
      </c>
      <c r="J5062">
        <v>0</v>
      </c>
    </row>
    <row r="5063" spans="1:10" x14ac:dyDescent="0.35">
      <c r="C5063" t="s">
        <v>1888</v>
      </c>
      <c r="H5063" s="4">
        <v>1075200</v>
      </c>
      <c r="I5063" s="4">
        <v>1075200</v>
      </c>
      <c r="J5063">
        <v>0</v>
      </c>
    </row>
    <row r="5064" spans="1:10" x14ac:dyDescent="0.35">
      <c r="C5064" t="s">
        <v>1901</v>
      </c>
      <c r="F5064" s="4">
        <v>1413750</v>
      </c>
      <c r="I5064" s="4">
        <v>1413750</v>
      </c>
      <c r="J5064">
        <v>0</v>
      </c>
    </row>
    <row r="5065" spans="1:10" x14ac:dyDescent="0.35">
      <c r="C5065" t="s">
        <v>1889</v>
      </c>
      <c r="F5065" s="4">
        <v>1853250</v>
      </c>
      <c r="I5065" s="4">
        <v>1853250</v>
      </c>
      <c r="J5065">
        <v>0</v>
      </c>
    </row>
    <row r="5066" spans="1:10" x14ac:dyDescent="0.35">
      <c r="C5066" t="s">
        <v>1890</v>
      </c>
      <c r="F5066" s="4">
        <v>682500</v>
      </c>
      <c r="I5066" s="4">
        <v>682500</v>
      </c>
      <c r="J5066">
        <v>0</v>
      </c>
    </row>
    <row r="5067" spans="1:10" x14ac:dyDescent="0.35">
      <c r="C5067" t="s">
        <v>1902</v>
      </c>
      <c r="F5067" s="4">
        <v>2827500</v>
      </c>
      <c r="I5067" s="4">
        <v>2827500</v>
      </c>
      <c r="J5067">
        <v>0</v>
      </c>
    </row>
    <row r="5068" spans="1:10" x14ac:dyDescent="0.35">
      <c r="B5068" t="s">
        <v>58</v>
      </c>
      <c r="F5068" s="4">
        <v>7027000</v>
      </c>
      <c r="H5068" s="4">
        <v>1075200</v>
      </c>
      <c r="I5068" s="4">
        <v>8102200</v>
      </c>
      <c r="J5068">
        <v>0</v>
      </c>
    </row>
    <row r="5069" spans="1:10" x14ac:dyDescent="0.35">
      <c r="A5069" t="s">
        <v>1624</v>
      </c>
      <c r="B5069" t="s">
        <v>59</v>
      </c>
      <c r="D5069" s="4">
        <v>166035488</v>
      </c>
      <c r="E5069" s="4">
        <v>23856103</v>
      </c>
      <c r="F5069" s="4">
        <v>41691342</v>
      </c>
      <c r="G5069" s="4">
        <v>1904837</v>
      </c>
      <c r="H5069" s="4">
        <v>17289981</v>
      </c>
      <c r="I5069" s="4">
        <v>250777750</v>
      </c>
      <c r="J5069" s="4">
        <v>189891591</v>
      </c>
    </row>
    <row r="5070" spans="1:10" x14ac:dyDescent="0.35">
      <c r="A5070" t="s">
        <v>567</v>
      </c>
      <c r="B5070" t="s">
        <v>1842</v>
      </c>
      <c r="C5070" t="s">
        <v>1843</v>
      </c>
      <c r="D5070" s="4">
        <v>5615051</v>
      </c>
      <c r="I5070" s="4">
        <v>5615051</v>
      </c>
      <c r="J5070" s="4">
        <v>5615051</v>
      </c>
    </row>
    <row r="5071" spans="1:10" x14ac:dyDescent="0.35">
      <c r="C5071" t="s">
        <v>1844</v>
      </c>
      <c r="D5071" s="4">
        <v>426242</v>
      </c>
      <c r="F5071" s="4">
        <v>101412</v>
      </c>
      <c r="G5071" s="4">
        <v>54065</v>
      </c>
      <c r="H5071" s="4">
        <v>47700</v>
      </c>
      <c r="I5071" s="4">
        <v>629420</v>
      </c>
      <c r="J5071" s="4">
        <v>426242</v>
      </c>
    </row>
    <row r="5072" spans="1:10" x14ac:dyDescent="0.35">
      <c r="C5072" t="s">
        <v>1845</v>
      </c>
      <c r="D5072" s="4">
        <v>329369</v>
      </c>
      <c r="I5072" s="4">
        <v>329369</v>
      </c>
      <c r="J5072" s="4">
        <v>329369</v>
      </c>
    </row>
    <row r="5073" spans="2:10" x14ac:dyDescent="0.35">
      <c r="B5073" t="s">
        <v>51</v>
      </c>
      <c r="D5073" s="4">
        <v>6370662</v>
      </c>
      <c r="F5073" s="4">
        <v>101412</v>
      </c>
      <c r="G5073" s="4">
        <v>54065</v>
      </c>
      <c r="H5073" s="4">
        <v>47700</v>
      </c>
      <c r="I5073" s="4">
        <v>6573840</v>
      </c>
      <c r="J5073" s="4">
        <v>6370662</v>
      </c>
    </row>
    <row r="5074" spans="2:10" x14ac:dyDescent="0.35">
      <c r="B5074" t="s">
        <v>1843</v>
      </c>
      <c r="C5074" t="s">
        <v>1846</v>
      </c>
      <c r="D5074" s="4">
        <v>3861798</v>
      </c>
      <c r="G5074" s="4">
        <v>903372</v>
      </c>
      <c r="I5074" s="4">
        <v>4765170</v>
      </c>
      <c r="J5074" s="4">
        <v>3861798</v>
      </c>
    </row>
    <row r="5075" spans="2:10" x14ac:dyDescent="0.35">
      <c r="C5075" t="s">
        <v>1847</v>
      </c>
      <c r="D5075" s="4">
        <v>1309749</v>
      </c>
      <c r="F5075" s="4">
        <v>135135</v>
      </c>
      <c r="I5075" s="4">
        <v>1444885</v>
      </c>
      <c r="J5075" s="4">
        <v>1309749</v>
      </c>
    </row>
    <row r="5076" spans="2:10" x14ac:dyDescent="0.35">
      <c r="C5076" t="s">
        <v>1848</v>
      </c>
      <c r="D5076" s="4">
        <v>3524</v>
      </c>
      <c r="I5076" s="4">
        <v>3524</v>
      </c>
      <c r="J5076" s="4">
        <v>3524</v>
      </c>
    </row>
    <row r="5077" spans="2:10" x14ac:dyDescent="0.35">
      <c r="B5077" t="s">
        <v>52</v>
      </c>
      <c r="D5077" s="4">
        <v>5175072</v>
      </c>
      <c r="F5077" s="4">
        <v>135135</v>
      </c>
      <c r="G5077" s="4">
        <v>903372</v>
      </c>
      <c r="I5077" s="4">
        <v>6213578</v>
      </c>
      <c r="J5077" s="4">
        <v>5175072</v>
      </c>
    </row>
    <row r="5078" spans="2:10" x14ac:dyDescent="0.35">
      <c r="B5078" t="s">
        <v>1849</v>
      </c>
      <c r="C5078" t="s">
        <v>1850</v>
      </c>
      <c r="D5078" s="4">
        <v>800000</v>
      </c>
      <c r="I5078" s="4">
        <v>800000</v>
      </c>
      <c r="J5078" s="4">
        <v>800000</v>
      </c>
    </row>
    <row r="5079" spans="2:10" x14ac:dyDescent="0.35">
      <c r="B5079" t="s">
        <v>53</v>
      </c>
      <c r="D5079" s="4">
        <v>800000</v>
      </c>
      <c r="I5079" s="4">
        <v>800000</v>
      </c>
      <c r="J5079" s="4">
        <v>800000</v>
      </c>
    </row>
    <row r="5080" spans="2:10" x14ac:dyDescent="0.35">
      <c r="B5080" t="s">
        <v>1844</v>
      </c>
      <c r="C5080" t="s">
        <v>1851</v>
      </c>
      <c r="D5080" s="4">
        <v>4355</v>
      </c>
      <c r="G5080" s="4">
        <v>84598</v>
      </c>
      <c r="I5080" s="4">
        <v>88953</v>
      </c>
      <c r="J5080" s="4">
        <v>4355</v>
      </c>
    </row>
    <row r="5081" spans="2:10" x14ac:dyDescent="0.35">
      <c r="C5081" t="s">
        <v>1852</v>
      </c>
      <c r="E5081" s="4">
        <v>5452</v>
      </c>
      <c r="I5081" s="4">
        <v>5452</v>
      </c>
      <c r="J5081">
        <v>5452</v>
      </c>
    </row>
    <row r="5082" spans="2:10" x14ac:dyDescent="0.35">
      <c r="C5082" t="s">
        <v>1853</v>
      </c>
      <c r="D5082" s="4">
        <v>5088</v>
      </c>
      <c r="E5082" s="4">
        <v>10922</v>
      </c>
      <c r="I5082" s="4">
        <v>16010</v>
      </c>
      <c r="J5082" s="4">
        <v>16010</v>
      </c>
    </row>
    <row r="5083" spans="2:10" x14ac:dyDescent="0.35">
      <c r="C5083" t="s">
        <v>1854</v>
      </c>
      <c r="D5083" s="4">
        <v>2346</v>
      </c>
      <c r="F5083" s="4">
        <v>242096</v>
      </c>
      <c r="I5083" s="4">
        <v>244442</v>
      </c>
      <c r="J5083" s="4">
        <v>2346</v>
      </c>
    </row>
    <row r="5084" spans="2:10" x14ac:dyDescent="0.35">
      <c r="C5084" t="s">
        <v>1855</v>
      </c>
      <c r="D5084" s="4">
        <v>16403</v>
      </c>
      <c r="F5084" s="4">
        <v>60572</v>
      </c>
      <c r="I5084" s="4">
        <v>76975</v>
      </c>
      <c r="J5084" s="4">
        <v>16403</v>
      </c>
    </row>
    <row r="5085" spans="2:10" x14ac:dyDescent="0.35">
      <c r="C5085" t="s">
        <v>1856</v>
      </c>
      <c r="I5085" s="4">
        <v>0</v>
      </c>
      <c r="J5085">
        <v>0</v>
      </c>
    </row>
    <row r="5086" spans="2:10" x14ac:dyDescent="0.35">
      <c r="C5086" t="s">
        <v>1857</v>
      </c>
      <c r="D5086" s="4">
        <v>3395</v>
      </c>
      <c r="I5086" s="4">
        <v>3395</v>
      </c>
      <c r="J5086" s="4">
        <v>3395</v>
      </c>
    </row>
    <row r="5087" spans="2:10" x14ac:dyDescent="0.35">
      <c r="C5087" t="s">
        <v>1858</v>
      </c>
      <c r="D5087" s="4">
        <v>4022</v>
      </c>
      <c r="F5087" s="4">
        <v>15586</v>
      </c>
      <c r="I5087" s="4">
        <v>19608</v>
      </c>
      <c r="J5087" s="4">
        <v>4022</v>
      </c>
    </row>
    <row r="5088" spans="2:10" x14ac:dyDescent="0.35">
      <c r="C5088" t="s">
        <v>1859</v>
      </c>
      <c r="D5088" s="4">
        <v>100000</v>
      </c>
      <c r="I5088" s="4">
        <v>100000</v>
      </c>
      <c r="J5088" s="4">
        <v>100000</v>
      </c>
    </row>
    <row r="5089" spans="2:10" x14ac:dyDescent="0.35">
      <c r="C5089" t="s">
        <v>1860</v>
      </c>
      <c r="D5089" s="4">
        <v>326109</v>
      </c>
      <c r="I5089" s="4">
        <v>326109</v>
      </c>
      <c r="J5089" s="4">
        <v>326109</v>
      </c>
    </row>
    <row r="5090" spans="2:10" x14ac:dyDescent="0.35">
      <c r="C5090" t="s">
        <v>1861</v>
      </c>
      <c r="D5090" s="4">
        <v>2334</v>
      </c>
      <c r="G5090" s="4">
        <v>52232</v>
      </c>
      <c r="I5090" s="4">
        <v>54566</v>
      </c>
      <c r="J5090" s="4">
        <v>2334</v>
      </c>
    </row>
    <row r="5091" spans="2:10" x14ac:dyDescent="0.35">
      <c r="C5091" t="s">
        <v>1862</v>
      </c>
      <c r="D5091" s="4">
        <v>170929</v>
      </c>
      <c r="I5091" s="4">
        <v>170929</v>
      </c>
      <c r="J5091" s="4">
        <v>170929</v>
      </c>
    </row>
    <row r="5092" spans="2:10" x14ac:dyDescent="0.35">
      <c r="B5092" t="s">
        <v>54</v>
      </c>
      <c r="D5092" s="4">
        <v>634980</v>
      </c>
      <c r="E5092" s="4">
        <v>16374</v>
      </c>
      <c r="F5092" s="4">
        <v>318254</v>
      </c>
      <c r="G5092" s="4">
        <v>136830</v>
      </c>
      <c r="I5092" s="4">
        <v>1106438</v>
      </c>
      <c r="J5092" s="4">
        <v>651354</v>
      </c>
    </row>
    <row r="5093" spans="2:10" x14ac:dyDescent="0.35">
      <c r="B5093" t="s">
        <v>1845</v>
      </c>
      <c r="C5093" t="s">
        <v>1866</v>
      </c>
      <c r="I5093" s="4">
        <v>0</v>
      </c>
      <c r="J5093">
        <v>0</v>
      </c>
    </row>
    <row r="5094" spans="2:10" x14ac:dyDescent="0.35">
      <c r="C5094" t="s">
        <v>1867</v>
      </c>
      <c r="D5094" s="4">
        <v>9000</v>
      </c>
      <c r="F5094" s="4">
        <v>87440</v>
      </c>
      <c r="H5094" s="4">
        <v>130096</v>
      </c>
      <c r="I5094" s="4">
        <v>226536</v>
      </c>
      <c r="J5094" s="4">
        <v>9000</v>
      </c>
    </row>
    <row r="5095" spans="2:10" x14ac:dyDescent="0.35">
      <c r="C5095" t="s">
        <v>1868</v>
      </c>
      <c r="F5095" s="4">
        <v>5259</v>
      </c>
      <c r="H5095" s="4">
        <v>261164</v>
      </c>
      <c r="I5095" s="4">
        <v>266423</v>
      </c>
      <c r="J5095">
        <v>0</v>
      </c>
    </row>
    <row r="5096" spans="2:10" x14ac:dyDescent="0.35">
      <c r="C5096" t="s">
        <v>1869</v>
      </c>
      <c r="H5096" s="4">
        <v>57600</v>
      </c>
      <c r="I5096" s="4">
        <v>57600</v>
      </c>
      <c r="J5096">
        <v>0</v>
      </c>
    </row>
    <row r="5097" spans="2:10" x14ac:dyDescent="0.35">
      <c r="C5097" t="s">
        <v>1870</v>
      </c>
      <c r="E5097" s="4">
        <v>2217</v>
      </c>
      <c r="G5097" s="4">
        <v>413158</v>
      </c>
      <c r="I5097" s="4">
        <v>415375</v>
      </c>
      <c r="J5097">
        <v>2217</v>
      </c>
    </row>
    <row r="5098" spans="2:10" x14ac:dyDescent="0.35">
      <c r="C5098" t="s">
        <v>1871</v>
      </c>
      <c r="E5098" s="4">
        <v>2165000</v>
      </c>
      <c r="F5098" s="4">
        <v>28894</v>
      </c>
      <c r="G5098" s="4">
        <v>11949</v>
      </c>
      <c r="H5098" s="4">
        <v>73845</v>
      </c>
      <c r="I5098" s="4">
        <v>2279689</v>
      </c>
      <c r="J5098">
        <v>2165000</v>
      </c>
    </row>
    <row r="5099" spans="2:10" x14ac:dyDescent="0.35">
      <c r="C5099" t="s">
        <v>1872</v>
      </c>
      <c r="D5099" s="4">
        <v>49000</v>
      </c>
      <c r="I5099" s="4">
        <v>49000</v>
      </c>
      <c r="J5099" s="4">
        <v>49000</v>
      </c>
    </row>
    <row r="5100" spans="2:10" x14ac:dyDescent="0.35">
      <c r="C5100" t="s">
        <v>1875</v>
      </c>
      <c r="H5100" s="4">
        <v>2906</v>
      </c>
      <c r="I5100" s="4">
        <v>2906</v>
      </c>
      <c r="J5100">
        <v>0</v>
      </c>
    </row>
    <row r="5101" spans="2:10" x14ac:dyDescent="0.35">
      <c r="C5101" t="s">
        <v>1876</v>
      </c>
      <c r="H5101" s="4">
        <v>16800</v>
      </c>
      <c r="I5101" s="4">
        <v>16800</v>
      </c>
      <c r="J5101">
        <v>0</v>
      </c>
    </row>
    <row r="5102" spans="2:10" x14ac:dyDescent="0.35">
      <c r="C5102" t="s">
        <v>1877</v>
      </c>
      <c r="D5102" s="4">
        <v>433</v>
      </c>
      <c r="I5102" s="4">
        <v>433</v>
      </c>
      <c r="J5102" s="4">
        <v>433</v>
      </c>
    </row>
    <row r="5103" spans="2:10" x14ac:dyDescent="0.35">
      <c r="B5103" t="s">
        <v>55</v>
      </c>
      <c r="D5103" s="4">
        <v>58433</v>
      </c>
      <c r="E5103" s="4">
        <v>2167217</v>
      </c>
      <c r="F5103" s="4">
        <v>121594</v>
      </c>
      <c r="G5103" s="4">
        <v>425108</v>
      </c>
      <c r="H5103" s="4">
        <v>542411</v>
      </c>
      <c r="I5103" s="4">
        <v>3314762</v>
      </c>
      <c r="J5103" s="4">
        <v>2225650</v>
      </c>
    </row>
    <row r="5104" spans="2:10" x14ac:dyDescent="0.35">
      <c r="B5104" t="s">
        <v>1878</v>
      </c>
      <c r="C5104" t="s">
        <v>1879</v>
      </c>
      <c r="D5104" s="4">
        <v>137086</v>
      </c>
      <c r="I5104" s="4">
        <v>137086</v>
      </c>
      <c r="J5104" s="4">
        <v>137086</v>
      </c>
    </row>
    <row r="5105" spans="1:10" x14ac:dyDescent="0.35">
      <c r="C5105" t="s">
        <v>1880</v>
      </c>
      <c r="D5105" s="4">
        <v>289617</v>
      </c>
      <c r="I5105" s="4">
        <v>289617</v>
      </c>
      <c r="J5105" s="4">
        <v>289617</v>
      </c>
    </row>
    <row r="5106" spans="1:10" x14ac:dyDescent="0.35">
      <c r="C5106" t="s">
        <v>1881</v>
      </c>
      <c r="D5106" s="4">
        <v>47641</v>
      </c>
      <c r="I5106" s="4">
        <v>47641</v>
      </c>
      <c r="J5106" s="4">
        <v>47641</v>
      </c>
    </row>
    <row r="5107" spans="1:10" x14ac:dyDescent="0.35">
      <c r="C5107" t="s">
        <v>1883</v>
      </c>
      <c r="D5107" s="4">
        <v>5902</v>
      </c>
      <c r="I5107" s="4">
        <v>5902</v>
      </c>
      <c r="J5107" s="4">
        <v>5902</v>
      </c>
    </row>
    <row r="5108" spans="1:10" x14ac:dyDescent="0.35">
      <c r="B5108" t="s">
        <v>56</v>
      </c>
      <c r="D5108" s="4">
        <v>480247</v>
      </c>
      <c r="I5108" s="4">
        <v>480247</v>
      </c>
      <c r="J5108" s="4">
        <v>480247</v>
      </c>
    </row>
    <row r="5109" spans="1:10" x14ac:dyDescent="0.35">
      <c r="B5109" t="s">
        <v>1887</v>
      </c>
      <c r="C5109" t="s">
        <v>1888</v>
      </c>
      <c r="H5109" s="4">
        <v>480000</v>
      </c>
      <c r="I5109" s="4">
        <v>480000</v>
      </c>
      <c r="J5109">
        <v>0</v>
      </c>
    </row>
    <row r="5110" spans="1:10" x14ac:dyDescent="0.35">
      <c r="C5110" t="s">
        <v>1889</v>
      </c>
      <c r="G5110" s="4">
        <v>31500</v>
      </c>
      <c r="I5110" s="4">
        <v>31500</v>
      </c>
      <c r="J5110">
        <v>0</v>
      </c>
    </row>
    <row r="5111" spans="1:10" x14ac:dyDescent="0.35">
      <c r="C5111" t="s">
        <v>1890</v>
      </c>
      <c r="G5111" s="4">
        <v>22500</v>
      </c>
      <c r="I5111" s="4">
        <v>22500</v>
      </c>
      <c r="J5111">
        <v>0</v>
      </c>
    </row>
    <row r="5112" spans="1:10" x14ac:dyDescent="0.35">
      <c r="B5112" t="s">
        <v>58</v>
      </c>
      <c r="G5112" s="4">
        <v>54000</v>
      </c>
      <c r="H5112" s="4">
        <v>480000</v>
      </c>
      <c r="I5112" s="4">
        <v>534000</v>
      </c>
      <c r="J5112">
        <v>0</v>
      </c>
    </row>
    <row r="5113" spans="1:10" x14ac:dyDescent="0.35">
      <c r="A5113" t="s">
        <v>1625</v>
      </c>
      <c r="B5113" t="s">
        <v>59</v>
      </c>
      <c r="D5113" s="4">
        <v>13519393</v>
      </c>
      <c r="E5113" s="4">
        <v>2183591</v>
      </c>
      <c r="F5113" s="4">
        <v>676395</v>
      </c>
      <c r="G5113" s="4">
        <v>1573375</v>
      </c>
      <c r="H5113" s="4">
        <v>1070111</v>
      </c>
      <c r="I5113" s="4">
        <v>19022865</v>
      </c>
      <c r="J5113" s="4">
        <v>15702984</v>
      </c>
    </row>
    <row r="5114" spans="1:10" x14ac:dyDescent="0.35">
      <c r="A5114" t="s">
        <v>1939</v>
      </c>
      <c r="B5114" t="s">
        <v>1842</v>
      </c>
      <c r="C5114" t="s">
        <v>1843</v>
      </c>
      <c r="D5114" s="4">
        <v>14736593</v>
      </c>
      <c r="F5114" s="4">
        <v>3458000</v>
      </c>
      <c r="I5114" s="4">
        <v>18194593</v>
      </c>
      <c r="J5114" s="4">
        <v>14736593</v>
      </c>
    </row>
    <row r="5115" spans="1:10" x14ac:dyDescent="0.35">
      <c r="C5115" t="s">
        <v>1844</v>
      </c>
      <c r="D5115" s="4">
        <v>1371096</v>
      </c>
      <c r="F5115" s="4">
        <v>152248</v>
      </c>
      <c r="G5115" s="4">
        <v>85759</v>
      </c>
      <c r="H5115" s="4">
        <v>107100</v>
      </c>
      <c r="I5115" s="4">
        <v>1716203</v>
      </c>
      <c r="J5115" s="4">
        <v>1371096</v>
      </c>
    </row>
    <row r="5116" spans="1:10" x14ac:dyDescent="0.35">
      <c r="C5116" t="s">
        <v>1845</v>
      </c>
      <c r="D5116" s="4">
        <v>1016331</v>
      </c>
      <c r="I5116" s="4">
        <v>1016331</v>
      </c>
      <c r="J5116" s="4">
        <v>1016331</v>
      </c>
    </row>
    <row r="5117" spans="1:10" x14ac:dyDescent="0.35">
      <c r="B5117" t="s">
        <v>51</v>
      </c>
      <c r="D5117" s="4">
        <v>17124020</v>
      </c>
      <c r="F5117" s="4">
        <v>3610248</v>
      </c>
      <c r="G5117" s="4">
        <v>85759</v>
      </c>
      <c r="H5117" s="4">
        <v>107100</v>
      </c>
      <c r="I5117" s="4">
        <v>20927126</v>
      </c>
      <c r="J5117" s="4">
        <v>17124020</v>
      </c>
    </row>
    <row r="5118" spans="1:10" x14ac:dyDescent="0.35">
      <c r="B5118" t="s">
        <v>1843</v>
      </c>
      <c r="C5118" t="s">
        <v>1846</v>
      </c>
      <c r="D5118" s="4">
        <v>242209</v>
      </c>
      <c r="H5118" s="4">
        <v>4895820</v>
      </c>
      <c r="I5118" s="4">
        <v>5138029</v>
      </c>
      <c r="J5118" s="4">
        <v>242209</v>
      </c>
    </row>
    <row r="5119" spans="1:10" x14ac:dyDescent="0.35">
      <c r="C5119" t="s">
        <v>1847</v>
      </c>
      <c r="D5119" s="4">
        <v>4566649</v>
      </c>
      <c r="F5119" s="4">
        <v>472973</v>
      </c>
      <c r="I5119" s="4">
        <v>5039622</v>
      </c>
      <c r="J5119" s="4">
        <v>4566649</v>
      </c>
    </row>
    <row r="5120" spans="1:10" x14ac:dyDescent="0.35">
      <c r="C5120" t="s">
        <v>1848</v>
      </c>
      <c r="D5120" s="4">
        <v>4447</v>
      </c>
      <c r="I5120" s="4">
        <v>4447</v>
      </c>
      <c r="J5120" s="4">
        <v>4447</v>
      </c>
    </row>
    <row r="5121" spans="2:10" x14ac:dyDescent="0.35">
      <c r="B5121" t="s">
        <v>52</v>
      </c>
      <c r="D5121" s="4">
        <v>4813305</v>
      </c>
      <c r="F5121" s="4">
        <v>472973</v>
      </c>
      <c r="H5121" s="4">
        <v>4895820</v>
      </c>
      <c r="I5121" s="4">
        <v>10182098</v>
      </c>
      <c r="J5121" s="4">
        <v>4813305</v>
      </c>
    </row>
    <row r="5122" spans="2:10" x14ac:dyDescent="0.35">
      <c r="B5122" t="s">
        <v>1849</v>
      </c>
      <c r="C5122" t="s">
        <v>1896</v>
      </c>
      <c r="H5122" s="4">
        <v>65495</v>
      </c>
      <c r="I5122" s="4">
        <v>65495</v>
      </c>
      <c r="J5122">
        <v>0</v>
      </c>
    </row>
    <row r="5123" spans="2:10" x14ac:dyDescent="0.35">
      <c r="C5123" t="s">
        <v>1850</v>
      </c>
      <c r="H5123" s="4">
        <v>3200000</v>
      </c>
      <c r="I5123" s="4">
        <v>3200000</v>
      </c>
      <c r="J5123">
        <v>0</v>
      </c>
    </row>
    <row r="5124" spans="2:10" x14ac:dyDescent="0.35">
      <c r="B5124" t="s">
        <v>53</v>
      </c>
      <c r="H5124" s="4">
        <v>3265495</v>
      </c>
      <c r="I5124" s="4">
        <v>3265495</v>
      </c>
      <c r="J5124">
        <v>0</v>
      </c>
    </row>
    <row r="5125" spans="2:10" x14ac:dyDescent="0.35">
      <c r="B5125" t="s">
        <v>1844</v>
      </c>
      <c r="C5125" t="s">
        <v>1851</v>
      </c>
      <c r="D5125" s="4">
        <v>255929</v>
      </c>
      <c r="F5125" s="4">
        <v>223618</v>
      </c>
      <c r="I5125" s="4">
        <v>479547</v>
      </c>
      <c r="J5125" s="4">
        <v>255929</v>
      </c>
    </row>
    <row r="5126" spans="2:10" x14ac:dyDescent="0.35">
      <c r="C5126" t="s">
        <v>1852</v>
      </c>
      <c r="E5126" s="4">
        <v>10904</v>
      </c>
      <c r="I5126" s="4">
        <v>10904</v>
      </c>
      <c r="J5126">
        <v>10904</v>
      </c>
    </row>
    <row r="5127" spans="2:10" x14ac:dyDescent="0.35">
      <c r="C5127" t="s">
        <v>1853</v>
      </c>
      <c r="D5127" s="4">
        <v>79183</v>
      </c>
      <c r="E5127" s="4">
        <v>24574</v>
      </c>
      <c r="I5127" s="4">
        <v>103757</v>
      </c>
      <c r="J5127" s="4">
        <v>103757</v>
      </c>
    </row>
    <row r="5128" spans="2:10" x14ac:dyDescent="0.35">
      <c r="C5128" t="s">
        <v>1854</v>
      </c>
      <c r="D5128" s="4">
        <v>127773</v>
      </c>
      <c r="I5128" s="4">
        <v>127773</v>
      </c>
      <c r="J5128" s="4">
        <v>127773</v>
      </c>
    </row>
    <row r="5129" spans="2:10" x14ac:dyDescent="0.35">
      <c r="C5129" t="s">
        <v>1855</v>
      </c>
      <c r="D5129" s="4">
        <v>13687</v>
      </c>
      <c r="F5129" s="4">
        <v>245642</v>
      </c>
      <c r="I5129" s="4">
        <v>259329</v>
      </c>
      <c r="J5129" s="4">
        <v>13687</v>
      </c>
    </row>
    <row r="5130" spans="2:10" x14ac:dyDescent="0.35">
      <c r="C5130" t="s">
        <v>1856</v>
      </c>
      <c r="F5130" s="4">
        <v>28991</v>
      </c>
      <c r="I5130" s="4">
        <v>28991</v>
      </c>
      <c r="J5130">
        <v>0</v>
      </c>
    </row>
    <row r="5131" spans="2:10" x14ac:dyDescent="0.35">
      <c r="C5131" t="s">
        <v>1857</v>
      </c>
      <c r="D5131" s="4">
        <v>14258</v>
      </c>
      <c r="I5131" s="4">
        <v>14258</v>
      </c>
      <c r="J5131" s="4">
        <v>14258</v>
      </c>
    </row>
    <row r="5132" spans="2:10" x14ac:dyDescent="0.35">
      <c r="C5132" t="s">
        <v>1914</v>
      </c>
      <c r="E5132" s="4">
        <v>45410</v>
      </c>
      <c r="I5132" s="4">
        <v>45410</v>
      </c>
      <c r="J5132">
        <v>45410</v>
      </c>
    </row>
    <row r="5133" spans="2:10" x14ac:dyDescent="0.35">
      <c r="C5133" t="s">
        <v>1858</v>
      </c>
      <c r="D5133" s="4">
        <v>8044</v>
      </c>
      <c r="H5133" s="4">
        <v>20781</v>
      </c>
      <c r="I5133" s="4">
        <v>28825</v>
      </c>
      <c r="J5133" s="4">
        <v>8044</v>
      </c>
    </row>
    <row r="5134" spans="2:10" x14ac:dyDescent="0.35">
      <c r="C5134" t="s">
        <v>1859</v>
      </c>
      <c r="D5134" s="4">
        <v>146124</v>
      </c>
      <c r="E5134" s="4">
        <v>105424</v>
      </c>
      <c r="H5134" s="4">
        <v>150000</v>
      </c>
      <c r="I5134" s="4">
        <v>401548</v>
      </c>
      <c r="J5134" s="4">
        <v>251548</v>
      </c>
    </row>
    <row r="5135" spans="2:10" x14ac:dyDescent="0.35">
      <c r="C5135" t="s">
        <v>1860</v>
      </c>
      <c r="D5135" s="4">
        <v>543515</v>
      </c>
      <c r="I5135" s="4">
        <v>543515</v>
      </c>
      <c r="J5135" s="4">
        <v>543515</v>
      </c>
    </row>
    <row r="5136" spans="2:10" x14ac:dyDescent="0.35">
      <c r="C5136" t="s">
        <v>1861</v>
      </c>
      <c r="D5136" s="4">
        <v>48968</v>
      </c>
      <c r="F5136" s="4">
        <v>47335</v>
      </c>
      <c r="I5136" s="4">
        <v>96303</v>
      </c>
      <c r="J5136" s="4">
        <v>48968</v>
      </c>
    </row>
    <row r="5137" spans="2:10" x14ac:dyDescent="0.35">
      <c r="C5137" t="s">
        <v>1862</v>
      </c>
      <c r="D5137" s="4">
        <v>512786</v>
      </c>
      <c r="E5137" s="4">
        <v>0</v>
      </c>
      <c r="H5137" s="4">
        <v>128137</v>
      </c>
      <c r="I5137" s="4">
        <v>640923</v>
      </c>
      <c r="J5137" s="4">
        <v>512786</v>
      </c>
    </row>
    <row r="5138" spans="2:10" x14ac:dyDescent="0.35">
      <c r="B5138" t="s">
        <v>54</v>
      </c>
      <c r="D5138" s="4">
        <v>1750266</v>
      </c>
      <c r="E5138" s="4">
        <v>186311</v>
      </c>
      <c r="F5138" s="4">
        <v>545586</v>
      </c>
      <c r="H5138" s="4">
        <v>298918</v>
      </c>
      <c r="I5138" s="4">
        <v>2781082</v>
      </c>
      <c r="J5138" s="4">
        <v>1936577</v>
      </c>
    </row>
    <row r="5139" spans="2:10" x14ac:dyDescent="0.35">
      <c r="B5139" t="s">
        <v>1845</v>
      </c>
      <c r="C5139" t="s">
        <v>1865</v>
      </c>
      <c r="D5139" s="4">
        <v>441335</v>
      </c>
      <c r="I5139" s="4">
        <v>441335</v>
      </c>
      <c r="J5139" s="4">
        <v>441335</v>
      </c>
    </row>
    <row r="5140" spans="2:10" x14ac:dyDescent="0.35">
      <c r="C5140" t="s">
        <v>1866</v>
      </c>
      <c r="I5140" s="4">
        <v>0</v>
      </c>
      <c r="J5140">
        <v>0</v>
      </c>
    </row>
    <row r="5141" spans="2:10" x14ac:dyDescent="0.35">
      <c r="C5141" t="s">
        <v>1867</v>
      </c>
      <c r="D5141" s="4">
        <v>809000</v>
      </c>
      <c r="E5141" s="4">
        <v>100000</v>
      </c>
      <c r="F5141" s="4">
        <v>291622</v>
      </c>
      <c r="H5141" s="4">
        <v>843211</v>
      </c>
      <c r="I5141" s="4">
        <v>2043833</v>
      </c>
      <c r="J5141" s="4">
        <v>909000</v>
      </c>
    </row>
    <row r="5142" spans="2:10" x14ac:dyDescent="0.35">
      <c r="C5142" t="s">
        <v>1868</v>
      </c>
      <c r="F5142" s="4">
        <v>15778</v>
      </c>
      <c r="H5142" s="4">
        <v>1022717</v>
      </c>
      <c r="I5142" s="4">
        <v>1038495</v>
      </c>
      <c r="J5142">
        <v>0</v>
      </c>
    </row>
    <row r="5143" spans="2:10" x14ac:dyDescent="0.35">
      <c r="C5143" t="s">
        <v>1869</v>
      </c>
      <c r="D5143" s="4">
        <v>3556</v>
      </c>
      <c r="H5143" s="4">
        <v>336000</v>
      </c>
      <c r="I5143" s="4">
        <v>339556</v>
      </c>
      <c r="J5143" s="4">
        <v>3556</v>
      </c>
    </row>
    <row r="5144" spans="2:10" x14ac:dyDescent="0.35">
      <c r="C5144" t="s">
        <v>1870</v>
      </c>
      <c r="D5144" s="4">
        <v>887</v>
      </c>
      <c r="E5144" s="4">
        <v>11085</v>
      </c>
      <c r="F5144" s="4">
        <v>32000</v>
      </c>
      <c r="H5144" s="4">
        <v>2537972</v>
      </c>
      <c r="I5144" s="4">
        <v>2581944</v>
      </c>
      <c r="J5144" s="4">
        <v>11972</v>
      </c>
    </row>
    <row r="5145" spans="2:10" x14ac:dyDescent="0.35">
      <c r="C5145" t="s">
        <v>1871</v>
      </c>
      <c r="D5145" s="4">
        <v>12719</v>
      </c>
      <c r="G5145" s="4">
        <v>4330000</v>
      </c>
      <c r="H5145" s="4">
        <v>144593</v>
      </c>
      <c r="I5145" s="4">
        <v>4487312</v>
      </c>
      <c r="J5145" s="4">
        <v>12719</v>
      </c>
    </row>
    <row r="5146" spans="2:10" x14ac:dyDescent="0.35">
      <c r="C5146" t="s">
        <v>1872</v>
      </c>
      <c r="D5146" s="4">
        <v>98000</v>
      </c>
      <c r="I5146" s="4">
        <v>98000</v>
      </c>
      <c r="J5146" s="4">
        <v>98000</v>
      </c>
    </row>
    <row r="5147" spans="2:10" x14ac:dyDescent="0.35">
      <c r="C5147" t="s">
        <v>1875</v>
      </c>
      <c r="H5147" s="4">
        <v>10462</v>
      </c>
      <c r="I5147" s="4">
        <v>10462</v>
      </c>
      <c r="J5147">
        <v>0</v>
      </c>
    </row>
    <row r="5148" spans="2:10" x14ac:dyDescent="0.35">
      <c r="C5148" t="s">
        <v>1876</v>
      </c>
      <c r="H5148" s="4">
        <v>63000</v>
      </c>
      <c r="I5148" s="4">
        <v>63000</v>
      </c>
      <c r="J5148">
        <v>0</v>
      </c>
    </row>
    <row r="5149" spans="2:10" x14ac:dyDescent="0.35">
      <c r="B5149" t="s">
        <v>55</v>
      </c>
      <c r="D5149" s="4">
        <v>1365496</v>
      </c>
      <c r="E5149" s="4">
        <v>111085</v>
      </c>
      <c r="F5149" s="4">
        <v>339400</v>
      </c>
      <c r="G5149" s="4">
        <v>4330000</v>
      </c>
      <c r="H5149" s="4">
        <v>4957955</v>
      </c>
      <c r="I5149" s="4">
        <v>11103936</v>
      </c>
      <c r="J5149" s="4">
        <v>1476581</v>
      </c>
    </row>
    <row r="5150" spans="2:10" x14ac:dyDescent="0.35">
      <c r="B5150" t="s">
        <v>1878</v>
      </c>
      <c r="C5150" t="s">
        <v>1879</v>
      </c>
      <c r="D5150" s="4">
        <v>164838</v>
      </c>
      <c r="I5150" s="4">
        <v>164838</v>
      </c>
      <c r="J5150" s="4">
        <v>164838</v>
      </c>
    </row>
    <row r="5151" spans="2:10" x14ac:dyDescent="0.35">
      <c r="C5151" t="s">
        <v>1907</v>
      </c>
      <c r="D5151" s="4">
        <v>7329</v>
      </c>
      <c r="I5151" s="4">
        <v>7329</v>
      </c>
      <c r="J5151" s="4">
        <v>7329</v>
      </c>
    </row>
    <row r="5152" spans="2:10" x14ac:dyDescent="0.35">
      <c r="C5152" t="s">
        <v>1880</v>
      </c>
      <c r="D5152" s="4">
        <v>170786</v>
      </c>
      <c r="I5152" s="4">
        <v>170786</v>
      </c>
      <c r="J5152" s="4">
        <v>170786</v>
      </c>
    </row>
    <row r="5153" spans="1:10" x14ac:dyDescent="0.35">
      <c r="C5153" t="s">
        <v>1881</v>
      </c>
      <c r="D5153" s="4">
        <v>284271</v>
      </c>
      <c r="I5153" s="4">
        <v>284271</v>
      </c>
      <c r="J5153" s="4">
        <v>284271</v>
      </c>
    </row>
    <row r="5154" spans="1:10" x14ac:dyDescent="0.35">
      <c r="C5154" t="s">
        <v>1883</v>
      </c>
      <c r="D5154" s="4">
        <v>12214</v>
      </c>
      <c r="I5154" s="4">
        <v>12214</v>
      </c>
      <c r="J5154" s="4">
        <v>12214</v>
      </c>
    </row>
    <row r="5155" spans="1:10" x14ac:dyDescent="0.35">
      <c r="C5155" t="s">
        <v>1884</v>
      </c>
      <c r="D5155" s="4">
        <v>22560</v>
      </c>
      <c r="I5155" s="4">
        <v>22560</v>
      </c>
      <c r="J5155" s="4">
        <v>22560</v>
      </c>
    </row>
    <row r="5156" spans="1:10" x14ac:dyDescent="0.35">
      <c r="B5156" t="s">
        <v>56</v>
      </c>
      <c r="D5156" s="4">
        <v>661999</v>
      </c>
      <c r="I5156" s="4">
        <v>661999</v>
      </c>
      <c r="J5156" s="4">
        <v>661999</v>
      </c>
    </row>
    <row r="5157" spans="1:10" x14ac:dyDescent="0.35">
      <c r="B5157" t="s">
        <v>1885</v>
      </c>
      <c r="C5157" t="s">
        <v>1886</v>
      </c>
      <c r="D5157" s="4">
        <v>150822</v>
      </c>
      <c r="I5157" s="4">
        <v>150822</v>
      </c>
      <c r="J5157" s="4">
        <v>150822</v>
      </c>
    </row>
    <row r="5158" spans="1:10" x14ac:dyDescent="0.35">
      <c r="B5158" t="s">
        <v>57</v>
      </c>
      <c r="D5158" s="4">
        <v>150822</v>
      </c>
      <c r="I5158" s="4">
        <v>150822</v>
      </c>
      <c r="J5158" s="4">
        <v>150822</v>
      </c>
    </row>
    <row r="5159" spans="1:10" x14ac:dyDescent="0.35">
      <c r="B5159" t="s">
        <v>1887</v>
      </c>
      <c r="C5159" t="s">
        <v>1904</v>
      </c>
      <c r="D5159" s="4">
        <v>125000</v>
      </c>
      <c r="I5159" s="4">
        <v>125000</v>
      </c>
      <c r="J5159" s="4">
        <v>125000</v>
      </c>
    </row>
    <row r="5160" spans="1:10" x14ac:dyDescent="0.35">
      <c r="C5160" t="s">
        <v>1888</v>
      </c>
      <c r="H5160" s="4">
        <v>288000</v>
      </c>
      <c r="I5160" s="4">
        <v>288000</v>
      </c>
      <c r="J5160">
        <v>0</v>
      </c>
    </row>
    <row r="5161" spans="1:10" x14ac:dyDescent="0.35">
      <c r="C5161" t="s">
        <v>1901</v>
      </c>
      <c r="H5161" s="4">
        <v>187500</v>
      </c>
      <c r="I5161" s="4">
        <v>187500</v>
      </c>
      <c r="J5161">
        <v>0</v>
      </c>
    </row>
    <row r="5162" spans="1:10" x14ac:dyDescent="0.35">
      <c r="C5162" t="s">
        <v>1889</v>
      </c>
      <c r="H5162" s="4">
        <v>105000</v>
      </c>
      <c r="I5162" s="4">
        <v>105000</v>
      </c>
      <c r="J5162">
        <v>0</v>
      </c>
    </row>
    <row r="5163" spans="1:10" x14ac:dyDescent="0.35">
      <c r="C5163" t="s">
        <v>1890</v>
      </c>
      <c r="H5163" s="4">
        <v>75000</v>
      </c>
      <c r="I5163" s="4">
        <v>75000</v>
      </c>
      <c r="J5163">
        <v>0</v>
      </c>
    </row>
    <row r="5164" spans="1:10" x14ac:dyDescent="0.35">
      <c r="C5164" t="s">
        <v>1902</v>
      </c>
      <c r="H5164" s="4">
        <v>375000</v>
      </c>
      <c r="I5164" s="4">
        <v>375000</v>
      </c>
      <c r="J5164">
        <v>0</v>
      </c>
    </row>
    <row r="5165" spans="1:10" x14ac:dyDescent="0.35">
      <c r="B5165" t="s">
        <v>58</v>
      </c>
      <c r="D5165" s="4">
        <v>125000</v>
      </c>
      <c r="H5165" s="4">
        <v>1030500</v>
      </c>
      <c r="I5165" s="4">
        <v>1155500</v>
      </c>
      <c r="J5165" s="4">
        <v>125000</v>
      </c>
    </row>
    <row r="5166" spans="1:10" x14ac:dyDescent="0.35">
      <c r="A5166" t="s">
        <v>1626</v>
      </c>
      <c r="B5166" t="s">
        <v>59</v>
      </c>
      <c r="D5166" s="4">
        <v>25990908</v>
      </c>
      <c r="E5166" s="4">
        <v>297396</v>
      </c>
      <c r="F5166" s="4">
        <v>4968207</v>
      </c>
      <c r="G5166" s="4">
        <v>4415759</v>
      </c>
      <c r="H5166" s="4">
        <v>14555787</v>
      </c>
      <c r="I5166" s="4">
        <v>50228058</v>
      </c>
      <c r="J5166" s="4">
        <v>26288304</v>
      </c>
    </row>
    <row r="5167" spans="1:10" x14ac:dyDescent="0.35">
      <c r="A5167" t="s">
        <v>580</v>
      </c>
      <c r="B5167" t="s">
        <v>1842</v>
      </c>
      <c r="C5167" t="s">
        <v>1843</v>
      </c>
      <c r="D5167" s="4">
        <v>5824447</v>
      </c>
      <c r="F5167" s="4">
        <v>3112200</v>
      </c>
      <c r="I5167" s="4">
        <v>8936647</v>
      </c>
      <c r="J5167" s="4">
        <v>5824447</v>
      </c>
    </row>
    <row r="5168" spans="1:10" x14ac:dyDescent="0.35">
      <c r="C5168" t="s">
        <v>1844</v>
      </c>
      <c r="D5168" s="4">
        <v>437151</v>
      </c>
      <c r="F5168" s="4">
        <v>54450</v>
      </c>
      <c r="G5168" s="4">
        <v>461472</v>
      </c>
      <c r="I5168" s="4">
        <v>953074</v>
      </c>
      <c r="J5168" s="4">
        <v>437151</v>
      </c>
    </row>
    <row r="5169" spans="1:10" x14ac:dyDescent="0.35">
      <c r="C5169" t="s">
        <v>1845</v>
      </c>
      <c r="D5169" s="4">
        <v>9422</v>
      </c>
      <c r="G5169" s="4">
        <v>677019</v>
      </c>
      <c r="I5169" s="4">
        <v>686441</v>
      </c>
      <c r="J5169" s="4">
        <v>9422</v>
      </c>
    </row>
    <row r="5170" spans="1:10" x14ac:dyDescent="0.35">
      <c r="B5170" t="s">
        <v>51</v>
      </c>
      <c r="D5170" s="4">
        <v>6271021</v>
      </c>
      <c r="F5170" s="4">
        <v>3166650</v>
      </c>
      <c r="G5170" s="4">
        <v>1138491</v>
      </c>
      <c r="I5170" s="4">
        <v>10576162</v>
      </c>
      <c r="J5170" s="4">
        <v>6271021</v>
      </c>
    </row>
    <row r="5171" spans="1:10" x14ac:dyDescent="0.35">
      <c r="B5171" t="s">
        <v>1843</v>
      </c>
      <c r="C5171" t="s">
        <v>1846</v>
      </c>
      <c r="D5171" s="4">
        <v>2635005</v>
      </c>
      <c r="E5171" s="4">
        <v>7943376</v>
      </c>
      <c r="I5171" s="4">
        <v>10578381</v>
      </c>
      <c r="J5171" s="4">
        <v>10578381</v>
      </c>
    </row>
    <row r="5172" spans="1:10" x14ac:dyDescent="0.35">
      <c r="C5172" t="s">
        <v>1847</v>
      </c>
      <c r="D5172" s="4">
        <v>987464</v>
      </c>
      <c r="E5172" s="4">
        <v>1751</v>
      </c>
      <c r="G5172" s="4">
        <v>3135000</v>
      </c>
      <c r="I5172" s="4">
        <v>4124215</v>
      </c>
      <c r="J5172" s="4">
        <v>989215</v>
      </c>
    </row>
    <row r="5173" spans="1:10" x14ac:dyDescent="0.35">
      <c r="C5173" t="s">
        <v>1848</v>
      </c>
      <c r="D5173" s="4">
        <v>3027</v>
      </c>
      <c r="I5173" s="4">
        <v>3027</v>
      </c>
      <c r="J5173" s="4">
        <v>3027</v>
      </c>
    </row>
    <row r="5174" spans="1:10" x14ac:dyDescent="0.35">
      <c r="B5174" t="s">
        <v>52</v>
      </c>
      <c r="D5174" s="4">
        <v>3625496</v>
      </c>
      <c r="E5174" s="4">
        <v>7945128</v>
      </c>
      <c r="G5174" s="4">
        <v>3135000</v>
      </c>
      <c r="I5174" s="4">
        <v>14705624</v>
      </c>
      <c r="J5174" s="4">
        <v>11570624</v>
      </c>
    </row>
    <row r="5175" spans="1:10" x14ac:dyDescent="0.35">
      <c r="B5175" t="s">
        <v>1844</v>
      </c>
      <c r="C5175" t="s">
        <v>1851</v>
      </c>
      <c r="E5175" s="4">
        <v>205013</v>
      </c>
      <c r="I5175" s="4">
        <v>205013</v>
      </c>
      <c r="J5175">
        <v>205013</v>
      </c>
    </row>
    <row r="5176" spans="1:10" x14ac:dyDescent="0.35">
      <c r="C5176" t="s">
        <v>1852</v>
      </c>
      <c r="D5176" s="4">
        <v>7684</v>
      </c>
      <c r="I5176" s="4">
        <v>7684</v>
      </c>
      <c r="J5176" s="4">
        <v>7684</v>
      </c>
    </row>
    <row r="5177" spans="1:10" x14ac:dyDescent="0.35">
      <c r="A5177" t="s">
        <v>580</v>
      </c>
      <c r="B5177" t="s">
        <v>1844</v>
      </c>
      <c r="C5177" t="s">
        <v>1853</v>
      </c>
      <c r="D5177" s="4">
        <v>1539</v>
      </c>
      <c r="I5177" s="4">
        <v>1539</v>
      </c>
      <c r="J5177" s="4">
        <v>1539</v>
      </c>
    </row>
    <row r="5178" spans="1:10" x14ac:dyDescent="0.35">
      <c r="C5178" t="s">
        <v>1893</v>
      </c>
      <c r="D5178" s="4">
        <v>5130</v>
      </c>
      <c r="I5178" s="4">
        <v>5130</v>
      </c>
      <c r="J5178" s="4">
        <v>5130</v>
      </c>
    </row>
    <row r="5179" spans="1:10" x14ac:dyDescent="0.35">
      <c r="C5179" t="s">
        <v>1854</v>
      </c>
      <c r="E5179" s="4">
        <v>537992</v>
      </c>
      <c r="I5179" s="4">
        <v>537992</v>
      </c>
      <c r="J5179">
        <v>537992</v>
      </c>
    </row>
    <row r="5180" spans="1:10" x14ac:dyDescent="0.35">
      <c r="C5180" t="s">
        <v>1855</v>
      </c>
      <c r="E5180" s="4">
        <v>104464</v>
      </c>
      <c r="I5180" s="4">
        <v>104464</v>
      </c>
      <c r="J5180">
        <v>104464</v>
      </c>
    </row>
    <row r="5181" spans="1:10" x14ac:dyDescent="0.35">
      <c r="C5181" t="s">
        <v>1856</v>
      </c>
      <c r="H5181" s="4">
        <v>16982</v>
      </c>
      <c r="I5181" s="4">
        <v>16982</v>
      </c>
      <c r="J5181">
        <v>0</v>
      </c>
    </row>
    <row r="5182" spans="1:10" x14ac:dyDescent="0.35">
      <c r="C5182" t="s">
        <v>1857</v>
      </c>
      <c r="D5182" s="4">
        <v>321</v>
      </c>
      <c r="E5182" s="4">
        <v>15616</v>
      </c>
      <c r="I5182" s="4">
        <v>15937</v>
      </c>
      <c r="J5182" s="4">
        <v>15937</v>
      </c>
    </row>
    <row r="5183" spans="1:10" x14ac:dyDescent="0.35">
      <c r="C5183" t="s">
        <v>1906</v>
      </c>
      <c r="H5183" s="4">
        <v>8513</v>
      </c>
      <c r="I5183" s="4">
        <v>8513</v>
      </c>
      <c r="J5183">
        <v>0</v>
      </c>
    </row>
    <row r="5184" spans="1:10" x14ac:dyDescent="0.35">
      <c r="C5184" t="s">
        <v>1858</v>
      </c>
      <c r="G5184" s="4">
        <v>80442</v>
      </c>
      <c r="I5184" s="4">
        <v>80442</v>
      </c>
      <c r="J5184">
        <v>0</v>
      </c>
    </row>
    <row r="5185" spans="2:10" x14ac:dyDescent="0.35">
      <c r="C5185" t="s">
        <v>1859</v>
      </c>
      <c r="G5185" s="4">
        <v>1100000</v>
      </c>
      <c r="I5185" s="4">
        <v>1100000</v>
      </c>
      <c r="J5185">
        <v>0</v>
      </c>
    </row>
    <row r="5186" spans="2:10" x14ac:dyDescent="0.35">
      <c r="C5186" t="s">
        <v>1860</v>
      </c>
      <c r="G5186" s="4">
        <v>543515</v>
      </c>
      <c r="I5186" s="4">
        <v>543515</v>
      </c>
      <c r="J5186">
        <v>0</v>
      </c>
    </row>
    <row r="5187" spans="2:10" x14ac:dyDescent="0.35">
      <c r="C5187" t="s">
        <v>1861</v>
      </c>
      <c r="D5187" s="4">
        <v>1521</v>
      </c>
      <c r="E5187" s="4">
        <v>73219</v>
      </c>
      <c r="I5187" s="4">
        <v>74740</v>
      </c>
      <c r="J5187" s="4">
        <v>74740</v>
      </c>
    </row>
    <row r="5188" spans="2:10" x14ac:dyDescent="0.35">
      <c r="B5188" t="s">
        <v>54</v>
      </c>
      <c r="D5188" s="4">
        <v>16195</v>
      </c>
      <c r="E5188" s="4">
        <v>936304</v>
      </c>
      <c r="G5188" s="4">
        <v>1723957</v>
      </c>
      <c r="H5188" s="4">
        <v>25495</v>
      </c>
      <c r="I5188" s="4">
        <v>2701951</v>
      </c>
      <c r="J5188" s="4">
        <v>952499</v>
      </c>
    </row>
    <row r="5189" spans="2:10" x14ac:dyDescent="0.35">
      <c r="B5189" t="s">
        <v>1845</v>
      </c>
      <c r="C5189" t="s">
        <v>1866</v>
      </c>
      <c r="I5189" s="4">
        <v>0</v>
      </c>
      <c r="J5189">
        <v>0</v>
      </c>
    </row>
    <row r="5190" spans="2:10" x14ac:dyDescent="0.35">
      <c r="C5190" t="s">
        <v>1867</v>
      </c>
      <c r="D5190" s="4">
        <v>4500</v>
      </c>
      <c r="F5190" s="4">
        <v>9000</v>
      </c>
      <c r="G5190" s="4">
        <v>9000</v>
      </c>
      <c r="H5190" s="4">
        <v>839852</v>
      </c>
      <c r="I5190" s="4">
        <v>862352</v>
      </c>
      <c r="J5190" s="4">
        <v>4500</v>
      </c>
    </row>
    <row r="5191" spans="2:10" x14ac:dyDescent="0.35">
      <c r="C5191" t="s">
        <v>1868</v>
      </c>
      <c r="E5191" s="4">
        <v>5259</v>
      </c>
      <c r="H5191" s="4">
        <v>833113</v>
      </c>
      <c r="I5191" s="4">
        <v>838373</v>
      </c>
      <c r="J5191">
        <v>5259</v>
      </c>
    </row>
    <row r="5192" spans="2:10" x14ac:dyDescent="0.35">
      <c r="C5192" t="s">
        <v>1869</v>
      </c>
      <c r="H5192" s="4">
        <v>203904</v>
      </c>
      <c r="I5192" s="4">
        <v>203904</v>
      </c>
      <c r="J5192">
        <v>0</v>
      </c>
    </row>
    <row r="5193" spans="2:10" x14ac:dyDescent="0.35">
      <c r="C5193" t="s">
        <v>1870</v>
      </c>
      <c r="G5193" s="4">
        <v>12859</v>
      </c>
      <c r="H5193" s="4">
        <v>2270177</v>
      </c>
      <c r="I5193" s="4">
        <v>2283036</v>
      </c>
      <c r="J5193">
        <v>0</v>
      </c>
    </row>
    <row r="5194" spans="2:10" x14ac:dyDescent="0.35">
      <c r="C5194" t="s">
        <v>1871</v>
      </c>
      <c r="F5194" s="4">
        <v>907459</v>
      </c>
      <c r="I5194" s="4">
        <v>907459</v>
      </c>
      <c r="J5194">
        <v>0</v>
      </c>
    </row>
    <row r="5195" spans="2:10" x14ac:dyDescent="0.35">
      <c r="C5195" t="s">
        <v>1876</v>
      </c>
      <c r="H5195" s="4">
        <v>0</v>
      </c>
      <c r="I5195" s="4">
        <v>0</v>
      </c>
      <c r="J5195">
        <v>0</v>
      </c>
    </row>
    <row r="5196" spans="2:10" x14ac:dyDescent="0.35">
      <c r="B5196" t="s">
        <v>55</v>
      </c>
      <c r="D5196" s="4">
        <v>4500</v>
      </c>
      <c r="E5196" s="4">
        <v>5259</v>
      </c>
      <c r="F5196" s="4">
        <v>916459</v>
      </c>
      <c r="G5196" s="4">
        <v>21859</v>
      </c>
      <c r="H5196" s="4">
        <v>4147047</v>
      </c>
      <c r="I5196" s="4">
        <v>5095124</v>
      </c>
      <c r="J5196" s="4">
        <v>9759</v>
      </c>
    </row>
    <row r="5197" spans="2:10" x14ac:dyDescent="0.35">
      <c r="B5197" t="s">
        <v>1878</v>
      </c>
      <c r="C5197" t="s">
        <v>1879</v>
      </c>
      <c r="D5197" s="4">
        <v>723449</v>
      </c>
      <c r="I5197" s="4">
        <v>723449</v>
      </c>
      <c r="J5197" s="4">
        <v>723449</v>
      </c>
    </row>
    <row r="5198" spans="2:10" x14ac:dyDescent="0.35">
      <c r="C5198" t="s">
        <v>1880</v>
      </c>
      <c r="D5198" s="4">
        <v>439765</v>
      </c>
      <c r="I5198" s="4">
        <v>439765</v>
      </c>
      <c r="J5198" s="4">
        <v>439765</v>
      </c>
    </row>
    <row r="5199" spans="2:10" x14ac:dyDescent="0.35">
      <c r="C5199" t="s">
        <v>1881</v>
      </c>
      <c r="D5199" s="4">
        <v>523628</v>
      </c>
      <c r="I5199" s="4">
        <v>523628</v>
      </c>
      <c r="J5199" s="4">
        <v>523628</v>
      </c>
    </row>
    <row r="5200" spans="2:10" x14ac:dyDescent="0.35">
      <c r="C5200" t="s">
        <v>1882</v>
      </c>
      <c r="E5200" s="4">
        <v>66023</v>
      </c>
      <c r="I5200" s="4">
        <v>66023</v>
      </c>
      <c r="J5200">
        <v>66023</v>
      </c>
    </row>
    <row r="5201" spans="1:10" x14ac:dyDescent="0.35">
      <c r="C5201" t="s">
        <v>1883</v>
      </c>
      <c r="D5201" s="4">
        <v>43901</v>
      </c>
      <c r="I5201" s="4">
        <v>43901</v>
      </c>
      <c r="J5201" s="4">
        <v>43901</v>
      </c>
    </row>
    <row r="5202" spans="1:10" x14ac:dyDescent="0.35">
      <c r="B5202" t="s">
        <v>56</v>
      </c>
      <c r="D5202" s="4">
        <v>1730744</v>
      </c>
      <c r="E5202" s="4">
        <v>66023</v>
      </c>
      <c r="I5202" s="4">
        <v>1796767</v>
      </c>
      <c r="J5202" s="4">
        <v>1796767</v>
      </c>
    </row>
    <row r="5203" spans="1:10" x14ac:dyDescent="0.35">
      <c r="B5203" t="s">
        <v>1885</v>
      </c>
      <c r="C5203" t="s">
        <v>1886</v>
      </c>
      <c r="E5203" s="4">
        <v>4713</v>
      </c>
      <c r="I5203" s="4">
        <v>4713</v>
      </c>
      <c r="J5203">
        <v>4713</v>
      </c>
    </row>
    <row r="5204" spans="1:10" x14ac:dyDescent="0.35">
      <c r="B5204" t="s">
        <v>57</v>
      </c>
      <c r="E5204" s="4">
        <v>4713</v>
      </c>
      <c r="I5204" s="4">
        <v>4713</v>
      </c>
      <c r="J5204">
        <v>4713</v>
      </c>
    </row>
    <row r="5205" spans="1:10" x14ac:dyDescent="0.35">
      <c r="B5205" t="s">
        <v>1887</v>
      </c>
      <c r="C5205" t="s">
        <v>1888</v>
      </c>
      <c r="H5205" s="4">
        <v>76800</v>
      </c>
      <c r="I5205" s="4">
        <v>76800</v>
      </c>
      <c r="J5205">
        <v>0</v>
      </c>
    </row>
    <row r="5206" spans="1:10" x14ac:dyDescent="0.35">
      <c r="C5206" t="s">
        <v>1889</v>
      </c>
      <c r="H5206" s="4">
        <v>514500</v>
      </c>
      <c r="I5206" s="4">
        <v>514500</v>
      </c>
      <c r="J5206">
        <v>0</v>
      </c>
    </row>
    <row r="5207" spans="1:10" x14ac:dyDescent="0.35">
      <c r="C5207" t="s">
        <v>1890</v>
      </c>
      <c r="H5207" s="4">
        <v>150000</v>
      </c>
      <c r="I5207" s="4">
        <v>150000</v>
      </c>
      <c r="J5207">
        <v>0</v>
      </c>
    </row>
    <row r="5208" spans="1:10" x14ac:dyDescent="0.35">
      <c r="B5208" t="s">
        <v>58</v>
      </c>
      <c r="H5208" s="4">
        <v>741300</v>
      </c>
      <c r="I5208" s="4">
        <v>741300</v>
      </c>
      <c r="J5208">
        <v>0</v>
      </c>
    </row>
    <row r="5209" spans="1:10" x14ac:dyDescent="0.35">
      <c r="A5209" t="s">
        <v>1627</v>
      </c>
      <c r="B5209" t="s">
        <v>59</v>
      </c>
      <c r="D5209" s="4">
        <v>11647955</v>
      </c>
      <c r="E5209" s="4">
        <v>8957428</v>
      </c>
      <c r="F5209" s="4">
        <v>4083109</v>
      </c>
      <c r="G5209" s="4">
        <v>6019306</v>
      </c>
      <c r="H5209" s="4">
        <v>4913842</v>
      </c>
      <c r="I5209" s="4">
        <v>35621641</v>
      </c>
      <c r="J5209" s="4">
        <v>20605383</v>
      </c>
    </row>
    <row r="5210" spans="1:10" x14ac:dyDescent="0.35">
      <c r="A5210" t="s">
        <v>585</v>
      </c>
      <c r="B5210" t="s">
        <v>1842</v>
      </c>
      <c r="C5210" t="s">
        <v>1843</v>
      </c>
      <c r="D5210" s="4">
        <v>8321507</v>
      </c>
      <c r="E5210" s="4">
        <v>1694173</v>
      </c>
      <c r="F5210" s="4">
        <v>4921000</v>
      </c>
      <c r="I5210" s="4">
        <v>14936680</v>
      </c>
      <c r="J5210" s="4">
        <v>10015680</v>
      </c>
    </row>
    <row r="5211" spans="1:10" x14ac:dyDescent="0.35">
      <c r="C5211" t="s">
        <v>1844</v>
      </c>
      <c r="D5211" s="4">
        <v>82872</v>
      </c>
      <c r="E5211" s="4">
        <v>435118</v>
      </c>
      <c r="G5211" s="4">
        <v>743894</v>
      </c>
      <c r="H5211" s="4">
        <v>36900</v>
      </c>
      <c r="I5211" s="4">
        <v>1298784</v>
      </c>
      <c r="J5211" s="4">
        <v>517990</v>
      </c>
    </row>
    <row r="5212" spans="1:10" x14ac:dyDescent="0.35">
      <c r="C5212" t="s">
        <v>1845</v>
      </c>
      <c r="H5212" s="4">
        <v>844056</v>
      </c>
      <c r="I5212" s="4">
        <v>844056</v>
      </c>
      <c r="J5212">
        <v>0</v>
      </c>
    </row>
    <row r="5213" spans="1:10" x14ac:dyDescent="0.35">
      <c r="B5213" t="s">
        <v>51</v>
      </c>
      <c r="D5213" s="4">
        <v>8404379</v>
      </c>
      <c r="E5213" s="4">
        <v>2129290</v>
      </c>
      <c r="F5213" s="4">
        <v>4921000</v>
      </c>
      <c r="G5213" s="4">
        <v>743894</v>
      </c>
      <c r="H5213" s="4">
        <v>880956</v>
      </c>
      <c r="I5213" s="4">
        <v>17079520</v>
      </c>
      <c r="J5213" s="4">
        <v>10533669</v>
      </c>
    </row>
    <row r="5214" spans="1:10" x14ac:dyDescent="0.35">
      <c r="B5214" t="s">
        <v>1843</v>
      </c>
      <c r="C5214" t="s">
        <v>1846</v>
      </c>
      <c r="D5214" s="4">
        <v>4069969</v>
      </c>
      <c r="E5214" s="4">
        <v>351200</v>
      </c>
      <c r="F5214" s="4">
        <v>15300</v>
      </c>
      <c r="I5214" s="4">
        <v>4436469</v>
      </c>
      <c r="J5214" s="4">
        <v>4421169</v>
      </c>
    </row>
    <row r="5215" spans="1:10" x14ac:dyDescent="0.35">
      <c r="C5215" t="s">
        <v>1847</v>
      </c>
      <c r="D5215" s="4">
        <v>2016253</v>
      </c>
      <c r="F5215" s="4">
        <v>67568</v>
      </c>
      <c r="G5215" s="4">
        <v>4620000</v>
      </c>
      <c r="I5215" s="4">
        <v>6703821</v>
      </c>
      <c r="J5215" s="4">
        <v>2016253</v>
      </c>
    </row>
    <row r="5216" spans="1:10" x14ac:dyDescent="0.35">
      <c r="B5216" t="s">
        <v>52</v>
      </c>
      <c r="D5216" s="4">
        <v>6086222</v>
      </c>
      <c r="E5216" s="4">
        <v>351200</v>
      </c>
      <c r="F5216" s="4">
        <v>82868</v>
      </c>
      <c r="G5216" s="4">
        <v>4620000</v>
      </c>
      <c r="I5216" s="4">
        <v>11140290</v>
      </c>
      <c r="J5216" s="4">
        <v>6437422</v>
      </c>
    </row>
    <row r="5217" spans="2:10" x14ac:dyDescent="0.35">
      <c r="B5217" t="s">
        <v>1844</v>
      </c>
      <c r="C5217" t="s">
        <v>1851</v>
      </c>
      <c r="E5217" s="4">
        <v>45703</v>
      </c>
      <c r="I5217" s="4">
        <v>45703</v>
      </c>
      <c r="J5217">
        <v>45703</v>
      </c>
    </row>
    <row r="5218" spans="2:10" x14ac:dyDescent="0.35">
      <c r="C5218" t="s">
        <v>1853</v>
      </c>
      <c r="D5218" s="4">
        <v>4270</v>
      </c>
      <c r="I5218" s="4">
        <v>4270</v>
      </c>
      <c r="J5218" s="4">
        <v>4270</v>
      </c>
    </row>
    <row r="5219" spans="2:10" x14ac:dyDescent="0.35">
      <c r="C5219" t="s">
        <v>1854</v>
      </c>
      <c r="D5219" s="4">
        <v>12728</v>
      </c>
      <c r="E5219" s="4">
        <v>443843</v>
      </c>
      <c r="I5219" s="4">
        <v>456571</v>
      </c>
      <c r="J5219" s="4">
        <v>456571</v>
      </c>
    </row>
    <row r="5220" spans="2:10" x14ac:dyDescent="0.35">
      <c r="C5220" t="s">
        <v>1855</v>
      </c>
      <c r="D5220" s="4">
        <v>20600</v>
      </c>
      <c r="E5220" s="4">
        <v>273023</v>
      </c>
      <c r="I5220" s="4">
        <v>293623</v>
      </c>
      <c r="J5220" s="4">
        <v>293623</v>
      </c>
    </row>
    <row r="5221" spans="2:10" x14ac:dyDescent="0.35">
      <c r="C5221" t="s">
        <v>1856</v>
      </c>
      <c r="I5221" s="4">
        <v>0</v>
      </c>
      <c r="J5221">
        <v>0</v>
      </c>
    </row>
    <row r="5222" spans="2:10" x14ac:dyDescent="0.35">
      <c r="C5222" t="s">
        <v>1857</v>
      </c>
      <c r="D5222" s="4">
        <v>1358</v>
      </c>
      <c r="E5222" s="4">
        <v>10863</v>
      </c>
      <c r="I5222" s="4">
        <v>12221</v>
      </c>
      <c r="J5222" s="4">
        <v>12221</v>
      </c>
    </row>
    <row r="5223" spans="2:10" x14ac:dyDescent="0.35">
      <c r="C5223" t="s">
        <v>1858</v>
      </c>
      <c r="G5223" s="4">
        <v>68375</v>
      </c>
      <c r="I5223" s="4">
        <v>68375</v>
      </c>
      <c r="J5223">
        <v>0</v>
      </c>
    </row>
    <row r="5224" spans="2:10" x14ac:dyDescent="0.35">
      <c r="C5224" t="s">
        <v>1859</v>
      </c>
      <c r="G5224" s="4">
        <v>1325000</v>
      </c>
      <c r="I5224" s="4">
        <v>1325000</v>
      </c>
      <c r="J5224">
        <v>0</v>
      </c>
    </row>
    <row r="5225" spans="2:10" x14ac:dyDescent="0.35">
      <c r="C5225" t="s">
        <v>1860</v>
      </c>
      <c r="E5225" s="4">
        <v>0</v>
      </c>
      <c r="G5225" s="4">
        <v>1195733</v>
      </c>
      <c r="I5225" s="4">
        <v>1195733</v>
      </c>
      <c r="J5225">
        <v>0</v>
      </c>
    </row>
    <row r="5226" spans="2:10" x14ac:dyDescent="0.35">
      <c r="C5226" t="s">
        <v>1861</v>
      </c>
      <c r="E5226" s="4">
        <v>182812</v>
      </c>
      <c r="I5226" s="4">
        <v>182812</v>
      </c>
      <c r="J5226">
        <v>182812</v>
      </c>
    </row>
    <row r="5227" spans="2:10" x14ac:dyDescent="0.35">
      <c r="C5227" t="s">
        <v>1863</v>
      </c>
      <c r="D5227" s="4">
        <v>7780</v>
      </c>
      <c r="E5227" s="4">
        <v>7780</v>
      </c>
      <c r="F5227" s="4">
        <v>38900</v>
      </c>
      <c r="I5227" s="4">
        <v>54459</v>
      </c>
      <c r="J5227" s="4">
        <v>15560</v>
      </c>
    </row>
    <row r="5228" spans="2:10" x14ac:dyDescent="0.35">
      <c r="B5228" t="s">
        <v>54</v>
      </c>
      <c r="D5228" s="4">
        <v>46735</v>
      </c>
      <c r="E5228" s="4">
        <v>964025</v>
      </c>
      <c r="F5228" s="4">
        <v>38900</v>
      </c>
      <c r="G5228" s="4">
        <v>2589109</v>
      </c>
      <c r="I5228" s="4">
        <v>3638768</v>
      </c>
      <c r="J5228" s="4">
        <v>1010760</v>
      </c>
    </row>
    <row r="5229" spans="2:10" x14ac:dyDescent="0.35">
      <c r="B5229" t="s">
        <v>1845</v>
      </c>
      <c r="C5229" t="s">
        <v>1866</v>
      </c>
      <c r="I5229" s="4">
        <v>0</v>
      </c>
      <c r="J5229">
        <v>0</v>
      </c>
    </row>
    <row r="5230" spans="2:10" x14ac:dyDescent="0.35">
      <c r="C5230" t="s">
        <v>1867</v>
      </c>
      <c r="D5230" s="4">
        <v>27000</v>
      </c>
      <c r="F5230" s="4">
        <v>282622</v>
      </c>
      <c r="H5230" s="4">
        <v>646922</v>
      </c>
      <c r="I5230" s="4">
        <v>956544</v>
      </c>
      <c r="J5230" s="4">
        <v>27000</v>
      </c>
    </row>
    <row r="5231" spans="2:10" x14ac:dyDescent="0.35">
      <c r="C5231" t="s">
        <v>1868</v>
      </c>
      <c r="F5231" s="4">
        <v>5259</v>
      </c>
      <c r="H5231" s="4">
        <v>242721</v>
      </c>
      <c r="I5231" s="4">
        <v>247981</v>
      </c>
      <c r="J5231">
        <v>0</v>
      </c>
    </row>
    <row r="5232" spans="2:10" x14ac:dyDescent="0.35">
      <c r="C5232" t="s">
        <v>1869</v>
      </c>
      <c r="H5232" s="4">
        <v>285600</v>
      </c>
      <c r="I5232" s="4">
        <v>285600</v>
      </c>
      <c r="J5232">
        <v>0</v>
      </c>
    </row>
    <row r="5233" spans="2:10" x14ac:dyDescent="0.35">
      <c r="C5233" t="s">
        <v>1870</v>
      </c>
      <c r="G5233" s="4">
        <v>3547</v>
      </c>
      <c r="H5233" s="4">
        <v>2869252</v>
      </c>
      <c r="I5233" s="4">
        <v>2872799</v>
      </c>
      <c r="J5233">
        <v>0</v>
      </c>
    </row>
    <row r="5234" spans="2:10" x14ac:dyDescent="0.35">
      <c r="C5234" t="s">
        <v>1871</v>
      </c>
      <c r="D5234" s="4">
        <v>1351024</v>
      </c>
      <c r="I5234" s="4">
        <v>1351024</v>
      </c>
      <c r="J5234" s="4">
        <v>1351024</v>
      </c>
    </row>
    <row r="5235" spans="2:10" x14ac:dyDescent="0.35">
      <c r="C5235" t="s">
        <v>1875</v>
      </c>
      <c r="H5235" s="4">
        <v>32548</v>
      </c>
      <c r="I5235" s="4">
        <v>32548</v>
      </c>
      <c r="J5235">
        <v>0</v>
      </c>
    </row>
    <row r="5236" spans="2:10" x14ac:dyDescent="0.35">
      <c r="B5236" t="s">
        <v>55</v>
      </c>
      <c r="D5236" s="4">
        <v>1378024</v>
      </c>
      <c r="F5236" s="4">
        <v>287881</v>
      </c>
      <c r="G5236" s="4">
        <v>3547</v>
      </c>
      <c r="H5236" s="4">
        <v>4077043</v>
      </c>
      <c r="I5236" s="4">
        <v>5746496</v>
      </c>
      <c r="J5236" s="4">
        <v>1378024</v>
      </c>
    </row>
    <row r="5237" spans="2:10" x14ac:dyDescent="0.35">
      <c r="B5237" t="s">
        <v>1878</v>
      </c>
      <c r="C5237" t="s">
        <v>1879</v>
      </c>
      <c r="D5237" s="4">
        <v>838082</v>
      </c>
      <c r="I5237" s="4">
        <v>838082</v>
      </c>
      <c r="J5237" s="4">
        <v>838082</v>
      </c>
    </row>
    <row r="5238" spans="2:10" x14ac:dyDescent="0.35">
      <c r="C5238" t="s">
        <v>1897</v>
      </c>
      <c r="D5238" s="4">
        <v>1426</v>
      </c>
      <c r="I5238" s="4">
        <v>1426</v>
      </c>
      <c r="J5238" s="4">
        <v>1426</v>
      </c>
    </row>
    <row r="5239" spans="2:10" x14ac:dyDescent="0.35">
      <c r="C5239" t="s">
        <v>1880</v>
      </c>
      <c r="D5239" s="4">
        <v>498588</v>
      </c>
      <c r="I5239" s="4">
        <v>498588</v>
      </c>
      <c r="J5239" s="4">
        <v>498588</v>
      </c>
    </row>
    <row r="5240" spans="2:10" x14ac:dyDescent="0.35">
      <c r="C5240" t="s">
        <v>1881</v>
      </c>
      <c r="D5240" s="4">
        <v>578586</v>
      </c>
      <c r="I5240" s="4">
        <v>578586</v>
      </c>
      <c r="J5240" s="4">
        <v>578586</v>
      </c>
    </row>
    <row r="5241" spans="2:10" x14ac:dyDescent="0.35">
      <c r="C5241" t="s">
        <v>1895</v>
      </c>
      <c r="D5241" s="4">
        <v>39839</v>
      </c>
      <c r="I5241" s="4">
        <v>39839</v>
      </c>
      <c r="J5241" s="4">
        <v>39839</v>
      </c>
    </row>
    <row r="5242" spans="2:10" x14ac:dyDescent="0.35">
      <c r="C5242" t="s">
        <v>1882</v>
      </c>
      <c r="F5242" s="4">
        <v>221178</v>
      </c>
      <c r="I5242" s="4">
        <v>221178</v>
      </c>
      <c r="J5242">
        <v>0</v>
      </c>
    </row>
    <row r="5243" spans="2:10" x14ac:dyDescent="0.35">
      <c r="C5243" t="s">
        <v>1900</v>
      </c>
      <c r="D5243" s="4">
        <v>30437</v>
      </c>
      <c r="I5243" s="4">
        <v>30437</v>
      </c>
      <c r="J5243" s="4">
        <v>30437</v>
      </c>
    </row>
    <row r="5244" spans="2:10" x14ac:dyDescent="0.35">
      <c r="C5244" t="s">
        <v>1884</v>
      </c>
      <c r="D5244" s="4">
        <v>39857</v>
      </c>
      <c r="E5244" s="4">
        <v>2333</v>
      </c>
      <c r="I5244" s="4">
        <v>42190</v>
      </c>
      <c r="J5244" s="4">
        <v>42190</v>
      </c>
    </row>
    <row r="5245" spans="2:10" x14ac:dyDescent="0.35">
      <c r="B5245" t="s">
        <v>56</v>
      </c>
      <c r="D5245" s="4">
        <v>2026814</v>
      </c>
      <c r="E5245" s="4">
        <v>2333</v>
      </c>
      <c r="F5245" s="4">
        <v>221178</v>
      </c>
      <c r="I5245" s="4">
        <v>2250325</v>
      </c>
      <c r="J5245" s="4">
        <v>2029147</v>
      </c>
    </row>
    <row r="5246" spans="2:10" x14ac:dyDescent="0.35">
      <c r="B5246" t="s">
        <v>1885</v>
      </c>
      <c r="C5246" t="s">
        <v>1886</v>
      </c>
      <c r="D5246" s="4">
        <v>32992</v>
      </c>
      <c r="I5246" s="4">
        <v>32992</v>
      </c>
      <c r="J5246" s="4">
        <v>32992</v>
      </c>
    </row>
    <row r="5247" spans="2:10" x14ac:dyDescent="0.35">
      <c r="B5247" t="s">
        <v>57</v>
      </c>
      <c r="D5247" s="4">
        <v>32992</v>
      </c>
      <c r="I5247" s="4">
        <v>32992</v>
      </c>
      <c r="J5247" s="4">
        <v>32992</v>
      </c>
    </row>
    <row r="5248" spans="2:10" x14ac:dyDescent="0.35">
      <c r="B5248" t="s">
        <v>1887</v>
      </c>
      <c r="C5248" t="s">
        <v>1889</v>
      </c>
      <c r="H5248" s="4">
        <v>210000</v>
      </c>
      <c r="I5248" s="4">
        <v>210000</v>
      </c>
      <c r="J5248">
        <v>0</v>
      </c>
    </row>
    <row r="5249" spans="1:10" x14ac:dyDescent="0.35">
      <c r="C5249" t="s">
        <v>1890</v>
      </c>
      <c r="H5249" s="4">
        <v>37500</v>
      </c>
      <c r="I5249" s="4">
        <v>37500</v>
      </c>
      <c r="J5249">
        <v>0</v>
      </c>
    </row>
    <row r="5250" spans="1:10" x14ac:dyDescent="0.35">
      <c r="B5250" t="s">
        <v>58</v>
      </c>
      <c r="H5250" s="4">
        <v>247500</v>
      </c>
      <c r="I5250" s="4">
        <v>247500</v>
      </c>
      <c r="J5250">
        <v>0</v>
      </c>
    </row>
    <row r="5251" spans="1:10" x14ac:dyDescent="0.35">
      <c r="A5251" t="s">
        <v>1628</v>
      </c>
      <c r="B5251" t="s">
        <v>59</v>
      </c>
      <c r="D5251" s="4">
        <v>17975168</v>
      </c>
      <c r="E5251" s="4">
        <v>3446848</v>
      </c>
      <c r="F5251" s="4">
        <v>5551826</v>
      </c>
      <c r="G5251" s="4">
        <v>7956550</v>
      </c>
      <c r="H5251" s="4">
        <v>5205500</v>
      </c>
      <c r="I5251" s="4">
        <v>40135892</v>
      </c>
      <c r="J5251" s="4">
        <v>21422016</v>
      </c>
    </row>
    <row r="5252" spans="1:10" x14ac:dyDescent="0.35">
      <c r="A5252" t="s">
        <v>1940</v>
      </c>
      <c r="B5252" t="s">
        <v>1842</v>
      </c>
      <c r="C5252" t="s">
        <v>1843</v>
      </c>
      <c r="D5252" s="4">
        <v>12363843</v>
      </c>
      <c r="F5252" s="4">
        <v>6517000</v>
      </c>
      <c r="I5252" s="4">
        <v>18880843</v>
      </c>
      <c r="J5252" s="4">
        <v>12363843</v>
      </c>
    </row>
    <row r="5253" spans="1:10" x14ac:dyDescent="0.35">
      <c r="C5253" t="s">
        <v>1844</v>
      </c>
      <c r="D5253" s="4">
        <v>1350477</v>
      </c>
      <c r="E5253" s="4">
        <v>217559</v>
      </c>
      <c r="H5253" s="4">
        <v>446330</v>
      </c>
      <c r="I5253" s="4">
        <v>2014365</v>
      </c>
      <c r="J5253" s="4">
        <v>1568036</v>
      </c>
    </row>
    <row r="5254" spans="1:10" x14ac:dyDescent="0.35">
      <c r="C5254" t="s">
        <v>1845</v>
      </c>
      <c r="D5254" s="4">
        <v>1373627</v>
      </c>
      <c r="I5254" s="4">
        <v>1373627</v>
      </c>
      <c r="J5254" s="4">
        <v>1373627</v>
      </c>
    </row>
    <row r="5255" spans="1:10" x14ac:dyDescent="0.35">
      <c r="B5255" t="s">
        <v>51</v>
      </c>
      <c r="D5255" s="4">
        <v>15087947</v>
      </c>
      <c r="E5255" s="4">
        <v>217559</v>
      </c>
      <c r="F5255" s="4">
        <v>6517000</v>
      </c>
      <c r="H5255" s="4">
        <v>446330</v>
      </c>
      <c r="I5255" s="4">
        <v>22268835</v>
      </c>
      <c r="J5255" s="4">
        <v>15305506</v>
      </c>
    </row>
    <row r="5256" spans="1:10" x14ac:dyDescent="0.35">
      <c r="B5256" t="s">
        <v>1843</v>
      </c>
      <c r="C5256" t="s">
        <v>1846</v>
      </c>
      <c r="D5256" s="4">
        <v>10279704</v>
      </c>
      <c r="I5256" s="4">
        <v>10279704</v>
      </c>
      <c r="J5256" s="4">
        <v>10279704</v>
      </c>
    </row>
    <row r="5257" spans="1:10" x14ac:dyDescent="0.35">
      <c r="C5257" t="s">
        <v>1847</v>
      </c>
      <c r="D5257" s="4">
        <v>7154129</v>
      </c>
      <c r="F5257" s="4">
        <v>1148649</v>
      </c>
      <c r="I5257" s="4">
        <v>8302778</v>
      </c>
      <c r="J5257" s="4">
        <v>7154129</v>
      </c>
    </row>
    <row r="5258" spans="1:10" x14ac:dyDescent="0.35">
      <c r="C5258" t="s">
        <v>1848</v>
      </c>
      <c r="D5258" s="4">
        <v>25436</v>
      </c>
      <c r="I5258" s="4">
        <v>25436</v>
      </c>
      <c r="J5258" s="4">
        <v>25436</v>
      </c>
    </row>
    <row r="5259" spans="1:10" x14ac:dyDescent="0.35">
      <c r="B5259" t="s">
        <v>52</v>
      </c>
      <c r="D5259" s="4">
        <v>17459269</v>
      </c>
      <c r="F5259" s="4">
        <v>1148649</v>
      </c>
      <c r="I5259" s="4">
        <v>18607917</v>
      </c>
      <c r="J5259" s="4">
        <v>17459269</v>
      </c>
    </row>
    <row r="5260" spans="1:10" x14ac:dyDescent="0.35">
      <c r="B5260" t="s">
        <v>1849</v>
      </c>
      <c r="C5260" t="s">
        <v>1850</v>
      </c>
      <c r="G5260" s="4">
        <v>3200000</v>
      </c>
      <c r="I5260" s="4">
        <v>3200000</v>
      </c>
      <c r="J5260">
        <v>0</v>
      </c>
    </row>
    <row r="5261" spans="1:10" x14ac:dyDescent="0.35">
      <c r="B5261" t="s">
        <v>53</v>
      </c>
      <c r="G5261" s="4">
        <v>3200000</v>
      </c>
      <c r="I5261" s="4">
        <v>3200000</v>
      </c>
      <c r="J5261">
        <v>0</v>
      </c>
    </row>
    <row r="5262" spans="1:10" x14ac:dyDescent="0.35">
      <c r="B5262" t="s">
        <v>1844</v>
      </c>
      <c r="C5262" t="s">
        <v>1851</v>
      </c>
      <c r="D5262" s="4">
        <v>408195</v>
      </c>
      <c r="I5262" s="4">
        <v>408195</v>
      </c>
      <c r="J5262" s="4">
        <v>408195</v>
      </c>
    </row>
    <row r="5263" spans="1:10" x14ac:dyDescent="0.35">
      <c r="C5263" t="s">
        <v>1916</v>
      </c>
      <c r="H5263" s="4">
        <v>14264</v>
      </c>
      <c r="I5263" s="4">
        <v>14264</v>
      </c>
      <c r="J5263">
        <v>0</v>
      </c>
    </row>
    <row r="5264" spans="1:10" x14ac:dyDescent="0.35">
      <c r="C5264" t="s">
        <v>1852</v>
      </c>
      <c r="E5264" s="4">
        <v>16355</v>
      </c>
      <c r="I5264" s="4">
        <v>16355</v>
      </c>
      <c r="J5264">
        <v>16355</v>
      </c>
    </row>
    <row r="5265" spans="2:10" x14ac:dyDescent="0.35">
      <c r="C5265" t="s">
        <v>1853</v>
      </c>
      <c r="E5265" s="4">
        <v>8465</v>
      </c>
      <c r="I5265" s="4">
        <v>8465</v>
      </c>
      <c r="J5265">
        <v>8465</v>
      </c>
    </row>
    <row r="5266" spans="2:10" x14ac:dyDescent="0.35">
      <c r="C5266" t="s">
        <v>1893</v>
      </c>
      <c r="E5266" s="4">
        <v>5973</v>
      </c>
      <c r="F5266" s="4">
        <v>2389</v>
      </c>
      <c r="I5266" s="4">
        <v>8362</v>
      </c>
      <c r="J5266">
        <v>5973</v>
      </c>
    </row>
    <row r="5267" spans="2:10" x14ac:dyDescent="0.35">
      <c r="C5267" t="s">
        <v>1854</v>
      </c>
      <c r="D5267" s="4">
        <v>289170</v>
      </c>
      <c r="F5267" s="4">
        <v>67249</v>
      </c>
      <c r="I5267" s="4">
        <v>356419</v>
      </c>
      <c r="J5267" s="4">
        <v>289170</v>
      </c>
    </row>
    <row r="5268" spans="2:10" x14ac:dyDescent="0.35">
      <c r="C5268" t="s">
        <v>1855</v>
      </c>
      <c r="D5268" s="4">
        <v>19843</v>
      </c>
      <c r="F5268" s="4">
        <v>620820</v>
      </c>
      <c r="I5268" s="4">
        <v>640663</v>
      </c>
      <c r="J5268" s="4">
        <v>19843</v>
      </c>
    </row>
    <row r="5269" spans="2:10" x14ac:dyDescent="0.35">
      <c r="C5269" t="s">
        <v>1856</v>
      </c>
      <c r="I5269" s="4">
        <v>0</v>
      </c>
      <c r="J5269">
        <v>0</v>
      </c>
    </row>
    <row r="5270" spans="2:10" x14ac:dyDescent="0.35">
      <c r="C5270" t="s">
        <v>1857</v>
      </c>
      <c r="D5270" s="4">
        <v>22406</v>
      </c>
      <c r="F5270" s="4">
        <v>2037</v>
      </c>
      <c r="I5270" s="4">
        <v>24443</v>
      </c>
      <c r="J5270" s="4">
        <v>22406</v>
      </c>
    </row>
    <row r="5271" spans="2:10" x14ac:dyDescent="0.35">
      <c r="C5271" t="s">
        <v>1858</v>
      </c>
      <c r="D5271" s="4">
        <v>16088</v>
      </c>
      <c r="I5271" s="4">
        <v>16088</v>
      </c>
      <c r="J5271" s="4">
        <v>16088</v>
      </c>
    </row>
    <row r="5272" spans="2:10" x14ac:dyDescent="0.35">
      <c r="C5272" t="s">
        <v>1859</v>
      </c>
      <c r="D5272" s="4">
        <v>175000</v>
      </c>
      <c r="E5272" s="4">
        <v>210841</v>
      </c>
      <c r="F5272" s="4">
        <v>150007</v>
      </c>
      <c r="H5272" s="4">
        <v>362228</v>
      </c>
      <c r="I5272" s="4">
        <v>898076</v>
      </c>
      <c r="J5272" s="4">
        <v>385841</v>
      </c>
    </row>
    <row r="5273" spans="2:10" x14ac:dyDescent="0.35">
      <c r="C5273" t="s">
        <v>1860</v>
      </c>
      <c r="D5273" s="4">
        <v>217406</v>
      </c>
      <c r="I5273" s="4">
        <v>217406</v>
      </c>
      <c r="J5273" s="4">
        <v>217406</v>
      </c>
    </row>
    <row r="5274" spans="2:10" x14ac:dyDescent="0.35">
      <c r="C5274" t="s">
        <v>1861</v>
      </c>
      <c r="D5274" s="4">
        <v>91406</v>
      </c>
      <c r="I5274" s="4">
        <v>91406</v>
      </c>
      <c r="J5274" s="4">
        <v>91406</v>
      </c>
    </row>
    <row r="5275" spans="2:10" x14ac:dyDescent="0.35">
      <c r="C5275" t="s">
        <v>1862</v>
      </c>
      <c r="D5275" s="4">
        <v>427321</v>
      </c>
      <c r="I5275" s="4">
        <v>427321</v>
      </c>
      <c r="J5275" s="4">
        <v>427321</v>
      </c>
    </row>
    <row r="5276" spans="2:10" x14ac:dyDescent="0.35">
      <c r="B5276" t="s">
        <v>54</v>
      </c>
      <c r="D5276" s="4">
        <v>1666836</v>
      </c>
      <c r="E5276" s="4">
        <v>241634</v>
      </c>
      <c r="F5276" s="4">
        <v>842502</v>
      </c>
      <c r="H5276" s="4">
        <v>376492</v>
      </c>
      <c r="I5276" s="4">
        <v>3127464</v>
      </c>
      <c r="J5276" s="4">
        <v>1908470</v>
      </c>
    </row>
    <row r="5277" spans="2:10" x14ac:dyDescent="0.35">
      <c r="B5277" t="s">
        <v>1845</v>
      </c>
      <c r="C5277" t="s">
        <v>1864</v>
      </c>
      <c r="D5277" s="4">
        <v>11158</v>
      </c>
      <c r="E5277" s="4">
        <v>0</v>
      </c>
      <c r="I5277" s="4">
        <v>11158</v>
      </c>
      <c r="J5277" s="4">
        <v>11158</v>
      </c>
    </row>
    <row r="5278" spans="2:10" x14ac:dyDescent="0.35">
      <c r="C5278" t="s">
        <v>1865</v>
      </c>
      <c r="D5278" s="4">
        <v>1744</v>
      </c>
      <c r="H5278" s="4">
        <v>109439</v>
      </c>
      <c r="I5278" s="4">
        <v>111183</v>
      </c>
      <c r="J5278" s="4">
        <v>1744</v>
      </c>
    </row>
    <row r="5279" spans="2:10" x14ac:dyDescent="0.35">
      <c r="C5279" t="s">
        <v>1866</v>
      </c>
      <c r="I5279" s="4">
        <v>0</v>
      </c>
      <c r="J5279">
        <v>0</v>
      </c>
    </row>
    <row r="5280" spans="2:10" x14ac:dyDescent="0.35">
      <c r="C5280" t="s">
        <v>1867</v>
      </c>
      <c r="D5280" s="4">
        <v>900000</v>
      </c>
      <c r="G5280" s="4">
        <v>4500</v>
      </c>
      <c r="H5280" s="4">
        <v>478653</v>
      </c>
      <c r="I5280" s="4">
        <v>1383153</v>
      </c>
      <c r="J5280" s="4">
        <v>900000</v>
      </c>
    </row>
    <row r="5281" spans="2:10" x14ac:dyDescent="0.35">
      <c r="C5281" t="s">
        <v>1868</v>
      </c>
      <c r="H5281" s="4">
        <v>989495</v>
      </c>
      <c r="I5281" s="4">
        <v>989495</v>
      </c>
      <c r="J5281">
        <v>0</v>
      </c>
    </row>
    <row r="5282" spans="2:10" x14ac:dyDescent="0.35">
      <c r="C5282" t="s">
        <v>1869</v>
      </c>
      <c r="H5282" s="4">
        <v>264000</v>
      </c>
      <c r="I5282" s="4">
        <v>264000</v>
      </c>
      <c r="J5282">
        <v>0</v>
      </c>
    </row>
    <row r="5283" spans="2:10" x14ac:dyDescent="0.35">
      <c r="C5283" t="s">
        <v>1870</v>
      </c>
      <c r="E5283" s="4">
        <v>9755</v>
      </c>
      <c r="H5283" s="4">
        <v>2262533</v>
      </c>
      <c r="I5283" s="4">
        <v>2272288</v>
      </c>
      <c r="J5283">
        <v>9755</v>
      </c>
    </row>
    <row r="5284" spans="2:10" x14ac:dyDescent="0.35">
      <c r="C5284" t="s">
        <v>1871</v>
      </c>
      <c r="D5284" s="4">
        <v>0</v>
      </c>
      <c r="H5284" s="4">
        <v>6615059</v>
      </c>
      <c r="I5284" s="4">
        <v>6615059</v>
      </c>
      <c r="J5284" s="4">
        <v>0</v>
      </c>
    </row>
    <row r="5285" spans="2:10" x14ac:dyDescent="0.35">
      <c r="C5285" t="s">
        <v>1872</v>
      </c>
      <c r="D5285" s="4">
        <v>98000</v>
      </c>
      <c r="I5285" s="4">
        <v>98000</v>
      </c>
      <c r="J5285" s="4">
        <v>98000</v>
      </c>
    </row>
    <row r="5286" spans="2:10" x14ac:dyDescent="0.35">
      <c r="C5286" t="s">
        <v>1875</v>
      </c>
      <c r="H5286" s="4">
        <v>116242</v>
      </c>
      <c r="I5286" s="4">
        <v>116242</v>
      </c>
      <c r="J5286">
        <v>0</v>
      </c>
    </row>
    <row r="5287" spans="2:10" x14ac:dyDescent="0.35">
      <c r="C5287" t="s">
        <v>1876</v>
      </c>
      <c r="D5287" s="4">
        <v>28432</v>
      </c>
      <c r="H5287" s="4">
        <v>82320</v>
      </c>
      <c r="I5287" s="4">
        <v>110752</v>
      </c>
      <c r="J5287" s="4">
        <v>28432</v>
      </c>
    </row>
    <row r="5288" spans="2:10" x14ac:dyDescent="0.35">
      <c r="B5288" t="s">
        <v>55</v>
      </c>
      <c r="D5288" s="4">
        <v>1039335</v>
      </c>
      <c r="E5288" s="4">
        <v>9755</v>
      </c>
      <c r="G5288" s="4">
        <v>4500</v>
      </c>
      <c r="H5288" s="4">
        <v>10917741</v>
      </c>
      <c r="I5288" s="4">
        <v>11971330</v>
      </c>
      <c r="J5288" s="4">
        <v>1049090</v>
      </c>
    </row>
    <row r="5289" spans="2:10" x14ac:dyDescent="0.35">
      <c r="B5289" t="s">
        <v>1878</v>
      </c>
      <c r="C5289" t="s">
        <v>1879</v>
      </c>
      <c r="D5289" s="4">
        <v>1585575</v>
      </c>
      <c r="I5289" s="4">
        <v>1585575</v>
      </c>
      <c r="J5289" s="4">
        <v>1585575</v>
      </c>
    </row>
    <row r="5290" spans="2:10" x14ac:dyDescent="0.35">
      <c r="C5290" t="s">
        <v>1907</v>
      </c>
      <c r="D5290" s="4">
        <v>21986</v>
      </c>
      <c r="I5290" s="4">
        <v>21986</v>
      </c>
      <c r="J5290" s="4">
        <v>21986</v>
      </c>
    </row>
    <row r="5291" spans="2:10" x14ac:dyDescent="0.35">
      <c r="C5291" t="s">
        <v>1880</v>
      </c>
      <c r="D5291" s="4">
        <v>82835</v>
      </c>
      <c r="I5291" s="4">
        <v>82835</v>
      </c>
      <c r="J5291" s="4">
        <v>82835</v>
      </c>
    </row>
    <row r="5292" spans="2:10" x14ac:dyDescent="0.35">
      <c r="B5292" t="s">
        <v>1878</v>
      </c>
      <c r="C5292" t="s">
        <v>1881</v>
      </c>
      <c r="D5292" s="4">
        <v>754240</v>
      </c>
      <c r="I5292" s="4">
        <v>754240</v>
      </c>
      <c r="J5292" s="4">
        <v>754240</v>
      </c>
    </row>
    <row r="5293" spans="2:10" x14ac:dyDescent="0.35">
      <c r="C5293" t="s">
        <v>1882</v>
      </c>
      <c r="F5293" s="4">
        <v>81979</v>
      </c>
      <c r="I5293" s="4">
        <v>81979</v>
      </c>
      <c r="J5293">
        <v>0</v>
      </c>
    </row>
    <row r="5294" spans="2:10" x14ac:dyDescent="0.35">
      <c r="C5294" t="s">
        <v>1884</v>
      </c>
      <c r="D5294" s="4">
        <v>116641</v>
      </c>
      <c r="I5294" s="4">
        <v>116641</v>
      </c>
      <c r="J5294" s="4">
        <v>116641</v>
      </c>
    </row>
    <row r="5295" spans="2:10" x14ac:dyDescent="0.35">
      <c r="B5295" t="s">
        <v>56</v>
      </c>
      <c r="D5295" s="4">
        <v>2561277</v>
      </c>
      <c r="F5295" s="4">
        <v>81979</v>
      </c>
      <c r="I5295" s="4">
        <v>2643255</v>
      </c>
      <c r="J5295" s="4">
        <v>2561277</v>
      </c>
    </row>
    <row r="5296" spans="2:10" x14ac:dyDescent="0.35">
      <c r="B5296" t="s">
        <v>1885</v>
      </c>
      <c r="C5296" t="s">
        <v>1886</v>
      </c>
      <c r="F5296" s="4">
        <v>14140</v>
      </c>
      <c r="I5296" s="4">
        <v>14140</v>
      </c>
      <c r="J5296">
        <v>0</v>
      </c>
    </row>
    <row r="5297" spans="1:10" x14ac:dyDescent="0.35">
      <c r="B5297" t="s">
        <v>57</v>
      </c>
      <c r="F5297" s="4">
        <v>14140</v>
      </c>
      <c r="I5297" s="4">
        <v>14140</v>
      </c>
      <c r="J5297">
        <v>0</v>
      </c>
    </row>
    <row r="5298" spans="1:10" x14ac:dyDescent="0.35">
      <c r="B5298" t="s">
        <v>1887</v>
      </c>
      <c r="C5298" t="s">
        <v>1904</v>
      </c>
      <c r="D5298" s="4">
        <v>125000</v>
      </c>
      <c r="I5298" s="4">
        <v>125000</v>
      </c>
      <c r="J5298" s="4">
        <v>125000</v>
      </c>
    </row>
    <row r="5299" spans="1:10" x14ac:dyDescent="0.35">
      <c r="C5299" t="s">
        <v>1888</v>
      </c>
      <c r="H5299" s="4">
        <v>288000</v>
      </c>
      <c r="I5299" s="4">
        <v>288000</v>
      </c>
      <c r="J5299">
        <v>0</v>
      </c>
    </row>
    <row r="5300" spans="1:10" x14ac:dyDescent="0.35">
      <c r="C5300" t="s">
        <v>1889</v>
      </c>
      <c r="H5300" s="4">
        <v>63000</v>
      </c>
      <c r="I5300" s="4">
        <v>63000</v>
      </c>
      <c r="J5300">
        <v>0</v>
      </c>
    </row>
    <row r="5301" spans="1:10" x14ac:dyDescent="0.35">
      <c r="C5301" t="s">
        <v>1890</v>
      </c>
      <c r="H5301" s="4">
        <v>37500</v>
      </c>
      <c r="I5301" s="4">
        <v>37500</v>
      </c>
      <c r="J5301">
        <v>0</v>
      </c>
    </row>
    <row r="5302" spans="1:10" x14ac:dyDescent="0.35">
      <c r="B5302" t="s">
        <v>58</v>
      </c>
      <c r="D5302" s="4">
        <v>125000</v>
      </c>
      <c r="H5302" s="4">
        <v>388500</v>
      </c>
      <c r="I5302" s="4">
        <v>513500</v>
      </c>
      <c r="J5302" s="4">
        <v>125000</v>
      </c>
    </row>
    <row r="5303" spans="1:10" x14ac:dyDescent="0.35">
      <c r="A5303" t="s">
        <v>1629</v>
      </c>
      <c r="B5303" t="s">
        <v>59</v>
      </c>
      <c r="D5303" s="4">
        <v>37939663</v>
      </c>
      <c r="E5303" s="4">
        <v>468948</v>
      </c>
      <c r="F5303" s="4">
        <v>8604269</v>
      </c>
      <c r="G5303" s="4">
        <v>3204500</v>
      </c>
      <c r="H5303" s="4">
        <v>12129062</v>
      </c>
      <c r="I5303" s="4">
        <v>62346442</v>
      </c>
      <c r="J5303" s="4">
        <v>38408611</v>
      </c>
    </row>
    <row r="5304" spans="1:10" x14ac:dyDescent="0.35">
      <c r="A5304" t="s">
        <v>596</v>
      </c>
      <c r="B5304" t="s">
        <v>1842</v>
      </c>
      <c r="C5304" t="s">
        <v>1843</v>
      </c>
      <c r="D5304" s="4">
        <v>4012089</v>
      </c>
      <c r="E5304" s="4">
        <v>1258</v>
      </c>
      <c r="F5304" s="4">
        <v>1622600</v>
      </c>
      <c r="I5304" s="4">
        <v>5635947</v>
      </c>
      <c r="J5304" s="4">
        <v>4013347</v>
      </c>
    </row>
    <row r="5305" spans="1:10" x14ac:dyDescent="0.35">
      <c r="C5305" t="s">
        <v>1844</v>
      </c>
      <c r="D5305" s="4">
        <v>362110</v>
      </c>
      <c r="I5305" s="4">
        <v>362110</v>
      </c>
      <c r="J5305" s="4">
        <v>362110</v>
      </c>
    </row>
    <row r="5306" spans="1:10" x14ac:dyDescent="0.35">
      <c r="C5306" t="s">
        <v>1845</v>
      </c>
      <c r="D5306" s="4">
        <v>388201</v>
      </c>
      <c r="I5306" s="4">
        <v>388201</v>
      </c>
      <c r="J5306" s="4">
        <v>388201</v>
      </c>
    </row>
    <row r="5307" spans="1:10" x14ac:dyDescent="0.35">
      <c r="B5307" t="s">
        <v>51</v>
      </c>
      <c r="D5307" s="4">
        <v>4762400</v>
      </c>
      <c r="E5307" s="4">
        <v>1258</v>
      </c>
      <c r="F5307" s="4">
        <v>1622600</v>
      </c>
      <c r="I5307" s="4">
        <v>6386258</v>
      </c>
      <c r="J5307" s="4">
        <v>4763658</v>
      </c>
    </row>
    <row r="5308" spans="1:10" x14ac:dyDescent="0.35">
      <c r="B5308" t="s">
        <v>1843</v>
      </c>
      <c r="C5308" t="s">
        <v>1846</v>
      </c>
      <c r="D5308" s="4">
        <v>8883026</v>
      </c>
      <c r="E5308" s="4">
        <v>326940</v>
      </c>
      <c r="F5308" s="4">
        <v>2141540</v>
      </c>
      <c r="I5308" s="4">
        <v>11351506</v>
      </c>
      <c r="J5308" s="4">
        <v>9209966</v>
      </c>
    </row>
    <row r="5309" spans="1:10" x14ac:dyDescent="0.35">
      <c r="C5309" t="s">
        <v>1848</v>
      </c>
      <c r="D5309" s="4">
        <v>21521</v>
      </c>
      <c r="E5309" s="4">
        <v>48858</v>
      </c>
      <c r="I5309" s="4">
        <v>70379</v>
      </c>
      <c r="J5309" s="4">
        <v>70379</v>
      </c>
    </row>
    <row r="5310" spans="1:10" x14ac:dyDescent="0.35">
      <c r="B5310" t="s">
        <v>52</v>
      </c>
      <c r="D5310" s="4">
        <v>8904547</v>
      </c>
      <c r="E5310" s="4">
        <v>375798</v>
      </c>
      <c r="F5310" s="4">
        <v>2141540</v>
      </c>
      <c r="I5310" s="4">
        <v>11421885</v>
      </c>
      <c r="J5310" s="4">
        <v>9280345</v>
      </c>
    </row>
    <row r="5311" spans="1:10" x14ac:dyDescent="0.35">
      <c r="B5311" t="s">
        <v>1844</v>
      </c>
      <c r="C5311" t="s">
        <v>1854</v>
      </c>
      <c r="D5311" s="4">
        <v>35219</v>
      </c>
      <c r="F5311" s="4">
        <v>692664</v>
      </c>
      <c r="G5311" s="4">
        <v>67249</v>
      </c>
      <c r="H5311" s="4">
        <v>100873</v>
      </c>
      <c r="I5311" s="4">
        <v>896006</v>
      </c>
      <c r="J5311" s="4">
        <v>35219</v>
      </c>
    </row>
    <row r="5312" spans="1:10" x14ac:dyDescent="0.35">
      <c r="C5312" t="s">
        <v>1855</v>
      </c>
      <c r="D5312" s="4">
        <v>32236</v>
      </c>
      <c r="F5312" s="4">
        <v>157378</v>
      </c>
      <c r="I5312" s="4">
        <v>189614</v>
      </c>
      <c r="J5312" s="4">
        <v>32236</v>
      </c>
    </row>
    <row r="5313" spans="2:10" x14ac:dyDescent="0.35">
      <c r="C5313" t="s">
        <v>1856</v>
      </c>
      <c r="I5313" s="4">
        <v>0</v>
      </c>
      <c r="J5313">
        <v>0</v>
      </c>
    </row>
    <row r="5314" spans="2:10" x14ac:dyDescent="0.35">
      <c r="C5314" t="s">
        <v>1859</v>
      </c>
      <c r="F5314" s="4">
        <v>25000</v>
      </c>
      <c r="H5314" s="4">
        <v>250000</v>
      </c>
      <c r="I5314" s="4">
        <v>275000</v>
      </c>
      <c r="J5314">
        <v>0</v>
      </c>
    </row>
    <row r="5315" spans="2:10" x14ac:dyDescent="0.35">
      <c r="C5315" t="s">
        <v>1860</v>
      </c>
      <c r="D5315" s="4">
        <v>217406</v>
      </c>
      <c r="E5315" s="4">
        <v>0</v>
      </c>
      <c r="H5315" s="4">
        <v>652218</v>
      </c>
      <c r="I5315" s="4">
        <v>869624</v>
      </c>
      <c r="J5315" s="4">
        <v>217406</v>
      </c>
    </row>
    <row r="5316" spans="2:10" x14ac:dyDescent="0.35">
      <c r="C5316" t="s">
        <v>1862</v>
      </c>
      <c r="E5316" s="4">
        <v>0</v>
      </c>
      <c r="H5316" s="4">
        <v>811851</v>
      </c>
      <c r="I5316" s="4">
        <v>811851</v>
      </c>
      <c r="J5316">
        <v>0</v>
      </c>
    </row>
    <row r="5317" spans="2:10" x14ac:dyDescent="0.35">
      <c r="B5317" t="s">
        <v>54</v>
      </c>
      <c r="D5317" s="4">
        <v>284861</v>
      </c>
      <c r="E5317" s="4">
        <v>0</v>
      </c>
      <c r="F5317" s="4">
        <v>875042</v>
      </c>
      <c r="G5317" s="4">
        <v>67249</v>
      </c>
      <c r="H5317" s="4">
        <v>1814943</v>
      </c>
      <c r="I5317" s="4">
        <v>3042095</v>
      </c>
      <c r="J5317" s="4">
        <v>284861</v>
      </c>
    </row>
    <row r="5318" spans="2:10" x14ac:dyDescent="0.35">
      <c r="B5318" t="s">
        <v>1845</v>
      </c>
      <c r="C5318" t="s">
        <v>1866</v>
      </c>
      <c r="I5318" s="4">
        <v>0</v>
      </c>
      <c r="J5318">
        <v>0</v>
      </c>
    </row>
    <row r="5319" spans="2:10" x14ac:dyDescent="0.35">
      <c r="C5319" t="s">
        <v>1867</v>
      </c>
      <c r="D5319" s="4">
        <v>32712</v>
      </c>
      <c r="E5319" s="4">
        <v>4500</v>
      </c>
      <c r="F5319" s="4">
        <v>310541</v>
      </c>
      <c r="G5319" s="4">
        <v>43720</v>
      </c>
      <c r="H5319" s="4">
        <v>547426</v>
      </c>
      <c r="I5319" s="4">
        <v>938899</v>
      </c>
      <c r="J5319" s="4">
        <v>37212</v>
      </c>
    </row>
    <row r="5320" spans="2:10" x14ac:dyDescent="0.35">
      <c r="C5320" t="s">
        <v>1868</v>
      </c>
      <c r="D5320" s="4">
        <v>21037</v>
      </c>
      <c r="H5320" s="4">
        <v>797096</v>
      </c>
      <c r="I5320" s="4">
        <v>818133</v>
      </c>
      <c r="J5320" s="4">
        <v>21037</v>
      </c>
    </row>
    <row r="5321" spans="2:10" x14ac:dyDescent="0.35">
      <c r="C5321" t="s">
        <v>1869</v>
      </c>
      <c r="H5321" s="4">
        <v>312480</v>
      </c>
      <c r="I5321" s="4">
        <v>312480</v>
      </c>
      <c r="J5321">
        <v>0</v>
      </c>
    </row>
    <row r="5322" spans="2:10" x14ac:dyDescent="0.35">
      <c r="C5322" t="s">
        <v>1870</v>
      </c>
      <c r="H5322" s="4">
        <v>3981569</v>
      </c>
      <c r="I5322" s="4">
        <v>3981569</v>
      </c>
      <c r="J5322">
        <v>0</v>
      </c>
    </row>
    <row r="5323" spans="2:10" x14ac:dyDescent="0.35">
      <c r="C5323" t="s">
        <v>1871</v>
      </c>
      <c r="E5323" s="4">
        <v>1058702</v>
      </c>
      <c r="F5323" s="4">
        <v>151243</v>
      </c>
      <c r="I5323" s="4">
        <v>1209945</v>
      </c>
      <c r="J5323">
        <v>1058702</v>
      </c>
    </row>
    <row r="5324" spans="2:10" x14ac:dyDescent="0.35">
      <c r="C5324" t="s">
        <v>1877</v>
      </c>
      <c r="D5324" s="4">
        <v>11783</v>
      </c>
      <c r="I5324" s="4">
        <v>11783</v>
      </c>
      <c r="J5324" s="4">
        <v>11783</v>
      </c>
    </row>
    <row r="5325" spans="2:10" x14ac:dyDescent="0.35">
      <c r="B5325" t="s">
        <v>55</v>
      </c>
      <c r="D5325" s="4">
        <v>65533</v>
      </c>
      <c r="E5325" s="4">
        <v>1063202</v>
      </c>
      <c r="F5325" s="4">
        <v>461784</v>
      </c>
      <c r="G5325" s="4">
        <v>43720</v>
      </c>
      <c r="H5325" s="4">
        <v>5638570</v>
      </c>
      <c r="I5325" s="4">
        <v>7272809</v>
      </c>
      <c r="J5325" s="4">
        <v>1128735</v>
      </c>
    </row>
    <row r="5326" spans="2:10" x14ac:dyDescent="0.35">
      <c r="B5326" t="s">
        <v>1878</v>
      </c>
      <c r="C5326" t="s">
        <v>1879</v>
      </c>
      <c r="D5326" s="4">
        <v>15868</v>
      </c>
      <c r="E5326" s="4">
        <v>818402</v>
      </c>
      <c r="I5326" s="4">
        <v>834269</v>
      </c>
      <c r="J5326" s="4">
        <v>834270</v>
      </c>
    </row>
    <row r="5327" spans="2:10" x14ac:dyDescent="0.35">
      <c r="C5327" t="s">
        <v>1907</v>
      </c>
      <c r="D5327" s="4">
        <v>24586</v>
      </c>
      <c r="I5327" s="4">
        <v>24586</v>
      </c>
      <c r="J5327" s="4">
        <v>24586</v>
      </c>
    </row>
    <row r="5328" spans="2:10" x14ac:dyDescent="0.35">
      <c r="C5328" t="s">
        <v>1881</v>
      </c>
      <c r="D5328" s="4">
        <v>30114</v>
      </c>
      <c r="E5328" s="4">
        <v>590533</v>
      </c>
      <c r="I5328" s="4">
        <v>620647</v>
      </c>
      <c r="J5328" s="4">
        <v>620647</v>
      </c>
    </row>
    <row r="5329" spans="1:10" x14ac:dyDescent="0.35">
      <c r="C5329" t="s">
        <v>1882</v>
      </c>
      <c r="E5329" s="4">
        <v>151303</v>
      </c>
      <c r="I5329" s="4">
        <v>151303</v>
      </c>
      <c r="J5329">
        <v>151303</v>
      </c>
    </row>
    <row r="5330" spans="1:10" x14ac:dyDescent="0.35">
      <c r="C5330" t="s">
        <v>1900</v>
      </c>
      <c r="D5330" s="4">
        <v>994</v>
      </c>
      <c r="I5330" s="4">
        <v>994</v>
      </c>
      <c r="J5330" s="4">
        <v>994</v>
      </c>
    </row>
    <row r="5331" spans="1:10" x14ac:dyDescent="0.35">
      <c r="C5331" t="s">
        <v>1892</v>
      </c>
      <c r="D5331" s="4">
        <v>963</v>
      </c>
      <c r="I5331" s="4">
        <v>963</v>
      </c>
      <c r="J5331" s="4">
        <v>963</v>
      </c>
    </row>
    <row r="5332" spans="1:10" x14ac:dyDescent="0.35">
      <c r="C5332" t="s">
        <v>1884</v>
      </c>
      <c r="D5332" s="4">
        <v>319</v>
      </c>
      <c r="G5332" s="4">
        <v>7582</v>
      </c>
      <c r="I5332" s="4">
        <v>7901</v>
      </c>
      <c r="J5332" s="4">
        <v>319</v>
      </c>
    </row>
    <row r="5333" spans="1:10" x14ac:dyDescent="0.35">
      <c r="B5333" t="s">
        <v>56</v>
      </c>
      <c r="D5333" s="4">
        <v>72844</v>
      </c>
      <c r="E5333" s="4">
        <v>1560238</v>
      </c>
      <c r="G5333" s="4">
        <v>7582</v>
      </c>
      <c r="I5333" s="4">
        <v>1640664</v>
      </c>
      <c r="J5333" s="4">
        <v>1633082</v>
      </c>
    </row>
    <row r="5334" spans="1:10" x14ac:dyDescent="0.35">
      <c r="B5334" t="s">
        <v>1887</v>
      </c>
      <c r="C5334" t="s">
        <v>1888</v>
      </c>
      <c r="H5334" s="4">
        <v>1152000</v>
      </c>
      <c r="I5334" s="4">
        <v>1152000</v>
      </c>
      <c r="J5334">
        <v>0</v>
      </c>
    </row>
    <row r="5335" spans="1:10" x14ac:dyDescent="0.35">
      <c r="C5335" t="s">
        <v>1889</v>
      </c>
      <c r="H5335" s="4">
        <v>2310000</v>
      </c>
      <c r="I5335" s="4">
        <v>2310000</v>
      </c>
      <c r="J5335">
        <v>0</v>
      </c>
    </row>
    <row r="5336" spans="1:10" x14ac:dyDescent="0.35">
      <c r="C5336" t="s">
        <v>1890</v>
      </c>
      <c r="H5336" s="4">
        <v>1500000</v>
      </c>
      <c r="I5336" s="4">
        <v>1500000</v>
      </c>
      <c r="J5336">
        <v>0</v>
      </c>
    </row>
    <row r="5337" spans="1:10" x14ac:dyDescent="0.35">
      <c r="B5337" t="s">
        <v>58</v>
      </c>
      <c r="H5337" s="4">
        <v>4962000</v>
      </c>
      <c r="I5337" s="4">
        <v>4962000</v>
      </c>
      <c r="J5337">
        <v>0</v>
      </c>
    </row>
    <row r="5338" spans="1:10" x14ac:dyDescent="0.35">
      <c r="A5338" t="s">
        <v>1630</v>
      </c>
      <c r="B5338" t="s">
        <v>59</v>
      </c>
      <c r="D5338" s="4">
        <v>14090185</v>
      </c>
      <c r="E5338" s="4">
        <v>3000496</v>
      </c>
      <c r="F5338" s="4">
        <v>5100966</v>
      </c>
      <c r="G5338" s="4">
        <v>118551</v>
      </c>
      <c r="H5338" s="4">
        <v>12415513</v>
      </c>
      <c r="I5338" s="4">
        <v>34725711</v>
      </c>
      <c r="J5338" s="4">
        <v>17090681</v>
      </c>
    </row>
    <row r="5339" spans="1:10" x14ac:dyDescent="0.35">
      <c r="A5339" t="s">
        <v>197</v>
      </c>
      <c r="B5339" t="s">
        <v>1842</v>
      </c>
      <c r="C5339" t="s">
        <v>1843</v>
      </c>
      <c r="D5339" s="4">
        <v>58795417</v>
      </c>
      <c r="F5339" s="4">
        <v>30989000</v>
      </c>
      <c r="I5339" s="4">
        <v>89784417</v>
      </c>
      <c r="J5339" s="4">
        <v>58795417</v>
      </c>
    </row>
    <row r="5340" spans="1:10" x14ac:dyDescent="0.35">
      <c r="C5340" t="s">
        <v>1844</v>
      </c>
      <c r="D5340" s="4">
        <v>7816716</v>
      </c>
      <c r="E5340" s="4">
        <v>151815</v>
      </c>
      <c r="H5340" s="4">
        <v>613350</v>
      </c>
      <c r="I5340" s="4">
        <v>8581881</v>
      </c>
      <c r="J5340" s="4">
        <v>7968531</v>
      </c>
    </row>
    <row r="5341" spans="1:10" x14ac:dyDescent="0.35">
      <c r="C5341" t="s">
        <v>1845</v>
      </c>
      <c r="D5341" s="4">
        <v>5265895</v>
      </c>
      <c r="I5341" s="4">
        <v>5265895</v>
      </c>
      <c r="J5341" s="4">
        <v>5265895</v>
      </c>
    </row>
    <row r="5342" spans="1:10" x14ac:dyDescent="0.35">
      <c r="B5342" t="s">
        <v>51</v>
      </c>
      <c r="D5342" s="4">
        <v>71878028</v>
      </c>
      <c r="E5342" s="4">
        <v>151815</v>
      </c>
      <c r="F5342" s="4">
        <v>30989000</v>
      </c>
      <c r="H5342" s="4">
        <v>613350</v>
      </c>
      <c r="I5342" s="4">
        <v>103632193</v>
      </c>
      <c r="J5342" s="4">
        <v>72029843</v>
      </c>
    </row>
    <row r="5343" spans="1:10" x14ac:dyDescent="0.35">
      <c r="B5343" t="s">
        <v>1843</v>
      </c>
      <c r="C5343" t="s">
        <v>1846</v>
      </c>
      <c r="D5343" s="4">
        <v>58551275</v>
      </c>
      <c r="I5343" s="4">
        <v>58551275</v>
      </c>
      <c r="J5343" s="4">
        <v>58551275</v>
      </c>
    </row>
    <row r="5344" spans="1:10" x14ac:dyDescent="0.35">
      <c r="C5344" t="s">
        <v>1847</v>
      </c>
      <c r="D5344" s="4">
        <v>25100231</v>
      </c>
      <c r="F5344" s="4">
        <v>4114054</v>
      </c>
      <c r="I5344" s="4">
        <v>29214285</v>
      </c>
      <c r="J5344" s="4">
        <v>25100231</v>
      </c>
    </row>
    <row r="5345" spans="2:10" x14ac:dyDescent="0.35">
      <c r="C5345" t="s">
        <v>1848</v>
      </c>
      <c r="D5345" s="4">
        <v>49286</v>
      </c>
      <c r="I5345" s="4">
        <v>49286</v>
      </c>
      <c r="J5345" s="4">
        <v>49286</v>
      </c>
    </row>
    <row r="5346" spans="2:10" x14ac:dyDescent="0.35">
      <c r="B5346" t="s">
        <v>52</v>
      </c>
      <c r="D5346" s="4">
        <v>83700792</v>
      </c>
      <c r="F5346" s="4">
        <v>4114054</v>
      </c>
      <c r="I5346" s="4">
        <v>87814846</v>
      </c>
      <c r="J5346" s="4">
        <v>83700792</v>
      </c>
    </row>
    <row r="5347" spans="2:10" x14ac:dyDescent="0.35">
      <c r="B5347" t="s">
        <v>1849</v>
      </c>
      <c r="C5347" t="s">
        <v>1850</v>
      </c>
      <c r="D5347" s="4">
        <v>28000000</v>
      </c>
      <c r="I5347" s="4">
        <v>28000000</v>
      </c>
      <c r="J5347" s="4">
        <v>28000000</v>
      </c>
    </row>
    <row r="5348" spans="2:10" x14ac:dyDescent="0.35">
      <c r="B5348" t="s">
        <v>53</v>
      </c>
      <c r="D5348" s="4">
        <v>28000000</v>
      </c>
      <c r="I5348" s="4">
        <v>28000000</v>
      </c>
      <c r="J5348" s="4">
        <v>28000000</v>
      </c>
    </row>
    <row r="5349" spans="2:10" x14ac:dyDescent="0.35">
      <c r="B5349" t="s">
        <v>1844</v>
      </c>
      <c r="C5349" t="s">
        <v>1851</v>
      </c>
      <c r="D5349" s="4">
        <v>514818</v>
      </c>
      <c r="F5349" s="4">
        <v>143638</v>
      </c>
      <c r="I5349" s="4">
        <v>658456</v>
      </c>
      <c r="J5349" s="4">
        <v>514818</v>
      </c>
    </row>
    <row r="5350" spans="2:10" x14ac:dyDescent="0.35">
      <c r="C5350" t="s">
        <v>1852</v>
      </c>
      <c r="D5350" s="4">
        <v>1620</v>
      </c>
      <c r="F5350" s="4">
        <v>2726</v>
      </c>
      <c r="G5350" s="4">
        <v>28622</v>
      </c>
      <c r="H5350" s="4">
        <v>4089</v>
      </c>
      <c r="I5350" s="4">
        <v>37057</v>
      </c>
      <c r="J5350" s="4">
        <v>1620</v>
      </c>
    </row>
    <row r="5351" spans="2:10" x14ac:dyDescent="0.35">
      <c r="C5351" t="s">
        <v>1853</v>
      </c>
      <c r="D5351" s="4">
        <v>13504</v>
      </c>
      <c r="F5351" s="4">
        <v>19461</v>
      </c>
      <c r="G5351" s="4">
        <v>143100</v>
      </c>
      <c r="H5351" s="4">
        <v>24574</v>
      </c>
      <c r="I5351" s="4">
        <v>200638</v>
      </c>
      <c r="J5351" s="4">
        <v>13504</v>
      </c>
    </row>
    <row r="5352" spans="2:10" x14ac:dyDescent="0.35">
      <c r="C5352" t="s">
        <v>1893</v>
      </c>
      <c r="G5352" s="4">
        <v>56144</v>
      </c>
      <c r="H5352" s="4">
        <v>4778</v>
      </c>
      <c r="I5352" s="4">
        <v>60922</v>
      </c>
      <c r="J5352">
        <v>0</v>
      </c>
    </row>
    <row r="5353" spans="2:10" x14ac:dyDescent="0.35">
      <c r="C5353" t="s">
        <v>1854</v>
      </c>
      <c r="D5353" s="4">
        <v>20480</v>
      </c>
      <c r="F5353" s="4">
        <v>813712</v>
      </c>
      <c r="G5353" s="4">
        <v>1183581</v>
      </c>
      <c r="I5353" s="4">
        <v>2017774</v>
      </c>
      <c r="J5353" s="4">
        <v>20480</v>
      </c>
    </row>
    <row r="5354" spans="2:10" x14ac:dyDescent="0.35">
      <c r="C5354" t="s">
        <v>1855</v>
      </c>
      <c r="D5354" s="4">
        <v>160729</v>
      </c>
      <c r="F5354" s="4">
        <v>1447367</v>
      </c>
      <c r="G5354" s="4">
        <v>244838</v>
      </c>
      <c r="H5354" s="4">
        <v>151288</v>
      </c>
      <c r="I5354" s="4">
        <v>2004222</v>
      </c>
      <c r="J5354" s="4">
        <v>160729</v>
      </c>
    </row>
    <row r="5355" spans="2:10" x14ac:dyDescent="0.35">
      <c r="C5355" t="s">
        <v>1856</v>
      </c>
      <c r="F5355" s="4">
        <v>68335</v>
      </c>
      <c r="I5355" s="4">
        <v>68335</v>
      </c>
      <c r="J5355">
        <v>0</v>
      </c>
    </row>
    <row r="5356" spans="2:10" x14ac:dyDescent="0.35">
      <c r="C5356" t="s">
        <v>1857</v>
      </c>
      <c r="D5356" s="4">
        <v>18332</v>
      </c>
      <c r="F5356" s="4">
        <v>4753</v>
      </c>
      <c r="H5356" s="4">
        <v>9506</v>
      </c>
      <c r="I5356" s="4">
        <v>32590</v>
      </c>
      <c r="J5356" s="4">
        <v>18332</v>
      </c>
    </row>
    <row r="5357" spans="2:10" x14ac:dyDescent="0.35">
      <c r="C5357" t="s">
        <v>1858</v>
      </c>
      <c r="H5357" s="4">
        <v>317744</v>
      </c>
      <c r="I5357" s="4">
        <v>317744</v>
      </c>
      <c r="J5357">
        <v>0</v>
      </c>
    </row>
    <row r="5358" spans="2:10" x14ac:dyDescent="0.35">
      <c r="C5358" t="s">
        <v>1859</v>
      </c>
      <c r="D5358" s="4">
        <v>58924</v>
      </c>
      <c r="E5358" s="4">
        <v>101474</v>
      </c>
      <c r="F5358" s="4">
        <v>450000</v>
      </c>
      <c r="G5358" s="4">
        <v>105437</v>
      </c>
      <c r="H5358" s="4">
        <v>1856114</v>
      </c>
      <c r="I5358" s="4">
        <v>2571949</v>
      </c>
      <c r="J5358" s="4">
        <v>160398</v>
      </c>
    </row>
    <row r="5359" spans="2:10" x14ac:dyDescent="0.35">
      <c r="C5359" t="s">
        <v>1860</v>
      </c>
      <c r="E5359" s="4">
        <v>0</v>
      </c>
      <c r="F5359" s="4">
        <v>3261091</v>
      </c>
      <c r="H5359" s="4">
        <v>1956655</v>
      </c>
      <c r="I5359" s="4">
        <v>5217745</v>
      </c>
      <c r="J5359">
        <v>0</v>
      </c>
    </row>
    <row r="5360" spans="2:10" x14ac:dyDescent="0.35">
      <c r="C5360" t="s">
        <v>1861</v>
      </c>
      <c r="D5360" s="4">
        <v>308264</v>
      </c>
      <c r="F5360" s="4">
        <v>169754</v>
      </c>
      <c r="I5360" s="4">
        <v>478019</v>
      </c>
      <c r="J5360" s="4">
        <v>308264</v>
      </c>
    </row>
    <row r="5361" spans="2:10" x14ac:dyDescent="0.35">
      <c r="C5361" t="s">
        <v>1862</v>
      </c>
      <c r="D5361" s="4">
        <v>1175</v>
      </c>
      <c r="E5361" s="4">
        <v>0</v>
      </c>
      <c r="F5361" s="4">
        <v>2051142</v>
      </c>
      <c r="G5361" s="4">
        <v>85464</v>
      </c>
      <c r="H5361" s="4">
        <v>1452893</v>
      </c>
      <c r="I5361" s="4">
        <v>3590674</v>
      </c>
      <c r="J5361" s="4">
        <v>1175</v>
      </c>
    </row>
    <row r="5362" spans="2:10" x14ac:dyDescent="0.35">
      <c r="C5362" t="s">
        <v>1863</v>
      </c>
      <c r="D5362" s="4">
        <v>2199</v>
      </c>
      <c r="F5362" s="4">
        <v>38900</v>
      </c>
      <c r="G5362" s="4">
        <v>62239</v>
      </c>
      <c r="I5362" s="4">
        <v>103338</v>
      </c>
      <c r="J5362" s="4">
        <v>2199</v>
      </c>
    </row>
    <row r="5363" spans="2:10" x14ac:dyDescent="0.35">
      <c r="B5363" t="s">
        <v>54</v>
      </c>
      <c r="D5363" s="4">
        <v>1100046</v>
      </c>
      <c r="E5363" s="4">
        <v>101474</v>
      </c>
      <c r="F5363" s="4">
        <v>8470879</v>
      </c>
      <c r="G5363" s="4">
        <v>1909426</v>
      </c>
      <c r="H5363" s="4">
        <v>5777640</v>
      </c>
      <c r="I5363" s="4">
        <v>17359464</v>
      </c>
      <c r="J5363" s="4">
        <v>1201520</v>
      </c>
    </row>
    <row r="5364" spans="2:10" x14ac:dyDescent="0.35">
      <c r="B5364" t="s">
        <v>1845</v>
      </c>
      <c r="C5364" t="s">
        <v>1864</v>
      </c>
      <c r="D5364" s="4">
        <v>11158</v>
      </c>
      <c r="I5364" s="4">
        <v>11158</v>
      </c>
      <c r="J5364" s="4">
        <v>11158</v>
      </c>
    </row>
    <row r="5365" spans="2:10" x14ac:dyDescent="0.35">
      <c r="C5365" t="s">
        <v>1865</v>
      </c>
      <c r="D5365" s="4">
        <v>19186</v>
      </c>
      <c r="E5365" s="4">
        <v>0</v>
      </c>
      <c r="I5365" s="4">
        <v>19186</v>
      </c>
      <c r="J5365" s="4">
        <v>19186</v>
      </c>
    </row>
    <row r="5366" spans="2:10" x14ac:dyDescent="0.35">
      <c r="C5366" t="s">
        <v>1866</v>
      </c>
      <c r="I5366" s="4">
        <v>0</v>
      </c>
      <c r="J5366">
        <v>0</v>
      </c>
    </row>
    <row r="5367" spans="2:10" x14ac:dyDescent="0.35">
      <c r="C5367" t="s">
        <v>1867</v>
      </c>
      <c r="D5367" s="4">
        <v>665038</v>
      </c>
      <c r="E5367" s="4">
        <v>6863917</v>
      </c>
      <c r="F5367" s="4">
        <v>67500</v>
      </c>
      <c r="H5367" s="4">
        <v>637453</v>
      </c>
      <c r="I5367" s="4">
        <v>8233908</v>
      </c>
      <c r="J5367" s="4">
        <v>7528955</v>
      </c>
    </row>
    <row r="5368" spans="2:10" x14ac:dyDescent="0.35">
      <c r="C5368" t="s">
        <v>1868</v>
      </c>
      <c r="D5368" s="4">
        <v>3247</v>
      </c>
      <c r="E5368" s="4">
        <v>1755357</v>
      </c>
      <c r="F5368" s="4">
        <v>507853</v>
      </c>
      <c r="G5368" s="4">
        <v>5259</v>
      </c>
      <c r="H5368" s="4">
        <v>3485892</v>
      </c>
      <c r="I5368" s="4">
        <v>5757608</v>
      </c>
      <c r="J5368" s="4">
        <v>1758604</v>
      </c>
    </row>
    <row r="5369" spans="2:10" x14ac:dyDescent="0.35">
      <c r="C5369" t="s">
        <v>1894</v>
      </c>
      <c r="D5369" s="4">
        <v>14634</v>
      </c>
      <c r="I5369" s="4">
        <v>14634</v>
      </c>
      <c r="J5369" s="4">
        <v>14634</v>
      </c>
    </row>
    <row r="5370" spans="2:10" x14ac:dyDescent="0.35">
      <c r="C5370" t="s">
        <v>1869</v>
      </c>
      <c r="E5370" s="4">
        <v>1900704</v>
      </c>
      <c r="I5370" s="4">
        <v>1900704</v>
      </c>
      <c r="J5370">
        <v>1900704</v>
      </c>
    </row>
    <row r="5371" spans="2:10" x14ac:dyDescent="0.35">
      <c r="C5371" t="s">
        <v>1870</v>
      </c>
      <c r="D5371" s="4">
        <v>125454</v>
      </c>
      <c r="E5371" s="4">
        <v>11457082</v>
      </c>
      <c r="H5371" s="4">
        <v>387444</v>
      </c>
      <c r="I5371" s="4">
        <v>11969980</v>
      </c>
      <c r="J5371" s="4">
        <v>11582536</v>
      </c>
    </row>
    <row r="5372" spans="2:10" x14ac:dyDescent="0.35">
      <c r="C5372" t="s">
        <v>1871</v>
      </c>
      <c r="D5372" s="4">
        <v>8782102</v>
      </c>
      <c r="E5372" s="4">
        <v>28894</v>
      </c>
      <c r="G5372" s="4">
        <v>48147</v>
      </c>
      <c r="H5372" s="4">
        <v>29817</v>
      </c>
      <c r="I5372" s="4">
        <v>8888961</v>
      </c>
      <c r="J5372" s="4">
        <v>8810996</v>
      </c>
    </row>
    <row r="5373" spans="2:10" x14ac:dyDescent="0.35">
      <c r="C5373" t="s">
        <v>1872</v>
      </c>
      <c r="D5373" s="4">
        <v>132661</v>
      </c>
      <c r="E5373" s="4">
        <v>1323000</v>
      </c>
      <c r="I5373" s="4">
        <v>1455661</v>
      </c>
      <c r="J5373" s="4">
        <v>1455661</v>
      </c>
    </row>
    <row r="5374" spans="2:10" x14ac:dyDescent="0.35">
      <c r="C5374" t="s">
        <v>1873</v>
      </c>
      <c r="D5374" s="4">
        <v>4646</v>
      </c>
      <c r="I5374" s="4">
        <v>4646</v>
      </c>
      <c r="J5374" s="4">
        <v>4646</v>
      </c>
    </row>
    <row r="5375" spans="2:10" x14ac:dyDescent="0.35">
      <c r="C5375" t="s">
        <v>1874</v>
      </c>
      <c r="D5375" s="4">
        <v>2766</v>
      </c>
      <c r="I5375" s="4">
        <v>2766</v>
      </c>
      <c r="J5375" s="4">
        <v>2766</v>
      </c>
    </row>
    <row r="5376" spans="2:10" x14ac:dyDescent="0.35">
      <c r="C5376" t="s">
        <v>1875</v>
      </c>
      <c r="D5376" s="4">
        <v>0</v>
      </c>
      <c r="H5376" s="4">
        <v>181338</v>
      </c>
      <c r="I5376" s="4">
        <v>181338</v>
      </c>
      <c r="J5376" s="4">
        <v>0</v>
      </c>
    </row>
    <row r="5377" spans="2:10" x14ac:dyDescent="0.35">
      <c r="C5377" t="s">
        <v>1876</v>
      </c>
      <c r="E5377" s="4">
        <v>564480</v>
      </c>
      <c r="I5377" s="4">
        <v>564480</v>
      </c>
      <c r="J5377">
        <v>564480</v>
      </c>
    </row>
    <row r="5378" spans="2:10" x14ac:dyDescent="0.35">
      <c r="C5378" t="s">
        <v>1877</v>
      </c>
      <c r="D5378" s="4">
        <v>50871</v>
      </c>
      <c r="I5378" s="4">
        <v>50871</v>
      </c>
      <c r="J5378" s="4">
        <v>50871</v>
      </c>
    </row>
    <row r="5379" spans="2:10" x14ac:dyDescent="0.35">
      <c r="B5379" t="s">
        <v>55</v>
      </c>
      <c r="D5379" s="4">
        <v>9811764</v>
      </c>
      <c r="E5379" s="4">
        <v>23893435</v>
      </c>
      <c r="F5379" s="4">
        <v>575353</v>
      </c>
      <c r="G5379" s="4">
        <v>53407</v>
      </c>
      <c r="H5379" s="4">
        <v>4721943</v>
      </c>
      <c r="I5379" s="4">
        <v>39055901</v>
      </c>
      <c r="J5379" s="4">
        <v>33705199</v>
      </c>
    </row>
    <row r="5380" spans="2:10" x14ac:dyDescent="0.35">
      <c r="B5380" t="s">
        <v>1878</v>
      </c>
      <c r="C5380" t="s">
        <v>1879</v>
      </c>
      <c r="D5380" s="4">
        <v>1257605</v>
      </c>
      <c r="I5380" s="4">
        <v>1257605</v>
      </c>
      <c r="J5380" s="4">
        <v>1257605</v>
      </c>
    </row>
    <row r="5381" spans="2:10" x14ac:dyDescent="0.35">
      <c r="C5381" t="s">
        <v>1907</v>
      </c>
      <c r="D5381" s="4">
        <v>14965</v>
      </c>
      <c r="I5381" s="4">
        <v>14965</v>
      </c>
      <c r="J5381" s="4">
        <v>14965</v>
      </c>
    </row>
    <row r="5382" spans="2:10" x14ac:dyDescent="0.35">
      <c r="C5382" t="s">
        <v>1880</v>
      </c>
      <c r="D5382" s="4">
        <v>356311</v>
      </c>
      <c r="I5382" s="4">
        <v>356311</v>
      </c>
      <c r="J5382" s="4">
        <v>356311</v>
      </c>
    </row>
    <row r="5383" spans="2:10" x14ac:dyDescent="0.35">
      <c r="C5383" t="s">
        <v>1881</v>
      </c>
      <c r="D5383" s="4">
        <v>2363550</v>
      </c>
      <c r="I5383" s="4">
        <v>2363550</v>
      </c>
      <c r="J5383" s="4">
        <v>2363550</v>
      </c>
    </row>
    <row r="5384" spans="2:10" x14ac:dyDescent="0.35">
      <c r="C5384" t="s">
        <v>1895</v>
      </c>
      <c r="D5384" s="4">
        <v>809283</v>
      </c>
      <c r="I5384" s="4">
        <v>809283</v>
      </c>
      <c r="J5384" s="4">
        <v>809283</v>
      </c>
    </row>
    <row r="5385" spans="2:10" x14ac:dyDescent="0.35">
      <c r="C5385" t="s">
        <v>1882</v>
      </c>
      <c r="D5385" s="4">
        <v>311420</v>
      </c>
      <c r="I5385" s="4">
        <v>311420</v>
      </c>
      <c r="J5385" s="4">
        <v>311420</v>
      </c>
    </row>
    <row r="5386" spans="2:10" x14ac:dyDescent="0.35">
      <c r="C5386" t="s">
        <v>1883</v>
      </c>
      <c r="D5386" s="4">
        <v>108682</v>
      </c>
      <c r="I5386" s="4">
        <v>108682</v>
      </c>
      <c r="J5386" s="4">
        <v>108682</v>
      </c>
    </row>
    <row r="5387" spans="2:10" x14ac:dyDescent="0.35">
      <c r="C5387" t="s">
        <v>1884</v>
      </c>
      <c r="D5387" s="4">
        <v>116641</v>
      </c>
      <c r="I5387" s="4">
        <v>116641</v>
      </c>
      <c r="J5387" s="4">
        <v>116641</v>
      </c>
    </row>
    <row r="5388" spans="2:10" x14ac:dyDescent="0.35">
      <c r="B5388" t="s">
        <v>56</v>
      </c>
      <c r="D5388" s="4">
        <v>5338457</v>
      </c>
      <c r="I5388" s="4">
        <v>5338457</v>
      </c>
      <c r="J5388" s="4">
        <v>5338457</v>
      </c>
    </row>
    <row r="5389" spans="2:10" x14ac:dyDescent="0.35">
      <c r="B5389" t="s">
        <v>1885</v>
      </c>
      <c r="C5389" t="s">
        <v>1886</v>
      </c>
      <c r="G5389" s="4">
        <v>169675</v>
      </c>
      <c r="I5389" s="4">
        <v>169675</v>
      </c>
      <c r="J5389">
        <v>0</v>
      </c>
    </row>
    <row r="5390" spans="2:10" x14ac:dyDescent="0.35">
      <c r="B5390" t="s">
        <v>57</v>
      </c>
      <c r="G5390" s="4">
        <v>169675</v>
      </c>
      <c r="I5390" s="4">
        <v>169675</v>
      </c>
      <c r="J5390">
        <v>0</v>
      </c>
    </row>
    <row r="5391" spans="2:10" x14ac:dyDescent="0.35">
      <c r="B5391" t="s">
        <v>1887</v>
      </c>
      <c r="C5391" t="s">
        <v>1904</v>
      </c>
      <c r="D5391" s="4">
        <v>77289</v>
      </c>
      <c r="E5391" s="4">
        <v>250000</v>
      </c>
      <c r="I5391" s="4">
        <v>327289</v>
      </c>
      <c r="J5391" s="4">
        <v>327289</v>
      </c>
    </row>
    <row r="5392" spans="2:10" x14ac:dyDescent="0.35">
      <c r="C5392" t="s">
        <v>1888</v>
      </c>
      <c r="E5392" s="4">
        <v>1824000</v>
      </c>
      <c r="I5392" s="4">
        <v>1824000</v>
      </c>
      <c r="J5392">
        <v>1824000</v>
      </c>
    </row>
    <row r="5393" spans="1:10" x14ac:dyDescent="0.35">
      <c r="C5393" t="s">
        <v>1901</v>
      </c>
      <c r="E5393" s="4">
        <v>1725000</v>
      </c>
      <c r="I5393" s="4">
        <v>1725000</v>
      </c>
      <c r="J5393">
        <v>1725000</v>
      </c>
    </row>
    <row r="5394" spans="1:10" x14ac:dyDescent="0.35">
      <c r="C5394" t="s">
        <v>1889</v>
      </c>
      <c r="E5394" s="4">
        <v>2320500</v>
      </c>
      <c r="I5394" s="4">
        <v>2320500</v>
      </c>
      <c r="J5394">
        <v>2320500</v>
      </c>
    </row>
    <row r="5395" spans="1:10" x14ac:dyDescent="0.35">
      <c r="C5395" t="s">
        <v>1890</v>
      </c>
      <c r="E5395" s="4">
        <v>1394250</v>
      </c>
      <c r="I5395" s="4">
        <v>1394250</v>
      </c>
      <c r="J5395">
        <v>1394250</v>
      </c>
    </row>
    <row r="5396" spans="1:10" x14ac:dyDescent="0.35">
      <c r="C5396" t="s">
        <v>1902</v>
      </c>
      <c r="E5396" s="4">
        <v>3375000</v>
      </c>
      <c r="I5396" s="4">
        <v>3375000</v>
      </c>
      <c r="J5396">
        <v>3375000</v>
      </c>
    </row>
    <row r="5397" spans="1:10" x14ac:dyDescent="0.35">
      <c r="B5397" t="s">
        <v>58</v>
      </c>
      <c r="D5397" s="4">
        <v>77289</v>
      </c>
      <c r="E5397" s="4">
        <v>10888750</v>
      </c>
      <c r="I5397" s="4">
        <v>10966039</v>
      </c>
      <c r="J5397" s="4">
        <v>10966039</v>
      </c>
    </row>
    <row r="5398" spans="1:10" x14ac:dyDescent="0.35">
      <c r="A5398" t="s">
        <v>1631</v>
      </c>
      <c r="B5398" t="s">
        <v>59</v>
      </c>
      <c r="D5398" s="4">
        <v>199906376</v>
      </c>
      <c r="E5398" s="4">
        <v>35035474</v>
      </c>
      <c r="F5398" s="4">
        <v>44149286</v>
      </c>
      <c r="G5398" s="4">
        <v>2132508</v>
      </c>
      <c r="H5398" s="4">
        <v>11112933</v>
      </c>
      <c r="I5398" s="4">
        <v>292336576</v>
      </c>
      <c r="J5398" s="4">
        <v>234941850</v>
      </c>
    </row>
    <row r="5399" spans="1:10" x14ac:dyDescent="0.35">
      <c r="A5399" t="s">
        <v>603</v>
      </c>
      <c r="B5399" t="s">
        <v>1842</v>
      </c>
      <c r="C5399" t="s">
        <v>1843</v>
      </c>
      <c r="D5399" s="4">
        <v>48945932</v>
      </c>
      <c r="F5399" s="4">
        <v>23248400</v>
      </c>
      <c r="I5399" s="4">
        <v>72194332</v>
      </c>
      <c r="J5399" s="4">
        <v>48945932</v>
      </c>
    </row>
    <row r="5400" spans="1:10" x14ac:dyDescent="0.35">
      <c r="C5400" t="s">
        <v>1844</v>
      </c>
      <c r="D5400" s="4">
        <v>4485858</v>
      </c>
      <c r="E5400" s="4">
        <v>198095</v>
      </c>
      <c r="F5400" s="4">
        <v>465630</v>
      </c>
      <c r="G5400" s="4">
        <v>997778</v>
      </c>
      <c r="H5400" s="4">
        <v>1998933</v>
      </c>
      <c r="I5400" s="4">
        <v>8146293</v>
      </c>
      <c r="J5400" s="4">
        <v>4683953</v>
      </c>
    </row>
    <row r="5401" spans="1:10" x14ac:dyDescent="0.35">
      <c r="C5401" t="s">
        <v>1845</v>
      </c>
      <c r="D5401" s="4">
        <v>5222865</v>
      </c>
      <c r="I5401" s="4">
        <v>5222865</v>
      </c>
      <c r="J5401" s="4">
        <v>5222865</v>
      </c>
    </row>
    <row r="5402" spans="1:10" x14ac:dyDescent="0.35">
      <c r="B5402" t="s">
        <v>51</v>
      </c>
      <c r="D5402" s="4">
        <v>58654655</v>
      </c>
      <c r="E5402" s="4">
        <v>198095</v>
      </c>
      <c r="F5402" s="4">
        <v>23714030</v>
      </c>
      <c r="G5402" s="4">
        <v>997778</v>
      </c>
      <c r="H5402" s="4">
        <v>1998933</v>
      </c>
      <c r="I5402" s="4">
        <v>85563491</v>
      </c>
      <c r="J5402" s="4">
        <v>58852750</v>
      </c>
    </row>
    <row r="5403" spans="1:10" x14ac:dyDescent="0.35">
      <c r="B5403" t="s">
        <v>1843</v>
      </c>
      <c r="C5403" t="s">
        <v>1846</v>
      </c>
      <c r="D5403" s="4">
        <v>46007918</v>
      </c>
      <c r="E5403" s="4">
        <v>1641341</v>
      </c>
      <c r="I5403" s="4">
        <v>47649260</v>
      </c>
      <c r="J5403" s="4">
        <v>47649259</v>
      </c>
    </row>
    <row r="5404" spans="1:10" x14ac:dyDescent="0.35">
      <c r="C5404" t="s">
        <v>1847</v>
      </c>
      <c r="D5404" s="4">
        <v>21180204</v>
      </c>
      <c r="F5404" s="4">
        <v>1013514</v>
      </c>
      <c r="H5404" s="4">
        <v>61975</v>
      </c>
      <c r="I5404" s="4">
        <v>22255692</v>
      </c>
      <c r="J5404" s="4">
        <v>21180204</v>
      </c>
    </row>
    <row r="5405" spans="1:10" x14ac:dyDescent="0.35">
      <c r="C5405" t="s">
        <v>1848</v>
      </c>
      <c r="D5405" s="4">
        <v>582226</v>
      </c>
      <c r="I5405" s="4">
        <v>582226</v>
      </c>
      <c r="J5405" s="4">
        <v>582226</v>
      </c>
    </row>
    <row r="5406" spans="1:10" x14ac:dyDescent="0.35">
      <c r="B5406" t="s">
        <v>52</v>
      </c>
      <c r="D5406" s="4">
        <v>67770348</v>
      </c>
      <c r="E5406" s="4">
        <v>1641341</v>
      </c>
      <c r="F5406" s="4">
        <v>1013514</v>
      </c>
      <c r="H5406" s="4">
        <v>61975</v>
      </c>
      <c r="I5406" s="4">
        <v>70487178</v>
      </c>
      <c r="J5406" s="4">
        <v>69411689</v>
      </c>
    </row>
    <row r="5407" spans="1:10" x14ac:dyDescent="0.35">
      <c r="B5407" t="s">
        <v>1849</v>
      </c>
      <c r="C5407" t="s">
        <v>1850</v>
      </c>
      <c r="G5407" s="4">
        <v>12000000</v>
      </c>
      <c r="I5407" s="4">
        <v>12000000</v>
      </c>
      <c r="J5407">
        <v>0</v>
      </c>
    </row>
    <row r="5408" spans="1:10" x14ac:dyDescent="0.35">
      <c r="B5408" t="s">
        <v>53</v>
      </c>
      <c r="G5408" s="4">
        <v>12000000</v>
      </c>
      <c r="I5408" s="4">
        <v>12000000</v>
      </c>
      <c r="J5408">
        <v>0</v>
      </c>
    </row>
    <row r="5409" spans="2:10" x14ac:dyDescent="0.35">
      <c r="B5409" t="s">
        <v>1844</v>
      </c>
      <c r="C5409" t="s">
        <v>1934</v>
      </c>
      <c r="D5409" s="4">
        <v>853</v>
      </c>
      <c r="I5409" s="4">
        <v>853</v>
      </c>
      <c r="J5409" s="4">
        <v>853</v>
      </c>
    </row>
    <row r="5410" spans="2:10" x14ac:dyDescent="0.35">
      <c r="C5410" t="s">
        <v>1851</v>
      </c>
      <c r="D5410" s="4">
        <v>1283233</v>
      </c>
      <c r="I5410" s="4">
        <v>1283233</v>
      </c>
      <c r="J5410" s="4">
        <v>1283233</v>
      </c>
    </row>
    <row r="5411" spans="2:10" x14ac:dyDescent="0.35">
      <c r="C5411" t="s">
        <v>1852</v>
      </c>
      <c r="F5411" s="4">
        <v>7684</v>
      </c>
      <c r="G5411" s="4">
        <v>16328</v>
      </c>
      <c r="I5411" s="4">
        <v>24011</v>
      </c>
      <c r="J5411">
        <v>0</v>
      </c>
    </row>
    <row r="5412" spans="2:10" x14ac:dyDescent="0.35">
      <c r="C5412" t="s">
        <v>1853</v>
      </c>
      <c r="D5412" s="4">
        <v>9234</v>
      </c>
      <c r="F5412" s="4">
        <v>13082</v>
      </c>
      <c r="I5412" s="4">
        <v>22316</v>
      </c>
      <c r="J5412" s="4">
        <v>9234</v>
      </c>
    </row>
    <row r="5413" spans="2:10" x14ac:dyDescent="0.35">
      <c r="C5413" t="s">
        <v>1893</v>
      </c>
      <c r="F5413" s="4">
        <v>2052</v>
      </c>
      <c r="I5413" s="4">
        <v>2052</v>
      </c>
      <c r="J5413">
        <v>0</v>
      </c>
    </row>
    <row r="5414" spans="2:10" x14ac:dyDescent="0.35">
      <c r="C5414" t="s">
        <v>1854</v>
      </c>
      <c r="D5414" s="4">
        <v>733014</v>
      </c>
      <c r="I5414" s="4">
        <v>733014</v>
      </c>
      <c r="J5414" s="4">
        <v>733014</v>
      </c>
    </row>
    <row r="5415" spans="2:10" x14ac:dyDescent="0.35">
      <c r="C5415" t="s">
        <v>1855</v>
      </c>
      <c r="D5415" s="4">
        <v>10774</v>
      </c>
      <c r="E5415" s="4">
        <v>1004114</v>
      </c>
      <c r="G5415" s="4">
        <v>259249</v>
      </c>
      <c r="I5415" s="4">
        <v>1274138</v>
      </c>
      <c r="J5415" s="4">
        <v>1014888</v>
      </c>
    </row>
    <row r="5416" spans="2:10" x14ac:dyDescent="0.35">
      <c r="C5416" t="s">
        <v>1856</v>
      </c>
      <c r="D5416" s="4">
        <v>0</v>
      </c>
      <c r="E5416" s="4">
        <v>41415</v>
      </c>
      <c r="G5416" s="4">
        <v>24849</v>
      </c>
      <c r="I5416" s="4">
        <v>66265</v>
      </c>
      <c r="J5416" s="4">
        <v>41415</v>
      </c>
    </row>
    <row r="5417" spans="2:10" x14ac:dyDescent="0.35">
      <c r="C5417" t="s">
        <v>1857</v>
      </c>
      <c r="D5417" s="4">
        <v>85550</v>
      </c>
      <c r="E5417" s="4">
        <v>14258</v>
      </c>
      <c r="G5417" s="4">
        <v>4074</v>
      </c>
      <c r="I5417" s="4">
        <v>103882</v>
      </c>
      <c r="J5417" s="4">
        <v>99808</v>
      </c>
    </row>
    <row r="5418" spans="2:10" x14ac:dyDescent="0.35">
      <c r="C5418" t="s">
        <v>1858</v>
      </c>
      <c r="G5418" s="4">
        <v>345898</v>
      </c>
      <c r="H5418" s="4">
        <v>44243</v>
      </c>
      <c r="I5418" s="4">
        <v>390141</v>
      </c>
      <c r="J5418">
        <v>0</v>
      </c>
    </row>
    <row r="5419" spans="2:10" x14ac:dyDescent="0.35">
      <c r="C5419" t="s">
        <v>1859</v>
      </c>
      <c r="D5419" s="4">
        <v>292657</v>
      </c>
      <c r="E5419" s="4">
        <v>260841</v>
      </c>
      <c r="G5419" s="4">
        <v>1756114</v>
      </c>
      <c r="H5419" s="4">
        <v>1006121</v>
      </c>
      <c r="I5419" s="4">
        <v>3315733</v>
      </c>
      <c r="J5419" s="4">
        <v>553498</v>
      </c>
    </row>
    <row r="5420" spans="2:10" x14ac:dyDescent="0.35">
      <c r="C5420" t="s">
        <v>1915</v>
      </c>
      <c r="F5420" s="4">
        <v>5</v>
      </c>
      <c r="G5420" s="4">
        <v>5</v>
      </c>
      <c r="I5420" s="4">
        <v>10</v>
      </c>
      <c r="J5420">
        <v>0</v>
      </c>
    </row>
    <row r="5421" spans="2:10" x14ac:dyDescent="0.35">
      <c r="C5421" t="s">
        <v>1860</v>
      </c>
      <c r="H5421" s="4">
        <v>1956655</v>
      </c>
      <c r="I5421" s="4">
        <v>1956655</v>
      </c>
      <c r="J5421">
        <v>0</v>
      </c>
    </row>
    <row r="5422" spans="2:10" x14ac:dyDescent="0.35">
      <c r="C5422" t="s">
        <v>1861</v>
      </c>
      <c r="D5422" s="4">
        <v>391741</v>
      </c>
      <c r="I5422" s="4">
        <v>391741</v>
      </c>
      <c r="J5422" s="4">
        <v>391741</v>
      </c>
    </row>
    <row r="5423" spans="2:10" x14ac:dyDescent="0.35">
      <c r="C5423" t="s">
        <v>1862</v>
      </c>
      <c r="H5423" s="4">
        <v>2649392</v>
      </c>
      <c r="I5423" s="4">
        <v>2649392</v>
      </c>
      <c r="J5423">
        <v>0</v>
      </c>
    </row>
    <row r="5424" spans="2:10" x14ac:dyDescent="0.35">
      <c r="C5424" t="s">
        <v>1863</v>
      </c>
      <c r="D5424" s="4">
        <v>13131</v>
      </c>
      <c r="E5424" s="4">
        <v>7780</v>
      </c>
      <c r="G5424" s="4">
        <v>15560</v>
      </c>
      <c r="I5424" s="4">
        <v>36471</v>
      </c>
      <c r="J5424" s="4">
        <v>20911</v>
      </c>
    </row>
    <row r="5425" spans="2:10" x14ac:dyDescent="0.35">
      <c r="B5425" t="s">
        <v>54</v>
      </c>
      <c r="D5425" s="4">
        <v>2820187</v>
      </c>
      <c r="E5425" s="4">
        <v>1328409</v>
      </c>
      <c r="F5425" s="4">
        <v>22823</v>
      </c>
      <c r="G5425" s="4">
        <v>2422078</v>
      </c>
      <c r="H5425" s="4">
        <v>5656411</v>
      </c>
      <c r="I5425" s="4">
        <v>12249907</v>
      </c>
      <c r="J5425" s="4">
        <v>4148596</v>
      </c>
    </row>
    <row r="5426" spans="2:10" x14ac:dyDescent="0.35">
      <c r="B5426" t="s">
        <v>1845</v>
      </c>
      <c r="C5426" t="s">
        <v>1864</v>
      </c>
      <c r="G5426" s="4">
        <v>11158</v>
      </c>
      <c r="I5426" s="4">
        <v>11158</v>
      </c>
      <c r="J5426">
        <v>0</v>
      </c>
    </row>
    <row r="5427" spans="2:10" x14ac:dyDescent="0.35">
      <c r="C5427" t="s">
        <v>1865</v>
      </c>
      <c r="D5427" s="4">
        <v>323084</v>
      </c>
      <c r="G5427" s="4">
        <v>84137</v>
      </c>
      <c r="H5427" s="4">
        <v>1017873</v>
      </c>
      <c r="I5427" s="4">
        <v>1425095</v>
      </c>
      <c r="J5427" s="4">
        <v>323084</v>
      </c>
    </row>
    <row r="5428" spans="2:10" x14ac:dyDescent="0.35">
      <c r="C5428" t="s">
        <v>1866</v>
      </c>
      <c r="I5428" s="4">
        <v>0</v>
      </c>
      <c r="J5428">
        <v>0</v>
      </c>
    </row>
    <row r="5429" spans="2:10" x14ac:dyDescent="0.35">
      <c r="C5429" t="s">
        <v>1867</v>
      </c>
      <c r="D5429" s="4">
        <v>5732</v>
      </c>
      <c r="E5429" s="4">
        <v>9000</v>
      </c>
      <c r="G5429" s="4">
        <v>5116127</v>
      </c>
      <c r="H5429" s="4">
        <v>810560</v>
      </c>
      <c r="I5429" s="4">
        <v>5941418</v>
      </c>
      <c r="J5429" s="4">
        <v>14732</v>
      </c>
    </row>
    <row r="5430" spans="2:10" x14ac:dyDescent="0.35">
      <c r="C5430" t="s">
        <v>1868</v>
      </c>
      <c r="D5430" s="4">
        <v>42075</v>
      </c>
      <c r="E5430" s="4">
        <v>36815</v>
      </c>
      <c r="G5430" s="4">
        <v>1807351</v>
      </c>
      <c r="H5430" s="4">
        <v>1831330</v>
      </c>
      <c r="I5430" s="4">
        <v>3717570</v>
      </c>
      <c r="J5430" s="4">
        <v>78890</v>
      </c>
    </row>
    <row r="5431" spans="2:10" x14ac:dyDescent="0.35">
      <c r="C5431" t="s">
        <v>1869</v>
      </c>
      <c r="G5431" s="4">
        <v>1329600</v>
      </c>
      <c r="H5431" s="4">
        <v>508800</v>
      </c>
      <c r="I5431" s="4">
        <v>1838400</v>
      </c>
      <c r="J5431">
        <v>0</v>
      </c>
    </row>
    <row r="5432" spans="2:10" x14ac:dyDescent="0.35">
      <c r="C5432" t="s">
        <v>1870</v>
      </c>
      <c r="D5432" s="4">
        <v>158716</v>
      </c>
      <c r="E5432" s="4">
        <v>4352185</v>
      </c>
      <c r="H5432" s="4">
        <v>446466</v>
      </c>
      <c r="I5432" s="4">
        <v>4957367</v>
      </c>
      <c r="J5432" s="4">
        <v>4510901</v>
      </c>
    </row>
    <row r="5433" spans="2:10" x14ac:dyDescent="0.35">
      <c r="C5433" t="s">
        <v>1871</v>
      </c>
      <c r="D5433" s="4">
        <v>8906348</v>
      </c>
      <c r="E5433" s="4">
        <v>44980</v>
      </c>
      <c r="F5433" s="4">
        <v>11949</v>
      </c>
      <c r="H5433" s="4">
        <v>29817</v>
      </c>
      <c r="I5433" s="4">
        <v>8993094</v>
      </c>
      <c r="J5433" s="4">
        <v>8951328</v>
      </c>
    </row>
    <row r="5434" spans="2:10" x14ac:dyDescent="0.35">
      <c r="C5434" t="s">
        <v>1872</v>
      </c>
      <c r="D5434" s="4">
        <v>737924</v>
      </c>
      <c r="I5434" s="4">
        <v>737924</v>
      </c>
      <c r="J5434" s="4">
        <v>737924</v>
      </c>
    </row>
    <row r="5435" spans="2:10" x14ac:dyDescent="0.35">
      <c r="C5435" t="s">
        <v>1873</v>
      </c>
      <c r="D5435" s="4">
        <v>11160</v>
      </c>
      <c r="I5435" s="4">
        <v>11160</v>
      </c>
      <c r="J5435" s="4">
        <v>11160</v>
      </c>
    </row>
    <row r="5436" spans="2:10" x14ac:dyDescent="0.35">
      <c r="C5436" t="s">
        <v>1875</v>
      </c>
      <c r="H5436" s="4">
        <v>92994</v>
      </c>
      <c r="I5436" s="4">
        <v>92994</v>
      </c>
      <c r="J5436">
        <v>0</v>
      </c>
    </row>
    <row r="5437" spans="2:10" x14ac:dyDescent="0.35">
      <c r="C5437" t="s">
        <v>1876</v>
      </c>
      <c r="G5437" s="4">
        <v>0</v>
      </c>
      <c r="I5437" s="4">
        <v>0</v>
      </c>
      <c r="J5437">
        <v>0</v>
      </c>
    </row>
    <row r="5438" spans="2:10" x14ac:dyDescent="0.35">
      <c r="C5438" t="s">
        <v>1877</v>
      </c>
      <c r="D5438" s="4">
        <v>7433</v>
      </c>
      <c r="I5438" s="4">
        <v>7433</v>
      </c>
      <c r="J5438" s="4">
        <v>7433</v>
      </c>
    </row>
    <row r="5439" spans="2:10" x14ac:dyDescent="0.35">
      <c r="B5439" t="s">
        <v>55</v>
      </c>
      <c r="D5439" s="4">
        <v>10192472</v>
      </c>
      <c r="E5439" s="4">
        <v>4442980</v>
      </c>
      <c r="F5439" s="4">
        <v>11949</v>
      </c>
      <c r="G5439" s="4">
        <v>8348373</v>
      </c>
      <c r="H5439" s="4">
        <v>4737840</v>
      </c>
      <c r="I5439" s="4">
        <v>27733615</v>
      </c>
      <c r="J5439" s="4">
        <v>14635452</v>
      </c>
    </row>
    <row r="5440" spans="2:10" x14ac:dyDescent="0.35">
      <c r="B5440" t="s">
        <v>1878</v>
      </c>
      <c r="C5440" t="s">
        <v>1879</v>
      </c>
      <c r="D5440" s="4">
        <v>2773723</v>
      </c>
      <c r="I5440" s="4">
        <v>2773723</v>
      </c>
      <c r="J5440" s="4">
        <v>2773723</v>
      </c>
    </row>
    <row r="5441" spans="2:10" x14ac:dyDescent="0.35">
      <c r="C5441" t="s">
        <v>1897</v>
      </c>
      <c r="D5441" s="4">
        <v>33748</v>
      </c>
      <c r="I5441" s="4">
        <v>33748</v>
      </c>
      <c r="J5441" s="4">
        <v>33748</v>
      </c>
    </row>
    <row r="5442" spans="2:10" x14ac:dyDescent="0.35">
      <c r="C5442" t="s">
        <v>1880</v>
      </c>
      <c r="D5442" s="4">
        <v>180549</v>
      </c>
      <c r="I5442" s="4">
        <v>180549</v>
      </c>
      <c r="J5442" s="4">
        <v>180549</v>
      </c>
    </row>
    <row r="5443" spans="2:10" x14ac:dyDescent="0.35">
      <c r="C5443" t="s">
        <v>1881</v>
      </c>
      <c r="D5443" s="4">
        <v>1255502</v>
      </c>
      <c r="I5443" s="4">
        <v>1255502</v>
      </c>
      <c r="J5443" s="4">
        <v>1255502</v>
      </c>
    </row>
    <row r="5444" spans="2:10" x14ac:dyDescent="0.35">
      <c r="C5444" t="s">
        <v>1895</v>
      </c>
      <c r="D5444" s="4">
        <v>143146</v>
      </c>
      <c r="I5444" s="4">
        <v>143146</v>
      </c>
      <c r="J5444" s="4">
        <v>143146</v>
      </c>
    </row>
    <row r="5445" spans="2:10" x14ac:dyDescent="0.35">
      <c r="C5445" t="s">
        <v>1882</v>
      </c>
      <c r="D5445" s="4">
        <v>858</v>
      </c>
      <c r="F5445" s="4">
        <v>438504</v>
      </c>
      <c r="I5445" s="4">
        <v>439362</v>
      </c>
      <c r="J5445" s="4">
        <v>858</v>
      </c>
    </row>
    <row r="5446" spans="2:10" x14ac:dyDescent="0.35">
      <c r="C5446" t="s">
        <v>1900</v>
      </c>
      <c r="D5446" s="4">
        <v>376</v>
      </c>
      <c r="I5446" s="4">
        <v>376</v>
      </c>
      <c r="J5446" s="4">
        <v>376</v>
      </c>
    </row>
    <row r="5447" spans="2:10" x14ac:dyDescent="0.35">
      <c r="C5447" t="s">
        <v>1884</v>
      </c>
      <c r="D5447" s="4">
        <v>19730</v>
      </c>
      <c r="I5447" s="4">
        <v>19730</v>
      </c>
      <c r="J5447" s="4">
        <v>19730</v>
      </c>
    </row>
    <row r="5448" spans="2:10" x14ac:dyDescent="0.35">
      <c r="B5448" t="s">
        <v>56</v>
      </c>
      <c r="D5448" s="4">
        <v>4407633</v>
      </c>
      <c r="F5448" s="4">
        <v>438504</v>
      </c>
      <c r="I5448" s="4">
        <v>4846137</v>
      </c>
      <c r="J5448" s="4">
        <v>4407633</v>
      </c>
    </row>
    <row r="5449" spans="2:10" x14ac:dyDescent="0.35">
      <c r="B5449" t="s">
        <v>1885</v>
      </c>
      <c r="C5449" t="s">
        <v>1886</v>
      </c>
      <c r="D5449" s="4">
        <v>452467</v>
      </c>
      <c r="I5449" s="4">
        <v>452467</v>
      </c>
      <c r="J5449" s="4">
        <v>452467</v>
      </c>
    </row>
    <row r="5450" spans="2:10" x14ac:dyDescent="0.35">
      <c r="B5450" t="s">
        <v>57</v>
      </c>
      <c r="D5450" s="4">
        <v>452467</v>
      </c>
      <c r="I5450" s="4">
        <v>452467</v>
      </c>
      <c r="J5450" s="4">
        <v>452467</v>
      </c>
    </row>
    <row r="5451" spans="2:10" x14ac:dyDescent="0.35">
      <c r="B5451" t="s">
        <v>1887</v>
      </c>
      <c r="C5451" t="s">
        <v>1904</v>
      </c>
      <c r="E5451" s="4">
        <v>250000</v>
      </c>
      <c r="I5451" s="4">
        <v>250000</v>
      </c>
      <c r="J5451">
        <v>250000</v>
      </c>
    </row>
    <row r="5452" spans="2:10" x14ac:dyDescent="0.35">
      <c r="C5452" t="s">
        <v>1888</v>
      </c>
      <c r="G5452" s="4">
        <v>3840000</v>
      </c>
      <c r="I5452" s="4">
        <v>3840000</v>
      </c>
      <c r="J5452">
        <v>0</v>
      </c>
    </row>
    <row r="5453" spans="2:10" x14ac:dyDescent="0.35">
      <c r="C5453" t="s">
        <v>1901</v>
      </c>
      <c r="E5453" s="4">
        <v>1650000</v>
      </c>
      <c r="I5453" s="4">
        <v>1650000</v>
      </c>
      <c r="J5453">
        <v>1650000</v>
      </c>
    </row>
    <row r="5454" spans="2:10" x14ac:dyDescent="0.35">
      <c r="C5454" t="s">
        <v>1889</v>
      </c>
      <c r="E5454" s="4">
        <v>1417500</v>
      </c>
      <c r="I5454" s="4">
        <v>1417500</v>
      </c>
      <c r="J5454">
        <v>1417500</v>
      </c>
    </row>
    <row r="5455" spans="2:10" x14ac:dyDescent="0.35">
      <c r="C5455" t="s">
        <v>1890</v>
      </c>
      <c r="E5455" s="4">
        <v>1050000</v>
      </c>
      <c r="I5455" s="4">
        <v>1050000</v>
      </c>
      <c r="J5455">
        <v>1050000</v>
      </c>
    </row>
    <row r="5456" spans="2:10" x14ac:dyDescent="0.35">
      <c r="C5456" t="s">
        <v>1902</v>
      </c>
      <c r="E5456" s="4">
        <v>3300000</v>
      </c>
      <c r="I5456" s="4">
        <v>3300000</v>
      </c>
      <c r="J5456">
        <v>3300000</v>
      </c>
    </row>
    <row r="5457" spans="1:10" x14ac:dyDescent="0.35">
      <c r="B5457" t="s">
        <v>58</v>
      </c>
      <c r="E5457" s="4">
        <v>7667500</v>
      </c>
      <c r="G5457" s="4">
        <v>3840000</v>
      </c>
      <c r="I5457" s="4">
        <v>11507500</v>
      </c>
      <c r="J5457">
        <v>7667500</v>
      </c>
    </row>
    <row r="5458" spans="1:10" x14ac:dyDescent="0.35">
      <c r="A5458" t="s">
        <v>1632</v>
      </c>
      <c r="B5458" t="s">
        <v>59</v>
      </c>
      <c r="D5458" s="4">
        <v>144297761</v>
      </c>
      <c r="E5458" s="4">
        <v>15278326</v>
      </c>
      <c r="F5458" s="4">
        <v>25200819</v>
      </c>
      <c r="G5458" s="4">
        <v>27608228</v>
      </c>
      <c r="H5458" s="4">
        <v>12455159</v>
      </c>
      <c r="I5458" s="4">
        <v>224840294</v>
      </c>
      <c r="J5458" s="4">
        <v>159576087</v>
      </c>
    </row>
    <row r="5459" spans="1:10" x14ac:dyDescent="0.35">
      <c r="A5459" t="s">
        <v>611</v>
      </c>
      <c r="B5459" t="s">
        <v>1842</v>
      </c>
      <c r="C5459" t="s">
        <v>1843</v>
      </c>
      <c r="D5459" s="4">
        <v>111828279</v>
      </c>
      <c r="E5459" s="4">
        <v>15404559</v>
      </c>
      <c r="F5459" s="4">
        <v>43863400</v>
      </c>
      <c r="I5459" s="4">
        <v>171096238</v>
      </c>
      <c r="J5459" s="4">
        <v>127232838</v>
      </c>
    </row>
    <row r="5460" spans="1:10" x14ac:dyDescent="0.35">
      <c r="C5460" t="s">
        <v>1844</v>
      </c>
      <c r="D5460" s="4">
        <v>16632555</v>
      </c>
      <c r="F5460" s="4">
        <v>342484</v>
      </c>
      <c r="G5460" s="4">
        <v>209623</v>
      </c>
      <c r="H5460" s="4">
        <v>393300</v>
      </c>
      <c r="I5460" s="4">
        <v>17577961</v>
      </c>
      <c r="J5460" s="4">
        <v>16632555</v>
      </c>
    </row>
    <row r="5461" spans="1:10" x14ac:dyDescent="0.35">
      <c r="C5461" t="s">
        <v>1845</v>
      </c>
      <c r="D5461" s="4">
        <v>13456863</v>
      </c>
      <c r="I5461" s="4">
        <v>13456863</v>
      </c>
      <c r="J5461" s="4">
        <v>13456863</v>
      </c>
    </row>
    <row r="5462" spans="1:10" x14ac:dyDescent="0.35">
      <c r="B5462" t="s">
        <v>51</v>
      </c>
      <c r="D5462" s="4">
        <v>141917697</v>
      </c>
      <c r="E5462" s="4">
        <v>15404559</v>
      </c>
      <c r="F5462" s="4">
        <v>44205884</v>
      </c>
      <c r="G5462" s="4">
        <v>209623</v>
      </c>
      <c r="H5462" s="4">
        <v>393300</v>
      </c>
      <c r="I5462" s="4">
        <v>202131062</v>
      </c>
      <c r="J5462" s="4">
        <v>157322256</v>
      </c>
    </row>
    <row r="5463" spans="1:10" x14ac:dyDescent="0.35">
      <c r="B5463" t="s">
        <v>1843</v>
      </c>
      <c r="C5463" t="s">
        <v>1846</v>
      </c>
      <c r="D5463" s="4">
        <v>124673659</v>
      </c>
      <c r="E5463" s="4">
        <v>9964</v>
      </c>
      <c r="F5463" s="4">
        <v>98595</v>
      </c>
      <c r="I5463" s="4">
        <v>124782219</v>
      </c>
      <c r="J5463" s="4">
        <v>124683623</v>
      </c>
    </row>
    <row r="5464" spans="1:10" x14ac:dyDescent="0.35">
      <c r="C5464" t="s">
        <v>1847</v>
      </c>
      <c r="D5464" s="4">
        <v>47205227</v>
      </c>
      <c r="F5464" s="4">
        <v>2148108</v>
      </c>
      <c r="G5464" s="4">
        <v>8421</v>
      </c>
      <c r="I5464" s="4">
        <v>49361756</v>
      </c>
      <c r="J5464" s="4">
        <v>47205227</v>
      </c>
    </row>
    <row r="5465" spans="1:10" x14ac:dyDescent="0.35">
      <c r="C5465" t="s">
        <v>1848</v>
      </c>
      <c r="D5465" s="4">
        <v>362315</v>
      </c>
      <c r="I5465" s="4">
        <v>362315</v>
      </c>
      <c r="J5465" s="4">
        <v>362315</v>
      </c>
    </row>
    <row r="5466" spans="1:10" x14ac:dyDescent="0.35">
      <c r="B5466" t="s">
        <v>52</v>
      </c>
      <c r="D5466" s="4">
        <v>172241202</v>
      </c>
      <c r="E5466" s="4">
        <v>9964</v>
      </c>
      <c r="F5466" s="4">
        <v>2246703</v>
      </c>
      <c r="G5466" s="4">
        <v>8421</v>
      </c>
      <c r="I5466" s="4">
        <v>174506290</v>
      </c>
      <c r="J5466" s="4">
        <v>172251166</v>
      </c>
    </row>
    <row r="5467" spans="1:10" x14ac:dyDescent="0.35">
      <c r="B5467" t="s">
        <v>1849</v>
      </c>
      <c r="C5467" t="s">
        <v>1918</v>
      </c>
      <c r="D5467" s="4">
        <v>19320</v>
      </c>
      <c r="I5467" s="4">
        <v>19320</v>
      </c>
      <c r="J5467" s="4">
        <v>19320</v>
      </c>
    </row>
    <row r="5468" spans="1:10" x14ac:dyDescent="0.35">
      <c r="C5468" t="s">
        <v>1850</v>
      </c>
      <c r="D5468" s="4">
        <v>21320</v>
      </c>
      <c r="E5468" s="4">
        <v>19200000</v>
      </c>
      <c r="I5468" s="4">
        <v>19221320</v>
      </c>
      <c r="J5468" s="4">
        <v>19221320</v>
      </c>
    </row>
    <row r="5469" spans="1:10" x14ac:dyDescent="0.35">
      <c r="B5469" t="s">
        <v>53</v>
      </c>
      <c r="D5469" s="4">
        <v>40640</v>
      </c>
      <c r="E5469" s="4">
        <v>19200000</v>
      </c>
      <c r="I5469" s="4">
        <v>19240640</v>
      </c>
      <c r="J5469" s="4">
        <v>19240640</v>
      </c>
    </row>
    <row r="5470" spans="1:10" x14ac:dyDescent="0.35">
      <c r="B5470" t="s">
        <v>1844</v>
      </c>
      <c r="C5470" t="s">
        <v>1941</v>
      </c>
      <c r="D5470" s="4">
        <v>2968</v>
      </c>
      <c r="I5470" s="4">
        <v>2968</v>
      </c>
      <c r="J5470" s="4">
        <v>2968</v>
      </c>
    </row>
    <row r="5471" spans="1:10" x14ac:dyDescent="0.35">
      <c r="C5471" t="s">
        <v>1851</v>
      </c>
      <c r="D5471" s="4">
        <v>2257402</v>
      </c>
      <c r="I5471" s="4">
        <v>2257402</v>
      </c>
      <c r="J5471" s="4">
        <v>2257402</v>
      </c>
    </row>
    <row r="5472" spans="1:10" x14ac:dyDescent="0.35">
      <c r="C5472" t="s">
        <v>1916</v>
      </c>
      <c r="G5472" s="4">
        <v>25329</v>
      </c>
      <c r="I5472" s="4">
        <v>25329</v>
      </c>
      <c r="J5472">
        <v>0</v>
      </c>
    </row>
    <row r="5473" spans="3:10" x14ac:dyDescent="0.35">
      <c r="C5473" t="s">
        <v>1852</v>
      </c>
      <c r="D5473" s="4">
        <v>3197</v>
      </c>
      <c r="H5473" s="4">
        <v>16108</v>
      </c>
      <c r="I5473" s="4">
        <v>19305</v>
      </c>
      <c r="J5473" s="4">
        <v>3197</v>
      </c>
    </row>
    <row r="5474" spans="3:10" x14ac:dyDescent="0.35">
      <c r="C5474" t="s">
        <v>1853</v>
      </c>
      <c r="D5474" s="4">
        <v>11536</v>
      </c>
      <c r="H5474" s="4">
        <v>24922</v>
      </c>
      <c r="I5474" s="4">
        <v>36458</v>
      </c>
      <c r="J5474" s="4">
        <v>11536</v>
      </c>
    </row>
    <row r="5475" spans="3:10" x14ac:dyDescent="0.35">
      <c r="C5475" t="s">
        <v>1893</v>
      </c>
      <c r="D5475" s="4">
        <v>11033</v>
      </c>
      <c r="H5475" s="4">
        <v>14687</v>
      </c>
      <c r="I5475" s="4">
        <v>25719</v>
      </c>
      <c r="J5475" s="4">
        <v>11033</v>
      </c>
    </row>
    <row r="5476" spans="3:10" x14ac:dyDescent="0.35">
      <c r="C5476" t="s">
        <v>1905</v>
      </c>
      <c r="D5476" s="4">
        <v>15544</v>
      </c>
      <c r="I5476" s="4">
        <v>15544</v>
      </c>
      <c r="J5476" s="4">
        <v>15544</v>
      </c>
    </row>
    <row r="5477" spans="3:10" x14ac:dyDescent="0.35">
      <c r="C5477" t="s">
        <v>1854</v>
      </c>
      <c r="D5477" s="4">
        <v>1586974</v>
      </c>
      <c r="E5477" s="4">
        <v>107598</v>
      </c>
      <c r="F5477" s="4">
        <v>87424</v>
      </c>
      <c r="G5477" s="4">
        <v>410219</v>
      </c>
      <c r="H5477" s="4">
        <v>410219</v>
      </c>
      <c r="I5477" s="4">
        <v>2602433</v>
      </c>
      <c r="J5477" s="4">
        <v>1694572</v>
      </c>
    </row>
    <row r="5478" spans="3:10" x14ac:dyDescent="0.35">
      <c r="C5478" t="s">
        <v>1926</v>
      </c>
      <c r="D5478" s="4">
        <v>1951663</v>
      </c>
      <c r="E5478" s="4">
        <v>853036</v>
      </c>
      <c r="I5478" s="4">
        <v>2804699</v>
      </c>
      <c r="J5478" s="4">
        <v>2804699</v>
      </c>
    </row>
    <row r="5479" spans="3:10" x14ac:dyDescent="0.35">
      <c r="C5479" t="s">
        <v>1855</v>
      </c>
      <c r="D5479" s="4">
        <v>820492</v>
      </c>
      <c r="E5479" s="4">
        <v>162600</v>
      </c>
      <c r="F5479" s="4">
        <v>72477</v>
      </c>
      <c r="G5479" s="4">
        <v>136670</v>
      </c>
      <c r="H5479" s="4">
        <v>507336</v>
      </c>
      <c r="I5479" s="4">
        <v>1699575</v>
      </c>
      <c r="J5479" s="4">
        <v>983092</v>
      </c>
    </row>
    <row r="5480" spans="3:10" x14ac:dyDescent="0.35">
      <c r="C5480" t="s">
        <v>1856</v>
      </c>
      <c r="H5480" s="4">
        <v>16566</v>
      </c>
      <c r="I5480" s="4">
        <v>16566</v>
      </c>
      <c r="J5480">
        <v>0</v>
      </c>
    </row>
    <row r="5481" spans="3:10" x14ac:dyDescent="0.35">
      <c r="C5481" t="s">
        <v>1857</v>
      </c>
      <c r="D5481" s="4">
        <v>9505</v>
      </c>
      <c r="E5481" s="4">
        <v>1358</v>
      </c>
      <c r="H5481" s="4">
        <v>16295</v>
      </c>
      <c r="I5481" s="4">
        <v>27159</v>
      </c>
      <c r="J5481" s="4">
        <v>10863</v>
      </c>
    </row>
    <row r="5482" spans="3:10" x14ac:dyDescent="0.35">
      <c r="C5482" t="s">
        <v>1906</v>
      </c>
      <c r="H5482" s="4">
        <v>10208</v>
      </c>
      <c r="I5482" s="4">
        <v>10208</v>
      </c>
      <c r="J5482">
        <v>0</v>
      </c>
    </row>
    <row r="5483" spans="3:10" x14ac:dyDescent="0.35">
      <c r="C5483" t="s">
        <v>1914</v>
      </c>
      <c r="D5483" s="4">
        <v>45410</v>
      </c>
      <c r="E5483" s="4">
        <v>9510</v>
      </c>
      <c r="I5483" s="4">
        <v>54920</v>
      </c>
      <c r="J5483" s="4">
        <v>54920</v>
      </c>
    </row>
    <row r="5484" spans="3:10" x14ac:dyDescent="0.35">
      <c r="C5484" t="s">
        <v>1858</v>
      </c>
      <c r="D5484" s="4">
        <v>121479</v>
      </c>
      <c r="E5484" s="4">
        <v>19608</v>
      </c>
      <c r="F5484" s="4">
        <v>5195</v>
      </c>
      <c r="G5484" s="4">
        <v>4022</v>
      </c>
      <c r="H5484" s="4">
        <v>195071</v>
      </c>
      <c r="I5484" s="4">
        <v>345375</v>
      </c>
      <c r="J5484" s="4">
        <v>141087</v>
      </c>
    </row>
    <row r="5485" spans="3:10" x14ac:dyDescent="0.35">
      <c r="C5485" t="s">
        <v>1859</v>
      </c>
      <c r="D5485" s="4">
        <v>1650000</v>
      </c>
      <c r="E5485" s="4">
        <v>75587</v>
      </c>
      <c r="F5485" s="4">
        <v>175000</v>
      </c>
      <c r="G5485" s="4">
        <v>1500000</v>
      </c>
      <c r="H5485" s="4">
        <v>2250043</v>
      </c>
      <c r="I5485" s="4">
        <v>5650629</v>
      </c>
      <c r="J5485" s="4">
        <v>1725587</v>
      </c>
    </row>
    <row r="5486" spans="3:10" x14ac:dyDescent="0.35">
      <c r="C5486" t="s">
        <v>1915</v>
      </c>
      <c r="D5486" s="4">
        <v>5</v>
      </c>
      <c r="I5486" s="4">
        <v>5</v>
      </c>
      <c r="J5486" s="4">
        <v>5</v>
      </c>
    </row>
    <row r="5487" spans="3:10" x14ac:dyDescent="0.35">
      <c r="C5487" t="s">
        <v>1860</v>
      </c>
      <c r="D5487" s="4">
        <v>1847952</v>
      </c>
      <c r="E5487" s="4">
        <v>7826618</v>
      </c>
      <c r="G5487" s="4">
        <v>326109</v>
      </c>
      <c r="H5487" s="4">
        <v>543515</v>
      </c>
      <c r="I5487" s="4">
        <v>10544194</v>
      </c>
      <c r="J5487" s="4">
        <v>9674570</v>
      </c>
    </row>
    <row r="5488" spans="3:10" x14ac:dyDescent="0.35">
      <c r="C5488" t="s">
        <v>1861</v>
      </c>
      <c r="D5488" s="4">
        <v>1601130</v>
      </c>
      <c r="E5488" s="4">
        <v>9124</v>
      </c>
      <c r="I5488" s="4">
        <v>1610255</v>
      </c>
      <c r="J5488" s="4">
        <v>1610254</v>
      </c>
    </row>
    <row r="5489" spans="2:10" x14ac:dyDescent="0.35">
      <c r="C5489" t="s">
        <v>1862</v>
      </c>
      <c r="D5489" s="4">
        <v>4358678</v>
      </c>
      <c r="E5489" s="4">
        <v>4657625</v>
      </c>
      <c r="H5489" s="4">
        <v>85464</v>
      </c>
      <c r="I5489" s="4">
        <v>9101767</v>
      </c>
      <c r="J5489" s="4">
        <v>9016303</v>
      </c>
    </row>
    <row r="5490" spans="2:10" x14ac:dyDescent="0.35">
      <c r="C5490" t="s">
        <v>1863</v>
      </c>
      <c r="D5490" s="4">
        <v>60796</v>
      </c>
      <c r="E5490" s="4">
        <v>127158</v>
      </c>
      <c r="F5490" s="4">
        <v>7780</v>
      </c>
      <c r="G5490" s="4">
        <v>62239</v>
      </c>
      <c r="H5490" s="4">
        <v>38900</v>
      </c>
      <c r="I5490" s="4">
        <v>296872</v>
      </c>
      <c r="J5490" s="4">
        <v>187954</v>
      </c>
    </row>
    <row r="5491" spans="2:10" x14ac:dyDescent="0.35">
      <c r="C5491" t="s">
        <v>1913</v>
      </c>
      <c r="D5491" s="4">
        <v>114341</v>
      </c>
      <c r="I5491" s="4">
        <v>114341</v>
      </c>
      <c r="J5491" s="4">
        <v>114341</v>
      </c>
    </row>
    <row r="5492" spans="2:10" x14ac:dyDescent="0.35">
      <c r="B5492" t="s">
        <v>54</v>
      </c>
      <c r="D5492" s="4">
        <v>16470105</v>
      </c>
      <c r="E5492" s="4">
        <v>13849821</v>
      </c>
      <c r="F5492" s="4">
        <v>347875</v>
      </c>
      <c r="G5492" s="4">
        <v>2464588</v>
      </c>
      <c r="H5492" s="4">
        <v>4129333</v>
      </c>
      <c r="I5492" s="4">
        <v>37261723</v>
      </c>
      <c r="J5492" s="4">
        <v>30319926</v>
      </c>
    </row>
    <row r="5493" spans="2:10" x14ac:dyDescent="0.35">
      <c r="B5493" t="s">
        <v>1845</v>
      </c>
      <c r="C5493" t="s">
        <v>1865</v>
      </c>
      <c r="D5493" s="4">
        <v>21091</v>
      </c>
      <c r="I5493" s="4">
        <v>21091</v>
      </c>
      <c r="J5493" s="4">
        <v>21091</v>
      </c>
    </row>
    <row r="5494" spans="2:10" x14ac:dyDescent="0.35">
      <c r="C5494" t="s">
        <v>1866</v>
      </c>
      <c r="I5494" s="4">
        <v>0</v>
      </c>
      <c r="J5494">
        <v>0</v>
      </c>
    </row>
    <row r="5495" spans="2:10" x14ac:dyDescent="0.35">
      <c r="C5495" t="s">
        <v>1867</v>
      </c>
      <c r="D5495" s="4">
        <v>2893097</v>
      </c>
      <c r="E5495" s="4">
        <v>220411</v>
      </c>
      <c r="H5495" s="4">
        <v>10236958</v>
      </c>
      <c r="I5495" s="4">
        <v>13350466</v>
      </c>
      <c r="J5495" s="4">
        <v>3113508</v>
      </c>
    </row>
    <row r="5496" spans="2:10" x14ac:dyDescent="0.35">
      <c r="C5496" t="s">
        <v>1868</v>
      </c>
      <c r="D5496" s="4">
        <v>398941</v>
      </c>
      <c r="E5496" s="4">
        <v>280</v>
      </c>
      <c r="F5496" s="4">
        <v>10519</v>
      </c>
      <c r="G5496" s="4">
        <v>10519</v>
      </c>
      <c r="H5496" s="4">
        <v>9237680</v>
      </c>
      <c r="I5496" s="4">
        <v>9657938</v>
      </c>
      <c r="J5496" s="4">
        <v>399221</v>
      </c>
    </row>
    <row r="5497" spans="2:10" x14ac:dyDescent="0.35">
      <c r="C5497" t="s">
        <v>1894</v>
      </c>
      <c r="D5497" s="4">
        <v>166467</v>
      </c>
      <c r="I5497" s="4">
        <v>166467</v>
      </c>
      <c r="J5497" s="4">
        <v>166467</v>
      </c>
    </row>
    <row r="5498" spans="2:10" x14ac:dyDescent="0.35">
      <c r="C5498" t="s">
        <v>1869</v>
      </c>
      <c r="D5498" s="4">
        <v>13037</v>
      </c>
      <c r="H5498" s="4">
        <v>4015680</v>
      </c>
      <c r="I5498" s="4">
        <v>4028717</v>
      </c>
      <c r="J5498" s="4">
        <v>13037</v>
      </c>
    </row>
    <row r="5499" spans="2:10" x14ac:dyDescent="0.35">
      <c r="C5499" t="s">
        <v>1870</v>
      </c>
      <c r="D5499" s="4">
        <v>455571</v>
      </c>
      <c r="E5499" s="4">
        <v>21881862</v>
      </c>
      <c r="H5499" s="4">
        <v>1682027</v>
      </c>
      <c r="I5499" s="4">
        <v>24019461</v>
      </c>
      <c r="J5499" s="4">
        <v>22337433</v>
      </c>
    </row>
    <row r="5500" spans="2:10" x14ac:dyDescent="0.35">
      <c r="C5500" t="s">
        <v>1871</v>
      </c>
      <c r="H5500" s="4">
        <v>15239133</v>
      </c>
      <c r="I5500" s="4">
        <v>15239133</v>
      </c>
      <c r="J5500">
        <v>0</v>
      </c>
    </row>
    <row r="5501" spans="2:10" x14ac:dyDescent="0.35">
      <c r="C5501" t="s">
        <v>1872</v>
      </c>
      <c r="D5501" s="4">
        <v>155772</v>
      </c>
      <c r="F5501" s="4">
        <v>2891000</v>
      </c>
      <c r="I5501" s="4">
        <v>3046772</v>
      </c>
      <c r="J5501" s="4">
        <v>155772</v>
      </c>
    </row>
    <row r="5502" spans="2:10" x14ac:dyDescent="0.35">
      <c r="C5502" t="s">
        <v>1873</v>
      </c>
      <c r="D5502" s="4">
        <v>33253</v>
      </c>
      <c r="I5502" s="4">
        <v>33253</v>
      </c>
      <c r="J5502" s="4">
        <v>33253</v>
      </c>
    </row>
    <row r="5503" spans="2:10" x14ac:dyDescent="0.35">
      <c r="C5503" t="s">
        <v>1874</v>
      </c>
      <c r="D5503" s="4">
        <v>2766</v>
      </c>
      <c r="E5503" s="4">
        <v>3410</v>
      </c>
      <c r="I5503" s="4">
        <v>6177</v>
      </c>
      <c r="J5503" s="4">
        <v>6176</v>
      </c>
    </row>
    <row r="5504" spans="2:10" x14ac:dyDescent="0.35">
      <c r="C5504" t="s">
        <v>1875</v>
      </c>
      <c r="D5504" s="4">
        <v>2496</v>
      </c>
      <c r="H5504" s="4">
        <v>563774</v>
      </c>
      <c r="I5504" s="4">
        <v>566269</v>
      </c>
      <c r="J5504" s="4">
        <v>2496</v>
      </c>
    </row>
    <row r="5505" spans="2:10" x14ac:dyDescent="0.35">
      <c r="C5505" t="s">
        <v>1876</v>
      </c>
      <c r="D5505" s="4">
        <v>9144</v>
      </c>
      <c r="E5505" s="4">
        <v>0</v>
      </c>
      <c r="H5505" s="4">
        <v>1013040</v>
      </c>
      <c r="I5505" s="4">
        <v>1022184</v>
      </c>
      <c r="J5505" s="4">
        <v>9144</v>
      </c>
    </row>
    <row r="5506" spans="2:10" x14ac:dyDescent="0.35">
      <c r="C5506" t="s">
        <v>1877</v>
      </c>
      <c r="D5506" s="4">
        <v>48485</v>
      </c>
      <c r="E5506" s="4">
        <v>11825</v>
      </c>
      <c r="I5506" s="4">
        <v>60311</v>
      </c>
      <c r="J5506" s="4">
        <v>60310</v>
      </c>
    </row>
    <row r="5507" spans="2:10" x14ac:dyDescent="0.35">
      <c r="B5507" t="s">
        <v>55</v>
      </c>
      <c r="D5507" s="4">
        <v>4200120</v>
      </c>
      <c r="E5507" s="4">
        <v>22117788</v>
      </c>
      <c r="F5507" s="4">
        <v>2901519</v>
      </c>
      <c r="G5507" s="4">
        <v>10519</v>
      </c>
      <c r="H5507" s="4">
        <v>41988292</v>
      </c>
      <c r="I5507" s="4">
        <v>71218237</v>
      </c>
      <c r="J5507" s="4">
        <v>26317908</v>
      </c>
    </row>
    <row r="5508" spans="2:10" x14ac:dyDescent="0.35">
      <c r="B5508" t="s">
        <v>1878</v>
      </c>
      <c r="C5508" t="s">
        <v>1879</v>
      </c>
      <c r="D5508" s="4">
        <v>5750753</v>
      </c>
      <c r="I5508" s="4">
        <v>5750753</v>
      </c>
      <c r="J5508" s="4">
        <v>5750753</v>
      </c>
    </row>
    <row r="5509" spans="2:10" x14ac:dyDescent="0.35">
      <c r="C5509" t="s">
        <v>1907</v>
      </c>
      <c r="D5509" s="4">
        <v>17138</v>
      </c>
      <c r="I5509" s="4">
        <v>17138</v>
      </c>
      <c r="J5509" s="4">
        <v>17138</v>
      </c>
    </row>
    <row r="5510" spans="2:10" x14ac:dyDescent="0.35">
      <c r="C5510" t="s">
        <v>1897</v>
      </c>
      <c r="D5510" s="4">
        <v>20487</v>
      </c>
      <c r="I5510" s="4">
        <v>20487</v>
      </c>
      <c r="J5510" s="4">
        <v>20487</v>
      </c>
    </row>
    <row r="5511" spans="2:10" x14ac:dyDescent="0.35">
      <c r="C5511" t="s">
        <v>1880</v>
      </c>
      <c r="D5511" s="4">
        <v>1953965</v>
      </c>
      <c r="I5511" s="4">
        <v>1953965</v>
      </c>
      <c r="J5511" s="4">
        <v>1953965</v>
      </c>
    </row>
    <row r="5512" spans="2:10" x14ac:dyDescent="0.35">
      <c r="C5512" t="s">
        <v>1881</v>
      </c>
      <c r="D5512" s="4">
        <v>10000892</v>
      </c>
      <c r="I5512" s="4">
        <v>10000892</v>
      </c>
      <c r="J5512" s="4">
        <v>10000892</v>
      </c>
    </row>
    <row r="5513" spans="2:10" x14ac:dyDescent="0.35">
      <c r="C5513" t="s">
        <v>1895</v>
      </c>
      <c r="D5513" s="4">
        <v>841379</v>
      </c>
      <c r="I5513" s="4">
        <v>841379</v>
      </c>
      <c r="J5513" s="4">
        <v>841379</v>
      </c>
    </row>
    <row r="5514" spans="2:10" x14ac:dyDescent="0.35">
      <c r="C5514" t="s">
        <v>1882</v>
      </c>
      <c r="D5514" s="4">
        <v>858</v>
      </c>
      <c r="E5514" s="4">
        <v>397514</v>
      </c>
      <c r="I5514" s="4">
        <v>398373</v>
      </c>
      <c r="J5514" s="4">
        <v>398372</v>
      </c>
    </row>
    <row r="5515" spans="2:10" x14ac:dyDescent="0.35">
      <c r="C5515" t="s">
        <v>1900</v>
      </c>
      <c r="D5515" s="4">
        <v>446</v>
      </c>
      <c r="I5515" s="4">
        <v>446</v>
      </c>
      <c r="J5515" s="4">
        <v>446</v>
      </c>
    </row>
    <row r="5516" spans="2:10" x14ac:dyDescent="0.35">
      <c r="C5516" t="s">
        <v>1883</v>
      </c>
      <c r="D5516" s="4">
        <v>22140</v>
      </c>
      <c r="I5516" s="4">
        <v>22140</v>
      </c>
      <c r="J5516" s="4">
        <v>22140</v>
      </c>
    </row>
    <row r="5517" spans="2:10" x14ac:dyDescent="0.35">
      <c r="C5517" t="s">
        <v>1884</v>
      </c>
      <c r="D5517" s="4">
        <v>61296</v>
      </c>
      <c r="I5517" s="4">
        <v>61296</v>
      </c>
      <c r="J5517" s="4">
        <v>61296</v>
      </c>
    </row>
    <row r="5518" spans="2:10" x14ac:dyDescent="0.35">
      <c r="B5518" t="s">
        <v>56</v>
      </c>
      <c r="D5518" s="4">
        <v>18669354</v>
      </c>
      <c r="E5518" s="4">
        <v>397514</v>
      </c>
      <c r="I5518" s="4">
        <v>19066868</v>
      </c>
      <c r="J5518" s="4">
        <v>19066868</v>
      </c>
    </row>
    <row r="5519" spans="2:10" x14ac:dyDescent="0.35">
      <c r="B5519" t="s">
        <v>1885</v>
      </c>
      <c r="C5519" t="s">
        <v>1886</v>
      </c>
      <c r="D5519" s="4">
        <v>622143</v>
      </c>
      <c r="I5519" s="4">
        <v>622143</v>
      </c>
      <c r="J5519" s="4">
        <v>622143</v>
      </c>
    </row>
    <row r="5520" spans="2:10" x14ac:dyDescent="0.35">
      <c r="B5520" t="s">
        <v>57</v>
      </c>
      <c r="D5520" s="4">
        <v>622143</v>
      </c>
      <c r="I5520" s="4">
        <v>622143</v>
      </c>
      <c r="J5520" s="4">
        <v>622143</v>
      </c>
    </row>
    <row r="5521" spans="1:10" x14ac:dyDescent="0.35">
      <c r="B5521" t="s">
        <v>1887</v>
      </c>
      <c r="C5521" t="s">
        <v>1898</v>
      </c>
      <c r="D5521" s="4">
        <v>60818</v>
      </c>
      <c r="I5521" s="4">
        <v>60818</v>
      </c>
      <c r="J5521" s="4">
        <v>60818</v>
      </c>
    </row>
    <row r="5522" spans="1:10" x14ac:dyDescent="0.35">
      <c r="A5522" t="s">
        <v>611</v>
      </c>
      <c r="B5522" t="s">
        <v>1887</v>
      </c>
      <c r="C5522" t="s">
        <v>1904</v>
      </c>
      <c r="F5522" s="4">
        <v>625000</v>
      </c>
      <c r="I5522" s="4">
        <v>625000</v>
      </c>
      <c r="J5522">
        <v>0</v>
      </c>
    </row>
    <row r="5523" spans="1:10" x14ac:dyDescent="0.35">
      <c r="C5523" t="s">
        <v>1888</v>
      </c>
      <c r="D5523" s="4">
        <v>0</v>
      </c>
      <c r="H5523" s="4">
        <v>7200000</v>
      </c>
      <c r="I5523" s="4">
        <v>7200000</v>
      </c>
      <c r="J5523" s="4">
        <v>0</v>
      </c>
    </row>
    <row r="5524" spans="1:10" x14ac:dyDescent="0.35">
      <c r="C5524" t="s">
        <v>1901</v>
      </c>
      <c r="H5524" s="4">
        <v>11250000</v>
      </c>
      <c r="I5524" s="4">
        <v>11250000</v>
      </c>
      <c r="J5524">
        <v>0</v>
      </c>
    </row>
    <row r="5525" spans="1:10" x14ac:dyDescent="0.35">
      <c r="C5525" t="s">
        <v>1889</v>
      </c>
      <c r="E5525" s="4">
        <v>15750000</v>
      </c>
      <c r="I5525" s="4">
        <v>15750000</v>
      </c>
      <c r="J5525">
        <v>15750000</v>
      </c>
    </row>
    <row r="5526" spans="1:10" x14ac:dyDescent="0.35">
      <c r="C5526" t="s">
        <v>1890</v>
      </c>
      <c r="E5526" s="4">
        <v>3750000</v>
      </c>
      <c r="I5526" s="4">
        <v>3750000</v>
      </c>
      <c r="J5526">
        <v>3750000</v>
      </c>
    </row>
    <row r="5527" spans="1:10" x14ac:dyDescent="0.35">
      <c r="C5527" t="s">
        <v>1902</v>
      </c>
      <c r="H5527" s="4">
        <v>22500000</v>
      </c>
      <c r="I5527" s="4">
        <v>22500000</v>
      </c>
      <c r="J5527">
        <v>0</v>
      </c>
    </row>
    <row r="5528" spans="1:10" x14ac:dyDescent="0.35">
      <c r="B5528" t="s">
        <v>58</v>
      </c>
      <c r="D5528" s="4">
        <v>60818</v>
      </c>
      <c r="E5528" s="4">
        <v>19500000</v>
      </c>
      <c r="F5528" s="4">
        <v>625000</v>
      </c>
      <c r="H5528" s="4">
        <v>40950000</v>
      </c>
      <c r="I5528" s="4">
        <v>61135818</v>
      </c>
      <c r="J5528" s="4">
        <v>19560818</v>
      </c>
    </row>
    <row r="5529" spans="1:10" x14ac:dyDescent="0.35">
      <c r="A5529" t="s">
        <v>1633</v>
      </c>
      <c r="B5529" t="s">
        <v>59</v>
      </c>
      <c r="D5529" s="4">
        <v>354222077</v>
      </c>
      <c r="E5529" s="4">
        <v>90479647</v>
      </c>
      <c r="F5529" s="4">
        <v>50326981</v>
      </c>
      <c r="G5529" s="4">
        <v>2693150</v>
      </c>
      <c r="H5529" s="4">
        <v>87460925</v>
      </c>
      <c r="I5529" s="4">
        <v>585182781</v>
      </c>
      <c r="J5529" s="4">
        <v>444701724</v>
      </c>
    </row>
    <row r="5530" spans="1:10" x14ac:dyDescent="0.35">
      <c r="A5530" t="s">
        <v>618</v>
      </c>
      <c r="B5530" t="s">
        <v>1842</v>
      </c>
      <c r="C5530" t="s">
        <v>1843</v>
      </c>
      <c r="D5530" s="4">
        <v>10550353</v>
      </c>
      <c r="E5530" s="4">
        <v>32221832</v>
      </c>
      <c r="F5530" s="4">
        <v>4309200</v>
      </c>
      <c r="I5530" s="4">
        <v>47081385</v>
      </c>
      <c r="J5530" s="4">
        <v>42772185</v>
      </c>
    </row>
    <row r="5531" spans="1:10" x14ac:dyDescent="0.35">
      <c r="C5531" t="s">
        <v>1844</v>
      </c>
      <c r="D5531" s="4">
        <v>2606057</v>
      </c>
      <c r="E5531" s="4">
        <v>767295</v>
      </c>
      <c r="F5531" s="4">
        <v>1239303</v>
      </c>
      <c r="G5531" s="4">
        <v>673500</v>
      </c>
      <c r="H5531" s="4">
        <v>367868</v>
      </c>
      <c r="I5531" s="4">
        <v>5654023</v>
      </c>
      <c r="J5531" s="4">
        <v>3373352</v>
      </c>
    </row>
    <row r="5532" spans="1:10" x14ac:dyDescent="0.35">
      <c r="C5532" t="s">
        <v>1845</v>
      </c>
      <c r="D5532" s="4">
        <v>3072145</v>
      </c>
      <c r="I5532" s="4">
        <v>3072145</v>
      </c>
      <c r="J5532" s="4">
        <v>3072145</v>
      </c>
    </row>
    <row r="5533" spans="1:10" x14ac:dyDescent="0.35">
      <c r="B5533" t="s">
        <v>51</v>
      </c>
      <c r="D5533" s="4">
        <v>16228555</v>
      </c>
      <c r="E5533" s="4">
        <v>32989127</v>
      </c>
      <c r="F5533" s="4">
        <v>5548503</v>
      </c>
      <c r="G5533" s="4">
        <v>673500</v>
      </c>
      <c r="H5533" s="4">
        <v>367868</v>
      </c>
      <c r="I5533" s="4">
        <v>55807553</v>
      </c>
      <c r="J5533" s="4">
        <v>49217682</v>
      </c>
    </row>
    <row r="5534" spans="1:10" x14ac:dyDescent="0.35">
      <c r="B5534" t="s">
        <v>1843</v>
      </c>
      <c r="C5534" t="s">
        <v>1846</v>
      </c>
      <c r="D5534" s="4">
        <v>21409529</v>
      </c>
      <c r="E5534" s="4">
        <v>3436071</v>
      </c>
      <c r="F5534" s="4">
        <v>600603</v>
      </c>
      <c r="G5534" s="4">
        <v>20961</v>
      </c>
      <c r="H5534" s="4">
        <v>3698370</v>
      </c>
      <c r="I5534" s="4">
        <v>29165535</v>
      </c>
      <c r="J5534" s="4">
        <v>24845600</v>
      </c>
    </row>
    <row r="5535" spans="1:10" x14ac:dyDescent="0.35">
      <c r="C5535" t="s">
        <v>1847</v>
      </c>
      <c r="D5535" s="4">
        <v>13511294</v>
      </c>
      <c r="F5535" s="4">
        <v>1486487</v>
      </c>
      <c r="I5535" s="4">
        <v>14997780</v>
      </c>
      <c r="J5535" s="4">
        <v>13511294</v>
      </c>
    </row>
    <row r="5536" spans="1:10" x14ac:dyDescent="0.35">
      <c r="C5536" t="s">
        <v>1848</v>
      </c>
      <c r="D5536" s="4">
        <v>87579</v>
      </c>
      <c r="I5536" s="4">
        <v>87579</v>
      </c>
      <c r="J5536" s="4">
        <v>87579</v>
      </c>
    </row>
    <row r="5537" spans="2:10" x14ac:dyDescent="0.35">
      <c r="B5537" t="s">
        <v>52</v>
      </c>
      <c r="D5537" s="4">
        <v>35008402</v>
      </c>
      <c r="E5537" s="4">
        <v>3436071</v>
      </c>
      <c r="F5537" s="4">
        <v>2087090</v>
      </c>
      <c r="G5537" s="4">
        <v>20961</v>
      </c>
      <c r="H5537" s="4">
        <v>3698370</v>
      </c>
      <c r="I5537" s="4">
        <v>44250894</v>
      </c>
      <c r="J5537" s="4">
        <v>38444473</v>
      </c>
    </row>
    <row r="5538" spans="2:10" x14ac:dyDescent="0.35">
      <c r="B5538" t="s">
        <v>1849</v>
      </c>
      <c r="C5538" t="s">
        <v>1850</v>
      </c>
      <c r="D5538" s="4">
        <v>6427360</v>
      </c>
      <c r="I5538" s="4">
        <v>6427360</v>
      </c>
      <c r="J5538" s="4">
        <v>6427360</v>
      </c>
    </row>
    <row r="5539" spans="2:10" x14ac:dyDescent="0.35">
      <c r="B5539" t="s">
        <v>53</v>
      </c>
      <c r="D5539" s="4">
        <v>6427360</v>
      </c>
      <c r="I5539" s="4">
        <v>6427360</v>
      </c>
      <c r="J5539" s="4">
        <v>6427360</v>
      </c>
    </row>
    <row r="5540" spans="2:10" x14ac:dyDescent="0.35">
      <c r="B5540" t="s">
        <v>1844</v>
      </c>
      <c r="C5540" t="s">
        <v>1851</v>
      </c>
      <c r="D5540" s="4">
        <v>56823</v>
      </c>
      <c r="E5540" s="4">
        <v>122419</v>
      </c>
      <c r="G5540" s="4">
        <v>126944</v>
      </c>
      <c r="I5540" s="4">
        <v>306186</v>
      </c>
      <c r="J5540" s="4">
        <v>179242</v>
      </c>
    </row>
    <row r="5541" spans="2:10" x14ac:dyDescent="0.35">
      <c r="C5541" t="s">
        <v>1852</v>
      </c>
      <c r="F5541" s="4">
        <v>62696</v>
      </c>
      <c r="I5541" s="4">
        <v>62696</v>
      </c>
      <c r="J5541">
        <v>0</v>
      </c>
    </row>
    <row r="5542" spans="2:10" x14ac:dyDescent="0.35">
      <c r="C5542" t="s">
        <v>1853</v>
      </c>
      <c r="D5542" s="4">
        <v>770</v>
      </c>
      <c r="F5542" s="4">
        <v>13852</v>
      </c>
      <c r="I5542" s="4">
        <v>14621</v>
      </c>
      <c r="J5542" s="4">
        <v>770</v>
      </c>
    </row>
    <row r="5543" spans="2:10" x14ac:dyDescent="0.35">
      <c r="C5543" t="s">
        <v>1893</v>
      </c>
      <c r="F5543" s="4">
        <v>3584</v>
      </c>
      <c r="I5543" s="4">
        <v>3584</v>
      </c>
      <c r="J5543">
        <v>0</v>
      </c>
    </row>
    <row r="5544" spans="2:10" x14ac:dyDescent="0.35">
      <c r="C5544" t="s">
        <v>1854</v>
      </c>
      <c r="D5544" s="4">
        <v>61826</v>
      </c>
      <c r="G5544" s="4">
        <v>537992</v>
      </c>
      <c r="I5544" s="4">
        <v>599817</v>
      </c>
      <c r="J5544" s="4">
        <v>61826</v>
      </c>
    </row>
    <row r="5545" spans="2:10" x14ac:dyDescent="0.35">
      <c r="C5545" t="s">
        <v>1855</v>
      </c>
      <c r="D5545" s="4">
        <v>23355</v>
      </c>
      <c r="G5545" s="4">
        <v>749080</v>
      </c>
      <c r="I5545" s="4">
        <v>772435</v>
      </c>
      <c r="J5545" s="4">
        <v>23355</v>
      </c>
    </row>
    <row r="5546" spans="2:10" x14ac:dyDescent="0.35">
      <c r="C5546" t="s">
        <v>1856</v>
      </c>
      <c r="D5546" s="4">
        <v>9646</v>
      </c>
      <c r="G5546" s="4">
        <v>24849</v>
      </c>
      <c r="I5546" s="4">
        <v>34496</v>
      </c>
      <c r="J5546" s="4">
        <v>9646</v>
      </c>
    </row>
    <row r="5547" spans="2:10" x14ac:dyDescent="0.35">
      <c r="C5547" t="s">
        <v>1857</v>
      </c>
      <c r="D5547" s="4">
        <v>6111</v>
      </c>
      <c r="G5547" s="4">
        <v>38022</v>
      </c>
      <c r="I5547" s="4">
        <v>44133</v>
      </c>
      <c r="J5547" s="4">
        <v>6111</v>
      </c>
    </row>
    <row r="5548" spans="2:10" x14ac:dyDescent="0.35">
      <c r="C5548" t="s">
        <v>1858</v>
      </c>
      <c r="G5548" s="4">
        <v>41561</v>
      </c>
      <c r="I5548" s="4">
        <v>41561</v>
      </c>
      <c r="J5548">
        <v>0</v>
      </c>
    </row>
    <row r="5549" spans="2:10" x14ac:dyDescent="0.35">
      <c r="C5549" t="s">
        <v>1859</v>
      </c>
      <c r="D5549" s="4">
        <v>200000</v>
      </c>
      <c r="G5549" s="4">
        <v>500000</v>
      </c>
      <c r="H5549" s="4">
        <v>316955</v>
      </c>
      <c r="I5549" s="4">
        <v>1016955</v>
      </c>
      <c r="J5549" s="4">
        <v>200000</v>
      </c>
    </row>
    <row r="5550" spans="2:10" x14ac:dyDescent="0.35">
      <c r="C5550" t="s">
        <v>1860</v>
      </c>
      <c r="D5550" s="4">
        <v>760921</v>
      </c>
      <c r="E5550" s="4">
        <v>0</v>
      </c>
      <c r="G5550" s="4">
        <v>652218</v>
      </c>
      <c r="H5550" s="4">
        <v>217406</v>
      </c>
      <c r="I5550" s="4">
        <v>1630545</v>
      </c>
      <c r="J5550" s="4">
        <v>760921</v>
      </c>
    </row>
    <row r="5551" spans="2:10" x14ac:dyDescent="0.35">
      <c r="C5551" t="s">
        <v>1861</v>
      </c>
      <c r="D5551" s="4">
        <v>72286</v>
      </c>
      <c r="E5551" s="4">
        <v>88142</v>
      </c>
      <c r="G5551" s="4">
        <v>88095</v>
      </c>
      <c r="I5551" s="4">
        <v>248523</v>
      </c>
      <c r="J5551" s="4">
        <v>160428</v>
      </c>
    </row>
    <row r="5552" spans="2:10" x14ac:dyDescent="0.35">
      <c r="C5552" t="s">
        <v>1862</v>
      </c>
      <c r="D5552" s="4">
        <v>341857</v>
      </c>
      <c r="G5552" s="4">
        <v>598250</v>
      </c>
      <c r="I5552" s="4">
        <v>940107</v>
      </c>
      <c r="J5552" s="4">
        <v>341857</v>
      </c>
    </row>
    <row r="5553" spans="2:10" x14ac:dyDescent="0.35">
      <c r="C5553" t="s">
        <v>1863</v>
      </c>
      <c r="H5553" s="4">
        <v>54459</v>
      </c>
      <c r="I5553" s="4">
        <v>54459</v>
      </c>
      <c r="J5553">
        <v>0</v>
      </c>
    </row>
    <row r="5554" spans="2:10" x14ac:dyDescent="0.35">
      <c r="B5554" t="s">
        <v>54</v>
      </c>
      <c r="D5554" s="4">
        <v>1533594</v>
      </c>
      <c r="E5554" s="4">
        <v>210561</v>
      </c>
      <c r="F5554" s="4">
        <v>80131</v>
      </c>
      <c r="G5554" s="4">
        <v>3357012</v>
      </c>
      <c r="H5554" s="4">
        <v>588821</v>
      </c>
      <c r="I5554" s="4">
        <v>5770119</v>
      </c>
      <c r="J5554" s="4">
        <v>1744155</v>
      </c>
    </row>
    <row r="5555" spans="2:10" x14ac:dyDescent="0.35">
      <c r="B5555" t="s">
        <v>1845</v>
      </c>
      <c r="C5555" t="s">
        <v>1864</v>
      </c>
      <c r="E5555" s="4">
        <v>11158</v>
      </c>
      <c r="I5555" s="4">
        <v>11158</v>
      </c>
      <c r="J5555">
        <v>11158</v>
      </c>
    </row>
    <row r="5556" spans="2:10" x14ac:dyDescent="0.35">
      <c r="C5556" t="s">
        <v>1865</v>
      </c>
      <c r="D5556" s="4">
        <v>43921</v>
      </c>
      <c r="H5556" s="4">
        <v>43921</v>
      </c>
      <c r="I5556" s="4">
        <v>87842</v>
      </c>
      <c r="J5556" s="4">
        <v>43921</v>
      </c>
    </row>
    <row r="5557" spans="2:10" x14ac:dyDescent="0.35">
      <c r="C5557" t="s">
        <v>1866</v>
      </c>
      <c r="I5557" s="4">
        <v>0</v>
      </c>
      <c r="J5557">
        <v>0</v>
      </c>
    </row>
    <row r="5558" spans="2:10" x14ac:dyDescent="0.35">
      <c r="C5558" t="s">
        <v>1867</v>
      </c>
      <c r="D5558" s="4">
        <v>900914</v>
      </c>
      <c r="G5558" s="4">
        <v>36000</v>
      </c>
      <c r="H5558" s="4">
        <v>3016075</v>
      </c>
      <c r="I5558" s="4">
        <v>3952990</v>
      </c>
      <c r="J5558" s="4">
        <v>900914</v>
      </c>
    </row>
    <row r="5559" spans="2:10" x14ac:dyDescent="0.35">
      <c r="C5559" t="s">
        <v>1868</v>
      </c>
      <c r="D5559" s="4">
        <v>265778</v>
      </c>
      <c r="G5559" s="4">
        <v>0</v>
      </c>
      <c r="H5559" s="4">
        <v>2114304</v>
      </c>
      <c r="I5559" s="4">
        <v>2380082</v>
      </c>
      <c r="J5559" s="4">
        <v>265778</v>
      </c>
    </row>
    <row r="5560" spans="2:10" x14ac:dyDescent="0.35">
      <c r="C5560" t="s">
        <v>1894</v>
      </c>
      <c r="D5560" s="4">
        <v>24813</v>
      </c>
      <c r="I5560" s="4">
        <v>24813</v>
      </c>
      <c r="J5560" s="4">
        <v>24813</v>
      </c>
    </row>
    <row r="5561" spans="2:10" x14ac:dyDescent="0.35">
      <c r="C5561" t="s">
        <v>1869</v>
      </c>
      <c r="G5561" s="4">
        <v>0</v>
      </c>
      <c r="H5561" s="4">
        <v>903360</v>
      </c>
      <c r="I5561" s="4">
        <v>903360</v>
      </c>
      <c r="J5561">
        <v>0</v>
      </c>
    </row>
    <row r="5562" spans="2:10" x14ac:dyDescent="0.35">
      <c r="C5562" t="s">
        <v>1870</v>
      </c>
      <c r="E5562" s="4">
        <v>43897</v>
      </c>
      <c r="F5562" s="4">
        <v>5371057</v>
      </c>
      <c r="H5562" s="4">
        <v>131848</v>
      </c>
      <c r="I5562" s="4">
        <v>5546801</v>
      </c>
      <c r="J5562">
        <v>43897</v>
      </c>
    </row>
    <row r="5563" spans="2:10" x14ac:dyDescent="0.35">
      <c r="C5563" t="s">
        <v>1871</v>
      </c>
      <c r="D5563" s="4">
        <v>61642</v>
      </c>
      <c r="H5563" s="4">
        <v>6544419</v>
      </c>
      <c r="I5563" s="4">
        <v>6606060</v>
      </c>
      <c r="J5563" s="4">
        <v>61642</v>
      </c>
    </row>
    <row r="5564" spans="2:10" x14ac:dyDescent="0.35">
      <c r="C5564" t="s">
        <v>1872</v>
      </c>
      <c r="D5564" s="4">
        <v>392000</v>
      </c>
      <c r="I5564" s="4">
        <v>392000</v>
      </c>
      <c r="J5564" s="4">
        <v>392000</v>
      </c>
    </row>
    <row r="5565" spans="2:10" x14ac:dyDescent="0.35">
      <c r="C5565" t="s">
        <v>1875</v>
      </c>
      <c r="D5565" s="4">
        <v>0</v>
      </c>
      <c r="H5565" s="4">
        <v>109267</v>
      </c>
      <c r="I5565" s="4">
        <v>109267</v>
      </c>
      <c r="J5565" s="4">
        <v>0</v>
      </c>
    </row>
    <row r="5566" spans="2:10" x14ac:dyDescent="0.35">
      <c r="C5566" t="s">
        <v>1876</v>
      </c>
      <c r="G5566" s="4">
        <v>0</v>
      </c>
      <c r="H5566" s="4">
        <v>583968</v>
      </c>
      <c r="I5566" s="4">
        <v>583968</v>
      </c>
      <c r="J5566">
        <v>0</v>
      </c>
    </row>
    <row r="5567" spans="2:10" x14ac:dyDescent="0.35">
      <c r="B5567" t="s">
        <v>55</v>
      </c>
      <c r="D5567" s="4">
        <v>1689068</v>
      </c>
      <c r="E5567" s="4">
        <v>55055</v>
      </c>
      <c r="F5567" s="4">
        <v>5371057</v>
      </c>
      <c r="G5567" s="4">
        <v>36000</v>
      </c>
      <c r="H5567" s="4">
        <v>13447162</v>
      </c>
      <c r="I5567" s="4">
        <v>20598341</v>
      </c>
      <c r="J5567" s="4">
        <v>1744123</v>
      </c>
    </row>
    <row r="5568" spans="2:10" x14ac:dyDescent="0.35">
      <c r="B5568" t="s">
        <v>1878</v>
      </c>
      <c r="C5568" t="s">
        <v>1879</v>
      </c>
      <c r="D5568" s="4">
        <v>1425661</v>
      </c>
      <c r="I5568" s="4">
        <v>1425661</v>
      </c>
      <c r="J5568" s="4">
        <v>1425661</v>
      </c>
    </row>
    <row r="5569" spans="2:10" x14ac:dyDescent="0.35">
      <c r="C5569" t="s">
        <v>1897</v>
      </c>
      <c r="D5569" s="4">
        <v>6358</v>
      </c>
      <c r="I5569" s="4">
        <v>6358</v>
      </c>
      <c r="J5569" s="4">
        <v>6358</v>
      </c>
    </row>
    <row r="5570" spans="2:10" x14ac:dyDescent="0.35">
      <c r="C5570" t="s">
        <v>1881</v>
      </c>
      <c r="D5570" s="4">
        <v>1067552</v>
      </c>
      <c r="I5570" s="4">
        <v>1067552</v>
      </c>
      <c r="J5570" s="4">
        <v>1067552</v>
      </c>
    </row>
    <row r="5571" spans="2:10" x14ac:dyDescent="0.35">
      <c r="C5571" t="s">
        <v>1882</v>
      </c>
      <c r="D5571" s="4">
        <v>572</v>
      </c>
      <c r="E5571" s="4">
        <v>683890</v>
      </c>
      <c r="I5571" s="4">
        <v>684462</v>
      </c>
      <c r="J5571" s="4">
        <v>684462</v>
      </c>
    </row>
    <row r="5572" spans="2:10" x14ac:dyDescent="0.35">
      <c r="C5572" t="s">
        <v>1900</v>
      </c>
      <c r="D5572" s="4">
        <v>9446</v>
      </c>
      <c r="I5572" s="4">
        <v>9446</v>
      </c>
      <c r="J5572" s="4">
        <v>9446</v>
      </c>
    </row>
    <row r="5573" spans="2:10" x14ac:dyDescent="0.35">
      <c r="C5573" t="s">
        <v>1892</v>
      </c>
      <c r="D5573" s="4">
        <v>963</v>
      </c>
      <c r="I5573" s="4">
        <v>963</v>
      </c>
      <c r="J5573" s="4">
        <v>963</v>
      </c>
    </row>
    <row r="5574" spans="2:10" x14ac:dyDescent="0.35">
      <c r="C5574" t="s">
        <v>1884</v>
      </c>
      <c r="D5574" s="4">
        <v>85056</v>
      </c>
      <c r="I5574" s="4">
        <v>85056</v>
      </c>
      <c r="J5574" s="4">
        <v>85056</v>
      </c>
    </row>
    <row r="5575" spans="2:10" x14ac:dyDescent="0.35">
      <c r="B5575" t="s">
        <v>56</v>
      </c>
      <c r="D5575" s="4">
        <v>2595607</v>
      </c>
      <c r="E5575" s="4">
        <v>683890</v>
      </c>
      <c r="I5575" s="4">
        <v>3279497</v>
      </c>
      <c r="J5575" s="4">
        <v>3279497</v>
      </c>
    </row>
    <row r="5576" spans="2:10" x14ac:dyDescent="0.35">
      <c r="B5576" t="s">
        <v>1885</v>
      </c>
      <c r="C5576" t="s">
        <v>1886</v>
      </c>
      <c r="G5576" s="4">
        <v>80124</v>
      </c>
      <c r="I5576" s="4">
        <v>80124</v>
      </c>
      <c r="J5576">
        <v>0</v>
      </c>
    </row>
    <row r="5577" spans="2:10" x14ac:dyDescent="0.35">
      <c r="B5577" t="s">
        <v>57</v>
      </c>
      <c r="G5577" s="4">
        <v>80124</v>
      </c>
      <c r="I5577" s="4">
        <v>80124</v>
      </c>
      <c r="J5577">
        <v>0</v>
      </c>
    </row>
    <row r="5578" spans="2:10" x14ac:dyDescent="0.35">
      <c r="B5578" t="s">
        <v>1887</v>
      </c>
      <c r="C5578" t="s">
        <v>1904</v>
      </c>
      <c r="F5578" s="4">
        <v>250000</v>
      </c>
      <c r="I5578" s="4">
        <v>250000</v>
      </c>
      <c r="J5578">
        <v>0</v>
      </c>
    </row>
    <row r="5579" spans="2:10" x14ac:dyDescent="0.35">
      <c r="C5579" t="s">
        <v>1888</v>
      </c>
      <c r="H5579" s="4">
        <v>1017600</v>
      </c>
      <c r="I5579" s="4">
        <v>1017600</v>
      </c>
      <c r="J5579">
        <v>0</v>
      </c>
    </row>
    <row r="5580" spans="2:10" x14ac:dyDescent="0.35">
      <c r="C5580" t="s">
        <v>1901</v>
      </c>
      <c r="F5580" s="4">
        <v>270000</v>
      </c>
      <c r="I5580" s="4">
        <v>270000</v>
      </c>
      <c r="J5580">
        <v>0</v>
      </c>
    </row>
    <row r="5581" spans="2:10" x14ac:dyDescent="0.35">
      <c r="C5581" t="s">
        <v>1889</v>
      </c>
      <c r="F5581" s="4">
        <v>1092000</v>
      </c>
      <c r="I5581" s="4">
        <v>1092000</v>
      </c>
      <c r="J5581">
        <v>0</v>
      </c>
    </row>
    <row r="5582" spans="2:10" x14ac:dyDescent="0.35">
      <c r="C5582" t="s">
        <v>1890</v>
      </c>
      <c r="F5582" s="4">
        <v>172500</v>
      </c>
      <c r="I5582" s="4">
        <v>172500</v>
      </c>
      <c r="J5582">
        <v>0</v>
      </c>
    </row>
    <row r="5583" spans="2:10" x14ac:dyDescent="0.35">
      <c r="C5583" t="s">
        <v>1902</v>
      </c>
      <c r="F5583" s="4">
        <v>570000</v>
      </c>
      <c r="I5583" s="4">
        <v>570000</v>
      </c>
      <c r="J5583">
        <v>0</v>
      </c>
    </row>
    <row r="5584" spans="2:10" x14ac:dyDescent="0.35">
      <c r="B5584" t="s">
        <v>58</v>
      </c>
      <c r="F5584" s="4">
        <v>2354500</v>
      </c>
      <c r="H5584" s="4">
        <v>1017600</v>
      </c>
      <c r="I5584" s="4">
        <v>3372100</v>
      </c>
      <c r="J5584">
        <v>0</v>
      </c>
    </row>
    <row r="5585" spans="1:10" x14ac:dyDescent="0.35">
      <c r="A5585" t="s">
        <v>1634</v>
      </c>
      <c r="B5585" t="s">
        <v>59</v>
      </c>
      <c r="D5585" s="4">
        <v>63482586</v>
      </c>
      <c r="E5585" s="4">
        <v>37374703</v>
      </c>
      <c r="F5585" s="4">
        <v>15441281</v>
      </c>
      <c r="G5585" s="4">
        <v>4167598</v>
      </c>
      <c r="H5585" s="4">
        <v>19119821</v>
      </c>
      <c r="I5585" s="4">
        <v>139585988</v>
      </c>
      <c r="J5585" s="4">
        <v>100857289</v>
      </c>
    </row>
    <row r="5586" spans="1:10" x14ac:dyDescent="0.35">
      <c r="A5586" t="s">
        <v>621</v>
      </c>
      <c r="B5586" t="s">
        <v>1842</v>
      </c>
      <c r="C5586" t="s">
        <v>1843</v>
      </c>
      <c r="D5586" s="4">
        <v>84845206</v>
      </c>
      <c r="F5586" s="4">
        <v>33223400</v>
      </c>
      <c r="I5586" s="4">
        <v>118068606</v>
      </c>
      <c r="J5586" s="4">
        <v>84845206</v>
      </c>
    </row>
    <row r="5587" spans="1:10" x14ac:dyDescent="0.35">
      <c r="C5587" t="s">
        <v>1844</v>
      </c>
      <c r="D5587" s="4">
        <v>10123009</v>
      </c>
      <c r="H5587" s="4">
        <v>710100</v>
      </c>
      <c r="I5587" s="4">
        <v>10833109</v>
      </c>
      <c r="J5587" s="4">
        <v>10123009</v>
      </c>
    </row>
    <row r="5588" spans="1:10" x14ac:dyDescent="0.35">
      <c r="C5588" t="s">
        <v>1845</v>
      </c>
      <c r="D5588" s="4">
        <v>7917887</v>
      </c>
      <c r="I5588" s="4">
        <v>7917887</v>
      </c>
      <c r="J5588" s="4">
        <v>7917887</v>
      </c>
    </row>
    <row r="5589" spans="1:10" x14ac:dyDescent="0.35">
      <c r="B5589" t="s">
        <v>51</v>
      </c>
      <c r="D5589" s="4">
        <v>102886101</v>
      </c>
      <c r="F5589" s="4">
        <v>33223400</v>
      </c>
      <c r="H5589" s="4">
        <v>710100</v>
      </c>
      <c r="I5589" s="4">
        <v>136819601</v>
      </c>
      <c r="J5589" s="4">
        <v>102886101</v>
      </c>
    </row>
    <row r="5590" spans="1:10" x14ac:dyDescent="0.35">
      <c r="B5590" t="s">
        <v>1843</v>
      </c>
      <c r="C5590" t="s">
        <v>1846</v>
      </c>
      <c r="D5590" s="4">
        <v>54672780</v>
      </c>
      <c r="E5590" s="4">
        <v>300000</v>
      </c>
      <c r="H5590" s="4">
        <v>862560</v>
      </c>
      <c r="I5590" s="4">
        <v>55835340</v>
      </c>
      <c r="J5590" s="4">
        <v>54972780</v>
      </c>
    </row>
    <row r="5591" spans="1:10" x14ac:dyDescent="0.35">
      <c r="C5591" t="s">
        <v>1847</v>
      </c>
      <c r="D5591" s="4">
        <v>29623449</v>
      </c>
      <c r="F5591" s="4">
        <v>2027027</v>
      </c>
      <c r="I5591" s="4">
        <v>31650476</v>
      </c>
      <c r="J5591" s="4">
        <v>29623449</v>
      </c>
    </row>
    <row r="5592" spans="1:10" x14ac:dyDescent="0.35">
      <c r="C5592" t="s">
        <v>1848</v>
      </c>
      <c r="D5592" s="4">
        <v>83757</v>
      </c>
      <c r="I5592" s="4">
        <v>83757</v>
      </c>
      <c r="J5592" s="4">
        <v>83757</v>
      </c>
    </row>
    <row r="5593" spans="1:10" x14ac:dyDescent="0.35">
      <c r="B5593" t="s">
        <v>52</v>
      </c>
      <c r="D5593" s="4">
        <v>84379986</v>
      </c>
      <c r="E5593" s="4">
        <v>300000</v>
      </c>
      <c r="F5593" s="4">
        <v>2027027</v>
      </c>
      <c r="H5593" s="4">
        <v>862560</v>
      </c>
      <c r="I5593" s="4">
        <v>87569573</v>
      </c>
      <c r="J5593" s="4">
        <v>84679986</v>
      </c>
    </row>
    <row r="5594" spans="1:10" x14ac:dyDescent="0.35">
      <c r="B5594" t="s">
        <v>1849</v>
      </c>
      <c r="C5594" t="s">
        <v>1850</v>
      </c>
      <c r="E5594" s="4">
        <v>6400000</v>
      </c>
      <c r="F5594" s="4">
        <v>9600000</v>
      </c>
      <c r="I5594" s="4">
        <v>16000000</v>
      </c>
      <c r="J5594">
        <v>6400000</v>
      </c>
    </row>
    <row r="5595" spans="1:10" x14ac:dyDescent="0.35">
      <c r="B5595" t="s">
        <v>53</v>
      </c>
      <c r="E5595" s="4">
        <v>6400000</v>
      </c>
      <c r="F5595" s="4">
        <v>9600000</v>
      </c>
      <c r="I5595" s="4">
        <v>16000000</v>
      </c>
      <c r="J5595">
        <v>6400000</v>
      </c>
    </row>
    <row r="5596" spans="1:10" x14ac:dyDescent="0.35">
      <c r="B5596" t="s">
        <v>1844</v>
      </c>
      <c r="C5596" t="s">
        <v>1851</v>
      </c>
      <c r="D5596" s="4">
        <v>1060963</v>
      </c>
      <c r="I5596" s="4">
        <v>1060963</v>
      </c>
      <c r="J5596" s="4">
        <v>1060963</v>
      </c>
    </row>
    <row r="5597" spans="1:10" x14ac:dyDescent="0.35">
      <c r="C5597" t="s">
        <v>1852</v>
      </c>
      <c r="D5597" s="4">
        <v>20444</v>
      </c>
      <c r="E5597" s="4">
        <v>23170</v>
      </c>
      <c r="I5597" s="4">
        <v>43614</v>
      </c>
      <c r="J5597" s="4">
        <v>43614</v>
      </c>
    </row>
    <row r="5598" spans="1:10" x14ac:dyDescent="0.35">
      <c r="C5598" t="s">
        <v>1853</v>
      </c>
      <c r="D5598" s="4">
        <v>2309</v>
      </c>
      <c r="E5598" s="4">
        <v>8465</v>
      </c>
      <c r="I5598" s="4">
        <v>10773</v>
      </c>
      <c r="J5598" s="4">
        <v>10774</v>
      </c>
    </row>
    <row r="5599" spans="1:10" x14ac:dyDescent="0.35">
      <c r="C5599" t="s">
        <v>1893</v>
      </c>
      <c r="D5599" s="4">
        <v>8362</v>
      </c>
      <c r="F5599" s="4">
        <v>1195</v>
      </c>
      <c r="H5599" s="4">
        <v>10260</v>
      </c>
      <c r="I5599" s="4">
        <v>19817</v>
      </c>
      <c r="J5599" s="4">
        <v>8362</v>
      </c>
    </row>
    <row r="5600" spans="1:10" x14ac:dyDescent="0.35">
      <c r="C5600" t="s">
        <v>1903</v>
      </c>
      <c r="D5600" s="4">
        <v>4508</v>
      </c>
      <c r="I5600" s="4">
        <v>4508</v>
      </c>
      <c r="J5600" s="4">
        <v>4508</v>
      </c>
    </row>
    <row r="5601" spans="2:10" x14ac:dyDescent="0.35">
      <c r="C5601" t="s">
        <v>1854</v>
      </c>
      <c r="D5601" s="4">
        <v>938728</v>
      </c>
      <c r="G5601" s="4">
        <v>80699</v>
      </c>
      <c r="I5601" s="4">
        <v>1019427</v>
      </c>
      <c r="J5601" s="4">
        <v>938728</v>
      </c>
    </row>
    <row r="5602" spans="2:10" x14ac:dyDescent="0.35">
      <c r="C5602" t="s">
        <v>1855</v>
      </c>
      <c r="D5602" s="4">
        <v>832729</v>
      </c>
      <c r="F5602" s="4">
        <v>380778</v>
      </c>
      <c r="G5602" s="4">
        <v>21219</v>
      </c>
      <c r="H5602" s="4">
        <v>88702</v>
      </c>
      <c r="I5602" s="4">
        <v>1323429</v>
      </c>
      <c r="J5602" s="4">
        <v>832729</v>
      </c>
    </row>
    <row r="5603" spans="2:10" x14ac:dyDescent="0.35">
      <c r="C5603" t="s">
        <v>1856</v>
      </c>
      <c r="D5603" s="4">
        <v>40142</v>
      </c>
      <c r="F5603" s="4">
        <v>41415</v>
      </c>
      <c r="I5603" s="4">
        <v>81557</v>
      </c>
      <c r="J5603" s="4">
        <v>40142</v>
      </c>
    </row>
    <row r="5604" spans="2:10" x14ac:dyDescent="0.35">
      <c r="C5604" t="s">
        <v>1857</v>
      </c>
      <c r="D5604" s="4">
        <v>36105</v>
      </c>
      <c r="H5604" s="4">
        <v>4753</v>
      </c>
      <c r="I5604" s="4">
        <v>40857</v>
      </c>
      <c r="J5604" s="4">
        <v>36105</v>
      </c>
    </row>
    <row r="5605" spans="2:10" x14ac:dyDescent="0.35">
      <c r="C5605" t="s">
        <v>1858</v>
      </c>
      <c r="D5605" s="4">
        <v>106920</v>
      </c>
      <c r="E5605" s="4">
        <v>5195</v>
      </c>
      <c r="H5605" s="4">
        <v>5195</v>
      </c>
      <c r="I5605" s="4">
        <v>117311</v>
      </c>
      <c r="J5605" s="4">
        <v>112115</v>
      </c>
    </row>
    <row r="5606" spans="2:10" x14ac:dyDescent="0.35">
      <c r="C5606" t="s">
        <v>1859</v>
      </c>
      <c r="D5606" s="4">
        <v>1280444</v>
      </c>
      <c r="E5606" s="4">
        <v>150000</v>
      </c>
      <c r="G5606" s="4">
        <v>250007</v>
      </c>
      <c r="H5606" s="4">
        <v>75000</v>
      </c>
      <c r="I5606" s="4">
        <v>1755451</v>
      </c>
      <c r="J5606" s="4">
        <v>1430444</v>
      </c>
    </row>
    <row r="5607" spans="2:10" x14ac:dyDescent="0.35">
      <c r="C5607" t="s">
        <v>1915</v>
      </c>
      <c r="D5607" s="4">
        <v>5</v>
      </c>
      <c r="I5607" s="4">
        <v>5</v>
      </c>
      <c r="J5607" s="4">
        <v>5</v>
      </c>
    </row>
    <row r="5608" spans="2:10" x14ac:dyDescent="0.35">
      <c r="C5608" t="s">
        <v>1860</v>
      </c>
      <c r="D5608" s="4">
        <v>2174061</v>
      </c>
      <c r="E5608" s="4">
        <v>0</v>
      </c>
      <c r="F5608" s="4">
        <v>1630545</v>
      </c>
      <c r="I5608" s="4">
        <v>3804606</v>
      </c>
      <c r="J5608" s="4">
        <v>2174061</v>
      </c>
    </row>
    <row r="5609" spans="2:10" x14ac:dyDescent="0.35">
      <c r="C5609" t="s">
        <v>1861</v>
      </c>
      <c r="D5609" s="4">
        <v>502734</v>
      </c>
      <c r="I5609" s="4">
        <v>502734</v>
      </c>
      <c r="J5609" s="4">
        <v>502734</v>
      </c>
    </row>
    <row r="5610" spans="2:10" x14ac:dyDescent="0.35">
      <c r="C5610" t="s">
        <v>1862</v>
      </c>
      <c r="D5610" s="4">
        <v>341857</v>
      </c>
      <c r="E5610" s="4">
        <v>0</v>
      </c>
      <c r="F5610" s="4">
        <v>940107</v>
      </c>
      <c r="G5610" s="4">
        <v>512786</v>
      </c>
      <c r="I5610" s="4">
        <v>1794750</v>
      </c>
      <c r="J5610" s="4">
        <v>341857</v>
      </c>
    </row>
    <row r="5611" spans="2:10" x14ac:dyDescent="0.35">
      <c r="C5611" t="s">
        <v>1863</v>
      </c>
      <c r="D5611" s="4">
        <v>54459</v>
      </c>
      <c r="I5611" s="4">
        <v>54459</v>
      </c>
      <c r="J5611" s="4">
        <v>54459</v>
      </c>
    </row>
    <row r="5612" spans="2:10" x14ac:dyDescent="0.35">
      <c r="B5612" t="s">
        <v>54</v>
      </c>
      <c r="D5612" s="4">
        <v>7404770</v>
      </c>
      <c r="E5612" s="4">
        <v>186830</v>
      </c>
      <c r="F5612" s="4">
        <v>2994040</v>
      </c>
      <c r="G5612" s="4">
        <v>864711</v>
      </c>
      <c r="H5612" s="4">
        <v>183910</v>
      </c>
      <c r="I5612" s="4">
        <v>11634262</v>
      </c>
      <c r="J5612" s="4">
        <v>7591600</v>
      </c>
    </row>
    <row r="5613" spans="2:10" x14ac:dyDescent="0.35">
      <c r="B5613" t="s">
        <v>1845</v>
      </c>
      <c r="C5613" t="s">
        <v>1864</v>
      </c>
      <c r="E5613" s="4">
        <v>11158</v>
      </c>
      <c r="I5613" s="4">
        <v>11158</v>
      </c>
      <c r="J5613">
        <v>11158</v>
      </c>
    </row>
    <row r="5614" spans="2:10" x14ac:dyDescent="0.35">
      <c r="C5614" t="s">
        <v>1865</v>
      </c>
      <c r="D5614" s="4">
        <v>1744</v>
      </c>
      <c r="E5614" s="4">
        <v>0</v>
      </c>
      <c r="F5614" s="4">
        <v>43921</v>
      </c>
      <c r="I5614" s="4">
        <v>45665</v>
      </c>
      <c r="J5614" s="4">
        <v>1744</v>
      </c>
    </row>
    <row r="5615" spans="2:10" x14ac:dyDescent="0.35">
      <c r="C5615" t="s">
        <v>1866</v>
      </c>
      <c r="D5615" s="4">
        <v>3161</v>
      </c>
      <c r="I5615" s="4">
        <v>3161</v>
      </c>
      <c r="J5615" s="4">
        <v>3161</v>
      </c>
    </row>
    <row r="5616" spans="2:10" x14ac:dyDescent="0.35">
      <c r="C5616" t="s">
        <v>1867</v>
      </c>
      <c r="D5616" s="4">
        <v>745123</v>
      </c>
      <c r="E5616" s="4">
        <v>200000</v>
      </c>
      <c r="G5616" s="4">
        <v>8495519</v>
      </c>
      <c r="H5616" s="4">
        <v>3548587</v>
      </c>
      <c r="I5616" s="4">
        <v>12989230</v>
      </c>
      <c r="J5616" s="4">
        <v>945123</v>
      </c>
    </row>
    <row r="5617" spans="2:10" x14ac:dyDescent="0.35">
      <c r="C5617" t="s">
        <v>1868</v>
      </c>
      <c r="D5617" s="4">
        <v>144514</v>
      </c>
      <c r="E5617" s="4">
        <v>15778</v>
      </c>
      <c r="G5617" s="4">
        <v>4185506</v>
      </c>
      <c r="H5617" s="4">
        <v>5758801</v>
      </c>
      <c r="I5617" s="4">
        <v>10104599</v>
      </c>
      <c r="J5617" s="4">
        <v>160292</v>
      </c>
    </row>
    <row r="5618" spans="2:10" x14ac:dyDescent="0.35">
      <c r="C5618" t="s">
        <v>1894</v>
      </c>
      <c r="D5618" s="4">
        <v>22976</v>
      </c>
      <c r="I5618" s="4">
        <v>22976</v>
      </c>
      <c r="J5618" s="4">
        <v>22976</v>
      </c>
    </row>
    <row r="5619" spans="2:10" x14ac:dyDescent="0.35">
      <c r="C5619" t="s">
        <v>1869</v>
      </c>
      <c r="D5619" s="4">
        <v>10667</v>
      </c>
      <c r="G5619" s="4">
        <v>2894400</v>
      </c>
      <c r="I5619" s="4">
        <v>2905067</v>
      </c>
      <c r="J5619" s="4">
        <v>10667</v>
      </c>
    </row>
    <row r="5620" spans="2:10" x14ac:dyDescent="0.35">
      <c r="C5620" t="s">
        <v>1870</v>
      </c>
      <c r="D5620" s="4">
        <v>316696</v>
      </c>
      <c r="E5620" s="4">
        <v>7968887</v>
      </c>
      <c r="H5620" s="4">
        <v>263697</v>
      </c>
      <c r="I5620" s="4">
        <v>8549280</v>
      </c>
      <c r="J5620" s="4">
        <v>8285583</v>
      </c>
    </row>
    <row r="5621" spans="2:10" x14ac:dyDescent="0.35">
      <c r="C5621" t="s">
        <v>1871</v>
      </c>
      <c r="D5621" s="4">
        <v>13215735</v>
      </c>
      <c r="E5621" s="4">
        <v>30092</v>
      </c>
      <c r="F5621" s="4">
        <v>29817</v>
      </c>
      <c r="I5621" s="4">
        <v>13275644</v>
      </c>
      <c r="J5621" s="4">
        <v>13245827</v>
      </c>
    </row>
    <row r="5622" spans="2:10" x14ac:dyDescent="0.35">
      <c r="C5622" t="s">
        <v>1872</v>
      </c>
      <c r="D5622" s="4">
        <v>490000</v>
      </c>
      <c r="I5622" s="4">
        <v>490000</v>
      </c>
      <c r="J5622" s="4">
        <v>490000</v>
      </c>
    </row>
    <row r="5623" spans="2:10" x14ac:dyDescent="0.35">
      <c r="C5623" t="s">
        <v>1874</v>
      </c>
      <c r="D5623" s="4">
        <v>2766</v>
      </c>
      <c r="I5623" s="4">
        <v>2766</v>
      </c>
      <c r="J5623" s="4">
        <v>2766</v>
      </c>
    </row>
    <row r="5624" spans="2:10" x14ac:dyDescent="0.35">
      <c r="C5624" t="s">
        <v>1875</v>
      </c>
      <c r="D5624" s="4">
        <v>3487</v>
      </c>
      <c r="H5624" s="4">
        <v>127866</v>
      </c>
      <c r="I5624" s="4">
        <v>131353</v>
      </c>
      <c r="J5624" s="4">
        <v>3487</v>
      </c>
    </row>
    <row r="5625" spans="2:10" x14ac:dyDescent="0.35">
      <c r="C5625" t="s">
        <v>1876</v>
      </c>
      <c r="D5625" s="4">
        <v>4572</v>
      </c>
      <c r="G5625" s="4">
        <v>1604400</v>
      </c>
      <c r="H5625" s="4">
        <v>168000</v>
      </c>
      <c r="I5625" s="4">
        <v>1776972</v>
      </c>
      <c r="J5625" s="4">
        <v>4572</v>
      </c>
    </row>
    <row r="5626" spans="2:10" x14ac:dyDescent="0.35">
      <c r="C5626" t="s">
        <v>1877</v>
      </c>
      <c r="D5626" s="4">
        <v>21933</v>
      </c>
      <c r="E5626" s="4">
        <v>1717</v>
      </c>
      <c r="I5626" s="4">
        <v>23651</v>
      </c>
      <c r="J5626" s="4">
        <v>23650</v>
      </c>
    </row>
    <row r="5627" spans="2:10" x14ac:dyDescent="0.35">
      <c r="B5627" t="s">
        <v>55</v>
      </c>
      <c r="D5627" s="4">
        <v>14983376</v>
      </c>
      <c r="E5627" s="4">
        <v>8227633</v>
      </c>
      <c r="F5627" s="4">
        <v>73738</v>
      </c>
      <c r="G5627" s="4">
        <v>17179825</v>
      </c>
      <c r="H5627" s="4">
        <v>9866950</v>
      </c>
      <c r="I5627" s="4">
        <v>50331522</v>
      </c>
      <c r="J5627" s="4">
        <v>23211009</v>
      </c>
    </row>
    <row r="5628" spans="2:10" x14ac:dyDescent="0.35">
      <c r="B5628" t="s">
        <v>1878</v>
      </c>
      <c r="C5628" t="s">
        <v>1912</v>
      </c>
      <c r="D5628" s="4">
        <v>3970</v>
      </c>
      <c r="I5628" s="4">
        <v>3970</v>
      </c>
      <c r="J5628" s="4">
        <v>3970</v>
      </c>
    </row>
    <row r="5629" spans="2:10" x14ac:dyDescent="0.35">
      <c r="C5629" t="s">
        <v>1879</v>
      </c>
      <c r="D5629" s="4">
        <v>3342755</v>
      </c>
      <c r="I5629" s="4">
        <v>3342755</v>
      </c>
      <c r="J5629" s="4">
        <v>3342755</v>
      </c>
    </row>
    <row r="5630" spans="2:10" x14ac:dyDescent="0.35">
      <c r="C5630" t="s">
        <v>1907</v>
      </c>
      <c r="D5630" s="4">
        <v>2938</v>
      </c>
      <c r="I5630" s="4">
        <v>2938</v>
      </c>
      <c r="J5630" s="4">
        <v>2938</v>
      </c>
    </row>
    <row r="5631" spans="2:10" x14ac:dyDescent="0.35">
      <c r="C5631" t="s">
        <v>1880</v>
      </c>
      <c r="D5631" s="4">
        <v>883664</v>
      </c>
      <c r="I5631" s="4">
        <v>883664</v>
      </c>
      <c r="J5631" s="4">
        <v>883664</v>
      </c>
    </row>
    <row r="5632" spans="2:10" x14ac:dyDescent="0.35">
      <c r="C5632" t="s">
        <v>1881</v>
      </c>
      <c r="D5632" s="4">
        <v>1571808</v>
      </c>
      <c r="I5632" s="4">
        <v>1571808</v>
      </c>
      <c r="J5632" s="4">
        <v>1571808</v>
      </c>
    </row>
    <row r="5633" spans="1:10" x14ac:dyDescent="0.35">
      <c r="C5633" t="s">
        <v>1895</v>
      </c>
      <c r="D5633" s="4">
        <v>37742</v>
      </c>
      <c r="I5633" s="4">
        <v>37742</v>
      </c>
      <c r="J5633" s="4">
        <v>37742</v>
      </c>
    </row>
    <row r="5634" spans="1:10" x14ac:dyDescent="0.35">
      <c r="C5634" t="s">
        <v>1882</v>
      </c>
      <c r="D5634" s="4">
        <v>429</v>
      </c>
      <c r="F5634" s="4">
        <v>365878</v>
      </c>
      <c r="I5634" s="4">
        <v>366308</v>
      </c>
      <c r="J5634" s="4">
        <v>429</v>
      </c>
    </row>
    <row r="5635" spans="1:10" x14ac:dyDescent="0.35">
      <c r="C5635" t="s">
        <v>1900</v>
      </c>
      <c r="D5635" s="4">
        <v>38046</v>
      </c>
      <c r="I5635" s="4">
        <v>38046</v>
      </c>
      <c r="J5635" s="4">
        <v>38046</v>
      </c>
    </row>
    <row r="5636" spans="1:10" x14ac:dyDescent="0.35">
      <c r="C5636" t="s">
        <v>1883</v>
      </c>
      <c r="D5636" s="4">
        <v>16096</v>
      </c>
      <c r="I5636" s="4">
        <v>16096</v>
      </c>
      <c r="J5636" s="4">
        <v>16096</v>
      </c>
    </row>
    <row r="5637" spans="1:10" x14ac:dyDescent="0.35">
      <c r="B5637" t="s">
        <v>1878</v>
      </c>
      <c r="C5637" t="s">
        <v>1884</v>
      </c>
      <c r="D5637" s="4">
        <v>2333</v>
      </c>
      <c r="I5637" s="4">
        <v>2333</v>
      </c>
      <c r="J5637" s="4">
        <v>2333</v>
      </c>
    </row>
    <row r="5638" spans="1:10" x14ac:dyDescent="0.35">
      <c r="B5638" t="s">
        <v>56</v>
      </c>
      <c r="D5638" s="4">
        <v>5899782</v>
      </c>
      <c r="F5638" s="4">
        <v>365878</v>
      </c>
      <c r="I5638" s="4">
        <v>6265660</v>
      </c>
      <c r="J5638" s="4">
        <v>5899782</v>
      </c>
    </row>
    <row r="5639" spans="1:10" x14ac:dyDescent="0.35">
      <c r="B5639" t="s">
        <v>1885</v>
      </c>
      <c r="C5639" t="s">
        <v>1886</v>
      </c>
      <c r="D5639" s="4">
        <v>226234</v>
      </c>
      <c r="I5639" s="4">
        <v>226234</v>
      </c>
      <c r="J5639" s="4">
        <v>226234</v>
      </c>
    </row>
    <row r="5640" spans="1:10" x14ac:dyDescent="0.35">
      <c r="B5640" t="s">
        <v>57</v>
      </c>
      <c r="D5640" s="4">
        <v>226234</v>
      </c>
      <c r="I5640" s="4">
        <v>226234</v>
      </c>
      <c r="J5640" s="4">
        <v>226234</v>
      </c>
    </row>
    <row r="5641" spans="1:10" x14ac:dyDescent="0.35">
      <c r="B5641" t="s">
        <v>1887</v>
      </c>
      <c r="C5641" t="s">
        <v>1904</v>
      </c>
      <c r="D5641" s="4">
        <v>125000</v>
      </c>
      <c r="I5641" s="4">
        <v>125000</v>
      </c>
      <c r="J5641" s="4">
        <v>125000</v>
      </c>
    </row>
    <row r="5642" spans="1:10" x14ac:dyDescent="0.35">
      <c r="C5642" t="s">
        <v>1888</v>
      </c>
      <c r="G5642" s="4">
        <v>9600000</v>
      </c>
      <c r="I5642" s="4">
        <v>9600000</v>
      </c>
      <c r="J5642">
        <v>0</v>
      </c>
    </row>
    <row r="5643" spans="1:10" x14ac:dyDescent="0.35">
      <c r="C5643" t="s">
        <v>1901</v>
      </c>
      <c r="E5643" s="4">
        <v>7500000</v>
      </c>
      <c r="I5643" s="4">
        <v>7500000</v>
      </c>
      <c r="J5643">
        <v>7500000</v>
      </c>
    </row>
    <row r="5644" spans="1:10" x14ac:dyDescent="0.35">
      <c r="C5644" t="s">
        <v>1889</v>
      </c>
      <c r="E5644" s="4">
        <v>6300000</v>
      </c>
      <c r="I5644" s="4">
        <v>6300000</v>
      </c>
      <c r="J5644">
        <v>6300000</v>
      </c>
    </row>
    <row r="5645" spans="1:10" x14ac:dyDescent="0.35">
      <c r="C5645" t="s">
        <v>1890</v>
      </c>
      <c r="E5645" s="4">
        <v>3750000</v>
      </c>
      <c r="I5645" s="4">
        <v>3750000</v>
      </c>
      <c r="J5645">
        <v>3750000</v>
      </c>
    </row>
    <row r="5646" spans="1:10" x14ac:dyDescent="0.35">
      <c r="C5646" t="s">
        <v>1902</v>
      </c>
      <c r="D5646" s="4">
        <v>150000</v>
      </c>
      <c r="E5646" s="4">
        <v>15000000</v>
      </c>
      <c r="I5646" s="4">
        <v>15150000</v>
      </c>
      <c r="J5646" s="4">
        <v>15150000</v>
      </c>
    </row>
    <row r="5647" spans="1:10" x14ac:dyDescent="0.35">
      <c r="B5647" t="s">
        <v>58</v>
      </c>
      <c r="D5647" s="4">
        <v>275000</v>
      </c>
      <c r="E5647" s="4">
        <v>32550000</v>
      </c>
      <c r="G5647" s="4">
        <v>9600000</v>
      </c>
      <c r="I5647" s="4">
        <v>42425000</v>
      </c>
      <c r="J5647" s="4">
        <v>32825000</v>
      </c>
    </row>
    <row r="5648" spans="1:10" x14ac:dyDescent="0.35">
      <c r="A5648" t="s">
        <v>1635</v>
      </c>
      <c r="B5648" t="s">
        <v>59</v>
      </c>
      <c r="D5648" s="4">
        <v>216055248</v>
      </c>
      <c r="E5648" s="4">
        <v>47664463</v>
      </c>
      <c r="F5648" s="4">
        <v>48284084</v>
      </c>
      <c r="G5648" s="4">
        <v>27644536</v>
      </c>
      <c r="H5648" s="4">
        <v>11623521</v>
      </c>
      <c r="I5648" s="4">
        <v>351271852</v>
      </c>
      <c r="J5648" s="4">
        <v>263719711</v>
      </c>
    </row>
    <row r="5649" spans="1:10" x14ac:dyDescent="0.35">
      <c r="A5649" t="s">
        <v>628</v>
      </c>
      <c r="B5649" t="s">
        <v>1842</v>
      </c>
      <c r="C5649" t="s">
        <v>1843</v>
      </c>
      <c r="D5649" s="4">
        <v>2238634</v>
      </c>
      <c r="F5649" s="4">
        <v>1117200</v>
      </c>
      <c r="I5649" s="4">
        <v>3355834</v>
      </c>
      <c r="J5649" s="4">
        <v>2238634</v>
      </c>
    </row>
    <row r="5650" spans="1:10" x14ac:dyDescent="0.35">
      <c r="C5650" t="s">
        <v>1844</v>
      </c>
      <c r="D5650" s="4">
        <v>210383</v>
      </c>
      <c r="H5650" s="4">
        <v>42981</v>
      </c>
      <c r="I5650" s="4">
        <v>253364</v>
      </c>
      <c r="J5650" s="4">
        <v>210383</v>
      </c>
    </row>
    <row r="5651" spans="1:10" x14ac:dyDescent="0.35">
      <c r="C5651" t="s">
        <v>1845</v>
      </c>
      <c r="D5651" s="4">
        <v>190929</v>
      </c>
      <c r="I5651" s="4">
        <v>190929</v>
      </c>
      <c r="J5651" s="4">
        <v>190929</v>
      </c>
    </row>
    <row r="5652" spans="1:10" x14ac:dyDescent="0.35">
      <c r="B5652" t="s">
        <v>51</v>
      </c>
      <c r="D5652" s="4">
        <v>2639946</v>
      </c>
      <c r="F5652" s="4">
        <v>1117200</v>
      </c>
      <c r="H5652" s="4">
        <v>42981</v>
      </c>
      <c r="I5652" s="4">
        <v>3800127</v>
      </c>
      <c r="J5652" s="4">
        <v>2639946</v>
      </c>
    </row>
    <row r="5653" spans="1:10" x14ac:dyDescent="0.35">
      <c r="B5653" t="s">
        <v>1843</v>
      </c>
      <c r="C5653" t="s">
        <v>1846</v>
      </c>
      <c r="D5653" s="4">
        <v>2281449</v>
      </c>
      <c r="E5653" s="4">
        <v>3829</v>
      </c>
      <c r="F5653" s="4">
        <v>515286</v>
      </c>
      <c r="H5653" s="4">
        <v>1079365</v>
      </c>
      <c r="I5653" s="4">
        <v>3879929</v>
      </c>
      <c r="J5653" s="4">
        <v>2285278</v>
      </c>
    </row>
    <row r="5654" spans="1:10" x14ac:dyDescent="0.35">
      <c r="C5654" t="s">
        <v>1847</v>
      </c>
      <c r="D5654" s="4">
        <v>417370</v>
      </c>
      <c r="F5654" s="4">
        <v>19597</v>
      </c>
      <c r="H5654" s="4">
        <v>41888</v>
      </c>
      <c r="I5654" s="4">
        <v>478855</v>
      </c>
      <c r="J5654" s="4">
        <v>417370</v>
      </c>
    </row>
    <row r="5655" spans="1:10" x14ac:dyDescent="0.35">
      <c r="C5655" t="s">
        <v>1848</v>
      </c>
      <c r="D5655" s="4">
        <v>22115</v>
      </c>
      <c r="I5655" s="4">
        <v>22115</v>
      </c>
      <c r="J5655" s="4">
        <v>22115</v>
      </c>
    </row>
    <row r="5656" spans="1:10" x14ac:dyDescent="0.35">
      <c r="B5656" t="s">
        <v>52</v>
      </c>
      <c r="D5656" s="4">
        <v>2720933</v>
      </c>
      <c r="E5656" s="4">
        <v>3829</v>
      </c>
      <c r="F5656" s="4">
        <v>534882</v>
      </c>
      <c r="H5656" s="4">
        <v>1121253</v>
      </c>
      <c r="I5656" s="4">
        <v>4380898</v>
      </c>
      <c r="J5656" s="4">
        <v>2724762</v>
      </c>
    </row>
    <row r="5657" spans="1:10" x14ac:dyDescent="0.35">
      <c r="B5657" t="s">
        <v>1844</v>
      </c>
      <c r="C5657" t="s">
        <v>1851</v>
      </c>
      <c r="D5657" s="4">
        <v>58761</v>
      </c>
      <c r="I5657" s="4">
        <v>58761</v>
      </c>
      <c r="J5657" s="4">
        <v>58761</v>
      </c>
    </row>
    <row r="5658" spans="1:10" x14ac:dyDescent="0.35">
      <c r="C5658" t="s">
        <v>1854</v>
      </c>
      <c r="D5658" s="4">
        <v>56119</v>
      </c>
      <c r="F5658" s="4">
        <v>221922</v>
      </c>
      <c r="G5658" s="4">
        <v>20175</v>
      </c>
      <c r="I5658" s="4">
        <v>298215</v>
      </c>
      <c r="J5658" s="4">
        <v>56119</v>
      </c>
    </row>
    <row r="5659" spans="1:10" x14ac:dyDescent="0.35">
      <c r="C5659" t="s">
        <v>1855</v>
      </c>
      <c r="D5659" s="4">
        <v>70333</v>
      </c>
      <c r="E5659" s="4">
        <v>91244</v>
      </c>
      <c r="G5659" s="4">
        <v>122419</v>
      </c>
      <c r="H5659" s="4">
        <v>88142</v>
      </c>
      <c r="I5659" s="4">
        <v>372138</v>
      </c>
      <c r="J5659" s="4">
        <v>161577</v>
      </c>
    </row>
    <row r="5660" spans="1:10" x14ac:dyDescent="0.35">
      <c r="C5660" t="s">
        <v>1856</v>
      </c>
      <c r="I5660" s="4">
        <v>0</v>
      </c>
      <c r="J5660">
        <v>0</v>
      </c>
    </row>
    <row r="5661" spans="1:10" x14ac:dyDescent="0.35">
      <c r="C5661" t="s">
        <v>1857</v>
      </c>
      <c r="D5661" s="4">
        <v>21048</v>
      </c>
      <c r="I5661" s="4">
        <v>21048</v>
      </c>
      <c r="J5661" s="4">
        <v>21048</v>
      </c>
    </row>
    <row r="5662" spans="1:10" x14ac:dyDescent="0.35">
      <c r="C5662" t="s">
        <v>1859</v>
      </c>
      <c r="D5662" s="4">
        <v>1350000</v>
      </c>
      <c r="I5662" s="4">
        <v>1350000</v>
      </c>
      <c r="J5662" s="4">
        <v>1350000</v>
      </c>
    </row>
    <row r="5663" spans="1:10" x14ac:dyDescent="0.35">
      <c r="B5663" t="s">
        <v>54</v>
      </c>
      <c r="D5663" s="4">
        <v>1556261</v>
      </c>
      <c r="E5663" s="4">
        <v>91244</v>
      </c>
      <c r="F5663" s="4">
        <v>221922</v>
      </c>
      <c r="G5663" s="4">
        <v>142594</v>
      </c>
      <c r="H5663" s="4">
        <v>88142</v>
      </c>
      <c r="I5663" s="4">
        <v>2100162</v>
      </c>
      <c r="J5663" s="4">
        <v>1647505</v>
      </c>
    </row>
    <row r="5664" spans="1:10" x14ac:dyDescent="0.35">
      <c r="B5664" t="s">
        <v>1845</v>
      </c>
      <c r="C5664" t="s">
        <v>1866</v>
      </c>
      <c r="I5664" s="4">
        <v>0</v>
      </c>
      <c r="J5664">
        <v>0</v>
      </c>
    </row>
    <row r="5665" spans="1:10" x14ac:dyDescent="0.35">
      <c r="C5665" t="s">
        <v>1867</v>
      </c>
      <c r="H5665" s="4">
        <v>1239629</v>
      </c>
      <c r="I5665" s="4">
        <v>1239629</v>
      </c>
      <c r="J5665">
        <v>0</v>
      </c>
    </row>
    <row r="5666" spans="1:10" x14ac:dyDescent="0.35">
      <c r="C5666" t="s">
        <v>1868</v>
      </c>
      <c r="D5666" s="4">
        <v>19389</v>
      </c>
      <c r="H5666" s="4">
        <v>368230</v>
      </c>
      <c r="I5666" s="4">
        <v>387619</v>
      </c>
      <c r="J5666" s="4">
        <v>19389</v>
      </c>
    </row>
    <row r="5667" spans="1:10" x14ac:dyDescent="0.35">
      <c r="C5667" t="s">
        <v>1869</v>
      </c>
      <c r="D5667" s="4">
        <v>3556</v>
      </c>
      <c r="H5667" s="4">
        <v>198720</v>
      </c>
      <c r="I5667" s="4">
        <v>202276</v>
      </c>
      <c r="J5667" s="4">
        <v>3556</v>
      </c>
    </row>
    <row r="5668" spans="1:10" x14ac:dyDescent="0.35">
      <c r="C5668" t="s">
        <v>1870</v>
      </c>
      <c r="D5668" s="4">
        <v>411</v>
      </c>
      <c r="E5668" s="4">
        <v>7538</v>
      </c>
      <c r="G5668" s="4">
        <v>1891814</v>
      </c>
      <c r="I5668" s="4">
        <v>1899763</v>
      </c>
      <c r="J5668" s="4">
        <v>7949</v>
      </c>
    </row>
    <row r="5669" spans="1:10" x14ac:dyDescent="0.35">
      <c r="C5669" t="s">
        <v>1871</v>
      </c>
      <c r="D5669" s="4">
        <v>639854</v>
      </c>
      <c r="E5669" s="4">
        <v>2722377</v>
      </c>
      <c r="I5669" s="4">
        <v>3362231</v>
      </c>
      <c r="J5669" s="4">
        <v>3362231</v>
      </c>
    </row>
    <row r="5670" spans="1:10" x14ac:dyDescent="0.35">
      <c r="B5670" t="s">
        <v>55</v>
      </c>
      <c r="D5670" s="4">
        <v>663209</v>
      </c>
      <c r="E5670" s="4">
        <v>2729915</v>
      </c>
      <c r="G5670" s="4">
        <v>1891814</v>
      </c>
      <c r="H5670" s="4">
        <v>1806579</v>
      </c>
      <c r="I5670" s="4">
        <v>7091517</v>
      </c>
      <c r="J5670" s="4">
        <v>3393124</v>
      </c>
    </row>
    <row r="5671" spans="1:10" x14ac:dyDescent="0.35">
      <c r="B5671" t="s">
        <v>1878</v>
      </c>
      <c r="C5671" t="s">
        <v>1879</v>
      </c>
      <c r="D5671" s="4">
        <v>322793</v>
      </c>
      <c r="I5671" s="4">
        <v>322793</v>
      </c>
      <c r="J5671" s="4">
        <v>322793</v>
      </c>
    </row>
    <row r="5672" spans="1:10" x14ac:dyDescent="0.35">
      <c r="C5672" t="s">
        <v>1881</v>
      </c>
      <c r="D5672" s="4">
        <v>250947</v>
      </c>
      <c r="I5672" s="4">
        <v>250947</v>
      </c>
      <c r="J5672" s="4">
        <v>250947</v>
      </c>
    </row>
    <row r="5673" spans="1:10" x14ac:dyDescent="0.35">
      <c r="C5673" t="s">
        <v>1900</v>
      </c>
      <c r="D5673" s="4">
        <v>15218</v>
      </c>
      <c r="I5673" s="4">
        <v>15218</v>
      </c>
      <c r="J5673" s="4">
        <v>15218</v>
      </c>
    </row>
    <row r="5674" spans="1:10" x14ac:dyDescent="0.35">
      <c r="C5674" t="s">
        <v>1892</v>
      </c>
      <c r="D5674" s="4">
        <v>1708</v>
      </c>
      <c r="I5674" s="4">
        <v>1708</v>
      </c>
      <c r="J5674" s="4">
        <v>1708</v>
      </c>
    </row>
    <row r="5675" spans="1:10" x14ac:dyDescent="0.35">
      <c r="B5675" t="s">
        <v>56</v>
      </c>
      <c r="D5675" s="4">
        <v>590666</v>
      </c>
      <c r="I5675" s="4">
        <v>590666</v>
      </c>
      <c r="J5675" s="4">
        <v>590666</v>
      </c>
    </row>
    <row r="5676" spans="1:10" x14ac:dyDescent="0.35">
      <c r="B5676" t="s">
        <v>1887</v>
      </c>
      <c r="C5676" t="s">
        <v>1888</v>
      </c>
      <c r="H5676" s="4">
        <v>691200</v>
      </c>
      <c r="I5676" s="4">
        <v>691200</v>
      </c>
      <c r="J5676">
        <v>0</v>
      </c>
    </row>
    <row r="5677" spans="1:10" x14ac:dyDescent="0.35">
      <c r="C5677" t="s">
        <v>1889</v>
      </c>
      <c r="G5677" s="4">
        <v>661500</v>
      </c>
      <c r="I5677" s="4">
        <v>661500</v>
      </c>
      <c r="J5677">
        <v>0</v>
      </c>
    </row>
    <row r="5678" spans="1:10" x14ac:dyDescent="0.35">
      <c r="C5678" t="s">
        <v>1890</v>
      </c>
      <c r="G5678" s="4">
        <v>390000</v>
      </c>
      <c r="I5678" s="4">
        <v>390000</v>
      </c>
      <c r="J5678">
        <v>0</v>
      </c>
    </row>
    <row r="5679" spans="1:10" x14ac:dyDescent="0.35">
      <c r="B5679" t="s">
        <v>58</v>
      </c>
      <c r="G5679" s="4">
        <v>1051500</v>
      </c>
      <c r="H5679" s="4">
        <v>691200</v>
      </c>
      <c r="I5679" s="4">
        <v>1742700</v>
      </c>
      <c r="J5679">
        <v>0</v>
      </c>
    </row>
    <row r="5680" spans="1:10" x14ac:dyDescent="0.35">
      <c r="A5680" t="s">
        <v>1636</v>
      </c>
      <c r="B5680" t="s">
        <v>59</v>
      </c>
      <c r="D5680" s="4">
        <v>8171015</v>
      </c>
      <c r="E5680" s="4">
        <v>2824988</v>
      </c>
      <c r="F5680" s="4">
        <v>1874004</v>
      </c>
      <c r="G5680" s="4">
        <v>3085908</v>
      </c>
      <c r="H5680" s="4">
        <v>3750156</v>
      </c>
      <c r="I5680" s="4">
        <v>19706071</v>
      </c>
      <c r="J5680" s="4">
        <v>10996003</v>
      </c>
    </row>
    <row r="5681" spans="1:10" x14ac:dyDescent="0.35">
      <c r="A5681" t="s">
        <v>634</v>
      </c>
      <c r="B5681" t="s">
        <v>1842</v>
      </c>
      <c r="C5681" t="s">
        <v>1843</v>
      </c>
      <c r="D5681" s="4">
        <v>10594872</v>
      </c>
      <c r="F5681" s="4">
        <v>4495400</v>
      </c>
      <c r="I5681" s="4">
        <v>15090272</v>
      </c>
      <c r="J5681" s="4">
        <v>10594872</v>
      </c>
    </row>
    <row r="5682" spans="1:10" x14ac:dyDescent="0.35">
      <c r="C5682" t="s">
        <v>1844</v>
      </c>
      <c r="D5682" s="4">
        <v>1260523</v>
      </c>
      <c r="E5682" s="4">
        <v>11250</v>
      </c>
      <c r="F5682" s="4">
        <v>16200</v>
      </c>
      <c r="G5682" s="4">
        <v>37800</v>
      </c>
      <c r="H5682" s="4">
        <v>31050</v>
      </c>
      <c r="I5682" s="4">
        <v>1356823</v>
      </c>
      <c r="J5682" s="4">
        <v>1271773</v>
      </c>
    </row>
    <row r="5683" spans="1:10" x14ac:dyDescent="0.35">
      <c r="C5683" t="s">
        <v>1845</v>
      </c>
      <c r="D5683" s="4">
        <v>1215946</v>
      </c>
      <c r="I5683" s="4">
        <v>1215946</v>
      </c>
      <c r="J5683" s="4">
        <v>1215946</v>
      </c>
    </row>
    <row r="5684" spans="1:10" x14ac:dyDescent="0.35">
      <c r="B5684" t="s">
        <v>51</v>
      </c>
      <c r="D5684" s="4">
        <v>13071341</v>
      </c>
      <c r="E5684" s="4">
        <v>11250</v>
      </c>
      <c r="F5684" s="4">
        <v>4511600</v>
      </c>
      <c r="G5684" s="4">
        <v>37800</v>
      </c>
      <c r="H5684" s="4">
        <v>31050</v>
      </c>
      <c r="I5684" s="4">
        <v>17663041</v>
      </c>
      <c r="J5684" s="4">
        <v>13082591</v>
      </c>
    </row>
    <row r="5685" spans="1:10" x14ac:dyDescent="0.35">
      <c r="B5685" t="s">
        <v>1843</v>
      </c>
      <c r="C5685" t="s">
        <v>1846</v>
      </c>
      <c r="D5685" s="4">
        <v>14577821</v>
      </c>
      <c r="E5685" s="4">
        <v>15903</v>
      </c>
      <c r="I5685" s="4">
        <v>14593725</v>
      </c>
      <c r="J5685" s="4">
        <v>14593724</v>
      </c>
    </row>
    <row r="5686" spans="1:10" x14ac:dyDescent="0.35">
      <c r="C5686" t="s">
        <v>1847</v>
      </c>
      <c r="D5686" s="4">
        <v>4478409</v>
      </c>
      <c r="F5686" s="4">
        <v>18308</v>
      </c>
      <c r="I5686" s="4">
        <v>4496717</v>
      </c>
      <c r="J5686" s="4">
        <v>4478409</v>
      </c>
    </row>
    <row r="5687" spans="1:10" x14ac:dyDescent="0.35">
      <c r="C5687" t="s">
        <v>1848</v>
      </c>
      <c r="D5687" s="4">
        <v>34201</v>
      </c>
      <c r="I5687" s="4">
        <v>34201</v>
      </c>
      <c r="J5687" s="4">
        <v>34201</v>
      </c>
    </row>
    <row r="5688" spans="1:10" x14ac:dyDescent="0.35">
      <c r="B5688" t="s">
        <v>52</v>
      </c>
      <c r="D5688" s="4">
        <v>19090431</v>
      </c>
      <c r="E5688" s="4">
        <v>15903</v>
      </c>
      <c r="F5688" s="4">
        <v>18308</v>
      </c>
      <c r="I5688" s="4">
        <v>19124643</v>
      </c>
      <c r="J5688" s="4">
        <v>19106334</v>
      </c>
    </row>
    <row r="5689" spans="1:10" x14ac:dyDescent="0.35">
      <c r="B5689" t="s">
        <v>1844</v>
      </c>
      <c r="C5689" t="s">
        <v>1851</v>
      </c>
      <c r="D5689" s="4">
        <v>282857</v>
      </c>
      <c r="I5689" s="4">
        <v>282857</v>
      </c>
      <c r="J5689" s="4">
        <v>282857</v>
      </c>
    </row>
    <row r="5690" spans="1:10" x14ac:dyDescent="0.35">
      <c r="C5690" t="s">
        <v>1903</v>
      </c>
      <c r="D5690" s="4">
        <v>6073</v>
      </c>
      <c r="I5690" s="4">
        <v>6073</v>
      </c>
      <c r="J5690" s="4">
        <v>6073</v>
      </c>
    </row>
    <row r="5691" spans="1:10" x14ac:dyDescent="0.35">
      <c r="C5691" t="s">
        <v>1854</v>
      </c>
      <c r="D5691" s="4">
        <v>67002</v>
      </c>
      <c r="E5691" s="4">
        <v>6265</v>
      </c>
      <c r="F5691" s="4">
        <v>275721</v>
      </c>
      <c r="G5691" s="4">
        <v>121048</v>
      </c>
      <c r="I5691" s="4">
        <v>470037</v>
      </c>
      <c r="J5691" s="4">
        <v>73267</v>
      </c>
    </row>
    <row r="5692" spans="1:10" x14ac:dyDescent="0.35">
      <c r="C5692" t="s">
        <v>1855</v>
      </c>
      <c r="D5692" s="4">
        <v>77326</v>
      </c>
      <c r="G5692" s="4">
        <v>342407</v>
      </c>
      <c r="I5692" s="4">
        <v>419733</v>
      </c>
      <c r="J5692" s="4">
        <v>77326</v>
      </c>
    </row>
    <row r="5693" spans="1:10" x14ac:dyDescent="0.35">
      <c r="C5693" t="s">
        <v>1856</v>
      </c>
      <c r="H5693" s="4">
        <v>20708</v>
      </c>
      <c r="I5693" s="4">
        <v>20708</v>
      </c>
      <c r="J5693">
        <v>0</v>
      </c>
    </row>
    <row r="5694" spans="1:10" x14ac:dyDescent="0.35">
      <c r="C5694" t="s">
        <v>1857</v>
      </c>
      <c r="D5694" s="4">
        <v>8827</v>
      </c>
      <c r="I5694" s="4">
        <v>8827</v>
      </c>
      <c r="J5694" s="4">
        <v>8827</v>
      </c>
    </row>
    <row r="5695" spans="1:10" x14ac:dyDescent="0.35">
      <c r="C5695" t="s">
        <v>1858</v>
      </c>
      <c r="D5695" s="4">
        <v>130382</v>
      </c>
      <c r="H5695" s="4">
        <v>5195</v>
      </c>
      <c r="I5695" s="4">
        <v>135577</v>
      </c>
      <c r="J5695" s="4">
        <v>130382</v>
      </c>
    </row>
    <row r="5696" spans="1:10" x14ac:dyDescent="0.35">
      <c r="C5696" t="s">
        <v>1859</v>
      </c>
      <c r="D5696" s="4">
        <v>1214836</v>
      </c>
      <c r="E5696" s="4">
        <v>0</v>
      </c>
      <c r="H5696" s="4">
        <v>280592</v>
      </c>
      <c r="I5696" s="4">
        <v>1495429</v>
      </c>
      <c r="J5696" s="4">
        <v>1214836</v>
      </c>
    </row>
    <row r="5697" spans="2:10" x14ac:dyDescent="0.35">
      <c r="C5697" t="s">
        <v>1860</v>
      </c>
      <c r="D5697" s="4">
        <v>869624</v>
      </c>
      <c r="I5697" s="4">
        <v>869624</v>
      </c>
      <c r="J5697" s="4">
        <v>869624</v>
      </c>
    </row>
    <row r="5698" spans="2:10" x14ac:dyDescent="0.35">
      <c r="C5698" t="s">
        <v>1861</v>
      </c>
      <c r="D5698" s="4">
        <v>212193</v>
      </c>
      <c r="I5698" s="4">
        <v>212193</v>
      </c>
      <c r="J5698" s="4">
        <v>212193</v>
      </c>
    </row>
    <row r="5699" spans="2:10" x14ac:dyDescent="0.35">
      <c r="C5699" t="s">
        <v>1862</v>
      </c>
      <c r="D5699" s="4">
        <v>512786</v>
      </c>
      <c r="E5699" s="4">
        <v>85464</v>
      </c>
      <c r="I5699" s="4">
        <v>598250</v>
      </c>
      <c r="J5699" s="4">
        <v>598250</v>
      </c>
    </row>
    <row r="5700" spans="2:10" x14ac:dyDescent="0.35">
      <c r="C5700" t="s">
        <v>1863</v>
      </c>
      <c r="F5700" s="4">
        <v>62239</v>
      </c>
      <c r="I5700" s="4">
        <v>62239</v>
      </c>
      <c r="J5700">
        <v>0</v>
      </c>
    </row>
    <row r="5701" spans="2:10" x14ac:dyDescent="0.35">
      <c r="C5701" t="s">
        <v>1913</v>
      </c>
      <c r="D5701" s="4">
        <v>1029066</v>
      </c>
      <c r="I5701" s="4">
        <v>1029066</v>
      </c>
      <c r="J5701" s="4">
        <v>1029066</v>
      </c>
    </row>
    <row r="5702" spans="2:10" x14ac:dyDescent="0.35">
      <c r="B5702" t="s">
        <v>54</v>
      </c>
      <c r="D5702" s="4">
        <v>4410973</v>
      </c>
      <c r="E5702" s="4">
        <v>91730</v>
      </c>
      <c r="F5702" s="4">
        <v>337960</v>
      </c>
      <c r="G5702" s="4">
        <v>463455</v>
      </c>
      <c r="H5702" s="4">
        <v>306495</v>
      </c>
      <c r="I5702" s="4">
        <v>5610612</v>
      </c>
      <c r="J5702" s="4">
        <v>4502703</v>
      </c>
    </row>
    <row r="5703" spans="2:10" x14ac:dyDescent="0.35">
      <c r="B5703" t="s">
        <v>1845</v>
      </c>
      <c r="C5703" t="s">
        <v>1866</v>
      </c>
      <c r="I5703" s="4">
        <v>0</v>
      </c>
      <c r="J5703">
        <v>0</v>
      </c>
    </row>
    <row r="5704" spans="2:10" x14ac:dyDescent="0.35">
      <c r="C5704" t="s">
        <v>1867</v>
      </c>
      <c r="D5704" s="4">
        <v>96600</v>
      </c>
      <c r="E5704" s="4">
        <v>4500</v>
      </c>
      <c r="G5704" s="4">
        <v>159504</v>
      </c>
      <c r="H5704" s="4">
        <v>794013</v>
      </c>
      <c r="I5704" s="4">
        <v>1054618</v>
      </c>
      <c r="J5704" s="4">
        <v>101100</v>
      </c>
    </row>
    <row r="5705" spans="2:10" x14ac:dyDescent="0.35">
      <c r="C5705" t="s">
        <v>1868</v>
      </c>
      <c r="D5705" s="4">
        <v>3113</v>
      </c>
      <c r="E5705" s="4">
        <v>226297</v>
      </c>
      <c r="H5705" s="4">
        <v>485673</v>
      </c>
      <c r="I5705" s="4">
        <v>715083</v>
      </c>
      <c r="J5705" s="4">
        <v>229410</v>
      </c>
    </row>
    <row r="5706" spans="2:10" x14ac:dyDescent="0.35">
      <c r="C5706" t="s">
        <v>1869</v>
      </c>
      <c r="H5706" s="4">
        <v>263040</v>
      </c>
      <c r="I5706" s="4">
        <v>263040</v>
      </c>
      <c r="J5706">
        <v>0</v>
      </c>
    </row>
    <row r="5707" spans="2:10" x14ac:dyDescent="0.35">
      <c r="C5707" t="s">
        <v>1870</v>
      </c>
      <c r="D5707" s="4">
        <v>83646</v>
      </c>
      <c r="G5707" s="4">
        <v>727945</v>
      </c>
      <c r="I5707" s="4">
        <v>811591</v>
      </c>
      <c r="J5707" s="4">
        <v>83646</v>
      </c>
    </row>
    <row r="5708" spans="2:10" x14ac:dyDescent="0.35">
      <c r="C5708" t="s">
        <v>1871</v>
      </c>
      <c r="D5708" s="4">
        <v>4439868</v>
      </c>
      <c r="G5708" s="4">
        <v>43341</v>
      </c>
      <c r="I5708" s="4">
        <v>4483210</v>
      </c>
      <c r="J5708" s="4">
        <v>4439868</v>
      </c>
    </row>
    <row r="5709" spans="2:10" x14ac:dyDescent="0.35">
      <c r="C5709" t="s">
        <v>1872</v>
      </c>
      <c r="D5709" s="4">
        <v>156066</v>
      </c>
      <c r="I5709" s="4">
        <v>156066</v>
      </c>
      <c r="J5709" s="4">
        <v>156066</v>
      </c>
    </row>
    <row r="5710" spans="2:10" x14ac:dyDescent="0.35">
      <c r="C5710" t="s">
        <v>1875</v>
      </c>
      <c r="H5710" s="4">
        <v>46497</v>
      </c>
      <c r="I5710" s="4">
        <v>46497</v>
      </c>
      <c r="J5710">
        <v>0</v>
      </c>
    </row>
    <row r="5711" spans="2:10" x14ac:dyDescent="0.35">
      <c r="C5711" t="s">
        <v>1877</v>
      </c>
      <c r="D5711" s="4">
        <v>5237</v>
      </c>
      <c r="I5711" s="4">
        <v>5237</v>
      </c>
      <c r="J5711" s="4">
        <v>5237</v>
      </c>
    </row>
    <row r="5712" spans="2:10" x14ac:dyDescent="0.35">
      <c r="B5712" t="s">
        <v>55</v>
      </c>
      <c r="D5712" s="4">
        <v>4784530</v>
      </c>
      <c r="E5712" s="4">
        <v>230797</v>
      </c>
      <c r="G5712" s="4">
        <v>930791</v>
      </c>
      <c r="H5712" s="4">
        <v>1589224</v>
      </c>
      <c r="I5712" s="4">
        <v>7535342</v>
      </c>
      <c r="J5712" s="4">
        <v>5015327</v>
      </c>
    </row>
    <row r="5713" spans="2:10" x14ac:dyDescent="0.35">
      <c r="B5713" t="s">
        <v>1878</v>
      </c>
      <c r="C5713" t="s">
        <v>1912</v>
      </c>
      <c r="D5713" s="4">
        <v>1985</v>
      </c>
      <c r="I5713" s="4">
        <v>1985</v>
      </c>
      <c r="J5713" s="4">
        <v>1985</v>
      </c>
    </row>
    <row r="5714" spans="2:10" x14ac:dyDescent="0.35">
      <c r="C5714" t="s">
        <v>1879</v>
      </c>
      <c r="D5714" s="4">
        <v>385796</v>
      </c>
      <c r="I5714" s="4">
        <v>385796</v>
      </c>
      <c r="J5714" s="4">
        <v>385796</v>
      </c>
    </row>
    <row r="5715" spans="2:10" x14ac:dyDescent="0.35">
      <c r="C5715" t="s">
        <v>1907</v>
      </c>
      <c r="D5715" s="4">
        <v>7882</v>
      </c>
      <c r="I5715" s="4">
        <v>7882</v>
      </c>
      <c r="J5715" s="4">
        <v>7882</v>
      </c>
    </row>
    <row r="5716" spans="2:10" x14ac:dyDescent="0.35">
      <c r="C5716" t="s">
        <v>1897</v>
      </c>
      <c r="D5716" s="4">
        <v>879</v>
      </c>
      <c r="I5716" s="4">
        <v>879</v>
      </c>
      <c r="J5716" s="4">
        <v>879</v>
      </c>
    </row>
    <row r="5717" spans="2:10" x14ac:dyDescent="0.35">
      <c r="C5717" t="s">
        <v>1880</v>
      </c>
      <c r="D5717" s="4">
        <v>123850</v>
      </c>
      <c r="I5717" s="4">
        <v>123850</v>
      </c>
      <c r="J5717" s="4">
        <v>123850</v>
      </c>
    </row>
    <row r="5718" spans="2:10" x14ac:dyDescent="0.35">
      <c r="C5718" t="s">
        <v>1881</v>
      </c>
      <c r="D5718" s="4">
        <v>793859</v>
      </c>
      <c r="I5718" s="4">
        <v>793859</v>
      </c>
      <c r="J5718" s="4">
        <v>793859</v>
      </c>
    </row>
    <row r="5719" spans="2:10" x14ac:dyDescent="0.35">
      <c r="C5719" t="s">
        <v>1895</v>
      </c>
      <c r="D5719" s="4">
        <v>84919</v>
      </c>
      <c r="I5719" s="4">
        <v>84919</v>
      </c>
      <c r="J5719" s="4">
        <v>84919</v>
      </c>
    </row>
    <row r="5720" spans="2:10" x14ac:dyDescent="0.35">
      <c r="C5720" t="s">
        <v>1882</v>
      </c>
      <c r="D5720" s="4">
        <v>27796</v>
      </c>
      <c r="E5720" s="4">
        <v>176062</v>
      </c>
      <c r="I5720" s="4">
        <v>203858</v>
      </c>
      <c r="J5720" s="4">
        <v>203858</v>
      </c>
    </row>
    <row r="5721" spans="2:10" x14ac:dyDescent="0.35">
      <c r="C5721" t="s">
        <v>1900</v>
      </c>
      <c r="D5721" s="4">
        <v>39046</v>
      </c>
      <c r="I5721" s="4">
        <v>39046</v>
      </c>
      <c r="J5721" s="4">
        <v>39046</v>
      </c>
    </row>
    <row r="5722" spans="2:10" x14ac:dyDescent="0.35">
      <c r="C5722" t="s">
        <v>1883</v>
      </c>
      <c r="D5722" s="4">
        <v>18199</v>
      </c>
      <c r="I5722" s="4">
        <v>18199</v>
      </c>
      <c r="J5722" s="4">
        <v>18199</v>
      </c>
    </row>
    <row r="5723" spans="2:10" x14ac:dyDescent="0.35">
      <c r="C5723" t="s">
        <v>1892</v>
      </c>
      <c r="D5723" s="4">
        <v>6871</v>
      </c>
      <c r="I5723" s="4">
        <v>6871</v>
      </c>
      <c r="J5723" s="4">
        <v>6871</v>
      </c>
    </row>
    <row r="5724" spans="2:10" x14ac:dyDescent="0.35">
      <c r="C5724" t="s">
        <v>1884</v>
      </c>
      <c r="D5724" s="4">
        <v>15126</v>
      </c>
      <c r="I5724" s="4">
        <v>15126</v>
      </c>
      <c r="J5724" s="4">
        <v>15126</v>
      </c>
    </row>
    <row r="5725" spans="2:10" x14ac:dyDescent="0.35">
      <c r="B5725" t="s">
        <v>56</v>
      </c>
      <c r="D5725" s="4">
        <v>1506209</v>
      </c>
      <c r="E5725" s="4">
        <v>176062</v>
      </c>
      <c r="I5725" s="4">
        <v>1682270</v>
      </c>
      <c r="J5725" s="4">
        <v>1682271</v>
      </c>
    </row>
    <row r="5726" spans="2:10" x14ac:dyDescent="0.35">
      <c r="B5726" t="s">
        <v>1885</v>
      </c>
      <c r="C5726" t="s">
        <v>1886</v>
      </c>
      <c r="D5726" s="4">
        <v>117830</v>
      </c>
      <c r="I5726" s="4">
        <v>117830</v>
      </c>
      <c r="J5726" s="4">
        <v>117830</v>
      </c>
    </row>
    <row r="5727" spans="2:10" x14ac:dyDescent="0.35">
      <c r="B5727" t="s">
        <v>57</v>
      </c>
      <c r="D5727" s="4">
        <v>117830</v>
      </c>
      <c r="I5727" s="4">
        <v>117830</v>
      </c>
      <c r="J5727" s="4">
        <v>117830</v>
      </c>
    </row>
    <row r="5728" spans="2:10" x14ac:dyDescent="0.35">
      <c r="B5728" t="s">
        <v>1887</v>
      </c>
      <c r="C5728" t="s">
        <v>1888</v>
      </c>
      <c r="H5728" s="4">
        <v>384000</v>
      </c>
      <c r="I5728" s="4">
        <v>384000</v>
      </c>
      <c r="J5728">
        <v>0</v>
      </c>
    </row>
    <row r="5729" spans="1:10" x14ac:dyDescent="0.35">
      <c r="C5729" t="s">
        <v>1901</v>
      </c>
      <c r="G5729" s="4">
        <v>712500</v>
      </c>
      <c r="I5729" s="4">
        <v>712500</v>
      </c>
      <c r="J5729">
        <v>0</v>
      </c>
    </row>
    <row r="5730" spans="1:10" x14ac:dyDescent="0.35">
      <c r="C5730" t="s">
        <v>1889</v>
      </c>
      <c r="G5730" s="4">
        <v>1155000</v>
      </c>
      <c r="I5730" s="4">
        <v>1155000</v>
      </c>
      <c r="J5730">
        <v>0</v>
      </c>
    </row>
    <row r="5731" spans="1:10" x14ac:dyDescent="0.35">
      <c r="C5731" t="s">
        <v>1890</v>
      </c>
      <c r="G5731" s="4">
        <v>600000</v>
      </c>
      <c r="I5731" s="4">
        <v>600000</v>
      </c>
      <c r="J5731">
        <v>0</v>
      </c>
    </row>
    <row r="5732" spans="1:10" x14ac:dyDescent="0.35">
      <c r="C5732" t="s">
        <v>1902</v>
      </c>
      <c r="G5732" s="4">
        <v>1425000</v>
      </c>
      <c r="I5732" s="4">
        <v>1425000</v>
      </c>
      <c r="J5732">
        <v>0</v>
      </c>
    </row>
    <row r="5733" spans="1:10" x14ac:dyDescent="0.35">
      <c r="B5733" t="s">
        <v>58</v>
      </c>
      <c r="G5733" s="4">
        <v>3892500</v>
      </c>
      <c r="H5733" s="4">
        <v>384000</v>
      </c>
      <c r="I5733" s="4">
        <v>4276500</v>
      </c>
      <c r="J5733">
        <v>0</v>
      </c>
    </row>
    <row r="5734" spans="1:10" x14ac:dyDescent="0.35">
      <c r="A5734" t="s">
        <v>1637</v>
      </c>
      <c r="B5734" t="s">
        <v>59</v>
      </c>
      <c r="D5734" s="4">
        <v>42981314</v>
      </c>
      <c r="E5734" s="4">
        <v>525742</v>
      </c>
      <c r="F5734" s="4">
        <v>4867868</v>
      </c>
      <c r="G5734" s="4">
        <v>5324546</v>
      </c>
      <c r="H5734" s="4">
        <v>2310769</v>
      </c>
      <c r="I5734" s="4">
        <v>56010238</v>
      </c>
      <c r="J5734" s="4">
        <v>43507056</v>
      </c>
    </row>
    <row r="5735" spans="1:10" x14ac:dyDescent="0.35">
      <c r="A5735" t="s">
        <v>641</v>
      </c>
      <c r="B5735" t="s">
        <v>1842</v>
      </c>
      <c r="C5735" t="s">
        <v>1843</v>
      </c>
      <c r="D5735" s="4">
        <v>6393656</v>
      </c>
      <c r="F5735" s="4">
        <v>2819600</v>
      </c>
      <c r="I5735" s="4">
        <v>9213256</v>
      </c>
      <c r="J5735" s="4">
        <v>6393656</v>
      </c>
    </row>
    <row r="5736" spans="1:10" x14ac:dyDescent="0.35">
      <c r="C5736" t="s">
        <v>1844</v>
      </c>
      <c r="D5736" s="4">
        <v>884755</v>
      </c>
      <c r="I5736" s="4">
        <v>884755</v>
      </c>
      <c r="J5736" s="4">
        <v>884755</v>
      </c>
    </row>
    <row r="5737" spans="1:10" x14ac:dyDescent="0.35">
      <c r="C5737" t="s">
        <v>1845</v>
      </c>
      <c r="D5737" s="4">
        <v>362057</v>
      </c>
      <c r="I5737" s="4">
        <v>362057</v>
      </c>
      <c r="J5737" s="4">
        <v>362057</v>
      </c>
    </row>
    <row r="5738" spans="1:10" x14ac:dyDescent="0.35">
      <c r="B5738" t="s">
        <v>51</v>
      </c>
      <c r="D5738" s="4">
        <v>7640469</v>
      </c>
      <c r="F5738" s="4">
        <v>2819600</v>
      </c>
      <c r="I5738" s="4">
        <v>10460069</v>
      </c>
      <c r="J5738" s="4">
        <v>7640469</v>
      </c>
    </row>
    <row r="5739" spans="1:10" x14ac:dyDescent="0.35">
      <c r="B5739" t="s">
        <v>1843</v>
      </c>
      <c r="C5739" t="s">
        <v>1846</v>
      </c>
      <c r="D5739" s="4">
        <v>11572931</v>
      </c>
      <c r="I5739" s="4">
        <v>11572931</v>
      </c>
      <c r="J5739" s="4">
        <v>11572931</v>
      </c>
    </row>
    <row r="5740" spans="1:10" x14ac:dyDescent="0.35">
      <c r="C5740" t="s">
        <v>1847</v>
      </c>
      <c r="D5740" s="4">
        <v>4343771</v>
      </c>
      <c r="E5740" s="4">
        <v>611924</v>
      </c>
      <c r="F5740" s="4">
        <v>156186</v>
      </c>
      <c r="G5740" s="4">
        <v>478531</v>
      </c>
      <c r="H5740" s="4">
        <v>72263</v>
      </c>
      <c r="I5740" s="4">
        <v>5662676</v>
      </c>
      <c r="J5740" s="4">
        <v>4955695</v>
      </c>
    </row>
    <row r="5741" spans="1:10" x14ac:dyDescent="0.35">
      <c r="C5741" t="s">
        <v>1848</v>
      </c>
      <c r="D5741" s="4">
        <v>5700</v>
      </c>
      <c r="I5741" s="4">
        <v>5700</v>
      </c>
      <c r="J5741" s="4">
        <v>5700</v>
      </c>
    </row>
    <row r="5742" spans="1:10" x14ac:dyDescent="0.35">
      <c r="B5742" t="s">
        <v>52</v>
      </c>
      <c r="D5742" s="4">
        <v>15922402</v>
      </c>
      <c r="E5742" s="4">
        <v>611924</v>
      </c>
      <c r="F5742" s="4">
        <v>156186</v>
      </c>
      <c r="G5742" s="4">
        <v>478531</v>
      </c>
      <c r="H5742" s="4">
        <v>72263</v>
      </c>
      <c r="I5742" s="4">
        <v>17241307</v>
      </c>
      <c r="J5742" s="4">
        <v>16534326</v>
      </c>
    </row>
    <row r="5743" spans="1:10" x14ac:dyDescent="0.35">
      <c r="B5743" t="s">
        <v>1844</v>
      </c>
      <c r="C5743" t="s">
        <v>1851</v>
      </c>
      <c r="D5743" s="4">
        <v>130580</v>
      </c>
      <c r="I5743" s="4">
        <v>130580</v>
      </c>
      <c r="J5743" s="4">
        <v>130580</v>
      </c>
    </row>
    <row r="5744" spans="1:10" x14ac:dyDescent="0.35">
      <c r="C5744" t="s">
        <v>1852</v>
      </c>
      <c r="F5744" s="4">
        <v>1363</v>
      </c>
      <c r="I5744" s="4">
        <v>1363</v>
      </c>
      <c r="J5744">
        <v>0</v>
      </c>
    </row>
    <row r="5745" spans="2:10" x14ac:dyDescent="0.35">
      <c r="C5745" t="s">
        <v>1853</v>
      </c>
      <c r="F5745" s="4">
        <v>5461</v>
      </c>
      <c r="I5745" s="4">
        <v>5461</v>
      </c>
      <c r="J5745">
        <v>0</v>
      </c>
    </row>
    <row r="5746" spans="2:10" x14ac:dyDescent="0.35">
      <c r="C5746" t="s">
        <v>1893</v>
      </c>
      <c r="F5746" s="4">
        <v>2389</v>
      </c>
      <c r="I5746" s="4">
        <v>2389</v>
      </c>
      <c r="J5746">
        <v>0</v>
      </c>
    </row>
    <row r="5747" spans="2:10" x14ac:dyDescent="0.35">
      <c r="C5747" t="s">
        <v>1854</v>
      </c>
      <c r="D5747" s="4">
        <v>376594</v>
      </c>
      <c r="H5747" s="4">
        <v>13450</v>
      </c>
      <c r="I5747" s="4">
        <v>390044</v>
      </c>
      <c r="J5747" s="4">
        <v>376594</v>
      </c>
    </row>
    <row r="5748" spans="2:10" x14ac:dyDescent="0.35">
      <c r="C5748" t="s">
        <v>1855</v>
      </c>
      <c r="D5748" s="4">
        <v>386233</v>
      </c>
      <c r="G5748" s="4">
        <v>102564</v>
      </c>
      <c r="H5748" s="4">
        <v>243915</v>
      </c>
      <c r="I5748" s="4">
        <v>732712</v>
      </c>
      <c r="J5748" s="4">
        <v>386233</v>
      </c>
    </row>
    <row r="5749" spans="2:10" x14ac:dyDescent="0.35">
      <c r="C5749" t="s">
        <v>1856</v>
      </c>
      <c r="I5749" s="4">
        <v>0</v>
      </c>
      <c r="J5749">
        <v>0</v>
      </c>
    </row>
    <row r="5750" spans="2:10" x14ac:dyDescent="0.35">
      <c r="C5750" t="s">
        <v>1857</v>
      </c>
      <c r="D5750" s="4">
        <v>34627</v>
      </c>
      <c r="G5750" s="4">
        <v>13579</v>
      </c>
      <c r="H5750" s="4">
        <v>41417</v>
      </c>
      <c r="I5750" s="4">
        <v>89623</v>
      </c>
      <c r="J5750" s="4">
        <v>34627</v>
      </c>
    </row>
    <row r="5751" spans="2:10" x14ac:dyDescent="0.35">
      <c r="C5751" t="s">
        <v>1859</v>
      </c>
      <c r="D5751" s="4">
        <v>25000</v>
      </c>
      <c r="E5751" s="4">
        <v>25000</v>
      </c>
      <c r="H5751" s="4">
        <v>766278</v>
      </c>
      <c r="I5751" s="4">
        <v>816278</v>
      </c>
      <c r="J5751" s="4">
        <v>50000</v>
      </c>
    </row>
    <row r="5752" spans="2:10" x14ac:dyDescent="0.35">
      <c r="B5752" t="s">
        <v>1844</v>
      </c>
      <c r="C5752" t="s">
        <v>1860</v>
      </c>
      <c r="D5752" s="4">
        <v>869624</v>
      </c>
      <c r="I5752" s="4">
        <v>869624</v>
      </c>
      <c r="J5752" s="4">
        <v>869624</v>
      </c>
    </row>
    <row r="5753" spans="2:10" x14ac:dyDescent="0.35">
      <c r="C5753" t="s">
        <v>1861</v>
      </c>
      <c r="D5753" s="4">
        <v>19587</v>
      </c>
      <c r="I5753" s="4">
        <v>19587</v>
      </c>
      <c r="J5753" s="4">
        <v>19587</v>
      </c>
    </row>
    <row r="5754" spans="2:10" x14ac:dyDescent="0.35">
      <c r="C5754" t="s">
        <v>1862</v>
      </c>
      <c r="D5754" s="4">
        <v>854643</v>
      </c>
      <c r="I5754" s="4">
        <v>854643</v>
      </c>
      <c r="J5754" s="4">
        <v>854643</v>
      </c>
    </row>
    <row r="5755" spans="2:10" x14ac:dyDescent="0.35">
      <c r="B5755" t="s">
        <v>54</v>
      </c>
      <c r="D5755" s="4">
        <v>2696888</v>
      </c>
      <c r="E5755" s="4">
        <v>25000</v>
      </c>
      <c r="F5755" s="4">
        <v>9213</v>
      </c>
      <c r="G5755" s="4">
        <v>116143</v>
      </c>
      <c r="H5755" s="4">
        <v>1065060</v>
      </c>
      <c r="I5755" s="4">
        <v>3912305</v>
      </c>
      <c r="J5755" s="4">
        <v>2721888</v>
      </c>
    </row>
    <row r="5756" spans="2:10" x14ac:dyDescent="0.35">
      <c r="B5756" t="s">
        <v>1845</v>
      </c>
      <c r="C5756" t="s">
        <v>1865</v>
      </c>
      <c r="H5756" s="4">
        <v>98182</v>
      </c>
      <c r="I5756" s="4">
        <v>98182</v>
      </c>
      <c r="J5756">
        <v>0</v>
      </c>
    </row>
    <row r="5757" spans="2:10" x14ac:dyDescent="0.35">
      <c r="C5757" t="s">
        <v>1866</v>
      </c>
      <c r="I5757" s="4">
        <v>0</v>
      </c>
      <c r="J5757">
        <v>0</v>
      </c>
    </row>
    <row r="5758" spans="2:10" x14ac:dyDescent="0.35">
      <c r="C5758" t="s">
        <v>1867</v>
      </c>
      <c r="E5758" s="4">
        <v>18000</v>
      </c>
      <c r="G5758" s="4">
        <v>314849</v>
      </c>
      <c r="H5758" s="4">
        <v>22427</v>
      </c>
      <c r="I5758" s="4">
        <v>355276</v>
      </c>
      <c r="J5758">
        <v>18000</v>
      </c>
    </row>
    <row r="5759" spans="2:10" x14ac:dyDescent="0.35">
      <c r="C5759" t="s">
        <v>1868</v>
      </c>
      <c r="D5759" s="4">
        <v>5259</v>
      </c>
      <c r="E5759" s="4">
        <v>5259</v>
      </c>
      <c r="G5759" s="4">
        <v>51993</v>
      </c>
      <c r="H5759" s="4">
        <v>264025</v>
      </c>
      <c r="I5759" s="4">
        <v>326537</v>
      </c>
      <c r="J5759" s="4">
        <v>10518</v>
      </c>
    </row>
    <row r="5760" spans="2:10" x14ac:dyDescent="0.35">
      <c r="C5760" t="s">
        <v>1869</v>
      </c>
      <c r="E5760" s="4">
        <v>0</v>
      </c>
      <c r="H5760" s="4">
        <v>143040</v>
      </c>
      <c r="I5760" s="4">
        <v>143040</v>
      </c>
      <c r="J5760">
        <v>0</v>
      </c>
    </row>
    <row r="5761" spans="2:10" x14ac:dyDescent="0.35">
      <c r="C5761" t="s">
        <v>1870</v>
      </c>
      <c r="E5761" s="4">
        <v>58150</v>
      </c>
      <c r="H5761" s="4">
        <v>94492</v>
      </c>
      <c r="I5761" s="4">
        <v>152642</v>
      </c>
      <c r="J5761">
        <v>58150</v>
      </c>
    </row>
    <row r="5762" spans="2:10" x14ac:dyDescent="0.35">
      <c r="C5762" t="s">
        <v>1871</v>
      </c>
      <c r="D5762" s="4">
        <v>10197</v>
      </c>
      <c r="F5762" s="4">
        <v>4330000</v>
      </c>
      <c r="G5762" s="4">
        <v>57788</v>
      </c>
      <c r="H5762" s="4">
        <v>183539</v>
      </c>
      <c r="I5762" s="4">
        <v>4581524</v>
      </c>
      <c r="J5762" s="4">
        <v>10197</v>
      </c>
    </row>
    <row r="5763" spans="2:10" x14ac:dyDescent="0.35">
      <c r="C5763" t="s">
        <v>1872</v>
      </c>
      <c r="E5763" s="4">
        <v>392000</v>
      </c>
      <c r="I5763" s="4">
        <v>392000</v>
      </c>
      <c r="J5763">
        <v>392000</v>
      </c>
    </row>
    <row r="5764" spans="2:10" x14ac:dyDescent="0.35">
      <c r="B5764" t="s">
        <v>55</v>
      </c>
      <c r="D5764" s="4">
        <v>15456</v>
      </c>
      <c r="E5764" s="4">
        <v>473410</v>
      </c>
      <c r="F5764" s="4">
        <v>4330000</v>
      </c>
      <c r="G5764" s="4">
        <v>424631</v>
      </c>
      <c r="H5764" s="4">
        <v>805704</v>
      </c>
      <c r="I5764" s="4">
        <v>6049201</v>
      </c>
      <c r="J5764" s="4">
        <v>488866</v>
      </c>
    </row>
    <row r="5765" spans="2:10" x14ac:dyDescent="0.35">
      <c r="B5765" t="s">
        <v>1878</v>
      </c>
      <c r="C5765" t="s">
        <v>1879</v>
      </c>
      <c r="D5765" s="4">
        <v>101511</v>
      </c>
      <c r="I5765" s="4">
        <v>101511</v>
      </c>
      <c r="J5765" s="4">
        <v>101511</v>
      </c>
    </row>
    <row r="5766" spans="2:10" x14ac:dyDescent="0.35">
      <c r="C5766" t="s">
        <v>1897</v>
      </c>
      <c r="D5766" s="4">
        <v>547</v>
      </c>
      <c r="I5766" s="4">
        <v>547</v>
      </c>
      <c r="J5766" s="4">
        <v>547</v>
      </c>
    </row>
    <row r="5767" spans="2:10" x14ac:dyDescent="0.35">
      <c r="C5767" t="s">
        <v>1881</v>
      </c>
      <c r="D5767" s="4">
        <v>1064534</v>
      </c>
      <c r="I5767" s="4">
        <v>1064534</v>
      </c>
      <c r="J5767" s="4">
        <v>1064534</v>
      </c>
    </row>
    <row r="5768" spans="2:10" x14ac:dyDescent="0.35">
      <c r="C5768" t="s">
        <v>1882</v>
      </c>
      <c r="E5768" s="4">
        <v>77027</v>
      </c>
      <c r="I5768" s="4">
        <v>77027</v>
      </c>
      <c r="J5768">
        <v>77027</v>
      </c>
    </row>
    <row r="5769" spans="2:10" x14ac:dyDescent="0.35">
      <c r="C5769" t="s">
        <v>1900</v>
      </c>
      <c r="D5769" s="4">
        <v>45732</v>
      </c>
      <c r="I5769" s="4">
        <v>45732</v>
      </c>
      <c r="J5769" s="4">
        <v>45732</v>
      </c>
    </row>
    <row r="5770" spans="2:10" x14ac:dyDescent="0.35">
      <c r="C5770" t="s">
        <v>1892</v>
      </c>
      <c r="D5770" s="4">
        <v>21519</v>
      </c>
      <c r="I5770" s="4">
        <v>21519</v>
      </c>
      <c r="J5770" s="4">
        <v>21519</v>
      </c>
    </row>
    <row r="5771" spans="2:10" x14ac:dyDescent="0.35">
      <c r="C5771" t="s">
        <v>1884</v>
      </c>
      <c r="D5771" s="4">
        <v>15449</v>
      </c>
      <c r="I5771" s="4">
        <v>15449</v>
      </c>
      <c r="J5771" s="4">
        <v>15449</v>
      </c>
    </row>
    <row r="5772" spans="2:10" x14ac:dyDescent="0.35">
      <c r="B5772" t="s">
        <v>56</v>
      </c>
      <c r="D5772" s="4">
        <v>1249292</v>
      </c>
      <c r="E5772" s="4">
        <v>77027</v>
      </c>
      <c r="I5772" s="4">
        <v>1326319</v>
      </c>
      <c r="J5772" s="4">
        <v>1326319</v>
      </c>
    </row>
    <row r="5773" spans="2:10" x14ac:dyDescent="0.35">
      <c r="B5773" t="s">
        <v>1885</v>
      </c>
      <c r="C5773" t="s">
        <v>1886</v>
      </c>
      <c r="D5773" s="4">
        <v>23566</v>
      </c>
      <c r="I5773" s="4">
        <v>23566</v>
      </c>
      <c r="J5773" s="4">
        <v>23566</v>
      </c>
    </row>
    <row r="5774" spans="2:10" x14ac:dyDescent="0.35">
      <c r="B5774" t="s">
        <v>57</v>
      </c>
      <c r="D5774" s="4">
        <v>23566</v>
      </c>
      <c r="I5774" s="4">
        <v>23566</v>
      </c>
      <c r="J5774" s="4">
        <v>23566</v>
      </c>
    </row>
    <row r="5775" spans="2:10" x14ac:dyDescent="0.35">
      <c r="B5775" t="s">
        <v>1887</v>
      </c>
      <c r="C5775" t="s">
        <v>1901</v>
      </c>
      <c r="E5775" s="4">
        <v>105000</v>
      </c>
      <c r="I5775" s="4">
        <v>105000</v>
      </c>
      <c r="J5775">
        <v>105000</v>
      </c>
    </row>
    <row r="5776" spans="2:10" x14ac:dyDescent="0.35">
      <c r="C5776" t="s">
        <v>1889</v>
      </c>
      <c r="E5776" s="4">
        <v>341250</v>
      </c>
      <c r="I5776" s="4">
        <v>341250</v>
      </c>
      <c r="J5776">
        <v>341250</v>
      </c>
    </row>
    <row r="5777" spans="1:10" x14ac:dyDescent="0.35">
      <c r="C5777" t="s">
        <v>1890</v>
      </c>
      <c r="E5777" s="4">
        <v>240000</v>
      </c>
      <c r="I5777" s="4">
        <v>240000</v>
      </c>
      <c r="J5777">
        <v>240000</v>
      </c>
    </row>
    <row r="5778" spans="1:10" x14ac:dyDescent="0.35">
      <c r="C5778" t="s">
        <v>1902</v>
      </c>
      <c r="E5778" s="4">
        <v>210000</v>
      </c>
      <c r="I5778" s="4">
        <v>210000</v>
      </c>
      <c r="J5778">
        <v>210000</v>
      </c>
    </row>
    <row r="5779" spans="1:10" x14ac:dyDescent="0.35">
      <c r="B5779" t="s">
        <v>58</v>
      </c>
      <c r="E5779" s="4">
        <v>896250</v>
      </c>
      <c r="I5779" s="4">
        <v>896250</v>
      </c>
      <c r="J5779">
        <v>896250</v>
      </c>
    </row>
    <row r="5780" spans="1:10" x14ac:dyDescent="0.35">
      <c r="A5780" t="s">
        <v>1638</v>
      </c>
      <c r="B5780" t="s">
        <v>59</v>
      </c>
      <c r="D5780" s="4">
        <v>27548074</v>
      </c>
      <c r="E5780" s="4">
        <v>2083611</v>
      </c>
      <c r="F5780" s="4">
        <v>7314999</v>
      </c>
      <c r="G5780" s="4">
        <v>1019305</v>
      </c>
      <c r="H5780" s="4">
        <v>1943028</v>
      </c>
      <c r="I5780" s="4">
        <v>39909017</v>
      </c>
      <c r="J5780" s="4">
        <v>29631685</v>
      </c>
    </row>
    <row r="5781" spans="1:10" x14ac:dyDescent="0.35">
      <c r="A5781" t="s">
        <v>645</v>
      </c>
      <c r="B5781" t="s">
        <v>1842</v>
      </c>
      <c r="C5781" t="s">
        <v>1843</v>
      </c>
      <c r="D5781" s="4">
        <v>83582727</v>
      </c>
      <c r="E5781" s="4">
        <v>7163248</v>
      </c>
      <c r="F5781" s="4">
        <v>29898400</v>
      </c>
      <c r="I5781" s="4">
        <v>120644375</v>
      </c>
      <c r="J5781" s="4">
        <v>90745975</v>
      </c>
    </row>
    <row r="5782" spans="1:10" x14ac:dyDescent="0.35">
      <c r="C5782" t="s">
        <v>1844</v>
      </c>
      <c r="D5782" s="4">
        <v>10296688</v>
      </c>
      <c r="F5782" s="4">
        <v>393833</v>
      </c>
      <c r="G5782" s="4">
        <v>55350</v>
      </c>
      <c r="H5782" s="4">
        <v>421646</v>
      </c>
      <c r="I5782" s="4">
        <v>11167517</v>
      </c>
      <c r="J5782" s="4">
        <v>10296688</v>
      </c>
    </row>
    <row r="5783" spans="1:10" x14ac:dyDescent="0.35">
      <c r="C5783" t="s">
        <v>1845</v>
      </c>
      <c r="D5783" s="4">
        <v>7548056</v>
      </c>
      <c r="I5783" s="4">
        <v>7548056</v>
      </c>
      <c r="J5783" s="4">
        <v>7548056</v>
      </c>
    </row>
    <row r="5784" spans="1:10" x14ac:dyDescent="0.35">
      <c r="B5784" t="s">
        <v>51</v>
      </c>
      <c r="D5784" s="4">
        <v>101427471</v>
      </c>
      <c r="E5784" s="4">
        <v>7163248</v>
      </c>
      <c r="F5784" s="4">
        <v>30292233</v>
      </c>
      <c r="G5784" s="4">
        <v>55350</v>
      </c>
      <c r="H5784" s="4">
        <v>421646</v>
      </c>
      <c r="I5784" s="4">
        <v>139359948</v>
      </c>
      <c r="J5784" s="4">
        <v>108590719</v>
      </c>
    </row>
    <row r="5785" spans="1:10" x14ac:dyDescent="0.35">
      <c r="B5785" t="s">
        <v>1843</v>
      </c>
      <c r="C5785" t="s">
        <v>1846</v>
      </c>
      <c r="D5785" s="4">
        <v>63831406</v>
      </c>
      <c r="E5785" s="4">
        <v>0</v>
      </c>
      <c r="I5785" s="4">
        <v>63831406</v>
      </c>
      <c r="J5785" s="4">
        <v>63831406</v>
      </c>
    </row>
    <row r="5786" spans="1:10" x14ac:dyDescent="0.35">
      <c r="C5786" t="s">
        <v>1847</v>
      </c>
      <c r="D5786" s="4">
        <v>32606485</v>
      </c>
      <c r="F5786" s="4">
        <v>1486487</v>
      </c>
      <c r="I5786" s="4">
        <v>34092972</v>
      </c>
      <c r="J5786" s="4">
        <v>32606485</v>
      </c>
    </row>
    <row r="5787" spans="1:10" x14ac:dyDescent="0.35">
      <c r="C5787" t="s">
        <v>1848</v>
      </c>
      <c r="D5787" s="4">
        <v>137391</v>
      </c>
      <c r="I5787" s="4">
        <v>137391</v>
      </c>
      <c r="J5787" s="4">
        <v>137391</v>
      </c>
    </row>
    <row r="5788" spans="1:10" x14ac:dyDescent="0.35">
      <c r="B5788" t="s">
        <v>52</v>
      </c>
      <c r="D5788" s="4">
        <v>96575282</v>
      </c>
      <c r="E5788" s="4">
        <v>0</v>
      </c>
      <c r="F5788" s="4">
        <v>1486487</v>
      </c>
      <c r="I5788" s="4">
        <v>98061769</v>
      </c>
      <c r="J5788" s="4">
        <v>96575282</v>
      </c>
    </row>
    <row r="5789" spans="1:10" x14ac:dyDescent="0.35">
      <c r="B5789" t="s">
        <v>1849</v>
      </c>
      <c r="C5789" t="s">
        <v>1850</v>
      </c>
      <c r="F5789" s="4">
        <v>22400000</v>
      </c>
      <c r="H5789" s="4">
        <v>1600000</v>
      </c>
      <c r="I5789" s="4">
        <v>24000000</v>
      </c>
      <c r="J5789">
        <v>0</v>
      </c>
    </row>
    <row r="5790" spans="1:10" x14ac:dyDescent="0.35">
      <c r="B5790" t="s">
        <v>53</v>
      </c>
      <c r="F5790" s="4">
        <v>22400000</v>
      </c>
      <c r="H5790" s="4">
        <v>1600000</v>
      </c>
      <c r="I5790" s="4">
        <v>24000000</v>
      </c>
      <c r="J5790">
        <v>0</v>
      </c>
    </row>
    <row r="5791" spans="1:10" x14ac:dyDescent="0.35">
      <c r="B5791" t="s">
        <v>1844</v>
      </c>
      <c r="C5791" t="s">
        <v>1934</v>
      </c>
      <c r="D5791" s="4">
        <v>4702</v>
      </c>
      <c r="I5791" s="4">
        <v>4702</v>
      </c>
      <c r="J5791" s="4">
        <v>4702</v>
      </c>
    </row>
    <row r="5792" spans="1:10" x14ac:dyDescent="0.35">
      <c r="C5792" t="s">
        <v>1851</v>
      </c>
      <c r="D5792" s="4">
        <v>1411114</v>
      </c>
      <c r="I5792" s="4">
        <v>1411114</v>
      </c>
      <c r="J5792" s="4">
        <v>1411114</v>
      </c>
    </row>
    <row r="5793" spans="3:10" x14ac:dyDescent="0.35">
      <c r="C5793" t="s">
        <v>1852</v>
      </c>
      <c r="D5793" s="4">
        <v>299</v>
      </c>
      <c r="E5793" s="4">
        <v>26893</v>
      </c>
      <c r="G5793" s="4">
        <v>17288</v>
      </c>
      <c r="I5793" s="4">
        <v>44480</v>
      </c>
      <c r="J5793" s="4">
        <v>27192</v>
      </c>
    </row>
    <row r="5794" spans="3:10" x14ac:dyDescent="0.35">
      <c r="C5794" t="s">
        <v>1853</v>
      </c>
      <c r="D5794" s="4">
        <v>13082</v>
      </c>
      <c r="E5794" s="4">
        <v>4617</v>
      </c>
      <c r="I5794" s="4">
        <v>17699</v>
      </c>
      <c r="J5794" s="4">
        <v>17699</v>
      </c>
    </row>
    <row r="5795" spans="3:10" x14ac:dyDescent="0.35">
      <c r="C5795" t="s">
        <v>1893</v>
      </c>
      <c r="D5795" s="4">
        <v>283</v>
      </c>
      <c r="E5795" s="4">
        <v>7182</v>
      </c>
      <c r="I5795" s="4">
        <v>7465</v>
      </c>
      <c r="J5795" s="4">
        <v>7465</v>
      </c>
    </row>
    <row r="5796" spans="3:10" x14ac:dyDescent="0.35">
      <c r="C5796" t="s">
        <v>1854</v>
      </c>
      <c r="D5796" s="4">
        <v>585756</v>
      </c>
      <c r="E5796" s="4">
        <v>127773</v>
      </c>
      <c r="F5796" s="4">
        <v>195022</v>
      </c>
      <c r="G5796" s="4">
        <v>188297</v>
      </c>
      <c r="I5796" s="4">
        <v>1096848</v>
      </c>
      <c r="J5796" s="4">
        <v>713529</v>
      </c>
    </row>
    <row r="5797" spans="3:10" x14ac:dyDescent="0.35">
      <c r="C5797" t="s">
        <v>1919</v>
      </c>
      <c r="D5797" s="4">
        <v>211624</v>
      </c>
      <c r="E5797" s="4">
        <v>65844</v>
      </c>
      <c r="I5797" s="4">
        <v>277468</v>
      </c>
      <c r="J5797" s="4">
        <v>277468</v>
      </c>
    </row>
    <row r="5798" spans="3:10" x14ac:dyDescent="0.35">
      <c r="C5798" t="s">
        <v>1855</v>
      </c>
      <c r="D5798" s="4">
        <v>1127205</v>
      </c>
      <c r="E5798" s="4">
        <v>109750</v>
      </c>
      <c r="H5798" s="4">
        <v>313002</v>
      </c>
      <c r="I5798" s="4">
        <v>1549957</v>
      </c>
      <c r="J5798" s="4">
        <v>1236955</v>
      </c>
    </row>
    <row r="5799" spans="3:10" x14ac:dyDescent="0.35">
      <c r="C5799" t="s">
        <v>1856</v>
      </c>
      <c r="D5799" s="4">
        <v>94589</v>
      </c>
      <c r="I5799" s="4">
        <v>94589</v>
      </c>
      <c r="J5799" s="4">
        <v>94589</v>
      </c>
    </row>
    <row r="5800" spans="3:10" x14ac:dyDescent="0.35">
      <c r="C5800" t="s">
        <v>1857</v>
      </c>
      <c r="D5800" s="4">
        <v>129003</v>
      </c>
      <c r="I5800" s="4">
        <v>129003</v>
      </c>
      <c r="J5800" s="4">
        <v>129003</v>
      </c>
    </row>
    <row r="5801" spans="3:10" x14ac:dyDescent="0.35">
      <c r="C5801" t="s">
        <v>1906</v>
      </c>
      <c r="H5801" s="4">
        <v>34053</v>
      </c>
      <c r="I5801" s="4">
        <v>34053</v>
      </c>
      <c r="J5801">
        <v>0</v>
      </c>
    </row>
    <row r="5802" spans="3:10" x14ac:dyDescent="0.35">
      <c r="C5802" t="s">
        <v>1858</v>
      </c>
      <c r="D5802" s="4">
        <v>422318</v>
      </c>
      <c r="G5802" s="4">
        <v>164905</v>
      </c>
      <c r="I5802" s="4">
        <v>587223</v>
      </c>
      <c r="J5802" s="4">
        <v>422318</v>
      </c>
    </row>
    <row r="5803" spans="3:10" x14ac:dyDescent="0.35">
      <c r="C5803" t="s">
        <v>1859</v>
      </c>
      <c r="D5803" s="4">
        <v>1293432</v>
      </c>
      <c r="E5803" s="4">
        <v>430421</v>
      </c>
      <c r="F5803" s="4">
        <v>105421</v>
      </c>
      <c r="G5803" s="4">
        <v>225000</v>
      </c>
      <c r="H5803" s="4">
        <v>350010</v>
      </c>
      <c r="I5803" s="4">
        <v>2404283</v>
      </c>
      <c r="J5803" s="4">
        <v>1723853</v>
      </c>
    </row>
    <row r="5804" spans="3:10" x14ac:dyDescent="0.35">
      <c r="C5804" t="s">
        <v>1915</v>
      </c>
      <c r="D5804" s="4">
        <v>5</v>
      </c>
      <c r="G5804" s="4">
        <v>5</v>
      </c>
      <c r="I5804" s="4">
        <v>10</v>
      </c>
      <c r="J5804" s="4">
        <v>5</v>
      </c>
    </row>
    <row r="5805" spans="3:10" x14ac:dyDescent="0.35">
      <c r="C5805" t="s">
        <v>1860</v>
      </c>
      <c r="D5805" s="4">
        <v>3152388</v>
      </c>
      <c r="G5805" s="4">
        <v>108703</v>
      </c>
      <c r="I5805" s="4">
        <v>3261091</v>
      </c>
      <c r="J5805" s="4">
        <v>3152388</v>
      </c>
    </row>
    <row r="5806" spans="3:10" x14ac:dyDescent="0.35">
      <c r="C5806" t="s">
        <v>1861</v>
      </c>
      <c r="D5806" s="4">
        <v>1059114</v>
      </c>
      <c r="I5806" s="4">
        <v>1059114</v>
      </c>
      <c r="J5806" s="4">
        <v>1059114</v>
      </c>
    </row>
    <row r="5807" spans="3:10" x14ac:dyDescent="0.35">
      <c r="C5807" t="s">
        <v>1862</v>
      </c>
      <c r="D5807" s="4">
        <v>2734857</v>
      </c>
      <c r="I5807" s="4">
        <v>2734857</v>
      </c>
      <c r="J5807" s="4">
        <v>2734857</v>
      </c>
    </row>
    <row r="5808" spans="3:10" x14ac:dyDescent="0.35">
      <c r="C5808" t="s">
        <v>1863</v>
      </c>
      <c r="D5808" s="4">
        <v>22125</v>
      </c>
      <c r="G5808" s="4">
        <v>7780</v>
      </c>
      <c r="I5808" s="4">
        <v>29905</v>
      </c>
      <c r="J5808" s="4">
        <v>22125</v>
      </c>
    </row>
    <row r="5809" spans="2:10" x14ac:dyDescent="0.35">
      <c r="B5809" t="s">
        <v>54</v>
      </c>
      <c r="D5809" s="4">
        <v>12261895</v>
      </c>
      <c r="E5809" s="4">
        <v>772480</v>
      </c>
      <c r="F5809" s="4">
        <v>300443</v>
      </c>
      <c r="G5809" s="4">
        <v>711978</v>
      </c>
      <c r="H5809" s="4">
        <v>697064</v>
      </c>
      <c r="I5809" s="4">
        <v>14743860</v>
      </c>
      <c r="J5809" s="4">
        <v>13034375</v>
      </c>
    </row>
    <row r="5810" spans="2:10" x14ac:dyDescent="0.35">
      <c r="B5810" t="s">
        <v>1845</v>
      </c>
      <c r="C5810" t="s">
        <v>1865</v>
      </c>
      <c r="H5810" s="4">
        <v>43195</v>
      </c>
      <c r="I5810" s="4">
        <v>43195</v>
      </c>
      <c r="J5810">
        <v>0</v>
      </c>
    </row>
    <row r="5811" spans="2:10" x14ac:dyDescent="0.35">
      <c r="C5811" t="s">
        <v>1866</v>
      </c>
      <c r="I5811" s="4">
        <v>0</v>
      </c>
      <c r="J5811">
        <v>0</v>
      </c>
    </row>
    <row r="5812" spans="2:10" x14ac:dyDescent="0.35">
      <c r="C5812" t="s">
        <v>1867</v>
      </c>
      <c r="D5812" s="4">
        <v>1039304</v>
      </c>
      <c r="E5812" s="4">
        <v>96600</v>
      </c>
      <c r="F5812" s="4">
        <v>4500</v>
      </c>
      <c r="G5812" s="4">
        <v>193200</v>
      </c>
      <c r="H5812" s="4">
        <v>2295345</v>
      </c>
      <c r="I5812" s="4">
        <v>3628949</v>
      </c>
      <c r="J5812" s="4">
        <v>1135904</v>
      </c>
    </row>
    <row r="5813" spans="2:10" x14ac:dyDescent="0.35">
      <c r="C5813" t="s">
        <v>1868</v>
      </c>
      <c r="D5813" s="4">
        <v>80822</v>
      </c>
      <c r="E5813" s="4">
        <v>0</v>
      </c>
      <c r="F5813" s="4">
        <v>5259</v>
      </c>
      <c r="H5813" s="4">
        <v>5028501</v>
      </c>
      <c r="I5813" s="4">
        <v>5114582</v>
      </c>
      <c r="J5813" s="4">
        <v>80822</v>
      </c>
    </row>
    <row r="5814" spans="2:10" x14ac:dyDescent="0.35">
      <c r="C5814" t="s">
        <v>1894</v>
      </c>
      <c r="D5814" s="4">
        <v>6356</v>
      </c>
      <c r="I5814" s="4">
        <v>6356</v>
      </c>
      <c r="J5814" s="4">
        <v>6356</v>
      </c>
    </row>
    <row r="5815" spans="2:10" x14ac:dyDescent="0.35">
      <c r="C5815" t="s">
        <v>1869</v>
      </c>
      <c r="D5815" s="4">
        <v>3556</v>
      </c>
      <c r="E5815" s="4">
        <v>0</v>
      </c>
      <c r="H5815" s="4">
        <v>1581600</v>
      </c>
      <c r="I5815" s="4">
        <v>1585156</v>
      </c>
      <c r="J5815" s="4">
        <v>3556</v>
      </c>
    </row>
    <row r="5816" spans="2:10" x14ac:dyDescent="0.35">
      <c r="C5816" t="s">
        <v>1870</v>
      </c>
      <c r="D5816" s="4">
        <v>106529</v>
      </c>
      <c r="E5816" s="4">
        <v>12466747</v>
      </c>
      <c r="F5816" s="4">
        <v>416000</v>
      </c>
      <c r="I5816" s="4">
        <v>12989276</v>
      </c>
      <c r="J5816" s="4">
        <v>12573276</v>
      </c>
    </row>
    <row r="5817" spans="2:10" x14ac:dyDescent="0.35">
      <c r="C5817" t="s">
        <v>1871</v>
      </c>
      <c r="D5817" s="4">
        <v>10836949</v>
      </c>
      <c r="E5817" s="4">
        <v>58986</v>
      </c>
      <c r="F5817" s="4">
        <v>29817</v>
      </c>
      <c r="G5817" s="4">
        <v>73845</v>
      </c>
      <c r="I5817" s="4">
        <v>10999598</v>
      </c>
      <c r="J5817" s="4">
        <v>10895935</v>
      </c>
    </row>
    <row r="5818" spans="2:10" x14ac:dyDescent="0.35">
      <c r="C5818" t="s">
        <v>1872</v>
      </c>
      <c r="E5818" s="4">
        <v>735000</v>
      </c>
      <c r="I5818" s="4">
        <v>735000</v>
      </c>
      <c r="J5818">
        <v>735000</v>
      </c>
    </row>
    <row r="5819" spans="2:10" x14ac:dyDescent="0.35">
      <c r="C5819" t="s">
        <v>1873</v>
      </c>
      <c r="E5819" s="4">
        <v>0</v>
      </c>
      <c r="I5819" s="4">
        <v>0</v>
      </c>
      <c r="J5819">
        <v>0</v>
      </c>
    </row>
    <row r="5820" spans="2:10" x14ac:dyDescent="0.35">
      <c r="C5820" t="s">
        <v>1875</v>
      </c>
      <c r="H5820" s="4">
        <v>122054</v>
      </c>
      <c r="I5820" s="4">
        <v>122054</v>
      </c>
      <c r="J5820">
        <v>0</v>
      </c>
    </row>
    <row r="5821" spans="2:10" x14ac:dyDescent="0.35">
      <c r="C5821" t="s">
        <v>1876</v>
      </c>
      <c r="D5821" s="4">
        <v>0</v>
      </c>
      <c r="E5821" s="4">
        <v>0</v>
      </c>
      <c r="H5821" s="4">
        <v>910560</v>
      </c>
      <c r="I5821" s="4">
        <v>910560</v>
      </c>
      <c r="J5821" s="4">
        <v>0</v>
      </c>
    </row>
    <row r="5822" spans="2:10" x14ac:dyDescent="0.35">
      <c r="C5822" t="s">
        <v>1877</v>
      </c>
      <c r="D5822" s="4">
        <v>29754</v>
      </c>
      <c r="E5822" s="4">
        <v>0</v>
      </c>
      <c r="I5822" s="4">
        <v>29754</v>
      </c>
      <c r="J5822" s="4">
        <v>29754</v>
      </c>
    </row>
    <row r="5823" spans="2:10" x14ac:dyDescent="0.35">
      <c r="B5823" t="s">
        <v>55</v>
      </c>
      <c r="D5823" s="4">
        <v>12103271</v>
      </c>
      <c r="E5823" s="4">
        <v>13357333</v>
      </c>
      <c r="F5823" s="4">
        <v>455577</v>
      </c>
      <c r="G5823" s="4">
        <v>267045</v>
      </c>
      <c r="H5823" s="4">
        <v>9981254</v>
      </c>
      <c r="I5823" s="4">
        <v>36164480</v>
      </c>
      <c r="J5823" s="4">
        <v>25460604</v>
      </c>
    </row>
    <row r="5824" spans="2:10" x14ac:dyDescent="0.35">
      <c r="B5824" t="s">
        <v>1878</v>
      </c>
      <c r="C5824" t="s">
        <v>1879</v>
      </c>
      <c r="D5824" s="4">
        <v>2171201</v>
      </c>
      <c r="I5824" s="4">
        <v>2171201</v>
      </c>
      <c r="J5824" s="4">
        <v>2171201</v>
      </c>
    </row>
    <row r="5825" spans="1:10" x14ac:dyDescent="0.35">
      <c r="C5825" t="s">
        <v>1897</v>
      </c>
      <c r="D5825" s="4">
        <v>2886</v>
      </c>
      <c r="I5825" s="4">
        <v>2886</v>
      </c>
      <c r="J5825" s="4">
        <v>2886</v>
      </c>
    </row>
    <row r="5826" spans="1:10" x14ac:dyDescent="0.35">
      <c r="C5826" t="s">
        <v>1880</v>
      </c>
      <c r="D5826" s="4">
        <v>1606151</v>
      </c>
      <c r="I5826" s="4">
        <v>1606151</v>
      </c>
      <c r="J5826" s="4">
        <v>1606151</v>
      </c>
    </row>
    <row r="5827" spans="1:10" x14ac:dyDescent="0.35">
      <c r="C5827" t="s">
        <v>1881</v>
      </c>
      <c r="D5827" s="4">
        <v>2696485</v>
      </c>
      <c r="I5827" s="4">
        <v>2696485</v>
      </c>
      <c r="J5827" s="4">
        <v>2696485</v>
      </c>
    </row>
    <row r="5828" spans="1:10" x14ac:dyDescent="0.35">
      <c r="C5828" t="s">
        <v>1895</v>
      </c>
      <c r="D5828" s="4">
        <v>122136</v>
      </c>
      <c r="I5828" s="4">
        <v>122136</v>
      </c>
      <c r="J5828" s="4">
        <v>122136</v>
      </c>
    </row>
    <row r="5829" spans="1:10" x14ac:dyDescent="0.35">
      <c r="C5829" t="s">
        <v>1882</v>
      </c>
      <c r="D5829" s="4">
        <v>1144</v>
      </c>
      <c r="E5829" s="4">
        <v>310859</v>
      </c>
      <c r="I5829" s="4">
        <v>312003</v>
      </c>
      <c r="J5829" s="4">
        <v>312003</v>
      </c>
    </row>
    <row r="5830" spans="1:10" x14ac:dyDescent="0.35">
      <c r="B5830" t="s">
        <v>56</v>
      </c>
      <c r="D5830" s="4">
        <v>6600003</v>
      </c>
      <c r="E5830" s="4">
        <v>310859</v>
      </c>
      <c r="I5830" s="4">
        <v>6910862</v>
      </c>
      <c r="J5830" s="4">
        <v>6910862</v>
      </c>
    </row>
    <row r="5831" spans="1:10" x14ac:dyDescent="0.35">
      <c r="B5831" t="s">
        <v>1885</v>
      </c>
      <c r="C5831" t="s">
        <v>1886</v>
      </c>
      <c r="D5831" s="4">
        <v>295065</v>
      </c>
      <c r="F5831" s="4">
        <v>358203</v>
      </c>
      <c r="I5831" s="4">
        <v>653268</v>
      </c>
      <c r="J5831" s="4">
        <v>295065</v>
      </c>
    </row>
    <row r="5832" spans="1:10" x14ac:dyDescent="0.35">
      <c r="B5832" t="s">
        <v>57</v>
      </c>
      <c r="D5832" s="4">
        <v>295065</v>
      </c>
      <c r="F5832" s="4">
        <v>358203</v>
      </c>
      <c r="I5832" s="4">
        <v>653268</v>
      </c>
      <c r="J5832" s="4">
        <v>295065</v>
      </c>
    </row>
    <row r="5833" spans="1:10" x14ac:dyDescent="0.35">
      <c r="B5833" t="s">
        <v>1887</v>
      </c>
      <c r="C5833" t="s">
        <v>1904</v>
      </c>
      <c r="D5833" s="4">
        <v>375000</v>
      </c>
      <c r="I5833" s="4">
        <v>375000</v>
      </c>
      <c r="J5833" s="4">
        <v>375000</v>
      </c>
    </row>
    <row r="5834" spans="1:10" x14ac:dyDescent="0.35">
      <c r="C5834" t="s">
        <v>1888</v>
      </c>
      <c r="H5834" s="4">
        <v>1689600</v>
      </c>
      <c r="I5834" s="4">
        <v>1689600</v>
      </c>
      <c r="J5834">
        <v>0</v>
      </c>
    </row>
    <row r="5835" spans="1:10" x14ac:dyDescent="0.35">
      <c r="C5835" t="s">
        <v>1901</v>
      </c>
      <c r="E5835" s="4">
        <v>1702500</v>
      </c>
      <c r="I5835" s="4">
        <v>1702500</v>
      </c>
      <c r="J5835">
        <v>1702500</v>
      </c>
    </row>
    <row r="5836" spans="1:10" x14ac:dyDescent="0.35">
      <c r="C5836" t="s">
        <v>1889</v>
      </c>
      <c r="E5836" s="4">
        <v>4767000</v>
      </c>
      <c r="I5836" s="4">
        <v>4767000</v>
      </c>
      <c r="J5836">
        <v>4767000</v>
      </c>
    </row>
    <row r="5837" spans="1:10" x14ac:dyDescent="0.35">
      <c r="C5837" t="s">
        <v>1890</v>
      </c>
      <c r="E5837" s="4">
        <v>1650000</v>
      </c>
      <c r="I5837" s="4">
        <v>1650000</v>
      </c>
      <c r="J5837">
        <v>1650000</v>
      </c>
    </row>
    <row r="5838" spans="1:10" x14ac:dyDescent="0.35">
      <c r="C5838" t="s">
        <v>1902</v>
      </c>
      <c r="E5838" s="4">
        <v>3405000</v>
      </c>
      <c r="I5838" s="4">
        <v>3405000</v>
      </c>
      <c r="J5838">
        <v>3405000</v>
      </c>
    </row>
    <row r="5839" spans="1:10" x14ac:dyDescent="0.35">
      <c r="B5839" t="s">
        <v>58</v>
      </c>
      <c r="D5839" s="4">
        <v>375000</v>
      </c>
      <c r="E5839" s="4">
        <v>11524500</v>
      </c>
      <c r="H5839" s="4">
        <v>1689600</v>
      </c>
      <c r="I5839" s="4">
        <v>13589100</v>
      </c>
      <c r="J5839" s="4">
        <v>11899500</v>
      </c>
    </row>
    <row r="5840" spans="1:10" x14ac:dyDescent="0.35">
      <c r="A5840" t="s">
        <v>1639</v>
      </c>
      <c r="B5840" t="s">
        <v>59</v>
      </c>
      <c r="D5840" s="4">
        <v>229637987</v>
      </c>
      <c r="E5840" s="4">
        <v>33128421</v>
      </c>
      <c r="F5840" s="4">
        <v>55292942</v>
      </c>
      <c r="G5840" s="4">
        <v>1034374</v>
      </c>
      <c r="H5840" s="4">
        <v>14389564</v>
      </c>
      <c r="I5840" s="4">
        <v>333483287</v>
      </c>
      <c r="J5840" s="4">
        <v>262766408</v>
      </c>
    </row>
    <row r="5841" spans="1:10" x14ac:dyDescent="0.35">
      <c r="A5841" t="s">
        <v>1942</v>
      </c>
      <c r="B5841" t="s">
        <v>1842</v>
      </c>
      <c r="C5841" t="s">
        <v>1843</v>
      </c>
      <c r="D5841" s="4">
        <v>23030448</v>
      </c>
      <c r="E5841" s="4">
        <v>7807882</v>
      </c>
      <c r="F5841" s="4">
        <v>3803800</v>
      </c>
      <c r="I5841" s="4">
        <v>34642130</v>
      </c>
      <c r="J5841" s="4">
        <v>30838330</v>
      </c>
    </row>
    <row r="5842" spans="1:10" x14ac:dyDescent="0.35">
      <c r="C5842" t="s">
        <v>1844</v>
      </c>
      <c r="D5842" s="4">
        <v>805243</v>
      </c>
      <c r="F5842" s="4">
        <v>428630</v>
      </c>
      <c r="G5842" s="4">
        <v>1179103</v>
      </c>
      <c r="H5842" s="4">
        <v>1508981</v>
      </c>
      <c r="I5842" s="4">
        <v>3921957</v>
      </c>
      <c r="J5842" s="4">
        <v>805243</v>
      </c>
    </row>
    <row r="5843" spans="1:10" x14ac:dyDescent="0.35">
      <c r="C5843" t="s">
        <v>1845</v>
      </c>
      <c r="D5843" s="4">
        <v>1812393</v>
      </c>
      <c r="I5843" s="4">
        <v>1812393</v>
      </c>
      <c r="J5843" s="4">
        <v>1812393</v>
      </c>
    </row>
    <row r="5844" spans="1:10" x14ac:dyDescent="0.35">
      <c r="B5844" t="s">
        <v>51</v>
      </c>
      <c r="D5844" s="4">
        <v>25648085</v>
      </c>
      <c r="E5844" s="4">
        <v>7807882</v>
      </c>
      <c r="F5844" s="4">
        <v>4232430</v>
      </c>
      <c r="G5844" s="4">
        <v>1179103</v>
      </c>
      <c r="H5844" s="4">
        <v>1508981</v>
      </c>
      <c r="I5844" s="4">
        <v>40376480</v>
      </c>
      <c r="J5844" s="4">
        <v>33455967</v>
      </c>
    </row>
    <row r="5845" spans="1:10" x14ac:dyDescent="0.35">
      <c r="B5845" t="s">
        <v>1843</v>
      </c>
      <c r="C5845" t="s">
        <v>1846</v>
      </c>
      <c r="D5845" s="4">
        <v>5089776</v>
      </c>
      <c r="E5845" s="4">
        <v>5505949</v>
      </c>
      <c r="F5845" s="4">
        <v>3952968</v>
      </c>
      <c r="I5845" s="4">
        <v>14548693</v>
      </c>
      <c r="J5845" s="4">
        <v>10595725</v>
      </c>
    </row>
    <row r="5846" spans="1:10" x14ac:dyDescent="0.35">
      <c r="C5846" t="s">
        <v>1847</v>
      </c>
      <c r="D5846" s="4">
        <v>7592174</v>
      </c>
      <c r="E5846" s="4">
        <v>168826</v>
      </c>
      <c r="F5846" s="4">
        <v>2265946</v>
      </c>
      <c r="I5846" s="4">
        <v>10026946</v>
      </c>
      <c r="J5846" s="4">
        <v>7761000</v>
      </c>
    </row>
    <row r="5847" spans="1:10" x14ac:dyDescent="0.35">
      <c r="C5847" t="s">
        <v>1848</v>
      </c>
      <c r="D5847" s="4">
        <v>18610</v>
      </c>
      <c r="I5847" s="4">
        <v>18610</v>
      </c>
      <c r="J5847" s="4">
        <v>18610</v>
      </c>
    </row>
    <row r="5848" spans="1:10" x14ac:dyDescent="0.35">
      <c r="B5848" t="s">
        <v>52</v>
      </c>
      <c r="D5848" s="4">
        <v>12700559</v>
      </c>
      <c r="E5848" s="4">
        <v>5674775</v>
      </c>
      <c r="F5848" s="4">
        <v>6218914</v>
      </c>
      <c r="I5848" s="4">
        <v>24594249</v>
      </c>
      <c r="J5848" s="4">
        <v>18375334</v>
      </c>
    </row>
    <row r="5849" spans="1:10" x14ac:dyDescent="0.35">
      <c r="B5849" t="s">
        <v>1849</v>
      </c>
      <c r="C5849" t="s">
        <v>1850</v>
      </c>
      <c r="E5849" s="4">
        <v>7200000</v>
      </c>
      <c r="I5849" s="4">
        <v>7200000</v>
      </c>
      <c r="J5849">
        <v>7200000</v>
      </c>
    </row>
    <row r="5850" spans="1:10" x14ac:dyDescent="0.35">
      <c r="B5850" t="s">
        <v>53</v>
      </c>
      <c r="E5850" s="4">
        <v>7200000</v>
      </c>
      <c r="I5850" s="4">
        <v>7200000</v>
      </c>
      <c r="J5850">
        <v>7200000</v>
      </c>
    </row>
    <row r="5851" spans="1:10" x14ac:dyDescent="0.35">
      <c r="B5851" t="s">
        <v>1844</v>
      </c>
      <c r="C5851" t="s">
        <v>1851</v>
      </c>
      <c r="D5851" s="4">
        <v>239244</v>
      </c>
      <c r="G5851" s="4">
        <v>464076</v>
      </c>
      <c r="I5851" s="4">
        <v>703320</v>
      </c>
      <c r="J5851" s="4">
        <v>239244</v>
      </c>
    </row>
    <row r="5852" spans="1:10" x14ac:dyDescent="0.35">
      <c r="C5852" t="s">
        <v>1852</v>
      </c>
      <c r="F5852" s="4">
        <v>17718</v>
      </c>
      <c r="I5852" s="4">
        <v>17718</v>
      </c>
      <c r="J5852">
        <v>0</v>
      </c>
    </row>
    <row r="5853" spans="1:10" x14ac:dyDescent="0.35">
      <c r="C5853" t="s">
        <v>1853</v>
      </c>
      <c r="E5853" s="4">
        <v>16383</v>
      </c>
      <c r="F5853" s="4">
        <v>38226</v>
      </c>
      <c r="I5853" s="4">
        <v>54609</v>
      </c>
      <c r="J5853">
        <v>16383</v>
      </c>
    </row>
    <row r="5854" spans="1:10" x14ac:dyDescent="0.35">
      <c r="C5854" t="s">
        <v>1893</v>
      </c>
      <c r="F5854" s="4">
        <v>19113</v>
      </c>
      <c r="I5854" s="4">
        <v>19113</v>
      </c>
      <c r="J5854">
        <v>0</v>
      </c>
    </row>
    <row r="5855" spans="1:10" x14ac:dyDescent="0.35">
      <c r="C5855" t="s">
        <v>1854</v>
      </c>
      <c r="D5855" s="4">
        <v>369869</v>
      </c>
      <c r="I5855" s="4">
        <v>369869</v>
      </c>
      <c r="J5855" s="4">
        <v>369869</v>
      </c>
    </row>
    <row r="5856" spans="1:10" x14ac:dyDescent="0.35">
      <c r="C5856" t="s">
        <v>1919</v>
      </c>
      <c r="D5856" s="4">
        <v>157344</v>
      </c>
      <c r="E5856" s="4">
        <v>93359</v>
      </c>
      <c r="I5856" s="4">
        <v>250703</v>
      </c>
      <c r="J5856" s="4">
        <v>250703</v>
      </c>
    </row>
    <row r="5857" spans="2:10" x14ac:dyDescent="0.35">
      <c r="C5857" t="s">
        <v>1926</v>
      </c>
      <c r="D5857" s="4">
        <v>3382882</v>
      </c>
      <c r="E5857" s="4">
        <v>1478596</v>
      </c>
      <c r="I5857" s="4">
        <v>4861478</v>
      </c>
      <c r="J5857" s="4">
        <v>4861478</v>
      </c>
    </row>
    <row r="5858" spans="2:10" x14ac:dyDescent="0.35">
      <c r="C5858" t="s">
        <v>1855</v>
      </c>
      <c r="D5858" s="4">
        <v>482536</v>
      </c>
      <c r="E5858" s="4">
        <v>21290</v>
      </c>
      <c r="F5858" s="4">
        <v>82355</v>
      </c>
      <c r="G5858" s="4">
        <v>14495</v>
      </c>
      <c r="H5858" s="4">
        <v>233467</v>
      </c>
      <c r="I5858" s="4">
        <v>834143</v>
      </c>
      <c r="J5858" s="4">
        <v>503826</v>
      </c>
    </row>
    <row r="5859" spans="2:10" x14ac:dyDescent="0.35">
      <c r="C5859" t="s">
        <v>1856</v>
      </c>
      <c r="G5859" s="4">
        <v>37274</v>
      </c>
      <c r="I5859" s="4">
        <v>37274</v>
      </c>
      <c r="J5859">
        <v>0</v>
      </c>
    </row>
    <row r="5860" spans="2:10" x14ac:dyDescent="0.35">
      <c r="C5860" t="s">
        <v>1857</v>
      </c>
      <c r="D5860" s="4">
        <v>68575</v>
      </c>
      <c r="F5860" s="4">
        <v>1358</v>
      </c>
      <c r="I5860" s="4">
        <v>69933</v>
      </c>
      <c r="J5860" s="4">
        <v>68575</v>
      </c>
    </row>
    <row r="5861" spans="2:10" x14ac:dyDescent="0.35">
      <c r="C5861" t="s">
        <v>1858</v>
      </c>
      <c r="H5861" s="4">
        <v>156861</v>
      </c>
      <c r="I5861" s="4">
        <v>156861</v>
      </c>
      <c r="J5861">
        <v>0</v>
      </c>
    </row>
    <row r="5862" spans="2:10" x14ac:dyDescent="0.35">
      <c r="C5862" t="s">
        <v>1859</v>
      </c>
      <c r="D5862" s="4">
        <v>309745</v>
      </c>
      <c r="E5862" s="4">
        <v>550000</v>
      </c>
      <c r="F5862" s="4">
        <v>13</v>
      </c>
      <c r="G5862" s="4">
        <v>56114</v>
      </c>
      <c r="H5862" s="4">
        <v>725000</v>
      </c>
      <c r="I5862" s="4">
        <v>1640872</v>
      </c>
      <c r="J5862" s="4">
        <v>859745</v>
      </c>
    </row>
    <row r="5863" spans="2:10" x14ac:dyDescent="0.35">
      <c r="C5863" t="s">
        <v>1860</v>
      </c>
      <c r="D5863" s="4">
        <v>2608873</v>
      </c>
      <c r="H5863" s="4">
        <v>326109</v>
      </c>
      <c r="I5863" s="4">
        <v>2934982</v>
      </c>
      <c r="J5863" s="4">
        <v>2608873</v>
      </c>
    </row>
    <row r="5864" spans="2:10" x14ac:dyDescent="0.35">
      <c r="C5864" t="s">
        <v>1861</v>
      </c>
      <c r="D5864" s="4">
        <v>84877</v>
      </c>
      <c r="G5864" s="4">
        <v>163225</v>
      </c>
      <c r="I5864" s="4">
        <v>248103</v>
      </c>
      <c r="J5864" s="4">
        <v>84877</v>
      </c>
    </row>
    <row r="5865" spans="2:10" x14ac:dyDescent="0.35">
      <c r="C5865" t="s">
        <v>1862</v>
      </c>
      <c r="D5865" s="4">
        <v>854643</v>
      </c>
      <c r="H5865" s="4">
        <v>299066</v>
      </c>
      <c r="I5865" s="4">
        <v>1153708</v>
      </c>
      <c r="J5865" s="4">
        <v>854643</v>
      </c>
    </row>
    <row r="5866" spans="2:10" x14ac:dyDescent="0.35">
      <c r="C5866" t="s">
        <v>1863</v>
      </c>
      <c r="F5866" s="4">
        <v>7780</v>
      </c>
      <c r="I5866" s="4">
        <v>7780</v>
      </c>
      <c r="J5866">
        <v>0</v>
      </c>
    </row>
    <row r="5867" spans="2:10" x14ac:dyDescent="0.35">
      <c r="B5867" t="s">
        <v>54</v>
      </c>
      <c r="D5867" s="4">
        <v>8558590</v>
      </c>
      <c r="E5867" s="4">
        <v>2159627</v>
      </c>
      <c r="F5867" s="4">
        <v>166563</v>
      </c>
      <c r="G5867" s="4">
        <v>735185</v>
      </c>
      <c r="H5867" s="4">
        <v>1740503</v>
      </c>
      <c r="I5867" s="4">
        <v>13360468</v>
      </c>
      <c r="J5867" s="4">
        <v>10718217</v>
      </c>
    </row>
    <row r="5868" spans="2:10" x14ac:dyDescent="0.35">
      <c r="B5868" t="s">
        <v>1845</v>
      </c>
      <c r="C5868" t="s">
        <v>1865</v>
      </c>
      <c r="D5868" s="4">
        <v>160345</v>
      </c>
      <c r="E5868" s="4">
        <v>3488</v>
      </c>
      <c r="G5868" s="4">
        <v>175683</v>
      </c>
      <c r="I5868" s="4">
        <v>339517</v>
      </c>
      <c r="J5868" s="4">
        <v>163833</v>
      </c>
    </row>
    <row r="5869" spans="2:10" x14ac:dyDescent="0.35">
      <c r="C5869" t="s">
        <v>1866</v>
      </c>
      <c r="I5869" s="4">
        <v>0</v>
      </c>
      <c r="J5869">
        <v>0</v>
      </c>
    </row>
    <row r="5870" spans="2:10" x14ac:dyDescent="0.35">
      <c r="C5870" t="s">
        <v>1867</v>
      </c>
      <c r="D5870" s="4">
        <v>2319561</v>
      </c>
      <c r="E5870" s="4">
        <v>13500</v>
      </c>
      <c r="G5870" s="4">
        <v>378122</v>
      </c>
      <c r="H5870" s="4">
        <v>2571609</v>
      </c>
      <c r="I5870" s="4">
        <v>5282792</v>
      </c>
      <c r="J5870" s="4">
        <v>2333061</v>
      </c>
    </row>
    <row r="5871" spans="2:10" x14ac:dyDescent="0.35">
      <c r="C5871" t="s">
        <v>1868</v>
      </c>
      <c r="D5871" s="4">
        <v>10519</v>
      </c>
      <c r="G5871" s="4">
        <v>10519</v>
      </c>
      <c r="H5871" s="4">
        <v>2378940</v>
      </c>
      <c r="I5871" s="4">
        <v>2399977</v>
      </c>
      <c r="J5871" s="4">
        <v>10519</v>
      </c>
    </row>
    <row r="5872" spans="2:10" x14ac:dyDescent="0.35">
      <c r="C5872" t="s">
        <v>1894</v>
      </c>
      <c r="D5872" s="4">
        <v>1309</v>
      </c>
      <c r="I5872" s="4">
        <v>1309</v>
      </c>
      <c r="J5872" s="4">
        <v>1309</v>
      </c>
    </row>
    <row r="5873" spans="2:10" x14ac:dyDescent="0.35">
      <c r="C5873" t="s">
        <v>1869</v>
      </c>
      <c r="H5873" s="4">
        <v>837600</v>
      </c>
      <c r="I5873" s="4">
        <v>837600</v>
      </c>
      <c r="J5873">
        <v>0</v>
      </c>
    </row>
    <row r="5874" spans="2:10" x14ac:dyDescent="0.35">
      <c r="C5874" t="s">
        <v>1870</v>
      </c>
      <c r="E5874" s="4">
        <v>43453</v>
      </c>
      <c r="H5874" s="4">
        <v>5792116</v>
      </c>
      <c r="I5874" s="4">
        <v>5835569</v>
      </c>
      <c r="J5874">
        <v>43453</v>
      </c>
    </row>
    <row r="5875" spans="2:10" x14ac:dyDescent="0.35">
      <c r="C5875" t="s">
        <v>1871</v>
      </c>
      <c r="F5875" s="4">
        <v>4330000</v>
      </c>
      <c r="G5875" s="4">
        <v>55378</v>
      </c>
      <c r="H5875" s="4">
        <v>115612</v>
      </c>
      <c r="I5875" s="4">
        <v>4500990</v>
      </c>
      <c r="J5875">
        <v>0</v>
      </c>
    </row>
    <row r="5876" spans="2:10" x14ac:dyDescent="0.35">
      <c r="C5876" t="s">
        <v>1872</v>
      </c>
      <c r="D5876" s="4">
        <v>147000</v>
      </c>
      <c r="I5876" s="4">
        <v>147000</v>
      </c>
      <c r="J5876" s="4">
        <v>147000</v>
      </c>
    </row>
    <row r="5877" spans="2:10" x14ac:dyDescent="0.35">
      <c r="C5877" t="s">
        <v>1875</v>
      </c>
      <c r="D5877" s="4">
        <v>0</v>
      </c>
      <c r="H5877" s="4">
        <v>75557</v>
      </c>
      <c r="I5877" s="4">
        <v>75557</v>
      </c>
      <c r="J5877" s="4">
        <v>0</v>
      </c>
    </row>
    <row r="5878" spans="2:10" x14ac:dyDescent="0.35">
      <c r="C5878" t="s">
        <v>1876</v>
      </c>
      <c r="H5878" s="4">
        <v>272160</v>
      </c>
      <c r="I5878" s="4">
        <v>272160</v>
      </c>
      <c r="J5878">
        <v>0</v>
      </c>
    </row>
    <row r="5879" spans="2:10" x14ac:dyDescent="0.35">
      <c r="C5879" t="s">
        <v>1877</v>
      </c>
      <c r="D5879" s="4">
        <v>3435</v>
      </c>
      <c r="I5879" s="4">
        <v>3435</v>
      </c>
      <c r="J5879" s="4">
        <v>3435</v>
      </c>
    </row>
    <row r="5880" spans="2:10" x14ac:dyDescent="0.35">
      <c r="B5880" t="s">
        <v>55</v>
      </c>
      <c r="D5880" s="4">
        <v>2642169</v>
      </c>
      <c r="E5880" s="4">
        <v>60442</v>
      </c>
      <c r="F5880" s="4">
        <v>4330000</v>
      </c>
      <c r="G5880" s="4">
        <v>619702</v>
      </c>
      <c r="H5880" s="4">
        <v>12043594</v>
      </c>
      <c r="I5880" s="4">
        <v>19695906</v>
      </c>
      <c r="J5880" s="4">
        <v>2702611</v>
      </c>
    </row>
    <row r="5881" spans="2:10" x14ac:dyDescent="0.35">
      <c r="B5881" t="s">
        <v>1878</v>
      </c>
      <c r="C5881" t="s">
        <v>1879</v>
      </c>
      <c r="D5881" s="4">
        <v>7624580</v>
      </c>
      <c r="I5881" s="4">
        <v>7624580</v>
      </c>
      <c r="J5881" s="4">
        <v>7624580</v>
      </c>
    </row>
    <row r="5882" spans="2:10" x14ac:dyDescent="0.35">
      <c r="C5882" t="s">
        <v>1907</v>
      </c>
      <c r="D5882" s="4">
        <v>23504</v>
      </c>
      <c r="I5882" s="4">
        <v>23504</v>
      </c>
      <c r="J5882" s="4">
        <v>23504</v>
      </c>
    </row>
    <row r="5883" spans="2:10" x14ac:dyDescent="0.35">
      <c r="C5883" t="s">
        <v>1897</v>
      </c>
      <c r="D5883" s="4">
        <v>44120</v>
      </c>
      <c r="I5883" s="4">
        <v>44120</v>
      </c>
      <c r="J5883" s="4">
        <v>44120</v>
      </c>
    </row>
    <row r="5884" spans="2:10" x14ac:dyDescent="0.35">
      <c r="C5884" t="s">
        <v>1880</v>
      </c>
      <c r="D5884" s="4">
        <v>1788830</v>
      </c>
      <c r="I5884" s="4">
        <v>1788830</v>
      </c>
      <c r="J5884" s="4">
        <v>1788830</v>
      </c>
    </row>
    <row r="5885" spans="2:10" x14ac:dyDescent="0.35">
      <c r="C5885" t="s">
        <v>1881</v>
      </c>
      <c r="D5885" s="4">
        <v>102030</v>
      </c>
      <c r="I5885" s="4">
        <v>102030</v>
      </c>
      <c r="J5885" s="4">
        <v>102030</v>
      </c>
    </row>
    <row r="5886" spans="2:10" x14ac:dyDescent="0.35">
      <c r="C5886" t="s">
        <v>1895</v>
      </c>
      <c r="D5886" s="4">
        <v>83871</v>
      </c>
      <c r="I5886" s="4">
        <v>83871</v>
      </c>
      <c r="J5886" s="4">
        <v>83871</v>
      </c>
    </row>
    <row r="5887" spans="2:10" x14ac:dyDescent="0.35">
      <c r="C5887" t="s">
        <v>1882</v>
      </c>
      <c r="D5887" s="4">
        <v>8803</v>
      </c>
      <c r="I5887" s="4">
        <v>8803</v>
      </c>
      <c r="J5887" s="4">
        <v>8803</v>
      </c>
    </row>
    <row r="5888" spans="2:10" x14ac:dyDescent="0.35">
      <c r="C5888" t="s">
        <v>1883</v>
      </c>
      <c r="D5888" s="4">
        <v>39229</v>
      </c>
      <c r="I5888" s="4">
        <v>39229</v>
      </c>
      <c r="J5888" s="4">
        <v>39229</v>
      </c>
    </row>
    <row r="5889" spans="1:10" x14ac:dyDescent="0.35">
      <c r="C5889" t="s">
        <v>1884</v>
      </c>
      <c r="D5889" s="4">
        <v>3922</v>
      </c>
      <c r="I5889" s="4">
        <v>3922</v>
      </c>
      <c r="J5889" s="4">
        <v>3922</v>
      </c>
    </row>
    <row r="5890" spans="1:10" x14ac:dyDescent="0.35">
      <c r="B5890" t="s">
        <v>56</v>
      </c>
      <c r="D5890" s="4">
        <v>9718888</v>
      </c>
      <c r="I5890" s="4">
        <v>9718888</v>
      </c>
      <c r="J5890" s="4">
        <v>9718888</v>
      </c>
    </row>
    <row r="5891" spans="1:10" x14ac:dyDescent="0.35">
      <c r="B5891" t="s">
        <v>1885</v>
      </c>
      <c r="C5891" t="s">
        <v>1886</v>
      </c>
      <c r="D5891" s="4">
        <v>471320</v>
      </c>
      <c r="I5891" s="4">
        <v>471320</v>
      </c>
      <c r="J5891" s="4">
        <v>471320</v>
      </c>
    </row>
    <row r="5892" spans="1:10" x14ac:dyDescent="0.35">
      <c r="B5892" t="s">
        <v>57</v>
      </c>
      <c r="D5892" s="4">
        <v>471320</v>
      </c>
      <c r="I5892" s="4">
        <v>471320</v>
      </c>
      <c r="J5892" s="4">
        <v>471320</v>
      </c>
    </row>
    <row r="5893" spans="1:10" x14ac:dyDescent="0.35">
      <c r="B5893" t="s">
        <v>1887</v>
      </c>
      <c r="C5893" t="s">
        <v>1898</v>
      </c>
      <c r="D5893" s="4">
        <v>22807</v>
      </c>
      <c r="I5893" s="4">
        <v>22807</v>
      </c>
      <c r="J5893" s="4">
        <v>22807</v>
      </c>
    </row>
    <row r="5894" spans="1:10" x14ac:dyDescent="0.35">
      <c r="C5894" t="s">
        <v>1888</v>
      </c>
      <c r="H5894" s="4">
        <v>384000</v>
      </c>
      <c r="I5894" s="4">
        <v>384000</v>
      </c>
      <c r="J5894">
        <v>0</v>
      </c>
    </row>
    <row r="5895" spans="1:10" x14ac:dyDescent="0.35">
      <c r="C5895" t="s">
        <v>1901</v>
      </c>
      <c r="H5895" s="4">
        <v>450000</v>
      </c>
      <c r="I5895" s="4">
        <v>450000</v>
      </c>
      <c r="J5895">
        <v>0</v>
      </c>
    </row>
    <row r="5896" spans="1:10" x14ac:dyDescent="0.35">
      <c r="C5896" t="s">
        <v>1889</v>
      </c>
      <c r="H5896" s="4">
        <v>525000</v>
      </c>
      <c r="I5896" s="4">
        <v>525000</v>
      </c>
      <c r="J5896">
        <v>0</v>
      </c>
    </row>
    <row r="5897" spans="1:10" x14ac:dyDescent="0.35">
      <c r="C5897" t="s">
        <v>1890</v>
      </c>
      <c r="H5897" s="4">
        <v>405000</v>
      </c>
      <c r="I5897" s="4">
        <v>405000</v>
      </c>
      <c r="J5897">
        <v>0</v>
      </c>
    </row>
    <row r="5898" spans="1:10" x14ac:dyDescent="0.35">
      <c r="C5898" t="s">
        <v>1902</v>
      </c>
      <c r="H5898" s="4">
        <v>900000</v>
      </c>
      <c r="I5898" s="4">
        <v>900000</v>
      </c>
      <c r="J5898">
        <v>0</v>
      </c>
    </row>
    <row r="5899" spans="1:10" x14ac:dyDescent="0.35">
      <c r="B5899" t="s">
        <v>58</v>
      </c>
      <c r="D5899" s="4">
        <v>22807</v>
      </c>
      <c r="H5899" s="4">
        <v>2664000</v>
      </c>
      <c r="I5899" s="4">
        <v>2686807</v>
      </c>
      <c r="J5899" s="4">
        <v>22807</v>
      </c>
    </row>
    <row r="5900" spans="1:10" x14ac:dyDescent="0.35">
      <c r="A5900" t="s">
        <v>1640</v>
      </c>
      <c r="B5900" t="s">
        <v>59</v>
      </c>
      <c r="D5900" s="4">
        <v>59762417</v>
      </c>
      <c r="E5900" s="4">
        <v>22902725</v>
      </c>
      <c r="F5900" s="4">
        <v>14947907</v>
      </c>
      <c r="G5900" s="4">
        <v>2533990</v>
      </c>
      <c r="H5900" s="4">
        <v>17957078</v>
      </c>
      <c r="I5900" s="4">
        <v>118104118</v>
      </c>
      <c r="J5900" s="4">
        <v>82665142</v>
      </c>
    </row>
    <row r="5901" spans="1:10" x14ac:dyDescent="0.35">
      <c r="A5901" t="s">
        <v>1943</v>
      </c>
      <c r="B5901" t="s">
        <v>1842</v>
      </c>
      <c r="C5901" t="s">
        <v>1843</v>
      </c>
      <c r="D5901" s="4">
        <v>19998917</v>
      </c>
      <c r="F5901" s="4">
        <v>9815400</v>
      </c>
      <c r="I5901" s="4">
        <v>29814317</v>
      </c>
      <c r="J5901" s="4">
        <v>19998917</v>
      </c>
    </row>
    <row r="5902" spans="1:10" x14ac:dyDescent="0.35">
      <c r="C5902" t="s">
        <v>1844</v>
      </c>
      <c r="D5902" s="4">
        <v>1935780</v>
      </c>
      <c r="H5902" s="4">
        <v>718857</v>
      </c>
      <c r="I5902" s="4">
        <v>2654637</v>
      </c>
      <c r="J5902" s="4">
        <v>1935780</v>
      </c>
    </row>
    <row r="5903" spans="1:10" x14ac:dyDescent="0.35">
      <c r="C5903" t="s">
        <v>1845</v>
      </c>
      <c r="D5903" s="4">
        <v>187098</v>
      </c>
      <c r="E5903" s="4">
        <v>1670374</v>
      </c>
      <c r="I5903" s="4">
        <v>1857472</v>
      </c>
      <c r="J5903" s="4">
        <v>1857472</v>
      </c>
    </row>
    <row r="5904" spans="1:10" x14ac:dyDescent="0.35">
      <c r="B5904" t="s">
        <v>51</v>
      </c>
      <c r="D5904" s="4">
        <v>22121795</v>
      </c>
      <c r="E5904" s="4">
        <v>1670374</v>
      </c>
      <c r="F5904" s="4">
        <v>9815400</v>
      </c>
      <c r="H5904" s="4">
        <v>718857</v>
      </c>
      <c r="I5904" s="4">
        <v>34326427</v>
      </c>
      <c r="J5904" s="4">
        <v>23792169</v>
      </c>
    </row>
    <row r="5905" spans="2:10" x14ac:dyDescent="0.35">
      <c r="B5905" t="s">
        <v>1843</v>
      </c>
      <c r="C5905" t="s">
        <v>1846</v>
      </c>
      <c r="D5905" s="4">
        <v>8275644</v>
      </c>
      <c r="I5905" s="4">
        <v>8275644</v>
      </c>
      <c r="J5905" s="4">
        <v>8275644</v>
      </c>
    </row>
    <row r="5906" spans="2:10" x14ac:dyDescent="0.35">
      <c r="C5906" t="s">
        <v>1847</v>
      </c>
      <c r="D5906" s="4">
        <v>6287909</v>
      </c>
      <c r="F5906" s="4">
        <v>810811</v>
      </c>
      <c r="G5906" s="4">
        <v>7498</v>
      </c>
      <c r="I5906" s="4">
        <v>7106218</v>
      </c>
      <c r="J5906" s="4">
        <v>6287909</v>
      </c>
    </row>
    <row r="5907" spans="2:10" x14ac:dyDescent="0.35">
      <c r="C5907" t="s">
        <v>1848</v>
      </c>
      <c r="D5907" s="4">
        <v>18449</v>
      </c>
      <c r="I5907" s="4">
        <v>18449</v>
      </c>
      <c r="J5907" s="4">
        <v>18449</v>
      </c>
    </row>
    <row r="5908" spans="2:10" x14ac:dyDescent="0.35">
      <c r="B5908" t="s">
        <v>52</v>
      </c>
      <c r="D5908" s="4">
        <v>14582003</v>
      </c>
      <c r="F5908" s="4">
        <v>810811</v>
      </c>
      <c r="G5908" s="4">
        <v>7498</v>
      </c>
      <c r="I5908" s="4">
        <v>15400311</v>
      </c>
      <c r="J5908" s="4">
        <v>14582003</v>
      </c>
    </row>
    <row r="5909" spans="2:10" x14ac:dyDescent="0.35">
      <c r="B5909" t="s">
        <v>1849</v>
      </c>
      <c r="C5909" t="s">
        <v>1850</v>
      </c>
      <c r="F5909" s="4">
        <v>4000000</v>
      </c>
      <c r="I5909" s="4">
        <v>4000000</v>
      </c>
      <c r="J5909">
        <v>0</v>
      </c>
    </row>
    <row r="5910" spans="2:10" x14ac:dyDescent="0.35">
      <c r="B5910" t="s">
        <v>53</v>
      </c>
      <c r="F5910" s="4">
        <v>4000000</v>
      </c>
      <c r="I5910" s="4">
        <v>4000000</v>
      </c>
      <c r="J5910">
        <v>0</v>
      </c>
    </row>
    <row r="5911" spans="2:10" x14ac:dyDescent="0.35">
      <c r="B5911" t="s">
        <v>1844</v>
      </c>
      <c r="C5911" t="s">
        <v>1851</v>
      </c>
      <c r="D5911" s="4">
        <v>754100</v>
      </c>
      <c r="I5911" s="4">
        <v>754100</v>
      </c>
      <c r="J5911" s="4">
        <v>754100</v>
      </c>
    </row>
    <row r="5912" spans="2:10" x14ac:dyDescent="0.35">
      <c r="C5912" t="s">
        <v>1852</v>
      </c>
      <c r="E5912" s="4">
        <v>20444</v>
      </c>
      <c r="I5912" s="4">
        <v>20444</v>
      </c>
      <c r="J5912">
        <v>20444</v>
      </c>
    </row>
    <row r="5913" spans="2:10" x14ac:dyDescent="0.35">
      <c r="C5913" t="s">
        <v>1853</v>
      </c>
      <c r="E5913" s="4">
        <v>40957</v>
      </c>
      <c r="I5913" s="4">
        <v>40957</v>
      </c>
      <c r="J5913">
        <v>40957</v>
      </c>
    </row>
    <row r="5914" spans="2:10" x14ac:dyDescent="0.35">
      <c r="C5914" t="s">
        <v>1854</v>
      </c>
      <c r="D5914" s="4">
        <v>295895</v>
      </c>
      <c r="I5914" s="4">
        <v>295895</v>
      </c>
      <c r="J5914" s="4">
        <v>295895</v>
      </c>
    </row>
    <row r="5915" spans="2:10" x14ac:dyDescent="0.35">
      <c r="C5915" t="s">
        <v>1919</v>
      </c>
      <c r="F5915" s="4">
        <v>157344</v>
      </c>
      <c r="I5915" s="4">
        <v>157344</v>
      </c>
      <c r="J5915">
        <v>0</v>
      </c>
    </row>
    <row r="5916" spans="2:10" x14ac:dyDescent="0.35">
      <c r="C5916" t="s">
        <v>1855</v>
      </c>
      <c r="D5916" s="4">
        <v>51998</v>
      </c>
      <c r="F5916" s="4">
        <v>545857</v>
      </c>
      <c r="I5916" s="4">
        <v>597855</v>
      </c>
      <c r="J5916" s="4">
        <v>51998</v>
      </c>
    </row>
    <row r="5917" spans="2:10" x14ac:dyDescent="0.35">
      <c r="C5917" t="s">
        <v>1856</v>
      </c>
      <c r="D5917" s="4">
        <v>50947</v>
      </c>
      <c r="F5917" s="4">
        <v>2071</v>
      </c>
      <c r="I5917" s="4">
        <v>53017</v>
      </c>
      <c r="J5917" s="4">
        <v>50947</v>
      </c>
    </row>
    <row r="5918" spans="2:10" x14ac:dyDescent="0.35">
      <c r="C5918" t="s">
        <v>1857</v>
      </c>
      <c r="D5918" s="4">
        <v>2037</v>
      </c>
      <c r="F5918" s="4">
        <v>14937</v>
      </c>
      <c r="I5918" s="4">
        <v>16974</v>
      </c>
      <c r="J5918" s="4">
        <v>2037</v>
      </c>
    </row>
    <row r="5919" spans="2:10" x14ac:dyDescent="0.35">
      <c r="C5919" t="s">
        <v>1858</v>
      </c>
      <c r="E5919" s="4">
        <v>4022</v>
      </c>
      <c r="F5919" s="4">
        <v>10390</v>
      </c>
      <c r="H5919" s="4">
        <v>5195</v>
      </c>
      <c r="I5919" s="4">
        <v>19608</v>
      </c>
      <c r="J5919">
        <v>4022</v>
      </c>
    </row>
    <row r="5920" spans="2:10" x14ac:dyDescent="0.35">
      <c r="C5920" t="s">
        <v>1859</v>
      </c>
      <c r="D5920" s="4">
        <v>81110</v>
      </c>
      <c r="F5920" s="4">
        <v>210845</v>
      </c>
      <c r="H5920" s="4">
        <v>306114</v>
      </c>
      <c r="I5920" s="4">
        <v>598069</v>
      </c>
      <c r="J5920" s="4">
        <v>81110</v>
      </c>
    </row>
    <row r="5921" spans="2:10" x14ac:dyDescent="0.35">
      <c r="C5921" t="s">
        <v>1860</v>
      </c>
      <c r="D5921" s="4">
        <v>217406</v>
      </c>
      <c r="I5921" s="4">
        <v>217406</v>
      </c>
      <c r="J5921" s="4">
        <v>217406</v>
      </c>
    </row>
    <row r="5922" spans="2:10" x14ac:dyDescent="0.35">
      <c r="C5922" t="s">
        <v>1861</v>
      </c>
      <c r="D5922" s="4">
        <v>208929</v>
      </c>
      <c r="I5922" s="4">
        <v>208929</v>
      </c>
      <c r="J5922" s="4">
        <v>208929</v>
      </c>
    </row>
    <row r="5923" spans="2:10" x14ac:dyDescent="0.35">
      <c r="C5923" t="s">
        <v>1862</v>
      </c>
      <c r="D5923" s="4">
        <v>341857</v>
      </c>
      <c r="I5923" s="4">
        <v>341857</v>
      </c>
      <c r="J5923" s="4">
        <v>341857</v>
      </c>
    </row>
    <row r="5924" spans="2:10" x14ac:dyDescent="0.35">
      <c r="B5924" t="s">
        <v>54</v>
      </c>
      <c r="D5924" s="4">
        <v>2004278</v>
      </c>
      <c r="E5924" s="4">
        <v>65423</v>
      </c>
      <c r="F5924" s="4">
        <v>941445</v>
      </c>
      <c r="H5924" s="4">
        <v>311309</v>
      </c>
      <c r="I5924" s="4">
        <v>3322455</v>
      </c>
      <c r="J5924" s="4">
        <v>2069701</v>
      </c>
    </row>
    <row r="5925" spans="2:10" x14ac:dyDescent="0.35">
      <c r="B5925" t="s">
        <v>1845</v>
      </c>
      <c r="C5925" t="s">
        <v>1865</v>
      </c>
      <c r="F5925" s="4">
        <v>76406</v>
      </c>
      <c r="I5925" s="4">
        <v>76406</v>
      </c>
      <c r="J5925">
        <v>0</v>
      </c>
    </row>
    <row r="5926" spans="2:10" x14ac:dyDescent="0.35">
      <c r="C5926" t="s">
        <v>1866</v>
      </c>
      <c r="I5926" s="4">
        <v>0</v>
      </c>
      <c r="J5926">
        <v>0</v>
      </c>
    </row>
    <row r="5927" spans="2:10" x14ac:dyDescent="0.35">
      <c r="C5927" t="s">
        <v>1867</v>
      </c>
      <c r="D5927" s="4">
        <v>9000</v>
      </c>
      <c r="H5927" s="4">
        <v>1185623</v>
      </c>
      <c r="I5927" s="4">
        <v>1194623</v>
      </c>
      <c r="J5927" s="4">
        <v>9000</v>
      </c>
    </row>
    <row r="5928" spans="2:10" x14ac:dyDescent="0.35">
      <c r="C5928" t="s">
        <v>1868</v>
      </c>
      <c r="F5928" s="4">
        <v>10519</v>
      </c>
      <c r="H5928" s="4">
        <v>1844742</v>
      </c>
      <c r="I5928" s="4">
        <v>1855261</v>
      </c>
      <c r="J5928">
        <v>0</v>
      </c>
    </row>
    <row r="5929" spans="2:10" x14ac:dyDescent="0.35">
      <c r="C5929" t="s">
        <v>1894</v>
      </c>
      <c r="D5929" s="4">
        <v>5744</v>
      </c>
      <c r="I5929" s="4">
        <v>5744</v>
      </c>
      <c r="J5929" s="4">
        <v>5744</v>
      </c>
    </row>
    <row r="5930" spans="2:10" x14ac:dyDescent="0.35">
      <c r="C5930" t="s">
        <v>1869</v>
      </c>
      <c r="H5930" s="4">
        <v>542400</v>
      </c>
      <c r="I5930" s="4">
        <v>542400</v>
      </c>
      <c r="J5930">
        <v>0</v>
      </c>
    </row>
    <row r="5931" spans="2:10" x14ac:dyDescent="0.35">
      <c r="C5931" t="s">
        <v>1870</v>
      </c>
      <c r="E5931" s="4">
        <v>11085</v>
      </c>
      <c r="G5931" s="4">
        <v>0</v>
      </c>
      <c r="H5931" s="4">
        <v>6656384</v>
      </c>
      <c r="I5931" s="4">
        <v>6667469</v>
      </c>
      <c r="J5931">
        <v>11085</v>
      </c>
    </row>
    <row r="5932" spans="2:10" x14ac:dyDescent="0.35">
      <c r="C5932" t="s">
        <v>1871</v>
      </c>
      <c r="E5932" s="4">
        <v>6495000</v>
      </c>
      <c r="F5932" s="4">
        <v>18055</v>
      </c>
      <c r="I5932" s="4">
        <v>6513055</v>
      </c>
      <c r="J5932">
        <v>6495000</v>
      </c>
    </row>
    <row r="5933" spans="2:10" x14ac:dyDescent="0.35">
      <c r="C5933" t="s">
        <v>1872</v>
      </c>
      <c r="D5933" s="4">
        <v>98000</v>
      </c>
      <c r="I5933" s="4">
        <v>98000</v>
      </c>
      <c r="J5933" s="4">
        <v>98000</v>
      </c>
    </row>
    <row r="5934" spans="2:10" x14ac:dyDescent="0.35">
      <c r="C5934" t="s">
        <v>1875</v>
      </c>
      <c r="D5934" s="4">
        <v>32943</v>
      </c>
      <c r="H5934" s="4">
        <v>46497</v>
      </c>
      <c r="I5934" s="4">
        <v>79440</v>
      </c>
      <c r="J5934" s="4">
        <v>32943</v>
      </c>
    </row>
    <row r="5935" spans="2:10" x14ac:dyDescent="0.35">
      <c r="C5935" t="s">
        <v>1876</v>
      </c>
      <c r="H5935" s="4">
        <v>84000</v>
      </c>
      <c r="I5935" s="4">
        <v>84000</v>
      </c>
      <c r="J5935">
        <v>0</v>
      </c>
    </row>
    <row r="5936" spans="2:10" x14ac:dyDescent="0.35">
      <c r="B5936" t="s">
        <v>55</v>
      </c>
      <c r="D5936" s="4">
        <v>145687</v>
      </c>
      <c r="E5936" s="4">
        <v>6506085</v>
      </c>
      <c r="F5936" s="4">
        <v>104980</v>
      </c>
      <c r="G5936" s="4">
        <v>0</v>
      </c>
      <c r="H5936" s="4">
        <v>10359646</v>
      </c>
      <c r="I5936" s="4">
        <v>17116398</v>
      </c>
      <c r="J5936" s="4">
        <v>6651772</v>
      </c>
    </row>
    <row r="5937" spans="1:10" x14ac:dyDescent="0.35">
      <c r="B5937" t="s">
        <v>1878</v>
      </c>
      <c r="C5937" t="s">
        <v>1879</v>
      </c>
      <c r="D5937" s="4">
        <v>2255793</v>
      </c>
      <c r="I5937" s="4">
        <v>2255793</v>
      </c>
      <c r="J5937" s="4">
        <v>2255793</v>
      </c>
    </row>
    <row r="5938" spans="1:10" x14ac:dyDescent="0.35">
      <c r="C5938" t="s">
        <v>1880</v>
      </c>
      <c r="D5938" s="4">
        <v>331956</v>
      </c>
      <c r="I5938" s="4">
        <v>331956</v>
      </c>
      <c r="J5938" s="4">
        <v>331956</v>
      </c>
    </row>
    <row r="5939" spans="1:10" x14ac:dyDescent="0.35">
      <c r="C5939" t="s">
        <v>1881</v>
      </c>
      <c r="D5939" s="4">
        <v>349428</v>
      </c>
      <c r="I5939" s="4">
        <v>349428</v>
      </c>
      <c r="J5939" s="4">
        <v>349428</v>
      </c>
    </row>
    <row r="5940" spans="1:10" x14ac:dyDescent="0.35">
      <c r="C5940" t="s">
        <v>1883</v>
      </c>
      <c r="D5940" s="4">
        <v>19103</v>
      </c>
      <c r="I5940" s="4">
        <v>19103</v>
      </c>
      <c r="J5940" s="4">
        <v>19103</v>
      </c>
    </row>
    <row r="5941" spans="1:10" x14ac:dyDescent="0.35">
      <c r="C5941" t="s">
        <v>1892</v>
      </c>
      <c r="D5941" s="4">
        <v>2192</v>
      </c>
      <c r="I5941" s="4">
        <v>2192</v>
      </c>
      <c r="J5941" s="4">
        <v>2192</v>
      </c>
    </row>
    <row r="5942" spans="1:10" x14ac:dyDescent="0.35">
      <c r="C5942" t="s">
        <v>1884</v>
      </c>
      <c r="D5942" s="4">
        <v>23328</v>
      </c>
      <c r="I5942" s="4">
        <v>23328</v>
      </c>
      <c r="J5942" s="4">
        <v>23328</v>
      </c>
    </row>
    <row r="5943" spans="1:10" x14ac:dyDescent="0.35">
      <c r="B5943" t="s">
        <v>56</v>
      </c>
      <c r="D5943" s="4">
        <v>2981800</v>
      </c>
      <c r="I5943" s="4">
        <v>2981800</v>
      </c>
      <c r="J5943" s="4">
        <v>2981800</v>
      </c>
    </row>
    <row r="5944" spans="1:10" x14ac:dyDescent="0.35">
      <c r="B5944" t="s">
        <v>1885</v>
      </c>
      <c r="C5944" t="s">
        <v>1886</v>
      </c>
      <c r="D5944" s="4">
        <v>70698</v>
      </c>
      <c r="I5944" s="4">
        <v>70698</v>
      </c>
      <c r="J5944" s="4">
        <v>70698</v>
      </c>
    </row>
    <row r="5945" spans="1:10" x14ac:dyDescent="0.35">
      <c r="B5945" t="s">
        <v>57</v>
      </c>
      <c r="D5945" s="4">
        <v>70698</v>
      </c>
      <c r="I5945" s="4">
        <v>70698</v>
      </c>
      <c r="J5945" s="4">
        <v>70698</v>
      </c>
    </row>
    <row r="5946" spans="1:10" x14ac:dyDescent="0.35">
      <c r="B5946" t="s">
        <v>1887</v>
      </c>
      <c r="C5946" t="s">
        <v>1904</v>
      </c>
      <c r="D5946" s="4">
        <v>125000</v>
      </c>
      <c r="I5946" s="4">
        <v>125000</v>
      </c>
      <c r="J5946" s="4">
        <v>125000</v>
      </c>
    </row>
    <row r="5947" spans="1:10" x14ac:dyDescent="0.35">
      <c r="C5947" t="s">
        <v>1888</v>
      </c>
      <c r="H5947" s="4">
        <v>960000</v>
      </c>
      <c r="I5947" s="4">
        <v>960000</v>
      </c>
      <c r="J5947">
        <v>0</v>
      </c>
    </row>
    <row r="5948" spans="1:10" x14ac:dyDescent="0.35">
      <c r="C5948" t="s">
        <v>1889</v>
      </c>
      <c r="H5948" s="4">
        <v>420000</v>
      </c>
      <c r="I5948" s="4">
        <v>420000</v>
      </c>
      <c r="J5948">
        <v>0</v>
      </c>
    </row>
    <row r="5949" spans="1:10" x14ac:dyDescent="0.35">
      <c r="C5949" t="s">
        <v>1890</v>
      </c>
      <c r="H5949" s="4">
        <v>75000</v>
      </c>
      <c r="I5949" s="4">
        <v>75000</v>
      </c>
      <c r="J5949">
        <v>0</v>
      </c>
    </row>
    <row r="5950" spans="1:10" x14ac:dyDescent="0.35">
      <c r="B5950" t="s">
        <v>58</v>
      </c>
      <c r="D5950" s="4">
        <v>125000</v>
      </c>
      <c r="H5950" s="4">
        <v>1455000</v>
      </c>
      <c r="I5950" s="4">
        <v>1580000</v>
      </c>
      <c r="J5950" s="4">
        <v>125000</v>
      </c>
    </row>
    <row r="5951" spans="1:10" x14ac:dyDescent="0.35">
      <c r="A5951" t="s">
        <v>1641</v>
      </c>
      <c r="B5951" t="s">
        <v>59</v>
      </c>
      <c r="D5951" s="4">
        <v>42031261</v>
      </c>
      <c r="E5951" s="4">
        <v>8241882</v>
      </c>
      <c r="F5951" s="4">
        <v>15672636</v>
      </c>
      <c r="G5951" s="4">
        <v>7498</v>
      </c>
      <c r="H5951" s="4">
        <v>12844813</v>
      </c>
      <c r="I5951" s="4">
        <v>78798089</v>
      </c>
      <c r="J5951" s="4">
        <v>50273143</v>
      </c>
    </row>
    <row r="5952" spans="1:10" x14ac:dyDescent="0.35">
      <c r="A5952" t="s">
        <v>653</v>
      </c>
      <c r="B5952" t="s">
        <v>1842</v>
      </c>
      <c r="C5952" t="s">
        <v>1843</v>
      </c>
      <c r="D5952" s="4">
        <v>10192870</v>
      </c>
      <c r="F5952" s="4">
        <v>6011600</v>
      </c>
      <c r="I5952" s="4">
        <v>16204470</v>
      </c>
      <c r="J5952" s="4">
        <v>10192870</v>
      </c>
    </row>
    <row r="5953" spans="2:10" x14ac:dyDescent="0.35">
      <c r="C5953" t="s">
        <v>1844</v>
      </c>
      <c r="D5953" s="4">
        <v>198331</v>
      </c>
      <c r="F5953" s="4">
        <v>1380050</v>
      </c>
      <c r="G5953" s="4">
        <v>8374</v>
      </c>
      <c r="H5953" s="4">
        <v>145350</v>
      </c>
      <c r="I5953" s="4">
        <v>1732105</v>
      </c>
      <c r="J5953" s="4">
        <v>198331</v>
      </c>
    </row>
    <row r="5954" spans="2:10" x14ac:dyDescent="0.35">
      <c r="C5954" t="s">
        <v>1845</v>
      </c>
      <c r="D5954" s="4">
        <v>6868</v>
      </c>
      <c r="F5954" s="4">
        <v>847013</v>
      </c>
      <c r="I5954" s="4">
        <v>853881</v>
      </c>
      <c r="J5954" s="4">
        <v>6868</v>
      </c>
    </row>
    <row r="5955" spans="2:10" x14ac:dyDescent="0.35">
      <c r="B5955" t="s">
        <v>51</v>
      </c>
      <c r="D5955" s="4">
        <v>10398069</v>
      </c>
      <c r="F5955" s="4">
        <v>8238662</v>
      </c>
      <c r="G5955" s="4">
        <v>8374</v>
      </c>
      <c r="H5955" s="4">
        <v>145350</v>
      </c>
      <c r="I5955" s="4">
        <v>18790456</v>
      </c>
      <c r="J5955" s="4">
        <v>10398069</v>
      </c>
    </row>
    <row r="5956" spans="2:10" x14ac:dyDescent="0.35">
      <c r="B5956" t="s">
        <v>1843</v>
      </c>
      <c r="C5956" t="s">
        <v>1846</v>
      </c>
      <c r="D5956" s="4">
        <v>5252646</v>
      </c>
      <c r="E5956" s="4">
        <v>308</v>
      </c>
      <c r="G5956" s="4">
        <v>3809929</v>
      </c>
      <c r="I5956" s="4">
        <v>9062882</v>
      </c>
      <c r="J5956" s="4">
        <v>5252954</v>
      </c>
    </row>
    <row r="5957" spans="2:10" x14ac:dyDescent="0.35">
      <c r="C5957" t="s">
        <v>1847</v>
      </c>
      <c r="D5957" s="4">
        <v>4362677</v>
      </c>
      <c r="F5957" s="4">
        <v>1148649</v>
      </c>
      <c r="G5957" s="4">
        <v>360000</v>
      </c>
      <c r="I5957" s="4">
        <v>5871326</v>
      </c>
      <c r="J5957" s="4">
        <v>4362677</v>
      </c>
    </row>
    <row r="5958" spans="2:10" x14ac:dyDescent="0.35">
      <c r="C5958" t="s">
        <v>1848</v>
      </c>
      <c r="D5958" s="4">
        <v>21518</v>
      </c>
      <c r="I5958" s="4">
        <v>21518</v>
      </c>
      <c r="J5958" s="4">
        <v>21518</v>
      </c>
    </row>
    <row r="5959" spans="2:10" x14ac:dyDescent="0.35">
      <c r="B5959" t="s">
        <v>52</v>
      </c>
      <c r="D5959" s="4">
        <v>9636841</v>
      </c>
      <c r="E5959" s="4">
        <v>308</v>
      </c>
      <c r="F5959" s="4">
        <v>1148649</v>
      </c>
      <c r="G5959" s="4">
        <v>4169929</v>
      </c>
      <c r="I5959" s="4">
        <v>14955727</v>
      </c>
      <c r="J5959" s="4">
        <v>9637149</v>
      </c>
    </row>
    <row r="5960" spans="2:10" x14ac:dyDescent="0.35">
      <c r="B5960" t="s">
        <v>1849</v>
      </c>
      <c r="C5960" t="s">
        <v>1850</v>
      </c>
      <c r="D5960" s="4">
        <v>3200000</v>
      </c>
      <c r="I5960" s="4">
        <v>3200000</v>
      </c>
      <c r="J5960" s="4">
        <v>3200000</v>
      </c>
    </row>
    <row r="5961" spans="2:10" x14ac:dyDescent="0.35">
      <c r="B5961" t="s">
        <v>53</v>
      </c>
      <c r="D5961" s="4">
        <v>3200000</v>
      </c>
      <c r="I5961" s="4">
        <v>3200000</v>
      </c>
      <c r="J5961" s="4">
        <v>3200000</v>
      </c>
    </row>
    <row r="5962" spans="2:10" x14ac:dyDescent="0.35">
      <c r="B5962" t="s">
        <v>1844</v>
      </c>
      <c r="C5962" t="s">
        <v>1851</v>
      </c>
      <c r="D5962" s="4">
        <v>577817</v>
      </c>
      <c r="I5962" s="4">
        <v>577817</v>
      </c>
      <c r="J5962" s="4">
        <v>577817</v>
      </c>
    </row>
    <row r="5963" spans="2:10" x14ac:dyDescent="0.35">
      <c r="C5963" t="s">
        <v>1852</v>
      </c>
      <c r="G5963" s="4">
        <v>36800</v>
      </c>
      <c r="I5963" s="4">
        <v>36800</v>
      </c>
      <c r="J5963">
        <v>0</v>
      </c>
    </row>
    <row r="5964" spans="2:10" x14ac:dyDescent="0.35">
      <c r="C5964" t="s">
        <v>1853</v>
      </c>
      <c r="G5964" s="4">
        <v>43687</v>
      </c>
      <c r="I5964" s="4">
        <v>43687</v>
      </c>
      <c r="J5964">
        <v>0</v>
      </c>
    </row>
    <row r="5965" spans="2:10" x14ac:dyDescent="0.35">
      <c r="C5965" t="s">
        <v>1854</v>
      </c>
      <c r="D5965" s="4">
        <v>1302</v>
      </c>
      <c r="F5965" s="4">
        <v>484192</v>
      </c>
      <c r="I5965" s="4">
        <v>485494</v>
      </c>
      <c r="J5965" s="4">
        <v>1302</v>
      </c>
    </row>
    <row r="5966" spans="2:10" x14ac:dyDescent="0.35">
      <c r="C5966" t="s">
        <v>1855</v>
      </c>
      <c r="D5966" s="4">
        <v>26616</v>
      </c>
      <c r="F5966" s="4">
        <v>423216</v>
      </c>
      <c r="G5966" s="4">
        <v>50600</v>
      </c>
      <c r="H5966" s="4">
        <v>570609</v>
      </c>
      <c r="I5966" s="4">
        <v>1071041</v>
      </c>
      <c r="J5966" s="4">
        <v>26616</v>
      </c>
    </row>
    <row r="5967" spans="2:10" x14ac:dyDescent="0.35">
      <c r="C5967" t="s">
        <v>1856</v>
      </c>
      <c r="F5967" s="4">
        <v>4246</v>
      </c>
      <c r="H5967" s="4">
        <v>6212</v>
      </c>
      <c r="I5967" s="4">
        <v>10458</v>
      </c>
      <c r="J5967">
        <v>0</v>
      </c>
    </row>
    <row r="5968" spans="2:10" x14ac:dyDescent="0.35">
      <c r="C5968" t="s">
        <v>1857</v>
      </c>
      <c r="D5968" s="4">
        <v>11542</v>
      </c>
      <c r="G5968" s="4">
        <v>4074</v>
      </c>
      <c r="I5968" s="4">
        <v>15616</v>
      </c>
      <c r="J5968" s="4">
        <v>11542</v>
      </c>
    </row>
    <row r="5969" spans="2:10" x14ac:dyDescent="0.35">
      <c r="C5969" t="s">
        <v>1858</v>
      </c>
      <c r="H5969" s="4">
        <v>40221</v>
      </c>
      <c r="I5969" s="4">
        <v>40221</v>
      </c>
      <c r="J5969">
        <v>0</v>
      </c>
    </row>
    <row r="5970" spans="2:10" x14ac:dyDescent="0.35">
      <c r="C5970" t="s">
        <v>1859</v>
      </c>
      <c r="D5970" s="4">
        <v>1350000</v>
      </c>
      <c r="F5970" s="4">
        <v>200000</v>
      </c>
      <c r="G5970" s="4">
        <v>210881</v>
      </c>
      <c r="H5970" s="4">
        <v>570280</v>
      </c>
      <c r="I5970" s="4">
        <v>2331160</v>
      </c>
      <c r="J5970" s="4">
        <v>1350000</v>
      </c>
    </row>
    <row r="5971" spans="2:10" x14ac:dyDescent="0.35">
      <c r="C5971" t="s">
        <v>1860</v>
      </c>
      <c r="D5971" s="4">
        <v>0</v>
      </c>
      <c r="F5971" s="4">
        <v>217406</v>
      </c>
      <c r="H5971" s="4">
        <v>543515</v>
      </c>
      <c r="I5971" s="4">
        <v>760921</v>
      </c>
      <c r="J5971" s="4">
        <v>0</v>
      </c>
    </row>
    <row r="5972" spans="2:10" x14ac:dyDescent="0.35">
      <c r="C5972" t="s">
        <v>1861</v>
      </c>
      <c r="D5972" s="4">
        <v>97935</v>
      </c>
      <c r="I5972" s="4">
        <v>97935</v>
      </c>
      <c r="J5972" s="4">
        <v>97935</v>
      </c>
    </row>
    <row r="5973" spans="2:10" x14ac:dyDescent="0.35">
      <c r="C5973" t="s">
        <v>1862</v>
      </c>
      <c r="D5973" s="4">
        <v>0</v>
      </c>
      <c r="F5973" s="4">
        <v>341857</v>
      </c>
      <c r="I5973" s="4">
        <v>341857</v>
      </c>
      <c r="J5973" s="4">
        <v>0</v>
      </c>
    </row>
    <row r="5974" spans="2:10" x14ac:dyDescent="0.35">
      <c r="C5974" t="s">
        <v>1863</v>
      </c>
      <c r="H5974" s="4">
        <v>7780</v>
      </c>
      <c r="I5974" s="4">
        <v>7780</v>
      </c>
      <c r="J5974">
        <v>0</v>
      </c>
    </row>
    <row r="5975" spans="2:10" x14ac:dyDescent="0.35">
      <c r="B5975" t="s">
        <v>54</v>
      </c>
      <c r="D5975" s="4">
        <v>2065212</v>
      </c>
      <c r="F5975" s="4">
        <v>1670917</v>
      </c>
      <c r="G5975" s="4">
        <v>346041</v>
      </c>
      <c r="H5975" s="4">
        <v>1738617</v>
      </c>
      <c r="I5975" s="4">
        <v>5820787</v>
      </c>
      <c r="J5975" s="4">
        <v>2065212</v>
      </c>
    </row>
    <row r="5976" spans="2:10" x14ac:dyDescent="0.35">
      <c r="B5976" t="s">
        <v>1845</v>
      </c>
      <c r="C5976" t="s">
        <v>1865</v>
      </c>
      <c r="D5976" s="4">
        <v>3488</v>
      </c>
      <c r="H5976" s="4">
        <v>64792</v>
      </c>
      <c r="I5976" s="4">
        <v>68280</v>
      </c>
      <c r="J5976" s="4">
        <v>3488</v>
      </c>
    </row>
    <row r="5977" spans="2:10" x14ac:dyDescent="0.35">
      <c r="C5977" t="s">
        <v>1866</v>
      </c>
      <c r="I5977" s="4">
        <v>0</v>
      </c>
      <c r="J5977">
        <v>0</v>
      </c>
    </row>
    <row r="5978" spans="2:10" x14ac:dyDescent="0.35">
      <c r="C5978" t="s">
        <v>1867</v>
      </c>
      <c r="D5978" s="4">
        <v>1424339</v>
      </c>
      <c r="E5978" s="4">
        <v>69531</v>
      </c>
      <c r="H5978" s="4">
        <v>1083629</v>
      </c>
      <c r="I5978" s="4">
        <v>2577498</v>
      </c>
      <c r="J5978" s="4">
        <v>1493870</v>
      </c>
    </row>
    <row r="5979" spans="2:10" x14ac:dyDescent="0.35">
      <c r="C5979" t="s">
        <v>1868</v>
      </c>
      <c r="D5979" s="4">
        <v>6674</v>
      </c>
      <c r="H5979" s="4">
        <v>730330</v>
      </c>
      <c r="I5979" s="4">
        <v>737005</v>
      </c>
      <c r="J5979" s="4">
        <v>6674</v>
      </c>
    </row>
    <row r="5980" spans="2:10" x14ac:dyDescent="0.35">
      <c r="C5980" t="s">
        <v>1869</v>
      </c>
      <c r="H5980" s="4">
        <v>364800</v>
      </c>
      <c r="I5980" s="4">
        <v>364800</v>
      </c>
      <c r="J5980">
        <v>0</v>
      </c>
    </row>
    <row r="5981" spans="2:10" x14ac:dyDescent="0.35">
      <c r="C5981" t="s">
        <v>1870</v>
      </c>
      <c r="D5981" s="4">
        <v>14255</v>
      </c>
      <c r="E5981" s="4">
        <v>1823886</v>
      </c>
      <c r="F5981" s="4">
        <v>5321</v>
      </c>
      <c r="H5981" s="4">
        <v>0</v>
      </c>
      <c r="I5981" s="4">
        <v>1843461</v>
      </c>
      <c r="J5981" s="4">
        <v>1838141</v>
      </c>
    </row>
    <row r="5982" spans="2:10" x14ac:dyDescent="0.35">
      <c r="B5982" t="s">
        <v>1845</v>
      </c>
      <c r="C5982" t="s">
        <v>1871</v>
      </c>
      <c r="D5982" s="4">
        <v>18055</v>
      </c>
      <c r="H5982" s="4">
        <v>6450000</v>
      </c>
      <c r="I5982" s="4">
        <v>6468055</v>
      </c>
      <c r="J5982" s="4">
        <v>18055</v>
      </c>
    </row>
    <row r="5983" spans="2:10" x14ac:dyDescent="0.35">
      <c r="C5983" t="s">
        <v>1872</v>
      </c>
      <c r="D5983" s="4">
        <v>2924</v>
      </c>
      <c r="E5983" s="4">
        <v>98000</v>
      </c>
      <c r="I5983" s="4">
        <v>100924</v>
      </c>
      <c r="J5983" s="4">
        <v>100924</v>
      </c>
    </row>
    <row r="5984" spans="2:10" x14ac:dyDescent="0.35">
      <c r="C5984" t="s">
        <v>1875</v>
      </c>
      <c r="H5984" s="4">
        <v>13949</v>
      </c>
      <c r="I5984" s="4">
        <v>13949</v>
      </c>
      <c r="J5984">
        <v>0</v>
      </c>
    </row>
    <row r="5985" spans="2:10" x14ac:dyDescent="0.35">
      <c r="C5985" t="s">
        <v>1876</v>
      </c>
      <c r="H5985" s="4">
        <v>60480</v>
      </c>
      <c r="I5985" s="4">
        <v>60480</v>
      </c>
      <c r="J5985">
        <v>0</v>
      </c>
    </row>
    <row r="5986" spans="2:10" x14ac:dyDescent="0.35">
      <c r="C5986" t="s">
        <v>1877</v>
      </c>
      <c r="D5986" s="4">
        <v>4625</v>
      </c>
      <c r="E5986" s="4">
        <v>0</v>
      </c>
      <c r="I5986" s="4">
        <v>4625</v>
      </c>
      <c r="J5986" s="4">
        <v>4625</v>
      </c>
    </row>
    <row r="5987" spans="2:10" x14ac:dyDescent="0.35">
      <c r="B5987" t="s">
        <v>55</v>
      </c>
      <c r="D5987" s="4">
        <v>1474360</v>
      </c>
      <c r="E5987" s="4">
        <v>1991417</v>
      </c>
      <c r="F5987" s="4">
        <v>5321</v>
      </c>
      <c r="H5987" s="4">
        <v>8767980</v>
      </c>
      <c r="I5987" s="4">
        <v>12239078</v>
      </c>
      <c r="J5987" s="4">
        <v>3465777</v>
      </c>
    </row>
    <row r="5988" spans="2:10" x14ac:dyDescent="0.35">
      <c r="B5988" t="s">
        <v>1878</v>
      </c>
      <c r="C5988" t="s">
        <v>1879</v>
      </c>
      <c r="D5988" s="4">
        <v>228209</v>
      </c>
      <c r="I5988" s="4">
        <v>228209</v>
      </c>
      <c r="J5988" s="4">
        <v>228209</v>
      </c>
    </row>
    <row r="5989" spans="2:10" x14ac:dyDescent="0.35">
      <c r="C5989" t="s">
        <v>1897</v>
      </c>
      <c r="D5989" s="4">
        <v>13073</v>
      </c>
      <c r="I5989" s="4">
        <v>13073</v>
      </c>
      <c r="J5989" s="4">
        <v>13073</v>
      </c>
    </row>
    <row r="5990" spans="2:10" x14ac:dyDescent="0.35">
      <c r="C5990" t="s">
        <v>1880</v>
      </c>
      <c r="D5990" s="4">
        <v>310991</v>
      </c>
      <c r="I5990" s="4">
        <v>310991</v>
      </c>
      <c r="J5990" s="4">
        <v>310991</v>
      </c>
    </row>
    <row r="5991" spans="2:10" x14ac:dyDescent="0.35">
      <c r="C5991" t="s">
        <v>1881</v>
      </c>
      <c r="D5991" s="4">
        <v>90152</v>
      </c>
      <c r="I5991" s="4">
        <v>90152</v>
      </c>
      <c r="J5991" s="4">
        <v>90152</v>
      </c>
    </row>
    <row r="5992" spans="2:10" x14ac:dyDescent="0.35">
      <c r="C5992" t="s">
        <v>1895</v>
      </c>
      <c r="D5992" s="4">
        <v>450164</v>
      </c>
      <c r="I5992" s="4">
        <v>450164</v>
      </c>
      <c r="J5992" s="4">
        <v>450164</v>
      </c>
    </row>
    <row r="5993" spans="2:10" x14ac:dyDescent="0.35">
      <c r="C5993" t="s">
        <v>1900</v>
      </c>
      <c r="D5993" s="4">
        <v>53237</v>
      </c>
      <c r="I5993" s="4">
        <v>53237</v>
      </c>
      <c r="J5993" s="4">
        <v>53237</v>
      </c>
    </row>
    <row r="5994" spans="2:10" x14ac:dyDescent="0.35">
      <c r="C5994" t="s">
        <v>1883</v>
      </c>
      <c r="D5994" s="4">
        <v>46509</v>
      </c>
      <c r="I5994" s="4">
        <v>46509</v>
      </c>
      <c r="J5994" s="4">
        <v>46509</v>
      </c>
    </row>
    <row r="5995" spans="2:10" x14ac:dyDescent="0.35">
      <c r="C5995" t="s">
        <v>1892</v>
      </c>
      <c r="D5995" s="4">
        <v>4225</v>
      </c>
      <c r="I5995" s="4">
        <v>4225</v>
      </c>
      <c r="J5995" s="4">
        <v>4225</v>
      </c>
    </row>
    <row r="5996" spans="2:10" x14ac:dyDescent="0.35">
      <c r="C5996" t="s">
        <v>1884</v>
      </c>
      <c r="D5996" s="4">
        <v>12831</v>
      </c>
      <c r="I5996" s="4">
        <v>12831</v>
      </c>
      <c r="J5996" s="4">
        <v>12831</v>
      </c>
    </row>
    <row r="5997" spans="2:10" x14ac:dyDescent="0.35">
      <c r="B5997" t="s">
        <v>56</v>
      </c>
      <c r="D5997" s="4">
        <v>1209391</v>
      </c>
      <c r="I5997" s="4">
        <v>1209391</v>
      </c>
      <c r="J5997" s="4">
        <v>1209391</v>
      </c>
    </row>
    <row r="5998" spans="2:10" x14ac:dyDescent="0.35">
      <c r="B5998" t="s">
        <v>1885</v>
      </c>
      <c r="C5998" t="s">
        <v>1886</v>
      </c>
      <c r="F5998" s="4">
        <v>47132</v>
      </c>
      <c r="I5998" s="4">
        <v>47132</v>
      </c>
      <c r="J5998">
        <v>0</v>
      </c>
    </row>
    <row r="5999" spans="2:10" x14ac:dyDescent="0.35">
      <c r="B5999" t="s">
        <v>57</v>
      </c>
      <c r="F5999" s="4">
        <v>47132</v>
      </c>
      <c r="I5999" s="4">
        <v>47132</v>
      </c>
      <c r="J5999">
        <v>0</v>
      </c>
    </row>
    <row r="6000" spans="2:10" x14ac:dyDescent="0.35">
      <c r="B6000" t="s">
        <v>1887</v>
      </c>
      <c r="C6000" t="s">
        <v>1888</v>
      </c>
      <c r="H6000" s="4">
        <v>192000</v>
      </c>
      <c r="I6000" s="4">
        <v>192000</v>
      </c>
      <c r="J6000">
        <v>0</v>
      </c>
    </row>
    <row r="6001" spans="1:10" x14ac:dyDescent="0.35">
      <c r="C6001" t="s">
        <v>1889</v>
      </c>
      <c r="E6001" s="4">
        <v>210000</v>
      </c>
      <c r="I6001" s="4">
        <v>210000</v>
      </c>
      <c r="J6001">
        <v>210000</v>
      </c>
    </row>
    <row r="6002" spans="1:10" x14ac:dyDescent="0.35">
      <c r="C6002" t="s">
        <v>1890</v>
      </c>
      <c r="E6002" s="4">
        <v>112500</v>
      </c>
      <c r="I6002" s="4">
        <v>112500</v>
      </c>
      <c r="J6002">
        <v>112500</v>
      </c>
    </row>
    <row r="6003" spans="1:10" x14ac:dyDescent="0.35">
      <c r="B6003" t="s">
        <v>58</v>
      </c>
      <c r="E6003" s="4">
        <v>322500</v>
      </c>
      <c r="H6003" s="4">
        <v>192000</v>
      </c>
      <c r="I6003" s="4">
        <v>514500</v>
      </c>
      <c r="J6003">
        <v>322500</v>
      </c>
    </row>
    <row r="6004" spans="1:10" x14ac:dyDescent="0.35">
      <c r="A6004" t="s">
        <v>1642</v>
      </c>
      <c r="B6004" t="s">
        <v>59</v>
      </c>
      <c r="D6004" s="4">
        <v>27983873</v>
      </c>
      <c r="E6004" s="4">
        <v>2314225</v>
      </c>
      <c r="F6004" s="4">
        <v>11110681</v>
      </c>
      <c r="G6004" s="4">
        <v>4524344</v>
      </c>
      <c r="H6004" s="4">
        <v>10843947</v>
      </c>
      <c r="I6004" s="4">
        <v>56777069</v>
      </c>
      <c r="J6004" s="4">
        <v>30298098</v>
      </c>
    </row>
    <row r="6005" spans="1:10" x14ac:dyDescent="0.35">
      <c r="A6005" t="s">
        <v>1944</v>
      </c>
      <c r="B6005" t="s">
        <v>1842</v>
      </c>
      <c r="C6005" t="s">
        <v>1843</v>
      </c>
      <c r="D6005" s="4">
        <v>3122784</v>
      </c>
      <c r="F6005" s="4">
        <v>1622600</v>
      </c>
      <c r="I6005" s="4">
        <v>4745384</v>
      </c>
      <c r="J6005" s="4">
        <v>3122784</v>
      </c>
    </row>
    <row r="6006" spans="1:10" x14ac:dyDescent="0.35">
      <c r="C6006" t="s">
        <v>1844</v>
      </c>
      <c r="D6006" s="4">
        <v>3893</v>
      </c>
      <c r="F6006" s="4">
        <v>223614</v>
      </c>
      <c r="H6006" s="4">
        <v>300852</v>
      </c>
      <c r="I6006" s="4">
        <v>528359</v>
      </c>
      <c r="J6006" s="4">
        <v>3893</v>
      </c>
    </row>
    <row r="6007" spans="1:10" x14ac:dyDescent="0.35">
      <c r="C6007" t="s">
        <v>1845</v>
      </c>
      <c r="D6007" s="4">
        <v>3469</v>
      </c>
      <c r="H6007" s="4">
        <v>493721</v>
      </c>
      <c r="I6007" s="4">
        <v>497190</v>
      </c>
      <c r="J6007" s="4">
        <v>3469</v>
      </c>
    </row>
    <row r="6008" spans="1:10" x14ac:dyDescent="0.35">
      <c r="B6008" t="s">
        <v>51</v>
      </c>
      <c r="D6008" s="4">
        <v>3130146</v>
      </c>
      <c r="F6008" s="4">
        <v>1846214</v>
      </c>
      <c r="H6008" s="4">
        <v>794573</v>
      </c>
      <c r="I6008" s="4">
        <v>5770933</v>
      </c>
      <c r="J6008" s="4">
        <v>3130146</v>
      </c>
    </row>
    <row r="6009" spans="1:10" x14ac:dyDescent="0.35">
      <c r="B6009" t="s">
        <v>1843</v>
      </c>
      <c r="C6009" t="s">
        <v>1846</v>
      </c>
      <c r="D6009" s="4">
        <v>1293330</v>
      </c>
      <c r="E6009" s="4">
        <v>1678420</v>
      </c>
      <c r="F6009" s="4">
        <v>1435180</v>
      </c>
      <c r="H6009" s="4">
        <v>930000</v>
      </c>
      <c r="I6009" s="4">
        <v>5336931</v>
      </c>
      <c r="J6009" s="4">
        <v>2971750</v>
      </c>
    </row>
    <row r="6010" spans="1:10" x14ac:dyDescent="0.35">
      <c r="C6010" t="s">
        <v>1847</v>
      </c>
      <c r="D6010" s="4">
        <v>991592</v>
      </c>
      <c r="F6010" s="4">
        <v>202703</v>
      </c>
      <c r="H6010" s="4">
        <v>825000</v>
      </c>
      <c r="I6010" s="4">
        <v>2019295</v>
      </c>
      <c r="J6010" s="4">
        <v>991592</v>
      </c>
    </row>
    <row r="6011" spans="1:10" x14ac:dyDescent="0.35">
      <c r="C6011" t="s">
        <v>1848</v>
      </c>
      <c r="D6011" s="4">
        <v>14898</v>
      </c>
      <c r="I6011" s="4">
        <v>14898</v>
      </c>
      <c r="J6011" s="4">
        <v>14898</v>
      </c>
    </row>
    <row r="6012" spans="1:10" x14ac:dyDescent="0.35">
      <c r="B6012" t="s">
        <v>52</v>
      </c>
      <c r="D6012" s="4">
        <v>2299820</v>
      </c>
      <c r="E6012" s="4">
        <v>1678420</v>
      </c>
      <c r="F6012" s="4">
        <v>1637883</v>
      </c>
      <c r="H6012" s="4">
        <v>1755000</v>
      </c>
      <c r="I6012" s="4">
        <v>7371123</v>
      </c>
      <c r="J6012" s="4">
        <v>3978240</v>
      </c>
    </row>
    <row r="6013" spans="1:10" x14ac:dyDescent="0.35">
      <c r="B6013" t="s">
        <v>1844</v>
      </c>
      <c r="C6013" t="s">
        <v>1851</v>
      </c>
      <c r="F6013" s="4">
        <v>103687</v>
      </c>
      <c r="I6013" s="4">
        <v>103687</v>
      </c>
      <c r="J6013">
        <v>0</v>
      </c>
    </row>
    <row r="6014" spans="1:10" x14ac:dyDescent="0.35">
      <c r="C6014" t="s">
        <v>1852</v>
      </c>
      <c r="E6014" s="4">
        <v>12486</v>
      </c>
      <c r="I6014" s="4">
        <v>12486</v>
      </c>
      <c r="J6014">
        <v>12486</v>
      </c>
    </row>
    <row r="6015" spans="1:10" x14ac:dyDescent="0.35">
      <c r="C6015" t="s">
        <v>1853</v>
      </c>
      <c r="E6015" s="4">
        <v>30160</v>
      </c>
      <c r="H6015" s="4">
        <v>1539</v>
      </c>
      <c r="I6015" s="4">
        <v>31699</v>
      </c>
      <c r="J6015">
        <v>30160</v>
      </c>
    </row>
    <row r="6016" spans="1:10" x14ac:dyDescent="0.35">
      <c r="C6016" t="s">
        <v>1854</v>
      </c>
      <c r="F6016" s="4">
        <v>450568</v>
      </c>
      <c r="I6016" s="4">
        <v>450568</v>
      </c>
      <c r="J6016">
        <v>0</v>
      </c>
    </row>
    <row r="6017" spans="2:10" x14ac:dyDescent="0.35">
      <c r="C6017" t="s">
        <v>1855</v>
      </c>
      <c r="D6017" s="4">
        <v>0</v>
      </c>
      <c r="F6017" s="4">
        <v>206319</v>
      </c>
      <c r="I6017" s="4">
        <v>206319</v>
      </c>
      <c r="J6017" s="4">
        <v>0</v>
      </c>
    </row>
    <row r="6018" spans="2:10" x14ac:dyDescent="0.35">
      <c r="C6018" t="s">
        <v>1856</v>
      </c>
      <c r="I6018" s="4">
        <v>0</v>
      </c>
      <c r="J6018">
        <v>0</v>
      </c>
    </row>
    <row r="6019" spans="2:10" x14ac:dyDescent="0.35">
      <c r="C6019" t="s">
        <v>1858</v>
      </c>
      <c r="H6019" s="4">
        <v>21283</v>
      </c>
      <c r="I6019" s="4">
        <v>21283</v>
      </c>
      <c r="J6019">
        <v>0</v>
      </c>
    </row>
    <row r="6020" spans="2:10" x14ac:dyDescent="0.35">
      <c r="C6020" t="s">
        <v>1859</v>
      </c>
      <c r="H6020" s="4">
        <v>400000</v>
      </c>
      <c r="I6020" s="4">
        <v>400000</v>
      </c>
      <c r="J6020">
        <v>0</v>
      </c>
    </row>
    <row r="6021" spans="2:10" x14ac:dyDescent="0.35">
      <c r="C6021" t="s">
        <v>1860</v>
      </c>
      <c r="H6021" s="4">
        <v>652218</v>
      </c>
      <c r="I6021" s="4">
        <v>652218</v>
      </c>
      <c r="J6021">
        <v>0</v>
      </c>
    </row>
    <row r="6022" spans="2:10" x14ac:dyDescent="0.35">
      <c r="C6022" t="s">
        <v>1861</v>
      </c>
      <c r="F6022" s="4">
        <v>26116</v>
      </c>
      <c r="I6022" s="4">
        <v>26116</v>
      </c>
      <c r="J6022">
        <v>0</v>
      </c>
    </row>
    <row r="6023" spans="2:10" x14ac:dyDescent="0.35">
      <c r="C6023" t="s">
        <v>1863</v>
      </c>
      <c r="F6023" s="4">
        <v>15560</v>
      </c>
      <c r="I6023" s="4">
        <v>15560</v>
      </c>
      <c r="J6023">
        <v>0</v>
      </c>
    </row>
    <row r="6024" spans="2:10" x14ac:dyDescent="0.35">
      <c r="B6024" t="s">
        <v>54</v>
      </c>
      <c r="D6024" s="4">
        <v>0</v>
      </c>
      <c r="E6024" s="4">
        <v>42646</v>
      </c>
      <c r="F6024" s="4">
        <v>802250</v>
      </c>
      <c r="H6024" s="4">
        <v>1075041</v>
      </c>
      <c r="I6024" s="4">
        <v>1919937</v>
      </c>
      <c r="J6024" s="4">
        <v>42646</v>
      </c>
    </row>
    <row r="6025" spans="2:10" x14ac:dyDescent="0.35">
      <c r="B6025" t="s">
        <v>1845</v>
      </c>
      <c r="C6025" t="s">
        <v>1866</v>
      </c>
      <c r="I6025" s="4">
        <v>0</v>
      </c>
      <c r="J6025">
        <v>0</v>
      </c>
    </row>
    <row r="6026" spans="2:10" x14ac:dyDescent="0.35">
      <c r="C6026" t="s">
        <v>1867</v>
      </c>
      <c r="E6026" s="4">
        <v>4500</v>
      </c>
      <c r="F6026" s="4">
        <v>105600</v>
      </c>
      <c r="G6026" s="4">
        <v>96600</v>
      </c>
      <c r="H6026" s="4">
        <v>213653</v>
      </c>
      <c r="I6026" s="4">
        <v>420353</v>
      </c>
      <c r="J6026">
        <v>4500</v>
      </c>
    </row>
    <row r="6027" spans="2:10" x14ac:dyDescent="0.35">
      <c r="C6027" t="s">
        <v>1868</v>
      </c>
      <c r="F6027" s="4">
        <v>10519</v>
      </c>
      <c r="H6027" s="4">
        <v>289369</v>
      </c>
      <c r="I6027" s="4">
        <v>299888</v>
      </c>
      <c r="J6027">
        <v>0</v>
      </c>
    </row>
    <row r="6028" spans="2:10" x14ac:dyDescent="0.35">
      <c r="C6028" t="s">
        <v>1869</v>
      </c>
      <c r="H6028" s="4">
        <v>115200</v>
      </c>
      <c r="I6028" s="4">
        <v>115200</v>
      </c>
      <c r="J6028">
        <v>0</v>
      </c>
    </row>
    <row r="6029" spans="2:10" x14ac:dyDescent="0.35">
      <c r="C6029" t="s">
        <v>1870</v>
      </c>
      <c r="H6029" s="4">
        <v>502048</v>
      </c>
      <c r="I6029" s="4">
        <v>502048</v>
      </c>
      <c r="J6029">
        <v>0</v>
      </c>
    </row>
    <row r="6030" spans="2:10" x14ac:dyDescent="0.35">
      <c r="C6030" t="s">
        <v>1871</v>
      </c>
      <c r="F6030" s="4">
        <v>2150000</v>
      </c>
      <c r="G6030" s="4">
        <v>4300000</v>
      </c>
      <c r="I6030" s="4">
        <v>6450000</v>
      </c>
      <c r="J6030">
        <v>0</v>
      </c>
    </row>
    <row r="6031" spans="2:10" x14ac:dyDescent="0.35">
      <c r="B6031" t="s">
        <v>55</v>
      </c>
      <c r="E6031" s="4">
        <v>4500</v>
      </c>
      <c r="F6031" s="4">
        <v>2266119</v>
      </c>
      <c r="G6031" s="4">
        <v>4396600</v>
      </c>
      <c r="H6031" s="4">
        <v>1120270</v>
      </c>
      <c r="I6031" s="4">
        <v>7787489</v>
      </c>
      <c r="J6031">
        <v>4500</v>
      </c>
    </row>
    <row r="6032" spans="2:10" x14ac:dyDescent="0.35">
      <c r="B6032" t="s">
        <v>1878</v>
      </c>
      <c r="C6032" t="s">
        <v>1879</v>
      </c>
      <c r="D6032" s="4">
        <v>135348</v>
      </c>
      <c r="I6032" s="4">
        <v>135348</v>
      </c>
      <c r="J6032" s="4">
        <v>135348</v>
      </c>
    </row>
    <row r="6033" spans="1:10" x14ac:dyDescent="0.35">
      <c r="C6033" t="s">
        <v>1881</v>
      </c>
      <c r="D6033" s="4">
        <v>118149</v>
      </c>
      <c r="I6033" s="4">
        <v>118149</v>
      </c>
      <c r="J6033" s="4">
        <v>118149</v>
      </c>
    </row>
    <row r="6034" spans="1:10" x14ac:dyDescent="0.35">
      <c r="B6034" t="s">
        <v>56</v>
      </c>
      <c r="D6034" s="4">
        <v>253496</v>
      </c>
      <c r="I6034" s="4">
        <v>253496</v>
      </c>
      <c r="J6034" s="4">
        <v>253496</v>
      </c>
    </row>
    <row r="6035" spans="1:10" x14ac:dyDescent="0.35">
      <c r="B6035" t="s">
        <v>1887</v>
      </c>
      <c r="C6035" t="s">
        <v>1888</v>
      </c>
      <c r="H6035" s="4">
        <v>384000</v>
      </c>
      <c r="I6035" s="4">
        <v>384000</v>
      </c>
      <c r="J6035">
        <v>0</v>
      </c>
    </row>
    <row r="6036" spans="1:10" x14ac:dyDescent="0.35">
      <c r="C6036" t="s">
        <v>1889</v>
      </c>
      <c r="H6036" s="4">
        <v>84000</v>
      </c>
      <c r="I6036" s="4">
        <v>84000</v>
      </c>
      <c r="J6036">
        <v>0</v>
      </c>
    </row>
    <row r="6037" spans="1:10" x14ac:dyDescent="0.35">
      <c r="C6037" t="s">
        <v>1890</v>
      </c>
      <c r="H6037" s="4">
        <v>60000</v>
      </c>
      <c r="I6037" s="4">
        <v>60000</v>
      </c>
      <c r="J6037">
        <v>0</v>
      </c>
    </row>
    <row r="6038" spans="1:10" x14ac:dyDescent="0.35">
      <c r="B6038" t="s">
        <v>58</v>
      </c>
      <c r="H6038" s="4">
        <v>528000</v>
      </c>
      <c r="I6038" s="4">
        <v>528000</v>
      </c>
      <c r="J6038">
        <v>0</v>
      </c>
    </row>
    <row r="6039" spans="1:10" x14ac:dyDescent="0.35">
      <c r="A6039" t="s">
        <v>1643</v>
      </c>
      <c r="B6039" t="s">
        <v>59</v>
      </c>
      <c r="D6039" s="4">
        <v>5683462</v>
      </c>
      <c r="E6039" s="4">
        <v>1725566</v>
      </c>
      <c r="F6039" s="4">
        <v>6552466</v>
      </c>
      <c r="G6039" s="4">
        <v>4396600</v>
      </c>
      <c r="H6039" s="4">
        <v>5272884</v>
      </c>
      <c r="I6039" s="4">
        <v>23630977</v>
      </c>
      <c r="J6039" s="4">
        <v>7409028</v>
      </c>
    </row>
    <row r="6040" spans="1:10" x14ac:dyDescent="0.35">
      <c r="A6040" t="s">
        <v>1945</v>
      </c>
      <c r="B6040" t="s">
        <v>1842</v>
      </c>
      <c r="C6040" t="s">
        <v>1843</v>
      </c>
      <c r="D6040" s="4">
        <v>2685152</v>
      </c>
      <c r="F6040" s="4">
        <v>798000</v>
      </c>
      <c r="I6040" s="4">
        <v>3483152</v>
      </c>
      <c r="J6040" s="4">
        <v>2685152</v>
      </c>
    </row>
    <row r="6041" spans="1:10" x14ac:dyDescent="0.35">
      <c r="C6041" t="s">
        <v>1844</v>
      </c>
      <c r="F6041" s="4">
        <v>162628</v>
      </c>
      <c r="H6041" s="4">
        <v>210933</v>
      </c>
      <c r="I6041" s="4">
        <v>373562</v>
      </c>
      <c r="J6041">
        <v>0</v>
      </c>
    </row>
    <row r="6042" spans="1:10" x14ac:dyDescent="0.35">
      <c r="C6042" t="s">
        <v>1845</v>
      </c>
      <c r="H6042" s="4">
        <v>269034</v>
      </c>
      <c r="I6042" s="4">
        <v>269034</v>
      </c>
      <c r="J6042">
        <v>0</v>
      </c>
    </row>
    <row r="6043" spans="1:10" x14ac:dyDescent="0.35">
      <c r="B6043" t="s">
        <v>51</v>
      </c>
      <c r="D6043" s="4">
        <v>2685152</v>
      </c>
      <c r="F6043" s="4">
        <v>960628</v>
      </c>
      <c r="H6043" s="4">
        <v>479967</v>
      </c>
      <c r="I6043" s="4">
        <v>4125747</v>
      </c>
      <c r="J6043" s="4">
        <v>2685152</v>
      </c>
    </row>
    <row r="6044" spans="1:10" x14ac:dyDescent="0.35">
      <c r="B6044" t="s">
        <v>1843</v>
      </c>
      <c r="C6044" t="s">
        <v>1846</v>
      </c>
      <c r="D6044" s="4">
        <v>905752</v>
      </c>
      <c r="E6044" s="4">
        <v>1094622</v>
      </c>
      <c r="F6044" s="4">
        <v>1002880</v>
      </c>
      <c r="H6044" s="4">
        <v>930000</v>
      </c>
      <c r="I6044" s="4">
        <v>3933254</v>
      </c>
      <c r="J6044" s="4">
        <v>2000374</v>
      </c>
    </row>
    <row r="6045" spans="1:10" x14ac:dyDescent="0.35">
      <c r="C6045" t="s">
        <v>1847</v>
      </c>
      <c r="D6045" s="4">
        <v>440069</v>
      </c>
      <c r="H6045" s="4">
        <v>825000</v>
      </c>
      <c r="I6045" s="4">
        <v>1265069</v>
      </c>
      <c r="J6045" s="4">
        <v>440069</v>
      </c>
    </row>
    <row r="6046" spans="1:10" x14ac:dyDescent="0.35">
      <c r="C6046" t="s">
        <v>1848</v>
      </c>
      <c r="D6046" s="4">
        <v>9258</v>
      </c>
      <c r="I6046" s="4">
        <v>9258</v>
      </c>
      <c r="J6046" s="4">
        <v>9258</v>
      </c>
    </row>
    <row r="6047" spans="1:10" x14ac:dyDescent="0.35">
      <c r="B6047" t="s">
        <v>52</v>
      </c>
      <c r="D6047" s="4">
        <v>1355079</v>
      </c>
      <c r="E6047" s="4">
        <v>1094622</v>
      </c>
      <c r="F6047" s="4">
        <v>1002880</v>
      </c>
      <c r="H6047" s="4">
        <v>1755000</v>
      </c>
      <c r="I6047" s="4">
        <v>5207581</v>
      </c>
      <c r="J6047" s="4">
        <v>2449701</v>
      </c>
    </row>
    <row r="6048" spans="1:10" x14ac:dyDescent="0.35">
      <c r="B6048" t="s">
        <v>1844</v>
      </c>
      <c r="C6048" t="s">
        <v>1851</v>
      </c>
      <c r="F6048" s="4">
        <v>55311</v>
      </c>
      <c r="I6048" s="4">
        <v>55311</v>
      </c>
      <c r="J6048">
        <v>0</v>
      </c>
    </row>
    <row r="6049" spans="2:10" x14ac:dyDescent="0.35">
      <c r="C6049" t="s">
        <v>1853</v>
      </c>
      <c r="E6049" s="4">
        <v>22316</v>
      </c>
      <c r="I6049" s="4">
        <v>22316</v>
      </c>
      <c r="J6049">
        <v>22316</v>
      </c>
    </row>
    <row r="6050" spans="2:10" x14ac:dyDescent="0.35">
      <c r="C6050" t="s">
        <v>1893</v>
      </c>
      <c r="E6050" s="4">
        <v>2052</v>
      </c>
      <c r="I6050" s="4">
        <v>2052</v>
      </c>
      <c r="J6050">
        <v>2052</v>
      </c>
    </row>
    <row r="6051" spans="2:10" x14ac:dyDescent="0.35">
      <c r="C6051" t="s">
        <v>1854</v>
      </c>
      <c r="F6051" s="4">
        <v>383319</v>
      </c>
      <c r="I6051" s="4">
        <v>383319</v>
      </c>
      <c r="J6051">
        <v>0</v>
      </c>
    </row>
    <row r="6052" spans="2:10" x14ac:dyDescent="0.35">
      <c r="C6052" t="s">
        <v>1855</v>
      </c>
      <c r="F6052" s="4">
        <v>147609</v>
      </c>
      <c r="I6052" s="4">
        <v>147609</v>
      </c>
      <c r="J6052">
        <v>0</v>
      </c>
    </row>
    <row r="6053" spans="2:10" x14ac:dyDescent="0.35">
      <c r="C6053" t="s">
        <v>1856</v>
      </c>
      <c r="I6053" s="4">
        <v>0</v>
      </c>
      <c r="J6053">
        <v>0</v>
      </c>
    </row>
    <row r="6054" spans="2:10" x14ac:dyDescent="0.35">
      <c r="C6054" t="s">
        <v>1858</v>
      </c>
      <c r="H6054" s="4">
        <v>15586</v>
      </c>
      <c r="I6054" s="4">
        <v>15586</v>
      </c>
      <c r="J6054">
        <v>0</v>
      </c>
    </row>
    <row r="6055" spans="2:10" x14ac:dyDescent="0.35">
      <c r="C6055" t="s">
        <v>1859</v>
      </c>
      <c r="H6055" s="4">
        <v>75000</v>
      </c>
      <c r="I6055" s="4">
        <v>75000</v>
      </c>
      <c r="J6055">
        <v>0</v>
      </c>
    </row>
    <row r="6056" spans="2:10" x14ac:dyDescent="0.35">
      <c r="C6056" t="s">
        <v>1860</v>
      </c>
      <c r="H6056" s="4">
        <v>652218</v>
      </c>
      <c r="I6056" s="4">
        <v>652218</v>
      </c>
      <c r="J6056">
        <v>0</v>
      </c>
    </row>
    <row r="6057" spans="2:10" x14ac:dyDescent="0.35">
      <c r="C6057" t="s">
        <v>1861</v>
      </c>
      <c r="F6057" s="4">
        <v>24484</v>
      </c>
      <c r="I6057" s="4">
        <v>24484</v>
      </c>
      <c r="J6057">
        <v>0</v>
      </c>
    </row>
    <row r="6058" spans="2:10" x14ac:dyDescent="0.35">
      <c r="B6058" t="s">
        <v>54</v>
      </c>
      <c r="E6058" s="4">
        <v>24369</v>
      </c>
      <c r="F6058" s="4">
        <v>610722</v>
      </c>
      <c r="H6058" s="4">
        <v>742804</v>
      </c>
      <c r="I6058" s="4">
        <v>1377895</v>
      </c>
      <c r="J6058">
        <v>24369</v>
      </c>
    </row>
    <row r="6059" spans="2:10" x14ac:dyDescent="0.35">
      <c r="B6059" t="s">
        <v>1845</v>
      </c>
      <c r="C6059" t="s">
        <v>1866</v>
      </c>
      <c r="I6059" s="4">
        <v>0</v>
      </c>
      <c r="J6059">
        <v>0</v>
      </c>
    </row>
    <row r="6060" spans="2:10" x14ac:dyDescent="0.35">
      <c r="C6060" t="s">
        <v>1867</v>
      </c>
      <c r="E6060" s="4">
        <v>18000</v>
      </c>
      <c r="F6060" s="4">
        <v>9000</v>
      </c>
      <c r="G6060" s="4">
        <v>289800</v>
      </c>
      <c r="H6060" s="4">
        <v>286755</v>
      </c>
      <c r="I6060" s="4">
        <v>603555</v>
      </c>
      <c r="J6060">
        <v>18000</v>
      </c>
    </row>
    <row r="6061" spans="2:10" x14ac:dyDescent="0.35">
      <c r="C6061" t="s">
        <v>1868</v>
      </c>
      <c r="H6061" s="4">
        <v>265312</v>
      </c>
      <c r="I6061" s="4">
        <v>265312</v>
      </c>
      <c r="J6061">
        <v>0</v>
      </c>
    </row>
    <row r="6062" spans="2:10" x14ac:dyDescent="0.35">
      <c r="C6062" t="s">
        <v>1869</v>
      </c>
      <c r="H6062" s="4">
        <v>100800</v>
      </c>
      <c r="I6062" s="4">
        <v>100800</v>
      </c>
      <c r="J6062">
        <v>0</v>
      </c>
    </row>
    <row r="6063" spans="2:10" x14ac:dyDescent="0.35">
      <c r="C6063" t="s">
        <v>1870</v>
      </c>
      <c r="H6063" s="4">
        <v>391198</v>
      </c>
      <c r="I6063" s="4">
        <v>391198</v>
      </c>
      <c r="J6063">
        <v>0</v>
      </c>
    </row>
    <row r="6064" spans="2:10" x14ac:dyDescent="0.35">
      <c r="C6064" t="s">
        <v>1871</v>
      </c>
      <c r="F6064" s="4">
        <v>4300000</v>
      </c>
      <c r="G6064" s="4">
        <v>2150000</v>
      </c>
      <c r="I6064" s="4">
        <v>6450000</v>
      </c>
      <c r="J6064">
        <v>0</v>
      </c>
    </row>
    <row r="6065" spans="1:10" x14ac:dyDescent="0.35">
      <c r="B6065" t="s">
        <v>55</v>
      </c>
      <c r="E6065" s="4">
        <v>18000</v>
      </c>
      <c r="F6065" s="4">
        <v>4309000</v>
      </c>
      <c r="G6065" s="4">
        <v>2439800</v>
      </c>
      <c r="H6065" s="4">
        <v>1044065</v>
      </c>
      <c r="I6065" s="4">
        <v>7810865</v>
      </c>
      <c r="J6065">
        <v>18000</v>
      </c>
    </row>
    <row r="6066" spans="1:10" x14ac:dyDescent="0.35">
      <c r="B6066" t="s">
        <v>1878</v>
      </c>
      <c r="C6066" t="s">
        <v>1879</v>
      </c>
      <c r="D6066" s="4">
        <v>78953</v>
      </c>
      <c r="I6066" s="4">
        <v>78953</v>
      </c>
      <c r="J6066" s="4">
        <v>78953</v>
      </c>
    </row>
    <row r="6067" spans="1:10" x14ac:dyDescent="0.35">
      <c r="C6067" t="s">
        <v>1881</v>
      </c>
      <c r="D6067" s="4">
        <v>82352</v>
      </c>
      <c r="I6067" s="4">
        <v>82352</v>
      </c>
      <c r="J6067" s="4">
        <v>82352</v>
      </c>
    </row>
    <row r="6068" spans="1:10" x14ac:dyDescent="0.35">
      <c r="B6068" t="s">
        <v>56</v>
      </c>
      <c r="D6068" s="4">
        <v>161305</v>
      </c>
      <c r="I6068" s="4">
        <v>161305</v>
      </c>
      <c r="J6068" s="4">
        <v>161305</v>
      </c>
    </row>
    <row r="6069" spans="1:10" x14ac:dyDescent="0.35">
      <c r="B6069" t="s">
        <v>1887</v>
      </c>
      <c r="C6069" t="s">
        <v>1888</v>
      </c>
      <c r="H6069" s="4">
        <v>240000</v>
      </c>
      <c r="I6069" s="4">
        <v>240000</v>
      </c>
      <c r="J6069">
        <v>0</v>
      </c>
    </row>
    <row r="6070" spans="1:10" x14ac:dyDescent="0.35">
      <c r="C6070" t="s">
        <v>1889</v>
      </c>
      <c r="H6070" s="4">
        <v>84000</v>
      </c>
      <c r="I6070" s="4">
        <v>84000</v>
      </c>
      <c r="J6070">
        <v>0</v>
      </c>
    </row>
    <row r="6071" spans="1:10" x14ac:dyDescent="0.35">
      <c r="C6071" t="s">
        <v>1890</v>
      </c>
      <c r="H6071" s="4">
        <v>60000</v>
      </c>
      <c r="I6071" s="4">
        <v>60000</v>
      </c>
      <c r="J6071">
        <v>0</v>
      </c>
    </row>
    <row r="6072" spans="1:10" x14ac:dyDescent="0.35">
      <c r="B6072" t="s">
        <v>58</v>
      </c>
      <c r="H6072" s="4">
        <v>384000</v>
      </c>
      <c r="I6072" s="4">
        <v>384000</v>
      </c>
      <c r="J6072">
        <v>0</v>
      </c>
    </row>
    <row r="6073" spans="1:10" x14ac:dyDescent="0.35">
      <c r="A6073" t="s">
        <v>1644</v>
      </c>
      <c r="B6073" t="s">
        <v>59</v>
      </c>
      <c r="D6073" s="4">
        <v>4201536</v>
      </c>
      <c r="E6073" s="4">
        <v>1136991</v>
      </c>
      <c r="F6073" s="4">
        <v>6883231</v>
      </c>
      <c r="G6073" s="4">
        <v>2439800</v>
      </c>
      <c r="H6073" s="4">
        <v>4405836</v>
      </c>
      <c r="I6073" s="4">
        <v>19067393</v>
      </c>
      <c r="J6073" s="4">
        <v>5338527</v>
      </c>
    </row>
    <row r="6074" spans="1:10" x14ac:dyDescent="0.35">
      <c r="A6074" t="s">
        <v>1946</v>
      </c>
      <c r="B6074" t="s">
        <v>1842</v>
      </c>
      <c r="C6074" t="s">
        <v>1843</v>
      </c>
      <c r="D6074" s="4">
        <v>1234299</v>
      </c>
      <c r="I6074" s="4">
        <v>1234299</v>
      </c>
      <c r="J6074" s="4">
        <v>1234299</v>
      </c>
    </row>
    <row r="6075" spans="1:10" x14ac:dyDescent="0.35">
      <c r="C6075" t="s">
        <v>1844</v>
      </c>
      <c r="F6075" s="4">
        <v>58391</v>
      </c>
      <c r="H6075" s="4">
        <v>73611</v>
      </c>
      <c r="I6075" s="4">
        <v>132002</v>
      </c>
      <c r="J6075">
        <v>0</v>
      </c>
    </row>
    <row r="6076" spans="1:10" x14ac:dyDescent="0.35">
      <c r="C6076" t="s">
        <v>1845</v>
      </c>
      <c r="H6076" s="4">
        <v>113822</v>
      </c>
      <c r="I6076" s="4">
        <v>113822</v>
      </c>
      <c r="J6076">
        <v>0</v>
      </c>
    </row>
    <row r="6077" spans="1:10" x14ac:dyDescent="0.35">
      <c r="B6077" t="s">
        <v>51</v>
      </c>
      <c r="D6077" s="4">
        <v>1234299</v>
      </c>
      <c r="F6077" s="4">
        <v>58391</v>
      </c>
      <c r="H6077" s="4">
        <v>187433</v>
      </c>
      <c r="I6077" s="4">
        <v>1480122</v>
      </c>
      <c r="J6077" s="4">
        <v>1234299</v>
      </c>
    </row>
    <row r="6078" spans="1:10" x14ac:dyDescent="0.35">
      <c r="B6078" t="s">
        <v>1843</v>
      </c>
      <c r="C6078" t="s">
        <v>1846</v>
      </c>
      <c r="D6078" s="4">
        <v>393457</v>
      </c>
      <c r="E6078" s="4">
        <v>364874</v>
      </c>
      <c r="F6078" s="4">
        <v>381933</v>
      </c>
      <c r="H6078" s="4">
        <v>310000</v>
      </c>
      <c r="I6078" s="4">
        <v>1450264</v>
      </c>
      <c r="J6078" s="4">
        <v>758331</v>
      </c>
    </row>
    <row r="6079" spans="1:10" x14ac:dyDescent="0.35">
      <c r="C6079" t="s">
        <v>1847</v>
      </c>
      <c r="D6079" s="4">
        <v>120782</v>
      </c>
      <c r="H6079" s="4">
        <v>275000</v>
      </c>
      <c r="I6079" s="4">
        <v>395782</v>
      </c>
      <c r="J6079" s="4">
        <v>120782</v>
      </c>
    </row>
    <row r="6080" spans="1:10" x14ac:dyDescent="0.35">
      <c r="C6080" t="s">
        <v>1848</v>
      </c>
      <c r="D6080" s="4">
        <v>2530</v>
      </c>
      <c r="I6080" s="4">
        <v>2530</v>
      </c>
      <c r="J6080" s="4">
        <v>2530</v>
      </c>
    </row>
    <row r="6081" spans="2:10" x14ac:dyDescent="0.35">
      <c r="B6081" t="s">
        <v>52</v>
      </c>
      <c r="D6081" s="4">
        <v>516769</v>
      </c>
      <c r="E6081" s="4">
        <v>364874</v>
      </c>
      <c r="F6081" s="4">
        <v>381933</v>
      </c>
      <c r="H6081" s="4">
        <v>585000</v>
      </c>
      <c r="I6081" s="4">
        <v>1848576</v>
      </c>
      <c r="J6081" s="4">
        <v>881643</v>
      </c>
    </row>
    <row r="6082" spans="2:10" x14ac:dyDescent="0.35">
      <c r="B6082" t="s">
        <v>1844</v>
      </c>
      <c r="C6082" t="s">
        <v>1851</v>
      </c>
      <c r="F6082" s="4">
        <v>16323</v>
      </c>
      <c r="I6082" s="4">
        <v>16323</v>
      </c>
      <c r="J6082">
        <v>0</v>
      </c>
    </row>
    <row r="6083" spans="2:10" x14ac:dyDescent="0.35">
      <c r="C6083" t="s">
        <v>1853</v>
      </c>
      <c r="E6083" s="4">
        <v>13926</v>
      </c>
      <c r="I6083" s="4">
        <v>13926</v>
      </c>
      <c r="J6083">
        <v>13926</v>
      </c>
    </row>
    <row r="6084" spans="2:10" x14ac:dyDescent="0.35">
      <c r="C6084" t="s">
        <v>1854</v>
      </c>
      <c r="F6084" s="4">
        <v>80699</v>
      </c>
      <c r="I6084" s="4">
        <v>80699</v>
      </c>
      <c r="J6084">
        <v>0</v>
      </c>
    </row>
    <row r="6085" spans="2:10" x14ac:dyDescent="0.35">
      <c r="C6085" t="s">
        <v>1855</v>
      </c>
      <c r="F6085" s="4">
        <v>62318</v>
      </c>
      <c r="I6085" s="4">
        <v>62318</v>
      </c>
      <c r="J6085">
        <v>0</v>
      </c>
    </row>
    <row r="6086" spans="2:10" x14ac:dyDescent="0.35">
      <c r="C6086" t="s">
        <v>1856</v>
      </c>
      <c r="I6086" s="4">
        <v>0</v>
      </c>
      <c r="J6086">
        <v>0</v>
      </c>
    </row>
    <row r="6087" spans="2:10" x14ac:dyDescent="0.35">
      <c r="C6087" t="s">
        <v>1858</v>
      </c>
      <c r="H6087" s="4">
        <v>5195</v>
      </c>
      <c r="I6087" s="4">
        <v>5195</v>
      </c>
      <c r="J6087">
        <v>0</v>
      </c>
    </row>
    <row r="6088" spans="2:10" x14ac:dyDescent="0.35">
      <c r="C6088" t="s">
        <v>1859</v>
      </c>
      <c r="H6088" s="4">
        <v>25000</v>
      </c>
      <c r="I6088" s="4">
        <v>25000</v>
      </c>
      <c r="J6088">
        <v>0</v>
      </c>
    </row>
    <row r="6089" spans="2:10" x14ac:dyDescent="0.35">
      <c r="C6089" t="s">
        <v>1860</v>
      </c>
      <c r="H6089" s="4">
        <v>217406</v>
      </c>
      <c r="I6089" s="4">
        <v>217406</v>
      </c>
      <c r="J6089">
        <v>0</v>
      </c>
    </row>
    <row r="6090" spans="2:10" x14ac:dyDescent="0.35">
      <c r="C6090" t="s">
        <v>1861</v>
      </c>
      <c r="F6090" s="4">
        <v>6529</v>
      </c>
      <c r="I6090" s="4">
        <v>6529</v>
      </c>
      <c r="J6090">
        <v>0</v>
      </c>
    </row>
    <row r="6091" spans="2:10" x14ac:dyDescent="0.35">
      <c r="B6091" t="s">
        <v>54</v>
      </c>
      <c r="E6091" s="4">
        <v>13926</v>
      </c>
      <c r="F6091" s="4">
        <v>165868</v>
      </c>
      <c r="H6091" s="4">
        <v>247601</v>
      </c>
      <c r="I6091" s="4">
        <v>427395</v>
      </c>
      <c r="J6091">
        <v>13926</v>
      </c>
    </row>
    <row r="6092" spans="2:10" x14ac:dyDescent="0.35">
      <c r="B6092" t="s">
        <v>1845</v>
      </c>
      <c r="C6092" t="s">
        <v>1866</v>
      </c>
      <c r="I6092" s="4">
        <v>0</v>
      </c>
      <c r="J6092">
        <v>0</v>
      </c>
    </row>
    <row r="6093" spans="2:10" x14ac:dyDescent="0.35">
      <c r="C6093" t="s">
        <v>1867</v>
      </c>
      <c r="F6093" s="4">
        <v>9000</v>
      </c>
      <c r="G6093" s="4">
        <v>96600</v>
      </c>
      <c r="H6093" s="4">
        <v>95585</v>
      </c>
      <c r="I6093" s="4">
        <v>201185</v>
      </c>
      <c r="J6093">
        <v>0</v>
      </c>
    </row>
    <row r="6094" spans="2:10" x14ac:dyDescent="0.35">
      <c r="C6094" t="s">
        <v>1868</v>
      </c>
      <c r="H6094" s="4">
        <v>88437</v>
      </c>
      <c r="I6094" s="4">
        <v>88437</v>
      </c>
      <c r="J6094">
        <v>0</v>
      </c>
    </row>
    <row r="6095" spans="2:10" x14ac:dyDescent="0.35">
      <c r="C6095" t="s">
        <v>1869</v>
      </c>
      <c r="H6095" s="4">
        <v>33600</v>
      </c>
      <c r="I6095" s="4">
        <v>33600</v>
      </c>
      <c r="J6095">
        <v>0</v>
      </c>
    </row>
    <row r="6096" spans="2:10" x14ac:dyDescent="0.35">
      <c r="C6096" t="s">
        <v>1870</v>
      </c>
      <c r="H6096" s="4">
        <v>129365</v>
      </c>
      <c r="I6096" s="4">
        <v>129365</v>
      </c>
      <c r="J6096">
        <v>0</v>
      </c>
    </row>
    <row r="6097" spans="1:10" x14ac:dyDescent="0.35">
      <c r="A6097" t="s">
        <v>1946</v>
      </c>
      <c r="B6097" t="s">
        <v>1845</v>
      </c>
      <c r="C6097" t="s">
        <v>1871</v>
      </c>
      <c r="G6097" s="4">
        <v>2150000</v>
      </c>
      <c r="I6097" s="4">
        <v>2150000</v>
      </c>
      <c r="J6097">
        <v>0</v>
      </c>
    </row>
    <row r="6098" spans="1:10" x14ac:dyDescent="0.35">
      <c r="B6098" t="s">
        <v>55</v>
      </c>
      <c r="F6098" s="4">
        <v>9000</v>
      </c>
      <c r="G6098" s="4">
        <v>2246600</v>
      </c>
      <c r="H6098" s="4">
        <v>346987</v>
      </c>
      <c r="I6098" s="4">
        <v>2602587</v>
      </c>
      <c r="J6098">
        <v>0</v>
      </c>
    </row>
    <row r="6099" spans="1:10" x14ac:dyDescent="0.35">
      <c r="B6099" t="s">
        <v>1878</v>
      </c>
      <c r="C6099" t="s">
        <v>1879</v>
      </c>
      <c r="D6099" s="4">
        <v>56169</v>
      </c>
      <c r="I6099" s="4">
        <v>56169</v>
      </c>
      <c r="J6099" s="4">
        <v>56169</v>
      </c>
    </row>
    <row r="6100" spans="1:10" x14ac:dyDescent="0.35">
      <c r="C6100" t="s">
        <v>1881</v>
      </c>
      <c r="D6100" s="4">
        <v>39594</v>
      </c>
      <c r="I6100" s="4">
        <v>39594</v>
      </c>
      <c r="J6100" s="4">
        <v>39594</v>
      </c>
    </row>
    <row r="6101" spans="1:10" x14ac:dyDescent="0.35">
      <c r="C6101" t="s">
        <v>1884</v>
      </c>
      <c r="D6101" s="4">
        <v>1805</v>
      </c>
      <c r="I6101" s="4">
        <v>1805</v>
      </c>
      <c r="J6101" s="4">
        <v>1805</v>
      </c>
    </row>
    <row r="6102" spans="1:10" x14ac:dyDescent="0.35">
      <c r="B6102" t="s">
        <v>56</v>
      </c>
      <c r="D6102" s="4">
        <v>97568</v>
      </c>
      <c r="I6102" s="4">
        <v>97568</v>
      </c>
      <c r="J6102" s="4">
        <v>97568</v>
      </c>
    </row>
    <row r="6103" spans="1:10" x14ac:dyDescent="0.35">
      <c r="B6103" t="s">
        <v>1887</v>
      </c>
      <c r="C6103" t="s">
        <v>1888</v>
      </c>
      <c r="H6103" s="4">
        <v>96000</v>
      </c>
      <c r="I6103" s="4">
        <v>96000</v>
      </c>
      <c r="J6103">
        <v>0</v>
      </c>
    </row>
    <row r="6104" spans="1:10" x14ac:dyDescent="0.35">
      <c r="C6104" t="s">
        <v>1889</v>
      </c>
      <c r="H6104" s="4">
        <v>31500</v>
      </c>
      <c r="I6104" s="4">
        <v>31500</v>
      </c>
      <c r="J6104">
        <v>0</v>
      </c>
    </row>
    <row r="6105" spans="1:10" x14ac:dyDescent="0.35">
      <c r="C6105" t="s">
        <v>1890</v>
      </c>
      <c r="H6105" s="4">
        <v>22500</v>
      </c>
      <c r="I6105" s="4">
        <v>22500</v>
      </c>
      <c r="J6105">
        <v>0</v>
      </c>
    </row>
    <row r="6106" spans="1:10" x14ac:dyDescent="0.35">
      <c r="B6106" t="s">
        <v>58</v>
      </c>
      <c r="H6106" s="4">
        <v>150000</v>
      </c>
      <c r="I6106" s="4">
        <v>150000</v>
      </c>
      <c r="J6106">
        <v>0</v>
      </c>
    </row>
    <row r="6107" spans="1:10" x14ac:dyDescent="0.35">
      <c r="A6107" t="s">
        <v>1645</v>
      </c>
      <c r="B6107" t="s">
        <v>59</v>
      </c>
      <c r="D6107" s="4">
        <v>1848636</v>
      </c>
      <c r="E6107" s="4">
        <v>378800</v>
      </c>
      <c r="F6107" s="4">
        <v>615192</v>
      </c>
      <c r="G6107" s="4">
        <v>2246600</v>
      </c>
      <c r="H6107" s="4">
        <v>1517021</v>
      </c>
      <c r="I6107" s="4">
        <v>6606249</v>
      </c>
      <c r="J6107" s="4">
        <v>2227436</v>
      </c>
    </row>
    <row r="6108" spans="1:10" x14ac:dyDescent="0.35">
      <c r="A6108" t="s">
        <v>661</v>
      </c>
      <c r="B6108" t="s">
        <v>1842</v>
      </c>
      <c r="C6108" t="s">
        <v>1843</v>
      </c>
      <c r="D6108" s="4">
        <v>54828065</v>
      </c>
      <c r="E6108" s="4">
        <v>756841</v>
      </c>
      <c r="F6108" s="4">
        <v>21891800</v>
      </c>
      <c r="I6108" s="4">
        <v>77476706</v>
      </c>
      <c r="J6108" s="4">
        <v>55584906</v>
      </c>
    </row>
    <row r="6109" spans="1:10" x14ac:dyDescent="0.35">
      <c r="C6109" t="s">
        <v>1844</v>
      </c>
      <c r="D6109" s="4">
        <v>2822782</v>
      </c>
      <c r="F6109" s="4">
        <v>3792361</v>
      </c>
      <c r="G6109" s="4">
        <v>242382</v>
      </c>
      <c r="H6109" s="4">
        <v>473389</v>
      </c>
      <c r="I6109" s="4">
        <v>7330914</v>
      </c>
      <c r="J6109" s="4">
        <v>2822782</v>
      </c>
    </row>
    <row r="6110" spans="1:10" x14ac:dyDescent="0.35">
      <c r="C6110" t="s">
        <v>1845</v>
      </c>
      <c r="D6110" s="4">
        <v>5313663</v>
      </c>
      <c r="I6110" s="4">
        <v>5313663</v>
      </c>
      <c r="J6110" s="4">
        <v>5313663</v>
      </c>
    </row>
    <row r="6111" spans="1:10" x14ac:dyDescent="0.35">
      <c r="B6111" t="s">
        <v>51</v>
      </c>
      <c r="D6111" s="4">
        <v>62964509</v>
      </c>
      <c r="E6111" s="4">
        <v>756841</v>
      </c>
      <c r="F6111" s="4">
        <v>25684161</v>
      </c>
      <c r="G6111" s="4">
        <v>242382</v>
      </c>
      <c r="H6111" s="4">
        <v>473389</v>
      </c>
      <c r="I6111" s="4">
        <v>90121282</v>
      </c>
      <c r="J6111" s="4">
        <v>63721350</v>
      </c>
    </row>
    <row r="6112" spans="1:10" x14ac:dyDescent="0.35">
      <c r="B6112" t="s">
        <v>1843</v>
      </c>
      <c r="C6112" t="s">
        <v>1846</v>
      </c>
      <c r="D6112" s="4">
        <v>29023718</v>
      </c>
      <c r="E6112" s="4">
        <v>5621215</v>
      </c>
      <c r="F6112" s="4">
        <v>1203125</v>
      </c>
      <c r="G6112" s="4">
        <v>568080</v>
      </c>
      <c r="H6112" s="4">
        <v>5822865</v>
      </c>
      <c r="I6112" s="4">
        <v>42239003</v>
      </c>
      <c r="J6112" s="4">
        <v>34644933</v>
      </c>
    </row>
    <row r="6113" spans="2:10" x14ac:dyDescent="0.35">
      <c r="C6113" t="s">
        <v>1847</v>
      </c>
      <c r="D6113" s="4">
        <v>25493985</v>
      </c>
      <c r="F6113" s="4">
        <v>945946</v>
      </c>
      <c r="I6113" s="4">
        <v>26439931</v>
      </c>
      <c r="J6113" s="4">
        <v>25493985</v>
      </c>
    </row>
    <row r="6114" spans="2:10" x14ac:dyDescent="0.35">
      <c r="C6114" t="s">
        <v>1848</v>
      </c>
      <c r="D6114" s="4">
        <v>215421</v>
      </c>
      <c r="E6114" s="4">
        <v>281382</v>
      </c>
      <c r="I6114" s="4">
        <v>496803</v>
      </c>
      <c r="J6114" s="4">
        <v>496803</v>
      </c>
    </row>
    <row r="6115" spans="2:10" x14ac:dyDescent="0.35">
      <c r="B6115" t="s">
        <v>52</v>
      </c>
      <c r="D6115" s="4">
        <v>54733124</v>
      </c>
      <c r="E6115" s="4">
        <v>5902596</v>
      </c>
      <c r="F6115" s="4">
        <v>2149071</v>
      </c>
      <c r="G6115" s="4">
        <v>568080</v>
      </c>
      <c r="H6115" s="4">
        <v>5822865</v>
      </c>
      <c r="I6115" s="4">
        <v>69175737</v>
      </c>
      <c r="J6115" s="4">
        <v>60635720</v>
      </c>
    </row>
    <row r="6116" spans="2:10" x14ac:dyDescent="0.35">
      <c r="B6116" t="s">
        <v>1849</v>
      </c>
      <c r="C6116" t="s">
        <v>1850</v>
      </c>
      <c r="D6116" s="4">
        <v>108720</v>
      </c>
      <c r="E6116" s="4">
        <v>20109280</v>
      </c>
      <c r="I6116" s="4">
        <v>20218000</v>
      </c>
      <c r="J6116" s="4">
        <v>20218000</v>
      </c>
    </row>
    <row r="6117" spans="2:10" x14ac:dyDescent="0.35">
      <c r="B6117" t="s">
        <v>53</v>
      </c>
      <c r="D6117" s="4">
        <v>108720</v>
      </c>
      <c r="E6117" s="4">
        <v>20109280</v>
      </c>
      <c r="I6117" s="4">
        <v>20218000</v>
      </c>
      <c r="J6117" s="4">
        <v>20218000</v>
      </c>
    </row>
    <row r="6118" spans="2:10" x14ac:dyDescent="0.35">
      <c r="B6118" t="s">
        <v>1844</v>
      </c>
      <c r="C6118" t="s">
        <v>1851</v>
      </c>
      <c r="D6118" s="4">
        <v>1482083</v>
      </c>
      <c r="I6118" s="4">
        <v>1482083</v>
      </c>
      <c r="J6118" s="4">
        <v>1482083</v>
      </c>
    </row>
    <row r="6119" spans="2:10" x14ac:dyDescent="0.35">
      <c r="C6119" t="s">
        <v>1916</v>
      </c>
      <c r="D6119" s="4">
        <v>9630</v>
      </c>
      <c r="G6119" s="4">
        <v>14264</v>
      </c>
      <c r="I6119" s="4">
        <v>23894</v>
      </c>
      <c r="J6119" s="4">
        <v>9630</v>
      </c>
    </row>
    <row r="6120" spans="2:10" x14ac:dyDescent="0.35">
      <c r="C6120" t="s">
        <v>1852</v>
      </c>
      <c r="D6120" s="4">
        <v>70471</v>
      </c>
      <c r="I6120" s="4">
        <v>70471</v>
      </c>
      <c r="J6120" s="4">
        <v>70471</v>
      </c>
    </row>
    <row r="6121" spans="2:10" x14ac:dyDescent="0.35">
      <c r="C6121" t="s">
        <v>1853</v>
      </c>
      <c r="D6121" s="4">
        <v>13082</v>
      </c>
      <c r="I6121" s="4">
        <v>13082</v>
      </c>
      <c r="J6121" s="4">
        <v>13082</v>
      </c>
    </row>
    <row r="6122" spans="2:10" x14ac:dyDescent="0.35">
      <c r="C6122" t="s">
        <v>1893</v>
      </c>
      <c r="D6122" s="4">
        <v>1195</v>
      </c>
      <c r="I6122" s="4">
        <v>1195</v>
      </c>
      <c r="J6122" s="4">
        <v>1195</v>
      </c>
    </row>
    <row r="6123" spans="2:10" x14ac:dyDescent="0.35">
      <c r="C6123" t="s">
        <v>1854</v>
      </c>
      <c r="D6123" s="4">
        <v>2326814</v>
      </c>
      <c r="I6123" s="4">
        <v>2326814</v>
      </c>
      <c r="J6123" s="4">
        <v>2326814</v>
      </c>
    </row>
    <row r="6124" spans="2:10" x14ac:dyDescent="0.35">
      <c r="C6124" t="s">
        <v>1919</v>
      </c>
      <c r="D6124" s="4">
        <v>524482</v>
      </c>
      <c r="E6124" s="4">
        <v>164611</v>
      </c>
      <c r="I6124" s="4">
        <v>689092</v>
      </c>
      <c r="J6124" s="4">
        <v>689093</v>
      </c>
    </row>
    <row r="6125" spans="2:10" x14ac:dyDescent="0.35">
      <c r="C6125" t="s">
        <v>1926</v>
      </c>
      <c r="D6125" s="4">
        <v>1054423</v>
      </c>
      <c r="E6125" s="4">
        <v>43314</v>
      </c>
      <c r="I6125" s="4">
        <v>1097737</v>
      </c>
      <c r="J6125" s="4">
        <v>1097737</v>
      </c>
    </row>
    <row r="6126" spans="2:10" x14ac:dyDescent="0.35">
      <c r="C6126" t="s">
        <v>1855</v>
      </c>
      <c r="D6126" s="4">
        <v>1006745</v>
      </c>
      <c r="E6126" s="4">
        <v>103392</v>
      </c>
      <c r="I6126" s="4">
        <v>1110137</v>
      </c>
      <c r="J6126" s="4">
        <v>1110137</v>
      </c>
    </row>
    <row r="6127" spans="2:10" x14ac:dyDescent="0.35">
      <c r="C6127" t="s">
        <v>1856</v>
      </c>
      <c r="I6127" s="4">
        <v>0</v>
      </c>
      <c r="J6127">
        <v>0</v>
      </c>
    </row>
    <row r="6128" spans="2:10" x14ac:dyDescent="0.35">
      <c r="C6128" t="s">
        <v>1857</v>
      </c>
      <c r="D6128" s="4">
        <v>171778</v>
      </c>
      <c r="I6128" s="4">
        <v>171778</v>
      </c>
      <c r="J6128" s="4">
        <v>171778</v>
      </c>
    </row>
    <row r="6129" spans="2:10" x14ac:dyDescent="0.35">
      <c r="C6129" t="s">
        <v>1858</v>
      </c>
      <c r="D6129" s="4">
        <v>168424</v>
      </c>
      <c r="F6129" s="4">
        <v>20781</v>
      </c>
      <c r="H6129" s="4">
        <v>10390</v>
      </c>
      <c r="I6129" s="4">
        <v>199595</v>
      </c>
      <c r="J6129" s="4">
        <v>168424</v>
      </c>
    </row>
    <row r="6130" spans="2:10" x14ac:dyDescent="0.35">
      <c r="C6130" t="s">
        <v>1859</v>
      </c>
      <c r="D6130" s="4">
        <v>1184040</v>
      </c>
      <c r="F6130" s="4">
        <v>430421</v>
      </c>
      <c r="H6130" s="4">
        <v>400000</v>
      </c>
      <c r="I6130" s="4">
        <v>2014461</v>
      </c>
      <c r="J6130" s="4">
        <v>1184040</v>
      </c>
    </row>
    <row r="6131" spans="2:10" x14ac:dyDescent="0.35">
      <c r="C6131" t="s">
        <v>1860</v>
      </c>
      <c r="D6131" s="4">
        <v>1956655</v>
      </c>
      <c r="I6131" s="4">
        <v>1956655</v>
      </c>
      <c r="J6131" s="4">
        <v>1956655</v>
      </c>
    </row>
    <row r="6132" spans="2:10" x14ac:dyDescent="0.35">
      <c r="C6132" t="s">
        <v>1861</v>
      </c>
      <c r="D6132" s="4">
        <v>463560</v>
      </c>
      <c r="I6132" s="4">
        <v>463560</v>
      </c>
      <c r="J6132" s="4">
        <v>463560</v>
      </c>
    </row>
    <row r="6133" spans="2:10" x14ac:dyDescent="0.35">
      <c r="C6133" t="s">
        <v>1862</v>
      </c>
      <c r="D6133" s="4">
        <v>1452893</v>
      </c>
      <c r="I6133" s="4">
        <v>1452893</v>
      </c>
      <c r="J6133" s="4">
        <v>1452893</v>
      </c>
    </row>
    <row r="6134" spans="2:10" x14ac:dyDescent="0.35">
      <c r="C6134" t="s">
        <v>1863</v>
      </c>
      <c r="G6134" s="4">
        <v>31120</v>
      </c>
      <c r="I6134" s="4">
        <v>31120</v>
      </c>
      <c r="J6134">
        <v>0</v>
      </c>
    </row>
    <row r="6135" spans="2:10" x14ac:dyDescent="0.35">
      <c r="B6135" t="s">
        <v>54</v>
      </c>
      <c r="D6135" s="4">
        <v>11886274</v>
      </c>
      <c r="E6135" s="4">
        <v>311317</v>
      </c>
      <c r="F6135" s="4">
        <v>451201</v>
      </c>
      <c r="G6135" s="4">
        <v>45383</v>
      </c>
      <c r="H6135" s="4">
        <v>410390</v>
      </c>
      <c r="I6135" s="4">
        <v>13104566</v>
      </c>
      <c r="J6135" s="4">
        <v>12197591</v>
      </c>
    </row>
    <row r="6136" spans="2:10" x14ac:dyDescent="0.35">
      <c r="B6136" t="s">
        <v>1845</v>
      </c>
      <c r="C6136" t="s">
        <v>1865</v>
      </c>
      <c r="G6136" s="4">
        <v>196554</v>
      </c>
      <c r="I6136" s="4">
        <v>196554</v>
      </c>
      <c r="J6136">
        <v>0</v>
      </c>
    </row>
    <row r="6137" spans="2:10" x14ac:dyDescent="0.35">
      <c r="C6137" t="s">
        <v>1866</v>
      </c>
      <c r="I6137" s="4">
        <v>0</v>
      </c>
      <c r="J6137">
        <v>0</v>
      </c>
    </row>
    <row r="6138" spans="2:10" x14ac:dyDescent="0.35">
      <c r="C6138" t="s">
        <v>1867</v>
      </c>
      <c r="D6138" s="4">
        <v>2340241</v>
      </c>
      <c r="E6138" s="4">
        <v>0</v>
      </c>
      <c r="F6138" s="4">
        <v>974775</v>
      </c>
      <c r="H6138" s="4">
        <v>4390165</v>
      </c>
      <c r="I6138" s="4">
        <v>7705181</v>
      </c>
      <c r="J6138" s="4">
        <v>2340241</v>
      </c>
    </row>
    <row r="6139" spans="2:10" x14ac:dyDescent="0.35">
      <c r="C6139" t="s">
        <v>1868</v>
      </c>
      <c r="D6139" s="4">
        <v>53656</v>
      </c>
      <c r="F6139" s="4">
        <v>100000</v>
      </c>
      <c r="H6139" s="4">
        <v>4184599</v>
      </c>
      <c r="I6139" s="4">
        <v>4338255</v>
      </c>
      <c r="J6139" s="4">
        <v>53656</v>
      </c>
    </row>
    <row r="6140" spans="2:10" x14ac:dyDescent="0.35">
      <c r="C6140" t="s">
        <v>1894</v>
      </c>
      <c r="D6140" s="4">
        <v>2745</v>
      </c>
      <c r="I6140" s="4">
        <v>2745</v>
      </c>
      <c r="J6140" s="4">
        <v>2745</v>
      </c>
    </row>
    <row r="6141" spans="2:10" x14ac:dyDescent="0.35">
      <c r="C6141" t="s">
        <v>1869</v>
      </c>
      <c r="H6141" s="4">
        <v>1306560</v>
      </c>
      <c r="I6141" s="4">
        <v>1306560</v>
      </c>
      <c r="J6141">
        <v>0</v>
      </c>
    </row>
    <row r="6142" spans="2:10" x14ac:dyDescent="0.35">
      <c r="C6142" t="s">
        <v>1870</v>
      </c>
      <c r="D6142" s="4">
        <v>11614</v>
      </c>
      <c r="E6142" s="4">
        <v>74935</v>
      </c>
      <c r="F6142" s="4">
        <v>10254193</v>
      </c>
      <c r="G6142" s="4">
        <v>352000</v>
      </c>
      <c r="I6142" s="4">
        <v>10692742</v>
      </c>
      <c r="J6142" s="4">
        <v>86549</v>
      </c>
    </row>
    <row r="6143" spans="2:10" x14ac:dyDescent="0.35">
      <c r="C6143" t="s">
        <v>1872</v>
      </c>
      <c r="D6143" s="4">
        <v>931000</v>
      </c>
      <c r="I6143" s="4">
        <v>931000</v>
      </c>
      <c r="J6143" s="4">
        <v>931000</v>
      </c>
    </row>
    <row r="6144" spans="2:10" x14ac:dyDescent="0.35">
      <c r="C6144" t="s">
        <v>1875</v>
      </c>
      <c r="H6144" s="4">
        <v>110430</v>
      </c>
      <c r="I6144" s="4">
        <v>110430</v>
      </c>
      <c r="J6144">
        <v>0</v>
      </c>
    </row>
    <row r="6145" spans="2:10" x14ac:dyDescent="0.35">
      <c r="C6145" t="s">
        <v>1876</v>
      </c>
      <c r="D6145" s="4">
        <v>25605</v>
      </c>
      <c r="H6145" s="4">
        <v>211680</v>
      </c>
      <c r="I6145" s="4">
        <v>237285</v>
      </c>
      <c r="J6145" s="4">
        <v>25605</v>
      </c>
    </row>
    <row r="6146" spans="2:10" x14ac:dyDescent="0.35">
      <c r="C6146" t="s">
        <v>1877</v>
      </c>
      <c r="D6146" s="4">
        <v>26608</v>
      </c>
      <c r="I6146" s="4">
        <v>26608</v>
      </c>
      <c r="J6146" s="4">
        <v>26608</v>
      </c>
    </row>
    <row r="6147" spans="2:10" x14ac:dyDescent="0.35">
      <c r="B6147" t="s">
        <v>55</v>
      </c>
      <c r="D6147" s="4">
        <v>3391470</v>
      </c>
      <c r="E6147" s="4">
        <v>74935</v>
      </c>
      <c r="F6147" s="4">
        <v>11328968</v>
      </c>
      <c r="G6147" s="4">
        <v>548554</v>
      </c>
      <c r="H6147" s="4">
        <v>10203434</v>
      </c>
      <c r="I6147" s="4">
        <v>25547361</v>
      </c>
      <c r="J6147" s="4">
        <v>3466405</v>
      </c>
    </row>
    <row r="6148" spans="2:10" x14ac:dyDescent="0.35">
      <c r="B6148" t="s">
        <v>1878</v>
      </c>
      <c r="C6148" t="s">
        <v>1879</v>
      </c>
      <c r="D6148" s="4">
        <v>3617841</v>
      </c>
      <c r="I6148" s="4">
        <v>3617841</v>
      </c>
      <c r="J6148" s="4">
        <v>3617841</v>
      </c>
    </row>
    <row r="6149" spans="2:10" x14ac:dyDescent="0.35">
      <c r="C6149" t="s">
        <v>1897</v>
      </c>
      <c r="D6149" s="4">
        <v>7487</v>
      </c>
      <c r="I6149" s="4">
        <v>7487</v>
      </c>
      <c r="J6149" s="4">
        <v>7487</v>
      </c>
    </row>
    <row r="6150" spans="2:10" x14ac:dyDescent="0.35">
      <c r="C6150" t="s">
        <v>1880</v>
      </c>
      <c r="D6150" s="4">
        <v>1469690</v>
      </c>
      <c r="I6150" s="4">
        <v>1469690</v>
      </c>
      <c r="J6150" s="4">
        <v>1469690</v>
      </c>
    </row>
    <row r="6151" spans="2:10" x14ac:dyDescent="0.35">
      <c r="C6151" t="s">
        <v>1881</v>
      </c>
      <c r="D6151" s="4">
        <v>1836833</v>
      </c>
      <c r="I6151" s="4">
        <v>1836833</v>
      </c>
      <c r="J6151" s="4">
        <v>1836833</v>
      </c>
    </row>
    <row r="6152" spans="2:10" x14ac:dyDescent="0.35">
      <c r="C6152" t="s">
        <v>1895</v>
      </c>
      <c r="D6152" s="4">
        <v>105974</v>
      </c>
      <c r="I6152" s="4">
        <v>105974</v>
      </c>
      <c r="J6152" s="4">
        <v>105974</v>
      </c>
    </row>
    <row r="6153" spans="2:10" x14ac:dyDescent="0.35">
      <c r="C6153" t="s">
        <v>1882</v>
      </c>
      <c r="D6153" s="4">
        <v>458</v>
      </c>
      <c r="E6153" s="4">
        <v>512230</v>
      </c>
      <c r="I6153" s="4">
        <v>512687</v>
      </c>
      <c r="J6153" s="4">
        <v>512688</v>
      </c>
    </row>
    <row r="6154" spans="2:10" x14ac:dyDescent="0.35">
      <c r="C6154" t="s">
        <v>1883</v>
      </c>
      <c r="D6154" s="4">
        <v>29335</v>
      </c>
      <c r="I6154" s="4">
        <v>29335</v>
      </c>
      <c r="J6154" s="4">
        <v>29335</v>
      </c>
    </row>
    <row r="6155" spans="2:10" x14ac:dyDescent="0.35">
      <c r="C6155" t="s">
        <v>1892</v>
      </c>
      <c r="D6155" s="4">
        <v>3830</v>
      </c>
      <c r="I6155" s="4">
        <v>3830</v>
      </c>
      <c r="J6155" s="4">
        <v>3830</v>
      </c>
    </row>
    <row r="6156" spans="2:10" x14ac:dyDescent="0.35">
      <c r="C6156" t="s">
        <v>1884</v>
      </c>
      <c r="D6156" s="4">
        <v>73484</v>
      </c>
      <c r="I6156" s="4">
        <v>73484</v>
      </c>
      <c r="J6156" s="4">
        <v>73484</v>
      </c>
    </row>
    <row r="6157" spans="2:10" x14ac:dyDescent="0.35">
      <c r="B6157" t="s">
        <v>56</v>
      </c>
      <c r="D6157" s="4">
        <v>7144932</v>
      </c>
      <c r="E6157" s="4">
        <v>512230</v>
      </c>
      <c r="I6157" s="4">
        <v>7657162</v>
      </c>
      <c r="J6157" s="4">
        <v>7657162</v>
      </c>
    </row>
    <row r="6158" spans="2:10" x14ac:dyDescent="0.35">
      <c r="B6158" t="s">
        <v>1885</v>
      </c>
      <c r="C6158" t="s">
        <v>1886</v>
      </c>
      <c r="D6158" s="4">
        <v>70698</v>
      </c>
      <c r="I6158" s="4">
        <v>70698</v>
      </c>
      <c r="J6158" s="4">
        <v>70698</v>
      </c>
    </row>
    <row r="6159" spans="2:10" x14ac:dyDescent="0.35">
      <c r="B6159" t="s">
        <v>57</v>
      </c>
      <c r="D6159" s="4">
        <v>70698</v>
      </c>
      <c r="I6159" s="4">
        <v>70698</v>
      </c>
      <c r="J6159" s="4">
        <v>70698</v>
      </c>
    </row>
    <row r="6160" spans="2:10" x14ac:dyDescent="0.35">
      <c r="B6160" t="s">
        <v>1887</v>
      </c>
      <c r="C6160" t="s">
        <v>1904</v>
      </c>
      <c r="D6160" s="4">
        <v>250000</v>
      </c>
      <c r="I6160" s="4">
        <v>250000</v>
      </c>
      <c r="J6160" s="4">
        <v>250000</v>
      </c>
    </row>
    <row r="6161" spans="1:10" x14ac:dyDescent="0.35">
      <c r="C6161" t="s">
        <v>1888</v>
      </c>
      <c r="H6161" s="4">
        <v>595200</v>
      </c>
      <c r="I6161" s="4">
        <v>595200</v>
      </c>
      <c r="J6161">
        <v>0</v>
      </c>
    </row>
    <row r="6162" spans="1:10" x14ac:dyDescent="0.35">
      <c r="C6162" t="s">
        <v>1901</v>
      </c>
      <c r="F6162" s="4">
        <v>825000</v>
      </c>
      <c r="I6162" s="4">
        <v>825000</v>
      </c>
      <c r="J6162">
        <v>0</v>
      </c>
    </row>
    <row r="6163" spans="1:10" x14ac:dyDescent="0.35">
      <c r="C6163" t="s">
        <v>1889</v>
      </c>
      <c r="F6163" s="4">
        <v>2772000</v>
      </c>
      <c r="I6163" s="4">
        <v>2772000</v>
      </c>
      <c r="J6163">
        <v>0</v>
      </c>
    </row>
    <row r="6164" spans="1:10" x14ac:dyDescent="0.35">
      <c r="C6164" t="s">
        <v>1890</v>
      </c>
      <c r="F6164" s="4">
        <v>1050000</v>
      </c>
      <c r="I6164" s="4">
        <v>1050000</v>
      </c>
      <c r="J6164">
        <v>0</v>
      </c>
    </row>
    <row r="6165" spans="1:10" x14ac:dyDescent="0.35">
      <c r="C6165" t="s">
        <v>1902</v>
      </c>
      <c r="F6165" s="4">
        <v>1650000</v>
      </c>
      <c r="I6165" s="4">
        <v>1650000</v>
      </c>
      <c r="J6165">
        <v>0</v>
      </c>
    </row>
    <row r="6166" spans="1:10" x14ac:dyDescent="0.35">
      <c r="B6166" t="s">
        <v>58</v>
      </c>
      <c r="D6166" s="4">
        <v>250000</v>
      </c>
      <c r="F6166" s="4">
        <v>6297000</v>
      </c>
      <c r="H6166" s="4">
        <v>595200</v>
      </c>
      <c r="I6166" s="4">
        <v>7142200</v>
      </c>
      <c r="J6166" s="4">
        <v>250000</v>
      </c>
    </row>
    <row r="6167" spans="1:10" x14ac:dyDescent="0.35">
      <c r="A6167" t="s">
        <v>1646</v>
      </c>
      <c r="B6167" t="s">
        <v>59</v>
      </c>
      <c r="D6167" s="4">
        <v>140549727</v>
      </c>
      <c r="E6167" s="4">
        <v>27667199</v>
      </c>
      <c r="F6167" s="4">
        <v>45910401</v>
      </c>
      <c r="G6167" s="4">
        <v>1404400</v>
      </c>
      <c r="H6167" s="4">
        <v>17505279</v>
      </c>
      <c r="I6167" s="4">
        <v>233037006</v>
      </c>
      <c r="J6167" s="4">
        <v>168216926</v>
      </c>
    </row>
    <row r="6168" spans="1:10" x14ac:dyDescent="0.35">
      <c r="A6168" t="s">
        <v>666</v>
      </c>
      <c r="B6168" t="s">
        <v>1842</v>
      </c>
      <c r="C6168" t="s">
        <v>1843</v>
      </c>
      <c r="D6168" s="4">
        <v>28942422</v>
      </c>
      <c r="I6168" s="4">
        <v>28942422</v>
      </c>
      <c r="J6168" s="4">
        <v>28942422</v>
      </c>
    </row>
    <row r="6169" spans="1:10" x14ac:dyDescent="0.35">
      <c r="C6169" t="s">
        <v>1844</v>
      </c>
      <c r="D6169" s="4">
        <v>2370030</v>
      </c>
      <c r="H6169" s="4">
        <v>157950</v>
      </c>
      <c r="I6169" s="4">
        <v>2527980</v>
      </c>
      <c r="J6169" s="4">
        <v>2370030</v>
      </c>
    </row>
    <row r="6170" spans="1:10" x14ac:dyDescent="0.35">
      <c r="C6170" t="s">
        <v>1845</v>
      </c>
      <c r="D6170" s="4">
        <v>2126630</v>
      </c>
      <c r="I6170" s="4">
        <v>2126630</v>
      </c>
      <c r="J6170" s="4">
        <v>2126630</v>
      </c>
    </row>
    <row r="6171" spans="1:10" x14ac:dyDescent="0.35">
      <c r="B6171" t="s">
        <v>51</v>
      </c>
      <c r="D6171" s="4">
        <v>33439082</v>
      </c>
      <c r="H6171" s="4">
        <v>157950</v>
      </c>
      <c r="I6171" s="4">
        <v>33597032</v>
      </c>
      <c r="J6171" s="4">
        <v>33439082</v>
      </c>
    </row>
    <row r="6172" spans="1:10" x14ac:dyDescent="0.35">
      <c r="B6172" t="s">
        <v>1843</v>
      </c>
      <c r="C6172" t="s">
        <v>1846</v>
      </c>
      <c r="D6172" s="4">
        <v>525880</v>
      </c>
      <c r="E6172" s="4">
        <v>4323757</v>
      </c>
      <c r="F6172" s="4">
        <v>4552309</v>
      </c>
      <c r="G6172" s="4">
        <v>109462</v>
      </c>
      <c r="H6172" s="4">
        <v>3430927</v>
      </c>
      <c r="I6172" s="4">
        <v>12942335</v>
      </c>
      <c r="J6172" s="4">
        <v>4849637</v>
      </c>
    </row>
    <row r="6173" spans="1:10" x14ac:dyDescent="0.35">
      <c r="C6173" t="s">
        <v>1847</v>
      </c>
      <c r="D6173" s="4">
        <v>8420831</v>
      </c>
      <c r="E6173" s="4">
        <v>730589</v>
      </c>
      <c r="F6173" s="4">
        <v>975680</v>
      </c>
      <c r="G6173" s="4">
        <v>35000</v>
      </c>
      <c r="I6173" s="4">
        <v>10162101</v>
      </c>
      <c r="J6173" s="4">
        <v>9151420</v>
      </c>
    </row>
    <row r="6174" spans="1:10" x14ac:dyDescent="0.35">
      <c r="C6174" t="s">
        <v>1848</v>
      </c>
      <c r="D6174" s="4">
        <v>23612</v>
      </c>
      <c r="I6174" s="4">
        <v>23612</v>
      </c>
      <c r="J6174" s="4">
        <v>23612</v>
      </c>
    </row>
    <row r="6175" spans="1:10" x14ac:dyDescent="0.35">
      <c r="B6175" t="s">
        <v>52</v>
      </c>
      <c r="D6175" s="4">
        <v>8970324</v>
      </c>
      <c r="E6175" s="4">
        <v>5054346</v>
      </c>
      <c r="F6175" s="4">
        <v>5527989</v>
      </c>
      <c r="G6175" s="4">
        <v>144462</v>
      </c>
      <c r="H6175" s="4">
        <v>3430927</v>
      </c>
      <c r="I6175" s="4">
        <v>23128048</v>
      </c>
      <c r="J6175" s="4">
        <v>14024670</v>
      </c>
    </row>
    <row r="6176" spans="1:10" x14ac:dyDescent="0.35">
      <c r="B6176" t="s">
        <v>1849</v>
      </c>
      <c r="C6176" t="s">
        <v>1896</v>
      </c>
      <c r="H6176" s="4">
        <v>98243</v>
      </c>
      <c r="I6176" s="4">
        <v>98243</v>
      </c>
      <c r="J6176">
        <v>0</v>
      </c>
    </row>
    <row r="6177" spans="2:10" x14ac:dyDescent="0.35">
      <c r="C6177" t="s">
        <v>1850</v>
      </c>
      <c r="H6177" s="4">
        <v>4800000</v>
      </c>
      <c r="I6177" s="4">
        <v>4800000</v>
      </c>
      <c r="J6177">
        <v>0</v>
      </c>
    </row>
    <row r="6178" spans="2:10" x14ac:dyDescent="0.35">
      <c r="B6178" t="s">
        <v>53</v>
      </c>
      <c r="H6178" s="4">
        <v>4898243</v>
      </c>
      <c r="I6178" s="4">
        <v>4898243</v>
      </c>
      <c r="J6178">
        <v>0</v>
      </c>
    </row>
    <row r="6179" spans="2:10" x14ac:dyDescent="0.35">
      <c r="B6179" t="s">
        <v>1844</v>
      </c>
      <c r="C6179" t="s">
        <v>1851</v>
      </c>
      <c r="D6179" s="4">
        <v>610462</v>
      </c>
      <c r="I6179" s="4">
        <v>610462</v>
      </c>
      <c r="J6179" s="4">
        <v>610462</v>
      </c>
    </row>
    <row r="6180" spans="2:10" x14ac:dyDescent="0.35">
      <c r="C6180" t="s">
        <v>1947</v>
      </c>
      <c r="D6180" s="4">
        <v>1063</v>
      </c>
      <c r="E6180" s="4">
        <v>18392</v>
      </c>
      <c r="I6180" s="4">
        <v>19455</v>
      </c>
      <c r="J6180" s="4">
        <v>19455</v>
      </c>
    </row>
    <row r="6181" spans="2:10" x14ac:dyDescent="0.35">
      <c r="C6181" t="s">
        <v>1899</v>
      </c>
      <c r="D6181" s="4">
        <v>305881</v>
      </c>
      <c r="F6181" s="4">
        <v>50161</v>
      </c>
      <c r="I6181" s="4">
        <v>356042</v>
      </c>
      <c r="J6181" s="4">
        <v>305881</v>
      </c>
    </row>
    <row r="6182" spans="2:10" x14ac:dyDescent="0.35">
      <c r="C6182" t="s">
        <v>1916</v>
      </c>
      <c r="H6182" s="4">
        <v>14264</v>
      </c>
      <c r="I6182" s="4">
        <v>14264</v>
      </c>
      <c r="J6182">
        <v>0</v>
      </c>
    </row>
    <row r="6183" spans="2:10" x14ac:dyDescent="0.35">
      <c r="C6183" t="s">
        <v>1852</v>
      </c>
      <c r="E6183" s="4">
        <v>1363</v>
      </c>
      <c r="H6183" s="4">
        <v>8178</v>
      </c>
      <c r="I6183" s="4">
        <v>9541</v>
      </c>
      <c r="J6183">
        <v>1363</v>
      </c>
    </row>
    <row r="6184" spans="2:10" x14ac:dyDescent="0.35">
      <c r="C6184" t="s">
        <v>1853</v>
      </c>
      <c r="F6184" s="4">
        <v>2309</v>
      </c>
      <c r="G6184" s="4">
        <v>27304</v>
      </c>
      <c r="H6184" s="4">
        <v>2309</v>
      </c>
      <c r="I6184" s="4">
        <v>31922</v>
      </c>
      <c r="J6184">
        <v>0</v>
      </c>
    </row>
    <row r="6185" spans="2:10" x14ac:dyDescent="0.35">
      <c r="C6185" t="s">
        <v>1854</v>
      </c>
      <c r="D6185" s="4">
        <v>254478</v>
      </c>
      <c r="F6185" s="4">
        <v>349695</v>
      </c>
      <c r="H6185" s="4">
        <v>127773</v>
      </c>
      <c r="I6185" s="4">
        <v>731945</v>
      </c>
      <c r="J6185" s="4">
        <v>254478</v>
      </c>
    </row>
    <row r="6186" spans="2:10" x14ac:dyDescent="0.35">
      <c r="C6186" t="s">
        <v>1855</v>
      </c>
      <c r="D6186" s="4">
        <v>207486</v>
      </c>
      <c r="E6186" s="4">
        <v>38329</v>
      </c>
      <c r="F6186" s="4">
        <v>347624</v>
      </c>
      <c r="H6186" s="4">
        <v>217564</v>
      </c>
      <c r="I6186" s="4">
        <v>811003</v>
      </c>
      <c r="J6186" s="4">
        <v>245815</v>
      </c>
    </row>
    <row r="6187" spans="2:10" x14ac:dyDescent="0.35">
      <c r="C6187" t="s">
        <v>1856</v>
      </c>
      <c r="D6187" s="4">
        <v>14129</v>
      </c>
      <c r="H6187" s="4">
        <v>50684</v>
      </c>
      <c r="I6187" s="4">
        <v>64813</v>
      </c>
      <c r="J6187" s="4">
        <v>14129</v>
      </c>
    </row>
    <row r="6188" spans="2:10" x14ac:dyDescent="0.35">
      <c r="C6188" t="s">
        <v>1857</v>
      </c>
      <c r="D6188" s="4">
        <v>29315</v>
      </c>
      <c r="F6188" s="4">
        <v>10184</v>
      </c>
      <c r="I6188" s="4">
        <v>39499</v>
      </c>
      <c r="J6188" s="4">
        <v>29315</v>
      </c>
    </row>
    <row r="6189" spans="2:10" x14ac:dyDescent="0.35">
      <c r="C6189" t="s">
        <v>1906</v>
      </c>
      <c r="H6189" s="4">
        <v>2554</v>
      </c>
      <c r="I6189" s="4">
        <v>2554</v>
      </c>
      <c r="J6189">
        <v>0</v>
      </c>
    </row>
    <row r="6190" spans="2:10" x14ac:dyDescent="0.35">
      <c r="C6190" t="s">
        <v>1858</v>
      </c>
      <c r="D6190" s="4">
        <v>86977</v>
      </c>
      <c r="H6190" s="4">
        <v>12066</v>
      </c>
      <c r="I6190" s="4">
        <v>99044</v>
      </c>
      <c r="J6190" s="4">
        <v>86977</v>
      </c>
    </row>
    <row r="6191" spans="2:10" x14ac:dyDescent="0.35">
      <c r="C6191" t="s">
        <v>1859</v>
      </c>
      <c r="D6191" s="4">
        <v>1055729</v>
      </c>
      <c r="E6191" s="4">
        <v>100000</v>
      </c>
      <c r="F6191" s="4">
        <v>4</v>
      </c>
      <c r="G6191" s="4">
        <v>130424</v>
      </c>
      <c r="H6191" s="4">
        <v>374488</v>
      </c>
      <c r="I6191" s="4">
        <v>1660645</v>
      </c>
      <c r="J6191" s="4">
        <v>1155729</v>
      </c>
    </row>
    <row r="6192" spans="2:10" x14ac:dyDescent="0.35">
      <c r="C6192" t="s">
        <v>1860</v>
      </c>
      <c r="D6192" s="4">
        <v>652218</v>
      </c>
      <c r="I6192" s="4">
        <v>652218</v>
      </c>
      <c r="J6192" s="4">
        <v>652218</v>
      </c>
    </row>
    <row r="6193" spans="2:10" x14ac:dyDescent="0.35">
      <c r="C6193" t="s">
        <v>1861</v>
      </c>
      <c r="D6193" s="4">
        <v>135477</v>
      </c>
      <c r="I6193" s="4">
        <v>135477</v>
      </c>
      <c r="J6193" s="4">
        <v>135477</v>
      </c>
    </row>
    <row r="6194" spans="2:10" x14ac:dyDescent="0.35">
      <c r="C6194" t="s">
        <v>1862</v>
      </c>
      <c r="D6194" s="4">
        <v>939752</v>
      </c>
      <c r="I6194" s="4">
        <v>939752</v>
      </c>
      <c r="J6194" s="4">
        <v>939752</v>
      </c>
    </row>
    <row r="6195" spans="2:10" x14ac:dyDescent="0.35">
      <c r="C6195" t="s">
        <v>1863</v>
      </c>
      <c r="D6195" s="4">
        <v>14190</v>
      </c>
      <c r="F6195" s="4">
        <v>15560</v>
      </c>
      <c r="I6195" s="4">
        <v>29750</v>
      </c>
      <c r="J6195" s="4">
        <v>14190</v>
      </c>
    </row>
    <row r="6196" spans="2:10" x14ac:dyDescent="0.35">
      <c r="B6196" t="s">
        <v>54</v>
      </c>
      <c r="D6196" s="4">
        <v>4307156</v>
      </c>
      <c r="E6196" s="4">
        <v>158084</v>
      </c>
      <c r="F6196" s="4">
        <v>775537</v>
      </c>
      <c r="G6196" s="4">
        <v>157728</v>
      </c>
      <c r="H6196" s="4">
        <v>809879</v>
      </c>
      <c r="I6196" s="4">
        <v>6208384</v>
      </c>
      <c r="J6196" s="4">
        <v>4465240</v>
      </c>
    </row>
    <row r="6197" spans="2:10" x14ac:dyDescent="0.35">
      <c r="B6197" t="s">
        <v>1845</v>
      </c>
      <c r="C6197" t="s">
        <v>1865</v>
      </c>
      <c r="D6197" s="4">
        <v>3488</v>
      </c>
      <c r="H6197" s="4">
        <v>43195</v>
      </c>
      <c r="I6197" s="4">
        <v>46683</v>
      </c>
      <c r="J6197" s="4">
        <v>3488</v>
      </c>
    </row>
    <row r="6198" spans="2:10" x14ac:dyDescent="0.35">
      <c r="C6198" t="s">
        <v>1866</v>
      </c>
      <c r="D6198" s="4">
        <v>1580</v>
      </c>
      <c r="I6198" s="4">
        <v>1580</v>
      </c>
      <c r="J6198" s="4">
        <v>1580</v>
      </c>
    </row>
    <row r="6199" spans="2:10" x14ac:dyDescent="0.35">
      <c r="C6199" t="s">
        <v>1867</v>
      </c>
      <c r="D6199" s="4">
        <v>918000</v>
      </c>
      <c r="F6199" s="4">
        <v>9000</v>
      </c>
      <c r="G6199" s="4">
        <v>278122</v>
      </c>
      <c r="H6199" s="4">
        <v>1474265</v>
      </c>
      <c r="I6199" s="4">
        <v>2679387</v>
      </c>
      <c r="J6199" s="4">
        <v>918000</v>
      </c>
    </row>
    <row r="6200" spans="2:10" x14ac:dyDescent="0.35">
      <c r="C6200" t="s">
        <v>1868</v>
      </c>
      <c r="D6200" s="4">
        <v>406674</v>
      </c>
      <c r="H6200" s="4">
        <v>3010424</v>
      </c>
      <c r="I6200" s="4">
        <v>3417098</v>
      </c>
      <c r="J6200" s="4">
        <v>406674</v>
      </c>
    </row>
    <row r="6201" spans="2:10" x14ac:dyDescent="0.35">
      <c r="C6201" t="s">
        <v>1869</v>
      </c>
      <c r="H6201" s="4">
        <v>849600</v>
      </c>
      <c r="I6201" s="4">
        <v>849600</v>
      </c>
      <c r="J6201">
        <v>0</v>
      </c>
    </row>
    <row r="6202" spans="2:10" x14ac:dyDescent="0.35">
      <c r="C6202" t="s">
        <v>1870</v>
      </c>
      <c r="D6202" s="4">
        <v>5689</v>
      </c>
      <c r="G6202" s="4">
        <v>64000</v>
      </c>
      <c r="H6202" s="4">
        <v>2171636</v>
      </c>
      <c r="I6202" s="4">
        <v>2241325</v>
      </c>
      <c r="J6202" s="4">
        <v>5689</v>
      </c>
    </row>
    <row r="6203" spans="2:10" x14ac:dyDescent="0.35">
      <c r="C6203" t="s">
        <v>1871</v>
      </c>
      <c r="D6203" s="4">
        <v>73158</v>
      </c>
      <c r="G6203" s="4">
        <v>4330000</v>
      </c>
      <c r="H6203" s="4">
        <v>159041</v>
      </c>
      <c r="I6203" s="4">
        <v>4562199</v>
      </c>
      <c r="J6203" s="4">
        <v>73158</v>
      </c>
    </row>
    <row r="6204" spans="2:10" x14ac:dyDescent="0.35">
      <c r="C6204" t="s">
        <v>1872</v>
      </c>
      <c r="D6204" s="4">
        <v>245000</v>
      </c>
      <c r="I6204" s="4">
        <v>245000</v>
      </c>
      <c r="J6204" s="4">
        <v>245000</v>
      </c>
    </row>
    <row r="6205" spans="2:10" x14ac:dyDescent="0.35">
      <c r="C6205" t="s">
        <v>1875</v>
      </c>
      <c r="H6205" s="4">
        <v>58121</v>
      </c>
      <c r="I6205" s="4">
        <v>58121</v>
      </c>
      <c r="J6205">
        <v>0</v>
      </c>
    </row>
    <row r="6206" spans="2:10" x14ac:dyDescent="0.35">
      <c r="C6206" t="s">
        <v>1876</v>
      </c>
      <c r="H6206" s="4">
        <v>604800</v>
      </c>
      <c r="I6206" s="4">
        <v>604800</v>
      </c>
      <c r="J6206">
        <v>0</v>
      </c>
    </row>
    <row r="6207" spans="2:10" x14ac:dyDescent="0.35">
      <c r="C6207" t="s">
        <v>1877</v>
      </c>
      <c r="D6207" s="4">
        <v>116979</v>
      </c>
      <c r="I6207" s="4">
        <v>116979</v>
      </c>
      <c r="J6207" s="4">
        <v>116979</v>
      </c>
    </row>
    <row r="6208" spans="2:10" x14ac:dyDescent="0.35">
      <c r="B6208" t="s">
        <v>55</v>
      </c>
      <c r="D6208" s="4">
        <v>1770570</v>
      </c>
      <c r="F6208" s="4">
        <v>9000</v>
      </c>
      <c r="G6208" s="4">
        <v>4672122</v>
      </c>
      <c r="H6208" s="4">
        <v>8371081</v>
      </c>
      <c r="I6208" s="4">
        <v>14822773</v>
      </c>
      <c r="J6208" s="4">
        <v>1770570</v>
      </c>
    </row>
    <row r="6209" spans="2:10" x14ac:dyDescent="0.35">
      <c r="B6209" t="s">
        <v>1878</v>
      </c>
      <c r="C6209" t="s">
        <v>1879</v>
      </c>
      <c r="D6209" s="4">
        <v>962272</v>
      </c>
      <c r="I6209" s="4">
        <v>962272</v>
      </c>
      <c r="J6209" s="4">
        <v>962272</v>
      </c>
    </row>
    <row r="6210" spans="2:10" x14ac:dyDescent="0.35">
      <c r="C6210" t="s">
        <v>1907</v>
      </c>
      <c r="D6210" s="4">
        <v>7186</v>
      </c>
      <c r="I6210" s="4">
        <v>7186</v>
      </c>
      <c r="J6210" s="4">
        <v>7186</v>
      </c>
    </row>
    <row r="6211" spans="2:10" x14ac:dyDescent="0.35">
      <c r="C6211" t="s">
        <v>1880</v>
      </c>
      <c r="D6211" s="4">
        <v>403106</v>
      </c>
      <c r="I6211" s="4">
        <v>403106</v>
      </c>
      <c r="J6211" s="4">
        <v>403106</v>
      </c>
    </row>
    <row r="6212" spans="2:10" x14ac:dyDescent="0.35">
      <c r="B6212" t="s">
        <v>1878</v>
      </c>
      <c r="C6212" t="s">
        <v>1881</v>
      </c>
      <c r="D6212" s="4">
        <v>7043944</v>
      </c>
      <c r="I6212" s="4">
        <v>7043944</v>
      </c>
      <c r="J6212" s="4">
        <v>7043944</v>
      </c>
    </row>
    <row r="6213" spans="2:10" x14ac:dyDescent="0.35">
      <c r="C6213" t="s">
        <v>1895</v>
      </c>
      <c r="D6213" s="4">
        <v>105729</v>
      </c>
      <c r="I6213" s="4">
        <v>105729</v>
      </c>
      <c r="J6213" s="4">
        <v>105729</v>
      </c>
    </row>
    <row r="6214" spans="2:10" x14ac:dyDescent="0.35">
      <c r="C6214" t="s">
        <v>1882</v>
      </c>
      <c r="D6214" s="4">
        <v>2146</v>
      </c>
      <c r="F6214" s="4">
        <v>60521</v>
      </c>
      <c r="I6214" s="4">
        <v>62667</v>
      </c>
      <c r="J6214" s="4">
        <v>2146</v>
      </c>
    </row>
    <row r="6215" spans="2:10" x14ac:dyDescent="0.35">
      <c r="C6215" t="s">
        <v>1883</v>
      </c>
      <c r="D6215" s="4">
        <v>26151</v>
      </c>
      <c r="I6215" s="4">
        <v>26151</v>
      </c>
      <c r="J6215" s="4">
        <v>26151</v>
      </c>
    </row>
    <row r="6216" spans="2:10" x14ac:dyDescent="0.35">
      <c r="C6216" t="s">
        <v>1884</v>
      </c>
      <c r="D6216" s="4">
        <v>2333</v>
      </c>
      <c r="I6216" s="4">
        <v>2333</v>
      </c>
      <c r="J6216" s="4">
        <v>2333</v>
      </c>
    </row>
    <row r="6217" spans="2:10" x14ac:dyDescent="0.35">
      <c r="B6217" t="s">
        <v>56</v>
      </c>
      <c r="D6217" s="4">
        <v>8552866</v>
      </c>
      <c r="F6217" s="4">
        <v>60521</v>
      </c>
      <c r="I6217" s="4">
        <v>8613387</v>
      </c>
      <c r="J6217" s="4">
        <v>8552866</v>
      </c>
    </row>
    <row r="6218" spans="2:10" x14ac:dyDescent="0.35">
      <c r="B6218" t="s">
        <v>1885</v>
      </c>
      <c r="C6218" t="s">
        <v>1886</v>
      </c>
      <c r="D6218" s="4">
        <v>36557</v>
      </c>
      <c r="H6218" s="4">
        <v>160249</v>
      </c>
      <c r="I6218" s="4">
        <v>196806</v>
      </c>
      <c r="J6218" s="4">
        <v>36557</v>
      </c>
    </row>
    <row r="6219" spans="2:10" x14ac:dyDescent="0.35">
      <c r="B6219" t="s">
        <v>57</v>
      </c>
      <c r="D6219" s="4">
        <v>36557</v>
      </c>
      <c r="H6219" s="4">
        <v>160249</v>
      </c>
      <c r="I6219" s="4">
        <v>196806</v>
      </c>
      <c r="J6219" s="4">
        <v>36557</v>
      </c>
    </row>
    <row r="6220" spans="2:10" x14ac:dyDescent="0.35">
      <c r="B6220" t="s">
        <v>1887</v>
      </c>
      <c r="C6220" t="s">
        <v>1888</v>
      </c>
      <c r="H6220" s="4">
        <v>480000</v>
      </c>
      <c r="I6220" s="4">
        <v>480000</v>
      </c>
      <c r="J6220">
        <v>0</v>
      </c>
    </row>
    <row r="6221" spans="2:10" x14ac:dyDescent="0.35">
      <c r="C6221" t="s">
        <v>1901</v>
      </c>
      <c r="H6221" s="4">
        <v>375000</v>
      </c>
      <c r="I6221" s="4">
        <v>375000</v>
      </c>
      <c r="J6221">
        <v>0</v>
      </c>
    </row>
    <row r="6222" spans="2:10" x14ac:dyDescent="0.35">
      <c r="C6222" t="s">
        <v>1889</v>
      </c>
      <c r="H6222" s="4">
        <v>315000</v>
      </c>
      <c r="I6222" s="4">
        <v>315000</v>
      </c>
      <c r="J6222">
        <v>0</v>
      </c>
    </row>
    <row r="6223" spans="2:10" x14ac:dyDescent="0.35">
      <c r="C6223" t="s">
        <v>1890</v>
      </c>
      <c r="H6223" s="4">
        <v>225000</v>
      </c>
      <c r="I6223" s="4">
        <v>225000</v>
      </c>
      <c r="J6223">
        <v>0</v>
      </c>
    </row>
    <row r="6224" spans="2:10" x14ac:dyDescent="0.35">
      <c r="C6224" t="s">
        <v>1902</v>
      </c>
      <c r="H6224" s="4">
        <v>750000</v>
      </c>
      <c r="I6224" s="4">
        <v>750000</v>
      </c>
      <c r="J6224">
        <v>0</v>
      </c>
    </row>
    <row r="6225" spans="1:10" x14ac:dyDescent="0.35">
      <c r="B6225" t="s">
        <v>58</v>
      </c>
      <c r="H6225" s="4">
        <v>2145000</v>
      </c>
      <c r="I6225" s="4">
        <v>2145000</v>
      </c>
      <c r="J6225">
        <v>0</v>
      </c>
    </row>
    <row r="6226" spans="1:10" x14ac:dyDescent="0.35">
      <c r="A6226" t="s">
        <v>1647</v>
      </c>
      <c r="B6226" t="s">
        <v>59</v>
      </c>
      <c r="D6226" s="4">
        <v>57076554</v>
      </c>
      <c r="E6226" s="4">
        <v>5212430</v>
      </c>
      <c r="F6226" s="4">
        <v>6373047</v>
      </c>
      <c r="G6226" s="4">
        <v>4974313</v>
      </c>
      <c r="H6226" s="4">
        <v>19973328</v>
      </c>
      <c r="I6226" s="4">
        <v>93609671</v>
      </c>
      <c r="J6226" s="4">
        <v>62288984</v>
      </c>
    </row>
    <row r="6227" spans="1:10" x14ac:dyDescent="0.35">
      <c r="A6227" t="s">
        <v>671</v>
      </c>
      <c r="B6227" t="s">
        <v>1842</v>
      </c>
      <c r="C6227" t="s">
        <v>1843</v>
      </c>
      <c r="D6227" s="4">
        <v>6052253</v>
      </c>
      <c r="F6227" s="4">
        <v>3484600</v>
      </c>
      <c r="I6227" s="4">
        <v>9536853</v>
      </c>
      <c r="J6227" s="4">
        <v>6052253</v>
      </c>
    </row>
    <row r="6228" spans="1:10" x14ac:dyDescent="0.35">
      <c r="C6228" t="s">
        <v>1844</v>
      </c>
      <c r="D6228" s="4">
        <v>858969</v>
      </c>
      <c r="H6228" s="4">
        <v>63450</v>
      </c>
      <c r="I6228" s="4">
        <v>922419</v>
      </c>
      <c r="J6228" s="4">
        <v>858969</v>
      </c>
    </row>
    <row r="6229" spans="1:10" x14ac:dyDescent="0.35">
      <c r="C6229" t="s">
        <v>1845</v>
      </c>
      <c r="D6229" s="4">
        <v>509154</v>
      </c>
      <c r="I6229" s="4">
        <v>509154</v>
      </c>
      <c r="J6229" s="4">
        <v>509154</v>
      </c>
    </row>
    <row r="6230" spans="1:10" x14ac:dyDescent="0.35">
      <c r="B6230" t="s">
        <v>51</v>
      </c>
      <c r="D6230" s="4">
        <v>7420376</v>
      </c>
      <c r="F6230" s="4">
        <v>3484600</v>
      </c>
      <c r="H6230" s="4">
        <v>63450</v>
      </c>
      <c r="I6230" s="4">
        <v>10968426</v>
      </c>
      <c r="J6230" s="4">
        <v>7420376</v>
      </c>
    </row>
    <row r="6231" spans="1:10" x14ac:dyDescent="0.35">
      <c r="B6231" t="s">
        <v>1843</v>
      </c>
      <c r="C6231" t="s">
        <v>1846</v>
      </c>
      <c r="D6231" s="4">
        <v>3828769</v>
      </c>
      <c r="E6231" s="4">
        <v>1811772</v>
      </c>
      <c r="I6231" s="4">
        <v>5640541</v>
      </c>
      <c r="J6231" s="4">
        <v>5640541</v>
      </c>
    </row>
    <row r="6232" spans="1:10" x14ac:dyDescent="0.35">
      <c r="C6232" t="s">
        <v>1847</v>
      </c>
      <c r="D6232" s="4">
        <v>2114532</v>
      </c>
      <c r="F6232" s="4">
        <v>900541</v>
      </c>
      <c r="I6232" s="4">
        <v>3015073</v>
      </c>
      <c r="J6232" s="4">
        <v>2114532</v>
      </c>
    </row>
    <row r="6233" spans="1:10" x14ac:dyDescent="0.35">
      <c r="C6233" t="s">
        <v>1848</v>
      </c>
      <c r="E6233" s="4">
        <v>25864</v>
      </c>
      <c r="I6233" s="4">
        <v>25864</v>
      </c>
      <c r="J6233">
        <v>25864</v>
      </c>
    </row>
    <row r="6234" spans="1:10" x14ac:dyDescent="0.35">
      <c r="B6234" t="s">
        <v>52</v>
      </c>
      <c r="D6234" s="4">
        <v>5943301</v>
      </c>
      <c r="E6234" s="4">
        <v>1837636</v>
      </c>
      <c r="F6234" s="4">
        <v>900541</v>
      </c>
      <c r="I6234" s="4">
        <v>8681477</v>
      </c>
      <c r="J6234" s="4">
        <v>7780937</v>
      </c>
    </row>
    <row r="6235" spans="1:10" x14ac:dyDescent="0.35">
      <c r="B6235" t="s">
        <v>1849</v>
      </c>
      <c r="C6235" t="s">
        <v>1850</v>
      </c>
      <c r="D6235" s="4">
        <v>1600000</v>
      </c>
      <c r="I6235" s="4">
        <v>1600000</v>
      </c>
      <c r="J6235" s="4">
        <v>1600000</v>
      </c>
    </row>
    <row r="6236" spans="1:10" x14ac:dyDescent="0.35">
      <c r="B6236" t="s">
        <v>53</v>
      </c>
      <c r="D6236" s="4">
        <v>1600000</v>
      </c>
      <c r="I6236" s="4">
        <v>1600000</v>
      </c>
      <c r="J6236" s="4">
        <v>1600000</v>
      </c>
    </row>
    <row r="6237" spans="1:10" x14ac:dyDescent="0.35">
      <c r="B6237" t="s">
        <v>1844</v>
      </c>
      <c r="C6237" t="s">
        <v>1851</v>
      </c>
      <c r="D6237" s="4">
        <v>205664</v>
      </c>
      <c r="I6237" s="4">
        <v>205664</v>
      </c>
      <c r="J6237" s="4">
        <v>205664</v>
      </c>
    </row>
    <row r="6238" spans="1:10" x14ac:dyDescent="0.35">
      <c r="C6238" t="s">
        <v>1852</v>
      </c>
      <c r="F6238" s="4">
        <v>4647</v>
      </c>
      <c r="I6238" s="4">
        <v>4647</v>
      </c>
      <c r="J6238">
        <v>0</v>
      </c>
    </row>
    <row r="6239" spans="1:10" x14ac:dyDescent="0.35">
      <c r="C6239" t="s">
        <v>1853</v>
      </c>
      <c r="D6239" s="4">
        <v>2309</v>
      </c>
      <c r="F6239" s="4">
        <v>1539</v>
      </c>
      <c r="I6239" s="4">
        <v>3848</v>
      </c>
      <c r="J6239" s="4">
        <v>2309</v>
      </c>
    </row>
    <row r="6240" spans="1:10" x14ac:dyDescent="0.35">
      <c r="C6240" t="s">
        <v>1854</v>
      </c>
      <c r="D6240" s="4">
        <v>181572</v>
      </c>
      <c r="I6240" s="4">
        <v>181572</v>
      </c>
      <c r="J6240" s="4">
        <v>181572</v>
      </c>
    </row>
    <row r="6241" spans="2:10" x14ac:dyDescent="0.35">
      <c r="C6241" t="s">
        <v>1855</v>
      </c>
      <c r="D6241" s="4">
        <v>131663</v>
      </c>
      <c r="G6241" s="4">
        <v>220354</v>
      </c>
      <c r="I6241" s="4">
        <v>352017</v>
      </c>
      <c r="J6241" s="4">
        <v>131663</v>
      </c>
    </row>
    <row r="6242" spans="2:10" x14ac:dyDescent="0.35">
      <c r="C6242" t="s">
        <v>1856</v>
      </c>
      <c r="D6242" s="4">
        <v>0</v>
      </c>
      <c r="G6242" s="4">
        <v>8283</v>
      </c>
      <c r="I6242" s="4">
        <v>8283</v>
      </c>
      <c r="J6242" s="4">
        <v>0</v>
      </c>
    </row>
    <row r="6243" spans="2:10" x14ac:dyDescent="0.35">
      <c r="C6243" t="s">
        <v>1857</v>
      </c>
      <c r="D6243" s="4">
        <v>16295</v>
      </c>
      <c r="I6243" s="4">
        <v>16295</v>
      </c>
      <c r="J6243" s="4">
        <v>16295</v>
      </c>
    </row>
    <row r="6244" spans="2:10" x14ac:dyDescent="0.35">
      <c r="C6244" t="s">
        <v>1858</v>
      </c>
      <c r="E6244" s="4">
        <v>4022</v>
      </c>
      <c r="F6244" s="4">
        <v>20110</v>
      </c>
      <c r="H6244" s="4">
        <v>36199</v>
      </c>
      <c r="I6244" s="4">
        <v>60331</v>
      </c>
      <c r="J6244">
        <v>4022</v>
      </c>
    </row>
    <row r="6245" spans="2:10" x14ac:dyDescent="0.35">
      <c r="C6245" t="s">
        <v>1859</v>
      </c>
      <c r="D6245" s="4">
        <v>250000</v>
      </c>
      <c r="H6245" s="4">
        <v>50000</v>
      </c>
      <c r="I6245" s="4">
        <v>300000</v>
      </c>
      <c r="J6245" s="4">
        <v>250000</v>
      </c>
    </row>
    <row r="6246" spans="2:10" x14ac:dyDescent="0.35">
      <c r="C6246" t="s">
        <v>1860</v>
      </c>
      <c r="D6246" s="4">
        <v>326109</v>
      </c>
      <c r="I6246" s="4">
        <v>326109</v>
      </c>
      <c r="J6246" s="4">
        <v>326109</v>
      </c>
    </row>
    <row r="6247" spans="2:10" x14ac:dyDescent="0.35">
      <c r="C6247" t="s">
        <v>1861</v>
      </c>
      <c r="D6247" s="4">
        <v>22852</v>
      </c>
      <c r="I6247" s="4">
        <v>22852</v>
      </c>
      <c r="J6247" s="4">
        <v>22852</v>
      </c>
    </row>
    <row r="6248" spans="2:10" x14ac:dyDescent="0.35">
      <c r="C6248" t="s">
        <v>1862</v>
      </c>
      <c r="D6248" s="4">
        <v>256393</v>
      </c>
      <c r="I6248" s="4">
        <v>256393</v>
      </c>
      <c r="J6248" s="4">
        <v>256393</v>
      </c>
    </row>
    <row r="6249" spans="2:10" x14ac:dyDescent="0.35">
      <c r="C6249" t="s">
        <v>1863</v>
      </c>
      <c r="D6249" s="4">
        <v>7780</v>
      </c>
      <c r="H6249" s="4">
        <v>7780</v>
      </c>
      <c r="I6249" s="4">
        <v>15560</v>
      </c>
      <c r="J6249" s="4">
        <v>7780</v>
      </c>
    </row>
    <row r="6250" spans="2:10" x14ac:dyDescent="0.35">
      <c r="B6250" t="s">
        <v>54</v>
      </c>
      <c r="D6250" s="4">
        <v>1400636</v>
      </c>
      <c r="E6250" s="4">
        <v>4022</v>
      </c>
      <c r="F6250" s="4">
        <v>26296</v>
      </c>
      <c r="G6250" s="4">
        <v>228637</v>
      </c>
      <c r="H6250" s="4">
        <v>93979</v>
      </c>
      <c r="I6250" s="4">
        <v>1753570</v>
      </c>
      <c r="J6250" s="4">
        <v>1404658</v>
      </c>
    </row>
    <row r="6251" spans="2:10" x14ac:dyDescent="0.35">
      <c r="B6251" t="s">
        <v>1845</v>
      </c>
      <c r="C6251" t="s">
        <v>1864</v>
      </c>
      <c r="E6251" s="4">
        <v>22317</v>
      </c>
      <c r="I6251" s="4">
        <v>22317</v>
      </c>
      <c r="J6251">
        <v>22317</v>
      </c>
    </row>
    <row r="6252" spans="2:10" x14ac:dyDescent="0.35">
      <c r="C6252" t="s">
        <v>1865</v>
      </c>
      <c r="H6252" s="4">
        <v>87115</v>
      </c>
      <c r="I6252" s="4">
        <v>87115</v>
      </c>
      <c r="J6252">
        <v>0</v>
      </c>
    </row>
    <row r="6253" spans="2:10" x14ac:dyDescent="0.35">
      <c r="C6253" t="s">
        <v>1866</v>
      </c>
      <c r="I6253" s="4">
        <v>0</v>
      </c>
      <c r="J6253">
        <v>0</v>
      </c>
    </row>
    <row r="6254" spans="2:10" x14ac:dyDescent="0.35">
      <c r="C6254" t="s">
        <v>1867</v>
      </c>
      <c r="D6254" s="4">
        <v>39606</v>
      </c>
      <c r="E6254" s="4">
        <v>101100</v>
      </c>
      <c r="G6254" s="4">
        <v>43720</v>
      </c>
      <c r="H6254" s="4">
        <v>872653</v>
      </c>
      <c r="I6254" s="4">
        <v>1057080</v>
      </c>
      <c r="J6254" s="4">
        <v>140706</v>
      </c>
    </row>
    <row r="6255" spans="2:10" x14ac:dyDescent="0.35">
      <c r="C6255" t="s">
        <v>1868</v>
      </c>
      <c r="D6255" s="4">
        <v>4955</v>
      </c>
      <c r="E6255" s="4">
        <v>10519</v>
      </c>
      <c r="H6255" s="4">
        <v>607505</v>
      </c>
      <c r="I6255" s="4">
        <v>622978</v>
      </c>
      <c r="J6255" s="4">
        <v>15474</v>
      </c>
    </row>
    <row r="6256" spans="2:10" x14ac:dyDescent="0.35">
      <c r="C6256" t="s">
        <v>1869</v>
      </c>
      <c r="H6256" s="4">
        <v>290880</v>
      </c>
      <c r="I6256" s="4">
        <v>290880</v>
      </c>
      <c r="J6256">
        <v>0</v>
      </c>
    </row>
    <row r="6257" spans="2:10" x14ac:dyDescent="0.35">
      <c r="C6257" t="s">
        <v>1870</v>
      </c>
      <c r="D6257" s="4">
        <v>11949</v>
      </c>
      <c r="E6257" s="4">
        <v>15519</v>
      </c>
      <c r="G6257" s="4">
        <v>635770</v>
      </c>
      <c r="I6257" s="4">
        <v>663238</v>
      </c>
      <c r="J6257" s="4">
        <v>27468</v>
      </c>
    </row>
    <row r="6258" spans="2:10" x14ac:dyDescent="0.35">
      <c r="C6258" t="s">
        <v>1871</v>
      </c>
      <c r="D6258" s="4">
        <v>167240</v>
      </c>
      <c r="F6258" s="4">
        <v>4330000</v>
      </c>
      <c r="G6258" s="4">
        <v>12037</v>
      </c>
      <c r="I6258" s="4">
        <v>4509277</v>
      </c>
      <c r="J6258" s="4">
        <v>167240</v>
      </c>
    </row>
    <row r="6259" spans="2:10" x14ac:dyDescent="0.35">
      <c r="C6259" t="s">
        <v>1872</v>
      </c>
      <c r="D6259" s="4">
        <v>98000</v>
      </c>
      <c r="I6259" s="4">
        <v>98000</v>
      </c>
      <c r="J6259" s="4">
        <v>98000</v>
      </c>
    </row>
    <row r="6260" spans="2:10" x14ac:dyDescent="0.35">
      <c r="C6260" t="s">
        <v>1873</v>
      </c>
      <c r="D6260" s="4">
        <v>4973</v>
      </c>
      <c r="I6260" s="4">
        <v>4973</v>
      </c>
      <c r="J6260" s="4">
        <v>4973</v>
      </c>
    </row>
    <row r="6261" spans="2:10" x14ac:dyDescent="0.35">
      <c r="C6261" t="s">
        <v>1874</v>
      </c>
      <c r="D6261" s="4">
        <v>0</v>
      </c>
      <c r="I6261" s="4">
        <v>0</v>
      </c>
      <c r="J6261" s="4">
        <v>0</v>
      </c>
    </row>
    <row r="6262" spans="2:10" x14ac:dyDescent="0.35">
      <c r="C6262" t="s">
        <v>1875</v>
      </c>
      <c r="H6262" s="4">
        <v>52309</v>
      </c>
      <c r="I6262" s="4">
        <v>52309</v>
      </c>
      <c r="J6262">
        <v>0</v>
      </c>
    </row>
    <row r="6263" spans="2:10" x14ac:dyDescent="0.35">
      <c r="C6263" t="s">
        <v>1876</v>
      </c>
      <c r="H6263" s="4">
        <v>0</v>
      </c>
      <c r="I6263" s="4">
        <v>0</v>
      </c>
      <c r="J6263">
        <v>0</v>
      </c>
    </row>
    <row r="6264" spans="2:10" x14ac:dyDescent="0.35">
      <c r="C6264" t="s">
        <v>1877</v>
      </c>
      <c r="D6264" s="4">
        <v>73456</v>
      </c>
      <c r="I6264" s="4">
        <v>73456</v>
      </c>
      <c r="J6264" s="4">
        <v>73456</v>
      </c>
    </row>
    <row r="6265" spans="2:10" x14ac:dyDescent="0.35">
      <c r="B6265" t="s">
        <v>55</v>
      </c>
      <c r="D6265" s="4">
        <v>400181</v>
      </c>
      <c r="E6265" s="4">
        <v>149454</v>
      </c>
      <c r="F6265" s="4">
        <v>4330000</v>
      </c>
      <c r="G6265" s="4">
        <v>691527</v>
      </c>
      <c r="H6265" s="4">
        <v>1910462</v>
      </c>
      <c r="I6265" s="4">
        <v>7481624</v>
      </c>
      <c r="J6265" s="4">
        <v>549635</v>
      </c>
    </row>
    <row r="6266" spans="2:10" x14ac:dyDescent="0.35">
      <c r="B6266" t="s">
        <v>1878</v>
      </c>
      <c r="C6266" t="s">
        <v>1879</v>
      </c>
      <c r="D6266" s="4">
        <v>1131335</v>
      </c>
      <c r="I6266" s="4">
        <v>1131335</v>
      </c>
      <c r="J6266" s="4">
        <v>1131335</v>
      </c>
    </row>
    <row r="6267" spans="2:10" x14ac:dyDescent="0.35">
      <c r="C6267" t="s">
        <v>1907</v>
      </c>
      <c r="D6267" s="4">
        <v>6855</v>
      </c>
      <c r="I6267" s="4">
        <v>6855</v>
      </c>
      <c r="J6267" s="4">
        <v>6855</v>
      </c>
    </row>
    <row r="6268" spans="2:10" x14ac:dyDescent="0.35">
      <c r="C6268" t="s">
        <v>1897</v>
      </c>
      <c r="D6268" s="4">
        <v>6209</v>
      </c>
      <c r="I6268" s="4">
        <v>6209</v>
      </c>
      <c r="J6268" s="4">
        <v>6209</v>
      </c>
    </row>
    <row r="6269" spans="2:10" x14ac:dyDescent="0.35">
      <c r="C6269" t="s">
        <v>1880</v>
      </c>
      <c r="D6269" s="4">
        <v>360483</v>
      </c>
      <c r="I6269" s="4">
        <v>360483</v>
      </c>
      <c r="J6269" s="4">
        <v>360483</v>
      </c>
    </row>
    <row r="6270" spans="2:10" x14ac:dyDescent="0.35">
      <c r="C6270" t="s">
        <v>1881</v>
      </c>
      <c r="D6270" s="4">
        <v>252987</v>
      </c>
      <c r="I6270" s="4">
        <v>252987</v>
      </c>
      <c r="J6270" s="4">
        <v>252987</v>
      </c>
    </row>
    <row r="6271" spans="2:10" x14ac:dyDescent="0.35">
      <c r="C6271" t="s">
        <v>1895</v>
      </c>
      <c r="D6271" s="4">
        <v>126600</v>
      </c>
      <c r="I6271" s="4">
        <v>126600</v>
      </c>
      <c r="J6271" s="4">
        <v>126600</v>
      </c>
    </row>
    <row r="6272" spans="2:10" x14ac:dyDescent="0.35">
      <c r="C6272" t="s">
        <v>1900</v>
      </c>
      <c r="D6272" s="4">
        <v>1989</v>
      </c>
      <c r="I6272" s="4">
        <v>1989</v>
      </c>
      <c r="J6272" s="4">
        <v>1989</v>
      </c>
    </row>
    <row r="6273" spans="1:10" x14ac:dyDescent="0.35">
      <c r="C6273" t="s">
        <v>1892</v>
      </c>
      <c r="D6273" s="4">
        <v>11554</v>
      </c>
      <c r="I6273" s="4">
        <v>11554</v>
      </c>
      <c r="J6273" s="4">
        <v>11554</v>
      </c>
    </row>
    <row r="6274" spans="1:10" x14ac:dyDescent="0.35">
      <c r="C6274" t="s">
        <v>1884</v>
      </c>
      <c r="D6274" s="4">
        <v>16173</v>
      </c>
      <c r="I6274" s="4">
        <v>16173</v>
      </c>
      <c r="J6274" s="4">
        <v>16173</v>
      </c>
    </row>
    <row r="6275" spans="1:10" x14ac:dyDescent="0.35">
      <c r="B6275" t="s">
        <v>56</v>
      </c>
      <c r="D6275" s="4">
        <v>1914186</v>
      </c>
      <c r="I6275" s="4">
        <v>1914186</v>
      </c>
      <c r="J6275" s="4">
        <v>1914186</v>
      </c>
    </row>
    <row r="6276" spans="1:10" x14ac:dyDescent="0.35">
      <c r="B6276" t="s">
        <v>1885</v>
      </c>
      <c r="C6276" t="s">
        <v>1886</v>
      </c>
      <c r="D6276" s="4">
        <v>23566</v>
      </c>
      <c r="I6276" s="4">
        <v>23566</v>
      </c>
      <c r="J6276" s="4">
        <v>23566</v>
      </c>
    </row>
    <row r="6277" spans="1:10" x14ac:dyDescent="0.35">
      <c r="B6277" t="s">
        <v>57</v>
      </c>
      <c r="D6277" s="4">
        <v>23566</v>
      </c>
      <c r="I6277" s="4">
        <v>23566</v>
      </c>
      <c r="J6277" s="4">
        <v>23566</v>
      </c>
    </row>
    <row r="6278" spans="1:10" x14ac:dyDescent="0.35">
      <c r="B6278" t="s">
        <v>1887</v>
      </c>
      <c r="C6278" t="s">
        <v>1898</v>
      </c>
      <c r="D6278" s="4">
        <v>7602</v>
      </c>
      <c r="I6278" s="4">
        <v>7602</v>
      </c>
      <c r="J6278" s="4">
        <v>7602</v>
      </c>
    </row>
    <row r="6279" spans="1:10" x14ac:dyDescent="0.35">
      <c r="C6279" t="s">
        <v>1888</v>
      </c>
      <c r="H6279" s="4">
        <v>192000</v>
      </c>
      <c r="I6279" s="4">
        <v>192000</v>
      </c>
      <c r="J6279">
        <v>0</v>
      </c>
    </row>
    <row r="6280" spans="1:10" x14ac:dyDescent="0.35">
      <c r="C6280" t="s">
        <v>1889</v>
      </c>
      <c r="G6280" s="4">
        <v>52500</v>
      </c>
      <c r="I6280" s="4">
        <v>52500</v>
      </c>
      <c r="J6280">
        <v>0</v>
      </c>
    </row>
    <row r="6281" spans="1:10" x14ac:dyDescent="0.35">
      <c r="C6281" t="s">
        <v>1890</v>
      </c>
      <c r="G6281" s="4">
        <v>37500</v>
      </c>
      <c r="I6281" s="4">
        <v>37500</v>
      </c>
      <c r="J6281">
        <v>0</v>
      </c>
    </row>
    <row r="6282" spans="1:10" x14ac:dyDescent="0.35">
      <c r="B6282" t="s">
        <v>58</v>
      </c>
      <c r="D6282" s="4">
        <v>7602</v>
      </c>
      <c r="G6282" s="4">
        <v>90000</v>
      </c>
      <c r="H6282" s="4">
        <v>192000</v>
      </c>
      <c r="I6282" s="4">
        <v>289602</v>
      </c>
      <c r="J6282" s="4">
        <v>7602</v>
      </c>
    </row>
    <row r="6283" spans="1:10" x14ac:dyDescent="0.35">
      <c r="A6283" t="s">
        <v>1648</v>
      </c>
      <c r="B6283" t="s">
        <v>59</v>
      </c>
      <c r="D6283" s="4">
        <v>18709848</v>
      </c>
      <c r="E6283" s="4">
        <v>1991112</v>
      </c>
      <c r="F6283" s="4">
        <v>8741437</v>
      </c>
      <c r="G6283" s="4">
        <v>1010164</v>
      </c>
      <c r="H6283" s="4">
        <v>2259891</v>
      </c>
      <c r="I6283" s="4">
        <v>32712452</v>
      </c>
      <c r="J6283" s="4">
        <v>20700960</v>
      </c>
    </row>
    <row r="6284" spans="1:10" x14ac:dyDescent="0.35">
      <c r="A6284" t="s">
        <v>676</v>
      </c>
      <c r="B6284" t="s">
        <v>1842</v>
      </c>
      <c r="C6284" t="s">
        <v>1843</v>
      </c>
      <c r="D6284" s="4">
        <v>36499567</v>
      </c>
      <c r="I6284" s="4">
        <v>36499567</v>
      </c>
      <c r="J6284" s="4">
        <v>36499567</v>
      </c>
    </row>
    <row r="6285" spans="1:10" x14ac:dyDescent="0.35">
      <c r="C6285" t="s">
        <v>1844</v>
      </c>
      <c r="D6285" s="4">
        <v>1237103</v>
      </c>
      <c r="H6285" s="4">
        <v>2044701</v>
      </c>
      <c r="I6285" s="4">
        <v>3281804</v>
      </c>
      <c r="J6285" s="4">
        <v>1237103</v>
      </c>
    </row>
    <row r="6286" spans="1:10" x14ac:dyDescent="0.35">
      <c r="C6286" t="s">
        <v>1845</v>
      </c>
      <c r="D6286" s="4">
        <v>2445054</v>
      </c>
      <c r="I6286" s="4">
        <v>2445054</v>
      </c>
      <c r="J6286" s="4">
        <v>2445054</v>
      </c>
    </row>
    <row r="6287" spans="1:10" x14ac:dyDescent="0.35">
      <c r="B6287" t="s">
        <v>51</v>
      </c>
      <c r="D6287" s="4">
        <v>40181724</v>
      </c>
      <c r="H6287" s="4">
        <v>2044701</v>
      </c>
      <c r="I6287" s="4">
        <v>42226425</v>
      </c>
      <c r="J6287" s="4">
        <v>40181724</v>
      </c>
    </row>
    <row r="6288" spans="1:10" x14ac:dyDescent="0.35">
      <c r="B6288" t="s">
        <v>1843</v>
      </c>
      <c r="C6288" t="s">
        <v>1846</v>
      </c>
      <c r="D6288" s="4">
        <v>8881552</v>
      </c>
      <c r="G6288" s="4">
        <v>148000</v>
      </c>
      <c r="H6288" s="4">
        <v>4288628</v>
      </c>
      <c r="I6288" s="4">
        <v>13318180</v>
      </c>
      <c r="J6288" s="4">
        <v>8881552</v>
      </c>
    </row>
    <row r="6289" spans="2:10" x14ac:dyDescent="0.35">
      <c r="C6289" t="s">
        <v>1847</v>
      </c>
      <c r="D6289" s="4">
        <v>10332339</v>
      </c>
      <c r="F6289" s="4">
        <v>2385405</v>
      </c>
      <c r="I6289" s="4">
        <v>12717745</v>
      </c>
      <c r="J6289" s="4">
        <v>10332339</v>
      </c>
    </row>
    <row r="6290" spans="2:10" x14ac:dyDescent="0.35">
      <c r="C6290" t="s">
        <v>1848</v>
      </c>
      <c r="D6290" s="4">
        <v>8161</v>
      </c>
      <c r="I6290" s="4">
        <v>8161</v>
      </c>
      <c r="J6290" s="4">
        <v>8161</v>
      </c>
    </row>
    <row r="6291" spans="2:10" x14ac:dyDescent="0.35">
      <c r="B6291" t="s">
        <v>52</v>
      </c>
      <c r="D6291" s="4">
        <v>19222052</v>
      </c>
      <c r="F6291" s="4">
        <v>2385405</v>
      </c>
      <c r="G6291" s="4">
        <v>148000</v>
      </c>
      <c r="H6291" s="4">
        <v>4288628</v>
      </c>
      <c r="I6291" s="4">
        <v>26044085</v>
      </c>
      <c r="J6291" s="4">
        <v>19222052</v>
      </c>
    </row>
    <row r="6292" spans="2:10" x14ac:dyDescent="0.35">
      <c r="B6292" t="s">
        <v>1849</v>
      </c>
      <c r="C6292" t="s">
        <v>1896</v>
      </c>
      <c r="H6292" s="4">
        <v>130990</v>
      </c>
      <c r="I6292" s="4">
        <v>130990</v>
      </c>
      <c r="J6292">
        <v>0</v>
      </c>
    </row>
    <row r="6293" spans="2:10" x14ac:dyDescent="0.35">
      <c r="C6293" t="s">
        <v>1850</v>
      </c>
      <c r="D6293" s="4">
        <v>24160</v>
      </c>
      <c r="H6293" s="4">
        <v>6400000</v>
      </c>
      <c r="I6293" s="4">
        <v>6424160</v>
      </c>
      <c r="J6293" s="4">
        <v>24160</v>
      </c>
    </row>
    <row r="6294" spans="2:10" x14ac:dyDescent="0.35">
      <c r="B6294" t="s">
        <v>53</v>
      </c>
      <c r="D6294" s="4">
        <v>24160</v>
      </c>
      <c r="H6294" s="4">
        <v>6530990</v>
      </c>
      <c r="I6294" s="4">
        <v>6555150</v>
      </c>
      <c r="J6294" s="4">
        <v>24160</v>
      </c>
    </row>
    <row r="6295" spans="2:10" x14ac:dyDescent="0.35">
      <c r="B6295" t="s">
        <v>1844</v>
      </c>
      <c r="C6295" t="s">
        <v>1851</v>
      </c>
      <c r="D6295" s="4">
        <v>574552</v>
      </c>
      <c r="I6295" s="4">
        <v>574552</v>
      </c>
      <c r="J6295" s="4">
        <v>574552</v>
      </c>
    </row>
    <row r="6296" spans="2:10" x14ac:dyDescent="0.35">
      <c r="C6296" t="s">
        <v>1916</v>
      </c>
      <c r="D6296" s="4">
        <v>11065</v>
      </c>
      <c r="I6296" s="4">
        <v>11065</v>
      </c>
      <c r="J6296" s="4">
        <v>11065</v>
      </c>
    </row>
    <row r="6297" spans="2:10" x14ac:dyDescent="0.35">
      <c r="C6297" t="s">
        <v>1852</v>
      </c>
      <c r="D6297" s="4">
        <v>1363</v>
      </c>
      <c r="I6297" s="4">
        <v>1363</v>
      </c>
      <c r="J6297" s="4">
        <v>1363</v>
      </c>
    </row>
    <row r="6298" spans="2:10" x14ac:dyDescent="0.35">
      <c r="C6298" t="s">
        <v>1853</v>
      </c>
      <c r="D6298" s="4">
        <v>10848</v>
      </c>
      <c r="H6298" s="4">
        <v>3848</v>
      </c>
      <c r="I6298" s="4">
        <v>14695</v>
      </c>
      <c r="J6298" s="4">
        <v>10848</v>
      </c>
    </row>
    <row r="6299" spans="2:10" x14ac:dyDescent="0.35">
      <c r="C6299" t="s">
        <v>1903</v>
      </c>
      <c r="D6299" s="4">
        <v>6770</v>
      </c>
      <c r="I6299" s="4">
        <v>6770</v>
      </c>
      <c r="J6299" s="4">
        <v>6770</v>
      </c>
    </row>
    <row r="6300" spans="2:10" x14ac:dyDescent="0.35">
      <c r="C6300" t="s">
        <v>1854</v>
      </c>
      <c r="D6300" s="4">
        <v>108380</v>
      </c>
      <c r="F6300" s="4">
        <v>383319</v>
      </c>
      <c r="I6300" s="4">
        <v>491699</v>
      </c>
      <c r="J6300" s="4">
        <v>108380</v>
      </c>
    </row>
    <row r="6301" spans="2:10" x14ac:dyDescent="0.35">
      <c r="C6301" t="s">
        <v>1855</v>
      </c>
      <c r="D6301" s="4">
        <v>179109</v>
      </c>
      <c r="E6301" s="4">
        <v>73608</v>
      </c>
      <c r="F6301" s="4">
        <v>26116</v>
      </c>
      <c r="G6301" s="4">
        <v>591928</v>
      </c>
      <c r="I6301" s="4">
        <v>870761</v>
      </c>
      <c r="J6301" s="4">
        <v>252717</v>
      </c>
    </row>
    <row r="6302" spans="2:10" x14ac:dyDescent="0.35">
      <c r="C6302" t="s">
        <v>1856</v>
      </c>
      <c r="D6302" s="4">
        <v>31062</v>
      </c>
      <c r="I6302" s="4">
        <v>31062</v>
      </c>
      <c r="J6302" s="4">
        <v>31062</v>
      </c>
    </row>
    <row r="6303" spans="2:10" x14ac:dyDescent="0.35">
      <c r="C6303" t="s">
        <v>1857</v>
      </c>
      <c r="D6303" s="4">
        <v>20369</v>
      </c>
      <c r="I6303" s="4">
        <v>20369</v>
      </c>
      <c r="J6303" s="4">
        <v>20369</v>
      </c>
    </row>
    <row r="6304" spans="2:10" x14ac:dyDescent="0.35">
      <c r="C6304" t="s">
        <v>1858</v>
      </c>
      <c r="D6304" s="4">
        <v>2975</v>
      </c>
      <c r="E6304" s="4">
        <v>16728</v>
      </c>
      <c r="H6304" s="4">
        <v>88821</v>
      </c>
      <c r="I6304" s="4">
        <v>108524</v>
      </c>
      <c r="J6304" s="4">
        <v>19703</v>
      </c>
    </row>
    <row r="6305" spans="2:10" x14ac:dyDescent="0.35">
      <c r="C6305" t="s">
        <v>1859</v>
      </c>
      <c r="D6305" s="4">
        <v>811194</v>
      </c>
      <c r="E6305" s="4">
        <v>25000</v>
      </c>
      <c r="H6305" s="4">
        <v>556127</v>
      </c>
      <c r="I6305" s="4">
        <v>1392321</v>
      </c>
      <c r="J6305" s="4">
        <v>836194</v>
      </c>
    </row>
    <row r="6306" spans="2:10" x14ac:dyDescent="0.35">
      <c r="C6306" t="s">
        <v>1860</v>
      </c>
      <c r="D6306" s="4">
        <v>434812</v>
      </c>
      <c r="I6306" s="4">
        <v>434812</v>
      </c>
      <c r="J6306" s="4">
        <v>434812</v>
      </c>
    </row>
    <row r="6307" spans="2:10" x14ac:dyDescent="0.35">
      <c r="C6307" t="s">
        <v>1861</v>
      </c>
      <c r="D6307" s="4">
        <v>238309</v>
      </c>
      <c r="I6307" s="4">
        <v>238309</v>
      </c>
      <c r="J6307" s="4">
        <v>238309</v>
      </c>
    </row>
    <row r="6308" spans="2:10" x14ac:dyDescent="0.35">
      <c r="C6308" t="s">
        <v>1863</v>
      </c>
      <c r="F6308" s="4">
        <v>7780</v>
      </c>
      <c r="G6308" s="4">
        <v>23340</v>
      </c>
      <c r="I6308" s="4">
        <v>31120</v>
      </c>
      <c r="J6308">
        <v>0</v>
      </c>
    </row>
    <row r="6309" spans="2:10" x14ac:dyDescent="0.35">
      <c r="B6309" t="s">
        <v>54</v>
      </c>
      <c r="D6309" s="4">
        <v>2430808</v>
      </c>
      <c r="E6309" s="4">
        <v>115336</v>
      </c>
      <c r="F6309" s="4">
        <v>417215</v>
      </c>
      <c r="G6309" s="4">
        <v>615267</v>
      </c>
      <c r="H6309" s="4">
        <v>648796</v>
      </c>
      <c r="I6309" s="4">
        <v>4227422</v>
      </c>
      <c r="J6309" s="4">
        <v>2546144</v>
      </c>
    </row>
    <row r="6310" spans="2:10" x14ac:dyDescent="0.35">
      <c r="B6310" t="s">
        <v>1845</v>
      </c>
      <c r="C6310" t="s">
        <v>1865</v>
      </c>
      <c r="D6310" s="4">
        <v>15377</v>
      </c>
      <c r="H6310" s="4">
        <v>27220</v>
      </c>
      <c r="I6310" s="4">
        <v>42597</v>
      </c>
      <c r="J6310" s="4">
        <v>15377</v>
      </c>
    </row>
    <row r="6311" spans="2:10" x14ac:dyDescent="0.35">
      <c r="C6311" t="s">
        <v>1866</v>
      </c>
      <c r="D6311" s="4">
        <v>1580</v>
      </c>
      <c r="E6311" s="4">
        <v>0</v>
      </c>
      <c r="I6311" s="4">
        <v>1580</v>
      </c>
      <c r="J6311" s="4">
        <v>1580</v>
      </c>
    </row>
    <row r="6312" spans="2:10" x14ac:dyDescent="0.35">
      <c r="C6312" t="s">
        <v>1867</v>
      </c>
      <c r="D6312" s="4">
        <v>102360</v>
      </c>
      <c r="F6312" s="4">
        <v>100000</v>
      </c>
      <c r="G6312" s="4">
        <v>36000</v>
      </c>
      <c r="H6312" s="4">
        <v>5398246</v>
      </c>
      <c r="I6312" s="4">
        <v>5636606</v>
      </c>
      <c r="J6312" s="4">
        <v>102360</v>
      </c>
    </row>
    <row r="6313" spans="2:10" x14ac:dyDescent="0.35">
      <c r="C6313" t="s">
        <v>1868</v>
      </c>
      <c r="D6313" s="4">
        <v>59445</v>
      </c>
      <c r="G6313" s="4">
        <v>250000</v>
      </c>
      <c r="H6313" s="4">
        <v>5173971</v>
      </c>
      <c r="I6313" s="4">
        <v>5483415</v>
      </c>
      <c r="J6313" s="4">
        <v>59445</v>
      </c>
    </row>
    <row r="6314" spans="2:10" x14ac:dyDescent="0.35">
      <c r="C6314" t="s">
        <v>1869</v>
      </c>
      <c r="H6314" s="4">
        <v>2961120</v>
      </c>
      <c r="I6314" s="4">
        <v>2961120</v>
      </c>
      <c r="J6314">
        <v>0</v>
      </c>
    </row>
    <row r="6315" spans="2:10" x14ac:dyDescent="0.35">
      <c r="C6315" t="s">
        <v>1870</v>
      </c>
      <c r="D6315" s="4">
        <v>99739</v>
      </c>
      <c r="E6315" s="4">
        <v>19953</v>
      </c>
      <c r="G6315" s="4">
        <v>9463290</v>
      </c>
      <c r="H6315" s="4">
        <v>131848</v>
      </c>
      <c r="I6315" s="4">
        <v>9714830</v>
      </c>
      <c r="J6315" s="4">
        <v>119692</v>
      </c>
    </row>
    <row r="6316" spans="2:10" x14ac:dyDescent="0.35">
      <c r="C6316" t="s">
        <v>1871</v>
      </c>
      <c r="D6316" s="4">
        <v>101698</v>
      </c>
      <c r="E6316" s="4">
        <v>4200000</v>
      </c>
      <c r="F6316" s="4">
        <v>55378</v>
      </c>
      <c r="H6316" s="4">
        <v>129817</v>
      </c>
      <c r="I6316" s="4">
        <v>4486893</v>
      </c>
      <c r="J6316" s="4">
        <v>4301698</v>
      </c>
    </row>
    <row r="6317" spans="2:10" x14ac:dyDescent="0.35">
      <c r="C6317" t="s">
        <v>1872</v>
      </c>
      <c r="D6317" s="4">
        <v>196000</v>
      </c>
      <c r="I6317" s="4">
        <v>196000</v>
      </c>
      <c r="J6317" s="4">
        <v>196000</v>
      </c>
    </row>
    <row r="6318" spans="2:10" x14ac:dyDescent="0.35">
      <c r="C6318" t="s">
        <v>1873</v>
      </c>
      <c r="D6318" s="4">
        <v>8975</v>
      </c>
      <c r="E6318" s="4">
        <v>0</v>
      </c>
      <c r="I6318" s="4">
        <v>8975</v>
      </c>
      <c r="J6318" s="4">
        <v>8975</v>
      </c>
    </row>
    <row r="6319" spans="2:10" x14ac:dyDescent="0.35">
      <c r="C6319" t="s">
        <v>1874</v>
      </c>
      <c r="D6319" s="4">
        <v>5533</v>
      </c>
      <c r="I6319" s="4">
        <v>5533</v>
      </c>
      <c r="J6319" s="4">
        <v>5533</v>
      </c>
    </row>
    <row r="6320" spans="2:10" x14ac:dyDescent="0.35">
      <c r="C6320" t="s">
        <v>1875</v>
      </c>
      <c r="H6320" s="4">
        <v>46497</v>
      </c>
      <c r="I6320" s="4">
        <v>46497</v>
      </c>
      <c r="J6320">
        <v>0</v>
      </c>
    </row>
    <row r="6321" spans="2:10" x14ac:dyDescent="0.35">
      <c r="C6321" t="s">
        <v>1876</v>
      </c>
      <c r="D6321" s="4">
        <v>9144</v>
      </c>
      <c r="H6321" s="4">
        <v>201600</v>
      </c>
      <c r="I6321" s="4">
        <v>210744</v>
      </c>
      <c r="J6321" s="4">
        <v>9144</v>
      </c>
    </row>
    <row r="6322" spans="2:10" x14ac:dyDescent="0.35">
      <c r="C6322" t="s">
        <v>1877</v>
      </c>
      <c r="D6322" s="4">
        <v>90065</v>
      </c>
      <c r="I6322" s="4">
        <v>90065</v>
      </c>
      <c r="J6322" s="4">
        <v>90065</v>
      </c>
    </row>
    <row r="6323" spans="2:10" x14ac:dyDescent="0.35">
      <c r="B6323" t="s">
        <v>55</v>
      </c>
      <c r="D6323" s="4">
        <v>689916</v>
      </c>
      <c r="E6323" s="4">
        <v>4219953</v>
      </c>
      <c r="F6323" s="4">
        <v>155378</v>
      </c>
      <c r="G6323" s="4">
        <v>9749290</v>
      </c>
      <c r="H6323" s="4">
        <v>14070319</v>
      </c>
      <c r="I6323" s="4">
        <v>28884856</v>
      </c>
      <c r="J6323" s="4">
        <v>4909869</v>
      </c>
    </row>
    <row r="6324" spans="2:10" x14ac:dyDescent="0.35">
      <c r="B6324" t="s">
        <v>1878</v>
      </c>
      <c r="C6324" t="s">
        <v>1912</v>
      </c>
      <c r="D6324" s="4">
        <v>589</v>
      </c>
      <c r="I6324" s="4">
        <v>589</v>
      </c>
      <c r="J6324" s="4">
        <v>589</v>
      </c>
    </row>
    <row r="6325" spans="2:10" x14ac:dyDescent="0.35">
      <c r="C6325" t="s">
        <v>1879</v>
      </c>
      <c r="D6325" s="4">
        <v>1103165</v>
      </c>
      <c r="I6325" s="4">
        <v>1103165</v>
      </c>
      <c r="J6325" s="4">
        <v>1103165</v>
      </c>
    </row>
    <row r="6326" spans="2:10" x14ac:dyDescent="0.35">
      <c r="C6326" t="s">
        <v>1907</v>
      </c>
      <c r="D6326" s="4">
        <v>16940</v>
      </c>
      <c r="I6326" s="4">
        <v>16940</v>
      </c>
      <c r="J6326" s="4">
        <v>16940</v>
      </c>
    </row>
    <row r="6327" spans="2:10" x14ac:dyDescent="0.35">
      <c r="B6327" t="s">
        <v>1878</v>
      </c>
      <c r="C6327" t="s">
        <v>1897</v>
      </c>
      <c r="D6327" s="4">
        <v>404</v>
      </c>
      <c r="I6327" s="4">
        <v>404</v>
      </c>
      <c r="J6327" s="4">
        <v>404</v>
      </c>
    </row>
    <row r="6328" spans="2:10" x14ac:dyDescent="0.35">
      <c r="C6328" t="s">
        <v>1880</v>
      </c>
      <c r="D6328" s="4">
        <v>1532975</v>
      </c>
      <c r="I6328" s="4">
        <v>1532975</v>
      </c>
      <c r="J6328" s="4">
        <v>1532975</v>
      </c>
    </row>
    <row r="6329" spans="2:10" x14ac:dyDescent="0.35">
      <c r="C6329" t="s">
        <v>1881</v>
      </c>
      <c r="D6329" s="4">
        <v>2093465</v>
      </c>
      <c r="I6329" s="4">
        <v>2093465</v>
      </c>
      <c r="J6329" s="4">
        <v>2093465</v>
      </c>
    </row>
    <row r="6330" spans="2:10" x14ac:dyDescent="0.35">
      <c r="C6330" t="s">
        <v>1895</v>
      </c>
      <c r="D6330" s="4">
        <v>127622</v>
      </c>
      <c r="I6330" s="4">
        <v>127622</v>
      </c>
      <c r="J6330" s="4">
        <v>127622</v>
      </c>
    </row>
    <row r="6331" spans="2:10" x14ac:dyDescent="0.35">
      <c r="C6331" t="s">
        <v>1882</v>
      </c>
      <c r="D6331" s="4">
        <v>116916</v>
      </c>
      <c r="I6331" s="4">
        <v>116916</v>
      </c>
      <c r="J6331" s="4">
        <v>116916</v>
      </c>
    </row>
    <row r="6332" spans="2:10" x14ac:dyDescent="0.35">
      <c r="C6332" t="s">
        <v>1883</v>
      </c>
      <c r="D6332" s="4">
        <v>133508</v>
      </c>
      <c r="I6332" s="4">
        <v>133508</v>
      </c>
      <c r="J6332" s="4">
        <v>133508</v>
      </c>
    </row>
    <row r="6333" spans="2:10" x14ac:dyDescent="0.35">
      <c r="C6333" t="s">
        <v>1892</v>
      </c>
      <c r="D6333" s="4">
        <v>5301</v>
      </c>
      <c r="I6333" s="4">
        <v>5301</v>
      </c>
      <c r="J6333" s="4">
        <v>5301</v>
      </c>
    </row>
    <row r="6334" spans="2:10" x14ac:dyDescent="0.35">
      <c r="C6334" t="s">
        <v>1884</v>
      </c>
      <c r="D6334" s="4">
        <v>16407</v>
      </c>
      <c r="I6334" s="4">
        <v>16407</v>
      </c>
      <c r="J6334" s="4">
        <v>16407</v>
      </c>
    </row>
    <row r="6335" spans="2:10" x14ac:dyDescent="0.35">
      <c r="B6335" t="s">
        <v>56</v>
      </c>
      <c r="D6335" s="4">
        <v>5147293</v>
      </c>
      <c r="I6335" s="4">
        <v>5147293</v>
      </c>
      <c r="J6335" s="4">
        <v>5147293</v>
      </c>
    </row>
    <row r="6336" spans="2:10" x14ac:dyDescent="0.35">
      <c r="B6336" t="s">
        <v>1885</v>
      </c>
      <c r="C6336" t="s">
        <v>1886</v>
      </c>
      <c r="D6336" s="4">
        <v>207146</v>
      </c>
      <c r="G6336" s="4">
        <v>490173</v>
      </c>
      <c r="I6336" s="4">
        <v>697319</v>
      </c>
      <c r="J6336" s="4">
        <v>207146</v>
      </c>
    </row>
    <row r="6337" spans="1:10" x14ac:dyDescent="0.35">
      <c r="B6337" t="s">
        <v>57</v>
      </c>
      <c r="D6337" s="4">
        <v>207146</v>
      </c>
      <c r="G6337" s="4">
        <v>490173</v>
      </c>
      <c r="I6337" s="4">
        <v>697319</v>
      </c>
      <c r="J6337" s="4">
        <v>207146</v>
      </c>
    </row>
    <row r="6338" spans="1:10" x14ac:dyDescent="0.35">
      <c r="B6338" t="s">
        <v>1887</v>
      </c>
      <c r="C6338" t="s">
        <v>1888</v>
      </c>
      <c r="H6338" s="4">
        <v>3696000</v>
      </c>
      <c r="I6338" s="4">
        <v>3696000</v>
      </c>
      <c r="J6338">
        <v>0</v>
      </c>
    </row>
    <row r="6339" spans="1:10" x14ac:dyDescent="0.35">
      <c r="C6339" t="s">
        <v>1901</v>
      </c>
      <c r="G6339" s="4">
        <v>750000</v>
      </c>
      <c r="I6339" s="4">
        <v>750000</v>
      </c>
      <c r="J6339">
        <v>0</v>
      </c>
    </row>
    <row r="6340" spans="1:10" x14ac:dyDescent="0.35">
      <c r="C6340" t="s">
        <v>1889</v>
      </c>
      <c r="G6340" s="4">
        <v>1050000</v>
      </c>
      <c r="I6340" s="4">
        <v>1050000</v>
      </c>
      <c r="J6340">
        <v>0</v>
      </c>
    </row>
    <row r="6341" spans="1:10" x14ac:dyDescent="0.35">
      <c r="C6341" t="s">
        <v>1890</v>
      </c>
      <c r="G6341" s="4">
        <v>2887500</v>
      </c>
      <c r="I6341" s="4">
        <v>2887500</v>
      </c>
      <c r="J6341">
        <v>0</v>
      </c>
    </row>
    <row r="6342" spans="1:10" x14ac:dyDescent="0.35">
      <c r="C6342" t="s">
        <v>1902</v>
      </c>
      <c r="G6342" s="4">
        <v>1500000</v>
      </c>
      <c r="I6342" s="4">
        <v>1500000</v>
      </c>
      <c r="J6342">
        <v>0</v>
      </c>
    </row>
    <row r="6343" spans="1:10" x14ac:dyDescent="0.35">
      <c r="B6343" t="s">
        <v>58</v>
      </c>
      <c r="G6343" s="4">
        <v>6187500</v>
      </c>
      <c r="H6343" s="4">
        <v>3696000</v>
      </c>
      <c r="I6343" s="4">
        <v>9883500</v>
      </c>
      <c r="J6343">
        <v>0</v>
      </c>
    </row>
    <row r="6344" spans="1:10" x14ac:dyDescent="0.35">
      <c r="A6344" t="s">
        <v>1649</v>
      </c>
      <c r="B6344" t="s">
        <v>59</v>
      </c>
      <c r="D6344" s="4">
        <v>67903099</v>
      </c>
      <c r="E6344" s="4">
        <v>4335289</v>
      </c>
      <c r="F6344" s="4">
        <v>2957998</v>
      </c>
      <c r="G6344" s="4">
        <v>17190231</v>
      </c>
      <c r="H6344" s="4">
        <v>31279433</v>
      </c>
      <c r="I6344" s="4">
        <v>123666051</v>
      </c>
      <c r="J6344" s="4">
        <v>72238388</v>
      </c>
    </row>
    <row r="6345" spans="1:10" x14ac:dyDescent="0.35">
      <c r="A6345" t="s">
        <v>682</v>
      </c>
      <c r="B6345" t="s">
        <v>1842</v>
      </c>
      <c r="C6345" t="s">
        <v>1843</v>
      </c>
      <c r="D6345" s="4">
        <v>21519782</v>
      </c>
      <c r="E6345" s="4">
        <v>68379475</v>
      </c>
      <c r="F6345" s="4">
        <v>14090218</v>
      </c>
      <c r="I6345" s="4">
        <v>103989475</v>
      </c>
      <c r="J6345" s="4">
        <v>89899257</v>
      </c>
    </row>
    <row r="6346" spans="1:10" x14ac:dyDescent="0.35">
      <c r="C6346" t="s">
        <v>1844</v>
      </c>
      <c r="D6346" s="4">
        <v>5494429</v>
      </c>
      <c r="E6346" s="4">
        <v>536305</v>
      </c>
      <c r="F6346" s="4">
        <v>910771</v>
      </c>
      <c r="G6346" s="4">
        <v>872830</v>
      </c>
      <c r="H6346" s="4">
        <v>2515233</v>
      </c>
      <c r="I6346" s="4">
        <v>10329570</v>
      </c>
      <c r="J6346" s="4">
        <v>6030734</v>
      </c>
    </row>
    <row r="6347" spans="1:10" x14ac:dyDescent="0.35">
      <c r="C6347" t="s">
        <v>1845</v>
      </c>
      <c r="D6347" s="4">
        <v>8061717</v>
      </c>
      <c r="I6347" s="4">
        <v>8061717</v>
      </c>
      <c r="J6347" s="4">
        <v>8061717</v>
      </c>
    </row>
    <row r="6348" spans="1:10" x14ac:dyDescent="0.35">
      <c r="B6348" t="s">
        <v>51</v>
      </c>
      <c r="D6348" s="4">
        <v>35075929</v>
      </c>
      <c r="E6348" s="4">
        <v>68915780</v>
      </c>
      <c r="F6348" s="4">
        <v>15000989</v>
      </c>
      <c r="G6348" s="4">
        <v>872830</v>
      </c>
      <c r="H6348" s="4">
        <v>2515233</v>
      </c>
      <c r="I6348" s="4">
        <v>122380762</v>
      </c>
      <c r="J6348" s="4">
        <v>103991709</v>
      </c>
    </row>
    <row r="6349" spans="1:10" x14ac:dyDescent="0.35">
      <c r="B6349" t="s">
        <v>1843</v>
      </c>
      <c r="C6349" t="s">
        <v>1846</v>
      </c>
      <c r="D6349" s="4">
        <v>13210011</v>
      </c>
      <c r="E6349" s="4">
        <v>20799733</v>
      </c>
      <c r="F6349" s="4">
        <v>720000</v>
      </c>
      <c r="G6349" s="4">
        <v>13638030</v>
      </c>
      <c r="H6349" s="4">
        <v>37475675</v>
      </c>
      <c r="I6349" s="4">
        <v>85843448</v>
      </c>
      <c r="J6349" s="4">
        <v>34009744</v>
      </c>
    </row>
    <row r="6350" spans="1:10" x14ac:dyDescent="0.35">
      <c r="C6350" t="s">
        <v>1847</v>
      </c>
      <c r="D6350" s="4">
        <v>24639531</v>
      </c>
      <c r="F6350" s="4">
        <v>2250270</v>
      </c>
      <c r="I6350" s="4">
        <v>26889801</v>
      </c>
      <c r="J6350" s="4">
        <v>24639531</v>
      </c>
    </row>
    <row r="6351" spans="1:10" x14ac:dyDescent="0.35">
      <c r="C6351" t="s">
        <v>1848</v>
      </c>
      <c r="D6351" s="4">
        <v>1105124</v>
      </c>
      <c r="E6351" s="4">
        <v>20441</v>
      </c>
      <c r="I6351" s="4">
        <v>1125565</v>
      </c>
      <c r="J6351" s="4">
        <v>1125565</v>
      </c>
    </row>
    <row r="6352" spans="1:10" x14ac:dyDescent="0.35">
      <c r="B6352" t="s">
        <v>52</v>
      </c>
      <c r="D6352" s="4">
        <v>38954666</v>
      </c>
      <c r="E6352" s="4">
        <v>20820173</v>
      </c>
      <c r="F6352" s="4">
        <v>2970270</v>
      </c>
      <c r="G6352" s="4">
        <v>13638030</v>
      </c>
      <c r="H6352" s="4">
        <v>37475675</v>
      </c>
      <c r="I6352" s="4">
        <v>113858814</v>
      </c>
      <c r="J6352" s="4">
        <v>59774839</v>
      </c>
    </row>
    <row r="6353" spans="2:10" x14ac:dyDescent="0.35">
      <c r="B6353" t="s">
        <v>1849</v>
      </c>
      <c r="C6353" t="s">
        <v>1850</v>
      </c>
      <c r="D6353" s="4">
        <v>27540</v>
      </c>
      <c r="E6353" s="4">
        <v>32000000</v>
      </c>
      <c r="I6353" s="4">
        <v>32027540</v>
      </c>
      <c r="J6353" s="4">
        <v>32027540</v>
      </c>
    </row>
    <row r="6354" spans="2:10" x14ac:dyDescent="0.35">
      <c r="B6354" t="s">
        <v>53</v>
      </c>
      <c r="D6354" s="4">
        <v>27540</v>
      </c>
      <c r="E6354" s="4">
        <v>32000000</v>
      </c>
      <c r="I6354" s="4">
        <v>32027540</v>
      </c>
      <c r="J6354" s="4">
        <v>32027540</v>
      </c>
    </row>
    <row r="6355" spans="2:10" x14ac:dyDescent="0.35">
      <c r="B6355" t="s">
        <v>1844</v>
      </c>
      <c r="C6355" t="s">
        <v>1851</v>
      </c>
      <c r="D6355" s="4">
        <v>438458</v>
      </c>
      <c r="G6355" s="4">
        <v>166490</v>
      </c>
      <c r="H6355" s="4">
        <v>212193</v>
      </c>
      <c r="I6355" s="4">
        <v>817140</v>
      </c>
      <c r="J6355" s="4">
        <v>438458</v>
      </c>
    </row>
    <row r="6356" spans="2:10" x14ac:dyDescent="0.35">
      <c r="C6356" t="s">
        <v>1852</v>
      </c>
      <c r="D6356" s="4">
        <v>16355</v>
      </c>
      <c r="E6356" s="4">
        <v>960</v>
      </c>
      <c r="F6356" s="4">
        <v>7775</v>
      </c>
      <c r="I6356" s="4">
        <v>25091</v>
      </c>
      <c r="J6356" s="4">
        <v>17315</v>
      </c>
    </row>
    <row r="6357" spans="2:10" x14ac:dyDescent="0.35">
      <c r="C6357" t="s">
        <v>1853</v>
      </c>
      <c r="D6357" s="4">
        <v>2184</v>
      </c>
      <c r="E6357" s="4">
        <v>770</v>
      </c>
      <c r="F6357" s="4">
        <v>21843</v>
      </c>
      <c r="H6357" s="4">
        <v>32765</v>
      </c>
      <c r="I6357" s="4">
        <v>57563</v>
      </c>
      <c r="J6357" s="4">
        <v>2954</v>
      </c>
    </row>
    <row r="6358" spans="2:10" x14ac:dyDescent="0.35">
      <c r="C6358" t="s">
        <v>1893</v>
      </c>
      <c r="G6358" s="4">
        <v>1195</v>
      </c>
      <c r="H6358" s="4">
        <v>1195</v>
      </c>
      <c r="I6358" s="4">
        <v>2389</v>
      </c>
      <c r="J6358">
        <v>0</v>
      </c>
    </row>
    <row r="6359" spans="2:10" x14ac:dyDescent="0.35">
      <c r="C6359" t="s">
        <v>1909</v>
      </c>
      <c r="D6359" s="4">
        <v>5530</v>
      </c>
      <c r="I6359" s="4">
        <v>5530</v>
      </c>
      <c r="J6359" s="4">
        <v>5530</v>
      </c>
    </row>
    <row r="6360" spans="2:10" x14ac:dyDescent="0.35">
      <c r="C6360" t="s">
        <v>1905</v>
      </c>
      <c r="D6360" s="4">
        <v>10653</v>
      </c>
      <c r="I6360" s="4">
        <v>10653</v>
      </c>
      <c r="J6360" s="4">
        <v>10653</v>
      </c>
    </row>
    <row r="6361" spans="2:10" x14ac:dyDescent="0.35">
      <c r="C6361" t="s">
        <v>1903</v>
      </c>
      <c r="D6361" s="4">
        <v>1565</v>
      </c>
      <c r="I6361" s="4">
        <v>1565</v>
      </c>
      <c r="J6361" s="4">
        <v>1565</v>
      </c>
    </row>
    <row r="6362" spans="2:10" x14ac:dyDescent="0.35">
      <c r="C6362" t="s">
        <v>1854</v>
      </c>
      <c r="D6362" s="4">
        <v>2044378</v>
      </c>
      <c r="E6362" s="4">
        <v>107598</v>
      </c>
      <c r="G6362" s="4">
        <v>26900</v>
      </c>
      <c r="I6362" s="4">
        <v>2178876</v>
      </c>
      <c r="J6362" s="4">
        <v>2151976</v>
      </c>
    </row>
    <row r="6363" spans="2:10" x14ac:dyDescent="0.35">
      <c r="C6363" t="s">
        <v>1855</v>
      </c>
      <c r="D6363" s="4">
        <v>690660</v>
      </c>
      <c r="E6363" s="4">
        <v>23742</v>
      </c>
      <c r="G6363" s="4">
        <v>220925</v>
      </c>
      <c r="I6363" s="4">
        <v>935327</v>
      </c>
      <c r="J6363" s="4">
        <v>714402</v>
      </c>
    </row>
    <row r="6364" spans="2:10" x14ac:dyDescent="0.35">
      <c r="C6364" t="s">
        <v>1856</v>
      </c>
      <c r="G6364" s="4">
        <v>16566</v>
      </c>
      <c r="I6364" s="4">
        <v>16566</v>
      </c>
      <c r="J6364">
        <v>0</v>
      </c>
    </row>
    <row r="6365" spans="2:10" x14ac:dyDescent="0.35">
      <c r="C6365" t="s">
        <v>1857</v>
      </c>
      <c r="D6365" s="4">
        <v>179926</v>
      </c>
      <c r="I6365" s="4">
        <v>179926</v>
      </c>
      <c r="J6365" s="4">
        <v>179926</v>
      </c>
    </row>
    <row r="6366" spans="2:10" x14ac:dyDescent="0.35">
      <c r="C6366" t="s">
        <v>1906</v>
      </c>
      <c r="H6366" s="4">
        <v>17026</v>
      </c>
      <c r="I6366" s="4">
        <v>17026</v>
      </c>
      <c r="J6366">
        <v>0</v>
      </c>
    </row>
    <row r="6367" spans="2:10" x14ac:dyDescent="0.35">
      <c r="C6367" t="s">
        <v>1914</v>
      </c>
      <c r="D6367" s="4">
        <v>45410</v>
      </c>
      <c r="E6367" s="4">
        <v>45410</v>
      </c>
      <c r="I6367" s="4">
        <v>90820</v>
      </c>
      <c r="J6367" s="4">
        <v>90820</v>
      </c>
    </row>
    <row r="6368" spans="2:10" x14ac:dyDescent="0.35">
      <c r="C6368" t="s">
        <v>1858</v>
      </c>
      <c r="D6368" s="4">
        <v>8044</v>
      </c>
      <c r="E6368" s="4">
        <v>153006</v>
      </c>
      <c r="F6368" s="4">
        <v>57147</v>
      </c>
      <c r="G6368" s="4">
        <v>25976</v>
      </c>
      <c r="H6368" s="4">
        <v>8044</v>
      </c>
      <c r="I6368" s="4">
        <v>252218</v>
      </c>
      <c r="J6368" s="4">
        <v>161050</v>
      </c>
    </row>
    <row r="6369" spans="2:10" x14ac:dyDescent="0.35">
      <c r="C6369" t="s">
        <v>1859</v>
      </c>
      <c r="D6369" s="4">
        <v>675000</v>
      </c>
      <c r="E6369" s="4">
        <v>1400000</v>
      </c>
      <c r="F6369" s="4">
        <v>550000</v>
      </c>
      <c r="G6369" s="4">
        <v>300052</v>
      </c>
      <c r="H6369" s="4">
        <v>181114</v>
      </c>
      <c r="I6369" s="4">
        <v>3106166</v>
      </c>
      <c r="J6369" s="4">
        <v>2075000</v>
      </c>
    </row>
    <row r="6370" spans="2:10" x14ac:dyDescent="0.35">
      <c r="C6370" t="s">
        <v>1915</v>
      </c>
      <c r="E6370" s="4">
        <v>5</v>
      </c>
      <c r="I6370" s="4">
        <v>5</v>
      </c>
      <c r="J6370">
        <v>5</v>
      </c>
    </row>
    <row r="6371" spans="2:10" x14ac:dyDescent="0.35">
      <c r="C6371" t="s">
        <v>1860</v>
      </c>
      <c r="D6371" s="4">
        <v>4891636</v>
      </c>
      <c r="E6371" s="4">
        <v>434812</v>
      </c>
      <c r="F6371" s="4">
        <v>108703</v>
      </c>
      <c r="I6371" s="4">
        <v>5435152</v>
      </c>
      <c r="J6371" s="4">
        <v>5326448</v>
      </c>
    </row>
    <row r="6372" spans="2:10" x14ac:dyDescent="0.35">
      <c r="C6372" t="s">
        <v>1861</v>
      </c>
      <c r="D6372" s="4">
        <v>243580</v>
      </c>
      <c r="G6372" s="4">
        <v>78348</v>
      </c>
      <c r="H6372" s="4">
        <v>100735</v>
      </c>
      <c r="I6372" s="4">
        <v>422663</v>
      </c>
      <c r="J6372" s="4">
        <v>243580</v>
      </c>
    </row>
    <row r="6373" spans="2:10" x14ac:dyDescent="0.35">
      <c r="C6373" t="s">
        <v>1862</v>
      </c>
      <c r="D6373" s="4">
        <v>4700535</v>
      </c>
      <c r="E6373" s="4">
        <v>427321</v>
      </c>
      <c r="I6373" s="4">
        <v>5127856</v>
      </c>
      <c r="J6373" s="4">
        <v>5127856</v>
      </c>
    </row>
    <row r="6374" spans="2:10" x14ac:dyDescent="0.35">
      <c r="C6374" t="s">
        <v>1863</v>
      </c>
      <c r="E6374" s="4">
        <v>31655</v>
      </c>
      <c r="I6374" s="4">
        <v>31655</v>
      </c>
      <c r="J6374">
        <v>31655</v>
      </c>
    </row>
    <row r="6375" spans="2:10" x14ac:dyDescent="0.35">
      <c r="B6375" t="s">
        <v>54</v>
      </c>
      <c r="D6375" s="4">
        <v>13953915</v>
      </c>
      <c r="E6375" s="4">
        <v>2625280</v>
      </c>
      <c r="F6375" s="4">
        <v>745469</v>
      </c>
      <c r="G6375" s="4">
        <v>836451</v>
      </c>
      <c r="H6375" s="4">
        <v>553072</v>
      </c>
      <c r="I6375" s="4">
        <v>18714187</v>
      </c>
      <c r="J6375" s="4">
        <v>16579195</v>
      </c>
    </row>
    <row r="6376" spans="2:10" x14ac:dyDescent="0.35">
      <c r="B6376" t="s">
        <v>1845</v>
      </c>
      <c r="C6376" t="s">
        <v>1865</v>
      </c>
      <c r="D6376" s="4">
        <v>241201</v>
      </c>
      <c r="F6376" s="4">
        <v>361065</v>
      </c>
      <c r="G6376" s="4">
        <v>187189</v>
      </c>
      <c r="H6376" s="4">
        <v>17827</v>
      </c>
      <c r="I6376" s="4">
        <v>807283</v>
      </c>
      <c r="J6376" s="4">
        <v>241201</v>
      </c>
    </row>
    <row r="6377" spans="2:10" x14ac:dyDescent="0.35">
      <c r="C6377" t="s">
        <v>1866</v>
      </c>
      <c r="I6377" s="4">
        <v>0</v>
      </c>
      <c r="J6377">
        <v>0</v>
      </c>
    </row>
    <row r="6378" spans="2:10" x14ac:dyDescent="0.35">
      <c r="C6378" t="s">
        <v>1867</v>
      </c>
      <c r="D6378" s="4">
        <v>1007564</v>
      </c>
      <c r="F6378" s="4">
        <v>18000</v>
      </c>
      <c r="G6378" s="4">
        <v>3765200</v>
      </c>
      <c r="H6378" s="4">
        <v>1932000</v>
      </c>
      <c r="I6378" s="4">
        <v>6722764</v>
      </c>
      <c r="J6378" s="4">
        <v>1007564</v>
      </c>
    </row>
    <row r="6379" spans="2:10" x14ac:dyDescent="0.35">
      <c r="C6379" t="s">
        <v>1868</v>
      </c>
      <c r="D6379" s="4">
        <v>11312</v>
      </c>
      <c r="E6379" s="4">
        <v>47334</v>
      </c>
      <c r="F6379" s="4">
        <v>21037</v>
      </c>
      <c r="G6379" s="4">
        <v>2015624</v>
      </c>
      <c r="H6379" s="4">
        <v>2319779</v>
      </c>
      <c r="I6379" s="4">
        <v>4415086</v>
      </c>
      <c r="J6379" s="4">
        <v>58646</v>
      </c>
    </row>
    <row r="6380" spans="2:10" x14ac:dyDescent="0.35">
      <c r="C6380" t="s">
        <v>1894</v>
      </c>
      <c r="D6380" s="4">
        <v>60079</v>
      </c>
      <c r="I6380" s="4">
        <v>60079</v>
      </c>
      <c r="J6380" s="4">
        <v>60079</v>
      </c>
    </row>
    <row r="6381" spans="2:10" x14ac:dyDescent="0.35">
      <c r="C6381" t="s">
        <v>1869</v>
      </c>
      <c r="E6381" s="4">
        <v>0</v>
      </c>
      <c r="G6381" s="4">
        <v>1834080</v>
      </c>
      <c r="I6381" s="4">
        <v>1834080</v>
      </c>
      <c r="J6381">
        <v>0</v>
      </c>
    </row>
    <row r="6382" spans="2:10" x14ac:dyDescent="0.35">
      <c r="C6382" t="s">
        <v>1870</v>
      </c>
      <c r="D6382" s="4">
        <v>56376</v>
      </c>
      <c r="E6382" s="4">
        <v>12215463</v>
      </c>
      <c r="H6382" s="4">
        <v>827524</v>
      </c>
      <c r="I6382" s="4">
        <v>13099362</v>
      </c>
      <c r="J6382" s="4">
        <v>12271839</v>
      </c>
    </row>
    <row r="6383" spans="2:10" x14ac:dyDescent="0.35">
      <c r="C6383" t="s">
        <v>1871</v>
      </c>
      <c r="D6383" s="4">
        <v>8812078</v>
      </c>
      <c r="I6383" s="4">
        <v>8812078</v>
      </c>
      <c r="J6383" s="4">
        <v>8812078</v>
      </c>
    </row>
    <row r="6384" spans="2:10" x14ac:dyDescent="0.35">
      <c r="C6384" t="s">
        <v>1872</v>
      </c>
      <c r="E6384" s="4">
        <v>1960000</v>
      </c>
      <c r="I6384" s="4">
        <v>1960000</v>
      </c>
      <c r="J6384">
        <v>1960000</v>
      </c>
    </row>
    <row r="6385" spans="2:10" x14ac:dyDescent="0.35">
      <c r="C6385" t="s">
        <v>1873</v>
      </c>
      <c r="D6385" s="4">
        <v>2407</v>
      </c>
      <c r="I6385" s="4">
        <v>2407</v>
      </c>
      <c r="J6385" s="4">
        <v>2407</v>
      </c>
    </row>
    <row r="6386" spans="2:10" x14ac:dyDescent="0.35">
      <c r="C6386" t="s">
        <v>1875</v>
      </c>
      <c r="H6386" s="4">
        <v>149952</v>
      </c>
      <c r="I6386" s="4">
        <v>149952</v>
      </c>
      <c r="J6386">
        <v>0</v>
      </c>
    </row>
    <row r="6387" spans="2:10" x14ac:dyDescent="0.35">
      <c r="C6387" t="s">
        <v>1877</v>
      </c>
      <c r="D6387" s="4">
        <v>55707</v>
      </c>
      <c r="I6387" s="4">
        <v>55707</v>
      </c>
      <c r="J6387" s="4">
        <v>55707</v>
      </c>
    </row>
    <row r="6388" spans="2:10" x14ac:dyDescent="0.35">
      <c r="B6388" t="s">
        <v>55</v>
      </c>
      <c r="D6388" s="4">
        <v>10246725</v>
      </c>
      <c r="E6388" s="4">
        <v>14222797</v>
      </c>
      <c r="F6388" s="4">
        <v>400102</v>
      </c>
      <c r="G6388" s="4">
        <v>7802093</v>
      </c>
      <c r="H6388" s="4">
        <v>5247082</v>
      </c>
      <c r="I6388" s="4">
        <v>37918798</v>
      </c>
      <c r="J6388" s="4">
        <v>24469522</v>
      </c>
    </row>
    <row r="6389" spans="2:10" x14ac:dyDescent="0.35">
      <c r="B6389" t="s">
        <v>1878</v>
      </c>
      <c r="C6389" t="s">
        <v>1879</v>
      </c>
      <c r="D6389" s="4">
        <v>7364162</v>
      </c>
      <c r="I6389" s="4">
        <v>7364162</v>
      </c>
      <c r="J6389" s="4">
        <v>7364162</v>
      </c>
    </row>
    <row r="6390" spans="2:10" x14ac:dyDescent="0.35">
      <c r="C6390" t="s">
        <v>1907</v>
      </c>
      <c r="D6390" s="4">
        <v>4121</v>
      </c>
      <c r="I6390" s="4">
        <v>4121</v>
      </c>
      <c r="J6390" s="4">
        <v>4121</v>
      </c>
    </row>
    <row r="6391" spans="2:10" x14ac:dyDescent="0.35">
      <c r="C6391" t="s">
        <v>1897</v>
      </c>
      <c r="D6391" s="4">
        <v>42784</v>
      </c>
      <c r="I6391" s="4">
        <v>42784</v>
      </c>
      <c r="J6391" s="4">
        <v>42784</v>
      </c>
    </row>
    <row r="6392" spans="2:10" x14ac:dyDescent="0.35">
      <c r="C6392" t="s">
        <v>1880</v>
      </c>
      <c r="D6392" s="4">
        <v>444962</v>
      </c>
      <c r="I6392" s="4">
        <v>444962</v>
      </c>
      <c r="J6392" s="4">
        <v>444962</v>
      </c>
    </row>
    <row r="6393" spans="2:10" x14ac:dyDescent="0.35">
      <c r="C6393" t="s">
        <v>1881</v>
      </c>
      <c r="D6393" s="4">
        <v>2007110</v>
      </c>
      <c r="I6393" s="4">
        <v>2007110</v>
      </c>
      <c r="J6393" s="4">
        <v>2007110</v>
      </c>
    </row>
    <row r="6394" spans="2:10" x14ac:dyDescent="0.35">
      <c r="C6394" t="s">
        <v>1895</v>
      </c>
      <c r="D6394" s="4">
        <v>5033277</v>
      </c>
      <c r="I6394" s="4">
        <v>5033277</v>
      </c>
      <c r="J6394" s="4">
        <v>5033277</v>
      </c>
    </row>
    <row r="6395" spans="2:10" x14ac:dyDescent="0.35">
      <c r="C6395" t="s">
        <v>1882</v>
      </c>
      <c r="D6395" s="4">
        <v>1144</v>
      </c>
      <c r="F6395" s="4">
        <v>177712</v>
      </c>
      <c r="I6395" s="4">
        <v>178857</v>
      </c>
      <c r="J6395" s="4">
        <v>1144</v>
      </c>
    </row>
    <row r="6396" spans="2:10" x14ac:dyDescent="0.35">
      <c r="C6396" t="s">
        <v>1900</v>
      </c>
      <c r="D6396" s="4">
        <v>1989</v>
      </c>
      <c r="I6396" s="4">
        <v>1989</v>
      </c>
      <c r="J6396" s="4">
        <v>1989</v>
      </c>
    </row>
    <row r="6397" spans="2:10" x14ac:dyDescent="0.35">
      <c r="C6397" t="s">
        <v>1883</v>
      </c>
      <c r="D6397" s="4">
        <v>145922</v>
      </c>
      <c r="I6397" s="4">
        <v>145922</v>
      </c>
      <c r="J6397" s="4">
        <v>145922</v>
      </c>
    </row>
    <row r="6398" spans="2:10" x14ac:dyDescent="0.35">
      <c r="C6398" t="s">
        <v>1884</v>
      </c>
      <c r="D6398" s="4">
        <v>11664</v>
      </c>
      <c r="I6398" s="4">
        <v>11664</v>
      </c>
      <c r="J6398" s="4">
        <v>11664</v>
      </c>
    </row>
    <row r="6399" spans="2:10" x14ac:dyDescent="0.35">
      <c r="B6399" t="s">
        <v>56</v>
      </c>
      <c r="D6399" s="4">
        <v>15057135</v>
      </c>
      <c r="F6399" s="4">
        <v>177712</v>
      </c>
      <c r="I6399" s="4">
        <v>15234848</v>
      </c>
      <c r="J6399" s="4">
        <v>15057135</v>
      </c>
    </row>
    <row r="6400" spans="2:10" x14ac:dyDescent="0.35">
      <c r="B6400" t="s">
        <v>1885</v>
      </c>
      <c r="C6400" t="s">
        <v>1886</v>
      </c>
      <c r="D6400" s="4">
        <v>146109</v>
      </c>
      <c r="I6400" s="4">
        <v>146109</v>
      </c>
      <c r="J6400" s="4">
        <v>146109</v>
      </c>
    </row>
    <row r="6401" spans="1:10" x14ac:dyDescent="0.35">
      <c r="B6401" t="s">
        <v>57</v>
      </c>
      <c r="D6401" s="4">
        <v>146109</v>
      </c>
      <c r="I6401" s="4">
        <v>146109</v>
      </c>
      <c r="J6401" s="4">
        <v>146109</v>
      </c>
    </row>
    <row r="6402" spans="1:10" x14ac:dyDescent="0.35">
      <c r="B6402" t="s">
        <v>1887</v>
      </c>
      <c r="C6402" t="s">
        <v>1888</v>
      </c>
      <c r="G6402" s="4">
        <v>960000</v>
      </c>
      <c r="I6402" s="4">
        <v>960000</v>
      </c>
      <c r="J6402">
        <v>0</v>
      </c>
    </row>
    <row r="6403" spans="1:10" x14ac:dyDescent="0.35">
      <c r="C6403" t="s">
        <v>1901</v>
      </c>
      <c r="E6403" s="4">
        <v>975000</v>
      </c>
      <c r="I6403" s="4">
        <v>975000</v>
      </c>
      <c r="J6403">
        <v>975000</v>
      </c>
    </row>
    <row r="6404" spans="1:10" x14ac:dyDescent="0.35">
      <c r="C6404" t="s">
        <v>1889</v>
      </c>
      <c r="E6404" s="4">
        <v>1575000</v>
      </c>
      <c r="I6404" s="4">
        <v>1575000</v>
      </c>
      <c r="J6404">
        <v>1575000</v>
      </c>
    </row>
    <row r="6405" spans="1:10" x14ac:dyDescent="0.35">
      <c r="C6405" t="s">
        <v>1890</v>
      </c>
      <c r="E6405" s="4">
        <v>712500</v>
      </c>
      <c r="I6405" s="4">
        <v>712500</v>
      </c>
      <c r="J6405">
        <v>712500</v>
      </c>
    </row>
    <row r="6406" spans="1:10" x14ac:dyDescent="0.35">
      <c r="C6406" t="s">
        <v>1902</v>
      </c>
      <c r="E6406" s="4">
        <v>1950000</v>
      </c>
      <c r="I6406" s="4">
        <v>1950000</v>
      </c>
      <c r="J6406">
        <v>1950000</v>
      </c>
    </row>
    <row r="6407" spans="1:10" x14ac:dyDescent="0.35">
      <c r="B6407" t="s">
        <v>58</v>
      </c>
      <c r="E6407" s="4">
        <v>5212500</v>
      </c>
      <c r="G6407" s="4">
        <v>960000</v>
      </c>
      <c r="I6407" s="4">
        <v>6172500</v>
      </c>
      <c r="J6407">
        <v>5212500</v>
      </c>
    </row>
    <row r="6408" spans="1:10" x14ac:dyDescent="0.35">
      <c r="A6408" t="s">
        <v>1650</v>
      </c>
      <c r="B6408" t="s">
        <v>59</v>
      </c>
      <c r="D6408" s="4">
        <v>113462018</v>
      </c>
      <c r="E6408" s="4">
        <v>143796531</v>
      </c>
      <c r="F6408" s="4">
        <v>19294543</v>
      </c>
      <c r="G6408" s="4">
        <v>24109404</v>
      </c>
      <c r="H6408" s="4">
        <v>45791062</v>
      </c>
      <c r="I6408" s="4">
        <v>346453558</v>
      </c>
      <c r="J6408" s="4">
        <v>257258549</v>
      </c>
    </row>
    <row r="6409" spans="1:10" x14ac:dyDescent="0.35">
      <c r="A6409" t="s">
        <v>689</v>
      </c>
      <c r="B6409" t="s">
        <v>1842</v>
      </c>
      <c r="C6409" t="s">
        <v>1843</v>
      </c>
      <c r="D6409" s="4">
        <v>14150588</v>
      </c>
      <c r="E6409" s="4">
        <v>24049200</v>
      </c>
      <c r="I6409" s="4">
        <v>38199788</v>
      </c>
      <c r="J6409" s="4">
        <v>38199788</v>
      </c>
    </row>
    <row r="6410" spans="1:10" x14ac:dyDescent="0.35">
      <c r="C6410" t="s">
        <v>1844</v>
      </c>
      <c r="D6410" s="4">
        <v>2309385</v>
      </c>
      <c r="F6410" s="4">
        <v>981148</v>
      </c>
      <c r="G6410" s="4">
        <v>989463</v>
      </c>
      <c r="H6410" s="4">
        <v>247500</v>
      </c>
      <c r="I6410" s="4">
        <v>4527496</v>
      </c>
      <c r="J6410" s="4">
        <v>2309385</v>
      </c>
    </row>
    <row r="6411" spans="1:10" x14ac:dyDescent="0.35">
      <c r="C6411" t="s">
        <v>1845</v>
      </c>
      <c r="D6411" s="4">
        <v>2744679</v>
      </c>
      <c r="I6411" s="4">
        <v>2744679</v>
      </c>
      <c r="J6411" s="4">
        <v>2744679</v>
      </c>
    </row>
    <row r="6412" spans="1:10" x14ac:dyDescent="0.35">
      <c r="B6412" t="s">
        <v>51</v>
      </c>
      <c r="D6412" s="4">
        <v>19204652</v>
      </c>
      <c r="E6412" s="4">
        <v>24049200</v>
      </c>
      <c r="F6412" s="4">
        <v>981148</v>
      </c>
      <c r="G6412" s="4">
        <v>989463</v>
      </c>
      <c r="H6412" s="4">
        <v>247500</v>
      </c>
      <c r="I6412" s="4">
        <v>45471962</v>
      </c>
      <c r="J6412" s="4">
        <v>43253852</v>
      </c>
    </row>
    <row r="6413" spans="1:10" x14ac:dyDescent="0.35">
      <c r="B6413" t="s">
        <v>1843</v>
      </c>
      <c r="C6413" t="s">
        <v>1846</v>
      </c>
      <c r="D6413" s="4">
        <v>16033860</v>
      </c>
      <c r="E6413" s="4">
        <v>3670031</v>
      </c>
      <c r="F6413" s="4">
        <v>119650</v>
      </c>
      <c r="I6413" s="4">
        <v>19823540</v>
      </c>
      <c r="J6413" s="4">
        <v>19703891</v>
      </c>
    </row>
    <row r="6414" spans="1:10" x14ac:dyDescent="0.35">
      <c r="C6414" t="s">
        <v>1847</v>
      </c>
      <c r="D6414" s="4">
        <v>10137271</v>
      </c>
      <c r="F6414" s="4">
        <v>2116757</v>
      </c>
      <c r="I6414" s="4">
        <v>12254028</v>
      </c>
      <c r="J6414" s="4">
        <v>10137271</v>
      </c>
    </row>
    <row r="6415" spans="1:10" x14ac:dyDescent="0.35">
      <c r="C6415" t="s">
        <v>1848</v>
      </c>
      <c r="D6415" s="4">
        <v>3408</v>
      </c>
      <c r="E6415" s="4">
        <v>4256</v>
      </c>
      <c r="I6415" s="4">
        <v>7665</v>
      </c>
      <c r="J6415" s="4">
        <v>7664</v>
      </c>
    </row>
    <row r="6416" spans="1:10" x14ac:dyDescent="0.35">
      <c r="B6416" t="s">
        <v>52</v>
      </c>
      <c r="D6416" s="4">
        <v>26174539</v>
      </c>
      <c r="E6416" s="4">
        <v>3674287</v>
      </c>
      <c r="F6416" s="4">
        <v>2236407</v>
      </c>
      <c r="I6416" s="4">
        <v>32085233</v>
      </c>
      <c r="J6416" s="4">
        <v>29848826</v>
      </c>
    </row>
    <row r="6417" spans="2:10" x14ac:dyDescent="0.35">
      <c r="B6417" t="s">
        <v>1849</v>
      </c>
      <c r="C6417" t="s">
        <v>1911</v>
      </c>
      <c r="E6417" s="4">
        <v>400000</v>
      </c>
      <c r="I6417" s="4">
        <v>400000</v>
      </c>
      <c r="J6417">
        <v>400000</v>
      </c>
    </row>
    <row r="6418" spans="2:10" x14ac:dyDescent="0.35">
      <c r="C6418" t="s">
        <v>1850</v>
      </c>
      <c r="E6418" s="4">
        <v>6400000</v>
      </c>
      <c r="I6418" s="4">
        <v>6400000</v>
      </c>
      <c r="J6418">
        <v>6400000</v>
      </c>
    </row>
    <row r="6419" spans="2:10" x14ac:dyDescent="0.35">
      <c r="B6419" t="s">
        <v>53</v>
      </c>
      <c r="E6419" s="4">
        <v>6800000</v>
      </c>
      <c r="I6419" s="4">
        <v>6800000</v>
      </c>
      <c r="J6419">
        <v>6800000</v>
      </c>
    </row>
    <row r="6420" spans="2:10" x14ac:dyDescent="0.35">
      <c r="B6420" t="s">
        <v>1844</v>
      </c>
      <c r="C6420" t="s">
        <v>1851</v>
      </c>
      <c r="D6420" s="4">
        <v>293584</v>
      </c>
      <c r="I6420" s="4">
        <v>293584</v>
      </c>
      <c r="J6420" s="4">
        <v>293584</v>
      </c>
    </row>
    <row r="6421" spans="2:10" x14ac:dyDescent="0.35">
      <c r="C6421" t="s">
        <v>1852</v>
      </c>
      <c r="H6421" s="4">
        <v>34074</v>
      </c>
      <c r="I6421" s="4">
        <v>34074</v>
      </c>
      <c r="J6421">
        <v>0</v>
      </c>
    </row>
    <row r="6422" spans="2:10" x14ac:dyDescent="0.35">
      <c r="C6422" t="s">
        <v>1853</v>
      </c>
      <c r="H6422" s="4">
        <v>21273</v>
      </c>
      <c r="I6422" s="4">
        <v>21273</v>
      </c>
      <c r="J6422">
        <v>0</v>
      </c>
    </row>
    <row r="6423" spans="2:10" x14ac:dyDescent="0.35">
      <c r="C6423" t="s">
        <v>1893</v>
      </c>
      <c r="H6423" s="4">
        <v>4778</v>
      </c>
      <c r="I6423" s="4">
        <v>4778</v>
      </c>
      <c r="J6423">
        <v>0</v>
      </c>
    </row>
    <row r="6424" spans="2:10" x14ac:dyDescent="0.35">
      <c r="C6424" t="s">
        <v>1854</v>
      </c>
      <c r="D6424" s="4">
        <v>137425</v>
      </c>
      <c r="F6424" s="4">
        <v>484192</v>
      </c>
      <c r="I6424" s="4">
        <v>621618</v>
      </c>
      <c r="J6424" s="4">
        <v>137425</v>
      </c>
    </row>
    <row r="6425" spans="2:10" x14ac:dyDescent="0.35">
      <c r="C6425" t="s">
        <v>1855</v>
      </c>
      <c r="D6425" s="4">
        <v>43411</v>
      </c>
      <c r="F6425" s="4">
        <v>920148</v>
      </c>
      <c r="I6425" s="4">
        <v>963559</v>
      </c>
      <c r="J6425" s="4">
        <v>43411</v>
      </c>
    </row>
    <row r="6426" spans="2:10" x14ac:dyDescent="0.35">
      <c r="C6426" t="s">
        <v>1856</v>
      </c>
      <c r="D6426" s="4">
        <v>1929</v>
      </c>
      <c r="F6426" s="4">
        <v>20708</v>
      </c>
      <c r="H6426" s="4">
        <v>4142</v>
      </c>
      <c r="I6426" s="4">
        <v>26779</v>
      </c>
      <c r="J6426" s="4">
        <v>1929</v>
      </c>
    </row>
    <row r="6427" spans="2:10" x14ac:dyDescent="0.35">
      <c r="C6427" t="s">
        <v>1857</v>
      </c>
      <c r="D6427" s="4">
        <v>16252</v>
      </c>
      <c r="F6427" s="4">
        <v>73328</v>
      </c>
      <c r="I6427" s="4">
        <v>89580</v>
      </c>
      <c r="J6427" s="4">
        <v>16252</v>
      </c>
    </row>
    <row r="6428" spans="2:10" x14ac:dyDescent="0.35">
      <c r="C6428" t="s">
        <v>1920</v>
      </c>
      <c r="D6428" s="4">
        <v>35654</v>
      </c>
      <c r="E6428" s="4">
        <v>4860</v>
      </c>
      <c r="I6428" s="4">
        <v>40514</v>
      </c>
      <c r="J6428" s="4">
        <v>40514</v>
      </c>
    </row>
    <row r="6429" spans="2:10" x14ac:dyDescent="0.35">
      <c r="C6429" t="s">
        <v>1858</v>
      </c>
      <c r="H6429" s="4">
        <v>20781</v>
      </c>
      <c r="I6429" s="4">
        <v>20781</v>
      </c>
      <c r="J6429">
        <v>0</v>
      </c>
    </row>
    <row r="6430" spans="2:10" x14ac:dyDescent="0.35">
      <c r="C6430" t="s">
        <v>1859</v>
      </c>
      <c r="D6430" s="4">
        <v>127718</v>
      </c>
      <c r="E6430" s="4">
        <v>210841</v>
      </c>
      <c r="G6430" s="4">
        <v>56114</v>
      </c>
      <c r="H6430" s="4">
        <v>650016</v>
      </c>
      <c r="I6430" s="4">
        <v>1044689</v>
      </c>
      <c r="J6430" s="4">
        <v>338559</v>
      </c>
    </row>
    <row r="6431" spans="2:10" x14ac:dyDescent="0.35">
      <c r="C6431" t="s">
        <v>1860</v>
      </c>
      <c r="D6431" s="4">
        <v>434812</v>
      </c>
      <c r="I6431" s="4">
        <v>434812</v>
      </c>
      <c r="J6431" s="4">
        <v>434812</v>
      </c>
    </row>
    <row r="6432" spans="2:10" x14ac:dyDescent="0.35">
      <c r="C6432" t="s">
        <v>1861</v>
      </c>
      <c r="D6432" s="4">
        <v>139180</v>
      </c>
      <c r="I6432" s="4">
        <v>139180</v>
      </c>
      <c r="J6432" s="4">
        <v>139180</v>
      </c>
    </row>
    <row r="6433" spans="2:10" x14ac:dyDescent="0.35">
      <c r="C6433" t="s">
        <v>1862</v>
      </c>
      <c r="D6433" s="4">
        <v>683714</v>
      </c>
      <c r="I6433" s="4">
        <v>683714</v>
      </c>
      <c r="J6433" s="4">
        <v>683714</v>
      </c>
    </row>
    <row r="6434" spans="2:10" x14ac:dyDescent="0.35">
      <c r="C6434" t="s">
        <v>1863</v>
      </c>
      <c r="F6434" s="4">
        <v>7780</v>
      </c>
      <c r="G6434" s="4">
        <v>15560</v>
      </c>
      <c r="I6434" s="4">
        <v>23340</v>
      </c>
      <c r="J6434">
        <v>0</v>
      </c>
    </row>
    <row r="6435" spans="2:10" x14ac:dyDescent="0.35">
      <c r="B6435" t="s">
        <v>54</v>
      </c>
      <c r="D6435" s="4">
        <v>1913679</v>
      </c>
      <c r="E6435" s="4">
        <v>215701</v>
      </c>
      <c r="F6435" s="4">
        <v>1506157</v>
      </c>
      <c r="G6435" s="4">
        <v>71674</v>
      </c>
      <c r="H6435" s="4">
        <v>735064</v>
      </c>
      <c r="I6435" s="4">
        <v>4442275</v>
      </c>
      <c r="J6435" s="4">
        <v>2129380</v>
      </c>
    </row>
    <row r="6436" spans="2:10" x14ac:dyDescent="0.35">
      <c r="B6436" t="s">
        <v>1845</v>
      </c>
      <c r="C6436" t="s">
        <v>1865</v>
      </c>
      <c r="D6436" s="4">
        <v>559266</v>
      </c>
      <c r="E6436" s="4">
        <v>0</v>
      </c>
      <c r="G6436" s="4">
        <v>42069</v>
      </c>
      <c r="H6436" s="4">
        <v>278718</v>
      </c>
      <c r="I6436" s="4">
        <v>880052</v>
      </c>
      <c r="J6436" s="4">
        <v>559266</v>
      </c>
    </row>
    <row r="6437" spans="2:10" x14ac:dyDescent="0.35">
      <c r="C6437" t="s">
        <v>1866</v>
      </c>
      <c r="I6437" s="4">
        <v>0</v>
      </c>
      <c r="J6437">
        <v>0</v>
      </c>
    </row>
    <row r="6438" spans="2:10" x14ac:dyDescent="0.35">
      <c r="C6438" t="s">
        <v>1867</v>
      </c>
      <c r="D6438" s="4">
        <v>1188000</v>
      </c>
      <c r="E6438" s="4">
        <v>4500</v>
      </c>
      <c r="F6438" s="4">
        <v>103336</v>
      </c>
      <c r="G6438" s="4">
        <v>27425</v>
      </c>
      <c r="H6438" s="4">
        <v>1873770</v>
      </c>
      <c r="I6438" s="4">
        <v>3197031</v>
      </c>
      <c r="J6438" s="4">
        <v>1192500</v>
      </c>
    </row>
    <row r="6439" spans="2:10" x14ac:dyDescent="0.35">
      <c r="C6439" t="s">
        <v>1868</v>
      </c>
      <c r="E6439" s="4">
        <v>26297</v>
      </c>
      <c r="H6439" s="4">
        <v>1666602</v>
      </c>
      <c r="I6439" s="4">
        <v>1692898</v>
      </c>
      <c r="J6439">
        <v>26297</v>
      </c>
    </row>
    <row r="6440" spans="2:10" x14ac:dyDescent="0.35">
      <c r="C6440" t="s">
        <v>1894</v>
      </c>
      <c r="D6440" s="4">
        <v>2872</v>
      </c>
      <c r="I6440" s="4">
        <v>2872</v>
      </c>
      <c r="J6440" s="4">
        <v>2872</v>
      </c>
    </row>
    <row r="6441" spans="2:10" x14ac:dyDescent="0.35">
      <c r="C6441" t="s">
        <v>1869</v>
      </c>
      <c r="H6441" s="4">
        <v>637440</v>
      </c>
      <c r="I6441" s="4">
        <v>637440</v>
      </c>
      <c r="J6441">
        <v>0</v>
      </c>
    </row>
    <row r="6442" spans="2:10" x14ac:dyDescent="0.35">
      <c r="B6442" t="s">
        <v>1845</v>
      </c>
      <c r="C6442" t="s">
        <v>1870</v>
      </c>
      <c r="D6442" s="4">
        <v>1330</v>
      </c>
      <c r="E6442" s="4">
        <v>17293</v>
      </c>
      <c r="F6442" s="4">
        <v>4054070</v>
      </c>
      <c r="H6442" s="4">
        <v>459880</v>
      </c>
      <c r="I6442" s="4">
        <v>4532573</v>
      </c>
      <c r="J6442" s="4">
        <v>18623</v>
      </c>
    </row>
    <row r="6443" spans="2:10" x14ac:dyDescent="0.35">
      <c r="C6443" t="s">
        <v>1871</v>
      </c>
      <c r="D6443" s="4">
        <v>151243</v>
      </c>
      <c r="I6443" s="4">
        <v>151243</v>
      </c>
      <c r="J6443" s="4">
        <v>151243</v>
      </c>
    </row>
    <row r="6444" spans="2:10" x14ac:dyDescent="0.35">
      <c r="C6444" t="s">
        <v>1872</v>
      </c>
      <c r="D6444" s="4">
        <v>196000</v>
      </c>
      <c r="I6444" s="4">
        <v>196000</v>
      </c>
      <c r="J6444" s="4">
        <v>196000</v>
      </c>
    </row>
    <row r="6445" spans="2:10" x14ac:dyDescent="0.35">
      <c r="C6445" t="s">
        <v>1875</v>
      </c>
      <c r="D6445" s="4">
        <v>0</v>
      </c>
      <c r="H6445" s="4">
        <v>133678</v>
      </c>
      <c r="I6445" s="4">
        <v>133678</v>
      </c>
      <c r="J6445" s="4">
        <v>0</v>
      </c>
    </row>
    <row r="6446" spans="2:10" x14ac:dyDescent="0.35">
      <c r="C6446" t="s">
        <v>1876</v>
      </c>
      <c r="D6446" s="4">
        <v>1580</v>
      </c>
      <c r="H6446" s="4">
        <v>115920</v>
      </c>
      <c r="I6446" s="4">
        <v>117500</v>
      </c>
      <c r="J6446" s="4">
        <v>1580</v>
      </c>
    </row>
    <row r="6447" spans="2:10" x14ac:dyDescent="0.35">
      <c r="B6447" t="s">
        <v>55</v>
      </c>
      <c r="D6447" s="4">
        <v>2100291</v>
      </c>
      <c r="E6447" s="4">
        <v>48089</v>
      </c>
      <c r="F6447" s="4">
        <v>4157406</v>
      </c>
      <c r="G6447" s="4">
        <v>69494</v>
      </c>
      <c r="H6447" s="4">
        <v>5166007</v>
      </c>
      <c r="I6447" s="4">
        <v>11541287</v>
      </c>
      <c r="J6447" s="4">
        <v>2148380</v>
      </c>
    </row>
    <row r="6448" spans="2:10" x14ac:dyDescent="0.35">
      <c r="B6448" t="s">
        <v>1878</v>
      </c>
      <c r="C6448" t="s">
        <v>1879</v>
      </c>
      <c r="D6448" s="4">
        <v>1129729</v>
      </c>
      <c r="I6448" s="4">
        <v>1129729</v>
      </c>
      <c r="J6448" s="4">
        <v>1129729</v>
      </c>
    </row>
    <row r="6449" spans="2:10" x14ac:dyDescent="0.35">
      <c r="C6449" t="s">
        <v>1897</v>
      </c>
      <c r="D6449" s="4">
        <v>3090</v>
      </c>
      <c r="I6449" s="4">
        <v>3090</v>
      </c>
      <c r="J6449" s="4">
        <v>3090</v>
      </c>
    </row>
    <row r="6450" spans="2:10" x14ac:dyDescent="0.35">
      <c r="C6450" t="s">
        <v>1880</v>
      </c>
      <c r="D6450" s="4">
        <v>756685</v>
      </c>
      <c r="I6450" s="4">
        <v>756685</v>
      </c>
      <c r="J6450" s="4">
        <v>756685</v>
      </c>
    </row>
    <row r="6451" spans="2:10" x14ac:dyDescent="0.35">
      <c r="C6451" t="s">
        <v>1881</v>
      </c>
      <c r="D6451" s="4">
        <v>1290499</v>
      </c>
      <c r="I6451" s="4">
        <v>1290499</v>
      </c>
      <c r="J6451" s="4">
        <v>1290499</v>
      </c>
    </row>
    <row r="6452" spans="2:10" x14ac:dyDescent="0.35">
      <c r="C6452" t="s">
        <v>1895</v>
      </c>
      <c r="D6452" s="4">
        <v>168638</v>
      </c>
      <c r="I6452" s="4">
        <v>168638</v>
      </c>
      <c r="J6452" s="4">
        <v>168638</v>
      </c>
    </row>
    <row r="6453" spans="2:10" x14ac:dyDescent="0.35">
      <c r="C6453" t="s">
        <v>1882</v>
      </c>
      <c r="E6453" s="4">
        <v>214575</v>
      </c>
      <c r="I6453" s="4">
        <v>214575</v>
      </c>
      <c r="J6453">
        <v>214575</v>
      </c>
    </row>
    <row r="6454" spans="2:10" x14ac:dyDescent="0.35">
      <c r="C6454" t="s">
        <v>1900</v>
      </c>
      <c r="D6454" s="4">
        <v>2486</v>
      </c>
      <c r="I6454" s="4">
        <v>2486</v>
      </c>
      <c r="J6454" s="4">
        <v>2486</v>
      </c>
    </row>
    <row r="6455" spans="2:10" x14ac:dyDescent="0.35">
      <c r="C6455" t="s">
        <v>1883</v>
      </c>
      <c r="D6455" s="4">
        <v>31358</v>
      </c>
      <c r="I6455" s="4">
        <v>31358</v>
      </c>
      <c r="J6455" s="4">
        <v>31358</v>
      </c>
    </row>
    <row r="6456" spans="2:10" x14ac:dyDescent="0.35">
      <c r="C6456" t="s">
        <v>1884</v>
      </c>
      <c r="D6456" s="4">
        <v>89087</v>
      </c>
      <c r="I6456" s="4">
        <v>89087</v>
      </c>
      <c r="J6456" s="4">
        <v>89087</v>
      </c>
    </row>
    <row r="6457" spans="2:10" x14ac:dyDescent="0.35">
      <c r="B6457" t="s">
        <v>56</v>
      </c>
      <c r="D6457" s="4">
        <v>3471572</v>
      </c>
      <c r="E6457" s="4">
        <v>214575</v>
      </c>
      <c r="I6457" s="4">
        <v>3686147</v>
      </c>
      <c r="J6457" s="4">
        <v>3686147</v>
      </c>
    </row>
    <row r="6458" spans="2:10" x14ac:dyDescent="0.35">
      <c r="B6458" t="s">
        <v>1885</v>
      </c>
      <c r="C6458" t="s">
        <v>1886</v>
      </c>
      <c r="F6458" s="4">
        <v>42419</v>
      </c>
      <c r="I6458" s="4">
        <v>42419</v>
      </c>
      <c r="J6458">
        <v>0</v>
      </c>
    </row>
    <row r="6459" spans="2:10" x14ac:dyDescent="0.35">
      <c r="B6459" t="s">
        <v>57</v>
      </c>
      <c r="F6459" s="4">
        <v>42419</v>
      </c>
      <c r="I6459" s="4">
        <v>42419</v>
      </c>
      <c r="J6459">
        <v>0</v>
      </c>
    </row>
    <row r="6460" spans="2:10" x14ac:dyDescent="0.35">
      <c r="B6460" t="s">
        <v>1887</v>
      </c>
      <c r="C6460" t="s">
        <v>1904</v>
      </c>
      <c r="D6460" s="4">
        <v>125000</v>
      </c>
      <c r="I6460" s="4">
        <v>125000</v>
      </c>
      <c r="J6460" s="4">
        <v>125000</v>
      </c>
    </row>
    <row r="6461" spans="2:10" x14ac:dyDescent="0.35">
      <c r="C6461" t="s">
        <v>1888</v>
      </c>
      <c r="H6461" s="4">
        <v>2006400</v>
      </c>
      <c r="I6461" s="4">
        <v>2006400</v>
      </c>
      <c r="J6461">
        <v>0</v>
      </c>
    </row>
    <row r="6462" spans="2:10" x14ac:dyDescent="0.35">
      <c r="C6462" t="s">
        <v>1901</v>
      </c>
      <c r="F6462" s="4">
        <v>150000</v>
      </c>
      <c r="I6462" s="4">
        <v>150000</v>
      </c>
      <c r="J6462">
        <v>0</v>
      </c>
    </row>
    <row r="6463" spans="2:10" x14ac:dyDescent="0.35">
      <c r="C6463" t="s">
        <v>1889</v>
      </c>
      <c r="F6463" s="4">
        <v>2173500</v>
      </c>
      <c r="I6463" s="4">
        <v>2173500</v>
      </c>
      <c r="J6463">
        <v>0</v>
      </c>
    </row>
    <row r="6464" spans="2:10" x14ac:dyDescent="0.35">
      <c r="C6464" t="s">
        <v>1890</v>
      </c>
      <c r="F6464" s="4">
        <v>495000</v>
      </c>
      <c r="I6464" s="4">
        <v>495000</v>
      </c>
      <c r="J6464">
        <v>0</v>
      </c>
    </row>
    <row r="6465" spans="1:10" x14ac:dyDescent="0.35">
      <c r="C6465" t="s">
        <v>1902</v>
      </c>
      <c r="F6465" s="4">
        <v>300000</v>
      </c>
      <c r="I6465" s="4">
        <v>300000</v>
      </c>
      <c r="J6465">
        <v>0</v>
      </c>
    </row>
    <row r="6466" spans="1:10" x14ac:dyDescent="0.35">
      <c r="B6466" t="s">
        <v>58</v>
      </c>
      <c r="D6466" s="4">
        <v>125000</v>
      </c>
      <c r="F6466" s="4">
        <v>3118500</v>
      </c>
      <c r="H6466" s="4">
        <v>2006400</v>
      </c>
      <c r="I6466" s="4">
        <v>5249900</v>
      </c>
      <c r="J6466" s="4">
        <v>125000</v>
      </c>
    </row>
    <row r="6467" spans="1:10" x14ac:dyDescent="0.35">
      <c r="A6467" t="s">
        <v>1651</v>
      </c>
      <c r="B6467" t="s">
        <v>59</v>
      </c>
      <c r="D6467" s="4">
        <v>52989732</v>
      </c>
      <c r="E6467" s="4">
        <v>35001853</v>
      </c>
      <c r="F6467" s="4">
        <v>12042036</v>
      </c>
      <c r="G6467" s="4">
        <v>1130630</v>
      </c>
      <c r="H6467" s="4">
        <v>8154971</v>
      </c>
      <c r="I6467" s="4">
        <v>109319222</v>
      </c>
      <c r="J6467" s="4">
        <v>87991585</v>
      </c>
    </row>
    <row r="6468" spans="1:10" x14ac:dyDescent="0.35">
      <c r="A6468" t="s">
        <v>694</v>
      </c>
      <c r="B6468" t="s">
        <v>1842</v>
      </c>
      <c r="C6468" t="s">
        <v>1843</v>
      </c>
      <c r="D6468" s="4">
        <v>53151433</v>
      </c>
      <c r="E6468" s="4">
        <v>9388843</v>
      </c>
      <c r="F6468" s="4">
        <v>26062611</v>
      </c>
      <c r="I6468" s="4">
        <v>88602887</v>
      </c>
      <c r="J6468" s="4">
        <v>62540276</v>
      </c>
    </row>
    <row r="6469" spans="1:10" x14ac:dyDescent="0.35">
      <c r="C6469" t="s">
        <v>1844</v>
      </c>
      <c r="D6469" s="4">
        <v>7356998</v>
      </c>
      <c r="E6469" s="4">
        <v>510671</v>
      </c>
      <c r="F6469" s="4">
        <v>613317</v>
      </c>
      <c r="G6469" s="4">
        <v>1029084</v>
      </c>
      <c r="H6469" s="4">
        <v>816006</v>
      </c>
      <c r="I6469" s="4">
        <v>10326076</v>
      </c>
      <c r="J6469" s="4">
        <v>7867669</v>
      </c>
    </row>
    <row r="6470" spans="1:10" x14ac:dyDescent="0.35">
      <c r="C6470" t="s">
        <v>1845</v>
      </c>
      <c r="D6470" s="4">
        <v>6065544</v>
      </c>
      <c r="E6470" s="4">
        <v>131560</v>
      </c>
      <c r="I6470" s="4">
        <v>6197105</v>
      </c>
      <c r="J6470" s="4">
        <v>6197104</v>
      </c>
    </row>
    <row r="6471" spans="1:10" x14ac:dyDescent="0.35">
      <c r="B6471" t="s">
        <v>51</v>
      </c>
      <c r="D6471" s="4">
        <v>66573975</v>
      </c>
      <c r="E6471" s="4">
        <v>10031074</v>
      </c>
      <c r="F6471" s="4">
        <v>26675928</v>
      </c>
      <c r="G6471" s="4">
        <v>1029084</v>
      </c>
      <c r="H6471" s="4">
        <v>816006</v>
      </c>
      <c r="I6471" s="4">
        <v>105126067</v>
      </c>
      <c r="J6471" s="4">
        <v>76605049</v>
      </c>
    </row>
    <row r="6472" spans="1:10" x14ac:dyDescent="0.35">
      <c r="B6472" t="s">
        <v>1843</v>
      </c>
      <c r="C6472" t="s">
        <v>1846</v>
      </c>
      <c r="D6472" s="4">
        <v>27507467</v>
      </c>
      <c r="E6472" s="4">
        <v>6229</v>
      </c>
      <c r="F6472" s="4">
        <v>7839732</v>
      </c>
      <c r="G6472" s="4">
        <v>19411297</v>
      </c>
      <c r="H6472" s="4">
        <v>63045</v>
      </c>
      <c r="I6472" s="4">
        <v>54827769</v>
      </c>
      <c r="J6472" s="4">
        <v>27513696</v>
      </c>
    </row>
    <row r="6473" spans="1:10" x14ac:dyDescent="0.35">
      <c r="C6473" t="s">
        <v>1847</v>
      </c>
      <c r="D6473" s="4">
        <v>25143785</v>
      </c>
      <c r="F6473" s="4">
        <v>540541</v>
      </c>
      <c r="I6473" s="4">
        <v>25684326</v>
      </c>
      <c r="J6473" s="4">
        <v>25143785</v>
      </c>
    </row>
    <row r="6474" spans="1:10" x14ac:dyDescent="0.35">
      <c r="C6474" t="s">
        <v>1848</v>
      </c>
      <c r="D6474" s="4">
        <v>55661</v>
      </c>
      <c r="I6474" s="4">
        <v>55661</v>
      </c>
      <c r="J6474" s="4">
        <v>55661</v>
      </c>
    </row>
    <row r="6475" spans="1:10" x14ac:dyDescent="0.35">
      <c r="B6475" t="s">
        <v>52</v>
      </c>
      <c r="D6475" s="4">
        <v>52706913</v>
      </c>
      <c r="E6475" s="4">
        <v>6229</v>
      </c>
      <c r="F6475" s="4">
        <v>8380273</v>
      </c>
      <c r="G6475" s="4">
        <v>19411297</v>
      </c>
      <c r="H6475" s="4">
        <v>63045</v>
      </c>
      <c r="I6475" s="4">
        <v>80567756</v>
      </c>
      <c r="J6475" s="4">
        <v>52713142</v>
      </c>
    </row>
    <row r="6476" spans="1:10" x14ac:dyDescent="0.35">
      <c r="B6476" t="s">
        <v>1849</v>
      </c>
      <c r="C6476" t="s">
        <v>1850</v>
      </c>
      <c r="D6476" s="4">
        <v>9600000</v>
      </c>
      <c r="E6476" s="4">
        <v>11200000</v>
      </c>
      <c r="I6476" s="4">
        <v>20800000</v>
      </c>
      <c r="J6476" s="4">
        <v>20800000</v>
      </c>
    </row>
    <row r="6477" spans="1:10" x14ac:dyDescent="0.35">
      <c r="B6477" t="s">
        <v>53</v>
      </c>
      <c r="D6477" s="4">
        <v>9600000</v>
      </c>
      <c r="E6477" s="4">
        <v>11200000</v>
      </c>
      <c r="I6477" s="4">
        <v>20800000</v>
      </c>
      <c r="J6477" s="4">
        <v>20800000</v>
      </c>
    </row>
    <row r="6478" spans="1:10" x14ac:dyDescent="0.35">
      <c r="B6478" t="s">
        <v>1844</v>
      </c>
      <c r="C6478" t="s">
        <v>1851</v>
      </c>
      <c r="D6478" s="4">
        <v>186870</v>
      </c>
      <c r="H6478" s="4">
        <v>698603</v>
      </c>
      <c r="I6478" s="4">
        <v>885473</v>
      </c>
      <c r="J6478" s="4">
        <v>186870</v>
      </c>
    </row>
    <row r="6479" spans="1:10" x14ac:dyDescent="0.35">
      <c r="C6479" t="s">
        <v>1899</v>
      </c>
      <c r="D6479" s="4">
        <v>292600</v>
      </c>
      <c r="I6479" s="4">
        <v>292600</v>
      </c>
      <c r="J6479" s="4">
        <v>292600</v>
      </c>
    </row>
    <row r="6480" spans="1:10" x14ac:dyDescent="0.35">
      <c r="C6480" t="s">
        <v>1852</v>
      </c>
      <c r="G6480" s="4">
        <v>2726</v>
      </c>
      <c r="I6480" s="4">
        <v>2726</v>
      </c>
      <c r="J6480">
        <v>0</v>
      </c>
    </row>
    <row r="6481" spans="2:10" x14ac:dyDescent="0.35">
      <c r="C6481" t="s">
        <v>1853</v>
      </c>
      <c r="D6481" s="4">
        <v>3163</v>
      </c>
      <c r="F6481" s="4">
        <v>2730</v>
      </c>
      <c r="G6481" s="4">
        <v>38226</v>
      </c>
      <c r="H6481" s="4">
        <v>8191</v>
      </c>
      <c r="I6481" s="4">
        <v>52311</v>
      </c>
      <c r="J6481" s="4">
        <v>3163</v>
      </c>
    </row>
    <row r="6482" spans="2:10" x14ac:dyDescent="0.35">
      <c r="C6482" t="s">
        <v>1893</v>
      </c>
      <c r="G6482" s="4">
        <v>7167</v>
      </c>
      <c r="I6482" s="4">
        <v>7167</v>
      </c>
      <c r="J6482">
        <v>0</v>
      </c>
    </row>
    <row r="6483" spans="2:10" x14ac:dyDescent="0.35">
      <c r="C6483" t="s">
        <v>1909</v>
      </c>
      <c r="D6483" s="4">
        <v>8547</v>
      </c>
      <c r="I6483" s="4">
        <v>8547</v>
      </c>
      <c r="J6483" s="4">
        <v>8547</v>
      </c>
    </row>
    <row r="6484" spans="2:10" x14ac:dyDescent="0.35">
      <c r="C6484" t="s">
        <v>1903</v>
      </c>
      <c r="D6484" s="4">
        <v>2262</v>
      </c>
      <c r="I6484" s="4">
        <v>2262</v>
      </c>
      <c r="J6484" s="4">
        <v>2262</v>
      </c>
    </row>
    <row r="6485" spans="2:10" x14ac:dyDescent="0.35">
      <c r="C6485" t="s">
        <v>1854</v>
      </c>
      <c r="D6485" s="4">
        <v>242833</v>
      </c>
      <c r="E6485" s="4">
        <v>1156682</v>
      </c>
      <c r="I6485" s="4">
        <v>1399515</v>
      </c>
      <c r="J6485" s="4">
        <v>1399515</v>
      </c>
    </row>
    <row r="6486" spans="2:10" x14ac:dyDescent="0.35">
      <c r="C6486" t="s">
        <v>1855</v>
      </c>
      <c r="D6486" s="4">
        <v>102121</v>
      </c>
      <c r="E6486" s="4">
        <v>860806</v>
      </c>
      <c r="F6486" s="4">
        <v>32645</v>
      </c>
      <c r="H6486" s="4">
        <v>105512</v>
      </c>
      <c r="I6486" s="4">
        <v>1101084</v>
      </c>
      <c r="J6486" s="4">
        <v>962927</v>
      </c>
    </row>
    <row r="6487" spans="2:10" x14ac:dyDescent="0.35">
      <c r="C6487" t="s">
        <v>1856</v>
      </c>
      <c r="D6487" s="4">
        <v>22632</v>
      </c>
      <c r="E6487" s="4">
        <v>14402</v>
      </c>
      <c r="I6487" s="4">
        <v>37035</v>
      </c>
      <c r="J6487" s="4">
        <v>37034</v>
      </c>
    </row>
    <row r="6488" spans="2:10" x14ac:dyDescent="0.35">
      <c r="C6488" t="s">
        <v>1857</v>
      </c>
      <c r="D6488" s="4">
        <v>3395</v>
      </c>
      <c r="E6488" s="4">
        <v>9505</v>
      </c>
      <c r="H6488" s="4">
        <v>2037</v>
      </c>
      <c r="I6488" s="4">
        <v>14937</v>
      </c>
      <c r="J6488" s="4">
        <v>12900</v>
      </c>
    </row>
    <row r="6489" spans="2:10" x14ac:dyDescent="0.35">
      <c r="C6489" t="s">
        <v>1858</v>
      </c>
      <c r="D6489" s="4">
        <v>13389</v>
      </c>
      <c r="E6489" s="4">
        <v>20781</v>
      </c>
      <c r="G6489" s="4">
        <v>368858</v>
      </c>
      <c r="H6489" s="4">
        <v>25976</v>
      </c>
      <c r="I6489" s="4">
        <v>429004</v>
      </c>
      <c r="J6489" s="4">
        <v>34170</v>
      </c>
    </row>
    <row r="6490" spans="2:10" x14ac:dyDescent="0.35">
      <c r="C6490" t="s">
        <v>1859</v>
      </c>
      <c r="D6490" s="4">
        <v>200741</v>
      </c>
      <c r="E6490" s="4">
        <v>1781201</v>
      </c>
      <c r="G6490" s="4">
        <v>905463</v>
      </c>
      <c r="H6490" s="4">
        <v>900000</v>
      </c>
      <c r="I6490" s="4">
        <v>3787405</v>
      </c>
      <c r="J6490" s="4">
        <v>1981942</v>
      </c>
    </row>
    <row r="6491" spans="2:10" x14ac:dyDescent="0.35">
      <c r="C6491" t="s">
        <v>1860</v>
      </c>
      <c r="D6491" s="4">
        <v>1413139</v>
      </c>
      <c r="E6491" s="4">
        <v>3261091</v>
      </c>
      <c r="G6491" s="4">
        <v>108703</v>
      </c>
      <c r="H6491" s="4">
        <v>978327</v>
      </c>
      <c r="I6491" s="4">
        <v>5761261</v>
      </c>
      <c r="J6491" s="4">
        <v>4674230</v>
      </c>
    </row>
    <row r="6492" spans="2:10" x14ac:dyDescent="0.35">
      <c r="C6492" t="s">
        <v>1861</v>
      </c>
      <c r="D6492" s="4">
        <v>58432</v>
      </c>
      <c r="H6492" s="4">
        <v>483147</v>
      </c>
      <c r="I6492" s="4">
        <v>541579</v>
      </c>
      <c r="J6492" s="4">
        <v>58432</v>
      </c>
    </row>
    <row r="6493" spans="2:10" x14ac:dyDescent="0.35">
      <c r="C6493" t="s">
        <v>1862</v>
      </c>
      <c r="D6493" s="4">
        <v>1281964</v>
      </c>
      <c r="E6493" s="4">
        <v>2136607</v>
      </c>
      <c r="I6493" s="4">
        <v>3418571</v>
      </c>
      <c r="J6493" s="4">
        <v>3418571</v>
      </c>
    </row>
    <row r="6494" spans="2:10" x14ac:dyDescent="0.35">
      <c r="B6494" t="s">
        <v>54</v>
      </c>
      <c r="D6494" s="4">
        <v>3832088</v>
      </c>
      <c r="E6494" s="4">
        <v>9241075</v>
      </c>
      <c r="F6494" s="4">
        <v>35376</v>
      </c>
      <c r="G6494" s="4">
        <v>1431143</v>
      </c>
      <c r="H6494" s="4">
        <v>3201793</v>
      </c>
      <c r="I6494" s="4">
        <v>17741476</v>
      </c>
      <c r="J6494" s="4">
        <v>13073163</v>
      </c>
    </row>
    <row r="6495" spans="2:10" x14ac:dyDescent="0.35">
      <c r="B6495" t="s">
        <v>1845</v>
      </c>
      <c r="C6495" t="s">
        <v>1864</v>
      </c>
      <c r="D6495" s="4">
        <v>11158</v>
      </c>
      <c r="I6495" s="4">
        <v>11158</v>
      </c>
      <c r="J6495" s="4">
        <v>11158</v>
      </c>
    </row>
    <row r="6496" spans="2:10" x14ac:dyDescent="0.35">
      <c r="C6496" t="s">
        <v>1865</v>
      </c>
      <c r="D6496" s="4">
        <v>12209</v>
      </c>
      <c r="I6496" s="4">
        <v>12209</v>
      </c>
      <c r="J6496" s="4">
        <v>12209</v>
      </c>
    </row>
    <row r="6497" spans="2:10" x14ac:dyDescent="0.35">
      <c r="C6497" t="s">
        <v>1866</v>
      </c>
      <c r="D6497" s="4">
        <v>1056</v>
      </c>
      <c r="I6497" s="4">
        <v>1056</v>
      </c>
      <c r="J6497" s="4">
        <v>1056</v>
      </c>
    </row>
    <row r="6498" spans="2:10" x14ac:dyDescent="0.35">
      <c r="C6498" t="s">
        <v>1867</v>
      </c>
      <c r="D6498" s="4">
        <v>576000</v>
      </c>
      <c r="G6498" s="4">
        <v>6881548</v>
      </c>
      <c r="H6498" s="4">
        <v>3735916</v>
      </c>
      <c r="I6498" s="4">
        <v>11193464</v>
      </c>
      <c r="J6498" s="4">
        <v>576000</v>
      </c>
    </row>
    <row r="6499" spans="2:10" x14ac:dyDescent="0.35">
      <c r="C6499" t="s">
        <v>1868</v>
      </c>
      <c r="D6499" s="4">
        <v>31556</v>
      </c>
      <c r="E6499" s="4">
        <v>115985</v>
      </c>
      <c r="G6499" s="4">
        <v>3116884</v>
      </c>
      <c r="H6499" s="4">
        <v>2984628</v>
      </c>
      <c r="I6499" s="4">
        <v>6249053</v>
      </c>
      <c r="J6499" s="4">
        <v>147541</v>
      </c>
    </row>
    <row r="6500" spans="2:10" x14ac:dyDescent="0.35">
      <c r="C6500" t="s">
        <v>1894</v>
      </c>
      <c r="D6500" s="4">
        <v>12290</v>
      </c>
      <c r="I6500" s="4">
        <v>12290</v>
      </c>
      <c r="J6500" s="4">
        <v>12290</v>
      </c>
    </row>
    <row r="6501" spans="2:10" x14ac:dyDescent="0.35">
      <c r="C6501" t="s">
        <v>1869</v>
      </c>
      <c r="G6501" s="4">
        <v>2452224</v>
      </c>
      <c r="I6501" s="4">
        <v>2452224</v>
      </c>
      <c r="J6501">
        <v>0</v>
      </c>
    </row>
    <row r="6502" spans="2:10" x14ac:dyDescent="0.35">
      <c r="C6502" t="s">
        <v>1870</v>
      </c>
      <c r="D6502" s="4">
        <v>293514</v>
      </c>
      <c r="E6502" s="4">
        <v>13924421</v>
      </c>
      <c r="H6502" s="4">
        <v>384000</v>
      </c>
      <c r="I6502" s="4">
        <v>14601935</v>
      </c>
      <c r="J6502" s="4">
        <v>14217935</v>
      </c>
    </row>
    <row r="6503" spans="2:10" x14ac:dyDescent="0.35">
      <c r="C6503" t="s">
        <v>1871</v>
      </c>
      <c r="D6503" s="4">
        <v>13336207</v>
      </c>
      <c r="H6503" s="4">
        <v>71584</v>
      </c>
      <c r="I6503" s="4">
        <v>13407791</v>
      </c>
      <c r="J6503" s="4">
        <v>13336207</v>
      </c>
    </row>
    <row r="6504" spans="2:10" x14ac:dyDescent="0.35">
      <c r="C6504" t="s">
        <v>1872</v>
      </c>
      <c r="D6504" s="4">
        <v>1176000</v>
      </c>
      <c r="I6504" s="4">
        <v>1176000</v>
      </c>
      <c r="J6504" s="4">
        <v>1176000</v>
      </c>
    </row>
    <row r="6505" spans="2:10" x14ac:dyDescent="0.35">
      <c r="C6505" t="s">
        <v>1874</v>
      </c>
      <c r="D6505" s="4">
        <v>3410</v>
      </c>
      <c r="I6505" s="4">
        <v>3410</v>
      </c>
      <c r="J6505" s="4">
        <v>3410</v>
      </c>
    </row>
    <row r="6506" spans="2:10" x14ac:dyDescent="0.35">
      <c r="C6506" t="s">
        <v>1875</v>
      </c>
      <c r="D6506" s="4">
        <v>0</v>
      </c>
      <c r="H6506" s="4">
        <v>232484</v>
      </c>
      <c r="I6506" s="4">
        <v>232484</v>
      </c>
      <c r="J6506" s="4">
        <v>0</v>
      </c>
    </row>
    <row r="6507" spans="2:10" x14ac:dyDescent="0.35">
      <c r="C6507" t="s">
        <v>1876</v>
      </c>
      <c r="G6507" s="4">
        <v>540288</v>
      </c>
      <c r="I6507" s="4">
        <v>540288</v>
      </c>
      <c r="J6507">
        <v>0</v>
      </c>
    </row>
    <row r="6508" spans="2:10" x14ac:dyDescent="0.35">
      <c r="C6508" t="s">
        <v>1877</v>
      </c>
      <c r="D6508" s="4">
        <v>78620</v>
      </c>
      <c r="I6508" s="4">
        <v>78620</v>
      </c>
      <c r="J6508" s="4">
        <v>78620</v>
      </c>
    </row>
    <row r="6509" spans="2:10" x14ac:dyDescent="0.35">
      <c r="B6509" t="s">
        <v>55</v>
      </c>
      <c r="D6509" s="4">
        <v>15532021</v>
      </c>
      <c r="E6509" s="4">
        <v>14040406</v>
      </c>
      <c r="G6509" s="4">
        <v>12990944</v>
      </c>
      <c r="H6509" s="4">
        <v>7408611</v>
      </c>
      <c r="I6509" s="4">
        <v>49971983</v>
      </c>
      <c r="J6509" s="4">
        <v>29572427</v>
      </c>
    </row>
    <row r="6510" spans="2:10" x14ac:dyDescent="0.35">
      <c r="B6510" t="s">
        <v>1878</v>
      </c>
      <c r="C6510" t="s">
        <v>1879</v>
      </c>
      <c r="D6510" s="4">
        <v>3766871</v>
      </c>
      <c r="I6510" s="4">
        <v>3766871</v>
      </c>
      <c r="J6510" s="4">
        <v>3766871</v>
      </c>
    </row>
    <row r="6511" spans="2:10" x14ac:dyDescent="0.35">
      <c r="C6511" t="s">
        <v>1907</v>
      </c>
      <c r="D6511" s="4">
        <v>34783</v>
      </c>
      <c r="I6511" s="4">
        <v>34783</v>
      </c>
      <c r="J6511" s="4">
        <v>34783</v>
      </c>
    </row>
    <row r="6512" spans="2:10" x14ac:dyDescent="0.35">
      <c r="C6512" t="s">
        <v>1897</v>
      </c>
      <c r="D6512" s="4">
        <v>2424</v>
      </c>
      <c r="I6512" s="4">
        <v>2424</v>
      </c>
      <c r="J6512" s="4">
        <v>2424</v>
      </c>
    </row>
    <row r="6513" spans="1:10" x14ac:dyDescent="0.35">
      <c r="C6513" t="s">
        <v>1881</v>
      </c>
      <c r="D6513" s="4">
        <v>4085590</v>
      </c>
      <c r="I6513" s="4">
        <v>4085590</v>
      </c>
      <c r="J6513" s="4">
        <v>4085590</v>
      </c>
    </row>
    <row r="6514" spans="1:10" x14ac:dyDescent="0.35">
      <c r="C6514" t="s">
        <v>1895</v>
      </c>
      <c r="D6514" s="4">
        <v>407099</v>
      </c>
      <c r="I6514" s="4">
        <v>407099</v>
      </c>
      <c r="J6514" s="4">
        <v>407099</v>
      </c>
    </row>
    <row r="6515" spans="1:10" x14ac:dyDescent="0.35">
      <c r="C6515" t="s">
        <v>1882</v>
      </c>
      <c r="D6515" s="4">
        <v>21542</v>
      </c>
      <c r="E6515" s="4">
        <v>338369</v>
      </c>
      <c r="I6515" s="4">
        <v>359911</v>
      </c>
      <c r="J6515" s="4">
        <v>359911</v>
      </c>
    </row>
    <row r="6516" spans="1:10" x14ac:dyDescent="0.35">
      <c r="C6516" t="s">
        <v>1900</v>
      </c>
      <c r="D6516" s="4">
        <v>7954</v>
      </c>
      <c r="I6516" s="4">
        <v>7954</v>
      </c>
      <c r="J6516" s="4">
        <v>7954</v>
      </c>
    </row>
    <row r="6517" spans="1:10" x14ac:dyDescent="0.35">
      <c r="C6517" t="s">
        <v>1892</v>
      </c>
      <c r="D6517" s="4">
        <v>2889</v>
      </c>
      <c r="I6517" s="4">
        <v>2889</v>
      </c>
      <c r="J6517" s="4">
        <v>2889</v>
      </c>
    </row>
    <row r="6518" spans="1:10" x14ac:dyDescent="0.35">
      <c r="B6518" t="s">
        <v>56</v>
      </c>
      <c r="D6518" s="4">
        <v>8329153</v>
      </c>
      <c r="E6518" s="4">
        <v>338369</v>
      </c>
      <c r="I6518" s="4">
        <v>8667522</v>
      </c>
      <c r="J6518" s="4">
        <v>8667522</v>
      </c>
    </row>
    <row r="6519" spans="1:10" x14ac:dyDescent="0.35">
      <c r="B6519" t="s">
        <v>1885</v>
      </c>
      <c r="C6519" t="s">
        <v>1886</v>
      </c>
      <c r="D6519" s="4">
        <v>10352</v>
      </c>
      <c r="E6519" s="4">
        <v>391196</v>
      </c>
      <c r="I6519" s="4">
        <v>401547</v>
      </c>
      <c r="J6519" s="4">
        <v>401548</v>
      </c>
    </row>
    <row r="6520" spans="1:10" x14ac:dyDescent="0.35">
      <c r="B6520" t="s">
        <v>57</v>
      </c>
      <c r="D6520" s="4">
        <v>10352</v>
      </c>
      <c r="E6520" s="4">
        <v>391196</v>
      </c>
      <c r="I6520" s="4">
        <v>401547</v>
      </c>
      <c r="J6520" s="4">
        <v>401548</v>
      </c>
    </row>
    <row r="6521" spans="1:10" x14ac:dyDescent="0.35">
      <c r="B6521" t="s">
        <v>1887</v>
      </c>
      <c r="C6521" t="s">
        <v>1904</v>
      </c>
      <c r="E6521" s="4">
        <v>375000</v>
      </c>
      <c r="I6521" s="4">
        <v>375000</v>
      </c>
      <c r="J6521">
        <v>375000</v>
      </c>
    </row>
    <row r="6522" spans="1:10" x14ac:dyDescent="0.35">
      <c r="C6522" t="s">
        <v>1888</v>
      </c>
      <c r="G6522" s="4">
        <v>480000</v>
      </c>
      <c r="I6522" s="4">
        <v>480000</v>
      </c>
      <c r="J6522">
        <v>0</v>
      </c>
    </row>
    <row r="6523" spans="1:10" x14ac:dyDescent="0.35">
      <c r="C6523" t="s">
        <v>1901</v>
      </c>
      <c r="E6523" s="4">
        <v>1462500</v>
      </c>
      <c r="I6523" s="4">
        <v>1462500</v>
      </c>
      <c r="J6523">
        <v>1462500</v>
      </c>
    </row>
    <row r="6524" spans="1:10" x14ac:dyDescent="0.35">
      <c r="C6524" t="s">
        <v>1889</v>
      </c>
      <c r="E6524" s="4">
        <v>2835000</v>
      </c>
      <c r="I6524" s="4">
        <v>2835000</v>
      </c>
      <c r="J6524">
        <v>2835000</v>
      </c>
    </row>
    <row r="6525" spans="1:10" x14ac:dyDescent="0.35">
      <c r="C6525" t="s">
        <v>1890</v>
      </c>
      <c r="E6525" s="4">
        <v>468750</v>
      </c>
      <c r="I6525" s="4">
        <v>468750</v>
      </c>
      <c r="J6525">
        <v>468750</v>
      </c>
    </row>
    <row r="6526" spans="1:10" x14ac:dyDescent="0.35">
      <c r="C6526" t="s">
        <v>1902</v>
      </c>
      <c r="E6526" s="4">
        <v>2925000</v>
      </c>
      <c r="I6526" s="4">
        <v>2925000</v>
      </c>
      <c r="J6526">
        <v>2925000</v>
      </c>
    </row>
    <row r="6527" spans="1:10" x14ac:dyDescent="0.35">
      <c r="B6527" t="s">
        <v>58</v>
      </c>
      <c r="E6527" s="4">
        <v>8066250</v>
      </c>
      <c r="G6527" s="4">
        <v>480000</v>
      </c>
      <c r="I6527" s="4">
        <v>8546250</v>
      </c>
      <c r="J6527">
        <v>8066250</v>
      </c>
    </row>
    <row r="6528" spans="1:10" x14ac:dyDescent="0.35">
      <c r="A6528" t="s">
        <v>1652</v>
      </c>
      <c r="B6528" t="s">
        <v>59</v>
      </c>
      <c r="D6528" s="4">
        <v>156584502</v>
      </c>
      <c r="E6528" s="4">
        <v>53314598</v>
      </c>
      <c r="F6528" s="4">
        <v>35091576</v>
      </c>
      <c r="G6528" s="4">
        <v>35342469</v>
      </c>
      <c r="H6528" s="4">
        <v>11489456</v>
      </c>
      <c r="I6528" s="4">
        <v>291822601</v>
      </c>
      <c r="J6528" s="4">
        <v>209899100</v>
      </c>
    </row>
    <row r="6529" spans="1:10" x14ac:dyDescent="0.35">
      <c r="A6529" t="s">
        <v>702</v>
      </c>
      <c r="B6529" t="s">
        <v>1842</v>
      </c>
      <c r="C6529" t="s">
        <v>1843</v>
      </c>
      <c r="D6529" s="4">
        <v>2129154</v>
      </c>
      <c r="F6529" s="4">
        <v>931000</v>
      </c>
      <c r="I6529" s="4">
        <v>3060154</v>
      </c>
      <c r="J6529" s="4">
        <v>2129154</v>
      </c>
    </row>
    <row r="6530" spans="1:10" x14ac:dyDescent="0.35">
      <c r="C6530" t="s">
        <v>1844</v>
      </c>
      <c r="D6530" s="4">
        <v>117604</v>
      </c>
      <c r="E6530" s="4">
        <v>145509</v>
      </c>
      <c r="H6530" s="4">
        <v>18450</v>
      </c>
      <c r="I6530" s="4">
        <v>281563</v>
      </c>
      <c r="J6530" s="4">
        <v>263113</v>
      </c>
    </row>
    <row r="6531" spans="1:10" x14ac:dyDescent="0.35">
      <c r="C6531" t="s">
        <v>1845</v>
      </c>
      <c r="D6531" s="4">
        <v>2281</v>
      </c>
      <c r="E6531" s="4">
        <v>227644</v>
      </c>
      <c r="I6531" s="4">
        <v>229925</v>
      </c>
      <c r="J6531" s="4">
        <v>229925</v>
      </c>
    </row>
    <row r="6532" spans="1:10" x14ac:dyDescent="0.35">
      <c r="B6532" t="s">
        <v>51</v>
      </c>
      <c r="D6532" s="4">
        <v>2249039</v>
      </c>
      <c r="E6532" s="4">
        <v>373153</v>
      </c>
      <c r="F6532" s="4">
        <v>931000</v>
      </c>
      <c r="H6532" s="4">
        <v>18450</v>
      </c>
      <c r="I6532" s="4">
        <v>3571642</v>
      </c>
      <c r="J6532" s="4">
        <v>2622192</v>
      </c>
    </row>
    <row r="6533" spans="1:10" x14ac:dyDescent="0.35">
      <c r="B6533" t="s">
        <v>1843</v>
      </c>
      <c r="C6533" t="s">
        <v>1846</v>
      </c>
      <c r="D6533" s="4">
        <v>1809603</v>
      </c>
      <c r="E6533" s="4">
        <v>560000</v>
      </c>
      <c r="F6533" s="4">
        <v>9000</v>
      </c>
      <c r="H6533" s="4">
        <v>469440</v>
      </c>
      <c r="I6533" s="4">
        <v>2848043</v>
      </c>
      <c r="J6533" s="4">
        <v>2369603</v>
      </c>
    </row>
    <row r="6534" spans="1:10" x14ac:dyDescent="0.35">
      <c r="C6534" t="s">
        <v>1847</v>
      </c>
      <c r="D6534" s="4">
        <v>465486</v>
      </c>
      <c r="E6534" s="4">
        <v>385000</v>
      </c>
      <c r="F6534" s="4">
        <v>67568</v>
      </c>
      <c r="I6534" s="4">
        <v>918054</v>
      </c>
      <c r="J6534" s="4">
        <v>850486</v>
      </c>
    </row>
    <row r="6535" spans="1:10" x14ac:dyDescent="0.35">
      <c r="C6535" t="s">
        <v>1848</v>
      </c>
      <c r="D6535" s="4">
        <v>131067</v>
      </c>
      <c r="I6535" s="4">
        <v>131067</v>
      </c>
      <c r="J6535" s="4">
        <v>131067</v>
      </c>
    </row>
    <row r="6536" spans="1:10" x14ac:dyDescent="0.35">
      <c r="B6536" t="s">
        <v>52</v>
      </c>
      <c r="D6536" s="4">
        <v>2406157</v>
      </c>
      <c r="E6536" s="4">
        <v>945000</v>
      </c>
      <c r="F6536" s="4">
        <v>76568</v>
      </c>
      <c r="H6536" s="4">
        <v>469440</v>
      </c>
      <c r="I6536" s="4">
        <v>3897164</v>
      </c>
      <c r="J6536" s="4">
        <v>3351157</v>
      </c>
    </row>
    <row r="6537" spans="1:10" x14ac:dyDescent="0.35">
      <c r="B6537" t="s">
        <v>1849</v>
      </c>
      <c r="C6537" t="s">
        <v>1850</v>
      </c>
      <c r="D6537" s="4">
        <v>800000</v>
      </c>
      <c r="I6537" s="4">
        <v>800000</v>
      </c>
      <c r="J6537" s="4">
        <v>800000</v>
      </c>
    </row>
    <row r="6538" spans="1:10" x14ac:dyDescent="0.35">
      <c r="B6538" t="s">
        <v>53</v>
      </c>
      <c r="D6538" s="4">
        <v>800000</v>
      </c>
      <c r="I6538" s="4">
        <v>800000</v>
      </c>
      <c r="J6538" s="4">
        <v>800000</v>
      </c>
    </row>
    <row r="6539" spans="1:10" x14ac:dyDescent="0.35">
      <c r="B6539" t="s">
        <v>1844</v>
      </c>
      <c r="C6539" t="s">
        <v>1851</v>
      </c>
      <c r="D6539" s="4">
        <v>50600</v>
      </c>
      <c r="I6539" s="4">
        <v>50600</v>
      </c>
      <c r="J6539" s="4">
        <v>50600</v>
      </c>
    </row>
    <row r="6540" spans="1:10" x14ac:dyDescent="0.35">
      <c r="C6540" t="s">
        <v>1852</v>
      </c>
      <c r="D6540" s="4">
        <v>5763</v>
      </c>
      <c r="I6540" s="4">
        <v>5763</v>
      </c>
      <c r="J6540" s="4">
        <v>5763</v>
      </c>
    </row>
    <row r="6541" spans="1:10" x14ac:dyDescent="0.35">
      <c r="C6541" t="s">
        <v>1853</v>
      </c>
      <c r="D6541" s="4">
        <v>3078</v>
      </c>
      <c r="I6541" s="4">
        <v>3078</v>
      </c>
      <c r="J6541" s="4">
        <v>3078</v>
      </c>
    </row>
    <row r="6542" spans="1:10" x14ac:dyDescent="0.35">
      <c r="C6542" t="s">
        <v>1854</v>
      </c>
      <c r="D6542" s="4">
        <v>137088</v>
      </c>
      <c r="I6542" s="4">
        <v>137088</v>
      </c>
      <c r="J6542" s="4">
        <v>137088</v>
      </c>
    </row>
    <row r="6543" spans="1:10" x14ac:dyDescent="0.35">
      <c r="C6543" t="s">
        <v>1855</v>
      </c>
      <c r="D6543" s="4">
        <v>37542</v>
      </c>
      <c r="I6543" s="4">
        <v>37542</v>
      </c>
      <c r="J6543" s="4">
        <v>37542</v>
      </c>
    </row>
    <row r="6544" spans="1:10" x14ac:dyDescent="0.35">
      <c r="C6544" t="s">
        <v>1856</v>
      </c>
      <c r="I6544" s="4">
        <v>0</v>
      </c>
      <c r="J6544">
        <v>0</v>
      </c>
    </row>
    <row r="6545" spans="2:10" x14ac:dyDescent="0.35">
      <c r="C6545" t="s">
        <v>1857</v>
      </c>
      <c r="D6545" s="4">
        <v>6111</v>
      </c>
      <c r="I6545" s="4">
        <v>6111</v>
      </c>
      <c r="J6545" s="4">
        <v>6111</v>
      </c>
    </row>
    <row r="6546" spans="2:10" x14ac:dyDescent="0.35">
      <c r="C6546" t="s">
        <v>1858</v>
      </c>
      <c r="E6546" s="4">
        <v>12066</v>
      </c>
      <c r="I6546" s="4">
        <v>12066</v>
      </c>
      <c r="J6546">
        <v>12066</v>
      </c>
    </row>
    <row r="6547" spans="2:10" x14ac:dyDescent="0.35">
      <c r="C6547" t="s">
        <v>1859</v>
      </c>
      <c r="E6547" s="4">
        <v>350000</v>
      </c>
      <c r="I6547" s="4">
        <v>350000</v>
      </c>
      <c r="J6547">
        <v>350000</v>
      </c>
    </row>
    <row r="6548" spans="2:10" x14ac:dyDescent="0.35">
      <c r="C6548" t="s">
        <v>1860</v>
      </c>
      <c r="E6548" s="4">
        <v>108703</v>
      </c>
      <c r="I6548" s="4">
        <v>108703</v>
      </c>
      <c r="J6548">
        <v>108703</v>
      </c>
    </row>
    <row r="6549" spans="2:10" x14ac:dyDescent="0.35">
      <c r="C6549" t="s">
        <v>1861</v>
      </c>
      <c r="D6549" s="4">
        <v>1632</v>
      </c>
      <c r="I6549" s="4">
        <v>1632</v>
      </c>
      <c r="J6549" s="4">
        <v>1632</v>
      </c>
    </row>
    <row r="6550" spans="2:10" x14ac:dyDescent="0.35">
      <c r="C6550" t="s">
        <v>1863</v>
      </c>
      <c r="D6550" s="4">
        <v>7780</v>
      </c>
      <c r="I6550" s="4">
        <v>7780</v>
      </c>
      <c r="J6550" s="4">
        <v>7780</v>
      </c>
    </row>
    <row r="6551" spans="2:10" x14ac:dyDescent="0.35">
      <c r="B6551" t="s">
        <v>54</v>
      </c>
      <c r="D6551" s="4">
        <v>249593</v>
      </c>
      <c r="E6551" s="4">
        <v>470769</v>
      </c>
      <c r="I6551" s="4">
        <v>720362</v>
      </c>
      <c r="J6551" s="4">
        <v>720362</v>
      </c>
    </row>
    <row r="6552" spans="2:10" x14ac:dyDescent="0.35">
      <c r="B6552" t="s">
        <v>1845</v>
      </c>
      <c r="C6552" t="s">
        <v>1866</v>
      </c>
      <c r="I6552" s="4">
        <v>0</v>
      </c>
      <c r="J6552">
        <v>0</v>
      </c>
    </row>
    <row r="6553" spans="2:10" x14ac:dyDescent="0.35">
      <c r="C6553" t="s">
        <v>1867</v>
      </c>
      <c r="F6553" s="4">
        <v>4500</v>
      </c>
      <c r="H6553" s="4">
        <v>365672</v>
      </c>
      <c r="I6553" s="4">
        <v>370172</v>
      </c>
      <c r="J6553">
        <v>0</v>
      </c>
    </row>
    <row r="6554" spans="2:10" x14ac:dyDescent="0.35">
      <c r="C6554" t="s">
        <v>1868</v>
      </c>
      <c r="H6554" s="4">
        <v>169022</v>
      </c>
      <c r="I6554" s="4">
        <v>169022</v>
      </c>
      <c r="J6554">
        <v>0</v>
      </c>
    </row>
    <row r="6555" spans="2:10" x14ac:dyDescent="0.35">
      <c r="C6555" t="s">
        <v>1894</v>
      </c>
      <c r="D6555" s="4">
        <v>41242</v>
      </c>
      <c r="I6555" s="4">
        <v>41242</v>
      </c>
      <c r="J6555" s="4">
        <v>41242</v>
      </c>
    </row>
    <row r="6556" spans="2:10" x14ac:dyDescent="0.35">
      <c r="C6556" t="s">
        <v>1869</v>
      </c>
      <c r="H6556" s="4">
        <v>38400</v>
      </c>
      <c r="I6556" s="4">
        <v>38400</v>
      </c>
      <c r="J6556">
        <v>0</v>
      </c>
    </row>
    <row r="6557" spans="2:10" x14ac:dyDescent="0.35">
      <c r="B6557" t="s">
        <v>1845</v>
      </c>
      <c r="C6557" t="s">
        <v>1870</v>
      </c>
      <c r="E6557" s="4">
        <v>1774</v>
      </c>
      <c r="H6557" s="4">
        <v>118045</v>
      </c>
      <c r="I6557" s="4">
        <v>119819</v>
      </c>
      <c r="J6557">
        <v>1774</v>
      </c>
    </row>
    <row r="6558" spans="2:10" x14ac:dyDescent="0.35">
      <c r="C6558" t="s">
        <v>1871</v>
      </c>
      <c r="F6558" s="4">
        <v>151243</v>
      </c>
      <c r="I6558" s="4">
        <v>151243</v>
      </c>
      <c r="J6558">
        <v>0</v>
      </c>
    </row>
    <row r="6559" spans="2:10" x14ac:dyDescent="0.35">
      <c r="C6559" t="s">
        <v>1872</v>
      </c>
      <c r="D6559" s="4">
        <v>49000</v>
      </c>
      <c r="I6559" s="4">
        <v>49000</v>
      </c>
      <c r="J6559" s="4">
        <v>49000</v>
      </c>
    </row>
    <row r="6560" spans="2:10" x14ac:dyDescent="0.35">
      <c r="C6560" t="s">
        <v>1875</v>
      </c>
      <c r="H6560" s="4">
        <v>65096</v>
      </c>
      <c r="I6560" s="4">
        <v>65096</v>
      </c>
      <c r="J6560">
        <v>0</v>
      </c>
    </row>
    <row r="6561" spans="1:10" x14ac:dyDescent="0.35">
      <c r="C6561" t="s">
        <v>1877</v>
      </c>
      <c r="D6561" s="4">
        <v>4625</v>
      </c>
      <c r="I6561" s="4">
        <v>4625</v>
      </c>
      <c r="J6561" s="4">
        <v>4625</v>
      </c>
    </row>
    <row r="6562" spans="1:10" x14ac:dyDescent="0.35">
      <c r="B6562" t="s">
        <v>55</v>
      </c>
      <c r="D6562" s="4">
        <v>94867</v>
      </c>
      <c r="E6562" s="4">
        <v>1774</v>
      </c>
      <c r="F6562" s="4">
        <v>155743</v>
      </c>
      <c r="H6562" s="4">
        <v>756234</v>
      </c>
      <c r="I6562" s="4">
        <v>1008618</v>
      </c>
      <c r="J6562" s="4">
        <v>96641</v>
      </c>
    </row>
    <row r="6563" spans="1:10" x14ac:dyDescent="0.35">
      <c r="B6563" t="s">
        <v>1878</v>
      </c>
      <c r="C6563" t="s">
        <v>1879</v>
      </c>
      <c r="D6563" s="4">
        <v>25942</v>
      </c>
      <c r="I6563" s="4">
        <v>25942</v>
      </c>
      <c r="J6563" s="4">
        <v>25942</v>
      </c>
    </row>
    <row r="6564" spans="1:10" x14ac:dyDescent="0.35">
      <c r="C6564" t="s">
        <v>1881</v>
      </c>
      <c r="D6564" s="4">
        <v>105837</v>
      </c>
      <c r="I6564" s="4">
        <v>105837</v>
      </c>
      <c r="J6564" s="4">
        <v>105837</v>
      </c>
    </row>
    <row r="6565" spans="1:10" x14ac:dyDescent="0.35">
      <c r="C6565" t="s">
        <v>1900</v>
      </c>
      <c r="D6565" s="4">
        <v>13504</v>
      </c>
      <c r="I6565" s="4">
        <v>13504</v>
      </c>
      <c r="J6565" s="4">
        <v>13504</v>
      </c>
    </row>
    <row r="6566" spans="1:10" x14ac:dyDescent="0.35">
      <c r="C6566" t="s">
        <v>1884</v>
      </c>
      <c r="D6566" s="4">
        <v>1750</v>
      </c>
      <c r="I6566" s="4">
        <v>1750</v>
      </c>
      <c r="J6566" s="4">
        <v>1750</v>
      </c>
    </row>
    <row r="6567" spans="1:10" x14ac:dyDescent="0.35">
      <c r="B6567" t="s">
        <v>56</v>
      </c>
      <c r="D6567" s="4">
        <v>147032</v>
      </c>
      <c r="I6567" s="4">
        <v>147032</v>
      </c>
      <c r="J6567" s="4">
        <v>147032</v>
      </c>
    </row>
    <row r="6568" spans="1:10" x14ac:dyDescent="0.35">
      <c r="B6568" t="s">
        <v>1887</v>
      </c>
      <c r="C6568" t="s">
        <v>1888</v>
      </c>
      <c r="H6568" s="4">
        <v>38400</v>
      </c>
      <c r="I6568" s="4">
        <v>38400</v>
      </c>
      <c r="J6568">
        <v>0</v>
      </c>
    </row>
    <row r="6569" spans="1:10" x14ac:dyDescent="0.35">
      <c r="C6569" t="s">
        <v>1889</v>
      </c>
      <c r="H6569" s="4">
        <v>21000</v>
      </c>
      <c r="I6569" s="4">
        <v>21000</v>
      </c>
      <c r="J6569">
        <v>0</v>
      </c>
    </row>
    <row r="6570" spans="1:10" x14ac:dyDescent="0.35">
      <c r="C6570" t="s">
        <v>1890</v>
      </c>
      <c r="H6570" s="4">
        <v>15000</v>
      </c>
      <c r="I6570" s="4">
        <v>15000</v>
      </c>
      <c r="J6570">
        <v>0</v>
      </c>
    </row>
    <row r="6571" spans="1:10" x14ac:dyDescent="0.35">
      <c r="B6571" t="s">
        <v>58</v>
      </c>
      <c r="H6571" s="4">
        <v>74400</v>
      </c>
      <c r="I6571" s="4">
        <v>74400</v>
      </c>
      <c r="J6571">
        <v>0</v>
      </c>
    </row>
    <row r="6572" spans="1:10" x14ac:dyDescent="0.35">
      <c r="A6572" t="s">
        <v>1653</v>
      </c>
      <c r="B6572" t="s">
        <v>59</v>
      </c>
      <c r="D6572" s="4">
        <v>5946687</v>
      </c>
      <c r="E6572" s="4">
        <v>1790696</v>
      </c>
      <c r="F6572" s="4">
        <v>1163311</v>
      </c>
      <c r="H6572" s="4">
        <v>1318524</v>
      </c>
      <c r="I6572" s="4">
        <v>10219219</v>
      </c>
      <c r="J6572" s="4">
        <v>7737383</v>
      </c>
    </row>
    <row r="6573" spans="1:10" x14ac:dyDescent="0.35">
      <c r="A6573" t="s">
        <v>706</v>
      </c>
      <c r="B6573" t="s">
        <v>1842</v>
      </c>
      <c r="C6573" t="s">
        <v>1843</v>
      </c>
      <c r="D6573" s="4">
        <v>136971080</v>
      </c>
      <c r="E6573" s="4">
        <v>20275131</v>
      </c>
      <c r="F6573" s="4">
        <v>9655800</v>
      </c>
      <c r="I6573" s="4">
        <v>166902011</v>
      </c>
      <c r="J6573" s="4">
        <v>157246211</v>
      </c>
    </row>
    <row r="6574" spans="1:10" x14ac:dyDescent="0.35">
      <c r="C6574" t="s">
        <v>1844</v>
      </c>
      <c r="D6574" s="4">
        <v>14496195</v>
      </c>
      <c r="E6574" s="4">
        <v>124418</v>
      </c>
      <c r="F6574" s="4">
        <v>37086</v>
      </c>
      <c r="H6574" s="4">
        <v>936450</v>
      </c>
      <c r="I6574" s="4">
        <v>15594149</v>
      </c>
      <c r="J6574" s="4">
        <v>14620613</v>
      </c>
    </row>
    <row r="6575" spans="1:10" x14ac:dyDescent="0.35">
      <c r="C6575" t="s">
        <v>1845</v>
      </c>
      <c r="D6575" s="4">
        <v>12068899</v>
      </c>
      <c r="I6575" s="4">
        <v>12068899</v>
      </c>
      <c r="J6575" s="4">
        <v>12068899</v>
      </c>
    </row>
    <row r="6576" spans="1:10" x14ac:dyDescent="0.35">
      <c r="B6576" t="s">
        <v>51</v>
      </c>
      <c r="D6576" s="4">
        <v>163536174</v>
      </c>
      <c r="E6576" s="4">
        <v>20399549</v>
      </c>
      <c r="F6576" s="4">
        <v>9692886</v>
      </c>
      <c r="H6576" s="4">
        <v>936450</v>
      </c>
      <c r="I6576" s="4">
        <v>194565059</v>
      </c>
      <c r="J6576" s="4">
        <v>183935723</v>
      </c>
    </row>
    <row r="6577" spans="2:10" x14ac:dyDescent="0.35">
      <c r="B6577" t="s">
        <v>1843</v>
      </c>
      <c r="C6577" t="s">
        <v>1846</v>
      </c>
      <c r="D6577" s="4">
        <v>72094880</v>
      </c>
      <c r="E6577" s="4">
        <v>41887</v>
      </c>
      <c r="F6577" s="4">
        <v>443669</v>
      </c>
      <c r="I6577" s="4">
        <v>72580436</v>
      </c>
      <c r="J6577" s="4">
        <v>72136767</v>
      </c>
    </row>
    <row r="6578" spans="2:10" x14ac:dyDescent="0.35">
      <c r="C6578" t="s">
        <v>1847</v>
      </c>
      <c r="D6578" s="4">
        <v>38305604</v>
      </c>
      <c r="F6578" s="4">
        <v>1959460</v>
      </c>
      <c r="I6578" s="4">
        <v>40265063</v>
      </c>
      <c r="J6578" s="4">
        <v>38305604</v>
      </c>
    </row>
    <row r="6579" spans="2:10" x14ac:dyDescent="0.35">
      <c r="C6579" t="s">
        <v>1848</v>
      </c>
      <c r="D6579" s="4">
        <v>443115</v>
      </c>
      <c r="I6579" s="4">
        <v>443115</v>
      </c>
      <c r="J6579" s="4">
        <v>443115</v>
      </c>
    </row>
    <row r="6580" spans="2:10" x14ac:dyDescent="0.35">
      <c r="B6580" t="s">
        <v>52</v>
      </c>
      <c r="D6580" s="4">
        <v>110843598</v>
      </c>
      <c r="E6580" s="4">
        <v>41887</v>
      </c>
      <c r="F6580" s="4">
        <v>2403129</v>
      </c>
      <c r="I6580" s="4">
        <v>113288614</v>
      </c>
      <c r="J6580" s="4">
        <v>110885485</v>
      </c>
    </row>
    <row r="6581" spans="2:10" x14ac:dyDescent="0.35">
      <c r="B6581" t="s">
        <v>1849</v>
      </c>
      <c r="C6581" t="s">
        <v>1918</v>
      </c>
      <c r="D6581" s="4">
        <v>9660</v>
      </c>
      <c r="I6581" s="4">
        <v>9660</v>
      </c>
      <c r="J6581" s="4">
        <v>9660</v>
      </c>
    </row>
    <row r="6582" spans="2:10" x14ac:dyDescent="0.35">
      <c r="C6582" t="s">
        <v>1911</v>
      </c>
      <c r="E6582" s="4">
        <v>400000</v>
      </c>
      <c r="I6582" s="4">
        <v>400000</v>
      </c>
      <c r="J6582">
        <v>400000</v>
      </c>
    </row>
    <row r="6583" spans="2:10" x14ac:dyDescent="0.35">
      <c r="C6583" t="s">
        <v>1850</v>
      </c>
      <c r="D6583" s="4">
        <v>9648300</v>
      </c>
      <c r="E6583" s="4">
        <v>4800000</v>
      </c>
      <c r="I6583" s="4">
        <v>14448300</v>
      </c>
      <c r="J6583" s="4">
        <v>14448300</v>
      </c>
    </row>
    <row r="6584" spans="2:10" x14ac:dyDescent="0.35">
      <c r="B6584" t="s">
        <v>53</v>
      </c>
      <c r="D6584" s="4">
        <v>9657960</v>
      </c>
      <c r="E6584" s="4">
        <v>5200000</v>
      </c>
      <c r="I6584" s="4">
        <v>14857960</v>
      </c>
      <c r="J6584" s="4">
        <v>14857960</v>
      </c>
    </row>
    <row r="6585" spans="2:10" x14ac:dyDescent="0.35">
      <c r="B6585" t="s">
        <v>1844</v>
      </c>
      <c r="C6585" t="s">
        <v>1851</v>
      </c>
      <c r="D6585" s="4">
        <v>2144394</v>
      </c>
      <c r="F6585" s="4">
        <v>966292</v>
      </c>
      <c r="I6585" s="4">
        <v>3110686</v>
      </c>
      <c r="J6585" s="4">
        <v>2144394</v>
      </c>
    </row>
    <row r="6586" spans="2:10" x14ac:dyDescent="0.35">
      <c r="C6586" t="s">
        <v>1852</v>
      </c>
      <c r="E6586" s="4">
        <v>24533</v>
      </c>
      <c r="H6586" s="4">
        <v>4089</v>
      </c>
      <c r="I6586" s="4">
        <v>28622</v>
      </c>
      <c r="J6586">
        <v>24533</v>
      </c>
    </row>
    <row r="6587" spans="2:10" x14ac:dyDescent="0.35">
      <c r="C6587" t="s">
        <v>1853</v>
      </c>
      <c r="H6587" s="4">
        <v>2730</v>
      </c>
      <c r="I6587" s="4">
        <v>2730</v>
      </c>
      <c r="J6587">
        <v>0</v>
      </c>
    </row>
    <row r="6588" spans="2:10" x14ac:dyDescent="0.35">
      <c r="C6588" t="s">
        <v>1893</v>
      </c>
      <c r="E6588" s="4">
        <v>20307</v>
      </c>
      <c r="H6588" s="4">
        <v>4778</v>
      </c>
      <c r="I6588" s="4">
        <v>25086</v>
      </c>
      <c r="J6588">
        <v>20307</v>
      </c>
    </row>
    <row r="6589" spans="2:10" x14ac:dyDescent="0.35">
      <c r="C6589" t="s">
        <v>1903</v>
      </c>
      <c r="D6589" s="4">
        <v>22539</v>
      </c>
      <c r="I6589" s="4">
        <v>22539</v>
      </c>
      <c r="J6589" s="4">
        <v>22539</v>
      </c>
    </row>
    <row r="6590" spans="2:10" x14ac:dyDescent="0.35">
      <c r="C6590" t="s">
        <v>1854</v>
      </c>
      <c r="D6590" s="4">
        <v>203618</v>
      </c>
      <c r="F6590" s="4">
        <v>1405503</v>
      </c>
      <c r="I6590" s="4">
        <v>1609121</v>
      </c>
      <c r="J6590" s="4">
        <v>203618</v>
      </c>
    </row>
    <row r="6591" spans="2:10" x14ac:dyDescent="0.35">
      <c r="C6591" t="s">
        <v>1855</v>
      </c>
      <c r="D6591" s="4">
        <v>113042</v>
      </c>
      <c r="F6591" s="4">
        <v>1250816</v>
      </c>
      <c r="H6591" s="4">
        <v>195696</v>
      </c>
      <c r="I6591" s="4">
        <v>1559554</v>
      </c>
      <c r="J6591" s="4">
        <v>113042</v>
      </c>
    </row>
    <row r="6592" spans="2:10" x14ac:dyDescent="0.35">
      <c r="C6592" t="s">
        <v>1856</v>
      </c>
      <c r="D6592" s="4">
        <v>1929</v>
      </c>
      <c r="F6592" s="4">
        <v>28991</v>
      </c>
      <c r="I6592" s="4">
        <v>30920</v>
      </c>
      <c r="J6592" s="4">
        <v>1929</v>
      </c>
    </row>
    <row r="6593" spans="2:10" x14ac:dyDescent="0.35">
      <c r="C6593" t="s">
        <v>1857</v>
      </c>
      <c r="D6593" s="4">
        <v>19408</v>
      </c>
      <c r="F6593" s="4">
        <v>88265</v>
      </c>
      <c r="I6593" s="4">
        <v>107673</v>
      </c>
      <c r="J6593" s="4">
        <v>19408</v>
      </c>
    </row>
    <row r="6594" spans="2:10" x14ac:dyDescent="0.35">
      <c r="C6594" t="s">
        <v>1858</v>
      </c>
      <c r="G6594" s="4">
        <v>46757</v>
      </c>
      <c r="I6594" s="4">
        <v>46757</v>
      </c>
      <c r="J6594">
        <v>0</v>
      </c>
    </row>
    <row r="6595" spans="2:10" x14ac:dyDescent="0.35">
      <c r="C6595" t="s">
        <v>1859</v>
      </c>
      <c r="D6595" s="4">
        <v>426401</v>
      </c>
      <c r="E6595" s="4">
        <v>260841</v>
      </c>
      <c r="G6595" s="4">
        <v>1180421</v>
      </c>
      <c r="H6595" s="4">
        <v>106114</v>
      </c>
      <c r="I6595" s="4">
        <v>1973777</v>
      </c>
      <c r="J6595" s="4">
        <v>687242</v>
      </c>
    </row>
    <row r="6596" spans="2:10" x14ac:dyDescent="0.35">
      <c r="C6596" t="s">
        <v>1860</v>
      </c>
      <c r="E6596" s="4">
        <v>0</v>
      </c>
      <c r="G6596" s="4">
        <v>3478497</v>
      </c>
      <c r="I6596" s="4">
        <v>3478497</v>
      </c>
      <c r="J6596">
        <v>0</v>
      </c>
    </row>
    <row r="6597" spans="2:10" x14ac:dyDescent="0.35">
      <c r="C6597" t="s">
        <v>1861</v>
      </c>
      <c r="D6597" s="4">
        <v>434347</v>
      </c>
      <c r="F6597" s="4">
        <v>189342</v>
      </c>
      <c r="I6597" s="4">
        <v>623688</v>
      </c>
      <c r="J6597" s="4">
        <v>434347</v>
      </c>
    </row>
    <row r="6598" spans="2:10" x14ac:dyDescent="0.35">
      <c r="C6598" t="s">
        <v>1862</v>
      </c>
      <c r="E6598" s="4">
        <v>85464</v>
      </c>
      <c r="G6598" s="4">
        <v>2222071</v>
      </c>
      <c r="H6598" s="4">
        <v>256393</v>
      </c>
      <c r="I6598" s="4">
        <v>2563928</v>
      </c>
      <c r="J6598">
        <v>85464</v>
      </c>
    </row>
    <row r="6599" spans="2:10" x14ac:dyDescent="0.35">
      <c r="C6599" t="s">
        <v>1863</v>
      </c>
      <c r="F6599" s="4">
        <v>93359</v>
      </c>
      <c r="I6599" s="4">
        <v>93359</v>
      </c>
      <c r="J6599">
        <v>0</v>
      </c>
    </row>
    <row r="6600" spans="2:10" x14ac:dyDescent="0.35">
      <c r="B6600" t="s">
        <v>54</v>
      </c>
      <c r="D6600" s="4">
        <v>3365678</v>
      </c>
      <c r="E6600" s="4">
        <v>391146</v>
      </c>
      <c r="F6600" s="4">
        <v>4022568</v>
      </c>
      <c r="G6600" s="4">
        <v>6927745</v>
      </c>
      <c r="H6600" s="4">
        <v>569800</v>
      </c>
      <c r="I6600" s="4">
        <v>15276937</v>
      </c>
      <c r="J6600" s="4">
        <v>3756824</v>
      </c>
    </row>
    <row r="6601" spans="2:10" x14ac:dyDescent="0.35">
      <c r="B6601" t="s">
        <v>1845</v>
      </c>
      <c r="C6601" t="s">
        <v>1864</v>
      </c>
      <c r="D6601" s="4">
        <v>11158</v>
      </c>
      <c r="I6601" s="4">
        <v>11158</v>
      </c>
      <c r="J6601" s="4">
        <v>11158</v>
      </c>
    </row>
    <row r="6602" spans="2:10" x14ac:dyDescent="0.35">
      <c r="C6602" t="s">
        <v>1865</v>
      </c>
      <c r="H6602" s="4">
        <v>109439</v>
      </c>
      <c r="I6602" s="4">
        <v>109439</v>
      </c>
      <c r="J6602">
        <v>0</v>
      </c>
    </row>
    <row r="6603" spans="2:10" x14ac:dyDescent="0.35">
      <c r="C6603" t="s">
        <v>1866</v>
      </c>
      <c r="I6603" s="4">
        <v>0</v>
      </c>
      <c r="J6603">
        <v>0</v>
      </c>
    </row>
    <row r="6604" spans="2:10" x14ac:dyDescent="0.35">
      <c r="C6604" t="s">
        <v>1867</v>
      </c>
      <c r="D6604" s="4">
        <v>1669668</v>
      </c>
      <c r="E6604" s="4">
        <v>566992</v>
      </c>
      <c r="G6604" s="4">
        <v>150000</v>
      </c>
      <c r="H6604" s="4">
        <v>6892001</v>
      </c>
      <c r="I6604" s="4">
        <v>9278662</v>
      </c>
      <c r="J6604" s="4">
        <v>2236660</v>
      </c>
    </row>
    <row r="6605" spans="2:10" x14ac:dyDescent="0.35">
      <c r="C6605" t="s">
        <v>1868</v>
      </c>
      <c r="D6605" s="4">
        <v>37501</v>
      </c>
      <c r="E6605" s="4">
        <v>57091</v>
      </c>
      <c r="F6605" s="4">
        <v>5259</v>
      </c>
      <c r="H6605" s="4">
        <v>9116262</v>
      </c>
      <c r="I6605" s="4">
        <v>9216113</v>
      </c>
      <c r="J6605" s="4">
        <v>94592</v>
      </c>
    </row>
    <row r="6606" spans="2:10" x14ac:dyDescent="0.35">
      <c r="C6606" t="s">
        <v>1894</v>
      </c>
      <c r="D6606" s="4">
        <v>25573</v>
      </c>
      <c r="I6606" s="4">
        <v>25573</v>
      </c>
      <c r="J6606" s="4">
        <v>25573</v>
      </c>
    </row>
    <row r="6607" spans="2:10" x14ac:dyDescent="0.35">
      <c r="C6607" t="s">
        <v>1869</v>
      </c>
      <c r="E6607" s="4">
        <v>0</v>
      </c>
      <c r="H6607" s="4">
        <v>3747360</v>
      </c>
      <c r="I6607" s="4">
        <v>3747360</v>
      </c>
      <c r="J6607">
        <v>0</v>
      </c>
    </row>
    <row r="6608" spans="2:10" x14ac:dyDescent="0.35">
      <c r="C6608" t="s">
        <v>1870</v>
      </c>
      <c r="D6608" s="4">
        <v>1836</v>
      </c>
      <c r="E6608" s="4">
        <v>21056504</v>
      </c>
      <c r="F6608" s="4">
        <v>358015</v>
      </c>
      <c r="I6608" s="4">
        <v>21416355</v>
      </c>
      <c r="J6608" s="4">
        <v>21058340</v>
      </c>
    </row>
    <row r="6609" spans="2:10" x14ac:dyDescent="0.35">
      <c r="C6609" t="s">
        <v>1871</v>
      </c>
      <c r="D6609" s="4">
        <v>123292</v>
      </c>
      <c r="F6609" s="4">
        <v>13098346</v>
      </c>
      <c r="G6609" s="4">
        <v>29817</v>
      </c>
      <c r="H6609" s="4">
        <v>73845</v>
      </c>
      <c r="I6609" s="4">
        <v>13325300</v>
      </c>
      <c r="J6609" s="4">
        <v>123292</v>
      </c>
    </row>
    <row r="6610" spans="2:10" x14ac:dyDescent="0.35">
      <c r="C6610" t="s">
        <v>1872</v>
      </c>
      <c r="D6610" s="4">
        <v>784000</v>
      </c>
      <c r="E6610" s="4">
        <v>43858</v>
      </c>
      <c r="I6610" s="4">
        <v>827858</v>
      </c>
      <c r="J6610" s="4">
        <v>827858</v>
      </c>
    </row>
    <row r="6611" spans="2:10" x14ac:dyDescent="0.35">
      <c r="C6611" t="s">
        <v>1874</v>
      </c>
      <c r="D6611" s="4">
        <v>2766</v>
      </c>
      <c r="I6611" s="4">
        <v>2766</v>
      </c>
      <c r="J6611" s="4">
        <v>2766</v>
      </c>
    </row>
    <row r="6612" spans="2:10" x14ac:dyDescent="0.35">
      <c r="C6612" t="s">
        <v>1875</v>
      </c>
      <c r="D6612" s="4">
        <v>0</v>
      </c>
      <c r="H6612" s="4">
        <v>104618</v>
      </c>
      <c r="I6612" s="4">
        <v>104618</v>
      </c>
      <c r="J6612" s="4">
        <v>0</v>
      </c>
    </row>
    <row r="6613" spans="2:10" x14ac:dyDescent="0.35">
      <c r="C6613" t="s">
        <v>1876</v>
      </c>
      <c r="D6613" s="4">
        <v>31591</v>
      </c>
      <c r="H6613" s="4">
        <v>579600</v>
      </c>
      <c r="I6613" s="4">
        <v>611191</v>
      </c>
      <c r="J6613" s="4">
        <v>31591</v>
      </c>
    </row>
    <row r="6614" spans="2:10" x14ac:dyDescent="0.35">
      <c r="C6614" t="s">
        <v>1877</v>
      </c>
      <c r="D6614" s="4">
        <v>8848</v>
      </c>
      <c r="E6614" s="4">
        <v>9249</v>
      </c>
      <c r="I6614" s="4">
        <v>18097</v>
      </c>
      <c r="J6614" s="4">
        <v>18097</v>
      </c>
    </row>
    <row r="6615" spans="2:10" x14ac:dyDescent="0.35">
      <c r="B6615" t="s">
        <v>55</v>
      </c>
      <c r="D6615" s="4">
        <v>2696234</v>
      </c>
      <c r="E6615" s="4">
        <v>21733695</v>
      </c>
      <c r="F6615" s="4">
        <v>13461620</v>
      </c>
      <c r="G6615" s="4">
        <v>179817</v>
      </c>
      <c r="H6615" s="4">
        <v>20623125</v>
      </c>
      <c r="I6615" s="4">
        <v>58694491</v>
      </c>
      <c r="J6615" s="4">
        <v>24429929</v>
      </c>
    </row>
    <row r="6616" spans="2:10" x14ac:dyDescent="0.35">
      <c r="B6616" t="s">
        <v>1878</v>
      </c>
      <c r="C6616" t="s">
        <v>1912</v>
      </c>
      <c r="D6616" s="4">
        <v>589</v>
      </c>
      <c r="I6616" s="4">
        <v>589</v>
      </c>
      <c r="J6616" s="4">
        <v>589</v>
      </c>
    </row>
    <row r="6617" spans="2:10" x14ac:dyDescent="0.35">
      <c r="C6617" t="s">
        <v>1879</v>
      </c>
      <c r="D6617" s="4">
        <v>3937497</v>
      </c>
      <c r="I6617" s="4">
        <v>3937497</v>
      </c>
      <c r="J6617" s="4">
        <v>3937497</v>
      </c>
    </row>
    <row r="6618" spans="2:10" x14ac:dyDescent="0.35">
      <c r="C6618" t="s">
        <v>1907</v>
      </c>
      <c r="D6618" s="4">
        <v>5876</v>
      </c>
      <c r="I6618" s="4">
        <v>5876</v>
      </c>
      <c r="J6618" s="4">
        <v>5876</v>
      </c>
    </row>
    <row r="6619" spans="2:10" x14ac:dyDescent="0.35">
      <c r="C6619" t="s">
        <v>1897</v>
      </c>
      <c r="D6619" s="4">
        <v>357</v>
      </c>
      <c r="I6619" s="4">
        <v>357</v>
      </c>
      <c r="J6619" s="4">
        <v>357</v>
      </c>
    </row>
    <row r="6620" spans="2:10" x14ac:dyDescent="0.35">
      <c r="C6620" t="s">
        <v>1880</v>
      </c>
      <c r="D6620" s="4">
        <v>1846068</v>
      </c>
      <c r="I6620" s="4">
        <v>1846068</v>
      </c>
      <c r="J6620" s="4">
        <v>1846068</v>
      </c>
    </row>
    <row r="6621" spans="2:10" x14ac:dyDescent="0.35">
      <c r="C6621" t="s">
        <v>1881</v>
      </c>
      <c r="D6621" s="4">
        <v>3258752</v>
      </c>
      <c r="I6621" s="4">
        <v>3258752</v>
      </c>
      <c r="J6621" s="4">
        <v>3258752</v>
      </c>
    </row>
    <row r="6622" spans="2:10" x14ac:dyDescent="0.35">
      <c r="C6622" t="s">
        <v>1895</v>
      </c>
      <c r="D6622" s="4">
        <v>46129</v>
      </c>
      <c r="I6622" s="4">
        <v>46129</v>
      </c>
      <c r="J6622" s="4">
        <v>46129</v>
      </c>
    </row>
    <row r="6623" spans="2:10" x14ac:dyDescent="0.35">
      <c r="C6623" t="s">
        <v>1882</v>
      </c>
      <c r="D6623" s="4">
        <v>342814</v>
      </c>
      <c r="I6623" s="4">
        <v>342814</v>
      </c>
      <c r="J6623" s="4">
        <v>342814</v>
      </c>
    </row>
    <row r="6624" spans="2:10" x14ac:dyDescent="0.35">
      <c r="C6624" t="s">
        <v>1883</v>
      </c>
      <c r="D6624" s="4">
        <v>149911</v>
      </c>
      <c r="I6624" s="4">
        <v>149911</v>
      </c>
      <c r="J6624" s="4">
        <v>149911</v>
      </c>
    </row>
    <row r="6625" spans="1:10" x14ac:dyDescent="0.35">
      <c r="C6625" t="s">
        <v>1884</v>
      </c>
      <c r="D6625" s="4">
        <v>19829</v>
      </c>
      <c r="I6625" s="4">
        <v>19829</v>
      </c>
      <c r="J6625" s="4">
        <v>19829</v>
      </c>
    </row>
    <row r="6626" spans="1:10" x14ac:dyDescent="0.35">
      <c r="B6626" t="s">
        <v>56</v>
      </c>
      <c r="D6626" s="4">
        <v>9607822</v>
      </c>
      <c r="I6626" s="4">
        <v>9607822</v>
      </c>
      <c r="J6626" s="4">
        <v>9607822</v>
      </c>
    </row>
    <row r="6627" spans="1:10" x14ac:dyDescent="0.35">
      <c r="B6627" t="s">
        <v>1885</v>
      </c>
      <c r="C6627" t="s">
        <v>1886</v>
      </c>
      <c r="D6627" s="4">
        <v>56660</v>
      </c>
      <c r="F6627" s="4">
        <v>193241</v>
      </c>
      <c r="I6627" s="4">
        <v>249901</v>
      </c>
      <c r="J6627" s="4">
        <v>56660</v>
      </c>
    </row>
    <row r="6628" spans="1:10" x14ac:dyDescent="0.35">
      <c r="B6628" t="s">
        <v>57</v>
      </c>
      <c r="D6628" s="4">
        <v>56660</v>
      </c>
      <c r="F6628" s="4">
        <v>193241</v>
      </c>
      <c r="I6628" s="4">
        <v>249901</v>
      </c>
      <c r="J6628" s="4">
        <v>56660</v>
      </c>
    </row>
    <row r="6629" spans="1:10" x14ac:dyDescent="0.35">
      <c r="B6629" t="s">
        <v>1887</v>
      </c>
      <c r="C6629" t="s">
        <v>1898</v>
      </c>
      <c r="E6629" s="4">
        <v>115204</v>
      </c>
      <c r="I6629" s="4">
        <v>115204</v>
      </c>
      <c r="J6629">
        <v>115204</v>
      </c>
    </row>
    <row r="6630" spans="1:10" x14ac:dyDescent="0.35">
      <c r="C6630" t="s">
        <v>1904</v>
      </c>
      <c r="D6630" s="4">
        <v>250000</v>
      </c>
      <c r="I6630" s="4">
        <v>250000</v>
      </c>
      <c r="J6630" s="4">
        <v>250000</v>
      </c>
    </row>
    <row r="6631" spans="1:10" x14ac:dyDescent="0.35">
      <c r="C6631" t="s">
        <v>1888</v>
      </c>
      <c r="H6631" s="4">
        <v>1372800</v>
      </c>
      <c r="I6631" s="4">
        <v>1372800</v>
      </c>
      <c r="J6631">
        <v>0</v>
      </c>
    </row>
    <row r="6632" spans="1:10" x14ac:dyDescent="0.35">
      <c r="C6632" t="s">
        <v>1901</v>
      </c>
      <c r="E6632" s="4">
        <v>1680000</v>
      </c>
      <c r="I6632" s="4">
        <v>1680000</v>
      </c>
      <c r="J6632">
        <v>1680000</v>
      </c>
    </row>
    <row r="6633" spans="1:10" x14ac:dyDescent="0.35">
      <c r="C6633" t="s">
        <v>1889</v>
      </c>
      <c r="E6633" s="4">
        <v>966000</v>
      </c>
      <c r="I6633" s="4">
        <v>966000</v>
      </c>
      <c r="J6633">
        <v>966000</v>
      </c>
    </row>
    <row r="6634" spans="1:10" x14ac:dyDescent="0.35">
      <c r="C6634" t="s">
        <v>1890</v>
      </c>
      <c r="E6634" s="4">
        <v>945000</v>
      </c>
      <c r="I6634" s="4">
        <v>945000</v>
      </c>
      <c r="J6634">
        <v>945000</v>
      </c>
    </row>
    <row r="6635" spans="1:10" x14ac:dyDescent="0.35">
      <c r="C6635" t="s">
        <v>1902</v>
      </c>
      <c r="E6635" s="4">
        <v>3360000</v>
      </c>
      <c r="I6635" s="4">
        <v>3360000</v>
      </c>
      <c r="J6635">
        <v>3360000</v>
      </c>
    </row>
    <row r="6636" spans="1:10" x14ac:dyDescent="0.35">
      <c r="B6636" t="s">
        <v>58</v>
      </c>
      <c r="D6636" s="4">
        <v>250000</v>
      </c>
      <c r="E6636" s="4">
        <v>7066204</v>
      </c>
      <c r="H6636" s="4">
        <v>1372800</v>
      </c>
      <c r="I6636" s="4">
        <v>8689004</v>
      </c>
      <c r="J6636" s="4">
        <v>7316204</v>
      </c>
    </row>
    <row r="6637" spans="1:10" x14ac:dyDescent="0.35">
      <c r="A6637" t="s">
        <v>1654</v>
      </c>
      <c r="B6637" t="s">
        <v>59</v>
      </c>
      <c r="D6637" s="4">
        <v>300014126</v>
      </c>
      <c r="E6637" s="4">
        <v>54832481</v>
      </c>
      <c r="F6637" s="4">
        <v>29773444</v>
      </c>
      <c r="G6637" s="4">
        <v>7107562</v>
      </c>
      <c r="H6637" s="4">
        <v>23502176</v>
      </c>
      <c r="I6637" s="4">
        <v>415229789</v>
      </c>
      <c r="J6637" s="4">
        <v>354846607</v>
      </c>
    </row>
    <row r="6638" spans="1:10" x14ac:dyDescent="0.35">
      <c r="A6638" t="s">
        <v>713</v>
      </c>
      <c r="B6638" t="s">
        <v>1842</v>
      </c>
      <c r="C6638" t="s">
        <v>1843</v>
      </c>
      <c r="D6638" s="4">
        <v>25861414</v>
      </c>
      <c r="E6638" s="4">
        <v>21952272</v>
      </c>
      <c r="F6638" s="4">
        <v>6611109</v>
      </c>
      <c r="I6638" s="4">
        <v>54424794</v>
      </c>
      <c r="J6638" s="4">
        <v>47813686</v>
      </c>
    </row>
    <row r="6639" spans="1:10" x14ac:dyDescent="0.35">
      <c r="C6639" t="s">
        <v>1844</v>
      </c>
      <c r="D6639" s="4">
        <v>2430910</v>
      </c>
      <c r="E6639" s="4">
        <v>205016</v>
      </c>
      <c r="F6639" s="4">
        <v>1023971</v>
      </c>
      <c r="G6639" s="4">
        <v>708970</v>
      </c>
      <c r="H6639" s="4">
        <v>1728000</v>
      </c>
      <c r="I6639" s="4">
        <v>6096867</v>
      </c>
      <c r="J6639" s="4">
        <v>2635926</v>
      </c>
    </row>
    <row r="6640" spans="1:10" x14ac:dyDescent="0.35">
      <c r="C6640" t="s">
        <v>1845</v>
      </c>
      <c r="D6640" s="4">
        <v>4007863</v>
      </c>
      <c r="I6640" s="4">
        <v>4007863</v>
      </c>
      <c r="J6640" s="4">
        <v>4007863</v>
      </c>
    </row>
    <row r="6641" spans="2:10" x14ac:dyDescent="0.35">
      <c r="B6641" t="s">
        <v>51</v>
      </c>
      <c r="D6641" s="4">
        <v>32300187</v>
      </c>
      <c r="E6641" s="4">
        <v>22157287</v>
      </c>
      <c r="F6641" s="4">
        <v>7635080</v>
      </c>
      <c r="G6641" s="4">
        <v>708970</v>
      </c>
      <c r="H6641" s="4">
        <v>1728000</v>
      </c>
      <c r="I6641" s="4">
        <v>64529524</v>
      </c>
      <c r="J6641" s="4">
        <v>54457474</v>
      </c>
    </row>
    <row r="6642" spans="2:10" x14ac:dyDescent="0.35">
      <c r="B6642" t="s">
        <v>1843</v>
      </c>
      <c r="C6642" t="s">
        <v>1846</v>
      </c>
      <c r="D6642" s="4">
        <v>26815074</v>
      </c>
      <c r="H6642" s="4">
        <v>9084960</v>
      </c>
      <c r="I6642" s="4">
        <v>35900034</v>
      </c>
      <c r="J6642" s="4">
        <v>26815074</v>
      </c>
    </row>
    <row r="6643" spans="2:10" x14ac:dyDescent="0.35">
      <c r="C6643" t="s">
        <v>1847</v>
      </c>
      <c r="D6643" s="4">
        <v>18370396</v>
      </c>
      <c r="F6643" s="4">
        <v>1986216</v>
      </c>
      <c r="H6643" s="4">
        <v>101536</v>
      </c>
      <c r="I6643" s="4">
        <v>20458148</v>
      </c>
      <c r="J6643" s="4">
        <v>18370396</v>
      </c>
    </row>
    <row r="6644" spans="2:10" x14ac:dyDescent="0.35">
      <c r="C6644" t="s">
        <v>1848</v>
      </c>
      <c r="D6644" s="4">
        <v>20816</v>
      </c>
      <c r="I6644" s="4">
        <v>20816</v>
      </c>
      <c r="J6644" s="4">
        <v>20816</v>
      </c>
    </row>
    <row r="6645" spans="2:10" x14ac:dyDescent="0.35">
      <c r="B6645" t="s">
        <v>52</v>
      </c>
      <c r="D6645" s="4">
        <v>45206286</v>
      </c>
      <c r="F6645" s="4">
        <v>1986216</v>
      </c>
      <c r="H6645" s="4">
        <v>9186496</v>
      </c>
      <c r="I6645" s="4">
        <v>56378998</v>
      </c>
      <c r="J6645" s="4">
        <v>45206286</v>
      </c>
    </row>
    <row r="6646" spans="2:10" x14ac:dyDescent="0.35">
      <c r="B6646" t="s">
        <v>1849</v>
      </c>
      <c r="C6646" t="s">
        <v>1850</v>
      </c>
      <c r="F6646" s="4">
        <v>12000000</v>
      </c>
      <c r="I6646" s="4">
        <v>12000000</v>
      </c>
      <c r="J6646">
        <v>0</v>
      </c>
    </row>
    <row r="6647" spans="2:10" x14ac:dyDescent="0.35">
      <c r="B6647" t="s">
        <v>53</v>
      </c>
      <c r="F6647" s="4">
        <v>12000000</v>
      </c>
      <c r="I6647" s="4">
        <v>12000000</v>
      </c>
      <c r="J6647">
        <v>0</v>
      </c>
    </row>
    <row r="6648" spans="2:10" x14ac:dyDescent="0.35">
      <c r="B6648" t="s">
        <v>1844</v>
      </c>
      <c r="C6648" t="s">
        <v>1851</v>
      </c>
      <c r="D6648" s="4">
        <v>596952</v>
      </c>
      <c r="F6648" s="4">
        <v>146903</v>
      </c>
      <c r="I6648" s="4">
        <v>743854</v>
      </c>
      <c r="J6648" s="4">
        <v>596952</v>
      </c>
    </row>
    <row r="6649" spans="2:10" x14ac:dyDescent="0.35">
      <c r="C6649" t="s">
        <v>1852</v>
      </c>
      <c r="H6649" s="4">
        <v>12267</v>
      </c>
      <c r="I6649" s="4">
        <v>12267</v>
      </c>
      <c r="J6649">
        <v>0</v>
      </c>
    </row>
    <row r="6650" spans="2:10" x14ac:dyDescent="0.35">
      <c r="C6650" t="s">
        <v>1853</v>
      </c>
      <c r="D6650" s="4">
        <v>5088</v>
      </c>
      <c r="F6650" s="4">
        <v>16383</v>
      </c>
      <c r="H6650" s="4">
        <v>3078</v>
      </c>
      <c r="I6650" s="4">
        <v>24549</v>
      </c>
      <c r="J6650" s="4">
        <v>5088</v>
      </c>
    </row>
    <row r="6651" spans="2:10" x14ac:dyDescent="0.35">
      <c r="C6651" t="s">
        <v>1893</v>
      </c>
      <c r="H6651" s="4">
        <v>10751</v>
      </c>
      <c r="I6651" s="4">
        <v>10751</v>
      </c>
      <c r="J6651">
        <v>0</v>
      </c>
    </row>
    <row r="6652" spans="2:10" x14ac:dyDescent="0.35">
      <c r="C6652" t="s">
        <v>1903</v>
      </c>
      <c r="D6652" s="4">
        <v>4508</v>
      </c>
      <c r="I6652" s="4">
        <v>4508</v>
      </c>
      <c r="J6652" s="4">
        <v>4508</v>
      </c>
    </row>
    <row r="6653" spans="2:10" x14ac:dyDescent="0.35">
      <c r="C6653" t="s">
        <v>1854</v>
      </c>
      <c r="D6653" s="4">
        <v>657906</v>
      </c>
      <c r="F6653" s="4">
        <v>1217206</v>
      </c>
      <c r="I6653" s="4">
        <v>1875112</v>
      </c>
      <c r="J6653" s="4">
        <v>657906</v>
      </c>
    </row>
    <row r="6654" spans="2:10" x14ac:dyDescent="0.35">
      <c r="C6654" t="s">
        <v>1855</v>
      </c>
      <c r="D6654" s="4">
        <v>79945</v>
      </c>
      <c r="E6654" s="4">
        <v>439626</v>
      </c>
      <c r="F6654" s="4">
        <v>19587</v>
      </c>
      <c r="G6654" s="4">
        <v>60894</v>
      </c>
      <c r="I6654" s="4">
        <v>600052</v>
      </c>
      <c r="J6654" s="4">
        <v>519571</v>
      </c>
    </row>
    <row r="6655" spans="2:10" x14ac:dyDescent="0.35">
      <c r="C6655" t="s">
        <v>1856</v>
      </c>
      <c r="H6655" s="4">
        <v>20916</v>
      </c>
      <c r="I6655" s="4">
        <v>20916</v>
      </c>
      <c r="J6655">
        <v>0</v>
      </c>
    </row>
    <row r="6656" spans="2:10" x14ac:dyDescent="0.35">
      <c r="C6656" t="s">
        <v>1857</v>
      </c>
      <c r="D6656" s="4">
        <v>78081</v>
      </c>
      <c r="I6656" s="4">
        <v>78081</v>
      </c>
      <c r="J6656" s="4">
        <v>78081</v>
      </c>
    </row>
    <row r="6657" spans="2:10" x14ac:dyDescent="0.35">
      <c r="C6657" t="s">
        <v>1858</v>
      </c>
      <c r="D6657" s="4">
        <v>135075</v>
      </c>
      <c r="F6657" s="4">
        <v>20781</v>
      </c>
      <c r="H6657" s="4">
        <v>60331</v>
      </c>
      <c r="I6657" s="4">
        <v>216187</v>
      </c>
      <c r="J6657" s="4">
        <v>135075</v>
      </c>
    </row>
    <row r="6658" spans="2:10" x14ac:dyDescent="0.35">
      <c r="C6658" t="s">
        <v>1859</v>
      </c>
      <c r="D6658" s="4">
        <v>609240</v>
      </c>
      <c r="E6658" s="4">
        <v>25000</v>
      </c>
      <c r="G6658" s="4">
        <v>525000</v>
      </c>
      <c r="H6658" s="4">
        <v>125056</v>
      </c>
      <c r="I6658" s="4">
        <v>1284296</v>
      </c>
      <c r="J6658" s="4">
        <v>634240</v>
      </c>
    </row>
    <row r="6659" spans="2:10" x14ac:dyDescent="0.35">
      <c r="C6659" t="s">
        <v>1915</v>
      </c>
      <c r="D6659" s="4">
        <v>5</v>
      </c>
      <c r="I6659" s="4">
        <v>5</v>
      </c>
      <c r="J6659" s="4">
        <v>5</v>
      </c>
    </row>
    <row r="6660" spans="2:10" x14ac:dyDescent="0.35">
      <c r="C6660" t="s">
        <v>1860</v>
      </c>
      <c r="G6660" s="4">
        <v>5000339</v>
      </c>
      <c r="I6660" s="4">
        <v>5000339</v>
      </c>
      <c r="J6660">
        <v>0</v>
      </c>
    </row>
    <row r="6661" spans="2:10" x14ac:dyDescent="0.35">
      <c r="C6661" t="s">
        <v>1861</v>
      </c>
      <c r="D6661" s="4">
        <v>336948</v>
      </c>
      <c r="F6661" s="4">
        <v>78348</v>
      </c>
      <c r="I6661" s="4">
        <v>415297</v>
      </c>
      <c r="J6661" s="4">
        <v>336948</v>
      </c>
    </row>
    <row r="6662" spans="2:10" x14ac:dyDescent="0.35">
      <c r="C6662" t="s">
        <v>1862</v>
      </c>
      <c r="E6662" s="4">
        <v>0</v>
      </c>
      <c r="G6662" s="4">
        <v>3674964</v>
      </c>
      <c r="I6662" s="4">
        <v>3674964</v>
      </c>
      <c r="J6662">
        <v>0</v>
      </c>
    </row>
    <row r="6663" spans="2:10" x14ac:dyDescent="0.35">
      <c r="C6663" t="s">
        <v>1863</v>
      </c>
      <c r="G6663" s="4">
        <v>101139</v>
      </c>
      <c r="H6663" s="4">
        <v>15560</v>
      </c>
      <c r="I6663" s="4">
        <v>116699</v>
      </c>
      <c r="J6663">
        <v>0</v>
      </c>
    </row>
    <row r="6664" spans="2:10" x14ac:dyDescent="0.35">
      <c r="B6664" t="s">
        <v>54</v>
      </c>
      <c r="D6664" s="4">
        <v>2503747</v>
      </c>
      <c r="E6664" s="4">
        <v>464626</v>
      </c>
      <c r="F6664" s="4">
        <v>1499207</v>
      </c>
      <c r="G6664" s="4">
        <v>9362336</v>
      </c>
      <c r="H6664" s="4">
        <v>247959</v>
      </c>
      <c r="I6664" s="4">
        <v>14077874</v>
      </c>
      <c r="J6664" s="4">
        <v>2968373</v>
      </c>
    </row>
    <row r="6665" spans="2:10" x14ac:dyDescent="0.35">
      <c r="B6665" t="s">
        <v>1845</v>
      </c>
      <c r="C6665" t="s">
        <v>1865</v>
      </c>
      <c r="D6665" s="4">
        <v>7481</v>
      </c>
      <c r="G6665" s="4">
        <v>43921</v>
      </c>
      <c r="H6665" s="4">
        <v>43195</v>
      </c>
      <c r="I6665" s="4">
        <v>94597</v>
      </c>
      <c r="J6665" s="4">
        <v>7481</v>
      </c>
    </row>
    <row r="6666" spans="2:10" x14ac:dyDescent="0.35">
      <c r="C6666" t="s">
        <v>1866</v>
      </c>
      <c r="I6666" s="4">
        <v>0</v>
      </c>
      <c r="J6666">
        <v>0</v>
      </c>
    </row>
    <row r="6667" spans="2:10" x14ac:dyDescent="0.35">
      <c r="C6667" t="s">
        <v>1867</v>
      </c>
      <c r="D6667" s="4">
        <v>15701</v>
      </c>
      <c r="F6667" s="4">
        <v>31401</v>
      </c>
      <c r="G6667" s="4">
        <v>135000</v>
      </c>
      <c r="H6667" s="4">
        <v>3670284</v>
      </c>
      <c r="I6667" s="4">
        <v>3852386</v>
      </c>
      <c r="J6667" s="4">
        <v>15701</v>
      </c>
    </row>
    <row r="6668" spans="2:10" x14ac:dyDescent="0.35">
      <c r="C6668" t="s">
        <v>1868</v>
      </c>
      <c r="D6668" s="4">
        <v>15778</v>
      </c>
      <c r="G6668" s="4">
        <v>63112</v>
      </c>
      <c r="H6668" s="4">
        <v>3680838</v>
      </c>
      <c r="I6668" s="4">
        <v>3759728</v>
      </c>
      <c r="J6668" s="4">
        <v>15778</v>
      </c>
    </row>
    <row r="6669" spans="2:10" x14ac:dyDescent="0.35">
      <c r="C6669" t="s">
        <v>1894</v>
      </c>
      <c r="D6669" s="4">
        <v>5744</v>
      </c>
      <c r="I6669" s="4">
        <v>5744</v>
      </c>
      <c r="J6669" s="4">
        <v>5744</v>
      </c>
    </row>
    <row r="6670" spans="2:10" x14ac:dyDescent="0.35">
      <c r="C6670" t="s">
        <v>1869</v>
      </c>
      <c r="E6670" s="4">
        <v>0</v>
      </c>
      <c r="H6670" s="4">
        <v>1130880</v>
      </c>
      <c r="I6670" s="4">
        <v>1130880</v>
      </c>
      <c r="J6670">
        <v>0</v>
      </c>
    </row>
    <row r="6671" spans="2:10" x14ac:dyDescent="0.35">
      <c r="C6671" t="s">
        <v>1870</v>
      </c>
      <c r="D6671" s="4">
        <v>43949</v>
      </c>
      <c r="E6671" s="4">
        <v>6914875</v>
      </c>
      <c r="H6671" s="4">
        <v>571342</v>
      </c>
      <c r="I6671" s="4">
        <v>7530167</v>
      </c>
      <c r="J6671" s="4">
        <v>6958824</v>
      </c>
    </row>
    <row r="6672" spans="2:10" x14ac:dyDescent="0.35">
      <c r="B6672" t="s">
        <v>1845</v>
      </c>
      <c r="C6672" t="s">
        <v>1871</v>
      </c>
      <c r="H6672" s="4">
        <v>117187</v>
      </c>
      <c r="I6672" s="4">
        <v>117187</v>
      </c>
      <c r="J6672">
        <v>0</v>
      </c>
    </row>
    <row r="6673" spans="2:10" x14ac:dyDescent="0.35">
      <c r="C6673" t="s">
        <v>1872</v>
      </c>
      <c r="D6673" s="4">
        <v>98000</v>
      </c>
      <c r="F6673" s="4">
        <v>637000</v>
      </c>
      <c r="I6673" s="4">
        <v>735000</v>
      </c>
      <c r="J6673" s="4">
        <v>98000</v>
      </c>
    </row>
    <row r="6674" spans="2:10" x14ac:dyDescent="0.35">
      <c r="C6674" t="s">
        <v>1874</v>
      </c>
      <c r="D6674" s="4">
        <v>5533</v>
      </c>
      <c r="I6674" s="4">
        <v>5533</v>
      </c>
      <c r="J6674" s="4">
        <v>5533</v>
      </c>
    </row>
    <row r="6675" spans="2:10" x14ac:dyDescent="0.35">
      <c r="C6675" t="s">
        <v>1875</v>
      </c>
      <c r="H6675" s="4">
        <v>59283</v>
      </c>
      <c r="I6675" s="4">
        <v>59283</v>
      </c>
      <c r="J6675">
        <v>0</v>
      </c>
    </row>
    <row r="6676" spans="2:10" x14ac:dyDescent="0.35">
      <c r="C6676" t="s">
        <v>1876</v>
      </c>
      <c r="H6676" s="4">
        <v>0</v>
      </c>
      <c r="I6676" s="4">
        <v>0</v>
      </c>
      <c r="J6676">
        <v>0</v>
      </c>
    </row>
    <row r="6677" spans="2:10" x14ac:dyDescent="0.35">
      <c r="C6677" t="s">
        <v>1877</v>
      </c>
      <c r="D6677" s="4">
        <v>7127</v>
      </c>
      <c r="I6677" s="4">
        <v>7127</v>
      </c>
      <c r="J6677" s="4">
        <v>7127</v>
      </c>
    </row>
    <row r="6678" spans="2:10" x14ac:dyDescent="0.35">
      <c r="B6678" t="s">
        <v>55</v>
      </c>
      <c r="D6678" s="4">
        <v>199313</v>
      </c>
      <c r="E6678" s="4">
        <v>6914875</v>
      </c>
      <c r="F6678" s="4">
        <v>668401</v>
      </c>
      <c r="G6678" s="4">
        <v>242033</v>
      </c>
      <c r="H6678" s="4">
        <v>9273009</v>
      </c>
      <c r="I6678" s="4">
        <v>17297632</v>
      </c>
      <c r="J6678" s="4">
        <v>7114188</v>
      </c>
    </row>
    <row r="6679" spans="2:10" x14ac:dyDescent="0.35">
      <c r="B6679" t="s">
        <v>1878</v>
      </c>
      <c r="C6679" t="s">
        <v>1879</v>
      </c>
      <c r="D6679" s="4">
        <v>2024844</v>
      </c>
      <c r="I6679" s="4">
        <v>2024844</v>
      </c>
      <c r="J6679" s="4">
        <v>2024844</v>
      </c>
    </row>
    <row r="6680" spans="2:10" x14ac:dyDescent="0.35">
      <c r="C6680" t="s">
        <v>1907</v>
      </c>
      <c r="D6680" s="4">
        <v>1959</v>
      </c>
      <c r="I6680" s="4">
        <v>1959</v>
      </c>
      <c r="J6680" s="4">
        <v>1959</v>
      </c>
    </row>
    <row r="6681" spans="2:10" x14ac:dyDescent="0.35">
      <c r="C6681" t="s">
        <v>1880</v>
      </c>
      <c r="D6681" s="4">
        <v>1311752</v>
      </c>
      <c r="I6681" s="4">
        <v>1311752</v>
      </c>
      <c r="J6681" s="4">
        <v>1311752</v>
      </c>
    </row>
    <row r="6682" spans="2:10" x14ac:dyDescent="0.35">
      <c r="C6682" t="s">
        <v>1881</v>
      </c>
      <c r="D6682" s="4">
        <v>1275578</v>
      </c>
      <c r="I6682" s="4">
        <v>1275578</v>
      </c>
      <c r="J6682" s="4">
        <v>1275578</v>
      </c>
    </row>
    <row r="6683" spans="2:10" x14ac:dyDescent="0.35">
      <c r="C6683" t="s">
        <v>1882</v>
      </c>
      <c r="D6683" s="4">
        <v>425321</v>
      </c>
      <c r="I6683" s="4">
        <v>425321</v>
      </c>
      <c r="J6683" s="4">
        <v>425321</v>
      </c>
    </row>
    <row r="6684" spans="2:10" x14ac:dyDescent="0.35">
      <c r="C6684" t="s">
        <v>1883</v>
      </c>
      <c r="D6684" s="4">
        <v>41142</v>
      </c>
      <c r="I6684" s="4">
        <v>41142</v>
      </c>
      <c r="J6684" s="4">
        <v>41142</v>
      </c>
    </row>
    <row r="6685" spans="2:10" x14ac:dyDescent="0.35">
      <c r="B6685" t="s">
        <v>56</v>
      </c>
      <c r="D6685" s="4">
        <v>5080596</v>
      </c>
      <c r="I6685" s="4">
        <v>5080596</v>
      </c>
      <c r="J6685" s="4">
        <v>5080596</v>
      </c>
    </row>
    <row r="6686" spans="2:10" x14ac:dyDescent="0.35">
      <c r="B6686" t="s">
        <v>1885</v>
      </c>
      <c r="C6686" t="s">
        <v>1886</v>
      </c>
      <c r="D6686" s="4">
        <v>113117</v>
      </c>
      <c r="I6686" s="4">
        <v>113117</v>
      </c>
      <c r="J6686" s="4">
        <v>113117</v>
      </c>
    </row>
    <row r="6687" spans="2:10" x14ac:dyDescent="0.35">
      <c r="B6687" t="s">
        <v>57</v>
      </c>
      <c r="D6687" s="4">
        <v>113117</v>
      </c>
      <c r="I6687" s="4">
        <v>113117</v>
      </c>
      <c r="J6687" s="4">
        <v>113117</v>
      </c>
    </row>
    <row r="6688" spans="2:10" x14ac:dyDescent="0.35">
      <c r="B6688" t="s">
        <v>1887</v>
      </c>
      <c r="C6688" t="s">
        <v>1888</v>
      </c>
      <c r="H6688" s="4">
        <v>2400000</v>
      </c>
      <c r="I6688" s="4">
        <v>2400000</v>
      </c>
      <c r="J6688">
        <v>0</v>
      </c>
    </row>
    <row r="6689" spans="1:10" x14ac:dyDescent="0.35">
      <c r="C6689" t="s">
        <v>1901</v>
      </c>
      <c r="E6689" s="4">
        <v>1695000</v>
      </c>
      <c r="I6689" s="4">
        <v>1695000</v>
      </c>
      <c r="J6689">
        <v>1695000</v>
      </c>
    </row>
    <row r="6690" spans="1:10" x14ac:dyDescent="0.35">
      <c r="C6690" t="s">
        <v>1889</v>
      </c>
      <c r="E6690" s="4">
        <v>2499000</v>
      </c>
      <c r="I6690" s="4">
        <v>2499000</v>
      </c>
      <c r="J6690">
        <v>2499000</v>
      </c>
    </row>
    <row r="6691" spans="1:10" x14ac:dyDescent="0.35">
      <c r="C6691" t="s">
        <v>1890</v>
      </c>
      <c r="E6691" s="4">
        <v>922500</v>
      </c>
      <c r="I6691" s="4">
        <v>922500</v>
      </c>
      <c r="J6691">
        <v>922500</v>
      </c>
    </row>
    <row r="6692" spans="1:10" x14ac:dyDescent="0.35">
      <c r="C6692" t="s">
        <v>1902</v>
      </c>
      <c r="D6692" s="4">
        <v>45000</v>
      </c>
      <c r="E6692" s="4">
        <v>3390000</v>
      </c>
      <c r="I6692" s="4">
        <v>3435000</v>
      </c>
      <c r="J6692" s="4">
        <v>3435000</v>
      </c>
    </row>
    <row r="6693" spans="1:10" x14ac:dyDescent="0.35">
      <c r="B6693" t="s">
        <v>58</v>
      </c>
      <c r="D6693" s="4">
        <v>45000</v>
      </c>
      <c r="E6693" s="4">
        <v>8506500</v>
      </c>
      <c r="H6693" s="4">
        <v>2400000</v>
      </c>
      <c r="I6693" s="4">
        <v>10951500</v>
      </c>
      <c r="J6693" s="4">
        <v>8551500</v>
      </c>
    </row>
    <row r="6694" spans="1:10" x14ac:dyDescent="0.35">
      <c r="A6694" t="s">
        <v>1655</v>
      </c>
      <c r="B6694" t="s">
        <v>59</v>
      </c>
      <c r="D6694" s="4">
        <v>85448245</v>
      </c>
      <c r="E6694" s="4">
        <v>38043289</v>
      </c>
      <c r="F6694" s="4">
        <v>23788904</v>
      </c>
      <c r="G6694" s="4">
        <v>10313339</v>
      </c>
      <c r="H6694" s="4">
        <v>22835464</v>
      </c>
      <c r="I6694" s="4">
        <v>180429241</v>
      </c>
      <c r="J6694" s="4">
        <v>123491534</v>
      </c>
    </row>
    <row r="6695" spans="1:10" x14ac:dyDescent="0.35">
      <c r="A6695" t="s">
        <v>717</v>
      </c>
      <c r="B6695" t="s">
        <v>1842</v>
      </c>
      <c r="C6695" t="s">
        <v>1843</v>
      </c>
      <c r="D6695" s="4">
        <v>36563111</v>
      </c>
      <c r="E6695" s="4">
        <v>6276314</v>
      </c>
      <c r="F6695" s="4">
        <v>12874400</v>
      </c>
      <c r="I6695" s="4">
        <v>55713825</v>
      </c>
      <c r="J6695" s="4">
        <v>42839425</v>
      </c>
    </row>
    <row r="6696" spans="1:10" x14ac:dyDescent="0.35">
      <c r="C6696" t="s">
        <v>1844</v>
      </c>
      <c r="D6696" s="4">
        <v>4583793</v>
      </c>
      <c r="F6696" s="4">
        <v>1074386</v>
      </c>
      <c r="H6696" s="4">
        <v>358650</v>
      </c>
      <c r="I6696" s="4">
        <v>6016829</v>
      </c>
      <c r="J6696" s="4">
        <v>4583793</v>
      </c>
    </row>
    <row r="6697" spans="1:10" x14ac:dyDescent="0.35">
      <c r="C6697" t="s">
        <v>1845</v>
      </c>
      <c r="D6697" s="4">
        <v>4266791</v>
      </c>
      <c r="I6697" s="4">
        <v>4266791</v>
      </c>
      <c r="J6697" s="4">
        <v>4266791</v>
      </c>
    </row>
    <row r="6698" spans="1:10" x14ac:dyDescent="0.35">
      <c r="B6698" t="s">
        <v>51</v>
      </c>
      <c r="D6698" s="4">
        <v>45413695</v>
      </c>
      <c r="E6698" s="4">
        <v>6276314</v>
      </c>
      <c r="F6698" s="4">
        <v>13948786</v>
      </c>
      <c r="H6698" s="4">
        <v>358650</v>
      </c>
      <c r="I6698" s="4">
        <v>65997445</v>
      </c>
      <c r="J6698" s="4">
        <v>51690009</v>
      </c>
    </row>
    <row r="6699" spans="1:10" x14ac:dyDescent="0.35">
      <c r="B6699" t="s">
        <v>1843</v>
      </c>
      <c r="C6699" t="s">
        <v>1846</v>
      </c>
      <c r="D6699" s="4">
        <v>26708950</v>
      </c>
      <c r="E6699" s="4">
        <v>2004974</v>
      </c>
      <c r="I6699" s="4">
        <v>28713923</v>
      </c>
      <c r="J6699" s="4">
        <v>28713924</v>
      </c>
    </row>
    <row r="6700" spans="1:10" x14ac:dyDescent="0.35">
      <c r="C6700" t="s">
        <v>1847</v>
      </c>
      <c r="D6700" s="4">
        <v>17747512</v>
      </c>
      <c r="F6700" s="4">
        <v>1148649</v>
      </c>
      <c r="I6700" s="4">
        <v>18896160</v>
      </c>
      <c r="J6700" s="4">
        <v>17747512</v>
      </c>
    </row>
    <row r="6701" spans="1:10" x14ac:dyDescent="0.35">
      <c r="C6701" t="s">
        <v>1848</v>
      </c>
      <c r="D6701" s="4">
        <v>103487</v>
      </c>
      <c r="E6701" s="4">
        <v>40160</v>
      </c>
      <c r="I6701" s="4">
        <v>143647</v>
      </c>
      <c r="J6701" s="4">
        <v>143647</v>
      </c>
    </row>
    <row r="6702" spans="1:10" x14ac:dyDescent="0.35">
      <c r="B6702" t="s">
        <v>52</v>
      </c>
      <c r="D6702" s="4">
        <v>44559948</v>
      </c>
      <c r="E6702" s="4">
        <v>2045133</v>
      </c>
      <c r="F6702" s="4">
        <v>1148649</v>
      </c>
      <c r="I6702" s="4">
        <v>47753730</v>
      </c>
      <c r="J6702" s="4">
        <v>46605081</v>
      </c>
    </row>
    <row r="6703" spans="1:10" x14ac:dyDescent="0.35">
      <c r="B6703" t="s">
        <v>1849</v>
      </c>
      <c r="C6703" t="s">
        <v>1850</v>
      </c>
      <c r="F6703" s="4">
        <v>9600000</v>
      </c>
      <c r="I6703" s="4">
        <v>9600000</v>
      </c>
      <c r="J6703">
        <v>0</v>
      </c>
    </row>
    <row r="6704" spans="1:10" x14ac:dyDescent="0.35">
      <c r="B6704" t="s">
        <v>53</v>
      </c>
      <c r="F6704" s="4">
        <v>9600000</v>
      </c>
      <c r="I6704" s="4">
        <v>9600000</v>
      </c>
      <c r="J6704">
        <v>0</v>
      </c>
    </row>
    <row r="6705" spans="2:10" x14ac:dyDescent="0.35">
      <c r="B6705" t="s">
        <v>1844</v>
      </c>
      <c r="C6705" t="s">
        <v>1851</v>
      </c>
      <c r="D6705" s="4">
        <v>1036255</v>
      </c>
      <c r="I6705" s="4">
        <v>1036255</v>
      </c>
      <c r="J6705" s="4">
        <v>1036255</v>
      </c>
    </row>
    <row r="6706" spans="2:10" x14ac:dyDescent="0.35">
      <c r="C6706" t="s">
        <v>1852</v>
      </c>
      <c r="F6706" s="4">
        <v>10565</v>
      </c>
      <c r="I6706" s="4">
        <v>10565</v>
      </c>
      <c r="J6706">
        <v>0</v>
      </c>
    </row>
    <row r="6707" spans="2:10" x14ac:dyDescent="0.35">
      <c r="C6707" t="s">
        <v>1853</v>
      </c>
      <c r="D6707" s="4">
        <v>1539</v>
      </c>
      <c r="E6707" s="4">
        <v>2309</v>
      </c>
      <c r="F6707" s="4">
        <v>3848</v>
      </c>
      <c r="I6707" s="4">
        <v>7695</v>
      </c>
      <c r="J6707" s="4">
        <v>3848</v>
      </c>
    </row>
    <row r="6708" spans="2:10" x14ac:dyDescent="0.35">
      <c r="C6708" t="s">
        <v>1893</v>
      </c>
      <c r="F6708" s="4">
        <v>4104</v>
      </c>
      <c r="H6708" s="4">
        <v>6156</v>
      </c>
      <c r="I6708" s="4">
        <v>10260</v>
      </c>
      <c r="J6708">
        <v>0</v>
      </c>
    </row>
    <row r="6709" spans="2:10" x14ac:dyDescent="0.35">
      <c r="C6709" t="s">
        <v>1854</v>
      </c>
      <c r="D6709" s="4">
        <v>544716</v>
      </c>
      <c r="G6709" s="4">
        <v>53799</v>
      </c>
      <c r="I6709" s="4">
        <v>598516</v>
      </c>
      <c r="J6709" s="4">
        <v>544716</v>
      </c>
    </row>
    <row r="6710" spans="2:10" x14ac:dyDescent="0.35">
      <c r="C6710" t="s">
        <v>1855</v>
      </c>
      <c r="D6710" s="4">
        <v>581131</v>
      </c>
      <c r="E6710" s="4">
        <v>62350</v>
      </c>
      <c r="G6710" s="4">
        <v>232191</v>
      </c>
      <c r="I6710" s="4">
        <v>875671</v>
      </c>
      <c r="J6710" s="4">
        <v>643481</v>
      </c>
    </row>
    <row r="6711" spans="2:10" x14ac:dyDescent="0.35">
      <c r="C6711" t="s">
        <v>1856</v>
      </c>
      <c r="D6711" s="4">
        <v>400</v>
      </c>
      <c r="F6711" s="4">
        <v>26920</v>
      </c>
      <c r="I6711" s="4">
        <v>27320</v>
      </c>
      <c r="J6711" s="4">
        <v>400</v>
      </c>
    </row>
    <row r="6712" spans="2:10" x14ac:dyDescent="0.35">
      <c r="C6712" t="s">
        <v>1857</v>
      </c>
      <c r="D6712" s="4">
        <v>33269</v>
      </c>
      <c r="I6712" s="4">
        <v>33269</v>
      </c>
      <c r="J6712" s="4">
        <v>33269</v>
      </c>
    </row>
    <row r="6713" spans="2:10" x14ac:dyDescent="0.35">
      <c r="C6713" t="s">
        <v>1920</v>
      </c>
      <c r="H6713" s="4">
        <v>35654</v>
      </c>
      <c r="I6713" s="4">
        <v>35654</v>
      </c>
      <c r="J6713">
        <v>0</v>
      </c>
    </row>
    <row r="6714" spans="2:10" x14ac:dyDescent="0.35">
      <c r="C6714" t="s">
        <v>1858</v>
      </c>
      <c r="H6714" s="4">
        <v>189038</v>
      </c>
      <c r="I6714" s="4">
        <v>189038</v>
      </c>
      <c r="J6714">
        <v>0</v>
      </c>
    </row>
    <row r="6715" spans="2:10" x14ac:dyDescent="0.35">
      <c r="C6715" t="s">
        <v>1859</v>
      </c>
      <c r="D6715" s="4">
        <v>229704</v>
      </c>
      <c r="E6715" s="4">
        <v>210841</v>
      </c>
      <c r="F6715" s="4">
        <v>1180421</v>
      </c>
      <c r="G6715" s="4">
        <v>105421</v>
      </c>
      <c r="H6715" s="4">
        <v>433062</v>
      </c>
      <c r="I6715" s="4">
        <v>2159448</v>
      </c>
      <c r="J6715" s="4">
        <v>440545</v>
      </c>
    </row>
    <row r="6716" spans="2:10" x14ac:dyDescent="0.35">
      <c r="C6716" t="s">
        <v>1915</v>
      </c>
      <c r="E6716" s="4">
        <v>5</v>
      </c>
      <c r="G6716" s="4">
        <v>5</v>
      </c>
      <c r="I6716" s="4">
        <v>10</v>
      </c>
      <c r="J6716">
        <v>5</v>
      </c>
    </row>
    <row r="6717" spans="2:10" x14ac:dyDescent="0.35">
      <c r="C6717" t="s">
        <v>1860</v>
      </c>
      <c r="F6717" s="4">
        <v>1195733</v>
      </c>
      <c r="I6717" s="4">
        <v>1195733</v>
      </c>
      <c r="J6717">
        <v>0</v>
      </c>
    </row>
    <row r="6718" spans="2:10" x14ac:dyDescent="0.35">
      <c r="C6718" t="s">
        <v>1861</v>
      </c>
      <c r="D6718" s="4">
        <v>296462</v>
      </c>
      <c r="I6718" s="4">
        <v>296462</v>
      </c>
      <c r="J6718" s="4">
        <v>296462</v>
      </c>
    </row>
    <row r="6719" spans="2:10" x14ac:dyDescent="0.35">
      <c r="C6719" t="s">
        <v>1862</v>
      </c>
      <c r="E6719" s="4">
        <v>0</v>
      </c>
      <c r="F6719" s="4">
        <v>854643</v>
      </c>
      <c r="H6719" s="4">
        <v>85464</v>
      </c>
      <c r="I6719" s="4">
        <v>940107</v>
      </c>
      <c r="J6719">
        <v>0</v>
      </c>
    </row>
    <row r="6720" spans="2:10" x14ac:dyDescent="0.35">
      <c r="C6720" t="s">
        <v>1863</v>
      </c>
      <c r="E6720" s="4">
        <v>7780</v>
      </c>
      <c r="G6720" s="4">
        <v>15560</v>
      </c>
      <c r="I6720" s="4">
        <v>23340</v>
      </c>
      <c r="J6720">
        <v>7780</v>
      </c>
    </row>
    <row r="6721" spans="2:10" x14ac:dyDescent="0.35">
      <c r="B6721" t="s">
        <v>54</v>
      </c>
      <c r="D6721" s="4">
        <v>2723476</v>
      </c>
      <c r="E6721" s="4">
        <v>283285</v>
      </c>
      <c r="F6721" s="4">
        <v>3276234</v>
      </c>
      <c r="G6721" s="4">
        <v>406975</v>
      </c>
      <c r="H6721" s="4">
        <v>749374</v>
      </c>
      <c r="I6721" s="4">
        <v>7439344</v>
      </c>
      <c r="J6721" s="4">
        <v>3006761</v>
      </c>
    </row>
    <row r="6722" spans="2:10" x14ac:dyDescent="0.35">
      <c r="B6722" t="s">
        <v>1845</v>
      </c>
      <c r="C6722" t="s">
        <v>1865</v>
      </c>
      <c r="D6722" s="4">
        <v>5233</v>
      </c>
      <c r="H6722" s="4">
        <v>64792</v>
      </c>
      <c r="I6722" s="4">
        <v>70025</v>
      </c>
      <c r="J6722" s="4">
        <v>5233</v>
      </c>
    </row>
    <row r="6723" spans="2:10" x14ac:dyDescent="0.35">
      <c r="C6723" t="s">
        <v>1866</v>
      </c>
      <c r="I6723" s="4">
        <v>0</v>
      </c>
      <c r="J6723">
        <v>0</v>
      </c>
    </row>
    <row r="6724" spans="2:10" x14ac:dyDescent="0.35">
      <c r="C6724" t="s">
        <v>1867</v>
      </c>
      <c r="D6724" s="4">
        <v>1188000</v>
      </c>
      <c r="E6724" s="4">
        <v>0</v>
      </c>
      <c r="G6724" s="4">
        <v>3048994</v>
      </c>
      <c r="H6724" s="4">
        <v>453762</v>
      </c>
      <c r="I6724" s="4">
        <v>4690757</v>
      </c>
      <c r="J6724" s="4">
        <v>1188000</v>
      </c>
    </row>
    <row r="6725" spans="2:10" x14ac:dyDescent="0.35">
      <c r="C6725" t="s">
        <v>1868</v>
      </c>
      <c r="D6725" s="4">
        <v>179526</v>
      </c>
      <c r="E6725" s="4">
        <v>100000</v>
      </c>
      <c r="G6725" s="4">
        <v>1173169</v>
      </c>
      <c r="H6725" s="4">
        <v>1942773</v>
      </c>
      <c r="I6725" s="4">
        <v>3395469</v>
      </c>
      <c r="J6725" s="4">
        <v>279526</v>
      </c>
    </row>
    <row r="6726" spans="2:10" x14ac:dyDescent="0.35">
      <c r="C6726" t="s">
        <v>1869</v>
      </c>
      <c r="E6726" s="4">
        <v>0</v>
      </c>
      <c r="G6726" s="4">
        <v>1060800</v>
      </c>
      <c r="H6726" s="4">
        <v>4800</v>
      </c>
      <c r="I6726" s="4">
        <v>1065600</v>
      </c>
      <c r="J6726">
        <v>0</v>
      </c>
    </row>
    <row r="6727" spans="2:10" x14ac:dyDescent="0.35">
      <c r="C6727" t="s">
        <v>1870</v>
      </c>
      <c r="D6727" s="4">
        <v>160787</v>
      </c>
      <c r="E6727" s="4">
        <v>4985859</v>
      </c>
      <c r="G6727" s="4">
        <v>32000</v>
      </c>
      <c r="H6727" s="4">
        <v>307567</v>
      </c>
      <c r="I6727" s="4">
        <v>5486213</v>
      </c>
      <c r="J6727" s="4">
        <v>5146646</v>
      </c>
    </row>
    <row r="6728" spans="2:10" x14ac:dyDescent="0.35">
      <c r="C6728" t="s">
        <v>1871</v>
      </c>
      <c r="D6728" s="4">
        <v>201233</v>
      </c>
      <c r="F6728" s="4">
        <v>8660000</v>
      </c>
      <c r="G6728" s="4">
        <v>67415</v>
      </c>
      <c r="H6728" s="4">
        <v>11949</v>
      </c>
      <c r="I6728" s="4">
        <v>8940597</v>
      </c>
      <c r="J6728" s="4">
        <v>201233</v>
      </c>
    </row>
    <row r="6729" spans="2:10" x14ac:dyDescent="0.35">
      <c r="C6729" t="s">
        <v>1872</v>
      </c>
      <c r="D6729" s="4">
        <v>301513</v>
      </c>
      <c r="I6729" s="4">
        <v>301513</v>
      </c>
      <c r="J6729" s="4">
        <v>301513</v>
      </c>
    </row>
    <row r="6730" spans="2:10" x14ac:dyDescent="0.35">
      <c r="C6730" t="s">
        <v>1874</v>
      </c>
      <c r="D6730" s="4">
        <v>6177</v>
      </c>
      <c r="E6730" s="4">
        <v>2766</v>
      </c>
      <c r="I6730" s="4">
        <v>8943</v>
      </c>
      <c r="J6730" s="4">
        <v>8943</v>
      </c>
    </row>
    <row r="6731" spans="2:10" x14ac:dyDescent="0.35">
      <c r="C6731" t="s">
        <v>1875</v>
      </c>
      <c r="D6731" s="4">
        <v>0</v>
      </c>
      <c r="H6731" s="4">
        <v>40685</v>
      </c>
      <c r="I6731" s="4">
        <v>40685</v>
      </c>
      <c r="J6731" s="4">
        <v>0</v>
      </c>
    </row>
    <row r="6732" spans="2:10" x14ac:dyDescent="0.35">
      <c r="C6732" t="s">
        <v>1876</v>
      </c>
      <c r="E6732" s="4">
        <v>0</v>
      </c>
      <c r="G6732" s="4">
        <v>319200</v>
      </c>
      <c r="I6732" s="4">
        <v>319200</v>
      </c>
      <c r="J6732">
        <v>0</v>
      </c>
    </row>
    <row r="6733" spans="2:10" x14ac:dyDescent="0.35">
      <c r="C6733" t="s">
        <v>1877</v>
      </c>
      <c r="D6733" s="4">
        <v>44367</v>
      </c>
      <c r="E6733" s="4">
        <v>0</v>
      </c>
      <c r="I6733" s="4">
        <v>44367</v>
      </c>
      <c r="J6733" s="4">
        <v>44367</v>
      </c>
    </row>
    <row r="6734" spans="2:10" x14ac:dyDescent="0.35">
      <c r="B6734" t="s">
        <v>55</v>
      </c>
      <c r="D6734" s="4">
        <v>2086836</v>
      </c>
      <c r="E6734" s="4">
        <v>5088625</v>
      </c>
      <c r="F6734" s="4">
        <v>8660000</v>
      </c>
      <c r="G6734" s="4">
        <v>5701579</v>
      </c>
      <c r="H6734" s="4">
        <v>2826329</v>
      </c>
      <c r="I6734" s="4">
        <v>24363369</v>
      </c>
      <c r="J6734" s="4">
        <v>7175461</v>
      </c>
    </row>
    <row r="6735" spans="2:10" x14ac:dyDescent="0.35">
      <c r="B6735" t="s">
        <v>1878</v>
      </c>
      <c r="C6735" t="s">
        <v>1879</v>
      </c>
      <c r="D6735" s="4">
        <v>1525824</v>
      </c>
      <c r="I6735" s="4">
        <v>1525824</v>
      </c>
      <c r="J6735" s="4">
        <v>1525824</v>
      </c>
    </row>
    <row r="6736" spans="2:10" x14ac:dyDescent="0.35">
      <c r="C6736" t="s">
        <v>1907</v>
      </c>
      <c r="D6736" s="4">
        <v>1959</v>
      </c>
      <c r="I6736" s="4">
        <v>1959</v>
      </c>
      <c r="J6736" s="4">
        <v>1959</v>
      </c>
    </row>
    <row r="6737" spans="2:10" x14ac:dyDescent="0.35">
      <c r="C6737" t="s">
        <v>1897</v>
      </c>
      <c r="D6737" s="4">
        <v>7101</v>
      </c>
      <c r="I6737" s="4">
        <v>7101</v>
      </c>
      <c r="J6737" s="4">
        <v>7101</v>
      </c>
    </row>
    <row r="6738" spans="2:10" x14ac:dyDescent="0.35">
      <c r="C6738" t="s">
        <v>1880</v>
      </c>
      <c r="D6738" s="4">
        <v>112582</v>
      </c>
      <c r="I6738" s="4">
        <v>112582</v>
      </c>
      <c r="J6738" s="4">
        <v>112582</v>
      </c>
    </row>
    <row r="6739" spans="2:10" x14ac:dyDescent="0.35">
      <c r="C6739" t="s">
        <v>1881</v>
      </c>
      <c r="D6739" s="4">
        <v>2003163</v>
      </c>
      <c r="I6739" s="4">
        <v>2003163</v>
      </c>
      <c r="J6739" s="4">
        <v>2003163</v>
      </c>
    </row>
    <row r="6740" spans="2:10" x14ac:dyDescent="0.35">
      <c r="C6740" t="s">
        <v>1895</v>
      </c>
      <c r="D6740" s="4">
        <v>226052</v>
      </c>
      <c r="I6740" s="4">
        <v>226052</v>
      </c>
      <c r="J6740" s="4">
        <v>226052</v>
      </c>
    </row>
    <row r="6741" spans="2:10" x14ac:dyDescent="0.35">
      <c r="C6741" t="s">
        <v>1882</v>
      </c>
      <c r="D6741" s="4">
        <v>143</v>
      </c>
      <c r="F6741" s="4">
        <v>66023</v>
      </c>
      <c r="I6741" s="4">
        <v>66166</v>
      </c>
      <c r="J6741" s="4">
        <v>143</v>
      </c>
    </row>
    <row r="6742" spans="2:10" x14ac:dyDescent="0.35">
      <c r="C6742" t="s">
        <v>1900</v>
      </c>
      <c r="D6742" s="4">
        <v>5966</v>
      </c>
      <c r="I6742" s="4">
        <v>5966</v>
      </c>
      <c r="J6742" s="4">
        <v>5966</v>
      </c>
    </row>
    <row r="6743" spans="2:10" x14ac:dyDescent="0.35">
      <c r="C6743" t="s">
        <v>1892</v>
      </c>
      <c r="D6743" s="4">
        <v>770</v>
      </c>
      <c r="I6743" s="4">
        <v>770</v>
      </c>
      <c r="J6743" s="4">
        <v>770</v>
      </c>
    </row>
    <row r="6744" spans="2:10" x14ac:dyDescent="0.35">
      <c r="C6744" t="s">
        <v>1884</v>
      </c>
      <c r="D6744" s="4">
        <v>22313</v>
      </c>
      <c r="I6744" s="4">
        <v>22313</v>
      </c>
      <c r="J6744" s="4">
        <v>22313</v>
      </c>
    </row>
    <row r="6745" spans="2:10" x14ac:dyDescent="0.35">
      <c r="B6745" t="s">
        <v>56</v>
      </c>
      <c r="D6745" s="4">
        <v>3905872</v>
      </c>
      <c r="F6745" s="4">
        <v>66023</v>
      </c>
      <c r="I6745" s="4">
        <v>3971895</v>
      </c>
      <c r="J6745" s="4">
        <v>3905872</v>
      </c>
    </row>
    <row r="6746" spans="2:10" x14ac:dyDescent="0.35">
      <c r="B6746" t="s">
        <v>1885</v>
      </c>
      <c r="C6746" t="s">
        <v>1886</v>
      </c>
      <c r="D6746" s="4">
        <v>108404</v>
      </c>
      <c r="I6746" s="4">
        <v>108404</v>
      </c>
      <c r="J6746" s="4">
        <v>108404</v>
      </c>
    </row>
    <row r="6747" spans="2:10" x14ac:dyDescent="0.35">
      <c r="B6747" t="s">
        <v>57</v>
      </c>
      <c r="D6747" s="4">
        <v>108404</v>
      </c>
      <c r="I6747" s="4">
        <v>108404</v>
      </c>
      <c r="J6747" s="4">
        <v>108404</v>
      </c>
    </row>
    <row r="6748" spans="2:10" x14ac:dyDescent="0.35">
      <c r="B6748" t="s">
        <v>1887</v>
      </c>
      <c r="C6748" t="s">
        <v>1898</v>
      </c>
      <c r="D6748" s="4">
        <v>7602</v>
      </c>
      <c r="I6748" s="4">
        <v>7602</v>
      </c>
      <c r="J6748" s="4">
        <v>7602</v>
      </c>
    </row>
    <row r="6749" spans="2:10" x14ac:dyDescent="0.35">
      <c r="C6749" t="s">
        <v>1904</v>
      </c>
      <c r="D6749" s="4">
        <v>77289</v>
      </c>
      <c r="F6749" s="4">
        <v>250000</v>
      </c>
      <c r="I6749" s="4">
        <v>327289</v>
      </c>
      <c r="J6749" s="4">
        <v>77289</v>
      </c>
    </row>
    <row r="6750" spans="2:10" x14ac:dyDescent="0.35">
      <c r="C6750" t="s">
        <v>1888</v>
      </c>
      <c r="G6750" s="4">
        <v>960000</v>
      </c>
      <c r="I6750" s="4">
        <v>960000</v>
      </c>
      <c r="J6750">
        <v>0</v>
      </c>
    </row>
    <row r="6751" spans="2:10" x14ac:dyDescent="0.35">
      <c r="C6751" t="s">
        <v>1901</v>
      </c>
      <c r="E6751" s="4">
        <v>431250</v>
      </c>
      <c r="I6751" s="4">
        <v>431250</v>
      </c>
      <c r="J6751">
        <v>431250</v>
      </c>
    </row>
    <row r="6752" spans="2:10" x14ac:dyDescent="0.35">
      <c r="C6752" t="s">
        <v>1889</v>
      </c>
      <c r="E6752" s="4">
        <v>735000</v>
      </c>
      <c r="I6752" s="4">
        <v>735000</v>
      </c>
      <c r="J6752">
        <v>735000</v>
      </c>
    </row>
    <row r="6753" spans="1:10" x14ac:dyDescent="0.35">
      <c r="C6753" t="s">
        <v>1890</v>
      </c>
      <c r="E6753" s="4">
        <v>431250</v>
      </c>
      <c r="I6753" s="4">
        <v>431250</v>
      </c>
      <c r="J6753">
        <v>431250</v>
      </c>
    </row>
    <row r="6754" spans="1:10" x14ac:dyDescent="0.35">
      <c r="C6754" t="s">
        <v>1902</v>
      </c>
      <c r="E6754" s="4">
        <v>862500</v>
      </c>
      <c r="I6754" s="4">
        <v>862500</v>
      </c>
      <c r="J6754">
        <v>862500</v>
      </c>
    </row>
    <row r="6755" spans="1:10" x14ac:dyDescent="0.35">
      <c r="B6755" t="s">
        <v>58</v>
      </c>
      <c r="D6755" s="4">
        <v>84891</v>
      </c>
      <c r="E6755" s="4">
        <v>2460000</v>
      </c>
      <c r="F6755" s="4">
        <v>250000</v>
      </c>
      <c r="G6755" s="4">
        <v>960000</v>
      </c>
      <c r="I6755" s="4">
        <v>3754891</v>
      </c>
      <c r="J6755" s="4">
        <v>2544891</v>
      </c>
    </row>
    <row r="6756" spans="1:10" x14ac:dyDescent="0.35">
      <c r="A6756" t="s">
        <v>1656</v>
      </c>
      <c r="B6756" t="s">
        <v>59</v>
      </c>
      <c r="D6756" s="4">
        <v>98883123</v>
      </c>
      <c r="E6756" s="4">
        <v>16153357</v>
      </c>
      <c r="F6756" s="4">
        <v>36949691</v>
      </c>
      <c r="G6756" s="4">
        <v>7068554</v>
      </c>
      <c r="H6756" s="4">
        <v>3934352</v>
      </c>
      <c r="I6756" s="4">
        <v>162989077</v>
      </c>
      <c r="J6756" s="4">
        <v>115036480</v>
      </c>
    </row>
    <row r="6757" spans="1:10" x14ac:dyDescent="0.35">
      <c r="A6757" t="s">
        <v>723</v>
      </c>
      <c r="B6757" t="s">
        <v>1842</v>
      </c>
      <c r="C6757" t="s">
        <v>1843</v>
      </c>
      <c r="D6757" s="4">
        <v>5264670</v>
      </c>
      <c r="E6757" s="4">
        <v>17920696</v>
      </c>
      <c r="F6757" s="4">
        <v>3378200</v>
      </c>
      <c r="I6757" s="4">
        <v>26563566</v>
      </c>
      <c r="J6757" s="4">
        <v>23185366</v>
      </c>
    </row>
    <row r="6758" spans="1:10" x14ac:dyDescent="0.35">
      <c r="C6758" t="s">
        <v>1844</v>
      </c>
      <c r="D6758" s="4">
        <v>2766096</v>
      </c>
      <c r="H6758" s="4">
        <v>198000</v>
      </c>
      <c r="I6758" s="4">
        <v>2964096</v>
      </c>
      <c r="J6758" s="4">
        <v>2766096</v>
      </c>
    </row>
    <row r="6759" spans="1:10" x14ac:dyDescent="0.35">
      <c r="C6759" t="s">
        <v>1845</v>
      </c>
      <c r="D6759" s="4">
        <v>1255274</v>
      </c>
      <c r="I6759" s="4">
        <v>1255274</v>
      </c>
      <c r="J6759" s="4">
        <v>1255274</v>
      </c>
    </row>
    <row r="6760" spans="1:10" x14ac:dyDescent="0.35">
      <c r="B6760" t="s">
        <v>51</v>
      </c>
      <c r="D6760" s="4">
        <v>9286041</v>
      </c>
      <c r="E6760" s="4">
        <v>17920696</v>
      </c>
      <c r="F6760" s="4">
        <v>3378200</v>
      </c>
      <c r="H6760" s="4">
        <v>198000</v>
      </c>
      <c r="I6760" s="4">
        <v>30782936</v>
      </c>
      <c r="J6760" s="4">
        <v>27206737</v>
      </c>
    </row>
    <row r="6761" spans="1:10" x14ac:dyDescent="0.35">
      <c r="B6761" t="s">
        <v>1843</v>
      </c>
      <c r="C6761" t="s">
        <v>1846</v>
      </c>
      <c r="D6761" s="4">
        <v>12168197</v>
      </c>
      <c r="I6761" s="4">
        <v>12168197</v>
      </c>
      <c r="J6761" s="4">
        <v>12168197</v>
      </c>
    </row>
    <row r="6762" spans="1:10" x14ac:dyDescent="0.35">
      <c r="C6762" t="s">
        <v>1847</v>
      </c>
      <c r="D6762" s="4">
        <v>8274337</v>
      </c>
      <c r="F6762" s="4">
        <v>405405</v>
      </c>
      <c r="I6762" s="4">
        <v>8679743</v>
      </c>
      <c r="J6762" s="4">
        <v>8274337</v>
      </c>
    </row>
    <row r="6763" spans="1:10" x14ac:dyDescent="0.35">
      <c r="C6763" t="s">
        <v>1848</v>
      </c>
      <c r="D6763" s="4">
        <v>18220</v>
      </c>
      <c r="I6763" s="4">
        <v>18220</v>
      </c>
      <c r="J6763" s="4">
        <v>18220</v>
      </c>
    </row>
    <row r="6764" spans="1:10" x14ac:dyDescent="0.35">
      <c r="B6764" t="s">
        <v>52</v>
      </c>
      <c r="D6764" s="4">
        <v>20460754</v>
      </c>
      <c r="F6764" s="4">
        <v>405405</v>
      </c>
      <c r="I6764" s="4">
        <v>20866159</v>
      </c>
      <c r="J6764" s="4">
        <v>20460754</v>
      </c>
    </row>
    <row r="6765" spans="1:10" x14ac:dyDescent="0.35">
      <c r="B6765" t="s">
        <v>1849</v>
      </c>
      <c r="C6765" t="s">
        <v>1850</v>
      </c>
      <c r="E6765" s="4">
        <v>4800000</v>
      </c>
      <c r="I6765" s="4">
        <v>4800000</v>
      </c>
      <c r="J6765">
        <v>4800000</v>
      </c>
    </row>
    <row r="6766" spans="1:10" x14ac:dyDescent="0.35">
      <c r="B6766" t="s">
        <v>53</v>
      </c>
      <c r="E6766" s="4">
        <v>4800000</v>
      </c>
      <c r="I6766" s="4">
        <v>4800000</v>
      </c>
      <c r="J6766">
        <v>4800000</v>
      </c>
    </row>
    <row r="6767" spans="1:10" x14ac:dyDescent="0.35">
      <c r="B6767" t="s">
        <v>1844</v>
      </c>
      <c r="C6767" t="s">
        <v>1851</v>
      </c>
      <c r="D6767" s="4">
        <v>465080</v>
      </c>
      <c r="I6767" s="4">
        <v>465080</v>
      </c>
      <c r="J6767" s="4">
        <v>465080</v>
      </c>
    </row>
    <row r="6768" spans="1:10" x14ac:dyDescent="0.35">
      <c r="C6768" t="s">
        <v>1852</v>
      </c>
      <c r="H6768" s="4">
        <v>4089</v>
      </c>
      <c r="I6768" s="4">
        <v>4089</v>
      </c>
      <c r="J6768">
        <v>0</v>
      </c>
    </row>
    <row r="6769" spans="2:10" x14ac:dyDescent="0.35">
      <c r="C6769" t="s">
        <v>1853</v>
      </c>
      <c r="H6769" s="4">
        <v>13652</v>
      </c>
      <c r="I6769" s="4">
        <v>13652</v>
      </c>
      <c r="J6769">
        <v>0</v>
      </c>
    </row>
    <row r="6770" spans="2:10" x14ac:dyDescent="0.35">
      <c r="C6770" t="s">
        <v>1893</v>
      </c>
      <c r="H6770" s="4">
        <v>14335</v>
      </c>
      <c r="I6770" s="4">
        <v>14335</v>
      </c>
      <c r="J6770">
        <v>0</v>
      </c>
    </row>
    <row r="6771" spans="2:10" x14ac:dyDescent="0.35">
      <c r="C6771" t="s">
        <v>1909</v>
      </c>
      <c r="D6771" s="4">
        <v>16591</v>
      </c>
      <c r="I6771" s="4">
        <v>16591</v>
      </c>
      <c r="J6771" s="4">
        <v>16591</v>
      </c>
    </row>
    <row r="6772" spans="2:10" x14ac:dyDescent="0.35">
      <c r="C6772" t="s">
        <v>1854</v>
      </c>
      <c r="D6772" s="4">
        <v>388206</v>
      </c>
      <c r="I6772" s="4">
        <v>388206</v>
      </c>
      <c r="J6772" s="4">
        <v>388206</v>
      </c>
    </row>
    <row r="6773" spans="2:10" x14ac:dyDescent="0.35">
      <c r="C6773" t="s">
        <v>1855</v>
      </c>
      <c r="D6773" s="4">
        <v>311264</v>
      </c>
      <c r="E6773" s="4">
        <v>11576</v>
      </c>
      <c r="F6773" s="4">
        <v>8161</v>
      </c>
      <c r="I6773" s="4">
        <v>331001</v>
      </c>
      <c r="J6773" s="4">
        <v>322840</v>
      </c>
    </row>
    <row r="6774" spans="2:10" x14ac:dyDescent="0.35">
      <c r="C6774" t="s">
        <v>1856</v>
      </c>
      <c r="I6774" s="4">
        <v>0</v>
      </c>
      <c r="J6774">
        <v>0</v>
      </c>
    </row>
    <row r="6775" spans="2:10" x14ac:dyDescent="0.35">
      <c r="C6775" t="s">
        <v>1857</v>
      </c>
      <c r="D6775" s="4">
        <v>12900</v>
      </c>
      <c r="E6775" s="4">
        <v>2716</v>
      </c>
      <c r="I6775" s="4">
        <v>15616</v>
      </c>
      <c r="J6775" s="4">
        <v>15616</v>
      </c>
    </row>
    <row r="6776" spans="2:10" x14ac:dyDescent="0.35">
      <c r="C6776" t="s">
        <v>1914</v>
      </c>
      <c r="H6776" s="4">
        <v>45410</v>
      </c>
      <c r="I6776" s="4">
        <v>45410</v>
      </c>
      <c r="J6776">
        <v>0</v>
      </c>
    </row>
    <row r="6777" spans="2:10" x14ac:dyDescent="0.35">
      <c r="C6777" t="s">
        <v>1858</v>
      </c>
      <c r="H6777" s="4">
        <v>51952</v>
      </c>
      <c r="I6777" s="4">
        <v>51952</v>
      </c>
      <c r="J6777">
        <v>0</v>
      </c>
    </row>
    <row r="6778" spans="2:10" x14ac:dyDescent="0.35">
      <c r="C6778" t="s">
        <v>1859</v>
      </c>
      <c r="D6778" s="4">
        <v>175000</v>
      </c>
      <c r="E6778" s="4">
        <v>275587</v>
      </c>
      <c r="F6778" s="4">
        <v>50000</v>
      </c>
      <c r="H6778" s="4">
        <v>261548</v>
      </c>
      <c r="I6778" s="4">
        <v>762134</v>
      </c>
      <c r="J6778" s="4">
        <v>450587</v>
      </c>
    </row>
    <row r="6779" spans="2:10" x14ac:dyDescent="0.35">
      <c r="C6779" t="s">
        <v>1860</v>
      </c>
      <c r="D6779" s="4">
        <v>108703</v>
      </c>
      <c r="E6779" s="4">
        <v>217406</v>
      </c>
      <c r="H6779" s="4">
        <v>108703</v>
      </c>
      <c r="I6779" s="4">
        <v>434812</v>
      </c>
      <c r="J6779" s="4">
        <v>326109</v>
      </c>
    </row>
    <row r="6780" spans="2:10" x14ac:dyDescent="0.35">
      <c r="C6780" t="s">
        <v>1861</v>
      </c>
      <c r="D6780" s="4">
        <v>155064</v>
      </c>
      <c r="I6780" s="4">
        <v>155064</v>
      </c>
      <c r="J6780" s="4">
        <v>155064</v>
      </c>
    </row>
    <row r="6781" spans="2:10" x14ac:dyDescent="0.35">
      <c r="C6781" t="s">
        <v>1862</v>
      </c>
      <c r="D6781" s="4">
        <v>512786</v>
      </c>
      <c r="I6781" s="4">
        <v>512786</v>
      </c>
      <c r="J6781" s="4">
        <v>512786</v>
      </c>
    </row>
    <row r="6782" spans="2:10" x14ac:dyDescent="0.35">
      <c r="B6782" t="s">
        <v>54</v>
      </c>
      <c r="D6782" s="4">
        <v>2145594</v>
      </c>
      <c r="E6782" s="4">
        <v>507284</v>
      </c>
      <c r="F6782" s="4">
        <v>58161</v>
      </c>
      <c r="H6782" s="4">
        <v>499688</v>
      </c>
      <c r="I6782" s="4">
        <v>3210728</v>
      </c>
      <c r="J6782" s="4">
        <v>2652878</v>
      </c>
    </row>
    <row r="6783" spans="2:10" x14ac:dyDescent="0.35">
      <c r="B6783" t="s">
        <v>1845</v>
      </c>
      <c r="C6783" t="s">
        <v>1865</v>
      </c>
      <c r="D6783" s="4">
        <v>87842</v>
      </c>
      <c r="I6783" s="4">
        <v>87842</v>
      </c>
      <c r="J6783" s="4">
        <v>87842</v>
      </c>
    </row>
    <row r="6784" spans="2:10" x14ac:dyDescent="0.35">
      <c r="C6784" t="s">
        <v>1866</v>
      </c>
      <c r="I6784" s="4">
        <v>0</v>
      </c>
      <c r="J6784">
        <v>0</v>
      </c>
    </row>
    <row r="6785" spans="2:10" x14ac:dyDescent="0.35">
      <c r="C6785" t="s">
        <v>1867</v>
      </c>
      <c r="D6785" s="4">
        <v>804349</v>
      </c>
      <c r="F6785" s="4">
        <v>155004</v>
      </c>
      <c r="H6785" s="4">
        <v>1027523</v>
      </c>
      <c r="I6785" s="4">
        <v>1986876</v>
      </c>
      <c r="J6785" s="4">
        <v>804349</v>
      </c>
    </row>
    <row r="6786" spans="2:10" x14ac:dyDescent="0.35">
      <c r="C6786" t="s">
        <v>1868</v>
      </c>
      <c r="H6786" s="4">
        <v>1329846</v>
      </c>
      <c r="I6786" s="4">
        <v>1329846</v>
      </c>
      <c r="J6786">
        <v>0</v>
      </c>
    </row>
    <row r="6787" spans="2:10" x14ac:dyDescent="0.35">
      <c r="B6787" t="s">
        <v>1845</v>
      </c>
      <c r="C6787" t="s">
        <v>1869</v>
      </c>
      <c r="H6787" s="4">
        <v>455040</v>
      </c>
      <c r="I6787" s="4">
        <v>455040</v>
      </c>
      <c r="J6787">
        <v>0</v>
      </c>
    </row>
    <row r="6788" spans="2:10" x14ac:dyDescent="0.35">
      <c r="C6788" t="s">
        <v>1870</v>
      </c>
      <c r="E6788" s="4">
        <v>15962</v>
      </c>
      <c r="F6788" s="4">
        <v>5636906</v>
      </c>
      <c r="G6788" s="4">
        <v>0</v>
      </c>
      <c r="I6788" s="4">
        <v>5652869</v>
      </c>
      <c r="J6788">
        <v>15962</v>
      </c>
    </row>
    <row r="6789" spans="2:10" x14ac:dyDescent="0.35">
      <c r="C6789" t="s">
        <v>1871</v>
      </c>
      <c r="F6789" s="4">
        <v>4330000</v>
      </c>
      <c r="G6789" s="4">
        <v>12037</v>
      </c>
      <c r="I6789" s="4">
        <v>4342037</v>
      </c>
      <c r="J6789">
        <v>0</v>
      </c>
    </row>
    <row r="6790" spans="2:10" x14ac:dyDescent="0.35">
      <c r="C6790" t="s">
        <v>1872</v>
      </c>
      <c r="D6790" s="4">
        <v>147000</v>
      </c>
      <c r="I6790" s="4">
        <v>147000</v>
      </c>
      <c r="J6790" s="4">
        <v>147000</v>
      </c>
    </row>
    <row r="6791" spans="2:10" x14ac:dyDescent="0.35">
      <c r="C6791" t="s">
        <v>1875</v>
      </c>
      <c r="H6791" s="4">
        <v>13949</v>
      </c>
      <c r="I6791" s="4">
        <v>13949</v>
      </c>
      <c r="J6791">
        <v>0</v>
      </c>
    </row>
    <row r="6792" spans="2:10" x14ac:dyDescent="0.35">
      <c r="C6792" t="s">
        <v>1876</v>
      </c>
      <c r="H6792" s="4">
        <v>118440</v>
      </c>
      <c r="I6792" s="4">
        <v>118440</v>
      </c>
      <c r="J6792">
        <v>0</v>
      </c>
    </row>
    <row r="6793" spans="2:10" x14ac:dyDescent="0.35">
      <c r="C6793" t="s">
        <v>1877</v>
      </c>
      <c r="D6793" s="4">
        <v>2619</v>
      </c>
      <c r="I6793" s="4">
        <v>2619</v>
      </c>
      <c r="J6793" s="4">
        <v>2619</v>
      </c>
    </row>
    <row r="6794" spans="2:10" x14ac:dyDescent="0.35">
      <c r="B6794" t="s">
        <v>55</v>
      </c>
      <c r="D6794" s="4">
        <v>1041809</v>
      </c>
      <c r="E6794" s="4">
        <v>15962</v>
      </c>
      <c r="F6794" s="4">
        <v>10121911</v>
      </c>
      <c r="G6794" s="4">
        <v>12037</v>
      </c>
      <c r="H6794" s="4">
        <v>2944798</v>
      </c>
      <c r="I6794" s="4">
        <v>14136517</v>
      </c>
      <c r="J6794" s="4">
        <v>1057771</v>
      </c>
    </row>
    <row r="6795" spans="2:10" x14ac:dyDescent="0.35">
      <c r="B6795" t="s">
        <v>1878</v>
      </c>
      <c r="C6795" t="s">
        <v>1879</v>
      </c>
      <c r="D6795" s="4">
        <v>553715</v>
      </c>
      <c r="I6795" s="4">
        <v>553715</v>
      </c>
      <c r="J6795" s="4">
        <v>553715</v>
      </c>
    </row>
    <row r="6796" spans="2:10" x14ac:dyDescent="0.35">
      <c r="C6796" t="s">
        <v>1897</v>
      </c>
      <c r="D6796" s="4">
        <v>2377</v>
      </c>
      <c r="I6796" s="4">
        <v>2377</v>
      </c>
      <c r="J6796" s="4">
        <v>2377</v>
      </c>
    </row>
    <row r="6797" spans="2:10" x14ac:dyDescent="0.35">
      <c r="C6797" t="s">
        <v>1880</v>
      </c>
      <c r="D6797" s="4">
        <v>750460</v>
      </c>
      <c r="I6797" s="4">
        <v>750460</v>
      </c>
      <c r="J6797" s="4">
        <v>750460</v>
      </c>
    </row>
    <row r="6798" spans="2:10" x14ac:dyDescent="0.35">
      <c r="C6798" t="s">
        <v>1881</v>
      </c>
      <c r="D6798" s="4">
        <v>890168</v>
      </c>
      <c r="I6798" s="4">
        <v>890168</v>
      </c>
      <c r="J6798" s="4">
        <v>890168</v>
      </c>
    </row>
    <row r="6799" spans="2:10" x14ac:dyDescent="0.35">
      <c r="C6799" t="s">
        <v>1895</v>
      </c>
      <c r="D6799" s="4">
        <v>108575</v>
      </c>
      <c r="I6799" s="4">
        <v>108575</v>
      </c>
      <c r="J6799" s="4">
        <v>108575</v>
      </c>
    </row>
    <row r="6800" spans="2:10" x14ac:dyDescent="0.35">
      <c r="C6800" t="s">
        <v>1900</v>
      </c>
      <c r="D6800" s="4">
        <v>21206</v>
      </c>
      <c r="I6800" s="4">
        <v>21206</v>
      </c>
      <c r="J6800" s="4">
        <v>21206</v>
      </c>
    </row>
    <row r="6801" spans="1:10" x14ac:dyDescent="0.35">
      <c r="C6801" t="s">
        <v>1883</v>
      </c>
      <c r="D6801" s="4">
        <v>47176</v>
      </c>
      <c r="I6801" s="4">
        <v>47176</v>
      </c>
      <c r="J6801" s="4">
        <v>47176</v>
      </c>
    </row>
    <row r="6802" spans="1:10" x14ac:dyDescent="0.35">
      <c r="C6802" t="s">
        <v>1892</v>
      </c>
      <c r="D6802" s="4">
        <v>2606</v>
      </c>
      <c r="I6802" s="4">
        <v>2606</v>
      </c>
      <c r="J6802" s="4">
        <v>2606</v>
      </c>
    </row>
    <row r="6803" spans="1:10" x14ac:dyDescent="0.35">
      <c r="C6803" t="s">
        <v>1884</v>
      </c>
      <c r="D6803" s="4">
        <v>14981</v>
      </c>
      <c r="I6803" s="4">
        <v>14981</v>
      </c>
      <c r="J6803" s="4">
        <v>14981</v>
      </c>
    </row>
    <row r="6804" spans="1:10" x14ac:dyDescent="0.35">
      <c r="B6804" t="s">
        <v>56</v>
      </c>
      <c r="D6804" s="4">
        <v>2391263</v>
      </c>
      <c r="I6804" s="4">
        <v>2391263</v>
      </c>
      <c r="J6804" s="4">
        <v>2391263</v>
      </c>
    </row>
    <row r="6805" spans="1:10" x14ac:dyDescent="0.35">
      <c r="B6805" t="s">
        <v>1885</v>
      </c>
      <c r="C6805" t="s">
        <v>1886</v>
      </c>
      <c r="D6805" s="4">
        <v>108404</v>
      </c>
      <c r="I6805" s="4">
        <v>108404</v>
      </c>
      <c r="J6805" s="4">
        <v>108404</v>
      </c>
    </row>
    <row r="6806" spans="1:10" x14ac:dyDescent="0.35">
      <c r="B6806" t="s">
        <v>57</v>
      </c>
      <c r="D6806" s="4">
        <v>108404</v>
      </c>
      <c r="I6806" s="4">
        <v>108404</v>
      </c>
      <c r="J6806" s="4">
        <v>108404</v>
      </c>
    </row>
    <row r="6807" spans="1:10" x14ac:dyDescent="0.35">
      <c r="B6807" t="s">
        <v>1887</v>
      </c>
      <c r="C6807" t="s">
        <v>1888</v>
      </c>
      <c r="H6807" s="4">
        <v>230400</v>
      </c>
      <c r="I6807" s="4">
        <v>230400</v>
      </c>
      <c r="J6807">
        <v>0</v>
      </c>
    </row>
    <row r="6808" spans="1:10" x14ac:dyDescent="0.35">
      <c r="C6808" t="s">
        <v>1889</v>
      </c>
      <c r="F6808" s="4">
        <v>525000</v>
      </c>
      <c r="I6808" s="4">
        <v>525000</v>
      </c>
      <c r="J6808">
        <v>0</v>
      </c>
    </row>
    <row r="6809" spans="1:10" x14ac:dyDescent="0.35">
      <c r="C6809" t="s">
        <v>1890</v>
      </c>
      <c r="F6809" s="4">
        <v>150000</v>
      </c>
      <c r="I6809" s="4">
        <v>150000</v>
      </c>
      <c r="J6809">
        <v>0</v>
      </c>
    </row>
    <row r="6810" spans="1:10" x14ac:dyDescent="0.35">
      <c r="B6810" t="s">
        <v>58</v>
      </c>
      <c r="F6810" s="4">
        <v>675000</v>
      </c>
      <c r="H6810" s="4">
        <v>230400</v>
      </c>
      <c r="I6810" s="4">
        <v>905400</v>
      </c>
      <c r="J6810">
        <v>0</v>
      </c>
    </row>
    <row r="6811" spans="1:10" x14ac:dyDescent="0.35">
      <c r="A6811" t="s">
        <v>1657</v>
      </c>
      <c r="B6811" t="s">
        <v>59</v>
      </c>
      <c r="D6811" s="4">
        <v>35433864</v>
      </c>
      <c r="E6811" s="4">
        <v>23243942</v>
      </c>
      <c r="F6811" s="4">
        <v>14638677</v>
      </c>
      <c r="G6811" s="4">
        <v>12037</v>
      </c>
      <c r="H6811" s="4">
        <v>3872886</v>
      </c>
      <c r="I6811" s="4">
        <v>77201407</v>
      </c>
      <c r="J6811" s="4">
        <v>58677806</v>
      </c>
    </row>
    <row r="6812" spans="1:10" x14ac:dyDescent="0.35">
      <c r="A6812" t="s">
        <v>726</v>
      </c>
      <c r="B6812" t="s">
        <v>1842</v>
      </c>
      <c r="C6812" t="s">
        <v>1843</v>
      </c>
      <c r="D6812" s="4">
        <v>35789766</v>
      </c>
      <c r="E6812" s="4">
        <v>18852114</v>
      </c>
      <c r="F6812" s="4">
        <v>11116611</v>
      </c>
      <c r="G6812" s="4">
        <v>797020</v>
      </c>
      <c r="I6812" s="4">
        <v>66555511</v>
      </c>
      <c r="J6812" s="4">
        <v>54641880</v>
      </c>
    </row>
    <row r="6813" spans="1:10" x14ac:dyDescent="0.35">
      <c r="C6813" t="s">
        <v>1844</v>
      </c>
      <c r="D6813" s="4">
        <v>4373050</v>
      </c>
      <c r="F6813" s="4">
        <v>830627</v>
      </c>
      <c r="G6813" s="4">
        <v>722328</v>
      </c>
      <c r="H6813" s="4">
        <v>854715</v>
      </c>
      <c r="I6813" s="4">
        <v>6780720</v>
      </c>
      <c r="J6813" s="4">
        <v>4373050</v>
      </c>
    </row>
    <row r="6814" spans="1:10" x14ac:dyDescent="0.35">
      <c r="C6814" t="s">
        <v>1845</v>
      </c>
      <c r="D6814" s="4">
        <v>3671354</v>
      </c>
      <c r="I6814" s="4">
        <v>3671354</v>
      </c>
      <c r="J6814" s="4">
        <v>3671354</v>
      </c>
    </row>
    <row r="6815" spans="1:10" x14ac:dyDescent="0.35">
      <c r="B6815" t="s">
        <v>51</v>
      </c>
      <c r="D6815" s="4">
        <v>43834171</v>
      </c>
      <c r="E6815" s="4">
        <v>18852114</v>
      </c>
      <c r="F6815" s="4">
        <v>11947238</v>
      </c>
      <c r="G6815" s="4">
        <v>1519348</v>
      </c>
      <c r="H6815" s="4">
        <v>854715</v>
      </c>
      <c r="I6815" s="4">
        <v>77007585</v>
      </c>
      <c r="J6815" s="4">
        <v>62686285</v>
      </c>
    </row>
    <row r="6816" spans="1:10" x14ac:dyDescent="0.35">
      <c r="B6816" t="s">
        <v>1843</v>
      </c>
      <c r="C6816" t="s">
        <v>1846</v>
      </c>
      <c r="D6816" s="4">
        <v>27211220</v>
      </c>
      <c r="F6816" s="4">
        <v>11059431</v>
      </c>
      <c r="I6816" s="4">
        <v>38270651</v>
      </c>
      <c r="J6816" s="4">
        <v>27211220</v>
      </c>
    </row>
    <row r="6817" spans="2:10" x14ac:dyDescent="0.35">
      <c r="C6817" t="s">
        <v>1847</v>
      </c>
      <c r="D6817" s="4">
        <v>18269773</v>
      </c>
      <c r="F6817" s="4">
        <v>1156147</v>
      </c>
      <c r="G6817" s="4">
        <v>207835</v>
      </c>
      <c r="H6817" s="4">
        <v>266848</v>
      </c>
      <c r="I6817" s="4">
        <v>19900603</v>
      </c>
      <c r="J6817" s="4">
        <v>18269773</v>
      </c>
    </row>
    <row r="6818" spans="2:10" x14ac:dyDescent="0.35">
      <c r="C6818" t="s">
        <v>1848</v>
      </c>
      <c r="D6818" s="4">
        <v>20848</v>
      </c>
      <c r="E6818" s="4">
        <v>5229</v>
      </c>
      <c r="I6818" s="4">
        <v>26077</v>
      </c>
      <c r="J6818" s="4">
        <v>26077</v>
      </c>
    </row>
    <row r="6819" spans="2:10" x14ac:dyDescent="0.35">
      <c r="B6819" t="s">
        <v>52</v>
      </c>
      <c r="D6819" s="4">
        <v>45501841</v>
      </c>
      <c r="E6819" s="4">
        <v>5229</v>
      </c>
      <c r="F6819" s="4">
        <v>12215578</v>
      </c>
      <c r="G6819" s="4">
        <v>207835</v>
      </c>
      <c r="H6819" s="4">
        <v>266848</v>
      </c>
      <c r="I6819" s="4">
        <v>58197332</v>
      </c>
      <c r="J6819" s="4">
        <v>45507070</v>
      </c>
    </row>
    <row r="6820" spans="2:10" x14ac:dyDescent="0.35">
      <c r="B6820" t="s">
        <v>1849</v>
      </c>
      <c r="C6820" t="s">
        <v>1850</v>
      </c>
      <c r="E6820" s="4">
        <v>800000</v>
      </c>
      <c r="F6820" s="4">
        <v>10400000</v>
      </c>
      <c r="I6820" s="4">
        <v>11200000</v>
      </c>
      <c r="J6820">
        <v>800000</v>
      </c>
    </row>
    <row r="6821" spans="2:10" x14ac:dyDescent="0.35">
      <c r="B6821" t="s">
        <v>53</v>
      </c>
      <c r="E6821" s="4">
        <v>800000</v>
      </c>
      <c r="F6821" s="4">
        <v>10400000</v>
      </c>
      <c r="I6821" s="4">
        <v>11200000</v>
      </c>
      <c r="J6821">
        <v>800000</v>
      </c>
    </row>
    <row r="6822" spans="2:10" x14ac:dyDescent="0.35">
      <c r="B6822" t="s">
        <v>1844</v>
      </c>
      <c r="C6822" t="s">
        <v>1851</v>
      </c>
      <c r="D6822" s="4">
        <v>817757</v>
      </c>
      <c r="I6822" s="4">
        <v>817757</v>
      </c>
      <c r="J6822" s="4">
        <v>817757</v>
      </c>
    </row>
    <row r="6823" spans="2:10" x14ac:dyDescent="0.35">
      <c r="C6823" t="s">
        <v>1916</v>
      </c>
      <c r="D6823" s="4">
        <v>0</v>
      </c>
      <c r="E6823" s="4">
        <v>0</v>
      </c>
      <c r="H6823" s="4">
        <v>28527</v>
      </c>
      <c r="I6823" s="4">
        <v>28527</v>
      </c>
      <c r="J6823" s="4">
        <v>0</v>
      </c>
    </row>
    <row r="6824" spans="2:10" x14ac:dyDescent="0.35">
      <c r="C6824" t="s">
        <v>1852</v>
      </c>
      <c r="D6824" s="4">
        <v>10295</v>
      </c>
      <c r="E6824" s="4">
        <v>4089</v>
      </c>
      <c r="F6824" s="4">
        <v>5452</v>
      </c>
      <c r="G6824" s="4">
        <v>1363</v>
      </c>
      <c r="H6824" s="4">
        <v>6815</v>
      </c>
      <c r="I6824" s="4">
        <v>28014</v>
      </c>
      <c r="J6824" s="4">
        <v>14384</v>
      </c>
    </row>
    <row r="6825" spans="2:10" x14ac:dyDescent="0.35">
      <c r="C6825" t="s">
        <v>1853</v>
      </c>
      <c r="D6825" s="4">
        <v>8465</v>
      </c>
      <c r="F6825" s="4">
        <v>3078</v>
      </c>
      <c r="H6825" s="4">
        <v>5461</v>
      </c>
      <c r="I6825" s="4">
        <v>17004</v>
      </c>
      <c r="J6825" s="4">
        <v>8465</v>
      </c>
    </row>
    <row r="6826" spans="2:10" x14ac:dyDescent="0.35">
      <c r="C6826" t="s">
        <v>1893</v>
      </c>
      <c r="F6826" s="4">
        <v>3584</v>
      </c>
      <c r="G6826" s="4">
        <v>1195</v>
      </c>
      <c r="H6826" s="4">
        <v>1195</v>
      </c>
      <c r="I6826" s="4">
        <v>5973</v>
      </c>
      <c r="J6826">
        <v>0</v>
      </c>
    </row>
    <row r="6827" spans="2:10" x14ac:dyDescent="0.35">
      <c r="C6827" t="s">
        <v>1854</v>
      </c>
      <c r="D6827" s="4">
        <v>1485347</v>
      </c>
      <c r="F6827" s="4">
        <v>484192</v>
      </c>
      <c r="G6827" s="4">
        <v>632140</v>
      </c>
      <c r="I6827" s="4">
        <v>2601679</v>
      </c>
      <c r="J6827" s="4">
        <v>1485347</v>
      </c>
    </row>
    <row r="6828" spans="2:10" x14ac:dyDescent="0.35">
      <c r="C6828" t="s">
        <v>1855</v>
      </c>
      <c r="D6828" s="4">
        <v>535757</v>
      </c>
      <c r="E6828" s="4">
        <v>1405</v>
      </c>
      <c r="F6828" s="4">
        <v>373274</v>
      </c>
      <c r="G6828" s="4">
        <v>263414</v>
      </c>
      <c r="H6828" s="4">
        <v>14495</v>
      </c>
      <c r="I6828" s="4">
        <v>1188345</v>
      </c>
      <c r="J6828" s="4">
        <v>537162</v>
      </c>
    </row>
    <row r="6829" spans="2:10" x14ac:dyDescent="0.35">
      <c r="C6829" t="s">
        <v>1856</v>
      </c>
      <c r="D6829" s="4">
        <v>7833</v>
      </c>
      <c r="G6829" s="4">
        <v>70406</v>
      </c>
      <c r="I6829" s="4">
        <v>78239</v>
      </c>
      <c r="J6829" s="4">
        <v>7833</v>
      </c>
    </row>
    <row r="6830" spans="2:10" x14ac:dyDescent="0.35">
      <c r="C6830" t="s">
        <v>1857</v>
      </c>
      <c r="D6830" s="4">
        <v>105240</v>
      </c>
      <c r="G6830" s="4">
        <v>4753</v>
      </c>
      <c r="I6830" s="4">
        <v>109992</v>
      </c>
      <c r="J6830" s="4">
        <v>105240</v>
      </c>
    </row>
    <row r="6831" spans="2:10" x14ac:dyDescent="0.35">
      <c r="C6831" t="s">
        <v>1906</v>
      </c>
      <c r="H6831" s="4">
        <v>16333</v>
      </c>
      <c r="I6831" s="4">
        <v>16333</v>
      </c>
      <c r="J6831">
        <v>0</v>
      </c>
    </row>
    <row r="6832" spans="2:10" x14ac:dyDescent="0.35">
      <c r="C6832" t="s">
        <v>1858</v>
      </c>
      <c r="D6832" s="4">
        <v>98541</v>
      </c>
      <c r="E6832" s="4">
        <v>20110</v>
      </c>
      <c r="H6832" s="4">
        <v>192054</v>
      </c>
      <c r="I6832" s="4">
        <v>310705</v>
      </c>
      <c r="J6832" s="4">
        <v>118651</v>
      </c>
    </row>
    <row r="6833" spans="2:10" x14ac:dyDescent="0.35">
      <c r="C6833" t="s">
        <v>1859</v>
      </c>
      <c r="D6833" s="4">
        <v>333513</v>
      </c>
      <c r="F6833" s="4">
        <v>105421</v>
      </c>
      <c r="G6833" s="4">
        <v>155421</v>
      </c>
      <c r="H6833" s="4">
        <v>1886584</v>
      </c>
      <c r="I6833" s="4">
        <v>2480938</v>
      </c>
      <c r="J6833" s="4">
        <v>333513</v>
      </c>
    </row>
    <row r="6834" spans="2:10" x14ac:dyDescent="0.35">
      <c r="C6834" t="s">
        <v>1915</v>
      </c>
      <c r="G6834" s="4">
        <v>5</v>
      </c>
      <c r="I6834" s="4">
        <v>5</v>
      </c>
      <c r="J6834">
        <v>0</v>
      </c>
    </row>
    <row r="6835" spans="2:10" x14ac:dyDescent="0.35">
      <c r="C6835" t="s">
        <v>1860</v>
      </c>
      <c r="E6835" s="4">
        <v>0</v>
      </c>
      <c r="F6835" s="4">
        <v>108703</v>
      </c>
      <c r="H6835" s="4">
        <v>3369794</v>
      </c>
      <c r="I6835" s="4">
        <v>3478497</v>
      </c>
      <c r="J6835">
        <v>0</v>
      </c>
    </row>
    <row r="6836" spans="2:10" x14ac:dyDescent="0.35">
      <c r="C6836" t="s">
        <v>1861</v>
      </c>
      <c r="D6836" s="4">
        <v>365625</v>
      </c>
      <c r="I6836" s="4">
        <v>365625</v>
      </c>
      <c r="J6836" s="4">
        <v>365625</v>
      </c>
    </row>
    <row r="6837" spans="2:10" x14ac:dyDescent="0.35">
      <c r="C6837" t="s">
        <v>1862</v>
      </c>
      <c r="E6837" s="4">
        <v>0</v>
      </c>
      <c r="H6837" s="4">
        <v>2050313</v>
      </c>
      <c r="I6837" s="4">
        <v>2050313</v>
      </c>
      <c r="J6837">
        <v>0</v>
      </c>
    </row>
    <row r="6838" spans="2:10" x14ac:dyDescent="0.35">
      <c r="C6838" t="s">
        <v>1863</v>
      </c>
      <c r="E6838" s="4">
        <v>7780</v>
      </c>
      <c r="G6838" s="4">
        <v>7780</v>
      </c>
      <c r="I6838" s="4">
        <v>15560</v>
      </c>
      <c r="J6838">
        <v>7780</v>
      </c>
    </row>
    <row r="6839" spans="2:10" x14ac:dyDescent="0.35">
      <c r="C6839" t="s">
        <v>1913</v>
      </c>
      <c r="H6839" s="4">
        <v>114341</v>
      </c>
      <c r="I6839" s="4">
        <v>114341</v>
      </c>
      <c r="J6839">
        <v>0</v>
      </c>
    </row>
    <row r="6840" spans="2:10" x14ac:dyDescent="0.35">
      <c r="B6840" t="s">
        <v>54</v>
      </c>
      <c r="D6840" s="4">
        <v>3768373</v>
      </c>
      <c r="E6840" s="4">
        <v>33384</v>
      </c>
      <c r="F6840" s="4">
        <v>1083704</v>
      </c>
      <c r="G6840" s="4">
        <v>1136476</v>
      </c>
      <c r="H6840" s="4">
        <v>7685912</v>
      </c>
      <c r="I6840" s="4">
        <v>13707849</v>
      </c>
      <c r="J6840" s="4">
        <v>3801757</v>
      </c>
    </row>
    <row r="6841" spans="2:10" x14ac:dyDescent="0.35">
      <c r="B6841" t="s">
        <v>1845</v>
      </c>
      <c r="C6841" t="s">
        <v>1865</v>
      </c>
      <c r="D6841" s="4">
        <v>10465</v>
      </c>
      <c r="H6841" s="4">
        <v>392383</v>
      </c>
      <c r="I6841" s="4">
        <v>402848</v>
      </c>
      <c r="J6841" s="4">
        <v>10465</v>
      </c>
    </row>
    <row r="6842" spans="2:10" x14ac:dyDescent="0.35">
      <c r="C6842" t="s">
        <v>1866</v>
      </c>
      <c r="D6842" s="4">
        <v>5020</v>
      </c>
      <c r="I6842" s="4">
        <v>5020</v>
      </c>
      <c r="J6842" s="4">
        <v>5020</v>
      </c>
    </row>
    <row r="6843" spans="2:10" x14ac:dyDescent="0.35">
      <c r="C6843" t="s">
        <v>1867</v>
      </c>
      <c r="G6843" s="4">
        <v>72000</v>
      </c>
      <c r="H6843" s="4">
        <v>5567186</v>
      </c>
      <c r="I6843" s="4">
        <v>5639186</v>
      </c>
      <c r="J6843">
        <v>0</v>
      </c>
    </row>
    <row r="6844" spans="2:10" x14ac:dyDescent="0.35">
      <c r="C6844" t="s">
        <v>1868</v>
      </c>
      <c r="D6844" s="4">
        <v>16841</v>
      </c>
      <c r="G6844" s="4">
        <v>15778</v>
      </c>
      <c r="H6844" s="4">
        <v>3122584</v>
      </c>
      <c r="I6844" s="4">
        <v>3155202</v>
      </c>
      <c r="J6844" s="4">
        <v>16841</v>
      </c>
    </row>
    <row r="6845" spans="2:10" x14ac:dyDescent="0.35">
      <c r="C6845" t="s">
        <v>1894</v>
      </c>
      <c r="D6845" s="4">
        <v>8616</v>
      </c>
      <c r="I6845" s="4">
        <v>8616</v>
      </c>
      <c r="J6845" s="4">
        <v>8616</v>
      </c>
    </row>
    <row r="6846" spans="2:10" x14ac:dyDescent="0.35">
      <c r="C6846" t="s">
        <v>1869</v>
      </c>
      <c r="H6846" s="4">
        <v>1188000</v>
      </c>
      <c r="I6846" s="4">
        <v>1188000</v>
      </c>
      <c r="J6846">
        <v>0</v>
      </c>
    </row>
    <row r="6847" spans="2:10" x14ac:dyDescent="0.35">
      <c r="C6847" t="s">
        <v>1870</v>
      </c>
      <c r="E6847" s="4">
        <v>5850640</v>
      </c>
      <c r="G6847" s="4">
        <v>11085</v>
      </c>
      <c r="H6847" s="4">
        <v>682750</v>
      </c>
      <c r="I6847" s="4">
        <v>6544475</v>
      </c>
      <c r="J6847">
        <v>5850640</v>
      </c>
    </row>
    <row r="6848" spans="2:10" x14ac:dyDescent="0.35">
      <c r="C6848" t="s">
        <v>1871</v>
      </c>
      <c r="D6848" s="4">
        <v>10197</v>
      </c>
      <c r="H6848" s="4">
        <v>158953</v>
      </c>
      <c r="I6848" s="4">
        <v>169150</v>
      </c>
      <c r="J6848" s="4">
        <v>10197</v>
      </c>
    </row>
    <row r="6849" spans="2:10" x14ac:dyDescent="0.35">
      <c r="C6849" t="s">
        <v>1872</v>
      </c>
      <c r="D6849" s="4">
        <v>686000</v>
      </c>
      <c r="I6849" s="4">
        <v>686000</v>
      </c>
      <c r="J6849" s="4">
        <v>686000</v>
      </c>
    </row>
    <row r="6850" spans="2:10" x14ac:dyDescent="0.35">
      <c r="C6850" t="s">
        <v>1873</v>
      </c>
      <c r="D6850" s="4">
        <v>0</v>
      </c>
      <c r="I6850" s="4">
        <v>0</v>
      </c>
      <c r="J6850" s="4">
        <v>0</v>
      </c>
    </row>
    <row r="6851" spans="2:10" x14ac:dyDescent="0.35">
      <c r="C6851" t="s">
        <v>1874</v>
      </c>
      <c r="D6851" s="4">
        <v>2766</v>
      </c>
      <c r="I6851" s="4">
        <v>2766</v>
      </c>
      <c r="J6851" s="4">
        <v>2766</v>
      </c>
    </row>
    <row r="6852" spans="2:10" x14ac:dyDescent="0.35">
      <c r="C6852" t="s">
        <v>1875</v>
      </c>
      <c r="H6852" s="4">
        <v>64514</v>
      </c>
      <c r="I6852" s="4">
        <v>64514</v>
      </c>
      <c r="J6852">
        <v>0</v>
      </c>
    </row>
    <row r="6853" spans="2:10" x14ac:dyDescent="0.35">
      <c r="C6853" t="s">
        <v>1877</v>
      </c>
      <c r="D6853" s="4">
        <v>1742</v>
      </c>
      <c r="I6853" s="4">
        <v>1742</v>
      </c>
      <c r="J6853" s="4">
        <v>1742</v>
      </c>
    </row>
    <row r="6854" spans="2:10" x14ac:dyDescent="0.35">
      <c r="B6854" t="s">
        <v>55</v>
      </c>
      <c r="D6854" s="4">
        <v>741646</v>
      </c>
      <c r="E6854" s="4">
        <v>5850640</v>
      </c>
      <c r="G6854" s="4">
        <v>98863</v>
      </c>
      <c r="H6854" s="4">
        <v>11176370</v>
      </c>
      <c r="I6854" s="4">
        <v>17867519</v>
      </c>
      <c r="J6854" s="4">
        <v>6592286</v>
      </c>
    </row>
    <row r="6855" spans="2:10" x14ac:dyDescent="0.35">
      <c r="B6855" t="s">
        <v>1878</v>
      </c>
      <c r="C6855" t="s">
        <v>1879</v>
      </c>
      <c r="D6855" s="4">
        <v>5143207</v>
      </c>
      <c r="I6855" s="4">
        <v>5143207</v>
      </c>
      <c r="J6855" s="4">
        <v>5143207</v>
      </c>
    </row>
    <row r="6856" spans="2:10" x14ac:dyDescent="0.35">
      <c r="C6856" t="s">
        <v>1897</v>
      </c>
      <c r="D6856" s="4">
        <v>4754</v>
      </c>
      <c r="I6856" s="4">
        <v>4754</v>
      </c>
      <c r="J6856" s="4">
        <v>4754</v>
      </c>
    </row>
    <row r="6857" spans="2:10" x14ac:dyDescent="0.35">
      <c r="C6857" t="s">
        <v>1880</v>
      </c>
      <c r="D6857" s="4">
        <v>756007</v>
      </c>
      <c r="I6857" s="4">
        <v>756007</v>
      </c>
      <c r="J6857" s="4">
        <v>756007</v>
      </c>
    </row>
    <row r="6858" spans="2:10" x14ac:dyDescent="0.35">
      <c r="C6858" t="s">
        <v>1881</v>
      </c>
      <c r="D6858" s="4">
        <v>254058</v>
      </c>
      <c r="I6858" s="4">
        <v>254058</v>
      </c>
      <c r="J6858" s="4">
        <v>254058</v>
      </c>
    </row>
    <row r="6859" spans="2:10" x14ac:dyDescent="0.35">
      <c r="C6859" t="s">
        <v>1895</v>
      </c>
      <c r="D6859" s="4">
        <v>1748428</v>
      </c>
      <c r="I6859" s="4">
        <v>1748428</v>
      </c>
      <c r="J6859" s="4">
        <v>1748428</v>
      </c>
    </row>
    <row r="6860" spans="2:10" x14ac:dyDescent="0.35">
      <c r="C6860" t="s">
        <v>1882</v>
      </c>
      <c r="F6860" s="4">
        <v>55019</v>
      </c>
      <c r="I6860" s="4">
        <v>55019</v>
      </c>
      <c r="J6860">
        <v>0</v>
      </c>
    </row>
    <row r="6861" spans="2:10" x14ac:dyDescent="0.35">
      <c r="C6861" t="s">
        <v>1900</v>
      </c>
      <c r="D6861" s="4">
        <v>17169</v>
      </c>
      <c r="I6861" s="4">
        <v>17169</v>
      </c>
      <c r="J6861" s="4">
        <v>17169</v>
      </c>
    </row>
    <row r="6862" spans="2:10" x14ac:dyDescent="0.35">
      <c r="C6862" t="s">
        <v>1883</v>
      </c>
      <c r="D6862" s="4">
        <v>16851</v>
      </c>
      <c r="I6862" s="4">
        <v>16851</v>
      </c>
      <c r="J6862" s="4">
        <v>16851</v>
      </c>
    </row>
    <row r="6863" spans="2:10" x14ac:dyDescent="0.35">
      <c r="B6863" t="s">
        <v>56</v>
      </c>
      <c r="D6863" s="4">
        <v>7940474</v>
      </c>
      <c r="F6863" s="4">
        <v>55019</v>
      </c>
      <c r="I6863" s="4">
        <v>7995494</v>
      </c>
      <c r="J6863" s="4">
        <v>7940474</v>
      </c>
    </row>
    <row r="6864" spans="2:10" x14ac:dyDescent="0.35">
      <c r="B6864" t="s">
        <v>1885</v>
      </c>
      <c r="C6864" t="s">
        <v>1886</v>
      </c>
      <c r="D6864" s="4">
        <v>197273</v>
      </c>
      <c r="I6864" s="4">
        <v>197273</v>
      </c>
      <c r="J6864" s="4">
        <v>197273</v>
      </c>
    </row>
    <row r="6865" spans="1:10" x14ac:dyDescent="0.35">
      <c r="B6865" t="s">
        <v>57</v>
      </c>
      <c r="D6865" s="4">
        <v>197273</v>
      </c>
      <c r="I6865" s="4">
        <v>197273</v>
      </c>
      <c r="J6865" s="4">
        <v>197273</v>
      </c>
    </row>
    <row r="6866" spans="1:10" x14ac:dyDescent="0.35">
      <c r="B6866" t="s">
        <v>1887</v>
      </c>
      <c r="C6866" t="s">
        <v>1904</v>
      </c>
      <c r="D6866" s="4">
        <v>250000</v>
      </c>
      <c r="I6866" s="4">
        <v>250000</v>
      </c>
      <c r="J6866" s="4">
        <v>250000</v>
      </c>
    </row>
    <row r="6867" spans="1:10" x14ac:dyDescent="0.35">
      <c r="C6867" t="s">
        <v>1888</v>
      </c>
      <c r="H6867" s="4">
        <v>1152000</v>
      </c>
      <c r="I6867" s="4">
        <v>1152000</v>
      </c>
      <c r="J6867">
        <v>0</v>
      </c>
    </row>
    <row r="6868" spans="1:10" x14ac:dyDescent="0.35">
      <c r="C6868" t="s">
        <v>1901</v>
      </c>
      <c r="E6868" s="4">
        <v>1200000</v>
      </c>
      <c r="I6868" s="4">
        <v>1200000</v>
      </c>
      <c r="J6868">
        <v>1200000</v>
      </c>
    </row>
    <row r="6869" spans="1:10" x14ac:dyDescent="0.35">
      <c r="C6869" t="s">
        <v>1889</v>
      </c>
      <c r="E6869" s="4">
        <v>1522500</v>
      </c>
      <c r="I6869" s="4">
        <v>1522500</v>
      </c>
      <c r="J6869">
        <v>1522500</v>
      </c>
    </row>
    <row r="6870" spans="1:10" x14ac:dyDescent="0.35">
      <c r="C6870" t="s">
        <v>1890</v>
      </c>
      <c r="E6870" s="4">
        <v>900000</v>
      </c>
      <c r="I6870" s="4">
        <v>900000</v>
      </c>
      <c r="J6870">
        <v>900000</v>
      </c>
    </row>
    <row r="6871" spans="1:10" x14ac:dyDescent="0.35">
      <c r="C6871" t="s">
        <v>1902</v>
      </c>
      <c r="E6871" s="4">
        <v>2400000</v>
      </c>
      <c r="I6871" s="4">
        <v>2400000</v>
      </c>
      <c r="J6871">
        <v>2400000</v>
      </c>
    </row>
    <row r="6872" spans="1:10" x14ac:dyDescent="0.35">
      <c r="B6872" t="s">
        <v>58</v>
      </c>
      <c r="D6872" s="4">
        <v>250000</v>
      </c>
      <c r="E6872" s="4">
        <v>6022500</v>
      </c>
      <c r="H6872" s="4">
        <v>1152000</v>
      </c>
      <c r="I6872" s="4">
        <v>7424500</v>
      </c>
      <c r="J6872" s="4">
        <v>6272500</v>
      </c>
    </row>
    <row r="6873" spans="1:10" x14ac:dyDescent="0.35">
      <c r="A6873" t="s">
        <v>1658</v>
      </c>
      <c r="B6873" t="s">
        <v>59</v>
      </c>
      <c r="D6873" s="4">
        <v>102233778</v>
      </c>
      <c r="E6873" s="4">
        <v>31563867</v>
      </c>
      <c r="F6873" s="4">
        <v>35701538</v>
      </c>
      <c r="G6873" s="4">
        <v>2962522</v>
      </c>
      <c r="H6873" s="4">
        <v>21135845</v>
      </c>
      <c r="I6873" s="4">
        <v>193597551</v>
      </c>
      <c r="J6873" s="4">
        <v>133797645</v>
      </c>
    </row>
    <row r="6874" spans="1:10" x14ac:dyDescent="0.35">
      <c r="A6874" t="s">
        <v>732</v>
      </c>
      <c r="B6874" t="s">
        <v>1842</v>
      </c>
      <c r="C6874" t="s">
        <v>1843</v>
      </c>
      <c r="D6874" s="4">
        <v>16192626</v>
      </c>
      <c r="E6874" s="4">
        <v>2199717</v>
      </c>
      <c r="F6874" s="4">
        <v>10773000</v>
      </c>
      <c r="I6874" s="4">
        <v>29165343</v>
      </c>
      <c r="J6874" s="4">
        <v>18392343</v>
      </c>
    </row>
    <row r="6875" spans="1:10" x14ac:dyDescent="0.35">
      <c r="C6875" t="s">
        <v>1844</v>
      </c>
      <c r="D6875" s="4">
        <v>403167</v>
      </c>
      <c r="F6875" s="4">
        <v>669545</v>
      </c>
      <c r="H6875" s="4">
        <v>1869292</v>
      </c>
      <c r="I6875" s="4">
        <v>2942004</v>
      </c>
      <c r="J6875" s="4">
        <v>403167</v>
      </c>
    </row>
    <row r="6876" spans="1:10" x14ac:dyDescent="0.35">
      <c r="C6876" t="s">
        <v>1845</v>
      </c>
      <c r="D6876" s="4">
        <v>505308</v>
      </c>
      <c r="E6876" s="4">
        <v>1051005</v>
      </c>
      <c r="I6876" s="4">
        <v>1556313</v>
      </c>
      <c r="J6876" s="4">
        <v>1556313</v>
      </c>
    </row>
    <row r="6877" spans="1:10" x14ac:dyDescent="0.35">
      <c r="B6877" t="s">
        <v>51</v>
      </c>
      <c r="D6877" s="4">
        <v>17101101</v>
      </c>
      <c r="E6877" s="4">
        <v>3250722</v>
      </c>
      <c r="F6877" s="4">
        <v>11442545</v>
      </c>
      <c r="H6877" s="4">
        <v>1869292</v>
      </c>
      <c r="I6877" s="4">
        <v>33663661</v>
      </c>
      <c r="J6877" s="4">
        <v>20351823</v>
      </c>
    </row>
    <row r="6878" spans="1:10" x14ac:dyDescent="0.35">
      <c r="B6878" t="s">
        <v>1843</v>
      </c>
      <c r="C6878" t="s">
        <v>1846</v>
      </c>
      <c r="D6878" s="4">
        <v>3698387</v>
      </c>
      <c r="E6878" s="4">
        <v>3226948</v>
      </c>
      <c r="F6878" s="4">
        <v>172750</v>
      </c>
      <c r="H6878" s="4">
        <v>5089992</v>
      </c>
      <c r="I6878" s="4">
        <v>12188077</v>
      </c>
      <c r="J6878" s="4">
        <v>6925335</v>
      </c>
    </row>
    <row r="6879" spans="1:10" x14ac:dyDescent="0.35">
      <c r="C6879" t="s">
        <v>1847</v>
      </c>
      <c r="D6879" s="4">
        <v>6105284</v>
      </c>
      <c r="E6879" s="4">
        <v>1540000</v>
      </c>
      <c r="F6879" s="4">
        <v>1373514</v>
      </c>
      <c r="G6879" s="4">
        <v>7498</v>
      </c>
      <c r="I6879" s="4">
        <v>9026295</v>
      </c>
      <c r="J6879" s="4">
        <v>7645284</v>
      </c>
    </row>
    <row r="6880" spans="1:10" x14ac:dyDescent="0.35">
      <c r="C6880" t="s">
        <v>1848</v>
      </c>
      <c r="D6880" s="4">
        <v>8715</v>
      </c>
      <c r="I6880" s="4">
        <v>8715</v>
      </c>
      <c r="J6880" s="4">
        <v>8715</v>
      </c>
    </row>
    <row r="6881" spans="2:10" x14ac:dyDescent="0.35">
      <c r="B6881" t="s">
        <v>52</v>
      </c>
      <c r="D6881" s="4">
        <v>9812386</v>
      </c>
      <c r="E6881" s="4">
        <v>4766948</v>
      </c>
      <c r="F6881" s="4">
        <v>1546264</v>
      </c>
      <c r="G6881" s="4">
        <v>7498</v>
      </c>
      <c r="H6881" s="4">
        <v>5089992</v>
      </c>
      <c r="I6881" s="4">
        <v>21223088</v>
      </c>
      <c r="J6881" s="4">
        <v>14579334</v>
      </c>
    </row>
    <row r="6882" spans="2:10" x14ac:dyDescent="0.35">
      <c r="B6882" t="s">
        <v>1849</v>
      </c>
      <c r="C6882" t="s">
        <v>1850</v>
      </c>
      <c r="D6882" s="4">
        <v>4000000</v>
      </c>
      <c r="I6882" s="4">
        <v>4000000</v>
      </c>
      <c r="J6882" s="4">
        <v>4000000</v>
      </c>
    </row>
    <row r="6883" spans="2:10" x14ac:dyDescent="0.35">
      <c r="B6883" t="s">
        <v>53</v>
      </c>
      <c r="D6883" s="4">
        <v>4000000</v>
      </c>
      <c r="I6883" s="4">
        <v>4000000</v>
      </c>
      <c r="J6883" s="4">
        <v>4000000</v>
      </c>
    </row>
    <row r="6884" spans="2:10" x14ac:dyDescent="0.35">
      <c r="B6884" t="s">
        <v>1844</v>
      </c>
      <c r="C6884" t="s">
        <v>1851</v>
      </c>
      <c r="F6884" s="4">
        <v>710029</v>
      </c>
      <c r="I6884" s="4">
        <v>710029</v>
      </c>
      <c r="J6884">
        <v>0</v>
      </c>
    </row>
    <row r="6885" spans="2:10" x14ac:dyDescent="0.35">
      <c r="C6885" t="s">
        <v>1852</v>
      </c>
      <c r="F6885" s="4">
        <v>24533</v>
      </c>
      <c r="I6885" s="4">
        <v>24533</v>
      </c>
      <c r="J6885">
        <v>0</v>
      </c>
    </row>
    <row r="6886" spans="2:10" x14ac:dyDescent="0.35">
      <c r="C6886" t="s">
        <v>1853</v>
      </c>
      <c r="F6886" s="4">
        <v>4617</v>
      </c>
      <c r="I6886" s="4">
        <v>4617</v>
      </c>
      <c r="J6886">
        <v>0</v>
      </c>
    </row>
    <row r="6887" spans="2:10" x14ac:dyDescent="0.35">
      <c r="C6887" t="s">
        <v>1893</v>
      </c>
      <c r="F6887" s="4">
        <v>9556</v>
      </c>
      <c r="I6887" s="4">
        <v>9556</v>
      </c>
      <c r="J6887">
        <v>0</v>
      </c>
    </row>
    <row r="6888" spans="2:10" x14ac:dyDescent="0.35">
      <c r="C6888" t="s">
        <v>1854</v>
      </c>
      <c r="D6888" s="4">
        <v>51429</v>
      </c>
      <c r="G6888" s="4">
        <v>262271</v>
      </c>
      <c r="I6888" s="4">
        <v>313700</v>
      </c>
      <c r="J6888" s="4">
        <v>51429</v>
      </c>
    </row>
    <row r="6889" spans="2:10" x14ac:dyDescent="0.35">
      <c r="C6889" t="s">
        <v>1855</v>
      </c>
      <c r="D6889" s="4">
        <v>40634</v>
      </c>
      <c r="G6889" s="4">
        <v>688492</v>
      </c>
      <c r="I6889" s="4">
        <v>729126</v>
      </c>
      <c r="J6889" s="4">
        <v>40634</v>
      </c>
    </row>
    <row r="6890" spans="2:10" x14ac:dyDescent="0.35">
      <c r="C6890" t="s">
        <v>1856</v>
      </c>
      <c r="D6890" s="4">
        <v>5788</v>
      </c>
      <c r="G6890" s="4">
        <v>24849</v>
      </c>
      <c r="I6890" s="4">
        <v>30637</v>
      </c>
      <c r="J6890" s="4">
        <v>5788</v>
      </c>
    </row>
    <row r="6891" spans="2:10" x14ac:dyDescent="0.35">
      <c r="C6891" t="s">
        <v>1857</v>
      </c>
      <c r="D6891" s="4">
        <v>13712</v>
      </c>
      <c r="G6891" s="4">
        <v>36664</v>
      </c>
      <c r="I6891" s="4">
        <v>50376</v>
      </c>
      <c r="J6891" s="4">
        <v>13712</v>
      </c>
    </row>
    <row r="6892" spans="2:10" x14ac:dyDescent="0.35">
      <c r="C6892" t="s">
        <v>1858</v>
      </c>
      <c r="G6892" s="4">
        <v>10390</v>
      </c>
      <c r="I6892" s="4">
        <v>10390</v>
      </c>
      <c r="J6892">
        <v>0</v>
      </c>
    </row>
    <row r="6893" spans="2:10" x14ac:dyDescent="0.35">
      <c r="C6893" t="s">
        <v>1859</v>
      </c>
      <c r="D6893" s="4">
        <v>9402</v>
      </c>
      <c r="E6893" s="4">
        <v>175000</v>
      </c>
      <c r="F6893" s="4">
        <v>210841</v>
      </c>
      <c r="H6893" s="4">
        <v>487231</v>
      </c>
      <c r="I6893" s="4">
        <v>882474</v>
      </c>
      <c r="J6893" s="4">
        <v>184402</v>
      </c>
    </row>
    <row r="6894" spans="2:10" x14ac:dyDescent="0.35">
      <c r="C6894" t="s">
        <v>1860</v>
      </c>
      <c r="E6894" s="4">
        <v>326109</v>
      </c>
      <c r="H6894" s="4">
        <v>978327</v>
      </c>
      <c r="I6894" s="4">
        <v>1304436</v>
      </c>
      <c r="J6894">
        <v>326109</v>
      </c>
    </row>
    <row r="6895" spans="2:10" x14ac:dyDescent="0.35">
      <c r="C6895" t="s">
        <v>1861</v>
      </c>
      <c r="D6895" s="4">
        <v>1521</v>
      </c>
      <c r="F6895" s="4">
        <v>182813</v>
      </c>
      <c r="I6895" s="4">
        <v>184333</v>
      </c>
      <c r="J6895" s="4">
        <v>1521</v>
      </c>
    </row>
    <row r="6896" spans="2:10" x14ac:dyDescent="0.35">
      <c r="C6896" t="s">
        <v>1862</v>
      </c>
      <c r="E6896" s="4">
        <v>1025571</v>
      </c>
      <c r="H6896" s="4">
        <v>85464</v>
      </c>
      <c r="I6896" s="4">
        <v>1111036</v>
      </c>
      <c r="J6896">
        <v>1025571</v>
      </c>
    </row>
    <row r="6897" spans="2:10" x14ac:dyDescent="0.35">
      <c r="C6897" t="s">
        <v>1863</v>
      </c>
      <c r="H6897" s="4">
        <v>15560</v>
      </c>
      <c r="I6897" s="4">
        <v>15560</v>
      </c>
      <c r="J6897">
        <v>0</v>
      </c>
    </row>
    <row r="6898" spans="2:10" x14ac:dyDescent="0.35">
      <c r="B6898" t="s">
        <v>54</v>
      </c>
      <c r="D6898" s="4">
        <v>122485</v>
      </c>
      <c r="E6898" s="4">
        <v>1526680</v>
      </c>
      <c r="F6898" s="4">
        <v>1142389</v>
      </c>
      <c r="G6898" s="4">
        <v>1022667</v>
      </c>
      <c r="H6898" s="4">
        <v>1566583</v>
      </c>
      <c r="I6898" s="4">
        <v>5380804</v>
      </c>
      <c r="J6898" s="4">
        <v>1649165</v>
      </c>
    </row>
    <row r="6899" spans="2:10" x14ac:dyDescent="0.35">
      <c r="B6899" t="s">
        <v>1845</v>
      </c>
      <c r="C6899" t="s">
        <v>1865</v>
      </c>
      <c r="D6899" s="4">
        <v>1744</v>
      </c>
      <c r="I6899" s="4">
        <v>1744</v>
      </c>
      <c r="J6899" s="4">
        <v>1744</v>
      </c>
    </row>
    <row r="6900" spans="2:10" x14ac:dyDescent="0.35">
      <c r="C6900" t="s">
        <v>1866</v>
      </c>
      <c r="I6900" s="4">
        <v>0</v>
      </c>
      <c r="J6900">
        <v>0</v>
      </c>
    </row>
    <row r="6901" spans="2:10" x14ac:dyDescent="0.35">
      <c r="C6901" t="s">
        <v>1867</v>
      </c>
      <c r="D6901" s="4">
        <v>150000</v>
      </c>
      <c r="E6901" s="4">
        <v>809000</v>
      </c>
      <c r="H6901" s="4">
        <v>1700018</v>
      </c>
      <c r="I6901" s="4">
        <v>2659018</v>
      </c>
      <c r="J6901" s="4">
        <v>959000</v>
      </c>
    </row>
    <row r="6902" spans="2:10" x14ac:dyDescent="0.35">
      <c r="B6902" t="s">
        <v>1845</v>
      </c>
      <c r="C6902" t="s">
        <v>1868</v>
      </c>
      <c r="D6902" s="4">
        <v>50000</v>
      </c>
      <c r="H6902" s="4">
        <v>1393036</v>
      </c>
      <c r="I6902" s="4">
        <v>1443036</v>
      </c>
      <c r="J6902" s="4">
        <v>50000</v>
      </c>
    </row>
    <row r="6903" spans="2:10" x14ac:dyDescent="0.35">
      <c r="C6903" t="s">
        <v>1894</v>
      </c>
      <c r="D6903" s="4">
        <v>8489</v>
      </c>
      <c r="I6903" s="4">
        <v>8489</v>
      </c>
      <c r="J6903" s="4">
        <v>8489</v>
      </c>
    </row>
    <row r="6904" spans="2:10" x14ac:dyDescent="0.35">
      <c r="C6904" t="s">
        <v>1869</v>
      </c>
      <c r="H6904" s="4">
        <v>508800</v>
      </c>
      <c r="I6904" s="4">
        <v>508800</v>
      </c>
      <c r="J6904">
        <v>0</v>
      </c>
    </row>
    <row r="6905" spans="2:10" x14ac:dyDescent="0.35">
      <c r="C6905" t="s">
        <v>1870</v>
      </c>
      <c r="D6905" s="4">
        <v>40035</v>
      </c>
      <c r="E6905" s="4">
        <v>34142</v>
      </c>
      <c r="H6905" s="4">
        <v>6136634</v>
      </c>
      <c r="I6905" s="4">
        <v>6210811</v>
      </c>
      <c r="J6905" s="4">
        <v>74177</v>
      </c>
    </row>
    <row r="6906" spans="2:10" x14ac:dyDescent="0.35">
      <c r="C6906" t="s">
        <v>1871</v>
      </c>
      <c r="F6906" s="4">
        <v>4265000</v>
      </c>
      <c r="G6906" s="4">
        <v>49360</v>
      </c>
      <c r="H6906" s="4">
        <v>85795</v>
      </c>
      <c r="I6906" s="4">
        <v>4400154</v>
      </c>
      <c r="J6906">
        <v>0</v>
      </c>
    </row>
    <row r="6907" spans="2:10" x14ac:dyDescent="0.35">
      <c r="C6907" t="s">
        <v>1872</v>
      </c>
      <c r="D6907" s="4">
        <v>98000</v>
      </c>
      <c r="I6907" s="4">
        <v>98000</v>
      </c>
      <c r="J6907" s="4">
        <v>98000</v>
      </c>
    </row>
    <row r="6908" spans="2:10" x14ac:dyDescent="0.35">
      <c r="C6908" t="s">
        <v>1873</v>
      </c>
      <c r="D6908" s="4">
        <v>4646</v>
      </c>
      <c r="I6908" s="4">
        <v>4646</v>
      </c>
      <c r="J6908" s="4">
        <v>4646</v>
      </c>
    </row>
    <row r="6909" spans="2:10" x14ac:dyDescent="0.35">
      <c r="C6909" t="s">
        <v>1875</v>
      </c>
      <c r="H6909" s="4">
        <v>62771</v>
      </c>
      <c r="I6909" s="4">
        <v>62771</v>
      </c>
      <c r="J6909">
        <v>0</v>
      </c>
    </row>
    <row r="6910" spans="2:10" x14ac:dyDescent="0.35">
      <c r="C6910" t="s">
        <v>1876</v>
      </c>
      <c r="D6910" s="4">
        <v>23694</v>
      </c>
      <c r="H6910" s="4">
        <v>57120</v>
      </c>
      <c r="I6910" s="4">
        <v>80814</v>
      </c>
      <c r="J6910" s="4">
        <v>23694</v>
      </c>
    </row>
    <row r="6911" spans="2:10" x14ac:dyDescent="0.35">
      <c r="B6911" t="s">
        <v>55</v>
      </c>
      <c r="D6911" s="4">
        <v>376608</v>
      </c>
      <c r="E6911" s="4">
        <v>843142</v>
      </c>
      <c r="F6911" s="4">
        <v>4265000</v>
      </c>
      <c r="G6911" s="4">
        <v>49360</v>
      </c>
      <c r="H6911" s="4">
        <v>9944174</v>
      </c>
      <c r="I6911" s="4">
        <v>15478283</v>
      </c>
      <c r="J6911" s="4">
        <v>1219750</v>
      </c>
    </row>
    <row r="6912" spans="2:10" x14ac:dyDescent="0.35">
      <c r="B6912" t="s">
        <v>1878</v>
      </c>
      <c r="C6912" t="s">
        <v>1879</v>
      </c>
      <c r="D6912" s="4">
        <v>586594</v>
      </c>
      <c r="I6912" s="4">
        <v>586594</v>
      </c>
      <c r="J6912" s="4">
        <v>586594</v>
      </c>
    </row>
    <row r="6913" spans="2:10" x14ac:dyDescent="0.35">
      <c r="C6913" t="s">
        <v>1907</v>
      </c>
      <c r="D6913" s="4">
        <v>67190</v>
      </c>
      <c r="I6913" s="4">
        <v>67190</v>
      </c>
      <c r="J6913" s="4">
        <v>67190</v>
      </c>
    </row>
    <row r="6914" spans="2:10" x14ac:dyDescent="0.35">
      <c r="C6914" t="s">
        <v>1897</v>
      </c>
      <c r="D6914" s="4">
        <v>1664</v>
      </c>
      <c r="I6914" s="4">
        <v>1664</v>
      </c>
      <c r="J6914" s="4">
        <v>1664</v>
      </c>
    </row>
    <row r="6915" spans="2:10" x14ac:dyDescent="0.35">
      <c r="C6915" t="s">
        <v>1880</v>
      </c>
      <c r="D6915" s="4">
        <v>887490</v>
      </c>
      <c r="I6915" s="4">
        <v>887490</v>
      </c>
      <c r="J6915" s="4">
        <v>887490</v>
      </c>
    </row>
    <row r="6916" spans="2:10" x14ac:dyDescent="0.35">
      <c r="C6916" t="s">
        <v>1881</v>
      </c>
      <c r="D6916" s="4">
        <v>2086585</v>
      </c>
      <c r="I6916" s="4">
        <v>2086585</v>
      </c>
      <c r="J6916" s="4">
        <v>2086585</v>
      </c>
    </row>
    <row r="6917" spans="2:10" x14ac:dyDescent="0.35">
      <c r="C6917" t="s">
        <v>1895</v>
      </c>
      <c r="D6917" s="4">
        <v>58971</v>
      </c>
      <c r="I6917" s="4">
        <v>58971</v>
      </c>
      <c r="J6917" s="4">
        <v>58971</v>
      </c>
    </row>
    <row r="6918" spans="2:10" x14ac:dyDescent="0.35">
      <c r="C6918" t="s">
        <v>1882</v>
      </c>
      <c r="D6918" s="4">
        <v>5007</v>
      </c>
      <c r="E6918" s="4">
        <v>44015</v>
      </c>
      <c r="I6918" s="4">
        <v>49022</v>
      </c>
      <c r="J6918" s="4">
        <v>49022</v>
      </c>
    </row>
    <row r="6919" spans="2:10" x14ac:dyDescent="0.35">
      <c r="C6919" t="s">
        <v>1900</v>
      </c>
      <c r="D6919" s="4">
        <v>17897</v>
      </c>
      <c r="I6919" s="4">
        <v>17897</v>
      </c>
      <c r="J6919" s="4">
        <v>17897</v>
      </c>
    </row>
    <row r="6920" spans="2:10" x14ac:dyDescent="0.35">
      <c r="C6920" t="s">
        <v>1892</v>
      </c>
      <c r="D6920" s="4">
        <v>3037</v>
      </c>
      <c r="I6920" s="4">
        <v>3037</v>
      </c>
      <c r="J6920" s="4">
        <v>3037</v>
      </c>
    </row>
    <row r="6921" spans="2:10" x14ac:dyDescent="0.35">
      <c r="C6921" t="s">
        <v>1884</v>
      </c>
      <c r="D6921" s="4">
        <v>47814</v>
      </c>
      <c r="I6921" s="4">
        <v>47814</v>
      </c>
      <c r="J6921" s="4">
        <v>47814</v>
      </c>
    </row>
    <row r="6922" spans="2:10" x14ac:dyDescent="0.35">
      <c r="B6922" t="s">
        <v>56</v>
      </c>
      <c r="D6922" s="4">
        <v>3762249</v>
      </c>
      <c r="E6922" s="4">
        <v>44015</v>
      </c>
      <c r="I6922" s="4">
        <v>3806265</v>
      </c>
      <c r="J6922" s="4">
        <v>3806264</v>
      </c>
    </row>
    <row r="6923" spans="2:10" x14ac:dyDescent="0.35">
      <c r="B6923" t="s">
        <v>1885</v>
      </c>
      <c r="C6923" t="s">
        <v>1886</v>
      </c>
      <c r="D6923" s="4">
        <v>34282</v>
      </c>
      <c r="G6923" s="4">
        <v>287505</v>
      </c>
      <c r="I6923" s="4">
        <v>321788</v>
      </c>
      <c r="J6923" s="4">
        <v>34282</v>
      </c>
    </row>
    <row r="6924" spans="2:10" x14ac:dyDescent="0.35">
      <c r="B6924" t="s">
        <v>57</v>
      </c>
      <c r="D6924" s="4">
        <v>34282</v>
      </c>
      <c r="G6924" s="4">
        <v>287505</v>
      </c>
      <c r="I6924" s="4">
        <v>321788</v>
      </c>
      <c r="J6924" s="4">
        <v>34282</v>
      </c>
    </row>
    <row r="6925" spans="2:10" x14ac:dyDescent="0.35">
      <c r="B6925" t="s">
        <v>1887</v>
      </c>
      <c r="C6925" t="s">
        <v>1904</v>
      </c>
      <c r="D6925" s="4">
        <v>125000</v>
      </c>
      <c r="I6925" s="4">
        <v>125000</v>
      </c>
      <c r="J6925" s="4">
        <v>125000</v>
      </c>
    </row>
    <row r="6926" spans="2:10" x14ac:dyDescent="0.35">
      <c r="C6926" t="s">
        <v>1888</v>
      </c>
      <c r="H6926" s="4">
        <v>153600</v>
      </c>
      <c r="I6926" s="4">
        <v>153600</v>
      </c>
      <c r="J6926">
        <v>0</v>
      </c>
    </row>
    <row r="6927" spans="2:10" x14ac:dyDescent="0.35">
      <c r="C6927" t="s">
        <v>1901</v>
      </c>
      <c r="H6927" s="4">
        <v>90000</v>
      </c>
      <c r="I6927" s="4">
        <v>90000</v>
      </c>
      <c r="J6927">
        <v>0</v>
      </c>
    </row>
    <row r="6928" spans="2:10" x14ac:dyDescent="0.35">
      <c r="C6928" t="s">
        <v>1889</v>
      </c>
      <c r="H6928" s="4">
        <v>136500</v>
      </c>
      <c r="I6928" s="4">
        <v>136500</v>
      </c>
      <c r="J6928">
        <v>0</v>
      </c>
    </row>
    <row r="6929" spans="1:10" x14ac:dyDescent="0.35">
      <c r="C6929" t="s">
        <v>1890</v>
      </c>
      <c r="H6929" s="4">
        <v>75000</v>
      </c>
      <c r="I6929" s="4">
        <v>75000</v>
      </c>
      <c r="J6929">
        <v>0</v>
      </c>
    </row>
    <row r="6930" spans="1:10" x14ac:dyDescent="0.35">
      <c r="C6930" t="s">
        <v>1902</v>
      </c>
      <c r="H6930" s="4">
        <v>180000</v>
      </c>
      <c r="I6930" s="4">
        <v>180000</v>
      </c>
      <c r="J6930">
        <v>0</v>
      </c>
    </row>
    <row r="6931" spans="1:10" x14ac:dyDescent="0.35">
      <c r="B6931" t="s">
        <v>58</v>
      </c>
      <c r="D6931" s="4">
        <v>125000</v>
      </c>
      <c r="H6931" s="4">
        <v>635100</v>
      </c>
      <c r="I6931" s="4">
        <v>760100</v>
      </c>
      <c r="J6931" s="4">
        <v>125000</v>
      </c>
    </row>
    <row r="6932" spans="1:10" x14ac:dyDescent="0.35">
      <c r="A6932" t="s">
        <v>1659</v>
      </c>
      <c r="B6932" t="s">
        <v>59</v>
      </c>
      <c r="D6932" s="4">
        <v>35334111</v>
      </c>
      <c r="E6932" s="4">
        <v>10431508</v>
      </c>
      <c r="F6932" s="4">
        <v>18396198</v>
      </c>
      <c r="G6932" s="4">
        <v>1367029</v>
      </c>
      <c r="H6932" s="4">
        <v>19105141</v>
      </c>
      <c r="I6932" s="4">
        <v>84633987</v>
      </c>
      <c r="J6932" s="4">
        <v>45765619</v>
      </c>
    </row>
    <row r="6933" spans="1:10" x14ac:dyDescent="0.35">
      <c r="A6933" t="s">
        <v>738</v>
      </c>
      <c r="B6933" t="s">
        <v>1842</v>
      </c>
      <c r="C6933" t="s">
        <v>1843</v>
      </c>
      <c r="D6933" s="4">
        <v>3393112</v>
      </c>
      <c r="E6933" s="4">
        <v>24543249</v>
      </c>
      <c r="F6933" s="4">
        <v>11606686</v>
      </c>
      <c r="G6933" s="4">
        <v>3477600</v>
      </c>
      <c r="H6933" s="4">
        <v>1490768</v>
      </c>
      <c r="I6933" s="4">
        <v>44511414</v>
      </c>
      <c r="J6933" s="4">
        <v>27936361</v>
      </c>
    </row>
    <row r="6934" spans="1:10" x14ac:dyDescent="0.35">
      <c r="C6934" t="s">
        <v>1844</v>
      </c>
      <c r="D6934" s="4">
        <v>769160</v>
      </c>
      <c r="F6934" s="4">
        <v>59256</v>
      </c>
      <c r="G6934" s="4">
        <v>137831</v>
      </c>
      <c r="H6934" s="4">
        <v>3829314</v>
      </c>
      <c r="I6934" s="4">
        <v>4795560</v>
      </c>
      <c r="J6934" s="4">
        <v>769160</v>
      </c>
    </row>
    <row r="6935" spans="1:10" x14ac:dyDescent="0.35">
      <c r="C6935" t="s">
        <v>1845</v>
      </c>
      <c r="D6935" s="4">
        <v>1634868</v>
      </c>
      <c r="E6935" s="4">
        <v>844056</v>
      </c>
      <c r="I6935" s="4">
        <v>2478924</v>
      </c>
      <c r="J6935" s="4">
        <v>2478924</v>
      </c>
    </row>
    <row r="6936" spans="1:10" x14ac:dyDescent="0.35">
      <c r="B6936" t="s">
        <v>51</v>
      </c>
      <c r="D6936" s="4">
        <v>5797140</v>
      </c>
      <c r="E6936" s="4">
        <v>25387305</v>
      </c>
      <c r="F6936" s="4">
        <v>11665941</v>
      </c>
      <c r="G6936" s="4">
        <v>3615431</v>
      </c>
      <c r="H6936" s="4">
        <v>5320082</v>
      </c>
      <c r="I6936" s="4">
        <v>51785898</v>
      </c>
      <c r="J6936" s="4">
        <v>31184445</v>
      </c>
    </row>
    <row r="6937" spans="1:10" x14ac:dyDescent="0.35">
      <c r="B6937" t="s">
        <v>1843</v>
      </c>
      <c r="C6937" t="s">
        <v>1846</v>
      </c>
      <c r="D6937" s="4">
        <v>4997963</v>
      </c>
      <c r="F6937" s="4">
        <v>8705531</v>
      </c>
      <c r="G6937" s="4">
        <v>44120</v>
      </c>
      <c r="H6937" s="4">
        <v>3630240</v>
      </c>
      <c r="I6937" s="4">
        <v>17377855</v>
      </c>
      <c r="J6937" s="4">
        <v>4997963</v>
      </c>
    </row>
    <row r="6938" spans="1:10" x14ac:dyDescent="0.35">
      <c r="C6938" t="s">
        <v>1847</v>
      </c>
      <c r="D6938" s="4">
        <v>21077587</v>
      </c>
      <c r="F6938" s="4">
        <v>1621622</v>
      </c>
      <c r="I6938" s="4">
        <v>22699209</v>
      </c>
      <c r="J6938" s="4">
        <v>21077587</v>
      </c>
    </row>
    <row r="6939" spans="1:10" x14ac:dyDescent="0.35">
      <c r="C6939" t="s">
        <v>1848</v>
      </c>
      <c r="D6939" s="4">
        <v>14062</v>
      </c>
      <c r="I6939" s="4">
        <v>14062</v>
      </c>
      <c r="J6939" s="4">
        <v>14062</v>
      </c>
    </row>
    <row r="6940" spans="1:10" x14ac:dyDescent="0.35">
      <c r="B6940" t="s">
        <v>52</v>
      </c>
      <c r="D6940" s="4">
        <v>26089612</v>
      </c>
      <c r="F6940" s="4">
        <v>10327153</v>
      </c>
      <c r="G6940" s="4">
        <v>44120</v>
      </c>
      <c r="H6940" s="4">
        <v>3630240</v>
      </c>
      <c r="I6940" s="4">
        <v>40091125</v>
      </c>
      <c r="J6940" s="4">
        <v>26089612</v>
      </c>
    </row>
    <row r="6941" spans="1:10" x14ac:dyDescent="0.35">
      <c r="B6941" t="s">
        <v>1844</v>
      </c>
      <c r="C6941" t="s">
        <v>1852</v>
      </c>
      <c r="H6941" s="4">
        <v>10904</v>
      </c>
      <c r="I6941" s="4">
        <v>10904</v>
      </c>
      <c r="J6941">
        <v>0</v>
      </c>
    </row>
    <row r="6942" spans="1:10" x14ac:dyDescent="0.35">
      <c r="C6942" t="s">
        <v>1853</v>
      </c>
      <c r="E6942" s="4">
        <v>7695</v>
      </c>
      <c r="H6942" s="4">
        <v>11691</v>
      </c>
      <c r="I6942" s="4">
        <v>19387</v>
      </c>
      <c r="J6942">
        <v>7695</v>
      </c>
    </row>
    <row r="6943" spans="1:10" x14ac:dyDescent="0.35">
      <c r="C6943" t="s">
        <v>1893</v>
      </c>
      <c r="H6943" s="4">
        <v>4778</v>
      </c>
      <c r="I6943" s="4">
        <v>4778</v>
      </c>
      <c r="J6943">
        <v>0</v>
      </c>
    </row>
    <row r="6944" spans="1:10" x14ac:dyDescent="0.35">
      <c r="C6944" t="s">
        <v>1854</v>
      </c>
      <c r="F6944" s="4">
        <v>504367</v>
      </c>
      <c r="I6944" s="4">
        <v>504367</v>
      </c>
      <c r="J6944">
        <v>0</v>
      </c>
    </row>
    <row r="6945" spans="2:10" x14ac:dyDescent="0.35">
      <c r="C6945" t="s">
        <v>1855</v>
      </c>
      <c r="D6945" s="4">
        <v>116770</v>
      </c>
      <c r="F6945" s="4">
        <v>2566937</v>
      </c>
      <c r="I6945" s="4">
        <v>2683708</v>
      </c>
      <c r="J6945" s="4">
        <v>116770</v>
      </c>
    </row>
    <row r="6946" spans="2:10" x14ac:dyDescent="0.35">
      <c r="C6946" t="s">
        <v>1856</v>
      </c>
      <c r="I6946" s="4">
        <v>0</v>
      </c>
      <c r="J6946">
        <v>0</v>
      </c>
    </row>
    <row r="6947" spans="2:10" x14ac:dyDescent="0.35">
      <c r="C6947" t="s">
        <v>1857</v>
      </c>
      <c r="F6947" s="4">
        <v>59749</v>
      </c>
      <c r="H6947" s="4">
        <v>2037</v>
      </c>
      <c r="I6947" s="4">
        <v>61786</v>
      </c>
      <c r="J6947">
        <v>0</v>
      </c>
    </row>
    <row r="6948" spans="2:10" x14ac:dyDescent="0.35">
      <c r="C6948" t="s">
        <v>1858</v>
      </c>
      <c r="H6948" s="4">
        <v>201104</v>
      </c>
      <c r="I6948" s="4">
        <v>201104</v>
      </c>
      <c r="J6948">
        <v>0</v>
      </c>
    </row>
    <row r="6949" spans="2:10" x14ac:dyDescent="0.35">
      <c r="C6949" t="s">
        <v>1859</v>
      </c>
      <c r="E6949" s="4">
        <v>25000</v>
      </c>
      <c r="G6949" s="4">
        <v>25000</v>
      </c>
      <c r="H6949" s="4">
        <v>1175023</v>
      </c>
      <c r="I6949" s="4">
        <v>1225023</v>
      </c>
      <c r="J6949">
        <v>25000</v>
      </c>
    </row>
    <row r="6950" spans="2:10" x14ac:dyDescent="0.35">
      <c r="C6950" t="s">
        <v>1860</v>
      </c>
      <c r="H6950" s="4">
        <v>3478497</v>
      </c>
      <c r="I6950" s="4">
        <v>3478497</v>
      </c>
      <c r="J6950">
        <v>0</v>
      </c>
    </row>
    <row r="6951" spans="2:10" x14ac:dyDescent="0.35">
      <c r="C6951" t="s">
        <v>1861</v>
      </c>
      <c r="D6951" s="4">
        <v>461928</v>
      </c>
      <c r="I6951" s="4">
        <v>461928</v>
      </c>
      <c r="J6951" s="4">
        <v>461928</v>
      </c>
    </row>
    <row r="6952" spans="2:10" x14ac:dyDescent="0.35">
      <c r="C6952" t="s">
        <v>1862</v>
      </c>
      <c r="H6952" s="4">
        <v>2905785</v>
      </c>
      <c r="I6952" s="4">
        <v>2905785</v>
      </c>
      <c r="J6952">
        <v>0</v>
      </c>
    </row>
    <row r="6953" spans="2:10" x14ac:dyDescent="0.35">
      <c r="B6953" t="s">
        <v>54</v>
      </c>
      <c r="D6953" s="4">
        <v>578698</v>
      </c>
      <c r="E6953" s="4">
        <v>32695</v>
      </c>
      <c r="F6953" s="4">
        <v>3131053</v>
      </c>
      <c r="G6953" s="4">
        <v>25000</v>
      </c>
      <c r="H6953" s="4">
        <v>7789819</v>
      </c>
      <c r="I6953" s="4">
        <v>11557266</v>
      </c>
      <c r="J6953" s="4">
        <v>611393</v>
      </c>
    </row>
    <row r="6954" spans="2:10" x14ac:dyDescent="0.35">
      <c r="B6954" t="s">
        <v>1845</v>
      </c>
      <c r="C6954" t="s">
        <v>1865</v>
      </c>
      <c r="D6954" s="4">
        <v>66004</v>
      </c>
      <c r="H6954" s="4">
        <v>52867</v>
      </c>
      <c r="I6954" s="4">
        <v>118871</v>
      </c>
      <c r="J6954" s="4">
        <v>66004</v>
      </c>
    </row>
    <row r="6955" spans="2:10" x14ac:dyDescent="0.35">
      <c r="C6955" t="s">
        <v>1866</v>
      </c>
      <c r="I6955" s="4">
        <v>0</v>
      </c>
      <c r="J6955">
        <v>0</v>
      </c>
    </row>
    <row r="6956" spans="2:10" x14ac:dyDescent="0.35">
      <c r="C6956" t="s">
        <v>1867</v>
      </c>
      <c r="D6956" s="4">
        <v>2250076</v>
      </c>
      <c r="E6956" s="4">
        <v>89619</v>
      </c>
      <c r="F6956" s="4">
        <v>45000</v>
      </c>
      <c r="H6956" s="4">
        <v>421756</v>
      </c>
      <c r="I6956" s="4">
        <v>2806451</v>
      </c>
      <c r="J6956" s="4">
        <v>2339695</v>
      </c>
    </row>
    <row r="6957" spans="2:10" x14ac:dyDescent="0.35">
      <c r="C6957" t="s">
        <v>1868</v>
      </c>
      <c r="D6957" s="4">
        <v>2413137</v>
      </c>
      <c r="E6957" s="4">
        <v>85616</v>
      </c>
      <c r="H6957" s="4">
        <v>2475710</v>
      </c>
      <c r="I6957" s="4">
        <v>4974464</v>
      </c>
      <c r="J6957" s="4">
        <v>2498753</v>
      </c>
    </row>
    <row r="6958" spans="2:10" x14ac:dyDescent="0.35">
      <c r="C6958" t="s">
        <v>1894</v>
      </c>
      <c r="D6958" s="4">
        <v>15183</v>
      </c>
      <c r="I6958" s="4">
        <v>15183</v>
      </c>
      <c r="J6958" s="4">
        <v>15183</v>
      </c>
    </row>
    <row r="6959" spans="2:10" x14ac:dyDescent="0.35">
      <c r="C6959" t="s">
        <v>1869</v>
      </c>
      <c r="D6959" s="4">
        <v>598756</v>
      </c>
      <c r="E6959" s="4">
        <v>100800</v>
      </c>
      <c r="I6959" s="4">
        <v>699556</v>
      </c>
      <c r="J6959" s="4">
        <v>699556</v>
      </c>
    </row>
    <row r="6960" spans="2:10" x14ac:dyDescent="0.35">
      <c r="C6960" t="s">
        <v>1870</v>
      </c>
      <c r="D6960" s="4">
        <v>2077863</v>
      </c>
      <c r="E6960" s="4">
        <v>561519</v>
      </c>
      <c r="H6960" s="4">
        <v>143798</v>
      </c>
      <c r="I6960" s="4">
        <v>2783180</v>
      </c>
      <c r="J6960" s="4">
        <v>2639382</v>
      </c>
    </row>
    <row r="6961" spans="2:10" x14ac:dyDescent="0.35">
      <c r="C6961" t="s">
        <v>1872</v>
      </c>
      <c r="D6961" s="4">
        <v>2191793</v>
      </c>
      <c r="I6961" s="4">
        <v>2191793</v>
      </c>
      <c r="J6961" s="4">
        <v>2191793</v>
      </c>
    </row>
    <row r="6962" spans="2:10" x14ac:dyDescent="0.35">
      <c r="C6962" t="s">
        <v>1873</v>
      </c>
      <c r="D6962" s="4">
        <v>25000</v>
      </c>
      <c r="I6962" s="4">
        <v>25000</v>
      </c>
      <c r="J6962" s="4">
        <v>25000</v>
      </c>
    </row>
    <row r="6963" spans="2:10" x14ac:dyDescent="0.35">
      <c r="C6963" t="s">
        <v>1874</v>
      </c>
      <c r="D6963" s="4">
        <v>3410</v>
      </c>
      <c r="I6963" s="4">
        <v>3410</v>
      </c>
      <c r="J6963" s="4">
        <v>3410</v>
      </c>
    </row>
    <row r="6964" spans="2:10" x14ac:dyDescent="0.35">
      <c r="C6964" t="s">
        <v>1875</v>
      </c>
      <c r="H6964" s="4">
        <v>81369</v>
      </c>
      <c r="I6964" s="4">
        <v>81369</v>
      </c>
      <c r="J6964">
        <v>0</v>
      </c>
    </row>
    <row r="6965" spans="2:10" x14ac:dyDescent="0.35">
      <c r="C6965" t="s">
        <v>1876</v>
      </c>
      <c r="E6965" s="4">
        <v>0</v>
      </c>
      <c r="I6965" s="4">
        <v>0</v>
      </c>
      <c r="J6965">
        <v>0</v>
      </c>
    </row>
    <row r="6966" spans="2:10" x14ac:dyDescent="0.35">
      <c r="C6966" t="s">
        <v>1877</v>
      </c>
      <c r="D6966" s="4">
        <v>99879</v>
      </c>
      <c r="E6966" s="4">
        <v>1267</v>
      </c>
      <c r="I6966" s="4">
        <v>101146</v>
      </c>
      <c r="J6966" s="4">
        <v>101146</v>
      </c>
    </row>
    <row r="6967" spans="2:10" x14ac:dyDescent="0.35">
      <c r="B6967" t="s">
        <v>55</v>
      </c>
      <c r="D6967" s="4">
        <v>9741102</v>
      </c>
      <c r="E6967" s="4">
        <v>838821</v>
      </c>
      <c r="F6967" s="4">
        <v>45000</v>
      </c>
      <c r="H6967" s="4">
        <v>3175500</v>
      </c>
      <c r="I6967" s="4">
        <v>13800423</v>
      </c>
      <c r="J6967" s="4">
        <v>10579923</v>
      </c>
    </row>
    <row r="6968" spans="2:10" x14ac:dyDescent="0.35">
      <c r="B6968" t="s">
        <v>1878</v>
      </c>
      <c r="C6968" t="s">
        <v>1879</v>
      </c>
      <c r="D6968" s="4">
        <v>2933521</v>
      </c>
      <c r="I6968" s="4">
        <v>2933521</v>
      </c>
      <c r="J6968" s="4">
        <v>2933521</v>
      </c>
    </row>
    <row r="6969" spans="2:10" x14ac:dyDescent="0.35">
      <c r="C6969" t="s">
        <v>1881</v>
      </c>
      <c r="D6969" s="4">
        <v>522953</v>
      </c>
      <c r="I6969" s="4">
        <v>522953</v>
      </c>
      <c r="J6969" s="4">
        <v>522953</v>
      </c>
    </row>
    <row r="6970" spans="2:10" x14ac:dyDescent="0.35">
      <c r="C6970" t="s">
        <v>1882</v>
      </c>
      <c r="D6970" s="4">
        <v>1431</v>
      </c>
      <c r="E6970" s="4">
        <v>148552</v>
      </c>
      <c r="I6970" s="4">
        <v>149983</v>
      </c>
      <c r="J6970" s="4">
        <v>149983</v>
      </c>
    </row>
    <row r="6971" spans="2:10" x14ac:dyDescent="0.35">
      <c r="C6971" t="s">
        <v>1884</v>
      </c>
      <c r="D6971" s="4">
        <v>138327</v>
      </c>
      <c r="I6971" s="4">
        <v>138327</v>
      </c>
      <c r="J6971" s="4">
        <v>138327</v>
      </c>
    </row>
    <row r="6972" spans="2:10" x14ac:dyDescent="0.35">
      <c r="B6972" t="s">
        <v>56</v>
      </c>
      <c r="D6972" s="4">
        <v>3596232</v>
      </c>
      <c r="E6972" s="4">
        <v>148552</v>
      </c>
      <c r="I6972" s="4">
        <v>3744784</v>
      </c>
      <c r="J6972" s="4">
        <v>3744784</v>
      </c>
    </row>
    <row r="6973" spans="2:10" x14ac:dyDescent="0.35">
      <c r="B6973" t="s">
        <v>1887</v>
      </c>
      <c r="C6973" t="s">
        <v>1888</v>
      </c>
      <c r="E6973" s="4">
        <v>115200</v>
      </c>
      <c r="I6973" s="4">
        <v>115200</v>
      </c>
      <c r="J6973">
        <v>115200</v>
      </c>
    </row>
    <row r="6974" spans="2:10" x14ac:dyDescent="0.35">
      <c r="C6974" t="s">
        <v>1901</v>
      </c>
      <c r="E6974" s="4">
        <v>300000</v>
      </c>
      <c r="I6974" s="4">
        <v>300000</v>
      </c>
      <c r="J6974">
        <v>300000</v>
      </c>
    </row>
    <row r="6975" spans="2:10" x14ac:dyDescent="0.35">
      <c r="C6975" t="s">
        <v>1889</v>
      </c>
      <c r="E6975" s="4">
        <v>189000</v>
      </c>
      <c r="I6975" s="4">
        <v>189000</v>
      </c>
      <c r="J6975">
        <v>189000</v>
      </c>
    </row>
    <row r="6976" spans="2:10" x14ac:dyDescent="0.35">
      <c r="C6976" t="s">
        <v>1890</v>
      </c>
      <c r="E6976" s="4">
        <v>105000</v>
      </c>
      <c r="I6976" s="4">
        <v>105000</v>
      </c>
      <c r="J6976">
        <v>105000</v>
      </c>
    </row>
    <row r="6977" spans="1:10" x14ac:dyDescent="0.35">
      <c r="C6977" t="s">
        <v>1902</v>
      </c>
      <c r="E6977" s="4">
        <v>600000</v>
      </c>
      <c r="I6977" s="4">
        <v>600000</v>
      </c>
      <c r="J6977">
        <v>600000</v>
      </c>
    </row>
    <row r="6978" spans="1:10" x14ac:dyDescent="0.35">
      <c r="B6978" t="s">
        <v>58</v>
      </c>
      <c r="E6978" s="4">
        <v>1309200</v>
      </c>
      <c r="I6978" s="4">
        <v>1309200</v>
      </c>
      <c r="J6978">
        <v>1309200</v>
      </c>
    </row>
    <row r="6979" spans="1:10" x14ac:dyDescent="0.35">
      <c r="A6979" t="s">
        <v>1660</v>
      </c>
      <c r="B6979" t="s">
        <v>59</v>
      </c>
      <c r="D6979" s="4">
        <v>45802784</v>
      </c>
      <c r="E6979" s="4">
        <v>27716574</v>
      </c>
      <c r="F6979" s="4">
        <v>25169147</v>
      </c>
      <c r="G6979" s="4">
        <v>3684551</v>
      </c>
      <c r="H6979" s="4">
        <v>19915640</v>
      </c>
      <c r="I6979" s="4">
        <v>122288696</v>
      </c>
      <c r="J6979" s="4">
        <v>73519358</v>
      </c>
    </row>
    <row r="6980" spans="1:10" x14ac:dyDescent="0.35">
      <c r="A6980" t="s">
        <v>744</v>
      </c>
      <c r="B6980" t="s">
        <v>1842</v>
      </c>
      <c r="C6980" t="s">
        <v>1843</v>
      </c>
      <c r="D6980" s="4">
        <v>9632966</v>
      </c>
      <c r="I6980" s="4">
        <v>9632966</v>
      </c>
      <c r="J6980" s="4">
        <v>9632966</v>
      </c>
    </row>
    <row r="6981" spans="1:10" x14ac:dyDescent="0.35">
      <c r="C6981" t="s">
        <v>1844</v>
      </c>
      <c r="D6981" s="4">
        <v>335205</v>
      </c>
      <c r="H6981" s="4">
        <v>527602</v>
      </c>
      <c r="I6981" s="4">
        <v>862807</v>
      </c>
      <c r="J6981" s="4">
        <v>335205</v>
      </c>
    </row>
    <row r="6982" spans="1:10" x14ac:dyDescent="0.35">
      <c r="C6982" t="s">
        <v>1845</v>
      </c>
      <c r="D6982" s="4">
        <v>745016</v>
      </c>
      <c r="I6982" s="4">
        <v>745016</v>
      </c>
      <c r="J6982" s="4">
        <v>745016</v>
      </c>
    </row>
    <row r="6983" spans="1:10" x14ac:dyDescent="0.35">
      <c r="B6983" t="s">
        <v>51</v>
      </c>
      <c r="D6983" s="4">
        <v>10713187</v>
      </c>
      <c r="H6983" s="4">
        <v>527602</v>
      </c>
      <c r="I6983" s="4">
        <v>11240789</v>
      </c>
      <c r="J6983" s="4">
        <v>10713187</v>
      </c>
    </row>
    <row r="6984" spans="1:10" x14ac:dyDescent="0.35">
      <c r="B6984" t="s">
        <v>1843</v>
      </c>
      <c r="C6984" t="s">
        <v>1846</v>
      </c>
      <c r="D6984" s="4">
        <v>5214840</v>
      </c>
      <c r="I6984" s="4">
        <v>5214840</v>
      </c>
      <c r="J6984" s="4">
        <v>5214840</v>
      </c>
    </row>
    <row r="6985" spans="1:10" x14ac:dyDescent="0.35">
      <c r="C6985" t="s">
        <v>1847</v>
      </c>
      <c r="D6985" s="4">
        <v>3170626</v>
      </c>
      <c r="F6985" s="4">
        <v>202703</v>
      </c>
      <c r="I6985" s="4">
        <v>3373329</v>
      </c>
      <c r="J6985" s="4">
        <v>3170626</v>
      </c>
    </row>
    <row r="6986" spans="1:10" x14ac:dyDescent="0.35">
      <c r="B6986" t="s">
        <v>52</v>
      </c>
      <c r="D6986" s="4">
        <v>8385466</v>
      </c>
      <c r="F6986" s="4">
        <v>202703</v>
      </c>
      <c r="I6986" s="4">
        <v>8588169</v>
      </c>
      <c r="J6986" s="4">
        <v>8385466</v>
      </c>
    </row>
    <row r="6987" spans="1:10" x14ac:dyDescent="0.35">
      <c r="B6987" t="s">
        <v>1849</v>
      </c>
      <c r="C6987" t="s">
        <v>1850</v>
      </c>
      <c r="D6987" s="4">
        <v>1600000</v>
      </c>
      <c r="I6987" s="4">
        <v>1600000</v>
      </c>
      <c r="J6987" s="4">
        <v>1600000</v>
      </c>
    </row>
    <row r="6988" spans="1:10" x14ac:dyDescent="0.35">
      <c r="B6988" t="s">
        <v>53</v>
      </c>
      <c r="D6988" s="4">
        <v>1600000</v>
      </c>
      <c r="I6988" s="4">
        <v>1600000</v>
      </c>
      <c r="J6988" s="4">
        <v>1600000</v>
      </c>
    </row>
    <row r="6989" spans="1:10" x14ac:dyDescent="0.35">
      <c r="B6989" t="s">
        <v>1844</v>
      </c>
      <c r="C6989" t="s">
        <v>1851</v>
      </c>
      <c r="D6989" s="4">
        <v>167425</v>
      </c>
      <c r="I6989" s="4">
        <v>167425</v>
      </c>
      <c r="J6989" s="4">
        <v>167425</v>
      </c>
    </row>
    <row r="6990" spans="1:10" x14ac:dyDescent="0.35">
      <c r="C6990" t="s">
        <v>1852</v>
      </c>
      <c r="G6990" s="4">
        <v>2726</v>
      </c>
      <c r="I6990" s="4">
        <v>2726</v>
      </c>
      <c r="J6990">
        <v>0</v>
      </c>
    </row>
    <row r="6991" spans="1:10" x14ac:dyDescent="0.35">
      <c r="C6991" t="s">
        <v>1853</v>
      </c>
      <c r="G6991" s="4">
        <v>5461</v>
      </c>
      <c r="I6991" s="4">
        <v>5461</v>
      </c>
      <c r="J6991">
        <v>0</v>
      </c>
    </row>
    <row r="6992" spans="1:10" x14ac:dyDescent="0.35">
      <c r="C6992" t="s">
        <v>1854</v>
      </c>
      <c r="D6992" s="4">
        <v>1302</v>
      </c>
      <c r="F6992" s="4">
        <v>94149</v>
      </c>
      <c r="I6992" s="4">
        <v>95450</v>
      </c>
      <c r="J6992" s="4">
        <v>1302</v>
      </c>
    </row>
    <row r="6993" spans="2:10" x14ac:dyDescent="0.35">
      <c r="C6993" t="s">
        <v>1855</v>
      </c>
      <c r="D6993" s="4">
        <v>13766</v>
      </c>
      <c r="F6993" s="4">
        <v>138595</v>
      </c>
      <c r="I6993" s="4">
        <v>152362</v>
      </c>
      <c r="J6993" s="4">
        <v>13766</v>
      </c>
    </row>
    <row r="6994" spans="2:10" x14ac:dyDescent="0.35">
      <c r="C6994" t="s">
        <v>1856</v>
      </c>
      <c r="D6994" s="4">
        <v>9743</v>
      </c>
      <c r="F6994" s="4">
        <v>16982</v>
      </c>
      <c r="G6994" s="4">
        <v>20708</v>
      </c>
      <c r="I6994" s="4">
        <v>47433</v>
      </c>
      <c r="J6994" s="4">
        <v>9743</v>
      </c>
    </row>
    <row r="6995" spans="2:10" x14ac:dyDescent="0.35">
      <c r="C6995" t="s">
        <v>1857</v>
      </c>
      <c r="D6995" s="4">
        <v>6790</v>
      </c>
      <c r="I6995" s="4">
        <v>6790</v>
      </c>
      <c r="J6995" s="4">
        <v>6790</v>
      </c>
    </row>
    <row r="6996" spans="2:10" x14ac:dyDescent="0.35">
      <c r="C6996" t="s">
        <v>1858</v>
      </c>
      <c r="G6996" s="4">
        <v>12066</v>
      </c>
      <c r="H6996" s="4">
        <v>24132</v>
      </c>
      <c r="I6996" s="4">
        <v>36199</v>
      </c>
      <c r="J6996">
        <v>0</v>
      </c>
    </row>
    <row r="6997" spans="2:10" x14ac:dyDescent="0.35">
      <c r="C6997" t="s">
        <v>1859</v>
      </c>
      <c r="G6997" s="4">
        <v>50000</v>
      </c>
      <c r="H6997" s="4">
        <v>225000</v>
      </c>
      <c r="I6997" s="4">
        <v>275000</v>
      </c>
      <c r="J6997">
        <v>0</v>
      </c>
    </row>
    <row r="6998" spans="2:10" x14ac:dyDescent="0.35">
      <c r="C6998" t="s">
        <v>1860</v>
      </c>
      <c r="H6998" s="4">
        <v>217406</v>
      </c>
      <c r="I6998" s="4">
        <v>217406</v>
      </c>
      <c r="J6998">
        <v>0</v>
      </c>
    </row>
    <row r="6999" spans="2:10" x14ac:dyDescent="0.35">
      <c r="C6999" t="s">
        <v>1861</v>
      </c>
      <c r="D6999" s="4">
        <v>52232</v>
      </c>
      <c r="I6999" s="4">
        <v>52232</v>
      </c>
      <c r="J6999" s="4">
        <v>52232</v>
      </c>
    </row>
    <row r="7000" spans="2:10" x14ac:dyDescent="0.35">
      <c r="C7000" t="s">
        <v>1862</v>
      </c>
      <c r="E7000" s="4">
        <v>0</v>
      </c>
      <c r="H7000" s="4">
        <v>427321</v>
      </c>
      <c r="I7000" s="4">
        <v>427321</v>
      </c>
      <c r="J7000">
        <v>0</v>
      </c>
    </row>
    <row r="7001" spans="2:10" x14ac:dyDescent="0.35">
      <c r="C7001" t="s">
        <v>1863</v>
      </c>
      <c r="F7001" s="4">
        <v>7780</v>
      </c>
      <c r="I7001" s="4">
        <v>7780</v>
      </c>
      <c r="J7001">
        <v>0</v>
      </c>
    </row>
    <row r="7002" spans="2:10" x14ac:dyDescent="0.35">
      <c r="B7002" t="s">
        <v>54</v>
      </c>
      <c r="D7002" s="4">
        <v>251258</v>
      </c>
      <c r="E7002" s="4">
        <v>0</v>
      </c>
      <c r="F7002" s="4">
        <v>257506</v>
      </c>
      <c r="G7002" s="4">
        <v>90961</v>
      </c>
      <c r="H7002" s="4">
        <v>893860</v>
      </c>
      <c r="I7002" s="4">
        <v>1493585</v>
      </c>
      <c r="J7002" s="4">
        <v>251258</v>
      </c>
    </row>
    <row r="7003" spans="2:10" x14ac:dyDescent="0.35">
      <c r="B7003" t="s">
        <v>1845</v>
      </c>
      <c r="C7003" t="s">
        <v>1866</v>
      </c>
      <c r="I7003" s="4">
        <v>0</v>
      </c>
      <c r="J7003">
        <v>0</v>
      </c>
    </row>
    <row r="7004" spans="2:10" x14ac:dyDescent="0.35">
      <c r="C7004" t="s">
        <v>1867</v>
      </c>
      <c r="D7004" s="4">
        <v>925000</v>
      </c>
      <c r="F7004" s="4">
        <v>9000</v>
      </c>
      <c r="H7004" s="4">
        <v>224992</v>
      </c>
      <c r="I7004" s="4">
        <v>1158992</v>
      </c>
      <c r="J7004" s="4">
        <v>925000</v>
      </c>
    </row>
    <row r="7005" spans="2:10" x14ac:dyDescent="0.35">
      <c r="C7005" t="s">
        <v>1868</v>
      </c>
      <c r="D7005" s="4">
        <v>10919</v>
      </c>
      <c r="H7005" s="4">
        <v>585679</v>
      </c>
      <c r="I7005" s="4">
        <v>596598</v>
      </c>
      <c r="J7005" s="4">
        <v>10919</v>
      </c>
    </row>
    <row r="7006" spans="2:10" x14ac:dyDescent="0.35">
      <c r="C7006" t="s">
        <v>1869</v>
      </c>
      <c r="H7006" s="4">
        <v>192000</v>
      </c>
      <c r="I7006" s="4">
        <v>192000</v>
      </c>
      <c r="J7006">
        <v>0</v>
      </c>
    </row>
    <row r="7007" spans="2:10" x14ac:dyDescent="0.35">
      <c r="C7007" t="s">
        <v>1870</v>
      </c>
      <c r="D7007" s="4">
        <v>116</v>
      </c>
      <c r="E7007" s="4">
        <v>1774</v>
      </c>
      <c r="G7007" s="4">
        <v>1062407</v>
      </c>
      <c r="I7007" s="4">
        <v>1064296</v>
      </c>
      <c r="J7007" s="4">
        <v>1890</v>
      </c>
    </row>
    <row r="7008" spans="2:10" x14ac:dyDescent="0.35">
      <c r="C7008" t="s">
        <v>1871</v>
      </c>
      <c r="D7008" s="4">
        <v>850165</v>
      </c>
      <c r="E7008" s="4">
        <v>6524817</v>
      </c>
      <c r="F7008" s="4">
        <v>18055</v>
      </c>
      <c r="H7008" s="4">
        <v>28894</v>
      </c>
      <c r="I7008" s="4">
        <v>7421931</v>
      </c>
      <c r="J7008" s="4">
        <v>7374982</v>
      </c>
    </row>
    <row r="7009" spans="2:10" x14ac:dyDescent="0.35">
      <c r="C7009" t="s">
        <v>1872</v>
      </c>
      <c r="D7009" s="4">
        <v>51924</v>
      </c>
      <c r="I7009" s="4">
        <v>51924</v>
      </c>
      <c r="J7009" s="4">
        <v>51924</v>
      </c>
    </row>
    <row r="7010" spans="2:10" x14ac:dyDescent="0.35">
      <c r="C7010" t="s">
        <v>1874</v>
      </c>
      <c r="D7010" s="4">
        <v>3410</v>
      </c>
      <c r="I7010" s="4">
        <v>3410</v>
      </c>
      <c r="J7010" s="4">
        <v>3410</v>
      </c>
    </row>
    <row r="7011" spans="2:10" x14ac:dyDescent="0.35">
      <c r="C7011" t="s">
        <v>1875</v>
      </c>
      <c r="H7011" s="4">
        <v>23248</v>
      </c>
      <c r="I7011" s="4">
        <v>23248</v>
      </c>
      <c r="J7011">
        <v>0</v>
      </c>
    </row>
    <row r="7012" spans="2:10" x14ac:dyDescent="0.35">
      <c r="C7012" t="s">
        <v>1876</v>
      </c>
      <c r="H7012" s="4">
        <v>42000</v>
      </c>
      <c r="I7012" s="4">
        <v>42000</v>
      </c>
      <c r="J7012">
        <v>0</v>
      </c>
    </row>
    <row r="7013" spans="2:10" x14ac:dyDescent="0.35">
      <c r="B7013" t="s">
        <v>55</v>
      </c>
      <c r="D7013" s="4">
        <v>1841534</v>
      </c>
      <c r="E7013" s="4">
        <v>6526591</v>
      </c>
      <c r="F7013" s="4">
        <v>27055</v>
      </c>
      <c r="G7013" s="4">
        <v>1062407</v>
      </c>
      <c r="H7013" s="4">
        <v>1096814</v>
      </c>
      <c r="I7013" s="4">
        <v>10554400</v>
      </c>
      <c r="J7013" s="4">
        <v>8368125</v>
      </c>
    </row>
    <row r="7014" spans="2:10" x14ac:dyDescent="0.35">
      <c r="B7014" t="s">
        <v>1878</v>
      </c>
      <c r="C7014" t="s">
        <v>1879</v>
      </c>
      <c r="D7014" s="4">
        <v>300020</v>
      </c>
      <c r="I7014" s="4">
        <v>300020</v>
      </c>
      <c r="J7014" s="4">
        <v>300020</v>
      </c>
    </row>
    <row r="7015" spans="2:10" x14ac:dyDescent="0.35">
      <c r="C7015" t="s">
        <v>1897</v>
      </c>
      <c r="D7015" s="4">
        <v>374</v>
      </c>
      <c r="I7015" s="4">
        <v>374</v>
      </c>
      <c r="J7015" s="4">
        <v>374</v>
      </c>
    </row>
    <row r="7016" spans="2:10" x14ac:dyDescent="0.35">
      <c r="C7016" t="s">
        <v>1880</v>
      </c>
      <c r="D7016" s="4">
        <v>59522</v>
      </c>
      <c r="I7016" s="4">
        <v>59522</v>
      </c>
      <c r="J7016" s="4">
        <v>59522</v>
      </c>
    </row>
    <row r="7017" spans="2:10" x14ac:dyDescent="0.35">
      <c r="B7017" t="s">
        <v>1878</v>
      </c>
      <c r="C7017" t="s">
        <v>1881</v>
      </c>
      <c r="D7017" s="4">
        <v>164874</v>
      </c>
      <c r="I7017" s="4">
        <v>164874</v>
      </c>
      <c r="J7017" s="4">
        <v>164874</v>
      </c>
    </row>
    <row r="7018" spans="2:10" x14ac:dyDescent="0.35">
      <c r="C7018" t="s">
        <v>1895</v>
      </c>
      <c r="D7018" s="4">
        <v>108186</v>
      </c>
      <c r="I7018" s="4">
        <v>108186</v>
      </c>
      <c r="J7018" s="4">
        <v>108186</v>
      </c>
    </row>
    <row r="7019" spans="2:10" x14ac:dyDescent="0.35">
      <c r="C7019" t="s">
        <v>1883</v>
      </c>
      <c r="D7019" s="4">
        <v>11406</v>
      </c>
      <c r="I7019" s="4">
        <v>11406</v>
      </c>
      <c r="J7019" s="4">
        <v>11406</v>
      </c>
    </row>
    <row r="7020" spans="2:10" x14ac:dyDescent="0.35">
      <c r="C7020" t="s">
        <v>1884</v>
      </c>
      <c r="D7020" s="4">
        <v>28577</v>
      </c>
      <c r="I7020" s="4">
        <v>28577</v>
      </c>
      <c r="J7020" s="4">
        <v>28577</v>
      </c>
    </row>
    <row r="7021" spans="2:10" x14ac:dyDescent="0.35">
      <c r="B7021" t="s">
        <v>56</v>
      </c>
      <c r="D7021" s="4">
        <v>672960</v>
      </c>
      <c r="I7021" s="4">
        <v>672960</v>
      </c>
      <c r="J7021" s="4">
        <v>672960</v>
      </c>
    </row>
    <row r="7022" spans="2:10" x14ac:dyDescent="0.35">
      <c r="B7022" t="s">
        <v>1885</v>
      </c>
      <c r="C7022" t="s">
        <v>1886</v>
      </c>
      <c r="F7022" s="4">
        <v>9426</v>
      </c>
      <c r="I7022" s="4">
        <v>9426</v>
      </c>
      <c r="J7022">
        <v>0</v>
      </c>
    </row>
    <row r="7023" spans="2:10" x14ac:dyDescent="0.35">
      <c r="B7023" t="s">
        <v>57</v>
      </c>
      <c r="F7023" s="4">
        <v>9426</v>
      </c>
      <c r="I7023" s="4">
        <v>9426</v>
      </c>
      <c r="J7023">
        <v>0</v>
      </c>
    </row>
    <row r="7024" spans="2:10" x14ac:dyDescent="0.35">
      <c r="B7024" t="s">
        <v>1887</v>
      </c>
      <c r="C7024" t="s">
        <v>1888</v>
      </c>
      <c r="H7024" s="4">
        <v>33600</v>
      </c>
      <c r="I7024" s="4">
        <v>33600</v>
      </c>
      <c r="J7024">
        <v>0</v>
      </c>
    </row>
    <row r="7025" spans="1:10" x14ac:dyDescent="0.35">
      <c r="C7025" t="s">
        <v>1901</v>
      </c>
      <c r="G7025" s="4">
        <v>18750</v>
      </c>
      <c r="I7025" s="4">
        <v>18750</v>
      </c>
      <c r="J7025">
        <v>0</v>
      </c>
    </row>
    <row r="7026" spans="1:10" x14ac:dyDescent="0.35">
      <c r="C7026" t="s">
        <v>1889</v>
      </c>
      <c r="G7026" s="4">
        <v>36750</v>
      </c>
      <c r="I7026" s="4">
        <v>36750</v>
      </c>
      <c r="J7026">
        <v>0</v>
      </c>
    </row>
    <row r="7027" spans="1:10" x14ac:dyDescent="0.35">
      <c r="C7027" t="s">
        <v>1890</v>
      </c>
      <c r="G7027" s="4">
        <v>18750</v>
      </c>
      <c r="I7027" s="4">
        <v>18750</v>
      </c>
      <c r="J7027">
        <v>0</v>
      </c>
    </row>
    <row r="7028" spans="1:10" x14ac:dyDescent="0.35">
      <c r="C7028" t="s">
        <v>1902</v>
      </c>
      <c r="G7028" s="4">
        <v>75000</v>
      </c>
      <c r="I7028" s="4">
        <v>75000</v>
      </c>
      <c r="J7028">
        <v>0</v>
      </c>
    </row>
    <row r="7029" spans="1:10" x14ac:dyDescent="0.35">
      <c r="B7029" t="s">
        <v>58</v>
      </c>
      <c r="G7029" s="4">
        <v>149250</v>
      </c>
      <c r="H7029" s="4">
        <v>33600</v>
      </c>
      <c r="I7029" s="4">
        <v>182850</v>
      </c>
      <c r="J7029">
        <v>0</v>
      </c>
    </row>
    <row r="7030" spans="1:10" x14ac:dyDescent="0.35">
      <c r="A7030" t="s">
        <v>1661</v>
      </c>
      <c r="B7030" t="s">
        <v>59</v>
      </c>
      <c r="D7030" s="4">
        <v>23464404</v>
      </c>
      <c r="E7030" s="4">
        <v>6526591</v>
      </c>
      <c r="F7030" s="4">
        <v>496690</v>
      </c>
      <c r="G7030" s="4">
        <v>1302618</v>
      </c>
      <c r="H7030" s="4">
        <v>2551875</v>
      </c>
      <c r="I7030" s="4">
        <v>34342178</v>
      </c>
      <c r="J7030" s="4">
        <v>29990995</v>
      </c>
    </row>
    <row r="7031" spans="1:10" x14ac:dyDescent="0.35">
      <c r="A7031" t="s">
        <v>747</v>
      </c>
      <c r="B7031" t="s">
        <v>1842</v>
      </c>
      <c r="C7031" t="s">
        <v>1843</v>
      </c>
      <c r="D7031" s="4">
        <v>1738854</v>
      </c>
      <c r="F7031" s="4">
        <v>904400</v>
      </c>
      <c r="I7031" s="4">
        <v>2643254</v>
      </c>
      <c r="J7031" s="4">
        <v>1738854</v>
      </c>
    </row>
    <row r="7032" spans="1:10" x14ac:dyDescent="0.35">
      <c r="C7032" t="s">
        <v>1844</v>
      </c>
      <c r="D7032" s="4">
        <v>68553</v>
      </c>
      <c r="F7032" s="4">
        <v>141352</v>
      </c>
      <c r="G7032" s="4">
        <v>16200</v>
      </c>
      <c r="I7032" s="4">
        <v>226105</v>
      </c>
      <c r="J7032" s="4">
        <v>68553</v>
      </c>
    </row>
    <row r="7033" spans="1:10" x14ac:dyDescent="0.35">
      <c r="C7033" t="s">
        <v>1845</v>
      </c>
      <c r="D7033" s="4">
        <v>6025</v>
      </c>
      <c r="F7033" s="4">
        <v>187732</v>
      </c>
      <c r="I7033" s="4">
        <v>193757</v>
      </c>
      <c r="J7033" s="4">
        <v>6025</v>
      </c>
    </row>
    <row r="7034" spans="1:10" x14ac:dyDescent="0.35">
      <c r="B7034" t="s">
        <v>51</v>
      </c>
      <c r="D7034" s="4">
        <v>1813432</v>
      </c>
      <c r="F7034" s="4">
        <v>1233484</v>
      </c>
      <c r="G7034" s="4">
        <v>16200</v>
      </c>
      <c r="I7034" s="4">
        <v>3063116</v>
      </c>
      <c r="J7034" s="4">
        <v>1813432</v>
      </c>
    </row>
    <row r="7035" spans="1:10" x14ac:dyDescent="0.35">
      <c r="B7035" t="s">
        <v>1843</v>
      </c>
      <c r="C7035" t="s">
        <v>1846</v>
      </c>
      <c r="D7035" s="4">
        <v>2111136</v>
      </c>
      <c r="F7035" s="4">
        <v>700000</v>
      </c>
      <c r="I7035" s="4">
        <v>2811136</v>
      </c>
      <c r="J7035" s="4">
        <v>2111136</v>
      </c>
    </row>
    <row r="7036" spans="1:10" x14ac:dyDescent="0.35">
      <c r="C7036" t="s">
        <v>1847</v>
      </c>
      <c r="D7036" s="4">
        <v>387839</v>
      </c>
      <c r="F7036" s="4">
        <v>550000</v>
      </c>
      <c r="I7036" s="4">
        <v>937839</v>
      </c>
      <c r="J7036" s="4">
        <v>387839</v>
      </c>
    </row>
    <row r="7037" spans="1:10" x14ac:dyDescent="0.35">
      <c r="C7037" t="s">
        <v>1848</v>
      </c>
      <c r="D7037" s="4">
        <v>10400</v>
      </c>
      <c r="I7037" s="4">
        <v>10400</v>
      </c>
      <c r="J7037" s="4">
        <v>10400</v>
      </c>
    </row>
    <row r="7038" spans="1:10" x14ac:dyDescent="0.35">
      <c r="B7038" t="s">
        <v>52</v>
      </c>
      <c r="D7038" s="4">
        <v>2509376</v>
      </c>
      <c r="F7038" s="4">
        <v>1250000</v>
      </c>
      <c r="I7038" s="4">
        <v>3759376</v>
      </c>
      <c r="J7038" s="4">
        <v>2509376</v>
      </c>
    </row>
    <row r="7039" spans="1:10" x14ac:dyDescent="0.35">
      <c r="B7039" t="s">
        <v>1849</v>
      </c>
      <c r="C7039" t="s">
        <v>1850</v>
      </c>
      <c r="G7039" s="4">
        <v>800000</v>
      </c>
      <c r="I7039" s="4">
        <v>800000</v>
      </c>
      <c r="J7039">
        <v>0</v>
      </c>
    </row>
    <row r="7040" spans="1:10" x14ac:dyDescent="0.35">
      <c r="B7040" t="s">
        <v>53</v>
      </c>
      <c r="G7040" s="4">
        <v>800000</v>
      </c>
      <c r="I7040" s="4">
        <v>800000</v>
      </c>
      <c r="J7040">
        <v>0</v>
      </c>
    </row>
    <row r="7041" spans="2:10" x14ac:dyDescent="0.35">
      <c r="B7041" t="s">
        <v>1844</v>
      </c>
      <c r="C7041" t="s">
        <v>1851</v>
      </c>
      <c r="D7041" s="4">
        <v>65290</v>
      </c>
      <c r="I7041" s="4">
        <v>65290</v>
      </c>
      <c r="J7041" s="4">
        <v>65290</v>
      </c>
    </row>
    <row r="7042" spans="2:10" x14ac:dyDescent="0.35">
      <c r="C7042" t="s">
        <v>1854</v>
      </c>
      <c r="F7042" s="4">
        <v>67249</v>
      </c>
      <c r="I7042" s="4">
        <v>67249</v>
      </c>
      <c r="J7042">
        <v>0</v>
      </c>
    </row>
    <row r="7043" spans="2:10" x14ac:dyDescent="0.35">
      <c r="C7043" t="s">
        <v>1855</v>
      </c>
      <c r="F7043" s="4">
        <v>14690</v>
      </c>
      <c r="I7043" s="4">
        <v>14690</v>
      </c>
      <c r="J7043">
        <v>0</v>
      </c>
    </row>
    <row r="7044" spans="2:10" x14ac:dyDescent="0.35">
      <c r="C7044" t="s">
        <v>1856</v>
      </c>
      <c r="I7044" s="4">
        <v>0</v>
      </c>
      <c r="J7044">
        <v>0</v>
      </c>
    </row>
    <row r="7045" spans="2:10" x14ac:dyDescent="0.35">
      <c r="C7045" t="s">
        <v>1857</v>
      </c>
      <c r="D7045" s="4">
        <v>8148</v>
      </c>
      <c r="I7045" s="4">
        <v>8148</v>
      </c>
      <c r="J7045" s="4">
        <v>8148</v>
      </c>
    </row>
    <row r="7046" spans="2:10" x14ac:dyDescent="0.35">
      <c r="C7046" t="s">
        <v>1858</v>
      </c>
      <c r="F7046" s="4">
        <v>8044</v>
      </c>
      <c r="I7046" s="4">
        <v>8044</v>
      </c>
      <c r="J7046">
        <v>0</v>
      </c>
    </row>
    <row r="7047" spans="2:10" x14ac:dyDescent="0.35">
      <c r="C7047" t="s">
        <v>1859</v>
      </c>
      <c r="F7047" s="4">
        <v>250000</v>
      </c>
      <c r="I7047" s="4">
        <v>250000</v>
      </c>
      <c r="J7047">
        <v>0</v>
      </c>
    </row>
    <row r="7048" spans="2:10" x14ac:dyDescent="0.35">
      <c r="C7048" t="s">
        <v>1860</v>
      </c>
      <c r="F7048" s="4">
        <v>108703</v>
      </c>
      <c r="I7048" s="4">
        <v>108703</v>
      </c>
      <c r="J7048">
        <v>0</v>
      </c>
    </row>
    <row r="7049" spans="2:10" x14ac:dyDescent="0.35">
      <c r="C7049" t="s">
        <v>1861</v>
      </c>
      <c r="D7049" s="4">
        <v>8161</v>
      </c>
      <c r="I7049" s="4">
        <v>8161</v>
      </c>
      <c r="J7049" s="4">
        <v>8161</v>
      </c>
    </row>
    <row r="7050" spans="2:10" x14ac:dyDescent="0.35">
      <c r="C7050" t="s">
        <v>1862</v>
      </c>
      <c r="E7050" s="4">
        <v>0</v>
      </c>
      <c r="F7050" s="4">
        <v>85464</v>
      </c>
      <c r="I7050" s="4">
        <v>85464</v>
      </c>
      <c r="J7050">
        <v>0</v>
      </c>
    </row>
    <row r="7051" spans="2:10" x14ac:dyDescent="0.35">
      <c r="B7051" t="s">
        <v>54</v>
      </c>
      <c r="D7051" s="4">
        <v>81599</v>
      </c>
      <c r="E7051" s="4">
        <v>0</v>
      </c>
      <c r="F7051" s="4">
        <v>534151</v>
      </c>
      <c r="I7051" s="4">
        <v>615750</v>
      </c>
      <c r="J7051" s="4">
        <v>81599</v>
      </c>
    </row>
    <row r="7052" spans="2:10" x14ac:dyDescent="0.35">
      <c r="B7052" t="s">
        <v>1845</v>
      </c>
      <c r="C7052" t="s">
        <v>1866</v>
      </c>
      <c r="I7052" s="4">
        <v>0</v>
      </c>
      <c r="J7052">
        <v>0</v>
      </c>
    </row>
    <row r="7053" spans="2:10" x14ac:dyDescent="0.35">
      <c r="C7053" t="s">
        <v>1867</v>
      </c>
      <c r="E7053" s="4">
        <v>4500</v>
      </c>
      <c r="H7053" s="4">
        <v>155462</v>
      </c>
      <c r="I7053" s="4">
        <v>159962</v>
      </c>
      <c r="J7053">
        <v>4500</v>
      </c>
    </row>
    <row r="7054" spans="2:10" x14ac:dyDescent="0.35">
      <c r="C7054" t="s">
        <v>1868</v>
      </c>
      <c r="F7054" s="4">
        <v>10519</v>
      </c>
      <c r="H7054" s="4">
        <v>198081</v>
      </c>
      <c r="I7054" s="4">
        <v>208600</v>
      </c>
      <c r="J7054">
        <v>0</v>
      </c>
    </row>
    <row r="7055" spans="2:10" x14ac:dyDescent="0.35">
      <c r="C7055" t="s">
        <v>1869</v>
      </c>
      <c r="H7055" s="4">
        <v>76800</v>
      </c>
      <c r="I7055" s="4">
        <v>76800</v>
      </c>
      <c r="J7055">
        <v>0</v>
      </c>
    </row>
    <row r="7056" spans="2:10" x14ac:dyDescent="0.35">
      <c r="C7056" t="s">
        <v>1870</v>
      </c>
      <c r="F7056" s="4">
        <v>1774</v>
      </c>
      <c r="H7056" s="4">
        <v>700672</v>
      </c>
      <c r="I7056" s="4">
        <v>702446</v>
      </c>
      <c r="J7056">
        <v>0</v>
      </c>
    </row>
    <row r="7057" spans="1:10" x14ac:dyDescent="0.35">
      <c r="C7057" t="s">
        <v>1871</v>
      </c>
      <c r="D7057" s="4">
        <v>13202</v>
      </c>
      <c r="F7057" s="4">
        <v>2150000</v>
      </c>
      <c r="G7057" s="4">
        <v>6018</v>
      </c>
      <c r="I7057" s="4">
        <v>2169220</v>
      </c>
      <c r="J7057" s="4">
        <v>13202</v>
      </c>
    </row>
    <row r="7058" spans="1:10" x14ac:dyDescent="0.35">
      <c r="C7058" t="s">
        <v>1872</v>
      </c>
      <c r="D7058" s="4">
        <v>49000</v>
      </c>
      <c r="I7058" s="4">
        <v>49000</v>
      </c>
      <c r="J7058" s="4">
        <v>49000</v>
      </c>
    </row>
    <row r="7059" spans="1:10" x14ac:dyDescent="0.35">
      <c r="C7059" t="s">
        <v>1875</v>
      </c>
      <c r="H7059" s="4">
        <v>3487</v>
      </c>
      <c r="I7059" s="4">
        <v>3487</v>
      </c>
      <c r="J7059">
        <v>0</v>
      </c>
    </row>
    <row r="7060" spans="1:10" x14ac:dyDescent="0.35">
      <c r="B7060" t="s">
        <v>55</v>
      </c>
      <c r="D7060" s="4">
        <v>62202</v>
      </c>
      <c r="E7060" s="4">
        <v>4500</v>
      </c>
      <c r="F7060" s="4">
        <v>2162292</v>
      </c>
      <c r="G7060" s="4">
        <v>6018</v>
      </c>
      <c r="H7060" s="4">
        <v>1134502</v>
      </c>
      <c r="I7060" s="4">
        <v>3369515</v>
      </c>
      <c r="J7060" s="4">
        <v>66702</v>
      </c>
    </row>
    <row r="7061" spans="1:10" x14ac:dyDescent="0.35">
      <c r="B7061" t="s">
        <v>1878</v>
      </c>
      <c r="C7061" t="s">
        <v>1879</v>
      </c>
      <c r="D7061" s="4">
        <v>14663</v>
      </c>
      <c r="I7061" s="4">
        <v>14663</v>
      </c>
      <c r="J7061" s="4">
        <v>14663</v>
      </c>
    </row>
    <row r="7062" spans="1:10" x14ac:dyDescent="0.35">
      <c r="C7062" t="s">
        <v>1881</v>
      </c>
      <c r="D7062" s="4">
        <v>69886</v>
      </c>
      <c r="I7062" s="4">
        <v>69886</v>
      </c>
      <c r="J7062" s="4">
        <v>69886</v>
      </c>
    </row>
    <row r="7063" spans="1:10" x14ac:dyDescent="0.35">
      <c r="C7063" t="s">
        <v>1884</v>
      </c>
      <c r="D7063" s="4">
        <v>13414</v>
      </c>
      <c r="I7063" s="4">
        <v>13414</v>
      </c>
      <c r="J7063" s="4">
        <v>13414</v>
      </c>
    </row>
    <row r="7064" spans="1:10" x14ac:dyDescent="0.35">
      <c r="B7064" t="s">
        <v>56</v>
      </c>
      <c r="D7064" s="4">
        <v>97962</v>
      </c>
      <c r="I7064" s="4">
        <v>97962</v>
      </c>
      <c r="J7064" s="4">
        <v>97962</v>
      </c>
    </row>
    <row r="7065" spans="1:10" x14ac:dyDescent="0.35">
      <c r="B7065" t="s">
        <v>1887</v>
      </c>
      <c r="C7065" t="s">
        <v>1889</v>
      </c>
      <c r="H7065" s="4">
        <v>52500</v>
      </c>
      <c r="I7065" s="4">
        <v>52500</v>
      </c>
      <c r="J7065">
        <v>0</v>
      </c>
    </row>
    <row r="7066" spans="1:10" x14ac:dyDescent="0.35">
      <c r="C7066" t="s">
        <v>1890</v>
      </c>
      <c r="H7066" s="4">
        <v>37500</v>
      </c>
      <c r="I7066" s="4">
        <v>37500</v>
      </c>
      <c r="J7066">
        <v>0</v>
      </c>
    </row>
    <row r="7067" spans="1:10" x14ac:dyDescent="0.35">
      <c r="B7067" t="s">
        <v>58</v>
      </c>
      <c r="H7067" s="4">
        <v>90000</v>
      </c>
      <c r="I7067" s="4">
        <v>90000</v>
      </c>
      <c r="J7067">
        <v>0</v>
      </c>
    </row>
    <row r="7068" spans="1:10" x14ac:dyDescent="0.35">
      <c r="A7068" t="s">
        <v>1662</v>
      </c>
      <c r="B7068" t="s">
        <v>59</v>
      </c>
      <c r="D7068" s="4">
        <v>4564570</v>
      </c>
      <c r="E7068" s="4">
        <v>4500</v>
      </c>
      <c r="F7068" s="4">
        <v>5179927</v>
      </c>
      <c r="G7068" s="4">
        <v>822218</v>
      </c>
      <c r="H7068" s="4">
        <v>1224502</v>
      </c>
      <c r="I7068" s="4">
        <v>11795718</v>
      </c>
      <c r="J7068" s="4">
        <v>4569070</v>
      </c>
    </row>
    <row r="7069" spans="1:10" x14ac:dyDescent="0.35">
      <c r="A7069" t="s">
        <v>754</v>
      </c>
      <c r="B7069" t="s">
        <v>1842</v>
      </c>
      <c r="C7069" t="s">
        <v>1843</v>
      </c>
      <c r="D7069" s="4">
        <v>7978411</v>
      </c>
      <c r="F7069" s="4">
        <v>4149600</v>
      </c>
      <c r="I7069" s="4">
        <v>12128011</v>
      </c>
      <c r="J7069" s="4">
        <v>7978411</v>
      </c>
    </row>
    <row r="7070" spans="1:10" x14ac:dyDescent="0.35">
      <c r="C7070" t="s">
        <v>1844</v>
      </c>
      <c r="D7070" s="4">
        <v>377607</v>
      </c>
      <c r="F7070" s="4">
        <v>619454</v>
      </c>
      <c r="H7070" s="4">
        <v>72000</v>
      </c>
      <c r="I7070" s="4">
        <v>1069060</v>
      </c>
      <c r="J7070" s="4">
        <v>377607</v>
      </c>
    </row>
    <row r="7071" spans="1:10" x14ac:dyDescent="0.35">
      <c r="C7071" t="s">
        <v>1845</v>
      </c>
      <c r="D7071" s="4">
        <v>10018</v>
      </c>
      <c r="F7071" s="4">
        <v>755364</v>
      </c>
      <c r="I7071" s="4">
        <v>765382</v>
      </c>
      <c r="J7071" s="4">
        <v>10018</v>
      </c>
    </row>
    <row r="7072" spans="1:10" x14ac:dyDescent="0.35">
      <c r="B7072" t="s">
        <v>51</v>
      </c>
      <c r="D7072" s="4">
        <v>8366035</v>
      </c>
      <c r="F7072" s="4">
        <v>5524417</v>
      </c>
      <c r="H7072" s="4">
        <v>72000</v>
      </c>
      <c r="I7072" s="4">
        <v>13962453</v>
      </c>
      <c r="J7072" s="4">
        <v>8366035</v>
      </c>
    </row>
    <row r="7073" spans="2:10" x14ac:dyDescent="0.35">
      <c r="B7073" t="s">
        <v>1843</v>
      </c>
      <c r="C7073" t="s">
        <v>1846</v>
      </c>
      <c r="D7073" s="4">
        <v>9695784</v>
      </c>
      <c r="F7073" s="4">
        <v>3543539</v>
      </c>
      <c r="I7073" s="4">
        <v>13239323</v>
      </c>
      <c r="J7073" s="4">
        <v>9695784</v>
      </c>
    </row>
    <row r="7074" spans="2:10" x14ac:dyDescent="0.35">
      <c r="C7074" t="s">
        <v>1847</v>
      </c>
      <c r="D7074" s="4">
        <v>1743972</v>
      </c>
      <c r="F7074" s="4">
        <v>2035000</v>
      </c>
      <c r="G7074" s="4">
        <v>642698</v>
      </c>
      <c r="H7074" s="4">
        <v>99313</v>
      </c>
      <c r="I7074" s="4">
        <v>4520983</v>
      </c>
      <c r="J7074" s="4">
        <v>1743972</v>
      </c>
    </row>
    <row r="7075" spans="2:10" x14ac:dyDescent="0.35">
      <c r="C7075" t="s">
        <v>1848</v>
      </c>
      <c r="D7075" s="4">
        <v>31426</v>
      </c>
      <c r="I7075" s="4">
        <v>31426</v>
      </c>
      <c r="J7075" s="4">
        <v>31426</v>
      </c>
    </row>
    <row r="7076" spans="2:10" x14ac:dyDescent="0.35">
      <c r="B7076" t="s">
        <v>52</v>
      </c>
      <c r="D7076" s="4">
        <v>11471182</v>
      </c>
      <c r="F7076" s="4">
        <v>5578539</v>
      </c>
      <c r="G7076" s="4">
        <v>642698</v>
      </c>
      <c r="H7076" s="4">
        <v>99313</v>
      </c>
      <c r="I7076" s="4">
        <v>17791732</v>
      </c>
      <c r="J7076" s="4">
        <v>11471182</v>
      </c>
    </row>
    <row r="7077" spans="2:10" x14ac:dyDescent="0.35">
      <c r="B7077" t="s">
        <v>1849</v>
      </c>
      <c r="C7077" t="s">
        <v>1850</v>
      </c>
      <c r="G7077" s="4">
        <v>3200000</v>
      </c>
      <c r="I7077" s="4">
        <v>3200000</v>
      </c>
      <c r="J7077">
        <v>0</v>
      </c>
    </row>
    <row r="7078" spans="2:10" x14ac:dyDescent="0.35">
      <c r="B7078" t="s">
        <v>53</v>
      </c>
      <c r="G7078" s="4">
        <v>3200000</v>
      </c>
      <c r="I7078" s="4">
        <v>3200000</v>
      </c>
      <c r="J7078">
        <v>0</v>
      </c>
    </row>
    <row r="7079" spans="2:10" x14ac:dyDescent="0.35">
      <c r="B7079" t="s">
        <v>1844</v>
      </c>
      <c r="C7079" t="s">
        <v>1851</v>
      </c>
      <c r="D7079" s="4">
        <v>243205</v>
      </c>
      <c r="I7079" s="4">
        <v>243205</v>
      </c>
      <c r="J7079" s="4">
        <v>243205</v>
      </c>
    </row>
    <row r="7080" spans="2:10" x14ac:dyDescent="0.35">
      <c r="C7080" t="s">
        <v>1853</v>
      </c>
      <c r="F7080" s="4">
        <v>4617</v>
      </c>
      <c r="I7080" s="4">
        <v>4617</v>
      </c>
      <c r="J7080">
        <v>0</v>
      </c>
    </row>
    <row r="7081" spans="2:10" x14ac:dyDescent="0.35">
      <c r="C7081" t="s">
        <v>1893</v>
      </c>
      <c r="E7081" s="4">
        <v>1195</v>
      </c>
      <c r="I7081" s="4">
        <v>1195</v>
      </c>
      <c r="J7081">
        <v>1195</v>
      </c>
    </row>
    <row r="7082" spans="2:10" x14ac:dyDescent="0.35">
      <c r="C7082" t="s">
        <v>1854</v>
      </c>
      <c r="F7082" s="4">
        <v>302620</v>
      </c>
      <c r="I7082" s="4">
        <v>302620</v>
      </c>
      <c r="J7082">
        <v>0</v>
      </c>
    </row>
    <row r="7083" spans="2:10" x14ac:dyDescent="0.35">
      <c r="C7083" t="s">
        <v>1855</v>
      </c>
      <c r="F7083" s="4">
        <v>233301</v>
      </c>
      <c r="I7083" s="4">
        <v>233301</v>
      </c>
      <c r="J7083">
        <v>0</v>
      </c>
    </row>
    <row r="7084" spans="2:10" x14ac:dyDescent="0.35">
      <c r="C7084" t="s">
        <v>1856</v>
      </c>
      <c r="I7084" s="4">
        <v>0</v>
      </c>
      <c r="J7084">
        <v>0</v>
      </c>
    </row>
    <row r="7085" spans="2:10" x14ac:dyDescent="0.35">
      <c r="C7085" t="s">
        <v>1857</v>
      </c>
      <c r="D7085" s="4">
        <v>28517</v>
      </c>
      <c r="I7085" s="4">
        <v>28517</v>
      </c>
      <c r="J7085" s="4">
        <v>28517</v>
      </c>
    </row>
    <row r="7086" spans="2:10" x14ac:dyDescent="0.35">
      <c r="C7086" t="s">
        <v>1858</v>
      </c>
      <c r="F7086" s="4">
        <v>28155</v>
      </c>
      <c r="I7086" s="4">
        <v>28155</v>
      </c>
      <c r="J7086">
        <v>0</v>
      </c>
    </row>
    <row r="7087" spans="2:10" x14ac:dyDescent="0.35">
      <c r="C7087" t="s">
        <v>1859</v>
      </c>
      <c r="F7087" s="4">
        <v>880424</v>
      </c>
      <c r="I7087" s="4">
        <v>880424</v>
      </c>
      <c r="J7087">
        <v>0</v>
      </c>
    </row>
    <row r="7088" spans="2:10" x14ac:dyDescent="0.35">
      <c r="C7088" t="s">
        <v>1860</v>
      </c>
      <c r="F7088" s="4">
        <v>760921</v>
      </c>
      <c r="I7088" s="4">
        <v>760921</v>
      </c>
      <c r="J7088">
        <v>0</v>
      </c>
    </row>
    <row r="7089" spans="2:10" x14ac:dyDescent="0.35">
      <c r="C7089" t="s">
        <v>1862</v>
      </c>
      <c r="E7089" s="4">
        <v>0</v>
      </c>
      <c r="F7089" s="4">
        <v>256393</v>
      </c>
      <c r="I7089" s="4">
        <v>256393</v>
      </c>
      <c r="J7089">
        <v>0</v>
      </c>
    </row>
    <row r="7090" spans="2:10" x14ac:dyDescent="0.35">
      <c r="B7090" t="s">
        <v>54</v>
      </c>
      <c r="D7090" s="4">
        <v>271722</v>
      </c>
      <c r="E7090" s="4">
        <v>1195</v>
      </c>
      <c r="F7090" s="4">
        <v>2466431</v>
      </c>
      <c r="I7090" s="4">
        <v>2739348</v>
      </c>
      <c r="J7090" s="4">
        <v>272917</v>
      </c>
    </row>
    <row r="7091" spans="2:10" x14ac:dyDescent="0.35">
      <c r="B7091" t="s">
        <v>1845</v>
      </c>
      <c r="C7091" t="s">
        <v>1865</v>
      </c>
      <c r="D7091" s="4">
        <v>87842</v>
      </c>
      <c r="I7091" s="4">
        <v>87842</v>
      </c>
      <c r="J7091" s="4">
        <v>87842</v>
      </c>
    </row>
    <row r="7092" spans="2:10" x14ac:dyDescent="0.35">
      <c r="C7092" t="s">
        <v>1866</v>
      </c>
      <c r="I7092" s="4">
        <v>0</v>
      </c>
      <c r="J7092">
        <v>0</v>
      </c>
    </row>
    <row r="7093" spans="2:10" x14ac:dyDescent="0.35">
      <c r="C7093" t="s">
        <v>1867</v>
      </c>
      <c r="E7093" s="4">
        <v>27000</v>
      </c>
      <c r="H7093" s="4">
        <v>548688</v>
      </c>
      <c r="I7093" s="4">
        <v>575688</v>
      </c>
      <c r="J7093">
        <v>27000</v>
      </c>
    </row>
    <row r="7094" spans="2:10" x14ac:dyDescent="0.35">
      <c r="C7094" t="s">
        <v>1868</v>
      </c>
      <c r="F7094" s="4">
        <v>15778</v>
      </c>
      <c r="H7094" s="4">
        <v>800955</v>
      </c>
      <c r="I7094" s="4">
        <v>816733</v>
      </c>
      <c r="J7094">
        <v>0</v>
      </c>
    </row>
    <row r="7095" spans="2:10" x14ac:dyDescent="0.35">
      <c r="C7095" t="s">
        <v>1869</v>
      </c>
      <c r="H7095" s="4">
        <v>264000</v>
      </c>
      <c r="I7095" s="4">
        <v>264000</v>
      </c>
      <c r="J7095">
        <v>0</v>
      </c>
    </row>
    <row r="7096" spans="2:10" x14ac:dyDescent="0.35">
      <c r="C7096" t="s">
        <v>1870</v>
      </c>
      <c r="F7096" s="4">
        <v>21727</v>
      </c>
      <c r="H7096" s="4">
        <v>2872755</v>
      </c>
      <c r="I7096" s="4">
        <v>2894482</v>
      </c>
      <c r="J7096">
        <v>0</v>
      </c>
    </row>
    <row r="7097" spans="2:10" x14ac:dyDescent="0.35">
      <c r="C7097" t="s">
        <v>1871</v>
      </c>
      <c r="D7097" s="4">
        <v>79212</v>
      </c>
      <c r="F7097" s="4">
        <v>10750000</v>
      </c>
      <c r="G7097" s="4">
        <v>2180092</v>
      </c>
      <c r="H7097" s="4">
        <v>6018</v>
      </c>
      <c r="I7097" s="4">
        <v>13015322</v>
      </c>
      <c r="J7097" s="4">
        <v>79212</v>
      </c>
    </row>
    <row r="7098" spans="2:10" x14ac:dyDescent="0.35">
      <c r="C7098" t="s">
        <v>1872</v>
      </c>
      <c r="D7098" s="4">
        <v>196000</v>
      </c>
      <c r="I7098" s="4">
        <v>196000</v>
      </c>
      <c r="J7098" s="4">
        <v>196000</v>
      </c>
    </row>
    <row r="7099" spans="2:10" x14ac:dyDescent="0.35">
      <c r="C7099" t="s">
        <v>1875</v>
      </c>
      <c r="H7099" s="4">
        <v>14530</v>
      </c>
      <c r="I7099" s="4">
        <v>14530</v>
      </c>
      <c r="J7099">
        <v>0</v>
      </c>
    </row>
    <row r="7100" spans="2:10" x14ac:dyDescent="0.35">
      <c r="B7100" t="s">
        <v>55</v>
      </c>
      <c r="D7100" s="4">
        <v>363054</v>
      </c>
      <c r="E7100" s="4">
        <v>27000</v>
      </c>
      <c r="F7100" s="4">
        <v>10787505</v>
      </c>
      <c r="G7100" s="4">
        <v>2180092</v>
      </c>
      <c r="H7100" s="4">
        <v>4506947</v>
      </c>
      <c r="I7100" s="4">
        <v>17864597</v>
      </c>
      <c r="J7100" s="4">
        <v>390054</v>
      </c>
    </row>
    <row r="7101" spans="2:10" x14ac:dyDescent="0.35">
      <c r="B7101" t="s">
        <v>1878</v>
      </c>
      <c r="C7101" t="s">
        <v>1879</v>
      </c>
      <c r="D7101" s="4">
        <v>78953</v>
      </c>
      <c r="I7101" s="4">
        <v>78953</v>
      </c>
      <c r="J7101" s="4">
        <v>78953</v>
      </c>
    </row>
    <row r="7102" spans="2:10" x14ac:dyDescent="0.35">
      <c r="C7102" t="s">
        <v>1881</v>
      </c>
      <c r="D7102" s="4">
        <v>154796</v>
      </c>
      <c r="I7102" s="4">
        <v>154796</v>
      </c>
      <c r="J7102" s="4">
        <v>154796</v>
      </c>
    </row>
    <row r="7103" spans="2:10" x14ac:dyDescent="0.35">
      <c r="C7103" t="s">
        <v>1884</v>
      </c>
      <c r="D7103" s="4">
        <v>17496</v>
      </c>
      <c r="I7103" s="4">
        <v>17496</v>
      </c>
      <c r="J7103" s="4">
        <v>17496</v>
      </c>
    </row>
    <row r="7104" spans="2:10" x14ac:dyDescent="0.35">
      <c r="B7104" t="s">
        <v>56</v>
      </c>
      <c r="D7104" s="4">
        <v>251245</v>
      </c>
      <c r="I7104" s="4">
        <v>251245</v>
      </c>
      <c r="J7104" s="4">
        <v>251245</v>
      </c>
    </row>
    <row r="7105" spans="1:10" x14ac:dyDescent="0.35">
      <c r="B7105" t="s">
        <v>1887</v>
      </c>
      <c r="C7105" t="s">
        <v>1889</v>
      </c>
      <c r="H7105" s="4">
        <v>210000</v>
      </c>
      <c r="I7105" s="4">
        <v>210000</v>
      </c>
      <c r="J7105">
        <v>0</v>
      </c>
    </row>
    <row r="7106" spans="1:10" x14ac:dyDescent="0.35">
      <c r="C7106" t="s">
        <v>1890</v>
      </c>
      <c r="H7106" s="4">
        <v>150000</v>
      </c>
      <c r="I7106" s="4">
        <v>150000</v>
      </c>
      <c r="J7106">
        <v>0</v>
      </c>
    </row>
    <row r="7107" spans="1:10" x14ac:dyDescent="0.35">
      <c r="B7107" t="s">
        <v>58</v>
      </c>
      <c r="H7107" s="4">
        <v>360000</v>
      </c>
      <c r="I7107" s="4">
        <v>360000</v>
      </c>
      <c r="J7107">
        <v>0</v>
      </c>
    </row>
    <row r="7108" spans="1:10" x14ac:dyDescent="0.35">
      <c r="A7108" t="s">
        <v>1663</v>
      </c>
      <c r="B7108" t="s">
        <v>59</v>
      </c>
      <c r="D7108" s="4">
        <v>20723238</v>
      </c>
      <c r="E7108" s="4">
        <v>28195</v>
      </c>
      <c r="F7108" s="4">
        <v>24356892</v>
      </c>
      <c r="G7108" s="4">
        <v>6022790</v>
      </c>
      <c r="H7108" s="4">
        <v>5038260</v>
      </c>
      <c r="I7108" s="4">
        <v>56169374</v>
      </c>
      <c r="J7108" s="4">
        <v>20751433</v>
      </c>
    </row>
    <row r="7109" spans="1:10" x14ac:dyDescent="0.35">
      <c r="A7109" t="s">
        <v>757</v>
      </c>
      <c r="B7109" t="s">
        <v>1842</v>
      </c>
      <c r="C7109" t="s">
        <v>1843</v>
      </c>
      <c r="D7109" s="4">
        <v>7256836</v>
      </c>
      <c r="F7109" s="4">
        <v>4123000</v>
      </c>
      <c r="I7109" s="4">
        <v>11379836</v>
      </c>
      <c r="J7109" s="4">
        <v>7256836</v>
      </c>
    </row>
    <row r="7110" spans="1:10" x14ac:dyDescent="0.35">
      <c r="C7110" t="s">
        <v>1844</v>
      </c>
      <c r="D7110" s="4">
        <v>71911</v>
      </c>
      <c r="F7110" s="4">
        <v>333475</v>
      </c>
      <c r="H7110" s="4">
        <v>697646</v>
      </c>
      <c r="I7110" s="4">
        <v>1103032</v>
      </c>
      <c r="J7110" s="4">
        <v>71911</v>
      </c>
    </row>
    <row r="7111" spans="1:10" x14ac:dyDescent="0.35">
      <c r="C7111" t="s">
        <v>1845</v>
      </c>
      <c r="D7111" s="4">
        <v>608821</v>
      </c>
      <c r="I7111" s="4">
        <v>608821</v>
      </c>
      <c r="J7111" s="4">
        <v>608821</v>
      </c>
    </row>
    <row r="7112" spans="1:10" x14ac:dyDescent="0.35">
      <c r="B7112" t="s">
        <v>51</v>
      </c>
      <c r="D7112" s="4">
        <v>7937569</v>
      </c>
      <c r="F7112" s="4">
        <v>4456475</v>
      </c>
      <c r="H7112" s="4">
        <v>697646</v>
      </c>
      <c r="I7112" s="4">
        <v>13091690</v>
      </c>
      <c r="J7112" s="4">
        <v>7937569</v>
      </c>
    </row>
    <row r="7113" spans="1:10" x14ac:dyDescent="0.35">
      <c r="B7113" t="s">
        <v>1843</v>
      </c>
      <c r="C7113" t="s">
        <v>1846</v>
      </c>
      <c r="D7113" s="4">
        <v>6655678</v>
      </c>
      <c r="E7113" s="4">
        <v>298613</v>
      </c>
      <c r="I7113" s="4">
        <v>6954291</v>
      </c>
      <c r="J7113" s="4">
        <v>6954291</v>
      </c>
    </row>
    <row r="7114" spans="1:10" x14ac:dyDescent="0.35">
      <c r="C7114" t="s">
        <v>1847</v>
      </c>
      <c r="D7114" s="4">
        <v>4119225</v>
      </c>
      <c r="F7114" s="4">
        <v>472973</v>
      </c>
      <c r="I7114" s="4">
        <v>4592198</v>
      </c>
      <c r="J7114" s="4">
        <v>4119225</v>
      </c>
    </row>
    <row r="7115" spans="1:10" x14ac:dyDescent="0.35">
      <c r="B7115" t="s">
        <v>52</v>
      </c>
      <c r="D7115" s="4">
        <v>10774903</v>
      </c>
      <c r="E7115" s="4">
        <v>298613</v>
      </c>
      <c r="F7115" s="4">
        <v>472973</v>
      </c>
      <c r="I7115" s="4">
        <v>11546489</v>
      </c>
      <c r="J7115" s="4">
        <v>11073516</v>
      </c>
    </row>
    <row r="7116" spans="1:10" x14ac:dyDescent="0.35">
      <c r="B7116" t="s">
        <v>1849</v>
      </c>
      <c r="C7116" t="s">
        <v>1850</v>
      </c>
      <c r="D7116" s="4">
        <v>1600000</v>
      </c>
      <c r="I7116" s="4">
        <v>1600000</v>
      </c>
      <c r="J7116" s="4">
        <v>1600000</v>
      </c>
    </row>
    <row r="7117" spans="1:10" x14ac:dyDescent="0.35">
      <c r="B7117" t="s">
        <v>53</v>
      </c>
      <c r="D7117" s="4">
        <v>1600000</v>
      </c>
      <c r="I7117" s="4">
        <v>1600000</v>
      </c>
      <c r="J7117" s="4">
        <v>1600000</v>
      </c>
    </row>
    <row r="7118" spans="1:10" x14ac:dyDescent="0.35">
      <c r="B7118" t="s">
        <v>1844</v>
      </c>
      <c r="C7118" t="s">
        <v>1851</v>
      </c>
      <c r="H7118" s="4">
        <v>234301</v>
      </c>
      <c r="I7118" s="4">
        <v>234301</v>
      </c>
      <c r="J7118">
        <v>0</v>
      </c>
    </row>
    <row r="7119" spans="1:10" x14ac:dyDescent="0.35">
      <c r="C7119" t="s">
        <v>1852</v>
      </c>
      <c r="F7119" s="4">
        <v>12267</v>
      </c>
      <c r="G7119" s="4">
        <v>10904</v>
      </c>
      <c r="I7119" s="4">
        <v>23170</v>
      </c>
      <c r="J7119">
        <v>0</v>
      </c>
    </row>
    <row r="7120" spans="1:10" x14ac:dyDescent="0.35">
      <c r="C7120" t="s">
        <v>1853</v>
      </c>
      <c r="F7120" s="4">
        <v>6156</v>
      </c>
      <c r="G7120" s="4">
        <v>1539</v>
      </c>
      <c r="I7120" s="4">
        <v>7695</v>
      </c>
      <c r="J7120">
        <v>0</v>
      </c>
    </row>
    <row r="7121" spans="2:10" x14ac:dyDescent="0.35">
      <c r="C7121" t="s">
        <v>1893</v>
      </c>
      <c r="G7121" s="4">
        <v>2389</v>
      </c>
      <c r="I7121" s="4">
        <v>2389</v>
      </c>
      <c r="J7121">
        <v>0</v>
      </c>
    </row>
    <row r="7122" spans="2:10" x14ac:dyDescent="0.35">
      <c r="C7122" t="s">
        <v>1903</v>
      </c>
      <c r="D7122" s="4">
        <v>4524</v>
      </c>
      <c r="I7122" s="4">
        <v>4524</v>
      </c>
      <c r="J7122" s="4">
        <v>4524</v>
      </c>
    </row>
    <row r="7123" spans="2:10" x14ac:dyDescent="0.35">
      <c r="C7123" t="s">
        <v>1854</v>
      </c>
      <c r="D7123" s="4">
        <v>32236</v>
      </c>
      <c r="F7123" s="4">
        <v>154673</v>
      </c>
      <c r="I7123" s="4">
        <v>186909</v>
      </c>
      <c r="J7123" s="4">
        <v>32236</v>
      </c>
    </row>
    <row r="7124" spans="2:10" x14ac:dyDescent="0.35">
      <c r="C7124" t="s">
        <v>1855</v>
      </c>
      <c r="D7124" s="4">
        <v>4961</v>
      </c>
      <c r="F7124" s="4">
        <v>335331</v>
      </c>
      <c r="I7124" s="4">
        <v>340292</v>
      </c>
      <c r="J7124" s="4">
        <v>4961</v>
      </c>
    </row>
    <row r="7125" spans="2:10" x14ac:dyDescent="0.35">
      <c r="C7125" t="s">
        <v>1856</v>
      </c>
      <c r="D7125" s="4">
        <v>3859</v>
      </c>
      <c r="H7125" s="4">
        <v>22778</v>
      </c>
      <c r="I7125" s="4">
        <v>26637</v>
      </c>
      <c r="J7125" s="4">
        <v>3859</v>
      </c>
    </row>
    <row r="7126" spans="2:10" x14ac:dyDescent="0.35">
      <c r="C7126" t="s">
        <v>1857</v>
      </c>
      <c r="D7126" s="4">
        <v>4646</v>
      </c>
      <c r="F7126" s="4">
        <v>27159</v>
      </c>
      <c r="I7126" s="4">
        <v>31805</v>
      </c>
      <c r="J7126" s="4">
        <v>4646</v>
      </c>
    </row>
    <row r="7127" spans="2:10" x14ac:dyDescent="0.35">
      <c r="C7127" t="s">
        <v>1858</v>
      </c>
      <c r="H7127" s="4">
        <v>5195</v>
      </c>
      <c r="I7127" s="4">
        <v>5195</v>
      </c>
      <c r="J7127">
        <v>0</v>
      </c>
    </row>
    <row r="7128" spans="2:10" x14ac:dyDescent="0.35">
      <c r="C7128" t="s">
        <v>1859</v>
      </c>
      <c r="F7128" s="4">
        <v>105421</v>
      </c>
      <c r="G7128" s="4">
        <v>56114</v>
      </c>
      <c r="H7128" s="4">
        <v>275000</v>
      </c>
      <c r="I7128" s="4">
        <v>436535</v>
      </c>
      <c r="J7128">
        <v>0</v>
      </c>
    </row>
    <row r="7129" spans="2:10" x14ac:dyDescent="0.35">
      <c r="C7129" t="s">
        <v>1860</v>
      </c>
      <c r="H7129" s="4">
        <v>326109</v>
      </c>
      <c r="I7129" s="4">
        <v>326109</v>
      </c>
      <c r="J7129">
        <v>0</v>
      </c>
    </row>
    <row r="7130" spans="2:10" x14ac:dyDescent="0.35">
      <c r="C7130" t="s">
        <v>1861</v>
      </c>
      <c r="H7130" s="4">
        <v>52232</v>
      </c>
      <c r="I7130" s="4">
        <v>52232</v>
      </c>
      <c r="J7130">
        <v>0</v>
      </c>
    </row>
    <row r="7131" spans="2:10" x14ac:dyDescent="0.35">
      <c r="C7131" t="s">
        <v>1862</v>
      </c>
      <c r="E7131" s="4">
        <v>0</v>
      </c>
      <c r="H7131" s="4">
        <v>341857</v>
      </c>
      <c r="I7131" s="4">
        <v>341857</v>
      </c>
      <c r="J7131">
        <v>0</v>
      </c>
    </row>
    <row r="7132" spans="2:10" x14ac:dyDescent="0.35">
      <c r="B7132" t="s">
        <v>1844</v>
      </c>
      <c r="C7132" t="s">
        <v>1863</v>
      </c>
      <c r="D7132" s="4">
        <v>6566</v>
      </c>
      <c r="G7132" s="4">
        <v>7780</v>
      </c>
      <c r="I7132" s="4">
        <v>14346</v>
      </c>
      <c r="J7132" s="4">
        <v>6566</v>
      </c>
    </row>
    <row r="7133" spans="2:10" x14ac:dyDescent="0.35">
      <c r="B7133" t="s">
        <v>54</v>
      </c>
      <c r="D7133" s="4">
        <v>56792</v>
      </c>
      <c r="E7133" s="4">
        <v>0</v>
      </c>
      <c r="F7133" s="4">
        <v>641006</v>
      </c>
      <c r="G7133" s="4">
        <v>78726</v>
      </c>
      <c r="H7133" s="4">
        <v>1257473</v>
      </c>
      <c r="I7133" s="4">
        <v>2033997</v>
      </c>
      <c r="J7133" s="4">
        <v>56792</v>
      </c>
    </row>
    <row r="7134" spans="2:10" x14ac:dyDescent="0.35">
      <c r="B7134" t="s">
        <v>1845</v>
      </c>
      <c r="C7134" t="s">
        <v>1865</v>
      </c>
      <c r="D7134" s="4">
        <v>5233</v>
      </c>
      <c r="I7134" s="4">
        <v>5233</v>
      </c>
      <c r="J7134" s="4">
        <v>5233</v>
      </c>
    </row>
    <row r="7135" spans="2:10" x14ac:dyDescent="0.35">
      <c r="C7135" t="s">
        <v>1866</v>
      </c>
      <c r="I7135" s="4">
        <v>0</v>
      </c>
      <c r="J7135">
        <v>0</v>
      </c>
    </row>
    <row r="7136" spans="2:10" x14ac:dyDescent="0.35">
      <c r="C7136" t="s">
        <v>1867</v>
      </c>
      <c r="D7136" s="4">
        <v>1188000</v>
      </c>
      <c r="F7136" s="4">
        <v>4500</v>
      </c>
      <c r="H7136" s="4">
        <v>515861</v>
      </c>
      <c r="I7136" s="4">
        <v>1708361</v>
      </c>
      <c r="J7136" s="4">
        <v>1188000</v>
      </c>
    </row>
    <row r="7137" spans="2:10" x14ac:dyDescent="0.35">
      <c r="C7137" t="s">
        <v>1868</v>
      </c>
      <c r="F7137" s="4">
        <v>110519</v>
      </c>
      <c r="H7137" s="4">
        <v>366127</v>
      </c>
      <c r="I7137" s="4">
        <v>476646</v>
      </c>
      <c r="J7137">
        <v>0</v>
      </c>
    </row>
    <row r="7138" spans="2:10" x14ac:dyDescent="0.35">
      <c r="C7138" t="s">
        <v>1894</v>
      </c>
      <c r="D7138" s="4">
        <v>2872</v>
      </c>
      <c r="I7138" s="4">
        <v>2872</v>
      </c>
      <c r="J7138" s="4">
        <v>2872</v>
      </c>
    </row>
    <row r="7139" spans="2:10" x14ac:dyDescent="0.35">
      <c r="C7139" t="s">
        <v>1869</v>
      </c>
      <c r="E7139" s="4">
        <v>0</v>
      </c>
      <c r="H7139" s="4">
        <v>136320</v>
      </c>
      <c r="I7139" s="4">
        <v>136320</v>
      </c>
      <c r="J7139">
        <v>0</v>
      </c>
    </row>
    <row r="7140" spans="2:10" x14ac:dyDescent="0.35">
      <c r="C7140" t="s">
        <v>1870</v>
      </c>
      <c r="E7140" s="4">
        <v>15519</v>
      </c>
      <c r="G7140" s="4">
        <v>926655</v>
      </c>
      <c r="H7140" s="4">
        <v>11949</v>
      </c>
      <c r="I7140" s="4">
        <v>954123</v>
      </c>
      <c r="J7140">
        <v>15519</v>
      </c>
    </row>
    <row r="7141" spans="2:10" x14ac:dyDescent="0.35">
      <c r="C7141" t="s">
        <v>1871</v>
      </c>
      <c r="G7141" s="4">
        <v>4265000</v>
      </c>
      <c r="H7141" s="4">
        <v>124128</v>
      </c>
      <c r="I7141" s="4">
        <v>4389128</v>
      </c>
      <c r="J7141">
        <v>0</v>
      </c>
    </row>
    <row r="7142" spans="2:10" x14ac:dyDescent="0.35">
      <c r="C7142" t="s">
        <v>1872</v>
      </c>
      <c r="D7142" s="4">
        <v>49000</v>
      </c>
      <c r="I7142" s="4">
        <v>49000</v>
      </c>
      <c r="J7142" s="4">
        <v>49000</v>
      </c>
    </row>
    <row r="7143" spans="2:10" x14ac:dyDescent="0.35">
      <c r="C7143" t="s">
        <v>1875</v>
      </c>
      <c r="D7143" s="4">
        <v>0</v>
      </c>
      <c r="H7143" s="4">
        <v>13949</v>
      </c>
      <c r="I7143" s="4">
        <v>13949</v>
      </c>
      <c r="J7143" s="4">
        <v>0</v>
      </c>
    </row>
    <row r="7144" spans="2:10" x14ac:dyDescent="0.35">
      <c r="C7144" t="s">
        <v>1876</v>
      </c>
      <c r="D7144" s="4">
        <v>25273</v>
      </c>
      <c r="H7144" s="4">
        <v>42000</v>
      </c>
      <c r="I7144" s="4">
        <v>67273</v>
      </c>
      <c r="J7144" s="4">
        <v>25273</v>
      </c>
    </row>
    <row r="7145" spans="2:10" x14ac:dyDescent="0.35">
      <c r="C7145" t="s">
        <v>1877</v>
      </c>
      <c r="D7145" s="4">
        <v>6758</v>
      </c>
      <c r="I7145" s="4">
        <v>6758</v>
      </c>
      <c r="J7145" s="4">
        <v>6758</v>
      </c>
    </row>
    <row r="7146" spans="2:10" x14ac:dyDescent="0.35">
      <c r="B7146" t="s">
        <v>55</v>
      </c>
      <c r="D7146" s="4">
        <v>1277135</v>
      </c>
      <c r="E7146" s="4">
        <v>15519</v>
      </c>
      <c r="F7146" s="4">
        <v>115019</v>
      </c>
      <c r="G7146" s="4">
        <v>5191655</v>
      </c>
      <c r="H7146" s="4">
        <v>1210335</v>
      </c>
      <c r="I7146" s="4">
        <v>7809662</v>
      </c>
      <c r="J7146" s="4">
        <v>1292654</v>
      </c>
    </row>
    <row r="7147" spans="2:10" x14ac:dyDescent="0.35">
      <c r="B7147" t="s">
        <v>1878</v>
      </c>
      <c r="C7147" t="s">
        <v>1879</v>
      </c>
      <c r="D7147" s="4">
        <v>251746</v>
      </c>
      <c r="I7147" s="4">
        <v>251746</v>
      </c>
      <c r="J7147" s="4">
        <v>251746</v>
      </c>
    </row>
    <row r="7148" spans="2:10" x14ac:dyDescent="0.35">
      <c r="C7148" t="s">
        <v>1907</v>
      </c>
      <c r="D7148" s="4">
        <v>4897</v>
      </c>
      <c r="I7148" s="4">
        <v>4897</v>
      </c>
      <c r="J7148" s="4">
        <v>4897</v>
      </c>
    </row>
    <row r="7149" spans="2:10" x14ac:dyDescent="0.35">
      <c r="C7149" t="s">
        <v>1897</v>
      </c>
      <c r="D7149" s="4">
        <v>1070</v>
      </c>
      <c r="I7149" s="4">
        <v>1070</v>
      </c>
      <c r="J7149" s="4">
        <v>1070</v>
      </c>
    </row>
    <row r="7150" spans="2:10" x14ac:dyDescent="0.35">
      <c r="C7150" t="s">
        <v>1880</v>
      </c>
      <c r="D7150" s="4">
        <v>282213</v>
      </c>
      <c r="I7150" s="4">
        <v>282213</v>
      </c>
      <c r="J7150" s="4">
        <v>282213</v>
      </c>
    </row>
    <row r="7151" spans="2:10" x14ac:dyDescent="0.35">
      <c r="C7151" t="s">
        <v>1881</v>
      </c>
      <c r="D7151" s="4">
        <v>631205</v>
      </c>
      <c r="I7151" s="4">
        <v>631205</v>
      </c>
      <c r="J7151" s="4">
        <v>631205</v>
      </c>
    </row>
    <row r="7152" spans="2:10" x14ac:dyDescent="0.35">
      <c r="C7152" t="s">
        <v>1882</v>
      </c>
      <c r="E7152" s="4">
        <v>35763</v>
      </c>
      <c r="I7152" s="4">
        <v>35763</v>
      </c>
      <c r="J7152">
        <v>35763</v>
      </c>
    </row>
    <row r="7153" spans="1:10" x14ac:dyDescent="0.35">
      <c r="C7153" t="s">
        <v>1883</v>
      </c>
      <c r="D7153" s="4">
        <v>22954</v>
      </c>
      <c r="I7153" s="4">
        <v>22954</v>
      </c>
      <c r="J7153" s="4">
        <v>22954</v>
      </c>
    </row>
    <row r="7154" spans="1:10" x14ac:dyDescent="0.35">
      <c r="C7154" t="s">
        <v>1892</v>
      </c>
      <c r="D7154" s="4">
        <v>34850</v>
      </c>
      <c r="I7154" s="4">
        <v>34850</v>
      </c>
      <c r="J7154" s="4">
        <v>34850</v>
      </c>
    </row>
    <row r="7155" spans="1:10" x14ac:dyDescent="0.35">
      <c r="C7155" t="s">
        <v>1884</v>
      </c>
      <c r="D7155" s="4">
        <v>32739</v>
      </c>
      <c r="I7155" s="4">
        <v>32739</v>
      </c>
      <c r="J7155" s="4">
        <v>32739</v>
      </c>
    </row>
    <row r="7156" spans="1:10" x14ac:dyDescent="0.35">
      <c r="B7156" t="s">
        <v>56</v>
      </c>
      <c r="D7156" s="4">
        <v>1261674</v>
      </c>
      <c r="E7156" s="4">
        <v>35763</v>
      </c>
      <c r="I7156" s="4">
        <v>1297437</v>
      </c>
      <c r="J7156" s="4">
        <v>1297437</v>
      </c>
    </row>
    <row r="7157" spans="1:10" x14ac:dyDescent="0.35">
      <c r="B7157" t="s">
        <v>1885</v>
      </c>
      <c r="C7157" t="s">
        <v>1886</v>
      </c>
      <c r="D7157" s="4">
        <v>9426</v>
      </c>
      <c r="F7157" s="4">
        <v>70698</v>
      </c>
      <c r="I7157" s="4">
        <v>80124</v>
      </c>
      <c r="J7157" s="4">
        <v>9426</v>
      </c>
    </row>
    <row r="7158" spans="1:10" x14ac:dyDescent="0.35">
      <c r="B7158" t="s">
        <v>57</v>
      </c>
      <c r="D7158" s="4">
        <v>9426</v>
      </c>
      <c r="F7158" s="4">
        <v>70698</v>
      </c>
      <c r="I7158" s="4">
        <v>80124</v>
      </c>
      <c r="J7158" s="4">
        <v>9426</v>
      </c>
    </row>
    <row r="7159" spans="1:10" x14ac:dyDescent="0.35">
      <c r="B7159" t="s">
        <v>1887</v>
      </c>
      <c r="C7159" t="s">
        <v>1888</v>
      </c>
      <c r="H7159" s="4">
        <v>105600</v>
      </c>
      <c r="I7159" s="4">
        <v>105600</v>
      </c>
      <c r="J7159">
        <v>0</v>
      </c>
    </row>
    <row r="7160" spans="1:10" x14ac:dyDescent="0.35">
      <c r="C7160" t="s">
        <v>1901</v>
      </c>
      <c r="G7160" s="4">
        <v>45000</v>
      </c>
      <c r="I7160" s="4">
        <v>45000</v>
      </c>
      <c r="J7160">
        <v>0</v>
      </c>
    </row>
    <row r="7161" spans="1:10" x14ac:dyDescent="0.35">
      <c r="C7161" t="s">
        <v>1889</v>
      </c>
      <c r="G7161" s="4">
        <v>94500</v>
      </c>
      <c r="I7161" s="4">
        <v>94500</v>
      </c>
      <c r="J7161">
        <v>0</v>
      </c>
    </row>
    <row r="7162" spans="1:10" x14ac:dyDescent="0.35">
      <c r="C7162" t="s">
        <v>1890</v>
      </c>
      <c r="G7162" s="4">
        <v>45000</v>
      </c>
      <c r="I7162" s="4">
        <v>45000</v>
      </c>
      <c r="J7162">
        <v>0</v>
      </c>
    </row>
    <row r="7163" spans="1:10" x14ac:dyDescent="0.35">
      <c r="C7163" t="s">
        <v>1902</v>
      </c>
      <c r="G7163" s="4">
        <v>90000</v>
      </c>
      <c r="I7163" s="4">
        <v>90000</v>
      </c>
      <c r="J7163">
        <v>0</v>
      </c>
    </row>
    <row r="7164" spans="1:10" x14ac:dyDescent="0.35">
      <c r="B7164" t="s">
        <v>58</v>
      </c>
      <c r="G7164" s="4">
        <v>274500</v>
      </c>
      <c r="H7164" s="4">
        <v>105600</v>
      </c>
      <c r="I7164" s="4">
        <v>380100</v>
      </c>
      <c r="J7164">
        <v>0</v>
      </c>
    </row>
    <row r="7165" spans="1:10" x14ac:dyDescent="0.35">
      <c r="A7165" t="s">
        <v>1664</v>
      </c>
      <c r="B7165" t="s">
        <v>59</v>
      </c>
      <c r="D7165" s="4">
        <v>22917500</v>
      </c>
      <c r="E7165" s="4">
        <v>349895</v>
      </c>
      <c r="F7165" s="4">
        <v>5756171</v>
      </c>
      <c r="G7165" s="4">
        <v>5544881</v>
      </c>
      <c r="H7165" s="4">
        <v>3271054</v>
      </c>
      <c r="I7165" s="4">
        <v>37839499</v>
      </c>
      <c r="J7165" s="4">
        <v>23267395</v>
      </c>
    </row>
    <row r="7166" spans="1:10" x14ac:dyDescent="0.35">
      <c r="A7166" t="s">
        <v>759</v>
      </c>
      <c r="B7166" t="s">
        <v>1842</v>
      </c>
      <c r="C7166" t="s">
        <v>1843</v>
      </c>
      <c r="D7166" s="4">
        <v>38889896</v>
      </c>
      <c r="E7166" s="4">
        <v>7911</v>
      </c>
      <c r="F7166" s="4">
        <v>18620000</v>
      </c>
      <c r="I7166" s="4">
        <v>57517808</v>
      </c>
      <c r="J7166" s="4">
        <v>38897807</v>
      </c>
    </row>
    <row r="7167" spans="1:10" x14ac:dyDescent="0.35">
      <c r="C7167" t="s">
        <v>1844</v>
      </c>
      <c r="D7167" s="4">
        <v>4329810</v>
      </c>
      <c r="E7167" s="4">
        <v>482259</v>
      </c>
      <c r="F7167" s="4">
        <v>243510</v>
      </c>
      <c r="G7167" s="4">
        <v>964518</v>
      </c>
      <c r="H7167" s="4">
        <v>347850</v>
      </c>
      <c r="I7167" s="4">
        <v>6367947</v>
      </c>
      <c r="J7167" s="4">
        <v>4812069</v>
      </c>
    </row>
    <row r="7168" spans="1:10" x14ac:dyDescent="0.35">
      <c r="C7168" t="s">
        <v>1845</v>
      </c>
      <c r="D7168" s="4">
        <v>4484758</v>
      </c>
      <c r="I7168" s="4">
        <v>4484758</v>
      </c>
      <c r="J7168" s="4">
        <v>4484758</v>
      </c>
    </row>
    <row r="7169" spans="2:10" x14ac:dyDescent="0.35">
      <c r="B7169" t="s">
        <v>51</v>
      </c>
      <c r="D7169" s="4">
        <v>47704464</v>
      </c>
      <c r="E7169" s="4">
        <v>490171</v>
      </c>
      <c r="F7169" s="4">
        <v>18863510</v>
      </c>
      <c r="G7169" s="4">
        <v>964518</v>
      </c>
      <c r="H7169" s="4">
        <v>347850</v>
      </c>
      <c r="I7169" s="4">
        <v>68370513</v>
      </c>
      <c r="J7169" s="4">
        <v>48194635</v>
      </c>
    </row>
    <row r="7170" spans="2:10" x14ac:dyDescent="0.35">
      <c r="B7170" t="s">
        <v>1843</v>
      </c>
      <c r="C7170" t="s">
        <v>1846</v>
      </c>
      <c r="D7170" s="4">
        <v>24056995</v>
      </c>
      <c r="G7170" s="4">
        <v>4085673</v>
      </c>
      <c r="I7170" s="4">
        <v>28142668</v>
      </c>
      <c r="J7170" s="4">
        <v>24056995</v>
      </c>
    </row>
    <row r="7171" spans="2:10" x14ac:dyDescent="0.35">
      <c r="C7171" t="s">
        <v>1847</v>
      </c>
      <c r="D7171" s="4">
        <v>16023882</v>
      </c>
      <c r="F7171" s="4">
        <v>1418919</v>
      </c>
      <c r="I7171" s="4">
        <v>17442801</v>
      </c>
      <c r="J7171" s="4">
        <v>16023882</v>
      </c>
    </row>
    <row r="7172" spans="2:10" x14ac:dyDescent="0.35">
      <c r="C7172" t="s">
        <v>1848</v>
      </c>
      <c r="D7172" s="4">
        <v>60988</v>
      </c>
      <c r="I7172" s="4">
        <v>60988</v>
      </c>
      <c r="J7172" s="4">
        <v>60988</v>
      </c>
    </row>
    <row r="7173" spans="2:10" x14ac:dyDescent="0.35">
      <c r="B7173" t="s">
        <v>52</v>
      </c>
      <c r="D7173" s="4">
        <v>40141865</v>
      </c>
      <c r="F7173" s="4">
        <v>1418919</v>
      </c>
      <c r="G7173" s="4">
        <v>4085673</v>
      </c>
      <c r="I7173" s="4">
        <v>45646457</v>
      </c>
      <c r="J7173" s="4">
        <v>40141865</v>
      </c>
    </row>
    <row r="7174" spans="2:10" x14ac:dyDescent="0.35">
      <c r="B7174" t="s">
        <v>1849</v>
      </c>
      <c r="C7174" t="s">
        <v>1850</v>
      </c>
      <c r="D7174" s="4">
        <v>21320</v>
      </c>
      <c r="E7174" s="4">
        <v>9600000</v>
      </c>
      <c r="I7174" s="4">
        <v>9621320</v>
      </c>
      <c r="J7174" s="4">
        <v>9621320</v>
      </c>
    </row>
    <row r="7175" spans="2:10" x14ac:dyDescent="0.35">
      <c r="B7175" t="s">
        <v>53</v>
      </c>
      <c r="D7175" s="4">
        <v>21320</v>
      </c>
      <c r="E7175" s="4">
        <v>9600000</v>
      </c>
      <c r="I7175" s="4">
        <v>9621320</v>
      </c>
      <c r="J7175" s="4">
        <v>9621320</v>
      </c>
    </row>
    <row r="7176" spans="2:10" x14ac:dyDescent="0.35">
      <c r="B7176" t="s">
        <v>1844</v>
      </c>
      <c r="C7176" t="s">
        <v>1851</v>
      </c>
      <c r="D7176" s="4">
        <v>914996</v>
      </c>
      <c r="I7176" s="4">
        <v>914996</v>
      </c>
      <c r="J7176" s="4">
        <v>914996</v>
      </c>
    </row>
    <row r="7177" spans="2:10" x14ac:dyDescent="0.35">
      <c r="C7177" t="s">
        <v>1852</v>
      </c>
      <c r="D7177" s="4">
        <v>4089</v>
      </c>
      <c r="E7177" s="4">
        <v>14992</v>
      </c>
      <c r="I7177" s="4">
        <v>19081</v>
      </c>
      <c r="J7177" s="4">
        <v>19081</v>
      </c>
    </row>
    <row r="7178" spans="2:10" x14ac:dyDescent="0.35">
      <c r="C7178" t="s">
        <v>1853</v>
      </c>
      <c r="D7178" s="4">
        <v>4852</v>
      </c>
      <c r="E7178" s="4">
        <v>24574</v>
      </c>
      <c r="I7178" s="4">
        <v>29426</v>
      </c>
      <c r="J7178" s="4">
        <v>29426</v>
      </c>
    </row>
    <row r="7179" spans="2:10" x14ac:dyDescent="0.35">
      <c r="C7179" t="s">
        <v>1893</v>
      </c>
      <c r="E7179" s="4">
        <v>2389</v>
      </c>
      <c r="F7179" s="4">
        <v>13140</v>
      </c>
      <c r="I7179" s="4">
        <v>15529</v>
      </c>
      <c r="J7179">
        <v>2389</v>
      </c>
    </row>
    <row r="7180" spans="2:10" x14ac:dyDescent="0.35">
      <c r="C7180" t="s">
        <v>1854</v>
      </c>
      <c r="E7180" s="4">
        <v>316070</v>
      </c>
      <c r="F7180" s="4">
        <v>423668</v>
      </c>
      <c r="I7180" s="4">
        <v>739738</v>
      </c>
      <c r="J7180">
        <v>316070</v>
      </c>
    </row>
    <row r="7181" spans="2:10" x14ac:dyDescent="0.35">
      <c r="C7181" t="s">
        <v>1855</v>
      </c>
      <c r="D7181" s="4">
        <v>61578</v>
      </c>
      <c r="F7181" s="4">
        <v>790521</v>
      </c>
      <c r="I7181" s="4">
        <v>852099</v>
      </c>
      <c r="J7181" s="4">
        <v>61578</v>
      </c>
    </row>
    <row r="7182" spans="2:10" x14ac:dyDescent="0.35">
      <c r="C7182" t="s">
        <v>1856</v>
      </c>
      <c r="E7182" s="4">
        <v>10614</v>
      </c>
      <c r="I7182" s="4">
        <v>10614</v>
      </c>
      <c r="J7182">
        <v>10614</v>
      </c>
    </row>
    <row r="7183" spans="2:10" x14ac:dyDescent="0.35">
      <c r="C7183" t="s">
        <v>1857</v>
      </c>
      <c r="D7183" s="4">
        <v>8827</v>
      </c>
      <c r="F7183" s="4">
        <v>18332</v>
      </c>
      <c r="I7183" s="4">
        <v>27159</v>
      </c>
      <c r="J7183" s="4">
        <v>8827</v>
      </c>
    </row>
    <row r="7184" spans="2:10" x14ac:dyDescent="0.35">
      <c r="C7184" t="s">
        <v>1858</v>
      </c>
      <c r="F7184" s="4">
        <v>36199</v>
      </c>
      <c r="G7184" s="4">
        <v>8044</v>
      </c>
      <c r="H7184" s="4">
        <v>31171</v>
      </c>
      <c r="I7184" s="4">
        <v>75414</v>
      </c>
      <c r="J7184">
        <v>0</v>
      </c>
    </row>
    <row r="7185" spans="2:10" x14ac:dyDescent="0.35">
      <c r="C7185" t="s">
        <v>1859</v>
      </c>
      <c r="D7185" s="4">
        <v>50000</v>
      </c>
      <c r="E7185" s="4">
        <v>527110</v>
      </c>
      <c r="F7185" s="4">
        <v>25013</v>
      </c>
      <c r="H7185" s="4">
        <v>425000</v>
      </c>
      <c r="I7185" s="4">
        <v>1027123</v>
      </c>
      <c r="J7185" s="4">
        <v>577110</v>
      </c>
    </row>
    <row r="7186" spans="2:10" x14ac:dyDescent="0.35">
      <c r="C7186" t="s">
        <v>1860</v>
      </c>
      <c r="H7186" s="4">
        <v>2391467</v>
      </c>
      <c r="I7186" s="4">
        <v>2391467</v>
      </c>
      <c r="J7186">
        <v>0</v>
      </c>
    </row>
    <row r="7187" spans="2:10" x14ac:dyDescent="0.35">
      <c r="C7187" t="s">
        <v>1861</v>
      </c>
      <c r="D7187" s="4">
        <v>303599</v>
      </c>
      <c r="I7187" s="4">
        <v>303599</v>
      </c>
      <c r="J7187" s="4">
        <v>303599</v>
      </c>
    </row>
    <row r="7188" spans="2:10" x14ac:dyDescent="0.35">
      <c r="C7188" t="s">
        <v>1862</v>
      </c>
      <c r="H7188" s="4">
        <v>1623821</v>
      </c>
      <c r="I7188" s="4">
        <v>1623821</v>
      </c>
      <c r="J7188">
        <v>0</v>
      </c>
    </row>
    <row r="7189" spans="2:10" x14ac:dyDescent="0.35">
      <c r="B7189" t="s">
        <v>54</v>
      </c>
      <c r="D7189" s="4">
        <v>1347941</v>
      </c>
      <c r="E7189" s="4">
        <v>895749</v>
      </c>
      <c r="F7189" s="4">
        <v>1306873</v>
      </c>
      <c r="G7189" s="4">
        <v>8044</v>
      </c>
      <c r="H7189" s="4">
        <v>4471459</v>
      </c>
      <c r="I7189" s="4">
        <v>8030067</v>
      </c>
      <c r="J7189" s="4">
        <v>2243690</v>
      </c>
    </row>
    <row r="7190" spans="2:10" x14ac:dyDescent="0.35">
      <c r="B7190" t="s">
        <v>1845</v>
      </c>
      <c r="C7190" t="s">
        <v>1864</v>
      </c>
      <c r="F7190" s="4">
        <v>11158</v>
      </c>
      <c r="I7190" s="4">
        <v>11158</v>
      </c>
      <c r="J7190">
        <v>0</v>
      </c>
    </row>
    <row r="7191" spans="2:10" x14ac:dyDescent="0.35">
      <c r="C7191" t="s">
        <v>1866</v>
      </c>
      <c r="I7191" s="4">
        <v>0</v>
      </c>
      <c r="J7191">
        <v>0</v>
      </c>
    </row>
    <row r="7192" spans="2:10" x14ac:dyDescent="0.35">
      <c r="C7192" t="s">
        <v>1867</v>
      </c>
      <c r="D7192" s="4">
        <v>177974</v>
      </c>
      <c r="G7192" s="4">
        <v>800000</v>
      </c>
      <c r="H7192" s="4">
        <v>1965218</v>
      </c>
      <c r="I7192" s="4">
        <v>2943192</v>
      </c>
      <c r="J7192" s="4">
        <v>177974</v>
      </c>
    </row>
    <row r="7193" spans="2:10" x14ac:dyDescent="0.35">
      <c r="C7193" t="s">
        <v>1868</v>
      </c>
      <c r="F7193" s="4">
        <v>26297</v>
      </c>
      <c r="H7193" s="4">
        <v>2775347</v>
      </c>
      <c r="I7193" s="4">
        <v>2801644</v>
      </c>
      <c r="J7193">
        <v>0</v>
      </c>
    </row>
    <row r="7194" spans="2:10" x14ac:dyDescent="0.35">
      <c r="C7194" t="s">
        <v>1869</v>
      </c>
      <c r="H7194" s="4">
        <v>748800</v>
      </c>
      <c r="I7194" s="4">
        <v>748800</v>
      </c>
      <c r="J7194">
        <v>0</v>
      </c>
    </row>
    <row r="7195" spans="2:10" x14ac:dyDescent="0.35">
      <c r="C7195" t="s">
        <v>1870</v>
      </c>
      <c r="D7195" s="4">
        <v>3864</v>
      </c>
      <c r="E7195" s="4">
        <v>5962005</v>
      </c>
      <c r="F7195" s="4">
        <v>207798</v>
      </c>
      <c r="I7195" s="4">
        <v>6173666</v>
      </c>
      <c r="J7195" s="4">
        <v>5965869</v>
      </c>
    </row>
    <row r="7196" spans="2:10" x14ac:dyDescent="0.35">
      <c r="C7196" t="s">
        <v>1871</v>
      </c>
      <c r="H7196" s="4">
        <v>8831077</v>
      </c>
      <c r="I7196" s="4">
        <v>8831077</v>
      </c>
      <c r="J7196">
        <v>0</v>
      </c>
    </row>
    <row r="7197" spans="2:10" x14ac:dyDescent="0.35">
      <c r="C7197" t="s">
        <v>1872</v>
      </c>
      <c r="D7197" s="4">
        <v>294000</v>
      </c>
      <c r="I7197" s="4">
        <v>294000</v>
      </c>
      <c r="J7197" s="4">
        <v>294000</v>
      </c>
    </row>
    <row r="7198" spans="2:10" x14ac:dyDescent="0.35">
      <c r="C7198" t="s">
        <v>1875</v>
      </c>
      <c r="H7198" s="4">
        <v>32548</v>
      </c>
      <c r="I7198" s="4">
        <v>32548</v>
      </c>
      <c r="J7198">
        <v>0</v>
      </c>
    </row>
    <row r="7199" spans="2:10" x14ac:dyDescent="0.35">
      <c r="C7199" t="s">
        <v>1876</v>
      </c>
      <c r="E7199" s="4">
        <v>0</v>
      </c>
      <c r="H7199" s="4">
        <v>159600</v>
      </c>
      <c r="I7199" s="4">
        <v>159600</v>
      </c>
      <c r="J7199">
        <v>0</v>
      </c>
    </row>
    <row r="7200" spans="2:10" x14ac:dyDescent="0.35">
      <c r="B7200" t="s">
        <v>55</v>
      </c>
      <c r="D7200" s="4">
        <v>475838</v>
      </c>
      <c r="E7200" s="4">
        <v>5962005</v>
      </c>
      <c r="F7200" s="4">
        <v>245253</v>
      </c>
      <c r="G7200" s="4">
        <v>800000</v>
      </c>
      <c r="H7200" s="4">
        <v>14512590</v>
      </c>
      <c r="I7200" s="4">
        <v>21995685</v>
      </c>
      <c r="J7200" s="4">
        <v>6437843</v>
      </c>
    </row>
    <row r="7201" spans="2:10" x14ac:dyDescent="0.35">
      <c r="B7201" t="s">
        <v>1878</v>
      </c>
      <c r="C7201" t="s">
        <v>1879</v>
      </c>
      <c r="D7201" s="4">
        <v>4962744</v>
      </c>
      <c r="I7201" s="4">
        <v>4962744</v>
      </c>
      <c r="J7201" s="4">
        <v>4962744</v>
      </c>
    </row>
    <row r="7202" spans="2:10" x14ac:dyDescent="0.35">
      <c r="C7202" t="s">
        <v>1907</v>
      </c>
      <c r="D7202" s="4">
        <v>29931</v>
      </c>
      <c r="I7202" s="4">
        <v>29931</v>
      </c>
      <c r="J7202" s="4">
        <v>29931</v>
      </c>
    </row>
    <row r="7203" spans="2:10" x14ac:dyDescent="0.35">
      <c r="C7203" t="s">
        <v>1880</v>
      </c>
      <c r="D7203" s="4">
        <v>110367</v>
      </c>
      <c r="I7203" s="4">
        <v>110367</v>
      </c>
      <c r="J7203" s="4">
        <v>110367</v>
      </c>
    </row>
    <row r="7204" spans="2:10" x14ac:dyDescent="0.35">
      <c r="C7204" t="s">
        <v>1881</v>
      </c>
      <c r="D7204" s="4">
        <v>1052356</v>
      </c>
      <c r="I7204" s="4">
        <v>1052356</v>
      </c>
      <c r="J7204" s="4">
        <v>1052356</v>
      </c>
    </row>
    <row r="7205" spans="2:10" x14ac:dyDescent="0.35">
      <c r="C7205" t="s">
        <v>1895</v>
      </c>
      <c r="D7205" s="4">
        <v>100611</v>
      </c>
      <c r="I7205" s="4">
        <v>100611</v>
      </c>
      <c r="J7205" s="4">
        <v>100611</v>
      </c>
    </row>
    <row r="7206" spans="2:10" x14ac:dyDescent="0.35">
      <c r="C7206" t="s">
        <v>1882</v>
      </c>
      <c r="F7206" s="4">
        <v>184865</v>
      </c>
      <c r="I7206" s="4">
        <v>184865</v>
      </c>
      <c r="J7206">
        <v>0</v>
      </c>
    </row>
    <row r="7207" spans="2:10" x14ac:dyDescent="0.35">
      <c r="C7207" t="s">
        <v>1883</v>
      </c>
      <c r="D7207" s="4">
        <v>22972</v>
      </c>
      <c r="I7207" s="4">
        <v>22972</v>
      </c>
      <c r="J7207" s="4">
        <v>22972</v>
      </c>
    </row>
    <row r="7208" spans="2:10" x14ac:dyDescent="0.35">
      <c r="C7208" t="s">
        <v>1884</v>
      </c>
      <c r="D7208" s="4">
        <v>117807</v>
      </c>
      <c r="I7208" s="4">
        <v>117807</v>
      </c>
      <c r="J7208" s="4">
        <v>117807</v>
      </c>
    </row>
    <row r="7209" spans="2:10" x14ac:dyDescent="0.35">
      <c r="B7209" t="s">
        <v>56</v>
      </c>
      <c r="D7209" s="4">
        <v>6396788</v>
      </c>
      <c r="F7209" s="4">
        <v>184865</v>
      </c>
      <c r="I7209" s="4">
        <v>6581653</v>
      </c>
      <c r="J7209" s="4">
        <v>6396788</v>
      </c>
    </row>
    <row r="7210" spans="2:10" x14ac:dyDescent="0.35">
      <c r="B7210" t="s">
        <v>1885</v>
      </c>
      <c r="C7210" t="s">
        <v>1886</v>
      </c>
      <c r="D7210" s="4">
        <v>113117</v>
      </c>
      <c r="I7210" s="4">
        <v>113117</v>
      </c>
      <c r="J7210" s="4">
        <v>113117</v>
      </c>
    </row>
    <row r="7211" spans="2:10" x14ac:dyDescent="0.35">
      <c r="B7211" t="s">
        <v>57</v>
      </c>
      <c r="D7211" s="4">
        <v>113117</v>
      </c>
      <c r="I7211" s="4">
        <v>113117</v>
      </c>
      <c r="J7211" s="4">
        <v>113117</v>
      </c>
    </row>
    <row r="7212" spans="2:10" x14ac:dyDescent="0.35">
      <c r="B7212" t="s">
        <v>1887</v>
      </c>
      <c r="C7212" t="s">
        <v>1904</v>
      </c>
      <c r="D7212" s="4">
        <v>250000</v>
      </c>
      <c r="I7212" s="4">
        <v>250000</v>
      </c>
      <c r="J7212" s="4">
        <v>250000</v>
      </c>
    </row>
    <row r="7213" spans="2:10" x14ac:dyDescent="0.35">
      <c r="C7213" t="s">
        <v>1888</v>
      </c>
      <c r="H7213" s="4">
        <v>2112000</v>
      </c>
      <c r="I7213" s="4">
        <v>2112000</v>
      </c>
      <c r="J7213">
        <v>0</v>
      </c>
    </row>
    <row r="7214" spans="2:10" x14ac:dyDescent="0.35">
      <c r="C7214" t="s">
        <v>1901</v>
      </c>
      <c r="E7214" s="4">
        <v>450000</v>
      </c>
      <c r="I7214" s="4">
        <v>450000</v>
      </c>
      <c r="J7214">
        <v>450000</v>
      </c>
    </row>
    <row r="7215" spans="2:10" x14ac:dyDescent="0.35">
      <c r="C7215" t="s">
        <v>1889</v>
      </c>
      <c r="E7215" s="4">
        <v>1995000</v>
      </c>
      <c r="I7215" s="4">
        <v>1995000</v>
      </c>
      <c r="J7215">
        <v>1995000</v>
      </c>
    </row>
    <row r="7216" spans="2:10" x14ac:dyDescent="0.35">
      <c r="C7216" t="s">
        <v>1890</v>
      </c>
      <c r="E7216" s="4">
        <v>750000</v>
      </c>
      <c r="I7216" s="4">
        <v>750000</v>
      </c>
      <c r="J7216">
        <v>750000</v>
      </c>
    </row>
    <row r="7217" spans="1:10" x14ac:dyDescent="0.35">
      <c r="C7217" t="s">
        <v>1902</v>
      </c>
      <c r="E7217" s="4">
        <v>900000</v>
      </c>
      <c r="I7217" s="4">
        <v>900000</v>
      </c>
      <c r="J7217">
        <v>900000</v>
      </c>
    </row>
    <row r="7218" spans="1:10" x14ac:dyDescent="0.35">
      <c r="B7218" t="s">
        <v>58</v>
      </c>
      <c r="D7218" s="4">
        <v>250000</v>
      </c>
      <c r="E7218" s="4">
        <v>4095000</v>
      </c>
      <c r="H7218" s="4">
        <v>2112000</v>
      </c>
      <c r="I7218" s="4">
        <v>6457000</v>
      </c>
      <c r="J7218" s="4">
        <v>4345000</v>
      </c>
    </row>
    <row r="7219" spans="1:10" x14ac:dyDescent="0.35">
      <c r="A7219" t="s">
        <v>1665</v>
      </c>
      <c r="B7219" t="s">
        <v>59</v>
      </c>
      <c r="D7219" s="4">
        <v>96451332</v>
      </c>
      <c r="E7219" s="4">
        <v>21042925</v>
      </c>
      <c r="F7219" s="4">
        <v>22019420</v>
      </c>
      <c r="G7219" s="4">
        <v>5858236</v>
      </c>
      <c r="H7219" s="4">
        <v>21443898</v>
      </c>
      <c r="I7219" s="4">
        <v>166815811</v>
      </c>
      <c r="J7219" s="4">
        <v>117494257</v>
      </c>
    </row>
    <row r="7220" spans="1:10" x14ac:dyDescent="0.35">
      <c r="A7220" t="s">
        <v>1948</v>
      </c>
      <c r="B7220" t="s">
        <v>1842</v>
      </c>
      <c r="C7220" t="s">
        <v>1843</v>
      </c>
      <c r="D7220" s="4">
        <v>726495</v>
      </c>
      <c r="E7220" s="4">
        <v>8694671</v>
      </c>
      <c r="F7220" s="4">
        <v>3568615</v>
      </c>
      <c r="I7220" s="4">
        <v>12989781</v>
      </c>
      <c r="J7220" s="4">
        <v>9421166</v>
      </c>
    </row>
    <row r="7221" spans="1:10" x14ac:dyDescent="0.35">
      <c r="C7221" t="s">
        <v>1844</v>
      </c>
      <c r="D7221" s="4">
        <v>56930</v>
      </c>
      <c r="F7221" s="4">
        <v>381917</v>
      </c>
      <c r="H7221" s="4">
        <v>722887</v>
      </c>
      <c r="I7221" s="4">
        <v>1161735</v>
      </c>
      <c r="J7221" s="4">
        <v>56930</v>
      </c>
    </row>
    <row r="7222" spans="1:10" x14ac:dyDescent="0.35">
      <c r="C7222" t="s">
        <v>1845</v>
      </c>
      <c r="D7222" s="4">
        <v>163922</v>
      </c>
      <c r="H7222" s="4">
        <v>938662</v>
      </c>
      <c r="I7222" s="4">
        <v>1102583</v>
      </c>
      <c r="J7222" s="4">
        <v>163922</v>
      </c>
    </row>
    <row r="7223" spans="1:10" x14ac:dyDescent="0.35">
      <c r="B7223" t="s">
        <v>51</v>
      </c>
      <c r="D7223" s="4">
        <v>947347</v>
      </c>
      <c r="E7223" s="4">
        <v>8694671</v>
      </c>
      <c r="F7223" s="4">
        <v>3950532</v>
      </c>
      <c r="H7223" s="4">
        <v>1661548</v>
      </c>
      <c r="I7223" s="4">
        <v>15254099</v>
      </c>
      <c r="J7223" s="4">
        <v>9642018</v>
      </c>
    </row>
    <row r="7224" spans="1:10" x14ac:dyDescent="0.35">
      <c r="B7224" t="s">
        <v>1843</v>
      </c>
      <c r="C7224" t="s">
        <v>1846</v>
      </c>
      <c r="D7224" s="4">
        <v>8629422</v>
      </c>
      <c r="E7224" s="4">
        <v>2377318</v>
      </c>
      <c r="H7224" s="4">
        <v>1105920</v>
      </c>
      <c r="I7224" s="4">
        <v>12112661</v>
      </c>
      <c r="J7224" s="4">
        <v>11006740</v>
      </c>
    </row>
    <row r="7225" spans="1:10" x14ac:dyDescent="0.35">
      <c r="C7225" t="s">
        <v>1847</v>
      </c>
      <c r="D7225" s="4">
        <v>1086428</v>
      </c>
      <c r="F7225" s="4">
        <v>405405</v>
      </c>
      <c r="H7225" s="4">
        <v>2310000</v>
      </c>
      <c r="I7225" s="4">
        <v>3801833</v>
      </c>
      <c r="J7225" s="4">
        <v>1086428</v>
      </c>
    </row>
    <row r="7226" spans="1:10" x14ac:dyDescent="0.35">
      <c r="C7226" t="s">
        <v>1848</v>
      </c>
      <c r="D7226" s="4">
        <v>34401</v>
      </c>
      <c r="I7226" s="4">
        <v>34401</v>
      </c>
      <c r="J7226" s="4">
        <v>34401</v>
      </c>
    </row>
    <row r="7227" spans="1:10" x14ac:dyDescent="0.35">
      <c r="B7227" t="s">
        <v>52</v>
      </c>
      <c r="D7227" s="4">
        <v>9750251</v>
      </c>
      <c r="E7227" s="4">
        <v>2377318</v>
      </c>
      <c r="F7227" s="4">
        <v>405405</v>
      </c>
      <c r="H7227" s="4">
        <v>3415920</v>
      </c>
      <c r="I7227" s="4">
        <v>15948895</v>
      </c>
      <c r="J7227" s="4">
        <v>12127569</v>
      </c>
    </row>
    <row r="7228" spans="1:10" x14ac:dyDescent="0.35">
      <c r="B7228" t="s">
        <v>1849</v>
      </c>
      <c r="C7228" t="s">
        <v>1850</v>
      </c>
      <c r="D7228" s="4">
        <v>800000</v>
      </c>
      <c r="I7228" s="4">
        <v>800000</v>
      </c>
      <c r="J7228" s="4">
        <v>800000</v>
      </c>
    </row>
    <row r="7229" spans="1:10" x14ac:dyDescent="0.35">
      <c r="B7229" t="s">
        <v>53</v>
      </c>
      <c r="D7229" s="4">
        <v>800000</v>
      </c>
      <c r="I7229" s="4">
        <v>800000</v>
      </c>
      <c r="J7229" s="4">
        <v>800000</v>
      </c>
    </row>
    <row r="7230" spans="1:10" x14ac:dyDescent="0.35">
      <c r="B7230" t="s">
        <v>1844</v>
      </c>
      <c r="C7230" t="s">
        <v>1851</v>
      </c>
      <c r="D7230" s="4">
        <v>1015</v>
      </c>
      <c r="F7230" s="4">
        <v>181087</v>
      </c>
      <c r="I7230" s="4">
        <v>182101</v>
      </c>
      <c r="J7230" s="4">
        <v>1015</v>
      </c>
    </row>
    <row r="7231" spans="1:10" x14ac:dyDescent="0.35">
      <c r="C7231" t="s">
        <v>1852</v>
      </c>
      <c r="E7231" s="4">
        <v>4089</v>
      </c>
      <c r="I7231" s="4">
        <v>4089</v>
      </c>
      <c r="J7231">
        <v>4089</v>
      </c>
    </row>
    <row r="7232" spans="1:10" x14ac:dyDescent="0.35">
      <c r="C7232" t="s">
        <v>1853</v>
      </c>
      <c r="E7232" s="4">
        <v>19461</v>
      </c>
      <c r="I7232" s="4">
        <v>19461</v>
      </c>
      <c r="J7232">
        <v>19461</v>
      </c>
    </row>
    <row r="7233" spans="1:10" x14ac:dyDescent="0.35">
      <c r="C7233" t="s">
        <v>1854</v>
      </c>
      <c r="F7233" s="4">
        <v>349695</v>
      </c>
      <c r="I7233" s="4">
        <v>349695</v>
      </c>
      <c r="J7233">
        <v>0</v>
      </c>
    </row>
    <row r="7234" spans="1:10" x14ac:dyDescent="0.35">
      <c r="C7234" t="s">
        <v>1855</v>
      </c>
      <c r="F7234" s="4">
        <v>302089</v>
      </c>
      <c r="I7234" s="4">
        <v>302089</v>
      </c>
      <c r="J7234">
        <v>0</v>
      </c>
    </row>
    <row r="7235" spans="1:10" x14ac:dyDescent="0.35">
      <c r="C7235" t="s">
        <v>1856</v>
      </c>
      <c r="I7235" s="4">
        <v>0</v>
      </c>
      <c r="J7235">
        <v>0</v>
      </c>
    </row>
    <row r="7236" spans="1:10" x14ac:dyDescent="0.35">
      <c r="C7236" t="s">
        <v>1857</v>
      </c>
      <c r="D7236" s="4">
        <v>3395</v>
      </c>
      <c r="F7236" s="4">
        <v>2716</v>
      </c>
      <c r="I7236" s="4">
        <v>6111</v>
      </c>
      <c r="J7236" s="4">
        <v>3395</v>
      </c>
    </row>
    <row r="7237" spans="1:10" x14ac:dyDescent="0.35">
      <c r="C7237" t="s">
        <v>1858</v>
      </c>
      <c r="E7237" s="4">
        <v>8044</v>
      </c>
      <c r="H7237" s="4">
        <v>36366</v>
      </c>
      <c r="I7237" s="4">
        <v>44410</v>
      </c>
      <c r="J7237">
        <v>8044</v>
      </c>
    </row>
    <row r="7238" spans="1:10" x14ac:dyDescent="0.35">
      <c r="C7238" t="s">
        <v>1859</v>
      </c>
      <c r="E7238" s="4">
        <v>421686</v>
      </c>
      <c r="G7238" s="4">
        <v>58052</v>
      </c>
      <c r="H7238" s="4">
        <v>1033052</v>
      </c>
      <c r="I7238" s="4">
        <v>1512789</v>
      </c>
      <c r="J7238">
        <v>421686</v>
      </c>
    </row>
    <row r="7239" spans="1:10" x14ac:dyDescent="0.35">
      <c r="C7239" t="s">
        <v>1860</v>
      </c>
      <c r="H7239" s="4">
        <v>543515</v>
      </c>
      <c r="I7239" s="4">
        <v>543515</v>
      </c>
      <c r="J7239">
        <v>0</v>
      </c>
    </row>
    <row r="7240" spans="1:10" x14ac:dyDescent="0.35">
      <c r="C7240" t="s">
        <v>1861</v>
      </c>
      <c r="F7240" s="4">
        <v>80219</v>
      </c>
      <c r="I7240" s="4">
        <v>80219</v>
      </c>
      <c r="J7240">
        <v>0</v>
      </c>
    </row>
    <row r="7241" spans="1:10" x14ac:dyDescent="0.35">
      <c r="B7241" t="s">
        <v>54</v>
      </c>
      <c r="D7241" s="4">
        <v>4409</v>
      </c>
      <c r="E7241" s="4">
        <v>453280</v>
      </c>
      <c r="F7241" s="4">
        <v>915805</v>
      </c>
      <c r="G7241" s="4">
        <v>58052</v>
      </c>
      <c r="H7241" s="4">
        <v>1612933</v>
      </c>
      <c r="I7241" s="4">
        <v>3044479</v>
      </c>
      <c r="J7241" s="4">
        <v>457689</v>
      </c>
    </row>
    <row r="7242" spans="1:10" x14ac:dyDescent="0.35">
      <c r="B7242" t="s">
        <v>1845</v>
      </c>
      <c r="C7242" t="s">
        <v>1865</v>
      </c>
      <c r="G7242" s="4">
        <v>21597</v>
      </c>
      <c r="I7242" s="4">
        <v>21597</v>
      </c>
      <c r="J7242">
        <v>0</v>
      </c>
    </row>
    <row r="7243" spans="1:10" x14ac:dyDescent="0.35">
      <c r="C7243" t="s">
        <v>1866</v>
      </c>
      <c r="I7243" s="4">
        <v>0</v>
      </c>
      <c r="J7243">
        <v>0</v>
      </c>
    </row>
    <row r="7244" spans="1:10" x14ac:dyDescent="0.35">
      <c r="C7244" t="s">
        <v>1867</v>
      </c>
      <c r="D7244" s="4">
        <v>9000</v>
      </c>
      <c r="E7244" s="4">
        <v>13500</v>
      </c>
      <c r="F7244" s="4">
        <v>174880</v>
      </c>
      <c r="G7244" s="4">
        <v>43720</v>
      </c>
      <c r="H7244" s="4">
        <v>445156</v>
      </c>
      <c r="I7244" s="4">
        <v>686256</v>
      </c>
      <c r="J7244" s="4">
        <v>22500</v>
      </c>
    </row>
    <row r="7245" spans="1:10" x14ac:dyDescent="0.35">
      <c r="C7245" t="s">
        <v>1868</v>
      </c>
      <c r="H7245" s="4">
        <v>634475</v>
      </c>
      <c r="I7245" s="4">
        <v>634475</v>
      </c>
      <c r="J7245">
        <v>0</v>
      </c>
    </row>
    <row r="7246" spans="1:10" x14ac:dyDescent="0.35">
      <c r="C7246" t="s">
        <v>1894</v>
      </c>
      <c r="D7246" s="4">
        <v>2872</v>
      </c>
      <c r="I7246" s="4">
        <v>2872</v>
      </c>
      <c r="J7246" s="4">
        <v>2872</v>
      </c>
    </row>
    <row r="7247" spans="1:10" x14ac:dyDescent="0.35">
      <c r="A7247" t="s">
        <v>1949</v>
      </c>
      <c r="B7247" t="s">
        <v>1845</v>
      </c>
      <c r="C7247" t="s">
        <v>1869</v>
      </c>
      <c r="H7247" s="4">
        <v>190080</v>
      </c>
      <c r="I7247" s="4">
        <v>190080</v>
      </c>
      <c r="J7247">
        <v>0</v>
      </c>
    </row>
    <row r="7248" spans="1:10" x14ac:dyDescent="0.35">
      <c r="C7248" t="s">
        <v>1870</v>
      </c>
      <c r="D7248" s="4">
        <v>1505</v>
      </c>
      <c r="E7248" s="4">
        <v>27047</v>
      </c>
      <c r="H7248" s="4">
        <v>2115849</v>
      </c>
      <c r="I7248" s="4">
        <v>2144402</v>
      </c>
      <c r="J7248" s="4">
        <v>28552</v>
      </c>
    </row>
    <row r="7249" spans="1:10" x14ac:dyDescent="0.35">
      <c r="C7249" t="s">
        <v>1871</v>
      </c>
      <c r="E7249" s="4">
        <v>347459</v>
      </c>
      <c r="F7249" s="4">
        <v>184973</v>
      </c>
      <c r="I7249" s="4">
        <v>532432</v>
      </c>
      <c r="J7249">
        <v>347459</v>
      </c>
    </row>
    <row r="7250" spans="1:10" x14ac:dyDescent="0.35">
      <c r="C7250" t="s">
        <v>1872</v>
      </c>
      <c r="D7250" s="4">
        <v>343000</v>
      </c>
      <c r="I7250" s="4">
        <v>343000</v>
      </c>
      <c r="J7250" s="4">
        <v>343000</v>
      </c>
    </row>
    <row r="7251" spans="1:10" x14ac:dyDescent="0.35">
      <c r="C7251" t="s">
        <v>1875</v>
      </c>
      <c r="H7251" s="4">
        <v>26736</v>
      </c>
      <c r="I7251" s="4">
        <v>26736</v>
      </c>
      <c r="J7251">
        <v>0</v>
      </c>
    </row>
    <row r="7252" spans="1:10" x14ac:dyDescent="0.35">
      <c r="C7252" t="s">
        <v>1876</v>
      </c>
      <c r="H7252" s="4">
        <v>92400</v>
      </c>
      <c r="I7252" s="4">
        <v>92400</v>
      </c>
      <c r="J7252">
        <v>0</v>
      </c>
    </row>
    <row r="7253" spans="1:10" x14ac:dyDescent="0.35">
      <c r="B7253" t="s">
        <v>55</v>
      </c>
      <c r="D7253" s="4">
        <v>356377</v>
      </c>
      <c r="E7253" s="4">
        <v>388006</v>
      </c>
      <c r="F7253" s="4">
        <v>359853</v>
      </c>
      <c r="G7253" s="4">
        <v>65317</v>
      </c>
      <c r="H7253" s="4">
        <v>3504696</v>
      </c>
      <c r="I7253" s="4">
        <v>4674250</v>
      </c>
      <c r="J7253" s="4">
        <v>744383</v>
      </c>
    </row>
    <row r="7254" spans="1:10" x14ac:dyDescent="0.35">
      <c r="B7254" t="s">
        <v>1878</v>
      </c>
      <c r="C7254" t="s">
        <v>1879</v>
      </c>
      <c r="D7254" s="4">
        <v>74441</v>
      </c>
      <c r="I7254" s="4">
        <v>74441</v>
      </c>
      <c r="J7254" s="4">
        <v>74441</v>
      </c>
    </row>
    <row r="7255" spans="1:10" x14ac:dyDescent="0.35">
      <c r="C7255" t="s">
        <v>1881</v>
      </c>
      <c r="D7255" s="4">
        <v>129525</v>
      </c>
      <c r="I7255" s="4">
        <v>129525</v>
      </c>
      <c r="J7255" s="4">
        <v>129525</v>
      </c>
    </row>
    <row r="7256" spans="1:10" x14ac:dyDescent="0.35">
      <c r="B7256" t="s">
        <v>56</v>
      </c>
      <c r="D7256" s="4">
        <v>203966</v>
      </c>
      <c r="I7256" s="4">
        <v>203966</v>
      </c>
      <c r="J7256" s="4">
        <v>203966</v>
      </c>
    </row>
    <row r="7257" spans="1:10" x14ac:dyDescent="0.35">
      <c r="B7257" t="s">
        <v>1887</v>
      </c>
      <c r="C7257" t="s">
        <v>1889</v>
      </c>
      <c r="H7257" s="4">
        <v>63000</v>
      </c>
      <c r="I7257" s="4">
        <v>63000</v>
      </c>
      <c r="J7257">
        <v>0</v>
      </c>
    </row>
    <row r="7258" spans="1:10" x14ac:dyDescent="0.35">
      <c r="C7258" t="s">
        <v>1890</v>
      </c>
      <c r="H7258" s="4">
        <v>60000</v>
      </c>
      <c r="I7258" s="4">
        <v>60000</v>
      </c>
      <c r="J7258">
        <v>0</v>
      </c>
    </row>
    <row r="7259" spans="1:10" x14ac:dyDescent="0.35">
      <c r="B7259" t="s">
        <v>58</v>
      </c>
      <c r="H7259" s="4">
        <v>123000</v>
      </c>
      <c r="I7259" s="4">
        <v>123000</v>
      </c>
      <c r="J7259">
        <v>0</v>
      </c>
    </row>
    <row r="7260" spans="1:10" x14ac:dyDescent="0.35">
      <c r="A7260" t="s">
        <v>1666</v>
      </c>
      <c r="B7260" t="s">
        <v>59</v>
      </c>
      <c r="D7260" s="4">
        <v>12062350</v>
      </c>
      <c r="E7260" s="4">
        <v>11913275</v>
      </c>
      <c r="F7260" s="4">
        <v>5631596</v>
      </c>
      <c r="G7260" s="4">
        <v>123369</v>
      </c>
      <c r="H7260" s="4">
        <v>10318098</v>
      </c>
      <c r="I7260" s="4">
        <v>40048688</v>
      </c>
      <c r="J7260" s="4">
        <v>23975625</v>
      </c>
    </row>
    <row r="7261" spans="1:10" x14ac:dyDescent="0.35">
      <c r="A7261" t="s">
        <v>1950</v>
      </c>
      <c r="B7261" t="s">
        <v>1842</v>
      </c>
      <c r="C7261" t="s">
        <v>1843</v>
      </c>
      <c r="D7261" s="4">
        <v>5406983</v>
      </c>
      <c r="E7261" s="4">
        <v>506797</v>
      </c>
      <c r="F7261" s="4">
        <v>877800</v>
      </c>
      <c r="I7261" s="4">
        <v>6791580</v>
      </c>
      <c r="J7261" s="4">
        <v>5913780</v>
      </c>
    </row>
    <row r="7262" spans="1:10" x14ac:dyDescent="0.35">
      <c r="C7262" t="s">
        <v>1844</v>
      </c>
      <c r="D7262" s="4">
        <v>11798</v>
      </c>
      <c r="F7262" s="4">
        <v>224047</v>
      </c>
      <c r="G7262" s="4">
        <v>18000</v>
      </c>
      <c r="H7262" s="4">
        <v>385243</v>
      </c>
      <c r="I7262" s="4">
        <v>639087</v>
      </c>
      <c r="J7262" s="4">
        <v>11798</v>
      </c>
    </row>
    <row r="7263" spans="1:10" x14ac:dyDescent="0.35">
      <c r="C7263" t="s">
        <v>1845</v>
      </c>
      <c r="D7263" s="4">
        <v>133919</v>
      </c>
      <c r="H7263" s="4">
        <v>552849</v>
      </c>
      <c r="I7263" s="4">
        <v>686769</v>
      </c>
      <c r="J7263" s="4">
        <v>133919</v>
      </c>
    </row>
    <row r="7264" spans="1:10" x14ac:dyDescent="0.35">
      <c r="B7264" t="s">
        <v>51</v>
      </c>
      <c r="D7264" s="4">
        <v>5552700</v>
      </c>
      <c r="E7264" s="4">
        <v>506797</v>
      </c>
      <c r="F7264" s="4">
        <v>1101847</v>
      </c>
      <c r="G7264" s="4">
        <v>18000</v>
      </c>
      <c r="H7264" s="4">
        <v>938092</v>
      </c>
      <c r="I7264" s="4">
        <v>8117435</v>
      </c>
      <c r="J7264" s="4">
        <v>6059497</v>
      </c>
    </row>
    <row r="7265" spans="2:10" x14ac:dyDescent="0.35">
      <c r="B7265" t="s">
        <v>1843</v>
      </c>
      <c r="C7265" t="s">
        <v>1846</v>
      </c>
      <c r="D7265" s="4">
        <v>1127474</v>
      </c>
      <c r="E7265" s="4">
        <v>3437747</v>
      </c>
      <c r="F7265" s="4">
        <v>2381389</v>
      </c>
      <c r="H7265" s="4">
        <v>1820000</v>
      </c>
      <c r="I7265" s="4">
        <v>8766609</v>
      </c>
      <c r="J7265" s="4">
        <v>4565221</v>
      </c>
    </row>
    <row r="7266" spans="2:10" x14ac:dyDescent="0.35">
      <c r="C7266" t="s">
        <v>1847</v>
      </c>
      <c r="D7266" s="4">
        <v>1093886</v>
      </c>
      <c r="F7266" s="4">
        <v>405405</v>
      </c>
      <c r="H7266" s="4">
        <v>1155000</v>
      </c>
      <c r="I7266" s="4">
        <v>2654292</v>
      </c>
      <c r="J7266" s="4">
        <v>1093886</v>
      </c>
    </row>
    <row r="7267" spans="2:10" x14ac:dyDescent="0.35">
      <c r="C7267" t="s">
        <v>1848</v>
      </c>
      <c r="D7267" s="4">
        <v>28411</v>
      </c>
      <c r="I7267" s="4">
        <v>28411</v>
      </c>
      <c r="J7267" s="4">
        <v>28411</v>
      </c>
    </row>
    <row r="7268" spans="2:10" x14ac:dyDescent="0.35">
      <c r="B7268" t="s">
        <v>52</v>
      </c>
      <c r="D7268" s="4">
        <v>2249771</v>
      </c>
      <c r="E7268" s="4">
        <v>3437747</v>
      </c>
      <c r="F7268" s="4">
        <v>2786794</v>
      </c>
      <c r="H7268" s="4">
        <v>2975000</v>
      </c>
      <c r="I7268" s="4">
        <v>11449312</v>
      </c>
      <c r="J7268" s="4">
        <v>5687518</v>
      </c>
    </row>
    <row r="7269" spans="2:10" x14ac:dyDescent="0.35">
      <c r="B7269" t="s">
        <v>1849</v>
      </c>
      <c r="C7269" t="s">
        <v>1896</v>
      </c>
      <c r="H7269" s="4">
        <v>32748</v>
      </c>
      <c r="I7269" s="4">
        <v>32748</v>
      </c>
      <c r="J7269">
        <v>0</v>
      </c>
    </row>
    <row r="7270" spans="2:10" x14ac:dyDescent="0.35">
      <c r="C7270" t="s">
        <v>1850</v>
      </c>
      <c r="D7270" s="4">
        <v>1600000</v>
      </c>
      <c r="I7270" s="4">
        <v>1600000</v>
      </c>
      <c r="J7270" s="4">
        <v>1600000</v>
      </c>
    </row>
    <row r="7271" spans="2:10" x14ac:dyDescent="0.35">
      <c r="B7271" t="s">
        <v>53</v>
      </c>
      <c r="D7271" s="4">
        <v>1600000</v>
      </c>
      <c r="H7271" s="4">
        <v>32748</v>
      </c>
      <c r="I7271" s="4">
        <v>1632748</v>
      </c>
      <c r="J7271" s="4">
        <v>1600000</v>
      </c>
    </row>
    <row r="7272" spans="2:10" x14ac:dyDescent="0.35">
      <c r="B7272" t="s">
        <v>1844</v>
      </c>
      <c r="C7272" t="s">
        <v>1851</v>
      </c>
      <c r="F7272" s="4">
        <v>48968</v>
      </c>
      <c r="H7272" s="4">
        <v>63658</v>
      </c>
      <c r="I7272" s="4">
        <v>112625</v>
      </c>
      <c r="J7272">
        <v>0</v>
      </c>
    </row>
    <row r="7273" spans="2:10" x14ac:dyDescent="0.35">
      <c r="C7273" t="s">
        <v>1853</v>
      </c>
      <c r="E7273" s="4">
        <v>30035</v>
      </c>
      <c r="I7273" s="4">
        <v>30035</v>
      </c>
      <c r="J7273">
        <v>30035</v>
      </c>
    </row>
    <row r="7274" spans="2:10" x14ac:dyDescent="0.35">
      <c r="C7274" t="s">
        <v>1854</v>
      </c>
      <c r="F7274" s="4">
        <v>228646</v>
      </c>
      <c r="I7274" s="4">
        <v>228646</v>
      </c>
      <c r="J7274">
        <v>0</v>
      </c>
    </row>
    <row r="7275" spans="2:10" x14ac:dyDescent="0.35">
      <c r="C7275" t="s">
        <v>1855</v>
      </c>
      <c r="F7275" s="4">
        <v>174261</v>
      </c>
      <c r="I7275" s="4">
        <v>174261</v>
      </c>
      <c r="J7275">
        <v>0</v>
      </c>
    </row>
    <row r="7276" spans="2:10" x14ac:dyDescent="0.35">
      <c r="C7276" t="s">
        <v>1856</v>
      </c>
      <c r="I7276" s="4">
        <v>0</v>
      </c>
      <c r="J7276">
        <v>0</v>
      </c>
    </row>
    <row r="7277" spans="2:10" x14ac:dyDescent="0.35">
      <c r="C7277" t="s">
        <v>1857</v>
      </c>
      <c r="F7277" s="4">
        <v>1358</v>
      </c>
      <c r="I7277" s="4">
        <v>1358</v>
      </c>
      <c r="J7277">
        <v>0</v>
      </c>
    </row>
    <row r="7278" spans="2:10" x14ac:dyDescent="0.35">
      <c r="C7278" t="s">
        <v>1858</v>
      </c>
      <c r="H7278" s="4">
        <v>31171</v>
      </c>
      <c r="I7278" s="4">
        <v>31171</v>
      </c>
      <c r="J7278">
        <v>0</v>
      </c>
    </row>
    <row r="7279" spans="2:10" x14ac:dyDescent="0.35">
      <c r="C7279" t="s">
        <v>1859</v>
      </c>
      <c r="E7279" s="4">
        <v>421696</v>
      </c>
      <c r="H7279" s="4">
        <v>675000</v>
      </c>
      <c r="I7279" s="4">
        <v>1096696</v>
      </c>
      <c r="J7279">
        <v>421696</v>
      </c>
    </row>
    <row r="7280" spans="2:10" x14ac:dyDescent="0.35">
      <c r="C7280" t="s">
        <v>1860</v>
      </c>
      <c r="H7280" s="4">
        <v>652218</v>
      </c>
      <c r="I7280" s="4">
        <v>652218</v>
      </c>
      <c r="J7280">
        <v>0</v>
      </c>
    </row>
    <row r="7281" spans="2:10" x14ac:dyDescent="0.35">
      <c r="C7281" t="s">
        <v>1861</v>
      </c>
      <c r="F7281" s="4">
        <v>19587</v>
      </c>
      <c r="H7281" s="4">
        <v>9794</v>
      </c>
      <c r="I7281" s="4">
        <v>29381</v>
      </c>
      <c r="J7281">
        <v>0</v>
      </c>
    </row>
    <row r="7282" spans="2:10" x14ac:dyDescent="0.35">
      <c r="B7282" t="s">
        <v>54</v>
      </c>
      <c r="E7282" s="4">
        <v>451731</v>
      </c>
      <c r="F7282" s="4">
        <v>472820</v>
      </c>
      <c r="H7282" s="4">
        <v>1431841</v>
      </c>
      <c r="I7282" s="4">
        <v>2356391</v>
      </c>
      <c r="J7282">
        <v>451731</v>
      </c>
    </row>
    <row r="7283" spans="2:10" x14ac:dyDescent="0.35">
      <c r="B7283" t="s">
        <v>1845</v>
      </c>
      <c r="C7283" t="s">
        <v>1865</v>
      </c>
      <c r="D7283" s="4">
        <v>26353</v>
      </c>
      <c r="G7283" s="4">
        <v>10888</v>
      </c>
      <c r="I7283" s="4">
        <v>37241</v>
      </c>
      <c r="J7283" s="4">
        <v>26353</v>
      </c>
    </row>
    <row r="7284" spans="2:10" x14ac:dyDescent="0.35">
      <c r="C7284" t="s">
        <v>1866</v>
      </c>
      <c r="I7284" s="4">
        <v>0</v>
      </c>
      <c r="J7284">
        <v>0</v>
      </c>
    </row>
    <row r="7285" spans="2:10" x14ac:dyDescent="0.35">
      <c r="C7285" t="s">
        <v>1867</v>
      </c>
      <c r="D7285" s="4">
        <v>22500</v>
      </c>
      <c r="F7285" s="4">
        <v>174880</v>
      </c>
      <c r="H7285" s="4">
        <v>335418</v>
      </c>
      <c r="I7285" s="4">
        <v>532799</v>
      </c>
      <c r="J7285" s="4">
        <v>22500</v>
      </c>
    </row>
    <row r="7286" spans="2:10" x14ac:dyDescent="0.35">
      <c r="C7286" t="s">
        <v>1868</v>
      </c>
      <c r="H7286" s="4">
        <v>538278</v>
      </c>
      <c r="I7286" s="4">
        <v>538278</v>
      </c>
      <c r="J7286">
        <v>0</v>
      </c>
    </row>
    <row r="7287" spans="2:10" x14ac:dyDescent="0.35">
      <c r="C7287" t="s">
        <v>1869</v>
      </c>
      <c r="H7287" s="4">
        <v>132480</v>
      </c>
      <c r="I7287" s="4">
        <v>132480</v>
      </c>
      <c r="J7287">
        <v>0</v>
      </c>
    </row>
    <row r="7288" spans="2:10" x14ac:dyDescent="0.35">
      <c r="C7288" t="s">
        <v>1870</v>
      </c>
      <c r="E7288" s="4">
        <v>8868</v>
      </c>
      <c r="H7288" s="4">
        <v>1466310</v>
      </c>
      <c r="I7288" s="4">
        <v>1475178</v>
      </c>
      <c r="J7288">
        <v>8868</v>
      </c>
    </row>
    <row r="7289" spans="2:10" x14ac:dyDescent="0.35">
      <c r="C7289" t="s">
        <v>1871</v>
      </c>
      <c r="E7289" s="4">
        <v>487459</v>
      </c>
      <c r="I7289" s="4">
        <v>487459</v>
      </c>
      <c r="J7289">
        <v>487459</v>
      </c>
    </row>
    <row r="7290" spans="2:10" x14ac:dyDescent="0.35">
      <c r="C7290" t="s">
        <v>1872</v>
      </c>
      <c r="D7290" s="4">
        <v>147000</v>
      </c>
      <c r="I7290" s="4">
        <v>147000</v>
      </c>
      <c r="J7290" s="4">
        <v>147000</v>
      </c>
    </row>
    <row r="7291" spans="2:10" x14ac:dyDescent="0.35">
      <c r="C7291" t="s">
        <v>1875</v>
      </c>
      <c r="H7291" s="4">
        <v>63933</v>
      </c>
      <c r="I7291" s="4">
        <v>63933</v>
      </c>
      <c r="J7291">
        <v>0</v>
      </c>
    </row>
    <row r="7292" spans="2:10" x14ac:dyDescent="0.35">
      <c r="C7292" t="s">
        <v>1876</v>
      </c>
      <c r="H7292" s="4">
        <v>23520</v>
      </c>
      <c r="I7292" s="4">
        <v>23520</v>
      </c>
      <c r="J7292">
        <v>0</v>
      </c>
    </row>
    <row r="7293" spans="2:10" x14ac:dyDescent="0.35">
      <c r="B7293" t="s">
        <v>55</v>
      </c>
      <c r="D7293" s="4">
        <v>195853</v>
      </c>
      <c r="E7293" s="4">
        <v>496327</v>
      </c>
      <c r="F7293" s="4">
        <v>174880</v>
      </c>
      <c r="G7293" s="4">
        <v>10888</v>
      </c>
      <c r="H7293" s="4">
        <v>2559939</v>
      </c>
      <c r="I7293" s="4">
        <v>3437887</v>
      </c>
      <c r="J7293" s="4">
        <v>692180</v>
      </c>
    </row>
    <row r="7294" spans="2:10" x14ac:dyDescent="0.35">
      <c r="B7294" t="s">
        <v>1878</v>
      </c>
      <c r="C7294" t="s">
        <v>1879</v>
      </c>
      <c r="D7294" s="4">
        <v>90232</v>
      </c>
      <c r="I7294" s="4">
        <v>90232</v>
      </c>
      <c r="J7294" s="4">
        <v>90232</v>
      </c>
    </row>
    <row r="7295" spans="2:10" x14ac:dyDescent="0.35">
      <c r="C7295" t="s">
        <v>1881</v>
      </c>
      <c r="D7295" s="4">
        <v>157242</v>
      </c>
      <c r="I7295" s="4">
        <v>157242</v>
      </c>
      <c r="J7295" s="4">
        <v>157242</v>
      </c>
    </row>
    <row r="7296" spans="2:10" x14ac:dyDescent="0.35">
      <c r="C7296" t="s">
        <v>1884</v>
      </c>
      <c r="D7296" s="4">
        <v>5832</v>
      </c>
      <c r="I7296" s="4">
        <v>5832</v>
      </c>
      <c r="J7296" s="4">
        <v>5832</v>
      </c>
    </row>
    <row r="7297" spans="1:10" x14ac:dyDescent="0.35">
      <c r="B7297" t="s">
        <v>56</v>
      </c>
      <c r="D7297" s="4">
        <v>253306</v>
      </c>
      <c r="I7297" s="4">
        <v>253306</v>
      </c>
      <c r="J7297" s="4">
        <v>253306</v>
      </c>
    </row>
    <row r="7298" spans="1:10" x14ac:dyDescent="0.35">
      <c r="B7298" t="s">
        <v>1887</v>
      </c>
      <c r="C7298" t="s">
        <v>1888</v>
      </c>
      <c r="H7298" s="4">
        <v>96000</v>
      </c>
      <c r="I7298" s="4">
        <v>96000</v>
      </c>
      <c r="J7298">
        <v>0</v>
      </c>
    </row>
    <row r="7299" spans="1:10" x14ac:dyDescent="0.35">
      <c r="C7299" t="s">
        <v>1889</v>
      </c>
      <c r="H7299" s="4">
        <v>52500</v>
      </c>
      <c r="I7299" s="4">
        <v>52500</v>
      </c>
      <c r="J7299">
        <v>0</v>
      </c>
    </row>
    <row r="7300" spans="1:10" x14ac:dyDescent="0.35">
      <c r="C7300" t="s">
        <v>1890</v>
      </c>
      <c r="H7300" s="4">
        <v>37500</v>
      </c>
      <c r="I7300" s="4">
        <v>37500</v>
      </c>
      <c r="J7300">
        <v>0</v>
      </c>
    </row>
    <row r="7301" spans="1:10" x14ac:dyDescent="0.35">
      <c r="B7301" t="s">
        <v>58</v>
      </c>
      <c r="H7301" s="4">
        <v>186000</v>
      </c>
      <c r="I7301" s="4">
        <v>186000</v>
      </c>
      <c r="J7301">
        <v>0</v>
      </c>
    </row>
    <row r="7302" spans="1:10" x14ac:dyDescent="0.35">
      <c r="A7302" t="s">
        <v>1667</v>
      </c>
      <c r="B7302" t="s">
        <v>59</v>
      </c>
      <c r="D7302" s="4">
        <v>9851630</v>
      </c>
      <c r="E7302" s="4">
        <v>4892601</v>
      </c>
      <c r="F7302" s="4">
        <v>4536341</v>
      </c>
      <c r="G7302" s="4">
        <v>28888</v>
      </c>
      <c r="H7302" s="4">
        <v>8123619</v>
      </c>
      <c r="I7302" s="4">
        <v>27433079</v>
      </c>
      <c r="J7302" s="4">
        <v>14744231</v>
      </c>
    </row>
    <row r="7303" spans="1:10" x14ac:dyDescent="0.35">
      <c r="A7303" t="s">
        <v>765</v>
      </c>
      <c r="B7303" t="s">
        <v>1842</v>
      </c>
      <c r="C7303" t="s">
        <v>1843</v>
      </c>
      <c r="D7303" s="4">
        <v>220535</v>
      </c>
      <c r="E7303" s="4">
        <v>3176364</v>
      </c>
      <c r="F7303" s="4">
        <v>1729000</v>
      </c>
      <c r="I7303" s="4">
        <v>5125899</v>
      </c>
      <c r="J7303" s="4">
        <v>3396899</v>
      </c>
    </row>
    <row r="7304" spans="1:10" x14ac:dyDescent="0.35">
      <c r="C7304" t="s">
        <v>1844</v>
      </c>
      <c r="D7304" s="4">
        <v>46124</v>
      </c>
      <c r="H7304" s="4">
        <v>441489</v>
      </c>
      <c r="I7304" s="4">
        <v>487612</v>
      </c>
      <c r="J7304" s="4">
        <v>46124</v>
      </c>
    </row>
    <row r="7305" spans="1:10" x14ac:dyDescent="0.35">
      <c r="C7305" t="s">
        <v>1845</v>
      </c>
      <c r="D7305" s="4">
        <v>351290</v>
      </c>
      <c r="I7305" s="4">
        <v>351290</v>
      </c>
      <c r="J7305" s="4">
        <v>351290</v>
      </c>
    </row>
    <row r="7306" spans="1:10" x14ac:dyDescent="0.35">
      <c r="B7306" t="s">
        <v>51</v>
      </c>
      <c r="D7306" s="4">
        <v>617949</v>
      </c>
      <c r="E7306" s="4">
        <v>3176364</v>
      </c>
      <c r="F7306" s="4">
        <v>1729000</v>
      </c>
      <c r="H7306" s="4">
        <v>441489</v>
      </c>
      <c r="I7306" s="4">
        <v>5964802</v>
      </c>
      <c r="J7306" s="4">
        <v>3794313</v>
      </c>
    </row>
    <row r="7307" spans="1:10" x14ac:dyDescent="0.35">
      <c r="B7307" t="s">
        <v>1843</v>
      </c>
      <c r="C7307" t="s">
        <v>1846</v>
      </c>
      <c r="D7307" s="4">
        <v>3599616</v>
      </c>
      <c r="I7307" s="4">
        <v>3599616</v>
      </c>
      <c r="J7307" s="4">
        <v>3599616</v>
      </c>
    </row>
    <row r="7308" spans="1:10" x14ac:dyDescent="0.35">
      <c r="C7308" t="s">
        <v>1847</v>
      </c>
      <c r="D7308" s="4">
        <v>1908638</v>
      </c>
      <c r="F7308" s="4">
        <v>270270</v>
      </c>
      <c r="I7308" s="4">
        <v>2178908</v>
      </c>
      <c r="J7308" s="4">
        <v>1908638</v>
      </c>
    </row>
    <row r="7309" spans="1:10" x14ac:dyDescent="0.35">
      <c r="B7309" t="s">
        <v>52</v>
      </c>
      <c r="D7309" s="4">
        <v>5508254</v>
      </c>
      <c r="F7309" s="4">
        <v>270270</v>
      </c>
      <c r="I7309" s="4">
        <v>5778525</v>
      </c>
      <c r="J7309" s="4">
        <v>5508254</v>
      </c>
    </row>
    <row r="7310" spans="1:10" x14ac:dyDescent="0.35">
      <c r="B7310" t="s">
        <v>1849</v>
      </c>
      <c r="C7310" t="s">
        <v>1850</v>
      </c>
      <c r="H7310" s="4">
        <v>800000</v>
      </c>
      <c r="I7310" s="4">
        <v>800000</v>
      </c>
      <c r="J7310">
        <v>0</v>
      </c>
    </row>
    <row r="7311" spans="1:10" x14ac:dyDescent="0.35">
      <c r="B7311" t="s">
        <v>53</v>
      </c>
      <c r="H7311" s="4">
        <v>800000</v>
      </c>
      <c r="I7311" s="4">
        <v>800000</v>
      </c>
      <c r="J7311">
        <v>0</v>
      </c>
    </row>
    <row r="7312" spans="1:10" x14ac:dyDescent="0.35">
      <c r="B7312" t="s">
        <v>1844</v>
      </c>
      <c r="C7312" t="s">
        <v>1851</v>
      </c>
      <c r="E7312" s="4">
        <v>117522</v>
      </c>
      <c r="I7312" s="4">
        <v>117522</v>
      </c>
      <c r="J7312">
        <v>117522</v>
      </c>
    </row>
    <row r="7313" spans="2:10" x14ac:dyDescent="0.35">
      <c r="C7313" t="s">
        <v>1853</v>
      </c>
      <c r="D7313" s="4">
        <v>16383</v>
      </c>
      <c r="I7313" s="4">
        <v>16383</v>
      </c>
      <c r="J7313" s="4">
        <v>16383</v>
      </c>
    </row>
    <row r="7314" spans="2:10" x14ac:dyDescent="0.35">
      <c r="C7314" t="s">
        <v>1893</v>
      </c>
      <c r="D7314" s="4">
        <v>2389</v>
      </c>
      <c r="I7314" s="4">
        <v>2389</v>
      </c>
      <c r="J7314" s="4">
        <v>2389</v>
      </c>
    </row>
    <row r="7315" spans="2:10" x14ac:dyDescent="0.35">
      <c r="C7315" t="s">
        <v>1854</v>
      </c>
      <c r="D7315" s="4">
        <v>215197</v>
      </c>
      <c r="I7315" s="4">
        <v>215197</v>
      </c>
      <c r="J7315" s="4">
        <v>215197</v>
      </c>
    </row>
    <row r="7316" spans="2:10" x14ac:dyDescent="0.35">
      <c r="C7316" t="s">
        <v>1855</v>
      </c>
      <c r="D7316" s="4">
        <v>65242</v>
      </c>
      <c r="I7316" s="4">
        <v>65242</v>
      </c>
      <c r="J7316" s="4">
        <v>65242</v>
      </c>
    </row>
    <row r="7317" spans="2:10" x14ac:dyDescent="0.35">
      <c r="C7317" t="s">
        <v>1856</v>
      </c>
      <c r="I7317" s="4">
        <v>0</v>
      </c>
      <c r="J7317">
        <v>0</v>
      </c>
    </row>
    <row r="7318" spans="2:10" x14ac:dyDescent="0.35">
      <c r="C7318" t="s">
        <v>1857</v>
      </c>
      <c r="D7318" s="4">
        <v>14937</v>
      </c>
      <c r="I7318" s="4">
        <v>14937</v>
      </c>
      <c r="J7318" s="4">
        <v>14937</v>
      </c>
    </row>
    <row r="7319" spans="2:10" x14ac:dyDescent="0.35">
      <c r="C7319" t="s">
        <v>1906</v>
      </c>
      <c r="H7319" s="4">
        <v>2042</v>
      </c>
      <c r="I7319" s="4">
        <v>2042</v>
      </c>
      <c r="J7319">
        <v>0</v>
      </c>
    </row>
    <row r="7320" spans="2:10" x14ac:dyDescent="0.35">
      <c r="C7320" t="s">
        <v>1858</v>
      </c>
      <c r="D7320" s="4">
        <v>18435</v>
      </c>
      <c r="I7320" s="4">
        <v>18435</v>
      </c>
      <c r="J7320" s="4">
        <v>18435</v>
      </c>
    </row>
    <row r="7321" spans="2:10" x14ac:dyDescent="0.35">
      <c r="C7321" t="s">
        <v>1859</v>
      </c>
      <c r="D7321" s="4">
        <v>175003</v>
      </c>
      <c r="I7321" s="4">
        <v>175003</v>
      </c>
      <c r="J7321" s="4">
        <v>175003</v>
      </c>
    </row>
    <row r="7322" spans="2:10" x14ac:dyDescent="0.35">
      <c r="C7322" t="s">
        <v>1860</v>
      </c>
      <c r="D7322" s="4">
        <v>326109</v>
      </c>
      <c r="I7322" s="4">
        <v>326109</v>
      </c>
      <c r="J7322" s="4">
        <v>326109</v>
      </c>
    </row>
    <row r="7323" spans="2:10" x14ac:dyDescent="0.35">
      <c r="C7323" t="s">
        <v>1861</v>
      </c>
      <c r="E7323" s="4">
        <v>19587</v>
      </c>
      <c r="I7323" s="4">
        <v>19587</v>
      </c>
      <c r="J7323">
        <v>19587</v>
      </c>
    </row>
    <row r="7324" spans="2:10" x14ac:dyDescent="0.35">
      <c r="C7324" t="s">
        <v>1862</v>
      </c>
      <c r="D7324" s="4">
        <v>256393</v>
      </c>
      <c r="I7324" s="4">
        <v>256393</v>
      </c>
      <c r="J7324" s="4">
        <v>256393</v>
      </c>
    </row>
    <row r="7325" spans="2:10" x14ac:dyDescent="0.35">
      <c r="C7325" t="s">
        <v>1863</v>
      </c>
      <c r="E7325" s="4">
        <v>23876</v>
      </c>
      <c r="I7325" s="4">
        <v>23876</v>
      </c>
      <c r="J7325">
        <v>23876</v>
      </c>
    </row>
    <row r="7326" spans="2:10" x14ac:dyDescent="0.35">
      <c r="B7326" t="s">
        <v>54</v>
      </c>
      <c r="D7326" s="4">
        <v>1090087</v>
      </c>
      <c r="E7326" s="4">
        <v>160985</v>
      </c>
      <c r="H7326" s="4">
        <v>2042</v>
      </c>
      <c r="I7326" s="4">
        <v>1253113</v>
      </c>
      <c r="J7326" s="4">
        <v>1251072</v>
      </c>
    </row>
    <row r="7327" spans="2:10" x14ac:dyDescent="0.35">
      <c r="B7327" t="s">
        <v>1845</v>
      </c>
      <c r="C7327" t="s">
        <v>1866</v>
      </c>
      <c r="I7327" s="4">
        <v>0</v>
      </c>
      <c r="J7327">
        <v>0</v>
      </c>
    </row>
    <row r="7328" spans="2:10" x14ac:dyDescent="0.35">
      <c r="C7328" t="s">
        <v>1867</v>
      </c>
      <c r="D7328" s="4">
        <v>32790</v>
      </c>
      <c r="F7328" s="4">
        <v>48220</v>
      </c>
      <c r="H7328" s="4">
        <v>354977</v>
      </c>
      <c r="I7328" s="4">
        <v>435988</v>
      </c>
      <c r="J7328" s="4">
        <v>32790</v>
      </c>
    </row>
    <row r="7329" spans="2:10" x14ac:dyDescent="0.35">
      <c r="C7329" t="s">
        <v>1868</v>
      </c>
      <c r="D7329" s="4">
        <v>5259</v>
      </c>
      <c r="H7329" s="4">
        <v>460817</v>
      </c>
      <c r="I7329" s="4">
        <v>466076</v>
      </c>
      <c r="J7329" s="4">
        <v>5259</v>
      </c>
    </row>
    <row r="7330" spans="2:10" x14ac:dyDescent="0.35">
      <c r="C7330" t="s">
        <v>1869</v>
      </c>
      <c r="H7330" s="4">
        <v>126720</v>
      </c>
      <c r="I7330" s="4">
        <v>126720</v>
      </c>
      <c r="J7330">
        <v>0</v>
      </c>
    </row>
    <row r="7331" spans="2:10" x14ac:dyDescent="0.35">
      <c r="C7331" t="s">
        <v>1870</v>
      </c>
      <c r="D7331" s="4">
        <v>6420</v>
      </c>
      <c r="E7331" s="4">
        <v>3104</v>
      </c>
      <c r="G7331" s="4">
        <v>979775</v>
      </c>
      <c r="I7331" s="4">
        <v>989299</v>
      </c>
      <c r="J7331" s="4">
        <v>9524</v>
      </c>
    </row>
    <row r="7332" spans="2:10" x14ac:dyDescent="0.35">
      <c r="C7332" t="s">
        <v>1871</v>
      </c>
      <c r="D7332" s="4">
        <v>417959</v>
      </c>
      <c r="I7332" s="4">
        <v>417959</v>
      </c>
      <c r="J7332" s="4">
        <v>417959</v>
      </c>
    </row>
    <row r="7333" spans="2:10" x14ac:dyDescent="0.35">
      <c r="C7333" t="s">
        <v>1872</v>
      </c>
      <c r="D7333" s="4">
        <v>49000</v>
      </c>
      <c r="I7333" s="4">
        <v>49000</v>
      </c>
      <c r="J7333" s="4">
        <v>49000</v>
      </c>
    </row>
    <row r="7334" spans="2:10" x14ac:dyDescent="0.35">
      <c r="C7334" t="s">
        <v>1875</v>
      </c>
      <c r="H7334" s="4">
        <v>10462</v>
      </c>
      <c r="I7334" s="4">
        <v>10462</v>
      </c>
      <c r="J7334">
        <v>0</v>
      </c>
    </row>
    <row r="7335" spans="2:10" x14ac:dyDescent="0.35">
      <c r="C7335" t="s">
        <v>1876</v>
      </c>
      <c r="H7335" s="4">
        <v>62160</v>
      </c>
      <c r="I7335" s="4">
        <v>62160</v>
      </c>
      <c r="J7335">
        <v>0</v>
      </c>
    </row>
    <row r="7336" spans="2:10" x14ac:dyDescent="0.35">
      <c r="C7336" t="s">
        <v>1877</v>
      </c>
      <c r="D7336" s="4">
        <v>4625</v>
      </c>
      <c r="I7336" s="4">
        <v>4625</v>
      </c>
      <c r="J7336" s="4">
        <v>4625</v>
      </c>
    </row>
    <row r="7337" spans="2:10" x14ac:dyDescent="0.35">
      <c r="B7337" t="s">
        <v>55</v>
      </c>
      <c r="D7337" s="4">
        <v>516052</v>
      </c>
      <c r="E7337" s="4">
        <v>3104</v>
      </c>
      <c r="F7337" s="4">
        <v>48220</v>
      </c>
      <c r="G7337" s="4">
        <v>979775</v>
      </c>
      <c r="H7337" s="4">
        <v>1015136</v>
      </c>
      <c r="I7337" s="4">
        <v>2562288</v>
      </c>
      <c r="J7337" s="4">
        <v>519156</v>
      </c>
    </row>
    <row r="7338" spans="2:10" x14ac:dyDescent="0.35">
      <c r="B7338" t="s">
        <v>1878</v>
      </c>
      <c r="C7338" t="s">
        <v>1879</v>
      </c>
      <c r="D7338" s="4">
        <v>101511</v>
      </c>
      <c r="I7338" s="4">
        <v>101511</v>
      </c>
      <c r="J7338" s="4">
        <v>101511</v>
      </c>
    </row>
    <row r="7339" spans="2:10" x14ac:dyDescent="0.35">
      <c r="C7339" t="s">
        <v>1907</v>
      </c>
      <c r="D7339" s="4">
        <v>979</v>
      </c>
      <c r="I7339" s="4">
        <v>979</v>
      </c>
      <c r="J7339" s="4">
        <v>979</v>
      </c>
    </row>
    <row r="7340" spans="2:10" x14ac:dyDescent="0.35">
      <c r="C7340" t="s">
        <v>1880</v>
      </c>
      <c r="D7340" s="4">
        <v>265948</v>
      </c>
      <c r="I7340" s="4">
        <v>265948</v>
      </c>
      <c r="J7340" s="4">
        <v>265948</v>
      </c>
    </row>
    <row r="7341" spans="2:10" x14ac:dyDescent="0.35">
      <c r="C7341" t="s">
        <v>1881</v>
      </c>
      <c r="D7341" s="4">
        <v>18272</v>
      </c>
      <c r="I7341" s="4">
        <v>18272</v>
      </c>
      <c r="J7341" s="4">
        <v>18272</v>
      </c>
    </row>
    <row r="7342" spans="2:10" x14ac:dyDescent="0.35">
      <c r="C7342" t="s">
        <v>1895</v>
      </c>
      <c r="D7342" s="4">
        <v>28831</v>
      </c>
      <c r="I7342" s="4">
        <v>28831</v>
      </c>
      <c r="J7342" s="4">
        <v>28831</v>
      </c>
    </row>
    <row r="7343" spans="2:10" x14ac:dyDescent="0.35">
      <c r="C7343" t="s">
        <v>1883</v>
      </c>
      <c r="D7343" s="4">
        <v>2787</v>
      </c>
      <c r="I7343" s="4">
        <v>2787</v>
      </c>
      <c r="J7343" s="4">
        <v>2787</v>
      </c>
    </row>
    <row r="7344" spans="2:10" x14ac:dyDescent="0.35">
      <c r="B7344" t="s">
        <v>56</v>
      </c>
      <c r="D7344" s="4">
        <v>418327</v>
      </c>
      <c r="I7344" s="4">
        <v>418327</v>
      </c>
      <c r="J7344" s="4">
        <v>418327</v>
      </c>
    </row>
    <row r="7345" spans="1:10" x14ac:dyDescent="0.35">
      <c r="B7345" t="s">
        <v>1887</v>
      </c>
      <c r="C7345" t="s">
        <v>1888</v>
      </c>
      <c r="H7345" s="4">
        <v>220800</v>
      </c>
      <c r="I7345" s="4">
        <v>220800</v>
      </c>
      <c r="J7345">
        <v>0</v>
      </c>
    </row>
    <row r="7346" spans="1:10" x14ac:dyDescent="0.35">
      <c r="C7346" t="s">
        <v>1889</v>
      </c>
      <c r="G7346" s="4">
        <v>178500</v>
      </c>
      <c r="I7346" s="4">
        <v>178500</v>
      </c>
      <c r="J7346">
        <v>0</v>
      </c>
    </row>
    <row r="7347" spans="1:10" x14ac:dyDescent="0.35">
      <c r="B7347" t="s">
        <v>58</v>
      </c>
      <c r="G7347" s="4">
        <v>178500</v>
      </c>
      <c r="H7347" s="4">
        <v>220800</v>
      </c>
      <c r="I7347" s="4">
        <v>399300</v>
      </c>
      <c r="J7347">
        <v>0</v>
      </c>
    </row>
    <row r="7348" spans="1:10" x14ac:dyDescent="0.35">
      <c r="A7348" t="s">
        <v>1668</v>
      </c>
      <c r="B7348" t="s">
        <v>59</v>
      </c>
      <c r="D7348" s="4">
        <v>8150670</v>
      </c>
      <c r="E7348" s="4">
        <v>3340452</v>
      </c>
      <c r="F7348" s="4">
        <v>2047490</v>
      </c>
      <c r="G7348" s="4">
        <v>1158275</v>
      </c>
      <c r="H7348" s="4">
        <v>2479467</v>
      </c>
      <c r="I7348" s="4">
        <v>17176355</v>
      </c>
      <c r="J7348" s="4">
        <v>11491122</v>
      </c>
    </row>
    <row r="7349" spans="1:10" x14ac:dyDescent="0.35">
      <c r="A7349" t="s">
        <v>767</v>
      </c>
      <c r="B7349" t="s">
        <v>1842</v>
      </c>
      <c r="C7349" t="s">
        <v>1843</v>
      </c>
      <c r="D7349" s="4">
        <v>4720747</v>
      </c>
      <c r="E7349" s="4">
        <v>21603352</v>
      </c>
      <c r="F7349" s="4">
        <v>14257600</v>
      </c>
      <c r="I7349" s="4">
        <v>40581699</v>
      </c>
      <c r="J7349" s="4">
        <v>26324099</v>
      </c>
    </row>
    <row r="7350" spans="1:10" x14ac:dyDescent="0.35">
      <c r="C7350" t="s">
        <v>1844</v>
      </c>
      <c r="D7350" s="4">
        <v>1443967</v>
      </c>
      <c r="G7350" s="4">
        <v>2228370</v>
      </c>
      <c r="H7350" s="4">
        <v>306900</v>
      </c>
      <c r="I7350" s="4">
        <v>3979237</v>
      </c>
      <c r="J7350" s="4">
        <v>1443967</v>
      </c>
    </row>
    <row r="7351" spans="1:10" x14ac:dyDescent="0.35">
      <c r="C7351" t="s">
        <v>1845</v>
      </c>
      <c r="D7351" s="4">
        <v>2029160</v>
      </c>
      <c r="I7351" s="4">
        <v>2029160</v>
      </c>
      <c r="J7351" s="4">
        <v>2029160</v>
      </c>
    </row>
    <row r="7352" spans="1:10" x14ac:dyDescent="0.35">
      <c r="B7352" t="s">
        <v>51</v>
      </c>
      <c r="D7352" s="4">
        <v>8193874</v>
      </c>
      <c r="E7352" s="4">
        <v>21603352</v>
      </c>
      <c r="F7352" s="4">
        <v>14257600</v>
      </c>
      <c r="G7352" s="4">
        <v>2228370</v>
      </c>
      <c r="H7352" s="4">
        <v>306900</v>
      </c>
      <c r="I7352" s="4">
        <v>46590096</v>
      </c>
      <c r="J7352" s="4">
        <v>29797226</v>
      </c>
    </row>
    <row r="7353" spans="1:10" x14ac:dyDescent="0.35">
      <c r="B7353" t="s">
        <v>1843</v>
      </c>
      <c r="C7353" t="s">
        <v>1846</v>
      </c>
      <c r="D7353" s="4">
        <v>12025675</v>
      </c>
      <c r="E7353" s="4">
        <v>1006647</v>
      </c>
      <c r="F7353" s="4">
        <v>37207</v>
      </c>
      <c r="G7353" s="4">
        <v>37000</v>
      </c>
      <c r="H7353" s="4">
        <v>653790</v>
      </c>
      <c r="I7353" s="4">
        <v>13760319</v>
      </c>
      <c r="J7353" s="4">
        <v>13032322</v>
      </c>
    </row>
    <row r="7354" spans="1:10" x14ac:dyDescent="0.35">
      <c r="C7354" t="s">
        <v>1847</v>
      </c>
      <c r="D7354" s="4">
        <v>10292508</v>
      </c>
      <c r="F7354" s="4">
        <v>1441081</v>
      </c>
      <c r="I7354" s="4">
        <v>11733589</v>
      </c>
      <c r="J7354" s="4">
        <v>10292508</v>
      </c>
    </row>
    <row r="7355" spans="1:10" x14ac:dyDescent="0.35">
      <c r="C7355" t="s">
        <v>1848</v>
      </c>
      <c r="D7355" s="4">
        <v>5144</v>
      </c>
      <c r="I7355" s="4">
        <v>5144</v>
      </c>
      <c r="J7355" s="4">
        <v>5144</v>
      </c>
    </row>
    <row r="7356" spans="1:10" x14ac:dyDescent="0.35">
      <c r="B7356" t="s">
        <v>52</v>
      </c>
      <c r="D7356" s="4">
        <v>22323326</v>
      </c>
      <c r="E7356" s="4">
        <v>1006647</v>
      </c>
      <c r="F7356" s="4">
        <v>1478288</v>
      </c>
      <c r="G7356" s="4">
        <v>37000</v>
      </c>
      <c r="H7356" s="4">
        <v>653790</v>
      </c>
      <c r="I7356" s="4">
        <v>25499051</v>
      </c>
      <c r="J7356" s="4">
        <v>23329973</v>
      </c>
    </row>
    <row r="7357" spans="1:10" x14ac:dyDescent="0.35">
      <c r="B7357" t="s">
        <v>1849</v>
      </c>
      <c r="C7357" t="s">
        <v>1896</v>
      </c>
      <c r="H7357" s="4">
        <v>65495</v>
      </c>
      <c r="I7357" s="4">
        <v>65495</v>
      </c>
      <c r="J7357">
        <v>0</v>
      </c>
    </row>
    <row r="7358" spans="1:10" x14ac:dyDescent="0.35">
      <c r="C7358" t="s">
        <v>1850</v>
      </c>
      <c r="F7358" s="4">
        <v>1600000</v>
      </c>
      <c r="H7358" s="4">
        <v>1600000</v>
      </c>
      <c r="I7358" s="4">
        <v>3200000</v>
      </c>
      <c r="J7358">
        <v>0</v>
      </c>
    </row>
    <row r="7359" spans="1:10" x14ac:dyDescent="0.35">
      <c r="B7359" t="s">
        <v>53</v>
      </c>
      <c r="F7359" s="4">
        <v>1600000</v>
      </c>
      <c r="H7359" s="4">
        <v>1665495</v>
      </c>
      <c r="I7359" s="4">
        <v>3265495</v>
      </c>
      <c r="J7359">
        <v>0</v>
      </c>
    </row>
    <row r="7360" spans="1:10" x14ac:dyDescent="0.35">
      <c r="B7360" t="s">
        <v>1844</v>
      </c>
      <c r="C7360" t="s">
        <v>1851</v>
      </c>
      <c r="D7360" s="4">
        <v>706074</v>
      </c>
      <c r="I7360" s="4">
        <v>706074</v>
      </c>
      <c r="J7360" s="4">
        <v>706074</v>
      </c>
    </row>
    <row r="7361" spans="2:10" x14ac:dyDescent="0.35">
      <c r="C7361" t="s">
        <v>1852</v>
      </c>
      <c r="F7361" s="4">
        <v>4089</v>
      </c>
      <c r="I7361" s="4">
        <v>4089</v>
      </c>
      <c r="J7361">
        <v>0</v>
      </c>
    </row>
    <row r="7362" spans="2:10" x14ac:dyDescent="0.35">
      <c r="B7362" t="s">
        <v>1844</v>
      </c>
      <c r="C7362" t="s">
        <v>1853</v>
      </c>
      <c r="D7362" s="4">
        <v>13652</v>
      </c>
      <c r="F7362" s="4">
        <v>1539</v>
      </c>
      <c r="I7362" s="4">
        <v>15191</v>
      </c>
      <c r="J7362" s="4">
        <v>13652</v>
      </c>
    </row>
    <row r="7363" spans="2:10" x14ac:dyDescent="0.35">
      <c r="C7363" t="s">
        <v>1893</v>
      </c>
      <c r="F7363" s="4">
        <v>2389</v>
      </c>
      <c r="H7363" s="4">
        <v>13140</v>
      </c>
      <c r="I7363" s="4">
        <v>15529</v>
      </c>
      <c r="J7363">
        <v>0</v>
      </c>
    </row>
    <row r="7364" spans="2:10" x14ac:dyDescent="0.35">
      <c r="C7364" t="s">
        <v>1854</v>
      </c>
      <c r="G7364" s="4">
        <v>255546</v>
      </c>
      <c r="I7364" s="4">
        <v>255546</v>
      </c>
      <c r="J7364">
        <v>0</v>
      </c>
    </row>
    <row r="7365" spans="2:10" x14ac:dyDescent="0.35">
      <c r="C7365" t="s">
        <v>1855</v>
      </c>
      <c r="D7365" s="4">
        <v>21588</v>
      </c>
      <c r="G7365" s="4">
        <v>263426</v>
      </c>
      <c r="H7365" s="4">
        <v>220416</v>
      </c>
      <c r="I7365" s="4">
        <v>505430</v>
      </c>
      <c r="J7365" s="4">
        <v>21588</v>
      </c>
    </row>
    <row r="7366" spans="2:10" x14ac:dyDescent="0.35">
      <c r="C7366" t="s">
        <v>1856</v>
      </c>
      <c r="D7366" s="4">
        <v>1929</v>
      </c>
      <c r="G7366" s="4">
        <v>22778</v>
      </c>
      <c r="I7366" s="4">
        <v>24708</v>
      </c>
      <c r="J7366" s="4">
        <v>1929</v>
      </c>
    </row>
    <row r="7367" spans="2:10" x14ac:dyDescent="0.35">
      <c r="C7367" t="s">
        <v>1857</v>
      </c>
      <c r="D7367" s="4">
        <v>4432</v>
      </c>
      <c r="G7367" s="4">
        <v>23764</v>
      </c>
      <c r="H7367" s="4">
        <v>13579</v>
      </c>
      <c r="I7367" s="4">
        <v>41775</v>
      </c>
      <c r="J7367" s="4">
        <v>4432</v>
      </c>
    </row>
    <row r="7368" spans="2:10" x14ac:dyDescent="0.35">
      <c r="C7368" t="s">
        <v>1858</v>
      </c>
      <c r="G7368" s="4">
        <v>67537</v>
      </c>
      <c r="I7368" s="4">
        <v>67537</v>
      </c>
      <c r="J7368">
        <v>0</v>
      </c>
    </row>
    <row r="7369" spans="2:10" x14ac:dyDescent="0.35">
      <c r="C7369" t="s">
        <v>1859</v>
      </c>
      <c r="D7369" s="4">
        <v>134047</v>
      </c>
      <c r="G7369" s="4">
        <v>225000</v>
      </c>
      <c r="H7369" s="4">
        <v>275000</v>
      </c>
      <c r="I7369" s="4">
        <v>634047</v>
      </c>
      <c r="J7369" s="4">
        <v>134047</v>
      </c>
    </row>
    <row r="7370" spans="2:10" x14ac:dyDescent="0.35">
      <c r="C7370" t="s">
        <v>1860</v>
      </c>
      <c r="E7370" s="4">
        <v>0</v>
      </c>
      <c r="H7370" s="4">
        <v>1630545</v>
      </c>
      <c r="I7370" s="4">
        <v>1630545</v>
      </c>
      <c r="J7370">
        <v>0</v>
      </c>
    </row>
    <row r="7371" spans="2:10" x14ac:dyDescent="0.35">
      <c r="C7371" t="s">
        <v>1861</v>
      </c>
      <c r="D7371" s="4">
        <v>177916</v>
      </c>
      <c r="I7371" s="4">
        <v>177916</v>
      </c>
      <c r="J7371" s="4">
        <v>177916</v>
      </c>
    </row>
    <row r="7372" spans="2:10" x14ac:dyDescent="0.35">
      <c r="C7372" t="s">
        <v>1862</v>
      </c>
      <c r="H7372" s="4">
        <v>768823</v>
      </c>
      <c r="I7372" s="4">
        <v>768823</v>
      </c>
      <c r="J7372">
        <v>0</v>
      </c>
    </row>
    <row r="7373" spans="2:10" x14ac:dyDescent="0.35">
      <c r="B7373" t="s">
        <v>54</v>
      </c>
      <c r="D7373" s="4">
        <v>1059639</v>
      </c>
      <c r="E7373" s="4">
        <v>0</v>
      </c>
      <c r="F7373" s="4">
        <v>8017</v>
      </c>
      <c r="G7373" s="4">
        <v>858051</v>
      </c>
      <c r="H7373" s="4">
        <v>2921504</v>
      </c>
      <c r="I7373" s="4">
        <v>4847211</v>
      </c>
      <c r="J7373" s="4">
        <v>1059639</v>
      </c>
    </row>
    <row r="7374" spans="2:10" x14ac:dyDescent="0.35">
      <c r="B7374" t="s">
        <v>1845</v>
      </c>
      <c r="C7374" t="s">
        <v>1866</v>
      </c>
      <c r="I7374" s="4">
        <v>0</v>
      </c>
      <c r="J7374">
        <v>0</v>
      </c>
    </row>
    <row r="7375" spans="2:10" x14ac:dyDescent="0.35">
      <c r="C7375" t="s">
        <v>1867</v>
      </c>
      <c r="D7375" s="4">
        <v>2107531</v>
      </c>
      <c r="E7375" s="4">
        <v>9000</v>
      </c>
      <c r="H7375" s="4">
        <v>2015209</v>
      </c>
      <c r="I7375" s="4">
        <v>4131740</v>
      </c>
      <c r="J7375" s="4">
        <v>2116531</v>
      </c>
    </row>
    <row r="7376" spans="2:10" x14ac:dyDescent="0.35">
      <c r="C7376" t="s">
        <v>1868</v>
      </c>
      <c r="D7376" s="4">
        <v>11934</v>
      </c>
      <c r="E7376" s="4">
        <v>100000</v>
      </c>
      <c r="H7376" s="4">
        <v>1744321</v>
      </c>
      <c r="I7376" s="4">
        <v>1856255</v>
      </c>
      <c r="J7376" s="4">
        <v>111934</v>
      </c>
    </row>
    <row r="7377" spans="2:10" x14ac:dyDescent="0.35">
      <c r="C7377" t="s">
        <v>1894</v>
      </c>
      <c r="D7377" s="4">
        <v>35836</v>
      </c>
      <c r="I7377" s="4">
        <v>35836</v>
      </c>
      <c r="J7377" s="4">
        <v>35836</v>
      </c>
    </row>
    <row r="7378" spans="2:10" x14ac:dyDescent="0.35">
      <c r="C7378" t="s">
        <v>1869</v>
      </c>
      <c r="H7378" s="4">
        <v>636480</v>
      </c>
      <c r="I7378" s="4">
        <v>636480</v>
      </c>
      <c r="J7378">
        <v>0</v>
      </c>
    </row>
    <row r="7379" spans="2:10" x14ac:dyDescent="0.35">
      <c r="C7379" t="s">
        <v>1870</v>
      </c>
      <c r="E7379" s="4">
        <v>25274</v>
      </c>
      <c r="G7379" s="4">
        <v>4564414</v>
      </c>
      <c r="H7379" s="4">
        <v>43949</v>
      </c>
      <c r="I7379" s="4">
        <v>4633638</v>
      </c>
      <c r="J7379">
        <v>25274</v>
      </c>
    </row>
    <row r="7380" spans="2:10" x14ac:dyDescent="0.35">
      <c r="C7380" t="s">
        <v>1871</v>
      </c>
      <c r="D7380" s="4">
        <v>85108</v>
      </c>
      <c r="E7380" s="4">
        <v>73845</v>
      </c>
      <c r="F7380" s="4">
        <v>6495000</v>
      </c>
      <c r="G7380" s="4">
        <v>6018</v>
      </c>
      <c r="I7380" s="4">
        <v>6659972</v>
      </c>
      <c r="J7380" s="4">
        <v>158953</v>
      </c>
    </row>
    <row r="7381" spans="2:10" x14ac:dyDescent="0.35">
      <c r="C7381" t="s">
        <v>1872</v>
      </c>
      <c r="D7381" s="4">
        <v>98000</v>
      </c>
      <c r="I7381" s="4">
        <v>98000</v>
      </c>
      <c r="J7381" s="4">
        <v>98000</v>
      </c>
    </row>
    <row r="7382" spans="2:10" x14ac:dyDescent="0.35">
      <c r="C7382" t="s">
        <v>1873</v>
      </c>
      <c r="D7382" s="4">
        <v>25000</v>
      </c>
      <c r="I7382" s="4">
        <v>25000</v>
      </c>
      <c r="J7382" s="4">
        <v>25000</v>
      </c>
    </row>
    <row r="7383" spans="2:10" x14ac:dyDescent="0.35">
      <c r="C7383" t="s">
        <v>1875</v>
      </c>
      <c r="H7383" s="4">
        <v>51146</v>
      </c>
      <c r="I7383" s="4">
        <v>51146</v>
      </c>
      <c r="J7383">
        <v>0</v>
      </c>
    </row>
    <row r="7384" spans="2:10" x14ac:dyDescent="0.35">
      <c r="C7384" t="s">
        <v>1876</v>
      </c>
      <c r="D7384" s="4">
        <v>65094</v>
      </c>
      <c r="H7384" s="4">
        <v>122640</v>
      </c>
      <c r="I7384" s="4">
        <v>187734</v>
      </c>
      <c r="J7384" s="4">
        <v>65094</v>
      </c>
    </row>
    <row r="7385" spans="2:10" x14ac:dyDescent="0.35">
      <c r="C7385" t="s">
        <v>1877</v>
      </c>
      <c r="D7385" s="4">
        <v>1732</v>
      </c>
      <c r="I7385" s="4">
        <v>1732</v>
      </c>
      <c r="J7385" s="4">
        <v>1732</v>
      </c>
    </row>
    <row r="7386" spans="2:10" x14ac:dyDescent="0.35">
      <c r="B7386" t="s">
        <v>55</v>
      </c>
      <c r="D7386" s="4">
        <v>2430233</v>
      </c>
      <c r="E7386" s="4">
        <v>208119</v>
      </c>
      <c r="F7386" s="4">
        <v>6495000</v>
      </c>
      <c r="G7386" s="4">
        <v>4570433</v>
      </c>
      <c r="H7386" s="4">
        <v>4613746</v>
      </c>
      <c r="I7386" s="4">
        <v>18317532</v>
      </c>
      <c r="J7386" s="4">
        <v>2638352</v>
      </c>
    </row>
    <row r="7387" spans="2:10" x14ac:dyDescent="0.35">
      <c r="B7387" t="s">
        <v>1878</v>
      </c>
      <c r="C7387" t="s">
        <v>1879</v>
      </c>
      <c r="D7387" s="4">
        <v>1454865</v>
      </c>
      <c r="I7387" s="4">
        <v>1454865</v>
      </c>
      <c r="J7387" s="4">
        <v>1454865</v>
      </c>
    </row>
    <row r="7388" spans="2:10" x14ac:dyDescent="0.35">
      <c r="C7388" t="s">
        <v>1907</v>
      </c>
      <c r="D7388" s="4">
        <v>5876</v>
      </c>
      <c r="I7388" s="4">
        <v>5876</v>
      </c>
      <c r="J7388" s="4">
        <v>5876</v>
      </c>
    </row>
    <row r="7389" spans="2:10" x14ac:dyDescent="0.35">
      <c r="C7389" t="s">
        <v>1880</v>
      </c>
      <c r="D7389" s="4">
        <v>210986</v>
      </c>
      <c r="I7389" s="4">
        <v>210986</v>
      </c>
      <c r="J7389" s="4">
        <v>210986</v>
      </c>
    </row>
    <row r="7390" spans="2:10" x14ac:dyDescent="0.35">
      <c r="C7390" t="s">
        <v>1881</v>
      </c>
      <c r="D7390" s="4">
        <v>274534</v>
      </c>
      <c r="I7390" s="4">
        <v>274534</v>
      </c>
      <c r="J7390" s="4">
        <v>274534</v>
      </c>
    </row>
    <row r="7391" spans="2:10" x14ac:dyDescent="0.35">
      <c r="C7391" t="s">
        <v>1882</v>
      </c>
      <c r="D7391" s="4">
        <v>88733</v>
      </c>
      <c r="I7391" s="4">
        <v>88733</v>
      </c>
      <c r="J7391" s="4">
        <v>88733</v>
      </c>
    </row>
    <row r="7392" spans="2:10" x14ac:dyDescent="0.35">
      <c r="C7392" t="s">
        <v>1883</v>
      </c>
      <c r="D7392" s="4">
        <v>10010</v>
      </c>
      <c r="I7392" s="4">
        <v>10010</v>
      </c>
      <c r="J7392" s="4">
        <v>10010</v>
      </c>
    </row>
    <row r="7393" spans="1:10" x14ac:dyDescent="0.35">
      <c r="B7393" t="s">
        <v>56</v>
      </c>
      <c r="D7393" s="4">
        <v>2045004</v>
      </c>
      <c r="I7393" s="4">
        <v>2045004</v>
      </c>
      <c r="J7393" s="4">
        <v>2045004</v>
      </c>
    </row>
    <row r="7394" spans="1:10" x14ac:dyDescent="0.35">
      <c r="B7394" t="s">
        <v>1885</v>
      </c>
      <c r="C7394" t="s">
        <v>1886</v>
      </c>
      <c r="G7394" s="4">
        <v>51845</v>
      </c>
      <c r="I7394" s="4">
        <v>51845</v>
      </c>
      <c r="J7394">
        <v>0</v>
      </c>
    </row>
    <row r="7395" spans="1:10" x14ac:dyDescent="0.35">
      <c r="B7395" t="s">
        <v>57</v>
      </c>
      <c r="G7395" s="4">
        <v>51845</v>
      </c>
      <c r="I7395" s="4">
        <v>51845</v>
      </c>
      <c r="J7395">
        <v>0</v>
      </c>
    </row>
    <row r="7396" spans="1:10" x14ac:dyDescent="0.35">
      <c r="B7396" t="s">
        <v>1887</v>
      </c>
      <c r="C7396" t="s">
        <v>1898</v>
      </c>
      <c r="D7396" s="4">
        <v>50000</v>
      </c>
      <c r="I7396" s="4">
        <v>50000</v>
      </c>
      <c r="J7396" s="4">
        <v>50000</v>
      </c>
    </row>
    <row r="7397" spans="1:10" x14ac:dyDescent="0.35">
      <c r="C7397" t="s">
        <v>1888</v>
      </c>
      <c r="H7397" s="4">
        <v>153600</v>
      </c>
      <c r="I7397" s="4">
        <v>153600</v>
      </c>
      <c r="J7397">
        <v>0</v>
      </c>
    </row>
    <row r="7398" spans="1:10" x14ac:dyDescent="0.35">
      <c r="C7398" t="s">
        <v>1901</v>
      </c>
      <c r="G7398" s="4">
        <v>75000</v>
      </c>
      <c r="I7398" s="4">
        <v>75000</v>
      </c>
      <c r="J7398">
        <v>0</v>
      </c>
    </row>
    <row r="7399" spans="1:10" x14ac:dyDescent="0.35">
      <c r="C7399" t="s">
        <v>1889</v>
      </c>
      <c r="G7399" s="4">
        <v>126000</v>
      </c>
      <c r="I7399" s="4">
        <v>126000</v>
      </c>
      <c r="J7399">
        <v>0</v>
      </c>
    </row>
    <row r="7400" spans="1:10" x14ac:dyDescent="0.35">
      <c r="C7400" t="s">
        <v>1890</v>
      </c>
      <c r="G7400" s="4">
        <v>120000</v>
      </c>
      <c r="I7400" s="4">
        <v>120000</v>
      </c>
      <c r="J7400">
        <v>0</v>
      </c>
    </row>
    <row r="7401" spans="1:10" x14ac:dyDescent="0.35">
      <c r="C7401" t="s">
        <v>1902</v>
      </c>
      <c r="G7401" s="4">
        <v>150000</v>
      </c>
      <c r="I7401" s="4">
        <v>150000</v>
      </c>
      <c r="J7401">
        <v>0</v>
      </c>
    </row>
    <row r="7402" spans="1:10" x14ac:dyDescent="0.35">
      <c r="B7402" t="s">
        <v>58</v>
      </c>
      <c r="D7402" s="4">
        <v>50000</v>
      </c>
      <c r="G7402" s="4">
        <v>471000</v>
      </c>
      <c r="H7402" s="4">
        <v>153600</v>
      </c>
      <c r="I7402" s="4">
        <v>674600</v>
      </c>
      <c r="J7402" s="4">
        <v>50000</v>
      </c>
    </row>
    <row r="7403" spans="1:10" x14ac:dyDescent="0.35">
      <c r="A7403" t="s">
        <v>1669</v>
      </c>
      <c r="B7403" t="s">
        <v>59</v>
      </c>
      <c r="D7403" s="4">
        <v>36102076</v>
      </c>
      <c r="E7403" s="4">
        <v>22818119</v>
      </c>
      <c r="F7403" s="4">
        <v>23838905</v>
      </c>
      <c r="G7403" s="4">
        <v>8216699</v>
      </c>
      <c r="H7403" s="4">
        <v>10315035</v>
      </c>
      <c r="I7403" s="4">
        <v>101290834</v>
      </c>
      <c r="J7403" s="4">
        <v>58920195</v>
      </c>
    </row>
    <row r="7404" spans="1:10" x14ac:dyDescent="0.35">
      <c r="A7404" t="s">
        <v>772</v>
      </c>
      <c r="B7404" t="s">
        <v>1842</v>
      </c>
      <c r="C7404" t="s">
        <v>1843</v>
      </c>
      <c r="D7404" s="4">
        <v>15222439</v>
      </c>
      <c r="E7404" s="4">
        <v>4635653</v>
      </c>
      <c r="F7404" s="4">
        <v>7341600</v>
      </c>
      <c r="I7404" s="4">
        <v>27199692</v>
      </c>
      <c r="J7404" s="4">
        <v>19858092</v>
      </c>
    </row>
    <row r="7405" spans="1:10" x14ac:dyDescent="0.35">
      <c r="C7405" t="s">
        <v>1844</v>
      </c>
      <c r="D7405" s="4">
        <v>658720</v>
      </c>
      <c r="E7405" s="4">
        <v>938624</v>
      </c>
      <c r="F7405" s="4">
        <v>607071</v>
      </c>
      <c r="H7405" s="4">
        <v>180900</v>
      </c>
      <c r="I7405" s="4">
        <v>2385315</v>
      </c>
      <c r="J7405" s="4">
        <v>1597344</v>
      </c>
    </row>
    <row r="7406" spans="1:10" x14ac:dyDescent="0.35">
      <c r="C7406" t="s">
        <v>1845</v>
      </c>
      <c r="D7406" s="4">
        <v>15534</v>
      </c>
      <c r="E7406" s="4">
        <v>1132307</v>
      </c>
      <c r="H7406" s="4">
        <v>444940</v>
      </c>
      <c r="I7406" s="4">
        <v>1592781</v>
      </c>
      <c r="J7406" s="4">
        <v>1147841</v>
      </c>
    </row>
    <row r="7407" spans="1:10" x14ac:dyDescent="0.35">
      <c r="B7407" t="s">
        <v>51</v>
      </c>
      <c r="D7407" s="4">
        <v>15896693</v>
      </c>
      <c r="E7407" s="4">
        <v>6706583</v>
      </c>
      <c r="F7407" s="4">
        <v>7948671</v>
      </c>
      <c r="H7407" s="4">
        <v>625840</v>
      </c>
      <c r="I7407" s="4">
        <v>31177788</v>
      </c>
      <c r="J7407" s="4">
        <v>22603276</v>
      </c>
    </row>
    <row r="7408" spans="1:10" x14ac:dyDescent="0.35">
      <c r="B7408" t="s">
        <v>1843</v>
      </c>
      <c r="C7408" t="s">
        <v>1846</v>
      </c>
      <c r="D7408" s="4">
        <v>14520412</v>
      </c>
      <c r="I7408" s="4">
        <v>14520412</v>
      </c>
      <c r="J7408" s="4">
        <v>14520412</v>
      </c>
    </row>
    <row r="7409" spans="2:10" x14ac:dyDescent="0.35">
      <c r="C7409" t="s">
        <v>1847</v>
      </c>
      <c r="D7409" s="4">
        <v>5745702</v>
      </c>
      <c r="E7409" s="4">
        <v>3850000</v>
      </c>
      <c r="F7409" s="4">
        <v>2409189</v>
      </c>
      <c r="I7409" s="4">
        <v>12004891</v>
      </c>
      <c r="J7409" s="4">
        <v>9595702</v>
      </c>
    </row>
    <row r="7410" spans="2:10" x14ac:dyDescent="0.35">
      <c r="C7410" t="s">
        <v>1848</v>
      </c>
      <c r="D7410" s="4">
        <v>2324</v>
      </c>
      <c r="I7410" s="4">
        <v>2324</v>
      </c>
      <c r="J7410" s="4">
        <v>2324</v>
      </c>
    </row>
    <row r="7411" spans="2:10" x14ac:dyDescent="0.35">
      <c r="B7411" t="s">
        <v>52</v>
      </c>
      <c r="D7411" s="4">
        <v>20268438</v>
      </c>
      <c r="E7411" s="4">
        <v>3850000</v>
      </c>
      <c r="F7411" s="4">
        <v>2409189</v>
      </c>
      <c r="I7411" s="4">
        <v>26527627</v>
      </c>
      <c r="J7411" s="4">
        <v>24118438</v>
      </c>
    </row>
    <row r="7412" spans="2:10" x14ac:dyDescent="0.35">
      <c r="B7412" t="s">
        <v>1849</v>
      </c>
      <c r="C7412" t="s">
        <v>1951</v>
      </c>
      <c r="E7412" s="4">
        <v>1500000</v>
      </c>
      <c r="I7412" s="4">
        <v>1500000</v>
      </c>
      <c r="J7412">
        <v>1500000</v>
      </c>
    </row>
    <row r="7413" spans="2:10" x14ac:dyDescent="0.35">
      <c r="C7413" t="s">
        <v>1850</v>
      </c>
      <c r="E7413" s="4">
        <v>6400000</v>
      </c>
      <c r="I7413" s="4">
        <v>6400000</v>
      </c>
      <c r="J7413">
        <v>6400000</v>
      </c>
    </row>
    <row r="7414" spans="2:10" x14ac:dyDescent="0.35">
      <c r="B7414" t="s">
        <v>53</v>
      </c>
      <c r="E7414" s="4">
        <v>7900000</v>
      </c>
      <c r="I7414" s="4">
        <v>7900000</v>
      </c>
      <c r="J7414">
        <v>7900000</v>
      </c>
    </row>
    <row r="7415" spans="2:10" x14ac:dyDescent="0.35">
      <c r="B7415" t="s">
        <v>1844</v>
      </c>
      <c r="C7415" t="s">
        <v>1851</v>
      </c>
      <c r="D7415" s="4">
        <v>509041</v>
      </c>
      <c r="I7415" s="4">
        <v>509041</v>
      </c>
      <c r="J7415" s="4">
        <v>509041</v>
      </c>
    </row>
    <row r="7416" spans="2:10" x14ac:dyDescent="0.35">
      <c r="C7416" t="s">
        <v>1899</v>
      </c>
      <c r="E7416" s="4">
        <v>1170400</v>
      </c>
      <c r="I7416" s="4">
        <v>1170400</v>
      </c>
      <c r="J7416">
        <v>1170400</v>
      </c>
    </row>
    <row r="7417" spans="2:10" x14ac:dyDescent="0.35">
      <c r="C7417" t="s">
        <v>1852</v>
      </c>
      <c r="D7417" s="4">
        <v>755</v>
      </c>
      <c r="F7417" s="4">
        <v>24533</v>
      </c>
      <c r="H7417" s="4">
        <v>2726</v>
      </c>
      <c r="I7417" s="4">
        <v>28014</v>
      </c>
      <c r="J7417" s="4">
        <v>755</v>
      </c>
    </row>
    <row r="7418" spans="2:10" x14ac:dyDescent="0.35">
      <c r="C7418" t="s">
        <v>1853</v>
      </c>
      <c r="D7418" s="4">
        <v>1539</v>
      </c>
      <c r="F7418" s="4">
        <v>22961</v>
      </c>
      <c r="I7418" s="4">
        <v>24500</v>
      </c>
      <c r="J7418" s="4">
        <v>1539</v>
      </c>
    </row>
    <row r="7419" spans="2:10" x14ac:dyDescent="0.35">
      <c r="C7419" t="s">
        <v>1893</v>
      </c>
      <c r="D7419" s="4">
        <v>4778</v>
      </c>
      <c r="E7419" s="4">
        <v>3584</v>
      </c>
      <c r="F7419" s="4">
        <v>21502</v>
      </c>
      <c r="H7419" s="4">
        <v>7167</v>
      </c>
      <c r="I7419" s="4">
        <v>37031</v>
      </c>
      <c r="J7419" s="4">
        <v>8362</v>
      </c>
    </row>
    <row r="7420" spans="2:10" x14ac:dyDescent="0.35">
      <c r="C7420" t="s">
        <v>1903</v>
      </c>
      <c r="D7420" s="4">
        <v>4524</v>
      </c>
      <c r="I7420" s="4">
        <v>4524</v>
      </c>
      <c r="J7420" s="4">
        <v>4524</v>
      </c>
    </row>
    <row r="7421" spans="2:10" x14ac:dyDescent="0.35">
      <c r="C7421" t="s">
        <v>1854</v>
      </c>
      <c r="D7421" s="4">
        <v>477468</v>
      </c>
      <c r="I7421" s="4">
        <v>477468</v>
      </c>
      <c r="J7421" s="4">
        <v>477468</v>
      </c>
    </row>
    <row r="7422" spans="2:10" x14ac:dyDescent="0.35">
      <c r="C7422" t="s">
        <v>1855</v>
      </c>
      <c r="D7422" s="4">
        <v>806822</v>
      </c>
      <c r="G7422" s="4">
        <v>4897</v>
      </c>
      <c r="H7422" s="4">
        <v>62123</v>
      </c>
      <c r="I7422" s="4">
        <v>873841</v>
      </c>
      <c r="J7422" s="4">
        <v>806822</v>
      </c>
    </row>
    <row r="7423" spans="2:10" x14ac:dyDescent="0.35">
      <c r="C7423" t="s">
        <v>1856</v>
      </c>
      <c r="D7423" s="4">
        <v>12425</v>
      </c>
      <c r="G7423" s="4">
        <v>2123</v>
      </c>
      <c r="I7423" s="4">
        <v>14547</v>
      </c>
      <c r="J7423" s="4">
        <v>12425</v>
      </c>
    </row>
    <row r="7424" spans="2:10" x14ac:dyDescent="0.35">
      <c r="C7424" t="s">
        <v>1857</v>
      </c>
      <c r="D7424" s="4">
        <v>80797</v>
      </c>
      <c r="I7424" s="4">
        <v>80797</v>
      </c>
      <c r="J7424" s="4">
        <v>80797</v>
      </c>
    </row>
    <row r="7425" spans="2:10" x14ac:dyDescent="0.35">
      <c r="C7425" t="s">
        <v>1858</v>
      </c>
      <c r="E7425" s="4">
        <v>1487</v>
      </c>
      <c r="F7425" s="4">
        <v>74744</v>
      </c>
      <c r="H7425" s="4">
        <v>14412</v>
      </c>
      <c r="I7425" s="4">
        <v>90643</v>
      </c>
      <c r="J7425">
        <v>1487</v>
      </c>
    </row>
    <row r="7426" spans="2:10" x14ac:dyDescent="0.35">
      <c r="C7426" t="s">
        <v>1859</v>
      </c>
      <c r="D7426" s="4">
        <v>31478</v>
      </c>
      <c r="F7426" s="4">
        <v>1021683</v>
      </c>
      <c r="H7426" s="4">
        <v>338625</v>
      </c>
      <c r="I7426" s="4">
        <v>1391786</v>
      </c>
      <c r="J7426" s="4">
        <v>31478</v>
      </c>
    </row>
    <row r="7427" spans="2:10" x14ac:dyDescent="0.35">
      <c r="C7427" t="s">
        <v>1860</v>
      </c>
      <c r="F7427" s="4">
        <v>2065358</v>
      </c>
      <c r="H7427" s="4">
        <v>108703</v>
      </c>
      <c r="I7427" s="4">
        <v>2174061</v>
      </c>
      <c r="J7427">
        <v>0</v>
      </c>
    </row>
    <row r="7428" spans="2:10" x14ac:dyDescent="0.35">
      <c r="C7428" t="s">
        <v>1861</v>
      </c>
      <c r="D7428" s="4">
        <v>220599</v>
      </c>
      <c r="I7428" s="4">
        <v>220599</v>
      </c>
      <c r="J7428" s="4">
        <v>220599</v>
      </c>
    </row>
    <row r="7429" spans="2:10" x14ac:dyDescent="0.35">
      <c r="C7429" t="s">
        <v>1862</v>
      </c>
      <c r="D7429" s="4">
        <v>341857</v>
      </c>
      <c r="E7429" s="4">
        <v>0</v>
      </c>
      <c r="F7429" s="4">
        <v>598250</v>
      </c>
      <c r="I7429" s="4">
        <v>940107</v>
      </c>
      <c r="J7429" s="4">
        <v>341857</v>
      </c>
    </row>
    <row r="7430" spans="2:10" x14ac:dyDescent="0.35">
      <c r="B7430" t="s">
        <v>54</v>
      </c>
      <c r="D7430" s="4">
        <v>2492083</v>
      </c>
      <c r="E7430" s="4">
        <v>1175471</v>
      </c>
      <c r="F7430" s="4">
        <v>3829029</v>
      </c>
      <c r="G7430" s="4">
        <v>7020</v>
      </c>
      <c r="H7430" s="4">
        <v>533757</v>
      </c>
      <c r="I7430" s="4">
        <v>8037360</v>
      </c>
      <c r="J7430" s="4">
        <v>3667554</v>
      </c>
    </row>
    <row r="7431" spans="2:10" x14ac:dyDescent="0.35">
      <c r="B7431" t="s">
        <v>1845</v>
      </c>
      <c r="C7431" t="s">
        <v>1865</v>
      </c>
      <c r="D7431" s="4">
        <v>3488</v>
      </c>
      <c r="E7431" s="4">
        <v>52867</v>
      </c>
      <c r="G7431" s="4">
        <v>87842</v>
      </c>
      <c r="I7431" s="4">
        <v>144197</v>
      </c>
      <c r="J7431" s="4">
        <v>56355</v>
      </c>
    </row>
    <row r="7432" spans="2:10" x14ac:dyDescent="0.35">
      <c r="C7432" t="s">
        <v>1866</v>
      </c>
      <c r="I7432" s="4">
        <v>0</v>
      </c>
      <c r="J7432">
        <v>0</v>
      </c>
    </row>
    <row r="7433" spans="2:10" x14ac:dyDescent="0.35">
      <c r="C7433" t="s">
        <v>1867</v>
      </c>
      <c r="D7433" s="4">
        <v>210258</v>
      </c>
      <c r="F7433" s="4">
        <v>9000</v>
      </c>
      <c r="H7433" s="4">
        <v>1432872</v>
      </c>
      <c r="I7433" s="4">
        <v>1652130</v>
      </c>
      <c r="J7433" s="4">
        <v>210258</v>
      </c>
    </row>
    <row r="7434" spans="2:10" x14ac:dyDescent="0.35">
      <c r="C7434" t="s">
        <v>1868</v>
      </c>
      <c r="F7434" s="4">
        <v>455259</v>
      </c>
      <c r="H7434" s="4">
        <v>2966264</v>
      </c>
      <c r="I7434" s="4">
        <v>3421524</v>
      </c>
      <c r="J7434">
        <v>0</v>
      </c>
    </row>
    <row r="7435" spans="2:10" x14ac:dyDescent="0.35">
      <c r="C7435" t="s">
        <v>1869</v>
      </c>
      <c r="H7435" s="4">
        <v>616320</v>
      </c>
      <c r="I7435" s="4">
        <v>616320</v>
      </c>
      <c r="J7435">
        <v>0</v>
      </c>
    </row>
    <row r="7436" spans="2:10" x14ac:dyDescent="0.35">
      <c r="C7436" t="s">
        <v>1870</v>
      </c>
      <c r="E7436" s="4">
        <v>3547</v>
      </c>
      <c r="F7436" s="4">
        <v>42123</v>
      </c>
      <c r="H7436" s="4">
        <v>2907687</v>
      </c>
      <c r="I7436" s="4">
        <v>2953358</v>
      </c>
      <c r="J7436">
        <v>3547</v>
      </c>
    </row>
    <row r="7437" spans="2:10" x14ac:dyDescent="0.35">
      <c r="C7437" t="s">
        <v>1871</v>
      </c>
      <c r="D7437" s="4">
        <v>4342037</v>
      </c>
      <c r="E7437" s="4">
        <v>11949</v>
      </c>
      <c r="F7437" s="4">
        <v>88292</v>
      </c>
      <c r="H7437" s="4">
        <v>4340931</v>
      </c>
      <c r="I7437" s="4">
        <v>8783210</v>
      </c>
      <c r="J7437" s="4">
        <v>4353986</v>
      </c>
    </row>
    <row r="7438" spans="2:10" x14ac:dyDescent="0.35">
      <c r="C7438" t="s">
        <v>1872</v>
      </c>
      <c r="D7438" s="4">
        <v>196000</v>
      </c>
      <c r="I7438" s="4">
        <v>196000</v>
      </c>
      <c r="J7438" s="4">
        <v>196000</v>
      </c>
    </row>
    <row r="7439" spans="2:10" x14ac:dyDescent="0.35">
      <c r="C7439" t="s">
        <v>1873</v>
      </c>
      <c r="D7439" s="4">
        <v>9070</v>
      </c>
      <c r="I7439" s="4">
        <v>9070</v>
      </c>
      <c r="J7439" s="4">
        <v>9070</v>
      </c>
    </row>
    <row r="7440" spans="2:10" x14ac:dyDescent="0.35">
      <c r="C7440" t="s">
        <v>1875</v>
      </c>
      <c r="D7440" s="4">
        <v>65886</v>
      </c>
      <c r="H7440" s="4">
        <v>431258</v>
      </c>
      <c r="I7440" s="4">
        <v>497144</v>
      </c>
      <c r="J7440" s="4">
        <v>65886</v>
      </c>
    </row>
    <row r="7441" spans="1:10" x14ac:dyDescent="0.35">
      <c r="C7441" t="s">
        <v>1876</v>
      </c>
      <c r="H7441" s="4">
        <v>84000</v>
      </c>
      <c r="I7441" s="4">
        <v>84000</v>
      </c>
      <c r="J7441">
        <v>0</v>
      </c>
    </row>
    <row r="7442" spans="1:10" x14ac:dyDescent="0.35">
      <c r="B7442" t="s">
        <v>55</v>
      </c>
      <c r="D7442" s="4">
        <v>4826739</v>
      </c>
      <c r="E7442" s="4">
        <v>68364</v>
      </c>
      <c r="F7442" s="4">
        <v>594675</v>
      </c>
      <c r="G7442" s="4">
        <v>87842</v>
      </c>
      <c r="H7442" s="4">
        <v>12779333</v>
      </c>
      <c r="I7442" s="4">
        <v>18356952</v>
      </c>
      <c r="J7442" s="4">
        <v>4895103</v>
      </c>
    </row>
    <row r="7443" spans="1:10" x14ac:dyDescent="0.35">
      <c r="B7443" t="s">
        <v>1878</v>
      </c>
      <c r="C7443" t="s">
        <v>1879</v>
      </c>
      <c r="D7443" s="4">
        <v>1042737</v>
      </c>
      <c r="I7443" s="4">
        <v>1042737</v>
      </c>
      <c r="J7443" s="4">
        <v>1042737</v>
      </c>
    </row>
    <row r="7444" spans="1:10" x14ac:dyDescent="0.35">
      <c r="C7444" t="s">
        <v>1880</v>
      </c>
      <c r="D7444" s="4">
        <v>442817</v>
      </c>
      <c r="I7444" s="4">
        <v>442817</v>
      </c>
      <c r="J7444" s="4">
        <v>442817</v>
      </c>
    </row>
    <row r="7445" spans="1:10" x14ac:dyDescent="0.35">
      <c r="C7445" t="s">
        <v>1881</v>
      </c>
      <c r="D7445" s="4">
        <v>1304139</v>
      </c>
      <c r="I7445" s="4">
        <v>1304139</v>
      </c>
      <c r="J7445" s="4">
        <v>1304139</v>
      </c>
    </row>
    <row r="7446" spans="1:10" x14ac:dyDescent="0.35">
      <c r="C7446" t="s">
        <v>1882</v>
      </c>
      <c r="E7446" s="4">
        <v>140299</v>
      </c>
      <c r="I7446" s="4">
        <v>140299</v>
      </c>
      <c r="J7446">
        <v>140299</v>
      </c>
    </row>
    <row r="7447" spans="1:10" x14ac:dyDescent="0.35">
      <c r="C7447" t="s">
        <v>1883</v>
      </c>
      <c r="D7447" s="4">
        <v>81783</v>
      </c>
      <c r="I7447" s="4">
        <v>81783</v>
      </c>
      <c r="J7447" s="4">
        <v>81783</v>
      </c>
    </row>
    <row r="7448" spans="1:10" x14ac:dyDescent="0.35">
      <c r="C7448" t="s">
        <v>1884</v>
      </c>
      <c r="D7448" s="4">
        <v>9331</v>
      </c>
      <c r="I7448" s="4">
        <v>9331</v>
      </c>
      <c r="J7448" s="4">
        <v>9331</v>
      </c>
    </row>
    <row r="7449" spans="1:10" x14ac:dyDescent="0.35">
      <c r="B7449" t="s">
        <v>56</v>
      </c>
      <c r="D7449" s="4">
        <v>2880807</v>
      </c>
      <c r="E7449" s="4">
        <v>140299</v>
      </c>
      <c r="I7449" s="4">
        <v>3021106</v>
      </c>
      <c r="J7449" s="4">
        <v>3021106</v>
      </c>
    </row>
    <row r="7450" spans="1:10" x14ac:dyDescent="0.35">
      <c r="B7450" t="s">
        <v>1885</v>
      </c>
      <c r="C7450" t="s">
        <v>1886</v>
      </c>
      <c r="D7450" s="4">
        <v>160249</v>
      </c>
      <c r="I7450" s="4">
        <v>160249</v>
      </c>
      <c r="J7450" s="4">
        <v>160249</v>
      </c>
    </row>
    <row r="7451" spans="1:10" x14ac:dyDescent="0.35">
      <c r="B7451" t="s">
        <v>57</v>
      </c>
      <c r="D7451" s="4">
        <v>160249</v>
      </c>
      <c r="I7451" s="4">
        <v>160249</v>
      </c>
      <c r="J7451" s="4">
        <v>160249</v>
      </c>
    </row>
    <row r="7452" spans="1:10" x14ac:dyDescent="0.35">
      <c r="B7452" t="s">
        <v>1887</v>
      </c>
      <c r="C7452" t="s">
        <v>1889</v>
      </c>
      <c r="H7452" s="4">
        <v>210000</v>
      </c>
      <c r="I7452" s="4">
        <v>210000</v>
      </c>
      <c r="J7452">
        <v>0</v>
      </c>
    </row>
    <row r="7453" spans="1:10" x14ac:dyDescent="0.35">
      <c r="C7453" t="s">
        <v>1890</v>
      </c>
      <c r="H7453" s="4">
        <v>75000</v>
      </c>
      <c r="I7453" s="4">
        <v>75000</v>
      </c>
      <c r="J7453">
        <v>0</v>
      </c>
    </row>
    <row r="7454" spans="1:10" x14ac:dyDescent="0.35">
      <c r="B7454" t="s">
        <v>58</v>
      </c>
      <c r="H7454" s="4">
        <v>285000</v>
      </c>
      <c r="I7454" s="4">
        <v>285000</v>
      </c>
      <c r="J7454">
        <v>0</v>
      </c>
    </row>
    <row r="7455" spans="1:10" x14ac:dyDescent="0.35">
      <c r="A7455" t="s">
        <v>1670</v>
      </c>
      <c r="B7455" t="s">
        <v>59</v>
      </c>
      <c r="D7455" s="4">
        <v>46525009</v>
      </c>
      <c r="E7455" s="4">
        <v>19840718</v>
      </c>
      <c r="F7455" s="4">
        <v>14781565</v>
      </c>
      <c r="G7455" s="4">
        <v>94861</v>
      </c>
      <c r="H7455" s="4">
        <v>14223930</v>
      </c>
      <c r="I7455" s="4">
        <v>95466082</v>
      </c>
      <c r="J7455" s="4">
        <v>66365727</v>
      </c>
    </row>
    <row r="7456" spans="1:10" x14ac:dyDescent="0.35">
      <c r="A7456" t="s">
        <v>776</v>
      </c>
      <c r="B7456" t="s">
        <v>1842</v>
      </c>
      <c r="C7456" t="s">
        <v>1843</v>
      </c>
      <c r="D7456" s="4">
        <v>14257282</v>
      </c>
      <c r="E7456" s="4">
        <v>23812645</v>
      </c>
      <c r="F7456" s="4">
        <v>24396467</v>
      </c>
      <c r="I7456" s="4">
        <v>62466394</v>
      </c>
      <c r="J7456" s="4">
        <v>38069927</v>
      </c>
    </row>
    <row r="7457" spans="2:10" x14ac:dyDescent="0.35">
      <c r="C7457" t="s">
        <v>1844</v>
      </c>
      <c r="D7457" s="4">
        <v>3734298</v>
      </c>
      <c r="E7457" s="4">
        <v>2403460</v>
      </c>
      <c r="F7457" s="4">
        <v>702602</v>
      </c>
      <c r="G7457" s="4">
        <v>291018</v>
      </c>
      <c r="H7457" s="4">
        <v>381600</v>
      </c>
      <c r="I7457" s="4">
        <v>7512978</v>
      </c>
      <c r="J7457" s="4">
        <v>6137758</v>
      </c>
    </row>
    <row r="7458" spans="2:10" x14ac:dyDescent="0.35">
      <c r="C7458" t="s">
        <v>1845</v>
      </c>
      <c r="D7458" s="4">
        <v>5380476</v>
      </c>
      <c r="I7458" s="4">
        <v>5380476</v>
      </c>
      <c r="J7458" s="4">
        <v>5380476</v>
      </c>
    </row>
    <row r="7459" spans="2:10" x14ac:dyDescent="0.35">
      <c r="B7459" t="s">
        <v>51</v>
      </c>
      <c r="D7459" s="4">
        <v>23372056</v>
      </c>
      <c r="E7459" s="4">
        <v>26216105</v>
      </c>
      <c r="F7459" s="4">
        <v>25099069</v>
      </c>
      <c r="G7459" s="4">
        <v>291018</v>
      </c>
      <c r="H7459" s="4">
        <v>381600</v>
      </c>
      <c r="I7459" s="4">
        <v>75359848</v>
      </c>
      <c r="J7459" s="4">
        <v>49588161</v>
      </c>
    </row>
    <row r="7460" spans="2:10" x14ac:dyDescent="0.35">
      <c r="B7460" t="s">
        <v>1843</v>
      </c>
      <c r="C7460" t="s">
        <v>1846</v>
      </c>
      <c r="D7460" s="4">
        <v>27967853</v>
      </c>
      <c r="F7460" s="4">
        <v>8824598</v>
      </c>
      <c r="I7460" s="4">
        <v>36792451</v>
      </c>
      <c r="J7460" s="4">
        <v>27967853</v>
      </c>
    </row>
    <row r="7461" spans="2:10" x14ac:dyDescent="0.35">
      <c r="C7461" t="s">
        <v>1847</v>
      </c>
      <c r="D7461" s="4">
        <v>18960071</v>
      </c>
      <c r="F7461" s="4">
        <v>743243</v>
      </c>
      <c r="I7461" s="4">
        <v>19703314</v>
      </c>
      <c r="J7461" s="4">
        <v>18960071</v>
      </c>
    </row>
    <row r="7462" spans="2:10" x14ac:dyDescent="0.35">
      <c r="C7462" t="s">
        <v>1848</v>
      </c>
      <c r="D7462" s="4">
        <v>144242</v>
      </c>
      <c r="I7462" s="4">
        <v>144242</v>
      </c>
      <c r="J7462" s="4">
        <v>144242</v>
      </c>
    </row>
    <row r="7463" spans="2:10" x14ac:dyDescent="0.35">
      <c r="B7463" t="s">
        <v>52</v>
      </c>
      <c r="D7463" s="4">
        <v>47072166</v>
      </c>
      <c r="F7463" s="4">
        <v>9567841</v>
      </c>
      <c r="I7463" s="4">
        <v>56640007</v>
      </c>
      <c r="J7463" s="4">
        <v>47072166</v>
      </c>
    </row>
    <row r="7464" spans="2:10" x14ac:dyDescent="0.35">
      <c r="B7464" t="s">
        <v>1849</v>
      </c>
      <c r="C7464" t="s">
        <v>1850</v>
      </c>
      <c r="D7464" s="4">
        <v>16000000</v>
      </c>
      <c r="I7464" s="4">
        <v>16000000</v>
      </c>
      <c r="J7464" s="4">
        <v>16000000</v>
      </c>
    </row>
    <row r="7465" spans="2:10" x14ac:dyDescent="0.35">
      <c r="B7465" t="s">
        <v>53</v>
      </c>
      <c r="D7465" s="4">
        <v>16000000</v>
      </c>
      <c r="I7465" s="4">
        <v>16000000</v>
      </c>
      <c r="J7465" s="4">
        <v>16000000</v>
      </c>
    </row>
    <row r="7466" spans="2:10" x14ac:dyDescent="0.35">
      <c r="B7466" t="s">
        <v>1844</v>
      </c>
      <c r="C7466" t="s">
        <v>1851</v>
      </c>
      <c r="D7466" s="4">
        <v>549143</v>
      </c>
      <c r="I7466" s="4">
        <v>549143</v>
      </c>
      <c r="J7466" s="4">
        <v>549143</v>
      </c>
    </row>
    <row r="7467" spans="2:10" x14ac:dyDescent="0.35">
      <c r="C7467" t="s">
        <v>1852</v>
      </c>
      <c r="D7467" s="4">
        <v>1510</v>
      </c>
      <c r="F7467" s="4">
        <v>12267</v>
      </c>
      <c r="I7467" s="4">
        <v>13776</v>
      </c>
      <c r="J7467" s="4">
        <v>1510</v>
      </c>
    </row>
    <row r="7468" spans="2:10" x14ac:dyDescent="0.35">
      <c r="C7468" t="s">
        <v>1853</v>
      </c>
      <c r="D7468" s="4">
        <v>6926</v>
      </c>
      <c r="F7468" s="4">
        <v>8117</v>
      </c>
      <c r="I7468" s="4">
        <v>15043</v>
      </c>
      <c r="J7468" s="4">
        <v>6926</v>
      </c>
    </row>
    <row r="7469" spans="2:10" x14ac:dyDescent="0.35">
      <c r="C7469" t="s">
        <v>1893</v>
      </c>
      <c r="D7469" s="4">
        <v>1031</v>
      </c>
      <c r="F7469" s="4">
        <v>13140</v>
      </c>
      <c r="I7469" s="4">
        <v>14171</v>
      </c>
      <c r="J7469" s="4">
        <v>1031</v>
      </c>
    </row>
    <row r="7470" spans="2:10" x14ac:dyDescent="0.35">
      <c r="C7470" t="s">
        <v>1854</v>
      </c>
      <c r="D7470" s="4">
        <v>1109608</v>
      </c>
      <c r="I7470" s="4">
        <v>1109608</v>
      </c>
      <c r="J7470" s="4">
        <v>1109608</v>
      </c>
    </row>
    <row r="7471" spans="2:10" x14ac:dyDescent="0.35">
      <c r="C7471" t="s">
        <v>1855</v>
      </c>
      <c r="D7471" s="4">
        <v>784114</v>
      </c>
      <c r="I7471" s="4">
        <v>784114</v>
      </c>
      <c r="J7471" s="4">
        <v>784114</v>
      </c>
    </row>
    <row r="7472" spans="2:10" x14ac:dyDescent="0.35">
      <c r="C7472" t="s">
        <v>1856</v>
      </c>
      <c r="D7472" s="4">
        <v>20708</v>
      </c>
      <c r="I7472" s="4">
        <v>20708</v>
      </c>
      <c r="J7472" s="4">
        <v>20708</v>
      </c>
    </row>
    <row r="7473" spans="2:10" x14ac:dyDescent="0.35">
      <c r="C7473" t="s">
        <v>1857</v>
      </c>
      <c r="D7473" s="4">
        <v>127645</v>
      </c>
      <c r="I7473" s="4">
        <v>127645</v>
      </c>
      <c r="J7473" s="4">
        <v>127645</v>
      </c>
    </row>
    <row r="7474" spans="2:10" x14ac:dyDescent="0.35">
      <c r="C7474" t="s">
        <v>1858</v>
      </c>
      <c r="D7474" s="4">
        <v>124684</v>
      </c>
      <c r="H7474" s="4">
        <v>5195</v>
      </c>
      <c r="I7474" s="4">
        <v>129880</v>
      </c>
      <c r="J7474" s="4">
        <v>124684</v>
      </c>
    </row>
    <row r="7475" spans="2:10" x14ac:dyDescent="0.35">
      <c r="C7475" t="s">
        <v>1859</v>
      </c>
      <c r="D7475" s="4">
        <v>1820265</v>
      </c>
      <c r="E7475" s="4">
        <v>225000</v>
      </c>
      <c r="F7475" s="4">
        <v>105421</v>
      </c>
      <c r="H7475" s="4">
        <v>411538</v>
      </c>
      <c r="I7475" s="4">
        <v>2562224</v>
      </c>
      <c r="J7475" s="4">
        <v>2045265</v>
      </c>
    </row>
    <row r="7476" spans="2:10" x14ac:dyDescent="0.35">
      <c r="C7476" t="s">
        <v>1860</v>
      </c>
      <c r="D7476" s="4">
        <v>4674230</v>
      </c>
      <c r="F7476" s="4">
        <v>108703</v>
      </c>
      <c r="I7476" s="4">
        <v>4782933</v>
      </c>
      <c r="J7476" s="4">
        <v>4674230</v>
      </c>
    </row>
    <row r="7477" spans="2:10" x14ac:dyDescent="0.35">
      <c r="B7477" t="s">
        <v>1844</v>
      </c>
      <c r="C7477" t="s">
        <v>1861</v>
      </c>
      <c r="D7477" s="4">
        <v>332203</v>
      </c>
      <c r="I7477" s="4">
        <v>332203</v>
      </c>
      <c r="J7477" s="4">
        <v>332203</v>
      </c>
    </row>
    <row r="7478" spans="2:10" x14ac:dyDescent="0.35">
      <c r="C7478" t="s">
        <v>1862</v>
      </c>
      <c r="D7478" s="4">
        <v>2478464</v>
      </c>
      <c r="I7478" s="4">
        <v>2478464</v>
      </c>
      <c r="J7478" s="4">
        <v>2478464</v>
      </c>
    </row>
    <row r="7479" spans="2:10" x14ac:dyDescent="0.35">
      <c r="C7479" t="s">
        <v>1863</v>
      </c>
      <c r="E7479" s="4">
        <v>23876</v>
      </c>
      <c r="I7479" s="4">
        <v>23876</v>
      </c>
      <c r="J7479">
        <v>23876</v>
      </c>
    </row>
    <row r="7480" spans="2:10" x14ac:dyDescent="0.35">
      <c r="B7480" t="s">
        <v>54</v>
      </c>
      <c r="D7480" s="4">
        <v>12030531</v>
      </c>
      <c r="E7480" s="4">
        <v>248876</v>
      </c>
      <c r="F7480" s="4">
        <v>247647</v>
      </c>
      <c r="H7480" s="4">
        <v>416733</v>
      </c>
      <c r="I7480" s="4">
        <v>12943787</v>
      </c>
      <c r="J7480" s="4">
        <v>12279407</v>
      </c>
    </row>
    <row r="7481" spans="2:10" x14ac:dyDescent="0.35">
      <c r="B7481" t="s">
        <v>1845</v>
      </c>
      <c r="C7481" t="s">
        <v>1865</v>
      </c>
      <c r="D7481" s="4">
        <v>3488</v>
      </c>
      <c r="E7481" s="4">
        <v>0</v>
      </c>
      <c r="I7481" s="4">
        <v>3488</v>
      </c>
      <c r="J7481" s="4">
        <v>3488</v>
      </c>
    </row>
    <row r="7482" spans="2:10" x14ac:dyDescent="0.35">
      <c r="C7482" t="s">
        <v>1866</v>
      </c>
      <c r="I7482" s="4">
        <v>0</v>
      </c>
      <c r="J7482">
        <v>0</v>
      </c>
    </row>
    <row r="7483" spans="2:10" x14ac:dyDescent="0.35">
      <c r="C7483" t="s">
        <v>1867</v>
      </c>
      <c r="E7483" s="4">
        <v>100000</v>
      </c>
      <c r="G7483" s="4">
        <v>90000</v>
      </c>
      <c r="H7483" s="4">
        <v>3934681</v>
      </c>
      <c r="I7483" s="4">
        <v>4124681</v>
      </c>
      <c r="J7483">
        <v>100000</v>
      </c>
    </row>
    <row r="7484" spans="2:10" x14ac:dyDescent="0.35">
      <c r="C7484" t="s">
        <v>1868</v>
      </c>
      <c r="D7484" s="4">
        <v>4528</v>
      </c>
      <c r="E7484" s="4">
        <v>136815</v>
      </c>
      <c r="H7484" s="4">
        <v>2977760</v>
      </c>
      <c r="I7484" s="4">
        <v>3119103</v>
      </c>
      <c r="J7484" s="4">
        <v>141343</v>
      </c>
    </row>
    <row r="7485" spans="2:10" x14ac:dyDescent="0.35">
      <c r="C7485" t="s">
        <v>1894</v>
      </c>
      <c r="D7485" s="4">
        <v>5744</v>
      </c>
      <c r="I7485" s="4">
        <v>5744</v>
      </c>
      <c r="J7485" s="4">
        <v>5744</v>
      </c>
    </row>
    <row r="7486" spans="2:10" x14ac:dyDescent="0.35">
      <c r="C7486" t="s">
        <v>1869</v>
      </c>
      <c r="H7486" s="4">
        <v>1137120</v>
      </c>
      <c r="I7486" s="4">
        <v>1137120</v>
      </c>
      <c r="J7486">
        <v>0</v>
      </c>
    </row>
    <row r="7487" spans="2:10" x14ac:dyDescent="0.35">
      <c r="C7487" t="s">
        <v>1870</v>
      </c>
      <c r="D7487" s="4">
        <v>11949</v>
      </c>
      <c r="E7487" s="4">
        <v>7661244</v>
      </c>
      <c r="G7487" s="4">
        <v>307646</v>
      </c>
      <c r="H7487" s="4">
        <v>76393</v>
      </c>
      <c r="I7487" s="4">
        <v>8057232</v>
      </c>
      <c r="J7487" s="4">
        <v>7673193</v>
      </c>
    </row>
    <row r="7488" spans="2:10" x14ac:dyDescent="0.35">
      <c r="C7488" t="s">
        <v>1871</v>
      </c>
      <c r="D7488" s="4">
        <v>8668694</v>
      </c>
      <c r="F7488" s="4">
        <v>65840</v>
      </c>
      <c r="G7488" s="4">
        <v>117187</v>
      </c>
      <c r="I7488" s="4">
        <v>8851721</v>
      </c>
      <c r="J7488" s="4">
        <v>8668694</v>
      </c>
    </row>
    <row r="7489" spans="2:10" x14ac:dyDescent="0.35">
      <c r="C7489" t="s">
        <v>1872</v>
      </c>
      <c r="D7489" s="4">
        <v>784000</v>
      </c>
      <c r="I7489" s="4">
        <v>784000</v>
      </c>
      <c r="J7489" s="4">
        <v>784000</v>
      </c>
    </row>
    <row r="7490" spans="2:10" x14ac:dyDescent="0.35">
      <c r="C7490" t="s">
        <v>1873</v>
      </c>
      <c r="D7490" s="4">
        <v>2407</v>
      </c>
      <c r="I7490" s="4">
        <v>2407</v>
      </c>
      <c r="J7490" s="4">
        <v>2407</v>
      </c>
    </row>
    <row r="7491" spans="2:10" x14ac:dyDescent="0.35">
      <c r="C7491" t="s">
        <v>1875</v>
      </c>
      <c r="H7491" s="4">
        <v>56377</v>
      </c>
      <c r="I7491" s="4">
        <v>56377</v>
      </c>
      <c r="J7491">
        <v>0</v>
      </c>
    </row>
    <row r="7492" spans="2:10" x14ac:dyDescent="0.35">
      <c r="C7492" t="s">
        <v>1876</v>
      </c>
      <c r="E7492" s="4">
        <v>0</v>
      </c>
      <c r="H7492" s="4">
        <v>147840</v>
      </c>
      <c r="I7492" s="4">
        <v>147840</v>
      </c>
      <c r="J7492">
        <v>0</v>
      </c>
    </row>
    <row r="7493" spans="2:10" x14ac:dyDescent="0.35">
      <c r="C7493" t="s">
        <v>1877</v>
      </c>
      <c r="D7493" s="4">
        <v>2619</v>
      </c>
      <c r="I7493" s="4">
        <v>2619</v>
      </c>
      <c r="J7493" s="4">
        <v>2619</v>
      </c>
    </row>
    <row r="7494" spans="2:10" x14ac:dyDescent="0.35">
      <c r="B7494" t="s">
        <v>55</v>
      </c>
      <c r="D7494" s="4">
        <v>9483429</v>
      </c>
      <c r="E7494" s="4">
        <v>7898059</v>
      </c>
      <c r="F7494" s="4">
        <v>65840</v>
      </c>
      <c r="G7494" s="4">
        <v>514832</v>
      </c>
      <c r="H7494" s="4">
        <v>8330171</v>
      </c>
      <c r="I7494" s="4">
        <v>26292332</v>
      </c>
      <c r="J7494" s="4">
        <v>17381488</v>
      </c>
    </row>
    <row r="7495" spans="2:10" x14ac:dyDescent="0.35">
      <c r="B7495" t="s">
        <v>1878</v>
      </c>
      <c r="C7495" t="s">
        <v>1879</v>
      </c>
      <c r="D7495" s="4">
        <v>3470372</v>
      </c>
      <c r="I7495" s="4">
        <v>3470372</v>
      </c>
      <c r="J7495" s="4">
        <v>3470372</v>
      </c>
    </row>
    <row r="7496" spans="2:10" x14ac:dyDescent="0.35">
      <c r="C7496" t="s">
        <v>1880</v>
      </c>
      <c r="D7496" s="4">
        <v>1503333</v>
      </c>
      <c r="I7496" s="4">
        <v>1503333</v>
      </c>
      <c r="J7496" s="4">
        <v>1503333</v>
      </c>
    </row>
    <row r="7497" spans="2:10" x14ac:dyDescent="0.35">
      <c r="C7497" t="s">
        <v>1881</v>
      </c>
      <c r="D7497" s="4">
        <v>1249456</v>
      </c>
      <c r="I7497" s="4">
        <v>1249456</v>
      </c>
      <c r="J7497" s="4">
        <v>1249456</v>
      </c>
    </row>
    <row r="7498" spans="2:10" x14ac:dyDescent="0.35">
      <c r="C7498" t="s">
        <v>1895</v>
      </c>
      <c r="D7498" s="4">
        <v>60072</v>
      </c>
      <c r="I7498" s="4">
        <v>60072</v>
      </c>
      <c r="J7498" s="4">
        <v>60072</v>
      </c>
    </row>
    <row r="7499" spans="2:10" x14ac:dyDescent="0.35">
      <c r="C7499" t="s">
        <v>1882</v>
      </c>
      <c r="D7499" s="4">
        <v>9628</v>
      </c>
      <c r="F7499" s="4">
        <v>184590</v>
      </c>
      <c r="I7499" s="4">
        <v>194218</v>
      </c>
      <c r="J7499" s="4">
        <v>9628</v>
      </c>
    </row>
    <row r="7500" spans="2:10" x14ac:dyDescent="0.35">
      <c r="C7500" t="s">
        <v>1883</v>
      </c>
      <c r="D7500" s="4">
        <v>106900</v>
      </c>
      <c r="I7500" s="4">
        <v>106900</v>
      </c>
      <c r="J7500" s="4">
        <v>106900</v>
      </c>
    </row>
    <row r="7501" spans="2:10" x14ac:dyDescent="0.35">
      <c r="B7501" t="s">
        <v>56</v>
      </c>
      <c r="D7501" s="4">
        <v>6399762</v>
      </c>
      <c r="F7501" s="4">
        <v>184590</v>
      </c>
      <c r="I7501" s="4">
        <v>6584351</v>
      </c>
      <c r="J7501" s="4">
        <v>6399762</v>
      </c>
    </row>
    <row r="7502" spans="2:10" x14ac:dyDescent="0.35">
      <c r="B7502" t="s">
        <v>1885</v>
      </c>
      <c r="C7502" t="s">
        <v>1886</v>
      </c>
      <c r="D7502" s="4">
        <v>155536</v>
      </c>
      <c r="I7502" s="4">
        <v>155536</v>
      </c>
      <c r="J7502" s="4">
        <v>155536</v>
      </c>
    </row>
    <row r="7503" spans="2:10" x14ac:dyDescent="0.35">
      <c r="B7503" t="s">
        <v>57</v>
      </c>
      <c r="D7503" s="4">
        <v>155536</v>
      </c>
      <c r="I7503" s="4">
        <v>155536</v>
      </c>
      <c r="J7503" s="4">
        <v>155536</v>
      </c>
    </row>
    <row r="7504" spans="2:10" x14ac:dyDescent="0.35">
      <c r="B7504" t="s">
        <v>1887</v>
      </c>
      <c r="C7504" t="s">
        <v>1888</v>
      </c>
      <c r="H7504" s="4">
        <v>480000</v>
      </c>
      <c r="I7504" s="4">
        <v>480000</v>
      </c>
      <c r="J7504">
        <v>0</v>
      </c>
    </row>
    <row r="7505" spans="1:10" x14ac:dyDescent="0.35">
      <c r="C7505" t="s">
        <v>1901</v>
      </c>
      <c r="E7505" s="4">
        <v>562500</v>
      </c>
      <c r="I7505" s="4">
        <v>562500</v>
      </c>
      <c r="J7505">
        <v>562500</v>
      </c>
    </row>
    <row r="7506" spans="1:10" x14ac:dyDescent="0.35">
      <c r="C7506" t="s">
        <v>1889</v>
      </c>
      <c r="E7506" s="4">
        <v>472500</v>
      </c>
      <c r="I7506" s="4">
        <v>472500</v>
      </c>
      <c r="J7506">
        <v>472500</v>
      </c>
    </row>
    <row r="7507" spans="1:10" x14ac:dyDescent="0.35">
      <c r="C7507" t="s">
        <v>1890</v>
      </c>
      <c r="E7507" s="4">
        <v>600000</v>
      </c>
      <c r="I7507" s="4">
        <v>600000</v>
      </c>
      <c r="J7507">
        <v>600000</v>
      </c>
    </row>
    <row r="7508" spans="1:10" x14ac:dyDescent="0.35">
      <c r="C7508" t="s">
        <v>1902</v>
      </c>
      <c r="E7508" s="4">
        <v>1125000</v>
      </c>
      <c r="I7508" s="4">
        <v>1125000</v>
      </c>
      <c r="J7508">
        <v>1125000</v>
      </c>
    </row>
    <row r="7509" spans="1:10" x14ac:dyDescent="0.35">
      <c r="B7509" t="s">
        <v>58</v>
      </c>
      <c r="E7509" s="4">
        <v>2760000</v>
      </c>
      <c r="H7509" s="4">
        <v>480000</v>
      </c>
      <c r="I7509" s="4">
        <v>3240000</v>
      </c>
      <c r="J7509">
        <v>2760000</v>
      </c>
    </row>
    <row r="7510" spans="1:10" x14ac:dyDescent="0.35">
      <c r="A7510" t="s">
        <v>1671</v>
      </c>
      <c r="B7510" t="s">
        <v>59</v>
      </c>
      <c r="D7510" s="4">
        <v>114513479</v>
      </c>
      <c r="E7510" s="4">
        <v>37123040</v>
      </c>
      <c r="F7510" s="4">
        <v>35164987</v>
      </c>
      <c r="G7510" s="4">
        <v>805851</v>
      </c>
      <c r="H7510" s="4">
        <v>9608504</v>
      </c>
      <c r="I7510" s="4">
        <v>197215861</v>
      </c>
      <c r="J7510" s="4">
        <v>151636519</v>
      </c>
    </row>
    <row r="7511" spans="1:10" x14ac:dyDescent="0.35">
      <c r="A7511" t="s">
        <v>779</v>
      </c>
      <c r="B7511" t="s">
        <v>1842</v>
      </c>
      <c r="C7511" t="s">
        <v>1843</v>
      </c>
      <c r="D7511" s="4">
        <v>11185544</v>
      </c>
      <c r="F7511" s="4">
        <v>2310000</v>
      </c>
      <c r="I7511" s="4">
        <v>13495544</v>
      </c>
      <c r="J7511" s="4">
        <v>11185544</v>
      </c>
    </row>
    <row r="7512" spans="1:10" x14ac:dyDescent="0.35">
      <c r="C7512" t="s">
        <v>1844</v>
      </c>
      <c r="D7512" s="4">
        <v>88634</v>
      </c>
      <c r="E7512" s="4">
        <v>232697</v>
      </c>
      <c r="F7512" s="4">
        <v>124722</v>
      </c>
      <c r="G7512" s="4">
        <v>498889</v>
      </c>
      <c r="H7512" s="4">
        <v>206916</v>
      </c>
      <c r="I7512" s="4">
        <v>1151859</v>
      </c>
      <c r="J7512" s="4">
        <v>321331</v>
      </c>
    </row>
    <row r="7513" spans="1:10" x14ac:dyDescent="0.35">
      <c r="C7513" t="s">
        <v>1845</v>
      </c>
      <c r="D7513" s="4">
        <v>11096</v>
      </c>
      <c r="G7513" s="4">
        <v>818927</v>
      </c>
      <c r="I7513" s="4">
        <v>830023</v>
      </c>
      <c r="J7513" s="4">
        <v>11096</v>
      </c>
    </row>
    <row r="7514" spans="1:10" x14ac:dyDescent="0.35">
      <c r="B7514" t="s">
        <v>51</v>
      </c>
      <c r="D7514" s="4">
        <v>11285274</v>
      </c>
      <c r="E7514" s="4">
        <v>232697</v>
      </c>
      <c r="F7514" s="4">
        <v>2434722</v>
      </c>
      <c r="G7514" s="4">
        <v>1317816</v>
      </c>
      <c r="H7514" s="4">
        <v>206916</v>
      </c>
      <c r="I7514" s="4">
        <v>15477425</v>
      </c>
      <c r="J7514" s="4">
        <v>11517971</v>
      </c>
    </row>
    <row r="7515" spans="1:10" x14ac:dyDescent="0.35">
      <c r="B7515" t="s">
        <v>1843</v>
      </c>
      <c r="C7515" t="s">
        <v>1846</v>
      </c>
      <c r="D7515" s="4">
        <v>1062200</v>
      </c>
      <c r="G7515" s="4">
        <v>4782673</v>
      </c>
      <c r="H7515" s="4">
        <v>1828019</v>
      </c>
      <c r="I7515" s="4">
        <v>7672892</v>
      </c>
      <c r="J7515" s="4">
        <v>1062200</v>
      </c>
    </row>
    <row r="7516" spans="1:10" x14ac:dyDescent="0.35">
      <c r="C7516" t="s">
        <v>1847</v>
      </c>
      <c r="D7516" s="4">
        <v>3278862</v>
      </c>
      <c r="F7516" s="4">
        <v>323182</v>
      </c>
      <c r="G7516" s="4">
        <v>3510769</v>
      </c>
      <c r="H7516" s="4">
        <v>73249</v>
      </c>
      <c r="I7516" s="4">
        <v>7186062</v>
      </c>
      <c r="J7516" s="4">
        <v>3278862</v>
      </c>
    </row>
    <row r="7517" spans="1:10" x14ac:dyDescent="0.35">
      <c r="C7517" t="s">
        <v>1848</v>
      </c>
      <c r="D7517" s="4">
        <v>41438</v>
      </c>
      <c r="I7517" s="4">
        <v>41438</v>
      </c>
      <c r="J7517" s="4">
        <v>41438</v>
      </c>
    </row>
    <row r="7518" spans="1:10" x14ac:dyDescent="0.35">
      <c r="B7518" t="s">
        <v>52</v>
      </c>
      <c r="D7518" s="4">
        <v>4382500</v>
      </c>
      <c r="F7518" s="4">
        <v>323182</v>
      </c>
      <c r="G7518" s="4">
        <v>8293443</v>
      </c>
      <c r="H7518" s="4">
        <v>1901268</v>
      </c>
      <c r="I7518" s="4">
        <v>14900392</v>
      </c>
      <c r="J7518" s="4">
        <v>4382500</v>
      </c>
    </row>
    <row r="7519" spans="1:10" x14ac:dyDescent="0.35">
      <c r="B7519" t="s">
        <v>1844</v>
      </c>
      <c r="C7519" t="s">
        <v>1851</v>
      </c>
      <c r="E7519" s="4">
        <v>6529</v>
      </c>
      <c r="H7519" s="4">
        <v>13621</v>
      </c>
      <c r="I7519" s="4">
        <v>20150</v>
      </c>
      <c r="J7519">
        <v>6529</v>
      </c>
    </row>
    <row r="7520" spans="1:10" x14ac:dyDescent="0.35">
      <c r="C7520" t="s">
        <v>1852</v>
      </c>
      <c r="F7520" s="4">
        <v>32711</v>
      </c>
      <c r="I7520" s="4">
        <v>32711</v>
      </c>
      <c r="J7520">
        <v>0</v>
      </c>
    </row>
    <row r="7521" spans="2:10" x14ac:dyDescent="0.35">
      <c r="C7521" t="s">
        <v>1854</v>
      </c>
      <c r="D7521" s="4">
        <v>470743</v>
      </c>
      <c r="I7521" s="4">
        <v>470743</v>
      </c>
      <c r="J7521" s="4">
        <v>470743</v>
      </c>
    </row>
    <row r="7522" spans="2:10" x14ac:dyDescent="0.35">
      <c r="C7522" t="s">
        <v>1855</v>
      </c>
      <c r="D7522" s="4">
        <v>322276</v>
      </c>
      <c r="E7522" s="4">
        <v>25852</v>
      </c>
      <c r="G7522" s="4">
        <v>34277</v>
      </c>
      <c r="I7522" s="4">
        <v>382406</v>
      </c>
      <c r="J7522" s="4">
        <v>348128</v>
      </c>
    </row>
    <row r="7523" spans="2:10" x14ac:dyDescent="0.35">
      <c r="C7523" t="s">
        <v>1856</v>
      </c>
      <c r="I7523" s="4">
        <v>0</v>
      </c>
      <c r="J7523">
        <v>0</v>
      </c>
    </row>
    <row r="7524" spans="2:10" x14ac:dyDescent="0.35">
      <c r="C7524" t="s">
        <v>1857</v>
      </c>
      <c r="D7524" s="4">
        <v>90302</v>
      </c>
      <c r="I7524" s="4">
        <v>90302</v>
      </c>
      <c r="J7524" s="4">
        <v>90302</v>
      </c>
    </row>
    <row r="7525" spans="2:10" x14ac:dyDescent="0.35">
      <c r="C7525" t="s">
        <v>1858</v>
      </c>
      <c r="F7525" s="4">
        <v>36199</v>
      </c>
      <c r="H7525" s="4">
        <v>8044</v>
      </c>
      <c r="I7525" s="4">
        <v>44243</v>
      </c>
      <c r="J7525">
        <v>0</v>
      </c>
    </row>
    <row r="7526" spans="2:10" x14ac:dyDescent="0.35">
      <c r="C7526" t="s">
        <v>1859</v>
      </c>
      <c r="D7526" s="4">
        <v>70525</v>
      </c>
      <c r="E7526" s="4">
        <v>105421</v>
      </c>
      <c r="I7526" s="4">
        <v>175946</v>
      </c>
      <c r="J7526" s="4">
        <v>175946</v>
      </c>
    </row>
    <row r="7527" spans="2:10" x14ac:dyDescent="0.35">
      <c r="C7527" t="s">
        <v>1860</v>
      </c>
      <c r="F7527" s="4">
        <v>1195733</v>
      </c>
      <c r="I7527" s="4">
        <v>1195733</v>
      </c>
      <c r="J7527">
        <v>0</v>
      </c>
    </row>
    <row r="7528" spans="2:10" x14ac:dyDescent="0.35">
      <c r="C7528" t="s">
        <v>1861</v>
      </c>
      <c r="D7528" s="4">
        <v>9794</v>
      </c>
      <c r="I7528" s="4">
        <v>9794</v>
      </c>
      <c r="J7528" s="4">
        <v>9794</v>
      </c>
    </row>
    <row r="7529" spans="2:10" x14ac:dyDescent="0.35">
      <c r="C7529" t="s">
        <v>1862</v>
      </c>
      <c r="E7529" s="4">
        <v>0</v>
      </c>
      <c r="F7529" s="4">
        <v>896960</v>
      </c>
      <c r="H7529" s="4">
        <v>384412</v>
      </c>
      <c r="I7529" s="4">
        <v>1281372</v>
      </c>
      <c r="J7529">
        <v>0</v>
      </c>
    </row>
    <row r="7530" spans="2:10" x14ac:dyDescent="0.35">
      <c r="B7530" t="s">
        <v>54</v>
      </c>
      <c r="D7530" s="4">
        <v>963640</v>
      </c>
      <c r="E7530" s="4">
        <v>137802</v>
      </c>
      <c r="F7530" s="4">
        <v>2161603</v>
      </c>
      <c r="G7530" s="4">
        <v>34277</v>
      </c>
      <c r="H7530" s="4">
        <v>406077</v>
      </c>
      <c r="I7530" s="4">
        <v>3703399</v>
      </c>
      <c r="J7530" s="4">
        <v>1101442</v>
      </c>
    </row>
    <row r="7531" spans="2:10" x14ac:dyDescent="0.35">
      <c r="B7531" t="s">
        <v>1845</v>
      </c>
      <c r="C7531" t="s">
        <v>1866</v>
      </c>
      <c r="I7531" s="4">
        <v>0</v>
      </c>
      <c r="J7531">
        <v>0</v>
      </c>
    </row>
    <row r="7532" spans="2:10" x14ac:dyDescent="0.35">
      <c r="C7532" t="s">
        <v>1867</v>
      </c>
      <c r="F7532" s="4">
        <v>9000</v>
      </c>
      <c r="G7532" s="4">
        <v>0</v>
      </c>
      <c r="H7532" s="4">
        <v>1072674</v>
      </c>
      <c r="I7532" s="4">
        <v>1081674</v>
      </c>
      <c r="J7532">
        <v>0</v>
      </c>
    </row>
    <row r="7533" spans="2:10" x14ac:dyDescent="0.35">
      <c r="C7533" t="s">
        <v>1868</v>
      </c>
      <c r="G7533" s="4">
        <v>0</v>
      </c>
      <c r="H7533" s="4">
        <v>733529</v>
      </c>
      <c r="I7533" s="4">
        <v>733529</v>
      </c>
      <c r="J7533">
        <v>0</v>
      </c>
    </row>
    <row r="7534" spans="2:10" x14ac:dyDescent="0.35">
      <c r="C7534" t="s">
        <v>1869</v>
      </c>
      <c r="G7534" s="4">
        <v>0</v>
      </c>
      <c r="H7534" s="4">
        <v>367200</v>
      </c>
      <c r="I7534" s="4">
        <v>367200</v>
      </c>
      <c r="J7534">
        <v>0</v>
      </c>
    </row>
    <row r="7535" spans="2:10" x14ac:dyDescent="0.35">
      <c r="C7535" t="s">
        <v>1870</v>
      </c>
      <c r="D7535" s="4">
        <v>12268</v>
      </c>
      <c r="E7535" s="4">
        <v>0</v>
      </c>
      <c r="F7535" s="4">
        <v>18623</v>
      </c>
      <c r="G7535" s="4">
        <v>2217</v>
      </c>
      <c r="H7535" s="4">
        <v>3195064</v>
      </c>
      <c r="I7535" s="4">
        <v>3228172</v>
      </c>
      <c r="J7535" s="4">
        <v>12268</v>
      </c>
    </row>
    <row r="7536" spans="2:10" x14ac:dyDescent="0.35">
      <c r="C7536" t="s">
        <v>1871</v>
      </c>
      <c r="D7536" s="4">
        <v>149542</v>
      </c>
      <c r="F7536" s="4">
        <v>313730</v>
      </c>
      <c r="H7536" s="4">
        <v>302486</v>
      </c>
      <c r="I7536" s="4">
        <v>765758</v>
      </c>
      <c r="J7536" s="4">
        <v>149542</v>
      </c>
    </row>
    <row r="7537" spans="2:10" x14ac:dyDescent="0.35">
      <c r="B7537" t="s">
        <v>55</v>
      </c>
      <c r="D7537" s="4">
        <v>161810</v>
      </c>
      <c r="E7537" s="4">
        <v>0</v>
      </c>
      <c r="F7537" s="4">
        <v>341352</v>
      </c>
      <c r="G7537" s="4">
        <v>2217</v>
      </c>
      <c r="H7537" s="4">
        <v>5670954</v>
      </c>
      <c r="I7537" s="4">
        <v>6176334</v>
      </c>
      <c r="J7537" s="4">
        <v>161810</v>
      </c>
    </row>
    <row r="7538" spans="2:10" x14ac:dyDescent="0.35">
      <c r="B7538" t="s">
        <v>1878</v>
      </c>
      <c r="C7538" t="s">
        <v>1879</v>
      </c>
      <c r="D7538" s="4">
        <v>377180</v>
      </c>
      <c r="I7538" s="4">
        <v>377180</v>
      </c>
      <c r="J7538" s="4">
        <v>377180</v>
      </c>
    </row>
    <row r="7539" spans="2:10" x14ac:dyDescent="0.35">
      <c r="C7539" t="s">
        <v>1907</v>
      </c>
      <c r="D7539" s="4">
        <v>7329</v>
      </c>
      <c r="I7539" s="4">
        <v>7329</v>
      </c>
      <c r="J7539" s="4">
        <v>7329</v>
      </c>
    </row>
    <row r="7540" spans="2:10" x14ac:dyDescent="0.35">
      <c r="C7540" t="s">
        <v>1880</v>
      </c>
      <c r="D7540" s="4">
        <v>276009</v>
      </c>
      <c r="I7540" s="4">
        <v>276009</v>
      </c>
      <c r="J7540" s="4">
        <v>276009</v>
      </c>
    </row>
    <row r="7541" spans="2:10" x14ac:dyDescent="0.35">
      <c r="C7541" t="s">
        <v>1881</v>
      </c>
      <c r="D7541" s="4">
        <v>454812</v>
      </c>
      <c r="I7541" s="4">
        <v>454812</v>
      </c>
      <c r="J7541" s="4">
        <v>454812</v>
      </c>
    </row>
    <row r="7542" spans="2:10" x14ac:dyDescent="0.35">
      <c r="C7542" t="s">
        <v>1895</v>
      </c>
      <c r="D7542" s="4">
        <v>178597</v>
      </c>
      <c r="I7542" s="4">
        <v>178597</v>
      </c>
      <c r="J7542" s="4">
        <v>178597</v>
      </c>
    </row>
    <row r="7543" spans="2:10" x14ac:dyDescent="0.35">
      <c r="C7543" t="s">
        <v>1882</v>
      </c>
      <c r="F7543" s="4">
        <v>28610</v>
      </c>
      <c r="I7543" s="4">
        <v>28610</v>
      </c>
      <c r="J7543">
        <v>0</v>
      </c>
    </row>
    <row r="7544" spans="2:10" x14ac:dyDescent="0.35">
      <c r="C7544" t="s">
        <v>1900</v>
      </c>
      <c r="D7544" s="4">
        <v>7012</v>
      </c>
      <c r="I7544" s="4">
        <v>7012</v>
      </c>
      <c r="J7544" s="4">
        <v>7012</v>
      </c>
    </row>
    <row r="7545" spans="2:10" x14ac:dyDescent="0.35">
      <c r="C7545" t="s">
        <v>1883</v>
      </c>
      <c r="D7545" s="4">
        <v>2771</v>
      </c>
      <c r="I7545" s="4">
        <v>2771</v>
      </c>
      <c r="J7545" s="4">
        <v>2771</v>
      </c>
    </row>
    <row r="7546" spans="2:10" x14ac:dyDescent="0.35">
      <c r="C7546" t="s">
        <v>1884</v>
      </c>
      <c r="D7546" s="4">
        <v>4666</v>
      </c>
      <c r="I7546" s="4">
        <v>4666</v>
      </c>
      <c r="J7546" s="4">
        <v>4666</v>
      </c>
    </row>
    <row r="7547" spans="2:10" x14ac:dyDescent="0.35">
      <c r="B7547" t="s">
        <v>56</v>
      </c>
      <c r="D7547" s="4">
        <v>1308374</v>
      </c>
      <c r="F7547" s="4">
        <v>28610</v>
      </c>
      <c r="I7547" s="4">
        <v>1336984</v>
      </c>
      <c r="J7547" s="4">
        <v>1308374</v>
      </c>
    </row>
    <row r="7548" spans="2:10" x14ac:dyDescent="0.35">
      <c r="B7548" t="s">
        <v>1885</v>
      </c>
      <c r="C7548" t="s">
        <v>1886</v>
      </c>
      <c r="D7548" s="4">
        <v>18853</v>
      </c>
      <c r="I7548" s="4">
        <v>18853</v>
      </c>
      <c r="J7548" s="4">
        <v>18853</v>
      </c>
    </row>
    <row r="7549" spans="2:10" x14ac:dyDescent="0.35">
      <c r="B7549" t="s">
        <v>57</v>
      </c>
      <c r="D7549" s="4">
        <v>18853</v>
      </c>
      <c r="I7549" s="4">
        <v>18853</v>
      </c>
      <c r="J7549" s="4">
        <v>18853</v>
      </c>
    </row>
    <row r="7550" spans="2:10" x14ac:dyDescent="0.35">
      <c r="B7550" t="s">
        <v>1887</v>
      </c>
      <c r="C7550" t="s">
        <v>1888</v>
      </c>
      <c r="H7550" s="4">
        <v>672000</v>
      </c>
      <c r="I7550" s="4">
        <v>672000</v>
      </c>
      <c r="J7550">
        <v>0</v>
      </c>
    </row>
    <row r="7551" spans="2:10" x14ac:dyDescent="0.35">
      <c r="C7551" t="s">
        <v>1889</v>
      </c>
      <c r="H7551" s="4">
        <v>210000</v>
      </c>
      <c r="I7551" s="4">
        <v>210000</v>
      </c>
      <c r="J7551">
        <v>0</v>
      </c>
    </row>
    <row r="7552" spans="2:10" x14ac:dyDescent="0.35">
      <c r="C7552" t="s">
        <v>1890</v>
      </c>
      <c r="H7552" s="4">
        <v>187500</v>
      </c>
      <c r="I7552" s="4">
        <v>187500</v>
      </c>
      <c r="J7552">
        <v>0</v>
      </c>
    </row>
    <row r="7553" spans="1:10" x14ac:dyDescent="0.35">
      <c r="B7553" t="s">
        <v>58</v>
      </c>
      <c r="H7553" s="4">
        <v>1069500</v>
      </c>
      <c r="I7553" s="4">
        <v>1069500</v>
      </c>
      <c r="J7553">
        <v>0</v>
      </c>
    </row>
    <row r="7554" spans="1:10" x14ac:dyDescent="0.35">
      <c r="A7554" t="s">
        <v>1672</v>
      </c>
      <c r="B7554" t="s">
        <v>59</v>
      </c>
      <c r="D7554" s="4">
        <v>18120451</v>
      </c>
      <c r="E7554" s="4">
        <v>370499</v>
      </c>
      <c r="F7554" s="4">
        <v>5289469</v>
      </c>
      <c r="G7554" s="4">
        <v>9647752</v>
      </c>
      <c r="H7554" s="4">
        <v>9254715</v>
      </c>
      <c r="I7554" s="4">
        <v>42682887</v>
      </c>
      <c r="J7554" s="4">
        <v>18490950</v>
      </c>
    </row>
    <row r="7555" spans="1:10" x14ac:dyDescent="0.35">
      <c r="A7555" t="s">
        <v>782</v>
      </c>
      <c r="B7555" t="s">
        <v>1842</v>
      </c>
      <c r="C7555" t="s">
        <v>1843</v>
      </c>
      <c r="D7555" s="4">
        <v>11689151</v>
      </c>
      <c r="F7555" s="4">
        <v>5825400</v>
      </c>
      <c r="I7555" s="4">
        <v>17514551</v>
      </c>
      <c r="J7555" s="4">
        <v>11689151</v>
      </c>
    </row>
    <row r="7556" spans="1:10" x14ac:dyDescent="0.35">
      <c r="C7556" t="s">
        <v>1844</v>
      </c>
      <c r="D7556" s="4">
        <v>529711</v>
      </c>
      <c r="F7556" s="4">
        <v>503046</v>
      </c>
      <c r="G7556" s="4">
        <v>145509</v>
      </c>
      <c r="H7556" s="4">
        <v>158400</v>
      </c>
      <c r="I7556" s="4">
        <v>1336666</v>
      </c>
      <c r="J7556" s="4">
        <v>529711</v>
      </c>
    </row>
    <row r="7557" spans="1:10" x14ac:dyDescent="0.35">
      <c r="C7557" t="s">
        <v>1845</v>
      </c>
      <c r="D7557" s="4">
        <v>102307</v>
      </c>
      <c r="E7557" s="4">
        <v>186254</v>
      </c>
      <c r="F7557" s="4">
        <v>1042136</v>
      </c>
      <c r="I7557" s="4">
        <v>1330697</v>
      </c>
      <c r="J7557" s="4">
        <v>288561</v>
      </c>
    </row>
    <row r="7558" spans="1:10" x14ac:dyDescent="0.35">
      <c r="B7558" t="s">
        <v>51</v>
      </c>
      <c r="D7558" s="4">
        <v>12321168</v>
      </c>
      <c r="E7558" s="4">
        <v>186254</v>
      </c>
      <c r="F7558" s="4">
        <v>7370582</v>
      </c>
      <c r="G7558" s="4">
        <v>145509</v>
      </c>
      <c r="H7558" s="4">
        <v>158400</v>
      </c>
      <c r="I7558" s="4">
        <v>20181914</v>
      </c>
      <c r="J7558" s="4">
        <v>12507422</v>
      </c>
    </row>
    <row r="7559" spans="1:10" x14ac:dyDescent="0.35">
      <c r="B7559" t="s">
        <v>1843</v>
      </c>
      <c r="C7559" t="s">
        <v>1846</v>
      </c>
      <c r="D7559" s="4">
        <v>17680306</v>
      </c>
      <c r="E7559" s="4">
        <v>642178</v>
      </c>
      <c r="F7559" s="4">
        <v>1423440</v>
      </c>
      <c r="I7559" s="4">
        <v>19745924</v>
      </c>
      <c r="J7559" s="4">
        <v>18322484</v>
      </c>
    </row>
    <row r="7560" spans="1:10" x14ac:dyDescent="0.35">
      <c r="C7560" t="s">
        <v>1847</v>
      </c>
      <c r="D7560" s="4">
        <v>364767</v>
      </c>
      <c r="I7560" s="4">
        <v>364767</v>
      </c>
      <c r="J7560" s="4">
        <v>364767</v>
      </c>
    </row>
    <row r="7561" spans="1:10" x14ac:dyDescent="0.35">
      <c r="C7561" t="s">
        <v>1848</v>
      </c>
      <c r="D7561" s="4">
        <v>27348</v>
      </c>
      <c r="I7561" s="4">
        <v>27348</v>
      </c>
      <c r="J7561" s="4">
        <v>27348</v>
      </c>
    </row>
    <row r="7562" spans="1:10" x14ac:dyDescent="0.35">
      <c r="B7562" t="s">
        <v>52</v>
      </c>
      <c r="D7562" s="4">
        <v>18072421</v>
      </c>
      <c r="E7562" s="4">
        <v>642178</v>
      </c>
      <c r="F7562" s="4">
        <v>1423440</v>
      </c>
      <c r="I7562" s="4">
        <v>20138039</v>
      </c>
      <c r="J7562" s="4">
        <v>18714599</v>
      </c>
    </row>
    <row r="7563" spans="1:10" x14ac:dyDescent="0.35">
      <c r="B7563" t="s">
        <v>1844</v>
      </c>
      <c r="C7563" t="s">
        <v>1852</v>
      </c>
      <c r="E7563" s="4">
        <v>2726</v>
      </c>
      <c r="H7563" s="4">
        <v>1921</v>
      </c>
      <c r="I7563" s="4">
        <v>4647</v>
      </c>
      <c r="J7563">
        <v>2726</v>
      </c>
    </row>
    <row r="7564" spans="1:10" x14ac:dyDescent="0.35">
      <c r="C7564" t="s">
        <v>1854</v>
      </c>
      <c r="D7564" s="4">
        <v>1302</v>
      </c>
      <c r="F7564" s="4">
        <v>1163407</v>
      </c>
      <c r="I7564" s="4">
        <v>1164708</v>
      </c>
      <c r="J7564" s="4">
        <v>1302</v>
      </c>
    </row>
    <row r="7565" spans="1:10" x14ac:dyDescent="0.35">
      <c r="C7565" t="s">
        <v>1855</v>
      </c>
      <c r="D7565" s="4">
        <v>933</v>
      </c>
      <c r="E7565" s="4">
        <v>2087</v>
      </c>
      <c r="F7565" s="4">
        <v>197503</v>
      </c>
      <c r="I7565" s="4">
        <v>200523</v>
      </c>
      <c r="J7565" s="4">
        <v>3020</v>
      </c>
    </row>
    <row r="7566" spans="1:10" x14ac:dyDescent="0.35">
      <c r="C7566" t="s">
        <v>1856</v>
      </c>
      <c r="I7566" s="4">
        <v>0</v>
      </c>
      <c r="J7566">
        <v>0</v>
      </c>
    </row>
    <row r="7567" spans="1:10" x14ac:dyDescent="0.35">
      <c r="C7567" t="s">
        <v>1857</v>
      </c>
      <c r="F7567" s="4">
        <v>2716</v>
      </c>
      <c r="I7567" s="4">
        <v>2716</v>
      </c>
      <c r="J7567">
        <v>0</v>
      </c>
    </row>
    <row r="7568" spans="1:10" x14ac:dyDescent="0.35">
      <c r="C7568" t="s">
        <v>1858</v>
      </c>
      <c r="E7568" s="4">
        <v>7437</v>
      </c>
      <c r="H7568" s="4">
        <v>187362</v>
      </c>
      <c r="I7568" s="4">
        <v>194798</v>
      </c>
      <c r="J7568">
        <v>7437</v>
      </c>
    </row>
    <row r="7569" spans="2:10" x14ac:dyDescent="0.35">
      <c r="C7569" t="s">
        <v>1859</v>
      </c>
      <c r="H7569" s="4">
        <v>1575000</v>
      </c>
      <c r="I7569" s="4">
        <v>1575000</v>
      </c>
      <c r="J7569">
        <v>0</v>
      </c>
    </row>
    <row r="7570" spans="2:10" x14ac:dyDescent="0.35">
      <c r="C7570" t="s">
        <v>1860</v>
      </c>
      <c r="E7570" s="4">
        <v>0</v>
      </c>
      <c r="H7570" s="4">
        <v>1413139</v>
      </c>
      <c r="I7570" s="4">
        <v>1413139</v>
      </c>
      <c r="J7570">
        <v>0</v>
      </c>
    </row>
    <row r="7571" spans="2:10" x14ac:dyDescent="0.35">
      <c r="B7571" t="s">
        <v>54</v>
      </c>
      <c r="D7571" s="4">
        <v>2235</v>
      </c>
      <c r="E7571" s="4">
        <v>12250</v>
      </c>
      <c r="F7571" s="4">
        <v>1363625</v>
      </c>
      <c r="H7571" s="4">
        <v>3177422</v>
      </c>
      <c r="I7571" s="4">
        <v>4555532</v>
      </c>
      <c r="J7571" s="4">
        <v>14485</v>
      </c>
    </row>
    <row r="7572" spans="2:10" x14ac:dyDescent="0.35">
      <c r="B7572" t="s">
        <v>1845</v>
      </c>
      <c r="C7572" t="s">
        <v>1866</v>
      </c>
      <c r="I7572" s="4">
        <v>0</v>
      </c>
      <c r="J7572">
        <v>0</v>
      </c>
    </row>
    <row r="7573" spans="2:10" x14ac:dyDescent="0.35">
      <c r="C7573" t="s">
        <v>1867</v>
      </c>
      <c r="F7573" s="4">
        <v>612081</v>
      </c>
      <c r="G7573" s="4">
        <v>126000</v>
      </c>
      <c r="H7573" s="4">
        <v>1183423</v>
      </c>
      <c r="I7573" s="4">
        <v>1921504</v>
      </c>
      <c r="J7573">
        <v>0</v>
      </c>
    </row>
    <row r="7574" spans="2:10" x14ac:dyDescent="0.35">
      <c r="C7574" t="s">
        <v>1868</v>
      </c>
      <c r="D7574" s="4">
        <v>17193</v>
      </c>
      <c r="E7574" s="4">
        <v>57853</v>
      </c>
      <c r="H7574" s="4">
        <v>1078818</v>
      </c>
      <c r="I7574" s="4">
        <v>1153863</v>
      </c>
      <c r="J7574" s="4">
        <v>75046</v>
      </c>
    </row>
    <row r="7575" spans="2:10" x14ac:dyDescent="0.35">
      <c r="C7575" t="s">
        <v>1869</v>
      </c>
      <c r="H7575" s="4">
        <v>376800</v>
      </c>
      <c r="I7575" s="4">
        <v>376800</v>
      </c>
      <c r="J7575">
        <v>0</v>
      </c>
    </row>
    <row r="7576" spans="2:10" x14ac:dyDescent="0.35">
      <c r="C7576" t="s">
        <v>1870</v>
      </c>
      <c r="H7576" s="4">
        <v>3443803</v>
      </c>
      <c r="I7576" s="4">
        <v>3443803</v>
      </c>
      <c r="J7576">
        <v>0</v>
      </c>
    </row>
    <row r="7577" spans="2:10" x14ac:dyDescent="0.35">
      <c r="C7577" t="s">
        <v>1871</v>
      </c>
      <c r="D7577" s="4">
        <v>765534</v>
      </c>
      <c r="E7577" s="4">
        <v>3327350</v>
      </c>
      <c r="I7577" s="4">
        <v>4092883</v>
      </c>
      <c r="J7577" s="4">
        <v>4092884</v>
      </c>
    </row>
    <row r="7578" spans="2:10" x14ac:dyDescent="0.35">
      <c r="C7578" t="s">
        <v>1877</v>
      </c>
      <c r="D7578" s="4">
        <v>2619</v>
      </c>
      <c r="I7578" s="4">
        <v>2619</v>
      </c>
      <c r="J7578" s="4">
        <v>2619</v>
      </c>
    </row>
    <row r="7579" spans="2:10" x14ac:dyDescent="0.35">
      <c r="B7579" t="s">
        <v>55</v>
      </c>
      <c r="D7579" s="4">
        <v>785345</v>
      </c>
      <c r="E7579" s="4">
        <v>3385202</v>
      </c>
      <c r="F7579" s="4">
        <v>612081</v>
      </c>
      <c r="G7579" s="4">
        <v>126000</v>
      </c>
      <c r="H7579" s="4">
        <v>6082844</v>
      </c>
      <c r="I7579" s="4">
        <v>10991472</v>
      </c>
      <c r="J7579" s="4">
        <v>4170547</v>
      </c>
    </row>
    <row r="7580" spans="2:10" x14ac:dyDescent="0.35">
      <c r="B7580" t="s">
        <v>1878</v>
      </c>
      <c r="C7580" t="s">
        <v>1879</v>
      </c>
      <c r="D7580" s="4">
        <v>912166</v>
      </c>
      <c r="I7580" s="4">
        <v>912166</v>
      </c>
      <c r="J7580" s="4">
        <v>912166</v>
      </c>
    </row>
    <row r="7581" spans="2:10" x14ac:dyDescent="0.35">
      <c r="C7581" t="s">
        <v>1907</v>
      </c>
      <c r="D7581" s="4">
        <v>3917</v>
      </c>
      <c r="I7581" s="4">
        <v>3917</v>
      </c>
      <c r="J7581" s="4">
        <v>3917</v>
      </c>
    </row>
    <row r="7582" spans="2:10" x14ac:dyDescent="0.35">
      <c r="C7582" t="s">
        <v>1897</v>
      </c>
      <c r="D7582" s="4">
        <v>7835</v>
      </c>
      <c r="I7582" s="4">
        <v>7835</v>
      </c>
      <c r="J7582" s="4">
        <v>7835</v>
      </c>
    </row>
    <row r="7583" spans="2:10" x14ac:dyDescent="0.35">
      <c r="C7583" t="s">
        <v>1880</v>
      </c>
      <c r="D7583" s="4">
        <v>401744</v>
      </c>
      <c r="I7583" s="4">
        <v>401744</v>
      </c>
      <c r="J7583" s="4">
        <v>401744</v>
      </c>
    </row>
    <row r="7584" spans="2:10" x14ac:dyDescent="0.35">
      <c r="C7584" t="s">
        <v>1881</v>
      </c>
      <c r="D7584" s="4">
        <v>502539</v>
      </c>
      <c r="I7584" s="4">
        <v>502539</v>
      </c>
      <c r="J7584" s="4">
        <v>502539</v>
      </c>
    </row>
    <row r="7585" spans="1:10" x14ac:dyDescent="0.35">
      <c r="C7585" t="s">
        <v>1882</v>
      </c>
      <c r="D7585" s="4">
        <v>42717</v>
      </c>
      <c r="I7585" s="4">
        <v>42717</v>
      </c>
      <c r="J7585" s="4">
        <v>42717</v>
      </c>
    </row>
    <row r="7586" spans="1:10" x14ac:dyDescent="0.35">
      <c r="C7586" t="s">
        <v>1900</v>
      </c>
      <c r="D7586" s="4">
        <v>19886</v>
      </c>
      <c r="I7586" s="4">
        <v>19886</v>
      </c>
      <c r="J7586" s="4">
        <v>19886</v>
      </c>
    </row>
    <row r="7587" spans="1:10" x14ac:dyDescent="0.35">
      <c r="C7587" t="s">
        <v>1883</v>
      </c>
      <c r="D7587" s="4">
        <v>7428</v>
      </c>
      <c r="I7587" s="4">
        <v>7428</v>
      </c>
      <c r="J7587" s="4">
        <v>7428</v>
      </c>
    </row>
    <row r="7588" spans="1:10" x14ac:dyDescent="0.35">
      <c r="C7588" t="s">
        <v>1892</v>
      </c>
      <c r="D7588" s="4">
        <v>1281</v>
      </c>
      <c r="I7588" s="4">
        <v>1281</v>
      </c>
      <c r="J7588" s="4">
        <v>1281</v>
      </c>
    </row>
    <row r="7589" spans="1:10" x14ac:dyDescent="0.35">
      <c r="C7589" t="s">
        <v>1884</v>
      </c>
      <c r="D7589" s="4">
        <v>7582</v>
      </c>
      <c r="I7589" s="4">
        <v>7582</v>
      </c>
      <c r="J7589" s="4">
        <v>7582</v>
      </c>
    </row>
    <row r="7590" spans="1:10" x14ac:dyDescent="0.35">
      <c r="B7590" t="s">
        <v>56</v>
      </c>
      <c r="D7590" s="4">
        <v>1907094</v>
      </c>
      <c r="I7590" s="4">
        <v>1907094</v>
      </c>
      <c r="J7590" s="4">
        <v>1907094</v>
      </c>
    </row>
    <row r="7591" spans="1:10" x14ac:dyDescent="0.35">
      <c r="B7591" t="s">
        <v>1885</v>
      </c>
      <c r="C7591" t="s">
        <v>1886</v>
      </c>
      <c r="D7591" s="4">
        <v>2588</v>
      </c>
      <c r="F7591" s="4">
        <v>65985</v>
      </c>
      <c r="I7591" s="4">
        <v>68573</v>
      </c>
      <c r="J7591" s="4">
        <v>2588</v>
      </c>
    </row>
    <row r="7592" spans="1:10" x14ac:dyDescent="0.35">
      <c r="A7592" t="s">
        <v>782</v>
      </c>
      <c r="B7592" t="s">
        <v>57</v>
      </c>
      <c r="D7592" s="4">
        <v>2588</v>
      </c>
      <c r="F7592" s="4">
        <v>65985</v>
      </c>
      <c r="I7592" s="4">
        <v>68573</v>
      </c>
      <c r="J7592" s="4">
        <v>2588</v>
      </c>
    </row>
    <row r="7593" spans="1:10" x14ac:dyDescent="0.35">
      <c r="B7593" t="s">
        <v>1887</v>
      </c>
      <c r="C7593" t="s">
        <v>1888</v>
      </c>
      <c r="H7593" s="4">
        <v>230400</v>
      </c>
      <c r="I7593" s="4">
        <v>230400</v>
      </c>
      <c r="J7593">
        <v>0</v>
      </c>
    </row>
    <row r="7594" spans="1:10" x14ac:dyDescent="0.35">
      <c r="C7594" t="s">
        <v>1889</v>
      </c>
      <c r="H7594" s="4">
        <v>262500</v>
      </c>
      <c r="I7594" s="4">
        <v>262500</v>
      </c>
      <c r="J7594">
        <v>0</v>
      </c>
    </row>
    <row r="7595" spans="1:10" x14ac:dyDescent="0.35">
      <c r="C7595" t="s">
        <v>1890</v>
      </c>
      <c r="H7595" s="4">
        <v>240000</v>
      </c>
      <c r="I7595" s="4">
        <v>240000</v>
      </c>
      <c r="J7595">
        <v>0</v>
      </c>
    </row>
    <row r="7596" spans="1:10" x14ac:dyDescent="0.35">
      <c r="B7596" t="s">
        <v>58</v>
      </c>
      <c r="H7596" s="4">
        <v>732900</v>
      </c>
      <c r="I7596" s="4">
        <v>732900</v>
      </c>
      <c r="J7596">
        <v>0</v>
      </c>
    </row>
    <row r="7597" spans="1:10" x14ac:dyDescent="0.35">
      <c r="A7597" t="s">
        <v>1673</v>
      </c>
      <c r="B7597" t="s">
        <v>59</v>
      </c>
      <c r="D7597" s="4">
        <v>33090851</v>
      </c>
      <c r="E7597" s="4">
        <v>4225884</v>
      </c>
      <c r="F7597" s="4">
        <v>10835714</v>
      </c>
      <c r="G7597" s="4">
        <v>271509</v>
      </c>
      <c r="H7597" s="4">
        <v>10151566</v>
      </c>
      <c r="I7597" s="4">
        <v>58575524</v>
      </c>
      <c r="J7597" s="4">
        <v>37316735</v>
      </c>
    </row>
    <row r="7598" spans="1:10" x14ac:dyDescent="0.35">
      <c r="A7598" t="s">
        <v>786</v>
      </c>
      <c r="B7598" t="s">
        <v>1842</v>
      </c>
      <c r="C7598" t="s">
        <v>1843</v>
      </c>
      <c r="D7598" s="4">
        <v>23528415</v>
      </c>
      <c r="E7598" s="4">
        <v>6009353</v>
      </c>
      <c r="F7598" s="4">
        <v>14736400</v>
      </c>
      <c r="I7598" s="4">
        <v>44274168</v>
      </c>
      <c r="J7598" s="4">
        <v>29537768</v>
      </c>
    </row>
    <row r="7599" spans="1:10" x14ac:dyDescent="0.35">
      <c r="C7599" t="s">
        <v>1844</v>
      </c>
      <c r="D7599" s="4">
        <v>3018075</v>
      </c>
      <c r="E7599" s="4">
        <v>371969</v>
      </c>
      <c r="F7599" s="4">
        <v>31104</v>
      </c>
      <c r="G7599" s="4">
        <v>710916</v>
      </c>
      <c r="H7599" s="4">
        <v>394650</v>
      </c>
      <c r="I7599" s="4">
        <v>4526716</v>
      </c>
      <c r="J7599" s="4">
        <v>3390044</v>
      </c>
    </row>
    <row r="7600" spans="1:10" x14ac:dyDescent="0.35">
      <c r="C7600" t="s">
        <v>1845</v>
      </c>
      <c r="D7600" s="4">
        <v>3459359</v>
      </c>
      <c r="I7600" s="4">
        <v>3459359</v>
      </c>
      <c r="J7600" s="4">
        <v>3459359</v>
      </c>
    </row>
    <row r="7601" spans="2:10" x14ac:dyDescent="0.35">
      <c r="B7601" t="s">
        <v>51</v>
      </c>
      <c r="D7601" s="4">
        <v>30005850</v>
      </c>
      <c r="E7601" s="4">
        <v>6381322</v>
      </c>
      <c r="F7601" s="4">
        <v>14767504</v>
      </c>
      <c r="G7601" s="4">
        <v>710916</v>
      </c>
      <c r="H7601" s="4">
        <v>394650</v>
      </c>
      <c r="I7601" s="4">
        <v>52260243</v>
      </c>
      <c r="J7601" s="4">
        <v>36387172</v>
      </c>
    </row>
    <row r="7602" spans="2:10" x14ac:dyDescent="0.35">
      <c r="B7602" t="s">
        <v>1843</v>
      </c>
      <c r="C7602" t="s">
        <v>1846</v>
      </c>
      <c r="D7602" s="4">
        <v>15056761</v>
      </c>
      <c r="G7602" s="4">
        <v>2050220</v>
      </c>
      <c r="I7602" s="4">
        <v>17106981</v>
      </c>
      <c r="J7602" s="4">
        <v>15056761</v>
      </c>
    </row>
    <row r="7603" spans="2:10" x14ac:dyDescent="0.35">
      <c r="C7603" t="s">
        <v>1847</v>
      </c>
      <c r="D7603" s="4">
        <v>13065513</v>
      </c>
      <c r="F7603" s="4">
        <v>1803613</v>
      </c>
      <c r="G7603" s="4">
        <v>135135</v>
      </c>
      <c r="I7603" s="4">
        <v>15004261</v>
      </c>
      <c r="J7603" s="4">
        <v>13065513</v>
      </c>
    </row>
    <row r="7604" spans="2:10" x14ac:dyDescent="0.35">
      <c r="C7604" t="s">
        <v>1848</v>
      </c>
      <c r="D7604" s="4">
        <v>11330</v>
      </c>
      <c r="I7604" s="4">
        <v>11330</v>
      </c>
      <c r="J7604" s="4">
        <v>11330</v>
      </c>
    </row>
    <row r="7605" spans="2:10" x14ac:dyDescent="0.35">
      <c r="B7605" t="s">
        <v>52</v>
      </c>
      <c r="D7605" s="4">
        <v>28133603</v>
      </c>
      <c r="F7605" s="4">
        <v>1803613</v>
      </c>
      <c r="G7605" s="4">
        <v>2185355</v>
      </c>
      <c r="I7605" s="4">
        <v>32122571</v>
      </c>
      <c r="J7605" s="4">
        <v>28133603</v>
      </c>
    </row>
    <row r="7606" spans="2:10" x14ac:dyDescent="0.35">
      <c r="B7606" t="s">
        <v>1849</v>
      </c>
      <c r="C7606" t="s">
        <v>1850</v>
      </c>
      <c r="G7606" s="4">
        <v>4800000</v>
      </c>
      <c r="I7606" s="4">
        <v>4800000</v>
      </c>
      <c r="J7606">
        <v>0</v>
      </c>
    </row>
    <row r="7607" spans="2:10" x14ac:dyDescent="0.35">
      <c r="B7607" t="s">
        <v>53</v>
      </c>
      <c r="G7607" s="4">
        <v>4800000</v>
      </c>
      <c r="I7607" s="4">
        <v>4800000</v>
      </c>
      <c r="J7607">
        <v>0</v>
      </c>
    </row>
    <row r="7608" spans="2:10" x14ac:dyDescent="0.35">
      <c r="B7608" t="s">
        <v>1844</v>
      </c>
      <c r="C7608" t="s">
        <v>1851</v>
      </c>
      <c r="D7608" s="4">
        <v>501568</v>
      </c>
      <c r="G7608" s="4">
        <v>243205</v>
      </c>
      <c r="I7608" s="4">
        <v>744773</v>
      </c>
      <c r="J7608" s="4">
        <v>501568</v>
      </c>
    </row>
    <row r="7609" spans="2:10" x14ac:dyDescent="0.35">
      <c r="C7609" t="s">
        <v>1899</v>
      </c>
      <c r="H7609" s="4">
        <v>50161</v>
      </c>
      <c r="I7609" s="4">
        <v>50161</v>
      </c>
      <c r="J7609">
        <v>0</v>
      </c>
    </row>
    <row r="7610" spans="2:10" x14ac:dyDescent="0.35">
      <c r="C7610" t="s">
        <v>1852</v>
      </c>
      <c r="D7610" s="4">
        <v>27789</v>
      </c>
      <c r="F7610" s="4">
        <v>2881</v>
      </c>
      <c r="H7610" s="4">
        <v>12330</v>
      </c>
      <c r="I7610" s="4">
        <v>43001</v>
      </c>
      <c r="J7610" s="4">
        <v>27789</v>
      </c>
    </row>
    <row r="7611" spans="2:10" x14ac:dyDescent="0.35">
      <c r="C7611" t="s">
        <v>1853</v>
      </c>
      <c r="D7611" s="4">
        <v>6156</v>
      </c>
      <c r="F7611" s="4">
        <v>1539</v>
      </c>
      <c r="H7611" s="4">
        <v>12313</v>
      </c>
      <c r="I7611" s="4">
        <v>20008</v>
      </c>
      <c r="J7611" s="4">
        <v>6156</v>
      </c>
    </row>
    <row r="7612" spans="2:10" x14ac:dyDescent="0.35">
      <c r="C7612" t="s">
        <v>1903</v>
      </c>
      <c r="D7612" s="4">
        <v>9032</v>
      </c>
      <c r="I7612" s="4">
        <v>9032</v>
      </c>
      <c r="J7612" s="4">
        <v>9032</v>
      </c>
    </row>
    <row r="7613" spans="2:10" x14ac:dyDescent="0.35">
      <c r="C7613" t="s">
        <v>1854</v>
      </c>
      <c r="D7613" s="4">
        <v>206267</v>
      </c>
      <c r="F7613" s="4">
        <v>403494</v>
      </c>
      <c r="H7613" s="4">
        <v>13450</v>
      </c>
      <c r="I7613" s="4">
        <v>623210</v>
      </c>
      <c r="J7613" s="4">
        <v>206267</v>
      </c>
    </row>
    <row r="7614" spans="2:10" x14ac:dyDescent="0.35">
      <c r="C7614" t="s">
        <v>1855</v>
      </c>
      <c r="D7614" s="4">
        <v>97503</v>
      </c>
      <c r="E7614" s="4">
        <v>137955</v>
      </c>
      <c r="G7614" s="4">
        <v>363725</v>
      </c>
      <c r="H7614" s="4">
        <v>152251</v>
      </c>
      <c r="I7614" s="4">
        <v>751435</v>
      </c>
      <c r="J7614" s="4">
        <v>235458</v>
      </c>
    </row>
    <row r="7615" spans="2:10" x14ac:dyDescent="0.35">
      <c r="C7615" t="s">
        <v>1856</v>
      </c>
      <c r="D7615" s="4">
        <v>9318</v>
      </c>
      <c r="H7615" s="4">
        <v>33132</v>
      </c>
      <c r="I7615" s="4">
        <v>42450</v>
      </c>
      <c r="J7615" s="4">
        <v>9318</v>
      </c>
    </row>
    <row r="7616" spans="2:10" x14ac:dyDescent="0.35">
      <c r="C7616" t="s">
        <v>1857</v>
      </c>
      <c r="D7616" s="4">
        <v>48206</v>
      </c>
      <c r="E7616" s="4">
        <v>2955</v>
      </c>
      <c r="I7616" s="4">
        <v>51161</v>
      </c>
      <c r="J7616" s="4">
        <v>51161</v>
      </c>
    </row>
    <row r="7617" spans="2:10" x14ac:dyDescent="0.35">
      <c r="C7617" t="s">
        <v>1858</v>
      </c>
      <c r="D7617" s="4">
        <v>25976</v>
      </c>
      <c r="G7617" s="4">
        <v>10390</v>
      </c>
      <c r="H7617" s="4">
        <v>29328</v>
      </c>
      <c r="I7617" s="4">
        <v>65694</v>
      </c>
      <c r="J7617" s="4">
        <v>25976</v>
      </c>
    </row>
    <row r="7618" spans="2:10" x14ac:dyDescent="0.35">
      <c r="C7618" t="s">
        <v>1859</v>
      </c>
      <c r="D7618" s="4">
        <v>421148</v>
      </c>
      <c r="E7618" s="4">
        <v>75000</v>
      </c>
      <c r="F7618" s="4">
        <v>4</v>
      </c>
      <c r="G7618" s="4">
        <v>100000</v>
      </c>
      <c r="H7618" s="4">
        <v>281110</v>
      </c>
      <c r="I7618" s="4">
        <v>877262</v>
      </c>
      <c r="J7618" s="4">
        <v>496148</v>
      </c>
    </row>
    <row r="7619" spans="2:10" x14ac:dyDescent="0.35">
      <c r="C7619" t="s">
        <v>1860</v>
      </c>
      <c r="H7619" s="4">
        <v>652218</v>
      </c>
      <c r="I7619" s="4">
        <v>652218</v>
      </c>
      <c r="J7619">
        <v>0</v>
      </c>
    </row>
    <row r="7620" spans="2:10" x14ac:dyDescent="0.35">
      <c r="C7620" t="s">
        <v>1861</v>
      </c>
      <c r="D7620" s="4">
        <v>146903</v>
      </c>
      <c r="G7620" s="4">
        <v>79980</v>
      </c>
      <c r="I7620" s="4">
        <v>226883</v>
      </c>
      <c r="J7620" s="4">
        <v>146903</v>
      </c>
    </row>
    <row r="7621" spans="2:10" x14ac:dyDescent="0.35">
      <c r="C7621" t="s">
        <v>1862</v>
      </c>
      <c r="E7621" s="4">
        <v>85464</v>
      </c>
      <c r="G7621" s="4">
        <v>170929</v>
      </c>
      <c r="H7621" s="4">
        <v>940107</v>
      </c>
      <c r="I7621" s="4">
        <v>1196500</v>
      </c>
      <c r="J7621">
        <v>85464</v>
      </c>
    </row>
    <row r="7622" spans="2:10" x14ac:dyDescent="0.35">
      <c r="C7622" t="s">
        <v>1863</v>
      </c>
      <c r="D7622" s="4">
        <v>31120</v>
      </c>
      <c r="I7622" s="4">
        <v>31120</v>
      </c>
      <c r="J7622" s="4">
        <v>31120</v>
      </c>
    </row>
    <row r="7623" spans="2:10" x14ac:dyDescent="0.35">
      <c r="B7623" t="s">
        <v>54</v>
      </c>
      <c r="D7623" s="4">
        <v>1530986</v>
      </c>
      <c r="E7623" s="4">
        <v>301375</v>
      </c>
      <c r="F7623" s="4">
        <v>407918</v>
      </c>
      <c r="G7623" s="4">
        <v>968229</v>
      </c>
      <c r="H7623" s="4">
        <v>2176400</v>
      </c>
      <c r="I7623" s="4">
        <v>5384908</v>
      </c>
      <c r="J7623" s="4">
        <v>1832361</v>
      </c>
    </row>
    <row r="7624" spans="2:10" x14ac:dyDescent="0.35">
      <c r="B7624" t="s">
        <v>1845</v>
      </c>
      <c r="C7624" t="s">
        <v>1865</v>
      </c>
      <c r="D7624" s="4">
        <v>3488</v>
      </c>
      <c r="H7624" s="4">
        <v>43195</v>
      </c>
      <c r="I7624" s="4">
        <v>46683</v>
      </c>
      <c r="J7624" s="4">
        <v>3488</v>
      </c>
    </row>
    <row r="7625" spans="2:10" x14ac:dyDescent="0.35">
      <c r="C7625" t="s">
        <v>1866</v>
      </c>
      <c r="D7625" s="4">
        <v>3161</v>
      </c>
      <c r="I7625" s="4">
        <v>3161</v>
      </c>
      <c r="J7625" s="4">
        <v>3161</v>
      </c>
    </row>
    <row r="7626" spans="2:10" x14ac:dyDescent="0.35">
      <c r="C7626" t="s">
        <v>1867</v>
      </c>
      <c r="D7626" s="4">
        <v>313000</v>
      </c>
      <c r="G7626" s="4">
        <v>127000</v>
      </c>
      <c r="H7626" s="4">
        <v>3149419</v>
      </c>
      <c r="I7626" s="4">
        <v>3589419</v>
      </c>
      <c r="J7626" s="4">
        <v>313000</v>
      </c>
    </row>
    <row r="7627" spans="2:10" x14ac:dyDescent="0.35">
      <c r="C7627" t="s">
        <v>1868</v>
      </c>
      <c r="D7627" s="4">
        <v>107008</v>
      </c>
      <c r="H7627" s="4">
        <v>4166514</v>
      </c>
      <c r="I7627" s="4">
        <v>4273522</v>
      </c>
      <c r="J7627" s="4">
        <v>107008</v>
      </c>
    </row>
    <row r="7628" spans="2:10" x14ac:dyDescent="0.35">
      <c r="C7628" t="s">
        <v>1894</v>
      </c>
      <c r="D7628" s="4">
        <v>31908</v>
      </c>
      <c r="I7628" s="4">
        <v>31908</v>
      </c>
      <c r="J7628" s="4">
        <v>31908</v>
      </c>
    </row>
    <row r="7629" spans="2:10" x14ac:dyDescent="0.35">
      <c r="C7629" t="s">
        <v>1869</v>
      </c>
      <c r="H7629" s="4">
        <v>1512000</v>
      </c>
      <c r="I7629" s="4">
        <v>1512000</v>
      </c>
      <c r="J7629">
        <v>0</v>
      </c>
    </row>
    <row r="7630" spans="2:10" x14ac:dyDescent="0.35">
      <c r="C7630" t="s">
        <v>1870</v>
      </c>
      <c r="D7630" s="4">
        <v>36600</v>
      </c>
      <c r="E7630" s="4">
        <v>23057</v>
      </c>
      <c r="G7630" s="4">
        <v>2931456</v>
      </c>
      <c r="H7630" s="4">
        <v>32000</v>
      </c>
      <c r="I7630" s="4">
        <v>3023113</v>
      </c>
      <c r="J7630" s="4">
        <v>59657</v>
      </c>
    </row>
    <row r="7631" spans="2:10" x14ac:dyDescent="0.35">
      <c r="C7631" t="s">
        <v>1871</v>
      </c>
      <c r="D7631" s="4">
        <v>26294</v>
      </c>
      <c r="G7631" s="4">
        <v>6495000</v>
      </c>
      <c r="H7631" s="4">
        <v>165059</v>
      </c>
      <c r="I7631" s="4">
        <v>6686353</v>
      </c>
      <c r="J7631" s="4">
        <v>26294</v>
      </c>
    </row>
    <row r="7632" spans="2:10" x14ac:dyDescent="0.35">
      <c r="C7632" t="s">
        <v>1872</v>
      </c>
      <c r="D7632" s="4">
        <v>147000</v>
      </c>
      <c r="I7632" s="4">
        <v>147000</v>
      </c>
      <c r="J7632" s="4">
        <v>147000</v>
      </c>
    </row>
    <row r="7633" spans="2:10" x14ac:dyDescent="0.35">
      <c r="C7633" t="s">
        <v>1875</v>
      </c>
      <c r="H7633" s="4">
        <v>34873</v>
      </c>
      <c r="I7633" s="4">
        <v>34873</v>
      </c>
      <c r="J7633">
        <v>0</v>
      </c>
    </row>
    <row r="7634" spans="2:10" x14ac:dyDescent="0.35">
      <c r="C7634" t="s">
        <v>1876</v>
      </c>
      <c r="D7634" s="4">
        <v>95192</v>
      </c>
      <c r="H7634" s="4">
        <v>505680</v>
      </c>
      <c r="I7634" s="4">
        <v>600872</v>
      </c>
      <c r="J7634" s="4">
        <v>95192</v>
      </c>
    </row>
    <row r="7635" spans="2:10" x14ac:dyDescent="0.35">
      <c r="C7635" t="s">
        <v>1877</v>
      </c>
      <c r="D7635" s="4">
        <v>79200</v>
      </c>
      <c r="I7635" s="4">
        <v>79200</v>
      </c>
      <c r="J7635" s="4">
        <v>79200</v>
      </c>
    </row>
    <row r="7636" spans="2:10" x14ac:dyDescent="0.35">
      <c r="B7636" t="s">
        <v>55</v>
      </c>
      <c r="D7636" s="4">
        <v>842852</v>
      </c>
      <c r="E7636" s="4">
        <v>23057</v>
      </c>
      <c r="G7636" s="4">
        <v>9553456</v>
      </c>
      <c r="H7636" s="4">
        <v>9608740</v>
      </c>
      <c r="I7636" s="4">
        <v>20028104</v>
      </c>
      <c r="J7636" s="4">
        <v>865909</v>
      </c>
    </row>
    <row r="7637" spans="2:10" x14ac:dyDescent="0.35">
      <c r="B7637" t="s">
        <v>1878</v>
      </c>
      <c r="C7637" t="s">
        <v>1912</v>
      </c>
      <c r="D7637" s="4">
        <v>1985</v>
      </c>
      <c r="I7637" s="4">
        <v>1985</v>
      </c>
      <c r="J7637" s="4">
        <v>1985</v>
      </c>
    </row>
    <row r="7638" spans="2:10" x14ac:dyDescent="0.35">
      <c r="C7638" t="s">
        <v>1879</v>
      </c>
      <c r="D7638" s="4">
        <v>1151307</v>
      </c>
      <c r="I7638" s="4">
        <v>1151307</v>
      </c>
      <c r="J7638" s="4">
        <v>1151307</v>
      </c>
    </row>
    <row r="7639" spans="2:10" x14ac:dyDescent="0.35">
      <c r="C7639" t="s">
        <v>1897</v>
      </c>
      <c r="D7639" s="4">
        <v>7665</v>
      </c>
      <c r="I7639" s="4">
        <v>7665</v>
      </c>
      <c r="J7639" s="4">
        <v>7665</v>
      </c>
    </row>
    <row r="7640" spans="2:10" x14ac:dyDescent="0.35">
      <c r="C7640" t="s">
        <v>1880</v>
      </c>
      <c r="D7640" s="4">
        <v>1319861</v>
      </c>
      <c r="I7640" s="4">
        <v>1319861</v>
      </c>
      <c r="J7640" s="4">
        <v>1319861</v>
      </c>
    </row>
    <row r="7641" spans="2:10" x14ac:dyDescent="0.35">
      <c r="C7641" t="s">
        <v>1881</v>
      </c>
      <c r="D7641" s="4">
        <v>1393312</v>
      </c>
      <c r="I7641" s="4">
        <v>1393312</v>
      </c>
      <c r="J7641" s="4">
        <v>1393312</v>
      </c>
    </row>
    <row r="7642" spans="2:10" x14ac:dyDescent="0.35">
      <c r="C7642" t="s">
        <v>1895</v>
      </c>
      <c r="D7642" s="4">
        <v>587599</v>
      </c>
      <c r="I7642" s="4">
        <v>587599</v>
      </c>
      <c r="J7642" s="4">
        <v>587599</v>
      </c>
    </row>
    <row r="7643" spans="2:10" x14ac:dyDescent="0.35">
      <c r="C7643" t="s">
        <v>1882</v>
      </c>
      <c r="D7643" s="4">
        <v>172761</v>
      </c>
      <c r="I7643" s="4">
        <v>172761</v>
      </c>
      <c r="J7643" s="4">
        <v>172761</v>
      </c>
    </row>
    <row r="7644" spans="2:10" x14ac:dyDescent="0.35">
      <c r="C7644" t="s">
        <v>1883</v>
      </c>
      <c r="D7644" s="4">
        <v>221905</v>
      </c>
      <c r="I7644" s="4">
        <v>221905</v>
      </c>
      <c r="J7644" s="4">
        <v>221905</v>
      </c>
    </row>
    <row r="7645" spans="2:10" x14ac:dyDescent="0.35">
      <c r="C7645" t="s">
        <v>1892</v>
      </c>
      <c r="D7645" s="4">
        <v>1096</v>
      </c>
      <c r="I7645" s="4">
        <v>1096</v>
      </c>
      <c r="J7645" s="4">
        <v>1096</v>
      </c>
    </row>
    <row r="7646" spans="2:10" x14ac:dyDescent="0.35">
      <c r="B7646" t="s">
        <v>56</v>
      </c>
      <c r="D7646" s="4">
        <v>4857492</v>
      </c>
      <c r="I7646" s="4">
        <v>4857492</v>
      </c>
      <c r="J7646" s="4">
        <v>4857492</v>
      </c>
    </row>
    <row r="7647" spans="2:10" x14ac:dyDescent="0.35">
      <c r="B7647" t="s">
        <v>1885</v>
      </c>
      <c r="C7647" t="s">
        <v>1886</v>
      </c>
      <c r="D7647" s="4">
        <v>183815</v>
      </c>
      <c r="I7647" s="4">
        <v>183815</v>
      </c>
      <c r="J7647" s="4">
        <v>183815</v>
      </c>
    </row>
    <row r="7648" spans="2:10" x14ac:dyDescent="0.35">
      <c r="B7648" t="s">
        <v>57</v>
      </c>
      <c r="D7648" s="4">
        <v>183815</v>
      </c>
      <c r="I7648" s="4">
        <v>183815</v>
      </c>
      <c r="J7648" s="4">
        <v>183815</v>
      </c>
    </row>
    <row r="7649" spans="1:10" x14ac:dyDescent="0.35">
      <c r="B7649" t="s">
        <v>1887</v>
      </c>
      <c r="C7649" t="s">
        <v>1904</v>
      </c>
      <c r="D7649" s="4">
        <v>125000</v>
      </c>
      <c r="I7649" s="4">
        <v>125000</v>
      </c>
      <c r="J7649" s="4">
        <v>125000</v>
      </c>
    </row>
    <row r="7650" spans="1:10" x14ac:dyDescent="0.35">
      <c r="C7650" t="s">
        <v>1888</v>
      </c>
      <c r="H7650" s="4">
        <v>576000</v>
      </c>
      <c r="I7650" s="4">
        <v>576000</v>
      </c>
      <c r="J7650">
        <v>0</v>
      </c>
    </row>
    <row r="7651" spans="1:10" x14ac:dyDescent="0.35">
      <c r="C7651" t="s">
        <v>1901</v>
      </c>
      <c r="G7651" s="4">
        <v>375000</v>
      </c>
      <c r="I7651" s="4">
        <v>375000</v>
      </c>
      <c r="J7651">
        <v>0</v>
      </c>
    </row>
    <row r="7652" spans="1:10" x14ac:dyDescent="0.35">
      <c r="C7652" t="s">
        <v>1889</v>
      </c>
      <c r="G7652" s="4">
        <v>1050000</v>
      </c>
      <c r="I7652" s="4">
        <v>1050000</v>
      </c>
      <c r="J7652">
        <v>0</v>
      </c>
    </row>
    <row r="7653" spans="1:10" x14ac:dyDescent="0.35">
      <c r="C7653" t="s">
        <v>1890</v>
      </c>
      <c r="G7653" s="4">
        <v>300000</v>
      </c>
      <c r="I7653" s="4">
        <v>300000</v>
      </c>
      <c r="J7653">
        <v>0</v>
      </c>
    </row>
    <row r="7654" spans="1:10" x14ac:dyDescent="0.35">
      <c r="C7654" t="s">
        <v>1902</v>
      </c>
      <c r="G7654" s="4">
        <v>750000</v>
      </c>
      <c r="I7654" s="4">
        <v>750000</v>
      </c>
      <c r="J7654">
        <v>0</v>
      </c>
    </row>
    <row r="7655" spans="1:10" x14ac:dyDescent="0.35">
      <c r="B7655" t="s">
        <v>58</v>
      </c>
      <c r="D7655" s="4">
        <v>125000</v>
      </c>
      <c r="G7655" s="4">
        <v>2475000</v>
      </c>
      <c r="H7655" s="4">
        <v>576000</v>
      </c>
      <c r="I7655" s="4">
        <v>3176000</v>
      </c>
      <c r="J7655" s="4">
        <v>125000</v>
      </c>
    </row>
    <row r="7656" spans="1:10" x14ac:dyDescent="0.35">
      <c r="A7656" t="s">
        <v>1674</v>
      </c>
      <c r="B7656" t="s">
        <v>59</v>
      </c>
      <c r="D7656" s="4">
        <v>65679598</v>
      </c>
      <c r="E7656" s="4">
        <v>6705753</v>
      </c>
      <c r="F7656" s="4">
        <v>16979035</v>
      </c>
      <c r="G7656" s="4">
        <v>20692957</v>
      </c>
      <c r="H7656" s="4">
        <v>12755790</v>
      </c>
      <c r="I7656" s="4">
        <v>122813133</v>
      </c>
      <c r="J7656" s="4">
        <v>72385351</v>
      </c>
    </row>
    <row r="7657" spans="1:10" x14ac:dyDescent="0.35">
      <c r="A7657" t="s">
        <v>789</v>
      </c>
      <c r="B7657" t="s">
        <v>1842</v>
      </c>
      <c r="C7657" t="s">
        <v>1843</v>
      </c>
      <c r="D7657" s="4">
        <v>7222337</v>
      </c>
      <c r="F7657" s="4">
        <v>4123000</v>
      </c>
      <c r="H7657" s="4">
        <v>176742</v>
      </c>
      <c r="I7657" s="4">
        <v>11522079</v>
      </c>
      <c r="J7657" s="4">
        <v>7222337</v>
      </c>
    </row>
    <row r="7658" spans="1:10" x14ac:dyDescent="0.35">
      <c r="C7658" t="s">
        <v>1844</v>
      </c>
      <c r="D7658" s="4">
        <v>48895</v>
      </c>
      <c r="E7658" s="4">
        <v>374132</v>
      </c>
      <c r="F7658" s="4">
        <v>19464</v>
      </c>
      <c r="G7658" s="4">
        <v>544620</v>
      </c>
      <c r="H7658" s="4">
        <v>117000</v>
      </c>
      <c r="I7658" s="4">
        <v>1104111</v>
      </c>
      <c r="J7658" s="4">
        <v>423027</v>
      </c>
    </row>
    <row r="7659" spans="1:10" x14ac:dyDescent="0.35">
      <c r="C7659" t="s">
        <v>1845</v>
      </c>
      <c r="G7659" s="4">
        <v>1259432</v>
      </c>
      <c r="I7659" s="4">
        <v>1259432</v>
      </c>
      <c r="J7659">
        <v>0</v>
      </c>
    </row>
    <row r="7660" spans="1:10" x14ac:dyDescent="0.35">
      <c r="B7660" t="s">
        <v>51</v>
      </c>
      <c r="D7660" s="4">
        <v>7271232</v>
      </c>
      <c r="E7660" s="4">
        <v>374132</v>
      </c>
      <c r="F7660" s="4">
        <v>4142464</v>
      </c>
      <c r="G7660" s="4">
        <v>1804053</v>
      </c>
      <c r="H7660" s="4">
        <v>293742</v>
      </c>
      <c r="I7660" s="4">
        <v>13885623</v>
      </c>
      <c r="J7660" s="4">
        <v>7645364</v>
      </c>
    </row>
    <row r="7661" spans="1:10" x14ac:dyDescent="0.35">
      <c r="B7661" t="s">
        <v>1843</v>
      </c>
      <c r="C7661" t="s">
        <v>1846</v>
      </c>
      <c r="D7661" s="4">
        <v>20091414</v>
      </c>
      <c r="E7661" s="4">
        <v>159414</v>
      </c>
      <c r="I7661" s="4">
        <v>20250828</v>
      </c>
      <c r="J7661" s="4">
        <v>20250828</v>
      </c>
    </row>
    <row r="7662" spans="1:10" x14ac:dyDescent="0.35">
      <c r="C7662" t="s">
        <v>1847</v>
      </c>
      <c r="D7662" s="4">
        <v>3602949</v>
      </c>
      <c r="F7662" s="4">
        <v>202703</v>
      </c>
      <c r="G7662" s="4">
        <v>1589222</v>
      </c>
      <c r="H7662" s="4">
        <v>15922</v>
      </c>
      <c r="I7662" s="4">
        <v>5410796</v>
      </c>
      <c r="J7662" s="4">
        <v>3602949</v>
      </c>
    </row>
    <row r="7663" spans="1:10" x14ac:dyDescent="0.35">
      <c r="C7663" t="s">
        <v>1848</v>
      </c>
      <c r="D7663" s="4">
        <v>52048</v>
      </c>
      <c r="E7663" s="4">
        <v>80329</v>
      </c>
      <c r="I7663" s="4">
        <v>132377</v>
      </c>
      <c r="J7663" s="4">
        <v>132377</v>
      </c>
    </row>
    <row r="7664" spans="1:10" x14ac:dyDescent="0.35">
      <c r="B7664" t="s">
        <v>52</v>
      </c>
      <c r="D7664" s="4">
        <v>23746411</v>
      </c>
      <c r="E7664" s="4">
        <v>239743</v>
      </c>
      <c r="F7664" s="4">
        <v>202703</v>
      </c>
      <c r="G7664" s="4">
        <v>1589222</v>
      </c>
      <c r="H7664" s="4">
        <v>15922</v>
      </c>
      <c r="I7664" s="4">
        <v>25794001</v>
      </c>
      <c r="J7664" s="4">
        <v>23986154</v>
      </c>
    </row>
    <row r="7665" spans="2:10" x14ac:dyDescent="0.35">
      <c r="B7665" t="s">
        <v>1849</v>
      </c>
      <c r="C7665" t="s">
        <v>1896</v>
      </c>
      <c r="H7665" s="4">
        <v>32748</v>
      </c>
      <c r="I7665" s="4">
        <v>32748</v>
      </c>
      <c r="J7665">
        <v>0</v>
      </c>
    </row>
    <row r="7666" spans="2:10" x14ac:dyDescent="0.35">
      <c r="C7666" t="s">
        <v>1850</v>
      </c>
      <c r="H7666" s="4">
        <v>800000</v>
      </c>
      <c r="I7666" s="4">
        <v>800000</v>
      </c>
      <c r="J7666">
        <v>0</v>
      </c>
    </row>
    <row r="7667" spans="2:10" x14ac:dyDescent="0.35">
      <c r="B7667" t="s">
        <v>53</v>
      </c>
      <c r="H7667" s="4">
        <v>832748</v>
      </c>
      <c r="I7667" s="4">
        <v>832748</v>
      </c>
      <c r="J7667">
        <v>0</v>
      </c>
    </row>
    <row r="7668" spans="2:10" x14ac:dyDescent="0.35">
      <c r="B7668" t="s">
        <v>1844</v>
      </c>
      <c r="C7668" t="s">
        <v>1851</v>
      </c>
      <c r="D7668" s="4">
        <v>13455</v>
      </c>
      <c r="E7668" s="4">
        <v>173019</v>
      </c>
      <c r="I7668" s="4">
        <v>186473</v>
      </c>
      <c r="J7668" s="4">
        <v>186474</v>
      </c>
    </row>
    <row r="7669" spans="2:10" x14ac:dyDescent="0.35">
      <c r="C7669" t="s">
        <v>1853</v>
      </c>
      <c r="D7669" s="4">
        <v>6156</v>
      </c>
      <c r="H7669" s="4">
        <v>1539</v>
      </c>
      <c r="I7669" s="4">
        <v>7695</v>
      </c>
      <c r="J7669" s="4">
        <v>6156</v>
      </c>
    </row>
    <row r="7670" spans="2:10" x14ac:dyDescent="0.35">
      <c r="C7670" t="s">
        <v>1903</v>
      </c>
      <c r="D7670" s="4">
        <v>4508</v>
      </c>
      <c r="I7670" s="4">
        <v>4508</v>
      </c>
      <c r="J7670" s="4">
        <v>4508</v>
      </c>
    </row>
    <row r="7671" spans="2:10" x14ac:dyDescent="0.35">
      <c r="C7671" t="s">
        <v>1854</v>
      </c>
      <c r="E7671" s="4">
        <v>544716</v>
      </c>
      <c r="I7671" s="4">
        <v>544716</v>
      </c>
      <c r="J7671">
        <v>544716</v>
      </c>
    </row>
    <row r="7672" spans="2:10" x14ac:dyDescent="0.35">
      <c r="C7672" t="s">
        <v>1855</v>
      </c>
      <c r="D7672" s="4">
        <v>3041</v>
      </c>
      <c r="E7672" s="4">
        <v>334612</v>
      </c>
      <c r="H7672" s="4">
        <v>26116</v>
      </c>
      <c r="I7672" s="4">
        <v>363770</v>
      </c>
      <c r="J7672" s="4">
        <v>337653</v>
      </c>
    </row>
    <row r="7673" spans="2:10" x14ac:dyDescent="0.35">
      <c r="C7673" t="s">
        <v>1856</v>
      </c>
      <c r="I7673" s="4">
        <v>0</v>
      </c>
      <c r="J7673">
        <v>0</v>
      </c>
    </row>
    <row r="7674" spans="2:10" x14ac:dyDescent="0.35">
      <c r="C7674" t="s">
        <v>1857</v>
      </c>
      <c r="E7674" s="4">
        <v>2037</v>
      </c>
      <c r="I7674" s="4">
        <v>2037</v>
      </c>
      <c r="J7674">
        <v>2037</v>
      </c>
    </row>
    <row r="7675" spans="2:10" x14ac:dyDescent="0.35">
      <c r="C7675" t="s">
        <v>1858</v>
      </c>
      <c r="G7675" s="4">
        <v>57147</v>
      </c>
      <c r="I7675" s="4">
        <v>57147</v>
      </c>
      <c r="J7675">
        <v>0</v>
      </c>
    </row>
    <row r="7676" spans="2:10" x14ac:dyDescent="0.35">
      <c r="C7676" t="s">
        <v>1859</v>
      </c>
      <c r="G7676" s="4">
        <v>975000</v>
      </c>
      <c r="I7676" s="4">
        <v>975000</v>
      </c>
      <c r="J7676">
        <v>0</v>
      </c>
    </row>
    <row r="7677" spans="2:10" x14ac:dyDescent="0.35">
      <c r="C7677" t="s">
        <v>1860</v>
      </c>
      <c r="E7677" s="4">
        <v>0</v>
      </c>
      <c r="G7677" s="4">
        <v>869624</v>
      </c>
      <c r="I7677" s="4">
        <v>869624</v>
      </c>
      <c r="J7677">
        <v>0</v>
      </c>
    </row>
    <row r="7678" spans="2:10" x14ac:dyDescent="0.35">
      <c r="C7678" t="s">
        <v>1861</v>
      </c>
      <c r="D7678" s="4">
        <v>8711</v>
      </c>
      <c r="E7678" s="4">
        <v>99335</v>
      </c>
      <c r="I7678" s="4">
        <v>108046</v>
      </c>
      <c r="J7678" s="4">
        <v>108046</v>
      </c>
    </row>
    <row r="7679" spans="2:10" x14ac:dyDescent="0.35">
      <c r="B7679" t="s">
        <v>54</v>
      </c>
      <c r="D7679" s="4">
        <v>35871</v>
      </c>
      <c r="E7679" s="4">
        <v>1153719</v>
      </c>
      <c r="G7679" s="4">
        <v>1901771</v>
      </c>
      <c r="H7679" s="4">
        <v>27655</v>
      </c>
      <c r="I7679" s="4">
        <v>3119017</v>
      </c>
      <c r="J7679" s="4">
        <v>1189590</v>
      </c>
    </row>
    <row r="7680" spans="2:10" x14ac:dyDescent="0.35">
      <c r="B7680" t="s">
        <v>1845</v>
      </c>
      <c r="C7680" t="s">
        <v>1866</v>
      </c>
      <c r="I7680" s="4">
        <v>0</v>
      </c>
      <c r="J7680">
        <v>0</v>
      </c>
    </row>
    <row r="7681" spans="1:10" x14ac:dyDescent="0.35">
      <c r="C7681" t="s">
        <v>1867</v>
      </c>
      <c r="D7681" s="4">
        <v>3210</v>
      </c>
      <c r="E7681" s="4">
        <v>9000</v>
      </c>
      <c r="F7681" s="4">
        <v>9000</v>
      </c>
      <c r="G7681" s="4">
        <v>96440</v>
      </c>
      <c r="H7681" s="4">
        <v>741295</v>
      </c>
      <c r="I7681" s="4">
        <v>858945</v>
      </c>
      <c r="J7681" s="4">
        <v>12210</v>
      </c>
    </row>
    <row r="7682" spans="1:10" x14ac:dyDescent="0.35">
      <c r="C7682" t="s">
        <v>1868</v>
      </c>
      <c r="E7682" s="4">
        <v>0</v>
      </c>
      <c r="H7682" s="4">
        <v>730988</v>
      </c>
      <c r="I7682" s="4">
        <v>730988</v>
      </c>
      <c r="J7682">
        <v>0</v>
      </c>
    </row>
    <row r="7683" spans="1:10" x14ac:dyDescent="0.35">
      <c r="C7683" t="s">
        <v>1869</v>
      </c>
      <c r="E7683" s="4">
        <v>0</v>
      </c>
      <c r="H7683" s="4">
        <v>278976</v>
      </c>
      <c r="I7683" s="4">
        <v>278976</v>
      </c>
      <c r="J7683">
        <v>0</v>
      </c>
    </row>
    <row r="7684" spans="1:10" x14ac:dyDescent="0.35">
      <c r="C7684" t="s">
        <v>1870</v>
      </c>
      <c r="E7684" s="4">
        <v>0</v>
      </c>
      <c r="G7684" s="4">
        <v>8868</v>
      </c>
      <c r="H7684" s="4">
        <v>3804299</v>
      </c>
      <c r="I7684" s="4">
        <v>3813167</v>
      </c>
      <c r="J7684">
        <v>0</v>
      </c>
    </row>
    <row r="7685" spans="1:10" x14ac:dyDescent="0.35">
      <c r="C7685" t="s">
        <v>1871</v>
      </c>
      <c r="D7685" s="4">
        <v>756216</v>
      </c>
      <c r="I7685" s="4">
        <v>756216</v>
      </c>
      <c r="J7685" s="4">
        <v>756216</v>
      </c>
    </row>
    <row r="7686" spans="1:10" x14ac:dyDescent="0.35">
      <c r="C7686" t="s">
        <v>1872</v>
      </c>
      <c r="D7686" s="4">
        <v>49000</v>
      </c>
      <c r="I7686" s="4">
        <v>49000</v>
      </c>
      <c r="J7686" s="4">
        <v>49000</v>
      </c>
    </row>
    <row r="7687" spans="1:10" x14ac:dyDescent="0.35">
      <c r="C7687" t="s">
        <v>1875</v>
      </c>
      <c r="H7687" s="4">
        <v>9299</v>
      </c>
      <c r="I7687" s="4">
        <v>9299</v>
      </c>
      <c r="J7687">
        <v>0</v>
      </c>
    </row>
    <row r="7688" spans="1:10" x14ac:dyDescent="0.35">
      <c r="B7688" t="s">
        <v>55</v>
      </c>
      <c r="D7688" s="4">
        <v>808426</v>
      </c>
      <c r="E7688" s="4">
        <v>9000</v>
      </c>
      <c r="F7688" s="4">
        <v>9000</v>
      </c>
      <c r="G7688" s="4">
        <v>105308</v>
      </c>
      <c r="H7688" s="4">
        <v>5564856</v>
      </c>
      <c r="I7688" s="4">
        <v>6496590</v>
      </c>
      <c r="J7688" s="4">
        <v>817426</v>
      </c>
    </row>
    <row r="7689" spans="1:10" x14ac:dyDescent="0.35">
      <c r="B7689" t="s">
        <v>1878</v>
      </c>
      <c r="C7689" t="s">
        <v>1881</v>
      </c>
      <c r="D7689" s="4">
        <v>488681</v>
      </c>
      <c r="I7689" s="4">
        <v>488681</v>
      </c>
      <c r="J7689" s="4">
        <v>488681</v>
      </c>
    </row>
    <row r="7690" spans="1:10" x14ac:dyDescent="0.35">
      <c r="C7690" t="s">
        <v>1882</v>
      </c>
      <c r="D7690" s="4">
        <v>14899</v>
      </c>
      <c r="E7690" s="4">
        <v>85280</v>
      </c>
      <c r="I7690" s="4">
        <v>100179</v>
      </c>
      <c r="J7690" s="4">
        <v>100179</v>
      </c>
    </row>
    <row r="7691" spans="1:10" x14ac:dyDescent="0.35">
      <c r="B7691" t="s">
        <v>56</v>
      </c>
      <c r="D7691" s="4">
        <v>503580</v>
      </c>
      <c r="E7691" s="4">
        <v>85280</v>
      </c>
      <c r="I7691" s="4">
        <v>588860</v>
      </c>
      <c r="J7691" s="4">
        <v>588860</v>
      </c>
    </row>
    <row r="7692" spans="1:10" x14ac:dyDescent="0.35">
      <c r="B7692" t="s">
        <v>1887</v>
      </c>
      <c r="C7692" t="s">
        <v>1888</v>
      </c>
      <c r="H7692" s="4">
        <v>124800</v>
      </c>
      <c r="I7692" s="4">
        <v>124800</v>
      </c>
      <c r="J7692">
        <v>0</v>
      </c>
    </row>
    <row r="7693" spans="1:10" x14ac:dyDescent="0.35">
      <c r="C7693" t="s">
        <v>1889</v>
      </c>
      <c r="H7693" s="4">
        <v>672000</v>
      </c>
      <c r="I7693" s="4">
        <v>672000</v>
      </c>
      <c r="J7693">
        <v>0</v>
      </c>
    </row>
    <row r="7694" spans="1:10" x14ac:dyDescent="0.35">
      <c r="C7694" t="s">
        <v>1890</v>
      </c>
      <c r="H7694" s="4">
        <v>120000</v>
      </c>
      <c r="I7694" s="4">
        <v>120000</v>
      </c>
      <c r="J7694">
        <v>0</v>
      </c>
    </row>
    <row r="7695" spans="1:10" x14ac:dyDescent="0.35">
      <c r="B7695" t="s">
        <v>58</v>
      </c>
      <c r="H7695" s="4">
        <v>916800</v>
      </c>
      <c r="I7695" s="4">
        <v>916800</v>
      </c>
      <c r="J7695">
        <v>0</v>
      </c>
    </row>
    <row r="7696" spans="1:10" x14ac:dyDescent="0.35">
      <c r="A7696" t="s">
        <v>1675</v>
      </c>
      <c r="B7696" t="s">
        <v>59</v>
      </c>
      <c r="D7696" s="4">
        <v>32365520</v>
      </c>
      <c r="E7696" s="4">
        <v>1861874</v>
      </c>
      <c r="F7696" s="4">
        <v>4354166</v>
      </c>
      <c r="G7696" s="4">
        <v>5400355</v>
      </c>
      <c r="H7696" s="4">
        <v>7651723</v>
      </c>
      <c r="I7696" s="4">
        <v>51633639</v>
      </c>
      <c r="J7696" s="4">
        <v>34227394</v>
      </c>
    </row>
    <row r="7697" spans="1:10" x14ac:dyDescent="0.35">
      <c r="A7697" t="s">
        <v>795</v>
      </c>
      <c r="B7697" t="s">
        <v>1842</v>
      </c>
      <c r="C7697" t="s">
        <v>1843</v>
      </c>
      <c r="D7697" s="4">
        <v>11823410</v>
      </c>
      <c r="E7697" s="4">
        <v>42249</v>
      </c>
      <c r="F7697" s="4">
        <v>5559400</v>
      </c>
      <c r="I7697" s="4">
        <v>17425059</v>
      </c>
      <c r="J7697" s="4">
        <v>11865659</v>
      </c>
    </row>
    <row r="7698" spans="1:10" x14ac:dyDescent="0.35">
      <c r="C7698" t="s">
        <v>1844</v>
      </c>
      <c r="D7698" s="4">
        <v>1426231</v>
      </c>
      <c r="E7698" s="4">
        <v>868898</v>
      </c>
      <c r="H7698" s="4">
        <v>110250</v>
      </c>
      <c r="I7698" s="4">
        <v>2405379</v>
      </c>
      <c r="J7698" s="4">
        <v>2295129</v>
      </c>
    </row>
    <row r="7699" spans="1:10" x14ac:dyDescent="0.35">
      <c r="C7699" t="s">
        <v>1845</v>
      </c>
      <c r="D7699" s="4">
        <v>1152276</v>
      </c>
      <c r="I7699" s="4">
        <v>1152276</v>
      </c>
      <c r="J7699" s="4">
        <v>1152276</v>
      </c>
    </row>
    <row r="7700" spans="1:10" x14ac:dyDescent="0.35">
      <c r="B7700" t="s">
        <v>51</v>
      </c>
      <c r="D7700" s="4">
        <v>14401917</v>
      </c>
      <c r="E7700" s="4">
        <v>911147</v>
      </c>
      <c r="F7700" s="4">
        <v>5559400</v>
      </c>
      <c r="H7700" s="4">
        <v>110250</v>
      </c>
      <c r="I7700" s="4">
        <v>20982714</v>
      </c>
      <c r="J7700" s="4">
        <v>15313064</v>
      </c>
    </row>
    <row r="7701" spans="1:10" x14ac:dyDescent="0.35">
      <c r="B7701" t="s">
        <v>1843</v>
      </c>
      <c r="C7701" t="s">
        <v>1846</v>
      </c>
      <c r="D7701" s="4">
        <v>6683861</v>
      </c>
      <c r="H7701" s="4">
        <v>30000</v>
      </c>
      <c r="I7701" s="4">
        <v>6713861</v>
      </c>
      <c r="J7701" s="4">
        <v>6683861</v>
      </c>
    </row>
    <row r="7702" spans="1:10" x14ac:dyDescent="0.35">
      <c r="C7702" t="s">
        <v>1847</v>
      </c>
      <c r="D7702" s="4">
        <v>5542405</v>
      </c>
      <c r="E7702" s="4">
        <v>4210</v>
      </c>
      <c r="F7702" s="4">
        <v>67568</v>
      </c>
      <c r="I7702" s="4">
        <v>5614183</v>
      </c>
      <c r="J7702" s="4">
        <v>5546615</v>
      </c>
    </row>
    <row r="7703" spans="1:10" x14ac:dyDescent="0.35">
      <c r="C7703" t="s">
        <v>1848</v>
      </c>
      <c r="D7703" s="4">
        <v>616</v>
      </c>
      <c r="I7703" s="4">
        <v>616</v>
      </c>
      <c r="J7703" s="4">
        <v>616</v>
      </c>
    </row>
    <row r="7704" spans="1:10" x14ac:dyDescent="0.35">
      <c r="B7704" t="s">
        <v>52</v>
      </c>
      <c r="D7704" s="4">
        <v>12226883</v>
      </c>
      <c r="E7704" s="4">
        <v>4210</v>
      </c>
      <c r="F7704" s="4">
        <v>67568</v>
      </c>
      <c r="H7704" s="4">
        <v>30000</v>
      </c>
      <c r="I7704" s="4">
        <v>12328661</v>
      </c>
      <c r="J7704" s="4">
        <v>12231093</v>
      </c>
    </row>
    <row r="7705" spans="1:10" x14ac:dyDescent="0.35">
      <c r="B7705" t="s">
        <v>1849</v>
      </c>
      <c r="C7705" t="s">
        <v>1850</v>
      </c>
      <c r="D7705" s="4">
        <v>12080</v>
      </c>
      <c r="E7705" s="4">
        <v>1600000</v>
      </c>
      <c r="I7705" s="4">
        <v>1612080</v>
      </c>
      <c r="J7705" s="4">
        <v>1612080</v>
      </c>
    </row>
    <row r="7706" spans="1:10" x14ac:dyDescent="0.35">
      <c r="B7706" t="s">
        <v>53</v>
      </c>
      <c r="D7706" s="4">
        <v>12080</v>
      </c>
      <c r="E7706" s="4">
        <v>1600000</v>
      </c>
      <c r="I7706" s="4">
        <v>1612080</v>
      </c>
      <c r="J7706" s="4">
        <v>1612080</v>
      </c>
    </row>
    <row r="7707" spans="1:10" x14ac:dyDescent="0.35">
      <c r="A7707" t="s">
        <v>795</v>
      </c>
      <c r="B7707" t="s">
        <v>1844</v>
      </c>
      <c r="C7707" t="s">
        <v>1851</v>
      </c>
      <c r="D7707" s="4">
        <v>468456</v>
      </c>
      <c r="I7707" s="4">
        <v>468456</v>
      </c>
      <c r="J7707" s="4">
        <v>468456</v>
      </c>
    </row>
    <row r="7708" spans="1:10" x14ac:dyDescent="0.35">
      <c r="C7708" t="s">
        <v>1854</v>
      </c>
      <c r="D7708" s="4">
        <v>80699</v>
      </c>
      <c r="I7708" s="4">
        <v>80699</v>
      </c>
      <c r="J7708" s="4">
        <v>80699</v>
      </c>
    </row>
    <row r="7709" spans="1:10" x14ac:dyDescent="0.35">
      <c r="C7709" t="s">
        <v>1855</v>
      </c>
      <c r="D7709" s="4">
        <v>94354</v>
      </c>
      <c r="I7709" s="4">
        <v>94354</v>
      </c>
      <c r="J7709" s="4">
        <v>94354</v>
      </c>
    </row>
    <row r="7710" spans="1:10" x14ac:dyDescent="0.35">
      <c r="C7710" t="s">
        <v>1856</v>
      </c>
      <c r="I7710" s="4">
        <v>0</v>
      </c>
      <c r="J7710">
        <v>0</v>
      </c>
    </row>
    <row r="7711" spans="1:10" x14ac:dyDescent="0.35">
      <c r="C7711" t="s">
        <v>1857</v>
      </c>
      <c r="D7711" s="4">
        <v>3395</v>
      </c>
      <c r="I7711" s="4">
        <v>3395</v>
      </c>
      <c r="J7711" s="4">
        <v>3395</v>
      </c>
    </row>
    <row r="7712" spans="1:10" x14ac:dyDescent="0.35">
      <c r="C7712" t="s">
        <v>1858</v>
      </c>
      <c r="D7712" s="4">
        <v>20110</v>
      </c>
      <c r="H7712" s="4">
        <v>18435</v>
      </c>
      <c r="I7712" s="4">
        <v>38545</v>
      </c>
      <c r="J7712" s="4">
        <v>20110</v>
      </c>
    </row>
    <row r="7713" spans="2:10" x14ac:dyDescent="0.35">
      <c r="C7713" t="s">
        <v>1859</v>
      </c>
      <c r="D7713" s="4">
        <v>50000</v>
      </c>
      <c r="H7713" s="4">
        <v>150000</v>
      </c>
      <c r="I7713" s="4">
        <v>200000</v>
      </c>
      <c r="J7713" s="4">
        <v>50000</v>
      </c>
    </row>
    <row r="7714" spans="2:10" x14ac:dyDescent="0.35">
      <c r="C7714" t="s">
        <v>1860</v>
      </c>
      <c r="D7714" s="4">
        <v>217406</v>
      </c>
      <c r="I7714" s="4">
        <v>217406</v>
      </c>
      <c r="J7714" s="4">
        <v>217406</v>
      </c>
    </row>
    <row r="7715" spans="2:10" x14ac:dyDescent="0.35">
      <c r="C7715" t="s">
        <v>1861</v>
      </c>
      <c r="D7715" s="4">
        <v>117522</v>
      </c>
      <c r="I7715" s="4">
        <v>117522</v>
      </c>
      <c r="J7715" s="4">
        <v>117522</v>
      </c>
    </row>
    <row r="7716" spans="2:10" x14ac:dyDescent="0.35">
      <c r="C7716" t="s">
        <v>1862</v>
      </c>
      <c r="D7716" s="4">
        <v>170929</v>
      </c>
      <c r="I7716" s="4">
        <v>170929</v>
      </c>
      <c r="J7716" s="4">
        <v>170929</v>
      </c>
    </row>
    <row r="7717" spans="2:10" x14ac:dyDescent="0.35">
      <c r="B7717" t="s">
        <v>54</v>
      </c>
      <c r="D7717" s="4">
        <v>1222871</v>
      </c>
      <c r="H7717" s="4">
        <v>168435</v>
      </c>
      <c r="I7717" s="4">
        <v>1391305</v>
      </c>
      <c r="J7717" s="4">
        <v>1222871</v>
      </c>
    </row>
    <row r="7718" spans="2:10" x14ac:dyDescent="0.35">
      <c r="B7718" t="s">
        <v>1845</v>
      </c>
      <c r="C7718" t="s">
        <v>1866</v>
      </c>
      <c r="I7718" s="4">
        <v>0</v>
      </c>
      <c r="J7718">
        <v>0</v>
      </c>
    </row>
    <row r="7719" spans="2:10" x14ac:dyDescent="0.35">
      <c r="C7719" t="s">
        <v>1867</v>
      </c>
      <c r="D7719" s="4">
        <v>8393</v>
      </c>
      <c r="F7719" s="4">
        <v>4500</v>
      </c>
      <c r="H7719" s="4">
        <v>673087</v>
      </c>
      <c r="I7719" s="4">
        <v>685981</v>
      </c>
      <c r="J7719" s="4">
        <v>8393</v>
      </c>
    </row>
    <row r="7720" spans="2:10" x14ac:dyDescent="0.35">
      <c r="C7720" t="s">
        <v>1868</v>
      </c>
      <c r="D7720" s="4">
        <v>5259</v>
      </c>
      <c r="H7720" s="4">
        <v>1168015</v>
      </c>
      <c r="I7720" s="4">
        <v>1173274</v>
      </c>
      <c r="J7720" s="4">
        <v>5259</v>
      </c>
    </row>
    <row r="7721" spans="2:10" x14ac:dyDescent="0.35">
      <c r="C7721" t="s">
        <v>1894</v>
      </c>
      <c r="D7721" s="4">
        <v>4308</v>
      </c>
      <c r="I7721" s="4">
        <v>4308</v>
      </c>
      <c r="J7721" s="4">
        <v>4308</v>
      </c>
    </row>
    <row r="7722" spans="2:10" x14ac:dyDescent="0.35">
      <c r="C7722" t="s">
        <v>1869</v>
      </c>
      <c r="H7722" s="4">
        <v>275520</v>
      </c>
      <c r="I7722" s="4">
        <v>275520</v>
      </c>
      <c r="J7722">
        <v>0</v>
      </c>
    </row>
    <row r="7723" spans="2:10" x14ac:dyDescent="0.35">
      <c r="C7723" t="s">
        <v>1870</v>
      </c>
      <c r="D7723" s="4">
        <v>411</v>
      </c>
      <c r="E7723" s="4">
        <v>2206360</v>
      </c>
      <c r="I7723" s="4">
        <v>2206771</v>
      </c>
      <c r="J7723" s="4">
        <v>2206771</v>
      </c>
    </row>
    <row r="7724" spans="2:10" x14ac:dyDescent="0.35">
      <c r="C7724" t="s">
        <v>1872</v>
      </c>
      <c r="D7724" s="4">
        <v>49000</v>
      </c>
      <c r="I7724" s="4">
        <v>49000</v>
      </c>
      <c r="J7724" s="4">
        <v>49000</v>
      </c>
    </row>
    <row r="7725" spans="2:10" x14ac:dyDescent="0.35">
      <c r="C7725" t="s">
        <v>1875</v>
      </c>
      <c r="H7725" s="4">
        <v>4650</v>
      </c>
      <c r="I7725" s="4">
        <v>4650</v>
      </c>
      <c r="J7725">
        <v>0</v>
      </c>
    </row>
    <row r="7726" spans="2:10" x14ac:dyDescent="0.35">
      <c r="C7726" t="s">
        <v>1876</v>
      </c>
      <c r="D7726" s="4">
        <v>3159</v>
      </c>
      <c r="H7726" s="4">
        <v>84000</v>
      </c>
      <c r="I7726" s="4">
        <v>87159</v>
      </c>
      <c r="J7726" s="4">
        <v>3159</v>
      </c>
    </row>
    <row r="7727" spans="2:10" x14ac:dyDescent="0.35">
      <c r="C7727" t="s">
        <v>1877</v>
      </c>
      <c r="E7727" s="4">
        <v>0</v>
      </c>
      <c r="I7727" s="4">
        <v>0</v>
      </c>
      <c r="J7727">
        <v>0</v>
      </c>
    </row>
    <row r="7728" spans="2:10" x14ac:dyDescent="0.35">
      <c r="B7728" t="s">
        <v>55</v>
      </c>
      <c r="D7728" s="4">
        <v>70530</v>
      </c>
      <c r="E7728" s="4">
        <v>2206360</v>
      </c>
      <c r="F7728" s="4">
        <v>4500</v>
      </c>
      <c r="H7728" s="4">
        <v>2205272</v>
      </c>
      <c r="I7728" s="4">
        <v>4486662</v>
      </c>
      <c r="J7728" s="4">
        <v>2276890</v>
      </c>
    </row>
    <row r="7729" spans="1:10" x14ac:dyDescent="0.35">
      <c r="B7729" t="s">
        <v>1878</v>
      </c>
      <c r="C7729" t="s">
        <v>1879</v>
      </c>
      <c r="D7729" s="4">
        <v>563172</v>
      </c>
      <c r="I7729" s="4">
        <v>563172</v>
      </c>
      <c r="J7729" s="4">
        <v>563172</v>
      </c>
    </row>
    <row r="7730" spans="1:10" x14ac:dyDescent="0.35">
      <c r="C7730" t="s">
        <v>1880</v>
      </c>
      <c r="D7730" s="4">
        <v>482254</v>
      </c>
      <c r="I7730" s="4">
        <v>482254</v>
      </c>
      <c r="J7730" s="4">
        <v>482254</v>
      </c>
    </row>
    <row r="7731" spans="1:10" x14ac:dyDescent="0.35">
      <c r="C7731" t="s">
        <v>1881</v>
      </c>
      <c r="D7731" s="4">
        <v>94870</v>
      </c>
      <c r="I7731" s="4">
        <v>94870</v>
      </c>
      <c r="J7731" s="4">
        <v>94870</v>
      </c>
    </row>
    <row r="7732" spans="1:10" x14ac:dyDescent="0.35">
      <c r="C7732" t="s">
        <v>1882</v>
      </c>
      <c r="F7732" s="4">
        <v>283900</v>
      </c>
      <c r="I7732" s="4">
        <v>283900</v>
      </c>
      <c r="J7732">
        <v>0</v>
      </c>
    </row>
    <row r="7733" spans="1:10" x14ac:dyDescent="0.35">
      <c r="C7733" t="s">
        <v>1883</v>
      </c>
      <c r="D7733" s="4">
        <v>55500</v>
      </c>
      <c r="I7733" s="4">
        <v>55500</v>
      </c>
      <c r="J7733" s="4">
        <v>55500</v>
      </c>
    </row>
    <row r="7734" spans="1:10" x14ac:dyDescent="0.35">
      <c r="B7734" t="s">
        <v>56</v>
      </c>
      <c r="D7734" s="4">
        <v>1195796</v>
      </c>
      <c r="F7734" s="4">
        <v>283900</v>
      </c>
      <c r="I7734" s="4">
        <v>1479695</v>
      </c>
      <c r="J7734" s="4">
        <v>1195796</v>
      </c>
    </row>
    <row r="7735" spans="1:10" x14ac:dyDescent="0.35">
      <c r="B7735" t="s">
        <v>1885</v>
      </c>
      <c r="C7735" t="s">
        <v>1886</v>
      </c>
      <c r="D7735" s="4">
        <v>61272</v>
      </c>
      <c r="I7735" s="4">
        <v>61272</v>
      </c>
      <c r="J7735" s="4">
        <v>61272</v>
      </c>
    </row>
    <row r="7736" spans="1:10" x14ac:dyDescent="0.35">
      <c r="B7736" t="s">
        <v>57</v>
      </c>
      <c r="D7736" s="4">
        <v>61272</v>
      </c>
      <c r="I7736" s="4">
        <v>61272</v>
      </c>
      <c r="J7736" s="4">
        <v>61272</v>
      </c>
    </row>
    <row r="7737" spans="1:10" x14ac:dyDescent="0.35">
      <c r="B7737" t="s">
        <v>1887</v>
      </c>
      <c r="C7737" t="s">
        <v>1888</v>
      </c>
      <c r="H7737" s="4">
        <v>192000</v>
      </c>
      <c r="I7737" s="4">
        <v>192000</v>
      </c>
      <c r="J7737">
        <v>0</v>
      </c>
    </row>
    <row r="7738" spans="1:10" x14ac:dyDescent="0.35">
      <c r="C7738" t="s">
        <v>1901</v>
      </c>
      <c r="E7738" s="4">
        <v>52500</v>
      </c>
      <c r="I7738" s="4">
        <v>52500</v>
      </c>
      <c r="J7738">
        <v>52500</v>
      </c>
    </row>
    <row r="7739" spans="1:10" x14ac:dyDescent="0.35">
      <c r="C7739" t="s">
        <v>1889</v>
      </c>
      <c r="E7739" s="4">
        <v>73500</v>
      </c>
      <c r="I7739" s="4">
        <v>73500</v>
      </c>
      <c r="J7739">
        <v>73500</v>
      </c>
    </row>
    <row r="7740" spans="1:10" x14ac:dyDescent="0.35">
      <c r="C7740" t="s">
        <v>1890</v>
      </c>
      <c r="E7740" s="4">
        <v>22500</v>
      </c>
      <c r="I7740" s="4">
        <v>22500</v>
      </c>
      <c r="J7740">
        <v>22500</v>
      </c>
    </row>
    <row r="7741" spans="1:10" x14ac:dyDescent="0.35">
      <c r="C7741" t="s">
        <v>1902</v>
      </c>
      <c r="E7741" s="4">
        <v>105000</v>
      </c>
      <c r="I7741" s="4">
        <v>105000</v>
      </c>
      <c r="J7741">
        <v>105000</v>
      </c>
    </row>
    <row r="7742" spans="1:10" x14ac:dyDescent="0.35">
      <c r="B7742" t="s">
        <v>58</v>
      </c>
      <c r="E7742" s="4">
        <v>253500</v>
      </c>
      <c r="H7742" s="4">
        <v>192000</v>
      </c>
      <c r="I7742" s="4">
        <v>445500</v>
      </c>
      <c r="J7742">
        <v>253500</v>
      </c>
    </row>
    <row r="7743" spans="1:10" x14ac:dyDescent="0.35">
      <c r="A7743" t="s">
        <v>1676</v>
      </c>
      <c r="B7743" t="s">
        <v>59</v>
      </c>
      <c r="D7743" s="4">
        <v>29191348</v>
      </c>
      <c r="E7743" s="4">
        <v>4975218</v>
      </c>
      <c r="F7743" s="4">
        <v>5915367</v>
      </c>
      <c r="H7743" s="4">
        <v>2705956</v>
      </c>
      <c r="I7743" s="4">
        <v>42787889</v>
      </c>
      <c r="J7743" s="4">
        <v>34166566</v>
      </c>
    </row>
    <row r="7744" spans="1:10" x14ac:dyDescent="0.35">
      <c r="A7744" t="s">
        <v>798</v>
      </c>
      <c r="B7744" t="s">
        <v>1842</v>
      </c>
      <c r="C7744" t="s">
        <v>1843</v>
      </c>
      <c r="D7744" s="4">
        <v>17016921</v>
      </c>
      <c r="E7744" s="4">
        <v>31015408</v>
      </c>
      <c r="F7744" s="4">
        <v>14467869</v>
      </c>
      <c r="I7744" s="4">
        <v>62500197</v>
      </c>
      <c r="J7744" s="4">
        <v>48032329</v>
      </c>
    </row>
    <row r="7745" spans="2:10" x14ac:dyDescent="0.35">
      <c r="C7745" t="s">
        <v>1844</v>
      </c>
      <c r="D7745" s="4">
        <v>724597</v>
      </c>
      <c r="F7745" s="4">
        <v>774335</v>
      </c>
      <c r="G7745" s="4">
        <v>3257998</v>
      </c>
      <c r="H7745" s="4">
        <v>972854</v>
      </c>
      <c r="I7745" s="4">
        <v>5729784</v>
      </c>
      <c r="J7745" s="4">
        <v>724597</v>
      </c>
    </row>
    <row r="7746" spans="2:10" x14ac:dyDescent="0.35">
      <c r="C7746" t="s">
        <v>1845</v>
      </c>
      <c r="D7746" s="4">
        <v>5442576</v>
      </c>
      <c r="I7746" s="4">
        <v>5442576</v>
      </c>
      <c r="J7746" s="4">
        <v>5442576</v>
      </c>
    </row>
    <row r="7747" spans="2:10" x14ac:dyDescent="0.35">
      <c r="B7747" t="s">
        <v>51</v>
      </c>
      <c r="D7747" s="4">
        <v>23184093</v>
      </c>
      <c r="E7747" s="4">
        <v>31015408</v>
      </c>
      <c r="F7747" s="4">
        <v>15242203</v>
      </c>
      <c r="G7747" s="4">
        <v>3257998</v>
      </c>
      <c r="H7747" s="4">
        <v>972854</v>
      </c>
      <c r="I7747" s="4">
        <v>73672557</v>
      </c>
      <c r="J7747" s="4">
        <v>54199501</v>
      </c>
    </row>
    <row r="7748" spans="2:10" x14ac:dyDescent="0.35">
      <c r="B7748" t="s">
        <v>1843</v>
      </c>
      <c r="C7748" t="s">
        <v>1846</v>
      </c>
      <c r="D7748" s="4">
        <v>13716622</v>
      </c>
      <c r="G7748" s="4">
        <v>4422413</v>
      </c>
      <c r="H7748" s="4">
        <v>2568240</v>
      </c>
      <c r="I7748" s="4">
        <v>20707275</v>
      </c>
      <c r="J7748" s="4">
        <v>13716622</v>
      </c>
    </row>
    <row r="7749" spans="2:10" x14ac:dyDescent="0.35">
      <c r="C7749" t="s">
        <v>1847</v>
      </c>
      <c r="D7749" s="4">
        <v>21543714</v>
      </c>
      <c r="E7749" s="4">
        <v>378164</v>
      </c>
      <c r="F7749" s="4">
        <v>2206487</v>
      </c>
      <c r="I7749" s="4">
        <v>24128365</v>
      </c>
      <c r="J7749" s="4">
        <v>21921878</v>
      </c>
    </row>
    <row r="7750" spans="2:10" x14ac:dyDescent="0.35">
      <c r="C7750" t="s">
        <v>1848</v>
      </c>
      <c r="D7750" s="4">
        <v>58944</v>
      </c>
      <c r="I7750" s="4">
        <v>58944</v>
      </c>
      <c r="J7750" s="4">
        <v>58944</v>
      </c>
    </row>
    <row r="7751" spans="2:10" x14ac:dyDescent="0.35">
      <c r="B7751" t="s">
        <v>52</v>
      </c>
      <c r="D7751" s="4">
        <v>35319280</v>
      </c>
      <c r="E7751" s="4">
        <v>378164</v>
      </c>
      <c r="F7751" s="4">
        <v>2206487</v>
      </c>
      <c r="G7751" s="4">
        <v>4422413</v>
      </c>
      <c r="H7751" s="4">
        <v>2568240</v>
      </c>
      <c r="I7751" s="4">
        <v>44894583</v>
      </c>
      <c r="J7751" s="4">
        <v>35697444</v>
      </c>
    </row>
    <row r="7752" spans="2:10" x14ac:dyDescent="0.35">
      <c r="B7752" t="s">
        <v>1849</v>
      </c>
      <c r="C7752" t="s">
        <v>1850</v>
      </c>
      <c r="E7752" s="4">
        <v>9600000</v>
      </c>
      <c r="I7752" s="4">
        <v>9600000</v>
      </c>
      <c r="J7752">
        <v>9600000</v>
      </c>
    </row>
    <row r="7753" spans="2:10" x14ac:dyDescent="0.35">
      <c r="B7753" t="s">
        <v>53</v>
      </c>
      <c r="E7753" s="4">
        <v>9600000</v>
      </c>
      <c r="I7753" s="4">
        <v>9600000</v>
      </c>
      <c r="J7753">
        <v>9600000</v>
      </c>
    </row>
    <row r="7754" spans="2:10" x14ac:dyDescent="0.35">
      <c r="B7754" t="s">
        <v>1844</v>
      </c>
      <c r="C7754" t="s">
        <v>1851</v>
      </c>
      <c r="D7754" s="4">
        <v>1041334</v>
      </c>
      <c r="G7754" s="4">
        <v>202399</v>
      </c>
      <c r="I7754" s="4">
        <v>1243733</v>
      </c>
      <c r="J7754" s="4">
        <v>1041334</v>
      </c>
    </row>
    <row r="7755" spans="2:10" x14ac:dyDescent="0.35">
      <c r="C7755" t="s">
        <v>1852</v>
      </c>
      <c r="D7755" s="4">
        <v>50429</v>
      </c>
      <c r="I7755" s="4">
        <v>50429</v>
      </c>
      <c r="J7755" s="4">
        <v>50429</v>
      </c>
    </row>
    <row r="7756" spans="2:10" x14ac:dyDescent="0.35">
      <c r="C7756" t="s">
        <v>1853</v>
      </c>
      <c r="D7756" s="4">
        <v>7209</v>
      </c>
      <c r="H7756" s="4">
        <v>18543</v>
      </c>
      <c r="I7756" s="4">
        <v>25752</v>
      </c>
      <c r="J7756" s="4">
        <v>7209</v>
      </c>
    </row>
    <row r="7757" spans="2:10" x14ac:dyDescent="0.35">
      <c r="C7757" t="s">
        <v>1893</v>
      </c>
      <c r="H7757" s="4">
        <v>4778</v>
      </c>
      <c r="I7757" s="4">
        <v>4778</v>
      </c>
      <c r="J7757">
        <v>0</v>
      </c>
    </row>
    <row r="7758" spans="2:10" x14ac:dyDescent="0.35">
      <c r="C7758" t="s">
        <v>1854</v>
      </c>
      <c r="D7758" s="4">
        <v>146603</v>
      </c>
      <c r="E7758" s="4">
        <v>31327</v>
      </c>
      <c r="F7758" s="4">
        <v>504367</v>
      </c>
      <c r="I7758" s="4">
        <v>682297</v>
      </c>
      <c r="J7758" s="4">
        <v>177930</v>
      </c>
    </row>
    <row r="7759" spans="2:10" x14ac:dyDescent="0.35">
      <c r="C7759" t="s">
        <v>1855</v>
      </c>
      <c r="D7759" s="4">
        <v>312492</v>
      </c>
      <c r="E7759" s="4">
        <v>186303</v>
      </c>
      <c r="F7759" s="4">
        <v>57679</v>
      </c>
      <c r="G7759" s="4">
        <v>591850</v>
      </c>
      <c r="H7759" s="4">
        <v>281624</v>
      </c>
      <c r="I7759" s="4">
        <v>1429947</v>
      </c>
      <c r="J7759" s="4">
        <v>498795</v>
      </c>
    </row>
    <row r="7760" spans="2:10" x14ac:dyDescent="0.35">
      <c r="C7760" t="s">
        <v>1856</v>
      </c>
      <c r="D7760" s="4">
        <v>5904</v>
      </c>
      <c r="E7760" s="4">
        <v>16566</v>
      </c>
      <c r="I7760" s="4">
        <v>22470</v>
      </c>
      <c r="J7760" s="4">
        <v>22470</v>
      </c>
    </row>
    <row r="7761" spans="2:10" x14ac:dyDescent="0.35">
      <c r="C7761" t="s">
        <v>1857</v>
      </c>
      <c r="D7761" s="4">
        <v>77402</v>
      </c>
      <c r="I7761" s="4">
        <v>77402</v>
      </c>
      <c r="J7761" s="4">
        <v>77402</v>
      </c>
    </row>
    <row r="7762" spans="2:10" x14ac:dyDescent="0.35">
      <c r="C7762" t="s">
        <v>1858</v>
      </c>
      <c r="D7762" s="4">
        <v>150660</v>
      </c>
      <c r="E7762" s="4">
        <v>31171</v>
      </c>
      <c r="H7762" s="4">
        <v>43740</v>
      </c>
      <c r="I7762" s="4">
        <v>225571</v>
      </c>
      <c r="J7762" s="4">
        <v>181831</v>
      </c>
    </row>
    <row r="7763" spans="2:10" x14ac:dyDescent="0.35">
      <c r="C7763" t="s">
        <v>1859</v>
      </c>
      <c r="D7763" s="4">
        <v>462462</v>
      </c>
      <c r="E7763" s="4">
        <v>50000</v>
      </c>
      <c r="G7763" s="4">
        <v>375000</v>
      </c>
      <c r="H7763" s="4">
        <v>256134</v>
      </c>
      <c r="I7763" s="4">
        <v>1143596</v>
      </c>
      <c r="J7763" s="4">
        <v>512462</v>
      </c>
    </row>
    <row r="7764" spans="2:10" x14ac:dyDescent="0.35">
      <c r="C7764" t="s">
        <v>1860</v>
      </c>
      <c r="D7764" s="4">
        <v>1087030</v>
      </c>
      <c r="E7764" s="4">
        <v>108703</v>
      </c>
      <c r="I7764" s="4">
        <v>1195733</v>
      </c>
      <c r="J7764" s="4">
        <v>1195733</v>
      </c>
    </row>
    <row r="7765" spans="2:10" x14ac:dyDescent="0.35">
      <c r="C7765" t="s">
        <v>1861</v>
      </c>
      <c r="D7765" s="4">
        <v>287827</v>
      </c>
      <c r="G7765" s="4">
        <v>140374</v>
      </c>
      <c r="I7765" s="4">
        <v>428201</v>
      </c>
      <c r="J7765" s="4">
        <v>287827</v>
      </c>
    </row>
    <row r="7766" spans="2:10" x14ac:dyDescent="0.35">
      <c r="C7766" t="s">
        <v>1862</v>
      </c>
      <c r="D7766" s="4">
        <v>2222071</v>
      </c>
      <c r="I7766" s="4">
        <v>2222071</v>
      </c>
      <c r="J7766" s="4">
        <v>2222071</v>
      </c>
    </row>
    <row r="7767" spans="2:10" x14ac:dyDescent="0.35">
      <c r="C7767" t="s">
        <v>1863</v>
      </c>
      <c r="F7767" s="4">
        <v>46679</v>
      </c>
      <c r="I7767" s="4">
        <v>46679</v>
      </c>
      <c r="J7767">
        <v>0</v>
      </c>
    </row>
    <row r="7768" spans="2:10" x14ac:dyDescent="0.35">
      <c r="B7768" t="s">
        <v>54</v>
      </c>
      <c r="D7768" s="4">
        <v>5851422</v>
      </c>
      <c r="E7768" s="4">
        <v>424070</v>
      </c>
      <c r="F7768" s="4">
        <v>608725</v>
      </c>
      <c r="G7768" s="4">
        <v>1309623</v>
      </c>
      <c r="H7768" s="4">
        <v>604818</v>
      </c>
      <c r="I7768" s="4">
        <v>8798660</v>
      </c>
      <c r="J7768" s="4">
        <v>6275492</v>
      </c>
    </row>
    <row r="7769" spans="2:10" x14ac:dyDescent="0.35">
      <c r="B7769" t="s">
        <v>1845</v>
      </c>
      <c r="C7769" t="s">
        <v>1865</v>
      </c>
      <c r="D7769" s="4">
        <v>242061</v>
      </c>
      <c r="G7769" s="4">
        <v>124468</v>
      </c>
      <c r="H7769" s="4">
        <v>167192</v>
      </c>
      <c r="I7769" s="4">
        <v>533720</v>
      </c>
      <c r="J7769" s="4">
        <v>242061</v>
      </c>
    </row>
    <row r="7770" spans="2:10" x14ac:dyDescent="0.35">
      <c r="C7770" t="s">
        <v>1866</v>
      </c>
      <c r="D7770" s="4">
        <v>1056</v>
      </c>
      <c r="I7770" s="4">
        <v>1056</v>
      </c>
      <c r="J7770" s="4">
        <v>1056</v>
      </c>
    </row>
    <row r="7771" spans="2:10" x14ac:dyDescent="0.35">
      <c r="C7771" t="s">
        <v>1867</v>
      </c>
      <c r="D7771" s="4">
        <v>123228</v>
      </c>
      <c r="E7771" s="4">
        <v>131672</v>
      </c>
      <c r="F7771" s="4">
        <v>186504</v>
      </c>
      <c r="H7771" s="4">
        <v>4280426</v>
      </c>
      <c r="I7771" s="4">
        <v>4721831</v>
      </c>
      <c r="J7771" s="4">
        <v>254900</v>
      </c>
    </row>
    <row r="7772" spans="2:10" x14ac:dyDescent="0.35">
      <c r="C7772" t="s">
        <v>1868</v>
      </c>
      <c r="D7772" s="4">
        <v>3669</v>
      </c>
      <c r="E7772" s="4">
        <v>100000</v>
      </c>
      <c r="F7772" s="4">
        <v>55259</v>
      </c>
      <c r="H7772" s="4">
        <v>4381411</v>
      </c>
      <c r="I7772" s="4">
        <v>4540340</v>
      </c>
      <c r="J7772" s="4">
        <v>103669</v>
      </c>
    </row>
    <row r="7773" spans="2:10" x14ac:dyDescent="0.35">
      <c r="C7773" t="s">
        <v>1894</v>
      </c>
      <c r="D7773" s="4">
        <v>19597</v>
      </c>
      <c r="I7773" s="4">
        <v>19597</v>
      </c>
      <c r="J7773" s="4">
        <v>19597</v>
      </c>
    </row>
    <row r="7774" spans="2:10" x14ac:dyDescent="0.35">
      <c r="C7774" t="s">
        <v>1869</v>
      </c>
      <c r="E7774" s="4">
        <v>0</v>
      </c>
      <c r="H7774" s="4">
        <v>720000</v>
      </c>
      <c r="I7774" s="4">
        <v>720000</v>
      </c>
      <c r="J7774">
        <v>0</v>
      </c>
    </row>
    <row r="7775" spans="2:10" x14ac:dyDescent="0.35">
      <c r="C7775" t="s">
        <v>1870</v>
      </c>
      <c r="D7775" s="4">
        <v>49073</v>
      </c>
      <c r="E7775" s="4">
        <v>17293</v>
      </c>
      <c r="F7775" s="4">
        <v>3415776</v>
      </c>
      <c r="H7775" s="4">
        <v>48336</v>
      </c>
      <c r="I7775" s="4">
        <v>3530477</v>
      </c>
      <c r="J7775" s="4">
        <v>66366</v>
      </c>
    </row>
    <row r="7776" spans="2:10" x14ac:dyDescent="0.35">
      <c r="C7776" t="s">
        <v>1871</v>
      </c>
      <c r="D7776" s="4">
        <v>6489167</v>
      </c>
      <c r="F7776" s="4">
        <v>195000</v>
      </c>
      <c r="G7776" s="4">
        <v>18055</v>
      </c>
      <c r="I7776" s="4">
        <v>6702222</v>
      </c>
      <c r="J7776" s="4">
        <v>6489167</v>
      </c>
    </row>
    <row r="7777" spans="2:10" x14ac:dyDescent="0.35">
      <c r="C7777" t="s">
        <v>1872</v>
      </c>
      <c r="D7777" s="4">
        <v>294000</v>
      </c>
      <c r="I7777" s="4">
        <v>294000</v>
      </c>
      <c r="J7777" s="4">
        <v>294000</v>
      </c>
    </row>
    <row r="7778" spans="2:10" x14ac:dyDescent="0.35">
      <c r="C7778" t="s">
        <v>1873</v>
      </c>
      <c r="D7778" s="4">
        <v>11458</v>
      </c>
      <c r="I7778" s="4">
        <v>11458</v>
      </c>
      <c r="J7778" s="4">
        <v>11458</v>
      </c>
    </row>
    <row r="7779" spans="2:10" x14ac:dyDescent="0.35">
      <c r="C7779" t="s">
        <v>1874</v>
      </c>
      <c r="D7779" s="4">
        <v>8943</v>
      </c>
      <c r="I7779" s="4">
        <v>8943</v>
      </c>
      <c r="J7779" s="4">
        <v>8943</v>
      </c>
    </row>
    <row r="7780" spans="2:10" x14ac:dyDescent="0.35">
      <c r="C7780" t="s">
        <v>1875</v>
      </c>
      <c r="H7780" s="4">
        <v>87182</v>
      </c>
      <c r="I7780" s="4">
        <v>87182</v>
      </c>
      <c r="J7780">
        <v>0</v>
      </c>
    </row>
    <row r="7781" spans="2:10" x14ac:dyDescent="0.35">
      <c r="C7781" t="s">
        <v>1876</v>
      </c>
      <c r="D7781" s="4">
        <v>23087</v>
      </c>
      <c r="E7781" s="4">
        <v>0</v>
      </c>
      <c r="H7781" s="4">
        <v>824880</v>
      </c>
      <c r="I7781" s="4">
        <v>847967</v>
      </c>
      <c r="J7781" s="4">
        <v>23087</v>
      </c>
    </row>
    <row r="7782" spans="2:10" x14ac:dyDescent="0.35">
      <c r="C7782" t="s">
        <v>1877</v>
      </c>
      <c r="D7782" s="4">
        <v>134395</v>
      </c>
      <c r="I7782" s="4">
        <v>134395</v>
      </c>
      <c r="J7782" s="4">
        <v>134395</v>
      </c>
    </row>
    <row r="7783" spans="2:10" x14ac:dyDescent="0.35">
      <c r="B7783" t="s">
        <v>55</v>
      </c>
      <c r="D7783" s="4">
        <v>7399734</v>
      </c>
      <c r="E7783" s="4">
        <v>248965</v>
      </c>
      <c r="F7783" s="4">
        <v>3852540</v>
      </c>
      <c r="G7783" s="4">
        <v>142523</v>
      </c>
      <c r="H7783" s="4">
        <v>10509426</v>
      </c>
      <c r="I7783" s="4">
        <v>22153188</v>
      </c>
      <c r="J7783" s="4">
        <v>7648699</v>
      </c>
    </row>
    <row r="7784" spans="2:10" x14ac:dyDescent="0.35">
      <c r="B7784" t="s">
        <v>1878</v>
      </c>
      <c r="C7784" t="s">
        <v>1879</v>
      </c>
      <c r="D7784" s="4">
        <v>2227970</v>
      </c>
      <c r="I7784" s="4">
        <v>2227970</v>
      </c>
      <c r="J7784" s="4">
        <v>2227970</v>
      </c>
    </row>
    <row r="7785" spans="2:10" x14ac:dyDescent="0.35">
      <c r="C7785" t="s">
        <v>1897</v>
      </c>
      <c r="D7785" s="4">
        <v>3952</v>
      </c>
      <c r="I7785" s="4">
        <v>3952</v>
      </c>
      <c r="J7785" s="4">
        <v>3952</v>
      </c>
    </row>
    <row r="7786" spans="2:10" x14ac:dyDescent="0.35">
      <c r="C7786" t="s">
        <v>1880</v>
      </c>
      <c r="D7786" s="4">
        <v>881404</v>
      </c>
      <c r="I7786" s="4">
        <v>881404</v>
      </c>
      <c r="J7786" s="4">
        <v>881404</v>
      </c>
    </row>
    <row r="7787" spans="2:10" x14ac:dyDescent="0.35">
      <c r="C7787" t="s">
        <v>1881</v>
      </c>
      <c r="D7787" s="4">
        <v>2005678</v>
      </c>
      <c r="I7787" s="4">
        <v>2005678</v>
      </c>
      <c r="J7787" s="4">
        <v>2005678</v>
      </c>
    </row>
    <row r="7788" spans="2:10" x14ac:dyDescent="0.35">
      <c r="C7788" t="s">
        <v>1882</v>
      </c>
      <c r="D7788" s="4">
        <v>367804</v>
      </c>
      <c r="I7788" s="4">
        <v>367804</v>
      </c>
      <c r="J7788" s="4">
        <v>367804</v>
      </c>
    </row>
    <row r="7789" spans="2:10" x14ac:dyDescent="0.35">
      <c r="C7789" t="s">
        <v>1900</v>
      </c>
      <c r="D7789" s="4">
        <v>502</v>
      </c>
      <c r="I7789" s="4">
        <v>502</v>
      </c>
      <c r="J7789" s="4">
        <v>502</v>
      </c>
    </row>
    <row r="7790" spans="2:10" x14ac:dyDescent="0.35">
      <c r="C7790" t="s">
        <v>1883</v>
      </c>
      <c r="D7790" s="4">
        <v>79377</v>
      </c>
      <c r="I7790" s="4">
        <v>79377</v>
      </c>
      <c r="J7790" s="4">
        <v>79377</v>
      </c>
    </row>
    <row r="7791" spans="2:10" x14ac:dyDescent="0.35">
      <c r="B7791" t="s">
        <v>56</v>
      </c>
      <c r="D7791" s="4">
        <v>5566686</v>
      </c>
      <c r="I7791" s="4">
        <v>5566686</v>
      </c>
      <c r="J7791" s="4">
        <v>5566686</v>
      </c>
    </row>
    <row r="7792" spans="2:10" x14ac:dyDescent="0.35">
      <c r="B7792" t="s">
        <v>1885</v>
      </c>
      <c r="C7792" t="s">
        <v>1886</v>
      </c>
      <c r="D7792" s="4">
        <v>311071</v>
      </c>
      <c r="I7792" s="4">
        <v>311071</v>
      </c>
      <c r="J7792" s="4">
        <v>311071</v>
      </c>
    </row>
    <row r="7793" spans="1:10" x14ac:dyDescent="0.35">
      <c r="B7793" t="s">
        <v>57</v>
      </c>
      <c r="D7793" s="4">
        <v>311071</v>
      </c>
      <c r="I7793" s="4">
        <v>311071</v>
      </c>
      <c r="J7793" s="4">
        <v>311071</v>
      </c>
    </row>
    <row r="7794" spans="1:10" x14ac:dyDescent="0.35">
      <c r="B7794" t="s">
        <v>1887</v>
      </c>
      <c r="C7794" t="s">
        <v>1904</v>
      </c>
      <c r="E7794" s="4">
        <v>250000</v>
      </c>
      <c r="I7794" s="4">
        <v>250000</v>
      </c>
      <c r="J7794">
        <v>250000</v>
      </c>
    </row>
    <row r="7795" spans="1:10" x14ac:dyDescent="0.35">
      <c r="C7795" t="s">
        <v>1888</v>
      </c>
      <c r="H7795" s="4">
        <v>4800000</v>
      </c>
      <c r="I7795" s="4">
        <v>4800000</v>
      </c>
      <c r="J7795">
        <v>0</v>
      </c>
    </row>
    <row r="7796" spans="1:10" x14ac:dyDescent="0.35">
      <c r="C7796" t="s">
        <v>1889</v>
      </c>
      <c r="F7796" s="4">
        <v>8400000</v>
      </c>
      <c r="I7796" s="4">
        <v>8400000</v>
      </c>
      <c r="J7796">
        <v>0</v>
      </c>
    </row>
    <row r="7797" spans="1:10" x14ac:dyDescent="0.35">
      <c r="C7797" t="s">
        <v>1890</v>
      </c>
      <c r="F7797" s="4">
        <v>2250000</v>
      </c>
      <c r="I7797" s="4">
        <v>2250000</v>
      </c>
      <c r="J7797">
        <v>0</v>
      </c>
    </row>
    <row r="7798" spans="1:10" x14ac:dyDescent="0.35">
      <c r="B7798" t="s">
        <v>58</v>
      </c>
      <c r="E7798" s="4">
        <v>250000</v>
      </c>
      <c r="F7798" s="4">
        <v>10650000</v>
      </c>
      <c r="H7798" s="4">
        <v>4800000</v>
      </c>
      <c r="I7798" s="4">
        <v>15700000</v>
      </c>
      <c r="J7798">
        <v>250000</v>
      </c>
    </row>
    <row r="7799" spans="1:10" x14ac:dyDescent="0.35">
      <c r="A7799" t="s">
        <v>1677</v>
      </c>
      <c r="B7799" t="s">
        <v>59</v>
      </c>
      <c r="D7799" s="4">
        <v>77632288</v>
      </c>
      <c r="E7799" s="4">
        <v>41916607</v>
      </c>
      <c r="F7799" s="4">
        <v>32559955</v>
      </c>
      <c r="G7799" s="4">
        <v>9132557</v>
      </c>
      <c r="H7799" s="4">
        <v>19455339</v>
      </c>
      <c r="I7799" s="4">
        <v>180696746</v>
      </c>
      <c r="J7799" s="4">
        <v>119548895</v>
      </c>
    </row>
    <row r="7800" spans="1:10" x14ac:dyDescent="0.35">
      <c r="A7800" t="s">
        <v>803</v>
      </c>
      <c r="B7800" t="s">
        <v>1842</v>
      </c>
      <c r="C7800" t="s">
        <v>1843</v>
      </c>
      <c r="D7800" s="4">
        <v>15280582</v>
      </c>
      <c r="E7800" s="4">
        <v>15345699</v>
      </c>
      <c r="F7800" s="4">
        <v>74062559</v>
      </c>
      <c r="G7800" s="4">
        <v>34010200</v>
      </c>
      <c r="I7800" s="4">
        <v>138699039</v>
      </c>
      <c r="J7800" s="4">
        <v>30626281</v>
      </c>
    </row>
    <row r="7801" spans="1:10" x14ac:dyDescent="0.35">
      <c r="C7801" t="s">
        <v>1844</v>
      </c>
      <c r="D7801" s="4">
        <v>5141439</v>
      </c>
      <c r="G7801" s="4">
        <v>504754</v>
      </c>
      <c r="H7801" s="4">
        <v>8997816</v>
      </c>
      <c r="I7801" s="4">
        <v>14644008</v>
      </c>
      <c r="J7801" s="4">
        <v>5141439</v>
      </c>
    </row>
    <row r="7802" spans="1:10" x14ac:dyDescent="0.35">
      <c r="C7802" t="s">
        <v>1845</v>
      </c>
      <c r="D7802" s="4">
        <v>9474769</v>
      </c>
      <c r="I7802" s="4">
        <v>9474769</v>
      </c>
      <c r="J7802" s="4">
        <v>9474769</v>
      </c>
    </row>
    <row r="7803" spans="1:10" x14ac:dyDescent="0.35">
      <c r="B7803" t="s">
        <v>51</v>
      </c>
      <c r="D7803" s="4">
        <v>29896790</v>
      </c>
      <c r="E7803" s="4">
        <v>15345699</v>
      </c>
      <c r="F7803" s="4">
        <v>74062559</v>
      </c>
      <c r="G7803" s="4">
        <v>34514954</v>
      </c>
      <c r="H7803" s="4">
        <v>8997816</v>
      </c>
      <c r="I7803" s="4">
        <v>162817817</v>
      </c>
      <c r="J7803" s="4">
        <v>45242489</v>
      </c>
    </row>
    <row r="7804" spans="1:10" x14ac:dyDescent="0.35">
      <c r="B7804" t="s">
        <v>1843</v>
      </c>
      <c r="C7804" t="s">
        <v>1846</v>
      </c>
      <c r="D7804" s="4">
        <v>7103941</v>
      </c>
      <c r="F7804" s="4">
        <v>19183007</v>
      </c>
      <c r="G7804" s="4">
        <v>39344363</v>
      </c>
      <c r="H7804" s="4">
        <v>20314610</v>
      </c>
      <c r="I7804" s="4">
        <v>85945922</v>
      </c>
      <c r="J7804" s="4">
        <v>7103941</v>
      </c>
    </row>
    <row r="7805" spans="1:10" x14ac:dyDescent="0.35">
      <c r="C7805" t="s">
        <v>1847</v>
      </c>
      <c r="D7805" s="4">
        <v>37688412</v>
      </c>
      <c r="E7805" s="4">
        <v>478196</v>
      </c>
      <c r="F7805" s="4">
        <v>1959460</v>
      </c>
      <c r="I7805" s="4">
        <v>40126068</v>
      </c>
      <c r="J7805" s="4">
        <v>38166608</v>
      </c>
    </row>
    <row r="7806" spans="1:10" x14ac:dyDescent="0.35">
      <c r="C7806" t="s">
        <v>1848</v>
      </c>
      <c r="D7806" s="4">
        <v>277958</v>
      </c>
      <c r="I7806" s="4">
        <v>277958</v>
      </c>
      <c r="J7806" s="4">
        <v>277958</v>
      </c>
    </row>
    <row r="7807" spans="1:10" x14ac:dyDescent="0.35">
      <c r="B7807" t="s">
        <v>52</v>
      </c>
      <c r="D7807" s="4">
        <v>45070311</v>
      </c>
      <c r="E7807" s="4">
        <v>478196</v>
      </c>
      <c r="F7807" s="4">
        <v>21142467</v>
      </c>
      <c r="G7807" s="4">
        <v>39344363</v>
      </c>
      <c r="H7807" s="4">
        <v>20314610</v>
      </c>
      <c r="I7807" s="4">
        <v>126349947</v>
      </c>
      <c r="J7807" s="4">
        <v>45548507</v>
      </c>
    </row>
    <row r="7808" spans="1:10" x14ac:dyDescent="0.35">
      <c r="B7808" t="s">
        <v>1849</v>
      </c>
      <c r="C7808" t="s">
        <v>1911</v>
      </c>
      <c r="F7808" s="4">
        <v>400000</v>
      </c>
      <c r="I7808" s="4">
        <v>400000</v>
      </c>
      <c r="J7808">
        <v>0</v>
      </c>
    </row>
    <row r="7809" spans="2:10" x14ac:dyDescent="0.35">
      <c r="C7809" t="s">
        <v>1850</v>
      </c>
      <c r="F7809" s="4">
        <v>1600000</v>
      </c>
      <c r="G7809" s="4">
        <v>40800000</v>
      </c>
      <c r="I7809" s="4">
        <v>42400000</v>
      </c>
      <c r="J7809">
        <v>0</v>
      </c>
    </row>
    <row r="7810" spans="2:10" x14ac:dyDescent="0.35">
      <c r="B7810" t="s">
        <v>53</v>
      </c>
      <c r="F7810" s="4">
        <v>2000000</v>
      </c>
      <c r="G7810" s="4">
        <v>40800000</v>
      </c>
      <c r="I7810" s="4">
        <v>42800000</v>
      </c>
      <c r="J7810">
        <v>0</v>
      </c>
    </row>
    <row r="7811" spans="2:10" x14ac:dyDescent="0.35">
      <c r="B7811" t="s">
        <v>1844</v>
      </c>
      <c r="C7811" t="s">
        <v>1934</v>
      </c>
      <c r="D7811" s="4">
        <v>4702</v>
      </c>
      <c r="I7811" s="4">
        <v>4702</v>
      </c>
      <c r="J7811" s="4">
        <v>4702</v>
      </c>
    </row>
    <row r="7812" spans="2:10" x14ac:dyDescent="0.35">
      <c r="C7812" t="s">
        <v>1851</v>
      </c>
      <c r="D7812" s="4">
        <v>1279405</v>
      </c>
      <c r="I7812" s="4">
        <v>1279405</v>
      </c>
      <c r="J7812" s="4">
        <v>1279405</v>
      </c>
    </row>
    <row r="7813" spans="2:10" x14ac:dyDescent="0.35">
      <c r="C7813" t="s">
        <v>1852</v>
      </c>
      <c r="D7813" s="4">
        <v>1630</v>
      </c>
      <c r="F7813" s="4">
        <v>1921</v>
      </c>
      <c r="G7813" s="4">
        <v>8178</v>
      </c>
      <c r="H7813" s="4">
        <v>38418</v>
      </c>
      <c r="I7813" s="4">
        <v>50146</v>
      </c>
      <c r="J7813" s="4">
        <v>1630</v>
      </c>
    </row>
    <row r="7814" spans="2:10" x14ac:dyDescent="0.35">
      <c r="C7814" t="s">
        <v>1853</v>
      </c>
      <c r="D7814" s="4">
        <v>9902</v>
      </c>
      <c r="G7814" s="4">
        <v>57339</v>
      </c>
      <c r="H7814" s="4">
        <v>1539</v>
      </c>
      <c r="I7814" s="4">
        <v>68780</v>
      </c>
      <c r="J7814" s="4">
        <v>9902</v>
      </c>
    </row>
    <row r="7815" spans="2:10" x14ac:dyDescent="0.35">
      <c r="C7815" t="s">
        <v>1893</v>
      </c>
      <c r="D7815" s="4">
        <v>1309</v>
      </c>
      <c r="G7815" s="4">
        <v>8362</v>
      </c>
      <c r="I7815" s="4">
        <v>9671</v>
      </c>
      <c r="J7815" s="4">
        <v>1309</v>
      </c>
    </row>
    <row r="7816" spans="2:10" x14ac:dyDescent="0.35">
      <c r="C7816" t="s">
        <v>1903</v>
      </c>
      <c r="D7816" s="4">
        <v>17351</v>
      </c>
      <c r="I7816" s="4">
        <v>17351</v>
      </c>
      <c r="J7816" s="4">
        <v>17351</v>
      </c>
    </row>
    <row r="7817" spans="2:10" x14ac:dyDescent="0.35">
      <c r="C7817" t="s">
        <v>1854</v>
      </c>
      <c r="D7817" s="4">
        <v>1256892</v>
      </c>
      <c r="F7817" s="4">
        <v>3470046</v>
      </c>
      <c r="G7817" s="4">
        <v>154673</v>
      </c>
      <c r="H7817" s="4">
        <v>174847</v>
      </c>
      <c r="I7817" s="4">
        <v>5056458</v>
      </c>
      <c r="J7817" s="4">
        <v>1256892</v>
      </c>
    </row>
    <row r="7818" spans="2:10" x14ac:dyDescent="0.35">
      <c r="C7818" t="s">
        <v>1855</v>
      </c>
      <c r="D7818" s="4">
        <v>994028</v>
      </c>
      <c r="E7818" s="4">
        <v>92697</v>
      </c>
      <c r="F7818" s="4">
        <v>1717080</v>
      </c>
      <c r="H7818" s="4">
        <v>760722</v>
      </c>
      <c r="I7818" s="4">
        <v>3564527</v>
      </c>
      <c r="J7818" s="4">
        <v>1086725</v>
      </c>
    </row>
    <row r="7819" spans="2:10" x14ac:dyDescent="0.35">
      <c r="C7819" t="s">
        <v>1856</v>
      </c>
      <c r="D7819" s="4">
        <v>79101</v>
      </c>
      <c r="H7819" s="4">
        <v>120105</v>
      </c>
      <c r="I7819" s="4">
        <v>199206</v>
      </c>
      <c r="J7819" s="4">
        <v>79101</v>
      </c>
    </row>
    <row r="7820" spans="2:10" x14ac:dyDescent="0.35">
      <c r="C7820" t="s">
        <v>1857</v>
      </c>
      <c r="D7820" s="4">
        <v>55675</v>
      </c>
      <c r="I7820" s="4">
        <v>55675</v>
      </c>
      <c r="J7820" s="4">
        <v>55675</v>
      </c>
    </row>
    <row r="7821" spans="2:10" x14ac:dyDescent="0.35">
      <c r="C7821" t="s">
        <v>1858</v>
      </c>
      <c r="D7821" s="4">
        <v>367517</v>
      </c>
      <c r="E7821" s="4">
        <v>5195</v>
      </c>
      <c r="H7821" s="4">
        <v>15586</v>
      </c>
      <c r="I7821" s="4">
        <v>388298</v>
      </c>
      <c r="J7821" s="4">
        <v>372712</v>
      </c>
    </row>
    <row r="7822" spans="2:10" x14ac:dyDescent="0.35">
      <c r="B7822" t="s">
        <v>1844</v>
      </c>
      <c r="C7822" t="s">
        <v>1859</v>
      </c>
      <c r="D7822" s="4">
        <v>785589</v>
      </c>
      <c r="E7822" s="4">
        <v>401180</v>
      </c>
      <c r="G7822" s="4">
        <v>1230421</v>
      </c>
      <c r="H7822" s="4">
        <v>3681117</v>
      </c>
      <c r="I7822" s="4">
        <v>6098308</v>
      </c>
      <c r="J7822" s="4">
        <v>1186769</v>
      </c>
    </row>
    <row r="7823" spans="2:10" x14ac:dyDescent="0.35">
      <c r="C7823" t="s">
        <v>1860</v>
      </c>
      <c r="D7823" s="4">
        <v>2065358</v>
      </c>
      <c r="E7823" s="4">
        <v>0</v>
      </c>
      <c r="G7823" s="4">
        <v>869624</v>
      </c>
      <c r="H7823" s="4">
        <v>1630545</v>
      </c>
      <c r="I7823" s="4">
        <v>4565527</v>
      </c>
      <c r="J7823" s="4">
        <v>2065358</v>
      </c>
    </row>
    <row r="7824" spans="2:10" x14ac:dyDescent="0.35">
      <c r="C7824" t="s">
        <v>1861</v>
      </c>
      <c r="D7824" s="4">
        <v>375419</v>
      </c>
      <c r="I7824" s="4">
        <v>375419</v>
      </c>
      <c r="J7824" s="4">
        <v>375419</v>
      </c>
    </row>
    <row r="7825" spans="2:10" x14ac:dyDescent="0.35">
      <c r="C7825" t="s">
        <v>1862</v>
      </c>
      <c r="D7825" s="4">
        <v>2482541</v>
      </c>
      <c r="E7825" s="4">
        <v>256393</v>
      </c>
      <c r="G7825" s="4">
        <v>4187749</v>
      </c>
      <c r="H7825" s="4">
        <v>683714</v>
      </c>
      <c r="I7825" s="4">
        <v>7610397</v>
      </c>
      <c r="J7825" s="4">
        <v>2738934</v>
      </c>
    </row>
    <row r="7826" spans="2:10" x14ac:dyDescent="0.35">
      <c r="C7826" t="s">
        <v>1863</v>
      </c>
      <c r="D7826" s="4">
        <v>184762</v>
      </c>
      <c r="F7826" s="4">
        <v>116699</v>
      </c>
      <c r="I7826" s="4">
        <v>301460</v>
      </c>
      <c r="J7826" s="4">
        <v>184762</v>
      </c>
    </row>
    <row r="7827" spans="2:10" x14ac:dyDescent="0.35">
      <c r="B7827" t="s">
        <v>54</v>
      </c>
      <c r="D7827" s="4">
        <v>9961181</v>
      </c>
      <c r="E7827" s="4">
        <v>755465</v>
      </c>
      <c r="F7827" s="4">
        <v>5305745</v>
      </c>
      <c r="G7827" s="4">
        <v>6516345</v>
      </c>
      <c r="H7827" s="4">
        <v>7106593</v>
      </c>
      <c r="I7827" s="4">
        <v>29645329</v>
      </c>
      <c r="J7827" s="4">
        <v>10716646</v>
      </c>
    </row>
    <row r="7828" spans="2:10" x14ac:dyDescent="0.35">
      <c r="B7828" t="s">
        <v>1845</v>
      </c>
      <c r="C7828" t="s">
        <v>1865</v>
      </c>
      <c r="D7828" s="4">
        <v>10465</v>
      </c>
      <c r="E7828" s="4">
        <v>0</v>
      </c>
      <c r="H7828" s="4">
        <v>262799</v>
      </c>
      <c r="I7828" s="4">
        <v>273264</v>
      </c>
      <c r="J7828" s="4">
        <v>10465</v>
      </c>
    </row>
    <row r="7829" spans="2:10" x14ac:dyDescent="0.35">
      <c r="C7829" t="s">
        <v>1866</v>
      </c>
      <c r="D7829" s="4">
        <v>1580</v>
      </c>
      <c r="I7829" s="4">
        <v>1580</v>
      </c>
      <c r="J7829" s="4">
        <v>1580</v>
      </c>
    </row>
    <row r="7830" spans="2:10" x14ac:dyDescent="0.35">
      <c r="C7830" t="s">
        <v>1867</v>
      </c>
      <c r="D7830" s="4">
        <v>1274792</v>
      </c>
      <c r="E7830" s="4">
        <v>69531</v>
      </c>
      <c r="F7830" s="4">
        <v>8870094</v>
      </c>
      <c r="G7830" s="4">
        <v>144000</v>
      </c>
      <c r="H7830" s="4">
        <v>2830983</v>
      </c>
      <c r="I7830" s="4">
        <v>13189399</v>
      </c>
      <c r="J7830" s="4">
        <v>1344323</v>
      </c>
    </row>
    <row r="7831" spans="2:10" x14ac:dyDescent="0.35">
      <c r="C7831" t="s">
        <v>1868</v>
      </c>
      <c r="D7831" s="4">
        <v>257984</v>
      </c>
      <c r="E7831" s="4">
        <v>246539</v>
      </c>
      <c r="F7831" s="4">
        <v>5366005</v>
      </c>
      <c r="G7831" s="4">
        <v>126297</v>
      </c>
      <c r="H7831" s="4">
        <v>9396481</v>
      </c>
      <c r="I7831" s="4">
        <v>15393307</v>
      </c>
      <c r="J7831" s="4">
        <v>504523</v>
      </c>
    </row>
    <row r="7832" spans="2:10" x14ac:dyDescent="0.35">
      <c r="C7832" t="s">
        <v>1894</v>
      </c>
      <c r="D7832" s="4">
        <v>40925</v>
      </c>
      <c r="I7832" s="4">
        <v>40925</v>
      </c>
      <c r="J7832" s="4">
        <v>40925</v>
      </c>
    </row>
    <row r="7833" spans="2:10" x14ac:dyDescent="0.35">
      <c r="C7833" t="s">
        <v>1869</v>
      </c>
      <c r="D7833" s="4">
        <v>17778</v>
      </c>
      <c r="F7833" s="4">
        <v>4394880</v>
      </c>
      <c r="H7833" s="4">
        <v>9600</v>
      </c>
      <c r="I7833" s="4">
        <v>4422258</v>
      </c>
      <c r="J7833" s="4">
        <v>17778</v>
      </c>
    </row>
    <row r="7834" spans="2:10" x14ac:dyDescent="0.35">
      <c r="C7834" t="s">
        <v>1870</v>
      </c>
      <c r="D7834" s="4">
        <v>449648</v>
      </c>
      <c r="E7834" s="4">
        <v>12713540</v>
      </c>
      <c r="G7834" s="4">
        <v>32000</v>
      </c>
      <c r="H7834" s="4">
        <v>607366</v>
      </c>
      <c r="I7834" s="4">
        <v>13802554</v>
      </c>
      <c r="J7834" s="4">
        <v>13163188</v>
      </c>
    </row>
    <row r="7835" spans="2:10" x14ac:dyDescent="0.35">
      <c r="C7835" t="s">
        <v>1871</v>
      </c>
      <c r="D7835" s="4">
        <v>29817</v>
      </c>
      <c r="G7835" s="4">
        <v>2150000</v>
      </c>
      <c r="H7835" s="4">
        <v>35836</v>
      </c>
      <c r="I7835" s="4">
        <v>2215653</v>
      </c>
      <c r="J7835" s="4">
        <v>29817</v>
      </c>
    </row>
    <row r="7836" spans="2:10" x14ac:dyDescent="0.35">
      <c r="C7836" t="s">
        <v>1872</v>
      </c>
      <c r="D7836" s="4">
        <v>2186187</v>
      </c>
      <c r="I7836" s="4">
        <v>2186187</v>
      </c>
      <c r="J7836" s="4">
        <v>2186187</v>
      </c>
    </row>
    <row r="7837" spans="2:10" x14ac:dyDescent="0.35">
      <c r="C7837" t="s">
        <v>1873</v>
      </c>
      <c r="D7837" s="4">
        <v>26711</v>
      </c>
      <c r="E7837" s="4">
        <v>0</v>
      </c>
      <c r="I7837" s="4">
        <v>26711</v>
      </c>
      <c r="J7837" s="4">
        <v>26711</v>
      </c>
    </row>
    <row r="7838" spans="2:10" x14ac:dyDescent="0.35">
      <c r="C7838" t="s">
        <v>1874</v>
      </c>
      <c r="D7838" s="4">
        <v>3410</v>
      </c>
      <c r="I7838" s="4">
        <v>3410</v>
      </c>
      <c r="J7838" s="4">
        <v>3410</v>
      </c>
    </row>
    <row r="7839" spans="2:10" x14ac:dyDescent="0.35">
      <c r="C7839" t="s">
        <v>1875</v>
      </c>
      <c r="D7839" s="4">
        <v>10843</v>
      </c>
      <c r="H7839" s="4">
        <v>268519</v>
      </c>
      <c r="I7839" s="4">
        <v>279362</v>
      </c>
      <c r="J7839" s="4">
        <v>10843</v>
      </c>
    </row>
    <row r="7840" spans="2:10" x14ac:dyDescent="0.35">
      <c r="C7840" t="s">
        <v>1876</v>
      </c>
      <c r="F7840" s="4">
        <v>586320</v>
      </c>
      <c r="H7840" s="4">
        <v>16800</v>
      </c>
      <c r="I7840" s="4">
        <v>603120</v>
      </c>
      <c r="J7840">
        <v>0</v>
      </c>
    </row>
    <row r="7841" spans="2:10" x14ac:dyDescent="0.35">
      <c r="C7841" t="s">
        <v>1877</v>
      </c>
      <c r="D7841" s="4">
        <v>29975</v>
      </c>
      <c r="E7841" s="4">
        <v>15272</v>
      </c>
      <c r="I7841" s="4">
        <v>45247</v>
      </c>
      <c r="J7841" s="4">
        <v>45247</v>
      </c>
    </row>
    <row r="7842" spans="2:10" x14ac:dyDescent="0.35">
      <c r="B7842" t="s">
        <v>55</v>
      </c>
      <c r="D7842" s="4">
        <v>4340116</v>
      </c>
      <c r="E7842" s="4">
        <v>13044882</v>
      </c>
      <c r="F7842" s="4">
        <v>19217299</v>
      </c>
      <c r="G7842" s="4">
        <v>2452297</v>
      </c>
      <c r="H7842" s="4">
        <v>13428384</v>
      </c>
      <c r="I7842" s="4">
        <v>52482978</v>
      </c>
      <c r="J7842" s="4">
        <v>17384998</v>
      </c>
    </row>
    <row r="7843" spans="2:10" x14ac:dyDescent="0.35">
      <c r="B7843" t="s">
        <v>1878</v>
      </c>
      <c r="C7843" t="s">
        <v>1879</v>
      </c>
      <c r="D7843" s="4">
        <v>5310934</v>
      </c>
      <c r="I7843" s="4">
        <v>5310934</v>
      </c>
      <c r="J7843" s="4">
        <v>5310934</v>
      </c>
    </row>
    <row r="7844" spans="2:10" x14ac:dyDescent="0.35">
      <c r="C7844" t="s">
        <v>1907</v>
      </c>
      <c r="D7844" s="4">
        <v>13738</v>
      </c>
      <c r="I7844" s="4">
        <v>13738</v>
      </c>
      <c r="J7844" s="4">
        <v>13738</v>
      </c>
    </row>
    <row r="7845" spans="2:10" x14ac:dyDescent="0.35">
      <c r="C7845" t="s">
        <v>1897</v>
      </c>
      <c r="D7845" s="4">
        <v>493</v>
      </c>
      <c r="I7845" s="4">
        <v>493</v>
      </c>
      <c r="J7845" s="4">
        <v>493</v>
      </c>
    </row>
    <row r="7846" spans="2:10" x14ac:dyDescent="0.35">
      <c r="C7846" t="s">
        <v>1880</v>
      </c>
      <c r="D7846" s="4">
        <v>1055316</v>
      </c>
      <c r="I7846" s="4">
        <v>1055316</v>
      </c>
      <c r="J7846" s="4">
        <v>1055316</v>
      </c>
    </row>
    <row r="7847" spans="2:10" x14ac:dyDescent="0.35">
      <c r="C7847" t="s">
        <v>1881</v>
      </c>
      <c r="D7847" s="4">
        <v>3016677</v>
      </c>
      <c r="I7847" s="4">
        <v>3016677</v>
      </c>
      <c r="J7847" s="4">
        <v>3016677</v>
      </c>
    </row>
    <row r="7848" spans="2:10" x14ac:dyDescent="0.35">
      <c r="C7848" t="s">
        <v>1895</v>
      </c>
      <c r="D7848" s="4">
        <v>35476</v>
      </c>
      <c r="I7848" s="4">
        <v>35476</v>
      </c>
      <c r="J7848" s="4">
        <v>35476</v>
      </c>
    </row>
    <row r="7849" spans="2:10" x14ac:dyDescent="0.35">
      <c r="C7849" t="s">
        <v>1882</v>
      </c>
      <c r="F7849" s="4">
        <v>293528</v>
      </c>
      <c r="I7849" s="4">
        <v>293528</v>
      </c>
      <c r="J7849">
        <v>0</v>
      </c>
    </row>
    <row r="7850" spans="2:10" x14ac:dyDescent="0.35">
      <c r="C7850" t="s">
        <v>1883</v>
      </c>
      <c r="D7850" s="4">
        <v>11199</v>
      </c>
      <c r="I7850" s="4">
        <v>11199</v>
      </c>
      <c r="J7850" s="4">
        <v>11199</v>
      </c>
    </row>
    <row r="7851" spans="2:10" x14ac:dyDescent="0.35">
      <c r="C7851" t="s">
        <v>1892</v>
      </c>
      <c r="D7851" s="4">
        <v>854</v>
      </c>
      <c r="I7851" s="4">
        <v>854</v>
      </c>
      <c r="J7851" s="4">
        <v>854</v>
      </c>
    </row>
    <row r="7852" spans="2:10" x14ac:dyDescent="0.35">
      <c r="C7852" t="s">
        <v>1884</v>
      </c>
      <c r="D7852" s="4">
        <v>5832</v>
      </c>
      <c r="I7852" s="4">
        <v>5832</v>
      </c>
      <c r="J7852" s="4">
        <v>5832</v>
      </c>
    </row>
    <row r="7853" spans="2:10" x14ac:dyDescent="0.35">
      <c r="B7853" t="s">
        <v>56</v>
      </c>
      <c r="D7853" s="4">
        <v>9450519</v>
      </c>
      <c r="F7853" s="4">
        <v>293528</v>
      </c>
      <c r="I7853" s="4">
        <v>9744047</v>
      </c>
      <c r="J7853" s="4">
        <v>9450519</v>
      </c>
    </row>
    <row r="7854" spans="2:10" x14ac:dyDescent="0.35">
      <c r="B7854" t="s">
        <v>1885</v>
      </c>
      <c r="C7854" t="s">
        <v>1886</v>
      </c>
      <c r="D7854" s="4">
        <v>18853</v>
      </c>
      <c r="H7854" s="4">
        <v>542018</v>
      </c>
      <c r="I7854" s="4">
        <v>560871</v>
      </c>
      <c r="J7854" s="4">
        <v>18853</v>
      </c>
    </row>
    <row r="7855" spans="2:10" x14ac:dyDescent="0.35">
      <c r="B7855" t="s">
        <v>57</v>
      </c>
      <c r="D7855" s="4">
        <v>18853</v>
      </c>
      <c r="H7855" s="4">
        <v>542018</v>
      </c>
      <c r="I7855" s="4">
        <v>560871</v>
      </c>
      <c r="J7855" s="4">
        <v>18853</v>
      </c>
    </row>
    <row r="7856" spans="2:10" x14ac:dyDescent="0.35">
      <c r="B7856" t="s">
        <v>1887</v>
      </c>
      <c r="C7856" t="s">
        <v>1904</v>
      </c>
      <c r="D7856" s="4">
        <v>250000</v>
      </c>
      <c r="I7856" s="4">
        <v>250000</v>
      </c>
      <c r="J7856" s="4">
        <v>250000</v>
      </c>
    </row>
    <row r="7857" spans="1:10" x14ac:dyDescent="0.35">
      <c r="C7857" t="s">
        <v>1908</v>
      </c>
      <c r="D7857" s="4">
        <v>45402</v>
      </c>
      <c r="I7857" s="4">
        <v>45402</v>
      </c>
      <c r="J7857" s="4">
        <v>45402</v>
      </c>
    </row>
    <row r="7858" spans="1:10" x14ac:dyDescent="0.35">
      <c r="C7858" t="s">
        <v>1888</v>
      </c>
      <c r="F7858" s="4">
        <v>9600000</v>
      </c>
      <c r="I7858" s="4">
        <v>9600000</v>
      </c>
      <c r="J7858">
        <v>0</v>
      </c>
    </row>
    <row r="7859" spans="1:10" x14ac:dyDescent="0.35">
      <c r="C7859" t="s">
        <v>1901</v>
      </c>
      <c r="E7859" s="4">
        <v>7500000</v>
      </c>
      <c r="I7859" s="4">
        <v>7500000</v>
      </c>
      <c r="J7859">
        <v>7500000</v>
      </c>
    </row>
    <row r="7860" spans="1:10" x14ac:dyDescent="0.35">
      <c r="C7860" t="s">
        <v>1889</v>
      </c>
      <c r="E7860" s="4">
        <v>6300000</v>
      </c>
      <c r="I7860" s="4">
        <v>6300000</v>
      </c>
      <c r="J7860">
        <v>6300000</v>
      </c>
    </row>
    <row r="7861" spans="1:10" x14ac:dyDescent="0.35">
      <c r="C7861" t="s">
        <v>1890</v>
      </c>
      <c r="E7861" s="4">
        <v>1875000</v>
      </c>
      <c r="I7861" s="4">
        <v>1875000</v>
      </c>
      <c r="J7861">
        <v>1875000</v>
      </c>
    </row>
    <row r="7862" spans="1:10" x14ac:dyDescent="0.35">
      <c r="C7862" t="s">
        <v>1902</v>
      </c>
      <c r="E7862" s="4">
        <v>15000000</v>
      </c>
      <c r="I7862" s="4">
        <v>15000000</v>
      </c>
      <c r="J7862">
        <v>15000000</v>
      </c>
    </row>
    <row r="7863" spans="1:10" x14ac:dyDescent="0.35">
      <c r="B7863" t="s">
        <v>58</v>
      </c>
      <c r="D7863" s="4">
        <v>295402</v>
      </c>
      <c r="E7863" s="4">
        <v>30675000</v>
      </c>
      <c r="F7863" s="4">
        <v>9600000</v>
      </c>
      <c r="I7863" s="4">
        <v>40570402</v>
      </c>
      <c r="J7863" s="4">
        <v>30970402</v>
      </c>
    </row>
    <row r="7864" spans="1:10" x14ac:dyDescent="0.35">
      <c r="A7864" t="s">
        <v>1678</v>
      </c>
      <c r="B7864" t="s">
        <v>59</v>
      </c>
      <c r="D7864" s="4">
        <v>99033172</v>
      </c>
      <c r="E7864" s="4">
        <v>60299242</v>
      </c>
      <c r="F7864" s="4">
        <v>131621598</v>
      </c>
      <c r="G7864" s="4">
        <v>123627959</v>
      </c>
      <c r="H7864" s="4">
        <v>50389421</v>
      </c>
      <c r="I7864" s="4">
        <v>464971392</v>
      </c>
      <c r="J7864" s="4">
        <v>159332414</v>
      </c>
    </row>
    <row r="7865" spans="1:10" x14ac:dyDescent="0.35">
      <c r="A7865" t="s">
        <v>807</v>
      </c>
      <c r="B7865" t="s">
        <v>1842</v>
      </c>
      <c r="C7865" t="s">
        <v>1843</v>
      </c>
      <c r="D7865" s="4">
        <v>7758544</v>
      </c>
      <c r="F7865" s="4">
        <v>4229400</v>
      </c>
      <c r="I7865" s="4">
        <v>11987944</v>
      </c>
      <c r="J7865" s="4">
        <v>7758544</v>
      </c>
    </row>
    <row r="7866" spans="1:10" x14ac:dyDescent="0.35">
      <c r="C7866" t="s">
        <v>1844</v>
      </c>
      <c r="D7866" s="4">
        <v>238284</v>
      </c>
      <c r="F7866" s="4">
        <v>661028</v>
      </c>
      <c r="G7866" s="4">
        <v>360337</v>
      </c>
      <c r="H7866" s="4">
        <v>109800</v>
      </c>
      <c r="I7866" s="4">
        <v>1369449</v>
      </c>
      <c r="J7866" s="4">
        <v>238284</v>
      </c>
    </row>
    <row r="7867" spans="1:10" x14ac:dyDescent="0.35">
      <c r="C7867" t="s">
        <v>1845</v>
      </c>
      <c r="D7867" s="4">
        <v>14743</v>
      </c>
      <c r="F7867" s="4">
        <v>580935</v>
      </c>
      <c r="I7867" s="4">
        <v>595678</v>
      </c>
      <c r="J7867" s="4">
        <v>14743</v>
      </c>
    </row>
    <row r="7868" spans="1:10" x14ac:dyDescent="0.35">
      <c r="B7868" t="s">
        <v>51</v>
      </c>
      <c r="D7868" s="4">
        <v>8011571</v>
      </c>
      <c r="F7868" s="4">
        <v>5471363</v>
      </c>
      <c r="G7868" s="4">
        <v>360337</v>
      </c>
      <c r="H7868" s="4">
        <v>109800</v>
      </c>
      <c r="I7868" s="4">
        <v>13953071</v>
      </c>
      <c r="J7868" s="4">
        <v>8011571</v>
      </c>
    </row>
    <row r="7869" spans="1:10" x14ac:dyDescent="0.35">
      <c r="B7869" t="s">
        <v>1843</v>
      </c>
      <c r="C7869" t="s">
        <v>1846</v>
      </c>
      <c r="D7869" s="4">
        <v>3455055</v>
      </c>
      <c r="I7869" s="4">
        <v>3455055</v>
      </c>
      <c r="J7869" s="4">
        <v>3455055</v>
      </c>
    </row>
    <row r="7870" spans="1:10" x14ac:dyDescent="0.35">
      <c r="C7870" t="s">
        <v>1847</v>
      </c>
      <c r="D7870" s="4">
        <v>4212666</v>
      </c>
      <c r="F7870" s="4">
        <v>1640541</v>
      </c>
      <c r="I7870" s="4">
        <v>5853207</v>
      </c>
      <c r="J7870" s="4">
        <v>4212666</v>
      </c>
    </row>
    <row r="7871" spans="1:10" x14ac:dyDescent="0.35">
      <c r="C7871" t="s">
        <v>1848</v>
      </c>
      <c r="D7871" s="4">
        <v>2773</v>
      </c>
      <c r="I7871" s="4">
        <v>2773</v>
      </c>
      <c r="J7871" s="4">
        <v>2773</v>
      </c>
    </row>
    <row r="7872" spans="1:10" x14ac:dyDescent="0.35">
      <c r="B7872" t="s">
        <v>52</v>
      </c>
      <c r="D7872" s="4">
        <v>7670494</v>
      </c>
      <c r="F7872" s="4">
        <v>1640541</v>
      </c>
      <c r="I7872" s="4">
        <v>9311035</v>
      </c>
      <c r="J7872" s="4">
        <v>7670494</v>
      </c>
    </row>
    <row r="7873" spans="2:10" x14ac:dyDescent="0.35">
      <c r="B7873" t="s">
        <v>1849</v>
      </c>
      <c r="C7873" t="s">
        <v>1951</v>
      </c>
      <c r="E7873" s="4">
        <v>500000</v>
      </c>
      <c r="I7873" s="4">
        <v>500000</v>
      </c>
      <c r="J7873">
        <v>500000</v>
      </c>
    </row>
    <row r="7874" spans="2:10" x14ac:dyDescent="0.35">
      <c r="C7874" t="s">
        <v>1850</v>
      </c>
      <c r="E7874" s="4">
        <v>1600000</v>
      </c>
      <c r="I7874" s="4">
        <v>1600000</v>
      </c>
      <c r="J7874">
        <v>1600000</v>
      </c>
    </row>
    <row r="7875" spans="2:10" x14ac:dyDescent="0.35">
      <c r="B7875" t="s">
        <v>53</v>
      </c>
      <c r="E7875" s="4">
        <v>2100000</v>
      </c>
      <c r="I7875" s="4">
        <v>2100000</v>
      </c>
      <c r="J7875">
        <v>2100000</v>
      </c>
    </row>
    <row r="7876" spans="2:10" x14ac:dyDescent="0.35">
      <c r="B7876" t="s">
        <v>1844</v>
      </c>
      <c r="C7876" t="s">
        <v>1851</v>
      </c>
      <c r="D7876" s="4">
        <v>48013</v>
      </c>
      <c r="G7876" s="4">
        <v>334035</v>
      </c>
      <c r="I7876" s="4">
        <v>382049</v>
      </c>
      <c r="J7876" s="4">
        <v>48013</v>
      </c>
    </row>
    <row r="7877" spans="2:10" x14ac:dyDescent="0.35">
      <c r="C7877" t="s">
        <v>1852</v>
      </c>
      <c r="D7877" s="4">
        <v>19228</v>
      </c>
      <c r="F7877" s="4">
        <v>115851</v>
      </c>
      <c r="I7877" s="4">
        <v>135079</v>
      </c>
      <c r="J7877" s="4">
        <v>19228</v>
      </c>
    </row>
    <row r="7878" spans="2:10" x14ac:dyDescent="0.35">
      <c r="C7878" t="s">
        <v>1853</v>
      </c>
      <c r="D7878" s="4">
        <v>10773</v>
      </c>
      <c r="F7878" s="4">
        <v>29242</v>
      </c>
      <c r="I7878" s="4">
        <v>40016</v>
      </c>
      <c r="J7878" s="4">
        <v>10773</v>
      </c>
    </row>
    <row r="7879" spans="2:10" x14ac:dyDescent="0.35">
      <c r="C7879" t="s">
        <v>1893</v>
      </c>
      <c r="F7879" s="4">
        <v>5973</v>
      </c>
      <c r="H7879" s="4">
        <v>3584</v>
      </c>
      <c r="I7879" s="4">
        <v>9556</v>
      </c>
      <c r="J7879">
        <v>0</v>
      </c>
    </row>
    <row r="7880" spans="2:10" x14ac:dyDescent="0.35">
      <c r="C7880" t="s">
        <v>1854</v>
      </c>
      <c r="D7880" s="4">
        <v>154673</v>
      </c>
      <c r="I7880" s="4">
        <v>154673</v>
      </c>
      <c r="J7880" s="4">
        <v>154673</v>
      </c>
    </row>
    <row r="7881" spans="2:10" x14ac:dyDescent="0.35">
      <c r="C7881" t="s">
        <v>1855</v>
      </c>
      <c r="D7881" s="4">
        <v>330406</v>
      </c>
      <c r="I7881" s="4">
        <v>330406</v>
      </c>
      <c r="J7881" s="4">
        <v>330406</v>
      </c>
    </row>
    <row r="7882" spans="2:10" x14ac:dyDescent="0.35">
      <c r="C7882" t="s">
        <v>1856</v>
      </c>
      <c r="I7882" s="4">
        <v>0</v>
      </c>
      <c r="J7882">
        <v>0</v>
      </c>
    </row>
    <row r="7883" spans="2:10" x14ac:dyDescent="0.35">
      <c r="C7883" t="s">
        <v>1857</v>
      </c>
      <c r="D7883" s="4">
        <v>30553</v>
      </c>
      <c r="I7883" s="4">
        <v>30553</v>
      </c>
      <c r="J7883" s="4">
        <v>30553</v>
      </c>
    </row>
    <row r="7884" spans="2:10" x14ac:dyDescent="0.35">
      <c r="C7884" t="s">
        <v>1858</v>
      </c>
      <c r="E7884" s="4">
        <v>1487</v>
      </c>
      <c r="F7884" s="4">
        <v>36199</v>
      </c>
      <c r="I7884" s="4">
        <v>37686</v>
      </c>
      <c r="J7884">
        <v>1487</v>
      </c>
    </row>
    <row r="7885" spans="2:10" x14ac:dyDescent="0.35">
      <c r="C7885" t="s">
        <v>1859</v>
      </c>
      <c r="E7885" s="4">
        <v>105421</v>
      </c>
      <c r="F7885" s="4">
        <v>225000</v>
      </c>
      <c r="H7885" s="4">
        <v>56114</v>
      </c>
      <c r="I7885" s="4">
        <v>386535</v>
      </c>
      <c r="J7885">
        <v>105421</v>
      </c>
    </row>
    <row r="7886" spans="2:10" x14ac:dyDescent="0.35">
      <c r="C7886" t="s">
        <v>1860</v>
      </c>
      <c r="F7886" s="4">
        <v>434812</v>
      </c>
      <c r="I7886" s="4">
        <v>434812</v>
      </c>
      <c r="J7886">
        <v>0</v>
      </c>
    </row>
    <row r="7887" spans="2:10" x14ac:dyDescent="0.35">
      <c r="C7887" t="s">
        <v>1861</v>
      </c>
      <c r="D7887" s="4">
        <v>3792</v>
      </c>
      <c r="G7887" s="4">
        <v>39174</v>
      </c>
      <c r="I7887" s="4">
        <v>42966</v>
      </c>
      <c r="J7887" s="4">
        <v>3792</v>
      </c>
    </row>
    <row r="7888" spans="2:10" x14ac:dyDescent="0.35">
      <c r="C7888" t="s">
        <v>1862</v>
      </c>
      <c r="E7888" s="4">
        <v>0</v>
      </c>
      <c r="F7888" s="4">
        <v>85464</v>
      </c>
      <c r="I7888" s="4">
        <v>85464</v>
      </c>
      <c r="J7888">
        <v>0</v>
      </c>
    </row>
    <row r="7889" spans="2:10" x14ac:dyDescent="0.35">
      <c r="B7889" t="s">
        <v>54</v>
      </c>
      <c r="D7889" s="4">
        <v>597439</v>
      </c>
      <c r="E7889" s="4">
        <v>106908</v>
      </c>
      <c r="F7889" s="4">
        <v>932541</v>
      </c>
      <c r="G7889" s="4">
        <v>373210</v>
      </c>
      <c r="H7889" s="4">
        <v>59698</v>
      </c>
      <c r="I7889" s="4">
        <v>2069795</v>
      </c>
      <c r="J7889" s="4">
        <v>704347</v>
      </c>
    </row>
    <row r="7890" spans="2:10" x14ac:dyDescent="0.35">
      <c r="B7890" t="s">
        <v>1845</v>
      </c>
      <c r="C7890" t="s">
        <v>1865</v>
      </c>
      <c r="D7890" s="4">
        <v>3488</v>
      </c>
      <c r="I7890" s="4">
        <v>3488</v>
      </c>
      <c r="J7890" s="4">
        <v>3488</v>
      </c>
    </row>
    <row r="7891" spans="2:10" x14ac:dyDescent="0.35">
      <c r="C7891" t="s">
        <v>1866</v>
      </c>
      <c r="I7891" s="4">
        <v>0</v>
      </c>
      <c r="J7891">
        <v>0</v>
      </c>
    </row>
    <row r="7892" spans="2:10" x14ac:dyDescent="0.35">
      <c r="C7892" t="s">
        <v>1867</v>
      </c>
      <c r="F7892" s="4">
        <v>9000</v>
      </c>
      <c r="H7892" s="4">
        <v>1457016</v>
      </c>
      <c r="I7892" s="4">
        <v>1466016</v>
      </c>
      <c r="J7892">
        <v>0</v>
      </c>
    </row>
    <row r="7893" spans="2:10" x14ac:dyDescent="0.35">
      <c r="C7893" t="s">
        <v>1868</v>
      </c>
      <c r="D7893" s="4">
        <v>50560</v>
      </c>
      <c r="H7893" s="4">
        <v>1578108</v>
      </c>
      <c r="I7893" s="4">
        <v>1628668</v>
      </c>
      <c r="J7893" s="4">
        <v>50560</v>
      </c>
    </row>
    <row r="7894" spans="2:10" x14ac:dyDescent="0.35">
      <c r="C7894" t="s">
        <v>1894</v>
      </c>
      <c r="D7894" s="4">
        <v>1436</v>
      </c>
      <c r="I7894" s="4">
        <v>1436</v>
      </c>
      <c r="J7894" s="4">
        <v>1436</v>
      </c>
    </row>
    <row r="7895" spans="2:10" x14ac:dyDescent="0.35">
      <c r="C7895" t="s">
        <v>1869</v>
      </c>
      <c r="H7895" s="4">
        <v>422400</v>
      </c>
      <c r="I7895" s="4">
        <v>422400</v>
      </c>
      <c r="J7895">
        <v>0</v>
      </c>
    </row>
    <row r="7896" spans="2:10" x14ac:dyDescent="0.35">
      <c r="C7896" t="s">
        <v>1870</v>
      </c>
      <c r="D7896" s="4">
        <v>684</v>
      </c>
      <c r="E7896" s="4">
        <v>17736</v>
      </c>
      <c r="F7896" s="4">
        <v>11972</v>
      </c>
      <c r="G7896" s="4">
        <v>2452352</v>
      </c>
      <c r="H7896" s="4">
        <v>0</v>
      </c>
      <c r="I7896" s="4">
        <v>2482744</v>
      </c>
      <c r="J7896" s="4">
        <v>18420</v>
      </c>
    </row>
    <row r="7897" spans="2:10" x14ac:dyDescent="0.35">
      <c r="C7897" t="s">
        <v>1871</v>
      </c>
      <c r="D7897" s="4">
        <v>4348055</v>
      </c>
      <c r="I7897" s="4">
        <v>4348055</v>
      </c>
      <c r="J7897" s="4">
        <v>4348055</v>
      </c>
    </row>
    <row r="7898" spans="2:10" x14ac:dyDescent="0.35">
      <c r="C7898" t="s">
        <v>1872</v>
      </c>
      <c r="D7898" s="4">
        <v>98000</v>
      </c>
      <c r="I7898" s="4">
        <v>98000</v>
      </c>
      <c r="J7898" s="4">
        <v>98000</v>
      </c>
    </row>
    <row r="7899" spans="2:10" x14ac:dyDescent="0.35">
      <c r="C7899" t="s">
        <v>1873</v>
      </c>
      <c r="E7899" s="4">
        <v>0</v>
      </c>
      <c r="I7899" s="4">
        <v>0</v>
      </c>
      <c r="J7899">
        <v>0</v>
      </c>
    </row>
    <row r="7900" spans="2:10" x14ac:dyDescent="0.35">
      <c r="C7900" t="s">
        <v>1875</v>
      </c>
      <c r="D7900" s="4">
        <v>32943</v>
      </c>
      <c r="H7900" s="4">
        <v>674204</v>
      </c>
      <c r="I7900" s="4">
        <v>707147</v>
      </c>
      <c r="J7900" s="4">
        <v>32943</v>
      </c>
    </row>
    <row r="7901" spans="2:10" x14ac:dyDescent="0.35">
      <c r="C7901" t="s">
        <v>1876</v>
      </c>
      <c r="H7901" s="4">
        <v>40320</v>
      </c>
      <c r="I7901" s="4">
        <v>40320</v>
      </c>
      <c r="J7901">
        <v>0</v>
      </c>
    </row>
    <row r="7902" spans="2:10" x14ac:dyDescent="0.35">
      <c r="C7902" t="s">
        <v>1877</v>
      </c>
      <c r="D7902" s="4">
        <v>1309</v>
      </c>
      <c r="I7902" s="4">
        <v>1309</v>
      </c>
      <c r="J7902" s="4">
        <v>1309</v>
      </c>
    </row>
    <row r="7903" spans="2:10" x14ac:dyDescent="0.35">
      <c r="B7903" t="s">
        <v>55</v>
      </c>
      <c r="D7903" s="4">
        <v>4536476</v>
      </c>
      <c r="E7903" s="4">
        <v>17736</v>
      </c>
      <c r="F7903" s="4">
        <v>20972</v>
      </c>
      <c r="G7903" s="4">
        <v>2452352</v>
      </c>
      <c r="H7903" s="4">
        <v>4172047</v>
      </c>
      <c r="I7903" s="4">
        <v>11199583</v>
      </c>
      <c r="J7903" s="4">
        <v>4554212</v>
      </c>
    </row>
    <row r="7904" spans="2:10" x14ac:dyDescent="0.35">
      <c r="B7904" t="s">
        <v>1878</v>
      </c>
      <c r="C7904" t="s">
        <v>1879</v>
      </c>
      <c r="D7904" s="4">
        <v>676738</v>
      </c>
      <c r="I7904" s="4">
        <v>676738</v>
      </c>
      <c r="J7904" s="4">
        <v>676738</v>
      </c>
    </row>
    <row r="7905" spans="1:10" x14ac:dyDescent="0.35">
      <c r="C7905" t="s">
        <v>1880</v>
      </c>
      <c r="D7905" s="4">
        <v>598015</v>
      </c>
      <c r="I7905" s="4">
        <v>598015</v>
      </c>
      <c r="J7905" s="4">
        <v>598015</v>
      </c>
    </row>
    <row r="7906" spans="1:10" x14ac:dyDescent="0.35">
      <c r="C7906" t="s">
        <v>1881</v>
      </c>
      <c r="D7906" s="4">
        <v>45426</v>
      </c>
      <c r="I7906" s="4">
        <v>45426</v>
      </c>
      <c r="J7906" s="4">
        <v>45426</v>
      </c>
    </row>
    <row r="7907" spans="1:10" x14ac:dyDescent="0.35">
      <c r="C7907" t="s">
        <v>1883</v>
      </c>
      <c r="D7907" s="4">
        <v>19855</v>
      </c>
      <c r="I7907" s="4">
        <v>19855</v>
      </c>
      <c r="J7907" s="4">
        <v>19855</v>
      </c>
    </row>
    <row r="7908" spans="1:10" x14ac:dyDescent="0.35">
      <c r="C7908" t="s">
        <v>1884</v>
      </c>
      <c r="D7908" s="4">
        <v>933</v>
      </c>
      <c r="I7908" s="4">
        <v>933</v>
      </c>
      <c r="J7908" s="4">
        <v>933</v>
      </c>
    </row>
    <row r="7909" spans="1:10" x14ac:dyDescent="0.35">
      <c r="B7909" t="s">
        <v>56</v>
      </c>
      <c r="D7909" s="4">
        <v>1340967</v>
      </c>
      <c r="I7909" s="4">
        <v>1340967</v>
      </c>
      <c r="J7909" s="4">
        <v>1340967</v>
      </c>
    </row>
    <row r="7910" spans="1:10" x14ac:dyDescent="0.35">
      <c r="B7910" t="s">
        <v>1887</v>
      </c>
      <c r="C7910" t="s">
        <v>1888</v>
      </c>
      <c r="H7910" s="4">
        <v>57600</v>
      </c>
      <c r="I7910" s="4">
        <v>57600</v>
      </c>
      <c r="J7910">
        <v>0</v>
      </c>
    </row>
    <row r="7911" spans="1:10" x14ac:dyDescent="0.35">
      <c r="C7911" t="s">
        <v>1889</v>
      </c>
      <c r="G7911" s="4">
        <v>63000</v>
      </c>
      <c r="I7911" s="4">
        <v>63000</v>
      </c>
      <c r="J7911">
        <v>0</v>
      </c>
    </row>
    <row r="7912" spans="1:10" x14ac:dyDescent="0.35">
      <c r="C7912" t="s">
        <v>1890</v>
      </c>
      <c r="G7912" s="4">
        <v>45000</v>
      </c>
      <c r="I7912" s="4">
        <v>45000</v>
      </c>
      <c r="J7912">
        <v>0</v>
      </c>
    </row>
    <row r="7913" spans="1:10" x14ac:dyDescent="0.35">
      <c r="B7913" t="s">
        <v>58</v>
      </c>
      <c r="G7913" s="4">
        <v>108000</v>
      </c>
      <c r="H7913" s="4">
        <v>57600</v>
      </c>
      <c r="I7913" s="4">
        <v>165600</v>
      </c>
      <c r="J7913">
        <v>0</v>
      </c>
    </row>
    <row r="7914" spans="1:10" x14ac:dyDescent="0.35">
      <c r="A7914" t="s">
        <v>1679</v>
      </c>
      <c r="B7914" t="s">
        <v>59</v>
      </c>
      <c r="D7914" s="4">
        <v>22156946</v>
      </c>
      <c r="E7914" s="4">
        <v>2224644</v>
      </c>
      <c r="F7914" s="4">
        <v>8065416</v>
      </c>
      <c r="G7914" s="4">
        <v>3293899</v>
      </c>
      <c r="H7914" s="4">
        <v>4399145</v>
      </c>
      <c r="I7914" s="4">
        <v>40140050</v>
      </c>
      <c r="J7914" s="4">
        <v>24381590</v>
      </c>
    </row>
    <row r="7915" spans="1:10" x14ac:dyDescent="0.35">
      <c r="A7915" t="s">
        <v>811</v>
      </c>
      <c r="B7915" t="s">
        <v>1842</v>
      </c>
      <c r="C7915" t="s">
        <v>1843</v>
      </c>
      <c r="D7915" s="4">
        <v>16929011</v>
      </c>
      <c r="E7915" s="4">
        <v>14767852</v>
      </c>
      <c r="F7915" s="4">
        <v>17210200</v>
      </c>
      <c r="I7915" s="4">
        <v>48907063</v>
      </c>
      <c r="J7915" s="4">
        <v>31696863</v>
      </c>
    </row>
    <row r="7916" spans="1:10" x14ac:dyDescent="0.35">
      <c r="C7916" t="s">
        <v>1844</v>
      </c>
      <c r="D7916" s="4">
        <v>2815472</v>
      </c>
      <c r="E7916" s="4">
        <v>433388</v>
      </c>
      <c r="F7916" s="4">
        <v>552935</v>
      </c>
      <c r="G7916" s="4">
        <v>482259</v>
      </c>
      <c r="H7916" s="4">
        <v>801902</v>
      </c>
      <c r="I7916" s="4">
        <v>5085956</v>
      </c>
      <c r="J7916" s="4">
        <v>3248860</v>
      </c>
    </row>
    <row r="7917" spans="1:10" x14ac:dyDescent="0.35">
      <c r="C7917" t="s">
        <v>1845</v>
      </c>
      <c r="D7917" s="4">
        <v>3598806</v>
      </c>
      <c r="I7917" s="4">
        <v>3598806</v>
      </c>
      <c r="J7917" s="4">
        <v>3598806</v>
      </c>
    </row>
    <row r="7918" spans="1:10" x14ac:dyDescent="0.35">
      <c r="B7918" t="s">
        <v>51</v>
      </c>
      <c r="D7918" s="4">
        <v>23343289</v>
      </c>
      <c r="E7918" s="4">
        <v>15201240</v>
      </c>
      <c r="F7918" s="4">
        <v>17763135</v>
      </c>
      <c r="G7918" s="4">
        <v>482259</v>
      </c>
      <c r="H7918" s="4">
        <v>801902</v>
      </c>
      <c r="I7918" s="4">
        <v>57591825</v>
      </c>
      <c r="J7918" s="4">
        <v>38544529</v>
      </c>
    </row>
    <row r="7919" spans="1:10" x14ac:dyDescent="0.35">
      <c r="B7919" t="s">
        <v>1843</v>
      </c>
      <c r="C7919" t="s">
        <v>1846</v>
      </c>
      <c r="D7919" s="4">
        <v>13464395</v>
      </c>
      <c r="E7919" s="4">
        <v>1756280</v>
      </c>
      <c r="F7919" s="4">
        <v>561302</v>
      </c>
      <c r="G7919" s="4">
        <v>30000</v>
      </c>
      <c r="H7919" s="4">
        <v>2686182</v>
      </c>
      <c r="I7919" s="4">
        <v>18498158</v>
      </c>
      <c r="J7919" s="4">
        <v>15220675</v>
      </c>
    </row>
    <row r="7920" spans="1:10" x14ac:dyDescent="0.35">
      <c r="C7920" t="s">
        <v>1847</v>
      </c>
      <c r="D7920" s="4">
        <v>13519775</v>
      </c>
      <c r="F7920" s="4">
        <v>1576216</v>
      </c>
      <c r="G7920" s="4">
        <v>127493</v>
      </c>
      <c r="I7920" s="4">
        <v>15223485</v>
      </c>
      <c r="J7920" s="4">
        <v>13519775</v>
      </c>
    </row>
    <row r="7921" spans="2:10" x14ac:dyDescent="0.35">
      <c r="C7921" t="s">
        <v>1848</v>
      </c>
      <c r="D7921" s="4">
        <v>60558</v>
      </c>
      <c r="E7921" s="4">
        <v>19111</v>
      </c>
      <c r="I7921" s="4">
        <v>79670</v>
      </c>
      <c r="J7921" s="4">
        <v>79669</v>
      </c>
    </row>
    <row r="7922" spans="2:10" x14ac:dyDescent="0.35">
      <c r="B7922" t="s">
        <v>52</v>
      </c>
      <c r="D7922" s="4">
        <v>27044728</v>
      </c>
      <c r="E7922" s="4">
        <v>1775391</v>
      </c>
      <c r="F7922" s="4">
        <v>2137518</v>
      </c>
      <c r="G7922" s="4">
        <v>157493</v>
      </c>
      <c r="H7922" s="4">
        <v>2686182</v>
      </c>
      <c r="I7922" s="4">
        <v>33801312</v>
      </c>
      <c r="J7922" s="4">
        <v>28820119</v>
      </c>
    </row>
    <row r="7923" spans="2:10" x14ac:dyDescent="0.35">
      <c r="B7923" t="s">
        <v>1849</v>
      </c>
      <c r="C7923" t="s">
        <v>1896</v>
      </c>
      <c r="H7923" s="4">
        <v>98243</v>
      </c>
      <c r="I7923" s="4">
        <v>98243</v>
      </c>
      <c r="J7923">
        <v>0</v>
      </c>
    </row>
    <row r="7924" spans="2:10" x14ac:dyDescent="0.35">
      <c r="C7924" t="s">
        <v>1850</v>
      </c>
      <c r="F7924" s="4">
        <v>2400000</v>
      </c>
      <c r="H7924" s="4">
        <v>2400000</v>
      </c>
      <c r="I7924" s="4">
        <v>4800000</v>
      </c>
      <c r="J7924">
        <v>0</v>
      </c>
    </row>
    <row r="7925" spans="2:10" x14ac:dyDescent="0.35">
      <c r="B7925" t="s">
        <v>53</v>
      </c>
      <c r="F7925" s="4">
        <v>2400000</v>
      </c>
      <c r="H7925" s="4">
        <v>2498243</v>
      </c>
      <c r="I7925" s="4">
        <v>4898243</v>
      </c>
      <c r="J7925">
        <v>0</v>
      </c>
    </row>
    <row r="7926" spans="2:10" x14ac:dyDescent="0.35">
      <c r="B7926" t="s">
        <v>1844</v>
      </c>
      <c r="C7926" t="s">
        <v>1851</v>
      </c>
      <c r="D7926" s="4">
        <v>853587</v>
      </c>
      <c r="I7926" s="4">
        <v>853587</v>
      </c>
      <c r="J7926" s="4">
        <v>853587</v>
      </c>
    </row>
    <row r="7927" spans="2:10" x14ac:dyDescent="0.35">
      <c r="C7927" t="s">
        <v>1852</v>
      </c>
      <c r="F7927" s="4">
        <v>5452</v>
      </c>
      <c r="G7927" s="4">
        <v>27259</v>
      </c>
      <c r="I7927" s="4">
        <v>32711</v>
      </c>
      <c r="J7927">
        <v>0</v>
      </c>
    </row>
    <row r="7928" spans="2:10" x14ac:dyDescent="0.35">
      <c r="C7928" t="s">
        <v>1853</v>
      </c>
      <c r="E7928" s="4">
        <v>10922</v>
      </c>
      <c r="F7928" s="4">
        <v>10922</v>
      </c>
      <c r="G7928" s="4">
        <v>30035</v>
      </c>
      <c r="I7928" s="4">
        <v>51878</v>
      </c>
      <c r="J7928">
        <v>10922</v>
      </c>
    </row>
    <row r="7929" spans="2:10" x14ac:dyDescent="0.35">
      <c r="C7929" t="s">
        <v>1893</v>
      </c>
      <c r="G7929" s="4">
        <v>5973</v>
      </c>
      <c r="I7929" s="4">
        <v>5973</v>
      </c>
      <c r="J7929">
        <v>0</v>
      </c>
    </row>
    <row r="7930" spans="2:10" x14ac:dyDescent="0.35">
      <c r="C7930" t="s">
        <v>1854</v>
      </c>
      <c r="E7930" s="4">
        <v>235371</v>
      </c>
      <c r="I7930" s="4">
        <v>235371</v>
      </c>
      <c r="J7930">
        <v>235371</v>
      </c>
    </row>
    <row r="7931" spans="2:10" x14ac:dyDescent="0.35">
      <c r="C7931" t="s">
        <v>1855</v>
      </c>
      <c r="D7931" s="4">
        <v>287812</v>
      </c>
      <c r="E7931" s="4">
        <v>231863</v>
      </c>
      <c r="F7931" s="4">
        <v>9794</v>
      </c>
      <c r="I7931" s="4">
        <v>529469</v>
      </c>
      <c r="J7931" s="4">
        <v>519675</v>
      </c>
    </row>
    <row r="7932" spans="2:10" x14ac:dyDescent="0.35">
      <c r="C7932" t="s">
        <v>1856</v>
      </c>
      <c r="D7932" s="4">
        <v>1929</v>
      </c>
      <c r="E7932" s="4">
        <v>16566</v>
      </c>
      <c r="I7932" s="4">
        <v>18495</v>
      </c>
      <c r="J7932" s="4">
        <v>18495</v>
      </c>
    </row>
    <row r="7933" spans="2:10" x14ac:dyDescent="0.35">
      <c r="C7933" t="s">
        <v>1857</v>
      </c>
      <c r="D7933" s="4">
        <v>27838</v>
      </c>
      <c r="E7933" s="4">
        <v>35306</v>
      </c>
      <c r="I7933" s="4">
        <v>63144</v>
      </c>
      <c r="J7933" s="4">
        <v>63144</v>
      </c>
    </row>
    <row r="7934" spans="2:10" x14ac:dyDescent="0.35">
      <c r="C7934" t="s">
        <v>1858</v>
      </c>
      <c r="G7934" s="4">
        <v>31171</v>
      </c>
      <c r="H7934" s="4">
        <v>15586</v>
      </c>
      <c r="I7934" s="4">
        <v>46757</v>
      </c>
      <c r="J7934">
        <v>0</v>
      </c>
    </row>
    <row r="7935" spans="2:10" x14ac:dyDescent="0.35">
      <c r="C7935" t="s">
        <v>1859</v>
      </c>
      <c r="D7935" s="4">
        <v>202105</v>
      </c>
      <c r="E7935" s="4">
        <v>100010</v>
      </c>
      <c r="G7935" s="4">
        <v>105424</v>
      </c>
      <c r="H7935" s="4">
        <v>100000</v>
      </c>
      <c r="I7935" s="4">
        <v>507539</v>
      </c>
      <c r="J7935" s="4">
        <v>302115</v>
      </c>
    </row>
    <row r="7936" spans="2:10" x14ac:dyDescent="0.35">
      <c r="C7936" t="s">
        <v>1860</v>
      </c>
      <c r="D7936" s="4">
        <v>652218</v>
      </c>
      <c r="I7936" s="4">
        <v>652218</v>
      </c>
      <c r="J7936" s="4">
        <v>652218</v>
      </c>
    </row>
    <row r="7937" spans="2:10" x14ac:dyDescent="0.35">
      <c r="B7937" t="s">
        <v>1844</v>
      </c>
      <c r="C7937" t="s">
        <v>1861</v>
      </c>
      <c r="D7937" s="4">
        <v>174540</v>
      </c>
      <c r="I7937" s="4">
        <v>174540</v>
      </c>
      <c r="J7937" s="4">
        <v>174540</v>
      </c>
    </row>
    <row r="7938" spans="2:10" x14ac:dyDescent="0.35">
      <c r="C7938" t="s">
        <v>1862</v>
      </c>
      <c r="D7938" s="4">
        <v>341857</v>
      </c>
      <c r="H7938" s="4">
        <v>170929</v>
      </c>
      <c r="I7938" s="4">
        <v>512786</v>
      </c>
      <c r="J7938" s="4">
        <v>341857</v>
      </c>
    </row>
    <row r="7939" spans="2:10" x14ac:dyDescent="0.35">
      <c r="C7939" t="s">
        <v>1863</v>
      </c>
      <c r="F7939" s="4">
        <v>15560</v>
      </c>
      <c r="G7939" s="4">
        <v>7780</v>
      </c>
      <c r="I7939" s="4">
        <v>23340</v>
      </c>
      <c r="J7939">
        <v>0</v>
      </c>
    </row>
    <row r="7940" spans="2:10" x14ac:dyDescent="0.35">
      <c r="B7940" t="s">
        <v>54</v>
      </c>
      <c r="D7940" s="4">
        <v>2541886</v>
      </c>
      <c r="E7940" s="4">
        <v>630038</v>
      </c>
      <c r="F7940" s="4">
        <v>41727</v>
      </c>
      <c r="G7940" s="4">
        <v>207641</v>
      </c>
      <c r="H7940" s="4">
        <v>286514</v>
      </c>
      <c r="I7940" s="4">
        <v>3707807</v>
      </c>
      <c r="J7940" s="4">
        <v>3171924</v>
      </c>
    </row>
    <row r="7941" spans="2:10" x14ac:dyDescent="0.35">
      <c r="B7941" t="s">
        <v>1845</v>
      </c>
      <c r="C7941" t="s">
        <v>1865</v>
      </c>
      <c r="D7941" s="4">
        <v>1744</v>
      </c>
      <c r="H7941" s="4">
        <v>43921</v>
      </c>
      <c r="I7941" s="4">
        <v>45665</v>
      </c>
      <c r="J7941" s="4">
        <v>1744</v>
      </c>
    </row>
    <row r="7942" spans="2:10" x14ac:dyDescent="0.35">
      <c r="C7942" t="s">
        <v>1866</v>
      </c>
      <c r="I7942" s="4">
        <v>0</v>
      </c>
      <c r="J7942">
        <v>0</v>
      </c>
    </row>
    <row r="7943" spans="2:10" x14ac:dyDescent="0.35">
      <c r="C7943" t="s">
        <v>1867</v>
      </c>
      <c r="D7943" s="4">
        <v>1609445</v>
      </c>
      <c r="E7943" s="4">
        <v>0</v>
      </c>
      <c r="F7943" s="4">
        <v>254436</v>
      </c>
      <c r="H7943" s="4">
        <v>4536278</v>
      </c>
      <c r="I7943" s="4">
        <v>6400160</v>
      </c>
      <c r="J7943" s="4">
        <v>1609445</v>
      </c>
    </row>
    <row r="7944" spans="2:10" x14ac:dyDescent="0.35">
      <c r="C7944" t="s">
        <v>1868</v>
      </c>
      <c r="D7944" s="4">
        <v>155259</v>
      </c>
      <c r="E7944" s="4">
        <v>0</v>
      </c>
      <c r="F7944" s="4">
        <v>255259</v>
      </c>
      <c r="H7944" s="4">
        <v>4698670</v>
      </c>
      <c r="I7944" s="4">
        <v>5109189</v>
      </c>
      <c r="J7944" s="4">
        <v>155259</v>
      </c>
    </row>
    <row r="7945" spans="2:10" x14ac:dyDescent="0.35">
      <c r="C7945" t="s">
        <v>1894</v>
      </c>
      <c r="D7945" s="4">
        <v>6399</v>
      </c>
      <c r="I7945" s="4">
        <v>6399</v>
      </c>
      <c r="J7945" s="4">
        <v>6399</v>
      </c>
    </row>
    <row r="7946" spans="2:10" x14ac:dyDescent="0.35">
      <c r="C7946" t="s">
        <v>1869</v>
      </c>
      <c r="E7946" s="4">
        <v>0</v>
      </c>
      <c r="H7946" s="4">
        <v>624000</v>
      </c>
      <c r="I7946" s="4">
        <v>624000</v>
      </c>
      <c r="J7946">
        <v>0</v>
      </c>
    </row>
    <row r="7947" spans="2:10" x14ac:dyDescent="0.35">
      <c r="C7947" t="s">
        <v>1870</v>
      </c>
      <c r="D7947" s="4">
        <v>0</v>
      </c>
      <c r="E7947" s="4">
        <v>104199</v>
      </c>
      <c r="F7947" s="4">
        <v>5699616</v>
      </c>
      <c r="G7947" s="4">
        <v>87899</v>
      </c>
      <c r="H7947" s="4">
        <v>32000</v>
      </c>
      <c r="I7947" s="4">
        <v>5923714</v>
      </c>
      <c r="J7947" s="4">
        <v>104199</v>
      </c>
    </row>
    <row r="7948" spans="2:10" x14ac:dyDescent="0.35">
      <c r="C7948" t="s">
        <v>1871</v>
      </c>
      <c r="D7948" s="4">
        <v>6578024</v>
      </c>
      <c r="F7948" s="4">
        <v>73845</v>
      </c>
      <c r="H7948" s="4">
        <v>73158</v>
      </c>
      <c r="I7948" s="4">
        <v>6725028</v>
      </c>
      <c r="J7948" s="4">
        <v>6578024</v>
      </c>
    </row>
    <row r="7949" spans="2:10" x14ac:dyDescent="0.35">
      <c r="C7949" t="s">
        <v>1872</v>
      </c>
      <c r="D7949" s="4">
        <v>294000</v>
      </c>
      <c r="I7949" s="4">
        <v>294000</v>
      </c>
      <c r="J7949" s="4">
        <v>294000</v>
      </c>
    </row>
    <row r="7950" spans="2:10" x14ac:dyDescent="0.35">
      <c r="C7950" t="s">
        <v>1875</v>
      </c>
      <c r="D7950" s="4">
        <v>0</v>
      </c>
      <c r="H7950" s="4">
        <v>20342</v>
      </c>
      <c r="I7950" s="4">
        <v>20342</v>
      </c>
      <c r="J7950" s="4">
        <v>0</v>
      </c>
    </row>
    <row r="7951" spans="2:10" x14ac:dyDescent="0.35">
      <c r="C7951" t="s">
        <v>1876</v>
      </c>
      <c r="D7951" s="4">
        <v>73741</v>
      </c>
      <c r="E7951" s="4">
        <v>0</v>
      </c>
      <c r="H7951" s="4">
        <v>137760</v>
      </c>
      <c r="I7951" s="4">
        <v>211501</v>
      </c>
      <c r="J7951" s="4">
        <v>73741</v>
      </c>
    </row>
    <row r="7952" spans="2:10" x14ac:dyDescent="0.35">
      <c r="C7952" t="s">
        <v>1877</v>
      </c>
      <c r="D7952" s="4">
        <v>1161</v>
      </c>
      <c r="I7952" s="4">
        <v>1161</v>
      </c>
      <c r="J7952" s="4">
        <v>1161</v>
      </c>
    </row>
    <row r="7953" spans="2:10" x14ac:dyDescent="0.35">
      <c r="B7953" t="s">
        <v>55</v>
      </c>
      <c r="D7953" s="4">
        <v>8719774</v>
      </c>
      <c r="E7953" s="4">
        <v>104199</v>
      </c>
      <c r="F7953" s="4">
        <v>6283157</v>
      </c>
      <c r="G7953" s="4">
        <v>87899</v>
      </c>
      <c r="H7953" s="4">
        <v>10166130</v>
      </c>
      <c r="I7953" s="4">
        <v>25361158</v>
      </c>
      <c r="J7953" s="4">
        <v>8823973</v>
      </c>
    </row>
    <row r="7954" spans="2:10" x14ac:dyDescent="0.35">
      <c r="B7954" t="s">
        <v>1878</v>
      </c>
      <c r="C7954" t="s">
        <v>1879</v>
      </c>
      <c r="D7954" s="4">
        <v>1048828</v>
      </c>
      <c r="I7954" s="4">
        <v>1048828</v>
      </c>
      <c r="J7954" s="4">
        <v>1048828</v>
      </c>
    </row>
    <row r="7955" spans="2:10" x14ac:dyDescent="0.35">
      <c r="C7955" t="s">
        <v>1897</v>
      </c>
      <c r="D7955" s="4">
        <v>7725</v>
      </c>
      <c r="I7955" s="4">
        <v>7725</v>
      </c>
      <c r="J7955" s="4">
        <v>7725</v>
      </c>
    </row>
    <row r="7956" spans="2:10" x14ac:dyDescent="0.35">
      <c r="C7956" t="s">
        <v>1880</v>
      </c>
      <c r="D7956" s="4">
        <v>711367</v>
      </c>
      <c r="I7956" s="4">
        <v>711367</v>
      </c>
      <c r="J7956" s="4">
        <v>711367</v>
      </c>
    </row>
    <row r="7957" spans="2:10" x14ac:dyDescent="0.35">
      <c r="C7957" t="s">
        <v>1881</v>
      </c>
      <c r="D7957" s="4">
        <v>1375626</v>
      </c>
      <c r="I7957" s="4">
        <v>1375626</v>
      </c>
      <c r="J7957" s="4">
        <v>1375626</v>
      </c>
    </row>
    <row r="7958" spans="2:10" x14ac:dyDescent="0.35">
      <c r="C7958" t="s">
        <v>1895</v>
      </c>
      <c r="D7958" s="4">
        <v>491988</v>
      </c>
      <c r="I7958" s="4">
        <v>491988</v>
      </c>
      <c r="J7958" s="4">
        <v>491988</v>
      </c>
    </row>
    <row r="7959" spans="2:10" x14ac:dyDescent="0.35">
      <c r="C7959" t="s">
        <v>1882</v>
      </c>
      <c r="D7959" s="4">
        <v>2289</v>
      </c>
      <c r="E7959" s="4">
        <v>79228</v>
      </c>
      <c r="I7959" s="4">
        <v>81517</v>
      </c>
      <c r="J7959" s="4">
        <v>81517</v>
      </c>
    </row>
    <row r="7960" spans="2:10" x14ac:dyDescent="0.35">
      <c r="C7960" t="s">
        <v>1900</v>
      </c>
      <c r="D7960" s="4">
        <v>7462</v>
      </c>
      <c r="I7960" s="4">
        <v>7462</v>
      </c>
      <c r="J7960" s="4">
        <v>7462</v>
      </c>
    </row>
    <row r="7961" spans="2:10" x14ac:dyDescent="0.35">
      <c r="C7961" t="s">
        <v>1883</v>
      </c>
      <c r="D7961" s="4">
        <v>55699</v>
      </c>
      <c r="I7961" s="4">
        <v>55699</v>
      </c>
      <c r="J7961" s="4">
        <v>55699</v>
      </c>
    </row>
    <row r="7962" spans="2:10" x14ac:dyDescent="0.35">
      <c r="C7962" t="s">
        <v>1892</v>
      </c>
      <c r="D7962" s="4">
        <v>12074</v>
      </c>
      <c r="I7962" s="4">
        <v>12074</v>
      </c>
      <c r="J7962" s="4">
        <v>12074</v>
      </c>
    </row>
    <row r="7963" spans="2:10" x14ac:dyDescent="0.35">
      <c r="C7963" t="s">
        <v>1884</v>
      </c>
      <c r="D7963" s="4">
        <v>22162</v>
      </c>
      <c r="I7963" s="4">
        <v>22162</v>
      </c>
      <c r="J7963" s="4">
        <v>22162</v>
      </c>
    </row>
    <row r="7964" spans="2:10" x14ac:dyDescent="0.35">
      <c r="B7964" t="s">
        <v>56</v>
      </c>
      <c r="D7964" s="4">
        <v>3735220</v>
      </c>
      <c r="E7964" s="4">
        <v>79228</v>
      </c>
      <c r="I7964" s="4">
        <v>3814448</v>
      </c>
      <c r="J7964" s="4">
        <v>3814448</v>
      </c>
    </row>
    <row r="7965" spans="2:10" x14ac:dyDescent="0.35">
      <c r="B7965" t="s">
        <v>1885</v>
      </c>
      <c r="C7965" t="s">
        <v>1886</v>
      </c>
      <c r="H7965" s="4">
        <v>103690</v>
      </c>
      <c r="I7965" s="4">
        <v>103690</v>
      </c>
      <c r="J7965">
        <v>0</v>
      </c>
    </row>
    <row r="7966" spans="2:10" x14ac:dyDescent="0.35">
      <c r="B7966" t="s">
        <v>57</v>
      </c>
      <c r="H7966" s="4">
        <v>103690</v>
      </c>
      <c r="I7966" s="4">
        <v>103690</v>
      </c>
      <c r="J7966">
        <v>0</v>
      </c>
    </row>
    <row r="7967" spans="2:10" x14ac:dyDescent="0.35">
      <c r="B7967" t="s">
        <v>1887</v>
      </c>
      <c r="C7967" t="s">
        <v>1888</v>
      </c>
      <c r="H7967" s="4">
        <v>480000</v>
      </c>
      <c r="I7967" s="4">
        <v>480000</v>
      </c>
      <c r="J7967">
        <v>0</v>
      </c>
    </row>
    <row r="7968" spans="2:10" x14ac:dyDescent="0.35">
      <c r="C7968" t="s">
        <v>1901</v>
      </c>
      <c r="F7968" s="4">
        <v>600000</v>
      </c>
      <c r="I7968" s="4">
        <v>600000</v>
      </c>
      <c r="J7968">
        <v>0</v>
      </c>
    </row>
    <row r="7969" spans="1:10" x14ac:dyDescent="0.35">
      <c r="C7969" t="s">
        <v>1889</v>
      </c>
      <c r="F7969" s="4">
        <v>1575000</v>
      </c>
      <c r="I7969" s="4">
        <v>1575000</v>
      </c>
      <c r="J7969">
        <v>0</v>
      </c>
    </row>
    <row r="7970" spans="1:10" x14ac:dyDescent="0.35">
      <c r="C7970" t="s">
        <v>1890</v>
      </c>
      <c r="F7970" s="4">
        <v>750000</v>
      </c>
      <c r="I7970" s="4">
        <v>750000</v>
      </c>
      <c r="J7970">
        <v>0</v>
      </c>
    </row>
    <row r="7971" spans="1:10" x14ac:dyDescent="0.35">
      <c r="C7971" t="s">
        <v>1902</v>
      </c>
      <c r="F7971" s="4">
        <v>1200000</v>
      </c>
      <c r="I7971" s="4">
        <v>1200000</v>
      </c>
      <c r="J7971">
        <v>0</v>
      </c>
    </row>
    <row r="7972" spans="1:10" x14ac:dyDescent="0.35">
      <c r="B7972" t="s">
        <v>58</v>
      </c>
      <c r="F7972" s="4">
        <v>4125000</v>
      </c>
      <c r="H7972" s="4">
        <v>480000</v>
      </c>
      <c r="I7972" s="4">
        <v>4605000</v>
      </c>
      <c r="J7972">
        <v>0</v>
      </c>
    </row>
    <row r="7973" spans="1:10" x14ac:dyDescent="0.35">
      <c r="A7973" t="s">
        <v>1680</v>
      </c>
      <c r="B7973" t="s">
        <v>59</v>
      </c>
      <c r="D7973" s="4">
        <v>65384898</v>
      </c>
      <c r="E7973" s="4">
        <v>17790096</v>
      </c>
      <c r="F7973" s="4">
        <v>32750537</v>
      </c>
      <c r="G7973" s="4">
        <v>935293</v>
      </c>
      <c r="H7973" s="4">
        <v>17022660</v>
      </c>
      <c r="I7973" s="4">
        <v>133883484</v>
      </c>
      <c r="J7973" s="4">
        <v>83174994</v>
      </c>
    </row>
    <row r="7974" spans="1:10" x14ac:dyDescent="0.35">
      <c r="A7974" t="s">
        <v>814</v>
      </c>
      <c r="B7974" t="s">
        <v>1842</v>
      </c>
      <c r="C7974" t="s">
        <v>1843</v>
      </c>
      <c r="D7974" s="4">
        <v>27194918</v>
      </c>
      <c r="E7974" s="4">
        <v>35541156</v>
      </c>
      <c r="F7974" s="4">
        <v>17527485</v>
      </c>
      <c r="I7974" s="4">
        <v>80263559</v>
      </c>
      <c r="J7974" s="4">
        <v>62736074</v>
      </c>
    </row>
    <row r="7975" spans="1:10" x14ac:dyDescent="0.35">
      <c r="C7975" t="s">
        <v>1844</v>
      </c>
      <c r="D7975" s="4">
        <v>4457914</v>
      </c>
      <c r="E7975" s="4">
        <v>784596</v>
      </c>
      <c r="F7975" s="4">
        <v>1026879</v>
      </c>
      <c r="G7975" s="4">
        <v>1022722</v>
      </c>
      <c r="H7975" s="4">
        <v>553500</v>
      </c>
      <c r="I7975" s="4">
        <v>7845611</v>
      </c>
      <c r="J7975" s="4">
        <v>5242510</v>
      </c>
    </row>
    <row r="7976" spans="1:10" x14ac:dyDescent="0.35">
      <c r="C7976" t="s">
        <v>1845</v>
      </c>
      <c r="D7976" s="4">
        <v>4426338</v>
      </c>
      <c r="F7976" s="4">
        <v>867708</v>
      </c>
      <c r="I7976" s="4">
        <v>5294046</v>
      </c>
      <c r="J7976" s="4">
        <v>4426338</v>
      </c>
    </row>
    <row r="7977" spans="1:10" x14ac:dyDescent="0.35">
      <c r="B7977" t="s">
        <v>51</v>
      </c>
      <c r="D7977" s="4">
        <v>36079170</v>
      </c>
      <c r="E7977" s="4">
        <v>36325752</v>
      </c>
      <c r="F7977" s="4">
        <v>19422072</v>
      </c>
      <c r="G7977" s="4">
        <v>1022722</v>
      </c>
      <c r="H7977" s="4">
        <v>553500</v>
      </c>
      <c r="I7977" s="4">
        <v>93403216</v>
      </c>
      <c r="J7977" s="4">
        <v>72404922</v>
      </c>
    </row>
    <row r="7978" spans="1:10" x14ac:dyDescent="0.35">
      <c r="B7978" t="s">
        <v>1843</v>
      </c>
      <c r="C7978" t="s">
        <v>1846</v>
      </c>
      <c r="D7978" s="4">
        <v>30758785</v>
      </c>
      <c r="I7978" s="4">
        <v>30758785</v>
      </c>
      <c r="J7978" s="4">
        <v>30758785</v>
      </c>
    </row>
    <row r="7979" spans="1:10" x14ac:dyDescent="0.35">
      <c r="C7979" t="s">
        <v>1847</v>
      </c>
      <c r="D7979" s="4">
        <v>20822624</v>
      </c>
      <c r="F7979" s="4">
        <v>472973</v>
      </c>
      <c r="I7979" s="4">
        <v>21295597</v>
      </c>
      <c r="J7979" s="4">
        <v>20822624</v>
      </c>
    </row>
    <row r="7980" spans="1:10" x14ac:dyDescent="0.35">
      <c r="C7980" t="s">
        <v>1848</v>
      </c>
      <c r="D7980" s="4">
        <v>60838</v>
      </c>
      <c r="I7980" s="4">
        <v>60838</v>
      </c>
      <c r="J7980" s="4">
        <v>60838</v>
      </c>
    </row>
    <row r="7981" spans="1:10" x14ac:dyDescent="0.35">
      <c r="B7981" t="s">
        <v>52</v>
      </c>
      <c r="D7981" s="4">
        <v>51642247</v>
      </c>
      <c r="F7981" s="4">
        <v>472973</v>
      </c>
      <c r="I7981" s="4">
        <v>52115220</v>
      </c>
      <c r="J7981" s="4">
        <v>51642247</v>
      </c>
    </row>
    <row r="7982" spans="1:10" x14ac:dyDescent="0.35">
      <c r="B7982" t="s">
        <v>1849</v>
      </c>
      <c r="C7982" t="s">
        <v>1850</v>
      </c>
      <c r="D7982" s="4">
        <v>69740</v>
      </c>
      <c r="G7982" s="4">
        <v>11200000</v>
      </c>
      <c r="I7982" s="4">
        <v>11269740</v>
      </c>
      <c r="J7982" s="4">
        <v>69740</v>
      </c>
    </row>
    <row r="7983" spans="1:10" x14ac:dyDescent="0.35">
      <c r="B7983" t="s">
        <v>53</v>
      </c>
      <c r="D7983" s="4">
        <v>69740</v>
      </c>
      <c r="G7983" s="4">
        <v>11200000</v>
      </c>
      <c r="I7983" s="4">
        <v>11269740</v>
      </c>
      <c r="J7983" s="4">
        <v>69740</v>
      </c>
    </row>
    <row r="7984" spans="1:10" x14ac:dyDescent="0.35">
      <c r="B7984" t="s">
        <v>1844</v>
      </c>
      <c r="C7984" t="s">
        <v>1851</v>
      </c>
      <c r="D7984" s="4">
        <v>1250595</v>
      </c>
      <c r="I7984" s="4">
        <v>1250595</v>
      </c>
      <c r="J7984" s="4">
        <v>1250595</v>
      </c>
    </row>
    <row r="7985" spans="2:10" x14ac:dyDescent="0.35">
      <c r="C7985" t="s">
        <v>1852</v>
      </c>
      <c r="E7985" s="4">
        <v>23170</v>
      </c>
      <c r="I7985" s="4">
        <v>23170</v>
      </c>
      <c r="J7985">
        <v>23170</v>
      </c>
    </row>
    <row r="7986" spans="2:10" x14ac:dyDescent="0.35">
      <c r="C7986" t="s">
        <v>1853</v>
      </c>
      <c r="D7986" s="4">
        <v>8191</v>
      </c>
      <c r="E7986" s="4">
        <v>36265</v>
      </c>
      <c r="I7986" s="4">
        <v>44457</v>
      </c>
      <c r="J7986" s="4">
        <v>44456</v>
      </c>
    </row>
    <row r="7987" spans="2:10" x14ac:dyDescent="0.35">
      <c r="C7987" t="s">
        <v>1893</v>
      </c>
      <c r="E7987" s="4">
        <v>3584</v>
      </c>
      <c r="I7987" s="4">
        <v>3584</v>
      </c>
      <c r="J7987">
        <v>3584</v>
      </c>
    </row>
    <row r="7988" spans="2:10" x14ac:dyDescent="0.35">
      <c r="C7988" t="s">
        <v>1854</v>
      </c>
      <c r="D7988" s="4">
        <v>5455</v>
      </c>
      <c r="E7988" s="4">
        <v>618690</v>
      </c>
      <c r="G7988" s="4">
        <v>94149</v>
      </c>
      <c r="I7988" s="4">
        <v>718294</v>
      </c>
      <c r="J7988" s="4">
        <v>624145</v>
      </c>
    </row>
    <row r="7989" spans="2:10" x14ac:dyDescent="0.35">
      <c r="C7989" t="s">
        <v>1926</v>
      </c>
      <c r="E7989" s="4">
        <v>130111</v>
      </c>
      <c r="I7989" s="4">
        <v>130111</v>
      </c>
      <c r="J7989">
        <v>130111</v>
      </c>
    </row>
    <row r="7990" spans="2:10" x14ac:dyDescent="0.35">
      <c r="C7990" t="s">
        <v>1855</v>
      </c>
      <c r="D7990" s="4">
        <v>70394</v>
      </c>
      <c r="E7990" s="4">
        <v>605785</v>
      </c>
      <c r="I7990" s="4">
        <v>676179</v>
      </c>
      <c r="J7990" s="4">
        <v>676179</v>
      </c>
    </row>
    <row r="7991" spans="2:10" x14ac:dyDescent="0.35">
      <c r="C7991" t="s">
        <v>1856</v>
      </c>
      <c r="D7991" s="4">
        <v>9646</v>
      </c>
      <c r="E7991" s="4">
        <v>20708</v>
      </c>
      <c r="I7991" s="4">
        <v>30354</v>
      </c>
      <c r="J7991" s="4">
        <v>30354</v>
      </c>
    </row>
    <row r="7992" spans="2:10" x14ac:dyDescent="0.35">
      <c r="C7992" t="s">
        <v>1857</v>
      </c>
      <c r="D7992" s="4">
        <v>67896</v>
      </c>
      <c r="I7992" s="4">
        <v>67896</v>
      </c>
      <c r="J7992" s="4">
        <v>67896</v>
      </c>
    </row>
    <row r="7993" spans="2:10" x14ac:dyDescent="0.35">
      <c r="C7993" t="s">
        <v>1858</v>
      </c>
      <c r="H7993" s="4">
        <v>72397</v>
      </c>
      <c r="I7993" s="4">
        <v>72397</v>
      </c>
      <c r="J7993">
        <v>0</v>
      </c>
    </row>
    <row r="7994" spans="2:10" x14ac:dyDescent="0.35">
      <c r="C7994" t="s">
        <v>1859</v>
      </c>
      <c r="D7994" s="4">
        <v>215861</v>
      </c>
      <c r="F7994" s="4">
        <v>56114</v>
      </c>
      <c r="G7994" s="4">
        <v>800000</v>
      </c>
      <c r="H7994" s="4">
        <v>350013</v>
      </c>
      <c r="I7994" s="4">
        <v>1421989</v>
      </c>
      <c r="J7994" s="4">
        <v>215861</v>
      </c>
    </row>
    <row r="7995" spans="2:10" x14ac:dyDescent="0.35">
      <c r="C7995" t="s">
        <v>1860</v>
      </c>
      <c r="E7995" s="4">
        <v>0</v>
      </c>
      <c r="G7995" s="4">
        <v>1521842</v>
      </c>
      <c r="H7995" s="4">
        <v>217406</v>
      </c>
      <c r="I7995" s="4">
        <v>1739248</v>
      </c>
      <c r="J7995">
        <v>0</v>
      </c>
    </row>
    <row r="7996" spans="2:10" x14ac:dyDescent="0.35">
      <c r="C7996" t="s">
        <v>1861</v>
      </c>
      <c r="D7996" s="4">
        <v>406320</v>
      </c>
      <c r="I7996" s="4">
        <v>406320</v>
      </c>
      <c r="J7996" s="4">
        <v>406320</v>
      </c>
    </row>
    <row r="7997" spans="2:10" x14ac:dyDescent="0.35">
      <c r="C7997" t="s">
        <v>1862</v>
      </c>
      <c r="D7997" s="4">
        <v>1709285</v>
      </c>
      <c r="G7997" s="4">
        <v>1367428</v>
      </c>
      <c r="I7997" s="4">
        <v>3076714</v>
      </c>
      <c r="J7997" s="4">
        <v>1709285</v>
      </c>
    </row>
    <row r="7998" spans="2:10" x14ac:dyDescent="0.35">
      <c r="C7998" t="s">
        <v>1863</v>
      </c>
      <c r="F7998" s="4">
        <v>31120</v>
      </c>
      <c r="I7998" s="4">
        <v>31120</v>
      </c>
      <c r="J7998">
        <v>0</v>
      </c>
    </row>
    <row r="7999" spans="2:10" x14ac:dyDescent="0.35">
      <c r="C7999" t="s">
        <v>1913</v>
      </c>
      <c r="D7999" s="4">
        <v>471040</v>
      </c>
      <c r="E7999" s="4">
        <v>157013</v>
      </c>
      <c r="G7999" s="4">
        <v>2826240</v>
      </c>
      <c r="I7999" s="4">
        <v>3454294</v>
      </c>
      <c r="J7999" s="4">
        <v>628053</v>
      </c>
    </row>
    <row r="8000" spans="2:10" x14ac:dyDescent="0.35">
      <c r="B8000" t="s">
        <v>54</v>
      </c>
      <c r="D8000" s="4">
        <v>4214685</v>
      </c>
      <c r="E8000" s="4">
        <v>1595327</v>
      </c>
      <c r="F8000" s="4">
        <v>87234</v>
      </c>
      <c r="G8000" s="4">
        <v>6609659</v>
      </c>
      <c r="H8000" s="4">
        <v>639817</v>
      </c>
      <c r="I8000" s="4">
        <v>13146721</v>
      </c>
      <c r="J8000" s="4">
        <v>5810012</v>
      </c>
    </row>
    <row r="8001" spans="2:10" x14ac:dyDescent="0.35">
      <c r="B8001" t="s">
        <v>1845</v>
      </c>
      <c r="C8001" t="s">
        <v>1864</v>
      </c>
      <c r="E8001" s="4">
        <v>11158</v>
      </c>
      <c r="I8001" s="4">
        <v>11158</v>
      </c>
      <c r="J8001">
        <v>11158</v>
      </c>
    </row>
    <row r="8002" spans="2:10" x14ac:dyDescent="0.35">
      <c r="C8002" t="s">
        <v>1865</v>
      </c>
      <c r="D8002" s="4">
        <v>644</v>
      </c>
      <c r="F8002" s="4">
        <v>137206</v>
      </c>
      <c r="I8002" s="4">
        <v>137850</v>
      </c>
      <c r="J8002" s="4">
        <v>644</v>
      </c>
    </row>
    <row r="8003" spans="2:10" x14ac:dyDescent="0.35">
      <c r="C8003" t="s">
        <v>1866</v>
      </c>
      <c r="I8003" s="4">
        <v>0</v>
      </c>
      <c r="J8003">
        <v>0</v>
      </c>
    </row>
    <row r="8004" spans="2:10" x14ac:dyDescent="0.35">
      <c r="C8004" t="s">
        <v>1867</v>
      </c>
      <c r="D8004" s="4">
        <v>1969500</v>
      </c>
      <c r="E8004" s="4">
        <v>100000</v>
      </c>
      <c r="H8004" s="4">
        <v>2574718</v>
      </c>
      <c r="I8004" s="4">
        <v>4644218</v>
      </c>
      <c r="J8004" s="4">
        <v>2069500</v>
      </c>
    </row>
    <row r="8005" spans="2:10" x14ac:dyDescent="0.35">
      <c r="C8005" t="s">
        <v>1868</v>
      </c>
      <c r="D8005" s="4">
        <v>3113</v>
      </c>
      <c r="F8005" s="4">
        <v>42075</v>
      </c>
      <c r="H8005" s="4">
        <v>4132601</v>
      </c>
      <c r="I8005" s="4">
        <v>4177788</v>
      </c>
      <c r="J8005" s="4">
        <v>3113</v>
      </c>
    </row>
    <row r="8006" spans="2:10" x14ac:dyDescent="0.35">
      <c r="C8006" t="s">
        <v>1894</v>
      </c>
      <c r="D8006" s="4">
        <v>57439</v>
      </c>
      <c r="I8006" s="4">
        <v>57439</v>
      </c>
      <c r="J8006" s="4">
        <v>57439</v>
      </c>
    </row>
    <row r="8007" spans="2:10" x14ac:dyDescent="0.35">
      <c r="C8007" t="s">
        <v>1869</v>
      </c>
      <c r="E8007" s="4">
        <v>0</v>
      </c>
      <c r="H8007" s="4">
        <v>1128000</v>
      </c>
      <c r="I8007" s="4">
        <v>1128000</v>
      </c>
      <c r="J8007">
        <v>0</v>
      </c>
    </row>
    <row r="8008" spans="2:10" x14ac:dyDescent="0.35">
      <c r="C8008" t="s">
        <v>1870</v>
      </c>
      <c r="E8008" s="4">
        <v>7766710</v>
      </c>
      <c r="F8008" s="4">
        <v>0</v>
      </c>
      <c r="G8008" s="4">
        <v>263697</v>
      </c>
      <c r="I8008" s="4">
        <v>8030407</v>
      </c>
      <c r="J8008">
        <v>7766710</v>
      </c>
    </row>
    <row r="8009" spans="2:10" x14ac:dyDescent="0.35">
      <c r="C8009" t="s">
        <v>1871</v>
      </c>
      <c r="D8009" s="4">
        <v>8869889</v>
      </c>
      <c r="G8009" s="4">
        <v>29817</v>
      </c>
      <c r="I8009" s="4">
        <v>8899706</v>
      </c>
      <c r="J8009" s="4">
        <v>8869889</v>
      </c>
    </row>
    <row r="8010" spans="2:10" x14ac:dyDescent="0.35">
      <c r="C8010" t="s">
        <v>1872</v>
      </c>
      <c r="D8010" s="4">
        <v>343000</v>
      </c>
      <c r="I8010" s="4">
        <v>343000</v>
      </c>
      <c r="J8010" s="4">
        <v>343000</v>
      </c>
    </row>
    <row r="8011" spans="2:10" x14ac:dyDescent="0.35">
      <c r="C8011" t="s">
        <v>1875</v>
      </c>
      <c r="H8011" s="4">
        <v>26736</v>
      </c>
      <c r="I8011" s="4">
        <v>26736</v>
      </c>
      <c r="J8011">
        <v>0</v>
      </c>
    </row>
    <row r="8012" spans="2:10" x14ac:dyDescent="0.35">
      <c r="C8012" t="s">
        <v>1876</v>
      </c>
      <c r="D8012" s="4">
        <v>126366</v>
      </c>
      <c r="H8012" s="4">
        <v>310800</v>
      </c>
      <c r="I8012" s="4">
        <v>437166</v>
      </c>
      <c r="J8012" s="4">
        <v>126366</v>
      </c>
    </row>
    <row r="8013" spans="2:10" x14ac:dyDescent="0.35">
      <c r="C8013" t="s">
        <v>1877</v>
      </c>
      <c r="D8013" s="4">
        <v>24538</v>
      </c>
      <c r="I8013" s="4">
        <v>24538</v>
      </c>
      <c r="J8013" s="4">
        <v>24538</v>
      </c>
    </row>
    <row r="8014" spans="2:10" x14ac:dyDescent="0.35">
      <c r="B8014" t="s">
        <v>55</v>
      </c>
      <c r="D8014" s="4">
        <v>11394488</v>
      </c>
      <c r="E8014" s="4">
        <v>7877869</v>
      </c>
      <c r="F8014" s="4">
        <v>179281</v>
      </c>
      <c r="G8014" s="4">
        <v>293514</v>
      </c>
      <c r="H8014" s="4">
        <v>8172855</v>
      </c>
      <c r="I8014" s="4">
        <v>27918007</v>
      </c>
      <c r="J8014" s="4">
        <v>19272357</v>
      </c>
    </row>
    <row r="8015" spans="2:10" x14ac:dyDescent="0.35">
      <c r="B8015" t="s">
        <v>1878</v>
      </c>
      <c r="C8015" t="s">
        <v>1879</v>
      </c>
      <c r="D8015" s="4">
        <v>2246181</v>
      </c>
      <c r="I8015" s="4">
        <v>2246181</v>
      </c>
      <c r="J8015" s="4">
        <v>2246181</v>
      </c>
    </row>
    <row r="8016" spans="2:10" x14ac:dyDescent="0.35">
      <c r="C8016" t="s">
        <v>1907</v>
      </c>
      <c r="D8016" s="4">
        <v>29931</v>
      </c>
      <c r="I8016" s="4">
        <v>29931</v>
      </c>
      <c r="J8016" s="4">
        <v>29931</v>
      </c>
    </row>
    <row r="8017" spans="1:10" x14ac:dyDescent="0.35">
      <c r="C8017" t="s">
        <v>1897</v>
      </c>
      <c r="D8017" s="4">
        <v>297</v>
      </c>
      <c r="I8017" s="4">
        <v>297</v>
      </c>
      <c r="J8017" s="4">
        <v>297</v>
      </c>
    </row>
    <row r="8018" spans="1:10" x14ac:dyDescent="0.35">
      <c r="C8018" t="s">
        <v>1880</v>
      </c>
      <c r="D8018" s="4">
        <v>696925</v>
      </c>
      <c r="I8018" s="4">
        <v>696925</v>
      </c>
      <c r="J8018" s="4">
        <v>696925</v>
      </c>
    </row>
    <row r="8019" spans="1:10" x14ac:dyDescent="0.35">
      <c r="C8019" t="s">
        <v>1881</v>
      </c>
      <c r="D8019" s="4">
        <v>2132897</v>
      </c>
      <c r="I8019" s="4">
        <v>2132897</v>
      </c>
      <c r="J8019" s="4">
        <v>2132897</v>
      </c>
    </row>
    <row r="8020" spans="1:10" x14ac:dyDescent="0.35">
      <c r="C8020" t="s">
        <v>1882</v>
      </c>
      <c r="D8020" s="4">
        <v>1001</v>
      </c>
      <c r="F8020" s="4">
        <v>332867</v>
      </c>
      <c r="I8020" s="4">
        <v>333868</v>
      </c>
      <c r="J8020" s="4">
        <v>1001</v>
      </c>
    </row>
    <row r="8021" spans="1:10" x14ac:dyDescent="0.35">
      <c r="C8021" t="s">
        <v>1900</v>
      </c>
      <c r="D8021" s="4">
        <v>125</v>
      </c>
      <c r="I8021" s="4">
        <v>125</v>
      </c>
      <c r="J8021" s="4">
        <v>125</v>
      </c>
    </row>
    <row r="8022" spans="1:10" x14ac:dyDescent="0.35">
      <c r="C8022" t="s">
        <v>1883</v>
      </c>
      <c r="D8022" s="4">
        <v>124667</v>
      </c>
      <c r="I8022" s="4">
        <v>124667</v>
      </c>
      <c r="J8022" s="4">
        <v>124667</v>
      </c>
    </row>
    <row r="8023" spans="1:10" x14ac:dyDescent="0.35">
      <c r="C8023" t="s">
        <v>1892</v>
      </c>
      <c r="D8023" s="4">
        <v>829</v>
      </c>
      <c r="I8023" s="4">
        <v>829</v>
      </c>
      <c r="J8023" s="4">
        <v>829</v>
      </c>
    </row>
    <row r="8024" spans="1:10" x14ac:dyDescent="0.35">
      <c r="B8024" t="s">
        <v>56</v>
      </c>
      <c r="D8024" s="4">
        <v>5232853</v>
      </c>
      <c r="F8024" s="4">
        <v>332867</v>
      </c>
      <c r="I8024" s="4">
        <v>5565720</v>
      </c>
      <c r="J8024" s="4">
        <v>5232853</v>
      </c>
    </row>
    <row r="8025" spans="1:10" x14ac:dyDescent="0.35">
      <c r="B8025" t="s">
        <v>1887</v>
      </c>
      <c r="C8025" t="s">
        <v>1904</v>
      </c>
      <c r="D8025" s="4">
        <v>250000</v>
      </c>
      <c r="I8025" s="4">
        <v>250000</v>
      </c>
      <c r="J8025" s="4">
        <v>250000</v>
      </c>
    </row>
    <row r="8026" spans="1:10" x14ac:dyDescent="0.35">
      <c r="C8026" t="s">
        <v>1888</v>
      </c>
      <c r="H8026" s="4">
        <v>960000</v>
      </c>
      <c r="I8026" s="4">
        <v>960000</v>
      </c>
      <c r="J8026">
        <v>0</v>
      </c>
    </row>
    <row r="8027" spans="1:10" x14ac:dyDescent="0.35">
      <c r="C8027" t="s">
        <v>1901</v>
      </c>
      <c r="E8027" s="4">
        <v>825000</v>
      </c>
      <c r="I8027" s="4">
        <v>825000</v>
      </c>
      <c r="J8027">
        <v>825000</v>
      </c>
    </row>
    <row r="8028" spans="1:10" x14ac:dyDescent="0.35">
      <c r="C8028" t="s">
        <v>1889</v>
      </c>
      <c r="E8028" s="4">
        <v>2310000</v>
      </c>
      <c r="I8028" s="4">
        <v>2310000</v>
      </c>
      <c r="J8028">
        <v>2310000</v>
      </c>
    </row>
    <row r="8029" spans="1:10" x14ac:dyDescent="0.35">
      <c r="C8029" t="s">
        <v>1890</v>
      </c>
      <c r="E8029" s="4">
        <v>750000</v>
      </c>
      <c r="I8029" s="4">
        <v>750000</v>
      </c>
      <c r="J8029">
        <v>750000</v>
      </c>
    </row>
    <row r="8030" spans="1:10" x14ac:dyDescent="0.35">
      <c r="C8030" t="s">
        <v>1902</v>
      </c>
      <c r="E8030" s="4">
        <v>1650000</v>
      </c>
      <c r="I8030" s="4">
        <v>1650000</v>
      </c>
      <c r="J8030">
        <v>1650000</v>
      </c>
    </row>
    <row r="8031" spans="1:10" x14ac:dyDescent="0.35">
      <c r="B8031" t="s">
        <v>58</v>
      </c>
      <c r="D8031" s="4">
        <v>250000</v>
      </c>
      <c r="E8031" s="4">
        <v>5535000</v>
      </c>
      <c r="H8031" s="4">
        <v>960000</v>
      </c>
      <c r="I8031" s="4">
        <v>6745000</v>
      </c>
      <c r="J8031" s="4">
        <v>5785000</v>
      </c>
    </row>
    <row r="8032" spans="1:10" x14ac:dyDescent="0.35">
      <c r="A8032" t="s">
        <v>1681</v>
      </c>
      <c r="B8032" t="s">
        <v>59</v>
      </c>
      <c r="D8032" s="4">
        <v>108883184</v>
      </c>
      <c r="E8032" s="4">
        <v>51333947</v>
      </c>
      <c r="F8032" s="4">
        <v>20494427</v>
      </c>
      <c r="G8032" s="4">
        <v>19125895</v>
      </c>
      <c r="H8032" s="4">
        <v>10326171</v>
      </c>
      <c r="I8032" s="4">
        <v>210163624</v>
      </c>
      <c r="J8032" s="4">
        <v>160217131</v>
      </c>
    </row>
    <row r="8033" spans="1:10" x14ac:dyDescent="0.35">
      <c r="A8033" t="s">
        <v>819</v>
      </c>
      <c r="B8033" t="s">
        <v>1842</v>
      </c>
      <c r="C8033" t="s">
        <v>1843</v>
      </c>
      <c r="D8033" s="4">
        <v>82647074</v>
      </c>
      <c r="E8033" s="4">
        <v>6861594</v>
      </c>
      <c r="F8033" s="4">
        <v>33409600</v>
      </c>
      <c r="I8033" s="4">
        <v>122918267</v>
      </c>
      <c r="J8033" s="4">
        <v>89508668</v>
      </c>
    </row>
    <row r="8034" spans="1:10" x14ac:dyDescent="0.35">
      <c r="C8034" t="s">
        <v>1844</v>
      </c>
      <c r="D8034" s="4">
        <v>12068256</v>
      </c>
      <c r="G8034" s="4">
        <v>35550</v>
      </c>
      <c r="H8034" s="4">
        <v>862174</v>
      </c>
      <c r="I8034" s="4">
        <v>12965979</v>
      </c>
      <c r="J8034" s="4">
        <v>12068256</v>
      </c>
    </row>
    <row r="8035" spans="1:10" x14ac:dyDescent="0.35">
      <c r="C8035" t="s">
        <v>1845</v>
      </c>
      <c r="D8035" s="4">
        <v>9446885</v>
      </c>
      <c r="I8035" s="4">
        <v>9446885</v>
      </c>
      <c r="J8035" s="4">
        <v>9446885</v>
      </c>
    </row>
    <row r="8036" spans="1:10" x14ac:dyDescent="0.35">
      <c r="B8036" t="s">
        <v>51</v>
      </c>
      <c r="D8036" s="4">
        <v>104162214</v>
      </c>
      <c r="E8036" s="4">
        <v>6861594</v>
      </c>
      <c r="F8036" s="4">
        <v>33409600</v>
      </c>
      <c r="G8036" s="4">
        <v>35550</v>
      </c>
      <c r="H8036" s="4">
        <v>862174</v>
      </c>
      <c r="I8036" s="4">
        <v>145331131</v>
      </c>
      <c r="J8036" s="4">
        <v>111023808</v>
      </c>
    </row>
    <row r="8037" spans="1:10" x14ac:dyDescent="0.35">
      <c r="B8037" t="s">
        <v>1843</v>
      </c>
      <c r="C8037" t="s">
        <v>1846</v>
      </c>
      <c r="D8037" s="4">
        <v>39312448</v>
      </c>
      <c r="E8037" s="4">
        <v>2865424</v>
      </c>
      <c r="F8037" s="4">
        <v>81500</v>
      </c>
      <c r="G8037" s="4">
        <v>693147</v>
      </c>
      <c r="H8037" s="4">
        <v>23111334</v>
      </c>
      <c r="I8037" s="4">
        <v>66063853</v>
      </c>
      <c r="J8037" s="4">
        <v>42177872</v>
      </c>
    </row>
    <row r="8038" spans="1:10" x14ac:dyDescent="0.35">
      <c r="C8038" t="s">
        <v>1847</v>
      </c>
      <c r="D8038" s="4">
        <v>52249990</v>
      </c>
      <c r="F8038" s="4">
        <v>1486487</v>
      </c>
      <c r="I8038" s="4">
        <v>53736477</v>
      </c>
      <c r="J8038" s="4">
        <v>52249990</v>
      </c>
    </row>
    <row r="8039" spans="1:10" x14ac:dyDescent="0.35">
      <c r="C8039" t="s">
        <v>1848</v>
      </c>
      <c r="D8039" s="4">
        <v>145623</v>
      </c>
      <c r="E8039" s="4">
        <v>74784</v>
      </c>
      <c r="I8039" s="4">
        <v>220407</v>
      </c>
      <c r="J8039" s="4">
        <v>220407</v>
      </c>
    </row>
    <row r="8040" spans="1:10" x14ac:dyDescent="0.35">
      <c r="B8040" t="s">
        <v>52</v>
      </c>
      <c r="D8040" s="4">
        <v>91708062</v>
      </c>
      <c r="E8040" s="4">
        <v>2940208</v>
      </c>
      <c r="F8040" s="4">
        <v>1567987</v>
      </c>
      <c r="G8040" s="4">
        <v>693147</v>
      </c>
      <c r="H8040" s="4">
        <v>23111334</v>
      </c>
      <c r="I8040" s="4">
        <v>120020736</v>
      </c>
      <c r="J8040" s="4">
        <v>94648270</v>
      </c>
    </row>
    <row r="8041" spans="1:10" x14ac:dyDescent="0.35">
      <c r="B8041" t="s">
        <v>1849</v>
      </c>
      <c r="C8041" t="s">
        <v>1850</v>
      </c>
      <c r="D8041" s="4">
        <v>6040</v>
      </c>
      <c r="E8041" s="4">
        <v>5600000</v>
      </c>
      <c r="F8041" s="4">
        <v>37600000</v>
      </c>
      <c r="I8041" s="4">
        <v>43206040</v>
      </c>
      <c r="J8041" s="4">
        <v>5606040</v>
      </c>
    </row>
    <row r="8042" spans="1:10" x14ac:dyDescent="0.35">
      <c r="B8042" t="s">
        <v>53</v>
      </c>
      <c r="D8042" s="4">
        <v>6040</v>
      </c>
      <c r="E8042" s="4">
        <v>5600000</v>
      </c>
      <c r="F8042" s="4">
        <v>37600000</v>
      </c>
      <c r="I8042" s="4">
        <v>43206040</v>
      </c>
      <c r="J8042" s="4">
        <v>5606040</v>
      </c>
    </row>
    <row r="8043" spans="1:10" x14ac:dyDescent="0.35">
      <c r="B8043" t="s">
        <v>1844</v>
      </c>
      <c r="C8043" t="s">
        <v>1851</v>
      </c>
      <c r="D8043" s="4">
        <v>1315594</v>
      </c>
      <c r="I8043" s="4">
        <v>1315594</v>
      </c>
      <c r="J8043" s="4">
        <v>1315594</v>
      </c>
    </row>
    <row r="8044" spans="1:10" x14ac:dyDescent="0.35">
      <c r="C8044" t="s">
        <v>1852</v>
      </c>
      <c r="E8044" s="4">
        <v>29985</v>
      </c>
      <c r="I8044" s="4">
        <v>29985</v>
      </c>
      <c r="J8044">
        <v>29985</v>
      </c>
    </row>
    <row r="8045" spans="1:10" x14ac:dyDescent="0.35">
      <c r="C8045" t="s">
        <v>1853</v>
      </c>
      <c r="D8045" s="4">
        <v>8005</v>
      </c>
      <c r="E8045" s="4">
        <v>28074</v>
      </c>
      <c r="I8045" s="4">
        <v>36079</v>
      </c>
      <c r="J8045" s="4">
        <v>36079</v>
      </c>
    </row>
    <row r="8046" spans="1:10" x14ac:dyDescent="0.35">
      <c r="C8046" t="s">
        <v>1893</v>
      </c>
      <c r="E8046" s="4">
        <v>7167</v>
      </c>
      <c r="H8046" s="4">
        <v>1195</v>
      </c>
      <c r="I8046" s="4">
        <v>8362</v>
      </c>
      <c r="J8046">
        <v>7167</v>
      </c>
    </row>
    <row r="8047" spans="1:10" x14ac:dyDescent="0.35">
      <c r="C8047" t="s">
        <v>1903</v>
      </c>
      <c r="D8047" s="4">
        <v>18031</v>
      </c>
      <c r="I8047" s="4">
        <v>18031</v>
      </c>
      <c r="J8047" s="4">
        <v>18031</v>
      </c>
    </row>
    <row r="8048" spans="1:10" x14ac:dyDescent="0.35">
      <c r="C8048" t="s">
        <v>1854</v>
      </c>
      <c r="D8048" s="4">
        <v>162290</v>
      </c>
      <c r="E8048" s="4">
        <v>3133801</v>
      </c>
      <c r="F8048" s="4">
        <v>6725</v>
      </c>
      <c r="I8048" s="4">
        <v>3302816</v>
      </c>
      <c r="J8048" s="4">
        <v>3296091</v>
      </c>
    </row>
    <row r="8049" spans="2:10" x14ac:dyDescent="0.35">
      <c r="C8049" t="s">
        <v>1855</v>
      </c>
      <c r="D8049" s="4">
        <v>216464</v>
      </c>
      <c r="E8049" s="4">
        <v>1272890</v>
      </c>
      <c r="I8049" s="4">
        <v>1489354</v>
      </c>
      <c r="J8049" s="4">
        <v>1489354</v>
      </c>
    </row>
    <row r="8050" spans="2:10" x14ac:dyDescent="0.35">
      <c r="C8050" t="s">
        <v>1856</v>
      </c>
      <c r="D8050" s="4">
        <v>11576</v>
      </c>
      <c r="F8050" s="4">
        <v>28991</v>
      </c>
      <c r="I8050" s="4">
        <v>40567</v>
      </c>
      <c r="J8050" s="4">
        <v>11576</v>
      </c>
    </row>
    <row r="8051" spans="2:10" x14ac:dyDescent="0.35">
      <c r="C8051" t="s">
        <v>1857</v>
      </c>
      <c r="D8051" s="4">
        <v>13139</v>
      </c>
      <c r="E8051" s="4">
        <v>93018</v>
      </c>
      <c r="I8051" s="4">
        <v>106158</v>
      </c>
      <c r="J8051" s="4">
        <v>106157</v>
      </c>
    </row>
    <row r="8052" spans="2:10" x14ac:dyDescent="0.35">
      <c r="B8052" t="s">
        <v>1844</v>
      </c>
      <c r="C8052" t="s">
        <v>1858</v>
      </c>
      <c r="D8052" s="4">
        <v>1487</v>
      </c>
      <c r="G8052" s="4">
        <v>335341</v>
      </c>
      <c r="I8052" s="4">
        <v>336828</v>
      </c>
      <c r="J8052" s="4">
        <v>1487</v>
      </c>
    </row>
    <row r="8053" spans="2:10" x14ac:dyDescent="0.35">
      <c r="C8053" t="s">
        <v>1859</v>
      </c>
      <c r="E8053" s="4">
        <v>1180</v>
      </c>
      <c r="F8053" s="4">
        <v>56114</v>
      </c>
      <c r="G8053" s="4">
        <v>1105421</v>
      </c>
      <c r="H8053" s="4">
        <v>56</v>
      </c>
      <c r="I8053" s="4">
        <v>1162771</v>
      </c>
      <c r="J8053">
        <v>1180</v>
      </c>
    </row>
    <row r="8054" spans="2:10" x14ac:dyDescent="0.35">
      <c r="C8054" t="s">
        <v>1860</v>
      </c>
      <c r="E8054" s="4">
        <v>108703</v>
      </c>
      <c r="G8054" s="4">
        <v>5652558</v>
      </c>
      <c r="I8054" s="4">
        <v>5761261</v>
      </c>
      <c r="J8054">
        <v>108703</v>
      </c>
    </row>
    <row r="8055" spans="2:10" x14ac:dyDescent="0.35">
      <c r="C8055" t="s">
        <v>1861</v>
      </c>
      <c r="D8055" s="4">
        <v>2279727</v>
      </c>
      <c r="I8055" s="4">
        <v>2279727</v>
      </c>
      <c r="J8055" s="4">
        <v>2279727</v>
      </c>
    </row>
    <row r="8056" spans="2:10" x14ac:dyDescent="0.35">
      <c r="C8056" t="s">
        <v>1862</v>
      </c>
      <c r="G8056" s="4">
        <v>6834418</v>
      </c>
      <c r="I8056" s="4">
        <v>6834418</v>
      </c>
      <c r="J8056">
        <v>0</v>
      </c>
    </row>
    <row r="8057" spans="2:10" x14ac:dyDescent="0.35">
      <c r="B8057" t="s">
        <v>54</v>
      </c>
      <c r="D8057" s="4">
        <v>4026314</v>
      </c>
      <c r="E8057" s="4">
        <v>4674818</v>
      </c>
      <c r="F8057" s="4">
        <v>91830</v>
      </c>
      <c r="G8057" s="4">
        <v>13927736</v>
      </c>
      <c r="H8057" s="4">
        <v>1250</v>
      </c>
      <c r="I8057" s="4">
        <v>22721948</v>
      </c>
      <c r="J8057" s="4">
        <v>8701132</v>
      </c>
    </row>
    <row r="8058" spans="2:10" x14ac:dyDescent="0.35">
      <c r="B8058" t="s">
        <v>1845</v>
      </c>
      <c r="C8058" t="s">
        <v>1865</v>
      </c>
      <c r="D8058" s="4">
        <v>3488</v>
      </c>
      <c r="I8058" s="4">
        <v>3488</v>
      </c>
      <c r="J8058" s="4">
        <v>3488</v>
      </c>
    </row>
    <row r="8059" spans="2:10" x14ac:dyDescent="0.35">
      <c r="C8059" t="s">
        <v>1866</v>
      </c>
      <c r="I8059" s="4">
        <v>0</v>
      </c>
      <c r="J8059">
        <v>0</v>
      </c>
    </row>
    <row r="8060" spans="2:10" x14ac:dyDescent="0.35">
      <c r="C8060" t="s">
        <v>1867</v>
      </c>
      <c r="D8060" s="4">
        <v>2628244</v>
      </c>
      <c r="E8060" s="4">
        <v>450913</v>
      </c>
      <c r="G8060" s="4">
        <v>4500</v>
      </c>
      <c r="H8060" s="4">
        <v>7276826</v>
      </c>
      <c r="I8060" s="4">
        <v>10360484</v>
      </c>
      <c r="J8060" s="4">
        <v>3079157</v>
      </c>
    </row>
    <row r="8061" spans="2:10" x14ac:dyDescent="0.35">
      <c r="C8061" t="s">
        <v>1868</v>
      </c>
      <c r="D8061" s="4">
        <v>82207</v>
      </c>
      <c r="E8061" s="4">
        <v>26917</v>
      </c>
      <c r="F8061" s="4">
        <v>5259</v>
      </c>
      <c r="G8061" s="4">
        <v>5259</v>
      </c>
      <c r="H8061" s="4">
        <v>9972655</v>
      </c>
      <c r="I8061" s="4">
        <v>10092297</v>
      </c>
      <c r="J8061" s="4">
        <v>109124</v>
      </c>
    </row>
    <row r="8062" spans="2:10" x14ac:dyDescent="0.35">
      <c r="C8062" t="s">
        <v>1894</v>
      </c>
      <c r="D8062" s="4">
        <v>209230</v>
      </c>
      <c r="E8062" s="4">
        <v>655</v>
      </c>
      <c r="I8062" s="4">
        <v>209884</v>
      </c>
      <c r="J8062" s="4">
        <v>209885</v>
      </c>
    </row>
    <row r="8063" spans="2:10" x14ac:dyDescent="0.35">
      <c r="C8063" t="s">
        <v>1869</v>
      </c>
      <c r="E8063" s="4">
        <v>0</v>
      </c>
      <c r="H8063" s="4">
        <v>3731520</v>
      </c>
      <c r="I8063" s="4">
        <v>3731520</v>
      </c>
      <c r="J8063">
        <v>0</v>
      </c>
    </row>
    <row r="8064" spans="2:10" x14ac:dyDescent="0.35">
      <c r="C8064" t="s">
        <v>1870</v>
      </c>
      <c r="D8064" s="4">
        <v>140978</v>
      </c>
      <c r="E8064" s="4">
        <v>22646572</v>
      </c>
      <c r="F8064" s="4">
        <v>416000</v>
      </c>
      <c r="I8064" s="4">
        <v>23203550</v>
      </c>
      <c r="J8064" s="4">
        <v>22787550</v>
      </c>
    </row>
    <row r="8065" spans="2:10" x14ac:dyDescent="0.35">
      <c r="C8065" t="s">
        <v>1871</v>
      </c>
      <c r="E8065" s="4">
        <v>125656</v>
      </c>
      <c r="F8065" s="4">
        <v>29817</v>
      </c>
      <c r="G8065" s="4">
        <v>73845</v>
      </c>
      <c r="H8065" s="4">
        <v>10855092</v>
      </c>
      <c r="I8065" s="4">
        <v>11084411</v>
      </c>
      <c r="J8065">
        <v>125656</v>
      </c>
    </row>
    <row r="8066" spans="2:10" x14ac:dyDescent="0.35">
      <c r="C8066" t="s">
        <v>1872</v>
      </c>
      <c r="D8066" s="4">
        <v>1668924</v>
      </c>
      <c r="I8066" s="4">
        <v>1668924</v>
      </c>
      <c r="J8066" s="4">
        <v>1668924</v>
      </c>
    </row>
    <row r="8067" spans="2:10" x14ac:dyDescent="0.35">
      <c r="C8067" t="s">
        <v>1873</v>
      </c>
      <c r="D8067" s="4">
        <v>2033</v>
      </c>
      <c r="I8067" s="4">
        <v>2033</v>
      </c>
      <c r="J8067" s="4">
        <v>2033</v>
      </c>
    </row>
    <row r="8068" spans="2:10" x14ac:dyDescent="0.35">
      <c r="C8068" t="s">
        <v>1874</v>
      </c>
      <c r="D8068" s="4">
        <v>3410</v>
      </c>
      <c r="I8068" s="4">
        <v>3410</v>
      </c>
      <c r="J8068" s="4">
        <v>3410</v>
      </c>
    </row>
    <row r="8069" spans="2:10" x14ac:dyDescent="0.35">
      <c r="C8069" t="s">
        <v>1875</v>
      </c>
      <c r="D8069" s="4">
        <v>16894</v>
      </c>
      <c r="H8069" s="4">
        <v>127866</v>
      </c>
      <c r="I8069" s="4">
        <v>144760</v>
      </c>
      <c r="J8069" s="4">
        <v>16894</v>
      </c>
    </row>
    <row r="8070" spans="2:10" x14ac:dyDescent="0.35">
      <c r="C8070" t="s">
        <v>1876</v>
      </c>
      <c r="D8070" s="4">
        <v>4183</v>
      </c>
      <c r="E8070" s="4">
        <v>0</v>
      </c>
      <c r="H8070" s="4">
        <v>706440</v>
      </c>
      <c r="I8070" s="4">
        <v>710623</v>
      </c>
      <c r="J8070" s="4">
        <v>4183</v>
      </c>
    </row>
    <row r="8071" spans="2:10" x14ac:dyDescent="0.35">
      <c r="C8071" t="s">
        <v>1877</v>
      </c>
      <c r="D8071" s="4">
        <v>19079</v>
      </c>
      <c r="I8071" s="4">
        <v>19079</v>
      </c>
      <c r="J8071" s="4">
        <v>19079</v>
      </c>
    </row>
    <row r="8072" spans="2:10" x14ac:dyDescent="0.35">
      <c r="B8072" t="s">
        <v>55</v>
      </c>
      <c r="D8072" s="4">
        <v>4778670</v>
      </c>
      <c r="E8072" s="4">
        <v>23250714</v>
      </c>
      <c r="F8072" s="4">
        <v>451077</v>
      </c>
      <c r="G8072" s="4">
        <v>83605</v>
      </c>
      <c r="H8072" s="4">
        <v>32670399</v>
      </c>
      <c r="I8072" s="4">
        <v>61234465</v>
      </c>
      <c r="J8072" s="4">
        <v>28029384</v>
      </c>
    </row>
    <row r="8073" spans="2:10" x14ac:dyDescent="0.35">
      <c r="B8073" t="s">
        <v>1878</v>
      </c>
      <c r="C8073" t="s">
        <v>1879</v>
      </c>
      <c r="D8073" s="4">
        <v>4096311</v>
      </c>
      <c r="I8073" s="4">
        <v>4096311</v>
      </c>
      <c r="J8073" s="4">
        <v>4096311</v>
      </c>
    </row>
    <row r="8074" spans="2:10" x14ac:dyDescent="0.35">
      <c r="C8074" t="s">
        <v>1907</v>
      </c>
      <c r="D8074" s="4">
        <v>52202</v>
      </c>
      <c r="I8074" s="4">
        <v>52202</v>
      </c>
      <c r="J8074" s="4">
        <v>52202</v>
      </c>
    </row>
    <row r="8075" spans="2:10" x14ac:dyDescent="0.35">
      <c r="C8075" t="s">
        <v>1897</v>
      </c>
      <c r="D8075" s="4">
        <v>475376</v>
      </c>
      <c r="I8075" s="4">
        <v>475376</v>
      </c>
      <c r="J8075" s="4">
        <v>475376</v>
      </c>
    </row>
    <row r="8076" spans="2:10" x14ac:dyDescent="0.35">
      <c r="C8076" t="s">
        <v>1880</v>
      </c>
      <c r="D8076" s="4">
        <v>1588362</v>
      </c>
      <c r="I8076" s="4">
        <v>1588362</v>
      </c>
      <c r="J8076" s="4">
        <v>1588362</v>
      </c>
    </row>
    <row r="8077" spans="2:10" x14ac:dyDescent="0.35">
      <c r="C8077" t="s">
        <v>1881</v>
      </c>
      <c r="D8077" s="4">
        <v>6901002</v>
      </c>
      <c r="I8077" s="4">
        <v>6901002</v>
      </c>
      <c r="J8077" s="4">
        <v>6901002</v>
      </c>
    </row>
    <row r="8078" spans="2:10" x14ac:dyDescent="0.35">
      <c r="C8078" t="s">
        <v>1895</v>
      </c>
      <c r="D8078" s="4">
        <v>67096</v>
      </c>
      <c r="I8078" s="4">
        <v>67096</v>
      </c>
      <c r="J8078" s="4">
        <v>67096</v>
      </c>
    </row>
    <row r="8079" spans="2:10" x14ac:dyDescent="0.35">
      <c r="C8079" t="s">
        <v>1882</v>
      </c>
      <c r="D8079" s="4">
        <v>37972</v>
      </c>
      <c r="E8079" s="4">
        <v>726255</v>
      </c>
      <c r="I8079" s="4">
        <v>764227</v>
      </c>
      <c r="J8079" s="4">
        <v>764227</v>
      </c>
    </row>
    <row r="8080" spans="2:10" x14ac:dyDescent="0.35">
      <c r="C8080" t="s">
        <v>1900</v>
      </c>
      <c r="D8080" s="4">
        <v>753</v>
      </c>
      <c r="I8080" s="4">
        <v>753</v>
      </c>
      <c r="J8080" s="4">
        <v>753</v>
      </c>
    </row>
    <row r="8081" spans="1:10" x14ac:dyDescent="0.35">
      <c r="C8081" t="s">
        <v>1883</v>
      </c>
      <c r="D8081" s="4">
        <v>191087</v>
      </c>
      <c r="I8081" s="4">
        <v>191087</v>
      </c>
      <c r="J8081" s="4">
        <v>191087</v>
      </c>
    </row>
    <row r="8082" spans="1:10" x14ac:dyDescent="0.35">
      <c r="B8082" t="s">
        <v>56</v>
      </c>
      <c r="D8082" s="4">
        <v>13410161</v>
      </c>
      <c r="E8082" s="4">
        <v>726255</v>
      </c>
      <c r="I8082" s="4">
        <v>14136416</v>
      </c>
      <c r="J8082" s="4">
        <v>14136416</v>
      </c>
    </row>
    <row r="8083" spans="1:10" x14ac:dyDescent="0.35">
      <c r="B8083" t="s">
        <v>1885</v>
      </c>
      <c r="C8083" t="s">
        <v>1886</v>
      </c>
      <c r="D8083" s="4">
        <v>14140</v>
      </c>
      <c r="E8083" s="4">
        <v>221520</v>
      </c>
      <c r="I8083" s="4">
        <v>235660</v>
      </c>
      <c r="J8083" s="4">
        <v>235660</v>
      </c>
    </row>
    <row r="8084" spans="1:10" x14ac:dyDescent="0.35">
      <c r="B8084" t="s">
        <v>57</v>
      </c>
      <c r="D8084" s="4">
        <v>14140</v>
      </c>
      <c r="E8084" s="4">
        <v>221520</v>
      </c>
      <c r="I8084" s="4">
        <v>235660</v>
      </c>
      <c r="J8084" s="4">
        <v>235660</v>
      </c>
    </row>
    <row r="8085" spans="1:10" x14ac:dyDescent="0.35">
      <c r="B8085" t="s">
        <v>1887</v>
      </c>
      <c r="C8085" t="s">
        <v>1904</v>
      </c>
      <c r="D8085" s="4">
        <v>500000</v>
      </c>
      <c r="I8085" s="4">
        <v>500000</v>
      </c>
      <c r="J8085" s="4">
        <v>500000</v>
      </c>
    </row>
    <row r="8086" spans="1:10" x14ac:dyDescent="0.35">
      <c r="C8086" t="s">
        <v>1888</v>
      </c>
      <c r="H8086" s="4">
        <v>5808000</v>
      </c>
      <c r="I8086" s="4">
        <v>5808000</v>
      </c>
      <c r="J8086">
        <v>0</v>
      </c>
    </row>
    <row r="8087" spans="1:10" x14ac:dyDescent="0.35">
      <c r="C8087" t="s">
        <v>1901</v>
      </c>
      <c r="E8087" s="4">
        <v>1537500</v>
      </c>
      <c r="I8087" s="4">
        <v>1537500</v>
      </c>
      <c r="J8087">
        <v>1537500</v>
      </c>
    </row>
    <row r="8088" spans="1:10" x14ac:dyDescent="0.35">
      <c r="C8088" t="s">
        <v>1889</v>
      </c>
      <c r="E8088" s="4">
        <v>1638000</v>
      </c>
      <c r="I8088" s="4">
        <v>1638000</v>
      </c>
      <c r="J8088">
        <v>1638000</v>
      </c>
    </row>
    <row r="8089" spans="1:10" x14ac:dyDescent="0.35">
      <c r="C8089" t="s">
        <v>1890</v>
      </c>
      <c r="E8089" s="4">
        <v>1057500</v>
      </c>
      <c r="I8089" s="4">
        <v>1057500</v>
      </c>
      <c r="J8089">
        <v>1057500</v>
      </c>
    </row>
    <row r="8090" spans="1:10" x14ac:dyDescent="0.35">
      <c r="C8090" t="s">
        <v>1902</v>
      </c>
      <c r="E8090" s="4">
        <v>3075000</v>
      </c>
      <c r="I8090" s="4">
        <v>3075000</v>
      </c>
      <c r="J8090">
        <v>3075000</v>
      </c>
    </row>
    <row r="8091" spans="1:10" x14ac:dyDescent="0.35">
      <c r="B8091" t="s">
        <v>58</v>
      </c>
      <c r="D8091" s="4">
        <v>500000</v>
      </c>
      <c r="E8091" s="4">
        <v>7308000</v>
      </c>
      <c r="H8091" s="4">
        <v>5808000</v>
      </c>
      <c r="I8091" s="4">
        <v>13616000</v>
      </c>
      <c r="J8091" s="4">
        <v>7808000</v>
      </c>
    </row>
    <row r="8092" spans="1:10" x14ac:dyDescent="0.35">
      <c r="A8092" t="s">
        <v>1682</v>
      </c>
      <c r="B8092" t="s">
        <v>59</v>
      </c>
      <c r="D8092" s="4">
        <v>218605601</v>
      </c>
      <c r="E8092" s="4">
        <v>51583108</v>
      </c>
      <c r="F8092" s="4">
        <v>73120493</v>
      </c>
      <c r="G8092" s="4">
        <v>14740038</v>
      </c>
      <c r="H8092" s="4">
        <v>62453157</v>
      </c>
      <c r="I8092" s="4">
        <v>420502396</v>
      </c>
      <c r="J8092" s="4">
        <v>270188709</v>
      </c>
    </row>
    <row r="8093" spans="1:10" x14ac:dyDescent="0.35">
      <c r="A8093" t="s">
        <v>822</v>
      </c>
      <c r="B8093" t="s">
        <v>1842</v>
      </c>
      <c r="C8093" t="s">
        <v>1843</v>
      </c>
      <c r="D8093" s="4">
        <v>49174136</v>
      </c>
      <c r="E8093" s="4">
        <v>5644800</v>
      </c>
      <c r="F8093" s="4">
        <v>46083108</v>
      </c>
      <c r="G8093" s="4">
        <v>2035020</v>
      </c>
      <c r="I8093" s="4">
        <v>102937064</v>
      </c>
      <c r="J8093" s="4">
        <v>54818936</v>
      </c>
    </row>
    <row r="8094" spans="1:10" x14ac:dyDescent="0.35">
      <c r="C8094" t="s">
        <v>1844</v>
      </c>
      <c r="D8094" s="4">
        <v>5259645</v>
      </c>
      <c r="E8094" s="4">
        <v>201555</v>
      </c>
      <c r="F8094" s="4">
        <v>3890545</v>
      </c>
      <c r="G8094" s="4">
        <v>1035194</v>
      </c>
      <c r="H8094" s="4">
        <v>1409044</v>
      </c>
      <c r="I8094" s="4">
        <v>11795984</v>
      </c>
      <c r="J8094" s="4">
        <v>5461200</v>
      </c>
    </row>
    <row r="8095" spans="1:10" x14ac:dyDescent="0.35">
      <c r="C8095" t="s">
        <v>1845</v>
      </c>
      <c r="D8095" s="4">
        <v>6914206</v>
      </c>
      <c r="I8095" s="4">
        <v>6914206</v>
      </c>
      <c r="J8095" s="4">
        <v>6914206</v>
      </c>
    </row>
    <row r="8096" spans="1:10" x14ac:dyDescent="0.35">
      <c r="B8096" t="s">
        <v>51</v>
      </c>
      <c r="D8096" s="4">
        <v>61347987</v>
      </c>
      <c r="E8096" s="4">
        <v>5846355</v>
      </c>
      <c r="F8096" s="4">
        <v>49973653</v>
      </c>
      <c r="G8096" s="4">
        <v>3070214</v>
      </c>
      <c r="H8096" s="4">
        <v>1409044</v>
      </c>
      <c r="I8096" s="4">
        <v>121647254</v>
      </c>
      <c r="J8096" s="4">
        <v>67194342</v>
      </c>
    </row>
    <row r="8097" spans="2:10" x14ac:dyDescent="0.35">
      <c r="B8097" t="s">
        <v>1843</v>
      </c>
      <c r="C8097" t="s">
        <v>1846</v>
      </c>
      <c r="D8097" s="4">
        <v>32616500</v>
      </c>
      <c r="E8097" s="4">
        <v>40934</v>
      </c>
      <c r="G8097" s="4">
        <v>3132433</v>
      </c>
      <c r="H8097" s="4">
        <v>19279152</v>
      </c>
      <c r="I8097" s="4">
        <v>55069019</v>
      </c>
      <c r="J8097" s="4">
        <v>32657434</v>
      </c>
    </row>
    <row r="8098" spans="2:10" x14ac:dyDescent="0.35">
      <c r="C8098" t="s">
        <v>1847</v>
      </c>
      <c r="D8098" s="4">
        <v>28541570</v>
      </c>
      <c r="F8098" s="4">
        <v>3257569</v>
      </c>
      <c r="G8098" s="4">
        <v>1741070</v>
      </c>
      <c r="I8098" s="4">
        <v>33540209</v>
      </c>
      <c r="J8098" s="4">
        <v>28541570</v>
      </c>
    </row>
    <row r="8099" spans="2:10" x14ac:dyDescent="0.35">
      <c r="C8099" t="s">
        <v>1848</v>
      </c>
      <c r="D8099" s="4">
        <v>149405</v>
      </c>
      <c r="I8099" s="4">
        <v>149405</v>
      </c>
      <c r="J8099" s="4">
        <v>149405</v>
      </c>
    </row>
    <row r="8100" spans="2:10" x14ac:dyDescent="0.35">
      <c r="B8100" t="s">
        <v>52</v>
      </c>
      <c r="D8100" s="4">
        <v>61307476</v>
      </c>
      <c r="E8100" s="4">
        <v>40934</v>
      </c>
      <c r="F8100" s="4">
        <v>3257569</v>
      </c>
      <c r="G8100" s="4">
        <v>4873503</v>
      </c>
      <c r="H8100" s="4">
        <v>19279152</v>
      </c>
      <c r="I8100" s="4">
        <v>88758634</v>
      </c>
      <c r="J8100" s="4">
        <v>61348410</v>
      </c>
    </row>
    <row r="8101" spans="2:10" x14ac:dyDescent="0.35">
      <c r="B8101" t="s">
        <v>1849</v>
      </c>
      <c r="C8101" t="s">
        <v>1911</v>
      </c>
      <c r="F8101" s="4">
        <v>400000</v>
      </c>
      <c r="I8101" s="4">
        <v>400000</v>
      </c>
      <c r="J8101">
        <v>0</v>
      </c>
    </row>
    <row r="8102" spans="2:10" x14ac:dyDescent="0.35">
      <c r="C8102" t="s">
        <v>1850</v>
      </c>
      <c r="E8102" s="4">
        <v>21627320</v>
      </c>
      <c r="F8102" s="4">
        <v>800000</v>
      </c>
      <c r="I8102" s="4">
        <v>22427320</v>
      </c>
      <c r="J8102">
        <v>21627320</v>
      </c>
    </row>
    <row r="8103" spans="2:10" x14ac:dyDescent="0.35">
      <c r="B8103" t="s">
        <v>53</v>
      </c>
      <c r="E8103" s="4">
        <v>21627320</v>
      </c>
      <c r="F8103" s="4">
        <v>1200000</v>
      </c>
      <c r="I8103" s="4">
        <v>22827320</v>
      </c>
      <c r="J8103">
        <v>21627320</v>
      </c>
    </row>
    <row r="8104" spans="2:10" x14ac:dyDescent="0.35">
      <c r="B8104" t="s">
        <v>1844</v>
      </c>
      <c r="C8104" t="s">
        <v>1851</v>
      </c>
      <c r="D8104" s="4">
        <v>1063530</v>
      </c>
      <c r="I8104" s="4">
        <v>1063530</v>
      </c>
      <c r="J8104" s="4">
        <v>1063530</v>
      </c>
    </row>
    <row r="8105" spans="2:10" x14ac:dyDescent="0.35">
      <c r="C8105" t="s">
        <v>1852</v>
      </c>
      <c r="D8105" s="4">
        <v>5452</v>
      </c>
      <c r="F8105" s="4">
        <v>12267</v>
      </c>
      <c r="H8105" s="4">
        <v>50246</v>
      </c>
      <c r="I8105" s="4">
        <v>67964</v>
      </c>
      <c r="J8105" s="4">
        <v>5452</v>
      </c>
    </row>
    <row r="8106" spans="2:10" x14ac:dyDescent="0.35">
      <c r="C8106" t="s">
        <v>1853</v>
      </c>
      <c r="D8106" s="4">
        <v>2730</v>
      </c>
      <c r="F8106" s="4">
        <v>10922</v>
      </c>
      <c r="H8106" s="4">
        <v>46417</v>
      </c>
      <c r="I8106" s="4">
        <v>60070</v>
      </c>
      <c r="J8106" s="4">
        <v>2730</v>
      </c>
    </row>
    <row r="8107" spans="2:10" x14ac:dyDescent="0.35">
      <c r="C8107" t="s">
        <v>1854</v>
      </c>
      <c r="D8107" s="4">
        <v>72608</v>
      </c>
      <c r="E8107" s="4">
        <v>73974</v>
      </c>
      <c r="F8107" s="4">
        <v>430393</v>
      </c>
      <c r="G8107" s="4">
        <v>403494</v>
      </c>
      <c r="H8107" s="4">
        <v>215197</v>
      </c>
      <c r="I8107" s="4">
        <v>1195666</v>
      </c>
      <c r="J8107" s="4">
        <v>146582</v>
      </c>
    </row>
    <row r="8108" spans="2:10" x14ac:dyDescent="0.35">
      <c r="C8108" t="s">
        <v>1919</v>
      </c>
      <c r="H8108" s="4">
        <v>12587560</v>
      </c>
      <c r="I8108" s="4">
        <v>12587560</v>
      </c>
      <c r="J8108">
        <v>0</v>
      </c>
    </row>
    <row r="8109" spans="2:10" x14ac:dyDescent="0.35">
      <c r="C8109" t="s">
        <v>1926</v>
      </c>
      <c r="H8109" s="4">
        <v>3643104</v>
      </c>
      <c r="I8109" s="4">
        <v>3643104</v>
      </c>
      <c r="J8109">
        <v>0</v>
      </c>
    </row>
    <row r="8110" spans="2:10" x14ac:dyDescent="0.35">
      <c r="C8110" t="s">
        <v>1855</v>
      </c>
      <c r="D8110" s="4">
        <v>47051</v>
      </c>
      <c r="E8110" s="4">
        <v>369302</v>
      </c>
      <c r="F8110" s="4">
        <v>826871</v>
      </c>
      <c r="H8110" s="4">
        <v>790791</v>
      </c>
      <c r="I8110" s="4">
        <v>2034015</v>
      </c>
      <c r="J8110" s="4">
        <v>416353</v>
      </c>
    </row>
    <row r="8111" spans="2:10" x14ac:dyDescent="0.35">
      <c r="C8111" t="s">
        <v>1856</v>
      </c>
      <c r="D8111" s="4">
        <v>11576</v>
      </c>
      <c r="F8111" s="4">
        <v>41415</v>
      </c>
      <c r="H8111" s="4">
        <v>49698</v>
      </c>
      <c r="I8111" s="4">
        <v>102690</v>
      </c>
      <c r="J8111" s="4">
        <v>11576</v>
      </c>
    </row>
    <row r="8112" spans="2:10" x14ac:dyDescent="0.35">
      <c r="C8112" t="s">
        <v>1857</v>
      </c>
      <c r="D8112" s="4">
        <v>19347</v>
      </c>
      <c r="E8112" s="4">
        <v>3395</v>
      </c>
      <c r="F8112" s="4">
        <v>5432</v>
      </c>
      <c r="H8112" s="4">
        <v>33948</v>
      </c>
      <c r="I8112" s="4">
        <v>62121</v>
      </c>
      <c r="J8112" s="4">
        <v>22742</v>
      </c>
    </row>
    <row r="8113" spans="2:10" x14ac:dyDescent="0.35">
      <c r="C8113" t="s">
        <v>1858</v>
      </c>
      <c r="F8113" s="4">
        <v>28155</v>
      </c>
      <c r="H8113" s="4">
        <v>201104</v>
      </c>
      <c r="I8113" s="4">
        <v>229258</v>
      </c>
      <c r="J8113">
        <v>0</v>
      </c>
    </row>
    <row r="8114" spans="2:10" x14ac:dyDescent="0.35">
      <c r="C8114" t="s">
        <v>1859</v>
      </c>
      <c r="D8114" s="4">
        <v>747310</v>
      </c>
      <c r="E8114" s="4">
        <v>350000</v>
      </c>
      <c r="F8114" s="4">
        <v>150000</v>
      </c>
      <c r="G8114" s="4">
        <v>281147</v>
      </c>
      <c r="H8114" s="4">
        <v>1960332</v>
      </c>
      <c r="I8114" s="4">
        <v>3488789</v>
      </c>
      <c r="J8114" s="4">
        <v>1097310</v>
      </c>
    </row>
    <row r="8115" spans="2:10" x14ac:dyDescent="0.35">
      <c r="C8115" t="s">
        <v>1860</v>
      </c>
      <c r="E8115" s="4">
        <v>3369794</v>
      </c>
      <c r="F8115" s="4">
        <v>1630545</v>
      </c>
      <c r="G8115" s="4">
        <v>760921</v>
      </c>
      <c r="H8115" s="4">
        <v>543515</v>
      </c>
      <c r="I8115" s="4">
        <v>6304776</v>
      </c>
      <c r="J8115">
        <v>3369794</v>
      </c>
    </row>
    <row r="8116" spans="2:10" x14ac:dyDescent="0.35">
      <c r="C8116" t="s">
        <v>1861</v>
      </c>
      <c r="D8116" s="4">
        <v>538644</v>
      </c>
      <c r="I8116" s="4">
        <v>538644</v>
      </c>
      <c r="J8116" s="4">
        <v>538644</v>
      </c>
    </row>
    <row r="8117" spans="2:10" x14ac:dyDescent="0.35">
      <c r="C8117" t="s">
        <v>1862</v>
      </c>
      <c r="D8117" s="4">
        <v>7048</v>
      </c>
      <c r="E8117" s="4">
        <v>1452893</v>
      </c>
      <c r="F8117" s="4">
        <v>683714</v>
      </c>
      <c r="G8117" s="4">
        <v>256393</v>
      </c>
      <c r="H8117" s="4">
        <v>598250</v>
      </c>
      <c r="I8117" s="4">
        <v>2998297</v>
      </c>
      <c r="J8117" s="4">
        <v>1459941</v>
      </c>
    </row>
    <row r="8118" spans="2:10" x14ac:dyDescent="0.35">
      <c r="C8118" t="s">
        <v>1863</v>
      </c>
      <c r="H8118" s="4">
        <v>15560</v>
      </c>
      <c r="I8118" s="4">
        <v>15560</v>
      </c>
      <c r="J8118">
        <v>0</v>
      </c>
    </row>
    <row r="8119" spans="2:10" x14ac:dyDescent="0.35">
      <c r="B8119" t="s">
        <v>54</v>
      </c>
      <c r="D8119" s="4">
        <v>2515295</v>
      </c>
      <c r="E8119" s="4">
        <v>5619357</v>
      </c>
      <c r="F8119" s="4">
        <v>3819714</v>
      </c>
      <c r="G8119" s="4">
        <v>1701954</v>
      </c>
      <c r="H8119" s="4">
        <v>20735722</v>
      </c>
      <c r="I8119" s="4">
        <v>34392044</v>
      </c>
      <c r="J8119" s="4">
        <v>8134652</v>
      </c>
    </row>
    <row r="8120" spans="2:10" x14ac:dyDescent="0.35">
      <c r="B8120" t="s">
        <v>1845</v>
      </c>
      <c r="C8120" t="s">
        <v>1865</v>
      </c>
      <c r="D8120" s="4">
        <v>27110</v>
      </c>
      <c r="E8120" s="4">
        <v>0</v>
      </c>
      <c r="H8120" s="4">
        <v>81660</v>
      </c>
      <c r="I8120" s="4">
        <v>108770</v>
      </c>
      <c r="J8120" s="4">
        <v>27110</v>
      </c>
    </row>
    <row r="8121" spans="2:10" x14ac:dyDescent="0.35">
      <c r="C8121" t="s">
        <v>1866</v>
      </c>
      <c r="I8121" s="4">
        <v>0</v>
      </c>
      <c r="J8121">
        <v>0</v>
      </c>
    </row>
    <row r="8122" spans="2:10" x14ac:dyDescent="0.35">
      <c r="C8122" t="s">
        <v>1867</v>
      </c>
      <c r="D8122" s="4">
        <v>1305116</v>
      </c>
      <c r="E8122" s="4">
        <v>4500</v>
      </c>
      <c r="F8122" s="4">
        <v>50000</v>
      </c>
      <c r="G8122" s="4">
        <v>7504495</v>
      </c>
      <c r="I8122" s="4">
        <v>8864111</v>
      </c>
      <c r="J8122" s="4">
        <v>1309616</v>
      </c>
    </row>
    <row r="8123" spans="2:10" x14ac:dyDescent="0.35">
      <c r="C8123" t="s">
        <v>1868</v>
      </c>
      <c r="D8123" s="4">
        <v>10919</v>
      </c>
      <c r="E8123" s="4">
        <v>36815</v>
      </c>
      <c r="F8123" s="4">
        <v>10519</v>
      </c>
      <c r="G8123" s="4">
        <v>2089046</v>
      </c>
      <c r="H8123" s="4">
        <v>3759483</v>
      </c>
      <c r="I8123" s="4">
        <v>5906781</v>
      </c>
      <c r="J8123" s="4">
        <v>47734</v>
      </c>
    </row>
    <row r="8124" spans="2:10" x14ac:dyDescent="0.35">
      <c r="C8124" t="s">
        <v>1894</v>
      </c>
      <c r="D8124" s="4">
        <v>43079</v>
      </c>
      <c r="I8124" s="4">
        <v>43079</v>
      </c>
      <c r="J8124" s="4">
        <v>43079</v>
      </c>
    </row>
    <row r="8125" spans="2:10" x14ac:dyDescent="0.35">
      <c r="C8125" t="s">
        <v>1869</v>
      </c>
      <c r="G8125" s="4">
        <v>2051424</v>
      </c>
      <c r="I8125" s="4">
        <v>2051424</v>
      </c>
      <c r="J8125">
        <v>0</v>
      </c>
    </row>
    <row r="8126" spans="2:10" x14ac:dyDescent="0.35">
      <c r="C8126" t="s">
        <v>1870</v>
      </c>
      <c r="D8126" s="4">
        <v>26811</v>
      </c>
      <c r="E8126" s="4">
        <v>13107697</v>
      </c>
      <c r="H8126" s="4">
        <v>407494</v>
      </c>
      <c r="I8126" s="4">
        <v>13542002</v>
      </c>
      <c r="J8126" s="4">
        <v>13134508</v>
      </c>
    </row>
    <row r="8127" spans="2:10" x14ac:dyDescent="0.35">
      <c r="C8127" t="s">
        <v>1871</v>
      </c>
      <c r="D8127" s="4">
        <v>10089993</v>
      </c>
      <c r="E8127" s="4">
        <v>4525000</v>
      </c>
      <c r="G8127" s="4">
        <v>18055</v>
      </c>
      <c r="H8127" s="4">
        <v>41767</v>
      </c>
      <c r="I8127" s="4">
        <v>14674815</v>
      </c>
      <c r="J8127" s="4">
        <v>14614993</v>
      </c>
    </row>
    <row r="8128" spans="2:10" x14ac:dyDescent="0.35">
      <c r="C8128" t="s">
        <v>1872</v>
      </c>
      <c r="D8128" s="4">
        <v>213543</v>
      </c>
      <c r="E8128" s="4">
        <v>637000</v>
      </c>
      <c r="I8128" s="4">
        <v>850543</v>
      </c>
      <c r="J8128" s="4">
        <v>850543</v>
      </c>
    </row>
    <row r="8129" spans="2:10" x14ac:dyDescent="0.35">
      <c r="C8129" t="s">
        <v>1874</v>
      </c>
      <c r="D8129" s="4">
        <v>2766</v>
      </c>
      <c r="E8129" s="4">
        <v>0</v>
      </c>
      <c r="I8129" s="4">
        <v>2766</v>
      </c>
      <c r="J8129" s="4">
        <v>2766</v>
      </c>
    </row>
    <row r="8130" spans="2:10" x14ac:dyDescent="0.35">
      <c r="C8130" t="s">
        <v>1875</v>
      </c>
      <c r="D8130" s="4">
        <v>0</v>
      </c>
      <c r="H8130" s="4">
        <v>316178</v>
      </c>
      <c r="I8130" s="4">
        <v>316178</v>
      </c>
      <c r="J8130" s="4">
        <v>0</v>
      </c>
    </row>
    <row r="8131" spans="2:10" x14ac:dyDescent="0.35">
      <c r="C8131" t="s">
        <v>1876</v>
      </c>
      <c r="G8131" s="4">
        <v>627648</v>
      </c>
      <c r="I8131" s="4">
        <v>627648</v>
      </c>
      <c r="J8131">
        <v>0</v>
      </c>
    </row>
    <row r="8132" spans="2:10" x14ac:dyDescent="0.35">
      <c r="C8132" t="s">
        <v>1877</v>
      </c>
      <c r="D8132" s="4">
        <v>27748</v>
      </c>
      <c r="I8132" s="4">
        <v>27748</v>
      </c>
      <c r="J8132" s="4">
        <v>27748</v>
      </c>
    </row>
    <row r="8133" spans="2:10" x14ac:dyDescent="0.35">
      <c r="B8133" t="s">
        <v>55</v>
      </c>
      <c r="D8133" s="4">
        <v>11747085</v>
      </c>
      <c r="E8133" s="4">
        <v>18311012</v>
      </c>
      <c r="F8133" s="4">
        <v>60519</v>
      </c>
      <c r="G8133" s="4">
        <v>12290668</v>
      </c>
      <c r="H8133" s="4">
        <v>4606582</v>
      </c>
      <c r="I8133" s="4">
        <v>47015866</v>
      </c>
      <c r="J8133" s="4">
        <v>30058097</v>
      </c>
    </row>
    <row r="8134" spans="2:10" x14ac:dyDescent="0.35">
      <c r="B8134" t="s">
        <v>1878</v>
      </c>
      <c r="C8134" t="s">
        <v>1912</v>
      </c>
      <c r="D8134" s="4">
        <v>1178</v>
      </c>
      <c r="I8134" s="4">
        <v>1178</v>
      </c>
      <c r="J8134" s="4">
        <v>1178</v>
      </c>
    </row>
    <row r="8135" spans="2:10" x14ac:dyDescent="0.35">
      <c r="C8135" t="s">
        <v>1879</v>
      </c>
      <c r="D8135" s="4">
        <v>4027195</v>
      </c>
      <c r="I8135" s="4">
        <v>4027195</v>
      </c>
      <c r="J8135" s="4">
        <v>4027195</v>
      </c>
    </row>
    <row r="8136" spans="2:10" x14ac:dyDescent="0.35">
      <c r="C8136" t="s">
        <v>1907</v>
      </c>
      <c r="D8136" s="4">
        <v>11752</v>
      </c>
      <c r="I8136" s="4">
        <v>11752</v>
      </c>
      <c r="J8136" s="4">
        <v>11752</v>
      </c>
    </row>
    <row r="8137" spans="2:10" x14ac:dyDescent="0.35">
      <c r="C8137" t="s">
        <v>1897</v>
      </c>
      <c r="D8137" s="4">
        <v>452</v>
      </c>
      <c r="I8137" s="4">
        <v>452</v>
      </c>
      <c r="J8137" s="4">
        <v>452</v>
      </c>
    </row>
    <row r="8138" spans="2:10" x14ac:dyDescent="0.35">
      <c r="C8138" t="s">
        <v>1880</v>
      </c>
      <c r="D8138" s="4">
        <v>390896</v>
      </c>
      <c r="I8138" s="4">
        <v>390896</v>
      </c>
      <c r="J8138" s="4">
        <v>390896</v>
      </c>
    </row>
    <row r="8139" spans="2:10" x14ac:dyDescent="0.35">
      <c r="C8139" t="s">
        <v>1881</v>
      </c>
      <c r="D8139" s="4">
        <v>4312939</v>
      </c>
      <c r="I8139" s="4">
        <v>4312939</v>
      </c>
      <c r="J8139" s="4">
        <v>4312939</v>
      </c>
    </row>
    <row r="8140" spans="2:10" x14ac:dyDescent="0.35">
      <c r="C8140" t="s">
        <v>1895</v>
      </c>
      <c r="D8140" s="4">
        <v>153369</v>
      </c>
      <c r="I8140" s="4">
        <v>153369</v>
      </c>
      <c r="J8140" s="4">
        <v>153369</v>
      </c>
    </row>
    <row r="8141" spans="2:10" x14ac:dyDescent="0.35">
      <c r="C8141" t="s">
        <v>1882</v>
      </c>
      <c r="D8141" s="4">
        <v>372921</v>
      </c>
      <c r="I8141" s="4">
        <v>372921</v>
      </c>
      <c r="J8141" s="4">
        <v>372921</v>
      </c>
    </row>
    <row r="8142" spans="2:10" x14ac:dyDescent="0.35">
      <c r="C8142" t="s">
        <v>1900</v>
      </c>
      <c r="D8142" s="4">
        <v>2983</v>
      </c>
      <c r="I8142" s="4">
        <v>2983</v>
      </c>
      <c r="J8142" s="4">
        <v>2983</v>
      </c>
    </row>
    <row r="8143" spans="2:10" x14ac:dyDescent="0.35">
      <c r="C8143" t="s">
        <v>1883</v>
      </c>
      <c r="D8143" s="4">
        <v>7009</v>
      </c>
      <c r="I8143" s="4">
        <v>7009</v>
      </c>
      <c r="J8143" s="4">
        <v>7009</v>
      </c>
    </row>
    <row r="8144" spans="2:10" x14ac:dyDescent="0.35">
      <c r="C8144" t="s">
        <v>1884</v>
      </c>
      <c r="D8144" s="4">
        <v>957</v>
      </c>
      <c r="I8144" s="4">
        <v>957</v>
      </c>
      <c r="J8144" s="4">
        <v>957</v>
      </c>
    </row>
    <row r="8145" spans="1:10" x14ac:dyDescent="0.35">
      <c r="B8145" t="s">
        <v>56</v>
      </c>
      <c r="D8145" s="4">
        <v>9281652</v>
      </c>
      <c r="I8145" s="4">
        <v>9281652</v>
      </c>
      <c r="J8145" s="4">
        <v>9281652</v>
      </c>
    </row>
    <row r="8146" spans="1:10" x14ac:dyDescent="0.35">
      <c r="B8146" t="s">
        <v>1885</v>
      </c>
      <c r="C8146" t="s">
        <v>1886</v>
      </c>
      <c r="D8146" s="4">
        <v>1290</v>
      </c>
      <c r="G8146" s="4">
        <v>268653</v>
      </c>
      <c r="I8146" s="4">
        <v>269942</v>
      </c>
      <c r="J8146" s="4">
        <v>1290</v>
      </c>
    </row>
    <row r="8147" spans="1:10" x14ac:dyDescent="0.35">
      <c r="B8147" t="s">
        <v>57</v>
      </c>
      <c r="D8147" s="4">
        <v>1290</v>
      </c>
      <c r="G8147" s="4">
        <v>268653</v>
      </c>
      <c r="I8147" s="4">
        <v>269942</v>
      </c>
      <c r="J8147" s="4">
        <v>1290</v>
      </c>
    </row>
    <row r="8148" spans="1:10" x14ac:dyDescent="0.35">
      <c r="B8148" t="s">
        <v>1887</v>
      </c>
      <c r="C8148" t="s">
        <v>1904</v>
      </c>
      <c r="F8148" s="4">
        <v>250000</v>
      </c>
      <c r="I8148" s="4">
        <v>250000</v>
      </c>
      <c r="J8148">
        <v>0</v>
      </c>
    </row>
    <row r="8149" spans="1:10" x14ac:dyDescent="0.35">
      <c r="C8149" t="s">
        <v>1888</v>
      </c>
      <c r="G8149" s="4">
        <v>1152000</v>
      </c>
      <c r="I8149" s="4">
        <v>1152000</v>
      </c>
      <c r="J8149">
        <v>0</v>
      </c>
    </row>
    <row r="8150" spans="1:10" x14ac:dyDescent="0.35">
      <c r="C8150" t="s">
        <v>1901</v>
      </c>
      <c r="E8150" s="4">
        <v>1500000</v>
      </c>
      <c r="I8150" s="4">
        <v>1500000</v>
      </c>
      <c r="J8150">
        <v>1500000</v>
      </c>
    </row>
    <row r="8151" spans="1:10" x14ac:dyDescent="0.35">
      <c r="C8151" t="s">
        <v>1889</v>
      </c>
      <c r="E8151" s="4">
        <v>2205000</v>
      </c>
      <c r="I8151" s="4">
        <v>2205000</v>
      </c>
      <c r="J8151">
        <v>2205000</v>
      </c>
    </row>
    <row r="8152" spans="1:10" x14ac:dyDescent="0.35">
      <c r="C8152" t="s">
        <v>1890</v>
      </c>
      <c r="E8152" s="4">
        <v>930000</v>
      </c>
      <c r="I8152" s="4">
        <v>930000</v>
      </c>
      <c r="J8152">
        <v>930000</v>
      </c>
    </row>
    <row r="8153" spans="1:10" x14ac:dyDescent="0.35">
      <c r="C8153" t="s">
        <v>1902</v>
      </c>
      <c r="E8153" s="4">
        <v>3000000</v>
      </c>
      <c r="I8153" s="4">
        <v>3000000</v>
      </c>
      <c r="J8153">
        <v>3000000</v>
      </c>
    </row>
    <row r="8154" spans="1:10" x14ac:dyDescent="0.35">
      <c r="B8154" t="s">
        <v>58</v>
      </c>
      <c r="E8154" s="4">
        <v>7635000</v>
      </c>
      <c r="F8154" s="4">
        <v>250000</v>
      </c>
      <c r="G8154" s="4">
        <v>1152000</v>
      </c>
      <c r="I8154" s="4">
        <v>9037000</v>
      </c>
      <c r="J8154">
        <v>7635000</v>
      </c>
    </row>
    <row r="8155" spans="1:10" x14ac:dyDescent="0.35">
      <c r="A8155" t="s">
        <v>1683</v>
      </c>
      <c r="B8155" t="s">
        <v>59</v>
      </c>
      <c r="D8155" s="4">
        <v>146200785</v>
      </c>
      <c r="E8155" s="4">
        <v>59079979</v>
      </c>
      <c r="F8155" s="4">
        <v>58561455</v>
      </c>
      <c r="G8155" s="4">
        <v>23356992</v>
      </c>
      <c r="H8155" s="4">
        <v>46030501</v>
      </c>
      <c r="I8155" s="4">
        <v>333229712</v>
      </c>
      <c r="J8155" s="4">
        <v>205280764</v>
      </c>
    </row>
    <row r="8156" spans="1:10" x14ac:dyDescent="0.35">
      <c r="A8156" t="s">
        <v>825</v>
      </c>
      <c r="B8156" t="s">
        <v>1842</v>
      </c>
      <c r="C8156" t="s">
        <v>1843</v>
      </c>
      <c r="D8156" s="4">
        <v>80818481</v>
      </c>
      <c r="E8156" s="4">
        <v>9332897</v>
      </c>
      <c r="F8156" s="4">
        <v>21253400</v>
      </c>
      <c r="I8156" s="4">
        <v>111404778</v>
      </c>
      <c r="J8156" s="4">
        <v>90151378</v>
      </c>
    </row>
    <row r="8157" spans="1:10" x14ac:dyDescent="0.35">
      <c r="C8157" t="s">
        <v>1844</v>
      </c>
      <c r="D8157" s="4">
        <v>8636284</v>
      </c>
      <c r="E8157" s="4">
        <v>387108</v>
      </c>
      <c r="F8157" s="4">
        <v>1761093</v>
      </c>
      <c r="H8157" s="4">
        <v>1260033</v>
      </c>
      <c r="I8157" s="4">
        <v>12044518</v>
      </c>
      <c r="J8157" s="4">
        <v>9023392</v>
      </c>
    </row>
    <row r="8158" spans="1:10" x14ac:dyDescent="0.35">
      <c r="C8158" t="s">
        <v>1845</v>
      </c>
      <c r="D8158" s="4">
        <v>7917980</v>
      </c>
      <c r="I8158" s="4">
        <v>7917980</v>
      </c>
      <c r="J8158" s="4">
        <v>7917980</v>
      </c>
    </row>
    <row r="8159" spans="1:10" x14ac:dyDescent="0.35">
      <c r="B8159" t="s">
        <v>51</v>
      </c>
      <c r="D8159" s="4">
        <v>97372745</v>
      </c>
      <c r="E8159" s="4">
        <v>9720005</v>
      </c>
      <c r="F8159" s="4">
        <v>23014493</v>
      </c>
      <c r="H8159" s="4">
        <v>1260033</v>
      </c>
      <c r="I8159" s="4">
        <v>131367276</v>
      </c>
      <c r="J8159" s="4">
        <v>107092750</v>
      </c>
    </row>
    <row r="8160" spans="1:10" x14ac:dyDescent="0.35">
      <c r="B8160" t="s">
        <v>1843</v>
      </c>
      <c r="C8160" t="s">
        <v>1846</v>
      </c>
      <c r="D8160" s="4">
        <v>33166602</v>
      </c>
      <c r="H8160" s="4">
        <v>17099169</v>
      </c>
      <c r="I8160" s="4">
        <v>50265771</v>
      </c>
      <c r="J8160" s="4">
        <v>33166602</v>
      </c>
    </row>
    <row r="8161" spans="2:10" x14ac:dyDescent="0.35">
      <c r="C8161" t="s">
        <v>1847</v>
      </c>
      <c r="D8161" s="4">
        <v>26690245</v>
      </c>
      <c r="E8161" s="4">
        <v>608108</v>
      </c>
      <c r="F8161" s="4">
        <v>2443514</v>
      </c>
      <c r="I8161" s="4">
        <v>29741866</v>
      </c>
      <c r="J8161" s="4">
        <v>27298353</v>
      </c>
    </row>
    <row r="8162" spans="2:10" x14ac:dyDescent="0.35">
      <c r="C8162" t="s">
        <v>1848</v>
      </c>
      <c r="D8162" s="4">
        <v>13498</v>
      </c>
      <c r="I8162" s="4">
        <v>13498</v>
      </c>
      <c r="J8162" s="4">
        <v>13498</v>
      </c>
    </row>
    <row r="8163" spans="2:10" x14ac:dyDescent="0.35">
      <c r="B8163" t="s">
        <v>52</v>
      </c>
      <c r="D8163" s="4">
        <v>59870345</v>
      </c>
      <c r="E8163" s="4">
        <v>608108</v>
      </c>
      <c r="F8163" s="4">
        <v>2443514</v>
      </c>
      <c r="H8163" s="4">
        <v>17099169</v>
      </c>
      <c r="I8163" s="4">
        <v>80021136</v>
      </c>
      <c r="J8163" s="4">
        <v>60478453</v>
      </c>
    </row>
    <row r="8164" spans="2:10" x14ac:dyDescent="0.35">
      <c r="B8164" t="s">
        <v>1849</v>
      </c>
      <c r="C8164" t="s">
        <v>1911</v>
      </c>
      <c r="E8164" s="4">
        <v>400000</v>
      </c>
      <c r="I8164" s="4">
        <v>400000</v>
      </c>
      <c r="J8164">
        <v>400000</v>
      </c>
    </row>
    <row r="8165" spans="2:10" x14ac:dyDescent="0.35">
      <c r="C8165" t="s">
        <v>1896</v>
      </c>
      <c r="G8165" s="4">
        <v>32748</v>
      </c>
      <c r="I8165" s="4">
        <v>32748</v>
      </c>
      <c r="J8165">
        <v>0</v>
      </c>
    </row>
    <row r="8166" spans="2:10" x14ac:dyDescent="0.35">
      <c r="C8166" t="s">
        <v>1850</v>
      </c>
      <c r="G8166" s="4">
        <v>16000000</v>
      </c>
      <c r="I8166" s="4">
        <v>16000000</v>
      </c>
      <c r="J8166">
        <v>0</v>
      </c>
    </row>
    <row r="8167" spans="2:10" x14ac:dyDescent="0.35">
      <c r="B8167" t="s">
        <v>53</v>
      </c>
      <c r="E8167" s="4">
        <v>400000</v>
      </c>
      <c r="G8167" s="4">
        <v>16032748</v>
      </c>
      <c r="I8167" s="4">
        <v>16432748</v>
      </c>
      <c r="J8167">
        <v>400000</v>
      </c>
    </row>
    <row r="8168" spans="2:10" x14ac:dyDescent="0.35">
      <c r="B8168" t="s">
        <v>1844</v>
      </c>
      <c r="C8168" t="s">
        <v>1851</v>
      </c>
      <c r="D8168" s="4">
        <v>929742</v>
      </c>
      <c r="F8168" s="4">
        <v>112439</v>
      </c>
      <c r="I8168" s="4">
        <v>1042181</v>
      </c>
      <c r="J8168" s="4">
        <v>929742</v>
      </c>
    </row>
    <row r="8169" spans="2:10" x14ac:dyDescent="0.35">
      <c r="C8169" t="s">
        <v>1852</v>
      </c>
      <c r="D8169" s="4">
        <v>14992</v>
      </c>
      <c r="F8169" s="4">
        <v>8178</v>
      </c>
      <c r="H8169" s="4">
        <v>19081</v>
      </c>
      <c r="I8169" s="4">
        <v>42251</v>
      </c>
      <c r="J8169" s="4">
        <v>14992</v>
      </c>
    </row>
    <row r="8170" spans="2:10" x14ac:dyDescent="0.35">
      <c r="C8170" t="s">
        <v>1853</v>
      </c>
      <c r="D8170" s="4">
        <v>11269</v>
      </c>
      <c r="F8170" s="4">
        <v>2730</v>
      </c>
      <c r="H8170" s="4">
        <v>24574</v>
      </c>
      <c r="I8170" s="4">
        <v>38574</v>
      </c>
      <c r="J8170" s="4">
        <v>11269</v>
      </c>
    </row>
    <row r="8171" spans="2:10" x14ac:dyDescent="0.35">
      <c r="C8171" t="s">
        <v>1893</v>
      </c>
      <c r="H8171" s="4">
        <v>7167</v>
      </c>
      <c r="I8171" s="4">
        <v>7167</v>
      </c>
      <c r="J8171">
        <v>0</v>
      </c>
    </row>
    <row r="8172" spans="2:10" x14ac:dyDescent="0.35">
      <c r="C8172" t="s">
        <v>1903</v>
      </c>
      <c r="D8172" s="4">
        <v>2262</v>
      </c>
      <c r="I8172" s="4">
        <v>2262</v>
      </c>
      <c r="J8172" s="4">
        <v>2262</v>
      </c>
    </row>
    <row r="8173" spans="2:10" x14ac:dyDescent="0.35">
      <c r="C8173" t="s">
        <v>1854</v>
      </c>
      <c r="D8173" s="4">
        <v>47352</v>
      </c>
      <c r="E8173" s="4">
        <v>33624</v>
      </c>
      <c r="G8173" s="4">
        <v>975110</v>
      </c>
      <c r="I8173" s="4">
        <v>1056087</v>
      </c>
      <c r="J8173" s="4">
        <v>80976</v>
      </c>
    </row>
    <row r="8174" spans="2:10" x14ac:dyDescent="0.35">
      <c r="C8174" t="s">
        <v>1855</v>
      </c>
      <c r="D8174" s="4">
        <v>99791</v>
      </c>
      <c r="E8174" s="4">
        <v>140983</v>
      </c>
      <c r="F8174" s="4">
        <v>634578</v>
      </c>
      <c r="G8174" s="4">
        <v>507314</v>
      </c>
      <c r="H8174" s="4">
        <v>158548</v>
      </c>
      <c r="I8174" s="4">
        <v>1541214</v>
      </c>
      <c r="J8174" s="4">
        <v>240774</v>
      </c>
    </row>
    <row r="8175" spans="2:10" x14ac:dyDescent="0.35">
      <c r="C8175" t="s">
        <v>1856</v>
      </c>
      <c r="F8175" s="4">
        <v>37274</v>
      </c>
      <c r="I8175" s="4">
        <v>37274</v>
      </c>
      <c r="J8175">
        <v>0</v>
      </c>
    </row>
    <row r="8176" spans="2:10" x14ac:dyDescent="0.35">
      <c r="C8176" t="s">
        <v>1857</v>
      </c>
      <c r="D8176" s="4">
        <v>46849</v>
      </c>
      <c r="E8176" s="4">
        <v>1358</v>
      </c>
      <c r="F8176" s="4">
        <v>2716</v>
      </c>
      <c r="G8176" s="4">
        <v>2716</v>
      </c>
      <c r="I8176" s="4">
        <v>53638</v>
      </c>
      <c r="J8176" s="4">
        <v>48207</v>
      </c>
    </row>
    <row r="8177" spans="2:10" x14ac:dyDescent="0.35">
      <c r="C8177" t="s">
        <v>1910</v>
      </c>
      <c r="D8177" s="4">
        <v>218133</v>
      </c>
      <c r="I8177" s="4">
        <v>218133</v>
      </c>
      <c r="J8177" s="4">
        <v>218133</v>
      </c>
    </row>
    <row r="8178" spans="2:10" x14ac:dyDescent="0.35">
      <c r="C8178" t="s">
        <v>1858</v>
      </c>
      <c r="H8178" s="4">
        <v>156861</v>
      </c>
      <c r="I8178" s="4">
        <v>156861</v>
      </c>
      <c r="J8178">
        <v>0</v>
      </c>
    </row>
    <row r="8179" spans="2:10" x14ac:dyDescent="0.35">
      <c r="C8179" t="s">
        <v>1859</v>
      </c>
      <c r="D8179" s="4">
        <v>236288</v>
      </c>
      <c r="F8179" s="4">
        <v>330421</v>
      </c>
      <c r="G8179" s="4">
        <v>705421</v>
      </c>
      <c r="H8179" s="4">
        <v>1181160</v>
      </c>
      <c r="I8179" s="4">
        <v>2453289</v>
      </c>
      <c r="J8179" s="4">
        <v>236288</v>
      </c>
    </row>
    <row r="8180" spans="2:10" x14ac:dyDescent="0.35">
      <c r="C8180" t="s">
        <v>1860</v>
      </c>
      <c r="E8180" s="4">
        <v>0</v>
      </c>
      <c r="F8180" s="4">
        <v>3478497</v>
      </c>
      <c r="G8180" s="4">
        <v>217406</v>
      </c>
      <c r="H8180" s="4">
        <v>869624</v>
      </c>
      <c r="I8180" s="4">
        <v>4565527</v>
      </c>
      <c r="J8180">
        <v>0</v>
      </c>
    </row>
    <row r="8181" spans="2:10" x14ac:dyDescent="0.35">
      <c r="C8181" t="s">
        <v>1861</v>
      </c>
      <c r="D8181" s="4">
        <v>398270</v>
      </c>
      <c r="F8181" s="4">
        <v>45703</v>
      </c>
      <c r="I8181" s="4">
        <v>443973</v>
      </c>
      <c r="J8181" s="4">
        <v>398270</v>
      </c>
    </row>
    <row r="8182" spans="2:10" x14ac:dyDescent="0.35">
      <c r="C8182" t="s">
        <v>1862</v>
      </c>
      <c r="D8182" s="4">
        <v>256393</v>
      </c>
      <c r="E8182" s="4">
        <v>0</v>
      </c>
      <c r="F8182" s="4">
        <v>2307535</v>
      </c>
      <c r="G8182" s="4">
        <v>1452893</v>
      </c>
      <c r="H8182" s="4">
        <v>256393</v>
      </c>
      <c r="I8182" s="4">
        <v>4273214</v>
      </c>
      <c r="J8182" s="4">
        <v>256393</v>
      </c>
    </row>
    <row r="8183" spans="2:10" x14ac:dyDescent="0.35">
      <c r="C8183" t="s">
        <v>1863</v>
      </c>
      <c r="D8183" s="4">
        <v>2199</v>
      </c>
      <c r="G8183" s="4">
        <v>77799</v>
      </c>
      <c r="H8183" s="4">
        <v>7780</v>
      </c>
      <c r="I8183" s="4">
        <v>87778</v>
      </c>
      <c r="J8183" s="4">
        <v>2199</v>
      </c>
    </row>
    <row r="8184" spans="2:10" x14ac:dyDescent="0.35">
      <c r="B8184" t="s">
        <v>54</v>
      </c>
      <c r="D8184" s="4">
        <v>2263541</v>
      </c>
      <c r="E8184" s="4">
        <v>175965</v>
      </c>
      <c r="F8184" s="4">
        <v>6960071</v>
      </c>
      <c r="G8184" s="4">
        <v>3938658</v>
      </c>
      <c r="H8184" s="4">
        <v>2681188</v>
      </c>
      <c r="I8184" s="4">
        <v>16019424</v>
      </c>
      <c r="J8184" s="4">
        <v>2439506</v>
      </c>
    </row>
    <row r="8185" spans="2:10" x14ac:dyDescent="0.35">
      <c r="B8185" t="s">
        <v>1845</v>
      </c>
      <c r="C8185" t="s">
        <v>1865</v>
      </c>
      <c r="D8185" s="4">
        <v>6977</v>
      </c>
      <c r="E8185" s="4">
        <v>0</v>
      </c>
      <c r="H8185" s="4">
        <v>592913</v>
      </c>
      <c r="I8185" s="4">
        <v>599890</v>
      </c>
      <c r="J8185" s="4">
        <v>6977</v>
      </c>
    </row>
    <row r="8186" spans="2:10" x14ac:dyDescent="0.35">
      <c r="C8186" t="s">
        <v>1866</v>
      </c>
      <c r="I8186" s="4">
        <v>0</v>
      </c>
      <c r="J8186">
        <v>0</v>
      </c>
    </row>
    <row r="8187" spans="2:10" x14ac:dyDescent="0.35">
      <c r="C8187" t="s">
        <v>1867</v>
      </c>
      <c r="D8187" s="4">
        <v>549202</v>
      </c>
      <c r="F8187" s="4">
        <v>36000</v>
      </c>
      <c r="G8187" s="4">
        <v>5623459</v>
      </c>
      <c r="H8187" s="4">
        <v>1700000</v>
      </c>
      <c r="I8187" s="4">
        <v>7908661</v>
      </c>
      <c r="J8187" s="4">
        <v>549202</v>
      </c>
    </row>
    <row r="8188" spans="2:10" x14ac:dyDescent="0.35">
      <c r="C8188" t="s">
        <v>1868</v>
      </c>
      <c r="D8188" s="4">
        <v>16954</v>
      </c>
      <c r="F8188" s="4">
        <v>42075</v>
      </c>
      <c r="G8188" s="4">
        <v>1954018</v>
      </c>
      <c r="H8188" s="4">
        <v>2762694</v>
      </c>
      <c r="I8188" s="4">
        <v>4775741</v>
      </c>
      <c r="J8188" s="4">
        <v>16954</v>
      </c>
    </row>
    <row r="8189" spans="2:10" x14ac:dyDescent="0.35">
      <c r="C8189" t="s">
        <v>1894</v>
      </c>
      <c r="D8189" s="4">
        <v>13198</v>
      </c>
      <c r="I8189" s="4">
        <v>13198</v>
      </c>
      <c r="J8189" s="4">
        <v>13198</v>
      </c>
    </row>
    <row r="8190" spans="2:10" x14ac:dyDescent="0.35">
      <c r="C8190" t="s">
        <v>1869</v>
      </c>
      <c r="G8190" s="4">
        <v>1826880</v>
      </c>
      <c r="I8190" s="4">
        <v>1826880</v>
      </c>
      <c r="J8190">
        <v>0</v>
      </c>
    </row>
    <row r="8191" spans="2:10" x14ac:dyDescent="0.35">
      <c r="C8191" t="s">
        <v>1870</v>
      </c>
      <c r="D8191" s="4">
        <v>50107</v>
      </c>
      <c r="E8191" s="4">
        <v>10397362</v>
      </c>
      <c r="F8191" s="4">
        <v>32000</v>
      </c>
      <c r="H8191" s="4">
        <v>235949</v>
      </c>
      <c r="I8191" s="4">
        <v>10715418</v>
      </c>
      <c r="J8191" s="4">
        <v>10447469</v>
      </c>
    </row>
    <row r="8192" spans="2:10" x14ac:dyDescent="0.35">
      <c r="C8192" t="s">
        <v>1871</v>
      </c>
      <c r="D8192" s="4">
        <v>8938395</v>
      </c>
      <c r="E8192" s="4">
        <v>2454817</v>
      </c>
      <c r="F8192" s="4">
        <v>30092</v>
      </c>
      <c r="G8192" s="4">
        <v>11949</v>
      </c>
      <c r="I8192" s="4">
        <v>11435254</v>
      </c>
      <c r="J8192" s="4">
        <v>11393212</v>
      </c>
    </row>
    <row r="8193" spans="2:10" x14ac:dyDescent="0.35">
      <c r="C8193" t="s">
        <v>1872</v>
      </c>
      <c r="D8193" s="4">
        <v>57772</v>
      </c>
      <c r="E8193" s="4">
        <v>443924</v>
      </c>
      <c r="I8193" s="4">
        <v>501696</v>
      </c>
      <c r="J8193" s="4">
        <v>501696</v>
      </c>
    </row>
    <row r="8194" spans="2:10" x14ac:dyDescent="0.35">
      <c r="C8194" t="s">
        <v>1873</v>
      </c>
      <c r="D8194" s="4">
        <v>13304</v>
      </c>
      <c r="I8194" s="4">
        <v>13304</v>
      </c>
      <c r="J8194" s="4">
        <v>13304</v>
      </c>
    </row>
    <row r="8195" spans="2:10" x14ac:dyDescent="0.35">
      <c r="C8195" t="s">
        <v>1874</v>
      </c>
      <c r="D8195" s="4">
        <v>2766</v>
      </c>
      <c r="I8195" s="4">
        <v>2766</v>
      </c>
      <c r="J8195" s="4">
        <v>2766</v>
      </c>
    </row>
    <row r="8196" spans="2:10" x14ac:dyDescent="0.35">
      <c r="C8196" t="s">
        <v>1875</v>
      </c>
      <c r="D8196" s="4">
        <v>0</v>
      </c>
      <c r="H8196" s="4">
        <v>196449</v>
      </c>
      <c r="I8196" s="4">
        <v>196449</v>
      </c>
      <c r="J8196" s="4">
        <v>0</v>
      </c>
    </row>
    <row r="8197" spans="2:10" x14ac:dyDescent="0.35">
      <c r="C8197" t="s">
        <v>1876</v>
      </c>
      <c r="E8197" s="4">
        <v>0</v>
      </c>
      <c r="G8197" s="4">
        <v>463680</v>
      </c>
      <c r="I8197" s="4">
        <v>463680</v>
      </c>
      <c r="J8197">
        <v>0</v>
      </c>
    </row>
    <row r="8198" spans="2:10" x14ac:dyDescent="0.35">
      <c r="C8198" t="s">
        <v>1877</v>
      </c>
      <c r="D8198" s="4">
        <v>15183</v>
      </c>
      <c r="E8198" s="4">
        <v>0</v>
      </c>
      <c r="I8198" s="4">
        <v>15183</v>
      </c>
      <c r="J8198" s="4">
        <v>15183</v>
      </c>
    </row>
    <row r="8199" spans="2:10" x14ac:dyDescent="0.35">
      <c r="B8199" t="s">
        <v>55</v>
      </c>
      <c r="D8199" s="4">
        <v>9663859</v>
      </c>
      <c r="E8199" s="4">
        <v>13296103</v>
      </c>
      <c r="F8199" s="4">
        <v>140167</v>
      </c>
      <c r="G8199" s="4">
        <v>9879987</v>
      </c>
      <c r="H8199" s="4">
        <v>5488005</v>
      </c>
      <c r="I8199" s="4">
        <v>38468120</v>
      </c>
      <c r="J8199" s="4">
        <v>22959962</v>
      </c>
    </row>
    <row r="8200" spans="2:10" x14ac:dyDescent="0.35">
      <c r="B8200" t="s">
        <v>1878</v>
      </c>
      <c r="C8200" t="s">
        <v>1879</v>
      </c>
      <c r="D8200" s="4">
        <v>2348280</v>
      </c>
      <c r="I8200" s="4">
        <v>2348280</v>
      </c>
      <c r="J8200" s="4">
        <v>2348280</v>
      </c>
    </row>
    <row r="8201" spans="2:10" x14ac:dyDescent="0.35">
      <c r="C8201" t="s">
        <v>1880</v>
      </c>
      <c r="D8201" s="4">
        <v>557201</v>
      </c>
      <c r="I8201" s="4">
        <v>557201</v>
      </c>
      <c r="J8201" s="4">
        <v>557201</v>
      </c>
    </row>
    <row r="8202" spans="2:10" x14ac:dyDescent="0.35">
      <c r="C8202" t="s">
        <v>1881</v>
      </c>
      <c r="D8202" s="4">
        <v>6745506</v>
      </c>
      <c r="I8202" s="4">
        <v>6745506</v>
      </c>
      <c r="J8202" s="4">
        <v>6745506</v>
      </c>
    </row>
    <row r="8203" spans="2:10" x14ac:dyDescent="0.35">
      <c r="C8203" t="s">
        <v>1895</v>
      </c>
      <c r="D8203" s="4">
        <v>725412</v>
      </c>
      <c r="I8203" s="4">
        <v>725412</v>
      </c>
      <c r="J8203" s="4">
        <v>725412</v>
      </c>
    </row>
    <row r="8204" spans="2:10" x14ac:dyDescent="0.35">
      <c r="C8204" t="s">
        <v>1882</v>
      </c>
      <c r="F8204" s="4">
        <v>437403</v>
      </c>
      <c r="I8204" s="4">
        <v>437403</v>
      </c>
      <c r="J8204">
        <v>0</v>
      </c>
    </row>
    <row r="8205" spans="2:10" x14ac:dyDescent="0.35">
      <c r="C8205" t="s">
        <v>1883</v>
      </c>
      <c r="D8205" s="4">
        <v>48122</v>
      </c>
      <c r="I8205" s="4">
        <v>48122</v>
      </c>
      <c r="J8205" s="4">
        <v>48122</v>
      </c>
    </row>
    <row r="8206" spans="2:10" x14ac:dyDescent="0.35">
      <c r="C8206" t="s">
        <v>1884</v>
      </c>
      <c r="D8206" s="4">
        <v>141070</v>
      </c>
      <c r="I8206" s="4">
        <v>141070</v>
      </c>
      <c r="J8206" s="4">
        <v>141070</v>
      </c>
    </row>
    <row r="8207" spans="2:10" x14ac:dyDescent="0.35">
      <c r="B8207" t="s">
        <v>56</v>
      </c>
      <c r="D8207" s="4">
        <v>10565591</v>
      </c>
      <c r="F8207" s="4">
        <v>437403</v>
      </c>
      <c r="I8207" s="4">
        <v>11002995</v>
      </c>
      <c r="J8207" s="4">
        <v>10565591</v>
      </c>
    </row>
    <row r="8208" spans="2:10" x14ac:dyDescent="0.35">
      <c r="B8208" t="s">
        <v>1885</v>
      </c>
      <c r="C8208" t="s">
        <v>1886</v>
      </c>
      <c r="G8208" s="4">
        <v>329924</v>
      </c>
      <c r="I8208" s="4">
        <v>329924</v>
      </c>
      <c r="J8208">
        <v>0</v>
      </c>
    </row>
    <row r="8209" spans="1:10" x14ac:dyDescent="0.35">
      <c r="B8209" t="s">
        <v>57</v>
      </c>
      <c r="G8209" s="4">
        <v>329924</v>
      </c>
      <c r="I8209" s="4">
        <v>329924</v>
      </c>
      <c r="J8209">
        <v>0</v>
      </c>
    </row>
    <row r="8210" spans="1:10" x14ac:dyDescent="0.35">
      <c r="B8210" t="s">
        <v>1887</v>
      </c>
      <c r="C8210" t="s">
        <v>1904</v>
      </c>
      <c r="G8210" s="4">
        <v>250000</v>
      </c>
      <c r="I8210" s="4">
        <v>250000</v>
      </c>
      <c r="J8210">
        <v>0</v>
      </c>
    </row>
    <row r="8211" spans="1:10" x14ac:dyDescent="0.35">
      <c r="C8211" t="s">
        <v>1888</v>
      </c>
      <c r="G8211" s="4">
        <v>1536000</v>
      </c>
      <c r="I8211" s="4">
        <v>1536000</v>
      </c>
      <c r="J8211">
        <v>0</v>
      </c>
    </row>
    <row r="8212" spans="1:10" x14ac:dyDescent="0.35">
      <c r="C8212" t="s">
        <v>1901</v>
      </c>
      <c r="E8212" s="4">
        <v>1800000</v>
      </c>
      <c r="I8212" s="4">
        <v>1800000</v>
      </c>
      <c r="J8212">
        <v>1800000</v>
      </c>
    </row>
    <row r="8213" spans="1:10" x14ac:dyDescent="0.35">
      <c r="C8213" t="s">
        <v>1889</v>
      </c>
      <c r="E8213" s="4">
        <v>2625000</v>
      </c>
      <c r="I8213" s="4">
        <v>2625000</v>
      </c>
      <c r="J8213">
        <v>2625000</v>
      </c>
    </row>
    <row r="8214" spans="1:10" x14ac:dyDescent="0.35">
      <c r="C8214" t="s">
        <v>1890</v>
      </c>
      <c r="E8214" s="4">
        <v>1125000</v>
      </c>
      <c r="I8214" s="4">
        <v>1125000</v>
      </c>
      <c r="J8214">
        <v>1125000</v>
      </c>
    </row>
    <row r="8215" spans="1:10" x14ac:dyDescent="0.35">
      <c r="C8215" t="s">
        <v>1902</v>
      </c>
      <c r="E8215" s="4">
        <v>3525000</v>
      </c>
      <c r="I8215" s="4">
        <v>3525000</v>
      </c>
      <c r="J8215">
        <v>3525000</v>
      </c>
    </row>
    <row r="8216" spans="1:10" x14ac:dyDescent="0.35">
      <c r="B8216" t="s">
        <v>58</v>
      </c>
      <c r="E8216" s="4">
        <v>9075000</v>
      </c>
      <c r="G8216" s="4">
        <v>1786000</v>
      </c>
      <c r="I8216" s="4">
        <v>10861000</v>
      </c>
      <c r="J8216">
        <v>9075000</v>
      </c>
    </row>
    <row r="8217" spans="1:10" x14ac:dyDescent="0.35">
      <c r="A8217" t="s">
        <v>1684</v>
      </c>
      <c r="B8217" t="s">
        <v>59</v>
      </c>
      <c r="D8217" s="4">
        <v>179736081</v>
      </c>
      <c r="E8217" s="4">
        <v>33275181</v>
      </c>
      <c r="F8217" s="4">
        <v>32995648</v>
      </c>
      <c r="G8217" s="4">
        <v>31967317</v>
      </c>
      <c r="H8217" s="4">
        <v>26528395</v>
      </c>
      <c r="I8217" s="4">
        <v>304502622</v>
      </c>
      <c r="J8217" s="4">
        <v>213011262</v>
      </c>
    </row>
    <row r="8218" spans="1:10" x14ac:dyDescent="0.35">
      <c r="A8218" t="s">
        <v>831</v>
      </c>
      <c r="B8218" t="s">
        <v>1842</v>
      </c>
      <c r="C8218" t="s">
        <v>1843</v>
      </c>
      <c r="D8218" s="4">
        <v>41071265</v>
      </c>
      <c r="E8218" s="4">
        <v>10678453</v>
      </c>
      <c r="F8218" s="4">
        <v>25403000</v>
      </c>
      <c r="I8218" s="4">
        <v>77152718</v>
      </c>
      <c r="J8218" s="4">
        <v>51749718</v>
      </c>
    </row>
    <row r="8219" spans="1:10" x14ac:dyDescent="0.35">
      <c r="C8219" t="s">
        <v>1844</v>
      </c>
      <c r="D8219" s="4">
        <v>3117113</v>
      </c>
      <c r="E8219" s="4">
        <v>375430</v>
      </c>
      <c r="F8219" s="4">
        <v>2313881</v>
      </c>
      <c r="G8219" s="4">
        <v>1667123</v>
      </c>
      <c r="H8219" s="4">
        <v>2148942</v>
      </c>
      <c r="I8219" s="4">
        <v>9622490</v>
      </c>
      <c r="J8219" s="4">
        <v>3492543</v>
      </c>
    </row>
    <row r="8220" spans="1:10" x14ac:dyDescent="0.35">
      <c r="C8220" t="s">
        <v>1845</v>
      </c>
      <c r="D8220" s="4">
        <v>3441266</v>
      </c>
      <c r="I8220" s="4">
        <v>3441266</v>
      </c>
      <c r="J8220" s="4">
        <v>3441266</v>
      </c>
    </row>
    <row r="8221" spans="1:10" x14ac:dyDescent="0.35">
      <c r="B8221" t="s">
        <v>51</v>
      </c>
      <c r="D8221" s="4">
        <v>47629645</v>
      </c>
      <c r="E8221" s="4">
        <v>11053882</v>
      </c>
      <c r="F8221" s="4">
        <v>27716881</v>
      </c>
      <c r="G8221" s="4">
        <v>1667123</v>
      </c>
      <c r="H8221" s="4">
        <v>2148942</v>
      </c>
      <c r="I8221" s="4">
        <v>90216474</v>
      </c>
      <c r="J8221" s="4">
        <v>58683527</v>
      </c>
    </row>
    <row r="8222" spans="1:10" x14ac:dyDescent="0.35">
      <c r="B8222" t="s">
        <v>1843</v>
      </c>
      <c r="C8222" t="s">
        <v>1846</v>
      </c>
      <c r="D8222" s="4">
        <v>26014039</v>
      </c>
      <c r="E8222" s="4">
        <v>80504</v>
      </c>
      <c r="G8222" s="4">
        <v>1050000</v>
      </c>
      <c r="H8222" s="4">
        <v>24287283</v>
      </c>
      <c r="I8222" s="4">
        <v>51431826</v>
      </c>
      <c r="J8222" s="4">
        <v>26094543</v>
      </c>
    </row>
    <row r="8223" spans="1:10" x14ac:dyDescent="0.35">
      <c r="C8223" t="s">
        <v>1847</v>
      </c>
      <c r="D8223" s="4">
        <v>28819612</v>
      </c>
      <c r="F8223" s="4">
        <v>1013514</v>
      </c>
      <c r="G8223" s="4">
        <v>9650</v>
      </c>
      <c r="H8223" s="4">
        <v>6493</v>
      </c>
      <c r="I8223" s="4">
        <v>29849268</v>
      </c>
      <c r="J8223" s="4">
        <v>28819612</v>
      </c>
    </row>
    <row r="8224" spans="1:10" x14ac:dyDescent="0.35">
      <c r="C8224" t="s">
        <v>1848</v>
      </c>
      <c r="D8224" s="4">
        <v>181359</v>
      </c>
      <c r="E8224" s="4">
        <v>581</v>
      </c>
      <c r="I8224" s="4">
        <v>181940</v>
      </c>
      <c r="J8224" s="4">
        <v>181940</v>
      </c>
    </row>
    <row r="8225" spans="2:10" x14ac:dyDescent="0.35">
      <c r="B8225" t="s">
        <v>52</v>
      </c>
      <c r="D8225" s="4">
        <v>55015010</v>
      </c>
      <c r="E8225" s="4">
        <v>81085</v>
      </c>
      <c r="F8225" s="4">
        <v>1013514</v>
      </c>
      <c r="G8225" s="4">
        <v>1059650</v>
      </c>
      <c r="H8225" s="4">
        <v>24293775</v>
      </c>
      <c r="I8225" s="4">
        <v>81463034</v>
      </c>
      <c r="J8225" s="4">
        <v>55096095</v>
      </c>
    </row>
    <row r="8226" spans="2:10" x14ac:dyDescent="0.35">
      <c r="B8226" t="s">
        <v>1849</v>
      </c>
      <c r="C8226" t="s">
        <v>1850</v>
      </c>
      <c r="D8226" s="4">
        <v>4293</v>
      </c>
      <c r="E8226" s="4">
        <v>28478100</v>
      </c>
      <c r="I8226" s="4">
        <v>28482393</v>
      </c>
      <c r="J8226" s="4">
        <v>28482393</v>
      </c>
    </row>
    <row r="8227" spans="2:10" x14ac:dyDescent="0.35">
      <c r="B8227" t="s">
        <v>53</v>
      </c>
      <c r="D8227" s="4">
        <v>4293</v>
      </c>
      <c r="E8227" s="4">
        <v>28478100</v>
      </c>
      <c r="I8227" s="4">
        <v>28482393</v>
      </c>
      <c r="J8227" s="4">
        <v>28482393</v>
      </c>
    </row>
    <row r="8228" spans="2:10" x14ac:dyDescent="0.35">
      <c r="B8228" t="s">
        <v>1844</v>
      </c>
      <c r="C8228" t="s">
        <v>1851</v>
      </c>
      <c r="D8228" s="4">
        <v>141557</v>
      </c>
      <c r="F8228" s="4">
        <v>574552</v>
      </c>
      <c r="G8228" s="4">
        <v>228051</v>
      </c>
      <c r="I8228" s="4">
        <v>944160</v>
      </c>
      <c r="J8228" s="4">
        <v>141557</v>
      </c>
    </row>
    <row r="8229" spans="2:10" x14ac:dyDescent="0.35">
      <c r="C8229" t="s">
        <v>1852</v>
      </c>
      <c r="D8229" s="4">
        <v>9834</v>
      </c>
      <c r="F8229" s="4">
        <v>24533</v>
      </c>
      <c r="H8229" s="4">
        <v>4089</v>
      </c>
      <c r="I8229" s="4">
        <v>38456</v>
      </c>
      <c r="J8229" s="4">
        <v>9834</v>
      </c>
    </row>
    <row r="8230" spans="2:10" x14ac:dyDescent="0.35">
      <c r="C8230" t="s">
        <v>1853</v>
      </c>
      <c r="D8230" s="4">
        <v>2309</v>
      </c>
      <c r="F8230" s="4">
        <v>18691</v>
      </c>
      <c r="I8230" s="4">
        <v>21000</v>
      </c>
      <c r="J8230" s="4">
        <v>2309</v>
      </c>
    </row>
    <row r="8231" spans="2:10" x14ac:dyDescent="0.35">
      <c r="C8231" t="s">
        <v>1893</v>
      </c>
      <c r="F8231" s="4">
        <v>4778</v>
      </c>
      <c r="H8231" s="4">
        <v>3584</v>
      </c>
      <c r="I8231" s="4">
        <v>8362</v>
      </c>
      <c r="J8231">
        <v>0</v>
      </c>
    </row>
    <row r="8232" spans="2:10" x14ac:dyDescent="0.35">
      <c r="C8232" t="s">
        <v>1854</v>
      </c>
      <c r="D8232" s="4">
        <v>2959019</v>
      </c>
      <c r="I8232" s="4">
        <v>2959019</v>
      </c>
      <c r="J8232" s="4">
        <v>2959019</v>
      </c>
    </row>
    <row r="8233" spans="2:10" x14ac:dyDescent="0.35">
      <c r="C8233" t="s">
        <v>1855</v>
      </c>
      <c r="D8233" s="4">
        <v>1389799</v>
      </c>
      <c r="I8233" s="4">
        <v>1389799</v>
      </c>
      <c r="J8233" s="4">
        <v>1389799</v>
      </c>
    </row>
    <row r="8234" spans="2:10" x14ac:dyDescent="0.35">
      <c r="C8234" t="s">
        <v>1856</v>
      </c>
      <c r="D8234" s="4">
        <v>26920</v>
      </c>
      <c r="I8234" s="4">
        <v>26920</v>
      </c>
      <c r="J8234" s="4">
        <v>26920</v>
      </c>
    </row>
    <row r="8235" spans="2:10" x14ac:dyDescent="0.35">
      <c r="C8235" t="s">
        <v>1857</v>
      </c>
      <c r="D8235" s="4">
        <v>53638</v>
      </c>
      <c r="G8235" s="4">
        <v>1358</v>
      </c>
      <c r="I8235" s="4">
        <v>54996</v>
      </c>
      <c r="J8235" s="4">
        <v>53638</v>
      </c>
    </row>
    <row r="8236" spans="2:10" x14ac:dyDescent="0.35">
      <c r="C8236" t="s">
        <v>1858</v>
      </c>
      <c r="D8236" s="4">
        <v>12066</v>
      </c>
      <c r="E8236" s="4">
        <v>19943</v>
      </c>
      <c r="F8236" s="4">
        <v>258586</v>
      </c>
      <c r="H8236" s="4">
        <v>8044</v>
      </c>
      <c r="I8236" s="4">
        <v>298639</v>
      </c>
      <c r="J8236" s="4">
        <v>32009</v>
      </c>
    </row>
    <row r="8237" spans="2:10" x14ac:dyDescent="0.35">
      <c r="C8237" t="s">
        <v>1859</v>
      </c>
      <c r="D8237" s="4">
        <v>775000</v>
      </c>
      <c r="E8237" s="4">
        <v>5737</v>
      </c>
      <c r="F8237" s="4">
        <v>2455421</v>
      </c>
      <c r="H8237" s="4">
        <v>306121</v>
      </c>
      <c r="I8237" s="4">
        <v>3542278</v>
      </c>
      <c r="J8237" s="4">
        <v>780737</v>
      </c>
    </row>
    <row r="8238" spans="2:10" x14ac:dyDescent="0.35">
      <c r="C8238" t="s">
        <v>1860</v>
      </c>
      <c r="E8238" s="4">
        <v>0</v>
      </c>
      <c r="F8238" s="4">
        <v>5326448</v>
      </c>
      <c r="I8238" s="4">
        <v>5326448</v>
      </c>
      <c r="J8238">
        <v>0</v>
      </c>
    </row>
    <row r="8239" spans="2:10" x14ac:dyDescent="0.35">
      <c r="C8239" t="s">
        <v>1861</v>
      </c>
      <c r="D8239" s="4">
        <v>10265</v>
      </c>
      <c r="F8239" s="4">
        <v>96303</v>
      </c>
      <c r="G8239" s="4">
        <v>16323</v>
      </c>
      <c r="I8239" s="4">
        <v>122890</v>
      </c>
      <c r="J8239" s="4">
        <v>10265</v>
      </c>
    </row>
    <row r="8240" spans="2:10" x14ac:dyDescent="0.35">
      <c r="C8240" t="s">
        <v>1862</v>
      </c>
      <c r="E8240" s="4">
        <v>0</v>
      </c>
      <c r="F8240" s="4">
        <v>4273214</v>
      </c>
      <c r="I8240" s="4">
        <v>4273214</v>
      </c>
      <c r="J8240">
        <v>0</v>
      </c>
    </row>
    <row r="8241" spans="2:10" x14ac:dyDescent="0.35">
      <c r="B8241" t="s">
        <v>54</v>
      </c>
      <c r="D8241" s="4">
        <v>5380407</v>
      </c>
      <c r="E8241" s="4">
        <v>25679</v>
      </c>
      <c r="F8241" s="4">
        <v>13032526</v>
      </c>
      <c r="G8241" s="4">
        <v>245731</v>
      </c>
      <c r="H8241" s="4">
        <v>321837</v>
      </c>
      <c r="I8241" s="4">
        <v>19006181</v>
      </c>
      <c r="J8241" s="4">
        <v>5406086</v>
      </c>
    </row>
    <row r="8242" spans="2:10" x14ac:dyDescent="0.35">
      <c r="B8242" t="s">
        <v>1845</v>
      </c>
      <c r="C8242" t="s">
        <v>1866</v>
      </c>
      <c r="I8242" s="4">
        <v>0</v>
      </c>
      <c r="J8242">
        <v>0</v>
      </c>
    </row>
    <row r="8243" spans="2:10" x14ac:dyDescent="0.35">
      <c r="C8243" t="s">
        <v>1867</v>
      </c>
      <c r="D8243" s="4">
        <v>278122</v>
      </c>
      <c r="E8243" s="4">
        <v>4539570</v>
      </c>
      <c r="G8243" s="4">
        <v>2415000</v>
      </c>
      <c r="H8243" s="4">
        <v>1447288</v>
      </c>
      <c r="I8243" s="4">
        <v>8679981</v>
      </c>
      <c r="J8243" s="4">
        <v>4817692</v>
      </c>
    </row>
    <row r="8244" spans="2:10" x14ac:dyDescent="0.35">
      <c r="C8244" t="s">
        <v>1868</v>
      </c>
      <c r="D8244" s="4">
        <v>84332</v>
      </c>
      <c r="E8244" s="4">
        <v>1419365</v>
      </c>
      <c r="G8244" s="4">
        <v>100000</v>
      </c>
      <c r="H8244" s="4">
        <v>1258901</v>
      </c>
      <c r="I8244" s="4">
        <v>2862598</v>
      </c>
      <c r="J8244" s="4">
        <v>1503697</v>
      </c>
    </row>
    <row r="8245" spans="2:10" x14ac:dyDescent="0.35">
      <c r="C8245" t="s">
        <v>1894</v>
      </c>
      <c r="D8245" s="4">
        <v>38117</v>
      </c>
      <c r="I8245" s="4">
        <v>38117</v>
      </c>
      <c r="J8245" s="4">
        <v>38117</v>
      </c>
    </row>
    <row r="8246" spans="2:10" x14ac:dyDescent="0.35">
      <c r="C8246" t="s">
        <v>1869</v>
      </c>
      <c r="E8246" s="4">
        <v>1285440</v>
      </c>
      <c r="I8246" s="4">
        <v>1285440</v>
      </c>
      <c r="J8246">
        <v>1285440</v>
      </c>
    </row>
    <row r="8247" spans="2:10" x14ac:dyDescent="0.35">
      <c r="C8247" t="s">
        <v>1870</v>
      </c>
      <c r="E8247" s="4">
        <v>6654871</v>
      </c>
      <c r="H8247" s="4">
        <v>483848</v>
      </c>
      <c r="I8247" s="4">
        <v>7138719</v>
      </c>
      <c r="J8247">
        <v>6654871</v>
      </c>
    </row>
    <row r="8248" spans="2:10" x14ac:dyDescent="0.35">
      <c r="C8248" t="s">
        <v>1871</v>
      </c>
      <c r="H8248" s="4">
        <v>8813022</v>
      </c>
      <c r="I8248" s="4">
        <v>8813022</v>
      </c>
      <c r="J8248">
        <v>0</v>
      </c>
    </row>
    <row r="8249" spans="2:10" x14ac:dyDescent="0.35">
      <c r="C8249" t="s">
        <v>1872</v>
      </c>
      <c r="D8249" s="4">
        <v>1715000</v>
      </c>
      <c r="I8249" s="4">
        <v>1715000</v>
      </c>
      <c r="J8249" s="4">
        <v>1715000</v>
      </c>
    </row>
    <row r="8250" spans="2:10" x14ac:dyDescent="0.35">
      <c r="C8250" t="s">
        <v>1875</v>
      </c>
      <c r="D8250" s="4">
        <v>0</v>
      </c>
      <c r="H8250" s="4">
        <v>224347</v>
      </c>
      <c r="I8250" s="4">
        <v>224347</v>
      </c>
      <c r="J8250" s="4">
        <v>0</v>
      </c>
    </row>
    <row r="8251" spans="2:10" x14ac:dyDescent="0.35">
      <c r="C8251" t="s">
        <v>1877</v>
      </c>
      <c r="D8251" s="4">
        <v>15035</v>
      </c>
      <c r="I8251" s="4">
        <v>15035</v>
      </c>
      <c r="J8251" s="4">
        <v>15035</v>
      </c>
    </row>
    <row r="8252" spans="2:10" x14ac:dyDescent="0.35">
      <c r="B8252" t="s">
        <v>55</v>
      </c>
      <c r="D8252" s="4">
        <v>2130606</v>
      </c>
      <c r="E8252" s="4">
        <v>13899246</v>
      </c>
      <c r="G8252" s="4">
        <v>2515000</v>
      </c>
      <c r="H8252" s="4">
        <v>12227407</v>
      </c>
      <c r="I8252" s="4">
        <v>30772259</v>
      </c>
      <c r="J8252" s="4">
        <v>16029852</v>
      </c>
    </row>
    <row r="8253" spans="2:10" x14ac:dyDescent="0.35">
      <c r="B8253" t="s">
        <v>1878</v>
      </c>
      <c r="C8253" t="s">
        <v>1912</v>
      </c>
      <c r="D8253" s="4">
        <v>5955</v>
      </c>
      <c r="I8253" s="4">
        <v>5955</v>
      </c>
      <c r="J8253" s="4">
        <v>5955</v>
      </c>
    </row>
    <row r="8254" spans="2:10" x14ac:dyDescent="0.35">
      <c r="C8254" t="s">
        <v>1879</v>
      </c>
      <c r="D8254" s="4">
        <v>2756359</v>
      </c>
      <c r="I8254" s="4">
        <v>2756359</v>
      </c>
      <c r="J8254" s="4">
        <v>2756359</v>
      </c>
    </row>
    <row r="8255" spans="2:10" x14ac:dyDescent="0.35">
      <c r="C8255" t="s">
        <v>1907</v>
      </c>
      <c r="D8255" s="4">
        <v>38156</v>
      </c>
      <c r="I8255" s="4">
        <v>38156</v>
      </c>
      <c r="J8255" s="4">
        <v>38156</v>
      </c>
    </row>
    <row r="8256" spans="2:10" x14ac:dyDescent="0.35">
      <c r="C8256" t="s">
        <v>1897</v>
      </c>
      <c r="D8256" s="4">
        <v>1456</v>
      </c>
      <c r="I8256" s="4">
        <v>1456</v>
      </c>
      <c r="J8256" s="4">
        <v>1456</v>
      </c>
    </row>
    <row r="8257" spans="2:10" x14ac:dyDescent="0.35">
      <c r="C8257" t="s">
        <v>1880</v>
      </c>
      <c r="D8257" s="4">
        <v>1108995</v>
      </c>
      <c r="I8257" s="4">
        <v>1108995</v>
      </c>
      <c r="J8257" s="4">
        <v>1108995</v>
      </c>
    </row>
    <row r="8258" spans="2:10" x14ac:dyDescent="0.35">
      <c r="C8258" t="s">
        <v>1881</v>
      </c>
      <c r="D8258" s="4">
        <v>8836958</v>
      </c>
      <c r="I8258" s="4">
        <v>8836958</v>
      </c>
      <c r="J8258" s="4">
        <v>8836958</v>
      </c>
    </row>
    <row r="8259" spans="2:10" x14ac:dyDescent="0.35">
      <c r="C8259" t="s">
        <v>1895</v>
      </c>
      <c r="D8259" s="4">
        <v>167451</v>
      </c>
      <c r="I8259" s="4">
        <v>167451</v>
      </c>
      <c r="J8259" s="4">
        <v>167451</v>
      </c>
    </row>
    <row r="8260" spans="2:10" x14ac:dyDescent="0.35">
      <c r="C8260" t="s">
        <v>1882</v>
      </c>
      <c r="D8260" s="4">
        <v>530120</v>
      </c>
      <c r="I8260" s="4">
        <v>530120</v>
      </c>
      <c r="J8260" s="4">
        <v>530120</v>
      </c>
    </row>
    <row r="8261" spans="2:10" x14ac:dyDescent="0.35">
      <c r="C8261" t="s">
        <v>1900</v>
      </c>
      <c r="D8261" s="4">
        <v>11663</v>
      </c>
      <c r="I8261" s="4">
        <v>11663</v>
      </c>
      <c r="J8261" s="4">
        <v>11663</v>
      </c>
    </row>
    <row r="8262" spans="2:10" x14ac:dyDescent="0.35">
      <c r="C8262" t="s">
        <v>1883</v>
      </c>
      <c r="D8262" s="4">
        <v>32464</v>
      </c>
      <c r="I8262" s="4">
        <v>32464</v>
      </c>
      <c r="J8262" s="4">
        <v>32464</v>
      </c>
    </row>
    <row r="8263" spans="2:10" x14ac:dyDescent="0.35">
      <c r="C8263" t="s">
        <v>1892</v>
      </c>
      <c r="D8263" s="4">
        <v>8162</v>
      </c>
      <c r="I8263" s="4">
        <v>8162</v>
      </c>
      <c r="J8263" s="4">
        <v>8162</v>
      </c>
    </row>
    <row r="8264" spans="2:10" x14ac:dyDescent="0.35">
      <c r="C8264" t="s">
        <v>1884</v>
      </c>
      <c r="D8264" s="4">
        <v>23071</v>
      </c>
      <c r="I8264" s="4">
        <v>23071</v>
      </c>
      <c r="J8264" s="4">
        <v>23071</v>
      </c>
    </row>
    <row r="8265" spans="2:10" x14ac:dyDescent="0.35">
      <c r="B8265" t="s">
        <v>56</v>
      </c>
      <c r="D8265" s="4">
        <v>13520809</v>
      </c>
      <c r="I8265" s="4">
        <v>13520809</v>
      </c>
      <c r="J8265" s="4">
        <v>13520809</v>
      </c>
    </row>
    <row r="8266" spans="2:10" x14ac:dyDescent="0.35">
      <c r="B8266" t="s">
        <v>1885</v>
      </c>
      <c r="C8266" t="s">
        <v>1886</v>
      </c>
      <c r="D8266" s="4">
        <v>207381</v>
      </c>
      <c r="I8266" s="4">
        <v>207381</v>
      </c>
      <c r="J8266" s="4">
        <v>207381</v>
      </c>
    </row>
    <row r="8267" spans="2:10" x14ac:dyDescent="0.35">
      <c r="B8267" t="s">
        <v>57</v>
      </c>
      <c r="D8267" s="4">
        <v>207381</v>
      </c>
      <c r="I8267" s="4">
        <v>207381</v>
      </c>
      <c r="J8267" s="4">
        <v>207381</v>
      </c>
    </row>
    <row r="8268" spans="2:10" x14ac:dyDescent="0.35">
      <c r="B8268" t="s">
        <v>1887</v>
      </c>
      <c r="C8268" t="s">
        <v>1888</v>
      </c>
      <c r="E8268" s="4">
        <v>864000</v>
      </c>
      <c r="I8268" s="4">
        <v>864000</v>
      </c>
      <c r="J8268">
        <v>864000</v>
      </c>
    </row>
    <row r="8269" spans="2:10" x14ac:dyDescent="0.35">
      <c r="C8269" t="s">
        <v>1901</v>
      </c>
      <c r="E8269" s="4">
        <v>1260000</v>
      </c>
      <c r="I8269" s="4">
        <v>1260000</v>
      </c>
      <c r="J8269">
        <v>1260000</v>
      </c>
    </row>
    <row r="8270" spans="2:10" x14ac:dyDescent="0.35">
      <c r="C8270" t="s">
        <v>1889</v>
      </c>
      <c r="E8270" s="4">
        <v>913500</v>
      </c>
      <c r="I8270" s="4">
        <v>913500</v>
      </c>
      <c r="J8270">
        <v>913500</v>
      </c>
    </row>
    <row r="8271" spans="2:10" x14ac:dyDescent="0.35">
      <c r="C8271" t="s">
        <v>1890</v>
      </c>
      <c r="E8271" s="4">
        <v>622500</v>
      </c>
      <c r="I8271" s="4">
        <v>622500</v>
      </c>
      <c r="J8271">
        <v>622500</v>
      </c>
    </row>
    <row r="8272" spans="2:10" x14ac:dyDescent="0.35">
      <c r="C8272" t="s">
        <v>1902</v>
      </c>
      <c r="E8272" s="4">
        <v>2520000</v>
      </c>
      <c r="I8272" s="4">
        <v>2520000</v>
      </c>
      <c r="J8272">
        <v>2520000</v>
      </c>
    </row>
    <row r="8273" spans="1:10" x14ac:dyDescent="0.35">
      <c r="B8273" t="s">
        <v>58</v>
      </c>
      <c r="E8273" s="4">
        <v>6180000</v>
      </c>
      <c r="I8273" s="4">
        <v>6180000</v>
      </c>
      <c r="J8273">
        <v>6180000</v>
      </c>
    </row>
    <row r="8274" spans="1:10" x14ac:dyDescent="0.35">
      <c r="A8274" t="s">
        <v>1685</v>
      </c>
      <c r="B8274" t="s">
        <v>59</v>
      </c>
      <c r="D8274" s="4">
        <v>123888152</v>
      </c>
      <c r="E8274" s="4">
        <v>59717993</v>
      </c>
      <c r="F8274" s="4">
        <v>41762921</v>
      </c>
      <c r="G8274" s="4">
        <v>5487504</v>
      </c>
      <c r="H8274" s="4">
        <v>38991961</v>
      </c>
      <c r="I8274" s="4">
        <v>269848531</v>
      </c>
      <c r="J8274" s="4">
        <v>183606145</v>
      </c>
    </row>
    <row r="8275" spans="1:10" x14ac:dyDescent="0.35">
      <c r="A8275" t="s">
        <v>837</v>
      </c>
      <c r="B8275" t="s">
        <v>1842</v>
      </c>
      <c r="C8275" t="s">
        <v>1843</v>
      </c>
      <c r="D8275" s="4">
        <v>8159056</v>
      </c>
      <c r="F8275" s="4">
        <v>4867800</v>
      </c>
      <c r="I8275" s="4">
        <v>13026856</v>
      </c>
      <c r="J8275" s="4">
        <v>8159056</v>
      </c>
    </row>
    <row r="8276" spans="1:10" x14ac:dyDescent="0.35">
      <c r="C8276" t="s">
        <v>1844</v>
      </c>
      <c r="D8276" s="4">
        <v>521338</v>
      </c>
      <c r="E8276" s="4">
        <v>181659</v>
      </c>
      <c r="H8276" s="4">
        <v>708574</v>
      </c>
      <c r="I8276" s="4">
        <v>1411571</v>
      </c>
      <c r="J8276" s="4">
        <v>702997</v>
      </c>
    </row>
    <row r="8277" spans="1:10" x14ac:dyDescent="0.35">
      <c r="C8277" t="s">
        <v>1845</v>
      </c>
      <c r="D8277" s="4">
        <v>613197</v>
      </c>
      <c r="I8277" s="4">
        <v>613197</v>
      </c>
      <c r="J8277" s="4">
        <v>613197</v>
      </c>
    </row>
    <row r="8278" spans="1:10" x14ac:dyDescent="0.35">
      <c r="B8278" t="s">
        <v>51</v>
      </c>
      <c r="D8278" s="4">
        <v>9293591</v>
      </c>
      <c r="E8278" s="4">
        <v>181659</v>
      </c>
      <c r="F8278" s="4">
        <v>4867800</v>
      </c>
      <c r="H8278" s="4">
        <v>708574</v>
      </c>
      <c r="I8278" s="4">
        <v>15051624</v>
      </c>
      <c r="J8278" s="4">
        <v>9475250</v>
      </c>
    </row>
    <row r="8279" spans="1:10" x14ac:dyDescent="0.35">
      <c r="B8279" t="s">
        <v>1843</v>
      </c>
      <c r="C8279" t="s">
        <v>1846</v>
      </c>
      <c r="D8279" s="4">
        <v>2308665</v>
      </c>
      <c r="G8279" s="4">
        <v>30000</v>
      </c>
      <c r="H8279" s="4">
        <v>1327800</v>
      </c>
      <c r="I8279" s="4">
        <v>3666465</v>
      </c>
      <c r="J8279" s="4">
        <v>2308665</v>
      </c>
    </row>
    <row r="8280" spans="1:10" x14ac:dyDescent="0.35">
      <c r="C8280" t="s">
        <v>1847</v>
      </c>
      <c r="D8280" s="4">
        <v>3146290</v>
      </c>
      <c r="F8280" s="4">
        <v>832973</v>
      </c>
      <c r="I8280" s="4">
        <v>3979263</v>
      </c>
      <c r="J8280" s="4">
        <v>3146290</v>
      </c>
    </row>
    <row r="8281" spans="1:10" x14ac:dyDescent="0.35">
      <c r="C8281" t="s">
        <v>1848</v>
      </c>
      <c r="D8281" s="4">
        <v>1751</v>
      </c>
      <c r="I8281" s="4">
        <v>1751</v>
      </c>
      <c r="J8281" s="4">
        <v>1751</v>
      </c>
    </row>
    <row r="8282" spans="1:10" x14ac:dyDescent="0.35">
      <c r="A8282" t="s">
        <v>837</v>
      </c>
      <c r="B8282" t="s">
        <v>52</v>
      </c>
      <c r="D8282" s="4">
        <v>5456706</v>
      </c>
      <c r="F8282" s="4">
        <v>832973</v>
      </c>
      <c r="G8282" s="4">
        <v>30000</v>
      </c>
      <c r="H8282" s="4">
        <v>1327800</v>
      </c>
      <c r="I8282" s="4">
        <v>7647478</v>
      </c>
      <c r="J8282" s="4">
        <v>5456706</v>
      </c>
    </row>
    <row r="8283" spans="1:10" x14ac:dyDescent="0.35">
      <c r="B8283" t="s">
        <v>1849</v>
      </c>
      <c r="C8283" t="s">
        <v>1896</v>
      </c>
      <c r="H8283" s="4">
        <v>32748</v>
      </c>
      <c r="I8283" s="4">
        <v>32748</v>
      </c>
      <c r="J8283">
        <v>0</v>
      </c>
    </row>
    <row r="8284" spans="1:10" x14ac:dyDescent="0.35">
      <c r="C8284" t="s">
        <v>1850</v>
      </c>
      <c r="H8284" s="4">
        <v>1600000</v>
      </c>
      <c r="I8284" s="4">
        <v>1600000</v>
      </c>
      <c r="J8284">
        <v>0</v>
      </c>
    </row>
    <row r="8285" spans="1:10" x14ac:dyDescent="0.35">
      <c r="B8285" t="s">
        <v>53</v>
      </c>
      <c r="H8285" s="4">
        <v>1632748</v>
      </c>
      <c r="I8285" s="4">
        <v>1632748</v>
      </c>
      <c r="J8285">
        <v>0</v>
      </c>
    </row>
    <row r="8286" spans="1:10" x14ac:dyDescent="0.35">
      <c r="B8286" t="s">
        <v>1844</v>
      </c>
      <c r="C8286" t="s">
        <v>1851</v>
      </c>
      <c r="D8286" s="4">
        <v>227354</v>
      </c>
      <c r="I8286" s="4">
        <v>227354</v>
      </c>
      <c r="J8286" s="4">
        <v>227354</v>
      </c>
    </row>
    <row r="8287" spans="1:10" x14ac:dyDescent="0.35">
      <c r="C8287" t="s">
        <v>1852</v>
      </c>
      <c r="D8287" s="4">
        <v>755</v>
      </c>
      <c r="F8287" s="4">
        <v>4089</v>
      </c>
      <c r="H8287" s="4">
        <v>1363</v>
      </c>
      <c r="I8287" s="4">
        <v>6207</v>
      </c>
      <c r="J8287" s="4">
        <v>755</v>
      </c>
    </row>
    <row r="8288" spans="1:10" x14ac:dyDescent="0.35">
      <c r="C8288" t="s">
        <v>1853</v>
      </c>
      <c r="D8288" s="4">
        <v>1539</v>
      </c>
      <c r="F8288" s="4">
        <v>11543</v>
      </c>
      <c r="I8288" s="4">
        <v>13082</v>
      </c>
      <c r="J8288" s="4">
        <v>1539</v>
      </c>
    </row>
    <row r="8289" spans="2:10" x14ac:dyDescent="0.35">
      <c r="C8289" t="s">
        <v>1893</v>
      </c>
      <c r="F8289" s="4">
        <v>3584</v>
      </c>
      <c r="H8289" s="4">
        <v>2389</v>
      </c>
      <c r="I8289" s="4">
        <v>5973</v>
      </c>
      <c r="J8289">
        <v>0</v>
      </c>
    </row>
    <row r="8290" spans="2:10" x14ac:dyDescent="0.35">
      <c r="C8290" t="s">
        <v>1854</v>
      </c>
      <c r="D8290" s="4">
        <v>188297</v>
      </c>
      <c r="I8290" s="4">
        <v>188297</v>
      </c>
      <c r="J8290" s="4">
        <v>188297</v>
      </c>
    </row>
    <row r="8291" spans="2:10" x14ac:dyDescent="0.35">
      <c r="C8291" t="s">
        <v>1855</v>
      </c>
      <c r="D8291" s="4">
        <v>284344</v>
      </c>
      <c r="I8291" s="4">
        <v>284344</v>
      </c>
      <c r="J8291" s="4">
        <v>284344</v>
      </c>
    </row>
    <row r="8292" spans="2:10" x14ac:dyDescent="0.35">
      <c r="C8292" t="s">
        <v>1856</v>
      </c>
      <c r="I8292" s="4">
        <v>0</v>
      </c>
      <c r="J8292">
        <v>0</v>
      </c>
    </row>
    <row r="8293" spans="2:10" x14ac:dyDescent="0.35">
      <c r="C8293" t="s">
        <v>1857</v>
      </c>
      <c r="D8293" s="4">
        <v>25122</v>
      </c>
      <c r="I8293" s="4">
        <v>25122</v>
      </c>
      <c r="J8293" s="4">
        <v>25122</v>
      </c>
    </row>
    <row r="8294" spans="2:10" x14ac:dyDescent="0.35">
      <c r="C8294" t="s">
        <v>1858</v>
      </c>
      <c r="D8294" s="4">
        <v>8044</v>
      </c>
      <c r="E8294" s="4">
        <v>20110</v>
      </c>
      <c r="H8294" s="4">
        <v>8044</v>
      </c>
      <c r="I8294" s="4">
        <v>36199</v>
      </c>
      <c r="J8294" s="4">
        <v>28154</v>
      </c>
    </row>
    <row r="8295" spans="2:10" x14ac:dyDescent="0.35">
      <c r="C8295" t="s">
        <v>1859</v>
      </c>
      <c r="D8295" s="4">
        <v>150000</v>
      </c>
      <c r="F8295" s="4">
        <v>50000</v>
      </c>
      <c r="H8295" s="4">
        <v>186538</v>
      </c>
      <c r="I8295" s="4">
        <v>386538</v>
      </c>
      <c r="J8295" s="4">
        <v>150000</v>
      </c>
    </row>
    <row r="8296" spans="2:10" x14ac:dyDescent="0.35">
      <c r="C8296" t="s">
        <v>1860</v>
      </c>
      <c r="D8296" s="4">
        <v>217406</v>
      </c>
      <c r="F8296" s="4">
        <v>108703</v>
      </c>
      <c r="I8296" s="4">
        <v>326109</v>
      </c>
      <c r="J8296" s="4">
        <v>217406</v>
      </c>
    </row>
    <row r="8297" spans="2:10" x14ac:dyDescent="0.35">
      <c r="C8297" t="s">
        <v>1861</v>
      </c>
      <c r="D8297" s="4">
        <v>86509</v>
      </c>
      <c r="I8297" s="4">
        <v>86509</v>
      </c>
      <c r="J8297" s="4">
        <v>86509</v>
      </c>
    </row>
    <row r="8298" spans="2:10" x14ac:dyDescent="0.35">
      <c r="C8298" t="s">
        <v>1862</v>
      </c>
      <c r="D8298" s="4">
        <v>170929</v>
      </c>
      <c r="I8298" s="4">
        <v>170929</v>
      </c>
      <c r="J8298" s="4">
        <v>170929</v>
      </c>
    </row>
    <row r="8299" spans="2:10" x14ac:dyDescent="0.35">
      <c r="C8299" t="s">
        <v>1913</v>
      </c>
      <c r="H8299" s="4">
        <v>228681</v>
      </c>
      <c r="I8299" s="4">
        <v>228681</v>
      </c>
      <c r="J8299">
        <v>0</v>
      </c>
    </row>
    <row r="8300" spans="2:10" x14ac:dyDescent="0.35">
      <c r="B8300" t="s">
        <v>54</v>
      </c>
      <c r="D8300" s="4">
        <v>1360298</v>
      </c>
      <c r="E8300" s="4">
        <v>20110</v>
      </c>
      <c r="F8300" s="4">
        <v>177919</v>
      </c>
      <c r="H8300" s="4">
        <v>427016</v>
      </c>
      <c r="I8300" s="4">
        <v>1985343</v>
      </c>
      <c r="J8300" s="4">
        <v>1380408</v>
      </c>
    </row>
    <row r="8301" spans="2:10" x14ac:dyDescent="0.35">
      <c r="B8301" t="s">
        <v>1845</v>
      </c>
      <c r="C8301" t="s">
        <v>1865</v>
      </c>
      <c r="D8301" s="4">
        <v>3488</v>
      </c>
      <c r="H8301" s="4">
        <v>52867</v>
      </c>
      <c r="I8301" s="4">
        <v>56355</v>
      </c>
      <c r="J8301" s="4">
        <v>3488</v>
      </c>
    </row>
    <row r="8302" spans="2:10" x14ac:dyDescent="0.35">
      <c r="C8302" t="s">
        <v>1866</v>
      </c>
      <c r="I8302" s="4">
        <v>0</v>
      </c>
      <c r="J8302">
        <v>0</v>
      </c>
    </row>
    <row r="8303" spans="2:10" x14ac:dyDescent="0.35">
      <c r="C8303" t="s">
        <v>1867</v>
      </c>
      <c r="D8303" s="4">
        <v>297000</v>
      </c>
      <c r="G8303" s="4">
        <v>100000</v>
      </c>
      <c r="H8303" s="4">
        <v>1543502</v>
      </c>
      <c r="I8303" s="4">
        <v>1940502</v>
      </c>
      <c r="J8303" s="4">
        <v>297000</v>
      </c>
    </row>
    <row r="8304" spans="2:10" x14ac:dyDescent="0.35">
      <c r="C8304" t="s">
        <v>1868</v>
      </c>
      <c r="H8304" s="4">
        <v>637955</v>
      </c>
      <c r="I8304" s="4">
        <v>637955</v>
      </c>
      <c r="J8304">
        <v>0</v>
      </c>
    </row>
    <row r="8305" spans="2:10" x14ac:dyDescent="0.35">
      <c r="C8305" t="s">
        <v>1894</v>
      </c>
      <c r="D8305" s="4">
        <v>5237</v>
      </c>
      <c r="I8305" s="4">
        <v>5237</v>
      </c>
      <c r="J8305" s="4">
        <v>5237</v>
      </c>
    </row>
    <row r="8306" spans="2:10" x14ac:dyDescent="0.35">
      <c r="C8306" t="s">
        <v>1869</v>
      </c>
      <c r="H8306" s="4">
        <v>226560</v>
      </c>
      <c r="I8306" s="4">
        <v>226560</v>
      </c>
      <c r="J8306">
        <v>0</v>
      </c>
    </row>
    <row r="8307" spans="2:10" x14ac:dyDescent="0.35">
      <c r="C8307" t="s">
        <v>1870</v>
      </c>
      <c r="E8307" s="4">
        <v>11528</v>
      </c>
      <c r="F8307" s="4">
        <v>1693949</v>
      </c>
      <c r="I8307" s="4">
        <v>1705477</v>
      </c>
      <c r="J8307">
        <v>11528</v>
      </c>
    </row>
    <row r="8308" spans="2:10" x14ac:dyDescent="0.35">
      <c r="C8308" t="s">
        <v>1871</v>
      </c>
      <c r="D8308" s="4">
        <v>2275717</v>
      </c>
      <c r="H8308" s="4">
        <v>29817</v>
      </c>
      <c r="I8308" s="4">
        <v>2305534</v>
      </c>
      <c r="J8308" s="4">
        <v>2275717</v>
      </c>
    </row>
    <row r="8309" spans="2:10" x14ac:dyDescent="0.35">
      <c r="C8309" t="s">
        <v>1872</v>
      </c>
      <c r="D8309" s="4">
        <v>98000</v>
      </c>
      <c r="I8309" s="4">
        <v>98000</v>
      </c>
      <c r="J8309" s="4">
        <v>98000</v>
      </c>
    </row>
    <row r="8310" spans="2:10" x14ac:dyDescent="0.35">
      <c r="C8310" t="s">
        <v>1873</v>
      </c>
      <c r="D8310" s="4">
        <v>3833</v>
      </c>
      <c r="I8310" s="4">
        <v>3833</v>
      </c>
      <c r="J8310" s="4">
        <v>3833</v>
      </c>
    </row>
    <row r="8311" spans="2:10" x14ac:dyDescent="0.35">
      <c r="C8311" t="s">
        <v>1875</v>
      </c>
      <c r="H8311" s="4">
        <v>8137</v>
      </c>
      <c r="I8311" s="4">
        <v>8137</v>
      </c>
      <c r="J8311">
        <v>0</v>
      </c>
    </row>
    <row r="8312" spans="2:10" x14ac:dyDescent="0.35">
      <c r="C8312" t="s">
        <v>1876</v>
      </c>
      <c r="H8312" s="4">
        <v>61320</v>
      </c>
      <c r="I8312" s="4">
        <v>61320</v>
      </c>
      <c r="J8312">
        <v>0</v>
      </c>
    </row>
    <row r="8313" spans="2:10" x14ac:dyDescent="0.35">
      <c r="C8313" t="s">
        <v>1877</v>
      </c>
      <c r="D8313" s="4">
        <v>2904</v>
      </c>
      <c r="I8313" s="4">
        <v>2904</v>
      </c>
      <c r="J8313" s="4">
        <v>2904</v>
      </c>
    </row>
    <row r="8314" spans="2:10" x14ac:dyDescent="0.35">
      <c r="B8314" t="s">
        <v>55</v>
      </c>
      <c r="D8314" s="4">
        <v>2686178</v>
      </c>
      <c r="E8314" s="4">
        <v>11528</v>
      </c>
      <c r="F8314" s="4">
        <v>1693949</v>
      </c>
      <c r="G8314" s="4">
        <v>100000</v>
      </c>
      <c r="H8314" s="4">
        <v>2560159</v>
      </c>
      <c r="I8314" s="4">
        <v>7051814</v>
      </c>
      <c r="J8314" s="4">
        <v>2697706</v>
      </c>
    </row>
    <row r="8315" spans="2:10" x14ac:dyDescent="0.35">
      <c r="B8315" t="s">
        <v>1878</v>
      </c>
      <c r="C8315" t="s">
        <v>1879</v>
      </c>
      <c r="D8315" s="4">
        <v>277463</v>
      </c>
      <c r="I8315" s="4">
        <v>277463</v>
      </c>
      <c r="J8315" s="4">
        <v>277463</v>
      </c>
    </row>
    <row r="8316" spans="2:10" x14ac:dyDescent="0.35">
      <c r="C8316" t="s">
        <v>1881</v>
      </c>
      <c r="D8316" s="4">
        <v>435293</v>
      </c>
      <c r="I8316" s="4">
        <v>435293</v>
      </c>
      <c r="J8316" s="4">
        <v>435293</v>
      </c>
    </row>
    <row r="8317" spans="2:10" x14ac:dyDescent="0.35">
      <c r="C8317" t="s">
        <v>1900</v>
      </c>
      <c r="D8317" s="4">
        <v>994</v>
      </c>
      <c r="I8317" s="4">
        <v>994</v>
      </c>
      <c r="J8317" s="4">
        <v>994</v>
      </c>
    </row>
    <row r="8318" spans="2:10" x14ac:dyDescent="0.35">
      <c r="C8318" t="s">
        <v>1884</v>
      </c>
      <c r="D8318" s="4">
        <v>638</v>
      </c>
      <c r="I8318" s="4">
        <v>638</v>
      </c>
      <c r="J8318" s="4">
        <v>638</v>
      </c>
    </row>
    <row r="8319" spans="2:10" x14ac:dyDescent="0.35">
      <c r="B8319" t="s">
        <v>56</v>
      </c>
      <c r="D8319" s="4">
        <v>714388</v>
      </c>
      <c r="I8319" s="4">
        <v>714388</v>
      </c>
      <c r="J8319" s="4">
        <v>714388</v>
      </c>
    </row>
    <row r="8320" spans="2:10" x14ac:dyDescent="0.35">
      <c r="B8320" t="s">
        <v>1885</v>
      </c>
      <c r="C8320" t="s">
        <v>1886</v>
      </c>
      <c r="D8320" s="4">
        <v>141396</v>
      </c>
      <c r="I8320" s="4">
        <v>141396</v>
      </c>
      <c r="J8320" s="4">
        <v>141396</v>
      </c>
    </row>
    <row r="8321" spans="1:10" x14ac:dyDescent="0.35">
      <c r="B8321" t="s">
        <v>57</v>
      </c>
      <c r="D8321" s="4">
        <v>141396</v>
      </c>
      <c r="I8321" s="4">
        <v>141396</v>
      </c>
      <c r="J8321" s="4">
        <v>141396</v>
      </c>
    </row>
    <row r="8322" spans="1:10" x14ac:dyDescent="0.35">
      <c r="B8322" t="s">
        <v>1887</v>
      </c>
      <c r="C8322" t="s">
        <v>1888</v>
      </c>
      <c r="H8322" s="4">
        <v>96000</v>
      </c>
      <c r="I8322" s="4">
        <v>96000</v>
      </c>
      <c r="J8322">
        <v>0</v>
      </c>
    </row>
    <row r="8323" spans="1:10" x14ac:dyDescent="0.35">
      <c r="C8323" t="s">
        <v>1901</v>
      </c>
      <c r="F8323" s="4">
        <v>112500</v>
      </c>
      <c r="I8323" s="4">
        <v>112500</v>
      </c>
      <c r="J8323">
        <v>0</v>
      </c>
    </row>
    <row r="8324" spans="1:10" x14ac:dyDescent="0.35">
      <c r="C8324" t="s">
        <v>1889</v>
      </c>
      <c r="F8324" s="4">
        <v>126000</v>
      </c>
      <c r="I8324" s="4">
        <v>126000</v>
      </c>
      <c r="J8324">
        <v>0</v>
      </c>
    </row>
    <row r="8325" spans="1:10" x14ac:dyDescent="0.35">
      <c r="C8325" t="s">
        <v>1890</v>
      </c>
      <c r="F8325" s="4">
        <v>60000</v>
      </c>
      <c r="I8325" s="4">
        <v>60000</v>
      </c>
      <c r="J8325">
        <v>0</v>
      </c>
    </row>
    <row r="8326" spans="1:10" x14ac:dyDescent="0.35">
      <c r="C8326" t="s">
        <v>1902</v>
      </c>
      <c r="F8326" s="4">
        <v>225000</v>
      </c>
      <c r="I8326" s="4">
        <v>225000</v>
      </c>
      <c r="J8326">
        <v>0</v>
      </c>
    </row>
    <row r="8327" spans="1:10" x14ac:dyDescent="0.35">
      <c r="B8327" t="s">
        <v>58</v>
      </c>
      <c r="F8327" s="4">
        <v>523500</v>
      </c>
      <c r="H8327" s="4">
        <v>96000</v>
      </c>
      <c r="I8327" s="4">
        <v>619500</v>
      </c>
      <c r="J8327">
        <v>0</v>
      </c>
    </row>
    <row r="8328" spans="1:10" x14ac:dyDescent="0.35">
      <c r="A8328" t="s">
        <v>1686</v>
      </c>
      <c r="B8328" t="s">
        <v>59</v>
      </c>
      <c r="D8328" s="4">
        <v>19652557</v>
      </c>
      <c r="E8328" s="4">
        <v>213298</v>
      </c>
      <c r="F8328" s="4">
        <v>8096140</v>
      </c>
      <c r="G8328" s="4">
        <v>130000</v>
      </c>
      <c r="H8328" s="4">
        <v>6752295</v>
      </c>
      <c r="I8328" s="4">
        <v>34844291</v>
      </c>
      <c r="J8328" s="4">
        <v>19865855</v>
      </c>
    </row>
    <row r="8329" spans="1:10" x14ac:dyDescent="0.35">
      <c r="A8329" t="s">
        <v>839</v>
      </c>
      <c r="B8329" t="s">
        <v>1842</v>
      </c>
      <c r="C8329" t="s">
        <v>1843</v>
      </c>
      <c r="D8329" s="4">
        <v>50804022</v>
      </c>
      <c r="F8329" s="4">
        <v>25695600</v>
      </c>
      <c r="I8329" s="4">
        <v>76499622</v>
      </c>
      <c r="J8329" s="4">
        <v>50804022</v>
      </c>
    </row>
    <row r="8330" spans="1:10" x14ac:dyDescent="0.35">
      <c r="C8330" t="s">
        <v>1844</v>
      </c>
      <c r="D8330" s="4">
        <v>5577646</v>
      </c>
      <c r="E8330" s="4">
        <v>1858117</v>
      </c>
      <c r="G8330" s="4">
        <v>49050</v>
      </c>
      <c r="H8330" s="4">
        <v>551700</v>
      </c>
      <c r="I8330" s="4">
        <v>8036513</v>
      </c>
      <c r="J8330" s="4">
        <v>7435763</v>
      </c>
    </row>
    <row r="8331" spans="1:10" x14ac:dyDescent="0.35">
      <c r="C8331" t="s">
        <v>1845</v>
      </c>
      <c r="D8331" s="4">
        <v>5238015</v>
      </c>
      <c r="I8331" s="4">
        <v>5238015</v>
      </c>
      <c r="J8331" s="4">
        <v>5238015</v>
      </c>
    </row>
    <row r="8332" spans="1:10" x14ac:dyDescent="0.35">
      <c r="B8332" t="s">
        <v>51</v>
      </c>
      <c r="D8332" s="4">
        <v>61619684</v>
      </c>
      <c r="E8332" s="4">
        <v>1858117</v>
      </c>
      <c r="F8332" s="4">
        <v>25695600</v>
      </c>
      <c r="G8332" s="4">
        <v>49050</v>
      </c>
      <c r="H8332" s="4">
        <v>551700</v>
      </c>
      <c r="I8332" s="4">
        <v>89774150</v>
      </c>
      <c r="J8332" s="4">
        <v>63477801</v>
      </c>
    </row>
    <row r="8333" spans="1:10" x14ac:dyDescent="0.35">
      <c r="B8333" t="s">
        <v>1843</v>
      </c>
      <c r="C8333" t="s">
        <v>1846</v>
      </c>
      <c r="D8333" s="4">
        <v>32187552</v>
      </c>
      <c r="E8333" s="4">
        <v>9681</v>
      </c>
      <c r="H8333" s="4">
        <v>11383703</v>
      </c>
      <c r="I8333" s="4">
        <v>43580936</v>
      </c>
      <c r="J8333" s="4">
        <v>32197233</v>
      </c>
    </row>
    <row r="8334" spans="1:10" x14ac:dyDescent="0.35">
      <c r="C8334" t="s">
        <v>1847</v>
      </c>
      <c r="D8334" s="4">
        <v>24902268</v>
      </c>
      <c r="E8334" s="4">
        <v>300781</v>
      </c>
      <c r="F8334" s="4">
        <v>878378</v>
      </c>
      <c r="I8334" s="4">
        <v>26081428</v>
      </c>
      <c r="J8334" s="4">
        <v>25203049</v>
      </c>
    </row>
    <row r="8335" spans="1:10" x14ac:dyDescent="0.35">
      <c r="C8335" t="s">
        <v>1848</v>
      </c>
      <c r="D8335" s="4">
        <v>155222</v>
      </c>
      <c r="E8335" s="4">
        <v>274896</v>
      </c>
      <c r="I8335" s="4">
        <v>430118</v>
      </c>
      <c r="J8335" s="4">
        <v>430118</v>
      </c>
    </row>
    <row r="8336" spans="1:10" x14ac:dyDescent="0.35">
      <c r="B8336" t="s">
        <v>52</v>
      </c>
      <c r="D8336" s="4">
        <v>57245042</v>
      </c>
      <c r="E8336" s="4">
        <v>585359</v>
      </c>
      <c r="F8336" s="4">
        <v>878378</v>
      </c>
      <c r="H8336" s="4">
        <v>11383703</v>
      </c>
      <c r="I8336" s="4">
        <v>70092482</v>
      </c>
      <c r="J8336" s="4">
        <v>57830401</v>
      </c>
    </row>
    <row r="8337" spans="2:10" x14ac:dyDescent="0.35">
      <c r="B8337" t="s">
        <v>1849</v>
      </c>
      <c r="C8337" t="s">
        <v>1850</v>
      </c>
      <c r="D8337" s="4">
        <v>51120</v>
      </c>
      <c r="E8337" s="4">
        <v>12813660</v>
      </c>
      <c r="G8337" s="4">
        <v>1600000</v>
      </c>
      <c r="I8337" s="4">
        <v>14464780</v>
      </c>
      <c r="J8337" s="4">
        <v>12864780</v>
      </c>
    </row>
    <row r="8338" spans="2:10" x14ac:dyDescent="0.35">
      <c r="B8338" t="s">
        <v>53</v>
      </c>
      <c r="D8338" s="4">
        <v>51120</v>
      </c>
      <c r="E8338" s="4">
        <v>12813660</v>
      </c>
      <c r="G8338" s="4">
        <v>1600000</v>
      </c>
      <c r="I8338" s="4">
        <v>14464780</v>
      </c>
      <c r="J8338" s="4">
        <v>12864780</v>
      </c>
    </row>
    <row r="8339" spans="2:10" x14ac:dyDescent="0.35">
      <c r="B8339" t="s">
        <v>1844</v>
      </c>
      <c r="C8339" t="s">
        <v>1851</v>
      </c>
      <c r="D8339" s="4">
        <v>894473</v>
      </c>
      <c r="I8339" s="4">
        <v>894473</v>
      </c>
      <c r="J8339" s="4">
        <v>894473</v>
      </c>
    </row>
    <row r="8340" spans="2:10" x14ac:dyDescent="0.35">
      <c r="C8340" t="s">
        <v>1852</v>
      </c>
      <c r="E8340" s="4">
        <v>38163</v>
      </c>
      <c r="H8340" s="4">
        <v>5452</v>
      </c>
      <c r="I8340" s="4">
        <v>43614</v>
      </c>
      <c r="J8340">
        <v>38163</v>
      </c>
    </row>
    <row r="8341" spans="2:10" x14ac:dyDescent="0.35">
      <c r="C8341" t="s">
        <v>1853</v>
      </c>
      <c r="E8341" s="4">
        <v>9234</v>
      </c>
      <c r="H8341" s="4">
        <v>4617</v>
      </c>
      <c r="I8341" s="4">
        <v>13852</v>
      </c>
      <c r="J8341">
        <v>9234</v>
      </c>
    </row>
    <row r="8342" spans="2:10" x14ac:dyDescent="0.35">
      <c r="C8342" t="s">
        <v>1893</v>
      </c>
      <c r="E8342" s="4">
        <v>3584</v>
      </c>
      <c r="I8342" s="4">
        <v>3584</v>
      </c>
      <c r="J8342">
        <v>3584</v>
      </c>
    </row>
    <row r="8343" spans="2:10" x14ac:dyDescent="0.35">
      <c r="C8343" t="s">
        <v>1854</v>
      </c>
      <c r="D8343" s="4">
        <v>24323</v>
      </c>
      <c r="E8343" s="4">
        <v>800262</v>
      </c>
      <c r="I8343" s="4">
        <v>824585</v>
      </c>
      <c r="J8343" s="4">
        <v>824585</v>
      </c>
    </row>
    <row r="8344" spans="2:10" x14ac:dyDescent="0.35">
      <c r="C8344" t="s">
        <v>1855</v>
      </c>
      <c r="D8344" s="4">
        <v>9533</v>
      </c>
      <c r="E8344" s="4">
        <v>1167518</v>
      </c>
      <c r="I8344" s="4">
        <v>1177051</v>
      </c>
      <c r="J8344" s="4">
        <v>1177051</v>
      </c>
    </row>
    <row r="8345" spans="2:10" x14ac:dyDescent="0.35">
      <c r="C8345" t="s">
        <v>1856</v>
      </c>
      <c r="D8345" s="4">
        <v>9646</v>
      </c>
      <c r="E8345" s="4">
        <v>24849</v>
      </c>
      <c r="I8345" s="4">
        <v>34496</v>
      </c>
      <c r="J8345" s="4">
        <v>34495</v>
      </c>
    </row>
    <row r="8346" spans="2:10" x14ac:dyDescent="0.35">
      <c r="C8346" t="s">
        <v>1857</v>
      </c>
      <c r="D8346" s="4">
        <v>14643</v>
      </c>
      <c r="E8346" s="4">
        <v>128324</v>
      </c>
      <c r="I8346" s="4">
        <v>142967</v>
      </c>
      <c r="J8346" s="4">
        <v>142967</v>
      </c>
    </row>
    <row r="8347" spans="2:10" x14ac:dyDescent="0.35">
      <c r="C8347" t="s">
        <v>1858</v>
      </c>
      <c r="H8347" s="4">
        <v>46757</v>
      </c>
      <c r="I8347" s="4">
        <v>46757</v>
      </c>
      <c r="J8347">
        <v>0</v>
      </c>
    </row>
    <row r="8348" spans="2:10" x14ac:dyDescent="0.35">
      <c r="C8348" t="s">
        <v>1859</v>
      </c>
      <c r="D8348" s="4">
        <v>214946</v>
      </c>
      <c r="F8348" s="4">
        <v>105421</v>
      </c>
      <c r="G8348" s="4">
        <v>25000</v>
      </c>
      <c r="H8348" s="4">
        <v>1175003</v>
      </c>
      <c r="I8348" s="4">
        <v>1520370</v>
      </c>
      <c r="J8348" s="4">
        <v>214946</v>
      </c>
    </row>
    <row r="8349" spans="2:10" x14ac:dyDescent="0.35">
      <c r="C8349" t="s">
        <v>1860</v>
      </c>
      <c r="E8349" s="4">
        <v>0</v>
      </c>
      <c r="H8349" s="4">
        <v>2282764</v>
      </c>
      <c r="I8349" s="4">
        <v>2282764</v>
      </c>
      <c r="J8349">
        <v>0</v>
      </c>
    </row>
    <row r="8350" spans="2:10" x14ac:dyDescent="0.35">
      <c r="C8350" t="s">
        <v>1861</v>
      </c>
      <c r="D8350" s="4">
        <v>512902</v>
      </c>
      <c r="I8350" s="4">
        <v>512902</v>
      </c>
      <c r="J8350" s="4">
        <v>512902</v>
      </c>
    </row>
    <row r="8351" spans="2:10" x14ac:dyDescent="0.35">
      <c r="C8351" t="s">
        <v>1862</v>
      </c>
      <c r="E8351" s="4">
        <v>0</v>
      </c>
      <c r="G8351" s="4">
        <v>256393</v>
      </c>
      <c r="H8351" s="4">
        <v>1153235</v>
      </c>
      <c r="I8351" s="4">
        <v>1409628</v>
      </c>
      <c r="J8351">
        <v>0</v>
      </c>
    </row>
    <row r="8352" spans="2:10" x14ac:dyDescent="0.35">
      <c r="C8352" t="s">
        <v>1863</v>
      </c>
      <c r="G8352" s="4">
        <v>77799</v>
      </c>
      <c r="I8352" s="4">
        <v>77799</v>
      </c>
      <c r="J8352">
        <v>0</v>
      </c>
    </row>
    <row r="8353" spans="2:10" x14ac:dyDescent="0.35">
      <c r="B8353" t="s">
        <v>54</v>
      </c>
      <c r="D8353" s="4">
        <v>1680465</v>
      </c>
      <c r="E8353" s="4">
        <v>2171935</v>
      </c>
      <c r="F8353" s="4">
        <v>105421</v>
      </c>
      <c r="G8353" s="4">
        <v>359192</v>
      </c>
      <c r="H8353" s="4">
        <v>4667827</v>
      </c>
      <c r="I8353" s="4">
        <v>8984840</v>
      </c>
      <c r="J8353" s="4">
        <v>3852400</v>
      </c>
    </row>
    <row r="8354" spans="2:10" x14ac:dyDescent="0.35">
      <c r="B8354" t="s">
        <v>1845</v>
      </c>
      <c r="C8354" t="s">
        <v>1864</v>
      </c>
      <c r="D8354" s="4">
        <v>11158</v>
      </c>
      <c r="I8354" s="4">
        <v>11158</v>
      </c>
      <c r="J8354" s="4">
        <v>11158</v>
      </c>
    </row>
    <row r="8355" spans="2:10" x14ac:dyDescent="0.35">
      <c r="C8355" t="s">
        <v>1865</v>
      </c>
      <c r="D8355" s="4">
        <v>239749</v>
      </c>
      <c r="I8355" s="4">
        <v>239749</v>
      </c>
      <c r="J8355" s="4">
        <v>239749</v>
      </c>
    </row>
    <row r="8356" spans="2:10" x14ac:dyDescent="0.35">
      <c r="C8356" t="s">
        <v>1866</v>
      </c>
      <c r="I8356" s="4">
        <v>0</v>
      </c>
      <c r="J8356">
        <v>0</v>
      </c>
    </row>
    <row r="8357" spans="2:10" x14ac:dyDescent="0.35">
      <c r="C8357" t="s">
        <v>1867</v>
      </c>
      <c r="D8357" s="4">
        <v>1088000</v>
      </c>
      <c r="E8357" s="4">
        <v>150000</v>
      </c>
      <c r="H8357" s="4">
        <v>4154025</v>
      </c>
      <c r="I8357" s="4">
        <v>5392025</v>
      </c>
      <c r="J8357" s="4">
        <v>1238000</v>
      </c>
    </row>
    <row r="8358" spans="2:10" x14ac:dyDescent="0.35">
      <c r="C8358" t="s">
        <v>1868</v>
      </c>
      <c r="D8358" s="4">
        <v>47334</v>
      </c>
      <c r="H8358" s="4">
        <v>5134402</v>
      </c>
      <c r="I8358" s="4">
        <v>5181736</v>
      </c>
      <c r="J8358" s="4">
        <v>47334</v>
      </c>
    </row>
    <row r="8359" spans="2:10" x14ac:dyDescent="0.35">
      <c r="C8359" t="s">
        <v>1894</v>
      </c>
      <c r="D8359" s="4">
        <v>11488</v>
      </c>
      <c r="I8359" s="4">
        <v>11488</v>
      </c>
      <c r="J8359" s="4">
        <v>11488</v>
      </c>
    </row>
    <row r="8360" spans="2:10" x14ac:dyDescent="0.35">
      <c r="C8360" t="s">
        <v>1869</v>
      </c>
      <c r="H8360" s="4">
        <v>1664640</v>
      </c>
      <c r="I8360" s="4">
        <v>1664640</v>
      </c>
      <c r="J8360">
        <v>0</v>
      </c>
    </row>
    <row r="8361" spans="2:10" x14ac:dyDescent="0.35">
      <c r="C8361" t="s">
        <v>1870</v>
      </c>
      <c r="D8361" s="4">
        <v>45785</v>
      </c>
      <c r="E8361" s="4">
        <v>13542198</v>
      </c>
      <c r="F8361" s="4">
        <v>307646</v>
      </c>
      <c r="I8361" s="4">
        <v>13895629</v>
      </c>
      <c r="J8361" s="4">
        <v>13587983</v>
      </c>
    </row>
    <row r="8362" spans="2:10" x14ac:dyDescent="0.35">
      <c r="C8362" t="s">
        <v>1871</v>
      </c>
      <c r="D8362" s="4">
        <v>8676905</v>
      </c>
      <c r="E8362" s="4">
        <v>81862</v>
      </c>
      <c r="F8362" s="4">
        <v>29817</v>
      </c>
      <c r="G8362" s="4">
        <v>73845</v>
      </c>
      <c r="I8362" s="4">
        <v>8862429</v>
      </c>
      <c r="J8362" s="4">
        <v>8758767</v>
      </c>
    </row>
    <row r="8363" spans="2:10" x14ac:dyDescent="0.35">
      <c r="C8363" t="s">
        <v>1872</v>
      </c>
      <c r="D8363" s="4">
        <v>441000</v>
      </c>
      <c r="I8363" s="4">
        <v>441000</v>
      </c>
      <c r="J8363" s="4">
        <v>441000</v>
      </c>
    </row>
    <row r="8364" spans="2:10" x14ac:dyDescent="0.35">
      <c r="C8364" t="s">
        <v>1875</v>
      </c>
      <c r="H8364" s="4">
        <v>63933</v>
      </c>
      <c r="I8364" s="4">
        <v>63933</v>
      </c>
      <c r="J8364">
        <v>0</v>
      </c>
    </row>
    <row r="8365" spans="2:10" x14ac:dyDescent="0.35">
      <c r="C8365" t="s">
        <v>1876</v>
      </c>
      <c r="H8365" s="4">
        <v>536760</v>
      </c>
      <c r="I8365" s="4">
        <v>536760</v>
      </c>
      <c r="J8365">
        <v>0</v>
      </c>
    </row>
    <row r="8366" spans="2:10" x14ac:dyDescent="0.35">
      <c r="C8366" t="s">
        <v>1877</v>
      </c>
      <c r="D8366" s="4">
        <v>78873</v>
      </c>
      <c r="I8366" s="4">
        <v>78873</v>
      </c>
      <c r="J8366" s="4">
        <v>78873</v>
      </c>
    </row>
    <row r="8367" spans="2:10" x14ac:dyDescent="0.35">
      <c r="B8367" t="s">
        <v>55</v>
      </c>
      <c r="D8367" s="4">
        <v>10640292</v>
      </c>
      <c r="E8367" s="4">
        <v>13774060</v>
      </c>
      <c r="F8367" s="4">
        <v>337463</v>
      </c>
      <c r="G8367" s="4">
        <v>73845</v>
      </c>
      <c r="H8367" s="4">
        <v>11553760</v>
      </c>
      <c r="I8367" s="4">
        <v>36379421</v>
      </c>
      <c r="J8367" s="4">
        <v>24414352</v>
      </c>
    </row>
    <row r="8368" spans="2:10" x14ac:dyDescent="0.35">
      <c r="B8368" t="s">
        <v>1878</v>
      </c>
      <c r="C8368" t="s">
        <v>1879</v>
      </c>
      <c r="D8368" s="4">
        <v>21480</v>
      </c>
      <c r="F8368" s="4">
        <v>3248342</v>
      </c>
      <c r="I8368" s="4">
        <v>3269821</v>
      </c>
      <c r="J8368" s="4">
        <v>21480</v>
      </c>
    </row>
    <row r="8369" spans="2:10" x14ac:dyDescent="0.35">
      <c r="C8369" t="s">
        <v>1897</v>
      </c>
      <c r="D8369" s="4">
        <v>10696</v>
      </c>
      <c r="I8369" s="4">
        <v>10696</v>
      </c>
      <c r="J8369" s="4">
        <v>10696</v>
      </c>
    </row>
    <row r="8370" spans="2:10" x14ac:dyDescent="0.35">
      <c r="C8370" t="s">
        <v>1880</v>
      </c>
      <c r="D8370" s="4">
        <v>53062</v>
      </c>
      <c r="E8370" s="4">
        <v>1554953</v>
      </c>
      <c r="I8370" s="4">
        <v>1608015</v>
      </c>
      <c r="J8370" s="4">
        <v>1608015</v>
      </c>
    </row>
    <row r="8371" spans="2:10" x14ac:dyDescent="0.35">
      <c r="C8371" t="s">
        <v>1881</v>
      </c>
      <c r="D8371" s="4">
        <v>16892</v>
      </c>
      <c r="E8371" s="4">
        <v>3141355</v>
      </c>
      <c r="I8371" s="4">
        <v>3158248</v>
      </c>
      <c r="J8371" s="4">
        <v>3158247</v>
      </c>
    </row>
    <row r="8372" spans="2:10" x14ac:dyDescent="0.35">
      <c r="C8372" t="s">
        <v>1895</v>
      </c>
      <c r="D8372" s="4">
        <v>15827</v>
      </c>
      <c r="E8372" s="4">
        <v>351208</v>
      </c>
      <c r="I8372" s="4">
        <v>367035</v>
      </c>
      <c r="J8372" s="4">
        <v>367035</v>
      </c>
    </row>
    <row r="8373" spans="2:10" x14ac:dyDescent="0.35">
      <c r="C8373" t="s">
        <v>1882</v>
      </c>
      <c r="E8373" s="4">
        <v>212925</v>
      </c>
      <c r="I8373" s="4">
        <v>212925</v>
      </c>
      <c r="J8373">
        <v>212925</v>
      </c>
    </row>
    <row r="8374" spans="2:10" x14ac:dyDescent="0.35">
      <c r="C8374" t="s">
        <v>1883</v>
      </c>
      <c r="D8374" s="4">
        <v>541</v>
      </c>
      <c r="E8374" s="4">
        <v>402516</v>
      </c>
      <c r="I8374" s="4">
        <v>403058</v>
      </c>
      <c r="J8374" s="4">
        <v>403057</v>
      </c>
    </row>
    <row r="8375" spans="2:10" x14ac:dyDescent="0.35">
      <c r="C8375" t="s">
        <v>1884</v>
      </c>
      <c r="D8375" s="4">
        <v>1276</v>
      </c>
      <c r="H8375" s="4">
        <v>233282</v>
      </c>
      <c r="I8375" s="4">
        <v>234558</v>
      </c>
      <c r="J8375" s="4">
        <v>1276</v>
      </c>
    </row>
    <row r="8376" spans="2:10" x14ac:dyDescent="0.35">
      <c r="B8376" t="s">
        <v>56</v>
      </c>
      <c r="D8376" s="4">
        <v>119774</v>
      </c>
      <c r="E8376" s="4">
        <v>5662958</v>
      </c>
      <c r="F8376" s="4">
        <v>3248342</v>
      </c>
      <c r="H8376" s="4">
        <v>233282</v>
      </c>
      <c r="I8376" s="4">
        <v>9264356</v>
      </c>
      <c r="J8376" s="4">
        <v>5782732</v>
      </c>
    </row>
    <row r="8377" spans="2:10" x14ac:dyDescent="0.35">
      <c r="B8377" t="s">
        <v>1885</v>
      </c>
      <c r="C8377" t="s">
        <v>1886</v>
      </c>
      <c r="D8377" s="4">
        <v>7912</v>
      </c>
      <c r="E8377" s="4">
        <v>202668</v>
      </c>
      <c r="I8377" s="4">
        <v>210580</v>
      </c>
      <c r="J8377" s="4">
        <v>210580</v>
      </c>
    </row>
    <row r="8378" spans="2:10" x14ac:dyDescent="0.35">
      <c r="B8378" t="s">
        <v>57</v>
      </c>
      <c r="D8378" s="4">
        <v>7912</v>
      </c>
      <c r="E8378" s="4">
        <v>202668</v>
      </c>
      <c r="I8378" s="4">
        <v>210580</v>
      </c>
      <c r="J8378" s="4">
        <v>210580</v>
      </c>
    </row>
    <row r="8379" spans="2:10" x14ac:dyDescent="0.35">
      <c r="B8379" t="s">
        <v>1887</v>
      </c>
      <c r="C8379" t="s">
        <v>1904</v>
      </c>
      <c r="D8379" s="4">
        <v>250000</v>
      </c>
      <c r="I8379" s="4">
        <v>250000</v>
      </c>
      <c r="J8379" s="4">
        <v>250000</v>
      </c>
    </row>
    <row r="8380" spans="2:10" x14ac:dyDescent="0.35">
      <c r="C8380" t="s">
        <v>1888</v>
      </c>
      <c r="H8380" s="4">
        <v>768000</v>
      </c>
      <c r="I8380" s="4">
        <v>768000</v>
      </c>
      <c r="J8380">
        <v>0</v>
      </c>
    </row>
    <row r="8381" spans="2:10" x14ac:dyDescent="0.35">
      <c r="C8381" t="s">
        <v>1901</v>
      </c>
      <c r="E8381" s="4">
        <v>1125000</v>
      </c>
      <c r="I8381" s="4">
        <v>1125000</v>
      </c>
      <c r="J8381">
        <v>1125000</v>
      </c>
    </row>
    <row r="8382" spans="2:10" x14ac:dyDescent="0.35">
      <c r="C8382" t="s">
        <v>1889</v>
      </c>
      <c r="E8382" s="4">
        <v>3150000</v>
      </c>
      <c r="I8382" s="4">
        <v>3150000</v>
      </c>
      <c r="J8382">
        <v>3150000</v>
      </c>
    </row>
    <row r="8383" spans="2:10" x14ac:dyDescent="0.35">
      <c r="C8383" t="s">
        <v>1890</v>
      </c>
      <c r="E8383" s="4">
        <v>405000</v>
      </c>
      <c r="I8383" s="4">
        <v>405000</v>
      </c>
      <c r="J8383">
        <v>405000</v>
      </c>
    </row>
    <row r="8384" spans="2:10" x14ac:dyDescent="0.35">
      <c r="C8384" t="s">
        <v>1902</v>
      </c>
      <c r="E8384" s="4">
        <v>2250000</v>
      </c>
      <c r="I8384" s="4">
        <v>2250000</v>
      </c>
      <c r="J8384">
        <v>2250000</v>
      </c>
    </row>
    <row r="8385" spans="1:10" x14ac:dyDescent="0.35">
      <c r="B8385" t="s">
        <v>58</v>
      </c>
      <c r="D8385" s="4">
        <v>250000</v>
      </c>
      <c r="E8385" s="4">
        <v>6930000</v>
      </c>
      <c r="H8385" s="4">
        <v>768000</v>
      </c>
      <c r="I8385" s="4">
        <v>7948000</v>
      </c>
      <c r="J8385" s="4">
        <v>7180000</v>
      </c>
    </row>
    <row r="8386" spans="1:10" x14ac:dyDescent="0.35">
      <c r="A8386" t="s">
        <v>1687</v>
      </c>
      <c r="B8386" t="s">
        <v>59</v>
      </c>
      <c r="D8386" s="4">
        <v>131614289</v>
      </c>
      <c r="E8386" s="4">
        <v>43998755</v>
      </c>
      <c r="F8386" s="4">
        <v>30265204</v>
      </c>
      <c r="G8386" s="4">
        <v>2082087</v>
      </c>
      <c r="H8386" s="4">
        <v>29158273</v>
      </c>
      <c r="I8386" s="4">
        <v>237118609</v>
      </c>
      <c r="J8386" s="4">
        <v>175613044</v>
      </c>
    </row>
    <row r="8387" spans="1:10" x14ac:dyDescent="0.35">
      <c r="A8387" t="s">
        <v>846</v>
      </c>
      <c r="B8387" t="s">
        <v>1842</v>
      </c>
      <c r="C8387" t="s">
        <v>1843</v>
      </c>
      <c r="D8387" s="4">
        <v>10187895</v>
      </c>
      <c r="I8387" s="4">
        <v>10187895</v>
      </c>
      <c r="J8387" s="4">
        <v>10187895</v>
      </c>
    </row>
    <row r="8388" spans="1:10" x14ac:dyDescent="0.35">
      <c r="C8388" t="s">
        <v>1844</v>
      </c>
      <c r="D8388" s="4">
        <v>757586</v>
      </c>
      <c r="E8388" s="4">
        <v>309686</v>
      </c>
      <c r="H8388" s="4">
        <v>70650</v>
      </c>
      <c r="I8388" s="4">
        <v>1137922</v>
      </c>
      <c r="J8388" s="4">
        <v>1067272</v>
      </c>
    </row>
    <row r="8389" spans="1:10" x14ac:dyDescent="0.35">
      <c r="C8389" t="s">
        <v>1845</v>
      </c>
      <c r="D8389" s="4">
        <v>663715</v>
      </c>
      <c r="I8389" s="4">
        <v>663715</v>
      </c>
      <c r="J8389" s="4">
        <v>663715</v>
      </c>
    </row>
    <row r="8390" spans="1:10" x14ac:dyDescent="0.35">
      <c r="B8390" t="s">
        <v>51</v>
      </c>
      <c r="D8390" s="4">
        <v>11609196</v>
      </c>
      <c r="E8390" s="4">
        <v>309686</v>
      </c>
      <c r="H8390" s="4">
        <v>70650</v>
      </c>
      <c r="I8390" s="4">
        <v>11989532</v>
      </c>
      <c r="J8390" s="4">
        <v>11918882</v>
      </c>
    </row>
    <row r="8391" spans="1:10" x14ac:dyDescent="0.35">
      <c r="B8391" t="s">
        <v>1843</v>
      </c>
      <c r="C8391" t="s">
        <v>1846</v>
      </c>
      <c r="D8391" s="4">
        <v>2159073</v>
      </c>
      <c r="H8391" s="4">
        <v>1120272</v>
      </c>
      <c r="I8391" s="4">
        <v>3279344</v>
      </c>
      <c r="J8391" s="4">
        <v>2159073</v>
      </c>
    </row>
    <row r="8392" spans="1:10" x14ac:dyDescent="0.35">
      <c r="C8392" t="s">
        <v>1847</v>
      </c>
      <c r="D8392" s="4">
        <v>3491522</v>
      </c>
      <c r="F8392" s="4">
        <v>202703</v>
      </c>
      <c r="H8392" s="4">
        <v>57566</v>
      </c>
      <c r="I8392" s="4">
        <v>3751790</v>
      </c>
      <c r="J8392" s="4">
        <v>3491522</v>
      </c>
    </row>
    <row r="8393" spans="1:10" x14ac:dyDescent="0.35">
      <c r="C8393" t="s">
        <v>1848</v>
      </c>
      <c r="D8393" s="4">
        <v>3501</v>
      </c>
      <c r="I8393" s="4">
        <v>3501</v>
      </c>
      <c r="J8393" s="4">
        <v>3501</v>
      </c>
    </row>
    <row r="8394" spans="1:10" x14ac:dyDescent="0.35">
      <c r="B8394" t="s">
        <v>52</v>
      </c>
      <c r="D8394" s="4">
        <v>5654095</v>
      </c>
      <c r="F8394" s="4">
        <v>202703</v>
      </c>
      <c r="H8394" s="4">
        <v>1177838</v>
      </c>
      <c r="I8394" s="4">
        <v>7034636</v>
      </c>
      <c r="J8394" s="4">
        <v>5654095</v>
      </c>
    </row>
    <row r="8395" spans="1:10" x14ac:dyDescent="0.35">
      <c r="B8395" t="s">
        <v>1849</v>
      </c>
      <c r="C8395" t="s">
        <v>1850</v>
      </c>
      <c r="D8395" s="4">
        <v>10660</v>
      </c>
      <c r="E8395" s="4">
        <v>1600000</v>
      </c>
      <c r="I8395" s="4">
        <v>1610660</v>
      </c>
      <c r="J8395" s="4">
        <v>1610660</v>
      </c>
    </row>
    <row r="8396" spans="1:10" x14ac:dyDescent="0.35">
      <c r="B8396" t="s">
        <v>53</v>
      </c>
      <c r="D8396" s="4">
        <v>10660</v>
      </c>
      <c r="E8396" s="4">
        <v>1600000</v>
      </c>
      <c r="I8396" s="4">
        <v>1610660</v>
      </c>
      <c r="J8396" s="4">
        <v>1610660</v>
      </c>
    </row>
    <row r="8397" spans="1:10" x14ac:dyDescent="0.35">
      <c r="A8397" t="s">
        <v>846</v>
      </c>
      <c r="B8397" t="s">
        <v>1844</v>
      </c>
      <c r="C8397" t="s">
        <v>1851</v>
      </c>
      <c r="E8397" s="4">
        <v>261160</v>
      </c>
      <c r="I8397" s="4">
        <v>261160</v>
      </c>
      <c r="J8397">
        <v>261160</v>
      </c>
    </row>
    <row r="8398" spans="1:10" x14ac:dyDescent="0.35">
      <c r="C8398" t="s">
        <v>1852</v>
      </c>
      <c r="E8398" s="4">
        <v>10904</v>
      </c>
      <c r="I8398" s="4">
        <v>10904</v>
      </c>
      <c r="J8398">
        <v>10904</v>
      </c>
    </row>
    <row r="8399" spans="1:10" x14ac:dyDescent="0.35">
      <c r="C8399" t="s">
        <v>1853</v>
      </c>
      <c r="D8399" s="4">
        <v>770</v>
      </c>
      <c r="E8399" s="4">
        <v>2309</v>
      </c>
      <c r="I8399" s="4">
        <v>3078</v>
      </c>
      <c r="J8399" s="4">
        <v>3079</v>
      </c>
    </row>
    <row r="8400" spans="1:10" x14ac:dyDescent="0.35">
      <c r="C8400" t="s">
        <v>1854</v>
      </c>
      <c r="D8400" s="4">
        <v>7571</v>
      </c>
      <c r="F8400" s="4">
        <v>141223</v>
      </c>
      <c r="I8400" s="4">
        <v>148794</v>
      </c>
      <c r="J8400" s="4">
        <v>7571</v>
      </c>
    </row>
    <row r="8401" spans="2:10" x14ac:dyDescent="0.35">
      <c r="C8401" t="s">
        <v>1855</v>
      </c>
      <c r="F8401" s="4">
        <v>149605</v>
      </c>
      <c r="I8401" s="4">
        <v>149605</v>
      </c>
      <c r="J8401">
        <v>0</v>
      </c>
    </row>
    <row r="8402" spans="2:10" x14ac:dyDescent="0.35">
      <c r="C8402" t="s">
        <v>1856</v>
      </c>
      <c r="I8402" s="4">
        <v>0</v>
      </c>
      <c r="J8402">
        <v>0</v>
      </c>
    </row>
    <row r="8403" spans="2:10" x14ac:dyDescent="0.35">
      <c r="C8403" t="s">
        <v>1857</v>
      </c>
      <c r="F8403" s="4">
        <v>10184</v>
      </c>
      <c r="I8403" s="4">
        <v>10184</v>
      </c>
      <c r="J8403">
        <v>0</v>
      </c>
    </row>
    <row r="8404" spans="2:10" x14ac:dyDescent="0.35">
      <c r="C8404" t="s">
        <v>1858</v>
      </c>
      <c r="H8404" s="4">
        <v>5195</v>
      </c>
      <c r="I8404" s="4">
        <v>5195</v>
      </c>
      <c r="J8404">
        <v>0</v>
      </c>
    </row>
    <row r="8405" spans="2:10" x14ac:dyDescent="0.35">
      <c r="C8405" t="s">
        <v>1859</v>
      </c>
      <c r="D8405" s="4">
        <v>125000</v>
      </c>
      <c r="E8405" s="4">
        <v>105421</v>
      </c>
      <c r="H8405" s="4">
        <v>125000</v>
      </c>
      <c r="I8405" s="4">
        <v>355421</v>
      </c>
      <c r="J8405" s="4">
        <v>230421</v>
      </c>
    </row>
    <row r="8406" spans="2:10" x14ac:dyDescent="0.35">
      <c r="C8406" t="s">
        <v>1860</v>
      </c>
      <c r="D8406" s="4">
        <v>108703</v>
      </c>
      <c r="H8406" s="4">
        <v>217406</v>
      </c>
      <c r="I8406" s="4">
        <v>326109</v>
      </c>
      <c r="J8406" s="4">
        <v>108703</v>
      </c>
    </row>
    <row r="8407" spans="2:10" x14ac:dyDescent="0.35">
      <c r="C8407" t="s">
        <v>1861</v>
      </c>
      <c r="E8407" s="4">
        <v>55497</v>
      </c>
      <c r="I8407" s="4">
        <v>55497</v>
      </c>
      <c r="J8407">
        <v>55497</v>
      </c>
    </row>
    <row r="8408" spans="2:10" x14ac:dyDescent="0.35">
      <c r="C8408" t="s">
        <v>1862</v>
      </c>
      <c r="D8408" s="4">
        <v>170929</v>
      </c>
      <c r="I8408" s="4">
        <v>170929</v>
      </c>
      <c r="J8408" s="4">
        <v>170929</v>
      </c>
    </row>
    <row r="8409" spans="2:10" x14ac:dyDescent="0.35">
      <c r="C8409" t="s">
        <v>1863</v>
      </c>
      <c r="G8409" s="4">
        <v>7780</v>
      </c>
      <c r="I8409" s="4">
        <v>7780</v>
      </c>
      <c r="J8409">
        <v>0</v>
      </c>
    </row>
    <row r="8410" spans="2:10" x14ac:dyDescent="0.35">
      <c r="B8410" t="s">
        <v>54</v>
      </c>
      <c r="D8410" s="4">
        <v>412972</v>
      </c>
      <c r="E8410" s="4">
        <v>435290</v>
      </c>
      <c r="F8410" s="4">
        <v>301012</v>
      </c>
      <c r="G8410" s="4">
        <v>7780</v>
      </c>
      <c r="H8410" s="4">
        <v>347601</v>
      </c>
      <c r="I8410" s="4">
        <v>1504654</v>
      </c>
      <c r="J8410" s="4">
        <v>848262</v>
      </c>
    </row>
    <row r="8411" spans="2:10" x14ac:dyDescent="0.35">
      <c r="B8411" t="s">
        <v>1845</v>
      </c>
      <c r="C8411" t="s">
        <v>1865</v>
      </c>
      <c r="D8411" s="4">
        <v>43195</v>
      </c>
      <c r="I8411" s="4">
        <v>43195</v>
      </c>
      <c r="J8411" s="4">
        <v>43195</v>
      </c>
    </row>
    <row r="8412" spans="2:10" x14ac:dyDescent="0.35">
      <c r="C8412" t="s">
        <v>1866</v>
      </c>
      <c r="I8412" s="4">
        <v>0</v>
      </c>
      <c r="J8412">
        <v>0</v>
      </c>
    </row>
    <row r="8413" spans="2:10" x14ac:dyDescent="0.35">
      <c r="C8413" t="s">
        <v>1867</v>
      </c>
      <c r="H8413" s="4">
        <v>510737</v>
      </c>
      <c r="I8413" s="4">
        <v>510737</v>
      </c>
      <c r="J8413">
        <v>0</v>
      </c>
    </row>
    <row r="8414" spans="2:10" x14ac:dyDescent="0.35">
      <c r="C8414" t="s">
        <v>1868</v>
      </c>
      <c r="D8414" s="4">
        <v>5259</v>
      </c>
      <c r="H8414" s="4">
        <v>743168</v>
      </c>
      <c r="I8414" s="4">
        <v>748427</v>
      </c>
      <c r="J8414" s="4">
        <v>5259</v>
      </c>
    </row>
    <row r="8415" spans="2:10" x14ac:dyDescent="0.35">
      <c r="C8415" t="s">
        <v>1894</v>
      </c>
      <c r="D8415" s="4">
        <v>10052</v>
      </c>
      <c r="I8415" s="4">
        <v>10052</v>
      </c>
      <c r="J8415" s="4">
        <v>10052</v>
      </c>
    </row>
    <row r="8416" spans="2:10" x14ac:dyDescent="0.35">
      <c r="C8416" t="s">
        <v>1869</v>
      </c>
      <c r="H8416" s="4">
        <v>208320</v>
      </c>
      <c r="I8416" s="4">
        <v>208320</v>
      </c>
      <c r="J8416">
        <v>0</v>
      </c>
    </row>
    <row r="8417" spans="2:10" x14ac:dyDescent="0.35">
      <c r="C8417" t="s">
        <v>1870</v>
      </c>
      <c r="E8417" s="4">
        <v>7538</v>
      </c>
      <c r="F8417" s="4">
        <v>1682665</v>
      </c>
      <c r="I8417" s="4">
        <v>1690203</v>
      </c>
      <c r="J8417">
        <v>7538</v>
      </c>
    </row>
    <row r="8418" spans="2:10" x14ac:dyDescent="0.35">
      <c r="C8418" t="s">
        <v>1872</v>
      </c>
      <c r="D8418" s="4">
        <v>49000</v>
      </c>
      <c r="I8418" s="4">
        <v>49000</v>
      </c>
      <c r="J8418" s="4">
        <v>49000</v>
      </c>
    </row>
    <row r="8419" spans="2:10" x14ac:dyDescent="0.35">
      <c r="C8419" t="s">
        <v>1875</v>
      </c>
      <c r="H8419" s="4">
        <v>4650</v>
      </c>
      <c r="I8419" s="4">
        <v>4650</v>
      </c>
      <c r="J8419">
        <v>0</v>
      </c>
    </row>
    <row r="8420" spans="2:10" x14ac:dyDescent="0.35">
      <c r="C8420" t="s">
        <v>1876</v>
      </c>
      <c r="H8420" s="4">
        <v>57120</v>
      </c>
      <c r="I8420" s="4">
        <v>57120</v>
      </c>
      <c r="J8420">
        <v>0</v>
      </c>
    </row>
    <row r="8421" spans="2:10" x14ac:dyDescent="0.35">
      <c r="C8421" t="s">
        <v>1877</v>
      </c>
      <c r="D8421" s="4">
        <v>13874</v>
      </c>
      <c r="I8421" s="4">
        <v>13874</v>
      </c>
      <c r="J8421" s="4">
        <v>13874</v>
      </c>
    </row>
    <row r="8422" spans="2:10" x14ac:dyDescent="0.35">
      <c r="B8422" t="s">
        <v>55</v>
      </c>
      <c r="D8422" s="4">
        <v>121380</v>
      </c>
      <c r="E8422" s="4">
        <v>7538</v>
      </c>
      <c r="F8422" s="4">
        <v>1682665</v>
      </c>
      <c r="H8422" s="4">
        <v>1523995</v>
      </c>
      <c r="I8422" s="4">
        <v>3335578</v>
      </c>
      <c r="J8422" s="4">
        <v>128918</v>
      </c>
    </row>
    <row r="8423" spans="2:10" x14ac:dyDescent="0.35">
      <c r="B8423" t="s">
        <v>1878</v>
      </c>
      <c r="C8423" t="s">
        <v>1879</v>
      </c>
      <c r="D8423" s="4">
        <v>333632</v>
      </c>
      <c r="I8423" s="4">
        <v>333632</v>
      </c>
      <c r="J8423" s="4">
        <v>333632</v>
      </c>
    </row>
    <row r="8424" spans="2:10" x14ac:dyDescent="0.35">
      <c r="C8424" t="s">
        <v>1897</v>
      </c>
      <c r="D8424" s="4">
        <v>4278</v>
      </c>
      <c r="I8424" s="4">
        <v>4278</v>
      </c>
      <c r="J8424" s="4">
        <v>4278</v>
      </c>
    </row>
    <row r="8425" spans="2:10" x14ac:dyDescent="0.35">
      <c r="C8425" t="s">
        <v>1880</v>
      </c>
      <c r="D8425" s="4">
        <v>313861</v>
      </c>
      <c r="I8425" s="4">
        <v>313861</v>
      </c>
      <c r="J8425" s="4">
        <v>313861</v>
      </c>
    </row>
    <row r="8426" spans="2:10" x14ac:dyDescent="0.35">
      <c r="C8426" t="s">
        <v>1881</v>
      </c>
      <c r="D8426" s="4">
        <v>452698</v>
      </c>
      <c r="I8426" s="4">
        <v>452698</v>
      </c>
      <c r="J8426" s="4">
        <v>452698</v>
      </c>
    </row>
    <row r="8427" spans="2:10" x14ac:dyDescent="0.35">
      <c r="C8427" t="s">
        <v>1883</v>
      </c>
      <c r="D8427" s="4">
        <v>25905</v>
      </c>
      <c r="I8427" s="4">
        <v>25905</v>
      </c>
      <c r="J8427" s="4">
        <v>25905</v>
      </c>
    </row>
    <row r="8428" spans="2:10" x14ac:dyDescent="0.35">
      <c r="B8428" t="s">
        <v>56</v>
      </c>
      <c r="D8428" s="4">
        <v>1130374</v>
      </c>
      <c r="I8428" s="4">
        <v>1130374</v>
      </c>
      <c r="J8428" s="4">
        <v>1130374</v>
      </c>
    </row>
    <row r="8429" spans="2:10" x14ac:dyDescent="0.35">
      <c r="B8429" t="s">
        <v>1885</v>
      </c>
      <c r="C8429" t="s">
        <v>1886</v>
      </c>
      <c r="D8429" s="4">
        <v>1582</v>
      </c>
      <c r="F8429" s="4">
        <v>42419</v>
      </c>
      <c r="I8429" s="4">
        <v>44001</v>
      </c>
      <c r="J8429" s="4">
        <v>1582</v>
      </c>
    </row>
    <row r="8430" spans="2:10" x14ac:dyDescent="0.35">
      <c r="B8430" t="s">
        <v>57</v>
      </c>
      <c r="D8430" s="4">
        <v>1582</v>
      </c>
      <c r="F8430" s="4">
        <v>42419</v>
      </c>
      <c r="I8430" s="4">
        <v>44001</v>
      </c>
      <c r="J8430" s="4">
        <v>1582</v>
      </c>
    </row>
    <row r="8431" spans="2:10" x14ac:dyDescent="0.35">
      <c r="B8431" t="s">
        <v>1887</v>
      </c>
      <c r="C8431" t="s">
        <v>1888</v>
      </c>
      <c r="H8431" s="4">
        <v>86400</v>
      </c>
      <c r="I8431" s="4">
        <v>86400</v>
      </c>
      <c r="J8431">
        <v>0</v>
      </c>
    </row>
    <row r="8432" spans="2:10" x14ac:dyDescent="0.35">
      <c r="C8432" t="s">
        <v>1901</v>
      </c>
      <c r="F8432" s="4">
        <v>60000</v>
      </c>
      <c r="I8432" s="4">
        <v>60000</v>
      </c>
      <c r="J8432">
        <v>0</v>
      </c>
    </row>
    <row r="8433" spans="1:10" x14ac:dyDescent="0.35">
      <c r="C8433" t="s">
        <v>1889</v>
      </c>
      <c r="F8433" s="4">
        <v>168000</v>
      </c>
      <c r="I8433" s="4">
        <v>168000</v>
      </c>
      <c r="J8433">
        <v>0</v>
      </c>
    </row>
    <row r="8434" spans="1:10" x14ac:dyDescent="0.35">
      <c r="C8434" t="s">
        <v>1890</v>
      </c>
      <c r="F8434" s="4">
        <v>90000</v>
      </c>
      <c r="I8434" s="4">
        <v>90000</v>
      </c>
      <c r="J8434">
        <v>0</v>
      </c>
    </row>
    <row r="8435" spans="1:10" x14ac:dyDescent="0.35">
      <c r="C8435" t="s">
        <v>1902</v>
      </c>
      <c r="F8435" s="4">
        <v>120000</v>
      </c>
      <c r="I8435" s="4">
        <v>120000</v>
      </c>
      <c r="J8435">
        <v>0</v>
      </c>
    </row>
    <row r="8436" spans="1:10" x14ac:dyDescent="0.35">
      <c r="B8436" t="s">
        <v>58</v>
      </c>
      <c r="F8436" s="4">
        <v>438000</v>
      </c>
      <c r="H8436" s="4">
        <v>86400</v>
      </c>
      <c r="I8436" s="4">
        <v>524400</v>
      </c>
      <c r="J8436">
        <v>0</v>
      </c>
    </row>
    <row r="8437" spans="1:10" x14ac:dyDescent="0.35">
      <c r="A8437" t="s">
        <v>1688</v>
      </c>
      <c r="B8437" t="s">
        <v>59</v>
      </c>
      <c r="D8437" s="4">
        <v>18940260</v>
      </c>
      <c r="E8437" s="4">
        <v>2352513</v>
      </c>
      <c r="F8437" s="4">
        <v>2666799</v>
      </c>
      <c r="G8437" s="4">
        <v>7780</v>
      </c>
      <c r="H8437" s="4">
        <v>3206484</v>
      </c>
      <c r="I8437" s="4">
        <v>27173836</v>
      </c>
      <c r="J8437" s="4">
        <v>21292773</v>
      </c>
    </row>
    <row r="8438" spans="1:10" x14ac:dyDescent="0.35">
      <c r="A8438" t="s">
        <v>848</v>
      </c>
      <c r="B8438" t="s">
        <v>1842</v>
      </c>
      <c r="C8438" t="s">
        <v>1843</v>
      </c>
      <c r="D8438" s="4">
        <v>8532575</v>
      </c>
      <c r="E8438" s="4">
        <v>55079429</v>
      </c>
      <c r="F8438" s="4">
        <v>13910267</v>
      </c>
      <c r="I8438" s="4">
        <v>77522272</v>
      </c>
      <c r="J8438" s="4">
        <v>63612004</v>
      </c>
    </row>
    <row r="8439" spans="1:10" x14ac:dyDescent="0.35">
      <c r="C8439" t="s">
        <v>1844</v>
      </c>
      <c r="D8439" s="4">
        <v>1762355</v>
      </c>
      <c r="F8439" s="4">
        <v>1668362</v>
      </c>
      <c r="G8439" s="4">
        <v>251296</v>
      </c>
      <c r="H8439" s="4">
        <v>4479119</v>
      </c>
      <c r="I8439" s="4">
        <v>8161131</v>
      </c>
      <c r="J8439" s="4">
        <v>1762355</v>
      </c>
    </row>
    <row r="8440" spans="1:10" x14ac:dyDescent="0.35">
      <c r="C8440" t="s">
        <v>1845</v>
      </c>
      <c r="D8440" s="4">
        <v>6510258</v>
      </c>
      <c r="I8440" s="4">
        <v>6510258</v>
      </c>
      <c r="J8440" s="4">
        <v>6510258</v>
      </c>
    </row>
    <row r="8441" spans="1:10" x14ac:dyDescent="0.35">
      <c r="B8441" t="s">
        <v>51</v>
      </c>
      <c r="D8441" s="4">
        <v>16805188</v>
      </c>
      <c r="E8441" s="4">
        <v>55079429</v>
      </c>
      <c r="F8441" s="4">
        <v>15578629</v>
      </c>
      <c r="G8441" s="4">
        <v>251296</v>
      </c>
      <c r="H8441" s="4">
        <v>4479119</v>
      </c>
      <c r="I8441" s="4">
        <v>92193661</v>
      </c>
      <c r="J8441" s="4">
        <v>71884617</v>
      </c>
    </row>
    <row r="8442" spans="1:10" x14ac:dyDescent="0.35">
      <c r="B8442" t="s">
        <v>1843</v>
      </c>
      <c r="C8442" t="s">
        <v>1846</v>
      </c>
      <c r="D8442" s="4">
        <v>1137872</v>
      </c>
      <c r="F8442" s="4">
        <v>351528</v>
      </c>
      <c r="G8442" s="4">
        <v>18163428</v>
      </c>
      <c r="H8442" s="4">
        <v>9831821</v>
      </c>
      <c r="I8442" s="4">
        <v>29484648</v>
      </c>
      <c r="J8442" s="4">
        <v>1137872</v>
      </c>
    </row>
    <row r="8443" spans="1:10" x14ac:dyDescent="0.35">
      <c r="C8443" t="s">
        <v>1847</v>
      </c>
      <c r="D8443" s="4">
        <v>22907164</v>
      </c>
      <c r="F8443" s="4">
        <v>984284</v>
      </c>
      <c r="G8443" s="4">
        <v>45821</v>
      </c>
      <c r="I8443" s="4">
        <v>23937269</v>
      </c>
      <c r="J8443" s="4">
        <v>22907164</v>
      </c>
    </row>
    <row r="8444" spans="1:10" x14ac:dyDescent="0.35">
      <c r="C8444" t="s">
        <v>1848</v>
      </c>
      <c r="D8444" s="4">
        <v>33895</v>
      </c>
      <c r="I8444" s="4">
        <v>33895</v>
      </c>
      <c r="J8444" s="4">
        <v>33895</v>
      </c>
    </row>
    <row r="8445" spans="1:10" x14ac:dyDescent="0.35">
      <c r="B8445" t="s">
        <v>52</v>
      </c>
      <c r="D8445" s="4">
        <v>24078930</v>
      </c>
      <c r="F8445" s="4">
        <v>1335812</v>
      </c>
      <c r="G8445" s="4">
        <v>18209248</v>
      </c>
      <c r="H8445" s="4">
        <v>9831821</v>
      </c>
      <c r="I8445" s="4">
        <v>53455812</v>
      </c>
      <c r="J8445" s="4">
        <v>24078930</v>
      </c>
    </row>
    <row r="8446" spans="1:10" x14ac:dyDescent="0.35">
      <c r="B8446" t="s">
        <v>1849</v>
      </c>
      <c r="C8446" t="s">
        <v>1850</v>
      </c>
      <c r="D8446" s="4">
        <v>11200000</v>
      </c>
      <c r="I8446" s="4">
        <v>11200000</v>
      </c>
      <c r="J8446" s="4">
        <v>11200000</v>
      </c>
    </row>
    <row r="8447" spans="1:10" x14ac:dyDescent="0.35">
      <c r="B8447" t="s">
        <v>53</v>
      </c>
      <c r="D8447" s="4">
        <v>11200000</v>
      </c>
      <c r="I8447" s="4">
        <v>11200000</v>
      </c>
      <c r="J8447" s="4">
        <v>11200000</v>
      </c>
    </row>
    <row r="8448" spans="1:10" x14ac:dyDescent="0.35">
      <c r="B8448" t="s">
        <v>1844</v>
      </c>
      <c r="C8448" t="s">
        <v>1851</v>
      </c>
      <c r="D8448" s="4">
        <v>724273</v>
      </c>
      <c r="F8448" s="4">
        <v>732880</v>
      </c>
      <c r="H8448" s="4">
        <v>229543</v>
      </c>
      <c r="I8448" s="4">
        <v>1686697</v>
      </c>
      <c r="J8448" s="4">
        <v>724273</v>
      </c>
    </row>
    <row r="8449" spans="2:10" x14ac:dyDescent="0.35">
      <c r="C8449" t="s">
        <v>1852</v>
      </c>
      <c r="D8449" s="4">
        <v>15303</v>
      </c>
      <c r="H8449" s="4">
        <v>7775</v>
      </c>
      <c r="I8449" s="4">
        <v>23079</v>
      </c>
      <c r="J8449" s="4">
        <v>15303</v>
      </c>
    </row>
    <row r="8450" spans="2:10" x14ac:dyDescent="0.35">
      <c r="C8450" t="s">
        <v>1853</v>
      </c>
      <c r="D8450" s="4">
        <v>11195</v>
      </c>
      <c r="I8450" s="4">
        <v>11195</v>
      </c>
      <c r="J8450" s="4">
        <v>11195</v>
      </c>
    </row>
    <row r="8451" spans="2:10" x14ac:dyDescent="0.35">
      <c r="C8451" t="s">
        <v>1893</v>
      </c>
      <c r="D8451" s="4">
        <v>5804</v>
      </c>
      <c r="H8451" s="4">
        <v>3078</v>
      </c>
      <c r="I8451" s="4">
        <v>8882</v>
      </c>
      <c r="J8451" s="4">
        <v>5804</v>
      </c>
    </row>
    <row r="8452" spans="2:10" x14ac:dyDescent="0.35">
      <c r="C8452" t="s">
        <v>1903</v>
      </c>
      <c r="D8452" s="4">
        <v>22539</v>
      </c>
      <c r="I8452" s="4">
        <v>22539</v>
      </c>
      <c r="J8452" s="4">
        <v>22539</v>
      </c>
    </row>
    <row r="8453" spans="2:10" x14ac:dyDescent="0.35">
      <c r="C8453" t="s">
        <v>1854</v>
      </c>
      <c r="D8453" s="4">
        <v>526772</v>
      </c>
      <c r="F8453" s="4">
        <v>1002009</v>
      </c>
      <c r="H8453" s="4">
        <v>33624</v>
      </c>
      <c r="I8453" s="4">
        <v>1562406</v>
      </c>
      <c r="J8453" s="4">
        <v>526772</v>
      </c>
    </row>
    <row r="8454" spans="2:10" x14ac:dyDescent="0.35">
      <c r="C8454" t="s">
        <v>1855</v>
      </c>
      <c r="D8454" s="4">
        <v>74236</v>
      </c>
      <c r="E8454" s="4">
        <v>117550</v>
      </c>
      <c r="G8454" s="4">
        <v>535525</v>
      </c>
      <c r="H8454" s="4">
        <v>135477</v>
      </c>
      <c r="I8454" s="4">
        <v>862789</v>
      </c>
      <c r="J8454" s="4">
        <v>191786</v>
      </c>
    </row>
    <row r="8455" spans="2:10" x14ac:dyDescent="0.35">
      <c r="C8455" t="s">
        <v>1856</v>
      </c>
      <c r="D8455" s="4">
        <v>1978</v>
      </c>
      <c r="E8455" s="4">
        <v>7717</v>
      </c>
      <c r="H8455" s="4">
        <v>54204</v>
      </c>
      <c r="I8455" s="4">
        <v>63899</v>
      </c>
      <c r="J8455" s="4">
        <v>9695</v>
      </c>
    </row>
    <row r="8456" spans="2:10" x14ac:dyDescent="0.35">
      <c r="C8456" t="s">
        <v>1857</v>
      </c>
      <c r="D8456" s="4">
        <v>177210</v>
      </c>
      <c r="I8456" s="4">
        <v>177210</v>
      </c>
      <c r="J8456" s="4">
        <v>177210</v>
      </c>
    </row>
    <row r="8457" spans="2:10" x14ac:dyDescent="0.35">
      <c r="C8457" t="s">
        <v>1906</v>
      </c>
      <c r="H8457" s="4">
        <v>851</v>
      </c>
      <c r="I8457" s="4">
        <v>851</v>
      </c>
      <c r="J8457">
        <v>0</v>
      </c>
    </row>
    <row r="8458" spans="2:10" x14ac:dyDescent="0.35">
      <c r="C8458" t="s">
        <v>1858</v>
      </c>
      <c r="D8458" s="4">
        <v>102731</v>
      </c>
      <c r="G8458" s="4">
        <v>4022</v>
      </c>
      <c r="H8458" s="4">
        <v>28155</v>
      </c>
      <c r="I8458" s="4">
        <v>134907</v>
      </c>
      <c r="J8458" s="4">
        <v>102731</v>
      </c>
    </row>
    <row r="8459" spans="2:10" x14ac:dyDescent="0.35">
      <c r="C8459" t="s">
        <v>1859</v>
      </c>
      <c r="D8459" s="4">
        <v>378779</v>
      </c>
      <c r="E8459" s="4">
        <v>625003</v>
      </c>
      <c r="F8459" s="4">
        <v>175000</v>
      </c>
      <c r="G8459" s="4">
        <v>25000</v>
      </c>
      <c r="H8459" s="4">
        <v>550000</v>
      </c>
      <c r="I8459" s="4">
        <v>1753783</v>
      </c>
      <c r="J8459" s="4">
        <v>1003782</v>
      </c>
    </row>
    <row r="8460" spans="2:10" x14ac:dyDescent="0.35">
      <c r="C8460" t="s">
        <v>1860</v>
      </c>
      <c r="D8460" s="4">
        <v>1087030</v>
      </c>
      <c r="I8460" s="4">
        <v>1087030</v>
      </c>
      <c r="J8460" s="4">
        <v>1087030</v>
      </c>
    </row>
    <row r="8461" spans="2:10" x14ac:dyDescent="0.35">
      <c r="C8461" t="s">
        <v>1861</v>
      </c>
      <c r="D8461" s="4">
        <v>199135</v>
      </c>
      <c r="F8461" s="4">
        <v>182813</v>
      </c>
      <c r="H8461" s="4">
        <v>45703</v>
      </c>
      <c r="I8461" s="4">
        <v>427651</v>
      </c>
      <c r="J8461" s="4">
        <v>199135</v>
      </c>
    </row>
    <row r="8462" spans="2:10" x14ac:dyDescent="0.35">
      <c r="C8462" t="s">
        <v>1862</v>
      </c>
      <c r="D8462" s="4">
        <v>1196500</v>
      </c>
      <c r="I8462" s="4">
        <v>1196500</v>
      </c>
      <c r="J8462" s="4">
        <v>1196500</v>
      </c>
    </row>
    <row r="8463" spans="2:10" x14ac:dyDescent="0.35">
      <c r="C8463" t="s">
        <v>1863</v>
      </c>
      <c r="D8463" s="4">
        <v>49183</v>
      </c>
      <c r="F8463" s="4">
        <v>31120</v>
      </c>
      <c r="I8463" s="4">
        <v>80302</v>
      </c>
      <c r="J8463" s="4">
        <v>49183</v>
      </c>
    </row>
    <row r="8464" spans="2:10" x14ac:dyDescent="0.35">
      <c r="B8464" t="s">
        <v>54</v>
      </c>
      <c r="D8464" s="4">
        <v>4572668</v>
      </c>
      <c r="E8464" s="4">
        <v>750271</v>
      </c>
      <c r="F8464" s="4">
        <v>2123822</v>
      </c>
      <c r="G8464" s="4">
        <v>564547</v>
      </c>
      <c r="H8464" s="4">
        <v>1088411</v>
      </c>
      <c r="I8464" s="4">
        <v>9099720</v>
      </c>
      <c r="J8464" s="4">
        <v>5322939</v>
      </c>
    </row>
    <row r="8465" spans="2:10" x14ac:dyDescent="0.35">
      <c r="B8465" t="s">
        <v>1845</v>
      </c>
      <c r="C8465" t="s">
        <v>1865</v>
      </c>
      <c r="D8465" s="4">
        <v>3488</v>
      </c>
      <c r="H8465" s="4">
        <v>43921</v>
      </c>
      <c r="I8465" s="4">
        <v>47409</v>
      </c>
      <c r="J8465" s="4">
        <v>3488</v>
      </c>
    </row>
    <row r="8466" spans="2:10" x14ac:dyDescent="0.35">
      <c r="C8466" t="s">
        <v>1866</v>
      </c>
      <c r="D8466" s="4">
        <v>670</v>
      </c>
      <c r="I8466" s="4">
        <v>670</v>
      </c>
      <c r="J8466" s="4">
        <v>670</v>
      </c>
    </row>
    <row r="8467" spans="2:10" x14ac:dyDescent="0.35">
      <c r="C8467" t="s">
        <v>1867</v>
      </c>
      <c r="D8467" s="4">
        <v>204622</v>
      </c>
      <c r="E8467" s="4">
        <v>28336</v>
      </c>
      <c r="F8467" s="4">
        <v>182004</v>
      </c>
      <c r="H8467" s="4">
        <v>4644424</v>
      </c>
      <c r="I8467" s="4">
        <v>5059386</v>
      </c>
      <c r="J8467" s="4">
        <v>232958</v>
      </c>
    </row>
    <row r="8468" spans="2:10" x14ac:dyDescent="0.35">
      <c r="C8468" t="s">
        <v>1868</v>
      </c>
      <c r="D8468" s="4">
        <v>102943</v>
      </c>
      <c r="F8468" s="4">
        <v>15778</v>
      </c>
      <c r="H8468" s="4">
        <v>6802516</v>
      </c>
      <c r="I8468" s="4">
        <v>6921237</v>
      </c>
      <c r="J8468" s="4">
        <v>102943</v>
      </c>
    </row>
    <row r="8469" spans="2:10" x14ac:dyDescent="0.35">
      <c r="C8469" t="s">
        <v>1894</v>
      </c>
      <c r="D8469" s="4">
        <v>2619</v>
      </c>
      <c r="I8469" s="4">
        <v>2619</v>
      </c>
      <c r="J8469" s="4">
        <v>2619</v>
      </c>
    </row>
    <row r="8470" spans="2:10" x14ac:dyDescent="0.35">
      <c r="C8470" t="s">
        <v>1869</v>
      </c>
      <c r="H8470" s="4">
        <v>537600</v>
      </c>
      <c r="I8470" s="4">
        <v>537600</v>
      </c>
      <c r="J8470">
        <v>0</v>
      </c>
    </row>
    <row r="8471" spans="2:10" x14ac:dyDescent="0.35">
      <c r="C8471" t="s">
        <v>1870</v>
      </c>
      <c r="D8471" s="4">
        <v>46048</v>
      </c>
      <c r="E8471" s="4">
        <v>18179</v>
      </c>
      <c r="F8471" s="4">
        <v>7658661</v>
      </c>
      <c r="H8471" s="4">
        <v>183899</v>
      </c>
      <c r="I8471" s="4">
        <v>7906787</v>
      </c>
      <c r="J8471" s="4">
        <v>64227</v>
      </c>
    </row>
    <row r="8472" spans="2:10" x14ac:dyDescent="0.35">
      <c r="C8472" t="s">
        <v>1871</v>
      </c>
      <c r="D8472" s="4">
        <v>86048</v>
      </c>
      <c r="E8472" s="4">
        <v>29817</v>
      </c>
      <c r="G8472" s="4">
        <v>8660000</v>
      </c>
      <c r="H8472" s="4">
        <v>97232</v>
      </c>
      <c r="I8472" s="4">
        <v>8873097</v>
      </c>
      <c r="J8472" s="4">
        <v>115865</v>
      </c>
    </row>
    <row r="8473" spans="2:10" x14ac:dyDescent="0.35">
      <c r="C8473" t="s">
        <v>1872</v>
      </c>
      <c r="D8473" s="4">
        <v>343000</v>
      </c>
      <c r="I8473" s="4">
        <v>343000</v>
      </c>
      <c r="J8473" s="4">
        <v>343000</v>
      </c>
    </row>
    <row r="8474" spans="2:10" x14ac:dyDescent="0.35">
      <c r="C8474" t="s">
        <v>1873</v>
      </c>
      <c r="D8474" s="4">
        <v>3421</v>
      </c>
      <c r="I8474" s="4">
        <v>3421</v>
      </c>
      <c r="J8474" s="4">
        <v>3421</v>
      </c>
    </row>
    <row r="8475" spans="2:10" x14ac:dyDescent="0.35">
      <c r="C8475" t="s">
        <v>1875</v>
      </c>
      <c r="H8475" s="4">
        <v>124379</v>
      </c>
      <c r="I8475" s="4">
        <v>124379</v>
      </c>
      <c r="J8475">
        <v>0</v>
      </c>
    </row>
    <row r="8476" spans="2:10" x14ac:dyDescent="0.35">
      <c r="C8476" t="s">
        <v>1876</v>
      </c>
      <c r="D8476" s="4">
        <v>125310</v>
      </c>
      <c r="H8476" s="4">
        <v>994560</v>
      </c>
      <c r="I8476" s="4">
        <v>1119870</v>
      </c>
      <c r="J8476" s="4">
        <v>125310</v>
      </c>
    </row>
    <row r="8477" spans="2:10" x14ac:dyDescent="0.35">
      <c r="C8477" t="s">
        <v>1877</v>
      </c>
      <c r="D8477" s="4">
        <v>88806</v>
      </c>
      <c r="E8477" s="4">
        <v>0</v>
      </c>
      <c r="I8477" s="4">
        <v>88806</v>
      </c>
      <c r="J8477" s="4">
        <v>88806</v>
      </c>
    </row>
    <row r="8478" spans="2:10" x14ac:dyDescent="0.35">
      <c r="B8478" t="s">
        <v>55</v>
      </c>
      <c r="D8478" s="4">
        <v>1006975</v>
      </c>
      <c r="E8478" s="4">
        <v>76333</v>
      </c>
      <c r="F8478" s="4">
        <v>7856443</v>
      </c>
      <c r="G8478" s="4">
        <v>8660000</v>
      </c>
      <c r="H8478" s="4">
        <v>13428531</v>
      </c>
      <c r="I8478" s="4">
        <v>31028282</v>
      </c>
      <c r="J8478" s="4">
        <v>1083308</v>
      </c>
    </row>
    <row r="8479" spans="2:10" x14ac:dyDescent="0.35">
      <c r="B8479" t="s">
        <v>1878</v>
      </c>
      <c r="C8479" t="s">
        <v>1912</v>
      </c>
      <c r="D8479" s="4">
        <v>589</v>
      </c>
      <c r="I8479" s="4">
        <v>589</v>
      </c>
      <c r="J8479" s="4">
        <v>589</v>
      </c>
    </row>
    <row r="8480" spans="2:10" x14ac:dyDescent="0.35">
      <c r="C8480" t="s">
        <v>1879</v>
      </c>
      <c r="D8480" s="4">
        <v>2436476</v>
      </c>
      <c r="I8480" s="4">
        <v>2436476</v>
      </c>
      <c r="J8480" s="4">
        <v>2436476</v>
      </c>
    </row>
    <row r="8481" spans="2:10" x14ac:dyDescent="0.35">
      <c r="C8481" t="s">
        <v>1907</v>
      </c>
      <c r="D8481" s="4">
        <v>29314</v>
      </c>
      <c r="I8481" s="4">
        <v>29314</v>
      </c>
      <c r="J8481" s="4">
        <v>29314</v>
      </c>
    </row>
    <row r="8482" spans="2:10" x14ac:dyDescent="0.35">
      <c r="C8482" t="s">
        <v>1880</v>
      </c>
      <c r="D8482" s="4">
        <v>801785</v>
      </c>
      <c r="I8482" s="4">
        <v>801785</v>
      </c>
      <c r="J8482" s="4">
        <v>801785</v>
      </c>
    </row>
    <row r="8483" spans="2:10" x14ac:dyDescent="0.35">
      <c r="C8483" t="s">
        <v>1881</v>
      </c>
      <c r="D8483" s="4">
        <v>3099901</v>
      </c>
      <c r="I8483" s="4">
        <v>3099901</v>
      </c>
      <c r="J8483" s="4">
        <v>3099901</v>
      </c>
    </row>
    <row r="8484" spans="2:10" x14ac:dyDescent="0.35">
      <c r="C8484" t="s">
        <v>1895</v>
      </c>
      <c r="D8484" s="4">
        <v>180102</v>
      </c>
      <c r="I8484" s="4">
        <v>180102</v>
      </c>
      <c r="J8484" s="4">
        <v>180102</v>
      </c>
    </row>
    <row r="8485" spans="2:10" x14ac:dyDescent="0.35">
      <c r="C8485" t="s">
        <v>1882</v>
      </c>
      <c r="D8485" s="4">
        <v>225579</v>
      </c>
      <c r="E8485" s="4">
        <v>280598</v>
      </c>
      <c r="I8485" s="4">
        <v>506178</v>
      </c>
      <c r="J8485" s="4">
        <v>506177</v>
      </c>
    </row>
    <row r="8486" spans="2:10" x14ac:dyDescent="0.35">
      <c r="C8486" t="s">
        <v>1883</v>
      </c>
      <c r="D8486" s="4">
        <v>82536</v>
      </c>
      <c r="I8486" s="4">
        <v>82536</v>
      </c>
      <c r="J8486" s="4">
        <v>82536</v>
      </c>
    </row>
    <row r="8487" spans="2:10" x14ac:dyDescent="0.35">
      <c r="C8487" t="s">
        <v>1892</v>
      </c>
      <c r="D8487" s="4">
        <v>887</v>
      </c>
      <c r="I8487" s="4">
        <v>887</v>
      </c>
      <c r="J8487" s="4">
        <v>887</v>
      </c>
    </row>
    <row r="8488" spans="2:10" x14ac:dyDescent="0.35">
      <c r="B8488" t="s">
        <v>56</v>
      </c>
      <c r="D8488" s="4">
        <v>6857169</v>
      </c>
      <c r="E8488" s="4">
        <v>280598</v>
      </c>
      <c r="I8488" s="4">
        <v>7137768</v>
      </c>
      <c r="J8488" s="4">
        <v>7137767</v>
      </c>
    </row>
    <row r="8489" spans="2:10" x14ac:dyDescent="0.35">
      <c r="B8489" t="s">
        <v>1885</v>
      </c>
      <c r="C8489" t="s">
        <v>1886</v>
      </c>
      <c r="D8489" s="4">
        <v>184350</v>
      </c>
      <c r="G8489" s="4">
        <v>245087</v>
      </c>
      <c r="I8489" s="4">
        <v>429436</v>
      </c>
      <c r="J8489" s="4">
        <v>184350</v>
      </c>
    </row>
    <row r="8490" spans="2:10" x14ac:dyDescent="0.35">
      <c r="B8490" t="s">
        <v>57</v>
      </c>
      <c r="D8490" s="4">
        <v>184350</v>
      </c>
      <c r="G8490" s="4">
        <v>245087</v>
      </c>
      <c r="I8490" s="4">
        <v>429436</v>
      </c>
      <c r="J8490" s="4">
        <v>184350</v>
      </c>
    </row>
    <row r="8491" spans="2:10" x14ac:dyDescent="0.35">
      <c r="B8491" t="s">
        <v>1887</v>
      </c>
      <c r="C8491" t="s">
        <v>1898</v>
      </c>
      <c r="D8491" s="4">
        <v>50000</v>
      </c>
      <c r="I8491" s="4">
        <v>50000</v>
      </c>
      <c r="J8491" s="4">
        <v>50000</v>
      </c>
    </row>
    <row r="8492" spans="2:10" x14ac:dyDescent="0.35">
      <c r="C8492" t="s">
        <v>1904</v>
      </c>
      <c r="D8492" s="4">
        <v>375000</v>
      </c>
      <c r="I8492" s="4">
        <v>375000</v>
      </c>
      <c r="J8492" s="4">
        <v>375000</v>
      </c>
    </row>
    <row r="8493" spans="2:10" x14ac:dyDescent="0.35">
      <c r="C8493" t="s">
        <v>1888</v>
      </c>
      <c r="H8493" s="4">
        <v>960000</v>
      </c>
      <c r="I8493" s="4">
        <v>960000</v>
      </c>
      <c r="J8493">
        <v>0</v>
      </c>
    </row>
    <row r="8494" spans="2:10" x14ac:dyDescent="0.35">
      <c r="C8494" t="s">
        <v>1901</v>
      </c>
      <c r="F8494" s="4">
        <v>6000000</v>
      </c>
      <c r="I8494" s="4">
        <v>6000000</v>
      </c>
      <c r="J8494">
        <v>0</v>
      </c>
    </row>
    <row r="8495" spans="2:10" x14ac:dyDescent="0.35">
      <c r="C8495" t="s">
        <v>1889</v>
      </c>
      <c r="F8495" s="4">
        <v>2625000</v>
      </c>
      <c r="I8495" s="4">
        <v>2625000</v>
      </c>
      <c r="J8495">
        <v>0</v>
      </c>
    </row>
    <row r="8496" spans="2:10" x14ac:dyDescent="0.35">
      <c r="C8496" t="s">
        <v>1890</v>
      </c>
      <c r="F8496" s="4">
        <v>750000</v>
      </c>
      <c r="I8496" s="4">
        <v>750000</v>
      </c>
      <c r="J8496">
        <v>0</v>
      </c>
    </row>
    <row r="8497" spans="1:10" x14ac:dyDescent="0.35">
      <c r="C8497" t="s">
        <v>1902</v>
      </c>
      <c r="F8497" s="4">
        <v>12000000</v>
      </c>
      <c r="I8497" s="4">
        <v>12000000</v>
      </c>
      <c r="J8497">
        <v>0</v>
      </c>
    </row>
    <row r="8498" spans="1:10" x14ac:dyDescent="0.35">
      <c r="B8498" t="s">
        <v>58</v>
      </c>
      <c r="D8498" s="4">
        <v>425000</v>
      </c>
      <c r="F8498" s="4">
        <v>21375000</v>
      </c>
      <c r="H8498" s="4">
        <v>960000</v>
      </c>
      <c r="I8498" s="4">
        <v>22760000</v>
      </c>
      <c r="J8498" s="4">
        <v>425000</v>
      </c>
    </row>
    <row r="8499" spans="1:10" x14ac:dyDescent="0.35">
      <c r="A8499" t="s">
        <v>1689</v>
      </c>
      <c r="B8499" t="s">
        <v>59</v>
      </c>
      <c r="D8499" s="4">
        <v>65130281</v>
      </c>
      <c r="E8499" s="4">
        <v>56186631</v>
      </c>
      <c r="F8499" s="4">
        <v>48269706</v>
      </c>
      <c r="G8499" s="4">
        <v>27930178</v>
      </c>
      <c r="H8499" s="4">
        <v>29787883</v>
      </c>
      <c r="I8499" s="4">
        <v>227304678</v>
      </c>
      <c r="J8499" s="4">
        <v>121316912</v>
      </c>
    </row>
    <row r="8500" spans="1:10" x14ac:dyDescent="0.35">
      <c r="A8500" t="s">
        <v>855</v>
      </c>
      <c r="B8500" t="s">
        <v>1842</v>
      </c>
      <c r="C8500" t="s">
        <v>1843</v>
      </c>
      <c r="D8500" s="4">
        <v>17913780</v>
      </c>
      <c r="E8500" s="4">
        <v>14452019</v>
      </c>
      <c r="F8500" s="4">
        <v>2872800</v>
      </c>
      <c r="I8500" s="4">
        <v>35238599</v>
      </c>
      <c r="J8500" s="4">
        <v>32365799</v>
      </c>
    </row>
    <row r="8501" spans="1:10" x14ac:dyDescent="0.35">
      <c r="C8501" t="s">
        <v>1844</v>
      </c>
      <c r="D8501" s="4">
        <v>1100746</v>
      </c>
      <c r="E8501" s="4">
        <v>317416</v>
      </c>
      <c r="G8501" s="4">
        <v>57424</v>
      </c>
      <c r="H8501" s="4">
        <v>2319026</v>
      </c>
      <c r="I8501" s="4">
        <v>3794612</v>
      </c>
      <c r="J8501" s="4">
        <v>1418162</v>
      </c>
    </row>
    <row r="8502" spans="1:10" x14ac:dyDescent="0.35">
      <c r="C8502" t="s">
        <v>1845</v>
      </c>
      <c r="D8502" s="4">
        <v>1882032</v>
      </c>
      <c r="I8502" s="4">
        <v>1882032</v>
      </c>
      <c r="J8502" s="4">
        <v>1882032</v>
      </c>
    </row>
    <row r="8503" spans="1:10" x14ac:dyDescent="0.35">
      <c r="B8503" t="s">
        <v>51</v>
      </c>
      <c r="D8503" s="4">
        <v>20896559</v>
      </c>
      <c r="E8503" s="4">
        <v>14769434</v>
      </c>
      <c r="F8503" s="4">
        <v>2872800</v>
      </c>
      <c r="G8503" s="4">
        <v>57424</v>
      </c>
      <c r="H8503" s="4">
        <v>2319026</v>
      </c>
      <c r="I8503" s="4">
        <v>40915243</v>
      </c>
      <c r="J8503" s="4">
        <v>35665993</v>
      </c>
    </row>
    <row r="8504" spans="1:10" x14ac:dyDescent="0.35">
      <c r="B8504" t="s">
        <v>1843</v>
      </c>
      <c r="C8504" t="s">
        <v>1846</v>
      </c>
      <c r="D8504" s="4">
        <v>2735014</v>
      </c>
      <c r="F8504" s="4">
        <v>8078190</v>
      </c>
      <c r="H8504" s="4">
        <v>3180070</v>
      </c>
      <c r="I8504" s="4">
        <v>13993274</v>
      </c>
      <c r="J8504" s="4">
        <v>2735014</v>
      </c>
    </row>
    <row r="8505" spans="1:10" x14ac:dyDescent="0.35">
      <c r="C8505" t="s">
        <v>1847</v>
      </c>
      <c r="D8505" s="4">
        <v>7028144</v>
      </c>
      <c r="F8505" s="4">
        <v>3105571</v>
      </c>
      <c r="H8505" s="4">
        <v>177899</v>
      </c>
      <c r="I8505" s="4">
        <v>10311614</v>
      </c>
      <c r="J8505" s="4">
        <v>7028144</v>
      </c>
    </row>
    <row r="8506" spans="1:10" x14ac:dyDescent="0.35">
      <c r="C8506" t="s">
        <v>1848</v>
      </c>
      <c r="D8506" s="4">
        <v>39849</v>
      </c>
      <c r="I8506" s="4">
        <v>39849</v>
      </c>
      <c r="J8506" s="4">
        <v>39849</v>
      </c>
    </row>
    <row r="8507" spans="1:10" x14ac:dyDescent="0.35">
      <c r="B8507" t="s">
        <v>52</v>
      </c>
      <c r="D8507" s="4">
        <v>9803008</v>
      </c>
      <c r="F8507" s="4">
        <v>11183761</v>
      </c>
      <c r="H8507" s="4">
        <v>3357969</v>
      </c>
      <c r="I8507" s="4">
        <v>24344738</v>
      </c>
      <c r="J8507" s="4">
        <v>9803008</v>
      </c>
    </row>
    <row r="8508" spans="1:10" x14ac:dyDescent="0.35">
      <c r="B8508" t="s">
        <v>1849</v>
      </c>
      <c r="C8508" t="s">
        <v>1850</v>
      </c>
      <c r="E8508" s="4">
        <v>6400000</v>
      </c>
      <c r="I8508" s="4">
        <v>6400000</v>
      </c>
      <c r="J8508">
        <v>6400000</v>
      </c>
    </row>
    <row r="8509" spans="1:10" x14ac:dyDescent="0.35">
      <c r="B8509" t="s">
        <v>53</v>
      </c>
      <c r="E8509" s="4">
        <v>6400000</v>
      </c>
      <c r="I8509" s="4">
        <v>6400000</v>
      </c>
      <c r="J8509">
        <v>6400000</v>
      </c>
    </row>
    <row r="8510" spans="1:10" x14ac:dyDescent="0.35">
      <c r="B8510" t="s">
        <v>1844</v>
      </c>
      <c r="C8510" t="s">
        <v>1851</v>
      </c>
      <c r="D8510" s="4">
        <v>633087</v>
      </c>
      <c r="I8510" s="4">
        <v>633087</v>
      </c>
      <c r="J8510" s="4">
        <v>633087</v>
      </c>
    </row>
    <row r="8511" spans="1:10" x14ac:dyDescent="0.35">
      <c r="C8511" t="s">
        <v>1852</v>
      </c>
      <c r="D8511" s="4">
        <v>2726</v>
      </c>
      <c r="F8511" s="4">
        <v>8178</v>
      </c>
      <c r="I8511" s="4">
        <v>10904</v>
      </c>
      <c r="J8511" s="4">
        <v>2726</v>
      </c>
    </row>
    <row r="8512" spans="1:10" x14ac:dyDescent="0.35">
      <c r="B8512" t="s">
        <v>1844</v>
      </c>
      <c r="C8512" t="s">
        <v>1853</v>
      </c>
      <c r="D8512" s="4">
        <v>6926</v>
      </c>
      <c r="F8512" s="4">
        <v>43687</v>
      </c>
      <c r="G8512" s="4">
        <v>5461</v>
      </c>
      <c r="I8512" s="4">
        <v>56074</v>
      </c>
      <c r="J8512" s="4">
        <v>6926</v>
      </c>
    </row>
    <row r="8513" spans="2:10" x14ac:dyDescent="0.35">
      <c r="C8513" t="s">
        <v>1903</v>
      </c>
      <c r="D8513" s="4">
        <v>2262</v>
      </c>
      <c r="I8513" s="4">
        <v>2262</v>
      </c>
      <c r="J8513" s="4">
        <v>2262</v>
      </c>
    </row>
    <row r="8514" spans="2:10" x14ac:dyDescent="0.35">
      <c r="C8514" t="s">
        <v>1854</v>
      </c>
      <c r="F8514" s="4">
        <v>605241</v>
      </c>
      <c r="I8514" s="4">
        <v>605241</v>
      </c>
      <c r="J8514">
        <v>0</v>
      </c>
    </row>
    <row r="8515" spans="2:10" x14ac:dyDescent="0.35">
      <c r="C8515" t="s">
        <v>1855</v>
      </c>
      <c r="D8515" s="4">
        <v>5844</v>
      </c>
      <c r="E8515" s="4">
        <v>57372</v>
      </c>
      <c r="F8515" s="4">
        <v>230879</v>
      </c>
      <c r="H8515" s="4">
        <v>220119</v>
      </c>
      <c r="I8515" s="4">
        <v>514214</v>
      </c>
      <c r="J8515" s="4">
        <v>63216</v>
      </c>
    </row>
    <row r="8516" spans="2:10" x14ac:dyDescent="0.35">
      <c r="C8516" t="s">
        <v>1856</v>
      </c>
      <c r="D8516" s="4">
        <v>11775</v>
      </c>
      <c r="F8516" s="4">
        <v>37274</v>
      </c>
      <c r="G8516" s="4">
        <v>24849</v>
      </c>
      <c r="I8516" s="4">
        <v>73898</v>
      </c>
      <c r="J8516" s="4">
        <v>11775</v>
      </c>
    </row>
    <row r="8517" spans="2:10" x14ac:dyDescent="0.35">
      <c r="C8517" t="s">
        <v>1857</v>
      </c>
      <c r="D8517" s="4">
        <v>67218</v>
      </c>
      <c r="E8517" s="4">
        <v>16974</v>
      </c>
      <c r="I8517" s="4">
        <v>84192</v>
      </c>
      <c r="J8517" s="4">
        <v>84192</v>
      </c>
    </row>
    <row r="8518" spans="2:10" x14ac:dyDescent="0.35">
      <c r="C8518" t="s">
        <v>1910</v>
      </c>
      <c r="D8518" s="4">
        <v>429</v>
      </c>
      <c r="I8518" s="4">
        <v>429</v>
      </c>
      <c r="J8518" s="4">
        <v>429</v>
      </c>
    </row>
    <row r="8519" spans="2:10" x14ac:dyDescent="0.35">
      <c r="C8519" t="s">
        <v>1858</v>
      </c>
      <c r="H8519" s="4">
        <v>89659</v>
      </c>
      <c r="I8519" s="4">
        <v>89659</v>
      </c>
      <c r="J8519">
        <v>0</v>
      </c>
    </row>
    <row r="8520" spans="2:10" x14ac:dyDescent="0.35">
      <c r="C8520" t="s">
        <v>1859</v>
      </c>
      <c r="D8520" s="4">
        <v>226869</v>
      </c>
      <c r="F8520" s="4">
        <v>16</v>
      </c>
      <c r="H8520" s="4">
        <v>656114</v>
      </c>
      <c r="I8520" s="4">
        <v>883000</v>
      </c>
      <c r="J8520" s="4">
        <v>226869</v>
      </c>
    </row>
    <row r="8521" spans="2:10" x14ac:dyDescent="0.35">
      <c r="C8521" t="s">
        <v>1860</v>
      </c>
      <c r="E8521" s="4">
        <v>0</v>
      </c>
      <c r="H8521" s="4">
        <v>1739248</v>
      </c>
      <c r="I8521" s="4">
        <v>1739248</v>
      </c>
      <c r="J8521">
        <v>0</v>
      </c>
    </row>
    <row r="8522" spans="2:10" x14ac:dyDescent="0.35">
      <c r="C8522" t="s">
        <v>1861</v>
      </c>
      <c r="D8522" s="4">
        <v>153432</v>
      </c>
      <c r="I8522" s="4">
        <v>153432</v>
      </c>
      <c r="J8522" s="4">
        <v>153432</v>
      </c>
    </row>
    <row r="8523" spans="2:10" x14ac:dyDescent="0.35">
      <c r="C8523" t="s">
        <v>1862</v>
      </c>
      <c r="E8523" s="4">
        <v>0</v>
      </c>
      <c r="H8523" s="4">
        <v>1452893</v>
      </c>
      <c r="I8523" s="4">
        <v>1452893</v>
      </c>
      <c r="J8523">
        <v>0</v>
      </c>
    </row>
    <row r="8524" spans="2:10" x14ac:dyDescent="0.35">
      <c r="C8524" t="s">
        <v>1863</v>
      </c>
      <c r="F8524" s="4">
        <v>46679</v>
      </c>
      <c r="I8524" s="4">
        <v>46679</v>
      </c>
      <c r="J8524">
        <v>0</v>
      </c>
    </row>
    <row r="8525" spans="2:10" x14ac:dyDescent="0.35">
      <c r="B8525" t="s">
        <v>54</v>
      </c>
      <c r="D8525" s="4">
        <v>1110569</v>
      </c>
      <c r="E8525" s="4">
        <v>74347</v>
      </c>
      <c r="F8525" s="4">
        <v>971953</v>
      </c>
      <c r="G8525" s="4">
        <v>30310</v>
      </c>
      <c r="H8525" s="4">
        <v>4158033</v>
      </c>
      <c r="I8525" s="4">
        <v>6345211</v>
      </c>
      <c r="J8525" s="4">
        <v>1184916</v>
      </c>
    </row>
    <row r="8526" spans="2:10" x14ac:dyDescent="0.35">
      <c r="B8526" t="s">
        <v>1845</v>
      </c>
      <c r="C8526" t="s">
        <v>1864</v>
      </c>
      <c r="D8526" s="4">
        <v>11158</v>
      </c>
      <c r="E8526" s="4">
        <v>11158</v>
      </c>
      <c r="I8526" s="4">
        <v>22317</v>
      </c>
      <c r="J8526" s="4">
        <v>22316</v>
      </c>
    </row>
    <row r="8527" spans="2:10" x14ac:dyDescent="0.35">
      <c r="C8527" t="s">
        <v>1865</v>
      </c>
      <c r="D8527" s="4">
        <v>3488</v>
      </c>
      <c r="E8527" s="4">
        <v>3488</v>
      </c>
      <c r="H8527" s="4">
        <v>219604</v>
      </c>
      <c r="I8527" s="4">
        <v>226581</v>
      </c>
      <c r="J8527" s="4">
        <v>6976</v>
      </c>
    </row>
    <row r="8528" spans="2:10" x14ac:dyDescent="0.35">
      <c r="C8528" t="s">
        <v>1866</v>
      </c>
      <c r="I8528" s="4">
        <v>0</v>
      </c>
      <c r="J8528">
        <v>0</v>
      </c>
    </row>
    <row r="8529" spans="2:10" x14ac:dyDescent="0.35">
      <c r="C8529" t="s">
        <v>1867</v>
      </c>
      <c r="D8529" s="4">
        <v>902039</v>
      </c>
      <c r="E8529" s="4">
        <v>13945</v>
      </c>
      <c r="G8529" s="4">
        <v>206672</v>
      </c>
      <c r="H8529" s="4">
        <v>2825568</v>
      </c>
      <c r="I8529" s="4">
        <v>3948225</v>
      </c>
      <c r="J8529" s="4">
        <v>915984</v>
      </c>
    </row>
    <row r="8530" spans="2:10" x14ac:dyDescent="0.35">
      <c r="C8530" t="s">
        <v>1868</v>
      </c>
      <c r="D8530" s="4">
        <v>10798</v>
      </c>
      <c r="E8530" s="4">
        <v>92075</v>
      </c>
      <c r="H8530" s="4">
        <v>2374020</v>
      </c>
      <c r="I8530" s="4">
        <v>2476893</v>
      </c>
      <c r="J8530" s="4">
        <v>102873</v>
      </c>
    </row>
    <row r="8531" spans="2:10" x14ac:dyDescent="0.35">
      <c r="C8531" t="s">
        <v>1894</v>
      </c>
      <c r="D8531" s="4">
        <v>5744</v>
      </c>
      <c r="I8531" s="4">
        <v>5744</v>
      </c>
      <c r="J8531" s="4">
        <v>5744</v>
      </c>
    </row>
    <row r="8532" spans="2:10" x14ac:dyDescent="0.35">
      <c r="C8532" t="s">
        <v>1869</v>
      </c>
      <c r="H8532" s="4">
        <v>983520</v>
      </c>
      <c r="I8532" s="4">
        <v>983520</v>
      </c>
      <c r="J8532">
        <v>0</v>
      </c>
    </row>
    <row r="8533" spans="2:10" x14ac:dyDescent="0.35">
      <c r="C8533" t="s">
        <v>1870</v>
      </c>
      <c r="D8533" s="4">
        <v>137</v>
      </c>
      <c r="E8533" s="4">
        <v>22170</v>
      </c>
      <c r="G8533" s="4">
        <v>5874716</v>
      </c>
      <c r="H8533" s="4">
        <v>143798</v>
      </c>
      <c r="I8533" s="4">
        <v>6040821</v>
      </c>
      <c r="J8533" s="4">
        <v>22307</v>
      </c>
    </row>
    <row r="8534" spans="2:10" x14ac:dyDescent="0.35">
      <c r="C8534" t="s">
        <v>1871</v>
      </c>
      <c r="D8534" s="4">
        <v>84042</v>
      </c>
      <c r="F8534" s="4">
        <v>6495000</v>
      </c>
      <c r="G8534" s="4">
        <v>61396</v>
      </c>
      <c r="H8534" s="4">
        <v>41767</v>
      </c>
      <c r="I8534" s="4">
        <v>6682205</v>
      </c>
      <c r="J8534" s="4">
        <v>84042</v>
      </c>
    </row>
    <row r="8535" spans="2:10" x14ac:dyDescent="0.35">
      <c r="C8535" t="s">
        <v>1872</v>
      </c>
      <c r="D8535" s="4">
        <v>196000</v>
      </c>
      <c r="I8535" s="4">
        <v>196000</v>
      </c>
      <c r="J8535" s="4">
        <v>196000</v>
      </c>
    </row>
    <row r="8536" spans="2:10" x14ac:dyDescent="0.35">
      <c r="C8536" t="s">
        <v>1874</v>
      </c>
      <c r="D8536" s="4">
        <v>3410</v>
      </c>
      <c r="I8536" s="4">
        <v>3410</v>
      </c>
      <c r="J8536" s="4">
        <v>3410</v>
      </c>
    </row>
    <row r="8537" spans="2:10" x14ac:dyDescent="0.35">
      <c r="C8537" t="s">
        <v>1875</v>
      </c>
      <c r="H8537" s="4">
        <v>58121</v>
      </c>
      <c r="I8537" s="4">
        <v>58121</v>
      </c>
      <c r="J8537">
        <v>0</v>
      </c>
    </row>
    <row r="8538" spans="2:10" x14ac:dyDescent="0.35">
      <c r="C8538" t="s">
        <v>1876</v>
      </c>
      <c r="D8538" s="4">
        <v>20484</v>
      </c>
      <c r="H8538" s="4">
        <v>403200</v>
      </c>
      <c r="I8538" s="4">
        <v>423684</v>
      </c>
      <c r="J8538" s="4">
        <v>20484</v>
      </c>
    </row>
    <row r="8539" spans="2:10" x14ac:dyDescent="0.35">
      <c r="C8539" t="s">
        <v>1877</v>
      </c>
      <c r="D8539" s="4">
        <v>0</v>
      </c>
      <c r="I8539" s="4">
        <v>0</v>
      </c>
      <c r="J8539" s="4">
        <v>0</v>
      </c>
    </row>
    <row r="8540" spans="2:10" x14ac:dyDescent="0.35">
      <c r="B8540" t="s">
        <v>55</v>
      </c>
      <c r="D8540" s="4">
        <v>1237301</v>
      </c>
      <c r="E8540" s="4">
        <v>142837</v>
      </c>
      <c r="F8540" s="4">
        <v>6495000</v>
      </c>
      <c r="G8540" s="4">
        <v>6142785</v>
      </c>
      <c r="H8540" s="4">
        <v>7049598</v>
      </c>
      <c r="I8540" s="4">
        <v>21067521</v>
      </c>
      <c r="J8540" s="4">
        <v>1380138</v>
      </c>
    </row>
    <row r="8541" spans="2:10" x14ac:dyDescent="0.35">
      <c r="B8541" t="s">
        <v>1878</v>
      </c>
      <c r="C8541" t="s">
        <v>1879</v>
      </c>
      <c r="D8541" s="4">
        <v>1700868</v>
      </c>
      <c r="I8541" s="4">
        <v>1700868</v>
      </c>
      <c r="J8541" s="4">
        <v>1700868</v>
      </c>
    </row>
    <row r="8542" spans="2:10" x14ac:dyDescent="0.35">
      <c r="C8542" t="s">
        <v>1897</v>
      </c>
      <c r="D8542" s="4">
        <v>6655</v>
      </c>
      <c r="I8542" s="4">
        <v>6655</v>
      </c>
      <c r="J8542" s="4">
        <v>6655</v>
      </c>
    </row>
    <row r="8543" spans="2:10" x14ac:dyDescent="0.35">
      <c r="C8543" t="s">
        <v>1880</v>
      </c>
      <c r="D8543" s="4">
        <v>528572</v>
      </c>
      <c r="I8543" s="4">
        <v>528572</v>
      </c>
      <c r="J8543" s="4">
        <v>528572</v>
      </c>
    </row>
    <row r="8544" spans="2:10" x14ac:dyDescent="0.35">
      <c r="C8544" t="s">
        <v>1881</v>
      </c>
      <c r="D8544" s="4">
        <v>741365</v>
      </c>
      <c r="I8544" s="4">
        <v>741365</v>
      </c>
      <c r="J8544" s="4">
        <v>741365</v>
      </c>
    </row>
    <row r="8545" spans="1:10" x14ac:dyDescent="0.35">
      <c r="C8545" t="s">
        <v>1882</v>
      </c>
      <c r="F8545" s="4">
        <v>55019</v>
      </c>
      <c r="I8545" s="4">
        <v>55019</v>
      </c>
      <c r="J8545">
        <v>0</v>
      </c>
    </row>
    <row r="8546" spans="1:10" x14ac:dyDescent="0.35">
      <c r="C8546" t="s">
        <v>1900</v>
      </c>
      <c r="D8546" s="4">
        <v>6233</v>
      </c>
      <c r="I8546" s="4">
        <v>6233</v>
      </c>
      <c r="J8546" s="4">
        <v>6233</v>
      </c>
    </row>
    <row r="8547" spans="1:10" x14ac:dyDescent="0.35">
      <c r="C8547" t="s">
        <v>1883</v>
      </c>
      <c r="D8547" s="4">
        <v>13199</v>
      </c>
      <c r="I8547" s="4">
        <v>13199</v>
      </c>
      <c r="J8547" s="4">
        <v>13199</v>
      </c>
    </row>
    <row r="8548" spans="1:10" x14ac:dyDescent="0.35">
      <c r="B8548" t="s">
        <v>56</v>
      </c>
      <c r="D8548" s="4">
        <v>2996892</v>
      </c>
      <c r="F8548" s="4">
        <v>55019</v>
      </c>
      <c r="I8548" s="4">
        <v>3051911</v>
      </c>
      <c r="J8548" s="4">
        <v>2996892</v>
      </c>
    </row>
    <row r="8549" spans="1:10" x14ac:dyDescent="0.35">
      <c r="B8549" t="s">
        <v>1885</v>
      </c>
      <c r="C8549" t="s">
        <v>1886</v>
      </c>
      <c r="F8549" s="4">
        <v>80124</v>
      </c>
      <c r="I8549" s="4">
        <v>80124</v>
      </c>
      <c r="J8549">
        <v>0</v>
      </c>
    </row>
    <row r="8550" spans="1:10" x14ac:dyDescent="0.35">
      <c r="B8550" t="s">
        <v>57</v>
      </c>
      <c r="F8550" s="4">
        <v>80124</v>
      </c>
      <c r="I8550" s="4">
        <v>80124</v>
      </c>
      <c r="J8550">
        <v>0</v>
      </c>
    </row>
    <row r="8551" spans="1:10" x14ac:dyDescent="0.35">
      <c r="B8551" t="s">
        <v>1887</v>
      </c>
      <c r="C8551" t="s">
        <v>1904</v>
      </c>
      <c r="E8551" s="4">
        <v>125000</v>
      </c>
      <c r="I8551" s="4">
        <v>125000</v>
      </c>
      <c r="J8551">
        <v>125000</v>
      </c>
    </row>
    <row r="8552" spans="1:10" x14ac:dyDescent="0.35">
      <c r="C8552" t="s">
        <v>1901</v>
      </c>
      <c r="G8552" s="4">
        <v>675000</v>
      </c>
      <c r="I8552" s="4">
        <v>675000</v>
      </c>
      <c r="J8552">
        <v>0</v>
      </c>
    </row>
    <row r="8553" spans="1:10" x14ac:dyDescent="0.35">
      <c r="C8553" t="s">
        <v>1889</v>
      </c>
      <c r="G8553" s="4">
        <v>1050000</v>
      </c>
      <c r="I8553" s="4">
        <v>1050000</v>
      </c>
      <c r="J8553">
        <v>0</v>
      </c>
    </row>
    <row r="8554" spans="1:10" x14ac:dyDescent="0.35">
      <c r="C8554" t="s">
        <v>1890</v>
      </c>
      <c r="G8554" s="4">
        <v>281250</v>
      </c>
      <c r="I8554" s="4">
        <v>281250</v>
      </c>
      <c r="J8554">
        <v>0</v>
      </c>
    </row>
    <row r="8555" spans="1:10" x14ac:dyDescent="0.35">
      <c r="C8555" t="s">
        <v>1902</v>
      </c>
      <c r="G8555" s="4">
        <v>1350000</v>
      </c>
      <c r="I8555" s="4">
        <v>1350000</v>
      </c>
      <c r="J8555">
        <v>0</v>
      </c>
    </row>
    <row r="8556" spans="1:10" x14ac:dyDescent="0.35">
      <c r="B8556" t="s">
        <v>58</v>
      </c>
      <c r="E8556" s="4">
        <v>125000</v>
      </c>
      <c r="G8556" s="4">
        <v>3356250</v>
      </c>
      <c r="I8556" s="4">
        <v>3481250</v>
      </c>
      <c r="J8556">
        <v>125000</v>
      </c>
    </row>
    <row r="8557" spans="1:10" x14ac:dyDescent="0.35">
      <c r="A8557" t="s">
        <v>1690</v>
      </c>
      <c r="B8557" t="s">
        <v>59</v>
      </c>
      <c r="D8557" s="4">
        <v>36044328</v>
      </c>
      <c r="E8557" s="4">
        <v>21511618</v>
      </c>
      <c r="F8557" s="4">
        <v>21658658</v>
      </c>
      <c r="G8557" s="4">
        <v>9586769</v>
      </c>
      <c r="H8557" s="4">
        <v>16884626</v>
      </c>
      <c r="I8557" s="4">
        <v>105685998</v>
      </c>
      <c r="J8557" s="4">
        <v>57555946</v>
      </c>
    </row>
    <row r="8558" spans="1:10" x14ac:dyDescent="0.35">
      <c r="A8558" t="s">
        <v>861</v>
      </c>
      <c r="B8558" t="s">
        <v>1842</v>
      </c>
      <c r="C8558" t="s">
        <v>1843</v>
      </c>
      <c r="D8558" s="4">
        <v>3608605</v>
      </c>
      <c r="F8558" s="4">
        <v>2181200</v>
      </c>
      <c r="I8558" s="4">
        <v>5789805</v>
      </c>
      <c r="J8558" s="4">
        <v>3608605</v>
      </c>
    </row>
    <row r="8559" spans="1:10" x14ac:dyDescent="0.35">
      <c r="C8559" t="s">
        <v>1844</v>
      </c>
      <c r="D8559" s="4">
        <v>72957</v>
      </c>
      <c r="F8559" s="4">
        <v>153113</v>
      </c>
      <c r="H8559" s="4">
        <v>396707</v>
      </c>
      <c r="I8559" s="4">
        <v>622778</v>
      </c>
      <c r="J8559" s="4">
        <v>72957</v>
      </c>
    </row>
    <row r="8560" spans="1:10" x14ac:dyDescent="0.35">
      <c r="C8560" t="s">
        <v>1845</v>
      </c>
      <c r="D8560" s="4">
        <v>273880</v>
      </c>
      <c r="I8560" s="4">
        <v>273880</v>
      </c>
      <c r="J8560" s="4">
        <v>273880</v>
      </c>
    </row>
    <row r="8561" spans="2:10" x14ac:dyDescent="0.35">
      <c r="B8561" t="s">
        <v>51</v>
      </c>
      <c r="D8561" s="4">
        <v>3955442</v>
      </c>
      <c r="F8561" s="4">
        <v>2334313</v>
      </c>
      <c r="H8561" s="4">
        <v>396707</v>
      </c>
      <c r="I8561" s="4">
        <v>6686462</v>
      </c>
      <c r="J8561" s="4">
        <v>3955442</v>
      </c>
    </row>
    <row r="8562" spans="2:10" x14ac:dyDescent="0.35">
      <c r="B8562" t="s">
        <v>1843</v>
      </c>
      <c r="C8562" t="s">
        <v>1846</v>
      </c>
      <c r="D8562" s="4">
        <v>81372</v>
      </c>
      <c r="F8562" s="4">
        <v>708368</v>
      </c>
      <c r="H8562" s="4">
        <v>1335776</v>
      </c>
      <c r="I8562" s="4">
        <v>2125516</v>
      </c>
      <c r="J8562" s="4">
        <v>81372</v>
      </c>
    </row>
    <row r="8563" spans="2:10" x14ac:dyDescent="0.35">
      <c r="C8563" t="s">
        <v>1847</v>
      </c>
      <c r="D8563" s="4">
        <v>1449449</v>
      </c>
      <c r="F8563" s="4">
        <v>270270</v>
      </c>
      <c r="I8563" s="4">
        <v>1719719</v>
      </c>
      <c r="J8563" s="4">
        <v>1449449</v>
      </c>
    </row>
    <row r="8564" spans="2:10" x14ac:dyDescent="0.35">
      <c r="B8564" t="s">
        <v>52</v>
      </c>
      <c r="D8564" s="4">
        <v>1530821</v>
      </c>
      <c r="F8564" s="4">
        <v>978638</v>
      </c>
      <c r="H8564" s="4">
        <v>1335776</v>
      </c>
      <c r="I8564" s="4">
        <v>3845235</v>
      </c>
      <c r="J8564" s="4">
        <v>1530821</v>
      </c>
    </row>
    <row r="8565" spans="2:10" x14ac:dyDescent="0.35">
      <c r="B8565" t="s">
        <v>1849</v>
      </c>
      <c r="C8565" t="s">
        <v>1850</v>
      </c>
      <c r="D8565" s="4">
        <v>1600000</v>
      </c>
      <c r="I8565" s="4">
        <v>1600000</v>
      </c>
      <c r="J8565" s="4">
        <v>1600000</v>
      </c>
    </row>
    <row r="8566" spans="2:10" x14ac:dyDescent="0.35">
      <c r="B8566" t="s">
        <v>53</v>
      </c>
      <c r="D8566" s="4">
        <v>1600000</v>
      </c>
      <c r="I8566" s="4">
        <v>1600000</v>
      </c>
      <c r="J8566" s="4">
        <v>1600000</v>
      </c>
    </row>
    <row r="8567" spans="2:10" x14ac:dyDescent="0.35">
      <c r="B8567" t="s">
        <v>1844</v>
      </c>
      <c r="C8567" t="s">
        <v>1851</v>
      </c>
      <c r="D8567" s="4">
        <v>107729</v>
      </c>
      <c r="I8567" s="4">
        <v>107729</v>
      </c>
      <c r="J8567" s="4">
        <v>107729</v>
      </c>
    </row>
    <row r="8568" spans="2:10" x14ac:dyDescent="0.35">
      <c r="C8568" t="s">
        <v>1852</v>
      </c>
      <c r="F8568" s="4">
        <v>24533</v>
      </c>
      <c r="H8568" s="4">
        <v>20444</v>
      </c>
      <c r="I8568" s="4">
        <v>44977</v>
      </c>
      <c r="J8568">
        <v>0</v>
      </c>
    </row>
    <row r="8569" spans="2:10" x14ac:dyDescent="0.35">
      <c r="C8569" t="s">
        <v>1853</v>
      </c>
      <c r="D8569" s="4">
        <v>10004</v>
      </c>
      <c r="F8569" s="4">
        <v>9234</v>
      </c>
      <c r="H8569" s="4">
        <v>16383</v>
      </c>
      <c r="I8569" s="4">
        <v>35621</v>
      </c>
      <c r="J8569" s="4">
        <v>10004</v>
      </c>
    </row>
    <row r="8570" spans="2:10" x14ac:dyDescent="0.35">
      <c r="C8570" t="s">
        <v>1909</v>
      </c>
      <c r="D8570" s="4">
        <v>5530</v>
      </c>
      <c r="I8570" s="4">
        <v>5530</v>
      </c>
      <c r="J8570" s="4">
        <v>5530</v>
      </c>
    </row>
    <row r="8571" spans="2:10" x14ac:dyDescent="0.35">
      <c r="C8571" t="s">
        <v>1854</v>
      </c>
      <c r="F8571" s="4">
        <v>127773</v>
      </c>
      <c r="I8571" s="4">
        <v>127773</v>
      </c>
      <c r="J8571">
        <v>0</v>
      </c>
    </row>
    <row r="8572" spans="2:10" x14ac:dyDescent="0.35">
      <c r="C8572" t="s">
        <v>1855</v>
      </c>
      <c r="D8572" s="4">
        <v>0</v>
      </c>
      <c r="F8572" s="4">
        <v>95353</v>
      </c>
      <c r="I8572" s="4">
        <v>95353</v>
      </c>
      <c r="J8572" s="4">
        <v>0</v>
      </c>
    </row>
    <row r="8573" spans="2:10" x14ac:dyDescent="0.35">
      <c r="C8573" t="s">
        <v>1856</v>
      </c>
      <c r="I8573" s="4">
        <v>0</v>
      </c>
      <c r="J8573">
        <v>0</v>
      </c>
    </row>
    <row r="8574" spans="2:10" x14ac:dyDescent="0.35">
      <c r="C8574" t="s">
        <v>1857</v>
      </c>
      <c r="D8574" s="4">
        <v>12900</v>
      </c>
      <c r="I8574" s="4">
        <v>12900</v>
      </c>
      <c r="J8574" s="4">
        <v>12900</v>
      </c>
    </row>
    <row r="8575" spans="2:10" x14ac:dyDescent="0.35">
      <c r="C8575" t="s">
        <v>1858</v>
      </c>
      <c r="D8575" s="4">
        <v>20110</v>
      </c>
      <c r="G8575" s="4">
        <v>8044</v>
      </c>
      <c r="I8575" s="4">
        <v>28155</v>
      </c>
      <c r="J8575" s="4">
        <v>20110</v>
      </c>
    </row>
    <row r="8576" spans="2:10" x14ac:dyDescent="0.35">
      <c r="C8576" t="s">
        <v>1859</v>
      </c>
      <c r="D8576" s="4">
        <v>125000</v>
      </c>
      <c r="G8576" s="4">
        <v>25000</v>
      </c>
      <c r="H8576" s="4">
        <v>56114</v>
      </c>
      <c r="I8576" s="4">
        <v>206114</v>
      </c>
      <c r="J8576" s="4">
        <v>125000</v>
      </c>
    </row>
    <row r="8577" spans="2:10" x14ac:dyDescent="0.35">
      <c r="C8577" t="s">
        <v>1860</v>
      </c>
      <c r="D8577" s="4">
        <v>108703</v>
      </c>
      <c r="H8577" s="4">
        <v>217406</v>
      </c>
      <c r="I8577" s="4">
        <v>326109</v>
      </c>
      <c r="J8577" s="4">
        <v>108703</v>
      </c>
    </row>
    <row r="8578" spans="2:10" x14ac:dyDescent="0.35">
      <c r="C8578" t="s">
        <v>1861</v>
      </c>
      <c r="D8578" s="4">
        <v>49485</v>
      </c>
      <c r="I8578" s="4">
        <v>49485</v>
      </c>
      <c r="J8578" s="4">
        <v>49485</v>
      </c>
    </row>
    <row r="8579" spans="2:10" x14ac:dyDescent="0.35">
      <c r="C8579" t="s">
        <v>1862</v>
      </c>
      <c r="D8579" s="4">
        <v>170929</v>
      </c>
      <c r="I8579" s="4">
        <v>170929</v>
      </c>
      <c r="J8579" s="4">
        <v>170929</v>
      </c>
    </row>
    <row r="8580" spans="2:10" x14ac:dyDescent="0.35">
      <c r="B8580" t="s">
        <v>54</v>
      </c>
      <c r="D8580" s="4">
        <v>610390</v>
      </c>
      <c r="F8580" s="4">
        <v>256893</v>
      </c>
      <c r="G8580" s="4">
        <v>33044</v>
      </c>
      <c r="H8580" s="4">
        <v>310347</v>
      </c>
      <c r="I8580" s="4">
        <v>1210675</v>
      </c>
      <c r="J8580" s="4">
        <v>610390</v>
      </c>
    </row>
    <row r="8581" spans="2:10" x14ac:dyDescent="0.35">
      <c r="B8581" t="s">
        <v>1845</v>
      </c>
      <c r="C8581" t="s">
        <v>1865</v>
      </c>
      <c r="D8581" s="4">
        <v>8721</v>
      </c>
      <c r="I8581" s="4">
        <v>8721</v>
      </c>
      <c r="J8581" s="4">
        <v>8721</v>
      </c>
    </row>
    <row r="8582" spans="2:10" x14ac:dyDescent="0.35">
      <c r="C8582" t="s">
        <v>1866</v>
      </c>
      <c r="I8582" s="4">
        <v>0</v>
      </c>
      <c r="J8582">
        <v>0</v>
      </c>
    </row>
    <row r="8583" spans="2:10" x14ac:dyDescent="0.35">
      <c r="C8583" t="s">
        <v>1867</v>
      </c>
      <c r="F8583" s="4">
        <v>22427</v>
      </c>
      <c r="H8583" s="4">
        <v>489457</v>
      </c>
      <c r="I8583" s="4">
        <v>511883</v>
      </c>
      <c r="J8583">
        <v>0</v>
      </c>
    </row>
    <row r="8584" spans="2:10" x14ac:dyDescent="0.35">
      <c r="C8584" t="s">
        <v>1868</v>
      </c>
      <c r="E8584" s="4">
        <v>50000</v>
      </c>
      <c r="H8584" s="4">
        <v>349690</v>
      </c>
      <c r="I8584" s="4">
        <v>399690</v>
      </c>
      <c r="J8584">
        <v>50000</v>
      </c>
    </row>
    <row r="8585" spans="2:10" x14ac:dyDescent="0.35">
      <c r="C8585" t="s">
        <v>1894</v>
      </c>
      <c r="D8585" s="4">
        <v>1436</v>
      </c>
      <c r="I8585" s="4">
        <v>1436</v>
      </c>
      <c r="J8585" s="4">
        <v>1436</v>
      </c>
    </row>
    <row r="8586" spans="2:10" x14ac:dyDescent="0.35">
      <c r="C8586" t="s">
        <v>1869</v>
      </c>
      <c r="H8586" s="4">
        <v>159552</v>
      </c>
      <c r="I8586" s="4">
        <v>159552</v>
      </c>
      <c r="J8586">
        <v>0</v>
      </c>
    </row>
    <row r="8587" spans="2:10" x14ac:dyDescent="0.35">
      <c r="C8587" t="s">
        <v>1870</v>
      </c>
      <c r="E8587" s="4">
        <v>7094</v>
      </c>
      <c r="H8587" s="4">
        <v>831235</v>
      </c>
      <c r="I8587" s="4">
        <v>838329</v>
      </c>
      <c r="J8587">
        <v>7094</v>
      </c>
    </row>
    <row r="8588" spans="2:10" x14ac:dyDescent="0.35">
      <c r="C8588" t="s">
        <v>1871</v>
      </c>
      <c r="D8588" s="4">
        <v>91448</v>
      </c>
      <c r="F8588" s="4">
        <v>4330000</v>
      </c>
      <c r="G8588" s="4">
        <v>40931</v>
      </c>
      <c r="H8588" s="4">
        <v>11949</v>
      </c>
      <c r="I8588" s="4">
        <v>4474328</v>
      </c>
      <c r="J8588" s="4">
        <v>91448</v>
      </c>
    </row>
    <row r="8589" spans="2:10" x14ac:dyDescent="0.35">
      <c r="C8589" t="s">
        <v>1872</v>
      </c>
      <c r="D8589" s="4">
        <v>49000</v>
      </c>
      <c r="I8589" s="4">
        <v>49000</v>
      </c>
      <c r="J8589" s="4">
        <v>49000</v>
      </c>
    </row>
    <row r="8590" spans="2:10" x14ac:dyDescent="0.35">
      <c r="C8590" t="s">
        <v>1874</v>
      </c>
      <c r="D8590" s="4">
        <v>0</v>
      </c>
      <c r="I8590" s="4">
        <v>0</v>
      </c>
      <c r="J8590" s="4">
        <v>0</v>
      </c>
    </row>
    <row r="8591" spans="2:10" x14ac:dyDescent="0.35">
      <c r="C8591" t="s">
        <v>1875</v>
      </c>
      <c r="H8591" s="4">
        <v>26154</v>
      </c>
      <c r="I8591" s="4">
        <v>26154</v>
      </c>
      <c r="J8591">
        <v>0</v>
      </c>
    </row>
    <row r="8592" spans="2:10" x14ac:dyDescent="0.35">
      <c r="C8592" t="s">
        <v>1876</v>
      </c>
      <c r="H8592" s="4">
        <v>16800</v>
      </c>
      <c r="I8592" s="4">
        <v>16800</v>
      </c>
      <c r="J8592">
        <v>0</v>
      </c>
    </row>
    <row r="8593" spans="1:10" x14ac:dyDescent="0.35">
      <c r="C8593" t="s">
        <v>1877</v>
      </c>
      <c r="D8593" s="4">
        <v>5934</v>
      </c>
      <c r="E8593" s="4">
        <v>0</v>
      </c>
      <c r="I8593" s="4">
        <v>5934</v>
      </c>
      <c r="J8593" s="4">
        <v>5934</v>
      </c>
    </row>
    <row r="8594" spans="1:10" x14ac:dyDescent="0.35">
      <c r="B8594" t="s">
        <v>55</v>
      </c>
      <c r="D8594" s="4">
        <v>156539</v>
      </c>
      <c r="E8594" s="4">
        <v>57094</v>
      </c>
      <c r="F8594" s="4">
        <v>4352427</v>
      </c>
      <c r="G8594" s="4">
        <v>40931</v>
      </c>
      <c r="H8594" s="4">
        <v>1884838</v>
      </c>
      <c r="I8594" s="4">
        <v>6491829</v>
      </c>
      <c r="J8594" s="4">
        <v>213633</v>
      </c>
    </row>
    <row r="8595" spans="1:10" x14ac:dyDescent="0.35">
      <c r="B8595" t="s">
        <v>1878</v>
      </c>
      <c r="C8595" t="s">
        <v>1879</v>
      </c>
      <c r="D8595" s="4">
        <v>78953</v>
      </c>
      <c r="I8595" s="4">
        <v>78953</v>
      </c>
      <c r="J8595" s="4">
        <v>78953</v>
      </c>
    </row>
    <row r="8596" spans="1:10" x14ac:dyDescent="0.35">
      <c r="C8596" t="s">
        <v>1897</v>
      </c>
      <c r="D8596" s="4">
        <v>59</v>
      </c>
      <c r="I8596" s="4">
        <v>59</v>
      </c>
      <c r="J8596" s="4">
        <v>59</v>
      </c>
    </row>
    <row r="8597" spans="1:10" x14ac:dyDescent="0.35">
      <c r="C8597" t="s">
        <v>1880</v>
      </c>
      <c r="D8597" s="4">
        <v>358289</v>
      </c>
      <c r="I8597" s="4">
        <v>358289</v>
      </c>
      <c r="J8597" s="4">
        <v>358289</v>
      </c>
    </row>
    <row r="8598" spans="1:10" x14ac:dyDescent="0.35">
      <c r="C8598" t="s">
        <v>1900</v>
      </c>
      <c r="D8598" s="4">
        <v>6960</v>
      </c>
      <c r="I8598" s="4">
        <v>6960</v>
      </c>
      <c r="J8598" s="4">
        <v>6960</v>
      </c>
    </row>
    <row r="8599" spans="1:10" x14ac:dyDescent="0.35">
      <c r="C8599" t="s">
        <v>1883</v>
      </c>
      <c r="D8599" s="4">
        <v>3730</v>
      </c>
      <c r="I8599" s="4">
        <v>3730</v>
      </c>
      <c r="J8599" s="4">
        <v>3730</v>
      </c>
    </row>
    <row r="8600" spans="1:10" x14ac:dyDescent="0.35">
      <c r="B8600" t="s">
        <v>56</v>
      </c>
      <c r="D8600" s="4">
        <v>447992</v>
      </c>
      <c r="I8600" s="4">
        <v>447992</v>
      </c>
      <c r="J8600" s="4">
        <v>447992</v>
      </c>
    </row>
    <row r="8601" spans="1:10" x14ac:dyDescent="0.35">
      <c r="B8601" t="s">
        <v>1885</v>
      </c>
      <c r="C8601" t="s">
        <v>1886</v>
      </c>
      <c r="H8601" s="4">
        <v>9426</v>
      </c>
      <c r="I8601" s="4">
        <v>9426</v>
      </c>
      <c r="J8601">
        <v>0</v>
      </c>
    </row>
    <row r="8602" spans="1:10" x14ac:dyDescent="0.35">
      <c r="B8602" t="s">
        <v>57</v>
      </c>
      <c r="H8602" s="4">
        <v>9426</v>
      </c>
      <c r="I8602" s="4">
        <v>9426</v>
      </c>
      <c r="J8602">
        <v>0</v>
      </c>
    </row>
    <row r="8603" spans="1:10" x14ac:dyDescent="0.35">
      <c r="B8603" t="s">
        <v>1887</v>
      </c>
      <c r="C8603" t="s">
        <v>1889</v>
      </c>
      <c r="H8603" s="4">
        <v>84000</v>
      </c>
      <c r="I8603" s="4">
        <v>84000</v>
      </c>
      <c r="J8603">
        <v>0</v>
      </c>
    </row>
    <row r="8604" spans="1:10" x14ac:dyDescent="0.35">
      <c r="C8604" t="s">
        <v>1890</v>
      </c>
      <c r="H8604" s="4">
        <v>60000</v>
      </c>
      <c r="I8604" s="4">
        <v>60000</v>
      </c>
      <c r="J8604">
        <v>0</v>
      </c>
    </row>
    <row r="8605" spans="1:10" x14ac:dyDescent="0.35">
      <c r="B8605" t="s">
        <v>58</v>
      </c>
      <c r="H8605" s="4">
        <v>144000</v>
      </c>
      <c r="I8605" s="4">
        <v>144000</v>
      </c>
      <c r="J8605">
        <v>0</v>
      </c>
    </row>
    <row r="8606" spans="1:10" x14ac:dyDescent="0.35">
      <c r="A8606" t="s">
        <v>1691</v>
      </c>
      <c r="B8606" t="s">
        <v>59</v>
      </c>
      <c r="D8606" s="4">
        <v>8301183</v>
      </c>
      <c r="E8606" s="4">
        <v>57094</v>
      </c>
      <c r="F8606" s="4">
        <v>7922271</v>
      </c>
      <c r="G8606" s="4">
        <v>73975</v>
      </c>
      <c r="H8606" s="4">
        <v>4081095</v>
      </c>
      <c r="I8606" s="4">
        <v>20435619</v>
      </c>
      <c r="J8606" s="4">
        <v>8358277</v>
      </c>
    </row>
    <row r="8607" spans="1:10" x14ac:dyDescent="0.35">
      <c r="A8607" t="s">
        <v>865</v>
      </c>
      <c r="B8607" t="s">
        <v>1842</v>
      </c>
      <c r="C8607" t="s">
        <v>1843</v>
      </c>
      <c r="D8607" s="4">
        <v>34150856</v>
      </c>
      <c r="E8607" s="4">
        <v>11078487</v>
      </c>
      <c r="F8607" s="4">
        <v>10134600</v>
      </c>
      <c r="I8607" s="4">
        <v>55363943</v>
      </c>
      <c r="J8607" s="4">
        <v>45229343</v>
      </c>
    </row>
    <row r="8608" spans="1:10" x14ac:dyDescent="0.35">
      <c r="C8608" t="s">
        <v>1844</v>
      </c>
      <c r="D8608" s="4">
        <v>1105818</v>
      </c>
      <c r="F8608" s="4">
        <v>652244</v>
      </c>
      <c r="G8608" s="4">
        <v>646013</v>
      </c>
      <c r="H8608" s="4">
        <v>2955249</v>
      </c>
      <c r="I8608" s="4">
        <v>5359324</v>
      </c>
      <c r="J8608" s="4">
        <v>1105818</v>
      </c>
    </row>
    <row r="8609" spans="2:10" x14ac:dyDescent="0.35">
      <c r="C8609" t="s">
        <v>1845</v>
      </c>
      <c r="D8609" s="4">
        <v>4042462</v>
      </c>
      <c r="I8609" s="4">
        <v>4042462</v>
      </c>
      <c r="J8609" s="4">
        <v>4042462</v>
      </c>
    </row>
    <row r="8610" spans="2:10" x14ac:dyDescent="0.35">
      <c r="B8610" t="s">
        <v>51</v>
      </c>
      <c r="D8610" s="4">
        <v>39299136</v>
      </c>
      <c r="E8610" s="4">
        <v>11078487</v>
      </c>
      <c r="F8610" s="4">
        <v>10786844</v>
      </c>
      <c r="G8610" s="4">
        <v>646013</v>
      </c>
      <c r="H8610" s="4">
        <v>2955249</v>
      </c>
      <c r="I8610" s="4">
        <v>64765729</v>
      </c>
      <c r="J8610" s="4">
        <v>50377623</v>
      </c>
    </row>
    <row r="8611" spans="2:10" x14ac:dyDescent="0.35">
      <c r="B8611" t="s">
        <v>1843</v>
      </c>
      <c r="C8611" t="s">
        <v>1846</v>
      </c>
      <c r="D8611" s="4">
        <v>19332971</v>
      </c>
      <c r="E8611" s="4">
        <v>9892</v>
      </c>
      <c r="I8611" s="4">
        <v>19342864</v>
      </c>
      <c r="J8611" s="4">
        <v>19342863</v>
      </c>
    </row>
    <row r="8612" spans="2:10" x14ac:dyDescent="0.35">
      <c r="C8612" t="s">
        <v>1847</v>
      </c>
      <c r="D8612" s="4">
        <v>12667668</v>
      </c>
      <c r="F8612" s="4">
        <v>3641081</v>
      </c>
      <c r="I8612" s="4">
        <v>16308749</v>
      </c>
      <c r="J8612" s="4">
        <v>12667668</v>
      </c>
    </row>
    <row r="8613" spans="2:10" x14ac:dyDescent="0.35">
      <c r="C8613" t="s">
        <v>1848</v>
      </c>
      <c r="D8613" s="4">
        <v>38955</v>
      </c>
      <c r="I8613" s="4">
        <v>38955</v>
      </c>
      <c r="J8613" s="4">
        <v>38955</v>
      </c>
    </row>
    <row r="8614" spans="2:10" x14ac:dyDescent="0.35">
      <c r="B8614" t="s">
        <v>52</v>
      </c>
      <c r="D8614" s="4">
        <v>32039594</v>
      </c>
      <c r="E8614" s="4">
        <v>9892</v>
      </c>
      <c r="F8614" s="4">
        <v>3641081</v>
      </c>
      <c r="I8614" s="4">
        <v>35690568</v>
      </c>
      <c r="J8614" s="4">
        <v>32049486</v>
      </c>
    </row>
    <row r="8615" spans="2:10" x14ac:dyDescent="0.35">
      <c r="B8615" t="s">
        <v>1849</v>
      </c>
      <c r="C8615" t="s">
        <v>1896</v>
      </c>
      <c r="D8615" s="4">
        <v>12160</v>
      </c>
      <c r="H8615" s="4">
        <v>130990</v>
      </c>
      <c r="I8615" s="4">
        <v>143150</v>
      </c>
      <c r="J8615" s="4">
        <v>12160</v>
      </c>
    </row>
    <row r="8616" spans="2:10" x14ac:dyDescent="0.35">
      <c r="C8616" t="s">
        <v>1850</v>
      </c>
      <c r="H8616" s="4">
        <v>6400000</v>
      </c>
      <c r="I8616" s="4">
        <v>6400000</v>
      </c>
      <c r="J8616">
        <v>0</v>
      </c>
    </row>
    <row r="8617" spans="2:10" x14ac:dyDescent="0.35">
      <c r="B8617" t="s">
        <v>53</v>
      </c>
      <c r="D8617" s="4">
        <v>12160</v>
      </c>
      <c r="H8617" s="4">
        <v>6530990</v>
      </c>
      <c r="I8617" s="4">
        <v>6543150</v>
      </c>
      <c r="J8617" s="4">
        <v>12160</v>
      </c>
    </row>
    <row r="8618" spans="2:10" x14ac:dyDescent="0.35">
      <c r="B8618" t="s">
        <v>1844</v>
      </c>
      <c r="C8618" t="s">
        <v>1851</v>
      </c>
      <c r="D8618" s="4">
        <v>469162</v>
      </c>
      <c r="G8618" s="4">
        <v>509036</v>
      </c>
      <c r="I8618" s="4">
        <v>978198</v>
      </c>
      <c r="J8618" s="4">
        <v>469162</v>
      </c>
    </row>
    <row r="8619" spans="2:10" x14ac:dyDescent="0.35">
      <c r="C8619" t="s">
        <v>1852</v>
      </c>
      <c r="F8619" s="4">
        <v>9541</v>
      </c>
      <c r="G8619" s="4">
        <v>21807</v>
      </c>
      <c r="H8619" s="4">
        <v>1363</v>
      </c>
      <c r="I8619" s="4">
        <v>32711</v>
      </c>
      <c r="J8619">
        <v>0</v>
      </c>
    </row>
    <row r="8620" spans="2:10" x14ac:dyDescent="0.35">
      <c r="C8620" t="s">
        <v>1853</v>
      </c>
      <c r="D8620" s="4">
        <v>5557</v>
      </c>
      <c r="E8620" s="4">
        <v>5461</v>
      </c>
      <c r="G8620" s="4">
        <v>40957</v>
      </c>
      <c r="H8620" s="4">
        <v>2730</v>
      </c>
      <c r="I8620" s="4">
        <v>54705</v>
      </c>
      <c r="J8620" s="4">
        <v>11018</v>
      </c>
    </row>
    <row r="8621" spans="2:10" x14ac:dyDescent="0.35">
      <c r="C8621" t="s">
        <v>1893</v>
      </c>
      <c r="G8621" s="4">
        <v>22696</v>
      </c>
      <c r="H8621" s="4">
        <v>4778</v>
      </c>
      <c r="I8621" s="4">
        <v>27475</v>
      </c>
      <c r="J8621">
        <v>0</v>
      </c>
    </row>
    <row r="8622" spans="2:10" x14ac:dyDescent="0.35">
      <c r="C8622" t="s">
        <v>1854</v>
      </c>
      <c r="D8622" s="4">
        <v>55096</v>
      </c>
      <c r="E8622" s="4">
        <v>113404</v>
      </c>
      <c r="F8622" s="4">
        <v>141223</v>
      </c>
      <c r="G8622" s="4">
        <v>181572</v>
      </c>
      <c r="H8622" s="4">
        <v>47074</v>
      </c>
      <c r="I8622" s="4">
        <v>538369</v>
      </c>
      <c r="J8622" s="4">
        <v>168500</v>
      </c>
    </row>
    <row r="8623" spans="2:10" x14ac:dyDescent="0.35">
      <c r="C8623" t="s">
        <v>1855</v>
      </c>
      <c r="D8623" s="4">
        <v>42609</v>
      </c>
      <c r="F8623" s="4">
        <v>224114</v>
      </c>
      <c r="G8623" s="4">
        <v>114623</v>
      </c>
      <c r="H8623" s="4">
        <v>447005</v>
      </c>
      <c r="I8623" s="4">
        <v>828351</v>
      </c>
      <c r="J8623" s="4">
        <v>42609</v>
      </c>
    </row>
    <row r="8624" spans="2:10" x14ac:dyDescent="0.35">
      <c r="C8624" t="s">
        <v>1856</v>
      </c>
      <c r="D8624" s="4">
        <v>7717</v>
      </c>
      <c r="F8624" s="4">
        <v>2123</v>
      </c>
      <c r="G8624" s="4">
        <v>26972</v>
      </c>
      <c r="H8624" s="4">
        <v>4246</v>
      </c>
      <c r="I8624" s="4">
        <v>41057</v>
      </c>
      <c r="J8624" s="4">
        <v>7717</v>
      </c>
    </row>
    <row r="8625" spans="2:10" x14ac:dyDescent="0.35">
      <c r="C8625" t="s">
        <v>1857</v>
      </c>
      <c r="D8625" s="4">
        <v>79439</v>
      </c>
      <c r="E8625" s="4">
        <v>2716</v>
      </c>
      <c r="I8625" s="4">
        <v>82155</v>
      </c>
      <c r="J8625" s="4">
        <v>82155</v>
      </c>
    </row>
    <row r="8626" spans="2:10" x14ac:dyDescent="0.35">
      <c r="C8626" t="s">
        <v>1858</v>
      </c>
      <c r="G8626" s="4">
        <v>28155</v>
      </c>
      <c r="H8626" s="4">
        <v>88486</v>
      </c>
      <c r="I8626" s="4">
        <v>116640</v>
      </c>
      <c r="J8626">
        <v>0</v>
      </c>
    </row>
    <row r="8627" spans="2:10" x14ac:dyDescent="0.35">
      <c r="B8627" t="s">
        <v>1844</v>
      </c>
      <c r="C8627" t="s">
        <v>1859</v>
      </c>
      <c r="D8627" s="4">
        <v>150000</v>
      </c>
      <c r="G8627" s="4">
        <v>75013</v>
      </c>
      <c r="H8627" s="4">
        <v>893342</v>
      </c>
      <c r="I8627" s="4">
        <v>1118355</v>
      </c>
      <c r="J8627" s="4">
        <v>150000</v>
      </c>
    </row>
    <row r="8628" spans="2:10" x14ac:dyDescent="0.35">
      <c r="C8628" t="s">
        <v>1860</v>
      </c>
      <c r="D8628" s="4">
        <v>869624</v>
      </c>
      <c r="E8628" s="4">
        <v>108703</v>
      </c>
      <c r="H8628" s="4">
        <v>434812</v>
      </c>
      <c r="I8628" s="4">
        <v>1413139</v>
      </c>
      <c r="J8628" s="4">
        <v>978327</v>
      </c>
    </row>
    <row r="8629" spans="2:10" x14ac:dyDescent="0.35">
      <c r="C8629" t="s">
        <v>1861</v>
      </c>
      <c r="D8629" s="4">
        <v>141307</v>
      </c>
      <c r="G8629" s="4">
        <v>140374</v>
      </c>
      <c r="I8629" s="4">
        <v>281681</v>
      </c>
      <c r="J8629" s="4">
        <v>141307</v>
      </c>
    </row>
    <row r="8630" spans="2:10" x14ac:dyDescent="0.35">
      <c r="C8630" t="s">
        <v>1862</v>
      </c>
      <c r="D8630" s="4">
        <v>427321</v>
      </c>
      <c r="E8630" s="4">
        <v>0</v>
      </c>
      <c r="H8630" s="4">
        <v>982780</v>
      </c>
      <c r="I8630" s="4">
        <v>1410101</v>
      </c>
      <c r="J8630" s="4">
        <v>427321</v>
      </c>
    </row>
    <row r="8631" spans="2:10" x14ac:dyDescent="0.35">
      <c r="C8631" t="s">
        <v>1863</v>
      </c>
      <c r="F8631" s="4">
        <v>38900</v>
      </c>
      <c r="G8631" s="4">
        <v>23340</v>
      </c>
      <c r="I8631" s="4">
        <v>62239</v>
      </c>
      <c r="J8631">
        <v>0</v>
      </c>
    </row>
    <row r="8632" spans="2:10" x14ac:dyDescent="0.35">
      <c r="B8632" t="s">
        <v>54</v>
      </c>
      <c r="D8632" s="4">
        <v>2247833</v>
      </c>
      <c r="E8632" s="4">
        <v>230284</v>
      </c>
      <c r="F8632" s="4">
        <v>415899</v>
      </c>
      <c r="G8632" s="4">
        <v>1184545</v>
      </c>
      <c r="H8632" s="4">
        <v>2906616</v>
      </c>
      <c r="I8632" s="4">
        <v>6985178</v>
      </c>
      <c r="J8632" s="4">
        <v>2478117</v>
      </c>
    </row>
    <row r="8633" spans="2:10" x14ac:dyDescent="0.35">
      <c r="B8633" t="s">
        <v>1845</v>
      </c>
      <c r="C8633" t="s">
        <v>1865</v>
      </c>
      <c r="D8633" s="4">
        <v>91501</v>
      </c>
      <c r="E8633" s="4">
        <v>0</v>
      </c>
      <c r="H8633" s="4">
        <v>458438</v>
      </c>
      <c r="I8633" s="4">
        <v>549939</v>
      </c>
      <c r="J8633" s="4">
        <v>91501</v>
      </c>
    </row>
    <row r="8634" spans="2:10" x14ac:dyDescent="0.35">
      <c r="C8634" t="s">
        <v>1866</v>
      </c>
      <c r="I8634" s="4">
        <v>0</v>
      </c>
      <c r="J8634">
        <v>0</v>
      </c>
    </row>
    <row r="8635" spans="2:10" x14ac:dyDescent="0.35">
      <c r="C8635" t="s">
        <v>1867</v>
      </c>
      <c r="D8635" s="4">
        <v>2214584</v>
      </c>
      <c r="E8635" s="4">
        <v>9000</v>
      </c>
      <c r="H8635" s="4">
        <v>2395023</v>
      </c>
      <c r="I8635" s="4">
        <v>4618607</v>
      </c>
      <c r="J8635" s="4">
        <v>2223584</v>
      </c>
    </row>
    <row r="8636" spans="2:10" x14ac:dyDescent="0.35">
      <c r="C8636" t="s">
        <v>1868</v>
      </c>
      <c r="D8636" s="4">
        <v>28798</v>
      </c>
      <c r="H8636" s="4">
        <v>3065050</v>
      </c>
      <c r="I8636" s="4">
        <v>3093847</v>
      </c>
      <c r="J8636" s="4">
        <v>28798</v>
      </c>
    </row>
    <row r="8637" spans="2:10" x14ac:dyDescent="0.35">
      <c r="C8637" t="s">
        <v>1894</v>
      </c>
      <c r="D8637" s="4">
        <v>7180</v>
      </c>
      <c r="I8637" s="4">
        <v>7180</v>
      </c>
      <c r="J8637" s="4">
        <v>7180</v>
      </c>
    </row>
    <row r="8638" spans="2:10" x14ac:dyDescent="0.35">
      <c r="C8638" t="s">
        <v>1869</v>
      </c>
      <c r="H8638" s="4">
        <v>628800</v>
      </c>
      <c r="I8638" s="4">
        <v>628800</v>
      </c>
      <c r="J8638">
        <v>0</v>
      </c>
    </row>
    <row r="8639" spans="2:10" x14ac:dyDescent="0.35">
      <c r="C8639" t="s">
        <v>1870</v>
      </c>
      <c r="D8639" s="4">
        <v>104455</v>
      </c>
      <c r="E8639" s="4">
        <v>15962</v>
      </c>
      <c r="F8639" s="4">
        <v>5497615</v>
      </c>
      <c r="I8639" s="4">
        <v>5618032</v>
      </c>
      <c r="J8639" s="4">
        <v>120417</v>
      </c>
    </row>
    <row r="8640" spans="2:10" x14ac:dyDescent="0.35">
      <c r="C8640" t="s">
        <v>1871</v>
      </c>
      <c r="D8640" s="4">
        <v>8774815</v>
      </c>
      <c r="E8640" s="4">
        <v>647244</v>
      </c>
      <c r="F8640" s="4">
        <v>29817</v>
      </c>
      <c r="I8640" s="4">
        <v>9451876</v>
      </c>
      <c r="J8640" s="4">
        <v>9422059</v>
      </c>
    </row>
    <row r="8641" spans="2:10" x14ac:dyDescent="0.35">
      <c r="C8641" t="s">
        <v>1872</v>
      </c>
      <c r="D8641" s="4">
        <v>204772</v>
      </c>
      <c r="I8641" s="4">
        <v>204772</v>
      </c>
      <c r="J8641" s="4">
        <v>204772</v>
      </c>
    </row>
    <row r="8642" spans="2:10" x14ac:dyDescent="0.35">
      <c r="C8642" t="s">
        <v>1873</v>
      </c>
      <c r="D8642" s="4">
        <v>3833</v>
      </c>
      <c r="I8642" s="4">
        <v>3833</v>
      </c>
      <c r="J8642" s="4">
        <v>3833</v>
      </c>
    </row>
    <row r="8643" spans="2:10" x14ac:dyDescent="0.35">
      <c r="C8643" t="s">
        <v>1874</v>
      </c>
      <c r="D8643" s="4">
        <v>3410</v>
      </c>
      <c r="I8643" s="4">
        <v>3410</v>
      </c>
      <c r="J8643" s="4">
        <v>3410</v>
      </c>
    </row>
    <row r="8644" spans="2:10" x14ac:dyDescent="0.35">
      <c r="C8644" t="s">
        <v>1875</v>
      </c>
      <c r="H8644" s="4">
        <v>116242</v>
      </c>
      <c r="I8644" s="4">
        <v>116242</v>
      </c>
      <c r="J8644">
        <v>0</v>
      </c>
    </row>
    <row r="8645" spans="2:10" x14ac:dyDescent="0.35">
      <c r="C8645" t="s">
        <v>1876</v>
      </c>
      <c r="D8645" s="4">
        <v>115813</v>
      </c>
      <c r="H8645" s="4">
        <v>211680</v>
      </c>
      <c r="I8645" s="4">
        <v>327493</v>
      </c>
      <c r="J8645" s="4">
        <v>115813</v>
      </c>
    </row>
    <row r="8646" spans="2:10" x14ac:dyDescent="0.35">
      <c r="C8646" t="s">
        <v>1877</v>
      </c>
      <c r="D8646" s="4">
        <v>7342</v>
      </c>
      <c r="I8646" s="4">
        <v>7342</v>
      </c>
      <c r="J8646" s="4">
        <v>7342</v>
      </c>
    </row>
    <row r="8647" spans="2:10" x14ac:dyDescent="0.35">
      <c r="B8647" t="s">
        <v>55</v>
      </c>
      <c r="D8647" s="4">
        <v>11556502</v>
      </c>
      <c r="E8647" s="4">
        <v>672206</v>
      </c>
      <c r="F8647" s="4">
        <v>5527432</v>
      </c>
      <c r="H8647" s="4">
        <v>6875233</v>
      </c>
      <c r="I8647" s="4">
        <v>24631374</v>
      </c>
      <c r="J8647" s="4">
        <v>12228708</v>
      </c>
    </row>
    <row r="8648" spans="2:10" x14ac:dyDescent="0.35">
      <c r="B8648" t="s">
        <v>1878</v>
      </c>
      <c r="C8648" t="s">
        <v>1879</v>
      </c>
      <c r="D8648" s="4">
        <v>3114348</v>
      </c>
      <c r="I8648" s="4">
        <v>3114348</v>
      </c>
      <c r="J8648" s="4">
        <v>3114348</v>
      </c>
    </row>
    <row r="8649" spans="2:10" x14ac:dyDescent="0.35">
      <c r="C8649" t="s">
        <v>1897</v>
      </c>
      <c r="D8649" s="4">
        <v>951</v>
      </c>
      <c r="I8649" s="4">
        <v>951</v>
      </c>
      <c r="J8649" s="4">
        <v>951</v>
      </c>
    </row>
    <row r="8650" spans="2:10" x14ac:dyDescent="0.35">
      <c r="C8650" t="s">
        <v>1880</v>
      </c>
      <c r="D8650" s="4">
        <v>628285</v>
      </c>
      <c r="I8650" s="4">
        <v>628285</v>
      </c>
      <c r="J8650" s="4">
        <v>628285</v>
      </c>
    </row>
    <row r="8651" spans="2:10" x14ac:dyDescent="0.35">
      <c r="C8651" t="s">
        <v>1881</v>
      </c>
      <c r="D8651" s="4">
        <v>1090215</v>
      </c>
      <c r="I8651" s="4">
        <v>1090215</v>
      </c>
      <c r="J8651" s="4">
        <v>1090215</v>
      </c>
    </row>
    <row r="8652" spans="2:10" x14ac:dyDescent="0.35">
      <c r="C8652" t="s">
        <v>1895</v>
      </c>
      <c r="D8652" s="4">
        <v>465262</v>
      </c>
      <c r="I8652" s="4">
        <v>465262</v>
      </c>
      <c r="J8652" s="4">
        <v>465262</v>
      </c>
    </row>
    <row r="8653" spans="2:10" x14ac:dyDescent="0.35">
      <c r="C8653" t="s">
        <v>1882</v>
      </c>
      <c r="D8653" s="4">
        <v>241688</v>
      </c>
      <c r="I8653" s="4">
        <v>241688</v>
      </c>
      <c r="J8653" s="4">
        <v>241688</v>
      </c>
    </row>
    <row r="8654" spans="2:10" x14ac:dyDescent="0.35">
      <c r="C8654" t="s">
        <v>1883</v>
      </c>
      <c r="D8654" s="4">
        <v>114770</v>
      </c>
      <c r="I8654" s="4">
        <v>114770</v>
      </c>
      <c r="J8654" s="4">
        <v>114770</v>
      </c>
    </row>
    <row r="8655" spans="2:10" x14ac:dyDescent="0.35">
      <c r="C8655" t="s">
        <v>1884</v>
      </c>
      <c r="D8655" s="4">
        <v>134720</v>
      </c>
      <c r="I8655" s="4">
        <v>134720</v>
      </c>
      <c r="J8655" s="4">
        <v>134720</v>
      </c>
    </row>
    <row r="8656" spans="2:10" x14ac:dyDescent="0.35">
      <c r="B8656" t="s">
        <v>56</v>
      </c>
      <c r="D8656" s="4">
        <v>5790238</v>
      </c>
      <c r="I8656" s="4">
        <v>5790238</v>
      </c>
      <c r="J8656" s="4">
        <v>5790238</v>
      </c>
    </row>
    <row r="8657" spans="1:10" x14ac:dyDescent="0.35">
      <c r="B8657" t="s">
        <v>1885</v>
      </c>
      <c r="C8657" t="s">
        <v>1886</v>
      </c>
      <c r="F8657" s="4">
        <v>84838</v>
      </c>
      <c r="I8657" s="4">
        <v>84838</v>
      </c>
      <c r="J8657">
        <v>0</v>
      </c>
    </row>
    <row r="8658" spans="1:10" x14ac:dyDescent="0.35">
      <c r="B8658" t="s">
        <v>57</v>
      </c>
      <c r="F8658" s="4">
        <v>84838</v>
      </c>
      <c r="I8658" s="4">
        <v>84838</v>
      </c>
      <c r="J8658">
        <v>0</v>
      </c>
    </row>
    <row r="8659" spans="1:10" x14ac:dyDescent="0.35">
      <c r="B8659" t="s">
        <v>1887</v>
      </c>
      <c r="C8659" t="s">
        <v>1904</v>
      </c>
      <c r="E8659" s="4">
        <v>250000</v>
      </c>
      <c r="I8659" s="4">
        <v>250000</v>
      </c>
      <c r="J8659">
        <v>250000</v>
      </c>
    </row>
    <row r="8660" spans="1:10" x14ac:dyDescent="0.35">
      <c r="C8660" t="s">
        <v>1888</v>
      </c>
      <c r="H8660" s="4">
        <v>384000</v>
      </c>
      <c r="I8660" s="4">
        <v>384000</v>
      </c>
      <c r="J8660">
        <v>0</v>
      </c>
    </row>
    <row r="8661" spans="1:10" x14ac:dyDescent="0.35">
      <c r="C8661" t="s">
        <v>1901</v>
      </c>
      <c r="F8661" s="4">
        <v>675000</v>
      </c>
      <c r="I8661" s="4">
        <v>675000</v>
      </c>
      <c r="J8661">
        <v>0</v>
      </c>
    </row>
    <row r="8662" spans="1:10" x14ac:dyDescent="0.35">
      <c r="C8662" t="s">
        <v>1889</v>
      </c>
      <c r="F8662" s="4">
        <v>1197000</v>
      </c>
      <c r="I8662" s="4">
        <v>1197000</v>
      </c>
      <c r="J8662">
        <v>0</v>
      </c>
    </row>
    <row r="8663" spans="1:10" x14ac:dyDescent="0.35">
      <c r="C8663" t="s">
        <v>1890</v>
      </c>
      <c r="F8663" s="4">
        <v>270000</v>
      </c>
      <c r="I8663" s="4">
        <v>270000</v>
      </c>
      <c r="J8663">
        <v>0</v>
      </c>
    </row>
    <row r="8664" spans="1:10" x14ac:dyDescent="0.35">
      <c r="C8664" t="s">
        <v>1902</v>
      </c>
      <c r="F8664" s="4">
        <v>1350000</v>
      </c>
      <c r="I8664" s="4">
        <v>1350000</v>
      </c>
      <c r="J8664">
        <v>0</v>
      </c>
    </row>
    <row r="8665" spans="1:10" x14ac:dyDescent="0.35">
      <c r="B8665" t="s">
        <v>58</v>
      </c>
      <c r="E8665" s="4">
        <v>250000</v>
      </c>
      <c r="F8665" s="4">
        <v>3492000</v>
      </c>
      <c r="H8665" s="4">
        <v>384000</v>
      </c>
      <c r="I8665" s="4">
        <v>4126000</v>
      </c>
      <c r="J8665">
        <v>250000</v>
      </c>
    </row>
    <row r="8666" spans="1:10" x14ac:dyDescent="0.35">
      <c r="A8666" t="s">
        <v>1692</v>
      </c>
      <c r="B8666" t="s">
        <v>59</v>
      </c>
      <c r="D8666" s="4">
        <v>90945463</v>
      </c>
      <c r="E8666" s="4">
        <v>12240869</v>
      </c>
      <c r="F8666" s="4">
        <v>23948094</v>
      </c>
      <c r="G8666" s="4">
        <v>1830558</v>
      </c>
      <c r="H8666" s="4">
        <v>19652089</v>
      </c>
      <c r="I8666" s="4">
        <v>148617074</v>
      </c>
      <c r="J8666" s="4">
        <v>103186332</v>
      </c>
    </row>
    <row r="8667" spans="1:10" x14ac:dyDescent="0.35">
      <c r="A8667" t="s">
        <v>868</v>
      </c>
      <c r="B8667" t="s">
        <v>1842</v>
      </c>
      <c r="C8667" t="s">
        <v>1843</v>
      </c>
      <c r="D8667" s="4">
        <v>4126909</v>
      </c>
      <c r="F8667" s="4">
        <v>2394000</v>
      </c>
      <c r="I8667" s="4">
        <v>6520909</v>
      </c>
      <c r="J8667" s="4">
        <v>4126909</v>
      </c>
    </row>
    <row r="8668" spans="1:10" x14ac:dyDescent="0.35">
      <c r="C8668" t="s">
        <v>1844</v>
      </c>
      <c r="D8668" s="4">
        <v>196085</v>
      </c>
      <c r="E8668" s="4">
        <v>144030</v>
      </c>
      <c r="F8668" s="4">
        <v>331340</v>
      </c>
      <c r="H8668" s="4">
        <v>40950</v>
      </c>
      <c r="I8668" s="4">
        <v>712405</v>
      </c>
      <c r="J8668" s="4">
        <v>340115</v>
      </c>
    </row>
    <row r="8669" spans="1:10" x14ac:dyDescent="0.35">
      <c r="C8669" t="s">
        <v>1845</v>
      </c>
      <c r="D8669" s="4">
        <v>18984</v>
      </c>
      <c r="F8669" s="4">
        <v>473026</v>
      </c>
      <c r="I8669" s="4">
        <v>492011</v>
      </c>
      <c r="J8669" s="4">
        <v>18984</v>
      </c>
    </row>
    <row r="8670" spans="1:10" x14ac:dyDescent="0.35">
      <c r="B8670" t="s">
        <v>51</v>
      </c>
      <c r="D8670" s="4">
        <v>4341978</v>
      </c>
      <c r="E8670" s="4">
        <v>144030</v>
      </c>
      <c r="F8670" s="4">
        <v>3198366</v>
      </c>
      <c r="H8670" s="4">
        <v>40950</v>
      </c>
      <c r="I8670" s="4">
        <v>7725325</v>
      </c>
      <c r="J8670" s="4">
        <v>4486008</v>
      </c>
    </row>
    <row r="8671" spans="1:10" x14ac:dyDescent="0.35">
      <c r="B8671" t="s">
        <v>1843</v>
      </c>
      <c r="C8671" t="s">
        <v>1846</v>
      </c>
      <c r="D8671" s="4">
        <v>6928694</v>
      </c>
      <c r="H8671" s="4">
        <v>1104138</v>
      </c>
      <c r="I8671" s="4">
        <v>8032832</v>
      </c>
      <c r="J8671" s="4">
        <v>6928694</v>
      </c>
    </row>
    <row r="8672" spans="1:10" x14ac:dyDescent="0.35">
      <c r="C8672" t="s">
        <v>1847</v>
      </c>
      <c r="D8672" s="4">
        <v>1213380</v>
      </c>
      <c r="F8672" s="4">
        <v>727568</v>
      </c>
      <c r="I8672" s="4">
        <v>1940947</v>
      </c>
      <c r="J8672" s="4">
        <v>1213380</v>
      </c>
    </row>
    <row r="8673" spans="2:10" x14ac:dyDescent="0.35">
      <c r="C8673" t="s">
        <v>1848</v>
      </c>
      <c r="D8673" s="4">
        <v>35716</v>
      </c>
      <c r="I8673" s="4">
        <v>35716</v>
      </c>
      <c r="J8673" s="4">
        <v>35716</v>
      </c>
    </row>
    <row r="8674" spans="2:10" x14ac:dyDescent="0.35">
      <c r="B8674" t="s">
        <v>52</v>
      </c>
      <c r="D8674" s="4">
        <v>8177790</v>
      </c>
      <c r="F8674" s="4">
        <v>727568</v>
      </c>
      <c r="H8674" s="4">
        <v>1104138</v>
      </c>
      <c r="I8674" s="4">
        <v>10009495</v>
      </c>
      <c r="J8674" s="4">
        <v>8177790</v>
      </c>
    </row>
    <row r="8675" spans="2:10" x14ac:dyDescent="0.35">
      <c r="B8675" t="s">
        <v>1844</v>
      </c>
      <c r="C8675" t="s">
        <v>1851</v>
      </c>
      <c r="D8675" s="4">
        <v>58715</v>
      </c>
      <c r="I8675" s="4">
        <v>58715</v>
      </c>
      <c r="J8675" s="4">
        <v>58715</v>
      </c>
    </row>
    <row r="8676" spans="2:10" x14ac:dyDescent="0.35">
      <c r="C8676" t="s">
        <v>1853</v>
      </c>
      <c r="F8676" s="4">
        <v>1539</v>
      </c>
      <c r="I8676" s="4">
        <v>1539</v>
      </c>
      <c r="J8676">
        <v>0</v>
      </c>
    </row>
    <row r="8677" spans="2:10" x14ac:dyDescent="0.35">
      <c r="C8677" t="s">
        <v>1893</v>
      </c>
      <c r="H8677" s="4">
        <v>3584</v>
      </c>
      <c r="I8677" s="4">
        <v>3584</v>
      </c>
      <c r="J8677">
        <v>0</v>
      </c>
    </row>
    <row r="8678" spans="2:10" x14ac:dyDescent="0.35">
      <c r="C8678" t="s">
        <v>1854</v>
      </c>
      <c r="D8678" s="4">
        <v>255536</v>
      </c>
      <c r="G8678" s="4">
        <v>107598</v>
      </c>
      <c r="I8678" s="4">
        <v>363135</v>
      </c>
      <c r="J8678" s="4">
        <v>255536</v>
      </c>
    </row>
    <row r="8679" spans="2:10" x14ac:dyDescent="0.35">
      <c r="C8679" t="s">
        <v>1855</v>
      </c>
      <c r="D8679" s="4">
        <v>153729</v>
      </c>
      <c r="H8679" s="4">
        <v>37274</v>
      </c>
      <c r="I8679" s="4">
        <v>191003</v>
      </c>
      <c r="J8679" s="4">
        <v>153729</v>
      </c>
    </row>
    <row r="8680" spans="2:10" x14ac:dyDescent="0.35">
      <c r="C8680" t="s">
        <v>1856</v>
      </c>
      <c r="I8680" s="4">
        <v>0</v>
      </c>
      <c r="J8680">
        <v>0</v>
      </c>
    </row>
    <row r="8681" spans="2:10" x14ac:dyDescent="0.35">
      <c r="C8681" t="s">
        <v>1857</v>
      </c>
      <c r="D8681" s="4">
        <v>29195</v>
      </c>
      <c r="I8681" s="4">
        <v>29195</v>
      </c>
      <c r="J8681" s="4">
        <v>29195</v>
      </c>
    </row>
    <row r="8682" spans="2:10" x14ac:dyDescent="0.35">
      <c r="C8682" t="s">
        <v>1858</v>
      </c>
      <c r="E8682" s="4">
        <v>12066</v>
      </c>
      <c r="F8682" s="4">
        <v>8044</v>
      </c>
      <c r="H8682" s="4">
        <v>44243</v>
      </c>
      <c r="I8682" s="4">
        <v>64353</v>
      </c>
      <c r="J8682">
        <v>12066</v>
      </c>
    </row>
    <row r="8683" spans="2:10" x14ac:dyDescent="0.35">
      <c r="C8683" t="s">
        <v>1859</v>
      </c>
      <c r="H8683" s="4">
        <v>75000</v>
      </c>
      <c r="I8683" s="4">
        <v>75000</v>
      </c>
      <c r="J8683">
        <v>0</v>
      </c>
    </row>
    <row r="8684" spans="2:10" x14ac:dyDescent="0.35">
      <c r="C8684" t="s">
        <v>1860</v>
      </c>
      <c r="G8684" s="4">
        <v>652218</v>
      </c>
      <c r="I8684" s="4">
        <v>652218</v>
      </c>
      <c r="J8684">
        <v>0</v>
      </c>
    </row>
    <row r="8685" spans="2:10" x14ac:dyDescent="0.35">
      <c r="C8685" t="s">
        <v>1861</v>
      </c>
      <c r="D8685" s="4">
        <v>27748</v>
      </c>
      <c r="I8685" s="4">
        <v>27748</v>
      </c>
      <c r="J8685" s="4">
        <v>27748</v>
      </c>
    </row>
    <row r="8686" spans="2:10" x14ac:dyDescent="0.35">
      <c r="C8686" t="s">
        <v>1862</v>
      </c>
      <c r="E8686" s="4">
        <v>0</v>
      </c>
      <c r="G8686" s="4">
        <v>768823</v>
      </c>
      <c r="I8686" s="4">
        <v>768823</v>
      </c>
      <c r="J8686">
        <v>0</v>
      </c>
    </row>
    <row r="8687" spans="2:10" x14ac:dyDescent="0.35">
      <c r="B8687" t="s">
        <v>54</v>
      </c>
      <c r="D8687" s="4">
        <v>524924</v>
      </c>
      <c r="E8687" s="4">
        <v>12066</v>
      </c>
      <c r="F8687" s="4">
        <v>9583</v>
      </c>
      <c r="G8687" s="4">
        <v>1528640</v>
      </c>
      <c r="H8687" s="4">
        <v>160100</v>
      </c>
      <c r="I8687" s="4">
        <v>2235313</v>
      </c>
      <c r="J8687" s="4">
        <v>536990</v>
      </c>
    </row>
    <row r="8688" spans="2:10" x14ac:dyDescent="0.35">
      <c r="B8688" t="s">
        <v>1845</v>
      </c>
      <c r="C8688" t="s">
        <v>1866</v>
      </c>
      <c r="I8688" s="4">
        <v>0</v>
      </c>
      <c r="J8688">
        <v>0</v>
      </c>
    </row>
    <row r="8689" spans="2:10" x14ac:dyDescent="0.35">
      <c r="C8689" t="s">
        <v>1867</v>
      </c>
      <c r="D8689" s="4">
        <v>193200</v>
      </c>
      <c r="G8689" s="4">
        <v>13500</v>
      </c>
      <c r="H8689" s="4">
        <v>513411</v>
      </c>
      <c r="I8689" s="4">
        <v>720111</v>
      </c>
      <c r="J8689" s="4">
        <v>193200</v>
      </c>
    </row>
    <row r="8690" spans="2:10" x14ac:dyDescent="0.35">
      <c r="C8690" t="s">
        <v>1868</v>
      </c>
      <c r="D8690" s="4">
        <v>1415</v>
      </c>
      <c r="G8690" s="4">
        <v>300000</v>
      </c>
      <c r="H8690" s="4">
        <v>479944</v>
      </c>
      <c r="I8690" s="4">
        <v>781359</v>
      </c>
      <c r="J8690" s="4">
        <v>1415</v>
      </c>
    </row>
    <row r="8691" spans="2:10" x14ac:dyDescent="0.35">
      <c r="C8691" t="s">
        <v>1894</v>
      </c>
      <c r="D8691" s="4">
        <v>1309</v>
      </c>
      <c r="I8691" s="4">
        <v>1309</v>
      </c>
      <c r="J8691" s="4">
        <v>1309</v>
      </c>
    </row>
    <row r="8692" spans="2:10" x14ac:dyDescent="0.35">
      <c r="C8692" t="s">
        <v>1869</v>
      </c>
      <c r="H8692" s="4">
        <v>131520</v>
      </c>
      <c r="I8692" s="4">
        <v>131520</v>
      </c>
      <c r="J8692">
        <v>0</v>
      </c>
    </row>
    <row r="8693" spans="2:10" x14ac:dyDescent="0.35">
      <c r="C8693" t="s">
        <v>1870</v>
      </c>
      <c r="D8693" s="4">
        <v>225</v>
      </c>
      <c r="F8693" s="4">
        <v>13302</v>
      </c>
      <c r="H8693" s="4">
        <v>402886</v>
      </c>
      <c r="I8693" s="4">
        <v>416413</v>
      </c>
      <c r="J8693" s="4">
        <v>225</v>
      </c>
    </row>
    <row r="8694" spans="2:10" x14ac:dyDescent="0.35">
      <c r="C8694" t="s">
        <v>1871</v>
      </c>
      <c r="H8694" s="4">
        <v>8902486</v>
      </c>
      <c r="I8694" s="4">
        <v>8902486</v>
      </c>
      <c r="J8694">
        <v>0</v>
      </c>
    </row>
    <row r="8695" spans="2:10" x14ac:dyDescent="0.35">
      <c r="C8695" t="s">
        <v>1872</v>
      </c>
      <c r="D8695" s="4">
        <v>245000</v>
      </c>
      <c r="I8695" s="4">
        <v>245000</v>
      </c>
      <c r="J8695" s="4">
        <v>245000</v>
      </c>
    </row>
    <row r="8696" spans="2:10" x14ac:dyDescent="0.35">
      <c r="C8696" t="s">
        <v>1875</v>
      </c>
      <c r="D8696" s="4">
        <v>0</v>
      </c>
      <c r="H8696" s="4">
        <v>15693</v>
      </c>
      <c r="I8696" s="4">
        <v>15693</v>
      </c>
      <c r="J8696" s="4">
        <v>0</v>
      </c>
    </row>
    <row r="8697" spans="2:10" x14ac:dyDescent="0.35">
      <c r="B8697" t="s">
        <v>55</v>
      </c>
      <c r="D8697" s="4">
        <v>441149</v>
      </c>
      <c r="F8697" s="4">
        <v>13302</v>
      </c>
      <c r="G8697" s="4">
        <v>313500</v>
      </c>
      <c r="H8697" s="4">
        <v>10445940</v>
      </c>
      <c r="I8697" s="4">
        <v>11213891</v>
      </c>
      <c r="J8697" s="4">
        <v>441149</v>
      </c>
    </row>
    <row r="8698" spans="2:10" x14ac:dyDescent="0.35">
      <c r="B8698" t="s">
        <v>1878</v>
      </c>
      <c r="C8698" t="s">
        <v>1879</v>
      </c>
      <c r="D8698" s="4">
        <v>122803</v>
      </c>
      <c r="I8698" s="4">
        <v>122803</v>
      </c>
      <c r="J8698" s="4">
        <v>122803</v>
      </c>
    </row>
    <row r="8699" spans="2:10" x14ac:dyDescent="0.35">
      <c r="C8699" t="s">
        <v>1881</v>
      </c>
      <c r="D8699" s="4">
        <v>212561</v>
      </c>
      <c r="I8699" s="4">
        <v>212561</v>
      </c>
      <c r="J8699" s="4">
        <v>212561</v>
      </c>
    </row>
    <row r="8700" spans="2:10" x14ac:dyDescent="0.35">
      <c r="B8700" t="s">
        <v>56</v>
      </c>
      <c r="D8700" s="4">
        <v>335364</v>
      </c>
      <c r="I8700" s="4">
        <v>335364</v>
      </c>
      <c r="J8700" s="4">
        <v>335364</v>
      </c>
    </row>
    <row r="8701" spans="2:10" x14ac:dyDescent="0.35">
      <c r="B8701" t="s">
        <v>1887</v>
      </c>
      <c r="C8701" t="s">
        <v>1888</v>
      </c>
      <c r="H8701" s="4">
        <v>144000</v>
      </c>
      <c r="I8701" s="4">
        <v>144000</v>
      </c>
      <c r="J8701">
        <v>0</v>
      </c>
    </row>
    <row r="8702" spans="2:10" x14ac:dyDescent="0.35">
      <c r="C8702" t="s">
        <v>1889</v>
      </c>
      <c r="H8702" s="4">
        <v>78750</v>
      </c>
      <c r="I8702" s="4">
        <v>78750</v>
      </c>
      <c r="J8702">
        <v>0</v>
      </c>
    </row>
    <row r="8703" spans="2:10" x14ac:dyDescent="0.35">
      <c r="C8703" t="s">
        <v>1890</v>
      </c>
      <c r="H8703" s="4">
        <v>56250</v>
      </c>
      <c r="I8703" s="4">
        <v>56250</v>
      </c>
      <c r="J8703">
        <v>0</v>
      </c>
    </row>
    <row r="8704" spans="2:10" x14ac:dyDescent="0.35">
      <c r="B8704" t="s">
        <v>58</v>
      </c>
      <c r="H8704" s="4">
        <v>279000</v>
      </c>
      <c r="I8704" s="4">
        <v>279000</v>
      </c>
      <c r="J8704">
        <v>0</v>
      </c>
    </row>
    <row r="8705" spans="1:10" x14ac:dyDescent="0.35">
      <c r="A8705" t="s">
        <v>1693</v>
      </c>
      <c r="B8705" t="s">
        <v>59</v>
      </c>
      <c r="D8705" s="4">
        <v>13821205</v>
      </c>
      <c r="E8705" s="4">
        <v>156096</v>
      </c>
      <c r="F8705" s="4">
        <v>3948819</v>
      </c>
      <c r="G8705" s="4">
        <v>1842140</v>
      </c>
      <c r="H8705" s="4">
        <v>12030128</v>
      </c>
      <c r="I8705" s="4">
        <v>31798388</v>
      </c>
      <c r="J8705" s="4">
        <v>13977301</v>
      </c>
    </row>
    <row r="8706" spans="1:10" x14ac:dyDescent="0.35">
      <c r="A8706" t="s">
        <v>875</v>
      </c>
      <c r="B8706" t="s">
        <v>1842</v>
      </c>
      <c r="C8706" t="s">
        <v>1843</v>
      </c>
      <c r="D8706" s="4">
        <v>13518393</v>
      </c>
      <c r="E8706" s="4">
        <v>13576404</v>
      </c>
      <c r="F8706" s="4">
        <v>8937600</v>
      </c>
      <c r="I8706" s="4">
        <v>36032397</v>
      </c>
      <c r="J8706" s="4">
        <v>27094797</v>
      </c>
    </row>
    <row r="8707" spans="1:10" x14ac:dyDescent="0.35">
      <c r="C8707" t="s">
        <v>1844</v>
      </c>
      <c r="D8707" s="4">
        <v>1928055</v>
      </c>
      <c r="E8707" s="4">
        <v>616777</v>
      </c>
      <c r="F8707" s="4">
        <v>1396889</v>
      </c>
      <c r="H8707" s="4">
        <v>269550</v>
      </c>
      <c r="I8707" s="4">
        <v>4211270</v>
      </c>
      <c r="J8707" s="4">
        <v>2544832</v>
      </c>
    </row>
    <row r="8708" spans="1:10" x14ac:dyDescent="0.35">
      <c r="C8708" t="s">
        <v>1845</v>
      </c>
      <c r="D8708" s="4">
        <v>2674182</v>
      </c>
      <c r="I8708" s="4">
        <v>2674182</v>
      </c>
      <c r="J8708" s="4">
        <v>2674182</v>
      </c>
    </row>
    <row r="8709" spans="1:10" x14ac:dyDescent="0.35">
      <c r="B8709" t="s">
        <v>51</v>
      </c>
      <c r="D8709" s="4">
        <v>18120630</v>
      </c>
      <c r="E8709" s="4">
        <v>14193181</v>
      </c>
      <c r="F8709" s="4">
        <v>10334489</v>
      </c>
      <c r="H8709" s="4">
        <v>269550</v>
      </c>
      <c r="I8709" s="4">
        <v>42917850</v>
      </c>
      <c r="J8709" s="4">
        <v>32313811</v>
      </c>
    </row>
    <row r="8710" spans="1:10" x14ac:dyDescent="0.35">
      <c r="B8710" t="s">
        <v>1843</v>
      </c>
      <c r="C8710" t="s">
        <v>1846</v>
      </c>
      <c r="D8710" s="4">
        <v>14608246</v>
      </c>
      <c r="E8710" s="4">
        <v>8720872</v>
      </c>
      <c r="F8710" s="4">
        <v>3132000</v>
      </c>
      <c r="I8710" s="4">
        <v>26461118</v>
      </c>
      <c r="J8710" s="4">
        <v>23329118</v>
      </c>
    </row>
    <row r="8711" spans="1:10" x14ac:dyDescent="0.35">
      <c r="C8711" t="s">
        <v>1847</v>
      </c>
      <c r="D8711" s="4">
        <v>12051986</v>
      </c>
      <c r="F8711" s="4">
        <v>810811</v>
      </c>
      <c r="I8711" s="4">
        <v>12862797</v>
      </c>
      <c r="J8711" s="4">
        <v>12051986</v>
      </c>
    </row>
    <row r="8712" spans="1:10" x14ac:dyDescent="0.35">
      <c r="C8712" t="s">
        <v>1848</v>
      </c>
      <c r="D8712" s="4">
        <v>22292</v>
      </c>
      <c r="I8712" s="4">
        <v>22292</v>
      </c>
      <c r="J8712" s="4">
        <v>22292</v>
      </c>
    </row>
    <row r="8713" spans="1:10" x14ac:dyDescent="0.35">
      <c r="B8713" t="s">
        <v>52</v>
      </c>
      <c r="D8713" s="4">
        <v>26682524</v>
      </c>
      <c r="E8713" s="4">
        <v>8720872</v>
      </c>
      <c r="F8713" s="4">
        <v>3942811</v>
      </c>
      <c r="I8713" s="4">
        <v>39346207</v>
      </c>
      <c r="J8713" s="4">
        <v>35403396</v>
      </c>
    </row>
    <row r="8714" spans="1:10" x14ac:dyDescent="0.35">
      <c r="B8714" t="s">
        <v>1849</v>
      </c>
      <c r="C8714" t="s">
        <v>1850</v>
      </c>
      <c r="D8714" s="4">
        <v>6400000</v>
      </c>
      <c r="I8714" s="4">
        <v>6400000</v>
      </c>
      <c r="J8714" s="4">
        <v>6400000</v>
      </c>
    </row>
    <row r="8715" spans="1:10" x14ac:dyDescent="0.35">
      <c r="B8715" t="s">
        <v>53</v>
      </c>
      <c r="D8715" s="4">
        <v>6400000</v>
      </c>
      <c r="I8715" s="4">
        <v>6400000</v>
      </c>
      <c r="J8715" s="4">
        <v>6400000</v>
      </c>
    </row>
    <row r="8716" spans="1:10" x14ac:dyDescent="0.35">
      <c r="B8716" t="s">
        <v>1844</v>
      </c>
      <c r="C8716" t="s">
        <v>1851</v>
      </c>
      <c r="D8716" s="4">
        <v>359095</v>
      </c>
      <c r="I8716" s="4">
        <v>359095</v>
      </c>
      <c r="J8716" s="4">
        <v>359095</v>
      </c>
    </row>
    <row r="8717" spans="1:10" x14ac:dyDescent="0.35">
      <c r="C8717" t="s">
        <v>1852</v>
      </c>
      <c r="G8717" s="4">
        <v>19081</v>
      </c>
      <c r="H8717" s="4">
        <v>12267</v>
      </c>
      <c r="I8717" s="4">
        <v>31348</v>
      </c>
      <c r="J8717">
        <v>0</v>
      </c>
    </row>
    <row r="8718" spans="1:10" x14ac:dyDescent="0.35">
      <c r="C8718" t="s">
        <v>1853</v>
      </c>
      <c r="D8718" s="4">
        <v>770</v>
      </c>
      <c r="G8718" s="4">
        <v>21843</v>
      </c>
      <c r="H8718" s="4">
        <v>22613</v>
      </c>
      <c r="I8718" s="4">
        <v>45226</v>
      </c>
      <c r="J8718" s="4">
        <v>770</v>
      </c>
    </row>
    <row r="8719" spans="1:10" x14ac:dyDescent="0.35">
      <c r="C8719" t="s">
        <v>1854</v>
      </c>
      <c r="D8719" s="4">
        <v>98053</v>
      </c>
      <c r="E8719" s="4">
        <v>80699</v>
      </c>
      <c r="F8719" s="4">
        <v>208472</v>
      </c>
      <c r="I8719" s="4">
        <v>387224</v>
      </c>
      <c r="J8719" s="4">
        <v>178752</v>
      </c>
    </row>
    <row r="8720" spans="1:10" x14ac:dyDescent="0.35">
      <c r="C8720" t="s">
        <v>1855</v>
      </c>
      <c r="D8720" s="4">
        <v>24346</v>
      </c>
      <c r="E8720" s="4">
        <v>428901</v>
      </c>
      <c r="F8720" s="4">
        <v>118838</v>
      </c>
      <c r="H8720" s="4">
        <v>158401</v>
      </c>
      <c r="I8720" s="4">
        <v>730486</v>
      </c>
      <c r="J8720" s="4">
        <v>453247</v>
      </c>
    </row>
    <row r="8721" spans="2:10" x14ac:dyDescent="0.35">
      <c r="C8721" t="s">
        <v>1856</v>
      </c>
      <c r="H8721" s="4">
        <v>24849</v>
      </c>
      <c r="I8721" s="4">
        <v>24849</v>
      </c>
      <c r="J8721">
        <v>0</v>
      </c>
    </row>
    <row r="8722" spans="2:10" x14ac:dyDescent="0.35">
      <c r="C8722" t="s">
        <v>1857</v>
      </c>
      <c r="D8722" s="4">
        <v>21727</v>
      </c>
      <c r="E8722" s="4">
        <v>3395</v>
      </c>
      <c r="I8722" s="4">
        <v>25122</v>
      </c>
      <c r="J8722" s="4">
        <v>25122</v>
      </c>
    </row>
    <row r="8723" spans="2:10" x14ac:dyDescent="0.35">
      <c r="C8723" t="s">
        <v>1858</v>
      </c>
      <c r="G8723" s="4">
        <v>32177</v>
      </c>
      <c r="H8723" s="4">
        <v>64353</v>
      </c>
      <c r="I8723" s="4">
        <v>96530</v>
      </c>
      <c r="J8723">
        <v>0</v>
      </c>
    </row>
    <row r="8724" spans="2:10" x14ac:dyDescent="0.35">
      <c r="C8724" t="s">
        <v>1859</v>
      </c>
      <c r="D8724" s="4">
        <v>231110</v>
      </c>
      <c r="F8724" s="4">
        <v>4</v>
      </c>
      <c r="G8724" s="4">
        <v>475013</v>
      </c>
      <c r="H8724" s="4">
        <v>667652</v>
      </c>
      <c r="I8724" s="4">
        <v>1373779</v>
      </c>
      <c r="J8724" s="4">
        <v>231110</v>
      </c>
    </row>
    <row r="8725" spans="2:10" x14ac:dyDescent="0.35">
      <c r="C8725" t="s">
        <v>1860</v>
      </c>
      <c r="D8725" s="4">
        <v>760921</v>
      </c>
      <c r="E8725" s="4">
        <v>543515</v>
      </c>
      <c r="H8725" s="4">
        <v>108703</v>
      </c>
      <c r="I8725" s="4">
        <v>1413139</v>
      </c>
      <c r="J8725" s="4">
        <v>1304436</v>
      </c>
    </row>
    <row r="8726" spans="2:10" x14ac:dyDescent="0.35">
      <c r="C8726" t="s">
        <v>1861</v>
      </c>
      <c r="D8726" s="4">
        <v>208929</v>
      </c>
      <c r="I8726" s="4">
        <v>208929</v>
      </c>
      <c r="J8726" s="4">
        <v>208929</v>
      </c>
    </row>
    <row r="8727" spans="2:10" x14ac:dyDescent="0.35">
      <c r="C8727" t="s">
        <v>1862</v>
      </c>
      <c r="D8727" s="4">
        <v>427321</v>
      </c>
      <c r="E8727" s="4">
        <v>85464</v>
      </c>
      <c r="H8727" s="4">
        <v>85464</v>
      </c>
      <c r="I8727" s="4">
        <v>598250</v>
      </c>
      <c r="J8727" s="4">
        <v>512785</v>
      </c>
    </row>
    <row r="8728" spans="2:10" x14ac:dyDescent="0.35">
      <c r="C8728" t="s">
        <v>1863</v>
      </c>
      <c r="F8728" s="4">
        <v>15560</v>
      </c>
      <c r="G8728" s="4">
        <v>23340</v>
      </c>
      <c r="I8728" s="4">
        <v>38900</v>
      </c>
      <c r="J8728">
        <v>0</v>
      </c>
    </row>
    <row r="8729" spans="2:10" x14ac:dyDescent="0.35">
      <c r="B8729" t="s">
        <v>54</v>
      </c>
      <c r="D8729" s="4">
        <v>2132272</v>
      </c>
      <c r="E8729" s="4">
        <v>1141974</v>
      </c>
      <c r="F8729" s="4">
        <v>342873</v>
      </c>
      <c r="G8729" s="4">
        <v>571454</v>
      </c>
      <c r="H8729" s="4">
        <v>1144303</v>
      </c>
      <c r="I8729" s="4">
        <v>5332876</v>
      </c>
      <c r="J8729" s="4">
        <v>3274246</v>
      </c>
    </row>
    <row r="8730" spans="2:10" x14ac:dyDescent="0.35">
      <c r="B8730" t="s">
        <v>1845</v>
      </c>
      <c r="C8730" t="s">
        <v>1866</v>
      </c>
      <c r="I8730" s="4">
        <v>0</v>
      </c>
      <c r="J8730">
        <v>0</v>
      </c>
    </row>
    <row r="8731" spans="2:10" x14ac:dyDescent="0.35">
      <c r="C8731" t="s">
        <v>1867</v>
      </c>
      <c r="D8731" s="4">
        <v>1039061</v>
      </c>
      <c r="G8731" s="4">
        <v>36000</v>
      </c>
      <c r="H8731" s="4">
        <v>2116227</v>
      </c>
      <c r="I8731" s="4">
        <v>3191288</v>
      </c>
      <c r="J8731" s="4">
        <v>1039061</v>
      </c>
    </row>
    <row r="8732" spans="2:10" x14ac:dyDescent="0.35">
      <c r="C8732" t="s">
        <v>1868</v>
      </c>
      <c r="D8732" s="4">
        <v>7587</v>
      </c>
      <c r="E8732" s="4">
        <v>55259</v>
      </c>
      <c r="G8732" s="4">
        <v>0</v>
      </c>
      <c r="H8732" s="4">
        <v>1336536</v>
      </c>
      <c r="I8732" s="4">
        <v>1399383</v>
      </c>
      <c r="J8732" s="4">
        <v>62846</v>
      </c>
    </row>
    <row r="8733" spans="2:10" x14ac:dyDescent="0.35">
      <c r="C8733" t="s">
        <v>1894</v>
      </c>
      <c r="D8733" s="4">
        <v>36005</v>
      </c>
      <c r="I8733" s="4">
        <v>36005</v>
      </c>
      <c r="J8733" s="4">
        <v>36005</v>
      </c>
    </row>
    <row r="8734" spans="2:10" x14ac:dyDescent="0.35">
      <c r="C8734" t="s">
        <v>1869</v>
      </c>
      <c r="E8734" s="4">
        <v>0</v>
      </c>
      <c r="G8734" s="4">
        <v>0</v>
      </c>
      <c r="H8734" s="4">
        <v>616800</v>
      </c>
      <c r="I8734" s="4">
        <v>616800</v>
      </c>
      <c r="J8734">
        <v>0</v>
      </c>
    </row>
    <row r="8735" spans="2:10" x14ac:dyDescent="0.35">
      <c r="C8735" t="s">
        <v>1870</v>
      </c>
      <c r="D8735" s="4">
        <v>32443</v>
      </c>
      <c r="E8735" s="4">
        <v>3988325</v>
      </c>
      <c r="H8735" s="4">
        <v>119899</v>
      </c>
      <c r="I8735" s="4">
        <v>4140667</v>
      </c>
      <c r="J8735" s="4">
        <v>4020768</v>
      </c>
    </row>
    <row r="8736" spans="2:10" x14ac:dyDescent="0.35">
      <c r="C8736" t="s">
        <v>1871</v>
      </c>
      <c r="G8736" s="4">
        <v>43341</v>
      </c>
      <c r="H8736" s="4">
        <v>6571718</v>
      </c>
      <c r="I8736" s="4">
        <v>6615059</v>
      </c>
      <c r="J8736">
        <v>0</v>
      </c>
    </row>
    <row r="8737" spans="2:10" x14ac:dyDescent="0.35">
      <c r="C8737" t="s">
        <v>1872</v>
      </c>
      <c r="D8737" s="4">
        <v>2924</v>
      </c>
      <c r="E8737" s="4">
        <v>196000</v>
      </c>
      <c r="I8737" s="4">
        <v>198924</v>
      </c>
      <c r="J8737" s="4">
        <v>198924</v>
      </c>
    </row>
    <row r="8738" spans="2:10" x14ac:dyDescent="0.35">
      <c r="C8738" t="s">
        <v>1873</v>
      </c>
      <c r="E8738" s="4">
        <v>0</v>
      </c>
      <c r="I8738" s="4">
        <v>0</v>
      </c>
      <c r="J8738">
        <v>0</v>
      </c>
    </row>
    <row r="8739" spans="2:10" x14ac:dyDescent="0.35">
      <c r="C8739" t="s">
        <v>1874</v>
      </c>
      <c r="D8739" s="4">
        <v>3410</v>
      </c>
      <c r="I8739" s="4">
        <v>3410</v>
      </c>
      <c r="J8739" s="4">
        <v>3410</v>
      </c>
    </row>
    <row r="8740" spans="2:10" x14ac:dyDescent="0.35">
      <c r="C8740" t="s">
        <v>1875</v>
      </c>
      <c r="D8740" s="4">
        <v>0</v>
      </c>
      <c r="H8740" s="4">
        <v>101131</v>
      </c>
      <c r="I8740" s="4">
        <v>101131</v>
      </c>
      <c r="J8740" s="4">
        <v>0</v>
      </c>
    </row>
    <row r="8741" spans="2:10" x14ac:dyDescent="0.35">
      <c r="C8741" t="s">
        <v>1876</v>
      </c>
      <c r="G8741" s="4">
        <v>0</v>
      </c>
      <c r="H8741" s="4">
        <v>181440</v>
      </c>
      <c r="I8741" s="4">
        <v>181440</v>
      </c>
      <c r="J8741">
        <v>0</v>
      </c>
    </row>
    <row r="8742" spans="2:10" x14ac:dyDescent="0.35">
      <c r="B8742" t="s">
        <v>1845</v>
      </c>
      <c r="C8742" t="s">
        <v>1877</v>
      </c>
      <c r="D8742" s="4">
        <v>23651</v>
      </c>
      <c r="I8742" s="4">
        <v>23651</v>
      </c>
      <c r="J8742" s="4">
        <v>23651</v>
      </c>
    </row>
    <row r="8743" spans="2:10" x14ac:dyDescent="0.35">
      <c r="B8743" t="s">
        <v>55</v>
      </c>
      <c r="D8743" s="4">
        <v>1145082</v>
      </c>
      <c r="E8743" s="4">
        <v>4239584</v>
      </c>
      <c r="G8743" s="4">
        <v>79341</v>
      </c>
      <c r="H8743" s="4">
        <v>11043750</v>
      </c>
      <c r="I8743" s="4">
        <v>16507757</v>
      </c>
      <c r="J8743" s="4">
        <v>5384666</v>
      </c>
    </row>
    <row r="8744" spans="2:10" x14ac:dyDescent="0.35">
      <c r="B8744" t="s">
        <v>1878</v>
      </c>
      <c r="C8744" t="s">
        <v>1912</v>
      </c>
      <c r="D8744" s="4">
        <v>3970</v>
      </c>
      <c r="I8744" s="4">
        <v>3970</v>
      </c>
      <c r="J8744" s="4">
        <v>3970</v>
      </c>
    </row>
    <row r="8745" spans="2:10" x14ac:dyDescent="0.35">
      <c r="C8745" t="s">
        <v>1879</v>
      </c>
      <c r="D8745" s="4">
        <v>1707261</v>
      </c>
      <c r="I8745" s="4">
        <v>1707261</v>
      </c>
      <c r="J8745" s="4">
        <v>1707261</v>
      </c>
    </row>
    <row r="8746" spans="2:10" x14ac:dyDescent="0.35">
      <c r="C8746" t="s">
        <v>1907</v>
      </c>
      <c r="D8746" s="4">
        <v>9793</v>
      </c>
      <c r="I8746" s="4">
        <v>9793</v>
      </c>
      <c r="J8746" s="4">
        <v>9793</v>
      </c>
    </row>
    <row r="8747" spans="2:10" x14ac:dyDescent="0.35">
      <c r="C8747" t="s">
        <v>1880</v>
      </c>
      <c r="D8747" s="4">
        <v>578509</v>
      </c>
      <c r="I8747" s="4">
        <v>578509</v>
      </c>
      <c r="J8747" s="4">
        <v>578509</v>
      </c>
    </row>
    <row r="8748" spans="2:10" x14ac:dyDescent="0.35">
      <c r="C8748" t="s">
        <v>1881</v>
      </c>
      <c r="D8748" s="4">
        <v>1550372</v>
      </c>
      <c r="I8748" s="4">
        <v>1550372</v>
      </c>
      <c r="J8748" s="4">
        <v>1550372</v>
      </c>
    </row>
    <row r="8749" spans="2:10" x14ac:dyDescent="0.35">
      <c r="C8749" t="s">
        <v>1895</v>
      </c>
      <c r="D8749" s="4">
        <v>144085</v>
      </c>
      <c r="I8749" s="4">
        <v>144085</v>
      </c>
      <c r="J8749" s="4">
        <v>144085</v>
      </c>
    </row>
    <row r="8750" spans="2:10" x14ac:dyDescent="0.35">
      <c r="C8750" t="s">
        <v>1882</v>
      </c>
      <c r="D8750" s="4">
        <v>497400</v>
      </c>
      <c r="I8750" s="4">
        <v>497400</v>
      </c>
      <c r="J8750" s="4">
        <v>497400</v>
      </c>
    </row>
    <row r="8751" spans="2:10" x14ac:dyDescent="0.35">
      <c r="C8751" t="s">
        <v>1900</v>
      </c>
      <c r="D8751" s="4">
        <v>398</v>
      </c>
      <c r="I8751" s="4">
        <v>398</v>
      </c>
      <c r="J8751" s="4">
        <v>398</v>
      </c>
    </row>
    <row r="8752" spans="2:10" x14ac:dyDescent="0.35">
      <c r="C8752" t="s">
        <v>1883</v>
      </c>
      <c r="D8752" s="4">
        <v>12822</v>
      </c>
      <c r="I8752" s="4">
        <v>12822</v>
      </c>
      <c r="J8752" s="4">
        <v>12822</v>
      </c>
    </row>
    <row r="8753" spans="1:10" x14ac:dyDescent="0.35">
      <c r="C8753" t="s">
        <v>1892</v>
      </c>
      <c r="D8753" s="4">
        <v>1244</v>
      </c>
      <c r="I8753" s="4">
        <v>1244</v>
      </c>
      <c r="J8753" s="4">
        <v>1244</v>
      </c>
    </row>
    <row r="8754" spans="1:10" x14ac:dyDescent="0.35">
      <c r="C8754" t="s">
        <v>1884</v>
      </c>
      <c r="D8754" s="4">
        <v>12621</v>
      </c>
      <c r="I8754" s="4">
        <v>12621</v>
      </c>
      <c r="J8754" s="4">
        <v>12621</v>
      </c>
    </row>
    <row r="8755" spans="1:10" x14ac:dyDescent="0.35">
      <c r="B8755" t="s">
        <v>56</v>
      </c>
      <c r="D8755" s="4">
        <v>4518475</v>
      </c>
      <c r="I8755" s="4">
        <v>4518475</v>
      </c>
      <c r="J8755" s="4">
        <v>4518475</v>
      </c>
    </row>
    <row r="8756" spans="1:10" x14ac:dyDescent="0.35">
      <c r="B8756" t="s">
        <v>1885</v>
      </c>
      <c r="C8756" t="s">
        <v>1886</v>
      </c>
      <c r="F8756" s="4">
        <v>150822</v>
      </c>
      <c r="I8756" s="4">
        <v>150822</v>
      </c>
      <c r="J8756">
        <v>0</v>
      </c>
    </row>
    <row r="8757" spans="1:10" x14ac:dyDescent="0.35">
      <c r="B8757" t="s">
        <v>57</v>
      </c>
      <c r="F8757" s="4">
        <v>150822</v>
      </c>
      <c r="I8757" s="4">
        <v>150822</v>
      </c>
      <c r="J8757">
        <v>0</v>
      </c>
    </row>
    <row r="8758" spans="1:10" x14ac:dyDescent="0.35">
      <c r="B8758" t="s">
        <v>1887</v>
      </c>
      <c r="C8758" t="s">
        <v>1904</v>
      </c>
      <c r="E8758" s="4">
        <v>125000</v>
      </c>
      <c r="I8758" s="4">
        <v>125000</v>
      </c>
      <c r="J8758">
        <v>125000</v>
      </c>
    </row>
    <row r="8759" spans="1:10" x14ac:dyDescent="0.35">
      <c r="C8759" t="s">
        <v>1888</v>
      </c>
      <c r="H8759" s="4">
        <v>384000</v>
      </c>
      <c r="I8759" s="4">
        <v>384000</v>
      </c>
      <c r="J8759">
        <v>0</v>
      </c>
    </row>
    <row r="8760" spans="1:10" x14ac:dyDescent="0.35">
      <c r="C8760" t="s">
        <v>1901</v>
      </c>
      <c r="E8760" s="4">
        <v>390000</v>
      </c>
      <c r="I8760" s="4">
        <v>390000</v>
      </c>
      <c r="J8760">
        <v>390000</v>
      </c>
    </row>
    <row r="8761" spans="1:10" x14ac:dyDescent="0.35">
      <c r="C8761" t="s">
        <v>1889</v>
      </c>
      <c r="E8761" s="4">
        <v>903000</v>
      </c>
      <c r="I8761" s="4">
        <v>903000</v>
      </c>
      <c r="J8761">
        <v>903000</v>
      </c>
    </row>
    <row r="8762" spans="1:10" x14ac:dyDescent="0.35">
      <c r="C8762" t="s">
        <v>1890</v>
      </c>
      <c r="E8762" s="4">
        <v>300000</v>
      </c>
      <c r="I8762" s="4">
        <v>300000</v>
      </c>
      <c r="J8762">
        <v>300000</v>
      </c>
    </row>
    <row r="8763" spans="1:10" x14ac:dyDescent="0.35">
      <c r="C8763" t="s">
        <v>1902</v>
      </c>
      <c r="E8763" s="4">
        <v>780000</v>
      </c>
      <c r="I8763" s="4">
        <v>780000</v>
      </c>
      <c r="J8763">
        <v>780000</v>
      </c>
    </row>
    <row r="8764" spans="1:10" x14ac:dyDescent="0.35">
      <c r="B8764" t="s">
        <v>58</v>
      </c>
      <c r="E8764" s="4">
        <v>2498000</v>
      </c>
      <c r="H8764" s="4">
        <v>384000</v>
      </c>
      <c r="I8764" s="4">
        <v>2882000</v>
      </c>
      <c r="J8764">
        <v>2498000</v>
      </c>
    </row>
    <row r="8765" spans="1:10" x14ac:dyDescent="0.35">
      <c r="A8765" t="s">
        <v>1694</v>
      </c>
      <c r="B8765" t="s">
        <v>59</v>
      </c>
      <c r="D8765" s="4">
        <v>58998983</v>
      </c>
      <c r="E8765" s="4">
        <v>30793611</v>
      </c>
      <c r="F8765" s="4">
        <v>14770995</v>
      </c>
      <c r="G8765" s="4">
        <v>650795</v>
      </c>
      <c r="H8765" s="4">
        <v>12841603</v>
      </c>
      <c r="I8765" s="4">
        <v>118055987</v>
      </c>
      <c r="J8765" s="4">
        <v>89792594</v>
      </c>
    </row>
    <row r="8766" spans="1:10" x14ac:dyDescent="0.35">
      <c r="A8766" t="s">
        <v>878</v>
      </c>
      <c r="B8766" t="s">
        <v>1842</v>
      </c>
      <c r="C8766" t="s">
        <v>1843</v>
      </c>
      <c r="D8766" s="4">
        <v>67525997</v>
      </c>
      <c r="E8766" s="4">
        <v>2237776</v>
      </c>
      <c r="F8766" s="4">
        <v>34686400</v>
      </c>
      <c r="I8766" s="4">
        <v>104450173</v>
      </c>
      <c r="J8766" s="4">
        <v>69763773</v>
      </c>
    </row>
    <row r="8767" spans="1:10" x14ac:dyDescent="0.35">
      <c r="C8767" t="s">
        <v>1844</v>
      </c>
      <c r="D8767" s="4">
        <v>10108729</v>
      </c>
      <c r="F8767" s="4">
        <v>199556</v>
      </c>
      <c r="H8767" s="4">
        <v>790200</v>
      </c>
      <c r="I8767" s="4">
        <v>11098485</v>
      </c>
      <c r="J8767" s="4">
        <v>10108729</v>
      </c>
    </row>
    <row r="8768" spans="1:10" x14ac:dyDescent="0.35">
      <c r="C8768" t="s">
        <v>1845</v>
      </c>
      <c r="D8768" s="4">
        <v>6874260</v>
      </c>
      <c r="I8768" s="4">
        <v>6874260</v>
      </c>
      <c r="J8768" s="4">
        <v>6874260</v>
      </c>
    </row>
    <row r="8769" spans="2:10" x14ac:dyDescent="0.35">
      <c r="B8769" t="s">
        <v>51</v>
      </c>
      <c r="D8769" s="4">
        <v>84508986</v>
      </c>
      <c r="E8769" s="4">
        <v>2237776</v>
      </c>
      <c r="F8769" s="4">
        <v>34885956</v>
      </c>
      <c r="H8769" s="4">
        <v>790200</v>
      </c>
      <c r="I8769" s="4">
        <v>122422917</v>
      </c>
      <c r="J8769" s="4">
        <v>86746762</v>
      </c>
    </row>
    <row r="8770" spans="2:10" x14ac:dyDescent="0.35">
      <c r="B8770" t="s">
        <v>1843</v>
      </c>
      <c r="C8770" t="s">
        <v>1846</v>
      </c>
      <c r="D8770" s="4">
        <v>58377210</v>
      </c>
      <c r="H8770" s="4">
        <v>5606078</v>
      </c>
      <c r="I8770" s="4">
        <v>63983288</v>
      </c>
      <c r="J8770" s="4">
        <v>58377210</v>
      </c>
    </row>
    <row r="8771" spans="2:10" x14ac:dyDescent="0.35">
      <c r="C8771" t="s">
        <v>1847</v>
      </c>
      <c r="D8771" s="4">
        <v>28554412</v>
      </c>
      <c r="F8771" s="4">
        <v>1643784</v>
      </c>
      <c r="H8771" s="4">
        <v>92350</v>
      </c>
      <c r="I8771" s="4">
        <v>30290546</v>
      </c>
      <c r="J8771" s="4">
        <v>28554412</v>
      </c>
    </row>
    <row r="8772" spans="2:10" x14ac:dyDescent="0.35">
      <c r="C8772" t="s">
        <v>1848</v>
      </c>
      <c r="D8772" s="4">
        <v>260956</v>
      </c>
      <c r="I8772" s="4">
        <v>260956</v>
      </c>
      <c r="J8772" s="4">
        <v>260956</v>
      </c>
    </row>
    <row r="8773" spans="2:10" x14ac:dyDescent="0.35">
      <c r="B8773" t="s">
        <v>52</v>
      </c>
      <c r="D8773" s="4">
        <v>87192577</v>
      </c>
      <c r="F8773" s="4">
        <v>1643784</v>
      </c>
      <c r="H8773" s="4">
        <v>5698428</v>
      </c>
      <c r="I8773" s="4">
        <v>94534789</v>
      </c>
      <c r="J8773" s="4">
        <v>87192577</v>
      </c>
    </row>
    <row r="8774" spans="2:10" x14ac:dyDescent="0.35">
      <c r="B8774" t="s">
        <v>1849</v>
      </c>
      <c r="C8774" t="s">
        <v>1850</v>
      </c>
      <c r="D8774" s="4">
        <v>21600000</v>
      </c>
      <c r="I8774" s="4">
        <v>21600000</v>
      </c>
      <c r="J8774" s="4">
        <v>21600000</v>
      </c>
    </row>
    <row r="8775" spans="2:10" x14ac:dyDescent="0.35">
      <c r="B8775" t="s">
        <v>53</v>
      </c>
      <c r="D8775" s="4">
        <v>21600000</v>
      </c>
      <c r="I8775" s="4">
        <v>21600000</v>
      </c>
      <c r="J8775" s="4">
        <v>21600000</v>
      </c>
    </row>
    <row r="8776" spans="2:10" x14ac:dyDescent="0.35">
      <c r="B8776" t="s">
        <v>1844</v>
      </c>
      <c r="C8776" t="s">
        <v>1851</v>
      </c>
      <c r="D8776" s="4">
        <v>1358499</v>
      </c>
      <c r="I8776" s="4">
        <v>1358499</v>
      </c>
      <c r="J8776" s="4">
        <v>1358499</v>
      </c>
    </row>
    <row r="8777" spans="2:10" x14ac:dyDescent="0.35">
      <c r="C8777" t="s">
        <v>1852</v>
      </c>
      <c r="G8777" s="4">
        <v>9541</v>
      </c>
      <c r="H8777" s="4">
        <v>6815</v>
      </c>
      <c r="I8777" s="4">
        <v>16355</v>
      </c>
      <c r="J8777">
        <v>0</v>
      </c>
    </row>
    <row r="8778" spans="2:10" x14ac:dyDescent="0.35">
      <c r="C8778" t="s">
        <v>1853</v>
      </c>
      <c r="D8778" s="4">
        <v>283</v>
      </c>
      <c r="G8778" s="4">
        <v>40957</v>
      </c>
      <c r="I8778" s="4">
        <v>41240</v>
      </c>
      <c r="J8778" s="4">
        <v>283</v>
      </c>
    </row>
    <row r="8779" spans="2:10" x14ac:dyDescent="0.35">
      <c r="C8779" t="s">
        <v>1893</v>
      </c>
      <c r="G8779" s="4">
        <v>15529</v>
      </c>
      <c r="H8779" s="4">
        <v>1195</v>
      </c>
      <c r="I8779" s="4">
        <v>16724</v>
      </c>
      <c r="J8779">
        <v>0</v>
      </c>
    </row>
    <row r="8780" spans="2:10" x14ac:dyDescent="0.35">
      <c r="C8780" t="s">
        <v>1903</v>
      </c>
      <c r="D8780" s="4">
        <v>4508</v>
      </c>
      <c r="I8780" s="4">
        <v>4508</v>
      </c>
      <c r="J8780" s="4">
        <v>4508</v>
      </c>
    </row>
    <row r="8781" spans="2:10" x14ac:dyDescent="0.35">
      <c r="C8781" t="s">
        <v>1854</v>
      </c>
      <c r="D8781" s="4">
        <v>44728</v>
      </c>
      <c r="E8781" s="4">
        <v>6725</v>
      </c>
      <c r="F8781" s="4">
        <v>33624</v>
      </c>
      <c r="G8781" s="4">
        <v>248821</v>
      </c>
      <c r="H8781" s="4">
        <v>719564</v>
      </c>
      <c r="I8781" s="4">
        <v>1053462</v>
      </c>
      <c r="J8781" s="4">
        <v>51453</v>
      </c>
    </row>
    <row r="8782" spans="2:10" x14ac:dyDescent="0.35">
      <c r="C8782" t="s">
        <v>1855</v>
      </c>
      <c r="D8782" s="4">
        <v>59587</v>
      </c>
      <c r="E8782" s="4">
        <v>173652</v>
      </c>
      <c r="F8782" s="4">
        <v>217430</v>
      </c>
      <c r="G8782" s="4">
        <v>1099967</v>
      </c>
      <c r="I8782" s="4">
        <v>1550636</v>
      </c>
      <c r="J8782" s="4">
        <v>233239</v>
      </c>
    </row>
    <row r="8783" spans="2:10" x14ac:dyDescent="0.35">
      <c r="C8783" t="s">
        <v>1856</v>
      </c>
      <c r="F8783" s="4">
        <v>14495</v>
      </c>
      <c r="G8783" s="4">
        <v>14859</v>
      </c>
      <c r="H8783" s="4">
        <v>2123</v>
      </c>
      <c r="I8783" s="4">
        <v>31478</v>
      </c>
      <c r="J8783">
        <v>0</v>
      </c>
    </row>
    <row r="8784" spans="2:10" x14ac:dyDescent="0.35">
      <c r="C8784" t="s">
        <v>1857</v>
      </c>
      <c r="D8784" s="4">
        <v>14937</v>
      </c>
      <c r="E8784" s="4">
        <v>6790</v>
      </c>
      <c r="F8784" s="4">
        <v>5432</v>
      </c>
      <c r="H8784" s="4">
        <v>16974</v>
      </c>
      <c r="I8784" s="4">
        <v>44133</v>
      </c>
      <c r="J8784" s="4">
        <v>21727</v>
      </c>
    </row>
    <row r="8785" spans="2:10" x14ac:dyDescent="0.35">
      <c r="C8785" t="s">
        <v>1858</v>
      </c>
      <c r="D8785" s="4">
        <v>4998</v>
      </c>
      <c r="F8785" s="4">
        <v>48265</v>
      </c>
      <c r="H8785" s="4">
        <v>213170</v>
      </c>
      <c r="I8785" s="4">
        <v>266433</v>
      </c>
      <c r="J8785" s="4">
        <v>4998</v>
      </c>
    </row>
    <row r="8786" spans="2:10" x14ac:dyDescent="0.35">
      <c r="C8786" t="s">
        <v>1859</v>
      </c>
      <c r="D8786" s="4">
        <v>131114</v>
      </c>
      <c r="E8786" s="4">
        <v>25000</v>
      </c>
      <c r="F8786" s="4">
        <v>25000</v>
      </c>
      <c r="G8786" s="4">
        <v>230470</v>
      </c>
      <c r="H8786" s="4">
        <v>2181117</v>
      </c>
      <c r="I8786" s="4">
        <v>2592701</v>
      </c>
      <c r="J8786" s="4">
        <v>156114</v>
      </c>
    </row>
    <row r="8787" spans="2:10" x14ac:dyDescent="0.35">
      <c r="C8787" t="s">
        <v>1860</v>
      </c>
      <c r="E8787" s="4">
        <v>0</v>
      </c>
      <c r="F8787" s="4">
        <v>434812</v>
      </c>
      <c r="G8787" s="4">
        <v>217406</v>
      </c>
      <c r="H8787" s="4">
        <v>3261091</v>
      </c>
      <c r="I8787" s="4">
        <v>3913309</v>
      </c>
      <c r="J8787">
        <v>0</v>
      </c>
    </row>
    <row r="8788" spans="2:10" x14ac:dyDescent="0.35">
      <c r="C8788" t="s">
        <v>1861</v>
      </c>
      <c r="D8788" s="4">
        <v>427755</v>
      </c>
      <c r="I8788" s="4">
        <v>427755</v>
      </c>
      <c r="J8788" s="4">
        <v>427755</v>
      </c>
    </row>
    <row r="8789" spans="2:10" x14ac:dyDescent="0.35">
      <c r="C8789" t="s">
        <v>1862</v>
      </c>
      <c r="D8789" s="4">
        <v>172103</v>
      </c>
      <c r="E8789" s="4">
        <v>0</v>
      </c>
      <c r="F8789" s="4">
        <v>427321</v>
      </c>
      <c r="H8789" s="4">
        <v>3076714</v>
      </c>
      <c r="I8789" s="4">
        <v>3676138</v>
      </c>
      <c r="J8789" s="4">
        <v>172103</v>
      </c>
    </row>
    <row r="8790" spans="2:10" x14ac:dyDescent="0.35">
      <c r="C8790" t="s">
        <v>1863</v>
      </c>
      <c r="D8790" s="4">
        <v>13197</v>
      </c>
      <c r="E8790" s="4">
        <v>7780</v>
      </c>
      <c r="F8790" s="4">
        <v>85579</v>
      </c>
      <c r="G8790" s="4">
        <v>15560</v>
      </c>
      <c r="I8790" s="4">
        <v>122116</v>
      </c>
      <c r="J8790" s="4">
        <v>20977</v>
      </c>
    </row>
    <row r="8791" spans="2:10" x14ac:dyDescent="0.35">
      <c r="C8791" t="s">
        <v>1913</v>
      </c>
      <c r="H8791" s="4">
        <v>114341</v>
      </c>
      <c r="I8791" s="4">
        <v>114341</v>
      </c>
      <c r="J8791">
        <v>0</v>
      </c>
    </row>
    <row r="8792" spans="2:10" x14ac:dyDescent="0.35">
      <c r="B8792" t="s">
        <v>54</v>
      </c>
      <c r="D8792" s="4">
        <v>2231709</v>
      </c>
      <c r="E8792" s="4">
        <v>219946</v>
      </c>
      <c r="F8792" s="4">
        <v>1291959</v>
      </c>
      <c r="G8792" s="4">
        <v>1893110</v>
      </c>
      <c r="H8792" s="4">
        <v>9593103</v>
      </c>
      <c r="I8792" s="4">
        <v>15229826</v>
      </c>
      <c r="J8792" s="4">
        <v>2451655</v>
      </c>
    </row>
    <row r="8793" spans="2:10" x14ac:dyDescent="0.35">
      <c r="B8793" t="s">
        <v>1845</v>
      </c>
      <c r="C8793" t="s">
        <v>1865</v>
      </c>
      <c r="D8793" s="4">
        <v>3488</v>
      </c>
      <c r="E8793" s="4">
        <v>0</v>
      </c>
      <c r="I8793" s="4">
        <v>3488</v>
      </c>
      <c r="J8793" s="4">
        <v>3488</v>
      </c>
    </row>
    <row r="8794" spans="2:10" x14ac:dyDescent="0.35">
      <c r="C8794" t="s">
        <v>1866</v>
      </c>
      <c r="I8794" s="4">
        <v>0</v>
      </c>
      <c r="J8794">
        <v>0</v>
      </c>
    </row>
    <row r="8795" spans="2:10" x14ac:dyDescent="0.35">
      <c r="C8795" t="s">
        <v>1867</v>
      </c>
      <c r="D8795" s="4">
        <v>780983</v>
      </c>
      <c r="E8795" s="4">
        <v>18000</v>
      </c>
      <c r="F8795" s="4">
        <v>49500</v>
      </c>
      <c r="G8795" s="4">
        <v>6113028</v>
      </c>
      <c r="H8795" s="4">
        <v>1600000</v>
      </c>
      <c r="I8795" s="4">
        <v>8561511</v>
      </c>
      <c r="J8795" s="4">
        <v>798983</v>
      </c>
    </row>
    <row r="8796" spans="2:10" x14ac:dyDescent="0.35">
      <c r="C8796" t="s">
        <v>1868</v>
      </c>
      <c r="D8796" s="4">
        <v>39660</v>
      </c>
      <c r="E8796" s="4">
        <v>21037</v>
      </c>
      <c r="F8796" s="4">
        <v>47334</v>
      </c>
      <c r="G8796" s="4">
        <v>1981877</v>
      </c>
      <c r="H8796" s="4">
        <v>3566247</v>
      </c>
      <c r="I8796" s="4">
        <v>5656156</v>
      </c>
      <c r="J8796" s="4">
        <v>60697</v>
      </c>
    </row>
    <row r="8797" spans="2:10" x14ac:dyDescent="0.35">
      <c r="C8797" t="s">
        <v>1894</v>
      </c>
      <c r="D8797" s="4">
        <v>8616</v>
      </c>
      <c r="I8797" s="4">
        <v>8616</v>
      </c>
      <c r="J8797" s="4">
        <v>8616</v>
      </c>
    </row>
    <row r="8798" spans="2:10" x14ac:dyDescent="0.35">
      <c r="C8798" t="s">
        <v>1869</v>
      </c>
      <c r="G8798" s="4">
        <v>0</v>
      </c>
      <c r="H8798" s="4">
        <v>1865280</v>
      </c>
      <c r="I8798" s="4">
        <v>1865280</v>
      </c>
      <c r="J8798">
        <v>0</v>
      </c>
    </row>
    <row r="8799" spans="2:10" x14ac:dyDescent="0.35">
      <c r="C8799" t="s">
        <v>1870</v>
      </c>
      <c r="D8799" s="4">
        <v>162676</v>
      </c>
      <c r="E8799" s="4">
        <v>12130171</v>
      </c>
      <c r="H8799" s="4">
        <v>384000</v>
      </c>
      <c r="I8799" s="4">
        <v>12676847</v>
      </c>
      <c r="J8799" s="4">
        <v>12292847</v>
      </c>
    </row>
    <row r="8800" spans="2:10" x14ac:dyDescent="0.35">
      <c r="C8800" t="s">
        <v>1871</v>
      </c>
      <c r="D8800" s="4">
        <v>11000018</v>
      </c>
      <c r="F8800" s="4">
        <v>73845</v>
      </c>
      <c r="H8800" s="4">
        <v>41767</v>
      </c>
      <c r="I8800" s="4">
        <v>11115630</v>
      </c>
      <c r="J8800" s="4">
        <v>11000018</v>
      </c>
    </row>
    <row r="8801" spans="2:10" x14ac:dyDescent="0.35">
      <c r="C8801" t="s">
        <v>1872</v>
      </c>
      <c r="D8801" s="4">
        <v>115543</v>
      </c>
      <c r="E8801" s="4">
        <v>882000</v>
      </c>
      <c r="I8801" s="4">
        <v>997543</v>
      </c>
      <c r="J8801" s="4">
        <v>997543</v>
      </c>
    </row>
    <row r="8802" spans="2:10" x14ac:dyDescent="0.35">
      <c r="C8802" t="s">
        <v>1873</v>
      </c>
      <c r="D8802" s="4">
        <v>6451</v>
      </c>
      <c r="E8802" s="4">
        <v>0</v>
      </c>
      <c r="I8802" s="4">
        <v>6451</v>
      </c>
      <c r="J8802" s="4">
        <v>6451</v>
      </c>
    </row>
    <row r="8803" spans="2:10" x14ac:dyDescent="0.35">
      <c r="C8803" t="s">
        <v>1874</v>
      </c>
      <c r="D8803" s="4">
        <v>6177</v>
      </c>
      <c r="I8803" s="4">
        <v>6177</v>
      </c>
      <c r="J8803" s="4">
        <v>6177</v>
      </c>
    </row>
    <row r="8804" spans="2:10" x14ac:dyDescent="0.35">
      <c r="C8804" t="s">
        <v>1875</v>
      </c>
      <c r="D8804" s="4">
        <v>0</v>
      </c>
      <c r="H8804" s="4">
        <v>259220</v>
      </c>
      <c r="I8804" s="4">
        <v>259220</v>
      </c>
      <c r="J8804" s="4">
        <v>0</v>
      </c>
    </row>
    <row r="8805" spans="2:10" x14ac:dyDescent="0.35">
      <c r="C8805" t="s">
        <v>1876</v>
      </c>
      <c r="G8805" s="4">
        <v>577920</v>
      </c>
      <c r="I8805" s="4">
        <v>577920</v>
      </c>
      <c r="J8805">
        <v>0</v>
      </c>
    </row>
    <row r="8806" spans="2:10" x14ac:dyDescent="0.35">
      <c r="C8806" t="s">
        <v>1877</v>
      </c>
      <c r="D8806" s="4">
        <v>73332</v>
      </c>
      <c r="I8806" s="4">
        <v>73332</v>
      </c>
      <c r="J8806" s="4">
        <v>73332</v>
      </c>
    </row>
    <row r="8807" spans="2:10" x14ac:dyDescent="0.35">
      <c r="B8807" t="s">
        <v>55</v>
      </c>
      <c r="D8807" s="4">
        <v>12196944</v>
      </c>
      <c r="E8807" s="4">
        <v>13051209</v>
      </c>
      <c r="F8807" s="4">
        <v>170679</v>
      </c>
      <c r="G8807" s="4">
        <v>8672825</v>
      </c>
      <c r="H8807" s="4">
        <v>7716514</v>
      </c>
      <c r="I8807" s="4">
        <v>41808171</v>
      </c>
      <c r="J8807" s="4">
        <v>25248153</v>
      </c>
    </row>
    <row r="8808" spans="2:10" x14ac:dyDescent="0.35">
      <c r="B8808" t="s">
        <v>1878</v>
      </c>
      <c r="C8808" t="s">
        <v>1879</v>
      </c>
      <c r="D8808" s="4">
        <v>2869369</v>
      </c>
      <c r="I8808" s="4">
        <v>2869369</v>
      </c>
      <c r="J8808" s="4">
        <v>2869369</v>
      </c>
    </row>
    <row r="8809" spans="2:10" x14ac:dyDescent="0.35">
      <c r="C8809" t="s">
        <v>1880</v>
      </c>
      <c r="D8809" s="4">
        <v>288839</v>
      </c>
      <c r="I8809" s="4">
        <v>288839</v>
      </c>
      <c r="J8809" s="4">
        <v>288839</v>
      </c>
    </row>
    <row r="8810" spans="2:10" x14ac:dyDescent="0.35">
      <c r="C8810" t="s">
        <v>1881</v>
      </c>
      <c r="D8810" s="4">
        <v>1906262</v>
      </c>
      <c r="I8810" s="4">
        <v>1906262</v>
      </c>
      <c r="J8810" s="4">
        <v>1906262</v>
      </c>
    </row>
    <row r="8811" spans="2:10" x14ac:dyDescent="0.35">
      <c r="C8811" t="s">
        <v>1895</v>
      </c>
      <c r="D8811" s="4">
        <v>249253</v>
      </c>
      <c r="I8811" s="4">
        <v>249253</v>
      </c>
      <c r="J8811" s="4">
        <v>249253</v>
      </c>
    </row>
    <row r="8812" spans="2:10" x14ac:dyDescent="0.35">
      <c r="C8812" t="s">
        <v>1882</v>
      </c>
      <c r="D8812" s="4">
        <v>477623</v>
      </c>
      <c r="I8812" s="4">
        <v>477623</v>
      </c>
      <c r="J8812" s="4">
        <v>477623</v>
      </c>
    </row>
    <row r="8813" spans="2:10" x14ac:dyDescent="0.35">
      <c r="C8813" t="s">
        <v>1883</v>
      </c>
      <c r="D8813" s="4">
        <v>13281</v>
      </c>
      <c r="I8813" s="4">
        <v>13281</v>
      </c>
      <c r="J8813" s="4">
        <v>13281</v>
      </c>
    </row>
    <row r="8814" spans="2:10" x14ac:dyDescent="0.35">
      <c r="C8814" t="s">
        <v>1884</v>
      </c>
      <c r="D8814" s="4">
        <v>163297</v>
      </c>
      <c r="I8814" s="4">
        <v>163297</v>
      </c>
      <c r="J8814" s="4">
        <v>163297</v>
      </c>
    </row>
    <row r="8815" spans="2:10" x14ac:dyDescent="0.35">
      <c r="B8815" t="s">
        <v>56</v>
      </c>
      <c r="D8815" s="4">
        <v>5967922</v>
      </c>
      <c r="I8815" s="4">
        <v>5967922</v>
      </c>
      <c r="J8815" s="4">
        <v>5967922</v>
      </c>
    </row>
    <row r="8816" spans="2:10" x14ac:dyDescent="0.35">
      <c r="B8816" t="s">
        <v>1885</v>
      </c>
      <c r="C8816" t="s">
        <v>1886</v>
      </c>
      <c r="D8816" s="4">
        <v>3025</v>
      </c>
      <c r="H8816" s="4">
        <v>424188</v>
      </c>
      <c r="I8816" s="4">
        <v>427213</v>
      </c>
      <c r="J8816" s="4">
        <v>3025</v>
      </c>
    </row>
    <row r="8817" spans="1:10" x14ac:dyDescent="0.35">
      <c r="B8817" t="s">
        <v>57</v>
      </c>
      <c r="D8817" s="4">
        <v>3025</v>
      </c>
      <c r="H8817" s="4">
        <v>424188</v>
      </c>
      <c r="I8817" s="4">
        <v>427213</v>
      </c>
      <c r="J8817" s="4">
        <v>3025</v>
      </c>
    </row>
    <row r="8818" spans="1:10" x14ac:dyDescent="0.35">
      <c r="B8818" t="s">
        <v>1887</v>
      </c>
      <c r="C8818" t="s">
        <v>1904</v>
      </c>
      <c r="E8818" s="4">
        <v>250000</v>
      </c>
      <c r="I8818" s="4">
        <v>250000</v>
      </c>
      <c r="J8818">
        <v>250000</v>
      </c>
    </row>
    <row r="8819" spans="1:10" x14ac:dyDescent="0.35">
      <c r="C8819" t="s">
        <v>1908</v>
      </c>
      <c r="D8819" s="4">
        <v>18161</v>
      </c>
      <c r="I8819" s="4">
        <v>18161</v>
      </c>
      <c r="J8819" s="4">
        <v>18161</v>
      </c>
    </row>
    <row r="8820" spans="1:10" x14ac:dyDescent="0.35">
      <c r="C8820" t="s">
        <v>1888</v>
      </c>
      <c r="G8820" s="4">
        <v>1680000</v>
      </c>
      <c r="I8820" s="4">
        <v>1680000</v>
      </c>
      <c r="J8820">
        <v>0</v>
      </c>
    </row>
    <row r="8821" spans="1:10" x14ac:dyDescent="0.35">
      <c r="C8821" t="s">
        <v>1901</v>
      </c>
      <c r="E8821" s="4">
        <v>1980000</v>
      </c>
      <c r="I8821" s="4">
        <v>1980000</v>
      </c>
      <c r="J8821">
        <v>1980000</v>
      </c>
    </row>
    <row r="8822" spans="1:10" x14ac:dyDescent="0.35">
      <c r="C8822" t="s">
        <v>1889</v>
      </c>
      <c r="E8822" s="4">
        <v>2992500</v>
      </c>
      <c r="I8822" s="4">
        <v>2992500</v>
      </c>
      <c r="J8822">
        <v>2992500</v>
      </c>
    </row>
    <row r="8823" spans="1:10" x14ac:dyDescent="0.35">
      <c r="C8823" t="s">
        <v>1890</v>
      </c>
      <c r="E8823" s="4">
        <v>1267500</v>
      </c>
      <c r="I8823" s="4">
        <v>1267500</v>
      </c>
      <c r="J8823">
        <v>1267500</v>
      </c>
    </row>
    <row r="8824" spans="1:10" x14ac:dyDescent="0.35">
      <c r="C8824" t="s">
        <v>1902</v>
      </c>
      <c r="E8824" s="4">
        <v>3960000</v>
      </c>
      <c r="I8824" s="4">
        <v>3960000</v>
      </c>
      <c r="J8824">
        <v>3960000</v>
      </c>
    </row>
    <row r="8825" spans="1:10" x14ac:dyDescent="0.35">
      <c r="B8825" t="s">
        <v>58</v>
      </c>
      <c r="D8825" s="4">
        <v>18161</v>
      </c>
      <c r="E8825" s="4">
        <v>10450000</v>
      </c>
      <c r="G8825" s="4">
        <v>1680000</v>
      </c>
      <c r="I8825" s="4">
        <v>12148161</v>
      </c>
      <c r="J8825" s="4">
        <v>10468161</v>
      </c>
    </row>
    <row r="8826" spans="1:10" x14ac:dyDescent="0.35">
      <c r="A8826" t="s">
        <v>1695</v>
      </c>
      <c r="B8826" t="s">
        <v>59</v>
      </c>
      <c r="D8826" s="4">
        <v>213719324</v>
      </c>
      <c r="E8826" s="4">
        <v>25958931</v>
      </c>
      <c r="F8826" s="4">
        <v>37992378</v>
      </c>
      <c r="G8826" s="4">
        <v>12245935</v>
      </c>
      <c r="H8826" s="4">
        <v>24222432</v>
      </c>
      <c r="I8826" s="4">
        <v>314139000</v>
      </c>
      <c r="J8826" s="4">
        <v>239678255</v>
      </c>
    </row>
    <row r="8827" spans="1:10" x14ac:dyDescent="0.35">
      <c r="A8827" t="s">
        <v>883</v>
      </c>
      <c r="B8827" t="s">
        <v>1842</v>
      </c>
      <c r="C8827" t="s">
        <v>1843</v>
      </c>
      <c r="D8827" s="4">
        <v>42421244</v>
      </c>
      <c r="E8827" s="4">
        <v>65527784</v>
      </c>
      <c r="F8827" s="4">
        <v>25212910</v>
      </c>
      <c r="I8827" s="4">
        <v>133161937</v>
      </c>
      <c r="J8827" s="4">
        <v>107949028</v>
      </c>
    </row>
    <row r="8828" spans="1:10" x14ac:dyDescent="0.35">
      <c r="C8828" t="s">
        <v>1844</v>
      </c>
      <c r="D8828" s="4">
        <v>11488041</v>
      </c>
      <c r="E8828" s="4">
        <v>663489</v>
      </c>
      <c r="F8828" s="4">
        <v>777675</v>
      </c>
      <c r="G8828" s="4">
        <v>46800</v>
      </c>
      <c r="H8828" s="4">
        <v>1059750</v>
      </c>
      <c r="I8828" s="4">
        <v>14035756</v>
      </c>
      <c r="J8828" s="4">
        <v>12151530</v>
      </c>
    </row>
    <row r="8829" spans="1:10" x14ac:dyDescent="0.35">
      <c r="C8829" t="s">
        <v>1845</v>
      </c>
      <c r="D8829" s="4">
        <v>8269977</v>
      </c>
      <c r="I8829" s="4">
        <v>8269977</v>
      </c>
      <c r="J8829" s="4">
        <v>8269977</v>
      </c>
    </row>
    <row r="8830" spans="1:10" x14ac:dyDescent="0.35">
      <c r="B8830" t="s">
        <v>51</v>
      </c>
      <c r="D8830" s="4">
        <v>62179262</v>
      </c>
      <c r="E8830" s="4">
        <v>66191273</v>
      </c>
      <c r="F8830" s="4">
        <v>25990585</v>
      </c>
      <c r="G8830" s="4">
        <v>46800</v>
      </c>
      <c r="H8830" s="4">
        <v>1059750</v>
      </c>
      <c r="I8830" s="4">
        <v>155467670</v>
      </c>
      <c r="J8830" s="4">
        <v>128370535</v>
      </c>
    </row>
    <row r="8831" spans="1:10" x14ac:dyDescent="0.35">
      <c r="B8831" t="s">
        <v>1843</v>
      </c>
      <c r="C8831" t="s">
        <v>1846</v>
      </c>
      <c r="D8831" s="4">
        <v>58584052</v>
      </c>
      <c r="E8831" s="4">
        <v>32539463</v>
      </c>
      <c r="F8831" s="4">
        <v>598000</v>
      </c>
      <c r="H8831" s="4">
        <v>1784516</v>
      </c>
      <c r="I8831" s="4">
        <v>93506031</v>
      </c>
      <c r="J8831" s="4">
        <v>91123515</v>
      </c>
    </row>
    <row r="8832" spans="1:10" x14ac:dyDescent="0.35">
      <c r="C8832" t="s">
        <v>1847</v>
      </c>
      <c r="D8832" s="4">
        <v>35532332</v>
      </c>
      <c r="E8832" s="4">
        <v>19171</v>
      </c>
      <c r="F8832" s="4">
        <v>270270</v>
      </c>
      <c r="I8832" s="4">
        <v>35821774</v>
      </c>
      <c r="J8832" s="4">
        <v>35551503</v>
      </c>
    </row>
    <row r="8833" spans="2:10" x14ac:dyDescent="0.35">
      <c r="C8833" t="s">
        <v>1848</v>
      </c>
      <c r="D8833" s="4">
        <v>3688141</v>
      </c>
      <c r="I8833" s="4">
        <v>3688141</v>
      </c>
      <c r="J8833" s="4">
        <v>3688141</v>
      </c>
    </row>
    <row r="8834" spans="2:10" x14ac:dyDescent="0.35">
      <c r="B8834" t="s">
        <v>52</v>
      </c>
      <c r="D8834" s="4">
        <v>97804525</v>
      </c>
      <c r="E8834" s="4">
        <v>32558635</v>
      </c>
      <c r="F8834" s="4">
        <v>868270</v>
      </c>
      <c r="H8834" s="4">
        <v>1784516</v>
      </c>
      <c r="I8834" s="4">
        <v>133015946</v>
      </c>
      <c r="J8834" s="4">
        <v>130363160</v>
      </c>
    </row>
    <row r="8835" spans="2:10" x14ac:dyDescent="0.35">
      <c r="B8835" t="s">
        <v>1849</v>
      </c>
      <c r="C8835" t="s">
        <v>1850</v>
      </c>
      <c r="E8835" s="4">
        <v>17600000</v>
      </c>
      <c r="I8835" s="4">
        <v>17600000</v>
      </c>
      <c r="J8835">
        <v>17600000</v>
      </c>
    </row>
    <row r="8836" spans="2:10" x14ac:dyDescent="0.35">
      <c r="B8836" t="s">
        <v>53</v>
      </c>
      <c r="E8836" s="4">
        <v>17600000</v>
      </c>
      <c r="I8836" s="4">
        <v>17600000</v>
      </c>
      <c r="J8836">
        <v>17600000</v>
      </c>
    </row>
    <row r="8837" spans="2:10" x14ac:dyDescent="0.35">
      <c r="B8837" t="s">
        <v>1844</v>
      </c>
      <c r="C8837" t="s">
        <v>1851</v>
      </c>
      <c r="D8837" s="4">
        <v>2594098</v>
      </c>
      <c r="F8837" s="4">
        <v>579402</v>
      </c>
      <c r="I8837" s="4">
        <v>3173501</v>
      </c>
      <c r="J8837" s="4">
        <v>2594098</v>
      </c>
    </row>
    <row r="8838" spans="2:10" x14ac:dyDescent="0.35">
      <c r="C8838" t="s">
        <v>1852</v>
      </c>
      <c r="D8838" s="4">
        <v>5049</v>
      </c>
      <c r="E8838" s="4">
        <v>5763</v>
      </c>
      <c r="F8838" s="4">
        <v>1363</v>
      </c>
      <c r="I8838" s="4">
        <v>12175</v>
      </c>
      <c r="J8838" s="4">
        <v>10812</v>
      </c>
    </row>
    <row r="8839" spans="2:10" x14ac:dyDescent="0.35">
      <c r="C8839" t="s">
        <v>1853</v>
      </c>
      <c r="D8839" s="4">
        <v>8961</v>
      </c>
      <c r="F8839" s="4">
        <v>5461</v>
      </c>
      <c r="I8839" s="4">
        <v>14422</v>
      </c>
      <c r="J8839" s="4">
        <v>8961</v>
      </c>
    </row>
    <row r="8840" spans="2:10" x14ac:dyDescent="0.35">
      <c r="C8840" t="s">
        <v>1893</v>
      </c>
      <c r="D8840" s="4">
        <v>1195</v>
      </c>
      <c r="I8840" s="4">
        <v>1195</v>
      </c>
      <c r="J8840" s="4">
        <v>1195</v>
      </c>
    </row>
    <row r="8841" spans="2:10" x14ac:dyDescent="0.35">
      <c r="C8841" t="s">
        <v>1905</v>
      </c>
      <c r="E8841" s="4">
        <v>16679</v>
      </c>
      <c r="I8841" s="4">
        <v>16679</v>
      </c>
      <c r="J8841">
        <v>16679</v>
      </c>
    </row>
    <row r="8842" spans="2:10" x14ac:dyDescent="0.35">
      <c r="C8842" t="s">
        <v>1854</v>
      </c>
      <c r="D8842" s="4">
        <v>1197404</v>
      </c>
      <c r="E8842" s="4">
        <v>631973</v>
      </c>
      <c r="G8842" s="4">
        <v>376594</v>
      </c>
      <c r="I8842" s="4">
        <v>2205971</v>
      </c>
      <c r="J8842" s="4">
        <v>1829377</v>
      </c>
    </row>
    <row r="8843" spans="2:10" x14ac:dyDescent="0.35">
      <c r="C8843" t="s">
        <v>1855</v>
      </c>
      <c r="D8843" s="4">
        <v>290279</v>
      </c>
      <c r="E8843" s="4">
        <v>448057</v>
      </c>
      <c r="F8843" s="4">
        <v>6212</v>
      </c>
      <c r="H8843" s="4">
        <v>14690</v>
      </c>
      <c r="I8843" s="4">
        <v>759239</v>
      </c>
      <c r="J8843" s="4">
        <v>738336</v>
      </c>
    </row>
    <row r="8844" spans="2:10" x14ac:dyDescent="0.35">
      <c r="C8844" t="s">
        <v>1856</v>
      </c>
      <c r="D8844" s="4">
        <v>5788</v>
      </c>
      <c r="E8844" s="4">
        <v>91114</v>
      </c>
      <c r="I8844" s="4">
        <v>96902</v>
      </c>
      <c r="J8844" s="4">
        <v>96902</v>
      </c>
    </row>
    <row r="8845" spans="2:10" x14ac:dyDescent="0.35">
      <c r="C8845" t="s">
        <v>1857</v>
      </c>
      <c r="D8845" s="4">
        <v>123228</v>
      </c>
      <c r="E8845" s="4">
        <v>8827</v>
      </c>
      <c r="H8845" s="4">
        <v>679</v>
      </c>
      <c r="I8845" s="4">
        <v>132734</v>
      </c>
      <c r="J8845" s="4">
        <v>132055</v>
      </c>
    </row>
    <row r="8846" spans="2:10" x14ac:dyDescent="0.35">
      <c r="C8846" t="s">
        <v>1906</v>
      </c>
      <c r="D8846" s="4">
        <v>283</v>
      </c>
      <c r="H8846" s="4">
        <v>71511</v>
      </c>
      <c r="I8846" s="4">
        <v>71794</v>
      </c>
      <c r="J8846" s="4">
        <v>283</v>
      </c>
    </row>
    <row r="8847" spans="2:10" x14ac:dyDescent="0.35">
      <c r="C8847" t="s">
        <v>1858</v>
      </c>
      <c r="D8847" s="4">
        <v>20110</v>
      </c>
      <c r="E8847" s="4">
        <v>158160</v>
      </c>
      <c r="G8847" s="4">
        <v>39215</v>
      </c>
      <c r="I8847" s="4">
        <v>217485</v>
      </c>
      <c r="J8847" s="4">
        <v>178270</v>
      </c>
    </row>
    <row r="8848" spans="2:10" x14ac:dyDescent="0.35">
      <c r="C8848" t="s">
        <v>1859</v>
      </c>
      <c r="D8848" s="4">
        <v>1424708</v>
      </c>
      <c r="E8848" s="4">
        <v>1550000</v>
      </c>
      <c r="G8848" s="4">
        <v>375003</v>
      </c>
      <c r="H8848" s="4">
        <v>25000</v>
      </c>
      <c r="I8848" s="4">
        <v>3374711</v>
      </c>
      <c r="J8848" s="4">
        <v>2974708</v>
      </c>
    </row>
    <row r="8849" spans="2:10" x14ac:dyDescent="0.35">
      <c r="C8849" t="s">
        <v>1860</v>
      </c>
      <c r="D8849" s="4">
        <v>4348121</v>
      </c>
      <c r="E8849" s="4">
        <v>434812</v>
      </c>
      <c r="G8849" s="4">
        <v>217406</v>
      </c>
      <c r="I8849" s="4">
        <v>5000339</v>
      </c>
      <c r="J8849" s="4">
        <v>4782933</v>
      </c>
    </row>
    <row r="8850" spans="2:10" x14ac:dyDescent="0.35">
      <c r="C8850" t="s">
        <v>1861</v>
      </c>
      <c r="D8850" s="4">
        <v>801140</v>
      </c>
      <c r="F8850" s="4">
        <v>193641</v>
      </c>
      <c r="I8850" s="4">
        <v>994780</v>
      </c>
      <c r="J8850" s="4">
        <v>801140</v>
      </c>
    </row>
    <row r="8851" spans="2:10" x14ac:dyDescent="0.35">
      <c r="C8851" t="s">
        <v>1862</v>
      </c>
      <c r="D8851" s="4">
        <v>3589499</v>
      </c>
      <c r="E8851" s="4">
        <v>427321</v>
      </c>
      <c r="G8851" s="4">
        <v>512786</v>
      </c>
      <c r="I8851" s="4">
        <v>4529606</v>
      </c>
      <c r="J8851" s="4">
        <v>4016820</v>
      </c>
    </row>
    <row r="8852" spans="2:10" x14ac:dyDescent="0.35">
      <c r="C8852" t="s">
        <v>1863</v>
      </c>
      <c r="E8852" s="4">
        <v>23876</v>
      </c>
      <c r="I8852" s="4">
        <v>23876</v>
      </c>
      <c r="J8852">
        <v>23876</v>
      </c>
    </row>
    <row r="8853" spans="2:10" x14ac:dyDescent="0.35">
      <c r="B8853" t="s">
        <v>54</v>
      </c>
      <c r="D8853" s="4">
        <v>14409863</v>
      </c>
      <c r="E8853" s="4">
        <v>3796582</v>
      </c>
      <c r="F8853" s="4">
        <v>786079</v>
      </c>
      <c r="G8853" s="4">
        <v>1521004</v>
      </c>
      <c r="H8853" s="4">
        <v>111880</v>
      </c>
      <c r="I8853" s="4">
        <v>20625409</v>
      </c>
      <c r="J8853" s="4">
        <v>18206445</v>
      </c>
    </row>
    <row r="8854" spans="2:10" x14ac:dyDescent="0.35">
      <c r="B8854" t="s">
        <v>1845</v>
      </c>
      <c r="C8854" t="s">
        <v>1864</v>
      </c>
      <c r="D8854" s="4">
        <v>44633</v>
      </c>
      <c r="H8854" s="4">
        <v>11158</v>
      </c>
      <c r="I8854" s="4">
        <v>55792</v>
      </c>
      <c r="J8854" s="4">
        <v>44633</v>
      </c>
    </row>
    <row r="8855" spans="2:10" x14ac:dyDescent="0.35">
      <c r="C8855" t="s">
        <v>1865</v>
      </c>
      <c r="H8855" s="4">
        <v>40535</v>
      </c>
      <c r="I8855" s="4">
        <v>40535</v>
      </c>
      <c r="J8855">
        <v>0</v>
      </c>
    </row>
    <row r="8856" spans="2:10" x14ac:dyDescent="0.35">
      <c r="C8856" t="s">
        <v>1866</v>
      </c>
      <c r="I8856" s="4">
        <v>0</v>
      </c>
      <c r="J8856">
        <v>0</v>
      </c>
    </row>
    <row r="8857" spans="2:10" x14ac:dyDescent="0.35">
      <c r="B8857" t="s">
        <v>1845</v>
      </c>
      <c r="C8857" t="s">
        <v>1867</v>
      </c>
      <c r="E8857" s="4">
        <v>9000</v>
      </c>
      <c r="F8857" s="4">
        <v>144000</v>
      </c>
      <c r="G8857" s="4">
        <v>214600</v>
      </c>
      <c r="H8857" s="4">
        <v>9139885</v>
      </c>
      <c r="I8857" s="4">
        <v>9507485</v>
      </c>
      <c r="J8857">
        <v>9000</v>
      </c>
    </row>
    <row r="8858" spans="2:10" x14ac:dyDescent="0.35">
      <c r="C8858" t="s">
        <v>1868</v>
      </c>
      <c r="D8858" s="4">
        <v>38464</v>
      </c>
      <c r="E8858" s="4">
        <v>94668</v>
      </c>
      <c r="F8858" s="4">
        <v>100000</v>
      </c>
      <c r="G8858" s="4">
        <v>25436</v>
      </c>
      <c r="H8858" s="4">
        <v>5749759</v>
      </c>
      <c r="I8858" s="4">
        <v>6008327</v>
      </c>
      <c r="J8858" s="4">
        <v>133132</v>
      </c>
    </row>
    <row r="8859" spans="2:10" x14ac:dyDescent="0.35">
      <c r="C8859" t="s">
        <v>1894</v>
      </c>
      <c r="D8859" s="4">
        <v>13937</v>
      </c>
      <c r="I8859" s="4">
        <v>13937</v>
      </c>
      <c r="J8859" s="4">
        <v>13937</v>
      </c>
    </row>
    <row r="8860" spans="2:10" x14ac:dyDescent="0.35">
      <c r="C8860" t="s">
        <v>1869</v>
      </c>
      <c r="E8860" s="4">
        <v>0</v>
      </c>
      <c r="H8860" s="4">
        <v>2599200</v>
      </c>
      <c r="I8860" s="4">
        <v>2599200</v>
      </c>
      <c r="J8860">
        <v>0</v>
      </c>
    </row>
    <row r="8861" spans="2:10" x14ac:dyDescent="0.35">
      <c r="C8861" t="s">
        <v>1870</v>
      </c>
      <c r="D8861" s="4">
        <v>85053</v>
      </c>
      <c r="E8861" s="4">
        <v>13397915</v>
      </c>
      <c r="G8861" s="4">
        <v>32000</v>
      </c>
      <c r="H8861" s="4">
        <v>706133</v>
      </c>
      <c r="I8861" s="4">
        <v>14221101</v>
      </c>
      <c r="J8861" s="4">
        <v>13482968</v>
      </c>
    </row>
    <row r="8862" spans="2:10" x14ac:dyDescent="0.35">
      <c r="C8862" t="s">
        <v>1871</v>
      </c>
      <c r="D8862" s="4">
        <v>26083765</v>
      </c>
      <c r="E8862" s="4">
        <v>101115</v>
      </c>
      <c r="F8862" s="4">
        <v>11949</v>
      </c>
      <c r="G8862" s="4">
        <v>147691</v>
      </c>
      <c r="H8862" s="4">
        <v>57788</v>
      </c>
      <c r="I8862" s="4">
        <v>26402309</v>
      </c>
      <c r="J8862" s="4">
        <v>26184880</v>
      </c>
    </row>
    <row r="8863" spans="2:10" x14ac:dyDescent="0.35">
      <c r="C8863" t="s">
        <v>1872</v>
      </c>
      <c r="D8863" s="4">
        <v>931000</v>
      </c>
      <c r="I8863" s="4">
        <v>931000</v>
      </c>
      <c r="J8863" s="4">
        <v>931000</v>
      </c>
    </row>
    <row r="8864" spans="2:10" x14ac:dyDescent="0.35">
      <c r="C8864" t="s">
        <v>1875</v>
      </c>
      <c r="H8864" s="4">
        <v>98806</v>
      </c>
      <c r="I8864" s="4">
        <v>98806</v>
      </c>
      <c r="J8864">
        <v>0</v>
      </c>
    </row>
    <row r="8865" spans="2:10" x14ac:dyDescent="0.35">
      <c r="C8865" t="s">
        <v>1876</v>
      </c>
      <c r="D8865" s="4">
        <v>11057</v>
      </c>
      <c r="E8865" s="4">
        <v>0</v>
      </c>
      <c r="H8865" s="4">
        <v>80640</v>
      </c>
      <c r="I8865" s="4">
        <v>91697</v>
      </c>
      <c r="J8865" s="4">
        <v>11057</v>
      </c>
    </row>
    <row r="8866" spans="2:10" x14ac:dyDescent="0.35">
      <c r="C8866" t="s">
        <v>1877</v>
      </c>
      <c r="D8866" s="4">
        <v>14824</v>
      </c>
      <c r="I8866" s="4">
        <v>14824</v>
      </c>
      <c r="J8866" s="4">
        <v>14824</v>
      </c>
    </row>
    <row r="8867" spans="2:10" x14ac:dyDescent="0.35">
      <c r="B8867" t="s">
        <v>55</v>
      </c>
      <c r="D8867" s="4">
        <v>27222734</v>
      </c>
      <c r="E8867" s="4">
        <v>13602698</v>
      </c>
      <c r="F8867" s="4">
        <v>255949</v>
      </c>
      <c r="G8867" s="4">
        <v>419727</v>
      </c>
      <c r="H8867" s="4">
        <v>18483905</v>
      </c>
      <c r="I8867" s="4">
        <v>59985013</v>
      </c>
      <c r="J8867" s="4">
        <v>40825432</v>
      </c>
    </row>
    <row r="8868" spans="2:10" x14ac:dyDescent="0.35">
      <c r="B8868" t="s">
        <v>1878</v>
      </c>
      <c r="C8868" t="s">
        <v>1879</v>
      </c>
      <c r="D8868" s="4">
        <v>3184767</v>
      </c>
      <c r="I8868" s="4">
        <v>3184767</v>
      </c>
      <c r="J8868" s="4">
        <v>3184767</v>
      </c>
    </row>
    <row r="8869" spans="2:10" x14ac:dyDescent="0.35">
      <c r="C8869" t="s">
        <v>1907</v>
      </c>
      <c r="D8869" s="4">
        <v>18321</v>
      </c>
      <c r="I8869" s="4">
        <v>18321</v>
      </c>
      <c r="J8869" s="4">
        <v>18321</v>
      </c>
    </row>
    <row r="8870" spans="2:10" x14ac:dyDescent="0.35">
      <c r="C8870" t="s">
        <v>1881</v>
      </c>
      <c r="D8870" s="4">
        <v>4480448</v>
      </c>
      <c r="I8870" s="4">
        <v>4480448</v>
      </c>
      <c r="J8870" s="4">
        <v>4480448</v>
      </c>
    </row>
    <row r="8871" spans="2:10" x14ac:dyDescent="0.35">
      <c r="C8871" t="s">
        <v>1895</v>
      </c>
      <c r="D8871" s="4">
        <v>149394</v>
      </c>
      <c r="I8871" s="4">
        <v>149394</v>
      </c>
      <c r="J8871" s="4">
        <v>149394</v>
      </c>
    </row>
    <row r="8872" spans="2:10" x14ac:dyDescent="0.35">
      <c r="C8872" t="s">
        <v>1882</v>
      </c>
      <c r="D8872" s="4">
        <v>587144</v>
      </c>
      <c r="I8872" s="4">
        <v>587144</v>
      </c>
      <c r="J8872" s="4">
        <v>587144</v>
      </c>
    </row>
    <row r="8873" spans="2:10" x14ac:dyDescent="0.35">
      <c r="C8873" t="s">
        <v>1892</v>
      </c>
      <c r="D8873" s="4">
        <v>1505</v>
      </c>
      <c r="I8873" s="4">
        <v>1505</v>
      </c>
      <c r="J8873" s="4">
        <v>1505</v>
      </c>
    </row>
    <row r="8874" spans="2:10" x14ac:dyDescent="0.35">
      <c r="B8874" t="s">
        <v>56</v>
      </c>
      <c r="D8874" s="4">
        <v>8421580</v>
      </c>
      <c r="I8874" s="4">
        <v>8421580</v>
      </c>
      <c r="J8874" s="4">
        <v>8421580</v>
      </c>
    </row>
    <row r="8875" spans="2:10" x14ac:dyDescent="0.35">
      <c r="B8875" t="s">
        <v>1885</v>
      </c>
      <c r="C8875" t="s">
        <v>1886</v>
      </c>
      <c r="D8875" s="4">
        <v>556158</v>
      </c>
      <c r="I8875" s="4">
        <v>556158</v>
      </c>
      <c r="J8875" s="4">
        <v>556158</v>
      </c>
    </row>
    <row r="8876" spans="2:10" x14ac:dyDescent="0.35">
      <c r="B8876" t="s">
        <v>57</v>
      </c>
      <c r="D8876" s="4">
        <v>556158</v>
      </c>
      <c r="I8876" s="4">
        <v>556158</v>
      </c>
      <c r="J8876" s="4">
        <v>556158</v>
      </c>
    </row>
    <row r="8877" spans="2:10" x14ac:dyDescent="0.35">
      <c r="B8877" t="s">
        <v>1887</v>
      </c>
      <c r="C8877" t="s">
        <v>1888</v>
      </c>
      <c r="H8877" s="4">
        <v>1632000</v>
      </c>
      <c r="I8877" s="4">
        <v>1632000</v>
      </c>
      <c r="J8877">
        <v>0</v>
      </c>
    </row>
    <row r="8878" spans="2:10" x14ac:dyDescent="0.35">
      <c r="C8878" t="s">
        <v>1901</v>
      </c>
      <c r="E8878" s="4">
        <v>2175000</v>
      </c>
      <c r="I8878" s="4">
        <v>2175000</v>
      </c>
      <c r="J8878">
        <v>2175000</v>
      </c>
    </row>
    <row r="8879" spans="2:10" x14ac:dyDescent="0.35">
      <c r="C8879" t="s">
        <v>1889</v>
      </c>
      <c r="E8879" s="4">
        <v>3150000</v>
      </c>
      <c r="I8879" s="4">
        <v>3150000</v>
      </c>
      <c r="J8879">
        <v>3150000</v>
      </c>
    </row>
    <row r="8880" spans="2:10" x14ac:dyDescent="0.35">
      <c r="C8880" t="s">
        <v>1890</v>
      </c>
      <c r="E8880" s="4">
        <v>900000</v>
      </c>
      <c r="I8880" s="4">
        <v>900000</v>
      </c>
      <c r="J8880">
        <v>900000</v>
      </c>
    </row>
    <row r="8881" spans="1:10" x14ac:dyDescent="0.35">
      <c r="C8881" t="s">
        <v>1902</v>
      </c>
      <c r="E8881" s="4">
        <v>4350000</v>
      </c>
      <c r="I8881" s="4">
        <v>4350000</v>
      </c>
      <c r="J8881">
        <v>4350000</v>
      </c>
    </row>
    <row r="8882" spans="1:10" x14ac:dyDescent="0.35">
      <c r="B8882" t="s">
        <v>58</v>
      </c>
      <c r="E8882" s="4">
        <v>10575000</v>
      </c>
      <c r="H8882" s="4">
        <v>1632000</v>
      </c>
      <c r="I8882" s="4">
        <v>12207000</v>
      </c>
      <c r="J8882">
        <v>10575000</v>
      </c>
    </row>
    <row r="8883" spans="1:10" x14ac:dyDescent="0.35">
      <c r="A8883" t="s">
        <v>1696</v>
      </c>
      <c r="B8883" t="s">
        <v>59</v>
      </c>
      <c r="D8883" s="4">
        <v>210594123</v>
      </c>
      <c r="E8883" s="4">
        <v>144324188</v>
      </c>
      <c r="F8883" s="4">
        <v>27900884</v>
      </c>
      <c r="G8883" s="4">
        <v>1987531</v>
      </c>
      <c r="H8883" s="4">
        <v>23072051</v>
      </c>
      <c r="I8883" s="4">
        <v>407878776</v>
      </c>
      <c r="J8883" s="4">
        <v>354918311</v>
      </c>
    </row>
    <row r="8884" spans="1:10" x14ac:dyDescent="0.35">
      <c r="A8884" t="s">
        <v>888</v>
      </c>
      <c r="B8884" t="s">
        <v>1842</v>
      </c>
      <c r="C8884" t="s">
        <v>1843</v>
      </c>
      <c r="D8884" s="4">
        <v>12532111</v>
      </c>
      <c r="E8884" s="4">
        <v>1718377</v>
      </c>
      <c r="F8884" s="4">
        <v>3618638</v>
      </c>
      <c r="I8884" s="4">
        <v>17869126</v>
      </c>
      <c r="J8884" s="4">
        <v>14250488</v>
      </c>
    </row>
    <row r="8885" spans="1:10" x14ac:dyDescent="0.35">
      <c r="C8885" t="s">
        <v>1844</v>
      </c>
      <c r="D8885" s="4">
        <v>808198</v>
      </c>
      <c r="E8885" s="4">
        <v>1121860</v>
      </c>
      <c r="H8885" s="4">
        <v>112500</v>
      </c>
      <c r="I8885" s="4">
        <v>2042557</v>
      </c>
      <c r="J8885" s="4">
        <v>1930058</v>
      </c>
    </row>
    <row r="8886" spans="1:10" x14ac:dyDescent="0.35">
      <c r="C8886" t="s">
        <v>1845</v>
      </c>
      <c r="D8886" s="4">
        <v>13260</v>
      </c>
      <c r="E8886" s="4">
        <v>1037701</v>
      </c>
      <c r="I8886" s="4">
        <v>1050961</v>
      </c>
      <c r="J8886" s="4">
        <v>1050961</v>
      </c>
    </row>
    <row r="8887" spans="1:10" x14ac:dyDescent="0.35">
      <c r="B8887" t="s">
        <v>51</v>
      </c>
      <c r="D8887" s="4">
        <v>13353569</v>
      </c>
      <c r="E8887" s="4">
        <v>3877938</v>
      </c>
      <c r="F8887" s="4">
        <v>3618638</v>
      </c>
      <c r="H8887" s="4">
        <v>112500</v>
      </c>
      <c r="I8887" s="4">
        <v>20962645</v>
      </c>
      <c r="J8887" s="4">
        <v>17231507</v>
      </c>
    </row>
    <row r="8888" spans="1:10" x14ac:dyDescent="0.35">
      <c r="B8888" t="s">
        <v>1843</v>
      </c>
      <c r="C8888" t="s">
        <v>1846</v>
      </c>
      <c r="D8888" s="4">
        <v>16412080</v>
      </c>
      <c r="I8888" s="4">
        <v>16412080</v>
      </c>
      <c r="J8888" s="4">
        <v>16412080</v>
      </c>
    </row>
    <row r="8889" spans="1:10" x14ac:dyDescent="0.35">
      <c r="C8889" t="s">
        <v>1847</v>
      </c>
      <c r="D8889" s="4">
        <v>3728148</v>
      </c>
      <c r="E8889" s="4">
        <v>1981117</v>
      </c>
      <c r="F8889" s="4">
        <v>1081081</v>
      </c>
      <c r="I8889" s="4">
        <v>6790346</v>
      </c>
      <c r="J8889" s="4">
        <v>5709265</v>
      </c>
    </row>
    <row r="8890" spans="1:10" x14ac:dyDescent="0.35">
      <c r="C8890" t="s">
        <v>1848</v>
      </c>
      <c r="D8890" s="4">
        <v>274546</v>
      </c>
      <c r="I8890" s="4">
        <v>274546</v>
      </c>
      <c r="J8890" s="4">
        <v>274546</v>
      </c>
    </row>
    <row r="8891" spans="1:10" x14ac:dyDescent="0.35">
      <c r="B8891" t="s">
        <v>52</v>
      </c>
      <c r="D8891" s="4">
        <v>20414774</v>
      </c>
      <c r="E8891" s="4">
        <v>1981117</v>
      </c>
      <c r="F8891" s="4">
        <v>1081081</v>
      </c>
      <c r="I8891" s="4">
        <v>23476972</v>
      </c>
      <c r="J8891" s="4">
        <v>22395891</v>
      </c>
    </row>
    <row r="8892" spans="1:10" x14ac:dyDescent="0.35">
      <c r="B8892" t="s">
        <v>1849</v>
      </c>
      <c r="C8892" t="s">
        <v>1850</v>
      </c>
      <c r="D8892" s="4">
        <v>4800000</v>
      </c>
      <c r="I8892" s="4">
        <v>4800000</v>
      </c>
      <c r="J8892" s="4">
        <v>4800000</v>
      </c>
    </row>
    <row r="8893" spans="1:10" x14ac:dyDescent="0.35">
      <c r="B8893" t="s">
        <v>53</v>
      </c>
      <c r="D8893" s="4">
        <v>4800000</v>
      </c>
      <c r="I8893" s="4">
        <v>4800000</v>
      </c>
      <c r="J8893" s="4">
        <v>4800000</v>
      </c>
    </row>
    <row r="8894" spans="1:10" x14ac:dyDescent="0.35">
      <c r="B8894" t="s">
        <v>1844</v>
      </c>
      <c r="C8894" t="s">
        <v>1851</v>
      </c>
      <c r="D8894" s="4">
        <v>458763</v>
      </c>
      <c r="I8894" s="4">
        <v>458763</v>
      </c>
      <c r="J8894" s="4">
        <v>458763</v>
      </c>
    </row>
    <row r="8895" spans="1:10" x14ac:dyDescent="0.35">
      <c r="C8895" t="s">
        <v>1852</v>
      </c>
      <c r="D8895" s="4">
        <v>4089</v>
      </c>
      <c r="F8895" s="4">
        <v>9541</v>
      </c>
      <c r="I8895" s="4">
        <v>13630</v>
      </c>
      <c r="J8895" s="4">
        <v>4089</v>
      </c>
    </row>
    <row r="8896" spans="1:10" x14ac:dyDescent="0.35">
      <c r="C8896" t="s">
        <v>1853</v>
      </c>
      <c r="D8896" s="4">
        <v>10710</v>
      </c>
      <c r="F8896" s="4">
        <v>19039</v>
      </c>
      <c r="I8896" s="4">
        <v>29749</v>
      </c>
      <c r="J8896" s="4">
        <v>10710</v>
      </c>
    </row>
    <row r="8897" spans="2:10" x14ac:dyDescent="0.35">
      <c r="C8897" t="s">
        <v>1903</v>
      </c>
      <c r="D8897" s="4">
        <v>4508</v>
      </c>
      <c r="I8897" s="4">
        <v>4508</v>
      </c>
      <c r="J8897" s="4">
        <v>4508</v>
      </c>
    </row>
    <row r="8898" spans="2:10" x14ac:dyDescent="0.35">
      <c r="C8898" t="s">
        <v>1854</v>
      </c>
      <c r="D8898" s="4">
        <v>564891</v>
      </c>
      <c r="I8898" s="4">
        <v>564891</v>
      </c>
      <c r="J8898" s="4">
        <v>564891</v>
      </c>
    </row>
    <row r="8899" spans="2:10" x14ac:dyDescent="0.35">
      <c r="C8899" t="s">
        <v>1855</v>
      </c>
      <c r="D8899" s="4">
        <v>634390</v>
      </c>
      <c r="I8899" s="4">
        <v>634390</v>
      </c>
      <c r="J8899" s="4">
        <v>634390</v>
      </c>
    </row>
    <row r="8900" spans="2:10" x14ac:dyDescent="0.35">
      <c r="C8900" t="s">
        <v>1856</v>
      </c>
      <c r="I8900" s="4">
        <v>0</v>
      </c>
      <c r="J8900">
        <v>0</v>
      </c>
    </row>
    <row r="8901" spans="2:10" x14ac:dyDescent="0.35">
      <c r="C8901" t="s">
        <v>1857</v>
      </c>
      <c r="D8901" s="4">
        <v>39380</v>
      </c>
      <c r="G8901" s="4">
        <v>1358</v>
      </c>
      <c r="I8901" s="4">
        <v>40738</v>
      </c>
      <c r="J8901" s="4">
        <v>39380</v>
      </c>
    </row>
    <row r="8902" spans="2:10" x14ac:dyDescent="0.35">
      <c r="C8902" t="s">
        <v>1858</v>
      </c>
      <c r="E8902" s="4">
        <v>72397</v>
      </c>
      <c r="I8902" s="4">
        <v>72397</v>
      </c>
      <c r="J8902">
        <v>72397</v>
      </c>
    </row>
    <row r="8903" spans="2:10" x14ac:dyDescent="0.35">
      <c r="C8903" t="s">
        <v>1859</v>
      </c>
      <c r="E8903" s="4">
        <v>400293</v>
      </c>
      <c r="I8903" s="4">
        <v>400293</v>
      </c>
      <c r="J8903">
        <v>400293</v>
      </c>
    </row>
    <row r="8904" spans="2:10" x14ac:dyDescent="0.35">
      <c r="C8904" t="s">
        <v>1860</v>
      </c>
      <c r="E8904" s="4">
        <v>1521842</v>
      </c>
      <c r="I8904" s="4">
        <v>1521842</v>
      </c>
      <c r="J8904">
        <v>1521842</v>
      </c>
    </row>
    <row r="8905" spans="2:10" x14ac:dyDescent="0.35">
      <c r="C8905" t="s">
        <v>1861</v>
      </c>
      <c r="D8905" s="4">
        <v>147370</v>
      </c>
      <c r="I8905" s="4">
        <v>147370</v>
      </c>
      <c r="J8905" s="4">
        <v>147370</v>
      </c>
    </row>
    <row r="8906" spans="2:10" x14ac:dyDescent="0.35">
      <c r="C8906" t="s">
        <v>1862</v>
      </c>
      <c r="E8906" s="4">
        <v>1409628</v>
      </c>
      <c r="I8906" s="4">
        <v>1409628</v>
      </c>
      <c r="J8906">
        <v>1409628</v>
      </c>
    </row>
    <row r="8907" spans="2:10" x14ac:dyDescent="0.35">
      <c r="B8907" t="s">
        <v>54</v>
      </c>
      <c r="D8907" s="4">
        <v>1864100</v>
      </c>
      <c r="E8907" s="4">
        <v>3404161</v>
      </c>
      <c r="F8907" s="4">
        <v>28580</v>
      </c>
      <c r="G8907" s="4">
        <v>1358</v>
      </c>
      <c r="I8907" s="4">
        <v>5298198</v>
      </c>
      <c r="J8907" s="4">
        <v>5268261</v>
      </c>
    </row>
    <row r="8908" spans="2:10" x14ac:dyDescent="0.35">
      <c r="B8908" t="s">
        <v>1845</v>
      </c>
      <c r="C8908" t="s">
        <v>1865</v>
      </c>
      <c r="D8908" s="4">
        <v>87842</v>
      </c>
      <c r="H8908" s="4">
        <v>87842</v>
      </c>
      <c r="I8908" s="4">
        <v>175683</v>
      </c>
      <c r="J8908" s="4">
        <v>87842</v>
      </c>
    </row>
    <row r="8909" spans="2:10" x14ac:dyDescent="0.35">
      <c r="C8909" t="s">
        <v>1866</v>
      </c>
      <c r="I8909" s="4">
        <v>0</v>
      </c>
      <c r="J8909">
        <v>0</v>
      </c>
    </row>
    <row r="8910" spans="2:10" x14ac:dyDescent="0.35">
      <c r="C8910" t="s">
        <v>1867</v>
      </c>
      <c r="D8910" s="4">
        <v>15241</v>
      </c>
      <c r="F8910" s="4">
        <v>271661</v>
      </c>
      <c r="H8910" s="4">
        <v>1500397</v>
      </c>
      <c r="I8910" s="4">
        <v>1787299</v>
      </c>
      <c r="J8910" s="4">
        <v>15241</v>
      </c>
    </row>
    <row r="8911" spans="2:10" x14ac:dyDescent="0.35">
      <c r="C8911" t="s">
        <v>1868</v>
      </c>
      <c r="D8911" s="4">
        <v>8089</v>
      </c>
      <c r="E8911" s="4">
        <v>105259</v>
      </c>
      <c r="F8911" s="4">
        <v>10519</v>
      </c>
      <c r="H8911" s="4">
        <v>1394933</v>
      </c>
      <c r="I8911" s="4">
        <v>1518800</v>
      </c>
      <c r="J8911" s="4">
        <v>113348</v>
      </c>
    </row>
    <row r="8912" spans="2:10" x14ac:dyDescent="0.35">
      <c r="C8912" t="s">
        <v>1894</v>
      </c>
      <c r="D8912" s="4">
        <v>655</v>
      </c>
      <c r="I8912" s="4">
        <v>655</v>
      </c>
      <c r="J8912" s="4">
        <v>655</v>
      </c>
    </row>
    <row r="8913" spans="2:10" x14ac:dyDescent="0.35">
      <c r="C8913" t="s">
        <v>1869</v>
      </c>
      <c r="H8913" s="4">
        <v>406560</v>
      </c>
      <c r="I8913" s="4">
        <v>406560</v>
      </c>
      <c r="J8913">
        <v>0</v>
      </c>
    </row>
    <row r="8914" spans="2:10" x14ac:dyDescent="0.35">
      <c r="C8914" t="s">
        <v>1870</v>
      </c>
      <c r="E8914" s="4">
        <v>12859</v>
      </c>
      <c r="H8914" s="4">
        <v>1589330</v>
      </c>
      <c r="I8914" s="4">
        <v>1602188</v>
      </c>
      <c r="J8914">
        <v>12859</v>
      </c>
    </row>
    <row r="8915" spans="2:10" x14ac:dyDescent="0.35">
      <c r="C8915" t="s">
        <v>1871</v>
      </c>
      <c r="D8915" s="4">
        <v>4300000</v>
      </c>
      <c r="E8915" s="4">
        <v>6018</v>
      </c>
      <c r="H8915" s="4">
        <v>41767</v>
      </c>
      <c r="I8915" s="4">
        <v>4347785</v>
      </c>
      <c r="J8915" s="4">
        <v>4306018</v>
      </c>
    </row>
    <row r="8916" spans="2:10" x14ac:dyDescent="0.35">
      <c r="C8916" t="s">
        <v>1872</v>
      </c>
      <c r="E8916" s="4">
        <v>196000</v>
      </c>
      <c r="I8916" s="4">
        <v>196000</v>
      </c>
      <c r="J8916">
        <v>196000</v>
      </c>
    </row>
    <row r="8917" spans="2:10" x14ac:dyDescent="0.35">
      <c r="C8917" t="s">
        <v>1875</v>
      </c>
      <c r="H8917" s="4">
        <v>44753</v>
      </c>
      <c r="I8917" s="4">
        <v>44753</v>
      </c>
      <c r="J8917">
        <v>0</v>
      </c>
    </row>
    <row r="8918" spans="2:10" x14ac:dyDescent="0.35">
      <c r="C8918" t="s">
        <v>1876</v>
      </c>
      <c r="H8918" s="4">
        <v>68880</v>
      </c>
      <c r="I8918" s="4">
        <v>68880</v>
      </c>
      <c r="J8918">
        <v>0</v>
      </c>
    </row>
    <row r="8919" spans="2:10" x14ac:dyDescent="0.35">
      <c r="C8919" t="s">
        <v>1877</v>
      </c>
      <c r="D8919" s="4">
        <v>5786</v>
      </c>
      <c r="I8919" s="4">
        <v>5786</v>
      </c>
      <c r="J8919" s="4">
        <v>5786</v>
      </c>
    </row>
    <row r="8920" spans="2:10" x14ac:dyDescent="0.35">
      <c r="B8920" t="s">
        <v>55</v>
      </c>
      <c r="D8920" s="4">
        <v>4417613</v>
      </c>
      <c r="E8920" s="4">
        <v>320136</v>
      </c>
      <c r="F8920" s="4">
        <v>282180</v>
      </c>
      <c r="H8920" s="4">
        <v>5134461</v>
      </c>
      <c r="I8920" s="4">
        <v>10154390</v>
      </c>
      <c r="J8920" s="4">
        <v>4737749</v>
      </c>
    </row>
    <row r="8921" spans="2:10" x14ac:dyDescent="0.35">
      <c r="B8921" t="s">
        <v>1878</v>
      </c>
      <c r="C8921" t="s">
        <v>1879</v>
      </c>
      <c r="D8921" s="4">
        <v>507102</v>
      </c>
      <c r="I8921" s="4">
        <v>507102</v>
      </c>
      <c r="J8921" s="4">
        <v>507102</v>
      </c>
    </row>
    <row r="8922" spans="2:10" x14ac:dyDescent="0.35">
      <c r="C8922" t="s">
        <v>1880</v>
      </c>
      <c r="D8922" s="4">
        <v>401167</v>
      </c>
      <c r="I8922" s="4">
        <v>401167</v>
      </c>
      <c r="J8922" s="4">
        <v>401167</v>
      </c>
    </row>
    <row r="8923" spans="2:10" x14ac:dyDescent="0.35">
      <c r="C8923" t="s">
        <v>1881</v>
      </c>
      <c r="D8923" s="4">
        <v>1180601</v>
      </c>
      <c r="I8923" s="4">
        <v>1180601</v>
      </c>
      <c r="J8923" s="4">
        <v>1180601</v>
      </c>
    </row>
    <row r="8924" spans="2:10" x14ac:dyDescent="0.35">
      <c r="C8924" t="s">
        <v>1882</v>
      </c>
      <c r="D8924" s="4">
        <v>19169</v>
      </c>
      <c r="E8924" s="4">
        <v>241535</v>
      </c>
      <c r="I8924" s="4">
        <v>260703</v>
      </c>
      <c r="J8924" s="4">
        <v>260704</v>
      </c>
    </row>
    <row r="8925" spans="2:10" x14ac:dyDescent="0.35">
      <c r="C8925" t="s">
        <v>1892</v>
      </c>
      <c r="D8925" s="4">
        <v>16965</v>
      </c>
      <c r="I8925" s="4">
        <v>16965</v>
      </c>
      <c r="J8925" s="4">
        <v>16965</v>
      </c>
    </row>
    <row r="8926" spans="2:10" x14ac:dyDescent="0.35">
      <c r="C8926" t="s">
        <v>1884</v>
      </c>
      <c r="D8926" s="4">
        <v>54821</v>
      </c>
      <c r="I8926" s="4">
        <v>54821</v>
      </c>
      <c r="J8926" s="4">
        <v>54821</v>
      </c>
    </row>
    <row r="8927" spans="2:10" x14ac:dyDescent="0.35">
      <c r="B8927" t="s">
        <v>56</v>
      </c>
      <c r="D8927" s="4">
        <v>2179825</v>
      </c>
      <c r="E8927" s="4">
        <v>241535</v>
      </c>
      <c r="I8927" s="4">
        <v>2421360</v>
      </c>
      <c r="J8927" s="4">
        <v>2421360</v>
      </c>
    </row>
    <row r="8928" spans="2:10" x14ac:dyDescent="0.35">
      <c r="B8928" t="s">
        <v>1885</v>
      </c>
      <c r="C8928" t="s">
        <v>1886</v>
      </c>
      <c r="D8928" s="4">
        <v>56558</v>
      </c>
      <c r="I8928" s="4">
        <v>56558</v>
      </c>
      <c r="J8928" s="4">
        <v>56558</v>
      </c>
    </row>
    <row r="8929" spans="1:10" x14ac:dyDescent="0.35">
      <c r="B8929" t="s">
        <v>57</v>
      </c>
      <c r="D8929" s="4">
        <v>56558</v>
      </c>
      <c r="I8929" s="4">
        <v>56558</v>
      </c>
      <c r="J8929" s="4">
        <v>56558</v>
      </c>
    </row>
    <row r="8930" spans="1:10" x14ac:dyDescent="0.35">
      <c r="B8930" t="s">
        <v>1887</v>
      </c>
      <c r="C8930" t="s">
        <v>1888</v>
      </c>
      <c r="H8930" s="4">
        <v>134400</v>
      </c>
      <c r="I8930" s="4">
        <v>134400</v>
      </c>
      <c r="J8930">
        <v>0</v>
      </c>
    </row>
    <row r="8931" spans="1:10" x14ac:dyDescent="0.35">
      <c r="C8931" t="s">
        <v>1901</v>
      </c>
      <c r="H8931" s="4">
        <v>75000</v>
      </c>
      <c r="I8931" s="4">
        <v>75000</v>
      </c>
      <c r="J8931">
        <v>0</v>
      </c>
    </row>
    <row r="8932" spans="1:10" x14ac:dyDescent="0.35">
      <c r="C8932" t="s">
        <v>1889</v>
      </c>
      <c r="H8932" s="4">
        <v>105000</v>
      </c>
      <c r="I8932" s="4">
        <v>105000</v>
      </c>
      <c r="J8932">
        <v>0</v>
      </c>
    </row>
    <row r="8933" spans="1:10" x14ac:dyDescent="0.35">
      <c r="C8933" t="s">
        <v>1890</v>
      </c>
      <c r="H8933" s="4">
        <v>75000</v>
      </c>
      <c r="I8933" s="4">
        <v>75000</v>
      </c>
      <c r="J8933">
        <v>0</v>
      </c>
    </row>
    <row r="8934" spans="1:10" x14ac:dyDescent="0.35">
      <c r="C8934" t="s">
        <v>1902</v>
      </c>
      <c r="H8934" s="4">
        <v>150000</v>
      </c>
      <c r="I8934" s="4">
        <v>150000</v>
      </c>
      <c r="J8934">
        <v>0</v>
      </c>
    </row>
    <row r="8935" spans="1:10" x14ac:dyDescent="0.35">
      <c r="B8935" t="s">
        <v>58</v>
      </c>
      <c r="H8935" s="4">
        <v>539400</v>
      </c>
      <c r="I8935" s="4">
        <v>539400</v>
      </c>
      <c r="J8935">
        <v>0</v>
      </c>
    </row>
    <row r="8936" spans="1:10" x14ac:dyDescent="0.35">
      <c r="A8936" t="s">
        <v>1697</v>
      </c>
      <c r="B8936" t="s">
        <v>59</v>
      </c>
      <c r="D8936" s="4">
        <v>47086438</v>
      </c>
      <c r="E8936" s="4">
        <v>9824886</v>
      </c>
      <c r="F8936" s="4">
        <v>5010479</v>
      </c>
      <c r="G8936" s="4">
        <v>1358</v>
      </c>
      <c r="H8936" s="4">
        <v>5786361</v>
      </c>
      <c r="I8936" s="4">
        <v>67709522</v>
      </c>
      <c r="J8936" s="4">
        <v>56911324</v>
      </c>
    </row>
    <row r="8937" spans="1:10" x14ac:dyDescent="0.35">
      <c r="A8937" t="s">
        <v>892</v>
      </c>
      <c r="B8937" t="s">
        <v>1842</v>
      </c>
      <c r="C8937" t="s">
        <v>1843</v>
      </c>
      <c r="D8937" s="4">
        <v>6419021</v>
      </c>
      <c r="F8937" s="4">
        <v>1117200</v>
      </c>
      <c r="I8937" s="4">
        <v>7536221</v>
      </c>
      <c r="J8937" s="4">
        <v>6419021</v>
      </c>
    </row>
    <row r="8938" spans="1:10" x14ac:dyDescent="0.35">
      <c r="C8938" t="s">
        <v>1844</v>
      </c>
      <c r="D8938" s="4">
        <v>22602</v>
      </c>
      <c r="E8938" s="4">
        <v>298873</v>
      </c>
      <c r="G8938" s="4">
        <v>330598</v>
      </c>
      <c r="H8938" s="4">
        <v>16650</v>
      </c>
      <c r="I8938" s="4">
        <v>668723</v>
      </c>
      <c r="J8938" s="4">
        <v>321475</v>
      </c>
    </row>
    <row r="8939" spans="1:10" x14ac:dyDescent="0.35">
      <c r="C8939" t="s">
        <v>1845</v>
      </c>
      <c r="D8939" s="4">
        <v>3675</v>
      </c>
      <c r="G8939" s="4">
        <v>747973</v>
      </c>
      <c r="I8939" s="4">
        <v>751648</v>
      </c>
      <c r="J8939" s="4">
        <v>3675</v>
      </c>
    </row>
    <row r="8940" spans="1:10" x14ac:dyDescent="0.35">
      <c r="B8940" t="s">
        <v>51</v>
      </c>
      <c r="D8940" s="4">
        <v>6445298</v>
      </c>
      <c r="E8940" s="4">
        <v>298873</v>
      </c>
      <c r="F8940" s="4">
        <v>1117200</v>
      </c>
      <c r="G8940" s="4">
        <v>1078571</v>
      </c>
      <c r="H8940" s="4">
        <v>16650</v>
      </c>
      <c r="I8940" s="4">
        <v>8956592</v>
      </c>
      <c r="J8940" s="4">
        <v>6744171</v>
      </c>
    </row>
    <row r="8941" spans="1:10" x14ac:dyDescent="0.35">
      <c r="B8941" t="s">
        <v>1843</v>
      </c>
      <c r="C8941" t="s">
        <v>1846</v>
      </c>
      <c r="D8941" s="4">
        <v>3512174</v>
      </c>
      <c r="E8941" s="4">
        <v>2149967</v>
      </c>
      <c r="F8941" s="4">
        <v>1585205</v>
      </c>
      <c r="G8941" s="4">
        <v>2100000</v>
      </c>
      <c r="I8941" s="4">
        <v>9347345</v>
      </c>
      <c r="J8941" s="4">
        <v>5662141</v>
      </c>
    </row>
    <row r="8942" spans="1:10" x14ac:dyDescent="0.35">
      <c r="C8942" t="s">
        <v>1847</v>
      </c>
      <c r="D8942" s="4">
        <v>1515293</v>
      </c>
      <c r="F8942" s="4">
        <v>202703</v>
      </c>
      <c r="G8942" s="4">
        <v>1485000</v>
      </c>
      <c r="I8942" s="4">
        <v>3202996</v>
      </c>
      <c r="J8942" s="4">
        <v>1515293</v>
      </c>
    </row>
    <row r="8943" spans="1:10" x14ac:dyDescent="0.35">
      <c r="C8943" t="s">
        <v>1848</v>
      </c>
      <c r="D8943" s="4">
        <v>5565</v>
      </c>
      <c r="I8943" s="4">
        <v>5565</v>
      </c>
      <c r="J8943" s="4">
        <v>5565</v>
      </c>
    </row>
    <row r="8944" spans="1:10" x14ac:dyDescent="0.35">
      <c r="B8944" t="s">
        <v>52</v>
      </c>
      <c r="D8944" s="4">
        <v>5033032</v>
      </c>
      <c r="E8944" s="4">
        <v>2149967</v>
      </c>
      <c r="F8944" s="4">
        <v>1787907</v>
      </c>
      <c r="G8944" s="4">
        <v>3585000</v>
      </c>
      <c r="I8944" s="4">
        <v>12555906</v>
      </c>
      <c r="J8944" s="4">
        <v>7182999</v>
      </c>
    </row>
    <row r="8945" spans="2:10" x14ac:dyDescent="0.35">
      <c r="B8945" t="s">
        <v>1844</v>
      </c>
      <c r="C8945" t="s">
        <v>1851</v>
      </c>
      <c r="E8945" s="4">
        <v>132119</v>
      </c>
      <c r="I8945" s="4">
        <v>132119</v>
      </c>
      <c r="J8945">
        <v>132119</v>
      </c>
    </row>
    <row r="8946" spans="2:10" x14ac:dyDescent="0.35">
      <c r="C8946" t="s">
        <v>1852</v>
      </c>
      <c r="D8946" s="4">
        <v>1921</v>
      </c>
      <c r="I8946" s="4">
        <v>1921</v>
      </c>
      <c r="J8946" s="4">
        <v>1921</v>
      </c>
    </row>
    <row r="8947" spans="2:10" x14ac:dyDescent="0.35">
      <c r="C8947" t="s">
        <v>1853</v>
      </c>
      <c r="D8947" s="4">
        <v>23856</v>
      </c>
      <c r="F8947" s="4">
        <v>2309</v>
      </c>
      <c r="I8947" s="4">
        <v>26164</v>
      </c>
      <c r="J8947" s="4">
        <v>23856</v>
      </c>
    </row>
    <row r="8948" spans="2:10" x14ac:dyDescent="0.35">
      <c r="C8948" t="s">
        <v>1854</v>
      </c>
      <c r="D8948" s="4">
        <v>2603</v>
      </c>
      <c r="E8948" s="4">
        <v>342970</v>
      </c>
      <c r="I8948" s="4">
        <v>345573</v>
      </c>
      <c r="J8948" s="4">
        <v>345573</v>
      </c>
    </row>
    <row r="8949" spans="2:10" x14ac:dyDescent="0.35">
      <c r="C8949" t="s">
        <v>1855</v>
      </c>
      <c r="D8949" s="4">
        <v>7604</v>
      </c>
      <c r="E8949" s="4">
        <v>188635</v>
      </c>
      <c r="I8949" s="4">
        <v>196239</v>
      </c>
      <c r="J8949" s="4">
        <v>196239</v>
      </c>
    </row>
    <row r="8950" spans="2:10" x14ac:dyDescent="0.35">
      <c r="C8950" t="s">
        <v>1856</v>
      </c>
      <c r="I8950" s="4">
        <v>0</v>
      </c>
      <c r="J8950">
        <v>0</v>
      </c>
    </row>
    <row r="8951" spans="2:10" x14ac:dyDescent="0.35">
      <c r="C8951" t="s">
        <v>1858</v>
      </c>
      <c r="G8951" s="4">
        <v>20781</v>
      </c>
      <c r="I8951" s="4">
        <v>20781</v>
      </c>
      <c r="J8951">
        <v>0</v>
      </c>
    </row>
    <row r="8952" spans="2:10" x14ac:dyDescent="0.35">
      <c r="C8952" t="s">
        <v>1859</v>
      </c>
      <c r="F8952" s="4">
        <v>3</v>
      </c>
      <c r="G8952" s="4">
        <v>575000</v>
      </c>
      <c r="H8952" s="4">
        <v>25000</v>
      </c>
      <c r="I8952" s="4">
        <v>600003</v>
      </c>
      <c r="J8952">
        <v>0</v>
      </c>
    </row>
    <row r="8953" spans="2:10" x14ac:dyDescent="0.35">
      <c r="C8953" t="s">
        <v>1860</v>
      </c>
      <c r="G8953" s="4">
        <v>434812</v>
      </c>
      <c r="I8953" s="4">
        <v>434812</v>
      </c>
      <c r="J8953">
        <v>0</v>
      </c>
    </row>
    <row r="8954" spans="2:10" x14ac:dyDescent="0.35">
      <c r="C8954" t="s">
        <v>1861</v>
      </c>
      <c r="E8954" s="4">
        <v>32645</v>
      </c>
      <c r="I8954" s="4">
        <v>32645</v>
      </c>
      <c r="J8954">
        <v>32645</v>
      </c>
    </row>
    <row r="8955" spans="2:10" x14ac:dyDescent="0.35">
      <c r="B8955" t="s">
        <v>54</v>
      </c>
      <c r="D8955" s="4">
        <v>35983</v>
      </c>
      <c r="E8955" s="4">
        <v>696369</v>
      </c>
      <c r="F8955" s="4">
        <v>2312</v>
      </c>
      <c r="G8955" s="4">
        <v>1030593</v>
      </c>
      <c r="H8955" s="4">
        <v>25000</v>
      </c>
      <c r="I8955" s="4">
        <v>1790257</v>
      </c>
      <c r="J8955" s="4">
        <v>732352</v>
      </c>
    </row>
    <row r="8956" spans="2:10" x14ac:dyDescent="0.35">
      <c r="B8956" t="s">
        <v>1845</v>
      </c>
      <c r="C8956" t="s">
        <v>1866</v>
      </c>
      <c r="I8956" s="4">
        <v>0</v>
      </c>
      <c r="J8956">
        <v>0</v>
      </c>
    </row>
    <row r="8957" spans="2:10" x14ac:dyDescent="0.35">
      <c r="C8957" t="s">
        <v>1867</v>
      </c>
      <c r="E8957" s="4">
        <v>9000</v>
      </c>
      <c r="G8957" s="4">
        <v>131160</v>
      </c>
      <c r="H8957" s="4">
        <v>375416</v>
      </c>
      <c r="I8957" s="4">
        <v>515576</v>
      </c>
      <c r="J8957">
        <v>9000</v>
      </c>
    </row>
    <row r="8958" spans="2:10" x14ac:dyDescent="0.35">
      <c r="C8958" t="s">
        <v>1868</v>
      </c>
      <c r="H8958" s="4">
        <v>452998</v>
      </c>
      <c r="I8958" s="4">
        <v>452998</v>
      </c>
      <c r="J8958">
        <v>0</v>
      </c>
    </row>
    <row r="8959" spans="2:10" x14ac:dyDescent="0.35">
      <c r="C8959" t="s">
        <v>1894</v>
      </c>
      <c r="D8959" s="4">
        <v>655</v>
      </c>
      <c r="I8959" s="4">
        <v>655</v>
      </c>
      <c r="J8959" s="4">
        <v>655</v>
      </c>
    </row>
    <row r="8960" spans="2:10" x14ac:dyDescent="0.35">
      <c r="C8960" t="s">
        <v>1869</v>
      </c>
      <c r="H8960" s="4">
        <v>168000</v>
      </c>
      <c r="I8960" s="4">
        <v>168000</v>
      </c>
      <c r="J8960">
        <v>0</v>
      </c>
    </row>
    <row r="8961" spans="1:10" x14ac:dyDescent="0.35">
      <c r="C8961" t="s">
        <v>1870</v>
      </c>
      <c r="G8961" s="4">
        <v>19510</v>
      </c>
      <c r="H8961" s="4">
        <v>1506445</v>
      </c>
      <c r="I8961" s="4">
        <v>1525954</v>
      </c>
      <c r="J8961">
        <v>0</v>
      </c>
    </row>
    <row r="8962" spans="1:10" x14ac:dyDescent="0.35">
      <c r="C8962" t="s">
        <v>1871</v>
      </c>
      <c r="F8962" s="4">
        <v>302486</v>
      </c>
      <c r="I8962" s="4">
        <v>302486</v>
      </c>
      <c r="J8962">
        <v>0</v>
      </c>
    </row>
    <row r="8963" spans="1:10" x14ac:dyDescent="0.35">
      <c r="C8963" t="s">
        <v>1872</v>
      </c>
      <c r="D8963" s="4">
        <v>245000</v>
      </c>
      <c r="I8963" s="4">
        <v>245000</v>
      </c>
      <c r="J8963" s="4">
        <v>245000</v>
      </c>
    </row>
    <row r="8964" spans="1:10" x14ac:dyDescent="0.35">
      <c r="C8964" t="s">
        <v>1875</v>
      </c>
      <c r="D8964" s="4">
        <v>0</v>
      </c>
      <c r="H8964" s="4">
        <v>259220</v>
      </c>
      <c r="I8964" s="4">
        <v>259220</v>
      </c>
      <c r="J8964" s="4">
        <v>0</v>
      </c>
    </row>
    <row r="8965" spans="1:10" x14ac:dyDescent="0.35">
      <c r="C8965" t="s">
        <v>1876</v>
      </c>
      <c r="H8965" s="4">
        <v>0</v>
      </c>
      <c r="I8965" s="4">
        <v>0</v>
      </c>
      <c r="J8965">
        <v>0</v>
      </c>
    </row>
    <row r="8966" spans="1:10" x14ac:dyDescent="0.35">
      <c r="B8966" t="s">
        <v>55</v>
      </c>
      <c r="D8966" s="4">
        <v>245655</v>
      </c>
      <c r="E8966" s="4">
        <v>9000</v>
      </c>
      <c r="F8966" s="4">
        <v>302486</v>
      </c>
      <c r="G8966" s="4">
        <v>150670</v>
      </c>
      <c r="H8966" s="4">
        <v>2762078</v>
      </c>
      <c r="I8966" s="4">
        <v>3469889</v>
      </c>
      <c r="J8966" s="4">
        <v>254655</v>
      </c>
    </row>
    <row r="8967" spans="1:10" x14ac:dyDescent="0.35">
      <c r="B8967" t="s">
        <v>1878</v>
      </c>
      <c r="C8967" t="s">
        <v>1879</v>
      </c>
      <c r="D8967" s="4">
        <v>18046</v>
      </c>
      <c r="I8967" s="4">
        <v>18046</v>
      </c>
      <c r="J8967" s="4">
        <v>18046</v>
      </c>
    </row>
    <row r="8968" spans="1:10" x14ac:dyDescent="0.35">
      <c r="C8968" t="s">
        <v>1881</v>
      </c>
      <c r="D8968" s="4">
        <v>73380</v>
      </c>
      <c r="I8968" s="4">
        <v>73380</v>
      </c>
      <c r="J8968" s="4">
        <v>73380</v>
      </c>
    </row>
    <row r="8969" spans="1:10" x14ac:dyDescent="0.35">
      <c r="B8969" t="s">
        <v>56</v>
      </c>
      <c r="D8969" s="4">
        <v>91426</v>
      </c>
      <c r="I8969" s="4">
        <v>91426</v>
      </c>
      <c r="J8969" s="4">
        <v>91426</v>
      </c>
    </row>
    <row r="8970" spans="1:10" x14ac:dyDescent="0.35">
      <c r="B8970" t="s">
        <v>1887</v>
      </c>
      <c r="C8970" t="s">
        <v>1888</v>
      </c>
      <c r="H8970" s="4">
        <v>240000</v>
      </c>
      <c r="I8970" s="4">
        <v>240000</v>
      </c>
      <c r="J8970">
        <v>0</v>
      </c>
    </row>
    <row r="8971" spans="1:10" x14ac:dyDescent="0.35">
      <c r="C8971" t="s">
        <v>1889</v>
      </c>
      <c r="H8971" s="4">
        <v>94500</v>
      </c>
      <c r="I8971" s="4">
        <v>94500</v>
      </c>
      <c r="J8971">
        <v>0</v>
      </c>
    </row>
    <row r="8972" spans="1:10" x14ac:dyDescent="0.35">
      <c r="B8972" t="s">
        <v>1887</v>
      </c>
      <c r="C8972" t="s">
        <v>1890</v>
      </c>
      <c r="H8972" s="4">
        <v>67500</v>
      </c>
      <c r="I8972" s="4">
        <v>67500</v>
      </c>
      <c r="J8972">
        <v>0</v>
      </c>
    </row>
    <row r="8973" spans="1:10" x14ac:dyDescent="0.35">
      <c r="B8973" t="s">
        <v>58</v>
      </c>
      <c r="H8973" s="4">
        <v>402000</v>
      </c>
      <c r="I8973" s="4">
        <v>402000</v>
      </c>
      <c r="J8973">
        <v>0</v>
      </c>
    </row>
    <row r="8974" spans="1:10" x14ac:dyDescent="0.35">
      <c r="A8974" t="s">
        <v>1698</v>
      </c>
      <c r="B8974" t="s">
        <v>59</v>
      </c>
      <c r="D8974" s="4">
        <v>11851393</v>
      </c>
      <c r="E8974" s="4">
        <v>3154209</v>
      </c>
      <c r="F8974" s="4">
        <v>3209906</v>
      </c>
      <c r="G8974" s="4">
        <v>5844834</v>
      </c>
      <c r="H8974" s="4">
        <v>3205728</v>
      </c>
      <c r="I8974" s="4">
        <v>27266070</v>
      </c>
      <c r="J8974" s="4">
        <v>15005602</v>
      </c>
    </row>
    <row r="8975" spans="1:10" x14ac:dyDescent="0.35">
      <c r="A8975" t="s">
        <v>895</v>
      </c>
      <c r="B8975" t="s">
        <v>1842</v>
      </c>
      <c r="C8975" t="s">
        <v>1843</v>
      </c>
      <c r="D8975" s="4">
        <v>31536372</v>
      </c>
      <c r="E8975" s="4">
        <v>13101166</v>
      </c>
      <c r="F8975" s="4">
        <v>3990000</v>
      </c>
      <c r="I8975" s="4">
        <v>48627538</v>
      </c>
      <c r="J8975" s="4">
        <v>44637538</v>
      </c>
    </row>
    <row r="8976" spans="1:10" x14ac:dyDescent="0.35">
      <c r="C8976" t="s">
        <v>1844</v>
      </c>
      <c r="D8976" s="4">
        <v>2157455</v>
      </c>
      <c r="E8976" s="4">
        <v>390796</v>
      </c>
      <c r="F8976" s="4">
        <v>1134972</v>
      </c>
      <c r="H8976" s="4">
        <v>784363</v>
      </c>
      <c r="I8976" s="4">
        <v>4467586</v>
      </c>
      <c r="J8976" s="4">
        <v>2548251</v>
      </c>
    </row>
    <row r="8977" spans="2:10" x14ac:dyDescent="0.35">
      <c r="C8977" t="s">
        <v>1845</v>
      </c>
      <c r="D8977" s="4">
        <v>3077905</v>
      </c>
      <c r="I8977" s="4">
        <v>3077905</v>
      </c>
      <c r="J8977" s="4">
        <v>3077905</v>
      </c>
    </row>
    <row r="8978" spans="2:10" x14ac:dyDescent="0.35">
      <c r="B8978" t="s">
        <v>51</v>
      </c>
      <c r="D8978" s="4">
        <v>36771732</v>
      </c>
      <c r="E8978" s="4">
        <v>13491962</v>
      </c>
      <c r="F8978" s="4">
        <v>5124972</v>
      </c>
      <c r="H8978" s="4">
        <v>784363</v>
      </c>
      <c r="I8978" s="4">
        <v>56173029</v>
      </c>
      <c r="J8978" s="4">
        <v>50263694</v>
      </c>
    </row>
    <row r="8979" spans="2:10" x14ac:dyDescent="0.35">
      <c r="B8979" t="s">
        <v>1843</v>
      </c>
      <c r="C8979" t="s">
        <v>1846</v>
      </c>
      <c r="D8979" s="4">
        <v>19236410</v>
      </c>
      <c r="I8979" s="4">
        <v>19236410</v>
      </c>
      <c r="J8979" s="4">
        <v>19236410</v>
      </c>
    </row>
    <row r="8980" spans="2:10" x14ac:dyDescent="0.35">
      <c r="C8980" t="s">
        <v>1847</v>
      </c>
      <c r="D8980" s="4">
        <v>15752719</v>
      </c>
      <c r="F8980" s="4">
        <v>1081081</v>
      </c>
      <c r="I8980" s="4">
        <v>16833800</v>
      </c>
      <c r="J8980" s="4">
        <v>15752719</v>
      </c>
    </row>
    <row r="8981" spans="2:10" x14ac:dyDescent="0.35">
      <c r="C8981" t="s">
        <v>1848</v>
      </c>
      <c r="D8981" s="4">
        <v>14866</v>
      </c>
      <c r="I8981" s="4">
        <v>14866</v>
      </c>
      <c r="J8981" s="4">
        <v>14866</v>
      </c>
    </row>
    <row r="8982" spans="2:10" x14ac:dyDescent="0.35">
      <c r="B8982" t="s">
        <v>52</v>
      </c>
      <c r="D8982" s="4">
        <v>35003995</v>
      </c>
      <c r="F8982" s="4">
        <v>1081081</v>
      </c>
      <c r="I8982" s="4">
        <v>36085076</v>
      </c>
      <c r="J8982" s="4">
        <v>35003995</v>
      </c>
    </row>
    <row r="8983" spans="2:10" x14ac:dyDescent="0.35">
      <c r="B8983" t="s">
        <v>1849</v>
      </c>
      <c r="C8983" t="s">
        <v>1896</v>
      </c>
      <c r="H8983" s="4">
        <v>130990</v>
      </c>
      <c r="I8983" s="4">
        <v>130990</v>
      </c>
      <c r="J8983">
        <v>0</v>
      </c>
    </row>
    <row r="8984" spans="2:10" x14ac:dyDescent="0.35">
      <c r="C8984" t="s">
        <v>1850</v>
      </c>
      <c r="H8984" s="4">
        <v>6400000</v>
      </c>
      <c r="I8984" s="4">
        <v>6400000</v>
      </c>
      <c r="J8984">
        <v>0</v>
      </c>
    </row>
    <row r="8985" spans="2:10" x14ac:dyDescent="0.35">
      <c r="B8985" t="s">
        <v>53</v>
      </c>
      <c r="H8985" s="4">
        <v>6530990</v>
      </c>
      <c r="I8985" s="4">
        <v>6530990</v>
      </c>
      <c r="J8985">
        <v>0</v>
      </c>
    </row>
    <row r="8986" spans="2:10" x14ac:dyDescent="0.35">
      <c r="B8986" t="s">
        <v>1844</v>
      </c>
      <c r="C8986" t="s">
        <v>1934</v>
      </c>
      <c r="D8986" s="4">
        <v>4702</v>
      </c>
      <c r="I8986" s="4">
        <v>4702</v>
      </c>
      <c r="J8986" s="4">
        <v>4702</v>
      </c>
    </row>
    <row r="8987" spans="2:10" x14ac:dyDescent="0.35">
      <c r="C8987" t="s">
        <v>1851</v>
      </c>
      <c r="D8987" s="4">
        <v>672487</v>
      </c>
      <c r="I8987" s="4">
        <v>672487</v>
      </c>
      <c r="J8987" s="4">
        <v>672487</v>
      </c>
    </row>
    <row r="8988" spans="2:10" x14ac:dyDescent="0.35">
      <c r="C8988" t="s">
        <v>1916</v>
      </c>
      <c r="D8988" s="4">
        <v>28890</v>
      </c>
      <c r="I8988" s="4">
        <v>28890</v>
      </c>
      <c r="J8988" s="4">
        <v>28890</v>
      </c>
    </row>
    <row r="8989" spans="2:10" x14ac:dyDescent="0.35">
      <c r="C8989" t="s">
        <v>1852</v>
      </c>
      <c r="D8989" s="4">
        <v>17288</v>
      </c>
      <c r="I8989" s="4">
        <v>17288</v>
      </c>
      <c r="J8989" s="4">
        <v>17288</v>
      </c>
    </row>
    <row r="8990" spans="2:10" x14ac:dyDescent="0.35">
      <c r="C8990" t="s">
        <v>1853</v>
      </c>
      <c r="D8990" s="4">
        <v>24152</v>
      </c>
      <c r="H8990" s="4">
        <v>1539</v>
      </c>
      <c r="I8990" s="4">
        <v>25691</v>
      </c>
      <c r="J8990" s="4">
        <v>24152</v>
      </c>
    </row>
    <row r="8991" spans="2:10" x14ac:dyDescent="0.35">
      <c r="C8991" t="s">
        <v>1893</v>
      </c>
      <c r="E8991" s="4">
        <v>7167</v>
      </c>
      <c r="I8991" s="4">
        <v>7167</v>
      </c>
      <c r="J8991">
        <v>7167</v>
      </c>
    </row>
    <row r="8992" spans="2:10" x14ac:dyDescent="0.35">
      <c r="C8992" t="s">
        <v>1854</v>
      </c>
      <c r="D8992" s="4">
        <v>95133</v>
      </c>
      <c r="F8992" s="4">
        <v>477468</v>
      </c>
      <c r="I8992" s="4">
        <v>572601</v>
      </c>
      <c r="J8992" s="4">
        <v>95133</v>
      </c>
    </row>
    <row r="8993" spans="2:10" x14ac:dyDescent="0.35">
      <c r="C8993" t="s">
        <v>1855</v>
      </c>
      <c r="D8993" s="4">
        <v>579821</v>
      </c>
      <c r="E8993" s="4">
        <v>99937</v>
      </c>
      <c r="F8993" s="4">
        <v>25044</v>
      </c>
      <c r="G8993" s="4">
        <v>334685</v>
      </c>
      <c r="I8993" s="4">
        <v>1039487</v>
      </c>
      <c r="J8993" s="4">
        <v>679758</v>
      </c>
    </row>
    <row r="8994" spans="2:10" x14ac:dyDescent="0.35">
      <c r="C8994" t="s">
        <v>1856</v>
      </c>
      <c r="D8994" s="4">
        <v>1015</v>
      </c>
      <c r="E8994" s="4">
        <v>45557</v>
      </c>
      <c r="G8994" s="4">
        <v>33184</v>
      </c>
      <c r="I8994" s="4">
        <v>79756</v>
      </c>
      <c r="J8994" s="4">
        <v>46572</v>
      </c>
    </row>
    <row r="8995" spans="2:10" x14ac:dyDescent="0.35">
      <c r="C8995" t="s">
        <v>1857</v>
      </c>
      <c r="D8995" s="4">
        <v>33948</v>
      </c>
      <c r="I8995" s="4">
        <v>33948</v>
      </c>
      <c r="J8995" s="4">
        <v>33948</v>
      </c>
    </row>
    <row r="8996" spans="2:10" x14ac:dyDescent="0.35">
      <c r="C8996" t="s">
        <v>1910</v>
      </c>
      <c r="D8996" s="4">
        <v>20309</v>
      </c>
      <c r="I8996" s="4">
        <v>20309</v>
      </c>
      <c r="J8996" s="4">
        <v>20309</v>
      </c>
    </row>
    <row r="8997" spans="2:10" x14ac:dyDescent="0.35">
      <c r="C8997" t="s">
        <v>1858</v>
      </c>
      <c r="D8997" s="4">
        <v>6683</v>
      </c>
      <c r="E8997" s="4">
        <v>22305</v>
      </c>
      <c r="G8997" s="4">
        <v>12066</v>
      </c>
      <c r="H8997" s="4">
        <v>48433</v>
      </c>
      <c r="I8997" s="4">
        <v>89486</v>
      </c>
      <c r="J8997" s="4">
        <v>28988</v>
      </c>
    </row>
    <row r="8998" spans="2:10" x14ac:dyDescent="0.35">
      <c r="C8998" t="s">
        <v>1859</v>
      </c>
      <c r="D8998" s="4">
        <v>1143346</v>
      </c>
      <c r="E8998" s="4">
        <v>25000</v>
      </c>
      <c r="G8998" s="4">
        <v>25000</v>
      </c>
      <c r="H8998" s="4">
        <v>558068</v>
      </c>
      <c r="I8998" s="4">
        <v>1751414</v>
      </c>
      <c r="J8998" s="4">
        <v>1168346</v>
      </c>
    </row>
    <row r="8999" spans="2:10" x14ac:dyDescent="0.35">
      <c r="C8999" t="s">
        <v>1915</v>
      </c>
      <c r="D8999" s="4">
        <v>5</v>
      </c>
      <c r="I8999" s="4">
        <v>5</v>
      </c>
      <c r="J8999" s="4">
        <v>5</v>
      </c>
    </row>
    <row r="9000" spans="2:10" x14ac:dyDescent="0.35">
      <c r="C9000" t="s">
        <v>1860</v>
      </c>
      <c r="D9000" s="4">
        <v>326109</v>
      </c>
      <c r="I9000" s="4">
        <v>326109</v>
      </c>
      <c r="J9000" s="4">
        <v>326109</v>
      </c>
    </row>
    <row r="9001" spans="2:10" x14ac:dyDescent="0.35">
      <c r="C9001" t="s">
        <v>1861</v>
      </c>
      <c r="D9001" s="4">
        <v>238309</v>
      </c>
      <c r="I9001" s="4">
        <v>238309</v>
      </c>
      <c r="J9001" s="4">
        <v>238309</v>
      </c>
    </row>
    <row r="9002" spans="2:10" x14ac:dyDescent="0.35">
      <c r="C9002" t="s">
        <v>1862</v>
      </c>
      <c r="D9002" s="4">
        <v>769178</v>
      </c>
      <c r="E9002" s="4">
        <v>0</v>
      </c>
      <c r="H9002" s="4">
        <v>170929</v>
      </c>
      <c r="I9002" s="4">
        <v>940107</v>
      </c>
      <c r="J9002" s="4">
        <v>769178</v>
      </c>
    </row>
    <row r="9003" spans="2:10" x14ac:dyDescent="0.35">
      <c r="C9003" t="s">
        <v>1863</v>
      </c>
      <c r="D9003" s="4">
        <v>38900</v>
      </c>
      <c r="F9003" s="4">
        <v>7780</v>
      </c>
      <c r="I9003" s="4">
        <v>46679</v>
      </c>
      <c r="J9003" s="4">
        <v>38900</v>
      </c>
    </row>
    <row r="9004" spans="2:10" x14ac:dyDescent="0.35">
      <c r="C9004" t="s">
        <v>1913</v>
      </c>
      <c r="H9004" s="4">
        <v>114341</v>
      </c>
      <c r="I9004" s="4">
        <v>114341</v>
      </c>
      <c r="J9004">
        <v>0</v>
      </c>
    </row>
    <row r="9005" spans="2:10" x14ac:dyDescent="0.35">
      <c r="B9005" t="s">
        <v>54</v>
      </c>
      <c r="D9005" s="4">
        <v>4000275</v>
      </c>
      <c r="E9005" s="4">
        <v>199966</v>
      </c>
      <c r="F9005" s="4">
        <v>510292</v>
      </c>
      <c r="G9005" s="4">
        <v>404935</v>
      </c>
      <c r="H9005" s="4">
        <v>893309</v>
      </c>
      <c r="I9005" s="4">
        <v>6008777</v>
      </c>
      <c r="J9005" s="4">
        <v>4200241</v>
      </c>
    </row>
    <row r="9006" spans="2:10" x14ac:dyDescent="0.35">
      <c r="B9006" t="s">
        <v>1845</v>
      </c>
      <c r="C9006" t="s">
        <v>1864</v>
      </c>
      <c r="E9006" s="4">
        <v>11158</v>
      </c>
      <c r="I9006" s="4">
        <v>11158</v>
      </c>
      <c r="J9006">
        <v>11158</v>
      </c>
    </row>
    <row r="9007" spans="2:10" x14ac:dyDescent="0.35">
      <c r="C9007" t="s">
        <v>1865</v>
      </c>
      <c r="D9007" s="4">
        <v>12209</v>
      </c>
      <c r="G9007" s="4">
        <v>43921</v>
      </c>
      <c r="H9007" s="4">
        <v>21597</v>
      </c>
      <c r="I9007" s="4">
        <v>77727</v>
      </c>
      <c r="J9007" s="4">
        <v>12209</v>
      </c>
    </row>
    <row r="9008" spans="2:10" x14ac:dyDescent="0.35">
      <c r="C9008" t="s">
        <v>1866</v>
      </c>
      <c r="I9008" s="4">
        <v>0</v>
      </c>
      <c r="J9008">
        <v>0</v>
      </c>
    </row>
    <row r="9009" spans="2:10" x14ac:dyDescent="0.35">
      <c r="C9009" t="s">
        <v>1867</v>
      </c>
      <c r="D9009" s="4">
        <v>1700000</v>
      </c>
      <c r="G9009" s="4">
        <v>27000</v>
      </c>
      <c r="H9009" s="4">
        <v>1976372</v>
      </c>
      <c r="I9009" s="4">
        <v>3703372</v>
      </c>
      <c r="J9009" s="4">
        <v>1700000</v>
      </c>
    </row>
    <row r="9010" spans="2:10" x14ac:dyDescent="0.35">
      <c r="C9010" t="s">
        <v>1868</v>
      </c>
      <c r="D9010" s="4">
        <v>30460</v>
      </c>
      <c r="E9010" s="4">
        <v>100000</v>
      </c>
      <c r="G9010" s="4">
        <v>100000</v>
      </c>
      <c r="H9010" s="4">
        <v>3275485</v>
      </c>
      <c r="I9010" s="4">
        <v>3505946</v>
      </c>
      <c r="J9010" s="4">
        <v>130460</v>
      </c>
    </row>
    <row r="9011" spans="2:10" x14ac:dyDescent="0.35">
      <c r="C9011" t="s">
        <v>1894</v>
      </c>
      <c r="D9011" s="4">
        <v>7180</v>
      </c>
      <c r="I9011" s="4">
        <v>7180</v>
      </c>
      <c r="J9011" s="4">
        <v>7180</v>
      </c>
    </row>
    <row r="9012" spans="2:10" x14ac:dyDescent="0.35">
      <c r="C9012" t="s">
        <v>1869</v>
      </c>
      <c r="H9012" s="4">
        <v>665280</v>
      </c>
      <c r="I9012" s="4">
        <v>665280</v>
      </c>
      <c r="J9012">
        <v>0</v>
      </c>
    </row>
    <row r="9013" spans="2:10" x14ac:dyDescent="0.35">
      <c r="C9013" t="s">
        <v>1870</v>
      </c>
      <c r="D9013" s="4">
        <v>1677</v>
      </c>
      <c r="E9013" s="4">
        <v>40793</v>
      </c>
      <c r="G9013" s="4">
        <v>3285591</v>
      </c>
      <c r="H9013" s="4">
        <v>87899</v>
      </c>
      <c r="I9013" s="4">
        <v>3415960</v>
      </c>
      <c r="J9013" s="4">
        <v>42470</v>
      </c>
    </row>
    <row r="9014" spans="2:10" x14ac:dyDescent="0.35">
      <c r="C9014" t="s">
        <v>1871</v>
      </c>
      <c r="D9014" s="4">
        <v>213871</v>
      </c>
      <c r="H9014" s="4">
        <v>6586214</v>
      </c>
      <c r="I9014" s="4">
        <v>6800085</v>
      </c>
      <c r="J9014" s="4">
        <v>213871</v>
      </c>
    </row>
    <row r="9015" spans="2:10" x14ac:dyDescent="0.35">
      <c r="C9015" t="s">
        <v>1872</v>
      </c>
      <c r="D9015" s="4">
        <v>155772</v>
      </c>
      <c r="I9015" s="4">
        <v>155772</v>
      </c>
      <c r="J9015" s="4">
        <v>155772</v>
      </c>
    </row>
    <row r="9016" spans="2:10" x14ac:dyDescent="0.35">
      <c r="C9016" t="s">
        <v>1873</v>
      </c>
      <c r="D9016" s="4">
        <v>24283</v>
      </c>
      <c r="I9016" s="4">
        <v>24283</v>
      </c>
      <c r="J9016" s="4">
        <v>24283</v>
      </c>
    </row>
    <row r="9017" spans="2:10" x14ac:dyDescent="0.35">
      <c r="C9017" t="s">
        <v>1874</v>
      </c>
      <c r="D9017" s="4">
        <v>2766</v>
      </c>
      <c r="I9017" s="4">
        <v>2766</v>
      </c>
      <c r="J9017" s="4">
        <v>2766</v>
      </c>
    </row>
    <row r="9018" spans="2:10" x14ac:dyDescent="0.35">
      <c r="C9018" t="s">
        <v>1875</v>
      </c>
      <c r="D9018" s="4">
        <v>13262</v>
      </c>
      <c r="H9018" s="4">
        <v>23248</v>
      </c>
      <c r="I9018" s="4">
        <v>36510</v>
      </c>
      <c r="J9018" s="4">
        <v>13262</v>
      </c>
    </row>
    <row r="9019" spans="2:10" x14ac:dyDescent="0.35">
      <c r="C9019" t="s">
        <v>1876</v>
      </c>
      <c r="D9019" s="4">
        <v>11443</v>
      </c>
      <c r="H9019" s="4">
        <v>413280</v>
      </c>
      <c r="I9019" s="4">
        <v>424723</v>
      </c>
      <c r="J9019" s="4">
        <v>11443</v>
      </c>
    </row>
    <row r="9020" spans="2:10" x14ac:dyDescent="0.35">
      <c r="C9020" t="s">
        <v>1877</v>
      </c>
      <c r="D9020" s="4">
        <v>38740</v>
      </c>
      <c r="I9020" s="4">
        <v>38740</v>
      </c>
      <c r="J9020" s="4">
        <v>38740</v>
      </c>
    </row>
    <row r="9021" spans="2:10" x14ac:dyDescent="0.35">
      <c r="B9021" t="s">
        <v>55</v>
      </c>
      <c r="D9021" s="4">
        <v>2211664</v>
      </c>
      <c r="E9021" s="4">
        <v>151951</v>
      </c>
      <c r="G9021" s="4">
        <v>3456512</v>
      </c>
      <c r="H9021" s="4">
        <v>13049375</v>
      </c>
      <c r="I9021" s="4">
        <v>18869503</v>
      </c>
      <c r="J9021" s="4">
        <v>2363615</v>
      </c>
    </row>
    <row r="9022" spans="2:10" x14ac:dyDescent="0.35">
      <c r="B9022" t="s">
        <v>1878</v>
      </c>
      <c r="C9022" t="s">
        <v>1912</v>
      </c>
      <c r="D9022" s="4">
        <v>1985</v>
      </c>
      <c r="I9022" s="4">
        <v>1985</v>
      </c>
      <c r="J9022" s="4">
        <v>1985</v>
      </c>
    </row>
    <row r="9023" spans="2:10" x14ac:dyDescent="0.35">
      <c r="C9023" t="s">
        <v>1879</v>
      </c>
      <c r="D9023" s="4">
        <v>1598009</v>
      </c>
      <c r="I9023" s="4">
        <v>1598009</v>
      </c>
      <c r="J9023" s="4">
        <v>1598009</v>
      </c>
    </row>
    <row r="9024" spans="2:10" x14ac:dyDescent="0.35">
      <c r="C9024" t="s">
        <v>1907</v>
      </c>
      <c r="D9024" s="4">
        <v>7329</v>
      </c>
      <c r="I9024" s="4">
        <v>7329</v>
      </c>
      <c r="J9024" s="4">
        <v>7329</v>
      </c>
    </row>
    <row r="9025" spans="2:10" x14ac:dyDescent="0.35">
      <c r="C9025" t="s">
        <v>1897</v>
      </c>
      <c r="D9025" s="4">
        <v>784</v>
      </c>
      <c r="I9025" s="4">
        <v>784</v>
      </c>
      <c r="J9025" s="4">
        <v>784</v>
      </c>
    </row>
    <row r="9026" spans="2:10" x14ac:dyDescent="0.35">
      <c r="C9026" t="s">
        <v>1880</v>
      </c>
      <c r="D9026" s="4">
        <v>2031418</v>
      </c>
      <c r="I9026" s="4">
        <v>2031418</v>
      </c>
      <c r="J9026" s="4">
        <v>2031418</v>
      </c>
    </row>
    <row r="9027" spans="2:10" x14ac:dyDescent="0.35">
      <c r="C9027" t="s">
        <v>1881</v>
      </c>
      <c r="D9027" s="4">
        <v>2400918</v>
      </c>
      <c r="I9027" s="4">
        <v>2400918</v>
      </c>
      <c r="J9027" s="4">
        <v>2400918</v>
      </c>
    </row>
    <row r="9028" spans="2:10" x14ac:dyDescent="0.35">
      <c r="C9028" t="s">
        <v>1882</v>
      </c>
      <c r="D9028" s="4">
        <v>479218</v>
      </c>
      <c r="I9028" s="4">
        <v>479218</v>
      </c>
      <c r="J9028" s="4">
        <v>479218</v>
      </c>
    </row>
    <row r="9029" spans="2:10" x14ac:dyDescent="0.35">
      <c r="C9029" t="s">
        <v>1900</v>
      </c>
      <c r="D9029" s="4">
        <v>74394</v>
      </c>
      <c r="I9029" s="4">
        <v>74394</v>
      </c>
      <c r="J9029" s="4">
        <v>74394</v>
      </c>
    </row>
    <row r="9030" spans="2:10" x14ac:dyDescent="0.35">
      <c r="C9030" t="s">
        <v>1883</v>
      </c>
      <c r="D9030" s="4">
        <v>6558</v>
      </c>
      <c r="I9030" s="4">
        <v>6558</v>
      </c>
      <c r="J9030" s="4">
        <v>6558</v>
      </c>
    </row>
    <row r="9031" spans="2:10" x14ac:dyDescent="0.35">
      <c r="C9031" t="s">
        <v>1892</v>
      </c>
      <c r="D9031" s="4">
        <v>385</v>
      </c>
      <c r="I9031" s="4">
        <v>385</v>
      </c>
      <c r="J9031" s="4">
        <v>385</v>
      </c>
    </row>
    <row r="9032" spans="2:10" x14ac:dyDescent="0.35">
      <c r="C9032" t="s">
        <v>1884</v>
      </c>
      <c r="D9032" s="4">
        <v>4666</v>
      </c>
      <c r="I9032" s="4">
        <v>4666</v>
      </c>
      <c r="J9032" s="4">
        <v>4666</v>
      </c>
    </row>
    <row r="9033" spans="2:10" x14ac:dyDescent="0.35">
      <c r="B9033" t="s">
        <v>56</v>
      </c>
      <c r="D9033" s="4">
        <v>6605665</v>
      </c>
      <c r="I9033" s="4">
        <v>6605665</v>
      </c>
      <c r="J9033" s="4">
        <v>6605665</v>
      </c>
    </row>
    <row r="9034" spans="2:10" x14ac:dyDescent="0.35">
      <c r="B9034" t="s">
        <v>1885</v>
      </c>
      <c r="C9034" t="s">
        <v>1886</v>
      </c>
      <c r="D9034" s="4">
        <v>106549</v>
      </c>
      <c r="G9034" s="4">
        <v>287505</v>
      </c>
      <c r="I9034" s="4">
        <v>394054</v>
      </c>
      <c r="J9034" s="4">
        <v>106549</v>
      </c>
    </row>
    <row r="9035" spans="2:10" x14ac:dyDescent="0.35">
      <c r="B9035" t="s">
        <v>57</v>
      </c>
      <c r="D9035" s="4">
        <v>106549</v>
      </c>
      <c r="G9035" s="4">
        <v>287505</v>
      </c>
      <c r="I9035" s="4">
        <v>394054</v>
      </c>
      <c r="J9035" s="4">
        <v>106549</v>
      </c>
    </row>
    <row r="9036" spans="2:10" x14ac:dyDescent="0.35">
      <c r="B9036" t="s">
        <v>1887</v>
      </c>
      <c r="C9036" t="s">
        <v>1888</v>
      </c>
      <c r="H9036" s="4">
        <v>2112000</v>
      </c>
      <c r="I9036" s="4">
        <v>2112000</v>
      </c>
      <c r="J9036">
        <v>0</v>
      </c>
    </row>
    <row r="9037" spans="2:10" x14ac:dyDescent="0.35">
      <c r="C9037" t="s">
        <v>1901</v>
      </c>
      <c r="G9037" s="4">
        <v>375000</v>
      </c>
      <c r="I9037" s="4">
        <v>375000</v>
      </c>
      <c r="J9037">
        <v>0</v>
      </c>
    </row>
    <row r="9038" spans="2:10" x14ac:dyDescent="0.35">
      <c r="C9038" t="s">
        <v>1889</v>
      </c>
      <c r="G9038" s="4">
        <v>546000</v>
      </c>
      <c r="I9038" s="4">
        <v>546000</v>
      </c>
      <c r="J9038">
        <v>0</v>
      </c>
    </row>
    <row r="9039" spans="2:10" x14ac:dyDescent="0.35">
      <c r="C9039" t="s">
        <v>1890</v>
      </c>
      <c r="G9039" s="4">
        <v>300000</v>
      </c>
      <c r="I9039" s="4">
        <v>300000</v>
      </c>
      <c r="J9039">
        <v>0</v>
      </c>
    </row>
    <row r="9040" spans="2:10" x14ac:dyDescent="0.35">
      <c r="C9040" t="s">
        <v>1902</v>
      </c>
      <c r="G9040" s="4">
        <v>750000</v>
      </c>
      <c r="I9040" s="4">
        <v>750000</v>
      </c>
      <c r="J9040">
        <v>0</v>
      </c>
    </row>
    <row r="9041" spans="1:10" x14ac:dyDescent="0.35">
      <c r="B9041" t="s">
        <v>58</v>
      </c>
      <c r="G9041" s="4">
        <v>1971000</v>
      </c>
      <c r="H9041" s="4">
        <v>2112000</v>
      </c>
      <c r="I9041" s="4">
        <v>4083000</v>
      </c>
      <c r="J9041">
        <v>0</v>
      </c>
    </row>
    <row r="9042" spans="1:10" x14ac:dyDescent="0.35">
      <c r="A9042" t="s">
        <v>1699</v>
      </c>
      <c r="B9042" t="s">
        <v>59</v>
      </c>
      <c r="D9042" s="4">
        <v>84699880</v>
      </c>
      <c r="E9042" s="4">
        <v>13843879</v>
      </c>
      <c r="F9042" s="4">
        <v>6716345</v>
      </c>
      <c r="G9042" s="4">
        <v>6119953</v>
      </c>
      <c r="H9042" s="4">
        <v>23370037</v>
      </c>
      <c r="I9042" s="4">
        <v>134750093</v>
      </c>
      <c r="J9042" s="4">
        <v>98543759</v>
      </c>
    </row>
    <row r="9043" spans="1:10" x14ac:dyDescent="0.35">
      <c r="A9043" t="s">
        <v>901</v>
      </c>
      <c r="B9043" t="s">
        <v>1842</v>
      </c>
      <c r="C9043" t="s">
        <v>1843</v>
      </c>
      <c r="D9043" s="4">
        <v>11025386</v>
      </c>
      <c r="F9043" s="4">
        <v>3910200</v>
      </c>
      <c r="I9043" s="4">
        <v>14935586</v>
      </c>
      <c r="J9043" s="4">
        <v>11025386</v>
      </c>
    </row>
    <row r="9044" spans="1:10" x14ac:dyDescent="0.35">
      <c r="C9044" t="s">
        <v>1844</v>
      </c>
      <c r="D9044" s="4">
        <v>358249</v>
      </c>
      <c r="E9044" s="4">
        <v>379846</v>
      </c>
      <c r="F9044" s="4">
        <v>177500</v>
      </c>
      <c r="G9044" s="4">
        <v>673500</v>
      </c>
      <c r="H9044" s="4">
        <v>51300</v>
      </c>
      <c r="I9044" s="4">
        <v>1640395</v>
      </c>
      <c r="J9044" s="4">
        <v>738095</v>
      </c>
    </row>
    <row r="9045" spans="1:10" x14ac:dyDescent="0.35">
      <c r="C9045" t="s">
        <v>1845</v>
      </c>
      <c r="D9045" s="4">
        <v>23311</v>
      </c>
      <c r="G9045" s="4">
        <v>807101</v>
      </c>
      <c r="I9045" s="4">
        <v>830412</v>
      </c>
      <c r="J9045" s="4">
        <v>23311</v>
      </c>
    </row>
    <row r="9046" spans="1:10" x14ac:dyDescent="0.35">
      <c r="B9046" t="s">
        <v>51</v>
      </c>
      <c r="D9046" s="4">
        <v>11406946</v>
      </c>
      <c r="E9046" s="4">
        <v>379846</v>
      </c>
      <c r="F9046" s="4">
        <v>4087700</v>
      </c>
      <c r="G9046" s="4">
        <v>1480601</v>
      </c>
      <c r="H9046" s="4">
        <v>51300</v>
      </c>
      <c r="I9046" s="4">
        <v>17406394</v>
      </c>
      <c r="J9046" s="4">
        <v>11786792</v>
      </c>
    </row>
    <row r="9047" spans="1:10" x14ac:dyDescent="0.35">
      <c r="B9047" t="s">
        <v>1843</v>
      </c>
      <c r="C9047" t="s">
        <v>1846</v>
      </c>
      <c r="D9047" s="4">
        <v>9712663</v>
      </c>
      <c r="E9047" s="4">
        <v>124935</v>
      </c>
      <c r="I9047" s="4">
        <v>9837598</v>
      </c>
      <c r="J9047" s="4">
        <v>9837598</v>
      </c>
    </row>
    <row r="9048" spans="1:10" x14ac:dyDescent="0.35">
      <c r="C9048" t="s">
        <v>1847</v>
      </c>
      <c r="D9048" s="4">
        <v>3220046</v>
      </c>
      <c r="F9048" s="4">
        <v>67568</v>
      </c>
      <c r="G9048" s="4">
        <v>4070000</v>
      </c>
      <c r="I9048" s="4">
        <v>7357613</v>
      </c>
      <c r="J9048" s="4">
        <v>3220046</v>
      </c>
    </row>
    <row r="9049" spans="1:10" x14ac:dyDescent="0.35">
      <c r="C9049" t="s">
        <v>1848</v>
      </c>
      <c r="D9049" s="4">
        <v>637</v>
      </c>
      <c r="I9049" s="4">
        <v>637</v>
      </c>
      <c r="J9049" s="4">
        <v>637</v>
      </c>
    </row>
    <row r="9050" spans="1:10" x14ac:dyDescent="0.35">
      <c r="B9050" t="s">
        <v>52</v>
      </c>
      <c r="D9050" s="4">
        <v>12933346</v>
      </c>
      <c r="E9050" s="4">
        <v>124935</v>
      </c>
      <c r="F9050" s="4">
        <v>67568</v>
      </c>
      <c r="G9050" s="4">
        <v>4070000</v>
      </c>
      <c r="I9050" s="4">
        <v>17195849</v>
      </c>
      <c r="J9050" s="4">
        <v>13058281</v>
      </c>
    </row>
    <row r="9051" spans="1:10" x14ac:dyDescent="0.35">
      <c r="B9051" t="s">
        <v>1849</v>
      </c>
      <c r="C9051" t="s">
        <v>1850</v>
      </c>
      <c r="E9051" s="4">
        <v>1600000</v>
      </c>
      <c r="I9051" s="4">
        <v>1600000</v>
      </c>
      <c r="J9051">
        <v>1600000</v>
      </c>
    </row>
    <row r="9052" spans="1:10" x14ac:dyDescent="0.35">
      <c r="B9052" t="s">
        <v>53</v>
      </c>
      <c r="E9052" s="4">
        <v>1600000</v>
      </c>
      <c r="I9052" s="4">
        <v>1600000</v>
      </c>
      <c r="J9052">
        <v>1600000</v>
      </c>
    </row>
    <row r="9053" spans="1:10" x14ac:dyDescent="0.35">
      <c r="B9053" t="s">
        <v>1844</v>
      </c>
      <c r="C9053" t="s">
        <v>1851</v>
      </c>
      <c r="D9053" s="4">
        <v>11510</v>
      </c>
      <c r="E9053" s="4">
        <v>436204</v>
      </c>
      <c r="I9053" s="4">
        <v>447714</v>
      </c>
      <c r="J9053" s="4">
        <v>447714</v>
      </c>
    </row>
    <row r="9054" spans="1:10" x14ac:dyDescent="0.35">
      <c r="C9054" t="s">
        <v>1852</v>
      </c>
      <c r="D9054" s="4">
        <v>39434</v>
      </c>
      <c r="I9054" s="4">
        <v>39434</v>
      </c>
      <c r="J9054" s="4">
        <v>39434</v>
      </c>
    </row>
    <row r="9055" spans="1:10" x14ac:dyDescent="0.35">
      <c r="C9055" t="s">
        <v>1853</v>
      </c>
      <c r="D9055" s="4">
        <v>63199</v>
      </c>
      <c r="I9055" s="4">
        <v>63199</v>
      </c>
      <c r="J9055" s="4">
        <v>63199</v>
      </c>
    </row>
    <row r="9056" spans="1:10" x14ac:dyDescent="0.35">
      <c r="C9056" t="s">
        <v>1893</v>
      </c>
      <c r="D9056" s="4">
        <v>1026</v>
      </c>
      <c r="I9056" s="4">
        <v>1026</v>
      </c>
      <c r="J9056" s="4">
        <v>1026</v>
      </c>
    </row>
    <row r="9057" spans="2:10" x14ac:dyDescent="0.35">
      <c r="C9057" t="s">
        <v>1854</v>
      </c>
      <c r="D9057" s="4">
        <v>17214</v>
      </c>
      <c r="E9057" s="4">
        <v>511092</v>
      </c>
      <c r="I9057" s="4">
        <v>528306</v>
      </c>
      <c r="J9057" s="4">
        <v>528306</v>
      </c>
    </row>
    <row r="9058" spans="2:10" x14ac:dyDescent="0.35">
      <c r="C9058" t="s">
        <v>1855</v>
      </c>
      <c r="D9058" s="4">
        <v>17818</v>
      </c>
      <c r="E9058" s="4">
        <v>472004</v>
      </c>
      <c r="I9058" s="4">
        <v>489822</v>
      </c>
      <c r="J9058" s="4">
        <v>489822</v>
      </c>
    </row>
    <row r="9059" spans="2:10" x14ac:dyDescent="0.35">
      <c r="C9059" t="s">
        <v>1856</v>
      </c>
      <c r="I9059" s="4">
        <v>0</v>
      </c>
      <c r="J9059">
        <v>0</v>
      </c>
    </row>
    <row r="9060" spans="2:10" x14ac:dyDescent="0.35">
      <c r="C9060" t="s">
        <v>1857</v>
      </c>
      <c r="D9060" s="4">
        <v>3395</v>
      </c>
      <c r="E9060" s="4">
        <v>13579</v>
      </c>
      <c r="I9060" s="4">
        <v>16974</v>
      </c>
      <c r="J9060" s="4">
        <v>16974</v>
      </c>
    </row>
    <row r="9061" spans="2:10" x14ac:dyDescent="0.35">
      <c r="C9061" t="s">
        <v>1859</v>
      </c>
      <c r="G9061" s="4">
        <v>525000</v>
      </c>
      <c r="H9061" s="4">
        <v>58055</v>
      </c>
      <c r="I9061" s="4">
        <v>583055</v>
      </c>
      <c r="J9061">
        <v>0</v>
      </c>
    </row>
    <row r="9062" spans="2:10" x14ac:dyDescent="0.35">
      <c r="C9062" t="s">
        <v>1860</v>
      </c>
      <c r="E9062" s="4">
        <v>0</v>
      </c>
      <c r="G9062" s="4">
        <v>978327</v>
      </c>
      <c r="I9062" s="4">
        <v>978327</v>
      </c>
      <c r="J9062">
        <v>0</v>
      </c>
    </row>
    <row r="9063" spans="2:10" x14ac:dyDescent="0.35">
      <c r="C9063" t="s">
        <v>1861</v>
      </c>
      <c r="E9063" s="4">
        <v>35910</v>
      </c>
      <c r="I9063" s="4">
        <v>35910</v>
      </c>
      <c r="J9063">
        <v>35910</v>
      </c>
    </row>
    <row r="9064" spans="2:10" x14ac:dyDescent="0.35">
      <c r="C9064" t="s">
        <v>1862</v>
      </c>
      <c r="E9064" s="4">
        <v>0</v>
      </c>
      <c r="G9064" s="4">
        <v>256393</v>
      </c>
      <c r="I9064" s="4">
        <v>256393</v>
      </c>
      <c r="J9064">
        <v>0</v>
      </c>
    </row>
    <row r="9065" spans="2:10" x14ac:dyDescent="0.35">
      <c r="B9065" t="s">
        <v>54</v>
      </c>
      <c r="D9065" s="4">
        <v>153595</v>
      </c>
      <c r="E9065" s="4">
        <v>1468789</v>
      </c>
      <c r="G9065" s="4">
        <v>1759720</v>
      </c>
      <c r="H9065" s="4">
        <v>58055</v>
      </c>
      <c r="I9065" s="4">
        <v>3440159</v>
      </c>
      <c r="J9065" s="4">
        <v>1622384</v>
      </c>
    </row>
    <row r="9066" spans="2:10" x14ac:dyDescent="0.35">
      <c r="B9066" t="s">
        <v>1845</v>
      </c>
      <c r="C9066" t="s">
        <v>1864</v>
      </c>
      <c r="D9066" s="4">
        <v>11158</v>
      </c>
      <c r="I9066" s="4">
        <v>11158</v>
      </c>
      <c r="J9066" s="4">
        <v>11158</v>
      </c>
    </row>
    <row r="9067" spans="2:10" x14ac:dyDescent="0.35">
      <c r="C9067" t="s">
        <v>1866</v>
      </c>
      <c r="I9067" s="4">
        <v>0</v>
      </c>
      <c r="J9067">
        <v>0</v>
      </c>
    </row>
    <row r="9068" spans="2:10" x14ac:dyDescent="0.35">
      <c r="C9068" t="s">
        <v>1867</v>
      </c>
      <c r="D9068" s="4">
        <v>161561</v>
      </c>
      <c r="E9068" s="4">
        <v>561800</v>
      </c>
      <c r="G9068" s="4">
        <v>800000</v>
      </c>
      <c r="H9068" s="4">
        <v>744387</v>
      </c>
      <c r="I9068" s="4">
        <v>2267748</v>
      </c>
      <c r="J9068" s="4">
        <v>723361</v>
      </c>
    </row>
    <row r="9069" spans="2:10" x14ac:dyDescent="0.35">
      <c r="C9069" t="s">
        <v>1868</v>
      </c>
      <c r="D9069" s="4">
        <v>58044</v>
      </c>
      <c r="E9069" s="4">
        <v>8489</v>
      </c>
      <c r="H9069" s="4">
        <v>1049308</v>
      </c>
      <c r="I9069" s="4">
        <v>1115841</v>
      </c>
      <c r="J9069" s="4">
        <v>66533</v>
      </c>
    </row>
    <row r="9070" spans="2:10" x14ac:dyDescent="0.35">
      <c r="C9070" t="s">
        <v>1869</v>
      </c>
      <c r="H9070" s="4">
        <v>263040</v>
      </c>
      <c r="I9070" s="4">
        <v>263040</v>
      </c>
      <c r="J9070">
        <v>0</v>
      </c>
    </row>
    <row r="9071" spans="2:10" x14ac:dyDescent="0.35">
      <c r="C9071" t="s">
        <v>1870</v>
      </c>
      <c r="D9071" s="4">
        <v>20018</v>
      </c>
      <c r="G9071" s="4">
        <v>36359</v>
      </c>
      <c r="H9071" s="4">
        <v>1033491</v>
      </c>
      <c r="I9071" s="4">
        <v>1089868</v>
      </c>
      <c r="J9071" s="4">
        <v>20018</v>
      </c>
    </row>
    <row r="9072" spans="2:10" x14ac:dyDescent="0.35">
      <c r="C9072" t="s">
        <v>1871</v>
      </c>
      <c r="D9072" s="4">
        <v>846771</v>
      </c>
      <c r="E9072" s="4">
        <v>395873</v>
      </c>
      <c r="I9072" s="4">
        <v>1242644</v>
      </c>
      <c r="J9072" s="4">
        <v>1242644</v>
      </c>
    </row>
    <row r="9073" spans="1:10" x14ac:dyDescent="0.35">
      <c r="C9073" t="s">
        <v>1875</v>
      </c>
      <c r="H9073" s="4">
        <v>1190318</v>
      </c>
      <c r="I9073" s="4">
        <v>1190318</v>
      </c>
      <c r="J9073">
        <v>0</v>
      </c>
    </row>
    <row r="9074" spans="1:10" x14ac:dyDescent="0.35">
      <c r="C9074" t="s">
        <v>1876</v>
      </c>
      <c r="H9074" s="4">
        <v>40320</v>
      </c>
      <c r="I9074" s="4">
        <v>40320</v>
      </c>
      <c r="J9074">
        <v>0</v>
      </c>
    </row>
    <row r="9075" spans="1:10" x14ac:dyDescent="0.35">
      <c r="C9075" t="s">
        <v>1877</v>
      </c>
      <c r="D9075" s="4">
        <v>18499</v>
      </c>
      <c r="E9075" s="4">
        <v>13874</v>
      </c>
      <c r="I9075" s="4">
        <v>32373</v>
      </c>
      <c r="J9075" s="4">
        <v>32373</v>
      </c>
    </row>
    <row r="9076" spans="1:10" x14ac:dyDescent="0.35">
      <c r="B9076" t="s">
        <v>55</v>
      </c>
      <c r="D9076" s="4">
        <v>1116051</v>
      </c>
      <c r="E9076" s="4">
        <v>980037</v>
      </c>
      <c r="G9076" s="4">
        <v>836359</v>
      </c>
      <c r="H9076" s="4">
        <v>4320864</v>
      </c>
      <c r="I9076" s="4">
        <v>7253310</v>
      </c>
      <c r="J9076" s="4">
        <v>2096088</v>
      </c>
    </row>
    <row r="9077" spans="1:10" x14ac:dyDescent="0.35">
      <c r="B9077" t="s">
        <v>1878</v>
      </c>
      <c r="C9077" t="s">
        <v>1879</v>
      </c>
      <c r="D9077" s="4">
        <v>504258</v>
      </c>
      <c r="I9077" s="4">
        <v>504258</v>
      </c>
      <c r="J9077" s="4">
        <v>504258</v>
      </c>
    </row>
    <row r="9078" spans="1:10" x14ac:dyDescent="0.35">
      <c r="C9078" t="s">
        <v>1907</v>
      </c>
      <c r="D9078" s="4">
        <v>1959</v>
      </c>
      <c r="I9078" s="4">
        <v>1959</v>
      </c>
      <c r="J9078" s="4">
        <v>1959</v>
      </c>
    </row>
    <row r="9079" spans="1:10" x14ac:dyDescent="0.35">
      <c r="C9079" t="s">
        <v>1897</v>
      </c>
      <c r="D9079" s="4">
        <v>2317</v>
      </c>
      <c r="I9079" s="4">
        <v>2317</v>
      </c>
      <c r="J9079" s="4">
        <v>2317</v>
      </c>
    </row>
    <row r="9080" spans="1:10" x14ac:dyDescent="0.35">
      <c r="C9080" t="s">
        <v>1881</v>
      </c>
      <c r="D9080" s="4">
        <v>309828</v>
      </c>
      <c r="I9080" s="4">
        <v>309828</v>
      </c>
      <c r="J9080" s="4">
        <v>309828</v>
      </c>
    </row>
    <row r="9081" spans="1:10" x14ac:dyDescent="0.35">
      <c r="C9081" t="s">
        <v>1882</v>
      </c>
      <c r="F9081" s="4">
        <v>77027</v>
      </c>
      <c r="I9081" s="4">
        <v>77027</v>
      </c>
      <c r="J9081">
        <v>0</v>
      </c>
    </row>
    <row r="9082" spans="1:10" x14ac:dyDescent="0.35">
      <c r="C9082" t="s">
        <v>1883</v>
      </c>
      <c r="D9082" s="4">
        <v>63026</v>
      </c>
      <c r="I9082" s="4">
        <v>63026</v>
      </c>
      <c r="J9082" s="4">
        <v>63026</v>
      </c>
    </row>
    <row r="9083" spans="1:10" x14ac:dyDescent="0.35">
      <c r="C9083" t="s">
        <v>1892</v>
      </c>
      <c r="D9083" s="4">
        <v>963</v>
      </c>
      <c r="I9083" s="4">
        <v>963</v>
      </c>
      <c r="J9083" s="4">
        <v>963</v>
      </c>
    </row>
    <row r="9084" spans="1:10" x14ac:dyDescent="0.35">
      <c r="C9084" t="s">
        <v>1884</v>
      </c>
      <c r="D9084" s="4">
        <v>8803</v>
      </c>
      <c r="I9084" s="4">
        <v>8803</v>
      </c>
      <c r="J9084" s="4">
        <v>8803</v>
      </c>
    </row>
    <row r="9085" spans="1:10" x14ac:dyDescent="0.35">
      <c r="B9085" t="s">
        <v>56</v>
      </c>
      <c r="D9085" s="4">
        <v>891154</v>
      </c>
      <c r="F9085" s="4">
        <v>77027</v>
      </c>
      <c r="I9085" s="4">
        <v>968181</v>
      </c>
      <c r="J9085" s="4">
        <v>891154</v>
      </c>
    </row>
    <row r="9086" spans="1:10" x14ac:dyDescent="0.35">
      <c r="B9086" t="s">
        <v>1885</v>
      </c>
      <c r="C9086" t="s">
        <v>1886</v>
      </c>
      <c r="E9086" s="4">
        <v>9426</v>
      </c>
      <c r="I9086" s="4">
        <v>9426</v>
      </c>
      <c r="J9086">
        <v>9426</v>
      </c>
    </row>
    <row r="9087" spans="1:10" x14ac:dyDescent="0.35">
      <c r="A9087" t="s">
        <v>901</v>
      </c>
      <c r="B9087" t="s">
        <v>57</v>
      </c>
      <c r="E9087" s="4">
        <v>9426</v>
      </c>
      <c r="I9087" s="4">
        <v>9426</v>
      </c>
      <c r="J9087">
        <v>9426</v>
      </c>
    </row>
    <row r="9088" spans="1:10" x14ac:dyDescent="0.35">
      <c r="B9088" t="s">
        <v>1887</v>
      </c>
      <c r="C9088" t="s">
        <v>1889</v>
      </c>
      <c r="E9088" s="4">
        <v>189000</v>
      </c>
      <c r="I9088" s="4">
        <v>189000</v>
      </c>
      <c r="J9088">
        <v>189000</v>
      </c>
    </row>
    <row r="9089" spans="1:10" x14ac:dyDescent="0.35">
      <c r="C9089" t="s">
        <v>1890</v>
      </c>
      <c r="E9089" s="4">
        <v>150000</v>
      </c>
      <c r="I9089" s="4">
        <v>150000</v>
      </c>
      <c r="J9089">
        <v>150000</v>
      </c>
    </row>
    <row r="9090" spans="1:10" x14ac:dyDescent="0.35">
      <c r="B9090" t="s">
        <v>58</v>
      </c>
      <c r="E9090" s="4">
        <v>339000</v>
      </c>
      <c r="I9090" s="4">
        <v>339000</v>
      </c>
      <c r="J9090">
        <v>339000</v>
      </c>
    </row>
    <row r="9091" spans="1:10" x14ac:dyDescent="0.35">
      <c r="A9091" t="s">
        <v>1700</v>
      </c>
      <c r="B9091" t="s">
        <v>59</v>
      </c>
      <c r="D9091" s="4">
        <v>26501093</v>
      </c>
      <c r="E9091" s="4">
        <v>4902033</v>
      </c>
      <c r="F9091" s="4">
        <v>4232295</v>
      </c>
      <c r="G9091" s="4">
        <v>8146680</v>
      </c>
      <c r="H9091" s="4">
        <v>4430219</v>
      </c>
      <c r="I9091" s="4">
        <v>48212319</v>
      </c>
      <c r="J9091" s="4">
        <v>31403126</v>
      </c>
    </row>
    <row r="9092" spans="1:10" x14ac:dyDescent="0.35">
      <c r="A9092" t="s">
        <v>905</v>
      </c>
      <c r="B9092" t="s">
        <v>1842</v>
      </c>
      <c r="C9092" t="s">
        <v>1843</v>
      </c>
      <c r="D9092" s="4">
        <v>14406230</v>
      </c>
      <c r="F9092" s="4">
        <v>2340800</v>
      </c>
      <c r="I9092" s="4">
        <v>16747030</v>
      </c>
      <c r="J9092" s="4">
        <v>14406230</v>
      </c>
    </row>
    <row r="9093" spans="1:10" x14ac:dyDescent="0.35">
      <c r="C9093" t="s">
        <v>1844</v>
      </c>
      <c r="D9093" s="4">
        <v>248275</v>
      </c>
      <c r="E9093" s="4">
        <v>622280</v>
      </c>
      <c r="F9093" s="4">
        <v>415741</v>
      </c>
      <c r="G9093" s="4">
        <v>402302</v>
      </c>
      <c r="H9093" s="4">
        <v>56250</v>
      </c>
      <c r="I9093" s="4">
        <v>1744847</v>
      </c>
      <c r="J9093" s="4">
        <v>870555</v>
      </c>
    </row>
    <row r="9094" spans="1:10" x14ac:dyDescent="0.35">
      <c r="C9094" t="s">
        <v>1845</v>
      </c>
      <c r="D9094" s="4">
        <v>28556</v>
      </c>
      <c r="G9094" s="4">
        <v>1150045</v>
      </c>
      <c r="I9094" s="4">
        <v>1178601</v>
      </c>
      <c r="J9094" s="4">
        <v>28556</v>
      </c>
    </row>
    <row r="9095" spans="1:10" x14ac:dyDescent="0.35">
      <c r="B9095" t="s">
        <v>51</v>
      </c>
      <c r="D9095" s="4">
        <v>14683060</v>
      </c>
      <c r="E9095" s="4">
        <v>622280</v>
      </c>
      <c r="F9095" s="4">
        <v>2756541</v>
      </c>
      <c r="G9095" s="4">
        <v>1552347</v>
      </c>
      <c r="H9095" s="4">
        <v>56250</v>
      </c>
      <c r="I9095" s="4">
        <v>19670478</v>
      </c>
      <c r="J9095" s="4">
        <v>15305340</v>
      </c>
    </row>
    <row r="9096" spans="1:10" x14ac:dyDescent="0.35">
      <c r="B9096" t="s">
        <v>1843</v>
      </c>
      <c r="C9096" t="s">
        <v>1846</v>
      </c>
      <c r="D9096" s="4">
        <v>11208052</v>
      </c>
      <c r="I9096" s="4">
        <v>11208052</v>
      </c>
      <c r="J9096" s="4">
        <v>11208052</v>
      </c>
    </row>
    <row r="9097" spans="1:10" x14ac:dyDescent="0.35">
      <c r="C9097" t="s">
        <v>1847</v>
      </c>
      <c r="D9097" s="4">
        <v>3474669</v>
      </c>
      <c r="F9097" s="4">
        <v>67568</v>
      </c>
      <c r="G9097" s="4">
        <v>3960000</v>
      </c>
      <c r="I9097" s="4">
        <v>7502237</v>
      </c>
      <c r="J9097" s="4">
        <v>3474669</v>
      </c>
    </row>
    <row r="9098" spans="1:10" x14ac:dyDescent="0.35">
      <c r="C9098" t="s">
        <v>1848</v>
      </c>
      <c r="D9098" s="4">
        <v>93071</v>
      </c>
      <c r="I9098" s="4">
        <v>93071</v>
      </c>
      <c r="J9098" s="4">
        <v>93071</v>
      </c>
    </row>
    <row r="9099" spans="1:10" x14ac:dyDescent="0.35">
      <c r="B9099" t="s">
        <v>52</v>
      </c>
      <c r="D9099" s="4">
        <v>14775792</v>
      </c>
      <c r="F9099" s="4">
        <v>67568</v>
      </c>
      <c r="G9099" s="4">
        <v>3960000</v>
      </c>
      <c r="I9099" s="4">
        <v>18803360</v>
      </c>
      <c r="J9099" s="4">
        <v>14775792</v>
      </c>
    </row>
    <row r="9100" spans="1:10" x14ac:dyDescent="0.35">
      <c r="B9100" t="s">
        <v>1844</v>
      </c>
      <c r="C9100" t="s">
        <v>1851</v>
      </c>
      <c r="D9100" s="4">
        <v>7604</v>
      </c>
      <c r="E9100" s="4">
        <v>520688</v>
      </c>
      <c r="I9100" s="4">
        <v>528291</v>
      </c>
      <c r="J9100" s="4">
        <v>528292</v>
      </c>
    </row>
    <row r="9101" spans="1:10" x14ac:dyDescent="0.35">
      <c r="C9101" t="s">
        <v>1853</v>
      </c>
      <c r="D9101" s="4">
        <v>3500</v>
      </c>
      <c r="I9101" s="4">
        <v>3500</v>
      </c>
      <c r="J9101" s="4">
        <v>3500</v>
      </c>
    </row>
    <row r="9102" spans="1:10" x14ac:dyDescent="0.35">
      <c r="C9102" t="s">
        <v>1854</v>
      </c>
      <c r="D9102" s="4">
        <v>55345</v>
      </c>
      <c r="E9102" s="4">
        <v>954935</v>
      </c>
      <c r="I9102" s="4">
        <v>1010280</v>
      </c>
      <c r="J9102" s="4">
        <v>1010280</v>
      </c>
    </row>
    <row r="9103" spans="1:10" x14ac:dyDescent="0.35">
      <c r="C9103" t="s">
        <v>1855</v>
      </c>
      <c r="D9103" s="4">
        <v>29020</v>
      </c>
      <c r="E9103" s="4">
        <v>358311</v>
      </c>
      <c r="I9103" s="4">
        <v>387330</v>
      </c>
      <c r="J9103" s="4">
        <v>387331</v>
      </c>
    </row>
    <row r="9104" spans="1:10" x14ac:dyDescent="0.35">
      <c r="C9104" t="s">
        <v>1856</v>
      </c>
      <c r="I9104" s="4">
        <v>0</v>
      </c>
      <c r="J9104">
        <v>0</v>
      </c>
    </row>
    <row r="9105" spans="2:10" x14ac:dyDescent="0.35">
      <c r="C9105" t="s">
        <v>1857</v>
      </c>
      <c r="D9105" s="4">
        <v>214</v>
      </c>
      <c r="E9105" s="4">
        <v>24443</v>
      </c>
      <c r="I9105" s="4">
        <v>24657</v>
      </c>
      <c r="J9105" s="4">
        <v>24657</v>
      </c>
    </row>
    <row r="9106" spans="2:10" x14ac:dyDescent="0.35">
      <c r="C9106" t="s">
        <v>1859</v>
      </c>
      <c r="E9106" s="4">
        <v>293</v>
      </c>
      <c r="G9106" s="4">
        <v>675000</v>
      </c>
      <c r="I9106" s="4">
        <v>675293</v>
      </c>
      <c r="J9106">
        <v>293</v>
      </c>
    </row>
    <row r="9107" spans="2:10" x14ac:dyDescent="0.35">
      <c r="C9107" t="s">
        <v>1860</v>
      </c>
      <c r="G9107" s="4">
        <v>869624</v>
      </c>
      <c r="I9107" s="4">
        <v>869624</v>
      </c>
      <c r="J9107">
        <v>0</v>
      </c>
    </row>
    <row r="9108" spans="2:10" x14ac:dyDescent="0.35">
      <c r="C9108" t="s">
        <v>1862</v>
      </c>
      <c r="E9108" s="4">
        <v>0</v>
      </c>
      <c r="G9108" s="4">
        <v>640686</v>
      </c>
      <c r="I9108" s="4">
        <v>640686</v>
      </c>
      <c r="J9108">
        <v>0</v>
      </c>
    </row>
    <row r="9109" spans="2:10" x14ac:dyDescent="0.35">
      <c r="C9109" t="s">
        <v>1863</v>
      </c>
      <c r="H9109" s="4">
        <v>54459</v>
      </c>
      <c r="I9109" s="4">
        <v>54459</v>
      </c>
      <c r="J9109">
        <v>0</v>
      </c>
    </row>
    <row r="9110" spans="2:10" x14ac:dyDescent="0.35">
      <c r="B9110" t="s">
        <v>54</v>
      </c>
      <c r="D9110" s="4">
        <v>95682</v>
      </c>
      <c r="E9110" s="4">
        <v>1858669</v>
      </c>
      <c r="G9110" s="4">
        <v>2185310</v>
      </c>
      <c r="H9110" s="4">
        <v>54459</v>
      </c>
      <c r="I9110" s="4">
        <v>4194121</v>
      </c>
      <c r="J9110" s="4">
        <v>1954351</v>
      </c>
    </row>
    <row r="9111" spans="2:10" x14ac:dyDescent="0.35">
      <c r="B9111" t="s">
        <v>1845</v>
      </c>
      <c r="C9111" t="s">
        <v>1866</v>
      </c>
      <c r="I9111" s="4">
        <v>0</v>
      </c>
      <c r="J9111">
        <v>0</v>
      </c>
    </row>
    <row r="9112" spans="2:10" x14ac:dyDescent="0.35">
      <c r="C9112" t="s">
        <v>1867</v>
      </c>
      <c r="F9112" s="4">
        <v>22500</v>
      </c>
      <c r="H9112" s="4">
        <v>973046</v>
      </c>
      <c r="I9112" s="4">
        <v>995546</v>
      </c>
      <c r="J9112">
        <v>0</v>
      </c>
    </row>
    <row r="9113" spans="2:10" x14ac:dyDescent="0.35">
      <c r="C9113" t="s">
        <v>1868</v>
      </c>
      <c r="F9113" s="4">
        <v>21037</v>
      </c>
      <c r="H9113" s="4">
        <v>539293</v>
      </c>
      <c r="I9113" s="4">
        <v>560331</v>
      </c>
      <c r="J9113">
        <v>0</v>
      </c>
    </row>
    <row r="9114" spans="2:10" x14ac:dyDescent="0.35">
      <c r="C9114" t="s">
        <v>1869</v>
      </c>
      <c r="H9114" s="4">
        <v>224640</v>
      </c>
      <c r="I9114" s="4">
        <v>224640</v>
      </c>
      <c r="J9114">
        <v>0</v>
      </c>
    </row>
    <row r="9115" spans="2:10" x14ac:dyDescent="0.35">
      <c r="C9115" t="s">
        <v>1870</v>
      </c>
      <c r="D9115" s="4">
        <v>3778</v>
      </c>
      <c r="G9115" s="4">
        <v>62963</v>
      </c>
      <c r="H9115" s="4">
        <v>634108</v>
      </c>
      <c r="I9115" s="4">
        <v>700848</v>
      </c>
      <c r="J9115" s="4">
        <v>3778</v>
      </c>
    </row>
    <row r="9116" spans="2:10" x14ac:dyDescent="0.35">
      <c r="C9116" t="s">
        <v>1871</v>
      </c>
      <c r="D9116" s="4">
        <v>13122</v>
      </c>
      <c r="G9116" s="4">
        <v>604973</v>
      </c>
      <c r="I9116" s="4">
        <v>618094</v>
      </c>
      <c r="J9116" s="4">
        <v>13122</v>
      </c>
    </row>
    <row r="9117" spans="2:10" x14ac:dyDescent="0.35">
      <c r="C9117" t="s">
        <v>1876</v>
      </c>
      <c r="H9117" s="4">
        <v>0</v>
      </c>
      <c r="I9117" s="4">
        <v>0</v>
      </c>
      <c r="J9117">
        <v>0</v>
      </c>
    </row>
    <row r="9118" spans="2:10" x14ac:dyDescent="0.35">
      <c r="B9118" t="s">
        <v>55</v>
      </c>
      <c r="D9118" s="4">
        <v>16899</v>
      </c>
      <c r="F9118" s="4">
        <v>43537</v>
      </c>
      <c r="G9118" s="4">
        <v>667935</v>
      </c>
      <c r="H9118" s="4">
        <v>2371088</v>
      </c>
      <c r="I9118" s="4">
        <v>3099460</v>
      </c>
      <c r="J9118" s="4">
        <v>16899</v>
      </c>
    </row>
    <row r="9119" spans="2:10" x14ac:dyDescent="0.35">
      <c r="B9119" t="s">
        <v>1878</v>
      </c>
      <c r="C9119" t="s">
        <v>1879</v>
      </c>
      <c r="D9119" s="4">
        <v>743724</v>
      </c>
      <c r="I9119" s="4">
        <v>743724</v>
      </c>
      <c r="J9119" s="4">
        <v>743724</v>
      </c>
    </row>
    <row r="9120" spans="2:10" x14ac:dyDescent="0.35">
      <c r="C9120" t="s">
        <v>1897</v>
      </c>
      <c r="D9120" s="4">
        <v>6180</v>
      </c>
      <c r="I9120" s="4">
        <v>6180</v>
      </c>
      <c r="J9120" s="4">
        <v>6180</v>
      </c>
    </row>
    <row r="9121" spans="1:10" x14ac:dyDescent="0.35">
      <c r="C9121" t="s">
        <v>1880</v>
      </c>
      <c r="D9121" s="4">
        <v>217625</v>
      </c>
      <c r="I9121" s="4">
        <v>217625</v>
      </c>
      <c r="J9121" s="4">
        <v>217625</v>
      </c>
    </row>
    <row r="9122" spans="1:10" x14ac:dyDescent="0.35">
      <c r="C9122" t="s">
        <v>1881</v>
      </c>
      <c r="D9122" s="4">
        <v>1250318</v>
      </c>
      <c r="I9122" s="4">
        <v>1250318</v>
      </c>
      <c r="J9122" s="4">
        <v>1250318</v>
      </c>
    </row>
    <row r="9123" spans="1:10" x14ac:dyDescent="0.35">
      <c r="C9123" t="s">
        <v>1895</v>
      </c>
      <c r="D9123" s="4">
        <v>178696</v>
      </c>
      <c r="I9123" s="4">
        <v>178696</v>
      </c>
      <c r="J9123" s="4">
        <v>178696</v>
      </c>
    </row>
    <row r="9124" spans="1:10" x14ac:dyDescent="0.35">
      <c r="C9124" t="s">
        <v>1882</v>
      </c>
      <c r="D9124" s="4">
        <v>160381</v>
      </c>
      <c r="I9124" s="4">
        <v>160381</v>
      </c>
      <c r="J9124" s="4">
        <v>160381</v>
      </c>
    </row>
    <row r="9125" spans="1:10" x14ac:dyDescent="0.35">
      <c r="C9125" t="s">
        <v>1892</v>
      </c>
      <c r="D9125" s="4">
        <v>2652</v>
      </c>
      <c r="I9125" s="4">
        <v>2652</v>
      </c>
      <c r="J9125" s="4">
        <v>2652</v>
      </c>
    </row>
    <row r="9126" spans="1:10" x14ac:dyDescent="0.35">
      <c r="C9126" t="s">
        <v>1884</v>
      </c>
      <c r="D9126" s="4">
        <v>1596</v>
      </c>
      <c r="I9126" s="4">
        <v>1596</v>
      </c>
      <c r="J9126" s="4">
        <v>1596</v>
      </c>
    </row>
    <row r="9127" spans="1:10" x14ac:dyDescent="0.35">
      <c r="B9127" t="s">
        <v>56</v>
      </c>
      <c r="D9127" s="4">
        <v>2561170</v>
      </c>
      <c r="I9127" s="4">
        <v>2561170</v>
      </c>
      <c r="J9127" s="4">
        <v>2561170</v>
      </c>
    </row>
    <row r="9128" spans="1:10" x14ac:dyDescent="0.35">
      <c r="B9128" t="s">
        <v>1885</v>
      </c>
      <c r="C9128" t="s">
        <v>1886</v>
      </c>
      <c r="D9128" s="4">
        <v>1294</v>
      </c>
      <c r="E9128" s="4">
        <v>23566</v>
      </c>
      <c r="I9128" s="4">
        <v>24860</v>
      </c>
      <c r="J9128" s="4">
        <v>24860</v>
      </c>
    </row>
    <row r="9129" spans="1:10" x14ac:dyDescent="0.35">
      <c r="B9129" t="s">
        <v>57</v>
      </c>
      <c r="D9129" s="4">
        <v>1294</v>
      </c>
      <c r="E9129" s="4">
        <v>23566</v>
      </c>
      <c r="I9129" s="4">
        <v>24860</v>
      </c>
      <c r="J9129" s="4">
        <v>24860</v>
      </c>
    </row>
    <row r="9130" spans="1:10" x14ac:dyDescent="0.35">
      <c r="B9130" t="s">
        <v>1887</v>
      </c>
      <c r="C9130" t="s">
        <v>1889</v>
      </c>
      <c r="E9130" s="4">
        <v>483000</v>
      </c>
      <c r="I9130" s="4">
        <v>483000</v>
      </c>
      <c r="J9130">
        <v>483000</v>
      </c>
    </row>
    <row r="9131" spans="1:10" x14ac:dyDescent="0.35">
      <c r="C9131" t="s">
        <v>1890</v>
      </c>
      <c r="E9131" s="4">
        <v>168750</v>
      </c>
      <c r="I9131" s="4">
        <v>168750</v>
      </c>
      <c r="J9131">
        <v>168750</v>
      </c>
    </row>
    <row r="9132" spans="1:10" x14ac:dyDescent="0.35">
      <c r="B9132" t="s">
        <v>58</v>
      </c>
      <c r="E9132" s="4">
        <v>651750</v>
      </c>
      <c r="I9132" s="4">
        <v>651750</v>
      </c>
      <c r="J9132">
        <v>651750</v>
      </c>
    </row>
    <row r="9133" spans="1:10" x14ac:dyDescent="0.35">
      <c r="A9133" t="s">
        <v>1701</v>
      </c>
      <c r="B9133" t="s">
        <v>59</v>
      </c>
      <c r="D9133" s="4">
        <v>32133897</v>
      </c>
      <c r="E9133" s="4">
        <v>3156266</v>
      </c>
      <c r="F9133" s="4">
        <v>2867646</v>
      </c>
      <c r="G9133" s="4">
        <v>8365593</v>
      </c>
      <c r="H9133" s="4">
        <v>2481797</v>
      </c>
      <c r="I9133" s="4">
        <v>49005198</v>
      </c>
      <c r="J9133" s="4">
        <v>35290163</v>
      </c>
    </row>
    <row r="9134" spans="1:10" x14ac:dyDescent="0.35">
      <c r="A9134" t="s">
        <v>911</v>
      </c>
      <c r="B9134" t="s">
        <v>1842</v>
      </c>
      <c r="C9134" t="s">
        <v>1843</v>
      </c>
      <c r="D9134" s="4">
        <v>2006946</v>
      </c>
      <c r="E9134" s="4">
        <v>1333130</v>
      </c>
      <c r="F9134" s="4">
        <v>2340800</v>
      </c>
      <c r="I9134" s="4">
        <v>5680876</v>
      </c>
      <c r="J9134" s="4">
        <v>3340076</v>
      </c>
    </row>
    <row r="9135" spans="1:10" x14ac:dyDescent="0.35">
      <c r="C9135" t="s">
        <v>1844</v>
      </c>
      <c r="D9135" s="4">
        <v>15888</v>
      </c>
      <c r="G9135" s="4">
        <v>152680</v>
      </c>
      <c r="H9135" s="4">
        <v>272865</v>
      </c>
      <c r="I9135" s="4">
        <v>441434</v>
      </c>
      <c r="J9135" s="4">
        <v>15888</v>
      </c>
    </row>
    <row r="9136" spans="1:10" x14ac:dyDescent="0.35">
      <c r="C9136" t="s">
        <v>1845</v>
      </c>
      <c r="D9136" s="4">
        <v>16205</v>
      </c>
      <c r="H9136" s="4">
        <v>372508</v>
      </c>
      <c r="I9136" s="4">
        <v>388714</v>
      </c>
      <c r="J9136" s="4">
        <v>16205</v>
      </c>
    </row>
    <row r="9137" spans="2:10" x14ac:dyDescent="0.35">
      <c r="B9137" t="s">
        <v>51</v>
      </c>
      <c r="D9137" s="4">
        <v>2039040</v>
      </c>
      <c r="E9137" s="4">
        <v>1333130</v>
      </c>
      <c r="F9137" s="4">
        <v>2340800</v>
      </c>
      <c r="G9137" s="4">
        <v>152680</v>
      </c>
      <c r="H9137" s="4">
        <v>645373</v>
      </c>
      <c r="I9137" s="4">
        <v>6511023</v>
      </c>
      <c r="J9137" s="4">
        <v>3372170</v>
      </c>
    </row>
    <row r="9138" spans="2:10" x14ac:dyDescent="0.35">
      <c r="B9138" t="s">
        <v>1843</v>
      </c>
      <c r="C9138" t="s">
        <v>1846</v>
      </c>
      <c r="D9138" s="4">
        <v>5238777</v>
      </c>
      <c r="E9138" s="4">
        <v>689612</v>
      </c>
      <c r="F9138" s="4">
        <v>2979960</v>
      </c>
      <c r="I9138" s="4">
        <v>8908349</v>
      </c>
      <c r="J9138" s="4">
        <v>5928389</v>
      </c>
    </row>
    <row r="9139" spans="2:10" x14ac:dyDescent="0.35">
      <c r="C9139" t="s">
        <v>1847</v>
      </c>
      <c r="D9139" s="4">
        <v>525448</v>
      </c>
      <c r="F9139" s="4">
        <v>270270</v>
      </c>
      <c r="I9139" s="4">
        <v>795718</v>
      </c>
      <c r="J9139" s="4">
        <v>525448</v>
      </c>
    </row>
    <row r="9140" spans="2:10" x14ac:dyDescent="0.35">
      <c r="B9140" t="s">
        <v>52</v>
      </c>
      <c r="D9140" s="4">
        <v>5764225</v>
      </c>
      <c r="E9140" s="4">
        <v>689612</v>
      </c>
      <c r="F9140" s="4">
        <v>3250230</v>
      </c>
      <c r="I9140" s="4">
        <v>9704067</v>
      </c>
      <c r="J9140" s="4">
        <v>6453837</v>
      </c>
    </row>
    <row r="9141" spans="2:10" x14ac:dyDescent="0.35">
      <c r="B9141" t="s">
        <v>1844</v>
      </c>
      <c r="C9141" t="s">
        <v>1893</v>
      </c>
      <c r="E9141" s="4">
        <v>3584</v>
      </c>
      <c r="I9141" s="4">
        <v>3584</v>
      </c>
      <c r="J9141">
        <v>3584</v>
      </c>
    </row>
    <row r="9142" spans="2:10" x14ac:dyDescent="0.35">
      <c r="C9142" t="s">
        <v>1854</v>
      </c>
      <c r="F9142" s="4">
        <v>464018</v>
      </c>
      <c r="I9142" s="4">
        <v>464018</v>
      </c>
      <c r="J9142">
        <v>0</v>
      </c>
    </row>
    <row r="9143" spans="2:10" x14ac:dyDescent="0.35">
      <c r="C9143" t="s">
        <v>1855</v>
      </c>
      <c r="F9143" s="4">
        <v>71819</v>
      </c>
      <c r="I9143" s="4">
        <v>71819</v>
      </c>
      <c r="J9143">
        <v>0</v>
      </c>
    </row>
    <row r="9144" spans="2:10" x14ac:dyDescent="0.35">
      <c r="C9144" t="s">
        <v>1856</v>
      </c>
      <c r="I9144" s="4">
        <v>0</v>
      </c>
      <c r="J9144">
        <v>0</v>
      </c>
    </row>
    <row r="9145" spans="2:10" x14ac:dyDescent="0.35">
      <c r="C9145" t="s">
        <v>1857</v>
      </c>
      <c r="F9145" s="4">
        <v>14258</v>
      </c>
      <c r="I9145" s="4">
        <v>14258</v>
      </c>
      <c r="J9145">
        <v>0</v>
      </c>
    </row>
    <row r="9146" spans="2:10" x14ac:dyDescent="0.35">
      <c r="C9146" t="s">
        <v>1859</v>
      </c>
      <c r="D9146" s="4">
        <v>9405</v>
      </c>
      <c r="E9146" s="4">
        <v>210841</v>
      </c>
      <c r="H9146" s="4">
        <v>625000</v>
      </c>
      <c r="I9146" s="4">
        <v>845246</v>
      </c>
      <c r="J9146" s="4">
        <v>220246</v>
      </c>
    </row>
    <row r="9147" spans="2:10" x14ac:dyDescent="0.35">
      <c r="C9147" t="s">
        <v>1860</v>
      </c>
      <c r="E9147" s="4">
        <v>0</v>
      </c>
      <c r="H9147" s="4">
        <v>434812</v>
      </c>
      <c r="I9147" s="4">
        <v>434812</v>
      </c>
      <c r="J9147">
        <v>0</v>
      </c>
    </row>
    <row r="9148" spans="2:10" x14ac:dyDescent="0.35">
      <c r="B9148" t="s">
        <v>54</v>
      </c>
      <c r="D9148" s="4">
        <v>9405</v>
      </c>
      <c r="E9148" s="4">
        <v>214425</v>
      </c>
      <c r="F9148" s="4">
        <v>550095</v>
      </c>
      <c r="H9148" s="4">
        <v>1059812</v>
      </c>
      <c r="I9148" s="4">
        <v>1833737</v>
      </c>
      <c r="J9148" s="4">
        <v>223830</v>
      </c>
    </row>
    <row r="9149" spans="2:10" x14ac:dyDescent="0.35">
      <c r="B9149" t="s">
        <v>1845</v>
      </c>
      <c r="C9149" t="s">
        <v>1866</v>
      </c>
      <c r="I9149" s="4">
        <v>0</v>
      </c>
      <c r="J9149">
        <v>0</v>
      </c>
    </row>
    <row r="9150" spans="2:10" x14ac:dyDescent="0.35">
      <c r="C9150" t="s">
        <v>1867</v>
      </c>
      <c r="D9150" s="4">
        <v>9000</v>
      </c>
      <c r="F9150" s="4">
        <v>72921</v>
      </c>
      <c r="H9150" s="4">
        <v>566903</v>
      </c>
      <c r="I9150" s="4">
        <v>648824</v>
      </c>
      <c r="J9150" s="4">
        <v>9000</v>
      </c>
    </row>
    <row r="9151" spans="2:10" x14ac:dyDescent="0.35">
      <c r="C9151" t="s">
        <v>1868</v>
      </c>
      <c r="H9151" s="4">
        <v>405718</v>
      </c>
      <c r="I9151" s="4">
        <v>405718</v>
      </c>
      <c r="J9151">
        <v>0</v>
      </c>
    </row>
    <row r="9152" spans="2:10" x14ac:dyDescent="0.35">
      <c r="C9152" t="s">
        <v>1869</v>
      </c>
      <c r="H9152" s="4">
        <v>127680</v>
      </c>
      <c r="I9152" s="4">
        <v>127680</v>
      </c>
      <c r="J9152">
        <v>0</v>
      </c>
    </row>
    <row r="9153" spans="2:10" x14ac:dyDescent="0.35">
      <c r="C9153" t="s">
        <v>1870</v>
      </c>
      <c r="E9153" s="4">
        <v>0</v>
      </c>
      <c r="H9153" s="4">
        <v>1212672</v>
      </c>
      <c r="I9153" s="4">
        <v>1212672</v>
      </c>
      <c r="J9153">
        <v>0</v>
      </c>
    </row>
    <row r="9154" spans="2:10" x14ac:dyDescent="0.35">
      <c r="C9154" t="s">
        <v>1871</v>
      </c>
      <c r="E9154" s="4">
        <v>1176216</v>
      </c>
      <c r="F9154" s="4">
        <v>12037</v>
      </c>
      <c r="I9154" s="4">
        <v>1188253</v>
      </c>
      <c r="J9154">
        <v>1176216</v>
      </c>
    </row>
    <row r="9155" spans="2:10" x14ac:dyDescent="0.35">
      <c r="C9155" t="s">
        <v>1875</v>
      </c>
      <c r="H9155" s="4">
        <v>81369</v>
      </c>
      <c r="I9155" s="4">
        <v>81369</v>
      </c>
      <c r="J9155">
        <v>0</v>
      </c>
    </row>
    <row r="9156" spans="2:10" x14ac:dyDescent="0.35">
      <c r="B9156" t="s">
        <v>55</v>
      </c>
      <c r="D9156" s="4">
        <v>9000</v>
      </c>
      <c r="E9156" s="4">
        <v>1176216</v>
      </c>
      <c r="F9156" s="4">
        <v>84958</v>
      </c>
      <c r="H9156" s="4">
        <v>2394342</v>
      </c>
      <c r="I9156" s="4">
        <v>3664516</v>
      </c>
      <c r="J9156" s="4">
        <v>1185216</v>
      </c>
    </row>
    <row r="9157" spans="2:10" x14ac:dyDescent="0.35">
      <c r="B9157" t="s">
        <v>1878</v>
      </c>
      <c r="C9157" t="s">
        <v>1879</v>
      </c>
      <c r="D9157" s="4">
        <v>21430</v>
      </c>
      <c r="I9157" s="4">
        <v>21430</v>
      </c>
      <c r="J9157" s="4">
        <v>21430</v>
      </c>
    </row>
    <row r="9158" spans="2:10" x14ac:dyDescent="0.35">
      <c r="C9158" t="s">
        <v>1897</v>
      </c>
      <c r="D9158" s="4">
        <v>1872</v>
      </c>
      <c r="I9158" s="4">
        <v>1872</v>
      </c>
      <c r="J9158" s="4">
        <v>1872</v>
      </c>
    </row>
    <row r="9159" spans="2:10" x14ac:dyDescent="0.35">
      <c r="C9159" t="s">
        <v>1881</v>
      </c>
      <c r="D9159" s="4">
        <v>236279</v>
      </c>
      <c r="I9159" s="4">
        <v>236279</v>
      </c>
      <c r="J9159" s="4">
        <v>236279</v>
      </c>
    </row>
    <row r="9160" spans="2:10" x14ac:dyDescent="0.35">
      <c r="C9160" t="s">
        <v>1882</v>
      </c>
      <c r="E9160" s="4">
        <v>29710</v>
      </c>
      <c r="I9160" s="4">
        <v>29710</v>
      </c>
      <c r="J9160">
        <v>29710</v>
      </c>
    </row>
    <row r="9161" spans="2:10" x14ac:dyDescent="0.35">
      <c r="C9161" t="s">
        <v>1900</v>
      </c>
      <c r="D9161" s="4">
        <v>3817</v>
      </c>
      <c r="I9161" s="4">
        <v>3817</v>
      </c>
      <c r="J9161" s="4">
        <v>3817</v>
      </c>
    </row>
    <row r="9162" spans="2:10" x14ac:dyDescent="0.35">
      <c r="C9162" t="s">
        <v>1892</v>
      </c>
      <c r="D9162" s="4">
        <v>5732</v>
      </c>
      <c r="I9162" s="4">
        <v>5732</v>
      </c>
      <c r="J9162" s="4">
        <v>5732</v>
      </c>
    </row>
    <row r="9163" spans="2:10" x14ac:dyDescent="0.35">
      <c r="C9163" t="s">
        <v>1884</v>
      </c>
      <c r="F9163" s="4">
        <v>9331</v>
      </c>
      <c r="I9163" s="4">
        <v>9331</v>
      </c>
      <c r="J9163">
        <v>0</v>
      </c>
    </row>
    <row r="9164" spans="2:10" x14ac:dyDescent="0.35">
      <c r="B9164" t="s">
        <v>56</v>
      </c>
      <c r="D9164" s="4">
        <v>269130</v>
      </c>
      <c r="E9164" s="4">
        <v>29710</v>
      </c>
      <c r="F9164" s="4">
        <v>9331</v>
      </c>
      <c r="I9164" s="4">
        <v>308171</v>
      </c>
      <c r="J9164" s="4">
        <v>298840</v>
      </c>
    </row>
    <row r="9165" spans="2:10" x14ac:dyDescent="0.35">
      <c r="B9165" t="s">
        <v>1885</v>
      </c>
      <c r="C9165" t="s">
        <v>1886</v>
      </c>
      <c r="F9165" s="4">
        <v>9426</v>
      </c>
      <c r="I9165" s="4">
        <v>9426</v>
      </c>
      <c r="J9165">
        <v>0</v>
      </c>
    </row>
    <row r="9166" spans="2:10" x14ac:dyDescent="0.35">
      <c r="B9166" t="s">
        <v>57</v>
      </c>
      <c r="F9166" s="4">
        <v>9426</v>
      </c>
      <c r="I9166" s="4">
        <v>9426</v>
      </c>
      <c r="J9166">
        <v>0</v>
      </c>
    </row>
    <row r="9167" spans="2:10" x14ac:dyDescent="0.35">
      <c r="B9167" t="s">
        <v>1887</v>
      </c>
      <c r="C9167" t="s">
        <v>1888</v>
      </c>
      <c r="H9167" s="4">
        <v>211200</v>
      </c>
      <c r="I9167" s="4">
        <v>211200</v>
      </c>
      <c r="J9167">
        <v>0</v>
      </c>
    </row>
    <row r="9168" spans="2:10" x14ac:dyDescent="0.35">
      <c r="C9168" t="s">
        <v>1889</v>
      </c>
      <c r="H9168" s="4">
        <v>94500</v>
      </c>
      <c r="I9168" s="4">
        <v>94500</v>
      </c>
      <c r="J9168">
        <v>0</v>
      </c>
    </row>
    <row r="9169" spans="1:10" x14ac:dyDescent="0.35">
      <c r="C9169" t="s">
        <v>1890</v>
      </c>
      <c r="H9169" s="4">
        <v>75000</v>
      </c>
      <c r="I9169" s="4">
        <v>75000</v>
      </c>
      <c r="J9169">
        <v>0</v>
      </c>
    </row>
    <row r="9170" spans="1:10" x14ac:dyDescent="0.35">
      <c r="B9170" t="s">
        <v>58</v>
      </c>
      <c r="H9170" s="4">
        <v>380700</v>
      </c>
      <c r="I9170" s="4">
        <v>380700</v>
      </c>
      <c r="J9170">
        <v>0</v>
      </c>
    </row>
    <row r="9171" spans="1:10" x14ac:dyDescent="0.35">
      <c r="A9171" t="s">
        <v>1702</v>
      </c>
      <c r="B9171" t="s">
        <v>59</v>
      </c>
      <c r="D9171" s="4">
        <v>8090800</v>
      </c>
      <c r="E9171" s="4">
        <v>3443093</v>
      </c>
      <c r="F9171" s="4">
        <v>6244841</v>
      </c>
      <c r="G9171" s="4">
        <v>152680</v>
      </c>
      <c r="H9171" s="4">
        <v>4480227</v>
      </c>
      <c r="I9171" s="4">
        <v>22411641</v>
      </c>
      <c r="J9171" s="4">
        <v>11533893</v>
      </c>
    </row>
    <row r="9172" spans="1:10" x14ac:dyDescent="0.35">
      <c r="A9172" t="s">
        <v>915</v>
      </c>
      <c r="B9172" t="s">
        <v>1842</v>
      </c>
      <c r="C9172" t="s">
        <v>1843</v>
      </c>
      <c r="D9172" s="4">
        <v>3093114</v>
      </c>
      <c r="F9172" s="4">
        <v>1463000</v>
      </c>
      <c r="I9172" s="4">
        <v>4556114</v>
      </c>
      <c r="J9172" s="4">
        <v>3093114</v>
      </c>
    </row>
    <row r="9173" spans="1:10" x14ac:dyDescent="0.35">
      <c r="C9173" t="s">
        <v>1844</v>
      </c>
      <c r="D9173" s="4">
        <v>246103</v>
      </c>
      <c r="F9173" s="4">
        <v>228657</v>
      </c>
      <c r="H9173" s="4">
        <v>65700</v>
      </c>
      <c r="I9173" s="4">
        <v>540461</v>
      </c>
      <c r="J9173" s="4">
        <v>246103</v>
      </c>
    </row>
    <row r="9174" spans="1:10" x14ac:dyDescent="0.35">
      <c r="C9174" t="s">
        <v>1845</v>
      </c>
      <c r="D9174" s="4">
        <v>11176</v>
      </c>
      <c r="F9174" s="4">
        <v>335553</v>
      </c>
      <c r="I9174" s="4">
        <v>346729</v>
      </c>
      <c r="J9174" s="4">
        <v>11176</v>
      </c>
    </row>
    <row r="9175" spans="1:10" x14ac:dyDescent="0.35">
      <c r="B9175" t="s">
        <v>51</v>
      </c>
      <c r="D9175" s="4">
        <v>3350394</v>
      </c>
      <c r="F9175" s="4">
        <v>2027210</v>
      </c>
      <c r="H9175" s="4">
        <v>65700</v>
      </c>
      <c r="I9175" s="4">
        <v>5443304</v>
      </c>
      <c r="J9175" s="4">
        <v>3350394</v>
      </c>
    </row>
    <row r="9176" spans="1:10" x14ac:dyDescent="0.35">
      <c r="B9176" t="s">
        <v>1843</v>
      </c>
      <c r="C9176" t="s">
        <v>1846</v>
      </c>
      <c r="D9176" s="4">
        <v>5530357</v>
      </c>
      <c r="F9176" s="4">
        <v>1367200</v>
      </c>
      <c r="I9176" s="4">
        <v>6897557</v>
      </c>
      <c r="J9176" s="4">
        <v>5530357</v>
      </c>
    </row>
    <row r="9177" spans="1:10" x14ac:dyDescent="0.35">
      <c r="C9177" t="s">
        <v>1847</v>
      </c>
      <c r="D9177" s="4">
        <v>1289839</v>
      </c>
      <c r="F9177" s="4">
        <v>930270</v>
      </c>
      <c r="I9177" s="4">
        <v>2220110</v>
      </c>
      <c r="J9177" s="4">
        <v>1289839</v>
      </c>
    </row>
    <row r="9178" spans="1:10" x14ac:dyDescent="0.35">
      <c r="C9178" t="s">
        <v>1848</v>
      </c>
      <c r="D9178" s="4">
        <v>20920</v>
      </c>
      <c r="I9178" s="4">
        <v>20920</v>
      </c>
      <c r="J9178" s="4">
        <v>20920</v>
      </c>
    </row>
    <row r="9179" spans="1:10" x14ac:dyDescent="0.35">
      <c r="B9179" t="s">
        <v>52</v>
      </c>
      <c r="D9179" s="4">
        <v>6841116</v>
      </c>
      <c r="F9179" s="4">
        <v>2297470</v>
      </c>
      <c r="I9179" s="4">
        <v>9138586</v>
      </c>
      <c r="J9179" s="4">
        <v>6841116</v>
      </c>
    </row>
    <row r="9180" spans="1:10" x14ac:dyDescent="0.35">
      <c r="B9180" t="s">
        <v>1849</v>
      </c>
      <c r="C9180" t="s">
        <v>1911</v>
      </c>
      <c r="E9180" s="4">
        <v>400000</v>
      </c>
      <c r="I9180" s="4">
        <v>400000</v>
      </c>
      <c r="J9180">
        <v>400000</v>
      </c>
    </row>
    <row r="9181" spans="1:10" x14ac:dyDescent="0.35">
      <c r="C9181" t="s">
        <v>1850</v>
      </c>
      <c r="F9181" s="4">
        <v>800000</v>
      </c>
      <c r="I9181" s="4">
        <v>800000</v>
      </c>
      <c r="J9181">
        <v>0</v>
      </c>
    </row>
    <row r="9182" spans="1:10" x14ac:dyDescent="0.35">
      <c r="B9182" t="s">
        <v>53</v>
      </c>
      <c r="E9182" s="4">
        <v>400000</v>
      </c>
      <c r="F9182" s="4">
        <v>800000</v>
      </c>
      <c r="I9182" s="4">
        <v>1200000</v>
      </c>
      <c r="J9182">
        <v>400000</v>
      </c>
    </row>
    <row r="9183" spans="1:10" x14ac:dyDescent="0.35">
      <c r="B9183" t="s">
        <v>1844</v>
      </c>
      <c r="C9183" t="s">
        <v>1851</v>
      </c>
      <c r="D9183" s="4">
        <v>102526</v>
      </c>
      <c r="I9183" s="4">
        <v>102526</v>
      </c>
      <c r="J9183" s="4">
        <v>102526</v>
      </c>
    </row>
    <row r="9184" spans="1:10" x14ac:dyDescent="0.35">
      <c r="C9184" t="s">
        <v>1853</v>
      </c>
      <c r="F9184" s="4">
        <v>770</v>
      </c>
      <c r="H9184" s="4">
        <v>4617</v>
      </c>
      <c r="I9184" s="4">
        <v>5387</v>
      </c>
      <c r="J9184">
        <v>0</v>
      </c>
    </row>
    <row r="9185" spans="2:10" x14ac:dyDescent="0.35">
      <c r="C9185" t="s">
        <v>1854</v>
      </c>
      <c r="G9185" s="4">
        <v>235371</v>
      </c>
      <c r="I9185" s="4">
        <v>235371</v>
      </c>
      <c r="J9185">
        <v>0</v>
      </c>
    </row>
    <row r="9186" spans="2:10" x14ac:dyDescent="0.35">
      <c r="C9186" t="s">
        <v>1855</v>
      </c>
      <c r="D9186" s="4">
        <v>3041</v>
      </c>
      <c r="G9186" s="4">
        <v>45703</v>
      </c>
      <c r="H9186" s="4">
        <v>110993</v>
      </c>
      <c r="I9186" s="4">
        <v>159738</v>
      </c>
      <c r="J9186" s="4">
        <v>3041</v>
      </c>
    </row>
    <row r="9187" spans="2:10" x14ac:dyDescent="0.35">
      <c r="C9187" t="s">
        <v>1856</v>
      </c>
      <c r="I9187" s="4">
        <v>0</v>
      </c>
      <c r="J9187">
        <v>0</v>
      </c>
    </row>
    <row r="9188" spans="2:10" x14ac:dyDescent="0.35">
      <c r="C9188" t="s">
        <v>1857</v>
      </c>
      <c r="D9188" s="4">
        <v>1876</v>
      </c>
      <c r="G9188" s="4">
        <v>11542</v>
      </c>
      <c r="I9188" s="4">
        <v>13418</v>
      </c>
      <c r="J9188" s="4">
        <v>1876</v>
      </c>
    </row>
    <row r="9189" spans="2:10" x14ac:dyDescent="0.35">
      <c r="C9189" t="s">
        <v>1858</v>
      </c>
      <c r="F9189" s="4">
        <v>5195</v>
      </c>
      <c r="H9189" s="4">
        <v>5195</v>
      </c>
      <c r="I9189" s="4">
        <v>10390</v>
      </c>
      <c r="J9189">
        <v>0</v>
      </c>
    </row>
    <row r="9190" spans="2:10" x14ac:dyDescent="0.35">
      <c r="C9190" t="s">
        <v>1859</v>
      </c>
      <c r="F9190" s="4">
        <v>225000</v>
      </c>
      <c r="H9190" s="4">
        <v>550007</v>
      </c>
      <c r="I9190" s="4">
        <v>775007</v>
      </c>
      <c r="J9190">
        <v>0</v>
      </c>
    </row>
    <row r="9191" spans="2:10" x14ac:dyDescent="0.35">
      <c r="C9191" t="s">
        <v>1860</v>
      </c>
      <c r="E9191" s="4">
        <v>0</v>
      </c>
      <c r="H9191" s="4">
        <v>652218</v>
      </c>
      <c r="I9191" s="4">
        <v>652218</v>
      </c>
      <c r="J9191">
        <v>0</v>
      </c>
    </row>
    <row r="9192" spans="2:10" x14ac:dyDescent="0.35">
      <c r="C9192" t="s">
        <v>1861</v>
      </c>
      <c r="D9192" s="4">
        <v>31013</v>
      </c>
      <c r="I9192" s="4">
        <v>31013</v>
      </c>
      <c r="J9192" s="4">
        <v>31013</v>
      </c>
    </row>
    <row r="9193" spans="2:10" x14ac:dyDescent="0.35">
      <c r="C9193" t="s">
        <v>1863</v>
      </c>
      <c r="G9193" s="4">
        <v>15560</v>
      </c>
      <c r="I9193" s="4">
        <v>15560</v>
      </c>
      <c r="J9193">
        <v>0</v>
      </c>
    </row>
    <row r="9194" spans="2:10" x14ac:dyDescent="0.35">
      <c r="B9194" t="s">
        <v>54</v>
      </c>
      <c r="D9194" s="4">
        <v>138457</v>
      </c>
      <c r="E9194" s="4">
        <v>0</v>
      </c>
      <c r="F9194" s="4">
        <v>230965</v>
      </c>
      <c r="G9194" s="4">
        <v>308177</v>
      </c>
      <c r="H9194" s="4">
        <v>1323030</v>
      </c>
      <c r="I9194" s="4">
        <v>2000629</v>
      </c>
      <c r="J9194" s="4">
        <v>138457</v>
      </c>
    </row>
    <row r="9195" spans="2:10" x14ac:dyDescent="0.35">
      <c r="B9195" t="s">
        <v>1845</v>
      </c>
      <c r="C9195" t="s">
        <v>1865</v>
      </c>
      <c r="G9195" s="4">
        <v>21597</v>
      </c>
      <c r="I9195" s="4">
        <v>21597</v>
      </c>
      <c r="J9195">
        <v>0</v>
      </c>
    </row>
    <row r="9196" spans="2:10" x14ac:dyDescent="0.35">
      <c r="C9196" t="s">
        <v>1866</v>
      </c>
      <c r="I9196" s="4">
        <v>0</v>
      </c>
      <c r="J9196">
        <v>0</v>
      </c>
    </row>
    <row r="9197" spans="2:10" x14ac:dyDescent="0.35">
      <c r="C9197" t="s">
        <v>1867</v>
      </c>
      <c r="D9197" s="4">
        <v>914</v>
      </c>
      <c r="F9197" s="4">
        <v>4500</v>
      </c>
      <c r="H9197" s="4">
        <v>502662</v>
      </c>
      <c r="I9197" s="4">
        <v>508076</v>
      </c>
      <c r="J9197" s="4">
        <v>914</v>
      </c>
    </row>
    <row r="9198" spans="2:10" x14ac:dyDescent="0.35">
      <c r="C9198" t="s">
        <v>1868</v>
      </c>
      <c r="D9198" s="4">
        <v>776</v>
      </c>
      <c r="H9198" s="4">
        <v>451787</v>
      </c>
      <c r="I9198" s="4">
        <v>452563</v>
      </c>
      <c r="J9198" s="4">
        <v>776</v>
      </c>
    </row>
    <row r="9199" spans="2:10" x14ac:dyDescent="0.35">
      <c r="C9199" t="s">
        <v>1869</v>
      </c>
      <c r="H9199" s="4">
        <v>127680</v>
      </c>
      <c r="I9199" s="4">
        <v>127680</v>
      </c>
      <c r="J9199">
        <v>0</v>
      </c>
    </row>
    <row r="9200" spans="2:10" x14ac:dyDescent="0.35">
      <c r="C9200" t="s">
        <v>1870</v>
      </c>
      <c r="D9200" s="4">
        <v>887</v>
      </c>
      <c r="F9200" s="4">
        <v>18179</v>
      </c>
      <c r="H9200" s="4">
        <v>1516955</v>
      </c>
      <c r="I9200" s="4">
        <v>1536021</v>
      </c>
      <c r="J9200" s="4">
        <v>887</v>
      </c>
    </row>
    <row r="9201" spans="2:10" x14ac:dyDescent="0.35">
      <c r="C9201" t="s">
        <v>1871</v>
      </c>
      <c r="H9201" s="4">
        <v>13026110</v>
      </c>
      <c r="I9201" s="4">
        <v>13026110</v>
      </c>
      <c r="J9201">
        <v>0</v>
      </c>
    </row>
    <row r="9202" spans="2:10" x14ac:dyDescent="0.35">
      <c r="B9202" t="s">
        <v>1845</v>
      </c>
      <c r="C9202" t="s">
        <v>1872</v>
      </c>
      <c r="D9202" s="4">
        <v>98000</v>
      </c>
      <c r="I9202" s="4">
        <v>98000</v>
      </c>
      <c r="J9202" s="4">
        <v>98000</v>
      </c>
    </row>
    <row r="9203" spans="2:10" x14ac:dyDescent="0.35">
      <c r="C9203" t="s">
        <v>1875</v>
      </c>
      <c r="H9203" s="4">
        <v>9299</v>
      </c>
      <c r="I9203" s="4">
        <v>9299</v>
      </c>
      <c r="J9203">
        <v>0</v>
      </c>
    </row>
    <row r="9204" spans="2:10" x14ac:dyDescent="0.35">
      <c r="B9204" t="s">
        <v>55</v>
      </c>
      <c r="D9204" s="4">
        <v>100577</v>
      </c>
      <c r="F9204" s="4">
        <v>22679</v>
      </c>
      <c r="G9204" s="4">
        <v>21597</v>
      </c>
      <c r="H9204" s="4">
        <v>15634494</v>
      </c>
      <c r="I9204" s="4">
        <v>15779348</v>
      </c>
      <c r="J9204" s="4">
        <v>100577</v>
      </c>
    </row>
    <row r="9205" spans="2:10" x14ac:dyDescent="0.35">
      <c r="B9205" t="s">
        <v>1878</v>
      </c>
      <c r="C9205" t="s">
        <v>1879</v>
      </c>
      <c r="D9205" s="4">
        <v>36093</v>
      </c>
      <c r="I9205" s="4">
        <v>36093</v>
      </c>
      <c r="J9205" s="4">
        <v>36093</v>
      </c>
    </row>
    <row r="9206" spans="2:10" x14ac:dyDescent="0.35">
      <c r="C9206" t="s">
        <v>1897</v>
      </c>
      <c r="D9206" s="4">
        <v>428</v>
      </c>
      <c r="I9206" s="4">
        <v>428</v>
      </c>
      <c r="J9206" s="4">
        <v>428</v>
      </c>
    </row>
    <row r="9207" spans="2:10" x14ac:dyDescent="0.35">
      <c r="C9207" t="s">
        <v>1881</v>
      </c>
      <c r="D9207" s="4">
        <v>129288</v>
      </c>
      <c r="I9207" s="4">
        <v>129288</v>
      </c>
      <c r="J9207" s="4">
        <v>129288</v>
      </c>
    </row>
    <row r="9208" spans="2:10" x14ac:dyDescent="0.35">
      <c r="C9208" t="s">
        <v>1882</v>
      </c>
      <c r="E9208" s="4">
        <v>104537</v>
      </c>
      <c r="I9208" s="4">
        <v>104537</v>
      </c>
      <c r="J9208">
        <v>104537</v>
      </c>
    </row>
    <row r="9209" spans="2:10" x14ac:dyDescent="0.35">
      <c r="C9209" t="s">
        <v>1892</v>
      </c>
      <c r="D9209" s="4">
        <v>502</v>
      </c>
      <c r="I9209" s="4">
        <v>502</v>
      </c>
      <c r="J9209" s="4">
        <v>502</v>
      </c>
    </row>
    <row r="9210" spans="2:10" x14ac:dyDescent="0.35">
      <c r="C9210" t="s">
        <v>1884</v>
      </c>
      <c r="D9210" s="4">
        <v>5832</v>
      </c>
      <c r="I9210" s="4">
        <v>5832</v>
      </c>
      <c r="J9210" s="4">
        <v>5832</v>
      </c>
    </row>
    <row r="9211" spans="2:10" x14ac:dyDescent="0.35">
      <c r="B9211" t="s">
        <v>56</v>
      </c>
      <c r="D9211" s="4">
        <v>172143</v>
      </c>
      <c r="E9211" s="4">
        <v>104537</v>
      </c>
      <c r="I9211" s="4">
        <v>276679</v>
      </c>
      <c r="J9211" s="4">
        <v>276680</v>
      </c>
    </row>
    <row r="9212" spans="2:10" x14ac:dyDescent="0.35">
      <c r="B9212" t="s">
        <v>1885</v>
      </c>
      <c r="C9212" t="s">
        <v>1886</v>
      </c>
      <c r="G9212" s="4">
        <v>9426</v>
      </c>
      <c r="I9212" s="4">
        <v>9426</v>
      </c>
      <c r="J9212">
        <v>0</v>
      </c>
    </row>
    <row r="9213" spans="2:10" x14ac:dyDescent="0.35">
      <c r="B9213" t="s">
        <v>57</v>
      </c>
      <c r="G9213" s="4">
        <v>9426</v>
      </c>
      <c r="I9213" s="4">
        <v>9426</v>
      </c>
      <c r="J9213">
        <v>0</v>
      </c>
    </row>
    <row r="9214" spans="2:10" x14ac:dyDescent="0.35">
      <c r="B9214" t="s">
        <v>1887</v>
      </c>
      <c r="C9214" t="s">
        <v>1888</v>
      </c>
      <c r="H9214" s="4">
        <v>115200</v>
      </c>
      <c r="I9214" s="4">
        <v>115200</v>
      </c>
      <c r="J9214">
        <v>0</v>
      </c>
    </row>
    <row r="9215" spans="2:10" x14ac:dyDescent="0.35">
      <c r="C9215" t="s">
        <v>1889</v>
      </c>
      <c r="E9215" s="4">
        <v>84000</v>
      </c>
      <c r="I9215" s="4">
        <v>84000</v>
      </c>
      <c r="J9215">
        <v>84000</v>
      </c>
    </row>
    <row r="9216" spans="2:10" x14ac:dyDescent="0.35">
      <c r="C9216" t="s">
        <v>1890</v>
      </c>
      <c r="E9216" s="4">
        <v>75000</v>
      </c>
      <c r="I9216" s="4">
        <v>75000</v>
      </c>
      <c r="J9216">
        <v>75000</v>
      </c>
    </row>
    <row r="9217" spans="1:10" x14ac:dyDescent="0.35">
      <c r="B9217" t="s">
        <v>58</v>
      </c>
      <c r="E9217" s="4">
        <v>159000</v>
      </c>
      <c r="H9217" s="4">
        <v>115200</v>
      </c>
      <c r="I9217" s="4">
        <v>274200</v>
      </c>
      <c r="J9217">
        <v>159000</v>
      </c>
    </row>
    <row r="9218" spans="1:10" x14ac:dyDescent="0.35">
      <c r="A9218" t="s">
        <v>1703</v>
      </c>
      <c r="B9218" t="s">
        <v>59</v>
      </c>
      <c r="D9218" s="4">
        <v>10602687</v>
      </c>
      <c r="E9218" s="4">
        <v>663537</v>
      </c>
      <c r="F9218" s="4">
        <v>5378325</v>
      </c>
      <c r="G9218" s="4">
        <v>339200</v>
      </c>
      <c r="H9218" s="4">
        <v>17138424</v>
      </c>
      <c r="I9218" s="4">
        <v>34122172</v>
      </c>
      <c r="J9218" s="4">
        <v>11266224</v>
      </c>
    </row>
    <row r="9219" spans="1:10" x14ac:dyDescent="0.35">
      <c r="A9219" t="s">
        <v>918</v>
      </c>
      <c r="B9219" t="s">
        <v>1842</v>
      </c>
      <c r="C9219" t="s">
        <v>1843</v>
      </c>
      <c r="D9219" s="4">
        <v>75641323</v>
      </c>
      <c r="E9219" s="4">
        <v>11903372</v>
      </c>
      <c r="F9219" s="4">
        <v>17157000</v>
      </c>
      <c r="I9219" s="4">
        <v>104701694</v>
      </c>
      <c r="J9219" s="4">
        <v>87544695</v>
      </c>
    </row>
    <row r="9220" spans="1:10" x14ac:dyDescent="0.35">
      <c r="C9220" t="s">
        <v>1844</v>
      </c>
      <c r="D9220" s="4">
        <v>9542979</v>
      </c>
      <c r="F9220" s="4">
        <v>873055</v>
      </c>
      <c r="G9220" s="4">
        <v>122400</v>
      </c>
      <c r="H9220" s="4">
        <v>711900</v>
      </c>
      <c r="I9220" s="4">
        <v>11250334</v>
      </c>
      <c r="J9220" s="4">
        <v>9542979</v>
      </c>
    </row>
    <row r="9221" spans="1:10" x14ac:dyDescent="0.35">
      <c r="C9221" t="s">
        <v>1845</v>
      </c>
      <c r="D9221" s="4">
        <v>7966095</v>
      </c>
      <c r="I9221" s="4">
        <v>7966095</v>
      </c>
      <c r="J9221" s="4">
        <v>7966095</v>
      </c>
    </row>
    <row r="9222" spans="1:10" x14ac:dyDescent="0.35">
      <c r="B9222" t="s">
        <v>51</v>
      </c>
      <c r="D9222" s="4">
        <v>93150397</v>
      </c>
      <c r="E9222" s="4">
        <v>11903372</v>
      </c>
      <c r="F9222" s="4">
        <v>18030055</v>
      </c>
      <c r="G9222" s="4">
        <v>122400</v>
      </c>
      <c r="H9222" s="4">
        <v>711900</v>
      </c>
      <c r="I9222" s="4">
        <v>123918124</v>
      </c>
      <c r="J9222" s="4">
        <v>105053769</v>
      </c>
    </row>
    <row r="9223" spans="1:10" x14ac:dyDescent="0.35">
      <c r="B9223" t="s">
        <v>1843</v>
      </c>
      <c r="C9223" t="s">
        <v>1846</v>
      </c>
      <c r="D9223" s="4">
        <v>48458061</v>
      </c>
      <c r="I9223" s="4">
        <v>48458061</v>
      </c>
      <c r="J9223" s="4">
        <v>48458061</v>
      </c>
    </row>
    <row r="9224" spans="1:10" x14ac:dyDescent="0.35">
      <c r="C9224" t="s">
        <v>1847</v>
      </c>
      <c r="D9224" s="4">
        <v>35927404</v>
      </c>
      <c r="F9224" s="4">
        <v>2500000</v>
      </c>
      <c r="I9224" s="4">
        <v>38427404</v>
      </c>
      <c r="J9224" s="4">
        <v>35927404</v>
      </c>
    </row>
    <row r="9225" spans="1:10" x14ac:dyDescent="0.35">
      <c r="C9225" t="s">
        <v>1848</v>
      </c>
      <c r="D9225" s="4">
        <v>65728</v>
      </c>
      <c r="I9225" s="4">
        <v>65728</v>
      </c>
      <c r="J9225" s="4">
        <v>65728</v>
      </c>
    </row>
    <row r="9226" spans="1:10" x14ac:dyDescent="0.35">
      <c r="B9226" t="s">
        <v>52</v>
      </c>
      <c r="D9226" s="4">
        <v>84451193</v>
      </c>
      <c r="F9226" s="4">
        <v>2500000</v>
      </c>
      <c r="I9226" s="4">
        <v>86951193</v>
      </c>
      <c r="J9226" s="4">
        <v>84451193</v>
      </c>
    </row>
    <row r="9227" spans="1:10" x14ac:dyDescent="0.35">
      <c r="B9227" t="s">
        <v>1849</v>
      </c>
      <c r="C9227" t="s">
        <v>1850</v>
      </c>
      <c r="F9227" s="4">
        <v>800000</v>
      </c>
      <c r="G9227" s="4">
        <v>9600000</v>
      </c>
      <c r="I9227" s="4">
        <v>10400000</v>
      </c>
      <c r="J9227">
        <v>0</v>
      </c>
    </row>
    <row r="9228" spans="1:10" x14ac:dyDescent="0.35">
      <c r="B9228" t="s">
        <v>53</v>
      </c>
      <c r="F9228" s="4">
        <v>800000</v>
      </c>
      <c r="G9228" s="4">
        <v>9600000</v>
      </c>
      <c r="I9228" s="4">
        <v>10400000</v>
      </c>
      <c r="J9228">
        <v>0</v>
      </c>
    </row>
    <row r="9229" spans="1:10" x14ac:dyDescent="0.35">
      <c r="B9229" t="s">
        <v>1844</v>
      </c>
      <c r="C9229" t="s">
        <v>1851</v>
      </c>
      <c r="D9229" s="4">
        <v>2227306</v>
      </c>
      <c r="F9229" s="4">
        <v>226883</v>
      </c>
      <c r="I9229" s="4">
        <v>2454189</v>
      </c>
      <c r="J9229" s="4">
        <v>2227306</v>
      </c>
    </row>
    <row r="9230" spans="1:10" x14ac:dyDescent="0.35">
      <c r="C9230" t="s">
        <v>1852</v>
      </c>
      <c r="G9230" s="4">
        <v>34074</v>
      </c>
      <c r="I9230" s="4">
        <v>34074</v>
      </c>
      <c r="J9230">
        <v>0</v>
      </c>
    </row>
    <row r="9231" spans="1:10" x14ac:dyDescent="0.35">
      <c r="C9231" t="s">
        <v>1853</v>
      </c>
      <c r="F9231" s="4">
        <v>21843</v>
      </c>
      <c r="G9231" s="4">
        <v>21843</v>
      </c>
      <c r="H9231" s="4">
        <v>70991</v>
      </c>
      <c r="I9231" s="4">
        <v>114678</v>
      </c>
      <c r="J9231">
        <v>0</v>
      </c>
    </row>
    <row r="9232" spans="1:10" x14ac:dyDescent="0.35">
      <c r="C9232" t="s">
        <v>1893</v>
      </c>
      <c r="F9232" s="4">
        <v>5973</v>
      </c>
      <c r="H9232" s="4">
        <v>2389</v>
      </c>
      <c r="I9232" s="4">
        <v>8362</v>
      </c>
      <c r="J9232">
        <v>0</v>
      </c>
    </row>
    <row r="9233" spans="2:10" x14ac:dyDescent="0.35">
      <c r="C9233" t="s">
        <v>1854</v>
      </c>
      <c r="D9233" s="4">
        <v>79034</v>
      </c>
      <c r="F9233" s="4">
        <v>1728298</v>
      </c>
      <c r="G9233" s="4">
        <v>907861</v>
      </c>
      <c r="I9233" s="4">
        <v>2715192</v>
      </c>
      <c r="J9233" s="4">
        <v>79034</v>
      </c>
    </row>
    <row r="9234" spans="2:10" x14ac:dyDescent="0.35">
      <c r="C9234" t="s">
        <v>1919</v>
      </c>
      <c r="G9234" s="4">
        <v>314689</v>
      </c>
      <c r="I9234" s="4">
        <v>314689</v>
      </c>
      <c r="J9234">
        <v>0</v>
      </c>
    </row>
    <row r="9235" spans="2:10" x14ac:dyDescent="0.35">
      <c r="C9235" t="s">
        <v>1926</v>
      </c>
      <c r="G9235" s="4">
        <v>1951663</v>
      </c>
      <c r="I9235" s="4">
        <v>1951663</v>
      </c>
      <c r="J9235">
        <v>0</v>
      </c>
    </row>
    <row r="9236" spans="2:10" x14ac:dyDescent="0.35">
      <c r="C9236" t="s">
        <v>1855</v>
      </c>
      <c r="D9236" s="4">
        <v>7952</v>
      </c>
      <c r="F9236" s="4">
        <v>899127</v>
      </c>
      <c r="G9236" s="4">
        <v>207296</v>
      </c>
      <c r="H9236" s="4">
        <v>285645</v>
      </c>
      <c r="I9236" s="4">
        <v>1400020</v>
      </c>
      <c r="J9236" s="4">
        <v>7952</v>
      </c>
    </row>
    <row r="9237" spans="2:10" x14ac:dyDescent="0.35">
      <c r="C9237" t="s">
        <v>1856</v>
      </c>
      <c r="D9237" s="4">
        <v>3044</v>
      </c>
      <c r="F9237" s="4">
        <v>24849</v>
      </c>
      <c r="H9237" s="4">
        <v>62123</v>
      </c>
      <c r="I9237" s="4">
        <v>90016</v>
      </c>
      <c r="J9237" s="4">
        <v>3044</v>
      </c>
    </row>
    <row r="9238" spans="2:10" x14ac:dyDescent="0.35">
      <c r="C9238" t="s">
        <v>1857</v>
      </c>
      <c r="D9238" s="4">
        <v>139188</v>
      </c>
      <c r="I9238" s="4">
        <v>139188</v>
      </c>
      <c r="J9238" s="4">
        <v>139188</v>
      </c>
    </row>
    <row r="9239" spans="2:10" x14ac:dyDescent="0.35">
      <c r="C9239" t="s">
        <v>1858</v>
      </c>
      <c r="G9239" s="4">
        <v>48265</v>
      </c>
      <c r="H9239" s="4">
        <v>140773</v>
      </c>
      <c r="I9239" s="4">
        <v>189038</v>
      </c>
      <c r="J9239">
        <v>0</v>
      </c>
    </row>
    <row r="9240" spans="2:10" x14ac:dyDescent="0.35">
      <c r="C9240" t="s">
        <v>1859</v>
      </c>
      <c r="D9240" s="4">
        <v>689423</v>
      </c>
      <c r="F9240" s="4">
        <v>130421</v>
      </c>
      <c r="G9240" s="4">
        <v>306140</v>
      </c>
      <c r="H9240" s="4">
        <v>1599456</v>
      </c>
      <c r="I9240" s="4">
        <v>2725440</v>
      </c>
      <c r="J9240" s="4">
        <v>689423</v>
      </c>
    </row>
    <row r="9241" spans="2:10" x14ac:dyDescent="0.35">
      <c r="C9241" t="s">
        <v>1860</v>
      </c>
      <c r="E9241" s="4">
        <v>0</v>
      </c>
      <c r="H9241" s="4">
        <v>4565527</v>
      </c>
      <c r="I9241" s="4">
        <v>4565527</v>
      </c>
      <c r="J9241">
        <v>0</v>
      </c>
    </row>
    <row r="9242" spans="2:10" x14ac:dyDescent="0.35">
      <c r="C9242" t="s">
        <v>1861</v>
      </c>
      <c r="D9242" s="4">
        <v>572717</v>
      </c>
      <c r="F9242" s="4">
        <v>63658</v>
      </c>
      <c r="I9242" s="4">
        <v>636375</v>
      </c>
      <c r="J9242" s="4">
        <v>572717</v>
      </c>
    </row>
    <row r="9243" spans="2:10" x14ac:dyDescent="0.35">
      <c r="C9243" t="s">
        <v>1862</v>
      </c>
      <c r="D9243" s="4">
        <v>1281964</v>
      </c>
      <c r="H9243" s="4">
        <v>2136607</v>
      </c>
      <c r="I9243" s="4">
        <v>3418571</v>
      </c>
      <c r="J9243" s="4">
        <v>1281964</v>
      </c>
    </row>
    <row r="9244" spans="2:10" x14ac:dyDescent="0.35">
      <c r="C9244" t="s">
        <v>1863</v>
      </c>
      <c r="G9244" s="4">
        <v>46679</v>
      </c>
      <c r="H9244" s="4">
        <v>23340</v>
      </c>
      <c r="I9244" s="4">
        <v>70019</v>
      </c>
      <c r="J9244">
        <v>0</v>
      </c>
    </row>
    <row r="9245" spans="2:10" x14ac:dyDescent="0.35">
      <c r="B9245" t="s">
        <v>54</v>
      </c>
      <c r="D9245" s="4">
        <v>5000627</v>
      </c>
      <c r="E9245" s="4">
        <v>0</v>
      </c>
      <c r="F9245" s="4">
        <v>3101052</v>
      </c>
      <c r="G9245" s="4">
        <v>3838511</v>
      </c>
      <c r="H9245" s="4">
        <v>8886851</v>
      </c>
      <c r="I9245" s="4">
        <v>20827040</v>
      </c>
      <c r="J9245" s="4">
        <v>5000627</v>
      </c>
    </row>
    <row r="9246" spans="2:10" x14ac:dyDescent="0.35">
      <c r="B9246" t="s">
        <v>1845</v>
      </c>
      <c r="C9246" t="s">
        <v>1864</v>
      </c>
      <c r="D9246" s="4">
        <v>11158</v>
      </c>
      <c r="I9246" s="4">
        <v>11158</v>
      </c>
      <c r="J9246" s="4">
        <v>11158</v>
      </c>
    </row>
    <row r="9247" spans="2:10" x14ac:dyDescent="0.35">
      <c r="C9247" t="s">
        <v>1865</v>
      </c>
      <c r="H9247" s="4">
        <v>260091</v>
      </c>
      <c r="I9247" s="4">
        <v>260091</v>
      </c>
      <c r="J9247">
        <v>0</v>
      </c>
    </row>
    <row r="9248" spans="2:10" x14ac:dyDescent="0.35">
      <c r="C9248" t="s">
        <v>1866</v>
      </c>
      <c r="I9248" s="4">
        <v>0</v>
      </c>
      <c r="J9248">
        <v>0</v>
      </c>
    </row>
    <row r="9249" spans="2:10" x14ac:dyDescent="0.35">
      <c r="C9249" t="s">
        <v>1867</v>
      </c>
      <c r="E9249" s="4">
        <v>4572</v>
      </c>
      <c r="F9249" s="4">
        <v>204000</v>
      </c>
      <c r="H9249" s="4">
        <v>2569150</v>
      </c>
      <c r="I9249" s="4">
        <v>2777723</v>
      </c>
      <c r="J9249">
        <v>4572</v>
      </c>
    </row>
    <row r="9250" spans="2:10" x14ac:dyDescent="0.35">
      <c r="C9250" t="s">
        <v>1868</v>
      </c>
      <c r="D9250" s="4">
        <v>36648</v>
      </c>
      <c r="H9250" s="4">
        <v>4996578</v>
      </c>
      <c r="I9250" s="4">
        <v>5033226</v>
      </c>
      <c r="J9250" s="4">
        <v>36648</v>
      </c>
    </row>
    <row r="9251" spans="2:10" x14ac:dyDescent="0.35">
      <c r="C9251" t="s">
        <v>1894</v>
      </c>
      <c r="D9251" s="4">
        <v>1964</v>
      </c>
      <c r="I9251" s="4">
        <v>1964</v>
      </c>
      <c r="J9251" s="4">
        <v>1964</v>
      </c>
    </row>
    <row r="9252" spans="2:10" x14ac:dyDescent="0.35">
      <c r="C9252" t="s">
        <v>1869</v>
      </c>
      <c r="H9252" s="4">
        <v>709536</v>
      </c>
      <c r="I9252" s="4">
        <v>709536</v>
      </c>
      <c r="J9252">
        <v>0</v>
      </c>
    </row>
    <row r="9253" spans="2:10" x14ac:dyDescent="0.35">
      <c r="C9253" t="s">
        <v>1870</v>
      </c>
      <c r="D9253" s="4">
        <v>1836</v>
      </c>
      <c r="E9253" s="4">
        <v>4626129</v>
      </c>
      <c r="F9253" s="4">
        <v>99848</v>
      </c>
      <c r="I9253" s="4">
        <v>4727813</v>
      </c>
      <c r="J9253" s="4">
        <v>4627965</v>
      </c>
    </row>
    <row r="9254" spans="2:10" x14ac:dyDescent="0.35">
      <c r="C9254" t="s">
        <v>1871</v>
      </c>
      <c r="D9254" s="4">
        <v>61642</v>
      </c>
      <c r="E9254" s="4">
        <v>10825000</v>
      </c>
      <c r="F9254" s="4">
        <v>85383</v>
      </c>
      <c r="H9254" s="4">
        <v>73845</v>
      </c>
      <c r="I9254" s="4">
        <v>11045870</v>
      </c>
      <c r="J9254" s="4">
        <v>10886642</v>
      </c>
    </row>
    <row r="9255" spans="2:10" x14ac:dyDescent="0.35">
      <c r="C9255" t="s">
        <v>1872</v>
      </c>
      <c r="D9255" s="4">
        <v>49000</v>
      </c>
      <c r="E9255" s="4">
        <v>245000</v>
      </c>
      <c r="I9255" s="4">
        <v>294000</v>
      </c>
      <c r="J9255" s="4">
        <v>294000</v>
      </c>
    </row>
    <row r="9256" spans="2:10" x14ac:dyDescent="0.35">
      <c r="C9256" t="s">
        <v>1873</v>
      </c>
      <c r="D9256" s="4">
        <v>5131</v>
      </c>
      <c r="E9256" s="4">
        <v>0</v>
      </c>
      <c r="I9256" s="4">
        <v>5131</v>
      </c>
      <c r="J9256" s="4">
        <v>5131</v>
      </c>
    </row>
    <row r="9257" spans="2:10" x14ac:dyDescent="0.35">
      <c r="C9257" t="s">
        <v>1874</v>
      </c>
      <c r="D9257" s="4">
        <v>3410</v>
      </c>
      <c r="I9257" s="4">
        <v>3410</v>
      </c>
      <c r="J9257" s="4">
        <v>3410</v>
      </c>
    </row>
    <row r="9258" spans="2:10" x14ac:dyDescent="0.35">
      <c r="C9258" t="s">
        <v>1875</v>
      </c>
      <c r="D9258" s="4">
        <v>0</v>
      </c>
      <c r="H9258" s="4">
        <v>78463</v>
      </c>
      <c r="I9258" s="4">
        <v>78463</v>
      </c>
      <c r="J9258" s="4">
        <v>0</v>
      </c>
    </row>
    <row r="9259" spans="2:10" x14ac:dyDescent="0.35">
      <c r="C9259" t="s">
        <v>1876</v>
      </c>
      <c r="D9259" s="4">
        <v>148496</v>
      </c>
      <c r="H9259" s="4">
        <v>325920</v>
      </c>
      <c r="I9259" s="4">
        <v>474416</v>
      </c>
      <c r="J9259" s="4">
        <v>148496</v>
      </c>
    </row>
    <row r="9260" spans="2:10" x14ac:dyDescent="0.35">
      <c r="C9260" t="s">
        <v>1877</v>
      </c>
      <c r="D9260" s="4">
        <v>21163</v>
      </c>
      <c r="I9260" s="4">
        <v>21163</v>
      </c>
      <c r="J9260" s="4">
        <v>21163</v>
      </c>
    </row>
    <row r="9261" spans="2:10" x14ac:dyDescent="0.35">
      <c r="B9261" t="s">
        <v>55</v>
      </c>
      <c r="D9261" s="4">
        <v>340449</v>
      </c>
      <c r="E9261" s="4">
        <v>15700702</v>
      </c>
      <c r="F9261" s="4">
        <v>389231</v>
      </c>
      <c r="H9261" s="4">
        <v>9013583</v>
      </c>
      <c r="I9261" s="4">
        <v>25443965</v>
      </c>
      <c r="J9261" s="4">
        <v>16041151</v>
      </c>
    </row>
    <row r="9262" spans="2:10" x14ac:dyDescent="0.35">
      <c r="B9262" t="s">
        <v>1878</v>
      </c>
      <c r="C9262" t="s">
        <v>1879</v>
      </c>
      <c r="D9262" s="4">
        <v>3445702</v>
      </c>
      <c r="I9262" s="4">
        <v>3445702</v>
      </c>
      <c r="J9262" s="4">
        <v>3445702</v>
      </c>
    </row>
    <row r="9263" spans="2:10" x14ac:dyDescent="0.35">
      <c r="C9263" t="s">
        <v>1880</v>
      </c>
      <c r="D9263" s="4">
        <v>1114604</v>
      </c>
      <c r="I9263" s="4">
        <v>1114604</v>
      </c>
      <c r="J9263" s="4">
        <v>1114604</v>
      </c>
    </row>
    <row r="9264" spans="2:10" x14ac:dyDescent="0.35">
      <c r="C9264" t="s">
        <v>1881</v>
      </c>
      <c r="D9264" s="4">
        <v>3048902</v>
      </c>
      <c r="I9264" s="4">
        <v>3048902</v>
      </c>
      <c r="J9264" s="4">
        <v>3048902</v>
      </c>
    </row>
    <row r="9265" spans="2:10" x14ac:dyDescent="0.35">
      <c r="C9265" t="s">
        <v>1895</v>
      </c>
      <c r="D9265" s="4">
        <v>178225</v>
      </c>
      <c r="I9265" s="4">
        <v>178225</v>
      </c>
      <c r="J9265" s="4">
        <v>178225</v>
      </c>
    </row>
    <row r="9266" spans="2:10" x14ac:dyDescent="0.35">
      <c r="C9266" t="s">
        <v>1882</v>
      </c>
      <c r="D9266" s="4">
        <v>572</v>
      </c>
      <c r="F9266" s="4">
        <v>237243</v>
      </c>
      <c r="I9266" s="4">
        <v>237815</v>
      </c>
      <c r="J9266" s="4">
        <v>572</v>
      </c>
    </row>
    <row r="9267" spans="2:10" x14ac:dyDescent="0.35">
      <c r="C9267" t="s">
        <v>1900</v>
      </c>
      <c r="D9267" s="4">
        <v>3534</v>
      </c>
      <c r="I9267" s="4">
        <v>3534</v>
      </c>
      <c r="J9267" s="4">
        <v>3534</v>
      </c>
    </row>
    <row r="9268" spans="2:10" x14ac:dyDescent="0.35">
      <c r="C9268" t="s">
        <v>1883</v>
      </c>
      <c r="D9268" s="4">
        <v>80537</v>
      </c>
      <c r="I9268" s="4">
        <v>80537</v>
      </c>
      <c r="J9268" s="4">
        <v>80537</v>
      </c>
    </row>
    <row r="9269" spans="2:10" x14ac:dyDescent="0.35">
      <c r="C9269" t="s">
        <v>1884</v>
      </c>
      <c r="D9269" s="4">
        <v>106143</v>
      </c>
      <c r="I9269" s="4">
        <v>106143</v>
      </c>
      <c r="J9269" s="4">
        <v>106143</v>
      </c>
    </row>
    <row r="9270" spans="2:10" x14ac:dyDescent="0.35">
      <c r="B9270" t="s">
        <v>56</v>
      </c>
      <c r="D9270" s="4">
        <v>7978219</v>
      </c>
      <c r="F9270" s="4">
        <v>237243</v>
      </c>
      <c r="I9270" s="4">
        <v>8215462</v>
      </c>
      <c r="J9270" s="4">
        <v>7978219</v>
      </c>
    </row>
    <row r="9271" spans="2:10" x14ac:dyDescent="0.35">
      <c r="B9271" t="s">
        <v>1885</v>
      </c>
      <c r="C9271" t="s">
        <v>1886</v>
      </c>
      <c r="D9271" s="4">
        <v>30061</v>
      </c>
      <c r="E9271" s="4">
        <v>169675</v>
      </c>
      <c r="I9271" s="4">
        <v>199737</v>
      </c>
      <c r="J9271" s="4">
        <v>199736</v>
      </c>
    </row>
    <row r="9272" spans="2:10" x14ac:dyDescent="0.35">
      <c r="B9272" t="s">
        <v>57</v>
      </c>
      <c r="D9272" s="4">
        <v>30061</v>
      </c>
      <c r="E9272" s="4">
        <v>169675</v>
      </c>
      <c r="I9272" s="4">
        <v>199737</v>
      </c>
      <c r="J9272" s="4">
        <v>199736</v>
      </c>
    </row>
    <row r="9273" spans="2:10" x14ac:dyDescent="0.35">
      <c r="B9273" t="s">
        <v>1887</v>
      </c>
      <c r="C9273" t="s">
        <v>1898</v>
      </c>
      <c r="E9273" s="4">
        <v>50000</v>
      </c>
      <c r="I9273" s="4">
        <v>50000</v>
      </c>
      <c r="J9273">
        <v>50000</v>
      </c>
    </row>
    <row r="9274" spans="2:10" x14ac:dyDescent="0.35">
      <c r="C9274" t="s">
        <v>1904</v>
      </c>
      <c r="D9274" s="4">
        <v>375000</v>
      </c>
      <c r="I9274" s="4">
        <v>375000</v>
      </c>
      <c r="J9274" s="4">
        <v>375000</v>
      </c>
    </row>
    <row r="9275" spans="2:10" x14ac:dyDescent="0.35">
      <c r="C9275" t="s">
        <v>1888</v>
      </c>
      <c r="H9275" s="4">
        <v>556800</v>
      </c>
      <c r="I9275" s="4">
        <v>556800</v>
      </c>
      <c r="J9275">
        <v>0</v>
      </c>
    </row>
    <row r="9276" spans="2:10" x14ac:dyDescent="0.35">
      <c r="C9276" t="s">
        <v>1901</v>
      </c>
      <c r="E9276" s="4">
        <v>675000</v>
      </c>
      <c r="I9276" s="4">
        <v>675000</v>
      </c>
      <c r="J9276">
        <v>675000</v>
      </c>
    </row>
    <row r="9277" spans="2:10" x14ac:dyDescent="0.35">
      <c r="C9277" t="s">
        <v>1889</v>
      </c>
      <c r="E9277" s="4">
        <v>1260000</v>
      </c>
      <c r="I9277" s="4">
        <v>1260000</v>
      </c>
      <c r="J9277">
        <v>1260000</v>
      </c>
    </row>
    <row r="9278" spans="2:10" x14ac:dyDescent="0.35">
      <c r="C9278" t="s">
        <v>1890</v>
      </c>
      <c r="E9278" s="4">
        <v>375000</v>
      </c>
      <c r="I9278" s="4">
        <v>375000</v>
      </c>
      <c r="J9278">
        <v>375000</v>
      </c>
    </row>
    <row r="9279" spans="2:10" x14ac:dyDescent="0.35">
      <c r="C9279" t="s">
        <v>1902</v>
      </c>
      <c r="E9279" s="4">
        <v>1350000</v>
      </c>
      <c r="I9279" s="4">
        <v>1350000</v>
      </c>
      <c r="J9279">
        <v>1350000</v>
      </c>
    </row>
    <row r="9280" spans="2:10" x14ac:dyDescent="0.35">
      <c r="B9280" t="s">
        <v>58</v>
      </c>
      <c r="D9280" s="4">
        <v>375000</v>
      </c>
      <c r="E9280" s="4">
        <v>3710000</v>
      </c>
      <c r="H9280" s="4">
        <v>556800</v>
      </c>
      <c r="I9280" s="4">
        <v>4641800</v>
      </c>
      <c r="J9280" s="4">
        <v>4085000</v>
      </c>
    </row>
    <row r="9281" spans="1:10" x14ac:dyDescent="0.35">
      <c r="A9281" t="s">
        <v>1704</v>
      </c>
      <c r="B9281" t="s">
        <v>59</v>
      </c>
      <c r="D9281" s="4">
        <v>191325946</v>
      </c>
      <c r="E9281" s="4">
        <v>31483748</v>
      </c>
      <c r="F9281" s="4">
        <v>25057581</v>
      </c>
      <c r="G9281" s="4">
        <v>13560911</v>
      </c>
      <c r="H9281" s="4">
        <v>19169134</v>
      </c>
      <c r="I9281" s="4">
        <v>280597320</v>
      </c>
      <c r="J9281" s="4">
        <v>222809694</v>
      </c>
    </row>
    <row r="9282" spans="1:10" x14ac:dyDescent="0.35">
      <c r="A9282" t="s">
        <v>924</v>
      </c>
      <c r="B9282" t="s">
        <v>1842</v>
      </c>
      <c r="C9282" t="s">
        <v>1843</v>
      </c>
      <c r="D9282" s="4">
        <v>2777922</v>
      </c>
      <c r="F9282" s="4">
        <v>1409800</v>
      </c>
      <c r="I9282" s="4">
        <v>4187722</v>
      </c>
      <c r="J9282" s="4">
        <v>2777922</v>
      </c>
    </row>
    <row r="9283" spans="1:10" x14ac:dyDescent="0.35">
      <c r="C9283" t="s">
        <v>1844</v>
      </c>
      <c r="D9283" s="4">
        <v>41444</v>
      </c>
      <c r="E9283" s="4">
        <v>83440</v>
      </c>
      <c r="G9283" s="4">
        <v>191241</v>
      </c>
      <c r="H9283" s="4">
        <v>23850</v>
      </c>
      <c r="I9283" s="4">
        <v>339975</v>
      </c>
      <c r="J9283" s="4">
        <v>124884</v>
      </c>
    </row>
    <row r="9284" spans="1:10" x14ac:dyDescent="0.35">
      <c r="C9284" t="s">
        <v>1845</v>
      </c>
      <c r="D9284" s="4">
        <v>44245</v>
      </c>
      <c r="G9284" s="4">
        <v>342944</v>
      </c>
      <c r="I9284" s="4">
        <v>387189</v>
      </c>
      <c r="J9284" s="4">
        <v>44245</v>
      </c>
    </row>
    <row r="9285" spans="1:10" x14ac:dyDescent="0.35">
      <c r="B9285" t="s">
        <v>51</v>
      </c>
      <c r="D9285" s="4">
        <v>2863610</v>
      </c>
      <c r="E9285" s="4">
        <v>83440</v>
      </c>
      <c r="F9285" s="4">
        <v>1409800</v>
      </c>
      <c r="G9285" s="4">
        <v>534185</v>
      </c>
      <c r="H9285" s="4">
        <v>23850</v>
      </c>
      <c r="I9285" s="4">
        <v>4914885</v>
      </c>
      <c r="J9285" s="4">
        <v>2947050</v>
      </c>
    </row>
    <row r="9286" spans="1:10" x14ac:dyDescent="0.35">
      <c r="B9286" t="s">
        <v>1843</v>
      </c>
      <c r="C9286" t="s">
        <v>1846</v>
      </c>
      <c r="D9286" s="4">
        <v>2679741</v>
      </c>
      <c r="E9286" s="4">
        <v>1034520</v>
      </c>
      <c r="G9286" s="4">
        <v>840000</v>
      </c>
      <c r="I9286" s="4">
        <v>4554261</v>
      </c>
      <c r="J9286" s="4">
        <v>3714261</v>
      </c>
    </row>
    <row r="9287" spans="1:10" x14ac:dyDescent="0.35">
      <c r="C9287" t="s">
        <v>1847</v>
      </c>
      <c r="D9287" s="4">
        <v>613690</v>
      </c>
      <c r="F9287" s="4">
        <v>135135</v>
      </c>
      <c r="G9287" s="4">
        <v>990000</v>
      </c>
      <c r="I9287" s="4">
        <v>1738825</v>
      </c>
      <c r="J9287" s="4">
        <v>613690</v>
      </c>
    </row>
    <row r="9288" spans="1:10" x14ac:dyDescent="0.35">
      <c r="C9288" t="s">
        <v>1848</v>
      </c>
      <c r="D9288" s="4">
        <v>23054</v>
      </c>
      <c r="I9288" s="4">
        <v>23054</v>
      </c>
      <c r="J9288" s="4">
        <v>23054</v>
      </c>
    </row>
    <row r="9289" spans="1:10" x14ac:dyDescent="0.35">
      <c r="B9289" t="s">
        <v>52</v>
      </c>
      <c r="D9289" s="4">
        <v>3316485</v>
      </c>
      <c r="E9289" s="4">
        <v>1034520</v>
      </c>
      <c r="F9289" s="4">
        <v>135135</v>
      </c>
      <c r="G9289" s="4">
        <v>1830000</v>
      </c>
      <c r="I9289" s="4">
        <v>6316140</v>
      </c>
      <c r="J9289" s="4">
        <v>4351005</v>
      </c>
    </row>
    <row r="9290" spans="1:10" x14ac:dyDescent="0.35">
      <c r="B9290" t="s">
        <v>1849</v>
      </c>
      <c r="C9290" t="s">
        <v>1850</v>
      </c>
      <c r="G9290" s="4">
        <v>800000</v>
      </c>
      <c r="I9290" s="4">
        <v>800000</v>
      </c>
      <c r="J9290">
        <v>0</v>
      </c>
    </row>
    <row r="9291" spans="1:10" x14ac:dyDescent="0.35">
      <c r="B9291" t="s">
        <v>53</v>
      </c>
      <c r="G9291" s="4">
        <v>800000</v>
      </c>
      <c r="I9291" s="4">
        <v>800000</v>
      </c>
      <c r="J9291">
        <v>0</v>
      </c>
    </row>
    <row r="9292" spans="1:10" x14ac:dyDescent="0.35">
      <c r="B9292" t="s">
        <v>1844</v>
      </c>
      <c r="C9292" t="s">
        <v>1851</v>
      </c>
      <c r="D9292" s="4">
        <v>2496</v>
      </c>
      <c r="E9292" s="4">
        <v>68555</v>
      </c>
      <c r="I9292" s="4">
        <v>71050</v>
      </c>
      <c r="J9292" s="4">
        <v>71051</v>
      </c>
    </row>
    <row r="9293" spans="1:10" x14ac:dyDescent="0.35">
      <c r="C9293" t="s">
        <v>1852</v>
      </c>
      <c r="D9293" s="4">
        <v>1620</v>
      </c>
      <c r="E9293" s="4">
        <v>2726</v>
      </c>
      <c r="I9293" s="4">
        <v>4346</v>
      </c>
      <c r="J9293" s="4">
        <v>4346</v>
      </c>
    </row>
    <row r="9294" spans="1:10" x14ac:dyDescent="0.35">
      <c r="C9294" t="s">
        <v>1853</v>
      </c>
      <c r="D9294" s="4">
        <v>4270</v>
      </c>
      <c r="F9294" s="4">
        <v>10922</v>
      </c>
      <c r="G9294" s="4">
        <v>5461</v>
      </c>
      <c r="I9294" s="4">
        <v>20652</v>
      </c>
      <c r="J9294" s="4">
        <v>4270</v>
      </c>
    </row>
    <row r="9295" spans="1:10" x14ac:dyDescent="0.35">
      <c r="C9295" t="s">
        <v>1854</v>
      </c>
      <c r="D9295" s="4">
        <v>17530</v>
      </c>
      <c r="F9295" s="4">
        <v>228646</v>
      </c>
      <c r="H9295" s="4">
        <v>26900</v>
      </c>
      <c r="I9295" s="4">
        <v>273076</v>
      </c>
      <c r="J9295" s="4">
        <v>17530</v>
      </c>
    </row>
    <row r="9296" spans="1:10" x14ac:dyDescent="0.35">
      <c r="C9296" t="s">
        <v>1855</v>
      </c>
      <c r="D9296" s="4">
        <v>2029</v>
      </c>
      <c r="F9296" s="4">
        <v>6212</v>
      </c>
      <c r="G9296" s="4">
        <v>63658</v>
      </c>
      <c r="H9296" s="4">
        <v>69995</v>
      </c>
      <c r="I9296" s="4">
        <v>141894</v>
      </c>
      <c r="J9296" s="4">
        <v>2029</v>
      </c>
    </row>
    <row r="9297" spans="2:10" x14ac:dyDescent="0.35">
      <c r="C9297" t="s">
        <v>1856</v>
      </c>
      <c r="I9297" s="4">
        <v>0</v>
      </c>
      <c r="J9297">
        <v>0</v>
      </c>
    </row>
    <row r="9298" spans="2:10" x14ac:dyDescent="0.35">
      <c r="C9298" t="s">
        <v>1857</v>
      </c>
      <c r="D9298" s="4">
        <v>23764</v>
      </c>
      <c r="I9298" s="4">
        <v>23764</v>
      </c>
      <c r="J9298" s="4">
        <v>23764</v>
      </c>
    </row>
    <row r="9299" spans="2:10" x14ac:dyDescent="0.35">
      <c r="C9299" t="s">
        <v>1858</v>
      </c>
      <c r="G9299" s="4">
        <v>24132</v>
      </c>
      <c r="H9299" s="4">
        <v>32177</v>
      </c>
      <c r="I9299" s="4">
        <v>56309</v>
      </c>
      <c r="J9299">
        <v>0</v>
      </c>
    </row>
    <row r="9300" spans="2:10" x14ac:dyDescent="0.35">
      <c r="C9300" t="s">
        <v>1859</v>
      </c>
      <c r="D9300" s="4">
        <v>406110</v>
      </c>
      <c r="H9300" s="4">
        <v>231117</v>
      </c>
      <c r="I9300" s="4">
        <v>637227</v>
      </c>
      <c r="J9300" s="4">
        <v>406110</v>
      </c>
    </row>
    <row r="9301" spans="2:10" x14ac:dyDescent="0.35">
      <c r="C9301" t="s">
        <v>1860</v>
      </c>
      <c r="D9301" s="4">
        <v>434812</v>
      </c>
      <c r="H9301" s="4">
        <v>652218</v>
      </c>
      <c r="I9301" s="4">
        <v>1087030</v>
      </c>
      <c r="J9301" s="4">
        <v>434812</v>
      </c>
    </row>
    <row r="9302" spans="2:10" x14ac:dyDescent="0.35">
      <c r="C9302" t="s">
        <v>1863</v>
      </c>
      <c r="G9302" s="4">
        <v>7780</v>
      </c>
      <c r="I9302" s="4">
        <v>7780</v>
      </c>
      <c r="J9302">
        <v>0</v>
      </c>
    </row>
    <row r="9303" spans="2:10" x14ac:dyDescent="0.35">
      <c r="B9303" t="s">
        <v>54</v>
      </c>
      <c r="D9303" s="4">
        <v>892631</v>
      </c>
      <c r="E9303" s="4">
        <v>71280</v>
      </c>
      <c r="F9303" s="4">
        <v>245780</v>
      </c>
      <c r="G9303" s="4">
        <v>101031</v>
      </c>
      <c r="H9303" s="4">
        <v>1012407</v>
      </c>
      <c r="I9303" s="4">
        <v>2323129</v>
      </c>
      <c r="J9303" s="4">
        <v>963911</v>
      </c>
    </row>
    <row r="9304" spans="2:10" x14ac:dyDescent="0.35">
      <c r="B9304" t="s">
        <v>1845</v>
      </c>
      <c r="C9304" t="s">
        <v>1866</v>
      </c>
      <c r="I9304" s="4">
        <v>0</v>
      </c>
      <c r="J9304">
        <v>0</v>
      </c>
    </row>
    <row r="9305" spans="2:10" x14ac:dyDescent="0.35">
      <c r="C9305" t="s">
        <v>1867</v>
      </c>
      <c r="E9305" s="4">
        <v>87440</v>
      </c>
      <c r="F9305" s="4">
        <v>13500</v>
      </c>
      <c r="H9305" s="4">
        <v>260230</v>
      </c>
      <c r="I9305" s="4">
        <v>361170</v>
      </c>
      <c r="J9305">
        <v>87440</v>
      </c>
    </row>
    <row r="9306" spans="2:10" x14ac:dyDescent="0.35">
      <c r="C9306" t="s">
        <v>1868</v>
      </c>
      <c r="D9306" s="4">
        <v>1415</v>
      </c>
      <c r="H9306" s="4">
        <v>250430</v>
      </c>
      <c r="I9306" s="4">
        <v>251845</v>
      </c>
      <c r="J9306" s="4">
        <v>1415</v>
      </c>
    </row>
    <row r="9307" spans="2:10" x14ac:dyDescent="0.35">
      <c r="C9307" t="s">
        <v>1894</v>
      </c>
      <c r="D9307" s="4">
        <v>2872</v>
      </c>
      <c r="I9307" s="4">
        <v>2872</v>
      </c>
      <c r="J9307" s="4">
        <v>2872</v>
      </c>
    </row>
    <row r="9308" spans="2:10" x14ac:dyDescent="0.35">
      <c r="C9308" t="s">
        <v>1869</v>
      </c>
      <c r="H9308" s="4">
        <v>51072</v>
      </c>
      <c r="I9308" s="4">
        <v>51072</v>
      </c>
      <c r="J9308">
        <v>0</v>
      </c>
    </row>
    <row r="9309" spans="2:10" x14ac:dyDescent="0.35">
      <c r="C9309" t="s">
        <v>1870</v>
      </c>
      <c r="G9309" s="4">
        <v>9311</v>
      </c>
      <c r="H9309" s="4">
        <v>560538</v>
      </c>
      <c r="I9309" s="4">
        <v>569849</v>
      </c>
      <c r="J9309">
        <v>0</v>
      </c>
    </row>
    <row r="9310" spans="2:10" x14ac:dyDescent="0.35">
      <c r="C9310" t="s">
        <v>1871</v>
      </c>
      <c r="D9310" s="4">
        <v>464973</v>
      </c>
      <c r="H9310" s="4">
        <v>140000</v>
      </c>
      <c r="I9310" s="4">
        <v>604973</v>
      </c>
      <c r="J9310" s="4">
        <v>464973</v>
      </c>
    </row>
    <row r="9311" spans="2:10" x14ac:dyDescent="0.35">
      <c r="C9311" t="s">
        <v>1872</v>
      </c>
      <c r="E9311" s="4">
        <v>98000</v>
      </c>
      <c r="F9311" s="4">
        <v>49000</v>
      </c>
      <c r="I9311" s="4">
        <v>147000</v>
      </c>
      <c r="J9311">
        <v>98000</v>
      </c>
    </row>
    <row r="9312" spans="2:10" x14ac:dyDescent="0.35">
      <c r="C9312" t="s">
        <v>1875</v>
      </c>
      <c r="D9312" s="4">
        <v>0</v>
      </c>
      <c r="H9312" s="4">
        <v>43591</v>
      </c>
      <c r="I9312" s="4">
        <v>43591</v>
      </c>
      <c r="J9312" s="4">
        <v>0</v>
      </c>
    </row>
    <row r="9313" spans="1:10" x14ac:dyDescent="0.35">
      <c r="C9313" t="s">
        <v>1876</v>
      </c>
      <c r="H9313" s="4">
        <v>0</v>
      </c>
      <c r="I9313" s="4">
        <v>0</v>
      </c>
      <c r="J9313">
        <v>0</v>
      </c>
    </row>
    <row r="9314" spans="1:10" x14ac:dyDescent="0.35">
      <c r="B9314" t="s">
        <v>55</v>
      </c>
      <c r="D9314" s="4">
        <v>469259</v>
      </c>
      <c r="E9314" s="4">
        <v>185440</v>
      </c>
      <c r="F9314" s="4">
        <v>62500</v>
      </c>
      <c r="G9314" s="4">
        <v>9311</v>
      </c>
      <c r="H9314" s="4">
        <v>1305861</v>
      </c>
      <c r="I9314" s="4">
        <v>2032372</v>
      </c>
      <c r="J9314" s="4">
        <v>654699</v>
      </c>
    </row>
    <row r="9315" spans="1:10" x14ac:dyDescent="0.35">
      <c r="B9315" t="s">
        <v>1878</v>
      </c>
      <c r="C9315" t="s">
        <v>1879</v>
      </c>
      <c r="D9315" s="4">
        <v>112790</v>
      </c>
      <c r="I9315" s="4">
        <v>112790</v>
      </c>
      <c r="J9315" s="4">
        <v>112790</v>
      </c>
    </row>
    <row r="9316" spans="1:10" x14ac:dyDescent="0.35">
      <c r="C9316" t="s">
        <v>1881</v>
      </c>
      <c r="D9316" s="4">
        <v>160667</v>
      </c>
      <c r="I9316" s="4">
        <v>160667</v>
      </c>
      <c r="J9316" s="4">
        <v>160667</v>
      </c>
    </row>
    <row r="9317" spans="1:10" x14ac:dyDescent="0.35">
      <c r="A9317" t="s">
        <v>924</v>
      </c>
      <c r="C9317" t="s">
        <v>1884</v>
      </c>
      <c r="D9317" s="4">
        <v>1166</v>
      </c>
      <c r="I9317" s="4">
        <v>1166</v>
      </c>
      <c r="J9317" s="4">
        <v>1166</v>
      </c>
    </row>
    <row r="9318" spans="1:10" x14ac:dyDescent="0.35">
      <c r="B9318" t="s">
        <v>56</v>
      </c>
      <c r="D9318" s="4">
        <v>274623</v>
      </c>
      <c r="I9318" s="4">
        <v>274623</v>
      </c>
      <c r="J9318" s="4">
        <v>274623</v>
      </c>
    </row>
    <row r="9319" spans="1:10" x14ac:dyDescent="0.35">
      <c r="B9319" t="s">
        <v>1887</v>
      </c>
      <c r="C9319" t="s">
        <v>1888</v>
      </c>
      <c r="H9319" s="4">
        <v>57600</v>
      </c>
      <c r="I9319" s="4">
        <v>57600</v>
      </c>
      <c r="J9319">
        <v>0</v>
      </c>
    </row>
    <row r="9320" spans="1:10" x14ac:dyDescent="0.35">
      <c r="C9320" t="s">
        <v>1889</v>
      </c>
      <c r="H9320" s="4">
        <v>52500</v>
      </c>
      <c r="I9320" s="4">
        <v>52500</v>
      </c>
      <c r="J9320">
        <v>0</v>
      </c>
    </row>
    <row r="9321" spans="1:10" x14ac:dyDescent="0.35">
      <c r="C9321" t="s">
        <v>1890</v>
      </c>
      <c r="H9321" s="4">
        <v>37500</v>
      </c>
      <c r="I9321" s="4">
        <v>37500</v>
      </c>
      <c r="J9321">
        <v>0</v>
      </c>
    </row>
    <row r="9322" spans="1:10" x14ac:dyDescent="0.35">
      <c r="B9322" t="s">
        <v>58</v>
      </c>
      <c r="H9322" s="4">
        <v>147600</v>
      </c>
      <c r="I9322" s="4">
        <v>147600</v>
      </c>
      <c r="J9322">
        <v>0</v>
      </c>
    </row>
    <row r="9323" spans="1:10" x14ac:dyDescent="0.35">
      <c r="A9323" t="s">
        <v>1705</v>
      </c>
      <c r="B9323" t="s">
        <v>59</v>
      </c>
      <c r="D9323" s="4">
        <v>7816609</v>
      </c>
      <c r="E9323" s="4">
        <v>1374681</v>
      </c>
      <c r="F9323" s="4">
        <v>1853216</v>
      </c>
      <c r="G9323" s="4">
        <v>3274527</v>
      </c>
      <c r="H9323" s="4">
        <v>2489717</v>
      </c>
      <c r="I9323" s="4">
        <v>16808749</v>
      </c>
      <c r="J9323" s="4">
        <v>9191290</v>
      </c>
    </row>
    <row r="9324" spans="1:10" x14ac:dyDescent="0.35">
      <c r="A9324" t="s">
        <v>929</v>
      </c>
      <c r="B9324" t="s">
        <v>1842</v>
      </c>
      <c r="C9324" t="s">
        <v>1843</v>
      </c>
      <c r="D9324" s="4">
        <v>2906741</v>
      </c>
      <c r="F9324" s="4">
        <v>1862000</v>
      </c>
      <c r="I9324" s="4">
        <v>4768741</v>
      </c>
      <c r="J9324" s="4">
        <v>2906741</v>
      </c>
    </row>
    <row r="9325" spans="1:10" x14ac:dyDescent="0.35">
      <c r="C9325" t="s">
        <v>1844</v>
      </c>
      <c r="D9325" s="4">
        <v>98430</v>
      </c>
      <c r="E9325" s="4">
        <v>141435</v>
      </c>
      <c r="F9325" s="4">
        <v>54046</v>
      </c>
      <c r="G9325" s="4">
        <v>157981</v>
      </c>
      <c r="H9325" s="4">
        <v>61650</v>
      </c>
      <c r="I9325" s="4">
        <v>513543</v>
      </c>
      <c r="J9325" s="4">
        <v>239865</v>
      </c>
    </row>
    <row r="9326" spans="1:10" x14ac:dyDescent="0.35">
      <c r="C9326" t="s">
        <v>1845</v>
      </c>
      <c r="D9326" s="4">
        <v>11025</v>
      </c>
      <c r="F9326" s="4">
        <v>119735</v>
      </c>
      <c r="G9326" s="4">
        <v>400594</v>
      </c>
      <c r="I9326" s="4">
        <v>531354</v>
      </c>
      <c r="J9326" s="4">
        <v>11025</v>
      </c>
    </row>
    <row r="9327" spans="1:10" x14ac:dyDescent="0.35">
      <c r="B9327" t="s">
        <v>51</v>
      </c>
      <c r="D9327" s="4">
        <v>3016196</v>
      </c>
      <c r="E9327" s="4">
        <v>141435</v>
      </c>
      <c r="F9327" s="4">
        <v>2035781</v>
      </c>
      <c r="G9327" s="4">
        <v>558576</v>
      </c>
      <c r="H9327" s="4">
        <v>61650</v>
      </c>
      <c r="I9327" s="4">
        <v>5813638</v>
      </c>
      <c r="J9327" s="4">
        <v>3157631</v>
      </c>
    </row>
    <row r="9328" spans="1:10" x14ac:dyDescent="0.35">
      <c r="B9328" t="s">
        <v>1843</v>
      </c>
      <c r="C9328" t="s">
        <v>1846</v>
      </c>
      <c r="D9328" s="4">
        <v>3667343</v>
      </c>
      <c r="F9328" s="4">
        <v>560000</v>
      </c>
      <c r="I9328" s="4">
        <v>4227343</v>
      </c>
      <c r="J9328" s="4">
        <v>3667343</v>
      </c>
    </row>
    <row r="9329" spans="2:10" x14ac:dyDescent="0.35">
      <c r="C9329" t="s">
        <v>1847</v>
      </c>
      <c r="D9329" s="4">
        <v>789799</v>
      </c>
      <c r="F9329" s="4">
        <v>67568</v>
      </c>
      <c r="G9329" s="4">
        <v>275000</v>
      </c>
      <c r="I9329" s="4">
        <v>1132366</v>
      </c>
      <c r="J9329" s="4">
        <v>789799</v>
      </c>
    </row>
    <row r="9330" spans="2:10" x14ac:dyDescent="0.35">
      <c r="C9330" t="s">
        <v>1848</v>
      </c>
      <c r="D9330" s="4">
        <v>47006</v>
      </c>
      <c r="I9330" s="4">
        <v>47006</v>
      </c>
      <c r="J9330" s="4">
        <v>47006</v>
      </c>
    </row>
    <row r="9331" spans="2:10" x14ac:dyDescent="0.35">
      <c r="B9331" t="s">
        <v>52</v>
      </c>
      <c r="D9331" s="4">
        <v>4504147</v>
      </c>
      <c r="F9331" s="4">
        <v>627568</v>
      </c>
      <c r="G9331" s="4">
        <v>275000</v>
      </c>
      <c r="I9331" s="4">
        <v>5406715</v>
      </c>
      <c r="J9331" s="4">
        <v>4504147</v>
      </c>
    </row>
    <row r="9332" spans="2:10" x14ac:dyDescent="0.35">
      <c r="B9332" t="s">
        <v>1849</v>
      </c>
      <c r="C9332" t="s">
        <v>1850</v>
      </c>
      <c r="G9332" s="4">
        <v>800000</v>
      </c>
      <c r="I9332" s="4">
        <v>800000</v>
      </c>
      <c r="J9332">
        <v>0</v>
      </c>
    </row>
    <row r="9333" spans="2:10" x14ac:dyDescent="0.35">
      <c r="B9333" t="s">
        <v>53</v>
      </c>
      <c r="G9333" s="4">
        <v>800000</v>
      </c>
      <c r="I9333" s="4">
        <v>800000</v>
      </c>
      <c r="J9333">
        <v>0</v>
      </c>
    </row>
    <row r="9334" spans="2:10" x14ac:dyDescent="0.35">
      <c r="B9334" t="s">
        <v>1844</v>
      </c>
      <c r="C9334" t="s">
        <v>1851</v>
      </c>
      <c r="D9334" s="4">
        <v>18249</v>
      </c>
      <c r="E9334" s="4">
        <v>75084</v>
      </c>
      <c r="I9334" s="4">
        <v>93332</v>
      </c>
      <c r="J9334" s="4">
        <v>93333</v>
      </c>
    </row>
    <row r="9335" spans="2:10" x14ac:dyDescent="0.35">
      <c r="C9335" t="s">
        <v>1853</v>
      </c>
      <c r="F9335" s="4">
        <v>8191</v>
      </c>
      <c r="I9335" s="4">
        <v>8191</v>
      </c>
      <c r="J9335">
        <v>0</v>
      </c>
    </row>
    <row r="9336" spans="2:10" x14ac:dyDescent="0.35">
      <c r="C9336" t="s">
        <v>1854</v>
      </c>
      <c r="F9336" s="4">
        <v>154673</v>
      </c>
      <c r="I9336" s="4">
        <v>154673</v>
      </c>
      <c r="J9336">
        <v>0</v>
      </c>
    </row>
    <row r="9337" spans="2:10" x14ac:dyDescent="0.35">
      <c r="C9337" t="s">
        <v>1855</v>
      </c>
      <c r="D9337" s="4">
        <v>0</v>
      </c>
      <c r="F9337" s="4">
        <v>124295</v>
      </c>
      <c r="I9337" s="4">
        <v>124295</v>
      </c>
      <c r="J9337" s="4">
        <v>0</v>
      </c>
    </row>
    <row r="9338" spans="2:10" x14ac:dyDescent="0.35">
      <c r="C9338" t="s">
        <v>1856</v>
      </c>
      <c r="I9338" s="4">
        <v>0</v>
      </c>
      <c r="J9338">
        <v>0</v>
      </c>
    </row>
    <row r="9339" spans="2:10" x14ac:dyDescent="0.35">
      <c r="C9339" t="s">
        <v>1857</v>
      </c>
      <c r="D9339" s="4">
        <v>5432</v>
      </c>
      <c r="I9339" s="4">
        <v>5432</v>
      </c>
      <c r="J9339" s="4">
        <v>5432</v>
      </c>
    </row>
    <row r="9340" spans="2:10" x14ac:dyDescent="0.35">
      <c r="C9340" t="s">
        <v>1858</v>
      </c>
      <c r="E9340" s="4">
        <v>8044</v>
      </c>
      <c r="H9340" s="4">
        <v>8044</v>
      </c>
      <c r="I9340" s="4">
        <v>16088</v>
      </c>
      <c r="J9340">
        <v>8044</v>
      </c>
    </row>
    <row r="9341" spans="2:10" x14ac:dyDescent="0.35">
      <c r="C9341" t="s">
        <v>1859</v>
      </c>
      <c r="D9341" s="4">
        <v>252283</v>
      </c>
      <c r="F9341" s="4">
        <v>125000</v>
      </c>
      <c r="G9341" s="4">
        <v>37260</v>
      </c>
      <c r="H9341" s="4">
        <v>206110</v>
      </c>
      <c r="I9341" s="4">
        <v>620654</v>
      </c>
      <c r="J9341" s="4">
        <v>252283</v>
      </c>
    </row>
    <row r="9342" spans="2:10" x14ac:dyDescent="0.35">
      <c r="C9342" t="s">
        <v>1860</v>
      </c>
      <c r="E9342" s="4">
        <v>217406</v>
      </c>
      <c r="F9342" s="4">
        <v>217406</v>
      </c>
      <c r="I9342" s="4">
        <v>434812</v>
      </c>
      <c r="J9342">
        <v>217406</v>
      </c>
    </row>
    <row r="9343" spans="2:10" x14ac:dyDescent="0.35">
      <c r="C9343" t="s">
        <v>1861</v>
      </c>
      <c r="E9343" s="4">
        <v>17955</v>
      </c>
      <c r="I9343" s="4">
        <v>17955</v>
      </c>
      <c r="J9343">
        <v>17955</v>
      </c>
    </row>
    <row r="9344" spans="2:10" x14ac:dyDescent="0.35">
      <c r="C9344" t="s">
        <v>1862</v>
      </c>
      <c r="D9344" s="4">
        <v>128137</v>
      </c>
      <c r="H9344" s="4">
        <v>128137</v>
      </c>
      <c r="I9344" s="4">
        <v>256274</v>
      </c>
      <c r="J9344" s="4">
        <v>128137</v>
      </c>
    </row>
    <row r="9345" spans="2:10" x14ac:dyDescent="0.35">
      <c r="C9345" t="s">
        <v>1863</v>
      </c>
      <c r="F9345" s="4">
        <v>15560</v>
      </c>
      <c r="I9345" s="4">
        <v>15560</v>
      </c>
      <c r="J9345">
        <v>0</v>
      </c>
    </row>
    <row r="9346" spans="2:10" x14ac:dyDescent="0.35">
      <c r="B9346" t="s">
        <v>54</v>
      </c>
      <c r="D9346" s="4">
        <v>404101</v>
      </c>
      <c r="E9346" s="4">
        <v>318489</v>
      </c>
      <c r="F9346" s="4">
        <v>645125</v>
      </c>
      <c r="G9346" s="4">
        <v>37260</v>
      </c>
      <c r="H9346" s="4">
        <v>342291</v>
      </c>
      <c r="I9346" s="4">
        <v>1747266</v>
      </c>
      <c r="J9346" s="4">
        <v>722590</v>
      </c>
    </row>
    <row r="9347" spans="2:10" x14ac:dyDescent="0.35">
      <c r="B9347" t="s">
        <v>1845</v>
      </c>
      <c r="C9347" t="s">
        <v>1866</v>
      </c>
      <c r="I9347" s="4">
        <v>0</v>
      </c>
      <c r="J9347">
        <v>0</v>
      </c>
    </row>
    <row r="9348" spans="2:10" x14ac:dyDescent="0.35">
      <c r="C9348" t="s">
        <v>1867</v>
      </c>
      <c r="E9348" s="4">
        <v>43720</v>
      </c>
      <c r="G9348" s="4">
        <v>4500</v>
      </c>
      <c r="H9348" s="4">
        <v>353291</v>
      </c>
      <c r="I9348" s="4">
        <v>401511</v>
      </c>
      <c r="J9348">
        <v>43720</v>
      </c>
    </row>
    <row r="9349" spans="2:10" x14ac:dyDescent="0.35">
      <c r="C9349" t="s">
        <v>1868</v>
      </c>
      <c r="H9349" s="4">
        <v>125418</v>
      </c>
      <c r="I9349" s="4">
        <v>125418</v>
      </c>
      <c r="J9349">
        <v>0</v>
      </c>
    </row>
    <row r="9350" spans="2:10" x14ac:dyDescent="0.35">
      <c r="C9350" t="s">
        <v>1869</v>
      </c>
      <c r="E9350" s="4">
        <v>0</v>
      </c>
      <c r="H9350" s="4">
        <v>24000</v>
      </c>
      <c r="I9350" s="4">
        <v>24000</v>
      </c>
      <c r="J9350">
        <v>0</v>
      </c>
    </row>
    <row r="9351" spans="2:10" x14ac:dyDescent="0.35">
      <c r="C9351" t="s">
        <v>1870</v>
      </c>
      <c r="F9351" s="4">
        <v>1774</v>
      </c>
      <c r="G9351" s="4">
        <v>1330</v>
      </c>
      <c r="H9351" s="4">
        <v>266255</v>
      </c>
      <c r="I9351" s="4">
        <v>269359</v>
      </c>
      <c r="J9351">
        <v>0</v>
      </c>
    </row>
    <row r="9352" spans="2:10" x14ac:dyDescent="0.35">
      <c r="C9352" t="s">
        <v>1871</v>
      </c>
      <c r="D9352" s="4">
        <v>4300000</v>
      </c>
      <c r="I9352" s="4">
        <v>4300000</v>
      </c>
      <c r="J9352" s="4">
        <v>4300000</v>
      </c>
    </row>
    <row r="9353" spans="2:10" x14ac:dyDescent="0.35">
      <c r="C9353" t="s">
        <v>1872</v>
      </c>
      <c r="D9353" s="4">
        <v>98000</v>
      </c>
      <c r="E9353" s="4">
        <v>2924</v>
      </c>
      <c r="I9353" s="4">
        <v>100924</v>
      </c>
      <c r="J9353" s="4">
        <v>100924</v>
      </c>
    </row>
    <row r="9354" spans="2:10" x14ac:dyDescent="0.35">
      <c r="C9354" t="s">
        <v>1875</v>
      </c>
      <c r="H9354" s="4">
        <v>26154</v>
      </c>
      <c r="I9354" s="4">
        <v>26154</v>
      </c>
      <c r="J9354">
        <v>0</v>
      </c>
    </row>
    <row r="9355" spans="2:10" x14ac:dyDescent="0.35">
      <c r="C9355" t="s">
        <v>1876</v>
      </c>
      <c r="H9355" s="4">
        <v>31920</v>
      </c>
      <c r="I9355" s="4">
        <v>31920</v>
      </c>
      <c r="J9355">
        <v>0</v>
      </c>
    </row>
    <row r="9356" spans="2:10" x14ac:dyDescent="0.35">
      <c r="B9356" t="s">
        <v>55</v>
      </c>
      <c r="D9356" s="4">
        <v>4398000</v>
      </c>
      <c r="E9356" s="4">
        <v>46644</v>
      </c>
      <c r="F9356" s="4">
        <v>1774</v>
      </c>
      <c r="G9356" s="4">
        <v>5830</v>
      </c>
      <c r="H9356" s="4">
        <v>827039</v>
      </c>
      <c r="I9356" s="4">
        <v>5279286</v>
      </c>
      <c r="J9356" s="4">
        <v>4444644</v>
      </c>
    </row>
    <row r="9357" spans="2:10" x14ac:dyDescent="0.35">
      <c r="B9357" t="s">
        <v>1878</v>
      </c>
      <c r="C9357" t="s">
        <v>1879</v>
      </c>
      <c r="D9357" s="4">
        <v>45116</v>
      </c>
      <c r="I9357" s="4">
        <v>45116</v>
      </c>
      <c r="J9357" s="4">
        <v>45116</v>
      </c>
    </row>
    <row r="9358" spans="2:10" x14ac:dyDescent="0.35">
      <c r="C9358" t="s">
        <v>1881</v>
      </c>
      <c r="D9358" s="4">
        <v>76204</v>
      </c>
      <c r="I9358" s="4">
        <v>76204</v>
      </c>
      <c r="J9358" s="4">
        <v>76204</v>
      </c>
    </row>
    <row r="9359" spans="2:10" x14ac:dyDescent="0.35">
      <c r="B9359" t="s">
        <v>56</v>
      </c>
      <c r="D9359" s="4">
        <v>121320</v>
      </c>
      <c r="I9359" s="4">
        <v>121320</v>
      </c>
      <c r="J9359" s="4">
        <v>121320</v>
      </c>
    </row>
    <row r="9360" spans="2:10" x14ac:dyDescent="0.35">
      <c r="B9360" t="s">
        <v>1887</v>
      </c>
      <c r="C9360" t="s">
        <v>1888</v>
      </c>
      <c r="H9360" s="4">
        <v>57600</v>
      </c>
      <c r="I9360" s="4">
        <v>57600</v>
      </c>
      <c r="J9360">
        <v>0</v>
      </c>
    </row>
    <row r="9361" spans="1:10" x14ac:dyDescent="0.35">
      <c r="C9361" t="s">
        <v>1889</v>
      </c>
      <c r="H9361" s="4">
        <v>63000</v>
      </c>
      <c r="I9361" s="4">
        <v>63000</v>
      </c>
      <c r="J9361">
        <v>0</v>
      </c>
    </row>
    <row r="9362" spans="1:10" x14ac:dyDescent="0.35">
      <c r="C9362" t="s">
        <v>1890</v>
      </c>
      <c r="H9362" s="4">
        <v>37500</v>
      </c>
      <c r="I9362" s="4">
        <v>37500</v>
      </c>
      <c r="J9362">
        <v>0</v>
      </c>
    </row>
    <row r="9363" spans="1:10" x14ac:dyDescent="0.35">
      <c r="B9363" t="s">
        <v>58</v>
      </c>
      <c r="H9363" s="4">
        <v>158100</v>
      </c>
      <c r="I9363" s="4">
        <v>158100</v>
      </c>
      <c r="J9363">
        <v>0</v>
      </c>
    </row>
    <row r="9364" spans="1:10" x14ac:dyDescent="0.35">
      <c r="A9364" t="s">
        <v>1706</v>
      </c>
      <c r="B9364" t="s">
        <v>59</v>
      </c>
      <c r="D9364" s="4">
        <v>12443765</v>
      </c>
      <c r="E9364" s="4">
        <v>506567</v>
      </c>
      <c r="F9364" s="4">
        <v>3310247</v>
      </c>
      <c r="G9364" s="4">
        <v>1676666</v>
      </c>
      <c r="H9364" s="4">
        <v>1389080</v>
      </c>
      <c r="I9364" s="4">
        <v>19326325</v>
      </c>
      <c r="J9364" s="4">
        <v>12950332</v>
      </c>
    </row>
    <row r="9365" spans="1:10" x14ac:dyDescent="0.35">
      <c r="A9365" t="s">
        <v>931</v>
      </c>
      <c r="B9365" t="s">
        <v>1842</v>
      </c>
      <c r="C9365" t="s">
        <v>1843</v>
      </c>
      <c r="D9365" s="4">
        <v>81829167</v>
      </c>
      <c r="E9365" s="4">
        <v>38742773</v>
      </c>
      <c r="F9365" s="4">
        <v>12076400</v>
      </c>
      <c r="I9365" s="4">
        <v>132648340</v>
      </c>
      <c r="J9365" s="4">
        <v>120571940</v>
      </c>
    </row>
    <row r="9366" spans="1:10" x14ac:dyDescent="0.35">
      <c r="C9366" t="s">
        <v>1844</v>
      </c>
      <c r="D9366" s="4">
        <v>11211630</v>
      </c>
      <c r="H9366" s="4">
        <v>1360481</v>
      </c>
      <c r="I9366" s="4">
        <v>12572111</v>
      </c>
      <c r="J9366" s="4">
        <v>11211630</v>
      </c>
    </row>
    <row r="9367" spans="1:10" x14ac:dyDescent="0.35">
      <c r="C9367" t="s">
        <v>1845</v>
      </c>
      <c r="D9367" s="4">
        <v>8754101</v>
      </c>
      <c r="I9367" s="4">
        <v>8754101</v>
      </c>
      <c r="J9367" s="4">
        <v>8754101</v>
      </c>
    </row>
    <row r="9368" spans="1:10" x14ac:dyDescent="0.35">
      <c r="B9368" t="s">
        <v>51</v>
      </c>
      <c r="D9368" s="4">
        <v>101794898</v>
      </c>
      <c r="E9368" s="4">
        <v>38742773</v>
      </c>
      <c r="F9368" s="4">
        <v>12076400</v>
      </c>
      <c r="H9368" s="4">
        <v>1360481</v>
      </c>
      <c r="I9368" s="4">
        <v>153974552</v>
      </c>
      <c r="J9368" s="4">
        <v>140537671</v>
      </c>
    </row>
    <row r="9369" spans="1:10" x14ac:dyDescent="0.35">
      <c r="B9369" t="s">
        <v>1843</v>
      </c>
      <c r="C9369" t="s">
        <v>1846</v>
      </c>
      <c r="D9369" s="4">
        <v>55225987</v>
      </c>
      <c r="E9369" s="4">
        <v>96682</v>
      </c>
      <c r="F9369" s="4">
        <v>8890493</v>
      </c>
      <c r="H9369" s="4">
        <v>90000</v>
      </c>
      <c r="I9369" s="4">
        <v>64303162</v>
      </c>
      <c r="J9369" s="4">
        <v>55322669</v>
      </c>
    </row>
    <row r="9370" spans="1:10" x14ac:dyDescent="0.35">
      <c r="C9370" t="s">
        <v>1847</v>
      </c>
      <c r="D9370" s="4">
        <v>33121052</v>
      </c>
      <c r="F9370" s="4">
        <v>1778919</v>
      </c>
      <c r="I9370" s="4">
        <v>34899971</v>
      </c>
      <c r="J9370" s="4">
        <v>33121052</v>
      </c>
    </row>
    <row r="9371" spans="1:10" x14ac:dyDescent="0.35">
      <c r="C9371" t="s">
        <v>1848</v>
      </c>
      <c r="D9371" s="4">
        <v>212372</v>
      </c>
      <c r="I9371" s="4">
        <v>212372</v>
      </c>
      <c r="J9371" s="4">
        <v>212372</v>
      </c>
    </row>
    <row r="9372" spans="1:10" x14ac:dyDescent="0.35">
      <c r="B9372" t="s">
        <v>52</v>
      </c>
      <c r="D9372" s="4">
        <v>88559411</v>
      </c>
      <c r="E9372" s="4">
        <v>96682</v>
      </c>
      <c r="F9372" s="4">
        <v>10669412</v>
      </c>
      <c r="H9372" s="4">
        <v>90000</v>
      </c>
      <c r="I9372" s="4">
        <v>99415505</v>
      </c>
      <c r="J9372" s="4">
        <v>88656093</v>
      </c>
    </row>
    <row r="9373" spans="1:10" x14ac:dyDescent="0.35">
      <c r="B9373" t="s">
        <v>1849</v>
      </c>
      <c r="C9373" t="s">
        <v>1850</v>
      </c>
      <c r="E9373" s="4">
        <v>10400000</v>
      </c>
      <c r="F9373" s="4">
        <v>7200000</v>
      </c>
      <c r="I9373" s="4">
        <v>17600000</v>
      </c>
      <c r="J9373">
        <v>10400000</v>
      </c>
    </row>
    <row r="9374" spans="1:10" x14ac:dyDescent="0.35">
      <c r="B9374" t="s">
        <v>53</v>
      </c>
      <c r="E9374" s="4">
        <v>10400000</v>
      </c>
      <c r="F9374" s="4">
        <v>7200000</v>
      </c>
      <c r="I9374" s="4">
        <v>17600000</v>
      </c>
      <c r="J9374">
        <v>10400000</v>
      </c>
    </row>
    <row r="9375" spans="1:10" x14ac:dyDescent="0.35">
      <c r="B9375" t="s">
        <v>1844</v>
      </c>
      <c r="C9375" t="s">
        <v>1851</v>
      </c>
      <c r="D9375" s="4">
        <v>2308002</v>
      </c>
      <c r="I9375" s="4">
        <v>2308002</v>
      </c>
      <c r="J9375" s="4">
        <v>2308002</v>
      </c>
    </row>
    <row r="9376" spans="1:10" x14ac:dyDescent="0.35">
      <c r="C9376" t="s">
        <v>1852</v>
      </c>
      <c r="D9376" s="4">
        <v>22923</v>
      </c>
      <c r="I9376" s="4">
        <v>22923</v>
      </c>
      <c r="J9376" s="4">
        <v>22923</v>
      </c>
    </row>
    <row r="9377" spans="2:10" x14ac:dyDescent="0.35">
      <c r="C9377" t="s">
        <v>1853</v>
      </c>
      <c r="D9377" s="4">
        <v>31152</v>
      </c>
      <c r="I9377" s="4">
        <v>31152</v>
      </c>
      <c r="J9377" s="4">
        <v>31152</v>
      </c>
    </row>
    <row r="9378" spans="2:10" x14ac:dyDescent="0.35">
      <c r="C9378" t="s">
        <v>1893</v>
      </c>
      <c r="D9378" s="4">
        <v>1195</v>
      </c>
      <c r="I9378" s="4">
        <v>1195</v>
      </c>
      <c r="J9378" s="4">
        <v>1195</v>
      </c>
    </row>
    <row r="9379" spans="2:10" x14ac:dyDescent="0.35">
      <c r="C9379" t="s">
        <v>1854</v>
      </c>
      <c r="D9379" s="4">
        <v>613177</v>
      </c>
      <c r="E9379" s="4">
        <v>47074</v>
      </c>
      <c r="F9379" s="4">
        <v>87424</v>
      </c>
      <c r="H9379" s="4">
        <v>26900</v>
      </c>
      <c r="I9379" s="4">
        <v>774574</v>
      </c>
      <c r="J9379" s="4">
        <v>660251</v>
      </c>
    </row>
    <row r="9380" spans="2:10" x14ac:dyDescent="0.35">
      <c r="C9380" t="s">
        <v>1855</v>
      </c>
      <c r="D9380" s="4">
        <v>1191590</v>
      </c>
      <c r="E9380" s="4">
        <v>99415</v>
      </c>
      <c r="I9380" s="4">
        <v>1291005</v>
      </c>
      <c r="J9380" s="4">
        <v>1291005</v>
      </c>
    </row>
    <row r="9381" spans="2:10" x14ac:dyDescent="0.35">
      <c r="C9381" t="s">
        <v>1856</v>
      </c>
      <c r="D9381" s="4">
        <v>33132</v>
      </c>
      <c r="I9381" s="4">
        <v>33132</v>
      </c>
      <c r="J9381" s="4">
        <v>33132</v>
      </c>
    </row>
    <row r="9382" spans="2:10" x14ac:dyDescent="0.35">
      <c r="C9382" t="s">
        <v>1857</v>
      </c>
      <c r="D9382" s="4">
        <v>46849</v>
      </c>
      <c r="I9382" s="4">
        <v>46849</v>
      </c>
      <c r="J9382" s="4">
        <v>46849</v>
      </c>
    </row>
    <row r="9383" spans="2:10" x14ac:dyDescent="0.35">
      <c r="C9383" t="s">
        <v>1920</v>
      </c>
      <c r="D9383" s="4">
        <v>35654</v>
      </c>
      <c r="E9383" s="4">
        <v>4860</v>
      </c>
      <c r="I9383" s="4">
        <v>40514</v>
      </c>
      <c r="J9383" s="4">
        <v>40514</v>
      </c>
    </row>
    <row r="9384" spans="2:10" x14ac:dyDescent="0.35">
      <c r="C9384" t="s">
        <v>1858</v>
      </c>
      <c r="D9384" s="4">
        <v>152839</v>
      </c>
      <c r="F9384" s="4">
        <v>108596</v>
      </c>
      <c r="H9384" s="4">
        <v>108596</v>
      </c>
      <c r="I9384" s="4">
        <v>370031</v>
      </c>
      <c r="J9384" s="4">
        <v>152839</v>
      </c>
    </row>
    <row r="9385" spans="2:10" x14ac:dyDescent="0.35">
      <c r="C9385" t="s">
        <v>1859</v>
      </c>
      <c r="D9385" s="4">
        <v>1949607</v>
      </c>
      <c r="E9385" s="4">
        <v>560841</v>
      </c>
      <c r="F9385" s="4">
        <v>150000</v>
      </c>
      <c r="H9385" s="4">
        <v>712241</v>
      </c>
      <c r="I9385" s="4">
        <v>3372690</v>
      </c>
      <c r="J9385" s="4">
        <v>2510448</v>
      </c>
    </row>
    <row r="9386" spans="2:10" x14ac:dyDescent="0.35">
      <c r="C9386" t="s">
        <v>1860</v>
      </c>
      <c r="D9386" s="4">
        <v>1630545</v>
      </c>
      <c r="E9386" s="4">
        <v>108703</v>
      </c>
      <c r="I9386" s="4">
        <v>1739248</v>
      </c>
      <c r="J9386" s="4">
        <v>1739248</v>
      </c>
    </row>
    <row r="9387" spans="2:10" x14ac:dyDescent="0.35">
      <c r="C9387" t="s">
        <v>1861</v>
      </c>
      <c r="D9387" s="4">
        <v>757366</v>
      </c>
      <c r="I9387" s="4">
        <v>757366</v>
      </c>
      <c r="J9387" s="4">
        <v>757366</v>
      </c>
    </row>
    <row r="9388" spans="2:10" x14ac:dyDescent="0.35">
      <c r="C9388" t="s">
        <v>1862</v>
      </c>
      <c r="D9388" s="4">
        <v>1281964</v>
      </c>
      <c r="E9388" s="4">
        <v>170929</v>
      </c>
      <c r="H9388" s="4">
        <v>213601</v>
      </c>
      <c r="I9388" s="4">
        <v>1666494</v>
      </c>
      <c r="J9388" s="4">
        <v>1452893</v>
      </c>
    </row>
    <row r="9389" spans="2:10" x14ac:dyDescent="0.35">
      <c r="C9389" t="s">
        <v>1863</v>
      </c>
      <c r="D9389" s="4">
        <v>38900</v>
      </c>
      <c r="E9389" s="4">
        <v>119378</v>
      </c>
      <c r="I9389" s="4">
        <v>158277</v>
      </c>
      <c r="J9389" s="4">
        <v>158278</v>
      </c>
    </row>
    <row r="9390" spans="2:10" x14ac:dyDescent="0.35">
      <c r="B9390" t="s">
        <v>54</v>
      </c>
      <c r="D9390" s="4">
        <v>10094894</v>
      </c>
      <c r="E9390" s="4">
        <v>1111200</v>
      </c>
      <c r="F9390" s="4">
        <v>346020</v>
      </c>
      <c r="H9390" s="4">
        <v>1061338</v>
      </c>
      <c r="I9390" s="4">
        <v>12613452</v>
      </c>
      <c r="J9390" s="4">
        <v>11206094</v>
      </c>
    </row>
    <row r="9391" spans="2:10" x14ac:dyDescent="0.35">
      <c r="B9391" t="s">
        <v>1845</v>
      </c>
      <c r="C9391" t="s">
        <v>1864</v>
      </c>
      <c r="D9391" s="4">
        <v>11158</v>
      </c>
      <c r="E9391" s="4">
        <v>0</v>
      </c>
      <c r="I9391" s="4">
        <v>11158</v>
      </c>
      <c r="J9391" s="4">
        <v>11158</v>
      </c>
    </row>
    <row r="9392" spans="2:10" x14ac:dyDescent="0.35">
      <c r="C9392" t="s">
        <v>1866</v>
      </c>
      <c r="I9392" s="4">
        <v>0</v>
      </c>
      <c r="J9392">
        <v>0</v>
      </c>
    </row>
    <row r="9393" spans="2:10" x14ac:dyDescent="0.35">
      <c r="C9393" t="s">
        <v>1867</v>
      </c>
      <c r="D9393" s="4">
        <v>804197</v>
      </c>
      <c r="F9393" s="4">
        <v>63000</v>
      </c>
      <c r="H9393" s="4">
        <v>3516465</v>
      </c>
      <c r="I9393" s="4">
        <v>4383662</v>
      </c>
      <c r="J9393" s="4">
        <v>804197</v>
      </c>
    </row>
    <row r="9394" spans="2:10" x14ac:dyDescent="0.35">
      <c r="C9394" t="s">
        <v>1868</v>
      </c>
      <c r="D9394" s="4">
        <v>57853</v>
      </c>
      <c r="E9394" s="4">
        <v>10519</v>
      </c>
      <c r="G9394" s="4">
        <v>5259</v>
      </c>
      <c r="H9394" s="4">
        <v>6274107</v>
      </c>
      <c r="I9394" s="4">
        <v>6347738</v>
      </c>
      <c r="J9394" s="4">
        <v>68372</v>
      </c>
    </row>
    <row r="9395" spans="2:10" x14ac:dyDescent="0.35">
      <c r="C9395" t="s">
        <v>1894</v>
      </c>
      <c r="D9395" s="4">
        <v>24390</v>
      </c>
      <c r="I9395" s="4">
        <v>24390</v>
      </c>
      <c r="J9395" s="4">
        <v>24390</v>
      </c>
    </row>
    <row r="9396" spans="2:10" x14ac:dyDescent="0.35">
      <c r="C9396" t="s">
        <v>1869</v>
      </c>
      <c r="D9396" s="4">
        <v>4741</v>
      </c>
      <c r="H9396" s="4">
        <v>1907904</v>
      </c>
      <c r="I9396" s="4">
        <v>1912645</v>
      </c>
      <c r="J9396" s="4">
        <v>4741</v>
      </c>
    </row>
    <row r="9397" spans="2:10" x14ac:dyDescent="0.35">
      <c r="C9397" t="s">
        <v>1870</v>
      </c>
      <c r="D9397" s="4">
        <v>29134</v>
      </c>
      <c r="E9397" s="4">
        <v>12105229</v>
      </c>
      <c r="I9397" s="4">
        <v>12134363</v>
      </c>
      <c r="J9397" s="4">
        <v>12134363</v>
      </c>
    </row>
    <row r="9398" spans="2:10" x14ac:dyDescent="0.35">
      <c r="C9398" t="s">
        <v>1871</v>
      </c>
      <c r="D9398" s="4">
        <v>13069452</v>
      </c>
      <c r="F9398" s="4">
        <v>73845</v>
      </c>
      <c r="I9398" s="4">
        <v>13143297</v>
      </c>
      <c r="J9398" s="4">
        <v>13069452</v>
      </c>
    </row>
    <row r="9399" spans="2:10" x14ac:dyDescent="0.35">
      <c r="C9399" t="s">
        <v>1872</v>
      </c>
      <c r="D9399" s="4">
        <v>539000</v>
      </c>
      <c r="I9399" s="4">
        <v>539000</v>
      </c>
      <c r="J9399" s="4">
        <v>539000</v>
      </c>
    </row>
    <row r="9400" spans="2:10" x14ac:dyDescent="0.35">
      <c r="C9400" t="s">
        <v>1873</v>
      </c>
      <c r="D9400" s="4">
        <v>0</v>
      </c>
      <c r="I9400" s="4">
        <v>0</v>
      </c>
      <c r="J9400" s="4">
        <v>0</v>
      </c>
    </row>
    <row r="9401" spans="2:10" x14ac:dyDescent="0.35">
      <c r="C9401" t="s">
        <v>1875</v>
      </c>
      <c r="H9401" s="4">
        <v>91831</v>
      </c>
      <c r="I9401" s="4">
        <v>91831</v>
      </c>
      <c r="J9401">
        <v>0</v>
      </c>
    </row>
    <row r="9402" spans="2:10" x14ac:dyDescent="0.35">
      <c r="C9402" t="s">
        <v>1876</v>
      </c>
      <c r="H9402" s="4">
        <v>710976</v>
      </c>
      <c r="I9402" s="4">
        <v>710976</v>
      </c>
      <c r="J9402">
        <v>0</v>
      </c>
    </row>
    <row r="9403" spans="2:10" x14ac:dyDescent="0.35">
      <c r="C9403" t="s">
        <v>1877</v>
      </c>
      <c r="D9403" s="4">
        <v>15035</v>
      </c>
      <c r="E9403" s="4">
        <v>0</v>
      </c>
      <c r="I9403" s="4">
        <v>15035</v>
      </c>
      <c r="J9403" s="4">
        <v>15035</v>
      </c>
    </row>
    <row r="9404" spans="2:10" x14ac:dyDescent="0.35">
      <c r="B9404" t="s">
        <v>55</v>
      </c>
      <c r="D9404" s="4">
        <v>14554960</v>
      </c>
      <c r="E9404" s="4">
        <v>12115748</v>
      </c>
      <c r="F9404" s="4">
        <v>136845</v>
      </c>
      <c r="G9404" s="4">
        <v>5259</v>
      </c>
      <c r="H9404" s="4">
        <v>12501283</v>
      </c>
      <c r="I9404" s="4">
        <v>39314096</v>
      </c>
      <c r="J9404" s="4">
        <v>26670708</v>
      </c>
    </row>
    <row r="9405" spans="2:10" x14ac:dyDescent="0.35">
      <c r="B9405" t="s">
        <v>1878</v>
      </c>
      <c r="C9405" t="s">
        <v>1879</v>
      </c>
      <c r="D9405" s="4">
        <v>1062478</v>
      </c>
      <c r="I9405" s="4">
        <v>1062478</v>
      </c>
      <c r="J9405" s="4">
        <v>1062478</v>
      </c>
    </row>
    <row r="9406" spans="2:10" x14ac:dyDescent="0.35">
      <c r="C9406" t="s">
        <v>1880</v>
      </c>
      <c r="D9406" s="4">
        <v>2038608</v>
      </c>
      <c r="I9406" s="4">
        <v>2038608</v>
      </c>
      <c r="J9406" s="4">
        <v>2038608</v>
      </c>
    </row>
    <row r="9407" spans="2:10" x14ac:dyDescent="0.35">
      <c r="C9407" t="s">
        <v>1881</v>
      </c>
      <c r="D9407" s="4">
        <v>1835120</v>
      </c>
      <c r="I9407" s="4">
        <v>1835120</v>
      </c>
      <c r="J9407" s="4">
        <v>1835120</v>
      </c>
    </row>
    <row r="9408" spans="2:10" x14ac:dyDescent="0.35">
      <c r="C9408" t="s">
        <v>1895</v>
      </c>
      <c r="D9408" s="4">
        <v>45867</v>
      </c>
      <c r="I9408" s="4">
        <v>45867</v>
      </c>
      <c r="J9408" s="4">
        <v>45867</v>
      </c>
    </row>
    <row r="9409" spans="1:10" x14ac:dyDescent="0.35">
      <c r="C9409" t="s">
        <v>1882</v>
      </c>
      <c r="E9409" s="4">
        <v>239334</v>
      </c>
      <c r="I9409" s="4">
        <v>239334</v>
      </c>
      <c r="J9409">
        <v>239334</v>
      </c>
    </row>
    <row r="9410" spans="1:10" x14ac:dyDescent="0.35">
      <c r="C9410" t="s">
        <v>1883</v>
      </c>
      <c r="D9410" s="4">
        <v>32792</v>
      </c>
      <c r="I9410" s="4">
        <v>32792</v>
      </c>
      <c r="J9410" s="4">
        <v>32792</v>
      </c>
    </row>
    <row r="9411" spans="1:10" x14ac:dyDescent="0.35">
      <c r="C9411" t="s">
        <v>1884</v>
      </c>
      <c r="D9411" s="4">
        <v>2916</v>
      </c>
      <c r="I9411" s="4">
        <v>2916</v>
      </c>
      <c r="J9411" s="4">
        <v>2916</v>
      </c>
    </row>
    <row r="9412" spans="1:10" x14ac:dyDescent="0.35">
      <c r="B9412" t="s">
        <v>56</v>
      </c>
      <c r="D9412" s="4">
        <v>5017780</v>
      </c>
      <c r="E9412" s="4">
        <v>239334</v>
      </c>
      <c r="I9412" s="4">
        <v>5257114</v>
      </c>
      <c r="J9412" s="4">
        <v>5257114</v>
      </c>
    </row>
    <row r="9413" spans="1:10" x14ac:dyDescent="0.35">
      <c r="B9413" t="s">
        <v>1885</v>
      </c>
      <c r="C9413" t="s">
        <v>1886</v>
      </c>
      <c r="D9413" s="4">
        <v>150822</v>
      </c>
      <c r="I9413" s="4">
        <v>150822</v>
      </c>
      <c r="J9413" s="4">
        <v>150822</v>
      </c>
    </row>
    <row r="9414" spans="1:10" x14ac:dyDescent="0.35">
      <c r="B9414" t="s">
        <v>57</v>
      </c>
      <c r="D9414" s="4">
        <v>150822</v>
      </c>
      <c r="I9414" s="4">
        <v>150822</v>
      </c>
      <c r="J9414" s="4">
        <v>150822</v>
      </c>
    </row>
    <row r="9415" spans="1:10" x14ac:dyDescent="0.35">
      <c r="B9415" t="s">
        <v>1887</v>
      </c>
      <c r="C9415" t="s">
        <v>1904</v>
      </c>
      <c r="D9415" s="4">
        <v>375000</v>
      </c>
      <c r="I9415" s="4">
        <v>375000</v>
      </c>
      <c r="J9415" s="4">
        <v>375000</v>
      </c>
    </row>
    <row r="9416" spans="1:10" x14ac:dyDescent="0.35">
      <c r="C9416" t="s">
        <v>1888</v>
      </c>
      <c r="H9416" s="4">
        <v>240000</v>
      </c>
      <c r="I9416" s="4">
        <v>240000</v>
      </c>
      <c r="J9416">
        <v>0</v>
      </c>
    </row>
    <row r="9417" spans="1:10" x14ac:dyDescent="0.35">
      <c r="C9417" t="s">
        <v>1901</v>
      </c>
      <c r="E9417" s="4">
        <v>1207500</v>
      </c>
      <c r="I9417" s="4">
        <v>1207500</v>
      </c>
      <c r="J9417">
        <v>1207500</v>
      </c>
    </row>
    <row r="9418" spans="1:10" x14ac:dyDescent="0.35">
      <c r="C9418" t="s">
        <v>1889</v>
      </c>
      <c r="E9418" s="4">
        <v>3381000</v>
      </c>
      <c r="I9418" s="4">
        <v>3381000</v>
      </c>
      <c r="J9418">
        <v>3381000</v>
      </c>
    </row>
    <row r="9419" spans="1:10" x14ac:dyDescent="0.35">
      <c r="C9419" t="s">
        <v>1890</v>
      </c>
      <c r="E9419" s="4">
        <v>495000</v>
      </c>
      <c r="I9419" s="4">
        <v>495000</v>
      </c>
      <c r="J9419">
        <v>495000</v>
      </c>
    </row>
    <row r="9420" spans="1:10" x14ac:dyDescent="0.35">
      <c r="C9420" t="s">
        <v>1902</v>
      </c>
      <c r="E9420" s="4">
        <v>2415000</v>
      </c>
      <c r="I9420" s="4">
        <v>2415000</v>
      </c>
      <c r="J9420">
        <v>2415000</v>
      </c>
    </row>
    <row r="9421" spans="1:10" x14ac:dyDescent="0.35">
      <c r="B9421" t="s">
        <v>58</v>
      </c>
      <c r="D9421" s="4">
        <v>375000</v>
      </c>
      <c r="E9421" s="4">
        <v>7498500</v>
      </c>
      <c r="H9421" s="4">
        <v>240000</v>
      </c>
      <c r="I9421" s="4">
        <v>8113500</v>
      </c>
      <c r="J9421" s="4">
        <v>7873500</v>
      </c>
    </row>
    <row r="9422" spans="1:10" x14ac:dyDescent="0.35">
      <c r="A9422" t="s">
        <v>1707</v>
      </c>
      <c r="B9422" t="s">
        <v>59</v>
      </c>
      <c r="D9422" s="4">
        <v>220547767</v>
      </c>
      <c r="E9422" s="4">
        <v>70204237</v>
      </c>
      <c r="F9422" s="4">
        <v>30428677</v>
      </c>
      <c r="G9422" s="4">
        <v>5259</v>
      </c>
      <c r="H9422" s="4">
        <v>15253103</v>
      </c>
      <c r="I9422" s="4">
        <v>336439042</v>
      </c>
      <c r="J9422" s="4">
        <v>290752004</v>
      </c>
    </row>
    <row r="9423" spans="1:10" x14ac:dyDescent="0.35">
      <c r="A9423" t="s">
        <v>940</v>
      </c>
      <c r="B9423" t="s">
        <v>1842</v>
      </c>
      <c r="C9423" t="s">
        <v>1843</v>
      </c>
      <c r="D9423" s="4">
        <v>91732338</v>
      </c>
      <c r="E9423" s="4">
        <v>22095772</v>
      </c>
      <c r="F9423" s="4">
        <v>26598180</v>
      </c>
      <c r="I9423" s="4">
        <v>140426289</v>
      </c>
      <c r="J9423" s="4">
        <v>113828110</v>
      </c>
    </row>
    <row r="9424" spans="1:10" x14ac:dyDescent="0.35">
      <c r="C9424" t="s">
        <v>1844</v>
      </c>
      <c r="D9424" s="4">
        <v>9228827</v>
      </c>
      <c r="E9424" s="4">
        <v>4970548</v>
      </c>
      <c r="F9424" s="4">
        <v>25951</v>
      </c>
      <c r="H9424" s="4">
        <v>1372022</v>
      </c>
      <c r="I9424" s="4">
        <v>15597349</v>
      </c>
      <c r="J9424" s="4">
        <v>14199375</v>
      </c>
    </row>
    <row r="9425" spans="1:10" x14ac:dyDescent="0.35">
      <c r="C9425" t="s">
        <v>1845</v>
      </c>
      <c r="D9425" s="4">
        <v>12703764</v>
      </c>
      <c r="I9425" s="4">
        <v>12703764</v>
      </c>
      <c r="J9425" s="4">
        <v>12703764</v>
      </c>
    </row>
    <row r="9426" spans="1:10" x14ac:dyDescent="0.35">
      <c r="B9426" t="s">
        <v>51</v>
      </c>
      <c r="D9426" s="4">
        <v>113664928</v>
      </c>
      <c r="E9426" s="4">
        <v>27066320</v>
      </c>
      <c r="F9426" s="4">
        <v>26624131</v>
      </c>
      <c r="H9426" s="4">
        <v>1372022</v>
      </c>
      <c r="I9426" s="4">
        <v>168727402</v>
      </c>
      <c r="J9426" s="4">
        <v>140731248</v>
      </c>
    </row>
    <row r="9427" spans="1:10" x14ac:dyDescent="0.35">
      <c r="B9427" t="s">
        <v>1843</v>
      </c>
      <c r="C9427" t="s">
        <v>1846</v>
      </c>
      <c r="D9427" s="4">
        <v>79154074</v>
      </c>
      <c r="H9427" s="4">
        <v>24656670</v>
      </c>
      <c r="I9427" s="4">
        <v>103810744</v>
      </c>
      <c r="J9427" s="4">
        <v>79154074</v>
      </c>
    </row>
    <row r="9428" spans="1:10" x14ac:dyDescent="0.35">
      <c r="C9428" t="s">
        <v>1847</v>
      </c>
      <c r="D9428" s="4">
        <v>38780698</v>
      </c>
      <c r="E9428" s="4">
        <v>2043</v>
      </c>
      <c r="F9428" s="4">
        <v>1770983</v>
      </c>
      <c r="G9428" s="4">
        <v>27462</v>
      </c>
      <c r="I9428" s="4">
        <v>40581186</v>
      </c>
      <c r="J9428" s="4">
        <v>38782741</v>
      </c>
    </row>
    <row r="9429" spans="1:10" x14ac:dyDescent="0.35">
      <c r="C9429" t="s">
        <v>1848</v>
      </c>
      <c r="D9429" s="4">
        <v>112716</v>
      </c>
      <c r="I9429" s="4">
        <v>112716</v>
      </c>
      <c r="J9429" s="4">
        <v>112716</v>
      </c>
    </row>
    <row r="9430" spans="1:10" x14ac:dyDescent="0.35">
      <c r="B9430" t="s">
        <v>52</v>
      </c>
      <c r="D9430" s="4">
        <v>118047489</v>
      </c>
      <c r="E9430" s="4">
        <v>2043</v>
      </c>
      <c r="F9430" s="4">
        <v>1770983</v>
      </c>
      <c r="G9430" s="4">
        <v>27462</v>
      </c>
      <c r="H9430" s="4">
        <v>24656670</v>
      </c>
      <c r="I9430" s="4">
        <v>144504646</v>
      </c>
      <c r="J9430" s="4">
        <v>118049532</v>
      </c>
    </row>
    <row r="9431" spans="1:10" x14ac:dyDescent="0.35">
      <c r="B9431" t="s">
        <v>1849</v>
      </c>
      <c r="C9431" t="s">
        <v>1850</v>
      </c>
      <c r="E9431" s="4">
        <v>56000000</v>
      </c>
      <c r="I9431" s="4">
        <v>56000000</v>
      </c>
      <c r="J9431">
        <v>56000000</v>
      </c>
    </row>
    <row r="9432" spans="1:10" x14ac:dyDescent="0.35">
      <c r="A9432" t="s">
        <v>1952</v>
      </c>
      <c r="B9432" t="s">
        <v>59</v>
      </c>
      <c r="E9432" s="4">
        <v>56000000</v>
      </c>
      <c r="I9432" s="4">
        <v>56000000</v>
      </c>
      <c r="J9432">
        <v>56000000</v>
      </c>
    </row>
    <row r="9433" spans="1:10" x14ac:dyDescent="0.35">
      <c r="B9433" t="s">
        <v>1844</v>
      </c>
      <c r="C9433" t="s">
        <v>1851</v>
      </c>
      <c r="D9433" s="4">
        <v>125609</v>
      </c>
      <c r="E9433" s="4">
        <v>2073156</v>
      </c>
      <c r="I9433" s="4">
        <v>2198765</v>
      </c>
      <c r="J9433" s="4">
        <v>2198765</v>
      </c>
    </row>
    <row r="9434" spans="1:10" x14ac:dyDescent="0.35">
      <c r="C9434" t="s">
        <v>1899</v>
      </c>
      <c r="D9434" s="4">
        <v>292600</v>
      </c>
      <c r="I9434" s="4">
        <v>292600</v>
      </c>
      <c r="J9434" s="4">
        <v>292600</v>
      </c>
    </row>
    <row r="9435" spans="1:10" x14ac:dyDescent="0.35">
      <c r="C9435" t="s">
        <v>1852</v>
      </c>
      <c r="D9435" s="4">
        <v>8644</v>
      </c>
      <c r="E9435" s="4">
        <v>5763</v>
      </c>
      <c r="G9435" s="4">
        <v>8178</v>
      </c>
      <c r="H9435" s="4">
        <v>1363</v>
      </c>
      <c r="I9435" s="4">
        <v>23947</v>
      </c>
      <c r="J9435" s="4">
        <v>14407</v>
      </c>
    </row>
    <row r="9436" spans="1:10" x14ac:dyDescent="0.35">
      <c r="C9436" t="s">
        <v>1853</v>
      </c>
      <c r="D9436" s="4">
        <v>5387</v>
      </c>
      <c r="E9436" s="4">
        <v>8465</v>
      </c>
      <c r="I9436" s="4">
        <v>13852</v>
      </c>
      <c r="J9436" s="4">
        <v>13852</v>
      </c>
    </row>
    <row r="9437" spans="1:10" x14ac:dyDescent="0.35">
      <c r="C9437" t="s">
        <v>1893</v>
      </c>
      <c r="E9437" s="4">
        <v>2389</v>
      </c>
      <c r="I9437" s="4">
        <v>2389</v>
      </c>
      <c r="J9437">
        <v>2389</v>
      </c>
    </row>
    <row r="9438" spans="1:10" x14ac:dyDescent="0.35">
      <c r="C9438" t="s">
        <v>1854</v>
      </c>
      <c r="D9438" s="4">
        <v>319396</v>
      </c>
      <c r="E9438" s="4">
        <v>188297</v>
      </c>
      <c r="F9438" s="4">
        <v>4424981</v>
      </c>
      <c r="I9438" s="4">
        <v>4932673</v>
      </c>
      <c r="J9438" s="4">
        <v>507693</v>
      </c>
    </row>
    <row r="9439" spans="1:10" x14ac:dyDescent="0.35">
      <c r="C9439" t="s">
        <v>1855</v>
      </c>
      <c r="D9439" s="4">
        <v>866948</v>
      </c>
      <c r="G9439" s="4">
        <v>924343</v>
      </c>
      <c r="I9439" s="4">
        <v>1791290</v>
      </c>
      <c r="J9439" s="4">
        <v>866948</v>
      </c>
    </row>
    <row r="9440" spans="1:10" x14ac:dyDescent="0.35">
      <c r="C9440" t="s">
        <v>1856</v>
      </c>
      <c r="D9440" s="4">
        <v>1316</v>
      </c>
      <c r="H9440" s="4">
        <v>51769</v>
      </c>
      <c r="I9440" s="4">
        <v>53086</v>
      </c>
      <c r="J9440" s="4">
        <v>1316</v>
      </c>
    </row>
    <row r="9441" spans="2:10" x14ac:dyDescent="0.35">
      <c r="C9441" t="s">
        <v>1857</v>
      </c>
      <c r="D9441" s="4">
        <v>168503</v>
      </c>
      <c r="E9441" s="4">
        <v>1477</v>
      </c>
      <c r="I9441" s="4">
        <v>169980</v>
      </c>
      <c r="J9441" s="4">
        <v>169980</v>
      </c>
    </row>
    <row r="9442" spans="2:10" x14ac:dyDescent="0.35">
      <c r="C9442" t="s">
        <v>1858</v>
      </c>
      <c r="D9442" s="4">
        <v>355954</v>
      </c>
      <c r="E9442" s="4">
        <v>213841</v>
      </c>
      <c r="G9442" s="4">
        <v>16088</v>
      </c>
      <c r="H9442" s="4">
        <v>496056</v>
      </c>
      <c r="I9442" s="4">
        <v>1081939</v>
      </c>
      <c r="J9442" s="4">
        <v>569795</v>
      </c>
    </row>
    <row r="9443" spans="2:10" x14ac:dyDescent="0.35">
      <c r="C9443" t="s">
        <v>1859</v>
      </c>
      <c r="D9443" s="4">
        <v>727262</v>
      </c>
      <c r="E9443" s="4">
        <v>201180</v>
      </c>
      <c r="F9443" s="4">
        <v>1475000</v>
      </c>
      <c r="G9443" s="4">
        <v>50000</v>
      </c>
      <c r="H9443" s="4">
        <v>2086535</v>
      </c>
      <c r="I9443" s="4">
        <v>4539977</v>
      </c>
      <c r="J9443" s="4">
        <v>928442</v>
      </c>
    </row>
    <row r="9444" spans="2:10" x14ac:dyDescent="0.35">
      <c r="C9444" t="s">
        <v>1860</v>
      </c>
      <c r="D9444" s="4">
        <v>4130715</v>
      </c>
      <c r="I9444" s="4">
        <v>4130715</v>
      </c>
      <c r="J9444" s="4">
        <v>4130715</v>
      </c>
    </row>
    <row r="9445" spans="2:10" x14ac:dyDescent="0.35">
      <c r="C9445" t="s">
        <v>1861</v>
      </c>
      <c r="D9445" s="4">
        <v>23464</v>
      </c>
      <c r="E9445" s="4">
        <v>118783</v>
      </c>
      <c r="I9445" s="4">
        <v>142247</v>
      </c>
      <c r="J9445" s="4">
        <v>142247</v>
      </c>
    </row>
    <row r="9446" spans="2:10" x14ac:dyDescent="0.35">
      <c r="C9446" t="s">
        <v>1862</v>
      </c>
      <c r="D9446" s="4">
        <v>9401070</v>
      </c>
      <c r="I9446" s="4">
        <v>9401070</v>
      </c>
      <c r="J9446" s="4">
        <v>9401070</v>
      </c>
    </row>
    <row r="9447" spans="2:10" x14ac:dyDescent="0.35">
      <c r="C9447" t="s">
        <v>1863</v>
      </c>
      <c r="F9447" s="4">
        <v>7780</v>
      </c>
      <c r="H9447" s="4">
        <v>7780</v>
      </c>
      <c r="I9447" s="4">
        <v>15560</v>
      </c>
      <c r="J9447">
        <v>0</v>
      </c>
    </row>
    <row r="9448" spans="2:10" x14ac:dyDescent="0.35">
      <c r="C9448" t="s">
        <v>1913</v>
      </c>
      <c r="D9448" s="4">
        <v>457363</v>
      </c>
      <c r="I9448" s="4">
        <v>457363</v>
      </c>
      <c r="J9448" s="4">
        <v>457363</v>
      </c>
    </row>
    <row r="9449" spans="2:10" x14ac:dyDescent="0.35">
      <c r="B9449" t="s">
        <v>54</v>
      </c>
      <c r="D9449" s="4">
        <v>16884230</v>
      </c>
      <c r="E9449" s="4">
        <v>2813351</v>
      </c>
      <c r="F9449" s="4">
        <v>5907761</v>
      </c>
      <c r="G9449" s="4">
        <v>998609</v>
      </c>
      <c r="H9449" s="4">
        <v>2643503</v>
      </c>
      <c r="I9449" s="4">
        <v>29247453</v>
      </c>
      <c r="J9449" s="4">
        <v>19697581</v>
      </c>
    </row>
    <row r="9450" spans="2:10" x14ac:dyDescent="0.35">
      <c r="B9450" t="s">
        <v>1845</v>
      </c>
      <c r="C9450" t="s">
        <v>1864</v>
      </c>
      <c r="D9450" s="4">
        <v>22317</v>
      </c>
      <c r="I9450" s="4">
        <v>22317</v>
      </c>
      <c r="J9450" s="4">
        <v>22317</v>
      </c>
    </row>
    <row r="9451" spans="2:10" x14ac:dyDescent="0.35">
      <c r="C9451" t="s">
        <v>1865</v>
      </c>
      <c r="D9451" s="4">
        <v>33139</v>
      </c>
      <c r="I9451" s="4">
        <v>33139</v>
      </c>
      <c r="J9451" s="4">
        <v>33139</v>
      </c>
    </row>
    <row r="9452" spans="2:10" x14ac:dyDescent="0.35">
      <c r="C9452" t="s">
        <v>1866</v>
      </c>
      <c r="I9452" s="4">
        <v>0</v>
      </c>
      <c r="J9452">
        <v>0</v>
      </c>
    </row>
    <row r="9453" spans="2:10" x14ac:dyDescent="0.35">
      <c r="C9453" t="s">
        <v>1867</v>
      </c>
      <c r="D9453" s="4">
        <v>5732</v>
      </c>
      <c r="E9453" s="4">
        <v>0</v>
      </c>
      <c r="F9453" s="4">
        <v>90000</v>
      </c>
      <c r="G9453" s="4">
        <v>11535251</v>
      </c>
      <c r="H9453" s="4">
        <v>3754649</v>
      </c>
      <c r="I9453" s="4">
        <v>15385631</v>
      </c>
      <c r="J9453" s="4">
        <v>5732</v>
      </c>
    </row>
    <row r="9454" spans="2:10" x14ac:dyDescent="0.35">
      <c r="C9454" t="s">
        <v>1868</v>
      </c>
      <c r="D9454" s="4">
        <v>220267</v>
      </c>
      <c r="E9454" s="4">
        <v>1108292</v>
      </c>
      <c r="F9454" s="4">
        <v>278745</v>
      </c>
      <c r="G9454" s="4">
        <v>10986891</v>
      </c>
      <c r="H9454" s="4">
        <v>7207110</v>
      </c>
      <c r="I9454" s="4">
        <v>19801306</v>
      </c>
      <c r="J9454" s="4">
        <v>1328559</v>
      </c>
    </row>
    <row r="9455" spans="2:10" x14ac:dyDescent="0.35">
      <c r="C9455" t="s">
        <v>1894</v>
      </c>
      <c r="D9455" s="4">
        <v>83434</v>
      </c>
      <c r="I9455" s="4">
        <v>83434</v>
      </c>
      <c r="J9455" s="4">
        <v>83434</v>
      </c>
    </row>
    <row r="9456" spans="2:10" x14ac:dyDescent="0.35">
      <c r="C9456" t="s">
        <v>1869</v>
      </c>
      <c r="E9456" s="4">
        <v>0</v>
      </c>
      <c r="G9456" s="4">
        <v>4981440</v>
      </c>
      <c r="I9456" s="4">
        <v>4981440</v>
      </c>
      <c r="J9456">
        <v>0</v>
      </c>
    </row>
    <row r="9457" spans="2:10" x14ac:dyDescent="0.35">
      <c r="C9457" t="s">
        <v>1870</v>
      </c>
      <c r="D9457" s="4">
        <v>130708</v>
      </c>
      <c r="E9457" s="4">
        <v>18242431</v>
      </c>
      <c r="H9457" s="4">
        <v>1099622</v>
      </c>
      <c r="I9457" s="4">
        <v>19472761</v>
      </c>
      <c r="J9457" s="4">
        <v>18373139</v>
      </c>
    </row>
    <row r="9458" spans="2:10" x14ac:dyDescent="0.35">
      <c r="C9458" t="s">
        <v>1871</v>
      </c>
      <c r="D9458" s="4">
        <v>15859110</v>
      </c>
      <c r="E9458" s="4">
        <v>73845</v>
      </c>
      <c r="H9458" s="4">
        <v>41767</v>
      </c>
      <c r="I9458" s="4">
        <v>15974721</v>
      </c>
      <c r="J9458" s="4">
        <v>15932955</v>
      </c>
    </row>
    <row r="9459" spans="2:10" x14ac:dyDescent="0.35">
      <c r="C9459" t="s">
        <v>1872</v>
      </c>
      <c r="D9459" s="4">
        <v>3136000</v>
      </c>
      <c r="E9459" s="4">
        <v>245000</v>
      </c>
      <c r="I9459" s="4">
        <v>3381000</v>
      </c>
      <c r="J9459" s="4">
        <v>3381000</v>
      </c>
    </row>
    <row r="9460" spans="2:10" x14ac:dyDescent="0.35">
      <c r="C9460" t="s">
        <v>1875</v>
      </c>
      <c r="D9460" s="4">
        <v>15472</v>
      </c>
      <c r="H9460" s="4">
        <v>305135</v>
      </c>
      <c r="I9460" s="4">
        <v>320607</v>
      </c>
      <c r="J9460" s="4">
        <v>15472</v>
      </c>
    </row>
    <row r="9461" spans="2:10" x14ac:dyDescent="0.35">
      <c r="C9461" t="s">
        <v>1877</v>
      </c>
      <c r="D9461" s="4">
        <v>169949</v>
      </c>
      <c r="E9461" s="4">
        <v>33678</v>
      </c>
      <c r="I9461" s="4">
        <v>203627</v>
      </c>
      <c r="J9461" s="4">
        <v>203627</v>
      </c>
    </row>
    <row r="9462" spans="2:10" x14ac:dyDescent="0.35">
      <c r="B9462" t="s">
        <v>55</v>
      </c>
      <c r="D9462" s="4">
        <v>19676127</v>
      </c>
      <c r="E9462" s="4">
        <v>19703246</v>
      </c>
      <c r="F9462" s="4">
        <v>368745</v>
      </c>
      <c r="G9462" s="4">
        <v>27503582</v>
      </c>
      <c r="H9462" s="4">
        <v>12408284</v>
      </c>
      <c r="I9462" s="4">
        <v>79659983</v>
      </c>
      <c r="J9462" s="4">
        <v>39379373</v>
      </c>
    </row>
    <row r="9463" spans="2:10" x14ac:dyDescent="0.35">
      <c r="B9463" t="s">
        <v>1878</v>
      </c>
      <c r="C9463" t="s">
        <v>1879</v>
      </c>
      <c r="D9463" s="4">
        <v>7137538</v>
      </c>
      <c r="I9463" s="4">
        <v>7137538</v>
      </c>
      <c r="J9463" s="4">
        <v>7137538</v>
      </c>
    </row>
    <row r="9464" spans="2:10" x14ac:dyDescent="0.35">
      <c r="C9464" t="s">
        <v>1907</v>
      </c>
      <c r="D9464" s="4">
        <v>8825</v>
      </c>
      <c r="I9464" s="4">
        <v>8825</v>
      </c>
      <c r="J9464" s="4">
        <v>8825</v>
      </c>
    </row>
    <row r="9465" spans="2:10" x14ac:dyDescent="0.35">
      <c r="C9465" t="s">
        <v>1880</v>
      </c>
      <c r="D9465" s="4">
        <v>1501770</v>
      </c>
      <c r="I9465" s="4">
        <v>1501770</v>
      </c>
      <c r="J9465" s="4">
        <v>1501770</v>
      </c>
    </row>
    <row r="9466" spans="2:10" x14ac:dyDescent="0.35">
      <c r="C9466" t="s">
        <v>1881</v>
      </c>
      <c r="D9466" s="4">
        <v>6663216</v>
      </c>
      <c r="I9466" s="4">
        <v>6663216</v>
      </c>
      <c r="J9466" s="4">
        <v>6663216</v>
      </c>
    </row>
    <row r="9467" spans="2:10" x14ac:dyDescent="0.35">
      <c r="C9467" t="s">
        <v>1895</v>
      </c>
      <c r="D9467" s="4">
        <v>3324395</v>
      </c>
      <c r="I9467" s="4">
        <v>3324395</v>
      </c>
      <c r="J9467" s="4">
        <v>3324395</v>
      </c>
    </row>
    <row r="9468" spans="2:10" x14ac:dyDescent="0.35">
      <c r="C9468" t="s">
        <v>1882</v>
      </c>
      <c r="D9468" s="4">
        <v>341120</v>
      </c>
      <c r="E9468" s="4">
        <v>412645</v>
      </c>
      <c r="I9468" s="4">
        <v>753764</v>
      </c>
      <c r="J9468" s="4">
        <v>753765</v>
      </c>
    </row>
    <row r="9469" spans="2:10" x14ac:dyDescent="0.35">
      <c r="C9469" t="s">
        <v>1900</v>
      </c>
      <c r="D9469" s="4">
        <v>55547</v>
      </c>
      <c r="I9469" s="4">
        <v>55547</v>
      </c>
      <c r="J9469" s="4">
        <v>55547</v>
      </c>
    </row>
    <row r="9470" spans="2:10" x14ac:dyDescent="0.35">
      <c r="C9470" t="s">
        <v>1883</v>
      </c>
      <c r="D9470" s="4">
        <v>497425</v>
      </c>
      <c r="I9470" s="4">
        <v>497425</v>
      </c>
      <c r="J9470" s="4">
        <v>497425</v>
      </c>
    </row>
    <row r="9471" spans="2:10" x14ac:dyDescent="0.35">
      <c r="C9471" t="s">
        <v>1892</v>
      </c>
      <c r="D9471" s="4">
        <v>887</v>
      </c>
      <c r="I9471" s="4">
        <v>887</v>
      </c>
      <c r="J9471" s="4">
        <v>887</v>
      </c>
    </row>
    <row r="9472" spans="2:10" x14ac:dyDescent="0.35">
      <c r="B9472" t="s">
        <v>56</v>
      </c>
      <c r="D9472" s="4">
        <v>19530722</v>
      </c>
      <c r="E9472" s="4">
        <v>412645</v>
      </c>
      <c r="I9472" s="4">
        <v>19943366</v>
      </c>
      <c r="J9472" s="4">
        <v>19943367</v>
      </c>
    </row>
    <row r="9473" spans="1:10" x14ac:dyDescent="0.35">
      <c r="B9473" t="s">
        <v>1885</v>
      </c>
      <c r="C9473" t="s">
        <v>1886</v>
      </c>
      <c r="D9473" s="4">
        <v>200676</v>
      </c>
      <c r="H9473" s="4">
        <v>348777</v>
      </c>
      <c r="I9473" s="4">
        <v>549453</v>
      </c>
      <c r="J9473" s="4">
        <v>200676</v>
      </c>
    </row>
    <row r="9474" spans="1:10" x14ac:dyDescent="0.35">
      <c r="B9474" t="s">
        <v>57</v>
      </c>
      <c r="D9474" s="4">
        <v>200676</v>
      </c>
      <c r="H9474" s="4">
        <v>348777</v>
      </c>
      <c r="I9474" s="4">
        <v>549453</v>
      </c>
      <c r="J9474" s="4">
        <v>200676</v>
      </c>
    </row>
    <row r="9475" spans="1:10" x14ac:dyDescent="0.35">
      <c r="B9475" t="s">
        <v>1887</v>
      </c>
      <c r="C9475" t="s">
        <v>1898</v>
      </c>
      <c r="D9475" s="4">
        <v>22807</v>
      </c>
      <c r="I9475" s="4">
        <v>22807</v>
      </c>
      <c r="J9475" s="4">
        <v>22807</v>
      </c>
    </row>
    <row r="9476" spans="1:10" x14ac:dyDescent="0.35">
      <c r="C9476" t="s">
        <v>1904</v>
      </c>
      <c r="D9476" s="4">
        <v>375000</v>
      </c>
      <c r="I9476" s="4">
        <v>375000</v>
      </c>
      <c r="J9476" s="4">
        <v>375000</v>
      </c>
    </row>
    <row r="9477" spans="1:10" x14ac:dyDescent="0.35">
      <c r="C9477" t="s">
        <v>1888</v>
      </c>
      <c r="G9477" s="4">
        <v>7200000</v>
      </c>
      <c r="I9477" s="4">
        <v>7200000</v>
      </c>
      <c r="J9477">
        <v>0</v>
      </c>
    </row>
    <row r="9478" spans="1:10" x14ac:dyDescent="0.35">
      <c r="C9478" t="s">
        <v>1901</v>
      </c>
      <c r="E9478" s="4">
        <v>9375000</v>
      </c>
      <c r="I9478" s="4">
        <v>9375000</v>
      </c>
      <c r="J9478">
        <v>9375000</v>
      </c>
    </row>
    <row r="9479" spans="1:10" x14ac:dyDescent="0.35">
      <c r="C9479" t="s">
        <v>1889</v>
      </c>
      <c r="E9479" s="4">
        <v>6300000</v>
      </c>
      <c r="I9479" s="4">
        <v>6300000</v>
      </c>
      <c r="J9479">
        <v>6300000</v>
      </c>
    </row>
    <row r="9480" spans="1:10" x14ac:dyDescent="0.35">
      <c r="C9480" t="s">
        <v>1890</v>
      </c>
      <c r="E9480" s="4">
        <v>7500000</v>
      </c>
      <c r="I9480" s="4">
        <v>7500000</v>
      </c>
      <c r="J9480">
        <v>7500000</v>
      </c>
    </row>
    <row r="9481" spans="1:10" x14ac:dyDescent="0.35">
      <c r="C9481" t="s">
        <v>1902</v>
      </c>
      <c r="E9481" s="4">
        <v>18750000</v>
      </c>
      <c r="I9481" s="4">
        <v>18750000</v>
      </c>
      <c r="J9481">
        <v>18750000</v>
      </c>
    </row>
    <row r="9482" spans="1:10" x14ac:dyDescent="0.35">
      <c r="B9482" t="s">
        <v>58</v>
      </c>
      <c r="D9482" s="4">
        <v>397807</v>
      </c>
      <c r="E9482" s="4">
        <v>41925000</v>
      </c>
      <c r="G9482" s="4">
        <v>7200000</v>
      </c>
      <c r="I9482" s="4">
        <v>49522807</v>
      </c>
      <c r="J9482" s="4">
        <v>42322807</v>
      </c>
    </row>
    <row r="9483" spans="1:10" x14ac:dyDescent="0.35">
      <c r="A9483" t="s">
        <v>1708</v>
      </c>
      <c r="B9483" t="s">
        <v>59</v>
      </c>
      <c r="D9483" s="4">
        <v>288401978</v>
      </c>
      <c r="E9483" s="4">
        <v>147922605</v>
      </c>
      <c r="F9483" s="4">
        <v>34671619</v>
      </c>
      <c r="G9483" s="4">
        <v>35729652</v>
      </c>
      <c r="H9483" s="4">
        <v>41429256</v>
      </c>
      <c r="I9483" s="4">
        <v>548155109</v>
      </c>
      <c r="J9483" s="4">
        <v>436324583</v>
      </c>
    </row>
    <row r="9484" spans="1:10" x14ac:dyDescent="0.35">
      <c r="A9484" t="s">
        <v>1953</v>
      </c>
      <c r="B9484" t="s">
        <v>1842</v>
      </c>
      <c r="C9484" t="s">
        <v>1843</v>
      </c>
      <c r="D9484" s="4">
        <v>1297278</v>
      </c>
      <c r="E9484" s="4">
        <v>1311917</v>
      </c>
      <c r="F9484" s="4">
        <v>1542800</v>
      </c>
      <c r="I9484" s="4">
        <v>4151995</v>
      </c>
      <c r="J9484" s="4">
        <v>2609195</v>
      </c>
    </row>
    <row r="9485" spans="1:10" x14ac:dyDescent="0.35">
      <c r="C9485" t="s">
        <v>1844</v>
      </c>
      <c r="D9485" s="4">
        <v>9639</v>
      </c>
      <c r="G9485" s="4">
        <v>138840</v>
      </c>
      <c r="H9485" s="4">
        <v>224306</v>
      </c>
      <c r="I9485" s="4">
        <v>372784</v>
      </c>
      <c r="J9485" s="4">
        <v>9639</v>
      </c>
    </row>
    <row r="9486" spans="1:10" x14ac:dyDescent="0.35">
      <c r="C9486" t="s">
        <v>1845</v>
      </c>
      <c r="D9486" s="4">
        <v>18499</v>
      </c>
      <c r="H9486" s="4">
        <v>329640</v>
      </c>
      <c r="I9486" s="4">
        <v>348139</v>
      </c>
      <c r="J9486" s="4">
        <v>18499</v>
      </c>
    </row>
    <row r="9487" spans="1:10" x14ac:dyDescent="0.35">
      <c r="B9487" t="s">
        <v>51</v>
      </c>
      <c r="D9487" s="4">
        <v>1325415</v>
      </c>
      <c r="E9487" s="4">
        <v>1311917</v>
      </c>
      <c r="F9487" s="4">
        <v>1542800</v>
      </c>
      <c r="G9487" s="4">
        <v>138840</v>
      </c>
      <c r="H9487" s="4">
        <v>553946</v>
      </c>
      <c r="I9487" s="4">
        <v>4872918</v>
      </c>
      <c r="J9487" s="4">
        <v>2637332</v>
      </c>
    </row>
    <row r="9488" spans="1:10" x14ac:dyDescent="0.35">
      <c r="B9488" t="s">
        <v>1843</v>
      </c>
      <c r="C9488" t="s">
        <v>1846</v>
      </c>
      <c r="D9488" s="4">
        <v>1167123</v>
      </c>
      <c r="H9488" s="4">
        <v>1608620</v>
      </c>
      <c r="I9488" s="4">
        <v>2775743</v>
      </c>
      <c r="J9488" s="4">
        <v>1167123</v>
      </c>
    </row>
    <row r="9489" spans="2:10" x14ac:dyDescent="0.35">
      <c r="C9489" t="s">
        <v>1847</v>
      </c>
      <c r="D9489" s="4">
        <v>877605</v>
      </c>
      <c r="E9489" s="4">
        <v>137700</v>
      </c>
      <c r="F9489" s="4">
        <v>270270</v>
      </c>
      <c r="H9489" s="4">
        <v>1320000</v>
      </c>
      <c r="I9489" s="4">
        <v>2605576</v>
      </c>
      <c r="J9489" s="4">
        <v>1015305</v>
      </c>
    </row>
    <row r="9490" spans="2:10" x14ac:dyDescent="0.35">
      <c r="C9490" t="s">
        <v>1848</v>
      </c>
      <c r="D9490" s="4">
        <v>4067</v>
      </c>
      <c r="I9490" s="4">
        <v>4067</v>
      </c>
      <c r="J9490" s="4">
        <v>4067</v>
      </c>
    </row>
    <row r="9491" spans="2:10" x14ac:dyDescent="0.35">
      <c r="B9491" t="s">
        <v>52</v>
      </c>
      <c r="D9491" s="4">
        <v>2048795</v>
      </c>
      <c r="E9491" s="4">
        <v>137700</v>
      </c>
      <c r="F9491" s="4">
        <v>270270</v>
      </c>
      <c r="H9491" s="4">
        <v>2928620</v>
      </c>
      <c r="I9491" s="4">
        <v>5385386</v>
      </c>
      <c r="J9491" s="4">
        <v>2186495</v>
      </c>
    </row>
    <row r="9492" spans="2:10" x14ac:dyDescent="0.35">
      <c r="B9492" t="s">
        <v>1844</v>
      </c>
      <c r="C9492" t="s">
        <v>1851</v>
      </c>
      <c r="F9492" s="4">
        <v>65290</v>
      </c>
      <c r="I9492" s="4">
        <v>65290</v>
      </c>
      <c r="J9492">
        <v>0</v>
      </c>
    </row>
    <row r="9493" spans="2:10" x14ac:dyDescent="0.35">
      <c r="C9493" t="s">
        <v>1852</v>
      </c>
      <c r="D9493" s="4">
        <v>2726</v>
      </c>
      <c r="I9493" s="4">
        <v>2726</v>
      </c>
      <c r="J9493" s="4">
        <v>2726</v>
      </c>
    </row>
    <row r="9494" spans="2:10" x14ac:dyDescent="0.35">
      <c r="C9494" t="s">
        <v>1893</v>
      </c>
      <c r="H9494" s="4">
        <v>5973</v>
      </c>
      <c r="I9494" s="4">
        <v>5973</v>
      </c>
      <c r="J9494">
        <v>0</v>
      </c>
    </row>
    <row r="9495" spans="2:10" x14ac:dyDescent="0.35">
      <c r="C9495" t="s">
        <v>1854</v>
      </c>
      <c r="D9495" s="4">
        <v>39680</v>
      </c>
      <c r="F9495" s="4">
        <v>255546</v>
      </c>
      <c r="I9495" s="4">
        <v>295226</v>
      </c>
      <c r="J9495" s="4">
        <v>39680</v>
      </c>
    </row>
    <row r="9496" spans="2:10" x14ac:dyDescent="0.35">
      <c r="C9496" t="s">
        <v>1855</v>
      </c>
      <c r="D9496" s="4">
        <v>33305</v>
      </c>
      <c r="G9496" s="4">
        <v>150167</v>
      </c>
      <c r="I9496" s="4">
        <v>183472</v>
      </c>
      <c r="J9496" s="4">
        <v>33305</v>
      </c>
    </row>
    <row r="9497" spans="2:10" x14ac:dyDescent="0.35">
      <c r="C9497" t="s">
        <v>1856</v>
      </c>
      <c r="I9497" s="4">
        <v>0</v>
      </c>
      <c r="J9497">
        <v>0</v>
      </c>
    </row>
    <row r="9498" spans="2:10" x14ac:dyDescent="0.35">
      <c r="C9498" t="s">
        <v>1857</v>
      </c>
      <c r="H9498" s="4">
        <v>679</v>
      </c>
      <c r="I9498" s="4">
        <v>679</v>
      </c>
      <c r="J9498">
        <v>0</v>
      </c>
    </row>
    <row r="9499" spans="2:10" x14ac:dyDescent="0.35">
      <c r="C9499" t="s">
        <v>1858</v>
      </c>
      <c r="H9499" s="4">
        <v>36869</v>
      </c>
      <c r="I9499" s="4">
        <v>36869</v>
      </c>
      <c r="J9499">
        <v>0</v>
      </c>
    </row>
    <row r="9500" spans="2:10" x14ac:dyDescent="0.35">
      <c r="C9500" t="s">
        <v>1859</v>
      </c>
      <c r="D9500" s="4">
        <v>188934</v>
      </c>
      <c r="E9500" s="4">
        <v>7</v>
      </c>
      <c r="H9500" s="4">
        <v>500000</v>
      </c>
      <c r="I9500" s="4">
        <v>688941</v>
      </c>
      <c r="J9500" s="4">
        <v>188941</v>
      </c>
    </row>
    <row r="9501" spans="2:10" x14ac:dyDescent="0.35">
      <c r="C9501" t="s">
        <v>1860</v>
      </c>
      <c r="E9501" s="4">
        <v>0</v>
      </c>
      <c r="H9501" s="4">
        <v>217406</v>
      </c>
      <c r="I9501" s="4">
        <v>217406</v>
      </c>
      <c r="J9501">
        <v>0</v>
      </c>
    </row>
    <row r="9502" spans="2:10" x14ac:dyDescent="0.35">
      <c r="C9502" t="s">
        <v>1861</v>
      </c>
      <c r="D9502" s="4">
        <v>1521</v>
      </c>
      <c r="F9502" s="4">
        <v>26116</v>
      </c>
      <c r="I9502" s="4">
        <v>27637</v>
      </c>
      <c r="J9502" s="4">
        <v>1521</v>
      </c>
    </row>
    <row r="9503" spans="2:10" x14ac:dyDescent="0.35">
      <c r="C9503" t="s">
        <v>1863</v>
      </c>
      <c r="F9503" s="4">
        <v>15560</v>
      </c>
      <c r="I9503" s="4">
        <v>15560</v>
      </c>
      <c r="J9503">
        <v>0</v>
      </c>
    </row>
    <row r="9504" spans="2:10" x14ac:dyDescent="0.35">
      <c r="B9504" t="s">
        <v>54</v>
      </c>
      <c r="D9504" s="4">
        <v>266166</v>
      </c>
      <c r="E9504" s="4">
        <v>7</v>
      </c>
      <c r="F9504" s="4">
        <v>362512</v>
      </c>
      <c r="G9504" s="4">
        <v>150167</v>
      </c>
      <c r="H9504" s="4">
        <v>760927</v>
      </c>
      <c r="I9504" s="4">
        <v>1539779</v>
      </c>
      <c r="J9504" s="4">
        <v>266173</v>
      </c>
    </row>
    <row r="9505" spans="2:10" x14ac:dyDescent="0.35">
      <c r="B9505" t="s">
        <v>1845</v>
      </c>
      <c r="C9505" t="s">
        <v>1865</v>
      </c>
      <c r="H9505" s="4">
        <v>52867</v>
      </c>
      <c r="I9505" s="4">
        <v>52867</v>
      </c>
      <c r="J9505">
        <v>0</v>
      </c>
    </row>
    <row r="9506" spans="2:10" x14ac:dyDescent="0.35">
      <c r="C9506" t="s">
        <v>1866</v>
      </c>
      <c r="I9506" s="4">
        <v>0</v>
      </c>
      <c r="J9506">
        <v>0</v>
      </c>
    </row>
    <row r="9507" spans="2:10" x14ac:dyDescent="0.35">
      <c r="C9507" t="s">
        <v>1867</v>
      </c>
      <c r="D9507" s="4">
        <v>4500</v>
      </c>
      <c r="G9507" s="4">
        <v>160361</v>
      </c>
      <c r="H9507" s="4">
        <v>196031</v>
      </c>
      <c r="I9507" s="4">
        <v>360892</v>
      </c>
      <c r="J9507" s="4">
        <v>4500</v>
      </c>
    </row>
    <row r="9508" spans="2:10" x14ac:dyDescent="0.35">
      <c r="C9508" t="s">
        <v>1868</v>
      </c>
      <c r="E9508" s="4">
        <v>21037</v>
      </c>
      <c r="H9508" s="4">
        <v>399535</v>
      </c>
      <c r="I9508" s="4">
        <v>420572</v>
      </c>
      <c r="J9508">
        <v>21037</v>
      </c>
    </row>
    <row r="9509" spans="2:10" x14ac:dyDescent="0.35">
      <c r="C9509" t="s">
        <v>1869</v>
      </c>
      <c r="H9509" s="4">
        <v>114240</v>
      </c>
      <c r="I9509" s="4">
        <v>114240</v>
      </c>
      <c r="J9509">
        <v>0</v>
      </c>
    </row>
    <row r="9510" spans="2:10" x14ac:dyDescent="0.35">
      <c r="C9510" t="s">
        <v>1870</v>
      </c>
      <c r="F9510" s="4">
        <v>4877</v>
      </c>
      <c r="H9510" s="4">
        <v>353927</v>
      </c>
      <c r="I9510" s="4">
        <v>358804</v>
      </c>
      <c r="J9510">
        <v>0</v>
      </c>
    </row>
    <row r="9511" spans="2:10" x14ac:dyDescent="0.35">
      <c r="C9511" t="s">
        <v>1871</v>
      </c>
      <c r="F9511" s="4">
        <v>302486</v>
      </c>
      <c r="I9511" s="4">
        <v>302486</v>
      </c>
      <c r="J9511">
        <v>0</v>
      </c>
    </row>
    <row r="9512" spans="2:10" x14ac:dyDescent="0.35">
      <c r="C9512" t="s">
        <v>1875</v>
      </c>
      <c r="H9512" s="4">
        <v>3487</v>
      </c>
      <c r="I9512" s="4">
        <v>3487</v>
      </c>
      <c r="J9512">
        <v>0</v>
      </c>
    </row>
    <row r="9513" spans="2:10" x14ac:dyDescent="0.35">
      <c r="B9513" t="s">
        <v>55</v>
      </c>
      <c r="D9513" s="4">
        <v>4500</v>
      </c>
      <c r="E9513" s="4">
        <v>21037</v>
      </c>
      <c r="F9513" s="4">
        <v>307364</v>
      </c>
      <c r="G9513" s="4">
        <v>160361</v>
      </c>
      <c r="H9513" s="4">
        <v>1120087</v>
      </c>
      <c r="I9513" s="4">
        <v>1613349</v>
      </c>
      <c r="J9513" s="4">
        <v>25537</v>
      </c>
    </row>
    <row r="9514" spans="2:10" x14ac:dyDescent="0.35">
      <c r="B9514" t="s">
        <v>1878</v>
      </c>
      <c r="C9514" t="s">
        <v>1879</v>
      </c>
      <c r="D9514" s="4">
        <v>2256</v>
      </c>
      <c r="E9514" s="4">
        <v>166929</v>
      </c>
      <c r="I9514" s="4">
        <v>169184</v>
      </c>
      <c r="J9514" s="4">
        <v>169185</v>
      </c>
    </row>
    <row r="9515" spans="2:10" x14ac:dyDescent="0.35">
      <c r="C9515" t="s">
        <v>1897</v>
      </c>
      <c r="D9515" s="4">
        <v>820</v>
      </c>
      <c r="I9515" s="4">
        <v>820</v>
      </c>
      <c r="J9515" s="4">
        <v>820</v>
      </c>
    </row>
    <row r="9516" spans="2:10" x14ac:dyDescent="0.35">
      <c r="C9516" t="s">
        <v>1880</v>
      </c>
      <c r="D9516" s="4">
        <v>247294</v>
      </c>
      <c r="I9516" s="4">
        <v>247294</v>
      </c>
      <c r="J9516" s="4">
        <v>247294</v>
      </c>
    </row>
    <row r="9517" spans="2:10" x14ac:dyDescent="0.35">
      <c r="C9517" t="s">
        <v>1881</v>
      </c>
      <c r="D9517" s="4">
        <v>370859</v>
      </c>
      <c r="I9517" s="4">
        <v>370859</v>
      </c>
      <c r="J9517" s="4">
        <v>370859</v>
      </c>
    </row>
    <row r="9518" spans="2:10" x14ac:dyDescent="0.35">
      <c r="C9518" t="s">
        <v>1882</v>
      </c>
      <c r="F9518" s="4">
        <v>68774</v>
      </c>
      <c r="I9518" s="4">
        <v>68774</v>
      </c>
      <c r="J9518">
        <v>0</v>
      </c>
    </row>
    <row r="9519" spans="2:10" x14ac:dyDescent="0.35">
      <c r="C9519" t="s">
        <v>1883</v>
      </c>
      <c r="D9519" s="4">
        <v>18227</v>
      </c>
      <c r="I9519" s="4">
        <v>18227</v>
      </c>
      <c r="J9519" s="4">
        <v>18227</v>
      </c>
    </row>
    <row r="9520" spans="2:10" x14ac:dyDescent="0.35">
      <c r="C9520" t="s">
        <v>1892</v>
      </c>
      <c r="D9520" s="4">
        <v>251</v>
      </c>
      <c r="I9520" s="4">
        <v>251</v>
      </c>
      <c r="J9520" s="4">
        <v>251</v>
      </c>
    </row>
    <row r="9521" spans="1:10" x14ac:dyDescent="0.35">
      <c r="B9521" t="s">
        <v>56</v>
      </c>
      <c r="D9521" s="4">
        <v>639706</v>
      </c>
      <c r="E9521" s="4">
        <v>166929</v>
      </c>
      <c r="F9521" s="4">
        <v>68774</v>
      </c>
      <c r="I9521" s="4">
        <v>875409</v>
      </c>
      <c r="J9521" s="4">
        <v>806635</v>
      </c>
    </row>
    <row r="9522" spans="1:10" x14ac:dyDescent="0.35">
      <c r="B9522" t="s">
        <v>1885</v>
      </c>
      <c r="C9522" t="s">
        <v>1886</v>
      </c>
      <c r="D9522" s="4">
        <v>1294</v>
      </c>
      <c r="H9522" s="4">
        <v>47132</v>
      </c>
      <c r="I9522" s="4">
        <v>48426</v>
      </c>
      <c r="J9522" s="4">
        <v>1294</v>
      </c>
    </row>
    <row r="9523" spans="1:10" x14ac:dyDescent="0.35">
      <c r="B9523" t="s">
        <v>57</v>
      </c>
      <c r="D9523" s="4">
        <v>1294</v>
      </c>
      <c r="H9523" s="4">
        <v>47132</v>
      </c>
      <c r="I9523" s="4">
        <v>48426</v>
      </c>
      <c r="J9523" s="4">
        <v>1294</v>
      </c>
    </row>
    <row r="9524" spans="1:10" x14ac:dyDescent="0.35">
      <c r="B9524" t="s">
        <v>1887</v>
      </c>
      <c r="C9524" t="s">
        <v>1888</v>
      </c>
      <c r="H9524" s="4">
        <v>240000</v>
      </c>
      <c r="I9524" s="4">
        <v>240000</v>
      </c>
      <c r="J9524">
        <v>0</v>
      </c>
    </row>
    <row r="9525" spans="1:10" x14ac:dyDescent="0.35">
      <c r="C9525" t="s">
        <v>1889</v>
      </c>
      <c r="H9525" s="4">
        <v>210000</v>
      </c>
      <c r="I9525" s="4">
        <v>210000</v>
      </c>
      <c r="J9525">
        <v>0</v>
      </c>
    </row>
    <row r="9526" spans="1:10" x14ac:dyDescent="0.35">
      <c r="C9526" t="s">
        <v>1890</v>
      </c>
      <c r="H9526" s="4">
        <v>187500</v>
      </c>
      <c r="I9526" s="4">
        <v>187500</v>
      </c>
      <c r="J9526">
        <v>0</v>
      </c>
    </row>
    <row r="9527" spans="1:10" x14ac:dyDescent="0.35">
      <c r="B9527" t="s">
        <v>58</v>
      </c>
      <c r="H9527" s="4">
        <v>637500</v>
      </c>
      <c r="I9527" s="4">
        <v>637500</v>
      </c>
      <c r="J9527">
        <v>0</v>
      </c>
    </row>
    <row r="9528" spans="1:10" x14ac:dyDescent="0.35">
      <c r="A9528" t="s">
        <v>1709</v>
      </c>
      <c r="B9528" t="s">
        <v>59</v>
      </c>
      <c r="D9528" s="4">
        <v>4285877</v>
      </c>
      <c r="E9528" s="4">
        <v>1637590</v>
      </c>
      <c r="F9528" s="4">
        <v>2551720</v>
      </c>
      <c r="G9528" s="4">
        <v>449368</v>
      </c>
      <c r="H9528" s="4">
        <v>6048212</v>
      </c>
      <c r="I9528" s="4">
        <v>14972767</v>
      </c>
      <c r="J9528" s="4">
        <v>5923467</v>
      </c>
    </row>
    <row r="9529" spans="1:10" x14ac:dyDescent="0.35">
      <c r="A9529" t="s">
        <v>1953</v>
      </c>
      <c r="B9529" t="s">
        <v>1842</v>
      </c>
      <c r="C9529" t="s">
        <v>1843</v>
      </c>
      <c r="D9529" s="4">
        <v>1884028</v>
      </c>
      <c r="E9529" s="4">
        <v>774065</v>
      </c>
      <c r="I9529" s="4">
        <v>2658093</v>
      </c>
      <c r="J9529" s="4">
        <v>2658093</v>
      </c>
    </row>
    <row r="9530" spans="1:10" x14ac:dyDescent="0.35">
      <c r="C9530" t="s">
        <v>1844</v>
      </c>
      <c r="G9530" s="4">
        <v>77422</v>
      </c>
      <c r="H9530" s="4">
        <v>138222</v>
      </c>
      <c r="I9530" s="4">
        <v>215644</v>
      </c>
      <c r="J9530">
        <v>0</v>
      </c>
    </row>
    <row r="9531" spans="1:10" x14ac:dyDescent="0.35">
      <c r="C9531" t="s">
        <v>1845</v>
      </c>
      <c r="H9531" s="4">
        <v>162603</v>
      </c>
      <c r="I9531" s="4">
        <v>162603</v>
      </c>
      <c r="J9531">
        <v>0</v>
      </c>
    </row>
    <row r="9532" spans="1:10" x14ac:dyDescent="0.35">
      <c r="B9532" t="s">
        <v>51</v>
      </c>
      <c r="D9532" s="4">
        <v>1884028</v>
      </c>
      <c r="E9532" s="4">
        <v>774065</v>
      </c>
      <c r="G9532" s="4">
        <v>77422</v>
      </c>
      <c r="H9532" s="4">
        <v>300825</v>
      </c>
      <c r="I9532" s="4">
        <v>3036340</v>
      </c>
      <c r="J9532" s="4">
        <v>2658093</v>
      </c>
    </row>
    <row r="9533" spans="1:10" x14ac:dyDescent="0.35">
      <c r="B9533" t="s">
        <v>1843</v>
      </c>
      <c r="C9533" t="s">
        <v>1846</v>
      </c>
      <c r="D9533" s="4">
        <v>765489</v>
      </c>
      <c r="H9533" s="4">
        <v>967710</v>
      </c>
      <c r="I9533" s="4">
        <v>1733199</v>
      </c>
      <c r="J9533" s="4">
        <v>765489</v>
      </c>
    </row>
    <row r="9534" spans="1:10" x14ac:dyDescent="0.35">
      <c r="C9534" t="s">
        <v>1847</v>
      </c>
      <c r="D9534" s="4">
        <v>96051</v>
      </c>
      <c r="E9534" s="4">
        <v>160569</v>
      </c>
      <c r="H9534" s="4">
        <v>330000</v>
      </c>
      <c r="I9534" s="4">
        <v>586620</v>
      </c>
      <c r="J9534" s="4">
        <v>256620</v>
      </c>
    </row>
    <row r="9535" spans="1:10" x14ac:dyDescent="0.35">
      <c r="C9535" t="s">
        <v>1848</v>
      </c>
      <c r="D9535" s="4">
        <v>1743</v>
      </c>
      <c r="I9535" s="4">
        <v>1743</v>
      </c>
      <c r="J9535" s="4">
        <v>1743</v>
      </c>
    </row>
    <row r="9536" spans="1:10" x14ac:dyDescent="0.35">
      <c r="B9536" t="s">
        <v>52</v>
      </c>
      <c r="D9536" s="4">
        <v>863283</v>
      </c>
      <c r="E9536" s="4">
        <v>160569</v>
      </c>
      <c r="H9536" s="4">
        <v>1297710</v>
      </c>
      <c r="I9536" s="4">
        <v>2321562</v>
      </c>
      <c r="J9536" s="4">
        <v>1023852</v>
      </c>
    </row>
    <row r="9537" spans="2:10" x14ac:dyDescent="0.35">
      <c r="B9537" t="s">
        <v>1844</v>
      </c>
      <c r="C9537" t="s">
        <v>1851</v>
      </c>
      <c r="G9537" s="4">
        <v>6529</v>
      </c>
      <c r="I9537" s="4">
        <v>6529</v>
      </c>
      <c r="J9537">
        <v>0</v>
      </c>
    </row>
    <row r="9538" spans="2:10" x14ac:dyDescent="0.35">
      <c r="C9538" t="s">
        <v>1893</v>
      </c>
      <c r="H9538" s="4">
        <v>1026</v>
      </c>
      <c r="I9538" s="4">
        <v>1026</v>
      </c>
      <c r="J9538">
        <v>0</v>
      </c>
    </row>
    <row r="9539" spans="2:10" x14ac:dyDescent="0.35">
      <c r="C9539" t="s">
        <v>1854</v>
      </c>
      <c r="D9539" s="4">
        <v>16707</v>
      </c>
      <c r="F9539" s="4">
        <v>107598</v>
      </c>
      <c r="I9539" s="4">
        <v>124306</v>
      </c>
      <c r="J9539" s="4">
        <v>16707</v>
      </c>
    </row>
    <row r="9540" spans="2:10" x14ac:dyDescent="0.35">
      <c r="C9540" t="s">
        <v>1855</v>
      </c>
      <c r="G9540" s="4">
        <v>50600</v>
      </c>
      <c r="I9540" s="4">
        <v>50600</v>
      </c>
      <c r="J9540">
        <v>0</v>
      </c>
    </row>
    <row r="9541" spans="2:10" x14ac:dyDescent="0.35">
      <c r="C9541" t="s">
        <v>1856</v>
      </c>
      <c r="I9541" s="4">
        <v>0</v>
      </c>
      <c r="J9541">
        <v>0</v>
      </c>
    </row>
    <row r="9542" spans="2:10" x14ac:dyDescent="0.35">
      <c r="C9542" t="s">
        <v>1858</v>
      </c>
      <c r="D9542" s="4">
        <v>10390</v>
      </c>
      <c r="G9542" s="4">
        <v>8044</v>
      </c>
      <c r="I9542" s="4">
        <v>18435</v>
      </c>
      <c r="J9542" s="4">
        <v>10390</v>
      </c>
    </row>
    <row r="9543" spans="2:10" x14ac:dyDescent="0.35">
      <c r="C9543" t="s">
        <v>1859</v>
      </c>
      <c r="G9543" s="4">
        <v>300000</v>
      </c>
      <c r="H9543" s="4">
        <v>3</v>
      </c>
      <c r="I9543" s="4">
        <v>300003</v>
      </c>
      <c r="J9543">
        <v>0</v>
      </c>
    </row>
    <row r="9544" spans="2:10" x14ac:dyDescent="0.35">
      <c r="C9544" t="s">
        <v>1860</v>
      </c>
      <c r="G9544" s="4">
        <v>108703</v>
      </c>
      <c r="I9544" s="4">
        <v>108703</v>
      </c>
      <c r="J9544">
        <v>0</v>
      </c>
    </row>
    <row r="9545" spans="2:10" x14ac:dyDescent="0.35">
      <c r="C9545" t="s">
        <v>1861</v>
      </c>
      <c r="G9545" s="4">
        <v>3265</v>
      </c>
      <c r="I9545" s="4">
        <v>3265</v>
      </c>
      <c r="J9545">
        <v>0</v>
      </c>
    </row>
    <row r="9546" spans="2:10" x14ac:dyDescent="0.35">
      <c r="C9546" t="s">
        <v>1863</v>
      </c>
      <c r="F9546" s="4">
        <v>7780</v>
      </c>
      <c r="I9546" s="4">
        <v>7780</v>
      </c>
      <c r="J9546">
        <v>0</v>
      </c>
    </row>
    <row r="9547" spans="2:10" x14ac:dyDescent="0.35">
      <c r="B9547" t="s">
        <v>54</v>
      </c>
      <c r="D9547" s="4">
        <v>27098</v>
      </c>
      <c r="F9547" s="4">
        <v>115378</v>
      </c>
      <c r="G9547" s="4">
        <v>477141</v>
      </c>
      <c r="H9547" s="4">
        <v>1029</v>
      </c>
      <c r="I9547" s="4">
        <v>620646</v>
      </c>
      <c r="J9547" s="4">
        <v>27098</v>
      </c>
    </row>
    <row r="9548" spans="2:10" x14ac:dyDescent="0.35">
      <c r="B9548" t="s">
        <v>1845</v>
      </c>
      <c r="C9548" t="s">
        <v>1866</v>
      </c>
      <c r="I9548" s="4">
        <v>0</v>
      </c>
      <c r="J9548">
        <v>0</v>
      </c>
    </row>
    <row r="9549" spans="2:10" x14ac:dyDescent="0.35">
      <c r="C9549" t="s">
        <v>1867</v>
      </c>
      <c r="E9549" s="4">
        <v>9000</v>
      </c>
      <c r="G9549" s="4">
        <v>123342</v>
      </c>
      <c r="H9549" s="4">
        <v>104730</v>
      </c>
      <c r="I9549" s="4">
        <v>237071</v>
      </c>
      <c r="J9549">
        <v>9000</v>
      </c>
    </row>
    <row r="9550" spans="2:10" x14ac:dyDescent="0.35">
      <c r="C9550" t="s">
        <v>1868</v>
      </c>
      <c r="E9550" s="4">
        <v>100000</v>
      </c>
      <c r="H9550" s="4">
        <v>188930</v>
      </c>
      <c r="I9550" s="4">
        <v>288930</v>
      </c>
      <c r="J9550">
        <v>100000</v>
      </c>
    </row>
    <row r="9551" spans="2:10" x14ac:dyDescent="0.35">
      <c r="C9551" t="s">
        <v>1869</v>
      </c>
      <c r="H9551" s="4">
        <v>64320</v>
      </c>
      <c r="I9551" s="4">
        <v>64320</v>
      </c>
      <c r="J9551">
        <v>0</v>
      </c>
    </row>
    <row r="9552" spans="2:10" x14ac:dyDescent="0.35">
      <c r="C9552" t="s">
        <v>1870</v>
      </c>
      <c r="F9552" s="4">
        <v>4877</v>
      </c>
      <c r="H9552" s="4">
        <v>225102</v>
      </c>
      <c r="I9552" s="4">
        <v>229979</v>
      </c>
      <c r="J9552">
        <v>0</v>
      </c>
    </row>
    <row r="9553" spans="1:10" x14ac:dyDescent="0.35">
      <c r="C9553" t="s">
        <v>1871</v>
      </c>
      <c r="F9553" s="4">
        <v>151243</v>
      </c>
      <c r="I9553" s="4">
        <v>151243</v>
      </c>
      <c r="J9553">
        <v>0</v>
      </c>
    </row>
    <row r="9554" spans="1:10" x14ac:dyDescent="0.35">
      <c r="B9554" t="s">
        <v>55</v>
      </c>
      <c r="E9554" s="4">
        <v>109000</v>
      </c>
      <c r="F9554" s="4">
        <v>156121</v>
      </c>
      <c r="G9554" s="4">
        <v>123342</v>
      </c>
      <c r="H9554" s="4">
        <v>583082</v>
      </c>
      <c r="I9554" s="4">
        <v>971544</v>
      </c>
      <c r="J9554">
        <v>109000</v>
      </c>
    </row>
    <row r="9555" spans="1:10" x14ac:dyDescent="0.35">
      <c r="B9555" t="s">
        <v>1878</v>
      </c>
      <c r="C9555" t="s">
        <v>1879</v>
      </c>
      <c r="E9555" s="4">
        <v>112790</v>
      </c>
      <c r="I9555" s="4">
        <v>112790</v>
      </c>
      <c r="J9555">
        <v>112790</v>
      </c>
    </row>
    <row r="9556" spans="1:10" x14ac:dyDescent="0.35">
      <c r="C9556" t="s">
        <v>1897</v>
      </c>
      <c r="D9556" s="4">
        <v>36</v>
      </c>
      <c r="I9556" s="4">
        <v>36</v>
      </c>
      <c r="J9556" s="4">
        <v>36</v>
      </c>
    </row>
    <row r="9557" spans="1:10" x14ac:dyDescent="0.35">
      <c r="C9557" t="s">
        <v>1880</v>
      </c>
      <c r="D9557" s="4">
        <v>153823</v>
      </c>
      <c r="I9557" s="4">
        <v>153823</v>
      </c>
      <c r="J9557" s="4">
        <v>153823</v>
      </c>
    </row>
    <row r="9558" spans="1:10" x14ac:dyDescent="0.35">
      <c r="C9558" t="s">
        <v>1881</v>
      </c>
      <c r="D9558" s="4">
        <v>127179</v>
      </c>
      <c r="I9558" s="4">
        <v>127179</v>
      </c>
      <c r="J9558" s="4">
        <v>127179</v>
      </c>
    </row>
    <row r="9559" spans="1:10" x14ac:dyDescent="0.35">
      <c r="B9559" t="s">
        <v>56</v>
      </c>
      <c r="D9559" s="4">
        <v>281038</v>
      </c>
      <c r="E9559" s="4">
        <v>112790</v>
      </c>
      <c r="I9559" s="4">
        <v>393828</v>
      </c>
      <c r="J9559" s="4">
        <v>393828</v>
      </c>
    </row>
    <row r="9560" spans="1:10" x14ac:dyDescent="0.35">
      <c r="B9560" t="s">
        <v>1887</v>
      </c>
      <c r="C9560" t="s">
        <v>1888</v>
      </c>
      <c r="H9560" s="4">
        <v>86400</v>
      </c>
      <c r="I9560" s="4">
        <v>86400</v>
      </c>
      <c r="J9560">
        <v>0</v>
      </c>
    </row>
    <row r="9561" spans="1:10" x14ac:dyDescent="0.35">
      <c r="C9561" t="s">
        <v>1889</v>
      </c>
      <c r="H9561" s="4">
        <v>105000</v>
      </c>
      <c r="I9561" s="4">
        <v>105000</v>
      </c>
      <c r="J9561">
        <v>0</v>
      </c>
    </row>
    <row r="9562" spans="1:10" x14ac:dyDescent="0.35">
      <c r="C9562" t="s">
        <v>1890</v>
      </c>
      <c r="H9562" s="4">
        <v>60000</v>
      </c>
      <c r="I9562" s="4">
        <v>60000</v>
      </c>
      <c r="J9562">
        <v>0</v>
      </c>
    </row>
    <row r="9563" spans="1:10" x14ac:dyDescent="0.35">
      <c r="B9563" t="s">
        <v>58</v>
      </c>
      <c r="H9563" s="4">
        <v>251400</v>
      </c>
      <c r="I9563" s="4">
        <v>251400</v>
      </c>
      <c r="J9563">
        <v>0</v>
      </c>
    </row>
    <row r="9564" spans="1:10" x14ac:dyDescent="0.35">
      <c r="A9564" t="s">
        <v>1710</v>
      </c>
      <c r="B9564" t="s">
        <v>59</v>
      </c>
      <c r="D9564" s="4">
        <v>3055447</v>
      </c>
      <c r="E9564" s="4">
        <v>1156424</v>
      </c>
      <c r="F9564" s="4">
        <v>271499</v>
      </c>
      <c r="G9564" s="4">
        <v>677904</v>
      </c>
      <c r="H9564" s="4">
        <v>2434046</v>
      </c>
      <c r="I9564" s="4">
        <v>7595319</v>
      </c>
      <c r="J9564" s="4">
        <v>4211871</v>
      </c>
    </row>
    <row r="9565" spans="1:10" x14ac:dyDescent="0.35">
      <c r="A9565" t="s">
        <v>948</v>
      </c>
      <c r="B9565" t="s">
        <v>1842</v>
      </c>
      <c r="C9565" t="s">
        <v>1843</v>
      </c>
      <c r="D9565" s="4">
        <v>31877959</v>
      </c>
      <c r="E9565" s="4">
        <v>5170799</v>
      </c>
      <c r="F9565" s="4">
        <v>12139611</v>
      </c>
      <c r="I9565" s="4">
        <v>49188368</v>
      </c>
      <c r="J9565" s="4">
        <v>37048758</v>
      </c>
    </row>
    <row r="9566" spans="1:10" x14ac:dyDescent="0.35">
      <c r="C9566" t="s">
        <v>1844</v>
      </c>
      <c r="D9566" s="4">
        <v>4951930</v>
      </c>
      <c r="E9566" s="4">
        <v>62283</v>
      </c>
      <c r="F9566" s="4">
        <v>147923</v>
      </c>
      <c r="H9566" s="4">
        <v>203850</v>
      </c>
      <c r="I9566" s="4">
        <v>5365986</v>
      </c>
      <c r="J9566" s="4">
        <v>5014213</v>
      </c>
    </row>
    <row r="9567" spans="1:10" x14ac:dyDescent="0.35">
      <c r="C9567" t="s">
        <v>1845</v>
      </c>
      <c r="D9567" s="4">
        <v>4517796</v>
      </c>
      <c r="I9567" s="4">
        <v>4517796</v>
      </c>
      <c r="J9567" s="4">
        <v>4517796</v>
      </c>
    </row>
    <row r="9568" spans="1:10" x14ac:dyDescent="0.35">
      <c r="B9568" t="s">
        <v>51</v>
      </c>
      <c r="D9568" s="4">
        <v>41347685</v>
      </c>
      <c r="E9568" s="4">
        <v>5233082</v>
      </c>
      <c r="F9568" s="4">
        <v>12287533</v>
      </c>
      <c r="H9568" s="4">
        <v>203850</v>
      </c>
      <c r="I9568" s="4">
        <v>59072149</v>
      </c>
      <c r="J9568" s="4">
        <v>46580767</v>
      </c>
    </row>
    <row r="9569" spans="2:10" x14ac:dyDescent="0.35">
      <c r="B9569" t="s">
        <v>1843</v>
      </c>
      <c r="C9569" t="s">
        <v>1846</v>
      </c>
      <c r="D9569" s="4">
        <v>18928748</v>
      </c>
      <c r="E9569" s="4">
        <v>490447</v>
      </c>
      <c r="F9569" s="4">
        <v>307500</v>
      </c>
      <c r="H9569" s="4">
        <v>23235392</v>
      </c>
      <c r="I9569" s="4">
        <v>42962088</v>
      </c>
      <c r="J9569" s="4">
        <v>19419195</v>
      </c>
    </row>
    <row r="9570" spans="2:10" x14ac:dyDescent="0.35">
      <c r="C9570" t="s">
        <v>1847</v>
      </c>
      <c r="D9570" s="4">
        <v>13864660</v>
      </c>
      <c r="E9570" s="4">
        <v>30137</v>
      </c>
      <c r="F9570" s="4">
        <v>1917827</v>
      </c>
      <c r="G9570" s="4">
        <v>68874</v>
      </c>
      <c r="I9570" s="4">
        <v>15881497</v>
      </c>
      <c r="J9570" s="4">
        <v>13894797</v>
      </c>
    </row>
    <row r="9571" spans="2:10" x14ac:dyDescent="0.35">
      <c r="C9571" t="s">
        <v>1848</v>
      </c>
      <c r="D9571" s="4">
        <v>66159</v>
      </c>
      <c r="I9571" s="4">
        <v>66159</v>
      </c>
      <c r="J9571" s="4">
        <v>66159</v>
      </c>
    </row>
    <row r="9572" spans="2:10" x14ac:dyDescent="0.35">
      <c r="B9572" t="s">
        <v>52</v>
      </c>
      <c r="D9572" s="4">
        <v>32859567</v>
      </c>
      <c r="E9572" s="4">
        <v>520584</v>
      </c>
      <c r="F9572" s="4">
        <v>2225327</v>
      </c>
      <c r="G9572" s="4">
        <v>68874</v>
      </c>
      <c r="H9572" s="4">
        <v>23235392</v>
      </c>
      <c r="I9572" s="4">
        <v>58909744</v>
      </c>
      <c r="J9572" s="4">
        <v>33380151</v>
      </c>
    </row>
    <row r="9573" spans="2:10" x14ac:dyDescent="0.35">
      <c r="B9573" t="s">
        <v>1849</v>
      </c>
      <c r="C9573" t="s">
        <v>1850</v>
      </c>
      <c r="D9573" s="4">
        <v>3200000</v>
      </c>
      <c r="E9573" s="4">
        <v>6400000</v>
      </c>
      <c r="I9573" s="4">
        <v>9600000</v>
      </c>
      <c r="J9573" s="4">
        <v>9600000</v>
      </c>
    </row>
    <row r="9574" spans="2:10" x14ac:dyDescent="0.35">
      <c r="B9574" t="s">
        <v>53</v>
      </c>
      <c r="D9574" s="4">
        <v>3200000</v>
      </c>
      <c r="E9574" s="4">
        <v>6400000</v>
      </c>
      <c r="I9574" s="4">
        <v>9600000</v>
      </c>
      <c r="J9574" s="4">
        <v>9600000</v>
      </c>
    </row>
    <row r="9575" spans="2:10" x14ac:dyDescent="0.35">
      <c r="B9575" t="s">
        <v>1844</v>
      </c>
      <c r="C9575" t="s">
        <v>1851</v>
      </c>
      <c r="D9575" s="4">
        <v>453132</v>
      </c>
      <c r="I9575" s="4">
        <v>453132</v>
      </c>
      <c r="J9575" s="4">
        <v>453132</v>
      </c>
    </row>
    <row r="9576" spans="2:10" x14ac:dyDescent="0.35">
      <c r="C9576" t="s">
        <v>1852</v>
      </c>
      <c r="D9576" s="4">
        <v>1363</v>
      </c>
      <c r="E9576" s="4">
        <v>35437</v>
      </c>
      <c r="I9576" s="4">
        <v>36800</v>
      </c>
      <c r="J9576" s="4">
        <v>36800</v>
      </c>
    </row>
    <row r="9577" spans="2:10" x14ac:dyDescent="0.35">
      <c r="C9577" t="s">
        <v>1853</v>
      </c>
      <c r="D9577" s="4">
        <v>6627</v>
      </c>
      <c r="E9577" s="4">
        <v>13652</v>
      </c>
      <c r="F9577" s="4">
        <v>2730</v>
      </c>
      <c r="G9577" s="4">
        <v>2309</v>
      </c>
      <c r="I9577" s="4">
        <v>25318</v>
      </c>
      <c r="J9577" s="4">
        <v>20279</v>
      </c>
    </row>
    <row r="9578" spans="2:10" x14ac:dyDescent="0.35">
      <c r="C9578" t="s">
        <v>1893</v>
      </c>
      <c r="E9578" s="4">
        <v>4778</v>
      </c>
      <c r="F9578" s="4">
        <v>16724</v>
      </c>
      <c r="I9578" s="4">
        <v>21502</v>
      </c>
      <c r="J9578">
        <v>4778</v>
      </c>
    </row>
    <row r="9579" spans="2:10" x14ac:dyDescent="0.35">
      <c r="C9579" t="s">
        <v>1903</v>
      </c>
      <c r="D9579" s="4">
        <v>1098</v>
      </c>
      <c r="I9579" s="4">
        <v>1098</v>
      </c>
      <c r="J9579" s="4">
        <v>1098</v>
      </c>
    </row>
    <row r="9580" spans="2:10" x14ac:dyDescent="0.35">
      <c r="C9580" t="s">
        <v>1854</v>
      </c>
      <c r="D9580" s="4">
        <v>2081732</v>
      </c>
      <c r="I9580" s="4">
        <v>2081732</v>
      </c>
      <c r="J9580" s="4">
        <v>2081732</v>
      </c>
    </row>
    <row r="9581" spans="2:10" x14ac:dyDescent="0.35">
      <c r="C9581" t="s">
        <v>1855</v>
      </c>
      <c r="D9581" s="4">
        <v>18249</v>
      </c>
      <c r="G9581" s="4">
        <v>464924</v>
      </c>
      <c r="I9581" s="4">
        <v>483173</v>
      </c>
      <c r="J9581" s="4">
        <v>18249</v>
      </c>
    </row>
    <row r="9582" spans="2:10" x14ac:dyDescent="0.35">
      <c r="C9582" t="s">
        <v>1856</v>
      </c>
      <c r="G9582" s="4">
        <v>66265</v>
      </c>
      <c r="I9582" s="4">
        <v>66265</v>
      </c>
      <c r="J9582">
        <v>0</v>
      </c>
    </row>
    <row r="9583" spans="2:10" x14ac:dyDescent="0.35">
      <c r="C9583" t="s">
        <v>1857</v>
      </c>
      <c r="D9583" s="4">
        <v>19314</v>
      </c>
      <c r="F9583" s="4">
        <v>7469</v>
      </c>
      <c r="G9583" s="4">
        <v>129003</v>
      </c>
      <c r="I9583" s="4">
        <v>155786</v>
      </c>
      <c r="J9583" s="4">
        <v>19314</v>
      </c>
    </row>
    <row r="9584" spans="2:10" x14ac:dyDescent="0.35">
      <c r="C9584" t="s">
        <v>1858</v>
      </c>
      <c r="F9584" s="4">
        <v>144795</v>
      </c>
      <c r="I9584" s="4">
        <v>144795</v>
      </c>
      <c r="J9584">
        <v>0</v>
      </c>
    </row>
    <row r="9585" spans="2:10" x14ac:dyDescent="0.35">
      <c r="C9585" t="s">
        <v>1859</v>
      </c>
      <c r="D9585" s="4">
        <v>87548</v>
      </c>
      <c r="E9585" s="4">
        <v>207556</v>
      </c>
      <c r="F9585" s="4">
        <v>3105421</v>
      </c>
      <c r="G9585" s="4">
        <v>4</v>
      </c>
      <c r="H9585" s="4">
        <v>56189</v>
      </c>
      <c r="I9585" s="4">
        <v>3456717</v>
      </c>
      <c r="J9585" s="4">
        <v>295104</v>
      </c>
    </row>
    <row r="9586" spans="2:10" x14ac:dyDescent="0.35">
      <c r="C9586" t="s">
        <v>1860</v>
      </c>
      <c r="F9586" s="4">
        <v>1195733</v>
      </c>
      <c r="H9586" s="4">
        <v>108703</v>
      </c>
      <c r="I9586" s="4">
        <v>1304436</v>
      </c>
      <c r="J9586">
        <v>0</v>
      </c>
    </row>
    <row r="9587" spans="2:10" x14ac:dyDescent="0.35">
      <c r="C9587" t="s">
        <v>1861</v>
      </c>
      <c r="D9587" s="4">
        <v>280748</v>
      </c>
      <c r="I9587" s="4">
        <v>280748</v>
      </c>
      <c r="J9587" s="4">
        <v>280748</v>
      </c>
    </row>
    <row r="9588" spans="2:10" x14ac:dyDescent="0.35">
      <c r="C9588" t="s">
        <v>1862</v>
      </c>
      <c r="D9588" s="4">
        <v>1880214</v>
      </c>
      <c r="E9588" s="4">
        <v>170929</v>
      </c>
      <c r="F9588" s="4">
        <v>3504035</v>
      </c>
      <c r="G9588" s="4">
        <v>256393</v>
      </c>
      <c r="H9588" s="4">
        <v>256393</v>
      </c>
      <c r="I9588" s="4">
        <v>6067963</v>
      </c>
      <c r="J9588" s="4">
        <v>2051143</v>
      </c>
    </row>
    <row r="9589" spans="2:10" x14ac:dyDescent="0.35">
      <c r="C9589" t="s">
        <v>1863</v>
      </c>
      <c r="G9589" s="4">
        <v>163378</v>
      </c>
      <c r="I9589" s="4">
        <v>163378</v>
      </c>
      <c r="J9589">
        <v>0</v>
      </c>
    </row>
    <row r="9590" spans="2:10" x14ac:dyDescent="0.35">
      <c r="B9590" t="s">
        <v>54</v>
      </c>
      <c r="D9590" s="4">
        <v>4830024</v>
      </c>
      <c r="E9590" s="4">
        <v>432351</v>
      </c>
      <c r="F9590" s="4">
        <v>7976907</v>
      </c>
      <c r="G9590" s="4">
        <v>1082276</v>
      </c>
      <c r="H9590" s="4">
        <v>421284</v>
      </c>
      <c r="I9590" s="4">
        <v>14742842</v>
      </c>
      <c r="J9590" s="4">
        <v>5262375</v>
      </c>
    </row>
    <row r="9591" spans="2:10" x14ac:dyDescent="0.35">
      <c r="B9591" t="s">
        <v>1845</v>
      </c>
      <c r="C9591" t="s">
        <v>1865</v>
      </c>
      <c r="D9591" s="4">
        <v>1744</v>
      </c>
      <c r="E9591" s="4">
        <v>0</v>
      </c>
      <c r="H9591" s="4">
        <v>74261</v>
      </c>
      <c r="I9591" s="4">
        <v>76005</v>
      </c>
      <c r="J9591" s="4">
        <v>1744</v>
      </c>
    </row>
    <row r="9592" spans="2:10" x14ac:dyDescent="0.35">
      <c r="C9592" t="s">
        <v>1866</v>
      </c>
      <c r="I9592" s="4">
        <v>0</v>
      </c>
      <c r="J9592">
        <v>0</v>
      </c>
    </row>
    <row r="9593" spans="2:10" x14ac:dyDescent="0.35">
      <c r="C9593" t="s">
        <v>1867</v>
      </c>
      <c r="D9593" s="4">
        <v>10411</v>
      </c>
      <c r="G9593" s="4">
        <v>198000</v>
      </c>
      <c r="H9593" s="4">
        <v>7969806</v>
      </c>
      <c r="I9593" s="4">
        <v>8178217</v>
      </c>
      <c r="J9593" s="4">
        <v>10411</v>
      </c>
    </row>
    <row r="9594" spans="2:10" x14ac:dyDescent="0.35">
      <c r="C9594" t="s">
        <v>1868</v>
      </c>
      <c r="D9594" s="4">
        <v>16834</v>
      </c>
      <c r="E9594" s="4">
        <v>0</v>
      </c>
      <c r="G9594" s="4">
        <v>241929</v>
      </c>
      <c r="H9594" s="4">
        <v>7832600</v>
      </c>
      <c r="I9594" s="4">
        <v>8091363</v>
      </c>
      <c r="J9594" s="4">
        <v>16834</v>
      </c>
    </row>
    <row r="9595" spans="2:10" x14ac:dyDescent="0.35">
      <c r="C9595" t="s">
        <v>1894</v>
      </c>
      <c r="D9595" s="4">
        <v>1309</v>
      </c>
      <c r="I9595" s="4">
        <v>1309</v>
      </c>
      <c r="J9595" s="4">
        <v>1309</v>
      </c>
    </row>
    <row r="9596" spans="2:10" x14ac:dyDescent="0.35">
      <c r="C9596" t="s">
        <v>1869</v>
      </c>
      <c r="E9596" s="4">
        <v>18963</v>
      </c>
      <c r="H9596" s="4">
        <v>2251968</v>
      </c>
      <c r="I9596" s="4">
        <v>2270931</v>
      </c>
      <c r="J9596">
        <v>18963</v>
      </c>
    </row>
    <row r="9597" spans="2:10" x14ac:dyDescent="0.35">
      <c r="C9597" t="s">
        <v>1870</v>
      </c>
      <c r="D9597" s="4">
        <v>22183</v>
      </c>
      <c r="E9597" s="4">
        <v>6134665</v>
      </c>
      <c r="H9597" s="4">
        <v>934887</v>
      </c>
      <c r="I9597" s="4">
        <v>7091735</v>
      </c>
      <c r="J9597" s="4">
        <v>6156848</v>
      </c>
    </row>
    <row r="9598" spans="2:10" x14ac:dyDescent="0.35">
      <c r="C9598" t="s">
        <v>1871</v>
      </c>
      <c r="D9598" s="4">
        <v>92056</v>
      </c>
      <c r="H9598" s="4">
        <v>8816630</v>
      </c>
      <c r="I9598" s="4">
        <v>8908687</v>
      </c>
      <c r="J9598" s="4">
        <v>92056</v>
      </c>
    </row>
    <row r="9599" spans="2:10" x14ac:dyDescent="0.35">
      <c r="C9599" t="s">
        <v>1872</v>
      </c>
      <c r="D9599" s="4">
        <v>1404788</v>
      </c>
      <c r="I9599" s="4">
        <v>1404788</v>
      </c>
      <c r="J9599" s="4">
        <v>1404788</v>
      </c>
    </row>
    <row r="9600" spans="2:10" x14ac:dyDescent="0.35">
      <c r="C9600" t="s">
        <v>1875</v>
      </c>
      <c r="D9600" s="4">
        <v>22553</v>
      </c>
      <c r="H9600" s="4">
        <v>1137893</v>
      </c>
      <c r="I9600" s="4">
        <v>1160446</v>
      </c>
      <c r="J9600" s="4">
        <v>22553</v>
      </c>
    </row>
    <row r="9601" spans="2:10" x14ac:dyDescent="0.35">
      <c r="C9601" t="s">
        <v>1877</v>
      </c>
      <c r="D9601" s="4">
        <v>43787</v>
      </c>
      <c r="E9601" s="4">
        <v>9249</v>
      </c>
      <c r="I9601" s="4">
        <v>53036</v>
      </c>
      <c r="J9601" s="4">
        <v>53036</v>
      </c>
    </row>
    <row r="9602" spans="2:10" x14ac:dyDescent="0.35">
      <c r="B9602" t="s">
        <v>55</v>
      </c>
      <c r="D9602" s="4">
        <v>1615666</v>
      </c>
      <c r="E9602" s="4">
        <v>6162878</v>
      </c>
      <c r="G9602" s="4">
        <v>439929</v>
      </c>
      <c r="H9602" s="4">
        <v>29018045</v>
      </c>
      <c r="I9602" s="4">
        <v>37236518</v>
      </c>
      <c r="J9602" s="4">
        <v>7778544</v>
      </c>
    </row>
    <row r="9603" spans="2:10" x14ac:dyDescent="0.35">
      <c r="B9603" t="s">
        <v>1878</v>
      </c>
      <c r="C9603" t="s">
        <v>1879</v>
      </c>
      <c r="D9603" s="4">
        <v>5921676</v>
      </c>
      <c r="I9603" s="4">
        <v>5921676</v>
      </c>
      <c r="J9603" s="4">
        <v>5921676</v>
      </c>
    </row>
    <row r="9604" spans="2:10" x14ac:dyDescent="0.35">
      <c r="C9604" t="s">
        <v>1907</v>
      </c>
      <c r="D9604" s="4">
        <v>22072</v>
      </c>
      <c r="I9604" s="4">
        <v>22072</v>
      </c>
      <c r="J9604" s="4">
        <v>22072</v>
      </c>
    </row>
    <row r="9605" spans="2:10" x14ac:dyDescent="0.35">
      <c r="C9605" t="s">
        <v>1897</v>
      </c>
      <c r="D9605" s="4">
        <v>7796</v>
      </c>
      <c r="I9605" s="4">
        <v>7796</v>
      </c>
      <c r="J9605" s="4">
        <v>7796</v>
      </c>
    </row>
    <row r="9606" spans="2:10" x14ac:dyDescent="0.35">
      <c r="C9606" t="s">
        <v>1880</v>
      </c>
      <c r="D9606" s="4">
        <v>1954699</v>
      </c>
      <c r="I9606" s="4">
        <v>1954699</v>
      </c>
      <c r="J9606" s="4">
        <v>1954699</v>
      </c>
    </row>
    <row r="9607" spans="2:10" x14ac:dyDescent="0.35">
      <c r="C9607" t="s">
        <v>1881</v>
      </c>
      <c r="D9607" s="4">
        <v>5281636</v>
      </c>
      <c r="I9607" s="4">
        <v>5281636</v>
      </c>
      <c r="J9607" s="4">
        <v>5281636</v>
      </c>
    </row>
    <row r="9608" spans="2:10" x14ac:dyDescent="0.35">
      <c r="C9608" t="s">
        <v>1895</v>
      </c>
      <c r="D9608" s="4">
        <v>291264</v>
      </c>
      <c r="I9608" s="4">
        <v>291264</v>
      </c>
      <c r="J9608" s="4">
        <v>291264</v>
      </c>
    </row>
    <row r="9609" spans="2:10" x14ac:dyDescent="0.35">
      <c r="C9609" t="s">
        <v>1882</v>
      </c>
      <c r="D9609" s="4">
        <v>22212</v>
      </c>
      <c r="E9609" s="4">
        <v>472341</v>
      </c>
      <c r="I9609" s="4">
        <v>494553</v>
      </c>
      <c r="J9609" s="4">
        <v>494553</v>
      </c>
    </row>
    <row r="9610" spans="2:10" x14ac:dyDescent="0.35">
      <c r="C9610" t="s">
        <v>1883</v>
      </c>
      <c r="D9610" s="4">
        <v>317904</v>
      </c>
      <c r="I9610" s="4">
        <v>317904</v>
      </c>
      <c r="J9610" s="4">
        <v>317904</v>
      </c>
    </row>
    <row r="9611" spans="2:10" x14ac:dyDescent="0.35">
      <c r="B9611" t="s">
        <v>56</v>
      </c>
      <c r="D9611" s="4">
        <v>13819259</v>
      </c>
      <c r="E9611" s="4">
        <v>472341</v>
      </c>
      <c r="I9611" s="4">
        <v>14291599</v>
      </c>
      <c r="J9611" s="4">
        <v>14291600</v>
      </c>
    </row>
    <row r="9612" spans="2:10" x14ac:dyDescent="0.35">
      <c r="B9612" t="s">
        <v>1885</v>
      </c>
      <c r="C9612" t="s">
        <v>1886</v>
      </c>
      <c r="D9612" s="4">
        <v>235660</v>
      </c>
      <c r="I9612" s="4">
        <v>235660</v>
      </c>
      <c r="J9612" s="4">
        <v>235660</v>
      </c>
    </row>
    <row r="9613" spans="2:10" x14ac:dyDescent="0.35">
      <c r="B9613" t="s">
        <v>57</v>
      </c>
      <c r="D9613" s="4">
        <v>235660</v>
      </c>
      <c r="I9613" s="4">
        <v>235660</v>
      </c>
      <c r="J9613" s="4">
        <v>235660</v>
      </c>
    </row>
    <row r="9614" spans="2:10" x14ac:dyDescent="0.35">
      <c r="B9614" t="s">
        <v>1887</v>
      </c>
      <c r="C9614" t="s">
        <v>1904</v>
      </c>
      <c r="G9614" s="4">
        <v>250000</v>
      </c>
      <c r="I9614" s="4">
        <v>250000</v>
      </c>
      <c r="J9614">
        <v>0</v>
      </c>
    </row>
    <row r="9615" spans="2:10" x14ac:dyDescent="0.35">
      <c r="C9615" t="s">
        <v>1888</v>
      </c>
      <c r="H9615" s="4">
        <v>8448000</v>
      </c>
      <c r="I9615" s="4">
        <v>8448000</v>
      </c>
      <c r="J9615">
        <v>0</v>
      </c>
    </row>
    <row r="9616" spans="2:10" x14ac:dyDescent="0.35">
      <c r="C9616" t="s">
        <v>1901</v>
      </c>
      <c r="E9616" s="4">
        <v>1837500</v>
      </c>
      <c r="I9616" s="4">
        <v>1837500</v>
      </c>
      <c r="J9616">
        <v>1837500</v>
      </c>
    </row>
    <row r="9617" spans="1:10" x14ac:dyDescent="0.35">
      <c r="C9617" t="s">
        <v>1889</v>
      </c>
      <c r="E9617" s="4">
        <v>1501500</v>
      </c>
      <c r="I9617" s="4">
        <v>1501500</v>
      </c>
      <c r="J9617">
        <v>1501500</v>
      </c>
    </row>
    <row r="9618" spans="1:10" x14ac:dyDescent="0.35">
      <c r="C9618" t="s">
        <v>1890</v>
      </c>
      <c r="E9618" s="4">
        <v>1668750</v>
      </c>
      <c r="I9618" s="4">
        <v>1668750</v>
      </c>
      <c r="J9618">
        <v>1668750</v>
      </c>
    </row>
    <row r="9619" spans="1:10" x14ac:dyDescent="0.35">
      <c r="C9619" t="s">
        <v>1902</v>
      </c>
      <c r="E9619" s="4">
        <v>10275000</v>
      </c>
      <c r="I9619" s="4">
        <v>10275000</v>
      </c>
      <c r="J9619">
        <v>10275000</v>
      </c>
    </row>
    <row r="9620" spans="1:10" x14ac:dyDescent="0.35">
      <c r="B9620" t="s">
        <v>58</v>
      </c>
      <c r="E9620" s="4">
        <v>15282750</v>
      </c>
      <c r="G9620" s="4">
        <v>250000</v>
      </c>
      <c r="H9620" s="4">
        <v>8448000</v>
      </c>
      <c r="I9620" s="4">
        <v>23980750</v>
      </c>
      <c r="J9620">
        <v>15282750</v>
      </c>
    </row>
    <row r="9621" spans="1:10" x14ac:dyDescent="0.35">
      <c r="A9621" t="s">
        <v>1711</v>
      </c>
      <c r="B9621" t="s">
        <v>59</v>
      </c>
      <c r="D9621" s="4">
        <v>97907860</v>
      </c>
      <c r="E9621" s="4">
        <v>34503986</v>
      </c>
      <c r="F9621" s="4">
        <v>22489767</v>
      </c>
      <c r="G9621" s="4">
        <v>1841079</v>
      </c>
      <c r="H9621" s="4">
        <v>61326571</v>
      </c>
      <c r="I9621" s="4">
        <v>218069262</v>
      </c>
      <c r="J9621" s="4">
        <v>132411846</v>
      </c>
    </row>
    <row r="9622" spans="1:10" x14ac:dyDescent="0.35">
      <c r="A9622" t="s">
        <v>955</v>
      </c>
      <c r="B9622" t="s">
        <v>1842</v>
      </c>
      <c r="C9622" t="s">
        <v>1843</v>
      </c>
      <c r="D9622" s="4">
        <v>74344357</v>
      </c>
      <c r="E9622" s="4">
        <v>20447277</v>
      </c>
      <c r="F9622" s="4">
        <v>44182600</v>
      </c>
      <c r="I9622" s="4">
        <v>138974234</v>
      </c>
      <c r="J9622" s="4">
        <v>94791634</v>
      </c>
    </row>
    <row r="9623" spans="1:10" x14ac:dyDescent="0.35">
      <c r="C9623" t="s">
        <v>1844</v>
      </c>
      <c r="D9623" s="4">
        <v>13597236</v>
      </c>
      <c r="E9623" s="4">
        <v>106680</v>
      </c>
      <c r="F9623" s="4">
        <v>295815</v>
      </c>
      <c r="G9623" s="4">
        <v>91800</v>
      </c>
      <c r="H9623" s="4">
        <v>541065</v>
      </c>
      <c r="I9623" s="4">
        <v>14632596</v>
      </c>
      <c r="J9623" s="4">
        <v>13703916</v>
      </c>
    </row>
    <row r="9624" spans="1:10" x14ac:dyDescent="0.35">
      <c r="C9624" t="s">
        <v>1845</v>
      </c>
      <c r="D9624" s="4">
        <v>9498810</v>
      </c>
      <c r="I9624" s="4">
        <v>9498810</v>
      </c>
      <c r="J9624" s="4">
        <v>9498810</v>
      </c>
    </row>
    <row r="9625" spans="1:10" x14ac:dyDescent="0.35">
      <c r="B9625" t="s">
        <v>51</v>
      </c>
      <c r="D9625" s="4">
        <v>97440403</v>
      </c>
      <c r="E9625" s="4">
        <v>20553958</v>
      </c>
      <c r="F9625" s="4">
        <v>44478415</v>
      </c>
      <c r="G9625" s="4">
        <v>91800</v>
      </c>
      <c r="H9625" s="4">
        <v>541065</v>
      </c>
      <c r="I9625" s="4">
        <v>163105640</v>
      </c>
      <c r="J9625" s="4">
        <v>117994361</v>
      </c>
    </row>
    <row r="9626" spans="1:10" x14ac:dyDescent="0.35">
      <c r="B9626" t="s">
        <v>1843</v>
      </c>
      <c r="C9626" t="s">
        <v>1846</v>
      </c>
      <c r="D9626" s="4">
        <v>74821132</v>
      </c>
      <c r="F9626" s="4">
        <v>22317984</v>
      </c>
      <c r="I9626" s="4">
        <v>97139116</v>
      </c>
      <c r="J9626" s="4">
        <v>74821132</v>
      </c>
    </row>
    <row r="9627" spans="1:10" x14ac:dyDescent="0.35">
      <c r="C9627" t="s">
        <v>1847</v>
      </c>
      <c r="D9627" s="4">
        <v>42766586</v>
      </c>
      <c r="E9627" s="4">
        <v>363186</v>
      </c>
      <c r="F9627" s="4">
        <v>1244487</v>
      </c>
      <c r="I9627" s="4">
        <v>44374258</v>
      </c>
      <c r="J9627" s="4">
        <v>43129772</v>
      </c>
    </row>
    <row r="9628" spans="1:10" x14ac:dyDescent="0.35">
      <c r="C9628" t="s">
        <v>1848</v>
      </c>
      <c r="D9628" s="4">
        <v>559877</v>
      </c>
      <c r="I9628" s="4">
        <v>559877</v>
      </c>
      <c r="J9628" s="4">
        <v>559877</v>
      </c>
    </row>
    <row r="9629" spans="1:10" x14ac:dyDescent="0.35">
      <c r="B9629" t="s">
        <v>52</v>
      </c>
      <c r="D9629" s="4">
        <v>118147594</v>
      </c>
      <c r="E9629" s="4">
        <v>363186</v>
      </c>
      <c r="F9629" s="4">
        <v>23562470</v>
      </c>
      <c r="I9629" s="4">
        <v>142073250</v>
      </c>
      <c r="J9629" s="4">
        <v>118510780</v>
      </c>
    </row>
    <row r="9630" spans="1:10" x14ac:dyDescent="0.35">
      <c r="B9630" t="s">
        <v>1849</v>
      </c>
      <c r="C9630" t="s">
        <v>1911</v>
      </c>
      <c r="F9630" s="4">
        <v>400000</v>
      </c>
      <c r="I9630" s="4">
        <v>400000</v>
      </c>
      <c r="J9630">
        <v>0</v>
      </c>
    </row>
    <row r="9631" spans="1:10" x14ac:dyDescent="0.35">
      <c r="C9631" t="s">
        <v>1896</v>
      </c>
      <c r="F9631" s="4">
        <v>32748</v>
      </c>
      <c r="I9631" s="4">
        <v>32748</v>
      </c>
      <c r="J9631">
        <v>0</v>
      </c>
    </row>
    <row r="9632" spans="1:10" x14ac:dyDescent="0.35">
      <c r="C9632" t="s">
        <v>1850</v>
      </c>
      <c r="F9632" s="4">
        <v>24800000</v>
      </c>
      <c r="I9632" s="4">
        <v>24800000</v>
      </c>
      <c r="J9632">
        <v>0</v>
      </c>
    </row>
    <row r="9633" spans="2:10" x14ac:dyDescent="0.35">
      <c r="B9633" t="s">
        <v>53</v>
      </c>
      <c r="F9633" s="4">
        <v>25232748</v>
      </c>
      <c r="I9633" s="4">
        <v>25232748</v>
      </c>
      <c r="J9633">
        <v>0</v>
      </c>
    </row>
    <row r="9634" spans="2:10" x14ac:dyDescent="0.35">
      <c r="B9634" t="s">
        <v>1844</v>
      </c>
      <c r="C9634" t="s">
        <v>1851</v>
      </c>
      <c r="D9634" s="4">
        <v>2771338</v>
      </c>
      <c r="I9634" s="4">
        <v>2771338</v>
      </c>
      <c r="J9634" s="4">
        <v>2771338</v>
      </c>
    </row>
    <row r="9635" spans="2:10" x14ac:dyDescent="0.35">
      <c r="C9635" t="s">
        <v>1947</v>
      </c>
      <c r="F9635" s="4">
        <v>18392</v>
      </c>
      <c r="I9635" s="4">
        <v>18392</v>
      </c>
      <c r="J9635">
        <v>0</v>
      </c>
    </row>
    <row r="9636" spans="2:10" x14ac:dyDescent="0.35">
      <c r="C9636" t="s">
        <v>1916</v>
      </c>
      <c r="H9636" s="4">
        <v>28527</v>
      </c>
      <c r="I9636" s="4">
        <v>28527</v>
      </c>
      <c r="J9636">
        <v>0</v>
      </c>
    </row>
    <row r="9637" spans="2:10" x14ac:dyDescent="0.35">
      <c r="C9637" t="s">
        <v>1852</v>
      </c>
      <c r="D9637" s="4">
        <v>8178</v>
      </c>
      <c r="H9637" s="4">
        <v>4802</v>
      </c>
      <c r="I9637" s="4">
        <v>12980</v>
      </c>
      <c r="J9637" s="4">
        <v>8178</v>
      </c>
    </row>
    <row r="9638" spans="2:10" x14ac:dyDescent="0.35">
      <c r="C9638" t="s">
        <v>1853</v>
      </c>
      <c r="D9638" s="4">
        <v>17152</v>
      </c>
      <c r="H9638" s="4">
        <v>2730</v>
      </c>
      <c r="I9638" s="4">
        <v>19883</v>
      </c>
      <c r="J9638" s="4">
        <v>17152</v>
      </c>
    </row>
    <row r="9639" spans="2:10" x14ac:dyDescent="0.35">
      <c r="C9639" t="s">
        <v>1893</v>
      </c>
      <c r="F9639" s="4">
        <v>1195</v>
      </c>
      <c r="H9639" s="4">
        <v>19633</v>
      </c>
      <c r="I9639" s="4">
        <v>20828</v>
      </c>
      <c r="J9639">
        <v>0</v>
      </c>
    </row>
    <row r="9640" spans="2:10" x14ac:dyDescent="0.35">
      <c r="C9640" t="s">
        <v>1854</v>
      </c>
      <c r="D9640" s="4">
        <v>1942065</v>
      </c>
      <c r="E9640" s="4">
        <v>464018</v>
      </c>
      <c r="G9640" s="4">
        <v>201747</v>
      </c>
      <c r="I9640" s="4">
        <v>2607830</v>
      </c>
      <c r="J9640" s="4">
        <v>2406083</v>
      </c>
    </row>
    <row r="9641" spans="2:10" x14ac:dyDescent="0.35">
      <c r="C9641" t="s">
        <v>1855</v>
      </c>
      <c r="D9641" s="4">
        <v>1493978</v>
      </c>
      <c r="E9641" s="4">
        <v>103410</v>
      </c>
      <c r="G9641" s="4">
        <v>75205</v>
      </c>
      <c r="H9641" s="4">
        <v>244933</v>
      </c>
      <c r="I9641" s="4">
        <v>1917527</v>
      </c>
      <c r="J9641" s="4">
        <v>1597388</v>
      </c>
    </row>
    <row r="9642" spans="2:10" x14ac:dyDescent="0.35">
      <c r="C9642" t="s">
        <v>1856</v>
      </c>
      <c r="D9642" s="4">
        <v>85370</v>
      </c>
      <c r="F9642" s="4">
        <v>4246</v>
      </c>
      <c r="G9642" s="4">
        <v>6368</v>
      </c>
      <c r="I9642" s="4">
        <v>95983</v>
      </c>
      <c r="J9642" s="4">
        <v>85370</v>
      </c>
    </row>
    <row r="9643" spans="2:10" x14ac:dyDescent="0.35">
      <c r="C9643" t="s">
        <v>1857</v>
      </c>
      <c r="D9643" s="4">
        <v>43454</v>
      </c>
      <c r="H9643" s="4">
        <v>2716</v>
      </c>
      <c r="I9643" s="4">
        <v>46170</v>
      </c>
      <c r="J9643" s="4">
        <v>43454</v>
      </c>
    </row>
    <row r="9644" spans="2:10" x14ac:dyDescent="0.35">
      <c r="C9644" t="s">
        <v>1914</v>
      </c>
      <c r="H9644" s="4">
        <v>45410</v>
      </c>
      <c r="I9644" s="4">
        <v>45410</v>
      </c>
      <c r="J9644">
        <v>0</v>
      </c>
    </row>
    <row r="9645" spans="2:10" x14ac:dyDescent="0.35">
      <c r="C9645" t="s">
        <v>1858</v>
      </c>
      <c r="D9645" s="4">
        <v>402208</v>
      </c>
      <c r="E9645" s="4">
        <v>193060</v>
      </c>
      <c r="H9645" s="4">
        <v>36199</v>
      </c>
      <c r="I9645" s="4">
        <v>631466</v>
      </c>
      <c r="J9645" s="4">
        <v>595268</v>
      </c>
    </row>
    <row r="9646" spans="2:10" x14ac:dyDescent="0.35">
      <c r="C9646" t="s">
        <v>1859</v>
      </c>
      <c r="D9646" s="4">
        <v>851491</v>
      </c>
      <c r="E9646" s="4">
        <v>450000</v>
      </c>
      <c r="F9646" s="4">
        <v>7</v>
      </c>
      <c r="G9646" s="4">
        <v>100000</v>
      </c>
      <c r="H9646" s="4">
        <v>4925046</v>
      </c>
      <c r="I9646" s="4">
        <v>6326543</v>
      </c>
      <c r="J9646" s="4">
        <v>1301491</v>
      </c>
    </row>
    <row r="9647" spans="2:10" x14ac:dyDescent="0.35">
      <c r="C9647" t="s">
        <v>1915</v>
      </c>
      <c r="G9647" s="4">
        <v>5</v>
      </c>
      <c r="I9647" s="4">
        <v>5</v>
      </c>
      <c r="J9647">
        <v>0</v>
      </c>
    </row>
    <row r="9648" spans="2:10" x14ac:dyDescent="0.35">
      <c r="C9648" t="s">
        <v>1860</v>
      </c>
      <c r="E9648" s="4">
        <v>108703</v>
      </c>
      <c r="H9648" s="4">
        <v>8913648</v>
      </c>
      <c r="I9648" s="4">
        <v>9022351</v>
      </c>
      <c r="J9648">
        <v>108703</v>
      </c>
    </row>
    <row r="9649" spans="2:10" x14ac:dyDescent="0.35">
      <c r="C9649" t="s">
        <v>1861</v>
      </c>
      <c r="D9649" s="4">
        <v>812863</v>
      </c>
      <c r="I9649" s="4">
        <v>812863</v>
      </c>
      <c r="J9649" s="4">
        <v>812863</v>
      </c>
    </row>
    <row r="9650" spans="2:10" x14ac:dyDescent="0.35">
      <c r="C9650" t="s">
        <v>1862</v>
      </c>
      <c r="H9650" s="4">
        <v>4016821</v>
      </c>
      <c r="I9650" s="4">
        <v>4016821</v>
      </c>
      <c r="J9650">
        <v>0</v>
      </c>
    </row>
    <row r="9651" spans="2:10" x14ac:dyDescent="0.35">
      <c r="C9651" t="s">
        <v>1863</v>
      </c>
      <c r="D9651" s="4">
        <v>2199</v>
      </c>
      <c r="E9651" s="4">
        <v>408084</v>
      </c>
      <c r="H9651" s="4">
        <v>7780</v>
      </c>
      <c r="I9651" s="4">
        <v>418064</v>
      </c>
      <c r="J9651" s="4">
        <v>410283</v>
      </c>
    </row>
    <row r="9652" spans="2:10" x14ac:dyDescent="0.35">
      <c r="B9652" t="s">
        <v>54</v>
      </c>
      <c r="D9652" s="4">
        <v>8430295</v>
      </c>
      <c r="E9652" s="4">
        <v>1727275</v>
      </c>
      <c r="F9652" s="4">
        <v>23839</v>
      </c>
      <c r="G9652" s="4">
        <v>383326</v>
      </c>
      <c r="H9652" s="4">
        <v>18248246</v>
      </c>
      <c r="I9652" s="4">
        <v>28812980</v>
      </c>
      <c r="J9652" s="4">
        <v>10157570</v>
      </c>
    </row>
    <row r="9653" spans="2:10" x14ac:dyDescent="0.35">
      <c r="B9653" t="s">
        <v>1845</v>
      </c>
      <c r="C9653" t="s">
        <v>1864</v>
      </c>
      <c r="D9653" s="4">
        <v>11158</v>
      </c>
      <c r="E9653" s="4">
        <v>11158</v>
      </c>
      <c r="I9653" s="4">
        <v>22317</v>
      </c>
      <c r="J9653" s="4">
        <v>22316</v>
      </c>
    </row>
    <row r="9654" spans="2:10" x14ac:dyDescent="0.35">
      <c r="C9654" t="s">
        <v>1865</v>
      </c>
      <c r="D9654" s="4">
        <v>10465</v>
      </c>
      <c r="H9654" s="4">
        <v>511005</v>
      </c>
      <c r="I9654" s="4">
        <v>521470</v>
      </c>
      <c r="J9654" s="4">
        <v>10465</v>
      </c>
    </row>
    <row r="9655" spans="2:10" x14ac:dyDescent="0.35">
      <c r="C9655" t="s">
        <v>1866</v>
      </c>
      <c r="D9655" s="4">
        <v>14607</v>
      </c>
      <c r="E9655" s="4">
        <v>19120</v>
      </c>
      <c r="I9655" s="4">
        <v>33727</v>
      </c>
      <c r="J9655" s="4">
        <v>33727</v>
      </c>
    </row>
    <row r="9656" spans="2:10" x14ac:dyDescent="0.35">
      <c r="C9656" t="s">
        <v>1867</v>
      </c>
      <c r="D9656" s="4">
        <v>1092903</v>
      </c>
      <c r="E9656" s="4">
        <v>37041</v>
      </c>
      <c r="F9656" s="4">
        <v>329500</v>
      </c>
      <c r="H9656" s="4">
        <v>15930666</v>
      </c>
      <c r="I9656" s="4">
        <v>17390110</v>
      </c>
      <c r="J9656" s="4">
        <v>1129944</v>
      </c>
    </row>
    <row r="9657" spans="2:10" x14ac:dyDescent="0.35">
      <c r="C9657" t="s">
        <v>1868</v>
      </c>
      <c r="D9657" s="4">
        <v>60946</v>
      </c>
      <c r="E9657" s="4">
        <v>26856</v>
      </c>
      <c r="F9657" s="4">
        <v>173631</v>
      </c>
      <c r="H9657" s="4">
        <v>9596721</v>
      </c>
      <c r="I9657" s="4">
        <v>9858154</v>
      </c>
      <c r="J9657" s="4">
        <v>87802</v>
      </c>
    </row>
    <row r="9658" spans="2:10" x14ac:dyDescent="0.35">
      <c r="C9658" t="s">
        <v>1894</v>
      </c>
      <c r="D9658" s="4">
        <v>7180</v>
      </c>
      <c r="I9658" s="4">
        <v>7180</v>
      </c>
      <c r="J9658" s="4">
        <v>7180</v>
      </c>
    </row>
    <row r="9659" spans="2:10" x14ac:dyDescent="0.35">
      <c r="C9659" t="s">
        <v>1869</v>
      </c>
      <c r="D9659" s="4">
        <v>28445</v>
      </c>
      <c r="H9659" s="4">
        <v>3973056</v>
      </c>
      <c r="I9659" s="4">
        <v>4001501</v>
      </c>
      <c r="J9659" s="4">
        <v>28445</v>
      </c>
    </row>
    <row r="9660" spans="2:10" x14ac:dyDescent="0.35">
      <c r="C9660" t="s">
        <v>1870</v>
      </c>
      <c r="D9660" s="4">
        <v>333940</v>
      </c>
      <c r="E9660" s="4">
        <v>24436536</v>
      </c>
      <c r="H9660" s="4">
        <v>477977</v>
      </c>
      <c r="I9660" s="4">
        <v>25248453</v>
      </c>
      <c r="J9660" s="4">
        <v>24770476</v>
      </c>
    </row>
    <row r="9661" spans="2:10" x14ac:dyDescent="0.35">
      <c r="C9661" t="s">
        <v>1871</v>
      </c>
      <c r="D9661" s="4">
        <v>674313</v>
      </c>
      <c r="E9661" s="4">
        <v>12990000</v>
      </c>
      <c r="H9661" s="4">
        <v>85795</v>
      </c>
      <c r="I9661" s="4">
        <v>13750108</v>
      </c>
      <c r="J9661" s="4">
        <v>13664313</v>
      </c>
    </row>
    <row r="9662" spans="2:10" x14ac:dyDescent="0.35">
      <c r="B9662" t="s">
        <v>1845</v>
      </c>
      <c r="C9662" t="s">
        <v>1872</v>
      </c>
      <c r="D9662" s="4">
        <v>1394133</v>
      </c>
      <c r="I9662" s="4">
        <v>1394133</v>
      </c>
      <c r="J9662" s="4">
        <v>1394133</v>
      </c>
    </row>
    <row r="9663" spans="2:10" x14ac:dyDescent="0.35">
      <c r="C9663" t="s">
        <v>1873</v>
      </c>
      <c r="D9663" s="4">
        <v>1689</v>
      </c>
      <c r="I9663" s="4">
        <v>1689</v>
      </c>
      <c r="J9663" s="4">
        <v>1689</v>
      </c>
    </row>
    <row r="9664" spans="2:10" x14ac:dyDescent="0.35">
      <c r="C9664" t="s">
        <v>1874</v>
      </c>
      <c r="D9664" s="4">
        <v>3410</v>
      </c>
      <c r="I9664" s="4">
        <v>3410</v>
      </c>
      <c r="J9664" s="4">
        <v>3410</v>
      </c>
    </row>
    <row r="9665" spans="2:10" x14ac:dyDescent="0.35">
      <c r="C9665" t="s">
        <v>1875</v>
      </c>
      <c r="D9665" s="4">
        <v>4830</v>
      </c>
      <c r="H9665" s="4">
        <v>181338</v>
      </c>
      <c r="I9665" s="4">
        <v>186168</v>
      </c>
      <c r="J9665" s="4">
        <v>4830</v>
      </c>
    </row>
    <row r="9666" spans="2:10" x14ac:dyDescent="0.35">
      <c r="C9666" t="s">
        <v>1876</v>
      </c>
      <c r="D9666" s="4">
        <v>205893</v>
      </c>
      <c r="H9666" s="4">
        <v>201600</v>
      </c>
      <c r="I9666" s="4">
        <v>407493</v>
      </c>
      <c r="J9666" s="4">
        <v>205893</v>
      </c>
    </row>
    <row r="9667" spans="2:10" x14ac:dyDescent="0.35">
      <c r="C9667" t="s">
        <v>1877</v>
      </c>
      <c r="D9667" s="4">
        <v>20529</v>
      </c>
      <c r="I9667" s="4">
        <v>20529</v>
      </c>
      <c r="J9667" s="4">
        <v>20529</v>
      </c>
    </row>
    <row r="9668" spans="2:10" x14ac:dyDescent="0.35">
      <c r="B9668" t="s">
        <v>55</v>
      </c>
      <c r="D9668" s="4">
        <v>3864443</v>
      </c>
      <c r="E9668" s="4">
        <v>37520711</v>
      </c>
      <c r="F9668" s="4">
        <v>503131</v>
      </c>
      <c r="H9668" s="4">
        <v>30958157</v>
      </c>
      <c r="I9668" s="4">
        <v>72846442</v>
      </c>
      <c r="J9668" s="4">
        <v>41385154</v>
      </c>
    </row>
    <row r="9669" spans="2:10" x14ac:dyDescent="0.35">
      <c r="B9669" t="s">
        <v>1878</v>
      </c>
      <c r="C9669" t="s">
        <v>1912</v>
      </c>
      <c r="D9669" s="4">
        <v>1985</v>
      </c>
      <c r="I9669" s="4">
        <v>1985</v>
      </c>
      <c r="J9669" s="4">
        <v>1985</v>
      </c>
    </row>
    <row r="9670" spans="2:10" x14ac:dyDescent="0.35">
      <c r="C9670" t="s">
        <v>1879</v>
      </c>
      <c r="D9670" s="4">
        <v>5752514</v>
      </c>
      <c r="I9670" s="4">
        <v>5752514</v>
      </c>
      <c r="J9670" s="4">
        <v>5752514</v>
      </c>
    </row>
    <row r="9671" spans="2:10" x14ac:dyDescent="0.35">
      <c r="C9671" t="s">
        <v>1907</v>
      </c>
      <c r="D9671" s="4">
        <v>75575</v>
      </c>
      <c r="I9671" s="4">
        <v>75575</v>
      </c>
      <c r="J9671" s="4">
        <v>75575</v>
      </c>
    </row>
    <row r="9672" spans="2:10" x14ac:dyDescent="0.35">
      <c r="C9672" t="s">
        <v>1897</v>
      </c>
      <c r="D9672" s="4">
        <v>2852</v>
      </c>
      <c r="I9672" s="4">
        <v>2852</v>
      </c>
      <c r="J9672" s="4">
        <v>2852</v>
      </c>
    </row>
    <row r="9673" spans="2:10" x14ac:dyDescent="0.35">
      <c r="C9673" t="s">
        <v>1880</v>
      </c>
      <c r="D9673" s="4">
        <v>4363398</v>
      </c>
      <c r="I9673" s="4">
        <v>4363398</v>
      </c>
      <c r="J9673" s="4">
        <v>4363398</v>
      </c>
    </row>
    <row r="9674" spans="2:10" x14ac:dyDescent="0.35">
      <c r="C9674" t="s">
        <v>1881</v>
      </c>
      <c r="D9674" s="4">
        <v>9288478</v>
      </c>
      <c r="I9674" s="4">
        <v>9288478</v>
      </c>
      <c r="J9674" s="4">
        <v>9288478</v>
      </c>
    </row>
    <row r="9675" spans="2:10" x14ac:dyDescent="0.35">
      <c r="C9675" t="s">
        <v>1895</v>
      </c>
      <c r="D9675" s="4">
        <v>496907</v>
      </c>
      <c r="I9675" s="4">
        <v>496907</v>
      </c>
      <c r="J9675" s="4">
        <v>496907</v>
      </c>
    </row>
    <row r="9676" spans="2:10" x14ac:dyDescent="0.35">
      <c r="C9676" t="s">
        <v>1882</v>
      </c>
      <c r="D9676" s="4">
        <v>19169</v>
      </c>
      <c r="E9676" s="4">
        <v>352124</v>
      </c>
      <c r="I9676" s="4">
        <v>371292</v>
      </c>
      <c r="J9676" s="4">
        <v>371293</v>
      </c>
    </row>
    <row r="9677" spans="2:10" x14ac:dyDescent="0.35">
      <c r="C9677" t="s">
        <v>1900</v>
      </c>
      <c r="D9677" s="4">
        <v>91310</v>
      </c>
      <c r="I9677" s="4">
        <v>91310</v>
      </c>
      <c r="J9677" s="4">
        <v>91310</v>
      </c>
    </row>
    <row r="9678" spans="2:10" x14ac:dyDescent="0.35">
      <c r="C9678" t="s">
        <v>1883</v>
      </c>
      <c r="D9678" s="4">
        <v>138670</v>
      </c>
      <c r="I9678" s="4">
        <v>138670</v>
      </c>
      <c r="J9678" s="4">
        <v>138670</v>
      </c>
    </row>
    <row r="9679" spans="2:10" x14ac:dyDescent="0.35">
      <c r="C9679" t="s">
        <v>1884</v>
      </c>
      <c r="D9679" s="4">
        <v>9331</v>
      </c>
      <c r="I9679" s="4">
        <v>9331</v>
      </c>
      <c r="J9679" s="4">
        <v>9331</v>
      </c>
    </row>
    <row r="9680" spans="2:10" x14ac:dyDescent="0.35">
      <c r="B9680" t="s">
        <v>56</v>
      </c>
      <c r="D9680" s="4">
        <v>20240189</v>
      </c>
      <c r="E9680" s="4">
        <v>352124</v>
      </c>
      <c r="I9680" s="4">
        <v>20592313</v>
      </c>
      <c r="J9680" s="4">
        <v>20592313</v>
      </c>
    </row>
    <row r="9681" spans="1:10" x14ac:dyDescent="0.35">
      <c r="B9681" t="s">
        <v>1885</v>
      </c>
      <c r="C9681" t="s">
        <v>1886</v>
      </c>
      <c r="D9681" s="4">
        <v>108404</v>
      </c>
      <c r="E9681" s="4">
        <v>428901</v>
      </c>
      <c r="I9681" s="4">
        <v>537305</v>
      </c>
      <c r="J9681" s="4">
        <v>537305</v>
      </c>
    </row>
    <row r="9682" spans="1:10" x14ac:dyDescent="0.35">
      <c r="B9682" t="s">
        <v>57</v>
      </c>
      <c r="D9682" s="4">
        <v>108404</v>
      </c>
      <c r="E9682" s="4">
        <v>428901</v>
      </c>
      <c r="I9682" s="4">
        <v>537305</v>
      </c>
      <c r="J9682" s="4">
        <v>537305</v>
      </c>
    </row>
    <row r="9683" spans="1:10" x14ac:dyDescent="0.35">
      <c r="B9683" t="s">
        <v>1887</v>
      </c>
      <c r="C9683" t="s">
        <v>1888</v>
      </c>
      <c r="H9683" s="4">
        <v>1776000</v>
      </c>
      <c r="I9683" s="4">
        <v>1776000</v>
      </c>
      <c r="J9683">
        <v>0</v>
      </c>
    </row>
    <row r="9684" spans="1:10" x14ac:dyDescent="0.35">
      <c r="C9684" t="s">
        <v>1901</v>
      </c>
      <c r="E9684" s="4">
        <v>1500000</v>
      </c>
      <c r="I9684" s="4">
        <v>1500000</v>
      </c>
      <c r="J9684">
        <v>1500000</v>
      </c>
    </row>
    <row r="9685" spans="1:10" x14ac:dyDescent="0.35">
      <c r="C9685" t="s">
        <v>1889</v>
      </c>
      <c r="E9685" s="4">
        <v>2042250</v>
      </c>
      <c r="I9685" s="4">
        <v>2042250</v>
      </c>
      <c r="J9685">
        <v>2042250</v>
      </c>
    </row>
    <row r="9686" spans="1:10" x14ac:dyDescent="0.35">
      <c r="C9686" t="s">
        <v>1890</v>
      </c>
      <c r="E9686" s="4">
        <v>1162500</v>
      </c>
      <c r="I9686" s="4">
        <v>1162500</v>
      </c>
      <c r="J9686">
        <v>1162500</v>
      </c>
    </row>
    <row r="9687" spans="1:10" x14ac:dyDescent="0.35">
      <c r="C9687" t="s">
        <v>1902</v>
      </c>
      <c r="E9687" s="4">
        <v>3000000</v>
      </c>
      <c r="I9687" s="4">
        <v>3000000</v>
      </c>
      <c r="J9687">
        <v>3000000</v>
      </c>
    </row>
    <row r="9688" spans="1:10" x14ac:dyDescent="0.35">
      <c r="B9688" t="s">
        <v>58</v>
      </c>
      <c r="E9688" s="4">
        <v>7704750</v>
      </c>
      <c r="H9688" s="4">
        <v>1776000</v>
      </c>
      <c r="I9688" s="4">
        <v>9480750</v>
      </c>
      <c r="J9688">
        <v>7704750</v>
      </c>
    </row>
    <row r="9689" spans="1:10" x14ac:dyDescent="0.35">
      <c r="A9689" t="s">
        <v>1712</v>
      </c>
      <c r="B9689" t="s">
        <v>59</v>
      </c>
      <c r="D9689" s="4">
        <v>248231328</v>
      </c>
      <c r="E9689" s="4">
        <v>68650904</v>
      </c>
      <c r="F9689" s="4">
        <v>93800602</v>
      </c>
      <c r="G9689" s="4">
        <v>475126</v>
      </c>
      <c r="H9689" s="4">
        <v>51523468</v>
      </c>
      <c r="I9689" s="4">
        <v>462681427</v>
      </c>
      <c r="J9689" s="4">
        <v>316882232</v>
      </c>
    </row>
    <row r="9690" spans="1:10" x14ac:dyDescent="0.35">
      <c r="A9690" t="s">
        <v>963</v>
      </c>
      <c r="B9690" t="s">
        <v>1842</v>
      </c>
      <c r="C9690" t="s">
        <v>1843</v>
      </c>
      <c r="D9690" s="4">
        <v>7659266</v>
      </c>
      <c r="F9690" s="4">
        <v>4761400</v>
      </c>
      <c r="I9690" s="4">
        <v>12420666</v>
      </c>
      <c r="J9690" s="4">
        <v>7659266</v>
      </c>
    </row>
    <row r="9691" spans="1:10" x14ac:dyDescent="0.35">
      <c r="C9691" t="s">
        <v>1844</v>
      </c>
      <c r="D9691" s="4">
        <v>311978</v>
      </c>
      <c r="F9691" s="4">
        <v>744176</v>
      </c>
      <c r="H9691" s="4">
        <v>145350</v>
      </c>
      <c r="I9691" s="4">
        <v>1201504</v>
      </c>
      <c r="J9691" s="4">
        <v>311978</v>
      </c>
    </row>
    <row r="9692" spans="1:10" x14ac:dyDescent="0.35">
      <c r="C9692" t="s">
        <v>1845</v>
      </c>
      <c r="D9692" s="4">
        <v>1837</v>
      </c>
      <c r="F9692" s="4">
        <v>554328</v>
      </c>
      <c r="I9692" s="4">
        <v>556165</v>
      </c>
      <c r="J9692" s="4">
        <v>1837</v>
      </c>
    </row>
    <row r="9693" spans="1:10" x14ac:dyDescent="0.35">
      <c r="B9693" t="s">
        <v>51</v>
      </c>
      <c r="D9693" s="4">
        <v>7973081</v>
      </c>
      <c r="F9693" s="4">
        <v>6059903</v>
      </c>
      <c r="H9693" s="4">
        <v>145350</v>
      </c>
      <c r="I9693" s="4">
        <v>14178335</v>
      </c>
      <c r="J9693" s="4">
        <v>7973081</v>
      </c>
    </row>
    <row r="9694" spans="1:10" x14ac:dyDescent="0.35">
      <c r="B9694" t="s">
        <v>1843</v>
      </c>
      <c r="C9694" t="s">
        <v>1846</v>
      </c>
      <c r="D9694" s="4">
        <v>3466205</v>
      </c>
      <c r="E9694" s="4">
        <v>57644</v>
      </c>
      <c r="F9694" s="4">
        <v>10200</v>
      </c>
      <c r="G9694" s="4">
        <v>562455</v>
      </c>
      <c r="I9694" s="4">
        <v>4096504</v>
      </c>
      <c r="J9694" s="4">
        <v>3523849</v>
      </c>
    </row>
    <row r="9695" spans="1:10" x14ac:dyDescent="0.35">
      <c r="C9695" t="s">
        <v>1847</v>
      </c>
      <c r="D9695" s="4">
        <v>2095658</v>
      </c>
      <c r="F9695" s="4">
        <v>1970541</v>
      </c>
      <c r="I9695" s="4">
        <v>4066199</v>
      </c>
      <c r="J9695" s="4">
        <v>2095658</v>
      </c>
    </row>
    <row r="9696" spans="1:10" x14ac:dyDescent="0.35">
      <c r="C9696" t="s">
        <v>1848</v>
      </c>
      <c r="D9696" s="4">
        <v>37099</v>
      </c>
      <c r="I9696" s="4">
        <v>37099</v>
      </c>
      <c r="J9696" s="4">
        <v>37099</v>
      </c>
    </row>
    <row r="9697" spans="2:10" x14ac:dyDescent="0.35">
      <c r="B9697" t="s">
        <v>52</v>
      </c>
      <c r="D9697" s="4">
        <v>5598962</v>
      </c>
      <c r="E9697" s="4">
        <v>57644</v>
      </c>
      <c r="F9697" s="4">
        <v>1980741</v>
      </c>
      <c r="G9697" s="4">
        <v>562455</v>
      </c>
      <c r="I9697" s="4">
        <v>8199801</v>
      </c>
      <c r="J9697" s="4">
        <v>5656606</v>
      </c>
    </row>
    <row r="9698" spans="2:10" x14ac:dyDescent="0.35">
      <c r="B9698" t="s">
        <v>1849</v>
      </c>
      <c r="C9698" t="s">
        <v>1850</v>
      </c>
      <c r="G9698" s="4">
        <v>1600000</v>
      </c>
      <c r="I9698" s="4">
        <v>1600000</v>
      </c>
      <c r="J9698">
        <v>0</v>
      </c>
    </row>
    <row r="9699" spans="2:10" x14ac:dyDescent="0.35">
      <c r="B9699" t="s">
        <v>53</v>
      </c>
      <c r="G9699" s="4">
        <v>1600000</v>
      </c>
      <c r="I9699" s="4">
        <v>1600000</v>
      </c>
      <c r="J9699">
        <v>0</v>
      </c>
    </row>
    <row r="9700" spans="2:10" x14ac:dyDescent="0.35">
      <c r="B9700" t="s">
        <v>1844</v>
      </c>
      <c r="C9700" t="s">
        <v>1851</v>
      </c>
      <c r="D9700" s="4">
        <v>301038</v>
      </c>
      <c r="I9700" s="4">
        <v>301038</v>
      </c>
      <c r="J9700" s="4">
        <v>301038</v>
      </c>
    </row>
    <row r="9701" spans="2:10" x14ac:dyDescent="0.35">
      <c r="C9701" t="s">
        <v>1852</v>
      </c>
      <c r="D9701" s="4">
        <v>20508</v>
      </c>
      <c r="I9701" s="4">
        <v>20508</v>
      </c>
      <c r="J9701" s="4">
        <v>20508</v>
      </c>
    </row>
    <row r="9702" spans="2:10" x14ac:dyDescent="0.35">
      <c r="C9702" t="s">
        <v>1853</v>
      </c>
      <c r="D9702" s="4">
        <v>19734</v>
      </c>
      <c r="I9702" s="4">
        <v>19734</v>
      </c>
      <c r="J9702" s="4">
        <v>19734</v>
      </c>
    </row>
    <row r="9703" spans="2:10" x14ac:dyDescent="0.35">
      <c r="C9703" t="s">
        <v>1903</v>
      </c>
      <c r="D9703" s="4">
        <v>4508</v>
      </c>
      <c r="I9703" s="4">
        <v>4508</v>
      </c>
      <c r="J9703" s="4">
        <v>4508</v>
      </c>
    </row>
    <row r="9704" spans="2:10" x14ac:dyDescent="0.35">
      <c r="C9704" t="s">
        <v>1854</v>
      </c>
      <c r="D9704" s="4">
        <v>181572</v>
      </c>
      <c r="I9704" s="4">
        <v>181572</v>
      </c>
      <c r="J9704" s="4">
        <v>181572</v>
      </c>
    </row>
    <row r="9705" spans="2:10" x14ac:dyDescent="0.35">
      <c r="C9705" t="s">
        <v>1855</v>
      </c>
      <c r="D9705" s="4">
        <v>265452</v>
      </c>
      <c r="I9705" s="4">
        <v>265452</v>
      </c>
      <c r="J9705" s="4">
        <v>265452</v>
      </c>
    </row>
    <row r="9706" spans="2:10" x14ac:dyDescent="0.35">
      <c r="C9706" t="s">
        <v>1856</v>
      </c>
      <c r="I9706" s="4">
        <v>0</v>
      </c>
      <c r="J9706">
        <v>0</v>
      </c>
    </row>
    <row r="9707" spans="2:10" x14ac:dyDescent="0.35">
      <c r="C9707" t="s">
        <v>1857</v>
      </c>
      <c r="D9707" s="4">
        <v>4753</v>
      </c>
      <c r="I9707" s="4">
        <v>4753</v>
      </c>
      <c r="J9707" s="4">
        <v>4753</v>
      </c>
    </row>
    <row r="9708" spans="2:10" x14ac:dyDescent="0.35">
      <c r="C9708" t="s">
        <v>1858</v>
      </c>
      <c r="F9708" s="4">
        <v>51952</v>
      </c>
      <c r="I9708" s="4">
        <v>51952</v>
      </c>
      <c r="J9708">
        <v>0</v>
      </c>
    </row>
    <row r="9709" spans="2:10" x14ac:dyDescent="0.35">
      <c r="C9709" t="s">
        <v>1859</v>
      </c>
      <c r="E9709" s="4">
        <v>56114</v>
      </c>
      <c r="F9709" s="4">
        <v>200000</v>
      </c>
      <c r="H9709" s="4">
        <v>1938</v>
      </c>
      <c r="I9709" s="4">
        <v>258052</v>
      </c>
      <c r="J9709">
        <v>56114</v>
      </c>
    </row>
    <row r="9710" spans="2:10" x14ac:dyDescent="0.35">
      <c r="C9710" t="s">
        <v>1860</v>
      </c>
      <c r="F9710" s="4">
        <v>543515</v>
      </c>
      <c r="I9710" s="4">
        <v>543515</v>
      </c>
      <c r="J9710">
        <v>0</v>
      </c>
    </row>
    <row r="9711" spans="2:10" x14ac:dyDescent="0.35">
      <c r="C9711" t="s">
        <v>1861</v>
      </c>
      <c r="D9711" s="4">
        <v>91873</v>
      </c>
      <c r="I9711" s="4">
        <v>91873</v>
      </c>
      <c r="J9711" s="4">
        <v>91873</v>
      </c>
    </row>
    <row r="9712" spans="2:10" x14ac:dyDescent="0.35">
      <c r="C9712" t="s">
        <v>1862</v>
      </c>
      <c r="F9712" s="4">
        <v>170929</v>
      </c>
      <c r="I9712" s="4">
        <v>170929</v>
      </c>
      <c r="J9712">
        <v>0</v>
      </c>
    </row>
    <row r="9713" spans="2:10" x14ac:dyDescent="0.35">
      <c r="C9713" t="s">
        <v>1863</v>
      </c>
      <c r="F9713" s="4">
        <v>7780</v>
      </c>
      <c r="G9713" s="4">
        <v>7780</v>
      </c>
      <c r="I9713" s="4">
        <v>15560</v>
      </c>
      <c r="J9713">
        <v>0</v>
      </c>
    </row>
    <row r="9714" spans="2:10" x14ac:dyDescent="0.35">
      <c r="B9714" t="s">
        <v>54</v>
      </c>
      <c r="D9714" s="4">
        <v>889438</v>
      </c>
      <c r="E9714" s="4">
        <v>56114</v>
      </c>
      <c r="F9714" s="4">
        <v>974175</v>
      </c>
      <c r="G9714" s="4">
        <v>7780</v>
      </c>
      <c r="H9714" s="4">
        <v>1938</v>
      </c>
      <c r="I9714" s="4">
        <v>1929445</v>
      </c>
      <c r="J9714" s="4">
        <v>945552</v>
      </c>
    </row>
    <row r="9715" spans="2:10" x14ac:dyDescent="0.35">
      <c r="B9715" t="s">
        <v>1845</v>
      </c>
      <c r="C9715" t="s">
        <v>1865</v>
      </c>
      <c r="D9715" s="4">
        <v>1744</v>
      </c>
      <c r="I9715" s="4">
        <v>1744</v>
      </c>
      <c r="J9715" s="4">
        <v>1744</v>
      </c>
    </row>
    <row r="9716" spans="2:10" x14ac:dyDescent="0.35">
      <c r="C9716" t="s">
        <v>1866</v>
      </c>
      <c r="I9716" s="4">
        <v>0</v>
      </c>
      <c r="J9716">
        <v>0</v>
      </c>
    </row>
    <row r="9717" spans="2:10" x14ac:dyDescent="0.35">
      <c r="C9717" t="s">
        <v>1867</v>
      </c>
      <c r="D9717" s="4">
        <v>31401</v>
      </c>
      <c r="F9717" s="4">
        <v>9000</v>
      </c>
      <c r="H9717" s="4">
        <v>870645</v>
      </c>
      <c r="I9717" s="4">
        <v>911046</v>
      </c>
      <c r="J9717" s="4">
        <v>31401</v>
      </c>
    </row>
    <row r="9718" spans="2:10" x14ac:dyDescent="0.35">
      <c r="C9718" t="s">
        <v>1868</v>
      </c>
      <c r="H9718" s="4">
        <v>968018</v>
      </c>
      <c r="I9718" s="4">
        <v>968018</v>
      </c>
      <c r="J9718">
        <v>0</v>
      </c>
    </row>
    <row r="9719" spans="2:10" x14ac:dyDescent="0.35">
      <c r="C9719" t="s">
        <v>1869</v>
      </c>
      <c r="H9719" s="4">
        <v>535680</v>
      </c>
      <c r="I9719" s="4">
        <v>535680</v>
      </c>
      <c r="J9719">
        <v>0</v>
      </c>
    </row>
    <row r="9720" spans="2:10" x14ac:dyDescent="0.35">
      <c r="C9720" t="s">
        <v>1870</v>
      </c>
      <c r="D9720" s="4">
        <v>5732</v>
      </c>
      <c r="F9720" s="4">
        <v>43961</v>
      </c>
      <c r="H9720" s="4">
        <v>2920115</v>
      </c>
      <c r="I9720" s="4">
        <v>2969808</v>
      </c>
      <c r="J9720" s="4">
        <v>5732</v>
      </c>
    </row>
    <row r="9721" spans="2:10" x14ac:dyDescent="0.35">
      <c r="C9721" t="s">
        <v>1871</v>
      </c>
      <c r="D9721" s="4">
        <v>4414776</v>
      </c>
      <c r="I9721" s="4">
        <v>4414776</v>
      </c>
      <c r="J9721" s="4">
        <v>4414776</v>
      </c>
    </row>
    <row r="9722" spans="2:10" x14ac:dyDescent="0.35">
      <c r="C9722" t="s">
        <v>1872</v>
      </c>
      <c r="D9722" s="4">
        <v>49000</v>
      </c>
      <c r="I9722" s="4">
        <v>49000</v>
      </c>
      <c r="J9722" s="4">
        <v>49000</v>
      </c>
    </row>
    <row r="9723" spans="2:10" x14ac:dyDescent="0.35">
      <c r="C9723" t="s">
        <v>1875</v>
      </c>
      <c r="D9723" s="4">
        <v>32943</v>
      </c>
      <c r="H9723" s="4">
        <v>447532</v>
      </c>
      <c r="I9723" s="4">
        <v>480475</v>
      </c>
      <c r="J9723" s="4">
        <v>32943</v>
      </c>
    </row>
    <row r="9724" spans="2:10" x14ac:dyDescent="0.35">
      <c r="C9724" t="s">
        <v>1876</v>
      </c>
      <c r="H9724" s="4">
        <v>57120</v>
      </c>
      <c r="I9724" s="4">
        <v>57120</v>
      </c>
      <c r="J9724">
        <v>0</v>
      </c>
    </row>
    <row r="9725" spans="2:10" x14ac:dyDescent="0.35">
      <c r="B9725" t="s">
        <v>55</v>
      </c>
      <c r="D9725" s="4">
        <v>4535596</v>
      </c>
      <c r="F9725" s="4">
        <v>52961</v>
      </c>
      <c r="H9725" s="4">
        <v>5799109</v>
      </c>
      <c r="I9725" s="4">
        <v>10387667</v>
      </c>
      <c r="J9725" s="4">
        <v>4535596</v>
      </c>
    </row>
    <row r="9726" spans="2:10" x14ac:dyDescent="0.35">
      <c r="B9726" t="s">
        <v>1878</v>
      </c>
      <c r="C9726" t="s">
        <v>1879</v>
      </c>
      <c r="D9726" s="4">
        <v>104894</v>
      </c>
      <c r="I9726" s="4">
        <v>104894</v>
      </c>
      <c r="J9726" s="4">
        <v>104894</v>
      </c>
    </row>
    <row r="9727" spans="2:10" x14ac:dyDescent="0.35">
      <c r="C9727" t="s">
        <v>1881</v>
      </c>
      <c r="D9727" s="4">
        <v>165978</v>
      </c>
      <c r="I9727" s="4">
        <v>165978</v>
      </c>
      <c r="J9727" s="4">
        <v>165978</v>
      </c>
    </row>
    <row r="9728" spans="2:10" x14ac:dyDescent="0.35">
      <c r="C9728" t="s">
        <v>1884</v>
      </c>
      <c r="D9728" s="4">
        <v>17606</v>
      </c>
      <c r="I9728" s="4">
        <v>17606</v>
      </c>
      <c r="J9728" s="4">
        <v>17606</v>
      </c>
    </row>
    <row r="9729" spans="1:10" x14ac:dyDescent="0.35">
      <c r="B9729" t="s">
        <v>56</v>
      </c>
      <c r="D9729" s="4">
        <v>288479</v>
      </c>
      <c r="I9729" s="4">
        <v>288479</v>
      </c>
      <c r="J9729" s="4">
        <v>288479</v>
      </c>
    </row>
    <row r="9730" spans="1:10" x14ac:dyDescent="0.35">
      <c r="B9730" t="s">
        <v>1885</v>
      </c>
      <c r="C9730" t="s">
        <v>1886</v>
      </c>
      <c r="H9730" s="4">
        <v>23566</v>
      </c>
      <c r="I9730" s="4">
        <v>23566</v>
      </c>
      <c r="J9730">
        <v>0</v>
      </c>
    </row>
    <row r="9731" spans="1:10" x14ac:dyDescent="0.35">
      <c r="B9731" t="s">
        <v>57</v>
      </c>
      <c r="H9731" s="4">
        <v>23566</v>
      </c>
      <c r="I9731" s="4">
        <v>23566</v>
      </c>
      <c r="J9731">
        <v>0</v>
      </c>
    </row>
    <row r="9732" spans="1:10" x14ac:dyDescent="0.35">
      <c r="B9732" t="s">
        <v>1887</v>
      </c>
      <c r="C9732" t="s">
        <v>1888</v>
      </c>
      <c r="H9732" s="4">
        <v>96000</v>
      </c>
      <c r="I9732" s="4">
        <v>96000</v>
      </c>
      <c r="J9732">
        <v>0</v>
      </c>
    </row>
    <row r="9733" spans="1:10" x14ac:dyDescent="0.35">
      <c r="C9733" t="s">
        <v>1889</v>
      </c>
      <c r="H9733" s="4">
        <v>52500</v>
      </c>
      <c r="I9733" s="4">
        <v>52500</v>
      </c>
      <c r="J9733">
        <v>0</v>
      </c>
    </row>
    <row r="9734" spans="1:10" x14ac:dyDescent="0.35">
      <c r="C9734" t="s">
        <v>1890</v>
      </c>
      <c r="H9734" s="4">
        <v>30000</v>
      </c>
      <c r="I9734" s="4">
        <v>30000</v>
      </c>
      <c r="J9734">
        <v>0</v>
      </c>
    </row>
    <row r="9735" spans="1:10" x14ac:dyDescent="0.35">
      <c r="B9735" t="s">
        <v>58</v>
      </c>
      <c r="H9735" s="4">
        <v>178500</v>
      </c>
      <c r="I9735" s="4">
        <v>178500</v>
      </c>
      <c r="J9735">
        <v>0</v>
      </c>
    </row>
    <row r="9736" spans="1:10" x14ac:dyDescent="0.35">
      <c r="A9736" t="s">
        <v>1713</v>
      </c>
      <c r="B9736" t="s">
        <v>59</v>
      </c>
      <c r="D9736" s="4">
        <v>19285557</v>
      </c>
      <c r="E9736" s="4">
        <v>113758</v>
      </c>
      <c r="F9736" s="4">
        <v>9067781</v>
      </c>
      <c r="G9736" s="4">
        <v>2170235</v>
      </c>
      <c r="H9736" s="4">
        <v>6148463</v>
      </c>
      <c r="I9736" s="4">
        <v>36785793</v>
      </c>
      <c r="J9736" s="4">
        <v>19399315</v>
      </c>
    </row>
    <row r="9737" spans="1:10" x14ac:dyDescent="0.35">
      <c r="A9737" t="s">
        <v>967</v>
      </c>
      <c r="B9737" t="s">
        <v>1842</v>
      </c>
      <c r="C9737" t="s">
        <v>1843</v>
      </c>
      <c r="D9737" s="4">
        <v>56814285</v>
      </c>
      <c r="I9737" s="4">
        <v>56814285</v>
      </c>
      <c r="J9737" s="4">
        <v>56814285</v>
      </c>
    </row>
    <row r="9738" spans="1:10" x14ac:dyDescent="0.35">
      <c r="C9738" t="s">
        <v>1844</v>
      </c>
      <c r="D9738" s="4">
        <v>1578280</v>
      </c>
      <c r="E9738" s="4">
        <v>266001</v>
      </c>
      <c r="F9738" s="4">
        <v>1156133</v>
      </c>
      <c r="G9738" s="4">
        <v>522786</v>
      </c>
      <c r="H9738" s="4">
        <v>2443781</v>
      </c>
      <c r="I9738" s="4">
        <v>5966980</v>
      </c>
      <c r="J9738" s="4">
        <v>1844281</v>
      </c>
    </row>
    <row r="9739" spans="1:10" x14ac:dyDescent="0.35">
      <c r="C9739" t="s">
        <v>1845</v>
      </c>
      <c r="D9739" s="4">
        <v>3918687</v>
      </c>
      <c r="I9739" s="4">
        <v>3918687</v>
      </c>
      <c r="J9739" s="4">
        <v>3918687</v>
      </c>
    </row>
    <row r="9740" spans="1:10" x14ac:dyDescent="0.35">
      <c r="B9740" t="s">
        <v>51</v>
      </c>
      <c r="D9740" s="4">
        <v>62311252</v>
      </c>
      <c r="E9740" s="4">
        <v>266001</v>
      </c>
      <c r="F9740" s="4">
        <v>1156133</v>
      </c>
      <c r="G9740" s="4">
        <v>522786</v>
      </c>
      <c r="H9740" s="4">
        <v>2443781</v>
      </c>
      <c r="I9740" s="4">
        <v>66699952</v>
      </c>
      <c r="J9740" s="4">
        <v>62577253</v>
      </c>
    </row>
    <row r="9741" spans="1:10" x14ac:dyDescent="0.35">
      <c r="B9741" t="s">
        <v>1843</v>
      </c>
      <c r="C9741" t="s">
        <v>1846</v>
      </c>
      <c r="D9741" s="4">
        <v>24963565</v>
      </c>
      <c r="E9741" s="4">
        <v>304</v>
      </c>
      <c r="I9741" s="4">
        <v>24963869</v>
      </c>
      <c r="J9741" s="4">
        <v>24963869</v>
      </c>
    </row>
    <row r="9742" spans="1:10" x14ac:dyDescent="0.35">
      <c r="C9742" t="s">
        <v>1847</v>
      </c>
      <c r="D9742" s="4">
        <v>16799897</v>
      </c>
      <c r="F9742" s="4">
        <v>1148649</v>
      </c>
      <c r="I9742" s="4">
        <v>17948545</v>
      </c>
      <c r="J9742" s="4">
        <v>16799897</v>
      </c>
    </row>
    <row r="9743" spans="1:10" x14ac:dyDescent="0.35">
      <c r="C9743" t="s">
        <v>1848</v>
      </c>
      <c r="D9743" s="4">
        <v>226209</v>
      </c>
      <c r="I9743" s="4">
        <v>226209</v>
      </c>
      <c r="J9743" s="4">
        <v>226209</v>
      </c>
    </row>
    <row r="9744" spans="1:10" x14ac:dyDescent="0.35">
      <c r="B9744" t="s">
        <v>52</v>
      </c>
      <c r="D9744" s="4">
        <v>41989670</v>
      </c>
      <c r="E9744" s="4">
        <v>304</v>
      </c>
      <c r="F9744" s="4">
        <v>1148649</v>
      </c>
      <c r="I9744" s="4">
        <v>43138622</v>
      </c>
      <c r="J9744" s="4">
        <v>41989974</v>
      </c>
    </row>
    <row r="9745" spans="2:10" x14ac:dyDescent="0.35">
      <c r="B9745" t="s">
        <v>1849</v>
      </c>
      <c r="C9745" t="s">
        <v>1850</v>
      </c>
      <c r="D9745" s="4">
        <v>8000000</v>
      </c>
      <c r="I9745" s="4">
        <v>8000000</v>
      </c>
      <c r="J9745" s="4">
        <v>8000000</v>
      </c>
    </row>
    <row r="9746" spans="2:10" x14ac:dyDescent="0.35">
      <c r="B9746" t="s">
        <v>53</v>
      </c>
      <c r="D9746" s="4">
        <v>8000000</v>
      </c>
      <c r="I9746" s="4">
        <v>8000000</v>
      </c>
      <c r="J9746" s="4">
        <v>8000000</v>
      </c>
    </row>
    <row r="9747" spans="2:10" x14ac:dyDescent="0.35">
      <c r="B9747" t="s">
        <v>1844</v>
      </c>
      <c r="C9747" t="s">
        <v>1851</v>
      </c>
      <c r="D9747" s="4">
        <v>366516</v>
      </c>
      <c r="F9747" s="4">
        <v>533746</v>
      </c>
      <c r="I9747" s="4">
        <v>900261</v>
      </c>
      <c r="J9747" s="4">
        <v>366516</v>
      </c>
    </row>
    <row r="9748" spans="2:10" x14ac:dyDescent="0.35">
      <c r="C9748" t="s">
        <v>1852</v>
      </c>
      <c r="E9748" s="4">
        <v>17718</v>
      </c>
      <c r="I9748" s="4">
        <v>17718</v>
      </c>
      <c r="J9748">
        <v>17718</v>
      </c>
    </row>
    <row r="9749" spans="2:10" x14ac:dyDescent="0.35">
      <c r="C9749" t="s">
        <v>1853</v>
      </c>
      <c r="D9749" s="4">
        <v>3313</v>
      </c>
      <c r="E9749" s="4">
        <v>53417</v>
      </c>
      <c r="I9749" s="4">
        <v>56731</v>
      </c>
      <c r="J9749" s="4">
        <v>56730</v>
      </c>
    </row>
    <row r="9750" spans="2:10" x14ac:dyDescent="0.35">
      <c r="C9750" t="s">
        <v>1893</v>
      </c>
      <c r="E9750" s="4">
        <v>7167</v>
      </c>
      <c r="F9750" s="4">
        <v>2389</v>
      </c>
      <c r="I9750" s="4">
        <v>9556</v>
      </c>
      <c r="J9750">
        <v>7167</v>
      </c>
    </row>
    <row r="9751" spans="2:10" x14ac:dyDescent="0.35">
      <c r="C9751" t="s">
        <v>1854</v>
      </c>
      <c r="D9751" s="4">
        <v>490458</v>
      </c>
      <c r="F9751" s="4">
        <v>322795</v>
      </c>
      <c r="I9751" s="4">
        <v>813253</v>
      </c>
      <c r="J9751" s="4">
        <v>490458</v>
      </c>
    </row>
    <row r="9752" spans="2:10" x14ac:dyDescent="0.35">
      <c r="C9752" t="s">
        <v>1919</v>
      </c>
      <c r="F9752" s="4">
        <v>419585</v>
      </c>
      <c r="I9752" s="4">
        <v>419585</v>
      </c>
      <c r="J9752">
        <v>0</v>
      </c>
    </row>
    <row r="9753" spans="2:10" x14ac:dyDescent="0.35">
      <c r="C9753" t="s">
        <v>1855</v>
      </c>
      <c r="D9753" s="4">
        <v>68660</v>
      </c>
      <c r="F9753" s="4">
        <v>670880</v>
      </c>
      <c r="I9753" s="4">
        <v>739540</v>
      </c>
      <c r="J9753" s="4">
        <v>68660</v>
      </c>
    </row>
    <row r="9754" spans="2:10" x14ac:dyDescent="0.35">
      <c r="C9754" t="s">
        <v>1856</v>
      </c>
      <c r="D9754" s="4">
        <v>9646</v>
      </c>
      <c r="E9754" s="4">
        <v>49698</v>
      </c>
      <c r="F9754" s="4">
        <v>20916</v>
      </c>
      <c r="I9754" s="4">
        <v>80261</v>
      </c>
      <c r="J9754" s="4">
        <v>59344</v>
      </c>
    </row>
    <row r="9755" spans="2:10" x14ac:dyDescent="0.35">
      <c r="C9755" t="s">
        <v>1857</v>
      </c>
      <c r="D9755" s="4">
        <v>33269</v>
      </c>
      <c r="F9755" s="4">
        <v>6790</v>
      </c>
      <c r="I9755" s="4">
        <v>40059</v>
      </c>
      <c r="J9755" s="4">
        <v>33269</v>
      </c>
    </row>
    <row r="9756" spans="2:10" x14ac:dyDescent="0.35">
      <c r="C9756" t="s">
        <v>1858</v>
      </c>
      <c r="D9756" s="4">
        <v>20110</v>
      </c>
      <c r="E9756" s="4">
        <v>13239</v>
      </c>
      <c r="F9756" s="4">
        <v>10390</v>
      </c>
      <c r="H9756" s="4">
        <v>14412</v>
      </c>
      <c r="I9756" s="4">
        <v>58153</v>
      </c>
      <c r="J9756" s="4">
        <v>33349</v>
      </c>
    </row>
    <row r="9757" spans="2:10" x14ac:dyDescent="0.35">
      <c r="C9757" t="s">
        <v>1859</v>
      </c>
      <c r="D9757" s="4">
        <v>250000</v>
      </c>
      <c r="E9757" s="4">
        <v>632524</v>
      </c>
      <c r="F9757" s="4">
        <v>20</v>
      </c>
      <c r="H9757" s="4">
        <v>537228</v>
      </c>
      <c r="I9757" s="4">
        <v>1419772</v>
      </c>
      <c r="J9757" s="4">
        <v>882524</v>
      </c>
    </row>
    <row r="9758" spans="2:10" x14ac:dyDescent="0.35">
      <c r="C9758" t="s">
        <v>1860</v>
      </c>
      <c r="D9758" s="4">
        <v>978327</v>
      </c>
      <c r="H9758" s="4">
        <v>108703</v>
      </c>
      <c r="I9758" s="4">
        <v>1087030</v>
      </c>
      <c r="J9758" s="4">
        <v>978327</v>
      </c>
    </row>
    <row r="9759" spans="2:10" x14ac:dyDescent="0.35">
      <c r="C9759" t="s">
        <v>1861</v>
      </c>
      <c r="D9759" s="4">
        <v>113448</v>
      </c>
      <c r="F9759" s="4">
        <v>169754</v>
      </c>
      <c r="I9759" s="4">
        <v>283202</v>
      </c>
      <c r="J9759" s="4">
        <v>113448</v>
      </c>
    </row>
    <row r="9760" spans="2:10" x14ac:dyDescent="0.35">
      <c r="C9760" t="s">
        <v>1862</v>
      </c>
      <c r="D9760" s="4">
        <v>1025571</v>
      </c>
      <c r="I9760" s="4">
        <v>1025571</v>
      </c>
      <c r="J9760" s="4">
        <v>1025571</v>
      </c>
    </row>
    <row r="9761" spans="2:10" x14ac:dyDescent="0.35">
      <c r="B9761" t="s">
        <v>54</v>
      </c>
      <c r="D9761" s="4">
        <v>3359319</v>
      </c>
      <c r="E9761" s="4">
        <v>773765</v>
      </c>
      <c r="F9761" s="4">
        <v>2157265</v>
      </c>
      <c r="H9761" s="4">
        <v>660344</v>
      </c>
      <c r="I9761" s="4">
        <v>6950692</v>
      </c>
      <c r="J9761" s="4">
        <v>4133084</v>
      </c>
    </row>
    <row r="9762" spans="2:10" x14ac:dyDescent="0.35">
      <c r="B9762" t="s">
        <v>1845</v>
      </c>
      <c r="C9762" t="s">
        <v>1864</v>
      </c>
      <c r="D9762" s="4">
        <v>11158</v>
      </c>
      <c r="E9762" s="4">
        <v>11158</v>
      </c>
      <c r="I9762" s="4">
        <v>22317</v>
      </c>
      <c r="J9762" s="4">
        <v>22316</v>
      </c>
    </row>
    <row r="9763" spans="2:10" x14ac:dyDescent="0.35">
      <c r="C9763" t="s">
        <v>1865</v>
      </c>
      <c r="D9763" s="4">
        <v>187189</v>
      </c>
      <c r="E9763" s="4">
        <v>0</v>
      </c>
      <c r="F9763" s="4">
        <v>154868</v>
      </c>
      <c r="H9763" s="4">
        <v>3565</v>
      </c>
      <c r="I9763" s="4">
        <v>345623</v>
      </c>
      <c r="J9763" s="4">
        <v>187189</v>
      </c>
    </row>
    <row r="9764" spans="2:10" x14ac:dyDescent="0.35">
      <c r="C9764" t="s">
        <v>1866</v>
      </c>
      <c r="I9764" s="4">
        <v>0</v>
      </c>
      <c r="J9764">
        <v>0</v>
      </c>
    </row>
    <row r="9765" spans="2:10" x14ac:dyDescent="0.35">
      <c r="C9765" t="s">
        <v>1867</v>
      </c>
      <c r="D9765" s="4">
        <v>45000</v>
      </c>
      <c r="F9765" s="4">
        <v>208592</v>
      </c>
      <c r="G9765" s="4">
        <v>139061</v>
      </c>
      <c r="H9765" s="4">
        <v>1523524</v>
      </c>
      <c r="I9765" s="4">
        <v>1916176</v>
      </c>
      <c r="J9765" s="4">
        <v>45000</v>
      </c>
    </row>
    <row r="9766" spans="2:10" x14ac:dyDescent="0.35">
      <c r="C9766" t="s">
        <v>1868</v>
      </c>
      <c r="F9766" s="4">
        <v>42075</v>
      </c>
      <c r="H9766" s="4">
        <v>2715724</v>
      </c>
      <c r="I9766" s="4">
        <v>2757799</v>
      </c>
      <c r="J9766">
        <v>0</v>
      </c>
    </row>
    <row r="9767" spans="2:10" x14ac:dyDescent="0.35">
      <c r="C9767" t="s">
        <v>1921</v>
      </c>
      <c r="F9767" s="4">
        <v>15097</v>
      </c>
      <c r="I9767" s="4">
        <v>15097</v>
      </c>
      <c r="J9767">
        <v>0</v>
      </c>
    </row>
    <row r="9768" spans="2:10" x14ac:dyDescent="0.35">
      <c r="C9768" t="s">
        <v>1894</v>
      </c>
      <c r="D9768" s="4">
        <v>6399</v>
      </c>
      <c r="I9768" s="4">
        <v>6399</v>
      </c>
      <c r="J9768" s="4">
        <v>6399</v>
      </c>
    </row>
    <row r="9769" spans="2:10" x14ac:dyDescent="0.35">
      <c r="C9769" t="s">
        <v>1869</v>
      </c>
      <c r="E9769" s="4">
        <v>0</v>
      </c>
      <c r="H9769" s="4">
        <v>728640</v>
      </c>
      <c r="I9769" s="4">
        <v>728640</v>
      </c>
      <c r="J9769">
        <v>0</v>
      </c>
    </row>
    <row r="9770" spans="2:10" x14ac:dyDescent="0.35">
      <c r="C9770" t="s">
        <v>1870</v>
      </c>
      <c r="D9770" s="4">
        <v>12268</v>
      </c>
      <c r="E9770" s="4">
        <v>5476357</v>
      </c>
      <c r="F9770" s="4">
        <v>139949</v>
      </c>
      <c r="H9770" s="4">
        <v>175168</v>
      </c>
      <c r="I9770" s="4">
        <v>5803743</v>
      </c>
      <c r="J9770" s="4">
        <v>5488625</v>
      </c>
    </row>
    <row r="9771" spans="2:10" x14ac:dyDescent="0.35">
      <c r="C9771" t="s">
        <v>1871</v>
      </c>
      <c r="D9771" s="4">
        <v>6505197</v>
      </c>
      <c r="E9771" s="4">
        <v>61396</v>
      </c>
      <c r="F9771" s="4">
        <v>29817</v>
      </c>
      <c r="G9771" s="4">
        <v>73845</v>
      </c>
      <c r="I9771" s="4">
        <v>6670256</v>
      </c>
      <c r="J9771" s="4">
        <v>6566593</v>
      </c>
    </row>
    <row r="9772" spans="2:10" x14ac:dyDescent="0.35">
      <c r="C9772" t="s">
        <v>1872</v>
      </c>
      <c r="D9772" s="4">
        <v>245000</v>
      </c>
      <c r="I9772" s="4">
        <v>245000</v>
      </c>
      <c r="J9772" s="4">
        <v>245000</v>
      </c>
    </row>
    <row r="9773" spans="2:10" x14ac:dyDescent="0.35">
      <c r="C9773" t="s">
        <v>1875</v>
      </c>
      <c r="H9773" s="4">
        <v>37197</v>
      </c>
      <c r="I9773" s="4">
        <v>37197</v>
      </c>
      <c r="J9773">
        <v>0</v>
      </c>
    </row>
    <row r="9774" spans="2:10" x14ac:dyDescent="0.35">
      <c r="C9774" t="s">
        <v>1876</v>
      </c>
      <c r="D9774" s="4">
        <v>75819</v>
      </c>
      <c r="H9774" s="4">
        <v>304080</v>
      </c>
      <c r="I9774" s="4">
        <v>379899</v>
      </c>
      <c r="J9774" s="4">
        <v>75819</v>
      </c>
    </row>
    <row r="9775" spans="2:10" x14ac:dyDescent="0.35">
      <c r="C9775" t="s">
        <v>1877</v>
      </c>
      <c r="D9775" s="4">
        <v>4498</v>
      </c>
      <c r="I9775" s="4">
        <v>4498</v>
      </c>
      <c r="J9775" s="4">
        <v>4498</v>
      </c>
    </row>
    <row r="9776" spans="2:10" x14ac:dyDescent="0.35">
      <c r="B9776" t="s">
        <v>55</v>
      </c>
      <c r="D9776" s="4">
        <v>7092528</v>
      </c>
      <c r="E9776" s="4">
        <v>5548912</v>
      </c>
      <c r="F9776" s="4">
        <v>590398</v>
      </c>
      <c r="G9776" s="4">
        <v>212906</v>
      </c>
      <c r="H9776" s="4">
        <v>5487899</v>
      </c>
      <c r="I9776" s="4">
        <v>18932644</v>
      </c>
      <c r="J9776" s="4">
        <v>12641440</v>
      </c>
    </row>
    <row r="9777" spans="2:10" x14ac:dyDescent="0.35">
      <c r="B9777" t="s">
        <v>1878</v>
      </c>
      <c r="C9777" t="s">
        <v>1879</v>
      </c>
      <c r="D9777" s="4">
        <v>4511586</v>
      </c>
      <c r="I9777" s="4">
        <v>4511586</v>
      </c>
      <c r="J9777" s="4">
        <v>4511586</v>
      </c>
    </row>
    <row r="9778" spans="2:10" x14ac:dyDescent="0.35">
      <c r="C9778" t="s">
        <v>1880</v>
      </c>
      <c r="D9778" s="4">
        <v>402030</v>
      </c>
      <c r="I9778" s="4">
        <v>402030</v>
      </c>
      <c r="J9778" s="4">
        <v>402030</v>
      </c>
    </row>
    <row r="9779" spans="2:10" x14ac:dyDescent="0.35">
      <c r="C9779" t="s">
        <v>1881</v>
      </c>
      <c r="D9779" s="4">
        <v>1227577</v>
      </c>
      <c r="I9779" s="4">
        <v>1227577</v>
      </c>
      <c r="J9779" s="4">
        <v>1227577</v>
      </c>
    </row>
    <row r="9780" spans="2:10" x14ac:dyDescent="0.35">
      <c r="C9780" t="s">
        <v>1895</v>
      </c>
      <c r="D9780" s="4">
        <v>94354</v>
      </c>
      <c r="I9780" s="4">
        <v>94354</v>
      </c>
      <c r="J9780" s="4">
        <v>94354</v>
      </c>
    </row>
    <row r="9781" spans="2:10" x14ac:dyDescent="0.35">
      <c r="C9781" t="s">
        <v>1882</v>
      </c>
      <c r="D9781" s="4">
        <v>233304</v>
      </c>
      <c r="I9781" s="4">
        <v>233304</v>
      </c>
      <c r="J9781" s="4">
        <v>233304</v>
      </c>
    </row>
    <row r="9782" spans="2:10" x14ac:dyDescent="0.35">
      <c r="C9782" t="s">
        <v>1883</v>
      </c>
      <c r="D9782" s="4">
        <v>16396</v>
      </c>
      <c r="I9782" s="4">
        <v>16396</v>
      </c>
      <c r="J9782" s="4">
        <v>16396</v>
      </c>
    </row>
    <row r="9783" spans="2:10" x14ac:dyDescent="0.35">
      <c r="B9783" t="s">
        <v>56</v>
      </c>
      <c r="D9783" s="4">
        <v>6485246</v>
      </c>
      <c r="I9783" s="4">
        <v>6485246</v>
      </c>
      <c r="J9783" s="4">
        <v>6485246</v>
      </c>
    </row>
    <row r="9784" spans="2:10" x14ac:dyDescent="0.35">
      <c r="B9784" t="s">
        <v>1885</v>
      </c>
      <c r="C9784" t="s">
        <v>1886</v>
      </c>
      <c r="E9784" s="4">
        <v>259226</v>
      </c>
      <c r="I9784" s="4">
        <v>259226</v>
      </c>
      <c r="J9784">
        <v>259226</v>
      </c>
    </row>
    <row r="9785" spans="2:10" x14ac:dyDescent="0.35">
      <c r="B9785" t="s">
        <v>57</v>
      </c>
      <c r="E9785" s="4">
        <v>259226</v>
      </c>
      <c r="I9785" s="4">
        <v>259226</v>
      </c>
      <c r="J9785">
        <v>259226</v>
      </c>
    </row>
    <row r="9786" spans="2:10" x14ac:dyDescent="0.35">
      <c r="B9786" t="s">
        <v>1887</v>
      </c>
      <c r="C9786" t="s">
        <v>1904</v>
      </c>
      <c r="D9786" s="4">
        <v>250000</v>
      </c>
      <c r="I9786" s="4">
        <v>250000</v>
      </c>
      <c r="J9786" s="4">
        <v>250000</v>
      </c>
    </row>
    <row r="9787" spans="2:10" x14ac:dyDescent="0.35">
      <c r="C9787" t="s">
        <v>1888</v>
      </c>
      <c r="H9787" s="4">
        <v>1440000</v>
      </c>
      <c r="I9787" s="4">
        <v>1440000</v>
      </c>
      <c r="J9787">
        <v>0</v>
      </c>
    </row>
    <row r="9788" spans="2:10" x14ac:dyDescent="0.35">
      <c r="C9788" t="s">
        <v>1901</v>
      </c>
      <c r="E9788" s="4">
        <v>675000</v>
      </c>
      <c r="I9788" s="4">
        <v>675000</v>
      </c>
      <c r="J9788">
        <v>675000</v>
      </c>
    </row>
    <row r="9789" spans="2:10" x14ac:dyDescent="0.35">
      <c r="C9789" t="s">
        <v>1889</v>
      </c>
      <c r="E9789" s="4">
        <v>3570000</v>
      </c>
      <c r="I9789" s="4">
        <v>3570000</v>
      </c>
      <c r="J9789">
        <v>3570000</v>
      </c>
    </row>
    <row r="9790" spans="2:10" x14ac:dyDescent="0.35">
      <c r="C9790" t="s">
        <v>1890</v>
      </c>
      <c r="E9790" s="4">
        <v>1050000</v>
      </c>
      <c r="I9790" s="4">
        <v>1050000</v>
      </c>
      <c r="J9790">
        <v>1050000</v>
      </c>
    </row>
    <row r="9791" spans="2:10" x14ac:dyDescent="0.35">
      <c r="C9791" t="s">
        <v>1902</v>
      </c>
      <c r="E9791" s="4">
        <v>1350000</v>
      </c>
      <c r="I9791" s="4">
        <v>1350000</v>
      </c>
      <c r="J9791">
        <v>1350000</v>
      </c>
    </row>
    <row r="9792" spans="2:10" x14ac:dyDescent="0.35">
      <c r="B9792" t="s">
        <v>58</v>
      </c>
      <c r="D9792" s="4">
        <v>250000</v>
      </c>
      <c r="E9792" s="4">
        <v>6645000</v>
      </c>
      <c r="H9792" s="4">
        <v>1440000</v>
      </c>
      <c r="I9792" s="4">
        <v>8335000</v>
      </c>
      <c r="J9792" s="4">
        <v>6895000</v>
      </c>
    </row>
    <row r="9793" spans="1:10" x14ac:dyDescent="0.35">
      <c r="A9793" t="s">
        <v>1714</v>
      </c>
      <c r="B9793" t="s">
        <v>59</v>
      </c>
      <c r="D9793" s="4">
        <v>129488016</v>
      </c>
      <c r="E9793" s="4">
        <v>13493208</v>
      </c>
      <c r="F9793" s="4">
        <v>5052444</v>
      </c>
      <c r="G9793" s="4">
        <v>735692</v>
      </c>
      <c r="H9793" s="4">
        <v>10032023</v>
      </c>
      <c r="I9793" s="4">
        <v>158801383</v>
      </c>
      <c r="J9793" s="4">
        <v>142981224</v>
      </c>
    </row>
    <row r="9794" spans="1:10" x14ac:dyDescent="0.35">
      <c r="A9794" t="s">
        <v>969</v>
      </c>
      <c r="B9794" t="s">
        <v>1842</v>
      </c>
      <c r="C9794" t="s">
        <v>1843</v>
      </c>
      <c r="D9794" s="4">
        <v>68382837</v>
      </c>
      <c r="E9794" s="4">
        <v>2153000</v>
      </c>
      <c r="F9794" s="4">
        <v>16864400</v>
      </c>
      <c r="I9794" s="4">
        <v>87400237</v>
      </c>
      <c r="J9794" s="4">
        <v>70535837</v>
      </c>
    </row>
    <row r="9795" spans="1:10" x14ac:dyDescent="0.35">
      <c r="C9795" t="s">
        <v>1844</v>
      </c>
      <c r="D9795" s="4">
        <v>8174959</v>
      </c>
      <c r="H9795" s="4">
        <v>525150</v>
      </c>
      <c r="I9795" s="4">
        <v>8700109</v>
      </c>
      <c r="J9795" s="4">
        <v>8174959</v>
      </c>
    </row>
    <row r="9796" spans="1:10" x14ac:dyDescent="0.35">
      <c r="C9796" t="s">
        <v>1845</v>
      </c>
      <c r="D9796" s="4">
        <v>5690654</v>
      </c>
      <c r="I9796" s="4">
        <v>5690654</v>
      </c>
      <c r="J9796" s="4">
        <v>5690654</v>
      </c>
    </row>
    <row r="9797" spans="1:10" x14ac:dyDescent="0.35">
      <c r="B9797" t="s">
        <v>51</v>
      </c>
      <c r="D9797" s="4">
        <v>82248450</v>
      </c>
      <c r="E9797" s="4">
        <v>2153000</v>
      </c>
      <c r="F9797" s="4">
        <v>16864400</v>
      </c>
      <c r="H9797" s="4">
        <v>525150</v>
      </c>
      <c r="I9797" s="4">
        <v>101791000</v>
      </c>
      <c r="J9797" s="4">
        <v>84401450</v>
      </c>
    </row>
    <row r="9798" spans="1:10" x14ac:dyDescent="0.35">
      <c r="B9798" t="s">
        <v>1843</v>
      </c>
      <c r="C9798" t="s">
        <v>1846</v>
      </c>
      <c r="D9798" s="4">
        <v>40985780</v>
      </c>
      <c r="E9798" s="4">
        <v>1565013</v>
      </c>
      <c r="F9798" s="4">
        <v>51082</v>
      </c>
      <c r="G9798" s="4">
        <v>1317906</v>
      </c>
      <c r="I9798" s="4">
        <v>43919782</v>
      </c>
      <c r="J9798" s="4">
        <v>42550793</v>
      </c>
    </row>
    <row r="9799" spans="1:10" x14ac:dyDescent="0.35">
      <c r="C9799" t="s">
        <v>1847</v>
      </c>
      <c r="D9799" s="4">
        <v>24977508</v>
      </c>
      <c r="E9799" s="4">
        <v>621719</v>
      </c>
      <c r="F9799" s="4">
        <v>2162162</v>
      </c>
      <c r="I9799" s="4">
        <v>27761389</v>
      </c>
      <c r="J9799" s="4">
        <v>25599227</v>
      </c>
    </row>
    <row r="9800" spans="1:10" x14ac:dyDescent="0.35">
      <c r="C9800" t="s">
        <v>1848</v>
      </c>
      <c r="D9800" s="4">
        <v>62628</v>
      </c>
      <c r="I9800" s="4">
        <v>62628</v>
      </c>
      <c r="J9800" s="4">
        <v>62628</v>
      </c>
    </row>
    <row r="9801" spans="1:10" x14ac:dyDescent="0.35">
      <c r="B9801" t="s">
        <v>52</v>
      </c>
      <c r="D9801" s="4">
        <v>66025916</v>
      </c>
      <c r="E9801" s="4">
        <v>2186732</v>
      </c>
      <c r="F9801" s="4">
        <v>2213245</v>
      </c>
      <c r="G9801" s="4">
        <v>1317906</v>
      </c>
      <c r="I9801" s="4">
        <v>71743799</v>
      </c>
      <c r="J9801" s="4">
        <v>68212648</v>
      </c>
    </row>
    <row r="9802" spans="1:10" x14ac:dyDescent="0.35">
      <c r="B9802" t="s">
        <v>1849</v>
      </c>
      <c r="C9802" t="s">
        <v>1911</v>
      </c>
      <c r="E9802" s="4">
        <v>400000</v>
      </c>
      <c r="I9802" s="4">
        <v>400000</v>
      </c>
      <c r="J9802">
        <v>400000</v>
      </c>
    </row>
    <row r="9803" spans="1:10" x14ac:dyDescent="0.35">
      <c r="C9803" t="s">
        <v>1896</v>
      </c>
      <c r="E9803" s="4">
        <v>32748</v>
      </c>
      <c r="I9803" s="4">
        <v>32748</v>
      </c>
      <c r="J9803">
        <v>32748</v>
      </c>
    </row>
    <row r="9804" spans="1:10" x14ac:dyDescent="0.35">
      <c r="C9804" t="s">
        <v>1850</v>
      </c>
      <c r="D9804" s="4">
        <v>11200000</v>
      </c>
      <c r="E9804" s="4">
        <v>800000</v>
      </c>
      <c r="I9804" s="4">
        <v>12000000</v>
      </c>
      <c r="J9804" s="4">
        <v>12000000</v>
      </c>
    </row>
    <row r="9805" spans="1:10" x14ac:dyDescent="0.35">
      <c r="B9805" t="s">
        <v>53</v>
      </c>
      <c r="D9805" s="4">
        <v>11200000</v>
      </c>
      <c r="E9805" s="4">
        <v>1232748</v>
      </c>
      <c r="I9805" s="4">
        <v>12432748</v>
      </c>
      <c r="J9805" s="4">
        <v>12432748</v>
      </c>
    </row>
    <row r="9806" spans="1:10" x14ac:dyDescent="0.35">
      <c r="B9806" t="s">
        <v>1844</v>
      </c>
      <c r="C9806" t="s">
        <v>1851</v>
      </c>
      <c r="D9806" s="4">
        <v>1062595</v>
      </c>
      <c r="I9806" s="4">
        <v>1062595</v>
      </c>
      <c r="J9806" s="4">
        <v>1062595</v>
      </c>
    </row>
    <row r="9807" spans="1:10" x14ac:dyDescent="0.35">
      <c r="C9807" t="s">
        <v>1852</v>
      </c>
      <c r="D9807" s="4">
        <v>810</v>
      </c>
      <c r="F9807" s="4">
        <v>12267</v>
      </c>
      <c r="G9807" s="4">
        <v>34074</v>
      </c>
      <c r="I9807" s="4">
        <v>47150</v>
      </c>
      <c r="J9807" s="4">
        <v>810</v>
      </c>
    </row>
    <row r="9808" spans="1:10" x14ac:dyDescent="0.35">
      <c r="C9808" t="s">
        <v>1853</v>
      </c>
      <c r="F9808" s="4">
        <v>8117</v>
      </c>
      <c r="G9808" s="4">
        <v>24574</v>
      </c>
      <c r="I9808" s="4">
        <v>32691</v>
      </c>
      <c r="J9808">
        <v>0</v>
      </c>
    </row>
    <row r="9809" spans="2:10" x14ac:dyDescent="0.35">
      <c r="C9809" t="s">
        <v>1893</v>
      </c>
      <c r="G9809" s="4">
        <v>1195</v>
      </c>
      <c r="I9809" s="4">
        <v>1195</v>
      </c>
      <c r="J9809">
        <v>0</v>
      </c>
    </row>
    <row r="9810" spans="2:10" x14ac:dyDescent="0.35">
      <c r="C9810" t="s">
        <v>1854</v>
      </c>
      <c r="D9810" s="4">
        <v>430393</v>
      </c>
      <c r="G9810" s="4">
        <v>47074</v>
      </c>
      <c r="I9810" s="4">
        <v>477468</v>
      </c>
      <c r="J9810" s="4">
        <v>430393</v>
      </c>
    </row>
    <row r="9811" spans="2:10" x14ac:dyDescent="0.35">
      <c r="C9811" t="s">
        <v>1919</v>
      </c>
      <c r="F9811" s="4">
        <v>157344</v>
      </c>
      <c r="I9811" s="4">
        <v>157344</v>
      </c>
      <c r="J9811">
        <v>0</v>
      </c>
    </row>
    <row r="9812" spans="2:10" x14ac:dyDescent="0.35">
      <c r="C9812" t="s">
        <v>1855</v>
      </c>
      <c r="D9812" s="4">
        <v>976851</v>
      </c>
      <c r="G9812" s="4">
        <v>286531</v>
      </c>
      <c r="I9812" s="4">
        <v>1263382</v>
      </c>
      <c r="J9812" s="4">
        <v>976851</v>
      </c>
    </row>
    <row r="9813" spans="2:10" x14ac:dyDescent="0.35">
      <c r="C9813" t="s">
        <v>1856</v>
      </c>
      <c r="D9813" s="4">
        <v>7717</v>
      </c>
      <c r="E9813" s="4">
        <v>18637</v>
      </c>
      <c r="G9813" s="4">
        <v>55911</v>
      </c>
      <c r="I9813" s="4">
        <v>82265</v>
      </c>
      <c r="J9813" s="4">
        <v>26354</v>
      </c>
    </row>
    <row r="9814" spans="2:10" x14ac:dyDescent="0.35">
      <c r="C9814" t="s">
        <v>1857</v>
      </c>
      <c r="D9814" s="4">
        <v>36664</v>
      </c>
      <c r="I9814" s="4">
        <v>36664</v>
      </c>
      <c r="J9814" s="4">
        <v>36664</v>
      </c>
    </row>
    <row r="9815" spans="2:10" x14ac:dyDescent="0.35">
      <c r="C9815" t="s">
        <v>1858</v>
      </c>
      <c r="H9815" s="4">
        <v>32177</v>
      </c>
      <c r="I9815" s="4">
        <v>32177</v>
      </c>
      <c r="J9815">
        <v>0</v>
      </c>
    </row>
    <row r="9816" spans="2:10" x14ac:dyDescent="0.35">
      <c r="C9816" t="s">
        <v>1859</v>
      </c>
      <c r="D9816" s="4">
        <v>200000</v>
      </c>
      <c r="E9816" s="4">
        <v>450000</v>
      </c>
      <c r="F9816" s="4">
        <v>105421</v>
      </c>
      <c r="H9816" s="4">
        <v>608055</v>
      </c>
      <c r="I9816" s="4">
        <v>1363476</v>
      </c>
      <c r="J9816" s="4">
        <v>650000</v>
      </c>
    </row>
    <row r="9817" spans="2:10" x14ac:dyDescent="0.35">
      <c r="C9817" t="s">
        <v>1915</v>
      </c>
      <c r="G9817" s="4">
        <v>5</v>
      </c>
      <c r="I9817" s="4">
        <v>5</v>
      </c>
      <c r="J9817">
        <v>0</v>
      </c>
    </row>
    <row r="9818" spans="2:10" x14ac:dyDescent="0.35">
      <c r="C9818" t="s">
        <v>1860</v>
      </c>
      <c r="E9818" s="4">
        <v>3043685</v>
      </c>
      <c r="H9818" s="4">
        <v>326109</v>
      </c>
      <c r="I9818" s="4">
        <v>3369794</v>
      </c>
      <c r="J9818">
        <v>3043685</v>
      </c>
    </row>
    <row r="9819" spans="2:10" x14ac:dyDescent="0.35">
      <c r="C9819" t="s">
        <v>1861</v>
      </c>
      <c r="D9819" s="4">
        <v>505999</v>
      </c>
      <c r="I9819" s="4">
        <v>505999</v>
      </c>
      <c r="J9819" s="4">
        <v>505999</v>
      </c>
    </row>
    <row r="9820" spans="2:10" x14ac:dyDescent="0.35">
      <c r="C9820" t="s">
        <v>1862</v>
      </c>
      <c r="E9820" s="4">
        <v>1067889</v>
      </c>
      <c r="H9820" s="4">
        <v>85464</v>
      </c>
      <c r="I9820" s="4">
        <v>1153353</v>
      </c>
      <c r="J9820">
        <v>1067889</v>
      </c>
    </row>
    <row r="9821" spans="2:10" x14ac:dyDescent="0.35">
      <c r="B9821" t="s">
        <v>54</v>
      </c>
      <c r="D9821" s="4">
        <v>3221029</v>
      </c>
      <c r="E9821" s="4">
        <v>4580211</v>
      </c>
      <c r="F9821" s="4">
        <v>283149</v>
      </c>
      <c r="G9821" s="4">
        <v>449364</v>
      </c>
      <c r="H9821" s="4">
        <v>1051805</v>
      </c>
      <c r="I9821" s="4">
        <v>9585558</v>
      </c>
      <c r="J9821" s="4">
        <v>7801240</v>
      </c>
    </row>
    <row r="9822" spans="2:10" x14ac:dyDescent="0.35">
      <c r="B9822" t="s">
        <v>1845</v>
      </c>
      <c r="C9822" t="s">
        <v>1864</v>
      </c>
      <c r="D9822" s="4">
        <v>33475</v>
      </c>
      <c r="I9822" s="4">
        <v>33475</v>
      </c>
      <c r="J9822" s="4">
        <v>33475</v>
      </c>
    </row>
    <row r="9823" spans="2:10" x14ac:dyDescent="0.35">
      <c r="C9823" t="s">
        <v>1865</v>
      </c>
      <c r="D9823" s="4">
        <v>5233</v>
      </c>
      <c r="H9823" s="4">
        <v>263525</v>
      </c>
      <c r="I9823" s="4">
        <v>268757</v>
      </c>
      <c r="J9823" s="4">
        <v>5233</v>
      </c>
    </row>
    <row r="9824" spans="2:10" x14ac:dyDescent="0.35">
      <c r="C9824" t="s">
        <v>1866</v>
      </c>
      <c r="I9824" s="4">
        <v>0</v>
      </c>
      <c r="J9824">
        <v>0</v>
      </c>
    </row>
    <row r="9825" spans="2:10" x14ac:dyDescent="0.35">
      <c r="C9825" t="s">
        <v>1867</v>
      </c>
      <c r="D9825" s="4">
        <v>2074000</v>
      </c>
      <c r="E9825" s="4">
        <v>282622</v>
      </c>
      <c r="F9825" s="4">
        <v>569744</v>
      </c>
      <c r="G9825" s="4">
        <v>96600</v>
      </c>
      <c r="H9825" s="4">
        <v>3554529</v>
      </c>
      <c r="I9825" s="4">
        <v>6577495</v>
      </c>
      <c r="J9825" s="4">
        <v>2356622</v>
      </c>
    </row>
    <row r="9826" spans="2:10" x14ac:dyDescent="0.35">
      <c r="C9826" t="s">
        <v>1868</v>
      </c>
      <c r="F9826" s="4">
        <v>36815</v>
      </c>
      <c r="H9826" s="4">
        <v>4330081</v>
      </c>
      <c r="I9826" s="4">
        <v>4366897</v>
      </c>
      <c r="J9826">
        <v>0</v>
      </c>
    </row>
    <row r="9827" spans="2:10" x14ac:dyDescent="0.35">
      <c r="C9827" t="s">
        <v>1894</v>
      </c>
      <c r="D9827" s="4">
        <v>7180</v>
      </c>
      <c r="I9827" s="4">
        <v>7180</v>
      </c>
      <c r="J9827" s="4">
        <v>7180</v>
      </c>
    </row>
    <row r="9828" spans="2:10" x14ac:dyDescent="0.35">
      <c r="C9828" t="s">
        <v>1869</v>
      </c>
      <c r="E9828" s="4">
        <v>0</v>
      </c>
      <c r="H9828" s="4">
        <v>1574400</v>
      </c>
      <c r="I9828" s="4">
        <v>1574400</v>
      </c>
      <c r="J9828">
        <v>0</v>
      </c>
    </row>
    <row r="9829" spans="2:10" x14ac:dyDescent="0.35">
      <c r="C9829" t="s">
        <v>1870</v>
      </c>
      <c r="E9829" s="4">
        <v>31023306</v>
      </c>
      <c r="F9829" s="4">
        <v>131848</v>
      </c>
      <c r="H9829" s="4">
        <v>175798</v>
      </c>
      <c r="I9829" s="4">
        <v>31330952</v>
      </c>
      <c r="J9829">
        <v>31023306</v>
      </c>
    </row>
    <row r="9830" spans="2:10" x14ac:dyDescent="0.35">
      <c r="C9830" t="s">
        <v>1871</v>
      </c>
      <c r="D9830" s="4">
        <v>8748292</v>
      </c>
      <c r="E9830" s="4">
        <v>67415</v>
      </c>
      <c r="F9830" s="4">
        <v>29817</v>
      </c>
      <c r="I9830" s="4">
        <v>8845524</v>
      </c>
      <c r="J9830" s="4">
        <v>8815707</v>
      </c>
    </row>
    <row r="9831" spans="2:10" x14ac:dyDescent="0.35">
      <c r="C9831" t="s">
        <v>1872</v>
      </c>
      <c r="E9831" s="4">
        <v>392000</v>
      </c>
      <c r="I9831" s="4">
        <v>392000</v>
      </c>
      <c r="J9831">
        <v>392000</v>
      </c>
    </row>
    <row r="9832" spans="2:10" x14ac:dyDescent="0.35">
      <c r="C9832" t="s">
        <v>1873</v>
      </c>
      <c r="E9832" s="4">
        <v>0</v>
      </c>
      <c r="I9832" s="4">
        <v>0</v>
      </c>
      <c r="J9832">
        <v>0</v>
      </c>
    </row>
    <row r="9833" spans="2:10" x14ac:dyDescent="0.35">
      <c r="C9833" t="s">
        <v>1874</v>
      </c>
      <c r="D9833" s="4">
        <v>5533</v>
      </c>
      <c r="I9833" s="4">
        <v>5533</v>
      </c>
      <c r="J9833" s="4">
        <v>5533</v>
      </c>
    </row>
    <row r="9834" spans="2:10" x14ac:dyDescent="0.35">
      <c r="C9834" t="s">
        <v>1875</v>
      </c>
      <c r="G9834" s="4">
        <v>98829</v>
      </c>
      <c r="H9834" s="4">
        <v>127866</v>
      </c>
      <c r="I9834" s="4">
        <v>226695</v>
      </c>
      <c r="J9834">
        <v>0</v>
      </c>
    </row>
    <row r="9835" spans="2:10" x14ac:dyDescent="0.35">
      <c r="C9835" t="s">
        <v>1876</v>
      </c>
      <c r="H9835" s="4">
        <v>409920</v>
      </c>
      <c r="I9835" s="4">
        <v>409920</v>
      </c>
      <c r="J9835">
        <v>0</v>
      </c>
    </row>
    <row r="9836" spans="2:10" x14ac:dyDescent="0.35">
      <c r="C9836" t="s">
        <v>1877</v>
      </c>
      <c r="D9836" s="4">
        <v>2619</v>
      </c>
      <c r="I9836" s="4">
        <v>2619</v>
      </c>
      <c r="J9836" s="4">
        <v>2619</v>
      </c>
    </row>
    <row r="9837" spans="2:10" x14ac:dyDescent="0.35">
      <c r="B9837" t="s">
        <v>55</v>
      </c>
      <c r="D9837" s="4">
        <v>10876331</v>
      </c>
      <c r="E9837" s="4">
        <v>31765343</v>
      </c>
      <c r="F9837" s="4">
        <v>768225</v>
      </c>
      <c r="G9837" s="4">
        <v>195429</v>
      </c>
      <c r="H9837" s="4">
        <v>10436119</v>
      </c>
      <c r="I9837" s="4">
        <v>54041447</v>
      </c>
      <c r="J9837" s="4">
        <v>42641674</v>
      </c>
    </row>
    <row r="9838" spans="2:10" x14ac:dyDescent="0.35">
      <c r="B9838" t="s">
        <v>1878</v>
      </c>
      <c r="C9838" t="s">
        <v>1879</v>
      </c>
      <c r="D9838" s="4">
        <v>4029974</v>
      </c>
      <c r="I9838" s="4">
        <v>4029974</v>
      </c>
      <c r="J9838" s="4">
        <v>4029974</v>
      </c>
    </row>
    <row r="9839" spans="2:10" x14ac:dyDescent="0.35">
      <c r="C9839" t="s">
        <v>1880</v>
      </c>
      <c r="D9839" s="4">
        <v>743373</v>
      </c>
      <c r="I9839" s="4">
        <v>743373</v>
      </c>
      <c r="J9839" s="4">
        <v>743373</v>
      </c>
    </row>
    <row r="9840" spans="2:10" x14ac:dyDescent="0.35">
      <c r="C9840" t="s">
        <v>1881</v>
      </c>
      <c r="D9840" s="4">
        <v>2563734</v>
      </c>
      <c r="I9840" s="4">
        <v>2563734</v>
      </c>
      <c r="J9840" s="4">
        <v>2563734</v>
      </c>
    </row>
    <row r="9841" spans="1:10" x14ac:dyDescent="0.35">
      <c r="C9841" t="s">
        <v>1895</v>
      </c>
      <c r="D9841" s="4">
        <v>36955</v>
      </c>
      <c r="I9841" s="4">
        <v>36955</v>
      </c>
      <c r="J9841" s="4">
        <v>36955</v>
      </c>
    </row>
    <row r="9842" spans="1:10" x14ac:dyDescent="0.35">
      <c r="C9842" t="s">
        <v>1882</v>
      </c>
      <c r="F9842" s="4">
        <v>1070125</v>
      </c>
      <c r="I9842" s="4">
        <v>1070125</v>
      </c>
      <c r="J9842">
        <v>0</v>
      </c>
    </row>
    <row r="9843" spans="1:10" x14ac:dyDescent="0.35">
      <c r="C9843" t="s">
        <v>1883</v>
      </c>
      <c r="D9843" s="4">
        <v>12823</v>
      </c>
      <c r="I9843" s="4">
        <v>12823</v>
      </c>
      <c r="J9843" s="4">
        <v>12823</v>
      </c>
    </row>
    <row r="9844" spans="1:10" x14ac:dyDescent="0.35">
      <c r="C9844" t="s">
        <v>1884</v>
      </c>
      <c r="D9844" s="4">
        <v>99052</v>
      </c>
      <c r="I9844" s="4">
        <v>99052</v>
      </c>
      <c r="J9844" s="4">
        <v>99052</v>
      </c>
    </row>
    <row r="9845" spans="1:10" x14ac:dyDescent="0.35">
      <c r="B9845" t="s">
        <v>56</v>
      </c>
      <c r="D9845" s="4">
        <v>7485911</v>
      </c>
      <c r="F9845" s="4">
        <v>1070125</v>
      </c>
      <c r="I9845" s="4">
        <v>8556037</v>
      </c>
      <c r="J9845" s="4">
        <v>7485911</v>
      </c>
    </row>
    <row r="9846" spans="1:10" x14ac:dyDescent="0.35">
      <c r="B9846" t="s">
        <v>1885</v>
      </c>
      <c r="C9846" t="s">
        <v>1886</v>
      </c>
      <c r="D9846" s="4">
        <v>438328</v>
      </c>
      <c r="I9846" s="4">
        <v>438328</v>
      </c>
      <c r="J9846" s="4">
        <v>438328</v>
      </c>
    </row>
    <row r="9847" spans="1:10" x14ac:dyDescent="0.35">
      <c r="B9847" t="s">
        <v>57</v>
      </c>
      <c r="D9847" s="4">
        <v>438328</v>
      </c>
      <c r="I9847" s="4">
        <v>438328</v>
      </c>
      <c r="J9847" s="4">
        <v>438328</v>
      </c>
    </row>
    <row r="9848" spans="1:10" x14ac:dyDescent="0.35">
      <c r="B9848" t="s">
        <v>1887</v>
      </c>
      <c r="C9848" t="s">
        <v>1904</v>
      </c>
      <c r="D9848" s="4">
        <v>288645</v>
      </c>
      <c r="I9848" s="4">
        <v>288645</v>
      </c>
      <c r="J9848" s="4">
        <v>288645</v>
      </c>
    </row>
    <row r="9849" spans="1:10" x14ac:dyDescent="0.35">
      <c r="C9849" t="s">
        <v>1888</v>
      </c>
      <c r="H9849" s="4">
        <v>960000</v>
      </c>
      <c r="I9849" s="4">
        <v>960000</v>
      </c>
      <c r="J9849">
        <v>0</v>
      </c>
    </row>
    <row r="9850" spans="1:10" x14ac:dyDescent="0.35">
      <c r="C9850" t="s">
        <v>1901</v>
      </c>
      <c r="E9850" s="4">
        <v>675000</v>
      </c>
      <c r="I9850" s="4">
        <v>675000</v>
      </c>
      <c r="J9850">
        <v>675000</v>
      </c>
    </row>
    <row r="9851" spans="1:10" x14ac:dyDescent="0.35">
      <c r="C9851" t="s">
        <v>1889</v>
      </c>
      <c r="E9851" s="4">
        <v>3675000</v>
      </c>
      <c r="I9851" s="4">
        <v>3675000</v>
      </c>
      <c r="J9851">
        <v>3675000</v>
      </c>
    </row>
    <row r="9852" spans="1:10" x14ac:dyDescent="0.35">
      <c r="C9852" t="s">
        <v>1890</v>
      </c>
      <c r="E9852" s="4">
        <v>262500</v>
      </c>
      <c r="I9852" s="4">
        <v>262500</v>
      </c>
      <c r="J9852">
        <v>262500</v>
      </c>
    </row>
    <row r="9853" spans="1:10" x14ac:dyDescent="0.35">
      <c r="C9853" t="s">
        <v>1902</v>
      </c>
      <c r="E9853" s="4">
        <v>1350000</v>
      </c>
      <c r="I9853" s="4">
        <v>1350000</v>
      </c>
      <c r="J9853">
        <v>1350000</v>
      </c>
    </row>
    <row r="9854" spans="1:10" x14ac:dyDescent="0.35">
      <c r="B9854" t="s">
        <v>58</v>
      </c>
      <c r="D9854" s="4">
        <v>288645</v>
      </c>
      <c r="E9854" s="4">
        <v>5962500</v>
      </c>
      <c r="H9854" s="4">
        <v>960000</v>
      </c>
      <c r="I9854" s="4">
        <v>7211145</v>
      </c>
      <c r="J9854" s="4">
        <v>6251145</v>
      </c>
    </row>
    <row r="9855" spans="1:10" x14ac:dyDescent="0.35">
      <c r="A9855" t="s">
        <v>1715</v>
      </c>
      <c r="B9855" t="s">
        <v>59</v>
      </c>
      <c r="D9855" s="4">
        <v>181784610</v>
      </c>
      <c r="E9855" s="4">
        <v>47880534</v>
      </c>
      <c r="F9855" s="4">
        <v>21199144</v>
      </c>
      <c r="G9855" s="4">
        <v>1962698</v>
      </c>
      <c r="H9855" s="4">
        <v>12973074</v>
      </c>
      <c r="I9855" s="4">
        <v>265800060</v>
      </c>
      <c r="J9855" s="4">
        <v>229665144</v>
      </c>
    </row>
    <row r="9856" spans="1:10" x14ac:dyDescent="0.35">
      <c r="A9856" t="s">
        <v>973</v>
      </c>
      <c r="B9856" t="s">
        <v>1842</v>
      </c>
      <c r="C9856" t="s">
        <v>1843</v>
      </c>
      <c r="D9856" s="4">
        <v>7022097</v>
      </c>
      <c r="F9856" s="4">
        <v>6118000</v>
      </c>
      <c r="I9856" s="4">
        <v>13140097</v>
      </c>
      <c r="J9856" s="4">
        <v>7022097</v>
      </c>
    </row>
    <row r="9857" spans="2:10" x14ac:dyDescent="0.35">
      <c r="C9857" t="s">
        <v>1844</v>
      </c>
      <c r="D9857" s="4">
        <v>1129933</v>
      </c>
      <c r="H9857" s="4">
        <v>35550</v>
      </c>
      <c r="I9857" s="4">
        <v>1165483</v>
      </c>
      <c r="J9857" s="4">
        <v>1129933</v>
      </c>
    </row>
    <row r="9858" spans="2:10" x14ac:dyDescent="0.35">
      <c r="C9858" t="s">
        <v>1845</v>
      </c>
      <c r="D9858" s="4">
        <v>191506</v>
      </c>
      <c r="I9858" s="4">
        <v>191506</v>
      </c>
      <c r="J9858" s="4">
        <v>191506</v>
      </c>
    </row>
    <row r="9859" spans="2:10" x14ac:dyDescent="0.35">
      <c r="B9859" t="s">
        <v>51</v>
      </c>
      <c r="D9859" s="4">
        <v>8343536</v>
      </c>
      <c r="F9859" s="4">
        <v>6118000</v>
      </c>
      <c r="H9859" s="4">
        <v>35550</v>
      </c>
      <c r="I9859" s="4">
        <v>14497086</v>
      </c>
      <c r="J9859" s="4">
        <v>8343536</v>
      </c>
    </row>
    <row r="9860" spans="2:10" x14ac:dyDescent="0.35">
      <c r="B9860" t="s">
        <v>1843</v>
      </c>
      <c r="C9860" t="s">
        <v>1846</v>
      </c>
      <c r="D9860" s="4">
        <v>4983670</v>
      </c>
      <c r="E9860" s="4">
        <v>493151</v>
      </c>
      <c r="F9860" s="4">
        <v>6800</v>
      </c>
      <c r="I9860" s="4">
        <v>5483621</v>
      </c>
      <c r="J9860" s="4">
        <v>5476821</v>
      </c>
    </row>
    <row r="9861" spans="2:10" x14ac:dyDescent="0.35">
      <c r="C9861" t="s">
        <v>1847</v>
      </c>
      <c r="D9861" s="4">
        <v>4729808</v>
      </c>
      <c r="F9861" s="4">
        <v>337838</v>
      </c>
      <c r="I9861" s="4">
        <v>5067646</v>
      </c>
      <c r="J9861" s="4">
        <v>4729808</v>
      </c>
    </row>
    <row r="9862" spans="2:10" x14ac:dyDescent="0.35">
      <c r="C9862" t="s">
        <v>1848</v>
      </c>
      <c r="D9862" s="4">
        <v>10058</v>
      </c>
      <c r="E9862" s="4">
        <v>2905</v>
      </c>
      <c r="I9862" s="4">
        <v>12963</v>
      </c>
      <c r="J9862" s="4">
        <v>12963</v>
      </c>
    </row>
    <row r="9863" spans="2:10" x14ac:dyDescent="0.35">
      <c r="B9863" t="s">
        <v>52</v>
      </c>
      <c r="D9863" s="4">
        <v>9723536</v>
      </c>
      <c r="E9863" s="4">
        <v>496056</v>
      </c>
      <c r="F9863" s="4">
        <v>344638</v>
      </c>
      <c r="I9863" s="4">
        <v>10564230</v>
      </c>
      <c r="J9863" s="4">
        <v>10219592</v>
      </c>
    </row>
    <row r="9864" spans="2:10" x14ac:dyDescent="0.35">
      <c r="B9864" t="s">
        <v>1849</v>
      </c>
      <c r="C9864" t="s">
        <v>1850</v>
      </c>
      <c r="D9864" s="4">
        <v>1600000</v>
      </c>
      <c r="I9864" s="4">
        <v>1600000</v>
      </c>
      <c r="J9864" s="4">
        <v>1600000</v>
      </c>
    </row>
    <row r="9865" spans="2:10" x14ac:dyDescent="0.35">
      <c r="B9865" t="s">
        <v>53</v>
      </c>
      <c r="D9865" s="4">
        <v>1600000</v>
      </c>
      <c r="I9865" s="4">
        <v>1600000</v>
      </c>
      <c r="J9865" s="4">
        <v>1600000</v>
      </c>
    </row>
    <row r="9866" spans="2:10" x14ac:dyDescent="0.35">
      <c r="B9866" t="s">
        <v>1844</v>
      </c>
      <c r="C9866" t="s">
        <v>1851</v>
      </c>
      <c r="D9866" s="4">
        <v>257896</v>
      </c>
      <c r="I9866" s="4">
        <v>257896</v>
      </c>
      <c r="J9866" s="4">
        <v>257896</v>
      </c>
    </row>
    <row r="9867" spans="2:10" x14ac:dyDescent="0.35">
      <c r="C9867" t="s">
        <v>1852</v>
      </c>
      <c r="F9867" s="4">
        <v>24533</v>
      </c>
      <c r="I9867" s="4">
        <v>24533</v>
      </c>
      <c r="J9867">
        <v>0</v>
      </c>
    </row>
    <row r="9868" spans="2:10" x14ac:dyDescent="0.35">
      <c r="C9868" t="s">
        <v>1853</v>
      </c>
      <c r="F9868" s="4">
        <v>5387</v>
      </c>
      <c r="I9868" s="4">
        <v>5387</v>
      </c>
      <c r="J9868">
        <v>0</v>
      </c>
    </row>
    <row r="9869" spans="2:10" x14ac:dyDescent="0.35">
      <c r="C9869" t="s">
        <v>1893</v>
      </c>
      <c r="F9869" s="4">
        <v>5973</v>
      </c>
      <c r="I9869" s="4">
        <v>5973</v>
      </c>
      <c r="J9869">
        <v>0</v>
      </c>
    </row>
    <row r="9870" spans="2:10" x14ac:dyDescent="0.35">
      <c r="C9870" t="s">
        <v>1854</v>
      </c>
      <c r="D9870" s="4">
        <v>909</v>
      </c>
      <c r="F9870" s="4">
        <v>134498</v>
      </c>
      <c r="I9870" s="4">
        <v>135407</v>
      </c>
      <c r="J9870" s="4">
        <v>909</v>
      </c>
    </row>
    <row r="9871" spans="2:10" x14ac:dyDescent="0.35">
      <c r="C9871" t="s">
        <v>1855</v>
      </c>
      <c r="D9871" s="4">
        <v>23323</v>
      </c>
      <c r="F9871" s="4">
        <v>234850</v>
      </c>
      <c r="I9871" s="4">
        <v>258173</v>
      </c>
      <c r="J9871" s="4">
        <v>23323</v>
      </c>
    </row>
    <row r="9872" spans="2:10" x14ac:dyDescent="0.35">
      <c r="C9872" t="s">
        <v>1856</v>
      </c>
      <c r="D9872" s="4">
        <v>1929</v>
      </c>
      <c r="H9872" s="4">
        <v>20708</v>
      </c>
      <c r="I9872" s="4">
        <v>22637</v>
      </c>
      <c r="J9872" s="4">
        <v>1929</v>
      </c>
    </row>
    <row r="9873" spans="2:10" x14ac:dyDescent="0.35">
      <c r="C9873" t="s">
        <v>1857</v>
      </c>
      <c r="D9873" s="4">
        <v>4831</v>
      </c>
      <c r="F9873" s="4">
        <v>31911</v>
      </c>
      <c r="I9873" s="4">
        <v>36742</v>
      </c>
      <c r="J9873" s="4">
        <v>4831</v>
      </c>
    </row>
    <row r="9874" spans="2:10" x14ac:dyDescent="0.35">
      <c r="C9874" t="s">
        <v>1858</v>
      </c>
      <c r="H9874" s="4">
        <v>5195</v>
      </c>
      <c r="I9874" s="4">
        <v>5195</v>
      </c>
      <c r="J9874">
        <v>0</v>
      </c>
    </row>
    <row r="9875" spans="2:10" x14ac:dyDescent="0.35">
      <c r="C9875" t="s">
        <v>1859</v>
      </c>
      <c r="D9875" s="4">
        <v>75000</v>
      </c>
      <c r="H9875" s="4">
        <v>250003</v>
      </c>
      <c r="I9875" s="4">
        <v>325003</v>
      </c>
      <c r="J9875" s="4">
        <v>75000</v>
      </c>
    </row>
    <row r="9876" spans="2:10" x14ac:dyDescent="0.35">
      <c r="C9876" t="s">
        <v>1860</v>
      </c>
      <c r="H9876" s="4">
        <v>326109</v>
      </c>
      <c r="I9876" s="4">
        <v>326109</v>
      </c>
      <c r="J9876">
        <v>0</v>
      </c>
    </row>
    <row r="9877" spans="2:10" x14ac:dyDescent="0.35">
      <c r="C9877" t="s">
        <v>1861</v>
      </c>
      <c r="D9877" s="4">
        <v>132213</v>
      </c>
      <c r="I9877" s="4">
        <v>132213</v>
      </c>
      <c r="J9877" s="4">
        <v>132213</v>
      </c>
    </row>
    <row r="9878" spans="2:10" x14ac:dyDescent="0.35">
      <c r="C9878" t="s">
        <v>1862</v>
      </c>
      <c r="H9878" s="4">
        <v>256393</v>
      </c>
      <c r="I9878" s="4">
        <v>256393</v>
      </c>
      <c r="J9878">
        <v>0</v>
      </c>
    </row>
    <row r="9879" spans="2:10" x14ac:dyDescent="0.35">
      <c r="C9879" t="s">
        <v>1863</v>
      </c>
      <c r="G9879" s="4">
        <v>7780</v>
      </c>
      <c r="I9879" s="4">
        <v>7780</v>
      </c>
      <c r="J9879">
        <v>0</v>
      </c>
    </row>
    <row r="9880" spans="2:10" x14ac:dyDescent="0.35">
      <c r="B9880" t="s">
        <v>54</v>
      </c>
      <c r="D9880" s="4">
        <v>496100</v>
      </c>
      <c r="F9880" s="4">
        <v>437152</v>
      </c>
      <c r="G9880" s="4">
        <v>7780</v>
      </c>
      <c r="H9880" s="4">
        <v>858408</v>
      </c>
      <c r="I9880" s="4">
        <v>1799440</v>
      </c>
      <c r="J9880" s="4">
        <v>496100</v>
      </c>
    </row>
    <row r="9881" spans="2:10" x14ac:dyDescent="0.35">
      <c r="B9881" t="s">
        <v>1845</v>
      </c>
      <c r="C9881" t="s">
        <v>1865</v>
      </c>
      <c r="D9881" s="4">
        <v>23342</v>
      </c>
      <c r="H9881" s="4">
        <v>12129</v>
      </c>
      <c r="I9881" s="4">
        <v>35470</v>
      </c>
      <c r="J9881" s="4">
        <v>23342</v>
      </c>
    </row>
    <row r="9882" spans="2:10" x14ac:dyDescent="0.35">
      <c r="C9882" t="s">
        <v>1866</v>
      </c>
      <c r="I9882" s="4">
        <v>0</v>
      </c>
      <c r="J9882">
        <v>0</v>
      </c>
    </row>
    <row r="9883" spans="2:10" x14ac:dyDescent="0.35">
      <c r="C9883" t="s">
        <v>1867</v>
      </c>
      <c r="D9883" s="4">
        <v>987440</v>
      </c>
      <c r="F9883" s="4">
        <v>4500</v>
      </c>
      <c r="H9883" s="4">
        <v>821443</v>
      </c>
      <c r="I9883" s="4">
        <v>1813383</v>
      </c>
      <c r="J9883" s="4">
        <v>987440</v>
      </c>
    </row>
    <row r="9884" spans="2:10" x14ac:dyDescent="0.35">
      <c r="C9884" t="s">
        <v>1868</v>
      </c>
      <c r="F9884" s="4">
        <v>110519</v>
      </c>
      <c r="H9884" s="4">
        <v>812248</v>
      </c>
      <c r="I9884" s="4">
        <v>922767</v>
      </c>
      <c r="J9884">
        <v>0</v>
      </c>
    </row>
    <row r="9885" spans="2:10" x14ac:dyDescent="0.35">
      <c r="C9885" t="s">
        <v>1894</v>
      </c>
      <c r="D9885" s="4">
        <v>4308</v>
      </c>
      <c r="I9885" s="4">
        <v>4308</v>
      </c>
      <c r="J9885" s="4">
        <v>4308</v>
      </c>
    </row>
    <row r="9886" spans="2:10" x14ac:dyDescent="0.35">
      <c r="C9886" t="s">
        <v>1869</v>
      </c>
      <c r="H9886" s="4">
        <v>291840</v>
      </c>
      <c r="I9886" s="4">
        <v>291840</v>
      </c>
      <c r="J9886">
        <v>0</v>
      </c>
    </row>
    <row r="9887" spans="2:10" x14ac:dyDescent="0.35">
      <c r="C9887" t="s">
        <v>1870</v>
      </c>
      <c r="E9887" s="4">
        <v>13745</v>
      </c>
      <c r="G9887" s="4">
        <v>2020540</v>
      </c>
      <c r="I9887" s="4">
        <v>2034286</v>
      </c>
      <c r="J9887">
        <v>13745</v>
      </c>
    </row>
    <row r="9888" spans="2:10" x14ac:dyDescent="0.35">
      <c r="C9888" t="s">
        <v>1871</v>
      </c>
      <c r="G9888" s="4">
        <v>4265000</v>
      </c>
      <c r="H9888" s="4">
        <v>153022</v>
      </c>
      <c r="I9888" s="4">
        <v>4418022</v>
      </c>
      <c r="J9888">
        <v>0</v>
      </c>
    </row>
    <row r="9889" spans="2:10" x14ac:dyDescent="0.35">
      <c r="C9889" t="s">
        <v>1872</v>
      </c>
      <c r="D9889" s="4">
        <v>49000</v>
      </c>
      <c r="I9889" s="4">
        <v>49000</v>
      </c>
      <c r="J9889" s="4">
        <v>49000</v>
      </c>
    </row>
    <row r="9890" spans="2:10" x14ac:dyDescent="0.35">
      <c r="C9890" t="s">
        <v>1875</v>
      </c>
      <c r="H9890" s="4">
        <v>29061</v>
      </c>
      <c r="I9890" s="4">
        <v>29061</v>
      </c>
      <c r="J9890">
        <v>0</v>
      </c>
    </row>
    <row r="9891" spans="2:10" x14ac:dyDescent="0.35">
      <c r="C9891" t="s">
        <v>1876</v>
      </c>
      <c r="H9891" s="4">
        <v>48720</v>
      </c>
      <c r="I9891" s="4">
        <v>48720</v>
      </c>
      <c r="J9891">
        <v>0</v>
      </c>
    </row>
    <row r="9892" spans="2:10" x14ac:dyDescent="0.35">
      <c r="B9892" t="s">
        <v>55</v>
      </c>
      <c r="D9892" s="4">
        <v>1064090</v>
      </c>
      <c r="E9892" s="4">
        <v>13745</v>
      </c>
      <c r="F9892" s="4">
        <v>115019</v>
      </c>
      <c r="G9892" s="4">
        <v>6285540</v>
      </c>
      <c r="H9892" s="4">
        <v>2168462</v>
      </c>
      <c r="I9892" s="4">
        <v>9646856</v>
      </c>
      <c r="J9892" s="4">
        <v>1077835</v>
      </c>
    </row>
    <row r="9893" spans="2:10" x14ac:dyDescent="0.35">
      <c r="B9893" t="s">
        <v>1878</v>
      </c>
      <c r="C9893" t="s">
        <v>1879</v>
      </c>
      <c r="D9893" s="4">
        <v>239609</v>
      </c>
      <c r="I9893" s="4">
        <v>239609</v>
      </c>
      <c r="J9893" s="4">
        <v>239609</v>
      </c>
    </row>
    <row r="9894" spans="2:10" x14ac:dyDescent="0.35">
      <c r="C9894" t="s">
        <v>1907</v>
      </c>
      <c r="D9894" s="4">
        <v>14657</v>
      </c>
      <c r="I9894" s="4">
        <v>14657</v>
      </c>
      <c r="J9894" s="4">
        <v>14657</v>
      </c>
    </row>
    <row r="9895" spans="2:10" x14ac:dyDescent="0.35">
      <c r="C9895" t="s">
        <v>1897</v>
      </c>
      <c r="D9895" s="4">
        <v>499</v>
      </c>
      <c r="I9895" s="4">
        <v>499</v>
      </c>
      <c r="J9895" s="4">
        <v>499</v>
      </c>
    </row>
    <row r="9896" spans="2:10" x14ac:dyDescent="0.35">
      <c r="C9896" t="s">
        <v>1880</v>
      </c>
      <c r="D9896" s="4">
        <v>341197</v>
      </c>
      <c r="I9896" s="4">
        <v>341197</v>
      </c>
      <c r="J9896" s="4">
        <v>341197</v>
      </c>
    </row>
    <row r="9897" spans="2:10" x14ac:dyDescent="0.35">
      <c r="C9897" t="s">
        <v>1881</v>
      </c>
      <c r="D9897" s="4">
        <v>523530</v>
      </c>
      <c r="I9897" s="4">
        <v>523530</v>
      </c>
      <c r="J9897" s="4">
        <v>523530</v>
      </c>
    </row>
    <row r="9898" spans="2:10" x14ac:dyDescent="0.35">
      <c r="C9898" t="s">
        <v>1895</v>
      </c>
      <c r="D9898" s="4">
        <v>98286</v>
      </c>
      <c r="I9898" s="4">
        <v>98286</v>
      </c>
      <c r="J9898" s="4">
        <v>98286</v>
      </c>
    </row>
    <row r="9899" spans="2:10" x14ac:dyDescent="0.35">
      <c r="C9899" t="s">
        <v>1883</v>
      </c>
      <c r="D9899" s="4">
        <v>18035</v>
      </c>
      <c r="I9899" s="4">
        <v>18035</v>
      </c>
      <c r="J9899" s="4">
        <v>18035</v>
      </c>
    </row>
    <row r="9900" spans="2:10" x14ac:dyDescent="0.35">
      <c r="C9900" t="s">
        <v>1892</v>
      </c>
      <c r="D9900" s="4">
        <v>27730</v>
      </c>
      <c r="I9900" s="4">
        <v>27730</v>
      </c>
      <c r="J9900" s="4">
        <v>27730</v>
      </c>
    </row>
    <row r="9901" spans="2:10" x14ac:dyDescent="0.35">
      <c r="C9901" t="s">
        <v>1884</v>
      </c>
      <c r="D9901" s="4">
        <v>25661</v>
      </c>
      <c r="I9901" s="4">
        <v>25661</v>
      </c>
      <c r="J9901" s="4">
        <v>25661</v>
      </c>
    </row>
    <row r="9902" spans="2:10" x14ac:dyDescent="0.35">
      <c r="B9902" t="s">
        <v>56</v>
      </c>
      <c r="D9902" s="4">
        <v>1289205</v>
      </c>
      <c r="I9902" s="4">
        <v>1289205</v>
      </c>
      <c r="J9902" s="4">
        <v>1289205</v>
      </c>
    </row>
    <row r="9903" spans="2:10" x14ac:dyDescent="0.35">
      <c r="B9903" t="s">
        <v>1885</v>
      </c>
      <c r="C9903" t="s">
        <v>1886</v>
      </c>
      <c r="F9903" s="4">
        <v>98977</v>
      </c>
      <c r="I9903" s="4">
        <v>98977</v>
      </c>
      <c r="J9903">
        <v>0</v>
      </c>
    </row>
    <row r="9904" spans="2:10" x14ac:dyDescent="0.35">
      <c r="B9904" t="s">
        <v>57</v>
      </c>
      <c r="F9904" s="4">
        <v>98977</v>
      </c>
      <c r="I9904" s="4">
        <v>98977</v>
      </c>
      <c r="J9904">
        <v>0</v>
      </c>
    </row>
    <row r="9905" spans="1:10" x14ac:dyDescent="0.35">
      <c r="B9905" t="s">
        <v>1887</v>
      </c>
      <c r="C9905" t="s">
        <v>1888</v>
      </c>
      <c r="H9905" s="4">
        <v>144000</v>
      </c>
      <c r="I9905" s="4">
        <v>144000</v>
      </c>
      <c r="J9905">
        <v>0</v>
      </c>
    </row>
    <row r="9906" spans="1:10" x14ac:dyDescent="0.35">
      <c r="C9906" t="s">
        <v>1901</v>
      </c>
      <c r="G9906" s="4">
        <v>60000</v>
      </c>
      <c r="I9906" s="4">
        <v>60000</v>
      </c>
      <c r="J9906">
        <v>0</v>
      </c>
    </row>
    <row r="9907" spans="1:10" x14ac:dyDescent="0.35">
      <c r="C9907" t="s">
        <v>1889</v>
      </c>
      <c r="G9907" s="4">
        <v>136500</v>
      </c>
      <c r="I9907" s="4">
        <v>136500</v>
      </c>
      <c r="J9907">
        <v>0</v>
      </c>
    </row>
    <row r="9908" spans="1:10" x14ac:dyDescent="0.35">
      <c r="C9908" t="s">
        <v>1890</v>
      </c>
      <c r="G9908" s="4">
        <v>75000</v>
      </c>
      <c r="I9908" s="4">
        <v>75000</v>
      </c>
      <c r="J9908">
        <v>0</v>
      </c>
    </row>
    <row r="9909" spans="1:10" x14ac:dyDescent="0.35">
      <c r="C9909" t="s">
        <v>1902</v>
      </c>
      <c r="G9909" s="4">
        <v>120000</v>
      </c>
      <c r="I9909" s="4">
        <v>120000</v>
      </c>
      <c r="J9909">
        <v>0</v>
      </c>
    </row>
    <row r="9910" spans="1:10" x14ac:dyDescent="0.35">
      <c r="B9910" t="s">
        <v>58</v>
      </c>
      <c r="G9910" s="4">
        <v>391500</v>
      </c>
      <c r="H9910" s="4">
        <v>144000</v>
      </c>
      <c r="I9910" s="4">
        <v>535500</v>
      </c>
      <c r="J9910">
        <v>0</v>
      </c>
    </row>
    <row r="9911" spans="1:10" x14ac:dyDescent="0.35">
      <c r="A9911" t="s">
        <v>1716</v>
      </c>
      <c r="B9911" t="s">
        <v>59</v>
      </c>
      <c r="D9911" s="4">
        <v>22516466</v>
      </c>
      <c r="E9911" s="4">
        <v>509801</v>
      </c>
      <c r="F9911" s="4">
        <v>7113786</v>
      </c>
      <c r="G9911" s="4">
        <v>6684820</v>
      </c>
      <c r="H9911" s="4">
        <v>3206420</v>
      </c>
      <c r="I9911" s="4">
        <v>40031294</v>
      </c>
      <c r="J9911" s="4">
        <v>23026267</v>
      </c>
    </row>
    <row r="9912" spans="1:10" x14ac:dyDescent="0.35">
      <c r="A9912" t="s">
        <v>975</v>
      </c>
      <c r="B9912" t="s">
        <v>1842</v>
      </c>
      <c r="C9912" t="s">
        <v>1843</v>
      </c>
      <c r="D9912" s="4">
        <v>17376516</v>
      </c>
      <c r="F9912" s="4">
        <v>6650000</v>
      </c>
      <c r="I9912" s="4">
        <v>24026516</v>
      </c>
      <c r="J9912" s="4">
        <v>17376516</v>
      </c>
    </row>
    <row r="9913" spans="1:10" x14ac:dyDescent="0.35">
      <c r="C9913" t="s">
        <v>1844</v>
      </c>
      <c r="D9913" s="4">
        <v>982852</v>
      </c>
      <c r="E9913" s="4">
        <v>90397</v>
      </c>
      <c r="G9913" s="4">
        <v>17301</v>
      </c>
      <c r="H9913" s="4">
        <v>1371309</v>
      </c>
      <c r="I9913" s="4">
        <v>2461859</v>
      </c>
      <c r="J9913" s="4">
        <v>1073249</v>
      </c>
    </row>
    <row r="9914" spans="1:10" x14ac:dyDescent="0.35">
      <c r="C9914" t="s">
        <v>1845</v>
      </c>
      <c r="D9914" s="4">
        <v>1553279</v>
      </c>
      <c r="I9914" s="4">
        <v>1553279</v>
      </c>
      <c r="J9914" s="4">
        <v>1553279</v>
      </c>
    </row>
    <row r="9915" spans="1:10" x14ac:dyDescent="0.35">
      <c r="B9915" t="s">
        <v>51</v>
      </c>
      <c r="D9915" s="4">
        <v>19912647</v>
      </c>
      <c r="E9915" s="4">
        <v>90397</v>
      </c>
      <c r="F9915" s="4">
        <v>6650000</v>
      </c>
      <c r="G9915" s="4">
        <v>17301</v>
      </c>
      <c r="H9915" s="4">
        <v>1371309</v>
      </c>
      <c r="I9915" s="4">
        <v>28041654</v>
      </c>
      <c r="J9915" s="4">
        <v>20003044</v>
      </c>
    </row>
    <row r="9916" spans="1:10" x14ac:dyDescent="0.35">
      <c r="B9916" t="s">
        <v>1843</v>
      </c>
      <c r="C9916" t="s">
        <v>1846</v>
      </c>
      <c r="D9916" s="4">
        <v>13803283</v>
      </c>
      <c r="E9916" s="4">
        <v>76250</v>
      </c>
      <c r="F9916" s="4">
        <v>7000</v>
      </c>
      <c r="I9916" s="4">
        <v>13886533</v>
      </c>
      <c r="J9916" s="4">
        <v>13879533</v>
      </c>
    </row>
    <row r="9917" spans="1:10" x14ac:dyDescent="0.35">
      <c r="C9917" t="s">
        <v>1847</v>
      </c>
      <c r="D9917" s="4">
        <v>7494263</v>
      </c>
      <c r="F9917" s="4">
        <v>675676</v>
      </c>
      <c r="I9917" s="4">
        <v>8169939</v>
      </c>
      <c r="J9917" s="4">
        <v>7494263</v>
      </c>
    </row>
    <row r="9918" spans="1:10" x14ac:dyDescent="0.35">
      <c r="C9918" t="s">
        <v>1848</v>
      </c>
      <c r="D9918" s="4">
        <v>75863</v>
      </c>
      <c r="I9918" s="4">
        <v>75863</v>
      </c>
      <c r="J9918" s="4">
        <v>75863</v>
      </c>
    </row>
    <row r="9919" spans="1:10" x14ac:dyDescent="0.35">
      <c r="B9919" t="s">
        <v>52</v>
      </c>
      <c r="D9919" s="4">
        <v>21373409</v>
      </c>
      <c r="E9919" s="4">
        <v>76250</v>
      </c>
      <c r="F9919" s="4">
        <v>682676</v>
      </c>
      <c r="I9919" s="4">
        <v>22132335</v>
      </c>
      <c r="J9919" s="4">
        <v>21449659</v>
      </c>
    </row>
    <row r="9920" spans="1:10" x14ac:dyDescent="0.35">
      <c r="B9920" t="s">
        <v>1849</v>
      </c>
      <c r="C9920" t="s">
        <v>1850</v>
      </c>
      <c r="E9920" s="4">
        <v>4800000</v>
      </c>
      <c r="I9920" s="4">
        <v>4800000</v>
      </c>
      <c r="J9920">
        <v>4800000</v>
      </c>
    </row>
    <row r="9921" spans="2:10" x14ac:dyDescent="0.35">
      <c r="B9921" t="s">
        <v>53</v>
      </c>
      <c r="E9921" s="4">
        <v>4800000</v>
      </c>
      <c r="I9921" s="4">
        <v>4800000</v>
      </c>
      <c r="J9921">
        <v>4800000</v>
      </c>
    </row>
    <row r="9922" spans="2:10" x14ac:dyDescent="0.35">
      <c r="B9922" t="s">
        <v>1844</v>
      </c>
      <c r="C9922" t="s">
        <v>1851</v>
      </c>
      <c r="D9922" s="4">
        <v>398624</v>
      </c>
      <c r="I9922" s="4">
        <v>398624</v>
      </c>
      <c r="J9922" s="4">
        <v>398624</v>
      </c>
    </row>
    <row r="9923" spans="2:10" x14ac:dyDescent="0.35">
      <c r="C9923" t="s">
        <v>1852</v>
      </c>
      <c r="D9923" s="4">
        <v>1363</v>
      </c>
      <c r="F9923" s="4">
        <v>24533</v>
      </c>
      <c r="H9923" s="4">
        <v>5452</v>
      </c>
      <c r="I9923" s="4">
        <v>31348</v>
      </c>
      <c r="J9923" s="4">
        <v>1363</v>
      </c>
    </row>
    <row r="9924" spans="2:10" x14ac:dyDescent="0.35">
      <c r="C9924" t="s">
        <v>1853</v>
      </c>
      <c r="D9924" s="4">
        <v>3848</v>
      </c>
      <c r="E9924" s="4">
        <v>3078</v>
      </c>
      <c r="F9924" s="4">
        <v>6926</v>
      </c>
      <c r="H9924" s="4">
        <v>5461</v>
      </c>
      <c r="I9924" s="4">
        <v>19312</v>
      </c>
      <c r="J9924" s="4">
        <v>6926</v>
      </c>
    </row>
    <row r="9925" spans="2:10" x14ac:dyDescent="0.35">
      <c r="C9925" t="s">
        <v>1893</v>
      </c>
      <c r="H9925" s="4">
        <v>13140</v>
      </c>
      <c r="I9925" s="4">
        <v>13140</v>
      </c>
      <c r="J9925">
        <v>0</v>
      </c>
    </row>
    <row r="9926" spans="2:10" x14ac:dyDescent="0.35">
      <c r="C9926" t="s">
        <v>1903</v>
      </c>
      <c r="D9926" s="4">
        <v>4508</v>
      </c>
      <c r="I9926" s="4">
        <v>4508</v>
      </c>
      <c r="J9926" s="4">
        <v>4508</v>
      </c>
    </row>
    <row r="9927" spans="2:10" x14ac:dyDescent="0.35">
      <c r="C9927" t="s">
        <v>1854</v>
      </c>
      <c r="D9927" s="4">
        <v>76094</v>
      </c>
      <c r="E9927" s="4">
        <v>457293</v>
      </c>
      <c r="I9927" s="4">
        <v>533387</v>
      </c>
      <c r="J9927" s="4">
        <v>533387</v>
      </c>
    </row>
    <row r="9928" spans="2:10" x14ac:dyDescent="0.35">
      <c r="C9928" t="s">
        <v>1855</v>
      </c>
      <c r="D9928" s="4">
        <v>6474</v>
      </c>
      <c r="E9928" s="4">
        <v>52719</v>
      </c>
      <c r="G9928" s="4">
        <v>166490</v>
      </c>
      <c r="H9928" s="4">
        <v>251074</v>
      </c>
      <c r="I9928" s="4">
        <v>476758</v>
      </c>
      <c r="J9928" s="4">
        <v>59193</v>
      </c>
    </row>
    <row r="9929" spans="2:10" x14ac:dyDescent="0.35">
      <c r="C9929" t="s">
        <v>1856</v>
      </c>
      <c r="D9929" s="4">
        <v>3201</v>
      </c>
      <c r="H9929" s="4">
        <v>20708</v>
      </c>
      <c r="I9929" s="4">
        <v>23909</v>
      </c>
      <c r="J9929" s="4">
        <v>3201</v>
      </c>
    </row>
    <row r="9930" spans="2:10" x14ac:dyDescent="0.35">
      <c r="C9930" t="s">
        <v>1857</v>
      </c>
      <c r="D9930" s="4">
        <v>42096</v>
      </c>
      <c r="F9930" s="4">
        <v>679</v>
      </c>
      <c r="I9930" s="4">
        <v>42775</v>
      </c>
      <c r="J9930" s="4">
        <v>42096</v>
      </c>
    </row>
    <row r="9931" spans="2:10" x14ac:dyDescent="0.35">
      <c r="C9931" t="s">
        <v>1858</v>
      </c>
      <c r="E9931" s="4">
        <v>22305</v>
      </c>
      <c r="G9931" s="4">
        <v>5195</v>
      </c>
      <c r="H9931" s="4">
        <v>77928</v>
      </c>
      <c r="I9931" s="4">
        <v>105428</v>
      </c>
      <c r="J9931">
        <v>22305</v>
      </c>
    </row>
    <row r="9932" spans="2:10" x14ac:dyDescent="0.35">
      <c r="C9932" t="s">
        <v>1859</v>
      </c>
      <c r="D9932" s="4">
        <v>125000</v>
      </c>
      <c r="E9932" s="4">
        <v>75000</v>
      </c>
      <c r="F9932" s="4">
        <v>105421</v>
      </c>
      <c r="G9932" s="4">
        <v>50000</v>
      </c>
      <c r="H9932" s="4">
        <v>612231</v>
      </c>
      <c r="I9932" s="4">
        <v>967652</v>
      </c>
      <c r="J9932" s="4">
        <v>200000</v>
      </c>
    </row>
    <row r="9933" spans="2:10" x14ac:dyDescent="0.35">
      <c r="C9933" t="s">
        <v>1860</v>
      </c>
      <c r="E9933" s="4">
        <v>0</v>
      </c>
      <c r="H9933" s="4">
        <v>543515</v>
      </c>
      <c r="I9933" s="4">
        <v>543515</v>
      </c>
      <c r="J9933">
        <v>0</v>
      </c>
    </row>
    <row r="9934" spans="2:10" x14ac:dyDescent="0.35">
      <c r="C9934" t="s">
        <v>1861</v>
      </c>
      <c r="D9934" s="4">
        <v>177916</v>
      </c>
      <c r="I9934" s="4">
        <v>177916</v>
      </c>
      <c r="J9934" s="4">
        <v>177916</v>
      </c>
    </row>
    <row r="9935" spans="2:10" x14ac:dyDescent="0.35">
      <c r="C9935" t="s">
        <v>1862</v>
      </c>
      <c r="E9935" s="4">
        <v>0</v>
      </c>
      <c r="H9935" s="4">
        <v>769178</v>
      </c>
      <c r="I9935" s="4">
        <v>769178</v>
      </c>
      <c r="J9935">
        <v>0</v>
      </c>
    </row>
    <row r="9936" spans="2:10" x14ac:dyDescent="0.35">
      <c r="C9936" t="s">
        <v>1863</v>
      </c>
      <c r="G9936" s="4">
        <v>7780</v>
      </c>
      <c r="I9936" s="4">
        <v>7780</v>
      </c>
      <c r="J9936">
        <v>0</v>
      </c>
    </row>
    <row r="9937" spans="2:10" x14ac:dyDescent="0.35">
      <c r="B9937" t="s">
        <v>54</v>
      </c>
      <c r="D9937" s="4">
        <v>839124</v>
      </c>
      <c r="E9937" s="4">
        <v>610395</v>
      </c>
      <c r="F9937" s="4">
        <v>137559</v>
      </c>
      <c r="G9937" s="4">
        <v>229465</v>
      </c>
      <c r="H9937" s="4">
        <v>2298687</v>
      </c>
      <c r="I9937" s="4">
        <v>4115230</v>
      </c>
      <c r="J9937" s="4">
        <v>1449519</v>
      </c>
    </row>
    <row r="9938" spans="2:10" x14ac:dyDescent="0.35">
      <c r="B9938" t="s">
        <v>1845</v>
      </c>
      <c r="C9938" t="s">
        <v>1866</v>
      </c>
      <c r="I9938" s="4">
        <v>0</v>
      </c>
      <c r="J9938">
        <v>0</v>
      </c>
    </row>
    <row r="9939" spans="2:10" x14ac:dyDescent="0.35">
      <c r="C9939" t="s">
        <v>1867</v>
      </c>
      <c r="D9939" s="4">
        <v>1245997</v>
      </c>
      <c r="E9939" s="4">
        <v>0</v>
      </c>
      <c r="F9939" s="4">
        <v>4500</v>
      </c>
      <c r="H9939" s="4">
        <v>1030162</v>
      </c>
      <c r="I9939" s="4">
        <v>2280659</v>
      </c>
      <c r="J9939" s="4">
        <v>1245997</v>
      </c>
    </row>
    <row r="9940" spans="2:10" x14ac:dyDescent="0.35">
      <c r="C9940" t="s">
        <v>1868</v>
      </c>
      <c r="D9940" s="4">
        <v>258506</v>
      </c>
      <c r="E9940" s="4">
        <v>5259</v>
      </c>
      <c r="F9940" s="4">
        <v>5259</v>
      </c>
      <c r="H9940" s="4">
        <v>1355118</v>
      </c>
      <c r="I9940" s="4">
        <v>1624143</v>
      </c>
      <c r="J9940" s="4">
        <v>263765</v>
      </c>
    </row>
    <row r="9941" spans="2:10" x14ac:dyDescent="0.35">
      <c r="C9941" t="s">
        <v>1869</v>
      </c>
      <c r="E9941" s="4">
        <v>0</v>
      </c>
      <c r="H9941" s="4">
        <v>501120</v>
      </c>
      <c r="I9941" s="4">
        <v>501120</v>
      </c>
      <c r="J9941">
        <v>0</v>
      </c>
    </row>
    <row r="9942" spans="2:10" x14ac:dyDescent="0.35">
      <c r="C9942" t="s">
        <v>1870</v>
      </c>
      <c r="D9942" s="4">
        <v>15442</v>
      </c>
      <c r="E9942" s="4">
        <v>23269</v>
      </c>
      <c r="G9942" s="4">
        <v>1714955</v>
      </c>
      <c r="H9942" s="4">
        <v>6420</v>
      </c>
      <c r="I9942" s="4">
        <v>1760085</v>
      </c>
      <c r="J9942" s="4">
        <v>38711</v>
      </c>
    </row>
    <row r="9943" spans="2:10" x14ac:dyDescent="0.35">
      <c r="C9943" t="s">
        <v>1871</v>
      </c>
      <c r="D9943" s="4">
        <v>140252</v>
      </c>
      <c r="F9943" s="4">
        <v>4371767</v>
      </c>
      <c r="G9943" s="4">
        <v>12037</v>
      </c>
      <c r="H9943" s="4">
        <v>73845</v>
      </c>
      <c r="I9943" s="4">
        <v>4597901</v>
      </c>
      <c r="J9943" s="4">
        <v>140252</v>
      </c>
    </row>
    <row r="9944" spans="2:10" x14ac:dyDescent="0.35">
      <c r="C9944" t="s">
        <v>1872</v>
      </c>
      <c r="D9944" s="4">
        <v>149924</v>
      </c>
      <c r="I9944" s="4">
        <v>149924</v>
      </c>
      <c r="J9944" s="4">
        <v>149924</v>
      </c>
    </row>
    <row r="9945" spans="2:10" x14ac:dyDescent="0.35">
      <c r="C9945" t="s">
        <v>1873</v>
      </c>
      <c r="D9945" s="4">
        <v>2619</v>
      </c>
      <c r="E9945" s="4">
        <v>0</v>
      </c>
      <c r="I9945" s="4">
        <v>2619</v>
      </c>
      <c r="J9945" s="4">
        <v>2619</v>
      </c>
    </row>
    <row r="9946" spans="2:10" x14ac:dyDescent="0.35">
      <c r="C9946" t="s">
        <v>1874</v>
      </c>
      <c r="D9946" s="4">
        <v>3410</v>
      </c>
      <c r="I9946" s="4">
        <v>3410</v>
      </c>
      <c r="J9946" s="4">
        <v>3410</v>
      </c>
    </row>
    <row r="9947" spans="2:10" x14ac:dyDescent="0.35">
      <c r="C9947" t="s">
        <v>1875</v>
      </c>
      <c r="H9947" s="4">
        <v>21505</v>
      </c>
      <c r="I9947" s="4">
        <v>21505</v>
      </c>
      <c r="J9947">
        <v>0</v>
      </c>
    </row>
    <row r="9948" spans="2:10" x14ac:dyDescent="0.35">
      <c r="C9948" t="s">
        <v>1876</v>
      </c>
      <c r="D9948" s="4">
        <v>19460</v>
      </c>
      <c r="E9948" s="4">
        <v>0</v>
      </c>
      <c r="H9948" s="4">
        <v>137760</v>
      </c>
      <c r="I9948" s="4">
        <v>157220</v>
      </c>
      <c r="J9948" s="4">
        <v>19460</v>
      </c>
    </row>
    <row r="9949" spans="2:10" x14ac:dyDescent="0.35">
      <c r="C9949" t="s">
        <v>1877</v>
      </c>
      <c r="D9949" s="4">
        <v>13874</v>
      </c>
      <c r="I9949" s="4">
        <v>13874</v>
      </c>
      <c r="J9949" s="4">
        <v>13874</v>
      </c>
    </row>
    <row r="9950" spans="2:10" x14ac:dyDescent="0.35">
      <c r="B9950" t="s">
        <v>55</v>
      </c>
      <c r="D9950" s="4">
        <v>1849484</v>
      </c>
      <c r="E9950" s="4">
        <v>28528</v>
      </c>
      <c r="F9950" s="4">
        <v>4381526</v>
      </c>
      <c r="G9950" s="4">
        <v>1726992</v>
      </c>
      <c r="H9950" s="4">
        <v>3125929</v>
      </c>
      <c r="I9950" s="4">
        <v>11112459</v>
      </c>
      <c r="J9950" s="4">
        <v>1878012</v>
      </c>
    </row>
    <row r="9951" spans="2:10" x14ac:dyDescent="0.35">
      <c r="B9951" t="s">
        <v>1878</v>
      </c>
      <c r="C9951" t="s">
        <v>1879</v>
      </c>
      <c r="D9951" s="4">
        <v>615325</v>
      </c>
      <c r="I9951" s="4">
        <v>615325</v>
      </c>
      <c r="J9951" s="4">
        <v>615325</v>
      </c>
    </row>
    <row r="9952" spans="2:10" x14ac:dyDescent="0.35">
      <c r="C9952" t="s">
        <v>1881</v>
      </c>
      <c r="D9952" s="4">
        <v>1517742</v>
      </c>
      <c r="I9952" s="4">
        <v>1517742</v>
      </c>
      <c r="J9952" s="4">
        <v>1517742</v>
      </c>
    </row>
    <row r="9953" spans="1:10" x14ac:dyDescent="0.35">
      <c r="C9953" t="s">
        <v>1882</v>
      </c>
      <c r="E9953" s="4">
        <v>141400</v>
      </c>
      <c r="I9953" s="4">
        <v>141400</v>
      </c>
      <c r="J9953">
        <v>141400</v>
      </c>
    </row>
    <row r="9954" spans="1:10" x14ac:dyDescent="0.35">
      <c r="C9954" t="s">
        <v>1892</v>
      </c>
      <c r="D9954" s="4">
        <v>521</v>
      </c>
      <c r="I9954" s="4">
        <v>521</v>
      </c>
      <c r="J9954" s="4">
        <v>521</v>
      </c>
    </row>
    <row r="9955" spans="1:10" x14ac:dyDescent="0.35">
      <c r="B9955" t="s">
        <v>56</v>
      </c>
      <c r="D9955" s="4">
        <v>2133588</v>
      </c>
      <c r="E9955" s="4">
        <v>141400</v>
      </c>
      <c r="I9955" s="4">
        <v>2274988</v>
      </c>
      <c r="J9955" s="4">
        <v>2274988</v>
      </c>
    </row>
    <row r="9956" spans="1:10" x14ac:dyDescent="0.35">
      <c r="B9956" t="s">
        <v>1885</v>
      </c>
      <c r="C9956" t="s">
        <v>1886</v>
      </c>
      <c r="D9956" s="4">
        <v>23566</v>
      </c>
      <c r="I9956" s="4">
        <v>23566</v>
      </c>
      <c r="J9956" s="4">
        <v>23566</v>
      </c>
    </row>
    <row r="9957" spans="1:10" x14ac:dyDescent="0.35">
      <c r="B9957" t="s">
        <v>57</v>
      </c>
      <c r="D9957" s="4">
        <v>23566</v>
      </c>
      <c r="I9957" s="4">
        <v>23566</v>
      </c>
      <c r="J9957" s="4">
        <v>23566</v>
      </c>
    </row>
    <row r="9958" spans="1:10" x14ac:dyDescent="0.35">
      <c r="B9958" t="s">
        <v>1887</v>
      </c>
      <c r="C9958" t="s">
        <v>1888</v>
      </c>
      <c r="H9958" s="4">
        <v>115200</v>
      </c>
      <c r="I9958" s="4">
        <v>115200</v>
      </c>
      <c r="J9958">
        <v>0</v>
      </c>
    </row>
    <row r="9959" spans="1:10" x14ac:dyDescent="0.35">
      <c r="C9959" t="s">
        <v>1901</v>
      </c>
      <c r="G9959" s="4">
        <v>120000</v>
      </c>
      <c r="I9959" s="4">
        <v>120000</v>
      </c>
      <c r="J9959">
        <v>0</v>
      </c>
    </row>
    <row r="9960" spans="1:10" x14ac:dyDescent="0.35">
      <c r="C9960" t="s">
        <v>1889</v>
      </c>
      <c r="G9960" s="4">
        <v>189000</v>
      </c>
      <c r="I9960" s="4">
        <v>189000</v>
      </c>
      <c r="J9960">
        <v>0</v>
      </c>
    </row>
    <row r="9961" spans="1:10" x14ac:dyDescent="0.35">
      <c r="C9961" t="s">
        <v>1890</v>
      </c>
      <c r="G9961" s="4">
        <v>135000</v>
      </c>
      <c r="I9961" s="4">
        <v>135000</v>
      </c>
      <c r="J9961">
        <v>0</v>
      </c>
    </row>
    <row r="9962" spans="1:10" x14ac:dyDescent="0.35">
      <c r="C9962" t="s">
        <v>1902</v>
      </c>
      <c r="G9962" s="4">
        <v>240000</v>
      </c>
      <c r="I9962" s="4">
        <v>240000</v>
      </c>
      <c r="J9962">
        <v>0</v>
      </c>
    </row>
    <row r="9963" spans="1:10" x14ac:dyDescent="0.35">
      <c r="B9963" t="s">
        <v>58</v>
      </c>
      <c r="G9963" s="4">
        <v>684000</v>
      </c>
      <c r="H9963" s="4">
        <v>115200</v>
      </c>
      <c r="I9963" s="4">
        <v>799200</v>
      </c>
      <c r="J9963">
        <v>0</v>
      </c>
    </row>
    <row r="9964" spans="1:10" x14ac:dyDescent="0.35">
      <c r="A9964" t="s">
        <v>1717</v>
      </c>
      <c r="B9964" t="s">
        <v>59</v>
      </c>
      <c r="D9964" s="4">
        <v>46131818</v>
      </c>
      <c r="E9964" s="4">
        <v>5746970</v>
      </c>
      <c r="F9964" s="4">
        <v>11851760</v>
      </c>
      <c r="G9964" s="4">
        <v>2657758</v>
      </c>
      <c r="H9964" s="4">
        <v>6911126</v>
      </c>
      <c r="I9964" s="4">
        <v>73299431</v>
      </c>
      <c r="J9964" s="4">
        <v>51878788</v>
      </c>
    </row>
    <row r="9965" spans="1:10" x14ac:dyDescent="0.35">
      <c r="A9965" t="s">
        <v>978</v>
      </c>
      <c r="B9965" t="s">
        <v>1842</v>
      </c>
      <c r="C9965" t="s">
        <v>1843</v>
      </c>
      <c r="D9965" s="4">
        <v>7782763</v>
      </c>
      <c r="F9965" s="4">
        <v>4734800</v>
      </c>
      <c r="I9965" s="4">
        <v>12517563</v>
      </c>
      <c r="J9965" s="4">
        <v>7782763</v>
      </c>
    </row>
    <row r="9966" spans="1:10" x14ac:dyDescent="0.35">
      <c r="C9966" t="s">
        <v>1844</v>
      </c>
      <c r="D9966" s="4">
        <v>892912</v>
      </c>
      <c r="F9966" s="4">
        <v>631926</v>
      </c>
      <c r="H9966" s="4">
        <v>95400</v>
      </c>
      <c r="I9966" s="4">
        <v>1620238</v>
      </c>
      <c r="J9966" s="4">
        <v>892912</v>
      </c>
    </row>
    <row r="9967" spans="1:10" x14ac:dyDescent="0.35">
      <c r="C9967" t="s">
        <v>1845</v>
      </c>
      <c r="D9967" s="4">
        <v>659590</v>
      </c>
      <c r="I9967" s="4">
        <v>659590</v>
      </c>
      <c r="J9967" s="4">
        <v>659590</v>
      </c>
    </row>
    <row r="9968" spans="1:10" x14ac:dyDescent="0.35">
      <c r="B9968" t="s">
        <v>51</v>
      </c>
      <c r="D9968" s="4">
        <v>9335265</v>
      </c>
      <c r="F9968" s="4">
        <v>5366726</v>
      </c>
      <c r="H9968" s="4">
        <v>95400</v>
      </c>
      <c r="I9968" s="4">
        <v>14797391</v>
      </c>
      <c r="J9968" s="4">
        <v>9335265</v>
      </c>
    </row>
    <row r="9969" spans="2:10" x14ac:dyDescent="0.35">
      <c r="B9969" t="s">
        <v>1843</v>
      </c>
      <c r="C9969" t="s">
        <v>1846</v>
      </c>
      <c r="D9969" s="4">
        <v>2698116</v>
      </c>
      <c r="E9969" s="4">
        <v>21943</v>
      </c>
      <c r="F9969" s="4">
        <v>721475</v>
      </c>
      <c r="H9969" s="4">
        <v>104000</v>
      </c>
      <c r="I9969" s="4">
        <v>3545534</v>
      </c>
      <c r="J9969" s="4">
        <v>2720059</v>
      </c>
    </row>
    <row r="9970" spans="2:10" x14ac:dyDescent="0.35">
      <c r="C9970" t="s">
        <v>1847</v>
      </c>
      <c r="D9970" s="4">
        <v>4032391</v>
      </c>
      <c r="F9970" s="4">
        <v>472973</v>
      </c>
      <c r="I9970" s="4">
        <v>4505364</v>
      </c>
      <c r="J9970" s="4">
        <v>4032391</v>
      </c>
    </row>
    <row r="9971" spans="2:10" x14ac:dyDescent="0.35">
      <c r="C9971" t="s">
        <v>1848</v>
      </c>
      <c r="E9971" s="4">
        <v>42422</v>
      </c>
      <c r="I9971" s="4">
        <v>42422</v>
      </c>
      <c r="J9971">
        <v>42422</v>
      </c>
    </row>
    <row r="9972" spans="2:10" x14ac:dyDescent="0.35">
      <c r="B9972" t="s">
        <v>52</v>
      </c>
      <c r="D9972" s="4">
        <v>6730508</v>
      </c>
      <c r="E9972" s="4">
        <v>64365</v>
      </c>
      <c r="F9972" s="4">
        <v>1194448</v>
      </c>
      <c r="H9972" s="4">
        <v>104000</v>
      </c>
      <c r="I9972" s="4">
        <v>8093321</v>
      </c>
      <c r="J9972" s="4">
        <v>6794873</v>
      </c>
    </row>
    <row r="9973" spans="2:10" x14ac:dyDescent="0.35">
      <c r="B9973" t="s">
        <v>1849</v>
      </c>
      <c r="C9973" t="s">
        <v>1850</v>
      </c>
      <c r="D9973" s="4">
        <v>1600000</v>
      </c>
      <c r="I9973" s="4">
        <v>1600000</v>
      </c>
      <c r="J9973" s="4">
        <v>1600000</v>
      </c>
    </row>
    <row r="9974" spans="2:10" x14ac:dyDescent="0.35">
      <c r="B9974" t="s">
        <v>53</v>
      </c>
      <c r="D9974" s="4">
        <v>1600000</v>
      </c>
      <c r="I9974" s="4">
        <v>1600000</v>
      </c>
      <c r="J9974" s="4">
        <v>1600000</v>
      </c>
    </row>
    <row r="9975" spans="2:10" x14ac:dyDescent="0.35">
      <c r="B9975" t="s">
        <v>1844</v>
      </c>
      <c r="C9975" t="s">
        <v>1934</v>
      </c>
      <c r="E9975" s="4">
        <v>3849</v>
      </c>
      <c r="I9975" s="4">
        <v>3849</v>
      </c>
      <c r="J9975">
        <v>3849</v>
      </c>
    </row>
    <row r="9976" spans="2:10" x14ac:dyDescent="0.35">
      <c r="C9976" t="s">
        <v>1851</v>
      </c>
      <c r="D9976" s="4">
        <v>244838</v>
      </c>
      <c r="I9976" s="4">
        <v>244838</v>
      </c>
      <c r="J9976" s="4">
        <v>244838</v>
      </c>
    </row>
    <row r="9977" spans="2:10" x14ac:dyDescent="0.35">
      <c r="C9977" t="s">
        <v>1852</v>
      </c>
      <c r="E9977" s="4">
        <v>16355</v>
      </c>
      <c r="F9977" s="4">
        <v>5452</v>
      </c>
      <c r="I9977" s="4">
        <v>21807</v>
      </c>
      <c r="J9977">
        <v>16355</v>
      </c>
    </row>
    <row r="9978" spans="2:10" x14ac:dyDescent="0.35">
      <c r="C9978" t="s">
        <v>1853</v>
      </c>
      <c r="D9978" s="4">
        <v>0</v>
      </c>
      <c r="E9978" s="4">
        <v>4617</v>
      </c>
      <c r="F9978" s="4">
        <v>2309</v>
      </c>
      <c r="I9978" s="4">
        <v>6926</v>
      </c>
      <c r="J9978" s="4">
        <v>4617</v>
      </c>
    </row>
    <row r="9979" spans="2:10" x14ac:dyDescent="0.35">
      <c r="C9979" t="s">
        <v>1893</v>
      </c>
      <c r="D9979" s="4">
        <v>1026</v>
      </c>
      <c r="E9979" s="4">
        <v>2389</v>
      </c>
      <c r="I9979" s="4">
        <v>3415</v>
      </c>
      <c r="J9979" s="4">
        <v>3415</v>
      </c>
    </row>
    <row r="9980" spans="2:10" x14ac:dyDescent="0.35">
      <c r="C9980" t="s">
        <v>1854</v>
      </c>
      <c r="D9980" s="4">
        <v>94149</v>
      </c>
      <c r="I9980" s="4">
        <v>94149</v>
      </c>
      <c r="J9980" s="4">
        <v>94149</v>
      </c>
    </row>
    <row r="9981" spans="2:10" x14ac:dyDescent="0.35">
      <c r="C9981" t="s">
        <v>1855</v>
      </c>
      <c r="D9981" s="4">
        <v>4897</v>
      </c>
      <c r="E9981" s="4">
        <v>166666</v>
      </c>
      <c r="G9981" s="4">
        <v>17955</v>
      </c>
      <c r="I9981" s="4">
        <v>189518</v>
      </c>
      <c r="J9981" s="4">
        <v>171563</v>
      </c>
    </row>
    <row r="9982" spans="2:10" x14ac:dyDescent="0.35">
      <c r="C9982" t="s">
        <v>1856</v>
      </c>
      <c r="E9982" s="4">
        <v>0</v>
      </c>
      <c r="F9982" s="4">
        <v>18637</v>
      </c>
      <c r="I9982" s="4">
        <v>18637</v>
      </c>
      <c r="J9982">
        <v>0</v>
      </c>
    </row>
    <row r="9983" spans="2:10" x14ac:dyDescent="0.35">
      <c r="C9983" t="s">
        <v>1857</v>
      </c>
      <c r="D9983" s="4">
        <v>13579</v>
      </c>
      <c r="I9983" s="4">
        <v>13579</v>
      </c>
      <c r="J9983" s="4">
        <v>13579</v>
      </c>
    </row>
    <row r="9984" spans="2:10" x14ac:dyDescent="0.35">
      <c r="C9984" t="s">
        <v>1858</v>
      </c>
      <c r="H9984" s="4">
        <v>52287</v>
      </c>
      <c r="I9984" s="4">
        <v>52287</v>
      </c>
      <c r="J9984">
        <v>0</v>
      </c>
    </row>
    <row r="9985" spans="2:10" x14ac:dyDescent="0.35">
      <c r="C9985" t="s">
        <v>1859</v>
      </c>
      <c r="D9985" s="4">
        <v>125000</v>
      </c>
      <c r="E9985" s="4">
        <v>25000</v>
      </c>
      <c r="G9985" s="4">
        <v>75000</v>
      </c>
      <c r="H9985" s="4">
        <v>180427</v>
      </c>
      <c r="I9985" s="4">
        <v>405427</v>
      </c>
      <c r="J9985" s="4">
        <v>150000</v>
      </c>
    </row>
    <row r="9986" spans="2:10" x14ac:dyDescent="0.35">
      <c r="C9986" t="s">
        <v>1915</v>
      </c>
      <c r="G9986" s="4">
        <v>5</v>
      </c>
      <c r="I9986" s="4">
        <v>5</v>
      </c>
      <c r="J9986">
        <v>0</v>
      </c>
    </row>
    <row r="9987" spans="2:10" x14ac:dyDescent="0.35">
      <c r="C9987" t="s">
        <v>1860</v>
      </c>
      <c r="D9987" s="4">
        <v>108703</v>
      </c>
      <c r="I9987" s="4">
        <v>108703</v>
      </c>
      <c r="J9987" s="4">
        <v>108703</v>
      </c>
    </row>
    <row r="9988" spans="2:10" x14ac:dyDescent="0.35">
      <c r="C9988" t="s">
        <v>1861</v>
      </c>
      <c r="D9988" s="4">
        <v>52232</v>
      </c>
      <c r="I9988" s="4">
        <v>52232</v>
      </c>
      <c r="J9988" s="4">
        <v>52232</v>
      </c>
    </row>
    <row r="9989" spans="2:10" x14ac:dyDescent="0.35">
      <c r="C9989" t="s">
        <v>1862</v>
      </c>
      <c r="D9989" s="4">
        <v>85464</v>
      </c>
      <c r="I9989" s="4">
        <v>85464</v>
      </c>
      <c r="J9989" s="4">
        <v>85464</v>
      </c>
    </row>
    <row r="9990" spans="2:10" x14ac:dyDescent="0.35">
      <c r="C9990" t="s">
        <v>1863</v>
      </c>
      <c r="E9990" s="4">
        <v>2199</v>
      </c>
      <c r="G9990" s="4">
        <v>7780</v>
      </c>
      <c r="H9990" s="4">
        <v>7780</v>
      </c>
      <c r="I9990" s="4">
        <v>17759</v>
      </c>
      <c r="J9990">
        <v>2199</v>
      </c>
    </row>
    <row r="9991" spans="2:10" x14ac:dyDescent="0.35">
      <c r="B9991" t="s">
        <v>54</v>
      </c>
      <c r="D9991" s="4">
        <v>729888</v>
      </c>
      <c r="E9991" s="4">
        <v>221077</v>
      </c>
      <c r="F9991" s="4">
        <v>26397</v>
      </c>
      <c r="G9991" s="4">
        <v>100740</v>
      </c>
      <c r="H9991" s="4">
        <v>240494</v>
      </c>
      <c r="I9991" s="4">
        <v>1318595</v>
      </c>
      <c r="J9991" s="4">
        <v>950965</v>
      </c>
    </row>
    <row r="9992" spans="2:10" x14ac:dyDescent="0.35">
      <c r="B9992" t="s">
        <v>1845</v>
      </c>
      <c r="C9992" t="s">
        <v>1865</v>
      </c>
      <c r="D9992" s="4">
        <v>3488</v>
      </c>
      <c r="E9992" s="4">
        <v>0</v>
      </c>
      <c r="F9992" s="4">
        <v>131762</v>
      </c>
      <c r="I9992" s="4">
        <v>135251</v>
      </c>
      <c r="J9992" s="4">
        <v>3488</v>
      </c>
    </row>
    <row r="9993" spans="2:10" x14ac:dyDescent="0.35">
      <c r="C9993" t="s">
        <v>1866</v>
      </c>
      <c r="D9993" s="4">
        <v>2636</v>
      </c>
      <c r="I9993" s="4">
        <v>2636</v>
      </c>
      <c r="J9993" s="4">
        <v>2636</v>
      </c>
    </row>
    <row r="9994" spans="2:10" x14ac:dyDescent="0.35">
      <c r="C9994" t="s">
        <v>1867</v>
      </c>
      <c r="D9994" s="4">
        <v>969531</v>
      </c>
      <c r="E9994" s="4">
        <v>4500</v>
      </c>
      <c r="H9994" s="4">
        <v>206672</v>
      </c>
      <c r="I9994" s="4">
        <v>1180703</v>
      </c>
      <c r="J9994" s="4">
        <v>974031</v>
      </c>
    </row>
    <row r="9995" spans="2:10" x14ac:dyDescent="0.35">
      <c r="C9995" t="s">
        <v>1868</v>
      </c>
      <c r="D9995" s="4">
        <v>10793</v>
      </c>
      <c r="E9995" s="4">
        <v>5259</v>
      </c>
      <c r="H9995" s="4">
        <v>758181</v>
      </c>
      <c r="I9995" s="4">
        <v>774233</v>
      </c>
      <c r="J9995" s="4">
        <v>16052</v>
      </c>
    </row>
    <row r="9996" spans="2:10" x14ac:dyDescent="0.35">
      <c r="C9996" t="s">
        <v>1869</v>
      </c>
      <c r="H9996" s="4">
        <v>269280</v>
      </c>
      <c r="I9996" s="4">
        <v>269280</v>
      </c>
      <c r="J9996">
        <v>0</v>
      </c>
    </row>
    <row r="9997" spans="2:10" x14ac:dyDescent="0.35">
      <c r="C9997" t="s">
        <v>1870</v>
      </c>
      <c r="D9997" s="4">
        <v>17484</v>
      </c>
      <c r="E9997" s="4">
        <v>16406</v>
      </c>
      <c r="H9997" s="4">
        <v>1578203</v>
      </c>
      <c r="I9997" s="4">
        <v>1612092</v>
      </c>
      <c r="J9997" s="4">
        <v>33890</v>
      </c>
    </row>
    <row r="9998" spans="2:10" x14ac:dyDescent="0.35">
      <c r="C9998" t="s">
        <v>1871</v>
      </c>
      <c r="D9998" s="4">
        <v>230822</v>
      </c>
      <c r="F9998" s="4">
        <v>4330000</v>
      </c>
      <c r="G9998" s="4">
        <v>12037</v>
      </c>
      <c r="H9998" s="4">
        <v>29817</v>
      </c>
      <c r="I9998" s="4">
        <v>4602676</v>
      </c>
      <c r="J9998" s="4">
        <v>230822</v>
      </c>
    </row>
    <row r="9999" spans="2:10" x14ac:dyDescent="0.35">
      <c r="C9999" t="s">
        <v>1872</v>
      </c>
      <c r="D9999" s="4">
        <v>51924</v>
      </c>
      <c r="I9999" s="4">
        <v>51924</v>
      </c>
      <c r="J9999" s="4">
        <v>51924</v>
      </c>
    </row>
    <row r="10000" spans="2:10" x14ac:dyDescent="0.35">
      <c r="C10000" t="s">
        <v>1873</v>
      </c>
      <c r="D10000" s="4">
        <v>1901</v>
      </c>
      <c r="I10000" s="4">
        <v>1901</v>
      </c>
      <c r="J10000" s="4">
        <v>1901</v>
      </c>
    </row>
    <row r="10001" spans="2:10" x14ac:dyDescent="0.35">
      <c r="C10001" t="s">
        <v>1874</v>
      </c>
      <c r="D10001" s="4">
        <v>3410</v>
      </c>
      <c r="I10001" s="4">
        <v>3410</v>
      </c>
      <c r="J10001" s="4">
        <v>3410</v>
      </c>
    </row>
    <row r="10002" spans="2:10" x14ac:dyDescent="0.35">
      <c r="C10002" t="s">
        <v>1875</v>
      </c>
      <c r="D10002" s="4">
        <v>1162</v>
      </c>
      <c r="H10002" s="4">
        <v>8718</v>
      </c>
      <c r="I10002" s="4">
        <v>9881</v>
      </c>
      <c r="J10002" s="4">
        <v>1162</v>
      </c>
    </row>
    <row r="10003" spans="2:10" x14ac:dyDescent="0.35">
      <c r="C10003" t="s">
        <v>1876</v>
      </c>
      <c r="H10003" s="4">
        <v>58800</v>
      </c>
      <c r="I10003" s="4">
        <v>58800</v>
      </c>
      <c r="J10003">
        <v>0</v>
      </c>
    </row>
    <row r="10004" spans="2:10" x14ac:dyDescent="0.35">
      <c r="C10004" t="s">
        <v>1877</v>
      </c>
      <c r="D10004" s="4">
        <v>11108</v>
      </c>
      <c r="I10004" s="4">
        <v>11108</v>
      </c>
      <c r="J10004" s="4">
        <v>11108</v>
      </c>
    </row>
    <row r="10005" spans="2:10" x14ac:dyDescent="0.35">
      <c r="B10005" t="s">
        <v>55</v>
      </c>
      <c r="D10005" s="4">
        <v>1304260</v>
      </c>
      <c r="E10005" s="4">
        <v>26165</v>
      </c>
      <c r="F10005" s="4">
        <v>4461762</v>
      </c>
      <c r="G10005" s="4">
        <v>12037</v>
      </c>
      <c r="H10005" s="4">
        <v>2909671</v>
      </c>
      <c r="I10005" s="4">
        <v>8713895</v>
      </c>
      <c r="J10005" s="4">
        <v>1330425</v>
      </c>
    </row>
    <row r="10006" spans="2:10" x14ac:dyDescent="0.35">
      <c r="B10006" t="s">
        <v>1878</v>
      </c>
      <c r="C10006" t="s">
        <v>1879</v>
      </c>
      <c r="D10006" s="4">
        <v>256748</v>
      </c>
      <c r="I10006" s="4">
        <v>256748</v>
      </c>
      <c r="J10006" s="4">
        <v>256748</v>
      </c>
    </row>
    <row r="10007" spans="2:10" x14ac:dyDescent="0.35">
      <c r="B10007" t="s">
        <v>1878</v>
      </c>
      <c r="C10007" t="s">
        <v>1907</v>
      </c>
      <c r="D10007" s="4">
        <v>1959</v>
      </c>
      <c r="I10007" s="4">
        <v>1959</v>
      </c>
      <c r="J10007" s="4">
        <v>1959</v>
      </c>
    </row>
    <row r="10008" spans="2:10" x14ac:dyDescent="0.35">
      <c r="C10008" t="s">
        <v>1880</v>
      </c>
      <c r="D10008" s="4">
        <v>357045</v>
      </c>
      <c r="I10008" s="4">
        <v>357045</v>
      </c>
      <c r="J10008" s="4">
        <v>357045</v>
      </c>
    </row>
    <row r="10009" spans="2:10" x14ac:dyDescent="0.35">
      <c r="C10009" t="s">
        <v>1881</v>
      </c>
      <c r="D10009" s="4">
        <v>467290</v>
      </c>
      <c r="I10009" s="4">
        <v>467290</v>
      </c>
      <c r="J10009" s="4">
        <v>467290</v>
      </c>
    </row>
    <row r="10010" spans="2:10" x14ac:dyDescent="0.35">
      <c r="C10010" t="s">
        <v>1883</v>
      </c>
      <c r="D10010" s="4">
        <v>20446</v>
      </c>
      <c r="I10010" s="4">
        <v>20446</v>
      </c>
      <c r="J10010" s="4">
        <v>20446</v>
      </c>
    </row>
    <row r="10011" spans="2:10" x14ac:dyDescent="0.35">
      <c r="C10011" t="s">
        <v>1884</v>
      </c>
      <c r="D10011" s="4">
        <v>4831</v>
      </c>
      <c r="I10011" s="4">
        <v>4831</v>
      </c>
      <c r="J10011" s="4">
        <v>4831</v>
      </c>
    </row>
    <row r="10012" spans="2:10" x14ac:dyDescent="0.35">
      <c r="B10012" t="s">
        <v>56</v>
      </c>
      <c r="D10012" s="4">
        <v>1108318</v>
      </c>
      <c r="I10012" s="4">
        <v>1108318</v>
      </c>
      <c r="J10012" s="4">
        <v>1108318</v>
      </c>
    </row>
    <row r="10013" spans="2:10" x14ac:dyDescent="0.35">
      <c r="B10013" t="s">
        <v>1885</v>
      </c>
      <c r="C10013" t="s">
        <v>1886</v>
      </c>
      <c r="D10013" s="4">
        <v>141396</v>
      </c>
      <c r="I10013" s="4">
        <v>141396</v>
      </c>
      <c r="J10013" s="4">
        <v>141396</v>
      </c>
    </row>
    <row r="10014" spans="2:10" x14ac:dyDescent="0.35">
      <c r="B10014" t="s">
        <v>57</v>
      </c>
      <c r="D10014" s="4">
        <v>141396</v>
      </c>
      <c r="I10014" s="4">
        <v>141396</v>
      </c>
      <c r="J10014" s="4">
        <v>141396</v>
      </c>
    </row>
    <row r="10015" spans="2:10" x14ac:dyDescent="0.35">
      <c r="B10015" t="s">
        <v>1887</v>
      </c>
      <c r="C10015" t="s">
        <v>1888</v>
      </c>
      <c r="H10015" s="4">
        <v>240000</v>
      </c>
      <c r="I10015" s="4">
        <v>240000</v>
      </c>
      <c r="J10015">
        <v>0</v>
      </c>
    </row>
    <row r="10016" spans="2:10" x14ac:dyDescent="0.35">
      <c r="C10016" t="s">
        <v>1889</v>
      </c>
      <c r="H10016" s="4">
        <v>73500</v>
      </c>
      <c r="I10016" s="4">
        <v>73500</v>
      </c>
      <c r="J10016">
        <v>0</v>
      </c>
    </row>
    <row r="10017" spans="1:10" x14ac:dyDescent="0.35">
      <c r="C10017" t="s">
        <v>1890</v>
      </c>
      <c r="H10017" s="4">
        <v>45000</v>
      </c>
      <c r="I10017" s="4">
        <v>45000</v>
      </c>
      <c r="J10017">
        <v>0</v>
      </c>
    </row>
    <row r="10018" spans="1:10" x14ac:dyDescent="0.35">
      <c r="B10018" t="s">
        <v>58</v>
      </c>
      <c r="H10018" s="4">
        <v>358500</v>
      </c>
      <c r="I10018" s="4">
        <v>358500</v>
      </c>
      <c r="J10018">
        <v>0</v>
      </c>
    </row>
    <row r="10019" spans="1:10" x14ac:dyDescent="0.35">
      <c r="A10019" t="s">
        <v>1718</v>
      </c>
      <c r="B10019" t="s">
        <v>59</v>
      </c>
      <c r="D10019" s="4">
        <v>20949635</v>
      </c>
      <c r="E10019" s="4">
        <v>311607</v>
      </c>
      <c r="F10019" s="4">
        <v>11049334</v>
      </c>
      <c r="G10019" s="4">
        <v>112777</v>
      </c>
      <c r="H10019" s="4">
        <v>3708065</v>
      </c>
      <c r="I10019" s="4">
        <v>36131417</v>
      </c>
      <c r="J10019" s="4">
        <v>21261242</v>
      </c>
    </row>
    <row r="10020" spans="1:10" x14ac:dyDescent="0.35">
      <c r="A10020" t="s">
        <v>984</v>
      </c>
      <c r="B10020" t="s">
        <v>1842</v>
      </c>
      <c r="C10020" t="s">
        <v>1843</v>
      </c>
      <c r="D10020" s="4">
        <v>68794568</v>
      </c>
      <c r="E10020" s="4">
        <v>11066021</v>
      </c>
      <c r="F10020" s="4">
        <v>33356400</v>
      </c>
      <c r="I10020" s="4">
        <v>113216988</v>
      </c>
      <c r="J10020" s="4">
        <v>79860589</v>
      </c>
    </row>
    <row r="10021" spans="1:10" x14ac:dyDescent="0.35">
      <c r="C10021" t="s">
        <v>1844</v>
      </c>
      <c r="D10021" s="4">
        <v>10719085</v>
      </c>
      <c r="H10021" s="4">
        <v>685800</v>
      </c>
      <c r="I10021" s="4">
        <v>11404885</v>
      </c>
      <c r="J10021" s="4">
        <v>10719085</v>
      </c>
    </row>
    <row r="10022" spans="1:10" x14ac:dyDescent="0.35">
      <c r="C10022" t="s">
        <v>1845</v>
      </c>
      <c r="D10022" s="4">
        <v>7720964</v>
      </c>
      <c r="I10022" s="4">
        <v>7720964</v>
      </c>
      <c r="J10022" s="4">
        <v>7720964</v>
      </c>
    </row>
    <row r="10023" spans="1:10" x14ac:dyDescent="0.35">
      <c r="B10023" t="s">
        <v>51</v>
      </c>
      <c r="D10023" s="4">
        <v>87234617</v>
      </c>
      <c r="E10023" s="4">
        <v>11066021</v>
      </c>
      <c r="F10023" s="4">
        <v>33356400</v>
      </c>
      <c r="H10023" s="4">
        <v>685800</v>
      </c>
      <c r="I10023" s="4">
        <v>132342838</v>
      </c>
      <c r="J10023" s="4">
        <v>98300638</v>
      </c>
    </row>
    <row r="10024" spans="1:10" x14ac:dyDescent="0.35">
      <c r="B10024" t="s">
        <v>1843</v>
      </c>
      <c r="C10024" t="s">
        <v>1846</v>
      </c>
      <c r="D10024" s="4">
        <v>38112343</v>
      </c>
      <c r="F10024" s="4">
        <v>2771302</v>
      </c>
      <c r="I10024" s="4">
        <v>40883645</v>
      </c>
      <c r="J10024" s="4">
        <v>38112343</v>
      </c>
    </row>
    <row r="10025" spans="1:10" x14ac:dyDescent="0.35">
      <c r="C10025" t="s">
        <v>1847</v>
      </c>
      <c r="D10025" s="4">
        <v>26217745</v>
      </c>
      <c r="F10025" s="4">
        <v>4056216</v>
      </c>
      <c r="I10025" s="4">
        <v>30273961</v>
      </c>
      <c r="J10025" s="4">
        <v>26217745</v>
      </c>
    </row>
    <row r="10026" spans="1:10" x14ac:dyDescent="0.35">
      <c r="C10026" t="s">
        <v>1848</v>
      </c>
      <c r="D10026" s="4">
        <v>59239</v>
      </c>
      <c r="I10026" s="4">
        <v>59239</v>
      </c>
      <c r="J10026" s="4">
        <v>59239</v>
      </c>
    </row>
    <row r="10027" spans="1:10" x14ac:dyDescent="0.35">
      <c r="B10027" t="s">
        <v>52</v>
      </c>
      <c r="D10027" s="4">
        <v>64389327</v>
      </c>
      <c r="F10027" s="4">
        <v>6827518</v>
      </c>
      <c r="I10027" s="4">
        <v>71216845</v>
      </c>
      <c r="J10027" s="4">
        <v>64389327</v>
      </c>
    </row>
    <row r="10028" spans="1:10" x14ac:dyDescent="0.35">
      <c r="B10028" t="s">
        <v>1849</v>
      </c>
      <c r="C10028" t="s">
        <v>1850</v>
      </c>
      <c r="D10028" s="4">
        <v>85460</v>
      </c>
      <c r="G10028" s="4">
        <v>14400000</v>
      </c>
      <c r="I10028" s="4">
        <v>14485460</v>
      </c>
      <c r="J10028" s="4">
        <v>85460</v>
      </c>
    </row>
    <row r="10029" spans="1:10" x14ac:dyDescent="0.35">
      <c r="B10029" t="s">
        <v>53</v>
      </c>
      <c r="D10029" s="4">
        <v>85460</v>
      </c>
      <c r="G10029" s="4">
        <v>14400000</v>
      </c>
      <c r="I10029" s="4">
        <v>14485460</v>
      </c>
      <c r="J10029" s="4">
        <v>85460</v>
      </c>
    </row>
    <row r="10030" spans="1:10" x14ac:dyDescent="0.35">
      <c r="B10030" t="s">
        <v>1844</v>
      </c>
      <c r="C10030" t="s">
        <v>1851</v>
      </c>
      <c r="D10030" s="4">
        <v>2042541</v>
      </c>
      <c r="I10030" s="4">
        <v>2042541</v>
      </c>
      <c r="J10030" s="4">
        <v>2042541</v>
      </c>
    </row>
    <row r="10031" spans="1:10" x14ac:dyDescent="0.35">
      <c r="C10031" t="s">
        <v>1852</v>
      </c>
      <c r="E10031" s="4">
        <v>4089</v>
      </c>
      <c r="G10031" s="4">
        <v>19081</v>
      </c>
      <c r="H10031" s="4">
        <v>5452</v>
      </c>
      <c r="I10031" s="4">
        <v>28622</v>
      </c>
      <c r="J10031">
        <v>4089</v>
      </c>
    </row>
    <row r="10032" spans="1:10" x14ac:dyDescent="0.35">
      <c r="C10032" t="s">
        <v>1853</v>
      </c>
      <c r="E10032" s="4">
        <v>16383</v>
      </c>
      <c r="G10032" s="4">
        <v>19113</v>
      </c>
      <c r="H10032" s="4">
        <v>10922</v>
      </c>
      <c r="I10032" s="4">
        <v>46417</v>
      </c>
      <c r="J10032">
        <v>16383</v>
      </c>
    </row>
    <row r="10033" spans="2:10" x14ac:dyDescent="0.35">
      <c r="C10033" t="s">
        <v>1893</v>
      </c>
      <c r="G10033" s="4">
        <v>4778</v>
      </c>
      <c r="I10033" s="4">
        <v>4778</v>
      </c>
      <c r="J10033">
        <v>0</v>
      </c>
    </row>
    <row r="10034" spans="2:10" x14ac:dyDescent="0.35">
      <c r="C10034" t="s">
        <v>1854</v>
      </c>
      <c r="D10034" s="4">
        <v>4546</v>
      </c>
      <c r="E10034" s="4">
        <v>40349</v>
      </c>
      <c r="H10034" s="4">
        <v>706114</v>
      </c>
      <c r="I10034" s="4">
        <v>751009</v>
      </c>
      <c r="J10034" s="4">
        <v>44895</v>
      </c>
    </row>
    <row r="10035" spans="2:10" x14ac:dyDescent="0.35">
      <c r="C10035" t="s">
        <v>1855</v>
      </c>
      <c r="D10035" s="4">
        <v>23742</v>
      </c>
      <c r="E10035" s="4">
        <v>1006270</v>
      </c>
      <c r="I10035" s="4">
        <v>1030012</v>
      </c>
      <c r="J10035" s="4">
        <v>1030012</v>
      </c>
    </row>
    <row r="10036" spans="2:10" x14ac:dyDescent="0.35">
      <c r="C10036" t="s">
        <v>1856</v>
      </c>
      <c r="D10036" s="4">
        <v>5788</v>
      </c>
      <c r="F10036" s="4">
        <v>24849</v>
      </c>
      <c r="I10036" s="4">
        <v>30637</v>
      </c>
      <c r="J10036" s="4">
        <v>5788</v>
      </c>
    </row>
    <row r="10037" spans="2:10" x14ac:dyDescent="0.35">
      <c r="C10037" t="s">
        <v>1857</v>
      </c>
      <c r="D10037" s="4">
        <v>83513</v>
      </c>
      <c r="I10037" s="4">
        <v>83513</v>
      </c>
      <c r="J10037" s="4">
        <v>83513</v>
      </c>
    </row>
    <row r="10038" spans="2:10" x14ac:dyDescent="0.35">
      <c r="C10038" t="s">
        <v>1858</v>
      </c>
      <c r="E10038" s="4">
        <v>36199</v>
      </c>
      <c r="I10038" s="4">
        <v>36199</v>
      </c>
      <c r="J10038">
        <v>36199</v>
      </c>
    </row>
    <row r="10039" spans="2:10" x14ac:dyDescent="0.35">
      <c r="C10039" t="s">
        <v>1859</v>
      </c>
      <c r="D10039" s="4">
        <v>25000</v>
      </c>
      <c r="E10039" s="4">
        <v>50000</v>
      </c>
      <c r="F10039" s="4">
        <v>3</v>
      </c>
      <c r="G10039" s="4">
        <v>350000</v>
      </c>
      <c r="H10039" s="4">
        <v>1337264</v>
      </c>
      <c r="I10039" s="4">
        <v>1762267</v>
      </c>
      <c r="J10039" s="4">
        <v>75000</v>
      </c>
    </row>
    <row r="10040" spans="2:10" x14ac:dyDescent="0.35">
      <c r="C10040" t="s">
        <v>1860</v>
      </c>
      <c r="E10040" s="4">
        <v>0</v>
      </c>
      <c r="G10040" s="4">
        <v>326109</v>
      </c>
      <c r="H10040" s="4">
        <v>3587200</v>
      </c>
      <c r="I10040" s="4">
        <v>3913309</v>
      </c>
      <c r="J10040">
        <v>0</v>
      </c>
    </row>
    <row r="10041" spans="2:10" x14ac:dyDescent="0.35">
      <c r="C10041" t="s">
        <v>1861</v>
      </c>
      <c r="D10041" s="4">
        <v>515681</v>
      </c>
      <c r="I10041" s="4">
        <v>515681</v>
      </c>
      <c r="J10041" s="4">
        <v>515681</v>
      </c>
    </row>
    <row r="10042" spans="2:10" x14ac:dyDescent="0.35">
      <c r="C10042" t="s">
        <v>1862</v>
      </c>
      <c r="G10042" s="4">
        <v>256393</v>
      </c>
      <c r="H10042" s="4">
        <v>512786</v>
      </c>
      <c r="I10042" s="4">
        <v>769178</v>
      </c>
      <c r="J10042">
        <v>0</v>
      </c>
    </row>
    <row r="10043" spans="2:10" x14ac:dyDescent="0.35">
      <c r="C10043" t="s">
        <v>1863</v>
      </c>
      <c r="E10043" s="4">
        <v>70019</v>
      </c>
      <c r="I10043" s="4">
        <v>70019</v>
      </c>
      <c r="J10043">
        <v>70019</v>
      </c>
    </row>
    <row r="10044" spans="2:10" x14ac:dyDescent="0.35">
      <c r="B10044" t="s">
        <v>54</v>
      </c>
      <c r="D10044" s="4">
        <v>2700809</v>
      </c>
      <c r="E10044" s="4">
        <v>1223309</v>
      </c>
      <c r="F10044" s="4">
        <v>24853</v>
      </c>
      <c r="G10044" s="4">
        <v>975474</v>
      </c>
      <c r="H10044" s="4">
        <v>6159737</v>
      </c>
      <c r="I10044" s="4">
        <v>11084182</v>
      </c>
      <c r="J10044" s="4">
        <v>3924118</v>
      </c>
    </row>
    <row r="10045" spans="2:10" x14ac:dyDescent="0.35">
      <c r="B10045" t="s">
        <v>1845</v>
      </c>
      <c r="C10045" t="s">
        <v>1865</v>
      </c>
      <c r="G10045" s="4">
        <v>43921</v>
      </c>
      <c r="H10045" s="4">
        <v>5444</v>
      </c>
      <c r="I10045" s="4">
        <v>49365</v>
      </c>
      <c r="J10045">
        <v>0</v>
      </c>
    </row>
    <row r="10046" spans="2:10" x14ac:dyDescent="0.35">
      <c r="C10046" t="s">
        <v>1866</v>
      </c>
      <c r="I10046" s="4">
        <v>0</v>
      </c>
      <c r="J10046">
        <v>0</v>
      </c>
    </row>
    <row r="10047" spans="2:10" x14ac:dyDescent="0.35">
      <c r="C10047" t="s">
        <v>1867</v>
      </c>
      <c r="D10047" s="4">
        <v>452383</v>
      </c>
      <c r="E10047" s="4">
        <v>496513</v>
      </c>
      <c r="H10047" s="4">
        <v>6529047</v>
      </c>
      <c r="I10047" s="4">
        <v>7477943</v>
      </c>
      <c r="J10047" s="4">
        <v>948896</v>
      </c>
    </row>
    <row r="10048" spans="2:10" x14ac:dyDescent="0.35">
      <c r="C10048" t="s">
        <v>1868</v>
      </c>
      <c r="D10048" s="4">
        <v>10519</v>
      </c>
      <c r="F10048" s="4">
        <v>47334</v>
      </c>
      <c r="H10048" s="4">
        <v>6431909</v>
      </c>
      <c r="I10048" s="4">
        <v>6489761</v>
      </c>
      <c r="J10048" s="4">
        <v>10519</v>
      </c>
    </row>
    <row r="10049" spans="2:10" x14ac:dyDescent="0.35">
      <c r="C10049" t="s">
        <v>1894</v>
      </c>
      <c r="D10049" s="4">
        <v>27558</v>
      </c>
      <c r="I10049" s="4">
        <v>27558</v>
      </c>
      <c r="J10049" s="4">
        <v>27558</v>
      </c>
    </row>
    <row r="10050" spans="2:10" x14ac:dyDescent="0.35">
      <c r="C10050" t="s">
        <v>1869</v>
      </c>
      <c r="E10050" s="4">
        <v>0</v>
      </c>
      <c r="H10050" s="4">
        <v>2486400</v>
      </c>
      <c r="I10050" s="4">
        <v>2486400</v>
      </c>
      <c r="J10050">
        <v>0</v>
      </c>
    </row>
    <row r="10051" spans="2:10" x14ac:dyDescent="0.35">
      <c r="C10051" t="s">
        <v>1870</v>
      </c>
      <c r="E10051" s="4">
        <v>18098105</v>
      </c>
      <c r="F10051" s="4">
        <v>128000</v>
      </c>
      <c r="G10051" s="4">
        <v>160000</v>
      </c>
      <c r="I10051" s="4">
        <v>18386105</v>
      </c>
      <c r="J10051">
        <v>18098105</v>
      </c>
    </row>
    <row r="10052" spans="2:10" x14ac:dyDescent="0.35">
      <c r="C10052" t="s">
        <v>1871</v>
      </c>
      <c r="D10052" s="4">
        <v>80071</v>
      </c>
      <c r="E10052" s="4">
        <v>10825000</v>
      </c>
      <c r="F10052" s="4">
        <v>73433</v>
      </c>
      <c r="G10052" s="4">
        <v>29817</v>
      </c>
      <c r="H10052" s="4">
        <v>73845</v>
      </c>
      <c r="I10052" s="4">
        <v>11082166</v>
      </c>
      <c r="J10052" s="4">
        <v>10905071</v>
      </c>
    </row>
    <row r="10053" spans="2:10" x14ac:dyDescent="0.35">
      <c r="C10053" t="s">
        <v>1872</v>
      </c>
      <c r="D10053" s="4">
        <v>441000</v>
      </c>
      <c r="I10053" s="4">
        <v>441000</v>
      </c>
      <c r="J10053" s="4">
        <v>441000</v>
      </c>
    </row>
    <row r="10054" spans="2:10" x14ac:dyDescent="0.35">
      <c r="C10054" t="s">
        <v>1873</v>
      </c>
      <c r="D10054" s="4">
        <v>11160</v>
      </c>
      <c r="I10054" s="4">
        <v>11160</v>
      </c>
      <c r="J10054" s="4">
        <v>11160</v>
      </c>
    </row>
    <row r="10055" spans="2:10" x14ac:dyDescent="0.35">
      <c r="C10055" t="s">
        <v>1875</v>
      </c>
      <c r="H10055" s="4">
        <v>31385</v>
      </c>
      <c r="I10055" s="4">
        <v>31385</v>
      </c>
      <c r="J10055">
        <v>0</v>
      </c>
    </row>
    <row r="10056" spans="2:10" x14ac:dyDescent="0.35">
      <c r="C10056" t="s">
        <v>1876</v>
      </c>
      <c r="H10056" s="4">
        <v>436800</v>
      </c>
      <c r="I10056" s="4">
        <v>436800</v>
      </c>
      <c r="J10056">
        <v>0</v>
      </c>
    </row>
    <row r="10057" spans="2:10" x14ac:dyDescent="0.35">
      <c r="C10057" t="s">
        <v>1877</v>
      </c>
      <c r="D10057" s="4">
        <v>1742</v>
      </c>
      <c r="I10057" s="4">
        <v>1742</v>
      </c>
      <c r="J10057" s="4">
        <v>1742</v>
      </c>
    </row>
    <row r="10058" spans="2:10" x14ac:dyDescent="0.35">
      <c r="B10058" t="s">
        <v>55</v>
      </c>
      <c r="D10058" s="4">
        <v>1024433</v>
      </c>
      <c r="E10058" s="4">
        <v>29419618</v>
      </c>
      <c r="F10058" s="4">
        <v>248767</v>
      </c>
      <c r="G10058" s="4">
        <v>233738</v>
      </c>
      <c r="H10058" s="4">
        <v>15994830</v>
      </c>
      <c r="I10058" s="4">
        <v>46921386</v>
      </c>
      <c r="J10058" s="4">
        <v>30444051</v>
      </c>
    </row>
    <row r="10059" spans="2:10" x14ac:dyDescent="0.35">
      <c r="B10059" t="s">
        <v>1878</v>
      </c>
      <c r="C10059" t="s">
        <v>1879</v>
      </c>
      <c r="D10059" s="4">
        <v>4830544</v>
      </c>
      <c r="I10059" s="4">
        <v>4830544</v>
      </c>
      <c r="J10059" s="4">
        <v>4830544</v>
      </c>
    </row>
    <row r="10060" spans="2:10" x14ac:dyDescent="0.35">
      <c r="C10060" t="s">
        <v>1880</v>
      </c>
      <c r="D10060" s="4">
        <v>2296562</v>
      </c>
      <c r="I10060" s="4">
        <v>2296562</v>
      </c>
      <c r="J10060" s="4">
        <v>2296562</v>
      </c>
    </row>
    <row r="10061" spans="2:10" x14ac:dyDescent="0.35">
      <c r="C10061" t="s">
        <v>1881</v>
      </c>
      <c r="D10061" s="4">
        <v>2042099</v>
      </c>
      <c r="I10061" s="4">
        <v>2042099</v>
      </c>
      <c r="J10061" s="4">
        <v>2042099</v>
      </c>
    </row>
    <row r="10062" spans="2:10" x14ac:dyDescent="0.35">
      <c r="C10062" t="s">
        <v>1895</v>
      </c>
      <c r="D10062" s="4">
        <v>315473</v>
      </c>
      <c r="I10062" s="4">
        <v>315473</v>
      </c>
      <c r="J10062" s="4">
        <v>315473</v>
      </c>
    </row>
    <row r="10063" spans="2:10" x14ac:dyDescent="0.35">
      <c r="C10063" t="s">
        <v>1882</v>
      </c>
      <c r="D10063" s="4">
        <v>5502</v>
      </c>
      <c r="F10063" s="4">
        <v>384035</v>
      </c>
      <c r="I10063" s="4">
        <v>389537</v>
      </c>
      <c r="J10063" s="4">
        <v>5502</v>
      </c>
    </row>
    <row r="10064" spans="2:10" x14ac:dyDescent="0.35">
      <c r="C10064" t="s">
        <v>1883</v>
      </c>
      <c r="D10064" s="4">
        <v>133515</v>
      </c>
      <c r="I10064" s="4">
        <v>133515</v>
      </c>
      <c r="J10064" s="4">
        <v>133515</v>
      </c>
    </row>
    <row r="10065" spans="1:10" x14ac:dyDescent="0.35">
      <c r="C10065" t="s">
        <v>1884</v>
      </c>
      <c r="D10065" s="4">
        <v>24402</v>
      </c>
      <c r="I10065" s="4">
        <v>24402</v>
      </c>
      <c r="J10065" s="4">
        <v>24402</v>
      </c>
    </row>
    <row r="10066" spans="1:10" x14ac:dyDescent="0.35">
      <c r="B10066" t="s">
        <v>56</v>
      </c>
      <c r="D10066" s="4">
        <v>9648097</v>
      </c>
      <c r="F10066" s="4">
        <v>384035</v>
      </c>
      <c r="I10066" s="4">
        <v>10032132</v>
      </c>
      <c r="J10066" s="4">
        <v>9648097</v>
      </c>
    </row>
    <row r="10067" spans="1:10" x14ac:dyDescent="0.35">
      <c r="B10067" t="s">
        <v>1885</v>
      </c>
      <c r="C10067" t="s">
        <v>1886</v>
      </c>
      <c r="E10067" s="4">
        <v>235660</v>
      </c>
      <c r="I10067" s="4">
        <v>235660</v>
      </c>
      <c r="J10067">
        <v>235660</v>
      </c>
    </row>
    <row r="10068" spans="1:10" x14ac:dyDescent="0.35">
      <c r="B10068" t="s">
        <v>57</v>
      </c>
      <c r="E10068" s="4">
        <v>235660</v>
      </c>
      <c r="I10068" s="4">
        <v>235660</v>
      </c>
      <c r="J10068">
        <v>235660</v>
      </c>
    </row>
    <row r="10069" spans="1:10" x14ac:dyDescent="0.35">
      <c r="B10069" t="s">
        <v>1887</v>
      </c>
      <c r="C10069" t="s">
        <v>1904</v>
      </c>
      <c r="D10069" s="4">
        <v>375000</v>
      </c>
      <c r="I10069" s="4">
        <v>375000</v>
      </c>
      <c r="J10069" s="4">
        <v>375000</v>
      </c>
    </row>
    <row r="10070" spans="1:10" x14ac:dyDescent="0.35">
      <c r="C10070" t="s">
        <v>1888</v>
      </c>
      <c r="H10070" s="4">
        <v>2496000</v>
      </c>
      <c r="I10070" s="4">
        <v>2496000</v>
      </c>
      <c r="J10070">
        <v>0</v>
      </c>
    </row>
    <row r="10071" spans="1:10" x14ac:dyDescent="0.35">
      <c r="C10071" t="s">
        <v>1901</v>
      </c>
      <c r="E10071" s="4">
        <v>900000</v>
      </c>
      <c r="I10071" s="4">
        <v>900000</v>
      </c>
      <c r="J10071">
        <v>900000</v>
      </c>
    </row>
    <row r="10072" spans="1:10" x14ac:dyDescent="0.35">
      <c r="C10072" t="s">
        <v>1889</v>
      </c>
      <c r="E10072" s="4">
        <v>2625000</v>
      </c>
      <c r="I10072" s="4">
        <v>2625000</v>
      </c>
      <c r="J10072">
        <v>2625000</v>
      </c>
    </row>
    <row r="10073" spans="1:10" x14ac:dyDescent="0.35">
      <c r="C10073" t="s">
        <v>1890</v>
      </c>
      <c r="E10073" s="4">
        <v>637500</v>
      </c>
      <c r="I10073" s="4">
        <v>637500</v>
      </c>
      <c r="J10073">
        <v>637500</v>
      </c>
    </row>
    <row r="10074" spans="1:10" x14ac:dyDescent="0.35">
      <c r="C10074" t="s">
        <v>1902</v>
      </c>
      <c r="E10074" s="4">
        <v>1800000</v>
      </c>
      <c r="I10074" s="4">
        <v>1800000</v>
      </c>
      <c r="J10074">
        <v>1800000</v>
      </c>
    </row>
    <row r="10075" spans="1:10" x14ac:dyDescent="0.35">
      <c r="B10075" t="s">
        <v>58</v>
      </c>
      <c r="D10075" s="4">
        <v>375000</v>
      </c>
      <c r="E10075" s="4">
        <v>5962500</v>
      </c>
      <c r="H10075" s="4">
        <v>2496000</v>
      </c>
      <c r="I10075" s="4">
        <v>8833500</v>
      </c>
      <c r="J10075" s="4">
        <v>6337500</v>
      </c>
    </row>
    <row r="10076" spans="1:10" x14ac:dyDescent="0.35">
      <c r="A10076" t="s">
        <v>1719</v>
      </c>
      <c r="B10076" t="s">
        <v>59</v>
      </c>
      <c r="D10076" s="4">
        <v>165457743</v>
      </c>
      <c r="E10076" s="4">
        <v>47907107</v>
      </c>
      <c r="F10076" s="4">
        <v>40841573</v>
      </c>
      <c r="G10076" s="4">
        <v>15609212</v>
      </c>
      <c r="H10076" s="4">
        <v>25336368</v>
      </c>
      <c r="I10076" s="4">
        <v>295152003</v>
      </c>
      <c r="J10076" s="4">
        <v>213364850</v>
      </c>
    </row>
    <row r="10077" spans="1:10" x14ac:dyDescent="0.35">
      <c r="A10077" t="s">
        <v>990</v>
      </c>
      <c r="B10077" t="s">
        <v>1842</v>
      </c>
      <c r="C10077" t="s">
        <v>1843</v>
      </c>
      <c r="D10077" s="4">
        <v>7527038</v>
      </c>
      <c r="F10077" s="4">
        <v>3298400</v>
      </c>
      <c r="I10077" s="4">
        <v>10825438</v>
      </c>
      <c r="J10077" s="4">
        <v>7527038</v>
      </c>
    </row>
    <row r="10078" spans="1:10" x14ac:dyDescent="0.35">
      <c r="C10078" t="s">
        <v>1844</v>
      </c>
      <c r="D10078" s="4">
        <v>971130</v>
      </c>
      <c r="H10078" s="4">
        <v>63450</v>
      </c>
      <c r="I10078" s="4">
        <v>1034580</v>
      </c>
      <c r="J10078" s="4">
        <v>971130</v>
      </c>
    </row>
    <row r="10079" spans="1:10" x14ac:dyDescent="0.35">
      <c r="C10079" t="s">
        <v>1845</v>
      </c>
      <c r="D10079" s="4">
        <v>951336</v>
      </c>
      <c r="I10079" s="4">
        <v>951336</v>
      </c>
      <c r="J10079" s="4">
        <v>951336</v>
      </c>
    </row>
    <row r="10080" spans="1:10" x14ac:dyDescent="0.35">
      <c r="B10080" t="s">
        <v>51</v>
      </c>
      <c r="D10080" s="4">
        <v>9449504</v>
      </c>
      <c r="F10080" s="4">
        <v>3298400</v>
      </c>
      <c r="H10080" s="4">
        <v>63450</v>
      </c>
      <c r="I10080" s="4">
        <v>12811354</v>
      </c>
      <c r="J10080" s="4">
        <v>9449504</v>
      </c>
    </row>
    <row r="10081" spans="2:10" x14ac:dyDescent="0.35">
      <c r="B10081" t="s">
        <v>1843</v>
      </c>
      <c r="C10081" t="s">
        <v>1846</v>
      </c>
      <c r="D10081" s="4">
        <v>4197291</v>
      </c>
      <c r="I10081" s="4">
        <v>4197291</v>
      </c>
      <c r="J10081" s="4">
        <v>4197291</v>
      </c>
    </row>
    <row r="10082" spans="2:10" x14ac:dyDescent="0.35">
      <c r="C10082" t="s">
        <v>1847</v>
      </c>
      <c r="D10082" s="4">
        <v>2893949</v>
      </c>
      <c r="I10082" s="4">
        <v>2893949</v>
      </c>
      <c r="J10082" s="4">
        <v>2893949</v>
      </c>
    </row>
    <row r="10083" spans="2:10" x14ac:dyDescent="0.35">
      <c r="C10083" t="s">
        <v>1848</v>
      </c>
      <c r="D10083" s="4">
        <v>8196</v>
      </c>
      <c r="I10083" s="4">
        <v>8196</v>
      </c>
      <c r="J10083" s="4">
        <v>8196</v>
      </c>
    </row>
    <row r="10084" spans="2:10" x14ac:dyDescent="0.35">
      <c r="B10084" t="s">
        <v>52</v>
      </c>
      <c r="D10084" s="4">
        <v>7099436</v>
      </c>
      <c r="I10084" s="4">
        <v>7099436</v>
      </c>
      <c r="J10084" s="4">
        <v>7099436</v>
      </c>
    </row>
    <row r="10085" spans="2:10" x14ac:dyDescent="0.35">
      <c r="B10085" t="s">
        <v>1849</v>
      </c>
      <c r="C10085" t="s">
        <v>1896</v>
      </c>
      <c r="G10085" s="4">
        <v>32748</v>
      </c>
      <c r="I10085" s="4">
        <v>32748</v>
      </c>
      <c r="J10085">
        <v>0</v>
      </c>
    </row>
    <row r="10086" spans="2:10" x14ac:dyDescent="0.35">
      <c r="C10086" t="s">
        <v>1850</v>
      </c>
      <c r="D10086" s="4">
        <v>16880</v>
      </c>
      <c r="G10086" s="4">
        <v>1600000</v>
      </c>
      <c r="I10086" s="4">
        <v>1616880</v>
      </c>
      <c r="J10086" s="4">
        <v>16880</v>
      </c>
    </row>
    <row r="10087" spans="2:10" x14ac:dyDescent="0.35">
      <c r="B10087" t="s">
        <v>53</v>
      </c>
      <c r="D10087" s="4">
        <v>16880</v>
      </c>
      <c r="G10087" s="4">
        <v>1632748</v>
      </c>
      <c r="I10087" s="4">
        <v>1649628</v>
      </c>
      <c r="J10087" s="4">
        <v>16880</v>
      </c>
    </row>
    <row r="10088" spans="2:10" x14ac:dyDescent="0.35">
      <c r="B10088" t="s">
        <v>1844</v>
      </c>
      <c r="C10088" t="s">
        <v>1851</v>
      </c>
      <c r="D10088" s="4">
        <v>235044</v>
      </c>
      <c r="I10088" s="4">
        <v>235044</v>
      </c>
      <c r="J10088" s="4">
        <v>235044</v>
      </c>
    </row>
    <row r="10089" spans="2:10" x14ac:dyDescent="0.35">
      <c r="C10089" t="s">
        <v>1854</v>
      </c>
      <c r="H10089" s="4">
        <v>114323</v>
      </c>
      <c r="I10089" s="4">
        <v>114323</v>
      </c>
      <c r="J10089">
        <v>0</v>
      </c>
    </row>
    <row r="10090" spans="2:10" x14ac:dyDescent="0.35">
      <c r="C10090" t="s">
        <v>1855</v>
      </c>
      <c r="D10090" s="4">
        <v>3041</v>
      </c>
      <c r="E10090" s="4">
        <v>48968</v>
      </c>
      <c r="I10090" s="4">
        <v>52009</v>
      </c>
      <c r="J10090" s="4">
        <v>52009</v>
      </c>
    </row>
    <row r="10091" spans="2:10" x14ac:dyDescent="0.35">
      <c r="C10091" t="s">
        <v>1856</v>
      </c>
      <c r="I10091" s="4">
        <v>0</v>
      </c>
      <c r="J10091">
        <v>0</v>
      </c>
    </row>
    <row r="10092" spans="2:10" x14ac:dyDescent="0.35">
      <c r="C10092" t="s">
        <v>1857</v>
      </c>
      <c r="D10092" s="4">
        <v>19690</v>
      </c>
      <c r="I10092" s="4">
        <v>19690</v>
      </c>
      <c r="J10092" s="4">
        <v>19690</v>
      </c>
    </row>
    <row r="10093" spans="2:10" x14ac:dyDescent="0.35">
      <c r="C10093" t="s">
        <v>1858</v>
      </c>
      <c r="E10093" s="4">
        <v>4022</v>
      </c>
      <c r="I10093" s="4">
        <v>4022</v>
      </c>
      <c r="J10093">
        <v>4022</v>
      </c>
    </row>
    <row r="10094" spans="2:10" x14ac:dyDescent="0.35">
      <c r="C10094" t="s">
        <v>1859</v>
      </c>
      <c r="D10094" s="4">
        <v>25000</v>
      </c>
      <c r="H10094" s="4">
        <v>50003</v>
      </c>
      <c r="I10094" s="4">
        <v>75003</v>
      </c>
      <c r="J10094" s="4">
        <v>25000</v>
      </c>
    </row>
    <row r="10095" spans="2:10" x14ac:dyDescent="0.35">
      <c r="C10095" t="s">
        <v>1860</v>
      </c>
      <c r="D10095" s="4">
        <v>108703</v>
      </c>
      <c r="I10095" s="4">
        <v>108703</v>
      </c>
      <c r="J10095" s="4">
        <v>108703</v>
      </c>
    </row>
    <row r="10096" spans="2:10" x14ac:dyDescent="0.35">
      <c r="C10096" t="s">
        <v>1861</v>
      </c>
      <c r="D10096" s="4">
        <v>58761</v>
      </c>
      <c r="I10096" s="4">
        <v>58761</v>
      </c>
      <c r="J10096" s="4">
        <v>58761</v>
      </c>
    </row>
    <row r="10097" spans="2:10" x14ac:dyDescent="0.35">
      <c r="C10097" t="s">
        <v>1862</v>
      </c>
      <c r="D10097" s="4">
        <v>85464</v>
      </c>
      <c r="I10097" s="4">
        <v>85464</v>
      </c>
      <c r="J10097" s="4">
        <v>85464</v>
      </c>
    </row>
    <row r="10098" spans="2:10" x14ac:dyDescent="0.35">
      <c r="C10098" t="s">
        <v>1863</v>
      </c>
      <c r="E10098" s="4">
        <v>7780</v>
      </c>
      <c r="I10098" s="4">
        <v>7780</v>
      </c>
      <c r="J10098">
        <v>7780</v>
      </c>
    </row>
    <row r="10099" spans="2:10" x14ac:dyDescent="0.35">
      <c r="B10099" t="s">
        <v>54</v>
      </c>
      <c r="D10099" s="4">
        <v>535704</v>
      </c>
      <c r="E10099" s="4">
        <v>60770</v>
      </c>
      <c r="H10099" s="4">
        <v>164326</v>
      </c>
      <c r="I10099" s="4">
        <v>760800</v>
      </c>
      <c r="J10099" s="4">
        <v>596474</v>
      </c>
    </row>
    <row r="10100" spans="2:10" x14ac:dyDescent="0.35">
      <c r="B10100" t="s">
        <v>1845</v>
      </c>
      <c r="C10100" t="s">
        <v>1866</v>
      </c>
      <c r="I10100" s="4">
        <v>0</v>
      </c>
      <c r="J10100">
        <v>0</v>
      </c>
    </row>
    <row r="10101" spans="2:10" x14ac:dyDescent="0.35">
      <c r="C10101" t="s">
        <v>1867</v>
      </c>
      <c r="D10101" s="4">
        <v>4500</v>
      </c>
      <c r="E10101" s="4">
        <v>51668</v>
      </c>
      <c r="H10101" s="4">
        <v>530398</v>
      </c>
      <c r="I10101" s="4">
        <v>586567</v>
      </c>
      <c r="J10101" s="4">
        <v>56168</v>
      </c>
    </row>
    <row r="10102" spans="2:10" x14ac:dyDescent="0.35">
      <c r="C10102" t="s">
        <v>1868</v>
      </c>
      <c r="D10102" s="4">
        <v>5259</v>
      </c>
      <c r="H10102" s="4">
        <v>715260</v>
      </c>
      <c r="I10102" s="4">
        <v>720519</v>
      </c>
      <c r="J10102" s="4">
        <v>5259</v>
      </c>
    </row>
    <row r="10103" spans="2:10" x14ac:dyDescent="0.35">
      <c r="C10103" t="s">
        <v>1869</v>
      </c>
      <c r="H10103" s="4">
        <v>268800</v>
      </c>
      <c r="I10103" s="4">
        <v>268800</v>
      </c>
      <c r="J10103">
        <v>0</v>
      </c>
    </row>
    <row r="10104" spans="2:10" x14ac:dyDescent="0.35">
      <c r="C10104" t="s">
        <v>1870</v>
      </c>
      <c r="E10104" s="4">
        <v>1969637</v>
      </c>
      <c r="G10104" s="4">
        <v>32000</v>
      </c>
      <c r="I10104" s="4">
        <v>2001637</v>
      </c>
      <c r="J10104">
        <v>1969637</v>
      </c>
    </row>
    <row r="10105" spans="2:10" x14ac:dyDescent="0.35">
      <c r="C10105" t="s">
        <v>1872</v>
      </c>
      <c r="D10105" s="4">
        <v>49000</v>
      </c>
      <c r="I10105" s="4">
        <v>49000</v>
      </c>
      <c r="J10105" s="4">
        <v>49000</v>
      </c>
    </row>
    <row r="10106" spans="2:10" x14ac:dyDescent="0.35">
      <c r="C10106" t="s">
        <v>1875</v>
      </c>
      <c r="H10106" s="4">
        <v>3487</v>
      </c>
      <c r="I10106" s="4">
        <v>3487</v>
      </c>
      <c r="J10106">
        <v>0</v>
      </c>
    </row>
    <row r="10107" spans="2:10" x14ac:dyDescent="0.35">
      <c r="C10107" t="s">
        <v>1876</v>
      </c>
      <c r="D10107" s="4">
        <v>25273</v>
      </c>
      <c r="H10107" s="4">
        <v>50400</v>
      </c>
      <c r="I10107" s="4">
        <v>75673</v>
      </c>
      <c r="J10107" s="4">
        <v>25273</v>
      </c>
    </row>
    <row r="10108" spans="2:10" x14ac:dyDescent="0.35">
      <c r="B10108" t="s">
        <v>55</v>
      </c>
      <c r="D10108" s="4">
        <v>84032</v>
      </c>
      <c r="E10108" s="4">
        <v>2021305</v>
      </c>
      <c r="G10108" s="4">
        <v>32000</v>
      </c>
      <c r="H10108" s="4">
        <v>1568346</v>
      </c>
      <c r="I10108" s="4">
        <v>3705683</v>
      </c>
      <c r="J10108" s="4">
        <v>2105337</v>
      </c>
    </row>
    <row r="10109" spans="2:10" x14ac:dyDescent="0.35">
      <c r="B10109" t="s">
        <v>1878</v>
      </c>
      <c r="C10109" t="s">
        <v>1879</v>
      </c>
      <c r="D10109" s="4">
        <v>169184</v>
      </c>
      <c r="I10109" s="4">
        <v>169184</v>
      </c>
      <c r="J10109" s="4">
        <v>169184</v>
      </c>
    </row>
    <row r="10110" spans="2:10" x14ac:dyDescent="0.35">
      <c r="C10110" t="s">
        <v>1881</v>
      </c>
      <c r="D10110" s="4">
        <v>69075</v>
      </c>
      <c r="I10110" s="4">
        <v>69075</v>
      </c>
      <c r="J10110" s="4">
        <v>69075</v>
      </c>
    </row>
    <row r="10111" spans="2:10" x14ac:dyDescent="0.35">
      <c r="B10111" t="s">
        <v>56</v>
      </c>
      <c r="D10111" s="4">
        <v>238259</v>
      </c>
      <c r="I10111" s="4">
        <v>238259</v>
      </c>
      <c r="J10111" s="4">
        <v>238259</v>
      </c>
    </row>
    <row r="10112" spans="2:10" x14ac:dyDescent="0.35">
      <c r="B10112" t="s">
        <v>1887</v>
      </c>
      <c r="C10112" t="s">
        <v>1888</v>
      </c>
      <c r="H10112" s="4">
        <v>19200</v>
      </c>
      <c r="I10112" s="4">
        <v>19200</v>
      </c>
      <c r="J10112">
        <v>0</v>
      </c>
    </row>
    <row r="10113" spans="1:10" x14ac:dyDescent="0.35">
      <c r="C10113" t="s">
        <v>1901</v>
      </c>
      <c r="E10113" s="4">
        <v>75000</v>
      </c>
      <c r="I10113" s="4">
        <v>75000</v>
      </c>
      <c r="J10113">
        <v>75000</v>
      </c>
    </row>
    <row r="10114" spans="1:10" x14ac:dyDescent="0.35">
      <c r="C10114" t="s">
        <v>1889</v>
      </c>
      <c r="E10114" s="4">
        <v>105000</v>
      </c>
      <c r="I10114" s="4">
        <v>105000</v>
      </c>
      <c r="J10114">
        <v>105000</v>
      </c>
    </row>
    <row r="10115" spans="1:10" x14ac:dyDescent="0.35">
      <c r="C10115" t="s">
        <v>1890</v>
      </c>
      <c r="E10115" s="4">
        <v>15000</v>
      </c>
      <c r="I10115" s="4">
        <v>15000</v>
      </c>
      <c r="J10115">
        <v>15000</v>
      </c>
    </row>
    <row r="10116" spans="1:10" x14ac:dyDescent="0.35">
      <c r="C10116" t="s">
        <v>1902</v>
      </c>
      <c r="E10116" s="4">
        <v>150000</v>
      </c>
      <c r="I10116" s="4">
        <v>150000</v>
      </c>
      <c r="J10116">
        <v>150000</v>
      </c>
    </row>
    <row r="10117" spans="1:10" x14ac:dyDescent="0.35">
      <c r="B10117" t="s">
        <v>58</v>
      </c>
      <c r="E10117" s="4">
        <v>345000</v>
      </c>
      <c r="H10117" s="4">
        <v>19200</v>
      </c>
      <c r="I10117" s="4">
        <v>364200</v>
      </c>
      <c r="J10117">
        <v>345000</v>
      </c>
    </row>
    <row r="10118" spans="1:10" x14ac:dyDescent="0.35">
      <c r="A10118" t="s">
        <v>1720</v>
      </c>
      <c r="B10118" t="s">
        <v>59</v>
      </c>
      <c r="D10118" s="4">
        <v>17423816</v>
      </c>
      <c r="E10118" s="4">
        <v>2427075</v>
      </c>
      <c r="F10118" s="4">
        <v>3298400</v>
      </c>
      <c r="G10118" s="4">
        <v>1664748</v>
      </c>
      <c r="H10118" s="4">
        <v>1815322</v>
      </c>
      <c r="I10118" s="4">
        <v>26629360</v>
      </c>
      <c r="J10118" s="4">
        <v>19850891</v>
      </c>
    </row>
    <row r="10119" spans="1:10" x14ac:dyDescent="0.35">
      <c r="A10119" t="s">
        <v>991</v>
      </c>
      <c r="B10119" t="s">
        <v>1842</v>
      </c>
      <c r="C10119" t="s">
        <v>1843</v>
      </c>
      <c r="D10119" s="4">
        <v>77415263</v>
      </c>
      <c r="E10119" s="4">
        <v>18834484</v>
      </c>
      <c r="F10119" s="4">
        <v>46759072</v>
      </c>
      <c r="I10119" s="4">
        <v>143008819</v>
      </c>
      <c r="J10119" s="4">
        <v>96249747</v>
      </c>
    </row>
    <row r="10120" spans="1:10" x14ac:dyDescent="0.35">
      <c r="C10120" t="s">
        <v>1844</v>
      </c>
      <c r="D10120" s="4">
        <v>7843335</v>
      </c>
      <c r="G10120" s="4">
        <v>719231</v>
      </c>
      <c r="H10120" s="4">
        <v>6128123</v>
      </c>
      <c r="I10120" s="4">
        <v>14690689</v>
      </c>
      <c r="J10120" s="4">
        <v>7843335</v>
      </c>
    </row>
    <row r="10121" spans="1:10" x14ac:dyDescent="0.35">
      <c r="C10121" t="s">
        <v>1845</v>
      </c>
      <c r="D10121" s="4">
        <v>11069178</v>
      </c>
      <c r="I10121" s="4">
        <v>11069178</v>
      </c>
      <c r="J10121" s="4">
        <v>11069178</v>
      </c>
    </row>
    <row r="10122" spans="1:10" x14ac:dyDescent="0.35">
      <c r="A10122" t="s">
        <v>991</v>
      </c>
      <c r="B10122" t="s">
        <v>51</v>
      </c>
      <c r="D10122" s="4">
        <v>96327776</v>
      </c>
      <c r="E10122" s="4">
        <v>18834484</v>
      </c>
      <c r="F10122" s="4">
        <v>46759072</v>
      </c>
      <c r="G10122" s="4">
        <v>719231</v>
      </c>
      <c r="H10122" s="4">
        <v>6128123</v>
      </c>
      <c r="I10122" s="4">
        <v>168768686</v>
      </c>
      <c r="J10122" s="4">
        <v>115162260</v>
      </c>
    </row>
    <row r="10123" spans="1:10" x14ac:dyDescent="0.35">
      <c r="B10123" t="s">
        <v>1843</v>
      </c>
      <c r="C10123" t="s">
        <v>1846</v>
      </c>
      <c r="D10123" s="4">
        <v>51913761</v>
      </c>
      <c r="I10123" s="4">
        <v>51913761</v>
      </c>
      <c r="J10123" s="4">
        <v>51913761</v>
      </c>
    </row>
    <row r="10124" spans="1:10" x14ac:dyDescent="0.35">
      <c r="C10124" t="s">
        <v>1847</v>
      </c>
      <c r="D10124" s="4">
        <v>38061023</v>
      </c>
      <c r="E10124" s="4">
        <v>448455</v>
      </c>
      <c r="F10124" s="4">
        <v>3889189</v>
      </c>
      <c r="I10124" s="4">
        <v>42398668</v>
      </c>
      <c r="J10124" s="4">
        <v>38509478</v>
      </c>
    </row>
    <row r="10125" spans="1:10" x14ac:dyDescent="0.35">
      <c r="C10125" t="s">
        <v>1848</v>
      </c>
      <c r="D10125" s="4">
        <v>40524</v>
      </c>
      <c r="I10125" s="4">
        <v>40524</v>
      </c>
      <c r="J10125" s="4">
        <v>40524</v>
      </c>
    </row>
    <row r="10126" spans="1:10" x14ac:dyDescent="0.35">
      <c r="B10126" t="s">
        <v>52</v>
      </c>
      <c r="D10126" s="4">
        <v>90015308</v>
      </c>
      <c r="E10126" s="4">
        <v>448455</v>
      </c>
      <c r="F10126" s="4">
        <v>3889189</v>
      </c>
      <c r="I10126" s="4">
        <v>94352953</v>
      </c>
      <c r="J10126" s="4">
        <v>90463763</v>
      </c>
    </row>
    <row r="10127" spans="1:10" x14ac:dyDescent="0.35">
      <c r="B10127" t="s">
        <v>1849</v>
      </c>
      <c r="C10127" t="s">
        <v>1850</v>
      </c>
      <c r="D10127" s="4">
        <v>16000000</v>
      </c>
      <c r="I10127" s="4">
        <v>16000000</v>
      </c>
      <c r="J10127" s="4">
        <v>16000000</v>
      </c>
    </row>
    <row r="10128" spans="1:10" x14ac:dyDescent="0.35">
      <c r="B10128" t="s">
        <v>53</v>
      </c>
      <c r="D10128" s="4">
        <v>16000000</v>
      </c>
      <c r="I10128" s="4">
        <v>16000000</v>
      </c>
      <c r="J10128" s="4">
        <v>16000000</v>
      </c>
    </row>
    <row r="10129" spans="2:10" x14ac:dyDescent="0.35">
      <c r="B10129" t="s">
        <v>1844</v>
      </c>
      <c r="C10129" t="s">
        <v>1851</v>
      </c>
      <c r="D10129" s="4">
        <v>2960460</v>
      </c>
      <c r="I10129" s="4">
        <v>2960460</v>
      </c>
      <c r="J10129" s="4">
        <v>2960460</v>
      </c>
    </row>
    <row r="10130" spans="2:10" x14ac:dyDescent="0.35">
      <c r="C10130" t="s">
        <v>1852</v>
      </c>
      <c r="D10130" s="4">
        <v>8178</v>
      </c>
      <c r="G10130" s="4">
        <v>19081</v>
      </c>
      <c r="H10130" s="4">
        <v>25896</v>
      </c>
      <c r="I10130" s="4">
        <v>53155</v>
      </c>
      <c r="J10130" s="4">
        <v>8178</v>
      </c>
    </row>
    <row r="10131" spans="2:10" x14ac:dyDescent="0.35">
      <c r="C10131" t="s">
        <v>1853</v>
      </c>
      <c r="D10131" s="4">
        <v>16383</v>
      </c>
      <c r="F10131" s="4">
        <v>2730</v>
      </c>
      <c r="G10131" s="4">
        <v>16383</v>
      </c>
      <c r="I10131" s="4">
        <v>35496</v>
      </c>
      <c r="J10131" s="4">
        <v>16383</v>
      </c>
    </row>
    <row r="10132" spans="2:10" x14ac:dyDescent="0.35">
      <c r="C10132" t="s">
        <v>1893</v>
      </c>
      <c r="H10132" s="4">
        <v>20307</v>
      </c>
      <c r="I10132" s="4">
        <v>20307</v>
      </c>
      <c r="J10132">
        <v>0</v>
      </c>
    </row>
    <row r="10133" spans="2:10" x14ac:dyDescent="0.35">
      <c r="C10133" t="s">
        <v>1854</v>
      </c>
      <c r="D10133" s="4">
        <v>2488</v>
      </c>
      <c r="E10133" s="4">
        <v>511092</v>
      </c>
      <c r="G10133" s="4">
        <v>26900</v>
      </c>
      <c r="I10133" s="4">
        <v>540479</v>
      </c>
      <c r="J10133" s="4">
        <v>513580</v>
      </c>
    </row>
    <row r="10134" spans="2:10" x14ac:dyDescent="0.35">
      <c r="C10134" t="s">
        <v>1855</v>
      </c>
      <c r="D10134" s="4">
        <v>81149</v>
      </c>
      <c r="E10134" s="4">
        <v>1253033</v>
      </c>
      <c r="F10134" s="4">
        <v>120429</v>
      </c>
      <c r="I10134" s="4">
        <v>1454612</v>
      </c>
      <c r="J10134" s="4">
        <v>1334182</v>
      </c>
    </row>
    <row r="10135" spans="2:10" x14ac:dyDescent="0.35">
      <c r="C10135" t="s">
        <v>1856</v>
      </c>
      <c r="D10135" s="4">
        <v>17412</v>
      </c>
      <c r="E10135" s="4">
        <v>61560</v>
      </c>
      <c r="G10135" s="4">
        <v>110271</v>
      </c>
      <c r="I10135" s="4">
        <v>189243</v>
      </c>
      <c r="J10135" s="4">
        <v>78972</v>
      </c>
    </row>
    <row r="10136" spans="2:10" x14ac:dyDescent="0.35">
      <c r="C10136" t="s">
        <v>1857</v>
      </c>
      <c r="D10136" s="4">
        <v>29035</v>
      </c>
      <c r="E10136" s="4">
        <v>4074</v>
      </c>
      <c r="G10136" s="4">
        <v>15616</v>
      </c>
      <c r="I10136" s="4">
        <v>48725</v>
      </c>
      <c r="J10136" s="4">
        <v>33109</v>
      </c>
    </row>
    <row r="10137" spans="2:10" x14ac:dyDescent="0.35">
      <c r="C10137" t="s">
        <v>1906</v>
      </c>
      <c r="H10137" s="4">
        <v>8513</v>
      </c>
      <c r="I10137" s="4">
        <v>8513</v>
      </c>
      <c r="J10137">
        <v>0</v>
      </c>
    </row>
    <row r="10138" spans="2:10" x14ac:dyDescent="0.35">
      <c r="C10138" t="s">
        <v>1858</v>
      </c>
      <c r="E10138" s="4">
        <v>76419</v>
      </c>
      <c r="I10138" s="4">
        <v>76419</v>
      </c>
      <c r="J10138">
        <v>76419</v>
      </c>
    </row>
    <row r="10139" spans="2:10" x14ac:dyDescent="0.35">
      <c r="C10139" t="s">
        <v>1859</v>
      </c>
      <c r="D10139" s="4">
        <v>250000</v>
      </c>
      <c r="F10139" s="4">
        <v>105421</v>
      </c>
      <c r="G10139" s="4">
        <v>910841</v>
      </c>
      <c r="H10139" s="4">
        <v>262267</v>
      </c>
      <c r="I10139" s="4">
        <v>1528529</v>
      </c>
      <c r="J10139" s="4">
        <v>250000</v>
      </c>
    </row>
    <row r="10140" spans="2:10" x14ac:dyDescent="0.35">
      <c r="C10140" t="s">
        <v>1860</v>
      </c>
      <c r="D10140" s="4">
        <v>1521842</v>
      </c>
      <c r="G10140" s="4">
        <v>652218</v>
      </c>
      <c r="I10140" s="4">
        <v>2174061</v>
      </c>
      <c r="J10140" s="4">
        <v>1521842</v>
      </c>
    </row>
    <row r="10141" spans="2:10" x14ac:dyDescent="0.35">
      <c r="C10141" t="s">
        <v>1861</v>
      </c>
      <c r="D10141" s="4">
        <v>1385802</v>
      </c>
      <c r="I10141" s="4">
        <v>1385802</v>
      </c>
      <c r="J10141" s="4">
        <v>1385802</v>
      </c>
    </row>
    <row r="10142" spans="2:10" x14ac:dyDescent="0.35">
      <c r="C10142" t="s">
        <v>1862</v>
      </c>
      <c r="D10142" s="4">
        <v>854643</v>
      </c>
      <c r="H10142" s="4">
        <v>256393</v>
      </c>
      <c r="I10142" s="4">
        <v>1111036</v>
      </c>
      <c r="J10142" s="4">
        <v>854643</v>
      </c>
    </row>
    <row r="10143" spans="2:10" x14ac:dyDescent="0.35">
      <c r="B10143" t="s">
        <v>54</v>
      </c>
      <c r="D10143" s="4">
        <v>7127390</v>
      </c>
      <c r="E10143" s="4">
        <v>1906179</v>
      </c>
      <c r="F10143" s="4">
        <v>228580</v>
      </c>
      <c r="G10143" s="4">
        <v>1751310</v>
      </c>
      <c r="H10143" s="4">
        <v>573377</v>
      </c>
      <c r="I10143" s="4">
        <v>11586836</v>
      </c>
      <c r="J10143" s="4">
        <v>9033569</v>
      </c>
    </row>
    <row r="10144" spans="2:10" x14ac:dyDescent="0.35">
      <c r="B10144" t="s">
        <v>1845</v>
      </c>
      <c r="C10144" t="s">
        <v>1864</v>
      </c>
      <c r="F10144" s="4">
        <v>11158</v>
      </c>
      <c r="I10144" s="4">
        <v>11158</v>
      </c>
      <c r="J10144">
        <v>0</v>
      </c>
    </row>
    <row r="10145" spans="2:10" x14ac:dyDescent="0.35">
      <c r="C10145" t="s">
        <v>1865</v>
      </c>
      <c r="G10145" s="4">
        <v>87842</v>
      </c>
      <c r="H10145" s="4">
        <v>81850</v>
      </c>
      <c r="I10145" s="4">
        <v>169692</v>
      </c>
      <c r="J10145">
        <v>0</v>
      </c>
    </row>
    <row r="10146" spans="2:10" x14ac:dyDescent="0.35">
      <c r="C10146" t="s">
        <v>1866</v>
      </c>
      <c r="I10146" s="4">
        <v>0</v>
      </c>
      <c r="J10146">
        <v>0</v>
      </c>
    </row>
    <row r="10147" spans="2:10" x14ac:dyDescent="0.35">
      <c r="C10147" t="s">
        <v>1867</v>
      </c>
      <c r="D10147" s="4">
        <v>1553893</v>
      </c>
      <c r="E10147" s="4">
        <v>4500</v>
      </c>
      <c r="F10147" s="4">
        <v>568349</v>
      </c>
      <c r="H10147" s="4">
        <v>7640715</v>
      </c>
      <c r="I10147" s="4">
        <v>9767458</v>
      </c>
      <c r="J10147" s="4">
        <v>1558393</v>
      </c>
    </row>
    <row r="10148" spans="2:10" x14ac:dyDescent="0.35">
      <c r="C10148" t="s">
        <v>1868</v>
      </c>
      <c r="F10148" s="4">
        <v>68371</v>
      </c>
      <c r="G10148" s="4">
        <v>10519</v>
      </c>
      <c r="H10148" s="4">
        <v>8254770</v>
      </c>
      <c r="I10148" s="4">
        <v>8333660</v>
      </c>
      <c r="J10148">
        <v>0</v>
      </c>
    </row>
    <row r="10149" spans="2:10" x14ac:dyDescent="0.35">
      <c r="C10149" t="s">
        <v>1894</v>
      </c>
      <c r="D10149" s="4">
        <v>76085</v>
      </c>
      <c r="I10149" s="4">
        <v>76085</v>
      </c>
      <c r="J10149" s="4">
        <v>76085</v>
      </c>
    </row>
    <row r="10150" spans="2:10" x14ac:dyDescent="0.35">
      <c r="C10150" t="s">
        <v>1869</v>
      </c>
      <c r="H10150" s="4">
        <v>2222400</v>
      </c>
      <c r="I10150" s="4">
        <v>2222400</v>
      </c>
      <c r="J10150">
        <v>0</v>
      </c>
    </row>
    <row r="10151" spans="2:10" x14ac:dyDescent="0.35">
      <c r="C10151" t="s">
        <v>1870</v>
      </c>
      <c r="D10151" s="4">
        <v>76146</v>
      </c>
      <c r="E10151" s="4">
        <v>49217</v>
      </c>
      <c r="F10151" s="4">
        <v>15247453</v>
      </c>
      <c r="I10151" s="4">
        <v>15372817</v>
      </c>
      <c r="J10151" s="4">
        <v>125363</v>
      </c>
    </row>
    <row r="10152" spans="2:10" x14ac:dyDescent="0.35">
      <c r="C10152" t="s">
        <v>1871</v>
      </c>
      <c r="D10152" s="4">
        <v>10197</v>
      </c>
      <c r="F10152" s="4">
        <v>17320000</v>
      </c>
      <c r="G10152" s="4">
        <v>91489</v>
      </c>
      <c r="H10152" s="4">
        <v>217013</v>
      </c>
      <c r="I10152" s="4">
        <v>17638698</v>
      </c>
      <c r="J10152" s="4">
        <v>10197</v>
      </c>
    </row>
    <row r="10153" spans="2:10" x14ac:dyDescent="0.35">
      <c r="C10153" t="s">
        <v>1872</v>
      </c>
      <c r="E10153" s="4">
        <v>882000</v>
      </c>
      <c r="F10153" s="4">
        <v>98000</v>
      </c>
      <c r="I10153" s="4">
        <v>980000</v>
      </c>
      <c r="J10153">
        <v>882000</v>
      </c>
    </row>
    <row r="10154" spans="2:10" x14ac:dyDescent="0.35">
      <c r="C10154" t="s">
        <v>1873</v>
      </c>
      <c r="D10154" s="4">
        <v>2407</v>
      </c>
      <c r="I10154" s="4">
        <v>2407</v>
      </c>
      <c r="J10154" s="4">
        <v>2407</v>
      </c>
    </row>
    <row r="10155" spans="2:10" x14ac:dyDescent="0.35">
      <c r="C10155" t="s">
        <v>1874</v>
      </c>
      <c r="D10155" s="4">
        <v>2766</v>
      </c>
      <c r="I10155" s="4">
        <v>2766</v>
      </c>
      <c r="J10155" s="4">
        <v>2766</v>
      </c>
    </row>
    <row r="10156" spans="2:10" x14ac:dyDescent="0.35">
      <c r="C10156" t="s">
        <v>1875</v>
      </c>
      <c r="H10156" s="4">
        <v>68583</v>
      </c>
      <c r="I10156" s="4">
        <v>68583</v>
      </c>
      <c r="J10156">
        <v>0</v>
      </c>
    </row>
    <row r="10157" spans="2:10" x14ac:dyDescent="0.35">
      <c r="C10157" t="s">
        <v>1876</v>
      </c>
      <c r="D10157" s="4">
        <v>120398</v>
      </c>
      <c r="E10157" s="4">
        <v>0</v>
      </c>
      <c r="H10157" s="4">
        <v>411600</v>
      </c>
      <c r="I10157" s="4">
        <v>531998</v>
      </c>
      <c r="J10157" s="4">
        <v>120398</v>
      </c>
    </row>
    <row r="10158" spans="2:10" x14ac:dyDescent="0.35">
      <c r="C10158" t="s">
        <v>1877</v>
      </c>
      <c r="D10158" s="4">
        <v>7264</v>
      </c>
      <c r="I10158" s="4">
        <v>7264</v>
      </c>
      <c r="J10158" s="4">
        <v>7264</v>
      </c>
    </row>
    <row r="10159" spans="2:10" x14ac:dyDescent="0.35">
      <c r="B10159" t="s">
        <v>55</v>
      </c>
      <c r="D10159" s="4">
        <v>1849157</v>
      </c>
      <c r="E10159" s="4">
        <v>935717</v>
      </c>
      <c r="F10159" s="4">
        <v>33313332</v>
      </c>
      <c r="G10159" s="4">
        <v>189849</v>
      </c>
      <c r="H10159" s="4">
        <v>18896931</v>
      </c>
      <c r="I10159" s="4">
        <v>55184987</v>
      </c>
      <c r="J10159" s="4">
        <v>2784874</v>
      </c>
    </row>
    <row r="10160" spans="2:10" x14ac:dyDescent="0.35">
      <c r="B10160" t="s">
        <v>1878</v>
      </c>
      <c r="C10160" t="s">
        <v>1879</v>
      </c>
      <c r="D10160" s="4">
        <v>2366277</v>
      </c>
      <c r="I10160" s="4">
        <v>2366277</v>
      </c>
      <c r="J10160" s="4">
        <v>2366277</v>
      </c>
    </row>
    <row r="10161" spans="1:10" x14ac:dyDescent="0.35">
      <c r="C10161" t="s">
        <v>1880</v>
      </c>
      <c r="D10161" s="4">
        <v>5678498</v>
      </c>
      <c r="I10161" s="4">
        <v>5678498</v>
      </c>
      <c r="J10161" s="4">
        <v>5678498</v>
      </c>
    </row>
    <row r="10162" spans="1:10" x14ac:dyDescent="0.35">
      <c r="C10162" t="s">
        <v>1881</v>
      </c>
      <c r="D10162" s="4">
        <v>1831526</v>
      </c>
      <c r="I10162" s="4">
        <v>1831526</v>
      </c>
      <c r="J10162" s="4">
        <v>1831526</v>
      </c>
    </row>
    <row r="10163" spans="1:10" x14ac:dyDescent="0.35">
      <c r="C10163" t="s">
        <v>1895</v>
      </c>
      <c r="D10163" s="4">
        <v>199193</v>
      </c>
      <c r="I10163" s="4">
        <v>199193</v>
      </c>
      <c r="J10163" s="4">
        <v>199193</v>
      </c>
    </row>
    <row r="10164" spans="1:10" x14ac:dyDescent="0.35">
      <c r="C10164" t="s">
        <v>1882</v>
      </c>
      <c r="E10164" s="4">
        <v>49517</v>
      </c>
      <c r="I10164" s="4">
        <v>49517</v>
      </c>
      <c r="J10164">
        <v>49517</v>
      </c>
    </row>
    <row r="10165" spans="1:10" x14ac:dyDescent="0.35">
      <c r="C10165" t="s">
        <v>1883</v>
      </c>
      <c r="D10165" s="4">
        <v>143237</v>
      </c>
      <c r="I10165" s="4">
        <v>143237</v>
      </c>
      <c r="J10165" s="4">
        <v>143237</v>
      </c>
    </row>
    <row r="10166" spans="1:10" x14ac:dyDescent="0.35">
      <c r="B10166" t="s">
        <v>56</v>
      </c>
      <c r="D10166" s="4">
        <v>10218731</v>
      </c>
      <c r="E10166" s="4">
        <v>49517</v>
      </c>
      <c r="I10166" s="4">
        <v>10268248</v>
      </c>
      <c r="J10166" s="4">
        <v>10268248</v>
      </c>
    </row>
    <row r="10167" spans="1:10" x14ac:dyDescent="0.35">
      <c r="B10167" t="s">
        <v>1885</v>
      </c>
      <c r="C10167" t="s">
        <v>1886</v>
      </c>
      <c r="D10167" s="4">
        <v>362917</v>
      </c>
      <c r="I10167" s="4">
        <v>362917</v>
      </c>
      <c r="J10167" s="4">
        <v>362917</v>
      </c>
    </row>
    <row r="10168" spans="1:10" x14ac:dyDescent="0.35">
      <c r="B10168" t="s">
        <v>57</v>
      </c>
      <c r="D10168" s="4">
        <v>362917</v>
      </c>
      <c r="I10168" s="4">
        <v>362917</v>
      </c>
      <c r="J10168" s="4">
        <v>362917</v>
      </c>
    </row>
    <row r="10169" spans="1:10" x14ac:dyDescent="0.35">
      <c r="B10169" t="s">
        <v>1887</v>
      </c>
      <c r="C10169" t="s">
        <v>1904</v>
      </c>
      <c r="D10169" s="4">
        <v>500000</v>
      </c>
      <c r="I10169" s="4">
        <v>500000</v>
      </c>
      <c r="J10169" s="4">
        <v>500000</v>
      </c>
    </row>
    <row r="10170" spans="1:10" x14ac:dyDescent="0.35">
      <c r="C10170" t="s">
        <v>1888</v>
      </c>
      <c r="H10170" s="4">
        <v>768000</v>
      </c>
      <c r="I10170" s="4">
        <v>768000</v>
      </c>
      <c r="J10170">
        <v>0</v>
      </c>
    </row>
    <row r="10171" spans="1:10" x14ac:dyDescent="0.35">
      <c r="C10171" t="s">
        <v>1901</v>
      </c>
      <c r="F10171" s="4">
        <v>1575000</v>
      </c>
      <c r="I10171" s="4">
        <v>1575000</v>
      </c>
      <c r="J10171">
        <v>0</v>
      </c>
    </row>
    <row r="10172" spans="1:10" x14ac:dyDescent="0.35">
      <c r="C10172" t="s">
        <v>1889</v>
      </c>
      <c r="F10172" s="4">
        <v>4620000</v>
      </c>
      <c r="I10172" s="4">
        <v>4620000</v>
      </c>
      <c r="J10172">
        <v>0</v>
      </c>
    </row>
    <row r="10173" spans="1:10" x14ac:dyDescent="0.35">
      <c r="C10173" t="s">
        <v>1890</v>
      </c>
      <c r="F10173" s="4">
        <v>1650000</v>
      </c>
      <c r="I10173" s="4">
        <v>1650000</v>
      </c>
      <c r="J10173">
        <v>0</v>
      </c>
    </row>
    <row r="10174" spans="1:10" x14ac:dyDescent="0.35">
      <c r="C10174" t="s">
        <v>1902</v>
      </c>
      <c r="F10174" s="4">
        <v>3150000</v>
      </c>
      <c r="I10174" s="4">
        <v>3150000</v>
      </c>
      <c r="J10174">
        <v>0</v>
      </c>
    </row>
    <row r="10175" spans="1:10" x14ac:dyDescent="0.35">
      <c r="B10175" t="s">
        <v>58</v>
      </c>
      <c r="D10175" s="4">
        <v>500000</v>
      </c>
      <c r="F10175" s="4">
        <v>10995000</v>
      </c>
      <c r="H10175" s="4">
        <v>768000</v>
      </c>
      <c r="I10175" s="4">
        <v>12263000</v>
      </c>
      <c r="J10175" s="4">
        <v>500000</v>
      </c>
    </row>
    <row r="10176" spans="1:10" x14ac:dyDescent="0.35">
      <c r="A10176" t="s">
        <v>1721</v>
      </c>
      <c r="B10176" t="s">
        <v>59</v>
      </c>
      <c r="D10176" s="4">
        <v>222401278</v>
      </c>
      <c r="E10176" s="4">
        <v>22174353</v>
      </c>
      <c r="F10176" s="4">
        <v>95185174</v>
      </c>
      <c r="G10176" s="4">
        <v>2660390</v>
      </c>
      <c r="H10176" s="4">
        <v>26366431</v>
      </c>
      <c r="I10176" s="4">
        <v>368787626</v>
      </c>
      <c r="J10176" s="4">
        <v>244575631</v>
      </c>
    </row>
    <row r="10177" spans="1:10" x14ac:dyDescent="0.35">
      <c r="A10177" t="s">
        <v>998</v>
      </c>
      <c r="B10177" t="s">
        <v>1842</v>
      </c>
      <c r="C10177" t="s">
        <v>1843</v>
      </c>
      <c r="D10177" s="4">
        <v>43402553</v>
      </c>
      <c r="E10177" s="4">
        <v>20559542</v>
      </c>
      <c r="F10177" s="4">
        <v>27743800</v>
      </c>
      <c r="I10177" s="4">
        <v>91705895</v>
      </c>
      <c r="J10177" s="4">
        <v>63962095</v>
      </c>
    </row>
    <row r="10178" spans="1:10" x14ac:dyDescent="0.35">
      <c r="C10178" t="s">
        <v>1844</v>
      </c>
      <c r="D10178" s="4">
        <v>5536754</v>
      </c>
      <c r="E10178" s="4">
        <v>521622</v>
      </c>
      <c r="F10178" s="4">
        <v>2046790</v>
      </c>
      <c r="G10178" s="4">
        <v>1538240</v>
      </c>
      <c r="H10178" s="4">
        <v>1164898</v>
      </c>
      <c r="I10178" s="4">
        <v>10808304</v>
      </c>
      <c r="J10178" s="4">
        <v>6058376</v>
      </c>
    </row>
    <row r="10179" spans="1:10" x14ac:dyDescent="0.35">
      <c r="C10179" t="s">
        <v>1845</v>
      </c>
      <c r="D10179" s="4">
        <v>6014218</v>
      </c>
      <c r="I10179" s="4">
        <v>6014218</v>
      </c>
      <c r="J10179" s="4">
        <v>6014218</v>
      </c>
    </row>
    <row r="10180" spans="1:10" x14ac:dyDescent="0.35">
      <c r="B10180" t="s">
        <v>51</v>
      </c>
      <c r="D10180" s="4">
        <v>54953525</v>
      </c>
      <c r="E10180" s="4">
        <v>21081164</v>
      </c>
      <c r="F10180" s="4">
        <v>29790590</v>
      </c>
      <c r="G10180" s="4">
        <v>1538240</v>
      </c>
      <c r="H10180" s="4">
        <v>1164898</v>
      </c>
      <c r="I10180" s="4">
        <v>108528417</v>
      </c>
      <c r="J10180" s="4">
        <v>76034689</v>
      </c>
    </row>
    <row r="10181" spans="1:10" x14ac:dyDescent="0.35">
      <c r="B10181" t="s">
        <v>1843</v>
      </c>
      <c r="C10181" t="s">
        <v>1846</v>
      </c>
      <c r="D10181" s="4">
        <v>50309206</v>
      </c>
      <c r="E10181" s="4">
        <v>2295162</v>
      </c>
      <c r="I10181" s="4">
        <v>52604368</v>
      </c>
      <c r="J10181" s="4">
        <v>52604368</v>
      </c>
    </row>
    <row r="10182" spans="1:10" x14ac:dyDescent="0.35">
      <c r="C10182" t="s">
        <v>1847</v>
      </c>
      <c r="D10182" s="4">
        <v>30677336</v>
      </c>
      <c r="F10182" s="4">
        <v>1778919</v>
      </c>
      <c r="H10182" s="4">
        <v>12740</v>
      </c>
      <c r="I10182" s="4">
        <v>32468995</v>
      </c>
      <c r="J10182" s="4">
        <v>30677336</v>
      </c>
    </row>
    <row r="10183" spans="1:10" x14ac:dyDescent="0.35">
      <c r="C10183" t="s">
        <v>1848</v>
      </c>
      <c r="D10183" s="4">
        <v>39020</v>
      </c>
      <c r="E10183" s="4">
        <v>175007</v>
      </c>
      <c r="I10183" s="4">
        <v>214027</v>
      </c>
      <c r="J10183" s="4">
        <v>214027</v>
      </c>
    </row>
    <row r="10184" spans="1:10" x14ac:dyDescent="0.35">
      <c r="B10184" t="s">
        <v>52</v>
      </c>
      <c r="D10184" s="4">
        <v>81025562</v>
      </c>
      <c r="E10184" s="4">
        <v>2470169</v>
      </c>
      <c r="F10184" s="4">
        <v>1778919</v>
      </c>
      <c r="H10184" s="4">
        <v>12740</v>
      </c>
      <c r="I10184" s="4">
        <v>85287390</v>
      </c>
      <c r="J10184" s="4">
        <v>83495731</v>
      </c>
    </row>
    <row r="10185" spans="1:10" x14ac:dyDescent="0.35">
      <c r="B10185" t="s">
        <v>1849</v>
      </c>
      <c r="C10185" t="s">
        <v>1850</v>
      </c>
      <c r="E10185" s="4">
        <v>19200000</v>
      </c>
      <c r="I10185" s="4">
        <v>19200000</v>
      </c>
      <c r="J10185">
        <v>19200000</v>
      </c>
    </row>
    <row r="10186" spans="1:10" x14ac:dyDescent="0.35">
      <c r="B10186" t="s">
        <v>53</v>
      </c>
      <c r="E10186" s="4">
        <v>19200000</v>
      </c>
      <c r="I10186" s="4">
        <v>19200000</v>
      </c>
      <c r="J10186">
        <v>19200000</v>
      </c>
    </row>
    <row r="10187" spans="1:10" x14ac:dyDescent="0.35">
      <c r="B10187" t="s">
        <v>1844</v>
      </c>
      <c r="C10187" t="s">
        <v>1851</v>
      </c>
      <c r="D10187" s="4">
        <v>1881288</v>
      </c>
      <c r="I10187" s="4">
        <v>1881288</v>
      </c>
      <c r="J10187" s="4">
        <v>1881288</v>
      </c>
    </row>
    <row r="10188" spans="1:10" x14ac:dyDescent="0.35">
      <c r="C10188" t="s">
        <v>1852</v>
      </c>
      <c r="E10188" s="4">
        <v>4089</v>
      </c>
      <c r="F10188" s="4">
        <v>18249</v>
      </c>
      <c r="I10188" s="4">
        <v>22337</v>
      </c>
      <c r="J10188">
        <v>4089</v>
      </c>
    </row>
    <row r="10189" spans="1:10" x14ac:dyDescent="0.35">
      <c r="C10189" t="s">
        <v>1853</v>
      </c>
      <c r="D10189" s="4">
        <v>0</v>
      </c>
      <c r="E10189" s="4">
        <v>2309</v>
      </c>
      <c r="F10189" s="4">
        <v>6926</v>
      </c>
      <c r="I10189" s="4">
        <v>9234</v>
      </c>
      <c r="J10189" s="4">
        <v>2309</v>
      </c>
    </row>
    <row r="10190" spans="1:10" x14ac:dyDescent="0.35">
      <c r="C10190" t="s">
        <v>1893</v>
      </c>
      <c r="F10190" s="4">
        <v>1026</v>
      </c>
      <c r="I10190" s="4">
        <v>1026</v>
      </c>
      <c r="J10190">
        <v>0</v>
      </c>
    </row>
    <row r="10191" spans="1:10" x14ac:dyDescent="0.35">
      <c r="C10191" t="s">
        <v>1854</v>
      </c>
      <c r="D10191" s="4">
        <v>2339804</v>
      </c>
      <c r="I10191" s="4">
        <v>2339804</v>
      </c>
      <c r="J10191" s="4">
        <v>2339804</v>
      </c>
    </row>
    <row r="10192" spans="1:10" x14ac:dyDescent="0.35">
      <c r="C10192" t="s">
        <v>1855</v>
      </c>
      <c r="D10192" s="4">
        <v>0</v>
      </c>
      <c r="E10192" s="4">
        <v>1119409</v>
      </c>
      <c r="I10192" s="4">
        <v>1119409</v>
      </c>
      <c r="J10192" s="4">
        <v>1119409</v>
      </c>
    </row>
    <row r="10193" spans="2:10" x14ac:dyDescent="0.35">
      <c r="C10193" t="s">
        <v>1856</v>
      </c>
      <c r="D10193" s="4">
        <v>0</v>
      </c>
      <c r="E10193" s="4">
        <v>22778</v>
      </c>
      <c r="F10193" s="4">
        <v>53840</v>
      </c>
      <c r="I10193" s="4">
        <v>76618</v>
      </c>
      <c r="J10193" s="4">
        <v>22778</v>
      </c>
    </row>
    <row r="10194" spans="2:10" x14ac:dyDescent="0.35">
      <c r="C10194" t="s">
        <v>1857</v>
      </c>
      <c r="D10194" s="4">
        <v>128324</v>
      </c>
      <c r="E10194" s="4">
        <v>6790</v>
      </c>
      <c r="I10194" s="4">
        <v>135114</v>
      </c>
      <c r="J10194" s="4">
        <v>135114</v>
      </c>
    </row>
    <row r="10195" spans="2:10" x14ac:dyDescent="0.35">
      <c r="C10195" t="s">
        <v>1858</v>
      </c>
      <c r="D10195" s="4">
        <v>20110</v>
      </c>
      <c r="G10195" s="4">
        <v>4022</v>
      </c>
      <c r="H10195" s="4">
        <v>345898</v>
      </c>
      <c r="I10195" s="4">
        <v>370031</v>
      </c>
      <c r="J10195" s="4">
        <v>20110</v>
      </c>
    </row>
    <row r="10196" spans="2:10" x14ac:dyDescent="0.35">
      <c r="C10196" t="s">
        <v>1859</v>
      </c>
      <c r="D10196" s="4">
        <v>1003172</v>
      </c>
      <c r="E10196" s="4">
        <v>471683</v>
      </c>
      <c r="F10196" s="4">
        <v>105421</v>
      </c>
      <c r="G10196" s="4">
        <v>2850000</v>
      </c>
      <c r="H10196" s="4">
        <v>258052</v>
      </c>
      <c r="I10196" s="4">
        <v>4688327</v>
      </c>
      <c r="J10196" s="4">
        <v>1474855</v>
      </c>
    </row>
    <row r="10197" spans="2:10" x14ac:dyDescent="0.35">
      <c r="C10197" t="s">
        <v>1915</v>
      </c>
      <c r="D10197" s="4">
        <v>5</v>
      </c>
      <c r="I10197" s="4">
        <v>5</v>
      </c>
      <c r="J10197" s="4">
        <v>5</v>
      </c>
    </row>
    <row r="10198" spans="2:10" x14ac:dyDescent="0.35">
      <c r="C10198" t="s">
        <v>1860</v>
      </c>
      <c r="G10198" s="4">
        <v>3913309</v>
      </c>
      <c r="I10198" s="4">
        <v>3913309</v>
      </c>
      <c r="J10198">
        <v>0</v>
      </c>
    </row>
    <row r="10199" spans="2:10" x14ac:dyDescent="0.35">
      <c r="C10199" t="s">
        <v>1861</v>
      </c>
      <c r="D10199" s="4">
        <v>682282</v>
      </c>
      <c r="I10199" s="4">
        <v>682282</v>
      </c>
      <c r="J10199" s="4">
        <v>682282</v>
      </c>
    </row>
    <row r="10200" spans="2:10" x14ac:dyDescent="0.35">
      <c r="C10200" t="s">
        <v>1862</v>
      </c>
      <c r="G10200" s="4">
        <v>3076714</v>
      </c>
      <c r="I10200" s="4">
        <v>3076714</v>
      </c>
      <c r="J10200">
        <v>0</v>
      </c>
    </row>
    <row r="10201" spans="2:10" x14ac:dyDescent="0.35">
      <c r="C10201" t="s">
        <v>1863</v>
      </c>
      <c r="E10201" s="4">
        <v>101139</v>
      </c>
      <c r="F10201" s="4">
        <v>7780</v>
      </c>
      <c r="I10201" s="4">
        <v>108919</v>
      </c>
      <c r="J10201">
        <v>101139</v>
      </c>
    </row>
    <row r="10202" spans="2:10" x14ac:dyDescent="0.35">
      <c r="B10202" t="s">
        <v>54</v>
      </c>
      <c r="D10202" s="4">
        <v>6054985</v>
      </c>
      <c r="E10202" s="4">
        <v>1728196</v>
      </c>
      <c r="F10202" s="4">
        <v>193241</v>
      </c>
      <c r="G10202" s="4">
        <v>9844045</v>
      </c>
      <c r="H10202" s="4">
        <v>603950</v>
      </c>
      <c r="I10202" s="4">
        <v>18424417</v>
      </c>
      <c r="J10202" s="4">
        <v>7783181</v>
      </c>
    </row>
    <row r="10203" spans="2:10" x14ac:dyDescent="0.35">
      <c r="B10203" t="s">
        <v>1845</v>
      </c>
      <c r="C10203" t="s">
        <v>1865</v>
      </c>
      <c r="D10203" s="4">
        <v>56130</v>
      </c>
      <c r="H10203" s="4">
        <v>87842</v>
      </c>
      <c r="I10203" s="4">
        <v>143972</v>
      </c>
      <c r="J10203" s="4">
        <v>56130</v>
      </c>
    </row>
    <row r="10204" spans="2:10" x14ac:dyDescent="0.35">
      <c r="C10204" t="s">
        <v>1866</v>
      </c>
      <c r="D10204" s="4">
        <v>1580</v>
      </c>
      <c r="I10204" s="4">
        <v>1580</v>
      </c>
      <c r="J10204" s="4">
        <v>1580</v>
      </c>
    </row>
    <row r="10205" spans="2:10" x14ac:dyDescent="0.35">
      <c r="C10205" t="s">
        <v>1867</v>
      </c>
      <c r="D10205" s="4">
        <v>1934211</v>
      </c>
      <c r="G10205" s="4">
        <v>108000</v>
      </c>
      <c r="H10205" s="4">
        <v>5715831</v>
      </c>
      <c r="I10205" s="4">
        <v>7758042</v>
      </c>
      <c r="J10205" s="4">
        <v>1934211</v>
      </c>
    </row>
    <row r="10206" spans="2:10" x14ac:dyDescent="0.35">
      <c r="C10206" t="s">
        <v>1868</v>
      </c>
      <c r="D10206" s="4">
        <v>472123</v>
      </c>
      <c r="E10206" s="4">
        <v>0</v>
      </c>
      <c r="F10206" s="4">
        <v>65778</v>
      </c>
      <c r="H10206" s="4">
        <v>4938009</v>
      </c>
      <c r="I10206" s="4">
        <v>5475909</v>
      </c>
      <c r="J10206" s="4">
        <v>472123</v>
      </c>
    </row>
    <row r="10207" spans="2:10" x14ac:dyDescent="0.35">
      <c r="C10207" t="s">
        <v>1894</v>
      </c>
      <c r="D10207" s="4">
        <v>13452</v>
      </c>
      <c r="I10207" s="4">
        <v>13452</v>
      </c>
      <c r="J10207" s="4">
        <v>13452</v>
      </c>
    </row>
    <row r="10208" spans="2:10" x14ac:dyDescent="0.35">
      <c r="C10208" t="s">
        <v>1869</v>
      </c>
      <c r="D10208" s="4">
        <v>26075</v>
      </c>
      <c r="E10208" s="4">
        <v>0</v>
      </c>
      <c r="H10208" s="4">
        <v>1646400</v>
      </c>
      <c r="I10208" s="4">
        <v>1672475</v>
      </c>
      <c r="J10208" s="4">
        <v>26075</v>
      </c>
    </row>
    <row r="10209" spans="2:10" x14ac:dyDescent="0.35">
      <c r="C10209" t="s">
        <v>1870</v>
      </c>
      <c r="D10209" s="4">
        <v>340165</v>
      </c>
      <c r="E10209" s="4">
        <v>63406</v>
      </c>
      <c r="F10209" s="4">
        <v>5129286</v>
      </c>
      <c r="G10209" s="4">
        <v>32000</v>
      </c>
      <c r="I10209" s="4">
        <v>5564857</v>
      </c>
      <c r="J10209" s="4">
        <v>403571</v>
      </c>
    </row>
    <row r="10210" spans="2:10" x14ac:dyDescent="0.35">
      <c r="C10210" t="s">
        <v>1871</v>
      </c>
      <c r="D10210" s="4">
        <v>8658669</v>
      </c>
      <c r="E10210" s="4">
        <v>4590000</v>
      </c>
      <c r="F10210" s="4">
        <v>36110</v>
      </c>
      <c r="G10210" s="4">
        <v>11949</v>
      </c>
      <c r="I10210" s="4">
        <v>13296729</v>
      </c>
      <c r="J10210" s="4">
        <v>13248669</v>
      </c>
    </row>
    <row r="10211" spans="2:10" x14ac:dyDescent="0.35">
      <c r="C10211" t="s">
        <v>1872</v>
      </c>
      <c r="D10211" s="4">
        <v>902467</v>
      </c>
      <c r="I10211" s="4">
        <v>902467</v>
      </c>
      <c r="J10211" s="4">
        <v>902467</v>
      </c>
    </row>
    <row r="10212" spans="2:10" x14ac:dyDescent="0.35">
      <c r="C10212" t="s">
        <v>1873</v>
      </c>
      <c r="D10212" s="4">
        <v>3833</v>
      </c>
      <c r="I10212" s="4">
        <v>3833</v>
      </c>
      <c r="J10212" s="4">
        <v>3833</v>
      </c>
    </row>
    <row r="10213" spans="2:10" x14ac:dyDescent="0.35">
      <c r="C10213" t="s">
        <v>1874</v>
      </c>
      <c r="D10213" s="4">
        <v>9587</v>
      </c>
      <c r="E10213" s="4">
        <v>0</v>
      </c>
      <c r="I10213" s="4">
        <v>9587</v>
      </c>
      <c r="J10213" s="4">
        <v>9587</v>
      </c>
    </row>
    <row r="10214" spans="2:10" x14ac:dyDescent="0.35">
      <c r="C10214" t="s">
        <v>1875</v>
      </c>
      <c r="D10214" s="4">
        <v>2906</v>
      </c>
      <c r="H10214" s="4">
        <v>116242</v>
      </c>
      <c r="I10214" s="4">
        <v>119148</v>
      </c>
      <c r="J10214" s="4">
        <v>2906</v>
      </c>
    </row>
    <row r="10215" spans="2:10" x14ac:dyDescent="0.35">
      <c r="C10215" t="s">
        <v>1876</v>
      </c>
      <c r="D10215" s="4">
        <v>115142</v>
      </c>
      <c r="H10215" s="4">
        <v>302400</v>
      </c>
      <c r="I10215" s="4">
        <v>417542</v>
      </c>
      <c r="J10215" s="4">
        <v>115142</v>
      </c>
    </row>
    <row r="10216" spans="2:10" x14ac:dyDescent="0.35">
      <c r="C10216" t="s">
        <v>1877</v>
      </c>
      <c r="D10216" s="4">
        <v>65970</v>
      </c>
      <c r="E10216" s="4">
        <v>4625</v>
      </c>
      <c r="I10216" s="4">
        <v>70595</v>
      </c>
      <c r="J10216" s="4">
        <v>70595</v>
      </c>
    </row>
    <row r="10217" spans="2:10" x14ac:dyDescent="0.35">
      <c r="B10217" t="s">
        <v>55</v>
      </c>
      <c r="D10217" s="4">
        <v>12602309</v>
      </c>
      <c r="E10217" s="4">
        <v>4658031</v>
      </c>
      <c r="F10217" s="4">
        <v>5231175</v>
      </c>
      <c r="G10217" s="4">
        <v>151949</v>
      </c>
      <c r="H10217" s="4">
        <v>12806723</v>
      </c>
      <c r="I10217" s="4">
        <v>35450187</v>
      </c>
      <c r="J10217" s="4">
        <v>17260340</v>
      </c>
    </row>
    <row r="10218" spans="2:10" x14ac:dyDescent="0.35">
      <c r="B10218" t="s">
        <v>1878</v>
      </c>
      <c r="C10218" t="s">
        <v>1912</v>
      </c>
      <c r="D10218" s="4">
        <v>1178</v>
      </c>
      <c r="I10218" s="4">
        <v>1178</v>
      </c>
      <c r="J10218" s="4">
        <v>1178</v>
      </c>
    </row>
    <row r="10219" spans="2:10" x14ac:dyDescent="0.35">
      <c r="C10219" t="s">
        <v>1879</v>
      </c>
      <c r="D10219" s="4">
        <v>4543409</v>
      </c>
      <c r="I10219" s="4">
        <v>4543409</v>
      </c>
      <c r="J10219" s="4">
        <v>4543409</v>
      </c>
    </row>
    <row r="10220" spans="2:10" x14ac:dyDescent="0.35">
      <c r="C10220" t="s">
        <v>1907</v>
      </c>
      <c r="D10220" s="4">
        <v>8814</v>
      </c>
      <c r="I10220" s="4">
        <v>8814</v>
      </c>
      <c r="J10220" s="4">
        <v>8814</v>
      </c>
    </row>
    <row r="10221" spans="2:10" x14ac:dyDescent="0.35">
      <c r="C10221" t="s">
        <v>1880</v>
      </c>
      <c r="D10221" s="4">
        <v>2594850</v>
      </c>
      <c r="I10221" s="4">
        <v>2594850</v>
      </c>
      <c r="J10221" s="4">
        <v>2594850</v>
      </c>
    </row>
    <row r="10222" spans="2:10" x14ac:dyDescent="0.35">
      <c r="C10222" t="s">
        <v>1881</v>
      </c>
      <c r="D10222" s="4">
        <v>5800422</v>
      </c>
      <c r="I10222" s="4">
        <v>5800422</v>
      </c>
      <c r="J10222" s="4">
        <v>5800422</v>
      </c>
    </row>
    <row r="10223" spans="2:10" x14ac:dyDescent="0.35">
      <c r="C10223" t="s">
        <v>1895</v>
      </c>
      <c r="D10223" s="4">
        <v>209676</v>
      </c>
      <c r="I10223" s="4">
        <v>209676</v>
      </c>
      <c r="J10223" s="4">
        <v>209676</v>
      </c>
    </row>
    <row r="10224" spans="2:10" x14ac:dyDescent="0.35">
      <c r="C10224" t="s">
        <v>1882</v>
      </c>
      <c r="D10224" s="4">
        <v>4364</v>
      </c>
      <c r="F10224" s="4">
        <v>512395</v>
      </c>
      <c r="I10224" s="4">
        <v>516759</v>
      </c>
      <c r="J10224" s="4">
        <v>4364</v>
      </c>
    </row>
    <row r="10225" spans="1:10" x14ac:dyDescent="0.35">
      <c r="C10225" t="s">
        <v>1883</v>
      </c>
      <c r="D10225" s="4">
        <v>167528</v>
      </c>
      <c r="I10225" s="4">
        <v>167528</v>
      </c>
      <c r="J10225" s="4">
        <v>167528</v>
      </c>
    </row>
    <row r="10226" spans="1:10" x14ac:dyDescent="0.35">
      <c r="C10226" t="s">
        <v>1892</v>
      </c>
      <c r="D10226" s="4">
        <v>136</v>
      </c>
      <c r="I10226" s="4">
        <v>136</v>
      </c>
      <c r="J10226" s="4">
        <v>136</v>
      </c>
    </row>
    <row r="10227" spans="1:10" x14ac:dyDescent="0.35">
      <c r="C10227" t="s">
        <v>1884</v>
      </c>
      <c r="D10227" s="4">
        <v>2333</v>
      </c>
      <c r="I10227" s="4">
        <v>2333</v>
      </c>
      <c r="J10227" s="4">
        <v>2333</v>
      </c>
    </row>
    <row r="10228" spans="1:10" x14ac:dyDescent="0.35">
      <c r="B10228" t="s">
        <v>56</v>
      </c>
      <c r="D10228" s="4">
        <v>13332711</v>
      </c>
      <c r="F10228" s="4">
        <v>512395</v>
      </c>
      <c r="I10228" s="4">
        <v>13845106</v>
      </c>
      <c r="J10228" s="4">
        <v>13332711</v>
      </c>
    </row>
    <row r="10229" spans="1:10" x14ac:dyDescent="0.35">
      <c r="B10229" t="s">
        <v>1885</v>
      </c>
      <c r="C10229" t="s">
        <v>1886</v>
      </c>
      <c r="D10229" s="4">
        <v>216807</v>
      </c>
      <c r="I10229" s="4">
        <v>216807</v>
      </c>
      <c r="J10229" s="4">
        <v>216807</v>
      </c>
    </row>
    <row r="10230" spans="1:10" x14ac:dyDescent="0.35">
      <c r="B10230" t="s">
        <v>57</v>
      </c>
      <c r="D10230" s="4">
        <v>216807</v>
      </c>
      <c r="I10230" s="4">
        <v>216807</v>
      </c>
      <c r="J10230" s="4">
        <v>216807</v>
      </c>
    </row>
    <row r="10231" spans="1:10" x14ac:dyDescent="0.35">
      <c r="B10231" t="s">
        <v>1887</v>
      </c>
      <c r="C10231" t="s">
        <v>1904</v>
      </c>
      <c r="D10231" s="4">
        <v>250000</v>
      </c>
      <c r="I10231" s="4">
        <v>250000</v>
      </c>
      <c r="J10231" s="4">
        <v>250000</v>
      </c>
    </row>
    <row r="10232" spans="1:10" x14ac:dyDescent="0.35">
      <c r="C10232" t="s">
        <v>1908</v>
      </c>
      <c r="D10232" s="4">
        <v>9080</v>
      </c>
      <c r="I10232" s="4">
        <v>9080</v>
      </c>
      <c r="J10232" s="4">
        <v>9080</v>
      </c>
    </row>
    <row r="10233" spans="1:10" x14ac:dyDescent="0.35">
      <c r="C10233" t="s">
        <v>1888</v>
      </c>
      <c r="H10233" s="4">
        <v>960000</v>
      </c>
      <c r="I10233" s="4">
        <v>960000</v>
      </c>
      <c r="J10233">
        <v>0</v>
      </c>
    </row>
    <row r="10234" spans="1:10" x14ac:dyDescent="0.35">
      <c r="C10234" t="s">
        <v>1901</v>
      </c>
      <c r="F10234" s="4">
        <v>1125000</v>
      </c>
      <c r="I10234" s="4">
        <v>1125000</v>
      </c>
      <c r="J10234">
        <v>0</v>
      </c>
    </row>
    <row r="10235" spans="1:10" x14ac:dyDescent="0.35">
      <c r="C10235" t="s">
        <v>1889</v>
      </c>
      <c r="F10235" s="4">
        <v>1575000</v>
      </c>
      <c r="I10235" s="4">
        <v>1575000</v>
      </c>
      <c r="J10235">
        <v>0</v>
      </c>
    </row>
    <row r="10236" spans="1:10" x14ac:dyDescent="0.35">
      <c r="C10236" t="s">
        <v>1890</v>
      </c>
      <c r="F10236" s="4">
        <v>562500</v>
      </c>
      <c r="I10236" s="4">
        <v>562500</v>
      </c>
      <c r="J10236">
        <v>0</v>
      </c>
    </row>
    <row r="10237" spans="1:10" x14ac:dyDescent="0.35">
      <c r="B10237" t="s">
        <v>1887</v>
      </c>
      <c r="C10237" t="s">
        <v>1902</v>
      </c>
      <c r="F10237" s="4">
        <v>2250000</v>
      </c>
      <c r="I10237" s="4">
        <v>2250000</v>
      </c>
      <c r="J10237">
        <v>0</v>
      </c>
    </row>
    <row r="10238" spans="1:10" x14ac:dyDescent="0.35">
      <c r="B10238" t="s">
        <v>58</v>
      </c>
      <c r="D10238" s="4">
        <v>259080</v>
      </c>
      <c r="F10238" s="4">
        <v>5512500</v>
      </c>
      <c r="H10238" s="4">
        <v>960000</v>
      </c>
      <c r="I10238" s="4">
        <v>6731580</v>
      </c>
      <c r="J10238" s="4">
        <v>259080</v>
      </c>
    </row>
    <row r="10239" spans="1:10" x14ac:dyDescent="0.35">
      <c r="A10239" t="s">
        <v>1722</v>
      </c>
      <c r="B10239" t="s">
        <v>59</v>
      </c>
      <c r="D10239" s="4">
        <v>168444980</v>
      </c>
      <c r="E10239" s="4">
        <v>49137560</v>
      </c>
      <c r="F10239" s="4">
        <v>43018819</v>
      </c>
      <c r="G10239" s="4">
        <v>11534235</v>
      </c>
      <c r="H10239" s="4">
        <v>15548311</v>
      </c>
      <c r="I10239" s="4">
        <v>287683905</v>
      </c>
      <c r="J10239" s="4">
        <v>217582540</v>
      </c>
    </row>
    <row r="10240" spans="1:10" x14ac:dyDescent="0.35">
      <c r="A10240" t="s">
        <v>1003</v>
      </c>
      <c r="B10240" t="s">
        <v>1842</v>
      </c>
      <c r="C10240" t="s">
        <v>1843</v>
      </c>
      <c r="D10240" s="4">
        <v>24575814</v>
      </c>
      <c r="F10240" s="4">
        <v>12821200</v>
      </c>
      <c r="I10240" s="4">
        <v>37397014</v>
      </c>
      <c r="J10240" s="4">
        <v>24575814</v>
      </c>
    </row>
    <row r="10241" spans="2:10" x14ac:dyDescent="0.35">
      <c r="C10241" t="s">
        <v>1844</v>
      </c>
      <c r="D10241" s="4">
        <v>1073180</v>
      </c>
      <c r="H10241" s="4">
        <v>2125042</v>
      </c>
      <c r="I10241" s="4">
        <v>3198222</v>
      </c>
      <c r="J10241" s="4">
        <v>1073180</v>
      </c>
    </row>
    <row r="10242" spans="2:10" x14ac:dyDescent="0.35">
      <c r="C10242" t="s">
        <v>1845</v>
      </c>
      <c r="D10242" s="4">
        <v>2961423</v>
      </c>
      <c r="I10242" s="4">
        <v>2961423</v>
      </c>
      <c r="J10242" s="4">
        <v>2961423</v>
      </c>
    </row>
    <row r="10243" spans="2:10" x14ac:dyDescent="0.35">
      <c r="B10243" t="s">
        <v>51</v>
      </c>
      <c r="D10243" s="4">
        <v>28610416</v>
      </c>
      <c r="F10243" s="4">
        <v>12821200</v>
      </c>
      <c r="H10243" s="4">
        <v>2125042</v>
      </c>
      <c r="I10243" s="4">
        <v>43556658</v>
      </c>
      <c r="J10243" s="4">
        <v>28610416</v>
      </c>
    </row>
    <row r="10244" spans="2:10" x14ac:dyDescent="0.35">
      <c r="B10244" t="s">
        <v>1843</v>
      </c>
      <c r="C10244" t="s">
        <v>1846</v>
      </c>
      <c r="D10244" s="4">
        <v>13502168</v>
      </c>
      <c r="H10244" s="4">
        <v>60000</v>
      </c>
      <c r="I10244" s="4">
        <v>13562168</v>
      </c>
      <c r="J10244" s="4">
        <v>13502168</v>
      </c>
    </row>
    <row r="10245" spans="2:10" x14ac:dyDescent="0.35">
      <c r="C10245" t="s">
        <v>1847</v>
      </c>
      <c r="D10245" s="4">
        <v>13272358</v>
      </c>
      <c r="F10245" s="4">
        <v>337838</v>
      </c>
      <c r="I10245" s="4">
        <v>13610196</v>
      </c>
      <c r="J10245" s="4">
        <v>13272358</v>
      </c>
    </row>
    <row r="10246" spans="2:10" x14ac:dyDescent="0.35">
      <c r="C10246" t="s">
        <v>1848</v>
      </c>
      <c r="D10246" s="4">
        <v>9801</v>
      </c>
      <c r="I10246" s="4">
        <v>9801</v>
      </c>
      <c r="J10246" s="4">
        <v>9801</v>
      </c>
    </row>
    <row r="10247" spans="2:10" x14ac:dyDescent="0.35">
      <c r="B10247" t="s">
        <v>52</v>
      </c>
      <c r="D10247" s="4">
        <v>26784326</v>
      </c>
      <c r="F10247" s="4">
        <v>337838</v>
      </c>
      <c r="H10247" s="4">
        <v>60000</v>
      </c>
      <c r="I10247" s="4">
        <v>27182164</v>
      </c>
      <c r="J10247" s="4">
        <v>26784326</v>
      </c>
    </row>
    <row r="10248" spans="2:10" x14ac:dyDescent="0.35">
      <c r="B10248" t="s">
        <v>1849</v>
      </c>
      <c r="C10248" t="s">
        <v>1850</v>
      </c>
      <c r="D10248" s="4">
        <v>6400000</v>
      </c>
      <c r="I10248" s="4">
        <v>6400000</v>
      </c>
      <c r="J10248" s="4">
        <v>6400000</v>
      </c>
    </row>
    <row r="10249" spans="2:10" x14ac:dyDescent="0.35">
      <c r="B10249" t="s">
        <v>53</v>
      </c>
      <c r="D10249" s="4">
        <v>6400000</v>
      </c>
      <c r="I10249" s="4">
        <v>6400000</v>
      </c>
      <c r="J10249" s="4">
        <v>6400000</v>
      </c>
    </row>
    <row r="10250" spans="2:10" x14ac:dyDescent="0.35">
      <c r="B10250" t="s">
        <v>1844</v>
      </c>
      <c r="C10250" t="s">
        <v>1851</v>
      </c>
      <c r="D10250" s="4">
        <v>541907</v>
      </c>
      <c r="I10250" s="4">
        <v>541907</v>
      </c>
      <c r="J10250" s="4">
        <v>541907</v>
      </c>
    </row>
    <row r="10251" spans="2:10" x14ac:dyDescent="0.35">
      <c r="C10251" t="s">
        <v>1852</v>
      </c>
      <c r="F10251" s="4">
        <v>1363</v>
      </c>
      <c r="I10251" s="4">
        <v>1363</v>
      </c>
      <c r="J10251">
        <v>0</v>
      </c>
    </row>
    <row r="10252" spans="2:10" x14ac:dyDescent="0.35">
      <c r="C10252" t="s">
        <v>1853</v>
      </c>
      <c r="E10252" s="4">
        <v>7695</v>
      </c>
      <c r="I10252" s="4">
        <v>7695</v>
      </c>
      <c r="J10252">
        <v>7695</v>
      </c>
    </row>
    <row r="10253" spans="2:10" x14ac:dyDescent="0.35">
      <c r="C10253" t="s">
        <v>1893</v>
      </c>
      <c r="F10253" s="4">
        <v>1195</v>
      </c>
      <c r="I10253" s="4">
        <v>1195</v>
      </c>
      <c r="J10253">
        <v>0</v>
      </c>
    </row>
    <row r="10254" spans="2:10" x14ac:dyDescent="0.35">
      <c r="C10254" t="s">
        <v>1854</v>
      </c>
      <c r="F10254" s="4">
        <v>282446</v>
      </c>
      <c r="I10254" s="4">
        <v>282446</v>
      </c>
      <c r="J10254">
        <v>0</v>
      </c>
    </row>
    <row r="10255" spans="2:10" x14ac:dyDescent="0.35">
      <c r="C10255" t="s">
        <v>1855</v>
      </c>
      <c r="D10255" s="4">
        <v>30528</v>
      </c>
      <c r="F10255" s="4">
        <v>318825</v>
      </c>
      <c r="I10255" s="4">
        <v>349353</v>
      </c>
      <c r="J10255" s="4">
        <v>30528</v>
      </c>
    </row>
    <row r="10256" spans="2:10" x14ac:dyDescent="0.35">
      <c r="C10256" t="s">
        <v>1856</v>
      </c>
      <c r="D10256" s="4">
        <v>5788</v>
      </c>
      <c r="F10256" s="4">
        <v>22778</v>
      </c>
      <c r="I10256" s="4">
        <v>28566</v>
      </c>
      <c r="J10256" s="4">
        <v>5788</v>
      </c>
    </row>
    <row r="10257" spans="2:10" x14ac:dyDescent="0.35">
      <c r="C10257" t="s">
        <v>1857</v>
      </c>
      <c r="D10257" s="4">
        <v>2716</v>
      </c>
      <c r="F10257" s="4">
        <v>12221</v>
      </c>
      <c r="I10257" s="4">
        <v>14937</v>
      </c>
      <c r="J10257" s="4">
        <v>2716</v>
      </c>
    </row>
    <row r="10258" spans="2:10" x14ac:dyDescent="0.35">
      <c r="C10258" t="s">
        <v>1858</v>
      </c>
      <c r="D10258" s="4">
        <v>20110</v>
      </c>
      <c r="E10258" s="4">
        <v>12066</v>
      </c>
      <c r="H10258" s="4">
        <v>10390</v>
      </c>
      <c r="I10258" s="4">
        <v>42567</v>
      </c>
      <c r="J10258" s="4">
        <v>32176</v>
      </c>
    </row>
    <row r="10259" spans="2:10" x14ac:dyDescent="0.35">
      <c r="C10259" t="s">
        <v>1859</v>
      </c>
      <c r="D10259" s="4">
        <v>125000</v>
      </c>
      <c r="E10259" s="4">
        <v>210841</v>
      </c>
      <c r="F10259" s="4">
        <v>3</v>
      </c>
      <c r="H10259" s="4">
        <v>308052</v>
      </c>
      <c r="I10259" s="4">
        <v>643896</v>
      </c>
      <c r="J10259" s="4">
        <v>335841</v>
      </c>
    </row>
    <row r="10260" spans="2:10" x14ac:dyDescent="0.35">
      <c r="C10260" t="s">
        <v>1860</v>
      </c>
      <c r="D10260" s="4">
        <v>543515</v>
      </c>
      <c r="F10260" s="4">
        <v>108703</v>
      </c>
      <c r="H10260" s="4">
        <v>217406</v>
      </c>
      <c r="I10260" s="4">
        <v>869624</v>
      </c>
      <c r="J10260" s="4">
        <v>543515</v>
      </c>
    </row>
    <row r="10261" spans="2:10" x14ac:dyDescent="0.35">
      <c r="C10261" t="s">
        <v>1861</v>
      </c>
      <c r="D10261" s="4">
        <v>280748</v>
      </c>
      <c r="I10261" s="4">
        <v>280748</v>
      </c>
      <c r="J10261" s="4">
        <v>280748</v>
      </c>
    </row>
    <row r="10262" spans="2:10" x14ac:dyDescent="0.35">
      <c r="C10262" t="s">
        <v>1862</v>
      </c>
      <c r="D10262" s="4">
        <v>769178</v>
      </c>
      <c r="I10262" s="4">
        <v>769178</v>
      </c>
      <c r="J10262" s="4">
        <v>769178</v>
      </c>
    </row>
    <row r="10263" spans="2:10" x14ac:dyDescent="0.35">
      <c r="B10263" t="s">
        <v>54</v>
      </c>
      <c r="D10263" s="4">
        <v>2319491</v>
      </c>
      <c r="E10263" s="4">
        <v>230603</v>
      </c>
      <c r="F10263" s="4">
        <v>747535</v>
      </c>
      <c r="H10263" s="4">
        <v>535848</v>
      </c>
      <c r="I10263" s="4">
        <v>3833476</v>
      </c>
      <c r="J10263" s="4">
        <v>2550094</v>
      </c>
    </row>
    <row r="10264" spans="2:10" x14ac:dyDescent="0.35">
      <c r="B10264" t="s">
        <v>1845</v>
      </c>
      <c r="C10264" t="s">
        <v>1866</v>
      </c>
      <c r="I10264" s="4">
        <v>0</v>
      </c>
      <c r="J10264">
        <v>0</v>
      </c>
    </row>
    <row r="10265" spans="2:10" x14ac:dyDescent="0.35">
      <c r="C10265" t="s">
        <v>1867</v>
      </c>
      <c r="D10265" s="4">
        <v>2276000</v>
      </c>
      <c r="E10265" s="4">
        <v>9000</v>
      </c>
      <c r="H10265" s="4">
        <v>1310450</v>
      </c>
      <c r="I10265" s="4">
        <v>3595450</v>
      </c>
      <c r="J10265" s="4">
        <v>2285000</v>
      </c>
    </row>
    <row r="10266" spans="2:10" x14ac:dyDescent="0.35">
      <c r="C10266" t="s">
        <v>1868</v>
      </c>
      <c r="E10266" s="4">
        <v>110519</v>
      </c>
      <c r="H10266" s="4">
        <v>2025497</v>
      </c>
      <c r="I10266" s="4">
        <v>2136016</v>
      </c>
      <c r="J10266">
        <v>110519</v>
      </c>
    </row>
    <row r="10267" spans="2:10" x14ac:dyDescent="0.35">
      <c r="C10267" t="s">
        <v>1894</v>
      </c>
      <c r="D10267" s="4">
        <v>50006</v>
      </c>
      <c r="I10267" s="4">
        <v>50006</v>
      </c>
      <c r="J10267" s="4">
        <v>50006</v>
      </c>
    </row>
    <row r="10268" spans="2:10" x14ac:dyDescent="0.35">
      <c r="C10268" t="s">
        <v>1869</v>
      </c>
      <c r="H10268" s="4">
        <v>576000</v>
      </c>
      <c r="I10268" s="4">
        <v>576000</v>
      </c>
      <c r="J10268">
        <v>0</v>
      </c>
    </row>
    <row r="10269" spans="2:10" x14ac:dyDescent="0.35">
      <c r="C10269" t="s">
        <v>1870</v>
      </c>
      <c r="D10269" s="4">
        <v>12839</v>
      </c>
      <c r="E10269" s="4">
        <v>4075138</v>
      </c>
      <c r="F10269" s="4">
        <v>0</v>
      </c>
      <c r="H10269" s="4">
        <v>43949</v>
      </c>
      <c r="I10269" s="4">
        <v>4131926</v>
      </c>
      <c r="J10269" s="4">
        <v>4087977</v>
      </c>
    </row>
    <row r="10270" spans="2:10" x14ac:dyDescent="0.35">
      <c r="C10270" t="s">
        <v>1871</v>
      </c>
      <c r="F10270" s="4">
        <v>6495000</v>
      </c>
      <c r="G10270" s="4">
        <v>61396</v>
      </c>
      <c r="H10270" s="4">
        <v>103663</v>
      </c>
      <c r="I10270" s="4">
        <v>6660059</v>
      </c>
      <c r="J10270">
        <v>0</v>
      </c>
    </row>
    <row r="10271" spans="2:10" x14ac:dyDescent="0.35">
      <c r="C10271" t="s">
        <v>1872</v>
      </c>
      <c r="D10271" s="4">
        <v>196000</v>
      </c>
      <c r="I10271" s="4">
        <v>196000</v>
      </c>
      <c r="J10271" s="4">
        <v>196000</v>
      </c>
    </row>
    <row r="10272" spans="2:10" x14ac:dyDescent="0.35">
      <c r="C10272" t="s">
        <v>1875</v>
      </c>
      <c r="H10272" s="4">
        <v>69745</v>
      </c>
      <c r="I10272" s="4">
        <v>69745</v>
      </c>
      <c r="J10272">
        <v>0</v>
      </c>
    </row>
    <row r="10273" spans="2:10" x14ac:dyDescent="0.35">
      <c r="C10273" t="s">
        <v>1876</v>
      </c>
      <c r="D10273" s="4">
        <v>81935</v>
      </c>
      <c r="H10273" s="4">
        <v>159600</v>
      </c>
      <c r="I10273" s="4">
        <v>241535</v>
      </c>
      <c r="J10273" s="4">
        <v>81935</v>
      </c>
    </row>
    <row r="10274" spans="2:10" x14ac:dyDescent="0.35">
      <c r="B10274" t="s">
        <v>55</v>
      </c>
      <c r="D10274" s="4">
        <v>2616780</v>
      </c>
      <c r="E10274" s="4">
        <v>4194656</v>
      </c>
      <c r="F10274" s="4">
        <v>6495000</v>
      </c>
      <c r="G10274" s="4">
        <v>61396</v>
      </c>
      <c r="H10274" s="4">
        <v>4288904</v>
      </c>
      <c r="I10274" s="4">
        <v>17656737</v>
      </c>
      <c r="J10274" s="4">
        <v>6811436</v>
      </c>
    </row>
    <row r="10275" spans="2:10" x14ac:dyDescent="0.35">
      <c r="B10275" t="s">
        <v>1878</v>
      </c>
      <c r="C10275" t="s">
        <v>1879</v>
      </c>
      <c r="D10275" s="4">
        <v>2256921</v>
      </c>
      <c r="I10275" s="4">
        <v>2256921</v>
      </c>
      <c r="J10275" s="4">
        <v>2256921</v>
      </c>
    </row>
    <row r="10276" spans="2:10" x14ac:dyDescent="0.35">
      <c r="C10276" t="s">
        <v>1880</v>
      </c>
      <c r="D10276" s="4">
        <v>80368</v>
      </c>
      <c r="I10276" s="4">
        <v>80368</v>
      </c>
      <c r="J10276" s="4">
        <v>80368</v>
      </c>
    </row>
    <row r="10277" spans="2:10" x14ac:dyDescent="0.35">
      <c r="C10277" t="s">
        <v>1881</v>
      </c>
      <c r="D10277" s="4">
        <v>356416</v>
      </c>
      <c r="I10277" s="4">
        <v>356416</v>
      </c>
      <c r="J10277" s="4">
        <v>356416</v>
      </c>
    </row>
    <row r="10278" spans="2:10" x14ac:dyDescent="0.35">
      <c r="C10278" t="s">
        <v>1895</v>
      </c>
      <c r="D10278" s="4">
        <v>188709</v>
      </c>
      <c r="I10278" s="4">
        <v>188709</v>
      </c>
      <c r="J10278" s="4">
        <v>188709</v>
      </c>
    </row>
    <row r="10279" spans="2:10" x14ac:dyDescent="0.35">
      <c r="C10279" t="s">
        <v>1882</v>
      </c>
      <c r="F10279" s="4">
        <v>41264</v>
      </c>
      <c r="I10279" s="4">
        <v>41264</v>
      </c>
      <c r="J10279">
        <v>0</v>
      </c>
    </row>
    <row r="10280" spans="2:10" x14ac:dyDescent="0.35">
      <c r="C10280" t="s">
        <v>1883</v>
      </c>
      <c r="D10280" s="4">
        <v>36071</v>
      </c>
      <c r="I10280" s="4">
        <v>36071</v>
      </c>
      <c r="J10280" s="4">
        <v>36071</v>
      </c>
    </row>
    <row r="10281" spans="2:10" x14ac:dyDescent="0.35">
      <c r="B10281" t="s">
        <v>56</v>
      </c>
      <c r="D10281" s="4">
        <v>2918485</v>
      </c>
      <c r="F10281" s="4">
        <v>41264</v>
      </c>
      <c r="I10281" s="4">
        <v>2959749</v>
      </c>
      <c r="J10281" s="4">
        <v>2918485</v>
      </c>
    </row>
    <row r="10282" spans="2:10" x14ac:dyDescent="0.35">
      <c r="B10282" t="s">
        <v>1885</v>
      </c>
      <c r="C10282" t="s">
        <v>1886</v>
      </c>
      <c r="F10282" s="4">
        <v>188528</v>
      </c>
      <c r="I10282" s="4">
        <v>188528</v>
      </c>
      <c r="J10282">
        <v>0</v>
      </c>
    </row>
    <row r="10283" spans="2:10" x14ac:dyDescent="0.35">
      <c r="B10283" t="s">
        <v>57</v>
      </c>
      <c r="F10283" s="4">
        <v>188528</v>
      </c>
      <c r="I10283" s="4">
        <v>188528</v>
      </c>
      <c r="J10283">
        <v>0</v>
      </c>
    </row>
    <row r="10284" spans="2:10" x14ac:dyDescent="0.35">
      <c r="B10284" t="s">
        <v>1887</v>
      </c>
      <c r="C10284" t="s">
        <v>1904</v>
      </c>
      <c r="D10284" s="4">
        <v>125000</v>
      </c>
      <c r="I10284" s="4">
        <v>125000</v>
      </c>
      <c r="J10284" s="4">
        <v>125000</v>
      </c>
    </row>
    <row r="10285" spans="2:10" x14ac:dyDescent="0.35">
      <c r="C10285" t="s">
        <v>1888</v>
      </c>
      <c r="H10285" s="4">
        <v>768000</v>
      </c>
      <c r="I10285" s="4">
        <v>768000</v>
      </c>
      <c r="J10285">
        <v>0</v>
      </c>
    </row>
    <row r="10286" spans="2:10" x14ac:dyDescent="0.35">
      <c r="C10286" t="s">
        <v>1901</v>
      </c>
      <c r="E10286" s="4">
        <v>90000</v>
      </c>
      <c r="I10286" s="4">
        <v>90000</v>
      </c>
      <c r="J10286">
        <v>90000</v>
      </c>
    </row>
    <row r="10287" spans="2:10" x14ac:dyDescent="0.35">
      <c r="C10287" t="s">
        <v>1889</v>
      </c>
      <c r="E10287" s="4">
        <v>210000</v>
      </c>
      <c r="I10287" s="4">
        <v>210000</v>
      </c>
      <c r="J10287">
        <v>210000</v>
      </c>
    </row>
    <row r="10288" spans="2:10" x14ac:dyDescent="0.35">
      <c r="C10288" t="s">
        <v>1890</v>
      </c>
      <c r="E10288" s="4">
        <v>75000</v>
      </c>
      <c r="I10288" s="4">
        <v>75000</v>
      </c>
      <c r="J10288">
        <v>75000</v>
      </c>
    </row>
    <row r="10289" spans="1:10" x14ac:dyDescent="0.35">
      <c r="C10289" t="s">
        <v>1902</v>
      </c>
      <c r="E10289" s="4">
        <v>180000</v>
      </c>
      <c r="I10289" s="4">
        <v>180000</v>
      </c>
      <c r="J10289">
        <v>180000</v>
      </c>
    </row>
    <row r="10290" spans="1:10" x14ac:dyDescent="0.35">
      <c r="B10290" t="s">
        <v>58</v>
      </c>
      <c r="D10290" s="4">
        <v>125000</v>
      </c>
      <c r="E10290" s="4">
        <v>555000</v>
      </c>
      <c r="H10290" s="4">
        <v>768000</v>
      </c>
      <c r="I10290" s="4">
        <v>1448000</v>
      </c>
      <c r="J10290" s="4">
        <v>680000</v>
      </c>
    </row>
    <row r="10291" spans="1:10" x14ac:dyDescent="0.35">
      <c r="A10291" t="s">
        <v>1723</v>
      </c>
      <c r="B10291" t="s">
        <v>59</v>
      </c>
      <c r="D10291" s="4">
        <v>69774498</v>
      </c>
      <c r="E10291" s="4">
        <v>4980259</v>
      </c>
      <c r="F10291" s="4">
        <v>20631365</v>
      </c>
      <c r="G10291" s="4">
        <v>61396</v>
      </c>
      <c r="H10291" s="4">
        <v>7777794</v>
      </c>
      <c r="I10291" s="4">
        <v>103225312</v>
      </c>
      <c r="J10291" s="4">
        <v>74754757</v>
      </c>
    </row>
    <row r="10292" spans="1:10" x14ac:dyDescent="0.35">
      <c r="A10292" t="s">
        <v>1009</v>
      </c>
      <c r="B10292" t="s">
        <v>1842</v>
      </c>
      <c r="C10292" t="s">
        <v>1843</v>
      </c>
      <c r="D10292" s="4">
        <v>52169495</v>
      </c>
      <c r="E10292" s="4">
        <v>19624965</v>
      </c>
      <c r="F10292" s="4">
        <v>23700600</v>
      </c>
      <c r="I10292" s="4">
        <v>95495060</v>
      </c>
      <c r="J10292" s="4">
        <v>71794460</v>
      </c>
    </row>
    <row r="10293" spans="1:10" x14ac:dyDescent="0.35">
      <c r="C10293" t="s">
        <v>1844</v>
      </c>
      <c r="D10293" s="4">
        <v>8063215</v>
      </c>
      <c r="H10293" s="4">
        <v>583463</v>
      </c>
      <c r="I10293" s="4">
        <v>8646679</v>
      </c>
      <c r="J10293" s="4">
        <v>8063215</v>
      </c>
    </row>
    <row r="10294" spans="1:10" x14ac:dyDescent="0.35">
      <c r="C10294" t="s">
        <v>1845</v>
      </c>
      <c r="D10294" s="4">
        <v>7865194</v>
      </c>
      <c r="I10294" s="4">
        <v>7865194</v>
      </c>
      <c r="J10294" s="4">
        <v>7865194</v>
      </c>
    </row>
    <row r="10295" spans="1:10" x14ac:dyDescent="0.35">
      <c r="B10295" t="s">
        <v>51</v>
      </c>
      <c r="D10295" s="4">
        <v>68097905</v>
      </c>
      <c r="E10295" s="4">
        <v>19624965</v>
      </c>
      <c r="F10295" s="4">
        <v>23700600</v>
      </c>
      <c r="H10295" s="4">
        <v>583463</v>
      </c>
      <c r="I10295" s="4">
        <v>112006933</v>
      </c>
      <c r="J10295" s="4">
        <v>87722870</v>
      </c>
    </row>
    <row r="10296" spans="1:10" x14ac:dyDescent="0.35">
      <c r="B10296" t="s">
        <v>1843</v>
      </c>
      <c r="C10296" t="s">
        <v>1846</v>
      </c>
      <c r="D10296" s="4">
        <v>37241702</v>
      </c>
      <c r="I10296" s="4">
        <v>37241702</v>
      </c>
      <c r="J10296" s="4">
        <v>37241702</v>
      </c>
    </row>
    <row r="10297" spans="1:10" x14ac:dyDescent="0.35">
      <c r="C10297" t="s">
        <v>1847</v>
      </c>
      <c r="D10297" s="4">
        <v>34269520</v>
      </c>
      <c r="F10297" s="4">
        <v>1891892</v>
      </c>
      <c r="I10297" s="4">
        <v>36161412</v>
      </c>
      <c r="J10297" s="4">
        <v>34269520</v>
      </c>
    </row>
    <row r="10298" spans="1:10" x14ac:dyDescent="0.35">
      <c r="C10298" t="s">
        <v>1848</v>
      </c>
      <c r="D10298" s="4">
        <v>55163</v>
      </c>
      <c r="I10298" s="4">
        <v>55163</v>
      </c>
      <c r="J10298" s="4">
        <v>55163</v>
      </c>
    </row>
    <row r="10299" spans="1:10" x14ac:dyDescent="0.35">
      <c r="B10299" t="s">
        <v>52</v>
      </c>
      <c r="D10299" s="4">
        <v>71566385</v>
      </c>
      <c r="F10299" s="4">
        <v>1891892</v>
      </c>
      <c r="I10299" s="4">
        <v>73458277</v>
      </c>
      <c r="J10299" s="4">
        <v>71566385</v>
      </c>
    </row>
    <row r="10300" spans="1:10" x14ac:dyDescent="0.35">
      <c r="B10300" t="s">
        <v>1849</v>
      </c>
      <c r="C10300" t="s">
        <v>1850</v>
      </c>
      <c r="F10300" s="4">
        <v>16000000</v>
      </c>
      <c r="I10300" s="4">
        <v>16000000</v>
      </c>
      <c r="J10300">
        <v>0</v>
      </c>
    </row>
    <row r="10301" spans="1:10" x14ac:dyDescent="0.35">
      <c r="B10301" t="s">
        <v>53</v>
      </c>
      <c r="F10301" s="4">
        <v>16000000</v>
      </c>
      <c r="I10301" s="4">
        <v>16000000</v>
      </c>
      <c r="J10301">
        <v>0</v>
      </c>
    </row>
    <row r="10302" spans="1:10" x14ac:dyDescent="0.35">
      <c r="B10302" t="s">
        <v>1844</v>
      </c>
      <c r="C10302" t="s">
        <v>1851</v>
      </c>
      <c r="D10302" s="4">
        <v>2083734</v>
      </c>
      <c r="I10302" s="4">
        <v>2083734</v>
      </c>
      <c r="J10302" s="4">
        <v>2083734</v>
      </c>
    </row>
    <row r="10303" spans="1:10" x14ac:dyDescent="0.35">
      <c r="C10303" t="s">
        <v>1852</v>
      </c>
      <c r="E10303" s="4">
        <v>9541</v>
      </c>
      <c r="G10303" s="4">
        <v>40888</v>
      </c>
      <c r="I10303" s="4">
        <v>50429</v>
      </c>
      <c r="J10303">
        <v>9541</v>
      </c>
    </row>
    <row r="10304" spans="1:10" x14ac:dyDescent="0.35">
      <c r="C10304" t="s">
        <v>1853</v>
      </c>
      <c r="D10304" s="4">
        <v>5387</v>
      </c>
      <c r="E10304" s="4">
        <v>5461</v>
      </c>
      <c r="I10304" s="4">
        <v>10848</v>
      </c>
      <c r="J10304" s="4">
        <v>10848</v>
      </c>
    </row>
    <row r="10305" spans="2:10" x14ac:dyDescent="0.35">
      <c r="C10305" t="s">
        <v>1893</v>
      </c>
      <c r="E10305" s="4">
        <v>3584</v>
      </c>
      <c r="G10305" s="4">
        <v>4778</v>
      </c>
      <c r="I10305" s="4">
        <v>8362</v>
      </c>
      <c r="J10305">
        <v>3584</v>
      </c>
    </row>
    <row r="10306" spans="2:10" x14ac:dyDescent="0.35">
      <c r="C10306" t="s">
        <v>1854</v>
      </c>
      <c r="D10306" s="4">
        <v>4976</v>
      </c>
      <c r="E10306" s="4">
        <v>981835</v>
      </c>
      <c r="I10306" s="4">
        <v>986810</v>
      </c>
      <c r="J10306" s="4">
        <v>986811</v>
      </c>
    </row>
    <row r="10307" spans="2:10" x14ac:dyDescent="0.35">
      <c r="C10307" t="s">
        <v>1855</v>
      </c>
      <c r="D10307" s="4">
        <v>262569</v>
      </c>
      <c r="F10307" s="4">
        <v>1107835</v>
      </c>
      <c r="I10307" s="4">
        <v>1370404</v>
      </c>
      <c r="J10307" s="4">
        <v>262569</v>
      </c>
    </row>
    <row r="10308" spans="2:10" x14ac:dyDescent="0.35">
      <c r="C10308" t="s">
        <v>1856</v>
      </c>
      <c r="D10308" s="4">
        <v>7717</v>
      </c>
      <c r="F10308" s="4">
        <v>91114</v>
      </c>
      <c r="I10308" s="4">
        <v>98831</v>
      </c>
      <c r="J10308" s="4">
        <v>7717</v>
      </c>
    </row>
    <row r="10309" spans="2:10" x14ac:dyDescent="0.35">
      <c r="C10309" t="s">
        <v>1857</v>
      </c>
      <c r="D10309" s="4">
        <v>18332</v>
      </c>
      <c r="E10309" s="4">
        <v>1477</v>
      </c>
      <c r="F10309" s="4">
        <v>5432</v>
      </c>
      <c r="I10309" s="4">
        <v>25241</v>
      </c>
      <c r="J10309" s="4">
        <v>19809</v>
      </c>
    </row>
    <row r="10310" spans="2:10" x14ac:dyDescent="0.35">
      <c r="C10310" t="s">
        <v>1858</v>
      </c>
      <c r="G10310" s="4">
        <v>28155</v>
      </c>
      <c r="H10310" s="4">
        <v>36199</v>
      </c>
      <c r="I10310" s="4">
        <v>64353</v>
      </c>
      <c r="J10310">
        <v>0</v>
      </c>
    </row>
    <row r="10311" spans="2:10" x14ac:dyDescent="0.35">
      <c r="C10311" t="s">
        <v>1859</v>
      </c>
      <c r="D10311" s="4">
        <v>725000</v>
      </c>
      <c r="E10311" s="4">
        <v>25000</v>
      </c>
      <c r="G10311" s="4">
        <v>225003</v>
      </c>
      <c r="H10311" s="4">
        <v>731150</v>
      </c>
      <c r="I10311" s="4">
        <v>1706153</v>
      </c>
      <c r="J10311" s="4">
        <v>750000</v>
      </c>
    </row>
    <row r="10312" spans="2:10" x14ac:dyDescent="0.35">
      <c r="C10312" t="s">
        <v>1860</v>
      </c>
      <c r="D10312" s="4">
        <v>1630545</v>
      </c>
      <c r="H10312" s="4">
        <v>108703</v>
      </c>
      <c r="I10312" s="4">
        <v>1739248</v>
      </c>
      <c r="J10312" s="4">
        <v>1630545</v>
      </c>
    </row>
    <row r="10313" spans="2:10" x14ac:dyDescent="0.35">
      <c r="C10313" t="s">
        <v>1861</v>
      </c>
      <c r="D10313" s="4">
        <v>667772</v>
      </c>
      <c r="I10313" s="4">
        <v>667772</v>
      </c>
      <c r="J10313" s="4">
        <v>667772</v>
      </c>
    </row>
    <row r="10314" spans="2:10" x14ac:dyDescent="0.35">
      <c r="C10314" t="s">
        <v>1862</v>
      </c>
      <c r="D10314" s="4">
        <v>854643</v>
      </c>
      <c r="E10314" s="4">
        <v>0</v>
      </c>
      <c r="H10314" s="4">
        <v>85464</v>
      </c>
      <c r="I10314" s="4">
        <v>940107</v>
      </c>
      <c r="J10314" s="4">
        <v>854643</v>
      </c>
    </row>
    <row r="10315" spans="2:10" x14ac:dyDescent="0.35">
      <c r="B10315" t="s">
        <v>54</v>
      </c>
      <c r="D10315" s="4">
        <v>6260674</v>
      </c>
      <c r="E10315" s="4">
        <v>1026897</v>
      </c>
      <c r="F10315" s="4">
        <v>1204381</v>
      </c>
      <c r="G10315" s="4">
        <v>298825</v>
      </c>
      <c r="H10315" s="4">
        <v>961516</v>
      </c>
      <c r="I10315" s="4">
        <v>9752293</v>
      </c>
      <c r="J10315" s="4">
        <v>7287571</v>
      </c>
    </row>
    <row r="10316" spans="2:10" x14ac:dyDescent="0.35">
      <c r="B10316" t="s">
        <v>1845</v>
      </c>
      <c r="C10316" t="s">
        <v>1864</v>
      </c>
      <c r="D10316" s="4">
        <v>22317</v>
      </c>
      <c r="I10316" s="4">
        <v>22317</v>
      </c>
      <c r="J10316" s="4">
        <v>22317</v>
      </c>
    </row>
    <row r="10317" spans="2:10" x14ac:dyDescent="0.35">
      <c r="C10317" t="s">
        <v>1865</v>
      </c>
      <c r="D10317" s="4">
        <v>3488</v>
      </c>
      <c r="I10317" s="4">
        <v>3488</v>
      </c>
      <c r="J10317" s="4">
        <v>3488</v>
      </c>
    </row>
    <row r="10318" spans="2:10" x14ac:dyDescent="0.35">
      <c r="C10318" t="s">
        <v>1866</v>
      </c>
      <c r="I10318" s="4">
        <v>0</v>
      </c>
      <c r="J10318">
        <v>0</v>
      </c>
    </row>
    <row r="10319" spans="2:10" x14ac:dyDescent="0.35">
      <c r="C10319" t="s">
        <v>1867</v>
      </c>
      <c r="D10319" s="4">
        <v>1822000</v>
      </c>
      <c r="G10319" s="4">
        <v>764836</v>
      </c>
      <c r="H10319" s="4">
        <v>2757157</v>
      </c>
      <c r="I10319" s="4">
        <v>5343993</v>
      </c>
      <c r="J10319" s="4">
        <v>1822000</v>
      </c>
    </row>
    <row r="10320" spans="2:10" x14ac:dyDescent="0.35">
      <c r="C10320" t="s">
        <v>1868</v>
      </c>
      <c r="F10320" s="4">
        <v>78890</v>
      </c>
      <c r="H10320" s="4">
        <v>3940323</v>
      </c>
      <c r="I10320" s="4">
        <v>4019213</v>
      </c>
      <c r="J10320">
        <v>0</v>
      </c>
    </row>
    <row r="10321" spans="2:10" x14ac:dyDescent="0.35">
      <c r="C10321" t="s">
        <v>1894</v>
      </c>
      <c r="D10321" s="4">
        <v>16704</v>
      </c>
      <c r="I10321" s="4">
        <v>16704</v>
      </c>
      <c r="J10321" s="4">
        <v>16704</v>
      </c>
    </row>
    <row r="10322" spans="2:10" x14ac:dyDescent="0.35">
      <c r="C10322" t="s">
        <v>1869</v>
      </c>
      <c r="H10322" s="4">
        <v>1328640</v>
      </c>
      <c r="I10322" s="4">
        <v>1328640</v>
      </c>
      <c r="J10322">
        <v>0</v>
      </c>
    </row>
    <row r="10323" spans="2:10" x14ac:dyDescent="0.35">
      <c r="C10323" t="s">
        <v>1870</v>
      </c>
      <c r="D10323" s="4">
        <v>137</v>
      </c>
      <c r="E10323" s="4">
        <v>35029</v>
      </c>
      <c r="F10323" s="4">
        <v>12354094</v>
      </c>
      <c r="G10323" s="4">
        <v>407494</v>
      </c>
      <c r="I10323" s="4">
        <v>12796753</v>
      </c>
      <c r="J10323" s="4">
        <v>35166</v>
      </c>
    </row>
    <row r="10324" spans="2:10" x14ac:dyDescent="0.35">
      <c r="C10324" t="s">
        <v>1871</v>
      </c>
      <c r="E10324" s="4">
        <v>17320000</v>
      </c>
      <c r="F10324" s="4">
        <v>91489</v>
      </c>
      <c r="G10324" s="4">
        <v>29817</v>
      </c>
      <c r="H10324" s="4">
        <v>73845</v>
      </c>
      <c r="I10324" s="4">
        <v>17515151</v>
      </c>
      <c r="J10324">
        <v>17320000</v>
      </c>
    </row>
    <row r="10325" spans="2:10" x14ac:dyDescent="0.35">
      <c r="C10325" t="s">
        <v>1872</v>
      </c>
      <c r="E10325" s="4">
        <v>490000</v>
      </c>
      <c r="I10325" s="4">
        <v>490000</v>
      </c>
      <c r="J10325">
        <v>490000</v>
      </c>
    </row>
    <row r="10326" spans="2:10" x14ac:dyDescent="0.35">
      <c r="C10326" t="s">
        <v>1875</v>
      </c>
      <c r="H10326" s="4">
        <v>43591</v>
      </c>
      <c r="I10326" s="4">
        <v>43591</v>
      </c>
      <c r="J10326">
        <v>0</v>
      </c>
    </row>
    <row r="10327" spans="2:10" x14ac:dyDescent="0.35">
      <c r="C10327" t="s">
        <v>1876</v>
      </c>
      <c r="D10327" s="4">
        <v>73741</v>
      </c>
      <c r="H10327" s="4">
        <v>384720</v>
      </c>
      <c r="I10327" s="4">
        <v>458461</v>
      </c>
      <c r="J10327" s="4">
        <v>73741</v>
      </c>
    </row>
    <row r="10328" spans="2:10" x14ac:dyDescent="0.35">
      <c r="C10328" t="s">
        <v>1877</v>
      </c>
      <c r="D10328" s="4">
        <v>581</v>
      </c>
      <c r="I10328" s="4">
        <v>581</v>
      </c>
      <c r="J10328" s="4">
        <v>581</v>
      </c>
    </row>
    <row r="10329" spans="2:10" x14ac:dyDescent="0.35">
      <c r="B10329" t="s">
        <v>55</v>
      </c>
      <c r="D10329" s="4">
        <v>1938968</v>
      </c>
      <c r="E10329" s="4">
        <v>17845029</v>
      </c>
      <c r="F10329" s="4">
        <v>12524472</v>
      </c>
      <c r="G10329" s="4">
        <v>1202147</v>
      </c>
      <c r="H10329" s="4">
        <v>8528276</v>
      </c>
      <c r="I10329" s="4">
        <v>42038892</v>
      </c>
      <c r="J10329" s="4">
        <v>19783997</v>
      </c>
    </row>
    <row r="10330" spans="2:10" x14ac:dyDescent="0.35">
      <c r="B10330" t="s">
        <v>1878</v>
      </c>
      <c r="C10330" t="s">
        <v>1879</v>
      </c>
      <c r="D10330" s="4">
        <v>2633308</v>
      </c>
      <c r="I10330" s="4">
        <v>2633308</v>
      </c>
      <c r="J10330" s="4">
        <v>2633308</v>
      </c>
    </row>
    <row r="10331" spans="2:10" x14ac:dyDescent="0.35">
      <c r="C10331" t="s">
        <v>1907</v>
      </c>
      <c r="D10331" s="4">
        <v>44896</v>
      </c>
      <c r="I10331" s="4">
        <v>44896</v>
      </c>
      <c r="J10331" s="4">
        <v>44896</v>
      </c>
    </row>
    <row r="10332" spans="2:10" x14ac:dyDescent="0.35">
      <c r="C10332" t="s">
        <v>1880</v>
      </c>
      <c r="D10332" s="4">
        <v>1812746</v>
      </c>
      <c r="I10332" s="4">
        <v>1812746</v>
      </c>
      <c r="J10332" s="4">
        <v>1812746</v>
      </c>
    </row>
    <row r="10333" spans="2:10" x14ac:dyDescent="0.35">
      <c r="C10333" t="s">
        <v>1881</v>
      </c>
      <c r="D10333" s="4">
        <v>1989761</v>
      </c>
      <c r="I10333" s="4">
        <v>1989761</v>
      </c>
      <c r="J10333" s="4">
        <v>1989761</v>
      </c>
    </row>
    <row r="10334" spans="2:10" x14ac:dyDescent="0.35">
      <c r="C10334" t="s">
        <v>1895</v>
      </c>
      <c r="D10334" s="4">
        <v>462139</v>
      </c>
      <c r="I10334" s="4">
        <v>462139</v>
      </c>
      <c r="J10334" s="4">
        <v>462139</v>
      </c>
    </row>
    <row r="10335" spans="2:10" x14ac:dyDescent="0.35">
      <c r="C10335" t="s">
        <v>1882</v>
      </c>
      <c r="D10335" s="4">
        <v>436303</v>
      </c>
      <c r="I10335" s="4">
        <v>436303</v>
      </c>
      <c r="J10335" s="4">
        <v>436303</v>
      </c>
    </row>
    <row r="10336" spans="2:10" x14ac:dyDescent="0.35">
      <c r="C10336" t="s">
        <v>1900</v>
      </c>
      <c r="D10336" s="4">
        <v>1491</v>
      </c>
      <c r="I10336" s="4">
        <v>1491</v>
      </c>
      <c r="J10336" s="4">
        <v>1491</v>
      </c>
    </row>
    <row r="10337" spans="1:10" x14ac:dyDescent="0.35">
      <c r="C10337" t="s">
        <v>1883</v>
      </c>
      <c r="D10337" s="4">
        <v>148541</v>
      </c>
      <c r="I10337" s="4">
        <v>148541</v>
      </c>
      <c r="J10337" s="4">
        <v>148541</v>
      </c>
    </row>
    <row r="10338" spans="1:10" x14ac:dyDescent="0.35">
      <c r="C10338" t="s">
        <v>1892</v>
      </c>
      <c r="D10338" s="4">
        <v>385</v>
      </c>
      <c r="I10338" s="4">
        <v>385</v>
      </c>
      <c r="J10338" s="4">
        <v>385</v>
      </c>
    </row>
    <row r="10339" spans="1:10" x14ac:dyDescent="0.35">
      <c r="C10339" t="s">
        <v>1884</v>
      </c>
      <c r="D10339" s="4">
        <v>33133</v>
      </c>
      <c r="I10339" s="4">
        <v>33133</v>
      </c>
      <c r="J10339" s="4">
        <v>33133</v>
      </c>
    </row>
    <row r="10340" spans="1:10" x14ac:dyDescent="0.35">
      <c r="B10340" t="s">
        <v>56</v>
      </c>
      <c r="D10340" s="4">
        <v>7562703</v>
      </c>
      <c r="I10340" s="4">
        <v>7562703</v>
      </c>
      <c r="J10340" s="4">
        <v>7562703</v>
      </c>
    </row>
    <row r="10341" spans="1:10" x14ac:dyDescent="0.35">
      <c r="B10341" t="s">
        <v>1885</v>
      </c>
      <c r="C10341" t="s">
        <v>1886</v>
      </c>
      <c r="D10341" s="4">
        <v>160249</v>
      </c>
      <c r="I10341" s="4">
        <v>160249</v>
      </c>
      <c r="J10341" s="4">
        <v>160249</v>
      </c>
    </row>
    <row r="10342" spans="1:10" x14ac:dyDescent="0.35">
      <c r="B10342" t="s">
        <v>57</v>
      </c>
      <c r="D10342" s="4">
        <v>160249</v>
      </c>
      <c r="I10342" s="4">
        <v>160249</v>
      </c>
      <c r="J10342" s="4">
        <v>160249</v>
      </c>
    </row>
    <row r="10343" spans="1:10" x14ac:dyDescent="0.35">
      <c r="B10343" t="s">
        <v>1887</v>
      </c>
      <c r="C10343" t="s">
        <v>1904</v>
      </c>
      <c r="D10343" s="4">
        <v>375000</v>
      </c>
      <c r="I10343" s="4">
        <v>375000</v>
      </c>
      <c r="J10343" s="4">
        <v>375000</v>
      </c>
    </row>
    <row r="10344" spans="1:10" x14ac:dyDescent="0.35">
      <c r="C10344" t="s">
        <v>1888</v>
      </c>
      <c r="H10344" s="4">
        <v>1920000</v>
      </c>
      <c r="I10344" s="4">
        <v>1920000</v>
      </c>
      <c r="J10344">
        <v>0</v>
      </c>
    </row>
    <row r="10345" spans="1:10" x14ac:dyDescent="0.35">
      <c r="C10345" t="s">
        <v>1901</v>
      </c>
      <c r="F10345" s="4">
        <v>600000</v>
      </c>
      <c r="I10345" s="4">
        <v>600000</v>
      </c>
      <c r="J10345">
        <v>0</v>
      </c>
    </row>
    <row r="10346" spans="1:10" x14ac:dyDescent="0.35">
      <c r="C10346" t="s">
        <v>1889</v>
      </c>
      <c r="F10346" s="4">
        <v>3150000</v>
      </c>
      <c r="I10346" s="4">
        <v>3150000</v>
      </c>
      <c r="J10346">
        <v>0</v>
      </c>
    </row>
    <row r="10347" spans="1:10" x14ac:dyDescent="0.35">
      <c r="C10347" t="s">
        <v>1890</v>
      </c>
      <c r="F10347" s="4">
        <v>1050000</v>
      </c>
      <c r="I10347" s="4">
        <v>1050000</v>
      </c>
      <c r="J10347">
        <v>0</v>
      </c>
    </row>
    <row r="10348" spans="1:10" x14ac:dyDescent="0.35">
      <c r="C10348" t="s">
        <v>1902</v>
      </c>
      <c r="F10348" s="4">
        <v>1200000</v>
      </c>
      <c r="I10348" s="4">
        <v>1200000</v>
      </c>
      <c r="J10348">
        <v>0</v>
      </c>
    </row>
    <row r="10349" spans="1:10" x14ac:dyDescent="0.35">
      <c r="B10349" t="s">
        <v>58</v>
      </c>
      <c r="D10349" s="4">
        <v>375000</v>
      </c>
      <c r="F10349" s="4">
        <v>6000000</v>
      </c>
      <c r="H10349" s="4">
        <v>1920000</v>
      </c>
      <c r="I10349" s="4">
        <v>8295000</v>
      </c>
      <c r="J10349" s="4">
        <v>375000</v>
      </c>
    </row>
    <row r="10350" spans="1:10" x14ac:dyDescent="0.35">
      <c r="A10350" t="s">
        <v>1724</v>
      </c>
      <c r="B10350" t="s">
        <v>59</v>
      </c>
      <c r="D10350" s="4">
        <v>155961883</v>
      </c>
      <c r="E10350" s="4">
        <v>38496891</v>
      </c>
      <c r="F10350" s="4">
        <v>61321345</v>
      </c>
      <c r="G10350" s="4">
        <v>1500972</v>
      </c>
      <c r="H10350" s="4">
        <v>11993256</v>
      </c>
      <c r="I10350" s="4">
        <v>269274346</v>
      </c>
      <c r="J10350" s="4">
        <v>194458774</v>
      </c>
    </row>
    <row r="10351" spans="1:10" x14ac:dyDescent="0.35">
      <c r="A10351" t="s">
        <v>1014</v>
      </c>
      <c r="B10351" t="s">
        <v>1842</v>
      </c>
      <c r="C10351" t="s">
        <v>1843</v>
      </c>
      <c r="D10351" s="4">
        <v>45728872</v>
      </c>
      <c r="E10351" s="4">
        <v>6305807</v>
      </c>
      <c r="F10351" s="4">
        <v>17502800</v>
      </c>
      <c r="I10351" s="4">
        <v>69537479</v>
      </c>
      <c r="J10351" s="4">
        <v>52034679</v>
      </c>
    </row>
    <row r="10352" spans="1:10" x14ac:dyDescent="0.35">
      <c r="A10352" t="s">
        <v>1014</v>
      </c>
      <c r="B10352" t="s">
        <v>1842</v>
      </c>
      <c r="C10352" t="s">
        <v>1844</v>
      </c>
      <c r="D10352" s="4">
        <v>3864637</v>
      </c>
      <c r="E10352" s="4">
        <v>247835</v>
      </c>
      <c r="H10352" s="4">
        <v>3865925</v>
      </c>
      <c r="I10352" s="4">
        <v>7978397</v>
      </c>
      <c r="J10352" s="4">
        <v>4112472</v>
      </c>
    </row>
    <row r="10353" spans="2:10" x14ac:dyDescent="0.35">
      <c r="C10353" t="s">
        <v>1845</v>
      </c>
      <c r="D10353" s="4">
        <v>5201673</v>
      </c>
      <c r="I10353" s="4">
        <v>5201673</v>
      </c>
      <c r="J10353" s="4">
        <v>5201673</v>
      </c>
    </row>
    <row r="10354" spans="2:10" x14ac:dyDescent="0.35">
      <c r="B10354" t="s">
        <v>51</v>
      </c>
      <c r="D10354" s="4">
        <v>54795181</v>
      </c>
      <c r="E10354" s="4">
        <v>6553643</v>
      </c>
      <c r="F10354" s="4">
        <v>17502800</v>
      </c>
      <c r="H10354" s="4">
        <v>3865925</v>
      </c>
      <c r="I10354" s="4">
        <v>82717549</v>
      </c>
      <c r="J10354" s="4">
        <v>61348824</v>
      </c>
    </row>
    <row r="10355" spans="2:10" x14ac:dyDescent="0.35">
      <c r="B10355" t="s">
        <v>1843</v>
      </c>
      <c r="C10355" t="s">
        <v>1846</v>
      </c>
      <c r="D10355" s="4">
        <v>30818401</v>
      </c>
      <c r="E10355" s="4">
        <v>19559</v>
      </c>
      <c r="I10355" s="4">
        <v>30837960</v>
      </c>
      <c r="J10355" s="4">
        <v>30837960</v>
      </c>
    </row>
    <row r="10356" spans="2:10" x14ac:dyDescent="0.35">
      <c r="C10356" t="s">
        <v>1847</v>
      </c>
      <c r="D10356" s="4">
        <v>21736198</v>
      </c>
      <c r="F10356" s="4">
        <v>202703</v>
      </c>
      <c r="I10356" s="4">
        <v>21938901</v>
      </c>
      <c r="J10356" s="4">
        <v>21736198</v>
      </c>
    </row>
    <row r="10357" spans="2:10" x14ac:dyDescent="0.35">
      <c r="C10357" t="s">
        <v>1848</v>
      </c>
      <c r="D10357" s="4">
        <v>162259</v>
      </c>
      <c r="I10357" s="4">
        <v>162259</v>
      </c>
      <c r="J10357" s="4">
        <v>162259</v>
      </c>
    </row>
    <row r="10358" spans="2:10" x14ac:dyDescent="0.35">
      <c r="B10358" t="s">
        <v>52</v>
      </c>
      <c r="D10358" s="4">
        <v>52716858</v>
      </c>
      <c r="E10358" s="4">
        <v>19559</v>
      </c>
      <c r="F10358" s="4">
        <v>202703</v>
      </c>
      <c r="I10358" s="4">
        <v>52939120</v>
      </c>
      <c r="J10358" s="4">
        <v>52736417</v>
      </c>
    </row>
    <row r="10359" spans="2:10" x14ac:dyDescent="0.35">
      <c r="B10359" t="s">
        <v>1849</v>
      </c>
      <c r="C10359" t="s">
        <v>1850</v>
      </c>
      <c r="F10359" s="4">
        <v>11200000</v>
      </c>
      <c r="I10359" s="4">
        <v>11200000</v>
      </c>
      <c r="J10359">
        <v>0</v>
      </c>
    </row>
    <row r="10360" spans="2:10" x14ac:dyDescent="0.35">
      <c r="B10360" t="s">
        <v>53</v>
      </c>
      <c r="F10360" s="4">
        <v>11200000</v>
      </c>
      <c r="I10360" s="4">
        <v>11200000</v>
      </c>
      <c r="J10360">
        <v>0</v>
      </c>
    </row>
    <row r="10361" spans="2:10" x14ac:dyDescent="0.35">
      <c r="B10361" t="s">
        <v>1844</v>
      </c>
      <c r="C10361" t="s">
        <v>1851</v>
      </c>
      <c r="D10361" s="4">
        <v>1429851</v>
      </c>
      <c r="I10361" s="4">
        <v>1429851</v>
      </c>
      <c r="J10361" s="4">
        <v>1429851</v>
      </c>
    </row>
    <row r="10362" spans="2:10" x14ac:dyDescent="0.35">
      <c r="C10362" t="s">
        <v>1854</v>
      </c>
      <c r="D10362" s="4">
        <v>6265</v>
      </c>
      <c r="E10362" s="4">
        <v>638865</v>
      </c>
      <c r="I10362" s="4">
        <v>645130</v>
      </c>
      <c r="J10362" s="4">
        <v>645130</v>
      </c>
    </row>
    <row r="10363" spans="2:10" x14ac:dyDescent="0.35">
      <c r="C10363" t="s">
        <v>1855</v>
      </c>
      <c r="D10363" s="4">
        <v>33589</v>
      </c>
      <c r="E10363" s="4">
        <v>63146</v>
      </c>
      <c r="F10363" s="4">
        <v>477738</v>
      </c>
      <c r="I10363" s="4">
        <v>574474</v>
      </c>
      <c r="J10363" s="4">
        <v>96735</v>
      </c>
    </row>
    <row r="10364" spans="2:10" x14ac:dyDescent="0.35">
      <c r="C10364" t="s">
        <v>1856</v>
      </c>
      <c r="I10364" s="4">
        <v>0</v>
      </c>
      <c r="J10364">
        <v>0</v>
      </c>
    </row>
    <row r="10365" spans="2:10" x14ac:dyDescent="0.35">
      <c r="C10365" t="s">
        <v>1857</v>
      </c>
      <c r="D10365" s="4">
        <v>11542</v>
      </c>
      <c r="I10365" s="4">
        <v>11542</v>
      </c>
      <c r="J10365" s="4">
        <v>11542</v>
      </c>
    </row>
    <row r="10366" spans="2:10" x14ac:dyDescent="0.35">
      <c r="C10366" t="s">
        <v>1858</v>
      </c>
      <c r="G10366" s="4">
        <v>28155</v>
      </c>
      <c r="I10366" s="4">
        <v>28155</v>
      </c>
      <c r="J10366">
        <v>0</v>
      </c>
    </row>
    <row r="10367" spans="2:10" x14ac:dyDescent="0.35">
      <c r="C10367" t="s">
        <v>1859</v>
      </c>
      <c r="D10367" s="4">
        <v>550000</v>
      </c>
      <c r="E10367" s="4">
        <v>25000</v>
      </c>
      <c r="G10367" s="4">
        <v>200000</v>
      </c>
      <c r="H10367" s="4">
        <v>175023</v>
      </c>
      <c r="I10367" s="4">
        <v>950023</v>
      </c>
      <c r="J10367" s="4">
        <v>575000</v>
      </c>
    </row>
    <row r="10368" spans="2:10" x14ac:dyDescent="0.35">
      <c r="C10368" t="s">
        <v>1860</v>
      </c>
      <c r="D10368" s="4">
        <v>760921</v>
      </c>
      <c r="I10368" s="4">
        <v>760921</v>
      </c>
      <c r="J10368" s="4">
        <v>760921</v>
      </c>
    </row>
    <row r="10369" spans="2:10" x14ac:dyDescent="0.35">
      <c r="C10369" t="s">
        <v>1861</v>
      </c>
      <c r="D10369" s="4">
        <v>747573</v>
      </c>
      <c r="I10369" s="4">
        <v>747573</v>
      </c>
      <c r="J10369" s="4">
        <v>747573</v>
      </c>
    </row>
    <row r="10370" spans="2:10" x14ac:dyDescent="0.35">
      <c r="C10370" t="s">
        <v>1862</v>
      </c>
      <c r="D10370" s="4">
        <v>598250</v>
      </c>
      <c r="I10370" s="4">
        <v>598250</v>
      </c>
      <c r="J10370" s="4">
        <v>598250</v>
      </c>
    </row>
    <row r="10371" spans="2:10" x14ac:dyDescent="0.35">
      <c r="B10371" t="s">
        <v>54</v>
      </c>
      <c r="D10371" s="4">
        <v>4137992</v>
      </c>
      <c r="E10371" s="4">
        <v>727011</v>
      </c>
      <c r="F10371" s="4">
        <v>477738</v>
      </c>
      <c r="G10371" s="4">
        <v>228155</v>
      </c>
      <c r="H10371" s="4">
        <v>175023</v>
      </c>
      <c r="I10371" s="4">
        <v>5745919</v>
      </c>
      <c r="J10371" s="4">
        <v>4865003</v>
      </c>
    </row>
    <row r="10372" spans="2:10" x14ac:dyDescent="0.35">
      <c r="B10372" t="s">
        <v>1845</v>
      </c>
      <c r="C10372" t="s">
        <v>1866</v>
      </c>
      <c r="I10372" s="4">
        <v>0</v>
      </c>
      <c r="J10372">
        <v>0</v>
      </c>
    </row>
    <row r="10373" spans="2:10" x14ac:dyDescent="0.35">
      <c r="C10373" t="s">
        <v>1867</v>
      </c>
      <c r="D10373" s="4">
        <v>794428</v>
      </c>
      <c r="E10373" s="4">
        <v>0</v>
      </c>
      <c r="G10373" s="4">
        <v>2086714</v>
      </c>
      <c r="H10373" s="4">
        <v>2890580</v>
      </c>
      <c r="I10373" s="4">
        <v>5771722</v>
      </c>
      <c r="J10373" s="4">
        <v>794428</v>
      </c>
    </row>
    <row r="10374" spans="2:10" x14ac:dyDescent="0.35">
      <c r="C10374" t="s">
        <v>1868</v>
      </c>
      <c r="D10374" s="4">
        <v>3110</v>
      </c>
      <c r="E10374" s="4">
        <v>0</v>
      </c>
      <c r="F10374" s="4">
        <v>68371</v>
      </c>
      <c r="H10374" s="4">
        <v>3288609</v>
      </c>
      <c r="I10374" s="4">
        <v>3360090</v>
      </c>
      <c r="J10374" s="4">
        <v>3110</v>
      </c>
    </row>
    <row r="10375" spans="2:10" x14ac:dyDescent="0.35">
      <c r="C10375" t="s">
        <v>1894</v>
      </c>
      <c r="D10375" s="4">
        <v>119334</v>
      </c>
      <c r="I10375" s="4">
        <v>119334</v>
      </c>
      <c r="J10375" s="4">
        <v>119334</v>
      </c>
    </row>
    <row r="10376" spans="2:10" x14ac:dyDescent="0.35">
      <c r="C10376" t="s">
        <v>1869</v>
      </c>
      <c r="D10376" s="4">
        <v>3556</v>
      </c>
      <c r="H10376" s="4">
        <v>1214400</v>
      </c>
      <c r="I10376" s="4">
        <v>1217956</v>
      </c>
      <c r="J10376" s="4">
        <v>3556</v>
      </c>
    </row>
    <row r="10377" spans="2:10" x14ac:dyDescent="0.35">
      <c r="C10377" t="s">
        <v>1870</v>
      </c>
      <c r="D10377" s="4">
        <v>13266</v>
      </c>
      <c r="E10377" s="4">
        <v>7981</v>
      </c>
      <c r="F10377" s="4">
        <v>9787915</v>
      </c>
      <c r="G10377" s="4">
        <v>307646</v>
      </c>
      <c r="I10377" s="4">
        <v>10116808</v>
      </c>
      <c r="J10377" s="4">
        <v>21247</v>
      </c>
    </row>
    <row r="10378" spans="2:10" x14ac:dyDescent="0.35">
      <c r="C10378" t="s">
        <v>1872</v>
      </c>
      <c r="D10378" s="4">
        <v>2924</v>
      </c>
      <c r="E10378" s="4">
        <v>343000</v>
      </c>
      <c r="I10378" s="4">
        <v>345924</v>
      </c>
      <c r="J10378" s="4">
        <v>345924</v>
      </c>
    </row>
    <row r="10379" spans="2:10" x14ac:dyDescent="0.35">
      <c r="C10379" t="s">
        <v>1875</v>
      </c>
      <c r="H10379" s="4">
        <v>65096</v>
      </c>
      <c r="I10379" s="4">
        <v>65096</v>
      </c>
      <c r="J10379">
        <v>0</v>
      </c>
    </row>
    <row r="10380" spans="2:10" x14ac:dyDescent="0.35">
      <c r="C10380" t="s">
        <v>1876</v>
      </c>
      <c r="D10380" s="4">
        <v>121078</v>
      </c>
      <c r="H10380" s="4">
        <v>282240</v>
      </c>
      <c r="I10380" s="4">
        <v>403318</v>
      </c>
      <c r="J10380" s="4">
        <v>121078</v>
      </c>
    </row>
    <row r="10381" spans="2:10" x14ac:dyDescent="0.35">
      <c r="C10381" t="s">
        <v>1877</v>
      </c>
      <c r="D10381" s="4">
        <v>85514</v>
      </c>
      <c r="I10381" s="4">
        <v>85514</v>
      </c>
      <c r="J10381" s="4">
        <v>85514</v>
      </c>
    </row>
    <row r="10382" spans="2:10" x14ac:dyDescent="0.35">
      <c r="B10382" t="s">
        <v>55</v>
      </c>
      <c r="D10382" s="4">
        <v>1143209</v>
      </c>
      <c r="E10382" s="4">
        <v>350981</v>
      </c>
      <c r="F10382" s="4">
        <v>9856286</v>
      </c>
      <c r="G10382" s="4">
        <v>2394360</v>
      </c>
      <c r="H10382" s="4">
        <v>7740924</v>
      </c>
      <c r="I10382" s="4">
        <v>21485761</v>
      </c>
      <c r="J10382" s="4">
        <v>1494190</v>
      </c>
    </row>
    <row r="10383" spans="2:10" x14ac:dyDescent="0.35">
      <c r="B10383" t="s">
        <v>1878</v>
      </c>
      <c r="C10383" t="s">
        <v>1879</v>
      </c>
      <c r="D10383" s="4">
        <v>2283413</v>
      </c>
      <c r="I10383" s="4">
        <v>2283413</v>
      </c>
      <c r="J10383" s="4">
        <v>2283413</v>
      </c>
    </row>
    <row r="10384" spans="2:10" x14ac:dyDescent="0.35">
      <c r="C10384" t="s">
        <v>1907</v>
      </c>
      <c r="D10384" s="4">
        <v>17166</v>
      </c>
      <c r="I10384" s="4">
        <v>17166</v>
      </c>
      <c r="J10384" s="4">
        <v>17166</v>
      </c>
    </row>
    <row r="10385" spans="2:10" x14ac:dyDescent="0.35">
      <c r="C10385" t="s">
        <v>1880</v>
      </c>
      <c r="D10385" s="4">
        <v>1108044</v>
      </c>
      <c r="I10385" s="4">
        <v>1108044</v>
      </c>
      <c r="J10385" s="4">
        <v>1108044</v>
      </c>
    </row>
    <row r="10386" spans="2:10" x14ac:dyDescent="0.35">
      <c r="C10386" t="s">
        <v>1881</v>
      </c>
      <c r="D10386" s="4">
        <v>2061823</v>
      </c>
      <c r="I10386" s="4">
        <v>2061823</v>
      </c>
      <c r="J10386" s="4">
        <v>2061823</v>
      </c>
    </row>
    <row r="10387" spans="2:10" x14ac:dyDescent="0.35">
      <c r="C10387" t="s">
        <v>1895</v>
      </c>
      <c r="D10387" s="4">
        <v>317068</v>
      </c>
      <c r="I10387" s="4">
        <v>317068</v>
      </c>
      <c r="J10387" s="4">
        <v>317068</v>
      </c>
    </row>
    <row r="10388" spans="2:10" x14ac:dyDescent="0.35">
      <c r="C10388" t="s">
        <v>1882</v>
      </c>
      <c r="D10388" s="4">
        <v>359187</v>
      </c>
      <c r="I10388" s="4">
        <v>359187</v>
      </c>
      <c r="J10388" s="4">
        <v>359187</v>
      </c>
    </row>
    <row r="10389" spans="2:10" x14ac:dyDescent="0.35">
      <c r="C10389" t="s">
        <v>1900</v>
      </c>
      <c r="D10389" s="4">
        <v>3480</v>
      </c>
      <c r="I10389" s="4">
        <v>3480</v>
      </c>
      <c r="J10389" s="4">
        <v>3480</v>
      </c>
    </row>
    <row r="10390" spans="2:10" x14ac:dyDescent="0.35">
      <c r="C10390" t="s">
        <v>1883</v>
      </c>
      <c r="D10390" s="4">
        <v>107202</v>
      </c>
      <c r="I10390" s="4">
        <v>107202</v>
      </c>
      <c r="J10390" s="4">
        <v>107202</v>
      </c>
    </row>
    <row r="10391" spans="2:10" x14ac:dyDescent="0.35">
      <c r="C10391" t="s">
        <v>1892</v>
      </c>
      <c r="D10391" s="4">
        <v>1926</v>
      </c>
      <c r="I10391" s="4">
        <v>1926</v>
      </c>
      <c r="J10391" s="4">
        <v>1926</v>
      </c>
    </row>
    <row r="10392" spans="2:10" x14ac:dyDescent="0.35">
      <c r="C10392" t="s">
        <v>1884</v>
      </c>
      <c r="D10392" s="4">
        <v>26244</v>
      </c>
      <c r="I10392" s="4">
        <v>26244</v>
      </c>
      <c r="J10392" s="4">
        <v>26244</v>
      </c>
    </row>
    <row r="10393" spans="2:10" x14ac:dyDescent="0.35">
      <c r="B10393" t="s">
        <v>56</v>
      </c>
      <c r="D10393" s="4">
        <v>6285553</v>
      </c>
      <c r="I10393" s="4">
        <v>6285553</v>
      </c>
      <c r="J10393" s="4">
        <v>6285553</v>
      </c>
    </row>
    <row r="10394" spans="2:10" x14ac:dyDescent="0.35">
      <c r="B10394" t="s">
        <v>1885</v>
      </c>
      <c r="C10394" t="s">
        <v>1886</v>
      </c>
      <c r="D10394" s="4">
        <v>108404</v>
      </c>
      <c r="F10394" s="4">
        <v>197954</v>
      </c>
      <c r="I10394" s="4">
        <v>306358</v>
      </c>
      <c r="J10394" s="4">
        <v>108404</v>
      </c>
    </row>
    <row r="10395" spans="2:10" x14ac:dyDescent="0.35">
      <c r="B10395" t="s">
        <v>57</v>
      </c>
      <c r="D10395" s="4">
        <v>108404</v>
      </c>
      <c r="F10395" s="4">
        <v>197954</v>
      </c>
      <c r="I10395" s="4">
        <v>306358</v>
      </c>
      <c r="J10395" s="4">
        <v>108404</v>
      </c>
    </row>
    <row r="10396" spans="2:10" x14ac:dyDescent="0.35">
      <c r="B10396" t="s">
        <v>1887</v>
      </c>
      <c r="C10396" t="s">
        <v>1898</v>
      </c>
      <c r="D10396" s="4">
        <v>7602</v>
      </c>
      <c r="I10396" s="4">
        <v>7602</v>
      </c>
      <c r="J10396" s="4">
        <v>7602</v>
      </c>
    </row>
    <row r="10397" spans="2:10" x14ac:dyDescent="0.35">
      <c r="C10397" t="s">
        <v>1904</v>
      </c>
      <c r="D10397" s="4">
        <v>327289</v>
      </c>
      <c r="I10397" s="4">
        <v>327289</v>
      </c>
      <c r="J10397" s="4">
        <v>327289</v>
      </c>
    </row>
    <row r="10398" spans="2:10" x14ac:dyDescent="0.35">
      <c r="C10398" t="s">
        <v>1908</v>
      </c>
      <c r="D10398" s="4">
        <v>45402</v>
      </c>
      <c r="I10398" s="4">
        <v>45402</v>
      </c>
      <c r="J10398" s="4">
        <v>45402</v>
      </c>
    </row>
    <row r="10399" spans="2:10" x14ac:dyDescent="0.35">
      <c r="C10399" t="s">
        <v>1888</v>
      </c>
      <c r="H10399" s="4">
        <v>480000</v>
      </c>
      <c r="I10399" s="4">
        <v>480000</v>
      </c>
      <c r="J10399">
        <v>0</v>
      </c>
    </row>
    <row r="10400" spans="2:10" x14ac:dyDescent="0.35">
      <c r="C10400" t="s">
        <v>1901</v>
      </c>
      <c r="F10400" s="4">
        <v>540000</v>
      </c>
      <c r="I10400" s="4">
        <v>540000</v>
      </c>
      <c r="J10400">
        <v>0</v>
      </c>
    </row>
    <row r="10401" spans="1:10" x14ac:dyDescent="0.35">
      <c r="C10401" t="s">
        <v>1889</v>
      </c>
      <c r="F10401" s="4">
        <v>630000</v>
      </c>
      <c r="I10401" s="4">
        <v>630000</v>
      </c>
      <c r="J10401">
        <v>0</v>
      </c>
    </row>
    <row r="10402" spans="1:10" x14ac:dyDescent="0.35">
      <c r="C10402" t="s">
        <v>1890</v>
      </c>
      <c r="F10402" s="4">
        <v>315000</v>
      </c>
      <c r="I10402" s="4">
        <v>315000</v>
      </c>
      <c r="J10402">
        <v>0</v>
      </c>
    </row>
    <row r="10403" spans="1:10" x14ac:dyDescent="0.35">
      <c r="C10403" t="s">
        <v>1902</v>
      </c>
      <c r="F10403" s="4">
        <v>1080000</v>
      </c>
      <c r="I10403" s="4">
        <v>1080000</v>
      </c>
      <c r="J10403">
        <v>0</v>
      </c>
    </row>
    <row r="10404" spans="1:10" x14ac:dyDescent="0.35">
      <c r="B10404" t="s">
        <v>58</v>
      </c>
      <c r="D10404" s="4">
        <v>380293</v>
      </c>
      <c r="F10404" s="4">
        <v>2565000</v>
      </c>
      <c r="H10404" s="4">
        <v>480000</v>
      </c>
      <c r="I10404" s="4">
        <v>3425293</v>
      </c>
      <c r="J10404" s="4">
        <v>380293</v>
      </c>
    </row>
    <row r="10405" spans="1:10" x14ac:dyDescent="0.35">
      <c r="A10405" t="s">
        <v>1725</v>
      </c>
      <c r="B10405" t="s">
        <v>59</v>
      </c>
      <c r="D10405" s="4">
        <v>119567491</v>
      </c>
      <c r="E10405" s="4">
        <v>7651194</v>
      </c>
      <c r="F10405" s="4">
        <v>42002481</v>
      </c>
      <c r="G10405" s="4">
        <v>2622514</v>
      </c>
      <c r="H10405" s="4">
        <v>12261872</v>
      </c>
      <c r="I10405" s="4">
        <v>184105553</v>
      </c>
      <c r="J10405" s="4">
        <v>127218685</v>
      </c>
    </row>
    <row r="10406" spans="1:10" x14ac:dyDescent="0.35">
      <c r="A10406" t="s">
        <v>1016</v>
      </c>
      <c r="B10406" t="s">
        <v>1842</v>
      </c>
      <c r="C10406" t="s">
        <v>1843</v>
      </c>
      <c r="D10406" s="4">
        <v>4050169</v>
      </c>
      <c r="F10406" s="4">
        <v>2686600</v>
      </c>
      <c r="I10406" s="4">
        <v>6736769</v>
      </c>
      <c r="J10406" s="4">
        <v>4050169</v>
      </c>
    </row>
    <row r="10407" spans="1:10" x14ac:dyDescent="0.35">
      <c r="C10407" t="s">
        <v>1844</v>
      </c>
      <c r="D10407" s="4">
        <v>151383</v>
      </c>
      <c r="G10407" s="4">
        <v>399111</v>
      </c>
      <c r="H10407" s="4">
        <v>44100</v>
      </c>
      <c r="I10407" s="4">
        <v>594594</v>
      </c>
      <c r="J10407" s="4">
        <v>151383</v>
      </c>
    </row>
    <row r="10408" spans="1:10" x14ac:dyDescent="0.35">
      <c r="C10408" t="s">
        <v>1845</v>
      </c>
      <c r="D10408" s="4">
        <v>409891</v>
      </c>
      <c r="I10408" s="4">
        <v>409891</v>
      </c>
      <c r="J10408" s="4">
        <v>409891</v>
      </c>
    </row>
    <row r="10409" spans="1:10" x14ac:dyDescent="0.35">
      <c r="B10409" t="s">
        <v>51</v>
      </c>
      <c r="D10409" s="4">
        <v>4611443</v>
      </c>
      <c r="F10409" s="4">
        <v>2686600</v>
      </c>
      <c r="G10409" s="4">
        <v>399111</v>
      </c>
      <c r="H10409" s="4">
        <v>44100</v>
      </c>
      <c r="I10409" s="4">
        <v>7741254</v>
      </c>
      <c r="J10409" s="4">
        <v>4611443</v>
      </c>
    </row>
    <row r="10410" spans="1:10" x14ac:dyDescent="0.35">
      <c r="B10410" t="s">
        <v>1843</v>
      </c>
      <c r="C10410" t="s">
        <v>1846</v>
      </c>
      <c r="D10410" s="4">
        <v>2514845</v>
      </c>
      <c r="I10410" s="4">
        <v>2514845</v>
      </c>
      <c r="J10410" s="4">
        <v>2514845</v>
      </c>
    </row>
    <row r="10411" spans="1:10" x14ac:dyDescent="0.35">
      <c r="C10411" t="s">
        <v>1847</v>
      </c>
      <c r="D10411" s="4">
        <v>2238870</v>
      </c>
      <c r="F10411" s="4">
        <v>135135</v>
      </c>
      <c r="I10411" s="4">
        <v>2374005</v>
      </c>
      <c r="J10411" s="4">
        <v>2238870</v>
      </c>
    </row>
    <row r="10412" spans="1:10" x14ac:dyDescent="0.35">
      <c r="C10412" t="s">
        <v>1848</v>
      </c>
      <c r="D10412" s="4">
        <v>23529</v>
      </c>
      <c r="I10412" s="4">
        <v>23529</v>
      </c>
      <c r="J10412" s="4">
        <v>23529</v>
      </c>
    </row>
    <row r="10413" spans="1:10" x14ac:dyDescent="0.35">
      <c r="B10413" t="s">
        <v>52</v>
      </c>
      <c r="D10413" s="4">
        <v>4777244</v>
      </c>
      <c r="F10413" s="4">
        <v>135135</v>
      </c>
      <c r="I10413" s="4">
        <v>4912379</v>
      </c>
      <c r="J10413" s="4">
        <v>4777244</v>
      </c>
    </row>
    <row r="10414" spans="1:10" x14ac:dyDescent="0.35">
      <c r="B10414" t="s">
        <v>1849</v>
      </c>
      <c r="C10414" t="s">
        <v>1850</v>
      </c>
      <c r="E10414" s="4">
        <v>1600000</v>
      </c>
      <c r="I10414" s="4">
        <v>1600000</v>
      </c>
      <c r="J10414">
        <v>1600000</v>
      </c>
    </row>
    <row r="10415" spans="1:10" x14ac:dyDescent="0.35">
      <c r="B10415" t="s">
        <v>53</v>
      </c>
      <c r="E10415" s="4">
        <v>1600000</v>
      </c>
      <c r="I10415" s="4">
        <v>1600000</v>
      </c>
      <c r="J10415">
        <v>1600000</v>
      </c>
    </row>
    <row r="10416" spans="1:10" x14ac:dyDescent="0.35">
      <c r="B10416" t="s">
        <v>1844</v>
      </c>
      <c r="C10416" t="s">
        <v>1851</v>
      </c>
      <c r="D10416" s="4">
        <v>117522</v>
      </c>
      <c r="I10416" s="4">
        <v>117522</v>
      </c>
      <c r="J10416" s="4">
        <v>117522</v>
      </c>
    </row>
    <row r="10417" spans="2:10" x14ac:dyDescent="0.35">
      <c r="C10417" t="s">
        <v>1852</v>
      </c>
      <c r="G10417" s="4">
        <v>2726</v>
      </c>
      <c r="I10417" s="4">
        <v>2726</v>
      </c>
      <c r="J10417">
        <v>0</v>
      </c>
    </row>
    <row r="10418" spans="2:10" x14ac:dyDescent="0.35">
      <c r="C10418" t="s">
        <v>1853</v>
      </c>
      <c r="G10418" s="4">
        <v>27304</v>
      </c>
      <c r="I10418" s="4">
        <v>27304</v>
      </c>
      <c r="J10418">
        <v>0</v>
      </c>
    </row>
    <row r="10419" spans="2:10" x14ac:dyDescent="0.35">
      <c r="C10419" t="s">
        <v>1854</v>
      </c>
      <c r="D10419" s="4">
        <v>12439</v>
      </c>
      <c r="F10419" s="4">
        <v>134498</v>
      </c>
      <c r="I10419" s="4">
        <v>146937</v>
      </c>
      <c r="J10419" s="4">
        <v>12439</v>
      </c>
    </row>
    <row r="10420" spans="2:10" x14ac:dyDescent="0.35">
      <c r="C10420" t="s">
        <v>1855</v>
      </c>
      <c r="D10420" s="4">
        <v>23470</v>
      </c>
      <c r="E10420" s="4">
        <v>8161</v>
      </c>
      <c r="F10420" s="4">
        <v>149543</v>
      </c>
      <c r="I10420" s="4">
        <v>181174</v>
      </c>
      <c r="J10420" s="4">
        <v>31631</v>
      </c>
    </row>
    <row r="10421" spans="2:10" x14ac:dyDescent="0.35">
      <c r="C10421" t="s">
        <v>1856</v>
      </c>
      <c r="D10421" s="4">
        <v>12425</v>
      </c>
      <c r="I10421" s="4">
        <v>12425</v>
      </c>
      <c r="J10421" s="4">
        <v>12425</v>
      </c>
    </row>
    <row r="10422" spans="2:10" x14ac:dyDescent="0.35">
      <c r="C10422" t="s">
        <v>1857</v>
      </c>
      <c r="D10422" s="4">
        <v>4074</v>
      </c>
      <c r="I10422" s="4">
        <v>4074</v>
      </c>
      <c r="J10422" s="4">
        <v>4074</v>
      </c>
    </row>
    <row r="10423" spans="2:10" x14ac:dyDescent="0.35">
      <c r="C10423" t="s">
        <v>1858</v>
      </c>
      <c r="F10423" s="4">
        <v>16088</v>
      </c>
      <c r="H10423" s="4">
        <v>28155</v>
      </c>
      <c r="I10423" s="4">
        <v>44243</v>
      </c>
      <c r="J10423">
        <v>0</v>
      </c>
    </row>
    <row r="10424" spans="2:10" x14ac:dyDescent="0.35">
      <c r="C10424" t="s">
        <v>1859</v>
      </c>
      <c r="D10424" s="4">
        <v>2450000</v>
      </c>
      <c r="E10424" s="4">
        <v>25000</v>
      </c>
      <c r="H10424" s="4">
        <v>306114</v>
      </c>
      <c r="I10424" s="4">
        <v>2781114</v>
      </c>
      <c r="J10424" s="4">
        <v>2475000</v>
      </c>
    </row>
    <row r="10425" spans="2:10" x14ac:dyDescent="0.35">
      <c r="C10425" t="s">
        <v>1860</v>
      </c>
      <c r="E10425" s="4">
        <v>543515</v>
      </c>
      <c r="I10425" s="4">
        <v>543515</v>
      </c>
      <c r="J10425">
        <v>543515</v>
      </c>
    </row>
    <row r="10426" spans="2:10" x14ac:dyDescent="0.35">
      <c r="C10426" t="s">
        <v>1861</v>
      </c>
      <c r="D10426" s="4">
        <v>29381</v>
      </c>
      <c r="I10426" s="4">
        <v>29381</v>
      </c>
      <c r="J10426" s="4">
        <v>29381</v>
      </c>
    </row>
    <row r="10427" spans="2:10" x14ac:dyDescent="0.35">
      <c r="C10427" t="s">
        <v>1862</v>
      </c>
      <c r="E10427" s="4">
        <v>170929</v>
      </c>
      <c r="I10427" s="4">
        <v>170929</v>
      </c>
      <c r="J10427">
        <v>170929</v>
      </c>
    </row>
    <row r="10428" spans="2:10" x14ac:dyDescent="0.35">
      <c r="C10428" t="s">
        <v>1863</v>
      </c>
      <c r="F10428" s="4">
        <v>7780</v>
      </c>
      <c r="I10428" s="4">
        <v>7780</v>
      </c>
      <c r="J10428">
        <v>0</v>
      </c>
    </row>
    <row r="10429" spans="2:10" x14ac:dyDescent="0.35">
      <c r="B10429" t="s">
        <v>54</v>
      </c>
      <c r="D10429" s="4">
        <v>2649310</v>
      </c>
      <c r="E10429" s="4">
        <v>747605</v>
      </c>
      <c r="F10429" s="4">
        <v>307909</v>
      </c>
      <c r="G10429" s="4">
        <v>30030</v>
      </c>
      <c r="H10429" s="4">
        <v>334269</v>
      </c>
      <c r="I10429" s="4">
        <v>4069122</v>
      </c>
      <c r="J10429" s="4">
        <v>3396915</v>
      </c>
    </row>
    <row r="10430" spans="2:10" x14ac:dyDescent="0.35">
      <c r="B10430" t="s">
        <v>1845</v>
      </c>
      <c r="C10430" t="s">
        <v>1865</v>
      </c>
      <c r="E10430" s="4">
        <v>0</v>
      </c>
      <c r="I10430" s="4">
        <v>0</v>
      </c>
      <c r="J10430">
        <v>0</v>
      </c>
    </row>
    <row r="10431" spans="2:10" x14ac:dyDescent="0.35">
      <c r="C10431" t="s">
        <v>1866</v>
      </c>
      <c r="I10431" s="4">
        <v>0</v>
      </c>
      <c r="J10431">
        <v>0</v>
      </c>
    </row>
    <row r="10432" spans="2:10" x14ac:dyDescent="0.35">
      <c r="C10432" t="s">
        <v>1867</v>
      </c>
      <c r="D10432" s="4">
        <v>904500</v>
      </c>
      <c r="H10432" s="4">
        <v>637432</v>
      </c>
      <c r="I10432" s="4">
        <v>1541932</v>
      </c>
      <c r="J10432" s="4">
        <v>904500</v>
      </c>
    </row>
    <row r="10433" spans="2:10" x14ac:dyDescent="0.35">
      <c r="C10433" t="s">
        <v>1868</v>
      </c>
      <c r="D10433" s="4">
        <v>5259</v>
      </c>
      <c r="H10433" s="4">
        <v>426052</v>
      </c>
      <c r="I10433" s="4">
        <v>431311</v>
      </c>
      <c r="J10433" s="4">
        <v>5259</v>
      </c>
    </row>
    <row r="10434" spans="2:10" x14ac:dyDescent="0.35">
      <c r="C10434" t="s">
        <v>1869</v>
      </c>
      <c r="H10434" s="4">
        <v>151680</v>
      </c>
      <c r="I10434" s="4">
        <v>151680</v>
      </c>
      <c r="J10434">
        <v>0</v>
      </c>
    </row>
    <row r="10435" spans="2:10" x14ac:dyDescent="0.35">
      <c r="C10435" t="s">
        <v>1870</v>
      </c>
      <c r="E10435" s="4">
        <v>1330</v>
      </c>
      <c r="H10435" s="4">
        <v>879437</v>
      </c>
      <c r="I10435" s="4">
        <v>880767</v>
      </c>
      <c r="J10435">
        <v>1330</v>
      </c>
    </row>
    <row r="10436" spans="2:10" x14ac:dyDescent="0.35">
      <c r="C10436" t="s">
        <v>1871</v>
      </c>
      <c r="D10436" s="4">
        <v>2246695</v>
      </c>
      <c r="F10436" s="4">
        <v>50000</v>
      </c>
      <c r="I10436" s="4">
        <v>2296695</v>
      </c>
      <c r="J10436" s="4">
        <v>2246695</v>
      </c>
    </row>
    <row r="10437" spans="2:10" x14ac:dyDescent="0.35">
      <c r="C10437" t="s">
        <v>1872</v>
      </c>
      <c r="D10437" s="4">
        <v>49000</v>
      </c>
      <c r="I10437" s="4">
        <v>49000</v>
      </c>
      <c r="J10437" s="4">
        <v>49000</v>
      </c>
    </row>
    <row r="10438" spans="2:10" x14ac:dyDescent="0.35">
      <c r="C10438" t="s">
        <v>1875</v>
      </c>
      <c r="H10438" s="4">
        <v>16274</v>
      </c>
      <c r="I10438" s="4">
        <v>16274</v>
      </c>
      <c r="J10438">
        <v>0</v>
      </c>
    </row>
    <row r="10439" spans="2:10" x14ac:dyDescent="0.35">
      <c r="C10439" t="s">
        <v>1876</v>
      </c>
      <c r="H10439" s="4">
        <v>28560</v>
      </c>
      <c r="I10439" s="4">
        <v>28560</v>
      </c>
      <c r="J10439">
        <v>0</v>
      </c>
    </row>
    <row r="10440" spans="2:10" x14ac:dyDescent="0.35">
      <c r="B10440" t="s">
        <v>55</v>
      </c>
      <c r="D10440" s="4">
        <v>3205454</v>
      </c>
      <c r="E10440" s="4">
        <v>1330</v>
      </c>
      <c r="F10440" s="4">
        <v>50000</v>
      </c>
      <c r="H10440" s="4">
        <v>2139435</v>
      </c>
      <c r="I10440" s="4">
        <v>5396219</v>
      </c>
      <c r="J10440" s="4">
        <v>3206784</v>
      </c>
    </row>
    <row r="10441" spans="2:10" x14ac:dyDescent="0.35">
      <c r="B10441" t="s">
        <v>1878</v>
      </c>
      <c r="C10441" t="s">
        <v>1879</v>
      </c>
      <c r="D10441" s="4">
        <v>38348</v>
      </c>
      <c r="I10441" s="4">
        <v>38348</v>
      </c>
      <c r="J10441" s="4">
        <v>38348</v>
      </c>
    </row>
    <row r="10442" spans="2:10" x14ac:dyDescent="0.35">
      <c r="C10442" t="s">
        <v>1881</v>
      </c>
      <c r="D10442" s="4">
        <v>110769</v>
      </c>
      <c r="I10442" s="4">
        <v>110769</v>
      </c>
      <c r="J10442" s="4">
        <v>110769</v>
      </c>
    </row>
    <row r="10443" spans="2:10" x14ac:dyDescent="0.35">
      <c r="C10443" t="s">
        <v>1884</v>
      </c>
      <c r="D10443" s="4">
        <v>3499</v>
      </c>
      <c r="I10443" s="4">
        <v>3499</v>
      </c>
      <c r="J10443" s="4">
        <v>3499</v>
      </c>
    </row>
    <row r="10444" spans="2:10" x14ac:dyDescent="0.35">
      <c r="B10444" t="s">
        <v>56</v>
      </c>
      <c r="D10444" s="4">
        <v>152616</v>
      </c>
      <c r="I10444" s="4">
        <v>152616</v>
      </c>
      <c r="J10444" s="4">
        <v>152616</v>
      </c>
    </row>
    <row r="10445" spans="2:10" x14ac:dyDescent="0.35">
      <c r="B10445" t="s">
        <v>1887</v>
      </c>
      <c r="C10445" t="s">
        <v>1888</v>
      </c>
      <c r="H10445" s="4">
        <v>76800</v>
      </c>
      <c r="I10445" s="4">
        <v>76800</v>
      </c>
      <c r="J10445">
        <v>0</v>
      </c>
    </row>
    <row r="10446" spans="2:10" x14ac:dyDescent="0.35">
      <c r="C10446" t="s">
        <v>1889</v>
      </c>
      <c r="H10446" s="4">
        <v>84000</v>
      </c>
      <c r="I10446" s="4">
        <v>84000</v>
      </c>
      <c r="J10446">
        <v>0</v>
      </c>
    </row>
    <row r="10447" spans="2:10" x14ac:dyDescent="0.35">
      <c r="C10447" t="s">
        <v>1890</v>
      </c>
      <c r="H10447" s="4">
        <v>56250</v>
      </c>
      <c r="I10447" s="4">
        <v>56250</v>
      </c>
      <c r="J10447">
        <v>0</v>
      </c>
    </row>
    <row r="10448" spans="2:10" x14ac:dyDescent="0.35">
      <c r="B10448" t="s">
        <v>58</v>
      </c>
      <c r="H10448" s="4">
        <v>217050</v>
      </c>
      <c r="I10448" s="4">
        <v>217050</v>
      </c>
      <c r="J10448">
        <v>0</v>
      </c>
    </row>
    <row r="10449" spans="1:10" x14ac:dyDescent="0.35">
      <c r="A10449" t="s">
        <v>1726</v>
      </c>
      <c r="B10449" t="s">
        <v>59</v>
      </c>
      <c r="D10449" s="4">
        <v>15396066</v>
      </c>
      <c r="E10449" s="4">
        <v>2348935</v>
      </c>
      <c r="F10449" s="4">
        <v>3179644</v>
      </c>
      <c r="G10449" s="4">
        <v>429141</v>
      </c>
      <c r="H10449" s="4">
        <v>2734853</v>
      </c>
      <c r="I10449" s="4">
        <v>24088640</v>
      </c>
      <c r="J10449" s="4">
        <v>17745001</v>
      </c>
    </row>
    <row r="10450" spans="1:10" x14ac:dyDescent="0.35">
      <c r="A10450" t="s">
        <v>1020</v>
      </c>
      <c r="B10450" t="s">
        <v>1842</v>
      </c>
      <c r="C10450" t="s">
        <v>1843</v>
      </c>
      <c r="D10450" s="4">
        <v>14333933</v>
      </c>
      <c r="F10450" s="4">
        <v>2686600</v>
      </c>
      <c r="I10450" s="4">
        <v>17020533</v>
      </c>
      <c r="J10450" s="4">
        <v>14333933</v>
      </c>
    </row>
    <row r="10451" spans="1:10" x14ac:dyDescent="0.35">
      <c r="C10451" t="s">
        <v>1844</v>
      </c>
      <c r="D10451" s="4">
        <v>1133942</v>
      </c>
      <c r="E10451" s="4">
        <v>90397</v>
      </c>
      <c r="F10451" s="4">
        <v>362021</v>
      </c>
      <c r="G10451" s="4">
        <v>16150</v>
      </c>
      <c r="H10451" s="4">
        <v>153900</v>
      </c>
      <c r="I10451" s="4">
        <v>1756411</v>
      </c>
      <c r="J10451" s="4">
        <v>1224339</v>
      </c>
    </row>
    <row r="10452" spans="1:10" x14ac:dyDescent="0.35">
      <c r="C10452" t="s">
        <v>1845</v>
      </c>
      <c r="D10452" s="4">
        <v>1329200</v>
      </c>
      <c r="I10452" s="4">
        <v>1329200</v>
      </c>
      <c r="J10452" s="4">
        <v>1329200</v>
      </c>
    </row>
    <row r="10453" spans="1:10" x14ac:dyDescent="0.35">
      <c r="B10453" t="s">
        <v>51</v>
      </c>
      <c r="D10453" s="4">
        <v>16797076</v>
      </c>
      <c r="E10453" s="4">
        <v>90397</v>
      </c>
      <c r="F10453" s="4">
        <v>3048621</v>
      </c>
      <c r="G10453" s="4">
        <v>16150</v>
      </c>
      <c r="H10453" s="4">
        <v>153900</v>
      </c>
      <c r="I10453" s="4">
        <v>20106144</v>
      </c>
      <c r="J10453" s="4">
        <v>16887473</v>
      </c>
    </row>
    <row r="10454" spans="1:10" x14ac:dyDescent="0.35">
      <c r="B10454" t="s">
        <v>1843</v>
      </c>
      <c r="C10454" t="s">
        <v>1846</v>
      </c>
      <c r="D10454" s="4">
        <v>7532894</v>
      </c>
      <c r="I10454" s="4">
        <v>7532894</v>
      </c>
      <c r="J10454" s="4">
        <v>7532894</v>
      </c>
    </row>
    <row r="10455" spans="1:10" x14ac:dyDescent="0.35">
      <c r="C10455" t="s">
        <v>1847</v>
      </c>
      <c r="D10455" s="4">
        <v>4724953</v>
      </c>
      <c r="F10455" s="4">
        <v>202703</v>
      </c>
      <c r="I10455" s="4">
        <v>4927655</v>
      </c>
      <c r="J10455" s="4">
        <v>4724953</v>
      </c>
    </row>
    <row r="10456" spans="1:10" x14ac:dyDescent="0.35">
      <c r="C10456" t="s">
        <v>1848</v>
      </c>
      <c r="D10456" s="4">
        <v>13093</v>
      </c>
      <c r="I10456" s="4">
        <v>13093</v>
      </c>
      <c r="J10456" s="4">
        <v>13093</v>
      </c>
    </row>
    <row r="10457" spans="1:10" x14ac:dyDescent="0.35">
      <c r="B10457" t="s">
        <v>52</v>
      </c>
      <c r="D10457" s="4">
        <v>12270939</v>
      </c>
      <c r="F10457" s="4">
        <v>202703</v>
      </c>
      <c r="I10457" s="4">
        <v>12473642</v>
      </c>
      <c r="J10457" s="4">
        <v>12270939</v>
      </c>
    </row>
    <row r="10458" spans="1:10" x14ac:dyDescent="0.35">
      <c r="B10458" t="s">
        <v>1849</v>
      </c>
      <c r="C10458" t="s">
        <v>1850</v>
      </c>
      <c r="D10458" s="4">
        <v>3200000</v>
      </c>
      <c r="I10458" s="4">
        <v>3200000</v>
      </c>
      <c r="J10458" s="4">
        <v>3200000</v>
      </c>
    </row>
    <row r="10459" spans="1:10" x14ac:dyDescent="0.35">
      <c r="B10459" t="s">
        <v>53</v>
      </c>
      <c r="D10459" s="4">
        <v>3200000</v>
      </c>
      <c r="I10459" s="4">
        <v>3200000</v>
      </c>
      <c r="J10459" s="4">
        <v>3200000</v>
      </c>
    </row>
    <row r="10460" spans="1:10" x14ac:dyDescent="0.35">
      <c r="B10460" t="s">
        <v>1844</v>
      </c>
      <c r="C10460" t="s">
        <v>1851</v>
      </c>
      <c r="D10460" s="4">
        <v>3267</v>
      </c>
      <c r="F10460" s="4">
        <v>303599</v>
      </c>
      <c r="I10460" s="4">
        <v>306866</v>
      </c>
      <c r="J10460" s="4">
        <v>3267</v>
      </c>
    </row>
    <row r="10461" spans="1:10" x14ac:dyDescent="0.35">
      <c r="C10461" t="s">
        <v>1853</v>
      </c>
      <c r="E10461" s="4">
        <v>770</v>
      </c>
      <c r="I10461" s="4">
        <v>770</v>
      </c>
      <c r="J10461">
        <v>770</v>
      </c>
    </row>
    <row r="10462" spans="1:10" x14ac:dyDescent="0.35">
      <c r="C10462" t="s">
        <v>1854</v>
      </c>
      <c r="D10462" s="4">
        <v>194562</v>
      </c>
      <c r="I10462" s="4">
        <v>194562</v>
      </c>
      <c r="J10462" s="4">
        <v>194562</v>
      </c>
    </row>
    <row r="10463" spans="1:10" x14ac:dyDescent="0.35">
      <c r="C10463" t="s">
        <v>1855</v>
      </c>
      <c r="D10463" s="4">
        <v>4562</v>
      </c>
      <c r="F10463" s="4">
        <v>86193</v>
      </c>
      <c r="I10463" s="4">
        <v>90755</v>
      </c>
      <c r="J10463" s="4">
        <v>4562</v>
      </c>
    </row>
    <row r="10464" spans="1:10" x14ac:dyDescent="0.35">
      <c r="C10464" t="s">
        <v>1856</v>
      </c>
      <c r="I10464" s="4">
        <v>0</v>
      </c>
      <c r="J10464">
        <v>0</v>
      </c>
    </row>
    <row r="10465" spans="2:10" x14ac:dyDescent="0.35">
      <c r="C10465" t="s">
        <v>1857</v>
      </c>
      <c r="D10465" s="4">
        <v>27159</v>
      </c>
      <c r="I10465" s="4">
        <v>27159</v>
      </c>
      <c r="J10465" s="4">
        <v>27159</v>
      </c>
    </row>
    <row r="10466" spans="2:10" x14ac:dyDescent="0.35">
      <c r="C10466" t="s">
        <v>1858</v>
      </c>
      <c r="D10466" s="4">
        <v>16088</v>
      </c>
      <c r="I10466" s="4">
        <v>16088</v>
      </c>
      <c r="J10466" s="4">
        <v>16088</v>
      </c>
    </row>
    <row r="10467" spans="2:10" x14ac:dyDescent="0.35">
      <c r="B10467" t="s">
        <v>1844</v>
      </c>
      <c r="C10467" t="s">
        <v>1859</v>
      </c>
      <c r="D10467" s="4">
        <v>100000</v>
      </c>
      <c r="I10467" s="4">
        <v>100000</v>
      </c>
      <c r="J10467" s="4">
        <v>100000</v>
      </c>
    </row>
    <row r="10468" spans="2:10" x14ac:dyDescent="0.35">
      <c r="C10468" t="s">
        <v>1860</v>
      </c>
      <c r="D10468" s="4">
        <v>543515</v>
      </c>
      <c r="I10468" s="4">
        <v>543515</v>
      </c>
      <c r="J10468" s="4">
        <v>543515</v>
      </c>
    </row>
    <row r="10469" spans="2:10" x14ac:dyDescent="0.35">
      <c r="C10469" t="s">
        <v>1861</v>
      </c>
      <c r="D10469" s="4">
        <v>2334</v>
      </c>
      <c r="F10469" s="4">
        <v>114258</v>
      </c>
      <c r="I10469" s="4">
        <v>116591</v>
      </c>
      <c r="J10469" s="4">
        <v>2334</v>
      </c>
    </row>
    <row r="10470" spans="2:10" x14ac:dyDescent="0.35">
      <c r="C10470" t="s">
        <v>1862</v>
      </c>
      <c r="D10470" s="4">
        <v>512786</v>
      </c>
      <c r="I10470" s="4">
        <v>512786</v>
      </c>
      <c r="J10470" s="4">
        <v>512786</v>
      </c>
    </row>
    <row r="10471" spans="2:10" x14ac:dyDescent="0.35">
      <c r="B10471" t="s">
        <v>54</v>
      </c>
      <c r="D10471" s="4">
        <v>1404273</v>
      </c>
      <c r="E10471" s="4">
        <v>770</v>
      </c>
      <c r="F10471" s="4">
        <v>504049</v>
      </c>
      <c r="I10471" s="4">
        <v>1909092</v>
      </c>
      <c r="J10471" s="4">
        <v>1405043</v>
      </c>
    </row>
    <row r="10472" spans="2:10" x14ac:dyDescent="0.35">
      <c r="B10472" t="s">
        <v>1845</v>
      </c>
      <c r="C10472" t="s">
        <v>1866</v>
      </c>
      <c r="I10472" s="4">
        <v>0</v>
      </c>
      <c r="J10472">
        <v>0</v>
      </c>
    </row>
    <row r="10473" spans="2:10" x14ac:dyDescent="0.35">
      <c r="C10473" t="s">
        <v>1867</v>
      </c>
      <c r="E10473" s="4">
        <v>9000</v>
      </c>
      <c r="H10473" s="4">
        <v>385971</v>
      </c>
      <c r="I10473" s="4">
        <v>394971</v>
      </c>
      <c r="J10473">
        <v>9000</v>
      </c>
    </row>
    <row r="10474" spans="2:10" x14ac:dyDescent="0.35">
      <c r="C10474" t="s">
        <v>1868</v>
      </c>
      <c r="F10474" s="4">
        <v>21037</v>
      </c>
      <c r="H10474" s="4">
        <v>745764</v>
      </c>
      <c r="I10474" s="4">
        <v>766802</v>
      </c>
      <c r="J10474">
        <v>0</v>
      </c>
    </row>
    <row r="10475" spans="2:10" x14ac:dyDescent="0.35">
      <c r="C10475" t="s">
        <v>1894</v>
      </c>
      <c r="D10475" s="4">
        <v>8616</v>
      </c>
      <c r="I10475" s="4">
        <v>8616</v>
      </c>
      <c r="J10475" s="4">
        <v>8616</v>
      </c>
    </row>
    <row r="10476" spans="2:10" x14ac:dyDescent="0.35">
      <c r="C10476" t="s">
        <v>1869</v>
      </c>
      <c r="H10476" s="4">
        <v>268800</v>
      </c>
      <c r="I10476" s="4">
        <v>268800</v>
      </c>
      <c r="J10476">
        <v>0</v>
      </c>
    </row>
    <row r="10477" spans="2:10" x14ac:dyDescent="0.35">
      <c r="C10477" t="s">
        <v>1870</v>
      </c>
      <c r="D10477" s="4">
        <v>12839</v>
      </c>
      <c r="E10477" s="4">
        <v>4434</v>
      </c>
      <c r="F10477" s="4">
        <v>2023319</v>
      </c>
      <c r="I10477" s="4">
        <v>2040592</v>
      </c>
      <c r="J10477" s="4">
        <v>17273</v>
      </c>
    </row>
    <row r="10478" spans="2:10" x14ac:dyDescent="0.35">
      <c r="C10478" t="s">
        <v>1872</v>
      </c>
      <c r="D10478" s="4">
        <v>98000</v>
      </c>
      <c r="I10478" s="4">
        <v>98000</v>
      </c>
      <c r="J10478" s="4">
        <v>98000</v>
      </c>
    </row>
    <row r="10479" spans="2:10" x14ac:dyDescent="0.35">
      <c r="C10479" t="s">
        <v>1875</v>
      </c>
      <c r="D10479" s="4">
        <v>0</v>
      </c>
      <c r="H10479" s="4">
        <v>6975</v>
      </c>
      <c r="I10479" s="4">
        <v>6975</v>
      </c>
      <c r="J10479" s="4">
        <v>0</v>
      </c>
    </row>
    <row r="10480" spans="2:10" x14ac:dyDescent="0.35">
      <c r="C10480" t="s">
        <v>1876</v>
      </c>
      <c r="D10480" s="4">
        <v>25273</v>
      </c>
      <c r="H10480" s="4">
        <v>84000</v>
      </c>
      <c r="I10480" s="4">
        <v>109273</v>
      </c>
      <c r="J10480" s="4">
        <v>25273</v>
      </c>
    </row>
    <row r="10481" spans="1:10" x14ac:dyDescent="0.35">
      <c r="B10481" t="s">
        <v>55</v>
      </c>
      <c r="D10481" s="4">
        <v>144728</v>
      </c>
      <c r="E10481" s="4">
        <v>13434</v>
      </c>
      <c r="F10481" s="4">
        <v>2044356</v>
      </c>
      <c r="H10481" s="4">
        <v>1491510</v>
      </c>
      <c r="I10481" s="4">
        <v>3694028</v>
      </c>
      <c r="J10481" s="4">
        <v>158162</v>
      </c>
    </row>
    <row r="10482" spans="1:10" x14ac:dyDescent="0.35">
      <c r="B10482" t="s">
        <v>1878</v>
      </c>
      <c r="C10482" t="s">
        <v>1879</v>
      </c>
      <c r="D10482" s="4">
        <v>366594</v>
      </c>
      <c r="I10482" s="4">
        <v>366594</v>
      </c>
      <c r="J10482" s="4">
        <v>366594</v>
      </c>
    </row>
    <row r="10483" spans="1:10" x14ac:dyDescent="0.35">
      <c r="C10483" t="s">
        <v>1881</v>
      </c>
      <c r="D10483" s="4">
        <v>569305</v>
      </c>
      <c r="I10483" s="4">
        <v>569305</v>
      </c>
      <c r="J10483" s="4">
        <v>569305</v>
      </c>
    </row>
    <row r="10484" spans="1:10" x14ac:dyDescent="0.35">
      <c r="C10484" t="s">
        <v>1882</v>
      </c>
      <c r="F10484" s="4">
        <v>72625</v>
      </c>
      <c r="I10484" s="4">
        <v>72625</v>
      </c>
      <c r="J10484">
        <v>0</v>
      </c>
    </row>
    <row r="10485" spans="1:10" x14ac:dyDescent="0.35">
      <c r="C10485" t="s">
        <v>1883</v>
      </c>
      <c r="D10485" s="4">
        <v>12789</v>
      </c>
      <c r="I10485" s="4">
        <v>12789</v>
      </c>
      <c r="J10485" s="4">
        <v>12789</v>
      </c>
    </row>
    <row r="10486" spans="1:10" x14ac:dyDescent="0.35">
      <c r="B10486" t="s">
        <v>56</v>
      </c>
      <c r="D10486" s="4">
        <v>948688</v>
      </c>
      <c r="F10486" s="4">
        <v>72625</v>
      </c>
      <c r="I10486" s="4">
        <v>1021313</v>
      </c>
      <c r="J10486" s="4">
        <v>948688</v>
      </c>
    </row>
    <row r="10487" spans="1:10" x14ac:dyDescent="0.35">
      <c r="B10487" t="s">
        <v>1885</v>
      </c>
      <c r="C10487" t="s">
        <v>1886</v>
      </c>
      <c r="D10487" s="4">
        <v>32992</v>
      </c>
      <c r="I10487" s="4">
        <v>32992</v>
      </c>
      <c r="J10487" s="4">
        <v>32992</v>
      </c>
    </row>
    <row r="10488" spans="1:10" x14ac:dyDescent="0.35">
      <c r="B10488" t="s">
        <v>57</v>
      </c>
      <c r="D10488" s="4">
        <v>32992</v>
      </c>
      <c r="I10488" s="4">
        <v>32992</v>
      </c>
      <c r="J10488" s="4">
        <v>32992</v>
      </c>
    </row>
    <row r="10489" spans="1:10" x14ac:dyDescent="0.35">
      <c r="B10489" t="s">
        <v>1887</v>
      </c>
      <c r="C10489" t="s">
        <v>1888</v>
      </c>
      <c r="H10489" s="4">
        <v>480000</v>
      </c>
      <c r="I10489" s="4">
        <v>480000</v>
      </c>
      <c r="J10489">
        <v>0</v>
      </c>
    </row>
    <row r="10490" spans="1:10" x14ac:dyDescent="0.35">
      <c r="C10490" t="s">
        <v>1901</v>
      </c>
      <c r="F10490" s="4">
        <v>150000</v>
      </c>
      <c r="I10490" s="4">
        <v>150000</v>
      </c>
      <c r="J10490">
        <v>0</v>
      </c>
    </row>
    <row r="10491" spans="1:10" x14ac:dyDescent="0.35">
      <c r="C10491" t="s">
        <v>1889</v>
      </c>
      <c r="F10491" s="4">
        <v>210000</v>
      </c>
      <c r="I10491" s="4">
        <v>210000</v>
      </c>
      <c r="J10491">
        <v>0</v>
      </c>
    </row>
    <row r="10492" spans="1:10" x14ac:dyDescent="0.35">
      <c r="C10492" t="s">
        <v>1890</v>
      </c>
      <c r="F10492" s="4">
        <v>150000</v>
      </c>
      <c r="I10492" s="4">
        <v>150000</v>
      </c>
      <c r="J10492">
        <v>0</v>
      </c>
    </row>
    <row r="10493" spans="1:10" x14ac:dyDescent="0.35">
      <c r="C10493" t="s">
        <v>1902</v>
      </c>
      <c r="F10493" s="4">
        <v>300000</v>
      </c>
      <c r="I10493" s="4">
        <v>300000</v>
      </c>
      <c r="J10493">
        <v>0</v>
      </c>
    </row>
    <row r="10494" spans="1:10" x14ac:dyDescent="0.35">
      <c r="B10494" t="s">
        <v>58</v>
      </c>
      <c r="F10494" s="4">
        <v>810000</v>
      </c>
      <c r="H10494" s="4">
        <v>480000</v>
      </c>
      <c r="I10494" s="4">
        <v>1290000</v>
      </c>
      <c r="J10494">
        <v>0</v>
      </c>
    </row>
    <row r="10495" spans="1:10" x14ac:dyDescent="0.35">
      <c r="A10495" t="s">
        <v>1727</v>
      </c>
      <c r="B10495" t="s">
        <v>59</v>
      </c>
      <c r="D10495" s="4">
        <v>34798696</v>
      </c>
      <c r="E10495" s="4">
        <v>104601</v>
      </c>
      <c r="F10495" s="4">
        <v>6682355</v>
      </c>
      <c r="G10495" s="4">
        <v>16150</v>
      </c>
      <c r="H10495" s="4">
        <v>2125410</v>
      </c>
      <c r="I10495" s="4">
        <v>43727212</v>
      </c>
      <c r="J10495" s="4">
        <v>34903297</v>
      </c>
    </row>
    <row r="10496" spans="1:10" x14ac:dyDescent="0.35">
      <c r="A10496" t="s">
        <v>1023</v>
      </c>
      <c r="B10496" t="s">
        <v>1842</v>
      </c>
      <c r="C10496" t="s">
        <v>1843</v>
      </c>
      <c r="D10496" s="4">
        <v>46296001</v>
      </c>
      <c r="E10496" s="4">
        <v>2904701</v>
      </c>
      <c r="F10496" s="4">
        <v>19604200</v>
      </c>
      <c r="I10496" s="4">
        <v>68804901</v>
      </c>
      <c r="J10496" s="4">
        <v>49200702</v>
      </c>
    </row>
    <row r="10497" spans="2:10" x14ac:dyDescent="0.35">
      <c r="C10497" t="s">
        <v>1844</v>
      </c>
      <c r="D10497" s="4">
        <v>2444004</v>
      </c>
      <c r="E10497" s="4">
        <v>3496379</v>
      </c>
      <c r="G10497" s="4">
        <v>699389</v>
      </c>
      <c r="H10497" s="4">
        <v>587284</v>
      </c>
      <c r="I10497" s="4">
        <v>7227056</v>
      </c>
      <c r="J10497" s="4">
        <v>5940383</v>
      </c>
    </row>
    <row r="10498" spans="2:10" x14ac:dyDescent="0.35">
      <c r="C10498" t="s">
        <v>1845</v>
      </c>
      <c r="D10498" s="4">
        <v>18689</v>
      </c>
      <c r="E10498" s="4">
        <v>4195152</v>
      </c>
      <c r="I10498" s="4">
        <v>4213841</v>
      </c>
      <c r="J10498" s="4">
        <v>4213841</v>
      </c>
    </row>
    <row r="10499" spans="2:10" x14ac:dyDescent="0.35">
      <c r="B10499" t="s">
        <v>51</v>
      </c>
      <c r="D10499" s="4">
        <v>48758693</v>
      </c>
      <c r="E10499" s="4">
        <v>10596231</v>
      </c>
      <c r="F10499" s="4">
        <v>19604200</v>
      </c>
      <c r="G10499" s="4">
        <v>699389</v>
      </c>
      <c r="H10499" s="4">
        <v>587284</v>
      </c>
      <c r="I10499" s="4">
        <v>80245798</v>
      </c>
      <c r="J10499" s="4">
        <v>59354924</v>
      </c>
    </row>
    <row r="10500" spans="2:10" x14ac:dyDescent="0.35">
      <c r="B10500" t="s">
        <v>1843</v>
      </c>
      <c r="C10500" t="s">
        <v>1846</v>
      </c>
      <c r="D10500" s="4">
        <v>20995859</v>
      </c>
      <c r="I10500" s="4">
        <v>20995859</v>
      </c>
      <c r="J10500" s="4">
        <v>20995859</v>
      </c>
    </row>
    <row r="10501" spans="2:10" x14ac:dyDescent="0.35">
      <c r="C10501" t="s">
        <v>1847</v>
      </c>
      <c r="D10501" s="4">
        <v>19400413</v>
      </c>
      <c r="E10501" s="4">
        <v>2530000</v>
      </c>
      <c r="F10501" s="4">
        <v>472973</v>
      </c>
      <c r="I10501" s="4">
        <v>22403386</v>
      </c>
      <c r="J10501" s="4">
        <v>21930413</v>
      </c>
    </row>
    <row r="10502" spans="2:10" x14ac:dyDescent="0.35">
      <c r="C10502" t="s">
        <v>1848</v>
      </c>
      <c r="D10502" s="4">
        <v>13417</v>
      </c>
      <c r="I10502" s="4">
        <v>13417</v>
      </c>
      <c r="J10502" s="4">
        <v>13417</v>
      </c>
    </row>
    <row r="10503" spans="2:10" x14ac:dyDescent="0.35">
      <c r="B10503" t="s">
        <v>52</v>
      </c>
      <c r="D10503" s="4">
        <v>40409689</v>
      </c>
      <c r="E10503" s="4">
        <v>2530000</v>
      </c>
      <c r="F10503" s="4">
        <v>472973</v>
      </c>
      <c r="I10503" s="4">
        <v>43412662</v>
      </c>
      <c r="J10503" s="4">
        <v>42939689</v>
      </c>
    </row>
    <row r="10504" spans="2:10" x14ac:dyDescent="0.35">
      <c r="B10504" t="s">
        <v>1849</v>
      </c>
      <c r="C10504" t="s">
        <v>1850</v>
      </c>
      <c r="D10504" s="4">
        <v>21320</v>
      </c>
      <c r="E10504" s="4">
        <v>10400000</v>
      </c>
      <c r="I10504" s="4">
        <v>10421320</v>
      </c>
      <c r="J10504" s="4">
        <v>10421320</v>
      </c>
    </row>
    <row r="10505" spans="2:10" x14ac:dyDescent="0.35">
      <c r="B10505" t="s">
        <v>53</v>
      </c>
      <c r="D10505" s="4">
        <v>21320</v>
      </c>
      <c r="E10505" s="4">
        <v>10400000</v>
      </c>
      <c r="I10505" s="4">
        <v>10421320</v>
      </c>
      <c r="J10505" s="4">
        <v>10421320</v>
      </c>
    </row>
    <row r="10506" spans="2:10" x14ac:dyDescent="0.35">
      <c r="B10506" t="s">
        <v>1844</v>
      </c>
      <c r="C10506" t="s">
        <v>1851</v>
      </c>
      <c r="D10506" s="4">
        <v>2045168</v>
      </c>
      <c r="I10506" s="4">
        <v>2045168</v>
      </c>
      <c r="J10506" s="4">
        <v>2045168</v>
      </c>
    </row>
    <row r="10507" spans="2:10" x14ac:dyDescent="0.35">
      <c r="C10507" t="s">
        <v>1899</v>
      </c>
      <c r="G10507" s="4">
        <v>290421</v>
      </c>
      <c r="I10507" s="4">
        <v>290421</v>
      </c>
      <c r="J10507">
        <v>0</v>
      </c>
    </row>
    <row r="10508" spans="2:10" x14ac:dyDescent="0.35">
      <c r="C10508" t="s">
        <v>1916</v>
      </c>
      <c r="H10508" s="4">
        <v>14264</v>
      </c>
      <c r="I10508" s="4">
        <v>14264</v>
      </c>
      <c r="J10508">
        <v>0</v>
      </c>
    </row>
    <row r="10509" spans="2:10" x14ac:dyDescent="0.35">
      <c r="C10509" t="s">
        <v>1852</v>
      </c>
      <c r="E10509" s="4">
        <v>4089</v>
      </c>
      <c r="I10509" s="4">
        <v>4089</v>
      </c>
      <c r="J10509">
        <v>4089</v>
      </c>
    </row>
    <row r="10510" spans="2:10" x14ac:dyDescent="0.35">
      <c r="C10510" t="s">
        <v>1853</v>
      </c>
      <c r="D10510" s="4">
        <v>5088</v>
      </c>
      <c r="E10510" s="4">
        <v>19113</v>
      </c>
      <c r="I10510" s="4">
        <v>24201</v>
      </c>
      <c r="J10510" s="4">
        <v>24201</v>
      </c>
    </row>
    <row r="10511" spans="2:10" x14ac:dyDescent="0.35">
      <c r="C10511" t="s">
        <v>1854</v>
      </c>
      <c r="E10511" s="4">
        <v>100873</v>
      </c>
      <c r="F10511" s="4">
        <v>87424</v>
      </c>
      <c r="I10511" s="4">
        <v>188297</v>
      </c>
      <c r="J10511">
        <v>100873</v>
      </c>
    </row>
    <row r="10512" spans="2:10" x14ac:dyDescent="0.35">
      <c r="C10512" t="s">
        <v>1855</v>
      </c>
      <c r="D10512" s="4">
        <v>297129</v>
      </c>
      <c r="F10512" s="4">
        <v>498673</v>
      </c>
      <c r="I10512" s="4">
        <v>795802</v>
      </c>
      <c r="J10512" s="4">
        <v>297129</v>
      </c>
    </row>
    <row r="10513" spans="2:10" x14ac:dyDescent="0.35">
      <c r="C10513" t="s">
        <v>1856</v>
      </c>
      <c r="F10513" s="4">
        <v>12425</v>
      </c>
      <c r="I10513" s="4">
        <v>12425</v>
      </c>
      <c r="J10513">
        <v>0</v>
      </c>
    </row>
    <row r="10514" spans="2:10" x14ac:dyDescent="0.35">
      <c r="C10514" t="s">
        <v>1857</v>
      </c>
      <c r="D10514" s="4">
        <v>19690</v>
      </c>
      <c r="F10514" s="4">
        <v>13579</v>
      </c>
      <c r="I10514" s="4">
        <v>33269</v>
      </c>
      <c r="J10514" s="4">
        <v>19690</v>
      </c>
    </row>
    <row r="10515" spans="2:10" x14ac:dyDescent="0.35">
      <c r="C10515" t="s">
        <v>1858</v>
      </c>
      <c r="E10515" s="4">
        <v>41561</v>
      </c>
      <c r="H10515" s="4">
        <v>10390</v>
      </c>
      <c r="I10515" s="4">
        <v>51952</v>
      </c>
      <c r="J10515">
        <v>41561</v>
      </c>
    </row>
    <row r="10516" spans="2:10" x14ac:dyDescent="0.35">
      <c r="C10516" t="s">
        <v>1859</v>
      </c>
      <c r="D10516" s="4">
        <v>102270</v>
      </c>
      <c r="E10516" s="4">
        <v>1046692</v>
      </c>
      <c r="G10516" s="4">
        <v>4</v>
      </c>
      <c r="H10516" s="4">
        <v>25000</v>
      </c>
      <c r="I10516" s="4">
        <v>1173966</v>
      </c>
      <c r="J10516" s="4">
        <v>1148962</v>
      </c>
    </row>
    <row r="10517" spans="2:10" x14ac:dyDescent="0.35">
      <c r="C10517" t="s">
        <v>1860</v>
      </c>
      <c r="E10517" s="4">
        <v>1956655</v>
      </c>
      <c r="I10517" s="4">
        <v>1956655</v>
      </c>
      <c r="J10517">
        <v>1956655</v>
      </c>
    </row>
    <row r="10518" spans="2:10" x14ac:dyDescent="0.35">
      <c r="C10518" t="s">
        <v>1861</v>
      </c>
      <c r="D10518" s="4">
        <v>364460</v>
      </c>
      <c r="I10518" s="4">
        <v>364460</v>
      </c>
      <c r="J10518" s="4">
        <v>364460</v>
      </c>
    </row>
    <row r="10519" spans="2:10" x14ac:dyDescent="0.35">
      <c r="C10519" t="s">
        <v>1862</v>
      </c>
      <c r="E10519" s="4">
        <v>1452893</v>
      </c>
      <c r="H10519" s="4">
        <v>85464</v>
      </c>
      <c r="I10519" s="4">
        <v>1538357</v>
      </c>
      <c r="J10519">
        <v>1452893</v>
      </c>
    </row>
    <row r="10520" spans="2:10" x14ac:dyDescent="0.35">
      <c r="C10520" t="s">
        <v>1913</v>
      </c>
      <c r="E10520" s="4">
        <v>228681</v>
      </c>
      <c r="I10520" s="4">
        <v>228681</v>
      </c>
      <c r="J10520">
        <v>228681</v>
      </c>
    </row>
    <row r="10521" spans="2:10" x14ac:dyDescent="0.35">
      <c r="B10521" t="s">
        <v>54</v>
      </c>
      <c r="D10521" s="4">
        <v>2833805</v>
      </c>
      <c r="E10521" s="4">
        <v>4850558</v>
      </c>
      <c r="F10521" s="4">
        <v>612100</v>
      </c>
      <c r="G10521" s="4">
        <v>290425</v>
      </c>
      <c r="H10521" s="4">
        <v>135118</v>
      </c>
      <c r="I10521" s="4">
        <v>8722006</v>
      </c>
      <c r="J10521" s="4">
        <v>7684363</v>
      </c>
    </row>
    <row r="10522" spans="2:10" x14ac:dyDescent="0.35">
      <c r="B10522" t="s">
        <v>1845</v>
      </c>
      <c r="C10522" t="s">
        <v>1865</v>
      </c>
      <c r="D10522" s="4">
        <v>6977</v>
      </c>
      <c r="F10522" s="4">
        <v>5444</v>
      </c>
      <c r="I10522" s="4">
        <v>12421</v>
      </c>
      <c r="J10522" s="4">
        <v>6977</v>
      </c>
    </row>
    <row r="10523" spans="2:10" x14ac:dyDescent="0.35">
      <c r="C10523" t="s">
        <v>1866</v>
      </c>
      <c r="I10523" s="4">
        <v>0</v>
      </c>
      <c r="J10523">
        <v>0</v>
      </c>
    </row>
    <row r="10524" spans="2:10" x14ac:dyDescent="0.35">
      <c r="C10524" t="s">
        <v>1867</v>
      </c>
      <c r="D10524" s="4">
        <v>724653</v>
      </c>
      <c r="E10524" s="4">
        <v>2404500</v>
      </c>
      <c r="F10524" s="4">
        <v>278122</v>
      </c>
      <c r="H10524" s="4">
        <v>1225403</v>
      </c>
      <c r="I10524" s="4">
        <v>4632678</v>
      </c>
      <c r="J10524" s="4">
        <v>3129153</v>
      </c>
    </row>
    <row r="10525" spans="2:10" x14ac:dyDescent="0.35">
      <c r="C10525" t="s">
        <v>1868</v>
      </c>
      <c r="D10525" s="4">
        <v>15778</v>
      </c>
      <c r="F10525" s="4">
        <v>10519</v>
      </c>
      <c r="H10525" s="4">
        <v>2428132</v>
      </c>
      <c r="I10525" s="4">
        <v>2454429</v>
      </c>
      <c r="J10525" s="4">
        <v>15778</v>
      </c>
    </row>
    <row r="10526" spans="2:10" x14ac:dyDescent="0.35">
      <c r="C10526" t="s">
        <v>1894</v>
      </c>
      <c r="D10526" s="4">
        <v>5892</v>
      </c>
      <c r="I10526" s="4">
        <v>5892</v>
      </c>
      <c r="J10526" s="4">
        <v>5892</v>
      </c>
    </row>
    <row r="10527" spans="2:10" x14ac:dyDescent="0.35">
      <c r="C10527" t="s">
        <v>1869</v>
      </c>
      <c r="H10527" s="4">
        <v>566400</v>
      </c>
      <c r="I10527" s="4">
        <v>566400</v>
      </c>
      <c r="J10527">
        <v>0</v>
      </c>
    </row>
    <row r="10528" spans="2:10" x14ac:dyDescent="0.35">
      <c r="C10528" t="s">
        <v>1870</v>
      </c>
      <c r="D10528" s="4">
        <v>87899</v>
      </c>
      <c r="E10528" s="4">
        <v>23057</v>
      </c>
      <c r="F10528" s="4">
        <v>75949</v>
      </c>
      <c r="H10528" s="4">
        <v>4820179</v>
      </c>
      <c r="I10528" s="4">
        <v>5007084</v>
      </c>
      <c r="J10528" s="4">
        <v>110956</v>
      </c>
    </row>
    <row r="10529" spans="2:10" x14ac:dyDescent="0.35">
      <c r="C10529" t="s">
        <v>1871</v>
      </c>
      <c r="D10529" s="4">
        <v>8737612</v>
      </c>
      <c r="E10529" s="4">
        <v>73845</v>
      </c>
      <c r="I10529" s="4">
        <v>8811457</v>
      </c>
      <c r="J10529" s="4">
        <v>8811457</v>
      </c>
    </row>
    <row r="10530" spans="2:10" x14ac:dyDescent="0.35">
      <c r="C10530" t="s">
        <v>1872</v>
      </c>
      <c r="D10530" s="4">
        <v>245000</v>
      </c>
      <c r="I10530" s="4">
        <v>245000</v>
      </c>
      <c r="J10530" s="4">
        <v>245000</v>
      </c>
    </row>
    <row r="10531" spans="2:10" x14ac:dyDescent="0.35">
      <c r="C10531" t="s">
        <v>1873</v>
      </c>
      <c r="D10531" s="4">
        <v>2407</v>
      </c>
      <c r="I10531" s="4">
        <v>2407</v>
      </c>
      <c r="J10531" s="4">
        <v>2407</v>
      </c>
    </row>
    <row r="10532" spans="2:10" x14ac:dyDescent="0.35">
      <c r="C10532" t="s">
        <v>1875</v>
      </c>
      <c r="H10532" s="4">
        <v>25573</v>
      </c>
      <c r="I10532" s="4">
        <v>25573</v>
      </c>
      <c r="J10532">
        <v>0</v>
      </c>
    </row>
    <row r="10533" spans="2:10" x14ac:dyDescent="0.35">
      <c r="C10533" t="s">
        <v>1876</v>
      </c>
      <c r="D10533" s="4">
        <v>0</v>
      </c>
      <c r="H10533" s="4">
        <v>336000</v>
      </c>
      <c r="I10533" s="4">
        <v>336000</v>
      </c>
      <c r="J10533" s="4">
        <v>0</v>
      </c>
    </row>
    <row r="10534" spans="2:10" x14ac:dyDescent="0.35">
      <c r="B10534" t="s">
        <v>55</v>
      </c>
      <c r="D10534" s="4">
        <v>9826217</v>
      </c>
      <c r="E10534" s="4">
        <v>2501402</v>
      </c>
      <c r="F10534" s="4">
        <v>370034</v>
      </c>
      <c r="H10534" s="4">
        <v>9401688</v>
      </c>
      <c r="I10534" s="4">
        <v>22099341</v>
      </c>
      <c r="J10534" s="4">
        <v>12327619</v>
      </c>
    </row>
    <row r="10535" spans="2:10" x14ac:dyDescent="0.35">
      <c r="B10535" t="s">
        <v>1878</v>
      </c>
      <c r="C10535" t="s">
        <v>1879</v>
      </c>
      <c r="D10535" s="4">
        <v>2260657</v>
      </c>
      <c r="I10535" s="4">
        <v>2260657</v>
      </c>
      <c r="J10535" s="4">
        <v>2260657</v>
      </c>
    </row>
    <row r="10536" spans="2:10" x14ac:dyDescent="0.35">
      <c r="C10536" t="s">
        <v>1907</v>
      </c>
      <c r="D10536" s="4">
        <v>10993</v>
      </c>
      <c r="I10536" s="4">
        <v>10993</v>
      </c>
      <c r="J10536" s="4">
        <v>10993</v>
      </c>
    </row>
    <row r="10537" spans="2:10" x14ac:dyDescent="0.35">
      <c r="C10537" t="s">
        <v>1897</v>
      </c>
      <c r="D10537" s="4">
        <v>208</v>
      </c>
      <c r="I10537" s="4">
        <v>208</v>
      </c>
      <c r="J10537" s="4">
        <v>208</v>
      </c>
    </row>
    <row r="10538" spans="2:10" x14ac:dyDescent="0.35">
      <c r="C10538" t="s">
        <v>1880</v>
      </c>
      <c r="D10538" s="4">
        <v>302328</v>
      </c>
      <c r="I10538" s="4">
        <v>302328</v>
      </c>
      <c r="J10538" s="4">
        <v>302328</v>
      </c>
    </row>
    <row r="10539" spans="2:10" x14ac:dyDescent="0.35">
      <c r="C10539" t="s">
        <v>1881</v>
      </c>
      <c r="D10539" s="4">
        <v>556825</v>
      </c>
      <c r="I10539" s="4">
        <v>556825</v>
      </c>
      <c r="J10539" s="4">
        <v>556825</v>
      </c>
    </row>
    <row r="10540" spans="2:10" x14ac:dyDescent="0.35">
      <c r="C10540" t="s">
        <v>1882</v>
      </c>
      <c r="D10540" s="4">
        <v>9552</v>
      </c>
      <c r="E10540" s="4">
        <v>99035</v>
      </c>
      <c r="F10540" s="4">
        <v>278398</v>
      </c>
      <c r="I10540" s="4">
        <v>386985</v>
      </c>
      <c r="J10540" s="4">
        <v>108587</v>
      </c>
    </row>
    <row r="10541" spans="2:10" x14ac:dyDescent="0.35">
      <c r="C10541" t="s">
        <v>1900</v>
      </c>
      <c r="D10541" s="4">
        <v>13697</v>
      </c>
      <c r="I10541" s="4">
        <v>13697</v>
      </c>
      <c r="J10541" s="4">
        <v>13697</v>
      </c>
    </row>
    <row r="10542" spans="2:10" x14ac:dyDescent="0.35">
      <c r="C10542" t="s">
        <v>1883</v>
      </c>
      <c r="D10542" s="4">
        <v>34039</v>
      </c>
      <c r="I10542" s="4">
        <v>34039</v>
      </c>
      <c r="J10542" s="4">
        <v>34039</v>
      </c>
    </row>
    <row r="10543" spans="2:10" x14ac:dyDescent="0.35">
      <c r="C10543" t="s">
        <v>1884</v>
      </c>
      <c r="D10543" s="4">
        <v>19411</v>
      </c>
      <c r="I10543" s="4">
        <v>19411</v>
      </c>
      <c r="J10543" s="4">
        <v>19411</v>
      </c>
    </row>
    <row r="10544" spans="2:10" x14ac:dyDescent="0.35">
      <c r="B10544" t="s">
        <v>56</v>
      </c>
      <c r="D10544" s="4">
        <v>3207709</v>
      </c>
      <c r="E10544" s="4">
        <v>99035</v>
      </c>
      <c r="F10544" s="4">
        <v>278398</v>
      </c>
      <c r="I10544" s="4">
        <v>3585142</v>
      </c>
      <c r="J10544" s="4">
        <v>3306744</v>
      </c>
    </row>
    <row r="10545" spans="1:10" x14ac:dyDescent="0.35">
      <c r="B10545" t="s">
        <v>1885</v>
      </c>
      <c r="C10545" t="s">
        <v>1886</v>
      </c>
      <c r="F10545" s="4">
        <v>122543</v>
      </c>
      <c r="I10545" s="4">
        <v>122543</v>
      </c>
      <c r="J10545">
        <v>0</v>
      </c>
    </row>
    <row r="10546" spans="1:10" x14ac:dyDescent="0.35">
      <c r="B10546" t="s">
        <v>57</v>
      </c>
      <c r="F10546" s="4">
        <v>122543</v>
      </c>
      <c r="I10546" s="4">
        <v>122543</v>
      </c>
      <c r="J10546">
        <v>0</v>
      </c>
    </row>
    <row r="10547" spans="1:10" x14ac:dyDescent="0.35">
      <c r="B10547" t="s">
        <v>1887</v>
      </c>
      <c r="C10547" t="s">
        <v>1888</v>
      </c>
      <c r="H10547" s="4">
        <v>1056000</v>
      </c>
      <c r="I10547" s="4">
        <v>1056000</v>
      </c>
      <c r="J10547">
        <v>0</v>
      </c>
    </row>
    <row r="10548" spans="1:10" x14ac:dyDescent="0.35">
      <c r="C10548" t="s">
        <v>1901</v>
      </c>
      <c r="H10548" s="4">
        <v>420000</v>
      </c>
      <c r="I10548" s="4">
        <v>420000</v>
      </c>
      <c r="J10548">
        <v>0</v>
      </c>
    </row>
    <row r="10549" spans="1:10" x14ac:dyDescent="0.35">
      <c r="C10549" t="s">
        <v>1889</v>
      </c>
      <c r="H10549" s="4">
        <v>157500</v>
      </c>
      <c r="I10549" s="4">
        <v>157500</v>
      </c>
      <c r="J10549">
        <v>0</v>
      </c>
    </row>
    <row r="10550" spans="1:10" x14ac:dyDescent="0.35">
      <c r="C10550" t="s">
        <v>1890</v>
      </c>
      <c r="H10550" s="4">
        <v>112500</v>
      </c>
      <c r="I10550" s="4">
        <v>112500</v>
      </c>
      <c r="J10550">
        <v>0</v>
      </c>
    </row>
    <row r="10551" spans="1:10" x14ac:dyDescent="0.35">
      <c r="C10551" t="s">
        <v>1902</v>
      </c>
      <c r="H10551" s="4">
        <v>840000</v>
      </c>
      <c r="I10551" s="4">
        <v>840000</v>
      </c>
      <c r="J10551">
        <v>0</v>
      </c>
    </row>
    <row r="10552" spans="1:10" x14ac:dyDescent="0.35">
      <c r="B10552" t="s">
        <v>58</v>
      </c>
      <c r="H10552" s="4">
        <v>2586000</v>
      </c>
      <c r="I10552" s="4">
        <v>2586000</v>
      </c>
      <c r="J10552">
        <v>0</v>
      </c>
    </row>
    <row r="10553" spans="1:10" x14ac:dyDescent="0.35">
      <c r="A10553" t="s">
        <v>1728</v>
      </c>
      <c r="B10553" t="s">
        <v>59</v>
      </c>
      <c r="D10553" s="4">
        <v>105057434</v>
      </c>
      <c r="E10553" s="4">
        <v>30977226</v>
      </c>
      <c r="F10553" s="4">
        <v>21460249</v>
      </c>
      <c r="G10553" s="4">
        <v>989814</v>
      </c>
      <c r="H10553" s="4">
        <v>12710091</v>
      </c>
      <c r="I10553" s="4">
        <v>171194813</v>
      </c>
      <c r="J10553" s="4">
        <v>136034660</v>
      </c>
    </row>
    <row r="10554" spans="1:10" x14ac:dyDescent="0.35">
      <c r="A10554" t="s">
        <v>1028</v>
      </c>
      <c r="B10554" t="s">
        <v>1842</v>
      </c>
      <c r="C10554" t="s">
        <v>1843</v>
      </c>
      <c r="D10554" s="4">
        <v>55523049</v>
      </c>
      <c r="F10554" s="4">
        <v>28621600</v>
      </c>
      <c r="I10554" s="4">
        <v>84144649</v>
      </c>
      <c r="J10554" s="4">
        <v>55523049</v>
      </c>
    </row>
    <row r="10555" spans="1:10" x14ac:dyDescent="0.35">
      <c r="C10555" t="s">
        <v>1844</v>
      </c>
      <c r="D10555" s="4">
        <v>7185468</v>
      </c>
      <c r="E10555" s="4">
        <v>6049</v>
      </c>
      <c r="H10555" s="4">
        <v>708300</v>
      </c>
      <c r="I10555" s="4">
        <v>7899816</v>
      </c>
      <c r="J10555" s="4">
        <v>7191517</v>
      </c>
    </row>
    <row r="10556" spans="1:10" x14ac:dyDescent="0.35">
      <c r="C10556" t="s">
        <v>1845</v>
      </c>
      <c r="D10556" s="4">
        <v>7027393</v>
      </c>
      <c r="I10556" s="4">
        <v>7027393</v>
      </c>
      <c r="J10556" s="4">
        <v>7027393</v>
      </c>
    </row>
    <row r="10557" spans="1:10" x14ac:dyDescent="0.35">
      <c r="B10557" t="s">
        <v>51</v>
      </c>
      <c r="D10557" s="4">
        <v>69735910</v>
      </c>
      <c r="E10557" s="4">
        <v>6049</v>
      </c>
      <c r="F10557" s="4">
        <v>28621600</v>
      </c>
      <c r="H10557" s="4">
        <v>708300</v>
      </c>
      <c r="I10557" s="4">
        <v>99071859</v>
      </c>
      <c r="J10557" s="4">
        <v>69741959</v>
      </c>
    </row>
    <row r="10558" spans="1:10" x14ac:dyDescent="0.35">
      <c r="B10558" t="s">
        <v>1843</v>
      </c>
      <c r="C10558" t="s">
        <v>1846</v>
      </c>
      <c r="D10558" s="4">
        <v>12676851</v>
      </c>
      <c r="E10558" s="4">
        <v>18156130</v>
      </c>
      <c r="H10558" s="4">
        <v>4502586</v>
      </c>
      <c r="I10558" s="4">
        <v>35335567</v>
      </c>
      <c r="J10558" s="4">
        <v>30832981</v>
      </c>
    </row>
    <row r="10559" spans="1:10" x14ac:dyDescent="0.35">
      <c r="C10559" t="s">
        <v>1847</v>
      </c>
      <c r="D10559" s="4">
        <v>34130049</v>
      </c>
      <c r="F10559" s="4">
        <v>1554054</v>
      </c>
      <c r="I10559" s="4">
        <v>35684103</v>
      </c>
      <c r="J10559" s="4">
        <v>34130049</v>
      </c>
    </row>
    <row r="10560" spans="1:10" x14ac:dyDescent="0.35">
      <c r="C10560" t="s">
        <v>1848</v>
      </c>
      <c r="D10560" s="4">
        <v>61771</v>
      </c>
      <c r="I10560" s="4">
        <v>61771</v>
      </c>
      <c r="J10560" s="4">
        <v>61771</v>
      </c>
    </row>
    <row r="10561" spans="2:10" x14ac:dyDescent="0.35">
      <c r="B10561" t="s">
        <v>52</v>
      </c>
      <c r="D10561" s="4">
        <v>46868671</v>
      </c>
      <c r="E10561" s="4">
        <v>18156130</v>
      </c>
      <c r="F10561" s="4">
        <v>1554054</v>
      </c>
      <c r="H10561" s="4">
        <v>4502586</v>
      </c>
      <c r="I10561" s="4">
        <v>71081441</v>
      </c>
      <c r="J10561" s="4">
        <v>65024801</v>
      </c>
    </row>
    <row r="10562" spans="2:10" x14ac:dyDescent="0.35">
      <c r="B10562" t="s">
        <v>1849</v>
      </c>
      <c r="C10562" t="s">
        <v>1850</v>
      </c>
      <c r="D10562" s="4">
        <v>170560</v>
      </c>
      <c r="E10562" s="4">
        <v>12800000</v>
      </c>
      <c r="I10562" s="4">
        <v>12970560</v>
      </c>
      <c r="J10562" s="4">
        <v>12970560</v>
      </c>
    </row>
    <row r="10563" spans="2:10" x14ac:dyDescent="0.35">
      <c r="B10563" t="s">
        <v>53</v>
      </c>
      <c r="D10563" s="4">
        <v>170560</v>
      </c>
      <c r="E10563" s="4">
        <v>12800000</v>
      </c>
      <c r="I10563" s="4">
        <v>12970560</v>
      </c>
      <c r="J10563" s="4">
        <v>12970560</v>
      </c>
    </row>
    <row r="10564" spans="2:10" x14ac:dyDescent="0.35">
      <c r="B10564" t="s">
        <v>1844</v>
      </c>
      <c r="C10564" t="s">
        <v>1851</v>
      </c>
      <c r="D10564" s="4">
        <v>1175220</v>
      </c>
      <c r="I10564" s="4">
        <v>1175220</v>
      </c>
      <c r="J10564" s="4">
        <v>1175220</v>
      </c>
    </row>
    <row r="10565" spans="2:10" x14ac:dyDescent="0.35">
      <c r="C10565" t="s">
        <v>1852</v>
      </c>
      <c r="E10565" s="4">
        <v>1363</v>
      </c>
      <c r="H10565" s="4">
        <v>16355</v>
      </c>
      <c r="I10565" s="4">
        <v>17718</v>
      </c>
      <c r="J10565">
        <v>1363</v>
      </c>
    </row>
    <row r="10566" spans="2:10" x14ac:dyDescent="0.35">
      <c r="C10566" t="s">
        <v>1853</v>
      </c>
      <c r="E10566" s="4">
        <v>6230</v>
      </c>
      <c r="H10566" s="4">
        <v>2730</v>
      </c>
      <c r="I10566" s="4">
        <v>8961</v>
      </c>
      <c r="J10566">
        <v>6230</v>
      </c>
    </row>
    <row r="10567" spans="2:10" x14ac:dyDescent="0.35">
      <c r="C10567" t="s">
        <v>1893</v>
      </c>
      <c r="H10567" s="4">
        <v>9556</v>
      </c>
      <c r="I10567" s="4">
        <v>9556</v>
      </c>
      <c r="J10567">
        <v>0</v>
      </c>
    </row>
    <row r="10568" spans="2:10" x14ac:dyDescent="0.35">
      <c r="C10568" t="s">
        <v>1854</v>
      </c>
      <c r="D10568" s="4">
        <v>11819</v>
      </c>
      <c r="H10568" s="4">
        <v>1143232</v>
      </c>
      <c r="I10568" s="4">
        <v>1155051</v>
      </c>
      <c r="J10568" s="4">
        <v>11819</v>
      </c>
    </row>
    <row r="10569" spans="2:10" x14ac:dyDescent="0.35">
      <c r="C10569" t="s">
        <v>1926</v>
      </c>
      <c r="D10569" s="4">
        <v>1431219</v>
      </c>
      <c r="E10569" s="4">
        <v>59557</v>
      </c>
      <c r="I10569" s="4">
        <v>1490776</v>
      </c>
      <c r="J10569" s="4">
        <v>1490776</v>
      </c>
    </row>
    <row r="10570" spans="2:10" x14ac:dyDescent="0.35">
      <c r="C10570" t="s">
        <v>1855</v>
      </c>
      <c r="D10570" s="4">
        <v>25262</v>
      </c>
      <c r="E10570" s="4">
        <v>834811</v>
      </c>
      <c r="I10570" s="4">
        <v>860073</v>
      </c>
      <c r="J10570" s="4">
        <v>860073</v>
      </c>
    </row>
    <row r="10571" spans="2:10" x14ac:dyDescent="0.35">
      <c r="C10571" t="s">
        <v>1856</v>
      </c>
      <c r="D10571" s="4">
        <v>3859</v>
      </c>
      <c r="E10571" s="4">
        <v>26920</v>
      </c>
      <c r="I10571" s="4">
        <v>30779</v>
      </c>
      <c r="J10571" s="4">
        <v>30779</v>
      </c>
    </row>
    <row r="10572" spans="2:10" x14ac:dyDescent="0.35">
      <c r="C10572" t="s">
        <v>1857</v>
      </c>
      <c r="D10572" s="4">
        <v>141225</v>
      </c>
      <c r="I10572" s="4">
        <v>141225</v>
      </c>
      <c r="J10572" s="4">
        <v>141225</v>
      </c>
    </row>
    <row r="10573" spans="2:10" x14ac:dyDescent="0.35">
      <c r="C10573" t="s">
        <v>1914</v>
      </c>
      <c r="F10573" s="4">
        <v>45410</v>
      </c>
      <c r="I10573" s="4">
        <v>45410</v>
      </c>
      <c r="J10573">
        <v>0</v>
      </c>
    </row>
    <row r="10574" spans="2:10" x14ac:dyDescent="0.35">
      <c r="C10574" t="s">
        <v>1858</v>
      </c>
      <c r="G10574" s="4">
        <v>60331</v>
      </c>
      <c r="I10574" s="4">
        <v>60331</v>
      </c>
      <c r="J10574">
        <v>0</v>
      </c>
    </row>
    <row r="10575" spans="2:10" x14ac:dyDescent="0.35">
      <c r="C10575" t="s">
        <v>1859</v>
      </c>
      <c r="D10575" s="4">
        <v>700000</v>
      </c>
      <c r="G10575" s="4">
        <v>200000</v>
      </c>
      <c r="H10575" s="4">
        <v>481147</v>
      </c>
      <c r="I10575" s="4">
        <v>1381147</v>
      </c>
      <c r="J10575" s="4">
        <v>700000</v>
      </c>
    </row>
    <row r="10576" spans="2:10" x14ac:dyDescent="0.35">
      <c r="C10576" t="s">
        <v>1915</v>
      </c>
      <c r="H10576" s="4">
        <v>5</v>
      </c>
      <c r="I10576" s="4">
        <v>5</v>
      </c>
      <c r="J10576">
        <v>0</v>
      </c>
    </row>
    <row r="10577" spans="2:10" x14ac:dyDescent="0.35">
      <c r="C10577" t="s">
        <v>1860</v>
      </c>
      <c r="D10577" s="4">
        <v>1413139</v>
      </c>
      <c r="H10577" s="4">
        <v>326109</v>
      </c>
      <c r="I10577" s="4">
        <v>1739248</v>
      </c>
      <c r="J10577" s="4">
        <v>1413139</v>
      </c>
    </row>
    <row r="10578" spans="2:10" x14ac:dyDescent="0.35">
      <c r="C10578" t="s">
        <v>1861</v>
      </c>
      <c r="D10578" s="4">
        <v>565227</v>
      </c>
      <c r="I10578" s="4">
        <v>565227</v>
      </c>
      <c r="J10578" s="4">
        <v>565227</v>
      </c>
    </row>
    <row r="10579" spans="2:10" x14ac:dyDescent="0.35">
      <c r="C10579" t="s">
        <v>1862</v>
      </c>
      <c r="D10579" s="4">
        <v>769178</v>
      </c>
      <c r="H10579" s="4">
        <v>170929</v>
      </c>
      <c r="I10579" s="4">
        <v>940107</v>
      </c>
      <c r="J10579" s="4">
        <v>769178</v>
      </c>
    </row>
    <row r="10580" spans="2:10" x14ac:dyDescent="0.35">
      <c r="B10580" t="s">
        <v>54</v>
      </c>
      <c r="D10580" s="4">
        <v>6236149</v>
      </c>
      <c r="E10580" s="4">
        <v>928881</v>
      </c>
      <c r="F10580" s="4">
        <v>45410</v>
      </c>
      <c r="G10580" s="4">
        <v>260331</v>
      </c>
      <c r="H10580" s="4">
        <v>2150064</v>
      </c>
      <c r="I10580" s="4">
        <v>9620835</v>
      </c>
      <c r="J10580" s="4">
        <v>7165030</v>
      </c>
    </row>
    <row r="10581" spans="2:10" x14ac:dyDescent="0.35">
      <c r="B10581" t="s">
        <v>1845</v>
      </c>
      <c r="C10581" t="s">
        <v>1865</v>
      </c>
      <c r="D10581" s="4">
        <v>6977</v>
      </c>
      <c r="E10581" s="4">
        <v>145544</v>
      </c>
      <c r="H10581" s="4">
        <v>153360</v>
      </c>
      <c r="I10581" s="4">
        <v>305880</v>
      </c>
      <c r="J10581" s="4">
        <v>152521</v>
      </c>
    </row>
    <row r="10582" spans="2:10" x14ac:dyDescent="0.35">
      <c r="B10582" t="s">
        <v>1845</v>
      </c>
      <c r="C10582" t="s">
        <v>1866</v>
      </c>
      <c r="I10582" s="4">
        <v>0</v>
      </c>
      <c r="J10582">
        <v>0</v>
      </c>
    </row>
    <row r="10583" spans="2:10" x14ac:dyDescent="0.35">
      <c r="C10583" t="s">
        <v>1867</v>
      </c>
      <c r="D10583" s="4">
        <v>1750000</v>
      </c>
      <c r="E10583" s="4">
        <v>63000</v>
      </c>
      <c r="F10583" s="4">
        <v>60668</v>
      </c>
      <c r="H10583" s="4">
        <v>3682177</v>
      </c>
      <c r="I10583" s="4">
        <v>5555845</v>
      </c>
      <c r="J10583" s="4">
        <v>1813000</v>
      </c>
    </row>
    <row r="10584" spans="2:10" x14ac:dyDescent="0.35">
      <c r="C10584" t="s">
        <v>1868</v>
      </c>
      <c r="E10584" s="4">
        <v>131556</v>
      </c>
      <c r="F10584" s="4">
        <v>73631</v>
      </c>
      <c r="H10584" s="4">
        <v>3891249</v>
      </c>
      <c r="I10584" s="4">
        <v>4096436</v>
      </c>
      <c r="J10584">
        <v>131556</v>
      </c>
    </row>
    <row r="10585" spans="2:10" x14ac:dyDescent="0.35">
      <c r="C10585" t="s">
        <v>1894</v>
      </c>
      <c r="D10585" s="4">
        <v>29839</v>
      </c>
      <c r="I10585" s="4">
        <v>29839</v>
      </c>
      <c r="J10585" s="4">
        <v>29839</v>
      </c>
    </row>
    <row r="10586" spans="2:10" x14ac:dyDescent="0.35">
      <c r="C10586" t="s">
        <v>1869</v>
      </c>
      <c r="E10586" s="4">
        <v>0</v>
      </c>
      <c r="H10586" s="4">
        <v>1272000</v>
      </c>
      <c r="I10586" s="4">
        <v>1272000</v>
      </c>
      <c r="J10586">
        <v>0</v>
      </c>
    </row>
    <row r="10587" spans="2:10" x14ac:dyDescent="0.35">
      <c r="C10587" t="s">
        <v>1870</v>
      </c>
      <c r="D10587" s="4">
        <v>12839</v>
      </c>
      <c r="E10587" s="4">
        <v>34585</v>
      </c>
      <c r="F10587" s="4">
        <v>8686159</v>
      </c>
      <c r="H10587" s="4">
        <v>351595</v>
      </c>
      <c r="I10587" s="4">
        <v>9085179</v>
      </c>
      <c r="J10587" s="4">
        <v>47424</v>
      </c>
    </row>
    <row r="10588" spans="2:10" x14ac:dyDescent="0.35">
      <c r="C10588" t="s">
        <v>1871</v>
      </c>
      <c r="D10588" s="4">
        <v>21032</v>
      </c>
      <c r="F10588" s="4">
        <v>8660000</v>
      </c>
      <c r="G10588" s="4">
        <v>67415</v>
      </c>
      <c r="H10588" s="4">
        <v>103663</v>
      </c>
      <c r="I10588" s="4">
        <v>8852109</v>
      </c>
      <c r="J10588" s="4">
        <v>21032</v>
      </c>
    </row>
    <row r="10589" spans="2:10" x14ac:dyDescent="0.35">
      <c r="C10589" t="s">
        <v>1872</v>
      </c>
      <c r="E10589" s="4">
        <v>392000</v>
      </c>
      <c r="I10589" s="4">
        <v>392000</v>
      </c>
      <c r="J10589">
        <v>392000</v>
      </c>
    </row>
    <row r="10590" spans="2:10" x14ac:dyDescent="0.35">
      <c r="C10590" t="s">
        <v>1875</v>
      </c>
      <c r="H10590" s="4">
        <v>30223</v>
      </c>
      <c r="I10590" s="4">
        <v>30223</v>
      </c>
      <c r="J10590">
        <v>0</v>
      </c>
    </row>
    <row r="10591" spans="2:10" x14ac:dyDescent="0.35">
      <c r="C10591" t="s">
        <v>1876</v>
      </c>
      <c r="H10591" s="4">
        <v>438480</v>
      </c>
      <c r="I10591" s="4">
        <v>438480</v>
      </c>
      <c r="J10591">
        <v>0</v>
      </c>
    </row>
    <row r="10592" spans="2:10" x14ac:dyDescent="0.35">
      <c r="C10592" t="s">
        <v>1877</v>
      </c>
      <c r="D10592" s="4">
        <v>3051</v>
      </c>
      <c r="I10592" s="4">
        <v>3051</v>
      </c>
      <c r="J10592" s="4">
        <v>3051</v>
      </c>
    </row>
    <row r="10593" spans="2:10" x14ac:dyDescent="0.35">
      <c r="B10593" t="s">
        <v>55</v>
      </c>
      <c r="D10593" s="4">
        <v>1823738</v>
      </c>
      <c r="E10593" s="4">
        <v>766685</v>
      </c>
      <c r="F10593" s="4">
        <v>17480458</v>
      </c>
      <c r="G10593" s="4">
        <v>67415</v>
      </c>
      <c r="H10593" s="4">
        <v>9922747</v>
      </c>
      <c r="I10593" s="4">
        <v>30061043</v>
      </c>
      <c r="J10593" s="4">
        <v>2590423</v>
      </c>
    </row>
    <row r="10594" spans="2:10" x14ac:dyDescent="0.35">
      <c r="B10594" t="s">
        <v>1878</v>
      </c>
      <c r="C10594" t="s">
        <v>1879</v>
      </c>
      <c r="D10594" s="4">
        <v>2829892</v>
      </c>
      <c r="I10594" s="4">
        <v>2829892</v>
      </c>
      <c r="J10594" s="4">
        <v>2829892</v>
      </c>
    </row>
    <row r="10595" spans="2:10" x14ac:dyDescent="0.35">
      <c r="C10595" t="s">
        <v>1880</v>
      </c>
      <c r="D10595" s="4">
        <v>940653</v>
      </c>
      <c r="I10595" s="4">
        <v>940653</v>
      </c>
      <c r="J10595" s="4">
        <v>940653</v>
      </c>
    </row>
    <row r="10596" spans="2:10" x14ac:dyDescent="0.35">
      <c r="C10596" t="s">
        <v>1881</v>
      </c>
      <c r="D10596" s="4">
        <v>2999393</v>
      </c>
      <c r="I10596" s="4">
        <v>2999393</v>
      </c>
      <c r="J10596" s="4">
        <v>2999393</v>
      </c>
    </row>
    <row r="10597" spans="2:10" x14ac:dyDescent="0.35">
      <c r="C10597" t="s">
        <v>1895</v>
      </c>
      <c r="D10597" s="4">
        <v>51527</v>
      </c>
      <c r="I10597" s="4">
        <v>51527</v>
      </c>
      <c r="J10597" s="4">
        <v>51527</v>
      </c>
    </row>
    <row r="10598" spans="2:10" x14ac:dyDescent="0.35">
      <c r="C10598" t="s">
        <v>1882</v>
      </c>
      <c r="D10598" s="4">
        <v>429</v>
      </c>
      <c r="F10598" s="4">
        <v>229706</v>
      </c>
      <c r="I10598" s="4">
        <v>230135</v>
      </c>
      <c r="J10598" s="4">
        <v>429</v>
      </c>
    </row>
    <row r="10599" spans="2:10" x14ac:dyDescent="0.35">
      <c r="C10599" t="s">
        <v>1900</v>
      </c>
      <c r="D10599" s="4">
        <v>7954</v>
      </c>
      <c r="I10599" s="4">
        <v>7954</v>
      </c>
      <c r="J10599" s="4">
        <v>7954</v>
      </c>
    </row>
    <row r="10600" spans="2:10" x14ac:dyDescent="0.35">
      <c r="C10600" t="s">
        <v>1883</v>
      </c>
      <c r="D10600" s="4">
        <v>128297</v>
      </c>
      <c r="I10600" s="4">
        <v>128297</v>
      </c>
      <c r="J10600" s="4">
        <v>128297</v>
      </c>
    </row>
    <row r="10601" spans="2:10" x14ac:dyDescent="0.35">
      <c r="C10601" t="s">
        <v>1884</v>
      </c>
      <c r="D10601" s="4">
        <v>58959</v>
      </c>
      <c r="I10601" s="4">
        <v>58959</v>
      </c>
      <c r="J10601" s="4">
        <v>58959</v>
      </c>
    </row>
    <row r="10602" spans="2:10" x14ac:dyDescent="0.35">
      <c r="B10602" t="s">
        <v>56</v>
      </c>
      <c r="D10602" s="4">
        <v>7017104</v>
      </c>
      <c r="F10602" s="4">
        <v>229706</v>
      </c>
      <c r="I10602" s="4">
        <v>7246810</v>
      </c>
      <c r="J10602" s="4">
        <v>7017104</v>
      </c>
    </row>
    <row r="10603" spans="2:10" x14ac:dyDescent="0.35">
      <c r="B10603" t="s">
        <v>1885</v>
      </c>
      <c r="C10603" t="s">
        <v>1886</v>
      </c>
      <c r="E10603" s="4">
        <v>146109</v>
      </c>
      <c r="I10603" s="4">
        <v>146109</v>
      </c>
      <c r="J10603">
        <v>146109</v>
      </c>
    </row>
    <row r="10604" spans="2:10" x14ac:dyDescent="0.35">
      <c r="B10604" t="s">
        <v>57</v>
      </c>
      <c r="E10604" s="4">
        <v>146109</v>
      </c>
      <c r="I10604" s="4">
        <v>146109</v>
      </c>
      <c r="J10604">
        <v>146109</v>
      </c>
    </row>
    <row r="10605" spans="2:10" x14ac:dyDescent="0.35">
      <c r="B10605" t="s">
        <v>1887</v>
      </c>
      <c r="C10605" t="s">
        <v>1904</v>
      </c>
      <c r="D10605" s="4">
        <v>250000</v>
      </c>
      <c r="I10605" s="4">
        <v>250000</v>
      </c>
      <c r="J10605" s="4">
        <v>250000</v>
      </c>
    </row>
    <row r="10606" spans="2:10" x14ac:dyDescent="0.35">
      <c r="C10606" t="s">
        <v>1888</v>
      </c>
      <c r="H10606" s="4">
        <v>960000</v>
      </c>
      <c r="I10606" s="4">
        <v>960000</v>
      </c>
      <c r="J10606">
        <v>0</v>
      </c>
    </row>
    <row r="10607" spans="2:10" x14ac:dyDescent="0.35">
      <c r="C10607" t="s">
        <v>1901</v>
      </c>
      <c r="F10607" s="4">
        <v>450000</v>
      </c>
      <c r="I10607" s="4">
        <v>450000</v>
      </c>
      <c r="J10607">
        <v>0</v>
      </c>
    </row>
    <row r="10608" spans="2:10" x14ac:dyDescent="0.35">
      <c r="C10608" t="s">
        <v>1889</v>
      </c>
      <c r="F10608" s="4">
        <v>3885000</v>
      </c>
      <c r="I10608" s="4">
        <v>3885000</v>
      </c>
      <c r="J10608">
        <v>0</v>
      </c>
    </row>
    <row r="10609" spans="1:10" x14ac:dyDescent="0.35">
      <c r="C10609" t="s">
        <v>1890</v>
      </c>
      <c r="F10609" s="4">
        <v>1275000</v>
      </c>
      <c r="I10609" s="4">
        <v>1275000</v>
      </c>
      <c r="J10609">
        <v>0</v>
      </c>
    </row>
    <row r="10610" spans="1:10" x14ac:dyDescent="0.35">
      <c r="C10610" t="s">
        <v>1902</v>
      </c>
      <c r="F10610" s="4">
        <v>900000</v>
      </c>
      <c r="I10610" s="4">
        <v>900000</v>
      </c>
      <c r="J10610">
        <v>0</v>
      </c>
    </row>
    <row r="10611" spans="1:10" x14ac:dyDescent="0.35">
      <c r="B10611" t="s">
        <v>58</v>
      </c>
      <c r="D10611" s="4">
        <v>250000</v>
      </c>
      <c r="F10611" s="4">
        <v>6510000</v>
      </c>
      <c r="H10611" s="4">
        <v>960000</v>
      </c>
      <c r="I10611" s="4">
        <v>7720000</v>
      </c>
      <c r="J10611" s="4">
        <v>250000</v>
      </c>
    </row>
    <row r="10612" spans="1:10" x14ac:dyDescent="0.35">
      <c r="A10612" t="s">
        <v>1729</v>
      </c>
      <c r="B10612" t="s">
        <v>59</v>
      </c>
      <c r="D10612" s="4">
        <v>132102133</v>
      </c>
      <c r="E10612" s="4">
        <v>32803854</v>
      </c>
      <c r="F10612" s="4">
        <v>54441228</v>
      </c>
      <c r="G10612" s="4">
        <v>327746</v>
      </c>
      <c r="H10612" s="4">
        <v>18243697</v>
      </c>
      <c r="I10612" s="4">
        <v>237918657</v>
      </c>
      <c r="J10612" s="4">
        <v>164905987</v>
      </c>
    </row>
    <row r="10613" spans="1:10" x14ac:dyDescent="0.35">
      <c r="A10613" t="s">
        <v>1954</v>
      </c>
      <c r="B10613" t="s">
        <v>1842</v>
      </c>
      <c r="C10613" t="s">
        <v>1843</v>
      </c>
      <c r="D10613" s="4">
        <v>15399048</v>
      </c>
      <c r="E10613" s="4">
        <v>55908</v>
      </c>
      <c r="F10613" s="4">
        <v>7634200</v>
      </c>
      <c r="I10613" s="4">
        <v>23089156</v>
      </c>
      <c r="J10613" s="4">
        <v>15454956</v>
      </c>
    </row>
    <row r="10614" spans="1:10" x14ac:dyDescent="0.35">
      <c r="C10614" t="s">
        <v>1844</v>
      </c>
      <c r="D10614" s="4">
        <v>1002717</v>
      </c>
      <c r="H10614" s="4">
        <v>1257776</v>
      </c>
      <c r="I10614" s="4">
        <v>2260493</v>
      </c>
      <c r="J10614" s="4">
        <v>1002717</v>
      </c>
    </row>
    <row r="10615" spans="1:10" x14ac:dyDescent="0.35">
      <c r="C10615" t="s">
        <v>1845</v>
      </c>
      <c r="D10615" s="4">
        <v>1856545</v>
      </c>
      <c r="I10615" s="4">
        <v>1856545</v>
      </c>
      <c r="J10615" s="4">
        <v>1856545</v>
      </c>
    </row>
    <row r="10616" spans="1:10" x14ac:dyDescent="0.35">
      <c r="B10616" t="s">
        <v>51</v>
      </c>
      <c r="D10616" s="4">
        <v>18258310</v>
      </c>
      <c r="E10616" s="4">
        <v>55908</v>
      </c>
      <c r="F10616" s="4">
        <v>7634200</v>
      </c>
      <c r="H10616" s="4">
        <v>1257776</v>
      </c>
      <c r="I10616" s="4">
        <v>27206194</v>
      </c>
      <c r="J10616" s="4">
        <v>18314218</v>
      </c>
    </row>
    <row r="10617" spans="1:10" x14ac:dyDescent="0.35">
      <c r="B10617" t="s">
        <v>1843</v>
      </c>
      <c r="C10617" t="s">
        <v>1846</v>
      </c>
      <c r="D10617" s="4">
        <v>5059118</v>
      </c>
      <c r="F10617" s="4">
        <v>5648250</v>
      </c>
      <c r="I10617" s="4">
        <v>10707367</v>
      </c>
      <c r="J10617" s="4">
        <v>5059118</v>
      </c>
    </row>
    <row r="10618" spans="1:10" x14ac:dyDescent="0.35">
      <c r="C10618" t="s">
        <v>1847</v>
      </c>
      <c r="D10618" s="4">
        <v>8901179</v>
      </c>
      <c r="E10618" s="4">
        <v>9677</v>
      </c>
      <c r="F10618" s="4">
        <v>968108</v>
      </c>
      <c r="I10618" s="4">
        <v>9878964</v>
      </c>
      <c r="J10618" s="4">
        <v>8910856</v>
      </c>
    </row>
    <row r="10619" spans="1:10" x14ac:dyDescent="0.35">
      <c r="C10619" t="s">
        <v>1848</v>
      </c>
      <c r="D10619" s="4">
        <v>5006</v>
      </c>
      <c r="I10619" s="4">
        <v>5006</v>
      </c>
      <c r="J10619" s="4">
        <v>5006</v>
      </c>
    </row>
    <row r="10620" spans="1:10" x14ac:dyDescent="0.35">
      <c r="B10620" t="s">
        <v>52</v>
      </c>
      <c r="D10620" s="4">
        <v>13965302</v>
      </c>
      <c r="E10620" s="4">
        <v>9677</v>
      </c>
      <c r="F10620" s="4">
        <v>6616358</v>
      </c>
      <c r="I10620" s="4">
        <v>20591337</v>
      </c>
      <c r="J10620" s="4">
        <v>13974979</v>
      </c>
    </row>
    <row r="10621" spans="1:10" x14ac:dyDescent="0.35">
      <c r="B10621" t="s">
        <v>1849</v>
      </c>
      <c r="C10621" t="s">
        <v>1850</v>
      </c>
      <c r="G10621" s="4">
        <v>3200000</v>
      </c>
      <c r="I10621" s="4">
        <v>3200000</v>
      </c>
      <c r="J10621">
        <v>0</v>
      </c>
    </row>
    <row r="10622" spans="1:10" x14ac:dyDescent="0.35">
      <c r="B10622" t="s">
        <v>53</v>
      </c>
      <c r="G10622" s="4">
        <v>3200000</v>
      </c>
      <c r="I10622" s="4">
        <v>3200000</v>
      </c>
      <c r="J10622">
        <v>0</v>
      </c>
    </row>
    <row r="10623" spans="1:10" x14ac:dyDescent="0.35">
      <c r="B10623" t="s">
        <v>1844</v>
      </c>
      <c r="C10623" t="s">
        <v>1851</v>
      </c>
      <c r="D10623" s="4">
        <v>396637</v>
      </c>
      <c r="I10623" s="4">
        <v>396637</v>
      </c>
      <c r="J10623" s="4">
        <v>396637</v>
      </c>
    </row>
    <row r="10624" spans="1:10" x14ac:dyDescent="0.35">
      <c r="C10624" t="s">
        <v>1852</v>
      </c>
      <c r="E10624" s="4">
        <v>23170</v>
      </c>
      <c r="I10624" s="4">
        <v>23170</v>
      </c>
      <c r="J10624">
        <v>23170</v>
      </c>
    </row>
    <row r="10625" spans="2:10" x14ac:dyDescent="0.35">
      <c r="C10625" t="s">
        <v>1853</v>
      </c>
      <c r="E10625" s="4">
        <v>32765</v>
      </c>
      <c r="I10625" s="4">
        <v>32765</v>
      </c>
      <c r="J10625">
        <v>32765</v>
      </c>
    </row>
    <row r="10626" spans="2:10" x14ac:dyDescent="0.35">
      <c r="C10626" t="s">
        <v>1854</v>
      </c>
      <c r="D10626" s="4">
        <v>329520</v>
      </c>
      <c r="I10626" s="4">
        <v>329520</v>
      </c>
      <c r="J10626" s="4">
        <v>329520</v>
      </c>
    </row>
    <row r="10627" spans="2:10" x14ac:dyDescent="0.35">
      <c r="C10627" t="s">
        <v>1855</v>
      </c>
      <c r="D10627" s="4">
        <v>25149</v>
      </c>
      <c r="F10627" s="4">
        <v>325841</v>
      </c>
      <c r="I10627" s="4">
        <v>350990</v>
      </c>
      <c r="J10627" s="4">
        <v>25149</v>
      </c>
    </row>
    <row r="10628" spans="2:10" x14ac:dyDescent="0.35">
      <c r="C10628" t="s">
        <v>1856</v>
      </c>
      <c r="D10628" s="4">
        <v>1929</v>
      </c>
      <c r="F10628" s="4">
        <v>22830</v>
      </c>
      <c r="I10628" s="4">
        <v>24760</v>
      </c>
      <c r="J10628" s="4">
        <v>1929</v>
      </c>
    </row>
    <row r="10629" spans="2:10" x14ac:dyDescent="0.35">
      <c r="C10629" t="s">
        <v>1857</v>
      </c>
      <c r="D10629" s="4">
        <v>35985</v>
      </c>
      <c r="I10629" s="4">
        <v>35985</v>
      </c>
      <c r="J10629" s="4">
        <v>35985</v>
      </c>
    </row>
    <row r="10630" spans="2:10" x14ac:dyDescent="0.35">
      <c r="C10630" t="s">
        <v>1858</v>
      </c>
      <c r="D10630" s="4">
        <v>16088</v>
      </c>
      <c r="F10630" s="4">
        <v>16088</v>
      </c>
      <c r="I10630" s="4">
        <v>32177</v>
      </c>
      <c r="J10630" s="4">
        <v>16088</v>
      </c>
    </row>
    <row r="10631" spans="2:10" x14ac:dyDescent="0.35">
      <c r="C10631" t="s">
        <v>1859</v>
      </c>
      <c r="D10631" s="4">
        <v>425000</v>
      </c>
      <c r="E10631" s="4">
        <v>316275</v>
      </c>
      <c r="F10631" s="4">
        <v>200000</v>
      </c>
      <c r="H10631" s="4">
        <v>25000</v>
      </c>
      <c r="I10631" s="4">
        <v>966275</v>
      </c>
      <c r="J10631" s="4">
        <v>741275</v>
      </c>
    </row>
    <row r="10632" spans="2:10" x14ac:dyDescent="0.35">
      <c r="C10632" t="s">
        <v>1860</v>
      </c>
      <c r="D10632" s="4">
        <v>217406</v>
      </c>
      <c r="H10632" s="4">
        <v>108703</v>
      </c>
      <c r="I10632" s="4">
        <v>326109</v>
      </c>
      <c r="J10632" s="4">
        <v>217406</v>
      </c>
    </row>
    <row r="10633" spans="2:10" x14ac:dyDescent="0.35">
      <c r="C10633" t="s">
        <v>1861</v>
      </c>
      <c r="D10633" s="4">
        <v>132213</v>
      </c>
      <c r="I10633" s="4">
        <v>132213</v>
      </c>
      <c r="J10633" s="4">
        <v>132213</v>
      </c>
    </row>
    <row r="10634" spans="2:10" x14ac:dyDescent="0.35">
      <c r="C10634" t="s">
        <v>1862</v>
      </c>
      <c r="D10634" s="4">
        <v>170929</v>
      </c>
      <c r="I10634" s="4">
        <v>170929</v>
      </c>
      <c r="J10634" s="4">
        <v>170929</v>
      </c>
    </row>
    <row r="10635" spans="2:10" x14ac:dyDescent="0.35">
      <c r="B10635" t="s">
        <v>54</v>
      </c>
      <c r="D10635" s="4">
        <v>1750855</v>
      </c>
      <c r="E10635" s="4">
        <v>372210</v>
      </c>
      <c r="F10635" s="4">
        <v>564760</v>
      </c>
      <c r="H10635" s="4">
        <v>133703</v>
      </c>
      <c r="I10635" s="4">
        <v>2821529</v>
      </c>
      <c r="J10635" s="4">
        <v>2123065</v>
      </c>
    </row>
    <row r="10636" spans="2:10" x14ac:dyDescent="0.35">
      <c r="B10636" t="s">
        <v>1845</v>
      </c>
      <c r="C10636" t="s">
        <v>1865</v>
      </c>
      <c r="H10636" s="4">
        <v>21597</v>
      </c>
      <c r="I10636" s="4">
        <v>21597</v>
      </c>
      <c r="J10636">
        <v>0</v>
      </c>
    </row>
    <row r="10637" spans="2:10" x14ac:dyDescent="0.35">
      <c r="C10637" t="s">
        <v>1866</v>
      </c>
      <c r="I10637" s="4">
        <v>0</v>
      </c>
      <c r="J10637">
        <v>0</v>
      </c>
    </row>
    <row r="10638" spans="2:10" x14ac:dyDescent="0.35">
      <c r="C10638" t="s">
        <v>1867</v>
      </c>
      <c r="D10638" s="4">
        <v>800000</v>
      </c>
      <c r="E10638" s="4">
        <v>100000</v>
      </c>
      <c r="G10638" s="4">
        <v>18425</v>
      </c>
      <c r="H10638" s="4">
        <v>1680644</v>
      </c>
      <c r="I10638" s="4">
        <v>2599069</v>
      </c>
      <c r="J10638" s="4">
        <v>900000</v>
      </c>
    </row>
    <row r="10639" spans="2:10" x14ac:dyDescent="0.35">
      <c r="C10639" t="s">
        <v>1868</v>
      </c>
      <c r="E10639" s="4">
        <v>10519</v>
      </c>
      <c r="H10639" s="4">
        <v>1111784</v>
      </c>
      <c r="I10639" s="4">
        <v>1122303</v>
      </c>
      <c r="J10639">
        <v>10519</v>
      </c>
    </row>
    <row r="10640" spans="2:10" x14ac:dyDescent="0.35">
      <c r="C10640" t="s">
        <v>1869</v>
      </c>
      <c r="H10640" s="4">
        <v>368640</v>
      </c>
      <c r="I10640" s="4">
        <v>368640</v>
      </c>
      <c r="J10640">
        <v>0</v>
      </c>
    </row>
    <row r="10641" spans="2:10" x14ac:dyDescent="0.35">
      <c r="C10641" t="s">
        <v>1870</v>
      </c>
      <c r="D10641" s="4">
        <v>6420</v>
      </c>
      <c r="E10641" s="4">
        <v>15519</v>
      </c>
      <c r="F10641" s="4">
        <v>2805541</v>
      </c>
      <c r="H10641" s="4">
        <v>43949</v>
      </c>
      <c r="I10641" s="4">
        <v>2871429</v>
      </c>
      <c r="J10641" s="4">
        <v>21939</v>
      </c>
    </row>
    <row r="10642" spans="2:10" x14ac:dyDescent="0.35">
      <c r="C10642" t="s">
        <v>1871</v>
      </c>
      <c r="F10642" s="4">
        <v>4330000</v>
      </c>
      <c r="G10642" s="4">
        <v>55378</v>
      </c>
      <c r="H10642" s="4">
        <v>115612</v>
      </c>
      <c r="I10642" s="4">
        <v>4500990</v>
      </c>
      <c r="J10642">
        <v>0</v>
      </c>
    </row>
    <row r="10643" spans="2:10" x14ac:dyDescent="0.35">
      <c r="C10643" t="s">
        <v>1872</v>
      </c>
      <c r="D10643" s="4">
        <v>98000</v>
      </c>
      <c r="I10643" s="4">
        <v>98000</v>
      </c>
      <c r="J10643" s="4">
        <v>98000</v>
      </c>
    </row>
    <row r="10644" spans="2:10" x14ac:dyDescent="0.35">
      <c r="C10644" t="s">
        <v>1875</v>
      </c>
      <c r="H10644" s="4">
        <v>86019</v>
      </c>
      <c r="I10644" s="4">
        <v>86019</v>
      </c>
      <c r="J10644">
        <v>0</v>
      </c>
    </row>
    <row r="10645" spans="2:10" x14ac:dyDescent="0.35">
      <c r="C10645" t="s">
        <v>1876</v>
      </c>
      <c r="D10645" s="4">
        <v>61603</v>
      </c>
      <c r="H10645" s="4">
        <v>87360</v>
      </c>
      <c r="I10645" s="4">
        <v>148963</v>
      </c>
      <c r="J10645" s="4">
        <v>61603</v>
      </c>
    </row>
    <row r="10646" spans="2:10" x14ac:dyDescent="0.35">
      <c r="B10646" t="s">
        <v>55</v>
      </c>
      <c r="D10646" s="4">
        <v>966023</v>
      </c>
      <c r="E10646" s="4">
        <v>126038</v>
      </c>
      <c r="F10646" s="4">
        <v>7135541</v>
      </c>
      <c r="G10646" s="4">
        <v>73803</v>
      </c>
      <c r="H10646" s="4">
        <v>3515606</v>
      </c>
      <c r="I10646" s="4">
        <v>11817010</v>
      </c>
      <c r="J10646" s="4">
        <v>1092061</v>
      </c>
    </row>
    <row r="10647" spans="2:10" x14ac:dyDescent="0.35">
      <c r="B10647" t="s">
        <v>1878</v>
      </c>
      <c r="C10647" t="s">
        <v>1912</v>
      </c>
      <c r="D10647" s="4">
        <v>1985</v>
      </c>
      <c r="I10647" s="4">
        <v>1985</v>
      </c>
      <c r="J10647" s="4">
        <v>1985</v>
      </c>
    </row>
    <row r="10648" spans="2:10" x14ac:dyDescent="0.35">
      <c r="C10648" t="s">
        <v>1879</v>
      </c>
      <c r="D10648" s="4">
        <v>599254</v>
      </c>
      <c r="I10648" s="4">
        <v>599254</v>
      </c>
      <c r="J10648" s="4">
        <v>599254</v>
      </c>
    </row>
    <row r="10649" spans="2:10" x14ac:dyDescent="0.35">
      <c r="C10649" t="s">
        <v>1907</v>
      </c>
      <c r="D10649" s="4">
        <v>11752</v>
      </c>
      <c r="I10649" s="4">
        <v>11752</v>
      </c>
      <c r="J10649" s="4">
        <v>11752</v>
      </c>
    </row>
    <row r="10650" spans="2:10" x14ac:dyDescent="0.35">
      <c r="C10650" t="s">
        <v>1897</v>
      </c>
      <c r="D10650" s="4">
        <v>3917</v>
      </c>
      <c r="I10650" s="4">
        <v>3917</v>
      </c>
      <c r="J10650" s="4">
        <v>3917</v>
      </c>
    </row>
    <row r="10651" spans="2:10" x14ac:dyDescent="0.35">
      <c r="C10651" t="s">
        <v>1880</v>
      </c>
      <c r="D10651" s="4">
        <v>175416</v>
      </c>
      <c r="I10651" s="4">
        <v>175416</v>
      </c>
      <c r="J10651" s="4">
        <v>175416</v>
      </c>
    </row>
    <row r="10652" spans="2:10" x14ac:dyDescent="0.35">
      <c r="C10652" t="s">
        <v>1881</v>
      </c>
      <c r="D10652" s="4">
        <v>1068715</v>
      </c>
      <c r="I10652" s="4">
        <v>1068715</v>
      </c>
      <c r="J10652" s="4">
        <v>1068715</v>
      </c>
    </row>
    <row r="10653" spans="2:10" x14ac:dyDescent="0.35">
      <c r="C10653" t="s">
        <v>1895</v>
      </c>
      <c r="D10653" s="4">
        <v>340549</v>
      </c>
      <c r="I10653" s="4">
        <v>340549</v>
      </c>
      <c r="J10653" s="4">
        <v>340549</v>
      </c>
    </row>
    <row r="10654" spans="2:10" x14ac:dyDescent="0.35">
      <c r="C10654" t="s">
        <v>1882</v>
      </c>
      <c r="D10654" s="4">
        <v>114220</v>
      </c>
      <c r="I10654" s="4">
        <v>114220</v>
      </c>
      <c r="J10654" s="4">
        <v>114220</v>
      </c>
    </row>
    <row r="10655" spans="2:10" x14ac:dyDescent="0.35">
      <c r="C10655" t="s">
        <v>1883</v>
      </c>
      <c r="D10655" s="4">
        <v>15576</v>
      </c>
      <c r="I10655" s="4">
        <v>15576</v>
      </c>
      <c r="J10655" s="4">
        <v>15576</v>
      </c>
    </row>
    <row r="10656" spans="2:10" x14ac:dyDescent="0.35">
      <c r="C10656" t="s">
        <v>1884</v>
      </c>
      <c r="D10656" s="4">
        <v>9328</v>
      </c>
      <c r="I10656" s="4">
        <v>9328</v>
      </c>
      <c r="J10656" s="4">
        <v>9328</v>
      </c>
    </row>
    <row r="10657" spans="1:10" x14ac:dyDescent="0.35">
      <c r="B10657" t="s">
        <v>56</v>
      </c>
      <c r="D10657" s="4">
        <v>2340713</v>
      </c>
      <c r="I10657" s="4">
        <v>2340713</v>
      </c>
      <c r="J10657" s="4">
        <v>2340713</v>
      </c>
    </row>
    <row r="10658" spans="1:10" x14ac:dyDescent="0.35">
      <c r="B10658" t="s">
        <v>1885</v>
      </c>
      <c r="C10658" t="s">
        <v>1886</v>
      </c>
      <c r="D10658" s="4">
        <v>94264</v>
      </c>
      <c r="I10658" s="4">
        <v>94264</v>
      </c>
      <c r="J10658" s="4">
        <v>94264</v>
      </c>
    </row>
    <row r="10659" spans="1:10" x14ac:dyDescent="0.35">
      <c r="B10659" t="s">
        <v>57</v>
      </c>
      <c r="D10659" s="4">
        <v>94264</v>
      </c>
      <c r="I10659" s="4">
        <v>94264</v>
      </c>
      <c r="J10659" s="4">
        <v>94264</v>
      </c>
    </row>
    <row r="10660" spans="1:10" x14ac:dyDescent="0.35">
      <c r="B10660" t="s">
        <v>1887</v>
      </c>
      <c r="C10660" t="s">
        <v>1904</v>
      </c>
      <c r="D10660" s="4">
        <v>250000</v>
      </c>
      <c r="I10660" s="4">
        <v>250000</v>
      </c>
      <c r="J10660" s="4">
        <v>250000</v>
      </c>
    </row>
    <row r="10661" spans="1:10" x14ac:dyDescent="0.35">
      <c r="C10661" t="s">
        <v>1888</v>
      </c>
      <c r="H10661" s="4">
        <v>1920000</v>
      </c>
      <c r="I10661" s="4">
        <v>1920000</v>
      </c>
      <c r="J10661">
        <v>0</v>
      </c>
    </row>
    <row r="10662" spans="1:10" x14ac:dyDescent="0.35">
      <c r="C10662" t="s">
        <v>1901</v>
      </c>
      <c r="F10662" s="4">
        <v>150000</v>
      </c>
      <c r="I10662" s="4">
        <v>150000</v>
      </c>
      <c r="J10662">
        <v>0</v>
      </c>
    </row>
    <row r="10663" spans="1:10" x14ac:dyDescent="0.35">
      <c r="C10663" t="s">
        <v>1889</v>
      </c>
      <c r="F10663" s="4">
        <v>525000</v>
      </c>
      <c r="I10663" s="4">
        <v>525000</v>
      </c>
      <c r="J10663">
        <v>0</v>
      </c>
    </row>
    <row r="10664" spans="1:10" x14ac:dyDescent="0.35">
      <c r="C10664" t="s">
        <v>1890</v>
      </c>
      <c r="F10664" s="4">
        <v>187500</v>
      </c>
      <c r="I10664" s="4">
        <v>187500</v>
      </c>
      <c r="J10664">
        <v>0</v>
      </c>
    </row>
    <row r="10665" spans="1:10" x14ac:dyDescent="0.35">
      <c r="C10665" t="s">
        <v>1902</v>
      </c>
      <c r="F10665" s="4">
        <v>300000</v>
      </c>
      <c r="I10665" s="4">
        <v>300000</v>
      </c>
      <c r="J10665">
        <v>0</v>
      </c>
    </row>
    <row r="10666" spans="1:10" x14ac:dyDescent="0.35">
      <c r="B10666" t="s">
        <v>58</v>
      </c>
      <c r="D10666" s="4">
        <v>250000</v>
      </c>
      <c r="F10666" s="4">
        <v>1162500</v>
      </c>
      <c r="H10666" s="4">
        <v>1920000</v>
      </c>
      <c r="I10666" s="4">
        <v>3332500</v>
      </c>
      <c r="J10666" s="4">
        <v>250000</v>
      </c>
    </row>
    <row r="10667" spans="1:10" x14ac:dyDescent="0.35">
      <c r="A10667" t="s">
        <v>1730</v>
      </c>
      <c r="B10667" t="s">
        <v>59</v>
      </c>
      <c r="D10667" s="4">
        <v>37625467</v>
      </c>
      <c r="E10667" s="4">
        <v>563833</v>
      </c>
      <c r="F10667" s="4">
        <v>23113359</v>
      </c>
      <c r="G10667" s="4">
        <v>3273803</v>
      </c>
      <c r="H10667" s="4">
        <v>6827085</v>
      </c>
      <c r="I10667" s="4">
        <v>71403547</v>
      </c>
      <c r="J10667" s="4">
        <v>38189300</v>
      </c>
    </row>
    <row r="10668" spans="1:10" x14ac:dyDescent="0.35">
      <c r="A10668" t="s">
        <v>1035</v>
      </c>
      <c r="B10668" t="s">
        <v>1842</v>
      </c>
      <c r="C10668" t="s">
        <v>1843</v>
      </c>
      <c r="D10668" s="4">
        <v>12522335</v>
      </c>
      <c r="F10668" s="4">
        <v>7341600</v>
      </c>
      <c r="I10668" s="4">
        <v>19863935</v>
      </c>
      <c r="J10668" s="4">
        <v>12522335</v>
      </c>
    </row>
    <row r="10669" spans="1:10" x14ac:dyDescent="0.35">
      <c r="C10669" t="s">
        <v>1844</v>
      </c>
      <c r="D10669" s="4">
        <v>609561</v>
      </c>
      <c r="E10669" s="4">
        <v>128700</v>
      </c>
      <c r="F10669" s="4">
        <v>1147444</v>
      </c>
      <c r="I10669" s="4">
        <v>1885705</v>
      </c>
      <c r="J10669" s="4">
        <v>738261</v>
      </c>
    </row>
    <row r="10670" spans="1:10" x14ac:dyDescent="0.35">
      <c r="C10670" t="s">
        <v>1845</v>
      </c>
      <c r="D10670" s="4">
        <v>22204</v>
      </c>
      <c r="F10670" s="4">
        <v>904663</v>
      </c>
      <c r="I10670" s="4">
        <v>926867</v>
      </c>
      <c r="J10670" s="4">
        <v>22204</v>
      </c>
    </row>
    <row r="10671" spans="1:10" x14ac:dyDescent="0.35">
      <c r="B10671" t="s">
        <v>51</v>
      </c>
      <c r="D10671" s="4">
        <v>13154100</v>
      </c>
      <c r="E10671" s="4">
        <v>128700</v>
      </c>
      <c r="F10671" s="4">
        <v>9393707</v>
      </c>
      <c r="I10671" s="4">
        <v>22676507</v>
      </c>
      <c r="J10671" s="4">
        <v>13282800</v>
      </c>
    </row>
    <row r="10672" spans="1:10" x14ac:dyDescent="0.35">
      <c r="B10672" t="s">
        <v>1843</v>
      </c>
      <c r="C10672" t="s">
        <v>1846</v>
      </c>
      <c r="D10672" s="4">
        <v>712702</v>
      </c>
      <c r="E10672" s="4">
        <v>104884</v>
      </c>
      <c r="F10672" s="4">
        <v>1581000</v>
      </c>
      <c r="H10672" s="4">
        <v>4985298</v>
      </c>
      <c r="I10672" s="4">
        <v>7383884</v>
      </c>
      <c r="J10672" s="4">
        <v>817586</v>
      </c>
    </row>
    <row r="10673" spans="2:10" x14ac:dyDescent="0.35">
      <c r="C10673" t="s">
        <v>1847</v>
      </c>
      <c r="D10673" s="4">
        <v>3569515</v>
      </c>
      <c r="F10673" s="4">
        <v>2470270</v>
      </c>
      <c r="I10673" s="4">
        <v>6039786</v>
      </c>
      <c r="J10673" s="4">
        <v>3569515</v>
      </c>
    </row>
    <row r="10674" spans="2:10" x14ac:dyDescent="0.35">
      <c r="B10674" t="s">
        <v>52</v>
      </c>
      <c r="D10674" s="4">
        <v>4282217</v>
      </c>
      <c r="E10674" s="4">
        <v>104884</v>
      </c>
      <c r="F10674" s="4">
        <v>4051270</v>
      </c>
      <c r="H10674" s="4">
        <v>4985298</v>
      </c>
      <c r="I10674" s="4">
        <v>13423670</v>
      </c>
      <c r="J10674" s="4">
        <v>4387101</v>
      </c>
    </row>
    <row r="10675" spans="2:10" x14ac:dyDescent="0.35">
      <c r="B10675" t="s">
        <v>1849</v>
      </c>
      <c r="C10675" t="s">
        <v>1850</v>
      </c>
      <c r="E10675" s="4">
        <v>3200000</v>
      </c>
      <c r="I10675" s="4">
        <v>3200000</v>
      </c>
      <c r="J10675">
        <v>3200000</v>
      </c>
    </row>
    <row r="10676" spans="2:10" x14ac:dyDescent="0.35">
      <c r="B10676" t="s">
        <v>53</v>
      </c>
      <c r="E10676" s="4">
        <v>3200000</v>
      </c>
      <c r="I10676" s="4">
        <v>3200000</v>
      </c>
      <c r="J10676">
        <v>3200000</v>
      </c>
    </row>
    <row r="10677" spans="2:10" x14ac:dyDescent="0.35">
      <c r="B10677" t="s">
        <v>1844</v>
      </c>
      <c r="C10677" t="s">
        <v>1851</v>
      </c>
      <c r="D10677" s="4">
        <v>388476</v>
      </c>
      <c r="I10677" s="4">
        <v>388476</v>
      </c>
      <c r="J10677" s="4">
        <v>388476</v>
      </c>
    </row>
    <row r="10678" spans="2:10" x14ac:dyDescent="0.35">
      <c r="C10678" t="s">
        <v>1852</v>
      </c>
      <c r="G10678" s="4">
        <v>46340</v>
      </c>
      <c r="H10678" s="4">
        <v>134932</v>
      </c>
      <c r="I10678" s="4">
        <v>181272</v>
      </c>
      <c r="J10678">
        <v>0</v>
      </c>
    </row>
    <row r="10679" spans="2:10" x14ac:dyDescent="0.35">
      <c r="C10679" t="s">
        <v>1853</v>
      </c>
      <c r="G10679" s="4">
        <v>54609</v>
      </c>
      <c r="H10679" s="4">
        <v>240278</v>
      </c>
      <c r="I10679" s="4">
        <v>294887</v>
      </c>
      <c r="J10679">
        <v>0</v>
      </c>
    </row>
    <row r="10680" spans="2:10" x14ac:dyDescent="0.35">
      <c r="C10680" t="s">
        <v>1854</v>
      </c>
      <c r="D10680" s="4">
        <v>309345</v>
      </c>
      <c r="I10680" s="4">
        <v>309345</v>
      </c>
      <c r="J10680" s="4">
        <v>309345</v>
      </c>
    </row>
    <row r="10681" spans="2:10" x14ac:dyDescent="0.35">
      <c r="C10681" t="s">
        <v>1855</v>
      </c>
      <c r="D10681" s="4">
        <v>360261</v>
      </c>
      <c r="I10681" s="4">
        <v>360261</v>
      </c>
      <c r="J10681" s="4">
        <v>360261</v>
      </c>
    </row>
    <row r="10682" spans="2:10" x14ac:dyDescent="0.35">
      <c r="C10682" t="s">
        <v>1856</v>
      </c>
      <c r="I10682" s="4">
        <v>0</v>
      </c>
      <c r="J10682">
        <v>0</v>
      </c>
    </row>
    <row r="10683" spans="2:10" x14ac:dyDescent="0.35">
      <c r="C10683" t="s">
        <v>1857</v>
      </c>
      <c r="D10683" s="4">
        <v>13579</v>
      </c>
      <c r="I10683" s="4">
        <v>13579</v>
      </c>
      <c r="J10683" s="4">
        <v>13579</v>
      </c>
    </row>
    <row r="10684" spans="2:10" x14ac:dyDescent="0.35">
      <c r="C10684" t="s">
        <v>1858</v>
      </c>
      <c r="F10684" s="4">
        <v>10390</v>
      </c>
      <c r="I10684" s="4">
        <v>10390</v>
      </c>
      <c r="J10684">
        <v>0</v>
      </c>
    </row>
    <row r="10685" spans="2:10" x14ac:dyDescent="0.35">
      <c r="C10685" t="s">
        <v>1859</v>
      </c>
      <c r="D10685" s="4">
        <v>3</v>
      </c>
      <c r="F10685" s="4">
        <v>275000</v>
      </c>
      <c r="H10685" s="4">
        <v>93374</v>
      </c>
      <c r="I10685" s="4">
        <v>368378</v>
      </c>
      <c r="J10685" s="4">
        <v>3</v>
      </c>
    </row>
    <row r="10686" spans="2:10" x14ac:dyDescent="0.35">
      <c r="C10686" t="s">
        <v>1860</v>
      </c>
      <c r="F10686" s="4">
        <v>543515</v>
      </c>
      <c r="I10686" s="4">
        <v>543515</v>
      </c>
      <c r="J10686">
        <v>0</v>
      </c>
    </row>
    <row r="10687" spans="2:10" x14ac:dyDescent="0.35">
      <c r="C10687" t="s">
        <v>1861</v>
      </c>
      <c r="D10687" s="4">
        <v>84877</v>
      </c>
      <c r="I10687" s="4">
        <v>84877</v>
      </c>
      <c r="J10687" s="4">
        <v>84877</v>
      </c>
    </row>
    <row r="10688" spans="2:10" x14ac:dyDescent="0.35">
      <c r="C10688" t="s">
        <v>1862</v>
      </c>
      <c r="F10688" s="4">
        <v>85464</v>
      </c>
      <c r="I10688" s="4">
        <v>85464</v>
      </c>
      <c r="J10688">
        <v>0</v>
      </c>
    </row>
    <row r="10689" spans="2:10" x14ac:dyDescent="0.35">
      <c r="B10689" t="s">
        <v>54</v>
      </c>
      <c r="D10689" s="4">
        <v>1156542</v>
      </c>
      <c r="F10689" s="4">
        <v>914370</v>
      </c>
      <c r="G10689" s="4">
        <v>100949</v>
      </c>
      <c r="H10689" s="4">
        <v>468585</v>
      </c>
      <c r="I10689" s="4">
        <v>2640445</v>
      </c>
      <c r="J10689" s="4">
        <v>1156542</v>
      </c>
    </row>
    <row r="10690" spans="2:10" x14ac:dyDescent="0.35">
      <c r="B10690" t="s">
        <v>1845</v>
      </c>
      <c r="C10690" t="s">
        <v>1865</v>
      </c>
      <c r="H10690" s="4">
        <v>16332</v>
      </c>
      <c r="I10690" s="4">
        <v>16332</v>
      </c>
      <c r="J10690">
        <v>0</v>
      </c>
    </row>
    <row r="10691" spans="2:10" x14ac:dyDescent="0.35">
      <c r="C10691" t="s">
        <v>1866</v>
      </c>
      <c r="I10691" s="4">
        <v>0</v>
      </c>
      <c r="J10691">
        <v>0</v>
      </c>
    </row>
    <row r="10692" spans="2:10" x14ac:dyDescent="0.35">
      <c r="C10692" t="s">
        <v>1867</v>
      </c>
      <c r="F10692" s="4">
        <v>9000</v>
      </c>
      <c r="G10692" s="4">
        <v>31401</v>
      </c>
      <c r="H10692" s="4">
        <v>1911392</v>
      </c>
      <c r="I10692" s="4">
        <v>1951794</v>
      </c>
      <c r="J10692">
        <v>0</v>
      </c>
    </row>
    <row r="10693" spans="2:10" x14ac:dyDescent="0.35">
      <c r="C10693" t="s">
        <v>1868</v>
      </c>
      <c r="G10693" s="4">
        <v>10519</v>
      </c>
      <c r="H10693" s="4">
        <v>1800218</v>
      </c>
      <c r="I10693" s="4">
        <v>1810737</v>
      </c>
      <c r="J10693">
        <v>0</v>
      </c>
    </row>
    <row r="10694" spans="2:10" x14ac:dyDescent="0.35">
      <c r="C10694" t="s">
        <v>1869</v>
      </c>
      <c r="H10694" s="4">
        <v>658848</v>
      </c>
      <c r="I10694" s="4">
        <v>658848</v>
      </c>
      <c r="J10694">
        <v>0</v>
      </c>
    </row>
    <row r="10695" spans="2:10" x14ac:dyDescent="0.35">
      <c r="C10695" t="s">
        <v>1870</v>
      </c>
      <c r="D10695" s="4">
        <v>443</v>
      </c>
      <c r="F10695" s="4">
        <v>15519</v>
      </c>
      <c r="H10695" s="4">
        <v>1993412</v>
      </c>
      <c r="I10695" s="4">
        <v>2009374</v>
      </c>
      <c r="J10695" s="4">
        <v>443</v>
      </c>
    </row>
    <row r="10696" spans="2:10" x14ac:dyDescent="0.35">
      <c r="C10696" t="s">
        <v>1871</v>
      </c>
      <c r="G10696" s="4">
        <v>6495000</v>
      </c>
      <c r="I10696" s="4">
        <v>6495000</v>
      </c>
      <c r="J10696">
        <v>0</v>
      </c>
    </row>
    <row r="10697" spans="2:10" x14ac:dyDescent="0.35">
      <c r="B10697" t="s">
        <v>1845</v>
      </c>
      <c r="C10697" t="s">
        <v>1872</v>
      </c>
      <c r="D10697" s="4">
        <v>98000</v>
      </c>
      <c r="I10697" s="4">
        <v>98000</v>
      </c>
      <c r="J10697" s="4">
        <v>98000</v>
      </c>
    </row>
    <row r="10698" spans="2:10" x14ac:dyDescent="0.35">
      <c r="C10698" t="s">
        <v>1875</v>
      </c>
      <c r="H10698" s="4">
        <v>66258</v>
      </c>
      <c r="I10698" s="4">
        <v>66258</v>
      </c>
      <c r="J10698">
        <v>0</v>
      </c>
    </row>
    <row r="10699" spans="2:10" x14ac:dyDescent="0.35">
      <c r="C10699" t="s">
        <v>1876</v>
      </c>
      <c r="H10699" s="4">
        <v>73248</v>
      </c>
      <c r="I10699" s="4">
        <v>73248</v>
      </c>
      <c r="J10699">
        <v>0</v>
      </c>
    </row>
    <row r="10700" spans="2:10" x14ac:dyDescent="0.35">
      <c r="C10700" t="s">
        <v>1877</v>
      </c>
      <c r="D10700" s="4">
        <v>4625</v>
      </c>
      <c r="I10700" s="4">
        <v>4625</v>
      </c>
      <c r="J10700" s="4">
        <v>4625</v>
      </c>
    </row>
    <row r="10701" spans="2:10" x14ac:dyDescent="0.35">
      <c r="B10701" t="s">
        <v>55</v>
      </c>
      <c r="D10701" s="4">
        <v>103068</v>
      </c>
      <c r="F10701" s="4">
        <v>24519</v>
      </c>
      <c r="G10701" s="4">
        <v>6536920</v>
      </c>
      <c r="H10701" s="4">
        <v>6519708</v>
      </c>
      <c r="I10701" s="4">
        <v>13184215</v>
      </c>
      <c r="J10701" s="4">
        <v>103068</v>
      </c>
    </row>
    <row r="10702" spans="2:10" x14ac:dyDescent="0.35">
      <c r="B10702" t="s">
        <v>1878</v>
      </c>
      <c r="C10702" t="s">
        <v>1879</v>
      </c>
      <c r="D10702" s="4">
        <v>442631</v>
      </c>
      <c r="I10702" s="4">
        <v>442631</v>
      </c>
      <c r="J10702" s="4">
        <v>442631</v>
      </c>
    </row>
    <row r="10703" spans="2:10" x14ac:dyDescent="0.35">
      <c r="C10703" t="s">
        <v>1897</v>
      </c>
      <c r="D10703" s="4">
        <v>1188</v>
      </c>
      <c r="I10703" s="4">
        <v>1188</v>
      </c>
      <c r="J10703" s="4">
        <v>1188</v>
      </c>
    </row>
    <row r="10704" spans="2:10" x14ac:dyDescent="0.35">
      <c r="C10704" t="s">
        <v>1880</v>
      </c>
      <c r="D10704" s="4">
        <v>919330</v>
      </c>
      <c r="I10704" s="4">
        <v>919330</v>
      </c>
      <c r="J10704" s="4">
        <v>919330</v>
      </c>
    </row>
    <row r="10705" spans="1:10" x14ac:dyDescent="0.35">
      <c r="C10705" t="s">
        <v>1881</v>
      </c>
      <c r="D10705" s="4">
        <v>593747</v>
      </c>
      <c r="I10705" s="4">
        <v>593747</v>
      </c>
      <c r="J10705" s="4">
        <v>593747</v>
      </c>
    </row>
    <row r="10706" spans="1:10" x14ac:dyDescent="0.35">
      <c r="C10706" t="s">
        <v>1895</v>
      </c>
      <c r="D10706" s="4">
        <v>116370</v>
      </c>
      <c r="I10706" s="4">
        <v>116370</v>
      </c>
      <c r="J10706" s="4">
        <v>116370</v>
      </c>
    </row>
    <row r="10707" spans="1:10" x14ac:dyDescent="0.35">
      <c r="C10707" t="s">
        <v>1900</v>
      </c>
      <c r="D10707" s="4">
        <v>2983</v>
      </c>
      <c r="I10707" s="4">
        <v>2983</v>
      </c>
      <c r="J10707" s="4">
        <v>2983</v>
      </c>
    </row>
    <row r="10708" spans="1:10" x14ac:dyDescent="0.35">
      <c r="C10708" t="s">
        <v>1892</v>
      </c>
      <c r="D10708" s="4">
        <v>1246</v>
      </c>
      <c r="I10708" s="4">
        <v>1246</v>
      </c>
      <c r="J10708" s="4">
        <v>1246</v>
      </c>
    </row>
    <row r="10709" spans="1:10" x14ac:dyDescent="0.35">
      <c r="C10709" t="s">
        <v>1884</v>
      </c>
      <c r="D10709" s="4">
        <v>35729</v>
      </c>
      <c r="I10709" s="4">
        <v>35729</v>
      </c>
      <c r="J10709" s="4">
        <v>35729</v>
      </c>
    </row>
    <row r="10710" spans="1:10" x14ac:dyDescent="0.35">
      <c r="B10710" t="s">
        <v>56</v>
      </c>
      <c r="D10710" s="4">
        <v>2113223</v>
      </c>
      <c r="I10710" s="4">
        <v>2113223</v>
      </c>
      <c r="J10710" s="4">
        <v>2113223</v>
      </c>
    </row>
    <row r="10711" spans="1:10" x14ac:dyDescent="0.35">
      <c r="B10711" t="s">
        <v>1885</v>
      </c>
      <c r="C10711" t="s">
        <v>1886</v>
      </c>
      <c r="D10711" s="4">
        <v>37706</v>
      </c>
      <c r="I10711" s="4">
        <v>37706</v>
      </c>
      <c r="J10711" s="4">
        <v>37706</v>
      </c>
    </row>
    <row r="10712" spans="1:10" x14ac:dyDescent="0.35">
      <c r="B10712" t="s">
        <v>57</v>
      </c>
      <c r="D10712" s="4">
        <v>37706</v>
      </c>
      <c r="I10712" s="4">
        <v>37706</v>
      </c>
      <c r="J10712" s="4">
        <v>37706</v>
      </c>
    </row>
    <row r="10713" spans="1:10" x14ac:dyDescent="0.35">
      <c r="B10713" t="s">
        <v>1887</v>
      </c>
      <c r="C10713" t="s">
        <v>1888</v>
      </c>
      <c r="H10713" s="4">
        <v>153600</v>
      </c>
      <c r="I10713" s="4">
        <v>153600</v>
      </c>
      <c r="J10713">
        <v>0</v>
      </c>
    </row>
    <row r="10714" spans="1:10" x14ac:dyDescent="0.35">
      <c r="C10714" t="s">
        <v>1889</v>
      </c>
      <c r="H10714" s="4">
        <v>84000</v>
      </c>
      <c r="I10714" s="4">
        <v>84000</v>
      </c>
      <c r="J10714">
        <v>0</v>
      </c>
    </row>
    <row r="10715" spans="1:10" x14ac:dyDescent="0.35">
      <c r="C10715" t="s">
        <v>1890</v>
      </c>
      <c r="H10715" s="4">
        <v>135000</v>
      </c>
      <c r="I10715" s="4">
        <v>135000</v>
      </c>
      <c r="J10715">
        <v>0</v>
      </c>
    </row>
    <row r="10716" spans="1:10" x14ac:dyDescent="0.35">
      <c r="B10716" t="s">
        <v>58</v>
      </c>
      <c r="H10716" s="4">
        <v>372600</v>
      </c>
      <c r="I10716" s="4">
        <v>372600</v>
      </c>
      <c r="J10716">
        <v>0</v>
      </c>
    </row>
    <row r="10717" spans="1:10" x14ac:dyDescent="0.35">
      <c r="A10717" t="s">
        <v>1731</v>
      </c>
      <c r="B10717" t="s">
        <v>59</v>
      </c>
      <c r="D10717" s="4">
        <v>20846856</v>
      </c>
      <c r="E10717" s="4">
        <v>3433584</v>
      </c>
      <c r="F10717" s="4">
        <v>14383866</v>
      </c>
      <c r="G10717" s="4">
        <v>6637869</v>
      </c>
      <c r="H10717" s="4">
        <v>12346191</v>
      </c>
      <c r="I10717" s="4">
        <v>57648366</v>
      </c>
      <c r="J10717" s="4">
        <v>24280440</v>
      </c>
    </row>
    <row r="10718" spans="1:10" x14ac:dyDescent="0.35">
      <c r="A10718" t="s">
        <v>1040</v>
      </c>
      <c r="B10718" t="s">
        <v>1842</v>
      </c>
      <c r="C10718" t="s">
        <v>1843</v>
      </c>
      <c r="D10718" s="4">
        <v>44803623</v>
      </c>
      <c r="E10718" s="4">
        <v>14575596</v>
      </c>
      <c r="F10718" s="4">
        <v>30510200</v>
      </c>
      <c r="I10718" s="4">
        <v>89889419</v>
      </c>
      <c r="J10718" s="4">
        <v>59379219</v>
      </c>
    </row>
    <row r="10719" spans="1:10" x14ac:dyDescent="0.35">
      <c r="C10719" t="s">
        <v>1844</v>
      </c>
      <c r="D10719" s="4">
        <v>7525702</v>
      </c>
      <c r="E10719" s="4">
        <v>801492</v>
      </c>
      <c r="F10719" s="4">
        <v>830443</v>
      </c>
      <c r="G10719" s="4">
        <v>673870</v>
      </c>
      <c r="H10719" s="4">
        <v>846450</v>
      </c>
      <c r="I10719" s="4">
        <v>10677957</v>
      </c>
      <c r="J10719" s="4">
        <v>8327194</v>
      </c>
    </row>
    <row r="10720" spans="1:10" x14ac:dyDescent="0.35">
      <c r="C10720" t="s">
        <v>1845</v>
      </c>
      <c r="D10720" s="4">
        <v>5745385</v>
      </c>
      <c r="I10720" s="4">
        <v>5745385</v>
      </c>
      <c r="J10720" s="4">
        <v>5745385</v>
      </c>
    </row>
    <row r="10721" spans="2:10" x14ac:dyDescent="0.35">
      <c r="B10721" t="s">
        <v>51</v>
      </c>
      <c r="D10721" s="4">
        <v>58074710</v>
      </c>
      <c r="E10721" s="4">
        <v>15377088</v>
      </c>
      <c r="F10721" s="4">
        <v>31340643</v>
      </c>
      <c r="G10721" s="4">
        <v>673870</v>
      </c>
      <c r="H10721" s="4">
        <v>846450</v>
      </c>
      <c r="I10721" s="4">
        <v>106312761</v>
      </c>
      <c r="J10721" s="4">
        <v>73451798</v>
      </c>
    </row>
    <row r="10722" spans="2:10" x14ac:dyDescent="0.35">
      <c r="B10722" t="s">
        <v>1843</v>
      </c>
      <c r="C10722" t="s">
        <v>1846</v>
      </c>
      <c r="D10722" s="4">
        <v>73503491</v>
      </c>
      <c r="H10722" s="4">
        <v>4008960</v>
      </c>
      <c r="I10722" s="4">
        <v>77512451</v>
      </c>
      <c r="J10722" s="4">
        <v>73503491</v>
      </c>
    </row>
    <row r="10723" spans="2:10" x14ac:dyDescent="0.35">
      <c r="C10723" t="s">
        <v>1847</v>
      </c>
      <c r="D10723" s="4">
        <v>22454171</v>
      </c>
      <c r="F10723" s="4">
        <v>1192871</v>
      </c>
      <c r="I10723" s="4">
        <v>23647042</v>
      </c>
      <c r="J10723" s="4">
        <v>22454171</v>
      </c>
    </row>
    <row r="10724" spans="2:10" x14ac:dyDescent="0.35">
      <c r="C10724" t="s">
        <v>1848</v>
      </c>
      <c r="D10724" s="4">
        <v>1129135</v>
      </c>
      <c r="I10724" s="4">
        <v>1129135</v>
      </c>
      <c r="J10724" s="4">
        <v>1129135</v>
      </c>
    </row>
    <row r="10725" spans="2:10" x14ac:dyDescent="0.35">
      <c r="B10725" t="s">
        <v>52</v>
      </c>
      <c r="D10725" s="4">
        <v>97086798</v>
      </c>
      <c r="F10725" s="4">
        <v>1192871</v>
      </c>
      <c r="H10725" s="4">
        <v>4008960</v>
      </c>
      <c r="I10725" s="4">
        <v>102288629</v>
      </c>
      <c r="J10725" s="4">
        <v>97086798</v>
      </c>
    </row>
    <row r="10726" spans="2:10" x14ac:dyDescent="0.35">
      <c r="B10726" t="s">
        <v>1849</v>
      </c>
      <c r="C10726" t="s">
        <v>1850</v>
      </c>
      <c r="E10726" s="4">
        <v>25600000</v>
      </c>
      <c r="I10726" s="4">
        <v>25600000</v>
      </c>
      <c r="J10726">
        <v>25600000</v>
      </c>
    </row>
    <row r="10727" spans="2:10" x14ac:dyDescent="0.35">
      <c r="B10727" t="s">
        <v>53</v>
      </c>
      <c r="E10727" s="4">
        <v>25600000</v>
      </c>
      <c r="I10727" s="4">
        <v>25600000</v>
      </c>
      <c r="J10727">
        <v>25600000</v>
      </c>
    </row>
    <row r="10728" spans="2:10" x14ac:dyDescent="0.35">
      <c r="B10728" t="s">
        <v>1844</v>
      </c>
      <c r="C10728" t="s">
        <v>1934</v>
      </c>
      <c r="E10728" s="4">
        <v>3586</v>
      </c>
      <c r="I10728" s="4">
        <v>3586</v>
      </c>
      <c r="J10728">
        <v>3586</v>
      </c>
    </row>
    <row r="10729" spans="2:10" x14ac:dyDescent="0.35">
      <c r="C10729" t="s">
        <v>1851</v>
      </c>
      <c r="D10729" s="4">
        <v>1469334</v>
      </c>
      <c r="I10729" s="4">
        <v>1469334</v>
      </c>
      <c r="J10729" s="4">
        <v>1469334</v>
      </c>
    </row>
    <row r="10730" spans="2:10" x14ac:dyDescent="0.35">
      <c r="C10730" t="s">
        <v>1852</v>
      </c>
      <c r="D10730" s="4">
        <v>10007</v>
      </c>
      <c r="I10730" s="4">
        <v>10007</v>
      </c>
      <c r="J10730" s="4">
        <v>10007</v>
      </c>
    </row>
    <row r="10731" spans="2:10" x14ac:dyDescent="0.35">
      <c r="C10731" t="s">
        <v>1853</v>
      </c>
      <c r="D10731" s="4">
        <v>2309</v>
      </c>
      <c r="H10731" s="4">
        <v>1539</v>
      </c>
      <c r="I10731" s="4">
        <v>3848</v>
      </c>
      <c r="J10731" s="4">
        <v>2309</v>
      </c>
    </row>
    <row r="10732" spans="2:10" x14ac:dyDescent="0.35">
      <c r="C10732" t="s">
        <v>1893</v>
      </c>
      <c r="D10732" s="4">
        <v>3247</v>
      </c>
      <c r="I10732" s="4">
        <v>3247</v>
      </c>
      <c r="J10732" s="4">
        <v>3247</v>
      </c>
    </row>
    <row r="10733" spans="2:10" x14ac:dyDescent="0.35">
      <c r="C10733" t="s">
        <v>1903</v>
      </c>
      <c r="D10733" s="4">
        <v>4695</v>
      </c>
      <c r="I10733" s="4">
        <v>4695</v>
      </c>
      <c r="J10733" s="4">
        <v>4695</v>
      </c>
    </row>
    <row r="10734" spans="2:10" x14ac:dyDescent="0.35">
      <c r="C10734" t="s">
        <v>1854</v>
      </c>
      <c r="D10734" s="4">
        <v>920283</v>
      </c>
      <c r="F10734" s="4">
        <v>2010743</v>
      </c>
      <c r="I10734" s="4">
        <v>2931026</v>
      </c>
      <c r="J10734" s="4">
        <v>920283</v>
      </c>
    </row>
    <row r="10735" spans="2:10" x14ac:dyDescent="0.35">
      <c r="C10735" t="s">
        <v>1855</v>
      </c>
      <c r="D10735" s="4">
        <v>512789</v>
      </c>
      <c r="E10735" s="4">
        <v>1079958</v>
      </c>
      <c r="F10735" s="4">
        <v>119478</v>
      </c>
      <c r="G10735" s="4">
        <v>140395</v>
      </c>
      <c r="H10735" s="4">
        <v>28991</v>
      </c>
      <c r="I10735" s="4">
        <v>1881610</v>
      </c>
      <c r="J10735" s="4">
        <v>1592747</v>
      </c>
    </row>
    <row r="10736" spans="2:10" x14ac:dyDescent="0.35">
      <c r="C10736" t="s">
        <v>1856</v>
      </c>
      <c r="D10736" s="4">
        <v>9840</v>
      </c>
      <c r="G10736" s="4">
        <v>28991</v>
      </c>
      <c r="I10736" s="4">
        <v>38831</v>
      </c>
      <c r="J10736" s="4">
        <v>9840</v>
      </c>
    </row>
    <row r="10737" spans="2:10" x14ac:dyDescent="0.35">
      <c r="C10737" t="s">
        <v>1857</v>
      </c>
      <c r="D10737" s="4">
        <v>175173</v>
      </c>
      <c r="I10737" s="4">
        <v>175173</v>
      </c>
      <c r="J10737" s="4">
        <v>175173</v>
      </c>
    </row>
    <row r="10738" spans="2:10" x14ac:dyDescent="0.35">
      <c r="C10738" t="s">
        <v>1906</v>
      </c>
      <c r="H10738" s="4">
        <v>6811</v>
      </c>
      <c r="I10738" s="4">
        <v>6811</v>
      </c>
      <c r="J10738">
        <v>0</v>
      </c>
    </row>
    <row r="10739" spans="2:10" x14ac:dyDescent="0.35">
      <c r="C10739" t="s">
        <v>1920</v>
      </c>
      <c r="D10739" s="4">
        <v>35654</v>
      </c>
      <c r="I10739" s="4">
        <v>35654</v>
      </c>
      <c r="J10739" s="4">
        <v>35654</v>
      </c>
    </row>
    <row r="10740" spans="2:10" x14ac:dyDescent="0.35">
      <c r="C10740" t="s">
        <v>1858</v>
      </c>
      <c r="D10740" s="4">
        <v>296125</v>
      </c>
      <c r="E10740" s="4">
        <v>1487</v>
      </c>
      <c r="H10740" s="4">
        <v>161051</v>
      </c>
      <c r="I10740" s="4">
        <v>458663</v>
      </c>
      <c r="J10740" s="4">
        <v>297612</v>
      </c>
    </row>
    <row r="10741" spans="2:10" x14ac:dyDescent="0.35">
      <c r="C10741" t="s">
        <v>1859</v>
      </c>
      <c r="D10741" s="4">
        <v>2500497</v>
      </c>
      <c r="H10741" s="4">
        <v>1906170</v>
      </c>
      <c r="I10741" s="4">
        <v>4406667</v>
      </c>
      <c r="J10741" s="4">
        <v>2500497</v>
      </c>
    </row>
    <row r="10742" spans="2:10" x14ac:dyDescent="0.35">
      <c r="C10742" t="s">
        <v>1860</v>
      </c>
      <c r="D10742" s="4">
        <v>5435152</v>
      </c>
      <c r="I10742" s="4">
        <v>5435152</v>
      </c>
      <c r="J10742" s="4">
        <v>5435152</v>
      </c>
    </row>
    <row r="10743" spans="2:10" x14ac:dyDescent="0.35">
      <c r="C10743" t="s">
        <v>1861</v>
      </c>
      <c r="D10743" s="4">
        <v>595013</v>
      </c>
      <c r="F10743" s="4">
        <v>35910</v>
      </c>
      <c r="I10743" s="4">
        <v>630923</v>
      </c>
      <c r="J10743" s="4">
        <v>595013</v>
      </c>
    </row>
    <row r="10744" spans="2:10" x14ac:dyDescent="0.35">
      <c r="C10744" t="s">
        <v>1862</v>
      </c>
      <c r="D10744" s="4">
        <v>3674964</v>
      </c>
      <c r="I10744" s="4">
        <v>3674964</v>
      </c>
      <c r="J10744" s="4">
        <v>3674964</v>
      </c>
    </row>
    <row r="10745" spans="2:10" x14ac:dyDescent="0.35">
      <c r="C10745" t="s">
        <v>1863</v>
      </c>
      <c r="D10745" s="4">
        <v>155598</v>
      </c>
      <c r="I10745" s="4">
        <v>155598</v>
      </c>
      <c r="J10745" s="4">
        <v>155598</v>
      </c>
    </row>
    <row r="10746" spans="2:10" x14ac:dyDescent="0.35">
      <c r="B10746" t="s">
        <v>54</v>
      </c>
      <c r="D10746" s="4">
        <v>15800680</v>
      </c>
      <c r="E10746" s="4">
        <v>1085031</v>
      </c>
      <c r="F10746" s="4">
        <v>2166131</v>
      </c>
      <c r="G10746" s="4">
        <v>169386</v>
      </c>
      <c r="H10746" s="4">
        <v>2104561</v>
      </c>
      <c r="I10746" s="4">
        <v>21325788</v>
      </c>
      <c r="J10746" s="4">
        <v>16885711</v>
      </c>
    </row>
    <row r="10747" spans="2:10" x14ac:dyDescent="0.35">
      <c r="B10747" t="s">
        <v>1845</v>
      </c>
      <c r="C10747" t="s">
        <v>1864</v>
      </c>
      <c r="H10747" s="4">
        <v>11158</v>
      </c>
      <c r="I10747" s="4">
        <v>11158</v>
      </c>
      <c r="J10747">
        <v>0</v>
      </c>
    </row>
    <row r="10748" spans="2:10" x14ac:dyDescent="0.35">
      <c r="C10748" t="s">
        <v>1865</v>
      </c>
      <c r="E10748" s="4">
        <v>0</v>
      </c>
      <c r="G10748" s="4">
        <v>139053</v>
      </c>
      <c r="H10748" s="4">
        <v>52663</v>
      </c>
      <c r="I10748" s="4">
        <v>191716</v>
      </c>
      <c r="J10748">
        <v>0</v>
      </c>
    </row>
    <row r="10749" spans="2:10" x14ac:dyDescent="0.35">
      <c r="C10749" t="s">
        <v>1866</v>
      </c>
      <c r="D10749" s="4">
        <v>4217</v>
      </c>
      <c r="I10749" s="4">
        <v>4217</v>
      </c>
      <c r="J10749" s="4">
        <v>4217</v>
      </c>
    </row>
    <row r="10750" spans="2:10" x14ac:dyDescent="0.35">
      <c r="C10750" t="s">
        <v>1867</v>
      </c>
      <c r="E10750" s="4">
        <v>1545600</v>
      </c>
      <c r="G10750" s="4">
        <v>4272877</v>
      </c>
      <c r="H10750" s="4">
        <v>1130913</v>
      </c>
      <c r="I10750" s="4">
        <v>6949390</v>
      </c>
      <c r="J10750">
        <v>1545600</v>
      </c>
    </row>
    <row r="10751" spans="2:10" x14ac:dyDescent="0.35">
      <c r="C10751" t="s">
        <v>1868</v>
      </c>
      <c r="D10751" s="4">
        <v>279644</v>
      </c>
      <c r="E10751" s="4">
        <v>89409</v>
      </c>
      <c r="G10751" s="4">
        <v>2003338</v>
      </c>
      <c r="H10751" s="4">
        <v>3419358</v>
      </c>
      <c r="I10751" s="4">
        <v>5791749</v>
      </c>
      <c r="J10751" s="4">
        <v>369053</v>
      </c>
    </row>
    <row r="10752" spans="2:10" x14ac:dyDescent="0.35">
      <c r="C10752" t="s">
        <v>1894</v>
      </c>
      <c r="D10752" s="4">
        <v>43628</v>
      </c>
      <c r="I10752" s="4">
        <v>43628</v>
      </c>
      <c r="J10752" s="4">
        <v>43628</v>
      </c>
    </row>
    <row r="10753" spans="2:10" x14ac:dyDescent="0.35">
      <c r="C10753" t="s">
        <v>1869</v>
      </c>
      <c r="E10753" s="4">
        <v>0</v>
      </c>
      <c r="G10753" s="4">
        <v>1970880</v>
      </c>
      <c r="H10753" s="4">
        <v>46080</v>
      </c>
      <c r="I10753" s="4">
        <v>2016960</v>
      </c>
      <c r="J10753">
        <v>0</v>
      </c>
    </row>
    <row r="10754" spans="2:10" x14ac:dyDescent="0.35">
      <c r="C10754" t="s">
        <v>1870</v>
      </c>
      <c r="D10754" s="4">
        <v>14544</v>
      </c>
      <c r="E10754" s="4">
        <v>11521851</v>
      </c>
      <c r="F10754" s="4">
        <v>703191</v>
      </c>
      <c r="I10754" s="4">
        <v>12239586</v>
      </c>
      <c r="J10754" s="4">
        <v>11536395</v>
      </c>
    </row>
    <row r="10755" spans="2:10" x14ac:dyDescent="0.35">
      <c r="C10755" t="s">
        <v>1871</v>
      </c>
      <c r="D10755" s="4">
        <v>15293437</v>
      </c>
      <c r="E10755" s="4">
        <v>149277</v>
      </c>
      <c r="F10755" s="4">
        <v>11949</v>
      </c>
      <c r="G10755" s="4">
        <v>73845</v>
      </c>
      <c r="H10755" s="4">
        <v>2114447</v>
      </c>
      <c r="I10755" s="4">
        <v>17642956</v>
      </c>
      <c r="J10755" s="4">
        <v>15442714</v>
      </c>
    </row>
    <row r="10756" spans="2:10" x14ac:dyDescent="0.35">
      <c r="C10756" t="s">
        <v>1872</v>
      </c>
      <c r="D10756" s="4">
        <v>1568000</v>
      </c>
      <c r="I10756" s="4">
        <v>1568000</v>
      </c>
      <c r="J10756" s="4">
        <v>1568000</v>
      </c>
    </row>
    <row r="10757" spans="2:10" x14ac:dyDescent="0.35">
      <c r="C10757" t="s">
        <v>1875</v>
      </c>
      <c r="H10757" s="4">
        <v>99968</v>
      </c>
      <c r="I10757" s="4">
        <v>99968</v>
      </c>
      <c r="J10757">
        <v>0</v>
      </c>
    </row>
    <row r="10758" spans="2:10" x14ac:dyDescent="0.35">
      <c r="C10758" t="s">
        <v>1876</v>
      </c>
      <c r="G10758" s="4">
        <v>0</v>
      </c>
      <c r="I10758" s="4">
        <v>0</v>
      </c>
      <c r="J10758">
        <v>0</v>
      </c>
    </row>
    <row r="10759" spans="2:10" x14ac:dyDescent="0.35">
      <c r="C10759" t="s">
        <v>1877</v>
      </c>
      <c r="D10759" s="4">
        <v>35350</v>
      </c>
      <c r="E10759" s="4">
        <v>0</v>
      </c>
      <c r="I10759" s="4">
        <v>35350</v>
      </c>
      <c r="J10759" s="4">
        <v>35350</v>
      </c>
    </row>
    <row r="10760" spans="2:10" x14ac:dyDescent="0.35">
      <c r="B10760" t="s">
        <v>55</v>
      </c>
      <c r="D10760" s="4">
        <v>17238820</v>
      </c>
      <c r="E10760" s="4">
        <v>13306137</v>
      </c>
      <c r="F10760" s="4">
        <v>715140</v>
      </c>
      <c r="G10760" s="4">
        <v>8459993</v>
      </c>
      <c r="H10760" s="4">
        <v>6874589</v>
      </c>
      <c r="I10760" s="4">
        <v>46594679</v>
      </c>
      <c r="J10760" s="4">
        <v>30544957</v>
      </c>
    </row>
    <row r="10761" spans="2:10" x14ac:dyDescent="0.35">
      <c r="B10761" t="s">
        <v>1878</v>
      </c>
      <c r="C10761" t="s">
        <v>1912</v>
      </c>
      <c r="D10761" s="4">
        <v>2956</v>
      </c>
      <c r="I10761" s="4">
        <v>2956</v>
      </c>
      <c r="J10761" s="4">
        <v>2956</v>
      </c>
    </row>
    <row r="10762" spans="2:10" x14ac:dyDescent="0.35">
      <c r="C10762" t="s">
        <v>1879</v>
      </c>
      <c r="D10762" s="4">
        <v>3778178</v>
      </c>
      <c r="I10762" s="4">
        <v>3778178</v>
      </c>
      <c r="J10762" s="4">
        <v>3778178</v>
      </c>
    </row>
    <row r="10763" spans="2:10" x14ac:dyDescent="0.35">
      <c r="C10763" t="s">
        <v>1881</v>
      </c>
      <c r="D10763" s="4">
        <v>6726908</v>
      </c>
      <c r="I10763" s="4">
        <v>6726908</v>
      </c>
      <c r="J10763" s="4">
        <v>6726908</v>
      </c>
    </row>
    <row r="10764" spans="2:10" x14ac:dyDescent="0.35">
      <c r="C10764" t="s">
        <v>1882</v>
      </c>
      <c r="D10764" s="4">
        <v>1341965</v>
      </c>
      <c r="I10764" s="4">
        <v>1341965</v>
      </c>
      <c r="J10764" s="4">
        <v>1341965</v>
      </c>
    </row>
    <row r="10765" spans="2:10" x14ac:dyDescent="0.35">
      <c r="B10765" t="s">
        <v>56</v>
      </c>
      <c r="D10765" s="4">
        <v>11850007</v>
      </c>
      <c r="I10765" s="4">
        <v>11850007</v>
      </c>
      <c r="J10765" s="4">
        <v>11850007</v>
      </c>
    </row>
    <row r="10766" spans="2:10" x14ac:dyDescent="0.35">
      <c r="B10766" t="s">
        <v>1885</v>
      </c>
      <c r="C10766" t="s">
        <v>1886</v>
      </c>
      <c r="D10766" s="4">
        <v>226234</v>
      </c>
      <c r="I10766" s="4">
        <v>226234</v>
      </c>
      <c r="J10766" s="4">
        <v>226234</v>
      </c>
    </row>
    <row r="10767" spans="2:10" x14ac:dyDescent="0.35">
      <c r="B10767" t="s">
        <v>57</v>
      </c>
      <c r="D10767" s="4">
        <v>226234</v>
      </c>
      <c r="I10767" s="4">
        <v>226234</v>
      </c>
      <c r="J10767" s="4">
        <v>226234</v>
      </c>
    </row>
    <row r="10768" spans="2:10" x14ac:dyDescent="0.35">
      <c r="B10768" t="s">
        <v>1887</v>
      </c>
      <c r="C10768" t="s">
        <v>1888</v>
      </c>
      <c r="G10768" s="4">
        <v>4032000</v>
      </c>
      <c r="I10768" s="4">
        <v>4032000</v>
      </c>
      <c r="J10768">
        <v>0</v>
      </c>
    </row>
    <row r="10769" spans="1:10" x14ac:dyDescent="0.35">
      <c r="C10769" t="s">
        <v>1901</v>
      </c>
      <c r="E10769" s="4">
        <v>3495000</v>
      </c>
      <c r="I10769" s="4">
        <v>3495000</v>
      </c>
      <c r="J10769">
        <v>3495000</v>
      </c>
    </row>
    <row r="10770" spans="1:10" x14ac:dyDescent="0.35">
      <c r="C10770" t="s">
        <v>1889</v>
      </c>
      <c r="E10770" s="4">
        <v>892500</v>
      </c>
      <c r="I10770" s="4">
        <v>892500</v>
      </c>
      <c r="J10770">
        <v>892500</v>
      </c>
    </row>
    <row r="10771" spans="1:10" x14ac:dyDescent="0.35">
      <c r="C10771" t="s">
        <v>1890</v>
      </c>
      <c r="E10771" s="4">
        <v>637500</v>
      </c>
      <c r="I10771" s="4">
        <v>637500</v>
      </c>
      <c r="J10771">
        <v>637500</v>
      </c>
    </row>
    <row r="10772" spans="1:10" x14ac:dyDescent="0.35">
      <c r="C10772" t="s">
        <v>1902</v>
      </c>
      <c r="E10772" s="4">
        <v>6990000</v>
      </c>
      <c r="I10772" s="4">
        <v>6990000</v>
      </c>
      <c r="J10772">
        <v>6990000</v>
      </c>
    </row>
    <row r="10773" spans="1:10" x14ac:dyDescent="0.35">
      <c r="B10773" t="s">
        <v>58</v>
      </c>
      <c r="E10773" s="4">
        <v>12015000</v>
      </c>
      <c r="G10773" s="4">
        <v>4032000</v>
      </c>
      <c r="I10773" s="4">
        <v>16047000</v>
      </c>
      <c r="J10773">
        <v>12015000</v>
      </c>
    </row>
    <row r="10774" spans="1:10" x14ac:dyDescent="0.35">
      <c r="A10774" t="s">
        <v>1732</v>
      </c>
      <c r="B10774" t="s">
        <v>59</v>
      </c>
      <c r="D10774" s="4">
        <v>200277249</v>
      </c>
      <c r="E10774" s="4">
        <v>67383256</v>
      </c>
      <c r="F10774" s="4">
        <v>35414785</v>
      </c>
      <c r="G10774" s="4">
        <v>13335249</v>
      </c>
      <c r="H10774" s="4">
        <v>13834559</v>
      </c>
      <c r="I10774" s="4">
        <v>330245098</v>
      </c>
      <c r="J10774" s="4">
        <v>267660505</v>
      </c>
    </row>
    <row r="10775" spans="1:10" x14ac:dyDescent="0.35">
      <c r="A10775" t="s">
        <v>1045</v>
      </c>
      <c r="B10775" t="s">
        <v>1842</v>
      </c>
      <c r="C10775" t="s">
        <v>1843</v>
      </c>
      <c r="D10775" s="4">
        <v>1298177</v>
      </c>
      <c r="E10775" s="4">
        <v>14511614</v>
      </c>
      <c r="F10775" s="4">
        <v>14453908</v>
      </c>
      <c r="G10775" s="4">
        <v>1306969</v>
      </c>
      <c r="I10775" s="4">
        <v>31570667</v>
      </c>
      <c r="J10775" s="4">
        <v>15809791</v>
      </c>
    </row>
    <row r="10776" spans="1:10" x14ac:dyDescent="0.35">
      <c r="C10776" t="s">
        <v>1844</v>
      </c>
      <c r="D10776" s="4">
        <v>442086</v>
      </c>
      <c r="G10776" s="4">
        <v>150085</v>
      </c>
      <c r="H10776" s="4">
        <v>2993735</v>
      </c>
      <c r="I10776" s="4">
        <v>3585906</v>
      </c>
      <c r="J10776" s="4">
        <v>442086</v>
      </c>
    </row>
    <row r="10777" spans="1:10" x14ac:dyDescent="0.35">
      <c r="C10777" t="s">
        <v>1845</v>
      </c>
      <c r="D10777" s="4">
        <v>2492219</v>
      </c>
      <c r="I10777" s="4">
        <v>2492219</v>
      </c>
      <c r="J10777" s="4">
        <v>2492219</v>
      </c>
    </row>
    <row r="10778" spans="1:10" x14ac:dyDescent="0.35">
      <c r="B10778" t="s">
        <v>51</v>
      </c>
      <c r="D10778" s="4">
        <v>4232482</v>
      </c>
      <c r="E10778" s="4">
        <v>14511614</v>
      </c>
      <c r="F10778" s="4">
        <v>14453908</v>
      </c>
      <c r="G10778" s="4">
        <v>1457054</v>
      </c>
      <c r="H10778" s="4">
        <v>2993735</v>
      </c>
      <c r="I10778" s="4">
        <v>37648792</v>
      </c>
      <c r="J10778" s="4">
        <v>18744096</v>
      </c>
    </row>
    <row r="10779" spans="1:10" x14ac:dyDescent="0.35">
      <c r="B10779" t="s">
        <v>1843</v>
      </c>
      <c r="C10779" t="s">
        <v>1846</v>
      </c>
      <c r="D10779" s="4">
        <v>14871354</v>
      </c>
      <c r="G10779" s="4">
        <v>4303718</v>
      </c>
      <c r="H10779" s="4">
        <v>5383710</v>
      </c>
      <c r="I10779" s="4">
        <v>24558782</v>
      </c>
      <c r="J10779" s="4">
        <v>14871354</v>
      </c>
    </row>
    <row r="10780" spans="1:10" x14ac:dyDescent="0.35">
      <c r="C10780" t="s">
        <v>1847</v>
      </c>
      <c r="D10780" s="4">
        <v>11109614</v>
      </c>
      <c r="F10780" s="4">
        <v>2177797</v>
      </c>
      <c r="I10780" s="4">
        <v>13287410</v>
      </c>
      <c r="J10780" s="4">
        <v>11109614</v>
      </c>
    </row>
    <row r="10781" spans="1:10" x14ac:dyDescent="0.35">
      <c r="C10781" t="s">
        <v>1848</v>
      </c>
      <c r="D10781" s="4">
        <v>45356</v>
      </c>
      <c r="I10781" s="4">
        <v>45356</v>
      </c>
      <c r="J10781" s="4">
        <v>45356</v>
      </c>
    </row>
    <row r="10782" spans="1:10" x14ac:dyDescent="0.35">
      <c r="B10782" t="s">
        <v>52</v>
      </c>
      <c r="D10782" s="4">
        <v>26026324</v>
      </c>
      <c r="F10782" s="4">
        <v>2177797</v>
      </c>
      <c r="G10782" s="4">
        <v>4303718</v>
      </c>
      <c r="H10782" s="4">
        <v>5383710</v>
      </c>
      <c r="I10782" s="4">
        <v>37891548</v>
      </c>
      <c r="J10782" s="4">
        <v>26026324</v>
      </c>
    </row>
    <row r="10783" spans="1:10" x14ac:dyDescent="0.35">
      <c r="B10783" t="s">
        <v>1849</v>
      </c>
      <c r="C10783" t="s">
        <v>1850</v>
      </c>
      <c r="E10783" s="4">
        <v>4293</v>
      </c>
      <c r="F10783" s="4">
        <v>11200000</v>
      </c>
      <c r="I10783" s="4">
        <v>11204293</v>
      </c>
      <c r="J10783">
        <v>4293</v>
      </c>
    </row>
    <row r="10784" spans="1:10" x14ac:dyDescent="0.35">
      <c r="B10784" t="s">
        <v>53</v>
      </c>
      <c r="E10784" s="4">
        <v>4293</v>
      </c>
      <c r="F10784" s="4">
        <v>11200000</v>
      </c>
      <c r="I10784" s="4">
        <v>11204293</v>
      </c>
      <c r="J10784">
        <v>4293</v>
      </c>
    </row>
    <row r="10785" spans="2:10" x14ac:dyDescent="0.35">
      <c r="B10785" t="s">
        <v>1844</v>
      </c>
      <c r="C10785" t="s">
        <v>1851</v>
      </c>
      <c r="D10785" s="4">
        <v>166573</v>
      </c>
      <c r="E10785" s="4">
        <v>84691</v>
      </c>
      <c r="F10785" s="4">
        <v>91034</v>
      </c>
      <c r="H10785" s="4">
        <v>321308</v>
      </c>
      <c r="I10785" s="4">
        <v>663607</v>
      </c>
      <c r="J10785" s="4">
        <v>251264</v>
      </c>
    </row>
    <row r="10786" spans="2:10" x14ac:dyDescent="0.35">
      <c r="C10786" t="s">
        <v>1853</v>
      </c>
      <c r="D10786" s="4">
        <v>3078</v>
      </c>
      <c r="F10786" s="4">
        <v>13578</v>
      </c>
      <c r="G10786" s="4">
        <v>43687</v>
      </c>
      <c r="I10786" s="4">
        <v>60343</v>
      </c>
      <c r="J10786" s="4">
        <v>3078</v>
      </c>
    </row>
    <row r="10787" spans="2:10" x14ac:dyDescent="0.35">
      <c r="C10787" t="s">
        <v>1854</v>
      </c>
      <c r="D10787" s="4">
        <v>1829171</v>
      </c>
      <c r="I10787" s="4">
        <v>1829171</v>
      </c>
      <c r="J10787" s="4">
        <v>1829171</v>
      </c>
    </row>
    <row r="10788" spans="2:10" x14ac:dyDescent="0.35">
      <c r="C10788" t="s">
        <v>1855</v>
      </c>
      <c r="D10788" s="4">
        <v>603729</v>
      </c>
      <c r="E10788" s="4">
        <v>18249</v>
      </c>
      <c r="H10788" s="4">
        <v>713388</v>
      </c>
      <c r="I10788" s="4">
        <v>1335366</v>
      </c>
      <c r="J10788" s="4">
        <v>621978</v>
      </c>
    </row>
    <row r="10789" spans="2:10" x14ac:dyDescent="0.35">
      <c r="C10789" t="s">
        <v>1856</v>
      </c>
      <c r="D10789" s="4">
        <v>8283</v>
      </c>
      <c r="I10789" s="4">
        <v>8283</v>
      </c>
      <c r="J10789" s="4">
        <v>8283</v>
      </c>
    </row>
    <row r="10790" spans="2:10" x14ac:dyDescent="0.35">
      <c r="C10790" t="s">
        <v>1857</v>
      </c>
      <c r="D10790" s="4">
        <v>63144</v>
      </c>
      <c r="H10790" s="4">
        <v>8148</v>
      </c>
      <c r="I10790" s="4">
        <v>71291</v>
      </c>
      <c r="J10790" s="4">
        <v>63144</v>
      </c>
    </row>
    <row r="10791" spans="2:10" x14ac:dyDescent="0.35">
      <c r="C10791" t="s">
        <v>1858</v>
      </c>
      <c r="D10791" s="4">
        <v>110942</v>
      </c>
      <c r="E10791" s="4">
        <v>8044</v>
      </c>
      <c r="I10791" s="4">
        <v>118986</v>
      </c>
      <c r="J10791" s="4">
        <v>118986</v>
      </c>
    </row>
    <row r="10792" spans="2:10" x14ac:dyDescent="0.35">
      <c r="C10792" t="s">
        <v>1859</v>
      </c>
      <c r="D10792" s="4">
        <v>525000</v>
      </c>
      <c r="E10792" s="4">
        <v>50000</v>
      </c>
      <c r="G10792" s="4">
        <v>105421</v>
      </c>
      <c r="H10792" s="4">
        <v>1231117</v>
      </c>
      <c r="I10792" s="4">
        <v>1911538</v>
      </c>
      <c r="J10792" s="4">
        <v>575000</v>
      </c>
    </row>
    <row r="10793" spans="2:10" x14ac:dyDescent="0.35">
      <c r="C10793" t="s">
        <v>1860</v>
      </c>
      <c r="D10793" s="4">
        <v>1956655</v>
      </c>
      <c r="H10793" s="4">
        <v>217406</v>
      </c>
      <c r="I10793" s="4">
        <v>2174061</v>
      </c>
      <c r="J10793" s="4">
        <v>1956655</v>
      </c>
    </row>
    <row r="10794" spans="2:10" x14ac:dyDescent="0.35">
      <c r="C10794" t="s">
        <v>1861</v>
      </c>
      <c r="D10794" s="4">
        <v>12946</v>
      </c>
      <c r="E10794" s="4">
        <v>97935</v>
      </c>
      <c r="F10794" s="4">
        <v>48968</v>
      </c>
      <c r="H10794" s="4">
        <v>195871</v>
      </c>
      <c r="I10794" s="4">
        <v>355720</v>
      </c>
      <c r="J10794" s="4">
        <v>110881</v>
      </c>
    </row>
    <row r="10795" spans="2:10" x14ac:dyDescent="0.35">
      <c r="C10795" t="s">
        <v>1862</v>
      </c>
      <c r="D10795" s="4">
        <v>1196500</v>
      </c>
      <c r="E10795" s="4">
        <v>0</v>
      </c>
      <c r="H10795" s="4">
        <v>640923</v>
      </c>
      <c r="I10795" s="4">
        <v>1837423</v>
      </c>
      <c r="J10795" s="4">
        <v>1196500</v>
      </c>
    </row>
    <row r="10796" spans="2:10" x14ac:dyDescent="0.35">
      <c r="B10796" t="s">
        <v>54</v>
      </c>
      <c r="D10796" s="4">
        <v>6476021</v>
      </c>
      <c r="E10796" s="4">
        <v>258919</v>
      </c>
      <c r="F10796" s="4">
        <v>153580</v>
      </c>
      <c r="G10796" s="4">
        <v>149108</v>
      </c>
      <c r="H10796" s="4">
        <v>3328161</v>
      </c>
      <c r="I10796" s="4">
        <v>10365789</v>
      </c>
      <c r="J10796" s="4">
        <v>6734940</v>
      </c>
    </row>
    <row r="10797" spans="2:10" x14ac:dyDescent="0.35">
      <c r="B10797" t="s">
        <v>1845</v>
      </c>
      <c r="C10797" t="s">
        <v>1865</v>
      </c>
      <c r="D10797" s="4">
        <v>43921</v>
      </c>
      <c r="H10797" s="4">
        <v>228550</v>
      </c>
      <c r="I10797" s="4">
        <v>272471</v>
      </c>
      <c r="J10797" s="4">
        <v>43921</v>
      </c>
    </row>
    <row r="10798" spans="2:10" x14ac:dyDescent="0.35">
      <c r="C10798" t="s">
        <v>1866</v>
      </c>
      <c r="I10798" s="4">
        <v>0</v>
      </c>
      <c r="J10798">
        <v>0</v>
      </c>
    </row>
    <row r="10799" spans="2:10" x14ac:dyDescent="0.35">
      <c r="C10799" t="s">
        <v>1867</v>
      </c>
      <c r="D10799" s="4">
        <v>69531</v>
      </c>
      <c r="F10799" s="4">
        <v>85500</v>
      </c>
      <c r="G10799" s="4">
        <v>931855</v>
      </c>
      <c r="H10799" s="4">
        <v>1141647</v>
      </c>
      <c r="I10799" s="4">
        <v>2228533</v>
      </c>
      <c r="J10799" s="4">
        <v>69531</v>
      </c>
    </row>
    <row r="10800" spans="2:10" x14ac:dyDescent="0.35">
      <c r="C10800" t="s">
        <v>1868</v>
      </c>
      <c r="D10800" s="4">
        <v>26576</v>
      </c>
      <c r="F10800" s="4">
        <v>105259</v>
      </c>
      <c r="G10800" s="4">
        <v>1063147</v>
      </c>
      <c r="H10800" s="4">
        <v>1031227</v>
      </c>
      <c r="I10800" s="4">
        <v>2226210</v>
      </c>
      <c r="J10800" s="4">
        <v>26576</v>
      </c>
    </row>
    <row r="10801" spans="2:10" x14ac:dyDescent="0.35">
      <c r="C10801" t="s">
        <v>1894</v>
      </c>
      <c r="D10801" s="4">
        <v>27685</v>
      </c>
      <c r="I10801" s="4">
        <v>27685</v>
      </c>
      <c r="J10801" s="4">
        <v>27685</v>
      </c>
    </row>
    <row r="10802" spans="2:10" x14ac:dyDescent="0.35">
      <c r="C10802" t="s">
        <v>1869</v>
      </c>
      <c r="G10802" s="4">
        <v>806400</v>
      </c>
      <c r="I10802" s="4">
        <v>806400</v>
      </c>
      <c r="J10802">
        <v>0</v>
      </c>
    </row>
    <row r="10803" spans="2:10" x14ac:dyDescent="0.35">
      <c r="C10803" t="s">
        <v>1870</v>
      </c>
      <c r="D10803" s="4">
        <v>12719</v>
      </c>
      <c r="E10803" s="4">
        <v>2094251</v>
      </c>
      <c r="H10803" s="4">
        <v>384000</v>
      </c>
      <c r="I10803" s="4">
        <v>2490970</v>
      </c>
      <c r="J10803" s="4">
        <v>2106970</v>
      </c>
    </row>
    <row r="10804" spans="2:10" x14ac:dyDescent="0.35">
      <c r="C10804" t="s">
        <v>1871</v>
      </c>
      <c r="D10804" s="4">
        <v>2893</v>
      </c>
      <c r="G10804" s="4">
        <v>6495000</v>
      </c>
      <c r="H10804" s="4">
        <v>59822</v>
      </c>
      <c r="I10804" s="4">
        <v>6557715</v>
      </c>
      <c r="J10804" s="4">
        <v>2893</v>
      </c>
    </row>
    <row r="10805" spans="2:10" x14ac:dyDescent="0.35">
      <c r="C10805" t="s">
        <v>1872</v>
      </c>
      <c r="D10805" s="4">
        <v>637000</v>
      </c>
      <c r="I10805" s="4">
        <v>637000</v>
      </c>
      <c r="J10805" s="4">
        <v>637000</v>
      </c>
    </row>
    <row r="10806" spans="2:10" x14ac:dyDescent="0.35">
      <c r="C10806" t="s">
        <v>1873</v>
      </c>
      <c r="D10806" s="4">
        <v>5513</v>
      </c>
      <c r="I10806" s="4">
        <v>5513</v>
      </c>
      <c r="J10806" s="4">
        <v>5513</v>
      </c>
    </row>
    <row r="10807" spans="2:10" x14ac:dyDescent="0.35">
      <c r="C10807" t="s">
        <v>1875</v>
      </c>
      <c r="H10807" s="4">
        <v>32548</v>
      </c>
      <c r="I10807" s="4">
        <v>32548</v>
      </c>
      <c r="J10807">
        <v>0</v>
      </c>
    </row>
    <row r="10808" spans="2:10" x14ac:dyDescent="0.35">
      <c r="C10808" t="s">
        <v>1877</v>
      </c>
      <c r="D10808" s="4">
        <v>4625</v>
      </c>
      <c r="I10808" s="4">
        <v>4625</v>
      </c>
      <c r="J10808" s="4">
        <v>4625</v>
      </c>
    </row>
    <row r="10809" spans="2:10" x14ac:dyDescent="0.35">
      <c r="B10809" t="s">
        <v>55</v>
      </c>
      <c r="D10809" s="4">
        <v>830462</v>
      </c>
      <c r="E10809" s="4">
        <v>2094251</v>
      </c>
      <c r="F10809" s="4">
        <v>190759</v>
      </c>
      <c r="G10809" s="4">
        <v>9296403</v>
      </c>
      <c r="H10809" s="4">
        <v>2877794</v>
      </c>
      <c r="I10809" s="4">
        <v>15289669</v>
      </c>
      <c r="J10809" s="4">
        <v>2924713</v>
      </c>
    </row>
    <row r="10810" spans="2:10" x14ac:dyDescent="0.35">
      <c r="B10810" t="s">
        <v>1878</v>
      </c>
      <c r="C10810" t="s">
        <v>1879</v>
      </c>
      <c r="D10810" s="4">
        <v>406043</v>
      </c>
      <c r="I10810" s="4">
        <v>406043</v>
      </c>
      <c r="J10810" s="4">
        <v>406043</v>
      </c>
    </row>
    <row r="10811" spans="2:10" x14ac:dyDescent="0.35">
      <c r="C10811" t="s">
        <v>1907</v>
      </c>
      <c r="D10811" s="4">
        <v>2938</v>
      </c>
      <c r="I10811" s="4">
        <v>2938</v>
      </c>
      <c r="J10811" s="4">
        <v>2938</v>
      </c>
    </row>
    <row r="10812" spans="2:10" x14ac:dyDescent="0.35">
      <c r="B10812" t="s">
        <v>1878</v>
      </c>
      <c r="C10812" t="s">
        <v>1897</v>
      </c>
      <c r="D10812" s="4">
        <v>13121</v>
      </c>
      <c r="I10812" s="4">
        <v>13121</v>
      </c>
      <c r="J10812" s="4">
        <v>13121</v>
      </c>
    </row>
    <row r="10813" spans="2:10" x14ac:dyDescent="0.35">
      <c r="C10813" t="s">
        <v>1880</v>
      </c>
      <c r="D10813" s="4">
        <v>88016</v>
      </c>
      <c r="I10813" s="4">
        <v>88016</v>
      </c>
      <c r="J10813" s="4">
        <v>88016</v>
      </c>
    </row>
    <row r="10814" spans="2:10" x14ac:dyDescent="0.35">
      <c r="C10814" t="s">
        <v>1881</v>
      </c>
      <c r="D10814" s="4">
        <v>454256</v>
      </c>
      <c r="I10814" s="4">
        <v>454256</v>
      </c>
      <c r="J10814" s="4">
        <v>454256</v>
      </c>
    </row>
    <row r="10815" spans="2:10" x14ac:dyDescent="0.35">
      <c r="C10815" t="s">
        <v>1895</v>
      </c>
      <c r="D10815" s="4">
        <v>1708845</v>
      </c>
      <c r="I10815" s="4">
        <v>1708845</v>
      </c>
      <c r="J10815" s="4">
        <v>1708845</v>
      </c>
    </row>
    <row r="10816" spans="2:10" x14ac:dyDescent="0.35">
      <c r="C10816" t="s">
        <v>1882</v>
      </c>
      <c r="D10816" s="4">
        <v>185709</v>
      </c>
      <c r="I10816" s="4">
        <v>185709</v>
      </c>
      <c r="J10816" s="4">
        <v>185709</v>
      </c>
    </row>
    <row r="10817" spans="1:10" x14ac:dyDescent="0.35">
      <c r="B10817" t="s">
        <v>56</v>
      </c>
      <c r="D10817" s="4">
        <v>2858928</v>
      </c>
      <c r="I10817" s="4">
        <v>2858928</v>
      </c>
      <c r="J10817" s="4">
        <v>2858928</v>
      </c>
    </row>
    <row r="10818" spans="1:10" x14ac:dyDescent="0.35">
      <c r="B10818" t="s">
        <v>1885</v>
      </c>
      <c r="C10818" t="s">
        <v>1886</v>
      </c>
      <c r="D10818" s="4">
        <v>160249</v>
      </c>
      <c r="I10818" s="4">
        <v>160249</v>
      </c>
      <c r="J10818" s="4">
        <v>160249</v>
      </c>
    </row>
    <row r="10819" spans="1:10" x14ac:dyDescent="0.35">
      <c r="B10819" t="s">
        <v>57</v>
      </c>
      <c r="D10819" s="4">
        <v>160249</v>
      </c>
      <c r="I10819" s="4">
        <v>160249</v>
      </c>
      <c r="J10819" s="4">
        <v>160249</v>
      </c>
    </row>
    <row r="10820" spans="1:10" x14ac:dyDescent="0.35">
      <c r="B10820" t="s">
        <v>1887</v>
      </c>
      <c r="C10820" t="s">
        <v>1888</v>
      </c>
      <c r="G10820" s="4">
        <v>288000</v>
      </c>
      <c r="I10820" s="4">
        <v>288000</v>
      </c>
      <c r="J10820">
        <v>0</v>
      </c>
    </row>
    <row r="10821" spans="1:10" x14ac:dyDescent="0.35">
      <c r="C10821" t="s">
        <v>1901</v>
      </c>
      <c r="E10821" s="4">
        <v>300000</v>
      </c>
      <c r="I10821" s="4">
        <v>300000</v>
      </c>
      <c r="J10821">
        <v>300000</v>
      </c>
    </row>
    <row r="10822" spans="1:10" x14ac:dyDescent="0.35">
      <c r="C10822" t="s">
        <v>1889</v>
      </c>
      <c r="E10822" s="4">
        <v>525000</v>
      </c>
      <c r="I10822" s="4">
        <v>525000</v>
      </c>
      <c r="J10822">
        <v>525000</v>
      </c>
    </row>
    <row r="10823" spans="1:10" x14ac:dyDescent="0.35">
      <c r="C10823" t="s">
        <v>1890</v>
      </c>
      <c r="E10823" s="4">
        <v>210000</v>
      </c>
      <c r="I10823" s="4">
        <v>210000</v>
      </c>
      <c r="J10823">
        <v>210000</v>
      </c>
    </row>
    <row r="10824" spans="1:10" x14ac:dyDescent="0.35">
      <c r="C10824" t="s">
        <v>1902</v>
      </c>
      <c r="E10824" s="4">
        <v>600000</v>
      </c>
      <c r="I10824" s="4">
        <v>600000</v>
      </c>
      <c r="J10824">
        <v>600000</v>
      </c>
    </row>
    <row r="10825" spans="1:10" x14ac:dyDescent="0.35">
      <c r="B10825" t="s">
        <v>58</v>
      </c>
      <c r="E10825" s="4">
        <v>1635000</v>
      </c>
      <c r="G10825" s="4">
        <v>288000</v>
      </c>
      <c r="I10825" s="4">
        <v>1923000</v>
      </c>
      <c r="J10825">
        <v>1635000</v>
      </c>
    </row>
    <row r="10826" spans="1:10" x14ac:dyDescent="0.35">
      <c r="A10826" t="s">
        <v>1733</v>
      </c>
      <c r="B10826" t="s">
        <v>1842</v>
      </c>
      <c r="D10826" s="4">
        <v>40584466</v>
      </c>
      <c r="E10826" s="4">
        <v>18504077</v>
      </c>
      <c r="F10826" s="4">
        <v>28176044</v>
      </c>
      <c r="G10826" s="4">
        <v>15494282</v>
      </c>
      <c r="H10826" s="4">
        <v>14583400</v>
      </c>
      <c r="I10826" s="4">
        <v>117342269</v>
      </c>
      <c r="J10826" s="4">
        <v>59088543</v>
      </c>
    </row>
    <row r="10827" spans="1:10" x14ac:dyDescent="0.35">
      <c r="A10827" t="s">
        <v>1051</v>
      </c>
      <c r="B10827" t="s">
        <v>1842</v>
      </c>
      <c r="C10827" t="s">
        <v>1843</v>
      </c>
      <c r="D10827" s="4">
        <v>10959298</v>
      </c>
      <c r="E10827" s="4">
        <v>1247542</v>
      </c>
      <c r="F10827" s="4">
        <v>6650000</v>
      </c>
      <c r="I10827" s="4">
        <v>18856840</v>
      </c>
      <c r="J10827" s="4">
        <v>12206840</v>
      </c>
    </row>
    <row r="10828" spans="1:10" x14ac:dyDescent="0.35">
      <c r="C10828" t="s">
        <v>1844</v>
      </c>
      <c r="D10828" s="4">
        <v>647414</v>
      </c>
      <c r="E10828" s="4">
        <v>237455</v>
      </c>
      <c r="H10828" s="4">
        <v>1130676</v>
      </c>
      <c r="I10828" s="4">
        <v>2015545</v>
      </c>
      <c r="J10828" s="4">
        <v>884869</v>
      </c>
    </row>
    <row r="10829" spans="1:10" x14ac:dyDescent="0.35">
      <c r="C10829" t="s">
        <v>1845</v>
      </c>
      <c r="D10829" s="4">
        <v>1484720</v>
      </c>
      <c r="I10829" s="4">
        <v>1484720</v>
      </c>
      <c r="J10829" s="4">
        <v>1484720</v>
      </c>
    </row>
    <row r="10830" spans="1:10" x14ac:dyDescent="0.35">
      <c r="B10830" t="s">
        <v>51</v>
      </c>
      <c r="D10830" s="4">
        <v>13091432</v>
      </c>
      <c r="E10830" s="4">
        <v>1484997</v>
      </c>
      <c r="F10830" s="4">
        <v>6650000</v>
      </c>
      <c r="H10830" s="4">
        <v>1130676</v>
      </c>
      <c r="I10830" s="4">
        <v>22357104</v>
      </c>
      <c r="J10830" s="4">
        <v>14576429</v>
      </c>
    </row>
    <row r="10831" spans="1:10" x14ac:dyDescent="0.35">
      <c r="B10831" t="s">
        <v>1843</v>
      </c>
      <c r="C10831" t="s">
        <v>1846</v>
      </c>
      <c r="D10831" s="4">
        <v>7214587</v>
      </c>
      <c r="E10831" s="4">
        <v>89615</v>
      </c>
      <c r="G10831" s="4">
        <v>1469413</v>
      </c>
      <c r="H10831" s="4">
        <v>132000</v>
      </c>
      <c r="I10831" s="4">
        <v>8905614</v>
      </c>
      <c r="J10831" s="4">
        <v>7304202</v>
      </c>
    </row>
    <row r="10832" spans="1:10" x14ac:dyDescent="0.35">
      <c r="C10832" t="s">
        <v>1847</v>
      </c>
      <c r="D10832" s="4">
        <v>8294417</v>
      </c>
      <c r="F10832" s="4">
        <v>608108</v>
      </c>
      <c r="I10832" s="4">
        <v>8902525</v>
      </c>
      <c r="J10832" s="4">
        <v>8294417</v>
      </c>
    </row>
    <row r="10833" spans="2:10" x14ac:dyDescent="0.35">
      <c r="B10833" t="s">
        <v>52</v>
      </c>
      <c r="D10833" s="4">
        <v>15509004</v>
      </c>
      <c r="E10833" s="4">
        <v>89615</v>
      </c>
      <c r="F10833" s="4">
        <v>608108</v>
      </c>
      <c r="G10833" s="4">
        <v>1469413</v>
      </c>
      <c r="H10833" s="4">
        <v>132000</v>
      </c>
      <c r="I10833" s="4">
        <v>17808140</v>
      </c>
      <c r="J10833" s="4">
        <v>15598619</v>
      </c>
    </row>
    <row r="10834" spans="2:10" x14ac:dyDescent="0.35">
      <c r="B10834" t="s">
        <v>1849</v>
      </c>
      <c r="C10834" t="s">
        <v>1850</v>
      </c>
      <c r="E10834" s="4">
        <v>4800000</v>
      </c>
      <c r="I10834" s="4">
        <v>4800000</v>
      </c>
      <c r="J10834">
        <v>4800000</v>
      </c>
    </row>
    <row r="10835" spans="2:10" x14ac:dyDescent="0.35">
      <c r="B10835" t="s">
        <v>53</v>
      </c>
      <c r="E10835" s="4">
        <v>4800000</v>
      </c>
      <c r="I10835" s="4">
        <v>4800000</v>
      </c>
      <c r="J10835">
        <v>4800000</v>
      </c>
    </row>
    <row r="10836" spans="2:10" x14ac:dyDescent="0.35">
      <c r="B10836" t="s">
        <v>1844</v>
      </c>
      <c r="C10836" t="s">
        <v>1851</v>
      </c>
      <c r="D10836" s="4">
        <v>157678</v>
      </c>
      <c r="F10836" s="4">
        <v>133148</v>
      </c>
      <c r="I10836" s="4">
        <v>290826</v>
      </c>
      <c r="J10836" s="4">
        <v>157678</v>
      </c>
    </row>
    <row r="10837" spans="2:10" x14ac:dyDescent="0.35">
      <c r="C10837" t="s">
        <v>1852</v>
      </c>
      <c r="D10837" s="4">
        <v>1363</v>
      </c>
      <c r="F10837" s="4">
        <v>13630</v>
      </c>
      <c r="I10837" s="4">
        <v>14992</v>
      </c>
      <c r="J10837" s="4">
        <v>1363</v>
      </c>
    </row>
    <row r="10838" spans="2:10" x14ac:dyDescent="0.35">
      <c r="C10838" t="s">
        <v>1853</v>
      </c>
      <c r="D10838" s="4">
        <v>158</v>
      </c>
      <c r="F10838" s="4">
        <v>34703</v>
      </c>
      <c r="I10838" s="4">
        <v>34861</v>
      </c>
      <c r="J10838" s="4">
        <v>158</v>
      </c>
    </row>
    <row r="10839" spans="2:10" x14ac:dyDescent="0.35">
      <c r="C10839" t="s">
        <v>1893</v>
      </c>
      <c r="F10839" s="4">
        <v>2389</v>
      </c>
      <c r="I10839" s="4">
        <v>2389</v>
      </c>
      <c r="J10839">
        <v>0</v>
      </c>
    </row>
    <row r="10840" spans="2:10" x14ac:dyDescent="0.35">
      <c r="C10840" t="s">
        <v>1903</v>
      </c>
      <c r="D10840" s="4">
        <v>4508</v>
      </c>
      <c r="I10840" s="4">
        <v>4508</v>
      </c>
      <c r="J10840" s="4">
        <v>4508</v>
      </c>
    </row>
    <row r="10841" spans="2:10" x14ac:dyDescent="0.35">
      <c r="C10841" t="s">
        <v>1854</v>
      </c>
      <c r="D10841" s="4">
        <v>363144</v>
      </c>
      <c r="I10841" s="4">
        <v>363144</v>
      </c>
      <c r="J10841" s="4">
        <v>363144</v>
      </c>
    </row>
    <row r="10842" spans="2:10" x14ac:dyDescent="0.35">
      <c r="C10842" t="s">
        <v>1855</v>
      </c>
      <c r="D10842" s="4">
        <v>268786</v>
      </c>
      <c r="I10842" s="4">
        <v>268786</v>
      </c>
      <c r="J10842" s="4">
        <v>268786</v>
      </c>
    </row>
    <row r="10843" spans="2:10" x14ac:dyDescent="0.35">
      <c r="C10843" t="s">
        <v>1856</v>
      </c>
      <c r="D10843" s="4">
        <v>22499</v>
      </c>
      <c r="G10843" s="4">
        <v>12737</v>
      </c>
      <c r="I10843" s="4">
        <v>35236</v>
      </c>
      <c r="J10843" s="4">
        <v>22499</v>
      </c>
    </row>
    <row r="10844" spans="2:10" x14ac:dyDescent="0.35">
      <c r="C10844" t="s">
        <v>1857</v>
      </c>
      <c r="D10844" s="4">
        <v>13579</v>
      </c>
      <c r="G10844" s="4">
        <v>2037</v>
      </c>
      <c r="I10844" s="4">
        <v>15616</v>
      </c>
      <c r="J10844" s="4">
        <v>13579</v>
      </c>
    </row>
    <row r="10845" spans="2:10" x14ac:dyDescent="0.35">
      <c r="C10845" t="s">
        <v>1858</v>
      </c>
      <c r="E10845" s="4">
        <v>1487</v>
      </c>
      <c r="H10845" s="4">
        <v>41394</v>
      </c>
      <c r="I10845" s="4">
        <v>42881</v>
      </c>
      <c r="J10845">
        <v>1487</v>
      </c>
    </row>
    <row r="10846" spans="2:10" x14ac:dyDescent="0.35">
      <c r="C10846" t="s">
        <v>1859</v>
      </c>
      <c r="G10846" s="4">
        <v>3</v>
      </c>
      <c r="H10846" s="4">
        <v>225000</v>
      </c>
      <c r="I10846" s="4">
        <v>225003</v>
      </c>
      <c r="J10846">
        <v>0</v>
      </c>
    </row>
    <row r="10847" spans="2:10" x14ac:dyDescent="0.35">
      <c r="C10847" t="s">
        <v>1860</v>
      </c>
      <c r="H10847" s="4">
        <v>652218</v>
      </c>
      <c r="I10847" s="4">
        <v>652218</v>
      </c>
      <c r="J10847">
        <v>0</v>
      </c>
    </row>
    <row r="10848" spans="2:10" x14ac:dyDescent="0.35">
      <c r="C10848" t="s">
        <v>1861</v>
      </c>
      <c r="D10848" s="4">
        <v>138742</v>
      </c>
      <c r="F10848" s="4">
        <v>45703</v>
      </c>
      <c r="I10848" s="4">
        <v>184445</v>
      </c>
      <c r="J10848" s="4">
        <v>138742</v>
      </c>
    </row>
    <row r="10849" spans="2:10" x14ac:dyDescent="0.35">
      <c r="C10849" t="s">
        <v>1862</v>
      </c>
      <c r="E10849" s="4">
        <v>0</v>
      </c>
      <c r="H10849" s="4">
        <v>512786</v>
      </c>
      <c r="I10849" s="4">
        <v>512786</v>
      </c>
      <c r="J10849">
        <v>0</v>
      </c>
    </row>
    <row r="10850" spans="2:10" x14ac:dyDescent="0.35">
      <c r="B10850" t="s">
        <v>54</v>
      </c>
      <c r="D10850" s="4">
        <v>970457</v>
      </c>
      <c r="E10850" s="4">
        <v>1487</v>
      </c>
      <c r="F10850" s="4">
        <v>229573</v>
      </c>
      <c r="G10850" s="4">
        <v>14777</v>
      </c>
      <c r="H10850" s="4">
        <v>1431398</v>
      </c>
      <c r="I10850" s="4">
        <v>2647691</v>
      </c>
      <c r="J10850" s="4">
        <v>971944</v>
      </c>
    </row>
    <row r="10851" spans="2:10" x14ac:dyDescent="0.35">
      <c r="B10851" t="s">
        <v>1845</v>
      </c>
      <c r="C10851" t="s">
        <v>1866</v>
      </c>
      <c r="I10851" s="4">
        <v>0</v>
      </c>
      <c r="J10851">
        <v>0</v>
      </c>
    </row>
    <row r="10852" spans="2:10" x14ac:dyDescent="0.35">
      <c r="C10852" t="s">
        <v>1867</v>
      </c>
      <c r="D10852" s="4">
        <v>800000</v>
      </c>
      <c r="F10852" s="4">
        <v>13500</v>
      </c>
      <c r="H10852" s="4">
        <v>1302084</v>
      </c>
      <c r="I10852" s="4">
        <v>2115584</v>
      </c>
      <c r="J10852" s="4">
        <v>800000</v>
      </c>
    </row>
    <row r="10853" spans="2:10" x14ac:dyDescent="0.35">
      <c r="C10853" t="s">
        <v>1868</v>
      </c>
      <c r="D10853" s="4">
        <v>250000</v>
      </c>
      <c r="H10853" s="4">
        <v>1573068</v>
      </c>
      <c r="I10853" s="4">
        <v>1823068</v>
      </c>
      <c r="J10853" s="4">
        <v>250000</v>
      </c>
    </row>
    <row r="10854" spans="2:10" x14ac:dyDescent="0.35">
      <c r="C10854" t="s">
        <v>1869</v>
      </c>
      <c r="H10854" s="4">
        <v>539520</v>
      </c>
      <c r="I10854" s="4">
        <v>539520</v>
      </c>
      <c r="J10854">
        <v>0</v>
      </c>
    </row>
    <row r="10855" spans="2:10" x14ac:dyDescent="0.35">
      <c r="C10855" t="s">
        <v>1870</v>
      </c>
      <c r="E10855" s="4">
        <v>46189</v>
      </c>
      <c r="G10855" s="4">
        <v>2493705</v>
      </c>
      <c r="H10855" s="4">
        <v>32000</v>
      </c>
      <c r="I10855" s="4">
        <v>2571894</v>
      </c>
      <c r="J10855">
        <v>46189</v>
      </c>
    </row>
    <row r="10856" spans="2:10" x14ac:dyDescent="0.35">
      <c r="C10856" t="s">
        <v>1871</v>
      </c>
      <c r="D10856" s="4">
        <v>4342037</v>
      </c>
      <c r="E10856" s="4">
        <v>103663</v>
      </c>
      <c r="F10856" s="4">
        <v>28894</v>
      </c>
      <c r="I10856" s="4">
        <v>4474594</v>
      </c>
      <c r="J10856" s="4">
        <v>4445700</v>
      </c>
    </row>
    <row r="10857" spans="2:10" x14ac:dyDescent="0.35">
      <c r="C10857" t="s">
        <v>1872</v>
      </c>
      <c r="D10857" s="4">
        <v>147000</v>
      </c>
      <c r="I10857" s="4">
        <v>147000</v>
      </c>
      <c r="J10857" s="4">
        <v>147000</v>
      </c>
    </row>
    <row r="10858" spans="2:10" x14ac:dyDescent="0.35">
      <c r="C10858" t="s">
        <v>1875</v>
      </c>
      <c r="H10858" s="4">
        <v>17436</v>
      </c>
      <c r="I10858" s="4">
        <v>17436</v>
      </c>
      <c r="J10858">
        <v>0</v>
      </c>
    </row>
    <row r="10859" spans="2:10" x14ac:dyDescent="0.35">
      <c r="C10859" t="s">
        <v>1876</v>
      </c>
      <c r="H10859" s="4">
        <v>100800</v>
      </c>
      <c r="I10859" s="4">
        <v>100800</v>
      </c>
      <c r="J10859">
        <v>0</v>
      </c>
    </row>
    <row r="10860" spans="2:10" x14ac:dyDescent="0.35">
      <c r="B10860" t="s">
        <v>55</v>
      </c>
      <c r="D10860" s="4">
        <v>5539037</v>
      </c>
      <c r="E10860" s="4">
        <v>149851</v>
      </c>
      <c r="F10860" s="4">
        <v>42394</v>
      </c>
      <c r="G10860" s="4">
        <v>2493705</v>
      </c>
      <c r="H10860" s="4">
        <v>3564909</v>
      </c>
      <c r="I10860" s="4">
        <v>11789896</v>
      </c>
      <c r="J10860" s="4">
        <v>5688888</v>
      </c>
    </row>
    <row r="10861" spans="2:10" x14ac:dyDescent="0.35">
      <c r="B10861" t="s">
        <v>1878</v>
      </c>
      <c r="C10861" t="s">
        <v>1879</v>
      </c>
      <c r="D10861" s="4">
        <v>760917</v>
      </c>
      <c r="I10861" s="4">
        <v>760917</v>
      </c>
      <c r="J10861" s="4">
        <v>760917</v>
      </c>
    </row>
    <row r="10862" spans="2:10" x14ac:dyDescent="0.35">
      <c r="C10862" t="s">
        <v>1880</v>
      </c>
      <c r="D10862" s="4">
        <v>807151</v>
      </c>
      <c r="I10862" s="4">
        <v>807151</v>
      </c>
      <c r="J10862" s="4">
        <v>807151</v>
      </c>
    </row>
    <row r="10863" spans="2:10" x14ac:dyDescent="0.35">
      <c r="C10863" t="s">
        <v>1881</v>
      </c>
      <c r="D10863" s="4">
        <v>939193</v>
      </c>
      <c r="I10863" s="4">
        <v>939193</v>
      </c>
      <c r="J10863" s="4">
        <v>939193</v>
      </c>
    </row>
    <row r="10864" spans="2:10" x14ac:dyDescent="0.35">
      <c r="C10864" t="s">
        <v>1882</v>
      </c>
      <c r="E10864" s="4">
        <v>46216</v>
      </c>
      <c r="I10864" s="4">
        <v>46216</v>
      </c>
      <c r="J10864">
        <v>46216</v>
      </c>
    </row>
    <row r="10865" spans="1:10" x14ac:dyDescent="0.35">
      <c r="C10865" t="s">
        <v>1883</v>
      </c>
      <c r="D10865" s="4">
        <v>105624</v>
      </c>
      <c r="I10865" s="4">
        <v>105624</v>
      </c>
      <c r="J10865" s="4">
        <v>105624</v>
      </c>
    </row>
    <row r="10866" spans="1:10" x14ac:dyDescent="0.35">
      <c r="B10866" t="s">
        <v>56</v>
      </c>
      <c r="D10866" s="4">
        <v>2612885</v>
      </c>
      <c r="E10866" s="4">
        <v>46216</v>
      </c>
      <c r="I10866" s="4">
        <v>2659101</v>
      </c>
      <c r="J10866" s="4">
        <v>2659101</v>
      </c>
    </row>
    <row r="10867" spans="1:10" x14ac:dyDescent="0.35">
      <c r="B10867" t="s">
        <v>1885</v>
      </c>
      <c r="C10867" t="s">
        <v>1886</v>
      </c>
      <c r="D10867" s="4">
        <v>75411</v>
      </c>
      <c r="I10867" s="4">
        <v>75411</v>
      </c>
      <c r="J10867" s="4">
        <v>75411</v>
      </c>
    </row>
    <row r="10868" spans="1:10" x14ac:dyDescent="0.35">
      <c r="B10868" t="s">
        <v>57</v>
      </c>
      <c r="D10868" s="4">
        <v>75411</v>
      </c>
      <c r="I10868" s="4">
        <v>75411</v>
      </c>
      <c r="J10868" s="4">
        <v>75411</v>
      </c>
    </row>
    <row r="10869" spans="1:10" x14ac:dyDescent="0.35">
      <c r="B10869" t="s">
        <v>1887</v>
      </c>
      <c r="C10869" t="s">
        <v>1888</v>
      </c>
      <c r="H10869" s="4">
        <v>72000</v>
      </c>
      <c r="I10869" s="4">
        <v>72000</v>
      </c>
      <c r="J10869">
        <v>0</v>
      </c>
    </row>
    <row r="10870" spans="1:10" x14ac:dyDescent="0.35">
      <c r="C10870" t="s">
        <v>1901</v>
      </c>
      <c r="G10870" s="4">
        <v>300000</v>
      </c>
      <c r="I10870" s="4">
        <v>300000</v>
      </c>
      <c r="J10870">
        <v>0</v>
      </c>
    </row>
    <row r="10871" spans="1:10" x14ac:dyDescent="0.35">
      <c r="C10871" t="s">
        <v>1889</v>
      </c>
      <c r="G10871" s="4">
        <v>105000</v>
      </c>
      <c r="I10871" s="4">
        <v>105000</v>
      </c>
      <c r="J10871">
        <v>0</v>
      </c>
    </row>
    <row r="10872" spans="1:10" x14ac:dyDescent="0.35">
      <c r="C10872" t="s">
        <v>1890</v>
      </c>
      <c r="G10872" s="4">
        <v>75000</v>
      </c>
      <c r="I10872" s="4">
        <v>75000</v>
      </c>
      <c r="J10872">
        <v>0</v>
      </c>
    </row>
    <row r="10873" spans="1:10" x14ac:dyDescent="0.35">
      <c r="C10873" t="s">
        <v>1902</v>
      </c>
      <c r="G10873" s="4">
        <v>600000</v>
      </c>
      <c r="I10873" s="4">
        <v>600000</v>
      </c>
      <c r="J10873">
        <v>0</v>
      </c>
    </row>
    <row r="10874" spans="1:10" x14ac:dyDescent="0.35">
      <c r="B10874" t="s">
        <v>58</v>
      </c>
      <c r="G10874" s="4">
        <v>1080000</v>
      </c>
      <c r="H10874" s="4">
        <v>72000</v>
      </c>
      <c r="I10874" s="4">
        <v>1152000</v>
      </c>
      <c r="J10874">
        <v>0</v>
      </c>
    </row>
    <row r="10875" spans="1:10" x14ac:dyDescent="0.35">
      <c r="A10875" t="s">
        <v>1734</v>
      </c>
      <c r="B10875" t="s">
        <v>1842</v>
      </c>
      <c r="D10875" s="4">
        <v>37798226</v>
      </c>
      <c r="E10875" s="4">
        <v>6572166</v>
      </c>
      <c r="F10875" s="4">
        <v>7530075</v>
      </c>
      <c r="G10875" s="4">
        <v>5057894</v>
      </c>
      <c r="H10875" s="4">
        <v>6330982</v>
      </c>
      <c r="I10875" s="4">
        <v>63289343</v>
      </c>
      <c r="J10875" s="4">
        <v>44370392</v>
      </c>
    </row>
    <row r="10876" spans="1:10" x14ac:dyDescent="0.35">
      <c r="A10876" t="s">
        <v>1055</v>
      </c>
      <c r="B10876" t="s">
        <v>1842</v>
      </c>
      <c r="C10876" t="s">
        <v>1843</v>
      </c>
      <c r="D10876" s="4">
        <v>6335845</v>
      </c>
      <c r="E10876" s="4">
        <v>511920</v>
      </c>
      <c r="F10876" s="4">
        <v>3458000</v>
      </c>
      <c r="I10876" s="4">
        <v>10305765</v>
      </c>
      <c r="J10876" s="4">
        <v>6847765</v>
      </c>
    </row>
    <row r="10877" spans="1:10" x14ac:dyDescent="0.35">
      <c r="C10877" t="s">
        <v>1844</v>
      </c>
      <c r="D10877" s="4">
        <v>338297</v>
      </c>
      <c r="F10877" s="4">
        <v>519676</v>
      </c>
      <c r="H10877" s="4">
        <v>78300</v>
      </c>
      <c r="I10877" s="4">
        <v>936273</v>
      </c>
      <c r="J10877" s="4">
        <v>338297</v>
      </c>
    </row>
    <row r="10878" spans="1:10" x14ac:dyDescent="0.35">
      <c r="C10878" t="s">
        <v>1845</v>
      </c>
      <c r="D10878" s="4">
        <v>67458</v>
      </c>
      <c r="F10878" s="4">
        <v>638585</v>
      </c>
      <c r="G10878" s="4">
        <v>199558</v>
      </c>
      <c r="I10878" s="4">
        <v>905601</v>
      </c>
      <c r="J10878" s="4">
        <v>67458</v>
      </c>
    </row>
    <row r="10879" spans="1:10" x14ac:dyDescent="0.35">
      <c r="B10879" t="s">
        <v>51</v>
      </c>
      <c r="D10879" s="4">
        <v>6741599</v>
      </c>
      <c r="E10879" s="4">
        <v>511920</v>
      </c>
      <c r="F10879" s="4">
        <v>4616261</v>
      </c>
      <c r="G10879" s="4">
        <v>199558</v>
      </c>
      <c r="H10879" s="4">
        <v>78300</v>
      </c>
      <c r="I10879" s="4">
        <v>12147639</v>
      </c>
      <c r="J10879" s="4">
        <v>7253519</v>
      </c>
    </row>
    <row r="10880" spans="1:10" x14ac:dyDescent="0.35">
      <c r="B10880" t="s">
        <v>1843</v>
      </c>
      <c r="C10880" t="s">
        <v>1846</v>
      </c>
      <c r="D10880" s="4">
        <v>8245234</v>
      </c>
      <c r="H10880" s="4">
        <v>5793447</v>
      </c>
      <c r="I10880" s="4">
        <v>14038681</v>
      </c>
      <c r="J10880" s="4">
        <v>8245234</v>
      </c>
    </row>
    <row r="10881" spans="2:10" x14ac:dyDescent="0.35">
      <c r="C10881" t="s">
        <v>1847</v>
      </c>
      <c r="D10881" s="4">
        <v>1583952</v>
      </c>
      <c r="F10881" s="4">
        <v>880000</v>
      </c>
      <c r="I10881" s="4">
        <v>2463952</v>
      </c>
      <c r="J10881" s="4">
        <v>1583952</v>
      </c>
    </row>
    <row r="10882" spans="2:10" x14ac:dyDescent="0.35">
      <c r="C10882" t="s">
        <v>1848</v>
      </c>
      <c r="D10882" s="4">
        <v>166917</v>
      </c>
      <c r="I10882" s="4">
        <v>166917</v>
      </c>
      <c r="J10882" s="4">
        <v>166917</v>
      </c>
    </row>
    <row r="10883" spans="2:10" x14ac:dyDescent="0.35">
      <c r="B10883" t="s">
        <v>52</v>
      </c>
      <c r="D10883" s="4">
        <v>9996103</v>
      </c>
      <c r="F10883" s="4">
        <v>880000</v>
      </c>
      <c r="H10883" s="4">
        <v>5793447</v>
      </c>
      <c r="I10883" s="4">
        <v>16669550</v>
      </c>
      <c r="J10883" s="4">
        <v>9996103</v>
      </c>
    </row>
    <row r="10884" spans="2:10" x14ac:dyDescent="0.35">
      <c r="B10884" t="s">
        <v>1844</v>
      </c>
      <c r="C10884" t="s">
        <v>1851</v>
      </c>
      <c r="D10884" s="4">
        <v>101200</v>
      </c>
      <c r="I10884" s="4">
        <v>101200</v>
      </c>
      <c r="J10884" s="4">
        <v>101200</v>
      </c>
    </row>
    <row r="10885" spans="2:10" x14ac:dyDescent="0.35">
      <c r="C10885" t="s">
        <v>1903</v>
      </c>
      <c r="D10885" s="4">
        <v>6073</v>
      </c>
      <c r="I10885" s="4">
        <v>6073</v>
      </c>
      <c r="J10885" s="4">
        <v>6073</v>
      </c>
    </row>
    <row r="10886" spans="2:10" x14ac:dyDescent="0.35">
      <c r="C10886" t="s">
        <v>1854</v>
      </c>
      <c r="D10886" s="4">
        <v>340982</v>
      </c>
      <c r="F10886" s="4">
        <v>282446</v>
      </c>
      <c r="I10886" s="4">
        <v>623427</v>
      </c>
      <c r="J10886" s="4">
        <v>340982</v>
      </c>
    </row>
    <row r="10887" spans="2:10" x14ac:dyDescent="0.35">
      <c r="C10887" t="s">
        <v>1855</v>
      </c>
      <c r="D10887" s="4">
        <v>105605</v>
      </c>
      <c r="F10887" s="4">
        <v>105512</v>
      </c>
      <c r="I10887" s="4">
        <v>211117</v>
      </c>
      <c r="J10887" s="4">
        <v>105605</v>
      </c>
    </row>
    <row r="10888" spans="2:10" x14ac:dyDescent="0.35">
      <c r="C10888" t="s">
        <v>1856</v>
      </c>
      <c r="I10888" s="4">
        <v>0</v>
      </c>
      <c r="J10888">
        <v>0</v>
      </c>
    </row>
    <row r="10889" spans="2:10" x14ac:dyDescent="0.35">
      <c r="C10889" t="s">
        <v>1857</v>
      </c>
      <c r="D10889" s="4">
        <v>29874</v>
      </c>
      <c r="I10889" s="4">
        <v>29874</v>
      </c>
      <c r="J10889" s="4">
        <v>29874</v>
      </c>
    </row>
    <row r="10890" spans="2:10" x14ac:dyDescent="0.35">
      <c r="C10890" t="s">
        <v>1858</v>
      </c>
      <c r="E10890" s="4">
        <v>19196</v>
      </c>
      <c r="F10890" s="4">
        <v>16088</v>
      </c>
      <c r="H10890" s="4">
        <v>25976</v>
      </c>
      <c r="I10890" s="4">
        <v>61261</v>
      </c>
      <c r="J10890">
        <v>19196</v>
      </c>
    </row>
    <row r="10891" spans="2:10" x14ac:dyDescent="0.35">
      <c r="C10891" t="s">
        <v>1859</v>
      </c>
      <c r="F10891" s="4">
        <v>1050000</v>
      </c>
      <c r="H10891" s="4">
        <v>75000</v>
      </c>
      <c r="I10891" s="4">
        <v>1125000</v>
      </c>
      <c r="J10891">
        <v>0</v>
      </c>
    </row>
    <row r="10892" spans="2:10" x14ac:dyDescent="0.35">
      <c r="C10892" t="s">
        <v>1860</v>
      </c>
      <c r="F10892" s="4">
        <v>1087030</v>
      </c>
      <c r="I10892" s="4">
        <v>1087030</v>
      </c>
      <c r="J10892">
        <v>0</v>
      </c>
    </row>
    <row r="10893" spans="2:10" x14ac:dyDescent="0.35">
      <c r="C10893" t="s">
        <v>1861</v>
      </c>
      <c r="D10893" s="4">
        <v>37542</v>
      </c>
      <c r="I10893" s="4">
        <v>37542</v>
      </c>
      <c r="J10893" s="4">
        <v>37542</v>
      </c>
    </row>
    <row r="10894" spans="2:10" x14ac:dyDescent="0.35">
      <c r="C10894" t="s">
        <v>1863</v>
      </c>
      <c r="D10894" s="4">
        <v>14346</v>
      </c>
      <c r="F10894" s="4">
        <v>15560</v>
      </c>
      <c r="I10894" s="4">
        <v>29905</v>
      </c>
      <c r="J10894" s="4">
        <v>14346</v>
      </c>
    </row>
    <row r="10895" spans="2:10" x14ac:dyDescent="0.35">
      <c r="B10895" t="s">
        <v>54</v>
      </c>
      <c r="D10895" s="4">
        <v>635621</v>
      </c>
      <c r="E10895" s="4">
        <v>19196</v>
      </c>
      <c r="F10895" s="4">
        <v>2556636</v>
      </c>
      <c r="H10895" s="4">
        <v>100976</v>
      </c>
      <c r="I10895" s="4">
        <v>3312429</v>
      </c>
      <c r="J10895" s="4">
        <v>654817</v>
      </c>
    </row>
    <row r="10896" spans="2:10" x14ac:dyDescent="0.35">
      <c r="B10896" t="s">
        <v>1845</v>
      </c>
      <c r="C10896" t="s">
        <v>1866</v>
      </c>
      <c r="I10896" s="4">
        <v>0</v>
      </c>
      <c r="J10896">
        <v>0</v>
      </c>
    </row>
    <row r="10897" spans="2:10" x14ac:dyDescent="0.35">
      <c r="C10897" t="s">
        <v>1867</v>
      </c>
      <c r="E10897" s="4">
        <v>69531</v>
      </c>
      <c r="F10897" s="4">
        <v>13500</v>
      </c>
      <c r="G10897" s="4">
        <v>78531</v>
      </c>
      <c r="H10897" s="4">
        <v>565108</v>
      </c>
      <c r="I10897" s="4">
        <v>726669</v>
      </c>
      <c r="J10897">
        <v>69531</v>
      </c>
    </row>
    <row r="10898" spans="2:10" x14ac:dyDescent="0.35">
      <c r="C10898" t="s">
        <v>1868</v>
      </c>
      <c r="D10898" s="4">
        <v>5259</v>
      </c>
      <c r="F10898" s="4">
        <v>26297</v>
      </c>
      <c r="H10898" s="4">
        <v>510587</v>
      </c>
      <c r="I10898" s="4">
        <v>542143</v>
      </c>
      <c r="J10898" s="4">
        <v>5259</v>
      </c>
    </row>
    <row r="10899" spans="2:10" x14ac:dyDescent="0.35">
      <c r="C10899" t="s">
        <v>1894</v>
      </c>
      <c r="D10899" s="4">
        <v>1309</v>
      </c>
      <c r="I10899" s="4">
        <v>1309</v>
      </c>
      <c r="J10899" s="4">
        <v>1309</v>
      </c>
    </row>
    <row r="10900" spans="2:10" x14ac:dyDescent="0.35">
      <c r="C10900" t="s">
        <v>1869</v>
      </c>
      <c r="H10900" s="4">
        <v>279360</v>
      </c>
      <c r="I10900" s="4">
        <v>279360</v>
      </c>
      <c r="J10900">
        <v>0</v>
      </c>
    </row>
    <row r="10901" spans="2:10" x14ac:dyDescent="0.35">
      <c r="C10901" t="s">
        <v>1870</v>
      </c>
      <c r="F10901" s="4">
        <v>20840</v>
      </c>
      <c r="H10901" s="4">
        <v>2448849</v>
      </c>
      <c r="I10901" s="4">
        <v>2469688</v>
      </c>
      <c r="J10901">
        <v>0</v>
      </c>
    </row>
    <row r="10902" spans="2:10" x14ac:dyDescent="0.35">
      <c r="C10902" t="s">
        <v>1871</v>
      </c>
      <c r="D10902" s="4">
        <v>145598</v>
      </c>
      <c r="E10902" s="4">
        <v>151243</v>
      </c>
      <c r="F10902" s="4">
        <v>11243</v>
      </c>
      <c r="H10902" s="4">
        <v>324973</v>
      </c>
      <c r="I10902" s="4">
        <v>633057</v>
      </c>
      <c r="J10902" s="4">
        <v>296841</v>
      </c>
    </row>
    <row r="10903" spans="2:10" x14ac:dyDescent="0.35">
      <c r="C10903" t="s">
        <v>1872</v>
      </c>
      <c r="D10903" s="4">
        <v>294000</v>
      </c>
      <c r="I10903" s="4">
        <v>294000</v>
      </c>
      <c r="J10903" s="4">
        <v>294000</v>
      </c>
    </row>
    <row r="10904" spans="2:10" x14ac:dyDescent="0.35">
      <c r="C10904" t="s">
        <v>1875</v>
      </c>
      <c r="H10904" s="4">
        <v>38360</v>
      </c>
      <c r="I10904" s="4">
        <v>38360</v>
      </c>
      <c r="J10904">
        <v>0</v>
      </c>
    </row>
    <row r="10905" spans="2:10" x14ac:dyDescent="0.35">
      <c r="B10905" t="s">
        <v>55</v>
      </c>
      <c r="D10905" s="4">
        <v>446167</v>
      </c>
      <c r="E10905" s="4">
        <v>220774</v>
      </c>
      <c r="F10905" s="4">
        <v>71880</v>
      </c>
      <c r="G10905" s="4">
        <v>78531</v>
      </c>
      <c r="H10905" s="4">
        <v>4167236</v>
      </c>
      <c r="I10905" s="4">
        <v>4984587</v>
      </c>
      <c r="J10905" s="4">
        <v>666941</v>
      </c>
    </row>
    <row r="10906" spans="2:10" x14ac:dyDescent="0.35">
      <c r="B10906" t="s">
        <v>1878</v>
      </c>
      <c r="C10906" t="s">
        <v>1879</v>
      </c>
      <c r="D10906" s="4">
        <v>83206</v>
      </c>
      <c r="I10906" s="4">
        <v>83206</v>
      </c>
      <c r="J10906" s="4">
        <v>83206</v>
      </c>
    </row>
    <row r="10907" spans="2:10" x14ac:dyDescent="0.35">
      <c r="C10907" t="s">
        <v>1881</v>
      </c>
      <c r="D10907" s="4">
        <v>212627</v>
      </c>
      <c r="I10907" s="4">
        <v>212627</v>
      </c>
      <c r="J10907" s="4">
        <v>212627</v>
      </c>
    </row>
    <row r="10908" spans="2:10" x14ac:dyDescent="0.35">
      <c r="C10908" t="s">
        <v>1884</v>
      </c>
      <c r="D10908" s="4">
        <v>23328</v>
      </c>
      <c r="I10908" s="4">
        <v>23328</v>
      </c>
      <c r="J10908" s="4">
        <v>23328</v>
      </c>
    </row>
    <row r="10909" spans="2:10" x14ac:dyDescent="0.35">
      <c r="B10909" t="s">
        <v>56</v>
      </c>
      <c r="D10909" s="4">
        <v>319161</v>
      </c>
      <c r="I10909" s="4">
        <v>319161</v>
      </c>
      <c r="J10909" s="4">
        <v>319161</v>
      </c>
    </row>
    <row r="10910" spans="2:10" x14ac:dyDescent="0.35">
      <c r="B10910" t="s">
        <v>1887</v>
      </c>
      <c r="C10910" t="s">
        <v>1888</v>
      </c>
      <c r="H10910" s="4">
        <v>192000</v>
      </c>
      <c r="I10910" s="4">
        <v>192000</v>
      </c>
      <c r="J10910">
        <v>0</v>
      </c>
    </row>
    <row r="10911" spans="2:10" x14ac:dyDescent="0.35">
      <c r="C10911" t="s">
        <v>1889</v>
      </c>
      <c r="H10911" s="4">
        <v>262500</v>
      </c>
      <c r="I10911" s="4">
        <v>262500</v>
      </c>
      <c r="J10911">
        <v>0</v>
      </c>
    </row>
    <row r="10912" spans="2:10" x14ac:dyDescent="0.35">
      <c r="C10912" t="s">
        <v>1890</v>
      </c>
      <c r="H10912" s="4">
        <v>225000</v>
      </c>
      <c r="I10912" s="4">
        <v>225000</v>
      </c>
      <c r="J10912">
        <v>0</v>
      </c>
    </row>
    <row r="10913" spans="1:10" x14ac:dyDescent="0.35">
      <c r="B10913" t="s">
        <v>58</v>
      </c>
      <c r="H10913" s="4">
        <v>679500</v>
      </c>
      <c r="I10913" s="4">
        <v>679500</v>
      </c>
      <c r="J10913">
        <v>0</v>
      </c>
    </row>
    <row r="10914" spans="1:10" x14ac:dyDescent="0.35">
      <c r="A10914" t="s">
        <v>1735</v>
      </c>
      <c r="D10914" s="4">
        <v>18138651</v>
      </c>
      <c r="E10914" s="4">
        <v>751890</v>
      </c>
      <c r="F10914" s="4">
        <v>8124777</v>
      </c>
      <c r="G10914" s="4">
        <v>278088</v>
      </c>
      <c r="H10914" s="4">
        <v>10819459</v>
      </c>
      <c r="I10914" s="4">
        <v>38112865</v>
      </c>
      <c r="J10914" s="4">
        <v>18890541</v>
      </c>
    </row>
    <row r="10915" spans="1:10" x14ac:dyDescent="0.35">
      <c r="A10915" t="s">
        <v>1059</v>
      </c>
      <c r="B10915" t="s">
        <v>1842</v>
      </c>
      <c r="C10915" t="s">
        <v>1843</v>
      </c>
      <c r="D10915" s="4">
        <v>27576642</v>
      </c>
      <c r="F10915" s="4">
        <v>16039800</v>
      </c>
      <c r="I10915" s="4">
        <v>43616442</v>
      </c>
      <c r="J10915" s="4">
        <v>27576642</v>
      </c>
    </row>
    <row r="10916" spans="1:10" x14ac:dyDescent="0.35">
      <c r="C10916" t="s">
        <v>1844</v>
      </c>
      <c r="D10916" s="4">
        <v>4351108</v>
      </c>
      <c r="G10916" s="4">
        <v>48150</v>
      </c>
      <c r="H10916" s="4">
        <v>282324</v>
      </c>
      <c r="I10916" s="4">
        <v>4681582</v>
      </c>
      <c r="J10916" s="4">
        <v>4351108</v>
      </c>
    </row>
    <row r="10917" spans="1:10" x14ac:dyDescent="0.35">
      <c r="C10917" t="s">
        <v>1845</v>
      </c>
      <c r="D10917" s="4">
        <v>3177362</v>
      </c>
      <c r="I10917" s="4">
        <v>3177362</v>
      </c>
      <c r="J10917" s="4">
        <v>3177362</v>
      </c>
    </row>
    <row r="10918" spans="1:10" x14ac:dyDescent="0.35">
      <c r="B10918" t="s">
        <v>51</v>
      </c>
      <c r="D10918" s="4">
        <v>35105112</v>
      </c>
      <c r="F10918" s="4">
        <v>16039800</v>
      </c>
      <c r="G10918" s="4">
        <v>48150</v>
      </c>
      <c r="H10918" s="4">
        <v>282324</v>
      </c>
      <c r="I10918" s="4">
        <v>51475386</v>
      </c>
      <c r="J10918" s="4">
        <v>35105112</v>
      </c>
    </row>
    <row r="10919" spans="1:10" x14ac:dyDescent="0.35">
      <c r="B10919" t="s">
        <v>1843</v>
      </c>
      <c r="C10919" t="s">
        <v>1846</v>
      </c>
      <c r="D10919" s="4">
        <v>20647140</v>
      </c>
      <c r="I10919" s="4">
        <v>20647140</v>
      </c>
      <c r="J10919" s="4">
        <v>20647140</v>
      </c>
    </row>
    <row r="10920" spans="1:10" x14ac:dyDescent="0.35">
      <c r="C10920" t="s">
        <v>1847</v>
      </c>
      <c r="D10920" s="4">
        <v>16909213</v>
      </c>
      <c r="F10920" s="4">
        <v>337838</v>
      </c>
      <c r="I10920" s="4">
        <v>17247051</v>
      </c>
      <c r="J10920" s="4">
        <v>16909213</v>
      </c>
    </row>
    <row r="10921" spans="1:10" x14ac:dyDescent="0.35">
      <c r="C10921" t="s">
        <v>1848</v>
      </c>
      <c r="D10921" s="4">
        <v>710855</v>
      </c>
      <c r="I10921" s="4">
        <v>710855</v>
      </c>
      <c r="J10921" s="4">
        <v>710855</v>
      </c>
    </row>
    <row r="10922" spans="1:10" x14ac:dyDescent="0.35">
      <c r="B10922" t="s">
        <v>52</v>
      </c>
      <c r="D10922" s="4">
        <v>38267208</v>
      </c>
      <c r="F10922" s="4">
        <v>337838</v>
      </c>
      <c r="I10922" s="4">
        <v>38605046</v>
      </c>
      <c r="J10922" s="4">
        <v>38267208</v>
      </c>
    </row>
    <row r="10923" spans="1:10" x14ac:dyDescent="0.35">
      <c r="B10923" t="s">
        <v>1849</v>
      </c>
      <c r="C10923" t="s">
        <v>1951</v>
      </c>
      <c r="H10923" s="4">
        <v>500000</v>
      </c>
      <c r="I10923" s="4">
        <v>500000</v>
      </c>
      <c r="J10923">
        <v>0</v>
      </c>
    </row>
    <row r="10924" spans="1:10" x14ac:dyDescent="0.35">
      <c r="C10924" t="s">
        <v>1850</v>
      </c>
      <c r="D10924" s="4">
        <v>4800000</v>
      </c>
      <c r="E10924" s="4">
        <v>4800000</v>
      </c>
      <c r="I10924" s="4">
        <v>9600000</v>
      </c>
      <c r="J10924" s="4">
        <v>9600000</v>
      </c>
    </row>
    <row r="10925" spans="1:10" x14ac:dyDescent="0.35">
      <c r="B10925" t="s">
        <v>53</v>
      </c>
      <c r="D10925" s="4">
        <v>4800000</v>
      </c>
      <c r="E10925" s="4">
        <v>4800000</v>
      </c>
      <c r="H10925" s="4">
        <v>500000</v>
      </c>
      <c r="I10925" s="4">
        <v>10100000</v>
      </c>
      <c r="J10925" s="4">
        <v>9600000</v>
      </c>
    </row>
    <row r="10926" spans="1:10" x14ac:dyDescent="0.35">
      <c r="B10926" t="s">
        <v>1844</v>
      </c>
      <c r="C10926" t="s">
        <v>1851</v>
      </c>
      <c r="D10926" s="4">
        <v>1023663</v>
      </c>
      <c r="I10926" s="4">
        <v>1023663</v>
      </c>
      <c r="J10926" s="4">
        <v>1023663</v>
      </c>
    </row>
    <row r="10927" spans="1:10" x14ac:dyDescent="0.35">
      <c r="B10927" t="s">
        <v>1844</v>
      </c>
      <c r="C10927" t="s">
        <v>1852</v>
      </c>
      <c r="D10927" s="4">
        <v>1363</v>
      </c>
      <c r="H10927" s="4">
        <v>2726</v>
      </c>
      <c r="I10927" s="4">
        <v>4089</v>
      </c>
      <c r="J10927" s="4">
        <v>1363</v>
      </c>
    </row>
    <row r="10928" spans="1:10" x14ac:dyDescent="0.35">
      <c r="C10928" t="s">
        <v>1853</v>
      </c>
      <c r="D10928" s="4">
        <v>2730</v>
      </c>
      <c r="H10928" s="4">
        <v>10922</v>
      </c>
      <c r="I10928" s="4">
        <v>13652</v>
      </c>
      <c r="J10928" s="4">
        <v>2730</v>
      </c>
    </row>
    <row r="10929" spans="2:10" x14ac:dyDescent="0.35">
      <c r="C10929" t="s">
        <v>1903</v>
      </c>
      <c r="D10929" s="4">
        <v>22539</v>
      </c>
      <c r="I10929" s="4">
        <v>22539</v>
      </c>
      <c r="J10929" s="4">
        <v>22539</v>
      </c>
    </row>
    <row r="10930" spans="2:10" x14ac:dyDescent="0.35">
      <c r="C10930" t="s">
        <v>1854</v>
      </c>
      <c r="D10930" s="4">
        <v>695275</v>
      </c>
      <c r="E10930" s="4">
        <v>119043</v>
      </c>
      <c r="H10930" s="4">
        <v>20175</v>
      </c>
      <c r="I10930" s="4">
        <v>834493</v>
      </c>
      <c r="J10930" s="4">
        <v>814318</v>
      </c>
    </row>
    <row r="10931" spans="2:10" x14ac:dyDescent="0.35">
      <c r="C10931" t="s">
        <v>1855</v>
      </c>
      <c r="D10931" s="4">
        <v>189309</v>
      </c>
      <c r="E10931" s="4">
        <v>45703</v>
      </c>
      <c r="F10931" s="4">
        <v>87240</v>
      </c>
      <c r="H10931" s="4">
        <v>6180</v>
      </c>
      <c r="I10931" s="4">
        <v>328432</v>
      </c>
      <c r="J10931" s="4">
        <v>235012</v>
      </c>
    </row>
    <row r="10932" spans="2:10" x14ac:dyDescent="0.35">
      <c r="C10932" t="s">
        <v>1856</v>
      </c>
      <c r="D10932" s="4">
        <v>6212</v>
      </c>
      <c r="I10932" s="4">
        <v>6212</v>
      </c>
      <c r="J10932" s="4">
        <v>6212</v>
      </c>
    </row>
    <row r="10933" spans="2:10" x14ac:dyDescent="0.35">
      <c r="C10933" t="s">
        <v>1857</v>
      </c>
      <c r="D10933" s="4">
        <v>200295</v>
      </c>
      <c r="I10933" s="4">
        <v>200295</v>
      </c>
      <c r="J10933" s="4">
        <v>200295</v>
      </c>
    </row>
    <row r="10934" spans="2:10" x14ac:dyDescent="0.35">
      <c r="C10934" t="s">
        <v>1906</v>
      </c>
      <c r="D10934" s="4">
        <v>801</v>
      </c>
      <c r="H10934" s="4">
        <v>86592</v>
      </c>
      <c r="I10934" s="4">
        <v>87393</v>
      </c>
      <c r="J10934" s="4">
        <v>801</v>
      </c>
    </row>
    <row r="10935" spans="2:10" x14ac:dyDescent="0.35">
      <c r="C10935" t="s">
        <v>1858</v>
      </c>
      <c r="H10935" s="4">
        <v>55974</v>
      </c>
      <c r="I10935" s="4">
        <v>55974</v>
      </c>
      <c r="J10935">
        <v>0</v>
      </c>
    </row>
    <row r="10936" spans="2:10" x14ac:dyDescent="0.35">
      <c r="C10936" t="s">
        <v>1859</v>
      </c>
      <c r="D10936" s="4">
        <v>281110</v>
      </c>
      <c r="E10936" s="4">
        <v>29721</v>
      </c>
      <c r="G10936" s="4">
        <v>100000</v>
      </c>
      <c r="H10936" s="4">
        <v>736561</v>
      </c>
      <c r="I10936" s="4">
        <v>1147392</v>
      </c>
      <c r="J10936" s="4">
        <v>310831</v>
      </c>
    </row>
    <row r="10937" spans="2:10" x14ac:dyDescent="0.35">
      <c r="C10937" t="s">
        <v>1860</v>
      </c>
      <c r="H10937" s="4">
        <v>1956655</v>
      </c>
      <c r="I10937" s="4">
        <v>1956655</v>
      </c>
      <c r="J10937">
        <v>0</v>
      </c>
    </row>
    <row r="10938" spans="2:10" x14ac:dyDescent="0.35">
      <c r="C10938" t="s">
        <v>1861</v>
      </c>
      <c r="D10938" s="4">
        <v>328587</v>
      </c>
      <c r="I10938" s="4">
        <v>328587</v>
      </c>
      <c r="J10938" s="4">
        <v>328587</v>
      </c>
    </row>
    <row r="10939" spans="2:10" x14ac:dyDescent="0.35">
      <c r="C10939" t="s">
        <v>1862</v>
      </c>
      <c r="D10939" s="4">
        <v>85464</v>
      </c>
      <c r="H10939" s="4">
        <v>1495566</v>
      </c>
      <c r="I10939" s="4">
        <v>1581030</v>
      </c>
      <c r="J10939" s="4">
        <v>85464</v>
      </c>
    </row>
    <row r="10940" spans="2:10" x14ac:dyDescent="0.35">
      <c r="C10940" t="s">
        <v>1863</v>
      </c>
      <c r="H10940" s="4">
        <v>7780</v>
      </c>
      <c r="I10940" s="4">
        <v>7780</v>
      </c>
      <c r="J10940">
        <v>0</v>
      </c>
    </row>
    <row r="10941" spans="2:10" x14ac:dyDescent="0.35">
      <c r="B10941" t="s">
        <v>54</v>
      </c>
      <c r="D10941" s="4">
        <v>2837348</v>
      </c>
      <c r="E10941" s="4">
        <v>194467</v>
      </c>
      <c r="F10941" s="4">
        <v>87240</v>
      </c>
      <c r="G10941" s="4">
        <v>100000</v>
      </c>
      <c r="H10941" s="4">
        <v>4379129</v>
      </c>
      <c r="I10941" s="4">
        <v>7598184</v>
      </c>
      <c r="J10941" s="4">
        <v>3031815</v>
      </c>
    </row>
    <row r="10942" spans="2:10" x14ac:dyDescent="0.35">
      <c r="B10942" t="s">
        <v>1845</v>
      </c>
      <c r="C10942" t="s">
        <v>1865</v>
      </c>
      <c r="H10942" s="4">
        <v>21597</v>
      </c>
      <c r="I10942" s="4">
        <v>21597</v>
      </c>
      <c r="J10942">
        <v>0</v>
      </c>
    </row>
    <row r="10943" spans="2:10" x14ac:dyDescent="0.35">
      <c r="C10943" t="s">
        <v>1866</v>
      </c>
      <c r="I10943" s="4">
        <v>0</v>
      </c>
      <c r="J10943">
        <v>0</v>
      </c>
    </row>
    <row r="10944" spans="2:10" x14ac:dyDescent="0.35">
      <c r="C10944" t="s">
        <v>1867</v>
      </c>
      <c r="D10944" s="4">
        <v>338390</v>
      </c>
      <c r="E10944" s="4">
        <v>0</v>
      </c>
      <c r="H10944" s="4">
        <v>3114701</v>
      </c>
      <c r="I10944" s="4">
        <v>3453090</v>
      </c>
      <c r="J10944" s="4">
        <v>338390</v>
      </c>
    </row>
    <row r="10945" spans="2:10" x14ac:dyDescent="0.35">
      <c r="C10945" t="s">
        <v>1868</v>
      </c>
      <c r="E10945" s="4">
        <v>0</v>
      </c>
      <c r="H10945" s="4">
        <v>2575147</v>
      </c>
      <c r="I10945" s="4">
        <v>2575147</v>
      </c>
      <c r="J10945">
        <v>0</v>
      </c>
    </row>
    <row r="10946" spans="2:10" x14ac:dyDescent="0.35">
      <c r="C10946" t="s">
        <v>1894</v>
      </c>
      <c r="D10946" s="4">
        <v>35899</v>
      </c>
      <c r="I10946" s="4">
        <v>35899</v>
      </c>
      <c r="J10946" s="4">
        <v>35899</v>
      </c>
    </row>
    <row r="10947" spans="2:10" x14ac:dyDescent="0.35">
      <c r="C10947" t="s">
        <v>1869</v>
      </c>
      <c r="E10947" s="4">
        <v>0</v>
      </c>
      <c r="H10947" s="4">
        <v>711360</v>
      </c>
      <c r="I10947" s="4">
        <v>711360</v>
      </c>
      <c r="J10947">
        <v>0</v>
      </c>
    </row>
    <row r="10948" spans="2:10" x14ac:dyDescent="0.35">
      <c r="C10948" t="s">
        <v>1870</v>
      </c>
      <c r="E10948" s="4">
        <v>4898324</v>
      </c>
      <c r="H10948" s="4">
        <v>256000</v>
      </c>
      <c r="I10948" s="4">
        <v>5154324</v>
      </c>
      <c r="J10948">
        <v>4898324</v>
      </c>
    </row>
    <row r="10949" spans="2:10" x14ac:dyDescent="0.35">
      <c r="C10949" t="s">
        <v>1871</v>
      </c>
      <c r="H10949" s="4">
        <v>29817</v>
      </c>
      <c r="I10949" s="4">
        <v>29817</v>
      </c>
      <c r="J10949">
        <v>0</v>
      </c>
    </row>
    <row r="10950" spans="2:10" x14ac:dyDescent="0.35">
      <c r="C10950" t="s">
        <v>1872</v>
      </c>
      <c r="D10950" s="4">
        <v>294000</v>
      </c>
      <c r="I10950" s="4">
        <v>294000</v>
      </c>
      <c r="J10950" s="4">
        <v>294000</v>
      </c>
    </row>
    <row r="10951" spans="2:10" x14ac:dyDescent="0.35">
      <c r="C10951" t="s">
        <v>1875</v>
      </c>
      <c r="H10951" s="4">
        <v>62771</v>
      </c>
      <c r="I10951" s="4">
        <v>62771</v>
      </c>
      <c r="J10951">
        <v>0</v>
      </c>
    </row>
    <row r="10952" spans="2:10" x14ac:dyDescent="0.35">
      <c r="C10952" t="s">
        <v>1876</v>
      </c>
      <c r="D10952" s="4">
        <v>12637</v>
      </c>
      <c r="E10952" s="4">
        <v>0</v>
      </c>
      <c r="H10952" s="4">
        <v>245280</v>
      </c>
      <c r="I10952" s="4">
        <v>257917</v>
      </c>
      <c r="J10952" s="4">
        <v>12637</v>
      </c>
    </row>
    <row r="10953" spans="2:10" x14ac:dyDescent="0.35">
      <c r="C10953" t="s">
        <v>1877</v>
      </c>
      <c r="D10953" s="4">
        <v>23039</v>
      </c>
      <c r="I10953" s="4">
        <v>23039</v>
      </c>
      <c r="J10953" s="4">
        <v>23039</v>
      </c>
    </row>
    <row r="10954" spans="2:10" x14ac:dyDescent="0.35">
      <c r="B10954" t="s">
        <v>55</v>
      </c>
      <c r="D10954" s="4">
        <v>703965</v>
      </c>
      <c r="E10954" s="4">
        <v>4898324</v>
      </c>
      <c r="H10954" s="4">
        <v>7016673</v>
      </c>
      <c r="I10954" s="4">
        <v>12618961</v>
      </c>
      <c r="J10954" s="4">
        <v>5602289</v>
      </c>
    </row>
    <row r="10955" spans="2:10" x14ac:dyDescent="0.35">
      <c r="B10955" t="s">
        <v>1878</v>
      </c>
      <c r="C10955" t="s">
        <v>1879</v>
      </c>
      <c r="D10955" s="4">
        <v>776559</v>
      </c>
      <c r="I10955" s="4">
        <v>776559</v>
      </c>
      <c r="J10955" s="4">
        <v>776559</v>
      </c>
    </row>
    <row r="10956" spans="2:10" x14ac:dyDescent="0.35">
      <c r="C10956" t="s">
        <v>1907</v>
      </c>
      <c r="D10956" s="4">
        <v>3664</v>
      </c>
      <c r="I10956" s="4">
        <v>3664</v>
      </c>
      <c r="J10956" s="4">
        <v>3664</v>
      </c>
    </row>
    <row r="10957" spans="2:10" x14ac:dyDescent="0.35">
      <c r="C10957" t="s">
        <v>1897</v>
      </c>
      <c r="D10957" s="4">
        <v>3256</v>
      </c>
      <c r="I10957" s="4">
        <v>3256</v>
      </c>
      <c r="J10957" s="4">
        <v>3256</v>
      </c>
    </row>
    <row r="10958" spans="2:10" x14ac:dyDescent="0.35">
      <c r="C10958" t="s">
        <v>1880</v>
      </c>
      <c r="D10958" s="4">
        <v>1594444</v>
      </c>
      <c r="I10958" s="4">
        <v>1594444</v>
      </c>
      <c r="J10958" s="4">
        <v>1594444</v>
      </c>
    </row>
    <row r="10959" spans="2:10" x14ac:dyDescent="0.35">
      <c r="C10959" t="s">
        <v>1881</v>
      </c>
      <c r="D10959" s="4">
        <v>767723</v>
      </c>
      <c r="I10959" s="4">
        <v>767723</v>
      </c>
      <c r="J10959" s="4">
        <v>767723</v>
      </c>
    </row>
    <row r="10960" spans="2:10" x14ac:dyDescent="0.35">
      <c r="C10960" t="s">
        <v>1882</v>
      </c>
      <c r="D10960" s="4">
        <v>3433</v>
      </c>
      <c r="F10960" s="4">
        <v>35763</v>
      </c>
      <c r="G10960" s="4">
        <v>13755</v>
      </c>
      <c r="I10960" s="4">
        <v>52951</v>
      </c>
      <c r="J10960" s="4">
        <v>3433</v>
      </c>
    </row>
    <row r="10961" spans="1:10" x14ac:dyDescent="0.35">
      <c r="C10961" t="s">
        <v>1900</v>
      </c>
      <c r="D10961" s="4">
        <v>9943</v>
      </c>
      <c r="I10961" s="4">
        <v>9943</v>
      </c>
      <c r="J10961" s="4">
        <v>9943</v>
      </c>
    </row>
    <row r="10962" spans="1:10" x14ac:dyDescent="0.35">
      <c r="C10962" t="s">
        <v>1883</v>
      </c>
      <c r="D10962" s="4">
        <v>46057</v>
      </c>
      <c r="I10962" s="4">
        <v>46057</v>
      </c>
      <c r="J10962" s="4">
        <v>46057</v>
      </c>
    </row>
    <row r="10963" spans="1:10" x14ac:dyDescent="0.35">
      <c r="C10963" t="s">
        <v>1892</v>
      </c>
      <c r="D10963" s="4">
        <v>8768</v>
      </c>
      <c r="I10963" s="4">
        <v>8768</v>
      </c>
      <c r="J10963" s="4">
        <v>8768</v>
      </c>
    </row>
    <row r="10964" spans="1:10" x14ac:dyDescent="0.35">
      <c r="C10964" t="s">
        <v>1884</v>
      </c>
      <c r="D10964" s="4">
        <v>20397</v>
      </c>
      <c r="I10964" s="4">
        <v>20397</v>
      </c>
      <c r="J10964" s="4">
        <v>20397</v>
      </c>
    </row>
    <row r="10965" spans="1:10" x14ac:dyDescent="0.35">
      <c r="B10965" t="s">
        <v>56</v>
      </c>
      <c r="D10965" s="4">
        <v>3234244</v>
      </c>
      <c r="F10965" s="4">
        <v>35763</v>
      </c>
      <c r="G10965" s="4">
        <v>13755</v>
      </c>
      <c r="I10965" s="4">
        <v>3283762</v>
      </c>
      <c r="J10965" s="4">
        <v>3234244</v>
      </c>
    </row>
    <row r="10966" spans="1:10" x14ac:dyDescent="0.35">
      <c r="B10966" t="s">
        <v>1885</v>
      </c>
      <c r="C10966" t="s">
        <v>1886</v>
      </c>
      <c r="D10966" s="4">
        <v>108404</v>
      </c>
      <c r="I10966" s="4">
        <v>108404</v>
      </c>
      <c r="J10966" s="4">
        <v>108404</v>
      </c>
    </row>
    <row r="10967" spans="1:10" x14ac:dyDescent="0.35">
      <c r="B10967" t="s">
        <v>57</v>
      </c>
      <c r="D10967" s="4">
        <v>108404</v>
      </c>
      <c r="I10967" s="4">
        <v>108404</v>
      </c>
      <c r="J10967" s="4">
        <v>108404</v>
      </c>
    </row>
    <row r="10968" spans="1:10" x14ac:dyDescent="0.35">
      <c r="B10968" t="s">
        <v>1887</v>
      </c>
      <c r="C10968" t="s">
        <v>1888</v>
      </c>
      <c r="H10968" s="4">
        <v>432000</v>
      </c>
      <c r="I10968" s="4">
        <v>432000</v>
      </c>
      <c r="J10968">
        <v>0</v>
      </c>
    </row>
    <row r="10969" spans="1:10" x14ac:dyDescent="0.35">
      <c r="C10969" t="s">
        <v>1901</v>
      </c>
      <c r="E10969" s="4">
        <v>375000</v>
      </c>
      <c r="I10969" s="4">
        <v>375000</v>
      </c>
      <c r="J10969">
        <v>375000</v>
      </c>
    </row>
    <row r="10970" spans="1:10" x14ac:dyDescent="0.35">
      <c r="C10970" t="s">
        <v>1889</v>
      </c>
      <c r="E10970" s="4">
        <v>577500</v>
      </c>
      <c r="I10970" s="4">
        <v>577500</v>
      </c>
      <c r="J10970">
        <v>577500</v>
      </c>
    </row>
    <row r="10971" spans="1:10" x14ac:dyDescent="0.35">
      <c r="C10971" t="s">
        <v>1890</v>
      </c>
      <c r="E10971" s="4">
        <v>300000</v>
      </c>
      <c r="I10971" s="4">
        <v>300000</v>
      </c>
      <c r="J10971">
        <v>300000</v>
      </c>
    </row>
    <row r="10972" spans="1:10" x14ac:dyDescent="0.35">
      <c r="C10972" t="s">
        <v>1902</v>
      </c>
      <c r="E10972" s="4">
        <v>750000</v>
      </c>
      <c r="I10972" s="4">
        <v>750000</v>
      </c>
      <c r="J10972">
        <v>750000</v>
      </c>
    </row>
    <row r="10973" spans="1:10" x14ac:dyDescent="0.35">
      <c r="B10973" t="s">
        <v>58</v>
      </c>
      <c r="E10973" s="4">
        <v>2002500</v>
      </c>
      <c r="H10973" s="4">
        <v>432000</v>
      </c>
      <c r="I10973" s="4">
        <v>2434500</v>
      </c>
      <c r="J10973">
        <v>2002500</v>
      </c>
    </row>
    <row r="10974" spans="1:10" x14ac:dyDescent="0.35">
      <c r="A10974" t="s">
        <v>1736</v>
      </c>
      <c r="D10974" s="4">
        <v>85056280</v>
      </c>
      <c r="E10974" s="4">
        <v>11895291</v>
      </c>
      <c r="F10974" s="4">
        <v>16500641</v>
      </c>
      <c r="G10974" s="4">
        <v>161905</v>
      </c>
      <c r="H10974" s="4">
        <v>12610126</v>
      </c>
      <c r="I10974" s="4">
        <v>126224243</v>
      </c>
      <c r="J10974" s="4">
        <v>96951571</v>
      </c>
    </row>
    <row r="10975" spans="1:10" x14ac:dyDescent="0.35">
      <c r="A10975" t="s">
        <v>1062</v>
      </c>
      <c r="B10975" t="s">
        <v>1842</v>
      </c>
      <c r="C10975" t="s">
        <v>1843</v>
      </c>
      <c r="D10975" s="4">
        <v>4892912</v>
      </c>
      <c r="F10975" s="4">
        <v>3059000</v>
      </c>
      <c r="I10975" s="4">
        <v>7951912</v>
      </c>
      <c r="J10975" s="4">
        <v>4892912</v>
      </c>
    </row>
    <row r="10976" spans="1:10" x14ac:dyDescent="0.35">
      <c r="C10976" t="s">
        <v>1844</v>
      </c>
      <c r="D10976" s="4">
        <v>752258</v>
      </c>
      <c r="H10976" s="4">
        <v>65250</v>
      </c>
      <c r="I10976" s="4">
        <v>817508</v>
      </c>
      <c r="J10976" s="4">
        <v>752258</v>
      </c>
    </row>
    <row r="10977" spans="2:10" x14ac:dyDescent="0.35">
      <c r="C10977" t="s">
        <v>1845</v>
      </c>
      <c r="D10977" s="4">
        <v>346703</v>
      </c>
      <c r="I10977" s="4">
        <v>346703</v>
      </c>
      <c r="J10977" s="4">
        <v>346703</v>
      </c>
    </row>
    <row r="10978" spans="2:10" x14ac:dyDescent="0.35">
      <c r="B10978" t="s">
        <v>51</v>
      </c>
      <c r="D10978" s="4">
        <v>5991873</v>
      </c>
      <c r="F10978" s="4">
        <v>3059000</v>
      </c>
      <c r="H10978" s="4">
        <v>65250</v>
      </c>
      <c r="I10978" s="4">
        <v>9116123</v>
      </c>
      <c r="J10978" s="4">
        <v>5991873</v>
      </c>
    </row>
    <row r="10979" spans="2:10" x14ac:dyDescent="0.35">
      <c r="B10979" t="s">
        <v>1843</v>
      </c>
      <c r="C10979" t="s">
        <v>1846</v>
      </c>
      <c r="D10979" s="4">
        <v>3238974</v>
      </c>
      <c r="I10979" s="4">
        <v>3238974</v>
      </c>
      <c r="J10979" s="4">
        <v>3238974</v>
      </c>
    </row>
    <row r="10980" spans="2:10" x14ac:dyDescent="0.35">
      <c r="C10980" t="s">
        <v>1847</v>
      </c>
      <c r="D10980" s="4">
        <v>919172</v>
      </c>
      <c r="E10980" s="4">
        <v>763618</v>
      </c>
      <c r="F10980" s="4">
        <v>765405</v>
      </c>
      <c r="I10980" s="4">
        <v>2448195</v>
      </c>
      <c r="J10980" s="4">
        <v>1682790</v>
      </c>
    </row>
    <row r="10981" spans="2:10" x14ac:dyDescent="0.35">
      <c r="B10981" t="s">
        <v>52</v>
      </c>
      <c r="D10981" s="4">
        <v>4158146</v>
      </c>
      <c r="E10981" s="4">
        <v>763618</v>
      </c>
      <c r="F10981" s="4">
        <v>765405</v>
      </c>
      <c r="I10981" s="4">
        <v>5687169</v>
      </c>
      <c r="J10981" s="4">
        <v>4921764</v>
      </c>
    </row>
    <row r="10982" spans="2:10" x14ac:dyDescent="0.35">
      <c r="B10982" t="s">
        <v>1849</v>
      </c>
      <c r="C10982" t="s">
        <v>1850</v>
      </c>
      <c r="F10982" s="4">
        <v>1600000</v>
      </c>
      <c r="I10982" s="4">
        <v>1600000</v>
      </c>
      <c r="J10982">
        <v>0</v>
      </c>
    </row>
    <row r="10983" spans="2:10" x14ac:dyDescent="0.35">
      <c r="B10983" t="s">
        <v>53</v>
      </c>
      <c r="F10983" s="4">
        <v>1600000</v>
      </c>
      <c r="I10983" s="4">
        <v>1600000</v>
      </c>
      <c r="J10983">
        <v>0</v>
      </c>
    </row>
    <row r="10984" spans="2:10" x14ac:dyDescent="0.35">
      <c r="B10984" t="s">
        <v>1844</v>
      </c>
      <c r="C10984" t="s">
        <v>1851</v>
      </c>
      <c r="D10984" s="4">
        <v>173492</v>
      </c>
      <c r="F10984" s="4">
        <v>1586</v>
      </c>
      <c r="I10984" s="4">
        <v>175078</v>
      </c>
      <c r="J10984" s="4">
        <v>173492</v>
      </c>
    </row>
    <row r="10985" spans="2:10" x14ac:dyDescent="0.35">
      <c r="C10985" t="s">
        <v>1852</v>
      </c>
      <c r="D10985" s="4">
        <v>1510</v>
      </c>
      <c r="F10985" s="4">
        <v>10904</v>
      </c>
      <c r="I10985" s="4">
        <v>12413</v>
      </c>
      <c r="J10985" s="4">
        <v>1510</v>
      </c>
    </row>
    <row r="10986" spans="2:10" x14ac:dyDescent="0.35">
      <c r="C10986" t="s">
        <v>1853</v>
      </c>
      <c r="D10986" s="4">
        <v>9234</v>
      </c>
      <c r="F10986" s="4">
        <v>3078</v>
      </c>
      <c r="I10986" s="4">
        <v>12313</v>
      </c>
      <c r="J10986" s="4">
        <v>9234</v>
      </c>
    </row>
    <row r="10987" spans="2:10" x14ac:dyDescent="0.35">
      <c r="C10987" t="s">
        <v>1893</v>
      </c>
      <c r="F10987" s="4">
        <v>5973</v>
      </c>
      <c r="I10987" s="4">
        <v>5973</v>
      </c>
      <c r="J10987">
        <v>0</v>
      </c>
    </row>
    <row r="10988" spans="2:10" x14ac:dyDescent="0.35">
      <c r="C10988" t="s">
        <v>1854</v>
      </c>
      <c r="D10988" s="4">
        <v>201747</v>
      </c>
      <c r="I10988" s="4">
        <v>201747</v>
      </c>
      <c r="J10988" s="4">
        <v>201747</v>
      </c>
    </row>
    <row r="10989" spans="2:10" x14ac:dyDescent="0.35">
      <c r="C10989" t="s">
        <v>1855</v>
      </c>
      <c r="D10989" s="4">
        <v>184078</v>
      </c>
      <c r="I10989" s="4">
        <v>184078</v>
      </c>
      <c r="J10989" s="4">
        <v>184078</v>
      </c>
    </row>
    <row r="10990" spans="2:10" x14ac:dyDescent="0.35">
      <c r="C10990" t="s">
        <v>1856</v>
      </c>
      <c r="G10990" s="4">
        <v>16982</v>
      </c>
      <c r="I10990" s="4">
        <v>16982</v>
      </c>
      <c r="J10990">
        <v>0</v>
      </c>
    </row>
    <row r="10991" spans="2:10" x14ac:dyDescent="0.35">
      <c r="C10991" t="s">
        <v>1857</v>
      </c>
      <c r="D10991" s="4">
        <v>8827</v>
      </c>
      <c r="I10991" s="4">
        <v>8827</v>
      </c>
      <c r="J10991" s="4">
        <v>8827</v>
      </c>
    </row>
    <row r="10992" spans="2:10" x14ac:dyDescent="0.35">
      <c r="C10992" t="s">
        <v>1858</v>
      </c>
      <c r="E10992" s="4">
        <v>20110</v>
      </c>
      <c r="H10992" s="4">
        <v>8044</v>
      </c>
      <c r="I10992" s="4">
        <v>28155</v>
      </c>
      <c r="J10992">
        <v>20110</v>
      </c>
    </row>
    <row r="10993" spans="2:10" x14ac:dyDescent="0.35">
      <c r="C10993" t="s">
        <v>1859</v>
      </c>
      <c r="E10993" s="4">
        <v>175000</v>
      </c>
      <c r="F10993" s="4">
        <v>105421</v>
      </c>
      <c r="H10993" s="4">
        <v>83055</v>
      </c>
      <c r="I10993" s="4">
        <v>363476</v>
      </c>
      <c r="J10993">
        <v>175000</v>
      </c>
    </row>
    <row r="10994" spans="2:10" x14ac:dyDescent="0.35">
      <c r="C10994" t="s">
        <v>1860</v>
      </c>
      <c r="E10994" s="4">
        <v>543515</v>
      </c>
      <c r="I10994" s="4">
        <v>543515</v>
      </c>
      <c r="J10994">
        <v>543515</v>
      </c>
    </row>
    <row r="10995" spans="2:10" x14ac:dyDescent="0.35">
      <c r="C10995" t="s">
        <v>1861</v>
      </c>
      <c r="D10995" s="4">
        <v>42439</v>
      </c>
      <c r="I10995" s="4">
        <v>42439</v>
      </c>
      <c r="J10995" s="4">
        <v>42439</v>
      </c>
    </row>
    <row r="10996" spans="2:10" x14ac:dyDescent="0.35">
      <c r="C10996" t="s">
        <v>1862</v>
      </c>
      <c r="E10996" s="4">
        <v>170929</v>
      </c>
      <c r="I10996" s="4">
        <v>170929</v>
      </c>
      <c r="J10996">
        <v>170929</v>
      </c>
    </row>
    <row r="10997" spans="2:10" x14ac:dyDescent="0.35">
      <c r="B10997" t="s">
        <v>54</v>
      </c>
      <c r="D10997" s="4">
        <v>621326</v>
      </c>
      <c r="E10997" s="4">
        <v>909554</v>
      </c>
      <c r="F10997" s="4">
        <v>126961</v>
      </c>
      <c r="G10997" s="4">
        <v>16982</v>
      </c>
      <c r="H10997" s="4">
        <v>91099</v>
      </c>
      <c r="I10997" s="4">
        <v>1765922</v>
      </c>
      <c r="J10997" s="4">
        <v>1530880</v>
      </c>
    </row>
    <row r="10998" spans="2:10" x14ac:dyDescent="0.35">
      <c r="B10998" t="s">
        <v>1845</v>
      </c>
      <c r="C10998" t="s">
        <v>1866</v>
      </c>
      <c r="I10998" s="4">
        <v>0</v>
      </c>
      <c r="J10998">
        <v>0</v>
      </c>
    </row>
    <row r="10999" spans="2:10" x14ac:dyDescent="0.35">
      <c r="C10999" t="s">
        <v>1867</v>
      </c>
      <c r="D10999" s="4">
        <v>96600</v>
      </c>
      <c r="F10999" s="4">
        <v>4500</v>
      </c>
      <c r="H10999" s="4">
        <v>274344</v>
      </c>
      <c r="I10999" s="4">
        <v>375444</v>
      </c>
      <c r="J10999" s="4">
        <v>96600</v>
      </c>
    </row>
    <row r="11000" spans="2:10" x14ac:dyDescent="0.35">
      <c r="C11000" t="s">
        <v>1868</v>
      </c>
      <c r="D11000" s="4">
        <v>50000</v>
      </c>
      <c r="H11000" s="4">
        <v>596558</v>
      </c>
      <c r="I11000" s="4">
        <v>646558</v>
      </c>
      <c r="J11000" s="4">
        <v>50000</v>
      </c>
    </row>
    <row r="11001" spans="2:10" x14ac:dyDescent="0.35">
      <c r="C11001" t="s">
        <v>1869</v>
      </c>
      <c r="H11001" s="4">
        <v>148800</v>
      </c>
      <c r="I11001" s="4">
        <v>148800</v>
      </c>
      <c r="J11001">
        <v>0</v>
      </c>
    </row>
    <row r="11002" spans="2:10" x14ac:dyDescent="0.35">
      <c r="C11002" t="s">
        <v>1870</v>
      </c>
      <c r="E11002" s="4">
        <v>4434</v>
      </c>
      <c r="H11002" s="4">
        <v>1086042</v>
      </c>
      <c r="I11002" s="4">
        <v>1090476</v>
      </c>
      <c r="J11002">
        <v>4434</v>
      </c>
    </row>
    <row r="11003" spans="2:10" x14ac:dyDescent="0.35">
      <c r="C11003" t="s">
        <v>1871</v>
      </c>
      <c r="D11003" s="4">
        <v>4344989</v>
      </c>
      <c r="I11003" s="4">
        <v>4344989</v>
      </c>
      <c r="J11003" s="4">
        <v>4344989</v>
      </c>
    </row>
    <row r="11004" spans="2:10" x14ac:dyDescent="0.35">
      <c r="C11004" t="s">
        <v>1872</v>
      </c>
      <c r="D11004" s="4">
        <v>49000</v>
      </c>
      <c r="I11004" s="4">
        <v>49000</v>
      </c>
      <c r="J11004" s="4">
        <v>49000</v>
      </c>
    </row>
    <row r="11005" spans="2:10" x14ac:dyDescent="0.35">
      <c r="C11005" t="s">
        <v>1875</v>
      </c>
      <c r="D11005" s="4">
        <v>32943</v>
      </c>
      <c r="H11005" s="4">
        <v>185987</v>
      </c>
      <c r="I11005" s="4">
        <v>218930</v>
      </c>
      <c r="J11005" s="4">
        <v>32943</v>
      </c>
    </row>
    <row r="11006" spans="2:10" x14ac:dyDescent="0.35">
      <c r="C11006" t="s">
        <v>1876</v>
      </c>
      <c r="H11006" s="4">
        <v>33600</v>
      </c>
      <c r="I11006" s="4">
        <v>33600</v>
      </c>
      <c r="J11006">
        <v>0</v>
      </c>
    </row>
    <row r="11007" spans="2:10" x14ac:dyDescent="0.35">
      <c r="B11007" t="s">
        <v>55</v>
      </c>
      <c r="D11007" s="4">
        <v>4573531</v>
      </c>
      <c r="E11007" s="4">
        <v>4434</v>
      </c>
      <c r="F11007" s="4">
        <v>4500</v>
      </c>
      <c r="H11007" s="4">
        <v>2325331</v>
      </c>
      <c r="I11007" s="4">
        <v>6907796</v>
      </c>
      <c r="J11007" s="4">
        <v>4577965</v>
      </c>
    </row>
    <row r="11008" spans="2:10" x14ac:dyDescent="0.35">
      <c r="B11008" t="s">
        <v>1878</v>
      </c>
      <c r="C11008" t="s">
        <v>1879</v>
      </c>
      <c r="D11008" s="4">
        <v>96999</v>
      </c>
      <c r="I11008" s="4">
        <v>96999</v>
      </c>
      <c r="J11008" s="4">
        <v>96999</v>
      </c>
    </row>
    <row r="11009" spans="1:10" x14ac:dyDescent="0.35">
      <c r="C11009" t="s">
        <v>1880</v>
      </c>
      <c r="D11009" s="4">
        <v>331171</v>
      </c>
      <c r="I11009" s="4">
        <v>331171</v>
      </c>
      <c r="J11009" s="4">
        <v>331171</v>
      </c>
    </row>
    <row r="11010" spans="1:10" x14ac:dyDescent="0.35">
      <c r="C11010" t="s">
        <v>1881</v>
      </c>
      <c r="D11010" s="4">
        <v>121782</v>
      </c>
      <c r="I11010" s="4">
        <v>121782</v>
      </c>
      <c r="J11010" s="4">
        <v>121782</v>
      </c>
    </row>
    <row r="11011" spans="1:10" x14ac:dyDescent="0.35">
      <c r="C11011" t="s">
        <v>1892</v>
      </c>
      <c r="D11011" s="4">
        <v>1926</v>
      </c>
      <c r="I11011" s="4">
        <v>1926</v>
      </c>
      <c r="J11011" s="4">
        <v>1926</v>
      </c>
    </row>
    <row r="11012" spans="1:10" x14ac:dyDescent="0.35">
      <c r="B11012" t="s">
        <v>56</v>
      </c>
      <c r="D11012" s="4">
        <v>551878</v>
      </c>
      <c r="I11012" s="4">
        <v>551878</v>
      </c>
      <c r="J11012" s="4">
        <v>551878</v>
      </c>
    </row>
    <row r="11013" spans="1:10" x14ac:dyDescent="0.35">
      <c r="B11013" t="s">
        <v>1885</v>
      </c>
      <c r="C11013" t="s">
        <v>1886</v>
      </c>
      <c r="D11013" s="4">
        <v>4713</v>
      </c>
      <c r="I11013" s="4">
        <v>4713</v>
      </c>
      <c r="J11013" s="4">
        <v>4713</v>
      </c>
    </row>
    <row r="11014" spans="1:10" x14ac:dyDescent="0.35">
      <c r="B11014" t="s">
        <v>57</v>
      </c>
      <c r="D11014" s="4">
        <v>4713</v>
      </c>
      <c r="I11014" s="4">
        <v>4713</v>
      </c>
      <c r="J11014" s="4">
        <v>4713</v>
      </c>
    </row>
    <row r="11015" spans="1:10" x14ac:dyDescent="0.35">
      <c r="B11015" t="s">
        <v>1887</v>
      </c>
      <c r="C11015" t="s">
        <v>1888</v>
      </c>
      <c r="H11015" s="4">
        <v>28800</v>
      </c>
      <c r="I11015" s="4">
        <v>28800</v>
      </c>
      <c r="J11015">
        <v>0</v>
      </c>
    </row>
    <row r="11016" spans="1:10" x14ac:dyDescent="0.35">
      <c r="C11016" t="s">
        <v>1889</v>
      </c>
      <c r="H11016" s="4">
        <v>15750</v>
      </c>
      <c r="I11016" s="4">
        <v>15750</v>
      </c>
      <c r="J11016">
        <v>0</v>
      </c>
    </row>
    <row r="11017" spans="1:10" x14ac:dyDescent="0.35">
      <c r="C11017" t="s">
        <v>1890</v>
      </c>
      <c r="H11017" s="4">
        <v>11250</v>
      </c>
      <c r="I11017" s="4">
        <v>11250</v>
      </c>
      <c r="J11017">
        <v>0</v>
      </c>
    </row>
    <row r="11018" spans="1:10" x14ac:dyDescent="0.35">
      <c r="B11018" t="s">
        <v>58</v>
      </c>
      <c r="H11018" s="4">
        <v>55800</v>
      </c>
      <c r="I11018" s="4">
        <v>55800</v>
      </c>
      <c r="J11018">
        <v>0</v>
      </c>
    </row>
    <row r="11019" spans="1:10" x14ac:dyDescent="0.35">
      <c r="A11019" t="s">
        <v>1737</v>
      </c>
      <c r="D11019" s="4">
        <v>15901467</v>
      </c>
      <c r="E11019" s="4">
        <v>1677606</v>
      </c>
      <c r="F11019" s="4">
        <v>5555866</v>
      </c>
      <c r="G11019" s="4">
        <v>16982</v>
      </c>
      <c r="H11019" s="4">
        <v>2537480</v>
      </c>
      <c r="I11019" s="4">
        <v>25689401</v>
      </c>
      <c r="J11019" s="4">
        <v>17579073</v>
      </c>
    </row>
    <row r="11020" spans="1:10" x14ac:dyDescent="0.35">
      <c r="A11020" t="s">
        <v>1955</v>
      </c>
      <c r="B11020" t="s">
        <v>1842</v>
      </c>
      <c r="C11020" t="s">
        <v>1843</v>
      </c>
      <c r="D11020" s="4">
        <v>5277191</v>
      </c>
      <c r="F11020" s="4">
        <v>2819600</v>
      </c>
      <c r="I11020" s="4">
        <v>8096791</v>
      </c>
      <c r="J11020" s="4">
        <v>5277191</v>
      </c>
    </row>
    <row r="11021" spans="1:10" x14ac:dyDescent="0.35">
      <c r="C11021" t="s">
        <v>1844</v>
      </c>
      <c r="D11021" s="4">
        <v>634957</v>
      </c>
      <c r="H11021" s="4">
        <v>55350</v>
      </c>
      <c r="I11021" s="4">
        <v>690307</v>
      </c>
      <c r="J11021" s="4">
        <v>634957</v>
      </c>
    </row>
    <row r="11022" spans="1:10" x14ac:dyDescent="0.35">
      <c r="C11022" t="s">
        <v>1845</v>
      </c>
      <c r="D11022" s="4">
        <v>533686</v>
      </c>
      <c r="I11022" s="4">
        <v>533686</v>
      </c>
      <c r="J11022" s="4">
        <v>533686</v>
      </c>
    </row>
    <row r="11023" spans="1:10" x14ac:dyDescent="0.35">
      <c r="B11023" t="s">
        <v>51</v>
      </c>
      <c r="D11023" s="4">
        <v>6445833</v>
      </c>
      <c r="F11023" s="4">
        <v>2819600</v>
      </c>
      <c r="H11023" s="4">
        <v>55350</v>
      </c>
      <c r="I11023" s="4">
        <v>9320783</v>
      </c>
      <c r="J11023" s="4">
        <v>6445833</v>
      </c>
    </row>
    <row r="11024" spans="1:10" x14ac:dyDescent="0.35">
      <c r="B11024" t="s">
        <v>1843</v>
      </c>
      <c r="C11024" t="s">
        <v>1846</v>
      </c>
      <c r="D11024" s="4">
        <v>1864500</v>
      </c>
      <c r="F11024" s="4">
        <v>874812</v>
      </c>
      <c r="G11024" s="4">
        <v>560000</v>
      </c>
      <c r="H11024" s="4">
        <v>2582358</v>
      </c>
      <c r="I11024" s="4">
        <v>5881669</v>
      </c>
      <c r="J11024" s="4">
        <v>1864500</v>
      </c>
    </row>
    <row r="11025" spans="2:10" x14ac:dyDescent="0.35">
      <c r="C11025" t="s">
        <v>1847</v>
      </c>
      <c r="D11025" s="4">
        <v>3230613</v>
      </c>
      <c r="F11025" s="4">
        <v>539345</v>
      </c>
      <c r="I11025" s="4">
        <v>3769959</v>
      </c>
      <c r="J11025" s="4">
        <v>3230613</v>
      </c>
    </row>
    <row r="11026" spans="2:10" x14ac:dyDescent="0.35">
      <c r="C11026" t="s">
        <v>1848</v>
      </c>
      <c r="D11026" s="4">
        <v>96105</v>
      </c>
      <c r="I11026" s="4">
        <v>96105</v>
      </c>
      <c r="J11026" s="4">
        <v>96105</v>
      </c>
    </row>
    <row r="11027" spans="2:10" x14ac:dyDescent="0.35">
      <c r="B11027" t="s">
        <v>52</v>
      </c>
      <c r="D11027" s="4">
        <v>5191218</v>
      </c>
      <c r="F11027" s="4">
        <v>1414157</v>
      </c>
      <c r="G11027" s="4">
        <v>560000</v>
      </c>
      <c r="H11027" s="4">
        <v>2582358</v>
      </c>
      <c r="I11027" s="4">
        <v>9747733</v>
      </c>
      <c r="J11027" s="4">
        <v>5191218</v>
      </c>
    </row>
    <row r="11028" spans="2:10" x14ac:dyDescent="0.35">
      <c r="B11028" t="s">
        <v>1849</v>
      </c>
      <c r="C11028" t="s">
        <v>1896</v>
      </c>
      <c r="H11028" s="4">
        <v>65495</v>
      </c>
      <c r="I11028" s="4">
        <v>65495</v>
      </c>
      <c r="J11028">
        <v>0</v>
      </c>
    </row>
    <row r="11029" spans="2:10" x14ac:dyDescent="0.35">
      <c r="C11029" t="s">
        <v>1850</v>
      </c>
      <c r="H11029" s="4">
        <v>1600000</v>
      </c>
      <c r="I11029" s="4">
        <v>1600000</v>
      </c>
      <c r="J11029">
        <v>0</v>
      </c>
    </row>
    <row r="11030" spans="2:10" x14ac:dyDescent="0.35">
      <c r="B11030" t="s">
        <v>53</v>
      </c>
      <c r="H11030" s="4">
        <v>1665495</v>
      </c>
      <c r="I11030" s="4">
        <v>1665495</v>
      </c>
      <c r="J11030">
        <v>0</v>
      </c>
    </row>
    <row r="11031" spans="2:10" x14ac:dyDescent="0.35">
      <c r="B11031" t="s">
        <v>1844</v>
      </c>
      <c r="C11031" t="s">
        <v>1851</v>
      </c>
      <c r="D11031" s="4">
        <v>108900</v>
      </c>
      <c r="I11031" s="4">
        <v>108900</v>
      </c>
      <c r="J11031" s="4">
        <v>108900</v>
      </c>
    </row>
    <row r="11032" spans="2:10" x14ac:dyDescent="0.35">
      <c r="C11032" t="s">
        <v>1852</v>
      </c>
      <c r="D11032" s="4">
        <v>2726</v>
      </c>
      <c r="E11032" s="4">
        <v>4089</v>
      </c>
      <c r="I11032" s="4">
        <v>6815</v>
      </c>
      <c r="J11032" s="4">
        <v>6815</v>
      </c>
    </row>
    <row r="11033" spans="2:10" x14ac:dyDescent="0.35">
      <c r="C11033" t="s">
        <v>1853</v>
      </c>
      <c r="D11033" s="4">
        <v>7161</v>
      </c>
      <c r="E11033" s="4">
        <v>5461</v>
      </c>
      <c r="I11033" s="4">
        <v>12622</v>
      </c>
      <c r="J11033" s="4">
        <v>12622</v>
      </c>
    </row>
    <row r="11034" spans="2:10" x14ac:dyDescent="0.35">
      <c r="C11034" t="s">
        <v>1854</v>
      </c>
      <c r="D11034" s="4">
        <v>118272</v>
      </c>
      <c r="H11034" s="4">
        <v>87424</v>
      </c>
      <c r="I11034" s="4">
        <v>205695</v>
      </c>
      <c r="J11034" s="4">
        <v>118272</v>
      </c>
    </row>
    <row r="11035" spans="2:10" x14ac:dyDescent="0.35">
      <c r="C11035" t="s">
        <v>1855</v>
      </c>
      <c r="D11035" s="4">
        <v>9218</v>
      </c>
      <c r="E11035" s="4">
        <v>171468</v>
      </c>
      <c r="I11035" s="4">
        <v>180686</v>
      </c>
      <c r="J11035" s="4">
        <v>180686</v>
      </c>
    </row>
    <row r="11036" spans="2:10" x14ac:dyDescent="0.35">
      <c r="C11036" t="s">
        <v>1856</v>
      </c>
      <c r="D11036" s="4">
        <v>7717</v>
      </c>
      <c r="H11036" s="4">
        <v>18637</v>
      </c>
      <c r="I11036" s="4">
        <v>26354</v>
      </c>
      <c r="J11036" s="4">
        <v>7717</v>
      </c>
    </row>
    <row r="11037" spans="2:10" x14ac:dyDescent="0.35">
      <c r="C11037" t="s">
        <v>1857</v>
      </c>
      <c r="D11037" s="4">
        <v>2716</v>
      </c>
      <c r="I11037" s="4">
        <v>2716</v>
      </c>
      <c r="J11037" s="4">
        <v>2716</v>
      </c>
    </row>
    <row r="11038" spans="2:10" x14ac:dyDescent="0.35">
      <c r="C11038" t="s">
        <v>1858</v>
      </c>
      <c r="F11038" s="4">
        <v>41561</v>
      </c>
      <c r="I11038" s="4">
        <v>41561</v>
      </c>
      <c r="J11038">
        <v>0</v>
      </c>
    </row>
    <row r="11039" spans="2:10" x14ac:dyDescent="0.35">
      <c r="C11039" t="s">
        <v>1859</v>
      </c>
      <c r="D11039" s="4">
        <v>50000</v>
      </c>
      <c r="E11039" s="4">
        <v>50000</v>
      </c>
      <c r="F11039" s="4">
        <v>50000</v>
      </c>
      <c r="H11039" s="4">
        <v>75000</v>
      </c>
      <c r="I11039" s="4">
        <v>225000</v>
      </c>
      <c r="J11039" s="4">
        <v>100000</v>
      </c>
    </row>
    <row r="11040" spans="2:10" x14ac:dyDescent="0.35">
      <c r="C11040" t="s">
        <v>1860</v>
      </c>
      <c r="D11040" s="4">
        <v>326109</v>
      </c>
      <c r="I11040" s="4">
        <v>326109</v>
      </c>
      <c r="J11040" s="4">
        <v>326109</v>
      </c>
    </row>
    <row r="11041" spans="2:10" x14ac:dyDescent="0.35">
      <c r="C11041" t="s">
        <v>1861</v>
      </c>
      <c r="D11041" s="4">
        <v>31013</v>
      </c>
      <c r="I11041" s="4">
        <v>31013</v>
      </c>
      <c r="J11041" s="4">
        <v>31013</v>
      </c>
    </row>
    <row r="11042" spans="2:10" x14ac:dyDescent="0.35">
      <c r="B11042" t="s">
        <v>1844</v>
      </c>
      <c r="C11042" t="s">
        <v>1862</v>
      </c>
      <c r="D11042" s="4">
        <v>341739</v>
      </c>
      <c r="I11042" s="4">
        <v>341739</v>
      </c>
      <c r="J11042" s="4">
        <v>341739</v>
      </c>
    </row>
    <row r="11043" spans="2:10" x14ac:dyDescent="0.35">
      <c r="C11043" t="s">
        <v>1863</v>
      </c>
      <c r="F11043" s="4">
        <v>23340</v>
      </c>
      <c r="I11043" s="4">
        <v>23340</v>
      </c>
      <c r="J11043">
        <v>0</v>
      </c>
    </row>
    <row r="11044" spans="2:10" x14ac:dyDescent="0.35">
      <c r="B11044" t="s">
        <v>54</v>
      </c>
      <c r="D11044" s="4">
        <v>1005570</v>
      </c>
      <c r="E11044" s="4">
        <v>231018</v>
      </c>
      <c r="F11044" s="4">
        <v>114901</v>
      </c>
      <c r="H11044" s="4">
        <v>181061</v>
      </c>
      <c r="I11044" s="4">
        <v>1532550</v>
      </c>
      <c r="J11044" s="4">
        <v>1236588</v>
      </c>
    </row>
    <row r="11045" spans="2:10" x14ac:dyDescent="0.35">
      <c r="B11045" t="s">
        <v>1845</v>
      </c>
      <c r="C11045" t="s">
        <v>1866</v>
      </c>
      <c r="I11045" s="4">
        <v>0</v>
      </c>
      <c r="J11045">
        <v>0</v>
      </c>
    </row>
    <row r="11046" spans="2:10" x14ac:dyDescent="0.35">
      <c r="C11046" t="s">
        <v>1867</v>
      </c>
      <c r="F11046" s="4">
        <v>9000</v>
      </c>
      <c r="H11046" s="4">
        <v>237765</v>
      </c>
      <c r="I11046" s="4">
        <v>246765</v>
      </c>
      <c r="J11046">
        <v>0</v>
      </c>
    </row>
    <row r="11047" spans="2:10" x14ac:dyDescent="0.35">
      <c r="C11047" t="s">
        <v>1868</v>
      </c>
      <c r="D11047" s="4">
        <v>100000</v>
      </c>
      <c r="H11047" s="4">
        <v>767747</v>
      </c>
      <c r="I11047" s="4">
        <v>867747</v>
      </c>
      <c r="J11047" s="4">
        <v>100000</v>
      </c>
    </row>
    <row r="11048" spans="2:10" x14ac:dyDescent="0.35">
      <c r="C11048" t="s">
        <v>1869</v>
      </c>
      <c r="H11048" s="4">
        <v>144000</v>
      </c>
      <c r="I11048" s="4">
        <v>144000</v>
      </c>
      <c r="J11048">
        <v>0</v>
      </c>
    </row>
    <row r="11049" spans="2:10" x14ac:dyDescent="0.35">
      <c r="C11049" t="s">
        <v>1870</v>
      </c>
      <c r="E11049" s="4">
        <v>6651</v>
      </c>
      <c r="G11049" s="4">
        <v>314787</v>
      </c>
      <c r="I11049" s="4">
        <v>321438</v>
      </c>
      <c r="J11049">
        <v>6651</v>
      </c>
    </row>
    <row r="11050" spans="2:10" x14ac:dyDescent="0.35">
      <c r="C11050" t="s">
        <v>1871</v>
      </c>
      <c r="D11050" s="4">
        <v>4492711</v>
      </c>
      <c r="E11050" s="4">
        <v>11949</v>
      </c>
      <c r="F11050" s="4">
        <v>73845</v>
      </c>
      <c r="I11050" s="4">
        <v>4578506</v>
      </c>
      <c r="J11050" s="4">
        <v>4504660</v>
      </c>
    </row>
    <row r="11051" spans="2:10" x14ac:dyDescent="0.35">
      <c r="C11051" t="s">
        <v>1872</v>
      </c>
      <c r="D11051" s="4">
        <v>98000</v>
      </c>
      <c r="I11051" s="4">
        <v>98000</v>
      </c>
      <c r="J11051" s="4">
        <v>98000</v>
      </c>
    </row>
    <row r="11052" spans="2:10" x14ac:dyDescent="0.35">
      <c r="C11052" t="s">
        <v>1875</v>
      </c>
      <c r="H11052" s="4">
        <v>37197</v>
      </c>
      <c r="I11052" s="4">
        <v>37197</v>
      </c>
      <c r="J11052">
        <v>0</v>
      </c>
    </row>
    <row r="11053" spans="2:10" x14ac:dyDescent="0.35">
      <c r="C11053" t="s">
        <v>1876</v>
      </c>
      <c r="H11053" s="4">
        <v>0</v>
      </c>
      <c r="I11053" s="4">
        <v>0</v>
      </c>
      <c r="J11053">
        <v>0</v>
      </c>
    </row>
    <row r="11054" spans="2:10" x14ac:dyDescent="0.35">
      <c r="B11054" t="s">
        <v>55</v>
      </c>
      <c r="D11054" s="4">
        <v>4690711</v>
      </c>
      <c r="E11054" s="4">
        <v>18600</v>
      </c>
      <c r="F11054" s="4">
        <v>82845</v>
      </c>
      <c r="G11054" s="4">
        <v>314787</v>
      </c>
      <c r="H11054" s="4">
        <v>1186709</v>
      </c>
      <c r="I11054" s="4">
        <v>6293653</v>
      </c>
      <c r="J11054" s="4">
        <v>4709311</v>
      </c>
    </row>
    <row r="11055" spans="2:10" x14ac:dyDescent="0.35">
      <c r="B11055" t="s">
        <v>1878</v>
      </c>
      <c r="C11055" t="s">
        <v>1879</v>
      </c>
      <c r="D11055" s="4">
        <v>144371</v>
      </c>
      <c r="I11055" s="4">
        <v>144371</v>
      </c>
      <c r="J11055" s="4">
        <v>144371</v>
      </c>
    </row>
    <row r="11056" spans="2:10" x14ac:dyDescent="0.35">
      <c r="C11056" t="s">
        <v>1881</v>
      </c>
      <c r="D11056" s="4">
        <v>252628</v>
      </c>
      <c r="I11056" s="4">
        <v>252628</v>
      </c>
      <c r="J11056" s="4">
        <v>252628</v>
      </c>
    </row>
    <row r="11057" spans="1:10" x14ac:dyDescent="0.35">
      <c r="C11057" t="s">
        <v>1882</v>
      </c>
      <c r="D11057" s="4">
        <v>1717</v>
      </c>
      <c r="E11057" s="4">
        <v>53369</v>
      </c>
      <c r="I11057" s="4">
        <v>55085</v>
      </c>
      <c r="J11057" s="4">
        <v>55086</v>
      </c>
    </row>
    <row r="11058" spans="1:10" x14ac:dyDescent="0.35">
      <c r="C11058" t="s">
        <v>1884</v>
      </c>
      <c r="D11058" s="4">
        <v>24495</v>
      </c>
      <c r="I11058" s="4">
        <v>24495</v>
      </c>
      <c r="J11058" s="4">
        <v>24495</v>
      </c>
    </row>
    <row r="11059" spans="1:10" x14ac:dyDescent="0.35">
      <c r="B11059" t="s">
        <v>56</v>
      </c>
      <c r="D11059" s="4">
        <v>423210</v>
      </c>
      <c r="E11059" s="4">
        <v>53369</v>
      </c>
      <c r="I11059" s="4">
        <v>476579</v>
      </c>
      <c r="J11059" s="4">
        <v>476579</v>
      </c>
    </row>
    <row r="11060" spans="1:10" x14ac:dyDescent="0.35">
      <c r="B11060" t="s">
        <v>1885</v>
      </c>
      <c r="C11060" t="s">
        <v>1886</v>
      </c>
      <c r="D11060" s="4">
        <v>23566</v>
      </c>
      <c r="I11060" s="4">
        <v>23566</v>
      </c>
      <c r="J11060" s="4">
        <v>23566</v>
      </c>
    </row>
    <row r="11061" spans="1:10" x14ac:dyDescent="0.35">
      <c r="B11061" t="s">
        <v>57</v>
      </c>
      <c r="D11061" s="4">
        <v>23566</v>
      </c>
      <c r="I11061" s="4">
        <v>23566</v>
      </c>
      <c r="J11061" s="4">
        <v>23566</v>
      </c>
    </row>
    <row r="11062" spans="1:10" x14ac:dyDescent="0.35">
      <c r="B11062" t="s">
        <v>1887</v>
      </c>
      <c r="C11062" t="s">
        <v>1888</v>
      </c>
      <c r="H11062" s="4">
        <v>76800</v>
      </c>
      <c r="I11062" s="4">
        <v>76800</v>
      </c>
      <c r="J11062">
        <v>0</v>
      </c>
    </row>
    <row r="11063" spans="1:10" x14ac:dyDescent="0.35">
      <c r="C11063" t="s">
        <v>1901</v>
      </c>
      <c r="G11063" s="4">
        <v>75000</v>
      </c>
      <c r="I11063" s="4">
        <v>75000</v>
      </c>
      <c r="J11063">
        <v>0</v>
      </c>
    </row>
    <row r="11064" spans="1:10" x14ac:dyDescent="0.35">
      <c r="C11064" t="s">
        <v>1889</v>
      </c>
      <c r="G11064" s="4">
        <v>42000</v>
      </c>
      <c r="I11064" s="4">
        <v>42000</v>
      </c>
      <c r="J11064">
        <v>0</v>
      </c>
    </row>
    <row r="11065" spans="1:10" x14ac:dyDescent="0.35">
      <c r="C11065" t="s">
        <v>1890</v>
      </c>
      <c r="G11065" s="4">
        <v>30000</v>
      </c>
      <c r="I11065" s="4">
        <v>30000</v>
      </c>
      <c r="J11065">
        <v>0</v>
      </c>
    </row>
    <row r="11066" spans="1:10" x14ac:dyDescent="0.35">
      <c r="C11066" t="s">
        <v>1902</v>
      </c>
      <c r="G11066" s="4">
        <v>150000</v>
      </c>
      <c r="I11066" s="4">
        <v>150000</v>
      </c>
      <c r="J11066">
        <v>0</v>
      </c>
    </row>
    <row r="11067" spans="1:10" x14ac:dyDescent="0.35">
      <c r="B11067" t="s">
        <v>58</v>
      </c>
      <c r="G11067" s="4">
        <v>297000</v>
      </c>
      <c r="H11067" s="4">
        <v>76800</v>
      </c>
      <c r="I11067" s="4">
        <v>373800</v>
      </c>
      <c r="J11067">
        <v>0</v>
      </c>
    </row>
    <row r="11068" spans="1:10" x14ac:dyDescent="0.35">
      <c r="A11068" t="s">
        <v>1738</v>
      </c>
      <c r="D11068" s="4">
        <v>17780109</v>
      </c>
      <c r="E11068" s="4">
        <v>302987</v>
      </c>
      <c r="F11068" s="4">
        <v>4431503</v>
      </c>
      <c r="G11068" s="4">
        <v>1171787</v>
      </c>
      <c r="H11068" s="4">
        <v>5747772</v>
      </c>
      <c r="I11068" s="4">
        <v>29434159</v>
      </c>
      <c r="J11068" s="4">
        <v>18083096</v>
      </c>
    </row>
    <row r="11069" spans="1:10" x14ac:dyDescent="0.35">
      <c r="A11069" t="s">
        <v>1069</v>
      </c>
      <c r="B11069" t="s">
        <v>1842</v>
      </c>
      <c r="C11069" t="s">
        <v>1843</v>
      </c>
      <c r="D11069" s="4">
        <v>9498807</v>
      </c>
      <c r="F11069" s="4">
        <v>2606800</v>
      </c>
      <c r="I11069" s="4">
        <v>12105607</v>
      </c>
      <c r="J11069" s="4">
        <v>9498807</v>
      </c>
    </row>
    <row r="11070" spans="1:10" x14ac:dyDescent="0.35">
      <c r="C11070" t="s">
        <v>1844</v>
      </c>
      <c r="D11070" s="4">
        <v>476803</v>
      </c>
      <c r="E11070" s="4">
        <v>32850</v>
      </c>
      <c r="F11070" s="4">
        <v>557092</v>
      </c>
      <c r="H11070" s="4">
        <v>87300</v>
      </c>
      <c r="I11070" s="4">
        <v>1154046</v>
      </c>
      <c r="J11070" s="4">
        <v>509653</v>
      </c>
    </row>
    <row r="11071" spans="1:10" x14ac:dyDescent="0.35">
      <c r="C11071" t="s">
        <v>1845</v>
      </c>
      <c r="D11071" s="4">
        <v>100625</v>
      </c>
      <c r="F11071" s="4">
        <v>1074657</v>
      </c>
      <c r="I11071" s="4">
        <v>1175281</v>
      </c>
      <c r="J11071" s="4">
        <v>100625</v>
      </c>
    </row>
    <row r="11072" spans="1:10" x14ac:dyDescent="0.35">
      <c r="B11072" t="s">
        <v>51</v>
      </c>
      <c r="D11072" s="4">
        <v>10076235</v>
      </c>
      <c r="E11072" s="4">
        <v>32850</v>
      </c>
      <c r="F11072" s="4">
        <v>4238549</v>
      </c>
      <c r="H11072" s="4">
        <v>87300</v>
      </c>
      <c r="I11072" s="4">
        <v>14434934</v>
      </c>
      <c r="J11072" s="4">
        <v>10109085</v>
      </c>
    </row>
    <row r="11073" spans="2:10" x14ac:dyDescent="0.35">
      <c r="B11073" t="s">
        <v>1843</v>
      </c>
      <c r="C11073" t="s">
        <v>1846</v>
      </c>
      <c r="D11073" s="4">
        <v>15031537</v>
      </c>
      <c r="E11073" s="4">
        <v>9888</v>
      </c>
      <c r="I11073" s="4">
        <v>15041425</v>
      </c>
      <c r="J11073" s="4">
        <v>15041425</v>
      </c>
    </row>
    <row r="11074" spans="2:10" x14ac:dyDescent="0.35">
      <c r="C11074" t="s">
        <v>1847</v>
      </c>
      <c r="D11074" s="4">
        <v>1490256</v>
      </c>
      <c r="F11074" s="4">
        <v>2335135</v>
      </c>
      <c r="I11074" s="4">
        <v>3825391</v>
      </c>
      <c r="J11074" s="4">
        <v>1490256</v>
      </c>
    </row>
    <row r="11075" spans="2:10" x14ac:dyDescent="0.35">
      <c r="C11075" t="s">
        <v>1848</v>
      </c>
      <c r="D11075" s="4">
        <v>16599</v>
      </c>
      <c r="E11075" s="4">
        <v>6391</v>
      </c>
      <c r="I11075" s="4">
        <v>22990</v>
      </c>
      <c r="J11075" s="4">
        <v>22990</v>
      </c>
    </row>
    <row r="11076" spans="2:10" x14ac:dyDescent="0.35">
      <c r="B11076" t="s">
        <v>52</v>
      </c>
      <c r="D11076" s="4">
        <v>16538391</v>
      </c>
      <c r="E11076" s="4">
        <v>16279</v>
      </c>
      <c r="F11076" s="4">
        <v>2335135</v>
      </c>
      <c r="I11076" s="4">
        <v>18889805</v>
      </c>
      <c r="J11076" s="4">
        <v>16554670</v>
      </c>
    </row>
    <row r="11077" spans="2:10" x14ac:dyDescent="0.35">
      <c r="B11077" t="s">
        <v>1844</v>
      </c>
      <c r="C11077" t="s">
        <v>1851</v>
      </c>
      <c r="D11077" s="4">
        <v>120266</v>
      </c>
      <c r="I11077" s="4">
        <v>120266</v>
      </c>
      <c r="J11077" s="4">
        <v>120266</v>
      </c>
    </row>
    <row r="11078" spans="2:10" x14ac:dyDescent="0.35">
      <c r="C11078" t="s">
        <v>1852</v>
      </c>
      <c r="D11078" s="4">
        <v>17718</v>
      </c>
      <c r="F11078" s="4">
        <v>1363</v>
      </c>
      <c r="G11078" s="4">
        <v>1363</v>
      </c>
      <c r="I11078" s="4">
        <v>20444</v>
      </c>
      <c r="J11078" s="4">
        <v>17718</v>
      </c>
    </row>
    <row r="11079" spans="2:10" x14ac:dyDescent="0.35">
      <c r="C11079" t="s">
        <v>1853</v>
      </c>
      <c r="D11079" s="4">
        <v>4270</v>
      </c>
      <c r="E11079" s="4">
        <v>13652</v>
      </c>
      <c r="I11079" s="4">
        <v>17922</v>
      </c>
      <c r="J11079" s="4">
        <v>17922</v>
      </c>
    </row>
    <row r="11080" spans="2:10" x14ac:dyDescent="0.35">
      <c r="C11080" t="s">
        <v>1903</v>
      </c>
      <c r="D11080" s="4">
        <v>4508</v>
      </c>
      <c r="I11080" s="4">
        <v>4508</v>
      </c>
      <c r="J11080" s="4">
        <v>4508</v>
      </c>
    </row>
    <row r="11081" spans="2:10" x14ac:dyDescent="0.35">
      <c r="C11081" t="s">
        <v>1854</v>
      </c>
      <c r="D11081" s="4">
        <v>51105</v>
      </c>
      <c r="F11081" s="4">
        <v>564891</v>
      </c>
      <c r="I11081" s="4">
        <v>615996</v>
      </c>
      <c r="J11081" s="4">
        <v>51105</v>
      </c>
    </row>
    <row r="11082" spans="2:10" x14ac:dyDescent="0.35">
      <c r="C11082" t="s">
        <v>1855</v>
      </c>
      <c r="D11082" s="4">
        <v>74226</v>
      </c>
      <c r="E11082" s="4">
        <v>130783</v>
      </c>
      <c r="G11082" s="4">
        <v>222108</v>
      </c>
      <c r="I11082" s="4">
        <v>427118</v>
      </c>
      <c r="J11082" s="4">
        <v>205009</v>
      </c>
    </row>
    <row r="11083" spans="2:10" x14ac:dyDescent="0.35">
      <c r="C11083" t="s">
        <v>1856</v>
      </c>
      <c r="I11083" s="4">
        <v>0</v>
      </c>
      <c r="J11083">
        <v>0</v>
      </c>
    </row>
    <row r="11084" spans="2:10" x14ac:dyDescent="0.35">
      <c r="C11084" t="s">
        <v>1857</v>
      </c>
      <c r="D11084" s="4">
        <v>7469</v>
      </c>
      <c r="I11084" s="4">
        <v>7469</v>
      </c>
      <c r="J11084" s="4">
        <v>7469</v>
      </c>
    </row>
    <row r="11085" spans="2:10" x14ac:dyDescent="0.35">
      <c r="C11085" t="s">
        <v>1858</v>
      </c>
      <c r="F11085" s="4">
        <v>44243</v>
      </c>
      <c r="H11085" s="4">
        <v>24803</v>
      </c>
      <c r="I11085" s="4">
        <v>69046</v>
      </c>
      <c r="J11085">
        <v>0</v>
      </c>
    </row>
    <row r="11086" spans="2:10" x14ac:dyDescent="0.35">
      <c r="C11086" t="s">
        <v>1859</v>
      </c>
      <c r="F11086" s="4">
        <v>1050000</v>
      </c>
      <c r="I11086" s="4">
        <v>1050000</v>
      </c>
      <c r="J11086">
        <v>0</v>
      </c>
    </row>
    <row r="11087" spans="2:10" x14ac:dyDescent="0.35">
      <c r="C11087" t="s">
        <v>1860</v>
      </c>
      <c r="D11087" s="4">
        <v>1087030</v>
      </c>
      <c r="E11087" s="4">
        <v>0</v>
      </c>
      <c r="F11087" s="4">
        <v>217406</v>
      </c>
      <c r="I11087" s="4">
        <v>1304436</v>
      </c>
      <c r="J11087" s="4">
        <v>1087030</v>
      </c>
    </row>
    <row r="11088" spans="2:10" x14ac:dyDescent="0.35">
      <c r="C11088" t="s">
        <v>1861</v>
      </c>
      <c r="D11088" s="4">
        <v>97192</v>
      </c>
      <c r="I11088" s="4">
        <v>97192</v>
      </c>
      <c r="J11088" s="4">
        <v>97192</v>
      </c>
    </row>
    <row r="11089" spans="2:10" x14ac:dyDescent="0.35">
      <c r="C11089" t="s">
        <v>1862</v>
      </c>
      <c r="E11089" s="4">
        <v>0</v>
      </c>
      <c r="F11089" s="4">
        <v>896960</v>
      </c>
      <c r="H11089" s="4">
        <v>128137</v>
      </c>
      <c r="I11089" s="4">
        <v>1025098</v>
      </c>
      <c r="J11089">
        <v>0</v>
      </c>
    </row>
    <row r="11090" spans="2:10" x14ac:dyDescent="0.35">
      <c r="C11090" t="s">
        <v>1863</v>
      </c>
      <c r="F11090" s="4">
        <v>70019</v>
      </c>
      <c r="I11090" s="4">
        <v>70019</v>
      </c>
      <c r="J11090">
        <v>0</v>
      </c>
    </row>
    <row r="11091" spans="2:10" x14ac:dyDescent="0.35">
      <c r="B11091" t="s">
        <v>54</v>
      </c>
      <c r="D11091" s="4">
        <v>1463783</v>
      </c>
      <c r="E11091" s="4">
        <v>144435</v>
      </c>
      <c r="F11091" s="4">
        <v>2844883</v>
      </c>
      <c r="G11091" s="4">
        <v>223471</v>
      </c>
      <c r="H11091" s="4">
        <v>152940</v>
      </c>
      <c r="I11091" s="4">
        <v>4829513</v>
      </c>
      <c r="J11091" s="4">
        <v>1608218</v>
      </c>
    </row>
    <row r="11092" spans="2:10" x14ac:dyDescent="0.35">
      <c r="B11092" t="s">
        <v>1845</v>
      </c>
      <c r="C11092" t="s">
        <v>1866</v>
      </c>
      <c r="I11092" s="4">
        <v>0</v>
      </c>
      <c r="J11092">
        <v>0</v>
      </c>
    </row>
    <row r="11093" spans="2:10" x14ac:dyDescent="0.35">
      <c r="C11093" t="s">
        <v>1867</v>
      </c>
      <c r="D11093" s="4">
        <v>3210</v>
      </c>
      <c r="E11093" s="4">
        <v>9000</v>
      </c>
      <c r="F11093" s="4">
        <v>9000</v>
      </c>
      <c r="G11093" s="4">
        <v>4500</v>
      </c>
      <c r="H11093" s="4">
        <v>885714</v>
      </c>
      <c r="I11093" s="4">
        <v>911424</v>
      </c>
      <c r="J11093" s="4">
        <v>12210</v>
      </c>
    </row>
    <row r="11094" spans="2:10" x14ac:dyDescent="0.35">
      <c r="C11094" t="s">
        <v>1868</v>
      </c>
      <c r="E11094" s="4">
        <v>50000</v>
      </c>
      <c r="F11094" s="4">
        <v>100000</v>
      </c>
      <c r="G11094" s="4">
        <v>100000</v>
      </c>
      <c r="H11094" s="4">
        <v>641905</v>
      </c>
      <c r="I11094" s="4">
        <v>891905</v>
      </c>
      <c r="J11094">
        <v>50000</v>
      </c>
    </row>
    <row r="11095" spans="2:10" x14ac:dyDescent="0.35">
      <c r="C11095" t="s">
        <v>1894</v>
      </c>
      <c r="D11095" s="4">
        <v>7708</v>
      </c>
      <c r="I11095" s="4">
        <v>7708</v>
      </c>
      <c r="J11095" s="4">
        <v>7708</v>
      </c>
    </row>
    <row r="11096" spans="2:10" x14ac:dyDescent="0.35">
      <c r="C11096" t="s">
        <v>1869</v>
      </c>
      <c r="H11096" s="4">
        <v>298080</v>
      </c>
      <c r="I11096" s="4">
        <v>298080</v>
      </c>
      <c r="J11096">
        <v>0</v>
      </c>
    </row>
    <row r="11097" spans="2:10" x14ac:dyDescent="0.35">
      <c r="C11097" t="s">
        <v>1870</v>
      </c>
      <c r="D11097" s="4">
        <v>137</v>
      </c>
      <c r="F11097" s="4">
        <v>30595</v>
      </c>
      <c r="H11097" s="4">
        <v>1394337</v>
      </c>
      <c r="I11097" s="4">
        <v>1425069</v>
      </c>
      <c r="J11097" s="4">
        <v>137</v>
      </c>
    </row>
    <row r="11098" spans="2:10" x14ac:dyDescent="0.35">
      <c r="C11098" t="s">
        <v>1871</v>
      </c>
      <c r="D11098" s="4">
        <v>927634</v>
      </c>
      <c r="I11098" s="4">
        <v>927634</v>
      </c>
      <c r="J11098" s="4">
        <v>927634</v>
      </c>
    </row>
    <row r="11099" spans="2:10" x14ac:dyDescent="0.35">
      <c r="C11099" t="s">
        <v>1872</v>
      </c>
      <c r="D11099" s="4">
        <v>294000</v>
      </c>
      <c r="I11099" s="4">
        <v>294000</v>
      </c>
      <c r="J11099" s="4">
        <v>294000</v>
      </c>
    </row>
    <row r="11100" spans="2:10" x14ac:dyDescent="0.35">
      <c r="C11100" t="s">
        <v>1875</v>
      </c>
      <c r="H11100" s="4">
        <v>44172</v>
      </c>
      <c r="I11100" s="4">
        <v>44172</v>
      </c>
      <c r="J11100">
        <v>0</v>
      </c>
    </row>
    <row r="11101" spans="2:10" x14ac:dyDescent="0.35">
      <c r="B11101" t="s">
        <v>55</v>
      </c>
      <c r="D11101" s="4">
        <v>1232689</v>
      </c>
      <c r="E11101" s="4">
        <v>59000</v>
      </c>
      <c r="F11101" s="4">
        <v>139595</v>
      </c>
      <c r="G11101" s="4">
        <v>104500</v>
      </c>
      <c r="H11101" s="4">
        <v>3264209</v>
      </c>
      <c r="I11101" s="4">
        <v>4799992</v>
      </c>
      <c r="J11101" s="4">
        <v>1291689</v>
      </c>
    </row>
    <row r="11102" spans="2:10" x14ac:dyDescent="0.35">
      <c r="B11102" t="s">
        <v>1878</v>
      </c>
      <c r="C11102" t="s">
        <v>1879</v>
      </c>
      <c r="D11102" s="4">
        <v>270695</v>
      </c>
      <c r="I11102" s="4">
        <v>270695</v>
      </c>
      <c r="J11102" s="4">
        <v>270695</v>
      </c>
    </row>
    <row r="11103" spans="2:10" x14ac:dyDescent="0.35">
      <c r="C11103" t="s">
        <v>1907</v>
      </c>
      <c r="D11103" s="4">
        <v>11906</v>
      </c>
      <c r="I11103" s="4">
        <v>11906</v>
      </c>
      <c r="J11103" s="4">
        <v>11906</v>
      </c>
    </row>
    <row r="11104" spans="2:10" x14ac:dyDescent="0.35">
      <c r="C11104" t="s">
        <v>1897</v>
      </c>
      <c r="D11104" s="4">
        <v>1093</v>
      </c>
      <c r="I11104" s="4">
        <v>1093</v>
      </c>
      <c r="J11104" s="4">
        <v>1093</v>
      </c>
    </row>
    <row r="11105" spans="1:10" x14ac:dyDescent="0.35">
      <c r="C11105" t="s">
        <v>1881</v>
      </c>
      <c r="D11105" s="4">
        <v>446889</v>
      </c>
      <c r="I11105" s="4">
        <v>446889</v>
      </c>
      <c r="J11105" s="4">
        <v>446889</v>
      </c>
    </row>
    <row r="11106" spans="1:10" x14ac:dyDescent="0.35">
      <c r="C11106" t="s">
        <v>1882</v>
      </c>
      <c r="D11106" s="4">
        <v>572</v>
      </c>
      <c r="E11106" s="4">
        <v>88031</v>
      </c>
      <c r="I11106" s="4">
        <v>88603</v>
      </c>
      <c r="J11106" s="4">
        <v>88603</v>
      </c>
    </row>
    <row r="11107" spans="1:10" x14ac:dyDescent="0.35">
      <c r="C11107" t="s">
        <v>1900</v>
      </c>
      <c r="D11107" s="4">
        <v>3977</v>
      </c>
      <c r="I11107" s="4">
        <v>3977</v>
      </c>
      <c r="J11107" s="4">
        <v>3977</v>
      </c>
    </row>
    <row r="11108" spans="1:10" x14ac:dyDescent="0.35">
      <c r="C11108" t="s">
        <v>1884</v>
      </c>
      <c r="D11108" s="4">
        <v>1750</v>
      </c>
      <c r="I11108" s="4">
        <v>1750</v>
      </c>
      <c r="J11108" s="4">
        <v>1750</v>
      </c>
    </row>
    <row r="11109" spans="1:10" x14ac:dyDescent="0.35">
      <c r="B11109" t="s">
        <v>56</v>
      </c>
      <c r="D11109" s="4">
        <v>736883</v>
      </c>
      <c r="E11109" s="4">
        <v>88031</v>
      </c>
      <c r="I11109" s="4">
        <v>824914</v>
      </c>
      <c r="J11109" s="4">
        <v>824914</v>
      </c>
    </row>
    <row r="11110" spans="1:10" x14ac:dyDescent="0.35">
      <c r="B11110" t="s">
        <v>1887</v>
      </c>
      <c r="C11110" t="s">
        <v>1888</v>
      </c>
      <c r="H11110" s="4">
        <v>384000</v>
      </c>
      <c r="I11110" s="4">
        <v>384000</v>
      </c>
      <c r="J11110">
        <v>0</v>
      </c>
    </row>
    <row r="11111" spans="1:10" x14ac:dyDescent="0.35">
      <c r="C11111" t="s">
        <v>1889</v>
      </c>
      <c r="H11111" s="4">
        <v>52500</v>
      </c>
      <c r="I11111" s="4">
        <v>52500</v>
      </c>
      <c r="J11111">
        <v>0</v>
      </c>
    </row>
    <row r="11112" spans="1:10" x14ac:dyDescent="0.35">
      <c r="C11112" t="s">
        <v>1890</v>
      </c>
      <c r="H11112" s="4">
        <v>900000</v>
      </c>
      <c r="I11112" s="4">
        <v>900000</v>
      </c>
      <c r="J11112">
        <v>0</v>
      </c>
    </row>
    <row r="11113" spans="1:10" x14ac:dyDescent="0.35">
      <c r="B11113" t="s">
        <v>58</v>
      </c>
      <c r="H11113" s="4">
        <v>1336500</v>
      </c>
      <c r="I11113" s="4">
        <v>1336500</v>
      </c>
      <c r="J11113">
        <v>0</v>
      </c>
    </row>
    <row r="11114" spans="1:10" x14ac:dyDescent="0.35">
      <c r="A11114" t="s">
        <v>1739</v>
      </c>
      <c r="D11114" s="4">
        <v>30047981</v>
      </c>
      <c r="E11114" s="4">
        <v>340595</v>
      </c>
      <c r="F11114" s="4">
        <v>9558161</v>
      </c>
      <c r="G11114" s="4">
        <v>327971</v>
      </c>
      <c r="H11114" s="4">
        <v>4840949</v>
      </c>
      <c r="I11114" s="4">
        <v>45115658</v>
      </c>
      <c r="J11114" s="4">
        <v>30388576</v>
      </c>
    </row>
    <row r="11115" spans="1:10" x14ac:dyDescent="0.35">
      <c r="A11115" t="s">
        <v>1071</v>
      </c>
      <c r="B11115" t="s">
        <v>1842</v>
      </c>
      <c r="C11115" t="s">
        <v>1843</v>
      </c>
      <c r="D11115" s="4">
        <v>48222514</v>
      </c>
      <c r="F11115" s="4">
        <v>21865200</v>
      </c>
      <c r="I11115" s="4">
        <v>70087714</v>
      </c>
      <c r="J11115" s="4">
        <v>48222514</v>
      </c>
    </row>
    <row r="11116" spans="1:10" x14ac:dyDescent="0.35">
      <c r="C11116" t="s">
        <v>1844</v>
      </c>
      <c r="D11116" s="4">
        <v>5955201</v>
      </c>
      <c r="H11116" s="4">
        <v>438300</v>
      </c>
      <c r="I11116" s="4">
        <v>6393501</v>
      </c>
      <c r="J11116" s="4">
        <v>5955201</v>
      </c>
    </row>
    <row r="11117" spans="1:10" x14ac:dyDescent="0.35">
      <c r="C11117" t="s">
        <v>1845</v>
      </c>
      <c r="D11117" s="4">
        <v>4693415</v>
      </c>
      <c r="I11117" s="4">
        <v>4693415</v>
      </c>
      <c r="J11117" s="4">
        <v>4693415</v>
      </c>
    </row>
    <row r="11118" spans="1:10" x14ac:dyDescent="0.35">
      <c r="B11118" t="s">
        <v>51</v>
      </c>
      <c r="D11118" s="4">
        <v>58871130</v>
      </c>
      <c r="F11118" s="4">
        <v>21865200</v>
      </c>
      <c r="H11118" s="4">
        <v>438300</v>
      </c>
      <c r="I11118" s="4">
        <v>81174630</v>
      </c>
      <c r="J11118" s="4">
        <v>58871130</v>
      </c>
    </row>
    <row r="11119" spans="1:10" x14ac:dyDescent="0.35">
      <c r="B11119" t="s">
        <v>1843</v>
      </c>
      <c r="C11119" t="s">
        <v>1846</v>
      </c>
      <c r="D11119" s="4">
        <v>19505704</v>
      </c>
      <c r="E11119" s="4">
        <v>289064</v>
      </c>
      <c r="H11119" s="4">
        <v>2497877</v>
      </c>
      <c r="I11119" s="4">
        <v>22292644</v>
      </c>
      <c r="J11119" s="4">
        <v>19794768</v>
      </c>
    </row>
    <row r="11120" spans="1:10" x14ac:dyDescent="0.35">
      <c r="C11120" t="s">
        <v>1847</v>
      </c>
      <c r="D11120" s="4">
        <v>26651432</v>
      </c>
      <c r="F11120" s="4">
        <v>1557191</v>
      </c>
      <c r="H11120" s="4">
        <v>103865</v>
      </c>
      <c r="I11120" s="4">
        <v>28312488</v>
      </c>
      <c r="J11120" s="4">
        <v>26651432</v>
      </c>
    </row>
    <row r="11121" spans="2:10" x14ac:dyDescent="0.35">
      <c r="C11121" t="s">
        <v>1848</v>
      </c>
      <c r="D11121" s="4">
        <v>82878</v>
      </c>
      <c r="E11121" s="4">
        <v>95004</v>
      </c>
      <c r="I11121" s="4">
        <v>177882</v>
      </c>
      <c r="J11121" s="4">
        <v>177882</v>
      </c>
    </row>
    <row r="11122" spans="2:10" x14ac:dyDescent="0.35">
      <c r="B11122" t="s">
        <v>52</v>
      </c>
      <c r="D11122" s="4">
        <v>46240013</v>
      </c>
      <c r="E11122" s="4">
        <v>384067</v>
      </c>
      <c r="F11122" s="4">
        <v>1557191</v>
      </c>
      <c r="H11122" s="4">
        <v>2601742</v>
      </c>
      <c r="I11122" s="4">
        <v>50783013</v>
      </c>
      <c r="J11122" s="4">
        <v>46624080</v>
      </c>
    </row>
    <row r="11123" spans="2:10" x14ac:dyDescent="0.35">
      <c r="B11123" t="s">
        <v>1849</v>
      </c>
      <c r="C11123" t="s">
        <v>1850</v>
      </c>
      <c r="E11123" s="4">
        <v>18632220</v>
      </c>
      <c r="I11123" s="4">
        <v>18632220</v>
      </c>
      <c r="J11123">
        <v>18632220</v>
      </c>
    </row>
    <row r="11124" spans="2:10" x14ac:dyDescent="0.35">
      <c r="B11124" t="s">
        <v>53</v>
      </c>
      <c r="E11124" s="4">
        <v>18632220</v>
      </c>
      <c r="I11124" s="4">
        <v>18632220</v>
      </c>
      <c r="J11124">
        <v>18632220</v>
      </c>
    </row>
    <row r="11125" spans="2:10" x14ac:dyDescent="0.35">
      <c r="B11125" t="s">
        <v>1844</v>
      </c>
      <c r="C11125" t="s">
        <v>1851</v>
      </c>
      <c r="D11125" s="4">
        <v>1306174</v>
      </c>
      <c r="E11125" s="4">
        <v>68555</v>
      </c>
      <c r="I11125" s="4">
        <v>1374728</v>
      </c>
      <c r="J11125" s="4">
        <v>1374729</v>
      </c>
    </row>
    <row r="11126" spans="2:10" x14ac:dyDescent="0.35">
      <c r="C11126" t="s">
        <v>1852</v>
      </c>
      <c r="D11126" s="4">
        <v>14407</v>
      </c>
      <c r="E11126" s="4">
        <v>3842</v>
      </c>
      <c r="G11126" s="4">
        <v>15367</v>
      </c>
      <c r="I11126" s="4">
        <v>33616</v>
      </c>
      <c r="J11126" s="4">
        <v>18249</v>
      </c>
    </row>
    <row r="11127" spans="2:10" x14ac:dyDescent="0.35">
      <c r="C11127" t="s">
        <v>1853</v>
      </c>
      <c r="D11127" s="4">
        <v>6156</v>
      </c>
      <c r="E11127" s="4">
        <v>6156</v>
      </c>
      <c r="G11127" s="4">
        <v>11543</v>
      </c>
      <c r="I11127" s="4">
        <v>23856</v>
      </c>
      <c r="J11127" s="4">
        <v>12312</v>
      </c>
    </row>
    <row r="11128" spans="2:10" x14ac:dyDescent="0.35">
      <c r="C11128" t="s">
        <v>1893</v>
      </c>
      <c r="H11128" s="4">
        <v>2052</v>
      </c>
      <c r="I11128" s="4">
        <v>2052</v>
      </c>
      <c r="J11128">
        <v>0</v>
      </c>
    </row>
    <row r="11129" spans="2:10" x14ac:dyDescent="0.35">
      <c r="C11129" t="s">
        <v>1903</v>
      </c>
      <c r="D11129" s="4">
        <v>4508</v>
      </c>
      <c r="I11129" s="4">
        <v>4508</v>
      </c>
      <c r="J11129" s="4">
        <v>4508</v>
      </c>
    </row>
    <row r="11130" spans="2:10" x14ac:dyDescent="0.35">
      <c r="C11130" t="s">
        <v>1854</v>
      </c>
      <c r="D11130" s="4">
        <v>133649</v>
      </c>
      <c r="E11130" s="4">
        <v>632140</v>
      </c>
      <c r="F11130" s="4">
        <v>33624</v>
      </c>
      <c r="I11130" s="4">
        <v>799413</v>
      </c>
      <c r="J11130" s="4">
        <v>765789</v>
      </c>
    </row>
    <row r="11131" spans="2:10" x14ac:dyDescent="0.35">
      <c r="C11131" t="s">
        <v>1855</v>
      </c>
      <c r="D11131" s="4">
        <v>22950</v>
      </c>
      <c r="E11131" s="4">
        <v>751274</v>
      </c>
      <c r="F11131" s="4">
        <v>22852</v>
      </c>
      <c r="H11131" s="4">
        <v>165052</v>
      </c>
      <c r="I11131" s="4">
        <v>962128</v>
      </c>
      <c r="J11131" s="4">
        <v>774224</v>
      </c>
    </row>
    <row r="11132" spans="2:10" x14ac:dyDescent="0.35">
      <c r="C11132" t="s">
        <v>1856</v>
      </c>
      <c r="D11132" s="4">
        <v>800</v>
      </c>
      <c r="E11132" s="4">
        <v>14495</v>
      </c>
      <c r="I11132" s="4">
        <v>15296</v>
      </c>
      <c r="J11132" s="4">
        <v>15295</v>
      </c>
    </row>
    <row r="11133" spans="2:10" x14ac:dyDescent="0.35">
      <c r="C11133" t="s">
        <v>1857</v>
      </c>
      <c r="D11133" s="4">
        <v>98450</v>
      </c>
      <c r="E11133" s="4">
        <v>4753</v>
      </c>
      <c r="F11133" s="4">
        <v>8827</v>
      </c>
      <c r="I11133" s="4">
        <v>112029</v>
      </c>
      <c r="J11133" s="4">
        <v>103203</v>
      </c>
    </row>
    <row r="11134" spans="2:10" x14ac:dyDescent="0.35">
      <c r="C11134" t="s">
        <v>1920</v>
      </c>
      <c r="H11134" s="4">
        <v>35654</v>
      </c>
      <c r="I11134" s="4">
        <v>35654</v>
      </c>
      <c r="J11134">
        <v>0</v>
      </c>
    </row>
    <row r="11135" spans="2:10" x14ac:dyDescent="0.35">
      <c r="C11135" t="s">
        <v>1858</v>
      </c>
      <c r="E11135" s="4">
        <v>68375</v>
      </c>
      <c r="G11135" s="4">
        <v>253391</v>
      </c>
      <c r="H11135" s="4">
        <v>64353</v>
      </c>
      <c r="I11135" s="4">
        <v>386119</v>
      </c>
      <c r="J11135">
        <v>68375</v>
      </c>
    </row>
    <row r="11136" spans="2:10" x14ac:dyDescent="0.35">
      <c r="C11136" t="s">
        <v>1859</v>
      </c>
      <c r="D11136" s="4">
        <v>290280</v>
      </c>
      <c r="G11136" s="4">
        <v>105421</v>
      </c>
      <c r="H11136" s="4">
        <v>2539169</v>
      </c>
      <c r="I11136" s="4">
        <v>2934869</v>
      </c>
      <c r="J11136" s="4">
        <v>290280</v>
      </c>
    </row>
    <row r="11137" spans="2:10" x14ac:dyDescent="0.35">
      <c r="C11137" t="s">
        <v>1915</v>
      </c>
      <c r="D11137" s="4">
        <v>5</v>
      </c>
      <c r="H11137" s="4">
        <v>5</v>
      </c>
      <c r="I11137" s="4">
        <v>10</v>
      </c>
      <c r="J11137" s="4">
        <v>5</v>
      </c>
    </row>
    <row r="11138" spans="2:10" x14ac:dyDescent="0.35">
      <c r="C11138" t="s">
        <v>1860</v>
      </c>
      <c r="D11138" s="4">
        <v>652218</v>
      </c>
      <c r="H11138" s="4">
        <v>2391467</v>
      </c>
      <c r="I11138" s="4">
        <v>3043685</v>
      </c>
      <c r="J11138" s="4">
        <v>652218</v>
      </c>
    </row>
    <row r="11139" spans="2:10" x14ac:dyDescent="0.35">
      <c r="C11139" t="s">
        <v>1861</v>
      </c>
      <c r="D11139" s="4">
        <v>471983</v>
      </c>
      <c r="E11139" s="4">
        <v>156696</v>
      </c>
      <c r="I11139" s="4">
        <v>628679</v>
      </c>
      <c r="J11139" s="4">
        <v>628679</v>
      </c>
    </row>
    <row r="11140" spans="2:10" x14ac:dyDescent="0.35">
      <c r="C11140" t="s">
        <v>1862</v>
      </c>
      <c r="D11140" s="4">
        <v>512786</v>
      </c>
      <c r="E11140" s="4">
        <v>0</v>
      </c>
      <c r="H11140" s="4">
        <v>1880214</v>
      </c>
      <c r="I11140" s="4">
        <v>2393000</v>
      </c>
      <c r="J11140" s="4">
        <v>512786</v>
      </c>
    </row>
    <row r="11141" spans="2:10" x14ac:dyDescent="0.35">
      <c r="C11141" t="s">
        <v>1863</v>
      </c>
      <c r="F11141" s="4">
        <v>7780</v>
      </c>
      <c r="H11141" s="4">
        <v>7780</v>
      </c>
      <c r="I11141" s="4">
        <v>15560</v>
      </c>
      <c r="J11141">
        <v>0</v>
      </c>
    </row>
    <row r="11142" spans="2:10" x14ac:dyDescent="0.35">
      <c r="B11142" t="s">
        <v>54</v>
      </c>
      <c r="D11142" s="4">
        <v>3514365</v>
      </c>
      <c r="E11142" s="4">
        <v>1706287</v>
      </c>
      <c r="F11142" s="4">
        <v>73082</v>
      </c>
      <c r="G11142" s="4">
        <v>385722</v>
      </c>
      <c r="H11142" s="4">
        <v>7085746</v>
      </c>
      <c r="I11142" s="4">
        <v>12765202</v>
      </c>
      <c r="J11142" s="4">
        <v>5220652</v>
      </c>
    </row>
    <row r="11143" spans="2:10" x14ac:dyDescent="0.35">
      <c r="B11143" t="s">
        <v>1845</v>
      </c>
      <c r="C11143" t="s">
        <v>1864</v>
      </c>
      <c r="D11143" s="4">
        <v>44633</v>
      </c>
      <c r="E11143" s="4">
        <v>0</v>
      </c>
      <c r="F11143" s="4">
        <v>11158</v>
      </c>
      <c r="I11143" s="4">
        <v>55792</v>
      </c>
      <c r="J11143" s="4">
        <v>44633</v>
      </c>
    </row>
    <row r="11144" spans="2:10" x14ac:dyDescent="0.35">
      <c r="C11144" t="s">
        <v>1865</v>
      </c>
      <c r="D11144" s="4">
        <v>18044</v>
      </c>
      <c r="E11144" s="4">
        <v>175683</v>
      </c>
      <c r="H11144" s="4">
        <v>512608</v>
      </c>
      <c r="I11144" s="4">
        <v>706335</v>
      </c>
      <c r="J11144" s="4">
        <v>193727</v>
      </c>
    </row>
    <row r="11145" spans="2:10" x14ac:dyDescent="0.35">
      <c r="C11145" t="s">
        <v>1866</v>
      </c>
      <c r="D11145" s="4">
        <v>12644</v>
      </c>
      <c r="I11145" s="4">
        <v>12644</v>
      </c>
      <c r="J11145" s="4">
        <v>12644</v>
      </c>
    </row>
    <row r="11146" spans="2:10" x14ac:dyDescent="0.35">
      <c r="C11146" t="s">
        <v>1867</v>
      </c>
      <c r="D11146" s="4">
        <v>916427</v>
      </c>
      <c r="E11146" s="4">
        <v>0</v>
      </c>
      <c r="F11146" s="4">
        <v>54000</v>
      </c>
      <c r="G11146" s="4">
        <v>3829842</v>
      </c>
      <c r="H11146" s="4">
        <v>800000</v>
      </c>
      <c r="I11146" s="4">
        <v>5600269</v>
      </c>
      <c r="J11146" s="4">
        <v>916427</v>
      </c>
    </row>
    <row r="11147" spans="2:10" x14ac:dyDescent="0.35">
      <c r="C11147" t="s">
        <v>1868</v>
      </c>
      <c r="D11147" s="4">
        <v>70222</v>
      </c>
      <c r="E11147" s="4">
        <v>0</v>
      </c>
      <c r="F11147" s="4">
        <v>5259</v>
      </c>
      <c r="G11147" s="4">
        <v>1692500</v>
      </c>
      <c r="H11147" s="4">
        <v>2771780</v>
      </c>
      <c r="I11147" s="4">
        <v>4539760</v>
      </c>
      <c r="J11147" s="4">
        <v>70222</v>
      </c>
    </row>
    <row r="11148" spans="2:10" x14ac:dyDescent="0.35">
      <c r="C11148" t="s">
        <v>1894</v>
      </c>
      <c r="D11148" s="4">
        <v>28403</v>
      </c>
      <c r="I11148" s="4">
        <v>28403</v>
      </c>
      <c r="J11148" s="4">
        <v>28403</v>
      </c>
    </row>
    <row r="11149" spans="2:10" x14ac:dyDescent="0.35">
      <c r="C11149" t="s">
        <v>1869</v>
      </c>
      <c r="E11149" s="4">
        <v>0</v>
      </c>
      <c r="G11149" s="4">
        <v>1335360</v>
      </c>
      <c r="I11149" s="4">
        <v>1335360</v>
      </c>
      <c r="J11149">
        <v>0</v>
      </c>
    </row>
    <row r="11150" spans="2:10" x14ac:dyDescent="0.35">
      <c r="C11150" t="s">
        <v>1870</v>
      </c>
      <c r="D11150" s="4">
        <v>335867</v>
      </c>
      <c r="E11150" s="4">
        <v>4430218</v>
      </c>
      <c r="H11150" s="4">
        <v>782134</v>
      </c>
      <c r="I11150" s="4">
        <v>5548219</v>
      </c>
      <c r="J11150" s="4">
        <v>4766085</v>
      </c>
    </row>
    <row r="11151" spans="2:10" x14ac:dyDescent="0.35">
      <c r="C11151" t="s">
        <v>1871</v>
      </c>
      <c r="D11151" s="4">
        <v>550994</v>
      </c>
      <c r="E11151" s="4">
        <v>6495000</v>
      </c>
      <c r="F11151" s="4">
        <v>18055</v>
      </c>
      <c r="H11151" s="4">
        <v>41767</v>
      </c>
      <c r="I11151" s="4">
        <v>7105816</v>
      </c>
      <c r="J11151" s="4">
        <v>7045994</v>
      </c>
    </row>
    <row r="11152" spans="2:10" x14ac:dyDescent="0.35">
      <c r="C11152" t="s">
        <v>1872</v>
      </c>
      <c r="D11152" s="4">
        <v>1058084</v>
      </c>
      <c r="I11152" s="4">
        <v>1058084</v>
      </c>
      <c r="J11152" s="4">
        <v>1058084</v>
      </c>
    </row>
    <row r="11153" spans="2:10" x14ac:dyDescent="0.35">
      <c r="C11153" t="s">
        <v>1873</v>
      </c>
      <c r="D11153" s="4">
        <v>2619</v>
      </c>
      <c r="I11153" s="4">
        <v>2619</v>
      </c>
      <c r="J11153" s="4">
        <v>2619</v>
      </c>
    </row>
    <row r="11154" spans="2:10" x14ac:dyDescent="0.35">
      <c r="C11154" t="s">
        <v>1874</v>
      </c>
      <c r="D11154" s="4">
        <v>2766</v>
      </c>
      <c r="I11154" s="4">
        <v>2766</v>
      </c>
      <c r="J11154" s="4">
        <v>2766</v>
      </c>
    </row>
    <row r="11155" spans="2:10" x14ac:dyDescent="0.35">
      <c r="C11155" t="s">
        <v>1875</v>
      </c>
      <c r="D11155" s="4">
        <v>6205</v>
      </c>
      <c r="H11155" s="4">
        <v>161576</v>
      </c>
      <c r="I11155" s="4">
        <v>167781</v>
      </c>
      <c r="J11155" s="4">
        <v>6205</v>
      </c>
    </row>
    <row r="11156" spans="2:10" x14ac:dyDescent="0.35">
      <c r="C11156" t="s">
        <v>1876</v>
      </c>
      <c r="E11156" s="4">
        <v>0</v>
      </c>
      <c r="G11156" s="4">
        <v>126000</v>
      </c>
      <c r="I11156" s="4">
        <v>126000</v>
      </c>
      <c r="J11156">
        <v>0</v>
      </c>
    </row>
    <row r="11157" spans="2:10" x14ac:dyDescent="0.35">
      <c r="B11157" t="s">
        <v>1845</v>
      </c>
      <c r="C11157" t="s">
        <v>1877</v>
      </c>
      <c r="D11157" s="4">
        <v>72587</v>
      </c>
      <c r="I11157" s="4">
        <v>72587</v>
      </c>
      <c r="J11157" s="4">
        <v>72587</v>
      </c>
    </row>
    <row r="11158" spans="2:10" x14ac:dyDescent="0.35">
      <c r="B11158" t="s">
        <v>55</v>
      </c>
      <c r="D11158" s="4">
        <v>3119494</v>
      </c>
      <c r="E11158" s="4">
        <v>11100902</v>
      </c>
      <c r="F11158" s="4">
        <v>88473</v>
      </c>
      <c r="G11158" s="4">
        <v>6983702</v>
      </c>
      <c r="H11158" s="4">
        <v>5069865</v>
      </c>
      <c r="I11158" s="4">
        <v>26362435</v>
      </c>
      <c r="J11158" s="4">
        <v>14220396</v>
      </c>
    </row>
    <row r="11159" spans="2:10" x14ac:dyDescent="0.35">
      <c r="B11159" t="s">
        <v>1878</v>
      </c>
      <c r="C11159" t="s">
        <v>1879</v>
      </c>
      <c r="D11159" s="4">
        <v>2296199</v>
      </c>
      <c r="I11159" s="4">
        <v>2296199</v>
      </c>
      <c r="J11159" s="4">
        <v>2296199</v>
      </c>
    </row>
    <row r="11160" spans="2:10" x14ac:dyDescent="0.35">
      <c r="C11160" t="s">
        <v>1897</v>
      </c>
      <c r="D11160" s="4">
        <v>41669</v>
      </c>
      <c r="I11160" s="4">
        <v>41669</v>
      </c>
      <c r="J11160" s="4">
        <v>41669</v>
      </c>
    </row>
    <row r="11161" spans="2:10" x14ac:dyDescent="0.35">
      <c r="C11161" t="s">
        <v>1880</v>
      </c>
      <c r="D11161" s="4">
        <v>120906</v>
      </c>
      <c r="I11161" s="4">
        <v>120906</v>
      </c>
      <c r="J11161" s="4">
        <v>120906</v>
      </c>
    </row>
    <row r="11162" spans="2:10" x14ac:dyDescent="0.35">
      <c r="C11162" t="s">
        <v>1881</v>
      </c>
      <c r="D11162" s="4">
        <v>2051576</v>
      </c>
      <c r="I11162" s="4">
        <v>2051576</v>
      </c>
      <c r="J11162" s="4">
        <v>2051576</v>
      </c>
    </row>
    <row r="11163" spans="2:10" x14ac:dyDescent="0.35">
      <c r="C11163" t="s">
        <v>1895</v>
      </c>
      <c r="D11163" s="4">
        <v>230061</v>
      </c>
      <c r="I11163" s="4">
        <v>230061</v>
      </c>
      <c r="J11163" s="4">
        <v>230061</v>
      </c>
    </row>
    <row r="11164" spans="2:10" x14ac:dyDescent="0.35">
      <c r="C11164" t="s">
        <v>1882</v>
      </c>
      <c r="F11164" s="4">
        <v>361477</v>
      </c>
      <c r="I11164" s="4">
        <v>361477</v>
      </c>
      <c r="J11164">
        <v>0</v>
      </c>
    </row>
    <row r="11165" spans="2:10" x14ac:dyDescent="0.35">
      <c r="C11165" t="s">
        <v>1900</v>
      </c>
      <c r="D11165" s="4">
        <v>261</v>
      </c>
      <c r="I11165" s="4">
        <v>261</v>
      </c>
      <c r="J11165" s="4">
        <v>261</v>
      </c>
    </row>
    <row r="11166" spans="2:10" x14ac:dyDescent="0.35">
      <c r="C11166" t="s">
        <v>1883</v>
      </c>
      <c r="D11166" s="4">
        <v>13117</v>
      </c>
      <c r="I11166" s="4">
        <v>13117</v>
      </c>
      <c r="J11166" s="4">
        <v>13117</v>
      </c>
    </row>
    <row r="11167" spans="2:10" x14ac:dyDescent="0.35">
      <c r="C11167" t="s">
        <v>1884</v>
      </c>
      <c r="D11167" s="4">
        <v>19501</v>
      </c>
      <c r="I11167" s="4">
        <v>19501</v>
      </c>
      <c r="J11167" s="4">
        <v>19501</v>
      </c>
    </row>
    <row r="11168" spans="2:10" x14ac:dyDescent="0.35">
      <c r="B11168" t="s">
        <v>56</v>
      </c>
      <c r="D11168" s="4">
        <v>4773289</v>
      </c>
      <c r="F11168" s="4">
        <v>361477</v>
      </c>
      <c r="I11168" s="4">
        <v>5134766</v>
      </c>
      <c r="J11168" s="4">
        <v>4773289</v>
      </c>
    </row>
    <row r="11169" spans="1:10" x14ac:dyDescent="0.35">
      <c r="B11169" t="s">
        <v>1885</v>
      </c>
      <c r="C11169" t="s">
        <v>1886</v>
      </c>
      <c r="D11169" s="4">
        <v>122543</v>
      </c>
      <c r="I11169" s="4">
        <v>122543</v>
      </c>
      <c r="J11169" s="4">
        <v>122543</v>
      </c>
    </row>
    <row r="11170" spans="1:10" x14ac:dyDescent="0.35">
      <c r="B11170" t="s">
        <v>57</v>
      </c>
      <c r="D11170" s="4">
        <v>122543</v>
      </c>
      <c r="I11170" s="4">
        <v>122543</v>
      </c>
      <c r="J11170" s="4">
        <v>122543</v>
      </c>
    </row>
    <row r="11171" spans="1:10" x14ac:dyDescent="0.35">
      <c r="B11171" t="s">
        <v>1887</v>
      </c>
      <c r="C11171" t="s">
        <v>1898</v>
      </c>
      <c r="D11171" s="4">
        <v>7602</v>
      </c>
      <c r="I11171" s="4">
        <v>7602</v>
      </c>
      <c r="J11171" s="4">
        <v>7602</v>
      </c>
    </row>
    <row r="11172" spans="1:10" x14ac:dyDescent="0.35">
      <c r="C11172" t="s">
        <v>1904</v>
      </c>
      <c r="D11172" s="4">
        <v>250000</v>
      </c>
      <c r="I11172" s="4">
        <v>250000</v>
      </c>
      <c r="J11172" s="4">
        <v>250000</v>
      </c>
    </row>
    <row r="11173" spans="1:10" x14ac:dyDescent="0.35">
      <c r="C11173" t="s">
        <v>1888</v>
      </c>
      <c r="G11173" s="4">
        <v>960000</v>
      </c>
      <c r="I11173" s="4">
        <v>960000</v>
      </c>
      <c r="J11173">
        <v>0</v>
      </c>
    </row>
    <row r="11174" spans="1:10" x14ac:dyDescent="0.35">
      <c r="C11174" t="s">
        <v>1901</v>
      </c>
      <c r="E11174" s="4">
        <v>975000</v>
      </c>
      <c r="I11174" s="4">
        <v>975000</v>
      </c>
      <c r="J11174">
        <v>975000</v>
      </c>
    </row>
    <row r="11175" spans="1:10" x14ac:dyDescent="0.35">
      <c r="C11175" t="s">
        <v>1889</v>
      </c>
      <c r="E11175" s="4">
        <v>1470000</v>
      </c>
      <c r="I11175" s="4">
        <v>1470000</v>
      </c>
      <c r="J11175">
        <v>1470000</v>
      </c>
    </row>
    <row r="11176" spans="1:10" x14ac:dyDescent="0.35">
      <c r="C11176" t="s">
        <v>1890</v>
      </c>
      <c r="E11176" s="4">
        <v>525000</v>
      </c>
      <c r="I11176" s="4">
        <v>525000</v>
      </c>
      <c r="J11176">
        <v>525000</v>
      </c>
    </row>
    <row r="11177" spans="1:10" x14ac:dyDescent="0.35">
      <c r="C11177" t="s">
        <v>1902</v>
      </c>
      <c r="E11177" s="4">
        <v>1950000</v>
      </c>
      <c r="I11177" s="4">
        <v>1950000</v>
      </c>
      <c r="J11177">
        <v>1950000</v>
      </c>
    </row>
    <row r="11178" spans="1:10" x14ac:dyDescent="0.35">
      <c r="B11178" t="s">
        <v>58</v>
      </c>
      <c r="D11178" s="4">
        <v>257602</v>
      </c>
      <c r="E11178" s="4">
        <v>4920000</v>
      </c>
      <c r="G11178" s="4">
        <v>960000</v>
      </c>
      <c r="I11178" s="4">
        <v>6137602</v>
      </c>
      <c r="J11178" s="4">
        <v>5177602</v>
      </c>
    </row>
    <row r="11179" spans="1:10" x14ac:dyDescent="0.35">
      <c r="A11179" t="s">
        <v>1740</v>
      </c>
      <c r="D11179" s="4">
        <v>116898436</v>
      </c>
      <c r="E11179" s="4">
        <v>36743476</v>
      </c>
      <c r="F11179" s="4">
        <v>23945424</v>
      </c>
      <c r="G11179" s="4">
        <v>8329424</v>
      </c>
      <c r="H11179" s="4">
        <v>15195652</v>
      </c>
      <c r="I11179" s="4">
        <v>201112411</v>
      </c>
      <c r="J11179" s="4">
        <v>153641912</v>
      </c>
    </row>
    <row r="11180" spans="1:10" x14ac:dyDescent="0.35">
      <c r="A11180" t="s">
        <v>1076</v>
      </c>
      <c r="B11180" t="s">
        <v>1842</v>
      </c>
      <c r="C11180" t="s">
        <v>1843</v>
      </c>
      <c r="D11180" s="4">
        <v>101001929</v>
      </c>
      <c r="E11180" s="4">
        <v>4437621</v>
      </c>
      <c r="F11180" s="4">
        <v>42613200</v>
      </c>
      <c r="I11180" s="4">
        <v>148052750</v>
      </c>
      <c r="J11180" s="4">
        <v>105439550</v>
      </c>
    </row>
    <row r="11181" spans="1:10" x14ac:dyDescent="0.35">
      <c r="C11181" t="s">
        <v>1844</v>
      </c>
      <c r="D11181" s="4">
        <v>15942086</v>
      </c>
      <c r="E11181" s="4">
        <v>98100</v>
      </c>
      <c r="H11181" s="4">
        <v>223650</v>
      </c>
      <c r="I11181" s="4">
        <v>16263836</v>
      </c>
      <c r="J11181" s="4">
        <v>16040186</v>
      </c>
    </row>
    <row r="11182" spans="1:10" x14ac:dyDescent="0.35">
      <c r="C11182" t="s">
        <v>1845</v>
      </c>
      <c r="D11182" s="4">
        <v>10221627</v>
      </c>
      <c r="I11182" s="4">
        <v>10221627</v>
      </c>
      <c r="J11182" s="4">
        <v>10221627</v>
      </c>
    </row>
    <row r="11183" spans="1:10" x14ac:dyDescent="0.35">
      <c r="B11183" t="s">
        <v>51</v>
      </c>
      <c r="D11183" s="4">
        <v>127165643</v>
      </c>
      <c r="E11183" s="4">
        <v>4535721</v>
      </c>
      <c r="F11183" s="4">
        <v>42613200</v>
      </c>
      <c r="H11183" s="4">
        <v>223650</v>
      </c>
      <c r="I11183" s="4">
        <v>174538214</v>
      </c>
      <c r="J11183" s="4">
        <v>131701364</v>
      </c>
    </row>
    <row r="11184" spans="1:10" x14ac:dyDescent="0.35">
      <c r="B11184" t="s">
        <v>1843</v>
      </c>
      <c r="C11184" t="s">
        <v>1846</v>
      </c>
      <c r="D11184" s="4">
        <v>74457099</v>
      </c>
      <c r="E11184" s="4">
        <v>6607</v>
      </c>
      <c r="I11184" s="4">
        <v>74463706</v>
      </c>
      <c r="J11184" s="4">
        <v>74463706</v>
      </c>
    </row>
    <row r="11185" spans="2:10" x14ac:dyDescent="0.35">
      <c r="C11185" t="s">
        <v>1847</v>
      </c>
      <c r="D11185" s="4">
        <v>40384695</v>
      </c>
      <c r="E11185" s="4">
        <v>16637</v>
      </c>
      <c r="F11185" s="4">
        <v>2387027</v>
      </c>
      <c r="I11185" s="4">
        <v>42788358</v>
      </c>
      <c r="J11185" s="4">
        <v>40401332</v>
      </c>
    </row>
    <row r="11186" spans="2:10" x14ac:dyDescent="0.35">
      <c r="C11186" t="s">
        <v>1848</v>
      </c>
      <c r="D11186" s="4">
        <v>145179</v>
      </c>
      <c r="I11186" s="4">
        <v>145179</v>
      </c>
      <c r="J11186" s="4">
        <v>145179</v>
      </c>
    </row>
    <row r="11187" spans="2:10" x14ac:dyDescent="0.35">
      <c r="B11187" t="s">
        <v>52</v>
      </c>
      <c r="D11187" s="4">
        <v>114986973</v>
      </c>
      <c r="E11187" s="4">
        <v>23243</v>
      </c>
      <c r="F11187" s="4">
        <v>2387027</v>
      </c>
      <c r="I11187" s="4">
        <v>117397244</v>
      </c>
      <c r="J11187" s="4">
        <v>115010216</v>
      </c>
    </row>
    <row r="11188" spans="2:10" x14ac:dyDescent="0.35">
      <c r="B11188" t="s">
        <v>1849</v>
      </c>
      <c r="C11188" t="s">
        <v>1918</v>
      </c>
      <c r="D11188" s="4">
        <v>19320</v>
      </c>
      <c r="I11188" s="4">
        <v>19320</v>
      </c>
      <c r="J11188" s="4">
        <v>19320</v>
      </c>
    </row>
    <row r="11189" spans="2:10" x14ac:dyDescent="0.35">
      <c r="C11189" t="s">
        <v>1850</v>
      </c>
      <c r="D11189" s="4">
        <v>7090</v>
      </c>
      <c r="F11189" s="4">
        <v>28800000</v>
      </c>
      <c r="G11189" s="4">
        <v>800000</v>
      </c>
      <c r="I11189" s="4">
        <v>29607090</v>
      </c>
      <c r="J11189" s="4">
        <v>7090</v>
      </c>
    </row>
    <row r="11190" spans="2:10" x14ac:dyDescent="0.35">
      <c r="B11190" t="s">
        <v>53</v>
      </c>
      <c r="D11190" s="4">
        <v>26410</v>
      </c>
      <c r="F11190" s="4">
        <v>28800000</v>
      </c>
      <c r="G11190" s="4">
        <v>800000</v>
      </c>
      <c r="I11190" s="4">
        <v>29626410</v>
      </c>
      <c r="J11190" s="4">
        <v>26410</v>
      </c>
    </row>
    <row r="11191" spans="2:10" x14ac:dyDescent="0.35">
      <c r="B11191" t="s">
        <v>1844</v>
      </c>
      <c r="C11191" t="s">
        <v>1934</v>
      </c>
      <c r="D11191" s="4">
        <v>7698</v>
      </c>
      <c r="E11191" s="4">
        <v>7172</v>
      </c>
      <c r="I11191" s="4">
        <v>14871</v>
      </c>
      <c r="J11191" s="4">
        <v>14870</v>
      </c>
    </row>
    <row r="11192" spans="2:10" x14ac:dyDescent="0.35">
      <c r="C11192" t="s">
        <v>1851</v>
      </c>
      <c r="D11192" s="4">
        <v>1872014</v>
      </c>
      <c r="I11192" s="4">
        <v>1872014</v>
      </c>
      <c r="J11192" s="4">
        <v>1872014</v>
      </c>
    </row>
    <row r="11193" spans="2:10" x14ac:dyDescent="0.35">
      <c r="C11193" t="s">
        <v>1852</v>
      </c>
      <c r="D11193" s="4">
        <v>13446</v>
      </c>
      <c r="H11193" s="4">
        <v>18249</v>
      </c>
      <c r="I11193" s="4">
        <v>31695</v>
      </c>
      <c r="J11193" s="4">
        <v>13446</v>
      </c>
    </row>
    <row r="11194" spans="2:10" x14ac:dyDescent="0.35">
      <c r="C11194" t="s">
        <v>1853</v>
      </c>
      <c r="D11194" s="4">
        <v>3848</v>
      </c>
      <c r="H11194" s="4">
        <v>1539</v>
      </c>
      <c r="I11194" s="4">
        <v>5387</v>
      </c>
      <c r="J11194" s="4">
        <v>3848</v>
      </c>
    </row>
    <row r="11195" spans="2:10" x14ac:dyDescent="0.35">
      <c r="C11195" t="s">
        <v>1893</v>
      </c>
      <c r="D11195" s="4">
        <v>3078</v>
      </c>
      <c r="H11195" s="4">
        <v>14365</v>
      </c>
      <c r="I11195" s="4">
        <v>17443</v>
      </c>
      <c r="J11195" s="4">
        <v>3078</v>
      </c>
    </row>
    <row r="11196" spans="2:10" x14ac:dyDescent="0.35">
      <c r="C11196" t="s">
        <v>1903</v>
      </c>
      <c r="E11196" s="4">
        <v>4695</v>
      </c>
      <c r="I11196" s="4">
        <v>4695</v>
      </c>
      <c r="J11196">
        <v>4695</v>
      </c>
    </row>
    <row r="11197" spans="2:10" x14ac:dyDescent="0.35">
      <c r="C11197" t="s">
        <v>1854</v>
      </c>
      <c r="D11197" s="4">
        <v>12572</v>
      </c>
      <c r="F11197" s="4">
        <v>242096</v>
      </c>
      <c r="G11197" s="4">
        <v>867511</v>
      </c>
      <c r="H11197" s="4">
        <v>598516</v>
      </c>
      <c r="I11197" s="4">
        <v>1720696</v>
      </c>
      <c r="J11197" s="4">
        <v>12572</v>
      </c>
    </row>
    <row r="11198" spans="2:10" x14ac:dyDescent="0.35">
      <c r="C11198" t="s">
        <v>1855</v>
      </c>
      <c r="D11198" s="4">
        <v>984418</v>
      </c>
      <c r="H11198" s="4">
        <v>265813</v>
      </c>
      <c r="I11198" s="4">
        <v>1250231</v>
      </c>
      <c r="J11198" s="4">
        <v>984418</v>
      </c>
    </row>
    <row r="11199" spans="2:10" x14ac:dyDescent="0.35">
      <c r="C11199" t="s">
        <v>1856</v>
      </c>
      <c r="D11199" s="4">
        <v>26972</v>
      </c>
      <c r="I11199" s="4">
        <v>26972</v>
      </c>
      <c r="J11199" s="4">
        <v>26972</v>
      </c>
    </row>
    <row r="11200" spans="2:10" x14ac:dyDescent="0.35">
      <c r="C11200" t="s">
        <v>1857</v>
      </c>
      <c r="D11200" s="4">
        <v>118819</v>
      </c>
      <c r="E11200" s="4">
        <v>2716</v>
      </c>
      <c r="I11200" s="4">
        <v>121535</v>
      </c>
      <c r="J11200" s="4">
        <v>121535</v>
      </c>
    </row>
    <row r="11201" spans="2:10" x14ac:dyDescent="0.35">
      <c r="C11201" t="s">
        <v>1920</v>
      </c>
      <c r="E11201" s="4">
        <v>9720</v>
      </c>
      <c r="F11201" s="4">
        <v>71308</v>
      </c>
      <c r="H11201" s="4">
        <v>35654</v>
      </c>
      <c r="I11201" s="4">
        <v>116682</v>
      </c>
      <c r="J11201">
        <v>9720</v>
      </c>
    </row>
    <row r="11202" spans="2:10" x14ac:dyDescent="0.35">
      <c r="C11202" t="s">
        <v>1858</v>
      </c>
      <c r="D11202" s="4">
        <v>124684</v>
      </c>
      <c r="E11202" s="4">
        <v>281545</v>
      </c>
      <c r="H11202" s="4">
        <v>233280</v>
      </c>
      <c r="I11202" s="4">
        <v>639510</v>
      </c>
      <c r="J11202" s="4">
        <v>406229</v>
      </c>
    </row>
    <row r="11203" spans="2:10" x14ac:dyDescent="0.35">
      <c r="C11203" t="s">
        <v>1859</v>
      </c>
      <c r="D11203" s="4">
        <v>1477828</v>
      </c>
      <c r="E11203" s="4">
        <v>905421</v>
      </c>
      <c r="F11203" s="4">
        <v>58052</v>
      </c>
      <c r="G11203" s="4">
        <v>26942</v>
      </c>
      <c r="H11203" s="4">
        <v>1325007</v>
      </c>
      <c r="I11203" s="4">
        <v>3793249</v>
      </c>
      <c r="J11203" s="4">
        <v>2383249</v>
      </c>
    </row>
    <row r="11204" spans="2:10" x14ac:dyDescent="0.35">
      <c r="C11204" t="s">
        <v>1860</v>
      </c>
      <c r="D11204" s="4">
        <v>5217745</v>
      </c>
      <c r="I11204" s="4">
        <v>5217745</v>
      </c>
      <c r="J11204" s="4">
        <v>5217745</v>
      </c>
    </row>
    <row r="11205" spans="2:10" x14ac:dyDescent="0.35">
      <c r="C11205" t="s">
        <v>1861</v>
      </c>
      <c r="D11205" s="4">
        <v>848772</v>
      </c>
      <c r="I11205" s="4">
        <v>848772</v>
      </c>
      <c r="J11205" s="4">
        <v>848772</v>
      </c>
    </row>
    <row r="11206" spans="2:10" x14ac:dyDescent="0.35">
      <c r="C11206" t="s">
        <v>1862</v>
      </c>
      <c r="D11206" s="4">
        <v>2905785</v>
      </c>
      <c r="E11206" s="4">
        <v>256393</v>
      </c>
      <c r="H11206" s="4">
        <v>341857</v>
      </c>
      <c r="I11206" s="4">
        <v>3504035</v>
      </c>
      <c r="J11206" s="4">
        <v>3162178</v>
      </c>
    </row>
    <row r="11207" spans="2:10" x14ac:dyDescent="0.35">
      <c r="C11207" t="s">
        <v>1863</v>
      </c>
      <c r="D11207" s="4">
        <v>15560</v>
      </c>
      <c r="F11207" s="4">
        <v>7780</v>
      </c>
      <c r="H11207" s="4">
        <v>7780</v>
      </c>
      <c r="I11207" s="4">
        <v>31120</v>
      </c>
      <c r="J11207" s="4">
        <v>15560</v>
      </c>
    </row>
    <row r="11208" spans="2:10" x14ac:dyDescent="0.35">
      <c r="B11208" t="s">
        <v>54</v>
      </c>
      <c r="D11208" s="4">
        <v>13633241</v>
      </c>
      <c r="E11208" s="4">
        <v>1467662</v>
      </c>
      <c r="F11208" s="4">
        <v>379236</v>
      </c>
      <c r="G11208" s="4">
        <v>894453</v>
      </c>
      <c r="H11208" s="4">
        <v>2842058</v>
      </c>
      <c r="I11208" s="4">
        <v>19216651</v>
      </c>
      <c r="J11208" s="4">
        <v>15100903</v>
      </c>
    </row>
    <row r="11209" spans="2:10" x14ac:dyDescent="0.35">
      <c r="B11209" t="s">
        <v>1845</v>
      </c>
      <c r="C11209" t="s">
        <v>1864</v>
      </c>
      <c r="D11209" s="4">
        <v>22317</v>
      </c>
      <c r="E11209" s="4">
        <v>0</v>
      </c>
      <c r="I11209" s="4">
        <v>22317</v>
      </c>
      <c r="J11209" s="4">
        <v>22317</v>
      </c>
    </row>
    <row r="11210" spans="2:10" x14ac:dyDescent="0.35">
      <c r="C11210" t="s">
        <v>1865</v>
      </c>
      <c r="H11210" s="4">
        <v>174231</v>
      </c>
      <c r="I11210" s="4">
        <v>174231</v>
      </c>
      <c r="J11210">
        <v>0</v>
      </c>
    </row>
    <row r="11211" spans="2:10" x14ac:dyDescent="0.35">
      <c r="C11211" t="s">
        <v>1866</v>
      </c>
      <c r="D11211" s="4">
        <v>2120</v>
      </c>
      <c r="I11211" s="4">
        <v>2120</v>
      </c>
      <c r="J11211" s="4">
        <v>2120</v>
      </c>
    </row>
    <row r="11212" spans="2:10" x14ac:dyDescent="0.35">
      <c r="C11212" t="s">
        <v>1867</v>
      </c>
      <c r="D11212" s="4">
        <v>1633814</v>
      </c>
      <c r="F11212" s="4">
        <v>4500</v>
      </c>
      <c r="G11212" s="4">
        <v>2799634</v>
      </c>
      <c r="H11212" s="4">
        <v>1495305</v>
      </c>
      <c r="I11212" s="4">
        <v>5933253</v>
      </c>
      <c r="J11212" s="4">
        <v>1633814</v>
      </c>
    </row>
    <row r="11213" spans="2:10" x14ac:dyDescent="0.35">
      <c r="C11213" t="s">
        <v>1868</v>
      </c>
      <c r="D11213" s="4">
        <v>86235</v>
      </c>
      <c r="G11213" s="4">
        <v>2760614</v>
      </c>
      <c r="H11213" s="4">
        <v>5600386</v>
      </c>
      <c r="I11213" s="4">
        <v>8447234</v>
      </c>
      <c r="J11213" s="4">
        <v>86235</v>
      </c>
    </row>
    <row r="11214" spans="2:10" x14ac:dyDescent="0.35">
      <c r="C11214" t="s">
        <v>1894</v>
      </c>
      <c r="D11214" s="4">
        <v>27431</v>
      </c>
      <c r="I11214" s="4">
        <v>27431</v>
      </c>
      <c r="J11214" s="4">
        <v>27431</v>
      </c>
    </row>
    <row r="11215" spans="2:10" x14ac:dyDescent="0.35">
      <c r="C11215" t="s">
        <v>1869</v>
      </c>
      <c r="G11215" s="4">
        <v>2095872</v>
      </c>
      <c r="I11215" s="4">
        <v>2095872</v>
      </c>
      <c r="J11215">
        <v>0</v>
      </c>
    </row>
    <row r="11216" spans="2:10" x14ac:dyDescent="0.35">
      <c r="C11216" t="s">
        <v>1870</v>
      </c>
      <c r="D11216" s="4">
        <v>141415</v>
      </c>
      <c r="E11216" s="4">
        <v>15166306</v>
      </c>
      <c r="G11216" s="4">
        <v>603342</v>
      </c>
      <c r="I11216" s="4">
        <v>15911063</v>
      </c>
      <c r="J11216" s="4">
        <v>15307721</v>
      </c>
    </row>
    <row r="11217" spans="2:10" x14ac:dyDescent="0.35">
      <c r="C11217" t="s">
        <v>1871</v>
      </c>
      <c r="D11217" s="4">
        <v>11327561</v>
      </c>
      <c r="F11217" s="4">
        <v>14447</v>
      </c>
      <c r="G11217" s="4">
        <v>44264</v>
      </c>
      <c r="I11217" s="4">
        <v>11386273</v>
      </c>
      <c r="J11217" s="4">
        <v>11327561</v>
      </c>
    </row>
    <row r="11218" spans="2:10" x14ac:dyDescent="0.35">
      <c r="C11218" t="s">
        <v>1872</v>
      </c>
      <c r="G11218" s="4">
        <v>1225000</v>
      </c>
      <c r="I11218" s="4">
        <v>1225000</v>
      </c>
      <c r="J11218">
        <v>0</v>
      </c>
    </row>
    <row r="11219" spans="2:10" x14ac:dyDescent="0.35">
      <c r="C11219" t="s">
        <v>1874</v>
      </c>
      <c r="D11219" s="4">
        <v>3410</v>
      </c>
      <c r="I11219" s="4">
        <v>3410</v>
      </c>
      <c r="J11219" s="4">
        <v>3410</v>
      </c>
    </row>
    <row r="11220" spans="2:10" x14ac:dyDescent="0.35">
      <c r="C11220" t="s">
        <v>1875</v>
      </c>
      <c r="H11220" s="4">
        <v>183662</v>
      </c>
      <c r="I11220" s="4">
        <v>183662</v>
      </c>
      <c r="J11220">
        <v>0</v>
      </c>
    </row>
    <row r="11221" spans="2:10" x14ac:dyDescent="0.35">
      <c r="C11221" t="s">
        <v>1876</v>
      </c>
      <c r="D11221" s="4">
        <v>0</v>
      </c>
      <c r="G11221" s="4">
        <v>591360</v>
      </c>
      <c r="I11221" s="4">
        <v>591360</v>
      </c>
      <c r="J11221" s="4">
        <v>0</v>
      </c>
    </row>
    <row r="11222" spans="2:10" x14ac:dyDescent="0.35">
      <c r="B11222" t="s">
        <v>55</v>
      </c>
      <c r="D11222" s="4">
        <v>13244304</v>
      </c>
      <c r="E11222" s="4">
        <v>15166306</v>
      </c>
      <c r="F11222" s="4">
        <v>18947</v>
      </c>
      <c r="G11222" s="4">
        <v>10120086</v>
      </c>
      <c r="H11222" s="4">
        <v>7453585</v>
      </c>
      <c r="I11222" s="4">
        <v>46003227</v>
      </c>
      <c r="J11222" s="4">
        <v>28410610</v>
      </c>
    </row>
    <row r="11223" spans="2:10" x14ac:dyDescent="0.35">
      <c r="B11223" t="s">
        <v>1878</v>
      </c>
      <c r="C11223" t="s">
        <v>1879</v>
      </c>
      <c r="D11223" s="4">
        <v>5382718</v>
      </c>
      <c r="I11223" s="4">
        <v>5382718</v>
      </c>
      <c r="J11223" s="4">
        <v>5382718</v>
      </c>
    </row>
    <row r="11224" spans="2:10" x14ac:dyDescent="0.35">
      <c r="C11224" t="s">
        <v>1907</v>
      </c>
      <c r="D11224" s="4">
        <v>5876</v>
      </c>
      <c r="I11224" s="4">
        <v>5876</v>
      </c>
      <c r="J11224" s="4">
        <v>5876</v>
      </c>
    </row>
    <row r="11225" spans="2:10" x14ac:dyDescent="0.35">
      <c r="C11225" t="s">
        <v>1897</v>
      </c>
      <c r="D11225" s="4">
        <v>15436</v>
      </c>
      <c r="I11225" s="4">
        <v>15436</v>
      </c>
      <c r="J11225" s="4">
        <v>15436</v>
      </c>
    </row>
    <row r="11226" spans="2:10" x14ac:dyDescent="0.35">
      <c r="C11226" t="s">
        <v>1880</v>
      </c>
      <c r="D11226" s="4">
        <v>240878</v>
      </c>
      <c r="I11226" s="4">
        <v>240878</v>
      </c>
      <c r="J11226" s="4">
        <v>240878</v>
      </c>
    </row>
    <row r="11227" spans="2:10" x14ac:dyDescent="0.35">
      <c r="C11227" t="s">
        <v>1881</v>
      </c>
      <c r="D11227" s="4">
        <v>3465073</v>
      </c>
      <c r="I11227" s="4">
        <v>3465073</v>
      </c>
      <c r="J11227" s="4">
        <v>3465073</v>
      </c>
    </row>
    <row r="11228" spans="2:10" x14ac:dyDescent="0.35">
      <c r="C11228" t="s">
        <v>1895</v>
      </c>
      <c r="D11228" s="4">
        <v>170362</v>
      </c>
      <c r="I11228" s="4">
        <v>170362</v>
      </c>
      <c r="J11228" s="4">
        <v>170362</v>
      </c>
    </row>
    <row r="11229" spans="2:10" x14ac:dyDescent="0.35">
      <c r="C11229" t="s">
        <v>1882</v>
      </c>
      <c r="D11229" s="4">
        <v>434994</v>
      </c>
      <c r="I11229" s="4">
        <v>434994</v>
      </c>
      <c r="J11229" s="4">
        <v>434994</v>
      </c>
    </row>
    <row r="11230" spans="2:10" x14ac:dyDescent="0.35">
      <c r="C11230" t="s">
        <v>1900</v>
      </c>
      <c r="D11230" s="4">
        <v>594</v>
      </c>
      <c r="I11230" s="4">
        <v>594</v>
      </c>
      <c r="J11230" s="4">
        <v>594</v>
      </c>
    </row>
    <row r="11231" spans="2:10" x14ac:dyDescent="0.35">
      <c r="C11231" t="s">
        <v>1883</v>
      </c>
      <c r="D11231" s="4">
        <v>22939</v>
      </c>
      <c r="I11231" s="4">
        <v>22939</v>
      </c>
      <c r="J11231" s="4">
        <v>22939</v>
      </c>
    </row>
    <row r="11232" spans="2:10" x14ac:dyDescent="0.35">
      <c r="C11232" t="s">
        <v>1884</v>
      </c>
      <c r="D11232" s="4">
        <v>123023</v>
      </c>
      <c r="I11232" s="4">
        <v>123023</v>
      </c>
      <c r="J11232" s="4">
        <v>123023</v>
      </c>
    </row>
    <row r="11233" spans="1:10" x14ac:dyDescent="0.35">
      <c r="B11233" t="s">
        <v>56</v>
      </c>
      <c r="D11233" s="4">
        <v>9861893</v>
      </c>
      <c r="I11233" s="4">
        <v>9861893</v>
      </c>
      <c r="J11233" s="4">
        <v>9861893</v>
      </c>
    </row>
    <row r="11234" spans="1:10" x14ac:dyDescent="0.35">
      <c r="B11234" t="s">
        <v>1885</v>
      </c>
      <c r="C11234" t="s">
        <v>1886</v>
      </c>
      <c r="D11234" s="4">
        <v>6986</v>
      </c>
      <c r="F11234" s="4">
        <v>226234</v>
      </c>
      <c r="I11234" s="4">
        <v>233220</v>
      </c>
      <c r="J11234" s="4">
        <v>6986</v>
      </c>
    </row>
    <row r="11235" spans="1:10" x14ac:dyDescent="0.35">
      <c r="B11235" t="s">
        <v>57</v>
      </c>
      <c r="D11235" s="4">
        <v>6986</v>
      </c>
      <c r="F11235" s="4">
        <v>226234</v>
      </c>
      <c r="I11235" s="4">
        <v>233220</v>
      </c>
      <c r="J11235" s="4">
        <v>6986</v>
      </c>
    </row>
    <row r="11236" spans="1:10" x14ac:dyDescent="0.35">
      <c r="B11236" t="s">
        <v>1887</v>
      </c>
      <c r="C11236" t="s">
        <v>1904</v>
      </c>
      <c r="F11236" s="4">
        <v>500000</v>
      </c>
      <c r="I11236" s="4">
        <v>500000</v>
      </c>
      <c r="J11236">
        <v>0</v>
      </c>
    </row>
    <row r="11237" spans="1:10" x14ac:dyDescent="0.35">
      <c r="C11237" t="s">
        <v>1888</v>
      </c>
      <c r="G11237" s="4">
        <v>768000</v>
      </c>
      <c r="I11237" s="4">
        <v>768000</v>
      </c>
      <c r="J11237">
        <v>0</v>
      </c>
    </row>
    <row r="11238" spans="1:10" x14ac:dyDescent="0.35">
      <c r="C11238" t="s">
        <v>1901</v>
      </c>
      <c r="E11238" s="4">
        <v>1038750</v>
      </c>
      <c r="I11238" s="4">
        <v>1038750</v>
      </c>
      <c r="J11238">
        <v>1038750</v>
      </c>
    </row>
    <row r="11239" spans="1:10" x14ac:dyDescent="0.35">
      <c r="C11239" t="s">
        <v>1889</v>
      </c>
      <c r="E11239" s="4">
        <v>1995000</v>
      </c>
      <c r="I11239" s="4">
        <v>1995000</v>
      </c>
      <c r="J11239">
        <v>1995000</v>
      </c>
    </row>
    <row r="11240" spans="1:10" x14ac:dyDescent="0.35">
      <c r="C11240" t="s">
        <v>1890</v>
      </c>
      <c r="E11240" s="4">
        <v>375000</v>
      </c>
      <c r="I11240" s="4">
        <v>375000</v>
      </c>
      <c r="J11240">
        <v>375000</v>
      </c>
    </row>
    <row r="11241" spans="1:10" x14ac:dyDescent="0.35">
      <c r="C11241" t="s">
        <v>1902</v>
      </c>
      <c r="E11241" s="4">
        <v>2077500</v>
      </c>
      <c r="I11241" s="4">
        <v>2077500</v>
      </c>
      <c r="J11241">
        <v>2077500</v>
      </c>
    </row>
    <row r="11242" spans="1:10" x14ac:dyDescent="0.35">
      <c r="B11242" t="s">
        <v>58</v>
      </c>
      <c r="E11242" s="4">
        <v>5486250</v>
      </c>
      <c r="F11242" s="4">
        <v>500000</v>
      </c>
      <c r="G11242" s="4">
        <v>768000</v>
      </c>
      <c r="I11242" s="4">
        <v>6754250</v>
      </c>
      <c r="J11242">
        <v>5486250</v>
      </c>
    </row>
    <row r="11243" spans="1:10" x14ac:dyDescent="0.35">
      <c r="A11243" t="s">
        <v>1741</v>
      </c>
      <c r="D11243" s="4">
        <v>278925450</v>
      </c>
      <c r="E11243" s="4">
        <v>26679182</v>
      </c>
      <c r="F11243" s="4">
        <v>74924644</v>
      </c>
      <c r="G11243" s="4">
        <v>12582539</v>
      </c>
      <c r="H11243" s="4">
        <v>10519293</v>
      </c>
      <c r="I11243" s="4">
        <v>403631108</v>
      </c>
      <c r="J11243" s="4">
        <v>305604632</v>
      </c>
    </row>
    <row r="11244" spans="1:10" x14ac:dyDescent="0.35">
      <c r="A11244" t="s">
        <v>1081</v>
      </c>
      <c r="B11244" t="s">
        <v>1842</v>
      </c>
      <c r="C11244" t="s">
        <v>1843</v>
      </c>
      <c r="D11244" s="4">
        <v>51336410</v>
      </c>
      <c r="E11244" s="4">
        <v>20340243</v>
      </c>
      <c r="F11244" s="4">
        <v>30203742</v>
      </c>
      <c r="I11244" s="4">
        <v>101880394</v>
      </c>
      <c r="J11244" s="4">
        <v>71676653</v>
      </c>
    </row>
    <row r="11245" spans="1:10" x14ac:dyDescent="0.35">
      <c r="C11245" t="s">
        <v>1844</v>
      </c>
      <c r="D11245" s="4">
        <v>8592946</v>
      </c>
      <c r="E11245" s="4">
        <v>211936</v>
      </c>
      <c r="H11245" s="4">
        <v>809550</v>
      </c>
      <c r="I11245" s="4">
        <v>9614432</v>
      </c>
      <c r="J11245" s="4">
        <v>8804882</v>
      </c>
    </row>
    <row r="11246" spans="1:10" x14ac:dyDescent="0.35">
      <c r="C11246" t="s">
        <v>1845</v>
      </c>
      <c r="D11246" s="4">
        <v>7950071</v>
      </c>
      <c r="I11246" s="4">
        <v>7950071</v>
      </c>
      <c r="J11246" s="4">
        <v>7950071</v>
      </c>
    </row>
    <row r="11247" spans="1:10" x14ac:dyDescent="0.35">
      <c r="B11247" t="s">
        <v>51</v>
      </c>
      <c r="D11247" s="4">
        <v>67879427</v>
      </c>
      <c r="E11247" s="4">
        <v>20552179</v>
      </c>
      <c r="F11247" s="4">
        <v>30203742</v>
      </c>
      <c r="H11247" s="4">
        <v>809550</v>
      </c>
      <c r="I11247" s="4">
        <v>119444897</v>
      </c>
      <c r="J11247" s="4">
        <v>88431606</v>
      </c>
    </row>
    <row r="11248" spans="1:10" x14ac:dyDescent="0.35">
      <c r="B11248" t="s">
        <v>1843</v>
      </c>
      <c r="C11248" t="s">
        <v>1846</v>
      </c>
      <c r="D11248" s="4">
        <v>80775912</v>
      </c>
      <c r="E11248" s="4">
        <v>40</v>
      </c>
      <c r="F11248" s="4">
        <v>548100</v>
      </c>
      <c r="I11248" s="4">
        <v>81324052</v>
      </c>
      <c r="J11248" s="4">
        <v>80775952</v>
      </c>
    </row>
    <row r="11249" spans="2:10" x14ac:dyDescent="0.35">
      <c r="C11249" t="s">
        <v>1847</v>
      </c>
      <c r="D11249" s="4">
        <v>24164387</v>
      </c>
      <c r="E11249" s="4">
        <v>362333</v>
      </c>
      <c r="F11249" s="4">
        <v>2512038</v>
      </c>
      <c r="G11249" s="4">
        <v>562703</v>
      </c>
      <c r="H11249" s="4">
        <v>144602</v>
      </c>
      <c r="I11249" s="4">
        <v>27746063</v>
      </c>
      <c r="J11249" s="4">
        <v>24526720</v>
      </c>
    </row>
    <row r="11250" spans="2:10" x14ac:dyDescent="0.35">
      <c r="C11250" t="s">
        <v>1848</v>
      </c>
      <c r="D11250" s="4">
        <v>1522688</v>
      </c>
      <c r="I11250" s="4">
        <v>1522688</v>
      </c>
      <c r="J11250" s="4">
        <v>1522688</v>
      </c>
    </row>
    <row r="11251" spans="2:10" x14ac:dyDescent="0.35">
      <c r="B11251" t="s">
        <v>52</v>
      </c>
      <c r="D11251" s="4">
        <v>106462988</v>
      </c>
      <c r="E11251" s="4">
        <v>362373</v>
      </c>
      <c r="F11251" s="4">
        <v>3060138</v>
      </c>
      <c r="G11251" s="4">
        <v>562703</v>
      </c>
      <c r="H11251" s="4">
        <v>144602</v>
      </c>
      <c r="I11251" s="4">
        <v>110592803</v>
      </c>
      <c r="J11251" s="4">
        <v>106825361</v>
      </c>
    </row>
    <row r="11252" spans="2:10" x14ac:dyDescent="0.35">
      <c r="B11252" t="s">
        <v>1849</v>
      </c>
      <c r="C11252" t="s">
        <v>1850</v>
      </c>
      <c r="D11252" s="4">
        <v>234520</v>
      </c>
      <c r="F11252" s="4">
        <v>30400000</v>
      </c>
      <c r="I11252" s="4">
        <v>30634520</v>
      </c>
      <c r="J11252" s="4">
        <v>234520</v>
      </c>
    </row>
    <row r="11253" spans="2:10" x14ac:dyDescent="0.35">
      <c r="B11253" t="s">
        <v>53</v>
      </c>
      <c r="D11253" s="4">
        <v>234520</v>
      </c>
      <c r="F11253" s="4">
        <v>30400000</v>
      </c>
      <c r="I11253" s="4">
        <v>30634520</v>
      </c>
      <c r="J11253" s="4">
        <v>234520</v>
      </c>
    </row>
    <row r="11254" spans="2:10" x14ac:dyDescent="0.35">
      <c r="B11254" t="s">
        <v>1844</v>
      </c>
      <c r="C11254" t="s">
        <v>1934</v>
      </c>
      <c r="D11254" s="4">
        <v>5554</v>
      </c>
      <c r="I11254" s="4">
        <v>5554</v>
      </c>
      <c r="J11254" s="4">
        <v>5554</v>
      </c>
    </row>
    <row r="11255" spans="2:10" x14ac:dyDescent="0.35">
      <c r="C11255" t="s">
        <v>1851</v>
      </c>
      <c r="D11255" s="4">
        <v>1432813</v>
      </c>
      <c r="I11255" s="4">
        <v>1432813</v>
      </c>
      <c r="J11255" s="4">
        <v>1432813</v>
      </c>
    </row>
    <row r="11256" spans="2:10" x14ac:dyDescent="0.35">
      <c r="C11256" t="s">
        <v>1852</v>
      </c>
      <c r="D11256" s="4">
        <v>23947</v>
      </c>
      <c r="E11256" s="4">
        <v>13382</v>
      </c>
      <c r="F11256" s="4">
        <v>11525</v>
      </c>
      <c r="I11256" s="4">
        <v>48855</v>
      </c>
      <c r="J11256" s="4">
        <v>37329</v>
      </c>
    </row>
    <row r="11257" spans="2:10" x14ac:dyDescent="0.35">
      <c r="C11257" t="s">
        <v>1853</v>
      </c>
      <c r="D11257" s="4">
        <v>2309</v>
      </c>
      <c r="E11257" s="4">
        <v>5387</v>
      </c>
      <c r="H11257" s="4">
        <v>1539</v>
      </c>
      <c r="I11257" s="4">
        <v>9234</v>
      </c>
      <c r="J11257" s="4">
        <v>7696</v>
      </c>
    </row>
    <row r="11258" spans="2:10" x14ac:dyDescent="0.35">
      <c r="C11258" t="s">
        <v>1893</v>
      </c>
      <c r="D11258" s="4">
        <v>0</v>
      </c>
      <c r="E11258" s="4">
        <v>9234</v>
      </c>
      <c r="I11258" s="4">
        <v>9234</v>
      </c>
      <c r="J11258" s="4">
        <v>9234</v>
      </c>
    </row>
    <row r="11259" spans="2:10" x14ac:dyDescent="0.35">
      <c r="C11259" t="s">
        <v>1909</v>
      </c>
      <c r="D11259" s="4">
        <v>4525</v>
      </c>
      <c r="I11259" s="4">
        <v>4525</v>
      </c>
      <c r="J11259" s="4">
        <v>4525</v>
      </c>
    </row>
    <row r="11260" spans="2:10" x14ac:dyDescent="0.35">
      <c r="C11260" t="s">
        <v>1854</v>
      </c>
      <c r="D11260" s="4">
        <v>405290</v>
      </c>
      <c r="E11260" s="4">
        <v>443843</v>
      </c>
      <c r="F11260" s="4">
        <v>457293</v>
      </c>
      <c r="H11260" s="4">
        <v>107598</v>
      </c>
      <c r="I11260" s="4">
        <v>1414024</v>
      </c>
      <c r="J11260" s="4">
        <v>849133</v>
      </c>
    </row>
    <row r="11261" spans="2:10" x14ac:dyDescent="0.35">
      <c r="C11261" t="s">
        <v>1919</v>
      </c>
      <c r="E11261" s="4">
        <v>891619</v>
      </c>
      <c r="I11261" s="4">
        <v>891619</v>
      </c>
      <c r="J11261">
        <v>891619</v>
      </c>
    </row>
    <row r="11262" spans="2:10" x14ac:dyDescent="0.35">
      <c r="C11262" t="s">
        <v>1926</v>
      </c>
      <c r="D11262" s="4">
        <v>5414</v>
      </c>
      <c r="E11262" s="4">
        <v>3122661</v>
      </c>
      <c r="I11262" s="4">
        <v>3128075</v>
      </c>
      <c r="J11262" s="4">
        <v>3128075</v>
      </c>
    </row>
    <row r="11263" spans="2:10" x14ac:dyDescent="0.35">
      <c r="C11263" t="s">
        <v>1855</v>
      </c>
      <c r="D11263" s="4">
        <v>977830</v>
      </c>
      <c r="F11263" s="4">
        <v>115706</v>
      </c>
      <c r="I11263" s="4">
        <v>1093536</v>
      </c>
      <c r="J11263" s="4">
        <v>977830</v>
      </c>
    </row>
    <row r="11264" spans="2:10" x14ac:dyDescent="0.35">
      <c r="C11264" t="s">
        <v>1856</v>
      </c>
      <c r="H11264" s="4">
        <v>37274</v>
      </c>
      <c r="I11264" s="4">
        <v>37274</v>
      </c>
      <c r="J11264">
        <v>0</v>
      </c>
    </row>
    <row r="11265" spans="2:10" x14ac:dyDescent="0.35">
      <c r="C11265" t="s">
        <v>1857</v>
      </c>
      <c r="D11265" s="4">
        <v>310287</v>
      </c>
      <c r="F11265" s="4">
        <v>3395</v>
      </c>
      <c r="I11265" s="4">
        <v>313682</v>
      </c>
      <c r="J11265" s="4">
        <v>310287</v>
      </c>
    </row>
    <row r="11266" spans="2:10" x14ac:dyDescent="0.35">
      <c r="C11266" t="s">
        <v>1906</v>
      </c>
      <c r="H11266" s="4">
        <v>3405</v>
      </c>
      <c r="I11266" s="4">
        <v>3405</v>
      </c>
      <c r="J11266">
        <v>0</v>
      </c>
    </row>
    <row r="11267" spans="2:10" x14ac:dyDescent="0.35">
      <c r="C11267" t="s">
        <v>1920</v>
      </c>
      <c r="F11267" s="4">
        <v>35654</v>
      </c>
      <c r="I11267" s="4">
        <v>35654</v>
      </c>
      <c r="J11267">
        <v>0</v>
      </c>
    </row>
    <row r="11268" spans="2:10" x14ac:dyDescent="0.35">
      <c r="C11268" t="s">
        <v>1858</v>
      </c>
      <c r="E11268" s="4">
        <v>201104</v>
      </c>
      <c r="F11268" s="4">
        <v>534936</v>
      </c>
      <c r="H11268" s="4">
        <v>8044</v>
      </c>
      <c r="I11268" s="4">
        <v>744084</v>
      </c>
      <c r="J11268">
        <v>201104</v>
      </c>
    </row>
    <row r="11269" spans="2:10" x14ac:dyDescent="0.35">
      <c r="C11269" t="s">
        <v>1859</v>
      </c>
      <c r="D11269" s="4">
        <v>677281</v>
      </c>
      <c r="E11269" s="4">
        <v>3007527</v>
      </c>
      <c r="F11269" s="4">
        <v>2150000</v>
      </c>
      <c r="H11269" s="4">
        <v>751941</v>
      </c>
      <c r="I11269" s="4">
        <v>6586749</v>
      </c>
      <c r="J11269" s="4">
        <v>3684808</v>
      </c>
    </row>
    <row r="11270" spans="2:10" x14ac:dyDescent="0.35">
      <c r="C11270" t="s">
        <v>1860</v>
      </c>
      <c r="D11270" s="4">
        <v>108703</v>
      </c>
      <c r="E11270" s="4">
        <v>2391467</v>
      </c>
      <c r="I11270" s="4">
        <v>2500170</v>
      </c>
      <c r="J11270" s="4">
        <v>2500170</v>
      </c>
    </row>
    <row r="11271" spans="2:10" x14ac:dyDescent="0.35">
      <c r="C11271" t="s">
        <v>1861</v>
      </c>
      <c r="D11271" s="4">
        <v>481313</v>
      </c>
      <c r="I11271" s="4">
        <v>481313</v>
      </c>
      <c r="J11271" s="4">
        <v>481313</v>
      </c>
    </row>
    <row r="11272" spans="2:10" x14ac:dyDescent="0.35">
      <c r="B11272" t="s">
        <v>1844</v>
      </c>
      <c r="C11272" t="s">
        <v>1862</v>
      </c>
      <c r="D11272" s="4">
        <v>85464</v>
      </c>
      <c r="E11272" s="4">
        <v>1880214</v>
      </c>
      <c r="I11272" s="4">
        <v>1965678</v>
      </c>
      <c r="J11272" s="4">
        <v>1965678</v>
      </c>
    </row>
    <row r="11273" spans="2:10" x14ac:dyDescent="0.35">
      <c r="C11273" t="s">
        <v>1863</v>
      </c>
      <c r="D11273" s="4">
        <v>8880</v>
      </c>
      <c r="F11273" s="4">
        <v>23340</v>
      </c>
      <c r="H11273" s="4">
        <v>7780</v>
      </c>
      <c r="I11273" s="4">
        <v>39999</v>
      </c>
      <c r="J11273" s="4">
        <v>8880</v>
      </c>
    </row>
    <row r="11274" spans="2:10" x14ac:dyDescent="0.35">
      <c r="B11274" t="s">
        <v>54</v>
      </c>
      <c r="D11274" s="4">
        <v>4529609</v>
      </c>
      <c r="E11274" s="4">
        <v>11966438</v>
      </c>
      <c r="F11274" s="4">
        <v>3331849</v>
      </c>
      <c r="H11274" s="4">
        <v>917582</v>
      </c>
      <c r="I11274" s="4">
        <v>20745478</v>
      </c>
      <c r="J11274" s="4">
        <v>16496047</v>
      </c>
    </row>
    <row r="11275" spans="2:10" x14ac:dyDescent="0.35">
      <c r="B11275" t="s">
        <v>1845</v>
      </c>
      <c r="C11275" t="s">
        <v>1864</v>
      </c>
      <c r="D11275" s="4">
        <v>11158</v>
      </c>
      <c r="F11275" s="4">
        <v>11158</v>
      </c>
      <c r="I11275" s="4">
        <v>22317</v>
      </c>
      <c r="J11275" s="4">
        <v>11158</v>
      </c>
    </row>
    <row r="11276" spans="2:10" x14ac:dyDescent="0.35">
      <c r="C11276" t="s">
        <v>1865</v>
      </c>
      <c r="D11276" s="4">
        <v>20734</v>
      </c>
      <c r="H11276" s="4">
        <v>316148</v>
      </c>
      <c r="I11276" s="4">
        <v>336883</v>
      </c>
      <c r="J11276" s="4">
        <v>20734</v>
      </c>
    </row>
    <row r="11277" spans="2:10" x14ac:dyDescent="0.35">
      <c r="C11277" t="s">
        <v>1866</v>
      </c>
      <c r="D11277" s="4">
        <v>9483</v>
      </c>
      <c r="I11277" s="4">
        <v>9483</v>
      </c>
      <c r="J11277" s="4">
        <v>9483</v>
      </c>
    </row>
    <row r="11278" spans="2:10" x14ac:dyDescent="0.35">
      <c r="C11278" t="s">
        <v>1867</v>
      </c>
      <c r="D11278" s="4">
        <v>1269449</v>
      </c>
      <c r="E11278" s="4">
        <v>27582</v>
      </c>
      <c r="G11278" s="4">
        <v>5449386</v>
      </c>
      <c r="H11278" s="4">
        <v>0</v>
      </c>
      <c r="I11278" s="4">
        <v>6746418</v>
      </c>
      <c r="J11278" s="4">
        <v>1297031</v>
      </c>
    </row>
    <row r="11279" spans="2:10" x14ac:dyDescent="0.35">
      <c r="C11279" t="s">
        <v>1868</v>
      </c>
      <c r="D11279" s="4">
        <v>145408</v>
      </c>
      <c r="E11279" s="4">
        <v>68371</v>
      </c>
      <c r="G11279" s="4">
        <v>2899814</v>
      </c>
      <c r="H11279" s="4">
        <v>3087942</v>
      </c>
      <c r="I11279" s="4">
        <v>6201535</v>
      </c>
      <c r="J11279" s="4">
        <v>213779</v>
      </c>
    </row>
    <row r="11280" spans="2:10" x14ac:dyDescent="0.35">
      <c r="C11280" t="s">
        <v>1894</v>
      </c>
      <c r="D11280" s="4">
        <v>21603</v>
      </c>
      <c r="I11280" s="4">
        <v>21603</v>
      </c>
      <c r="J11280" s="4">
        <v>21603</v>
      </c>
    </row>
    <row r="11281" spans="2:10" x14ac:dyDescent="0.35">
      <c r="C11281" t="s">
        <v>1869</v>
      </c>
      <c r="G11281" s="4">
        <v>2705280</v>
      </c>
      <c r="I11281" s="4">
        <v>2705280</v>
      </c>
      <c r="J11281">
        <v>0</v>
      </c>
    </row>
    <row r="11282" spans="2:10" x14ac:dyDescent="0.35">
      <c r="C11282" t="s">
        <v>1870</v>
      </c>
      <c r="D11282" s="4">
        <v>339912</v>
      </c>
      <c r="E11282" s="4">
        <v>13295697</v>
      </c>
      <c r="H11282" s="4">
        <v>794938</v>
      </c>
      <c r="I11282" s="4">
        <v>14430546</v>
      </c>
      <c r="J11282" s="4">
        <v>13635609</v>
      </c>
    </row>
    <row r="11283" spans="2:10" x14ac:dyDescent="0.35">
      <c r="C11283" t="s">
        <v>1871</v>
      </c>
      <c r="D11283" s="4">
        <v>14778097</v>
      </c>
      <c r="G11283" s="4">
        <v>390000</v>
      </c>
      <c r="H11283" s="4">
        <v>29817</v>
      </c>
      <c r="I11283" s="4">
        <v>15197915</v>
      </c>
      <c r="J11283" s="4">
        <v>14778097</v>
      </c>
    </row>
    <row r="11284" spans="2:10" x14ac:dyDescent="0.35">
      <c r="C11284" t="s">
        <v>1872</v>
      </c>
      <c r="D11284" s="4">
        <v>1827619</v>
      </c>
      <c r="E11284" s="4">
        <v>51924</v>
      </c>
      <c r="I11284" s="4">
        <v>1879543</v>
      </c>
      <c r="J11284" s="4">
        <v>1879543</v>
      </c>
    </row>
    <row r="11285" spans="2:10" x14ac:dyDescent="0.35">
      <c r="C11285" t="s">
        <v>1873</v>
      </c>
      <c r="D11285" s="4">
        <v>21068</v>
      </c>
      <c r="I11285" s="4">
        <v>21068</v>
      </c>
      <c r="J11285" s="4">
        <v>21068</v>
      </c>
    </row>
    <row r="11286" spans="2:10" x14ac:dyDescent="0.35">
      <c r="C11286" t="s">
        <v>1874</v>
      </c>
      <c r="E11286" s="4">
        <v>30694</v>
      </c>
      <c r="I11286" s="4">
        <v>30694</v>
      </c>
      <c r="J11286">
        <v>30694</v>
      </c>
    </row>
    <row r="11287" spans="2:10" x14ac:dyDescent="0.35">
      <c r="C11287" t="s">
        <v>1875</v>
      </c>
      <c r="D11287" s="4">
        <v>0</v>
      </c>
      <c r="H11287" s="4">
        <v>180175</v>
      </c>
      <c r="I11287" s="4">
        <v>180175</v>
      </c>
      <c r="J11287" s="4">
        <v>0</v>
      </c>
    </row>
    <row r="11288" spans="2:10" x14ac:dyDescent="0.35">
      <c r="C11288" t="s">
        <v>1877</v>
      </c>
      <c r="D11288" s="4">
        <v>32953</v>
      </c>
      <c r="E11288" s="4">
        <v>0</v>
      </c>
      <c r="I11288" s="4">
        <v>32953</v>
      </c>
      <c r="J11288" s="4">
        <v>32953</v>
      </c>
    </row>
    <row r="11289" spans="2:10" x14ac:dyDescent="0.35">
      <c r="B11289" t="s">
        <v>55</v>
      </c>
      <c r="D11289" s="4">
        <v>18477486</v>
      </c>
      <c r="E11289" s="4">
        <v>13474268</v>
      </c>
      <c r="F11289" s="4">
        <v>11158</v>
      </c>
      <c r="G11289" s="4">
        <v>11444480</v>
      </c>
      <c r="H11289" s="4">
        <v>4409020</v>
      </c>
      <c r="I11289" s="4">
        <v>47816412</v>
      </c>
      <c r="J11289" s="4">
        <v>31951754</v>
      </c>
    </row>
    <row r="11290" spans="2:10" x14ac:dyDescent="0.35">
      <c r="B11290" t="s">
        <v>1878</v>
      </c>
      <c r="C11290" t="s">
        <v>1879</v>
      </c>
      <c r="D11290" s="4">
        <v>7919076</v>
      </c>
      <c r="I11290" s="4">
        <v>7919076</v>
      </c>
      <c r="J11290" s="4">
        <v>7919076</v>
      </c>
    </row>
    <row r="11291" spans="2:10" x14ac:dyDescent="0.35">
      <c r="C11291" t="s">
        <v>1907</v>
      </c>
      <c r="D11291" s="4">
        <v>7835</v>
      </c>
      <c r="I11291" s="4">
        <v>7835</v>
      </c>
      <c r="J11291" s="4">
        <v>7835</v>
      </c>
    </row>
    <row r="11292" spans="2:10" x14ac:dyDescent="0.35">
      <c r="C11292" t="s">
        <v>1897</v>
      </c>
      <c r="D11292" s="4">
        <v>84748</v>
      </c>
      <c r="I11292" s="4">
        <v>84748</v>
      </c>
      <c r="J11292" s="4">
        <v>84748</v>
      </c>
    </row>
    <row r="11293" spans="2:10" x14ac:dyDescent="0.35">
      <c r="C11293" t="s">
        <v>1880</v>
      </c>
      <c r="D11293" s="4">
        <v>125570</v>
      </c>
      <c r="I11293" s="4">
        <v>125570</v>
      </c>
      <c r="J11293" s="4">
        <v>125570</v>
      </c>
    </row>
    <row r="11294" spans="2:10" x14ac:dyDescent="0.35">
      <c r="C11294" t="s">
        <v>1881</v>
      </c>
      <c r="D11294" s="4">
        <v>6471013</v>
      </c>
      <c r="I11294" s="4">
        <v>6471013</v>
      </c>
      <c r="J11294" s="4">
        <v>6471013</v>
      </c>
    </row>
    <row r="11295" spans="2:10" x14ac:dyDescent="0.35">
      <c r="C11295" t="s">
        <v>1895</v>
      </c>
      <c r="D11295" s="4">
        <v>320805</v>
      </c>
      <c r="I11295" s="4">
        <v>320805</v>
      </c>
      <c r="J11295" s="4">
        <v>320805</v>
      </c>
    </row>
    <row r="11296" spans="2:10" x14ac:dyDescent="0.35">
      <c r="C11296" t="s">
        <v>1882</v>
      </c>
      <c r="F11296" s="4">
        <v>617592</v>
      </c>
      <c r="I11296" s="4">
        <v>617592</v>
      </c>
      <c r="J11296">
        <v>0</v>
      </c>
    </row>
    <row r="11297" spans="1:10" x14ac:dyDescent="0.35">
      <c r="C11297" t="s">
        <v>1892</v>
      </c>
      <c r="D11297" s="4">
        <v>427</v>
      </c>
      <c r="I11297" s="4">
        <v>427</v>
      </c>
      <c r="J11297" s="4">
        <v>427</v>
      </c>
    </row>
    <row r="11298" spans="1:10" x14ac:dyDescent="0.35">
      <c r="C11298" t="s">
        <v>1884</v>
      </c>
      <c r="D11298" s="4">
        <v>10190</v>
      </c>
      <c r="I11298" s="4">
        <v>10190</v>
      </c>
      <c r="J11298" s="4">
        <v>10190</v>
      </c>
    </row>
    <row r="11299" spans="1:10" x14ac:dyDescent="0.35">
      <c r="B11299" t="s">
        <v>56</v>
      </c>
      <c r="D11299" s="4">
        <v>14939663</v>
      </c>
      <c r="F11299" s="4">
        <v>617592</v>
      </c>
      <c r="I11299" s="4">
        <v>15557255</v>
      </c>
      <c r="J11299" s="4">
        <v>14939663</v>
      </c>
    </row>
    <row r="11300" spans="1:10" x14ac:dyDescent="0.35">
      <c r="B11300" t="s">
        <v>1885</v>
      </c>
      <c r="C11300" t="s">
        <v>1886</v>
      </c>
      <c r="D11300" s="4">
        <v>278079</v>
      </c>
      <c r="I11300" s="4">
        <v>278079</v>
      </c>
      <c r="J11300" s="4">
        <v>278079</v>
      </c>
    </row>
    <row r="11301" spans="1:10" x14ac:dyDescent="0.35">
      <c r="B11301" t="s">
        <v>57</v>
      </c>
      <c r="D11301" s="4">
        <v>278079</v>
      </c>
      <c r="I11301" s="4">
        <v>278079</v>
      </c>
      <c r="J11301" s="4">
        <v>278079</v>
      </c>
    </row>
    <row r="11302" spans="1:10" x14ac:dyDescent="0.35">
      <c r="B11302" t="s">
        <v>1887</v>
      </c>
      <c r="C11302" t="s">
        <v>1898</v>
      </c>
      <c r="D11302" s="4">
        <v>80409</v>
      </c>
      <c r="I11302" s="4">
        <v>80409</v>
      </c>
      <c r="J11302" s="4">
        <v>80409</v>
      </c>
    </row>
    <row r="11303" spans="1:10" x14ac:dyDescent="0.35">
      <c r="C11303" t="s">
        <v>1904</v>
      </c>
      <c r="D11303" s="4">
        <v>625000</v>
      </c>
      <c r="I11303" s="4">
        <v>625000</v>
      </c>
      <c r="J11303" s="4">
        <v>625000</v>
      </c>
    </row>
    <row r="11304" spans="1:10" x14ac:dyDescent="0.35">
      <c r="C11304" t="s">
        <v>1908</v>
      </c>
      <c r="D11304" s="4">
        <v>9080</v>
      </c>
      <c r="I11304" s="4">
        <v>9080</v>
      </c>
      <c r="J11304" s="4">
        <v>9080</v>
      </c>
    </row>
    <row r="11305" spans="1:10" x14ac:dyDescent="0.35">
      <c r="C11305" t="s">
        <v>1888</v>
      </c>
      <c r="G11305" s="4">
        <v>720000</v>
      </c>
      <c r="I11305" s="4">
        <v>720000</v>
      </c>
      <c r="J11305">
        <v>0</v>
      </c>
    </row>
    <row r="11306" spans="1:10" x14ac:dyDescent="0.35">
      <c r="C11306" t="s">
        <v>1901</v>
      </c>
      <c r="E11306" s="4">
        <v>1875000</v>
      </c>
      <c r="I11306" s="4">
        <v>1875000</v>
      </c>
      <c r="J11306">
        <v>1875000</v>
      </c>
    </row>
    <row r="11307" spans="1:10" x14ac:dyDescent="0.35">
      <c r="C11307" t="s">
        <v>1889</v>
      </c>
      <c r="E11307" s="4">
        <v>1312500</v>
      </c>
      <c r="I11307" s="4">
        <v>1312500</v>
      </c>
      <c r="J11307">
        <v>1312500</v>
      </c>
    </row>
    <row r="11308" spans="1:10" x14ac:dyDescent="0.35">
      <c r="C11308" t="s">
        <v>1890</v>
      </c>
      <c r="E11308" s="4">
        <v>750000</v>
      </c>
      <c r="I11308" s="4">
        <v>750000</v>
      </c>
      <c r="J11308">
        <v>750000</v>
      </c>
    </row>
    <row r="11309" spans="1:10" x14ac:dyDescent="0.35">
      <c r="C11309" t="s">
        <v>1902</v>
      </c>
      <c r="D11309" s="4">
        <v>600000</v>
      </c>
      <c r="E11309" s="4">
        <v>3750000</v>
      </c>
      <c r="I11309" s="4">
        <v>4350000</v>
      </c>
      <c r="J11309" s="4">
        <v>4350000</v>
      </c>
    </row>
    <row r="11310" spans="1:10" x14ac:dyDescent="0.35">
      <c r="B11310" t="s">
        <v>58</v>
      </c>
      <c r="D11310" s="4">
        <v>1314489</v>
      </c>
      <c r="E11310" s="4">
        <v>7687500</v>
      </c>
      <c r="G11310" s="4">
        <v>720000</v>
      </c>
      <c r="I11310" s="4">
        <v>9721989</v>
      </c>
      <c r="J11310" s="4">
        <v>9001989</v>
      </c>
    </row>
    <row r="11311" spans="1:10" x14ac:dyDescent="0.35">
      <c r="A11311" t="s">
        <v>1742</v>
      </c>
      <c r="D11311" s="4">
        <v>214116261</v>
      </c>
      <c r="E11311" s="4">
        <v>54042758</v>
      </c>
      <c r="F11311" s="4">
        <v>67624479</v>
      </c>
      <c r="G11311" s="4">
        <v>12727183</v>
      </c>
      <c r="H11311" s="4">
        <v>6280754</v>
      </c>
      <c r="I11311" s="4">
        <v>354791434</v>
      </c>
      <c r="J11311" s="4">
        <v>268159019</v>
      </c>
    </row>
    <row r="11312" spans="1:10" x14ac:dyDescent="0.35">
      <c r="A11312" t="s">
        <v>1086</v>
      </c>
      <c r="B11312" t="s">
        <v>1842</v>
      </c>
      <c r="C11312" t="s">
        <v>1843</v>
      </c>
      <c r="D11312" s="4">
        <v>14039467</v>
      </c>
      <c r="E11312" s="4">
        <v>2387819</v>
      </c>
      <c r="F11312" s="4">
        <v>9256800</v>
      </c>
      <c r="I11312" s="4">
        <v>25684086</v>
      </c>
      <c r="J11312" s="4">
        <v>16427286</v>
      </c>
    </row>
    <row r="11313" spans="2:10" x14ac:dyDescent="0.35">
      <c r="C11313" t="s">
        <v>1844</v>
      </c>
      <c r="D11313" s="4">
        <v>898310</v>
      </c>
      <c r="E11313" s="4">
        <v>439875</v>
      </c>
      <c r="F11313" s="4">
        <v>457249</v>
      </c>
      <c r="G11313" s="4">
        <v>860583</v>
      </c>
      <c r="H11313" s="4">
        <v>450574</v>
      </c>
      <c r="I11313" s="4">
        <v>3106591</v>
      </c>
      <c r="J11313" s="4">
        <v>1338185</v>
      </c>
    </row>
    <row r="11314" spans="2:10" x14ac:dyDescent="0.35">
      <c r="C11314" t="s">
        <v>1845</v>
      </c>
      <c r="D11314" s="4">
        <v>1741127</v>
      </c>
      <c r="I11314" s="4">
        <v>1741127</v>
      </c>
      <c r="J11314" s="4">
        <v>1741127</v>
      </c>
    </row>
    <row r="11315" spans="2:10" x14ac:dyDescent="0.35">
      <c r="B11315" t="s">
        <v>51</v>
      </c>
      <c r="D11315" s="4">
        <v>16678904</v>
      </c>
      <c r="E11315" s="4">
        <v>2827695</v>
      </c>
      <c r="F11315" s="4">
        <v>9714049</v>
      </c>
      <c r="G11315" s="4">
        <v>860583</v>
      </c>
      <c r="H11315" s="4">
        <v>450574</v>
      </c>
      <c r="I11315" s="4">
        <v>30531805</v>
      </c>
      <c r="J11315" s="4">
        <v>19506599</v>
      </c>
    </row>
    <row r="11316" spans="2:10" x14ac:dyDescent="0.35">
      <c r="B11316" t="s">
        <v>1843</v>
      </c>
      <c r="C11316" t="s">
        <v>1846</v>
      </c>
      <c r="D11316" s="4">
        <v>12119241</v>
      </c>
      <c r="I11316" s="4">
        <v>12119241</v>
      </c>
      <c r="J11316" s="4">
        <v>12119241</v>
      </c>
    </row>
    <row r="11317" spans="2:10" x14ac:dyDescent="0.35">
      <c r="C11317" t="s">
        <v>1847</v>
      </c>
      <c r="D11317" s="4">
        <v>6552347</v>
      </c>
      <c r="E11317" s="4">
        <v>880000</v>
      </c>
      <c r="F11317" s="4">
        <v>675676</v>
      </c>
      <c r="I11317" s="4">
        <v>8108023</v>
      </c>
      <c r="J11317" s="4">
        <v>7432347</v>
      </c>
    </row>
    <row r="11318" spans="2:10" x14ac:dyDescent="0.35">
      <c r="C11318" t="s">
        <v>1848</v>
      </c>
      <c r="D11318" s="4">
        <v>22307</v>
      </c>
      <c r="I11318" s="4">
        <v>22307</v>
      </c>
      <c r="J11318" s="4">
        <v>22307</v>
      </c>
    </row>
    <row r="11319" spans="2:10" x14ac:dyDescent="0.35">
      <c r="B11319" t="s">
        <v>52</v>
      </c>
      <c r="D11319" s="4">
        <v>18693895</v>
      </c>
      <c r="E11319" s="4">
        <v>880000</v>
      </c>
      <c r="F11319" s="4">
        <v>675676</v>
      </c>
      <c r="I11319" s="4">
        <v>20249571</v>
      </c>
      <c r="J11319" s="4">
        <v>19573895</v>
      </c>
    </row>
    <row r="11320" spans="2:10" x14ac:dyDescent="0.35">
      <c r="B11320" t="s">
        <v>1849</v>
      </c>
      <c r="C11320" t="s">
        <v>1850</v>
      </c>
      <c r="G11320" s="4">
        <v>4800000</v>
      </c>
      <c r="I11320" s="4">
        <v>4800000</v>
      </c>
      <c r="J11320">
        <v>0</v>
      </c>
    </row>
    <row r="11321" spans="2:10" x14ac:dyDescent="0.35">
      <c r="B11321" t="s">
        <v>53</v>
      </c>
      <c r="G11321" s="4">
        <v>4800000</v>
      </c>
      <c r="I11321" s="4">
        <v>4800000</v>
      </c>
      <c r="J11321">
        <v>0</v>
      </c>
    </row>
    <row r="11322" spans="2:10" x14ac:dyDescent="0.35">
      <c r="B11322" t="s">
        <v>1844</v>
      </c>
      <c r="C11322" t="s">
        <v>1851</v>
      </c>
      <c r="D11322" s="4">
        <v>453766</v>
      </c>
      <c r="I11322" s="4">
        <v>453766</v>
      </c>
      <c r="J11322" s="4">
        <v>453766</v>
      </c>
    </row>
    <row r="11323" spans="2:10" x14ac:dyDescent="0.35">
      <c r="C11323" t="s">
        <v>1852</v>
      </c>
      <c r="D11323" s="4">
        <v>946</v>
      </c>
      <c r="E11323" s="4">
        <v>2726</v>
      </c>
      <c r="F11323" s="4">
        <v>19081</v>
      </c>
      <c r="I11323" s="4">
        <v>22753</v>
      </c>
      <c r="J11323" s="4">
        <v>3672</v>
      </c>
    </row>
    <row r="11324" spans="2:10" x14ac:dyDescent="0.35">
      <c r="C11324" t="s">
        <v>1853</v>
      </c>
      <c r="D11324" s="4">
        <v>770</v>
      </c>
      <c r="F11324" s="4">
        <v>6578</v>
      </c>
      <c r="I11324" s="4">
        <v>7348</v>
      </c>
      <c r="J11324" s="4">
        <v>770</v>
      </c>
    </row>
    <row r="11325" spans="2:10" x14ac:dyDescent="0.35">
      <c r="C11325" t="s">
        <v>1893</v>
      </c>
      <c r="E11325" s="4">
        <v>8362</v>
      </c>
      <c r="F11325" s="4">
        <v>1195</v>
      </c>
      <c r="I11325" s="4">
        <v>9556</v>
      </c>
      <c r="J11325">
        <v>8362</v>
      </c>
    </row>
    <row r="11326" spans="2:10" x14ac:dyDescent="0.35">
      <c r="C11326" t="s">
        <v>1854</v>
      </c>
      <c r="D11326" s="4">
        <v>390044</v>
      </c>
      <c r="I11326" s="4">
        <v>390044</v>
      </c>
      <c r="J11326" s="4">
        <v>390044</v>
      </c>
    </row>
    <row r="11327" spans="2:10" x14ac:dyDescent="0.35">
      <c r="C11327" t="s">
        <v>1855</v>
      </c>
      <c r="D11327" s="4">
        <v>188835</v>
      </c>
      <c r="F11327" s="4">
        <v>112041</v>
      </c>
      <c r="G11327" s="4">
        <v>120884</v>
      </c>
      <c r="I11327" s="4">
        <v>421759</v>
      </c>
      <c r="J11327" s="4">
        <v>188835</v>
      </c>
    </row>
    <row r="11328" spans="2:10" x14ac:dyDescent="0.35">
      <c r="C11328" t="s">
        <v>1856</v>
      </c>
      <c r="D11328" s="4">
        <v>9940</v>
      </c>
      <c r="G11328" s="4">
        <v>82060</v>
      </c>
      <c r="I11328" s="4">
        <v>92000</v>
      </c>
      <c r="J11328" s="4">
        <v>9940</v>
      </c>
    </row>
    <row r="11329" spans="2:10" x14ac:dyDescent="0.35">
      <c r="C11329" t="s">
        <v>1857</v>
      </c>
      <c r="D11329" s="4">
        <v>23085</v>
      </c>
      <c r="I11329" s="4">
        <v>23085</v>
      </c>
      <c r="J11329" s="4">
        <v>23085</v>
      </c>
    </row>
    <row r="11330" spans="2:10" x14ac:dyDescent="0.35">
      <c r="C11330" t="s">
        <v>1920</v>
      </c>
      <c r="E11330" s="4">
        <v>106962</v>
      </c>
      <c r="I11330" s="4">
        <v>106962</v>
      </c>
      <c r="J11330">
        <v>106962</v>
      </c>
    </row>
    <row r="11331" spans="2:10" x14ac:dyDescent="0.35">
      <c r="C11331" t="s">
        <v>1858</v>
      </c>
      <c r="D11331" s="4">
        <v>1487</v>
      </c>
      <c r="E11331" s="4">
        <v>10390</v>
      </c>
      <c r="G11331" s="4">
        <v>10390</v>
      </c>
      <c r="I11331" s="4">
        <v>22268</v>
      </c>
      <c r="J11331" s="4">
        <v>11877</v>
      </c>
    </row>
    <row r="11332" spans="2:10" x14ac:dyDescent="0.35">
      <c r="C11332" t="s">
        <v>1859</v>
      </c>
      <c r="D11332" s="4">
        <v>266709</v>
      </c>
      <c r="E11332" s="4">
        <v>425000</v>
      </c>
      <c r="G11332" s="4">
        <v>50000</v>
      </c>
      <c r="H11332" s="4">
        <v>100003</v>
      </c>
      <c r="I11332" s="4">
        <v>841712</v>
      </c>
      <c r="J11332" s="4">
        <v>691709</v>
      </c>
    </row>
    <row r="11333" spans="2:10" x14ac:dyDescent="0.35">
      <c r="C11333" t="s">
        <v>1915</v>
      </c>
      <c r="G11333" s="4">
        <v>5</v>
      </c>
      <c r="I11333" s="4">
        <v>5</v>
      </c>
      <c r="J11333">
        <v>0</v>
      </c>
    </row>
    <row r="11334" spans="2:10" x14ac:dyDescent="0.35">
      <c r="C11334" t="s">
        <v>1860</v>
      </c>
      <c r="D11334" s="4">
        <v>108703</v>
      </c>
      <c r="E11334" s="4">
        <v>217406</v>
      </c>
      <c r="G11334" s="4">
        <v>108703</v>
      </c>
      <c r="H11334" s="4">
        <v>108703</v>
      </c>
      <c r="I11334" s="4">
        <v>543515</v>
      </c>
      <c r="J11334" s="4">
        <v>326109</v>
      </c>
    </row>
    <row r="11335" spans="2:10" x14ac:dyDescent="0.35">
      <c r="C11335" t="s">
        <v>1861</v>
      </c>
      <c r="D11335" s="4">
        <v>122419</v>
      </c>
      <c r="I11335" s="4">
        <v>122419</v>
      </c>
      <c r="J11335" s="4">
        <v>122419</v>
      </c>
    </row>
    <row r="11336" spans="2:10" x14ac:dyDescent="0.35">
      <c r="C11336" t="s">
        <v>1862</v>
      </c>
      <c r="D11336" s="4">
        <v>85464</v>
      </c>
      <c r="E11336" s="4">
        <v>341857</v>
      </c>
      <c r="I11336" s="4">
        <v>427321</v>
      </c>
      <c r="J11336" s="4">
        <v>427321</v>
      </c>
    </row>
    <row r="11337" spans="2:10" x14ac:dyDescent="0.35">
      <c r="B11337" t="s">
        <v>54</v>
      </c>
      <c r="D11337" s="4">
        <v>1652167</v>
      </c>
      <c r="E11337" s="4">
        <v>1112703</v>
      </c>
      <c r="F11337" s="4">
        <v>138895</v>
      </c>
      <c r="G11337" s="4">
        <v>372043</v>
      </c>
      <c r="H11337" s="4">
        <v>208706</v>
      </c>
      <c r="I11337" s="4">
        <v>3484513</v>
      </c>
      <c r="J11337" s="4">
        <v>2764870</v>
      </c>
    </row>
    <row r="11338" spans="2:10" x14ac:dyDescent="0.35">
      <c r="B11338" t="s">
        <v>1845</v>
      </c>
      <c r="C11338" t="s">
        <v>1865</v>
      </c>
      <c r="E11338" s="4">
        <v>87842</v>
      </c>
      <c r="H11338" s="4">
        <v>43195</v>
      </c>
      <c r="I11338" s="4">
        <v>131036</v>
      </c>
      <c r="J11338">
        <v>87842</v>
      </c>
    </row>
    <row r="11339" spans="2:10" x14ac:dyDescent="0.35">
      <c r="C11339" t="s">
        <v>1866</v>
      </c>
      <c r="D11339" s="4">
        <v>1056</v>
      </c>
      <c r="I11339" s="4">
        <v>1056</v>
      </c>
      <c r="J11339" s="4">
        <v>1056</v>
      </c>
    </row>
    <row r="11340" spans="2:10" x14ac:dyDescent="0.35">
      <c r="C11340" t="s">
        <v>1867</v>
      </c>
      <c r="D11340" s="4">
        <v>1615701</v>
      </c>
      <c r="G11340" s="4">
        <v>115701</v>
      </c>
      <c r="H11340" s="4">
        <v>1554616</v>
      </c>
      <c r="I11340" s="4">
        <v>3286017</v>
      </c>
      <c r="J11340" s="4">
        <v>1615701</v>
      </c>
    </row>
    <row r="11341" spans="2:10" x14ac:dyDescent="0.35">
      <c r="C11341" t="s">
        <v>1868</v>
      </c>
      <c r="D11341" s="4">
        <v>17120</v>
      </c>
      <c r="E11341" s="4">
        <v>100000</v>
      </c>
      <c r="F11341" s="4">
        <v>5259</v>
      </c>
      <c r="H11341" s="4">
        <v>1558378</v>
      </c>
      <c r="I11341" s="4">
        <v>1680757</v>
      </c>
      <c r="J11341" s="4">
        <v>117120</v>
      </c>
    </row>
    <row r="11342" spans="2:10" x14ac:dyDescent="0.35">
      <c r="C11342" t="s">
        <v>1894</v>
      </c>
      <c r="D11342" s="4">
        <v>4308</v>
      </c>
      <c r="I11342" s="4">
        <v>4308</v>
      </c>
      <c r="J11342" s="4">
        <v>4308</v>
      </c>
    </row>
    <row r="11343" spans="2:10" x14ac:dyDescent="0.35">
      <c r="C11343" t="s">
        <v>1869</v>
      </c>
      <c r="H11343" s="4">
        <v>620160</v>
      </c>
      <c r="I11343" s="4">
        <v>620160</v>
      </c>
      <c r="J11343">
        <v>0</v>
      </c>
    </row>
    <row r="11344" spans="2:10" x14ac:dyDescent="0.35">
      <c r="C11344" t="s">
        <v>1870</v>
      </c>
      <c r="D11344" s="4">
        <v>153430</v>
      </c>
      <c r="E11344" s="4">
        <v>22170</v>
      </c>
      <c r="H11344" s="4">
        <v>4147466</v>
      </c>
      <c r="I11344" s="4">
        <v>4323066</v>
      </c>
      <c r="J11344" s="4">
        <v>175600</v>
      </c>
    </row>
    <row r="11345" spans="2:10" x14ac:dyDescent="0.35">
      <c r="C11345" t="s">
        <v>1871</v>
      </c>
      <c r="D11345" s="4">
        <v>56589</v>
      </c>
      <c r="E11345" s="4">
        <v>73845</v>
      </c>
      <c r="G11345" s="4">
        <v>4330000</v>
      </c>
      <c r="H11345" s="4">
        <v>43341</v>
      </c>
      <c r="I11345" s="4">
        <v>4503775</v>
      </c>
      <c r="J11345" s="4">
        <v>130434</v>
      </c>
    </row>
    <row r="11346" spans="2:10" x14ac:dyDescent="0.35">
      <c r="C11346" t="s">
        <v>1872</v>
      </c>
      <c r="D11346" s="4">
        <v>147000</v>
      </c>
      <c r="I11346" s="4">
        <v>147000</v>
      </c>
      <c r="J11346" s="4">
        <v>147000</v>
      </c>
    </row>
    <row r="11347" spans="2:10" x14ac:dyDescent="0.35">
      <c r="C11347" t="s">
        <v>1873</v>
      </c>
      <c r="D11347" s="4">
        <v>25000</v>
      </c>
      <c r="I11347" s="4">
        <v>25000</v>
      </c>
      <c r="J11347" s="4">
        <v>25000</v>
      </c>
    </row>
    <row r="11348" spans="2:10" x14ac:dyDescent="0.35">
      <c r="C11348" t="s">
        <v>1875</v>
      </c>
      <c r="H11348" s="4">
        <v>13949</v>
      </c>
      <c r="I11348" s="4">
        <v>13949</v>
      </c>
      <c r="J11348">
        <v>0</v>
      </c>
    </row>
    <row r="11349" spans="2:10" x14ac:dyDescent="0.35">
      <c r="C11349" t="s">
        <v>1876</v>
      </c>
      <c r="D11349" s="4">
        <v>1580</v>
      </c>
      <c r="H11349" s="4">
        <v>0</v>
      </c>
      <c r="I11349" s="4">
        <v>1580</v>
      </c>
      <c r="J11349" s="4">
        <v>1580</v>
      </c>
    </row>
    <row r="11350" spans="2:10" x14ac:dyDescent="0.35">
      <c r="C11350" t="s">
        <v>1877</v>
      </c>
      <c r="D11350" s="4">
        <v>33017</v>
      </c>
      <c r="I11350" s="4">
        <v>33017</v>
      </c>
      <c r="J11350" s="4">
        <v>33017</v>
      </c>
    </row>
    <row r="11351" spans="2:10" x14ac:dyDescent="0.35">
      <c r="B11351" t="s">
        <v>55</v>
      </c>
      <c r="D11351" s="4">
        <v>2054800</v>
      </c>
      <c r="E11351" s="4">
        <v>283857</v>
      </c>
      <c r="F11351" s="4">
        <v>5259</v>
      </c>
      <c r="G11351" s="4">
        <v>4445701</v>
      </c>
      <c r="H11351" s="4">
        <v>7981105</v>
      </c>
      <c r="I11351" s="4">
        <v>14770721</v>
      </c>
      <c r="J11351" s="4">
        <v>2338657</v>
      </c>
    </row>
    <row r="11352" spans="2:10" x14ac:dyDescent="0.35">
      <c r="B11352" t="s">
        <v>1878</v>
      </c>
      <c r="C11352" t="s">
        <v>1879</v>
      </c>
      <c r="D11352" s="4">
        <v>1095413</v>
      </c>
      <c r="I11352" s="4">
        <v>1095413</v>
      </c>
      <c r="J11352" s="4">
        <v>1095413</v>
      </c>
    </row>
    <row r="11353" spans="2:10" x14ac:dyDescent="0.35">
      <c r="C11353" t="s">
        <v>1907</v>
      </c>
      <c r="D11353" s="4">
        <v>5496</v>
      </c>
      <c r="I11353" s="4">
        <v>5496</v>
      </c>
      <c r="J11353" s="4">
        <v>5496</v>
      </c>
    </row>
    <row r="11354" spans="2:10" x14ac:dyDescent="0.35">
      <c r="C11354" t="s">
        <v>1897</v>
      </c>
      <c r="D11354" s="4">
        <v>1961</v>
      </c>
      <c r="I11354" s="4">
        <v>1961</v>
      </c>
      <c r="J11354" s="4">
        <v>1961</v>
      </c>
    </row>
    <row r="11355" spans="2:10" x14ac:dyDescent="0.35">
      <c r="C11355" t="s">
        <v>1880</v>
      </c>
      <c r="D11355" s="4">
        <v>1512196</v>
      </c>
      <c r="I11355" s="4">
        <v>1512196</v>
      </c>
      <c r="J11355" s="4">
        <v>1512196</v>
      </c>
    </row>
    <row r="11356" spans="2:10" x14ac:dyDescent="0.35">
      <c r="C11356" t="s">
        <v>1881</v>
      </c>
      <c r="D11356" s="4">
        <v>545638</v>
      </c>
      <c r="I11356" s="4">
        <v>545638</v>
      </c>
      <c r="J11356" s="4">
        <v>545638</v>
      </c>
    </row>
    <row r="11357" spans="2:10" x14ac:dyDescent="0.35">
      <c r="C11357" t="s">
        <v>1882</v>
      </c>
      <c r="F11357" s="4">
        <v>117191</v>
      </c>
      <c r="I11357" s="4">
        <v>117191</v>
      </c>
      <c r="J11357">
        <v>0</v>
      </c>
    </row>
    <row r="11358" spans="2:10" x14ac:dyDescent="0.35">
      <c r="C11358" t="s">
        <v>1883</v>
      </c>
      <c r="D11358" s="4">
        <v>103282</v>
      </c>
      <c r="I11358" s="4">
        <v>103282</v>
      </c>
      <c r="J11358" s="4">
        <v>103282</v>
      </c>
    </row>
    <row r="11359" spans="2:10" x14ac:dyDescent="0.35">
      <c r="C11359" t="s">
        <v>1892</v>
      </c>
      <c r="D11359" s="4">
        <v>1926</v>
      </c>
      <c r="I11359" s="4">
        <v>1926</v>
      </c>
      <c r="J11359" s="4">
        <v>1926</v>
      </c>
    </row>
    <row r="11360" spans="2:10" x14ac:dyDescent="0.35">
      <c r="C11360" t="s">
        <v>1884</v>
      </c>
      <c r="D11360" s="4">
        <v>13073</v>
      </c>
      <c r="I11360" s="4">
        <v>13073</v>
      </c>
      <c r="J11360" s="4">
        <v>13073</v>
      </c>
    </row>
    <row r="11361" spans="1:10" x14ac:dyDescent="0.35">
      <c r="B11361" t="s">
        <v>56</v>
      </c>
      <c r="D11361" s="4">
        <v>3278985</v>
      </c>
      <c r="F11361" s="4">
        <v>117191</v>
      </c>
      <c r="I11361" s="4">
        <v>3396176</v>
      </c>
      <c r="J11361" s="4">
        <v>3278985</v>
      </c>
    </row>
    <row r="11362" spans="1:10" x14ac:dyDescent="0.35">
      <c r="B11362" t="s">
        <v>1885</v>
      </c>
      <c r="C11362" t="s">
        <v>1886</v>
      </c>
      <c r="D11362" s="4">
        <v>278079</v>
      </c>
      <c r="I11362" s="4">
        <v>278079</v>
      </c>
      <c r="J11362" s="4">
        <v>278079</v>
      </c>
    </row>
    <row r="11363" spans="1:10" x14ac:dyDescent="0.35">
      <c r="B11363" t="s">
        <v>57</v>
      </c>
      <c r="D11363" s="4">
        <v>278079</v>
      </c>
      <c r="I11363" s="4">
        <v>278079</v>
      </c>
      <c r="J11363" s="4">
        <v>278079</v>
      </c>
    </row>
    <row r="11364" spans="1:10" x14ac:dyDescent="0.35">
      <c r="B11364" t="s">
        <v>1887</v>
      </c>
      <c r="C11364" t="s">
        <v>1888</v>
      </c>
      <c r="H11364" s="4">
        <v>480000</v>
      </c>
      <c r="I11364" s="4">
        <v>480000</v>
      </c>
      <c r="J11364">
        <v>0</v>
      </c>
    </row>
    <row r="11365" spans="1:10" x14ac:dyDescent="0.35">
      <c r="C11365" t="s">
        <v>1901</v>
      </c>
      <c r="H11365" s="4">
        <v>225000</v>
      </c>
      <c r="I11365" s="4">
        <v>225000</v>
      </c>
      <c r="J11365">
        <v>0</v>
      </c>
    </row>
    <row r="11366" spans="1:10" x14ac:dyDescent="0.35">
      <c r="C11366" t="s">
        <v>1889</v>
      </c>
      <c r="H11366" s="4">
        <v>630000</v>
      </c>
      <c r="I11366" s="4">
        <v>630000</v>
      </c>
      <c r="J11366">
        <v>0</v>
      </c>
    </row>
    <row r="11367" spans="1:10" x14ac:dyDescent="0.35">
      <c r="C11367" t="s">
        <v>1890</v>
      </c>
      <c r="H11367" s="4">
        <v>225000</v>
      </c>
      <c r="I11367" s="4">
        <v>225000</v>
      </c>
      <c r="J11367">
        <v>0</v>
      </c>
    </row>
    <row r="11368" spans="1:10" x14ac:dyDescent="0.35">
      <c r="C11368" t="s">
        <v>1902</v>
      </c>
      <c r="H11368" s="4">
        <v>450000</v>
      </c>
      <c r="I11368" s="4">
        <v>450000</v>
      </c>
      <c r="J11368">
        <v>0</v>
      </c>
    </row>
    <row r="11369" spans="1:10" x14ac:dyDescent="0.35">
      <c r="B11369" t="s">
        <v>58</v>
      </c>
      <c r="H11369" s="4">
        <v>2010000</v>
      </c>
      <c r="I11369" s="4">
        <v>2010000</v>
      </c>
      <c r="J11369">
        <v>0</v>
      </c>
    </row>
    <row r="11370" spans="1:10" x14ac:dyDescent="0.35">
      <c r="A11370" t="s">
        <v>1743</v>
      </c>
      <c r="D11370" s="4">
        <v>42636829</v>
      </c>
      <c r="E11370" s="4">
        <v>5104255</v>
      </c>
      <c r="F11370" s="4">
        <v>10651070</v>
      </c>
      <c r="G11370" s="4">
        <v>10478326</v>
      </c>
      <c r="H11370" s="4">
        <v>10650385</v>
      </c>
      <c r="I11370" s="4">
        <v>79520865</v>
      </c>
      <c r="J11370" s="4">
        <v>47741084</v>
      </c>
    </row>
    <row r="11371" spans="1:10" x14ac:dyDescent="0.35">
      <c r="A11371" t="s">
        <v>1090</v>
      </c>
      <c r="B11371" t="s">
        <v>1842</v>
      </c>
      <c r="C11371" t="s">
        <v>1843</v>
      </c>
      <c r="D11371" s="4">
        <v>68341976</v>
      </c>
      <c r="E11371" s="4">
        <v>23646556</v>
      </c>
      <c r="F11371" s="4">
        <v>29180200</v>
      </c>
      <c r="I11371" s="4">
        <v>121168732</v>
      </c>
      <c r="J11371" s="4">
        <v>91988532</v>
      </c>
    </row>
    <row r="11372" spans="1:10" x14ac:dyDescent="0.35">
      <c r="C11372" t="s">
        <v>1844</v>
      </c>
      <c r="D11372" s="4">
        <v>9788424</v>
      </c>
      <c r="E11372" s="4">
        <v>3589</v>
      </c>
      <c r="F11372" s="4">
        <v>29250</v>
      </c>
      <c r="G11372" s="4">
        <v>97650</v>
      </c>
      <c r="H11372" s="4">
        <v>568443</v>
      </c>
      <c r="I11372" s="4">
        <v>10487356</v>
      </c>
      <c r="J11372" s="4">
        <v>9792013</v>
      </c>
    </row>
    <row r="11373" spans="1:10" x14ac:dyDescent="0.35">
      <c r="C11373" t="s">
        <v>1845</v>
      </c>
      <c r="D11373" s="4">
        <v>9577365</v>
      </c>
      <c r="I11373" s="4">
        <v>9577365</v>
      </c>
      <c r="J11373" s="4">
        <v>9577365</v>
      </c>
    </row>
    <row r="11374" spans="1:10" x14ac:dyDescent="0.35">
      <c r="B11374" t="s">
        <v>51</v>
      </c>
      <c r="D11374" s="4">
        <v>87707765</v>
      </c>
      <c r="E11374" s="4">
        <v>23650144</v>
      </c>
      <c r="F11374" s="4">
        <v>29209450</v>
      </c>
      <c r="G11374" s="4">
        <v>97650</v>
      </c>
      <c r="H11374" s="4">
        <v>568443</v>
      </c>
      <c r="I11374" s="4">
        <v>141233453</v>
      </c>
      <c r="J11374" s="4">
        <v>111357909</v>
      </c>
    </row>
    <row r="11375" spans="1:10" x14ac:dyDescent="0.35">
      <c r="B11375" t="s">
        <v>1843</v>
      </c>
      <c r="C11375" t="s">
        <v>1846</v>
      </c>
      <c r="D11375" s="4">
        <v>8111132</v>
      </c>
      <c r="E11375" s="4">
        <v>26629315</v>
      </c>
      <c r="F11375" s="4">
        <v>41923</v>
      </c>
      <c r="H11375" s="4">
        <v>207000</v>
      </c>
      <c r="I11375" s="4">
        <v>34989370</v>
      </c>
      <c r="J11375" s="4">
        <v>34740447</v>
      </c>
    </row>
    <row r="11376" spans="1:10" x14ac:dyDescent="0.35">
      <c r="C11376" t="s">
        <v>1847</v>
      </c>
      <c r="D11376" s="4">
        <v>31286335</v>
      </c>
      <c r="F11376" s="4">
        <v>630270</v>
      </c>
      <c r="G11376" s="4">
        <v>472973</v>
      </c>
      <c r="I11376" s="4">
        <v>32389578</v>
      </c>
      <c r="J11376" s="4">
        <v>31286335</v>
      </c>
    </row>
    <row r="11377" spans="2:10" x14ac:dyDescent="0.35">
      <c r="C11377" t="s">
        <v>1848</v>
      </c>
      <c r="D11377" s="4">
        <v>1105577</v>
      </c>
      <c r="E11377" s="4">
        <v>18237</v>
      </c>
      <c r="I11377" s="4">
        <v>1123814</v>
      </c>
      <c r="J11377" s="4">
        <v>1123814</v>
      </c>
    </row>
    <row r="11378" spans="2:10" x14ac:dyDescent="0.35">
      <c r="B11378" t="s">
        <v>52</v>
      </c>
      <c r="D11378" s="4">
        <v>40503044</v>
      </c>
      <c r="E11378" s="4">
        <v>26647552</v>
      </c>
      <c r="F11378" s="4">
        <v>672193</v>
      </c>
      <c r="G11378" s="4">
        <v>472973</v>
      </c>
      <c r="H11378" s="4">
        <v>207000</v>
      </c>
      <c r="I11378" s="4">
        <v>68502762</v>
      </c>
      <c r="J11378" s="4">
        <v>67150596</v>
      </c>
    </row>
    <row r="11379" spans="2:10" x14ac:dyDescent="0.35">
      <c r="B11379" t="s">
        <v>1849</v>
      </c>
      <c r="C11379" t="s">
        <v>1850</v>
      </c>
      <c r="E11379" s="4">
        <v>800000</v>
      </c>
      <c r="F11379" s="4">
        <v>16800000</v>
      </c>
      <c r="I11379" s="4">
        <v>17600000</v>
      </c>
      <c r="J11379">
        <v>800000</v>
      </c>
    </row>
    <row r="11380" spans="2:10" x14ac:dyDescent="0.35">
      <c r="B11380" t="s">
        <v>53</v>
      </c>
      <c r="E11380" s="4">
        <v>800000</v>
      </c>
      <c r="F11380" s="4">
        <v>16800000</v>
      </c>
      <c r="I11380" s="4">
        <v>17600000</v>
      </c>
      <c r="J11380">
        <v>800000</v>
      </c>
    </row>
    <row r="11381" spans="2:10" x14ac:dyDescent="0.35">
      <c r="B11381" t="s">
        <v>1844</v>
      </c>
      <c r="C11381" t="s">
        <v>1851</v>
      </c>
      <c r="D11381" s="4">
        <v>2453272</v>
      </c>
      <c r="I11381" s="4">
        <v>2453272</v>
      </c>
      <c r="J11381" s="4">
        <v>2453272</v>
      </c>
    </row>
    <row r="11382" spans="2:10" x14ac:dyDescent="0.35">
      <c r="C11382" t="s">
        <v>1956</v>
      </c>
      <c r="D11382" s="4">
        <v>4293</v>
      </c>
      <c r="I11382" s="4">
        <v>4293</v>
      </c>
      <c r="J11382" s="4">
        <v>4293</v>
      </c>
    </row>
    <row r="11383" spans="2:10" x14ac:dyDescent="0.35">
      <c r="C11383" t="s">
        <v>1852</v>
      </c>
      <c r="D11383" s="4">
        <v>3536</v>
      </c>
      <c r="F11383" s="4">
        <v>4089</v>
      </c>
      <c r="G11383" s="4">
        <v>9541</v>
      </c>
      <c r="H11383" s="4">
        <v>5452</v>
      </c>
      <c r="I11383" s="4">
        <v>22617</v>
      </c>
      <c r="J11383" s="4">
        <v>3536</v>
      </c>
    </row>
    <row r="11384" spans="2:10" x14ac:dyDescent="0.35">
      <c r="C11384" t="s">
        <v>1853</v>
      </c>
      <c r="G11384" s="4">
        <v>2730</v>
      </c>
      <c r="H11384" s="4">
        <v>30035</v>
      </c>
      <c r="I11384" s="4">
        <v>32765</v>
      </c>
      <c r="J11384">
        <v>0</v>
      </c>
    </row>
    <row r="11385" spans="2:10" x14ac:dyDescent="0.35">
      <c r="C11385" t="s">
        <v>1893</v>
      </c>
      <c r="D11385" s="4">
        <v>1698</v>
      </c>
      <c r="G11385" s="4">
        <v>9556</v>
      </c>
      <c r="I11385" s="4">
        <v>11254</v>
      </c>
      <c r="J11385" s="4">
        <v>1698</v>
      </c>
    </row>
    <row r="11386" spans="2:10" x14ac:dyDescent="0.35">
      <c r="C11386" t="s">
        <v>1905</v>
      </c>
      <c r="E11386" s="4">
        <v>15544</v>
      </c>
      <c r="I11386" s="4">
        <v>15544</v>
      </c>
      <c r="J11386">
        <v>15544</v>
      </c>
    </row>
    <row r="11387" spans="2:10" x14ac:dyDescent="0.35">
      <c r="B11387" t="s">
        <v>1844</v>
      </c>
      <c r="C11387" t="s">
        <v>1903</v>
      </c>
      <c r="D11387" s="4">
        <v>27047</v>
      </c>
      <c r="I11387" s="4">
        <v>27047</v>
      </c>
      <c r="J11387" s="4">
        <v>27047</v>
      </c>
    </row>
    <row r="11388" spans="2:10" x14ac:dyDescent="0.35">
      <c r="C11388" t="s">
        <v>1854</v>
      </c>
      <c r="D11388" s="4">
        <v>800127</v>
      </c>
      <c r="E11388" s="4">
        <v>100873</v>
      </c>
      <c r="F11388" s="4">
        <v>67249</v>
      </c>
      <c r="G11388" s="4">
        <v>934760</v>
      </c>
      <c r="I11388" s="4">
        <v>1903009</v>
      </c>
      <c r="J11388" s="4">
        <v>901000</v>
      </c>
    </row>
    <row r="11389" spans="2:10" x14ac:dyDescent="0.35">
      <c r="C11389" t="s">
        <v>1855</v>
      </c>
      <c r="D11389" s="4">
        <v>825554</v>
      </c>
      <c r="E11389" s="4">
        <v>111983</v>
      </c>
      <c r="G11389" s="4">
        <v>4897</v>
      </c>
      <c r="H11389" s="4">
        <v>16323</v>
      </c>
      <c r="I11389" s="4">
        <v>958757</v>
      </c>
      <c r="J11389" s="4">
        <v>937537</v>
      </c>
    </row>
    <row r="11390" spans="2:10" x14ac:dyDescent="0.35">
      <c r="C11390" t="s">
        <v>1856</v>
      </c>
      <c r="D11390" s="4">
        <v>2029</v>
      </c>
      <c r="G11390" s="4">
        <v>82831</v>
      </c>
      <c r="H11390" s="4">
        <v>16982</v>
      </c>
      <c r="I11390" s="4">
        <v>101842</v>
      </c>
      <c r="J11390" s="4">
        <v>2029</v>
      </c>
    </row>
    <row r="11391" spans="2:10" x14ac:dyDescent="0.35">
      <c r="C11391" t="s">
        <v>1857</v>
      </c>
      <c r="D11391" s="4">
        <v>116782</v>
      </c>
      <c r="I11391" s="4">
        <v>116782</v>
      </c>
      <c r="J11391" s="4">
        <v>116782</v>
      </c>
    </row>
    <row r="11392" spans="2:10" x14ac:dyDescent="0.35">
      <c r="C11392" t="s">
        <v>1906</v>
      </c>
      <c r="H11392" s="4">
        <v>18721</v>
      </c>
      <c r="I11392" s="4">
        <v>18721</v>
      </c>
      <c r="J11392">
        <v>0</v>
      </c>
    </row>
    <row r="11393" spans="2:10" x14ac:dyDescent="0.35">
      <c r="C11393" t="s">
        <v>1914</v>
      </c>
      <c r="H11393" s="4">
        <v>45410</v>
      </c>
      <c r="I11393" s="4">
        <v>45410</v>
      </c>
      <c r="J11393">
        <v>0</v>
      </c>
    </row>
    <row r="11394" spans="2:10" x14ac:dyDescent="0.35">
      <c r="C11394" t="s">
        <v>1920</v>
      </c>
      <c r="H11394" s="4">
        <v>35654</v>
      </c>
      <c r="I11394" s="4">
        <v>35654</v>
      </c>
      <c r="J11394">
        <v>0</v>
      </c>
    </row>
    <row r="11395" spans="2:10" x14ac:dyDescent="0.35">
      <c r="C11395" t="s">
        <v>1858</v>
      </c>
      <c r="D11395" s="4">
        <v>57796</v>
      </c>
      <c r="E11395" s="4">
        <v>75917</v>
      </c>
      <c r="F11395" s="4">
        <v>23630</v>
      </c>
      <c r="G11395" s="4">
        <v>111110</v>
      </c>
      <c r="H11395" s="4">
        <v>12066</v>
      </c>
      <c r="I11395" s="4">
        <v>280519</v>
      </c>
      <c r="J11395" s="4">
        <v>133713</v>
      </c>
    </row>
    <row r="11396" spans="2:10" x14ac:dyDescent="0.35">
      <c r="C11396" t="s">
        <v>1859</v>
      </c>
      <c r="D11396" s="4">
        <v>967623</v>
      </c>
      <c r="E11396" s="4">
        <v>1075000</v>
      </c>
      <c r="F11396" s="4">
        <v>335845</v>
      </c>
      <c r="G11396" s="4">
        <v>161537</v>
      </c>
      <c r="H11396" s="4">
        <v>681193</v>
      </c>
      <c r="I11396" s="4">
        <v>3221199</v>
      </c>
      <c r="J11396" s="4">
        <v>2042623</v>
      </c>
    </row>
    <row r="11397" spans="2:10" x14ac:dyDescent="0.35">
      <c r="C11397" t="s">
        <v>1860</v>
      </c>
      <c r="D11397" s="4">
        <v>1739248</v>
      </c>
      <c r="E11397" s="4">
        <v>326109</v>
      </c>
      <c r="F11397" s="4">
        <v>217406</v>
      </c>
      <c r="G11397" s="4">
        <v>217406</v>
      </c>
      <c r="I11397" s="4">
        <v>2500170</v>
      </c>
      <c r="J11397" s="4">
        <v>2065357</v>
      </c>
    </row>
    <row r="11398" spans="2:10" x14ac:dyDescent="0.35">
      <c r="C11398" t="s">
        <v>1861</v>
      </c>
      <c r="D11398" s="4">
        <v>693708</v>
      </c>
      <c r="I11398" s="4">
        <v>693708</v>
      </c>
      <c r="J11398" s="4">
        <v>693708</v>
      </c>
    </row>
    <row r="11399" spans="2:10" x14ac:dyDescent="0.35">
      <c r="C11399" t="s">
        <v>1862</v>
      </c>
      <c r="D11399" s="4">
        <v>1965678</v>
      </c>
      <c r="E11399" s="4">
        <v>256274</v>
      </c>
      <c r="I11399" s="4">
        <v>2221953</v>
      </c>
      <c r="J11399" s="4">
        <v>2221952</v>
      </c>
    </row>
    <row r="11400" spans="2:10" x14ac:dyDescent="0.35">
      <c r="C11400" t="s">
        <v>1863</v>
      </c>
      <c r="E11400" s="4">
        <v>167129</v>
      </c>
      <c r="G11400" s="4">
        <v>31120</v>
      </c>
      <c r="I11400" s="4">
        <v>198249</v>
      </c>
      <c r="J11400">
        <v>167129</v>
      </c>
    </row>
    <row r="11401" spans="2:10" x14ac:dyDescent="0.35">
      <c r="C11401" t="s">
        <v>1913</v>
      </c>
      <c r="E11401" s="4">
        <v>114341</v>
      </c>
      <c r="F11401" s="4">
        <v>114341</v>
      </c>
      <c r="H11401" s="4">
        <v>114341</v>
      </c>
      <c r="I11401" s="4">
        <v>343022</v>
      </c>
      <c r="J11401">
        <v>114341</v>
      </c>
    </row>
    <row r="11402" spans="2:10" x14ac:dyDescent="0.35">
      <c r="B11402" t="s">
        <v>54</v>
      </c>
      <c r="D11402" s="4">
        <v>9658393</v>
      </c>
      <c r="E11402" s="4">
        <v>2243171</v>
      </c>
      <c r="F11402" s="4">
        <v>762559</v>
      </c>
      <c r="G11402" s="4">
        <v>1565488</v>
      </c>
      <c r="H11402" s="4">
        <v>976177</v>
      </c>
      <c r="I11402" s="4">
        <v>15205787</v>
      </c>
      <c r="J11402" s="4">
        <v>11901564</v>
      </c>
    </row>
    <row r="11403" spans="2:10" x14ac:dyDescent="0.35">
      <c r="B11403" t="s">
        <v>1845</v>
      </c>
      <c r="C11403" t="s">
        <v>1864</v>
      </c>
      <c r="D11403" s="4">
        <v>11158</v>
      </c>
      <c r="I11403" s="4">
        <v>11158</v>
      </c>
      <c r="J11403" s="4">
        <v>11158</v>
      </c>
    </row>
    <row r="11404" spans="2:10" x14ac:dyDescent="0.35">
      <c r="C11404" t="s">
        <v>1865</v>
      </c>
      <c r="D11404" s="4">
        <v>1744</v>
      </c>
      <c r="F11404" s="4">
        <v>313700</v>
      </c>
      <c r="I11404" s="4">
        <v>315444</v>
      </c>
      <c r="J11404" s="4">
        <v>1744</v>
      </c>
    </row>
    <row r="11405" spans="2:10" x14ac:dyDescent="0.35">
      <c r="C11405" t="s">
        <v>1866</v>
      </c>
      <c r="I11405" s="4">
        <v>0</v>
      </c>
      <c r="J11405">
        <v>0</v>
      </c>
    </row>
    <row r="11406" spans="2:10" x14ac:dyDescent="0.35">
      <c r="C11406" t="s">
        <v>1867</v>
      </c>
      <c r="D11406" s="4">
        <v>57357</v>
      </c>
      <c r="E11406" s="4">
        <v>1253600</v>
      </c>
      <c r="F11406" s="4">
        <v>9000</v>
      </c>
      <c r="G11406" s="4">
        <v>251211</v>
      </c>
      <c r="H11406" s="4">
        <v>5084966</v>
      </c>
      <c r="I11406" s="4">
        <v>6656134</v>
      </c>
      <c r="J11406" s="4">
        <v>1310957</v>
      </c>
    </row>
    <row r="11407" spans="2:10" x14ac:dyDescent="0.35">
      <c r="C11407" t="s">
        <v>1868</v>
      </c>
      <c r="D11407" s="4">
        <v>90934</v>
      </c>
      <c r="E11407" s="4">
        <v>47334</v>
      </c>
      <c r="F11407" s="4">
        <v>31556</v>
      </c>
      <c r="H11407" s="4">
        <v>5963573</v>
      </c>
      <c r="I11407" s="4">
        <v>6133397</v>
      </c>
      <c r="J11407" s="4">
        <v>138268</v>
      </c>
    </row>
    <row r="11408" spans="2:10" x14ac:dyDescent="0.35">
      <c r="C11408" t="s">
        <v>1894</v>
      </c>
      <c r="D11408" s="4">
        <v>13980</v>
      </c>
      <c r="I11408" s="4">
        <v>13980</v>
      </c>
      <c r="J11408" s="4">
        <v>13980</v>
      </c>
    </row>
    <row r="11409" spans="2:10" x14ac:dyDescent="0.35">
      <c r="C11409" t="s">
        <v>1869</v>
      </c>
      <c r="H11409" s="4">
        <v>2660640</v>
      </c>
      <c r="I11409" s="4">
        <v>2660640</v>
      </c>
      <c r="J11409">
        <v>0</v>
      </c>
    </row>
    <row r="11410" spans="2:10" x14ac:dyDescent="0.35">
      <c r="C11410" t="s">
        <v>1870</v>
      </c>
      <c r="D11410" s="4">
        <v>35848</v>
      </c>
      <c r="E11410" s="4">
        <v>15094660</v>
      </c>
      <c r="F11410" s="4">
        <v>307241</v>
      </c>
      <c r="I11410" s="4">
        <v>15437749</v>
      </c>
      <c r="J11410" s="4">
        <v>15130508</v>
      </c>
    </row>
    <row r="11411" spans="2:10" x14ac:dyDescent="0.35">
      <c r="C11411" t="s">
        <v>1871</v>
      </c>
      <c r="D11411" s="4">
        <v>12990000</v>
      </c>
      <c r="E11411" s="4">
        <v>65005</v>
      </c>
      <c r="F11411" s="4">
        <v>29817</v>
      </c>
      <c r="G11411" s="4">
        <v>73845</v>
      </c>
      <c r="I11411" s="4">
        <v>13158667</v>
      </c>
      <c r="J11411" s="4">
        <v>13055005</v>
      </c>
    </row>
    <row r="11412" spans="2:10" x14ac:dyDescent="0.35">
      <c r="C11412" t="s">
        <v>1872</v>
      </c>
      <c r="D11412" s="4">
        <v>1081757</v>
      </c>
      <c r="I11412" s="4">
        <v>1081757</v>
      </c>
      <c r="J11412" s="4">
        <v>1081757</v>
      </c>
    </row>
    <row r="11413" spans="2:10" x14ac:dyDescent="0.35">
      <c r="C11413" t="s">
        <v>1873</v>
      </c>
      <c r="D11413" s="4">
        <v>6831</v>
      </c>
      <c r="I11413" s="4">
        <v>6831</v>
      </c>
      <c r="J11413" s="4">
        <v>6831</v>
      </c>
    </row>
    <row r="11414" spans="2:10" x14ac:dyDescent="0.35">
      <c r="C11414" t="s">
        <v>1875</v>
      </c>
      <c r="H11414" s="4">
        <v>155764</v>
      </c>
      <c r="I11414" s="4">
        <v>155764</v>
      </c>
      <c r="J11414">
        <v>0</v>
      </c>
    </row>
    <row r="11415" spans="2:10" x14ac:dyDescent="0.35">
      <c r="C11415" t="s">
        <v>1877</v>
      </c>
      <c r="D11415" s="4">
        <v>30863</v>
      </c>
      <c r="E11415" s="4">
        <v>4625</v>
      </c>
      <c r="I11415" s="4">
        <v>35488</v>
      </c>
      <c r="J11415" s="4">
        <v>35488</v>
      </c>
    </row>
    <row r="11416" spans="2:10" x14ac:dyDescent="0.35">
      <c r="B11416" t="s">
        <v>55</v>
      </c>
      <c r="D11416" s="4">
        <v>14320473</v>
      </c>
      <c r="E11416" s="4">
        <v>16465223</v>
      </c>
      <c r="F11416" s="4">
        <v>691314</v>
      </c>
      <c r="G11416" s="4">
        <v>325056</v>
      </c>
      <c r="H11416" s="4">
        <v>13864943</v>
      </c>
      <c r="I11416" s="4">
        <v>45667009</v>
      </c>
      <c r="J11416" s="4">
        <v>30785696</v>
      </c>
    </row>
    <row r="11417" spans="2:10" x14ac:dyDescent="0.35">
      <c r="B11417" t="s">
        <v>1878</v>
      </c>
      <c r="C11417" t="s">
        <v>1912</v>
      </c>
      <c r="D11417" s="4">
        <v>1178</v>
      </c>
      <c r="I11417" s="4">
        <v>1178</v>
      </c>
      <c r="J11417" s="4">
        <v>1178</v>
      </c>
    </row>
    <row r="11418" spans="2:10" x14ac:dyDescent="0.35">
      <c r="C11418" t="s">
        <v>1879</v>
      </c>
      <c r="D11418" s="4">
        <v>4321494</v>
      </c>
      <c r="I11418" s="4">
        <v>4321494</v>
      </c>
      <c r="J11418" s="4">
        <v>4321494</v>
      </c>
    </row>
    <row r="11419" spans="2:10" x14ac:dyDescent="0.35">
      <c r="C11419" t="s">
        <v>1907</v>
      </c>
      <c r="D11419" s="4">
        <v>9821</v>
      </c>
      <c r="I11419" s="4">
        <v>9821</v>
      </c>
      <c r="J11419" s="4">
        <v>9821</v>
      </c>
    </row>
    <row r="11420" spans="2:10" x14ac:dyDescent="0.35">
      <c r="C11420" t="s">
        <v>1897</v>
      </c>
      <c r="D11420" s="4">
        <v>3328</v>
      </c>
      <c r="I11420" s="4">
        <v>3328</v>
      </c>
      <c r="J11420" s="4">
        <v>3328</v>
      </c>
    </row>
    <row r="11421" spans="2:10" x14ac:dyDescent="0.35">
      <c r="C11421" t="s">
        <v>1880</v>
      </c>
      <c r="D11421" s="4">
        <v>3449959</v>
      </c>
      <c r="I11421" s="4">
        <v>3449959</v>
      </c>
      <c r="J11421" s="4">
        <v>3449959</v>
      </c>
    </row>
    <row r="11422" spans="2:10" x14ac:dyDescent="0.35">
      <c r="C11422" t="s">
        <v>1881</v>
      </c>
      <c r="D11422" s="4">
        <v>3732679</v>
      </c>
      <c r="I11422" s="4">
        <v>3732679</v>
      </c>
      <c r="J11422" s="4">
        <v>3732679</v>
      </c>
    </row>
    <row r="11423" spans="2:10" x14ac:dyDescent="0.35">
      <c r="C11423" t="s">
        <v>1895</v>
      </c>
      <c r="D11423" s="4">
        <v>256329</v>
      </c>
      <c r="I11423" s="4">
        <v>256329</v>
      </c>
      <c r="J11423" s="4">
        <v>256329</v>
      </c>
    </row>
    <row r="11424" spans="2:10" x14ac:dyDescent="0.35">
      <c r="C11424" t="s">
        <v>1882</v>
      </c>
      <c r="D11424" s="4">
        <v>679070</v>
      </c>
      <c r="I11424" s="4">
        <v>679070</v>
      </c>
      <c r="J11424" s="4">
        <v>679070</v>
      </c>
    </row>
    <row r="11425" spans="1:10" x14ac:dyDescent="0.35">
      <c r="C11425" t="s">
        <v>1883</v>
      </c>
      <c r="D11425" s="4">
        <v>266129</v>
      </c>
      <c r="I11425" s="4">
        <v>266129</v>
      </c>
      <c r="J11425" s="4">
        <v>266129</v>
      </c>
    </row>
    <row r="11426" spans="1:10" x14ac:dyDescent="0.35">
      <c r="B11426" t="s">
        <v>56</v>
      </c>
      <c r="D11426" s="4">
        <v>12719987</v>
      </c>
      <c r="I11426" s="4">
        <v>12719987</v>
      </c>
      <c r="J11426" s="4">
        <v>12719987</v>
      </c>
    </row>
    <row r="11427" spans="1:10" x14ac:dyDescent="0.35">
      <c r="B11427" t="s">
        <v>1885</v>
      </c>
      <c r="C11427" t="s">
        <v>1886</v>
      </c>
      <c r="D11427" s="4">
        <v>344064</v>
      </c>
      <c r="I11427" s="4">
        <v>344064</v>
      </c>
      <c r="J11427" s="4">
        <v>344064</v>
      </c>
    </row>
    <row r="11428" spans="1:10" x14ac:dyDescent="0.35">
      <c r="B11428" t="s">
        <v>57</v>
      </c>
      <c r="D11428" s="4">
        <v>344064</v>
      </c>
      <c r="I11428" s="4">
        <v>344064</v>
      </c>
      <c r="J11428" s="4">
        <v>344064</v>
      </c>
    </row>
    <row r="11429" spans="1:10" x14ac:dyDescent="0.35">
      <c r="B11429" t="s">
        <v>1887</v>
      </c>
      <c r="C11429" t="s">
        <v>1888</v>
      </c>
      <c r="H11429" s="4">
        <v>2400000</v>
      </c>
      <c r="I11429" s="4">
        <v>2400000</v>
      </c>
      <c r="J11429">
        <v>0</v>
      </c>
    </row>
    <row r="11430" spans="1:10" x14ac:dyDescent="0.35">
      <c r="C11430" t="s">
        <v>1901</v>
      </c>
      <c r="E11430" s="4">
        <v>2100000</v>
      </c>
      <c r="I11430" s="4">
        <v>2100000</v>
      </c>
      <c r="J11430">
        <v>2100000</v>
      </c>
    </row>
    <row r="11431" spans="1:10" x14ac:dyDescent="0.35">
      <c r="C11431" t="s">
        <v>1889</v>
      </c>
      <c r="E11431" s="4">
        <v>2415000</v>
      </c>
      <c r="I11431" s="4">
        <v>2415000</v>
      </c>
      <c r="J11431">
        <v>2415000</v>
      </c>
    </row>
    <row r="11432" spans="1:10" x14ac:dyDescent="0.35">
      <c r="C11432" t="s">
        <v>1890</v>
      </c>
      <c r="E11432" s="4">
        <v>1725000</v>
      </c>
      <c r="I11432" s="4">
        <v>1725000</v>
      </c>
      <c r="J11432">
        <v>1725000</v>
      </c>
    </row>
    <row r="11433" spans="1:10" x14ac:dyDescent="0.35">
      <c r="C11433" t="s">
        <v>1902</v>
      </c>
      <c r="E11433" s="4">
        <v>4200000</v>
      </c>
      <c r="I11433" s="4">
        <v>4200000</v>
      </c>
      <c r="J11433">
        <v>4200000</v>
      </c>
    </row>
    <row r="11434" spans="1:10" x14ac:dyDescent="0.35">
      <c r="B11434" t="s">
        <v>58</v>
      </c>
      <c r="E11434" s="4">
        <v>10440000</v>
      </c>
      <c r="H11434" s="4">
        <v>2400000</v>
      </c>
      <c r="I11434" s="4">
        <v>12840000</v>
      </c>
      <c r="J11434">
        <v>10440000</v>
      </c>
    </row>
    <row r="11435" spans="1:10" x14ac:dyDescent="0.35">
      <c r="A11435" t="s">
        <v>1744</v>
      </c>
      <c r="D11435" s="4">
        <v>165253726</v>
      </c>
      <c r="E11435" s="4">
        <v>80246090</v>
      </c>
      <c r="F11435" s="4">
        <v>48135516</v>
      </c>
      <c r="G11435" s="4">
        <v>2461167</v>
      </c>
      <c r="H11435" s="4">
        <v>18016563</v>
      </c>
      <c r="I11435" s="4">
        <v>314113062</v>
      </c>
      <c r="J11435" s="4">
        <v>245499816</v>
      </c>
    </row>
    <row r="11436" spans="1:10" x14ac:dyDescent="0.35">
      <c r="A11436" t="s">
        <v>1095</v>
      </c>
      <c r="B11436" t="s">
        <v>1842</v>
      </c>
      <c r="C11436" t="s">
        <v>1843</v>
      </c>
      <c r="D11436" s="4">
        <v>110273598</v>
      </c>
      <c r="E11436" s="4">
        <v>22479180</v>
      </c>
      <c r="F11436" s="4">
        <v>11278400</v>
      </c>
      <c r="I11436" s="4">
        <v>144031178</v>
      </c>
      <c r="J11436" s="4">
        <v>132752778</v>
      </c>
    </row>
    <row r="11437" spans="1:10" x14ac:dyDescent="0.35">
      <c r="C11437" t="s">
        <v>1844</v>
      </c>
      <c r="D11437" s="4">
        <v>5091875</v>
      </c>
      <c r="E11437" s="4">
        <v>2239169</v>
      </c>
      <c r="G11437" s="4">
        <v>1775510</v>
      </c>
      <c r="H11437" s="4">
        <v>6141506</v>
      </c>
      <c r="I11437" s="4">
        <v>15248060</v>
      </c>
      <c r="J11437" s="4">
        <v>7331044</v>
      </c>
    </row>
    <row r="11438" spans="1:10" x14ac:dyDescent="0.35">
      <c r="C11438" t="s">
        <v>1845</v>
      </c>
      <c r="D11438" s="4">
        <v>9344863</v>
      </c>
      <c r="I11438" s="4">
        <v>9344863</v>
      </c>
      <c r="J11438" s="4">
        <v>9344863</v>
      </c>
    </row>
    <row r="11439" spans="1:10" x14ac:dyDescent="0.35">
      <c r="B11439" t="s">
        <v>51</v>
      </c>
      <c r="D11439" s="4">
        <v>124710336</v>
      </c>
      <c r="E11439" s="4">
        <v>24718349</v>
      </c>
      <c r="F11439" s="4">
        <v>11278400</v>
      </c>
      <c r="G11439" s="4">
        <v>1775510</v>
      </c>
      <c r="H11439" s="4">
        <v>6141506</v>
      </c>
      <c r="I11439" s="4">
        <v>168624101</v>
      </c>
      <c r="J11439" s="4">
        <v>149428685</v>
      </c>
    </row>
    <row r="11440" spans="1:10" x14ac:dyDescent="0.35">
      <c r="B11440" t="s">
        <v>1843</v>
      </c>
      <c r="C11440" t="s">
        <v>1846</v>
      </c>
      <c r="D11440" s="4">
        <v>42880679</v>
      </c>
      <c r="F11440" s="4">
        <v>2030441</v>
      </c>
      <c r="H11440" s="4">
        <v>4250</v>
      </c>
      <c r="I11440" s="4">
        <v>44915370</v>
      </c>
      <c r="J11440" s="4">
        <v>42880679</v>
      </c>
    </row>
    <row r="11441" spans="2:10" x14ac:dyDescent="0.35">
      <c r="C11441" t="s">
        <v>1847</v>
      </c>
      <c r="D11441" s="4">
        <v>35409274</v>
      </c>
      <c r="E11441" s="4">
        <v>1412457</v>
      </c>
      <c r="F11441" s="4">
        <v>1573645</v>
      </c>
      <c r="G11441" s="4">
        <v>6559</v>
      </c>
      <c r="I11441" s="4">
        <v>38401936</v>
      </c>
      <c r="J11441" s="4">
        <v>36821731</v>
      </c>
    </row>
    <row r="11442" spans="2:10" x14ac:dyDescent="0.35">
      <c r="C11442" t="s">
        <v>1848</v>
      </c>
      <c r="D11442" s="4">
        <v>122186</v>
      </c>
      <c r="I11442" s="4">
        <v>122186</v>
      </c>
      <c r="J11442" s="4">
        <v>122186</v>
      </c>
    </row>
    <row r="11443" spans="2:10" x14ac:dyDescent="0.35">
      <c r="B11443" t="s">
        <v>52</v>
      </c>
      <c r="D11443" s="4">
        <v>78412139</v>
      </c>
      <c r="E11443" s="4">
        <v>1412457</v>
      </c>
      <c r="F11443" s="4">
        <v>3604087</v>
      </c>
      <c r="G11443" s="4">
        <v>6559</v>
      </c>
      <c r="H11443" s="4">
        <v>4250</v>
      </c>
      <c r="I11443" s="4">
        <v>83439492</v>
      </c>
      <c r="J11443" s="4">
        <v>79824596</v>
      </c>
    </row>
    <row r="11444" spans="2:10" x14ac:dyDescent="0.35">
      <c r="B11444" t="s">
        <v>1849</v>
      </c>
      <c r="C11444" t="s">
        <v>1850</v>
      </c>
      <c r="D11444" s="4">
        <v>12080</v>
      </c>
      <c r="F11444" s="4">
        <v>12000000</v>
      </c>
      <c r="G11444" s="4">
        <v>7200000</v>
      </c>
      <c r="I11444" s="4">
        <v>19212080</v>
      </c>
      <c r="J11444" s="4">
        <v>12080</v>
      </c>
    </row>
    <row r="11445" spans="2:10" x14ac:dyDescent="0.35">
      <c r="B11445" t="s">
        <v>53</v>
      </c>
      <c r="D11445" s="4">
        <v>12080</v>
      </c>
      <c r="F11445" s="4">
        <v>12000000</v>
      </c>
      <c r="G11445" s="4">
        <v>7200000</v>
      </c>
      <c r="I11445" s="4">
        <v>19212080</v>
      </c>
      <c r="J11445" s="4">
        <v>12080</v>
      </c>
    </row>
    <row r="11446" spans="2:10" x14ac:dyDescent="0.35">
      <c r="B11446" t="s">
        <v>1844</v>
      </c>
      <c r="C11446" t="s">
        <v>1851</v>
      </c>
      <c r="D11446" s="4">
        <v>2984483</v>
      </c>
      <c r="I11446" s="4">
        <v>2984483</v>
      </c>
      <c r="J11446" s="4">
        <v>2984483</v>
      </c>
    </row>
    <row r="11447" spans="2:10" x14ac:dyDescent="0.35">
      <c r="C11447" t="s">
        <v>1899</v>
      </c>
      <c r="D11447" s="4">
        <v>0</v>
      </c>
      <c r="H11447" s="4">
        <v>342761</v>
      </c>
      <c r="I11447" s="4">
        <v>342761</v>
      </c>
      <c r="J11447" s="4">
        <v>0</v>
      </c>
    </row>
    <row r="11448" spans="2:10" x14ac:dyDescent="0.35">
      <c r="C11448" t="s">
        <v>1916</v>
      </c>
      <c r="H11448" s="4">
        <v>14264</v>
      </c>
      <c r="I11448" s="4">
        <v>14264</v>
      </c>
      <c r="J11448">
        <v>0</v>
      </c>
    </row>
    <row r="11449" spans="2:10" x14ac:dyDescent="0.35">
      <c r="C11449" t="s">
        <v>1852</v>
      </c>
      <c r="F11449" s="4">
        <v>4089</v>
      </c>
      <c r="G11449" s="4">
        <v>23170</v>
      </c>
      <c r="I11449" s="4">
        <v>27259</v>
      </c>
      <c r="J11449">
        <v>0</v>
      </c>
    </row>
    <row r="11450" spans="2:10" x14ac:dyDescent="0.35">
      <c r="C11450" t="s">
        <v>1853</v>
      </c>
      <c r="D11450" s="4">
        <v>2875</v>
      </c>
      <c r="E11450" s="4">
        <v>3848</v>
      </c>
      <c r="F11450" s="4">
        <v>5461</v>
      </c>
      <c r="G11450" s="4">
        <v>77843</v>
      </c>
      <c r="I11450" s="4">
        <v>90026</v>
      </c>
      <c r="J11450" s="4">
        <v>6723</v>
      </c>
    </row>
    <row r="11451" spans="2:10" x14ac:dyDescent="0.35">
      <c r="C11451" t="s">
        <v>1893</v>
      </c>
      <c r="G11451" s="4">
        <v>1195</v>
      </c>
      <c r="I11451" s="4">
        <v>1195</v>
      </c>
      <c r="J11451">
        <v>0</v>
      </c>
    </row>
    <row r="11452" spans="2:10" x14ac:dyDescent="0.35">
      <c r="C11452" t="s">
        <v>1903</v>
      </c>
      <c r="D11452" s="4">
        <v>4508</v>
      </c>
      <c r="I11452" s="4">
        <v>4508</v>
      </c>
      <c r="J11452" s="4">
        <v>4508</v>
      </c>
    </row>
    <row r="11453" spans="2:10" x14ac:dyDescent="0.35">
      <c r="C11453" t="s">
        <v>1854</v>
      </c>
      <c r="F11453" s="4">
        <v>80699</v>
      </c>
      <c r="H11453" s="4">
        <v>1607250</v>
      </c>
      <c r="I11453" s="4">
        <v>1687949</v>
      </c>
      <c r="J11453">
        <v>0</v>
      </c>
    </row>
    <row r="11454" spans="2:10" x14ac:dyDescent="0.35">
      <c r="C11454" t="s">
        <v>1919</v>
      </c>
      <c r="G11454" s="4">
        <v>314689</v>
      </c>
      <c r="H11454" s="4">
        <v>629378</v>
      </c>
      <c r="I11454" s="4">
        <v>944067</v>
      </c>
      <c r="J11454">
        <v>0</v>
      </c>
    </row>
    <row r="11455" spans="2:10" x14ac:dyDescent="0.35">
      <c r="C11455" t="s">
        <v>1926</v>
      </c>
      <c r="D11455" s="4">
        <v>3310</v>
      </c>
      <c r="G11455" s="4">
        <v>1170998</v>
      </c>
      <c r="H11455" s="4">
        <v>390333</v>
      </c>
      <c r="I11455" s="4">
        <v>1564640</v>
      </c>
      <c r="J11455" s="4">
        <v>3310</v>
      </c>
    </row>
    <row r="11456" spans="2:10" x14ac:dyDescent="0.35">
      <c r="C11456" t="s">
        <v>1855</v>
      </c>
      <c r="D11456" s="4">
        <v>56294</v>
      </c>
      <c r="F11456" s="4">
        <v>1279721</v>
      </c>
      <c r="G11456" s="4">
        <v>18637</v>
      </c>
      <c r="H11456" s="4">
        <v>420383</v>
      </c>
      <c r="I11456" s="4">
        <v>1775034</v>
      </c>
      <c r="J11456" s="4">
        <v>56294</v>
      </c>
    </row>
    <row r="11457" spans="2:10" x14ac:dyDescent="0.35">
      <c r="C11457" t="s">
        <v>1856</v>
      </c>
      <c r="D11457" s="4">
        <v>35332</v>
      </c>
      <c r="F11457" s="4">
        <v>45557</v>
      </c>
      <c r="H11457" s="4">
        <v>153210</v>
      </c>
      <c r="I11457" s="4">
        <v>234100</v>
      </c>
      <c r="J11457" s="4">
        <v>35332</v>
      </c>
    </row>
    <row r="11458" spans="2:10" x14ac:dyDescent="0.35">
      <c r="C11458" t="s">
        <v>1857</v>
      </c>
      <c r="D11458" s="4">
        <v>91660</v>
      </c>
      <c r="H11458" s="4">
        <v>6790</v>
      </c>
      <c r="I11458" s="4">
        <v>98450</v>
      </c>
      <c r="J11458" s="4">
        <v>91660</v>
      </c>
    </row>
    <row r="11459" spans="2:10" x14ac:dyDescent="0.35">
      <c r="C11459" t="s">
        <v>1920</v>
      </c>
      <c r="D11459" s="4">
        <v>12424</v>
      </c>
      <c r="H11459" s="4">
        <v>71308</v>
      </c>
      <c r="I11459" s="4">
        <v>83732</v>
      </c>
      <c r="J11459" s="4">
        <v>12424</v>
      </c>
    </row>
    <row r="11460" spans="2:10" x14ac:dyDescent="0.35">
      <c r="C11460" t="s">
        <v>1858</v>
      </c>
      <c r="G11460" s="4">
        <v>24132</v>
      </c>
      <c r="H11460" s="4">
        <v>249369</v>
      </c>
      <c r="I11460" s="4">
        <v>273501</v>
      </c>
      <c r="J11460">
        <v>0</v>
      </c>
    </row>
    <row r="11461" spans="2:10" x14ac:dyDescent="0.35">
      <c r="C11461" t="s">
        <v>1859</v>
      </c>
      <c r="D11461" s="4">
        <v>257482</v>
      </c>
      <c r="F11461" s="4">
        <v>23</v>
      </c>
      <c r="G11461" s="4">
        <v>105440</v>
      </c>
      <c r="H11461" s="4">
        <v>1568342</v>
      </c>
      <c r="I11461" s="4">
        <v>1931288</v>
      </c>
      <c r="J11461" s="4">
        <v>257482</v>
      </c>
    </row>
    <row r="11462" spans="2:10" x14ac:dyDescent="0.35">
      <c r="C11462" t="s">
        <v>1860</v>
      </c>
      <c r="E11462" s="4">
        <v>0</v>
      </c>
      <c r="G11462" s="4">
        <v>326109</v>
      </c>
      <c r="H11462" s="4">
        <v>5761261</v>
      </c>
      <c r="I11462" s="4">
        <v>6087370</v>
      </c>
      <c r="J11462">
        <v>0</v>
      </c>
    </row>
    <row r="11463" spans="2:10" x14ac:dyDescent="0.35">
      <c r="C11463" t="s">
        <v>1861</v>
      </c>
      <c r="D11463" s="4">
        <v>671347</v>
      </c>
      <c r="I11463" s="4">
        <v>671347</v>
      </c>
      <c r="J11463" s="4">
        <v>671347</v>
      </c>
    </row>
    <row r="11464" spans="2:10" x14ac:dyDescent="0.35">
      <c r="C11464" t="s">
        <v>1862</v>
      </c>
      <c r="E11464" s="4">
        <v>0</v>
      </c>
      <c r="H11464" s="4">
        <v>5127856</v>
      </c>
      <c r="I11464" s="4">
        <v>5127856</v>
      </c>
      <c r="J11464">
        <v>0</v>
      </c>
    </row>
    <row r="11465" spans="2:10" x14ac:dyDescent="0.35">
      <c r="C11465" t="s">
        <v>1863</v>
      </c>
      <c r="G11465" s="4">
        <v>38900</v>
      </c>
      <c r="H11465" s="4">
        <v>15560</v>
      </c>
      <c r="I11465" s="4">
        <v>54459</v>
      </c>
      <c r="J11465">
        <v>0</v>
      </c>
    </row>
    <row r="11466" spans="2:10" x14ac:dyDescent="0.35">
      <c r="C11466" t="s">
        <v>1913</v>
      </c>
      <c r="H11466" s="4">
        <v>3201539</v>
      </c>
      <c r="I11466" s="4">
        <v>3201539</v>
      </c>
      <c r="J11466">
        <v>0</v>
      </c>
    </row>
    <row r="11467" spans="2:10" x14ac:dyDescent="0.35">
      <c r="B11467" t="s">
        <v>54</v>
      </c>
      <c r="D11467" s="4">
        <v>4119714</v>
      </c>
      <c r="E11467" s="4">
        <v>3848</v>
      </c>
      <c r="F11467" s="4">
        <v>1415549</v>
      </c>
      <c r="G11467" s="4">
        <v>2101113</v>
      </c>
      <c r="H11467" s="4">
        <v>19559602</v>
      </c>
      <c r="I11467" s="4">
        <v>27199826</v>
      </c>
      <c r="J11467" s="4">
        <v>4123562</v>
      </c>
    </row>
    <row r="11468" spans="2:10" x14ac:dyDescent="0.35">
      <c r="B11468" t="s">
        <v>1845</v>
      </c>
      <c r="C11468" t="s">
        <v>1865</v>
      </c>
      <c r="D11468" s="4">
        <v>20930</v>
      </c>
      <c r="H11468" s="4">
        <v>436188</v>
      </c>
      <c r="I11468" s="4">
        <v>457118</v>
      </c>
      <c r="J11468" s="4">
        <v>20930</v>
      </c>
    </row>
    <row r="11469" spans="2:10" x14ac:dyDescent="0.35">
      <c r="C11469" t="s">
        <v>1866</v>
      </c>
      <c r="I11469" s="4">
        <v>0</v>
      </c>
      <c r="J11469">
        <v>0</v>
      </c>
    </row>
    <row r="11470" spans="2:10" x14ac:dyDescent="0.35">
      <c r="C11470" t="s">
        <v>1867</v>
      </c>
      <c r="D11470" s="4">
        <v>1890956</v>
      </c>
      <c r="E11470" s="4">
        <v>204500</v>
      </c>
      <c r="F11470" s="4">
        <v>9000</v>
      </c>
      <c r="G11470" s="4">
        <v>72000</v>
      </c>
      <c r="H11470" s="4">
        <v>2306272</v>
      </c>
      <c r="I11470" s="4">
        <v>4482728</v>
      </c>
      <c r="J11470" s="4">
        <v>2095456</v>
      </c>
    </row>
    <row r="11471" spans="2:10" x14ac:dyDescent="0.35">
      <c r="C11471" t="s">
        <v>1868</v>
      </c>
      <c r="D11471" s="4">
        <v>8956</v>
      </c>
      <c r="E11471" s="4">
        <v>126297</v>
      </c>
      <c r="H11471" s="4">
        <v>2903073</v>
      </c>
      <c r="I11471" s="4">
        <v>3038325</v>
      </c>
      <c r="J11471" s="4">
        <v>135253</v>
      </c>
    </row>
    <row r="11472" spans="2:10" x14ac:dyDescent="0.35">
      <c r="C11472" t="s">
        <v>1894</v>
      </c>
      <c r="D11472" s="4">
        <v>26840</v>
      </c>
      <c r="I11472" s="4">
        <v>26840</v>
      </c>
      <c r="J11472" s="4">
        <v>26840</v>
      </c>
    </row>
    <row r="11473" spans="2:10" x14ac:dyDescent="0.35">
      <c r="C11473" t="s">
        <v>1869</v>
      </c>
      <c r="H11473" s="4">
        <v>839616</v>
      </c>
      <c r="I11473" s="4">
        <v>839616</v>
      </c>
      <c r="J11473">
        <v>0</v>
      </c>
    </row>
    <row r="11474" spans="2:10" x14ac:dyDescent="0.35">
      <c r="C11474" t="s">
        <v>1870</v>
      </c>
      <c r="D11474" s="4">
        <v>43949</v>
      </c>
      <c r="E11474" s="4">
        <v>41236</v>
      </c>
      <c r="F11474" s="4">
        <v>11949</v>
      </c>
      <c r="G11474" s="4">
        <v>5768475</v>
      </c>
      <c r="H11474" s="4">
        <v>233818</v>
      </c>
      <c r="I11474" s="4">
        <v>6099429</v>
      </c>
      <c r="J11474" s="4">
        <v>85185</v>
      </c>
    </row>
    <row r="11475" spans="2:10" x14ac:dyDescent="0.35">
      <c r="C11475" t="s">
        <v>1871</v>
      </c>
      <c r="D11475" s="4">
        <v>1197758</v>
      </c>
      <c r="E11475" s="4">
        <v>12990000</v>
      </c>
      <c r="F11475" s="4">
        <v>79452</v>
      </c>
      <c r="G11475" s="4">
        <v>11949</v>
      </c>
      <c r="H11475" s="4">
        <v>29817</v>
      </c>
      <c r="I11475" s="4">
        <v>14308976</v>
      </c>
      <c r="J11475" s="4">
        <v>14187758</v>
      </c>
    </row>
    <row r="11476" spans="2:10" x14ac:dyDescent="0.35">
      <c r="C11476" t="s">
        <v>1872</v>
      </c>
      <c r="D11476" s="4">
        <v>415391</v>
      </c>
      <c r="E11476" s="4">
        <v>49000</v>
      </c>
      <c r="I11476" s="4">
        <v>464391</v>
      </c>
      <c r="J11476" s="4">
        <v>464391</v>
      </c>
    </row>
    <row r="11477" spans="2:10" x14ac:dyDescent="0.35">
      <c r="C11477" t="s">
        <v>1873</v>
      </c>
      <c r="D11477" s="4">
        <v>3717</v>
      </c>
      <c r="I11477" s="4">
        <v>3717</v>
      </c>
      <c r="J11477" s="4">
        <v>3717</v>
      </c>
    </row>
    <row r="11478" spans="2:10" x14ac:dyDescent="0.35">
      <c r="C11478" t="s">
        <v>1874</v>
      </c>
      <c r="D11478" s="4">
        <v>9587</v>
      </c>
      <c r="I11478" s="4">
        <v>9587</v>
      </c>
      <c r="J11478" s="4">
        <v>9587</v>
      </c>
    </row>
    <row r="11479" spans="2:10" x14ac:dyDescent="0.35">
      <c r="C11479" t="s">
        <v>1875</v>
      </c>
      <c r="D11479" s="4">
        <v>0</v>
      </c>
      <c r="H11479" s="4">
        <v>83694</v>
      </c>
      <c r="I11479" s="4">
        <v>83694</v>
      </c>
      <c r="J11479" s="4">
        <v>0</v>
      </c>
    </row>
    <row r="11480" spans="2:10" x14ac:dyDescent="0.35">
      <c r="C11480" t="s">
        <v>1876</v>
      </c>
      <c r="D11480" s="4">
        <v>48411</v>
      </c>
      <c r="H11480" s="4">
        <v>369600</v>
      </c>
      <c r="I11480" s="4">
        <v>418011</v>
      </c>
      <c r="J11480" s="4">
        <v>48411</v>
      </c>
    </row>
    <row r="11481" spans="2:10" x14ac:dyDescent="0.35">
      <c r="C11481" t="s">
        <v>1877</v>
      </c>
      <c r="D11481" s="4">
        <v>8806</v>
      </c>
      <c r="I11481" s="4">
        <v>8806</v>
      </c>
      <c r="J11481" s="4">
        <v>8806</v>
      </c>
    </row>
    <row r="11482" spans="2:10" x14ac:dyDescent="0.35">
      <c r="B11482" t="s">
        <v>55</v>
      </c>
      <c r="D11482" s="4">
        <v>3675301</v>
      </c>
      <c r="E11482" s="4">
        <v>13411033</v>
      </c>
      <c r="F11482" s="4">
        <v>100401</v>
      </c>
      <c r="G11482" s="4">
        <v>5852425</v>
      </c>
      <c r="H11482" s="4">
        <v>7202079</v>
      </c>
      <c r="I11482" s="4">
        <v>30241239</v>
      </c>
      <c r="J11482" s="4">
        <v>17086334</v>
      </c>
    </row>
    <row r="11483" spans="2:10" x14ac:dyDescent="0.35">
      <c r="B11483" t="s">
        <v>1878</v>
      </c>
      <c r="C11483" t="s">
        <v>1879</v>
      </c>
      <c r="D11483" s="4">
        <v>3454774</v>
      </c>
      <c r="I11483" s="4">
        <v>3454774</v>
      </c>
      <c r="J11483" s="4">
        <v>3454774</v>
      </c>
    </row>
    <row r="11484" spans="2:10" x14ac:dyDescent="0.35">
      <c r="C11484" t="s">
        <v>1880</v>
      </c>
      <c r="D11484" s="4">
        <v>2777951</v>
      </c>
      <c r="I11484" s="4">
        <v>2777951</v>
      </c>
      <c r="J11484" s="4">
        <v>2777951</v>
      </c>
    </row>
    <row r="11485" spans="2:10" x14ac:dyDescent="0.35">
      <c r="C11485" t="s">
        <v>1881</v>
      </c>
      <c r="D11485" s="4">
        <v>3577854</v>
      </c>
      <c r="I11485" s="4">
        <v>3577854</v>
      </c>
      <c r="J11485" s="4">
        <v>3577854</v>
      </c>
    </row>
    <row r="11486" spans="2:10" x14ac:dyDescent="0.35">
      <c r="C11486" t="s">
        <v>1895</v>
      </c>
      <c r="D11486" s="4">
        <v>285496</v>
      </c>
      <c r="I11486" s="4">
        <v>285496</v>
      </c>
      <c r="J11486" s="4">
        <v>285496</v>
      </c>
    </row>
    <row r="11487" spans="2:10" x14ac:dyDescent="0.35">
      <c r="C11487" t="s">
        <v>1882</v>
      </c>
      <c r="F11487" s="4">
        <v>275097</v>
      </c>
      <c r="I11487" s="4">
        <v>275097</v>
      </c>
      <c r="J11487">
        <v>0</v>
      </c>
    </row>
    <row r="11488" spans="2:10" x14ac:dyDescent="0.35">
      <c r="C11488" t="s">
        <v>1900</v>
      </c>
      <c r="D11488" s="4">
        <v>497</v>
      </c>
      <c r="I11488" s="4">
        <v>497</v>
      </c>
      <c r="J11488" s="4">
        <v>497</v>
      </c>
    </row>
    <row r="11489" spans="1:10" x14ac:dyDescent="0.35">
      <c r="C11489" t="s">
        <v>1883</v>
      </c>
      <c r="D11489" s="4">
        <v>70282</v>
      </c>
      <c r="I11489" s="4">
        <v>70282</v>
      </c>
      <c r="J11489" s="4">
        <v>70282</v>
      </c>
    </row>
    <row r="11490" spans="1:10" x14ac:dyDescent="0.35">
      <c r="C11490" t="s">
        <v>1892</v>
      </c>
      <c r="D11490" s="4">
        <v>6710</v>
      </c>
      <c r="I11490" s="4">
        <v>6710</v>
      </c>
      <c r="J11490" s="4">
        <v>6710</v>
      </c>
    </row>
    <row r="11491" spans="1:10" x14ac:dyDescent="0.35">
      <c r="C11491" t="s">
        <v>1884</v>
      </c>
      <c r="D11491" s="4">
        <v>60468</v>
      </c>
      <c r="I11491" s="4">
        <v>60468</v>
      </c>
      <c r="J11491" s="4">
        <v>60468</v>
      </c>
    </row>
    <row r="11492" spans="1:10" x14ac:dyDescent="0.35">
      <c r="B11492" t="s">
        <v>56</v>
      </c>
      <c r="D11492" s="4">
        <v>10234033</v>
      </c>
      <c r="F11492" s="4">
        <v>275097</v>
      </c>
      <c r="I11492" s="4">
        <v>10509129</v>
      </c>
      <c r="J11492" s="4">
        <v>10234033</v>
      </c>
    </row>
    <row r="11493" spans="1:10" x14ac:dyDescent="0.35">
      <c r="B11493" t="s">
        <v>1885</v>
      </c>
      <c r="C11493" t="s">
        <v>1886</v>
      </c>
      <c r="H11493" s="4">
        <v>509026</v>
      </c>
      <c r="I11493" s="4">
        <v>509026</v>
      </c>
      <c r="J11493">
        <v>0</v>
      </c>
    </row>
    <row r="11494" spans="1:10" x14ac:dyDescent="0.35">
      <c r="B11494" t="s">
        <v>57</v>
      </c>
      <c r="H11494" s="4">
        <v>509026</v>
      </c>
      <c r="I11494" s="4">
        <v>509026</v>
      </c>
      <c r="J11494">
        <v>0</v>
      </c>
    </row>
    <row r="11495" spans="1:10" x14ac:dyDescent="0.35">
      <c r="B11495" t="s">
        <v>1887</v>
      </c>
      <c r="C11495" t="s">
        <v>1904</v>
      </c>
      <c r="E11495" s="4">
        <v>375000</v>
      </c>
      <c r="I11495" s="4">
        <v>375000</v>
      </c>
      <c r="J11495">
        <v>375000</v>
      </c>
    </row>
    <row r="11496" spans="1:10" x14ac:dyDescent="0.35">
      <c r="C11496" t="s">
        <v>1957</v>
      </c>
      <c r="D11496" s="4">
        <v>2080</v>
      </c>
      <c r="I11496" s="4">
        <v>2080</v>
      </c>
      <c r="J11496" s="4">
        <v>2080</v>
      </c>
    </row>
    <row r="11497" spans="1:10" x14ac:dyDescent="0.35">
      <c r="C11497" t="s">
        <v>1888</v>
      </c>
      <c r="H11497" s="4">
        <v>921600</v>
      </c>
      <c r="I11497" s="4">
        <v>921600</v>
      </c>
      <c r="J11497">
        <v>0</v>
      </c>
    </row>
    <row r="11498" spans="1:10" x14ac:dyDescent="0.35">
      <c r="C11498" t="s">
        <v>1901</v>
      </c>
      <c r="G11498" s="4">
        <v>787500</v>
      </c>
      <c r="I11498" s="4">
        <v>787500</v>
      </c>
      <c r="J11498">
        <v>0</v>
      </c>
    </row>
    <row r="11499" spans="1:10" x14ac:dyDescent="0.35">
      <c r="C11499" t="s">
        <v>1889</v>
      </c>
      <c r="G11499" s="4">
        <v>1176000</v>
      </c>
      <c r="I11499" s="4">
        <v>1176000</v>
      </c>
      <c r="J11499">
        <v>0</v>
      </c>
    </row>
    <row r="11500" spans="1:10" x14ac:dyDescent="0.35">
      <c r="C11500" t="s">
        <v>1890</v>
      </c>
      <c r="G11500" s="4">
        <v>600000</v>
      </c>
      <c r="I11500" s="4">
        <v>600000</v>
      </c>
      <c r="J11500">
        <v>0</v>
      </c>
    </row>
    <row r="11501" spans="1:10" x14ac:dyDescent="0.35">
      <c r="C11501" t="s">
        <v>1902</v>
      </c>
      <c r="G11501" s="4">
        <v>1575000</v>
      </c>
      <c r="I11501" s="4">
        <v>1575000</v>
      </c>
      <c r="J11501">
        <v>0</v>
      </c>
    </row>
    <row r="11502" spans="1:10" x14ac:dyDescent="0.35">
      <c r="A11502" t="s">
        <v>1095</v>
      </c>
      <c r="B11502" t="s">
        <v>58</v>
      </c>
      <c r="D11502" s="4">
        <v>2080</v>
      </c>
      <c r="E11502" s="4">
        <v>375000</v>
      </c>
      <c r="G11502" s="4">
        <v>4138500</v>
      </c>
      <c r="H11502" s="4">
        <v>921600</v>
      </c>
      <c r="I11502" s="4">
        <v>5437180</v>
      </c>
      <c r="J11502" s="4">
        <v>377080</v>
      </c>
    </row>
    <row r="11503" spans="1:10" x14ac:dyDescent="0.35">
      <c r="A11503" t="s">
        <v>1745</v>
      </c>
      <c r="D11503" s="4">
        <v>221165683</v>
      </c>
      <c r="E11503" s="4">
        <v>39920686</v>
      </c>
      <c r="F11503" s="4">
        <v>28673534</v>
      </c>
      <c r="G11503" s="4">
        <v>21074107</v>
      </c>
      <c r="H11503" s="4">
        <v>34338063</v>
      </c>
      <c r="I11503" s="4">
        <v>345172073</v>
      </c>
      <c r="J11503" s="4">
        <v>261086369</v>
      </c>
    </row>
    <row r="11504" spans="1:10" x14ac:dyDescent="0.35">
      <c r="A11504" t="s">
        <v>1098</v>
      </c>
      <c r="B11504" t="s">
        <v>1842</v>
      </c>
      <c r="C11504" t="s">
        <v>1843</v>
      </c>
      <c r="D11504" s="4">
        <v>102814774</v>
      </c>
      <c r="E11504" s="4">
        <v>5739395</v>
      </c>
      <c r="F11504" s="4">
        <v>49502600</v>
      </c>
      <c r="G11504" s="4">
        <v>3024000</v>
      </c>
      <c r="H11504" s="4">
        <v>1029490</v>
      </c>
      <c r="I11504" s="4">
        <v>162110259</v>
      </c>
      <c r="J11504" s="4">
        <v>108554169</v>
      </c>
    </row>
    <row r="11505" spans="2:10" x14ac:dyDescent="0.35">
      <c r="C11505" t="s">
        <v>1844</v>
      </c>
      <c r="D11505" s="4">
        <v>9186386</v>
      </c>
      <c r="E11505" s="4">
        <v>2194793</v>
      </c>
      <c r="F11505" s="4">
        <v>5275796</v>
      </c>
      <c r="G11505" s="4">
        <v>509637</v>
      </c>
      <c r="H11505" s="4">
        <v>230850</v>
      </c>
      <c r="I11505" s="4">
        <v>17397463</v>
      </c>
      <c r="J11505" s="4">
        <v>11381179</v>
      </c>
    </row>
    <row r="11506" spans="2:10" x14ac:dyDescent="0.35">
      <c r="C11506" t="s">
        <v>1845</v>
      </c>
      <c r="D11506" s="4">
        <v>11866462</v>
      </c>
      <c r="I11506" s="4">
        <v>11866462</v>
      </c>
      <c r="J11506" s="4">
        <v>11866462</v>
      </c>
    </row>
    <row r="11507" spans="2:10" x14ac:dyDescent="0.35">
      <c r="B11507" t="s">
        <v>51</v>
      </c>
      <c r="D11507" s="4">
        <v>123867622</v>
      </c>
      <c r="E11507" s="4">
        <v>7934188</v>
      </c>
      <c r="F11507" s="4">
        <v>54778396</v>
      </c>
      <c r="G11507" s="4">
        <v>3533637</v>
      </c>
      <c r="H11507" s="4">
        <v>1260340</v>
      </c>
      <c r="I11507" s="4">
        <v>191374184</v>
      </c>
      <c r="J11507" s="4">
        <v>131801810</v>
      </c>
    </row>
    <row r="11508" spans="2:10" x14ac:dyDescent="0.35">
      <c r="B11508" t="s">
        <v>1843</v>
      </c>
      <c r="C11508" t="s">
        <v>1846</v>
      </c>
      <c r="D11508" s="4">
        <v>5208371</v>
      </c>
      <c r="H11508" s="4">
        <v>110714162</v>
      </c>
      <c r="I11508" s="4">
        <v>115922533</v>
      </c>
      <c r="J11508" s="4">
        <v>5208371</v>
      </c>
    </row>
    <row r="11509" spans="2:10" x14ac:dyDescent="0.35">
      <c r="C11509" t="s">
        <v>1847</v>
      </c>
      <c r="D11509" s="4">
        <v>68047239</v>
      </c>
      <c r="F11509" s="4">
        <v>3278165</v>
      </c>
      <c r="I11509" s="4">
        <v>71325404</v>
      </c>
      <c r="J11509" s="4">
        <v>68047239</v>
      </c>
    </row>
    <row r="11510" spans="2:10" x14ac:dyDescent="0.35">
      <c r="B11510" t="s">
        <v>52</v>
      </c>
      <c r="D11510" s="4">
        <v>73255610</v>
      </c>
      <c r="F11510" s="4">
        <v>3278165</v>
      </c>
      <c r="H11510" s="4">
        <v>110714162</v>
      </c>
      <c r="I11510" s="4">
        <v>187247937</v>
      </c>
      <c r="J11510" s="4">
        <v>73255610</v>
      </c>
    </row>
    <row r="11511" spans="2:10" x14ac:dyDescent="0.35">
      <c r="B11511" t="s">
        <v>1849</v>
      </c>
      <c r="C11511" t="s">
        <v>1911</v>
      </c>
      <c r="D11511" s="4">
        <v>400000</v>
      </c>
      <c r="I11511" s="4">
        <v>400000</v>
      </c>
      <c r="J11511" s="4">
        <v>400000</v>
      </c>
    </row>
    <row r="11512" spans="2:10" x14ac:dyDescent="0.35">
      <c r="C11512" t="s">
        <v>1896</v>
      </c>
      <c r="D11512" s="4">
        <v>32748</v>
      </c>
      <c r="I11512" s="4">
        <v>32748</v>
      </c>
      <c r="J11512" s="4">
        <v>32748</v>
      </c>
    </row>
    <row r="11513" spans="2:10" x14ac:dyDescent="0.35">
      <c r="C11513" t="s">
        <v>1850</v>
      </c>
      <c r="D11513" s="4">
        <v>282453</v>
      </c>
      <c r="E11513" s="4">
        <v>40800000</v>
      </c>
      <c r="F11513" s="4">
        <v>2400000</v>
      </c>
      <c r="I11513" s="4">
        <v>43482453</v>
      </c>
      <c r="J11513" s="4">
        <v>41082453</v>
      </c>
    </row>
    <row r="11514" spans="2:10" x14ac:dyDescent="0.35">
      <c r="B11514" t="s">
        <v>53</v>
      </c>
      <c r="D11514" s="4">
        <v>715201</v>
      </c>
      <c r="E11514" s="4">
        <v>40800000</v>
      </c>
      <c r="F11514" s="4">
        <v>2400000</v>
      </c>
      <c r="I11514" s="4">
        <v>43915201</v>
      </c>
      <c r="J11514" s="4">
        <v>41515201</v>
      </c>
    </row>
    <row r="11515" spans="2:10" x14ac:dyDescent="0.35">
      <c r="B11515" t="s">
        <v>1844</v>
      </c>
      <c r="C11515" t="s">
        <v>1851</v>
      </c>
      <c r="D11515" s="4">
        <v>948922</v>
      </c>
      <c r="E11515" s="4">
        <v>137109</v>
      </c>
      <c r="F11515" s="4">
        <v>755732</v>
      </c>
      <c r="I11515" s="4">
        <v>1841762</v>
      </c>
      <c r="J11515" s="4">
        <v>1086031</v>
      </c>
    </row>
    <row r="11516" spans="2:10" x14ac:dyDescent="0.35">
      <c r="C11516" t="s">
        <v>1916</v>
      </c>
      <c r="E11516" s="4">
        <v>14264</v>
      </c>
      <c r="I11516" s="4">
        <v>14264</v>
      </c>
      <c r="J11516">
        <v>14264</v>
      </c>
    </row>
    <row r="11517" spans="2:10" x14ac:dyDescent="0.35">
      <c r="C11517" t="s">
        <v>1852</v>
      </c>
      <c r="D11517" s="4">
        <v>4235</v>
      </c>
      <c r="E11517" s="4">
        <v>15148</v>
      </c>
      <c r="I11517" s="4">
        <v>19383</v>
      </c>
      <c r="J11517" s="4">
        <v>19383</v>
      </c>
    </row>
    <row r="11518" spans="2:10" x14ac:dyDescent="0.35">
      <c r="C11518" t="s">
        <v>1853</v>
      </c>
      <c r="D11518" s="4">
        <v>16802</v>
      </c>
      <c r="E11518" s="4">
        <v>28074</v>
      </c>
      <c r="I11518" s="4">
        <v>44876</v>
      </c>
      <c r="J11518" s="4">
        <v>44876</v>
      </c>
    </row>
    <row r="11519" spans="2:10" x14ac:dyDescent="0.35">
      <c r="C11519" t="s">
        <v>1893</v>
      </c>
      <c r="D11519" s="4">
        <v>2389</v>
      </c>
      <c r="I11519" s="4">
        <v>2389</v>
      </c>
      <c r="J11519" s="4">
        <v>2389</v>
      </c>
    </row>
    <row r="11520" spans="2:10" x14ac:dyDescent="0.35">
      <c r="C11520" t="s">
        <v>1905</v>
      </c>
      <c r="D11520" s="4">
        <v>7928</v>
      </c>
      <c r="I11520" s="4">
        <v>7928</v>
      </c>
      <c r="J11520" s="4">
        <v>7928</v>
      </c>
    </row>
    <row r="11521" spans="2:10" x14ac:dyDescent="0.35">
      <c r="C11521" t="s">
        <v>1903</v>
      </c>
      <c r="D11521" s="4">
        <v>2262</v>
      </c>
      <c r="I11521" s="4">
        <v>2262</v>
      </c>
      <c r="J11521" s="4">
        <v>2262</v>
      </c>
    </row>
    <row r="11522" spans="2:10" x14ac:dyDescent="0.35">
      <c r="C11522" t="s">
        <v>1854</v>
      </c>
      <c r="D11522" s="4">
        <v>149409</v>
      </c>
      <c r="E11522" s="4">
        <v>28194</v>
      </c>
      <c r="F11522" s="4">
        <v>3591094</v>
      </c>
      <c r="I11522" s="4">
        <v>3768697</v>
      </c>
      <c r="J11522" s="4">
        <v>177603</v>
      </c>
    </row>
    <row r="11523" spans="2:10" x14ac:dyDescent="0.35">
      <c r="C11523" t="s">
        <v>1855</v>
      </c>
      <c r="D11523" s="4">
        <v>192529</v>
      </c>
      <c r="F11523" s="4">
        <v>2742976</v>
      </c>
      <c r="I11523" s="4">
        <v>2935505</v>
      </c>
      <c r="J11523" s="4">
        <v>192529</v>
      </c>
    </row>
    <row r="11524" spans="2:10" x14ac:dyDescent="0.35">
      <c r="C11524" t="s">
        <v>1856</v>
      </c>
      <c r="F11524" s="4">
        <v>41415</v>
      </c>
      <c r="I11524" s="4">
        <v>41415</v>
      </c>
      <c r="J11524">
        <v>0</v>
      </c>
    </row>
    <row r="11525" spans="2:10" x14ac:dyDescent="0.35">
      <c r="C11525" t="s">
        <v>1857</v>
      </c>
      <c r="D11525" s="4">
        <v>2037</v>
      </c>
      <c r="F11525" s="4">
        <v>20369</v>
      </c>
      <c r="I11525" s="4">
        <v>22406</v>
      </c>
      <c r="J11525" s="4">
        <v>2037</v>
      </c>
    </row>
    <row r="11526" spans="2:10" x14ac:dyDescent="0.35">
      <c r="C11526" t="s">
        <v>1920</v>
      </c>
      <c r="D11526" s="4">
        <v>106962</v>
      </c>
      <c r="E11526" s="4">
        <v>14580</v>
      </c>
      <c r="I11526" s="4">
        <v>121542</v>
      </c>
      <c r="J11526" s="4">
        <v>121542</v>
      </c>
    </row>
    <row r="11527" spans="2:10" x14ac:dyDescent="0.35">
      <c r="C11527" t="s">
        <v>1858</v>
      </c>
      <c r="D11527" s="4">
        <v>38859</v>
      </c>
      <c r="E11527" s="4">
        <v>9217</v>
      </c>
      <c r="F11527" s="4">
        <v>15586</v>
      </c>
      <c r="H11527" s="4">
        <v>595435</v>
      </c>
      <c r="I11527" s="4">
        <v>659097</v>
      </c>
      <c r="J11527" s="4">
        <v>48076</v>
      </c>
    </row>
    <row r="11528" spans="2:10" x14ac:dyDescent="0.35">
      <c r="C11528" t="s">
        <v>1859</v>
      </c>
      <c r="D11528" s="4">
        <v>4800000</v>
      </c>
      <c r="E11528" s="4">
        <v>75046</v>
      </c>
      <c r="F11528" s="4">
        <v>75003</v>
      </c>
      <c r="H11528" s="4">
        <v>5025000</v>
      </c>
      <c r="I11528" s="4">
        <v>9975049</v>
      </c>
      <c r="J11528" s="4">
        <v>4875046</v>
      </c>
    </row>
    <row r="11529" spans="2:10" x14ac:dyDescent="0.35">
      <c r="C11529" t="s">
        <v>1860</v>
      </c>
      <c r="D11529" s="4">
        <v>4239418</v>
      </c>
      <c r="I11529" s="4">
        <v>4239418</v>
      </c>
      <c r="J11529" s="4">
        <v>4239418</v>
      </c>
    </row>
    <row r="11530" spans="2:10" x14ac:dyDescent="0.35">
      <c r="C11530" t="s">
        <v>1861</v>
      </c>
      <c r="D11530" s="4">
        <v>996304</v>
      </c>
      <c r="F11530" s="4">
        <v>1162165</v>
      </c>
      <c r="I11530" s="4">
        <v>2158469</v>
      </c>
      <c r="J11530" s="4">
        <v>996304</v>
      </c>
    </row>
    <row r="11531" spans="2:10" x14ac:dyDescent="0.35">
      <c r="C11531" t="s">
        <v>1862</v>
      </c>
      <c r="D11531" s="4">
        <v>2563928</v>
      </c>
      <c r="E11531" s="4">
        <v>256274</v>
      </c>
      <c r="I11531" s="4">
        <v>2820202</v>
      </c>
      <c r="J11531" s="4">
        <v>2820202</v>
      </c>
    </row>
    <row r="11532" spans="2:10" x14ac:dyDescent="0.35">
      <c r="C11532" t="s">
        <v>1863</v>
      </c>
      <c r="D11532" s="4">
        <v>6598</v>
      </c>
      <c r="E11532" s="4">
        <v>95502</v>
      </c>
      <c r="F11532" s="4">
        <v>23340</v>
      </c>
      <c r="I11532" s="4">
        <v>125440</v>
      </c>
      <c r="J11532" s="4">
        <v>102100</v>
      </c>
    </row>
    <row r="11533" spans="2:10" x14ac:dyDescent="0.35">
      <c r="B11533" t="s">
        <v>54</v>
      </c>
      <c r="D11533" s="4">
        <v>14078584</v>
      </c>
      <c r="E11533" s="4">
        <v>673409</v>
      </c>
      <c r="F11533" s="4">
        <v>8427679</v>
      </c>
      <c r="H11533" s="4">
        <v>5620435</v>
      </c>
      <c r="I11533" s="4">
        <v>28800107</v>
      </c>
      <c r="J11533" s="4">
        <v>14751993</v>
      </c>
    </row>
    <row r="11534" spans="2:10" x14ac:dyDescent="0.35">
      <c r="B11534" t="s">
        <v>1845</v>
      </c>
      <c r="C11534" t="s">
        <v>1864</v>
      </c>
      <c r="D11534" s="4">
        <v>22317</v>
      </c>
      <c r="I11534" s="4">
        <v>22317</v>
      </c>
      <c r="J11534" s="4">
        <v>22317</v>
      </c>
    </row>
    <row r="11535" spans="2:10" x14ac:dyDescent="0.35">
      <c r="C11535" t="s">
        <v>1865</v>
      </c>
      <c r="D11535" s="4">
        <v>28753</v>
      </c>
      <c r="E11535" s="4">
        <v>3488</v>
      </c>
      <c r="I11535" s="4">
        <v>32241</v>
      </c>
      <c r="J11535" s="4">
        <v>32241</v>
      </c>
    </row>
    <row r="11536" spans="2:10" x14ac:dyDescent="0.35">
      <c r="C11536" t="s">
        <v>1866</v>
      </c>
      <c r="D11536" s="4">
        <v>2112</v>
      </c>
      <c r="I11536" s="4">
        <v>2112</v>
      </c>
      <c r="J11536" s="4">
        <v>2112</v>
      </c>
    </row>
    <row r="11537" spans="2:10" x14ac:dyDescent="0.35">
      <c r="C11537" t="s">
        <v>1867</v>
      </c>
      <c r="D11537" s="4">
        <v>952568</v>
      </c>
      <c r="G11537" s="4">
        <v>0</v>
      </c>
      <c r="H11537" s="4">
        <v>18216106</v>
      </c>
      <c r="I11537" s="4">
        <v>19168674</v>
      </c>
      <c r="J11537" s="4">
        <v>952568</v>
      </c>
    </row>
    <row r="11538" spans="2:10" x14ac:dyDescent="0.35">
      <c r="C11538" t="s">
        <v>1868</v>
      </c>
      <c r="D11538" s="4">
        <v>133292</v>
      </c>
      <c r="E11538" s="4">
        <v>5259</v>
      </c>
      <c r="G11538" s="4">
        <v>0</v>
      </c>
      <c r="H11538" s="4">
        <v>37207174</v>
      </c>
      <c r="I11538" s="4">
        <v>37345725</v>
      </c>
      <c r="J11538" s="4">
        <v>138551</v>
      </c>
    </row>
    <row r="11539" spans="2:10" x14ac:dyDescent="0.35">
      <c r="C11539" t="s">
        <v>1894</v>
      </c>
      <c r="D11539" s="4">
        <v>78303</v>
      </c>
      <c r="E11539" s="4">
        <v>5892</v>
      </c>
      <c r="I11539" s="4">
        <v>84194</v>
      </c>
      <c r="J11539" s="4">
        <v>84195</v>
      </c>
    </row>
    <row r="11540" spans="2:10" x14ac:dyDescent="0.35">
      <c r="C11540" t="s">
        <v>1869</v>
      </c>
      <c r="D11540" s="4">
        <v>4741</v>
      </c>
      <c r="E11540" s="4">
        <v>4741</v>
      </c>
      <c r="G11540" s="4">
        <v>0</v>
      </c>
      <c r="H11540" s="4">
        <v>8448384</v>
      </c>
      <c r="I11540" s="4">
        <v>8457866</v>
      </c>
      <c r="J11540" s="4">
        <v>9482</v>
      </c>
    </row>
    <row r="11541" spans="2:10" x14ac:dyDescent="0.35">
      <c r="C11541" t="s">
        <v>1870</v>
      </c>
      <c r="D11541" s="4">
        <v>50510</v>
      </c>
      <c r="E11541" s="4">
        <v>51033772</v>
      </c>
      <c r="F11541" s="4">
        <v>1127697</v>
      </c>
      <c r="I11541" s="4">
        <v>52211978</v>
      </c>
      <c r="J11541" s="4">
        <v>51084282</v>
      </c>
    </row>
    <row r="11542" spans="2:10" x14ac:dyDescent="0.35">
      <c r="C11542" t="s">
        <v>1871</v>
      </c>
      <c r="D11542" s="4">
        <v>15336487</v>
      </c>
      <c r="E11542" s="4">
        <v>35205</v>
      </c>
      <c r="F11542" s="4">
        <v>103663</v>
      </c>
      <c r="I11542" s="4">
        <v>15475355</v>
      </c>
      <c r="J11542" s="4">
        <v>15371692</v>
      </c>
    </row>
    <row r="11543" spans="2:10" x14ac:dyDescent="0.35">
      <c r="C11543" t="s">
        <v>1872</v>
      </c>
      <c r="D11543" s="4">
        <v>5929000</v>
      </c>
      <c r="I11543" s="4">
        <v>5929000</v>
      </c>
      <c r="J11543" s="4">
        <v>5929000</v>
      </c>
    </row>
    <row r="11544" spans="2:10" x14ac:dyDescent="0.35">
      <c r="C11544" t="s">
        <v>1873</v>
      </c>
      <c r="D11544" s="4">
        <v>0</v>
      </c>
      <c r="E11544" s="4">
        <v>6831</v>
      </c>
      <c r="I11544" s="4">
        <v>6831</v>
      </c>
      <c r="J11544" s="4">
        <v>6831</v>
      </c>
    </row>
    <row r="11545" spans="2:10" x14ac:dyDescent="0.35">
      <c r="C11545" t="s">
        <v>1874</v>
      </c>
      <c r="D11545" s="4">
        <v>2766</v>
      </c>
      <c r="E11545" s="4">
        <v>2766</v>
      </c>
      <c r="I11545" s="4">
        <v>5533</v>
      </c>
      <c r="J11545" s="4">
        <v>5532</v>
      </c>
    </row>
    <row r="11546" spans="2:10" x14ac:dyDescent="0.35">
      <c r="C11546" t="s">
        <v>1875</v>
      </c>
      <c r="H11546" s="4">
        <v>1336783</v>
      </c>
      <c r="I11546" s="4">
        <v>1336783</v>
      </c>
      <c r="J11546">
        <v>0</v>
      </c>
    </row>
    <row r="11547" spans="2:10" x14ac:dyDescent="0.35">
      <c r="C11547" t="s">
        <v>1877</v>
      </c>
      <c r="D11547" s="4">
        <v>12765</v>
      </c>
      <c r="I11547" s="4">
        <v>12765</v>
      </c>
      <c r="J11547" s="4">
        <v>12765</v>
      </c>
    </row>
    <row r="11548" spans="2:10" x14ac:dyDescent="0.35">
      <c r="B11548" t="s">
        <v>55</v>
      </c>
      <c r="D11548" s="4">
        <v>22553614</v>
      </c>
      <c r="E11548" s="4">
        <v>51097955</v>
      </c>
      <c r="F11548" s="4">
        <v>1231359</v>
      </c>
      <c r="G11548" s="4">
        <v>0</v>
      </c>
      <c r="H11548" s="4">
        <v>65208446</v>
      </c>
      <c r="I11548" s="4">
        <v>140091374</v>
      </c>
      <c r="J11548" s="4">
        <v>73651569</v>
      </c>
    </row>
    <row r="11549" spans="2:10" x14ac:dyDescent="0.35">
      <c r="B11549" t="s">
        <v>1878</v>
      </c>
      <c r="C11549" t="s">
        <v>1912</v>
      </c>
      <c r="D11549" s="4">
        <v>589</v>
      </c>
      <c r="I11549" s="4">
        <v>589</v>
      </c>
      <c r="J11549" s="4">
        <v>589</v>
      </c>
    </row>
    <row r="11550" spans="2:10" x14ac:dyDescent="0.35">
      <c r="C11550" t="s">
        <v>1879</v>
      </c>
      <c r="D11550" s="4">
        <v>2894677</v>
      </c>
      <c r="I11550" s="4">
        <v>2894677</v>
      </c>
      <c r="J11550" s="4">
        <v>2894677</v>
      </c>
    </row>
    <row r="11551" spans="2:10" x14ac:dyDescent="0.35">
      <c r="C11551" t="s">
        <v>1907</v>
      </c>
      <c r="D11551" s="4">
        <v>74144</v>
      </c>
      <c r="I11551" s="4">
        <v>74144</v>
      </c>
      <c r="J11551" s="4">
        <v>74144</v>
      </c>
    </row>
    <row r="11552" spans="2:10" x14ac:dyDescent="0.35">
      <c r="C11552" t="s">
        <v>1897</v>
      </c>
      <c r="D11552" s="4">
        <v>125376</v>
      </c>
      <c r="I11552" s="4">
        <v>125376</v>
      </c>
      <c r="J11552" s="4">
        <v>125376</v>
      </c>
    </row>
    <row r="11553" spans="2:10" x14ac:dyDescent="0.35">
      <c r="C11553" t="s">
        <v>1880</v>
      </c>
      <c r="D11553" s="4">
        <v>3599106</v>
      </c>
      <c r="I11553" s="4">
        <v>3599106</v>
      </c>
      <c r="J11553" s="4">
        <v>3599106</v>
      </c>
    </row>
    <row r="11554" spans="2:10" x14ac:dyDescent="0.35">
      <c r="C11554" t="s">
        <v>1881</v>
      </c>
      <c r="D11554" s="4">
        <v>3473754</v>
      </c>
      <c r="I11554" s="4">
        <v>3473754</v>
      </c>
      <c r="J11554" s="4">
        <v>3473754</v>
      </c>
    </row>
    <row r="11555" spans="2:10" x14ac:dyDescent="0.35">
      <c r="C11555" t="s">
        <v>1895</v>
      </c>
      <c r="D11555" s="4">
        <v>3762503</v>
      </c>
      <c r="I11555" s="4">
        <v>3762503</v>
      </c>
      <c r="J11555" s="4">
        <v>3762503</v>
      </c>
    </row>
    <row r="11556" spans="2:10" x14ac:dyDescent="0.35">
      <c r="C11556" t="s">
        <v>1882</v>
      </c>
      <c r="D11556" s="4">
        <v>516631</v>
      </c>
      <c r="I11556" s="4">
        <v>516631</v>
      </c>
      <c r="J11556" s="4">
        <v>516631</v>
      </c>
    </row>
    <row r="11557" spans="2:10" x14ac:dyDescent="0.35">
      <c r="C11557" t="s">
        <v>1900</v>
      </c>
      <c r="E11557" s="4">
        <v>6087</v>
      </c>
      <c r="I11557" s="4">
        <v>6087</v>
      </c>
      <c r="J11557">
        <v>6087</v>
      </c>
    </row>
    <row r="11558" spans="2:10" x14ac:dyDescent="0.35">
      <c r="C11558" t="s">
        <v>1883</v>
      </c>
      <c r="D11558" s="4">
        <v>2580836</v>
      </c>
      <c r="I11558" s="4">
        <v>2580836</v>
      </c>
      <c r="J11558" s="4">
        <v>2580836</v>
      </c>
    </row>
    <row r="11559" spans="2:10" x14ac:dyDescent="0.35">
      <c r="C11559" t="s">
        <v>1892</v>
      </c>
      <c r="E11559" s="4">
        <v>1096</v>
      </c>
      <c r="I11559" s="4">
        <v>1096</v>
      </c>
      <c r="J11559">
        <v>1096</v>
      </c>
    </row>
    <row r="11560" spans="2:10" x14ac:dyDescent="0.35">
      <c r="C11560" t="s">
        <v>1884</v>
      </c>
      <c r="D11560" s="4">
        <v>20212</v>
      </c>
      <c r="E11560" s="4">
        <v>4819</v>
      </c>
      <c r="I11560" s="4">
        <v>25031</v>
      </c>
      <c r="J11560" s="4">
        <v>25031</v>
      </c>
    </row>
    <row r="11561" spans="2:10" x14ac:dyDescent="0.35">
      <c r="B11561" t="s">
        <v>56</v>
      </c>
      <c r="D11561" s="4">
        <v>17047828</v>
      </c>
      <c r="E11561" s="4">
        <v>12002</v>
      </c>
      <c r="I11561" s="4">
        <v>17059831</v>
      </c>
      <c r="J11561" s="4">
        <v>17059830</v>
      </c>
    </row>
    <row r="11562" spans="2:10" x14ac:dyDescent="0.35">
      <c r="B11562" t="s">
        <v>1885</v>
      </c>
      <c r="C11562" t="s">
        <v>1886</v>
      </c>
      <c r="D11562" s="4">
        <v>30070</v>
      </c>
      <c r="F11562" s="4">
        <v>311071</v>
      </c>
      <c r="I11562" s="4">
        <v>341142</v>
      </c>
      <c r="J11562" s="4">
        <v>30070</v>
      </c>
    </row>
    <row r="11563" spans="2:10" x14ac:dyDescent="0.35">
      <c r="B11563" t="s">
        <v>57</v>
      </c>
      <c r="D11563" s="4">
        <v>30070</v>
      </c>
      <c r="F11563" s="4">
        <v>311071</v>
      </c>
      <c r="I11563" s="4">
        <v>341142</v>
      </c>
      <c r="J11563" s="4">
        <v>30070</v>
      </c>
    </row>
    <row r="11564" spans="2:10" x14ac:dyDescent="0.35">
      <c r="B11564" t="s">
        <v>1887</v>
      </c>
      <c r="C11564" t="s">
        <v>1904</v>
      </c>
      <c r="D11564" s="4">
        <v>625000</v>
      </c>
      <c r="I11564" s="4">
        <v>625000</v>
      </c>
      <c r="J11564" s="4">
        <v>625000</v>
      </c>
    </row>
    <row r="11565" spans="2:10" x14ac:dyDescent="0.35">
      <c r="C11565" t="s">
        <v>1888</v>
      </c>
      <c r="H11565" s="4">
        <v>3840000</v>
      </c>
      <c r="I11565" s="4">
        <v>3840000</v>
      </c>
      <c r="J11565">
        <v>0</v>
      </c>
    </row>
    <row r="11566" spans="2:10" x14ac:dyDescent="0.35">
      <c r="C11566" t="s">
        <v>1901</v>
      </c>
      <c r="E11566" s="4">
        <v>6000000</v>
      </c>
      <c r="I11566" s="4">
        <v>6000000</v>
      </c>
      <c r="J11566">
        <v>6000000</v>
      </c>
    </row>
    <row r="11567" spans="2:10" x14ac:dyDescent="0.35">
      <c r="C11567" t="s">
        <v>1889</v>
      </c>
      <c r="E11567" s="4">
        <v>16800000</v>
      </c>
      <c r="I11567" s="4">
        <v>16800000</v>
      </c>
      <c r="J11567">
        <v>16800000</v>
      </c>
    </row>
    <row r="11568" spans="2:10" x14ac:dyDescent="0.35">
      <c r="C11568" t="s">
        <v>1890</v>
      </c>
      <c r="E11568" s="4">
        <v>6000000</v>
      </c>
      <c r="I11568" s="4">
        <v>6000000</v>
      </c>
      <c r="J11568">
        <v>6000000</v>
      </c>
    </row>
    <row r="11569" spans="1:10" x14ac:dyDescent="0.35">
      <c r="C11569" t="s">
        <v>1902</v>
      </c>
      <c r="E11569" s="4">
        <v>12000000</v>
      </c>
      <c r="I11569" s="4">
        <v>12000000</v>
      </c>
      <c r="J11569">
        <v>12000000</v>
      </c>
    </row>
    <row r="11570" spans="1:10" x14ac:dyDescent="0.35">
      <c r="B11570" t="s">
        <v>58</v>
      </c>
      <c r="D11570" s="4">
        <v>625000</v>
      </c>
      <c r="E11570" s="4">
        <v>40800000</v>
      </c>
      <c r="H11570" s="4">
        <v>3840000</v>
      </c>
      <c r="I11570" s="4">
        <v>45265000</v>
      </c>
      <c r="J11570" s="4">
        <v>41425000</v>
      </c>
    </row>
    <row r="11571" spans="1:10" x14ac:dyDescent="0.35">
      <c r="A11571" t="s">
        <v>1746</v>
      </c>
      <c r="D11571" s="4">
        <v>252173530</v>
      </c>
      <c r="E11571" s="4">
        <v>141317554</v>
      </c>
      <c r="F11571" s="4">
        <v>70426671</v>
      </c>
      <c r="G11571" s="4">
        <v>3533637</v>
      </c>
      <c r="H11571" s="4">
        <v>186643383</v>
      </c>
      <c r="I11571" s="4">
        <v>654094775</v>
      </c>
      <c r="J11571" s="4">
        <v>393491084</v>
      </c>
    </row>
    <row r="11572" spans="1:10" x14ac:dyDescent="0.35">
      <c r="A11572" t="s">
        <v>1105</v>
      </c>
      <c r="B11572" t="s">
        <v>1842</v>
      </c>
      <c r="C11572" t="s">
        <v>1843</v>
      </c>
      <c r="D11572" s="4">
        <v>3635432</v>
      </c>
      <c r="E11572" s="4">
        <v>1499452</v>
      </c>
      <c r="F11572" s="4">
        <v>3298400</v>
      </c>
      <c r="I11572" s="4">
        <v>8433283</v>
      </c>
      <c r="J11572" s="4">
        <v>5134884</v>
      </c>
    </row>
    <row r="11573" spans="1:10" x14ac:dyDescent="0.35">
      <c r="C11573" t="s">
        <v>1844</v>
      </c>
      <c r="D11573" s="4">
        <v>68140</v>
      </c>
      <c r="F11573" s="4">
        <v>230102</v>
      </c>
      <c r="G11573" s="4">
        <v>515518</v>
      </c>
      <c r="H11573" s="4">
        <v>67950</v>
      </c>
      <c r="I11573" s="4">
        <v>881710</v>
      </c>
      <c r="J11573" s="4">
        <v>68140</v>
      </c>
    </row>
    <row r="11574" spans="1:10" x14ac:dyDescent="0.35">
      <c r="C11574" t="s">
        <v>1845</v>
      </c>
      <c r="D11574" s="4">
        <v>6300</v>
      </c>
      <c r="F11574" s="4">
        <v>384334</v>
      </c>
      <c r="I11574" s="4">
        <v>390634</v>
      </c>
      <c r="J11574" s="4">
        <v>6300</v>
      </c>
    </row>
    <row r="11575" spans="1:10" x14ac:dyDescent="0.35">
      <c r="B11575" t="s">
        <v>51</v>
      </c>
      <c r="D11575" s="4">
        <v>3709871</v>
      </c>
      <c r="E11575" s="4">
        <v>1499452</v>
      </c>
      <c r="F11575" s="4">
        <v>3912836</v>
      </c>
      <c r="G11575" s="4">
        <v>515518</v>
      </c>
      <c r="H11575" s="4">
        <v>67950</v>
      </c>
      <c r="I11575" s="4">
        <v>9705627</v>
      </c>
      <c r="J11575" s="4">
        <v>5209323</v>
      </c>
    </row>
    <row r="11576" spans="1:10" x14ac:dyDescent="0.35">
      <c r="B11576" t="s">
        <v>1843</v>
      </c>
      <c r="C11576" t="s">
        <v>1846</v>
      </c>
      <c r="D11576" s="4">
        <v>4534371</v>
      </c>
      <c r="F11576" s="4">
        <v>2025360</v>
      </c>
      <c r="I11576" s="4">
        <v>6559731</v>
      </c>
      <c r="J11576" s="4">
        <v>4534371</v>
      </c>
    </row>
    <row r="11577" spans="1:10" x14ac:dyDescent="0.35">
      <c r="C11577" t="s">
        <v>1847</v>
      </c>
      <c r="D11577" s="4">
        <v>3800815</v>
      </c>
      <c r="F11577" s="4">
        <v>405405</v>
      </c>
      <c r="I11577" s="4">
        <v>4206221</v>
      </c>
      <c r="J11577" s="4">
        <v>3800815</v>
      </c>
    </row>
    <row r="11578" spans="1:10" x14ac:dyDescent="0.35">
      <c r="C11578" t="s">
        <v>1848</v>
      </c>
      <c r="D11578" s="4">
        <v>121705</v>
      </c>
      <c r="I11578" s="4">
        <v>121705</v>
      </c>
      <c r="J11578" s="4">
        <v>121705</v>
      </c>
    </row>
    <row r="11579" spans="1:10" x14ac:dyDescent="0.35">
      <c r="B11579" t="s">
        <v>52</v>
      </c>
      <c r="D11579" s="4">
        <v>8456891</v>
      </c>
      <c r="F11579" s="4">
        <v>2430765</v>
      </c>
      <c r="I11579" s="4">
        <v>10887657</v>
      </c>
      <c r="J11579" s="4">
        <v>8456891</v>
      </c>
    </row>
    <row r="11580" spans="1:10" x14ac:dyDescent="0.35">
      <c r="B11580" t="s">
        <v>1849</v>
      </c>
      <c r="C11580" t="s">
        <v>1850</v>
      </c>
      <c r="E11580" s="4">
        <v>1600000</v>
      </c>
      <c r="I11580" s="4">
        <v>1600000</v>
      </c>
      <c r="J11580">
        <v>1600000</v>
      </c>
    </row>
    <row r="11581" spans="1:10" x14ac:dyDescent="0.35">
      <c r="B11581" t="s">
        <v>53</v>
      </c>
      <c r="E11581" s="4">
        <v>1600000</v>
      </c>
      <c r="I11581" s="4">
        <v>1600000</v>
      </c>
      <c r="J11581">
        <v>1600000</v>
      </c>
    </row>
    <row r="11582" spans="1:10" x14ac:dyDescent="0.35">
      <c r="B11582" t="s">
        <v>1844</v>
      </c>
      <c r="C11582" t="s">
        <v>1851</v>
      </c>
      <c r="G11582" s="4">
        <v>217089</v>
      </c>
      <c r="I11582" s="4">
        <v>217089</v>
      </c>
      <c r="J11582">
        <v>0</v>
      </c>
    </row>
    <row r="11583" spans="1:10" x14ac:dyDescent="0.35">
      <c r="C11583" t="s">
        <v>1852</v>
      </c>
      <c r="F11583" s="4">
        <v>6815</v>
      </c>
      <c r="I11583" s="4">
        <v>6815</v>
      </c>
      <c r="J11583">
        <v>0</v>
      </c>
    </row>
    <row r="11584" spans="1:10" x14ac:dyDescent="0.35">
      <c r="C11584" t="s">
        <v>1853</v>
      </c>
      <c r="D11584" s="4">
        <v>770</v>
      </c>
      <c r="F11584" s="4">
        <v>13652</v>
      </c>
      <c r="I11584" s="4">
        <v>14422</v>
      </c>
      <c r="J11584" s="4">
        <v>770</v>
      </c>
    </row>
    <row r="11585" spans="2:10" x14ac:dyDescent="0.35">
      <c r="C11585" t="s">
        <v>1903</v>
      </c>
      <c r="D11585" s="4">
        <v>4508</v>
      </c>
      <c r="I11585" s="4">
        <v>4508</v>
      </c>
      <c r="J11585" s="4">
        <v>4508</v>
      </c>
    </row>
    <row r="11586" spans="2:10" x14ac:dyDescent="0.35">
      <c r="C11586" t="s">
        <v>1854</v>
      </c>
      <c r="D11586" s="4">
        <v>430393</v>
      </c>
      <c r="I11586" s="4">
        <v>430393</v>
      </c>
      <c r="J11586" s="4">
        <v>430393</v>
      </c>
    </row>
    <row r="11587" spans="2:10" x14ac:dyDescent="0.35">
      <c r="C11587" t="s">
        <v>1855</v>
      </c>
      <c r="D11587" s="4">
        <v>276218</v>
      </c>
      <c r="E11587" s="4">
        <v>22811</v>
      </c>
      <c r="H11587" s="4">
        <v>41245</v>
      </c>
      <c r="I11587" s="4">
        <v>340274</v>
      </c>
      <c r="J11587" s="4">
        <v>299029</v>
      </c>
    </row>
    <row r="11588" spans="2:10" x14ac:dyDescent="0.35">
      <c r="C11588" t="s">
        <v>1856</v>
      </c>
      <c r="I11588" s="4">
        <v>0</v>
      </c>
      <c r="J11588">
        <v>0</v>
      </c>
    </row>
    <row r="11589" spans="2:10" x14ac:dyDescent="0.35">
      <c r="C11589" t="s">
        <v>1857</v>
      </c>
      <c r="D11589" s="4">
        <v>36664</v>
      </c>
      <c r="I11589" s="4">
        <v>36664</v>
      </c>
      <c r="J11589" s="4">
        <v>36664</v>
      </c>
    </row>
    <row r="11590" spans="2:10" x14ac:dyDescent="0.35">
      <c r="C11590" t="s">
        <v>1858</v>
      </c>
      <c r="F11590" s="4">
        <v>10390</v>
      </c>
      <c r="H11590" s="4">
        <v>20781</v>
      </c>
      <c r="I11590" s="4">
        <v>31171</v>
      </c>
      <c r="J11590">
        <v>0</v>
      </c>
    </row>
    <row r="11591" spans="2:10" x14ac:dyDescent="0.35">
      <c r="C11591" t="s">
        <v>1859</v>
      </c>
      <c r="F11591" s="4">
        <v>825000</v>
      </c>
      <c r="H11591" s="4">
        <v>151938</v>
      </c>
      <c r="I11591" s="4">
        <v>976938</v>
      </c>
      <c r="J11591">
        <v>0</v>
      </c>
    </row>
    <row r="11592" spans="2:10" x14ac:dyDescent="0.35">
      <c r="C11592" t="s">
        <v>1860</v>
      </c>
      <c r="F11592" s="4">
        <v>434812</v>
      </c>
      <c r="I11592" s="4">
        <v>434812</v>
      </c>
      <c r="J11592">
        <v>0</v>
      </c>
    </row>
    <row r="11593" spans="2:10" x14ac:dyDescent="0.35">
      <c r="C11593" t="s">
        <v>1861</v>
      </c>
      <c r="G11593" s="4">
        <v>89774</v>
      </c>
      <c r="I11593" s="4">
        <v>89774</v>
      </c>
      <c r="J11593">
        <v>0</v>
      </c>
    </row>
    <row r="11594" spans="2:10" x14ac:dyDescent="0.35">
      <c r="C11594" t="s">
        <v>1862</v>
      </c>
      <c r="F11594" s="4">
        <v>85464</v>
      </c>
      <c r="I11594" s="4">
        <v>85464</v>
      </c>
      <c r="J11594">
        <v>0</v>
      </c>
    </row>
    <row r="11595" spans="2:10" x14ac:dyDescent="0.35">
      <c r="C11595" t="s">
        <v>1863</v>
      </c>
      <c r="G11595" s="4">
        <v>15560</v>
      </c>
      <c r="I11595" s="4">
        <v>15560</v>
      </c>
      <c r="J11595">
        <v>0</v>
      </c>
    </row>
    <row r="11596" spans="2:10" x14ac:dyDescent="0.35">
      <c r="B11596" t="s">
        <v>54</v>
      </c>
      <c r="D11596" s="4">
        <v>748552</v>
      </c>
      <c r="E11596" s="4">
        <v>22811</v>
      </c>
      <c r="F11596" s="4">
        <v>1376134</v>
      </c>
      <c r="G11596" s="4">
        <v>322423</v>
      </c>
      <c r="H11596" s="4">
        <v>213963</v>
      </c>
      <c r="I11596" s="4">
        <v>2683884</v>
      </c>
      <c r="J11596" s="4">
        <v>771363</v>
      </c>
    </row>
    <row r="11597" spans="2:10" x14ac:dyDescent="0.35">
      <c r="B11597" t="s">
        <v>1845</v>
      </c>
      <c r="C11597" t="s">
        <v>1866</v>
      </c>
      <c r="I11597" s="4">
        <v>0</v>
      </c>
      <c r="J11597">
        <v>0</v>
      </c>
    </row>
    <row r="11598" spans="2:10" x14ac:dyDescent="0.35">
      <c r="C11598" t="s">
        <v>1867</v>
      </c>
      <c r="F11598" s="4">
        <v>4500</v>
      </c>
      <c r="G11598" s="4">
        <v>9000</v>
      </c>
      <c r="H11598" s="4">
        <v>423873</v>
      </c>
      <c r="I11598" s="4">
        <v>437373</v>
      </c>
      <c r="J11598">
        <v>0</v>
      </c>
    </row>
    <row r="11599" spans="2:10" x14ac:dyDescent="0.35">
      <c r="C11599" t="s">
        <v>1868</v>
      </c>
      <c r="D11599" s="4">
        <v>2477</v>
      </c>
      <c r="G11599" s="4">
        <v>50000</v>
      </c>
      <c r="H11599" s="4">
        <v>527521</v>
      </c>
      <c r="I11599" s="4">
        <v>579998</v>
      </c>
      <c r="J11599" s="4">
        <v>2477</v>
      </c>
    </row>
    <row r="11600" spans="2:10" x14ac:dyDescent="0.35">
      <c r="C11600" t="s">
        <v>1869</v>
      </c>
      <c r="H11600" s="4">
        <v>115200</v>
      </c>
      <c r="I11600" s="4">
        <v>115200</v>
      </c>
      <c r="J11600">
        <v>0</v>
      </c>
    </row>
    <row r="11601" spans="2:10" x14ac:dyDescent="0.35">
      <c r="C11601" t="s">
        <v>1870</v>
      </c>
      <c r="F11601" s="4">
        <v>8868</v>
      </c>
      <c r="H11601" s="4">
        <v>827943</v>
      </c>
      <c r="I11601" s="4">
        <v>836811</v>
      </c>
      <c r="J11601">
        <v>0</v>
      </c>
    </row>
    <row r="11602" spans="2:10" x14ac:dyDescent="0.35">
      <c r="C11602" t="s">
        <v>1871</v>
      </c>
      <c r="H11602" s="4">
        <v>6513055</v>
      </c>
      <c r="I11602" s="4">
        <v>6513055</v>
      </c>
      <c r="J11602">
        <v>0</v>
      </c>
    </row>
    <row r="11603" spans="2:10" x14ac:dyDescent="0.35">
      <c r="C11603" t="s">
        <v>1872</v>
      </c>
      <c r="D11603" s="4">
        <v>49000</v>
      </c>
      <c r="I11603" s="4">
        <v>49000</v>
      </c>
      <c r="J11603" s="4">
        <v>49000</v>
      </c>
    </row>
    <row r="11604" spans="2:10" x14ac:dyDescent="0.35">
      <c r="C11604" t="s">
        <v>1875</v>
      </c>
      <c r="D11604" s="4">
        <v>0</v>
      </c>
      <c r="F11604" s="4">
        <v>32943</v>
      </c>
      <c r="H11604" s="4">
        <v>6975</v>
      </c>
      <c r="I11604" s="4">
        <v>39917</v>
      </c>
      <c r="J11604" s="4">
        <v>0</v>
      </c>
    </row>
    <row r="11605" spans="2:10" x14ac:dyDescent="0.35">
      <c r="C11605" t="s">
        <v>1876</v>
      </c>
      <c r="H11605" s="4">
        <v>33600</v>
      </c>
      <c r="I11605" s="4">
        <v>33600</v>
      </c>
      <c r="J11605">
        <v>0</v>
      </c>
    </row>
    <row r="11606" spans="2:10" x14ac:dyDescent="0.35">
      <c r="C11606" t="s">
        <v>1877</v>
      </c>
      <c r="D11606" s="4">
        <v>9249</v>
      </c>
      <c r="I11606" s="4">
        <v>9249</v>
      </c>
      <c r="J11606" s="4">
        <v>9249</v>
      </c>
    </row>
    <row r="11607" spans="2:10" x14ac:dyDescent="0.35">
      <c r="B11607" t="s">
        <v>55</v>
      </c>
      <c r="D11607" s="4">
        <v>60727</v>
      </c>
      <c r="F11607" s="4">
        <v>46311</v>
      </c>
      <c r="G11607" s="4">
        <v>59000</v>
      </c>
      <c r="H11607" s="4">
        <v>8448167</v>
      </c>
      <c r="I11607" s="4">
        <v>8614205</v>
      </c>
      <c r="J11607" s="4">
        <v>60727</v>
      </c>
    </row>
    <row r="11608" spans="2:10" x14ac:dyDescent="0.35">
      <c r="B11608" t="s">
        <v>1878</v>
      </c>
      <c r="C11608" t="s">
        <v>1879</v>
      </c>
      <c r="D11608" s="4">
        <v>222388</v>
      </c>
      <c r="I11608" s="4">
        <v>222388</v>
      </c>
      <c r="J11608" s="4">
        <v>222388</v>
      </c>
    </row>
    <row r="11609" spans="2:10" x14ac:dyDescent="0.35">
      <c r="C11609" t="s">
        <v>1907</v>
      </c>
      <c r="D11609" s="4">
        <v>2938</v>
      </c>
      <c r="I11609" s="4">
        <v>2938</v>
      </c>
      <c r="J11609" s="4">
        <v>2938</v>
      </c>
    </row>
    <row r="11610" spans="2:10" x14ac:dyDescent="0.35">
      <c r="C11610" t="s">
        <v>1897</v>
      </c>
      <c r="D11610" s="4">
        <v>2674</v>
      </c>
      <c r="I11610" s="4">
        <v>2674</v>
      </c>
      <c r="J11610" s="4">
        <v>2674</v>
      </c>
    </row>
    <row r="11611" spans="2:10" x14ac:dyDescent="0.35">
      <c r="C11611" t="s">
        <v>1880</v>
      </c>
      <c r="D11611" s="4">
        <v>193555</v>
      </c>
      <c r="I11611" s="4">
        <v>193555</v>
      </c>
      <c r="J11611" s="4">
        <v>193555</v>
      </c>
    </row>
    <row r="11612" spans="2:10" x14ac:dyDescent="0.35">
      <c r="C11612" t="s">
        <v>1881</v>
      </c>
      <c r="D11612" s="4">
        <v>470153</v>
      </c>
      <c r="I11612" s="4">
        <v>470153</v>
      </c>
      <c r="J11612" s="4">
        <v>470153</v>
      </c>
    </row>
    <row r="11613" spans="2:10" x14ac:dyDescent="0.35">
      <c r="C11613" t="s">
        <v>1895</v>
      </c>
      <c r="D11613" s="4">
        <v>33650</v>
      </c>
      <c r="I11613" s="4">
        <v>33650</v>
      </c>
      <c r="J11613" s="4">
        <v>33650</v>
      </c>
    </row>
    <row r="11614" spans="2:10" x14ac:dyDescent="0.35">
      <c r="C11614" t="s">
        <v>1900</v>
      </c>
      <c r="D11614" s="4">
        <v>17040</v>
      </c>
      <c r="I11614" s="4">
        <v>17040</v>
      </c>
      <c r="J11614" s="4">
        <v>17040</v>
      </c>
    </row>
    <row r="11615" spans="2:10" x14ac:dyDescent="0.35">
      <c r="C11615" t="s">
        <v>1883</v>
      </c>
      <c r="D11615" s="4">
        <v>22807</v>
      </c>
      <c r="I11615" s="4">
        <v>22807</v>
      </c>
      <c r="J11615" s="4">
        <v>22807</v>
      </c>
    </row>
    <row r="11616" spans="2:10" x14ac:dyDescent="0.35">
      <c r="C11616" t="s">
        <v>1892</v>
      </c>
      <c r="D11616" s="4">
        <v>11083</v>
      </c>
      <c r="I11616" s="4">
        <v>11083</v>
      </c>
      <c r="J11616" s="4">
        <v>11083</v>
      </c>
    </row>
    <row r="11617" spans="1:10" x14ac:dyDescent="0.35">
      <c r="A11617" t="s">
        <v>1105</v>
      </c>
      <c r="B11617" t="s">
        <v>1878</v>
      </c>
      <c r="C11617" t="s">
        <v>1884</v>
      </c>
      <c r="D11617" s="4">
        <v>9316</v>
      </c>
      <c r="I11617" s="4">
        <v>9316</v>
      </c>
      <c r="J11617" s="4">
        <v>9316</v>
      </c>
    </row>
    <row r="11618" spans="1:10" x14ac:dyDescent="0.35">
      <c r="B11618" t="s">
        <v>56</v>
      </c>
      <c r="D11618" s="4">
        <v>985603</v>
      </c>
      <c r="I11618" s="4">
        <v>985603</v>
      </c>
      <c r="J11618" s="4">
        <v>985603</v>
      </c>
    </row>
    <row r="11619" spans="1:10" x14ac:dyDescent="0.35">
      <c r="B11619" t="s">
        <v>1885</v>
      </c>
      <c r="C11619" t="s">
        <v>1886</v>
      </c>
      <c r="D11619" s="4">
        <v>32992</v>
      </c>
      <c r="I11619" s="4">
        <v>32992</v>
      </c>
      <c r="J11619" s="4">
        <v>32992</v>
      </c>
    </row>
    <row r="11620" spans="1:10" x14ac:dyDescent="0.35">
      <c r="B11620" t="s">
        <v>57</v>
      </c>
      <c r="D11620" s="4">
        <v>32992</v>
      </c>
      <c r="I11620" s="4">
        <v>32992</v>
      </c>
      <c r="J11620" s="4">
        <v>32992</v>
      </c>
    </row>
    <row r="11621" spans="1:10" x14ac:dyDescent="0.35">
      <c r="B11621" t="s">
        <v>1887</v>
      </c>
      <c r="C11621" t="s">
        <v>1888</v>
      </c>
      <c r="H11621" s="4">
        <v>384000</v>
      </c>
      <c r="I11621" s="4">
        <v>384000</v>
      </c>
      <c r="J11621">
        <v>0</v>
      </c>
    </row>
    <row r="11622" spans="1:10" x14ac:dyDescent="0.35">
      <c r="C11622" t="s">
        <v>1889</v>
      </c>
      <c r="H11622" s="4">
        <v>420000</v>
      </c>
      <c r="I11622" s="4">
        <v>420000</v>
      </c>
      <c r="J11622">
        <v>0</v>
      </c>
    </row>
    <row r="11623" spans="1:10" x14ac:dyDescent="0.35">
      <c r="C11623" t="s">
        <v>1890</v>
      </c>
      <c r="H11623" s="4">
        <v>150000</v>
      </c>
      <c r="I11623" s="4">
        <v>150000</v>
      </c>
      <c r="J11623">
        <v>0</v>
      </c>
    </row>
    <row r="11624" spans="1:10" x14ac:dyDescent="0.35">
      <c r="B11624" t="s">
        <v>58</v>
      </c>
      <c r="H11624" s="4">
        <v>954000</v>
      </c>
      <c r="I11624" s="4">
        <v>954000</v>
      </c>
      <c r="J11624">
        <v>0</v>
      </c>
    </row>
    <row r="11625" spans="1:10" x14ac:dyDescent="0.35">
      <c r="A11625" t="s">
        <v>1747</v>
      </c>
      <c r="D11625" s="4">
        <v>13994637</v>
      </c>
      <c r="E11625" s="4">
        <v>3122263</v>
      </c>
      <c r="F11625" s="4">
        <v>7766046</v>
      </c>
      <c r="G11625" s="4">
        <v>896941</v>
      </c>
      <c r="H11625" s="4">
        <v>9684080</v>
      </c>
      <c r="I11625" s="4">
        <v>35463967</v>
      </c>
      <c r="J11625" s="4">
        <v>17116900</v>
      </c>
    </row>
    <row r="11626" spans="1:10" x14ac:dyDescent="0.35">
      <c r="A11626" t="s">
        <v>1109</v>
      </c>
      <c r="B11626" t="s">
        <v>1842</v>
      </c>
      <c r="C11626" t="s">
        <v>1843</v>
      </c>
      <c r="D11626" s="4">
        <v>94034475</v>
      </c>
      <c r="E11626" s="4">
        <v>33329909</v>
      </c>
      <c r="F11626" s="4">
        <v>6118000</v>
      </c>
      <c r="I11626" s="4">
        <v>133482385</v>
      </c>
      <c r="J11626" s="4">
        <v>127364384</v>
      </c>
    </row>
    <row r="11627" spans="1:10" x14ac:dyDescent="0.35">
      <c r="C11627" t="s">
        <v>1844</v>
      </c>
      <c r="D11627" s="4">
        <v>7829263</v>
      </c>
      <c r="E11627" s="4">
        <v>166521</v>
      </c>
      <c r="F11627" s="4">
        <v>2696812</v>
      </c>
      <c r="G11627" s="4">
        <v>1719230</v>
      </c>
      <c r="H11627" s="4">
        <v>1293488</v>
      </c>
      <c r="I11627" s="4">
        <v>13705315</v>
      </c>
      <c r="J11627" s="4">
        <v>7995784</v>
      </c>
    </row>
    <row r="11628" spans="1:10" x14ac:dyDescent="0.35">
      <c r="C11628" t="s">
        <v>1845</v>
      </c>
      <c r="D11628" s="4">
        <v>7281100</v>
      </c>
      <c r="I11628" s="4">
        <v>7281100</v>
      </c>
      <c r="J11628" s="4">
        <v>7281100</v>
      </c>
    </row>
    <row r="11629" spans="1:10" x14ac:dyDescent="0.35">
      <c r="B11629" t="s">
        <v>51</v>
      </c>
      <c r="D11629" s="4">
        <v>109144839</v>
      </c>
      <c r="E11629" s="4">
        <v>33496430</v>
      </c>
      <c r="F11629" s="4">
        <v>8814812</v>
      </c>
      <c r="G11629" s="4">
        <v>1719230</v>
      </c>
      <c r="H11629" s="4">
        <v>1293488</v>
      </c>
      <c r="I11629" s="4">
        <v>154468800</v>
      </c>
      <c r="J11629" s="4">
        <v>142641269</v>
      </c>
    </row>
    <row r="11630" spans="1:10" x14ac:dyDescent="0.35">
      <c r="B11630" t="s">
        <v>1843</v>
      </c>
      <c r="C11630" t="s">
        <v>1846</v>
      </c>
      <c r="D11630" s="4">
        <v>36417959</v>
      </c>
      <c r="E11630" s="4">
        <v>1857836</v>
      </c>
      <c r="G11630" s="4">
        <v>787881</v>
      </c>
      <c r="H11630" s="4">
        <v>33956909</v>
      </c>
      <c r="I11630" s="4">
        <v>73020586</v>
      </c>
      <c r="J11630" s="4">
        <v>38275795</v>
      </c>
    </row>
    <row r="11631" spans="1:10" x14ac:dyDescent="0.35">
      <c r="C11631" t="s">
        <v>1847</v>
      </c>
      <c r="D11631" s="4">
        <v>28625858</v>
      </c>
      <c r="F11631" s="4">
        <v>1305005</v>
      </c>
      <c r="G11631" s="4">
        <v>424996</v>
      </c>
      <c r="H11631" s="4">
        <v>190756</v>
      </c>
      <c r="I11631" s="4">
        <v>30546615</v>
      </c>
      <c r="J11631" s="4">
        <v>28625858</v>
      </c>
    </row>
    <row r="11632" spans="1:10" x14ac:dyDescent="0.35">
      <c r="C11632" t="s">
        <v>1848</v>
      </c>
      <c r="D11632" s="4">
        <v>50305</v>
      </c>
      <c r="I11632" s="4">
        <v>50305</v>
      </c>
      <c r="J11632" s="4">
        <v>50305</v>
      </c>
    </row>
    <row r="11633" spans="2:10" x14ac:dyDescent="0.35">
      <c r="B11633" t="s">
        <v>52</v>
      </c>
      <c r="D11633" s="4">
        <v>65094122</v>
      </c>
      <c r="E11633" s="4">
        <v>1857836</v>
      </c>
      <c r="F11633" s="4">
        <v>1305005</v>
      </c>
      <c r="G11633" s="4">
        <v>1212877</v>
      </c>
      <c r="H11633" s="4">
        <v>34147665</v>
      </c>
      <c r="I11633" s="4">
        <v>103617505</v>
      </c>
      <c r="J11633" s="4">
        <v>66951958</v>
      </c>
    </row>
    <row r="11634" spans="2:10" x14ac:dyDescent="0.35">
      <c r="B11634" t="s">
        <v>1849</v>
      </c>
      <c r="C11634" t="s">
        <v>1911</v>
      </c>
      <c r="G11634" s="4">
        <v>400000</v>
      </c>
      <c r="I11634" s="4">
        <v>400000</v>
      </c>
      <c r="J11634">
        <v>0</v>
      </c>
    </row>
    <row r="11635" spans="2:10" x14ac:dyDescent="0.35">
      <c r="C11635" t="s">
        <v>1850</v>
      </c>
      <c r="D11635" s="4">
        <v>37600000</v>
      </c>
      <c r="I11635" s="4">
        <v>37600000</v>
      </c>
      <c r="J11635" s="4">
        <v>37600000</v>
      </c>
    </row>
    <row r="11636" spans="2:10" x14ac:dyDescent="0.35">
      <c r="B11636" t="s">
        <v>53</v>
      </c>
      <c r="D11636" s="4">
        <v>37600000</v>
      </c>
      <c r="G11636" s="4">
        <v>400000</v>
      </c>
      <c r="I11636" s="4">
        <v>38000000</v>
      </c>
      <c r="J11636" s="4">
        <v>37600000</v>
      </c>
    </row>
    <row r="11637" spans="2:10" x14ac:dyDescent="0.35">
      <c r="B11637" t="s">
        <v>1844</v>
      </c>
      <c r="C11637" t="s">
        <v>1851</v>
      </c>
      <c r="D11637" s="4">
        <v>120846</v>
      </c>
      <c r="F11637" s="4">
        <v>422753</v>
      </c>
      <c r="I11637" s="4">
        <v>543599</v>
      </c>
      <c r="J11637" s="4">
        <v>120846</v>
      </c>
    </row>
    <row r="11638" spans="2:10" x14ac:dyDescent="0.35">
      <c r="C11638" t="s">
        <v>1852</v>
      </c>
      <c r="D11638" s="4">
        <v>8178</v>
      </c>
      <c r="E11638" s="4">
        <v>10904</v>
      </c>
      <c r="G11638" s="4">
        <v>61333</v>
      </c>
      <c r="H11638" s="4">
        <v>14992</v>
      </c>
      <c r="I11638" s="4">
        <v>95406</v>
      </c>
      <c r="J11638" s="4">
        <v>19082</v>
      </c>
    </row>
    <row r="11639" spans="2:10" x14ac:dyDescent="0.35">
      <c r="C11639" t="s">
        <v>1853</v>
      </c>
      <c r="D11639" s="4">
        <v>63083</v>
      </c>
      <c r="E11639" s="4">
        <v>24574</v>
      </c>
      <c r="G11639" s="4">
        <v>54609</v>
      </c>
      <c r="H11639" s="4">
        <v>13652</v>
      </c>
      <c r="I11639" s="4">
        <v>155918</v>
      </c>
      <c r="J11639" s="4">
        <v>87657</v>
      </c>
    </row>
    <row r="11640" spans="2:10" x14ac:dyDescent="0.35">
      <c r="C11640" t="s">
        <v>1893</v>
      </c>
      <c r="E11640" s="4">
        <v>2389</v>
      </c>
      <c r="G11640" s="4">
        <v>8362</v>
      </c>
      <c r="H11640" s="4">
        <v>1195</v>
      </c>
      <c r="I11640" s="4">
        <v>11946</v>
      </c>
      <c r="J11640">
        <v>2389</v>
      </c>
    </row>
    <row r="11641" spans="2:10" x14ac:dyDescent="0.35">
      <c r="C11641" t="s">
        <v>1903</v>
      </c>
      <c r="D11641" s="4">
        <v>4508</v>
      </c>
      <c r="I11641" s="4">
        <v>4508</v>
      </c>
      <c r="J11641" s="4">
        <v>4508</v>
      </c>
    </row>
    <row r="11642" spans="2:10" x14ac:dyDescent="0.35">
      <c r="C11642" t="s">
        <v>1854</v>
      </c>
      <c r="D11642" s="4">
        <v>1474054</v>
      </c>
      <c r="H11642" s="4">
        <v>147948</v>
      </c>
      <c r="I11642" s="4">
        <v>1622001</v>
      </c>
      <c r="J11642" s="4">
        <v>1474054</v>
      </c>
    </row>
    <row r="11643" spans="2:10" x14ac:dyDescent="0.35">
      <c r="C11643" t="s">
        <v>1919</v>
      </c>
      <c r="H11643" s="4">
        <v>104896</v>
      </c>
      <c r="I11643" s="4">
        <v>104896</v>
      </c>
      <c r="J11643">
        <v>0</v>
      </c>
    </row>
    <row r="11644" spans="2:10" x14ac:dyDescent="0.35">
      <c r="C11644" t="s">
        <v>1926</v>
      </c>
      <c r="H11644" s="4">
        <v>1105942</v>
      </c>
      <c r="I11644" s="4">
        <v>1105942</v>
      </c>
      <c r="J11644">
        <v>0</v>
      </c>
    </row>
    <row r="11645" spans="2:10" x14ac:dyDescent="0.35">
      <c r="C11645" t="s">
        <v>1855</v>
      </c>
      <c r="D11645" s="4">
        <v>621336</v>
      </c>
      <c r="E11645" s="4">
        <v>39344</v>
      </c>
      <c r="F11645" s="4">
        <v>499829</v>
      </c>
      <c r="G11645" s="4">
        <v>83245</v>
      </c>
      <c r="H11645" s="4">
        <v>366949</v>
      </c>
      <c r="I11645" s="4">
        <v>1610703</v>
      </c>
      <c r="J11645" s="4">
        <v>660680</v>
      </c>
    </row>
    <row r="11646" spans="2:10" x14ac:dyDescent="0.35">
      <c r="C11646" t="s">
        <v>1856</v>
      </c>
      <c r="D11646" s="4">
        <v>49515</v>
      </c>
      <c r="H11646" s="4">
        <v>70406</v>
      </c>
      <c r="I11646" s="4">
        <v>119921</v>
      </c>
      <c r="J11646" s="4">
        <v>49515</v>
      </c>
    </row>
    <row r="11647" spans="2:10" x14ac:dyDescent="0.35">
      <c r="C11647" t="s">
        <v>1857</v>
      </c>
      <c r="D11647" s="4">
        <v>68715</v>
      </c>
      <c r="F11647" s="4">
        <v>6790</v>
      </c>
      <c r="H11647" s="4">
        <v>25122</v>
      </c>
      <c r="I11647" s="4">
        <v>100626</v>
      </c>
      <c r="J11647" s="4">
        <v>68715</v>
      </c>
    </row>
    <row r="11648" spans="2:10" x14ac:dyDescent="0.35">
      <c r="C11648" t="s">
        <v>1906</v>
      </c>
      <c r="H11648" s="4">
        <v>82578</v>
      </c>
      <c r="I11648" s="4">
        <v>82578</v>
      </c>
      <c r="J11648">
        <v>0</v>
      </c>
    </row>
    <row r="11649" spans="2:10" x14ac:dyDescent="0.35">
      <c r="C11649" t="s">
        <v>1914</v>
      </c>
      <c r="G11649" s="4">
        <v>90820</v>
      </c>
      <c r="I11649" s="4">
        <v>90820</v>
      </c>
      <c r="J11649">
        <v>0</v>
      </c>
    </row>
    <row r="11650" spans="2:10" x14ac:dyDescent="0.35">
      <c r="C11650" t="s">
        <v>1858</v>
      </c>
      <c r="D11650" s="4">
        <v>151163</v>
      </c>
      <c r="H11650" s="4">
        <v>214343</v>
      </c>
      <c r="I11650" s="4">
        <v>365506</v>
      </c>
      <c r="J11650" s="4">
        <v>151163</v>
      </c>
    </row>
    <row r="11651" spans="2:10" x14ac:dyDescent="0.35">
      <c r="C11651" t="s">
        <v>1859</v>
      </c>
      <c r="D11651" s="4">
        <v>3400000</v>
      </c>
      <c r="E11651" s="4">
        <v>100000</v>
      </c>
      <c r="F11651" s="4">
        <v>105450</v>
      </c>
      <c r="H11651" s="4">
        <v>2462228</v>
      </c>
      <c r="I11651" s="4">
        <v>6067678</v>
      </c>
      <c r="J11651" s="4">
        <v>3500000</v>
      </c>
    </row>
    <row r="11652" spans="2:10" x14ac:dyDescent="0.35">
      <c r="C11652" t="s">
        <v>1860</v>
      </c>
      <c r="D11652" s="4">
        <v>3478497</v>
      </c>
      <c r="E11652" s="4">
        <v>543515</v>
      </c>
      <c r="H11652" s="4">
        <v>1413139</v>
      </c>
      <c r="I11652" s="4">
        <v>5435152</v>
      </c>
      <c r="J11652" s="4">
        <v>4022012</v>
      </c>
    </row>
    <row r="11653" spans="2:10" x14ac:dyDescent="0.35">
      <c r="C11653" t="s">
        <v>1861</v>
      </c>
      <c r="D11653" s="4">
        <v>22451</v>
      </c>
      <c r="F11653" s="4">
        <v>60393</v>
      </c>
      <c r="I11653" s="4">
        <v>82845</v>
      </c>
      <c r="J11653" s="4">
        <v>22451</v>
      </c>
    </row>
    <row r="11654" spans="2:10" x14ac:dyDescent="0.35">
      <c r="C11654" t="s">
        <v>1862</v>
      </c>
      <c r="D11654" s="4">
        <v>1709285</v>
      </c>
      <c r="E11654" s="4">
        <v>598250</v>
      </c>
      <c r="H11654" s="4">
        <v>427321</v>
      </c>
      <c r="I11654" s="4">
        <v>2734857</v>
      </c>
      <c r="J11654" s="4">
        <v>2307535</v>
      </c>
    </row>
    <row r="11655" spans="2:10" x14ac:dyDescent="0.35">
      <c r="B11655" t="s">
        <v>54</v>
      </c>
      <c r="D11655" s="4">
        <v>11171631</v>
      </c>
      <c r="E11655" s="4">
        <v>1318976</v>
      </c>
      <c r="F11655" s="4">
        <v>1095215</v>
      </c>
      <c r="G11655" s="4">
        <v>298368</v>
      </c>
      <c r="H11655" s="4">
        <v>6450712</v>
      </c>
      <c r="I11655" s="4">
        <v>20334903</v>
      </c>
      <c r="J11655" s="4">
        <v>12490607</v>
      </c>
    </row>
    <row r="11656" spans="2:10" x14ac:dyDescent="0.35">
      <c r="B11656" t="s">
        <v>1845</v>
      </c>
      <c r="C11656" t="s">
        <v>1865</v>
      </c>
      <c r="D11656" s="4">
        <v>16625</v>
      </c>
      <c r="G11656" s="4">
        <v>43921</v>
      </c>
      <c r="H11656" s="4">
        <v>381220</v>
      </c>
      <c r="I11656" s="4">
        <v>441766</v>
      </c>
      <c r="J11656" s="4">
        <v>16625</v>
      </c>
    </row>
    <row r="11657" spans="2:10" x14ac:dyDescent="0.35">
      <c r="C11657" t="s">
        <v>1866</v>
      </c>
      <c r="D11657" s="4">
        <v>2636</v>
      </c>
      <c r="I11657" s="4">
        <v>2636</v>
      </c>
      <c r="J11657" s="4">
        <v>2636</v>
      </c>
    </row>
    <row r="11658" spans="2:10" x14ac:dyDescent="0.35">
      <c r="C11658" t="s">
        <v>1867</v>
      </c>
      <c r="D11658" s="4">
        <v>4197</v>
      </c>
      <c r="E11658" s="4">
        <v>8685182</v>
      </c>
      <c r="G11658" s="4">
        <v>117000</v>
      </c>
      <c r="H11658" s="4">
        <v>973427</v>
      </c>
      <c r="I11658" s="4">
        <v>9779807</v>
      </c>
      <c r="J11658" s="4">
        <v>8689379</v>
      </c>
    </row>
    <row r="11659" spans="2:10" x14ac:dyDescent="0.35">
      <c r="C11659" t="s">
        <v>1868</v>
      </c>
      <c r="D11659" s="4">
        <v>17697</v>
      </c>
      <c r="E11659" s="4">
        <v>3594429</v>
      </c>
      <c r="G11659" s="4">
        <v>68371</v>
      </c>
      <c r="H11659" s="4">
        <v>4415718</v>
      </c>
      <c r="I11659" s="4">
        <v>8096216</v>
      </c>
      <c r="J11659" s="4">
        <v>3612126</v>
      </c>
    </row>
    <row r="11660" spans="2:10" x14ac:dyDescent="0.35">
      <c r="C11660" t="s">
        <v>1894</v>
      </c>
      <c r="D11660" s="4">
        <v>57608</v>
      </c>
      <c r="I11660" s="4">
        <v>57608</v>
      </c>
      <c r="J11660" s="4">
        <v>57608</v>
      </c>
    </row>
    <row r="11661" spans="2:10" x14ac:dyDescent="0.35">
      <c r="C11661" t="s">
        <v>1869</v>
      </c>
      <c r="D11661" s="4">
        <v>9482</v>
      </c>
      <c r="E11661" s="4">
        <v>2750112</v>
      </c>
      <c r="I11661" s="4">
        <v>2759594</v>
      </c>
      <c r="J11661" s="4">
        <v>2759594</v>
      </c>
    </row>
    <row r="11662" spans="2:10" x14ac:dyDescent="0.35">
      <c r="C11662" t="s">
        <v>1870</v>
      </c>
      <c r="D11662" s="4">
        <v>12473</v>
      </c>
      <c r="E11662" s="4">
        <v>16967269</v>
      </c>
      <c r="H11662" s="4">
        <v>515444</v>
      </c>
      <c r="I11662" s="4">
        <v>17495185</v>
      </c>
      <c r="J11662" s="4">
        <v>16979742</v>
      </c>
    </row>
    <row r="11663" spans="2:10" x14ac:dyDescent="0.35">
      <c r="C11663" t="s">
        <v>1871</v>
      </c>
      <c r="D11663" s="4">
        <v>5581</v>
      </c>
      <c r="H11663" s="4">
        <v>19793898</v>
      </c>
      <c r="I11663" s="4">
        <v>19799479</v>
      </c>
      <c r="J11663" s="4">
        <v>5581</v>
      </c>
    </row>
    <row r="11664" spans="2:10" x14ac:dyDescent="0.35">
      <c r="C11664" t="s">
        <v>1872</v>
      </c>
      <c r="D11664" s="4">
        <v>2320388</v>
      </c>
      <c r="I11664" s="4">
        <v>2320388</v>
      </c>
      <c r="J11664" s="4">
        <v>2320388</v>
      </c>
    </row>
    <row r="11665" spans="2:10" x14ac:dyDescent="0.35">
      <c r="C11665" t="s">
        <v>1874</v>
      </c>
      <c r="D11665" s="4">
        <v>6177</v>
      </c>
      <c r="E11665" s="4">
        <v>0</v>
      </c>
      <c r="I11665" s="4">
        <v>6177</v>
      </c>
      <c r="J11665" s="4">
        <v>6177</v>
      </c>
    </row>
    <row r="11666" spans="2:10" x14ac:dyDescent="0.35">
      <c r="C11666" t="s">
        <v>1875</v>
      </c>
      <c r="D11666" s="4">
        <v>0</v>
      </c>
      <c r="H11666" s="4">
        <v>366162</v>
      </c>
      <c r="I11666" s="4">
        <v>366162</v>
      </c>
      <c r="J11666" s="4">
        <v>0</v>
      </c>
    </row>
    <row r="11667" spans="2:10" x14ac:dyDescent="0.35">
      <c r="C11667" t="s">
        <v>1877</v>
      </c>
      <c r="D11667" s="4">
        <v>64746</v>
      </c>
      <c r="I11667" s="4">
        <v>64746</v>
      </c>
      <c r="J11667" s="4">
        <v>64746</v>
      </c>
    </row>
    <row r="11668" spans="2:10" x14ac:dyDescent="0.35">
      <c r="B11668" t="s">
        <v>55</v>
      </c>
      <c r="D11668" s="4">
        <v>2517609</v>
      </c>
      <c r="E11668" s="4">
        <v>31996993</v>
      </c>
      <c r="G11668" s="4">
        <v>229292</v>
      </c>
      <c r="H11668" s="4">
        <v>26445869</v>
      </c>
      <c r="I11668" s="4">
        <v>61189764</v>
      </c>
      <c r="J11668" s="4">
        <v>34514602</v>
      </c>
    </row>
    <row r="11669" spans="2:10" x14ac:dyDescent="0.35">
      <c r="B11669" t="s">
        <v>1878</v>
      </c>
      <c r="C11669" t="s">
        <v>1879</v>
      </c>
      <c r="D11669" s="4">
        <v>3342183</v>
      </c>
      <c r="I11669" s="4">
        <v>3342183</v>
      </c>
      <c r="J11669" s="4">
        <v>3342183</v>
      </c>
    </row>
    <row r="11670" spans="2:10" x14ac:dyDescent="0.35">
      <c r="C11670" t="s">
        <v>1897</v>
      </c>
      <c r="D11670" s="4">
        <v>2294</v>
      </c>
      <c r="I11670" s="4">
        <v>2294</v>
      </c>
      <c r="J11670" s="4">
        <v>2294</v>
      </c>
    </row>
    <row r="11671" spans="2:10" x14ac:dyDescent="0.35">
      <c r="C11671" t="s">
        <v>1881</v>
      </c>
      <c r="D11671" s="4">
        <v>4627758</v>
      </c>
      <c r="I11671" s="4">
        <v>4627758</v>
      </c>
      <c r="J11671" s="4">
        <v>4627758</v>
      </c>
    </row>
    <row r="11672" spans="2:10" x14ac:dyDescent="0.35">
      <c r="C11672" t="s">
        <v>1882</v>
      </c>
      <c r="D11672" s="4">
        <v>1287</v>
      </c>
      <c r="E11672" s="4">
        <v>137548</v>
      </c>
      <c r="I11672" s="4">
        <v>138836</v>
      </c>
      <c r="J11672" s="4">
        <v>138835</v>
      </c>
    </row>
    <row r="11673" spans="2:10" x14ac:dyDescent="0.35">
      <c r="C11673" t="s">
        <v>1883</v>
      </c>
      <c r="D11673" s="4">
        <v>600921</v>
      </c>
      <c r="I11673" s="4">
        <v>600921</v>
      </c>
      <c r="J11673" s="4">
        <v>600921</v>
      </c>
    </row>
    <row r="11674" spans="2:10" x14ac:dyDescent="0.35">
      <c r="C11674" t="s">
        <v>1884</v>
      </c>
      <c r="D11674" s="4">
        <v>6866</v>
      </c>
      <c r="I11674" s="4">
        <v>6866</v>
      </c>
      <c r="J11674" s="4">
        <v>6866</v>
      </c>
    </row>
    <row r="11675" spans="2:10" x14ac:dyDescent="0.35">
      <c r="B11675" t="s">
        <v>56</v>
      </c>
      <c r="D11675" s="4">
        <v>8581310</v>
      </c>
      <c r="E11675" s="4">
        <v>137548</v>
      </c>
      <c r="I11675" s="4">
        <v>8718858</v>
      </c>
      <c r="J11675" s="4">
        <v>8718858</v>
      </c>
    </row>
    <row r="11676" spans="2:10" x14ac:dyDescent="0.35">
      <c r="B11676" t="s">
        <v>1885</v>
      </c>
      <c r="C11676" t="s">
        <v>1886</v>
      </c>
      <c r="D11676" s="4">
        <v>160249</v>
      </c>
      <c r="I11676" s="4">
        <v>160249</v>
      </c>
      <c r="J11676" s="4">
        <v>160249</v>
      </c>
    </row>
    <row r="11677" spans="2:10" x14ac:dyDescent="0.35">
      <c r="B11677" t="s">
        <v>57</v>
      </c>
      <c r="D11677" s="4">
        <v>160249</v>
      </c>
      <c r="I11677" s="4">
        <v>160249</v>
      </c>
      <c r="J11677" s="4">
        <v>160249</v>
      </c>
    </row>
    <row r="11678" spans="2:10" x14ac:dyDescent="0.35">
      <c r="B11678" t="s">
        <v>1887</v>
      </c>
      <c r="C11678" t="s">
        <v>1898</v>
      </c>
      <c r="D11678" s="4">
        <v>30409</v>
      </c>
      <c r="I11678" s="4">
        <v>30409</v>
      </c>
      <c r="J11678" s="4">
        <v>30409</v>
      </c>
    </row>
    <row r="11679" spans="2:10" x14ac:dyDescent="0.35">
      <c r="C11679" t="s">
        <v>1888</v>
      </c>
      <c r="E11679" s="4">
        <v>403200</v>
      </c>
      <c r="I11679" s="4">
        <v>403200</v>
      </c>
      <c r="J11679">
        <v>403200</v>
      </c>
    </row>
    <row r="11680" spans="2:10" x14ac:dyDescent="0.35">
      <c r="C11680" t="s">
        <v>1901</v>
      </c>
      <c r="E11680" s="4">
        <v>825000</v>
      </c>
      <c r="I11680" s="4">
        <v>825000</v>
      </c>
      <c r="J11680">
        <v>825000</v>
      </c>
    </row>
    <row r="11681" spans="1:10" x14ac:dyDescent="0.35">
      <c r="C11681" t="s">
        <v>1889</v>
      </c>
      <c r="E11681" s="4">
        <v>955500</v>
      </c>
      <c r="I11681" s="4">
        <v>955500</v>
      </c>
      <c r="J11681">
        <v>955500</v>
      </c>
    </row>
    <row r="11682" spans="1:10" x14ac:dyDescent="0.35">
      <c r="C11682" t="s">
        <v>1890</v>
      </c>
      <c r="E11682" s="4">
        <v>525000</v>
      </c>
      <c r="I11682" s="4">
        <v>525000</v>
      </c>
      <c r="J11682">
        <v>525000</v>
      </c>
    </row>
    <row r="11683" spans="1:10" x14ac:dyDescent="0.35">
      <c r="C11683" t="s">
        <v>1902</v>
      </c>
      <c r="E11683" s="4">
        <v>1650000</v>
      </c>
      <c r="I11683" s="4">
        <v>1650000</v>
      </c>
      <c r="J11683">
        <v>1650000</v>
      </c>
    </row>
    <row r="11684" spans="1:10" x14ac:dyDescent="0.35">
      <c r="B11684" t="s">
        <v>58</v>
      </c>
      <c r="D11684" s="4">
        <v>30409</v>
      </c>
      <c r="E11684" s="4">
        <v>4358700</v>
      </c>
      <c r="I11684" s="4">
        <v>4389109</v>
      </c>
      <c r="J11684" s="4">
        <v>4389109</v>
      </c>
    </row>
    <row r="11685" spans="1:10" x14ac:dyDescent="0.35">
      <c r="A11685" t="s">
        <v>1748</v>
      </c>
      <c r="D11685" s="4">
        <v>234300168</v>
      </c>
      <c r="E11685" s="4">
        <v>73166484</v>
      </c>
      <c r="F11685" s="4">
        <v>11215032</v>
      </c>
      <c r="G11685" s="4">
        <v>3859768</v>
      </c>
      <c r="H11685" s="4">
        <v>68337736</v>
      </c>
      <c r="I11685" s="4">
        <v>390879187</v>
      </c>
      <c r="J11685" s="4">
        <v>307466652</v>
      </c>
    </row>
    <row r="11686" spans="1:10" x14ac:dyDescent="0.35">
      <c r="A11686" t="s">
        <v>1116</v>
      </c>
      <c r="B11686" t="s">
        <v>1842</v>
      </c>
      <c r="C11686" t="s">
        <v>1843</v>
      </c>
      <c r="D11686" s="4">
        <v>102331719</v>
      </c>
      <c r="E11686" s="4">
        <v>5760194</v>
      </c>
      <c r="F11686" s="4">
        <v>21758800</v>
      </c>
      <c r="I11686" s="4">
        <v>129850713</v>
      </c>
      <c r="J11686" s="4">
        <v>108091913</v>
      </c>
    </row>
    <row r="11687" spans="1:10" x14ac:dyDescent="0.35">
      <c r="C11687" t="s">
        <v>1844</v>
      </c>
      <c r="D11687" s="4">
        <v>12161399</v>
      </c>
      <c r="E11687" s="4">
        <v>85537</v>
      </c>
      <c r="F11687" s="4">
        <v>108406</v>
      </c>
      <c r="G11687" s="4">
        <v>185400</v>
      </c>
      <c r="H11687" s="4">
        <v>1077591</v>
      </c>
      <c r="I11687" s="4">
        <v>13618333</v>
      </c>
      <c r="J11687" s="4">
        <v>12246936</v>
      </c>
    </row>
    <row r="11688" spans="1:10" x14ac:dyDescent="0.35">
      <c r="C11688" t="s">
        <v>1845</v>
      </c>
      <c r="D11688" s="4">
        <v>7544190</v>
      </c>
      <c r="I11688" s="4">
        <v>7544190</v>
      </c>
      <c r="J11688" s="4">
        <v>7544190</v>
      </c>
    </row>
    <row r="11689" spans="1:10" x14ac:dyDescent="0.35">
      <c r="B11689" t="s">
        <v>51</v>
      </c>
      <c r="D11689" s="4">
        <v>122037308</v>
      </c>
      <c r="E11689" s="4">
        <v>5845731</v>
      </c>
      <c r="F11689" s="4">
        <v>21867206</v>
      </c>
      <c r="G11689" s="4">
        <v>185400</v>
      </c>
      <c r="H11689" s="4">
        <v>1077591</v>
      </c>
      <c r="I11689" s="4">
        <v>151013235</v>
      </c>
      <c r="J11689" s="4">
        <v>127883039</v>
      </c>
    </row>
    <row r="11690" spans="1:10" x14ac:dyDescent="0.35">
      <c r="B11690" t="s">
        <v>1843</v>
      </c>
      <c r="C11690" t="s">
        <v>1846</v>
      </c>
      <c r="D11690" s="4">
        <v>40449246</v>
      </c>
      <c r="E11690" s="4">
        <v>1213549</v>
      </c>
      <c r="G11690" s="4">
        <v>473329</v>
      </c>
      <c r="H11690" s="4">
        <v>34870614</v>
      </c>
      <c r="I11690" s="4">
        <v>77006738</v>
      </c>
      <c r="J11690" s="4">
        <v>41662795</v>
      </c>
    </row>
    <row r="11691" spans="1:10" x14ac:dyDescent="0.35">
      <c r="C11691" t="s">
        <v>1847</v>
      </c>
      <c r="D11691" s="4">
        <v>27377272</v>
      </c>
      <c r="E11691" s="4">
        <v>163158</v>
      </c>
      <c r="F11691" s="4">
        <v>3807557</v>
      </c>
      <c r="G11691" s="4">
        <v>108935</v>
      </c>
      <c r="H11691" s="4">
        <v>86484</v>
      </c>
      <c r="I11691" s="4">
        <v>31543406</v>
      </c>
      <c r="J11691" s="4">
        <v>27540430</v>
      </c>
    </row>
    <row r="11692" spans="1:10" x14ac:dyDescent="0.35">
      <c r="C11692" t="s">
        <v>1848</v>
      </c>
      <c r="D11692" s="4">
        <v>20430</v>
      </c>
      <c r="I11692" s="4">
        <v>20430</v>
      </c>
      <c r="J11692" s="4">
        <v>20430</v>
      </c>
    </row>
    <row r="11693" spans="1:10" x14ac:dyDescent="0.35">
      <c r="B11693" t="s">
        <v>52</v>
      </c>
      <c r="D11693" s="4">
        <v>67846948</v>
      </c>
      <c r="E11693" s="4">
        <v>1376707</v>
      </c>
      <c r="F11693" s="4">
        <v>3807557</v>
      </c>
      <c r="G11693" s="4">
        <v>582264</v>
      </c>
      <c r="H11693" s="4">
        <v>34957098</v>
      </c>
      <c r="I11693" s="4">
        <v>108570574</v>
      </c>
      <c r="J11693" s="4">
        <v>69223655</v>
      </c>
    </row>
    <row r="11694" spans="1:10" x14ac:dyDescent="0.35">
      <c r="B11694" t="s">
        <v>1849</v>
      </c>
      <c r="C11694" t="s">
        <v>1850</v>
      </c>
      <c r="D11694" s="4">
        <v>39200000</v>
      </c>
      <c r="I11694" s="4">
        <v>39200000</v>
      </c>
      <c r="J11694" s="4">
        <v>39200000</v>
      </c>
    </row>
    <row r="11695" spans="1:10" x14ac:dyDescent="0.35">
      <c r="B11695" t="s">
        <v>53</v>
      </c>
      <c r="D11695" s="4">
        <v>39200000</v>
      </c>
      <c r="I11695" s="4">
        <v>39200000</v>
      </c>
      <c r="J11695" s="4">
        <v>39200000</v>
      </c>
    </row>
    <row r="11696" spans="1:10" x14ac:dyDescent="0.35">
      <c r="B11696" t="s">
        <v>1844</v>
      </c>
      <c r="C11696" t="s">
        <v>1851</v>
      </c>
      <c r="D11696" s="4">
        <v>517646</v>
      </c>
      <c r="I11696" s="4">
        <v>517646</v>
      </c>
      <c r="J11696" s="4">
        <v>517646</v>
      </c>
    </row>
    <row r="11697" spans="2:10" x14ac:dyDescent="0.35">
      <c r="C11697" t="s">
        <v>1852</v>
      </c>
      <c r="D11697" s="4">
        <v>42251</v>
      </c>
      <c r="G11697" s="4">
        <v>31348</v>
      </c>
      <c r="H11697" s="4">
        <v>2726</v>
      </c>
      <c r="I11697" s="4">
        <v>76325</v>
      </c>
      <c r="J11697" s="4">
        <v>42251</v>
      </c>
    </row>
    <row r="11698" spans="2:10" x14ac:dyDescent="0.35">
      <c r="C11698" t="s">
        <v>1853</v>
      </c>
      <c r="D11698" s="4">
        <v>34652</v>
      </c>
      <c r="F11698" s="4">
        <v>16383</v>
      </c>
      <c r="G11698" s="4">
        <v>13082</v>
      </c>
      <c r="I11698" s="4">
        <v>64117</v>
      </c>
      <c r="J11698" s="4">
        <v>34652</v>
      </c>
    </row>
    <row r="11699" spans="2:10" x14ac:dyDescent="0.35">
      <c r="C11699" t="s">
        <v>1893</v>
      </c>
      <c r="H11699" s="4">
        <v>11946</v>
      </c>
      <c r="I11699" s="4">
        <v>11946</v>
      </c>
      <c r="J11699">
        <v>0</v>
      </c>
    </row>
    <row r="11700" spans="2:10" x14ac:dyDescent="0.35">
      <c r="C11700" t="s">
        <v>1903</v>
      </c>
      <c r="D11700" s="4">
        <v>19596</v>
      </c>
      <c r="I11700" s="4">
        <v>19596</v>
      </c>
      <c r="J11700" s="4">
        <v>19596</v>
      </c>
    </row>
    <row r="11701" spans="2:10" x14ac:dyDescent="0.35">
      <c r="C11701" t="s">
        <v>1854</v>
      </c>
      <c r="D11701" s="4">
        <v>911088</v>
      </c>
      <c r="H11701" s="4">
        <v>121048</v>
      </c>
      <c r="I11701" s="4">
        <v>1032136</v>
      </c>
      <c r="J11701" s="4">
        <v>911088</v>
      </c>
    </row>
    <row r="11702" spans="2:10" x14ac:dyDescent="0.35">
      <c r="C11702" t="s">
        <v>1855</v>
      </c>
      <c r="D11702" s="4">
        <v>574344</v>
      </c>
      <c r="E11702" s="4">
        <v>32798</v>
      </c>
      <c r="F11702" s="4">
        <v>702042</v>
      </c>
      <c r="H11702" s="4">
        <v>247347</v>
      </c>
      <c r="I11702" s="4">
        <v>1556530</v>
      </c>
      <c r="J11702" s="4">
        <v>607142</v>
      </c>
    </row>
    <row r="11703" spans="2:10" x14ac:dyDescent="0.35">
      <c r="C11703" t="s">
        <v>1856</v>
      </c>
      <c r="D11703" s="4">
        <v>49274</v>
      </c>
      <c r="H11703" s="4">
        <v>144954</v>
      </c>
      <c r="I11703" s="4">
        <v>194228</v>
      </c>
      <c r="J11703" s="4">
        <v>49274</v>
      </c>
    </row>
    <row r="11704" spans="2:10" x14ac:dyDescent="0.35">
      <c r="C11704" t="s">
        <v>1857</v>
      </c>
      <c r="D11704" s="4">
        <v>110309</v>
      </c>
      <c r="E11704" s="4">
        <v>6790</v>
      </c>
      <c r="F11704" s="4">
        <v>15616</v>
      </c>
      <c r="H11704" s="4">
        <v>10863</v>
      </c>
      <c r="I11704" s="4">
        <v>143579</v>
      </c>
      <c r="J11704" s="4">
        <v>117099</v>
      </c>
    </row>
    <row r="11705" spans="2:10" x14ac:dyDescent="0.35">
      <c r="C11705" t="s">
        <v>1858</v>
      </c>
      <c r="D11705" s="4">
        <v>451646</v>
      </c>
      <c r="H11705" s="4">
        <v>29328</v>
      </c>
      <c r="I11705" s="4">
        <v>480973</v>
      </c>
      <c r="J11705" s="4">
        <v>451646</v>
      </c>
    </row>
    <row r="11706" spans="2:10" x14ac:dyDescent="0.35">
      <c r="C11706" t="s">
        <v>1859</v>
      </c>
      <c r="D11706" s="4">
        <v>6319722</v>
      </c>
      <c r="E11706" s="4">
        <v>350000</v>
      </c>
      <c r="G11706" s="4">
        <v>105424</v>
      </c>
      <c r="H11706" s="4">
        <v>1100000</v>
      </c>
      <c r="I11706" s="4">
        <v>7875146</v>
      </c>
      <c r="J11706" s="4">
        <v>6669722</v>
      </c>
    </row>
    <row r="11707" spans="2:10" x14ac:dyDescent="0.35">
      <c r="C11707" t="s">
        <v>1860</v>
      </c>
      <c r="D11707" s="4">
        <v>1847952</v>
      </c>
      <c r="I11707" s="4">
        <v>1847952</v>
      </c>
      <c r="J11707" s="4">
        <v>1847952</v>
      </c>
    </row>
    <row r="11708" spans="2:10" x14ac:dyDescent="0.35">
      <c r="C11708" t="s">
        <v>1861</v>
      </c>
      <c r="D11708" s="4">
        <v>45480</v>
      </c>
      <c r="I11708" s="4">
        <v>45480</v>
      </c>
      <c r="J11708" s="4">
        <v>45480</v>
      </c>
    </row>
    <row r="11709" spans="2:10" x14ac:dyDescent="0.35">
      <c r="C11709" t="s">
        <v>1862</v>
      </c>
      <c r="D11709" s="4">
        <v>2051142</v>
      </c>
      <c r="I11709" s="4">
        <v>2051142</v>
      </c>
      <c r="J11709" s="4">
        <v>2051142</v>
      </c>
    </row>
    <row r="11710" spans="2:10" x14ac:dyDescent="0.35">
      <c r="C11710" t="s">
        <v>1863</v>
      </c>
      <c r="E11710" s="4">
        <v>143253</v>
      </c>
      <c r="H11710" s="4">
        <v>46679</v>
      </c>
      <c r="I11710" s="4">
        <v>189933</v>
      </c>
      <c r="J11710">
        <v>143253</v>
      </c>
    </row>
    <row r="11711" spans="2:10" x14ac:dyDescent="0.35">
      <c r="B11711" t="s">
        <v>54</v>
      </c>
      <c r="D11711" s="4">
        <v>12975103</v>
      </c>
      <c r="E11711" s="4">
        <v>532841</v>
      </c>
      <c r="F11711" s="4">
        <v>734040</v>
      </c>
      <c r="G11711" s="4">
        <v>149854</v>
      </c>
      <c r="H11711" s="4">
        <v>1714891</v>
      </c>
      <c r="I11711" s="4">
        <v>16106728</v>
      </c>
      <c r="J11711" s="4">
        <v>13507944</v>
      </c>
    </row>
    <row r="11712" spans="2:10" x14ac:dyDescent="0.35">
      <c r="B11712" t="s">
        <v>1845</v>
      </c>
      <c r="C11712" t="s">
        <v>1864</v>
      </c>
      <c r="G11712" s="4">
        <v>11158</v>
      </c>
      <c r="I11712" s="4">
        <v>11158</v>
      </c>
      <c r="J11712">
        <v>0</v>
      </c>
    </row>
    <row r="11713" spans="2:10" x14ac:dyDescent="0.35">
      <c r="C11713" t="s">
        <v>1865</v>
      </c>
      <c r="D11713" s="4">
        <v>57148</v>
      </c>
      <c r="E11713" s="4">
        <v>1744</v>
      </c>
      <c r="G11713" s="4">
        <v>21597</v>
      </c>
      <c r="H11713" s="4">
        <v>64792</v>
      </c>
      <c r="I11713" s="4">
        <v>145282</v>
      </c>
      <c r="J11713" s="4">
        <v>58892</v>
      </c>
    </row>
    <row r="11714" spans="2:10" x14ac:dyDescent="0.35">
      <c r="C11714" t="s">
        <v>1866</v>
      </c>
      <c r="D11714" s="4">
        <v>1056</v>
      </c>
      <c r="I11714" s="4">
        <v>1056</v>
      </c>
      <c r="J11714" s="4">
        <v>1056</v>
      </c>
    </row>
    <row r="11715" spans="2:10" x14ac:dyDescent="0.35">
      <c r="C11715" t="s">
        <v>1867</v>
      </c>
      <c r="E11715" s="4">
        <v>8988424</v>
      </c>
      <c r="F11715" s="4">
        <v>18425</v>
      </c>
      <c r="G11715" s="4">
        <v>117000</v>
      </c>
      <c r="H11715" s="4">
        <v>1894805</v>
      </c>
      <c r="I11715" s="4">
        <v>11018653</v>
      </c>
      <c r="J11715">
        <v>8988424</v>
      </c>
    </row>
    <row r="11716" spans="2:10" x14ac:dyDescent="0.35">
      <c r="C11716" t="s">
        <v>1868</v>
      </c>
      <c r="D11716" s="4">
        <v>16338</v>
      </c>
      <c r="E11716" s="4">
        <v>3706504</v>
      </c>
      <c r="G11716" s="4">
        <v>78890</v>
      </c>
      <c r="H11716" s="4">
        <v>4346930</v>
      </c>
      <c r="I11716" s="4">
        <v>8148662</v>
      </c>
      <c r="J11716" s="4">
        <v>3722842</v>
      </c>
    </row>
    <row r="11717" spans="2:10" x14ac:dyDescent="0.35">
      <c r="C11717" t="s">
        <v>1894</v>
      </c>
      <c r="D11717" s="4">
        <v>80731</v>
      </c>
      <c r="I11717" s="4">
        <v>80731</v>
      </c>
      <c r="J11717" s="4">
        <v>80731</v>
      </c>
    </row>
    <row r="11718" spans="2:10" x14ac:dyDescent="0.35">
      <c r="C11718" t="s">
        <v>1869</v>
      </c>
      <c r="E11718" s="4">
        <v>2858784</v>
      </c>
      <c r="H11718" s="4">
        <v>48000</v>
      </c>
      <c r="I11718" s="4">
        <v>2906784</v>
      </c>
      <c r="J11718">
        <v>2858784</v>
      </c>
    </row>
    <row r="11719" spans="2:10" x14ac:dyDescent="0.35">
      <c r="C11719" t="s">
        <v>1870</v>
      </c>
      <c r="D11719" s="4">
        <v>25199</v>
      </c>
      <c r="E11719" s="4">
        <v>16754074</v>
      </c>
      <c r="H11719" s="4">
        <v>483444</v>
      </c>
      <c r="I11719" s="4">
        <v>17262717</v>
      </c>
      <c r="J11719" s="4">
        <v>16779273</v>
      </c>
    </row>
    <row r="11720" spans="2:10" x14ac:dyDescent="0.35">
      <c r="C11720" t="s">
        <v>1871</v>
      </c>
      <c r="D11720" s="4">
        <v>9542</v>
      </c>
      <c r="E11720" s="4">
        <v>0</v>
      </c>
      <c r="H11720" s="4">
        <v>19791574</v>
      </c>
      <c r="I11720" s="4">
        <v>19801116</v>
      </c>
      <c r="J11720" s="4">
        <v>9542</v>
      </c>
    </row>
    <row r="11721" spans="2:10" x14ac:dyDescent="0.35">
      <c r="C11721" t="s">
        <v>1872</v>
      </c>
      <c r="D11721" s="4">
        <v>2401000</v>
      </c>
      <c r="I11721" s="4">
        <v>2401000</v>
      </c>
      <c r="J11721" s="4">
        <v>2401000</v>
      </c>
    </row>
    <row r="11722" spans="2:10" x14ac:dyDescent="0.35">
      <c r="C11722" t="s">
        <v>1874</v>
      </c>
      <c r="E11722" s="4">
        <v>2766</v>
      </c>
      <c r="I11722" s="4">
        <v>2766</v>
      </c>
      <c r="J11722">
        <v>2766</v>
      </c>
    </row>
    <row r="11723" spans="2:10" x14ac:dyDescent="0.35">
      <c r="C11723" t="s">
        <v>1875</v>
      </c>
      <c r="D11723" s="4">
        <v>0</v>
      </c>
      <c r="H11723" s="4">
        <v>578885</v>
      </c>
      <c r="I11723" s="4">
        <v>578885</v>
      </c>
      <c r="J11723" s="4">
        <v>0</v>
      </c>
    </row>
    <row r="11724" spans="2:10" x14ac:dyDescent="0.35">
      <c r="C11724" t="s">
        <v>1877</v>
      </c>
      <c r="D11724" s="4">
        <v>60121</v>
      </c>
      <c r="E11724" s="4">
        <v>4625</v>
      </c>
      <c r="I11724" s="4">
        <v>64746</v>
      </c>
      <c r="J11724" s="4">
        <v>64746</v>
      </c>
    </row>
    <row r="11725" spans="2:10" x14ac:dyDescent="0.35">
      <c r="B11725" t="s">
        <v>55</v>
      </c>
      <c r="D11725" s="4">
        <v>2651135</v>
      </c>
      <c r="E11725" s="4">
        <v>32316922</v>
      </c>
      <c r="F11725" s="4">
        <v>18425</v>
      </c>
      <c r="G11725" s="4">
        <v>228646</v>
      </c>
      <c r="H11725" s="4">
        <v>27208429</v>
      </c>
      <c r="I11725" s="4">
        <v>62423556</v>
      </c>
      <c r="J11725" s="4">
        <v>34968057</v>
      </c>
    </row>
    <row r="11726" spans="2:10" x14ac:dyDescent="0.35">
      <c r="B11726" t="s">
        <v>1878</v>
      </c>
      <c r="C11726" t="s">
        <v>1879</v>
      </c>
      <c r="D11726" s="4">
        <v>3454070</v>
      </c>
      <c r="I11726" s="4">
        <v>3454070</v>
      </c>
      <c r="J11726" s="4">
        <v>3454070</v>
      </c>
    </row>
    <row r="11727" spans="2:10" x14ac:dyDescent="0.35">
      <c r="C11727" t="s">
        <v>1897</v>
      </c>
      <c r="D11727" s="4">
        <v>13689</v>
      </c>
      <c r="I11727" s="4">
        <v>13689</v>
      </c>
      <c r="J11727" s="4">
        <v>13689</v>
      </c>
    </row>
    <row r="11728" spans="2:10" x14ac:dyDescent="0.35">
      <c r="C11728" t="s">
        <v>1880</v>
      </c>
      <c r="D11728" s="4">
        <v>802333</v>
      </c>
      <c r="I11728" s="4">
        <v>802333</v>
      </c>
      <c r="J11728" s="4">
        <v>802333</v>
      </c>
    </row>
    <row r="11729" spans="1:10" x14ac:dyDescent="0.35">
      <c r="C11729" t="s">
        <v>1881</v>
      </c>
      <c r="D11729" s="4">
        <v>4850579</v>
      </c>
      <c r="I11729" s="4">
        <v>4850579</v>
      </c>
      <c r="J11729" s="4">
        <v>4850579</v>
      </c>
    </row>
    <row r="11730" spans="1:10" x14ac:dyDescent="0.35">
      <c r="C11730" t="s">
        <v>1882</v>
      </c>
      <c r="D11730" s="4">
        <v>715</v>
      </c>
      <c r="E11730" s="4">
        <v>123793</v>
      </c>
      <c r="I11730" s="4">
        <v>124509</v>
      </c>
      <c r="J11730" s="4">
        <v>124508</v>
      </c>
    </row>
    <row r="11731" spans="1:10" x14ac:dyDescent="0.35">
      <c r="C11731" t="s">
        <v>1900</v>
      </c>
      <c r="D11731" s="4">
        <v>3480</v>
      </c>
      <c r="I11731" s="4">
        <v>3480</v>
      </c>
      <c r="J11731" s="4">
        <v>3480</v>
      </c>
    </row>
    <row r="11732" spans="1:10" x14ac:dyDescent="0.35">
      <c r="B11732" t="s">
        <v>1878</v>
      </c>
      <c r="C11732" t="s">
        <v>1883</v>
      </c>
      <c r="D11732" s="4">
        <v>57372</v>
      </c>
      <c r="I11732" s="4">
        <v>57372</v>
      </c>
      <c r="J11732" s="4">
        <v>57372</v>
      </c>
    </row>
    <row r="11733" spans="1:10" x14ac:dyDescent="0.35">
      <c r="B11733" t="s">
        <v>56</v>
      </c>
      <c r="D11733" s="4">
        <v>9182239</v>
      </c>
      <c r="E11733" s="4">
        <v>123793</v>
      </c>
      <c r="I11733" s="4">
        <v>9306032</v>
      </c>
      <c r="J11733" s="4">
        <v>9306032</v>
      </c>
    </row>
    <row r="11734" spans="1:10" x14ac:dyDescent="0.35">
      <c r="B11734" t="s">
        <v>1885</v>
      </c>
      <c r="C11734" t="s">
        <v>1886</v>
      </c>
      <c r="D11734" s="4">
        <v>226234</v>
      </c>
      <c r="I11734" s="4">
        <v>226234</v>
      </c>
      <c r="J11734" s="4">
        <v>226234</v>
      </c>
    </row>
    <row r="11735" spans="1:10" x14ac:dyDescent="0.35">
      <c r="B11735" t="s">
        <v>57</v>
      </c>
      <c r="D11735" s="4">
        <v>226234</v>
      </c>
      <c r="I11735" s="4">
        <v>226234</v>
      </c>
      <c r="J11735" s="4">
        <v>226234</v>
      </c>
    </row>
    <row r="11736" spans="1:10" x14ac:dyDescent="0.35">
      <c r="B11736" t="s">
        <v>1887</v>
      </c>
      <c r="C11736" t="s">
        <v>1904</v>
      </c>
      <c r="F11736" s="4">
        <v>750000</v>
      </c>
      <c r="I11736" s="4">
        <v>750000</v>
      </c>
      <c r="J11736">
        <v>0</v>
      </c>
    </row>
    <row r="11737" spans="1:10" x14ac:dyDescent="0.35">
      <c r="C11737" t="s">
        <v>1888</v>
      </c>
      <c r="E11737" s="4">
        <v>1344000</v>
      </c>
      <c r="I11737" s="4">
        <v>1344000</v>
      </c>
      <c r="J11737">
        <v>1344000</v>
      </c>
    </row>
    <row r="11738" spans="1:10" x14ac:dyDescent="0.35">
      <c r="C11738" t="s">
        <v>1901</v>
      </c>
      <c r="E11738" s="4">
        <v>1050000</v>
      </c>
      <c r="I11738" s="4">
        <v>1050000</v>
      </c>
      <c r="J11738">
        <v>1050000</v>
      </c>
    </row>
    <row r="11739" spans="1:10" x14ac:dyDescent="0.35">
      <c r="C11739" t="s">
        <v>1889</v>
      </c>
      <c r="E11739" s="4">
        <v>210000</v>
      </c>
      <c r="I11739" s="4">
        <v>210000</v>
      </c>
      <c r="J11739">
        <v>210000</v>
      </c>
    </row>
    <row r="11740" spans="1:10" x14ac:dyDescent="0.35">
      <c r="C11740" t="s">
        <v>1890</v>
      </c>
      <c r="E11740" s="4">
        <v>112500</v>
      </c>
      <c r="I11740" s="4">
        <v>112500</v>
      </c>
      <c r="J11740">
        <v>112500</v>
      </c>
    </row>
    <row r="11741" spans="1:10" x14ac:dyDescent="0.35">
      <c r="C11741" t="s">
        <v>1902</v>
      </c>
      <c r="E11741" s="4">
        <v>2100000</v>
      </c>
      <c r="I11741" s="4">
        <v>2100000</v>
      </c>
      <c r="J11741">
        <v>2100000</v>
      </c>
    </row>
    <row r="11742" spans="1:10" x14ac:dyDescent="0.35">
      <c r="B11742" t="s">
        <v>58</v>
      </c>
      <c r="E11742" s="4">
        <v>4816500</v>
      </c>
      <c r="F11742" s="4">
        <v>750000</v>
      </c>
      <c r="I11742" s="4">
        <v>5566500</v>
      </c>
      <c r="J11742">
        <v>4816500</v>
      </c>
    </row>
    <row r="11743" spans="1:10" x14ac:dyDescent="0.35">
      <c r="A11743" t="s">
        <v>1749</v>
      </c>
      <c r="D11743" s="4">
        <v>254118966</v>
      </c>
      <c r="E11743" s="4">
        <v>45012494</v>
      </c>
      <c r="F11743" s="4">
        <v>27177228</v>
      </c>
      <c r="G11743" s="4">
        <v>1146163</v>
      </c>
      <c r="H11743" s="4">
        <v>64958009</v>
      </c>
      <c r="I11743" s="4">
        <v>392412860</v>
      </c>
      <c r="J11743" s="4">
        <v>299131460</v>
      </c>
    </row>
    <row r="11744" spans="1:10" x14ac:dyDescent="0.35">
      <c r="A11744" t="s">
        <v>1120</v>
      </c>
      <c r="B11744" t="s">
        <v>1842</v>
      </c>
      <c r="C11744" t="s">
        <v>1843</v>
      </c>
      <c r="D11744" s="4">
        <v>11234296</v>
      </c>
      <c r="I11744" s="4">
        <v>11234296</v>
      </c>
      <c r="J11744" s="4">
        <v>11234296</v>
      </c>
    </row>
    <row r="11745" spans="2:10" x14ac:dyDescent="0.35">
      <c r="C11745" t="s">
        <v>1844</v>
      </c>
      <c r="D11745" s="4">
        <v>79574</v>
      </c>
      <c r="F11745" s="4">
        <v>231400</v>
      </c>
      <c r="G11745" s="4">
        <v>30277</v>
      </c>
      <c r="H11745" s="4">
        <v>543674</v>
      </c>
      <c r="I11745" s="4">
        <v>884924</v>
      </c>
      <c r="J11745" s="4">
        <v>79574</v>
      </c>
    </row>
    <row r="11746" spans="2:10" x14ac:dyDescent="0.35">
      <c r="C11746" t="s">
        <v>1845</v>
      </c>
      <c r="D11746" s="4">
        <v>111159</v>
      </c>
      <c r="F11746" s="4">
        <v>539546</v>
      </c>
      <c r="H11746" s="4">
        <v>156690</v>
      </c>
      <c r="I11746" s="4">
        <v>807394</v>
      </c>
      <c r="J11746" s="4">
        <v>111159</v>
      </c>
    </row>
    <row r="11747" spans="2:10" x14ac:dyDescent="0.35">
      <c r="B11747" t="s">
        <v>51</v>
      </c>
      <c r="D11747" s="4">
        <v>11425029</v>
      </c>
      <c r="F11747" s="4">
        <v>770945</v>
      </c>
      <c r="G11747" s="4">
        <v>30277</v>
      </c>
      <c r="H11747" s="4">
        <v>700364</v>
      </c>
      <c r="I11747" s="4">
        <v>12926614</v>
      </c>
      <c r="J11747" s="4">
        <v>11425029</v>
      </c>
    </row>
    <row r="11748" spans="2:10" x14ac:dyDescent="0.35">
      <c r="B11748" t="s">
        <v>1843</v>
      </c>
      <c r="C11748" t="s">
        <v>1846</v>
      </c>
      <c r="D11748" s="4">
        <v>1668669</v>
      </c>
      <c r="F11748" s="4">
        <v>5467505</v>
      </c>
      <c r="G11748" s="4">
        <v>3254676</v>
      </c>
      <c r="H11748" s="4">
        <v>3222720</v>
      </c>
      <c r="I11748" s="4">
        <v>13613570</v>
      </c>
      <c r="J11748" s="4">
        <v>1668669</v>
      </c>
    </row>
    <row r="11749" spans="2:10" x14ac:dyDescent="0.35">
      <c r="C11749" t="s">
        <v>1847</v>
      </c>
      <c r="D11749" s="4">
        <v>1769366</v>
      </c>
      <c r="F11749" s="4">
        <v>1639944</v>
      </c>
      <c r="H11749" s="4">
        <v>26088</v>
      </c>
      <c r="I11749" s="4">
        <v>3435398</v>
      </c>
      <c r="J11749" s="4">
        <v>1769366</v>
      </c>
    </row>
    <row r="11750" spans="2:10" x14ac:dyDescent="0.35">
      <c r="C11750" t="s">
        <v>1848</v>
      </c>
      <c r="D11750" s="4">
        <v>633535</v>
      </c>
      <c r="E11750" s="4">
        <v>1743</v>
      </c>
      <c r="I11750" s="4">
        <v>635278</v>
      </c>
      <c r="J11750" s="4">
        <v>635278</v>
      </c>
    </row>
    <row r="11751" spans="2:10" x14ac:dyDescent="0.35">
      <c r="B11751" t="s">
        <v>52</v>
      </c>
      <c r="D11751" s="4">
        <v>4071569</v>
      </c>
      <c r="E11751" s="4">
        <v>1743</v>
      </c>
      <c r="F11751" s="4">
        <v>7107448</v>
      </c>
      <c r="G11751" s="4">
        <v>3254676</v>
      </c>
      <c r="H11751" s="4">
        <v>3248808</v>
      </c>
      <c r="I11751" s="4">
        <v>17684245</v>
      </c>
      <c r="J11751" s="4">
        <v>4073312</v>
      </c>
    </row>
    <row r="11752" spans="2:10" x14ac:dyDescent="0.35">
      <c r="B11752" t="s">
        <v>1844</v>
      </c>
      <c r="C11752" t="s">
        <v>1851</v>
      </c>
      <c r="D11752" s="4">
        <v>231164</v>
      </c>
      <c r="I11752" s="4">
        <v>231164</v>
      </c>
      <c r="J11752" s="4">
        <v>231164</v>
      </c>
    </row>
    <row r="11753" spans="2:10" x14ac:dyDescent="0.35">
      <c r="C11753" t="s">
        <v>1853</v>
      </c>
      <c r="H11753" s="4">
        <v>2309</v>
      </c>
      <c r="I11753" s="4">
        <v>2309</v>
      </c>
      <c r="J11753">
        <v>0</v>
      </c>
    </row>
    <row r="11754" spans="2:10" x14ac:dyDescent="0.35">
      <c r="C11754" t="s">
        <v>1903</v>
      </c>
      <c r="D11754" s="4">
        <v>10768</v>
      </c>
      <c r="I11754" s="4">
        <v>10768</v>
      </c>
      <c r="J11754" s="4">
        <v>10768</v>
      </c>
    </row>
    <row r="11755" spans="2:10" x14ac:dyDescent="0.35">
      <c r="C11755" t="s">
        <v>1854</v>
      </c>
      <c r="D11755" s="4">
        <v>137605</v>
      </c>
      <c r="F11755" s="4">
        <v>632140</v>
      </c>
      <c r="I11755" s="4">
        <v>769745</v>
      </c>
      <c r="J11755" s="4">
        <v>137605</v>
      </c>
    </row>
    <row r="11756" spans="2:10" x14ac:dyDescent="0.35">
      <c r="C11756" t="s">
        <v>1855</v>
      </c>
      <c r="D11756" s="4">
        <v>113707</v>
      </c>
      <c r="E11756" s="4">
        <v>290541</v>
      </c>
      <c r="I11756" s="4">
        <v>404249</v>
      </c>
      <c r="J11756" s="4">
        <v>404248</v>
      </c>
    </row>
    <row r="11757" spans="2:10" x14ac:dyDescent="0.35">
      <c r="C11757" t="s">
        <v>1856</v>
      </c>
      <c r="I11757" s="4">
        <v>0</v>
      </c>
      <c r="J11757">
        <v>0</v>
      </c>
    </row>
    <row r="11758" spans="2:10" x14ac:dyDescent="0.35">
      <c r="C11758" t="s">
        <v>1857</v>
      </c>
      <c r="D11758" s="4">
        <v>15616</v>
      </c>
      <c r="I11758" s="4">
        <v>15616</v>
      </c>
      <c r="J11758" s="4">
        <v>15616</v>
      </c>
    </row>
    <row r="11759" spans="2:10" x14ac:dyDescent="0.35">
      <c r="C11759" t="s">
        <v>1858</v>
      </c>
      <c r="D11759" s="4">
        <v>62175</v>
      </c>
      <c r="E11759" s="4">
        <v>10390</v>
      </c>
      <c r="H11759" s="4">
        <v>4022</v>
      </c>
      <c r="I11759" s="4">
        <v>76587</v>
      </c>
      <c r="J11759" s="4">
        <v>72565</v>
      </c>
    </row>
    <row r="11760" spans="2:10" x14ac:dyDescent="0.35">
      <c r="C11760" t="s">
        <v>1859</v>
      </c>
      <c r="D11760" s="4">
        <v>1225000</v>
      </c>
      <c r="H11760" s="4">
        <v>275000</v>
      </c>
      <c r="I11760" s="4">
        <v>1500000</v>
      </c>
      <c r="J11760" s="4">
        <v>1225000</v>
      </c>
    </row>
    <row r="11761" spans="2:10" x14ac:dyDescent="0.35">
      <c r="C11761" t="s">
        <v>1860</v>
      </c>
      <c r="D11761" s="4">
        <v>1087030</v>
      </c>
      <c r="I11761" s="4">
        <v>1087030</v>
      </c>
      <c r="J11761" s="4">
        <v>1087030</v>
      </c>
    </row>
    <row r="11762" spans="2:10" x14ac:dyDescent="0.35">
      <c r="C11762" t="s">
        <v>1861</v>
      </c>
      <c r="D11762" s="4">
        <v>69724</v>
      </c>
      <c r="I11762" s="4">
        <v>69724</v>
      </c>
      <c r="J11762" s="4">
        <v>69724</v>
      </c>
    </row>
    <row r="11763" spans="2:10" x14ac:dyDescent="0.35">
      <c r="C11763" t="s">
        <v>1863</v>
      </c>
      <c r="D11763" s="4">
        <v>38900</v>
      </c>
      <c r="I11763" s="4">
        <v>38900</v>
      </c>
      <c r="J11763" s="4">
        <v>38900</v>
      </c>
    </row>
    <row r="11764" spans="2:10" x14ac:dyDescent="0.35">
      <c r="B11764" t="s">
        <v>54</v>
      </c>
      <c r="D11764" s="4">
        <v>2991689</v>
      </c>
      <c r="E11764" s="4">
        <v>300932</v>
      </c>
      <c r="F11764" s="4">
        <v>632140</v>
      </c>
      <c r="H11764" s="4">
        <v>281331</v>
      </c>
      <c r="I11764" s="4">
        <v>4206092</v>
      </c>
      <c r="J11764" s="4">
        <v>3292621</v>
      </c>
    </row>
    <row r="11765" spans="2:10" x14ac:dyDescent="0.35">
      <c r="B11765" t="s">
        <v>1845</v>
      </c>
      <c r="C11765" t="s">
        <v>1866</v>
      </c>
      <c r="I11765" s="4">
        <v>0</v>
      </c>
      <c r="J11765">
        <v>0</v>
      </c>
    </row>
    <row r="11766" spans="2:10" x14ac:dyDescent="0.35">
      <c r="C11766" t="s">
        <v>1867</v>
      </c>
      <c r="D11766" s="4">
        <v>4500</v>
      </c>
      <c r="E11766" s="4">
        <v>69531</v>
      </c>
      <c r="F11766" s="4">
        <v>18000</v>
      </c>
      <c r="H11766" s="4">
        <v>765113</v>
      </c>
      <c r="I11766" s="4">
        <v>857144</v>
      </c>
      <c r="J11766" s="4">
        <v>74031</v>
      </c>
    </row>
    <row r="11767" spans="2:10" x14ac:dyDescent="0.35">
      <c r="C11767" t="s">
        <v>1868</v>
      </c>
      <c r="E11767" s="4">
        <v>10519</v>
      </c>
      <c r="H11767" s="4">
        <v>709066</v>
      </c>
      <c r="I11767" s="4">
        <v>719585</v>
      </c>
      <c r="J11767">
        <v>10519</v>
      </c>
    </row>
    <row r="11768" spans="2:10" x14ac:dyDescent="0.35">
      <c r="C11768" t="s">
        <v>1894</v>
      </c>
      <c r="D11768" s="4">
        <v>22976</v>
      </c>
      <c r="I11768" s="4">
        <v>22976</v>
      </c>
      <c r="J11768" s="4">
        <v>22976</v>
      </c>
    </row>
    <row r="11769" spans="2:10" x14ac:dyDescent="0.35">
      <c r="C11769" t="s">
        <v>1869</v>
      </c>
      <c r="H11769" s="4">
        <v>296640</v>
      </c>
      <c r="I11769" s="4">
        <v>296640</v>
      </c>
      <c r="J11769">
        <v>0</v>
      </c>
    </row>
    <row r="11770" spans="2:10" x14ac:dyDescent="0.35">
      <c r="C11770" t="s">
        <v>1870</v>
      </c>
      <c r="F11770" s="4">
        <v>26604</v>
      </c>
      <c r="H11770" s="4">
        <v>2604748</v>
      </c>
      <c r="I11770" s="4">
        <v>2631352</v>
      </c>
      <c r="J11770">
        <v>0</v>
      </c>
    </row>
    <row r="11771" spans="2:10" x14ac:dyDescent="0.35">
      <c r="C11771" t="s">
        <v>1871</v>
      </c>
      <c r="D11771" s="4">
        <v>151243</v>
      </c>
      <c r="G11771" s="4">
        <v>302486</v>
      </c>
      <c r="I11771" s="4">
        <v>453730</v>
      </c>
      <c r="J11771" s="4">
        <v>151243</v>
      </c>
    </row>
    <row r="11772" spans="2:10" x14ac:dyDescent="0.35">
      <c r="C11772" t="s">
        <v>1872</v>
      </c>
      <c r="D11772" s="4">
        <v>441000</v>
      </c>
      <c r="I11772" s="4">
        <v>441000</v>
      </c>
      <c r="J11772" s="4">
        <v>441000</v>
      </c>
    </row>
    <row r="11773" spans="2:10" x14ac:dyDescent="0.35">
      <c r="C11773" t="s">
        <v>1875</v>
      </c>
      <c r="H11773" s="4">
        <v>26154</v>
      </c>
      <c r="I11773" s="4">
        <v>26154</v>
      </c>
      <c r="J11773">
        <v>0</v>
      </c>
    </row>
    <row r="11774" spans="2:10" x14ac:dyDescent="0.35">
      <c r="C11774" t="s">
        <v>1877</v>
      </c>
      <c r="D11774" s="4">
        <v>1309</v>
      </c>
      <c r="I11774" s="4">
        <v>1309</v>
      </c>
      <c r="J11774" s="4">
        <v>1309</v>
      </c>
    </row>
    <row r="11775" spans="2:10" x14ac:dyDescent="0.35">
      <c r="B11775" t="s">
        <v>55</v>
      </c>
      <c r="D11775" s="4">
        <v>621028</v>
      </c>
      <c r="E11775" s="4">
        <v>80049</v>
      </c>
      <c r="F11775" s="4">
        <v>44604</v>
      </c>
      <c r="G11775" s="4">
        <v>302486</v>
      </c>
      <c r="H11775" s="4">
        <v>4401722</v>
      </c>
      <c r="I11775" s="4">
        <v>5449890</v>
      </c>
      <c r="J11775" s="4">
        <v>701077</v>
      </c>
    </row>
    <row r="11776" spans="2:10" x14ac:dyDescent="0.35">
      <c r="B11776" t="s">
        <v>1878</v>
      </c>
      <c r="C11776" t="s">
        <v>1879</v>
      </c>
      <c r="D11776" s="4">
        <v>94743</v>
      </c>
      <c r="I11776" s="4">
        <v>94743</v>
      </c>
      <c r="J11776" s="4">
        <v>94743</v>
      </c>
    </row>
    <row r="11777" spans="1:10" x14ac:dyDescent="0.35">
      <c r="C11777" t="s">
        <v>1881</v>
      </c>
      <c r="D11777" s="4">
        <v>711145</v>
      </c>
      <c r="I11777" s="4">
        <v>711145</v>
      </c>
      <c r="J11777" s="4">
        <v>711145</v>
      </c>
    </row>
    <row r="11778" spans="1:10" x14ac:dyDescent="0.35">
      <c r="C11778" t="s">
        <v>1882</v>
      </c>
      <c r="F11778" s="4">
        <v>44015</v>
      </c>
      <c r="I11778" s="4">
        <v>44015</v>
      </c>
      <c r="J11778">
        <v>0</v>
      </c>
    </row>
    <row r="11779" spans="1:10" x14ac:dyDescent="0.35">
      <c r="B11779" t="s">
        <v>56</v>
      </c>
      <c r="D11779" s="4">
        <v>805888</v>
      </c>
      <c r="F11779" s="4">
        <v>44015</v>
      </c>
      <c r="I11779" s="4">
        <v>849904</v>
      </c>
      <c r="J11779" s="4">
        <v>805888</v>
      </c>
    </row>
    <row r="11780" spans="1:10" x14ac:dyDescent="0.35">
      <c r="B11780" t="s">
        <v>1885</v>
      </c>
      <c r="C11780" t="s">
        <v>1886</v>
      </c>
      <c r="D11780" s="4">
        <v>14140</v>
      </c>
      <c r="I11780" s="4">
        <v>14140</v>
      </c>
      <c r="J11780" s="4">
        <v>14140</v>
      </c>
    </row>
    <row r="11781" spans="1:10" x14ac:dyDescent="0.35">
      <c r="B11781" t="s">
        <v>57</v>
      </c>
      <c r="D11781" s="4">
        <v>14140</v>
      </c>
      <c r="I11781" s="4">
        <v>14140</v>
      </c>
      <c r="J11781" s="4">
        <v>14140</v>
      </c>
    </row>
    <row r="11782" spans="1:10" x14ac:dyDescent="0.35">
      <c r="B11782" t="s">
        <v>1887</v>
      </c>
      <c r="C11782" t="s">
        <v>1888</v>
      </c>
      <c r="H11782" s="4">
        <v>192000</v>
      </c>
      <c r="I11782" s="4">
        <v>192000</v>
      </c>
      <c r="J11782">
        <v>0</v>
      </c>
    </row>
    <row r="11783" spans="1:10" x14ac:dyDescent="0.35">
      <c r="C11783" t="s">
        <v>1889</v>
      </c>
      <c r="H11783" s="4">
        <v>210000</v>
      </c>
      <c r="I11783" s="4">
        <v>210000</v>
      </c>
      <c r="J11783">
        <v>0</v>
      </c>
    </row>
    <row r="11784" spans="1:10" x14ac:dyDescent="0.35">
      <c r="C11784" t="s">
        <v>1890</v>
      </c>
      <c r="H11784" s="4">
        <v>225000</v>
      </c>
      <c r="I11784" s="4">
        <v>225000</v>
      </c>
      <c r="J11784">
        <v>0</v>
      </c>
    </row>
    <row r="11785" spans="1:10" x14ac:dyDescent="0.35">
      <c r="B11785" t="s">
        <v>58</v>
      </c>
      <c r="H11785" s="4">
        <v>627000</v>
      </c>
      <c r="I11785" s="4">
        <v>627000</v>
      </c>
      <c r="J11785">
        <v>0</v>
      </c>
    </row>
    <row r="11786" spans="1:10" x14ac:dyDescent="0.35">
      <c r="A11786" t="s">
        <v>1750</v>
      </c>
      <c r="D11786" s="4">
        <v>19929343</v>
      </c>
      <c r="E11786" s="4">
        <v>382724</v>
      </c>
      <c r="F11786" s="4">
        <v>8599153</v>
      </c>
      <c r="G11786" s="4">
        <v>3587439</v>
      </c>
      <c r="H11786" s="4">
        <v>9259225</v>
      </c>
      <c r="I11786" s="4">
        <v>41757884</v>
      </c>
      <c r="J11786" s="4">
        <v>20312067</v>
      </c>
    </row>
    <row r="11787" spans="1:10" x14ac:dyDescent="0.35">
      <c r="A11787" t="s">
        <v>1122</v>
      </c>
      <c r="B11787" t="s">
        <v>1842</v>
      </c>
      <c r="C11787" t="s">
        <v>1843</v>
      </c>
      <c r="D11787" s="4">
        <v>12810572</v>
      </c>
      <c r="F11787" s="4">
        <v>4548600</v>
      </c>
      <c r="I11787" s="4">
        <v>17359172</v>
      </c>
      <c r="J11787" s="4">
        <v>12810572</v>
      </c>
    </row>
    <row r="11788" spans="1:10" x14ac:dyDescent="0.35">
      <c r="C11788" t="s">
        <v>1844</v>
      </c>
      <c r="D11788" s="4">
        <v>655262</v>
      </c>
      <c r="E11788" s="4">
        <v>1039352</v>
      </c>
      <c r="H11788" s="4">
        <v>122400</v>
      </c>
      <c r="I11788" s="4">
        <v>1817014</v>
      </c>
      <c r="J11788" s="4">
        <v>1694614</v>
      </c>
    </row>
    <row r="11789" spans="1:10" x14ac:dyDescent="0.35">
      <c r="C11789" t="s">
        <v>1845</v>
      </c>
      <c r="D11789" s="4">
        <v>36010</v>
      </c>
      <c r="E11789" s="4">
        <v>752407</v>
      </c>
      <c r="I11789" s="4">
        <v>788418</v>
      </c>
      <c r="J11789" s="4">
        <v>788417</v>
      </c>
    </row>
    <row r="11790" spans="1:10" x14ac:dyDescent="0.35">
      <c r="B11790" t="s">
        <v>51</v>
      </c>
      <c r="D11790" s="4">
        <v>13501845</v>
      </c>
      <c r="E11790" s="4">
        <v>1791759</v>
      </c>
      <c r="F11790" s="4">
        <v>4548600</v>
      </c>
      <c r="H11790" s="4">
        <v>122400</v>
      </c>
      <c r="I11790" s="4">
        <v>19964604</v>
      </c>
      <c r="J11790" s="4">
        <v>15293604</v>
      </c>
    </row>
    <row r="11791" spans="1:10" x14ac:dyDescent="0.35">
      <c r="B11791" t="s">
        <v>1843</v>
      </c>
      <c r="C11791" t="s">
        <v>1846</v>
      </c>
      <c r="D11791" s="4">
        <v>8629678</v>
      </c>
      <c r="E11791" s="4">
        <v>152028</v>
      </c>
      <c r="I11791" s="4">
        <v>8781706</v>
      </c>
      <c r="J11791" s="4">
        <v>8781706</v>
      </c>
    </row>
    <row r="11792" spans="1:10" x14ac:dyDescent="0.35">
      <c r="C11792" t="s">
        <v>1847</v>
      </c>
      <c r="D11792" s="4">
        <v>3311016</v>
      </c>
      <c r="E11792" s="4">
        <v>1984210</v>
      </c>
      <c r="F11792" s="4">
        <v>562703</v>
      </c>
      <c r="H11792" s="4">
        <v>99209</v>
      </c>
      <c r="I11792" s="4">
        <v>5957138</v>
      </c>
      <c r="J11792" s="4">
        <v>5295226</v>
      </c>
    </row>
    <row r="11793" spans="2:10" x14ac:dyDescent="0.35">
      <c r="C11793" t="s">
        <v>1848</v>
      </c>
      <c r="D11793" s="4">
        <v>9315</v>
      </c>
      <c r="E11793" s="4">
        <v>581</v>
      </c>
      <c r="I11793" s="4">
        <v>9896</v>
      </c>
      <c r="J11793" s="4">
        <v>9896</v>
      </c>
    </row>
    <row r="11794" spans="2:10" x14ac:dyDescent="0.35">
      <c r="B11794" t="s">
        <v>52</v>
      </c>
      <c r="D11794" s="4">
        <v>11950010</v>
      </c>
      <c r="E11794" s="4">
        <v>2136819</v>
      </c>
      <c r="F11794" s="4">
        <v>562703</v>
      </c>
      <c r="H11794" s="4">
        <v>99209</v>
      </c>
      <c r="I11794" s="4">
        <v>14748741</v>
      </c>
      <c r="J11794" s="4">
        <v>14086829</v>
      </c>
    </row>
    <row r="11795" spans="2:10" x14ac:dyDescent="0.35">
      <c r="B11795" t="s">
        <v>1849</v>
      </c>
      <c r="C11795" t="s">
        <v>1850</v>
      </c>
      <c r="D11795" s="4">
        <v>4800000</v>
      </c>
      <c r="I11795" s="4">
        <v>4800000</v>
      </c>
      <c r="J11795" s="4">
        <v>4800000</v>
      </c>
    </row>
    <row r="11796" spans="2:10" x14ac:dyDescent="0.35">
      <c r="B11796" t="s">
        <v>53</v>
      </c>
      <c r="D11796" s="4">
        <v>4800000</v>
      </c>
      <c r="I11796" s="4">
        <v>4800000</v>
      </c>
      <c r="J11796" s="4">
        <v>4800000</v>
      </c>
    </row>
    <row r="11797" spans="2:10" x14ac:dyDescent="0.35">
      <c r="B11797" t="s">
        <v>1844</v>
      </c>
      <c r="C11797" t="s">
        <v>1934</v>
      </c>
      <c r="E11797" s="4">
        <v>3849</v>
      </c>
      <c r="I11797" s="4">
        <v>3849</v>
      </c>
      <c r="J11797">
        <v>3849</v>
      </c>
    </row>
    <row r="11798" spans="2:10" x14ac:dyDescent="0.35">
      <c r="C11798" t="s">
        <v>1851</v>
      </c>
      <c r="D11798" s="4">
        <v>460295</v>
      </c>
      <c r="I11798" s="4">
        <v>460295</v>
      </c>
      <c r="J11798" s="4">
        <v>460295</v>
      </c>
    </row>
    <row r="11799" spans="2:10" x14ac:dyDescent="0.35">
      <c r="C11799" t="s">
        <v>1899</v>
      </c>
      <c r="G11799" s="4">
        <v>585200</v>
      </c>
      <c r="H11799" s="4">
        <v>292600</v>
      </c>
      <c r="I11799" s="4">
        <v>877800</v>
      </c>
      <c r="J11799">
        <v>0</v>
      </c>
    </row>
    <row r="11800" spans="2:10" x14ac:dyDescent="0.35">
      <c r="C11800" t="s">
        <v>1852</v>
      </c>
      <c r="D11800" s="4">
        <v>8644</v>
      </c>
      <c r="I11800" s="4">
        <v>8644</v>
      </c>
      <c r="J11800" s="4">
        <v>8644</v>
      </c>
    </row>
    <row r="11801" spans="2:10" x14ac:dyDescent="0.35">
      <c r="C11801" t="s">
        <v>1853</v>
      </c>
      <c r="D11801" s="4">
        <v>13082</v>
      </c>
      <c r="I11801" s="4">
        <v>13082</v>
      </c>
      <c r="J11801" s="4">
        <v>13082</v>
      </c>
    </row>
    <row r="11802" spans="2:10" x14ac:dyDescent="0.35">
      <c r="C11802" t="s">
        <v>1893</v>
      </c>
      <c r="D11802" s="4">
        <v>1026</v>
      </c>
      <c r="I11802" s="4">
        <v>1026</v>
      </c>
      <c r="J11802" s="4">
        <v>1026</v>
      </c>
    </row>
    <row r="11803" spans="2:10" x14ac:dyDescent="0.35">
      <c r="C11803" t="s">
        <v>1854</v>
      </c>
      <c r="D11803" s="4">
        <v>383319</v>
      </c>
      <c r="I11803" s="4">
        <v>383319</v>
      </c>
      <c r="J11803" s="4">
        <v>383319</v>
      </c>
    </row>
    <row r="11804" spans="2:10" x14ac:dyDescent="0.35">
      <c r="C11804" t="s">
        <v>1855</v>
      </c>
      <c r="D11804" s="4">
        <v>381826</v>
      </c>
      <c r="I11804" s="4">
        <v>381826</v>
      </c>
      <c r="J11804" s="4">
        <v>381826</v>
      </c>
    </row>
    <row r="11805" spans="2:10" x14ac:dyDescent="0.35">
      <c r="C11805" t="s">
        <v>1856</v>
      </c>
      <c r="D11805" s="4">
        <v>14495</v>
      </c>
      <c r="I11805" s="4">
        <v>14495</v>
      </c>
      <c r="J11805" s="4">
        <v>14495</v>
      </c>
    </row>
    <row r="11806" spans="2:10" x14ac:dyDescent="0.35">
      <c r="C11806" t="s">
        <v>1857</v>
      </c>
      <c r="D11806" s="4">
        <v>27838</v>
      </c>
      <c r="I11806" s="4">
        <v>27838</v>
      </c>
      <c r="J11806" s="4">
        <v>27838</v>
      </c>
    </row>
    <row r="11807" spans="2:10" x14ac:dyDescent="0.35">
      <c r="C11807" t="s">
        <v>1858</v>
      </c>
      <c r="D11807" s="4">
        <v>8044</v>
      </c>
      <c r="E11807" s="4">
        <v>88486</v>
      </c>
      <c r="H11807" s="4">
        <v>8044</v>
      </c>
      <c r="I11807" s="4">
        <v>104574</v>
      </c>
      <c r="J11807" s="4">
        <v>96530</v>
      </c>
    </row>
    <row r="11808" spans="2:10" x14ac:dyDescent="0.35">
      <c r="C11808" t="s">
        <v>1859</v>
      </c>
      <c r="D11808" s="4">
        <v>500000</v>
      </c>
      <c r="E11808" s="4">
        <v>100000</v>
      </c>
      <c r="H11808" s="4">
        <v>305269</v>
      </c>
      <c r="I11808" s="4">
        <v>905269</v>
      </c>
      <c r="J11808" s="4">
        <v>600000</v>
      </c>
    </row>
    <row r="11809" spans="2:10" x14ac:dyDescent="0.35">
      <c r="C11809" t="s">
        <v>1860</v>
      </c>
      <c r="D11809" s="4">
        <v>978327</v>
      </c>
      <c r="I11809" s="4">
        <v>978327</v>
      </c>
      <c r="J11809" s="4">
        <v>978327</v>
      </c>
    </row>
    <row r="11810" spans="2:10" x14ac:dyDescent="0.35">
      <c r="C11810" t="s">
        <v>1861</v>
      </c>
      <c r="D11810" s="4">
        <v>117522</v>
      </c>
      <c r="I11810" s="4">
        <v>117522</v>
      </c>
      <c r="J11810" s="4">
        <v>117522</v>
      </c>
    </row>
    <row r="11811" spans="2:10" x14ac:dyDescent="0.35">
      <c r="C11811" t="s">
        <v>1862</v>
      </c>
      <c r="D11811" s="4">
        <v>769178</v>
      </c>
      <c r="I11811" s="4">
        <v>769178</v>
      </c>
      <c r="J11811" s="4">
        <v>769178</v>
      </c>
    </row>
    <row r="11812" spans="2:10" x14ac:dyDescent="0.35">
      <c r="C11812" t="s">
        <v>1863</v>
      </c>
      <c r="D11812" s="4">
        <v>31120</v>
      </c>
      <c r="I11812" s="4">
        <v>31120</v>
      </c>
      <c r="J11812" s="4">
        <v>31120</v>
      </c>
    </row>
    <row r="11813" spans="2:10" x14ac:dyDescent="0.35">
      <c r="B11813" t="s">
        <v>54</v>
      </c>
      <c r="D11813" s="4">
        <v>3694716</v>
      </c>
      <c r="E11813" s="4">
        <v>192335</v>
      </c>
      <c r="G11813" s="4">
        <v>585200</v>
      </c>
      <c r="H11813" s="4">
        <v>605913</v>
      </c>
      <c r="I11813" s="4">
        <v>5078165</v>
      </c>
      <c r="J11813" s="4">
        <v>3887051</v>
      </c>
    </row>
    <row r="11814" spans="2:10" x14ac:dyDescent="0.35">
      <c r="B11814" t="s">
        <v>1845</v>
      </c>
      <c r="C11814" t="s">
        <v>1864</v>
      </c>
      <c r="E11814" s="4">
        <v>22317</v>
      </c>
      <c r="I11814" s="4">
        <v>22317</v>
      </c>
      <c r="J11814">
        <v>22317</v>
      </c>
    </row>
    <row r="11815" spans="2:10" x14ac:dyDescent="0.35">
      <c r="C11815" t="s">
        <v>1865</v>
      </c>
      <c r="D11815" s="4">
        <v>89586</v>
      </c>
      <c r="E11815" s="4">
        <v>0</v>
      </c>
      <c r="I11815" s="4">
        <v>89586</v>
      </c>
      <c r="J11815" s="4">
        <v>89586</v>
      </c>
    </row>
    <row r="11816" spans="2:10" x14ac:dyDescent="0.35">
      <c r="C11816" t="s">
        <v>1866</v>
      </c>
      <c r="D11816" s="4">
        <v>1580</v>
      </c>
      <c r="I11816" s="4">
        <v>1580</v>
      </c>
      <c r="J11816" s="4">
        <v>1580</v>
      </c>
    </row>
    <row r="11817" spans="2:10" x14ac:dyDescent="0.35">
      <c r="C11817" t="s">
        <v>1867</v>
      </c>
      <c r="D11817" s="4">
        <v>355875</v>
      </c>
      <c r="E11817" s="4">
        <v>9000</v>
      </c>
      <c r="F11817" s="4">
        <v>4500</v>
      </c>
      <c r="H11817" s="4">
        <v>1216258</v>
      </c>
      <c r="I11817" s="4">
        <v>1585633</v>
      </c>
      <c r="J11817" s="4">
        <v>364875</v>
      </c>
    </row>
    <row r="11818" spans="2:10" x14ac:dyDescent="0.35">
      <c r="C11818" t="s">
        <v>1868</v>
      </c>
      <c r="D11818" s="4">
        <v>18350</v>
      </c>
      <c r="E11818" s="4">
        <v>5259</v>
      </c>
      <c r="H11818" s="4">
        <v>1011399</v>
      </c>
      <c r="I11818" s="4">
        <v>1035008</v>
      </c>
      <c r="J11818" s="4">
        <v>23609</v>
      </c>
    </row>
    <row r="11819" spans="2:10" x14ac:dyDescent="0.35">
      <c r="C11819" t="s">
        <v>1894</v>
      </c>
      <c r="D11819" s="4">
        <v>2830</v>
      </c>
      <c r="I11819" s="4">
        <v>2830</v>
      </c>
      <c r="J11819" s="4">
        <v>2830</v>
      </c>
    </row>
    <row r="11820" spans="2:10" x14ac:dyDescent="0.35">
      <c r="C11820" t="s">
        <v>1869</v>
      </c>
      <c r="D11820" s="4">
        <v>3556</v>
      </c>
      <c r="H11820" s="4">
        <v>408000</v>
      </c>
      <c r="I11820" s="4">
        <v>411556</v>
      </c>
      <c r="J11820" s="4">
        <v>3556</v>
      </c>
    </row>
    <row r="11821" spans="2:10" x14ac:dyDescent="0.35">
      <c r="C11821" t="s">
        <v>1870</v>
      </c>
      <c r="D11821" s="4">
        <v>119546</v>
      </c>
      <c r="E11821" s="4">
        <v>2048226</v>
      </c>
      <c r="H11821" s="4">
        <v>20018</v>
      </c>
      <c r="I11821" s="4">
        <v>2187790</v>
      </c>
      <c r="J11821" s="4">
        <v>2167772</v>
      </c>
    </row>
    <row r="11822" spans="2:10" x14ac:dyDescent="0.35">
      <c r="C11822" t="s">
        <v>1871</v>
      </c>
      <c r="D11822" s="4">
        <v>4451621</v>
      </c>
      <c r="F11822" s="4">
        <v>130000</v>
      </c>
      <c r="G11822" s="4">
        <v>55378</v>
      </c>
      <c r="I11822" s="4">
        <v>4636999</v>
      </c>
      <c r="J11822" s="4">
        <v>4451621</v>
      </c>
    </row>
    <row r="11823" spans="2:10" x14ac:dyDescent="0.35">
      <c r="C11823" t="s">
        <v>1872</v>
      </c>
      <c r="D11823" s="4">
        <v>153681</v>
      </c>
      <c r="I11823" s="4">
        <v>153681</v>
      </c>
      <c r="J11823" s="4">
        <v>153681</v>
      </c>
    </row>
    <row r="11824" spans="2:10" x14ac:dyDescent="0.35">
      <c r="C11824" t="s">
        <v>1873</v>
      </c>
      <c r="D11824" s="4">
        <v>7439</v>
      </c>
      <c r="E11824" s="4">
        <v>50000</v>
      </c>
      <c r="I11824" s="4">
        <v>57439</v>
      </c>
      <c r="J11824" s="4">
        <v>57439</v>
      </c>
    </row>
    <row r="11825" spans="2:10" x14ac:dyDescent="0.35">
      <c r="C11825" t="s">
        <v>1874</v>
      </c>
      <c r="D11825" s="4">
        <v>3410</v>
      </c>
      <c r="I11825" s="4">
        <v>3410</v>
      </c>
      <c r="J11825" s="4">
        <v>3410</v>
      </c>
    </row>
    <row r="11826" spans="2:10" x14ac:dyDescent="0.35">
      <c r="C11826" t="s">
        <v>1875</v>
      </c>
      <c r="D11826" s="4">
        <v>0</v>
      </c>
      <c r="H11826" s="4">
        <v>54448</v>
      </c>
      <c r="I11826" s="4">
        <v>54448</v>
      </c>
      <c r="J11826" s="4">
        <v>0</v>
      </c>
    </row>
    <row r="11827" spans="2:10" x14ac:dyDescent="0.35">
      <c r="C11827" t="s">
        <v>1876</v>
      </c>
      <c r="H11827" s="4">
        <v>115920</v>
      </c>
      <c r="I11827" s="4">
        <v>115920</v>
      </c>
      <c r="J11827">
        <v>0</v>
      </c>
    </row>
    <row r="11828" spans="2:10" x14ac:dyDescent="0.35">
      <c r="C11828" t="s">
        <v>1877</v>
      </c>
      <c r="D11828" s="4">
        <v>138740</v>
      </c>
      <c r="I11828" s="4">
        <v>138740</v>
      </c>
      <c r="J11828" s="4">
        <v>138740</v>
      </c>
    </row>
    <row r="11829" spans="2:10" x14ac:dyDescent="0.35">
      <c r="B11829" t="s">
        <v>55</v>
      </c>
      <c r="D11829" s="4">
        <v>5346213</v>
      </c>
      <c r="E11829" s="4">
        <v>2134802</v>
      </c>
      <c r="F11829" s="4">
        <v>134500</v>
      </c>
      <c r="G11829" s="4">
        <v>55378</v>
      </c>
      <c r="H11829" s="4">
        <v>2826042</v>
      </c>
      <c r="I11829" s="4">
        <v>10496935</v>
      </c>
      <c r="J11829" s="4">
        <v>7481015</v>
      </c>
    </row>
    <row r="11830" spans="2:10" x14ac:dyDescent="0.35">
      <c r="B11830" t="s">
        <v>1878</v>
      </c>
      <c r="C11830" t="s">
        <v>1879</v>
      </c>
      <c r="D11830" s="4">
        <v>352977</v>
      </c>
      <c r="I11830" s="4">
        <v>352977</v>
      </c>
      <c r="J11830" s="4">
        <v>352977</v>
      </c>
    </row>
    <row r="11831" spans="2:10" x14ac:dyDescent="0.35">
      <c r="C11831" t="s">
        <v>1907</v>
      </c>
      <c r="D11831" s="4">
        <v>3917</v>
      </c>
      <c r="I11831" s="4">
        <v>3917</v>
      </c>
      <c r="J11831" s="4">
        <v>3917</v>
      </c>
    </row>
    <row r="11832" spans="2:10" x14ac:dyDescent="0.35">
      <c r="C11832" t="s">
        <v>1880</v>
      </c>
      <c r="D11832" s="4">
        <v>1021203</v>
      </c>
      <c r="I11832" s="4">
        <v>1021203</v>
      </c>
      <c r="J11832" s="4">
        <v>1021203</v>
      </c>
    </row>
    <row r="11833" spans="2:10" x14ac:dyDescent="0.35">
      <c r="C11833" t="s">
        <v>1881</v>
      </c>
      <c r="D11833" s="4">
        <v>1315157</v>
      </c>
      <c r="I11833" s="4">
        <v>1315157</v>
      </c>
      <c r="J11833" s="4">
        <v>1315157</v>
      </c>
    </row>
    <row r="11834" spans="2:10" x14ac:dyDescent="0.35">
      <c r="C11834" t="s">
        <v>1883</v>
      </c>
      <c r="D11834" s="4">
        <v>93417</v>
      </c>
      <c r="I11834" s="4">
        <v>93417</v>
      </c>
      <c r="J11834" s="4">
        <v>93417</v>
      </c>
    </row>
    <row r="11835" spans="2:10" x14ac:dyDescent="0.35">
      <c r="B11835" t="s">
        <v>56</v>
      </c>
      <c r="D11835" s="4">
        <v>2786671</v>
      </c>
      <c r="I11835" s="4">
        <v>2786671</v>
      </c>
      <c r="J11835" s="4">
        <v>2786671</v>
      </c>
    </row>
    <row r="11836" spans="2:10" x14ac:dyDescent="0.35">
      <c r="B11836" t="s">
        <v>1885</v>
      </c>
      <c r="C11836" t="s">
        <v>1886</v>
      </c>
      <c r="D11836" s="4">
        <v>146109</v>
      </c>
      <c r="I11836" s="4">
        <v>146109</v>
      </c>
      <c r="J11836" s="4">
        <v>146109</v>
      </c>
    </row>
    <row r="11837" spans="2:10" x14ac:dyDescent="0.35">
      <c r="B11837" t="s">
        <v>57</v>
      </c>
      <c r="D11837" s="4">
        <v>146109</v>
      </c>
      <c r="I11837" s="4">
        <v>146109</v>
      </c>
      <c r="J11837" s="4">
        <v>146109</v>
      </c>
    </row>
    <row r="11838" spans="2:10" x14ac:dyDescent="0.35">
      <c r="B11838" t="s">
        <v>1887</v>
      </c>
      <c r="C11838" t="s">
        <v>1888</v>
      </c>
      <c r="H11838" s="4">
        <v>480000</v>
      </c>
      <c r="I11838" s="4">
        <v>480000</v>
      </c>
      <c r="J11838">
        <v>0</v>
      </c>
    </row>
    <row r="11839" spans="2:10" x14ac:dyDescent="0.35">
      <c r="C11839" t="s">
        <v>1901</v>
      </c>
      <c r="E11839" s="4">
        <v>262500</v>
      </c>
      <c r="I11839" s="4">
        <v>262500</v>
      </c>
      <c r="J11839">
        <v>262500</v>
      </c>
    </row>
    <row r="11840" spans="2:10" x14ac:dyDescent="0.35">
      <c r="C11840" t="s">
        <v>1889</v>
      </c>
      <c r="E11840" s="4">
        <v>315000</v>
      </c>
      <c r="I11840" s="4">
        <v>315000</v>
      </c>
      <c r="J11840">
        <v>315000</v>
      </c>
    </row>
    <row r="11841" spans="1:10" x14ac:dyDescent="0.35">
      <c r="C11841" t="s">
        <v>1890</v>
      </c>
      <c r="E11841" s="4">
        <v>225000</v>
      </c>
      <c r="I11841" s="4">
        <v>225000</v>
      </c>
      <c r="J11841">
        <v>225000</v>
      </c>
    </row>
    <row r="11842" spans="1:10" x14ac:dyDescent="0.35">
      <c r="C11842" t="s">
        <v>1902</v>
      </c>
      <c r="E11842" s="4">
        <v>525000</v>
      </c>
      <c r="I11842" s="4">
        <v>525000</v>
      </c>
      <c r="J11842">
        <v>525000</v>
      </c>
    </row>
    <row r="11843" spans="1:10" x14ac:dyDescent="0.35">
      <c r="B11843" t="s">
        <v>58</v>
      </c>
      <c r="E11843" s="4">
        <v>1327500</v>
      </c>
      <c r="H11843" s="4">
        <v>480000</v>
      </c>
      <c r="I11843" s="4">
        <v>1807500</v>
      </c>
      <c r="J11843">
        <v>1327500</v>
      </c>
    </row>
    <row r="11844" spans="1:10" x14ac:dyDescent="0.35">
      <c r="A11844" t="s">
        <v>1751</v>
      </c>
      <c r="D11844" s="4">
        <v>42225564</v>
      </c>
      <c r="E11844" s="4">
        <v>7583215</v>
      </c>
      <c r="F11844" s="4">
        <v>5245803</v>
      </c>
      <c r="G11844" s="4">
        <v>640578</v>
      </c>
      <c r="H11844" s="4">
        <v>4133565</v>
      </c>
      <c r="I11844" s="4">
        <v>59828724</v>
      </c>
      <c r="J11844" s="4">
        <v>49808779</v>
      </c>
    </row>
    <row r="11845" spans="1:10" x14ac:dyDescent="0.35">
      <c r="A11845" t="s">
        <v>1129</v>
      </c>
      <c r="B11845" t="s">
        <v>1842</v>
      </c>
      <c r="C11845" t="s">
        <v>1843</v>
      </c>
      <c r="D11845" s="4">
        <v>46468460</v>
      </c>
      <c r="E11845" s="4">
        <v>13391640</v>
      </c>
      <c r="F11845" s="4">
        <v>23142000</v>
      </c>
      <c r="I11845" s="4">
        <v>83002100</v>
      </c>
      <c r="J11845" s="4">
        <v>59860100</v>
      </c>
    </row>
    <row r="11846" spans="1:10" x14ac:dyDescent="0.35">
      <c r="C11846" t="s">
        <v>1844</v>
      </c>
      <c r="D11846" s="4">
        <v>5287978</v>
      </c>
      <c r="E11846" s="4">
        <v>2172560</v>
      </c>
      <c r="F11846" s="4">
        <v>432370</v>
      </c>
      <c r="G11846" s="4">
        <v>19141</v>
      </c>
      <c r="H11846" s="4">
        <v>824850</v>
      </c>
      <c r="I11846" s="4">
        <v>8736900</v>
      </c>
      <c r="J11846" s="4">
        <v>7460538</v>
      </c>
    </row>
    <row r="11847" spans="1:10" x14ac:dyDescent="0.35">
      <c r="A11847" t="s">
        <v>1129</v>
      </c>
      <c r="B11847" t="s">
        <v>1842</v>
      </c>
      <c r="C11847" t="s">
        <v>1845</v>
      </c>
      <c r="D11847" s="4">
        <v>5258215</v>
      </c>
      <c r="I11847" s="4">
        <v>5258215</v>
      </c>
      <c r="J11847" s="4">
        <v>5258215</v>
      </c>
    </row>
    <row r="11848" spans="1:10" x14ac:dyDescent="0.35">
      <c r="B11848" t="s">
        <v>51</v>
      </c>
      <c r="D11848" s="4">
        <v>57014653</v>
      </c>
      <c r="E11848" s="4">
        <v>15564201</v>
      </c>
      <c r="F11848" s="4">
        <v>23574370</v>
      </c>
      <c r="G11848" s="4">
        <v>19141</v>
      </c>
      <c r="H11848" s="4">
        <v>824850</v>
      </c>
      <c r="I11848" s="4">
        <v>96997215</v>
      </c>
      <c r="J11848" s="4">
        <v>72578854</v>
      </c>
    </row>
    <row r="11849" spans="1:10" x14ac:dyDescent="0.35">
      <c r="B11849" t="s">
        <v>1843</v>
      </c>
      <c r="C11849" t="s">
        <v>1846</v>
      </c>
      <c r="D11849" s="4">
        <v>4431185</v>
      </c>
      <c r="E11849" s="4">
        <v>27853</v>
      </c>
      <c r="F11849" s="4">
        <v>24205741</v>
      </c>
      <c r="H11849" s="4">
        <v>11686956</v>
      </c>
      <c r="I11849" s="4">
        <v>40351735</v>
      </c>
      <c r="J11849" s="4">
        <v>4459038</v>
      </c>
    </row>
    <row r="11850" spans="1:10" x14ac:dyDescent="0.35">
      <c r="C11850" t="s">
        <v>1847</v>
      </c>
      <c r="D11850" s="4">
        <v>22114736</v>
      </c>
      <c r="E11850" s="4">
        <v>108035</v>
      </c>
      <c r="F11850" s="4">
        <v>1975305</v>
      </c>
      <c r="I11850" s="4">
        <v>24198076</v>
      </c>
      <c r="J11850" s="4">
        <v>22222771</v>
      </c>
    </row>
    <row r="11851" spans="1:10" x14ac:dyDescent="0.35">
      <c r="C11851" t="s">
        <v>1848</v>
      </c>
      <c r="D11851" s="4">
        <v>422038</v>
      </c>
      <c r="E11851" s="4">
        <v>79036</v>
      </c>
      <c r="I11851" s="4">
        <v>501073</v>
      </c>
      <c r="J11851" s="4">
        <v>501074</v>
      </c>
    </row>
    <row r="11852" spans="1:10" x14ac:dyDescent="0.35">
      <c r="B11852" t="s">
        <v>52</v>
      </c>
      <c r="D11852" s="4">
        <v>26967958</v>
      </c>
      <c r="E11852" s="4">
        <v>214924</v>
      </c>
      <c r="F11852" s="4">
        <v>26181047</v>
      </c>
      <c r="H11852" s="4">
        <v>11686956</v>
      </c>
      <c r="I11852" s="4">
        <v>65050885</v>
      </c>
      <c r="J11852" s="4">
        <v>27182882</v>
      </c>
    </row>
    <row r="11853" spans="1:10" x14ac:dyDescent="0.35">
      <c r="B11853" t="s">
        <v>1849</v>
      </c>
      <c r="C11853" t="s">
        <v>1896</v>
      </c>
      <c r="H11853" s="4">
        <v>163738</v>
      </c>
      <c r="I11853" s="4">
        <v>163738</v>
      </c>
      <c r="J11853">
        <v>0</v>
      </c>
    </row>
    <row r="11854" spans="1:10" x14ac:dyDescent="0.35">
      <c r="C11854" t="s">
        <v>1850</v>
      </c>
      <c r="D11854" s="4">
        <v>5702500</v>
      </c>
      <c r="F11854" s="4">
        <v>4000000</v>
      </c>
      <c r="H11854" s="4">
        <v>4800000</v>
      </c>
      <c r="I11854" s="4">
        <v>14502500</v>
      </c>
      <c r="J11854" s="4">
        <v>5702500</v>
      </c>
    </row>
    <row r="11855" spans="1:10" x14ac:dyDescent="0.35">
      <c r="B11855" t="s">
        <v>53</v>
      </c>
      <c r="D11855" s="4">
        <v>5702500</v>
      </c>
      <c r="F11855" s="4">
        <v>4000000</v>
      </c>
      <c r="H11855" s="4">
        <v>4963738</v>
      </c>
      <c r="I11855" s="4">
        <v>14666238</v>
      </c>
      <c r="J11855" s="4">
        <v>5702500</v>
      </c>
    </row>
    <row r="11856" spans="1:10" x14ac:dyDescent="0.35">
      <c r="B11856" t="s">
        <v>1844</v>
      </c>
      <c r="C11856" t="s">
        <v>1851</v>
      </c>
      <c r="D11856" s="4">
        <v>440708</v>
      </c>
      <c r="F11856" s="4">
        <v>365624</v>
      </c>
      <c r="I11856" s="4">
        <v>806332</v>
      </c>
      <c r="J11856" s="4">
        <v>440708</v>
      </c>
    </row>
    <row r="11857" spans="2:10" x14ac:dyDescent="0.35">
      <c r="C11857" t="s">
        <v>1852</v>
      </c>
      <c r="E11857" s="4">
        <v>3842</v>
      </c>
      <c r="F11857" s="4">
        <v>19209</v>
      </c>
      <c r="H11857" s="4">
        <v>8178</v>
      </c>
      <c r="I11857" s="4">
        <v>31228</v>
      </c>
      <c r="J11857">
        <v>3842</v>
      </c>
    </row>
    <row r="11858" spans="2:10" x14ac:dyDescent="0.35">
      <c r="C11858" t="s">
        <v>1853</v>
      </c>
      <c r="D11858" s="4">
        <v>3078</v>
      </c>
      <c r="E11858" s="4">
        <v>3078</v>
      </c>
      <c r="F11858" s="4">
        <v>3848</v>
      </c>
      <c r="H11858" s="4">
        <v>2730</v>
      </c>
      <c r="I11858" s="4">
        <v>12734</v>
      </c>
      <c r="J11858" s="4">
        <v>6156</v>
      </c>
    </row>
    <row r="11859" spans="2:10" x14ac:dyDescent="0.35">
      <c r="C11859" t="s">
        <v>1893</v>
      </c>
      <c r="D11859" s="4">
        <v>1026</v>
      </c>
      <c r="E11859" s="4">
        <v>6156</v>
      </c>
      <c r="I11859" s="4">
        <v>7182</v>
      </c>
      <c r="J11859" s="4">
        <v>7182</v>
      </c>
    </row>
    <row r="11860" spans="2:10" x14ac:dyDescent="0.35">
      <c r="C11860" t="s">
        <v>1903</v>
      </c>
      <c r="D11860" s="4">
        <v>1098</v>
      </c>
      <c r="I11860" s="4">
        <v>1098</v>
      </c>
      <c r="J11860" s="4">
        <v>1098</v>
      </c>
    </row>
    <row r="11861" spans="2:10" x14ac:dyDescent="0.35">
      <c r="C11861" t="s">
        <v>1854</v>
      </c>
      <c r="D11861" s="4">
        <v>1261774</v>
      </c>
      <c r="H11861" s="4">
        <v>26900</v>
      </c>
      <c r="I11861" s="4">
        <v>1288674</v>
      </c>
      <c r="J11861" s="4">
        <v>1261774</v>
      </c>
    </row>
    <row r="11862" spans="2:10" x14ac:dyDescent="0.35">
      <c r="C11862" t="s">
        <v>1855</v>
      </c>
      <c r="D11862" s="4">
        <v>25366</v>
      </c>
      <c r="E11862" s="4">
        <v>256907</v>
      </c>
      <c r="F11862" s="4">
        <v>672000</v>
      </c>
      <c r="G11862" s="4">
        <v>28552</v>
      </c>
      <c r="H11862" s="4">
        <v>59603</v>
      </c>
      <c r="I11862" s="4">
        <v>1042428</v>
      </c>
      <c r="J11862" s="4">
        <v>282273</v>
      </c>
    </row>
    <row r="11863" spans="2:10" x14ac:dyDescent="0.35">
      <c r="C11863" t="s">
        <v>1856</v>
      </c>
      <c r="D11863" s="4">
        <v>2029</v>
      </c>
      <c r="F11863" s="4">
        <v>41415</v>
      </c>
      <c r="I11863" s="4">
        <v>43444</v>
      </c>
      <c r="J11863" s="4">
        <v>2029</v>
      </c>
    </row>
    <row r="11864" spans="2:10" x14ac:dyDescent="0.35">
      <c r="C11864" t="s">
        <v>1857</v>
      </c>
      <c r="D11864" s="4">
        <v>39380</v>
      </c>
      <c r="F11864" s="4">
        <v>4074</v>
      </c>
      <c r="H11864" s="4">
        <v>4753</v>
      </c>
      <c r="I11864" s="4">
        <v>48206</v>
      </c>
      <c r="J11864" s="4">
        <v>39380</v>
      </c>
    </row>
    <row r="11865" spans="2:10" x14ac:dyDescent="0.35">
      <c r="C11865" t="s">
        <v>1906</v>
      </c>
      <c r="H11865" s="4">
        <v>68106</v>
      </c>
      <c r="I11865" s="4">
        <v>68106</v>
      </c>
      <c r="J11865">
        <v>0</v>
      </c>
    </row>
    <row r="11866" spans="2:10" x14ac:dyDescent="0.35">
      <c r="C11866" t="s">
        <v>1858</v>
      </c>
      <c r="D11866" s="4">
        <v>0</v>
      </c>
      <c r="E11866" s="4">
        <v>10390</v>
      </c>
      <c r="F11866" s="4">
        <v>28155</v>
      </c>
      <c r="G11866" s="4">
        <v>72397</v>
      </c>
      <c r="H11866" s="4">
        <v>48265</v>
      </c>
      <c r="I11866" s="4">
        <v>159207</v>
      </c>
      <c r="J11866" s="4">
        <v>10390</v>
      </c>
    </row>
    <row r="11867" spans="2:10" x14ac:dyDescent="0.35">
      <c r="C11867" t="s">
        <v>1859</v>
      </c>
      <c r="D11867" s="4">
        <v>163386</v>
      </c>
      <c r="E11867" s="4">
        <v>25000</v>
      </c>
      <c r="F11867" s="4">
        <v>100000</v>
      </c>
      <c r="G11867" s="4">
        <v>125007</v>
      </c>
      <c r="H11867" s="4">
        <v>1056124</v>
      </c>
      <c r="I11867" s="4">
        <v>1469516</v>
      </c>
      <c r="J11867" s="4">
        <v>188386</v>
      </c>
    </row>
    <row r="11868" spans="2:10" x14ac:dyDescent="0.35">
      <c r="C11868" t="s">
        <v>1860</v>
      </c>
      <c r="D11868" s="4">
        <v>434812</v>
      </c>
      <c r="E11868" s="4">
        <v>108703</v>
      </c>
      <c r="F11868" s="4">
        <v>217406</v>
      </c>
      <c r="G11868" s="4">
        <v>869624</v>
      </c>
      <c r="H11868" s="4">
        <v>3369794</v>
      </c>
      <c r="I11868" s="4">
        <v>5000339</v>
      </c>
      <c r="J11868" s="4">
        <v>543515</v>
      </c>
    </row>
    <row r="11869" spans="2:10" x14ac:dyDescent="0.35">
      <c r="C11869" t="s">
        <v>1861</v>
      </c>
      <c r="D11869" s="4">
        <v>291981</v>
      </c>
      <c r="F11869" s="4">
        <v>195871</v>
      </c>
      <c r="I11869" s="4">
        <v>487852</v>
      </c>
      <c r="J11869" s="4">
        <v>291981</v>
      </c>
    </row>
    <row r="11870" spans="2:10" x14ac:dyDescent="0.35">
      <c r="C11870" t="s">
        <v>1862</v>
      </c>
      <c r="D11870" s="4">
        <v>683714</v>
      </c>
      <c r="E11870" s="4">
        <v>0</v>
      </c>
      <c r="G11870" s="4">
        <v>854643</v>
      </c>
      <c r="H11870" s="4">
        <v>897197</v>
      </c>
      <c r="I11870" s="4">
        <v>2435554</v>
      </c>
      <c r="J11870" s="4">
        <v>683714</v>
      </c>
    </row>
    <row r="11871" spans="2:10" x14ac:dyDescent="0.35">
      <c r="C11871" t="s">
        <v>1863</v>
      </c>
      <c r="D11871" s="4">
        <v>7780</v>
      </c>
      <c r="E11871" s="4">
        <v>23876</v>
      </c>
      <c r="H11871" s="4">
        <v>46679</v>
      </c>
      <c r="I11871" s="4">
        <v>78335</v>
      </c>
      <c r="J11871" s="4">
        <v>31656</v>
      </c>
    </row>
    <row r="11872" spans="2:10" x14ac:dyDescent="0.35">
      <c r="B11872" t="s">
        <v>54</v>
      </c>
      <c r="D11872" s="4">
        <v>3356131</v>
      </c>
      <c r="E11872" s="4">
        <v>437952</v>
      </c>
      <c r="F11872" s="4">
        <v>1647601</v>
      </c>
      <c r="G11872" s="4">
        <v>1950223</v>
      </c>
      <c r="H11872" s="4">
        <v>5588329</v>
      </c>
      <c r="I11872" s="4">
        <v>12980236</v>
      </c>
      <c r="J11872" s="4">
        <v>3794083</v>
      </c>
    </row>
    <row r="11873" spans="2:10" x14ac:dyDescent="0.35">
      <c r="B11873" t="s">
        <v>1845</v>
      </c>
      <c r="C11873" t="s">
        <v>1864</v>
      </c>
      <c r="H11873" s="4">
        <v>11158</v>
      </c>
      <c r="I11873" s="4">
        <v>11158</v>
      </c>
      <c r="J11873">
        <v>0</v>
      </c>
    </row>
    <row r="11874" spans="2:10" x14ac:dyDescent="0.35">
      <c r="C11874" t="s">
        <v>1865</v>
      </c>
      <c r="D11874" s="4">
        <v>5233</v>
      </c>
      <c r="H11874" s="4">
        <v>65518</v>
      </c>
      <c r="I11874" s="4">
        <v>70751</v>
      </c>
      <c r="J11874" s="4">
        <v>5233</v>
      </c>
    </row>
    <row r="11875" spans="2:10" x14ac:dyDescent="0.35">
      <c r="C11875" t="s">
        <v>1866</v>
      </c>
      <c r="I11875" s="4">
        <v>0</v>
      </c>
      <c r="J11875">
        <v>0</v>
      </c>
    </row>
    <row r="11876" spans="2:10" x14ac:dyDescent="0.35">
      <c r="C11876" t="s">
        <v>1867</v>
      </c>
      <c r="D11876" s="4">
        <v>1312102</v>
      </c>
      <c r="F11876" s="4">
        <v>13500</v>
      </c>
      <c r="G11876" s="4">
        <v>5390296</v>
      </c>
      <c r="H11876" s="4">
        <v>56168</v>
      </c>
      <c r="I11876" s="4">
        <v>6772066</v>
      </c>
      <c r="J11876" s="4">
        <v>1312102</v>
      </c>
    </row>
    <row r="11877" spans="2:10" x14ac:dyDescent="0.35">
      <c r="C11877" t="s">
        <v>1868</v>
      </c>
      <c r="D11877" s="4">
        <v>42354</v>
      </c>
      <c r="G11877" s="4">
        <v>2713199</v>
      </c>
      <c r="H11877" s="4">
        <v>3707826</v>
      </c>
      <c r="I11877" s="4">
        <v>6463379</v>
      </c>
      <c r="J11877" s="4">
        <v>42354</v>
      </c>
    </row>
    <row r="11878" spans="2:10" x14ac:dyDescent="0.35">
      <c r="C11878" t="s">
        <v>1894</v>
      </c>
      <c r="D11878" s="4">
        <v>1309</v>
      </c>
      <c r="I11878" s="4">
        <v>1309</v>
      </c>
      <c r="J11878" s="4">
        <v>1309</v>
      </c>
    </row>
    <row r="11879" spans="2:10" x14ac:dyDescent="0.35">
      <c r="C11879" t="s">
        <v>1869</v>
      </c>
      <c r="G11879" s="4">
        <v>2519904</v>
      </c>
      <c r="I11879" s="4">
        <v>2519904</v>
      </c>
      <c r="J11879">
        <v>0</v>
      </c>
    </row>
    <row r="11880" spans="2:10" x14ac:dyDescent="0.35">
      <c r="C11880" t="s">
        <v>1870</v>
      </c>
      <c r="D11880" s="4">
        <v>18645</v>
      </c>
      <c r="E11880" s="4">
        <v>13208244</v>
      </c>
      <c r="F11880" s="4">
        <v>107545</v>
      </c>
      <c r="H11880" s="4">
        <v>16852</v>
      </c>
      <c r="I11880" s="4">
        <v>13351286</v>
      </c>
      <c r="J11880" s="4">
        <v>13226889</v>
      </c>
    </row>
    <row r="11881" spans="2:10" x14ac:dyDescent="0.35">
      <c r="C11881" t="s">
        <v>1871</v>
      </c>
      <c r="D11881" s="4">
        <v>11622106</v>
      </c>
      <c r="E11881" s="4">
        <v>11949</v>
      </c>
      <c r="F11881" s="4">
        <v>73845</v>
      </c>
      <c r="I11881" s="4">
        <v>11707901</v>
      </c>
      <c r="J11881" s="4">
        <v>11634055</v>
      </c>
    </row>
    <row r="11882" spans="2:10" x14ac:dyDescent="0.35">
      <c r="C11882" t="s">
        <v>1872</v>
      </c>
      <c r="D11882" s="4">
        <v>492924</v>
      </c>
      <c r="I11882" s="4">
        <v>492924</v>
      </c>
      <c r="J11882" s="4">
        <v>492924</v>
      </c>
    </row>
    <row r="11883" spans="2:10" x14ac:dyDescent="0.35">
      <c r="C11883" t="s">
        <v>1873</v>
      </c>
      <c r="D11883" s="4">
        <v>8542</v>
      </c>
      <c r="I11883" s="4">
        <v>8542</v>
      </c>
      <c r="J11883" s="4">
        <v>8542</v>
      </c>
    </row>
    <row r="11884" spans="2:10" x14ac:dyDescent="0.35">
      <c r="C11884" t="s">
        <v>1875</v>
      </c>
      <c r="D11884" s="4">
        <v>0</v>
      </c>
      <c r="H11884" s="4">
        <v>92994</v>
      </c>
      <c r="I11884" s="4">
        <v>92994</v>
      </c>
      <c r="J11884" s="4">
        <v>0</v>
      </c>
    </row>
    <row r="11885" spans="2:10" x14ac:dyDescent="0.35">
      <c r="C11885" t="s">
        <v>1876</v>
      </c>
      <c r="G11885" s="4">
        <v>379680</v>
      </c>
      <c r="I11885" s="4">
        <v>379680</v>
      </c>
      <c r="J11885">
        <v>0</v>
      </c>
    </row>
    <row r="11886" spans="2:10" x14ac:dyDescent="0.35">
      <c r="B11886" t="s">
        <v>55</v>
      </c>
      <c r="D11886" s="4">
        <v>13503215</v>
      </c>
      <c r="E11886" s="4">
        <v>13220194</v>
      </c>
      <c r="F11886" s="4">
        <v>194890</v>
      </c>
      <c r="G11886" s="4">
        <v>11003078</v>
      </c>
      <c r="H11886" s="4">
        <v>3950516</v>
      </c>
      <c r="I11886" s="4">
        <v>41871893</v>
      </c>
      <c r="J11886" s="4">
        <v>26723409</v>
      </c>
    </row>
    <row r="11887" spans="2:10" x14ac:dyDescent="0.35">
      <c r="B11887" t="s">
        <v>1878</v>
      </c>
      <c r="C11887" t="s">
        <v>1879</v>
      </c>
      <c r="D11887" s="4">
        <v>5430233</v>
      </c>
      <c r="I11887" s="4">
        <v>5430233</v>
      </c>
      <c r="J11887" s="4">
        <v>5430233</v>
      </c>
    </row>
    <row r="11888" spans="2:10" x14ac:dyDescent="0.35">
      <c r="C11888" t="s">
        <v>1907</v>
      </c>
      <c r="D11888" s="4">
        <v>1142</v>
      </c>
      <c r="I11888" s="4">
        <v>1142</v>
      </c>
      <c r="J11888" s="4">
        <v>1142</v>
      </c>
    </row>
    <row r="11889" spans="2:10" x14ac:dyDescent="0.35">
      <c r="C11889" t="s">
        <v>1880</v>
      </c>
      <c r="D11889" s="4">
        <v>1871186</v>
      </c>
      <c r="I11889" s="4">
        <v>1871186</v>
      </c>
      <c r="J11889" s="4">
        <v>1871186</v>
      </c>
    </row>
    <row r="11890" spans="2:10" x14ac:dyDescent="0.35">
      <c r="C11890" t="s">
        <v>1881</v>
      </c>
      <c r="D11890" s="4">
        <v>1482622</v>
      </c>
      <c r="I11890" s="4">
        <v>1482622</v>
      </c>
      <c r="J11890" s="4">
        <v>1482622</v>
      </c>
    </row>
    <row r="11891" spans="2:10" x14ac:dyDescent="0.35">
      <c r="C11891" t="s">
        <v>1895</v>
      </c>
      <c r="D11891" s="4">
        <v>846044</v>
      </c>
      <c r="I11891" s="4">
        <v>846044</v>
      </c>
      <c r="J11891" s="4">
        <v>846044</v>
      </c>
    </row>
    <row r="11892" spans="2:10" x14ac:dyDescent="0.35">
      <c r="C11892" t="s">
        <v>1882</v>
      </c>
      <c r="D11892" s="4">
        <v>210614</v>
      </c>
      <c r="I11892" s="4">
        <v>210614</v>
      </c>
      <c r="J11892" s="4">
        <v>210614</v>
      </c>
    </row>
    <row r="11893" spans="2:10" x14ac:dyDescent="0.35">
      <c r="C11893" t="s">
        <v>1883</v>
      </c>
      <c r="D11893" s="4">
        <v>245937</v>
      </c>
      <c r="I11893" s="4">
        <v>245937</v>
      </c>
      <c r="J11893" s="4">
        <v>245937</v>
      </c>
    </row>
    <row r="11894" spans="2:10" x14ac:dyDescent="0.35">
      <c r="C11894" t="s">
        <v>1892</v>
      </c>
      <c r="D11894" s="4">
        <v>9628</v>
      </c>
      <c r="I11894" s="4">
        <v>9628</v>
      </c>
      <c r="J11894" s="4">
        <v>9628</v>
      </c>
    </row>
    <row r="11895" spans="2:10" x14ac:dyDescent="0.35">
      <c r="C11895" t="s">
        <v>1884</v>
      </c>
      <c r="D11895" s="4">
        <v>81649</v>
      </c>
      <c r="I11895" s="4">
        <v>81649</v>
      </c>
      <c r="J11895" s="4">
        <v>81649</v>
      </c>
    </row>
    <row r="11896" spans="2:10" x14ac:dyDescent="0.35">
      <c r="B11896" t="s">
        <v>56</v>
      </c>
      <c r="D11896" s="4">
        <v>10179054</v>
      </c>
      <c r="I11896" s="4">
        <v>10179054</v>
      </c>
      <c r="J11896" s="4">
        <v>10179054</v>
      </c>
    </row>
    <row r="11897" spans="2:10" x14ac:dyDescent="0.35">
      <c r="B11897" t="s">
        <v>1885</v>
      </c>
      <c r="C11897" t="s">
        <v>1886</v>
      </c>
      <c r="H11897" s="4">
        <v>386483</v>
      </c>
      <c r="I11897" s="4">
        <v>386483</v>
      </c>
      <c r="J11897">
        <v>0</v>
      </c>
    </row>
    <row r="11898" spans="2:10" x14ac:dyDescent="0.35">
      <c r="B11898" t="s">
        <v>57</v>
      </c>
      <c r="H11898" s="4">
        <v>386483</v>
      </c>
      <c r="I11898" s="4">
        <v>386483</v>
      </c>
      <c r="J11898">
        <v>0</v>
      </c>
    </row>
    <row r="11899" spans="2:10" x14ac:dyDescent="0.35">
      <c r="B11899" t="s">
        <v>1887</v>
      </c>
      <c r="C11899" t="s">
        <v>1898</v>
      </c>
      <c r="E11899" s="4">
        <v>150000</v>
      </c>
      <c r="I11899" s="4">
        <v>150000</v>
      </c>
      <c r="J11899">
        <v>150000</v>
      </c>
    </row>
    <row r="11900" spans="2:10" x14ac:dyDescent="0.35">
      <c r="C11900" t="s">
        <v>1904</v>
      </c>
      <c r="D11900" s="4">
        <v>375000</v>
      </c>
      <c r="E11900" s="4">
        <v>125000</v>
      </c>
      <c r="I11900" s="4">
        <v>500000</v>
      </c>
      <c r="J11900" s="4">
        <v>500000</v>
      </c>
    </row>
    <row r="11901" spans="2:10" x14ac:dyDescent="0.35">
      <c r="C11901" t="s">
        <v>1908</v>
      </c>
      <c r="E11901" s="4">
        <v>9080</v>
      </c>
      <c r="I11901" s="4">
        <v>9080</v>
      </c>
      <c r="J11901">
        <v>9080</v>
      </c>
    </row>
    <row r="11902" spans="2:10" x14ac:dyDescent="0.35">
      <c r="C11902" t="s">
        <v>1888</v>
      </c>
      <c r="G11902" s="4">
        <v>787200</v>
      </c>
      <c r="I11902" s="4">
        <v>787200</v>
      </c>
      <c r="J11902">
        <v>0</v>
      </c>
    </row>
    <row r="11903" spans="2:10" x14ac:dyDescent="0.35">
      <c r="C11903" t="s">
        <v>1901</v>
      </c>
      <c r="E11903" s="4">
        <v>772500</v>
      </c>
      <c r="I11903" s="4">
        <v>772500</v>
      </c>
      <c r="J11903">
        <v>772500</v>
      </c>
    </row>
    <row r="11904" spans="2:10" x14ac:dyDescent="0.35">
      <c r="C11904" t="s">
        <v>1889</v>
      </c>
      <c r="E11904" s="4">
        <v>756000</v>
      </c>
      <c r="I11904" s="4">
        <v>756000</v>
      </c>
      <c r="J11904">
        <v>756000</v>
      </c>
    </row>
    <row r="11905" spans="1:10" x14ac:dyDescent="0.35">
      <c r="C11905" t="s">
        <v>1890</v>
      </c>
      <c r="E11905" s="4">
        <v>495000</v>
      </c>
      <c r="I11905" s="4">
        <v>495000</v>
      </c>
      <c r="J11905">
        <v>495000</v>
      </c>
    </row>
    <row r="11906" spans="1:10" x14ac:dyDescent="0.35">
      <c r="C11906" t="s">
        <v>1902</v>
      </c>
      <c r="E11906" s="4">
        <v>1545000</v>
      </c>
      <c r="I11906" s="4">
        <v>1545000</v>
      </c>
      <c r="J11906">
        <v>1545000</v>
      </c>
    </row>
    <row r="11907" spans="1:10" x14ac:dyDescent="0.35">
      <c r="B11907" t="s">
        <v>58</v>
      </c>
      <c r="D11907" s="4">
        <v>375000</v>
      </c>
      <c r="E11907" s="4">
        <v>3852580</v>
      </c>
      <c r="G11907" s="4">
        <v>787200</v>
      </c>
      <c r="I11907" s="4">
        <v>5014780</v>
      </c>
      <c r="J11907" s="4">
        <v>4227580</v>
      </c>
    </row>
    <row r="11908" spans="1:10" x14ac:dyDescent="0.35">
      <c r="A11908" t="s">
        <v>1752</v>
      </c>
      <c r="D11908" s="4">
        <v>117098512</v>
      </c>
      <c r="E11908" s="4">
        <v>33289851</v>
      </c>
      <c r="F11908" s="4">
        <v>55597908</v>
      </c>
      <c r="G11908" s="4">
        <v>13759643</v>
      </c>
      <c r="H11908" s="4">
        <v>27400871</v>
      </c>
      <c r="I11908" s="4">
        <v>247146784</v>
      </c>
      <c r="J11908" s="4">
        <v>150388363</v>
      </c>
    </row>
    <row r="11909" spans="1:10" x14ac:dyDescent="0.35">
      <c r="A11909" t="s">
        <v>1133</v>
      </c>
      <c r="B11909" t="s">
        <v>1842</v>
      </c>
      <c r="C11909" t="s">
        <v>1843</v>
      </c>
      <c r="D11909" s="4">
        <v>103271788</v>
      </c>
      <c r="E11909" s="4">
        <v>13687161</v>
      </c>
      <c r="F11909" s="4">
        <v>53258410</v>
      </c>
      <c r="I11909" s="4">
        <v>170217358</v>
      </c>
      <c r="J11909" s="4">
        <v>116958949</v>
      </c>
    </row>
    <row r="11910" spans="1:10" x14ac:dyDescent="0.35">
      <c r="C11910" t="s">
        <v>1844</v>
      </c>
      <c r="D11910" s="4">
        <v>14586151</v>
      </c>
      <c r="E11910" s="4">
        <v>5387497</v>
      </c>
      <c r="F11910" s="4">
        <v>428887</v>
      </c>
      <c r="G11910" s="4">
        <v>52200</v>
      </c>
      <c r="H11910" s="4">
        <v>141750</v>
      </c>
      <c r="I11910" s="4">
        <v>20596485</v>
      </c>
      <c r="J11910" s="4">
        <v>19973648</v>
      </c>
    </row>
    <row r="11911" spans="1:10" x14ac:dyDescent="0.35">
      <c r="C11911" t="s">
        <v>1845</v>
      </c>
      <c r="D11911" s="4">
        <v>10287453</v>
      </c>
      <c r="I11911" s="4">
        <v>10287453</v>
      </c>
      <c r="J11911" s="4">
        <v>10287453</v>
      </c>
    </row>
    <row r="11912" spans="1:10" x14ac:dyDescent="0.35">
      <c r="B11912" t="s">
        <v>51</v>
      </c>
      <c r="D11912" s="4">
        <v>128145392</v>
      </c>
      <c r="E11912" s="4">
        <v>19074658</v>
      </c>
      <c r="F11912" s="4">
        <v>53687296</v>
      </c>
      <c r="G11912" s="4">
        <v>52200</v>
      </c>
      <c r="H11912" s="4">
        <v>141750</v>
      </c>
      <c r="I11912" s="4">
        <v>201101296</v>
      </c>
      <c r="J11912" s="4">
        <v>147220050</v>
      </c>
    </row>
    <row r="11913" spans="1:10" x14ac:dyDescent="0.35">
      <c r="B11913" t="s">
        <v>1843</v>
      </c>
      <c r="C11913" t="s">
        <v>1846</v>
      </c>
      <c r="D11913" s="4">
        <v>6330461</v>
      </c>
      <c r="E11913" s="4">
        <v>3023447</v>
      </c>
      <c r="F11913" s="4">
        <v>40602894</v>
      </c>
      <c r="G11913" s="4">
        <v>61200</v>
      </c>
      <c r="H11913" s="4">
        <v>53979416</v>
      </c>
      <c r="I11913" s="4">
        <v>103997419</v>
      </c>
      <c r="J11913" s="4">
        <v>9353908</v>
      </c>
    </row>
    <row r="11914" spans="1:10" x14ac:dyDescent="0.35">
      <c r="C11914" t="s">
        <v>1847</v>
      </c>
      <c r="D11914" s="4">
        <v>54622785</v>
      </c>
      <c r="E11914" s="4">
        <v>43668</v>
      </c>
      <c r="F11914" s="4">
        <v>1808649</v>
      </c>
      <c r="G11914" s="4">
        <v>384299</v>
      </c>
      <c r="I11914" s="4">
        <v>56859401</v>
      </c>
      <c r="J11914" s="4">
        <v>54666453</v>
      </c>
    </row>
    <row r="11915" spans="1:10" x14ac:dyDescent="0.35">
      <c r="C11915" t="s">
        <v>1848</v>
      </c>
      <c r="D11915" s="4">
        <v>484163</v>
      </c>
      <c r="E11915" s="4">
        <v>61005</v>
      </c>
      <c r="I11915" s="4">
        <v>545168</v>
      </c>
      <c r="J11915" s="4">
        <v>545168</v>
      </c>
    </row>
    <row r="11916" spans="1:10" x14ac:dyDescent="0.35">
      <c r="B11916" t="s">
        <v>52</v>
      </c>
      <c r="D11916" s="4">
        <v>61437409</v>
      </c>
      <c r="E11916" s="4">
        <v>3128121</v>
      </c>
      <c r="F11916" s="4">
        <v>42411543</v>
      </c>
      <c r="G11916" s="4">
        <v>445499</v>
      </c>
      <c r="H11916" s="4">
        <v>53979416</v>
      </c>
      <c r="I11916" s="4">
        <v>161401987</v>
      </c>
      <c r="J11916" s="4">
        <v>64565530</v>
      </c>
    </row>
    <row r="11917" spans="1:10" x14ac:dyDescent="0.35">
      <c r="B11917" t="s">
        <v>1849</v>
      </c>
      <c r="C11917" t="s">
        <v>1918</v>
      </c>
      <c r="D11917" s="4">
        <v>9660</v>
      </c>
      <c r="I11917" s="4">
        <v>9660</v>
      </c>
      <c r="J11917" s="4">
        <v>9660</v>
      </c>
    </row>
    <row r="11918" spans="1:10" x14ac:dyDescent="0.35">
      <c r="C11918" t="s">
        <v>1896</v>
      </c>
      <c r="D11918" s="4">
        <v>85120</v>
      </c>
      <c r="E11918" s="4">
        <v>196485</v>
      </c>
      <c r="H11918" s="4">
        <v>851435</v>
      </c>
      <c r="I11918" s="4">
        <v>1133040</v>
      </c>
      <c r="J11918" s="4">
        <v>281605</v>
      </c>
    </row>
    <row r="11919" spans="1:10" x14ac:dyDescent="0.35">
      <c r="C11919" t="s">
        <v>1850</v>
      </c>
      <c r="D11919" s="4">
        <v>17100</v>
      </c>
      <c r="H11919" s="4">
        <v>36000000</v>
      </c>
      <c r="I11919" s="4">
        <v>36017100</v>
      </c>
      <c r="J11919" s="4">
        <v>17100</v>
      </c>
    </row>
    <row r="11920" spans="1:10" x14ac:dyDescent="0.35">
      <c r="B11920" t="s">
        <v>53</v>
      </c>
      <c r="D11920" s="4">
        <v>111880</v>
      </c>
      <c r="E11920" s="4">
        <v>196485</v>
      </c>
      <c r="H11920" s="4">
        <v>36851435</v>
      </c>
      <c r="I11920" s="4">
        <v>37159800</v>
      </c>
      <c r="J11920" s="4">
        <v>308365</v>
      </c>
    </row>
    <row r="11921" spans="2:10" x14ac:dyDescent="0.35">
      <c r="B11921" t="s">
        <v>1844</v>
      </c>
      <c r="C11921" t="s">
        <v>1851</v>
      </c>
      <c r="D11921" s="4">
        <v>2575823</v>
      </c>
      <c r="I11921" s="4">
        <v>2575823</v>
      </c>
      <c r="J11921" s="4">
        <v>2575823</v>
      </c>
    </row>
    <row r="11922" spans="2:10" x14ac:dyDescent="0.35">
      <c r="C11922" t="s">
        <v>1852</v>
      </c>
      <c r="D11922" s="4">
        <v>19081</v>
      </c>
      <c r="F11922" s="4">
        <v>38163</v>
      </c>
      <c r="I11922" s="4">
        <v>57244</v>
      </c>
      <c r="J11922" s="4">
        <v>19081</v>
      </c>
    </row>
    <row r="11923" spans="2:10" x14ac:dyDescent="0.35">
      <c r="C11923" t="s">
        <v>1853</v>
      </c>
      <c r="D11923" s="4">
        <v>10922</v>
      </c>
      <c r="F11923" s="4">
        <v>62999</v>
      </c>
      <c r="G11923" s="4">
        <v>770</v>
      </c>
      <c r="H11923" s="4">
        <v>40882</v>
      </c>
      <c r="I11923" s="4">
        <v>115573</v>
      </c>
      <c r="J11923" s="4">
        <v>10922</v>
      </c>
    </row>
    <row r="11924" spans="2:10" x14ac:dyDescent="0.35">
      <c r="C11924" t="s">
        <v>1893</v>
      </c>
      <c r="D11924" s="4">
        <v>7167</v>
      </c>
      <c r="E11924" s="4">
        <v>2389</v>
      </c>
      <c r="F11924" s="4">
        <v>10751</v>
      </c>
      <c r="G11924" s="4">
        <v>1195</v>
      </c>
      <c r="H11924" s="4">
        <v>3584</v>
      </c>
      <c r="I11924" s="4">
        <v>25086</v>
      </c>
      <c r="J11924" s="4">
        <v>9556</v>
      </c>
    </row>
    <row r="11925" spans="2:10" x14ac:dyDescent="0.35">
      <c r="C11925" t="s">
        <v>1903</v>
      </c>
      <c r="D11925" s="4">
        <v>11311</v>
      </c>
      <c r="I11925" s="4">
        <v>11311</v>
      </c>
      <c r="J11925" s="4">
        <v>11311</v>
      </c>
    </row>
    <row r="11926" spans="2:10" x14ac:dyDescent="0.35">
      <c r="C11926" t="s">
        <v>1854</v>
      </c>
      <c r="D11926" s="4">
        <v>1089433</v>
      </c>
      <c r="G11926" s="4">
        <v>6725</v>
      </c>
      <c r="H11926" s="4">
        <v>1681224</v>
      </c>
      <c r="I11926" s="4">
        <v>2777381</v>
      </c>
      <c r="J11926" s="4">
        <v>1089433</v>
      </c>
    </row>
    <row r="11927" spans="2:10" x14ac:dyDescent="0.35">
      <c r="C11927" t="s">
        <v>1855</v>
      </c>
      <c r="D11927" s="4">
        <v>1941337</v>
      </c>
      <c r="E11927" s="4">
        <v>22811</v>
      </c>
      <c r="H11927" s="4">
        <v>74159</v>
      </c>
      <c r="I11927" s="4">
        <v>2038306</v>
      </c>
      <c r="J11927" s="4">
        <v>1964148</v>
      </c>
    </row>
    <row r="11928" spans="2:10" x14ac:dyDescent="0.35">
      <c r="C11928" t="s">
        <v>1856</v>
      </c>
      <c r="D11928" s="4">
        <v>350257</v>
      </c>
      <c r="G11928" s="4">
        <v>49698</v>
      </c>
      <c r="H11928" s="4">
        <v>31842</v>
      </c>
      <c r="I11928" s="4">
        <v>431798</v>
      </c>
      <c r="J11928" s="4">
        <v>350257</v>
      </c>
    </row>
    <row r="11929" spans="2:10" x14ac:dyDescent="0.35">
      <c r="C11929" t="s">
        <v>1857</v>
      </c>
      <c r="D11929" s="4">
        <v>138509</v>
      </c>
      <c r="I11929" s="4">
        <v>138509</v>
      </c>
      <c r="J11929" s="4">
        <v>138509</v>
      </c>
    </row>
    <row r="11930" spans="2:10" x14ac:dyDescent="0.35">
      <c r="C11930" t="s">
        <v>1906</v>
      </c>
      <c r="H11930" s="4">
        <v>34053</v>
      </c>
      <c r="I11930" s="4">
        <v>34053</v>
      </c>
      <c r="J11930">
        <v>0</v>
      </c>
    </row>
    <row r="11931" spans="2:10" x14ac:dyDescent="0.35">
      <c r="C11931" t="s">
        <v>1858</v>
      </c>
      <c r="D11931" s="4">
        <v>68375</v>
      </c>
      <c r="E11931" s="4">
        <v>167251</v>
      </c>
      <c r="I11931" s="4">
        <v>235627</v>
      </c>
      <c r="J11931" s="4">
        <v>235626</v>
      </c>
    </row>
    <row r="11932" spans="2:10" x14ac:dyDescent="0.35">
      <c r="C11932" t="s">
        <v>1859</v>
      </c>
      <c r="D11932" s="4">
        <v>775000</v>
      </c>
      <c r="E11932" s="4">
        <v>50293</v>
      </c>
      <c r="F11932" s="4">
        <v>92</v>
      </c>
      <c r="G11932" s="4">
        <v>225003</v>
      </c>
      <c r="H11932" s="4">
        <v>1116962</v>
      </c>
      <c r="I11932" s="4">
        <v>2167350</v>
      </c>
      <c r="J11932" s="4">
        <v>825293</v>
      </c>
    </row>
    <row r="11933" spans="2:10" x14ac:dyDescent="0.35">
      <c r="C11933" t="s">
        <v>1860</v>
      </c>
      <c r="D11933" s="4">
        <v>7609212</v>
      </c>
      <c r="E11933" s="4">
        <v>217406</v>
      </c>
      <c r="I11933" s="4">
        <v>7826618</v>
      </c>
      <c r="J11933" s="4">
        <v>7826618</v>
      </c>
    </row>
    <row r="11934" spans="2:10" x14ac:dyDescent="0.35">
      <c r="C11934" t="s">
        <v>1861</v>
      </c>
      <c r="D11934" s="4">
        <v>1018246</v>
      </c>
      <c r="I11934" s="4">
        <v>1018246</v>
      </c>
      <c r="J11934" s="4">
        <v>1018246</v>
      </c>
    </row>
    <row r="11935" spans="2:10" x14ac:dyDescent="0.35">
      <c r="C11935" t="s">
        <v>1862</v>
      </c>
      <c r="D11935" s="4">
        <v>5640642</v>
      </c>
      <c r="E11935" s="4">
        <v>170929</v>
      </c>
      <c r="I11935" s="4">
        <v>5811570</v>
      </c>
      <c r="J11935" s="4">
        <v>5811571</v>
      </c>
    </row>
    <row r="11936" spans="2:10" x14ac:dyDescent="0.35">
      <c r="B11936" t="s">
        <v>54</v>
      </c>
      <c r="D11936" s="4">
        <v>21255315</v>
      </c>
      <c r="E11936" s="4">
        <v>631079</v>
      </c>
      <c r="F11936" s="4">
        <v>112005</v>
      </c>
      <c r="G11936" s="4">
        <v>283391</v>
      </c>
      <c r="H11936" s="4">
        <v>2982705</v>
      </c>
      <c r="I11936" s="4">
        <v>25264494</v>
      </c>
      <c r="J11936" s="4">
        <v>21886394</v>
      </c>
    </row>
    <row r="11937" spans="2:10" x14ac:dyDescent="0.35">
      <c r="B11937" t="s">
        <v>1845</v>
      </c>
      <c r="C11937" t="s">
        <v>1864</v>
      </c>
      <c r="D11937" s="4">
        <v>11158</v>
      </c>
      <c r="I11937" s="4">
        <v>11158</v>
      </c>
      <c r="J11937" s="4">
        <v>11158</v>
      </c>
    </row>
    <row r="11938" spans="2:10" x14ac:dyDescent="0.35">
      <c r="C11938" t="s">
        <v>1866</v>
      </c>
      <c r="I11938" s="4">
        <v>0</v>
      </c>
      <c r="J11938">
        <v>0</v>
      </c>
    </row>
    <row r="11939" spans="2:10" x14ac:dyDescent="0.35">
      <c r="C11939" t="s">
        <v>1867</v>
      </c>
      <c r="D11939" s="4">
        <v>1695170</v>
      </c>
      <c r="E11939" s="4">
        <v>0</v>
      </c>
      <c r="G11939" s="4">
        <v>7560578</v>
      </c>
      <c r="H11939" s="4">
        <v>27434</v>
      </c>
      <c r="I11939" s="4">
        <v>9283182</v>
      </c>
      <c r="J11939" s="4">
        <v>1695170</v>
      </c>
    </row>
    <row r="11940" spans="2:10" x14ac:dyDescent="0.35">
      <c r="C11940" t="s">
        <v>1868</v>
      </c>
      <c r="D11940" s="4">
        <v>106601</v>
      </c>
      <c r="E11940" s="4">
        <v>0</v>
      </c>
      <c r="G11940" s="4">
        <v>3565036</v>
      </c>
      <c r="H11940" s="4">
        <v>5986582</v>
      </c>
      <c r="I11940" s="4">
        <v>9658219</v>
      </c>
      <c r="J11940" s="4">
        <v>106601</v>
      </c>
    </row>
    <row r="11941" spans="2:10" x14ac:dyDescent="0.35">
      <c r="C11941" t="s">
        <v>1894</v>
      </c>
      <c r="D11941" s="4">
        <v>9820</v>
      </c>
      <c r="I11941" s="4">
        <v>9820</v>
      </c>
      <c r="J11941" s="4">
        <v>9820</v>
      </c>
    </row>
    <row r="11942" spans="2:10" x14ac:dyDescent="0.35">
      <c r="C11942" t="s">
        <v>1869</v>
      </c>
      <c r="E11942" s="4">
        <v>0</v>
      </c>
      <c r="G11942" s="4">
        <v>2587200</v>
      </c>
      <c r="I11942" s="4">
        <v>2587200</v>
      </c>
      <c r="J11942">
        <v>0</v>
      </c>
    </row>
    <row r="11943" spans="2:10" x14ac:dyDescent="0.35">
      <c r="C11943" t="s">
        <v>1870</v>
      </c>
      <c r="D11943" s="4">
        <v>128774</v>
      </c>
      <c r="E11943" s="4">
        <v>26379443</v>
      </c>
      <c r="I11943" s="4">
        <v>26508216</v>
      </c>
      <c r="J11943" s="4">
        <v>26508217</v>
      </c>
    </row>
    <row r="11944" spans="2:10" x14ac:dyDescent="0.35">
      <c r="C11944" t="s">
        <v>1871</v>
      </c>
      <c r="D11944" s="4">
        <v>15300951</v>
      </c>
      <c r="E11944" s="4">
        <v>29817</v>
      </c>
      <c r="F11944" s="4">
        <v>73845</v>
      </c>
      <c r="I11944" s="4">
        <v>15404614</v>
      </c>
      <c r="J11944" s="4">
        <v>15330768</v>
      </c>
    </row>
    <row r="11945" spans="2:10" x14ac:dyDescent="0.35">
      <c r="C11945" t="s">
        <v>1872</v>
      </c>
      <c r="D11945" s="4">
        <v>1911000</v>
      </c>
      <c r="I11945" s="4">
        <v>1911000</v>
      </c>
      <c r="J11945" s="4">
        <v>1911000</v>
      </c>
    </row>
    <row r="11946" spans="2:10" x14ac:dyDescent="0.35">
      <c r="C11946" t="s">
        <v>1873</v>
      </c>
      <c r="D11946" s="4">
        <v>3833</v>
      </c>
      <c r="I11946" s="4">
        <v>3833</v>
      </c>
      <c r="J11946" s="4">
        <v>3833</v>
      </c>
    </row>
    <row r="11947" spans="2:10" x14ac:dyDescent="0.35">
      <c r="C11947" t="s">
        <v>1874</v>
      </c>
      <c r="D11947" s="4">
        <v>8299</v>
      </c>
      <c r="I11947" s="4">
        <v>8299</v>
      </c>
      <c r="J11947" s="4">
        <v>8299</v>
      </c>
    </row>
    <row r="11948" spans="2:10" x14ac:dyDescent="0.35">
      <c r="C11948" t="s">
        <v>1875</v>
      </c>
      <c r="D11948" s="4">
        <v>4830</v>
      </c>
      <c r="H11948" s="4">
        <v>667229</v>
      </c>
      <c r="I11948" s="4">
        <v>672059</v>
      </c>
      <c r="J11948" s="4">
        <v>4830</v>
      </c>
    </row>
    <row r="11949" spans="2:10" x14ac:dyDescent="0.35">
      <c r="C11949" t="s">
        <v>1877</v>
      </c>
      <c r="D11949" s="4">
        <v>55496</v>
      </c>
      <c r="I11949" s="4">
        <v>55496</v>
      </c>
      <c r="J11949" s="4">
        <v>55496</v>
      </c>
    </row>
    <row r="11950" spans="2:10" x14ac:dyDescent="0.35">
      <c r="B11950" t="s">
        <v>55</v>
      </c>
      <c r="D11950" s="4">
        <v>19235932</v>
      </c>
      <c r="E11950" s="4">
        <v>26409260</v>
      </c>
      <c r="F11950" s="4">
        <v>73845</v>
      </c>
      <c r="G11950" s="4">
        <v>13712813</v>
      </c>
      <c r="H11950" s="4">
        <v>6681245</v>
      </c>
      <c r="I11950" s="4">
        <v>66113096</v>
      </c>
      <c r="J11950" s="4">
        <v>45645192</v>
      </c>
    </row>
    <row r="11951" spans="2:10" x14ac:dyDescent="0.35">
      <c r="B11951" t="s">
        <v>1878</v>
      </c>
      <c r="C11951" t="s">
        <v>1879</v>
      </c>
      <c r="D11951" s="4">
        <v>9635168</v>
      </c>
      <c r="I11951" s="4">
        <v>9635168</v>
      </c>
      <c r="J11951" s="4">
        <v>9635168</v>
      </c>
    </row>
    <row r="11952" spans="2:10" x14ac:dyDescent="0.35">
      <c r="C11952" t="s">
        <v>1880</v>
      </c>
      <c r="D11952" s="4">
        <v>2650759</v>
      </c>
      <c r="I11952" s="4">
        <v>2650759</v>
      </c>
      <c r="J11952" s="4">
        <v>2650759</v>
      </c>
    </row>
    <row r="11953" spans="1:10" x14ac:dyDescent="0.35">
      <c r="C11953" t="s">
        <v>1881</v>
      </c>
      <c r="D11953" s="4">
        <v>384786</v>
      </c>
      <c r="I11953" s="4">
        <v>384786</v>
      </c>
      <c r="J11953" s="4">
        <v>384786</v>
      </c>
    </row>
    <row r="11954" spans="1:10" x14ac:dyDescent="0.35">
      <c r="C11954" t="s">
        <v>1895</v>
      </c>
      <c r="D11954" s="4">
        <v>1012445</v>
      </c>
      <c r="I11954" s="4">
        <v>1012445</v>
      </c>
      <c r="J11954" s="4">
        <v>1012445</v>
      </c>
    </row>
    <row r="11955" spans="1:10" x14ac:dyDescent="0.35">
      <c r="C11955" t="s">
        <v>1882</v>
      </c>
      <c r="D11955" s="4">
        <v>286</v>
      </c>
      <c r="E11955" s="4">
        <v>902317</v>
      </c>
      <c r="F11955" s="4">
        <v>137548</v>
      </c>
      <c r="I11955" s="4">
        <v>1040151</v>
      </c>
      <c r="J11955" s="4">
        <v>902603</v>
      </c>
    </row>
    <row r="11956" spans="1:10" x14ac:dyDescent="0.35">
      <c r="C11956" t="s">
        <v>1883</v>
      </c>
      <c r="D11956" s="4">
        <v>312422</v>
      </c>
      <c r="I11956" s="4">
        <v>312422</v>
      </c>
      <c r="J11956" s="4">
        <v>312422</v>
      </c>
    </row>
    <row r="11957" spans="1:10" x14ac:dyDescent="0.35">
      <c r="C11957" t="s">
        <v>1884</v>
      </c>
      <c r="D11957" s="4">
        <v>4666</v>
      </c>
      <c r="I11957" s="4">
        <v>4666</v>
      </c>
      <c r="J11957" s="4">
        <v>4666</v>
      </c>
    </row>
    <row r="11958" spans="1:10" x14ac:dyDescent="0.35">
      <c r="B11958" t="s">
        <v>56</v>
      </c>
      <c r="D11958" s="4">
        <v>14000531</v>
      </c>
      <c r="E11958" s="4">
        <v>902317</v>
      </c>
      <c r="F11958" s="4">
        <v>137548</v>
      </c>
      <c r="I11958" s="4">
        <v>15040396</v>
      </c>
      <c r="J11958" s="4">
        <v>14902848</v>
      </c>
    </row>
    <row r="11959" spans="1:10" x14ac:dyDescent="0.35">
      <c r="B11959" t="s">
        <v>1885</v>
      </c>
      <c r="C11959" t="s">
        <v>1886</v>
      </c>
      <c r="H11959" s="4">
        <v>904935</v>
      </c>
      <c r="I11959" s="4">
        <v>904935</v>
      </c>
      <c r="J11959">
        <v>0</v>
      </c>
    </row>
    <row r="11960" spans="1:10" x14ac:dyDescent="0.35">
      <c r="B11960" t="s">
        <v>57</v>
      </c>
      <c r="H11960" s="4">
        <v>904935</v>
      </c>
      <c r="I11960" s="4">
        <v>904935</v>
      </c>
      <c r="J11960">
        <v>0</v>
      </c>
    </row>
    <row r="11961" spans="1:10" x14ac:dyDescent="0.35">
      <c r="B11961" t="s">
        <v>1887</v>
      </c>
      <c r="C11961" t="s">
        <v>1888</v>
      </c>
      <c r="G11961" s="4">
        <v>4800000</v>
      </c>
      <c r="I11961" s="4">
        <v>4800000</v>
      </c>
      <c r="J11961">
        <v>0</v>
      </c>
    </row>
    <row r="11962" spans="1:10" x14ac:dyDescent="0.35">
      <c r="B11962" t="s">
        <v>1887</v>
      </c>
      <c r="C11962" t="s">
        <v>1901</v>
      </c>
      <c r="E11962" s="4">
        <v>5250000</v>
      </c>
      <c r="I11962" s="4">
        <v>5250000</v>
      </c>
      <c r="J11962">
        <v>5250000</v>
      </c>
    </row>
    <row r="11963" spans="1:10" x14ac:dyDescent="0.35">
      <c r="C11963" t="s">
        <v>1889</v>
      </c>
      <c r="E11963" s="4">
        <v>2761500</v>
      </c>
      <c r="I11963" s="4">
        <v>2761500</v>
      </c>
      <c r="J11963">
        <v>2761500</v>
      </c>
    </row>
    <row r="11964" spans="1:10" x14ac:dyDescent="0.35">
      <c r="C11964" t="s">
        <v>1890</v>
      </c>
      <c r="E11964" s="4">
        <v>1275000</v>
      </c>
      <c r="I11964" s="4">
        <v>1275000</v>
      </c>
      <c r="J11964">
        <v>1275000</v>
      </c>
    </row>
    <row r="11965" spans="1:10" x14ac:dyDescent="0.35">
      <c r="C11965" t="s">
        <v>1902</v>
      </c>
      <c r="E11965" s="4">
        <v>10500000</v>
      </c>
      <c r="I11965" s="4">
        <v>10500000</v>
      </c>
      <c r="J11965">
        <v>10500000</v>
      </c>
    </row>
    <row r="11966" spans="1:10" x14ac:dyDescent="0.35">
      <c r="B11966" t="s">
        <v>58</v>
      </c>
      <c r="E11966" s="4">
        <v>19786500</v>
      </c>
      <c r="G11966" s="4">
        <v>4800000</v>
      </c>
      <c r="I11966" s="4">
        <v>24586500</v>
      </c>
      <c r="J11966">
        <v>19786500</v>
      </c>
    </row>
    <row r="11967" spans="1:10" x14ac:dyDescent="0.35">
      <c r="A11967" t="s">
        <v>1753</v>
      </c>
      <c r="D11967" s="4">
        <v>244186459</v>
      </c>
      <c r="E11967" s="4">
        <v>70128420</v>
      </c>
      <c r="F11967" s="4">
        <v>96422237</v>
      </c>
      <c r="G11967" s="4">
        <v>19293903</v>
      </c>
      <c r="H11967" s="4">
        <v>101541485</v>
      </c>
      <c r="I11967" s="4">
        <v>531572505</v>
      </c>
      <c r="J11967" s="4">
        <v>314314879</v>
      </c>
    </row>
    <row r="11968" spans="1:10" x14ac:dyDescent="0.35">
      <c r="A11968" t="s">
        <v>1958</v>
      </c>
      <c r="B11968" t="s">
        <v>1842</v>
      </c>
      <c r="C11968" t="s">
        <v>1843</v>
      </c>
      <c r="D11968" s="4">
        <v>64643732</v>
      </c>
      <c r="E11968" s="4">
        <v>1236971</v>
      </c>
      <c r="F11968" s="4">
        <v>37293200</v>
      </c>
      <c r="I11968" s="4">
        <v>103173903</v>
      </c>
      <c r="J11968" s="4">
        <v>65880703</v>
      </c>
    </row>
    <row r="11969" spans="2:10" x14ac:dyDescent="0.35">
      <c r="C11969" t="s">
        <v>1844</v>
      </c>
      <c r="D11969" s="4">
        <v>10314718</v>
      </c>
      <c r="E11969" s="4">
        <v>253800</v>
      </c>
      <c r="H11969" s="4">
        <v>1800</v>
      </c>
      <c r="I11969" s="4">
        <v>10570318</v>
      </c>
      <c r="J11969" s="4">
        <v>10568518</v>
      </c>
    </row>
    <row r="11970" spans="2:10" x14ac:dyDescent="0.35">
      <c r="C11970" t="s">
        <v>1845</v>
      </c>
      <c r="D11970" s="4">
        <v>6527603</v>
      </c>
      <c r="I11970" s="4">
        <v>6527603</v>
      </c>
      <c r="J11970" s="4">
        <v>6527603</v>
      </c>
    </row>
    <row r="11971" spans="2:10" x14ac:dyDescent="0.35">
      <c r="B11971" t="s">
        <v>51</v>
      </c>
      <c r="D11971" s="4">
        <v>81486053</v>
      </c>
      <c r="E11971" s="4">
        <v>1490771</v>
      </c>
      <c r="F11971" s="4">
        <v>37293200</v>
      </c>
      <c r="H11971" s="4">
        <v>1800</v>
      </c>
      <c r="I11971" s="4">
        <v>120271825</v>
      </c>
      <c r="J11971" s="4">
        <v>82976824</v>
      </c>
    </row>
    <row r="11972" spans="2:10" x14ac:dyDescent="0.35">
      <c r="B11972" t="s">
        <v>1843</v>
      </c>
      <c r="C11972" t="s">
        <v>1846</v>
      </c>
      <c r="D11972" s="4">
        <v>53542958</v>
      </c>
      <c r="E11972" s="4">
        <v>15926</v>
      </c>
      <c r="H11972" s="4">
        <v>25647359</v>
      </c>
      <c r="I11972" s="4">
        <v>79206243</v>
      </c>
      <c r="J11972" s="4">
        <v>53558884</v>
      </c>
    </row>
    <row r="11973" spans="2:10" x14ac:dyDescent="0.35">
      <c r="C11973" t="s">
        <v>1847</v>
      </c>
      <c r="D11973" s="4">
        <v>27685286</v>
      </c>
      <c r="E11973" s="4">
        <v>1029038</v>
      </c>
      <c r="F11973" s="4">
        <v>3032509</v>
      </c>
      <c r="G11973" s="4">
        <v>955915</v>
      </c>
      <c r="H11973" s="4">
        <v>92660</v>
      </c>
      <c r="I11973" s="4">
        <v>32795408</v>
      </c>
      <c r="J11973" s="4">
        <v>28714324</v>
      </c>
    </row>
    <row r="11974" spans="2:10" x14ac:dyDescent="0.35">
      <c r="C11974" t="s">
        <v>1848</v>
      </c>
      <c r="D11974" s="4">
        <v>214446</v>
      </c>
      <c r="I11974" s="4">
        <v>214446</v>
      </c>
      <c r="J11974" s="4">
        <v>214446</v>
      </c>
    </row>
    <row r="11975" spans="2:10" x14ac:dyDescent="0.35">
      <c r="B11975" t="s">
        <v>52</v>
      </c>
      <c r="D11975" s="4">
        <v>81442690</v>
      </c>
      <c r="E11975" s="4">
        <v>1044964</v>
      </c>
      <c r="F11975" s="4">
        <v>3032509</v>
      </c>
      <c r="G11975" s="4">
        <v>955915</v>
      </c>
      <c r="H11975" s="4">
        <v>25740019</v>
      </c>
      <c r="I11975" s="4">
        <v>112216097</v>
      </c>
      <c r="J11975" s="4">
        <v>82487654</v>
      </c>
    </row>
    <row r="11976" spans="2:10" x14ac:dyDescent="0.35">
      <c r="B11976" t="s">
        <v>1849</v>
      </c>
      <c r="C11976" t="s">
        <v>1918</v>
      </c>
      <c r="D11976" s="4">
        <v>9660</v>
      </c>
      <c r="I11976" s="4">
        <v>9660</v>
      </c>
      <c r="J11976" s="4">
        <v>9660</v>
      </c>
    </row>
    <row r="11977" spans="2:10" x14ac:dyDescent="0.35">
      <c r="C11977" t="s">
        <v>1911</v>
      </c>
      <c r="D11977" s="4">
        <v>400000</v>
      </c>
      <c r="I11977" s="4">
        <v>400000</v>
      </c>
      <c r="J11977" s="4">
        <v>400000</v>
      </c>
    </row>
    <row r="11978" spans="2:10" x14ac:dyDescent="0.35">
      <c r="C11978" t="s">
        <v>1896</v>
      </c>
      <c r="D11978" s="4">
        <v>32748</v>
      </c>
      <c r="I11978" s="4">
        <v>32748</v>
      </c>
      <c r="J11978" s="4">
        <v>32748</v>
      </c>
    </row>
    <row r="11979" spans="2:10" x14ac:dyDescent="0.35">
      <c r="C11979" t="s">
        <v>1850</v>
      </c>
      <c r="E11979" s="4">
        <v>37600000</v>
      </c>
      <c r="I11979" s="4">
        <v>37600000</v>
      </c>
      <c r="J11979">
        <v>37600000</v>
      </c>
    </row>
    <row r="11980" spans="2:10" x14ac:dyDescent="0.35">
      <c r="B11980" t="s">
        <v>53</v>
      </c>
      <c r="D11980" s="4">
        <v>442408</v>
      </c>
      <c r="E11980" s="4">
        <v>37600000</v>
      </c>
      <c r="I11980" s="4">
        <v>38042408</v>
      </c>
      <c r="J11980" s="4">
        <v>38042408</v>
      </c>
    </row>
    <row r="11981" spans="2:10" x14ac:dyDescent="0.35">
      <c r="B11981" t="s">
        <v>1844</v>
      </c>
      <c r="C11981" t="s">
        <v>1851</v>
      </c>
      <c r="D11981" s="4">
        <v>980982</v>
      </c>
      <c r="I11981" s="4">
        <v>980982</v>
      </c>
      <c r="J11981" s="4">
        <v>980982</v>
      </c>
    </row>
    <row r="11982" spans="2:10" x14ac:dyDescent="0.35">
      <c r="C11982" t="s">
        <v>1852</v>
      </c>
      <c r="D11982" s="4">
        <v>810</v>
      </c>
      <c r="E11982" s="4">
        <v>9541</v>
      </c>
      <c r="F11982" s="4">
        <v>17718</v>
      </c>
      <c r="H11982" s="4">
        <v>1363</v>
      </c>
      <c r="I11982" s="4">
        <v>29432</v>
      </c>
      <c r="J11982" s="4">
        <v>10351</v>
      </c>
    </row>
    <row r="11983" spans="2:10" x14ac:dyDescent="0.35">
      <c r="C11983" t="s">
        <v>1853</v>
      </c>
      <c r="D11983" s="4">
        <v>1053</v>
      </c>
      <c r="E11983" s="4">
        <v>2730</v>
      </c>
      <c r="F11983" s="4">
        <v>43687</v>
      </c>
      <c r="G11983" s="4">
        <v>2730</v>
      </c>
      <c r="H11983" s="4">
        <v>8191</v>
      </c>
      <c r="I11983" s="4">
        <v>58392</v>
      </c>
      <c r="J11983" s="4">
        <v>3783</v>
      </c>
    </row>
    <row r="11984" spans="2:10" x14ac:dyDescent="0.35">
      <c r="C11984" t="s">
        <v>1893</v>
      </c>
      <c r="F11984" s="4">
        <v>1195</v>
      </c>
      <c r="G11984" s="4">
        <v>4778</v>
      </c>
      <c r="H11984" s="4">
        <v>10751</v>
      </c>
      <c r="I11984" s="4">
        <v>16724</v>
      </c>
      <c r="J11984">
        <v>0</v>
      </c>
    </row>
    <row r="11985" spans="2:10" x14ac:dyDescent="0.35">
      <c r="C11985" t="s">
        <v>1909</v>
      </c>
      <c r="D11985" s="4">
        <v>29160</v>
      </c>
      <c r="E11985" s="4">
        <v>5530</v>
      </c>
      <c r="I11985" s="4">
        <v>34690</v>
      </c>
      <c r="J11985" s="4">
        <v>34690</v>
      </c>
    </row>
    <row r="11986" spans="2:10" x14ac:dyDescent="0.35">
      <c r="C11986" t="s">
        <v>1854</v>
      </c>
      <c r="D11986" s="4">
        <v>1554752</v>
      </c>
      <c r="E11986" s="4">
        <v>127773</v>
      </c>
      <c r="G11986" s="4">
        <v>67249</v>
      </c>
      <c r="I11986" s="4">
        <v>1749774</v>
      </c>
      <c r="J11986" s="4">
        <v>1682525</v>
      </c>
    </row>
    <row r="11987" spans="2:10" x14ac:dyDescent="0.35">
      <c r="C11987" t="s">
        <v>1919</v>
      </c>
      <c r="F11987" s="4">
        <v>786722</v>
      </c>
      <c r="I11987" s="4">
        <v>786722</v>
      </c>
      <c r="J11987">
        <v>0</v>
      </c>
    </row>
    <row r="11988" spans="2:10" x14ac:dyDescent="0.35">
      <c r="C11988" t="s">
        <v>1926</v>
      </c>
      <c r="G11988" s="4">
        <v>325277</v>
      </c>
      <c r="I11988" s="4">
        <v>325277</v>
      </c>
      <c r="J11988">
        <v>0</v>
      </c>
    </row>
    <row r="11989" spans="2:10" x14ac:dyDescent="0.35">
      <c r="C11989" t="s">
        <v>1855</v>
      </c>
      <c r="D11989" s="4">
        <v>784791</v>
      </c>
      <c r="E11989" s="4">
        <v>121472</v>
      </c>
      <c r="F11989" s="4">
        <v>150617</v>
      </c>
      <c r="G11989" s="4">
        <v>371354</v>
      </c>
      <c r="H11989" s="4">
        <v>204135</v>
      </c>
      <c r="I11989" s="4">
        <v>1632369</v>
      </c>
      <c r="J11989" s="4">
        <v>906263</v>
      </c>
    </row>
    <row r="11990" spans="2:10" x14ac:dyDescent="0.35">
      <c r="C11990" t="s">
        <v>1856</v>
      </c>
      <c r="D11990" s="4">
        <v>57515</v>
      </c>
      <c r="E11990" s="4">
        <v>20708</v>
      </c>
      <c r="G11990" s="4">
        <v>28991</v>
      </c>
      <c r="I11990" s="4">
        <v>107214</v>
      </c>
      <c r="J11990" s="4">
        <v>78223</v>
      </c>
    </row>
    <row r="11991" spans="2:10" x14ac:dyDescent="0.35">
      <c r="C11991" t="s">
        <v>1857</v>
      </c>
      <c r="D11991" s="4">
        <v>20369</v>
      </c>
      <c r="E11991" s="4">
        <v>6790</v>
      </c>
      <c r="I11991" s="4">
        <v>27159</v>
      </c>
      <c r="J11991" s="4">
        <v>27159</v>
      </c>
    </row>
    <row r="11992" spans="2:10" x14ac:dyDescent="0.35">
      <c r="C11992" t="s">
        <v>1906</v>
      </c>
      <c r="H11992" s="4">
        <v>13982</v>
      </c>
      <c r="I11992" s="4">
        <v>13982</v>
      </c>
      <c r="J11992">
        <v>0</v>
      </c>
    </row>
    <row r="11993" spans="2:10" x14ac:dyDescent="0.35">
      <c r="C11993" t="s">
        <v>1858</v>
      </c>
      <c r="E11993" s="4">
        <v>83123</v>
      </c>
      <c r="G11993" s="4">
        <v>368858</v>
      </c>
      <c r="H11993" s="4">
        <v>62342</v>
      </c>
      <c r="I11993" s="4">
        <v>514323</v>
      </c>
      <c r="J11993">
        <v>83123</v>
      </c>
    </row>
    <row r="11994" spans="2:10" x14ac:dyDescent="0.35">
      <c r="C11994" t="s">
        <v>1859</v>
      </c>
      <c r="D11994" s="4">
        <v>2216882</v>
      </c>
      <c r="E11994" s="4">
        <v>1026190</v>
      </c>
      <c r="F11994" s="4">
        <v>105428</v>
      </c>
      <c r="G11994" s="4">
        <v>1000007</v>
      </c>
      <c r="H11994" s="4">
        <v>1061547</v>
      </c>
      <c r="I11994" s="4">
        <v>5410054</v>
      </c>
      <c r="J11994" s="4">
        <v>3243072</v>
      </c>
    </row>
    <row r="11995" spans="2:10" x14ac:dyDescent="0.35">
      <c r="C11995" t="s">
        <v>1860</v>
      </c>
      <c r="D11995" s="4">
        <v>1739248</v>
      </c>
      <c r="E11995" s="4">
        <v>108703</v>
      </c>
      <c r="H11995" s="4">
        <v>760921</v>
      </c>
      <c r="I11995" s="4">
        <v>2608873</v>
      </c>
      <c r="J11995" s="4">
        <v>1847951</v>
      </c>
    </row>
    <row r="11996" spans="2:10" x14ac:dyDescent="0.35">
      <c r="C11996" t="s">
        <v>1861</v>
      </c>
      <c r="D11996" s="4">
        <v>350935</v>
      </c>
      <c r="I11996" s="4">
        <v>350935</v>
      </c>
      <c r="J11996" s="4">
        <v>350935</v>
      </c>
    </row>
    <row r="11997" spans="2:10" x14ac:dyDescent="0.35">
      <c r="C11997" t="s">
        <v>1862</v>
      </c>
      <c r="D11997" s="4">
        <v>1196500</v>
      </c>
      <c r="E11997" s="4">
        <v>256393</v>
      </c>
      <c r="G11997" s="4">
        <v>85464</v>
      </c>
      <c r="H11997" s="4">
        <v>427321</v>
      </c>
      <c r="I11997" s="4">
        <v>1965678</v>
      </c>
      <c r="J11997" s="4">
        <v>1452893</v>
      </c>
    </row>
    <row r="11998" spans="2:10" x14ac:dyDescent="0.35">
      <c r="C11998" t="s">
        <v>1863</v>
      </c>
      <c r="E11998" s="4">
        <v>108919</v>
      </c>
      <c r="H11998" s="4">
        <v>7780</v>
      </c>
      <c r="I11998" s="4">
        <v>116699</v>
      </c>
      <c r="J11998">
        <v>108919</v>
      </c>
    </row>
    <row r="11999" spans="2:10" x14ac:dyDescent="0.35">
      <c r="B11999" t="s">
        <v>54</v>
      </c>
      <c r="D11999" s="4">
        <v>8932999</v>
      </c>
      <c r="E11999" s="4">
        <v>1877871</v>
      </c>
      <c r="F11999" s="4">
        <v>1105367</v>
      </c>
      <c r="G11999" s="4">
        <v>2254708</v>
      </c>
      <c r="H11999" s="4">
        <v>2558334</v>
      </c>
      <c r="I11999" s="4">
        <v>16729278</v>
      </c>
      <c r="J11999" s="4">
        <v>10810870</v>
      </c>
    </row>
    <row r="12000" spans="2:10" x14ac:dyDescent="0.35">
      <c r="B12000" t="s">
        <v>1845</v>
      </c>
      <c r="C12000" t="s">
        <v>1865</v>
      </c>
      <c r="D12000" s="4">
        <v>3488</v>
      </c>
      <c r="E12000" s="4">
        <v>9204</v>
      </c>
      <c r="H12000" s="4">
        <v>351366</v>
      </c>
      <c r="I12000" s="4">
        <v>364059</v>
      </c>
      <c r="J12000" s="4">
        <v>12692</v>
      </c>
    </row>
    <row r="12001" spans="2:10" x14ac:dyDescent="0.35">
      <c r="C12001" t="s">
        <v>1866</v>
      </c>
      <c r="D12001" s="4">
        <v>39550</v>
      </c>
      <c r="I12001" s="4">
        <v>39550</v>
      </c>
      <c r="J12001" s="4">
        <v>39550</v>
      </c>
    </row>
    <row r="12002" spans="2:10" x14ac:dyDescent="0.35">
      <c r="C12002" t="s">
        <v>1867</v>
      </c>
      <c r="D12002" s="4">
        <v>3250519</v>
      </c>
      <c r="E12002" s="4">
        <v>6179053</v>
      </c>
      <c r="G12002" s="4">
        <v>193200</v>
      </c>
      <c r="H12002" s="4">
        <v>676186</v>
      </c>
      <c r="I12002" s="4">
        <v>10298958</v>
      </c>
      <c r="J12002" s="4">
        <v>9429572</v>
      </c>
    </row>
    <row r="12003" spans="2:10" x14ac:dyDescent="0.35">
      <c r="C12003" t="s">
        <v>1868</v>
      </c>
      <c r="D12003" s="4">
        <v>32340</v>
      </c>
      <c r="E12003" s="4">
        <v>4277305</v>
      </c>
      <c r="H12003" s="4">
        <v>4301837</v>
      </c>
      <c r="I12003" s="4">
        <v>8611482</v>
      </c>
      <c r="J12003" s="4">
        <v>4309645</v>
      </c>
    </row>
    <row r="12004" spans="2:10" x14ac:dyDescent="0.35">
      <c r="C12004" t="s">
        <v>1894</v>
      </c>
      <c r="D12004" s="4">
        <v>23757</v>
      </c>
      <c r="I12004" s="4">
        <v>23757</v>
      </c>
      <c r="J12004" s="4">
        <v>23757</v>
      </c>
    </row>
    <row r="12005" spans="2:10" x14ac:dyDescent="0.35">
      <c r="C12005" t="s">
        <v>1869</v>
      </c>
      <c r="E12005" s="4">
        <v>990720</v>
      </c>
      <c r="H12005" s="4">
        <v>2257440</v>
      </c>
      <c r="I12005" s="4">
        <v>3248160</v>
      </c>
      <c r="J12005">
        <v>990720</v>
      </c>
    </row>
    <row r="12006" spans="2:10" x14ac:dyDescent="0.35">
      <c r="C12006" t="s">
        <v>1870</v>
      </c>
      <c r="D12006" s="4">
        <v>3695495</v>
      </c>
      <c r="E12006" s="4">
        <v>16875404</v>
      </c>
      <c r="I12006" s="4">
        <v>20570899</v>
      </c>
      <c r="J12006" s="4">
        <v>20570899</v>
      </c>
    </row>
    <row r="12007" spans="2:10" x14ac:dyDescent="0.35">
      <c r="C12007" t="s">
        <v>1871</v>
      </c>
      <c r="D12007" s="4">
        <v>9356503</v>
      </c>
      <c r="E12007" s="4">
        <v>11070699</v>
      </c>
      <c r="F12007" s="4">
        <v>61396</v>
      </c>
      <c r="H12007" s="4">
        <v>147691</v>
      </c>
      <c r="I12007" s="4">
        <v>20636290</v>
      </c>
      <c r="J12007" s="4">
        <v>20427202</v>
      </c>
    </row>
    <row r="12008" spans="2:10" x14ac:dyDescent="0.35">
      <c r="C12008" t="s">
        <v>1872</v>
      </c>
      <c r="D12008" s="4">
        <v>2305924</v>
      </c>
      <c r="E12008" s="4">
        <v>29239</v>
      </c>
      <c r="I12008" s="4">
        <v>2335163</v>
      </c>
      <c r="J12008" s="4">
        <v>2335163</v>
      </c>
    </row>
    <row r="12009" spans="2:10" x14ac:dyDescent="0.35">
      <c r="C12009" t="s">
        <v>1874</v>
      </c>
      <c r="D12009" s="4">
        <v>2766</v>
      </c>
      <c r="E12009" s="4">
        <v>3410</v>
      </c>
      <c r="I12009" s="4">
        <v>6177</v>
      </c>
      <c r="J12009" s="4">
        <v>6176</v>
      </c>
    </row>
    <row r="12010" spans="2:10" x14ac:dyDescent="0.35">
      <c r="C12010" t="s">
        <v>1875</v>
      </c>
      <c r="D12010" s="4">
        <v>0</v>
      </c>
      <c r="E12010" s="4">
        <v>61608</v>
      </c>
      <c r="H12010" s="4">
        <v>146465</v>
      </c>
      <c r="I12010" s="4">
        <v>208073</v>
      </c>
      <c r="J12010" s="4">
        <v>61608</v>
      </c>
    </row>
    <row r="12011" spans="2:10" x14ac:dyDescent="0.35">
      <c r="C12011" t="s">
        <v>1876</v>
      </c>
      <c r="E12011" s="4">
        <v>50400</v>
      </c>
      <c r="I12011" s="4">
        <v>50400</v>
      </c>
      <c r="J12011">
        <v>50400</v>
      </c>
    </row>
    <row r="12012" spans="2:10" x14ac:dyDescent="0.35">
      <c r="C12012" t="s">
        <v>1877</v>
      </c>
      <c r="D12012" s="4">
        <v>16683</v>
      </c>
      <c r="E12012" s="4">
        <v>14070</v>
      </c>
      <c r="I12012" s="4">
        <v>30753</v>
      </c>
      <c r="J12012" s="4">
        <v>30753</v>
      </c>
    </row>
    <row r="12013" spans="2:10" x14ac:dyDescent="0.35">
      <c r="B12013" t="s">
        <v>55</v>
      </c>
      <c r="D12013" s="4">
        <v>18727026</v>
      </c>
      <c r="E12013" s="4">
        <v>39561112</v>
      </c>
      <c r="F12013" s="4">
        <v>61396</v>
      </c>
      <c r="G12013" s="4">
        <v>193200</v>
      </c>
      <c r="H12013" s="4">
        <v>7880984</v>
      </c>
      <c r="I12013" s="4">
        <v>66423719</v>
      </c>
      <c r="J12013" s="4">
        <v>58288138</v>
      </c>
    </row>
    <row r="12014" spans="2:10" x14ac:dyDescent="0.35">
      <c r="B12014" t="s">
        <v>1878</v>
      </c>
      <c r="C12014" t="s">
        <v>1912</v>
      </c>
      <c r="D12014" s="4">
        <v>1985</v>
      </c>
      <c r="I12014" s="4">
        <v>1985</v>
      </c>
      <c r="J12014" s="4">
        <v>1985</v>
      </c>
    </row>
    <row r="12015" spans="2:10" x14ac:dyDescent="0.35">
      <c r="C12015" t="s">
        <v>1879</v>
      </c>
      <c r="D12015" s="4">
        <v>6566063</v>
      </c>
      <c r="I12015" s="4">
        <v>6566063</v>
      </c>
      <c r="J12015" s="4">
        <v>6566063</v>
      </c>
    </row>
    <row r="12016" spans="2:10" x14ac:dyDescent="0.35">
      <c r="C12016" t="s">
        <v>1907</v>
      </c>
      <c r="D12016" s="4">
        <v>15854</v>
      </c>
      <c r="I12016" s="4">
        <v>15854</v>
      </c>
      <c r="J12016" s="4">
        <v>15854</v>
      </c>
    </row>
    <row r="12017" spans="2:10" x14ac:dyDescent="0.35">
      <c r="C12017" t="s">
        <v>1897</v>
      </c>
      <c r="D12017" s="4">
        <v>5167</v>
      </c>
      <c r="I12017" s="4">
        <v>5167</v>
      </c>
      <c r="J12017" s="4">
        <v>5167</v>
      </c>
    </row>
    <row r="12018" spans="2:10" x14ac:dyDescent="0.35">
      <c r="C12018" t="s">
        <v>1880</v>
      </c>
      <c r="D12018" s="4">
        <v>236750</v>
      </c>
      <c r="I12018" s="4">
        <v>236750</v>
      </c>
      <c r="J12018" s="4">
        <v>236750</v>
      </c>
    </row>
    <row r="12019" spans="2:10" x14ac:dyDescent="0.35">
      <c r="C12019" t="s">
        <v>1881</v>
      </c>
      <c r="D12019" s="4">
        <v>5369841</v>
      </c>
      <c r="I12019" s="4">
        <v>5369841</v>
      </c>
      <c r="J12019" s="4">
        <v>5369841</v>
      </c>
    </row>
    <row r="12020" spans="2:10" x14ac:dyDescent="0.35">
      <c r="C12020" t="s">
        <v>1895</v>
      </c>
      <c r="D12020" s="4">
        <v>66148</v>
      </c>
      <c r="I12020" s="4">
        <v>66148</v>
      </c>
      <c r="J12020" s="4">
        <v>66148</v>
      </c>
    </row>
    <row r="12021" spans="2:10" x14ac:dyDescent="0.35">
      <c r="C12021" t="s">
        <v>1882</v>
      </c>
      <c r="D12021" s="4">
        <v>1056096</v>
      </c>
      <c r="I12021" s="4">
        <v>1056096</v>
      </c>
      <c r="J12021" s="4">
        <v>1056096</v>
      </c>
    </row>
    <row r="12022" spans="2:10" x14ac:dyDescent="0.35">
      <c r="C12022" t="s">
        <v>1900</v>
      </c>
      <c r="D12022" s="4">
        <v>3977</v>
      </c>
      <c r="I12022" s="4">
        <v>3977</v>
      </c>
      <c r="J12022" s="4">
        <v>3977</v>
      </c>
    </row>
    <row r="12023" spans="2:10" x14ac:dyDescent="0.35">
      <c r="C12023" t="s">
        <v>1883</v>
      </c>
      <c r="D12023" s="4">
        <v>13608</v>
      </c>
      <c r="I12023" s="4">
        <v>13608</v>
      </c>
      <c r="J12023" s="4">
        <v>13608</v>
      </c>
    </row>
    <row r="12024" spans="2:10" x14ac:dyDescent="0.35">
      <c r="C12024" t="s">
        <v>1884</v>
      </c>
      <c r="D12024" s="4">
        <v>165749</v>
      </c>
      <c r="I12024" s="4">
        <v>165749</v>
      </c>
      <c r="J12024" s="4">
        <v>165749</v>
      </c>
    </row>
    <row r="12025" spans="2:10" x14ac:dyDescent="0.35">
      <c r="B12025" t="s">
        <v>56</v>
      </c>
      <c r="D12025" s="4">
        <v>13501239</v>
      </c>
      <c r="I12025" s="4">
        <v>13501239</v>
      </c>
      <c r="J12025" s="4">
        <v>13501239</v>
      </c>
    </row>
    <row r="12026" spans="2:10" x14ac:dyDescent="0.35">
      <c r="B12026" t="s">
        <v>1885</v>
      </c>
      <c r="C12026" t="s">
        <v>1886</v>
      </c>
      <c r="D12026" s="4">
        <v>197954</v>
      </c>
      <c r="I12026" s="4">
        <v>197954</v>
      </c>
      <c r="J12026" s="4">
        <v>197954</v>
      </c>
    </row>
    <row r="12027" spans="2:10" x14ac:dyDescent="0.35">
      <c r="B12027" t="s">
        <v>57</v>
      </c>
      <c r="D12027" s="4">
        <v>197954</v>
      </c>
      <c r="I12027" s="4">
        <v>197954</v>
      </c>
      <c r="J12027" s="4">
        <v>197954</v>
      </c>
    </row>
    <row r="12028" spans="2:10" x14ac:dyDescent="0.35">
      <c r="B12028" t="s">
        <v>1887</v>
      </c>
      <c r="C12028" t="s">
        <v>1908</v>
      </c>
      <c r="D12028" s="4">
        <v>27241</v>
      </c>
      <c r="I12028" s="4">
        <v>27241</v>
      </c>
      <c r="J12028" s="4">
        <v>27241</v>
      </c>
    </row>
    <row r="12029" spans="2:10" x14ac:dyDescent="0.35">
      <c r="C12029" t="s">
        <v>1888</v>
      </c>
      <c r="E12029" s="4">
        <v>1248000</v>
      </c>
      <c r="I12029" s="4">
        <v>1248000</v>
      </c>
      <c r="J12029">
        <v>1248000</v>
      </c>
    </row>
    <row r="12030" spans="2:10" x14ac:dyDescent="0.35">
      <c r="C12030" t="s">
        <v>1901</v>
      </c>
      <c r="E12030" s="4">
        <v>1387500</v>
      </c>
      <c r="I12030" s="4">
        <v>1387500</v>
      </c>
      <c r="J12030">
        <v>1387500</v>
      </c>
    </row>
    <row r="12031" spans="2:10" x14ac:dyDescent="0.35">
      <c r="C12031" t="s">
        <v>1889</v>
      </c>
      <c r="E12031" s="4">
        <v>1365000</v>
      </c>
      <c r="I12031" s="4">
        <v>1365000</v>
      </c>
      <c r="J12031">
        <v>1365000</v>
      </c>
    </row>
    <row r="12032" spans="2:10" x14ac:dyDescent="0.35">
      <c r="C12032" t="s">
        <v>1902</v>
      </c>
      <c r="E12032" s="4">
        <v>2775000</v>
      </c>
      <c r="I12032" s="4">
        <v>2775000</v>
      </c>
      <c r="J12032">
        <v>2775000</v>
      </c>
    </row>
    <row r="12033" spans="1:10" x14ac:dyDescent="0.35">
      <c r="B12033" t="s">
        <v>58</v>
      </c>
      <c r="D12033" s="4">
        <v>27241</v>
      </c>
      <c r="E12033" s="4">
        <v>6775500</v>
      </c>
      <c r="I12033" s="4">
        <v>6802741</v>
      </c>
      <c r="J12033" s="4">
        <v>6802741</v>
      </c>
    </row>
    <row r="12034" spans="1:10" x14ac:dyDescent="0.35">
      <c r="A12034" t="s">
        <v>1959</v>
      </c>
      <c r="D12034" s="4">
        <v>204757610</v>
      </c>
      <c r="E12034" s="4">
        <v>88350219</v>
      </c>
      <c r="F12034" s="4">
        <v>41492472</v>
      </c>
      <c r="G12034" s="4">
        <v>3403823</v>
      </c>
      <c r="H12034" s="4">
        <v>36181137</v>
      </c>
      <c r="I12034" s="4">
        <v>374185261</v>
      </c>
      <c r="J12034" s="4">
        <v>293107829</v>
      </c>
    </row>
    <row r="12035" spans="1:10" x14ac:dyDescent="0.35">
      <c r="A12035" t="s">
        <v>1960</v>
      </c>
      <c r="B12035" t="s">
        <v>1842</v>
      </c>
      <c r="C12035" t="s">
        <v>1843</v>
      </c>
      <c r="D12035" s="4">
        <v>76698281</v>
      </c>
      <c r="F12035" s="4">
        <v>36894200</v>
      </c>
      <c r="I12035" s="4">
        <v>113592481</v>
      </c>
      <c r="J12035" s="4">
        <v>76698281</v>
      </c>
    </row>
    <row r="12036" spans="1:10" x14ac:dyDescent="0.35">
      <c r="C12036" t="s">
        <v>1844</v>
      </c>
      <c r="D12036" s="4">
        <v>10569724</v>
      </c>
      <c r="E12036" s="4">
        <v>2038984</v>
      </c>
      <c r="F12036" s="4">
        <v>573261</v>
      </c>
      <c r="G12036" s="4">
        <v>246600</v>
      </c>
      <c r="H12036" s="4">
        <v>24300</v>
      </c>
      <c r="I12036" s="4">
        <v>13452868</v>
      </c>
      <c r="J12036" s="4">
        <v>12608708</v>
      </c>
    </row>
    <row r="12037" spans="1:10" x14ac:dyDescent="0.35">
      <c r="C12037" t="s">
        <v>1845</v>
      </c>
      <c r="D12037" s="4">
        <v>7635653</v>
      </c>
      <c r="I12037" s="4">
        <v>7635653</v>
      </c>
      <c r="J12037" s="4">
        <v>7635653</v>
      </c>
    </row>
    <row r="12038" spans="1:10" x14ac:dyDescent="0.35">
      <c r="B12038" t="s">
        <v>51</v>
      </c>
      <c r="D12038" s="4">
        <v>94903657</v>
      </c>
      <c r="E12038" s="4">
        <v>2038984</v>
      </c>
      <c r="F12038" s="4">
        <v>37467461</v>
      </c>
      <c r="G12038" s="4">
        <v>246600</v>
      </c>
      <c r="H12038" s="4">
        <v>24300</v>
      </c>
      <c r="I12038" s="4">
        <v>134681002</v>
      </c>
      <c r="J12038" s="4">
        <v>96942641</v>
      </c>
    </row>
    <row r="12039" spans="1:10" x14ac:dyDescent="0.35">
      <c r="B12039" t="s">
        <v>1843</v>
      </c>
      <c r="C12039" t="s">
        <v>1846</v>
      </c>
      <c r="D12039" s="4">
        <v>42059656</v>
      </c>
      <c r="G12039" s="4">
        <v>15203346</v>
      </c>
      <c r="H12039" s="4">
        <v>18090315</v>
      </c>
      <c r="I12039" s="4">
        <v>75353317</v>
      </c>
      <c r="J12039" s="4">
        <v>42059656</v>
      </c>
    </row>
    <row r="12040" spans="1:10" x14ac:dyDescent="0.35">
      <c r="C12040" t="s">
        <v>1847</v>
      </c>
      <c r="D12040" s="4">
        <v>30389215</v>
      </c>
      <c r="F12040" s="4">
        <v>202703</v>
      </c>
      <c r="G12040" s="4">
        <v>70000</v>
      </c>
      <c r="I12040" s="4">
        <v>30661918</v>
      </c>
      <c r="J12040" s="4">
        <v>30389215</v>
      </c>
    </row>
    <row r="12041" spans="1:10" x14ac:dyDescent="0.35">
      <c r="C12041" t="s">
        <v>1848</v>
      </c>
      <c r="D12041" s="4">
        <v>130711</v>
      </c>
      <c r="I12041" s="4">
        <v>130711</v>
      </c>
      <c r="J12041" s="4">
        <v>130711</v>
      </c>
    </row>
    <row r="12042" spans="1:10" x14ac:dyDescent="0.35">
      <c r="B12042" t="s">
        <v>52</v>
      </c>
      <c r="D12042" s="4">
        <v>72579582</v>
      </c>
      <c r="F12042" s="4">
        <v>202703</v>
      </c>
      <c r="G12042" s="4">
        <v>15273346</v>
      </c>
      <c r="H12042" s="4">
        <v>18090315</v>
      </c>
      <c r="I12042" s="4">
        <v>106145946</v>
      </c>
      <c r="J12042" s="4">
        <v>72579582</v>
      </c>
    </row>
    <row r="12043" spans="1:10" x14ac:dyDescent="0.35">
      <c r="B12043" t="s">
        <v>1849</v>
      </c>
      <c r="C12043" t="s">
        <v>1850</v>
      </c>
      <c r="D12043" s="4">
        <v>800000</v>
      </c>
      <c r="E12043" s="4">
        <v>33600000</v>
      </c>
      <c r="F12043" s="4">
        <v>800000</v>
      </c>
      <c r="I12043" s="4">
        <v>35200000</v>
      </c>
      <c r="J12043" s="4">
        <v>34400000</v>
      </c>
    </row>
    <row r="12044" spans="1:10" x14ac:dyDescent="0.35">
      <c r="B12044" t="s">
        <v>53</v>
      </c>
      <c r="D12044" s="4">
        <v>800000</v>
      </c>
      <c r="E12044" s="4">
        <v>33600000</v>
      </c>
      <c r="F12044" s="4">
        <v>800000</v>
      </c>
      <c r="I12044" s="4">
        <v>35200000</v>
      </c>
      <c r="J12044" s="4">
        <v>34400000</v>
      </c>
    </row>
    <row r="12045" spans="1:10" x14ac:dyDescent="0.35">
      <c r="B12045" t="s">
        <v>1844</v>
      </c>
      <c r="C12045" t="s">
        <v>1851</v>
      </c>
      <c r="D12045" s="4">
        <v>1582967</v>
      </c>
      <c r="I12045" s="4">
        <v>1582967</v>
      </c>
      <c r="J12045" s="4">
        <v>1582967</v>
      </c>
    </row>
    <row r="12046" spans="1:10" x14ac:dyDescent="0.35">
      <c r="C12046" t="s">
        <v>1852</v>
      </c>
      <c r="D12046" s="4">
        <v>19081</v>
      </c>
      <c r="H12046" s="4">
        <v>10904</v>
      </c>
      <c r="I12046" s="4">
        <v>29985</v>
      </c>
      <c r="J12046" s="4">
        <v>19081</v>
      </c>
    </row>
    <row r="12047" spans="1:10" x14ac:dyDescent="0.35">
      <c r="C12047" t="s">
        <v>1853</v>
      </c>
      <c r="D12047" s="4">
        <v>29961</v>
      </c>
      <c r="H12047" s="4">
        <v>13652</v>
      </c>
      <c r="I12047" s="4">
        <v>43613</v>
      </c>
      <c r="J12047" s="4">
        <v>29961</v>
      </c>
    </row>
    <row r="12048" spans="1:10" x14ac:dyDescent="0.35">
      <c r="C12048" t="s">
        <v>1893</v>
      </c>
      <c r="D12048" s="4">
        <v>1195</v>
      </c>
      <c r="G12048" s="4">
        <v>1195</v>
      </c>
      <c r="H12048" s="4">
        <v>2389</v>
      </c>
      <c r="I12048" s="4">
        <v>4778</v>
      </c>
      <c r="J12048" s="4">
        <v>1195</v>
      </c>
    </row>
    <row r="12049" spans="2:10" x14ac:dyDescent="0.35">
      <c r="C12049" t="s">
        <v>1903</v>
      </c>
      <c r="D12049" s="4">
        <v>13523</v>
      </c>
      <c r="I12049" s="4">
        <v>13523</v>
      </c>
      <c r="J12049" s="4">
        <v>13523</v>
      </c>
    </row>
    <row r="12050" spans="2:10" x14ac:dyDescent="0.35">
      <c r="C12050" t="s">
        <v>1854</v>
      </c>
      <c r="D12050" s="4">
        <v>1198333</v>
      </c>
      <c r="E12050" s="4">
        <v>100873</v>
      </c>
      <c r="F12050" s="4">
        <v>329520</v>
      </c>
      <c r="I12050" s="4">
        <v>1628726</v>
      </c>
      <c r="J12050" s="4">
        <v>1299206</v>
      </c>
    </row>
    <row r="12051" spans="2:10" x14ac:dyDescent="0.35">
      <c r="C12051" t="s">
        <v>1855</v>
      </c>
      <c r="D12051" s="4">
        <v>1539090</v>
      </c>
      <c r="E12051" s="4">
        <v>245276</v>
      </c>
      <c r="F12051" s="4">
        <v>494183</v>
      </c>
      <c r="I12051" s="4">
        <v>2278549</v>
      </c>
      <c r="J12051" s="4">
        <v>1784366</v>
      </c>
    </row>
    <row r="12052" spans="2:10" x14ac:dyDescent="0.35">
      <c r="C12052" t="s">
        <v>1856</v>
      </c>
      <c r="D12052" s="4">
        <v>16566</v>
      </c>
      <c r="H12052" s="4">
        <v>12425</v>
      </c>
      <c r="I12052" s="4">
        <v>28991</v>
      </c>
      <c r="J12052" s="4">
        <v>16566</v>
      </c>
    </row>
    <row r="12053" spans="2:10" x14ac:dyDescent="0.35">
      <c r="C12053" t="s">
        <v>1857</v>
      </c>
      <c r="D12053" s="4">
        <v>40738</v>
      </c>
      <c r="E12053" s="4">
        <v>5432</v>
      </c>
      <c r="F12053" s="4">
        <v>14258</v>
      </c>
      <c r="I12053" s="4">
        <v>60428</v>
      </c>
      <c r="J12053" s="4">
        <v>46170</v>
      </c>
    </row>
    <row r="12054" spans="2:10" x14ac:dyDescent="0.35">
      <c r="C12054" t="s">
        <v>1906</v>
      </c>
      <c r="H12054" s="4">
        <v>20416</v>
      </c>
      <c r="I12054" s="4">
        <v>20416</v>
      </c>
      <c r="J12054">
        <v>0</v>
      </c>
    </row>
    <row r="12055" spans="2:10" x14ac:dyDescent="0.35">
      <c r="C12055" t="s">
        <v>1910</v>
      </c>
      <c r="E12055" s="4">
        <v>429</v>
      </c>
      <c r="I12055" s="4">
        <v>429</v>
      </c>
      <c r="J12055">
        <v>429</v>
      </c>
    </row>
    <row r="12056" spans="2:10" x14ac:dyDescent="0.35">
      <c r="C12056" t="s">
        <v>1858</v>
      </c>
      <c r="E12056" s="4">
        <v>145465</v>
      </c>
      <c r="F12056" s="4">
        <v>41561</v>
      </c>
      <c r="G12056" s="4">
        <v>264954</v>
      </c>
      <c r="H12056" s="4">
        <v>167084</v>
      </c>
      <c r="I12056" s="4">
        <v>619064</v>
      </c>
      <c r="J12056">
        <v>145465</v>
      </c>
    </row>
    <row r="12057" spans="2:10" x14ac:dyDescent="0.35">
      <c r="C12057" t="s">
        <v>1859</v>
      </c>
      <c r="D12057" s="4">
        <v>1032536</v>
      </c>
      <c r="E12057" s="4">
        <v>1030901</v>
      </c>
      <c r="F12057" s="4">
        <v>550000</v>
      </c>
      <c r="G12057" s="4">
        <v>775010</v>
      </c>
      <c r="H12057" s="4">
        <v>525010</v>
      </c>
      <c r="I12057" s="4">
        <v>3913457</v>
      </c>
      <c r="J12057" s="4">
        <v>2063437</v>
      </c>
    </row>
    <row r="12058" spans="2:10" x14ac:dyDescent="0.35">
      <c r="C12058" t="s">
        <v>1860</v>
      </c>
      <c r="D12058" s="4">
        <v>1195733</v>
      </c>
      <c r="E12058" s="4">
        <v>217406</v>
      </c>
      <c r="H12058" s="4">
        <v>217406</v>
      </c>
      <c r="I12058" s="4">
        <v>1630545</v>
      </c>
      <c r="J12058" s="4">
        <v>1413139</v>
      </c>
    </row>
    <row r="12059" spans="2:10" x14ac:dyDescent="0.35">
      <c r="C12059" t="s">
        <v>1861</v>
      </c>
      <c r="D12059" s="4">
        <v>329715</v>
      </c>
      <c r="I12059" s="4">
        <v>329715</v>
      </c>
      <c r="J12059" s="4">
        <v>329715</v>
      </c>
    </row>
    <row r="12060" spans="2:10" x14ac:dyDescent="0.35">
      <c r="C12060" t="s">
        <v>1862</v>
      </c>
      <c r="D12060" s="4">
        <v>1025571</v>
      </c>
      <c r="E12060" s="4">
        <v>598250</v>
      </c>
      <c r="F12060" s="4">
        <v>1367428</v>
      </c>
      <c r="G12060" s="4">
        <v>427321</v>
      </c>
      <c r="H12060" s="4">
        <v>1153235</v>
      </c>
      <c r="I12060" s="4">
        <v>4571806</v>
      </c>
      <c r="J12060" s="4">
        <v>1623821</v>
      </c>
    </row>
    <row r="12061" spans="2:10" x14ac:dyDescent="0.35">
      <c r="B12061" t="s">
        <v>54</v>
      </c>
      <c r="D12061" s="4">
        <v>8025010</v>
      </c>
      <c r="E12061" s="4">
        <v>2344033</v>
      </c>
      <c r="F12061" s="4">
        <v>2796951</v>
      </c>
      <c r="G12061" s="4">
        <v>1468480</v>
      </c>
      <c r="H12061" s="4">
        <v>2122520</v>
      </c>
      <c r="I12061" s="4">
        <v>16756994</v>
      </c>
      <c r="J12061" s="4">
        <v>10369043</v>
      </c>
    </row>
    <row r="12062" spans="2:10" x14ac:dyDescent="0.35">
      <c r="B12062" t="s">
        <v>1845</v>
      </c>
      <c r="C12062" t="s">
        <v>1864</v>
      </c>
      <c r="H12062" s="4">
        <v>11158</v>
      </c>
      <c r="I12062" s="4">
        <v>11158</v>
      </c>
      <c r="J12062">
        <v>0</v>
      </c>
    </row>
    <row r="12063" spans="2:10" x14ac:dyDescent="0.35">
      <c r="C12063" t="s">
        <v>1865</v>
      </c>
      <c r="D12063" s="4">
        <v>5233</v>
      </c>
      <c r="E12063" s="4">
        <v>0</v>
      </c>
      <c r="H12063" s="4">
        <v>32664</v>
      </c>
      <c r="I12063" s="4">
        <v>37897</v>
      </c>
      <c r="J12063" s="4">
        <v>5233</v>
      </c>
    </row>
    <row r="12064" spans="2:10" x14ac:dyDescent="0.35">
      <c r="C12064" t="s">
        <v>1866</v>
      </c>
      <c r="D12064" s="4">
        <v>8181</v>
      </c>
      <c r="I12064" s="4">
        <v>8181</v>
      </c>
      <c r="J12064" s="4">
        <v>8181</v>
      </c>
    </row>
    <row r="12065" spans="2:10" x14ac:dyDescent="0.35">
      <c r="C12065" t="s">
        <v>1867</v>
      </c>
      <c r="D12065" s="4">
        <v>1058341</v>
      </c>
      <c r="E12065" s="4">
        <v>13389359</v>
      </c>
      <c r="F12065" s="4">
        <v>81000</v>
      </c>
      <c r="G12065" s="4">
        <v>100000</v>
      </c>
      <c r="H12065" s="4">
        <v>736240</v>
      </c>
      <c r="I12065" s="4">
        <v>15364939</v>
      </c>
      <c r="J12065" s="4">
        <v>14447700</v>
      </c>
    </row>
    <row r="12066" spans="2:10" x14ac:dyDescent="0.35">
      <c r="C12066" t="s">
        <v>1868</v>
      </c>
      <c r="D12066" s="4">
        <v>138186</v>
      </c>
      <c r="E12066" s="4">
        <v>6234176</v>
      </c>
      <c r="H12066" s="4">
        <v>3954115</v>
      </c>
      <c r="I12066" s="4">
        <v>10326478</v>
      </c>
      <c r="J12066" s="4">
        <v>6372362</v>
      </c>
    </row>
    <row r="12067" spans="2:10" x14ac:dyDescent="0.35">
      <c r="C12067" t="s">
        <v>1894</v>
      </c>
      <c r="D12067" s="4">
        <v>15796</v>
      </c>
      <c r="I12067" s="4">
        <v>15796</v>
      </c>
      <c r="J12067" s="4">
        <v>15796</v>
      </c>
    </row>
    <row r="12068" spans="2:10" x14ac:dyDescent="0.35">
      <c r="C12068" t="s">
        <v>1869</v>
      </c>
      <c r="D12068" s="4">
        <v>8296</v>
      </c>
      <c r="E12068" s="4">
        <v>4685280</v>
      </c>
      <c r="I12068" s="4">
        <v>4693576</v>
      </c>
      <c r="J12068" s="4">
        <v>4693576</v>
      </c>
    </row>
    <row r="12069" spans="2:10" x14ac:dyDescent="0.35">
      <c r="C12069" t="s">
        <v>1870</v>
      </c>
      <c r="D12069" s="4">
        <v>123491</v>
      </c>
      <c r="E12069" s="4">
        <v>17806426</v>
      </c>
      <c r="F12069" s="4">
        <v>7538</v>
      </c>
      <c r="H12069" s="4">
        <v>438683</v>
      </c>
      <c r="I12069" s="4">
        <v>18376138</v>
      </c>
      <c r="J12069" s="4">
        <v>17929917</v>
      </c>
    </row>
    <row r="12070" spans="2:10" x14ac:dyDescent="0.35">
      <c r="C12070" t="s">
        <v>1871</v>
      </c>
      <c r="D12070" s="4">
        <v>597149</v>
      </c>
      <c r="F12070" s="4">
        <v>41767</v>
      </c>
      <c r="G12070" s="4">
        <v>158918</v>
      </c>
      <c r="H12070" s="4">
        <v>118346</v>
      </c>
      <c r="I12070" s="4">
        <v>916179</v>
      </c>
      <c r="J12070" s="4">
        <v>597149</v>
      </c>
    </row>
    <row r="12071" spans="2:10" x14ac:dyDescent="0.35">
      <c r="C12071" t="s">
        <v>1872</v>
      </c>
      <c r="D12071" s="4">
        <v>2058000</v>
      </c>
      <c r="E12071" s="4">
        <v>49000</v>
      </c>
      <c r="I12071" s="4">
        <v>2107000</v>
      </c>
      <c r="J12071" s="4">
        <v>2107000</v>
      </c>
    </row>
    <row r="12072" spans="2:10" x14ac:dyDescent="0.35">
      <c r="C12072" t="s">
        <v>1873</v>
      </c>
      <c r="E12072" s="4">
        <v>0</v>
      </c>
      <c r="I12072" s="4">
        <v>0</v>
      </c>
      <c r="J12072">
        <v>0</v>
      </c>
    </row>
    <row r="12073" spans="2:10" x14ac:dyDescent="0.35">
      <c r="C12073" t="s">
        <v>1874</v>
      </c>
      <c r="E12073" s="4">
        <v>0</v>
      </c>
      <c r="I12073" s="4">
        <v>0</v>
      </c>
      <c r="J12073">
        <v>0</v>
      </c>
    </row>
    <row r="12074" spans="2:10" x14ac:dyDescent="0.35">
      <c r="C12074" t="s">
        <v>1875</v>
      </c>
      <c r="D12074" s="4">
        <v>0</v>
      </c>
      <c r="E12074" s="4">
        <v>151115</v>
      </c>
      <c r="I12074" s="4">
        <v>151115</v>
      </c>
      <c r="J12074" s="4">
        <v>151115</v>
      </c>
    </row>
    <row r="12075" spans="2:10" x14ac:dyDescent="0.35">
      <c r="C12075" t="s">
        <v>1876</v>
      </c>
      <c r="E12075" s="4">
        <v>84000</v>
      </c>
      <c r="I12075" s="4">
        <v>84000</v>
      </c>
      <c r="J12075">
        <v>84000</v>
      </c>
    </row>
    <row r="12076" spans="2:10" x14ac:dyDescent="0.35">
      <c r="C12076" t="s">
        <v>1877</v>
      </c>
      <c r="D12076" s="4">
        <v>99990</v>
      </c>
      <c r="E12076" s="4">
        <v>4625</v>
      </c>
      <c r="I12076" s="4">
        <v>104615</v>
      </c>
      <c r="J12076" s="4">
        <v>104615</v>
      </c>
    </row>
    <row r="12077" spans="2:10" x14ac:dyDescent="0.35">
      <c r="B12077" t="s">
        <v>55</v>
      </c>
      <c r="D12077" s="4">
        <v>4112663</v>
      </c>
      <c r="E12077" s="4">
        <v>42403980</v>
      </c>
      <c r="F12077" s="4">
        <v>130304</v>
      </c>
      <c r="G12077" s="4">
        <v>258918</v>
      </c>
      <c r="H12077" s="4">
        <v>5291206</v>
      </c>
      <c r="I12077" s="4">
        <v>52197071</v>
      </c>
      <c r="J12077" s="4">
        <v>46516643</v>
      </c>
    </row>
    <row r="12078" spans="2:10" x14ac:dyDescent="0.35">
      <c r="B12078" t="s">
        <v>1878</v>
      </c>
      <c r="C12078" t="s">
        <v>1912</v>
      </c>
      <c r="D12078" s="4">
        <v>2357</v>
      </c>
      <c r="I12078" s="4">
        <v>2357</v>
      </c>
      <c r="J12078" s="4">
        <v>2357</v>
      </c>
    </row>
    <row r="12079" spans="2:10" x14ac:dyDescent="0.35">
      <c r="C12079" t="s">
        <v>1879</v>
      </c>
      <c r="D12079" s="4">
        <v>7372371</v>
      </c>
      <c r="I12079" s="4">
        <v>7372371</v>
      </c>
      <c r="J12079" s="4">
        <v>7372371</v>
      </c>
    </row>
    <row r="12080" spans="2:10" x14ac:dyDescent="0.35">
      <c r="C12080" t="s">
        <v>1907</v>
      </c>
      <c r="D12080" s="4">
        <v>18497</v>
      </c>
      <c r="I12080" s="4">
        <v>18497</v>
      </c>
      <c r="J12080" s="4">
        <v>18497</v>
      </c>
    </row>
    <row r="12081" spans="2:10" x14ac:dyDescent="0.35">
      <c r="C12081" t="s">
        <v>1897</v>
      </c>
      <c r="D12081" s="4">
        <v>50338</v>
      </c>
      <c r="I12081" s="4">
        <v>50338</v>
      </c>
      <c r="J12081" s="4">
        <v>50338</v>
      </c>
    </row>
    <row r="12082" spans="2:10" x14ac:dyDescent="0.35">
      <c r="C12082" t="s">
        <v>1880</v>
      </c>
      <c r="D12082" s="4">
        <v>1227201</v>
      </c>
      <c r="I12082" s="4">
        <v>1227201</v>
      </c>
      <c r="J12082" s="4">
        <v>1227201</v>
      </c>
    </row>
    <row r="12083" spans="2:10" x14ac:dyDescent="0.35">
      <c r="C12083" t="s">
        <v>1881</v>
      </c>
      <c r="D12083" s="4">
        <v>4029370</v>
      </c>
      <c r="I12083" s="4">
        <v>4029370</v>
      </c>
      <c r="J12083" s="4">
        <v>4029370</v>
      </c>
    </row>
    <row r="12084" spans="2:10" x14ac:dyDescent="0.35">
      <c r="C12084" t="s">
        <v>1895</v>
      </c>
      <c r="D12084" s="4">
        <v>907526</v>
      </c>
      <c r="I12084" s="4">
        <v>907526</v>
      </c>
      <c r="J12084" s="4">
        <v>907526</v>
      </c>
    </row>
    <row r="12085" spans="2:10" x14ac:dyDescent="0.35">
      <c r="C12085" t="s">
        <v>1882</v>
      </c>
      <c r="D12085" s="4">
        <v>14613</v>
      </c>
      <c r="F12085" s="4">
        <v>36863</v>
      </c>
      <c r="G12085" s="4">
        <v>751564</v>
      </c>
      <c r="I12085" s="4">
        <v>803040</v>
      </c>
      <c r="J12085" s="4">
        <v>14613</v>
      </c>
    </row>
    <row r="12086" spans="2:10" x14ac:dyDescent="0.35">
      <c r="C12086" t="s">
        <v>1900</v>
      </c>
      <c r="D12086" s="4">
        <v>6960</v>
      </c>
      <c r="I12086" s="4">
        <v>6960</v>
      </c>
      <c r="J12086" s="4">
        <v>6960</v>
      </c>
    </row>
    <row r="12087" spans="2:10" x14ac:dyDescent="0.35">
      <c r="C12087" t="s">
        <v>1883</v>
      </c>
      <c r="D12087" s="4">
        <v>62673</v>
      </c>
      <c r="I12087" s="4">
        <v>62673</v>
      </c>
      <c r="J12087" s="4">
        <v>62673</v>
      </c>
    </row>
    <row r="12088" spans="2:10" x14ac:dyDescent="0.35">
      <c r="C12088" t="s">
        <v>1884</v>
      </c>
      <c r="D12088" s="4">
        <v>55459</v>
      </c>
      <c r="I12088" s="4">
        <v>55459</v>
      </c>
      <c r="J12088" s="4">
        <v>55459</v>
      </c>
    </row>
    <row r="12089" spans="2:10" x14ac:dyDescent="0.35">
      <c r="B12089" t="s">
        <v>56</v>
      </c>
      <c r="D12089" s="4">
        <v>13747365</v>
      </c>
      <c r="F12089" s="4">
        <v>36863</v>
      </c>
      <c r="G12089" s="4">
        <v>751564</v>
      </c>
      <c r="I12089" s="4">
        <v>14535792</v>
      </c>
      <c r="J12089" s="4">
        <v>13747365</v>
      </c>
    </row>
    <row r="12090" spans="2:10" x14ac:dyDescent="0.35">
      <c r="B12090" t="s">
        <v>1885</v>
      </c>
      <c r="C12090" t="s">
        <v>1886</v>
      </c>
      <c r="D12090" s="4">
        <v>207381</v>
      </c>
      <c r="I12090" s="4">
        <v>207381</v>
      </c>
      <c r="J12090" s="4">
        <v>207381</v>
      </c>
    </row>
    <row r="12091" spans="2:10" x14ac:dyDescent="0.35">
      <c r="B12091" t="s">
        <v>57</v>
      </c>
      <c r="D12091" s="4">
        <v>207381</v>
      </c>
      <c r="I12091" s="4">
        <v>207381</v>
      </c>
      <c r="J12091" s="4">
        <v>207381</v>
      </c>
    </row>
    <row r="12092" spans="2:10" x14ac:dyDescent="0.35">
      <c r="B12092" t="s">
        <v>1887</v>
      </c>
      <c r="C12092" t="s">
        <v>1904</v>
      </c>
      <c r="D12092" s="4">
        <v>250000</v>
      </c>
      <c r="I12092" s="4">
        <v>250000</v>
      </c>
      <c r="J12092" s="4">
        <v>250000</v>
      </c>
    </row>
    <row r="12093" spans="2:10" x14ac:dyDescent="0.35">
      <c r="C12093" t="s">
        <v>1888</v>
      </c>
      <c r="E12093" s="4">
        <v>768000</v>
      </c>
      <c r="I12093" s="4">
        <v>768000</v>
      </c>
      <c r="J12093">
        <v>768000</v>
      </c>
    </row>
    <row r="12094" spans="2:10" x14ac:dyDescent="0.35">
      <c r="C12094" t="s">
        <v>1901</v>
      </c>
      <c r="E12094" s="4">
        <v>1125000</v>
      </c>
      <c r="I12094" s="4">
        <v>1125000</v>
      </c>
      <c r="J12094">
        <v>1125000</v>
      </c>
    </row>
    <row r="12095" spans="2:10" x14ac:dyDescent="0.35">
      <c r="C12095" t="s">
        <v>1889</v>
      </c>
      <c r="E12095" s="4">
        <v>1050000</v>
      </c>
      <c r="I12095" s="4">
        <v>1050000</v>
      </c>
      <c r="J12095">
        <v>1050000</v>
      </c>
    </row>
    <row r="12096" spans="2:10" x14ac:dyDescent="0.35">
      <c r="C12096" t="s">
        <v>1890</v>
      </c>
      <c r="E12096" s="4">
        <v>600000</v>
      </c>
      <c r="I12096" s="4">
        <v>600000</v>
      </c>
      <c r="J12096">
        <v>600000</v>
      </c>
    </row>
    <row r="12097" spans="1:10" x14ac:dyDescent="0.35">
      <c r="C12097" t="s">
        <v>1902</v>
      </c>
      <c r="E12097" s="4">
        <v>2250000</v>
      </c>
      <c r="I12097" s="4">
        <v>2250000</v>
      </c>
      <c r="J12097">
        <v>2250000</v>
      </c>
    </row>
    <row r="12098" spans="1:10" x14ac:dyDescent="0.35">
      <c r="B12098" t="s">
        <v>58</v>
      </c>
      <c r="D12098" s="4">
        <v>250000</v>
      </c>
      <c r="E12098" s="4">
        <v>5793000</v>
      </c>
      <c r="I12098" s="4">
        <v>6043000</v>
      </c>
      <c r="J12098" s="4">
        <v>6043000</v>
      </c>
    </row>
    <row r="12099" spans="1:10" x14ac:dyDescent="0.35">
      <c r="A12099" t="s">
        <v>1961</v>
      </c>
      <c r="D12099" s="4">
        <v>194625658</v>
      </c>
      <c r="E12099" s="4">
        <v>86179997</v>
      </c>
      <c r="F12099" s="4">
        <v>41434282</v>
      </c>
      <c r="G12099" s="4">
        <v>17998907</v>
      </c>
      <c r="H12099" s="4">
        <v>25528341</v>
      </c>
      <c r="I12099" s="4">
        <v>365767186</v>
      </c>
      <c r="J12099" s="4">
        <v>280805655</v>
      </c>
    </row>
    <row r="12100" spans="1:10" x14ac:dyDescent="0.35">
      <c r="A12100" t="s">
        <v>1156</v>
      </c>
      <c r="B12100" t="s">
        <v>1842</v>
      </c>
      <c r="C12100" t="s">
        <v>1843</v>
      </c>
      <c r="D12100" s="4">
        <v>29816915</v>
      </c>
      <c r="E12100" s="4">
        <v>2722628</v>
      </c>
      <c r="F12100" s="4">
        <v>16252600</v>
      </c>
      <c r="I12100" s="4">
        <v>48792143</v>
      </c>
      <c r="J12100" s="4">
        <v>32539543</v>
      </c>
    </row>
    <row r="12101" spans="1:10" x14ac:dyDescent="0.35">
      <c r="C12101" t="s">
        <v>1844</v>
      </c>
      <c r="D12101" s="4">
        <v>4482892</v>
      </c>
      <c r="E12101" s="4">
        <v>382481</v>
      </c>
      <c r="F12101" s="4">
        <v>798222</v>
      </c>
      <c r="H12101" s="4">
        <v>305410</v>
      </c>
      <c r="I12101" s="4">
        <v>5969006</v>
      </c>
      <c r="J12101" s="4">
        <v>4865373</v>
      </c>
    </row>
    <row r="12102" spans="1:10" x14ac:dyDescent="0.35">
      <c r="C12102" t="s">
        <v>1845</v>
      </c>
      <c r="D12102" s="4">
        <v>4281952</v>
      </c>
      <c r="I12102" s="4">
        <v>4281952</v>
      </c>
      <c r="J12102" s="4">
        <v>4281952</v>
      </c>
    </row>
    <row r="12103" spans="1:10" x14ac:dyDescent="0.35">
      <c r="B12103" t="s">
        <v>51</v>
      </c>
      <c r="D12103" s="4">
        <v>38581758</v>
      </c>
      <c r="E12103" s="4">
        <v>3105110</v>
      </c>
      <c r="F12103" s="4">
        <v>17050822</v>
      </c>
      <c r="H12103" s="4">
        <v>305410</v>
      </c>
      <c r="I12103" s="4">
        <v>59043100</v>
      </c>
      <c r="J12103" s="4">
        <v>41686868</v>
      </c>
    </row>
    <row r="12104" spans="1:10" x14ac:dyDescent="0.35">
      <c r="B12104" t="s">
        <v>1843</v>
      </c>
      <c r="C12104" t="s">
        <v>1846</v>
      </c>
      <c r="D12104" s="4">
        <v>36529683</v>
      </c>
      <c r="I12104" s="4">
        <v>36529683</v>
      </c>
      <c r="J12104" s="4">
        <v>36529683</v>
      </c>
    </row>
    <row r="12105" spans="1:10" x14ac:dyDescent="0.35">
      <c r="C12105" t="s">
        <v>1847</v>
      </c>
      <c r="D12105" s="4">
        <v>12925008</v>
      </c>
      <c r="F12105" s="4">
        <v>882127</v>
      </c>
      <c r="I12105" s="4">
        <v>13807135</v>
      </c>
      <c r="J12105" s="4">
        <v>12925008</v>
      </c>
    </row>
    <row r="12106" spans="1:10" x14ac:dyDescent="0.35">
      <c r="C12106" t="s">
        <v>1848</v>
      </c>
      <c r="D12106" s="4">
        <v>38479</v>
      </c>
      <c r="E12106" s="4">
        <v>2324</v>
      </c>
      <c r="I12106" s="4">
        <v>40803</v>
      </c>
      <c r="J12106" s="4">
        <v>40803</v>
      </c>
    </row>
    <row r="12107" spans="1:10" x14ac:dyDescent="0.35">
      <c r="B12107" t="s">
        <v>52</v>
      </c>
      <c r="D12107" s="4">
        <v>49493170</v>
      </c>
      <c r="E12107" s="4">
        <v>2324</v>
      </c>
      <c r="F12107" s="4">
        <v>882127</v>
      </c>
      <c r="I12107" s="4">
        <v>50377621</v>
      </c>
      <c r="J12107" s="4">
        <v>49495494</v>
      </c>
    </row>
    <row r="12108" spans="1:10" x14ac:dyDescent="0.35">
      <c r="B12108" t="s">
        <v>1849</v>
      </c>
      <c r="C12108" t="s">
        <v>1896</v>
      </c>
      <c r="E12108" s="4">
        <v>130990</v>
      </c>
      <c r="I12108" s="4">
        <v>130990</v>
      </c>
      <c r="J12108">
        <v>130990</v>
      </c>
    </row>
    <row r="12109" spans="1:10" x14ac:dyDescent="0.35">
      <c r="C12109" t="s">
        <v>1850</v>
      </c>
      <c r="D12109" s="4">
        <v>6400000</v>
      </c>
      <c r="F12109" s="4">
        <v>3200000</v>
      </c>
      <c r="H12109" s="4">
        <v>3200000</v>
      </c>
      <c r="I12109" s="4">
        <v>12800000</v>
      </c>
      <c r="J12109" s="4">
        <v>6400000</v>
      </c>
    </row>
    <row r="12110" spans="1:10" x14ac:dyDescent="0.35">
      <c r="B12110" t="s">
        <v>53</v>
      </c>
      <c r="D12110" s="4">
        <v>6400000</v>
      </c>
      <c r="E12110" s="4">
        <v>130990</v>
      </c>
      <c r="F12110" s="4">
        <v>3200000</v>
      </c>
      <c r="H12110" s="4">
        <v>3200000</v>
      </c>
      <c r="I12110" s="4">
        <v>12930990</v>
      </c>
      <c r="J12110" s="4">
        <v>6530990</v>
      </c>
    </row>
    <row r="12111" spans="1:10" x14ac:dyDescent="0.35">
      <c r="B12111" t="s">
        <v>1844</v>
      </c>
      <c r="C12111" t="s">
        <v>1851</v>
      </c>
      <c r="D12111" s="4">
        <v>670443</v>
      </c>
      <c r="I12111" s="4">
        <v>670443</v>
      </c>
      <c r="J12111" s="4">
        <v>670443</v>
      </c>
    </row>
    <row r="12112" spans="1:10" x14ac:dyDescent="0.35">
      <c r="C12112" t="s">
        <v>1916</v>
      </c>
      <c r="H12112" s="4">
        <v>14264</v>
      </c>
      <c r="I12112" s="4">
        <v>14264</v>
      </c>
      <c r="J12112">
        <v>0</v>
      </c>
    </row>
    <row r="12113" spans="2:10" x14ac:dyDescent="0.35">
      <c r="C12113" t="s">
        <v>1852</v>
      </c>
      <c r="D12113" s="4">
        <v>2726</v>
      </c>
      <c r="I12113" s="4">
        <v>2726</v>
      </c>
      <c r="J12113" s="4">
        <v>2726</v>
      </c>
    </row>
    <row r="12114" spans="2:10" x14ac:dyDescent="0.35">
      <c r="C12114" t="s">
        <v>1853</v>
      </c>
      <c r="D12114" s="4">
        <v>25617</v>
      </c>
      <c r="F12114" s="4">
        <v>5461</v>
      </c>
      <c r="I12114" s="4">
        <v>31078</v>
      </c>
      <c r="J12114" s="4">
        <v>25617</v>
      </c>
    </row>
    <row r="12115" spans="2:10" x14ac:dyDescent="0.35">
      <c r="C12115" t="s">
        <v>1893</v>
      </c>
      <c r="D12115" s="4">
        <v>1195</v>
      </c>
      <c r="G12115" s="4">
        <v>7167</v>
      </c>
      <c r="I12115" s="4">
        <v>8362</v>
      </c>
      <c r="J12115" s="4">
        <v>1195</v>
      </c>
    </row>
    <row r="12116" spans="2:10" x14ac:dyDescent="0.35">
      <c r="C12116" t="s">
        <v>1903</v>
      </c>
      <c r="D12116" s="4">
        <v>4508</v>
      </c>
      <c r="I12116" s="4">
        <v>4508</v>
      </c>
      <c r="J12116" s="4">
        <v>4508</v>
      </c>
    </row>
    <row r="12117" spans="2:10" x14ac:dyDescent="0.35">
      <c r="C12117" t="s">
        <v>1854</v>
      </c>
      <c r="D12117" s="4">
        <v>1022184</v>
      </c>
      <c r="I12117" s="4">
        <v>1022184</v>
      </c>
      <c r="J12117" s="4">
        <v>1022184</v>
      </c>
    </row>
    <row r="12118" spans="2:10" x14ac:dyDescent="0.35">
      <c r="C12118" t="s">
        <v>1855</v>
      </c>
      <c r="D12118" s="4">
        <v>701610</v>
      </c>
      <c r="G12118" s="4">
        <v>41367</v>
      </c>
      <c r="H12118" s="4">
        <v>103831</v>
      </c>
      <c r="I12118" s="4">
        <v>846808</v>
      </c>
      <c r="J12118" s="4">
        <v>701610</v>
      </c>
    </row>
    <row r="12119" spans="2:10" x14ac:dyDescent="0.35">
      <c r="C12119" t="s">
        <v>1856</v>
      </c>
      <c r="I12119" s="4">
        <v>0</v>
      </c>
      <c r="J12119">
        <v>0</v>
      </c>
    </row>
    <row r="12120" spans="2:10" x14ac:dyDescent="0.35">
      <c r="C12120" t="s">
        <v>1857</v>
      </c>
      <c r="D12120" s="4">
        <v>65860</v>
      </c>
      <c r="I12120" s="4">
        <v>65860</v>
      </c>
      <c r="J12120" s="4">
        <v>65860</v>
      </c>
    </row>
    <row r="12121" spans="2:10" x14ac:dyDescent="0.35">
      <c r="C12121" t="s">
        <v>1858</v>
      </c>
      <c r="D12121" s="4">
        <v>56309</v>
      </c>
      <c r="E12121" s="4">
        <v>8044</v>
      </c>
      <c r="G12121" s="4">
        <v>8044</v>
      </c>
      <c r="H12121" s="4">
        <v>34523</v>
      </c>
      <c r="I12121" s="4">
        <v>106920</v>
      </c>
      <c r="J12121" s="4">
        <v>64353</v>
      </c>
    </row>
    <row r="12122" spans="2:10" x14ac:dyDescent="0.35">
      <c r="C12122" t="s">
        <v>1859</v>
      </c>
      <c r="D12122" s="4">
        <v>991505</v>
      </c>
      <c r="E12122" s="4">
        <v>1361</v>
      </c>
      <c r="F12122" s="4">
        <v>210841</v>
      </c>
      <c r="G12122" s="4">
        <v>3</v>
      </c>
      <c r="H12122" s="4">
        <v>756121</v>
      </c>
      <c r="I12122" s="4">
        <v>1959831</v>
      </c>
      <c r="J12122" s="4">
        <v>992866</v>
      </c>
    </row>
    <row r="12123" spans="2:10" x14ac:dyDescent="0.35">
      <c r="C12123" t="s">
        <v>1860</v>
      </c>
      <c r="D12123" s="4">
        <v>108703</v>
      </c>
      <c r="E12123" s="4">
        <v>0</v>
      </c>
      <c r="H12123" s="4">
        <v>869624</v>
      </c>
      <c r="I12123" s="4">
        <v>978327</v>
      </c>
      <c r="J12123" s="4">
        <v>108703</v>
      </c>
    </row>
    <row r="12124" spans="2:10" x14ac:dyDescent="0.35">
      <c r="C12124" t="s">
        <v>1861</v>
      </c>
      <c r="D12124" s="4">
        <v>270954</v>
      </c>
      <c r="I12124" s="4">
        <v>270954</v>
      </c>
      <c r="J12124" s="4">
        <v>270954</v>
      </c>
    </row>
    <row r="12125" spans="2:10" x14ac:dyDescent="0.35">
      <c r="C12125" t="s">
        <v>1862</v>
      </c>
      <c r="D12125" s="4">
        <v>341857</v>
      </c>
      <c r="E12125" s="4">
        <v>0</v>
      </c>
      <c r="H12125" s="4">
        <v>1025571</v>
      </c>
      <c r="I12125" s="4">
        <v>1367428</v>
      </c>
      <c r="J12125" s="4">
        <v>341857</v>
      </c>
    </row>
    <row r="12126" spans="2:10" x14ac:dyDescent="0.35">
      <c r="B12126" t="s">
        <v>54</v>
      </c>
      <c r="D12126" s="4">
        <v>4263470</v>
      </c>
      <c r="E12126" s="4">
        <v>9405</v>
      </c>
      <c r="F12126" s="4">
        <v>216302</v>
      </c>
      <c r="G12126" s="4">
        <v>56581</v>
      </c>
      <c r="H12126" s="4">
        <v>2803933</v>
      </c>
      <c r="I12126" s="4">
        <v>7349692</v>
      </c>
      <c r="J12126" s="4">
        <v>4272875</v>
      </c>
    </row>
    <row r="12127" spans="2:10" x14ac:dyDescent="0.35">
      <c r="B12127" t="s">
        <v>1845</v>
      </c>
      <c r="C12127" t="s">
        <v>1865</v>
      </c>
      <c r="D12127" s="4">
        <v>1744</v>
      </c>
      <c r="I12127" s="4">
        <v>1744</v>
      </c>
      <c r="J12127" s="4">
        <v>1744</v>
      </c>
    </row>
    <row r="12128" spans="2:10" x14ac:dyDescent="0.35">
      <c r="C12128" t="s">
        <v>1866</v>
      </c>
      <c r="I12128" s="4">
        <v>0</v>
      </c>
      <c r="J12128">
        <v>0</v>
      </c>
    </row>
    <row r="12129" spans="2:10" x14ac:dyDescent="0.35">
      <c r="C12129" t="s">
        <v>1867</v>
      </c>
      <c r="G12129" s="4">
        <v>81000</v>
      </c>
      <c r="H12129" s="4">
        <v>2484397</v>
      </c>
      <c r="I12129" s="4">
        <v>2565397</v>
      </c>
      <c r="J12129">
        <v>0</v>
      </c>
    </row>
    <row r="12130" spans="2:10" x14ac:dyDescent="0.35">
      <c r="C12130" t="s">
        <v>1868</v>
      </c>
      <c r="D12130" s="4">
        <v>24030</v>
      </c>
      <c r="G12130" s="4">
        <v>176297</v>
      </c>
      <c r="H12130" s="4">
        <v>3042938</v>
      </c>
      <c r="I12130" s="4">
        <v>3243265</v>
      </c>
      <c r="J12130" s="4">
        <v>24030</v>
      </c>
    </row>
    <row r="12131" spans="2:10" x14ac:dyDescent="0.35">
      <c r="C12131" t="s">
        <v>1894</v>
      </c>
      <c r="D12131" s="4">
        <v>17443</v>
      </c>
      <c r="I12131" s="4">
        <v>17443</v>
      </c>
      <c r="J12131" s="4">
        <v>17443</v>
      </c>
    </row>
    <row r="12132" spans="2:10" x14ac:dyDescent="0.35">
      <c r="C12132" t="s">
        <v>1869</v>
      </c>
      <c r="H12132" s="4">
        <v>964800</v>
      </c>
      <c r="I12132" s="4">
        <v>964800</v>
      </c>
      <c r="J12132">
        <v>0</v>
      </c>
    </row>
    <row r="12133" spans="2:10" x14ac:dyDescent="0.35">
      <c r="C12133" t="s">
        <v>1870</v>
      </c>
      <c r="E12133" s="4">
        <v>5948262</v>
      </c>
      <c r="H12133" s="4">
        <v>427741</v>
      </c>
      <c r="I12133" s="4">
        <v>6376003</v>
      </c>
      <c r="J12133">
        <v>5948262</v>
      </c>
    </row>
    <row r="12134" spans="2:10" x14ac:dyDescent="0.35">
      <c r="C12134" t="s">
        <v>1872</v>
      </c>
      <c r="E12134" s="4">
        <v>784000</v>
      </c>
      <c r="I12134" s="4">
        <v>784000</v>
      </c>
      <c r="J12134">
        <v>784000</v>
      </c>
    </row>
    <row r="12135" spans="2:10" x14ac:dyDescent="0.35">
      <c r="C12135" t="s">
        <v>1874</v>
      </c>
      <c r="D12135" s="4">
        <v>0</v>
      </c>
      <c r="I12135" s="4">
        <v>0</v>
      </c>
      <c r="J12135" s="4">
        <v>0</v>
      </c>
    </row>
    <row r="12136" spans="2:10" x14ac:dyDescent="0.35">
      <c r="C12136" t="s">
        <v>1875</v>
      </c>
      <c r="H12136" s="4">
        <v>34873</v>
      </c>
      <c r="I12136" s="4">
        <v>34873</v>
      </c>
      <c r="J12136">
        <v>0</v>
      </c>
    </row>
    <row r="12137" spans="2:10" x14ac:dyDescent="0.35">
      <c r="B12137" t="s">
        <v>55</v>
      </c>
      <c r="D12137" s="4">
        <v>43217</v>
      </c>
      <c r="E12137" s="4">
        <v>6732262</v>
      </c>
      <c r="G12137" s="4">
        <v>257297</v>
      </c>
      <c r="H12137" s="4">
        <v>6954749</v>
      </c>
      <c r="I12137" s="4">
        <v>13987525</v>
      </c>
      <c r="J12137" s="4">
        <v>6775479</v>
      </c>
    </row>
    <row r="12138" spans="2:10" x14ac:dyDescent="0.35">
      <c r="B12138" t="s">
        <v>1878</v>
      </c>
      <c r="C12138" t="s">
        <v>1912</v>
      </c>
      <c r="D12138" s="4">
        <v>1985</v>
      </c>
      <c r="I12138" s="4">
        <v>1985</v>
      </c>
      <c r="J12138" s="4">
        <v>1985</v>
      </c>
    </row>
    <row r="12139" spans="2:10" x14ac:dyDescent="0.35">
      <c r="C12139" t="s">
        <v>1879</v>
      </c>
      <c r="D12139" s="4">
        <v>3729376</v>
      </c>
      <c r="I12139" s="4">
        <v>3729376</v>
      </c>
      <c r="J12139" s="4">
        <v>3729376</v>
      </c>
    </row>
    <row r="12140" spans="2:10" x14ac:dyDescent="0.35">
      <c r="C12140" t="s">
        <v>1907</v>
      </c>
      <c r="D12140" s="4">
        <v>3664</v>
      </c>
      <c r="I12140" s="4">
        <v>3664</v>
      </c>
      <c r="J12140" s="4">
        <v>3664</v>
      </c>
    </row>
    <row r="12141" spans="2:10" x14ac:dyDescent="0.35">
      <c r="C12141" t="s">
        <v>1897</v>
      </c>
      <c r="D12141" s="4">
        <v>3917</v>
      </c>
      <c r="I12141" s="4">
        <v>3917</v>
      </c>
      <c r="J12141" s="4">
        <v>3917</v>
      </c>
    </row>
    <row r="12142" spans="2:10" x14ac:dyDescent="0.35">
      <c r="C12142" t="s">
        <v>1880</v>
      </c>
      <c r="D12142" s="4">
        <v>1556280</v>
      </c>
      <c r="I12142" s="4">
        <v>1556280</v>
      </c>
      <c r="J12142" s="4">
        <v>1556280</v>
      </c>
    </row>
    <row r="12143" spans="2:10" x14ac:dyDescent="0.35">
      <c r="C12143" t="s">
        <v>1881</v>
      </c>
      <c r="D12143" s="4">
        <v>4009333</v>
      </c>
      <c r="I12143" s="4">
        <v>4009333</v>
      </c>
      <c r="J12143" s="4">
        <v>4009333</v>
      </c>
    </row>
    <row r="12144" spans="2:10" x14ac:dyDescent="0.35">
      <c r="C12144" t="s">
        <v>1895</v>
      </c>
      <c r="D12144" s="4">
        <v>2071735</v>
      </c>
      <c r="I12144" s="4">
        <v>2071735</v>
      </c>
      <c r="J12144" s="4">
        <v>2071735</v>
      </c>
    </row>
    <row r="12145" spans="1:10" x14ac:dyDescent="0.35">
      <c r="C12145" t="s">
        <v>1882</v>
      </c>
      <c r="D12145" s="4">
        <v>286100</v>
      </c>
      <c r="I12145" s="4">
        <v>286100</v>
      </c>
      <c r="J12145" s="4">
        <v>286100</v>
      </c>
    </row>
    <row r="12146" spans="1:10" x14ac:dyDescent="0.35">
      <c r="C12146" t="s">
        <v>1900</v>
      </c>
      <c r="D12146" s="4">
        <v>552</v>
      </c>
      <c r="I12146" s="4">
        <v>552</v>
      </c>
      <c r="J12146" s="4">
        <v>552</v>
      </c>
    </row>
    <row r="12147" spans="1:10" x14ac:dyDescent="0.35">
      <c r="C12147" t="s">
        <v>1883</v>
      </c>
      <c r="D12147" s="4">
        <v>1366882</v>
      </c>
      <c r="I12147" s="4">
        <v>1366882</v>
      </c>
      <c r="J12147" s="4">
        <v>1366882</v>
      </c>
    </row>
    <row r="12148" spans="1:10" x14ac:dyDescent="0.35">
      <c r="C12148" t="s">
        <v>1892</v>
      </c>
      <c r="D12148" s="4">
        <v>251</v>
      </c>
      <c r="I12148" s="4">
        <v>251</v>
      </c>
      <c r="J12148" s="4">
        <v>251</v>
      </c>
    </row>
    <row r="12149" spans="1:10" x14ac:dyDescent="0.35">
      <c r="C12149" t="s">
        <v>1884</v>
      </c>
      <c r="D12149" s="4">
        <v>11136</v>
      </c>
      <c r="I12149" s="4">
        <v>11136</v>
      </c>
      <c r="J12149" s="4">
        <v>11136</v>
      </c>
    </row>
    <row r="12150" spans="1:10" x14ac:dyDescent="0.35">
      <c r="B12150" t="s">
        <v>56</v>
      </c>
      <c r="D12150" s="4">
        <v>13041211</v>
      </c>
      <c r="I12150" s="4">
        <v>13041211</v>
      </c>
      <c r="J12150" s="4">
        <v>13041211</v>
      </c>
    </row>
    <row r="12151" spans="1:10" x14ac:dyDescent="0.35">
      <c r="B12151" t="s">
        <v>1885</v>
      </c>
      <c r="C12151" t="s">
        <v>1886</v>
      </c>
      <c r="D12151" s="4">
        <v>259226</v>
      </c>
      <c r="I12151" s="4">
        <v>259226</v>
      </c>
      <c r="J12151" s="4">
        <v>259226</v>
      </c>
    </row>
    <row r="12152" spans="1:10" x14ac:dyDescent="0.35">
      <c r="B12152" t="s">
        <v>57</v>
      </c>
      <c r="D12152" s="4">
        <v>259226</v>
      </c>
      <c r="I12152" s="4">
        <v>259226</v>
      </c>
      <c r="J12152" s="4">
        <v>259226</v>
      </c>
    </row>
    <row r="12153" spans="1:10" x14ac:dyDescent="0.35">
      <c r="B12153" t="s">
        <v>1887</v>
      </c>
      <c r="C12153" t="s">
        <v>1888</v>
      </c>
      <c r="H12153" s="4">
        <v>672000</v>
      </c>
      <c r="I12153" s="4">
        <v>672000</v>
      </c>
      <c r="J12153">
        <v>0</v>
      </c>
    </row>
    <row r="12154" spans="1:10" x14ac:dyDescent="0.35">
      <c r="C12154" t="s">
        <v>1901</v>
      </c>
      <c r="E12154" s="4">
        <v>1500000</v>
      </c>
      <c r="I12154" s="4">
        <v>1500000</v>
      </c>
      <c r="J12154">
        <v>1500000</v>
      </c>
    </row>
    <row r="12155" spans="1:10" x14ac:dyDescent="0.35">
      <c r="C12155" t="s">
        <v>1889</v>
      </c>
      <c r="E12155" s="4">
        <v>1575000</v>
      </c>
      <c r="I12155" s="4">
        <v>1575000</v>
      </c>
      <c r="J12155">
        <v>1575000</v>
      </c>
    </row>
    <row r="12156" spans="1:10" x14ac:dyDescent="0.35">
      <c r="C12156" t="s">
        <v>1890</v>
      </c>
      <c r="E12156" s="4">
        <v>487500</v>
      </c>
      <c r="I12156" s="4">
        <v>487500</v>
      </c>
      <c r="J12156">
        <v>487500</v>
      </c>
    </row>
    <row r="12157" spans="1:10" x14ac:dyDescent="0.35">
      <c r="C12157" t="s">
        <v>1902</v>
      </c>
      <c r="E12157" s="4">
        <v>3000000</v>
      </c>
      <c r="I12157" s="4">
        <v>3000000</v>
      </c>
      <c r="J12157">
        <v>3000000</v>
      </c>
    </row>
    <row r="12158" spans="1:10" x14ac:dyDescent="0.35">
      <c r="B12158" t="s">
        <v>58</v>
      </c>
      <c r="E12158" s="4">
        <v>6562500</v>
      </c>
      <c r="H12158" s="4">
        <v>672000</v>
      </c>
      <c r="I12158" s="4">
        <v>7234500</v>
      </c>
      <c r="J12158">
        <v>6562500</v>
      </c>
    </row>
    <row r="12159" spans="1:10" x14ac:dyDescent="0.35">
      <c r="A12159" t="s">
        <v>1754</v>
      </c>
      <c r="D12159" s="4">
        <v>112082053</v>
      </c>
      <c r="E12159" s="4">
        <v>16542591</v>
      </c>
      <c r="F12159" s="4">
        <v>21349252</v>
      </c>
      <c r="G12159" s="4">
        <v>313878</v>
      </c>
      <c r="H12159" s="4">
        <v>13936092</v>
      </c>
      <c r="I12159" s="4">
        <v>164223865</v>
      </c>
      <c r="J12159" s="4">
        <v>128624644</v>
      </c>
    </row>
    <row r="12160" spans="1:10" x14ac:dyDescent="0.35">
      <c r="A12160" t="s">
        <v>1162</v>
      </c>
      <c r="B12160" t="s">
        <v>1842</v>
      </c>
      <c r="C12160" t="s">
        <v>1843</v>
      </c>
      <c r="D12160" s="4">
        <v>961082</v>
      </c>
      <c r="E12160" s="4">
        <v>105017</v>
      </c>
      <c r="I12160" s="4">
        <v>1066098</v>
      </c>
      <c r="J12160" s="4">
        <v>1066099</v>
      </c>
    </row>
    <row r="12161" spans="2:10" x14ac:dyDescent="0.35">
      <c r="C12161" t="s">
        <v>1844</v>
      </c>
      <c r="D12161" s="4">
        <v>89650</v>
      </c>
      <c r="H12161" s="4">
        <v>12150</v>
      </c>
      <c r="I12161" s="4">
        <v>101800</v>
      </c>
      <c r="J12161" s="4">
        <v>89650</v>
      </c>
    </row>
    <row r="12162" spans="2:10" x14ac:dyDescent="0.35">
      <c r="C12162" t="s">
        <v>1845</v>
      </c>
      <c r="D12162" s="4">
        <v>46737</v>
      </c>
      <c r="I12162" s="4">
        <v>46737</v>
      </c>
      <c r="J12162" s="4">
        <v>46737</v>
      </c>
    </row>
    <row r="12163" spans="2:10" x14ac:dyDescent="0.35">
      <c r="B12163" t="s">
        <v>51</v>
      </c>
      <c r="D12163" s="4">
        <v>1097468</v>
      </c>
      <c r="E12163" s="4">
        <v>105017</v>
      </c>
      <c r="H12163" s="4">
        <v>12150</v>
      </c>
      <c r="I12163" s="4">
        <v>1214635</v>
      </c>
      <c r="J12163" s="4">
        <v>1202485</v>
      </c>
    </row>
    <row r="12164" spans="2:10" x14ac:dyDescent="0.35">
      <c r="B12164" t="s">
        <v>1843</v>
      </c>
      <c r="C12164" t="s">
        <v>1846</v>
      </c>
      <c r="D12164" s="4">
        <v>196996</v>
      </c>
      <c r="H12164" s="4">
        <v>761320</v>
      </c>
      <c r="I12164" s="4">
        <v>958316</v>
      </c>
      <c r="J12164" s="4">
        <v>196996</v>
      </c>
    </row>
    <row r="12165" spans="2:10" x14ac:dyDescent="0.35">
      <c r="C12165" t="s">
        <v>1847</v>
      </c>
      <c r="D12165" s="4">
        <v>245382</v>
      </c>
      <c r="F12165" s="4">
        <v>67568</v>
      </c>
      <c r="I12165" s="4">
        <v>312949</v>
      </c>
      <c r="J12165" s="4">
        <v>245382</v>
      </c>
    </row>
    <row r="12166" spans="2:10" x14ac:dyDescent="0.35">
      <c r="B12166" t="s">
        <v>52</v>
      </c>
      <c r="D12166" s="4">
        <v>442377</v>
      </c>
      <c r="F12166" s="4">
        <v>67568</v>
      </c>
      <c r="H12166" s="4">
        <v>761320</v>
      </c>
      <c r="I12166" s="4">
        <v>1271265</v>
      </c>
      <c r="J12166" s="4">
        <v>442377</v>
      </c>
    </row>
    <row r="12167" spans="2:10" x14ac:dyDescent="0.35">
      <c r="B12167" t="s">
        <v>1844</v>
      </c>
      <c r="C12167" t="s">
        <v>1851</v>
      </c>
      <c r="D12167" s="4">
        <v>21219</v>
      </c>
      <c r="I12167" s="4">
        <v>21219</v>
      </c>
      <c r="J12167" s="4">
        <v>21219</v>
      </c>
    </row>
    <row r="12168" spans="2:10" x14ac:dyDescent="0.35">
      <c r="C12168" t="s">
        <v>1956</v>
      </c>
      <c r="D12168" s="4">
        <v>5854</v>
      </c>
      <c r="I12168" s="4">
        <v>5854</v>
      </c>
      <c r="J12168" s="4">
        <v>5854</v>
      </c>
    </row>
    <row r="12169" spans="2:10" x14ac:dyDescent="0.35">
      <c r="C12169" t="s">
        <v>1854</v>
      </c>
      <c r="H12169" s="4">
        <v>80699</v>
      </c>
      <c r="I12169" s="4">
        <v>80699</v>
      </c>
      <c r="J12169">
        <v>0</v>
      </c>
    </row>
    <row r="12170" spans="2:10" x14ac:dyDescent="0.35">
      <c r="C12170" t="s">
        <v>1855</v>
      </c>
      <c r="E12170" s="4">
        <v>26116</v>
      </c>
      <c r="I12170" s="4">
        <v>26116</v>
      </c>
      <c r="J12170">
        <v>26116</v>
      </c>
    </row>
    <row r="12171" spans="2:10" x14ac:dyDescent="0.35">
      <c r="C12171" t="s">
        <v>1856</v>
      </c>
      <c r="I12171" s="4">
        <v>0</v>
      </c>
      <c r="J12171">
        <v>0</v>
      </c>
    </row>
    <row r="12172" spans="2:10" x14ac:dyDescent="0.35">
      <c r="C12172" t="s">
        <v>1857</v>
      </c>
      <c r="D12172" s="4">
        <v>2716</v>
      </c>
      <c r="I12172" s="4">
        <v>2716</v>
      </c>
      <c r="J12172" s="4">
        <v>2716</v>
      </c>
    </row>
    <row r="12173" spans="2:10" x14ac:dyDescent="0.35">
      <c r="C12173" t="s">
        <v>1858</v>
      </c>
      <c r="G12173" s="4">
        <v>12066</v>
      </c>
      <c r="I12173" s="4">
        <v>12066</v>
      </c>
      <c r="J12173">
        <v>0</v>
      </c>
    </row>
    <row r="12174" spans="2:10" x14ac:dyDescent="0.35">
      <c r="C12174" t="s">
        <v>1859</v>
      </c>
      <c r="D12174" s="4">
        <v>25000</v>
      </c>
      <c r="I12174" s="4">
        <v>25000</v>
      </c>
      <c r="J12174" s="4">
        <v>25000</v>
      </c>
    </row>
    <row r="12175" spans="2:10" x14ac:dyDescent="0.35">
      <c r="C12175" t="s">
        <v>1860</v>
      </c>
      <c r="D12175" s="4">
        <v>326109</v>
      </c>
      <c r="I12175" s="4">
        <v>326109</v>
      </c>
      <c r="J12175" s="4">
        <v>326109</v>
      </c>
    </row>
    <row r="12176" spans="2:10" x14ac:dyDescent="0.35">
      <c r="C12176" t="s">
        <v>1862</v>
      </c>
      <c r="D12176" s="4">
        <v>384412</v>
      </c>
      <c r="I12176" s="4">
        <v>384412</v>
      </c>
      <c r="J12176" s="4">
        <v>384412</v>
      </c>
    </row>
    <row r="12177" spans="1:10" x14ac:dyDescent="0.35">
      <c r="B12177" t="s">
        <v>54</v>
      </c>
      <c r="D12177" s="4">
        <v>765310</v>
      </c>
      <c r="E12177" s="4">
        <v>26116</v>
      </c>
      <c r="G12177" s="4">
        <v>12066</v>
      </c>
      <c r="H12177" s="4">
        <v>80699</v>
      </c>
      <c r="I12177" s="4">
        <v>884191</v>
      </c>
      <c r="J12177" s="4">
        <v>791426</v>
      </c>
    </row>
    <row r="12178" spans="1:10" x14ac:dyDescent="0.35">
      <c r="B12178" t="s">
        <v>1845</v>
      </c>
      <c r="C12178" t="s">
        <v>1866</v>
      </c>
      <c r="I12178" s="4">
        <v>0</v>
      </c>
      <c r="J12178">
        <v>0</v>
      </c>
    </row>
    <row r="12179" spans="1:10" x14ac:dyDescent="0.35">
      <c r="C12179" t="s">
        <v>1867</v>
      </c>
      <c r="D12179" s="4">
        <v>4500</v>
      </c>
      <c r="E12179" s="4">
        <v>43720</v>
      </c>
      <c r="G12179" s="4">
        <v>131594</v>
      </c>
      <c r="H12179" s="4">
        <v>11213</v>
      </c>
      <c r="I12179" s="4">
        <v>191027</v>
      </c>
      <c r="J12179" s="4">
        <v>48220</v>
      </c>
    </row>
    <row r="12180" spans="1:10" x14ac:dyDescent="0.35">
      <c r="C12180" t="s">
        <v>1868</v>
      </c>
      <c r="G12180" s="4">
        <v>59909</v>
      </c>
      <c r="H12180" s="4">
        <v>17219</v>
      </c>
      <c r="I12180" s="4">
        <v>77128</v>
      </c>
      <c r="J12180">
        <v>0</v>
      </c>
    </row>
    <row r="12181" spans="1:10" x14ac:dyDescent="0.35">
      <c r="C12181" t="s">
        <v>1869</v>
      </c>
      <c r="G12181" s="4">
        <v>46080</v>
      </c>
      <c r="I12181" s="4">
        <v>46080</v>
      </c>
      <c r="J12181">
        <v>0</v>
      </c>
    </row>
    <row r="12182" spans="1:10" x14ac:dyDescent="0.35">
      <c r="C12182" t="s">
        <v>1870</v>
      </c>
      <c r="E12182" s="4">
        <v>306610</v>
      </c>
      <c r="I12182" s="4">
        <v>306610</v>
      </c>
      <c r="J12182">
        <v>306610</v>
      </c>
    </row>
    <row r="12183" spans="1:10" x14ac:dyDescent="0.35">
      <c r="C12183" t="s">
        <v>1871</v>
      </c>
      <c r="D12183" s="4">
        <v>2150000</v>
      </c>
      <c r="I12183" s="4">
        <v>2150000</v>
      </c>
      <c r="J12183" s="4">
        <v>2150000</v>
      </c>
    </row>
    <row r="12184" spans="1:10" x14ac:dyDescent="0.35">
      <c r="C12184" t="s">
        <v>1873</v>
      </c>
      <c r="D12184" s="4">
        <v>6831</v>
      </c>
      <c r="I12184" s="4">
        <v>6831</v>
      </c>
      <c r="J12184" s="4">
        <v>6831</v>
      </c>
    </row>
    <row r="12185" spans="1:10" x14ac:dyDescent="0.35">
      <c r="C12185" t="s">
        <v>1875</v>
      </c>
      <c r="H12185" s="4">
        <v>2906</v>
      </c>
      <c r="I12185" s="4">
        <v>2906</v>
      </c>
      <c r="J12185">
        <v>0</v>
      </c>
    </row>
    <row r="12186" spans="1:10" x14ac:dyDescent="0.35">
      <c r="B12186" t="s">
        <v>55</v>
      </c>
      <c r="D12186" s="4">
        <v>2161331</v>
      </c>
      <c r="E12186" s="4">
        <v>350330</v>
      </c>
      <c r="G12186" s="4">
        <v>237582</v>
      </c>
      <c r="H12186" s="4">
        <v>31338</v>
      </c>
      <c r="I12186" s="4">
        <v>2780582</v>
      </c>
      <c r="J12186" s="4">
        <v>2511661</v>
      </c>
    </row>
    <row r="12187" spans="1:10" x14ac:dyDescent="0.35">
      <c r="B12187" t="s">
        <v>1878</v>
      </c>
      <c r="C12187" t="s">
        <v>1879</v>
      </c>
      <c r="D12187" s="4">
        <v>78953</v>
      </c>
      <c r="I12187" s="4">
        <v>78953</v>
      </c>
      <c r="J12187" s="4">
        <v>78953</v>
      </c>
    </row>
    <row r="12188" spans="1:10" x14ac:dyDescent="0.35">
      <c r="C12188" t="s">
        <v>1907</v>
      </c>
      <c r="D12188" s="4">
        <v>5876</v>
      </c>
      <c r="I12188" s="4">
        <v>5876</v>
      </c>
      <c r="J12188" s="4">
        <v>5876</v>
      </c>
    </row>
    <row r="12189" spans="1:10" x14ac:dyDescent="0.35">
      <c r="C12189" t="s">
        <v>1897</v>
      </c>
      <c r="D12189" s="4">
        <v>2555</v>
      </c>
      <c r="I12189" s="4">
        <v>2555</v>
      </c>
      <c r="J12189" s="4">
        <v>2555</v>
      </c>
    </row>
    <row r="12190" spans="1:10" x14ac:dyDescent="0.35">
      <c r="C12190" t="s">
        <v>1881</v>
      </c>
      <c r="D12190" s="4">
        <v>70358</v>
      </c>
      <c r="I12190" s="4">
        <v>70358</v>
      </c>
      <c r="J12190" s="4">
        <v>70358</v>
      </c>
    </row>
    <row r="12191" spans="1:10" x14ac:dyDescent="0.35">
      <c r="C12191" t="s">
        <v>1895</v>
      </c>
      <c r="D12191" s="4">
        <v>58709</v>
      </c>
      <c r="I12191" s="4">
        <v>58709</v>
      </c>
      <c r="J12191" s="4">
        <v>58709</v>
      </c>
    </row>
    <row r="12192" spans="1:10" x14ac:dyDescent="0.35">
      <c r="A12192" t="s">
        <v>1162</v>
      </c>
      <c r="B12192" t="s">
        <v>1878</v>
      </c>
      <c r="C12192" t="s">
        <v>1900</v>
      </c>
      <c r="D12192" s="4">
        <v>4241</v>
      </c>
      <c r="I12192" s="4">
        <v>4241</v>
      </c>
      <c r="J12192" s="4">
        <v>4241</v>
      </c>
    </row>
    <row r="12193" spans="1:10" x14ac:dyDescent="0.35">
      <c r="B12193" t="s">
        <v>56</v>
      </c>
      <c r="D12193" s="4">
        <v>220692</v>
      </c>
      <c r="I12193" s="4">
        <v>220692</v>
      </c>
      <c r="J12193" s="4">
        <v>220692</v>
      </c>
    </row>
    <row r="12194" spans="1:10" x14ac:dyDescent="0.35">
      <c r="B12194" t="s">
        <v>1885</v>
      </c>
      <c r="C12194" t="s">
        <v>1886</v>
      </c>
      <c r="D12194" s="4">
        <v>9426</v>
      </c>
      <c r="I12194" s="4">
        <v>9426</v>
      </c>
      <c r="J12194" s="4">
        <v>9426</v>
      </c>
    </row>
    <row r="12195" spans="1:10" x14ac:dyDescent="0.35">
      <c r="B12195" t="s">
        <v>57</v>
      </c>
      <c r="D12195" s="4">
        <v>9426</v>
      </c>
      <c r="I12195" s="4">
        <v>9426</v>
      </c>
      <c r="J12195" s="4">
        <v>9426</v>
      </c>
    </row>
    <row r="12196" spans="1:10" x14ac:dyDescent="0.35">
      <c r="B12196" t="s">
        <v>1887</v>
      </c>
      <c r="C12196" t="s">
        <v>1889</v>
      </c>
      <c r="E12196" s="4">
        <v>52500</v>
      </c>
      <c r="I12196" s="4">
        <v>52500</v>
      </c>
      <c r="J12196">
        <v>52500</v>
      </c>
    </row>
    <row r="12197" spans="1:10" x14ac:dyDescent="0.35">
      <c r="C12197" t="s">
        <v>1890</v>
      </c>
      <c r="E12197" s="4">
        <v>56250</v>
      </c>
      <c r="I12197" s="4">
        <v>56250</v>
      </c>
      <c r="J12197">
        <v>56250</v>
      </c>
    </row>
    <row r="12198" spans="1:10" x14ac:dyDescent="0.35">
      <c r="B12198" t="s">
        <v>58</v>
      </c>
      <c r="E12198" s="4">
        <v>108750</v>
      </c>
      <c r="I12198" s="4">
        <v>108750</v>
      </c>
      <c r="J12198">
        <v>108750</v>
      </c>
    </row>
    <row r="12199" spans="1:10" x14ac:dyDescent="0.35">
      <c r="A12199" t="s">
        <v>1755</v>
      </c>
      <c r="D12199" s="4">
        <v>4696606</v>
      </c>
      <c r="E12199" s="4">
        <v>590212</v>
      </c>
      <c r="F12199" s="4">
        <v>67568</v>
      </c>
      <c r="G12199" s="4">
        <v>249649</v>
      </c>
      <c r="H12199" s="4">
        <v>885507</v>
      </c>
      <c r="I12199" s="4">
        <v>6489542</v>
      </c>
      <c r="J12199" s="4">
        <v>5286818</v>
      </c>
    </row>
    <row r="12200" spans="1:10" x14ac:dyDescent="0.35">
      <c r="A12200" t="s">
        <v>1167</v>
      </c>
      <c r="B12200" t="s">
        <v>1842</v>
      </c>
      <c r="C12200" t="s">
        <v>1843</v>
      </c>
      <c r="D12200" s="4">
        <v>1563214</v>
      </c>
      <c r="E12200" s="4">
        <v>5347254</v>
      </c>
      <c r="F12200" s="4">
        <v>1421745</v>
      </c>
      <c r="I12200" s="4">
        <v>8332213</v>
      </c>
      <c r="J12200" s="4">
        <v>6910468</v>
      </c>
    </row>
    <row r="12201" spans="1:10" x14ac:dyDescent="0.35">
      <c r="C12201" t="s">
        <v>1844</v>
      </c>
      <c r="D12201" s="4">
        <v>398277</v>
      </c>
      <c r="E12201" s="4">
        <v>34169</v>
      </c>
      <c r="G12201" s="4">
        <v>266074</v>
      </c>
      <c r="H12201" s="4">
        <v>269306</v>
      </c>
      <c r="I12201" s="4">
        <v>967826</v>
      </c>
      <c r="J12201" s="4">
        <v>432446</v>
      </c>
    </row>
    <row r="12202" spans="1:10" x14ac:dyDescent="0.35">
      <c r="C12202" t="s">
        <v>1845</v>
      </c>
      <c r="D12202" s="4">
        <v>546483</v>
      </c>
      <c r="I12202" s="4">
        <v>546483</v>
      </c>
      <c r="J12202" s="4">
        <v>546483</v>
      </c>
    </row>
    <row r="12203" spans="1:10" x14ac:dyDescent="0.35">
      <c r="B12203" t="s">
        <v>51</v>
      </c>
      <c r="D12203" s="4">
        <v>2507974</v>
      </c>
      <c r="E12203" s="4">
        <v>5381423</v>
      </c>
      <c r="F12203" s="4">
        <v>1421745</v>
      </c>
      <c r="G12203" s="4">
        <v>266074</v>
      </c>
      <c r="H12203" s="4">
        <v>269306</v>
      </c>
      <c r="I12203" s="4">
        <v>9846521</v>
      </c>
      <c r="J12203" s="4">
        <v>7889397</v>
      </c>
    </row>
    <row r="12204" spans="1:10" x14ac:dyDescent="0.35">
      <c r="B12204" t="s">
        <v>1843</v>
      </c>
      <c r="C12204" t="s">
        <v>1846</v>
      </c>
      <c r="D12204" s="4">
        <v>7042364</v>
      </c>
      <c r="G12204" s="4">
        <v>418189</v>
      </c>
      <c r="I12204" s="4">
        <v>7460553</v>
      </c>
      <c r="J12204" s="4">
        <v>7042364</v>
      </c>
    </row>
    <row r="12205" spans="1:10" x14ac:dyDescent="0.35">
      <c r="C12205" t="s">
        <v>1847</v>
      </c>
      <c r="D12205" s="4">
        <v>2266480</v>
      </c>
      <c r="F12205" s="4">
        <v>67568</v>
      </c>
      <c r="I12205" s="4">
        <v>2334047</v>
      </c>
      <c r="J12205" s="4">
        <v>2266480</v>
      </c>
    </row>
    <row r="12206" spans="1:10" x14ac:dyDescent="0.35">
      <c r="C12206" t="s">
        <v>1848</v>
      </c>
      <c r="D12206" s="4">
        <v>265586</v>
      </c>
      <c r="I12206" s="4">
        <v>265586</v>
      </c>
      <c r="J12206" s="4">
        <v>265586</v>
      </c>
    </row>
    <row r="12207" spans="1:10" x14ac:dyDescent="0.35">
      <c r="B12207" t="s">
        <v>52</v>
      </c>
      <c r="D12207" s="4">
        <v>9574430</v>
      </c>
      <c r="F12207" s="4">
        <v>67568</v>
      </c>
      <c r="G12207" s="4">
        <v>418189</v>
      </c>
      <c r="I12207" s="4">
        <v>10060187</v>
      </c>
      <c r="J12207" s="4">
        <v>9574430</v>
      </c>
    </row>
    <row r="12208" spans="1:10" x14ac:dyDescent="0.35">
      <c r="B12208" t="s">
        <v>1849</v>
      </c>
      <c r="C12208" t="s">
        <v>1850</v>
      </c>
      <c r="D12208" s="4">
        <v>2400000</v>
      </c>
      <c r="I12208" s="4">
        <v>2400000</v>
      </c>
      <c r="J12208" s="4">
        <v>2400000</v>
      </c>
    </row>
    <row r="12209" spans="2:10" x14ac:dyDescent="0.35">
      <c r="B12209" t="s">
        <v>53</v>
      </c>
      <c r="D12209" s="4">
        <v>2400000</v>
      </c>
      <c r="I12209" s="4">
        <v>2400000</v>
      </c>
      <c r="J12209" s="4">
        <v>2400000</v>
      </c>
    </row>
    <row r="12210" spans="2:10" x14ac:dyDescent="0.35">
      <c r="B12210" t="s">
        <v>1844</v>
      </c>
      <c r="C12210" t="s">
        <v>1851</v>
      </c>
      <c r="D12210" s="4">
        <v>114258</v>
      </c>
      <c r="I12210" s="4">
        <v>114258</v>
      </c>
      <c r="J12210" s="4">
        <v>114258</v>
      </c>
    </row>
    <row r="12211" spans="2:10" x14ac:dyDescent="0.35">
      <c r="C12211" t="s">
        <v>1852</v>
      </c>
      <c r="G12211" s="4">
        <v>13630</v>
      </c>
      <c r="I12211" s="4">
        <v>13630</v>
      </c>
      <c r="J12211">
        <v>0</v>
      </c>
    </row>
    <row r="12212" spans="2:10" x14ac:dyDescent="0.35">
      <c r="C12212" t="s">
        <v>1853</v>
      </c>
      <c r="G12212" s="4">
        <v>38226</v>
      </c>
      <c r="I12212" s="4">
        <v>38226</v>
      </c>
      <c r="J12212">
        <v>0</v>
      </c>
    </row>
    <row r="12213" spans="2:10" x14ac:dyDescent="0.35">
      <c r="C12213" t="s">
        <v>1893</v>
      </c>
      <c r="G12213" s="4">
        <v>2389</v>
      </c>
      <c r="I12213" s="4">
        <v>2389</v>
      </c>
      <c r="J12213">
        <v>0</v>
      </c>
    </row>
    <row r="12214" spans="2:10" x14ac:dyDescent="0.35">
      <c r="C12214" t="s">
        <v>1854</v>
      </c>
      <c r="F12214" s="4">
        <v>127773</v>
      </c>
      <c r="G12214" s="4">
        <v>67249</v>
      </c>
      <c r="I12214" s="4">
        <v>195022</v>
      </c>
      <c r="J12214">
        <v>0</v>
      </c>
    </row>
    <row r="12215" spans="2:10" x14ac:dyDescent="0.35">
      <c r="C12215" t="s">
        <v>1855</v>
      </c>
      <c r="D12215" s="4">
        <v>6083</v>
      </c>
      <c r="F12215" s="4">
        <v>170168</v>
      </c>
      <c r="G12215" s="4">
        <v>81613</v>
      </c>
      <c r="I12215" s="4">
        <v>257864</v>
      </c>
      <c r="J12215" s="4">
        <v>6083</v>
      </c>
    </row>
    <row r="12216" spans="2:10" x14ac:dyDescent="0.35">
      <c r="C12216" t="s">
        <v>1856</v>
      </c>
      <c r="D12216" s="4">
        <v>1929</v>
      </c>
      <c r="F12216" s="4">
        <v>8283</v>
      </c>
      <c r="G12216" s="4">
        <v>16774</v>
      </c>
      <c r="I12216" s="4">
        <v>26987</v>
      </c>
      <c r="J12216" s="4">
        <v>1929</v>
      </c>
    </row>
    <row r="12217" spans="2:10" x14ac:dyDescent="0.35">
      <c r="C12217" t="s">
        <v>1857</v>
      </c>
      <c r="D12217" s="4">
        <v>8148</v>
      </c>
      <c r="I12217" s="4">
        <v>8148</v>
      </c>
      <c r="J12217" s="4">
        <v>8148</v>
      </c>
    </row>
    <row r="12218" spans="2:10" x14ac:dyDescent="0.35">
      <c r="C12218" t="s">
        <v>1858</v>
      </c>
      <c r="G12218" s="4">
        <v>8044</v>
      </c>
      <c r="H12218" s="4">
        <v>84464</v>
      </c>
      <c r="I12218" s="4">
        <v>92508</v>
      </c>
      <c r="J12218">
        <v>0</v>
      </c>
    </row>
    <row r="12219" spans="2:10" x14ac:dyDescent="0.35">
      <c r="C12219" t="s">
        <v>1859</v>
      </c>
      <c r="D12219" s="4">
        <v>413158</v>
      </c>
      <c r="G12219" s="4">
        <v>25000</v>
      </c>
      <c r="H12219" s="4">
        <v>787224</v>
      </c>
      <c r="I12219" s="4">
        <v>1225382</v>
      </c>
      <c r="J12219" s="4">
        <v>413158</v>
      </c>
    </row>
    <row r="12220" spans="2:10" x14ac:dyDescent="0.35">
      <c r="C12220" t="s">
        <v>1860</v>
      </c>
      <c r="D12220" s="4">
        <v>978327</v>
      </c>
      <c r="E12220" s="4">
        <v>108703</v>
      </c>
      <c r="G12220" s="4">
        <v>108703</v>
      </c>
      <c r="H12220" s="4">
        <v>434812</v>
      </c>
      <c r="I12220" s="4">
        <v>1630545</v>
      </c>
      <c r="J12220" s="4">
        <v>1087030</v>
      </c>
    </row>
    <row r="12221" spans="2:10" x14ac:dyDescent="0.35">
      <c r="C12221" t="s">
        <v>1861</v>
      </c>
      <c r="D12221" s="4">
        <v>65290</v>
      </c>
      <c r="I12221" s="4">
        <v>65290</v>
      </c>
      <c r="J12221" s="4">
        <v>65290</v>
      </c>
    </row>
    <row r="12222" spans="2:10" x14ac:dyDescent="0.35">
      <c r="C12222" t="s">
        <v>1862</v>
      </c>
      <c r="D12222" s="4">
        <v>512786</v>
      </c>
      <c r="I12222" s="4">
        <v>512786</v>
      </c>
      <c r="J12222" s="4">
        <v>512786</v>
      </c>
    </row>
    <row r="12223" spans="2:10" x14ac:dyDescent="0.35">
      <c r="C12223" t="s">
        <v>1863</v>
      </c>
      <c r="G12223" s="4">
        <v>46679</v>
      </c>
      <c r="H12223" s="4">
        <v>23340</v>
      </c>
      <c r="I12223" s="4">
        <v>70019</v>
      </c>
      <c r="J12223">
        <v>0</v>
      </c>
    </row>
    <row r="12224" spans="2:10" x14ac:dyDescent="0.35">
      <c r="B12224" t="s">
        <v>54</v>
      </c>
      <c r="D12224" s="4">
        <v>2099978</v>
      </c>
      <c r="E12224" s="4">
        <v>108703</v>
      </c>
      <c r="F12224" s="4">
        <v>306224</v>
      </c>
      <c r="G12224" s="4">
        <v>408307</v>
      </c>
      <c r="H12224" s="4">
        <v>1329840</v>
      </c>
      <c r="I12224" s="4">
        <v>4253052</v>
      </c>
      <c r="J12224" s="4">
        <v>2208681</v>
      </c>
    </row>
    <row r="12225" spans="2:10" x14ac:dyDescent="0.35">
      <c r="B12225" t="s">
        <v>1845</v>
      </c>
      <c r="C12225" t="s">
        <v>1866</v>
      </c>
      <c r="I12225" s="4">
        <v>0</v>
      </c>
      <c r="J12225">
        <v>0</v>
      </c>
    </row>
    <row r="12226" spans="2:10" x14ac:dyDescent="0.35">
      <c r="C12226" t="s">
        <v>1867</v>
      </c>
      <c r="F12226" s="4">
        <v>9000</v>
      </c>
      <c r="G12226" s="4">
        <v>43720</v>
      </c>
      <c r="H12226" s="4">
        <v>302475</v>
      </c>
      <c r="I12226" s="4">
        <v>355195</v>
      </c>
      <c r="J12226">
        <v>0</v>
      </c>
    </row>
    <row r="12227" spans="2:10" x14ac:dyDescent="0.35">
      <c r="C12227" t="s">
        <v>1868</v>
      </c>
      <c r="F12227" s="4">
        <v>5259</v>
      </c>
      <c r="H12227" s="4">
        <v>503162</v>
      </c>
      <c r="I12227" s="4">
        <v>508422</v>
      </c>
      <c r="J12227">
        <v>0</v>
      </c>
    </row>
    <row r="12228" spans="2:10" x14ac:dyDescent="0.35">
      <c r="C12228" t="s">
        <v>1869</v>
      </c>
      <c r="H12228" s="4">
        <v>98688</v>
      </c>
      <c r="I12228" s="4">
        <v>98688</v>
      </c>
      <c r="J12228">
        <v>0</v>
      </c>
    </row>
    <row r="12229" spans="2:10" x14ac:dyDescent="0.35">
      <c r="C12229" t="s">
        <v>1870</v>
      </c>
      <c r="D12229" s="4">
        <v>1836</v>
      </c>
      <c r="E12229" s="4">
        <v>7094</v>
      </c>
      <c r="F12229" s="4">
        <v>565033</v>
      </c>
      <c r="I12229" s="4">
        <v>573963</v>
      </c>
      <c r="J12229" s="4">
        <v>8930</v>
      </c>
    </row>
    <row r="12230" spans="2:10" x14ac:dyDescent="0.35">
      <c r="C12230" t="s">
        <v>1871</v>
      </c>
      <c r="D12230" s="4">
        <v>317521</v>
      </c>
      <c r="F12230" s="4">
        <v>11949</v>
      </c>
      <c r="G12230" s="4">
        <v>155751</v>
      </c>
      <c r="H12230" s="4">
        <v>11949</v>
      </c>
      <c r="I12230" s="4">
        <v>497171</v>
      </c>
      <c r="J12230" s="4">
        <v>317521</v>
      </c>
    </row>
    <row r="12231" spans="2:10" x14ac:dyDescent="0.35">
      <c r="C12231" t="s">
        <v>1872</v>
      </c>
      <c r="E12231" s="4">
        <v>147000</v>
      </c>
      <c r="I12231" s="4">
        <v>147000</v>
      </c>
      <c r="J12231">
        <v>147000</v>
      </c>
    </row>
    <row r="12232" spans="2:10" x14ac:dyDescent="0.35">
      <c r="C12232" t="s">
        <v>1875</v>
      </c>
      <c r="D12232" s="4">
        <v>0</v>
      </c>
      <c r="H12232" s="4">
        <v>49403</v>
      </c>
      <c r="I12232" s="4">
        <v>49403</v>
      </c>
      <c r="J12232" s="4">
        <v>0</v>
      </c>
    </row>
    <row r="12233" spans="2:10" x14ac:dyDescent="0.35">
      <c r="C12233" t="s">
        <v>1876</v>
      </c>
      <c r="H12233" s="4">
        <v>0</v>
      </c>
      <c r="I12233" s="4">
        <v>0</v>
      </c>
      <c r="J12233">
        <v>0</v>
      </c>
    </row>
    <row r="12234" spans="2:10" x14ac:dyDescent="0.35">
      <c r="B12234" t="s">
        <v>55</v>
      </c>
      <c r="D12234" s="4">
        <v>319357</v>
      </c>
      <c r="E12234" s="4">
        <v>154094</v>
      </c>
      <c r="F12234" s="4">
        <v>591241</v>
      </c>
      <c r="G12234" s="4">
        <v>199471</v>
      </c>
      <c r="H12234" s="4">
        <v>965678</v>
      </c>
      <c r="I12234" s="4">
        <v>2229842</v>
      </c>
      <c r="J12234" s="4">
        <v>473451</v>
      </c>
    </row>
    <row r="12235" spans="2:10" x14ac:dyDescent="0.35">
      <c r="B12235" t="s">
        <v>1878</v>
      </c>
      <c r="C12235" t="s">
        <v>1879</v>
      </c>
      <c r="D12235" s="4">
        <v>95871</v>
      </c>
      <c r="I12235" s="4">
        <v>95871</v>
      </c>
      <c r="J12235" s="4">
        <v>95871</v>
      </c>
    </row>
    <row r="12236" spans="2:10" x14ac:dyDescent="0.35">
      <c r="C12236" t="s">
        <v>1881</v>
      </c>
      <c r="D12236" s="4">
        <v>72646</v>
      </c>
      <c r="I12236" s="4">
        <v>72646</v>
      </c>
      <c r="J12236" s="4">
        <v>72646</v>
      </c>
    </row>
    <row r="12237" spans="2:10" x14ac:dyDescent="0.35">
      <c r="C12237" t="s">
        <v>1883</v>
      </c>
      <c r="D12237" s="4">
        <v>3607</v>
      </c>
      <c r="I12237" s="4">
        <v>3607</v>
      </c>
      <c r="J12237" s="4">
        <v>3607</v>
      </c>
    </row>
    <row r="12238" spans="2:10" x14ac:dyDescent="0.35">
      <c r="C12238" t="s">
        <v>1884</v>
      </c>
      <c r="D12238" s="4">
        <v>9331</v>
      </c>
      <c r="I12238" s="4">
        <v>9331</v>
      </c>
      <c r="J12238" s="4">
        <v>9331</v>
      </c>
    </row>
    <row r="12239" spans="2:10" x14ac:dyDescent="0.35">
      <c r="B12239" t="s">
        <v>56</v>
      </c>
      <c r="D12239" s="4">
        <v>181456</v>
      </c>
      <c r="I12239" s="4">
        <v>181456</v>
      </c>
      <c r="J12239" s="4">
        <v>181456</v>
      </c>
    </row>
    <row r="12240" spans="2:10" x14ac:dyDescent="0.35">
      <c r="B12240" t="s">
        <v>1887</v>
      </c>
      <c r="C12240" t="s">
        <v>1888</v>
      </c>
      <c r="H12240" s="4">
        <v>192000</v>
      </c>
      <c r="I12240" s="4">
        <v>192000</v>
      </c>
      <c r="J12240">
        <v>0</v>
      </c>
    </row>
    <row r="12241" spans="1:10" x14ac:dyDescent="0.35">
      <c r="C12241" t="s">
        <v>1901</v>
      </c>
      <c r="F12241" s="4">
        <v>60000</v>
      </c>
      <c r="I12241" s="4">
        <v>60000</v>
      </c>
      <c r="J12241">
        <v>0</v>
      </c>
    </row>
    <row r="12242" spans="1:10" x14ac:dyDescent="0.35">
      <c r="C12242" t="s">
        <v>1889</v>
      </c>
      <c r="F12242" s="4">
        <v>84000</v>
      </c>
      <c r="I12242" s="4">
        <v>84000</v>
      </c>
      <c r="J12242">
        <v>0</v>
      </c>
    </row>
    <row r="12243" spans="1:10" x14ac:dyDescent="0.35">
      <c r="C12243" t="s">
        <v>1890</v>
      </c>
      <c r="F12243" s="4">
        <v>120000</v>
      </c>
      <c r="I12243" s="4">
        <v>120000</v>
      </c>
      <c r="J12243">
        <v>0</v>
      </c>
    </row>
    <row r="12244" spans="1:10" x14ac:dyDescent="0.35">
      <c r="C12244" t="s">
        <v>1902</v>
      </c>
      <c r="F12244" s="4">
        <v>120000</v>
      </c>
      <c r="I12244" s="4">
        <v>120000</v>
      </c>
      <c r="J12244">
        <v>0</v>
      </c>
    </row>
    <row r="12245" spans="1:10" x14ac:dyDescent="0.35">
      <c r="B12245" t="s">
        <v>58</v>
      </c>
      <c r="F12245" s="4">
        <v>384000</v>
      </c>
      <c r="H12245" s="4">
        <v>192000</v>
      </c>
      <c r="I12245" s="4">
        <v>576000</v>
      </c>
      <c r="J12245">
        <v>0</v>
      </c>
    </row>
    <row r="12246" spans="1:10" x14ac:dyDescent="0.35">
      <c r="A12246" t="s">
        <v>1756</v>
      </c>
      <c r="D12246" s="4">
        <v>17083194</v>
      </c>
      <c r="E12246" s="4">
        <v>5644221</v>
      </c>
      <c r="F12246" s="4">
        <v>2770778</v>
      </c>
      <c r="G12246" s="4">
        <v>1292041</v>
      </c>
      <c r="H12246" s="4">
        <v>2756823</v>
      </c>
      <c r="I12246" s="4">
        <v>29547058</v>
      </c>
      <c r="J12246" s="4">
        <v>22727415</v>
      </c>
    </row>
    <row r="12247" spans="1:10" x14ac:dyDescent="0.35">
      <c r="A12247" t="s">
        <v>1171</v>
      </c>
      <c r="B12247" t="s">
        <v>1842</v>
      </c>
      <c r="C12247" t="s">
        <v>1843</v>
      </c>
      <c r="D12247" s="4">
        <v>8344597</v>
      </c>
      <c r="F12247" s="4">
        <v>4096400</v>
      </c>
      <c r="I12247" s="4">
        <v>12440997</v>
      </c>
      <c r="J12247" s="4">
        <v>8344597</v>
      </c>
    </row>
    <row r="12248" spans="1:10" x14ac:dyDescent="0.35">
      <c r="C12248" t="s">
        <v>1844</v>
      </c>
      <c r="D12248" s="4">
        <v>384080</v>
      </c>
      <c r="F12248" s="4">
        <v>123701</v>
      </c>
      <c r="H12248" s="4">
        <v>737891</v>
      </c>
      <c r="I12248" s="4">
        <v>1245672</v>
      </c>
      <c r="J12248" s="4">
        <v>384080</v>
      </c>
    </row>
    <row r="12249" spans="1:10" x14ac:dyDescent="0.35">
      <c r="C12249" t="s">
        <v>1845</v>
      </c>
      <c r="D12249" s="4">
        <v>1014103</v>
      </c>
      <c r="I12249" s="4">
        <v>1014103</v>
      </c>
      <c r="J12249" s="4">
        <v>1014103</v>
      </c>
    </row>
    <row r="12250" spans="1:10" x14ac:dyDescent="0.35">
      <c r="B12250" t="s">
        <v>51</v>
      </c>
      <c r="D12250" s="4">
        <v>9742780</v>
      </c>
      <c r="F12250" s="4">
        <v>4220101</v>
      </c>
      <c r="H12250" s="4">
        <v>737891</v>
      </c>
      <c r="I12250" s="4">
        <v>14700772</v>
      </c>
      <c r="J12250" s="4">
        <v>9742780</v>
      </c>
    </row>
    <row r="12251" spans="1:10" x14ac:dyDescent="0.35">
      <c r="B12251" t="s">
        <v>1843</v>
      </c>
      <c r="C12251" t="s">
        <v>1846</v>
      </c>
      <c r="D12251" s="4">
        <v>15677907</v>
      </c>
      <c r="G12251" s="4">
        <v>610740</v>
      </c>
      <c r="I12251" s="4">
        <v>16288647</v>
      </c>
      <c r="J12251" s="4">
        <v>15677907</v>
      </c>
    </row>
    <row r="12252" spans="1:10" x14ac:dyDescent="0.35">
      <c r="C12252" t="s">
        <v>1847</v>
      </c>
      <c r="D12252" s="4">
        <v>5179846</v>
      </c>
      <c r="F12252" s="4">
        <v>608108</v>
      </c>
      <c r="I12252" s="4">
        <v>5787954</v>
      </c>
      <c r="J12252" s="4">
        <v>5179846</v>
      </c>
    </row>
    <row r="12253" spans="1:10" x14ac:dyDescent="0.35">
      <c r="C12253" t="s">
        <v>1848</v>
      </c>
      <c r="D12253" s="4">
        <v>78815</v>
      </c>
      <c r="I12253" s="4">
        <v>78815</v>
      </c>
      <c r="J12253" s="4">
        <v>78815</v>
      </c>
    </row>
    <row r="12254" spans="1:10" x14ac:dyDescent="0.35">
      <c r="B12254" t="s">
        <v>52</v>
      </c>
      <c r="D12254" s="4">
        <v>20936567</v>
      </c>
      <c r="F12254" s="4">
        <v>608108</v>
      </c>
      <c r="G12254" s="4">
        <v>610740</v>
      </c>
      <c r="I12254" s="4">
        <v>22155416</v>
      </c>
      <c r="J12254" s="4">
        <v>20936567</v>
      </c>
    </row>
    <row r="12255" spans="1:10" x14ac:dyDescent="0.35">
      <c r="B12255" t="s">
        <v>1849</v>
      </c>
      <c r="C12255" t="s">
        <v>1850</v>
      </c>
      <c r="E12255" s="4">
        <v>2400000</v>
      </c>
      <c r="H12255" s="4">
        <v>800000</v>
      </c>
      <c r="I12255" s="4">
        <v>3200000</v>
      </c>
      <c r="J12255">
        <v>2400000</v>
      </c>
    </row>
    <row r="12256" spans="1:10" x14ac:dyDescent="0.35">
      <c r="B12256" t="s">
        <v>53</v>
      </c>
      <c r="E12256" s="4">
        <v>2400000</v>
      </c>
      <c r="H12256" s="4">
        <v>800000</v>
      </c>
      <c r="I12256" s="4">
        <v>3200000</v>
      </c>
      <c r="J12256">
        <v>2400000</v>
      </c>
    </row>
    <row r="12257" spans="2:10" x14ac:dyDescent="0.35">
      <c r="B12257" t="s">
        <v>1844</v>
      </c>
      <c r="C12257" t="s">
        <v>1851</v>
      </c>
      <c r="D12257" s="4">
        <v>206367</v>
      </c>
      <c r="F12257" s="4">
        <v>38895</v>
      </c>
      <c r="I12257" s="4">
        <v>245262</v>
      </c>
      <c r="J12257" s="4">
        <v>206367</v>
      </c>
    </row>
    <row r="12258" spans="2:10" x14ac:dyDescent="0.35">
      <c r="C12258" t="s">
        <v>1852</v>
      </c>
      <c r="F12258" s="4">
        <v>2726</v>
      </c>
      <c r="I12258" s="4">
        <v>2726</v>
      </c>
      <c r="J12258">
        <v>0</v>
      </c>
    </row>
    <row r="12259" spans="2:10" x14ac:dyDescent="0.35">
      <c r="C12259" t="s">
        <v>1853</v>
      </c>
      <c r="D12259" s="4">
        <v>3848</v>
      </c>
      <c r="G12259" s="4">
        <v>2730</v>
      </c>
      <c r="I12259" s="4">
        <v>6578</v>
      </c>
      <c r="J12259" s="4">
        <v>3848</v>
      </c>
    </row>
    <row r="12260" spans="2:10" x14ac:dyDescent="0.35">
      <c r="C12260" t="s">
        <v>1893</v>
      </c>
      <c r="D12260" s="4">
        <v>10751</v>
      </c>
      <c r="F12260" s="4">
        <v>3584</v>
      </c>
      <c r="G12260" s="4">
        <v>3584</v>
      </c>
      <c r="I12260" s="4">
        <v>17918</v>
      </c>
      <c r="J12260" s="4">
        <v>10751</v>
      </c>
    </row>
    <row r="12261" spans="2:10" x14ac:dyDescent="0.35">
      <c r="C12261" t="s">
        <v>1903</v>
      </c>
      <c r="D12261" s="4">
        <v>4508</v>
      </c>
      <c r="I12261" s="4">
        <v>4508</v>
      </c>
      <c r="J12261" s="4">
        <v>4508</v>
      </c>
    </row>
    <row r="12262" spans="2:10" x14ac:dyDescent="0.35">
      <c r="C12262" t="s">
        <v>1854</v>
      </c>
      <c r="D12262" s="4">
        <v>53340</v>
      </c>
      <c r="E12262" s="4">
        <v>6725</v>
      </c>
      <c r="F12262" s="4">
        <v>53799</v>
      </c>
      <c r="I12262" s="4">
        <v>113864</v>
      </c>
      <c r="J12262" s="4">
        <v>60065</v>
      </c>
    </row>
    <row r="12263" spans="2:10" x14ac:dyDescent="0.35">
      <c r="C12263" t="s">
        <v>1855</v>
      </c>
      <c r="D12263" s="4">
        <v>155988</v>
      </c>
      <c r="E12263" s="4">
        <v>199573</v>
      </c>
      <c r="G12263" s="4">
        <v>113254</v>
      </c>
      <c r="I12263" s="4">
        <v>468814</v>
      </c>
      <c r="J12263" s="4">
        <v>355561</v>
      </c>
    </row>
    <row r="12264" spans="2:10" x14ac:dyDescent="0.35">
      <c r="C12264" t="s">
        <v>1856</v>
      </c>
      <c r="I12264" s="4">
        <v>0</v>
      </c>
      <c r="J12264">
        <v>0</v>
      </c>
    </row>
    <row r="12265" spans="2:10" x14ac:dyDescent="0.35">
      <c r="C12265" t="s">
        <v>1857</v>
      </c>
      <c r="D12265" s="4">
        <v>9505</v>
      </c>
      <c r="E12265" s="4">
        <v>679</v>
      </c>
      <c r="I12265" s="4">
        <v>10184</v>
      </c>
      <c r="J12265" s="4">
        <v>10184</v>
      </c>
    </row>
    <row r="12266" spans="2:10" x14ac:dyDescent="0.35">
      <c r="C12266" t="s">
        <v>1858</v>
      </c>
      <c r="E12266" s="4">
        <v>79939</v>
      </c>
      <c r="I12266" s="4">
        <v>79939</v>
      </c>
      <c r="J12266">
        <v>79939</v>
      </c>
    </row>
    <row r="12267" spans="2:10" x14ac:dyDescent="0.35">
      <c r="C12267" t="s">
        <v>1859</v>
      </c>
      <c r="D12267" s="4">
        <v>181110</v>
      </c>
      <c r="E12267" s="4">
        <v>450004</v>
      </c>
      <c r="F12267" s="4">
        <v>20</v>
      </c>
      <c r="G12267" s="4">
        <v>175000</v>
      </c>
      <c r="H12267" s="4">
        <v>250000</v>
      </c>
      <c r="I12267" s="4">
        <v>1056134</v>
      </c>
      <c r="J12267" s="4">
        <v>631114</v>
      </c>
    </row>
    <row r="12268" spans="2:10" x14ac:dyDescent="0.35">
      <c r="C12268" t="s">
        <v>1860</v>
      </c>
      <c r="D12268" s="4">
        <v>326109</v>
      </c>
      <c r="E12268" s="4">
        <v>108703</v>
      </c>
      <c r="I12268" s="4">
        <v>434812</v>
      </c>
      <c r="J12268" s="4">
        <v>434812</v>
      </c>
    </row>
    <row r="12269" spans="2:10" x14ac:dyDescent="0.35">
      <c r="C12269" t="s">
        <v>1861</v>
      </c>
      <c r="D12269" s="4">
        <v>44071</v>
      </c>
      <c r="I12269" s="4">
        <v>44071</v>
      </c>
      <c r="J12269" s="4">
        <v>44071</v>
      </c>
    </row>
    <row r="12270" spans="2:10" x14ac:dyDescent="0.35">
      <c r="C12270" t="s">
        <v>1862</v>
      </c>
      <c r="D12270" s="4">
        <v>427321</v>
      </c>
      <c r="I12270" s="4">
        <v>427321</v>
      </c>
      <c r="J12270" s="4">
        <v>427321</v>
      </c>
    </row>
    <row r="12271" spans="2:10" x14ac:dyDescent="0.35">
      <c r="B12271" t="s">
        <v>54</v>
      </c>
      <c r="D12271" s="4">
        <v>1422917</v>
      </c>
      <c r="E12271" s="4">
        <v>845622</v>
      </c>
      <c r="F12271" s="4">
        <v>99024</v>
      </c>
      <c r="G12271" s="4">
        <v>294568</v>
      </c>
      <c r="H12271" s="4">
        <v>250000</v>
      </c>
      <c r="I12271" s="4">
        <v>2912131</v>
      </c>
      <c r="J12271" s="4">
        <v>2268539</v>
      </c>
    </row>
    <row r="12272" spans="2:10" x14ac:dyDescent="0.35">
      <c r="B12272" t="s">
        <v>1845</v>
      </c>
      <c r="C12272" t="s">
        <v>1865</v>
      </c>
      <c r="D12272" s="4">
        <v>1744</v>
      </c>
      <c r="I12272" s="4">
        <v>1744</v>
      </c>
      <c r="J12272" s="4">
        <v>1744</v>
      </c>
    </row>
    <row r="12273" spans="2:10" x14ac:dyDescent="0.35">
      <c r="C12273" t="s">
        <v>1866</v>
      </c>
      <c r="I12273" s="4">
        <v>0</v>
      </c>
      <c r="J12273">
        <v>0</v>
      </c>
    </row>
    <row r="12274" spans="2:10" x14ac:dyDescent="0.35">
      <c r="C12274" t="s">
        <v>1867</v>
      </c>
      <c r="D12274" s="4">
        <v>40401</v>
      </c>
      <c r="F12274" s="4">
        <v>202040</v>
      </c>
      <c r="G12274" s="4">
        <v>109738</v>
      </c>
      <c r="H12274" s="4">
        <v>566751</v>
      </c>
      <c r="I12274" s="4">
        <v>918930</v>
      </c>
      <c r="J12274" s="4">
        <v>40401</v>
      </c>
    </row>
    <row r="12275" spans="2:10" x14ac:dyDescent="0.35">
      <c r="C12275" t="s">
        <v>1868</v>
      </c>
      <c r="D12275" s="4">
        <v>137780</v>
      </c>
      <c r="G12275" s="4">
        <v>76050</v>
      </c>
      <c r="H12275" s="4">
        <v>738499</v>
      </c>
      <c r="I12275" s="4">
        <v>952329</v>
      </c>
      <c r="J12275" s="4">
        <v>137780</v>
      </c>
    </row>
    <row r="12276" spans="2:10" x14ac:dyDescent="0.35">
      <c r="C12276" t="s">
        <v>1894</v>
      </c>
      <c r="D12276" s="4">
        <v>655</v>
      </c>
      <c r="I12276" s="4">
        <v>655</v>
      </c>
      <c r="J12276" s="4">
        <v>655</v>
      </c>
    </row>
    <row r="12277" spans="2:10" x14ac:dyDescent="0.35">
      <c r="C12277" t="s">
        <v>1869</v>
      </c>
      <c r="G12277" s="4">
        <v>57600</v>
      </c>
      <c r="H12277" s="4">
        <v>157440</v>
      </c>
      <c r="I12277" s="4">
        <v>215040</v>
      </c>
      <c r="J12277">
        <v>0</v>
      </c>
    </row>
    <row r="12278" spans="2:10" x14ac:dyDescent="0.35">
      <c r="C12278" t="s">
        <v>1870</v>
      </c>
      <c r="E12278" s="4">
        <v>159003</v>
      </c>
      <c r="F12278" s="4">
        <v>495790</v>
      </c>
      <c r="I12278" s="4">
        <v>654792</v>
      </c>
      <c r="J12278">
        <v>159003</v>
      </c>
    </row>
    <row r="12279" spans="2:10" x14ac:dyDescent="0.35">
      <c r="C12279" t="s">
        <v>1871</v>
      </c>
      <c r="D12279" s="4">
        <v>4319891</v>
      </c>
      <c r="E12279" s="4">
        <v>2253899</v>
      </c>
      <c r="F12279" s="4">
        <v>114776</v>
      </c>
      <c r="G12279" s="4">
        <v>2165000</v>
      </c>
      <c r="H12279" s="4">
        <v>6018</v>
      </c>
      <c r="I12279" s="4">
        <v>8859584</v>
      </c>
      <c r="J12279" s="4">
        <v>6573790</v>
      </c>
    </row>
    <row r="12280" spans="2:10" x14ac:dyDescent="0.35">
      <c r="C12280" t="s">
        <v>1872</v>
      </c>
      <c r="D12280" s="4">
        <v>196000</v>
      </c>
      <c r="I12280" s="4">
        <v>196000</v>
      </c>
      <c r="J12280" s="4">
        <v>196000</v>
      </c>
    </row>
    <row r="12281" spans="2:10" x14ac:dyDescent="0.35">
      <c r="C12281" t="s">
        <v>1875</v>
      </c>
      <c r="H12281" s="4">
        <v>15111</v>
      </c>
      <c r="I12281" s="4">
        <v>15111</v>
      </c>
      <c r="J12281">
        <v>0</v>
      </c>
    </row>
    <row r="12282" spans="2:10" x14ac:dyDescent="0.35">
      <c r="C12282" t="s">
        <v>1876</v>
      </c>
      <c r="G12282" s="4">
        <v>16800</v>
      </c>
      <c r="H12282" s="4">
        <v>0</v>
      </c>
      <c r="I12282" s="4">
        <v>16800</v>
      </c>
      <c r="J12282">
        <v>0</v>
      </c>
    </row>
    <row r="12283" spans="2:10" x14ac:dyDescent="0.35">
      <c r="C12283" t="s">
        <v>1877</v>
      </c>
      <c r="E12283" s="4">
        <v>0</v>
      </c>
      <c r="I12283" s="4">
        <v>0</v>
      </c>
      <c r="J12283">
        <v>0</v>
      </c>
    </row>
    <row r="12284" spans="2:10" x14ac:dyDescent="0.35">
      <c r="B12284" t="s">
        <v>55</v>
      </c>
      <c r="D12284" s="4">
        <v>4696470</v>
      </c>
      <c r="E12284" s="4">
        <v>2412901</v>
      </c>
      <c r="F12284" s="4">
        <v>812606</v>
      </c>
      <c r="G12284" s="4">
        <v>2425188</v>
      </c>
      <c r="H12284" s="4">
        <v>1483820</v>
      </c>
      <c r="I12284" s="4">
        <v>11830986</v>
      </c>
      <c r="J12284" s="4">
        <v>7109371</v>
      </c>
    </row>
    <row r="12285" spans="2:10" x14ac:dyDescent="0.35">
      <c r="B12285" t="s">
        <v>1878</v>
      </c>
      <c r="C12285" t="s">
        <v>1879</v>
      </c>
      <c r="D12285" s="4">
        <v>86072</v>
      </c>
      <c r="I12285" s="4">
        <v>86072</v>
      </c>
      <c r="J12285" s="4">
        <v>86072</v>
      </c>
    </row>
    <row r="12286" spans="2:10" x14ac:dyDescent="0.35">
      <c r="C12286" t="s">
        <v>1881</v>
      </c>
      <c r="D12286" s="4">
        <v>162723</v>
      </c>
      <c r="I12286" s="4">
        <v>162723</v>
      </c>
      <c r="J12286" s="4">
        <v>162723</v>
      </c>
    </row>
    <row r="12287" spans="2:10" x14ac:dyDescent="0.35">
      <c r="C12287" t="s">
        <v>1884</v>
      </c>
      <c r="D12287" s="4">
        <v>10498</v>
      </c>
      <c r="I12287" s="4">
        <v>10498</v>
      </c>
      <c r="J12287" s="4">
        <v>10498</v>
      </c>
    </row>
    <row r="12288" spans="2:10" x14ac:dyDescent="0.35">
      <c r="B12288" t="s">
        <v>56</v>
      </c>
      <c r="D12288" s="4">
        <v>259293</v>
      </c>
      <c r="I12288" s="4">
        <v>259293</v>
      </c>
      <c r="J12288" s="4">
        <v>259293</v>
      </c>
    </row>
    <row r="12289" spans="1:10" x14ac:dyDescent="0.35">
      <c r="B12289" t="s">
        <v>1887</v>
      </c>
      <c r="C12289" t="s">
        <v>1888</v>
      </c>
      <c r="H12289" s="4">
        <v>38400</v>
      </c>
      <c r="I12289" s="4">
        <v>38400</v>
      </c>
      <c r="J12289">
        <v>0</v>
      </c>
    </row>
    <row r="12290" spans="1:10" x14ac:dyDescent="0.35">
      <c r="C12290" t="s">
        <v>1889</v>
      </c>
      <c r="F12290" s="4">
        <v>31500</v>
      </c>
      <c r="I12290" s="4">
        <v>31500</v>
      </c>
      <c r="J12290">
        <v>0</v>
      </c>
    </row>
    <row r="12291" spans="1:10" x14ac:dyDescent="0.35">
      <c r="C12291" t="s">
        <v>1890</v>
      </c>
      <c r="F12291" s="4">
        <v>15000</v>
      </c>
      <c r="I12291" s="4">
        <v>15000</v>
      </c>
      <c r="J12291">
        <v>0</v>
      </c>
    </row>
    <row r="12292" spans="1:10" x14ac:dyDescent="0.35">
      <c r="B12292" t="s">
        <v>58</v>
      </c>
      <c r="F12292" s="4">
        <v>46500</v>
      </c>
      <c r="H12292" s="4">
        <v>38400</v>
      </c>
      <c r="I12292" s="4">
        <v>84900</v>
      </c>
      <c r="J12292">
        <v>0</v>
      </c>
    </row>
    <row r="12293" spans="1:10" x14ac:dyDescent="0.35">
      <c r="A12293" t="s">
        <v>1757</v>
      </c>
      <c r="D12293" s="4">
        <v>37058028</v>
      </c>
      <c r="E12293" s="4">
        <v>5658524</v>
      </c>
      <c r="F12293" s="4">
        <v>5786339</v>
      </c>
      <c r="G12293" s="4">
        <v>3330495</v>
      </c>
      <c r="H12293" s="4">
        <v>3310111</v>
      </c>
      <c r="I12293" s="4">
        <v>55143498</v>
      </c>
      <c r="J12293" s="4">
        <v>42716552</v>
      </c>
    </row>
    <row r="12294" spans="1:10" x14ac:dyDescent="0.35">
      <c r="A12294" t="s">
        <v>1174</v>
      </c>
      <c r="B12294" t="s">
        <v>1842</v>
      </c>
      <c r="C12294" t="s">
        <v>1843</v>
      </c>
      <c r="D12294" s="4">
        <v>2040176</v>
      </c>
      <c r="F12294" s="4">
        <v>1064000</v>
      </c>
      <c r="I12294" s="4">
        <v>3104176</v>
      </c>
      <c r="J12294" s="4">
        <v>2040176</v>
      </c>
    </row>
    <row r="12295" spans="1:10" x14ac:dyDescent="0.35">
      <c r="C12295" t="s">
        <v>1844</v>
      </c>
      <c r="D12295" s="4">
        <v>114458</v>
      </c>
      <c r="E12295" s="4">
        <v>16003</v>
      </c>
      <c r="F12295" s="4">
        <v>81314</v>
      </c>
      <c r="H12295" s="4">
        <v>144993</v>
      </c>
      <c r="I12295" s="4">
        <v>356768</v>
      </c>
      <c r="J12295" s="4">
        <v>130461</v>
      </c>
    </row>
    <row r="12296" spans="1:10" x14ac:dyDescent="0.35">
      <c r="C12296" t="s">
        <v>1845</v>
      </c>
      <c r="D12296" s="4">
        <v>177385</v>
      </c>
      <c r="I12296" s="4">
        <v>177385</v>
      </c>
      <c r="J12296" s="4">
        <v>177385</v>
      </c>
    </row>
    <row r="12297" spans="1:10" x14ac:dyDescent="0.35">
      <c r="B12297" t="s">
        <v>51</v>
      </c>
      <c r="D12297" s="4">
        <v>2332018</v>
      </c>
      <c r="E12297" s="4">
        <v>16003</v>
      </c>
      <c r="F12297" s="4">
        <v>1145314</v>
      </c>
      <c r="H12297" s="4">
        <v>144993</v>
      </c>
      <c r="I12297" s="4">
        <v>3638329</v>
      </c>
      <c r="J12297" s="4">
        <v>2348021</v>
      </c>
    </row>
    <row r="12298" spans="1:10" x14ac:dyDescent="0.35">
      <c r="B12298" t="s">
        <v>1843</v>
      </c>
      <c r="C12298" t="s">
        <v>1846</v>
      </c>
      <c r="D12298" s="4">
        <v>3230647</v>
      </c>
      <c r="I12298" s="4">
        <v>3230647</v>
      </c>
      <c r="J12298" s="4">
        <v>3230647</v>
      </c>
    </row>
    <row r="12299" spans="1:10" x14ac:dyDescent="0.35">
      <c r="C12299" t="s">
        <v>1847</v>
      </c>
      <c r="D12299" s="4">
        <v>970190</v>
      </c>
      <c r="F12299" s="4">
        <v>67568</v>
      </c>
      <c r="I12299" s="4">
        <v>1037757</v>
      </c>
      <c r="J12299" s="4">
        <v>970190</v>
      </c>
    </row>
    <row r="12300" spans="1:10" x14ac:dyDescent="0.35">
      <c r="C12300" t="s">
        <v>1848</v>
      </c>
      <c r="D12300" s="4">
        <v>9500</v>
      </c>
      <c r="I12300" s="4">
        <v>9500</v>
      </c>
      <c r="J12300" s="4">
        <v>9500</v>
      </c>
    </row>
    <row r="12301" spans="1:10" x14ac:dyDescent="0.35">
      <c r="B12301" t="s">
        <v>52</v>
      </c>
      <c r="D12301" s="4">
        <v>4210336</v>
      </c>
      <c r="F12301" s="4">
        <v>67568</v>
      </c>
      <c r="I12301" s="4">
        <v>4277904</v>
      </c>
      <c r="J12301" s="4">
        <v>4210336</v>
      </c>
    </row>
    <row r="12302" spans="1:10" x14ac:dyDescent="0.35">
      <c r="B12302" t="s">
        <v>1849</v>
      </c>
      <c r="C12302" t="s">
        <v>1850</v>
      </c>
      <c r="D12302" s="4">
        <v>800000</v>
      </c>
      <c r="I12302" s="4">
        <v>800000</v>
      </c>
      <c r="J12302" s="4">
        <v>800000</v>
      </c>
    </row>
    <row r="12303" spans="1:10" x14ac:dyDescent="0.35">
      <c r="B12303" t="s">
        <v>53</v>
      </c>
      <c r="D12303" s="4">
        <v>800000</v>
      </c>
      <c r="I12303" s="4">
        <v>800000</v>
      </c>
      <c r="J12303" s="4">
        <v>800000</v>
      </c>
    </row>
    <row r="12304" spans="1:10" x14ac:dyDescent="0.35">
      <c r="B12304" t="s">
        <v>1844</v>
      </c>
      <c r="C12304" t="s">
        <v>1851</v>
      </c>
      <c r="D12304" s="4">
        <v>58622</v>
      </c>
      <c r="I12304" s="4">
        <v>58622</v>
      </c>
      <c r="J12304" s="4">
        <v>58622</v>
      </c>
    </row>
    <row r="12305" spans="2:10" x14ac:dyDescent="0.35">
      <c r="C12305" t="s">
        <v>1853</v>
      </c>
      <c r="D12305" s="4">
        <v>2730</v>
      </c>
      <c r="F12305" s="4">
        <v>1539</v>
      </c>
      <c r="I12305" s="4">
        <v>4270</v>
      </c>
      <c r="J12305" s="4">
        <v>2730</v>
      </c>
    </row>
    <row r="12306" spans="2:10" x14ac:dyDescent="0.35">
      <c r="C12306" t="s">
        <v>1893</v>
      </c>
      <c r="D12306" s="4">
        <v>2389</v>
      </c>
      <c r="I12306" s="4">
        <v>2389</v>
      </c>
      <c r="J12306" s="4">
        <v>2389</v>
      </c>
    </row>
    <row r="12307" spans="2:10" x14ac:dyDescent="0.35">
      <c r="B12307" t="s">
        <v>1844</v>
      </c>
      <c r="C12307" t="s">
        <v>1854</v>
      </c>
      <c r="D12307" s="4">
        <v>45163</v>
      </c>
      <c r="F12307" s="4">
        <v>127773</v>
      </c>
      <c r="I12307" s="4">
        <v>172936</v>
      </c>
      <c r="J12307" s="4">
        <v>45163</v>
      </c>
    </row>
    <row r="12308" spans="2:10" x14ac:dyDescent="0.35">
      <c r="C12308" t="s">
        <v>1855</v>
      </c>
      <c r="E12308" s="4">
        <v>60393</v>
      </c>
      <c r="I12308" s="4">
        <v>60393</v>
      </c>
      <c r="J12308">
        <v>60393</v>
      </c>
    </row>
    <row r="12309" spans="2:10" x14ac:dyDescent="0.35">
      <c r="C12309" t="s">
        <v>1856</v>
      </c>
      <c r="I12309" s="4">
        <v>0</v>
      </c>
      <c r="J12309">
        <v>0</v>
      </c>
    </row>
    <row r="12310" spans="2:10" x14ac:dyDescent="0.35">
      <c r="C12310" t="s">
        <v>1857</v>
      </c>
      <c r="D12310" s="4">
        <v>8827</v>
      </c>
      <c r="I12310" s="4">
        <v>8827</v>
      </c>
      <c r="J12310" s="4">
        <v>8827</v>
      </c>
    </row>
    <row r="12311" spans="2:10" x14ac:dyDescent="0.35">
      <c r="C12311" t="s">
        <v>1858</v>
      </c>
      <c r="D12311" s="4">
        <v>4022</v>
      </c>
      <c r="H12311" s="4">
        <v>5195</v>
      </c>
      <c r="I12311" s="4">
        <v>9217</v>
      </c>
      <c r="J12311" s="4">
        <v>4022</v>
      </c>
    </row>
    <row r="12312" spans="2:10" x14ac:dyDescent="0.35">
      <c r="C12312" t="s">
        <v>1859</v>
      </c>
      <c r="D12312" s="4">
        <v>225000</v>
      </c>
      <c r="G12312" s="4">
        <v>25000</v>
      </c>
      <c r="I12312" s="4">
        <v>250000</v>
      </c>
      <c r="J12312" s="4">
        <v>225000</v>
      </c>
    </row>
    <row r="12313" spans="2:10" x14ac:dyDescent="0.35">
      <c r="C12313" t="s">
        <v>1861</v>
      </c>
      <c r="D12313" s="4">
        <v>9794</v>
      </c>
      <c r="I12313" s="4">
        <v>9794</v>
      </c>
      <c r="J12313" s="4">
        <v>9794</v>
      </c>
    </row>
    <row r="12314" spans="2:10" x14ac:dyDescent="0.35">
      <c r="C12314" t="s">
        <v>1862</v>
      </c>
      <c r="D12314" s="4">
        <v>85464</v>
      </c>
      <c r="I12314" s="4">
        <v>85464</v>
      </c>
      <c r="J12314" s="4">
        <v>85464</v>
      </c>
    </row>
    <row r="12315" spans="2:10" x14ac:dyDescent="0.35">
      <c r="B12315" t="s">
        <v>54</v>
      </c>
      <c r="D12315" s="4">
        <v>442011</v>
      </c>
      <c r="E12315" s="4">
        <v>60393</v>
      </c>
      <c r="F12315" s="4">
        <v>129312</v>
      </c>
      <c r="G12315" s="4">
        <v>25000</v>
      </c>
      <c r="H12315" s="4">
        <v>5195</v>
      </c>
      <c r="I12315" s="4">
        <v>661912</v>
      </c>
      <c r="J12315" s="4">
        <v>502404</v>
      </c>
    </row>
    <row r="12316" spans="2:10" x14ac:dyDescent="0.35">
      <c r="B12316" t="s">
        <v>1845</v>
      </c>
      <c r="C12316" t="s">
        <v>1866</v>
      </c>
      <c r="I12316" s="4">
        <v>0</v>
      </c>
      <c r="J12316">
        <v>0</v>
      </c>
    </row>
    <row r="12317" spans="2:10" x14ac:dyDescent="0.35">
      <c r="C12317" t="s">
        <v>1867</v>
      </c>
      <c r="F12317" s="4">
        <v>4500</v>
      </c>
      <c r="H12317" s="4">
        <v>208391</v>
      </c>
      <c r="I12317" s="4">
        <v>212891</v>
      </c>
      <c r="J12317">
        <v>0</v>
      </c>
    </row>
    <row r="12318" spans="2:10" x14ac:dyDescent="0.35">
      <c r="C12318" t="s">
        <v>1868</v>
      </c>
      <c r="F12318" s="4">
        <v>50000</v>
      </c>
      <c r="H12318" s="4">
        <v>261701</v>
      </c>
      <c r="I12318" s="4">
        <v>311701</v>
      </c>
      <c r="J12318">
        <v>0</v>
      </c>
    </row>
    <row r="12319" spans="2:10" x14ac:dyDescent="0.35">
      <c r="C12319" t="s">
        <v>1894</v>
      </c>
      <c r="D12319" s="4">
        <v>655</v>
      </c>
      <c r="I12319" s="4">
        <v>655</v>
      </c>
      <c r="J12319" s="4">
        <v>655</v>
      </c>
    </row>
    <row r="12320" spans="2:10" x14ac:dyDescent="0.35">
      <c r="C12320" t="s">
        <v>1869</v>
      </c>
      <c r="H12320" s="4">
        <v>57600</v>
      </c>
      <c r="I12320" s="4">
        <v>57600</v>
      </c>
      <c r="J12320">
        <v>0</v>
      </c>
    </row>
    <row r="12321" spans="1:10" x14ac:dyDescent="0.35">
      <c r="C12321" t="s">
        <v>1870</v>
      </c>
      <c r="E12321" s="4">
        <v>443</v>
      </c>
      <c r="F12321" s="4">
        <v>178259</v>
      </c>
      <c r="I12321" s="4">
        <v>178703</v>
      </c>
      <c r="J12321">
        <v>443</v>
      </c>
    </row>
    <row r="12322" spans="1:10" x14ac:dyDescent="0.35">
      <c r="C12322" t="s">
        <v>1871</v>
      </c>
      <c r="F12322" s="4">
        <v>155751</v>
      </c>
      <c r="G12322" s="4">
        <v>48060</v>
      </c>
      <c r="I12322" s="4">
        <v>203811</v>
      </c>
      <c r="J12322">
        <v>0</v>
      </c>
    </row>
    <row r="12323" spans="1:10" x14ac:dyDescent="0.35">
      <c r="C12323" t="s">
        <v>1872</v>
      </c>
      <c r="D12323" s="4">
        <v>49000</v>
      </c>
      <c r="I12323" s="4">
        <v>49000</v>
      </c>
      <c r="J12323" s="4">
        <v>49000</v>
      </c>
    </row>
    <row r="12324" spans="1:10" x14ac:dyDescent="0.35">
      <c r="C12324" t="s">
        <v>1875</v>
      </c>
      <c r="H12324" s="4">
        <v>6975</v>
      </c>
      <c r="I12324" s="4">
        <v>6975</v>
      </c>
      <c r="J12324">
        <v>0</v>
      </c>
    </row>
    <row r="12325" spans="1:10" x14ac:dyDescent="0.35">
      <c r="B12325" t="s">
        <v>55</v>
      </c>
      <c r="D12325" s="4">
        <v>49655</v>
      </c>
      <c r="E12325" s="4">
        <v>443</v>
      </c>
      <c r="F12325" s="4">
        <v>388510</v>
      </c>
      <c r="G12325" s="4">
        <v>48060</v>
      </c>
      <c r="H12325" s="4">
        <v>534666</v>
      </c>
      <c r="I12325" s="4">
        <v>1021335</v>
      </c>
      <c r="J12325" s="4">
        <v>50098</v>
      </c>
    </row>
    <row r="12326" spans="1:10" x14ac:dyDescent="0.35">
      <c r="B12326" t="s">
        <v>1878</v>
      </c>
      <c r="C12326" t="s">
        <v>1879</v>
      </c>
      <c r="D12326" s="4">
        <v>18046</v>
      </c>
      <c r="I12326" s="4">
        <v>18046</v>
      </c>
      <c r="J12326" s="4">
        <v>18046</v>
      </c>
    </row>
    <row r="12327" spans="1:10" x14ac:dyDescent="0.35">
      <c r="C12327" t="s">
        <v>1881</v>
      </c>
      <c r="D12327" s="4">
        <v>73736</v>
      </c>
      <c r="I12327" s="4">
        <v>73736</v>
      </c>
      <c r="J12327" s="4">
        <v>73736</v>
      </c>
    </row>
    <row r="12328" spans="1:10" x14ac:dyDescent="0.35">
      <c r="C12328" t="s">
        <v>1892</v>
      </c>
      <c r="D12328" s="4">
        <v>2889</v>
      </c>
      <c r="I12328" s="4">
        <v>2889</v>
      </c>
      <c r="J12328" s="4">
        <v>2889</v>
      </c>
    </row>
    <row r="12329" spans="1:10" x14ac:dyDescent="0.35">
      <c r="B12329" t="s">
        <v>56</v>
      </c>
      <c r="D12329" s="4">
        <v>94671</v>
      </c>
      <c r="I12329" s="4">
        <v>94671</v>
      </c>
      <c r="J12329" s="4">
        <v>94671</v>
      </c>
    </row>
    <row r="12330" spans="1:10" x14ac:dyDescent="0.35">
      <c r="B12330" t="s">
        <v>1887</v>
      </c>
      <c r="C12330" t="s">
        <v>1888</v>
      </c>
      <c r="H12330" s="4">
        <v>96000</v>
      </c>
      <c r="I12330" s="4">
        <v>96000</v>
      </c>
      <c r="J12330">
        <v>0</v>
      </c>
    </row>
    <row r="12331" spans="1:10" x14ac:dyDescent="0.35">
      <c r="C12331" t="s">
        <v>1889</v>
      </c>
      <c r="F12331" s="4">
        <v>63000</v>
      </c>
      <c r="I12331" s="4">
        <v>63000</v>
      </c>
      <c r="J12331">
        <v>0</v>
      </c>
    </row>
    <row r="12332" spans="1:10" x14ac:dyDescent="0.35">
      <c r="C12332" t="s">
        <v>1890</v>
      </c>
      <c r="F12332" s="4">
        <v>60000</v>
      </c>
      <c r="I12332" s="4">
        <v>60000</v>
      </c>
      <c r="J12332">
        <v>0</v>
      </c>
    </row>
    <row r="12333" spans="1:10" x14ac:dyDescent="0.35">
      <c r="B12333" t="s">
        <v>58</v>
      </c>
      <c r="F12333" s="4">
        <v>123000</v>
      </c>
      <c r="H12333" s="4">
        <v>96000</v>
      </c>
      <c r="I12333" s="4">
        <v>219000</v>
      </c>
      <c r="J12333">
        <v>0</v>
      </c>
    </row>
    <row r="12334" spans="1:10" x14ac:dyDescent="0.35">
      <c r="A12334" t="s">
        <v>1758</v>
      </c>
      <c r="D12334" s="4">
        <v>7928691</v>
      </c>
      <c r="E12334" s="4">
        <v>76840</v>
      </c>
      <c r="F12334" s="4">
        <v>1853704</v>
      </c>
      <c r="G12334" s="4">
        <v>73060</v>
      </c>
      <c r="H12334" s="4">
        <v>780854</v>
      </c>
      <c r="I12334" s="4">
        <v>10713149</v>
      </c>
      <c r="J12334" s="4">
        <v>8005531</v>
      </c>
    </row>
    <row r="12335" spans="1:10" x14ac:dyDescent="0.35">
      <c r="A12335" t="s">
        <v>1177</v>
      </c>
      <c r="B12335" t="s">
        <v>1842</v>
      </c>
      <c r="C12335" t="s">
        <v>1843</v>
      </c>
      <c r="D12335" s="4">
        <v>13580519</v>
      </c>
      <c r="E12335" s="4">
        <v>2279340</v>
      </c>
      <c r="I12335" s="4">
        <v>15859859</v>
      </c>
      <c r="J12335" s="4">
        <v>15859859</v>
      </c>
    </row>
    <row r="12336" spans="1:10" x14ac:dyDescent="0.35">
      <c r="C12336" t="s">
        <v>1844</v>
      </c>
      <c r="D12336" s="4">
        <v>1666674</v>
      </c>
      <c r="H12336" s="4">
        <v>120600</v>
      </c>
      <c r="I12336" s="4">
        <v>1787274</v>
      </c>
      <c r="J12336" s="4">
        <v>1666674</v>
      </c>
    </row>
    <row r="12337" spans="2:10" x14ac:dyDescent="0.35">
      <c r="C12337" t="s">
        <v>1845</v>
      </c>
      <c r="D12337" s="4">
        <v>755341</v>
      </c>
      <c r="I12337" s="4">
        <v>755341</v>
      </c>
      <c r="J12337" s="4">
        <v>755341</v>
      </c>
    </row>
    <row r="12338" spans="2:10" x14ac:dyDescent="0.35">
      <c r="B12338" t="s">
        <v>51</v>
      </c>
      <c r="D12338" s="4">
        <v>16002534</v>
      </c>
      <c r="E12338" s="4">
        <v>2279340</v>
      </c>
      <c r="H12338" s="4">
        <v>120600</v>
      </c>
      <c r="I12338" s="4">
        <v>18402474</v>
      </c>
      <c r="J12338" s="4">
        <v>18281874</v>
      </c>
    </row>
    <row r="12339" spans="2:10" x14ac:dyDescent="0.35">
      <c r="B12339" t="s">
        <v>1843</v>
      </c>
      <c r="C12339" t="s">
        <v>1846</v>
      </c>
      <c r="D12339" s="4">
        <v>4864291</v>
      </c>
      <c r="I12339" s="4">
        <v>4864291</v>
      </c>
      <c r="J12339" s="4">
        <v>4864291</v>
      </c>
    </row>
    <row r="12340" spans="2:10" x14ac:dyDescent="0.35">
      <c r="C12340" t="s">
        <v>1847</v>
      </c>
      <c r="D12340" s="4">
        <v>5687965</v>
      </c>
      <c r="F12340" s="4">
        <v>945946</v>
      </c>
      <c r="I12340" s="4">
        <v>6633911</v>
      </c>
      <c r="J12340" s="4">
        <v>5687965</v>
      </c>
    </row>
    <row r="12341" spans="2:10" x14ac:dyDescent="0.35">
      <c r="C12341" t="s">
        <v>1848</v>
      </c>
      <c r="D12341" s="4">
        <v>8730</v>
      </c>
      <c r="I12341" s="4">
        <v>8730</v>
      </c>
      <c r="J12341" s="4">
        <v>8730</v>
      </c>
    </row>
    <row r="12342" spans="2:10" x14ac:dyDescent="0.35">
      <c r="B12342" t="s">
        <v>52</v>
      </c>
      <c r="D12342" s="4">
        <v>10560986</v>
      </c>
      <c r="F12342" s="4">
        <v>945946</v>
      </c>
      <c r="I12342" s="4">
        <v>11506932</v>
      </c>
      <c r="J12342" s="4">
        <v>10560986</v>
      </c>
    </row>
    <row r="12343" spans="2:10" x14ac:dyDescent="0.35">
      <c r="B12343" t="s">
        <v>1849</v>
      </c>
      <c r="C12343" t="s">
        <v>1850</v>
      </c>
      <c r="E12343" s="4">
        <v>1600000</v>
      </c>
      <c r="I12343" s="4">
        <v>1600000</v>
      </c>
      <c r="J12343">
        <v>1600000</v>
      </c>
    </row>
    <row r="12344" spans="2:10" x14ac:dyDescent="0.35">
      <c r="B12344" t="s">
        <v>53</v>
      </c>
      <c r="E12344" s="4">
        <v>1600000</v>
      </c>
      <c r="I12344" s="4">
        <v>1600000</v>
      </c>
      <c r="J12344">
        <v>1600000</v>
      </c>
    </row>
    <row r="12345" spans="2:10" x14ac:dyDescent="0.35">
      <c r="B12345" t="s">
        <v>1844</v>
      </c>
      <c r="C12345" t="s">
        <v>1934</v>
      </c>
      <c r="D12345" s="4">
        <v>3586</v>
      </c>
      <c r="I12345" s="4">
        <v>3586</v>
      </c>
      <c r="J12345" s="4">
        <v>3586</v>
      </c>
    </row>
    <row r="12346" spans="2:10" x14ac:dyDescent="0.35">
      <c r="C12346" t="s">
        <v>1851</v>
      </c>
      <c r="D12346" s="4">
        <v>278232</v>
      </c>
      <c r="I12346" s="4">
        <v>278232</v>
      </c>
      <c r="J12346" s="4">
        <v>278232</v>
      </c>
    </row>
    <row r="12347" spans="2:10" x14ac:dyDescent="0.35">
      <c r="C12347" t="s">
        <v>1899</v>
      </c>
      <c r="H12347" s="4">
        <v>50161</v>
      </c>
      <c r="I12347" s="4">
        <v>50161</v>
      </c>
      <c r="J12347">
        <v>0</v>
      </c>
    </row>
    <row r="12348" spans="2:10" x14ac:dyDescent="0.35">
      <c r="C12348" t="s">
        <v>1916</v>
      </c>
      <c r="D12348" s="4">
        <v>9630</v>
      </c>
      <c r="I12348" s="4">
        <v>9630</v>
      </c>
      <c r="J12348" s="4">
        <v>9630</v>
      </c>
    </row>
    <row r="12349" spans="2:10" x14ac:dyDescent="0.35">
      <c r="C12349" t="s">
        <v>1852</v>
      </c>
      <c r="D12349" s="4">
        <v>9541</v>
      </c>
      <c r="I12349" s="4">
        <v>9541</v>
      </c>
      <c r="J12349" s="4">
        <v>9541</v>
      </c>
    </row>
    <row r="12350" spans="2:10" x14ac:dyDescent="0.35">
      <c r="C12350" t="s">
        <v>1853</v>
      </c>
      <c r="D12350" s="4">
        <v>11965</v>
      </c>
      <c r="F12350" s="4">
        <v>3848</v>
      </c>
      <c r="I12350" s="4">
        <v>15813</v>
      </c>
      <c r="J12350" s="4">
        <v>11965</v>
      </c>
    </row>
    <row r="12351" spans="2:10" x14ac:dyDescent="0.35">
      <c r="C12351" t="s">
        <v>1893</v>
      </c>
      <c r="H12351" s="4">
        <v>2052</v>
      </c>
      <c r="I12351" s="4">
        <v>2052</v>
      </c>
      <c r="J12351">
        <v>0</v>
      </c>
    </row>
    <row r="12352" spans="2:10" x14ac:dyDescent="0.35">
      <c r="C12352" t="s">
        <v>1903</v>
      </c>
      <c r="D12352" s="4">
        <v>9032</v>
      </c>
      <c r="I12352" s="4">
        <v>9032</v>
      </c>
      <c r="J12352" s="4">
        <v>9032</v>
      </c>
    </row>
    <row r="12353" spans="2:10" x14ac:dyDescent="0.35">
      <c r="C12353" t="s">
        <v>1854</v>
      </c>
      <c r="D12353" s="4">
        <v>37205</v>
      </c>
      <c r="F12353" s="4">
        <v>195022</v>
      </c>
      <c r="I12353" s="4">
        <v>232226</v>
      </c>
      <c r="J12353" s="4">
        <v>37205</v>
      </c>
    </row>
    <row r="12354" spans="2:10" x14ac:dyDescent="0.35">
      <c r="C12354" t="s">
        <v>1855</v>
      </c>
      <c r="D12354" s="4">
        <v>219520</v>
      </c>
      <c r="E12354" s="4">
        <v>50229</v>
      </c>
      <c r="G12354" s="4">
        <v>190511</v>
      </c>
      <c r="I12354" s="4">
        <v>460260</v>
      </c>
      <c r="J12354" s="4">
        <v>269749</v>
      </c>
    </row>
    <row r="12355" spans="2:10" x14ac:dyDescent="0.35">
      <c r="C12355" t="s">
        <v>1856</v>
      </c>
      <c r="D12355" s="4">
        <v>9646</v>
      </c>
      <c r="H12355" s="4">
        <v>22778</v>
      </c>
      <c r="I12355" s="4">
        <v>32425</v>
      </c>
      <c r="J12355" s="4">
        <v>9646</v>
      </c>
    </row>
    <row r="12356" spans="2:10" x14ac:dyDescent="0.35">
      <c r="C12356" t="s">
        <v>1857</v>
      </c>
      <c r="D12356" s="4">
        <v>16974</v>
      </c>
      <c r="I12356" s="4">
        <v>16974</v>
      </c>
      <c r="J12356" s="4">
        <v>16974</v>
      </c>
    </row>
    <row r="12357" spans="2:10" x14ac:dyDescent="0.35">
      <c r="C12357" t="s">
        <v>1914</v>
      </c>
      <c r="F12357" s="4">
        <v>45410</v>
      </c>
      <c r="I12357" s="4">
        <v>45410</v>
      </c>
      <c r="J12357">
        <v>0</v>
      </c>
    </row>
    <row r="12358" spans="2:10" x14ac:dyDescent="0.35">
      <c r="C12358" t="s">
        <v>1858</v>
      </c>
      <c r="D12358" s="4">
        <v>39215</v>
      </c>
      <c r="I12358" s="4">
        <v>39215</v>
      </c>
      <c r="J12358" s="4">
        <v>39215</v>
      </c>
    </row>
    <row r="12359" spans="2:10" x14ac:dyDescent="0.35">
      <c r="C12359" t="s">
        <v>1859</v>
      </c>
      <c r="D12359" s="4">
        <v>918146</v>
      </c>
      <c r="I12359" s="4">
        <v>918146</v>
      </c>
      <c r="J12359" s="4">
        <v>918146</v>
      </c>
    </row>
    <row r="12360" spans="2:10" x14ac:dyDescent="0.35">
      <c r="C12360" t="s">
        <v>1915</v>
      </c>
      <c r="D12360" s="4">
        <v>5</v>
      </c>
      <c r="I12360" s="4">
        <v>5</v>
      </c>
      <c r="J12360" s="4">
        <v>5</v>
      </c>
    </row>
    <row r="12361" spans="2:10" x14ac:dyDescent="0.35">
      <c r="C12361" t="s">
        <v>1860</v>
      </c>
      <c r="D12361" s="4">
        <v>326109</v>
      </c>
      <c r="E12361" s="4">
        <v>108703</v>
      </c>
      <c r="I12361" s="4">
        <v>434812</v>
      </c>
      <c r="J12361" s="4">
        <v>434812</v>
      </c>
    </row>
    <row r="12362" spans="2:10" x14ac:dyDescent="0.35">
      <c r="C12362" t="s">
        <v>1861</v>
      </c>
      <c r="D12362" s="4">
        <v>133845</v>
      </c>
      <c r="I12362" s="4">
        <v>133845</v>
      </c>
      <c r="J12362" s="4">
        <v>133845</v>
      </c>
    </row>
    <row r="12363" spans="2:10" x14ac:dyDescent="0.35">
      <c r="C12363" t="s">
        <v>1863</v>
      </c>
      <c r="D12363" s="4">
        <v>15560</v>
      </c>
      <c r="F12363" s="4">
        <v>7780</v>
      </c>
      <c r="I12363" s="4">
        <v>23340</v>
      </c>
      <c r="J12363" s="4">
        <v>15560</v>
      </c>
    </row>
    <row r="12364" spans="2:10" x14ac:dyDescent="0.35">
      <c r="B12364" t="s">
        <v>54</v>
      </c>
      <c r="D12364" s="4">
        <v>2038212</v>
      </c>
      <c r="E12364" s="4">
        <v>158933</v>
      </c>
      <c r="F12364" s="4">
        <v>252059</v>
      </c>
      <c r="G12364" s="4">
        <v>190511</v>
      </c>
      <c r="H12364" s="4">
        <v>74991</v>
      </c>
      <c r="I12364" s="4">
        <v>2714706</v>
      </c>
      <c r="J12364" s="4">
        <v>2197145</v>
      </c>
    </row>
    <row r="12365" spans="2:10" x14ac:dyDescent="0.35">
      <c r="B12365" t="s">
        <v>1845</v>
      </c>
      <c r="C12365" t="s">
        <v>1865</v>
      </c>
      <c r="G12365" s="4">
        <v>131762</v>
      </c>
      <c r="I12365" s="4">
        <v>131762</v>
      </c>
      <c r="J12365">
        <v>0</v>
      </c>
    </row>
    <row r="12366" spans="2:10" x14ac:dyDescent="0.35">
      <c r="C12366" t="s">
        <v>1866</v>
      </c>
      <c r="I12366" s="4">
        <v>0</v>
      </c>
      <c r="J12366">
        <v>0</v>
      </c>
    </row>
    <row r="12367" spans="2:10" x14ac:dyDescent="0.35">
      <c r="C12367" t="s">
        <v>1867</v>
      </c>
      <c r="D12367" s="4">
        <v>50531</v>
      </c>
      <c r="F12367" s="4">
        <v>4500</v>
      </c>
      <c r="H12367" s="4">
        <v>1838821</v>
      </c>
      <c r="I12367" s="4">
        <v>1893852</v>
      </c>
      <c r="J12367" s="4">
        <v>50531</v>
      </c>
    </row>
    <row r="12368" spans="2:10" x14ac:dyDescent="0.35">
      <c r="C12368" t="s">
        <v>1868</v>
      </c>
      <c r="D12368" s="4">
        <v>6990</v>
      </c>
      <c r="F12368" s="4">
        <v>100000</v>
      </c>
      <c r="H12368" s="4">
        <v>1035895</v>
      </c>
      <c r="I12368" s="4">
        <v>1142885</v>
      </c>
      <c r="J12368" s="4">
        <v>6990</v>
      </c>
    </row>
    <row r="12369" spans="2:10" x14ac:dyDescent="0.35">
      <c r="C12369" t="s">
        <v>1894</v>
      </c>
      <c r="D12369" s="4">
        <v>3273</v>
      </c>
      <c r="I12369" s="4">
        <v>3273</v>
      </c>
      <c r="J12369" s="4">
        <v>3273</v>
      </c>
    </row>
    <row r="12370" spans="2:10" x14ac:dyDescent="0.35">
      <c r="C12370" t="s">
        <v>1869</v>
      </c>
      <c r="D12370" s="4">
        <v>960</v>
      </c>
      <c r="H12370" s="4">
        <v>328320</v>
      </c>
      <c r="I12370" s="4">
        <v>329280</v>
      </c>
      <c r="J12370" s="4">
        <v>960</v>
      </c>
    </row>
    <row r="12371" spans="2:10" x14ac:dyDescent="0.35">
      <c r="C12371" t="s">
        <v>1870</v>
      </c>
      <c r="D12371" s="4">
        <v>11949</v>
      </c>
      <c r="E12371" s="4">
        <v>21283</v>
      </c>
      <c r="G12371" s="4">
        <v>2063824</v>
      </c>
      <c r="I12371" s="4">
        <v>2097056</v>
      </c>
      <c r="J12371" s="4">
        <v>33232</v>
      </c>
    </row>
    <row r="12372" spans="2:10" x14ac:dyDescent="0.35">
      <c r="C12372" t="s">
        <v>1871</v>
      </c>
      <c r="D12372" s="4">
        <v>31867</v>
      </c>
      <c r="G12372" s="4">
        <v>4330000</v>
      </c>
      <c r="H12372" s="4">
        <v>159041</v>
      </c>
      <c r="I12372" s="4">
        <v>4520908</v>
      </c>
      <c r="J12372" s="4">
        <v>31867</v>
      </c>
    </row>
    <row r="12373" spans="2:10" x14ac:dyDescent="0.35">
      <c r="C12373" t="s">
        <v>1872</v>
      </c>
      <c r="D12373" s="4">
        <v>49000</v>
      </c>
      <c r="I12373" s="4">
        <v>49000</v>
      </c>
      <c r="J12373" s="4">
        <v>49000</v>
      </c>
    </row>
    <row r="12374" spans="2:10" x14ac:dyDescent="0.35">
      <c r="C12374" t="s">
        <v>1874</v>
      </c>
      <c r="D12374" s="4">
        <v>2766</v>
      </c>
      <c r="I12374" s="4">
        <v>2766</v>
      </c>
      <c r="J12374" s="4">
        <v>2766</v>
      </c>
    </row>
    <row r="12375" spans="2:10" x14ac:dyDescent="0.35">
      <c r="C12375" t="s">
        <v>1875</v>
      </c>
      <c r="H12375" s="4">
        <v>23248</v>
      </c>
      <c r="I12375" s="4">
        <v>23248</v>
      </c>
      <c r="J12375">
        <v>0</v>
      </c>
    </row>
    <row r="12376" spans="2:10" x14ac:dyDescent="0.35">
      <c r="C12376" t="s">
        <v>1876</v>
      </c>
      <c r="D12376" s="4">
        <v>1580</v>
      </c>
      <c r="H12376" s="4">
        <v>171360</v>
      </c>
      <c r="I12376" s="4">
        <v>172940</v>
      </c>
      <c r="J12376" s="4">
        <v>1580</v>
      </c>
    </row>
    <row r="12377" spans="2:10" x14ac:dyDescent="0.35">
      <c r="C12377" t="s">
        <v>1877</v>
      </c>
      <c r="D12377" s="4">
        <v>27748</v>
      </c>
      <c r="I12377" s="4">
        <v>27748</v>
      </c>
      <c r="J12377" s="4">
        <v>27748</v>
      </c>
    </row>
    <row r="12378" spans="2:10" x14ac:dyDescent="0.35">
      <c r="B12378" t="s">
        <v>55</v>
      </c>
      <c r="D12378" s="4">
        <v>186665</v>
      </c>
      <c r="E12378" s="4">
        <v>21283</v>
      </c>
      <c r="F12378" s="4">
        <v>104500</v>
      </c>
      <c r="G12378" s="4">
        <v>6525586</v>
      </c>
      <c r="H12378" s="4">
        <v>3556685</v>
      </c>
      <c r="I12378" s="4">
        <v>10394719</v>
      </c>
      <c r="J12378" s="4">
        <v>207948</v>
      </c>
    </row>
    <row r="12379" spans="2:10" x14ac:dyDescent="0.35">
      <c r="B12379" t="s">
        <v>1878</v>
      </c>
      <c r="C12379" t="s">
        <v>1912</v>
      </c>
      <c r="D12379" s="4">
        <v>1985</v>
      </c>
      <c r="I12379" s="4">
        <v>1985</v>
      </c>
      <c r="J12379" s="4">
        <v>1985</v>
      </c>
    </row>
    <row r="12380" spans="2:10" x14ac:dyDescent="0.35">
      <c r="C12380" t="s">
        <v>1879</v>
      </c>
      <c r="D12380" s="4">
        <v>227835</v>
      </c>
      <c r="I12380" s="4">
        <v>227835</v>
      </c>
      <c r="J12380" s="4">
        <v>227835</v>
      </c>
    </row>
    <row r="12381" spans="2:10" x14ac:dyDescent="0.35">
      <c r="C12381" t="s">
        <v>1907</v>
      </c>
      <c r="D12381" s="4">
        <v>10993</v>
      </c>
      <c r="I12381" s="4">
        <v>10993</v>
      </c>
      <c r="J12381" s="4">
        <v>10993</v>
      </c>
    </row>
    <row r="12382" spans="2:10" x14ac:dyDescent="0.35">
      <c r="C12382" t="s">
        <v>1897</v>
      </c>
      <c r="D12382" s="4">
        <v>9089</v>
      </c>
      <c r="I12382" s="4">
        <v>9089</v>
      </c>
      <c r="J12382" s="4">
        <v>9089</v>
      </c>
    </row>
    <row r="12383" spans="2:10" x14ac:dyDescent="0.35">
      <c r="C12383" t="s">
        <v>1880</v>
      </c>
      <c r="D12383" s="4">
        <v>287296</v>
      </c>
      <c r="I12383" s="4">
        <v>287296</v>
      </c>
      <c r="J12383" s="4">
        <v>287296</v>
      </c>
    </row>
    <row r="12384" spans="2:10" x14ac:dyDescent="0.35">
      <c r="C12384" t="s">
        <v>1881</v>
      </c>
      <c r="D12384" s="4">
        <v>398553</v>
      </c>
      <c r="I12384" s="4">
        <v>398553</v>
      </c>
      <c r="J12384" s="4">
        <v>398553</v>
      </c>
    </row>
    <row r="12385" spans="1:10" x14ac:dyDescent="0.35">
      <c r="C12385" t="s">
        <v>1883</v>
      </c>
      <c r="D12385" s="4">
        <v>11026</v>
      </c>
      <c r="I12385" s="4">
        <v>11026</v>
      </c>
      <c r="J12385" s="4">
        <v>11026</v>
      </c>
    </row>
    <row r="12386" spans="1:10" x14ac:dyDescent="0.35">
      <c r="B12386" t="s">
        <v>56</v>
      </c>
      <c r="D12386" s="4">
        <v>946777</v>
      </c>
      <c r="I12386" s="4">
        <v>946777</v>
      </c>
      <c r="J12386" s="4">
        <v>946777</v>
      </c>
    </row>
    <row r="12387" spans="1:10" x14ac:dyDescent="0.35">
      <c r="B12387" t="s">
        <v>1885</v>
      </c>
      <c r="C12387" t="s">
        <v>1886</v>
      </c>
      <c r="D12387" s="4">
        <v>12100</v>
      </c>
      <c r="F12387" s="4">
        <v>155536</v>
      </c>
      <c r="I12387" s="4">
        <v>167636</v>
      </c>
      <c r="J12387" s="4">
        <v>12100</v>
      </c>
    </row>
    <row r="12388" spans="1:10" x14ac:dyDescent="0.35">
      <c r="B12388" t="s">
        <v>57</v>
      </c>
      <c r="D12388" s="4">
        <v>12100</v>
      </c>
      <c r="F12388" s="4">
        <v>155536</v>
      </c>
      <c r="I12388" s="4">
        <v>167636</v>
      </c>
      <c r="J12388" s="4">
        <v>12100</v>
      </c>
    </row>
    <row r="12389" spans="1:10" x14ac:dyDescent="0.35">
      <c r="B12389" t="s">
        <v>1887</v>
      </c>
      <c r="C12389" t="s">
        <v>1888</v>
      </c>
      <c r="H12389" s="4">
        <v>288000</v>
      </c>
      <c r="I12389" s="4">
        <v>288000</v>
      </c>
      <c r="J12389">
        <v>0</v>
      </c>
    </row>
    <row r="12390" spans="1:10" x14ac:dyDescent="0.35">
      <c r="C12390" t="s">
        <v>1889</v>
      </c>
      <c r="G12390" s="4">
        <v>73500</v>
      </c>
      <c r="I12390" s="4">
        <v>73500</v>
      </c>
      <c r="J12390">
        <v>0</v>
      </c>
    </row>
    <row r="12391" spans="1:10" x14ac:dyDescent="0.35">
      <c r="C12391" t="s">
        <v>1890</v>
      </c>
      <c r="G12391" s="4">
        <v>37500</v>
      </c>
      <c r="I12391" s="4">
        <v>37500</v>
      </c>
      <c r="J12391">
        <v>0</v>
      </c>
    </row>
    <row r="12392" spans="1:10" x14ac:dyDescent="0.35">
      <c r="B12392" t="s">
        <v>58</v>
      </c>
      <c r="G12392" s="4">
        <v>111000</v>
      </c>
      <c r="H12392" s="4">
        <v>288000</v>
      </c>
      <c r="I12392" s="4">
        <v>399000</v>
      </c>
      <c r="J12392">
        <v>0</v>
      </c>
    </row>
    <row r="12393" spans="1:10" x14ac:dyDescent="0.35">
      <c r="A12393" t="s">
        <v>1759</v>
      </c>
      <c r="B12393" t="s">
        <v>1842</v>
      </c>
      <c r="D12393" s="4">
        <v>29747274</v>
      </c>
      <c r="E12393" s="4">
        <v>4059556</v>
      </c>
      <c r="F12393" s="4">
        <v>1458041</v>
      </c>
      <c r="G12393" s="4">
        <v>6827097</v>
      </c>
      <c r="H12393" s="4">
        <v>4040276</v>
      </c>
      <c r="I12393" s="4">
        <v>46132244</v>
      </c>
      <c r="J12393" s="4">
        <v>33806830</v>
      </c>
    </row>
    <row r="12394" spans="1:10" x14ac:dyDescent="0.35">
      <c r="A12394" t="s">
        <v>1180</v>
      </c>
      <c r="B12394" t="s">
        <v>1842</v>
      </c>
      <c r="C12394" t="s">
        <v>1843</v>
      </c>
      <c r="D12394" s="4">
        <v>23209034</v>
      </c>
      <c r="E12394" s="4">
        <v>1873387</v>
      </c>
      <c r="F12394" s="4">
        <v>14576800</v>
      </c>
      <c r="I12394" s="4">
        <v>39659221</v>
      </c>
      <c r="J12394" s="4">
        <v>25082421</v>
      </c>
    </row>
    <row r="12395" spans="1:10" x14ac:dyDescent="0.35">
      <c r="C12395" t="s">
        <v>1844</v>
      </c>
      <c r="D12395" s="4">
        <v>2824512</v>
      </c>
      <c r="E12395" s="4">
        <v>109861</v>
      </c>
      <c r="F12395" s="4">
        <v>580013</v>
      </c>
      <c r="H12395" s="4">
        <v>237600</v>
      </c>
      <c r="I12395" s="4">
        <v>3751985</v>
      </c>
      <c r="J12395" s="4">
        <v>2934373</v>
      </c>
    </row>
    <row r="12396" spans="1:10" x14ac:dyDescent="0.35">
      <c r="C12396" t="s">
        <v>1845</v>
      </c>
      <c r="D12396" s="4">
        <v>3239678</v>
      </c>
      <c r="I12396" s="4">
        <v>3239678</v>
      </c>
      <c r="J12396" s="4">
        <v>3239678</v>
      </c>
    </row>
    <row r="12397" spans="1:10" x14ac:dyDescent="0.35">
      <c r="B12397" t="s">
        <v>51</v>
      </c>
      <c r="D12397" s="4">
        <v>29273224</v>
      </c>
      <c r="E12397" s="4">
        <v>1983247</v>
      </c>
      <c r="F12397" s="4">
        <v>15156813</v>
      </c>
      <c r="H12397" s="4">
        <v>237600</v>
      </c>
      <c r="I12397" s="4">
        <v>46650884</v>
      </c>
      <c r="J12397" s="4">
        <v>31256471</v>
      </c>
    </row>
    <row r="12398" spans="1:10" x14ac:dyDescent="0.35">
      <c r="B12398" t="s">
        <v>1843</v>
      </c>
      <c r="C12398" t="s">
        <v>1846</v>
      </c>
      <c r="D12398" s="4">
        <v>12370589</v>
      </c>
      <c r="E12398" s="4">
        <v>1390417</v>
      </c>
      <c r="F12398" s="4">
        <v>7500</v>
      </c>
      <c r="G12398" s="4">
        <v>5729024</v>
      </c>
      <c r="H12398" s="4">
        <v>4221675</v>
      </c>
      <c r="I12398" s="4">
        <v>23719206</v>
      </c>
      <c r="J12398" s="4">
        <v>13761006</v>
      </c>
    </row>
    <row r="12399" spans="1:10" x14ac:dyDescent="0.35">
      <c r="C12399" t="s">
        <v>1847</v>
      </c>
      <c r="D12399" s="4">
        <v>11918757</v>
      </c>
      <c r="F12399" s="4">
        <v>1697180</v>
      </c>
      <c r="G12399" s="4">
        <v>262501</v>
      </c>
      <c r="I12399" s="4">
        <v>13878438</v>
      </c>
      <c r="J12399" s="4">
        <v>11918757</v>
      </c>
    </row>
    <row r="12400" spans="1:10" x14ac:dyDescent="0.35">
      <c r="C12400" t="s">
        <v>1848</v>
      </c>
      <c r="D12400" s="4">
        <v>1676</v>
      </c>
      <c r="E12400" s="4">
        <v>4067</v>
      </c>
      <c r="I12400" s="4">
        <v>5743</v>
      </c>
      <c r="J12400" s="4">
        <v>5743</v>
      </c>
    </row>
    <row r="12401" spans="2:10" x14ac:dyDescent="0.35">
      <c r="B12401" t="s">
        <v>52</v>
      </c>
      <c r="D12401" s="4">
        <v>24291023</v>
      </c>
      <c r="E12401" s="4">
        <v>1394485</v>
      </c>
      <c r="F12401" s="4">
        <v>1704680</v>
      </c>
      <c r="G12401" s="4">
        <v>5991525</v>
      </c>
      <c r="H12401" s="4">
        <v>4221675</v>
      </c>
      <c r="I12401" s="4">
        <v>37603387</v>
      </c>
      <c r="J12401" s="4">
        <v>25685508</v>
      </c>
    </row>
    <row r="12402" spans="2:10" x14ac:dyDescent="0.35">
      <c r="B12402" t="s">
        <v>1849</v>
      </c>
      <c r="C12402" t="s">
        <v>1850</v>
      </c>
      <c r="D12402" s="4">
        <v>9618600</v>
      </c>
      <c r="I12402" s="4">
        <v>9618600</v>
      </c>
      <c r="J12402" s="4">
        <v>9618600</v>
      </c>
    </row>
    <row r="12403" spans="2:10" x14ac:dyDescent="0.35">
      <c r="B12403" t="s">
        <v>53</v>
      </c>
      <c r="D12403" s="4">
        <v>9618600</v>
      </c>
      <c r="I12403" s="4">
        <v>9618600</v>
      </c>
      <c r="J12403" s="4">
        <v>9618600</v>
      </c>
    </row>
    <row r="12404" spans="2:10" x14ac:dyDescent="0.35">
      <c r="B12404" t="s">
        <v>1844</v>
      </c>
      <c r="C12404" t="s">
        <v>1851</v>
      </c>
      <c r="D12404" s="4">
        <v>156361</v>
      </c>
      <c r="G12404" s="4">
        <v>897738</v>
      </c>
      <c r="I12404" s="4">
        <v>1054099</v>
      </c>
      <c r="J12404" s="4">
        <v>156361</v>
      </c>
    </row>
    <row r="12405" spans="2:10" x14ac:dyDescent="0.35">
      <c r="C12405" t="s">
        <v>1852</v>
      </c>
      <c r="E12405" s="4">
        <v>8178</v>
      </c>
      <c r="F12405" s="4">
        <v>2726</v>
      </c>
      <c r="I12405" s="4">
        <v>10904</v>
      </c>
      <c r="J12405">
        <v>8178</v>
      </c>
    </row>
    <row r="12406" spans="2:10" x14ac:dyDescent="0.35">
      <c r="C12406" t="s">
        <v>1853</v>
      </c>
      <c r="D12406" s="4">
        <v>5461</v>
      </c>
      <c r="E12406" s="4">
        <v>5461</v>
      </c>
      <c r="F12406" s="4">
        <v>5461</v>
      </c>
      <c r="H12406" s="4">
        <v>35496</v>
      </c>
      <c r="I12406" s="4">
        <v>51878</v>
      </c>
      <c r="J12406" s="4">
        <v>10922</v>
      </c>
    </row>
    <row r="12407" spans="2:10" x14ac:dyDescent="0.35">
      <c r="C12407" t="s">
        <v>1893</v>
      </c>
      <c r="H12407" s="4">
        <v>4778</v>
      </c>
      <c r="I12407" s="4">
        <v>4778</v>
      </c>
      <c r="J12407">
        <v>0</v>
      </c>
    </row>
    <row r="12408" spans="2:10" x14ac:dyDescent="0.35">
      <c r="C12408" t="s">
        <v>1854</v>
      </c>
      <c r="D12408" s="4">
        <v>99199</v>
      </c>
      <c r="G12408" s="4">
        <v>733014</v>
      </c>
      <c r="I12408" s="4">
        <v>832213</v>
      </c>
      <c r="J12408" s="4">
        <v>99199</v>
      </c>
    </row>
    <row r="12409" spans="2:10" x14ac:dyDescent="0.35">
      <c r="C12409" t="s">
        <v>1855</v>
      </c>
      <c r="D12409" s="4">
        <v>28627</v>
      </c>
      <c r="G12409" s="4">
        <v>483401</v>
      </c>
      <c r="H12409" s="4">
        <v>199095</v>
      </c>
      <c r="I12409" s="4">
        <v>711122</v>
      </c>
      <c r="J12409" s="4">
        <v>28627</v>
      </c>
    </row>
    <row r="12410" spans="2:10" x14ac:dyDescent="0.35">
      <c r="C12410" t="s">
        <v>1856</v>
      </c>
      <c r="F12410" s="4">
        <v>33340</v>
      </c>
      <c r="G12410" s="4">
        <v>6368</v>
      </c>
      <c r="I12410" s="4">
        <v>39709</v>
      </c>
      <c r="J12410">
        <v>0</v>
      </c>
    </row>
    <row r="12411" spans="2:10" x14ac:dyDescent="0.35">
      <c r="C12411" t="s">
        <v>1857</v>
      </c>
      <c r="D12411" s="4">
        <v>14933</v>
      </c>
      <c r="G12411" s="4">
        <v>29874</v>
      </c>
      <c r="H12411" s="4">
        <v>38022</v>
      </c>
      <c r="I12411" s="4">
        <v>82829</v>
      </c>
      <c r="J12411" s="4">
        <v>14933</v>
      </c>
    </row>
    <row r="12412" spans="2:10" x14ac:dyDescent="0.35">
      <c r="C12412" t="s">
        <v>1858</v>
      </c>
      <c r="G12412" s="4">
        <v>31171</v>
      </c>
      <c r="I12412" s="4">
        <v>31171</v>
      </c>
      <c r="J12412">
        <v>0</v>
      </c>
    </row>
    <row r="12413" spans="2:10" x14ac:dyDescent="0.35">
      <c r="C12413" t="s">
        <v>1859</v>
      </c>
      <c r="D12413" s="4">
        <v>300000</v>
      </c>
      <c r="E12413" s="4">
        <v>25000</v>
      </c>
      <c r="G12413" s="4">
        <v>150000</v>
      </c>
      <c r="H12413" s="4">
        <v>788476</v>
      </c>
      <c r="I12413" s="4">
        <v>1263476</v>
      </c>
      <c r="J12413" s="4">
        <v>325000</v>
      </c>
    </row>
    <row r="12414" spans="2:10" x14ac:dyDescent="0.35">
      <c r="C12414" t="s">
        <v>1860</v>
      </c>
      <c r="G12414" s="4">
        <v>2500170</v>
      </c>
      <c r="H12414" s="4">
        <v>217406</v>
      </c>
      <c r="I12414" s="4">
        <v>2717576</v>
      </c>
      <c r="J12414">
        <v>0</v>
      </c>
    </row>
    <row r="12415" spans="2:10" x14ac:dyDescent="0.35">
      <c r="C12415" t="s">
        <v>1861</v>
      </c>
      <c r="D12415" s="4">
        <v>42682</v>
      </c>
      <c r="G12415" s="4">
        <v>166490</v>
      </c>
      <c r="I12415" s="4">
        <v>209172</v>
      </c>
      <c r="J12415" s="4">
        <v>42682</v>
      </c>
    </row>
    <row r="12416" spans="2:10" x14ac:dyDescent="0.35">
      <c r="C12416" t="s">
        <v>1862</v>
      </c>
      <c r="E12416" s="4">
        <v>0</v>
      </c>
      <c r="G12416" s="4">
        <v>1538357</v>
      </c>
      <c r="H12416" s="4">
        <v>213601</v>
      </c>
      <c r="I12416" s="4">
        <v>1751958</v>
      </c>
      <c r="J12416">
        <v>0</v>
      </c>
    </row>
    <row r="12417" spans="2:10" x14ac:dyDescent="0.35">
      <c r="C12417" t="s">
        <v>1863</v>
      </c>
      <c r="G12417" s="4">
        <v>54459</v>
      </c>
      <c r="H12417" s="4">
        <v>7780</v>
      </c>
      <c r="I12417" s="4">
        <v>62239</v>
      </c>
      <c r="J12417">
        <v>0</v>
      </c>
    </row>
    <row r="12418" spans="2:10" x14ac:dyDescent="0.35">
      <c r="B12418" t="s">
        <v>54</v>
      </c>
      <c r="D12418" s="4">
        <v>647263</v>
      </c>
      <c r="E12418" s="4">
        <v>38639</v>
      </c>
      <c r="F12418" s="4">
        <v>41527</v>
      </c>
      <c r="G12418" s="4">
        <v>6591042</v>
      </c>
      <c r="H12418" s="4">
        <v>1504654</v>
      </c>
      <c r="I12418" s="4">
        <v>8823124</v>
      </c>
      <c r="J12418" s="4">
        <v>685902</v>
      </c>
    </row>
    <row r="12419" spans="2:10" x14ac:dyDescent="0.35">
      <c r="B12419" t="s">
        <v>1845</v>
      </c>
      <c r="C12419" t="s">
        <v>1865</v>
      </c>
      <c r="D12419" s="4">
        <v>3488</v>
      </c>
      <c r="H12419" s="4">
        <v>81124</v>
      </c>
      <c r="I12419" s="4">
        <v>84612</v>
      </c>
      <c r="J12419" s="4">
        <v>3488</v>
      </c>
    </row>
    <row r="12420" spans="2:10" x14ac:dyDescent="0.35">
      <c r="C12420" t="s">
        <v>1866</v>
      </c>
      <c r="D12420" s="4">
        <v>1580</v>
      </c>
      <c r="I12420" s="4">
        <v>1580</v>
      </c>
      <c r="J12420" s="4">
        <v>1580</v>
      </c>
    </row>
    <row r="12421" spans="2:10" x14ac:dyDescent="0.35">
      <c r="C12421" t="s">
        <v>1867</v>
      </c>
      <c r="D12421" s="4">
        <v>43577</v>
      </c>
      <c r="E12421" s="4">
        <v>0</v>
      </c>
      <c r="F12421" s="4">
        <v>199936</v>
      </c>
      <c r="H12421" s="4">
        <v>2391422</v>
      </c>
      <c r="I12421" s="4">
        <v>2634936</v>
      </c>
      <c r="J12421" s="4">
        <v>43577</v>
      </c>
    </row>
    <row r="12422" spans="2:10" x14ac:dyDescent="0.35">
      <c r="B12422" t="s">
        <v>1845</v>
      </c>
      <c r="C12422" t="s">
        <v>1868</v>
      </c>
      <c r="D12422" s="4">
        <v>10519</v>
      </c>
      <c r="G12422" s="4">
        <v>60519</v>
      </c>
      <c r="H12422" s="4">
        <v>2351025</v>
      </c>
      <c r="I12422" s="4">
        <v>2422062</v>
      </c>
      <c r="J12422" s="4">
        <v>10519</v>
      </c>
    </row>
    <row r="12423" spans="2:10" x14ac:dyDescent="0.35">
      <c r="C12423" t="s">
        <v>1894</v>
      </c>
      <c r="D12423" s="4">
        <v>21603</v>
      </c>
      <c r="I12423" s="4">
        <v>21603</v>
      </c>
      <c r="J12423" s="4">
        <v>21603</v>
      </c>
    </row>
    <row r="12424" spans="2:10" x14ac:dyDescent="0.35">
      <c r="C12424" t="s">
        <v>1869</v>
      </c>
      <c r="H12424" s="4">
        <v>811776</v>
      </c>
      <c r="I12424" s="4">
        <v>811776</v>
      </c>
      <c r="J12424">
        <v>0</v>
      </c>
    </row>
    <row r="12425" spans="2:10" x14ac:dyDescent="0.35">
      <c r="C12425" t="s">
        <v>1870</v>
      </c>
      <c r="D12425" s="4">
        <v>0</v>
      </c>
      <c r="E12425" s="4">
        <v>29264</v>
      </c>
      <c r="F12425" s="4">
        <v>5022430</v>
      </c>
      <c r="H12425" s="4">
        <v>223527</v>
      </c>
      <c r="I12425" s="4">
        <v>5275222</v>
      </c>
      <c r="J12425" s="4">
        <v>29264</v>
      </c>
    </row>
    <row r="12426" spans="2:10" x14ac:dyDescent="0.35">
      <c r="C12426" t="s">
        <v>1871</v>
      </c>
      <c r="E12426" s="4">
        <v>6495000</v>
      </c>
      <c r="F12426" s="4">
        <v>61396</v>
      </c>
      <c r="H12426" s="4">
        <v>115612</v>
      </c>
      <c r="I12426" s="4">
        <v>6672008</v>
      </c>
      <c r="J12426">
        <v>6495000</v>
      </c>
    </row>
    <row r="12427" spans="2:10" x14ac:dyDescent="0.35">
      <c r="C12427" t="s">
        <v>1872</v>
      </c>
      <c r="D12427" s="4">
        <v>294000</v>
      </c>
      <c r="I12427" s="4">
        <v>294000</v>
      </c>
      <c r="J12427" s="4">
        <v>294000</v>
      </c>
    </row>
    <row r="12428" spans="2:10" x14ac:dyDescent="0.35">
      <c r="C12428" t="s">
        <v>1874</v>
      </c>
      <c r="D12428" s="4">
        <v>3410</v>
      </c>
      <c r="I12428" s="4">
        <v>3410</v>
      </c>
      <c r="J12428" s="4">
        <v>3410</v>
      </c>
    </row>
    <row r="12429" spans="2:10" x14ac:dyDescent="0.35">
      <c r="C12429" t="s">
        <v>1875</v>
      </c>
      <c r="H12429" s="4">
        <v>72070</v>
      </c>
      <c r="I12429" s="4">
        <v>72070</v>
      </c>
      <c r="J12429">
        <v>0</v>
      </c>
    </row>
    <row r="12430" spans="2:10" x14ac:dyDescent="0.35">
      <c r="C12430" t="s">
        <v>1876</v>
      </c>
      <c r="H12430" s="4">
        <v>1036224</v>
      </c>
      <c r="I12430" s="4">
        <v>1036224</v>
      </c>
      <c r="J12430">
        <v>0</v>
      </c>
    </row>
    <row r="12431" spans="2:10" x14ac:dyDescent="0.35">
      <c r="C12431" t="s">
        <v>1877</v>
      </c>
      <c r="D12431" s="4">
        <v>581</v>
      </c>
      <c r="E12431" s="4">
        <v>0</v>
      </c>
      <c r="I12431" s="4">
        <v>581</v>
      </c>
      <c r="J12431" s="4">
        <v>581</v>
      </c>
    </row>
    <row r="12432" spans="2:10" x14ac:dyDescent="0.35">
      <c r="B12432" t="s">
        <v>55</v>
      </c>
      <c r="D12432" s="4">
        <v>378759</v>
      </c>
      <c r="E12432" s="4">
        <v>6524264</v>
      </c>
      <c r="F12432" s="4">
        <v>5283762</v>
      </c>
      <c r="G12432" s="4">
        <v>60519</v>
      </c>
      <c r="H12432" s="4">
        <v>7082781</v>
      </c>
      <c r="I12432" s="4">
        <v>19330085</v>
      </c>
      <c r="J12432" s="4">
        <v>6903023</v>
      </c>
    </row>
    <row r="12433" spans="2:10" x14ac:dyDescent="0.35">
      <c r="B12433" t="s">
        <v>1878</v>
      </c>
      <c r="C12433" t="s">
        <v>1879</v>
      </c>
      <c r="D12433" s="4">
        <v>3815899</v>
      </c>
      <c r="I12433" s="4">
        <v>3815899</v>
      </c>
      <c r="J12433" s="4">
        <v>3815899</v>
      </c>
    </row>
    <row r="12434" spans="2:10" x14ac:dyDescent="0.35">
      <c r="C12434" t="s">
        <v>1880</v>
      </c>
      <c r="D12434" s="4">
        <v>1258591</v>
      </c>
      <c r="I12434" s="4">
        <v>1258591</v>
      </c>
      <c r="J12434" s="4">
        <v>1258591</v>
      </c>
    </row>
    <row r="12435" spans="2:10" x14ac:dyDescent="0.35">
      <c r="C12435" t="s">
        <v>1881</v>
      </c>
      <c r="D12435" s="4">
        <v>1991693</v>
      </c>
      <c r="I12435" s="4">
        <v>1991693</v>
      </c>
      <c r="J12435" s="4">
        <v>1991693</v>
      </c>
    </row>
    <row r="12436" spans="2:10" x14ac:dyDescent="0.35">
      <c r="C12436" t="s">
        <v>1895</v>
      </c>
      <c r="D12436" s="4">
        <v>134983</v>
      </c>
      <c r="I12436" s="4">
        <v>134983</v>
      </c>
      <c r="J12436" s="4">
        <v>134983</v>
      </c>
    </row>
    <row r="12437" spans="2:10" x14ac:dyDescent="0.35">
      <c r="C12437" t="s">
        <v>1882</v>
      </c>
      <c r="D12437" s="4">
        <v>5367</v>
      </c>
      <c r="E12437" s="4">
        <v>209073</v>
      </c>
      <c r="I12437" s="4">
        <v>214440</v>
      </c>
      <c r="J12437" s="4">
        <v>214440</v>
      </c>
    </row>
    <row r="12438" spans="2:10" x14ac:dyDescent="0.35">
      <c r="C12438" t="s">
        <v>1883</v>
      </c>
      <c r="D12438" s="4">
        <v>73375</v>
      </c>
      <c r="I12438" s="4">
        <v>73375</v>
      </c>
      <c r="J12438" s="4">
        <v>73375</v>
      </c>
    </row>
    <row r="12439" spans="2:10" x14ac:dyDescent="0.35">
      <c r="C12439" t="s">
        <v>1884</v>
      </c>
      <c r="D12439" s="4">
        <v>6369</v>
      </c>
      <c r="I12439" s="4">
        <v>6369</v>
      </c>
      <c r="J12439" s="4">
        <v>6369</v>
      </c>
    </row>
    <row r="12440" spans="2:10" x14ac:dyDescent="0.35">
      <c r="B12440" t="s">
        <v>56</v>
      </c>
      <c r="D12440" s="4">
        <v>7286277</v>
      </c>
      <c r="E12440" s="4">
        <v>209073</v>
      </c>
      <c r="I12440" s="4">
        <v>7495350</v>
      </c>
      <c r="J12440" s="4">
        <v>7495350</v>
      </c>
    </row>
    <row r="12441" spans="2:10" x14ac:dyDescent="0.35">
      <c r="B12441" t="s">
        <v>1885</v>
      </c>
      <c r="C12441" t="s">
        <v>1886</v>
      </c>
      <c r="D12441" s="4">
        <v>1290</v>
      </c>
      <c r="G12441" s="4">
        <v>94264</v>
      </c>
      <c r="I12441" s="4">
        <v>95554</v>
      </c>
      <c r="J12441" s="4">
        <v>1290</v>
      </c>
    </row>
    <row r="12442" spans="2:10" x14ac:dyDescent="0.35">
      <c r="B12442" t="s">
        <v>57</v>
      </c>
      <c r="D12442" s="4">
        <v>1290</v>
      </c>
      <c r="G12442" s="4">
        <v>94264</v>
      </c>
      <c r="I12442" s="4">
        <v>95554</v>
      </c>
      <c r="J12442" s="4">
        <v>1290</v>
      </c>
    </row>
    <row r="12443" spans="2:10" x14ac:dyDescent="0.35">
      <c r="B12443" t="s">
        <v>1887</v>
      </c>
      <c r="C12443" t="s">
        <v>1904</v>
      </c>
      <c r="G12443" s="4">
        <v>250000</v>
      </c>
      <c r="I12443" s="4">
        <v>250000</v>
      </c>
      <c r="J12443">
        <v>0</v>
      </c>
    </row>
    <row r="12444" spans="2:10" x14ac:dyDescent="0.35">
      <c r="C12444" t="s">
        <v>1901</v>
      </c>
      <c r="F12444" s="4">
        <v>1440000</v>
      </c>
      <c r="I12444" s="4">
        <v>1440000</v>
      </c>
      <c r="J12444">
        <v>0</v>
      </c>
    </row>
    <row r="12445" spans="2:10" x14ac:dyDescent="0.35">
      <c r="C12445" t="s">
        <v>1889</v>
      </c>
      <c r="H12445" s="4">
        <v>210000</v>
      </c>
      <c r="I12445" s="4">
        <v>210000</v>
      </c>
      <c r="J12445">
        <v>0</v>
      </c>
    </row>
    <row r="12446" spans="2:10" x14ac:dyDescent="0.35">
      <c r="C12446" t="s">
        <v>1890</v>
      </c>
      <c r="F12446" s="4">
        <v>495000</v>
      </c>
      <c r="I12446" s="4">
        <v>495000</v>
      </c>
      <c r="J12446">
        <v>0</v>
      </c>
    </row>
    <row r="12447" spans="2:10" x14ac:dyDescent="0.35">
      <c r="C12447" t="s">
        <v>1902</v>
      </c>
      <c r="F12447" s="4">
        <v>2880000</v>
      </c>
      <c r="I12447" s="4">
        <v>2880000</v>
      </c>
      <c r="J12447">
        <v>0</v>
      </c>
    </row>
    <row r="12448" spans="2:10" x14ac:dyDescent="0.35">
      <c r="B12448" t="s">
        <v>58</v>
      </c>
      <c r="F12448" s="4">
        <v>4815000</v>
      </c>
      <c r="G12448" s="4">
        <v>250000</v>
      </c>
      <c r="H12448" s="4">
        <v>210000</v>
      </c>
      <c r="I12448" s="4">
        <v>5275000</v>
      </c>
      <c r="J12448">
        <v>0</v>
      </c>
    </row>
    <row r="12449" spans="1:10" x14ac:dyDescent="0.35">
      <c r="A12449" t="s">
        <v>1760</v>
      </c>
      <c r="D12449" s="4">
        <v>71496435</v>
      </c>
      <c r="E12449" s="4">
        <v>10149708</v>
      </c>
      <c r="F12449" s="4">
        <v>27001782</v>
      </c>
      <c r="G12449" s="4">
        <v>12987349</v>
      </c>
      <c r="H12449" s="4">
        <v>13256709</v>
      </c>
      <c r="I12449" s="4">
        <v>134891984</v>
      </c>
      <c r="J12449" s="4">
        <v>81646143</v>
      </c>
    </row>
    <row r="12450" spans="1:10" x14ac:dyDescent="0.35">
      <c r="A12450" t="s">
        <v>1185</v>
      </c>
      <c r="B12450" t="s">
        <v>1842</v>
      </c>
      <c r="C12450" t="s">
        <v>1843</v>
      </c>
      <c r="D12450" s="4">
        <v>53637426</v>
      </c>
      <c r="E12450" s="4">
        <v>18978073</v>
      </c>
      <c r="F12450" s="4">
        <v>21973000</v>
      </c>
      <c r="I12450" s="4">
        <v>94588499</v>
      </c>
      <c r="J12450" s="4">
        <v>72615499</v>
      </c>
    </row>
    <row r="12451" spans="1:10" x14ac:dyDescent="0.35">
      <c r="C12451" t="s">
        <v>1844</v>
      </c>
      <c r="D12451" s="4">
        <v>8541123</v>
      </c>
      <c r="E12451" s="4">
        <v>319364</v>
      </c>
      <c r="F12451" s="4">
        <v>531138</v>
      </c>
      <c r="G12451" s="4">
        <v>8374</v>
      </c>
      <c r="H12451" s="4">
        <v>615600</v>
      </c>
      <c r="I12451" s="4">
        <v>10015599</v>
      </c>
      <c r="J12451" s="4">
        <v>8860487</v>
      </c>
    </row>
    <row r="12452" spans="1:10" x14ac:dyDescent="0.35">
      <c r="C12452" t="s">
        <v>1845</v>
      </c>
      <c r="D12452" s="4">
        <v>6579602</v>
      </c>
      <c r="I12452" s="4">
        <v>6579602</v>
      </c>
      <c r="J12452" s="4">
        <v>6579602</v>
      </c>
    </row>
    <row r="12453" spans="1:10" x14ac:dyDescent="0.35">
      <c r="B12453" t="s">
        <v>51</v>
      </c>
      <c r="D12453" s="4">
        <v>68758151</v>
      </c>
      <c r="E12453" s="4">
        <v>19297437</v>
      </c>
      <c r="F12453" s="4">
        <v>22504138</v>
      </c>
      <c r="G12453" s="4">
        <v>8374</v>
      </c>
      <c r="H12453" s="4">
        <v>615600</v>
      </c>
      <c r="I12453" s="4">
        <v>111183700</v>
      </c>
      <c r="J12453" s="4">
        <v>88055588</v>
      </c>
    </row>
    <row r="12454" spans="1:10" x14ac:dyDescent="0.35">
      <c r="B12454" t="s">
        <v>1843</v>
      </c>
      <c r="C12454" t="s">
        <v>1846</v>
      </c>
      <c r="D12454" s="4">
        <v>13016589</v>
      </c>
      <c r="E12454" s="4">
        <v>32167</v>
      </c>
      <c r="F12454" s="4">
        <v>14061013</v>
      </c>
      <c r="G12454" s="4">
        <v>25265496</v>
      </c>
      <c r="I12454" s="4">
        <v>52375265</v>
      </c>
      <c r="J12454" s="4">
        <v>13048756</v>
      </c>
    </row>
    <row r="12455" spans="1:10" x14ac:dyDescent="0.35">
      <c r="C12455" t="s">
        <v>1847</v>
      </c>
      <c r="D12455" s="4">
        <v>25865296</v>
      </c>
      <c r="F12455" s="4">
        <v>2116757</v>
      </c>
      <c r="H12455" s="4">
        <v>82551</v>
      </c>
      <c r="I12455" s="4">
        <v>28064604</v>
      </c>
      <c r="J12455" s="4">
        <v>25865296</v>
      </c>
    </row>
    <row r="12456" spans="1:10" x14ac:dyDescent="0.35">
      <c r="C12456" t="s">
        <v>1848</v>
      </c>
      <c r="D12456" s="4">
        <v>86121</v>
      </c>
      <c r="I12456" s="4">
        <v>86121</v>
      </c>
      <c r="J12456" s="4">
        <v>86121</v>
      </c>
    </row>
    <row r="12457" spans="1:10" x14ac:dyDescent="0.35">
      <c r="B12457" t="s">
        <v>52</v>
      </c>
      <c r="D12457" s="4">
        <v>38968005</v>
      </c>
      <c r="E12457" s="4">
        <v>32167</v>
      </c>
      <c r="F12457" s="4">
        <v>16177770</v>
      </c>
      <c r="G12457" s="4">
        <v>25265496</v>
      </c>
      <c r="H12457" s="4">
        <v>82551</v>
      </c>
      <c r="I12457" s="4">
        <v>80525989</v>
      </c>
      <c r="J12457" s="4">
        <v>39000172</v>
      </c>
    </row>
    <row r="12458" spans="1:10" x14ac:dyDescent="0.35">
      <c r="B12458" t="s">
        <v>1849</v>
      </c>
      <c r="C12458" t="s">
        <v>1850</v>
      </c>
      <c r="F12458" s="4">
        <v>19200000</v>
      </c>
      <c r="G12458" s="4">
        <v>1600000</v>
      </c>
      <c r="I12458" s="4">
        <v>20800000</v>
      </c>
      <c r="J12458">
        <v>0</v>
      </c>
    </row>
    <row r="12459" spans="1:10" x14ac:dyDescent="0.35">
      <c r="B12459" t="s">
        <v>53</v>
      </c>
      <c r="F12459" s="4">
        <v>19200000</v>
      </c>
      <c r="G12459" s="4">
        <v>1600000</v>
      </c>
      <c r="I12459" s="4">
        <v>20800000</v>
      </c>
      <c r="J12459">
        <v>0</v>
      </c>
    </row>
    <row r="12460" spans="1:10" x14ac:dyDescent="0.35">
      <c r="B12460" t="s">
        <v>1844</v>
      </c>
      <c r="C12460" t="s">
        <v>1851</v>
      </c>
      <c r="D12460" s="4">
        <v>917325</v>
      </c>
      <c r="I12460" s="4">
        <v>917325</v>
      </c>
      <c r="J12460" s="4">
        <v>917325</v>
      </c>
    </row>
    <row r="12461" spans="1:10" x14ac:dyDescent="0.35">
      <c r="C12461" t="s">
        <v>1852</v>
      </c>
      <c r="F12461" s="4">
        <v>4089</v>
      </c>
      <c r="G12461" s="4">
        <v>13630</v>
      </c>
      <c r="I12461" s="4">
        <v>17718</v>
      </c>
      <c r="J12461">
        <v>0</v>
      </c>
    </row>
    <row r="12462" spans="1:10" x14ac:dyDescent="0.35">
      <c r="C12462" t="s">
        <v>1853</v>
      </c>
      <c r="D12462" s="4">
        <v>1539</v>
      </c>
      <c r="I12462" s="4">
        <v>1539</v>
      </c>
      <c r="J12462" s="4">
        <v>1539</v>
      </c>
    </row>
    <row r="12463" spans="1:10" x14ac:dyDescent="0.35">
      <c r="C12463" t="s">
        <v>1893</v>
      </c>
      <c r="F12463" s="4">
        <v>4778</v>
      </c>
      <c r="G12463" s="4">
        <v>10751</v>
      </c>
      <c r="I12463" s="4">
        <v>15529</v>
      </c>
      <c r="J12463">
        <v>0</v>
      </c>
    </row>
    <row r="12464" spans="1:10" x14ac:dyDescent="0.35">
      <c r="C12464" t="s">
        <v>1854</v>
      </c>
      <c r="D12464" s="4">
        <v>1394093</v>
      </c>
      <c r="F12464" s="4">
        <v>154673</v>
      </c>
      <c r="I12464" s="4">
        <v>1548766</v>
      </c>
      <c r="J12464" s="4">
        <v>1394093</v>
      </c>
    </row>
    <row r="12465" spans="2:10" x14ac:dyDescent="0.35">
      <c r="C12465" t="s">
        <v>1855</v>
      </c>
      <c r="D12465" s="4">
        <v>402235</v>
      </c>
      <c r="E12465" s="4">
        <v>224191</v>
      </c>
      <c r="F12465" s="4">
        <v>542211</v>
      </c>
      <c r="I12465" s="4">
        <v>1168636</v>
      </c>
      <c r="J12465" s="4">
        <v>626426</v>
      </c>
    </row>
    <row r="12466" spans="2:10" x14ac:dyDescent="0.35">
      <c r="C12466" t="s">
        <v>1856</v>
      </c>
      <c r="D12466" s="4">
        <v>31062</v>
      </c>
      <c r="I12466" s="4">
        <v>31062</v>
      </c>
      <c r="J12466" s="4">
        <v>31062</v>
      </c>
    </row>
    <row r="12467" spans="2:10" x14ac:dyDescent="0.35">
      <c r="C12467" t="s">
        <v>1857</v>
      </c>
      <c r="D12467" s="4">
        <v>46849</v>
      </c>
      <c r="I12467" s="4">
        <v>46849</v>
      </c>
      <c r="J12467" s="4">
        <v>46849</v>
      </c>
    </row>
    <row r="12468" spans="2:10" x14ac:dyDescent="0.35">
      <c r="C12468" t="s">
        <v>1906</v>
      </c>
      <c r="D12468" s="4">
        <v>849</v>
      </c>
      <c r="H12468" s="4">
        <v>10208</v>
      </c>
      <c r="I12468" s="4">
        <v>11057</v>
      </c>
      <c r="J12468" s="4">
        <v>849</v>
      </c>
    </row>
    <row r="12469" spans="2:10" x14ac:dyDescent="0.35">
      <c r="C12469" t="s">
        <v>1858</v>
      </c>
      <c r="D12469" s="4">
        <v>124684</v>
      </c>
      <c r="E12469" s="4">
        <v>20110</v>
      </c>
      <c r="F12469" s="4">
        <v>60331</v>
      </c>
      <c r="G12469" s="4">
        <v>40221</v>
      </c>
      <c r="H12469" s="4">
        <v>233280</v>
      </c>
      <c r="I12469" s="4">
        <v>478627</v>
      </c>
      <c r="J12469" s="4">
        <v>144794</v>
      </c>
    </row>
    <row r="12470" spans="2:10" x14ac:dyDescent="0.35">
      <c r="C12470" t="s">
        <v>1859</v>
      </c>
      <c r="D12470" s="4">
        <v>400000</v>
      </c>
      <c r="E12470" s="4">
        <v>1085841</v>
      </c>
      <c r="F12470" s="4">
        <v>825003</v>
      </c>
      <c r="G12470" s="4">
        <v>25043</v>
      </c>
      <c r="H12470" s="4">
        <v>1225000</v>
      </c>
      <c r="I12470" s="4">
        <v>3560887</v>
      </c>
      <c r="J12470" s="4">
        <v>1485841</v>
      </c>
    </row>
    <row r="12471" spans="2:10" x14ac:dyDescent="0.35">
      <c r="C12471" t="s">
        <v>1860</v>
      </c>
      <c r="D12471" s="4">
        <v>108703</v>
      </c>
      <c r="E12471" s="4">
        <v>2282764</v>
      </c>
      <c r="F12471" s="4">
        <v>1630545</v>
      </c>
      <c r="H12471" s="4">
        <v>1956655</v>
      </c>
      <c r="I12471" s="4">
        <v>5978667</v>
      </c>
      <c r="J12471" s="4">
        <v>2391467</v>
      </c>
    </row>
    <row r="12472" spans="2:10" x14ac:dyDescent="0.35">
      <c r="C12472" t="s">
        <v>1861</v>
      </c>
      <c r="D12472" s="4">
        <v>463560</v>
      </c>
      <c r="I12472" s="4">
        <v>463560</v>
      </c>
      <c r="J12472" s="4">
        <v>463560</v>
      </c>
    </row>
    <row r="12473" spans="2:10" x14ac:dyDescent="0.35">
      <c r="C12473" t="s">
        <v>1862</v>
      </c>
      <c r="D12473" s="4">
        <v>85464</v>
      </c>
      <c r="E12473" s="4">
        <v>1196500</v>
      </c>
      <c r="F12473" s="4">
        <v>854643</v>
      </c>
      <c r="H12473" s="4">
        <v>1025571</v>
      </c>
      <c r="I12473" s="4">
        <v>3162178</v>
      </c>
      <c r="J12473" s="4">
        <v>1281964</v>
      </c>
    </row>
    <row r="12474" spans="2:10" x14ac:dyDescent="0.35">
      <c r="B12474" t="s">
        <v>54</v>
      </c>
      <c r="D12474" s="4">
        <v>3976363</v>
      </c>
      <c r="E12474" s="4">
        <v>4809406</v>
      </c>
      <c r="F12474" s="4">
        <v>4076273</v>
      </c>
      <c r="G12474" s="4">
        <v>89644</v>
      </c>
      <c r="H12474" s="4">
        <v>4450714</v>
      </c>
      <c r="I12474" s="4">
        <v>17402400</v>
      </c>
      <c r="J12474" s="4">
        <v>8785769</v>
      </c>
    </row>
    <row r="12475" spans="2:10" x14ac:dyDescent="0.35">
      <c r="B12475" t="s">
        <v>1845</v>
      </c>
      <c r="C12475" t="s">
        <v>1865</v>
      </c>
      <c r="D12475" s="4">
        <v>1744</v>
      </c>
      <c r="I12475" s="4">
        <v>1744</v>
      </c>
      <c r="J12475" s="4">
        <v>1744</v>
      </c>
    </row>
    <row r="12476" spans="2:10" x14ac:dyDescent="0.35">
      <c r="C12476" t="s">
        <v>1866</v>
      </c>
      <c r="D12476" s="4">
        <v>1580</v>
      </c>
      <c r="I12476" s="4">
        <v>1580</v>
      </c>
      <c r="J12476" s="4">
        <v>1580</v>
      </c>
    </row>
    <row r="12477" spans="2:10" x14ac:dyDescent="0.35">
      <c r="C12477" t="s">
        <v>1867</v>
      </c>
      <c r="D12477" s="4">
        <v>222217</v>
      </c>
      <c r="E12477" s="4">
        <v>347653</v>
      </c>
      <c r="F12477" s="4">
        <v>1600000</v>
      </c>
      <c r="G12477" s="4">
        <v>4844709</v>
      </c>
      <c r="H12477" s="4">
        <v>810871</v>
      </c>
      <c r="I12477" s="4">
        <v>7825449</v>
      </c>
      <c r="J12477" s="4">
        <v>569870</v>
      </c>
    </row>
    <row r="12478" spans="2:10" x14ac:dyDescent="0.35">
      <c r="C12478" t="s">
        <v>1868</v>
      </c>
      <c r="D12478" s="4">
        <v>29409</v>
      </c>
      <c r="E12478" s="4">
        <v>47334</v>
      </c>
      <c r="G12478" s="4">
        <v>2751128</v>
      </c>
      <c r="H12478" s="4">
        <v>2267169</v>
      </c>
      <c r="I12478" s="4">
        <v>5095041</v>
      </c>
      <c r="J12478" s="4">
        <v>76743</v>
      </c>
    </row>
    <row r="12479" spans="2:10" x14ac:dyDescent="0.35">
      <c r="C12479" t="s">
        <v>1894</v>
      </c>
      <c r="D12479" s="4">
        <v>6103</v>
      </c>
      <c r="I12479" s="4">
        <v>6103</v>
      </c>
      <c r="J12479" s="4">
        <v>6103</v>
      </c>
    </row>
    <row r="12480" spans="2:10" x14ac:dyDescent="0.35">
      <c r="C12480" t="s">
        <v>1869</v>
      </c>
      <c r="G12480" s="4">
        <v>1693152</v>
      </c>
      <c r="I12480" s="4">
        <v>1693152</v>
      </c>
      <c r="J12480">
        <v>0</v>
      </c>
    </row>
    <row r="12481" spans="2:10" x14ac:dyDescent="0.35">
      <c r="C12481" t="s">
        <v>1870</v>
      </c>
      <c r="D12481" s="4">
        <v>221442</v>
      </c>
      <c r="E12481" s="4">
        <v>11236035</v>
      </c>
      <c r="I12481" s="4">
        <v>11457477</v>
      </c>
      <c r="J12481" s="4">
        <v>11457477</v>
      </c>
    </row>
    <row r="12482" spans="2:10" x14ac:dyDescent="0.35">
      <c r="C12482" t="s">
        <v>1871</v>
      </c>
      <c r="D12482" s="4">
        <v>13052221</v>
      </c>
      <c r="E12482" s="4">
        <v>29817</v>
      </c>
      <c r="F12482" s="4">
        <v>73845</v>
      </c>
      <c r="I12482" s="4">
        <v>13155883</v>
      </c>
      <c r="J12482" s="4">
        <v>13082038</v>
      </c>
    </row>
    <row r="12483" spans="2:10" x14ac:dyDescent="0.35">
      <c r="C12483" t="s">
        <v>1872</v>
      </c>
      <c r="D12483" s="4">
        <v>343000</v>
      </c>
      <c r="E12483" s="4">
        <v>392000</v>
      </c>
      <c r="I12483" s="4">
        <v>735000</v>
      </c>
      <c r="J12483" s="4">
        <v>735000</v>
      </c>
    </row>
    <row r="12484" spans="2:10" x14ac:dyDescent="0.35">
      <c r="C12484" t="s">
        <v>1875</v>
      </c>
      <c r="G12484" s="4">
        <v>149952</v>
      </c>
      <c r="I12484" s="4">
        <v>149952</v>
      </c>
      <c r="J12484">
        <v>0</v>
      </c>
    </row>
    <row r="12485" spans="2:10" x14ac:dyDescent="0.35">
      <c r="C12485" t="s">
        <v>1876</v>
      </c>
      <c r="G12485" s="4">
        <v>466032</v>
      </c>
      <c r="I12485" s="4">
        <v>466032</v>
      </c>
      <c r="J12485">
        <v>0</v>
      </c>
    </row>
    <row r="12486" spans="2:10" x14ac:dyDescent="0.35">
      <c r="B12486" t="s">
        <v>55</v>
      </c>
      <c r="D12486" s="4">
        <v>13877716</v>
      </c>
      <c r="E12486" s="4">
        <v>12052839</v>
      </c>
      <c r="F12486" s="4">
        <v>1673845</v>
      </c>
      <c r="G12486" s="4">
        <v>9904973</v>
      </c>
      <c r="H12486" s="4">
        <v>3078040</v>
      </c>
      <c r="I12486" s="4">
        <v>40587414</v>
      </c>
      <c r="J12486" s="4">
        <v>25930555</v>
      </c>
    </row>
    <row r="12487" spans="2:10" x14ac:dyDescent="0.35">
      <c r="B12487" t="s">
        <v>1878</v>
      </c>
      <c r="C12487" t="s">
        <v>1879</v>
      </c>
      <c r="D12487" s="4">
        <v>2626359</v>
      </c>
      <c r="I12487" s="4">
        <v>2626359</v>
      </c>
      <c r="J12487" s="4">
        <v>2626359</v>
      </c>
    </row>
    <row r="12488" spans="2:10" x14ac:dyDescent="0.35">
      <c r="C12488" t="s">
        <v>1907</v>
      </c>
      <c r="D12488" s="4">
        <v>2938</v>
      </c>
      <c r="I12488" s="4">
        <v>2938</v>
      </c>
      <c r="J12488" s="4">
        <v>2938</v>
      </c>
    </row>
    <row r="12489" spans="2:10" x14ac:dyDescent="0.35">
      <c r="C12489" t="s">
        <v>1897</v>
      </c>
      <c r="D12489" s="4">
        <v>14486</v>
      </c>
      <c r="I12489" s="4">
        <v>14486</v>
      </c>
      <c r="J12489" s="4">
        <v>14486</v>
      </c>
    </row>
    <row r="12490" spans="2:10" x14ac:dyDescent="0.35">
      <c r="C12490" t="s">
        <v>1880</v>
      </c>
      <c r="D12490" s="4">
        <v>2163575</v>
      </c>
      <c r="I12490" s="4">
        <v>2163575</v>
      </c>
      <c r="J12490" s="4">
        <v>2163575</v>
      </c>
    </row>
    <row r="12491" spans="2:10" x14ac:dyDescent="0.35">
      <c r="C12491" t="s">
        <v>1881</v>
      </c>
      <c r="D12491" s="4">
        <v>4569079</v>
      </c>
      <c r="I12491" s="4">
        <v>4569079</v>
      </c>
      <c r="J12491" s="4">
        <v>4569079</v>
      </c>
    </row>
    <row r="12492" spans="2:10" x14ac:dyDescent="0.35">
      <c r="C12492" t="s">
        <v>1895</v>
      </c>
      <c r="D12492" s="4">
        <v>2328721</v>
      </c>
      <c r="I12492" s="4">
        <v>2328721</v>
      </c>
      <c r="J12492" s="4">
        <v>2328721</v>
      </c>
    </row>
    <row r="12493" spans="2:10" x14ac:dyDescent="0.35">
      <c r="C12493" t="s">
        <v>1882</v>
      </c>
      <c r="E12493" s="4">
        <v>412645</v>
      </c>
      <c r="I12493" s="4">
        <v>412645</v>
      </c>
      <c r="J12493">
        <v>412645</v>
      </c>
    </row>
    <row r="12494" spans="2:10" x14ac:dyDescent="0.35">
      <c r="C12494" t="s">
        <v>1892</v>
      </c>
      <c r="D12494" s="4">
        <v>22121</v>
      </c>
      <c r="I12494" s="4">
        <v>22121</v>
      </c>
      <c r="J12494" s="4">
        <v>22121</v>
      </c>
    </row>
    <row r="12495" spans="2:10" x14ac:dyDescent="0.35">
      <c r="C12495" t="s">
        <v>1884</v>
      </c>
      <c r="D12495" s="4">
        <v>5832</v>
      </c>
      <c r="I12495" s="4">
        <v>5832</v>
      </c>
      <c r="J12495" s="4">
        <v>5832</v>
      </c>
    </row>
    <row r="12496" spans="2:10" x14ac:dyDescent="0.35">
      <c r="B12496" t="s">
        <v>56</v>
      </c>
      <c r="D12496" s="4">
        <v>11733110</v>
      </c>
      <c r="E12496" s="4">
        <v>412645</v>
      </c>
      <c r="I12496" s="4">
        <v>12145755</v>
      </c>
      <c r="J12496" s="4">
        <v>12145755</v>
      </c>
    </row>
    <row r="12497" spans="1:10" x14ac:dyDescent="0.35">
      <c r="B12497" t="s">
        <v>1885</v>
      </c>
      <c r="C12497" t="s">
        <v>1886</v>
      </c>
      <c r="D12497" s="4">
        <v>127256</v>
      </c>
      <c r="I12497" s="4">
        <v>127256</v>
      </c>
      <c r="J12497" s="4">
        <v>127256</v>
      </c>
    </row>
    <row r="12498" spans="1:10" x14ac:dyDescent="0.35">
      <c r="B12498" t="s">
        <v>57</v>
      </c>
      <c r="D12498" s="4">
        <v>127256</v>
      </c>
      <c r="I12498" s="4">
        <v>127256</v>
      </c>
      <c r="J12498" s="4">
        <v>127256</v>
      </c>
    </row>
    <row r="12499" spans="1:10" x14ac:dyDescent="0.35">
      <c r="B12499" t="s">
        <v>1887</v>
      </c>
      <c r="C12499" t="s">
        <v>1904</v>
      </c>
      <c r="D12499" s="4">
        <v>2302</v>
      </c>
      <c r="E12499" s="4">
        <v>250000</v>
      </c>
      <c r="I12499" s="4">
        <v>252302</v>
      </c>
      <c r="J12499" s="4">
        <v>252302</v>
      </c>
    </row>
    <row r="12500" spans="1:10" x14ac:dyDescent="0.35">
      <c r="C12500" t="s">
        <v>1888</v>
      </c>
      <c r="G12500" s="4">
        <v>1996800</v>
      </c>
      <c r="I12500" s="4">
        <v>1996800</v>
      </c>
      <c r="J12500">
        <v>0</v>
      </c>
    </row>
    <row r="12501" spans="1:10" x14ac:dyDescent="0.35">
      <c r="C12501" t="s">
        <v>1901</v>
      </c>
      <c r="E12501" s="4">
        <v>3225000</v>
      </c>
      <c r="I12501" s="4">
        <v>3225000</v>
      </c>
      <c r="J12501">
        <v>3225000</v>
      </c>
    </row>
    <row r="12502" spans="1:10" x14ac:dyDescent="0.35">
      <c r="C12502" t="s">
        <v>1889</v>
      </c>
      <c r="E12502" s="4">
        <v>4305000</v>
      </c>
      <c r="I12502" s="4">
        <v>4305000</v>
      </c>
      <c r="J12502">
        <v>4305000</v>
      </c>
    </row>
    <row r="12503" spans="1:10" x14ac:dyDescent="0.35">
      <c r="C12503" t="s">
        <v>1890</v>
      </c>
      <c r="E12503" s="4">
        <v>1950000</v>
      </c>
      <c r="I12503" s="4">
        <v>1950000</v>
      </c>
      <c r="J12503">
        <v>1950000</v>
      </c>
    </row>
    <row r="12504" spans="1:10" x14ac:dyDescent="0.35">
      <c r="C12504" t="s">
        <v>1902</v>
      </c>
      <c r="E12504" s="4">
        <v>6450000</v>
      </c>
      <c r="I12504" s="4">
        <v>6450000</v>
      </c>
      <c r="J12504">
        <v>6450000</v>
      </c>
    </row>
    <row r="12505" spans="1:10" x14ac:dyDescent="0.35">
      <c r="B12505" t="s">
        <v>58</v>
      </c>
      <c r="D12505" s="4">
        <v>2302</v>
      </c>
      <c r="E12505" s="4">
        <v>16180000</v>
      </c>
      <c r="G12505" s="4">
        <v>1996800</v>
      </c>
      <c r="I12505" s="4">
        <v>18179102</v>
      </c>
      <c r="J12505" s="4">
        <v>16182302</v>
      </c>
    </row>
    <row r="12506" spans="1:10" x14ac:dyDescent="0.35">
      <c r="A12506" t="s">
        <v>1761</v>
      </c>
      <c r="D12506" s="4">
        <v>137442903</v>
      </c>
      <c r="E12506" s="4">
        <v>52784494</v>
      </c>
      <c r="F12506" s="4">
        <v>63632026</v>
      </c>
      <c r="G12506" s="4">
        <v>38865287</v>
      </c>
      <c r="H12506" s="4">
        <v>8226906</v>
      </c>
      <c r="I12506" s="4">
        <v>300951616</v>
      </c>
      <c r="J12506" s="4">
        <v>190227397</v>
      </c>
    </row>
    <row r="12507" spans="1:10" x14ac:dyDescent="0.35">
      <c r="A12507" t="s">
        <v>1189</v>
      </c>
      <c r="B12507" t="s">
        <v>1842</v>
      </c>
      <c r="C12507" t="s">
        <v>1843</v>
      </c>
      <c r="D12507" s="4">
        <v>28507014</v>
      </c>
      <c r="E12507" s="4">
        <v>1795830</v>
      </c>
      <c r="F12507" s="4">
        <v>15295000</v>
      </c>
      <c r="I12507" s="4">
        <v>45597844</v>
      </c>
      <c r="J12507" s="4">
        <v>30302844</v>
      </c>
    </row>
    <row r="12508" spans="1:10" x14ac:dyDescent="0.35">
      <c r="C12508" t="s">
        <v>1844</v>
      </c>
      <c r="D12508" s="4">
        <v>4995667</v>
      </c>
      <c r="H12508" s="4">
        <v>327150</v>
      </c>
      <c r="I12508" s="4">
        <v>5322817</v>
      </c>
      <c r="J12508" s="4">
        <v>4995667</v>
      </c>
    </row>
    <row r="12509" spans="1:10" x14ac:dyDescent="0.35">
      <c r="C12509" t="s">
        <v>1845</v>
      </c>
      <c r="D12509" s="4">
        <v>3309019</v>
      </c>
      <c r="I12509" s="4">
        <v>3309019</v>
      </c>
      <c r="J12509" s="4">
        <v>3309019</v>
      </c>
    </row>
    <row r="12510" spans="1:10" x14ac:dyDescent="0.35">
      <c r="B12510" t="s">
        <v>51</v>
      </c>
      <c r="D12510" s="4">
        <v>36811700</v>
      </c>
      <c r="E12510" s="4">
        <v>1795830</v>
      </c>
      <c r="F12510" s="4">
        <v>15295000</v>
      </c>
      <c r="H12510" s="4">
        <v>327150</v>
      </c>
      <c r="I12510" s="4">
        <v>54229680</v>
      </c>
      <c r="J12510" s="4">
        <v>38607530</v>
      </c>
    </row>
    <row r="12511" spans="1:10" x14ac:dyDescent="0.35">
      <c r="B12511" t="s">
        <v>1843</v>
      </c>
      <c r="C12511" t="s">
        <v>1846</v>
      </c>
      <c r="D12511" s="4">
        <v>20332123</v>
      </c>
      <c r="F12511" s="4">
        <v>3872505</v>
      </c>
      <c r="H12511" s="4">
        <v>4633609</v>
      </c>
      <c r="I12511" s="4">
        <v>28838237</v>
      </c>
      <c r="J12511" s="4">
        <v>20332123</v>
      </c>
    </row>
    <row r="12512" spans="1:10" x14ac:dyDescent="0.35">
      <c r="C12512" t="s">
        <v>1847</v>
      </c>
      <c r="D12512" s="4">
        <v>14029653</v>
      </c>
      <c r="F12512" s="4">
        <v>743243</v>
      </c>
      <c r="G12512" s="4">
        <v>495135</v>
      </c>
      <c r="H12512" s="4">
        <v>95534</v>
      </c>
      <c r="I12512" s="4">
        <v>15363566</v>
      </c>
      <c r="J12512" s="4">
        <v>14029653</v>
      </c>
    </row>
    <row r="12513" spans="2:10" x14ac:dyDescent="0.35">
      <c r="C12513" t="s">
        <v>1848</v>
      </c>
      <c r="D12513" s="4">
        <v>91977</v>
      </c>
      <c r="E12513" s="4">
        <v>36955</v>
      </c>
      <c r="I12513" s="4">
        <v>128932</v>
      </c>
      <c r="J12513" s="4">
        <v>128932</v>
      </c>
    </row>
    <row r="12514" spans="2:10" x14ac:dyDescent="0.35">
      <c r="B12514" t="s">
        <v>52</v>
      </c>
      <c r="D12514" s="4">
        <v>34453753</v>
      </c>
      <c r="E12514" s="4">
        <v>36955</v>
      </c>
      <c r="F12514" s="4">
        <v>4615749</v>
      </c>
      <c r="G12514" s="4">
        <v>495135</v>
      </c>
      <c r="H12514" s="4">
        <v>4729144</v>
      </c>
      <c r="I12514" s="4">
        <v>44330735</v>
      </c>
      <c r="J12514" s="4">
        <v>34490708</v>
      </c>
    </row>
    <row r="12515" spans="2:10" x14ac:dyDescent="0.35">
      <c r="B12515" t="s">
        <v>1849</v>
      </c>
      <c r="C12515" t="s">
        <v>1850</v>
      </c>
      <c r="F12515" s="4">
        <v>9600000</v>
      </c>
      <c r="I12515" s="4">
        <v>9600000</v>
      </c>
      <c r="J12515">
        <v>0</v>
      </c>
    </row>
    <row r="12516" spans="2:10" x14ac:dyDescent="0.35">
      <c r="B12516" t="s">
        <v>53</v>
      </c>
      <c r="F12516" s="4">
        <v>9600000</v>
      </c>
      <c r="I12516" s="4">
        <v>9600000</v>
      </c>
      <c r="J12516">
        <v>0</v>
      </c>
    </row>
    <row r="12517" spans="2:10" x14ac:dyDescent="0.35">
      <c r="B12517" t="s">
        <v>1844</v>
      </c>
      <c r="C12517" t="s">
        <v>1851</v>
      </c>
      <c r="D12517" s="4">
        <v>541907</v>
      </c>
      <c r="I12517" s="4">
        <v>541907</v>
      </c>
      <c r="J12517" s="4">
        <v>541907</v>
      </c>
    </row>
    <row r="12518" spans="2:10" x14ac:dyDescent="0.35">
      <c r="C12518" t="s">
        <v>1852</v>
      </c>
      <c r="F12518" s="4">
        <v>5452</v>
      </c>
      <c r="I12518" s="4">
        <v>5452</v>
      </c>
      <c r="J12518">
        <v>0</v>
      </c>
    </row>
    <row r="12519" spans="2:10" x14ac:dyDescent="0.35">
      <c r="C12519" t="s">
        <v>1853</v>
      </c>
      <c r="F12519" s="4">
        <v>5387</v>
      </c>
      <c r="I12519" s="4">
        <v>5387</v>
      </c>
      <c r="J12519">
        <v>0</v>
      </c>
    </row>
    <row r="12520" spans="2:10" x14ac:dyDescent="0.35">
      <c r="C12520" t="s">
        <v>1893</v>
      </c>
      <c r="F12520" s="4">
        <v>2389</v>
      </c>
      <c r="I12520" s="4">
        <v>2389</v>
      </c>
      <c r="J12520">
        <v>0</v>
      </c>
    </row>
    <row r="12521" spans="2:10" x14ac:dyDescent="0.35">
      <c r="C12521" t="s">
        <v>1854</v>
      </c>
      <c r="D12521" s="4">
        <v>45938</v>
      </c>
      <c r="G12521" s="4">
        <v>665765</v>
      </c>
      <c r="I12521" s="4">
        <v>711702</v>
      </c>
      <c r="J12521" s="4">
        <v>45938</v>
      </c>
    </row>
    <row r="12522" spans="2:10" x14ac:dyDescent="0.35">
      <c r="C12522" t="s">
        <v>1855</v>
      </c>
      <c r="D12522" s="4">
        <v>40992</v>
      </c>
      <c r="G12522" s="4">
        <v>641507</v>
      </c>
      <c r="I12522" s="4">
        <v>682499</v>
      </c>
      <c r="J12522" s="4">
        <v>40992</v>
      </c>
    </row>
    <row r="12523" spans="2:10" x14ac:dyDescent="0.35">
      <c r="C12523" t="s">
        <v>1856</v>
      </c>
      <c r="I12523" s="4">
        <v>0</v>
      </c>
      <c r="J12523">
        <v>0</v>
      </c>
    </row>
    <row r="12524" spans="2:10" x14ac:dyDescent="0.35">
      <c r="C12524" t="s">
        <v>1857</v>
      </c>
      <c r="D12524" s="4">
        <v>4432</v>
      </c>
      <c r="G12524" s="4">
        <v>19690</v>
      </c>
      <c r="I12524" s="4">
        <v>24122</v>
      </c>
      <c r="J12524" s="4">
        <v>4432</v>
      </c>
    </row>
    <row r="12525" spans="2:10" x14ac:dyDescent="0.35">
      <c r="C12525" t="s">
        <v>1858</v>
      </c>
      <c r="G12525" s="4">
        <v>36366</v>
      </c>
      <c r="I12525" s="4">
        <v>36366</v>
      </c>
      <c r="J12525">
        <v>0</v>
      </c>
    </row>
    <row r="12526" spans="2:10" x14ac:dyDescent="0.35">
      <c r="C12526" t="s">
        <v>1859</v>
      </c>
      <c r="D12526" s="4">
        <v>25000</v>
      </c>
      <c r="H12526" s="4">
        <v>1067655</v>
      </c>
      <c r="I12526" s="4">
        <v>1092655</v>
      </c>
      <c r="J12526" s="4">
        <v>25000</v>
      </c>
    </row>
    <row r="12527" spans="2:10" x14ac:dyDescent="0.35">
      <c r="C12527" t="s">
        <v>1860</v>
      </c>
      <c r="E12527" s="4">
        <v>1413139</v>
      </c>
      <c r="H12527" s="4">
        <v>108703</v>
      </c>
      <c r="I12527" s="4">
        <v>1521842</v>
      </c>
      <c r="J12527">
        <v>1413139</v>
      </c>
    </row>
    <row r="12528" spans="2:10" x14ac:dyDescent="0.35">
      <c r="C12528" t="s">
        <v>1861</v>
      </c>
      <c r="D12528" s="4">
        <v>248103</v>
      </c>
      <c r="I12528" s="4">
        <v>248103</v>
      </c>
      <c r="J12528" s="4">
        <v>248103</v>
      </c>
    </row>
    <row r="12529" spans="2:10" x14ac:dyDescent="0.35">
      <c r="C12529" t="s">
        <v>1862</v>
      </c>
      <c r="D12529" s="4">
        <v>85464</v>
      </c>
      <c r="E12529" s="4">
        <v>1111036</v>
      </c>
      <c r="H12529" s="4">
        <v>170929</v>
      </c>
      <c r="I12529" s="4">
        <v>1367428</v>
      </c>
      <c r="J12529" s="4">
        <v>1196500</v>
      </c>
    </row>
    <row r="12530" spans="2:10" x14ac:dyDescent="0.35">
      <c r="C12530" t="s">
        <v>1863</v>
      </c>
      <c r="G12530" s="4">
        <v>54459</v>
      </c>
      <c r="I12530" s="4">
        <v>54459</v>
      </c>
      <c r="J12530">
        <v>0</v>
      </c>
    </row>
    <row r="12531" spans="2:10" x14ac:dyDescent="0.35">
      <c r="B12531" t="s">
        <v>54</v>
      </c>
      <c r="D12531" s="4">
        <v>991836</v>
      </c>
      <c r="E12531" s="4">
        <v>2524175</v>
      </c>
      <c r="F12531" s="4">
        <v>13228</v>
      </c>
      <c r="G12531" s="4">
        <v>1417787</v>
      </c>
      <c r="H12531" s="4">
        <v>1347287</v>
      </c>
      <c r="I12531" s="4">
        <v>6294312</v>
      </c>
      <c r="J12531" s="4">
        <v>3516011</v>
      </c>
    </row>
    <row r="12532" spans="2:10" x14ac:dyDescent="0.35">
      <c r="B12532" t="s">
        <v>1845</v>
      </c>
      <c r="C12532" t="s">
        <v>1866</v>
      </c>
      <c r="I12532" s="4">
        <v>0</v>
      </c>
      <c r="J12532">
        <v>0</v>
      </c>
    </row>
    <row r="12533" spans="2:10" x14ac:dyDescent="0.35">
      <c r="C12533" t="s">
        <v>1867</v>
      </c>
      <c r="D12533" s="4">
        <v>390458</v>
      </c>
      <c r="F12533" s="4">
        <v>4500</v>
      </c>
      <c r="G12533" s="4">
        <v>2790658</v>
      </c>
      <c r="I12533" s="4">
        <v>3185616</v>
      </c>
      <c r="J12533" s="4">
        <v>390458</v>
      </c>
    </row>
    <row r="12534" spans="2:10" x14ac:dyDescent="0.35">
      <c r="C12534" t="s">
        <v>1868</v>
      </c>
      <c r="D12534" s="4">
        <v>31556</v>
      </c>
      <c r="G12534" s="4">
        <v>915704</v>
      </c>
      <c r="H12534" s="4">
        <v>1096277</v>
      </c>
      <c r="I12534" s="4">
        <v>2043536</v>
      </c>
      <c r="J12534" s="4">
        <v>31556</v>
      </c>
    </row>
    <row r="12535" spans="2:10" x14ac:dyDescent="0.35">
      <c r="C12535" t="s">
        <v>1894</v>
      </c>
      <c r="D12535" s="4">
        <v>22997</v>
      </c>
      <c r="I12535" s="4">
        <v>22997</v>
      </c>
      <c r="J12535" s="4">
        <v>22997</v>
      </c>
    </row>
    <row r="12536" spans="2:10" x14ac:dyDescent="0.35">
      <c r="C12536" t="s">
        <v>1869</v>
      </c>
      <c r="E12536" s="4">
        <v>0</v>
      </c>
      <c r="G12536" s="4">
        <v>857280</v>
      </c>
      <c r="I12536" s="4">
        <v>857280</v>
      </c>
      <c r="J12536">
        <v>0</v>
      </c>
    </row>
    <row r="12537" spans="2:10" x14ac:dyDescent="0.35">
      <c r="B12537" t="s">
        <v>1845</v>
      </c>
      <c r="C12537" t="s">
        <v>1870</v>
      </c>
      <c r="D12537" s="4">
        <v>110004</v>
      </c>
      <c r="E12537" s="4">
        <v>5197010</v>
      </c>
      <c r="H12537" s="4">
        <v>16852</v>
      </c>
      <c r="I12537" s="4">
        <v>5323866</v>
      </c>
      <c r="J12537" s="4">
        <v>5307014</v>
      </c>
    </row>
    <row r="12538" spans="2:10" x14ac:dyDescent="0.35">
      <c r="C12538" t="s">
        <v>1872</v>
      </c>
      <c r="D12538" s="4">
        <v>343000</v>
      </c>
      <c r="I12538" s="4">
        <v>343000</v>
      </c>
      <c r="J12538" s="4">
        <v>343000</v>
      </c>
    </row>
    <row r="12539" spans="2:10" x14ac:dyDescent="0.35">
      <c r="C12539" t="s">
        <v>1875</v>
      </c>
      <c r="G12539" s="4">
        <v>31967</v>
      </c>
      <c r="I12539" s="4">
        <v>31967</v>
      </c>
      <c r="J12539">
        <v>0</v>
      </c>
    </row>
    <row r="12540" spans="2:10" x14ac:dyDescent="0.35">
      <c r="C12540" t="s">
        <v>1876</v>
      </c>
      <c r="E12540" s="4">
        <v>0</v>
      </c>
      <c r="G12540" s="4">
        <v>159600</v>
      </c>
      <c r="I12540" s="4">
        <v>159600</v>
      </c>
      <c r="J12540">
        <v>0</v>
      </c>
    </row>
    <row r="12541" spans="2:10" x14ac:dyDescent="0.35">
      <c r="C12541" t="s">
        <v>1877</v>
      </c>
      <c r="D12541" s="4">
        <v>4625</v>
      </c>
      <c r="I12541" s="4">
        <v>4625</v>
      </c>
      <c r="J12541" s="4">
        <v>4625</v>
      </c>
    </row>
    <row r="12542" spans="2:10" x14ac:dyDescent="0.35">
      <c r="B12542" t="s">
        <v>55</v>
      </c>
      <c r="D12542" s="4">
        <v>902640</v>
      </c>
      <c r="E12542" s="4">
        <v>5197010</v>
      </c>
      <c r="F12542" s="4">
        <v>4500</v>
      </c>
      <c r="G12542" s="4">
        <v>4755208</v>
      </c>
      <c r="H12542" s="4">
        <v>1113128</v>
      </c>
      <c r="I12542" s="4">
        <v>11972487</v>
      </c>
      <c r="J12542" s="4">
        <v>6099650</v>
      </c>
    </row>
    <row r="12543" spans="2:10" x14ac:dyDescent="0.35">
      <c r="B12543" t="s">
        <v>1878</v>
      </c>
      <c r="C12543" t="s">
        <v>1879</v>
      </c>
      <c r="D12543" s="4">
        <v>1522209</v>
      </c>
      <c r="I12543" s="4">
        <v>1522209</v>
      </c>
      <c r="J12543" s="4">
        <v>1522209</v>
      </c>
    </row>
    <row r="12544" spans="2:10" x14ac:dyDescent="0.35">
      <c r="C12544" t="s">
        <v>1907</v>
      </c>
      <c r="D12544" s="4">
        <v>29534</v>
      </c>
      <c r="I12544" s="4">
        <v>29534</v>
      </c>
      <c r="J12544" s="4">
        <v>29534</v>
      </c>
    </row>
    <row r="12545" spans="1:10" x14ac:dyDescent="0.35">
      <c r="C12545" t="s">
        <v>1897</v>
      </c>
      <c r="D12545" s="4">
        <v>2793</v>
      </c>
      <c r="I12545" s="4">
        <v>2793</v>
      </c>
      <c r="J12545" s="4">
        <v>2793</v>
      </c>
    </row>
    <row r="12546" spans="1:10" x14ac:dyDescent="0.35">
      <c r="C12546" t="s">
        <v>1881</v>
      </c>
      <c r="D12546" s="4">
        <v>3096508</v>
      </c>
      <c r="I12546" s="4">
        <v>3096508</v>
      </c>
      <c r="J12546" s="4">
        <v>3096508</v>
      </c>
    </row>
    <row r="12547" spans="1:10" x14ac:dyDescent="0.35">
      <c r="C12547" t="s">
        <v>1882</v>
      </c>
      <c r="E12547" s="4">
        <v>49517</v>
      </c>
      <c r="I12547" s="4">
        <v>49517</v>
      </c>
      <c r="J12547">
        <v>49517</v>
      </c>
    </row>
    <row r="12548" spans="1:10" x14ac:dyDescent="0.35">
      <c r="C12548" t="s">
        <v>1884</v>
      </c>
      <c r="D12548" s="4">
        <v>385543</v>
      </c>
      <c r="I12548" s="4">
        <v>385543</v>
      </c>
      <c r="J12548" s="4">
        <v>385543</v>
      </c>
    </row>
    <row r="12549" spans="1:10" x14ac:dyDescent="0.35">
      <c r="B12549" t="s">
        <v>56</v>
      </c>
      <c r="D12549" s="4">
        <v>5036587</v>
      </c>
      <c r="E12549" s="4">
        <v>49517</v>
      </c>
      <c r="I12549" s="4">
        <v>5086104</v>
      </c>
      <c r="J12549" s="4">
        <v>5086104</v>
      </c>
    </row>
    <row r="12550" spans="1:10" x14ac:dyDescent="0.35">
      <c r="B12550" t="s">
        <v>1885</v>
      </c>
      <c r="C12550" t="s">
        <v>1886</v>
      </c>
      <c r="D12550" s="4">
        <v>7912</v>
      </c>
      <c r="G12550" s="4">
        <v>127256</v>
      </c>
      <c r="I12550" s="4">
        <v>135168</v>
      </c>
      <c r="J12550" s="4">
        <v>7912</v>
      </c>
    </row>
    <row r="12551" spans="1:10" x14ac:dyDescent="0.35">
      <c r="B12551" t="s">
        <v>57</v>
      </c>
      <c r="D12551" s="4">
        <v>7912</v>
      </c>
      <c r="G12551" s="4">
        <v>127256</v>
      </c>
      <c r="I12551" s="4">
        <v>135168</v>
      </c>
      <c r="J12551" s="4">
        <v>7912</v>
      </c>
    </row>
    <row r="12552" spans="1:10" x14ac:dyDescent="0.35">
      <c r="B12552" t="s">
        <v>1887</v>
      </c>
      <c r="C12552" t="s">
        <v>1904</v>
      </c>
      <c r="E12552" s="4">
        <v>125000</v>
      </c>
      <c r="I12552" s="4">
        <v>125000</v>
      </c>
      <c r="J12552">
        <v>125000</v>
      </c>
    </row>
    <row r="12553" spans="1:10" x14ac:dyDescent="0.35">
      <c r="C12553" t="s">
        <v>1888</v>
      </c>
      <c r="G12553" s="4">
        <v>768000</v>
      </c>
      <c r="I12553" s="4">
        <v>768000</v>
      </c>
      <c r="J12553">
        <v>0</v>
      </c>
    </row>
    <row r="12554" spans="1:10" x14ac:dyDescent="0.35">
      <c r="C12554" t="s">
        <v>1901</v>
      </c>
      <c r="E12554" s="4">
        <v>536250</v>
      </c>
      <c r="I12554" s="4">
        <v>536250</v>
      </c>
      <c r="J12554">
        <v>536250</v>
      </c>
    </row>
    <row r="12555" spans="1:10" x14ac:dyDescent="0.35">
      <c r="C12555" t="s">
        <v>1889</v>
      </c>
      <c r="E12555" s="4">
        <v>2394000</v>
      </c>
      <c r="I12555" s="4">
        <v>2394000</v>
      </c>
      <c r="J12555">
        <v>2394000</v>
      </c>
    </row>
    <row r="12556" spans="1:10" x14ac:dyDescent="0.35">
      <c r="C12556" t="s">
        <v>1890</v>
      </c>
      <c r="E12556" s="4">
        <v>1575000</v>
      </c>
      <c r="I12556" s="4">
        <v>1575000</v>
      </c>
      <c r="J12556">
        <v>1575000</v>
      </c>
    </row>
    <row r="12557" spans="1:10" x14ac:dyDescent="0.35">
      <c r="C12557" t="s">
        <v>1902</v>
      </c>
      <c r="E12557" s="4">
        <v>1072500</v>
      </c>
      <c r="I12557" s="4">
        <v>1072500</v>
      </c>
      <c r="J12557">
        <v>1072500</v>
      </c>
    </row>
    <row r="12558" spans="1:10" x14ac:dyDescent="0.35">
      <c r="B12558" t="s">
        <v>58</v>
      </c>
      <c r="E12558" s="4">
        <v>5702750</v>
      </c>
      <c r="G12558" s="4">
        <v>768000</v>
      </c>
      <c r="I12558" s="4">
        <v>6470750</v>
      </c>
      <c r="J12558">
        <v>5702750</v>
      </c>
    </row>
    <row r="12559" spans="1:10" x14ac:dyDescent="0.35">
      <c r="A12559" t="s">
        <v>1762</v>
      </c>
      <c r="D12559" s="4">
        <v>78204427</v>
      </c>
      <c r="E12559" s="4">
        <v>15306237</v>
      </c>
      <c r="F12559" s="4">
        <v>29528476</v>
      </c>
      <c r="G12559" s="4">
        <v>7563387</v>
      </c>
      <c r="H12559" s="4">
        <v>7516709</v>
      </c>
      <c r="I12559" s="4">
        <v>138119236</v>
      </c>
      <c r="J12559" s="4">
        <v>93510664</v>
      </c>
    </row>
    <row r="12560" spans="1:10" x14ac:dyDescent="0.35">
      <c r="A12560" t="s">
        <v>1193</v>
      </c>
      <c r="B12560" t="s">
        <v>1842</v>
      </c>
      <c r="C12560" t="s">
        <v>1843</v>
      </c>
      <c r="D12560" s="4">
        <v>3160375</v>
      </c>
      <c r="E12560" s="4">
        <v>3570000</v>
      </c>
      <c r="F12560" s="4">
        <v>3990000</v>
      </c>
      <c r="I12560" s="4">
        <v>10720375</v>
      </c>
      <c r="J12560" s="4">
        <v>6730375</v>
      </c>
    </row>
    <row r="12561" spans="2:10" x14ac:dyDescent="0.35">
      <c r="C12561" t="s">
        <v>1844</v>
      </c>
      <c r="D12561" s="4">
        <v>82541</v>
      </c>
      <c r="F12561" s="4">
        <v>253891</v>
      </c>
      <c r="G12561" s="4">
        <v>5982</v>
      </c>
      <c r="H12561" s="4">
        <v>709111</v>
      </c>
      <c r="I12561" s="4">
        <v>1051524</v>
      </c>
      <c r="J12561" s="4">
        <v>82541</v>
      </c>
    </row>
    <row r="12562" spans="2:10" x14ac:dyDescent="0.35">
      <c r="C12562" t="s">
        <v>1845</v>
      </c>
      <c r="D12562" s="4">
        <v>419864</v>
      </c>
      <c r="I12562" s="4">
        <v>419864</v>
      </c>
      <c r="J12562" s="4">
        <v>419864</v>
      </c>
    </row>
    <row r="12563" spans="2:10" x14ac:dyDescent="0.35">
      <c r="B12563" t="s">
        <v>51</v>
      </c>
      <c r="D12563" s="4">
        <v>3662779</v>
      </c>
      <c r="E12563" s="4">
        <v>3570000</v>
      </c>
      <c r="F12563" s="4">
        <v>4243891</v>
      </c>
      <c r="G12563" s="4">
        <v>5982</v>
      </c>
      <c r="H12563" s="4">
        <v>709111</v>
      </c>
      <c r="I12563" s="4">
        <v>12191762</v>
      </c>
      <c r="J12563" s="4">
        <v>7232779</v>
      </c>
    </row>
    <row r="12564" spans="2:10" x14ac:dyDescent="0.35">
      <c r="B12564" t="s">
        <v>1843</v>
      </c>
      <c r="C12564" t="s">
        <v>1846</v>
      </c>
      <c r="D12564" s="4">
        <v>4706131</v>
      </c>
      <c r="I12564" s="4">
        <v>4706131</v>
      </c>
      <c r="J12564" s="4">
        <v>4706131</v>
      </c>
    </row>
    <row r="12565" spans="2:10" x14ac:dyDescent="0.35">
      <c r="C12565" t="s">
        <v>1847</v>
      </c>
      <c r="D12565" s="4">
        <v>4268240</v>
      </c>
      <c r="F12565" s="4">
        <v>540541</v>
      </c>
      <c r="I12565" s="4">
        <v>4808781</v>
      </c>
      <c r="J12565" s="4">
        <v>4268240</v>
      </c>
    </row>
    <row r="12566" spans="2:10" x14ac:dyDescent="0.35">
      <c r="C12566" t="s">
        <v>1848</v>
      </c>
      <c r="D12566" s="4">
        <v>15372</v>
      </c>
      <c r="E12566" s="4">
        <v>2905</v>
      </c>
      <c r="I12566" s="4">
        <v>18277</v>
      </c>
      <c r="J12566" s="4">
        <v>18277</v>
      </c>
    </row>
    <row r="12567" spans="2:10" x14ac:dyDescent="0.35">
      <c r="B12567" t="s">
        <v>52</v>
      </c>
      <c r="D12567" s="4">
        <v>8989744</v>
      </c>
      <c r="E12567" s="4">
        <v>2905</v>
      </c>
      <c r="F12567" s="4">
        <v>540541</v>
      </c>
      <c r="I12567" s="4">
        <v>9533189</v>
      </c>
      <c r="J12567" s="4">
        <v>8992649</v>
      </c>
    </row>
    <row r="12568" spans="2:10" x14ac:dyDescent="0.35">
      <c r="B12568" t="s">
        <v>1849</v>
      </c>
      <c r="C12568" t="s">
        <v>1850</v>
      </c>
      <c r="F12568" s="4">
        <v>1600000</v>
      </c>
      <c r="I12568" s="4">
        <v>1600000</v>
      </c>
      <c r="J12568">
        <v>0</v>
      </c>
    </row>
    <row r="12569" spans="2:10" x14ac:dyDescent="0.35">
      <c r="B12569" t="s">
        <v>53</v>
      </c>
      <c r="F12569" s="4">
        <v>1600000</v>
      </c>
      <c r="I12569" s="4">
        <v>1600000</v>
      </c>
      <c r="J12569">
        <v>0</v>
      </c>
    </row>
    <row r="12570" spans="2:10" x14ac:dyDescent="0.35">
      <c r="B12570" t="s">
        <v>1844</v>
      </c>
      <c r="C12570" t="s">
        <v>1851</v>
      </c>
      <c r="D12570" s="4">
        <v>2955</v>
      </c>
      <c r="F12570" s="4">
        <v>210911</v>
      </c>
      <c r="I12570" s="4">
        <v>213866</v>
      </c>
      <c r="J12570" s="4">
        <v>2955</v>
      </c>
    </row>
    <row r="12571" spans="2:10" x14ac:dyDescent="0.35">
      <c r="C12571" t="s">
        <v>1899</v>
      </c>
      <c r="D12571" s="4">
        <v>300141</v>
      </c>
      <c r="I12571" s="4">
        <v>300141</v>
      </c>
      <c r="J12571" s="4">
        <v>300141</v>
      </c>
    </row>
    <row r="12572" spans="2:10" x14ac:dyDescent="0.35">
      <c r="C12572" t="s">
        <v>1852</v>
      </c>
      <c r="H12572" s="4">
        <v>28622</v>
      </c>
      <c r="I12572" s="4">
        <v>28622</v>
      </c>
      <c r="J12572">
        <v>0</v>
      </c>
    </row>
    <row r="12573" spans="2:10" x14ac:dyDescent="0.35">
      <c r="C12573" t="s">
        <v>1853</v>
      </c>
      <c r="F12573" s="4">
        <v>770</v>
      </c>
      <c r="H12573" s="4">
        <v>16383</v>
      </c>
      <c r="I12573" s="4">
        <v>17152</v>
      </c>
      <c r="J12573">
        <v>0</v>
      </c>
    </row>
    <row r="12574" spans="2:10" x14ac:dyDescent="0.35">
      <c r="C12574" t="s">
        <v>1893</v>
      </c>
      <c r="H12574" s="4">
        <v>3584</v>
      </c>
      <c r="I12574" s="4">
        <v>3584</v>
      </c>
      <c r="J12574">
        <v>0</v>
      </c>
    </row>
    <row r="12575" spans="2:10" x14ac:dyDescent="0.35">
      <c r="C12575" t="s">
        <v>1903</v>
      </c>
      <c r="D12575" s="4">
        <v>2262</v>
      </c>
      <c r="I12575" s="4">
        <v>2262</v>
      </c>
      <c r="J12575" s="4">
        <v>2262</v>
      </c>
    </row>
    <row r="12576" spans="2:10" x14ac:dyDescent="0.35">
      <c r="C12576" t="s">
        <v>1854</v>
      </c>
      <c r="D12576" s="4">
        <v>82756</v>
      </c>
      <c r="G12576" s="4">
        <v>107598</v>
      </c>
      <c r="H12576" s="4">
        <v>13450</v>
      </c>
      <c r="I12576" s="4">
        <v>203804</v>
      </c>
      <c r="J12576" s="4">
        <v>82756</v>
      </c>
    </row>
    <row r="12577" spans="2:10" x14ac:dyDescent="0.35">
      <c r="C12577" t="s">
        <v>1855</v>
      </c>
      <c r="D12577" s="4">
        <v>22629</v>
      </c>
      <c r="G12577" s="4">
        <v>99104</v>
      </c>
      <c r="H12577" s="4">
        <v>39174</v>
      </c>
      <c r="I12577" s="4">
        <v>160908</v>
      </c>
      <c r="J12577" s="4">
        <v>22629</v>
      </c>
    </row>
    <row r="12578" spans="2:10" x14ac:dyDescent="0.35">
      <c r="C12578" t="s">
        <v>1856</v>
      </c>
      <c r="I12578" s="4">
        <v>0</v>
      </c>
      <c r="J12578">
        <v>0</v>
      </c>
    </row>
    <row r="12579" spans="2:10" x14ac:dyDescent="0.35">
      <c r="C12579" t="s">
        <v>1857</v>
      </c>
      <c r="D12579" s="4">
        <v>4601</v>
      </c>
      <c r="G12579" s="4">
        <v>28517</v>
      </c>
      <c r="I12579" s="4">
        <v>33118</v>
      </c>
      <c r="J12579" s="4">
        <v>4601</v>
      </c>
    </row>
    <row r="12580" spans="2:10" x14ac:dyDescent="0.35">
      <c r="C12580" t="s">
        <v>1906</v>
      </c>
      <c r="H12580" s="4">
        <v>160790</v>
      </c>
      <c r="I12580" s="4">
        <v>160790</v>
      </c>
      <c r="J12580">
        <v>0</v>
      </c>
    </row>
    <row r="12581" spans="2:10" x14ac:dyDescent="0.35">
      <c r="C12581" t="s">
        <v>1914</v>
      </c>
      <c r="H12581" s="4">
        <v>45410</v>
      </c>
      <c r="I12581" s="4">
        <v>45410</v>
      </c>
      <c r="J12581">
        <v>0</v>
      </c>
    </row>
    <row r="12582" spans="2:10" x14ac:dyDescent="0.35">
      <c r="C12582" t="s">
        <v>1858</v>
      </c>
      <c r="G12582" s="4">
        <v>5195</v>
      </c>
      <c r="I12582" s="4">
        <v>5195</v>
      </c>
      <c r="J12582">
        <v>0</v>
      </c>
    </row>
    <row r="12583" spans="2:10" x14ac:dyDescent="0.35">
      <c r="C12583" t="s">
        <v>1859</v>
      </c>
      <c r="D12583" s="4">
        <v>56114</v>
      </c>
      <c r="H12583" s="4">
        <v>281117</v>
      </c>
      <c r="I12583" s="4">
        <v>337231</v>
      </c>
      <c r="J12583" s="4">
        <v>56114</v>
      </c>
    </row>
    <row r="12584" spans="2:10" x14ac:dyDescent="0.35">
      <c r="C12584" t="s">
        <v>1915</v>
      </c>
      <c r="H12584" s="4">
        <v>5</v>
      </c>
      <c r="I12584" s="4">
        <v>5</v>
      </c>
      <c r="J12584">
        <v>0</v>
      </c>
    </row>
    <row r="12585" spans="2:10" x14ac:dyDescent="0.35">
      <c r="C12585" t="s">
        <v>1860</v>
      </c>
      <c r="H12585" s="4">
        <v>108703</v>
      </c>
      <c r="I12585" s="4">
        <v>108703</v>
      </c>
      <c r="J12585">
        <v>0</v>
      </c>
    </row>
    <row r="12586" spans="2:10" x14ac:dyDescent="0.35">
      <c r="C12586" t="s">
        <v>1861</v>
      </c>
      <c r="D12586" s="4">
        <v>1692</v>
      </c>
      <c r="F12586" s="4">
        <v>98320</v>
      </c>
      <c r="I12586" s="4">
        <v>100011</v>
      </c>
      <c r="J12586" s="4">
        <v>1692</v>
      </c>
    </row>
    <row r="12587" spans="2:10" x14ac:dyDescent="0.35">
      <c r="C12587" t="s">
        <v>1862</v>
      </c>
      <c r="H12587" s="4">
        <v>256393</v>
      </c>
      <c r="I12587" s="4">
        <v>256393</v>
      </c>
      <c r="J12587">
        <v>0</v>
      </c>
    </row>
    <row r="12588" spans="2:10" x14ac:dyDescent="0.35">
      <c r="B12588" t="s">
        <v>54</v>
      </c>
      <c r="D12588" s="4">
        <v>473151</v>
      </c>
      <c r="F12588" s="4">
        <v>310000</v>
      </c>
      <c r="G12588" s="4">
        <v>240414</v>
      </c>
      <c r="H12588" s="4">
        <v>953631</v>
      </c>
      <c r="I12588" s="4">
        <v>1977196</v>
      </c>
      <c r="J12588" s="4">
        <v>473151</v>
      </c>
    </row>
    <row r="12589" spans="2:10" x14ac:dyDescent="0.35">
      <c r="B12589" t="s">
        <v>1845</v>
      </c>
      <c r="C12589" t="s">
        <v>1864</v>
      </c>
      <c r="D12589" s="4">
        <v>11158</v>
      </c>
      <c r="I12589" s="4">
        <v>11158</v>
      </c>
      <c r="J12589" s="4">
        <v>11158</v>
      </c>
    </row>
    <row r="12590" spans="2:10" x14ac:dyDescent="0.35">
      <c r="C12590" t="s">
        <v>1865</v>
      </c>
      <c r="H12590" s="4">
        <v>108713</v>
      </c>
      <c r="I12590" s="4">
        <v>108713</v>
      </c>
      <c r="J12590">
        <v>0</v>
      </c>
    </row>
    <row r="12591" spans="2:10" x14ac:dyDescent="0.35">
      <c r="C12591" t="s">
        <v>1866</v>
      </c>
      <c r="I12591" s="4">
        <v>0</v>
      </c>
      <c r="J12591">
        <v>0</v>
      </c>
    </row>
    <row r="12592" spans="2:10" x14ac:dyDescent="0.35">
      <c r="C12592" t="s">
        <v>1867</v>
      </c>
      <c r="D12592" s="4">
        <v>924031</v>
      </c>
      <c r="H12592" s="4">
        <v>665284</v>
      </c>
      <c r="I12592" s="4">
        <v>1589315</v>
      </c>
      <c r="J12592" s="4">
        <v>924031</v>
      </c>
    </row>
    <row r="12593" spans="2:10" x14ac:dyDescent="0.35">
      <c r="C12593" t="s">
        <v>1868</v>
      </c>
      <c r="H12593" s="4">
        <v>663444</v>
      </c>
      <c r="I12593" s="4">
        <v>663444</v>
      </c>
      <c r="J12593">
        <v>0</v>
      </c>
    </row>
    <row r="12594" spans="2:10" x14ac:dyDescent="0.35">
      <c r="C12594" t="s">
        <v>1894</v>
      </c>
      <c r="D12594" s="4">
        <v>11488</v>
      </c>
      <c r="I12594" s="4">
        <v>11488</v>
      </c>
      <c r="J12594" s="4">
        <v>11488</v>
      </c>
    </row>
    <row r="12595" spans="2:10" x14ac:dyDescent="0.35">
      <c r="C12595" t="s">
        <v>1869</v>
      </c>
      <c r="H12595" s="4">
        <v>225120</v>
      </c>
      <c r="I12595" s="4">
        <v>225120</v>
      </c>
      <c r="J12595">
        <v>0</v>
      </c>
    </row>
    <row r="12596" spans="2:10" x14ac:dyDescent="0.35">
      <c r="C12596" t="s">
        <v>1870</v>
      </c>
      <c r="D12596" s="4">
        <v>43949</v>
      </c>
      <c r="E12596" s="4">
        <v>19066</v>
      </c>
      <c r="H12596" s="4">
        <v>1774613</v>
      </c>
      <c r="I12596" s="4">
        <v>1837628</v>
      </c>
      <c r="J12596" s="4">
        <v>63015</v>
      </c>
    </row>
    <row r="12597" spans="2:10" x14ac:dyDescent="0.35">
      <c r="C12597" t="s">
        <v>1872</v>
      </c>
      <c r="D12597" s="4">
        <v>49000</v>
      </c>
      <c r="I12597" s="4">
        <v>49000</v>
      </c>
      <c r="J12597" s="4">
        <v>49000</v>
      </c>
    </row>
    <row r="12598" spans="2:10" x14ac:dyDescent="0.35">
      <c r="C12598" t="s">
        <v>1875</v>
      </c>
      <c r="H12598" s="4">
        <v>68583</v>
      </c>
      <c r="I12598" s="4">
        <v>68583</v>
      </c>
      <c r="J12598">
        <v>0</v>
      </c>
    </row>
    <row r="12599" spans="2:10" x14ac:dyDescent="0.35">
      <c r="C12599" t="s">
        <v>1876</v>
      </c>
      <c r="H12599" s="4">
        <v>58800</v>
      </c>
      <c r="I12599" s="4">
        <v>58800</v>
      </c>
      <c r="J12599">
        <v>0</v>
      </c>
    </row>
    <row r="12600" spans="2:10" x14ac:dyDescent="0.35">
      <c r="B12600" t="s">
        <v>55</v>
      </c>
      <c r="D12600" s="4">
        <v>1039626</v>
      </c>
      <c r="E12600" s="4">
        <v>19066</v>
      </c>
      <c r="H12600" s="4">
        <v>3564557</v>
      </c>
      <c r="I12600" s="4">
        <v>4623249</v>
      </c>
      <c r="J12600" s="4">
        <v>1058692</v>
      </c>
    </row>
    <row r="12601" spans="2:10" x14ac:dyDescent="0.35">
      <c r="B12601" t="s">
        <v>1878</v>
      </c>
      <c r="C12601" t="s">
        <v>1879</v>
      </c>
      <c r="D12601" s="4">
        <v>24814</v>
      </c>
      <c r="I12601" s="4">
        <v>24814</v>
      </c>
      <c r="J12601" s="4">
        <v>24814</v>
      </c>
    </row>
    <row r="12602" spans="2:10" x14ac:dyDescent="0.35">
      <c r="C12602" t="s">
        <v>1907</v>
      </c>
      <c r="D12602" s="4">
        <v>979</v>
      </c>
      <c r="I12602" s="4">
        <v>979</v>
      </c>
      <c r="J12602" s="4">
        <v>979</v>
      </c>
    </row>
    <row r="12603" spans="2:10" x14ac:dyDescent="0.35">
      <c r="C12603" t="s">
        <v>1897</v>
      </c>
      <c r="D12603" s="4">
        <v>1959</v>
      </c>
      <c r="I12603" s="4">
        <v>1959</v>
      </c>
      <c r="J12603" s="4">
        <v>1959</v>
      </c>
    </row>
    <row r="12604" spans="2:10" x14ac:dyDescent="0.35">
      <c r="C12604" t="s">
        <v>1881</v>
      </c>
      <c r="D12604" s="4">
        <v>46957</v>
      </c>
      <c r="I12604" s="4">
        <v>46957</v>
      </c>
      <c r="J12604" s="4">
        <v>46957</v>
      </c>
    </row>
    <row r="12605" spans="2:10" x14ac:dyDescent="0.35">
      <c r="C12605" t="s">
        <v>1884</v>
      </c>
      <c r="D12605" s="4">
        <v>17404</v>
      </c>
      <c r="I12605" s="4">
        <v>17404</v>
      </c>
      <c r="J12605" s="4">
        <v>17404</v>
      </c>
    </row>
    <row r="12606" spans="2:10" x14ac:dyDescent="0.35">
      <c r="B12606" t="s">
        <v>56</v>
      </c>
      <c r="D12606" s="4">
        <v>92113</v>
      </c>
      <c r="I12606" s="4">
        <v>92113</v>
      </c>
      <c r="J12606" s="4">
        <v>92113</v>
      </c>
    </row>
    <row r="12607" spans="2:10" x14ac:dyDescent="0.35">
      <c r="B12607" t="s">
        <v>1885</v>
      </c>
      <c r="C12607" t="s">
        <v>1886</v>
      </c>
      <c r="G12607" s="4">
        <v>4713</v>
      </c>
      <c r="I12607" s="4">
        <v>4713</v>
      </c>
      <c r="J12607">
        <v>0</v>
      </c>
    </row>
    <row r="12608" spans="2:10" x14ac:dyDescent="0.35">
      <c r="B12608" t="s">
        <v>57</v>
      </c>
      <c r="G12608" s="4">
        <v>4713</v>
      </c>
      <c r="I12608" s="4">
        <v>4713</v>
      </c>
      <c r="J12608">
        <v>0</v>
      </c>
    </row>
    <row r="12609" spans="1:10" x14ac:dyDescent="0.35">
      <c r="B12609" t="s">
        <v>1887</v>
      </c>
      <c r="C12609" t="s">
        <v>1888</v>
      </c>
      <c r="H12609" s="4">
        <v>105600</v>
      </c>
      <c r="I12609" s="4">
        <v>105600</v>
      </c>
      <c r="J12609">
        <v>0</v>
      </c>
    </row>
    <row r="12610" spans="1:10" x14ac:dyDescent="0.35">
      <c r="C12610" t="s">
        <v>1889</v>
      </c>
      <c r="H12610" s="4">
        <v>84000</v>
      </c>
      <c r="I12610" s="4">
        <v>84000</v>
      </c>
      <c r="J12610">
        <v>0</v>
      </c>
    </row>
    <row r="12611" spans="1:10" x14ac:dyDescent="0.35">
      <c r="C12611" t="s">
        <v>1890</v>
      </c>
      <c r="H12611" s="4">
        <v>37500</v>
      </c>
      <c r="I12611" s="4">
        <v>37500</v>
      </c>
      <c r="J12611">
        <v>0</v>
      </c>
    </row>
    <row r="12612" spans="1:10" x14ac:dyDescent="0.35">
      <c r="B12612" t="s">
        <v>58</v>
      </c>
      <c r="H12612" s="4">
        <v>227100</v>
      </c>
      <c r="I12612" s="4">
        <v>227100</v>
      </c>
      <c r="J12612">
        <v>0</v>
      </c>
    </row>
    <row r="12613" spans="1:10" x14ac:dyDescent="0.35">
      <c r="A12613" t="s">
        <v>1763</v>
      </c>
      <c r="D12613" s="4">
        <v>14257413</v>
      </c>
      <c r="E12613" s="4">
        <v>3591971</v>
      </c>
      <c r="F12613" s="4">
        <v>6694431</v>
      </c>
      <c r="G12613" s="4">
        <v>251109</v>
      </c>
      <c r="H12613" s="4">
        <v>5454398</v>
      </c>
      <c r="I12613" s="4">
        <v>30249323</v>
      </c>
      <c r="J12613" s="4">
        <v>17849384</v>
      </c>
    </row>
    <row r="12614" spans="1:10" x14ac:dyDescent="0.35">
      <c r="A12614" t="s">
        <v>1197</v>
      </c>
      <c r="B12614" t="s">
        <v>1842</v>
      </c>
      <c r="C12614" t="s">
        <v>1843</v>
      </c>
      <c r="D12614" s="4">
        <v>10029783</v>
      </c>
      <c r="F12614" s="4">
        <v>5346600</v>
      </c>
      <c r="I12614" s="4">
        <v>15376383</v>
      </c>
      <c r="J12614" s="4">
        <v>10029783</v>
      </c>
    </row>
    <row r="12615" spans="1:10" x14ac:dyDescent="0.35">
      <c r="C12615" t="s">
        <v>1844</v>
      </c>
      <c r="D12615" s="4">
        <v>1318705</v>
      </c>
      <c r="H12615" s="4">
        <v>116550</v>
      </c>
      <c r="I12615" s="4">
        <v>1435255</v>
      </c>
      <c r="J12615" s="4">
        <v>1318705</v>
      </c>
    </row>
    <row r="12616" spans="1:10" x14ac:dyDescent="0.35">
      <c r="C12616" t="s">
        <v>1845</v>
      </c>
      <c r="D12616" s="4">
        <v>1048401</v>
      </c>
      <c r="I12616" s="4">
        <v>1048401</v>
      </c>
      <c r="J12616" s="4">
        <v>1048401</v>
      </c>
    </row>
    <row r="12617" spans="1:10" x14ac:dyDescent="0.35">
      <c r="B12617" t="s">
        <v>51</v>
      </c>
      <c r="D12617" s="4">
        <v>12396889</v>
      </c>
      <c r="F12617" s="4">
        <v>5346600</v>
      </c>
      <c r="H12617" s="4">
        <v>116550</v>
      </c>
      <c r="I12617" s="4">
        <v>17860039</v>
      </c>
      <c r="J12617" s="4">
        <v>12396889</v>
      </c>
    </row>
    <row r="12618" spans="1:10" x14ac:dyDescent="0.35">
      <c r="B12618" t="s">
        <v>1843</v>
      </c>
      <c r="C12618" t="s">
        <v>1846</v>
      </c>
      <c r="D12618" s="4">
        <v>7939858</v>
      </c>
      <c r="I12618" s="4">
        <v>7939858</v>
      </c>
      <c r="J12618" s="4">
        <v>7939858</v>
      </c>
    </row>
    <row r="12619" spans="1:10" x14ac:dyDescent="0.35">
      <c r="C12619" t="s">
        <v>1847</v>
      </c>
      <c r="D12619" s="4">
        <v>4267168</v>
      </c>
      <c r="F12619" s="4">
        <v>945946</v>
      </c>
      <c r="I12619" s="4">
        <v>5213114</v>
      </c>
      <c r="J12619" s="4">
        <v>4267168</v>
      </c>
    </row>
    <row r="12620" spans="1:10" x14ac:dyDescent="0.35">
      <c r="B12620" t="s">
        <v>52</v>
      </c>
      <c r="D12620" s="4">
        <v>12207027</v>
      </c>
      <c r="F12620" s="4">
        <v>945946</v>
      </c>
      <c r="I12620" s="4">
        <v>13152973</v>
      </c>
      <c r="J12620" s="4">
        <v>12207027</v>
      </c>
    </row>
    <row r="12621" spans="1:10" x14ac:dyDescent="0.35">
      <c r="B12621" t="s">
        <v>1849</v>
      </c>
      <c r="C12621" t="s">
        <v>1850</v>
      </c>
      <c r="D12621" s="4">
        <v>3200000</v>
      </c>
      <c r="I12621" s="4">
        <v>3200000</v>
      </c>
      <c r="J12621" s="4">
        <v>3200000</v>
      </c>
    </row>
    <row r="12622" spans="1:10" x14ac:dyDescent="0.35">
      <c r="B12622" t="s">
        <v>53</v>
      </c>
      <c r="D12622" s="4">
        <v>3200000</v>
      </c>
      <c r="I12622" s="4">
        <v>3200000</v>
      </c>
      <c r="J12622" s="4">
        <v>3200000</v>
      </c>
    </row>
    <row r="12623" spans="1:10" x14ac:dyDescent="0.35">
      <c r="B12623" t="s">
        <v>1844</v>
      </c>
      <c r="C12623" t="s">
        <v>1851</v>
      </c>
      <c r="D12623" s="4">
        <v>349302</v>
      </c>
      <c r="I12623" s="4">
        <v>349302</v>
      </c>
      <c r="J12623" s="4">
        <v>349302</v>
      </c>
    </row>
    <row r="12624" spans="1:10" x14ac:dyDescent="0.35">
      <c r="C12624" t="s">
        <v>1852</v>
      </c>
      <c r="E12624" s="4">
        <v>25896</v>
      </c>
      <c r="I12624" s="4">
        <v>25896</v>
      </c>
      <c r="J12624">
        <v>25896</v>
      </c>
    </row>
    <row r="12625" spans="2:10" x14ac:dyDescent="0.35">
      <c r="C12625" t="s">
        <v>1853</v>
      </c>
      <c r="D12625" s="4">
        <v>770</v>
      </c>
      <c r="E12625" s="4">
        <v>5461</v>
      </c>
      <c r="I12625" s="4">
        <v>6230</v>
      </c>
      <c r="J12625" s="4">
        <v>6231</v>
      </c>
    </row>
    <row r="12626" spans="2:10" x14ac:dyDescent="0.35">
      <c r="C12626" t="s">
        <v>1893</v>
      </c>
      <c r="D12626" s="4">
        <v>1195</v>
      </c>
      <c r="G12626" s="4">
        <v>11946</v>
      </c>
      <c r="I12626" s="4">
        <v>13140</v>
      </c>
      <c r="J12626" s="4">
        <v>1195</v>
      </c>
    </row>
    <row r="12627" spans="2:10" x14ac:dyDescent="0.35">
      <c r="C12627" t="s">
        <v>1854</v>
      </c>
      <c r="D12627" s="4">
        <v>390044</v>
      </c>
      <c r="I12627" s="4">
        <v>390044</v>
      </c>
      <c r="J12627" s="4">
        <v>390044</v>
      </c>
    </row>
    <row r="12628" spans="2:10" x14ac:dyDescent="0.35">
      <c r="C12628" t="s">
        <v>1855</v>
      </c>
      <c r="D12628" s="4">
        <v>3041</v>
      </c>
      <c r="E12628" s="4">
        <v>366619</v>
      </c>
      <c r="F12628" s="4">
        <v>60188</v>
      </c>
      <c r="I12628" s="4">
        <v>429848</v>
      </c>
      <c r="J12628" s="4">
        <v>369660</v>
      </c>
    </row>
    <row r="12629" spans="2:10" x14ac:dyDescent="0.35">
      <c r="C12629" t="s">
        <v>1856</v>
      </c>
      <c r="I12629" s="4">
        <v>0</v>
      </c>
      <c r="J12629">
        <v>0</v>
      </c>
    </row>
    <row r="12630" spans="2:10" x14ac:dyDescent="0.35">
      <c r="C12630" t="s">
        <v>1857</v>
      </c>
      <c r="E12630" s="4">
        <v>13579</v>
      </c>
      <c r="F12630" s="4">
        <v>1358</v>
      </c>
      <c r="I12630" s="4">
        <v>14937</v>
      </c>
      <c r="J12630">
        <v>13579</v>
      </c>
    </row>
    <row r="12631" spans="2:10" x14ac:dyDescent="0.35">
      <c r="C12631" t="s">
        <v>1858</v>
      </c>
      <c r="D12631" s="4">
        <v>10390</v>
      </c>
      <c r="F12631" s="4">
        <v>57147</v>
      </c>
      <c r="I12631" s="4">
        <v>67537</v>
      </c>
      <c r="J12631" s="4">
        <v>10390</v>
      </c>
    </row>
    <row r="12632" spans="2:10" x14ac:dyDescent="0.35">
      <c r="C12632" t="s">
        <v>1859</v>
      </c>
      <c r="E12632" s="4">
        <v>142677</v>
      </c>
      <c r="G12632" s="4">
        <v>450000</v>
      </c>
      <c r="H12632" s="4">
        <v>106121</v>
      </c>
      <c r="I12632" s="4">
        <v>698798</v>
      </c>
      <c r="J12632">
        <v>142677</v>
      </c>
    </row>
    <row r="12633" spans="2:10" x14ac:dyDescent="0.35">
      <c r="C12633" t="s">
        <v>1860</v>
      </c>
      <c r="D12633" s="4">
        <v>543515</v>
      </c>
      <c r="I12633" s="4">
        <v>543515</v>
      </c>
      <c r="J12633" s="4">
        <v>543515</v>
      </c>
    </row>
    <row r="12634" spans="2:10" x14ac:dyDescent="0.35">
      <c r="C12634" t="s">
        <v>1861</v>
      </c>
      <c r="D12634" s="4">
        <v>65290</v>
      </c>
      <c r="I12634" s="4">
        <v>65290</v>
      </c>
      <c r="J12634" s="4">
        <v>65290</v>
      </c>
    </row>
    <row r="12635" spans="2:10" x14ac:dyDescent="0.35">
      <c r="C12635" t="s">
        <v>1862</v>
      </c>
      <c r="D12635" s="4">
        <v>598250</v>
      </c>
      <c r="I12635" s="4">
        <v>598250</v>
      </c>
      <c r="J12635" s="4">
        <v>598250</v>
      </c>
    </row>
    <row r="12636" spans="2:10" x14ac:dyDescent="0.35">
      <c r="C12636" t="s">
        <v>1863</v>
      </c>
      <c r="E12636" s="4">
        <v>15560</v>
      </c>
      <c r="I12636" s="4">
        <v>15560</v>
      </c>
      <c r="J12636">
        <v>15560</v>
      </c>
    </row>
    <row r="12637" spans="2:10" x14ac:dyDescent="0.35">
      <c r="B12637" t="s">
        <v>54</v>
      </c>
      <c r="D12637" s="4">
        <v>1961797</v>
      </c>
      <c r="E12637" s="4">
        <v>569792</v>
      </c>
      <c r="F12637" s="4">
        <v>118693</v>
      </c>
      <c r="G12637" s="4">
        <v>461946</v>
      </c>
      <c r="H12637" s="4">
        <v>106121</v>
      </c>
      <c r="I12637" s="4">
        <v>3218347</v>
      </c>
      <c r="J12637" s="4">
        <v>2531589</v>
      </c>
    </row>
    <row r="12638" spans="2:10" x14ac:dyDescent="0.35">
      <c r="B12638" t="s">
        <v>1845</v>
      </c>
      <c r="C12638" t="s">
        <v>1865</v>
      </c>
      <c r="H12638" s="4">
        <v>21597</v>
      </c>
      <c r="I12638" s="4">
        <v>21597</v>
      </c>
      <c r="J12638">
        <v>0</v>
      </c>
    </row>
    <row r="12639" spans="2:10" x14ac:dyDescent="0.35">
      <c r="C12639" t="s">
        <v>1866</v>
      </c>
      <c r="I12639" s="4">
        <v>0</v>
      </c>
      <c r="J12639">
        <v>0</v>
      </c>
    </row>
    <row r="12640" spans="2:10" x14ac:dyDescent="0.35">
      <c r="C12640" t="s">
        <v>1867</v>
      </c>
      <c r="D12640" s="4">
        <v>829197</v>
      </c>
      <c r="E12640" s="4">
        <v>69531</v>
      </c>
      <c r="F12640" s="4">
        <v>113500</v>
      </c>
      <c r="H12640" s="4">
        <v>948555</v>
      </c>
      <c r="I12640" s="4">
        <v>1960783</v>
      </c>
      <c r="J12640" s="4">
        <v>898728</v>
      </c>
    </row>
    <row r="12641" spans="2:10" x14ac:dyDescent="0.35">
      <c r="C12641" t="s">
        <v>1868</v>
      </c>
      <c r="F12641" s="4">
        <v>100000</v>
      </c>
      <c r="H12641" s="4">
        <v>1723262</v>
      </c>
      <c r="I12641" s="4">
        <v>1823262</v>
      </c>
      <c r="J12641">
        <v>0</v>
      </c>
    </row>
    <row r="12642" spans="2:10" x14ac:dyDescent="0.35">
      <c r="C12642" t="s">
        <v>1894</v>
      </c>
      <c r="D12642" s="4">
        <v>18668</v>
      </c>
      <c r="I12642" s="4">
        <v>18668</v>
      </c>
      <c r="J12642" s="4">
        <v>18668</v>
      </c>
    </row>
    <row r="12643" spans="2:10" x14ac:dyDescent="0.35">
      <c r="C12643" t="s">
        <v>1869</v>
      </c>
      <c r="H12643" s="4">
        <v>588480</v>
      </c>
      <c r="I12643" s="4">
        <v>588480</v>
      </c>
      <c r="J12643">
        <v>0</v>
      </c>
    </row>
    <row r="12644" spans="2:10" x14ac:dyDescent="0.35">
      <c r="C12644" t="s">
        <v>1870</v>
      </c>
      <c r="D12644" s="4">
        <v>3104</v>
      </c>
      <c r="E12644" s="4">
        <v>9755</v>
      </c>
      <c r="H12644" s="4">
        <v>3202071</v>
      </c>
      <c r="I12644" s="4">
        <v>3214930</v>
      </c>
      <c r="J12644" s="4">
        <v>12859</v>
      </c>
    </row>
    <row r="12645" spans="2:10" x14ac:dyDescent="0.35">
      <c r="C12645" t="s">
        <v>1871</v>
      </c>
      <c r="D12645" s="4">
        <v>4342037</v>
      </c>
      <c r="I12645" s="4">
        <v>4342037</v>
      </c>
      <c r="J12645" s="4">
        <v>4342037</v>
      </c>
    </row>
    <row r="12646" spans="2:10" x14ac:dyDescent="0.35">
      <c r="C12646" t="s">
        <v>1872</v>
      </c>
      <c r="D12646" s="4">
        <v>98000</v>
      </c>
      <c r="I12646" s="4">
        <v>98000</v>
      </c>
      <c r="J12646" s="4">
        <v>98000</v>
      </c>
    </row>
    <row r="12647" spans="2:10" x14ac:dyDescent="0.35">
      <c r="C12647" t="s">
        <v>1875</v>
      </c>
      <c r="H12647" s="4">
        <v>12787</v>
      </c>
      <c r="I12647" s="4">
        <v>12787</v>
      </c>
      <c r="J12647">
        <v>0</v>
      </c>
    </row>
    <row r="12648" spans="2:10" x14ac:dyDescent="0.35">
      <c r="C12648" t="s">
        <v>1876</v>
      </c>
      <c r="H12648" s="4">
        <v>67200</v>
      </c>
      <c r="I12648" s="4">
        <v>67200</v>
      </c>
      <c r="J12648">
        <v>0</v>
      </c>
    </row>
    <row r="12649" spans="2:10" x14ac:dyDescent="0.35">
      <c r="B12649" t="s">
        <v>55</v>
      </c>
      <c r="D12649" s="4">
        <v>5291005</v>
      </c>
      <c r="E12649" s="4">
        <v>79285</v>
      </c>
      <c r="F12649" s="4">
        <v>213500</v>
      </c>
      <c r="H12649" s="4">
        <v>6563952</v>
      </c>
      <c r="I12649" s="4">
        <v>12147742</v>
      </c>
      <c r="J12649" s="4">
        <v>5370290</v>
      </c>
    </row>
    <row r="12650" spans="2:10" x14ac:dyDescent="0.35">
      <c r="B12650" t="s">
        <v>1878</v>
      </c>
      <c r="C12650" t="s">
        <v>1879</v>
      </c>
      <c r="D12650" s="4">
        <v>427247</v>
      </c>
      <c r="I12650" s="4">
        <v>427247</v>
      </c>
      <c r="J12650" s="4">
        <v>427247</v>
      </c>
    </row>
    <row r="12651" spans="2:10" x14ac:dyDescent="0.35">
      <c r="C12651" t="s">
        <v>1907</v>
      </c>
      <c r="D12651" s="4">
        <v>2938</v>
      </c>
      <c r="I12651" s="4">
        <v>2938</v>
      </c>
      <c r="J12651" s="4">
        <v>2938</v>
      </c>
    </row>
    <row r="12652" spans="2:10" x14ac:dyDescent="0.35">
      <c r="B12652" t="s">
        <v>1878</v>
      </c>
      <c r="C12652" t="s">
        <v>1897</v>
      </c>
      <c r="D12652" s="4">
        <v>238</v>
      </c>
      <c r="I12652" s="4">
        <v>238</v>
      </c>
      <c r="J12652" s="4">
        <v>238</v>
      </c>
    </row>
    <row r="12653" spans="2:10" x14ac:dyDescent="0.35">
      <c r="C12653" t="s">
        <v>1880</v>
      </c>
      <c r="D12653" s="4">
        <v>278832</v>
      </c>
      <c r="I12653" s="4">
        <v>278832</v>
      </c>
      <c r="J12653" s="4">
        <v>278832</v>
      </c>
    </row>
    <row r="12654" spans="2:10" x14ac:dyDescent="0.35">
      <c r="C12654" t="s">
        <v>1881</v>
      </c>
      <c r="D12654" s="4">
        <v>784684</v>
      </c>
      <c r="I12654" s="4">
        <v>784684</v>
      </c>
      <c r="J12654" s="4">
        <v>784684</v>
      </c>
    </row>
    <row r="12655" spans="2:10" x14ac:dyDescent="0.35">
      <c r="C12655" t="s">
        <v>1895</v>
      </c>
      <c r="D12655" s="4">
        <v>86492</v>
      </c>
      <c r="I12655" s="4">
        <v>86492</v>
      </c>
      <c r="J12655" s="4">
        <v>86492</v>
      </c>
    </row>
    <row r="12656" spans="2:10" x14ac:dyDescent="0.35">
      <c r="C12656" t="s">
        <v>1882</v>
      </c>
      <c r="E12656" s="4">
        <v>115541</v>
      </c>
      <c r="I12656" s="4">
        <v>115541</v>
      </c>
      <c r="J12656">
        <v>115541</v>
      </c>
    </row>
    <row r="12657" spans="1:10" x14ac:dyDescent="0.35">
      <c r="C12657" t="s">
        <v>1900</v>
      </c>
      <c r="D12657" s="4">
        <v>5469</v>
      </c>
      <c r="I12657" s="4">
        <v>5469</v>
      </c>
      <c r="J12657" s="4">
        <v>5469</v>
      </c>
    </row>
    <row r="12658" spans="1:10" x14ac:dyDescent="0.35">
      <c r="C12658" t="s">
        <v>1883</v>
      </c>
      <c r="D12658" s="4">
        <v>2459</v>
      </c>
      <c r="I12658" s="4">
        <v>2459</v>
      </c>
      <c r="J12658" s="4">
        <v>2459</v>
      </c>
    </row>
    <row r="12659" spans="1:10" x14ac:dyDescent="0.35">
      <c r="C12659" t="s">
        <v>1892</v>
      </c>
      <c r="D12659" s="4">
        <v>1921</v>
      </c>
      <c r="I12659" s="4">
        <v>1921</v>
      </c>
      <c r="J12659" s="4">
        <v>1921</v>
      </c>
    </row>
    <row r="12660" spans="1:10" x14ac:dyDescent="0.35">
      <c r="C12660" t="s">
        <v>1884</v>
      </c>
      <c r="D12660" s="4">
        <v>16748</v>
      </c>
      <c r="I12660" s="4">
        <v>16748</v>
      </c>
      <c r="J12660" s="4">
        <v>16748</v>
      </c>
    </row>
    <row r="12661" spans="1:10" x14ac:dyDescent="0.35">
      <c r="B12661" t="s">
        <v>56</v>
      </c>
      <c r="D12661" s="4">
        <v>1607028</v>
      </c>
      <c r="E12661" s="4">
        <v>115541</v>
      </c>
      <c r="I12661" s="4">
        <v>1722568</v>
      </c>
      <c r="J12661" s="4">
        <v>1722569</v>
      </c>
    </row>
    <row r="12662" spans="1:10" x14ac:dyDescent="0.35">
      <c r="B12662" t="s">
        <v>1885</v>
      </c>
      <c r="C12662" t="s">
        <v>1886</v>
      </c>
      <c r="E12662" s="4">
        <v>56558</v>
      </c>
      <c r="I12662" s="4">
        <v>56558</v>
      </c>
      <c r="J12662">
        <v>56558</v>
      </c>
    </row>
    <row r="12663" spans="1:10" x14ac:dyDescent="0.35">
      <c r="B12663" t="s">
        <v>57</v>
      </c>
      <c r="E12663" s="4">
        <v>56558</v>
      </c>
      <c r="I12663" s="4">
        <v>56558</v>
      </c>
      <c r="J12663">
        <v>56558</v>
      </c>
    </row>
    <row r="12664" spans="1:10" x14ac:dyDescent="0.35">
      <c r="B12664" t="s">
        <v>1887</v>
      </c>
      <c r="C12664" t="s">
        <v>1888</v>
      </c>
      <c r="H12664" s="4">
        <v>76800</v>
      </c>
      <c r="I12664" s="4">
        <v>76800</v>
      </c>
      <c r="J12664">
        <v>0</v>
      </c>
    </row>
    <row r="12665" spans="1:10" x14ac:dyDescent="0.35">
      <c r="C12665" t="s">
        <v>1889</v>
      </c>
      <c r="H12665" s="4">
        <v>84000</v>
      </c>
      <c r="I12665" s="4">
        <v>84000</v>
      </c>
      <c r="J12665">
        <v>0</v>
      </c>
    </row>
    <row r="12666" spans="1:10" x14ac:dyDescent="0.35">
      <c r="C12666" t="s">
        <v>1890</v>
      </c>
      <c r="H12666" s="4">
        <v>30000</v>
      </c>
      <c r="I12666" s="4">
        <v>30000</v>
      </c>
      <c r="J12666">
        <v>0</v>
      </c>
    </row>
    <row r="12667" spans="1:10" x14ac:dyDescent="0.35">
      <c r="B12667" t="s">
        <v>58</v>
      </c>
      <c r="H12667" s="4">
        <v>190800</v>
      </c>
      <c r="I12667" s="4">
        <v>190800</v>
      </c>
      <c r="J12667">
        <v>0</v>
      </c>
    </row>
    <row r="12668" spans="1:10" x14ac:dyDescent="0.35">
      <c r="A12668" t="s">
        <v>1764</v>
      </c>
      <c r="D12668" s="4">
        <v>36663744</v>
      </c>
      <c r="E12668" s="4">
        <v>821176</v>
      </c>
      <c r="F12668" s="4">
        <v>6624739</v>
      </c>
      <c r="G12668" s="4">
        <v>461946</v>
      </c>
      <c r="H12668" s="4">
        <v>6977422</v>
      </c>
      <c r="I12668" s="4">
        <v>51549027</v>
      </c>
      <c r="J12668" s="4">
        <v>37484920</v>
      </c>
    </row>
    <row r="12669" spans="1:10" x14ac:dyDescent="0.35">
      <c r="A12669" t="s">
        <v>1201</v>
      </c>
      <c r="B12669" t="s">
        <v>1842</v>
      </c>
      <c r="C12669" t="s">
        <v>1843</v>
      </c>
      <c r="D12669" s="4">
        <v>55794627</v>
      </c>
      <c r="F12669" s="4">
        <v>10959200</v>
      </c>
      <c r="I12669" s="4">
        <v>66753827</v>
      </c>
      <c r="J12669" s="4">
        <v>55794627</v>
      </c>
    </row>
    <row r="12670" spans="1:10" x14ac:dyDescent="0.35">
      <c r="C12670" t="s">
        <v>1844</v>
      </c>
      <c r="D12670" s="4">
        <v>2569015</v>
      </c>
      <c r="E12670" s="4">
        <v>1118071</v>
      </c>
      <c r="F12670" s="4">
        <v>257759</v>
      </c>
      <c r="H12670" s="4">
        <v>2924092</v>
      </c>
      <c r="I12670" s="4">
        <v>6868936</v>
      </c>
      <c r="J12670" s="4">
        <v>3687086</v>
      </c>
    </row>
    <row r="12671" spans="1:10" x14ac:dyDescent="0.35">
      <c r="C12671" t="s">
        <v>1845</v>
      </c>
      <c r="D12671" s="4">
        <v>5130058</v>
      </c>
      <c r="I12671" s="4">
        <v>5130058</v>
      </c>
      <c r="J12671" s="4">
        <v>5130058</v>
      </c>
    </row>
    <row r="12672" spans="1:10" x14ac:dyDescent="0.35">
      <c r="B12672" t="s">
        <v>51</v>
      </c>
      <c r="D12672" s="4">
        <v>63493700</v>
      </c>
      <c r="E12672" s="4">
        <v>1118071</v>
      </c>
      <c r="F12672" s="4">
        <v>11216959</v>
      </c>
      <c r="H12672" s="4">
        <v>2924092</v>
      </c>
      <c r="I12672" s="4">
        <v>78752821</v>
      </c>
      <c r="J12672" s="4">
        <v>64611771</v>
      </c>
    </row>
    <row r="12673" spans="2:10" x14ac:dyDescent="0.35">
      <c r="B12673" t="s">
        <v>1843</v>
      </c>
      <c r="C12673" t="s">
        <v>1846</v>
      </c>
      <c r="D12673" s="4">
        <v>17501829</v>
      </c>
      <c r="H12673" s="4">
        <v>8213584</v>
      </c>
      <c r="I12673" s="4">
        <v>25715412</v>
      </c>
      <c r="J12673" s="4">
        <v>17501829</v>
      </c>
    </row>
    <row r="12674" spans="2:10" x14ac:dyDescent="0.35">
      <c r="C12674" t="s">
        <v>1847</v>
      </c>
      <c r="D12674" s="4">
        <v>15682584</v>
      </c>
      <c r="F12674" s="4">
        <v>1920270</v>
      </c>
      <c r="I12674" s="4">
        <v>17602855</v>
      </c>
      <c r="J12674" s="4">
        <v>15682584</v>
      </c>
    </row>
    <row r="12675" spans="2:10" x14ac:dyDescent="0.35">
      <c r="C12675" t="s">
        <v>1848</v>
      </c>
      <c r="D12675" s="4">
        <v>35307</v>
      </c>
      <c r="I12675" s="4">
        <v>35307</v>
      </c>
      <c r="J12675" s="4">
        <v>35307</v>
      </c>
    </row>
    <row r="12676" spans="2:10" x14ac:dyDescent="0.35">
      <c r="B12676" t="s">
        <v>52</v>
      </c>
      <c r="D12676" s="4">
        <v>33219720</v>
      </c>
      <c r="F12676" s="4">
        <v>1920270</v>
      </c>
      <c r="H12676" s="4">
        <v>8213584</v>
      </c>
      <c r="I12676" s="4">
        <v>43353574</v>
      </c>
      <c r="J12676" s="4">
        <v>33219720</v>
      </c>
    </row>
    <row r="12677" spans="2:10" x14ac:dyDescent="0.35">
      <c r="B12677" t="s">
        <v>1849</v>
      </c>
      <c r="C12677" t="s">
        <v>1896</v>
      </c>
      <c r="H12677" s="4">
        <v>196485</v>
      </c>
      <c r="I12677" s="4">
        <v>196485</v>
      </c>
      <c r="J12677">
        <v>0</v>
      </c>
    </row>
    <row r="12678" spans="2:10" x14ac:dyDescent="0.35">
      <c r="C12678" t="s">
        <v>1850</v>
      </c>
      <c r="H12678" s="4">
        <v>9600000</v>
      </c>
      <c r="I12678" s="4">
        <v>9600000</v>
      </c>
      <c r="J12678">
        <v>0</v>
      </c>
    </row>
    <row r="12679" spans="2:10" x14ac:dyDescent="0.35">
      <c r="B12679" t="s">
        <v>53</v>
      </c>
      <c r="H12679" s="4">
        <v>9796485</v>
      </c>
      <c r="I12679" s="4">
        <v>9796485</v>
      </c>
      <c r="J12679">
        <v>0</v>
      </c>
    </row>
    <row r="12680" spans="2:10" x14ac:dyDescent="0.35">
      <c r="B12680" t="s">
        <v>1844</v>
      </c>
      <c r="C12680" t="s">
        <v>1851</v>
      </c>
      <c r="D12680" s="4">
        <v>1188285</v>
      </c>
      <c r="F12680" s="4">
        <v>252302</v>
      </c>
      <c r="I12680" s="4">
        <v>1440587</v>
      </c>
      <c r="J12680" s="4">
        <v>1188285</v>
      </c>
    </row>
    <row r="12681" spans="2:10" x14ac:dyDescent="0.35">
      <c r="C12681" t="s">
        <v>1852</v>
      </c>
      <c r="D12681" s="4">
        <v>1921</v>
      </c>
      <c r="E12681" s="4">
        <v>4802</v>
      </c>
      <c r="I12681" s="4">
        <v>6723</v>
      </c>
      <c r="J12681" s="4">
        <v>6723</v>
      </c>
    </row>
    <row r="12682" spans="2:10" x14ac:dyDescent="0.35">
      <c r="C12682" t="s">
        <v>1853</v>
      </c>
      <c r="D12682" s="4">
        <v>770</v>
      </c>
      <c r="E12682" s="4">
        <v>770</v>
      </c>
      <c r="I12682" s="4">
        <v>1539</v>
      </c>
      <c r="J12682" s="4">
        <v>1540</v>
      </c>
    </row>
    <row r="12683" spans="2:10" x14ac:dyDescent="0.35">
      <c r="C12683" t="s">
        <v>1893</v>
      </c>
      <c r="D12683" s="4">
        <v>2052</v>
      </c>
      <c r="I12683" s="4">
        <v>2052</v>
      </c>
      <c r="J12683" s="4">
        <v>2052</v>
      </c>
    </row>
    <row r="12684" spans="2:10" x14ac:dyDescent="0.35">
      <c r="C12684" t="s">
        <v>1854</v>
      </c>
      <c r="D12684" s="4">
        <v>625415</v>
      </c>
      <c r="I12684" s="4">
        <v>625415</v>
      </c>
      <c r="J12684" s="4">
        <v>625415</v>
      </c>
    </row>
    <row r="12685" spans="2:10" x14ac:dyDescent="0.35">
      <c r="C12685" t="s">
        <v>1855</v>
      </c>
      <c r="D12685" s="4">
        <v>387136</v>
      </c>
      <c r="E12685" s="4">
        <v>305572</v>
      </c>
      <c r="I12685" s="4">
        <v>692709</v>
      </c>
      <c r="J12685" s="4">
        <v>692708</v>
      </c>
    </row>
    <row r="12686" spans="2:10" x14ac:dyDescent="0.35">
      <c r="C12686" t="s">
        <v>1856</v>
      </c>
      <c r="D12686" s="4">
        <v>0</v>
      </c>
      <c r="G12686" s="4">
        <v>26920</v>
      </c>
      <c r="I12686" s="4">
        <v>26920</v>
      </c>
      <c r="J12686" s="4">
        <v>0</v>
      </c>
    </row>
    <row r="12687" spans="2:10" x14ac:dyDescent="0.35">
      <c r="C12687" t="s">
        <v>1857</v>
      </c>
      <c r="D12687" s="4">
        <v>30553</v>
      </c>
      <c r="H12687" s="4">
        <v>2716</v>
      </c>
      <c r="I12687" s="4">
        <v>33269</v>
      </c>
      <c r="J12687" s="4">
        <v>30553</v>
      </c>
    </row>
    <row r="12688" spans="2:10" x14ac:dyDescent="0.35">
      <c r="C12688" t="s">
        <v>1858</v>
      </c>
      <c r="E12688" s="4">
        <v>8044</v>
      </c>
      <c r="F12688" s="4">
        <v>72397</v>
      </c>
      <c r="G12688" s="4">
        <v>40221</v>
      </c>
      <c r="H12688" s="4">
        <v>64353</v>
      </c>
      <c r="I12688" s="4">
        <v>185015</v>
      </c>
      <c r="J12688">
        <v>8044</v>
      </c>
    </row>
    <row r="12689" spans="2:10" x14ac:dyDescent="0.35">
      <c r="C12689" t="s">
        <v>1859</v>
      </c>
      <c r="D12689" s="4">
        <v>704973</v>
      </c>
      <c r="F12689" s="4">
        <v>225003</v>
      </c>
      <c r="G12689" s="4">
        <v>275000</v>
      </c>
      <c r="H12689" s="4">
        <v>300003</v>
      </c>
      <c r="I12689" s="4">
        <v>1504980</v>
      </c>
      <c r="J12689" s="4">
        <v>704973</v>
      </c>
    </row>
    <row r="12690" spans="2:10" x14ac:dyDescent="0.35">
      <c r="C12690" t="s">
        <v>1915</v>
      </c>
      <c r="D12690" s="4">
        <v>5</v>
      </c>
      <c r="I12690" s="4">
        <v>5</v>
      </c>
      <c r="J12690" s="4">
        <v>5</v>
      </c>
    </row>
    <row r="12691" spans="2:10" x14ac:dyDescent="0.35">
      <c r="C12691" t="s">
        <v>1860</v>
      </c>
      <c r="D12691" s="4">
        <v>543515</v>
      </c>
      <c r="H12691" s="4">
        <v>108703</v>
      </c>
      <c r="I12691" s="4">
        <v>652218</v>
      </c>
      <c r="J12691" s="4">
        <v>543515</v>
      </c>
    </row>
    <row r="12692" spans="2:10" x14ac:dyDescent="0.35">
      <c r="C12692" t="s">
        <v>1861</v>
      </c>
      <c r="D12692" s="4">
        <v>286561</v>
      </c>
      <c r="F12692" s="4">
        <v>48968</v>
      </c>
      <c r="I12692" s="4">
        <v>335529</v>
      </c>
      <c r="J12692" s="4">
        <v>286561</v>
      </c>
    </row>
    <row r="12693" spans="2:10" x14ac:dyDescent="0.35">
      <c r="C12693" t="s">
        <v>1862</v>
      </c>
      <c r="D12693" s="4">
        <v>427321</v>
      </c>
      <c r="E12693" s="4">
        <v>0</v>
      </c>
      <c r="H12693" s="4">
        <v>85464</v>
      </c>
      <c r="I12693" s="4">
        <v>512786</v>
      </c>
      <c r="J12693" s="4">
        <v>427321</v>
      </c>
    </row>
    <row r="12694" spans="2:10" x14ac:dyDescent="0.35">
      <c r="C12694" t="s">
        <v>1863</v>
      </c>
      <c r="D12694" s="4">
        <v>62239</v>
      </c>
      <c r="I12694" s="4">
        <v>62239</v>
      </c>
      <c r="J12694" s="4">
        <v>62239</v>
      </c>
    </row>
    <row r="12695" spans="2:10" x14ac:dyDescent="0.35">
      <c r="B12695" t="s">
        <v>54</v>
      </c>
      <c r="D12695" s="4">
        <v>4260748</v>
      </c>
      <c r="E12695" s="4">
        <v>319188</v>
      </c>
      <c r="F12695" s="4">
        <v>598670</v>
      </c>
      <c r="G12695" s="4">
        <v>342141</v>
      </c>
      <c r="H12695" s="4">
        <v>561240</v>
      </c>
      <c r="I12695" s="4">
        <v>6081986</v>
      </c>
      <c r="J12695" s="4">
        <v>4579936</v>
      </c>
    </row>
    <row r="12696" spans="2:10" x14ac:dyDescent="0.35">
      <c r="B12696" t="s">
        <v>1845</v>
      </c>
      <c r="C12696" t="s">
        <v>1864</v>
      </c>
      <c r="D12696" s="4">
        <v>22317</v>
      </c>
      <c r="I12696" s="4">
        <v>22317</v>
      </c>
      <c r="J12696" s="4">
        <v>22317</v>
      </c>
    </row>
    <row r="12697" spans="2:10" x14ac:dyDescent="0.35">
      <c r="C12697" t="s">
        <v>1865</v>
      </c>
      <c r="D12697" s="4">
        <v>3488</v>
      </c>
      <c r="I12697" s="4">
        <v>3488</v>
      </c>
      <c r="J12697" s="4">
        <v>3488</v>
      </c>
    </row>
    <row r="12698" spans="2:10" x14ac:dyDescent="0.35">
      <c r="C12698" t="s">
        <v>1866</v>
      </c>
      <c r="I12698" s="4">
        <v>0</v>
      </c>
      <c r="J12698">
        <v>0</v>
      </c>
    </row>
    <row r="12699" spans="2:10" x14ac:dyDescent="0.35">
      <c r="C12699" t="s">
        <v>1867</v>
      </c>
      <c r="D12699" s="4">
        <v>1753375</v>
      </c>
      <c r="E12699" s="4">
        <v>54000</v>
      </c>
      <c r="H12699" s="4">
        <v>4688900</v>
      </c>
      <c r="I12699" s="4">
        <v>6496275</v>
      </c>
      <c r="J12699" s="4">
        <v>1807375</v>
      </c>
    </row>
    <row r="12700" spans="2:10" x14ac:dyDescent="0.35">
      <c r="C12700" t="s">
        <v>1868</v>
      </c>
      <c r="D12700" s="4">
        <v>8619</v>
      </c>
      <c r="E12700" s="4">
        <v>26297</v>
      </c>
      <c r="H12700" s="4">
        <v>9393036</v>
      </c>
      <c r="I12700" s="4">
        <v>9427952</v>
      </c>
      <c r="J12700" s="4">
        <v>34916</v>
      </c>
    </row>
    <row r="12701" spans="2:10" x14ac:dyDescent="0.35">
      <c r="C12701" t="s">
        <v>1894</v>
      </c>
      <c r="D12701" s="4">
        <v>2745</v>
      </c>
      <c r="I12701" s="4">
        <v>2745</v>
      </c>
      <c r="J12701" s="4">
        <v>2745</v>
      </c>
    </row>
    <row r="12702" spans="2:10" x14ac:dyDescent="0.35">
      <c r="C12702" t="s">
        <v>1869</v>
      </c>
      <c r="H12702" s="4">
        <v>2884800</v>
      </c>
      <c r="I12702" s="4">
        <v>2884800</v>
      </c>
      <c r="J12702">
        <v>0</v>
      </c>
    </row>
    <row r="12703" spans="2:10" x14ac:dyDescent="0.35">
      <c r="C12703" t="s">
        <v>1870</v>
      </c>
      <c r="D12703" s="4">
        <v>55116</v>
      </c>
      <c r="E12703" s="4">
        <v>15519</v>
      </c>
      <c r="F12703" s="4">
        <v>8686159</v>
      </c>
      <c r="H12703" s="4">
        <v>171949</v>
      </c>
      <c r="I12703" s="4">
        <v>8928743</v>
      </c>
      <c r="J12703" s="4">
        <v>70635</v>
      </c>
    </row>
    <row r="12704" spans="2:10" x14ac:dyDescent="0.35">
      <c r="C12704" t="s">
        <v>1871</v>
      </c>
      <c r="D12704" s="4">
        <v>8990045</v>
      </c>
      <c r="E12704" s="4">
        <v>43341</v>
      </c>
      <c r="H12704" s="4">
        <v>29817</v>
      </c>
      <c r="I12704" s="4">
        <v>9063204</v>
      </c>
      <c r="J12704" s="4">
        <v>9033386</v>
      </c>
    </row>
    <row r="12705" spans="2:10" x14ac:dyDescent="0.35">
      <c r="C12705" t="s">
        <v>1872</v>
      </c>
      <c r="D12705" s="4">
        <v>294000</v>
      </c>
      <c r="I12705" s="4">
        <v>294000</v>
      </c>
      <c r="J12705" s="4">
        <v>294000</v>
      </c>
    </row>
    <row r="12706" spans="2:10" x14ac:dyDescent="0.35">
      <c r="C12706" t="s">
        <v>1875</v>
      </c>
      <c r="H12706" s="4">
        <v>69745</v>
      </c>
      <c r="I12706" s="4">
        <v>69745</v>
      </c>
      <c r="J12706">
        <v>0</v>
      </c>
    </row>
    <row r="12707" spans="2:10" x14ac:dyDescent="0.35">
      <c r="C12707" t="s">
        <v>1876</v>
      </c>
      <c r="D12707" s="4">
        <v>36163</v>
      </c>
      <c r="H12707" s="4">
        <v>986160</v>
      </c>
      <c r="I12707" s="4">
        <v>1022323</v>
      </c>
      <c r="J12707" s="4">
        <v>36163</v>
      </c>
    </row>
    <row r="12708" spans="2:10" x14ac:dyDescent="0.35">
      <c r="C12708" t="s">
        <v>1877</v>
      </c>
      <c r="D12708" s="4">
        <v>152614</v>
      </c>
      <c r="I12708" s="4">
        <v>152614</v>
      </c>
      <c r="J12708" s="4">
        <v>152614</v>
      </c>
    </row>
    <row r="12709" spans="2:10" x14ac:dyDescent="0.35">
      <c r="B12709" t="s">
        <v>55</v>
      </c>
      <c r="D12709" s="4">
        <v>11318483</v>
      </c>
      <c r="E12709" s="4">
        <v>139157</v>
      </c>
      <c r="F12709" s="4">
        <v>8686159</v>
      </c>
      <c r="H12709" s="4">
        <v>18224407</v>
      </c>
      <c r="I12709" s="4">
        <v>38368207</v>
      </c>
      <c r="J12709" s="4">
        <v>11457640</v>
      </c>
    </row>
    <row r="12710" spans="2:10" x14ac:dyDescent="0.35">
      <c r="B12710" t="s">
        <v>1878</v>
      </c>
      <c r="C12710" t="s">
        <v>1879</v>
      </c>
      <c r="D12710" s="4">
        <v>1418564</v>
      </c>
      <c r="I12710" s="4">
        <v>1418564</v>
      </c>
      <c r="J12710" s="4">
        <v>1418564</v>
      </c>
    </row>
    <row r="12711" spans="2:10" x14ac:dyDescent="0.35">
      <c r="C12711" t="s">
        <v>1880</v>
      </c>
      <c r="D12711" s="4">
        <v>1214261</v>
      </c>
      <c r="I12711" s="4">
        <v>1214261</v>
      </c>
      <c r="J12711" s="4">
        <v>1214261</v>
      </c>
    </row>
    <row r="12712" spans="2:10" x14ac:dyDescent="0.35">
      <c r="C12712" t="s">
        <v>1881</v>
      </c>
      <c r="D12712" s="4">
        <v>1321017</v>
      </c>
      <c r="I12712" s="4">
        <v>1321017</v>
      </c>
      <c r="J12712" s="4">
        <v>1321017</v>
      </c>
    </row>
    <row r="12713" spans="2:10" x14ac:dyDescent="0.35">
      <c r="C12713" t="s">
        <v>1882</v>
      </c>
      <c r="D12713" s="4">
        <v>572201</v>
      </c>
      <c r="I12713" s="4">
        <v>572201</v>
      </c>
      <c r="J12713" s="4">
        <v>572201</v>
      </c>
    </row>
    <row r="12714" spans="2:10" x14ac:dyDescent="0.35">
      <c r="C12714" t="s">
        <v>1900</v>
      </c>
      <c r="D12714" s="4">
        <v>994</v>
      </c>
      <c r="I12714" s="4">
        <v>994</v>
      </c>
      <c r="J12714" s="4">
        <v>994</v>
      </c>
    </row>
    <row r="12715" spans="2:10" x14ac:dyDescent="0.35">
      <c r="C12715" t="s">
        <v>1883</v>
      </c>
      <c r="D12715" s="4">
        <v>89027</v>
      </c>
      <c r="I12715" s="4">
        <v>89027</v>
      </c>
      <c r="J12715" s="4">
        <v>89027</v>
      </c>
    </row>
    <row r="12716" spans="2:10" x14ac:dyDescent="0.35">
      <c r="B12716" t="s">
        <v>56</v>
      </c>
      <c r="D12716" s="4">
        <v>4616064</v>
      </c>
      <c r="I12716" s="4">
        <v>4616064</v>
      </c>
      <c r="J12716" s="4">
        <v>4616064</v>
      </c>
    </row>
    <row r="12717" spans="2:10" x14ac:dyDescent="0.35">
      <c r="B12717" t="s">
        <v>1885</v>
      </c>
      <c r="C12717" t="s">
        <v>1886</v>
      </c>
      <c r="D12717" s="4">
        <v>179102</v>
      </c>
      <c r="I12717" s="4">
        <v>179102</v>
      </c>
      <c r="J12717" s="4">
        <v>179102</v>
      </c>
    </row>
    <row r="12718" spans="2:10" x14ac:dyDescent="0.35">
      <c r="B12718" t="s">
        <v>57</v>
      </c>
      <c r="D12718" s="4">
        <v>179102</v>
      </c>
      <c r="I12718" s="4">
        <v>179102</v>
      </c>
      <c r="J12718" s="4">
        <v>179102</v>
      </c>
    </row>
    <row r="12719" spans="2:10" x14ac:dyDescent="0.35">
      <c r="B12719" t="s">
        <v>1887</v>
      </c>
      <c r="C12719" t="s">
        <v>1888</v>
      </c>
      <c r="H12719" s="4">
        <v>1920000</v>
      </c>
      <c r="I12719" s="4">
        <v>1920000</v>
      </c>
      <c r="J12719">
        <v>0</v>
      </c>
    </row>
    <row r="12720" spans="2:10" x14ac:dyDescent="0.35">
      <c r="C12720" t="s">
        <v>1901</v>
      </c>
      <c r="F12720" s="4">
        <v>3000000</v>
      </c>
      <c r="I12720" s="4">
        <v>3000000</v>
      </c>
      <c r="J12720">
        <v>0</v>
      </c>
    </row>
    <row r="12721" spans="1:10" x14ac:dyDescent="0.35">
      <c r="C12721" t="s">
        <v>1889</v>
      </c>
      <c r="F12721" s="4">
        <v>105000</v>
      </c>
      <c r="I12721" s="4">
        <v>105000</v>
      </c>
      <c r="J12721">
        <v>0</v>
      </c>
    </row>
    <row r="12722" spans="1:10" x14ac:dyDescent="0.35">
      <c r="C12722" t="s">
        <v>1890</v>
      </c>
      <c r="F12722" s="4">
        <v>1500000</v>
      </c>
      <c r="I12722" s="4">
        <v>1500000</v>
      </c>
      <c r="J12722">
        <v>0</v>
      </c>
    </row>
    <row r="12723" spans="1:10" x14ac:dyDescent="0.35">
      <c r="C12723" t="s">
        <v>1902</v>
      </c>
      <c r="F12723" s="4">
        <v>6000000</v>
      </c>
      <c r="I12723" s="4">
        <v>6000000</v>
      </c>
      <c r="J12723">
        <v>0</v>
      </c>
    </row>
    <row r="12724" spans="1:10" x14ac:dyDescent="0.35">
      <c r="B12724" t="s">
        <v>58</v>
      </c>
      <c r="F12724" s="4">
        <v>10605000</v>
      </c>
      <c r="H12724" s="4">
        <v>1920000</v>
      </c>
      <c r="I12724" s="4">
        <v>12525000</v>
      </c>
      <c r="J12724">
        <v>0</v>
      </c>
    </row>
    <row r="12725" spans="1:10" x14ac:dyDescent="0.35">
      <c r="A12725" t="s">
        <v>1765</v>
      </c>
      <c r="D12725" s="4">
        <v>117087816</v>
      </c>
      <c r="E12725" s="4">
        <v>1576416</v>
      </c>
      <c r="F12725" s="4">
        <v>33027059</v>
      </c>
      <c r="G12725" s="4">
        <v>342141</v>
      </c>
      <c r="H12725" s="4">
        <v>41639808</v>
      </c>
      <c r="I12725" s="4">
        <v>193673239</v>
      </c>
      <c r="J12725" s="4">
        <v>118664232</v>
      </c>
    </row>
    <row r="12726" spans="1:10" x14ac:dyDescent="0.35">
      <c r="A12726" t="s">
        <v>1209</v>
      </c>
      <c r="B12726" t="s">
        <v>1842</v>
      </c>
      <c r="C12726" t="s">
        <v>1843</v>
      </c>
      <c r="D12726" s="4">
        <v>18452295</v>
      </c>
      <c r="F12726" s="4">
        <v>9097200</v>
      </c>
      <c r="I12726" s="4">
        <v>27549495</v>
      </c>
      <c r="J12726" s="4">
        <v>18452295</v>
      </c>
    </row>
    <row r="12727" spans="1:10" x14ac:dyDescent="0.35">
      <c r="C12727" t="s">
        <v>1844</v>
      </c>
      <c r="D12727" s="4">
        <v>913839</v>
      </c>
      <c r="E12727" s="4">
        <v>482695</v>
      </c>
      <c r="H12727" s="4">
        <v>1591033</v>
      </c>
      <c r="I12727" s="4">
        <v>2987567</v>
      </c>
      <c r="J12727" s="4">
        <v>1396534</v>
      </c>
    </row>
    <row r="12728" spans="1:10" x14ac:dyDescent="0.35">
      <c r="C12728" t="s">
        <v>1845</v>
      </c>
      <c r="D12728" s="4">
        <v>1305322</v>
      </c>
      <c r="E12728" s="4">
        <v>554328</v>
      </c>
      <c r="I12728" s="4">
        <v>1859650</v>
      </c>
      <c r="J12728" s="4">
        <v>1859650</v>
      </c>
    </row>
    <row r="12729" spans="1:10" x14ac:dyDescent="0.35">
      <c r="B12729" t="s">
        <v>51</v>
      </c>
      <c r="D12729" s="4">
        <v>20671456</v>
      </c>
      <c r="E12729" s="4">
        <v>1037023</v>
      </c>
      <c r="F12729" s="4">
        <v>9097200</v>
      </c>
      <c r="H12729" s="4">
        <v>1591033</v>
      </c>
      <c r="I12729" s="4">
        <v>32396712</v>
      </c>
      <c r="J12729" s="4">
        <v>21708479</v>
      </c>
    </row>
    <row r="12730" spans="1:10" x14ac:dyDescent="0.35">
      <c r="B12730" t="s">
        <v>1843</v>
      </c>
      <c r="C12730" t="s">
        <v>1846</v>
      </c>
      <c r="D12730" s="4">
        <v>7343939</v>
      </c>
      <c r="G12730" s="4">
        <v>2294969</v>
      </c>
      <c r="H12730" s="4">
        <v>1519020</v>
      </c>
      <c r="I12730" s="4">
        <v>11157928</v>
      </c>
      <c r="J12730" s="4">
        <v>7343939</v>
      </c>
    </row>
    <row r="12731" spans="1:10" x14ac:dyDescent="0.35">
      <c r="C12731" t="s">
        <v>1847</v>
      </c>
      <c r="D12731" s="4">
        <v>8337325</v>
      </c>
      <c r="F12731" s="4">
        <v>472973</v>
      </c>
      <c r="I12731" s="4">
        <v>8810298</v>
      </c>
      <c r="J12731" s="4">
        <v>8337325</v>
      </c>
    </row>
    <row r="12732" spans="1:10" x14ac:dyDescent="0.35">
      <c r="C12732" t="s">
        <v>1848</v>
      </c>
      <c r="D12732" s="4">
        <v>10493</v>
      </c>
      <c r="I12732" s="4">
        <v>10493</v>
      </c>
      <c r="J12732" s="4">
        <v>10493</v>
      </c>
    </row>
    <row r="12733" spans="1:10" x14ac:dyDescent="0.35">
      <c r="B12733" t="s">
        <v>52</v>
      </c>
      <c r="D12733" s="4">
        <v>15691758</v>
      </c>
      <c r="F12733" s="4">
        <v>472973</v>
      </c>
      <c r="G12733" s="4">
        <v>2294969</v>
      </c>
      <c r="H12733" s="4">
        <v>1519020</v>
      </c>
      <c r="I12733" s="4">
        <v>19978719</v>
      </c>
      <c r="J12733" s="4">
        <v>15691758</v>
      </c>
    </row>
    <row r="12734" spans="1:10" x14ac:dyDescent="0.35">
      <c r="B12734" t="s">
        <v>1849</v>
      </c>
      <c r="C12734" t="s">
        <v>1850</v>
      </c>
      <c r="G12734" s="4">
        <v>4800000</v>
      </c>
      <c r="I12734" s="4">
        <v>4800000</v>
      </c>
      <c r="J12734">
        <v>0</v>
      </c>
    </row>
    <row r="12735" spans="1:10" x14ac:dyDescent="0.35">
      <c r="B12735" t="s">
        <v>53</v>
      </c>
      <c r="G12735" s="4">
        <v>4800000</v>
      </c>
      <c r="I12735" s="4">
        <v>4800000</v>
      </c>
      <c r="J12735">
        <v>0</v>
      </c>
    </row>
    <row r="12736" spans="1:10" x14ac:dyDescent="0.35">
      <c r="B12736" t="s">
        <v>1844</v>
      </c>
      <c r="C12736" t="s">
        <v>1934</v>
      </c>
      <c r="D12736" s="4">
        <v>3849</v>
      </c>
      <c r="I12736" s="4">
        <v>3849</v>
      </c>
      <c r="J12736" s="4">
        <v>3849</v>
      </c>
    </row>
    <row r="12737" spans="2:10" x14ac:dyDescent="0.35">
      <c r="C12737" t="s">
        <v>1851</v>
      </c>
      <c r="D12737" s="4">
        <v>377985</v>
      </c>
      <c r="I12737" s="4">
        <v>377985</v>
      </c>
      <c r="J12737" s="4">
        <v>377985</v>
      </c>
    </row>
    <row r="12738" spans="2:10" x14ac:dyDescent="0.35">
      <c r="C12738" t="s">
        <v>1852</v>
      </c>
      <c r="E12738" s="4">
        <v>13446</v>
      </c>
      <c r="I12738" s="4">
        <v>13446</v>
      </c>
      <c r="J12738">
        <v>13446</v>
      </c>
    </row>
    <row r="12739" spans="2:10" x14ac:dyDescent="0.35">
      <c r="C12739" t="s">
        <v>1853</v>
      </c>
      <c r="D12739" s="4">
        <v>770</v>
      </c>
      <c r="E12739" s="4">
        <v>5387</v>
      </c>
      <c r="I12739" s="4">
        <v>6156</v>
      </c>
      <c r="J12739" s="4">
        <v>6157</v>
      </c>
    </row>
    <row r="12740" spans="2:10" x14ac:dyDescent="0.35">
      <c r="C12740" t="s">
        <v>1893</v>
      </c>
      <c r="E12740" s="4">
        <v>4104</v>
      </c>
      <c r="I12740" s="4">
        <v>4104</v>
      </c>
      <c r="J12740">
        <v>4104</v>
      </c>
    </row>
    <row r="12741" spans="2:10" x14ac:dyDescent="0.35">
      <c r="C12741" t="s">
        <v>1854</v>
      </c>
      <c r="D12741" s="4">
        <v>390044</v>
      </c>
      <c r="I12741" s="4">
        <v>390044</v>
      </c>
      <c r="J12741" s="4">
        <v>390044</v>
      </c>
    </row>
    <row r="12742" spans="2:10" x14ac:dyDescent="0.35">
      <c r="C12742" t="s">
        <v>1855</v>
      </c>
      <c r="D12742" s="4">
        <v>173384</v>
      </c>
      <c r="E12742" s="4">
        <v>465027</v>
      </c>
      <c r="I12742" s="4">
        <v>638411</v>
      </c>
      <c r="J12742" s="4">
        <v>638411</v>
      </c>
    </row>
    <row r="12743" spans="2:10" x14ac:dyDescent="0.35">
      <c r="C12743" t="s">
        <v>1856</v>
      </c>
      <c r="I12743" s="4">
        <v>0</v>
      </c>
      <c r="J12743">
        <v>0</v>
      </c>
    </row>
    <row r="12744" spans="2:10" x14ac:dyDescent="0.35">
      <c r="C12744" t="s">
        <v>1857</v>
      </c>
      <c r="D12744" s="4">
        <v>5432</v>
      </c>
      <c r="I12744" s="4">
        <v>5432</v>
      </c>
      <c r="J12744" s="4">
        <v>5432</v>
      </c>
    </row>
    <row r="12745" spans="2:10" x14ac:dyDescent="0.35">
      <c r="C12745" t="s">
        <v>1858</v>
      </c>
      <c r="D12745" s="4">
        <v>16088</v>
      </c>
      <c r="F12745" s="4">
        <v>104574</v>
      </c>
      <c r="I12745" s="4">
        <v>120662</v>
      </c>
      <c r="J12745" s="4">
        <v>16088</v>
      </c>
    </row>
    <row r="12746" spans="2:10" x14ac:dyDescent="0.35">
      <c r="C12746" t="s">
        <v>1859</v>
      </c>
      <c r="D12746" s="4">
        <v>281110</v>
      </c>
      <c r="E12746" s="4">
        <v>105424</v>
      </c>
      <c r="F12746" s="4">
        <v>225000</v>
      </c>
      <c r="H12746" s="4">
        <v>131114</v>
      </c>
      <c r="I12746" s="4">
        <v>742648</v>
      </c>
      <c r="J12746" s="4">
        <v>386534</v>
      </c>
    </row>
    <row r="12747" spans="2:10" x14ac:dyDescent="0.35">
      <c r="C12747" t="s">
        <v>1860</v>
      </c>
      <c r="D12747" s="4">
        <v>326109</v>
      </c>
      <c r="G12747" s="4">
        <v>108703</v>
      </c>
      <c r="I12747" s="4">
        <v>434812</v>
      </c>
      <c r="J12747" s="4">
        <v>326109</v>
      </c>
    </row>
    <row r="12748" spans="2:10" x14ac:dyDescent="0.35">
      <c r="C12748" t="s">
        <v>1861</v>
      </c>
      <c r="D12748" s="4">
        <v>332980</v>
      </c>
      <c r="I12748" s="4">
        <v>332980</v>
      </c>
      <c r="J12748" s="4">
        <v>332980</v>
      </c>
    </row>
    <row r="12749" spans="2:10" x14ac:dyDescent="0.35">
      <c r="C12749" t="s">
        <v>1862</v>
      </c>
      <c r="D12749" s="4">
        <v>341857</v>
      </c>
      <c r="G12749" s="4">
        <v>85464</v>
      </c>
      <c r="I12749" s="4">
        <v>427321</v>
      </c>
      <c r="J12749" s="4">
        <v>341857</v>
      </c>
    </row>
    <row r="12750" spans="2:10" x14ac:dyDescent="0.35">
      <c r="C12750" t="s">
        <v>1863</v>
      </c>
      <c r="D12750" s="4">
        <v>22125</v>
      </c>
      <c r="F12750" s="4">
        <v>15560</v>
      </c>
      <c r="I12750" s="4">
        <v>37685</v>
      </c>
      <c r="J12750" s="4">
        <v>22125</v>
      </c>
    </row>
    <row r="12751" spans="2:10" x14ac:dyDescent="0.35">
      <c r="B12751" t="s">
        <v>54</v>
      </c>
      <c r="D12751" s="4">
        <v>2271734</v>
      </c>
      <c r="E12751" s="4">
        <v>593388</v>
      </c>
      <c r="F12751" s="4">
        <v>345134</v>
      </c>
      <c r="G12751" s="4">
        <v>194167</v>
      </c>
      <c r="H12751" s="4">
        <v>131114</v>
      </c>
      <c r="I12751" s="4">
        <v>3535537</v>
      </c>
      <c r="J12751" s="4">
        <v>2865122</v>
      </c>
    </row>
    <row r="12752" spans="2:10" x14ac:dyDescent="0.35">
      <c r="B12752" t="s">
        <v>1845</v>
      </c>
      <c r="C12752" t="s">
        <v>1865</v>
      </c>
      <c r="H12752" s="4">
        <v>109439</v>
      </c>
      <c r="I12752" s="4">
        <v>109439</v>
      </c>
      <c r="J12752">
        <v>0</v>
      </c>
    </row>
    <row r="12753" spans="1:10" x14ac:dyDescent="0.35">
      <c r="C12753" t="s">
        <v>1866</v>
      </c>
      <c r="I12753" s="4">
        <v>0</v>
      </c>
      <c r="J12753">
        <v>0</v>
      </c>
    </row>
    <row r="12754" spans="1:10" x14ac:dyDescent="0.35">
      <c r="C12754" t="s">
        <v>1867</v>
      </c>
      <c r="D12754" s="4">
        <v>875000</v>
      </c>
      <c r="E12754" s="4">
        <v>18000</v>
      </c>
      <c r="G12754" s="4">
        <v>109000</v>
      </c>
      <c r="H12754" s="4">
        <v>2867820</v>
      </c>
      <c r="I12754" s="4">
        <v>3869820</v>
      </c>
      <c r="J12754" s="4">
        <v>893000</v>
      </c>
    </row>
    <row r="12755" spans="1:10" x14ac:dyDescent="0.35">
      <c r="C12755" t="s">
        <v>1868</v>
      </c>
      <c r="D12755" s="4">
        <v>4245</v>
      </c>
      <c r="E12755" s="4">
        <v>200000</v>
      </c>
      <c r="G12755" s="4">
        <v>100000</v>
      </c>
      <c r="H12755" s="4">
        <v>2094156</v>
      </c>
      <c r="I12755" s="4">
        <v>2398401</v>
      </c>
      <c r="J12755" s="4">
        <v>204245</v>
      </c>
    </row>
    <row r="12756" spans="1:10" x14ac:dyDescent="0.35">
      <c r="C12756" t="s">
        <v>1894</v>
      </c>
      <c r="D12756" s="4">
        <v>53025</v>
      </c>
      <c r="I12756" s="4">
        <v>53025</v>
      </c>
      <c r="J12756" s="4">
        <v>53025</v>
      </c>
    </row>
    <row r="12757" spans="1:10" x14ac:dyDescent="0.35">
      <c r="C12757" t="s">
        <v>1869</v>
      </c>
      <c r="H12757" s="4">
        <v>1153920</v>
      </c>
      <c r="I12757" s="4">
        <v>1153920</v>
      </c>
      <c r="J12757">
        <v>0</v>
      </c>
    </row>
    <row r="12758" spans="1:10" x14ac:dyDescent="0.35">
      <c r="C12758" t="s">
        <v>1870</v>
      </c>
      <c r="D12758" s="4">
        <v>48959</v>
      </c>
      <c r="E12758" s="4">
        <v>11972</v>
      </c>
      <c r="F12758" s="4">
        <v>4151256</v>
      </c>
      <c r="G12758" s="4">
        <v>0</v>
      </c>
      <c r="H12758" s="4">
        <v>107949</v>
      </c>
      <c r="I12758" s="4">
        <v>4320136</v>
      </c>
      <c r="J12758" s="4">
        <v>60931</v>
      </c>
    </row>
    <row r="12759" spans="1:10" x14ac:dyDescent="0.35">
      <c r="C12759" t="s">
        <v>1872</v>
      </c>
      <c r="D12759" s="4">
        <v>152848</v>
      </c>
      <c r="I12759" s="4">
        <v>152848</v>
      </c>
      <c r="J12759" s="4">
        <v>152848</v>
      </c>
    </row>
    <row r="12760" spans="1:10" x14ac:dyDescent="0.35">
      <c r="C12760" t="s">
        <v>1875</v>
      </c>
      <c r="H12760" s="4">
        <v>20924</v>
      </c>
      <c r="I12760" s="4">
        <v>20924</v>
      </c>
      <c r="J12760">
        <v>0</v>
      </c>
    </row>
    <row r="12761" spans="1:10" x14ac:dyDescent="0.35">
      <c r="C12761" t="s">
        <v>1876</v>
      </c>
      <c r="D12761" s="4">
        <v>17967</v>
      </c>
      <c r="H12761" s="4">
        <v>512400</v>
      </c>
      <c r="I12761" s="4">
        <v>530367</v>
      </c>
      <c r="J12761" s="4">
        <v>17967</v>
      </c>
    </row>
    <row r="12762" spans="1:10" x14ac:dyDescent="0.35">
      <c r="C12762" t="s">
        <v>1877</v>
      </c>
      <c r="D12762" s="4">
        <v>139173</v>
      </c>
      <c r="I12762" s="4">
        <v>139173</v>
      </c>
      <c r="J12762" s="4">
        <v>139173</v>
      </c>
    </row>
    <row r="12763" spans="1:10" x14ac:dyDescent="0.35">
      <c r="B12763" t="s">
        <v>55</v>
      </c>
      <c r="D12763" s="4">
        <v>1291216</v>
      </c>
      <c r="E12763" s="4">
        <v>229972</v>
      </c>
      <c r="F12763" s="4">
        <v>4151256</v>
      </c>
      <c r="G12763" s="4">
        <v>209000</v>
      </c>
      <c r="H12763" s="4">
        <v>6866607</v>
      </c>
      <c r="I12763" s="4">
        <v>12748052</v>
      </c>
      <c r="J12763" s="4">
        <v>1521188</v>
      </c>
    </row>
    <row r="12764" spans="1:10" x14ac:dyDescent="0.35">
      <c r="B12764" t="s">
        <v>1878</v>
      </c>
      <c r="C12764" t="s">
        <v>1879</v>
      </c>
      <c r="D12764" s="4">
        <v>1885375</v>
      </c>
      <c r="I12764" s="4">
        <v>1885375</v>
      </c>
      <c r="J12764" s="4">
        <v>1885375</v>
      </c>
    </row>
    <row r="12765" spans="1:10" x14ac:dyDescent="0.35">
      <c r="C12765" t="s">
        <v>1880</v>
      </c>
      <c r="D12765" s="4">
        <v>244330</v>
      </c>
      <c r="I12765" s="4">
        <v>244330</v>
      </c>
      <c r="J12765" s="4">
        <v>244330</v>
      </c>
    </row>
    <row r="12766" spans="1:10" x14ac:dyDescent="0.35">
      <c r="C12766" t="s">
        <v>1881</v>
      </c>
      <c r="D12766" s="4">
        <v>692972</v>
      </c>
      <c r="I12766" s="4">
        <v>692972</v>
      </c>
      <c r="J12766" s="4">
        <v>692972</v>
      </c>
    </row>
    <row r="12767" spans="1:10" x14ac:dyDescent="0.35">
      <c r="A12767" t="s">
        <v>1209</v>
      </c>
      <c r="B12767" t="s">
        <v>1878</v>
      </c>
      <c r="C12767" t="s">
        <v>1882</v>
      </c>
      <c r="D12767" s="4">
        <v>169184</v>
      </c>
      <c r="I12767" s="4">
        <v>169184</v>
      </c>
      <c r="J12767" s="4">
        <v>169184</v>
      </c>
    </row>
    <row r="12768" spans="1:10" x14ac:dyDescent="0.35">
      <c r="C12768" t="s">
        <v>1900</v>
      </c>
      <c r="D12768" s="4">
        <v>4566</v>
      </c>
      <c r="I12768" s="4">
        <v>4566</v>
      </c>
      <c r="J12768" s="4">
        <v>4566</v>
      </c>
    </row>
    <row r="12769" spans="1:10" x14ac:dyDescent="0.35">
      <c r="C12769" t="s">
        <v>1883</v>
      </c>
      <c r="D12769" s="4">
        <v>1640</v>
      </c>
      <c r="I12769" s="4">
        <v>1640</v>
      </c>
      <c r="J12769" s="4">
        <v>1640</v>
      </c>
    </row>
    <row r="12770" spans="1:10" x14ac:dyDescent="0.35">
      <c r="C12770" t="s">
        <v>1884</v>
      </c>
      <c r="D12770" s="4">
        <v>17496</v>
      </c>
      <c r="I12770" s="4">
        <v>17496</v>
      </c>
      <c r="J12770" s="4">
        <v>17496</v>
      </c>
    </row>
    <row r="12771" spans="1:10" x14ac:dyDescent="0.35">
      <c r="B12771" t="s">
        <v>56</v>
      </c>
      <c r="D12771" s="4">
        <v>3015563</v>
      </c>
      <c r="I12771" s="4">
        <v>3015563</v>
      </c>
      <c r="J12771" s="4">
        <v>3015563</v>
      </c>
    </row>
    <row r="12772" spans="1:10" x14ac:dyDescent="0.35">
      <c r="B12772" t="s">
        <v>1885</v>
      </c>
      <c r="C12772" t="s">
        <v>1886</v>
      </c>
      <c r="D12772" s="4">
        <v>179102</v>
      </c>
      <c r="I12772" s="4">
        <v>179102</v>
      </c>
      <c r="J12772" s="4">
        <v>179102</v>
      </c>
    </row>
    <row r="12773" spans="1:10" x14ac:dyDescent="0.35">
      <c r="B12773" t="s">
        <v>57</v>
      </c>
      <c r="D12773" s="4">
        <v>179102</v>
      </c>
      <c r="I12773" s="4">
        <v>179102</v>
      </c>
      <c r="J12773" s="4">
        <v>179102</v>
      </c>
    </row>
    <row r="12774" spans="1:10" x14ac:dyDescent="0.35">
      <c r="B12774" t="s">
        <v>1887</v>
      </c>
      <c r="C12774" t="s">
        <v>1888</v>
      </c>
      <c r="H12774" s="4">
        <v>960000</v>
      </c>
      <c r="I12774" s="4">
        <v>960000</v>
      </c>
      <c r="J12774">
        <v>0</v>
      </c>
    </row>
    <row r="12775" spans="1:10" x14ac:dyDescent="0.35">
      <c r="C12775" t="s">
        <v>1901</v>
      </c>
      <c r="F12775" s="4">
        <v>1500000</v>
      </c>
      <c r="I12775" s="4">
        <v>1500000</v>
      </c>
      <c r="J12775">
        <v>0</v>
      </c>
    </row>
    <row r="12776" spans="1:10" x14ac:dyDescent="0.35">
      <c r="C12776" t="s">
        <v>1889</v>
      </c>
      <c r="F12776" s="4">
        <v>105000</v>
      </c>
      <c r="I12776" s="4">
        <v>105000</v>
      </c>
      <c r="J12776">
        <v>0</v>
      </c>
    </row>
    <row r="12777" spans="1:10" x14ac:dyDescent="0.35">
      <c r="C12777" t="s">
        <v>1890</v>
      </c>
      <c r="F12777" s="4">
        <v>150000</v>
      </c>
      <c r="I12777" s="4">
        <v>150000</v>
      </c>
      <c r="J12777">
        <v>0</v>
      </c>
    </row>
    <row r="12778" spans="1:10" x14ac:dyDescent="0.35">
      <c r="C12778" t="s">
        <v>1902</v>
      </c>
      <c r="F12778" s="4">
        <v>3000000</v>
      </c>
      <c r="I12778" s="4">
        <v>3000000</v>
      </c>
      <c r="J12778">
        <v>0</v>
      </c>
    </row>
    <row r="12779" spans="1:10" x14ac:dyDescent="0.35">
      <c r="B12779" t="s">
        <v>58</v>
      </c>
      <c r="F12779" s="4">
        <v>4755000</v>
      </c>
      <c r="H12779" s="4">
        <v>960000</v>
      </c>
      <c r="I12779" s="4">
        <v>5715000</v>
      </c>
      <c r="J12779">
        <v>0</v>
      </c>
    </row>
    <row r="12780" spans="1:10" x14ac:dyDescent="0.35">
      <c r="A12780" t="s">
        <v>1766</v>
      </c>
      <c r="D12780" s="4">
        <v>43120828</v>
      </c>
      <c r="E12780" s="4">
        <v>1860383</v>
      </c>
      <c r="F12780" s="4">
        <v>18821563</v>
      </c>
      <c r="G12780" s="4">
        <v>7498136</v>
      </c>
      <c r="H12780" s="4">
        <v>11067774</v>
      </c>
      <c r="I12780" s="4">
        <v>82368684</v>
      </c>
      <c r="J12780" s="4">
        <v>44981211</v>
      </c>
    </row>
    <row r="12781" spans="1:10" x14ac:dyDescent="0.35">
      <c r="A12781" t="s">
        <v>1212</v>
      </c>
      <c r="B12781" t="s">
        <v>1842</v>
      </c>
      <c r="C12781" t="s">
        <v>1843</v>
      </c>
      <c r="D12781" s="4">
        <v>35255367</v>
      </c>
      <c r="E12781" s="4">
        <v>6327593</v>
      </c>
      <c r="F12781" s="4">
        <v>20109600</v>
      </c>
      <c r="I12781" s="4">
        <v>61692559</v>
      </c>
      <c r="J12781" s="4">
        <v>41582960</v>
      </c>
    </row>
    <row r="12782" spans="1:10" x14ac:dyDescent="0.35">
      <c r="C12782" t="s">
        <v>1844</v>
      </c>
      <c r="D12782" s="4">
        <v>2162796</v>
      </c>
      <c r="F12782" s="4">
        <v>2989175</v>
      </c>
      <c r="H12782" s="4">
        <v>582300</v>
      </c>
      <c r="I12782" s="4">
        <v>5734271</v>
      </c>
      <c r="J12782" s="4">
        <v>2162796</v>
      </c>
    </row>
    <row r="12783" spans="1:10" x14ac:dyDescent="0.35">
      <c r="C12783" t="s">
        <v>1845</v>
      </c>
      <c r="D12783" s="4">
        <v>4888397</v>
      </c>
      <c r="I12783" s="4">
        <v>4888397</v>
      </c>
      <c r="J12783" s="4">
        <v>4888397</v>
      </c>
    </row>
    <row r="12784" spans="1:10" x14ac:dyDescent="0.35">
      <c r="B12784" t="s">
        <v>51</v>
      </c>
      <c r="D12784" s="4">
        <v>42306559</v>
      </c>
      <c r="E12784" s="4">
        <v>6327593</v>
      </c>
      <c r="F12784" s="4">
        <v>23098775</v>
      </c>
      <c r="H12784" s="4">
        <v>582300</v>
      </c>
      <c r="I12784" s="4">
        <v>72315227</v>
      </c>
      <c r="J12784" s="4">
        <v>48634152</v>
      </c>
    </row>
    <row r="12785" spans="2:10" x14ac:dyDescent="0.35">
      <c r="B12785" t="s">
        <v>1843</v>
      </c>
      <c r="C12785" t="s">
        <v>1846</v>
      </c>
      <c r="D12785" s="4">
        <v>15742547</v>
      </c>
      <c r="E12785" s="4">
        <v>2537972</v>
      </c>
      <c r="F12785" s="4">
        <v>273000</v>
      </c>
      <c r="G12785" s="4">
        <v>3061799</v>
      </c>
      <c r="H12785" s="4">
        <v>3288600</v>
      </c>
      <c r="I12785" s="4">
        <v>24903919</v>
      </c>
      <c r="J12785" s="4">
        <v>18280519</v>
      </c>
    </row>
    <row r="12786" spans="2:10" x14ac:dyDescent="0.35">
      <c r="C12786" t="s">
        <v>1847</v>
      </c>
      <c r="D12786" s="4">
        <v>14040550</v>
      </c>
      <c r="F12786" s="4">
        <v>1418919</v>
      </c>
      <c r="H12786" s="4">
        <v>123706</v>
      </c>
      <c r="I12786" s="4">
        <v>15583176</v>
      </c>
      <c r="J12786" s="4">
        <v>14040550</v>
      </c>
    </row>
    <row r="12787" spans="2:10" x14ac:dyDescent="0.35">
      <c r="C12787" t="s">
        <v>1848</v>
      </c>
      <c r="D12787" s="4">
        <v>6856</v>
      </c>
      <c r="E12787" s="4">
        <v>15978</v>
      </c>
      <c r="I12787" s="4">
        <v>22834</v>
      </c>
      <c r="J12787" s="4">
        <v>22834</v>
      </c>
    </row>
    <row r="12788" spans="2:10" x14ac:dyDescent="0.35">
      <c r="B12788" t="s">
        <v>52</v>
      </c>
      <c r="D12788" s="4">
        <v>29789953</v>
      </c>
      <c r="E12788" s="4">
        <v>2553950</v>
      </c>
      <c r="F12788" s="4">
        <v>1691919</v>
      </c>
      <c r="G12788" s="4">
        <v>3061799</v>
      </c>
      <c r="H12788" s="4">
        <v>3412306</v>
      </c>
      <c r="I12788" s="4">
        <v>40509928</v>
      </c>
      <c r="J12788" s="4">
        <v>32343903</v>
      </c>
    </row>
    <row r="12789" spans="2:10" x14ac:dyDescent="0.35">
      <c r="B12789" t="s">
        <v>1849</v>
      </c>
      <c r="C12789" t="s">
        <v>1850</v>
      </c>
      <c r="D12789" s="4">
        <v>8013880</v>
      </c>
      <c r="I12789" s="4">
        <v>8013880</v>
      </c>
      <c r="J12789" s="4">
        <v>8013880</v>
      </c>
    </row>
    <row r="12790" spans="2:10" x14ac:dyDescent="0.35">
      <c r="B12790" t="s">
        <v>53</v>
      </c>
      <c r="D12790" s="4">
        <v>8013880</v>
      </c>
      <c r="I12790" s="4">
        <v>8013880</v>
      </c>
      <c r="J12790" s="4">
        <v>8013880</v>
      </c>
    </row>
    <row r="12791" spans="2:10" x14ac:dyDescent="0.35">
      <c r="B12791" t="s">
        <v>1844</v>
      </c>
      <c r="C12791" t="s">
        <v>1851</v>
      </c>
      <c r="D12791" s="4">
        <v>1268689</v>
      </c>
      <c r="I12791" s="4">
        <v>1268689</v>
      </c>
      <c r="J12791" s="4">
        <v>1268689</v>
      </c>
    </row>
    <row r="12792" spans="2:10" x14ac:dyDescent="0.35">
      <c r="C12792" t="s">
        <v>1852</v>
      </c>
      <c r="G12792" s="4">
        <v>14992</v>
      </c>
      <c r="H12792" s="4">
        <v>8178</v>
      </c>
      <c r="I12792" s="4">
        <v>23170</v>
      </c>
      <c r="J12792">
        <v>0</v>
      </c>
    </row>
    <row r="12793" spans="2:10" x14ac:dyDescent="0.35">
      <c r="C12793" t="s">
        <v>1853</v>
      </c>
      <c r="D12793" s="4">
        <v>6784</v>
      </c>
      <c r="E12793" s="4">
        <v>770</v>
      </c>
      <c r="G12793" s="4">
        <v>33113</v>
      </c>
      <c r="I12793" s="4">
        <v>40667</v>
      </c>
      <c r="J12793" s="4">
        <v>7554</v>
      </c>
    </row>
    <row r="12794" spans="2:10" x14ac:dyDescent="0.35">
      <c r="C12794" t="s">
        <v>1854</v>
      </c>
      <c r="D12794" s="4">
        <v>23622</v>
      </c>
      <c r="F12794" s="4">
        <v>558166</v>
      </c>
      <c r="I12794" s="4">
        <v>581788</v>
      </c>
      <c r="J12794" s="4">
        <v>23622</v>
      </c>
    </row>
    <row r="12795" spans="2:10" x14ac:dyDescent="0.35">
      <c r="C12795" t="s">
        <v>1855</v>
      </c>
      <c r="D12795" s="4">
        <v>29762</v>
      </c>
      <c r="F12795" s="4">
        <v>525561</v>
      </c>
      <c r="H12795" s="4">
        <v>242583</v>
      </c>
      <c r="I12795" s="4">
        <v>797905</v>
      </c>
      <c r="J12795" s="4">
        <v>29762</v>
      </c>
    </row>
    <row r="12796" spans="2:10" x14ac:dyDescent="0.35">
      <c r="C12796" t="s">
        <v>1856</v>
      </c>
      <c r="H12796" s="4">
        <v>31062</v>
      </c>
      <c r="I12796" s="4">
        <v>31062</v>
      </c>
      <c r="J12796">
        <v>0</v>
      </c>
    </row>
    <row r="12797" spans="2:10" x14ac:dyDescent="0.35">
      <c r="C12797" t="s">
        <v>1857</v>
      </c>
      <c r="D12797" s="4">
        <v>18235</v>
      </c>
      <c r="F12797" s="4">
        <v>60428</v>
      </c>
      <c r="H12797" s="4">
        <v>26480</v>
      </c>
      <c r="I12797" s="4">
        <v>105143</v>
      </c>
      <c r="J12797" s="4">
        <v>18235</v>
      </c>
    </row>
    <row r="12798" spans="2:10" x14ac:dyDescent="0.35">
      <c r="C12798" t="s">
        <v>1858</v>
      </c>
      <c r="G12798" s="4">
        <v>10390</v>
      </c>
      <c r="H12798" s="4">
        <v>25976</v>
      </c>
      <c r="I12798" s="4">
        <v>36366</v>
      </c>
      <c r="J12798">
        <v>0</v>
      </c>
    </row>
    <row r="12799" spans="2:10" x14ac:dyDescent="0.35">
      <c r="C12799" t="s">
        <v>1859</v>
      </c>
      <c r="D12799" s="4">
        <v>175000</v>
      </c>
      <c r="F12799" s="4">
        <v>210841</v>
      </c>
      <c r="G12799" s="4">
        <v>105421</v>
      </c>
      <c r="H12799" s="4">
        <v>681124</v>
      </c>
      <c r="I12799" s="4">
        <v>1172386</v>
      </c>
      <c r="J12799" s="4">
        <v>175000</v>
      </c>
    </row>
    <row r="12800" spans="2:10" x14ac:dyDescent="0.35">
      <c r="C12800" t="s">
        <v>1860</v>
      </c>
      <c r="D12800" s="4">
        <v>543515</v>
      </c>
      <c r="I12800" s="4">
        <v>543515</v>
      </c>
      <c r="J12800" s="4">
        <v>543515</v>
      </c>
    </row>
    <row r="12801" spans="2:10" x14ac:dyDescent="0.35">
      <c r="C12801" t="s">
        <v>1861</v>
      </c>
      <c r="D12801" s="4">
        <v>385212</v>
      </c>
      <c r="I12801" s="4">
        <v>385212</v>
      </c>
      <c r="J12801" s="4">
        <v>385212</v>
      </c>
    </row>
    <row r="12802" spans="2:10" x14ac:dyDescent="0.35">
      <c r="C12802" t="s">
        <v>1862</v>
      </c>
      <c r="D12802" s="4">
        <v>940107</v>
      </c>
      <c r="I12802" s="4">
        <v>940107</v>
      </c>
      <c r="J12802" s="4">
        <v>940107</v>
      </c>
    </row>
    <row r="12803" spans="2:10" x14ac:dyDescent="0.35">
      <c r="C12803" t="s">
        <v>1863</v>
      </c>
      <c r="G12803" s="4">
        <v>46679</v>
      </c>
      <c r="H12803" s="4">
        <v>7780</v>
      </c>
      <c r="I12803" s="4">
        <v>54459</v>
      </c>
      <c r="J12803">
        <v>0</v>
      </c>
    </row>
    <row r="12804" spans="2:10" x14ac:dyDescent="0.35">
      <c r="B12804" t="s">
        <v>54</v>
      </c>
      <c r="D12804" s="4">
        <v>3390926</v>
      </c>
      <c r="E12804" s="4">
        <v>770</v>
      </c>
      <c r="F12804" s="4">
        <v>1354996</v>
      </c>
      <c r="G12804" s="4">
        <v>210596</v>
      </c>
      <c r="H12804" s="4">
        <v>1023181</v>
      </c>
      <c r="I12804" s="4">
        <v>5980469</v>
      </c>
      <c r="J12804" s="4">
        <v>3391696</v>
      </c>
    </row>
    <row r="12805" spans="2:10" x14ac:dyDescent="0.35">
      <c r="B12805" t="s">
        <v>1845</v>
      </c>
      <c r="C12805" t="s">
        <v>1864</v>
      </c>
      <c r="G12805" s="4">
        <v>11158</v>
      </c>
      <c r="I12805" s="4">
        <v>11158</v>
      </c>
      <c r="J12805">
        <v>0</v>
      </c>
    </row>
    <row r="12806" spans="2:10" x14ac:dyDescent="0.35">
      <c r="C12806" t="s">
        <v>1865</v>
      </c>
      <c r="D12806" s="4">
        <v>6977</v>
      </c>
      <c r="H12806" s="4">
        <v>109439</v>
      </c>
      <c r="I12806" s="4">
        <v>116416</v>
      </c>
      <c r="J12806" s="4">
        <v>6977</v>
      </c>
    </row>
    <row r="12807" spans="2:10" x14ac:dyDescent="0.35">
      <c r="C12807" t="s">
        <v>1866</v>
      </c>
      <c r="I12807" s="4">
        <v>0</v>
      </c>
      <c r="J12807">
        <v>0</v>
      </c>
    </row>
    <row r="12808" spans="2:10" x14ac:dyDescent="0.35">
      <c r="C12808" t="s">
        <v>1867</v>
      </c>
      <c r="D12808" s="4">
        <v>576000</v>
      </c>
      <c r="F12808" s="4">
        <v>50000</v>
      </c>
      <c r="G12808" s="4">
        <v>40500</v>
      </c>
      <c r="H12808" s="4">
        <v>3997917</v>
      </c>
      <c r="I12808" s="4">
        <v>4664417</v>
      </c>
      <c r="J12808" s="4">
        <v>576000</v>
      </c>
    </row>
    <row r="12809" spans="2:10" x14ac:dyDescent="0.35">
      <c r="C12809" t="s">
        <v>1868</v>
      </c>
      <c r="G12809" s="4">
        <v>26297</v>
      </c>
      <c r="H12809" s="4">
        <v>2367322</v>
      </c>
      <c r="I12809" s="4">
        <v>2393618</v>
      </c>
      <c r="J12809">
        <v>0</v>
      </c>
    </row>
    <row r="12810" spans="2:10" x14ac:dyDescent="0.35">
      <c r="C12810" t="s">
        <v>1894</v>
      </c>
      <c r="D12810" s="4">
        <v>21772</v>
      </c>
      <c r="I12810" s="4">
        <v>21772</v>
      </c>
      <c r="J12810" s="4">
        <v>21772</v>
      </c>
    </row>
    <row r="12811" spans="2:10" x14ac:dyDescent="0.35">
      <c r="C12811" t="s">
        <v>1869</v>
      </c>
      <c r="H12811" s="4">
        <v>908160</v>
      </c>
      <c r="I12811" s="4">
        <v>908160</v>
      </c>
      <c r="J12811">
        <v>0</v>
      </c>
    </row>
    <row r="12812" spans="2:10" x14ac:dyDescent="0.35">
      <c r="C12812" t="s">
        <v>1870</v>
      </c>
      <c r="E12812" s="4">
        <v>24830</v>
      </c>
      <c r="F12812" s="4">
        <v>6353463</v>
      </c>
      <c r="H12812" s="4">
        <v>32000</v>
      </c>
      <c r="I12812" s="4">
        <v>6410293</v>
      </c>
      <c r="J12812">
        <v>24830</v>
      </c>
    </row>
    <row r="12813" spans="2:10" x14ac:dyDescent="0.35">
      <c r="C12813" t="s">
        <v>1871</v>
      </c>
      <c r="H12813" s="4">
        <v>11355270</v>
      </c>
      <c r="I12813" s="4">
        <v>11355270</v>
      </c>
      <c r="J12813">
        <v>0</v>
      </c>
    </row>
    <row r="12814" spans="2:10" x14ac:dyDescent="0.35">
      <c r="C12814" t="s">
        <v>1872</v>
      </c>
      <c r="D12814" s="4">
        <v>245000</v>
      </c>
      <c r="I12814" s="4">
        <v>245000</v>
      </c>
      <c r="J12814" s="4">
        <v>245000</v>
      </c>
    </row>
    <row r="12815" spans="2:10" x14ac:dyDescent="0.35">
      <c r="C12815" t="s">
        <v>1875</v>
      </c>
      <c r="D12815" s="4">
        <v>0</v>
      </c>
      <c r="H12815" s="4">
        <v>29061</v>
      </c>
      <c r="I12815" s="4">
        <v>29061</v>
      </c>
      <c r="J12815" s="4">
        <v>0</v>
      </c>
    </row>
    <row r="12816" spans="2:10" x14ac:dyDescent="0.35">
      <c r="C12816" t="s">
        <v>1876</v>
      </c>
      <c r="D12816" s="4">
        <v>124634</v>
      </c>
      <c r="H12816" s="4">
        <v>970200</v>
      </c>
      <c r="I12816" s="4">
        <v>1094834</v>
      </c>
      <c r="J12816" s="4">
        <v>124634</v>
      </c>
    </row>
    <row r="12817" spans="2:10" x14ac:dyDescent="0.35">
      <c r="C12817" t="s">
        <v>1877</v>
      </c>
      <c r="D12817" s="4">
        <v>18499</v>
      </c>
      <c r="I12817" s="4">
        <v>18499</v>
      </c>
      <c r="J12817" s="4">
        <v>18499</v>
      </c>
    </row>
    <row r="12818" spans="2:10" x14ac:dyDescent="0.35">
      <c r="B12818" t="s">
        <v>55</v>
      </c>
      <c r="D12818" s="4">
        <v>992881</v>
      </c>
      <c r="E12818" s="4">
        <v>24830</v>
      </c>
      <c r="F12818" s="4">
        <v>6403463</v>
      </c>
      <c r="G12818" s="4">
        <v>77955</v>
      </c>
      <c r="H12818" s="4">
        <v>19769368</v>
      </c>
      <c r="I12818" s="4">
        <v>27268497</v>
      </c>
      <c r="J12818" s="4">
        <v>1017711</v>
      </c>
    </row>
    <row r="12819" spans="2:10" x14ac:dyDescent="0.35">
      <c r="B12819" t="s">
        <v>1878</v>
      </c>
      <c r="C12819" t="s">
        <v>1879</v>
      </c>
      <c r="D12819" s="4">
        <v>4490</v>
      </c>
      <c r="H12819" s="4">
        <v>1669287</v>
      </c>
      <c r="I12819" s="4">
        <v>1673776</v>
      </c>
      <c r="J12819" s="4">
        <v>4490</v>
      </c>
    </row>
    <row r="12820" spans="2:10" x14ac:dyDescent="0.35">
      <c r="C12820" t="s">
        <v>1907</v>
      </c>
      <c r="D12820" s="4">
        <v>17608</v>
      </c>
      <c r="I12820" s="4">
        <v>17608</v>
      </c>
      <c r="J12820" s="4">
        <v>17608</v>
      </c>
    </row>
    <row r="12821" spans="2:10" x14ac:dyDescent="0.35">
      <c r="C12821" t="s">
        <v>1897</v>
      </c>
      <c r="D12821" s="4">
        <v>3625</v>
      </c>
      <c r="I12821" s="4">
        <v>3625</v>
      </c>
      <c r="J12821" s="4">
        <v>3625</v>
      </c>
    </row>
    <row r="12822" spans="2:10" x14ac:dyDescent="0.35">
      <c r="C12822" t="s">
        <v>1880</v>
      </c>
      <c r="D12822" s="4">
        <v>1137173</v>
      </c>
      <c r="I12822" s="4">
        <v>1137173</v>
      </c>
      <c r="J12822" s="4">
        <v>1137173</v>
      </c>
    </row>
    <row r="12823" spans="2:10" x14ac:dyDescent="0.35">
      <c r="C12823" t="s">
        <v>1881</v>
      </c>
      <c r="D12823" s="4">
        <v>2094101</v>
      </c>
      <c r="I12823" s="4">
        <v>2094101</v>
      </c>
      <c r="J12823" s="4">
        <v>2094101</v>
      </c>
    </row>
    <row r="12824" spans="2:10" x14ac:dyDescent="0.35">
      <c r="C12824" t="s">
        <v>1895</v>
      </c>
      <c r="D12824" s="4">
        <v>175603</v>
      </c>
      <c r="I12824" s="4">
        <v>175603</v>
      </c>
      <c r="J12824" s="4">
        <v>175603</v>
      </c>
    </row>
    <row r="12825" spans="2:10" x14ac:dyDescent="0.35">
      <c r="C12825" t="s">
        <v>1882</v>
      </c>
      <c r="D12825" s="4">
        <v>6866</v>
      </c>
      <c r="E12825" s="4">
        <v>171110</v>
      </c>
      <c r="I12825" s="4">
        <v>177976</v>
      </c>
      <c r="J12825" s="4">
        <v>177976</v>
      </c>
    </row>
    <row r="12826" spans="2:10" x14ac:dyDescent="0.35">
      <c r="C12826" t="s">
        <v>1883</v>
      </c>
      <c r="D12826" s="4">
        <v>69597</v>
      </c>
      <c r="I12826" s="4">
        <v>69597</v>
      </c>
      <c r="J12826" s="4">
        <v>69597</v>
      </c>
    </row>
    <row r="12827" spans="2:10" x14ac:dyDescent="0.35">
      <c r="C12827" t="s">
        <v>1884</v>
      </c>
      <c r="H12827" s="4">
        <v>110809</v>
      </c>
      <c r="I12827" s="4">
        <v>110809</v>
      </c>
      <c r="J12827">
        <v>0</v>
      </c>
    </row>
    <row r="12828" spans="2:10" x14ac:dyDescent="0.35">
      <c r="B12828" t="s">
        <v>56</v>
      </c>
      <c r="D12828" s="4">
        <v>3509063</v>
      </c>
      <c r="E12828" s="4">
        <v>171110</v>
      </c>
      <c r="H12828" s="4">
        <v>1780096</v>
      </c>
      <c r="I12828" s="4">
        <v>5460268</v>
      </c>
      <c r="J12828" s="4">
        <v>3680173</v>
      </c>
    </row>
    <row r="12829" spans="2:10" x14ac:dyDescent="0.35">
      <c r="B12829" t="s">
        <v>1885</v>
      </c>
      <c r="C12829" t="s">
        <v>1886</v>
      </c>
      <c r="D12829" s="4">
        <v>4747</v>
      </c>
      <c r="F12829" s="4">
        <v>117830</v>
      </c>
      <c r="I12829" s="4">
        <v>122577</v>
      </c>
      <c r="J12829" s="4">
        <v>4747</v>
      </c>
    </row>
    <row r="12830" spans="2:10" x14ac:dyDescent="0.35">
      <c r="B12830" t="s">
        <v>57</v>
      </c>
      <c r="D12830" s="4">
        <v>4747</v>
      </c>
      <c r="F12830" s="4">
        <v>117830</v>
      </c>
      <c r="I12830" s="4">
        <v>122577</v>
      </c>
      <c r="J12830" s="4">
        <v>4747</v>
      </c>
    </row>
    <row r="12831" spans="2:10" x14ac:dyDescent="0.35">
      <c r="B12831" t="s">
        <v>1887</v>
      </c>
      <c r="C12831" t="s">
        <v>1904</v>
      </c>
      <c r="D12831" s="4">
        <v>125000</v>
      </c>
      <c r="I12831" s="4">
        <v>125000</v>
      </c>
      <c r="J12831" s="4">
        <v>125000</v>
      </c>
    </row>
    <row r="12832" spans="2:10" x14ac:dyDescent="0.35">
      <c r="C12832" t="s">
        <v>1888</v>
      </c>
      <c r="H12832" s="4">
        <v>1248000</v>
      </c>
      <c r="I12832" s="4">
        <v>1248000</v>
      </c>
      <c r="J12832">
        <v>0</v>
      </c>
    </row>
    <row r="12833" spans="1:10" x14ac:dyDescent="0.35">
      <c r="C12833" t="s">
        <v>1889</v>
      </c>
      <c r="F12833" s="4">
        <v>2100000</v>
      </c>
      <c r="I12833" s="4">
        <v>2100000</v>
      </c>
      <c r="J12833">
        <v>0</v>
      </c>
    </row>
    <row r="12834" spans="1:10" x14ac:dyDescent="0.35">
      <c r="C12834" t="s">
        <v>1890</v>
      </c>
      <c r="F12834" s="4">
        <v>1162500</v>
      </c>
      <c r="I12834" s="4">
        <v>1162500</v>
      </c>
      <c r="J12834">
        <v>0</v>
      </c>
    </row>
    <row r="12835" spans="1:10" x14ac:dyDescent="0.35">
      <c r="B12835" t="s">
        <v>58</v>
      </c>
      <c r="D12835" s="4">
        <v>125000</v>
      </c>
      <c r="F12835" s="4">
        <v>3262500</v>
      </c>
      <c r="H12835" s="4">
        <v>1248000</v>
      </c>
      <c r="I12835" s="4">
        <v>4635500</v>
      </c>
      <c r="J12835" s="4">
        <v>125000</v>
      </c>
    </row>
    <row r="12836" spans="1:10" x14ac:dyDescent="0.35">
      <c r="A12836" t="s">
        <v>1767</v>
      </c>
      <c r="D12836" s="4">
        <v>88133010</v>
      </c>
      <c r="E12836" s="4">
        <v>9078252</v>
      </c>
      <c r="F12836" s="4">
        <v>35929483</v>
      </c>
      <c r="G12836" s="4">
        <v>3350350</v>
      </c>
      <c r="H12836" s="4">
        <v>27815251</v>
      </c>
      <c r="I12836" s="4">
        <v>164306346</v>
      </c>
      <c r="J12836" s="4">
        <v>97211262</v>
      </c>
    </row>
    <row r="12837" spans="1:10" x14ac:dyDescent="0.35">
      <c r="A12837" t="s">
        <v>1216</v>
      </c>
      <c r="B12837" t="s">
        <v>1842</v>
      </c>
      <c r="C12837" t="s">
        <v>1843</v>
      </c>
      <c r="D12837" s="4">
        <v>2911311</v>
      </c>
      <c r="F12837" s="4">
        <v>1622600</v>
      </c>
      <c r="I12837" s="4">
        <v>4533911</v>
      </c>
      <c r="J12837" s="4">
        <v>2911311</v>
      </c>
    </row>
    <row r="12838" spans="1:10" x14ac:dyDescent="0.35">
      <c r="C12838" t="s">
        <v>1844</v>
      </c>
      <c r="D12838" s="4">
        <v>251071</v>
      </c>
      <c r="E12838" s="4">
        <v>308100</v>
      </c>
      <c r="H12838" s="4">
        <v>28350</v>
      </c>
      <c r="I12838" s="4">
        <v>587520</v>
      </c>
      <c r="J12838" s="4">
        <v>559171</v>
      </c>
    </row>
    <row r="12839" spans="1:10" x14ac:dyDescent="0.35">
      <c r="C12839" t="s">
        <v>1845</v>
      </c>
      <c r="D12839" s="4">
        <v>206949</v>
      </c>
      <c r="I12839" s="4">
        <v>206949</v>
      </c>
      <c r="J12839" s="4">
        <v>206949</v>
      </c>
    </row>
    <row r="12840" spans="1:10" x14ac:dyDescent="0.35">
      <c r="B12840" t="s">
        <v>51</v>
      </c>
      <c r="D12840" s="4">
        <v>3369331</v>
      </c>
      <c r="E12840" s="4">
        <v>308100</v>
      </c>
      <c r="F12840" s="4">
        <v>1622600</v>
      </c>
      <c r="H12840" s="4">
        <v>28350</v>
      </c>
      <c r="I12840" s="4">
        <v>5328380</v>
      </c>
      <c r="J12840" s="4">
        <v>3677431</v>
      </c>
    </row>
    <row r="12841" spans="1:10" x14ac:dyDescent="0.35">
      <c r="B12841" t="s">
        <v>1843</v>
      </c>
      <c r="C12841" t="s">
        <v>1846</v>
      </c>
      <c r="D12841" s="4">
        <v>3834303</v>
      </c>
      <c r="I12841" s="4">
        <v>3834303</v>
      </c>
      <c r="J12841" s="4">
        <v>3834303</v>
      </c>
    </row>
    <row r="12842" spans="1:10" x14ac:dyDescent="0.35">
      <c r="C12842" t="s">
        <v>1847</v>
      </c>
      <c r="D12842" s="4">
        <v>968060</v>
      </c>
      <c r="F12842" s="4">
        <v>67568</v>
      </c>
      <c r="I12842" s="4">
        <v>1035628</v>
      </c>
      <c r="J12842" s="4">
        <v>968060</v>
      </c>
    </row>
    <row r="12843" spans="1:10" x14ac:dyDescent="0.35">
      <c r="C12843" t="s">
        <v>1848</v>
      </c>
      <c r="D12843" s="4">
        <v>7263</v>
      </c>
      <c r="I12843" s="4">
        <v>7263</v>
      </c>
      <c r="J12843" s="4">
        <v>7263</v>
      </c>
    </row>
    <row r="12844" spans="1:10" x14ac:dyDescent="0.35">
      <c r="B12844" t="s">
        <v>52</v>
      </c>
      <c r="D12844" s="4">
        <v>4809626</v>
      </c>
      <c r="F12844" s="4">
        <v>67568</v>
      </c>
      <c r="I12844" s="4">
        <v>4877193</v>
      </c>
      <c r="J12844" s="4">
        <v>4809626</v>
      </c>
    </row>
    <row r="12845" spans="1:10" x14ac:dyDescent="0.35">
      <c r="B12845" t="s">
        <v>1849</v>
      </c>
      <c r="C12845" t="s">
        <v>1850</v>
      </c>
      <c r="E12845" s="4">
        <v>800000</v>
      </c>
      <c r="I12845" s="4">
        <v>800000</v>
      </c>
      <c r="J12845">
        <v>800000</v>
      </c>
    </row>
    <row r="12846" spans="1:10" x14ac:dyDescent="0.35">
      <c r="B12846" t="s">
        <v>53</v>
      </c>
      <c r="E12846" s="4">
        <v>800000</v>
      </c>
      <c r="I12846" s="4">
        <v>800000</v>
      </c>
      <c r="J12846">
        <v>800000</v>
      </c>
    </row>
    <row r="12847" spans="1:10" x14ac:dyDescent="0.35">
      <c r="B12847" t="s">
        <v>1844</v>
      </c>
      <c r="C12847" t="s">
        <v>1851</v>
      </c>
      <c r="D12847" s="4">
        <v>68555</v>
      </c>
      <c r="I12847" s="4">
        <v>68555</v>
      </c>
      <c r="J12847" s="4">
        <v>68555</v>
      </c>
    </row>
    <row r="12848" spans="1:10" x14ac:dyDescent="0.35">
      <c r="C12848" t="s">
        <v>1853</v>
      </c>
      <c r="D12848" s="4">
        <v>770</v>
      </c>
      <c r="I12848" s="4">
        <v>770</v>
      </c>
      <c r="J12848" s="4">
        <v>770</v>
      </c>
    </row>
    <row r="12849" spans="2:10" x14ac:dyDescent="0.35">
      <c r="C12849" t="s">
        <v>1854</v>
      </c>
      <c r="D12849" s="4">
        <v>114323</v>
      </c>
      <c r="I12849" s="4">
        <v>114323</v>
      </c>
      <c r="J12849" s="4">
        <v>114323</v>
      </c>
    </row>
    <row r="12850" spans="2:10" x14ac:dyDescent="0.35">
      <c r="C12850" t="s">
        <v>1855</v>
      </c>
      <c r="D12850" s="4">
        <v>113877</v>
      </c>
      <c r="E12850" s="4">
        <v>4562</v>
      </c>
      <c r="G12850" s="4">
        <v>57177</v>
      </c>
      <c r="I12850" s="4">
        <v>175617</v>
      </c>
      <c r="J12850" s="4">
        <v>118439</v>
      </c>
    </row>
    <row r="12851" spans="2:10" x14ac:dyDescent="0.35">
      <c r="C12851" t="s">
        <v>1856</v>
      </c>
      <c r="I12851" s="4">
        <v>0</v>
      </c>
      <c r="J12851">
        <v>0</v>
      </c>
    </row>
    <row r="12852" spans="2:10" x14ac:dyDescent="0.35">
      <c r="C12852" t="s">
        <v>1857</v>
      </c>
      <c r="D12852" s="4">
        <v>679</v>
      </c>
      <c r="I12852" s="4">
        <v>679</v>
      </c>
      <c r="J12852" s="4">
        <v>679</v>
      </c>
    </row>
    <row r="12853" spans="2:10" x14ac:dyDescent="0.35">
      <c r="C12853" t="s">
        <v>1858</v>
      </c>
      <c r="D12853" s="4">
        <v>10390</v>
      </c>
      <c r="E12853" s="4">
        <v>5195</v>
      </c>
      <c r="H12853" s="4">
        <v>5195</v>
      </c>
      <c r="I12853" s="4">
        <v>20781</v>
      </c>
      <c r="J12853" s="4">
        <v>15585</v>
      </c>
    </row>
    <row r="12854" spans="2:10" x14ac:dyDescent="0.35">
      <c r="C12854" t="s">
        <v>1859</v>
      </c>
      <c r="D12854" s="4">
        <v>207668</v>
      </c>
      <c r="E12854" s="4">
        <v>50000</v>
      </c>
      <c r="H12854" s="4">
        <v>50000</v>
      </c>
      <c r="I12854" s="4">
        <v>307668</v>
      </c>
      <c r="J12854" s="4">
        <v>257668</v>
      </c>
    </row>
    <row r="12855" spans="2:10" x14ac:dyDescent="0.35">
      <c r="C12855" t="s">
        <v>1860</v>
      </c>
      <c r="D12855" s="4">
        <v>108703</v>
      </c>
      <c r="I12855" s="4">
        <v>108703</v>
      </c>
      <c r="J12855" s="4">
        <v>108703</v>
      </c>
    </row>
    <row r="12856" spans="2:10" x14ac:dyDescent="0.35">
      <c r="C12856" t="s">
        <v>1861</v>
      </c>
      <c r="D12856" s="4">
        <v>22852</v>
      </c>
      <c r="I12856" s="4">
        <v>22852</v>
      </c>
      <c r="J12856" s="4">
        <v>22852</v>
      </c>
    </row>
    <row r="12857" spans="2:10" x14ac:dyDescent="0.35">
      <c r="C12857" t="s">
        <v>1863</v>
      </c>
      <c r="D12857" s="4">
        <v>7969</v>
      </c>
      <c r="F12857" s="4">
        <v>15560</v>
      </c>
      <c r="I12857" s="4">
        <v>23529</v>
      </c>
      <c r="J12857" s="4">
        <v>7969</v>
      </c>
    </row>
    <row r="12858" spans="2:10" x14ac:dyDescent="0.35">
      <c r="B12858" t="s">
        <v>54</v>
      </c>
      <c r="D12858" s="4">
        <v>655786</v>
      </c>
      <c r="E12858" s="4">
        <v>59757</v>
      </c>
      <c r="F12858" s="4">
        <v>15560</v>
      </c>
      <c r="G12858" s="4">
        <v>57177</v>
      </c>
      <c r="H12858" s="4">
        <v>55195</v>
      </c>
      <c r="I12858" s="4">
        <v>843476</v>
      </c>
      <c r="J12858" s="4">
        <v>715543</v>
      </c>
    </row>
    <row r="12859" spans="2:10" x14ac:dyDescent="0.35">
      <c r="B12859" t="s">
        <v>1845</v>
      </c>
      <c r="C12859" t="s">
        <v>1866</v>
      </c>
      <c r="I12859" s="4">
        <v>0</v>
      </c>
      <c r="J12859">
        <v>0</v>
      </c>
    </row>
    <row r="12860" spans="2:10" x14ac:dyDescent="0.35">
      <c r="C12860" t="s">
        <v>1867</v>
      </c>
      <c r="D12860" s="4">
        <v>3741</v>
      </c>
      <c r="E12860" s="4">
        <v>4500</v>
      </c>
      <c r="G12860" s="4">
        <v>54933</v>
      </c>
      <c r="H12860" s="4">
        <v>472116</v>
      </c>
      <c r="I12860" s="4">
        <v>535291</v>
      </c>
      <c r="J12860" s="4">
        <v>8241</v>
      </c>
    </row>
    <row r="12861" spans="2:10" x14ac:dyDescent="0.35">
      <c r="C12861" t="s">
        <v>1868</v>
      </c>
      <c r="D12861" s="4">
        <v>3110</v>
      </c>
      <c r="E12861" s="4">
        <v>5259</v>
      </c>
      <c r="H12861" s="4">
        <v>439849</v>
      </c>
      <c r="I12861" s="4">
        <v>448218</v>
      </c>
      <c r="J12861" s="4">
        <v>8369</v>
      </c>
    </row>
    <row r="12862" spans="2:10" x14ac:dyDescent="0.35">
      <c r="C12862" t="s">
        <v>1869</v>
      </c>
      <c r="H12862" s="4">
        <v>128640</v>
      </c>
      <c r="I12862" s="4">
        <v>128640</v>
      </c>
      <c r="J12862">
        <v>0</v>
      </c>
    </row>
    <row r="12863" spans="2:10" x14ac:dyDescent="0.35">
      <c r="C12863" t="s">
        <v>1870</v>
      </c>
      <c r="D12863" s="4">
        <v>1787</v>
      </c>
      <c r="E12863" s="4">
        <v>2217</v>
      </c>
      <c r="H12863" s="4">
        <v>511529</v>
      </c>
      <c r="I12863" s="4">
        <v>515534</v>
      </c>
      <c r="J12863" s="4">
        <v>4004</v>
      </c>
    </row>
    <row r="12864" spans="2:10" x14ac:dyDescent="0.35">
      <c r="C12864" t="s">
        <v>1871</v>
      </c>
      <c r="D12864" s="4">
        <v>2362185</v>
      </c>
      <c r="I12864" s="4">
        <v>2362185</v>
      </c>
      <c r="J12864" s="4">
        <v>2362185</v>
      </c>
    </row>
    <row r="12865" spans="2:10" x14ac:dyDescent="0.35">
      <c r="C12865" t="s">
        <v>1872</v>
      </c>
      <c r="D12865" s="4">
        <v>49000</v>
      </c>
      <c r="I12865" s="4">
        <v>49000</v>
      </c>
      <c r="J12865" s="4">
        <v>49000</v>
      </c>
    </row>
    <row r="12866" spans="2:10" x14ac:dyDescent="0.35">
      <c r="C12866" t="s">
        <v>1875</v>
      </c>
      <c r="H12866" s="4">
        <v>23248</v>
      </c>
      <c r="I12866" s="4">
        <v>23248</v>
      </c>
      <c r="J12866">
        <v>0</v>
      </c>
    </row>
    <row r="12867" spans="2:10" x14ac:dyDescent="0.35">
      <c r="C12867" t="s">
        <v>1876</v>
      </c>
      <c r="E12867" s="4">
        <v>0</v>
      </c>
      <c r="I12867" s="4">
        <v>0</v>
      </c>
      <c r="J12867">
        <v>0</v>
      </c>
    </row>
    <row r="12868" spans="2:10" x14ac:dyDescent="0.35">
      <c r="C12868" t="s">
        <v>1877</v>
      </c>
      <c r="D12868" s="4">
        <v>57238</v>
      </c>
      <c r="I12868" s="4">
        <v>57238</v>
      </c>
      <c r="J12868" s="4">
        <v>57238</v>
      </c>
    </row>
    <row r="12869" spans="2:10" x14ac:dyDescent="0.35">
      <c r="B12869" t="s">
        <v>55</v>
      </c>
      <c r="D12869" s="4">
        <v>2477061</v>
      </c>
      <c r="E12869" s="4">
        <v>11976</v>
      </c>
      <c r="G12869" s="4">
        <v>54933</v>
      </c>
      <c r="H12869" s="4">
        <v>1575383</v>
      </c>
      <c r="I12869" s="4">
        <v>4119354</v>
      </c>
      <c r="J12869" s="4">
        <v>2489037</v>
      </c>
    </row>
    <row r="12870" spans="2:10" x14ac:dyDescent="0.35">
      <c r="B12870" t="s">
        <v>1878</v>
      </c>
      <c r="C12870" t="s">
        <v>1879</v>
      </c>
      <c r="D12870" s="4">
        <v>90727</v>
      </c>
      <c r="I12870" s="4">
        <v>90727</v>
      </c>
      <c r="J12870" s="4">
        <v>90727</v>
      </c>
    </row>
    <row r="12871" spans="2:10" x14ac:dyDescent="0.35">
      <c r="C12871" t="s">
        <v>1907</v>
      </c>
      <c r="D12871" s="4">
        <v>979</v>
      </c>
      <c r="I12871" s="4">
        <v>979</v>
      </c>
      <c r="J12871" s="4">
        <v>979</v>
      </c>
    </row>
    <row r="12872" spans="2:10" x14ac:dyDescent="0.35">
      <c r="C12872" t="s">
        <v>1897</v>
      </c>
      <c r="D12872" s="4">
        <v>2553</v>
      </c>
      <c r="I12872" s="4">
        <v>2553</v>
      </c>
      <c r="J12872" s="4">
        <v>2553</v>
      </c>
    </row>
    <row r="12873" spans="2:10" x14ac:dyDescent="0.35">
      <c r="C12873" t="s">
        <v>1880</v>
      </c>
      <c r="D12873" s="4">
        <v>130514</v>
      </c>
      <c r="I12873" s="4">
        <v>130514</v>
      </c>
      <c r="J12873" s="4">
        <v>130514</v>
      </c>
    </row>
    <row r="12874" spans="2:10" x14ac:dyDescent="0.35">
      <c r="C12874" t="s">
        <v>1881</v>
      </c>
      <c r="D12874" s="4">
        <v>54057</v>
      </c>
      <c r="I12874" s="4">
        <v>54057</v>
      </c>
      <c r="J12874" s="4">
        <v>54057</v>
      </c>
    </row>
    <row r="12875" spans="2:10" x14ac:dyDescent="0.35">
      <c r="C12875" t="s">
        <v>1895</v>
      </c>
      <c r="D12875" s="4">
        <v>87434</v>
      </c>
      <c r="I12875" s="4">
        <v>87434</v>
      </c>
      <c r="J12875" s="4">
        <v>87434</v>
      </c>
    </row>
    <row r="12876" spans="2:10" x14ac:dyDescent="0.35">
      <c r="C12876" t="s">
        <v>1882</v>
      </c>
      <c r="D12876" s="4">
        <v>30510</v>
      </c>
      <c r="I12876" s="4">
        <v>30510</v>
      </c>
      <c r="J12876" s="4">
        <v>30510</v>
      </c>
    </row>
    <row r="12877" spans="2:10" x14ac:dyDescent="0.35">
      <c r="C12877" t="s">
        <v>1883</v>
      </c>
      <c r="D12877" s="4">
        <v>5978</v>
      </c>
      <c r="I12877" s="4">
        <v>5978</v>
      </c>
      <c r="J12877" s="4">
        <v>5978</v>
      </c>
    </row>
    <row r="12878" spans="2:10" x14ac:dyDescent="0.35">
      <c r="C12878" t="s">
        <v>1884</v>
      </c>
      <c r="D12878" s="4">
        <v>8748</v>
      </c>
      <c r="I12878" s="4">
        <v>8748</v>
      </c>
      <c r="J12878" s="4">
        <v>8748</v>
      </c>
    </row>
    <row r="12879" spans="2:10" x14ac:dyDescent="0.35">
      <c r="B12879" t="s">
        <v>56</v>
      </c>
      <c r="D12879" s="4">
        <v>411501</v>
      </c>
      <c r="I12879" s="4">
        <v>411501</v>
      </c>
      <c r="J12879" s="4">
        <v>411501</v>
      </c>
    </row>
    <row r="12880" spans="2:10" x14ac:dyDescent="0.35">
      <c r="B12880" t="s">
        <v>1887</v>
      </c>
      <c r="C12880" t="s">
        <v>1889</v>
      </c>
      <c r="H12880" s="4">
        <v>52500</v>
      </c>
      <c r="I12880" s="4">
        <v>52500</v>
      </c>
      <c r="J12880">
        <v>0</v>
      </c>
    </row>
    <row r="12881" spans="1:10" x14ac:dyDescent="0.35">
      <c r="C12881" t="s">
        <v>1890</v>
      </c>
      <c r="H12881" s="4">
        <v>30000</v>
      </c>
      <c r="I12881" s="4">
        <v>30000</v>
      </c>
      <c r="J12881">
        <v>0</v>
      </c>
    </row>
    <row r="12882" spans="1:10" x14ac:dyDescent="0.35">
      <c r="A12882" t="s">
        <v>1216</v>
      </c>
      <c r="B12882" t="s">
        <v>58</v>
      </c>
      <c r="H12882" s="4">
        <v>82500</v>
      </c>
      <c r="I12882" s="4">
        <v>82500</v>
      </c>
      <c r="J12882">
        <v>0</v>
      </c>
    </row>
    <row r="12883" spans="1:10" x14ac:dyDescent="0.35">
      <c r="A12883" t="s">
        <v>1768</v>
      </c>
      <c r="D12883" s="4">
        <v>11723304</v>
      </c>
      <c r="E12883" s="4">
        <v>1179833</v>
      </c>
      <c r="F12883" s="4">
        <v>1705727</v>
      </c>
      <c r="G12883" s="4">
        <v>112111</v>
      </c>
      <c r="H12883" s="4">
        <v>1741428</v>
      </c>
      <c r="I12883" s="4">
        <v>16462404</v>
      </c>
      <c r="J12883" s="4">
        <v>12903137</v>
      </c>
    </row>
    <row r="12884" spans="1:10" x14ac:dyDescent="0.35">
      <c r="A12884" t="s">
        <v>1220</v>
      </c>
      <c r="B12884" t="s">
        <v>1842</v>
      </c>
      <c r="C12884" t="s">
        <v>1843</v>
      </c>
      <c r="D12884" s="4">
        <v>21457068</v>
      </c>
      <c r="E12884" s="4">
        <v>1404200</v>
      </c>
      <c r="F12884" s="4">
        <v>12289200</v>
      </c>
      <c r="I12884" s="4">
        <v>35150468</v>
      </c>
      <c r="J12884" s="4">
        <v>22861268</v>
      </c>
    </row>
    <row r="12885" spans="1:10" x14ac:dyDescent="0.35">
      <c r="C12885" t="s">
        <v>1844</v>
      </c>
      <c r="D12885" s="4">
        <v>1199727</v>
      </c>
      <c r="E12885" s="4">
        <v>1717009</v>
      </c>
      <c r="H12885" s="4">
        <v>295650</v>
      </c>
      <c r="I12885" s="4">
        <v>3212386</v>
      </c>
      <c r="J12885" s="4">
        <v>2916736</v>
      </c>
    </row>
    <row r="12886" spans="1:10" x14ac:dyDescent="0.35">
      <c r="C12886" t="s">
        <v>1845</v>
      </c>
      <c r="D12886" s="4">
        <v>23651</v>
      </c>
      <c r="E12886" s="4">
        <v>2421303</v>
      </c>
      <c r="I12886" s="4">
        <v>2444955</v>
      </c>
      <c r="J12886" s="4">
        <v>2444954</v>
      </c>
    </row>
    <row r="12887" spans="1:10" x14ac:dyDescent="0.35">
      <c r="B12887" t="s">
        <v>51</v>
      </c>
      <c r="D12887" s="4">
        <v>22680446</v>
      </c>
      <c r="E12887" s="4">
        <v>5542512</v>
      </c>
      <c r="F12887" s="4">
        <v>12289200</v>
      </c>
      <c r="H12887" s="4">
        <v>295650</v>
      </c>
      <c r="I12887" s="4">
        <v>40807808</v>
      </c>
      <c r="J12887" s="4">
        <v>28222958</v>
      </c>
    </row>
    <row r="12888" spans="1:10" x14ac:dyDescent="0.35">
      <c r="B12888" t="s">
        <v>1843</v>
      </c>
      <c r="C12888" t="s">
        <v>1846</v>
      </c>
      <c r="D12888" s="4">
        <v>8552306</v>
      </c>
      <c r="E12888" s="4">
        <v>5063807</v>
      </c>
      <c r="H12888" s="4">
        <v>10051648</v>
      </c>
      <c r="I12888" s="4">
        <v>23667761</v>
      </c>
      <c r="J12888" s="4">
        <v>13616113</v>
      </c>
    </row>
    <row r="12889" spans="1:10" x14ac:dyDescent="0.35">
      <c r="C12889" t="s">
        <v>1847</v>
      </c>
      <c r="D12889" s="4">
        <v>7113331</v>
      </c>
      <c r="E12889" s="4">
        <v>3960000</v>
      </c>
      <c r="F12889" s="4">
        <v>1216216</v>
      </c>
      <c r="I12889" s="4">
        <v>12289547</v>
      </c>
      <c r="J12889" s="4">
        <v>11073331</v>
      </c>
    </row>
    <row r="12890" spans="1:10" x14ac:dyDescent="0.35">
      <c r="C12890" t="s">
        <v>1848</v>
      </c>
      <c r="D12890" s="4">
        <v>105938</v>
      </c>
      <c r="E12890" s="4">
        <v>50813</v>
      </c>
      <c r="I12890" s="4">
        <v>156750</v>
      </c>
      <c r="J12890" s="4">
        <v>156751</v>
      </c>
    </row>
    <row r="12891" spans="1:10" x14ac:dyDescent="0.35">
      <c r="B12891" t="s">
        <v>52</v>
      </c>
      <c r="D12891" s="4">
        <v>15771574</v>
      </c>
      <c r="E12891" s="4">
        <v>9074620</v>
      </c>
      <c r="F12891" s="4">
        <v>1216216</v>
      </c>
      <c r="H12891" s="4">
        <v>10051648</v>
      </c>
      <c r="I12891" s="4">
        <v>36114059</v>
      </c>
      <c r="J12891" s="4">
        <v>24846194</v>
      </c>
    </row>
    <row r="12892" spans="1:10" x14ac:dyDescent="0.35">
      <c r="B12892" t="s">
        <v>1849</v>
      </c>
      <c r="C12892" t="s">
        <v>1850</v>
      </c>
      <c r="E12892" s="4">
        <v>5600000</v>
      </c>
      <c r="I12892" s="4">
        <v>5600000</v>
      </c>
      <c r="J12892">
        <v>5600000</v>
      </c>
    </row>
    <row r="12893" spans="1:10" x14ac:dyDescent="0.35">
      <c r="B12893" t="s">
        <v>53</v>
      </c>
      <c r="E12893" s="4">
        <v>5600000</v>
      </c>
      <c r="I12893" s="4">
        <v>5600000</v>
      </c>
      <c r="J12893">
        <v>5600000</v>
      </c>
    </row>
    <row r="12894" spans="1:10" x14ac:dyDescent="0.35">
      <c r="B12894" t="s">
        <v>1844</v>
      </c>
      <c r="C12894" t="s">
        <v>1851</v>
      </c>
      <c r="D12894" s="4">
        <v>426017</v>
      </c>
      <c r="I12894" s="4">
        <v>426017</v>
      </c>
      <c r="J12894" s="4">
        <v>426017</v>
      </c>
    </row>
    <row r="12895" spans="1:10" x14ac:dyDescent="0.35">
      <c r="C12895" t="s">
        <v>1852</v>
      </c>
      <c r="D12895" s="4">
        <v>13446</v>
      </c>
      <c r="I12895" s="4">
        <v>13446</v>
      </c>
      <c r="J12895" s="4">
        <v>13446</v>
      </c>
    </row>
    <row r="12896" spans="1:10" x14ac:dyDescent="0.35">
      <c r="C12896" t="s">
        <v>1853</v>
      </c>
      <c r="D12896" s="4">
        <v>15391</v>
      </c>
      <c r="E12896" s="4">
        <v>4617</v>
      </c>
      <c r="F12896" s="4">
        <v>770</v>
      </c>
      <c r="I12896" s="4">
        <v>20777</v>
      </c>
      <c r="J12896" s="4">
        <v>20008</v>
      </c>
    </row>
    <row r="12897" spans="2:10" x14ac:dyDescent="0.35">
      <c r="C12897" t="s">
        <v>1893</v>
      </c>
      <c r="G12897" s="4">
        <v>1026</v>
      </c>
      <c r="I12897" s="4">
        <v>1026</v>
      </c>
      <c r="J12897">
        <v>0</v>
      </c>
    </row>
    <row r="12898" spans="2:10" x14ac:dyDescent="0.35">
      <c r="C12898" t="s">
        <v>1854</v>
      </c>
      <c r="D12898" s="4">
        <v>854062</v>
      </c>
      <c r="I12898" s="4">
        <v>854062</v>
      </c>
      <c r="J12898" s="4">
        <v>854062</v>
      </c>
    </row>
    <row r="12899" spans="2:10" x14ac:dyDescent="0.35">
      <c r="C12899" t="s">
        <v>1855</v>
      </c>
      <c r="D12899" s="4">
        <v>559424</v>
      </c>
      <c r="E12899" s="4">
        <v>133772</v>
      </c>
      <c r="I12899" s="4">
        <v>693196</v>
      </c>
      <c r="J12899" s="4">
        <v>693196</v>
      </c>
    </row>
    <row r="12900" spans="2:10" x14ac:dyDescent="0.35">
      <c r="C12900" t="s">
        <v>1856</v>
      </c>
      <c r="D12900" s="4">
        <v>0</v>
      </c>
      <c r="G12900" s="4">
        <v>4246</v>
      </c>
      <c r="I12900" s="4">
        <v>4246</v>
      </c>
      <c r="J12900" s="4">
        <v>0</v>
      </c>
    </row>
    <row r="12901" spans="2:10" x14ac:dyDescent="0.35">
      <c r="C12901" t="s">
        <v>1857</v>
      </c>
      <c r="D12901" s="4">
        <v>77402</v>
      </c>
      <c r="I12901" s="4">
        <v>77402</v>
      </c>
      <c r="J12901" s="4">
        <v>77402</v>
      </c>
    </row>
    <row r="12902" spans="2:10" x14ac:dyDescent="0.35">
      <c r="C12902" t="s">
        <v>1858</v>
      </c>
      <c r="H12902" s="4">
        <v>245347</v>
      </c>
      <c r="I12902" s="4">
        <v>245347</v>
      </c>
      <c r="J12902">
        <v>0</v>
      </c>
    </row>
    <row r="12903" spans="2:10" x14ac:dyDescent="0.35">
      <c r="C12903" t="s">
        <v>1859</v>
      </c>
      <c r="D12903" s="4">
        <v>44655</v>
      </c>
      <c r="E12903" s="4">
        <v>1412422</v>
      </c>
      <c r="H12903" s="4">
        <v>508052</v>
      </c>
      <c r="I12903" s="4">
        <v>1965128</v>
      </c>
      <c r="J12903" s="4">
        <v>1457077</v>
      </c>
    </row>
    <row r="12904" spans="2:10" x14ac:dyDescent="0.35">
      <c r="C12904" t="s">
        <v>1860</v>
      </c>
      <c r="E12904" s="4">
        <v>760921</v>
      </c>
      <c r="I12904" s="4">
        <v>760921</v>
      </c>
      <c r="J12904">
        <v>760921</v>
      </c>
    </row>
    <row r="12905" spans="2:10" x14ac:dyDescent="0.35">
      <c r="C12905" t="s">
        <v>1861</v>
      </c>
      <c r="D12905" s="4">
        <v>153432</v>
      </c>
      <c r="I12905" s="4">
        <v>153432</v>
      </c>
      <c r="J12905" s="4">
        <v>153432</v>
      </c>
    </row>
    <row r="12906" spans="2:10" x14ac:dyDescent="0.35">
      <c r="C12906" t="s">
        <v>1862</v>
      </c>
      <c r="E12906" s="4">
        <v>598250</v>
      </c>
      <c r="I12906" s="4">
        <v>598250</v>
      </c>
      <c r="J12906">
        <v>598250</v>
      </c>
    </row>
    <row r="12907" spans="2:10" x14ac:dyDescent="0.35">
      <c r="C12907" t="s">
        <v>1863</v>
      </c>
      <c r="D12907" s="4">
        <v>7780</v>
      </c>
      <c r="E12907" s="4">
        <v>55559</v>
      </c>
      <c r="F12907" s="4">
        <v>7780</v>
      </c>
      <c r="I12907" s="4">
        <v>71119</v>
      </c>
      <c r="J12907" s="4">
        <v>63339</v>
      </c>
    </row>
    <row r="12908" spans="2:10" x14ac:dyDescent="0.35">
      <c r="B12908" t="s">
        <v>54</v>
      </c>
      <c r="D12908" s="4">
        <v>2151609</v>
      </c>
      <c r="E12908" s="4">
        <v>2965541</v>
      </c>
      <c r="F12908" s="4">
        <v>8549</v>
      </c>
      <c r="G12908" s="4">
        <v>5272</v>
      </c>
      <c r="H12908" s="4">
        <v>753398</v>
      </c>
      <c r="I12908" s="4">
        <v>5884369</v>
      </c>
      <c r="J12908" s="4">
        <v>5117150</v>
      </c>
    </row>
    <row r="12909" spans="2:10" x14ac:dyDescent="0.35">
      <c r="B12909" t="s">
        <v>1845</v>
      </c>
      <c r="C12909" t="s">
        <v>1864</v>
      </c>
      <c r="D12909" s="4">
        <v>11158</v>
      </c>
      <c r="E12909" s="4">
        <v>0</v>
      </c>
      <c r="I12909" s="4">
        <v>11158</v>
      </c>
      <c r="J12909" s="4">
        <v>11158</v>
      </c>
    </row>
    <row r="12910" spans="2:10" x14ac:dyDescent="0.35">
      <c r="C12910" t="s">
        <v>1865</v>
      </c>
      <c r="D12910" s="4">
        <v>12209</v>
      </c>
      <c r="I12910" s="4">
        <v>12209</v>
      </c>
      <c r="J12910" s="4">
        <v>12209</v>
      </c>
    </row>
    <row r="12911" spans="2:10" x14ac:dyDescent="0.35">
      <c r="C12911" t="s">
        <v>1866</v>
      </c>
      <c r="D12911" s="4">
        <v>12164</v>
      </c>
      <c r="E12911" s="4">
        <v>9268</v>
      </c>
      <c r="I12911" s="4">
        <v>21432</v>
      </c>
      <c r="J12911" s="4">
        <v>21432</v>
      </c>
    </row>
    <row r="12912" spans="2:10" x14ac:dyDescent="0.35">
      <c r="C12912" t="s">
        <v>1867</v>
      </c>
      <c r="D12912" s="4">
        <v>94397</v>
      </c>
      <c r="F12912" s="4">
        <v>63000</v>
      </c>
      <c r="G12912" s="4">
        <v>140320</v>
      </c>
      <c r="H12912" s="4">
        <v>3287357</v>
      </c>
      <c r="I12912" s="4">
        <v>3585075</v>
      </c>
      <c r="J12912" s="4">
        <v>94397</v>
      </c>
    </row>
    <row r="12913" spans="2:10" x14ac:dyDescent="0.35">
      <c r="C12913" t="s">
        <v>1868</v>
      </c>
      <c r="D12913" s="4">
        <v>25540</v>
      </c>
      <c r="E12913" s="4">
        <v>21037</v>
      </c>
      <c r="H12913" s="4">
        <v>2045059</v>
      </c>
      <c r="I12913" s="4">
        <v>2091636</v>
      </c>
      <c r="J12913" s="4">
        <v>46577</v>
      </c>
    </row>
    <row r="12914" spans="2:10" x14ac:dyDescent="0.35">
      <c r="C12914" t="s">
        <v>1869</v>
      </c>
      <c r="D12914" s="4">
        <v>8296</v>
      </c>
      <c r="H12914" s="4">
        <v>765600</v>
      </c>
      <c r="I12914" s="4">
        <v>773896</v>
      </c>
      <c r="J12914" s="4">
        <v>8296</v>
      </c>
    </row>
    <row r="12915" spans="2:10" x14ac:dyDescent="0.35">
      <c r="C12915" t="s">
        <v>1870</v>
      </c>
      <c r="D12915" s="4">
        <v>23845</v>
      </c>
      <c r="E12915" s="4">
        <v>21283</v>
      </c>
      <c r="H12915" s="4">
        <v>1930921</v>
      </c>
      <c r="I12915" s="4">
        <v>1976049</v>
      </c>
      <c r="J12915" s="4">
        <v>45128</v>
      </c>
    </row>
    <row r="12916" spans="2:10" x14ac:dyDescent="0.35">
      <c r="C12916" t="s">
        <v>1871</v>
      </c>
      <c r="D12916" s="4">
        <v>4907936</v>
      </c>
      <c r="E12916" s="4">
        <v>6595381</v>
      </c>
      <c r="F12916" s="4">
        <v>4655000</v>
      </c>
      <c r="G12916" s="4">
        <v>42129</v>
      </c>
      <c r="I12916" s="4">
        <v>16200446</v>
      </c>
      <c r="J12916" s="4">
        <v>11503317</v>
      </c>
    </row>
    <row r="12917" spans="2:10" x14ac:dyDescent="0.35">
      <c r="C12917" t="s">
        <v>1872</v>
      </c>
      <c r="D12917" s="4">
        <v>345924</v>
      </c>
      <c r="I12917" s="4">
        <v>345924</v>
      </c>
      <c r="J12917" s="4">
        <v>345924</v>
      </c>
    </row>
    <row r="12918" spans="2:10" x14ac:dyDescent="0.35">
      <c r="C12918" t="s">
        <v>1873</v>
      </c>
      <c r="D12918" s="4">
        <v>9123</v>
      </c>
      <c r="I12918" s="4">
        <v>9123</v>
      </c>
      <c r="J12918" s="4">
        <v>9123</v>
      </c>
    </row>
    <row r="12919" spans="2:10" x14ac:dyDescent="0.35">
      <c r="C12919" t="s">
        <v>1874</v>
      </c>
      <c r="D12919" s="4">
        <v>10231</v>
      </c>
      <c r="E12919" s="4">
        <v>0</v>
      </c>
      <c r="I12919" s="4">
        <v>10231</v>
      </c>
      <c r="J12919" s="4">
        <v>10231</v>
      </c>
    </row>
    <row r="12920" spans="2:10" x14ac:dyDescent="0.35">
      <c r="C12920" t="s">
        <v>1875</v>
      </c>
      <c r="D12920" s="4">
        <v>4830</v>
      </c>
      <c r="H12920" s="4">
        <v>40685</v>
      </c>
      <c r="I12920" s="4">
        <v>45515</v>
      </c>
      <c r="J12920" s="4">
        <v>4830</v>
      </c>
    </row>
    <row r="12921" spans="2:10" x14ac:dyDescent="0.35">
      <c r="C12921" t="s">
        <v>1877</v>
      </c>
      <c r="D12921" s="4">
        <v>22427</v>
      </c>
      <c r="I12921" s="4">
        <v>22427</v>
      </c>
      <c r="J12921" s="4">
        <v>22427</v>
      </c>
    </row>
    <row r="12922" spans="2:10" x14ac:dyDescent="0.35">
      <c r="B12922" t="s">
        <v>55</v>
      </c>
      <c r="D12922" s="4">
        <v>5488080</v>
      </c>
      <c r="E12922" s="4">
        <v>6646970</v>
      </c>
      <c r="F12922" s="4">
        <v>4718000</v>
      </c>
      <c r="G12922" s="4">
        <v>182449</v>
      </c>
      <c r="H12922" s="4">
        <v>8069622</v>
      </c>
      <c r="I12922" s="4">
        <v>25105121</v>
      </c>
      <c r="J12922" s="4">
        <v>12135050</v>
      </c>
    </row>
    <row r="12923" spans="2:10" x14ac:dyDescent="0.35">
      <c r="B12923" t="s">
        <v>1878</v>
      </c>
      <c r="C12923" t="s">
        <v>1879</v>
      </c>
      <c r="D12923" s="4">
        <v>1377206</v>
      </c>
      <c r="I12923" s="4">
        <v>1377206</v>
      </c>
      <c r="J12923" s="4">
        <v>1377206</v>
      </c>
    </row>
    <row r="12924" spans="2:10" x14ac:dyDescent="0.35">
      <c r="C12924" t="s">
        <v>1907</v>
      </c>
      <c r="D12924" s="4">
        <v>979</v>
      </c>
      <c r="I12924" s="4">
        <v>979</v>
      </c>
      <c r="J12924" s="4">
        <v>979</v>
      </c>
    </row>
    <row r="12925" spans="2:10" x14ac:dyDescent="0.35">
      <c r="C12925" t="s">
        <v>1880</v>
      </c>
      <c r="D12925" s="4">
        <v>2192974</v>
      </c>
      <c r="G12925" s="4">
        <v>140295</v>
      </c>
      <c r="I12925" s="4">
        <v>2333269</v>
      </c>
      <c r="J12925" s="4">
        <v>2192974</v>
      </c>
    </row>
    <row r="12926" spans="2:10" x14ac:dyDescent="0.35">
      <c r="C12926" t="s">
        <v>1881</v>
      </c>
      <c r="D12926" s="4">
        <v>880373</v>
      </c>
      <c r="I12926" s="4">
        <v>880373</v>
      </c>
      <c r="J12926" s="4">
        <v>880373</v>
      </c>
    </row>
    <row r="12927" spans="2:10" x14ac:dyDescent="0.35">
      <c r="C12927" t="s">
        <v>1882</v>
      </c>
      <c r="F12927" s="4">
        <v>113065</v>
      </c>
      <c r="G12927" s="4">
        <v>143050</v>
      </c>
      <c r="I12927" s="4">
        <v>256115</v>
      </c>
      <c r="J12927">
        <v>0</v>
      </c>
    </row>
    <row r="12928" spans="2:10" x14ac:dyDescent="0.35">
      <c r="C12928" t="s">
        <v>1883</v>
      </c>
      <c r="D12928" s="4">
        <v>96848</v>
      </c>
      <c r="I12928" s="4">
        <v>96848</v>
      </c>
      <c r="J12928" s="4">
        <v>96848</v>
      </c>
    </row>
    <row r="12929" spans="1:10" x14ac:dyDescent="0.35">
      <c r="B12929" t="s">
        <v>56</v>
      </c>
      <c r="D12929" s="4">
        <v>4548379</v>
      </c>
      <c r="F12929" s="4">
        <v>113065</v>
      </c>
      <c r="G12929" s="4">
        <v>283345</v>
      </c>
      <c r="I12929" s="4">
        <v>4944790</v>
      </c>
      <c r="J12929" s="4">
        <v>4548379</v>
      </c>
    </row>
    <row r="12930" spans="1:10" x14ac:dyDescent="0.35">
      <c r="B12930" t="s">
        <v>1885</v>
      </c>
      <c r="C12930" t="s">
        <v>1886</v>
      </c>
      <c r="D12930" s="4">
        <v>146109</v>
      </c>
      <c r="I12930" s="4">
        <v>146109</v>
      </c>
      <c r="J12930" s="4">
        <v>146109</v>
      </c>
    </row>
    <row r="12931" spans="1:10" x14ac:dyDescent="0.35">
      <c r="B12931" t="s">
        <v>57</v>
      </c>
      <c r="D12931" s="4">
        <v>146109</v>
      </c>
      <c r="I12931" s="4">
        <v>146109</v>
      </c>
      <c r="J12931" s="4">
        <v>146109</v>
      </c>
    </row>
    <row r="12932" spans="1:10" x14ac:dyDescent="0.35">
      <c r="B12932" t="s">
        <v>1887</v>
      </c>
      <c r="C12932" t="s">
        <v>1898</v>
      </c>
      <c r="D12932" s="4">
        <v>45613</v>
      </c>
      <c r="I12932" s="4">
        <v>45613</v>
      </c>
      <c r="J12932" s="4">
        <v>45613</v>
      </c>
    </row>
    <row r="12933" spans="1:10" x14ac:dyDescent="0.35">
      <c r="C12933" t="s">
        <v>1888</v>
      </c>
      <c r="H12933" s="4">
        <v>576000</v>
      </c>
      <c r="I12933" s="4">
        <v>576000</v>
      </c>
      <c r="J12933">
        <v>0</v>
      </c>
    </row>
    <row r="12934" spans="1:10" x14ac:dyDescent="0.35">
      <c r="C12934" t="s">
        <v>1889</v>
      </c>
      <c r="H12934" s="4">
        <v>420000</v>
      </c>
      <c r="I12934" s="4">
        <v>420000</v>
      </c>
      <c r="J12934">
        <v>0</v>
      </c>
    </row>
    <row r="12935" spans="1:10" x14ac:dyDescent="0.35">
      <c r="C12935" t="s">
        <v>1890</v>
      </c>
      <c r="H12935" s="4">
        <v>300000</v>
      </c>
      <c r="I12935" s="4">
        <v>300000</v>
      </c>
      <c r="J12935">
        <v>0</v>
      </c>
    </row>
    <row r="12936" spans="1:10" x14ac:dyDescent="0.35">
      <c r="B12936" t="s">
        <v>58</v>
      </c>
      <c r="D12936" s="4">
        <v>45613</v>
      </c>
      <c r="H12936" s="4">
        <v>1296000</v>
      </c>
      <c r="I12936" s="4">
        <v>1341613</v>
      </c>
      <c r="J12936" s="4">
        <v>45613</v>
      </c>
    </row>
    <row r="12937" spans="1:10" x14ac:dyDescent="0.35">
      <c r="A12937" t="s">
        <v>1769</v>
      </c>
      <c r="D12937" s="4">
        <v>50831811</v>
      </c>
      <c r="E12937" s="4">
        <v>29829643</v>
      </c>
      <c r="F12937" s="4">
        <v>18345030</v>
      </c>
      <c r="G12937" s="4">
        <v>471066</v>
      </c>
      <c r="H12937" s="4">
        <v>20466319</v>
      </c>
      <c r="I12937" s="4">
        <v>119943869</v>
      </c>
      <c r="J12937" s="4">
        <v>80661454</v>
      </c>
    </row>
    <row r="12938" spans="1:10" x14ac:dyDescent="0.35">
      <c r="A12938" t="s">
        <v>1224</v>
      </c>
      <c r="B12938" t="s">
        <v>1842</v>
      </c>
      <c r="C12938" t="s">
        <v>1843</v>
      </c>
      <c r="D12938" s="4">
        <v>78247654</v>
      </c>
      <c r="E12938" s="4">
        <v>5629176</v>
      </c>
      <c r="F12938" s="4">
        <v>4389000</v>
      </c>
      <c r="I12938" s="4">
        <v>88265830</v>
      </c>
      <c r="J12938" s="4">
        <v>83876830</v>
      </c>
    </row>
    <row r="12939" spans="1:10" x14ac:dyDescent="0.35">
      <c r="C12939" t="s">
        <v>1844</v>
      </c>
      <c r="D12939" s="4">
        <v>7112625</v>
      </c>
      <c r="E12939" s="4">
        <v>476207</v>
      </c>
      <c r="F12939" s="4">
        <v>26917</v>
      </c>
      <c r="G12939" s="4">
        <v>62209</v>
      </c>
      <c r="H12939" s="4">
        <v>516683</v>
      </c>
      <c r="I12939" s="4">
        <v>8194641</v>
      </c>
      <c r="J12939" s="4">
        <v>7588832</v>
      </c>
    </row>
    <row r="12940" spans="1:10" x14ac:dyDescent="0.35">
      <c r="C12940" t="s">
        <v>1845</v>
      </c>
      <c r="D12940" s="4">
        <v>4171794</v>
      </c>
      <c r="E12940" s="4">
        <v>857360</v>
      </c>
      <c r="I12940" s="4">
        <v>5029154</v>
      </c>
      <c r="J12940" s="4">
        <v>5029154</v>
      </c>
    </row>
    <row r="12941" spans="1:10" x14ac:dyDescent="0.35">
      <c r="B12941" t="s">
        <v>51</v>
      </c>
      <c r="D12941" s="4">
        <v>89532072</v>
      </c>
      <c r="E12941" s="4">
        <v>6962743</v>
      </c>
      <c r="F12941" s="4">
        <v>4415917</v>
      </c>
      <c r="G12941" s="4">
        <v>62209</v>
      </c>
      <c r="H12941" s="4">
        <v>516683</v>
      </c>
      <c r="I12941" s="4">
        <v>101489625</v>
      </c>
      <c r="J12941" s="4">
        <v>96494815</v>
      </c>
    </row>
    <row r="12942" spans="1:10" x14ac:dyDescent="0.35">
      <c r="B12942" t="s">
        <v>1843</v>
      </c>
      <c r="C12942" t="s">
        <v>1846</v>
      </c>
      <c r="D12942" s="4">
        <v>35009198</v>
      </c>
      <c r="I12942" s="4">
        <v>35009198</v>
      </c>
      <c r="J12942" s="4">
        <v>35009198</v>
      </c>
    </row>
    <row r="12943" spans="1:10" x14ac:dyDescent="0.35">
      <c r="C12943" t="s">
        <v>1847</v>
      </c>
      <c r="D12943" s="4">
        <v>46946538</v>
      </c>
      <c r="F12943" s="4">
        <v>878378</v>
      </c>
      <c r="I12943" s="4">
        <v>47824916</v>
      </c>
      <c r="J12943" s="4">
        <v>46946538</v>
      </c>
    </row>
    <row r="12944" spans="1:10" x14ac:dyDescent="0.35">
      <c r="C12944" t="s">
        <v>1848</v>
      </c>
      <c r="D12944" s="4">
        <v>53012</v>
      </c>
      <c r="I12944" s="4">
        <v>53012</v>
      </c>
      <c r="J12944" s="4">
        <v>53012</v>
      </c>
    </row>
    <row r="12945" spans="2:10" x14ac:dyDescent="0.35">
      <c r="B12945" t="s">
        <v>52</v>
      </c>
      <c r="D12945" s="4">
        <v>82008748</v>
      </c>
      <c r="F12945" s="4">
        <v>878378</v>
      </c>
      <c r="I12945" s="4">
        <v>82887126</v>
      </c>
      <c r="J12945" s="4">
        <v>82008748</v>
      </c>
    </row>
    <row r="12946" spans="2:10" x14ac:dyDescent="0.35">
      <c r="B12946" t="s">
        <v>1849</v>
      </c>
      <c r="C12946" t="s">
        <v>1850</v>
      </c>
      <c r="G12946" s="4">
        <v>9600000</v>
      </c>
      <c r="I12946" s="4">
        <v>9600000</v>
      </c>
      <c r="J12946">
        <v>0</v>
      </c>
    </row>
    <row r="12947" spans="2:10" x14ac:dyDescent="0.35">
      <c r="B12947" t="s">
        <v>53</v>
      </c>
      <c r="G12947" s="4">
        <v>9600000</v>
      </c>
      <c r="I12947" s="4">
        <v>9600000</v>
      </c>
      <c r="J12947">
        <v>0</v>
      </c>
    </row>
    <row r="12948" spans="2:10" x14ac:dyDescent="0.35">
      <c r="B12948" t="s">
        <v>1844</v>
      </c>
      <c r="C12948" t="s">
        <v>1851</v>
      </c>
      <c r="D12948" s="4">
        <v>1936883</v>
      </c>
      <c r="I12948" s="4">
        <v>1936883</v>
      </c>
      <c r="J12948" s="4">
        <v>1936883</v>
      </c>
    </row>
    <row r="12949" spans="2:10" x14ac:dyDescent="0.35">
      <c r="C12949" t="s">
        <v>1852</v>
      </c>
      <c r="E12949" s="4">
        <v>8178</v>
      </c>
      <c r="F12949" s="4">
        <v>6815</v>
      </c>
      <c r="I12949" s="4">
        <v>14992</v>
      </c>
      <c r="J12949">
        <v>8178</v>
      </c>
    </row>
    <row r="12950" spans="2:10" x14ac:dyDescent="0.35">
      <c r="C12950" t="s">
        <v>1853</v>
      </c>
      <c r="E12950" s="4">
        <v>27304</v>
      </c>
      <c r="F12950" s="4">
        <v>13652</v>
      </c>
      <c r="I12950" s="4">
        <v>40957</v>
      </c>
      <c r="J12950">
        <v>27304</v>
      </c>
    </row>
    <row r="12951" spans="2:10" x14ac:dyDescent="0.35">
      <c r="C12951" t="s">
        <v>1893</v>
      </c>
      <c r="F12951" s="4">
        <v>1195</v>
      </c>
      <c r="I12951" s="4">
        <v>1195</v>
      </c>
      <c r="J12951">
        <v>0</v>
      </c>
    </row>
    <row r="12952" spans="2:10" x14ac:dyDescent="0.35">
      <c r="C12952" t="s">
        <v>1854</v>
      </c>
      <c r="D12952" s="4">
        <v>6265</v>
      </c>
      <c r="F12952" s="4">
        <v>672489</v>
      </c>
      <c r="G12952" s="4">
        <v>47074</v>
      </c>
      <c r="I12952" s="4">
        <v>725829</v>
      </c>
      <c r="J12952" s="4">
        <v>6265</v>
      </c>
    </row>
    <row r="12953" spans="2:10" x14ac:dyDescent="0.35">
      <c r="C12953" t="s">
        <v>1855</v>
      </c>
      <c r="D12953" s="4">
        <v>105794</v>
      </c>
      <c r="F12953" s="4">
        <v>502563</v>
      </c>
      <c r="G12953" s="4">
        <v>181606</v>
      </c>
      <c r="I12953" s="4">
        <v>789962</v>
      </c>
      <c r="J12953" s="4">
        <v>105794</v>
      </c>
    </row>
    <row r="12954" spans="2:10" x14ac:dyDescent="0.35">
      <c r="C12954" t="s">
        <v>1856</v>
      </c>
      <c r="D12954" s="4">
        <v>3859</v>
      </c>
      <c r="E12954" s="4">
        <v>43486</v>
      </c>
      <c r="F12954" s="4">
        <v>16982</v>
      </c>
      <c r="I12954" s="4">
        <v>64327</v>
      </c>
      <c r="J12954" s="4">
        <v>47345</v>
      </c>
    </row>
    <row r="12955" spans="2:10" x14ac:dyDescent="0.35">
      <c r="C12955" t="s">
        <v>1857</v>
      </c>
      <c r="D12955" s="4">
        <v>25801</v>
      </c>
      <c r="E12955" s="4">
        <v>4074</v>
      </c>
      <c r="F12955" s="4">
        <v>21727</v>
      </c>
      <c r="G12955" s="4">
        <v>12221</v>
      </c>
      <c r="I12955" s="4">
        <v>63823</v>
      </c>
      <c r="J12955" s="4">
        <v>29875</v>
      </c>
    </row>
    <row r="12956" spans="2:10" x14ac:dyDescent="0.35">
      <c r="C12956" t="s">
        <v>1914</v>
      </c>
      <c r="F12956" s="4">
        <v>45410</v>
      </c>
      <c r="I12956" s="4">
        <v>45410</v>
      </c>
      <c r="J12956">
        <v>0</v>
      </c>
    </row>
    <row r="12957" spans="2:10" x14ac:dyDescent="0.35">
      <c r="C12957" t="s">
        <v>1858</v>
      </c>
      <c r="E12957" s="4">
        <v>24803</v>
      </c>
      <c r="F12957" s="4">
        <v>36366</v>
      </c>
      <c r="G12957" s="4">
        <v>15586</v>
      </c>
      <c r="I12957" s="4">
        <v>76755</v>
      </c>
      <c r="J12957">
        <v>24803</v>
      </c>
    </row>
    <row r="12958" spans="2:10" x14ac:dyDescent="0.35">
      <c r="C12958" t="s">
        <v>1859</v>
      </c>
      <c r="D12958" s="4">
        <v>95440</v>
      </c>
      <c r="E12958" s="4">
        <v>105421</v>
      </c>
      <c r="F12958" s="4">
        <v>130437</v>
      </c>
      <c r="H12958" s="4">
        <v>556114</v>
      </c>
      <c r="I12958" s="4">
        <v>887412</v>
      </c>
      <c r="J12958" s="4">
        <v>200861</v>
      </c>
    </row>
    <row r="12959" spans="2:10" x14ac:dyDescent="0.35">
      <c r="C12959" t="s">
        <v>1860</v>
      </c>
      <c r="D12959" s="4">
        <v>1739248</v>
      </c>
      <c r="E12959" s="4">
        <v>108703</v>
      </c>
      <c r="H12959" s="4">
        <v>217406</v>
      </c>
      <c r="I12959" s="4">
        <v>2065358</v>
      </c>
      <c r="J12959" s="4">
        <v>1847951</v>
      </c>
    </row>
    <row r="12960" spans="2:10" x14ac:dyDescent="0.35">
      <c r="C12960" t="s">
        <v>1861</v>
      </c>
      <c r="D12960" s="4">
        <v>442576</v>
      </c>
      <c r="I12960" s="4">
        <v>442576</v>
      </c>
      <c r="J12960" s="4">
        <v>442576</v>
      </c>
    </row>
    <row r="12961" spans="2:10" x14ac:dyDescent="0.35">
      <c r="C12961" t="s">
        <v>1862</v>
      </c>
      <c r="D12961" s="4">
        <v>683714</v>
      </c>
      <c r="E12961" s="4">
        <v>769178</v>
      </c>
      <c r="I12961" s="4">
        <v>1452893</v>
      </c>
      <c r="J12961" s="4">
        <v>1452892</v>
      </c>
    </row>
    <row r="12962" spans="2:10" x14ac:dyDescent="0.35">
      <c r="C12962" t="s">
        <v>1863</v>
      </c>
      <c r="F12962" s="4">
        <v>7780</v>
      </c>
      <c r="I12962" s="4">
        <v>7780</v>
      </c>
      <c r="J12962">
        <v>0</v>
      </c>
    </row>
    <row r="12963" spans="2:10" x14ac:dyDescent="0.35">
      <c r="B12963" t="s">
        <v>54</v>
      </c>
      <c r="D12963" s="4">
        <v>5039580</v>
      </c>
      <c r="E12963" s="4">
        <v>1091147</v>
      </c>
      <c r="F12963" s="4">
        <v>1455416</v>
      </c>
      <c r="G12963" s="4">
        <v>256487</v>
      </c>
      <c r="H12963" s="4">
        <v>773520</v>
      </c>
      <c r="I12963" s="4">
        <v>8616150</v>
      </c>
      <c r="J12963" s="4">
        <v>6130727</v>
      </c>
    </row>
    <row r="12964" spans="2:10" x14ac:dyDescent="0.35">
      <c r="B12964" t="s">
        <v>1845</v>
      </c>
      <c r="C12964" t="s">
        <v>1865</v>
      </c>
      <c r="E12964" s="4">
        <v>0</v>
      </c>
      <c r="H12964" s="4">
        <v>87842</v>
      </c>
      <c r="I12964" s="4">
        <v>87842</v>
      </c>
      <c r="J12964">
        <v>0</v>
      </c>
    </row>
    <row r="12965" spans="2:10" x14ac:dyDescent="0.35">
      <c r="C12965" t="s">
        <v>1866</v>
      </c>
      <c r="I12965" s="4">
        <v>0</v>
      </c>
      <c r="J12965">
        <v>0</v>
      </c>
    </row>
    <row r="12966" spans="2:10" x14ac:dyDescent="0.35">
      <c r="C12966" t="s">
        <v>1867</v>
      </c>
      <c r="D12966" s="4">
        <v>1004000</v>
      </c>
      <c r="G12966" s="4">
        <v>417183</v>
      </c>
      <c r="H12966" s="4">
        <v>2420629</v>
      </c>
      <c r="I12966" s="4">
        <v>3841812</v>
      </c>
      <c r="J12966" s="4">
        <v>1004000</v>
      </c>
    </row>
    <row r="12967" spans="2:10" x14ac:dyDescent="0.35">
      <c r="C12967" t="s">
        <v>1868</v>
      </c>
      <c r="D12967" s="4">
        <v>5259</v>
      </c>
      <c r="F12967" s="4">
        <v>47334</v>
      </c>
      <c r="H12967" s="4">
        <v>3276246</v>
      </c>
      <c r="I12967" s="4">
        <v>3328840</v>
      </c>
      <c r="J12967" s="4">
        <v>5259</v>
      </c>
    </row>
    <row r="12968" spans="2:10" x14ac:dyDescent="0.35">
      <c r="C12968" t="s">
        <v>1894</v>
      </c>
      <c r="D12968" s="4">
        <v>9967</v>
      </c>
      <c r="I12968" s="4">
        <v>9967</v>
      </c>
      <c r="J12968" s="4">
        <v>9967</v>
      </c>
    </row>
    <row r="12969" spans="2:10" x14ac:dyDescent="0.35">
      <c r="C12969" t="s">
        <v>1869</v>
      </c>
      <c r="H12969" s="4">
        <v>1160640</v>
      </c>
      <c r="I12969" s="4">
        <v>1160640</v>
      </c>
      <c r="J12969">
        <v>0</v>
      </c>
    </row>
    <row r="12970" spans="2:10" x14ac:dyDescent="0.35">
      <c r="C12970" t="s">
        <v>1870</v>
      </c>
      <c r="E12970" s="4">
        <v>8535946</v>
      </c>
      <c r="F12970" s="4">
        <v>11949</v>
      </c>
      <c r="G12970" s="4">
        <v>139949</v>
      </c>
      <c r="H12970" s="4">
        <v>118302</v>
      </c>
      <c r="I12970" s="4">
        <v>8806146</v>
      </c>
      <c r="J12970">
        <v>8535946</v>
      </c>
    </row>
    <row r="12971" spans="2:10" x14ac:dyDescent="0.35">
      <c r="C12971" t="s">
        <v>1871</v>
      </c>
      <c r="E12971" s="4">
        <v>8660000</v>
      </c>
      <c r="F12971" s="4">
        <v>67415</v>
      </c>
      <c r="G12971" s="4">
        <v>29817</v>
      </c>
      <c r="H12971" s="4">
        <v>73845</v>
      </c>
      <c r="I12971" s="4">
        <v>8831077</v>
      </c>
      <c r="J12971">
        <v>8660000</v>
      </c>
    </row>
    <row r="12972" spans="2:10" x14ac:dyDescent="0.35">
      <c r="C12972" t="s">
        <v>1872</v>
      </c>
      <c r="D12972" s="4">
        <v>294000</v>
      </c>
      <c r="I12972" s="4">
        <v>294000</v>
      </c>
      <c r="J12972" s="4">
        <v>294000</v>
      </c>
    </row>
    <row r="12973" spans="2:10" x14ac:dyDescent="0.35">
      <c r="C12973" t="s">
        <v>1875</v>
      </c>
      <c r="H12973" s="4">
        <v>29061</v>
      </c>
      <c r="I12973" s="4">
        <v>29061</v>
      </c>
      <c r="J12973">
        <v>0</v>
      </c>
    </row>
    <row r="12974" spans="2:10" x14ac:dyDescent="0.35">
      <c r="C12974" t="s">
        <v>1876</v>
      </c>
      <c r="D12974" s="4">
        <v>197446</v>
      </c>
      <c r="E12974" s="4">
        <v>0</v>
      </c>
      <c r="H12974" s="4">
        <v>280560</v>
      </c>
      <c r="I12974" s="4">
        <v>478006</v>
      </c>
      <c r="J12974" s="4">
        <v>197446</v>
      </c>
    </row>
    <row r="12975" spans="2:10" x14ac:dyDescent="0.35">
      <c r="C12975" t="s">
        <v>1877</v>
      </c>
      <c r="D12975" s="4">
        <v>6546</v>
      </c>
      <c r="I12975" s="4">
        <v>6546</v>
      </c>
      <c r="J12975" s="4">
        <v>6546</v>
      </c>
    </row>
    <row r="12976" spans="2:10" x14ac:dyDescent="0.35">
      <c r="B12976" t="s">
        <v>55</v>
      </c>
      <c r="D12976" s="4">
        <v>1517219</v>
      </c>
      <c r="E12976" s="4">
        <v>17195946</v>
      </c>
      <c r="F12976" s="4">
        <v>126698</v>
      </c>
      <c r="G12976" s="4">
        <v>586950</v>
      </c>
      <c r="H12976" s="4">
        <v>7447124</v>
      </c>
      <c r="I12976" s="4">
        <v>26873937</v>
      </c>
      <c r="J12976" s="4">
        <v>18713165</v>
      </c>
    </row>
    <row r="12977" spans="2:10" x14ac:dyDescent="0.35">
      <c r="B12977" t="s">
        <v>1878</v>
      </c>
      <c r="C12977" t="s">
        <v>1879</v>
      </c>
      <c r="D12977" s="4">
        <v>4231867</v>
      </c>
      <c r="I12977" s="4">
        <v>4231867</v>
      </c>
      <c r="J12977" s="4">
        <v>4231867</v>
      </c>
    </row>
    <row r="12978" spans="2:10" x14ac:dyDescent="0.35">
      <c r="C12978" t="s">
        <v>1907</v>
      </c>
      <c r="D12978" s="4">
        <v>1832</v>
      </c>
      <c r="I12978" s="4">
        <v>1832</v>
      </c>
      <c r="J12978" s="4">
        <v>1832</v>
      </c>
    </row>
    <row r="12979" spans="2:10" x14ac:dyDescent="0.35">
      <c r="C12979" t="s">
        <v>1897</v>
      </c>
      <c r="D12979" s="4">
        <v>1307</v>
      </c>
      <c r="I12979" s="4">
        <v>1307</v>
      </c>
      <c r="J12979" s="4">
        <v>1307</v>
      </c>
    </row>
    <row r="12980" spans="2:10" x14ac:dyDescent="0.35">
      <c r="C12980" t="s">
        <v>1880</v>
      </c>
      <c r="D12980" s="4">
        <v>726810</v>
      </c>
      <c r="I12980" s="4">
        <v>726810</v>
      </c>
      <c r="J12980" s="4">
        <v>726810</v>
      </c>
    </row>
    <row r="12981" spans="2:10" x14ac:dyDescent="0.35">
      <c r="C12981" t="s">
        <v>1881</v>
      </c>
      <c r="D12981" s="4">
        <v>1091502</v>
      </c>
      <c r="I12981" s="4">
        <v>1091502</v>
      </c>
      <c r="J12981" s="4">
        <v>1091502</v>
      </c>
    </row>
    <row r="12982" spans="2:10" x14ac:dyDescent="0.35">
      <c r="C12982" t="s">
        <v>1895</v>
      </c>
      <c r="D12982" s="4">
        <v>26210</v>
      </c>
      <c r="I12982" s="4">
        <v>26210</v>
      </c>
      <c r="J12982" s="4">
        <v>26210</v>
      </c>
    </row>
    <row r="12983" spans="2:10" x14ac:dyDescent="0.35">
      <c r="C12983" t="s">
        <v>1882</v>
      </c>
      <c r="F12983" s="4">
        <v>115541</v>
      </c>
      <c r="I12983" s="4">
        <v>115541</v>
      </c>
      <c r="J12983">
        <v>0</v>
      </c>
    </row>
    <row r="12984" spans="2:10" x14ac:dyDescent="0.35">
      <c r="C12984" t="s">
        <v>1900</v>
      </c>
      <c r="D12984" s="4">
        <v>8570</v>
      </c>
      <c r="I12984" s="4">
        <v>8570</v>
      </c>
      <c r="J12984" s="4">
        <v>8570</v>
      </c>
    </row>
    <row r="12985" spans="2:10" x14ac:dyDescent="0.35">
      <c r="C12985" t="s">
        <v>1883</v>
      </c>
      <c r="D12985" s="4">
        <v>25826</v>
      </c>
      <c r="I12985" s="4">
        <v>25826</v>
      </c>
      <c r="J12985" s="4">
        <v>25826</v>
      </c>
    </row>
    <row r="12986" spans="2:10" x14ac:dyDescent="0.35">
      <c r="C12986" t="s">
        <v>1892</v>
      </c>
      <c r="D12986" s="4">
        <v>1348</v>
      </c>
      <c r="I12986" s="4">
        <v>1348</v>
      </c>
      <c r="J12986" s="4">
        <v>1348</v>
      </c>
    </row>
    <row r="12987" spans="2:10" x14ac:dyDescent="0.35">
      <c r="C12987" t="s">
        <v>1884</v>
      </c>
      <c r="D12987" s="4">
        <v>11664</v>
      </c>
      <c r="I12987" s="4">
        <v>11664</v>
      </c>
      <c r="J12987" s="4">
        <v>11664</v>
      </c>
    </row>
    <row r="12988" spans="2:10" x14ac:dyDescent="0.35">
      <c r="B12988" t="s">
        <v>56</v>
      </c>
      <c r="D12988" s="4">
        <v>6126936</v>
      </c>
      <c r="F12988" s="4">
        <v>115541</v>
      </c>
      <c r="I12988" s="4">
        <v>6242476</v>
      </c>
      <c r="J12988" s="4">
        <v>6126936</v>
      </c>
    </row>
    <row r="12989" spans="2:10" x14ac:dyDescent="0.35">
      <c r="B12989" t="s">
        <v>1885</v>
      </c>
      <c r="C12989" t="s">
        <v>1886</v>
      </c>
      <c r="F12989" s="4">
        <v>122543</v>
      </c>
      <c r="I12989" s="4">
        <v>122543</v>
      </c>
      <c r="J12989">
        <v>0</v>
      </c>
    </row>
    <row r="12990" spans="2:10" x14ac:dyDescent="0.35">
      <c r="B12990" t="s">
        <v>57</v>
      </c>
      <c r="F12990" s="4">
        <v>122543</v>
      </c>
      <c r="I12990" s="4">
        <v>122543</v>
      </c>
      <c r="J12990">
        <v>0</v>
      </c>
    </row>
    <row r="12991" spans="2:10" x14ac:dyDescent="0.35">
      <c r="B12991" t="s">
        <v>1887</v>
      </c>
      <c r="C12991" t="s">
        <v>1904</v>
      </c>
      <c r="D12991" s="4">
        <v>250000</v>
      </c>
      <c r="I12991" s="4">
        <v>250000</v>
      </c>
      <c r="J12991" s="4">
        <v>250000</v>
      </c>
    </row>
    <row r="12992" spans="2:10" x14ac:dyDescent="0.35">
      <c r="C12992" t="s">
        <v>1888</v>
      </c>
      <c r="H12992" s="4">
        <v>1728000</v>
      </c>
      <c r="I12992" s="4">
        <v>1728000</v>
      </c>
      <c r="J12992">
        <v>0</v>
      </c>
    </row>
    <row r="12993" spans="1:10" x14ac:dyDescent="0.35">
      <c r="C12993" t="s">
        <v>1901</v>
      </c>
      <c r="E12993" s="4">
        <v>675000</v>
      </c>
      <c r="I12993" s="4">
        <v>675000</v>
      </c>
      <c r="J12993">
        <v>675000</v>
      </c>
    </row>
    <row r="12994" spans="1:10" x14ac:dyDescent="0.35">
      <c r="C12994" t="s">
        <v>1889</v>
      </c>
      <c r="E12994" s="4">
        <v>2520000</v>
      </c>
      <c r="I12994" s="4">
        <v>2520000</v>
      </c>
      <c r="J12994">
        <v>2520000</v>
      </c>
    </row>
    <row r="12995" spans="1:10" x14ac:dyDescent="0.35">
      <c r="C12995" t="s">
        <v>1890</v>
      </c>
      <c r="E12995" s="4">
        <v>375000</v>
      </c>
      <c r="I12995" s="4">
        <v>375000</v>
      </c>
      <c r="J12995">
        <v>375000</v>
      </c>
    </row>
    <row r="12996" spans="1:10" x14ac:dyDescent="0.35">
      <c r="C12996" t="s">
        <v>1902</v>
      </c>
      <c r="E12996" s="4">
        <v>1350000</v>
      </c>
      <c r="I12996" s="4">
        <v>1350000</v>
      </c>
      <c r="J12996">
        <v>1350000</v>
      </c>
    </row>
    <row r="12997" spans="1:10" x14ac:dyDescent="0.35">
      <c r="A12997" t="s">
        <v>1224</v>
      </c>
      <c r="B12997" t="s">
        <v>58</v>
      </c>
      <c r="D12997" s="4">
        <v>250000</v>
      </c>
      <c r="E12997" s="4">
        <v>4920000</v>
      </c>
      <c r="H12997" s="4">
        <v>1728000</v>
      </c>
      <c r="I12997" s="4">
        <v>6898000</v>
      </c>
      <c r="J12997" s="4">
        <v>5170000</v>
      </c>
    </row>
    <row r="12998" spans="1:10" x14ac:dyDescent="0.35">
      <c r="A12998" t="s">
        <v>1770</v>
      </c>
      <c r="D12998" s="4">
        <v>184474555</v>
      </c>
      <c r="E12998" s="4">
        <v>30169836</v>
      </c>
      <c r="F12998" s="4">
        <v>7114494</v>
      </c>
      <c r="G12998" s="4">
        <v>10505646</v>
      </c>
      <c r="H12998" s="4">
        <v>10465327</v>
      </c>
      <c r="I12998" s="4">
        <v>242729857</v>
      </c>
      <c r="J12998" s="4">
        <v>214644391</v>
      </c>
    </row>
    <row r="12999" spans="1:10" x14ac:dyDescent="0.35">
      <c r="A12999" t="s">
        <v>1229</v>
      </c>
      <c r="B12999" t="s">
        <v>1842</v>
      </c>
      <c r="C12999" t="s">
        <v>1843</v>
      </c>
      <c r="D12999" s="4">
        <v>57136895</v>
      </c>
      <c r="E12999" s="4">
        <v>26636047</v>
      </c>
      <c r="F12999" s="4">
        <v>37718800</v>
      </c>
      <c r="I12999" s="4">
        <v>121491742</v>
      </c>
      <c r="J12999" s="4">
        <v>83772942</v>
      </c>
    </row>
    <row r="13000" spans="1:10" x14ac:dyDescent="0.35">
      <c r="C13000" t="s">
        <v>1844</v>
      </c>
      <c r="D13000" s="4">
        <v>3495161</v>
      </c>
      <c r="E13000" s="4">
        <v>1800159</v>
      </c>
      <c r="F13000" s="4">
        <v>2909759</v>
      </c>
      <c r="G13000" s="4">
        <v>1438359</v>
      </c>
      <c r="H13000" s="4">
        <v>4910701</v>
      </c>
      <c r="I13000" s="4">
        <v>14554138</v>
      </c>
      <c r="J13000" s="4">
        <v>5295320</v>
      </c>
    </row>
    <row r="13001" spans="1:10" x14ac:dyDescent="0.35">
      <c r="C13001" t="s">
        <v>1845</v>
      </c>
      <c r="D13001" s="4">
        <v>9707317</v>
      </c>
      <c r="I13001" s="4">
        <v>9707317</v>
      </c>
      <c r="J13001" s="4">
        <v>9707317</v>
      </c>
    </row>
    <row r="13002" spans="1:10" x14ac:dyDescent="0.35">
      <c r="B13002" t="s">
        <v>51</v>
      </c>
      <c r="D13002" s="4">
        <v>70339373</v>
      </c>
      <c r="E13002" s="4">
        <v>28436205</v>
      </c>
      <c r="F13002" s="4">
        <v>40628559</v>
      </c>
      <c r="G13002" s="4">
        <v>1438359</v>
      </c>
      <c r="H13002" s="4">
        <v>4910701</v>
      </c>
      <c r="I13002" s="4">
        <v>145753196</v>
      </c>
      <c r="J13002" s="4">
        <v>98775578</v>
      </c>
    </row>
    <row r="13003" spans="1:10" x14ac:dyDescent="0.35">
      <c r="B13003" t="s">
        <v>1843</v>
      </c>
      <c r="C13003" t="s">
        <v>1846</v>
      </c>
      <c r="D13003" s="4">
        <v>57678101</v>
      </c>
      <c r="H13003" s="4">
        <v>120000</v>
      </c>
      <c r="I13003" s="4">
        <v>57798101</v>
      </c>
      <c r="J13003" s="4">
        <v>57678101</v>
      </c>
    </row>
    <row r="13004" spans="1:10" x14ac:dyDescent="0.35">
      <c r="C13004" t="s">
        <v>1847</v>
      </c>
      <c r="D13004" s="4">
        <v>33858698</v>
      </c>
      <c r="F13004" s="4">
        <v>1283784</v>
      </c>
      <c r="G13004" s="4">
        <v>916819</v>
      </c>
      <c r="H13004" s="4">
        <v>240933</v>
      </c>
      <c r="I13004" s="4">
        <v>36300234</v>
      </c>
      <c r="J13004" s="4">
        <v>33858698</v>
      </c>
    </row>
    <row r="13005" spans="1:10" x14ac:dyDescent="0.35">
      <c r="C13005" t="s">
        <v>1848</v>
      </c>
      <c r="D13005" s="4">
        <v>7553</v>
      </c>
      <c r="I13005" s="4">
        <v>7553</v>
      </c>
      <c r="J13005" s="4">
        <v>7553</v>
      </c>
    </row>
    <row r="13006" spans="1:10" x14ac:dyDescent="0.35">
      <c r="B13006" t="s">
        <v>52</v>
      </c>
      <c r="D13006" s="4">
        <v>91544353</v>
      </c>
      <c r="F13006" s="4">
        <v>1283784</v>
      </c>
      <c r="G13006" s="4">
        <v>916819</v>
      </c>
      <c r="H13006" s="4">
        <v>360933</v>
      </c>
      <c r="I13006" s="4">
        <v>94105888</v>
      </c>
      <c r="J13006" s="4">
        <v>91544353</v>
      </c>
    </row>
    <row r="13007" spans="1:10" x14ac:dyDescent="0.35">
      <c r="B13007" t="s">
        <v>1849</v>
      </c>
      <c r="C13007" t="s">
        <v>1850</v>
      </c>
      <c r="E13007" s="4">
        <v>22400000</v>
      </c>
      <c r="I13007" s="4">
        <v>22400000</v>
      </c>
      <c r="J13007">
        <v>22400000</v>
      </c>
    </row>
    <row r="13008" spans="1:10" x14ac:dyDescent="0.35">
      <c r="B13008" t="s">
        <v>53</v>
      </c>
      <c r="E13008" s="4">
        <v>22400000</v>
      </c>
      <c r="I13008" s="4">
        <v>22400000</v>
      </c>
      <c r="J13008">
        <v>22400000</v>
      </c>
    </row>
    <row r="13009" spans="2:10" x14ac:dyDescent="0.35">
      <c r="B13009" t="s">
        <v>1844</v>
      </c>
      <c r="C13009" t="s">
        <v>1851</v>
      </c>
      <c r="D13009" s="4">
        <v>972999</v>
      </c>
      <c r="F13009" s="4">
        <v>242973</v>
      </c>
      <c r="I13009" s="4">
        <v>1215972</v>
      </c>
      <c r="J13009" s="4">
        <v>972999</v>
      </c>
    </row>
    <row r="13010" spans="2:10" x14ac:dyDescent="0.35">
      <c r="C13010" t="s">
        <v>1852</v>
      </c>
      <c r="G13010" s="4">
        <v>9541</v>
      </c>
      <c r="I13010" s="4">
        <v>9541</v>
      </c>
      <c r="J13010">
        <v>0</v>
      </c>
    </row>
    <row r="13011" spans="2:10" x14ac:dyDescent="0.35">
      <c r="C13011" t="s">
        <v>1853</v>
      </c>
      <c r="D13011" s="4">
        <v>3078</v>
      </c>
      <c r="E13011" s="4">
        <v>770</v>
      </c>
      <c r="G13011" s="4">
        <v>5461</v>
      </c>
      <c r="H13011" s="4">
        <v>21843</v>
      </c>
      <c r="I13011" s="4">
        <v>31152</v>
      </c>
      <c r="J13011" s="4">
        <v>3848</v>
      </c>
    </row>
    <row r="13012" spans="2:10" x14ac:dyDescent="0.35">
      <c r="C13012" t="s">
        <v>1893</v>
      </c>
      <c r="G13012" s="4">
        <v>8362</v>
      </c>
      <c r="H13012" s="4">
        <v>8362</v>
      </c>
      <c r="I13012" s="4">
        <v>16724</v>
      </c>
      <c r="J13012">
        <v>0</v>
      </c>
    </row>
    <row r="13013" spans="2:10" x14ac:dyDescent="0.35">
      <c r="C13013" t="s">
        <v>1903</v>
      </c>
      <c r="D13013" s="4">
        <v>2262</v>
      </c>
      <c r="I13013" s="4">
        <v>2262</v>
      </c>
      <c r="J13013" s="4">
        <v>2262</v>
      </c>
    </row>
    <row r="13014" spans="2:10" x14ac:dyDescent="0.35">
      <c r="C13014" t="s">
        <v>1854</v>
      </c>
      <c r="D13014" s="4">
        <v>32812</v>
      </c>
      <c r="H13014" s="4">
        <v>1203756</v>
      </c>
      <c r="I13014" s="4">
        <v>1236568</v>
      </c>
      <c r="J13014" s="4">
        <v>32812</v>
      </c>
    </row>
    <row r="13015" spans="2:10" x14ac:dyDescent="0.35">
      <c r="C13015" t="s">
        <v>1855</v>
      </c>
      <c r="D13015" s="4">
        <v>166632</v>
      </c>
      <c r="F13015" s="4">
        <v>809293</v>
      </c>
      <c r="G13015" s="4">
        <v>214729</v>
      </c>
      <c r="H13015" s="4">
        <v>524683</v>
      </c>
      <c r="I13015" s="4">
        <v>1715338</v>
      </c>
      <c r="J13015" s="4">
        <v>166632</v>
      </c>
    </row>
    <row r="13016" spans="2:10" x14ac:dyDescent="0.35">
      <c r="C13016" t="s">
        <v>1856</v>
      </c>
      <c r="D13016" s="4">
        <v>13702</v>
      </c>
      <c r="F13016" s="4">
        <v>60780</v>
      </c>
      <c r="H13016" s="4">
        <v>6368</v>
      </c>
      <c r="I13016" s="4">
        <v>80850</v>
      </c>
      <c r="J13016" s="4">
        <v>13702</v>
      </c>
    </row>
    <row r="13017" spans="2:10" x14ac:dyDescent="0.35">
      <c r="C13017" t="s">
        <v>1857</v>
      </c>
      <c r="D13017" s="4">
        <v>103203</v>
      </c>
      <c r="G13017" s="4">
        <v>1358</v>
      </c>
      <c r="I13017" s="4">
        <v>104561</v>
      </c>
      <c r="J13017" s="4">
        <v>103203</v>
      </c>
    </row>
    <row r="13018" spans="2:10" x14ac:dyDescent="0.35">
      <c r="C13018" t="s">
        <v>1858</v>
      </c>
      <c r="F13018" s="4">
        <v>16088</v>
      </c>
      <c r="G13018" s="4">
        <v>4022</v>
      </c>
      <c r="H13018" s="4">
        <v>294785</v>
      </c>
      <c r="I13018" s="4">
        <v>314895</v>
      </c>
      <c r="J13018">
        <v>0</v>
      </c>
    </row>
    <row r="13019" spans="2:10" x14ac:dyDescent="0.35">
      <c r="C13019" t="s">
        <v>1859</v>
      </c>
      <c r="D13019" s="4">
        <v>25000</v>
      </c>
      <c r="F13019" s="4">
        <v>530421</v>
      </c>
      <c r="G13019" s="4">
        <v>105424</v>
      </c>
      <c r="H13019" s="4">
        <v>2248858</v>
      </c>
      <c r="I13019" s="4">
        <v>2909703</v>
      </c>
      <c r="J13019" s="4">
        <v>25000</v>
      </c>
    </row>
    <row r="13020" spans="2:10" x14ac:dyDescent="0.35">
      <c r="C13020" t="s">
        <v>1860</v>
      </c>
      <c r="F13020" s="4">
        <v>3478497</v>
      </c>
      <c r="H13020" s="4">
        <v>543515</v>
      </c>
      <c r="I13020" s="4">
        <v>4022012</v>
      </c>
      <c r="J13020">
        <v>0</v>
      </c>
    </row>
    <row r="13021" spans="2:10" x14ac:dyDescent="0.35">
      <c r="C13021" t="s">
        <v>1861</v>
      </c>
      <c r="D13021" s="4">
        <v>490226</v>
      </c>
      <c r="F13021" s="4">
        <v>186077</v>
      </c>
      <c r="I13021" s="4">
        <v>676303</v>
      </c>
      <c r="J13021" s="4">
        <v>490226</v>
      </c>
    </row>
    <row r="13022" spans="2:10" x14ac:dyDescent="0.35">
      <c r="C13022" t="s">
        <v>1862</v>
      </c>
      <c r="E13022" s="4">
        <v>0</v>
      </c>
      <c r="F13022" s="4">
        <v>3076714</v>
      </c>
      <c r="H13022" s="4">
        <v>555459</v>
      </c>
      <c r="I13022" s="4">
        <v>3632172</v>
      </c>
      <c r="J13022">
        <v>0</v>
      </c>
    </row>
    <row r="13023" spans="2:10" x14ac:dyDescent="0.35">
      <c r="C13023" t="s">
        <v>1863</v>
      </c>
      <c r="D13023" s="4">
        <v>7698</v>
      </c>
      <c r="E13023" s="4">
        <v>6117</v>
      </c>
      <c r="F13023" s="4">
        <v>38900</v>
      </c>
      <c r="G13023" s="4">
        <v>54459</v>
      </c>
      <c r="H13023" s="4">
        <v>31120</v>
      </c>
      <c r="I13023" s="4">
        <v>138294</v>
      </c>
      <c r="J13023" s="4">
        <v>13815</v>
      </c>
    </row>
    <row r="13024" spans="2:10" x14ac:dyDescent="0.35">
      <c r="B13024" t="s">
        <v>54</v>
      </c>
      <c r="D13024" s="4">
        <v>1817612</v>
      </c>
      <c r="E13024" s="4">
        <v>6887</v>
      </c>
      <c r="F13024" s="4">
        <v>8439743</v>
      </c>
      <c r="G13024" s="4">
        <v>403356</v>
      </c>
      <c r="H13024" s="4">
        <v>5438749</v>
      </c>
      <c r="I13024" s="4">
        <v>16106347</v>
      </c>
      <c r="J13024" s="4">
        <v>1824499</v>
      </c>
    </row>
    <row r="13025" spans="2:10" x14ac:dyDescent="0.35">
      <c r="B13025" t="s">
        <v>1845</v>
      </c>
      <c r="C13025" t="s">
        <v>1865</v>
      </c>
      <c r="D13025" s="4">
        <v>43921</v>
      </c>
      <c r="E13025" s="4">
        <v>0</v>
      </c>
      <c r="G13025" s="4">
        <v>131762</v>
      </c>
      <c r="H13025" s="4">
        <v>43552</v>
      </c>
      <c r="I13025" s="4">
        <v>219235</v>
      </c>
      <c r="J13025" s="4">
        <v>43921</v>
      </c>
    </row>
    <row r="13026" spans="2:10" x14ac:dyDescent="0.35">
      <c r="C13026" t="s">
        <v>1866</v>
      </c>
      <c r="I13026" s="4">
        <v>0</v>
      </c>
      <c r="J13026">
        <v>0</v>
      </c>
    </row>
    <row r="13027" spans="2:10" x14ac:dyDescent="0.35">
      <c r="C13027" t="s">
        <v>1867</v>
      </c>
      <c r="D13027" s="4">
        <v>2769990</v>
      </c>
      <c r="E13027" s="4">
        <v>100000</v>
      </c>
      <c r="F13027" s="4">
        <v>58500</v>
      </c>
      <c r="H13027" s="4">
        <v>6424222</v>
      </c>
      <c r="I13027" s="4">
        <v>9352712</v>
      </c>
      <c r="J13027" s="4">
        <v>2869990</v>
      </c>
    </row>
    <row r="13028" spans="2:10" x14ac:dyDescent="0.35">
      <c r="C13028" t="s">
        <v>1868</v>
      </c>
      <c r="F13028" s="4">
        <v>68371</v>
      </c>
      <c r="H13028" s="4">
        <v>6802376</v>
      </c>
      <c r="I13028" s="4">
        <v>6870748</v>
      </c>
      <c r="J13028">
        <v>0</v>
      </c>
    </row>
    <row r="13029" spans="2:10" x14ac:dyDescent="0.35">
      <c r="C13029" t="s">
        <v>1894</v>
      </c>
      <c r="D13029" s="4">
        <v>29522</v>
      </c>
      <c r="I13029" s="4">
        <v>29522</v>
      </c>
      <c r="J13029" s="4">
        <v>29522</v>
      </c>
    </row>
    <row r="13030" spans="2:10" x14ac:dyDescent="0.35">
      <c r="C13030" t="s">
        <v>1869</v>
      </c>
      <c r="H13030" s="4">
        <v>2100480</v>
      </c>
      <c r="I13030" s="4">
        <v>2100480</v>
      </c>
      <c r="J13030">
        <v>0</v>
      </c>
    </row>
    <row r="13031" spans="2:10" x14ac:dyDescent="0.35">
      <c r="C13031" t="s">
        <v>1870</v>
      </c>
      <c r="E13031" s="4">
        <v>14112667</v>
      </c>
      <c r="H13031" s="4">
        <v>515444</v>
      </c>
      <c r="I13031" s="4">
        <v>14628111</v>
      </c>
      <c r="J13031">
        <v>14112667</v>
      </c>
    </row>
    <row r="13032" spans="2:10" x14ac:dyDescent="0.35">
      <c r="C13032" t="s">
        <v>1871</v>
      </c>
      <c r="D13032" s="4">
        <v>130049</v>
      </c>
      <c r="E13032" s="4">
        <v>13069452</v>
      </c>
      <c r="G13032" s="4">
        <v>73845</v>
      </c>
      <c r="H13032" s="4">
        <v>29817</v>
      </c>
      <c r="I13032" s="4">
        <v>13303163</v>
      </c>
      <c r="J13032" s="4">
        <v>13199501</v>
      </c>
    </row>
    <row r="13033" spans="2:10" x14ac:dyDescent="0.35">
      <c r="C13033" t="s">
        <v>1872</v>
      </c>
      <c r="D13033" s="4">
        <v>39946</v>
      </c>
      <c r="E13033" s="4">
        <v>686000</v>
      </c>
      <c r="I13033" s="4">
        <v>725946</v>
      </c>
      <c r="J13033" s="4">
        <v>725946</v>
      </c>
    </row>
    <row r="13034" spans="2:10" x14ac:dyDescent="0.35">
      <c r="C13034" t="s">
        <v>1873</v>
      </c>
      <c r="D13034" s="4">
        <v>3833</v>
      </c>
      <c r="E13034" s="4">
        <v>0</v>
      </c>
      <c r="I13034" s="4">
        <v>3833</v>
      </c>
      <c r="J13034" s="4">
        <v>3833</v>
      </c>
    </row>
    <row r="13035" spans="2:10" x14ac:dyDescent="0.35">
      <c r="C13035" t="s">
        <v>1874</v>
      </c>
      <c r="D13035" s="4">
        <v>6177</v>
      </c>
      <c r="I13035" s="4">
        <v>6177</v>
      </c>
      <c r="J13035" s="4">
        <v>6177</v>
      </c>
    </row>
    <row r="13036" spans="2:10" x14ac:dyDescent="0.35">
      <c r="C13036" t="s">
        <v>1875</v>
      </c>
      <c r="D13036" s="4">
        <v>0</v>
      </c>
      <c r="H13036" s="4">
        <v>287118</v>
      </c>
      <c r="I13036" s="4">
        <v>287118</v>
      </c>
      <c r="J13036" s="4">
        <v>0</v>
      </c>
    </row>
    <row r="13037" spans="2:10" x14ac:dyDescent="0.35">
      <c r="C13037" t="s">
        <v>1876</v>
      </c>
      <c r="H13037" s="4">
        <v>653520</v>
      </c>
      <c r="I13037" s="4">
        <v>653520</v>
      </c>
      <c r="J13037">
        <v>0</v>
      </c>
    </row>
    <row r="13038" spans="2:10" x14ac:dyDescent="0.35">
      <c r="C13038" t="s">
        <v>1877</v>
      </c>
      <c r="D13038" s="4">
        <v>39109</v>
      </c>
      <c r="I13038" s="4">
        <v>39109</v>
      </c>
      <c r="J13038" s="4">
        <v>39109</v>
      </c>
    </row>
    <row r="13039" spans="2:10" x14ac:dyDescent="0.35">
      <c r="B13039" t="s">
        <v>55</v>
      </c>
      <c r="D13039" s="4">
        <v>3062546</v>
      </c>
      <c r="E13039" s="4">
        <v>27968119</v>
      </c>
      <c r="F13039" s="4">
        <v>126871</v>
      </c>
      <c r="G13039" s="4">
        <v>205608</v>
      </c>
      <c r="H13039" s="4">
        <v>16856529</v>
      </c>
      <c r="I13039" s="4">
        <v>48219673</v>
      </c>
      <c r="J13039" s="4">
        <v>31030665</v>
      </c>
    </row>
    <row r="13040" spans="2:10" x14ac:dyDescent="0.35">
      <c r="B13040" t="s">
        <v>1878</v>
      </c>
      <c r="C13040" t="s">
        <v>1879</v>
      </c>
      <c r="D13040" s="4">
        <v>3081413</v>
      </c>
      <c r="I13040" s="4">
        <v>3081413</v>
      </c>
      <c r="J13040" s="4">
        <v>3081413</v>
      </c>
    </row>
    <row r="13041" spans="2:10" x14ac:dyDescent="0.35">
      <c r="C13041" t="s">
        <v>1907</v>
      </c>
      <c r="D13041" s="4">
        <v>9917</v>
      </c>
      <c r="I13041" s="4">
        <v>9917</v>
      </c>
      <c r="J13041" s="4">
        <v>9917</v>
      </c>
    </row>
    <row r="13042" spans="2:10" x14ac:dyDescent="0.35">
      <c r="C13042" t="s">
        <v>1897</v>
      </c>
      <c r="D13042" s="4">
        <v>35256</v>
      </c>
      <c r="I13042" s="4">
        <v>35256</v>
      </c>
      <c r="J13042" s="4">
        <v>35256</v>
      </c>
    </row>
    <row r="13043" spans="2:10" x14ac:dyDescent="0.35">
      <c r="C13043" t="s">
        <v>1880</v>
      </c>
      <c r="D13043" s="4">
        <v>655225</v>
      </c>
      <c r="I13043" s="4">
        <v>655225</v>
      </c>
      <c r="J13043" s="4">
        <v>655225</v>
      </c>
    </row>
    <row r="13044" spans="2:10" x14ac:dyDescent="0.35">
      <c r="C13044" t="s">
        <v>1881</v>
      </c>
      <c r="D13044" s="4">
        <v>4814757</v>
      </c>
      <c r="I13044" s="4">
        <v>4814757</v>
      </c>
      <c r="J13044" s="4">
        <v>4814757</v>
      </c>
    </row>
    <row r="13045" spans="2:10" x14ac:dyDescent="0.35">
      <c r="C13045" t="s">
        <v>1895</v>
      </c>
      <c r="D13045" s="4">
        <v>156623</v>
      </c>
      <c r="I13045" s="4">
        <v>156623</v>
      </c>
      <c r="J13045" s="4">
        <v>156623</v>
      </c>
    </row>
    <row r="13046" spans="2:10" x14ac:dyDescent="0.35">
      <c r="C13046" t="s">
        <v>1882</v>
      </c>
      <c r="D13046" s="4">
        <v>1252</v>
      </c>
      <c r="F13046" s="4">
        <v>521308</v>
      </c>
      <c r="I13046" s="4">
        <v>522560</v>
      </c>
      <c r="J13046" s="4">
        <v>1252</v>
      </c>
    </row>
    <row r="13047" spans="2:10" x14ac:dyDescent="0.35">
      <c r="C13047" t="s">
        <v>1900</v>
      </c>
      <c r="D13047" s="4">
        <v>3480</v>
      </c>
      <c r="I13047" s="4">
        <v>3480</v>
      </c>
      <c r="J13047" s="4">
        <v>3480</v>
      </c>
    </row>
    <row r="13048" spans="2:10" x14ac:dyDescent="0.35">
      <c r="C13048" t="s">
        <v>1883</v>
      </c>
      <c r="D13048" s="4">
        <v>23595</v>
      </c>
      <c r="I13048" s="4">
        <v>23595</v>
      </c>
      <c r="J13048" s="4">
        <v>23595</v>
      </c>
    </row>
    <row r="13049" spans="2:10" x14ac:dyDescent="0.35">
      <c r="C13049" t="s">
        <v>1884</v>
      </c>
      <c r="D13049" s="4">
        <v>233282</v>
      </c>
      <c r="I13049" s="4">
        <v>233282</v>
      </c>
      <c r="J13049" s="4">
        <v>233282</v>
      </c>
    </row>
    <row r="13050" spans="2:10" x14ac:dyDescent="0.35">
      <c r="B13050" t="s">
        <v>56</v>
      </c>
      <c r="D13050" s="4">
        <v>9014800</v>
      </c>
      <c r="F13050" s="4">
        <v>521308</v>
      </c>
      <c r="I13050" s="4">
        <v>9536108</v>
      </c>
      <c r="J13050" s="4">
        <v>9014800</v>
      </c>
    </row>
    <row r="13051" spans="2:10" x14ac:dyDescent="0.35">
      <c r="B13051" t="s">
        <v>1885</v>
      </c>
      <c r="C13051" t="s">
        <v>1886</v>
      </c>
      <c r="H13051" s="4">
        <v>457181</v>
      </c>
      <c r="I13051" s="4">
        <v>457181</v>
      </c>
      <c r="J13051">
        <v>0</v>
      </c>
    </row>
    <row r="13052" spans="2:10" x14ac:dyDescent="0.35">
      <c r="B13052" t="s">
        <v>57</v>
      </c>
      <c r="H13052" s="4">
        <v>457181</v>
      </c>
      <c r="I13052" s="4">
        <v>457181</v>
      </c>
      <c r="J13052">
        <v>0</v>
      </c>
    </row>
    <row r="13053" spans="2:10" x14ac:dyDescent="0.35">
      <c r="B13053" t="s">
        <v>1887</v>
      </c>
      <c r="C13053" t="s">
        <v>1898</v>
      </c>
      <c r="D13053" s="4">
        <v>50000</v>
      </c>
      <c r="I13053" s="4">
        <v>50000</v>
      </c>
      <c r="J13053" s="4">
        <v>50000</v>
      </c>
    </row>
    <row r="13054" spans="2:10" x14ac:dyDescent="0.35">
      <c r="C13054" t="s">
        <v>1904</v>
      </c>
      <c r="E13054" s="4">
        <v>375000</v>
      </c>
      <c r="I13054" s="4">
        <v>375000</v>
      </c>
      <c r="J13054">
        <v>375000</v>
      </c>
    </row>
    <row r="13055" spans="2:10" x14ac:dyDescent="0.35">
      <c r="C13055" t="s">
        <v>1888</v>
      </c>
      <c r="H13055" s="4">
        <v>2208000</v>
      </c>
      <c r="I13055" s="4">
        <v>2208000</v>
      </c>
      <c r="J13055">
        <v>0</v>
      </c>
    </row>
    <row r="13056" spans="2:10" x14ac:dyDescent="0.35">
      <c r="C13056" t="s">
        <v>1901</v>
      </c>
      <c r="E13056" s="4">
        <v>2100000</v>
      </c>
      <c r="I13056" s="4">
        <v>2100000</v>
      </c>
      <c r="J13056">
        <v>2100000</v>
      </c>
    </row>
    <row r="13057" spans="1:10" x14ac:dyDescent="0.35">
      <c r="C13057" t="s">
        <v>1889</v>
      </c>
      <c r="D13057" s="4">
        <v>52500</v>
      </c>
      <c r="E13057" s="4">
        <v>3045000</v>
      </c>
      <c r="I13057" s="4">
        <v>3097500</v>
      </c>
      <c r="J13057" s="4">
        <v>3097500</v>
      </c>
    </row>
    <row r="13058" spans="1:10" x14ac:dyDescent="0.35">
      <c r="C13058" t="s">
        <v>1890</v>
      </c>
      <c r="E13058" s="4">
        <v>1650000</v>
      </c>
      <c r="I13058" s="4">
        <v>1650000</v>
      </c>
      <c r="J13058">
        <v>1650000</v>
      </c>
    </row>
    <row r="13059" spans="1:10" x14ac:dyDescent="0.35">
      <c r="C13059" t="s">
        <v>1902</v>
      </c>
      <c r="E13059" s="4">
        <v>4200000</v>
      </c>
      <c r="I13059" s="4">
        <v>4200000</v>
      </c>
      <c r="J13059">
        <v>4200000</v>
      </c>
    </row>
    <row r="13060" spans="1:10" x14ac:dyDescent="0.35">
      <c r="B13060" t="s">
        <v>58</v>
      </c>
      <c r="D13060" s="4">
        <v>102500</v>
      </c>
      <c r="E13060" s="4">
        <v>11370000</v>
      </c>
      <c r="H13060" s="4">
        <v>2208000</v>
      </c>
      <c r="I13060" s="4">
        <v>13680500</v>
      </c>
      <c r="J13060" s="4">
        <v>11472500</v>
      </c>
    </row>
    <row r="13061" spans="1:10" x14ac:dyDescent="0.35">
      <c r="A13061" t="s">
        <v>1771</v>
      </c>
      <c r="D13061" s="4">
        <v>175881184</v>
      </c>
      <c r="E13061" s="4">
        <v>90181211</v>
      </c>
      <c r="F13061" s="4">
        <v>51000265</v>
      </c>
      <c r="G13061" s="4">
        <v>2964142</v>
      </c>
      <c r="H13061" s="4">
        <v>30232093</v>
      </c>
      <c r="I13061" s="4">
        <v>350258894</v>
      </c>
      <c r="J13061" s="4">
        <v>266062395</v>
      </c>
    </row>
    <row r="13062" spans="1:10" x14ac:dyDescent="0.35">
      <c r="A13062" t="s">
        <v>1234</v>
      </c>
      <c r="B13062" t="s">
        <v>1842</v>
      </c>
      <c r="C13062" t="s">
        <v>1843</v>
      </c>
      <c r="D13062" s="4">
        <v>46438096</v>
      </c>
      <c r="E13062" s="4">
        <v>232897</v>
      </c>
      <c r="F13062" s="4">
        <v>10400600</v>
      </c>
      <c r="I13062" s="4">
        <v>57071593</v>
      </c>
      <c r="J13062" s="4">
        <v>46670993</v>
      </c>
    </row>
    <row r="13063" spans="1:10" x14ac:dyDescent="0.35">
      <c r="C13063" t="s">
        <v>1844</v>
      </c>
      <c r="D13063" s="4">
        <v>365307</v>
      </c>
      <c r="E13063" s="4">
        <v>27249</v>
      </c>
      <c r="F13063" s="4">
        <v>1829138</v>
      </c>
      <c r="G13063" s="4">
        <v>321750</v>
      </c>
      <c r="H13063" s="4">
        <v>2896592</v>
      </c>
      <c r="I13063" s="4">
        <v>5440035</v>
      </c>
      <c r="J13063" s="4">
        <v>392556</v>
      </c>
    </row>
    <row r="13064" spans="1:10" x14ac:dyDescent="0.35">
      <c r="C13064" t="s">
        <v>1845</v>
      </c>
      <c r="D13064" s="4">
        <v>158679</v>
      </c>
      <c r="H13064" s="4">
        <v>4881040</v>
      </c>
      <c r="I13064" s="4">
        <v>5039719</v>
      </c>
      <c r="J13064" s="4">
        <v>158679</v>
      </c>
    </row>
    <row r="13065" spans="1:10" x14ac:dyDescent="0.35">
      <c r="B13065" t="s">
        <v>51</v>
      </c>
      <c r="D13065" s="4">
        <v>46962082</v>
      </c>
      <c r="E13065" s="4">
        <v>260146</v>
      </c>
      <c r="F13065" s="4">
        <v>12229738</v>
      </c>
      <c r="G13065" s="4">
        <v>321750</v>
      </c>
      <c r="H13065" s="4">
        <v>7777632</v>
      </c>
      <c r="I13065" s="4">
        <v>67551347</v>
      </c>
      <c r="J13065" s="4">
        <v>47222228</v>
      </c>
    </row>
    <row r="13066" spans="1:10" x14ac:dyDescent="0.35">
      <c r="B13066" t="s">
        <v>1843</v>
      </c>
      <c r="C13066" t="s">
        <v>1846</v>
      </c>
      <c r="D13066" s="4">
        <v>47705085</v>
      </c>
      <c r="E13066" s="4">
        <v>14241506</v>
      </c>
      <c r="F13066" s="4">
        <v>39285</v>
      </c>
      <c r="G13066" s="4">
        <v>2893027</v>
      </c>
      <c r="H13066" s="4">
        <v>991360</v>
      </c>
      <c r="I13066" s="4">
        <v>65870263</v>
      </c>
      <c r="J13066" s="4">
        <v>61946591</v>
      </c>
    </row>
    <row r="13067" spans="1:10" x14ac:dyDescent="0.35">
      <c r="C13067" t="s">
        <v>1847</v>
      </c>
      <c r="D13067" s="4">
        <v>11137769</v>
      </c>
      <c r="E13067" s="4">
        <v>45998</v>
      </c>
      <c r="F13067" s="4">
        <v>2007975</v>
      </c>
      <c r="G13067" s="4">
        <v>3377450</v>
      </c>
      <c r="H13067" s="4">
        <v>11519698</v>
      </c>
      <c r="I13067" s="4">
        <v>28088890</v>
      </c>
      <c r="J13067" s="4">
        <v>11183767</v>
      </c>
    </row>
    <row r="13068" spans="1:10" x14ac:dyDescent="0.35">
      <c r="C13068" t="s">
        <v>1848</v>
      </c>
      <c r="D13068" s="4">
        <v>3200883</v>
      </c>
      <c r="E13068" s="4">
        <v>2905</v>
      </c>
      <c r="I13068" s="4">
        <v>3203788</v>
      </c>
      <c r="J13068" s="4">
        <v>3203788</v>
      </c>
    </row>
    <row r="13069" spans="1:10" x14ac:dyDescent="0.35">
      <c r="B13069" t="s">
        <v>52</v>
      </c>
      <c r="D13069" s="4">
        <v>62043738</v>
      </c>
      <c r="E13069" s="4">
        <v>14290409</v>
      </c>
      <c r="F13069" s="4">
        <v>2047260</v>
      </c>
      <c r="G13069" s="4">
        <v>6270477</v>
      </c>
      <c r="H13069" s="4">
        <v>12511058</v>
      </c>
      <c r="I13069" s="4">
        <v>97162941</v>
      </c>
      <c r="J13069" s="4">
        <v>76334147</v>
      </c>
    </row>
    <row r="13070" spans="1:10" x14ac:dyDescent="0.35">
      <c r="B13070" t="s">
        <v>1849</v>
      </c>
      <c r="C13070" t="s">
        <v>1911</v>
      </c>
      <c r="D13070" s="4">
        <v>810733</v>
      </c>
      <c r="I13070" s="4">
        <v>810733</v>
      </c>
      <c r="J13070" s="4">
        <v>810733</v>
      </c>
    </row>
    <row r="13071" spans="1:10" x14ac:dyDescent="0.35">
      <c r="C13071" t="s">
        <v>1850</v>
      </c>
      <c r="D13071" s="4">
        <v>804293</v>
      </c>
      <c r="E13071" s="4">
        <v>800000</v>
      </c>
      <c r="I13071" s="4">
        <v>1604293</v>
      </c>
      <c r="J13071" s="4">
        <v>1604293</v>
      </c>
    </row>
    <row r="13072" spans="1:10" x14ac:dyDescent="0.35">
      <c r="B13072" t="s">
        <v>53</v>
      </c>
      <c r="D13072" s="4">
        <v>1615027</v>
      </c>
      <c r="E13072" s="4">
        <v>800000</v>
      </c>
      <c r="I13072" s="4">
        <v>2415027</v>
      </c>
      <c r="J13072" s="4">
        <v>2415027</v>
      </c>
    </row>
    <row r="13073" spans="2:10" x14ac:dyDescent="0.35">
      <c r="B13073" t="s">
        <v>1844</v>
      </c>
      <c r="C13073" t="s">
        <v>1941</v>
      </c>
      <c r="E13073" s="4">
        <v>16591</v>
      </c>
      <c r="I13073" s="4">
        <v>16591</v>
      </c>
      <c r="J13073">
        <v>16591</v>
      </c>
    </row>
    <row r="13074" spans="2:10" x14ac:dyDescent="0.35">
      <c r="C13074" t="s">
        <v>1851</v>
      </c>
      <c r="D13074" s="4">
        <v>3002</v>
      </c>
      <c r="F13074" s="4">
        <v>1374355</v>
      </c>
      <c r="I13074" s="4">
        <v>1377357</v>
      </c>
      <c r="J13074" s="4">
        <v>3002</v>
      </c>
    </row>
    <row r="13075" spans="2:10" x14ac:dyDescent="0.35">
      <c r="C13075" t="s">
        <v>1852</v>
      </c>
      <c r="E13075" s="4">
        <v>27259</v>
      </c>
      <c r="I13075" s="4">
        <v>27259</v>
      </c>
      <c r="J13075">
        <v>27259</v>
      </c>
    </row>
    <row r="13076" spans="2:10" x14ac:dyDescent="0.35">
      <c r="C13076" t="s">
        <v>1853</v>
      </c>
      <c r="D13076" s="4">
        <v>770</v>
      </c>
      <c r="E13076" s="4">
        <v>65530</v>
      </c>
      <c r="H13076" s="4">
        <v>770</v>
      </c>
      <c r="I13076" s="4">
        <v>67070</v>
      </c>
      <c r="J13076" s="4">
        <v>66300</v>
      </c>
    </row>
    <row r="13077" spans="2:10" x14ac:dyDescent="0.35">
      <c r="C13077" t="s">
        <v>1893</v>
      </c>
      <c r="D13077" s="4">
        <v>1195</v>
      </c>
      <c r="E13077" s="4">
        <v>5973</v>
      </c>
      <c r="H13077" s="4">
        <v>3584</v>
      </c>
      <c r="I13077" s="4">
        <v>10751</v>
      </c>
      <c r="J13077" s="4">
        <v>7168</v>
      </c>
    </row>
    <row r="13078" spans="2:10" x14ac:dyDescent="0.35">
      <c r="C13078" t="s">
        <v>1909</v>
      </c>
      <c r="D13078" s="4">
        <v>1747</v>
      </c>
      <c r="I13078" s="4">
        <v>1747</v>
      </c>
      <c r="J13078" s="4">
        <v>1747</v>
      </c>
    </row>
    <row r="13079" spans="2:10" x14ac:dyDescent="0.35">
      <c r="C13079" t="s">
        <v>1903</v>
      </c>
      <c r="D13079" s="4">
        <v>73624</v>
      </c>
      <c r="E13079" s="4">
        <v>3130</v>
      </c>
      <c r="I13079" s="4">
        <v>76754</v>
      </c>
      <c r="J13079" s="4">
        <v>76754</v>
      </c>
    </row>
    <row r="13080" spans="2:10" x14ac:dyDescent="0.35">
      <c r="C13080" t="s">
        <v>1854</v>
      </c>
      <c r="D13080" s="4">
        <v>437953</v>
      </c>
      <c r="F13080" s="4">
        <v>2878255</v>
      </c>
      <c r="I13080" s="4">
        <v>3316208</v>
      </c>
      <c r="J13080" s="4">
        <v>437953</v>
      </c>
    </row>
    <row r="13081" spans="2:10" x14ac:dyDescent="0.35">
      <c r="C13081" t="s">
        <v>1919</v>
      </c>
      <c r="F13081" s="4">
        <v>262241</v>
      </c>
      <c r="I13081" s="4">
        <v>262241</v>
      </c>
      <c r="J13081">
        <v>0</v>
      </c>
    </row>
    <row r="13082" spans="2:10" x14ac:dyDescent="0.35">
      <c r="C13082" t="s">
        <v>1855</v>
      </c>
      <c r="D13082" s="4">
        <v>43718</v>
      </c>
      <c r="E13082" s="4">
        <v>5618</v>
      </c>
      <c r="F13082" s="4">
        <v>2644477</v>
      </c>
      <c r="H13082" s="4">
        <v>75084</v>
      </c>
      <c r="I13082" s="4">
        <v>2768896</v>
      </c>
      <c r="J13082" s="4">
        <v>49336</v>
      </c>
    </row>
    <row r="13083" spans="2:10" x14ac:dyDescent="0.35">
      <c r="C13083" t="s">
        <v>1856</v>
      </c>
      <c r="D13083" s="4">
        <v>5788</v>
      </c>
      <c r="F13083" s="4">
        <v>49698</v>
      </c>
      <c r="I13083" s="4">
        <v>55486</v>
      </c>
      <c r="J13083" s="4">
        <v>5788</v>
      </c>
    </row>
    <row r="13084" spans="2:10" x14ac:dyDescent="0.35">
      <c r="C13084" t="s">
        <v>1857</v>
      </c>
      <c r="D13084" s="4">
        <v>19011</v>
      </c>
      <c r="F13084" s="4">
        <v>74007</v>
      </c>
      <c r="H13084" s="4">
        <v>4074</v>
      </c>
      <c r="I13084" s="4">
        <v>97092</v>
      </c>
      <c r="J13084" s="4">
        <v>19011</v>
      </c>
    </row>
    <row r="13085" spans="2:10" x14ac:dyDescent="0.35">
      <c r="C13085" t="s">
        <v>1914</v>
      </c>
      <c r="E13085" s="4">
        <v>181640</v>
      </c>
      <c r="H13085" s="4">
        <v>90820</v>
      </c>
      <c r="I13085" s="4">
        <v>272459</v>
      </c>
      <c r="J13085">
        <v>181640</v>
      </c>
    </row>
    <row r="13086" spans="2:10" x14ac:dyDescent="0.35">
      <c r="C13086" t="s">
        <v>1858</v>
      </c>
      <c r="H13086" s="4">
        <v>162056</v>
      </c>
      <c r="I13086" s="4">
        <v>162056</v>
      </c>
      <c r="J13086">
        <v>0</v>
      </c>
    </row>
    <row r="13087" spans="2:10" x14ac:dyDescent="0.35">
      <c r="C13087" t="s">
        <v>1859</v>
      </c>
      <c r="D13087" s="4">
        <v>14357</v>
      </c>
      <c r="E13087" s="4">
        <v>210848</v>
      </c>
      <c r="F13087" s="4">
        <v>25000</v>
      </c>
      <c r="G13087" s="4">
        <v>56114</v>
      </c>
      <c r="H13087" s="4">
        <v>4625007</v>
      </c>
      <c r="I13087" s="4">
        <v>4931325</v>
      </c>
      <c r="J13087" s="4">
        <v>225205</v>
      </c>
    </row>
    <row r="13088" spans="2:10" x14ac:dyDescent="0.35">
      <c r="C13088" t="s">
        <v>1860</v>
      </c>
      <c r="E13088" s="4">
        <v>0</v>
      </c>
      <c r="H13088" s="4">
        <v>11413818</v>
      </c>
      <c r="I13088" s="4">
        <v>11413818</v>
      </c>
      <c r="J13088">
        <v>0</v>
      </c>
    </row>
    <row r="13089" spans="2:10" x14ac:dyDescent="0.35">
      <c r="C13089" t="s">
        <v>1861</v>
      </c>
      <c r="D13089" s="4">
        <v>25096</v>
      </c>
      <c r="F13089" s="4">
        <v>401535</v>
      </c>
      <c r="I13089" s="4">
        <v>426630</v>
      </c>
      <c r="J13089" s="4">
        <v>25096</v>
      </c>
    </row>
    <row r="13090" spans="2:10" x14ac:dyDescent="0.35">
      <c r="C13090" t="s">
        <v>1862</v>
      </c>
      <c r="H13090" s="4">
        <v>256274</v>
      </c>
      <c r="I13090" s="4">
        <v>256274</v>
      </c>
      <c r="J13090">
        <v>0</v>
      </c>
    </row>
    <row r="13091" spans="2:10" x14ac:dyDescent="0.35">
      <c r="B13091" t="s">
        <v>54</v>
      </c>
      <c r="D13091" s="4">
        <v>626259</v>
      </c>
      <c r="E13091" s="4">
        <v>516589</v>
      </c>
      <c r="F13091" s="4">
        <v>7709567</v>
      </c>
      <c r="G13091" s="4">
        <v>56114</v>
      </c>
      <c r="H13091" s="4">
        <v>16631486</v>
      </c>
      <c r="I13091" s="4">
        <v>25540015</v>
      </c>
      <c r="J13091" s="4">
        <v>1142848</v>
      </c>
    </row>
    <row r="13092" spans="2:10" x14ac:dyDescent="0.35">
      <c r="B13092" t="s">
        <v>1845</v>
      </c>
      <c r="C13092" t="s">
        <v>1865</v>
      </c>
      <c r="D13092" s="4">
        <v>56049</v>
      </c>
      <c r="E13092" s="4">
        <v>263525</v>
      </c>
      <c r="G13092" s="4">
        <v>9469</v>
      </c>
      <c r="H13092" s="4">
        <v>86389</v>
      </c>
      <c r="I13092" s="4">
        <v>415432</v>
      </c>
      <c r="J13092" s="4">
        <v>319574</v>
      </c>
    </row>
    <row r="13093" spans="2:10" x14ac:dyDescent="0.35">
      <c r="C13093" t="s">
        <v>1866</v>
      </c>
      <c r="D13093" s="4">
        <v>118018</v>
      </c>
      <c r="E13093" s="4">
        <v>3161</v>
      </c>
      <c r="I13093" s="4">
        <v>121179</v>
      </c>
      <c r="J13093" s="4">
        <v>121179</v>
      </c>
    </row>
    <row r="13094" spans="2:10" x14ac:dyDescent="0.35">
      <c r="C13094" t="s">
        <v>1867</v>
      </c>
      <c r="D13094" s="4">
        <v>9058931</v>
      </c>
      <c r="E13094" s="4">
        <v>1708946</v>
      </c>
      <c r="F13094" s="4">
        <v>1981092</v>
      </c>
      <c r="G13094" s="4">
        <v>27000</v>
      </c>
      <c r="H13094" s="4">
        <v>2074540</v>
      </c>
      <c r="I13094" s="4">
        <v>14850509</v>
      </c>
      <c r="J13094" s="4">
        <v>10767877</v>
      </c>
    </row>
    <row r="13095" spans="2:10" x14ac:dyDescent="0.35">
      <c r="C13095" t="s">
        <v>1868</v>
      </c>
      <c r="D13095" s="4">
        <v>5719221</v>
      </c>
      <c r="E13095" s="4">
        <v>1567357</v>
      </c>
      <c r="F13095" s="4">
        <v>353498</v>
      </c>
      <c r="H13095" s="4">
        <v>265849</v>
      </c>
      <c r="I13095" s="4">
        <v>7905925</v>
      </c>
      <c r="J13095" s="4">
        <v>7286578</v>
      </c>
    </row>
    <row r="13096" spans="2:10" x14ac:dyDescent="0.35">
      <c r="C13096" t="s">
        <v>1894</v>
      </c>
      <c r="D13096" s="4">
        <v>34710</v>
      </c>
      <c r="E13096" s="4">
        <v>1436</v>
      </c>
      <c r="I13096" s="4">
        <v>36146</v>
      </c>
      <c r="J13096" s="4">
        <v>36146</v>
      </c>
    </row>
    <row r="13097" spans="2:10" x14ac:dyDescent="0.35">
      <c r="C13097" t="s">
        <v>1869</v>
      </c>
      <c r="D13097" s="4">
        <v>672771</v>
      </c>
      <c r="E13097" s="4">
        <v>823488</v>
      </c>
      <c r="H13097" s="4">
        <v>46080</v>
      </c>
      <c r="I13097" s="4">
        <v>1542339</v>
      </c>
      <c r="J13097" s="4">
        <v>1496259</v>
      </c>
    </row>
    <row r="13098" spans="2:10" x14ac:dyDescent="0.35">
      <c r="C13098" t="s">
        <v>1870</v>
      </c>
      <c r="D13098" s="4">
        <v>13041439</v>
      </c>
      <c r="E13098" s="4">
        <v>2569184</v>
      </c>
      <c r="G13098" s="4">
        <v>17736</v>
      </c>
      <c r="H13098" s="4">
        <v>1173764</v>
      </c>
      <c r="I13098" s="4">
        <v>16802123</v>
      </c>
      <c r="J13098" s="4">
        <v>15610623</v>
      </c>
    </row>
    <row r="13099" spans="2:10" x14ac:dyDescent="0.35">
      <c r="C13099" t="s">
        <v>1871</v>
      </c>
      <c r="D13099" s="4">
        <v>41320719</v>
      </c>
      <c r="E13099" s="4">
        <v>53504455</v>
      </c>
      <c r="F13099" s="4">
        <v>391197</v>
      </c>
      <c r="I13099" s="4">
        <v>95216371</v>
      </c>
      <c r="J13099" s="4">
        <v>94825174</v>
      </c>
    </row>
    <row r="13100" spans="2:10" x14ac:dyDescent="0.35">
      <c r="C13100" t="s">
        <v>1872</v>
      </c>
      <c r="D13100" s="4">
        <v>2061348</v>
      </c>
      <c r="E13100" s="4">
        <v>17543</v>
      </c>
      <c r="I13100" s="4">
        <v>2078891</v>
      </c>
      <c r="J13100" s="4">
        <v>2078891</v>
      </c>
    </row>
    <row r="13101" spans="2:10" x14ac:dyDescent="0.35">
      <c r="C13101" t="s">
        <v>1873</v>
      </c>
      <c r="D13101" s="4">
        <v>33838</v>
      </c>
      <c r="E13101" s="4">
        <v>0</v>
      </c>
      <c r="I13101" s="4">
        <v>33838</v>
      </c>
      <c r="J13101" s="4">
        <v>33838</v>
      </c>
    </row>
    <row r="13102" spans="2:10" x14ac:dyDescent="0.35">
      <c r="C13102" t="s">
        <v>1874</v>
      </c>
      <c r="D13102" s="4">
        <v>6821</v>
      </c>
      <c r="I13102" s="4">
        <v>6821</v>
      </c>
      <c r="J13102" s="4">
        <v>6821</v>
      </c>
    </row>
    <row r="13103" spans="2:10" x14ac:dyDescent="0.35">
      <c r="C13103" t="s">
        <v>1875</v>
      </c>
      <c r="D13103" s="4">
        <v>34376</v>
      </c>
      <c r="H13103" s="4">
        <v>520764</v>
      </c>
      <c r="I13103" s="4">
        <v>555140</v>
      </c>
      <c r="J13103" s="4">
        <v>34376</v>
      </c>
    </row>
    <row r="13104" spans="2:10" x14ac:dyDescent="0.35">
      <c r="C13104" t="s">
        <v>1876</v>
      </c>
      <c r="D13104" s="4">
        <v>6318</v>
      </c>
      <c r="H13104" s="4">
        <v>159600</v>
      </c>
      <c r="I13104" s="4">
        <v>165918</v>
      </c>
      <c r="J13104" s="4">
        <v>6318</v>
      </c>
    </row>
    <row r="13105" spans="1:10" x14ac:dyDescent="0.35">
      <c r="C13105" t="s">
        <v>1877</v>
      </c>
      <c r="D13105" s="4">
        <v>267335</v>
      </c>
      <c r="E13105" s="4">
        <v>145551</v>
      </c>
      <c r="I13105" s="4">
        <v>412886</v>
      </c>
      <c r="J13105" s="4">
        <v>412886</v>
      </c>
    </row>
    <row r="13106" spans="1:10" x14ac:dyDescent="0.35">
      <c r="B13106" t="s">
        <v>55</v>
      </c>
      <c r="D13106" s="4">
        <v>72431896</v>
      </c>
      <c r="E13106" s="4">
        <v>60604645</v>
      </c>
      <c r="F13106" s="4">
        <v>2725787</v>
      </c>
      <c r="G13106" s="4">
        <v>54205</v>
      </c>
      <c r="H13106" s="4">
        <v>4326986</v>
      </c>
      <c r="I13106" s="4">
        <v>140143519</v>
      </c>
      <c r="J13106" s="4">
        <v>133036541</v>
      </c>
    </row>
    <row r="13107" spans="1:10" x14ac:dyDescent="0.35">
      <c r="B13107" t="s">
        <v>1878</v>
      </c>
      <c r="C13107" t="s">
        <v>1879</v>
      </c>
      <c r="D13107" s="4">
        <v>123166</v>
      </c>
      <c r="I13107" s="4">
        <v>123166</v>
      </c>
      <c r="J13107" s="4">
        <v>123166</v>
      </c>
    </row>
    <row r="13108" spans="1:10" x14ac:dyDescent="0.35">
      <c r="C13108" t="s">
        <v>1897</v>
      </c>
      <c r="D13108" s="4">
        <v>5876</v>
      </c>
      <c r="I13108" s="4">
        <v>5876</v>
      </c>
      <c r="J13108" s="4">
        <v>5876</v>
      </c>
    </row>
    <row r="13109" spans="1:10" x14ac:dyDescent="0.35">
      <c r="C13109" t="s">
        <v>1880</v>
      </c>
      <c r="D13109" s="4">
        <v>70439</v>
      </c>
      <c r="I13109" s="4">
        <v>70439</v>
      </c>
      <c r="J13109" s="4">
        <v>70439</v>
      </c>
    </row>
    <row r="13110" spans="1:10" x14ac:dyDescent="0.35">
      <c r="C13110" t="s">
        <v>1881</v>
      </c>
      <c r="D13110" s="4">
        <v>174485</v>
      </c>
      <c r="I13110" s="4">
        <v>174485</v>
      </c>
      <c r="J13110" s="4">
        <v>174485</v>
      </c>
    </row>
    <row r="13111" spans="1:10" x14ac:dyDescent="0.35">
      <c r="C13111" t="s">
        <v>1882</v>
      </c>
      <c r="E13111" s="4">
        <v>85280</v>
      </c>
      <c r="I13111" s="4">
        <v>85280</v>
      </c>
      <c r="J13111">
        <v>85280</v>
      </c>
    </row>
    <row r="13112" spans="1:10" x14ac:dyDescent="0.35">
      <c r="B13112" t="s">
        <v>1878</v>
      </c>
      <c r="C13112" t="s">
        <v>1900</v>
      </c>
      <c r="D13112" s="4">
        <v>13920</v>
      </c>
      <c r="I13112" s="4">
        <v>13920</v>
      </c>
      <c r="J13112" s="4">
        <v>13920</v>
      </c>
    </row>
    <row r="13113" spans="1:10" x14ac:dyDescent="0.35">
      <c r="C13113" t="s">
        <v>1883</v>
      </c>
      <c r="D13113" s="4">
        <v>61484</v>
      </c>
      <c r="I13113" s="4">
        <v>61484</v>
      </c>
      <c r="J13113" s="4">
        <v>61484</v>
      </c>
    </row>
    <row r="13114" spans="1:10" x14ac:dyDescent="0.35">
      <c r="C13114" t="s">
        <v>1884</v>
      </c>
      <c r="D13114" s="4">
        <v>15674</v>
      </c>
      <c r="F13114" s="4">
        <v>1750</v>
      </c>
      <c r="I13114" s="4">
        <v>17424</v>
      </c>
      <c r="J13114" s="4">
        <v>15674</v>
      </c>
    </row>
    <row r="13115" spans="1:10" x14ac:dyDescent="0.35">
      <c r="B13115" t="s">
        <v>56</v>
      </c>
      <c r="D13115" s="4">
        <v>465046</v>
      </c>
      <c r="E13115" s="4">
        <v>85280</v>
      </c>
      <c r="F13115" s="4">
        <v>1750</v>
      </c>
      <c r="I13115" s="4">
        <v>552075</v>
      </c>
      <c r="J13115" s="4">
        <v>550326</v>
      </c>
    </row>
    <row r="13116" spans="1:10" x14ac:dyDescent="0.35">
      <c r="B13116" t="s">
        <v>1887</v>
      </c>
      <c r="C13116" t="s">
        <v>1889</v>
      </c>
      <c r="E13116" s="4">
        <v>540750</v>
      </c>
      <c r="I13116" s="4">
        <v>540750</v>
      </c>
      <c r="J13116">
        <v>540750</v>
      </c>
    </row>
    <row r="13117" spans="1:10" x14ac:dyDescent="0.35">
      <c r="C13117" t="s">
        <v>1890</v>
      </c>
      <c r="E13117" s="4">
        <v>296250</v>
      </c>
      <c r="I13117" s="4">
        <v>296250</v>
      </c>
      <c r="J13117">
        <v>296250</v>
      </c>
    </row>
    <row r="13118" spans="1:10" x14ac:dyDescent="0.35">
      <c r="B13118" t="s">
        <v>58</v>
      </c>
      <c r="E13118" s="4">
        <v>837000</v>
      </c>
      <c r="I13118" s="4">
        <v>837000</v>
      </c>
      <c r="J13118">
        <v>837000</v>
      </c>
    </row>
    <row r="13119" spans="1:10" x14ac:dyDescent="0.35">
      <c r="A13119" t="s">
        <v>1772</v>
      </c>
      <c r="D13119" s="4">
        <v>184144047</v>
      </c>
      <c r="E13119" s="4">
        <v>77394069</v>
      </c>
      <c r="F13119" s="4">
        <v>24714101</v>
      </c>
      <c r="G13119" s="4">
        <v>6702546</v>
      </c>
      <c r="H13119" s="4">
        <v>41247162</v>
      </c>
      <c r="I13119" s="4">
        <v>334201924</v>
      </c>
      <c r="J13119" s="4">
        <v>261538116</v>
      </c>
    </row>
    <row r="13120" spans="1:10" x14ac:dyDescent="0.35">
      <c r="A13120" t="s">
        <v>1241</v>
      </c>
      <c r="B13120" t="s">
        <v>1842</v>
      </c>
      <c r="C13120" t="s">
        <v>1843</v>
      </c>
      <c r="D13120" s="4">
        <v>1954216</v>
      </c>
      <c r="F13120" s="4">
        <v>2195200</v>
      </c>
      <c r="I13120" s="4">
        <v>4149416</v>
      </c>
      <c r="J13120" s="4">
        <v>1954216</v>
      </c>
    </row>
    <row r="13121" spans="2:10" x14ac:dyDescent="0.35">
      <c r="C13121" t="s">
        <v>1844</v>
      </c>
      <c r="F13121" s="4">
        <v>56660</v>
      </c>
      <c r="G13121" s="4">
        <v>14706</v>
      </c>
      <c r="H13121" s="4">
        <v>378257</v>
      </c>
      <c r="I13121" s="4">
        <v>449623</v>
      </c>
      <c r="J13121">
        <v>0</v>
      </c>
    </row>
    <row r="13122" spans="2:10" x14ac:dyDescent="0.35">
      <c r="C13122" t="s">
        <v>1845</v>
      </c>
      <c r="H13122" s="4">
        <v>490765</v>
      </c>
      <c r="I13122" s="4">
        <v>490765</v>
      </c>
      <c r="J13122">
        <v>0</v>
      </c>
    </row>
    <row r="13123" spans="2:10" x14ac:dyDescent="0.35">
      <c r="B13123" t="s">
        <v>51</v>
      </c>
      <c r="D13123" s="4">
        <v>1954216</v>
      </c>
      <c r="F13123" s="4">
        <v>2251860</v>
      </c>
      <c r="G13123" s="4">
        <v>14706</v>
      </c>
      <c r="H13123" s="4">
        <v>869022</v>
      </c>
      <c r="I13123" s="4">
        <v>5089804</v>
      </c>
      <c r="J13123" s="4">
        <v>1954216</v>
      </c>
    </row>
    <row r="13124" spans="2:10" x14ac:dyDescent="0.35">
      <c r="B13124" t="s">
        <v>1843</v>
      </c>
      <c r="C13124" t="s">
        <v>1846</v>
      </c>
      <c r="D13124" s="4">
        <v>3972875</v>
      </c>
      <c r="H13124" s="4">
        <v>2352300</v>
      </c>
      <c r="I13124" s="4">
        <v>6325175</v>
      </c>
      <c r="J13124" s="4">
        <v>3972875</v>
      </c>
    </row>
    <row r="13125" spans="2:10" x14ac:dyDescent="0.35">
      <c r="C13125" t="s">
        <v>1847</v>
      </c>
      <c r="D13125" s="4">
        <v>854532</v>
      </c>
      <c r="F13125" s="4">
        <v>67568</v>
      </c>
      <c r="H13125" s="4">
        <v>1375000</v>
      </c>
      <c r="I13125" s="4">
        <v>2297100</v>
      </c>
      <c r="J13125" s="4">
        <v>854532</v>
      </c>
    </row>
    <row r="13126" spans="2:10" x14ac:dyDescent="0.35">
      <c r="C13126" t="s">
        <v>1848</v>
      </c>
      <c r="D13126" s="4">
        <v>9374</v>
      </c>
      <c r="I13126" s="4">
        <v>9374</v>
      </c>
      <c r="J13126" s="4">
        <v>9374</v>
      </c>
    </row>
    <row r="13127" spans="2:10" x14ac:dyDescent="0.35">
      <c r="B13127" t="s">
        <v>52</v>
      </c>
      <c r="D13127" s="4">
        <v>4836781</v>
      </c>
      <c r="F13127" s="4">
        <v>67568</v>
      </c>
      <c r="H13127" s="4">
        <v>3727300</v>
      </c>
      <c r="I13127" s="4">
        <v>8631649</v>
      </c>
      <c r="J13127" s="4">
        <v>4836781</v>
      </c>
    </row>
    <row r="13128" spans="2:10" x14ac:dyDescent="0.35">
      <c r="B13128" t="s">
        <v>1844</v>
      </c>
      <c r="C13128" t="s">
        <v>1851</v>
      </c>
      <c r="D13128" s="4">
        <v>1400</v>
      </c>
      <c r="F13128" s="4">
        <v>102832</v>
      </c>
      <c r="I13128" s="4">
        <v>104232</v>
      </c>
      <c r="J13128" s="4">
        <v>1400</v>
      </c>
    </row>
    <row r="13129" spans="2:10" x14ac:dyDescent="0.35">
      <c r="C13129" t="s">
        <v>1854</v>
      </c>
      <c r="F13129" s="4">
        <v>262271</v>
      </c>
      <c r="I13129" s="4">
        <v>262271</v>
      </c>
      <c r="J13129">
        <v>0</v>
      </c>
    </row>
    <row r="13130" spans="2:10" x14ac:dyDescent="0.35">
      <c r="C13130" t="s">
        <v>1855</v>
      </c>
      <c r="F13130" s="4">
        <v>170193</v>
      </c>
      <c r="I13130" s="4">
        <v>170193</v>
      </c>
      <c r="J13130">
        <v>0</v>
      </c>
    </row>
    <row r="13131" spans="2:10" x14ac:dyDescent="0.35">
      <c r="C13131" t="s">
        <v>1856</v>
      </c>
      <c r="I13131" s="4">
        <v>0</v>
      </c>
      <c r="J13131">
        <v>0</v>
      </c>
    </row>
    <row r="13132" spans="2:10" x14ac:dyDescent="0.35">
      <c r="C13132" t="s">
        <v>1858</v>
      </c>
      <c r="H13132" s="4">
        <v>56309</v>
      </c>
      <c r="I13132" s="4">
        <v>56309</v>
      </c>
      <c r="J13132">
        <v>0</v>
      </c>
    </row>
    <row r="13133" spans="2:10" x14ac:dyDescent="0.35">
      <c r="C13133" t="s">
        <v>1859</v>
      </c>
      <c r="H13133" s="4">
        <v>680421</v>
      </c>
      <c r="I13133" s="4">
        <v>680421</v>
      </c>
      <c r="J13133">
        <v>0</v>
      </c>
    </row>
    <row r="13134" spans="2:10" x14ac:dyDescent="0.35">
      <c r="C13134" t="s">
        <v>1860</v>
      </c>
      <c r="H13134" s="4">
        <v>1195733</v>
      </c>
      <c r="I13134" s="4">
        <v>1195733</v>
      </c>
      <c r="J13134">
        <v>0</v>
      </c>
    </row>
    <row r="13135" spans="2:10" x14ac:dyDescent="0.35">
      <c r="C13135" t="s">
        <v>1861</v>
      </c>
      <c r="D13135" s="4">
        <v>1987</v>
      </c>
      <c r="F13135" s="4">
        <v>57129</v>
      </c>
      <c r="I13135" s="4">
        <v>59116</v>
      </c>
      <c r="J13135" s="4">
        <v>1987</v>
      </c>
    </row>
    <row r="13136" spans="2:10" x14ac:dyDescent="0.35">
      <c r="B13136" t="s">
        <v>54</v>
      </c>
      <c r="D13136" s="4">
        <v>3388</v>
      </c>
      <c r="F13136" s="4">
        <v>592425</v>
      </c>
      <c r="H13136" s="4">
        <v>1932463</v>
      </c>
      <c r="I13136" s="4">
        <v>2528275</v>
      </c>
      <c r="J13136" s="4">
        <v>3388</v>
      </c>
    </row>
    <row r="13137" spans="2:10" x14ac:dyDescent="0.35">
      <c r="B13137" t="s">
        <v>1845</v>
      </c>
      <c r="C13137" t="s">
        <v>1866</v>
      </c>
      <c r="I13137" s="4">
        <v>0</v>
      </c>
      <c r="J13137">
        <v>0</v>
      </c>
    </row>
    <row r="13138" spans="2:10" x14ac:dyDescent="0.35">
      <c r="C13138" t="s">
        <v>1867</v>
      </c>
      <c r="D13138" s="4">
        <v>49744</v>
      </c>
      <c r="E13138" s="4">
        <v>541372</v>
      </c>
      <c r="F13138" s="4">
        <v>483000</v>
      </c>
      <c r="H13138" s="4">
        <v>262321</v>
      </c>
      <c r="I13138" s="4">
        <v>1336437</v>
      </c>
      <c r="J13138" s="4">
        <v>591116</v>
      </c>
    </row>
    <row r="13139" spans="2:10" x14ac:dyDescent="0.35">
      <c r="C13139" t="s">
        <v>1868</v>
      </c>
      <c r="D13139" s="4">
        <v>229587</v>
      </c>
      <c r="E13139" s="4">
        <v>572703</v>
      </c>
      <c r="H13139" s="4">
        <v>258285</v>
      </c>
      <c r="I13139" s="4">
        <v>1060575</v>
      </c>
      <c r="J13139" s="4">
        <v>802290</v>
      </c>
    </row>
    <row r="13140" spans="2:10" x14ac:dyDescent="0.35">
      <c r="C13140" t="s">
        <v>1869</v>
      </c>
      <c r="D13140" s="4">
        <v>8296</v>
      </c>
      <c r="E13140" s="4">
        <v>456000</v>
      </c>
      <c r="H13140" s="4">
        <v>0</v>
      </c>
      <c r="I13140" s="4">
        <v>464296</v>
      </c>
      <c r="J13140" s="4">
        <v>464296</v>
      </c>
    </row>
    <row r="13141" spans="2:10" x14ac:dyDescent="0.35">
      <c r="C13141" t="s">
        <v>1870</v>
      </c>
      <c r="E13141" s="4">
        <v>1795138</v>
      </c>
      <c r="H13141" s="4">
        <v>18179</v>
      </c>
      <c r="I13141" s="4">
        <v>1813318</v>
      </c>
      <c r="J13141">
        <v>1795138</v>
      </c>
    </row>
    <row r="13142" spans="2:10" x14ac:dyDescent="0.35">
      <c r="C13142" t="s">
        <v>1871</v>
      </c>
      <c r="D13142" s="4">
        <v>56610</v>
      </c>
      <c r="E13142" s="4">
        <v>10750000</v>
      </c>
      <c r="F13142" s="4">
        <v>30092</v>
      </c>
      <c r="I13142" s="4">
        <v>10836702</v>
      </c>
      <c r="J13142" s="4">
        <v>10806610</v>
      </c>
    </row>
    <row r="13143" spans="2:10" x14ac:dyDescent="0.35">
      <c r="C13143" t="s">
        <v>1872</v>
      </c>
      <c r="D13143" s="4">
        <v>51924</v>
      </c>
      <c r="I13143" s="4">
        <v>51924</v>
      </c>
      <c r="J13143" s="4">
        <v>51924</v>
      </c>
    </row>
    <row r="13144" spans="2:10" x14ac:dyDescent="0.35">
      <c r="C13144" t="s">
        <v>1875</v>
      </c>
      <c r="D13144" s="4">
        <v>1225</v>
      </c>
      <c r="E13144" s="4">
        <v>17436</v>
      </c>
      <c r="H13144" s="4">
        <v>23248</v>
      </c>
      <c r="I13144" s="4">
        <v>41910</v>
      </c>
      <c r="J13144" s="4">
        <v>18661</v>
      </c>
    </row>
    <row r="13145" spans="2:10" x14ac:dyDescent="0.35">
      <c r="C13145" t="s">
        <v>1877</v>
      </c>
      <c r="D13145" s="4">
        <v>4625</v>
      </c>
      <c r="I13145" s="4">
        <v>4625</v>
      </c>
      <c r="J13145" s="4">
        <v>4625</v>
      </c>
    </row>
    <row r="13146" spans="2:10" x14ac:dyDescent="0.35">
      <c r="B13146" t="s">
        <v>55</v>
      </c>
      <c r="D13146" s="4">
        <v>402011</v>
      </c>
      <c r="E13146" s="4">
        <v>14132649</v>
      </c>
      <c r="F13146" s="4">
        <v>513092</v>
      </c>
      <c r="H13146" s="4">
        <v>562033</v>
      </c>
      <c r="I13146" s="4">
        <v>15609785</v>
      </c>
      <c r="J13146" s="4">
        <v>14534660</v>
      </c>
    </row>
    <row r="13147" spans="2:10" x14ac:dyDescent="0.35">
      <c r="B13147" t="s">
        <v>1878</v>
      </c>
      <c r="C13147" t="s">
        <v>1879</v>
      </c>
      <c r="D13147" s="4">
        <v>62034</v>
      </c>
      <c r="I13147" s="4">
        <v>62034</v>
      </c>
      <c r="J13147" s="4">
        <v>62034</v>
      </c>
    </row>
    <row r="13148" spans="2:10" x14ac:dyDescent="0.35">
      <c r="C13148" t="s">
        <v>1881</v>
      </c>
      <c r="D13148" s="4">
        <v>73121</v>
      </c>
      <c r="I13148" s="4">
        <v>73121</v>
      </c>
      <c r="J13148" s="4">
        <v>73121</v>
      </c>
    </row>
    <row r="13149" spans="2:10" x14ac:dyDescent="0.35">
      <c r="B13149" t="s">
        <v>56</v>
      </c>
      <c r="D13149" s="4">
        <v>135155</v>
      </c>
      <c r="I13149" s="4">
        <v>135155</v>
      </c>
      <c r="J13149" s="4">
        <v>135155</v>
      </c>
    </row>
    <row r="13150" spans="2:10" x14ac:dyDescent="0.35">
      <c r="B13150" t="s">
        <v>1887</v>
      </c>
      <c r="C13150" t="s">
        <v>1889</v>
      </c>
      <c r="E13150" s="4">
        <v>126000</v>
      </c>
      <c r="I13150" s="4">
        <v>126000</v>
      </c>
      <c r="J13150">
        <v>126000</v>
      </c>
    </row>
    <row r="13151" spans="2:10" x14ac:dyDescent="0.35">
      <c r="C13151" t="s">
        <v>1890</v>
      </c>
      <c r="E13151" s="4">
        <v>75000</v>
      </c>
      <c r="I13151" s="4">
        <v>75000</v>
      </c>
      <c r="J13151">
        <v>75000</v>
      </c>
    </row>
    <row r="13152" spans="2:10" x14ac:dyDescent="0.35">
      <c r="B13152" t="s">
        <v>58</v>
      </c>
      <c r="E13152" s="4">
        <v>201000</v>
      </c>
      <c r="I13152" s="4">
        <v>201000</v>
      </c>
      <c r="J13152">
        <v>201000</v>
      </c>
    </row>
    <row r="13153" spans="1:10" x14ac:dyDescent="0.35">
      <c r="A13153" t="s">
        <v>1773</v>
      </c>
      <c r="D13153" s="4">
        <v>7331551</v>
      </c>
      <c r="E13153" s="4">
        <v>14333649</v>
      </c>
      <c r="F13153" s="4">
        <v>3424945</v>
      </c>
      <c r="G13153" s="4">
        <v>14706</v>
      </c>
      <c r="H13153" s="4">
        <v>7090819</v>
      </c>
      <c r="I13153" s="4">
        <v>32195669</v>
      </c>
      <c r="J13153" s="4">
        <v>21665200</v>
      </c>
    </row>
    <row r="13154" spans="1:10" x14ac:dyDescent="0.35">
      <c r="A13154" t="s">
        <v>1244</v>
      </c>
      <c r="B13154" t="s">
        <v>1842</v>
      </c>
      <c r="C13154" t="s">
        <v>1843</v>
      </c>
      <c r="D13154" s="4">
        <v>599042</v>
      </c>
      <c r="F13154" s="4">
        <v>532000</v>
      </c>
      <c r="I13154" s="4">
        <v>1131042</v>
      </c>
      <c r="J13154" s="4">
        <v>599042</v>
      </c>
    </row>
    <row r="13155" spans="1:10" x14ac:dyDescent="0.35">
      <c r="C13155" t="s">
        <v>1844</v>
      </c>
      <c r="D13155" s="4">
        <v>49766</v>
      </c>
      <c r="F13155" s="4">
        <v>41574</v>
      </c>
      <c r="H13155" s="4">
        <v>10800</v>
      </c>
      <c r="I13155" s="4">
        <v>102140</v>
      </c>
      <c r="J13155" s="4">
        <v>49766</v>
      </c>
    </row>
    <row r="13156" spans="1:10" x14ac:dyDescent="0.35">
      <c r="C13156" t="s">
        <v>1845</v>
      </c>
      <c r="D13156" s="4">
        <v>63563</v>
      </c>
      <c r="I13156" s="4">
        <v>63563</v>
      </c>
      <c r="J13156" s="4">
        <v>63563</v>
      </c>
    </row>
    <row r="13157" spans="1:10" x14ac:dyDescent="0.35">
      <c r="B13157" t="s">
        <v>51</v>
      </c>
      <c r="D13157" s="4">
        <v>712371</v>
      </c>
      <c r="F13157" s="4">
        <v>573574</v>
      </c>
      <c r="H13157" s="4">
        <v>10800</v>
      </c>
      <c r="I13157" s="4">
        <v>1296745</v>
      </c>
      <c r="J13157" s="4">
        <v>712371</v>
      </c>
    </row>
    <row r="13158" spans="1:10" x14ac:dyDescent="0.35">
      <c r="B13158" t="s">
        <v>1843</v>
      </c>
      <c r="C13158" t="s">
        <v>1846</v>
      </c>
      <c r="D13158" s="4">
        <v>365079</v>
      </c>
      <c r="E13158" s="4">
        <v>379469</v>
      </c>
      <c r="F13158" s="4">
        <v>361680</v>
      </c>
      <c r="H13158" s="4">
        <v>280000</v>
      </c>
      <c r="I13158" s="4">
        <v>1386228</v>
      </c>
      <c r="J13158" s="4">
        <v>744548</v>
      </c>
    </row>
    <row r="13159" spans="1:10" x14ac:dyDescent="0.35">
      <c r="C13159" t="s">
        <v>1847</v>
      </c>
      <c r="D13159" s="4">
        <v>432218</v>
      </c>
      <c r="I13159" s="4">
        <v>432218</v>
      </c>
      <c r="J13159" s="4">
        <v>432218</v>
      </c>
    </row>
    <row r="13160" spans="1:10" x14ac:dyDescent="0.35">
      <c r="C13160" t="s">
        <v>1848</v>
      </c>
      <c r="D13160" s="4">
        <v>33527</v>
      </c>
      <c r="I13160" s="4">
        <v>33527</v>
      </c>
      <c r="J13160" s="4">
        <v>33527</v>
      </c>
    </row>
    <row r="13161" spans="1:10" x14ac:dyDescent="0.35">
      <c r="B13161" t="s">
        <v>52</v>
      </c>
      <c r="D13161" s="4">
        <v>830824</v>
      </c>
      <c r="E13161" s="4">
        <v>379469</v>
      </c>
      <c r="F13161" s="4">
        <v>361680</v>
      </c>
      <c r="H13161" s="4">
        <v>280000</v>
      </c>
      <c r="I13161" s="4">
        <v>1851973</v>
      </c>
      <c r="J13161" s="4">
        <v>1210293</v>
      </c>
    </row>
    <row r="13162" spans="1:10" x14ac:dyDescent="0.35">
      <c r="B13162" t="s">
        <v>1844</v>
      </c>
      <c r="C13162" t="s">
        <v>1851</v>
      </c>
      <c r="D13162" s="4">
        <v>21219</v>
      </c>
      <c r="I13162" s="4">
        <v>21219</v>
      </c>
      <c r="J13162" s="4">
        <v>21219</v>
      </c>
    </row>
    <row r="13163" spans="1:10" x14ac:dyDescent="0.35">
      <c r="C13163" t="s">
        <v>1852</v>
      </c>
      <c r="E13163" s="4">
        <v>1921</v>
      </c>
      <c r="I13163" s="4">
        <v>1921</v>
      </c>
      <c r="J13163">
        <v>1921</v>
      </c>
    </row>
    <row r="13164" spans="1:10" x14ac:dyDescent="0.35">
      <c r="C13164" t="s">
        <v>1854</v>
      </c>
      <c r="F13164" s="4">
        <v>40349</v>
      </c>
      <c r="I13164" s="4">
        <v>40349</v>
      </c>
      <c r="J13164">
        <v>0</v>
      </c>
    </row>
    <row r="13165" spans="1:10" x14ac:dyDescent="0.35">
      <c r="C13165" t="s">
        <v>1855</v>
      </c>
      <c r="F13165" s="4">
        <v>40806</v>
      </c>
      <c r="I13165" s="4">
        <v>40806</v>
      </c>
      <c r="J13165">
        <v>0</v>
      </c>
    </row>
    <row r="13166" spans="1:10" x14ac:dyDescent="0.35">
      <c r="C13166" t="s">
        <v>1856</v>
      </c>
      <c r="I13166" s="4">
        <v>0</v>
      </c>
      <c r="J13166">
        <v>0</v>
      </c>
    </row>
    <row r="13167" spans="1:10" x14ac:dyDescent="0.35">
      <c r="C13167" t="s">
        <v>1857</v>
      </c>
      <c r="F13167" s="4">
        <v>679</v>
      </c>
      <c r="I13167" s="4">
        <v>679</v>
      </c>
      <c r="J13167">
        <v>0</v>
      </c>
    </row>
    <row r="13168" spans="1:10" x14ac:dyDescent="0.35">
      <c r="C13168" t="s">
        <v>1858</v>
      </c>
      <c r="H13168" s="4">
        <v>15586</v>
      </c>
      <c r="I13168" s="4">
        <v>15586</v>
      </c>
      <c r="J13168">
        <v>0</v>
      </c>
    </row>
    <row r="13169" spans="2:10" x14ac:dyDescent="0.35">
      <c r="C13169" t="s">
        <v>1859</v>
      </c>
      <c r="H13169" s="4">
        <v>100000</v>
      </c>
      <c r="I13169" s="4">
        <v>100000</v>
      </c>
      <c r="J13169">
        <v>0</v>
      </c>
    </row>
    <row r="13170" spans="2:10" x14ac:dyDescent="0.35">
      <c r="C13170" t="s">
        <v>1860</v>
      </c>
      <c r="H13170" s="4">
        <v>108703</v>
      </c>
      <c r="I13170" s="4">
        <v>108703</v>
      </c>
      <c r="J13170">
        <v>0</v>
      </c>
    </row>
    <row r="13171" spans="2:10" x14ac:dyDescent="0.35">
      <c r="C13171" t="s">
        <v>1861</v>
      </c>
      <c r="D13171" s="4">
        <v>9794</v>
      </c>
      <c r="I13171" s="4">
        <v>9794</v>
      </c>
      <c r="J13171" s="4">
        <v>9794</v>
      </c>
    </row>
    <row r="13172" spans="2:10" x14ac:dyDescent="0.35">
      <c r="C13172" t="s">
        <v>1863</v>
      </c>
      <c r="F13172" s="4">
        <v>7780</v>
      </c>
      <c r="I13172" s="4">
        <v>7780</v>
      </c>
      <c r="J13172">
        <v>0</v>
      </c>
    </row>
    <row r="13173" spans="2:10" x14ac:dyDescent="0.35">
      <c r="B13173" t="s">
        <v>54</v>
      </c>
      <c r="D13173" s="4">
        <v>31013</v>
      </c>
      <c r="E13173" s="4">
        <v>1921</v>
      </c>
      <c r="F13173" s="4">
        <v>89615</v>
      </c>
      <c r="H13173" s="4">
        <v>224289</v>
      </c>
      <c r="I13173" s="4">
        <v>346837</v>
      </c>
      <c r="J13173" s="4">
        <v>32934</v>
      </c>
    </row>
    <row r="13174" spans="2:10" x14ac:dyDescent="0.35">
      <c r="B13174" t="s">
        <v>1845</v>
      </c>
      <c r="C13174" t="s">
        <v>1866</v>
      </c>
      <c r="I13174" s="4">
        <v>0</v>
      </c>
      <c r="J13174">
        <v>0</v>
      </c>
    </row>
    <row r="13175" spans="2:10" x14ac:dyDescent="0.35">
      <c r="C13175" t="s">
        <v>1867</v>
      </c>
      <c r="F13175" s="4">
        <v>101100</v>
      </c>
      <c r="H13175" s="4">
        <v>80299</v>
      </c>
      <c r="I13175" s="4">
        <v>181399</v>
      </c>
      <c r="J13175">
        <v>0</v>
      </c>
    </row>
    <row r="13176" spans="2:10" x14ac:dyDescent="0.35">
      <c r="C13176" t="s">
        <v>1868</v>
      </c>
      <c r="D13176" s="4">
        <v>1415</v>
      </c>
      <c r="H13176" s="4">
        <v>80423</v>
      </c>
      <c r="I13176" s="4">
        <v>81838</v>
      </c>
      <c r="J13176" s="4">
        <v>1415</v>
      </c>
    </row>
    <row r="13177" spans="2:10" x14ac:dyDescent="0.35">
      <c r="C13177" t="s">
        <v>1869</v>
      </c>
      <c r="H13177" s="4">
        <v>14400</v>
      </c>
      <c r="I13177" s="4">
        <v>14400</v>
      </c>
      <c r="J13177">
        <v>0</v>
      </c>
    </row>
    <row r="13178" spans="2:10" x14ac:dyDescent="0.35">
      <c r="C13178" t="s">
        <v>1870</v>
      </c>
      <c r="E13178" s="4">
        <v>4877</v>
      </c>
      <c r="G13178" s="4">
        <v>140134</v>
      </c>
      <c r="I13178" s="4">
        <v>145012</v>
      </c>
      <c r="J13178">
        <v>4877</v>
      </c>
    </row>
    <row r="13179" spans="2:10" x14ac:dyDescent="0.35">
      <c r="C13179" t="s">
        <v>1871</v>
      </c>
      <c r="E13179" s="4">
        <v>2150000</v>
      </c>
      <c r="F13179" s="4">
        <v>6018</v>
      </c>
      <c r="I13179" s="4">
        <v>2156018</v>
      </c>
      <c r="J13179">
        <v>2150000</v>
      </c>
    </row>
    <row r="13180" spans="2:10" x14ac:dyDescent="0.35">
      <c r="C13180" t="s">
        <v>1875</v>
      </c>
      <c r="H13180" s="4">
        <v>5812</v>
      </c>
      <c r="I13180" s="4">
        <v>5812</v>
      </c>
      <c r="J13180">
        <v>0</v>
      </c>
    </row>
    <row r="13181" spans="2:10" x14ac:dyDescent="0.35">
      <c r="B13181" t="s">
        <v>55</v>
      </c>
      <c r="D13181" s="4">
        <v>1415</v>
      </c>
      <c r="E13181" s="4">
        <v>2154877</v>
      </c>
      <c r="F13181" s="4">
        <v>107118</v>
      </c>
      <c r="G13181" s="4">
        <v>140134</v>
      </c>
      <c r="H13181" s="4">
        <v>180935</v>
      </c>
      <c r="I13181" s="4">
        <v>2584480</v>
      </c>
      <c r="J13181" s="4">
        <v>2156292</v>
      </c>
    </row>
    <row r="13182" spans="2:10" x14ac:dyDescent="0.35">
      <c r="B13182" t="s">
        <v>1878</v>
      </c>
      <c r="C13182" t="s">
        <v>1879</v>
      </c>
      <c r="D13182" s="4">
        <v>21430</v>
      </c>
      <c r="I13182" s="4">
        <v>21430</v>
      </c>
      <c r="J13182" s="4">
        <v>21430</v>
      </c>
    </row>
    <row r="13183" spans="2:10" x14ac:dyDescent="0.35">
      <c r="C13183" t="s">
        <v>1881</v>
      </c>
      <c r="D13183" s="4">
        <v>14676</v>
      </c>
      <c r="I13183" s="4">
        <v>14676</v>
      </c>
      <c r="J13183" s="4">
        <v>14676</v>
      </c>
    </row>
    <row r="13184" spans="2:10" x14ac:dyDescent="0.35">
      <c r="B13184" t="s">
        <v>56</v>
      </c>
      <c r="D13184" s="4">
        <v>36106</v>
      </c>
      <c r="I13184" s="4">
        <v>36106</v>
      </c>
      <c r="J13184" s="4">
        <v>36106</v>
      </c>
    </row>
    <row r="13185" spans="1:10" x14ac:dyDescent="0.35">
      <c r="B13185" t="s">
        <v>1887</v>
      </c>
      <c r="C13185" t="s">
        <v>1888</v>
      </c>
      <c r="H13185" s="4">
        <v>76800</v>
      </c>
      <c r="I13185" s="4">
        <v>76800</v>
      </c>
      <c r="J13185">
        <v>0</v>
      </c>
    </row>
    <row r="13186" spans="1:10" x14ac:dyDescent="0.35">
      <c r="C13186" t="s">
        <v>1889</v>
      </c>
      <c r="G13186" s="4">
        <v>42000</v>
      </c>
      <c r="I13186" s="4">
        <v>42000</v>
      </c>
      <c r="J13186">
        <v>0</v>
      </c>
    </row>
    <row r="13187" spans="1:10" x14ac:dyDescent="0.35">
      <c r="C13187" t="s">
        <v>1890</v>
      </c>
      <c r="G13187" s="4">
        <v>30000</v>
      </c>
      <c r="I13187" s="4">
        <v>30000</v>
      </c>
      <c r="J13187">
        <v>0</v>
      </c>
    </row>
    <row r="13188" spans="1:10" x14ac:dyDescent="0.35">
      <c r="B13188" t="s">
        <v>58</v>
      </c>
      <c r="G13188" s="4">
        <v>72000</v>
      </c>
      <c r="H13188" s="4">
        <v>76800</v>
      </c>
      <c r="I13188" s="4">
        <v>148800</v>
      </c>
      <c r="J13188">
        <v>0</v>
      </c>
    </row>
    <row r="13189" spans="1:10" x14ac:dyDescent="0.35">
      <c r="A13189" t="s">
        <v>1774</v>
      </c>
      <c r="D13189" s="4">
        <v>1611729</v>
      </c>
      <c r="E13189" s="4">
        <v>2536267</v>
      </c>
      <c r="F13189" s="4">
        <v>1131987</v>
      </c>
      <c r="G13189" s="4">
        <v>212134</v>
      </c>
      <c r="H13189" s="4">
        <v>772823</v>
      </c>
      <c r="I13189" s="4">
        <v>6264941</v>
      </c>
      <c r="J13189" s="4">
        <v>4147996</v>
      </c>
    </row>
    <row r="13190" spans="1:10" x14ac:dyDescent="0.35">
      <c r="A13190" t="s">
        <v>1246</v>
      </c>
      <c r="B13190" t="s">
        <v>1842</v>
      </c>
      <c r="C13190" t="s">
        <v>1843</v>
      </c>
      <c r="D13190" s="4">
        <v>552787</v>
      </c>
      <c r="F13190" s="4">
        <v>266000</v>
      </c>
      <c r="I13190" s="4">
        <v>818787</v>
      </c>
      <c r="J13190" s="4">
        <v>552787</v>
      </c>
    </row>
    <row r="13191" spans="1:10" x14ac:dyDescent="0.35">
      <c r="C13191" t="s">
        <v>1844</v>
      </c>
      <c r="F13191" s="4">
        <v>52768</v>
      </c>
      <c r="H13191" s="4">
        <v>51474</v>
      </c>
      <c r="I13191" s="4">
        <v>104242</v>
      </c>
      <c r="J13191">
        <v>0</v>
      </c>
    </row>
    <row r="13192" spans="1:10" x14ac:dyDescent="0.35">
      <c r="C13192" t="s">
        <v>1845</v>
      </c>
      <c r="H13192" s="4">
        <v>90171</v>
      </c>
      <c r="I13192" s="4">
        <v>90171</v>
      </c>
      <c r="J13192">
        <v>0</v>
      </c>
    </row>
    <row r="13193" spans="1:10" x14ac:dyDescent="0.35">
      <c r="B13193" t="s">
        <v>51</v>
      </c>
      <c r="D13193" s="4">
        <v>552787</v>
      </c>
      <c r="F13193" s="4">
        <v>318768</v>
      </c>
      <c r="H13193" s="4">
        <v>141645</v>
      </c>
      <c r="I13193" s="4">
        <v>1013199</v>
      </c>
      <c r="J13193" s="4">
        <v>552787</v>
      </c>
    </row>
    <row r="13194" spans="1:10" x14ac:dyDescent="0.35">
      <c r="B13194" t="s">
        <v>1843</v>
      </c>
      <c r="C13194" t="s">
        <v>1846</v>
      </c>
      <c r="D13194" s="4">
        <v>550411</v>
      </c>
      <c r="E13194" s="4">
        <v>6822</v>
      </c>
      <c r="F13194" s="4">
        <v>500222</v>
      </c>
      <c r="H13194" s="4">
        <v>280000</v>
      </c>
      <c r="I13194" s="4">
        <v>1337455</v>
      </c>
      <c r="J13194" s="4">
        <v>557233</v>
      </c>
    </row>
    <row r="13195" spans="1:10" x14ac:dyDescent="0.35">
      <c r="C13195" t="s">
        <v>1847</v>
      </c>
      <c r="D13195" s="4">
        <v>183766</v>
      </c>
      <c r="F13195" s="4">
        <v>67568</v>
      </c>
      <c r="H13195" s="4">
        <v>220000</v>
      </c>
      <c r="I13195" s="4">
        <v>471334</v>
      </c>
      <c r="J13195" s="4">
        <v>183766</v>
      </c>
    </row>
    <row r="13196" spans="1:10" x14ac:dyDescent="0.35">
      <c r="C13196" t="s">
        <v>1848</v>
      </c>
      <c r="D13196" s="4">
        <v>2152</v>
      </c>
      <c r="I13196" s="4">
        <v>2152</v>
      </c>
      <c r="J13196" s="4">
        <v>2152</v>
      </c>
    </row>
    <row r="13197" spans="1:10" x14ac:dyDescent="0.35">
      <c r="B13197" t="s">
        <v>52</v>
      </c>
      <c r="D13197" s="4">
        <v>736329</v>
      </c>
      <c r="E13197" s="4">
        <v>6822</v>
      </c>
      <c r="F13197" s="4">
        <v>567789</v>
      </c>
      <c r="H13197" s="4">
        <v>500000</v>
      </c>
      <c r="I13197" s="4">
        <v>1810941</v>
      </c>
      <c r="J13197" s="4">
        <v>743151</v>
      </c>
    </row>
    <row r="13198" spans="1:10" x14ac:dyDescent="0.35">
      <c r="B13198" t="s">
        <v>1844</v>
      </c>
      <c r="C13198" t="s">
        <v>1851</v>
      </c>
      <c r="F13198" s="4">
        <v>9794</v>
      </c>
      <c r="I13198" s="4">
        <v>9794</v>
      </c>
      <c r="J13198">
        <v>0</v>
      </c>
    </row>
    <row r="13199" spans="1:10" x14ac:dyDescent="0.35">
      <c r="C13199" t="s">
        <v>1852</v>
      </c>
      <c r="E13199" s="4">
        <v>1921</v>
      </c>
      <c r="I13199" s="4">
        <v>1921</v>
      </c>
      <c r="J13199">
        <v>1921</v>
      </c>
    </row>
    <row r="13200" spans="1:10" x14ac:dyDescent="0.35">
      <c r="C13200" t="s">
        <v>1853</v>
      </c>
      <c r="E13200" s="4">
        <v>2730</v>
      </c>
      <c r="I13200" s="4">
        <v>2730</v>
      </c>
      <c r="J13200">
        <v>2730</v>
      </c>
    </row>
    <row r="13201" spans="2:10" x14ac:dyDescent="0.35">
      <c r="C13201" t="s">
        <v>1854</v>
      </c>
      <c r="F13201" s="4">
        <v>94149</v>
      </c>
      <c r="I13201" s="4">
        <v>94149</v>
      </c>
      <c r="J13201">
        <v>0</v>
      </c>
    </row>
    <row r="13202" spans="2:10" x14ac:dyDescent="0.35">
      <c r="C13202" t="s">
        <v>1855</v>
      </c>
      <c r="F13202" s="4">
        <v>39174</v>
      </c>
      <c r="I13202" s="4">
        <v>39174</v>
      </c>
      <c r="J13202">
        <v>0</v>
      </c>
    </row>
    <row r="13203" spans="2:10" x14ac:dyDescent="0.35">
      <c r="C13203" t="s">
        <v>1856</v>
      </c>
      <c r="I13203" s="4">
        <v>0</v>
      </c>
      <c r="J13203">
        <v>0</v>
      </c>
    </row>
    <row r="13204" spans="2:10" x14ac:dyDescent="0.35">
      <c r="C13204" t="s">
        <v>1857</v>
      </c>
      <c r="F13204" s="4">
        <v>679</v>
      </c>
      <c r="I13204" s="4">
        <v>679</v>
      </c>
      <c r="J13204">
        <v>0</v>
      </c>
    </row>
    <row r="13205" spans="2:10" x14ac:dyDescent="0.35">
      <c r="C13205" t="s">
        <v>1858</v>
      </c>
      <c r="H13205" s="4">
        <v>5195</v>
      </c>
      <c r="I13205" s="4">
        <v>5195</v>
      </c>
      <c r="J13205">
        <v>0</v>
      </c>
    </row>
    <row r="13206" spans="2:10" x14ac:dyDescent="0.35">
      <c r="C13206" t="s">
        <v>1859</v>
      </c>
      <c r="H13206" s="4">
        <v>150000</v>
      </c>
      <c r="I13206" s="4">
        <v>150000</v>
      </c>
      <c r="J13206">
        <v>0</v>
      </c>
    </row>
    <row r="13207" spans="2:10" x14ac:dyDescent="0.35">
      <c r="C13207" t="s">
        <v>1860</v>
      </c>
      <c r="H13207" s="4">
        <v>108703</v>
      </c>
      <c r="I13207" s="4">
        <v>108703</v>
      </c>
      <c r="J13207">
        <v>0</v>
      </c>
    </row>
    <row r="13208" spans="2:10" x14ac:dyDescent="0.35">
      <c r="C13208" t="s">
        <v>1861</v>
      </c>
      <c r="F13208" s="4">
        <v>11426</v>
      </c>
      <c r="I13208" s="4">
        <v>11426</v>
      </c>
      <c r="J13208">
        <v>0</v>
      </c>
    </row>
    <row r="13209" spans="2:10" x14ac:dyDescent="0.35">
      <c r="C13209" t="s">
        <v>1862</v>
      </c>
      <c r="H13209" s="4">
        <v>85464</v>
      </c>
      <c r="I13209" s="4">
        <v>85464</v>
      </c>
      <c r="J13209">
        <v>0</v>
      </c>
    </row>
    <row r="13210" spans="2:10" x14ac:dyDescent="0.35">
      <c r="C13210" t="s">
        <v>1863</v>
      </c>
      <c r="F13210" s="4">
        <v>7780</v>
      </c>
      <c r="I13210" s="4">
        <v>7780</v>
      </c>
      <c r="J13210">
        <v>0</v>
      </c>
    </row>
    <row r="13211" spans="2:10" x14ac:dyDescent="0.35">
      <c r="B13211" t="s">
        <v>54</v>
      </c>
      <c r="E13211" s="4">
        <v>4651</v>
      </c>
      <c r="F13211" s="4">
        <v>163001</v>
      </c>
      <c r="H13211" s="4">
        <v>349362</v>
      </c>
      <c r="I13211" s="4">
        <v>517015</v>
      </c>
      <c r="J13211">
        <v>4651</v>
      </c>
    </row>
    <row r="13212" spans="2:10" x14ac:dyDescent="0.35">
      <c r="B13212" t="s">
        <v>1845</v>
      </c>
      <c r="C13212" t="s">
        <v>1866</v>
      </c>
      <c r="I13212" s="4">
        <v>0</v>
      </c>
      <c r="J13212">
        <v>0</v>
      </c>
    </row>
    <row r="13213" spans="2:10" x14ac:dyDescent="0.35">
      <c r="C13213" t="s">
        <v>1867</v>
      </c>
      <c r="E13213" s="4">
        <v>9000</v>
      </c>
      <c r="G13213" s="4">
        <v>43720</v>
      </c>
      <c r="H13213" s="4">
        <v>59006</v>
      </c>
      <c r="I13213" s="4">
        <v>111726</v>
      </c>
      <c r="J13213">
        <v>9000</v>
      </c>
    </row>
    <row r="13214" spans="2:10" x14ac:dyDescent="0.35">
      <c r="C13214" t="s">
        <v>1868</v>
      </c>
      <c r="H13214" s="4">
        <v>44072</v>
      </c>
      <c r="I13214" s="4">
        <v>44072</v>
      </c>
      <c r="J13214">
        <v>0</v>
      </c>
    </row>
    <row r="13215" spans="2:10" x14ac:dyDescent="0.35">
      <c r="C13215" t="s">
        <v>1869</v>
      </c>
      <c r="H13215" s="4">
        <v>14400</v>
      </c>
      <c r="I13215" s="4">
        <v>14400</v>
      </c>
      <c r="J13215">
        <v>0</v>
      </c>
    </row>
    <row r="13216" spans="2:10" x14ac:dyDescent="0.35">
      <c r="C13216" t="s">
        <v>1870</v>
      </c>
      <c r="E13216" s="4">
        <v>2217</v>
      </c>
      <c r="G13216" s="4">
        <v>105101</v>
      </c>
      <c r="H13216" s="4">
        <v>2217</v>
      </c>
      <c r="I13216" s="4">
        <v>109535</v>
      </c>
      <c r="J13216">
        <v>2217</v>
      </c>
    </row>
    <row r="13217" spans="1:10" x14ac:dyDescent="0.35">
      <c r="C13217" t="s">
        <v>1871</v>
      </c>
      <c r="F13217" s="4">
        <v>2150000</v>
      </c>
      <c r="I13217" s="4">
        <v>2150000</v>
      </c>
      <c r="J13217">
        <v>0</v>
      </c>
    </row>
    <row r="13218" spans="1:10" x14ac:dyDescent="0.35">
      <c r="C13218" t="s">
        <v>1872</v>
      </c>
      <c r="D13218" s="4">
        <v>49000</v>
      </c>
      <c r="I13218" s="4">
        <v>49000</v>
      </c>
      <c r="J13218" s="4">
        <v>49000</v>
      </c>
    </row>
    <row r="13219" spans="1:10" x14ac:dyDescent="0.35">
      <c r="C13219" t="s">
        <v>1875</v>
      </c>
      <c r="H13219" s="4">
        <v>5812</v>
      </c>
      <c r="I13219" s="4">
        <v>5812</v>
      </c>
      <c r="J13219">
        <v>0</v>
      </c>
    </row>
    <row r="13220" spans="1:10" x14ac:dyDescent="0.35">
      <c r="B13220" t="s">
        <v>55</v>
      </c>
      <c r="D13220" s="4">
        <v>49000</v>
      </c>
      <c r="E13220" s="4">
        <v>11217</v>
      </c>
      <c r="F13220" s="4">
        <v>2150000</v>
      </c>
      <c r="G13220" s="4">
        <v>148821</v>
      </c>
      <c r="H13220" s="4">
        <v>125507</v>
      </c>
      <c r="I13220" s="4">
        <v>2484545</v>
      </c>
      <c r="J13220" s="4">
        <v>60217</v>
      </c>
    </row>
    <row r="13221" spans="1:10" x14ac:dyDescent="0.35">
      <c r="B13221" t="s">
        <v>1878</v>
      </c>
      <c r="C13221" t="s">
        <v>1879</v>
      </c>
      <c r="D13221" s="4">
        <v>75569</v>
      </c>
      <c r="I13221" s="4">
        <v>75569</v>
      </c>
      <c r="J13221" s="4">
        <v>75569</v>
      </c>
    </row>
    <row r="13222" spans="1:10" x14ac:dyDescent="0.35">
      <c r="C13222" t="s">
        <v>1881</v>
      </c>
      <c r="D13222" s="4">
        <v>41931</v>
      </c>
      <c r="I13222" s="4">
        <v>41931</v>
      </c>
      <c r="J13222" s="4">
        <v>41931</v>
      </c>
    </row>
    <row r="13223" spans="1:10" x14ac:dyDescent="0.35">
      <c r="C13223" t="s">
        <v>1900</v>
      </c>
      <c r="D13223" s="4">
        <v>4971</v>
      </c>
      <c r="I13223" s="4">
        <v>4971</v>
      </c>
      <c r="J13223" s="4">
        <v>4971</v>
      </c>
    </row>
    <row r="13224" spans="1:10" x14ac:dyDescent="0.35">
      <c r="C13224" t="s">
        <v>1892</v>
      </c>
      <c r="D13224" s="4">
        <v>770</v>
      </c>
      <c r="I13224" s="4">
        <v>770</v>
      </c>
      <c r="J13224" s="4">
        <v>770</v>
      </c>
    </row>
    <row r="13225" spans="1:10" x14ac:dyDescent="0.35">
      <c r="C13225" t="s">
        <v>1884</v>
      </c>
      <c r="D13225" s="4">
        <v>1750</v>
      </c>
      <c r="I13225" s="4">
        <v>1750</v>
      </c>
      <c r="J13225" s="4">
        <v>1750</v>
      </c>
    </row>
    <row r="13226" spans="1:10" x14ac:dyDescent="0.35">
      <c r="B13226" t="s">
        <v>56</v>
      </c>
      <c r="D13226" s="4">
        <v>124992</v>
      </c>
      <c r="I13226" s="4">
        <v>124992</v>
      </c>
      <c r="J13226" s="4">
        <v>124992</v>
      </c>
    </row>
    <row r="13227" spans="1:10" x14ac:dyDescent="0.35">
      <c r="B13227" t="s">
        <v>1887</v>
      </c>
      <c r="C13227" t="s">
        <v>1888</v>
      </c>
      <c r="H13227" s="4">
        <v>76800</v>
      </c>
      <c r="I13227" s="4">
        <v>76800</v>
      </c>
      <c r="J13227">
        <v>0</v>
      </c>
    </row>
    <row r="13228" spans="1:10" x14ac:dyDescent="0.35">
      <c r="C13228" t="s">
        <v>1889</v>
      </c>
      <c r="G13228" s="4">
        <v>42000</v>
      </c>
      <c r="I13228" s="4">
        <v>42000</v>
      </c>
      <c r="J13228">
        <v>0</v>
      </c>
    </row>
    <row r="13229" spans="1:10" x14ac:dyDescent="0.35">
      <c r="C13229" t="s">
        <v>1890</v>
      </c>
      <c r="G13229" s="4">
        <v>30000</v>
      </c>
      <c r="I13229" s="4">
        <v>30000</v>
      </c>
      <c r="J13229">
        <v>0</v>
      </c>
    </row>
    <row r="13230" spans="1:10" x14ac:dyDescent="0.35">
      <c r="B13230" t="s">
        <v>58</v>
      </c>
      <c r="G13230" s="4">
        <v>72000</v>
      </c>
      <c r="H13230" s="4">
        <v>76800</v>
      </c>
      <c r="I13230" s="4">
        <v>148800</v>
      </c>
      <c r="J13230">
        <v>0</v>
      </c>
    </row>
    <row r="13231" spans="1:10" x14ac:dyDescent="0.35">
      <c r="A13231" t="s">
        <v>1775</v>
      </c>
      <c r="D13231" s="4">
        <v>1463108</v>
      </c>
      <c r="E13231" s="4">
        <v>22691</v>
      </c>
      <c r="F13231" s="4">
        <v>3199558</v>
      </c>
      <c r="G13231" s="4">
        <v>220821</v>
      </c>
      <c r="H13231" s="4">
        <v>1193314</v>
      </c>
      <c r="I13231" s="4">
        <v>6099491</v>
      </c>
      <c r="J13231" s="4">
        <v>1485799</v>
      </c>
    </row>
    <row r="13232" spans="1:10" x14ac:dyDescent="0.35">
      <c r="A13232" t="s">
        <v>1249</v>
      </c>
      <c r="B13232" t="s">
        <v>1842</v>
      </c>
      <c r="C13232" t="s">
        <v>1843</v>
      </c>
      <c r="D13232" s="4">
        <v>7427150</v>
      </c>
      <c r="F13232" s="4">
        <v>3325000</v>
      </c>
      <c r="I13232" s="4">
        <v>10752150</v>
      </c>
      <c r="J13232" s="4">
        <v>7427150</v>
      </c>
    </row>
    <row r="13233" spans="2:10" x14ac:dyDescent="0.35">
      <c r="C13233" t="s">
        <v>1844</v>
      </c>
      <c r="D13233" s="4">
        <v>169925</v>
      </c>
      <c r="E13233" s="4">
        <v>299306</v>
      </c>
      <c r="H13233" s="4">
        <v>590776</v>
      </c>
      <c r="I13233" s="4">
        <v>1060006</v>
      </c>
      <c r="J13233" s="4">
        <v>469231</v>
      </c>
    </row>
    <row r="13234" spans="2:10" x14ac:dyDescent="0.35">
      <c r="C13234" t="s">
        <v>1845</v>
      </c>
      <c r="D13234" s="4">
        <v>779015</v>
      </c>
      <c r="I13234" s="4">
        <v>779015</v>
      </c>
      <c r="J13234" s="4">
        <v>779015</v>
      </c>
    </row>
    <row r="13235" spans="2:10" x14ac:dyDescent="0.35">
      <c r="B13235" t="s">
        <v>51</v>
      </c>
      <c r="D13235" s="4">
        <v>8376089</v>
      </c>
      <c r="E13235" s="4">
        <v>299306</v>
      </c>
      <c r="F13235" s="4">
        <v>3325000</v>
      </c>
      <c r="H13235" s="4">
        <v>590776</v>
      </c>
      <c r="I13235" s="4">
        <v>12591171</v>
      </c>
      <c r="J13235" s="4">
        <v>8675395</v>
      </c>
    </row>
    <row r="13236" spans="2:10" x14ac:dyDescent="0.35">
      <c r="B13236" t="s">
        <v>1843</v>
      </c>
      <c r="C13236" t="s">
        <v>1846</v>
      </c>
      <c r="D13236" s="4">
        <v>3126719</v>
      </c>
      <c r="F13236" s="4">
        <v>394383</v>
      </c>
      <c r="H13236" s="4">
        <v>672288</v>
      </c>
      <c r="I13236" s="4">
        <v>4193391</v>
      </c>
      <c r="J13236" s="4">
        <v>3126719</v>
      </c>
    </row>
    <row r="13237" spans="2:10" x14ac:dyDescent="0.35">
      <c r="C13237" t="s">
        <v>1847</v>
      </c>
      <c r="D13237" s="4">
        <v>2738011</v>
      </c>
      <c r="F13237" s="4">
        <v>988956</v>
      </c>
      <c r="G13237" s="4">
        <v>89205</v>
      </c>
      <c r="I13237" s="4">
        <v>3816172</v>
      </c>
      <c r="J13237" s="4">
        <v>2738011</v>
      </c>
    </row>
    <row r="13238" spans="2:10" x14ac:dyDescent="0.35">
      <c r="C13238" t="s">
        <v>1848</v>
      </c>
      <c r="D13238" s="4">
        <v>2324</v>
      </c>
      <c r="I13238" s="4">
        <v>2324</v>
      </c>
      <c r="J13238" s="4">
        <v>2324</v>
      </c>
    </row>
    <row r="13239" spans="2:10" x14ac:dyDescent="0.35">
      <c r="B13239" t="s">
        <v>52</v>
      </c>
      <c r="D13239" s="4">
        <v>5867054</v>
      </c>
      <c r="F13239" s="4">
        <v>1383339</v>
      </c>
      <c r="G13239" s="4">
        <v>89205</v>
      </c>
      <c r="H13239" s="4">
        <v>672288</v>
      </c>
      <c r="I13239" s="4">
        <v>8011886</v>
      </c>
      <c r="J13239" s="4">
        <v>5867054</v>
      </c>
    </row>
    <row r="13240" spans="2:10" x14ac:dyDescent="0.35">
      <c r="B13240" t="s">
        <v>1849</v>
      </c>
      <c r="C13240" t="s">
        <v>1850</v>
      </c>
      <c r="D13240" s="4">
        <v>1600000</v>
      </c>
      <c r="I13240" s="4">
        <v>1600000</v>
      </c>
      <c r="J13240" s="4">
        <v>1600000</v>
      </c>
    </row>
    <row r="13241" spans="2:10" x14ac:dyDescent="0.35">
      <c r="B13241" t="s">
        <v>53</v>
      </c>
      <c r="D13241" s="4">
        <v>1600000</v>
      </c>
      <c r="I13241" s="4">
        <v>1600000</v>
      </c>
      <c r="J13241" s="4">
        <v>1600000</v>
      </c>
    </row>
    <row r="13242" spans="2:10" x14ac:dyDescent="0.35">
      <c r="B13242" t="s">
        <v>1844</v>
      </c>
      <c r="C13242" t="s">
        <v>1851</v>
      </c>
      <c r="D13242" s="4">
        <v>153432</v>
      </c>
      <c r="I13242" s="4">
        <v>153432</v>
      </c>
      <c r="J13242" s="4">
        <v>153432</v>
      </c>
    </row>
    <row r="13243" spans="2:10" x14ac:dyDescent="0.35">
      <c r="C13243" t="s">
        <v>1853</v>
      </c>
      <c r="D13243" s="4">
        <v>865</v>
      </c>
      <c r="F13243" s="4">
        <v>1539</v>
      </c>
      <c r="G13243" s="4">
        <v>21843</v>
      </c>
      <c r="I13243" s="4">
        <v>24248</v>
      </c>
      <c r="J13243" s="4">
        <v>865</v>
      </c>
    </row>
    <row r="13244" spans="2:10" x14ac:dyDescent="0.35">
      <c r="C13244" t="s">
        <v>1893</v>
      </c>
      <c r="D13244" s="4">
        <v>267</v>
      </c>
      <c r="F13244" s="4">
        <v>2389</v>
      </c>
      <c r="I13244" s="4">
        <v>2656</v>
      </c>
      <c r="J13244" s="4">
        <v>267</v>
      </c>
    </row>
    <row r="13245" spans="2:10" x14ac:dyDescent="0.35">
      <c r="C13245" t="s">
        <v>1903</v>
      </c>
      <c r="D13245" s="4">
        <v>6770</v>
      </c>
      <c r="I13245" s="4">
        <v>6770</v>
      </c>
      <c r="J13245" s="4">
        <v>6770</v>
      </c>
    </row>
    <row r="13246" spans="2:10" x14ac:dyDescent="0.35">
      <c r="C13246" t="s">
        <v>1854</v>
      </c>
      <c r="D13246" s="4">
        <v>127773</v>
      </c>
      <c r="H13246" s="4">
        <v>20175</v>
      </c>
      <c r="I13246" s="4">
        <v>147948</v>
      </c>
      <c r="J13246" s="4">
        <v>127773</v>
      </c>
    </row>
    <row r="13247" spans="2:10" x14ac:dyDescent="0.35">
      <c r="C13247" t="s">
        <v>1855</v>
      </c>
      <c r="D13247" s="4">
        <v>73884</v>
      </c>
      <c r="H13247" s="4">
        <v>147034</v>
      </c>
      <c r="I13247" s="4">
        <v>220918</v>
      </c>
      <c r="J13247" s="4">
        <v>73884</v>
      </c>
    </row>
    <row r="13248" spans="2:10" x14ac:dyDescent="0.35">
      <c r="C13248" t="s">
        <v>1856</v>
      </c>
      <c r="D13248" s="4">
        <v>14547</v>
      </c>
      <c r="I13248" s="4">
        <v>14547</v>
      </c>
      <c r="J13248" s="4">
        <v>14547</v>
      </c>
    </row>
    <row r="13249" spans="2:10" x14ac:dyDescent="0.35">
      <c r="C13249" t="s">
        <v>1857</v>
      </c>
      <c r="D13249" s="4">
        <v>15654</v>
      </c>
      <c r="H13249" s="4">
        <v>38022</v>
      </c>
      <c r="I13249" s="4">
        <v>53676</v>
      </c>
      <c r="J13249" s="4">
        <v>15654</v>
      </c>
    </row>
    <row r="13250" spans="2:10" x14ac:dyDescent="0.35">
      <c r="C13250" t="s">
        <v>1858</v>
      </c>
      <c r="D13250" s="4">
        <v>16088</v>
      </c>
      <c r="I13250" s="4">
        <v>16088</v>
      </c>
      <c r="J13250" s="4">
        <v>16088</v>
      </c>
    </row>
    <row r="13251" spans="2:10" x14ac:dyDescent="0.35">
      <c r="C13251" t="s">
        <v>1859</v>
      </c>
      <c r="D13251" s="4">
        <v>25000</v>
      </c>
      <c r="G13251" s="4">
        <v>105421</v>
      </c>
      <c r="H13251" s="4">
        <v>156114</v>
      </c>
      <c r="I13251" s="4">
        <v>286535</v>
      </c>
      <c r="J13251" s="4">
        <v>25000</v>
      </c>
    </row>
    <row r="13252" spans="2:10" x14ac:dyDescent="0.35">
      <c r="C13252" t="s">
        <v>1860</v>
      </c>
      <c r="D13252" s="4">
        <v>217406</v>
      </c>
      <c r="I13252" s="4">
        <v>217406</v>
      </c>
      <c r="J13252" s="4">
        <v>217406</v>
      </c>
    </row>
    <row r="13253" spans="2:10" x14ac:dyDescent="0.35">
      <c r="C13253" t="s">
        <v>1861</v>
      </c>
      <c r="D13253" s="4">
        <v>57129</v>
      </c>
      <c r="I13253" s="4">
        <v>57129</v>
      </c>
      <c r="J13253" s="4">
        <v>57129</v>
      </c>
    </row>
    <row r="13254" spans="2:10" x14ac:dyDescent="0.35">
      <c r="C13254" t="s">
        <v>1862</v>
      </c>
      <c r="D13254" s="4">
        <v>85464</v>
      </c>
      <c r="I13254" s="4">
        <v>85464</v>
      </c>
      <c r="J13254" s="4">
        <v>85464</v>
      </c>
    </row>
    <row r="13255" spans="2:10" x14ac:dyDescent="0.35">
      <c r="B13255" t="s">
        <v>54</v>
      </c>
      <c r="D13255" s="4">
        <v>794280</v>
      </c>
      <c r="F13255" s="4">
        <v>3928</v>
      </c>
      <c r="G13255" s="4">
        <v>127264</v>
      </c>
      <c r="H13255" s="4">
        <v>361345</v>
      </c>
      <c r="I13255" s="4">
        <v>1286817</v>
      </c>
      <c r="J13255" s="4">
        <v>794280</v>
      </c>
    </row>
    <row r="13256" spans="2:10" x14ac:dyDescent="0.35">
      <c r="B13256" t="s">
        <v>1845</v>
      </c>
      <c r="C13256" t="s">
        <v>1865</v>
      </c>
      <c r="D13256" s="4">
        <v>4756</v>
      </c>
      <c r="F13256" s="4">
        <v>43921</v>
      </c>
      <c r="H13256" s="4">
        <v>120506</v>
      </c>
      <c r="I13256" s="4">
        <v>169182</v>
      </c>
      <c r="J13256" s="4">
        <v>4756</v>
      </c>
    </row>
    <row r="13257" spans="2:10" x14ac:dyDescent="0.35">
      <c r="C13257" t="s">
        <v>1866</v>
      </c>
      <c r="I13257" s="4">
        <v>0</v>
      </c>
      <c r="J13257">
        <v>0</v>
      </c>
    </row>
    <row r="13258" spans="2:10" x14ac:dyDescent="0.35">
      <c r="C13258" t="s">
        <v>1867</v>
      </c>
      <c r="F13258" s="4">
        <v>113500</v>
      </c>
      <c r="H13258" s="4">
        <v>1491939</v>
      </c>
      <c r="I13258" s="4">
        <v>1605439</v>
      </c>
      <c r="J13258">
        <v>0</v>
      </c>
    </row>
    <row r="13259" spans="2:10" x14ac:dyDescent="0.35">
      <c r="C13259" t="s">
        <v>1868</v>
      </c>
      <c r="D13259" s="4">
        <v>50000</v>
      </c>
      <c r="F13259" s="4">
        <v>100000</v>
      </c>
      <c r="H13259" s="4">
        <v>818500</v>
      </c>
      <c r="I13259" s="4">
        <v>968500</v>
      </c>
      <c r="J13259" s="4">
        <v>50000</v>
      </c>
    </row>
    <row r="13260" spans="2:10" x14ac:dyDescent="0.35">
      <c r="C13260" t="s">
        <v>1869</v>
      </c>
      <c r="H13260" s="4">
        <v>339840</v>
      </c>
      <c r="I13260" s="4">
        <v>339840</v>
      </c>
      <c r="J13260">
        <v>0</v>
      </c>
    </row>
    <row r="13261" spans="2:10" x14ac:dyDescent="0.35">
      <c r="C13261" t="s">
        <v>1870</v>
      </c>
      <c r="E13261" s="4">
        <v>2660</v>
      </c>
      <c r="F13261" s="4">
        <v>737783</v>
      </c>
      <c r="G13261" s="4">
        <v>19259</v>
      </c>
      <c r="H13261" s="4">
        <v>887</v>
      </c>
      <c r="I13261" s="4">
        <v>760589</v>
      </c>
      <c r="J13261">
        <v>2660</v>
      </c>
    </row>
    <row r="13262" spans="2:10" x14ac:dyDescent="0.35">
      <c r="C13262" t="s">
        <v>1871</v>
      </c>
      <c r="D13262" s="4">
        <v>4330000</v>
      </c>
      <c r="E13262" s="4">
        <v>12037</v>
      </c>
      <c r="F13262" s="4">
        <v>102739</v>
      </c>
      <c r="G13262" s="4">
        <v>29817</v>
      </c>
      <c r="I13262" s="4">
        <v>4474594</v>
      </c>
      <c r="J13262" s="4">
        <v>4342037</v>
      </c>
    </row>
    <row r="13263" spans="2:10" x14ac:dyDescent="0.35">
      <c r="C13263" t="s">
        <v>1872</v>
      </c>
      <c r="D13263" s="4">
        <v>49000</v>
      </c>
      <c r="I13263" s="4">
        <v>49000</v>
      </c>
      <c r="J13263" s="4">
        <v>49000</v>
      </c>
    </row>
    <row r="13264" spans="2:10" x14ac:dyDescent="0.35">
      <c r="C13264" t="s">
        <v>1875</v>
      </c>
      <c r="H13264" s="4">
        <v>15111</v>
      </c>
      <c r="I13264" s="4">
        <v>15111</v>
      </c>
      <c r="J13264">
        <v>0</v>
      </c>
    </row>
    <row r="13265" spans="1:10" x14ac:dyDescent="0.35">
      <c r="C13265" t="s">
        <v>1876</v>
      </c>
      <c r="D13265" s="4">
        <v>16387</v>
      </c>
      <c r="H13265" s="4">
        <v>40320</v>
      </c>
      <c r="I13265" s="4">
        <v>56707</v>
      </c>
      <c r="J13265" s="4">
        <v>16387</v>
      </c>
    </row>
    <row r="13266" spans="1:10" x14ac:dyDescent="0.35">
      <c r="B13266" t="s">
        <v>55</v>
      </c>
      <c r="D13266" s="4">
        <v>4450143</v>
      </c>
      <c r="E13266" s="4">
        <v>14697</v>
      </c>
      <c r="F13266" s="4">
        <v>1097943</v>
      </c>
      <c r="G13266" s="4">
        <v>49076</v>
      </c>
      <c r="H13266" s="4">
        <v>2827103</v>
      </c>
      <c r="I13266" s="4">
        <v>8438962</v>
      </c>
      <c r="J13266" s="4">
        <v>4464840</v>
      </c>
    </row>
    <row r="13267" spans="1:10" x14ac:dyDescent="0.35">
      <c r="B13267" t="s">
        <v>1878</v>
      </c>
      <c r="C13267" t="s">
        <v>1879</v>
      </c>
      <c r="E13267" s="4">
        <v>257160</v>
      </c>
      <c r="I13267" s="4">
        <v>257160</v>
      </c>
      <c r="J13267">
        <v>257160</v>
      </c>
    </row>
    <row r="13268" spans="1:10" x14ac:dyDescent="0.35">
      <c r="C13268" t="s">
        <v>1880</v>
      </c>
      <c r="D13268" s="4">
        <v>195730</v>
      </c>
      <c r="I13268" s="4">
        <v>195730</v>
      </c>
      <c r="J13268" s="4">
        <v>195730</v>
      </c>
    </row>
    <row r="13269" spans="1:10" x14ac:dyDescent="0.35">
      <c r="C13269" t="s">
        <v>1881</v>
      </c>
      <c r="D13269" s="4">
        <v>615182</v>
      </c>
      <c r="I13269" s="4">
        <v>615182</v>
      </c>
      <c r="J13269" s="4">
        <v>615182</v>
      </c>
    </row>
    <row r="13270" spans="1:10" x14ac:dyDescent="0.35">
      <c r="C13270" t="s">
        <v>1882</v>
      </c>
      <c r="E13270" s="4">
        <v>32461</v>
      </c>
      <c r="I13270" s="4">
        <v>32461</v>
      </c>
      <c r="J13270">
        <v>32461</v>
      </c>
    </row>
    <row r="13271" spans="1:10" x14ac:dyDescent="0.35">
      <c r="C13271" t="s">
        <v>1884</v>
      </c>
      <c r="E13271" s="4">
        <v>1750</v>
      </c>
      <c r="I13271" s="4">
        <v>1750</v>
      </c>
      <c r="J13271">
        <v>1750</v>
      </c>
    </row>
    <row r="13272" spans="1:10" x14ac:dyDescent="0.35">
      <c r="B13272" t="s">
        <v>56</v>
      </c>
      <c r="D13272" s="4">
        <v>810912</v>
      </c>
      <c r="E13272" s="4">
        <v>291371</v>
      </c>
      <c r="I13272" s="4">
        <v>1102283</v>
      </c>
      <c r="J13272" s="4">
        <v>1102283</v>
      </c>
    </row>
    <row r="13273" spans="1:10" x14ac:dyDescent="0.35">
      <c r="B13273" t="s">
        <v>1885</v>
      </c>
      <c r="C13273" t="s">
        <v>1886</v>
      </c>
      <c r="D13273" s="4">
        <v>14990</v>
      </c>
      <c r="H13273" s="4">
        <v>131970</v>
      </c>
      <c r="I13273" s="4">
        <v>146959</v>
      </c>
      <c r="J13273" s="4">
        <v>14990</v>
      </c>
    </row>
    <row r="13274" spans="1:10" x14ac:dyDescent="0.35">
      <c r="B13274" t="s">
        <v>57</v>
      </c>
      <c r="D13274" s="4">
        <v>14990</v>
      </c>
      <c r="H13274" s="4">
        <v>131970</v>
      </c>
      <c r="I13274" s="4">
        <v>146959</v>
      </c>
      <c r="J13274" s="4">
        <v>14990</v>
      </c>
    </row>
    <row r="13275" spans="1:10" x14ac:dyDescent="0.35">
      <c r="B13275" t="s">
        <v>1887</v>
      </c>
      <c r="C13275" t="s">
        <v>1888</v>
      </c>
      <c r="H13275" s="4">
        <v>96000</v>
      </c>
      <c r="I13275" s="4">
        <v>96000</v>
      </c>
      <c r="J13275">
        <v>0</v>
      </c>
    </row>
    <row r="13276" spans="1:10" x14ac:dyDescent="0.35">
      <c r="C13276" t="s">
        <v>1889</v>
      </c>
      <c r="F13276" s="4">
        <v>52500</v>
      </c>
      <c r="I13276" s="4">
        <v>52500</v>
      </c>
      <c r="J13276">
        <v>0</v>
      </c>
    </row>
    <row r="13277" spans="1:10" x14ac:dyDescent="0.35">
      <c r="C13277" t="s">
        <v>1890</v>
      </c>
      <c r="F13277" s="4">
        <v>37500</v>
      </c>
      <c r="I13277" s="4">
        <v>37500</v>
      </c>
      <c r="J13277">
        <v>0</v>
      </c>
    </row>
    <row r="13278" spans="1:10" x14ac:dyDescent="0.35">
      <c r="B13278" t="s">
        <v>58</v>
      </c>
      <c r="F13278" s="4">
        <v>90000</v>
      </c>
      <c r="H13278" s="4">
        <v>96000</v>
      </c>
      <c r="I13278" s="4">
        <v>186000</v>
      </c>
      <c r="J13278">
        <v>0</v>
      </c>
    </row>
    <row r="13279" spans="1:10" x14ac:dyDescent="0.35">
      <c r="A13279" t="s">
        <v>1776</v>
      </c>
      <c r="D13279" s="4">
        <v>21913468</v>
      </c>
      <c r="E13279" s="4">
        <v>605374</v>
      </c>
      <c r="F13279" s="4">
        <v>5900210</v>
      </c>
      <c r="G13279" s="4">
        <v>265545</v>
      </c>
      <c r="H13279" s="4">
        <v>4679481</v>
      </c>
      <c r="I13279" s="4">
        <v>33364078</v>
      </c>
      <c r="J13279" s="4">
        <v>22518842</v>
      </c>
    </row>
    <row r="13280" spans="1:10" x14ac:dyDescent="0.35">
      <c r="A13280" t="s">
        <v>1252</v>
      </c>
      <c r="B13280" t="s">
        <v>1842</v>
      </c>
      <c r="C13280" t="s">
        <v>1843</v>
      </c>
      <c r="D13280" s="4">
        <v>28808997</v>
      </c>
      <c r="E13280" s="4">
        <v>13655847</v>
      </c>
      <c r="F13280" s="4">
        <v>17928400</v>
      </c>
      <c r="I13280" s="4">
        <v>60393244</v>
      </c>
      <c r="J13280" s="4">
        <v>42464844</v>
      </c>
    </row>
    <row r="13281" spans="2:10" x14ac:dyDescent="0.35">
      <c r="C13281" t="s">
        <v>1844</v>
      </c>
      <c r="D13281" s="4">
        <v>5387394</v>
      </c>
      <c r="F13281" s="4">
        <v>1475767</v>
      </c>
      <c r="G13281" s="4">
        <v>234427</v>
      </c>
      <c r="H13281" s="4">
        <v>388800</v>
      </c>
      <c r="I13281" s="4">
        <v>7486388</v>
      </c>
      <c r="J13281" s="4">
        <v>5387394</v>
      </c>
    </row>
    <row r="13282" spans="2:10" x14ac:dyDescent="0.35">
      <c r="C13282" t="s">
        <v>1845</v>
      </c>
      <c r="D13282" s="4">
        <v>3784699</v>
      </c>
      <c r="I13282" s="4">
        <v>3784699</v>
      </c>
      <c r="J13282" s="4">
        <v>3784699</v>
      </c>
    </row>
    <row r="13283" spans="2:10" x14ac:dyDescent="0.35">
      <c r="B13283" t="s">
        <v>51</v>
      </c>
      <c r="D13283" s="4">
        <v>37981090</v>
      </c>
      <c r="E13283" s="4">
        <v>13655847</v>
      </c>
      <c r="F13283" s="4">
        <v>19404167</v>
      </c>
      <c r="G13283" s="4">
        <v>234427</v>
      </c>
      <c r="H13283" s="4">
        <v>388800</v>
      </c>
      <c r="I13283" s="4">
        <v>71664330</v>
      </c>
      <c r="J13283" s="4">
        <v>51636937</v>
      </c>
    </row>
    <row r="13284" spans="2:10" x14ac:dyDescent="0.35">
      <c r="B13284" t="s">
        <v>1843</v>
      </c>
      <c r="C13284" t="s">
        <v>1846</v>
      </c>
      <c r="D13284" s="4">
        <v>24743328</v>
      </c>
      <c r="F13284" s="4">
        <v>254000</v>
      </c>
      <c r="H13284" s="4">
        <v>3690540</v>
      </c>
      <c r="I13284" s="4">
        <v>28687868</v>
      </c>
      <c r="J13284" s="4">
        <v>24743328</v>
      </c>
    </row>
    <row r="13285" spans="2:10" x14ac:dyDescent="0.35">
      <c r="C13285" t="s">
        <v>1847</v>
      </c>
      <c r="D13285" s="4">
        <v>19161920</v>
      </c>
      <c r="F13285" s="4">
        <v>2621081</v>
      </c>
      <c r="I13285" s="4">
        <v>21783001</v>
      </c>
      <c r="J13285" s="4">
        <v>19161920</v>
      </c>
    </row>
    <row r="13286" spans="2:10" x14ac:dyDescent="0.35">
      <c r="C13286" t="s">
        <v>1848</v>
      </c>
      <c r="D13286" s="4">
        <v>142328</v>
      </c>
      <c r="I13286" s="4">
        <v>142328</v>
      </c>
      <c r="J13286" s="4">
        <v>142328</v>
      </c>
    </row>
    <row r="13287" spans="2:10" x14ac:dyDescent="0.35">
      <c r="B13287" t="s">
        <v>52</v>
      </c>
      <c r="D13287" s="4">
        <v>44047576</v>
      </c>
      <c r="F13287" s="4">
        <v>2875081</v>
      </c>
      <c r="H13287" s="4">
        <v>3690540</v>
      </c>
      <c r="I13287" s="4">
        <v>50613197</v>
      </c>
      <c r="J13287" s="4">
        <v>44047576</v>
      </c>
    </row>
    <row r="13288" spans="2:10" x14ac:dyDescent="0.35">
      <c r="B13288" t="s">
        <v>1849</v>
      </c>
      <c r="C13288" t="s">
        <v>1850</v>
      </c>
      <c r="D13288" s="4">
        <v>22740</v>
      </c>
      <c r="G13288" s="4">
        <v>11200000</v>
      </c>
      <c r="I13288" s="4">
        <v>11222740</v>
      </c>
      <c r="J13288" s="4">
        <v>22740</v>
      </c>
    </row>
    <row r="13289" spans="2:10" x14ac:dyDescent="0.35">
      <c r="B13289" t="s">
        <v>53</v>
      </c>
      <c r="D13289" s="4">
        <v>22740</v>
      </c>
      <c r="G13289" s="4">
        <v>11200000</v>
      </c>
      <c r="I13289" s="4">
        <v>11222740</v>
      </c>
      <c r="J13289" s="4">
        <v>22740</v>
      </c>
    </row>
    <row r="13290" spans="2:10" x14ac:dyDescent="0.35">
      <c r="B13290" t="s">
        <v>1844</v>
      </c>
      <c r="C13290" t="s">
        <v>1851</v>
      </c>
      <c r="D13290" s="4">
        <v>987326</v>
      </c>
      <c r="H13290" s="4">
        <v>424013</v>
      </c>
      <c r="I13290" s="4">
        <v>1411339</v>
      </c>
      <c r="J13290" s="4">
        <v>987326</v>
      </c>
    </row>
    <row r="13291" spans="2:10" x14ac:dyDescent="0.35">
      <c r="C13291" t="s">
        <v>1852</v>
      </c>
      <c r="E13291" s="4">
        <v>17718</v>
      </c>
      <c r="I13291" s="4">
        <v>17718</v>
      </c>
      <c r="J13291">
        <v>17718</v>
      </c>
    </row>
    <row r="13292" spans="2:10" x14ac:dyDescent="0.35">
      <c r="C13292" t="s">
        <v>1853</v>
      </c>
      <c r="D13292" s="4">
        <v>5461</v>
      </c>
      <c r="E13292" s="4">
        <v>16383</v>
      </c>
      <c r="I13292" s="4">
        <v>21843</v>
      </c>
      <c r="J13292" s="4">
        <v>21844</v>
      </c>
    </row>
    <row r="13293" spans="2:10" x14ac:dyDescent="0.35">
      <c r="C13293" t="s">
        <v>1893</v>
      </c>
      <c r="E13293" s="4">
        <v>3584</v>
      </c>
      <c r="I13293" s="4">
        <v>3584</v>
      </c>
      <c r="J13293">
        <v>3584</v>
      </c>
    </row>
    <row r="13294" spans="2:10" x14ac:dyDescent="0.35">
      <c r="C13294" t="s">
        <v>1854</v>
      </c>
      <c r="D13294" s="4">
        <v>1302</v>
      </c>
      <c r="F13294" s="4">
        <v>813712</v>
      </c>
      <c r="I13294" s="4">
        <v>815014</v>
      </c>
      <c r="J13294" s="4">
        <v>1302</v>
      </c>
    </row>
    <row r="13295" spans="2:10" x14ac:dyDescent="0.35">
      <c r="C13295" t="s">
        <v>1855</v>
      </c>
      <c r="D13295" s="4">
        <v>81883</v>
      </c>
      <c r="F13295" s="4">
        <v>740647</v>
      </c>
      <c r="I13295" s="4">
        <v>822529</v>
      </c>
      <c r="J13295" s="4">
        <v>81883</v>
      </c>
    </row>
    <row r="13296" spans="2:10" x14ac:dyDescent="0.35">
      <c r="C13296" t="s">
        <v>1856</v>
      </c>
      <c r="F13296" s="4">
        <v>16566</v>
      </c>
      <c r="I13296" s="4">
        <v>16566</v>
      </c>
      <c r="J13296">
        <v>0</v>
      </c>
    </row>
    <row r="13297" spans="2:10" x14ac:dyDescent="0.35">
      <c r="C13297" t="s">
        <v>1857</v>
      </c>
      <c r="D13297" s="4">
        <v>70612</v>
      </c>
      <c r="F13297" s="4">
        <v>19690</v>
      </c>
      <c r="I13297" s="4">
        <v>90302</v>
      </c>
      <c r="J13297" s="4">
        <v>70612</v>
      </c>
    </row>
    <row r="13298" spans="2:10" x14ac:dyDescent="0.35">
      <c r="C13298" t="s">
        <v>1858</v>
      </c>
      <c r="E13298" s="4">
        <v>40221</v>
      </c>
      <c r="F13298" s="4">
        <v>16088</v>
      </c>
      <c r="I13298" s="4">
        <v>56309</v>
      </c>
      <c r="J13298">
        <v>40221</v>
      </c>
    </row>
    <row r="13299" spans="2:10" x14ac:dyDescent="0.35">
      <c r="C13299" t="s">
        <v>1859</v>
      </c>
      <c r="D13299" s="4">
        <v>206110</v>
      </c>
      <c r="E13299" s="4">
        <v>410848</v>
      </c>
      <c r="F13299" s="4">
        <v>7</v>
      </c>
      <c r="G13299" s="4">
        <v>4</v>
      </c>
      <c r="H13299" s="4">
        <v>612224</v>
      </c>
      <c r="I13299" s="4">
        <v>1229193</v>
      </c>
      <c r="J13299" s="4">
        <v>616958</v>
      </c>
    </row>
    <row r="13300" spans="2:10" x14ac:dyDescent="0.35">
      <c r="C13300" t="s">
        <v>1860</v>
      </c>
      <c r="D13300" s="4">
        <v>434812</v>
      </c>
      <c r="E13300" s="4">
        <v>1304436</v>
      </c>
      <c r="H13300" s="4">
        <v>108703</v>
      </c>
      <c r="I13300" s="4">
        <v>1847952</v>
      </c>
      <c r="J13300" s="4">
        <v>1739248</v>
      </c>
    </row>
    <row r="13301" spans="2:10" x14ac:dyDescent="0.35">
      <c r="C13301" t="s">
        <v>1861</v>
      </c>
      <c r="D13301" s="4">
        <v>245305</v>
      </c>
      <c r="H13301" s="4">
        <v>91406</v>
      </c>
      <c r="I13301" s="4">
        <v>336711</v>
      </c>
      <c r="J13301" s="4">
        <v>245305</v>
      </c>
    </row>
    <row r="13302" spans="2:10" x14ac:dyDescent="0.35">
      <c r="C13302" t="s">
        <v>1862</v>
      </c>
      <c r="E13302" s="4">
        <v>1367428</v>
      </c>
      <c r="H13302" s="4">
        <v>85464</v>
      </c>
      <c r="I13302" s="4">
        <v>1452893</v>
      </c>
      <c r="J13302">
        <v>1367428</v>
      </c>
    </row>
    <row r="13303" spans="2:10" x14ac:dyDescent="0.35">
      <c r="B13303" t="s">
        <v>54</v>
      </c>
      <c r="D13303" s="4">
        <v>2032810</v>
      </c>
      <c r="E13303" s="4">
        <v>3160618</v>
      </c>
      <c r="F13303" s="4">
        <v>1606710</v>
      </c>
      <c r="G13303" s="4">
        <v>4</v>
      </c>
      <c r="H13303" s="4">
        <v>1321811</v>
      </c>
      <c r="I13303" s="4">
        <v>8121953</v>
      </c>
      <c r="J13303" s="4">
        <v>5193428</v>
      </c>
    </row>
    <row r="13304" spans="2:10" x14ac:dyDescent="0.35">
      <c r="B13304" t="s">
        <v>1845</v>
      </c>
      <c r="C13304" t="s">
        <v>1864</v>
      </c>
      <c r="E13304" s="4">
        <v>11158</v>
      </c>
      <c r="F13304" s="4">
        <v>11158</v>
      </c>
      <c r="I13304" s="4">
        <v>22317</v>
      </c>
      <c r="J13304">
        <v>11158</v>
      </c>
    </row>
    <row r="13305" spans="2:10" x14ac:dyDescent="0.35">
      <c r="C13305" t="s">
        <v>1865</v>
      </c>
      <c r="D13305" s="4">
        <v>6977</v>
      </c>
      <c r="F13305" s="4">
        <v>181127</v>
      </c>
      <c r="H13305" s="4">
        <v>21597</v>
      </c>
      <c r="I13305" s="4">
        <v>209701</v>
      </c>
      <c r="J13305" s="4">
        <v>6977</v>
      </c>
    </row>
    <row r="13306" spans="2:10" x14ac:dyDescent="0.35">
      <c r="C13306" t="s">
        <v>1866</v>
      </c>
      <c r="I13306" s="4">
        <v>0</v>
      </c>
      <c r="J13306">
        <v>0</v>
      </c>
    </row>
    <row r="13307" spans="2:10" x14ac:dyDescent="0.35">
      <c r="C13307" t="s">
        <v>1867</v>
      </c>
      <c r="D13307" s="4">
        <v>312048</v>
      </c>
      <c r="E13307" s="4">
        <v>136000</v>
      </c>
      <c r="F13307" s="4">
        <v>74031</v>
      </c>
      <c r="G13307" s="4">
        <v>2080442</v>
      </c>
      <c r="H13307" s="4">
        <v>869531</v>
      </c>
      <c r="I13307" s="4">
        <v>3472051</v>
      </c>
      <c r="J13307" s="4">
        <v>448048</v>
      </c>
    </row>
    <row r="13308" spans="2:10" x14ac:dyDescent="0.35">
      <c r="C13308" t="s">
        <v>1868</v>
      </c>
      <c r="D13308" s="4">
        <v>8372</v>
      </c>
      <c r="F13308" s="4">
        <v>31556</v>
      </c>
      <c r="G13308" s="4">
        <v>1067028</v>
      </c>
      <c r="H13308" s="4">
        <v>1503793</v>
      </c>
      <c r="I13308" s="4">
        <v>2610749</v>
      </c>
      <c r="J13308" s="4">
        <v>8372</v>
      </c>
    </row>
    <row r="13309" spans="2:10" x14ac:dyDescent="0.35">
      <c r="C13309" t="s">
        <v>1869</v>
      </c>
      <c r="G13309" s="4">
        <v>1065600</v>
      </c>
      <c r="I13309" s="4">
        <v>1065600</v>
      </c>
      <c r="J13309">
        <v>0</v>
      </c>
    </row>
    <row r="13310" spans="2:10" x14ac:dyDescent="0.35">
      <c r="C13310" t="s">
        <v>1870</v>
      </c>
      <c r="D13310" s="4">
        <v>33836</v>
      </c>
      <c r="E13310" s="4">
        <v>7049850</v>
      </c>
      <c r="F13310" s="4">
        <v>87899</v>
      </c>
      <c r="H13310" s="4">
        <v>175798</v>
      </c>
      <c r="I13310" s="4">
        <v>7347382</v>
      </c>
      <c r="J13310" s="4">
        <v>7083686</v>
      </c>
    </row>
    <row r="13311" spans="2:10" x14ac:dyDescent="0.35">
      <c r="C13311" t="s">
        <v>1871</v>
      </c>
      <c r="D13311" s="4">
        <v>8810000</v>
      </c>
      <c r="E13311" s="4">
        <v>67415</v>
      </c>
      <c r="F13311" s="4">
        <v>29817</v>
      </c>
      <c r="G13311" s="4">
        <v>73845</v>
      </c>
      <c r="I13311" s="4">
        <v>8981077</v>
      </c>
      <c r="J13311" s="4">
        <v>8877415</v>
      </c>
    </row>
    <row r="13312" spans="2:10" x14ac:dyDescent="0.35">
      <c r="C13312" t="s">
        <v>1872</v>
      </c>
      <c r="D13312" s="4">
        <v>343000</v>
      </c>
      <c r="I13312" s="4">
        <v>343000</v>
      </c>
      <c r="J13312" s="4">
        <v>343000</v>
      </c>
    </row>
    <row r="13313" spans="2:10" x14ac:dyDescent="0.35">
      <c r="C13313" t="s">
        <v>1873</v>
      </c>
      <c r="D13313" s="4">
        <v>2407</v>
      </c>
      <c r="I13313" s="4">
        <v>2407</v>
      </c>
      <c r="J13313" s="4">
        <v>2407</v>
      </c>
    </row>
    <row r="13314" spans="2:10" x14ac:dyDescent="0.35">
      <c r="C13314" t="s">
        <v>1875</v>
      </c>
      <c r="H13314" s="4">
        <v>30223</v>
      </c>
      <c r="I13314" s="4">
        <v>30223</v>
      </c>
      <c r="J13314">
        <v>0</v>
      </c>
    </row>
    <row r="13315" spans="2:10" x14ac:dyDescent="0.35">
      <c r="C13315" t="s">
        <v>1876</v>
      </c>
      <c r="D13315" s="4">
        <v>1580</v>
      </c>
      <c r="G13315" s="4">
        <v>262080</v>
      </c>
      <c r="I13315" s="4">
        <v>263660</v>
      </c>
      <c r="J13315" s="4">
        <v>1580</v>
      </c>
    </row>
    <row r="13316" spans="2:10" x14ac:dyDescent="0.35">
      <c r="C13316" t="s">
        <v>1877</v>
      </c>
      <c r="D13316" s="4">
        <v>581</v>
      </c>
      <c r="I13316" s="4">
        <v>581</v>
      </c>
      <c r="J13316" s="4">
        <v>581</v>
      </c>
    </row>
    <row r="13317" spans="2:10" x14ac:dyDescent="0.35">
      <c r="B13317" t="s">
        <v>55</v>
      </c>
      <c r="D13317" s="4">
        <v>9518800</v>
      </c>
      <c r="E13317" s="4">
        <v>7264423</v>
      </c>
      <c r="F13317" s="4">
        <v>415588</v>
      </c>
      <c r="G13317" s="4">
        <v>4548995</v>
      </c>
      <c r="H13317" s="4">
        <v>2600942</v>
      </c>
      <c r="I13317" s="4">
        <v>24348748</v>
      </c>
      <c r="J13317" s="4">
        <v>16783223</v>
      </c>
    </row>
    <row r="13318" spans="2:10" x14ac:dyDescent="0.35">
      <c r="B13318" t="s">
        <v>1878</v>
      </c>
      <c r="C13318" t="s">
        <v>1879</v>
      </c>
      <c r="D13318" s="4">
        <v>2280750</v>
      </c>
      <c r="I13318" s="4">
        <v>2280750</v>
      </c>
      <c r="J13318" s="4">
        <v>2280750</v>
      </c>
    </row>
    <row r="13319" spans="2:10" x14ac:dyDescent="0.35">
      <c r="C13319" t="s">
        <v>1880</v>
      </c>
      <c r="D13319" s="4">
        <v>233774</v>
      </c>
      <c r="I13319" s="4">
        <v>233774</v>
      </c>
      <c r="J13319" s="4">
        <v>233774</v>
      </c>
    </row>
    <row r="13320" spans="2:10" x14ac:dyDescent="0.35">
      <c r="C13320" t="s">
        <v>1881</v>
      </c>
      <c r="D13320" s="4">
        <v>528728</v>
      </c>
      <c r="I13320" s="4">
        <v>528728</v>
      </c>
      <c r="J13320" s="4">
        <v>528728</v>
      </c>
    </row>
    <row r="13321" spans="2:10" x14ac:dyDescent="0.35">
      <c r="C13321" t="s">
        <v>1895</v>
      </c>
      <c r="D13321" s="4">
        <v>727335</v>
      </c>
      <c r="I13321" s="4">
        <v>727335</v>
      </c>
      <c r="J13321" s="4">
        <v>727335</v>
      </c>
    </row>
    <row r="13322" spans="2:10" x14ac:dyDescent="0.35">
      <c r="C13322" t="s">
        <v>1882</v>
      </c>
      <c r="D13322" s="4">
        <v>305357</v>
      </c>
      <c r="I13322" s="4">
        <v>305357</v>
      </c>
      <c r="J13322" s="4">
        <v>305357</v>
      </c>
    </row>
    <row r="13323" spans="2:10" x14ac:dyDescent="0.35">
      <c r="C13323" t="s">
        <v>1900</v>
      </c>
      <c r="D13323" s="4">
        <v>204762</v>
      </c>
      <c r="I13323" s="4">
        <v>204762</v>
      </c>
      <c r="J13323" s="4">
        <v>204762</v>
      </c>
    </row>
    <row r="13324" spans="2:10" x14ac:dyDescent="0.35">
      <c r="C13324" t="s">
        <v>1883</v>
      </c>
      <c r="D13324" s="4">
        <v>9469</v>
      </c>
      <c r="I13324" s="4">
        <v>9469</v>
      </c>
      <c r="J13324" s="4">
        <v>9469</v>
      </c>
    </row>
    <row r="13325" spans="2:10" x14ac:dyDescent="0.35">
      <c r="C13325" t="s">
        <v>1884</v>
      </c>
      <c r="D13325" s="4">
        <v>17826</v>
      </c>
      <c r="I13325" s="4">
        <v>17826</v>
      </c>
      <c r="J13325" s="4">
        <v>17826</v>
      </c>
    </row>
    <row r="13326" spans="2:10" x14ac:dyDescent="0.35">
      <c r="B13326" t="s">
        <v>56</v>
      </c>
      <c r="D13326" s="4">
        <v>4308001</v>
      </c>
      <c r="I13326" s="4">
        <v>4308001</v>
      </c>
      <c r="J13326" s="4">
        <v>4308001</v>
      </c>
    </row>
    <row r="13327" spans="2:10" x14ac:dyDescent="0.35">
      <c r="B13327" t="s">
        <v>1885</v>
      </c>
      <c r="C13327" t="s">
        <v>1886</v>
      </c>
      <c r="D13327" s="4">
        <v>98977</v>
      </c>
      <c r="I13327" s="4">
        <v>98977</v>
      </c>
      <c r="J13327" s="4">
        <v>98977</v>
      </c>
    </row>
    <row r="13328" spans="2:10" x14ac:dyDescent="0.35">
      <c r="B13328" t="s">
        <v>57</v>
      </c>
      <c r="D13328" s="4">
        <v>98977</v>
      </c>
      <c r="I13328" s="4">
        <v>98977</v>
      </c>
      <c r="J13328" s="4">
        <v>98977</v>
      </c>
    </row>
    <row r="13329" spans="1:10" x14ac:dyDescent="0.35">
      <c r="B13329" t="s">
        <v>1887</v>
      </c>
      <c r="C13329" t="s">
        <v>1904</v>
      </c>
      <c r="D13329" s="4">
        <v>250000</v>
      </c>
      <c r="I13329" s="4">
        <v>250000</v>
      </c>
      <c r="J13329" s="4">
        <v>250000</v>
      </c>
    </row>
    <row r="13330" spans="1:10" x14ac:dyDescent="0.35">
      <c r="C13330" t="s">
        <v>1888</v>
      </c>
      <c r="G13330" s="4">
        <v>1632000</v>
      </c>
      <c r="I13330" s="4">
        <v>1632000</v>
      </c>
      <c r="J13330">
        <v>0</v>
      </c>
    </row>
    <row r="13331" spans="1:10" x14ac:dyDescent="0.35">
      <c r="C13331" t="s">
        <v>1901</v>
      </c>
      <c r="E13331" s="4">
        <v>337500</v>
      </c>
      <c r="I13331" s="4">
        <v>337500</v>
      </c>
      <c r="J13331">
        <v>337500</v>
      </c>
    </row>
    <row r="13332" spans="1:10" x14ac:dyDescent="0.35">
      <c r="C13332" t="s">
        <v>1889</v>
      </c>
      <c r="E13332" s="4">
        <v>1260000</v>
      </c>
      <c r="I13332" s="4">
        <v>1260000</v>
      </c>
      <c r="J13332">
        <v>1260000</v>
      </c>
    </row>
    <row r="13333" spans="1:10" x14ac:dyDescent="0.35">
      <c r="C13333" t="s">
        <v>1890</v>
      </c>
      <c r="E13333" s="4">
        <v>562500</v>
      </c>
      <c r="I13333" s="4">
        <v>562500</v>
      </c>
      <c r="J13333">
        <v>562500</v>
      </c>
    </row>
    <row r="13334" spans="1:10" x14ac:dyDescent="0.35">
      <c r="C13334" t="s">
        <v>1902</v>
      </c>
      <c r="E13334" s="4">
        <v>675000</v>
      </c>
      <c r="I13334" s="4">
        <v>675000</v>
      </c>
      <c r="J13334">
        <v>675000</v>
      </c>
    </row>
    <row r="13335" spans="1:10" x14ac:dyDescent="0.35">
      <c r="B13335" t="s">
        <v>58</v>
      </c>
      <c r="D13335" s="4">
        <v>250000</v>
      </c>
      <c r="E13335" s="4">
        <v>2835000</v>
      </c>
      <c r="G13335" s="4">
        <v>1632000</v>
      </c>
      <c r="I13335" s="4">
        <v>4717000</v>
      </c>
      <c r="J13335" s="4">
        <v>3085000</v>
      </c>
    </row>
    <row r="13336" spans="1:10" x14ac:dyDescent="0.35">
      <c r="A13336" t="s">
        <v>1777</v>
      </c>
      <c r="D13336" s="4">
        <v>98259995</v>
      </c>
      <c r="E13336" s="4">
        <v>26915888</v>
      </c>
      <c r="F13336" s="4">
        <v>24301546</v>
      </c>
      <c r="G13336" s="4">
        <v>17615426</v>
      </c>
      <c r="H13336" s="4">
        <v>8002093</v>
      </c>
      <c r="I13336" s="4">
        <v>175094947</v>
      </c>
      <c r="J13336" s="4">
        <v>125175883</v>
      </c>
    </row>
    <row r="13337" spans="1:10" x14ac:dyDescent="0.35">
      <c r="A13337" t="s">
        <v>1257</v>
      </c>
      <c r="B13337" t="s">
        <v>1842</v>
      </c>
      <c r="C13337" t="s">
        <v>1843</v>
      </c>
      <c r="D13337" s="4">
        <v>21462852</v>
      </c>
      <c r="F13337" s="4">
        <v>10374000</v>
      </c>
      <c r="I13337" s="4">
        <v>31836852</v>
      </c>
      <c r="J13337" s="4">
        <v>21462852</v>
      </c>
    </row>
    <row r="13338" spans="1:10" x14ac:dyDescent="0.35">
      <c r="C13338" t="s">
        <v>1844</v>
      </c>
      <c r="D13338" s="4">
        <v>1015036</v>
      </c>
      <c r="F13338" s="4">
        <v>1488351</v>
      </c>
      <c r="H13338" s="4">
        <v>176850</v>
      </c>
      <c r="I13338" s="4">
        <v>2680237</v>
      </c>
      <c r="J13338" s="4">
        <v>1015036</v>
      </c>
    </row>
    <row r="13339" spans="1:10" x14ac:dyDescent="0.35">
      <c r="C13339" t="s">
        <v>1845</v>
      </c>
      <c r="D13339" s="4">
        <v>2076661</v>
      </c>
      <c r="I13339" s="4">
        <v>2076661</v>
      </c>
      <c r="J13339" s="4">
        <v>2076661</v>
      </c>
    </row>
    <row r="13340" spans="1:10" x14ac:dyDescent="0.35">
      <c r="B13340" t="s">
        <v>51</v>
      </c>
      <c r="D13340" s="4">
        <v>24554549</v>
      </c>
      <c r="F13340" s="4">
        <v>11862351</v>
      </c>
      <c r="H13340" s="4">
        <v>176850</v>
      </c>
      <c r="I13340" s="4">
        <v>36593751</v>
      </c>
      <c r="J13340" s="4">
        <v>24554549</v>
      </c>
    </row>
    <row r="13341" spans="1:10" x14ac:dyDescent="0.35">
      <c r="B13341" t="s">
        <v>1843</v>
      </c>
      <c r="C13341" t="s">
        <v>1846</v>
      </c>
      <c r="D13341" s="4">
        <v>13736207</v>
      </c>
      <c r="E13341" s="4">
        <v>3973795</v>
      </c>
      <c r="F13341" s="4">
        <v>170750</v>
      </c>
      <c r="H13341" s="4">
        <v>2550</v>
      </c>
      <c r="I13341" s="4">
        <v>17883303</v>
      </c>
      <c r="J13341" s="4">
        <v>17710002</v>
      </c>
    </row>
    <row r="13342" spans="1:10" x14ac:dyDescent="0.35">
      <c r="B13342" t="s">
        <v>1843</v>
      </c>
      <c r="C13342" t="s">
        <v>1847</v>
      </c>
      <c r="D13342" s="4">
        <v>10400190</v>
      </c>
      <c r="F13342" s="4">
        <v>1013514</v>
      </c>
      <c r="I13342" s="4">
        <v>11413704</v>
      </c>
      <c r="J13342" s="4">
        <v>10400190</v>
      </c>
    </row>
    <row r="13343" spans="1:10" x14ac:dyDescent="0.35">
      <c r="C13343" t="s">
        <v>1848</v>
      </c>
      <c r="D13343" s="4">
        <v>378915</v>
      </c>
      <c r="E13343" s="4">
        <v>20335</v>
      </c>
      <c r="I13343" s="4">
        <v>399250</v>
      </c>
      <c r="J13343" s="4">
        <v>399250</v>
      </c>
    </row>
    <row r="13344" spans="1:10" x14ac:dyDescent="0.35">
      <c r="B13344" t="s">
        <v>52</v>
      </c>
      <c r="D13344" s="4">
        <v>24515313</v>
      </c>
      <c r="E13344" s="4">
        <v>3994131</v>
      </c>
      <c r="F13344" s="4">
        <v>1184264</v>
      </c>
      <c r="H13344" s="4">
        <v>2550</v>
      </c>
      <c r="I13344" s="4">
        <v>29696257</v>
      </c>
      <c r="J13344" s="4">
        <v>28509444</v>
      </c>
    </row>
    <row r="13345" spans="2:10" x14ac:dyDescent="0.35">
      <c r="B13345" t="s">
        <v>1849</v>
      </c>
      <c r="C13345" t="s">
        <v>1896</v>
      </c>
      <c r="D13345" s="4">
        <v>12160</v>
      </c>
      <c r="H13345" s="4">
        <v>65495</v>
      </c>
      <c r="I13345" s="4">
        <v>77655</v>
      </c>
      <c r="J13345" s="4">
        <v>12160</v>
      </c>
    </row>
    <row r="13346" spans="2:10" x14ac:dyDescent="0.35">
      <c r="C13346" t="s">
        <v>1850</v>
      </c>
      <c r="H13346" s="4">
        <v>3200000</v>
      </c>
      <c r="I13346" s="4">
        <v>3200000</v>
      </c>
      <c r="J13346">
        <v>0</v>
      </c>
    </row>
    <row r="13347" spans="2:10" x14ac:dyDescent="0.35">
      <c r="B13347" t="s">
        <v>53</v>
      </c>
      <c r="D13347" s="4">
        <v>12160</v>
      </c>
      <c r="H13347" s="4">
        <v>3265495</v>
      </c>
      <c r="I13347" s="4">
        <v>3277655</v>
      </c>
      <c r="J13347" s="4">
        <v>12160</v>
      </c>
    </row>
    <row r="13348" spans="2:10" x14ac:dyDescent="0.35">
      <c r="B13348" t="s">
        <v>1844</v>
      </c>
      <c r="C13348" t="s">
        <v>1851</v>
      </c>
      <c r="D13348" s="4">
        <v>531655</v>
      </c>
      <c r="I13348" s="4">
        <v>531655</v>
      </c>
      <c r="J13348" s="4">
        <v>531655</v>
      </c>
    </row>
    <row r="13349" spans="2:10" x14ac:dyDescent="0.35">
      <c r="C13349" t="s">
        <v>1852</v>
      </c>
      <c r="E13349" s="4">
        <v>10904</v>
      </c>
      <c r="F13349" s="4">
        <v>2726</v>
      </c>
      <c r="H13349" s="4">
        <v>9541</v>
      </c>
      <c r="I13349" s="4">
        <v>23170</v>
      </c>
      <c r="J13349">
        <v>10904</v>
      </c>
    </row>
    <row r="13350" spans="2:10" x14ac:dyDescent="0.35">
      <c r="C13350" t="s">
        <v>1853</v>
      </c>
      <c r="E13350" s="4">
        <v>1539</v>
      </c>
      <c r="H13350" s="4">
        <v>1539</v>
      </c>
      <c r="I13350" s="4">
        <v>3078</v>
      </c>
      <c r="J13350">
        <v>1539</v>
      </c>
    </row>
    <row r="13351" spans="2:10" x14ac:dyDescent="0.35">
      <c r="C13351" t="s">
        <v>1893</v>
      </c>
      <c r="E13351" s="4">
        <v>10751</v>
      </c>
      <c r="F13351" s="4">
        <v>2389</v>
      </c>
      <c r="H13351" s="4">
        <v>1195</v>
      </c>
      <c r="I13351" s="4">
        <v>14335</v>
      </c>
      <c r="J13351">
        <v>10751</v>
      </c>
    </row>
    <row r="13352" spans="2:10" x14ac:dyDescent="0.35">
      <c r="C13352" t="s">
        <v>1903</v>
      </c>
      <c r="D13352" s="4">
        <v>11295</v>
      </c>
      <c r="I13352" s="4">
        <v>11295</v>
      </c>
      <c r="J13352" s="4">
        <v>11295</v>
      </c>
    </row>
    <row r="13353" spans="2:10" x14ac:dyDescent="0.35">
      <c r="C13353" t="s">
        <v>1854</v>
      </c>
      <c r="F13353" s="4">
        <v>437118</v>
      </c>
      <c r="I13353" s="4">
        <v>437118</v>
      </c>
      <c r="J13353">
        <v>0</v>
      </c>
    </row>
    <row r="13354" spans="2:10" x14ac:dyDescent="0.35">
      <c r="C13354" t="s">
        <v>1855</v>
      </c>
      <c r="D13354" s="4">
        <v>4562</v>
      </c>
      <c r="F13354" s="4">
        <v>660307</v>
      </c>
      <c r="I13354" s="4">
        <v>664869</v>
      </c>
      <c r="J13354" s="4">
        <v>4562</v>
      </c>
    </row>
    <row r="13355" spans="2:10" x14ac:dyDescent="0.35">
      <c r="C13355" t="s">
        <v>1856</v>
      </c>
      <c r="D13355" s="4">
        <v>2801</v>
      </c>
      <c r="G13355" s="4">
        <v>26920</v>
      </c>
      <c r="I13355" s="4">
        <v>29721</v>
      </c>
      <c r="J13355" s="4">
        <v>2801</v>
      </c>
    </row>
    <row r="13356" spans="2:10" x14ac:dyDescent="0.35">
      <c r="C13356" t="s">
        <v>1857</v>
      </c>
      <c r="D13356" s="4">
        <v>22085</v>
      </c>
      <c r="F13356" s="4">
        <v>16974</v>
      </c>
      <c r="I13356" s="4">
        <v>39060</v>
      </c>
      <c r="J13356" s="4">
        <v>22085</v>
      </c>
    </row>
    <row r="13357" spans="2:10" x14ac:dyDescent="0.35">
      <c r="C13357" t="s">
        <v>1858</v>
      </c>
      <c r="H13357" s="4">
        <v>10390</v>
      </c>
      <c r="I13357" s="4">
        <v>10390</v>
      </c>
      <c r="J13357">
        <v>0</v>
      </c>
    </row>
    <row r="13358" spans="2:10" x14ac:dyDescent="0.35">
      <c r="C13358" t="s">
        <v>1859</v>
      </c>
      <c r="D13358" s="4">
        <v>231110</v>
      </c>
      <c r="E13358" s="4">
        <v>210841</v>
      </c>
      <c r="G13358" s="4">
        <v>56121</v>
      </c>
      <c r="H13358" s="4">
        <v>525007</v>
      </c>
      <c r="I13358" s="4">
        <v>1023079</v>
      </c>
      <c r="J13358" s="4">
        <v>441951</v>
      </c>
    </row>
    <row r="13359" spans="2:10" x14ac:dyDescent="0.35">
      <c r="C13359" t="s">
        <v>1860</v>
      </c>
      <c r="D13359" s="4">
        <v>108703</v>
      </c>
      <c r="H13359" s="4">
        <v>217406</v>
      </c>
      <c r="I13359" s="4">
        <v>326109</v>
      </c>
      <c r="J13359" s="4">
        <v>108703</v>
      </c>
    </row>
    <row r="13360" spans="2:10" x14ac:dyDescent="0.35">
      <c r="C13360" t="s">
        <v>1861</v>
      </c>
      <c r="D13360" s="4">
        <v>159961</v>
      </c>
      <c r="I13360" s="4">
        <v>159961</v>
      </c>
      <c r="J13360" s="4">
        <v>159961</v>
      </c>
    </row>
    <row r="13361" spans="2:10" x14ac:dyDescent="0.35">
      <c r="C13361" t="s">
        <v>1862</v>
      </c>
      <c r="D13361" s="4">
        <v>170929</v>
      </c>
      <c r="H13361" s="4">
        <v>683714</v>
      </c>
      <c r="I13361" s="4">
        <v>854643</v>
      </c>
      <c r="J13361" s="4">
        <v>170929</v>
      </c>
    </row>
    <row r="13362" spans="2:10" x14ac:dyDescent="0.35">
      <c r="C13362" t="s">
        <v>1863</v>
      </c>
      <c r="D13362" s="4">
        <v>6566</v>
      </c>
      <c r="F13362" s="4">
        <v>7780</v>
      </c>
      <c r="G13362" s="4">
        <v>23340</v>
      </c>
      <c r="I13362" s="4">
        <v>37685</v>
      </c>
      <c r="J13362" s="4">
        <v>6566</v>
      </c>
    </row>
    <row r="13363" spans="2:10" x14ac:dyDescent="0.35">
      <c r="B13363" t="s">
        <v>54</v>
      </c>
      <c r="D13363" s="4">
        <v>1249667</v>
      </c>
      <c r="E13363" s="4">
        <v>234035</v>
      </c>
      <c r="F13363" s="4">
        <v>1127294</v>
      </c>
      <c r="G13363" s="4">
        <v>106381</v>
      </c>
      <c r="H13363" s="4">
        <v>1448791</v>
      </c>
      <c r="I13363" s="4">
        <v>4166168</v>
      </c>
      <c r="J13363" s="4">
        <v>1483702</v>
      </c>
    </row>
    <row r="13364" spans="2:10" x14ac:dyDescent="0.35">
      <c r="B13364" t="s">
        <v>1845</v>
      </c>
      <c r="C13364" t="s">
        <v>1864</v>
      </c>
      <c r="G13364" s="4">
        <v>22317</v>
      </c>
      <c r="I13364" s="4">
        <v>22317</v>
      </c>
      <c r="J13364">
        <v>0</v>
      </c>
    </row>
    <row r="13365" spans="2:10" x14ac:dyDescent="0.35">
      <c r="C13365" t="s">
        <v>1865</v>
      </c>
      <c r="D13365" s="4">
        <v>6977</v>
      </c>
      <c r="I13365" s="4">
        <v>6977</v>
      </c>
      <c r="J13365" s="4">
        <v>6977</v>
      </c>
    </row>
    <row r="13366" spans="2:10" x14ac:dyDescent="0.35">
      <c r="C13366" t="s">
        <v>1866</v>
      </c>
      <c r="D13366" s="4">
        <v>6884</v>
      </c>
      <c r="I13366" s="4">
        <v>6884</v>
      </c>
      <c r="J13366" s="4">
        <v>6884</v>
      </c>
    </row>
    <row r="13367" spans="2:10" x14ac:dyDescent="0.35">
      <c r="C13367" t="s">
        <v>1867</v>
      </c>
      <c r="D13367" s="4">
        <v>2088000</v>
      </c>
      <c r="H13367" s="4">
        <v>1526835</v>
      </c>
      <c r="I13367" s="4">
        <v>3614835</v>
      </c>
      <c r="J13367" s="4">
        <v>2088000</v>
      </c>
    </row>
    <row r="13368" spans="2:10" x14ac:dyDescent="0.35">
      <c r="C13368" t="s">
        <v>1868</v>
      </c>
      <c r="D13368" s="4">
        <v>2952</v>
      </c>
      <c r="E13368" s="4">
        <v>131556</v>
      </c>
      <c r="F13368" s="4">
        <v>50000</v>
      </c>
      <c r="H13368" s="4">
        <v>1213025</v>
      </c>
      <c r="I13368" s="4">
        <v>1397533</v>
      </c>
      <c r="J13368" s="4">
        <v>134508</v>
      </c>
    </row>
    <row r="13369" spans="2:10" x14ac:dyDescent="0.35">
      <c r="C13369" t="s">
        <v>1894</v>
      </c>
      <c r="D13369" s="4">
        <v>1964</v>
      </c>
      <c r="I13369" s="4">
        <v>1964</v>
      </c>
      <c r="J13369" s="4">
        <v>1964</v>
      </c>
    </row>
    <row r="13370" spans="2:10" x14ac:dyDescent="0.35">
      <c r="C13370" t="s">
        <v>1869</v>
      </c>
      <c r="H13370" s="4">
        <v>462336</v>
      </c>
      <c r="I13370" s="4">
        <v>462336</v>
      </c>
      <c r="J13370">
        <v>0</v>
      </c>
    </row>
    <row r="13371" spans="2:10" x14ac:dyDescent="0.35">
      <c r="C13371" t="s">
        <v>1870</v>
      </c>
      <c r="D13371" s="4">
        <v>19367</v>
      </c>
      <c r="E13371" s="4">
        <v>14632</v>
      </c>
      <c r="F13371" s="4">
        <v>11949</v>
      </c>
      <c r="H13371" s="4">
        <v>3389865</v>
      </c>
      <c r="I13371" s="4">
        <v>3435813</v>
      </c>
      <c r="J13371" s="4">
        <v>33999</v>
      </c>
    </row>
    <row r="13372" spans="2:10" x14ac:dyDescent="0.35">
      <c r="C13372" t="s">
        <v>1871</v>
      </c>
      <c r="D13372" s="4">
        <v>9542</v>
      </c>
      <c r="G13372" s="4">
        <v>4265000</v>
      </c>
      <c r="H13372" s="4">
        <v>129223</v>
      </c>
      <c r="I13372" s="4">
        <v>4403765</v>
      </c>
      <c r="J13372" s="4">
        <v>9542</v>
      </c>
    </row>
    <row r="13373" spans="2:10" x14ac:dyDescent="0.35">
      <c r="C13373" t="s">
        <v>1872</v>
      </c>
      <c r="E13373" s="4">
        <v>98000</v>
      </c>
      <c r="I13373" s="4">
        <v>98000</v>
      </c>
      <c r="J13373">
        <v>98000</v>
      </c>
    </row>
    <row r="13374" spans="2:10" x14ac:dyDescent="0.35">
      <c r="C13374" t="s">
        <v>1875</v>
      </c>
      <c r="H13374" s="4">
        <v>34873</v>
      </c>
      <c r="I13374" s="4">
        <v>34873</v>
      </c>
      <c r="J13374">
        <v>0</v>
      </c>
    </row>
    <row r="13375" spans="2:10" x14ac:dyDescent="0.35">
      <c r="C13375" t="s">
        <v>1876</v>
      </c>
      <c r="D13375" s="4">
        <v>26715</v>
      </c>
      <c r="H13375" s="4">
        <v>109536</v>
      </c>
      <c r="I13375" s="4">
        <v>136251</v>
      </c>
      <c r="J13375" s="4">
        <v>26715</v>
      </c>
    </row>
    <row r="13376" spans="2:10" x14ac:dyDescent="0.35">
      <c r="B13376" t="s">
        <v>55</v>
      </c>
      <c r="D13376" s="4">
        <v>2162401</v>
      </c>
      <c r="E13376" s="4">
        <v>244188</v>
      </c>
      <c r="F13376" s="4">
        <v>61949</v>
      </c>
      <c r="G13376" s="4">
        <v>4287317</v>
      </c>
      <c r="H13376" s="4">
        <v>6865693</v>
      </c>
      <c r="I13376" s="4">
        <v>13621547</v>
      </c>
      <c r="J13376" s="4">
        <v>2406589</v>
      </c>
    </row>
    <row r="13377" spans="2:10" x14ac:dyDescent="0.35">
      <c r="B13377" t="s">
        <v>1878</v>
      </c>
      <c r="C13377" t="s">
        <v>1879</v>
      </c>
      <c r="D13377" s="4">
        <v>408975</v>
      </c>
      <c r="I13377" s="4">
        <v>408975</v>
      </c>
      <c r="J13377" s="4">
        <v>408975</v>
      </c>
    </row>
    <row r="13378" spans="2:10" x14ac:dyDescent="0.35">
      <c r="C13378" t="s">
        <v>1897</v>
      </c>
      <c r="D13378" s="4">
        <v>238</v>
      </c>
      <c r="I13378" s="4">
        <v>238</v>
      </c>
      <c r="J13378" s="4">
        <v>238</v>
      </c>
    </row>
    <row r="13379" spans="2:10" x14ac:dyDescent="0.35">
      <c r="C13379" t="s">
        <v>1880</v>
      </c>
      <c r="D13379" s="4">
        <v>505289</v>
      </c>
      <c r="I13379" s="4">
        <v>505289</v>
      </c>
      <c r="J13379" s="4">
        <v>505289</v>
      </c>
    </row>
    <row r="13380" spans="2:10" x14ac:dyDescent="0.35">
      <c r="C13380" t="s">
        <v>1881</v>
      </c>
      <c r="D13380" s="4">
        <v>1968112</v>
      </c>
      <c r="I13380" s="4">
        <v>1968112</v>
      </c>
      <c r="J13380" s="4">
        <v>1968112</v>
      </c>
    </row>
    <row r="13381" spans="2:10" x14ac:dyDescent="0.35">
      <c r="C13381" t="s">
        <v>1882</v>
      </c>
      <c r="E13381" s="4">
        <v>110039</v>
      </c>
      <c r="G13381" s="4">
        <v>62722</v>
      </c>
      <c r="I13381" s="4">
        <v>172761</v>
      </c>
      <c r="J13381">
        <v>110039</v>
      </c>
    </row>
    <row r="13382" spans="2:10" x14ac:dyDescent="0.35">
      <c r="C13382" t="s">
        <v>1883</v>
      </c>
      <c r="D13382" s="4">
        <v>9986</v>
      </c>
      <c r="I13382" s="4">
        <v>9986</v>
      </c>
      <c r="J13382" s="4">
        <v>9986</v>
      </c>
    </row>
    <row r="13383" spans="2:10" x14ac:dyDescent="0.35">
      <c r="C13383" t="s">
        <v>1892</v>
      </c>
      <c r="D13383" s="4">
        <v>66459</v>
      </c>
      <c r="I13383" s="4">
        <v>66459</v>
      </c>
      <c r="J13383" s="4">
        <v>66459</v>
      </c>
    </row>
    <row r="13384" spans="2:10" x14ac:dyDescent="0.35">
      <c r="C13384" t="s">
        <v>1884</v>
      </c>
      <c r="D13384" s="4">
        <v>103351</v>
      </c>
      <c r="I13384" s="4">
        <v>103351</v>
      </c>
      <c r="J13384" s="4">
        <v>103351</v>
      </c>
    </row>
    <row r="13385" spans="2:10" x14ac:dyDescent="0.35">
      <c r="B13385" t="s">
        <v>56</v>
      </c>
      <c r="D13385" s="4">
        <v>3062409</v>
      </c>
      <c r="E13385" s="4">
        <v>110039</v>
      </c>
      <c r="G13385" s="4">
        <v>62722</v>
      </c>
      <c r="I13385" s="4">
        <v>3235170</v>
      </c>
      <c r="J13385" s="4">
        <v>3172448</v>
      </c>
    </row>
    <row r="13386" spans="2:10" x14ac:dyDescent="0.35">
      <c r="B13386" t="s">
        <v>1885</v>
      </c>
      <c r="C13386" t="s">
        <v>1886</v>
      </c>
      <c r="F13386" s="4">
        <v>164962</v>
      </c>
      <c r="I13386" s="4">
        <v>164962</v>
      </c>
      <c r="J13386">
        <v>0</v>
      </c>
    </row>
    <row r="13387" spans="2:10" x14ac:dyDescent="0.35">
      <c r="B13387" t="s">
        <v>57</v>
      </c>
      <c r="F13387" s="4">
        <v>164962</v>
      </c>
      <c r="I13387" s="4">
        <v>164962</v>
      </c>
      <c r="J13387">
        <v>0</v>
      </c>
    </row>
    <row r="13388" spans="2:10" x14ac:dyDescent="0.35">
      <c r="B13388" t="s">
        <v>1887</v>
      </c>
      <c r="C13388" t="s">
        <v>1888</v>
      </c>
      <c r="H13388" s="4">
        <v>796800</v>
      </c>
      <c r="I13388" s="4">
        <v>796800</v>
      </c>
      <c r="J13388">
        <v>0</v>
      </c>
    </row>
    <row r="13389" spans="2:10" x14ac:dyDescent="0.35">
      <c r="C13389" t="s">
        <v>1901</v>
      </c>
      <c r="H13389" s="4">
        <v>840000</v>
      </c>
      <c r="I13389" s="4">
        <v>840000</v>
      </c>
      <c r="J13389">
        <v>0</v>
      </c>
    </row>
    <row r="13390" spans="2:10" x14ac:dyDescent="0.35">
      <c r="C13390" t="s">
        <v>1889</v>
      </c>
      <c r="H13390" s="4">
        <v>850500</v>
      </c>
      <c r="I13390" s="4">
        <v>850500</v>
      </c>
      <c r="J13390">
        <v>0</v>
      </c>
    </row>
    <row r="13391" spans="2:10" x14ac:dyDescent="0.35">
      <c r="C13391" t="s">
        <v>1890</v>
      </c>
      <c r="H13391" s="4">
        <v>180000</v>
      </c>
      <c r="I13391" s="4">
        <v>180000</v>
      </c>
      <c r="J13391">
        <v>0</v>
      </c>
    </row>
    <row r="13392" spans="2:10" x14ac:dyDescent="0.35">
      <c r="C13392" t="s">
        <v>1902</v>
      </c>
      <c r="H13392" s="4">
        <v>1680000</v>
      </c>
      <c r="I13392" s="4">
        <v>1680000</v>
      </c>
      <c r="J13392">
        <v>0</v>
      </c>
    </row>
    <row r="13393" spans="1:10" x14ac:dyDescent="0.35">
      <c r="B13393" t="s">
        <v>58</v>
      </c>
      <c r="H13393" s="4">
        <v>4347300</v>
      </c>
      <c r="I13393" s="4">
        <v>4347300</v>
      </c>
      <c r="J13393">
        <v>0</v>
      </c>
    </row>
    <row r="13394" spans="1:10" x14ac:dyDescent="0.35">
      <c r="A13394" t="s">
        <v>1778</v>
      </c>
      <c r="D13394" s="4">
        <v>55556499</v>
      </c>
      <c r="E13394" s="4">
        <v>4582392</v>
      </c>
      <c r="F13394" s="4">
        <v>14400820</v>
      </c>
      <c r="G13394" s="4">
        <v>4456420</v>
      </c>
      <c r="H13394" s="4">
        <v>16106679</v>
      </c>
      <c r="I13394" s="4">
        <v>95102810</v>
      </c>
      <c r="J13394" s="4">
        <v>60138891</v>
      </c>
    </row>
    <row r="13395" spans="1:10" x14ac:dyDescent="0.35">
      <c r="A13395" t="s">
        <v>1262</v>
      </c>
      <c r="B13395" t="s">
        <v>1842</v>
      </c>
      <c r="C13395" t="s">
        <v>1843</v>
      </c>
      <c r="D13395" s="4">
        <v>70205095</v>
      </c>
      <c r="E13395" s="4">
        <v>2839647</v>
      </c>
      <c r="F13395" s="4">
        <v>16245851</v>
      </c>
      <c r="I13395" s="4">
        <v>89290593</v>
      </c>
      <c r="J13395" s="4">
        <v>73044742</v>
      </c>
    </row>
    <row r="13396" spans="1:10" x14ac:dyDescent="0.35">
      <c r="C13396" t="s">
        <v>1844</v>
      </c>
      <c r="D13396" s="4">
        <v>7002571</v>
      </c>
      <c r="E13396" s="4">
        <v>554494</v>
      </c>
      <c r="F13396" s="4">
        <v>1395696</v>
      </c>
      <c r="G13396" s="4">
        <v>34095</v>
      </c>
      <c r="H13396" s="4">
        <v>549900</v>
      </c>
      <c r="I13396" s="4">
        <v>9536757</v>
      </c>
      <c r="J13396" s="4">
        <v>7557065</v>
      </c>
    </row>
    <row r="13397" spans="1:10" x14ac:dyDescent="0.35">
      <c r="C13397" t="s">
        <v>1845</v>
      </c>
      <c r="D13397" s="4">
        <v>6069237</v>
      </c>
      <c r="I13397" s="4">
        <v>6069237</v>
      </c>
      <c r="J13397" s="4">
        <v>6069237</v>
      </c>
    </row>
    <row r="13398" spans="1:10" x14ac:dyDescent="0.35">
      <c r="B13398" t="s">
        <v>51</v>
      </c>
      <c r="D13398" s="4">
        <v>83276903</v>
      </c>
      <c r="E13398" s="4">
        <v>3394141</v>
      </c>
      <c r="F13398" s="4">
        <v>17641547</v>
      </c>
      <c r="G13398" s="4">
        <v>34095</v>
      </c>
      <c r="H13398" s="4">
        <v>549900</v>
      </c>
      <c r="I13398" s="4">
        <v>104896586</v>
      </c>
      <c r="J13398" s="4">
        <v>86671044</v>
      </c>
    </row>
    <row r="13399" spans="1:10" x14ac:dyDescent="0.35">
      <c r="B13399" t="s">
        <v>1843</v>
      </c>
      <c r="C13399" t="s">
        <v>1846</v>
      </c>
      <c r="D13399" s="4">
        <v>46131473</v>
      </c>
      <c r="F13399" s="4">
        <v>4090254</v>
      </c>
      <c r="H13399" s="4">
        <v>14940160</v>
      </c>
      <c r="I13399" s="4">
        <v>65161886</v>
      </c>
      <c r="J13399" s="4">
        <v>46131473</v>
      </c>
    </row>
    <row r="13400" spans="1:10" x14ac:dyDescent="0.35">
      <c r="C13400" t="s">
        <v>1847</v>
      </c>
      <c r="D13400" s="4">
        <v>23525931</v>
      </c>
      <c r="F13400" s="4">
        <v>878378</v>
      </c>
      <c r="I13400" s="4">
        <v>24404310</v>
      </c>
      <c r="J13400" s="4">
        <v>23525931</v>
      </c>
    </row>
    <row r="13401" spans="1:10" x14ac:dyDescent="0.35">
      <c r="C13401" t="s">
        <v>1848</v>
      </c>
      <c r="D13401" s="4">
        <v>342230</v>
      </c>
      <c r="I13401" s="4">
        <v>342230</v>
      </c>
      <c r="J13401" s="4">
        <v>342230</v>
      </c>
    </row>
    <row r="13402" spans="1:10" x14ac:dyDescent="0.35">
      <c r="B13402" t="s">
        <v>52</v>
      </c>
      <c r="D13402" s="4">
        <v>69999634</v>
      </c>
      <c r="F13402" s="4">
        <v>4968632</v>
      </c>
      <c r="H13402" s="4">
        <v>14940160</v>
      </c>
      <c r="I13402" s="4">
        <v>89908426</v>
      </c>
      <c r="J13402" s="4">
        <v>69999634</v>
      </c>
    </row>
    <row r="13403" spans="1:10" x14ac:dyDescent="0.35">
      <c r="B13403" t="s">
        <v>1849</v>
      </c>
      <c r="C13403" t="s">
        <v>1850</v>
      </c>
      <c r="E13403" s="4">
        <v>29291760</v>
      </c>
      <c r="I13403" s="4">
        <v>29291760</v>
      </c>
      <c r="J13403">
        <v>29291760</v>
      </c>
    </row>
    <row r="13404" spans="1:10" x14ac:dyDescent="0.35">
      <c r="B13404" t="s">
        <v>53</v>
      </c>
      <c r="E13404" s="4">
        <v>29291760</v>
      </c>
      <c r="I13404" s="4">
        <v>29291760</v>
      </c>
      <c r="J13404">
        <v>29291760</v>
      </c>
    </row>
    <row r="13405" spans="1:10" x14ac:dyDescent="0.35">
      <c r="B13405" t="s">
        <v>1844</v>
      </c>
      <c r="C13405" t="s">
        <v>1851</v>
      </c>
      <c r="D13405" s="4">
        <v>249068</v>
      </c>
      <c r="F13405" s="4">
        <v>528849</v>
      </c>
      <c r="I13405" s="4">
        <v>777917</v>
      </c>
      <c r="J13405" s="4">
        <v>249068</v>
      </c>
    </row>
    <row r="13406" spans="1:10" x14ac:dyDescent="0.35">
      <c r="C13406" t="s">
        <v>1852</v>
      </c>
      <c r="D13406" s="4">
        <v>4647</v>
      </c>
      <c r="H13406" s="4">
        <v>2881</v>
      </c>
      <c r="I13406" s="4">
        <v>7528</v>
      </c>
      <c r="J13406" s="4">
        <v>4647</v>
      </c>
    </row>
    <row r="13407" spans="1:10" x14ac:dyDescent="0.35">
      <c r="C13407" t="s">
        <v>1853</v>
      </c>
      <c r="D13407" s="4">
        <v>5809</v>
      </c>
      <c r="H13407" s="4">
        <v>7695</v>
      </c>
      <c r="I13407" s="4">
        <v>13504</v>
      </c>
      <c r="J13407" s="4">
        <v>5809</v>
      </c>
    </row>
    <row r="13408" spans="1:10" x14ac:dyDescent="0.35">
      <c r="C13408" t="s">
        <v>1893</v>
      </c>
      <c r="H13408" s="4">
        <v>1195</v>
      </c>
      <c r="I13408" s="4">
        <v>1195</v>
      </c>
      <c r="J13408">
        <v>0</v>
      </c>
    </row>
    <row r="13409" spans="2:10" x14ac:dyDescent="0.35">
      <c r="C13409" t="s">
        <v>1854</v>
      </c>
      <c r="D13409" s="4">
        <v>996182</v>
      </c>
      <c r="F13409" s="4">
        <v>2151966</v>
      </c>
      <c r="I13409" s="4">
        <v>3148148</v>
      </c>
      <c r="J13409" s="4">
        <v>996182</v>
      </c>
    </row>
    <row r="13410" spans="2:10" x14ac:dyDescent="0.35">
      <c r="C13410" t="s">
        <v>1855</v>
      </c>
      <c r="D13410" s="4">
        <v>474733</v>
      </c>
      <c r="E13410" s="4">
        <v>942201</v>
      </c>
      <c r="F13410" s="4">
        <v>57129</v>
      </c>
      <c r="G13410" s="4">
        <v>57616</v>
      </c>
      <c r="H13410" s="4">
        <v>107680</v>
      </c>
      <c r="I13410" s="4">
        <v>1639358</v>
      </c>
      <c r="J13410" s="4">
        <v>1416934</v>
      </c>
    </row>
    <row r="13411" spans="2:10" x14ac:dyDescent="0.35">
      <c r="C13411" t="s">
        <v>1856</v>
      </c>
      <c r="I13411" s="4">
        <v>0</v>
      </c>
      <c r="J13411">
        <v>0</v>
      </c>
    </row>
    <row r="13412" spans="2:10" x14ac:dyDescent="0.35">
      <c r="C13412" t="s">
        <v>1857</v>
      </c>
      <c r="D13412" s="4">
        <v>187514</v>
      </c>
      <c r="E13412" s="4">
        <v>6790</v>
      </c>
      <c r="I13412" s="4">
        <v>194303</v>
      </c>
      <c r="J13412" s="4">
        <v>194304</v>
      </c>
    </row>
    <row r="13413" spans="2:10" x14ac:dyDescent="0.35">
      <c r="C13413" t="s">
        <v>1858</v>
      </c>
      <c r="D13413" s="4">
        <v>244173</v>
      </c>
      <c r="E13413" s="4">
        <v>11878</v>
      </c>
      <c r="H13413" s="4">
        <v>144795</v>
      </c>
      <c r="I13413" s="4">
        <v>400846</v>
      </c>
      <c r="J13413" s="4">
        <v>256051</v>
      </c>
    </row>
    <row r="13414" spans="2:10" x14ac:dyDescent="0.35">
      <c r="C13414" t="s">
        <v>1859</v>
      </c>
      <c r="D13414" s="4">
        <v>1556883</v>
      </c>
      <c r="E13414" s="4">
        <v>25000</v>
      </c>
      <c r="F13414" s="4">
        <v>210841</v>
      </c>
      <c r="G13414" s="4">
        <v>700000</v>
      </c>
      <c r="H13414" s="4">
        <v>1375059</v>
      </c>
      <c r="I13414" s="4">
        <v>3867783</v>
      </c>
      <c r="J13414" s="4">
        <v>1581883</v>
      </c>
    </row>
    <row r="13415" spans="2:10" x14ac:dyDescent="0.35">
      <c r="C13415" t="s">
        <v>1915</v>
      </c>
      <c r="D13415" s="4">
        <v>10</v>
      </c>
      <c r="I13415" s="4">
        <v>10</v>
      </c>
      <c r="J13415" s="4">
        <v>10</v>
      </c>
    </row>
    <row r="13416" spans="2:10" x14ac:dyDescent="0.35">
      <c r="C13416" t="s">
        <v>1860</v>
      </c>
      <c r="D13416" s="4">
        <v>5869964</v>
      </c>
      <c r="I13416" s="4">
        <v>5869964</v>
      </c>
      <c r="J13416" s="4">
        <v>5869964</v>
      </c>
    </row>
    <row r="13417" spans="2:10" x14ac:dyDescent="0.35">
      <c r="C13417" t="s">
        <v>1861</v>
      </c>
      <c r="D13417" s="4">
        <v>113104</v>
      </c>
      <c r="F13417" s="4">
        <v>267690</v>
      </c>
      <c r="I13417" s="4">
        <v>380794</v>
      </c>
      <c r="J13417" s="4">
        <v>113104</v>
      </c>
    </row>
    <row r="13418" spans="2:10" x14ac:dyDescent="0.35">
      <c r="C13418" t="s">
        <v>1862</v>
      </c>
      <c r="D13418" s="4">
        <v>4273214</v>
      </c>
      <c r="I13418" s="4">
        <v>4273214</v>
      </c>
      <c r="J13418" s="4">
        <v>4273214</v>
      </c>
    </row>
    <row r="13419" spans="2:10" x14ac:dyDescent="0.35">
      <c r="C13419" t="s">
        <v>1863</v>
      </c>
      <c r="D13419" s="4">
        <v>163378</v>
      </c>
      <c r="E13419" s="4">
        <v>23876</v>
      </c>
      <c r="I13419" s="4">
        <v>187254</v>
      </c>
      <c r="J13419" s="4">
        <v>187254</v>
      </c>
    </row>
    <row r="13420" spans="2:10" x14ac:dyDescent="0.35">
      <c r="B13420" t="s">
        <v>54</v>
      </c>
      <c r="D13420" s="4">
        <v>14138678</v>
      </c>
      <c r="E13420" s="4">
        <v>1009744</v>
      </c>
      <c r="F13420" s="4">
        <v>3216475</v>
      </c>
      <c r="G13420" s="4">
        <v>757616</v>
      </c>
      <c r="H13420" s="4">
        <v>1639305</v>
      </c>
      <c r="I13420" s="4">
        <v>20761817</v>
      </c>
      <c r="J13420" s="4">
        <v>15148422</v>
      </c>
    </row>
    <row r="13421" spans="2:10" x14ac:dyDescent="0.35">
      <c r="B13421" t="s">
        <v>1845</v>
      </c>
      <c r="C13421" t="s">
        <v>1864</v>
      </c>
      <c r="D13421" s="4">
        <v>11158</v>
      </c>
      <c r="I13421" s="4">
        <v>11158</v>
      </c>
      <c r="J13421" s="4">
        <v>11158</v>
      </c>
    </row>
    <row r="13422" spans="2:10" x14ac:dyDescent="0.35">
      <c r="C13422" t="s">
        <v>1865</v>
      </c>
      <c r="D13422" s="4">
        <v>5233</v>
      </c>
      <c r="E13422" s="4">
        <v>0</v>
      </c>
      <c r="I13422" s="4">
        <v>5233</v>
      </c>
      <c r="J13422" s="4">
        <v>5233</v>
      </c>
    </row>
    <row r="13423" spans="2:10" x14ac:dyDescent="0.35">
      <c r="C13423" t="s">
        <v>1866</v>
      </c>
      <c r="D13423" s="4">
        <v>1056</v>
      </c>
      <c r="I13423" s="4">
        <v>1056</v>
      </c>
      <c r="J13423" s="4">
        <v>1056</v>
      </c>
    </row>
    <row r="13424" spans="2:10" x14ac:dyDescent="0.35">
      <c r="C13424" t="s">
        <v>1867</v>
      </c>
      <c r="D13424" s="4">
        <v>128646</v>
      </c>
      <c r="E13424" s="4">
        <v>15701</v>
      </c>
      <c r="G13424" s="4">
        <v>5706814</v>
      </c>
      <c r="H13424" s="4">
        <v>1668733</v>
      </c>
      <c r="I13424" s="4">
        <v>7519894</v>
      </c>
      <c r="J13424" s="4">
        <v>144347</v>
      </c>
    </row>
    <row r="13425" spans="2:10" x14ac:dyDescent="0.35">
      <c r="C13425" t="s">
        <v>1868</v>
      </c>
      <c r="D13425" s="4">
        <v>23917</v>
      </c>
      <c r="E13425" s="4">
        <v>73631</v>
      </c>
      <c r="G13425" s="4">
        <v>2266737</v>
      </c>
      <c r="H13425" s="4">
        <v>3405537</v>
      </c>
      <c r="I13425" s="4">
        <v>5769821</v>
      </c>
      <c r="J13425" s="4">
        <v>97548</v>
      </c>
    </row>
    <row r="13426" spans="2:10" x14ac:dyDescent="0.35">
      <c r="C13426" t="s">
        <v>1894</v>
      </c>
      <c r="D13426" s="4">
        <v>29374</v>
      </c>
      <c r="I13426" s="4">
        <v>29374</v>
      </c>
      <c r="J13426" s="4">
        <v>29374</v>
      </c>
    </row>
    <row r="13427" spans="2:10" x14ac:dyDescent="0.35">
      <c r="C13427" t="s">
        <v>1869</v>
      </c>
      <c r="G13427" s="4">
        <v>2059680</v>
      </c>
      <c r="I13427" s="4">
        <v>2059680</v>
      </c>
      <c r="J13427">
        <v>0</v>
      </c>
    </row>
    <row r="13428" spans="2:10" x14ac:dyDescent="0.35">
      <c r="C13428" t="s">
        <v>1870</v>
      </c>
      <c r="D13428" s="4">
        <v>178633</v>
      </c>
      <c r="E13428" s="4">
        <v>11029083</v>
      </c>
      <c r="F13428" s="4">
        <v>639595</v>
      </c>
      <c r="G13428" s="4">
        <v>887</v>
      </c>
      <c r="I13428" s="4">
        <v>11848198</v>
      </c>
      <c r="J13428" s="4">
        <v>11207716</v>
      </c>
    </row>
    <row r="13429" spans="2:10" x14ac:dyDescent="0.35">
      <c r="C13429" t="s">
        <v>1872</v>
      </c>
      <c r="D13429" s="4">
        <v>1715000</v>
      </c>
      <c r="I13429" s="4">
        <v>1715000</v>
      </c>
      <c r="J13429" s="4">
        <v>1715000</v>
      </c>
    </row>
    <row r="13430" spans="2:10" x14ac:dyDescent="0.35">
      <c r="C13430" t="s">
        <v>1875</v>
      </c>
      <c r="D13430" s="4">
        <v>0</v>
      </c>
      <c r="H13430" s="4">
        <v>360350</v>
      </c>
      <c r="I13430" s="4">
        <v>360350</v>
      </c>
      <c r="J13430" s="4">
        <v>0</v>
      </c>
    </row>
    <row r="13431" spans="2:10" x14ac:dyDescent="0.35">
      <c r="C13431" t="s">
        <v>1876</v>
      </c>
      <c r="G13431" s="4">
        <v>0</v>
      </c>
      <c r="I13431" s="4">
        <v>0</v>
      </c>
      <c r="J13431">
        <v>0</v>
      </c>
    </row>
    <row r="13432" spans="2:10" x14ac:dyDescent="0.35">
      <c r="C13432" t="s">
        <v>1877</v>
      </c>
      <c r="D13432" s="4">
        <v>11171</v>
      </c>
      <c r="I13432" s="4">
        <v>11171</v>
      </c>
      <c r="J13432" s="4">
        <v>11171</v>
      </c>
    </row>
    <row r="13433" spans="2:10" x14ac:dyDescent="0.35">
      <c r="B13433" t="s">
        <v>55</v>
      </c>
      <c r="D13433" s="4">
        <v>2104188</v>
      </c>
      <c r="E13433" s="4">
        <v>11118414</v>
      </c>
      <c r="F13433" s="4">
        <v>639595</v>
      </c>
      <c r="G13433" s="4">
        <v>10034117</v>
      </c>
      <c r="H13433" s="4">
        <v>5434620</v>
      </c>
      <c r="I13433" s="4">
        <v>29330935</v>
      </c>
      <c r="J13433" s="4">
        <v>13222602</v>
      </c>
    </row>
    <row r="13434" spans="2:10" x14ac:dyDescent="0.35">
      <c r="B13434" t="s">
        <v>1878</v>
      </c>
      <c r="C13434" t="s">
        <v>1879</v>
      </c>
      <c r="D13434" s="4">
        <v>4076218</v>
      </c>
      <c r="I13434" s="4">
        <v>4076218</v>
      </c>
      <c r="J13434" s="4">
        <v>4076218</v>
      </c>
    </row>
    <row r="13435" spans="2:10" x14ac:dyDescent="0.35">
      <c r="C13435" t="s">
        <v>1880</v>
      </c>
      <c r="D13435" s="4">
        <v>625537</v>
      </c>
      <c r="I13435" s="4">
        <v>625537</v>
      </c>
      <c r="J13435" s="4">
        <v>625537</v>
      </c>
    </row>
    <row r="13436" spans="2:10" x14ac:dyDescent="0.35">
      <c r="C13436" t="s">
        <v>1881</v>
      </c>
      <c r="D13436" s="4">
        <v>4553477</v>
      </c>
      <c r="I13436" s="4">
        <v>4553477</v>
      </c>
      <c r="J13436" s="4">
        <v>4553477</v>
      </c>
    </row>
    <row r="13437" spans="2:10" x14ac:dyDescent="0.35">
      <c r="C13437" t="s">
        <v>1895</v>
      </c>
      <c r="D13437" s="4">
        <v>881687</v>
      </c>
      <c r="I13437" s="4">
        <v>881687</v>
      </c>
      <c r="J13437" s="4">
        <v>881687</v>
      </c>
    </row>
    <row r="13438" spans="2:10" x14ac:dyDescent="0.35">
      <c r="C13438" t="s">
        <v>1882</v>
      </c>
      <c r="F13438" s="4">
        <v>551844</v>
      </c>
      <c r="I13438" s="4">
        <v>551844</v>
      </c>
      <c r="J13438">
        <v>0</v>
      </c>
    </row>
    <row r="13439" spans="2:10" x14ac:dyDescent="0.35">
      <c r="C13439" t="s">
        <v>1883</v>
      </c>
      <c r="D13439" s="4">
        <v>4919</v>
      </c>
      <c r="I13439" s="4">
        <v>4919</v>
      </c>
      <c r="J13439" s="4">
        <v>4919</v>
      </c>
    </row>
    <row r="13440" spans="2:10" x14ac:dyDescent="0.35">
      <c r="B13440" t="s">
        <v>56</v>
      </c>
      <c r="D13440" s="4">
        <v>10141838</v>
      </c>
      <c r="F13440" s="4">
        <v>551844</v>
      </c>
      <c r="I13440" s="4">
        <v>10693681</v>
      </c>
      <c r="J13440" s="4">
        <v>10141838</v>
      </c>
    </row>
    <row r="13441" spans="1:10" x14ac:dyDescent="0.35">
      <c r="B13441" t="s">
        <v>1885</v>
      </c>
      <c r="C13441" t="s">
        <v>1886</v>
      </c>
      <c r="D13441" s="4">
        <v>565584</v>
      </c>
      <c r="I13441" s="4">
        <v>565584</v>
      </c>
      <c r="J13441" s="4">
        <v>565584</v>
      </c>
    </row>
    <row r="13442" spans="1:10" x14ac:dyDescent="0.35">
      <c r="B13442" t="s">
        <v>57</v>
      </c>
      <c r="D13442" s="4">
        <v>565584</v>
      </c>
      <c r="I13442" s="4">
        <v>565584</v>
      </c>
      <c r="J13442" s="4">
        <v>565584</v>
      </c>
    </row>
    <row r="13443" spans="1:10" x14ac:dyDescent="0.35">
      <c r="B13443" t="s">
        <v>1887</v>
      </c>
      <c r="C13443" t="s">
        <v>1904</v>
      </c>
      <c r="D13443" s="4">
        <v>750000</v>
      </c>
      <c r="I13443" s="4">
        <v>750000</v>
      </c>
      <c r="J13443" s="4">
        <v>750000</v>
      </c>
    </row>
    <row r="13444" spans="1:10" x14ac:dyDescent="0.35">
      <c r="C13444" t="s">
        <v>1888</v>
      </c>
      <c r="G13444" s="4">
        <v>3225600</v>
      </c>
      <c r="I13444" s="4">
        <v>3225600</v>
      </c>
      <c r="J13444">
        <v>0</v>
      </c>
    </row>
    <row r="13445" spans="1:10" x14ac:dyDescent="0.35">
      <c r="C13445" t="s">
        <v>1901</v>
      </c>
      <c r="E13445" s="4">
        <v>1631250</v>
      </c>
      <c r="I13445" s="4">
        <v>1631250</v>
      </c>
      <c r="J13445">
        <v>1631250</v>
      </c>
    </row>
    <row r="13446" spans="1:10" x14ac:dyDescent="0.35">
      <c r="C13446" t="s">
        <v>1889</v>
      </c>
      <c r="E13446" s="4">
        <v>2294250</v>
      </c>
      <c r="I13446" s="4">
        <v>2294250</v>
      </c>
      <c r="J13446">
        <v>2294250</v>
      </c>
    </row>
    <row r="13447" spans="1:10" x14ac:dyDescent="0.35">
      <c r="C13447" t="s">
        <v>1890</v>
      </c>
      <c r="E13447" s="4">
        <v>1260000</v>
      </c>
      <c r="I13447" s="4">
        <v>1260000</v>
      </c>
      <c r="J13447">
        <v>1260000</v>
      </c>
    </row>
    <row r="13448" spans="1:10" x14ac:dyDescent="0.35">
      <c r="C13448" t="s">
        <v>1902</v>
      </c>
      <c r="E13448" s="4">
        <v>3262500</v>
      </c>
      <c r="I13448" s="4">
        <v>3262500</v>
      </c>
      <c r="J13448">
        <v>3262500</v>
      </c>
    </row>
    <row r="13449" spans="1:10" x14ac:dyDescent="0.35">
      <c r="B13449" t="s">
        <v>58</v>
      </c>
      <c r="D13449" s="4">
        <v>750000</v>
      </c>
      <c r="E13449" s="4">
        <v>8448000</v>
      </c>
      <c r="G13449" s="4">
        <v>3225600</v>
      </c>
      <c r="I13449" s="4">
        <v>12423600</v>
      </c>
      <c r="J13449" s="4">
        <v>9198000</v>
      </c>
    </row>
    <row r="13450" spans="1:10" x14ac:dyDescent="0.35">
      <c r="A13450" t="s">
        <v>1779</v>
      </c>
      <c r="D13450" s="4">
        <v>180976825</v>
      </c>
      <c r="E13450" s="4">
        <v>53262059</v>
      </c>
      <c r="F13450" s="4">
        <v>27018093</v>
      </c>
      <c r="G13450" s="4">
        <v>14051429</v>
      </c>
      <c r="H13450" s="4">
        <v>22563984</v>
      </c>
      <c r="I13450" s="4">
        <v>297872390</v>
      </c>
      <c r="J13450" s="4">
        <v>234238884</v>
      </c>
    </row>
    <row r="13451" spans="1:10" x14ac:dyDescent="0.35">
      <c r="A13451" t="s">
        <v>1264</v>
      </c>
      <c r="B13451" t="s">
        <v>1842</v>
      </c>
      <c r="C13451" t="s">
        <v>1843</v>
      </c>
      <c r="D13451" s="4">
        <v>7808208</v>
      </c>
      <c r="F13451" s="4">
        <v>4123000</v>
      </c>
      <c r="I13451" s="4">
        <v>11931208</v>
      </c>
      <c r="J13451" s="4">
        <v>7808208</v>
      </c>
    </row>
    <row r="13452" spans="1:10" x14ac:dyDescent="0.35">
      <c r="C13452" t="s">
        <v>1844</v>
      </c>
      <c r="D13452" s="4">
        <v>127937</v>
      </c>
      <c r="F13452" s="4">
        <v>342990</v>
      </c>
      <c r="G13452" s="4">
        <v>16150</v>
      </c>
      <c r="H13452" s="4">
        <v>735748</v>
      </c>
      <c r="I13452" s="4">
        <v>1222826</v>
      </c>
      <c r="J13452" s="4">
        <v>127937</v>
      </c>
    </row>
    <row r="13453" spans="1:10" x14ac:dyDescent="0.35">
      <c r="C13453" t="s">
        <v>1845</v>
      </c>
      <c r="D13453" s="4">
        <v>12316</v>
      </c>
      <c r="E13453" s="4">
        <v>622325</v>
      </c>
      <c r="I13453" s="4">
        <v>634641</v>
      </c>
      <c r="J13453" s="4">
        <v>634641</v>
      </c>
    </row>
    <row r="13454" spans="1:10" x14ac:dyDescent="0.35">
      <c r="B13454" t="s">
        <v>51</v>
      </c>
      <c r="D13454" s="4">
        <v>7948460</v>
      </c>
      <c r="E13454" s="4">
        <v>622325</v>
      </c>
      <c r="F13454" s="4">
        <v>4465990</v>
      </c>
      <c r="G13454" s="4">
        <v>16150</v>
      </c>
      <c r="H13454" s="4">
        <v>735748</v>
      </c>
      <c r="I13454" s="4">
        <v>13788674</v>
      </c>
      <c r="J13454" s="4">
        <v>8570785</v>
      </c>
    </row>
    <row r="13455" spans="1:10" x14ac:dyDescent="0.35">
      <c r="B13455" t="s">
        <v>1843</v>
      </c>
      <c r="C13455" t="s">
        <v>1846</v>
      </c>
      <c r="D13455" s="4">
        <v>2536107</v>
      </c>
      <c r="G13455" s="4">
        <v>1430461</v>
      </c>
      <c r="I13455" s="4">
        <v>3966568</v>
      </c>
      <c r="J13455" s="4">
        <v>2536107</v>
      </c>
    </row>
    <row r="13456" spans="1:10" x14ac:dyDescent="0.35">
      <c r="C13456" t="s">
        <v>1847</v>
      </c>
      <c r="D13456" s="4">
        <v>2547371</v>
      </c>
      <c r="F13456" s="4">
        <v>135135</v>
      </c>
      <c r="I13456" s="4">
        <v>2682506</v>
      </c>
      <c r="J13456" s="4">
        <v>2547371</v>
      </c>
    </row>
    <row r="13457" spans="2:10" x14ac:dyDescent="0.35">
      <c r="B13457" t="s">
        <v>1843</v>
      </c>
      <c r="C13457" t="s">
        <v>1848</v>
      </c>
      <c r="D13457" s="4">
        <v>11858</v>
      </c>
      <c r="I13457" s="4">
        <v>11858</v>
      </c>
      <c r="J13457" s="4">
        <v>11858</v>
      </c>
    </row>
    <row r="13458" spans="2:10" x14ac:dyDescent="0.35">
      <c r="B13458" t="s">
        <v>52</v>
      </c>
      <c r="D13458" s="4">
        <v>5095335</v>
      </c>
      <c r="F13458" s="4">
        <v>135135</v>
      </c>
      <c r="G13458" s="4">
        <v>1430461</v>
      </c>
      <c r="I13458" s="4">
        <v>6660932</v>
      </c>
      <c r="J13458" s="4">
        <v>5095335</v>
      </c>
    </row>
    <row r="13459" spans="2:10" x14ac:dyDescent="0.35">
      <c r="B13459" t="s">
        <v>1849</v>
      </c>
      <c r="C13459" t="s">
        <v>1850</v>
      </c>
      <c r="D13459" s="4">
        <v>1600000</v>
      </c>
      <c r="I13459" s="4">
        <v>1600000</v>
      </c>
      <c r="J13459" s="4">
        <v>1600000</v>
      </c>
    </row>
    <row r="13460" spans="2:10" x14ac:dyDescent="0.35">
      <c r="B13460" t="s">
        <v>53</v>
      </c>
      <c r="D13460" s="4">
        <v>1600000</v>
      </c>
      <c r="I13460" s="4">
        <v>1600000</v>
      </c>
      <c r="J13460" s="4">
        <v>1600000</v>
      </c>
    </row>
    <row r="13461" spans="2:10" x14ac:dyDescent="0.35">
      <c r="B13461" t="s">
        <v>1844</v>
      </c>
      <c r="C13461" t="s">
        <v>1851</v>
      </c>
      <c r="D13461" s="4">
        <v>141866</v>
      </c>
      <c r="I13461" s="4">
        <v>141866</v>
      </c>
      <c r="J13461" s="4">
        <v>141866</v>
      </c>
    </row>
    <row r="13462" spans="2:10" x14ac:dyDescent="0.35">
      <c r="C13462" t="s">
        <v>1852</v>
      </c>
      <c r="F13462" s="4">
        <v>2726</v>
      </c>
      <c r="I13462" s="4">
        <v>2726</v>
      </c>
      <c r="J13462">
        <v>0</v>
      </c>
    </row>
    <row r="13463" spans="2:10" x14ac:dyDescent="0.35">
      <c r="C13463" t="s">
        <v>1853</v>
      </c>
      <c r="D13463" s="4">
        <v>22316</v>
      </c>
      <c r="F13463" s="4">
        <v>2730</v>
      </c>
      <c r="I13463" s="4">
        <v>25047</v>
      </c>
      <c r="J13463" s="4">
        <v>22316</v>
      </c>
    </row>
    <row r="13464" spans="2:10" x14ac:dyDescent="0.35">
      <c r="C13464" t="s">
        <v>1854</v>
      </c>
      <c r="D13464" s="4">
        <v>174847</v>
      </c>
      <c r="I13464" s="4">
        <v>174847</v>
      </c>
      <c r="J13464" s="4">
        <v>174847</v>
      </c>
    </row>
    <row r="13465" spans="2:10" x14ac:dyDescent="0.35">
      <c r="C13465" t="s">
        <v>1855</v>
      </c>
      <c r="D13465" s="4">
        <v>165813</v>
      </c>
      <c r="G13465" s="4">
        <v>6529</v>
      </c>
      <c r="I13465" s="4">
        <v>172342</v>
      </c>
      <c r="J13465" s="4">
        <v>165813</v>
      </c>
    </row>
    <row r="13466" spans="2:10" x14ac:dyDescent="0.35">
      <c r="C13466" t="s">
        <v>1856</v>
      </c>
      <c r="D13466" s="4">
        <v>3955</v>
      </c>
      <c r="G13466" s="4">
        <v>14859</v>
      </c>
      <c r="I13466" s="4">
        <v>18815</v>
      </c>
      <c r="J13466" s="4">
        <v>3955</v>
      </c>
    </row>
    <row r="13467" spans="2:10" x14ac:dyDescent="0.35">
      <c r="C13467" t="s">
        <v>1857</v>
      </c>
      <c r="D13467" s="4">
        <v>19690</v>
      </c>
      <c r="I13467" s="4">
        <v>19690</v>
      </c>
      <c r="J13467" s="4">
        <v>19690</v>
      </c>
    </row>
    <row r="13468" spans="2:10" x14ac:dyDescent="0.35">
      <c r="C13468" t="s">
        <v>1858</v>
      </c>
      <c r="H13468" s="4">
        <v>26479</v>
      </c>
      <c r="I13468" s="4">
        <v>26479</v>
      </c>
      <c r="J13468">
        <v>0</v>
      </c>
    </row>
    <row r="13469" spans="2:10" x14ac:dyDescent="0.35">
      <c r="C13469" t="s">
        <v>1859</v>
      </c>
      <c r="D13469" s="4">
        <v>25000</v>
      </c>
      <c r="E13469" s="4">
        <v>125000</v>
      </c>
      <c r="H13469" s="4">
        <v>58052</v>
      </c>
      <c r="I13469" s="4">
        <v>208052</v>
      </c>
      <c r="J13469" s="4">
        <v>150000</v>
      </c>
    </row>
    <row r="13470" spans="2:10" x14ac:dyDescent="0.35">
      <c r="C13470" t="s">
        <v>1860</v>
      </c>
      <c r="E13470" s="4">
        <v>543515</v>
      </c>
      <c r="I13470" s="4">
        <v>543515</v>
      </c>
      <c r="J13470">
        <v>543515</v>
      </c>
    </row>
    <row r="13471" spans="2:10" x14ac:dyDescent="0.35">
      <c r="C13471" t="s">
        <v>1861</v>
      </c>
      <c r="D13471" s="4">
        <v>40806</v>
      </c>
      <c r="I13471" s="4">
        <v>40806</v>
      </c>
      <c r="J13471" s="4">
        <v>40806</v>
      </c>
    </row>
    <row r="13472" spans="2:10" x14ac:dyDescent="0.35">
      <c r="C13472" t="s">
        <v>1862</v>
      </c>
      <c r="E13472" s="4">
        <v>170929</v>
      </c>
      <c r="I13472" s="4">
        <v>170929</v>
      </c>
      <c r="J13472">
        <v>170929</v>
      </c>
    </row>
    <row r="13473" spans="2:10" x14ac:dyDescent="0.35">
      <c r="B13473" t="s">
        <v>54</v>
      </c>
      <c r="D13473" s="4">
        <v>594295</v>
      </c>
      <c r="E13473" s="4">
        <v>839444</v>
      </c>
      <c r="F13473" s="4">
        <v>5456</v>
      </c>
      <c r="G13473" s="4">
        <v>21388</v>
      </c>
      <c r="H13473" s="4">
        <v>84530</v>
      </c>
      <c r="I13473" s="4">
        <v>1545114</v>
      </c>
      <c r="J13473" s="4">
        <v>1433739</v>
      </c>
    </row>
    <row r="13474" spans="2:10" x14ac:dyDescent="0.35">
      <c r="B13474" t="s">
        <v>1845</v>
      </c>
      <c r="C13474" t="s">
        <v>1866</v>
      </c>
      <c r="I13474" s="4">
        <v>0</v>
      </c>
      <c r="J13474">
        <v>0</v>
      </c>
    </row>
    <row r="13475" spans="2:10" x14ac:dyDescent="0.35">
      <c r="C13475" t="s">
        <v>1867</v>
      </c>
      <c r="E13475" s="4">
        <v>800000</v>
      </c>
      <c r="F13475" s="4">
        <v>100000</v>
      </c>
      <c r="H13475" s="4">
        <v>555149</v>
      </c>
      <c r="I13475" s="4">
        <v>1455149</v>
      </c>
      <c r="J13475">
        <v>800000</v>
      </c>
    </row>
    <row r="13476" spans="2:10" x14ac:dyDescent="0.35">
      <c r="C13476" t="s">
        <v>1868</v>
      </c>
      <c r="D13476" s="4">
        <v>100000</v>
      </c>
      <c r="F13476" s="4">
        <v>100000</v>
      </c>
      <c r="H13476" s="4">
        <v>883714</v>
      </c>
      <c r="I13476" s="4">
        <v>1083714</v>
      </c>
      <c r="J13476" s="4">
        <v>100000</v>
      </c>
    </row>
    <row r="13477" spans="2:10" x14ac:dyDescent="0.35">
      <c r="C13477" t="s">
        <v>1869</v>
      </c>
      <c r="H13477" s="4">
        <v>243840</v>
      </c>
      <c r="I13477" s="4">
        <v>243840</v>
      </c>
      <c r="J13477">
        <v>0</v>
      </c>
    </row>
    <row r="13478" spans="2:10" x14ac:dyDescent="0.35">
      <c r="C13478" t="s">
        <v>1870</v>
      </c>
      <c r="E13478" s="4">
        <v>8868</v>
      </c>
      <c r="H13478" s="4">
        <v>1003384</v>
      </c>
      <c r="I13478" s="4">
        <v>1012252</v>
      </c>
      <c r="J13478">
        <v>8868</v>
      </c>
    </row>
    <row r="13479" spans="2:10" x14ac:dyDescent="0.35">
      <c r="C13479" t="s">
        <v>1871</v>
      </c>
      <c r="G13479" s="4">
        <v>4330000</v>
      </c>
      <c r="H13479" s="4">
        <v>165059</v>
      </c>
      <c r="I13479" s="4">
        <v>4495059</v>
      </c>
      <c r="J13479">
        <v>0</v>
      </c>
    </row>
    <row r="13480" spans="2:10" x14ac:dyDescent="0.35">
      <c r="C13480" t="s">
        <v>1872</v>
      </c>
      <c r="D13480" s="4">
        <v>49000</v>
      </c>
      <c r="I13480" s="4">
        <v>49000</v>
      </c>
      <c r="J13480" s="4">
        <v>49000</v>
      </c>
    </row>
    <row r="13481" spans="2:10" x14ac:dyDescent="0.35">
      <c r="C13481" t="s">
        <v>1875</v>
      </c>
      <c r="H13481" s="4">
        <v>6393</v>
      </c>
      <c r="I13481" s="4">
        <v>6393</v>
      </c>
      <c r="J13481">
        <v>0</v>
      </c>
    </row>
    <row r="13482" spans="2:10" x14ac:dyDescent="0.35">
      <c r="C13482" t="s">
        <v>1876</v>
      </c>
      <c r="H13482" s="4">
        <v>40320</v>
      </c>
      <c r="I13482" s="4">
        <v>40320</v>
      </c>
      <c r="J13482">
        <v>0</v>
      </c>
    </row>
    <row r="13483" spans="2:10" x14ac:dyDescent="0.35">
      <c r="C13483" t="s">
        <v>1877</v>
      </c>
      <c r="E13483" s="4">
        <v>0</v>
      </c>
      <c r="I13483" s="4">
        <v>0</v>
      </c>
      <c r="J13483">
        <v>0</v>
      </c>
    </row>
    <row r="13484" spans="2:10" x14ac:dyDescent="0.35">
      <c r="B13484" t="s">
        <v>55</v>
      </c>
      <c r="D13484" s="4">
        <v>149000</v>
      </c>
      <c r="E13484" s="4">
        <v>808868</v>
      </c>
      <c r="F13484" s="4">
        <v>200000</v>
      </c>
      <c r="G13484" s="4">
        <v>4330000</v>
      </c>
      <c r="H13484" s="4">
        <v>2897860</v>
      </c>
      <c r="I13484" s="4">
        <v>8385728</v>
      </c>
      <c r="J13484" s="4">
        <v>957868</v>
      </c>
    </row>
    <row r="13485" spans="2:10" x14ac:dyDescent="0.35">
      <c r="B13485" t="s">
        <v>1878</v>
      </c>
      <c r="C13485" t="s">
        <v>1879</v>
      </c>
      <c r="D13485" s="4">
        <v>139859</v>
      </c>
      <c r="I13485" s="4">
        <v>139859</v>
      </c>
      <c r="J13485" s="4">
        <v>139859</v>
      </c>
    </row>
    <row r="13486" spans="2:10" x14ac:dyDescent="0.35">
      <c r="C13486" t="s">
        <v>1897</v>
      </c>
      <c r="D13486" s="4">
        <v>1959</v>
      </c>
      <c r="I13486" s="4">
        <v>1959</v>
      </c>
      <c r="J13486" s="4">
        <v>1959</v>
      </c>
    </row>
    <row r="13487" spans="2:10" x14ac:dyDescent="0.35">
      <c r="C13487" t="s">
        <v>1881</v>
      </c>
      <c r="D13487" s="4">
        <v>192884</v>
      </c>
      <c r="I13487" s="4">
        <v>192884</v>
      </c>
      <c r="J13487" s="4">
        <v>192884</v>
      </c>
    </row>
    <row r="13488" spans="2:10" x14ac:dyDescent="0.35">
      <c r="C13488" t="s">
        <v>1895</v>
      </c>
      <c r="D13488" s="4">
        <v>66200</v>
      </c>
      <c r="I13488" s="4">
        <v>66200</v>
      </c>
      <c r="J13488" s="4">
        <v>66200</v>
      </c>
    </row>
    <row r="13489" spans="1:10" x14ac:dyDescent="0.35">
      <c r="B13489" t="s">
        <v>56</v>
      </c>
      <c r="D13489" s="4">
        <v>400902</v>
      </c>
      <c r="I13489" s="4">
        <v>400902</v>
      </c>
      <c r="J13489" s="4">
        <v>400902</v>
      </c>
    </row>
    <row r="13490" spans="1:10" x14ac:dyDescent="0.35">
      <c r="B13490" t="s">
        <v>1885</v>
      </c>
      <c r="C13490" t="s">
        <v>1886</v>
      </c>
      <c r="D13490" s="4">
        <v>14140</v>
      </c>
      <c r="I13490" s="4">
        <v>14140</v>
      </c>
      <c r="J13490" s="4">
        <v>14140</v>
      </c>
    </row>
    <row r="13491" spans="1:10" x14ac:dyDescent="0.35">
      <c r="B13491" t="s">
        <v>57</v>
      </c>
      <c r="D13491" s="4">
        <v>14140</v>
      </c>
      <c r="I13491" s="4">
        <v>14140</v>
      </c>
      <c r="J13491" s="4">
        <v>14140</v>
      </c>
    </row>
    <row r="13492" spans="1:10" x14ac:dyDescent="0.35">
      <c r="B13492" t="s">
        <v>1887</v>
      </c>
      <c r="C13492" t="s">
        <v>1888</v>
      </c>
      <c r="H13492" s="4">
        <v>38400</v>
      </c>
      <c r="I13492" s="4">
        <v>38400</v>
      </c>
      <c r="J13492">
        <v>0</v>
      </c>
    </row>
    <row r="13493" spans="1:10" x14ac:dyDescent="0.35">
      <c r="C13493" t="s">
        <v>1889</v>
      </c>
      <c r="H13493" s="4">
        <v>63000</v>
      </c>
      <c r="I13493" s="4">
        <v>63000</v>
      </c>
      <c r="J13493">
        <v>0</v>
      </c>
    </row>
    <row r="13494" spans="1:10" x14ac:dyDescent="0.35">
      <c r="C13494" t="s">
        <v>1890</v>
      </c>
      <c r="H13494" s="4">
        <v>30000</v>
      </c>
      <c r="I13494" s="4">
        <v>30000</v>
      </c>
      <c r="J13494">
        <v>0</v>
      </c>
    </row>
    <row r="13495" spans="1:10" x14ac:dyDescent="0.35">
      <c r="B13495" t="s">
        <v>58</v>
      </c>
      <c r="H13495" s="4">
        <v>131400</v>
      </c>
      <c r="I13495" s="4">
        <v>131400</v>
      </c>
      <c r="J13495">
        <v>0</v>
      </c>
    </row>
    <row r="13496" spans="1:10" x14ac:dyDescent="0.35">
      <c r="A13496" t="s">
        <v>1780</v>
      </c>
      <c r="D13496" s="4">
        <v>15802133</v>
      </c>
      <c r="E13496" s="4">
        <v>2270637</v>
      </c>
      <c r="F13496" s="4">
        <v>4806582</v>
      </c>
      <c r="G13496" s="4">
        <v>5798000</v>
      </c>
      <c r="H13496" s="4">
        <v>3849538</v>
      </c>
      <c r="I13496" s="4">
        <v>32526890</v>
      </c>
      <c r="J13496" s="4">
        <v>18072770</v>
      </c>
    </row>
    <row r="13497" spans="1:10" x14ac:dyDescent="0.35">
      <c r="A13497" t="s">
        <v>1269</v>
      </c>
      <c r="B13497" t="s">
        <v>1842</v>
      </c>
      <c r="C13497" t="s">
        <v>1843</v>
      </c>
      <c r="D13497" s="4">
        <v>63880838</v>
      </c>
      <c r="E13497" s="4">
        <v>43259091</v>
      </c>
      <c r="F13497" s="4">
        <v>46550000</v>
      </c>
      <c r="I13497" s="4">
        <v>153689929</v>
      </c>
      <c r="J13497" s="4">
        <v>107139929</v>
      </c>
    </row>
    <row r="13498" spans="1:10" x14ac:dyDescent="0.35">
      <c r="C13498" t="s">
        <v>1844</v>
      </c>
      <c r="D13498" s="4">
        <v>8939326</v>
      </c>
      <c r="E13498" s="4">
        <v>4920143</v>
      </c>
      <c r="F13498" s="4">
        <v>3419900</v>
      </c>
      <c r="G13498" s="4">
        <v>39479</v>
      </c>
      <c r="H13498" s="4">
        <v>993753</v>
      </c>
      <c r="I13498" s="4">
        <v>18312600</v>
      </c>
      <c r="J13498" s="4">
        <v>13859469</v>
      </c>
    </row>
    <row r="13499" spans="1:10" x14ac:dyDescent="0.35">
      <c r="C13499" t="s">
        <v>1845</v>
      </c>
      <c r="D13499" s="4">
        <v>10161821</v>
      </c>
      <c r="I13499" s="4">
        <v>10161821</v>
      </c>
      <c r="J13499" s="4">
        <v>10161821</v>
      </c>
    </row>
    <row r="13500" spans="1:10" x14ac:dyDescent="0.35">
      <c r="B13500" t="s">
        <v>51</v>
      </c>
      <c r="D13500" s="4">
        <v>82981985</v>
      </c>
      <c r="E13500" s="4">
        <v>48179233</v>
      </c>
      <c r="F13500" s="4">
        <v>49969900</v>
      </c>
      <c r="G13500" s="4">
        <v>39479</v>
      </c>
      <c r="H13500" s="4">
        <v>993753</v>
      </c>
      <c r="I13500" s="4">
        <v>182164349</v>
      </c>
      <c r="J13500" s="4">
        <v>131161218</v>
      </c>
    </row>
    <row r="13501" spans="1:10" x14ac:dyDescent="0.35">
      <c r="B13501" t="s">
        <v>1843</v>
      </c>
      <c r="C13501" t="s">
        <v>1846</v>
      </c>
      <c r="D13501" s="4">
        <v>78474975</v>
      </c>
      <c r="E13501" s="4">
        <v>359369</v>
      </c>
      <c r="F13501" s="4">
        <v>5660014</v>
      </c>
      <c r="I13501" s="4">
        <v>84494359</v>
      </c>
      <c r="J13501" s="4">
        <v>78834344</v>
      </c>
    </row>
    <row r="13502" spans="1:10" x14ac:dyDescent="0.35">
      <c r="C13502" t="s">
        <v>1847</v>
      </c>
      <c r="D13502" s="4">
        <v>42449818</v>
      </c>
      <c r="F13502" s="4">
        <v>2567568</v>
      </c>
      <c r="H13502" s="4">
        <v>26333</v>
      </c>
      <c r="I13502" s="4">
        <v>45043719</v>
      </c>
      <c r="J13502" s="4">
        <v>42449818</v>
      </c>
    </row>
    <row r="13503" spans="1:10" x14ac:dyDescent="0.35">
      <c r="C13503" t="s">
        <v>1848</v>
      </c>
      <c r="D13503" s="4">
        <v>156453</v>
      </c>
      <c r="E13503" s="4">
        <v>76983</v>
      </c>
      <c r="I13503" s="4">
        <v>233437</v>
      </c>
      <c r="J13503" s="4">
        <v>233436</v>
      </c>
    </row>
    <row r="13504" spans="1:10" x14ac:dyDescent="0.35">
      <c r="B13504" t="s">
        <v>52</v>
      </c>
      <c r="D13504" s="4">
        <v>121081247</v>
      </c>
      <c r="E13504" s="4">
        <v>436352</v>
      </c>
      <c r="F13504" s="4">
        <v>8227582</v>
      </c>
      <c r="H13504" s="4">
        <v>26333</v>
      </c>
      <c r="I13504" s="4">
        <v>129771515</v>
      </c>
      <c r="J13504" s="4">
        <v>121517599</v>
      </c>
    </row>
    <row r="13505" spans="2:10" x14ac:dyDescent="0.35">
      <c r="B13505" t="s">
        <v>1849</v>
      </c>
      <c r="C13505" t="s">
        <v>1850</v>
      </c>
      <c r="D13505" s="4">
        <v>201060</v>
      </c>
      <c r="E13505" s="4">
        <v>19514180</v>
      </c>
      <c r="I13505" s="4">
        <v>19715240</v>
      </c>
      <c r="J13505" s="4">
        <v>19715240</v>
      </c>
    </row>
    <row r="13506" spans="2:10" x14ac:dyDescent="0.35">
      <c r="B13506" t="s">
        <v>53</v>
      </c>
      <c r="D13506" s="4">
        <v>201060</v>
      </c>
      <c r="E13506" s="4">
        <v>19514180</v>
      </c>
      <c r="I13506" s="4">
        <v>19715240</v>
      </c>
      <c r="J13506" s="4">
        <v>19715240</v>
      </c>
    </row>
    <row r="13507" spans="2:10" x14ac:dyDescent="0.35">
      <c r="B13507" t="s">
        <v>1844</v>
      </c>
      <c r="C13507" t="s">
        <v>1851</v>
      </c>
      <c r="D13507" s="4">
        <v>1414543</v>
      </c>
      <c r="I13507" s="4">
        <v>1414543</v>
      </c>
      <c r="J13507" s="4">
        <v>1414543</v>
      </c>
    </row>
    <row r="13508" spans="2:10" x14ac:dyDescent="0.35">
      <c r="C13508" t="s">
        <v>1852</v>
      </c>
      <c r="D13508" s="4">
        <v>12267</v>
      </c>
      <c r="F13508" s="4">
        <v>5452</v>
      </c>
      <c r="H13508" s="4">
        <v>17718</v>
      </c>
      <c r="I13508" s="4">
        <v>35437</v>
      </c>
      <c r="J13508" s="4">
        <v>12267</v>
      </c>
    </row>
    <row r="13509" spans="2:10" x14ac:dyDescent="0.35">
      <c r="C13509" t="s">
        <v>1853</v>
      </c>
      <c r="D13509" s="4">
        <v>56074</v>
      </c>
      <c r="E13509" s="4">
        <v>26883</v>
      </c>
      <c r="F13509" s="4">
        <v>24574</v>
      </c>
      <c r="H13509" s="4">
        <v>2730</v>
      </c>
      <c r="I13509" s="4">
        <v>110261</v>
      </c>
      <c r="J13509" s="4">
        <v>82957</v>
      </c>
    </row>
    <row r="13510" spans="2:10" x14ac:dyDescent="0.35">
      <c r="C13510" t="s">
        <v>1893</v>
      </c>
      <c r="D13510" s="4">
        <v>2886</v>
      </c>
      <c r="F13510" s="4">
        <v>21502</v>
      </c>
      <c r="H13510" s="4">
        <v>9556</v>
      </c>
      <c r="I13510" s="4">
        <v>33944</v>
      </c>
      <c r="J13510" s="4">
        <v>2886</v>
      </c>
    </row>
    <row r="13511" spans="2:10" x14ac:dyDescent="0.35">
      <c r="C13511" t="s">
        <v>1854</v>
      </c>
      <c r="D13511" s="4">
        <v>1183581</v>
      </c>
      <c r="F13511" s="4">
        <v>80699</v>
      </c>
      <c r="H13511" s="4">
        <v>147948</v>
      </c>
      <c r="I13511" s="4">
        <v>1412228</v>
      </c>
      <c r="J13511" s="4">
        <v>1183581</v>
      </c>
    </row>
    <row r="13512" spans="2:10" x14ac:dyDescent="0.35">
      <c r="C13512" t="s">
        <v>1919</v>
      </c>
      <c r="D13512" s="4">
        <v>209793</v>
      </c>
      <c r="E13512" s="4">
        <v>124479</v>
      </c>
      <c r="I13512" s="4">
        <v>334271</v>
      </c>
      <c r="J13512" s="4">
        <v>334272</v>
      </c>
    </row>
    <row r="13513" spans="2:10" x14ac:dyDescent="0.35">
      <c r="C13513" t="s">
        <v>1926</v>
      </c>
      <c r="D13513" s="4">
        <v>1314644</v>
      </c>
      <c r="E13513" s="4">
        <v>568691</v>
      </c>
      <c r="I13513" s="4">
        <v>1883335</v>
      </c>
      <c r="J13513" s="4">
        <v>1883335</v>
      </c>
    </row>
    <row r="13514" spans="2:10" x14ac:dyDescent="0.35">
      <c r="C13514" t="s">
        <v>1855</v>
      </c>
      <c r="D13514" s="4">
        <v>1259813</v>
      </c>
      <c r="E13514" s="4">
        <v>13475</v>
      </c>
      <c r="F13514" s="4">
        <v>249684</v>
      </c>
      <c r="G13514" s="4">
        <v>147024</v>
      </c>
      <c r="H13514" s="4">
        <v>47379</v>
      </c>
      <c r="I13514" s="4">
        <v>1717376</v>
      </c>
      <c r="J13514" s="4">
        <v>1273288</v>
      </c>
    </row>
    <row r="13515" spans="2:10" x14ac:dyDescent="0.35">
      <c r="C13515" t="s">
        <v>1856</v>
      </c>
      <c r="D13515" s="4">
        <v>52393</v>
      </c>
      <c r="I13515" s="4">
        <v>52393</v>
      </c>
      <c r="J13515" s="4">
        <v>52393</v>
      </c>
    </row>
    <row r="13516" spans="2:10" x14ac:dyDescent="0.35">
      <c r="C13516" t="s">
        <v>1857</v>
      </c>
      <c r="D13516" s="4">
        <v>161034</v>
      </c>
      <c r="F13516" s="4">
        <v>11542</v>
      </c>
      <c r="H13516" s="4">
        <v>46170</v>
      </c>
      <c r="I13516" s="4">
        <v>218746</v>
      </c>
      <c r="J13516" s="4">
        <v>161034</v>
      </c>
    </row>
    <row r="13517" spans="2:10" x14ac:dyDescent="0.35">
      <c r="C13517" t="s">
        <v>1906</v>
      </c>
      <c r="D13517" s="4">
        <v>6807</v>
      </c>
      <c r="H13517" s="4">
        <v>165581</v>
      </c>
      <c r="I13517" s="4">
        <v>172388</v>
      </c>
      <c r="J13517" s="4">
        <v>6807</v>
      </c>
    </row>
    <row r="13518" spans="2:10" x14ac:dyDescent="0.35">
      <c r="C13518" t="s">
        <v>1858</v>
      </c>
      <c r="D13518" s="4">
        <v>67014</v>
      </c>
      <c r="E13518" s="4">
        <v>185686</v>
      </c>
      <c r="H13518" s="4">
        <v>39215</v>
      </c>
      <c r="I13518" s="4">
        <v>291915</v>
      </c>
      <c r="J13518" s="4">
        <v>252700</v>
      </c>
    </row>
    <row r="13519" spans="2:10" x14ac:dyDescent="0.35">
      <c r="C13519" t="s">
        <v>1859</v>
      </c>
      <c r="D13519" s="4">
        <v>526256</v>
      </c>
      <c r="E13519" s="4">
        <v>1881007</v>
      </c>
      <c r="F13519" s="4">
        <v>496683</v>
      </c>
      <c r="H13519" s="4">
        <v>816975</v>
      </c>
      <c r="I13519" s="4">
        <v>3720921</v>
      </c>
      <c r="J13519" s="4">
        <v>2407263</v>
      </c>
    </row>
    <row r="13520" spans="2:10" x14ac:dyDescent="0.35">
      <c r="C13520" t="s">
        <v>1915</v>
      </c>
      <c r="F13520" s="4">
        <v>5</v>
      </c>
      <c r="H13520" s="4">
        <v>5</v>
      </c>
      <c r="I13520" s="4">
        <v>10</v>
      </c>
      <c r="J13520">
        <v>0</v>
      </c>
    </row>
    <row r="13521" spans="2:10" x14ac:dyDescent="0.35">
      <c r="C13521" t="s">
        <v>1860</v>
      </c>
      <c r="D13521" s="4">
        <v>326109</v>
      </c>
      <c r="E13521" s="4">
        <v>3369794</v>
      </c>
      <c r="H13521" s="4">
        <v>434812</v>
      </c>
      <c r="I13521" s="4">
        <v>4130715</v>
      </c>
      <c r="J13521" s="4">
        <v>3695903</v>
      </c>
    </row>
    <row r="13522" spans="2:10" x14ac:dyDescent="0.35">
      <c r="C13522" t="s">
        <v>1861</v>
      </c>
      <c r="D13522" s="4">
        <v>692076</v>
      </c>
      <c r="I13522" s="4">
        <v>692076</v>
      </c>
      <c r="J13522" s="4">
        <v>692076</v>
      </c>
    </row>
    <row r="13523" spans="2:10" x14ac:dyDescent="0.35">
      <c r="C13523" t="s">
        <v>1862</v>
      </c>
      <c r="D13523" s="4">
        <v>683714</v>
      </c>
      <c r="E13523" s="4">
        <v>683714</v>
      </c>
      <c r="H13523" s="4">
        <v>256393</v>
      </c>
      <c r="I13523" s="4">
        <v>1623821</v>
      </c>
      <c r="J13523" s="4">
        <v>1367428</v>
      </c>
    </row>
    <row r="13524" spans="2:10" x14ac:dyDescent="0.35">
      <c r="B13524" t="s">
        <v>54</v>
      </c>
      <c r="D13524" s="4">
        <v>7969005</v>
      </c>
      <c r="E13524" s="4">
        <v>6853728</v>
      </c>
      <c r="F13524" s="4">
        <v>890141</v>
      </c>
      <c r="G13524" s="4">
        <v>147024</v>
      </c>
      <c r="H13524" s="4">
        <v>1984483</v>
      </c>
      <c r="I13524" s="4">
        <v>17844380</v>
      </c>
      <c r="J13524" s="4">
        <v>14822733</v>
      </c>
    </row>
    <row r="13525" spans="2:10" x14ac:dyDescent="0.35">
      <c r="B13525" t="s">
        <v>1845</v>
      </c>
      <c r="C13525" t="s">
        <v>1864</v>
      </c>
      <c r="D13525" s="4">
        <v>22317</v>
      </c>
      <c r="E13525" s="4">
        <v>0</v>
      </c>
      <c r="I13525" s="4">
        <v>22317</v>
      </c>
      <c r="J13525" s="4">
        <v>22317</v>
      </c>
    </row>
    <row r="13526" spans="2:10" x14ac:dyDescent="0.35">
      <c r="C13526" t="s">
        <v>1865</v>
      </c>
      <c r="D13526" s="4">
        <v>251698</v>
      </c>
      <c r="E13526" s="4">
        <v>0</v>
      </c>
      <c r="G13526" s="4">
        <v>140505</v>
      </c>
      <c r="H13526" s="4">
        <v>131036</v>
      </c>
      <c r="I13526" s="4">
        <v>523239</v>
      </c>
      <c r="J13526" s="4">
        <v>251698</v>
      </c>
    </row>
    <row r="13527" spans="2:10" x14ac:dyDescent="0.35">
      <c r="C13527" t="s">
        <v>1866</v>
      </c>
      <c r="D13527" s="4">
        <v>1580</v>
      </c>
      <c r="I13527" s="4">
        <v>1580</v>
      </c>
      <c r="J13527" s="4">
        <v>1580</v>
      </c>
    </row>
    <row r="13528" spans="2:10" x14ac:dyDescent="0.35">
      <c r="C13528" t="s">
        <v>1867</v>
      </c>
      <c r="D13528" s="4">
        <v>809445</v>
      </c>
      <c r="E13528" s="4">
        <v>0</v>
      </c>
      <c r="F13528" s="4">
        <v>104500</v>
      </c>
      <c r="G13528" s="4">
        <v>5918105</v>
      </c>
      <c r="H13528" s="4">
        <v>1525213</v>
      </c>
      <c r="I13528" s="4">
        <v>8357263</v>
      </c>
      <c r="J13528" s="4">
        <v>809445</v>
      </c>
    </row>
    <row r="13529" spans="2:10" x14ac:dyDescent="0.35">
      <c r="C13529" t="s">
        <v>1868</v>
      </c>
      <c r="D13529" s="4">
        <v>78890</v>
      </c>
      <c r="G13529" s="4">
        <v>3166938</v>
      </c>
      <c r="H13529" s="4">
        <v>4822291</v>
      </c>
      <c r="I13529" s="4">
        <v>8068118</v>
      </c>
      <c r="J13529" s="4">
        <v>78890</v>
      </c>
    </row>
    <row r="13530" spans="2:10" x14ac:dyDescent="0.35">
      <c r="C13530" t="s">
        <v>1894</v>
      </c>
      <c r="D13530" s="4">
        <v>56081</v>
      </c>
      <c r="I13530" s="4">
        <v>56081</v>
      </c>
      <c r="J13530" s="4">
        <v>56081</v>
      </c>
    </row>
    <row r="13531" spans="2:10" x14ac:dyDescent="0.35">
      <c r="C13531" t="s">
        <v>1869</v>
      </c>
      <c r="G13531" s="4">
        <v>2676960</v>
      </c>
      <c r="H13531" s="4">
        <v>6720</v>
      </c>
      <c r="I13531" s="4">
        <v>2683680</v>
      </c>
      <c r="J13531">
        <v>0</v>
      </c>
    </row>
    <row r="13532" spans="2:10" x14ac:dyDescent="0.35">
      <c r="C13532" t="s">
        <v>1870</v>
      </c>
      <c r="D13532" s="4">
        <v>128393</v>
      </c>
      <c r="E13532" s="4">
        <v>21207187</v>
      </c>
      <c r="F13532" s="4">
        <v>45696</v>
      </c>
      <c r="G13532" s="4">
        <v>352000</v>
      </c>
      <c r="H13532" s="4">
        <v>108821</v>
      </c>
      <c r="I13532" s="4">
        <v>21842096</v>
      </c>
      <c r="J13532" s="4">
        <v>21335580</v>
      </c>
    </row>
    <row r="13533" spans="2:10" x14ac:dyDescent="0.35">
      <c r="C13533" t="s">
        <v>1871</v>
      </c>
      <c r="D13533" s="4">
        <v>71838</v>
      </c>
      <c r="E13533" s="4">
        <v>12990000</v>
      </c>
      <c r="F13533" s="4">
        <v>79452</v>
      </c>
      <c r="G13533" s="4">
        <v>53716</v>
      </c>
      <c r="H13533" s="4">
        <v>2223845</v>
      </c>
      <c r="I13533" s="4">
        <v>15418851</v>
      </c>
      <c r="J13533" s="4">
        <v>13061838</v>
      </c>
    </row>
    <row r="13534" spans="2:10" x14ac:dyDescent="0.35">
      <c r="C13534" t="s">
        <v>1872</v>
      </c>
      <c r="D13534" s="4">
        <v>588000</v>
      </c>
      <c r="F13534" s="4">
        <v>49000</v>
      </c>
      <c r="I13534" s="4">
        <v>637000</v>
      </c>
      <c r="J13534" s="4">
        <v>588000</v>
      </c>
    </row>
    <row r="13535" spans="2:10" x14ac:dyDescent="0.35">
      <c r="C13535" t="s">
        <v>1873</v>
      </c>
      <c r="E13535" s="4">
        <v>0</v>
      </c>
      <c r="I13535" s="4">
        <v>0</v>
      </c>
      <c r="J13535">
        <v>0</v>
      </c>
    </row>
    <row r="13536" spans="2:10" x14ac:dyDescent="0.35">
      <c r="C13536" t="s">
        <v>1875</v>
      </c>
      <c r="D13536" s="4">
        <v>0</v>
      </c>
      <c r="H13536" s="4">
        <v>67420</v>
      </c>
      <c r="I13536" s="4">
        <v>67420</v>
      </c>
      <c r="J13536" s="4">
        <v>0</v>
      </c>
    </row>
    <row r="13537" spans="2:10" x14ac:dyDescent="0.35">
      <c r="C13537" t="s">
        <v>1876</v>
      </c>
      <c r="E13537" s="4">
        <v>0</v>
      </c>
      <c r="G13537" s="4">
        <v>908880</v>
      </c>
      <c r="H13537" s="4">
        <v>0</v>
      </c>
      <c r="I13537" s="4">
        <v>908880</v>
      </c>
      <c r="J13537">
        <v>0</v>
      </c>
    </row>
    <row r="13538" spans="2:10" x14ac:dyDescent="0.35">
      <c r="C13538" t="s">
        <v>1877</v>
      </c>
      <c r="D13538" s="4">
        <v>22659</v>
      </c>
      <c r="E13538" s="4">
        <v>0</v>
      </c>
      <c r="I13538" s="4">
        <v>22659</v>
      </c>
      <c r="J13538" s="4">
        <v>22659</v>
      </c>
    </row>
    <row r="13539" spans="2:10" x14ac:dyDescent="0.35">
      <c r="B13539" t="s">
        <v>55</v>
      </c>
      <c r="D13539" s="4">
        <v>2030901</v>
      </c>
      <c r="E13539" s="4">
        <v>34197187</v>
      </c>
      <c r="F13539" s="4">
        <v>278648</v>
      </c>
      <c r="G13539" s="4">
        <v>13217103</v>
      </c>
      <c r="H13539" s="4">
        <v>8885346</v>
      </c>
      <c r="I13539" s="4">
        <v>58609185</v>
      </c>
      <c r="J13539" s="4">
        <v>36228088</v>
      </c>
    </row>
    <row r="13540" spans="2:10" x14ac:dyDescent="0.35">
      <c r="B13540" t="s">
        <v>1878</v>
      </c>
      <c r="C13540" t="s">
        <v>1879</v>
      </c>
      <c r="D13540" s="4">
        <v>27873</v>
      </c>
      <c r="E13540" s="4">
        <v>5391345</v>
      </c>
      <c r="I13540" s="4">
        <v>5419218</v>
      </c>
      <c r="J13540" s="4">
        <v>5419218</v>
      </c>
    </row>
    <row r="13541" spans="2:10" x14ac:dyDescent="0.35">
      <c r="C13541" t="s">
        <v>1897</v>
      </c>
      <c r="D13541" s="4">
        <v>8852</v>
      </c>
      <c r="I13541" s="4">
        <v>8852</v>
      </c>
      <c r="J13541" s="4">
        <v>8852</v>
      </c>
    </row>
    <row r="13542" spans="2:10" x14ac:dyDescent="0.35">
      <c r="C13542" t="s">
        <v>1880</v>
      </c>
      <c r="D13542" s="4">
        <v>1257321</v>
      </c>
      <c r="I13542" s="4">
        <v>1257321</v>
      </c>
      <c r="J13542" s="4">
        <v>1257321</v>
      </c>
    </row>
    <row r="13543" spans="2:10" x14ac:dyDescent="0.35">
      <c r="C13543" t="s">
        <v>1881</v>
      </c>
      <c r="D13543" s="4">
        <v>6244698</v>
      </c>
      <c r="I13543" s="4">
        <v>6244698</v>
      </c>
      <c r="J13543" s="4">
        <v>6244698</v>
      </c>
    </row>
    <row r="13544" spans="2:10" x14ac:dyDescent="0.35">
      <c r="C13544" t="s">
        <v>1895</v>
      </c>
      <c r="D13544" s="4">
        <v>1850710</v>
      </c>
      <c r="I13544" s="4">
        <v>1850710</v>
      </c>
      <c r="J13544" s="4">
        <v>1850710</v>
      </c>
    </row>
    <row r="13545" spans="2:10" x14ac:dyDescent="0.35">
      <c r="C13545" t="s">
        <v>1882</v>
      </c>
      <c r="E13545" s="4">
        <v>716351</v>
      </c>
      <c r="I13545" s="4">
        <v>716351</v>
      </c>
      <c r="J13545">
        <v>716351</v>
      </c>
    </row>
    <row r="13546" spans="2:10" x14ac:dyDescent="0.35">
      <c r="C13546" t="s">
        <v>1900</v>
      </c>
      <c r="D13546" s="4">
        <v>396</v>
      </c>
      <c r="I13546" s="4">
        <v>396</v>
      </c>
      <c r="J13546" s="4">
        <v>396</v>
      </c>
    </row>
    <row r="13547" spans="2:10" x14ac:dyDescent="0.35">
      <c r="C13547" t="s">
        <v>1883</v>
      </c>
      <c r="D13547" s="4">
        <v>123158</v>
      </c>
      <c r="I13547" s="4">
        <v>123158</v>
      </c>
      <c r="J13547" s="4">
        <v>123158</v>
      </c>
    </row>
    <row r="13548" spans="2:10" x14ac:dyDescent="0.35">
      <c r="C13548" t="s">
        <v>1884</v>
      </c>
      <c r="D13548" s="4">
        <v>4296</v>
      </c>
      <c r="G13548" s="4">
        <v>34992</v>
      </c>
      <c r="I13548" s="4">
        <v>39288</v>
      </c>
      <c r="J13548" s="4">
        <v>4296</v>
      </c>
    </row>
    <row r="13549" spans="2:10" x14ac:dyDescent="0.35">
      <c r="B13549" t="s">
        <v>56</v>
      </c>
      <c r="D13549" s="4">
        <v>9517303</v>
      </c>
      <c r="E13549" s="4">
        <v>6107696</v>
      </c>
      <c r="G13549" s="4">
        <v>34992</v>
      </c>
      <c r="I13549" s="4">
        <v>15659992</v>
      </c>
      <c r="J13549" s="4">
        <v>15624999</v>
      </c>
    </row>
    <row r="13550" spans="2:10" x14ac:dyDescent="0.35">
      <c r="B13550" t="s">
        <v>1885</v>
      </c>
      <c r="C13550" t="s">
        <v>1886</v>
      </c>
      <c r="D13550" s="4">
        <v>527879</v>
      </c>
      <c r="I13550" s="4">
        <v>527879</v>
      </c>
      <c r="J13550" s="4">
        <v>527879</v>
      </c>
    </row>
    <row r="13551" spans="2:10" x14ac:dyDescent="0.35">
      <c r="B13551" t="s">
        <v>57</v>
      </c>
      <c r="D13551" s="4">
        <v>527879</v>
      </c>
      <c r="I13551" s="4">
        <v>527879</v>
      </c>
      <c r="J13551" s="4">
        <v>527879</v>
      </c>
    </row>
    <row r="13552" spans="2:10" x14ac:dyDescent="0.35">
      <c r="B13552" t="s">
        <v>1887</v>
      </c>
      <c r="C13552" t="s">
        <v>1904</v>
      </c>
      <c r="D13552" s="4">
        <v>500000</v>
      </c>
      <c r="I13552" s="4">
        <v>500000</v>
      </c>
      <c r="J13552" s="4">
        <v>500000</v>
      </c>
    </row>
    <row r="13553" spans="1:10" x14ac:dyDescent="0.35">
      <c r="C13553" t="s">
        <v>1888</v>
      </c>
      <c r="G13553" s="4">
        <v>1152000</v>
      </c>
      <c r="I13553" s="4">
        <v>1152000</v>
      </c>
      <c r="J13553">
        <v>0</v>
      </c>
    </row>
    <row r="13554" spans="1:10" x14ac:dyDescent="0.35">
      <c r="C13554" t="s">
        <v>1901</v>
      </c>
      <c r="D13554" s="4">
        <v>13500</v>
      </c>
      <c r="E13554" s="4">
        <v>2490000</v>
      </c>
      <c r="I13554" s="4">
        <v>2503500</v>
      </c>
      <c r="J13554" s="4">
        <v>2503500</v>
      </c>
    </row>
    <row r="13555" spans="1:10" x14ac:dyDescent="0.35">
      <c r="C13555" t="s">
        <v>1889</v>
      </c>
      <c r="D13555" s="4">
        <v>15750</v>
      </c>
      <c r="E13555" s="4">
        <v>4158000</v>
      </c>
      <c r="I13555" s="4">
        <v>4173750</v>
      </c>
      <c r="J13555" s="4">
        <v>4173750</v>
      </c>
    </row>
    <row r="13556" spans="1:10" x14ac:dyDescent="0.35">
      <c r="C13556" t="s">
        <v>1890</v>
      </c>
      <c r="E13556" s="4">
        <v>1410000</v>
      </c>
      <c r="I13556" s="4">
        <v>1410000</v>
      </c>
      <c r="J13556">
        <v>1410000</v>
      </c>
    </row>
    <row r="13557" spans="1:10" x14ac:dyDescent="0.35">
      <c r="C13557" t="s">
        <v>1902</v>
      </c>
      <c r="E13557" s="4">
        <v>4980000</v>
      </c>
      <c r="I13557" s="4">
        <v>4980000</v>
      </c>
      <c r="J13557">
        <v>4980000</v>
      </c>
    </row>
    <row r="13558" spans="1:10" x14ac:dyDescent="0.35">
      <c r="B13558" t="s">
        <v>58</v>
      </c>
      <c r="D13558" s="4">
        <v>529250</v>
      </c>
      <c r="E13558" s="4">
        <v>13038000</v>
      </c>
      <c r="G13558" s="4">
        <v>1152000</v>
      </c>
      <c r="I13558" s="4">
        <v>14719250</v>
      </c>
      <c r="J13558" s="4">
        <v>13567250</v>
      </c>
    </row>
    <row r="13559" spans="1:10" x14ac:dyDescent="0.35">
      <c r="A13559" t="s">
        <v>1781</v>
      </c>
      <c r="D13559" s="4">
        <v>224838629</v>
      </c>
      <c r="E13559" s="4">
        <v>128326376</v>
      </c>
      <c r="F13559" s="4">
        <v>59366271</v>
      </c>
      <c r="G13559" s="4">
        <v>14590598</v>
      </c>
      <c r="H13559" s="4">
        <v>11889915</v>
      </c>
      <c r="I13559" s="4">
        <v>439011790</v>
      </c>
      <c r="J13559" s="4">
        <v>353165005</v>
      </c>
    </row>
    <row r="13560" spans="1:10" x14ac:dyDescent="0.35">
      <c r="A13560" t="s">
        <v>1275</v>
      </c>
      <c r="B13560" t="s">
        <v>1842</v>
      </c>
      <c r="C13560" t="s">
        <v>1843</v>
      </c>
      <c r="D13560" s="4">
        <v>88385553</v>
      </c>
      <c r="E13560" s="4">
        <v>19976982</v>
      </c>
      <c r="F13560" s="4">
        <v>21539192</v>
      </c>
      <c r="G13560" s="4">
        <v>2197548</v>
      </c>
      <c r="H13560" s="4">
        <v>405600</v>
      </c>
      <c r="I13560" s="4">
        <v>132504875</v>
      </c>
      <c r="J13560" s="4">
        <v>108362535</v>
      </c>
    </row>
    <row r="13561" spans="1:10" x14ac:dyDescent="0.35">
      <c r="C13561" t="s">
        <v>1844</v>
      </c>
      <c r="D13561" s="4">
        <v>11830310</v>
      </c>
      <c r="E13561" s="4">
        <v>343876</v>
      </c>
      <c r="F13561" s="4">
        <v>125017</v>
      </c>
      <c r="G13561" s="4">
        <v>368730</v>
      </c>
      <c r="H13561" s="4">
        <v>1398153</v>
      </c>
      <c r="I13561" s="4">
        <v>14066086</v>
      </c>
      <c r="J13561" s="4">
        <v>12174186</v>
      </c>
    </row>
    <row r="13562" spans="1:10" x14ac:dyDescent="0.35">
      <c r="C13562" t="s">
        <v>1845</v>
      </c>
      <c r="D13562" s="4">
        <v>9422842</v>
      </c>
      <c r="I13562" s="4">
        <v>9422842</v>
      </c>
      <c r="J13562" s="4">
        <v>9422842</v>
      </c>
    </row>
    <row r="13563" spans="1:10" x14ac:dyDescent="0.35">
      <c r="B13563" t="s">
        <v>51</v>
      </c>
      <c r="D13563" s="4">
        <v>109638705</v>
      </c>
      <c r="E13563" s="4">
        <v>20320858</v>
      </c>
      <c r="F13563" s="4">
        <v>21664210</v>
      </c>
      <c r="G13563" s="4">
        <v>2566278</v>
      </c>
      <c r="H13563" s="4">
        <v>1803753</v>
      </c>
      <c r="I13563" s="4">
        <v>155993803</v>
      </c>
      <c r="J13563" s="4">
        <v>129959563</v>
      </c>
    </row>
    <row r="13564" spans="1:10" x14ac:dyDescent="0.35">
      <c r="B13564" t="s">
        <v>1843</v>
      </c>
      <c r="C13564" t="s">
        <v>1846</v>
      </c>
      <c r="D13564" s="4">
        <v>87341728</v>
      </c>
      <c r="E13564" s="4">
        <v>52912</v>
      </c>
      <c r="F13564" s="4">
        <v>1052447</v>
      </c>
      <c r="G13564" s="4">
        <v>153247</v>
      </c>
      <c r="H13564" s="4">
        <v>142808</v>
      </c>
      <c r="I13564" s="4">
        <v>88743142</v>
      </c>
      <c r="J13564" s="4">
        <v>87394640</v>
      </c>
    </row>
    <row r="13565" spans="1:10" x14ac:dyDescent="0.35">
      <c r="C13565" t="s">
        <v>1847</v>
      </c>
      <c r="D13565" s="4">
        <v>31917041</v>
      </c>
      <c r="E13565" s="4">
        <v>919047</v>
      </c>
      <c r="F13565" s="4">
        <v>5762233</v>
      </c>
      <c r="I13565" s="4">
        <v>38598320</v>
      </c>
      <c r="J13565" s="4">
        <v>32836088</v>
      </c>
    </row>
    <row r="13566" spans="1:10" x14ac:dyDescent="0.35">
      <c r="C13566" t="s">
        <v>1848</v>
      </c>
      <c r="D13566" s="4">
        <v>220352</v>
      </c>
      <c r="I13566" s="4">
        <v>220352</v>
      </c>
      <c r="J13566" s="4">
        <v>220352</v>
      </c>
    </row>
    <row r="13567" spans="1:10" x14ac:dyDescent="0.35">
      <c r="B13567" t="s">
        <v>52</v>
      </c>
      <c r="D13567" s="4">
        <v>119479121</v>
      </c>
      <c r="E13567" s="4">
        <v>971959</v>
      </c>
      <c r="F13567" s="4">
        <v>6814679</v>
      </c>
      <c r="G13567" s="4">
        <v>153247</v>
      </c>
      <c r="H13567" s="4">
        <v>142808</v>
      </c>
      <c r="I13567" s="4">
        <v>127561814</v>
      </c>
      <c r="J13567" s="4">
        <v>120451080</v>
      </c>
    </row>
    <row r="13568" spans="1:10" x14ac:dyDescent="0.35">
      <c r="B13568" t="s">
        <v>1849</v>
      </c>
      <c r="C13568" t="s">
        <v>1911</v>
      </c>
      <c r="F13568" s="4">
        <v>400000</v>
      </c>
      <c r="I13568" s="4">
        <v>400000</v>
      </c>
      <c r="J13568">
        <v>0</v>
      </c>
    </row>
    <row r="13569" spans="2:10" x14ac:dyDescent="0.35">
      <c r="C13569" t="s">
        <v>1850</v>
      </c>
      <c r="F13569" s="4">
        <v>22400000</v>
      </c>
      <c r="I13569" s="4">
        <v>22400000</v>
      </c>
      <c r="J13569">
        <v>0</v>
      </c>
    </row>
    <row r="13570" spans="2:10" x14ac:dyDescent="0.35">
      <c r="B13570" t="s">
        <v>53</v>
      </c>
      <c r="F13570" s="4">
        <v>22800000</v>
      </c>
      <c r="I13570" s="4">
        <v>22800000</v>
      </c>
      <c r="J13570">
        <v>0</v>
      </c>
    </row>
    <row r="13571" spans="2:10" x14ac:dyDescent="0.35">
      <c r="B13571" t="s">
        <v>1844</v>
      </c>
      <c r="C13571" t="s">
        <v>1934</v>
      </c>
      <c r="D13571" s="4">
        <v>853</v>
      </c>
      <c r="I13571" s="4">
        <v>853</v>
      </c>
      <c r="J13571" s="4">
        <v>853</v>
      </c>
    </row>
    <row r="13572" spans="2:10" x14ac:dyDescent="0.35">
      <c r="B13572" t="s">
        <v>1844</v>
      </c>
      <c r="C13572" t="s">
        <v>1851</v>
      </c>
      <c r="D13572" s="4">
        <v>852562</v>
      </c>
      <c r="G13572" s="4">
        <v>4757</v>
      </c>
      <c r="H13572" s="4">
        <v>832268</v>
      </c>
      <c r="I13572" s="4">
        <v>1689587</v>
      </c>
      <c r="J13572" s="4">
        <v>852562</v>
      </c>
    </row>
    <row r="13573" spans="2:10" x14ac:dyDescent="0.35">
      <c r="C13573" t="s">
        <v>1852</v>
      </c>
      <c r="D13573" s="4">
        <v>11525</v>
      </c>
      <c r="G13573" s="4">
        <v>32655</v>
      </c>
      <c r="I13573" s="4">
        <v>44181</v>
      </c>
      <c r="J13573" s="4">
        <v>11525</v>
      </c>
    </row>
    <row r="13574" spans="2:10" x14ac:dyDescent="0.35">
      <c r="C13574" t="s">
        <v>1853</v>
      </c>
      <c r="D13574" s="4">
        <v>11543</v>
      </c>
      <c r="G13574" s="4">
        <v>43687</v>
      </c>
      <c r="I13574" s="4">
        <v>55230</v>
      </c>
      <c r="J13574" s="4">
        <v>11543</v>
      </c>
    </row>
    <row r="13575" spans="2:10" x14ac:dyDescent="0.35">
      <c r="C13575" t="s">
        <v>1893</v>
      </c>
      <c r="D13575" s="4">
        <v>4104</v>
      </c>
      <c r="I13575" s="4">
        <v>4104</v>
      </c>
      <c r="J13575" s="4">
        <v>4104</v>
      </c>
    </row>
    <row r="13576" spans="2:10" x14ac:dyDescent="0.35">
      <c r="C13576" t="s">
        <v>1854</v>
      </c>
      <c r="D13576" s="4">
        <v>2307481</v>
      </c>
      <c r="E13576" s="4">
        <v>100873</v>
      </c>
      <c r="F13576" s="4">
        <v>289170</v>
      </c>
      <c r="H13576" s="4">
        <v>215197</v>
      </c>
      <c r="I13576" s="4">
        <v>2912722</v>
      </c>
      <c r="J13576" s="4">
        <v>2408354</v>
      </c>
    </row>
    <row r="13577" spans="2:10" x14ac:dyDescent="0.35">
      <c r="C13577" t="s">
        <v>1919</v>
      </c>
      <c r="G13577" s="4">
        <v>5979091</v>
      </c>
      <c r="I13577" s="4">
        <v>5979091</v>
      </c>
      <c r="J13577">
        <v>0</v>
      </c>
    </row>
    <row r="13578" spans="2:10" x14ac:dyDescent="0.35">
      <c r="C13578" t="s">
        <v>1855</v>
      </c>
      <c r="D13578" s="4">
        <v>2037878</v>
      </c>
      <c r="E13578" s="4">
        <v>1929</v>
      </c>
      <c r="H13578" s="4">
        <v>338435</v>
      </c>
      <c r="I13578" s="4">
        <v>2378242</v>
      </c>
      <c r="J13578" s="4">
        <v>2039807</v>
      </c>
    </row>
    <row r="13579" spans="2:10" x14ac:dyDescent="0.35">
      <c r="C13579" t="s">
        <v>1856</v>
      </c>
      <c r="D13579" s="4">
        <v>62331</v>
      </c>
      <c r="H13579" s="4">
        <v>66265</v>
      </c>
      <c r="I13579" s="4">
        <v>128596</v>
      </c>
      <c r="J13579" s="4">
        <v>62331</v>
      </c>
    </row>
    <row r="13580" spans="2:10" x14ac:dyDescent="0.35">
      <c r="C13580" t="s">
        <v>1857</v>
      </c>
      <c r="D13580" s="4">
        <v>60428</v>
      </c>
      <c r="I13580" s="4">
        <v>60428</v>
      </c>
      <c r="J13580" s="4">
        <v>60428</v>
      </c>
    </row>
    <row r="13581" spans="2:10" x14ac:dyDescent="0.35">
      <c r="C13581" t="s">
        <v>1920</v>
      </c>
      <c r="D13581" s="4">
        <v>35654</v>
      </c>
      <c r="E13581" s="4">
        <v>4860</v>
      </c>
      <c r="I13581" s="4">
        <v>40514</v>
      </c>
      <c r="J13581" s="4">
        <v>40514</v>
      </c>
    </row>
    <row r="13582" spans="2:10" x14ac:dyDescent="0.35">
      <c r="C13582" t="s">
        <v>1858</v>
      </c>
      <c r="D13582" s="4">
        <v>273501</v>
      </c>
      <c r="F13582" s="4">
        <v>72397</v>
      </c>
      <c r="G13582" s="4">
        <v>321766</v>
      </c>
      <c r="H13582" s="4">
        <v>176971</v>
      </c>
      <c r="I13582" s="4">
        <v>844636</v>
      </c>
      <c r="J13582" s="4">
        <v>273501</v>
      </c>
    </row>
    <row r="13583" spans="2:10" x14ac:dyDescent="0.35">
      <c r="C13583" t="s">
        <v>1859</v>
      </c>
      <c r="D13583" s="4">
        <v>1232659</v>
      </c>
      <c r="E13583" s="4">
        <v>105421</v>
      </c>
      <c r="F13583" s="4">
        <v>525000</v>
      </c>
      <c r="G13583" s="4">
        <v>2480424</v>
      </c>
      <c r="H13583" s="4">
        <v>308058</v>
      </c>
      <c r="I13583" s="4">
        <v>4651561</v>
      </c>
      <c r="J13583" s="4">
        <v>1338080</v>
      </c>
    </row>
    <row r="13584" spans="2:10" x14ac:dyDescent="0.35">
      <c r="C13584" t="s">
        <v>1860</v>
      </c>
      <c r="D13584" s="4">
        <v>2826279</v>
      </c>
      <c r="E13584" s="4">
        <v>217406</v>
      </c>
      <c r="G13584" s="4">
        <v>2608873</v>
      </c>
      <c r="H13584" s="4">
        <v>108703</v>
      </c>
      <c r="I13584" s="4">
        <v>5761261</v>
      </c>
      <c r="J13584" s="4">
        <v>3043685</v>
      </c>
    </row>
    <row r="13585" spans="2:10" x14ac:dyDescent="0.35">
      <c r="C13585" t="s">
        <v>1861</v>
      </c>
      <c r="D13585" s="4">
        <v>362061</v>
      </c>
      <c r="H13585" s="4">
        <v>319922</v>
      </c>
      <c r="I13585" s="4">
        <v>681982</v>
      </c>
      <c r="J13585" s="4">
        <v>362061</v>
      </c>
    </row>
    <row r="13586" spans="2:10" x14ac:dyDescent="0.35">
      <c r="C13586" t="s">
        <v>1862</v>
      </c>
      <c r="D13586" s="4">
        <v>2307535</v>
      </c>
      <c r="E13586" s="4">
        <v>85464</v>
      </c>
      <c r="G13586" s="4">
        <v>2051142</v>
      </c>
      <c r="H13586" s="4">
        <v>170929</v>
      </c>
      <c r="I13586" s="4">
        <v>4615071</v>
      </c>
      <c r="J13586" s="4">
        <v>2392999</v>
      </c>
    </row>
    <row r="13587" spans="2:10" x14ac:dyDescent="0.35">
      <c r="C13587" t="s">
        <v>1863</v>
      </c>
      <c r="H13587" s="4">
        <v>7780</v>
      </c>
      <c r="I13587" s="4">
        <v>7780</v>
      </c>
      <c r="J13587">
        <v>0</v>
      </c>
    </row>
    <row r="13588" spans="2:10" x14ac:dyDescent="0.35">
      <c r="B13588" t="s">
        <v>54</v>
      </c>
      <c r="D13588" s="4">
        <v>12386393</v>
      </c>
      <c r="E13588" s="4">
        <v>515954</v>
      </c>
      <c r="F13588" s="4">
        <v>886568</v>
      </c>
      <c r="G13588" s="4">
        <v>13522396</v>
      </c>
      <c r="H13588" s="4">
        <v>2544528</v>
      </c>
      <c r="I13588" s="4">
        <v>29855838</v>
      </c>
      <c r="J13588" s="4">
        <v>12902347</v>
      </c>
    </row>
    <row r="13589" spans="2:10" x14ac:dyDescent="0.35">
      <c r="B13589" t="s">
        <v>1845</v>
      </c>
      <c r="C13589" t="s">
        <v>1864</v>
      </c>
      <c r="E13589" s="4">
        <v>55792</v>
      </c>
      <c r="I13589" s="4">
        <v>55792</v>
      </c>
      <c r="J13589">
        <v>55792</v>
      </c>
    </row>
    <row r="13590" spans="2:10" x14ac:dyDescent="0.35">
      <c r="C13590" t="s">
        <v>1865</v>
      </c>
      <c r="D13590" s="4">
        <v>147460</v>
      </c>
      <c r="H13590" s="4">
        <v>175683</v>
      </c>
      <c r="I13590" s="4">
        <v>323143</v>
      </c>
      <c r="J13590" s="4">
        <v>147460</v>
      </c>
    </row>
    <row r="13591" spans="2:10" x14ac:dyDescent="0.35">
      <c r="C13591" t="s">
        <v>1866</v>
      </c>
      <c r="D13591" s="4">
        <v>4211</v>
      </c>
      <c r="I13591" s="4">
        <v>4211</v>
      </c>
      <c r="J13591" s="4">
        <v>4211</v>
      </c>
    </row>
    <row r="13592" spans="2:10" x14ac:dyDescent="0.35">
      <c r="C13592" t="s">
        <v>1867</v>
      </c>
      <c r="D13592" s="4">
        <v>3931178</v>
      </c>
      <c r="E13592" s="4">
        <v>0</v>
      </c>
      <c r="F13592" s="4">
        <v>4500</v>
      </c>
      <c r="H13592" s="4">
        <v>4289751</v>
      </c>
      <c r="I13592" s="4">
        <v>8225429</v>
      </c>
      <c r="J13592" s="4">
        <v>3931178</v>
      </c>
    </row>
    <row r="13593" spans="2:10" x14ac:dyDescent="0.35">
      <c r="C13593" t="s">
        <v>1868</v>
      </c>
      <c r="D13593" s="4">
        <v>175369</v>
      </c>
      <c r="E13593" s="4">
        <v>10519</v>
      </c>
      <c r="F13593" s="4">
        <v>5259</v>
      </c>
      <c r="G13593" s="4">
        <v>5259</v>
      </c>
      <c r="H13593" s="4">
        <v>6233600</v>
      </c>
      <c r="I13593" s="4">
        <v>6430006</v>
      </c>
      <c r="J13593" s="4">
        <v>185888</v>
      </c>
    </row>
    <row r="13594" spans="2:10" x14ac:dyDescent="0.35">
      <c r="C13594" t="s">
        <v>1894</v>
      </c>
      <c r="D13594" s="4">
        <v>47134</v>
      </c>
      <c r="I13594" s="4">
        <v>47134</v>
      </c>
      <c r="J13594" s="4">
        <v>47134</v>
      </c>
    </row>
    <row r="13595" spans="2:10" x14ac:dyDescent="0.35">
      <c r="C13595" t="s">
        <v>1869</v>
      </c>
      <c r="E13595" s="4">
        <v>0</v>
      </c>
      <c r="H13595" s="4">
        <v>2587200</v>
      </c>
      <c r="I13595" s="4">
        <v>2587200</v>
      </c>
      <c r="J13595">
        <v>0</v>
      </c>
    </row>
    <row r="13596" spans="2:10" x14ac:dyDescent="0.35">
      <c r="C13596" t="s">
        <v>1870</v>
      </c>
      <c r="D13596" s="4">
        <v>957305</v>
      </c>
      <c r="E13596" s="4">
        <v>15137155</v>
      </c>
      <c r="H13596" s="4">
        <v>1030933</v>
      </c>
      <c r="I13596" s="4">
        <v>17125393</v>
      </c>
      <c r="J13596" s="4">
        <v>16094460</v>
      </c>
    </row>
    <row r="13597" spans="2:10" x14ac:dyDescent="0.35">
      <c r="C13597" t="s">
        <v>1871</v>
      </c>
      <c r="D13597" s="4">
        <v>11136268</v>
      </c>
      <c r="F13597" s="4">
        <v>73845</v>
      </c>
      <c r="G13597" s="4">
        <v>2150000</v>
      </c>
      <c r="I13597" s="4">
        <v>13360114</v>
      </c>
      <c r="J13597" s="4">
        <v>11136268</v>
      </c>
    </row>
    <row r="13598" spans="2:10" x14ac:dyDescent="0.35">
      <c r="C13598" t="s">
        <v>1872</v>
      </c>
      <c r="G13598" s="4">
        <v>1372000</v>
      </c>
      <c r="I13598" s="4">
        <v>1372000</v>
      </c>
      <c r="J13598">
        <v>0</v>
      </c>
    </row>
    <row r="13599" spans="2:10" x14ac:dyDescent="0.35">
      <c r="C13599" t="s">
        <v>1873</v>
      </c>
      <c r="D13599" s="4">
        <v>33828</v>
      </c>
      <c r="I13599" s="4">
        <v>33828</v>
      </c>
      <c r="J13599" s="4">
        <v>33828</v>
      </c>
    </row>
    <row r="13600" spans="2:10" x14ac:dyDescent="0.35">
      <c r="C13600" t="s">
        <v>1874</v>
      </c>
      <c r="D13600" s="4">
        <v>61388</v>
      </c>
      <c r="I13600" s="4">
        <v>61388</v>
      </c>
      <c r="J13600" s="4">
        <v>61388</v>
      </c>
    </row>
    <row r="13601" spans="2:10" x14ac:dyDescent="0.35">
      <c r="C13601" t="s">
        <v>1875</v>
      </c>
      <c r="D13601" s="4">
        <v>34105</v>
      </c>
      <c r="H13601" s="4">
        <v>351446</v>
      </c>
      <c r="I13601" s="4">
        <v>385551</v>
      </c>
      <c r="J13601" s="4">
        <v>34105</v>
      </c>
    </row>
    <row r="13602" spans="2:10" x14ac:dyDescent="0.35">
      <c r="C13602" t="s">
        <v>1876</v>
      </c>
      <c r="E13602" s="4">
        <v>0</v>
      </c>
      <c r="H13602" s="4">
        <v>0</v>
      </c>
      <c r="I13602" s="4">
        <v>0</v>
      </c>
      <c r="J13602">
        <v>0</v>
      </c>
    </row>
    <row r="13603" spans="2:10" x14ac:dyDescent="0.35">
      <c r="C13603" t="s">
        <v>1877</v>
      </c>
      <c r="D13603" s="4">
        <v>63077</v>
      </c>
      <c r="I13603" s="4">
        <v>63077</v>
      </c>
      <c r="J13603" s="4">
        <v>63077</v>
      </c>
    </row>
    <row r="13604" spans="2:10" x14ac:dyDescent="0.35">
      <c r="B13604" t="s">
        <v>55</v>
      </c>
      <c r="D13604" s="4">
        <v>16591324</v>
      </c>
      <c r="E13604" s="4">
        <v>15203466</v>
      </c>
      <c r="F13604" s="4">
        <v>83605</v>
      </c>
      <c r="G13604" s="4">
        <v>3527259</v>
      </c>
      <c r="H13604" s="4">
        <v>14668612</v>
      </c>
      <c r="I13604" s="4">
        <v>50074265</v>
      </c>
      <c r="J13604" s="4">
        <v>31794790</v>
      </c>
    </row>
    <row r="13605" spans="2:10" x14ac:dyDescent="0.35">
      <c r="B13605" t="s">
        <v>1878</v>
      </c>
      <c r="C13605" t="s">
        <v>1879</v>
      </c>
      <c r="D13605" s="4">
        <v>8746655</v>
      </c>
      <c r="I13605" s="4">
        <v>8746655</v>
      </c>
      <c r="J13605" s="4">
        <v>8746655</v>
      </c>
    </row>
    <row r="13606" spans="2:10" x14ac:dyDescent="0.35">
      <c r="C13606" t="s">
        <v>1907</v>
      </c>
      <c r="D13606" s="4">
        <v>5239</v>
      </c>
      <c r="I13606" s="4">
        <v>5239</v>
      </c>
      <c r="J13606" s="4">
        <v>5239</v>
      </c>
    </row>
    <row r="13607" spans="2:10" x14ac:dyDescent="0.35">
      <c r="C13607" t="s">
        <v>1897</v>
      </c>
      <c r="D13607" s="4">
        <v>8632</v>
      </c>
      <c r="I13607" s="4">
        <v>8632</v>
      </c>
      <c r="J13607" s="4">
        <v>8632</v>
      </c>
    </row>
    <row r="13608" spans="2:10" x14ac:dyDescent="0.35">
      <c r="C13608" t="s">
        <v>1880</v>
      </c>
      <c r="D13608" s="4">
        <v>3030063</v>
      </c>
      <c r="I13608" s="4">
        <v>3030063</v>
      </c>
      <c r="J13608" s="4">
        <v>3030063</v>
      </c>
    </row>
    <row r="13609" spans="2:10" x14ac:dyDescent="0.35">
      <c r="C13609" t="s">
        <v>1881</v>
      </c>
      <c r="D13609" s="4">
        <v>3072081</v>
      </c>
      <c r="I13609" s="4">
        <v>3072081</v>
      </c>
      <c r="J13609" s="4">
        <v>3072081</v>
      </c>
    </row>
    <row r="13610" spans="2:10" x14ac:dyDescent="0.35">
      <c r="C13610" t="s">
        <v>1895</v>
      </c>
      <c r="D13610" s="4">
        <v>46281</v>
      </c>
      <c r="I13610" s="4">
        <v>46281</v>
      </c>
      <c r="J13610" s="4">
        <v>46281</v>
      </c>
    </row>
    <row r="13611" spans="2:10" x14ac:dyDescent="0.35">
      <c r="C13611" t="s">
        <v>1882</v>
      </c>
      <c r="E13611" s="4">
        <v>824189</v>
      </c>
      <c r="I13611" s="4">
        <v>824189</v>
      </c>
      <c r="J13611">
        <v>824189</v>
      </c>
    </row>
    <row r="13612" spans="2:10" x14ac:dyDescent="0.35">
      <c r="C13612" t="s">
        <v>1883</v>
      </c>
      <c r="D13612" s="4">
        <v>152788</v>
      </c>
      <c r="I13612" s="4">
        <v>152788</v>
      </c>
      <c r="J13612" s="4">
        <v>152788</v>
      </c>
    </row>
    <row r="13613" spans="2:10" x14ac:dyDescent="0.35">
      <c r="B13613" t="s">
        <v>56</v>
      </c>
      <c r="D13613" s="4">
        <v>15061738</v>
      </c>
      <c r="E13613" s="4">
        <v>824189</v>
      </c>
      <c r="I13613" s="4">
        <v>15885927</v>
      </c>
      <c r="J13613" s="4">
        <v>15885927</v>
      </c>
    </row>
    <row r="13614" spans="2:10" x14ac:dyDescent="0.35">
      <c r="B13614" t="s">
        <v>1885</v>
      </c>
      <c r="C13614" t="s">
        <v>1886</v>
      </c>
      <c r="D13614" s="4">
        <v>523165</v>
      </c>
      <c r="I13614" s="4">
        <v>523165</v>
      </c>
      <c r="J13614" s="4">
        <v>523165</v>
      </c>
    </row>
    <row r="13615" spans="2:10" x14ac:dyDescent="0.35">
      <c r="B13615" t="s">
        <v>57</v>
      </c>
      <c r="D13615" s="4">
        <v>523165</v>
      </c>
      <c r="I13615" s="4">
        <v>523165</v>
      </c>
      <c r="J13615" s="4">
        <v>523165</v>
      </c>
    </row>
    <row r="13616" spans="2:10" x14ac:dyDescent="0.35">
      <c r="B13616" t="s">
        <v>1887</v>
      </c>
      <c r="C13616" t="s">
        <v>1898</v>
      </c>
      <c r="D13616" s="4">
        <v>900000</v>
      </c>
      <c r="I13616" s="4">
        <v>900000</v>
      </c>
      <c r="J13616" s="4">
        <v>900000</v>
      </c>
    </row>
    <row r="13617" spans="1:10" x14ac:dyDescent="0.35">
      <c r="C13617" t="s">
        <v>1904</v>
      </c>
      <c r="D13617" s="4">
        <v>375000</v>
      </c>
      <c r="I13617" s="4">
        <v>375000</v>
      </c>
      <c r="J13617" s="4">
        <v>375000</v>
      </c>
    </row>
    <row r="13618" spans="1:10" x14ac:dyDescent="0.35">
      <c r="C13618" t="s">
        <v>1888</v>
      </c>
      <c r="D13618" s="4">
        <v>1440000</v>
      </c>
      <c r="H13618" s="4">
        <v>2400000</v>
      </c>
      <c r="I13618" s="4">
        <v>3840000</v>
      </c>
      <c r="J13618" s="4">
        <v>1440000</v>
      </c>
    </row>
    <row r="13619" spans="1:10" x14ac:dyDescent="0.35">
      <c r="C13619" t="s">
        <v>1901</v>
      </c>
      <c r="E13619" s="4">
        <v>7832977</v>
      </c>
      <c r="I13619" s="4">
        <v>7832977</v>
      </c>
      <c r="J13619">
        <v>7832977</v>
      </c>
    </row>
    <row r="13620" spans="1:10" x14ac:dyDescent="0.35">
      <c r="C13620" t="s">
        <v>1889</v>
      </c>
      <c r="E13620" s="4">
        <v>6573680</v>
      </c>
      <c r="I13620" s="4">
        <v>6573680</v>
      </c>
      <c r="J13620">
        <v>6573680</v>
      </c>
    </row>
    <row r="13621" spans="1:10" x14ac:dyDescent="0.35">
      <c r="C13621" t="s">
        <v>1890</v>
      </c>
      <c r="E13621" s="4">
        <v>4500000</v>
      </c>
      <c r="I13621" s="4">
        <v>4500000</v>
      </c>
      <c r="J13621">
        <v>4500000</v>
      </c>
    </row>
    <row r="13622" spans="1:10" x14ac:dyDescent="0.35">
      <c r="C13622" t="s">
        <v>1902</v>
      </c>
      <c r="E13622" s="4">
        <v>15423430</v>
      </c>
      <c r="I13622" s="4">
        <v>15423430</v>
      </c>
      <c r="J13622">
        <v>15423430</v>
      </c>
    </row>
    <row r="13623" spans="1:10" x14ac:dyDescent="0.35">
      <c r="B13623" t="s">
        <v>58</v>
      </c>
      <c r="D13623" s="4">
        <v>2715000</v>
      </c>
      <c r="E13623" s="4">
        <v>34330086</v>
      </c>
      <c r="H13623" s="4">
        <v>2400000</v>
      </c>
      <c r="I13623" s="4">
        <v>39445086</v>
      </c>
      <c r="J13623" s="4">
        <v>37045086</v>
      </c>
    </row>
    <row r="13624" spans="1:10" x14ac:dyDescent="0.35">
      <c r="A13624" t="s">
        <v>1782</v>
      </c>
      <c r="D13624" s="4">
        <v>276395446</v>
      </c>
      <c r="E13624" s="4">
        <v>72166512</v>
      </c>
      <c r="F13624" s="4">
        <v>52249061</v>
      </c>
      <c r="G13624" s="4">
        <v>19769180</v>
      </c>
      <c r="H13624" s="4">
        <v>21559701</v>
      </c>
      <c r="I13624" s="4">
        <v>442139899</v>
      </c>
      <c r="J13624" s="4">
        <v>348561958</v>
      </c>
    </row>
    <row r="13625" spans="1:10" x14ac:dyDescent="0.35">
      <c r="A13625" t="s">
        <v>1278</v>
      </c>
      <c r="B13625" t="s">
        <v>1842</v>
      </c>
      <c r="C13625" t="s">
        <v>1843</v>
      </c>
      <c r="D13625" s="4">
        <v>33125752</v>
      </c>
      <c r="E13625" s="4">
        <v>35185096</v>
      </c>
      <c r="F13625" s="4">
        <v>30723000</v>
      </c>
      <c r="I13625" s="4">
        <v>99033848</v>
      </c>
      <c r="J13625" s="4">
        <v>68310848</v>
      </c>
    </row>
    <row r="13626" spans="1:10" x14ac:dyDescent="0.35">
      <c r="C13626" t="s">
        <v>1844</v>
      </c>
      <c r="D13626" s="4">
        <v>7208732</v>
      </c>
      <c r="E13626" s="4">
        <v>1405266</v>
      </c>
      <c r="F13626" s="4">
        <v>2427925</v>
      </c>
      <c r="H13626" s="4">
        <v>995806</v>
      </c>
      <c r="I13626" s="4">
        <v>12037729</v>
      </c>
      <c r="J13626" s="4">
        <v>8613998</v>
      </c>
    </row>
    <row r="13627" spans="1:10" x14ac:dyDescent="0.35">
      <c r="C13627" t="s">
        <v>1845</v>
      </c>
      <c r="D13627" s="4">
        <v>7965876</v>
      </c>
      <c r="E13627" s="4">
        <v>654846</v>
      </c>
      <c r="I13627" s="4">
        <v>8620721</v>
      </c>
      <c r="J13627" s="4">
        <v>8620722</v>
      </c>
    </row>
    <row r="13628" spans="1:10" x14ac:dyDescent="0.35">
      <c r="B13628" t="s">
        <v>51</v>
      </c>
      <c r="D13628" s="4">
        <v>48300360</v>
      </c>
      <c r="E13628" s="4">
        <v>37245207</v>
      </c>
      <c r="F13628" s="4">
        <v>33150925</v>
      </c>
      <c r="H13628" s="4">
        <v>995806</v>
      </c>
      <c r="I13628" s="4">
        <v>119692298</v>
      </c>
      <c r="J13628" s="4">
        <v>85545567</v>
      </c>
    </row>
    <row r="13629" spans="1:10" x14ac:dyDescent="0.35">
      <c r="B13629" t="s">
        <v>1843</v>
      </c>
      <c r="C13629" t="s">
        <v>1846</v>
      </c>
      <c r="D13629" s="4">
        <v>28702587</v>
      </c>
      <c r="E13629" s="4">
        <v>666967</v>
      </c>
      <c r="H13629" s="4">
        <v>27237669</v>
      </c>
      <c r="I13629" s="4">
        <v>56607223</v>
      </c>
      <c r="J13629" s="4">
        <v>29369554</v>
      </c>
    </row>
    <row r="13630" spans="1:10" x14ac:dyDescent="0.35">
      <c r="C13630" t="s">
        <v>1847</v>
      </c>
      <c r="D13630" s="4">
        <v>67115662</v>
      </c>
      <c r="E13630" s="4">
        <v>18308</v>
      </c>
      <c r="F13630" s="4">
        <v>2376622</v>
      </c>
      <c r="H13630" s="4">
        <v>57322</v>
      </c>
      <c r="I13630" s="4">
        <v>69567914</v>
      </c>
      <c r="J13630" s="4">
        <v>67133970</v>
      </c>
    </row>
    <row r="13631" spans="1:10" x14ac:dyDescent="0.35">
      <c r="C13631" t="s">
        <v>1848</v>
      </c>
      <c r="D13631" s="4">
        <v>215078</v>
      </c>
      <c r="E13631" s="4">
        <v>8850</v>
      </c>
      <c r="I13631" s="4">
        <v>223928</v>
      </c>
      <c r="J13631" s="4">
        <v>223928</v>
      </c>
    </row>
    <row r="13632" spans="1:10" x14ac:dyDescent="0.35">
      <c r="B13632" t="s">
        <v>52</v>
      </c>
      <c r="D13632" s="4">
        <v>96033327</v>
      </c>
      <c r="E13632" s="4">
        <v>694125</v>
      </c>
      <c r="F13632" s="4">
        <v>2376622</v>
      </c>
      <c r="H13632" s="4">
        <v>27294991</v>
      </c>
      <c r="I13632" s="4">
        <v>126399064</v>
      </c>
      <c r="J13632" s="4">
        <v>96727452</v>
      </c>
    </row>
    <row r="13633" spans="2:10" x14ac:dyDescent="0.35">
      <c r="B13633" t="s">
        <v>1849</v>
      </c>
      <c r="C13633" t="s">
        <v>1850</v>
      </c>
      <c r="D13633" s="4">
        <v>3220</v>
      </c>
      <c r="E13633" s="4">
        <v>20800000</v>
      </c>
      <c r="I13633" s="4">
        <v>20803220</v>
      </c>
      <c r="J13633" s="4">
        <v>20803220</v>
      </c>
    </row>
    <row r="13634" spans="2:10" x14ac:dyDescent="0.35">
      <c r="B13634" t="s">
        <v>53</v>
      </c>
      <c r="D13634" s="4">
        <v>3220</v>
      </c>
      <c r="E13634" s="4">
        <v>20800000</v>
      </c>
      <c r="I13634" s="4">
        <v>20803220</v>
      </c>
      <c r="J13634" s="4">
        <v>20803220</v>
      </c>
    </row>
    <row r="13635" spans="2:10" x14ac:dyDescent="0.35">
      <c r="B13635" t="s">
        <v>1844</v>
      </c>
      <c r="C13635" t="s">
        <v>1851</v>
      </c>
      <c r="D13635" s="4">
        <v>577941</v>
      </c>
      <c r="E13635" s="4">
        <v>280747</v>
      </c>
      <c r="F13635" s="4">
        <v>492940</v>
      </c>
      <c r="I13635" s="4">
        <v>1351628</v>
      </c>
      <c r="J13635" s="4">
        <v>858688</v>
      </c>
    </row>
    <row r="13636" spans="2:10" x14ac:dyDescent="0.35">
      <c r="C13636" t="s">
        <v>1852</v>
      </c>
      <c r="D13636" s="4">
        <v>16328</v>
      </c>
      <c r="E13636" s="4">
        <v>2881</v>
      </c>
      <c r="I13636" s="4">
        <v>19209</v>
      </c>
      <c r="J13636" s="4">
        <v>19209</v>
      </c>
    </row>
    <row r="13637" spans="2:10" x14ac:dyDescent="0.35">
      <c r="C13637" t="s">
        <v>1853</v>
      </c>
      <c r="D13637" s="4">
        <v>6230</v>
      </c>
      <c r="E13637" s="4">
        <v>3078</v>
      </c>
      <c r="F13637" s="4">
        <v>9730</v>
      </c>
      <c r="I13637" s="4">
        <v>19039</v>
      </c>
      <c r="J13637" s="4">
        <v>9308</v>
      </c>
    </row>
    <row r="13638" spans="2:10" x14ac:dyDescent="0.35">
      <c r="C13638" t="s">
        <v>1893</v>
      </c>
      <c r="D13638" s="4">
        <v>1026</v>
      </c>
      <c r="I13638" s="4">
        <v>1026</v>
      </c>
      <c r="J13638" s="4">
        <v>1026</v>
      </c>
    </row>
    <row r="13639" spans="2:10" x14ac:dyDescent="0.35">
      <c r="C13639" t="s">
        <v>1854</v>
      </c>
      <c r="D13639" s="4">
        <v>2205765</v>
      </c>
      <c r="I13639" s="4">
        <v>2205765</v>
      </c>
      <c r="J13639" s="4">
        <v>2205765</v>
      </c>
    </row>
    <row r="13640" spans="2:10" x14ac:dyDescent="0.35">
      <c r="C13640" t="s">
        <v>1855</v>
      </c>
      <c r="D13640" s="4">
        <v>869600</v>
      </c>
      <c r="E13640" s="4">
        <v>6083</v>
      </c>
      <c r="F13640" s="4">
        <v>4897</v>
      </c>
      <c r="G13640" s="4">
        <v>76219</v>
      </c>
      <c r="I13640" s="4">
        <v>956799</v>
      </c>
      <c r="J13640" s="4">
        <v>875683</v>
      </c>
    </row>
    <row r="13641" spans="2:10" x14ac:dyDescent="0.35">
      <c r="C13641" t="s">
        <v>1856</v>
      </c>
      <c r="E13641" s="4">
        <v>37274</v>
      </c>
      <c r="I13641" s="4">
        <v>37274</v>
      </c>
      <c r="J13641">
        <v>37274</v>
      </c>
    </row>
    <row r="13642" spans="2:10" x14ac:dyDescent="0.35">
      <c r="C13642" t="s">
        <v>1857</v>
      </c>
      <c r="D13642" s="4">
        <v>162952</v>
      </c>
      <c r="I13642" s="4">
        <v>162952</v>
      </c>
      <c r="J13642" s="4">
        <v>162952</v>
      </c>
    </row>
    <row r="13643" spans="2:10" x14ac:dyDescent="0.35">
      <c r="C13643" t="s">
        <v>1920</v>
      </c>
      <c r="G13643" s="4">
        <v>71308</v>
      </c>
      <c r="I13643" s="4">
        <v>71308</v>
      </c>
      <c r="J13643">
        <v>0</v>
      </c>
    </row>
    <row r="13644" spans="2:10" x14ac:dyDescent="0.35">
      <c r="C13644" t="s">
        <v>1858</v>
      </c>
      <c r="D13644" s="4">
        <v>104574</v>
      </c>
      <c r="F13644" s="4">
        <v>285567</v>
      </c>
      <c r="G13644" s="4">
        <v>76419</v>
      </c>
      <c r="H13644" s="4">
        <v>8044</v>
      </c>
      <c r="I13644" s="4">
        <v>474605</v>
      </c>
      <c r="J13644" s="4">
        <v>104574</v>
      </c>
    </row>
    <row r="13645" spans="2:10" x14ac:dyDescent="0.35">
      <c r="C13645" t="s">
        <v>1859</v>
      </c>
      <c r="D13645" s="4">
        <v>635076</v>
      </c>
      <c r="E13645" s="4">
        <v>161535</v>
      </c>
      <c r="F13645" s="4">
        <v>2605421</v>
      </c>
      <c r="G13645" s="4">
        <v>75000</v>
      </c>
      <c r="H13645" s="4">
        <v>1016107</v>
      </c>
      <c r="I13645" s="4">
        <v>4493138</v>
      </c>
      <c r="J13645" s="4">
        <v>796611</v>
      </c>
    </row>
    <row r="13646" spans="2:10" x14ac:dyDescent="0.35">
      <c r="C13646" t="s">
        <v>1860</v>
      </c>
      <c r="D13646" s="4">
        <v>108703</v>
      </c>
      <c r="E13646" s="4">
        <v>0</v>
      </c>
      <c r="F13646" s="4">
        <v>1195733</v>
      </c>
      <c r="H13646" s="4">
        <v>108703</v>
      </c>
      <c r="I13646" s="4">
        <v>1413139</v>
      </c>
      <c r="J13646" s="4">
        <v>108703</v>
      </c>
    </row>
    <row r="13647" spans="2:10" x14ac:dyDescent="0.35">
      <c r="C13647" t="s">
        <v>1861</v>
      </c>
      <c r="D13647" s="4">
        <v>371708</v>
      </c>
      <c r="E13647" s="4">
        <v>117522</v>
      </c>
      <c r="F13647" s="4">
        <v>195871</v>
      </c>
      <c r="I13647" s="4">
        <v>685101</v>
      </c>
      <c r="J13647" s="4">
        <v>489230</v>
      </c>
    </row>
    <row r="13648" spans="2:10" x14ac:dyDescent="0.35">
      <c r="C13648" t="s">
        <v>1862</v>
      </c>
      <c r="D13648" s="4">
        <v>85464</v>
      </c>
      <c r="E13648" s="4">
        <v>0</v>
      </c>
      <c r="F13648" s="4">
        <v>940107</v>
      </c>
      <c r="H13648" s="4">
        <v>85464</v>
      </c>
      <c r="I13648" s="4">
        <v>1111036</v>
      </c>
      <c r="J13648" s="4">
        <v>85464</v>
      </c>
    </row>
    <row r="13649" spans="2:10" x14ac:dyDescent="0.35">
      <c r="C13649" t="s">
        <v>1863</v>
      </c>
      <c r="D13649" s="4">
        <v>23340</v>
      </c>
      <c r="G13649" s="4">
        <v>7780</v>
      </c>
      <c r="I13649" s="4">
        <v>31120</v>
      </c>
      <c r="J13649" s="4">
        <v>23340</v>
      </c>
    </row>
    <row r="13650" spans="2:10" x14ac:dyDescent="0.35">
      <c r="B13650" t="s">
        <v>54</v>
      </c>
      <c r="D13650" s="4">
        <v>5168708</v>
      </c>
      <c r="E13650" s="4">
        <v>609120</v>
      </c>
      <c r="F13650" s="4">
        <v>5730266</v>
      </c>
      <c r="G13650" s="4">
        <v>306726</v>
      </c>
      <c r="H13650" s="4">
        <v>1218318</v>
      </c>
      <c r="I13650" s="4">
        <v>13033138</v>
      </c>
      <c r="J13650" s="4">
        <v>5777828</v>
      </c>
    </row>
    <row r="13651" spans="2:10" x14ac:dyDescent="0.35">
      <c r="B13651" t="s">
        <v>1845</v>
      </c>
      <c r="C13651" t="s">
        <v>1864</v>
      </c>
      <c r="D13651" s="4">
        <v>22317</v>
      </c>
      <c r="E13651" s="4">
        <v>739</v>
      </c>
      <c r="I13651" s="4">
        <v>23056</v>
      </c>
      <c r="J13651" s="4">
        <v>23056</v>
      </c>
    </row>
    <row r="13652" spans="2:10" x14ac:dyDescent="0.35">
      <c r="C13652" t="s">
        <v>1865</v>
      </c>
      <c r="D13652" s="4">
        <v>20930</v>
      </c>
      <c r="H13652" s="4">
        <v>37929</v>
      </c>
      <c r="I13652" s="4">
        <v>58859</v>
      </c>
      <c r="J13652" s="4">
        <v>20930</v>
      </c>
    </row>
    <row r="13653" spans="2:10" x14ac:dyDescent="0.35">
      <c r="C13653" t="s">
        <v>1866</v>
      </c>
      <c r="D13653" s="4">
        <v>22078</v>
      </c>
      <c r="I13653" s="4">
        <v>22078</v>
      </c>
      <c r="J13653" s="4">
        <v>22078</v>
      </c>
    </row>
    <row r="13654" spans="2:10" x14ac:dyDescent="0.35">
      <c r="C13654" t="s">
        <v>1867</v>
      </c>
      <c r="D13654" s="4">
        <v>2539268</v>
      </c>
      <c r="E13654" s="4">
        <v>50000</v>
      </c>
      <c r="G13654" s="4">
        <v>54000</v>
      </c>
      <c r="H13654" s="4">
        <v>2425201</v>
      </c>
      <c r="I13654" s="4">
        <v>5068469</v>
      </c>
      <c r="J13654" s="4">
        <v>2589268</v>
      </c>
    </row>
    <row r="13655" spans="2:10" x14ac:dyDescent="0.35">
      <c r="C13655" t="s">
        <v>1868</v>
      </c>
      <c r="D13655" s="4">
        <v>151176</v>
      </c>
      <c r="E13655" s="4">
        <v>5259</v>
      </c>
      <c r="F13655" s="4">
        <v>15778</v>
      </c>
      <c r="G13655" s="4">
        <v>5259</v>
      </c>
      <c r="H13655" s="4">
        <v>4881761</v>
      </c>
      <c r="I13655" s="4">
        <v>5059234</v>
      </c>
      <c r="J13655" s="4">
        <v>156435</v>
      </c>
    </row>
    <row r="13656" spans="2:10" x14ac:dyDescent="0.35">
      <c r="C13656" t="s">
        <v>1894</v>
      </c>
      <c r="D13656" s="4">
        <v>2619</v>
      </c>
      <c r="I13656" s="4">
        <v>2619</v>
      </c>
      <c r="J13656" s="4">
        <v>2619</v>
      </c>
    </row>
    <row r="13657" spans="2:10" x14ac:dyDescent="0.35">
      <c r="C13657" t="s">
        <v>1869</v>
      </c>
      <c r="D13657" s="4">
        <v>8296</v>
      </c>
      <c r="E13657" s="4">
        <v>0</v>
      </c>
      <c r="H13657" s="4">
        <v>2198400</v>
      </c>
      <c r="I13657" s="4">
        <v>2206696</v>
      </c>
      <c r="J13657" s="4">
        <v>8296</v>
      </c>
    </row>
    <row r="13658" spans="2:10" x14ac:dyDescent="0.35">
      <c r="C13658" t="s">
        <v>1870</v>
      </c>
      <c r="D13658" s="4">
        <v>419192</v>
      </c>
      <c r="E13658" s="4">
        <v>7680171</v>
      </c>
      <c r="H13658" s="4">
        <v>379747</v>
      </c>
      <c r="I13658" s="4">
        <v>8479110</v>
      </c>
      <c r="J13658" s="4">
        <v>8099363</v>
      </c>
    </row>
    <row r="13659" spans="2:10" x14ac:dyDescent="0.35">
      <c r="C13659" t="s">
        <v>1871</v>
      </c>
      <c r="D13659" s="4">
        <v>11810951</v>
      </c>
      <c r="E13659" s="4">
        <v>50998</v>
      </c>
      <c r="H13659" s="4">
        <v>28894</v>
      </c>
      <c r="I13659" s="4">
        <v>11890843</v>
      </c>
      <c r="J13659" s="4">
        <v>11861949</v>
      </c>
    </row>
    <row r="13660" spans="2:10" x14ac:dyDescent="0.35">
      <c r="C13660" t="s">
        <v>1872</v>
      </c>
      <c r="D13660" s="4">
        <v>1117791</v>
      </c>
      <c r="E13660" s="4">
        <v>2924</v>
      </c>
      <c r="I13660" s="4">
        <v>1120715</v>
      </c>
      <c r="J13660" s="4">
        <v>1120715</v>
      </c>
    </row>
    <row r="13661" spans="2:10" x14ac:dyDescent="0.35">
      <c r="C13661" t="s">
        <v>1873</v>
      </c>
      <c r="D13661" s="4">
        <v>22226</v>
      </c>
      <c r="I13661" s="4">
        <v>22226</v>
      </c>
      <c r="J13661" s="4">
        <v>22226</v>
      </c>
    </row>
    <row r="13662" spans="2:10" x14ac:dyDescent="0.35">
      <c r="C13662" t="s">
        <v>1874</v>
      </c>
      <c r="D13662" s="4">
        <v>6821</v>
      </c>
      <c r="E13662" s="4">
        <v>3410</v>
      </c>
      <c r="I13662" s="4">
        <v>10231</v>
      </c>
      <c r="J13662" s="4">
        <v>10231</v>
      </c>
    </row>
    <row r="13663" spans="2:10" x14ac:dyDescent="0.35">
      <c r="C13663" t="s">
        <v>1875</v>
      </c>
      <c r="D13663" s="4">
        <v>13368</v>
      </c>
      <c r="H13663" s="4">
        <v>81369</v>
      </c>
      <c r="I13663" s="4">
        <v>94737</v>
      </c>
      <c r="J13663" s="4">
        <v>13368</v>
      </c>
    </row>
    <row r="13664" spans="2:10" x14ac:dyDescent="0.35">
      <c r="C13664" t="s">
        <v>1877</v>
      </c>
      <c r="D13664" s="4">
        <v>77507</v>
      </c>
      <c r="I13664" s="4">
        <v>77507</v>
      </c>
      <c r="J13664" s="4">
        <v>77507</v>
      </c>
    </row>
    <row r="13665" spans="2:10" x14ac:dyDescent="0.35">
      <c r="B13665" t="s">
        <v>55</v>
      </c>
      <c r="D13665" s="4">
        <v>16234540</v>
      </c>
      <c r="E13665" s="4">
        <v>7793502</v>
      </c>
      <c r="F13665" s="4">
        <v>15778</v>
      </c>
      <c r="G13665" s="4">
        <v>59259</v>
      </c>
      <c r="H13665" s="4">
        <v>10033302</v>
      </c>
      <c r="I13665" s="4">
        <v>34136381</v>
      </c>
      <c r="J13665" s="4">
        <v>24028042</v>
      </c>
    </row>
    <row r="13666" spans="2:10" x14ac:dyDescent="0.35">
      <c r="B13666" t="s">
        <v>1878</v>
      </c>
      <c r="C13666" t="s">
        <v>1879</v>
      </c>
      <c r="D13666" s="4">
        <v>5070868</v>
      </c>
      <c r="I13666" s="4">
        <v>5070868</v>
      </c>
      <c r="J13666" s="4">
        <v>5070868</v>
      </c>
    </row>
    <row r="13667" spans="2:10" x14ac:dyDescent="0.35">
      <c r="C13667" t="s">
        <v>1907</v>
      </c>
      <c r="D13667" s="4">
        <v>11752</v>
      </c>
      <c r="I13667" s="4">
        <v>11752</v>
      </c>
      <c r="J13667" s="4">
        <v>11752</v>
      </c>
    </row>
    <row r="13668" spans="2:10" x14ac:dyDescent="0.35">
      <c r="C13668" t="s">
        <v>1897</v>
      </c>
      <c r="D13668" s="4">
        <v>40316</v>
      </c>
      <c r="I13668" s="4">
        <v>40316</v>
      </c>
      <c r="J13668" s="4">
        <v>40316</v>
      </c>
    </row>
    <row r="13669" spans="2:10" x14ac:dyDescent="0.35">
      <c r="C13669" t="s">
        <v>1880</v>
      </c>
      <c r="D13669" s="4">
        <v>1689833</v>
      </c>
      <c r="I13669" s="4">
        <v>1689833</v>
      </c>
      <c r="J13669" s="4">
        <v>1689833</v>
      </c>
    </row>
    <row r="13670" spans="2:10" x14ac:dyDescent="0.35">
      <c r="C13670" t="s">
        <v>1881</v>
      </c>
      <c r="D13670" s="4">
        <v>5050416</v>
      </c>
      <c r="I13670" s="4">
        <v>5050416</v>
      </c>
      <c r="J13670" s="4">
        <v>5050416</v>
      </c>
    </row>
    <row r="13671" spans="2:10" x14ac:dyDescent="0.35">
      <c r="C13671" t="s">
        <v>1895</v>
      </c>
      <c r="D13671" s="4">
        <v>106614</v>
      </c>
      <c r="I13671" s="4">
        <v>106614</v>
      </c>
      <c r="J13671" s="4">
        <v>106614</v>
      </c>
    </row>
    <row r="13672" spans="2:10" x14ac:dyDescent="0.35">
      <c r="C13672" t="s">
        <v>1882</v>
      </c>
      <c r="D13672" s="4">
        <v>248412</v>
      </c>
      <c r="I13672" s="4">
        <v>248412</v>
      </c>
      <c r="J13672" s="4">
        <v>248412</v>
      </c>
    </row>
    <row r="13673" spans="2:10" x14ac:dyDescent="0.35">
      <c r="C13673" t="s">
        <v>1883</v>
      </c>
      <c r="D13673" s="4">
        <v>94933</v>
      </c>
      <c r="I13673" s="4">
        <v>94933</v>
      </c>
      <c r="J13673" s="4">
        <v>94933</v>
      </c>
    </row>
    <row r="13674" spans="2:10" x14ac:dyDescent="0.35">
      <c r="B13674" t="s">
        <v>56</v>
      </c>
      <c r="D13674" s="4">
        <v>12313143</v>
      </c>
      <c r="I13674" s="4">
        <v>12313143</v>
      </c>
      <c r="J13674" s="4">
        <v>12313143</v>
      </c>
    </row>
    <row r="13675" spans="2:10" x14ac:dyDescent="0.35">
      <c r="B13675" t="s">
        <v>1885</v>
      </c>
      <c r="C13675" t="s">
        <v>1886</v>
      </c>
      <c r="D13675" s="4">
        <v>386483</v>
      </c>
      <c r="I13675" s="4">
        <v>386483</v>
      </c>
      <c r="J13675" s="4">
        <v>386483</v>
      </c>
    </row>
    <row r="13676" spans="2:10" x14ac:dyDescent="0.35">
      <c r="B13676" t="s">
        <v>57</v>
      </c>
      <c r="D13676" s="4">
        <v>386483</v>
      </c>
      <c r="I13676" s="4">
        <v>386483</v>
      </c>
      <c r="J13676" s="4">
        <v>386483</v>
      </c>
    </row>
    <row r="13677" spans="2:10" x14ac:dyDescent="0.35">
      <c r="B13677" t="s">
        <v>1887</v>
      </c>
      <c r="C13677" t="s">
        <v>1898</v>
      </c>
      <c r="D13677" s="4">
        <v>83624</v>
      </c>
      <c r="I13677" s="4">
        <v>83624</v>
      </c>
      <c r="J13677" s="4">
        <v>83624</v>
      </c>
    </row>
    <row r="13678" spans="2:10" x14ac:dyDescent="0.35">
      <c r="C13678" t="s">
        <v>1904</v>
      </c>
      <c r="D13678" s="4">
        <v>538645</v>
      </c>
      <c r="I13678" s="4">
        <v>538645</v>
      </c>
      <c r="J13678" s="4">
        <v>538645</v>
      </c>
    </row>
    <row r="13679" spans="2:10" x14ac:dyDescent="0.35">
      <c r="C13679" t="s">
        <v>1908</v>
      </c>
      <c r="D13679" s="4">
        <v>27241</v>
      </c>
      <c r="I13679" s="4">
        <v>27241</v>
      </c>
      <c r="J13679" s="4">
        <v>27241</v>
      </c>
    </row>
    <row r="13680" spans="2:10" x14ac:dyDescent="0.35">
      <c r="C13680" t="s">
        <v>1888</v>
      </c>
      <c r="D13680" s="4">
        <v>0</v>
      </c>
      <c r="H13680" s="4">
        <v>1440000</v>
      </c>
      <c r="I13680" s="4">
        <v>1440000</v>
      </c>
      <c r="J13680" s="4">
        <v>0</v>
      </c>
    </row>
    <row r="13681" spans="1:10" x14ac:dyDescent="0.35">
      <c r="C13681" t="s">
        <v>1901</v>
      </c>
      <c r="E13681" s="4">
        <v>1762500</v>
      </c>
      <c r="I13681" s="4">
        <v>1762500</v>
      </c>
      <c r="J13681">
        <v>1762500</v>
      </c>
    </row>
    <row r="13682" spans="1:10" x14ac:dyDescent="0.35">
      <c r="C13682" t="s">
        <v>1889</v>
      </c>
      <c r="E13682" s="4">
        <v>1890000</v>
      </c>
      <c r="I13682" s="4">
        <v>1890000</v>
      </c>
      <c r="J13682">
        <v>1890000</v>
      </c>
    </row>
    <row r="13683" spans="1:10" x14ac:dyDescent="0.35">
      <c r="C13683" t="s">
        <v>1890</v>
      </c>
      <c r="D13683" s="4">
        <v>18750</v>
      </c>
      <c r="E13683" s="4">
        <v>750000</v>
      </c>
      <c r="I13683" s="4">
        <v>768750</v>
      </c>
      <c r="J13683" s="4">
        <v>768750</v>
      </c>
    </row>
    <row r="13684" spans="1:10" x14ac:dyDescent="0.35">
      <c r="C13684" t="s">
        <v>1902</v>
      </c>
      <c r="D13684" s="4">
        <v>16937</v>
      </c>
      <c r="E13684" s="4">
        <v>3525000</v>
      </c>
      <c r="I13684" s="4">
        <v>3541937</v>
      </c>
      <c r="J13684" s="4">
        <v>3541937</v>
      </c>
    </row>
    <row r="13685" spans="1:10" x14ac:dyDescent="0.35">
      <c r="B13685" t="s">
        <v>58</v>
      </c>
      <c r="D13685" s="4">
        <v>685197</v>
      </c>
      <c r="E13685" s="4">
        <v>7927500</v>
      </c>
      <c r="H13685" s="4">
        <v>1440000</v>
      </c>
      <c r="I13685" s="4">
        <v>10052697</v>
      </c>
      <c r="J13685" s="4">
        <v>8612697</v>
      </c>
    </row>
    <row r="13686" spans="1:10" x14ac:dyDescent="0.35">
      <c r="A13686" t="s">
        <v>1783</v>
      </c>
      <c r="D13686" s="4">
        <v>179124978</v>
      </c>
      <c r="E13686" s="4">
        <v>75069454</v>
      </c>
      <c r="F13686" s="4">
        <v>41273591</v>
      </c>
      <c r="G13686" s="4">
        <v>365985</v>
      </c>
      <c r="H13686" s="4">
        <v>40982417</v>
      </c>
      <c r="I13686" s="4">
        <v>336816424</v>
      </c>
      <c r="J13686" s="4">
        <v>254194432</v>
      </c>
    </row>
    <row r="13687" spans="1:10" x14ac:dyDescent="0.35">
      <c r="A13687" t="s">
        <v>1282</v>
      </c>
      <c r="B13687" t="s">
        <v>1842</v>
      </c>
      <c r="C13687" t="s">
        <v>1843</v>
      </c>
      <c r="D13687" s="4">
        <v>19597010</v>
      </c>
      <c r="E13687" s="4">
        <v>1389855</v>
      </c>
      <c r="F13687" s="4">
        <v>11172000</v>
      </c>
      <c r="I13687" s="4">
        <v>32158865</v>
      </c>
      <c r="J13687" s="4">
        <v>20986865</v>
      </c>
    </row>
    <row r="13688" spans="1:10" x14ac:dyDescent="0.35">
      <c r="C13688" t="s">
        <v>1844</v>
      </c>
      <c r="D13688" s="4">
        <v>3108618</v>
      </c>
      <c r="E13688" s="4">
        <v>31950</v>
      </c>
      <c r="F13688" s="4">
        <v>188147</v>
      </c>
      <c r="G13688" s="4">
        <v>56700</v>
      </c>
      <c r="H13688" s="4">
        <v>11250</v>
      </c>
      <c r="I13688" s="4">
        <v>3396666</v>
      </c>
      <c r="J13688" s="4">
        <v>3140568</v>
      </c>
    </row>
    <row r="13689" spans="1:10" x14ac:dyDescent="0.35">
      <c r="C13689" t="s">
        <v>1845</v>
      </c>
      <c r="D13689" s="4">
        <v>2690526</v>
      </c>
      <c r="I13689" s="4">
        <v>2690526</v>
      </c>
      <c r="J13689" s="4">
        <v>2690526</v>
      </c>
    </row>
    <row r="13690" spans="1:10" x14ac:dyDescent="0.35">
      <c r="B13690" t="s">
        <v>51</v>
      </c>
      <c r="D13690" s="4">
        <v>25396154</v>
      </c>
      <c r="E13690" s="4">
        <v>1421805</v>
      </c>
      <c r="F13690" s="4">
        <v>11360147</v>
      </c>
      <c r="G13690" s="4">
        <v>56700</v>
      </c>
      <c r="H13690" s="4">
        <v>11250</v>
      </c>
      <c r="I13690" s="4">
        <v>38246056</v>
      </c>
      <c r="J13690" s="4">
        <v>26817959</v>
      </c>
    </row>
    <row r="13691" spans="1:10" x14ac:dyDescent="0.35">
      <c r="B13691" t="s">
        <v>1843</v>
      </c>
      <c r="C13691" t="s">
        <v>1846</v>
      </c>
      <c r="D13691" s="4">
        <v>17026382</v>
      </c>
      <c r="E13691" s="4">
        <v>384819</v>
      </c>
      <c r="F13691" s="4">
        <v>365678</v>
      </c>
      <c r="H13691" s="4">
        <v>13380261</v>
      </c>
      <c r="I13691" s="4">
        <v>31157139</v>
      </c>
      <c r="J13691" s="4">
        <v>17411201</v>
      </c>
    </row>
    <row r="13692" spans="1:10" x14ac:dyDescent="0.35">
      <c r="C13692" t="s">
        <v>1847</v>
      </c>
      <c r="D13692" s="4">
        <v>10621335</v>
      </c>
      <c r="E13692" s="4">
        <v>328132</v>
      </c>
      <c r="F13692" s="4">
        <v>405405</v>
      </c>
      <c r="G13692" s="4">
        <v>70000</v>
      </c>
      <c r="I13692" s="4">
        <v>11424872</v>
      </c>
      <c r="J13692" s="4">
        <v>10949467</v>
      </c>
    </row>
    <row r="13693" spans="1:10" x14ac:dyDescent="0.35">
      <c r="C13693" t="s">
        <v>1848</v>
      </c>
      <c r="D13693" s="4">
        <v>5810</v>
      </c>
      <c r="E13693" s="4">
        <v>14525</v>
      </c>
      <c r="I13693" s="4">
        <v>20335</v>
      </c>
      <c r="J13693" s="4">
        <v>20335</v>
      </c>
    </row>
    <row r="13694" spans="1:10" x14ac:dyDescent="0.35">
      <c r="B13694" t="s">
        <v>52</v>
      </c>
      <c r="D13694" s="4">
        <v>27653527</v>
      </c>
      <c r="E13694" s="4">
        <v>727476</v>
      </c>
      <c r="F13694" s="4">
        <v>771083</v>
      </c>
      <c r="G13694" s="4">
        <v>70000</v>
      </c>
      <c r="H13694" s="4">
        <v>13380261</v>
      </c>
      <c r="I13694" s="4">
        <v>42602347</v>
      </c>
      <c r="J13694" s="4">
        <v>28381003</v>
      </c>
    </row>
    <row r="13695" spans="1:10" x14ac:dyDescent="0.35">
      <c r="B13695" t="s">
        <v>1849</v>
      </c>
      <c r="C13695" t="s">
        <v>1951</v>
      </c>
      <c r="F13695" s="4">
        <v>500000</v>
      </c>
      <c r="I13695" s="4">
        <v>500000</v>
      </c>
      <c r="J13695">
        <v>0</v>
      </c>
    </row>
    <row r="13696" spans="1:10" x14ac:dyDescent="0.35">
      <c r="C13696" t="s">
        <v>1850</v>
      </c>
      <c r="D13696" s="4">
        <v>7090</v>
      </c>
      <c r="F13696" s="4">
        <v>12000000</v>
      </c>
      <c r="I13696" s="4">
        <v>12007090</v>
      </c>
      <c r="J13696" s="4">
        <v>7090</v>
      </c>
    </row>
    <row r="13697" spans="2:10" x14ac:dyDescent="0.35">
      <c r="B13697" t="s">
        <v>53</v>
      </c>
      <c r="D13697" s="4">
        <v>7090</v>
      </c>
      <c r="F13697" s="4">
        <v>12500000</v>
      </c>
      <c r="I13697" s="4">
        <v>12507090</v>
      </c>
      <c r="J13697" s="4">
        <v>7090</v>
      </c>
    </row>
    <row r="13698" spans="2:10" x14ac:dyDescent="0.35">
      <c r="B13698" t="s">
        <v>1844</v>
      </c>
      <c r="C13698" t="s">
        <v>1851</v>
      </c>
      <c r="D13698" s="4">
        <v>138741</v>
      </c>
      <c r="I13698" s="4">
        <v>138741</v>
      </c>
      <c r="J13698" s="4">
        <v>138741</v>
      </c>
    </row>
    <row r="13699" spans="2:10" x14ac:dyDescent="0.35">
      <c r="C13699" t="s">
        <v>1852</v>
      </c>
      <c r="D13699" s="4">
        <v>16355</v>
      </c>
      <c r="E13699" s="4">
        <v>5452</v>
      </c>
      <c r="I13699" s="4">
        <v>21807</v>
      </c>
      <c r="J13699" s="4">
        <v>21807</v>
      </c>
    </row>
    <row r="13700" spans="2:10" x14ac:dyDescent="0.35">
      <c r="C13700" t="s">
        <v>1853</v>
      </c>
      <c r="D13700" s="4">
        <v>2730</v>
      </c>
      <c r="E13700" s="4">
        <v>16383</v>
      </c>
      <c r="F13700" s="4">
        <v>24574</v>
      </c>
      <c r="I13700" s="4">
        <v>43687</v>
      </c>
      <c r="J13700" s="4">
        <v>19113</v>
      </c>
    </row>
    <row r="13701" spans="2:10" x14ac:dyDescent="0.35">
      <c r="C13701" t="s">
        <v>1893</v>
      </c>
      <c r="D13701" s="4">
        <v>3584</v>
      </c>
      <c r="I13701" s="4">
        <v>3584</v>
      </c>
      <c r="J13701" s="4">
        <v>3584</v>
      </c>
    </row>
    <row r="13702" spans="2:10" x14ac:dyDescent="0.35">
      <c r="C13702" t="s">
        <v>1903</v>
      </c>
      <c r="D13702" s="4">
        <v>4508</v>
      </c>
      <c r="I13702" s="4">
        <v>4508</v>
      </c>
      <c r="J13702" s="4">
        <v>4508</v>
      </c>
    </row>
    <row r="13703" spans="2:10" x14ac:dyDescent="0.35">
      <c r="C13703" t="s">
        <v>1854</v>
      </c>
      <c r="D13703" s="4">
        <v>12531</v>
      </c>
      <c r="E13703" s="4">
        <v>880961</v>
      </c>
      <c r="G13703" s="4">
        <v>26900</v>
      </c>
      <c r="I13703" s="4">
        <v>920392</v>
      </c>
      <c r="J13703" s="4">
        <v>893492</v>
      </c>
    </row>
    <row r="13704" spans="2:10" x14ac:dyDescent="0.35">
      <c r="C13704" t="s">
        <v>1855</v>
      </c>
      <c r="D13704" s="4">
        <v>26433</v>
      </c>
      <c r="E13704" s="4">
        <v>502368</v>
      </c>
      <c r="G13704" s="4">
        <v>132889</v>
      </c>
      <c r="I13704" s="4">
        <v>661690</v>
      </c>
      <c r="J13704" s="4">
        <v>528801</v>
      </c>
    </row>
    <row r="13705" spans="2:10" x14ac:dyDescent="0.35">
      <c r="C13705" t="s">
        <v>1856</v>
      </c>
      <c r="E13705" s="4">
        <v>24849</v>
      </c>
      <c r="I13705" s="4">
        <v>24849</v>
      </c>
      <c r="J13705">
        <v>24849</v>
      </c>
    </row>
    <row r="13706" spans="2:10" x14ac:dyDescent="0.35">
      <c r="C13706" t="s">
        <v>1857</v>
      </c>
      <c r="D13706" s="4">
        <v>1678</v>
      </c>
      <c r="E13706" s="4">
        <v>67218</v>
      </c>
      <c r="G13706" s="4">
        <v>50243</v>
      </c>
      <c r="I13706" s="4">
        <v>119139</v>
      </c>
      <c r="J13706" s="4">
        <v>68896</v>
      </c>
    </row>
    <row r="13707" spans="2:10" x14ac:dyDescent="0.35">
      <c r="C13707" t="s">
        <v>1858</v>
      </c>
      <c r="G13707" s="4">
        <v>77928</v>
      </c>
      <c r="I13707" s="4">
        <v>77928</v>
      </c>
      <c r="J13707">
        <v>0</v>
      </c>
    </row>
    <row r="13708" spans="2:10" x14ac:dyDescent="0.35">
      <c r="C13708" t="s">
        <v>1859</v>
      </c>
      <c r="D13708" s="4">
        <v>270440</v>
      </c>
      <c r="F13708" s="4">
        <v>105421</v>
      </c>
      <c r="G13708" s="4">
        <v>781114</v>
      </c>
      <c r="H13708" s="4">
        <v>181117</v>
      </c>
      <c r="I13708" s="4">
        <v>1338092</v>
      </c>
      <c r="J13708" s="4">
        <v>270440</v>
      </c>
    </row>
    <row r="13709" spans="2:10" x14ac:dyDescent="0.35">
      <c r="C13709" t="s">
        <v>1860</v>
      </c>
      <c r="D13709" s="4">
        <v>2391467</v>
      </c>
      <c r="G13709" s="4">
        <v>217406</v>
      </c>
      <c r="H13709" s="4">
        <v>108703</v>
      </c>
      <c r="I13709" s="4">
        <v>2717576</v>
      </c>
      <c r="J13709" s="4">
        <v>2391467</v>
      </c>
    </row>
    <row r="13710" spans="2:10" x14ac:dyDescent="0.35">
      <c r="C13710" t="s">
        <v>1861</v>
      </c>
      <c r="D13710" s="4">
        <v>318735</v>
      </c>
      <c r="I13710" s="4">
        <v>318735</v>
      </c>
      <c r="J13710" s="4">
        <v>318735</v>
      </c>
    </row>
    <row r="13711" spans="2:10" x14ac:dyDescent="0.35">
      <c r="C13711" t="s">
        <v>1862</v>
      </c>
      <c r="D13711" s="4">
        <v>4187631</v>
      </c>
      <c r="E13711" s="4">
        <v>85464</v>
      </c>
      <c r="G13711" s="4">
        <v>256393</v>
      </c>
      <c r="H13711" s="4">
        <v>170929</v>
      </c>
      <c r="I13711" s="4">
        <v>4700416</v>
      </c>
      <c r="J13711" s="4">
        <v>4273095</v>
      </c>
    </row>
    <row r="13712" spans="2:10" x14ac:dyDescent="0.35">
      <c r="C13712" t="s">
        <v>1863</v>
      </c>
      <c r="D13712" s="4">
        <v>6566</v>
      </c>
      <c r="G13712" s="4">
        <v>77799</v>
      </c>
      <c r="I13712" s="4">
        <v>84365</v>
      </c>
      <c r="J13712" s="4">
        <v>6566</v>
      </c>
    </row>
    <row r="13713" spans="2:10" x14ac:dyDescent="0.35">
      <c r="C13713" t="s">
        <v>1913</v>
      </c>
      <c r="D13713" s="4">
        <v>800385</v>
      </c>
      <c r="H13713" s="4">
        <v>114341</v>
      </c>
      <c r="I13713" s="4">
        <v>914725</v>
      </c>
      <c r="J13713" s="4">
        <v>800385</v>
      </c>
    </row>
    <row r="13714" spans="2:10" x14ac:dyDescent="0.35">
      <c r="B13714" t="s">
        <v>54</v>
      </c>
      <c r="D13714" s="4">
        <v>8181783</v>
      </c>
      <c r="E13714" s="4">
        <v>1582695</v>
      </c>
      <c r="F13714" s="4">
        <v>129995</v>
      </c>
      <c r="G13714" s="4">
        <v>1620672</v>
      </c>
      <c r="H13714" s="4">
        <v>575090</v>
      </c>
      <c r="I13714" s="4">
        <v>12090234</v>
      </c>
      <c r="J13714" s="4">
        <v>9764478</v>
      </c>
    </row>
    <row r="13715" spans="2:10" x14ac:dyDescent="0.35">
      <c r="B13715" t="s">
        <v>1845</v>
      </c>
      <c r="C13715" t="s">
        <v>1864</v>
      </c>
      <c r="D13715" s="4">
        <v>11158</v>
      </c>
      <c r="E13715" s="4">
        <v>0</v>
      </c>
      <c r="I13715" s="4">
        <v>11158</v>
      </c>
      <c r="J13715" s="4">
        <v>11158</v>
      </c>
    </row>
    <row r="13716" spans="2:10" x14ac:dyDescent="0.35">
      <c r="C13716" t="s">
        <v>1865</v>
      </c>
      <c r="D13716" s="4">
        <v>1744</v>
      </c>
      <c r="H13716" s="4">
        <v>504970</v>
      </c>
      <c r="I13716" s="4">
        <v>506714</v>
      </c>
      <c r="J13716" s="4">
        <v>1744</v>
      </c>
    </row>
    <row r="13717" spans="2:10" x14ac:dyDescent="0.35">
      <c r="C13717" t="s">
        <v>1866</v>
      </c>
      <c r="I13717" s="4">
        <v>0</v>
      </c>
      <c r="J13717">
        <v>0</v>
      </c>
    </row>
    <row r="13718" spans="2:10" x14ac:dyDescent="0.35">
      <c r="C13718" t="s">
        <v>1867</v>
      </c>
      <c r="E13718" s="4">
        <v>0</v>
      </c>
      <c r="G13718" s="4">
        <v>2089404</v>
      </c>
      <c r="H13718" s="4">
        <v>628244</v>
      </c>
      <c r="I13718" s="4">
        <v>2717648</v>
      </c>
      <c r="J13718">
        <v>0</v>
      </c>
    </row>
    <row r="13719" spans="2:10" x14ac:dyDescent="0.35">
      <c r="C13719" t="s">
        <v>1868</v>
      </c>
      <c r="F13719" s="4">
        <v>10519</v>
      </c>
      <c r="G13719" s="4">
        <v>1175547</v>
      </c>
      <c r="H13719" s="4">
        <v>579707</v>
      </c>
      <c r="I13719" s="4">
        <v>1765772</v>
      </c>
      <c r="J13719">
        <v>0</v>
      </c>
    </row>
    <row r="13720" spans="2:10" x14ac:dyDescent="0.35">
      <c r="C13720" t="s">
        <v>1894</v>
      </c>
      <c r="D13720" s="4">
        <v>1436</v>
      </c>
      <c r="I13720" s="4">
        <v>1436</v>
      </c>
      <c r="J13720" s="4">
        <v>1436</v>
      </c>
    </row>
    <row r="13721" spans="2:10" x14ac:dyDescent="0.35">
      <c r="C13721" t="s">
        <v>1869</v>
      </c>
      <c r="G13721" s="4">
        <v>800928</v>
      </c>
      <c r="I13721" s="4">
        <v>800928</v>
      </c>
      <c r="J13721">
        <v>0</v>
      </c>
    </row>
    <row r="13722" spans="2:10" x14ac:dyDescent="0.35">
      <c r="C13722" t="s">
        <v>1870</v>
      </c>
      <c r="E13722" s="4">
        <v>3411535</v>
      </c>
      <c r="F13722" s="4">
        <v>351595</v>
      </c>
      <c r="H13722" s="4">
        <v>95915</v>
      </c>
      <c r="I13722" s="4">
        <v>3859045</v>
      </c>
      <c r="J13722">
        <v>3411535</v>
      </c>
    </row>
    <row r="13723" spans="2:10" x14ac:dyDescent="0.35">
      <c r="C13723" t="s">
        <v>1871</v>
      </c>
      <c r="D13723" s="4">
        <v>6497404</v>
      </c>
      <c r="E13723" s="4">
        <v>61396</v>
      </c>
      <c r="G13723" s="4">
        <v>73845</v>
      </c>
      <c r="I13723" s="4">
        <v>6632646</v>
      </c>
      <c r="J13723" s="4">
        <v>6558800</v>
      </c>
    </row>
    <row r="13724" spans="2:10" x14ac:dyDescent="0.35">
      <c r="C13724" t="s">
        <v>1872</v>
      </c>
      <c r="D13724" s="4">
        <v>735000</v>
      </c>
      <c r="I13724" s="4">
        <v>735000</v>
      </c>
      <c r="J13724" s="4">
        <v>735000</v>
      </c>
    </row>
    <row r="13725" spans="2:10" x14ac:dyDescent="0.35">
      <c r="C13725" t="s">
        <v>1875</v>
      </c>
      <c r="G13725" s="4">
        <v>195984</v>
      </c>
      <c r="I13725" s="4">
        <v>195984</v>
      </c>
      <c r="J13725">
        <v>0</v>
      </c>
    </row>
    <row r="13726" spans="2:10" x14ac:dyDescent="0.35">
      <c r="B13726" t="s">
        <v>55</v>
      </c>
      <c r="D13726" s="4">
        <v>7246743</v>
      </c>
      <c r="E13726" s="4">
        <v>3472932</v>
      </c>
      <c r="F13726" s="4">
        <v>362114</v>
      </c>
      <c r="G13726" s="4">
        <v>4335708</v>
      </c>
      <c r="H13726" s="4">
        <v>1808836</v>
      </c>
      <c r="I13726" s="4">
        <v>17226332</v>
      </c>
      <c r="J13726" s="4">
        <v>10719675</v>
      </c>
    </row>
    <row r="13727" spans="2:10" x14ac:dyDescent="0.35">
      <c r="B13727" t="s">
        <v>1878</v>
      </c>
      <c r="C13727" t="s">
        <v>1879</v>
      </c>
      <c r="D13727" s="4">
        <v>2803818</v>
      </c>
      <c r="I13727" s="4">
        <v>2803818</v>
      </c>
      <c r="J13727" s="4">
        <v>2803818</v>
      </c>
    </row>
    <row r="13728" spans="2:10" x14ac:dyDescent="0.35">
      <c r="C13728" t="s">
        <v>1907</v>
      </c>
      <c r="D13728" s="4">
        <v>3664</v>
      </c>
      <c r="I13728" s="4">
        <v>3664</v>
      </c>
      <c r="J13728" s="4">
        <v>3664</v>
      </c>
    </row>
    <row r="13729" spans="2:10" x14ac:dyDescent="0.35">
      <c r="C13729" t="s">
        <v>1880</v>
      </c>
      <c r="D13729" s="4">
        <v>1369757</v>
      </c>
      <c r="I13729" s="4">
        <v>1369757</v>
      </c>
      <c r="J13729" s="4">
        <v>1369757</v>
      </c>
    </row>
    <row r="13730" spans="2:10" x14ac:dyDescent="0.35">
      <c r="C13730" t="s">
        <v>1881</v>
      </c>
      <c r="D13730" s="4">
        <v>2202768</v>
      </c>
      <c r="I13730" s="4">
        <v>2202768</v>
      </c>
      <c r="J13730" s="4">
        <v>2202768</v>
      </c>
    </row>
    <row r="13731" spans="2:10" x14ac:dyDescent="0.35">
      <c r="C13731" t="s">
        <v>1895</v>
      </c>
      <c r="D13731" s="4">
        <v>18347</v>
      </c>
      <c r="I13731" s="4">
        <v>18347</v>
      </c>
      <c r="J13731" s="4">
        <v>18347</v>
      </c>
    </row>
    <row r="13732" spans="2:10" x14ac:dyDescent="0.35">
      <c r="C13732" t="s">
        <v>1882</v>
      </c>
      <c r="E13732" s="4">
        <v>132046</v>
      </c>
      <c r="I13732" s="4">
        <v>132046</v>
      </c>
      <c r="J13732">
        <v>132046</v>
      </c>
    </row>
    <row r="13733" spans="2:10" x14ac:dyDescent="0.35">
      <c r="C13733" t="s">
        <v>1883</v>
      </c>
      <c r="D13733" s="4">
        <v>108891</v>
      </c>
      <c r="I13733" s="4">
        <v>108891</v>
      </c>
      <c r="J13733" s="4">
        <v>108891</v>
      </c>
    </row>
    <row r="13734" spans="2:10" x14ac:dyDescent="0.35">
      <c r="C13734" t="s">
        <v>1892</v>
      </c>
      <c r="D13734" s="4">
        <v>2112</v>
      </c>
      <c r="I13734" s="4">
        <v>2112</v>
      </c>
      <c r="J13734" s="4">
        <v>2112</v>
      </c>
    </row>
    <row r="13735" spans="2:10" x14ac:dyDescent="0.35">
      <c r="C13735" t="s">
        <v>1884</v>
      </c>
      <c r="D13735" s="4">
        <v>14177</v>
      </c>
      <c r="I13735" s="4">
        <v>14177</v>
      </c>
      <c r="J13735" s="4">
        <v>14177</v>
      </c>
    </row>
    <row r="13736" spans="2:10" x14ac:dyDescent="0.35">
      <c r="B13736" t="s">
        <v>56</v>
      </c>
      <c r="D13736" s="4">
        <v>6523534</v>
      </c>
      <c r="E13736" s="4">
        <v>132046</v>
      </c>
      <c r="I13736" s="4">
        <v>6655581</v>
      </c>
      <c r="J13736" s="4">
        <v>6655580</v>
      </c>
    </row>
    <row r="13737" spans="2:10" x14ac:dyDescent="0.35">
      <c r="B13737" t="s">
        <v>1885</v>
      </c>
      <c r="C13737" t="s">
        <v>1886</v>
      </c>
      <c r="E13737" s="4">
        <v>136683</v>
      </c>
      <c r="I13737" s="4">
        <v>136683</v>
      </c>
      <c r="J13737">
        <v>136683</v>
      </c>
    </row>
    <row r="13738" spans="2:10" x14ac:dyDescent="0.35">
      <c r="B13738" t="s">
        <v>57</v>
      </c>
      <c r="E13738" s="4">
        <v>136683</v>
      </c>
      <c r="I13738" s="4">
        <v>136683</v>
      </c>
      <c r="J13738">
        <v>136683</v>
      </c>
    </row>
    <row r="13739" spans="2:10" x14ac:dyDescent="0.35">
      <c r="B13739" t="s">
        <v>1887</v>
      </c>
      <c r="C13739" t="s">
        <v>1904</v>
      </c>
      <c r="F13739" s="4">
        <v>125000</v>
      </c>
      <c r="I13739" s="4">
        <v>125000</v>
      </c>
      <c r="J13739">
        <v>0</v>
      </c>
    </row>
    <row r="13740" spans="2:10" x14ac:dyDescent="0.35">
      <c r="C13740" t="s">
        <v>1888</v>
      </c>
      <c r="G13740" s="4">
        <v>1305600</v>
      </c>
      <c r="I13740" s="4">
        <v>1305600</v>
      </c>
      <c r="J13740">
        <v>0</v>
      </c>
    </row>
    <row r="13741" spans="2:10" x14ac:dyDescent="0.35">
      <c r="C13741" t="s">
        <v>1901</v>
      </c>
      <c r="E13741" s="4">
        <v>1080000</v>
      </c>
      <c r="I13741" s="4">
        <v>1080000</v>
      </c>
      <c r="J13741">
        <v>1080000</v>
      </c>
    </row>
    <row r="13742" spans="2:10" x14ac:dyDescent="0.35">
      <c r="C13742" t="s">
        <v>1889</v>
      </c>
      <c r="E13742" s="4">
        <v>1092000</v>
      </c>
      <c r="I13742" s="4">
        <v>1092000</v>
      </c>
      <c r="J13742">
        <v>1092000</v>
      </c>
    </row>
    <row r="13743" spans="2:10" x14ac:dyDescent="0.35">
      <c r="C13743" t="s">
        <v>1890</v>
      </c>
      <c r="E13743" s="4">
        <v>690000</v>
      </c>
      <c r="I13743" s="4">
        <v>690000</v>
      </c>
      <c r="J13743">
        <v>690000</v>
      </c>
    </row>
    <row r="13744" spans="2:10" x14ac:dyDescent="0.35">
      <c r="C13744" t="s">
        <v>1902</v>
      </c>
      <c r="E13744" s="4">
        <v>2160000</v>
      </c>
      <c r="I13744" s="4">
        <v>2160000</v>
      </c>
      <c r="J13744">
        <v>2160000</v>
      </c>
    </row>
    <row r="13745" spans="1:10" x14ac:dyDescent="0.35">
      <c r="B13745" t="s">
        <v>58</v>
      </c>
      <c r="E13745" s="4">
        <v>5022000</v>
      </c>
      <c r="F13745" s="4">
        <v>125000</v>
      </c>
      <c r="G13745" s="4">
        <v>1305600</v>
      </c>
      <c r="I13745" s="4">
        <v>6452600</v>
      </c>
      <c r="J13745">
        <v>5022000</v>
      </c>
    </row>
    <row r="13746" spans="1:10" x14ac:dyDescent="0.35">
      <c r="A13746" t="s">
        <v>1784</v>
      </c>
      <c r="D13746" s="4">
        <v>75008831</v>
      </c>
      <c r="E13746" s="4">
        <v>12495637</v>
      </c>
      <c r="F13746" s="4">
        <v>25248339</v>
      </c>
      <c r="G13746" s="4">
        <v>7388680</v>
      </c>
      <c r="H13746" s="4">
        <v>15775436</v>
      </c>
      <c r="I13746" s="4">
        <v>135916923</v>
      </c>
      <c r="J13746" s="4">
        <v>87504468</v>
      </c>
    </row>
    <row r="13747" spans="1:10" x14ac:dyDescent="0.35">
      <c r="A13747" t="s">
        <v>1288</v>
      </c>
      <c r="B13747" t="s">
        <v>1842</v>
      </c>
      <c r="C13747" t="s">
        <v>1843</v>
      </c>
      <c r="D13747" s="4">
        <v>4020211</v>
      </c>
      <c r="E13747" s="4">
        <v>3934811</v>
      </c>
      <c r="F13747" s="4">
        <v>4309200</v>
      </c>
      <c r="I13747" s="4">
        <v>12264221</v>
      </c>
      <c r="J13747" s="4">
        <v>7955022</v>
      </c>
    </row>
    <row r="13748" spans="1:10" x14ac:dyDescent="0.35">
      <c r="C13748" t="s">
        <v>1844</v>
      </c>
      <c r="D13748" s="4">
        <v>141705</v>
      </c>
      <c r="E13748" s="4">
        <v>69636</v>
      </c>
      <c r="F13748" s="4">
        <v>409755</v>
      </c>
      <c r="G13748" s="4">
        <v>349222</v>
      </c>
      <c r="H13748" s="4">
        <v>53550</v>
      </c>
      <c r="I13748" s="4">
        <v>1023868</v>
      </c>
      <c r="J13748" s="4">
        <v>211341</v>
      </c>
    </row>
    <row r="13749" spans="1:10" x14ac:dyDescent="0.35">
      <c r="C13749" t="s">
        <v>1845</v>
      </c>
      <c r="D13749" s="4">
        <v>37412</v>
      </c>
      <c r="F13749" s="4">
        <v>209905</v>
      </c>
      <c r="G13749" s="4">
        <v>515894</v>
      </c>
      <c r="I13749" s="4">
        <v>763211</v>
      </c>
      <c r="J13749" s="4">
        <v>37412</v>
      </c>
    </row>
    <row r="13750" spans="1:10" x14ac:dyDescent="0.35">
      <c r="B13750" t="s">
        <v>51</v>
      </c>
      <c r="D13750" s="4">
        <v>4199328</v>
      </c>
      <c r="E13750" s="4">
        <v>4004447</v>
      </c>
      <c r="F13750" s="4">
        <v>4928860</v>
      </c>
      <c r="G13750" s="4">
        <v>865116</v>
      </c>
      <c r="H13750" s="4">
        <v>53550</v>
      </c>
      <c r="I13750" s="4">
        <v>14051301</v>
      </c>
      <c r="J13750" s="4">
        <v>8203775</v>
      </c>
    </row>
    <row r="13751" spans="1:10" x14ac:dyDescent="0.35">
      <c r="B13751" t="s">
        <v>1843</v>
      </c>
      <c r="C13751" t="s">
        <v>1846</v>
      </c>
      <c r="D13751" s="4">
        <v>10924108</v>
      </c>
      <c r="I13751" s="4">
        <v>10924108</v>
      </c>
      <c r="J13751" s="4">
        <v>10924108</v>
      </c>
    </row>
    <row r="13752" spans="1:10" x14ac:dyDescent="0.35">
      <c r="C13752" t="s">
        <v>1847</v>
      </c>
      <c r="D13752" s="4">
        <v>1878686</v>
      </c>
      <c r="F13752" s="4">
        <v>135135</v>
      </c>
      <c r="G13752" s="4">
        <v>1815000</v>
      </c>
      <c r="I13752" s="4">
        <v>3828821</v>
      </c>
      <c r="J13752" s="4">
        <v>1878686</v>
      </c>
    </row>
    <row r="13753" spans="1:10" x14ac:dyDescent="0.35">
      <c r="C13753" t="s">
        <v>1848</v>
      </c>
      <c r="D13753" s="4">
        <v>20777</v>
      </c>
      <c r="I13753" s="4">
        <v>20777</v>
      </c>
      <c r="J13753" s="4">
        <v>20777</v>
      </c>
    </row>
    <row r="13754" spans="1:10" x14ac:dyDescent="0.35">
      <c r="B13754" t="s">
        <v>52</v>
      </c>
      <c r="D13754" s="4">
        <v>12823571</v>
      </c>
      <c r="F13754" s="4">
        <v>135135</v>
      </c>
      <c r="G13754" s="4">
        <v>1815000</v>
      </c>
      <c r="I13754" s="4">
        <v>14773707</v>
      </c>
      <c r="J13754" s="4">
        <v>12823571</v>
      </c>
    </row>
    <row r="13755" spans="1:10" x14ac:dyDescent="0.35">
      <c r="B13755" t="s">
        <v>1844</v>
      </c>
      <c r="C13755" t="s">
        <v>1851</v>
      </c>
      <c r="E13755" s="4">
        <v>96303</v>
      </c>
      <c r="I13755" s="4">
        <v>96303</v>
      </c>
      <c r="J13755">
        <v>96303</v>
      </c>
    </row>
    <row r="13756" spans="1:10" x14ac:dyDescent="0.35">
      <c r="C13756" t="s">
        <v>1854</v>
      </c>
      <c r="H13756" s="4">
        <v>147948</v>
      </c>
      <c r="I13756" s="4">
        <v>147948</v>
      </c>
      <c r="J13756">
        <v>0</v>
      </c>
    </row>
    <row r="13757" spans="1:10" x14ac:dyDescent="0.35">
      <c r="C13757" t="s">
        <v>1855</v>
      </c>
      <c r="D13757" s="4">
        <v>60393</v>
      </c>
      <c r="I13757" s="4">
        <v>60393</v>
      </c>
      <c r="J13757" s="4">
        <v>60393</v>
      </c>
    </row>
    <row r="13758" spans="1:10" x14ac:dyDescent="0.35">
      <c r="C13758" t="s">
        <v>1856</v>
      </c>
      <c r="I13758" s="4">
        <v>0</v>
      </c>
      <c r="J13758">
        <v>0</v>
      </c>
    </row>
    <row r="13759" spans="1:10" x14ac:dyDescent="0.35">
      <c r="C13759" t="s">
        <v>1857</v>
      </c>
      <c r="D13759" s="4">
        <v>8148</v>
      </c>
      <c r="I13759" s="4">
        <v>8148</v>
      </c>
      <c r="J13759" s="4">
        <v>8148</v>
      </c>
    </row>
    <row r="13760" spans="1:10" x14ac:dyDescent="0.35">
      <c r="C13760" t="s">
        <v>1858</v>
      </c>
      <c r="F13760" s="4">
        <v>41561</v>
      </c>
      <c r="I13760" s="4">
        <v>41561</v>
      </c>
      <c r="J13760">
        <v>0</v>
      </c>
    </row>
    <row r="13761" spans="2:10" x14ac:dyDescent="0.35">
      <c r="C13761" t="s">
        <v>1859</v>
      </c>
      <c r="F13761" s="4">
        <v>975000</v>
      </c>
      <c r="I13761" s="4">
        <v>975000</v>
      </c>
      <c r="J13761">
        <v>0</v>
      </c>
    </row>
    <row r="13762" spans="2:10" x14ac:dyDescent="0.35">
      <c r="C13762" t="s">
        <v>1860</v>
      </c>
      <c r="F13762" s="4">
        <v>869624</v>
      </c>
      <c r="I13762" s="4">
        <v>869624</v>
      </c>
      <c r="J13762">
        <v>0</v>
      </c>
    </row>
    <row r="13763" spans="2:10" x14ac:dyDescent="0.35">
      <c r="C13763" t="s">
        <v>1861</v>
      </c>
      <c r="E13763" s="4">
        <v>22852</v>
      </c>
      <c r="F13763" s="4">
        <v>65290</v>
      </c>
      <c r="I13763" s="4">
        <v>88142</v>
      </c>
      <c r="J13763">
        <v>22852</v>
      </c>
    </row>
    <row r="13764" spans="2:10" x14ac:dyDescent="0.35">
      <c r="C13764" t="s">
        <v>1863</v>
      </c>
      <c r="D13764" s="4">
        <v>31120</v>
      </c>
      <c r="I13764" s="4">
        <v>31120</v>
      </c>
      <c r="J13764" s="4">
        <v>31120</v>
      </c>
    </row>
    <row r="13765" spans="2:10" x14ac:dyDescent="0.35">
      <c r="B13765" t="s">
        <v>54</v>
      </c>
      <c r="D13765" s="4">
        <v>99661</v>
      </c>
      <c r="E13765" s="4">
        <v>119154</v>
      </c>
      <c r="F13765" s="4">
        <v>1951476</v>
      </c>
      <c r="H13765" s="4">
        <v>147948</v>
      </c>
      <c r="I13765" s="4">
        <v>2318239</v>
      </c>
      <c r="J13765" s="4">
        <v>218815</v>
      </c>
    </row>
    <row r="13766" spans="2:10" x14ac:dyDescent="0.35">
      <c r="B13766" t="s">
        <v>1845</v>
      </c>
      <c r="C13766" t="s">
        <v>1866</v>
      </c>
      <c r="I13766" s="4">
        <v>0</v>
      </c>
      <c r="J13766">
        <v>0</v>
      </c>
    </row>
    <row r="13767" spans="2:10" x14ac:dyDescent="0.35">
      <c r="C13767" t="s">
        <v>1867</v>
      </c>
      <c r="D13767" s="4">
        <v>215944</v>
      </c>
      <c r="E13767" s="4">
        <v>0</v>
      </c>
      <c r="H13767" s="4">
        <v>1405365</v>
      </c>
      <c r="I13767" s="4">
        <v>1621309</v>
      </c>
      <c r="J13767" s="4">
        <v>215944</v>
      </c>
    </row>
    <row r="13768" spans="2:10" x14ac:dyDescent="0.35">
      <c r="C13768" t="s">
        <v>1868</v>
      </c>
      <c r="H13768" s="4">
        <v>751268</v>
      </c>
      <c r="I13768" s="4">
        <v>751268</v>
      </c>
      <c r="J13768">
        <v>0</v>
      </c>
    </row>
    <row r="13769" spans="2:10" x14ac:dyDescent="0.35">
      <c r="C13769" t="s">
        <v>1869</v>
      </c>
      <c r="H13769" s="4">
        <v>422400</v>
      </c>
      <c r="I13769" s="4">
        <v>422400</v>
      </c>
      <c r="J13769">
        <v>0</v>
      </c>
    </row>
    <row r="13770" spans="2:10" x14ac:dyDescent="0.35">
      <c r="C13770" t="s">
        <v>1870</v>
      </c>
      <c r="E13770" s="4">
        <v>0</v>
      </c>
      <c r="H13770" s="4">
        <v>3678528</v>
      </c>
      <c r="I13770" s="4">
        <v>3678528</v>
      </c>
      <c r="J13770">
        <v>0</v>
      </c>
    </row>
    <row r="13771" spans="2:10" x14ac:dyDescent="0.35">
      <c r="C13771" t="s">
        <v>1871</v>
      </c>
      <c r="D13771" s="4">
        <v>6450000</v>
      </c>
      <c r="E13771" s="4">
        <v>8600000</v>
      </c>
      <c r="H13771" s="4">
        <v>15086110</v>
      </c>
      <c r="I13771" s="4">
        <v>30136110</v>
      </c>
      <c r="J13771" s="4">
        <v>15050000</v>
      </c>
    </row>
    <row r="13772" spans="2:10" x14ac:dyDescent="0.35">
      <c r="B13772" t="s">
        <v>55</v>
      </c>
      <c r="D13772" s="4">
        <v>6665944</v>
      </c>
      <c r="E13772" s="4">
        <v>8600000</v>
      </c>
      <c r="H13772" s="4">
        <v>21343672</v>
      </c>
      <c r="I13772" s="4">
        <v>36609616</v>
      </c>
      <c r="J13772" s="4">
        <v>15265944</v>
      </c>
    </row>
    <row r="13773" spans="2:10" x14ac:dyDescent="0.35">
      <c r="B13773" t="s">
        <v>1878</v>
      </c>
      <c r="C13773" t="s">
        <v>1879</v>
      </c>
      <c r="D13773" s="4">
        <v>635583</v>
      </c>
      <c r="I13773" s="4">
        <v>635583</v>
      </c>
      <c r="J13773" s="4">
        <v>635583</v>
      </c>
    </row>
    <row r="13774" spans="2:10" x14ac:dyDescent="0.35">
      <c r="C13774" t="s">
        <v>1880</v>
      </c>
      <c r="D13774" s="4">
        <v>279864</v>
      </c>
      <c r="I13774" s="4">
        <v>279864</v>
      </c>
      <c r="J13774" s="4">
        <v>279864</v>
      </c>
    </row>
    <row r="13775" spans="2:10" x14ac:dyDescent="0.35">
      <c r="C13775" t="s">
        <v>1881</v>
      </c>
      <c r="D13775" s="4">
        <v>262049</v>
      </c>
      <c r="I13775" s="4">
        <v>262049</v>
      </c>
      <c r="J13775" s="4">
        <v>262049</v>
      </c>
    </row>
    <row r="13776" spans="2:10" x14ac:dyDescent="0.35">
      <c r="C13776" t="s">
        <v>1882</v>
      </c>
      <c r="F13776" s="4">
        <v>38514</v>
      </c>
      <c r="I13776" s="4">
        <v>38514</v>
      </c>
      <c r="J13776">
        <v>0</v>
      </c>
    </row>
    <row r="13777" spans="1:10" x14ac:dyDescent="0.35">
      <c r="C13777" t="s">
        <v>1883</v>
      </c>
      <c r="D13777" s="4">
        <v>83053</v>
      </c>
      <c r="I13777" s="4">
        <v>83053</v>
      </c>
      <c r="J13777" s="4">
        <v>83053</v>
      </c>
    </row>
    <row r="13778" spans="1:10" x14ac:dyDescent="0.35">
      <c r="C13778" t="s">
        <v>1892</v>
      </c>
      <c r="D13778" s="4">
        <v>3434</v>
      </c>
      <c r="I13778" s="4">
        <v>3434</v>
      </c>
      <c r="J13778" s="4">
        <v>3434</v>
      </c>
    </row>
    <row r="13779" spans="1:10" x14ac:dyDescent="0.35">
      <c r="B13779" t="s">
        <v>56</v>
      </c>
      <c r="D13779" s="4">
        <v>1263984</v>
      </c>
      <c r="F13779" s="4">
        <v>38514</v>
      </c>
      <c r="I13779" s="4">
        <v>1302497</v>
      </c>
      <c r="J13779" s="4">
        <v>1263984</v>
      </c>
    </row>
    <row r="13780" spans="1:10" x14ac:dyDescent="0.35">
      <c r="B13780" t="s">
        <v>1885</v>
      </c>
      <c r="C13780" t="s">
        <v>1886</v>
      </c>
      <c r="H13780" s="4">
        <v>216807</v>
      </c>
      <c r="I13780" s="4">
        <v>216807</v>
      </c>
      <c r="J13780">
        <v>0</v>
      </c>
    </row>
    <row r="13781" spans="1:10" x14ac:dyDescent="0.35">
      <c r="B13781" t="s">
        <v>57</v>
      </c>
      <c r="H13781" s="4">
        <v>216807</v>
      </c>
      <c r="I13781" s="4">
        <v>216807</v>
      </c>
      <c r="J13781">
        <v>0</v>
      </c>
    </row>
    <row r="13782" spans="1:10" x14ac:dyDescent="0.35">
      <c r="B13782" t="s">
        <v>1887</v>
      </c>
      <c r="C13782" t="s">
        <v>1888</v>
      </c>
      <c r="H13782" s="4">
        <v>480000</v>
      </c>
      <c r="I13782" s="4">
        <v>480000</v>
      </c>
      <c r="J13782">
        <v>0</v>
      </c>
    </row>
    <row r="13783" spans="1:10" x14ac:dyDescent="0.35">
      <c r="C13783" t="s">
        <v>1889</v>
      </c>
      <c r="H13783" s="4">
        <v>157500</v>
      </c>
      <c r="I13783" s="4">
        <v>157500</v>
      </c>
      <c r="J13783">
        <v>0</v>
      </c>
    </row>
    <row r="13784" spans="1:10" x14ac:dyDescent="0.35">
      <c r="C13784" t="s">
        <v>1890</v>
      </c>
      <c r="H13784" s="4">
        <v>112500</v>
      </c>
      <c r="I13784" s="4">
        <v>112500</v>
      </c>
      <c r="J13784">
        <v>0</v>
      </c>
    </row>
    <row r="13785" spans="1:10" x14ac:dyDescent="0.35">
      <c r="B13785" t="s">
        <v>58</v>
      </c>
      <c r="H13785" s="4">
        <v>750000</v>
      </c>
      <c r="I13785" s="4">
        <v>750000</v>
      </c>
      <c r="J13785">
        <v>0</v>
      </c>
    </row>
    <row r="13786" spans="1:10" x14ac:dyDescent="0.35">
      <c r="A13786" t="s">
        <v>1785</v>
      </c>
      <c r="D13786" s="4">
        <v>25052487</v>
      </c>
      <c r="E13786" s="4">
        <v>12723601</v>
      </c>
      <c r="F13786" s="4">
        <v>7053984</v>
      </c>
      <c r="G13786" s="4">
        <v>2680116</v>
      </c>
      <c r="H13786" s="4">
        <v>22511977</v>
      </c>
      <c r="I13786" s="4">
        <v>70022166</v>
      </c>
      <c r="J13786" s="4">
        <v>37776088</v>
      </c>
    </row>
    <row r="13787" spans="1:10" x14ac:dyDescent="0.35">
      <c r="A13787" t="s">
        <v>1290</v>
      </c>
      <c r="B13787" t="s">
        <v>1842</v>
      </c>
      <c r="C13787" t="s">
        <v>1843</v>
      </c>
      <c r="D13787" s="4">
        <v>20169226</v>
      </c>
      <c r="E13787" s="4">
        <v>372840</v>
      </c>
      <c r="F13787" s="4">
        <v>11278400</v>
      </c>
      <c r="I13787" s="4">
        <v>31820466</v>
      </c>
      <c r="J13787" s="4">
        <v>20542066</v>
      </c>
    </row>
    <row r="13788" spans="1:10" x14ac:dyDescent="0.35">
      <c r="C13788" t="s">
        <v>1844</v>
      </c>
      <c r="D13788" s="4">
        <v>2915223</v>
      </c>
      <c r="F13788" s="4">
        <v>28114</v>
      </c>
      <c r="H13788" s="4">
        <v>21589</v>
      </c>
      <c r="I13788" s="4">
        <v>2964926</v>
      </c>
      <c r="J13788" s="4">
        <v>2915223</v>
      </c>
    </row>
    <row r="13789" spans="1:10" x14ac:dyDescent="0.35">
      <c r="C13789" t="s">
        <v>1845</v>
      </c>
      <c r="D13789" s="4">
        <v>2300089</v>
      </c>
      <c r="I13789" s="4">
        <v>2300089</v>
      </c>
      <c r="J13789" s="4">
        <v>2300089</v>
      </c>
    </row>
    <row r="13790" spans="1:10" x14ac:dyDescent="0.35">
      <c r="B13790" t="s">
        <v>51</v>
      </c>
      <c r="D13790" s="4">
        <v>25384538</v>
      </c>
      <c r="E13790" s="4">
        <v>372840</v>
      </c>
      <c r="F13790" s="4">
        <v>11306514</v>
      </c>
      <c r="H13790" s="4">
        <v>21589</v>
      </c>
      <c r="I13790" s="4">
        <v>37085481</v>
      </c>
      <c r="J13790" s="4">
        <v>25757378</v>
      </c>
    </row>
    <row r="13791" spans="1:10" x14ac:dyDescent="0.35">
      <c r="B13791" t="s">
        <v>1843</v>
      </c>
      <c r="C13791" t="s">
        <v>1846</v>
      </c>
      <c r="D13791" s="4">
        <v>34960885</v>
      </c>
      <c r="E13791" s="4">
        <v>3888676</v>
      </c>
      <c r="F13791" s="4">
        <v>325140</v>
      </c>
      <c r="I13791" s="4">
        <v>39174701</v>
      </c>
      <c r="J13791" s="4">
        <v>38849561</v>
      </c>
    </row>
    <row r="13792" spans="1:10" x14ac:dyDescent="0.35">
      <c r="C13792" t="s">
        <v>1847</v>
      </c>
      <c r="D13792" s="4">
        <v>11326992</v>
      </c>
      <c r="F13792" s="4">
        <v>135135</v>
      </c>
      <c r="I13792" s="4">
        <v>11462127</v>
      </c>
      <c r="J13792" s="4">
        <v>11326992</v>
      </c>
    </row>
    <row r="13793" spans="2:10" x14ac:dyDescent="0.35">
      <c r="C13793" t="s">
        <v>1848</v>
      </c>
      <c r="D13793" s="4">
        <v>14173</v>
      </c>
      <c r="E13793" s="4">
        <v>1162</v>
      </c>
      <c r="I13793" s="4">
        <v>15335</v>
      </c>
      <c r="J13793" s="4">
        <v>15335</v>
      </c>
    </row>
    <row r="13794" spans="2:10" x14ac:dyDescent="0.35">
      <c r="B13794" t="s">
        <v>52</v>
      </c>
      <c r="D13794" s="4">
        <v>46302051</v>
      </c>
      <c r="E13794" s="4">
        <v>3889838</v>
      </c>
      <c r="F13794" s="4">
        <v>460275</v>
      </c>
      <c r="I13794" s="4">
        <v>50652163</v>
      </c>
      <c r="J13794" s="4">
        <v>50191889</v>
      </c>
    </row>
    <row r="13795" spans="2:10" x14ac:dyDescent="0.35">
      <c r="B13795" t="s">
        <v>1844</v>
      </c>
      <c r="C13795" t="s">
        <v>1851</v>
      </c>
      <c r="D13795" s="4">
        <v>64672</v>
      </c>
      <c r="F13795" s="4">
        <v>127316</v>
      </c>
      <c r="I13795" s="4">
        <v>191988</v>
      </c>
      <c r="J13795" s="4">
        <v>64672</v>
      </c>
    </row>
    <row r="13796" spans="2:10" x14ac:dyDescent="0.35">
      <c r="C13796" t="s">
        <v>1852</v>
      </c>
      <c r="D13796" s="4">
        <v>1363</v>
      </c>
      <c r="I13796" s="4">
        <v>1363</v>
      </c>
      <c r="J13796" s="4">
        <v>1363</v>
      </c>
    </row>
    <row r="13797" spans="2:10" x14ac:dyDescent="0.35">
      <c r="C13797" t="s">
        <v>1853</v>
      </c>
      <c r="D13797" s="4">
        <v>3500</v>
      </c>
      <c r="I13797" s="4">
        <v>3500</v>
      </c>
      <c r="J13797" s="4">
        <v>3500</v>
      </c>
    </row>
    <row r="13798" spans="2:10" x14ac:dyDescent="0.35">
      <c r="C13798" t="s">
        <v>1903</v>
      </c>
      <c r="D13798" s="4">
        <v>15786</v>
      </c>
      <c r="I13798" s="4">
        <v>15786</v>
      </c>
      <c r="J13798" s="4">
        <v>15786</v>
      </c>
    </row>
    <row r="13799" spans="2:10" x14ac:dyDescent="0.35">
      <c r="C13799" t="s">
        <v>1854</v>
      </c>
      <c r="D13799" s="4">
        <v>1933302</v>
      </c>
      <c r="I13799" s="4">
        <v>1933302</v>
      </c>
      <c r="J13799" s="4">
        <v>1933302</v>
      </c>
    </row>
    <row r="13800" spans="2:10" x14ac:dyDescent="0.35">
      <c r="C13800" t="s">
        <v>1855</v>
      </c>
      <c r="D13800" s="4">
        <v>86364</v>
      </c>
      <c r="H13800" s="4">
        <v>1022106</v>
      </c>
      <c r="I13800" s="4">
        <v>1108469</v>
      </c>
      <c r="J13800" s="4">
        <v>86364</v>
      </c>
    </row>
    <row r="13801" spans="2:10" x14ac:dyDescent="0.35">
      <c r="C13801" t="s">
        <v>1856</v>
      </c>
      <c r="D13801" s="4">
        <v>2071</v>
      </c>
      <c r="I13801" s="4">
        <v>2071</v>
      </c>
      <c r="J13801" s="4">
        <v>2071</v>
      </c>
    </row>
    <row r="13802" spans="2:10" x14ac:dyDescent="0.35">
      <c r="B13802" t="s">
        <v>1844</v>
      </c>
      <c r="C13802" t="s">
        <v>1857</v>
      </c>
      <c r="D13802" s="4">
        <v>16898</v>
      </c>
      <c r="H13802" s="4">
        <v>19690</v>
      </c>
      <c r="I13802" s="4">
        <v>36588</v>
      </c>
      <c r="J13802" s="4">
        <v>16898</v>
      </c>
    </row>
    <row r="13803" spans="2:10" x14ac:dyDescent="0.35">
      <c r="C13803" t="s">
        <v>1920</v>
      </c>
      <c r="D13803" s="4">
        <v>427848</v>
      </c>
      <c r="E13803" s="4">
        <v>58320</v>
      </c>
      <c r="I13803" s="4">
        <v>486168</v>
      </c>
      <c r="J13803" s="4">
        <v>486168</v>
      </c>
    </row>
    <row r="13804" spans="2:10" x14ac:dyDescent="0.35">
      <c r="C13804" t="s">
        <v>1858</v>
      </c>
      <c r="H13804" s="4">
        <v>257078</v>
      </c>
      <c r="I13804" s="4">
        <v>257078</v>
      </c>
      <c r="J13804">
        <v>0</v>
      </c>
    </row>
    <row r="13805" spans="2:10" x14ac:dyDescent="0.35">
      <c r="C13805" t="s">
        <v>1859</v>
      </c>
      <c r="D13805" s="4">
        <v>850000</v>
      </c>
      <c r="H13805" s="4">
        <v>2125000</v>
      </c>
      <c r="I13805" s="4">
        <v>2975000</v>
      </c>
      <c r="J13805" s="4">
        <v>850000</v>
      </c>
    </row>
    <row r="13806" spans="2:10" x14ac:dyDescent="0.35">
      <c r="C13806" t="s">
        <v>1860</v>
      </c>
      <c r="D13806" s="4">
        <v>1195733</v>
      </c>
      <c r="I13806" s="4">
        <v>1195733</v>
      </c>
      <c r="J13806" s="4">
        <v>1195733</v>
      </c>
    </row>
    <row r="13807" spans="2:10" x14ac:dyDescent="0.35">
      <c r="C13807" t="s">
        <v>1861</v>
      </c>
      <c r="D13807" s="4">
        <v>35798</v>
      </c>
      <c r="F13807" s="4">
        <v>39174</v>
      </c>
      <c r="I13807" s="4">
        <v>74972</v>
      </c>
      <c r="J13807" s="4">
        <v>35798</v>
      </c>
    </row>
    <row r="13808" spans="2:10" x14ac:dyDescent="0.35">
      <c r="C13808" t="s">
        <v>1862</v>
      </c>
      <c r="D13808" s="4">
        <v>1025571</v>
      </c>
      <c r="I13808" s="4">
        <v>1025571</v>
      </c>
      <c r="J13808" s="4">
        <v>1025571</v>
      </c>
    </row>
    <row r="13809" spans="2:10" x14ac:dyDescent="0.35">
      <c r="C13809" t="s">
        <v>1863</v>
      </c>
      <c r="E13809" s="4">
        <v>23876</v>
      </c>
      <c r="I13809" s="4">
        <v>23876</v>
      </c>
      <c r="J13809">
        <v>23876</v>
      </c>
    </row>
    <row r="13810" spans="2:10" x14ac:dyDescent="0.35">
      <c r="B13810" t="s">
        <v>54</v>
      </c>
      <c r="D13810" s="4">
        <v>5658906</v>
      </c>
      <c r="E13810" s="4">
        <v>82196</v>
      </c>
      <c r="F13810" s="4">
        <v>166490</v>
      </c>
      <c r="H13810" s="4">
        <v>3423873</v>
      </c>
      <c r="I13810" s="4">
        <v>9331465</v>
      </c>
      <c r="J13810" s="4">
        <v>5741102</v>
      </c>
    </row>
    <row r="13811" spans="2:10" x14ac:dyDescent="0.35">
      <c r="B13811" t="s">
        <v>1845</v>
      </c>
      <c r="C13811" t="s">
        <v>1864</v>
      </c>
      <c r="F13811" s="4">
        <v>11158</v>
      </c>
      <c r="I13811" s="4">
        <v>11158</v>
      </c>
      <c r="J13811">
        <v>0</v>
      </c>
    </row>
    <row r="13812" spans="2:10" x14ac:dyDescent="0.35">
      <c r="C13812" t="s">
        <v>1865</v>
      </c>
      <c r="D13812" s="4">
        <v>3488</v>
      </c>
      <c r="E13812" s="4">
        <v>3488</v>
      </c>
      <c r="I13812" s="4">
        <v>6977</v>
      </c>
      <c r="J13812" s="4">
        <v>6976</v>
      </c>
    </row>
    <row r="13813" spans="2:10" x14ac:dyDescent="0.35">
      <c r="C13813" t="s">
        <v>1866</v>
      </c>
      <c r="I13813" s="4">
        <v>0</v>
      </c>
      <c r="J13813">
        <v>0</v>
      </c>
    </row>
    <row r="13814" spans="2:10" x14ac:dyDescent="0.35">
      <c r="C13814" t="s">
        <v>1867</v>
      </c>
      <c r="D13814" s="4">
        <v>28000</v>
      </c>
      <c r="E13814" s="4">
        <v>2694973</v>
      </c>
      <c r="G13814" s="4">
        <v>99000</v>
      </c>
      <c r="H13814" s="4">
        <v>1529672</v>
      </c>
      <c r="I13814" s="4">
        <v>4351645</v>
      </c>
      <c r="J13814" s="4">
        <v>2722973</v>
      </c>
    </row>
    <row r="13815" spans="2:10" x14ac:dyDescent="0.35">
      <c r="C13815" t="s">
        <v>1868</v>
      </c>
      <c r="D13815" s="4">
        <v>1063</v>
      </c>
      <c r="E13815" s="4">
        <v>1423997</v>
      </c>
      <c r="G13815" s="4">
        <v>1250000</v>
      </c>
      <c r="H13815" s="4">
        <v>1526752</v>
      </c>
      <c r="I13815" s="4">
        <v>4201811</v>
      </c>
      <c r="J13815" s="4">
        <v>1425060</v>
      </c>
    </row>
    <row r="13816" spans="2:10" x14ac:dyDescent="0.35">
      <c r="C13816" t="s">
        <v>1894</v>
      </c>
      <c r="D13816" s="4">
        <v>11382</v>
      </c>
      <c r="I13816" s="4">
        <v>11382</v>
      </c>
      <c r="J13816" s="4">
        <v>11382</v>
      </c>
    </row>
    <row r="13817" spans="2:10" x14ac:dyDescent="0.35">
      <c r="C13817" t="s">
        <v>1869</v>
      </c>
      <c r="E13817" s="4">
        <v>0</v>
      </c>
      <c r="H13817" s="4">
        <v>1282560</v>
      </c>
      <c r="I13817" s="4">
        <v>1282560</v>
      </c>
      <c r="J13817">
        <v>0</v>
      </c>
    </row>
    <row r="13818" spans="2:10" x14ac:dyDescent="0.35">
      <c r="C13818" t="s">
        <v>1870</v>
      </c>
      <c r="D13818" s="4">
        <v>52555</v>
      </c>
      <c r="E13818" s="4">
        <v>4935402</v>
      </c>
      <c r="H13818" s="4">
        <v>483444</v>
      </c>
      <c r="I13818" s="4">
        <v>5471400</v>
      </c>
      <c r="J13818" s="4">
        <v>4987957</v>
      </c>
    </row>
    <row r="13819" spans="2:10" x14ac:dyDescent="0.35">
      <c r="C13819" t="s">
        <v>1872</v>
      </c>
      <c r="E13819" s="4">
        <v>1617000</v>
      </c>
      <c r="I13819" s="4">
        <v>1617000</v>
      </c>
      <c r="J13819">
        <v>1617000</v>
      </c>
    </row>
    <row r="13820" spans="2:10" x14ac:dyDescent="0.35">
      <c r="C13820" t="s">
        <v>1875</v>
      </c>
      <c r="H13820" s="4">
        <v>418471</v>
      </c>
      <c r="I13820" s="4">
        <v>418471</v>
      </c>
      <c r="J13820">
        <v>0</v>
      </c>
    </row>
    <row r="13821" spans="2:10" x14ac:dyDescent="0.35">
      <c r="C13821" t="s">
        <v>1877</v>
      </c>
      <c r="D13821" s="4">
        <v>9249</v>
      </c>
      <c r="I13821" s="4">
        <v>9249</v>
      </c>
      <c r="J13821" s="4">
        <v>9249</v>
      </c>
    </row>
    <row r="13822" spans="2:10" x14ac:dyDescent="0.35">
      <c r="B13822" t="s">
        <v>55</v>
      </c>
      <c r="D13822" s="4">
        <v>105737</v>
      </c>
      <c r="E13822" s="4">
        <v>10674859</v>
      </c>
      <c r="F13822" s="4">
        <v>11158</v>
      </c>
      <c r="G13822" s="4">
        <v>1349000</v>
      </c>
      <c r="H13822" s="4">
        <v>5240898</v>
      </c>
      <c r="I13822" s="4">
        <v>17381654</v>
      </c>
      <c r="J13822" s="4">
        <v>10780596</v>
      </c>
    </row>
    <row r="13823" spans="2:10" x14ac:dyDescent="0.35">
      <c r="B13823" t="s">
        <v>1878</v>
      </c>
      <c r="C13823" t="s">
        <v>1912</v>
      </c>
      <c r="D13823" s="4">
        <v>589</v>
      </c>
      <c r="I13823" s="4">
        <v>589</v>
      </c>
      <c r="J13823" s="4">
        <v>589</v>
      </c>
    </row>
    <row r="13824" spans="2:10" x14ac:dyDescent="0.35">
      <c r="C13824" t="s">
        <v>1879</v>
      </c>
      <c r="D13824" s="4">
        <v>1768542</v>
      </c>
      <c r="I13824" s="4">
        <v>1768542</v>
      </c>
      <c r="J13824" s="4">
        <v>1768542</v>
      </c>
    </row>
    <row r="13825" spans="1:10" x14ac:dyDescent="0.35">
      <c r="C13825" t="s">
        <v>1881</v>
      </c>
      <c r="D13825" s="4">
        <v>225104</v>
      </c>
      <c r="I13825" s="4">
        <v>225104</v>
      </c>
      <c r="J13825" s="4">
        <v>225104</v>
      </c>
    </row>
    <row r="13826" spans="1:10" x14ac:dyDescent="0.35">
      <c r="C13826" t="s">
        <v>1895</v>
      </c>
      <c r="D13826" s="4">
        <v>225051</v>
      </c>
      <c r="I13826" s="4">
        <v>225051</v>
      </c>
      <c r="J13826" s="4">
        <v>225051</v>
      </c>
    </row>
    <row r="13827" spans="1:10" x14ac:dyDescent="0.35">
      <c r="C13827" t="s">
        <v>1883</v>
      </c>
      <c r="D13827" s="4">
        <v>55746</v>
      </c>
      <c r="I13827" s="4">
        <v>55746</v>
      </c>
      <c r="J13827" s="4">
        <v>55746</v>
      </c>
    </row>
    <row r="13828" spans="1:10" x14ac:dyDescent="0.35">
      <c r="C13828" t="s">
        <v>1884</v>
      </c>
      <c r="D13828" s="4">
        <v>163297</v>
      </c>
      <c r="I13828" s="4">
        <v>163297</v>
      </c>
      <c r="J13828" s="4">
        <v>163297</v>
      </c>
    </row>
    <row r="13829" spans="1:10" x14ac:dyDescent="0.35">
      <c r="B13829" t="s">
        <v>56</v>
      </c>
      <c r="D13829" s="4">
        <v>2438329</v>
      </c>
      <c r="I13829" s="4">
        <v>2438329</v>
      </c>
      <c r="J13829" s="4">
        <v>2438329</v>
      </c>
    </row>
    <row r="13830" spans="1:10" x14ac:dyDescent="0.35">
      <c r="B13830" t="s">
        <v>1885</v>
      </c>
      <c r="C13830" t="s">
        <v>1886</v>
      </c>
      <c r="D13830" s="4">
        <v>113117</v>
      </c>
      <c r="I13830" s="4">
        <v>113117</v>
      </c>
      <c r="J13830" s="4">
        <v>113117</v>
      </c>
    </row>
    <row r="13831" spans="1:10" x14ac:dyDescent="0.35">
      <c r="B13831" t="s">
        <v>57</v>
      </c>
      <c r="D13831" s="4">
        <v>113117</v>
      </c>
      <c r="I13831" s="4">
        <v>113117</v>
      </c>
      <c r="J13831" s="4">
        <v>113117</v>
      </c>
    </row>
    <row r="13832" spans="1:10" x14ac:dyDescent="0.35">
      <c r="B13832" t="s">
        <v>1887</v>
      </c>
      <c r="C13832" t="s">
        <v>1888</v>
      </c>
      <c r="E13832" s="4">
        <v>672000</v>
      </c>
      <c r="I13832" s="4">
        <v>672000</v>
      </c>
      <c r="J13832">
        <v>672000</v>
      </c>
    </row>
    <row r="13833" spans="1:10" x14ac:dyDescent="0.35">
      <c r="C13833" t="s">
        <v>1901</v>
      </c>
      <c r="E13833" s="4">
        <v>900000</v>
      </c>
      <c r="I13833" s="4">
        <v>900000</v>
      </c>
      <c r="J13833">
        <v>900000</v>
      </c>
    </row>
    <row r="13834" spans="1:10" x14ac:dyDescent="0.35">
      <c r="C13834" t="s">
        <v>1889</v>
      </c>
      <c r="E13834" s="4">
        <v>2100000</v>
      </c>
      <c r="I13834" s="4">
        <v>2100000</v>
      </c>
      <c r="J13834">
        <v>2100000</v>
      </c>
    </row>
    <row r="13835" spans="1:10" x14ac:dyDescent="0.35">
      <c r="C13835" t="s">
        <v>1890</v>
      </c>
      <c r="E13835" s="4">
        <v>900000</v>
      </c>
      <c r="I13835" s="4">
        <v>900000</v>
      </c>
      <c r="J13835">
        <v>900000</v>
      </c>
    </row>
    <row r="13836" spans="1:10" x14ac:dyDescent="0.35">
      <c r="C13836" t="s">
        <v>1902</v>
      </c>
      <c r="E13836" s="4">
        <v>1800000</v>
      </c>
      <c r="I13836" s="4">
        <v>1800000</v>
      </c>
      <c r="J13836">
        <v>1800000</v>
      </c>
    </row>
    <row r="13837" spans="1:10" x14ac:dyDescent="0.35">
      <c r="B13837" t="s">
        <v>58</v>
      </c>
      <c r="E13837" s="4">
        <v>6372000</v>
      </c>
      <c r="I13837" s="4">
        <v>6372000</v>
      </c>
      <c r="J13837">
        <v>6372000</v>
      </c>
    </row>
    <row r="13838" spans="1:10" x14ac:dyDescent="0.35">
      <c r="A13838" t="s">
        <v>1786</v>
      </c>
      <c r="D13838" s="4">
        <v>80002678</v>
      </c>
      <c r="E13838" s="4">
        <v>21391733</v>
      </c>
      <c r="F13838" s="4">
        <v>11944437</v>
      </c>
      <c r="G13838" s="4">
        <v>1349000</v>
      </c>
      <c r="H13838" s="4">
        <v>8686361</v>
      </c>
      <c r="I13838" s="4">
        <v>123374208</v>
      </c>
      <c r="J13838" s="4">
        <v>101394411</v>
      </c>
    </row>
    <row r="13839" spans="1:10" x14ac:dyDescent="0.35">
      <c r="A13839" t="s">
        <v>1297</v>
      </c>
      <c r="B13839" t="s">
        <v>1842</v>
      </c>
      <c r="C13839" t="s">
        <v>1843</v>
      </c>
      <c r="D13839" s="4">
        <v>34237125</v>
      </c>
      <c r="F13839" s="4">
        <v>13725600</v>
      </c>
      <c r="I13839" s="4">
        <v>47962725</v>
      </c>
      <c r="J13839" s="4">
        <v>34237125</v>
      </c>
    </row>
    <row r="13840" spans="1:10" x14ac:dyDescent="0.35">
      <c r="C13840" t="s">
        <v>1844</v>
      </c>
      <c r="D13840" s="4">
        <v>5158720</v>
      </c>
      <c r="E13840" s="4">
        <v>188147</v>
      </c>
      <c r="F13840" s="4">
        <v>212488</v>
      </c>
      <c r="H13840" s="4">
        <v>20700</v>
      </c>
      <c r="I13840" s="4">
        <v>5580055</v>
      </c>
      <c r="J13840" s="4">
        <v>5346867</v>
      </c>
    </row>
    <row r="13841" spans="2:10" x14ac:dyDescent="0.35">
      <c r="C13841" t="s">
        <v>1845</v>
      </c>
      <c r="D13841" s="4">
        <v>4646626</v>
      </c>
      <c r="I13841" s="4">
        <v>4646626</v>
      </c>
      <c r="J13841" s="4">
        <v>4646626</v>
      </c>
    </row>
    <row r="13842" spans="2:10" x14ac:dyDescent="0.35">
      <c r="B13842" t="s">
        <v>51</v>
      </c>
      <c r="D13842" s="4">
        <v>44042471</v>
      </c>
      <c r="E13842" s="4">
        <v>188147</v>
      </c>
      <c r="F13842" s="4">
        <v>13938088</v>
      </c>
      <c r="H13842" s="4">
        <v>20700</v>
      </c>
      <c r="I13842" s="4">
        <v>58189406</v>
      </c>
      <c r="J13842" s="4">
        <v>44230618</v>
      </c>
    </row>
    <row r="13843" spans="2:10" x14ac:dyDescent="0.35">
      <c r="B13843" t="s">
        <v>1843</v>
      </c>
      <c r="C13843" t="s">
        <v>1846</v>
      </c>
      <c r="D13843" s="4">
        <v>45676918</v>
      </c>
      <c r="E13843" s="4">
        <v>2649753</v>
      </c>
      <c r="F13843" s="4">
        <v>678020</v>
      </c>
      <c r="I13843" s="4">
        <v>49004691</v>
      </c>
      <c r="J13843" s="4">
        <v>48326671</v>
      </c>
    </row>
    <row r="13844" spans="2:10" x14ac:dyDescent="0.35">
      <c r="C13844" t="s">
        <v>1847</v>
      </c>
      <c r="D13844" s="4">
        <v>22835108</v>
      </c>
      <c r="F13844" s="4">
        <v>710676</v>
      </c>
      <c r="G13844" s="4">
        <v>6559</v>
      </c>
      <c r="H13844" s="4">
        <v>14698</v>
      </c>
      <c r="I13844" s="4">
        <v>23567041</v>
      </c>
      <c r="J13844" s="4">
        <v>22835108</v>
      </c>
    </row>
    <row r="13845" spans="2:10" x14ac:dyDescent="0.35">
      <c r="C13845" t="s">
        <v>1848</v>
      </c>
      <c r="D13845" s="4">
        <v>73194</v>
      </c>
      <c r="I13845" s="4">
        <v>73194</v>
      </c>
      <c r="J13845" s="4">
        <v>73194</v>
      </c>
    </row>
    <row r="13846" spans="2:10" x14ac:dyDescent="0.35">
      <c r="B13846" t="s">
        <v>52</v>
      </c>
      <c r="D13846" s="4">
        <v>68585220</v>
      </c>
      <c r="E13846" s="4">
        <v>2649753</v>
      </c>
      <c r="F13846" s="4">
        <v>1388696</v>
      </c>
      <c r="G13846" s="4">
        <v>6559</v>
      </c>
      <c r="H13846" s="4">
        <v>14698</v>
      </c>
      <c r="I13846" s="4">
        <v>72644926</v>
      </c>
      <c r="J13846" s="4">
        <v>71234973</v>
      </c>
    </row>
    <row r="13847" spans="2:10" x14ac:dyDescent="0.35">
      <c r="B13847" t="s">
        <v>1849</v>
      </c>
      <c r="C13847" t="s">
        <v>1850</v>
      </c>
      <c r="D13847" s="4">
        <v>6400000</v>
      </c>
      <c r="I13847" s="4">
        <v>6400000</v>
      </c>
      <c r="J13847" s="4">
        <v>6400000</v>
      </c>
    </row>
    <row r="13848" spans="2:10" x14ac:dyDescent="0.35">
      <c r="B13848" t="s">
        <v>53</v>
      </c>
      <c r="D13848" s="4">
        <v>6400000</v>
      </c>
      <c r="I13848" s="4">
        <v>6400000</v>
      </c>
      <c r="J13848" s="4">
        <v>6400000</v>
      </c>
    </row>
    <row r="13849" spans="2:10" x14ac:dyDescent="0.35">
      <c r="B13849" t="s">
        <v>1844</v>
      </c>
      <c r="C13849" t="s">
        <v>1851</v>
      </c>
      <c r="D13849" s="4">
        <v>238373</v>
      </c>
      <c r="F13849" s="4">
        <v>621887</v>
      </c>
      <c r="I13849" s="4">
        <v>860260</v>
      </c>
      <c r="J13849" s="4">
        <v>238373</v>
      </c>
    </row>
    <row r="13850" spans="2:10" x14ac:dyDescent="0.35">
      <c r="C13850" t="s">
        <v>1916</v>
      </c>
      <c r="H13850" s="4">
        <v>14264</v>
      </c>
      <c r="I13850" s="4">
        <v>14264</v>
      </c>
      <c r="J13850">
        <v>0</v>
      </c>
    </row>
    <row r="13851" spans="2:10" x14ac:dyDescent="0.35">
      <c r="C13851" t="s">
        <v>1852</v>
      </c>
      <c r="G13851" s="4">
        <v>61333</v>
      </c>
      <c r="I13851" s="4">
        <v>61333</v>
      </c>
      <c r="J13851">
        <v>0</v>
      </c>
    </row>
    <row r="13852" spans="2:10" x14ac:dyDescent="0.35">
      <c r="C13852" t="s">
        <v>1853</v>
      </c>
      <c r="D13852" s="4">
        <v>5274</v>
      </c>
      <c r="G13852" s="4">
        <v>30035</v>
      </c>
      <c r="I13852" s="4">
        <v>35309</v>
      </c>
      <c r="J13852" s="4">
        <v>5274</v>
      </c>
    </row>
    <row r="13853" spans="2:10" x14ac:dyDescent="0.35">
      <c r="C13853" t="s">
        <v>1893</v>
      </c>
      <c r="G13853" s="4">
        <v>7167</v>
      </c>
      <c r="I13853" s="4">
        <v>7167</v>
      </c>
      <c r="J13853">
        <v>0</v>
      </c>
    </row>
    <row r="13854" spans="2:10" x14ac:dyDescent="0.35">
      <c r="C13854" t="s">
        <v>1903</v>
      </c>
      <c r="D13854" s="4">
        <v>9016</v>
      </c>
      <c r="I13854" s="4">
        <v>9016</v>
      </c>
      <c r="J13854" s="4">
        <v>9016</v>
      </c>
    </row>
    <row r="13855" spans="2:10" x14ac:dyDescent="0.35">
      <c r="C13855" t="s">
        <v>1854</v>
      </c>
      <c r="D13855" s="4">
        <v>1087240</v>
      </c>
      <c r="E13855" s="4">
        <v>544716</v>
      </c>
      <c r="H13855" s="4">
        <v>100873</v>
      </c>
      <c r="I13855" s="4">
        <v>1732830</v>
      </c>
      <c r="J13855" s="4">
        <v>1631956</v>
      </c>
    </row>
    <row r="13856" spans="2:10" x14ac:dyDescent="0.35">
      <c r="C13856" t="s">
        <v>1855</v>
      </c>
      <c r="D13856" s="4">
        <v>70689</v>
      </c>
      <c r="E13856" s="4">
        <v>0</v>
      </c>
      <c r="H13856" s="4">
        <v>1443411</v>
      </c>
      <c r="I13856" s="4">
        <v>1514100</v>
      </c>
      <c r="J13856" s="4">
        <v>70689</v>
      </c>
    </row>
    <row r="13857" spans="2:10" x14ac:dyDescent="0.35">
      <c r="C13857" t="s">
        <v>1856</v>
      </c>
      <c r="D13857" s="4">
        <v>7911</v>
      </c>
      <c r="H13857" s="4">
        <v>50895</v>
      </c>
      <c r="I13857" s="4">
        <v>58805</v>
      </c>
      <c r="J13857" s="4">
        <v>7911</v>
      </c>
    </row>
    <row r="13858" spans="2:10" x14ac:dyDescent="0.35">
      <c r="C13858" t="s">
        <v>1857</v>
      </c>
      <c r="D13858" s="4">
        <v>1358</v>
      </c>
      <c r="H13858" s="4">
        <v>13579</v>
      </c>
      <c r="I13858" s="4">
        <v>14937</v>
      </c>
      <c r="J13858" s="4">
        <v>1358</v>
      </c>
    </row>
    <row r="13859" spans="2:10" x14ac:dyDescent="0.35">
      <c r="C13859" t="s">
        <v>1920</v>
      </c>
      <c r="D13859" s="4">
        <v>570464</v>
      </c>
      <c r="E13859" s="4">
        <v>77760</v>
      </c>
      <c r="I13859" s="4">
        <v>648224</v>
      </c>
      <c r="J13859" s="4">
        <v>648224</v>
      </c>
    </row>
    <row r="13860" spans="2:10" x14ac:dyDescent="0.35">
      <c r="C13860" t="s">
        <v>1858</v>
      </c>
      <c r="E13860" s="4">
        <v>4022</v>
      </c>
      <c r="H13860" s="4">
        <v>293612</v>
      </c>
      <c r="I13860" s="4">
        <v>297634</v>
      </c>
      <c r="J13860">
        <v>4022</v>
      </c>
    </row>
    <row r="13861" spans="2:10" x14ac:dyDescent="0.35">
      <c r="C13861" t="s">
        <v>1859</v>
      </c>
      <c r="D13861" s="4">
        <v>675000</v>
      </c>
      <c r="G13861" s="4">
        <v>105421</v>
      </c>
      <c r="H13861" s="4">
        <v>2450000</v>
      </c>
      <c r="I13861" s="4">
        <v>3230421</v>
      </c>
      <c r="J13861" s="4">
        <v>675000</v>
      </c>
    </row>
    <row r="13862" spans="2:10" x14ac:dyDescent="0.35">
      <c r="C13862" t="s">
        <v>1860</v>
      </c>
      <c r="D13862" s="4">
        <v>1739248</v>
      </c>
      <c r="I13862" s="4">
        <v>1739248</v>
      </c>
      <c r="J13862" s="4">
        <v>1739248</v>
      </c>
    </row>
    <row r="13863" spans="2:10" x14ac:dyDescent="0.35">
      <c r="C13863" t="s">
        <v>1861</v>
      </c>
      <c r="D13863" s="4">
        <v>120118</v>
      </c>
      <c r="F13863" s="4">
        <v>266057</v>
      </c>
      <c r="I13863" s="4">
        <v>386175</v>
      </c>
      <c r="J13863" s="4">
        <v>120118</v>
      </c>
    </row>
    <row r="13864" spans="2:10" x14ac:dyDescent="0.35">
      <c r="C13864" t="s">
        <v>1862</v>
      </c>
      <c r="D13864" s="4">
        <v>1367428</v>
      </c>
      <c r="I13864" s="4">
        <v>1367428</v>
      </c>
      <c r="J13864" s="4">
        <v>1367428</v>
      </c>
    </row>
    <row r="13865" spans="2:10" x14ac:dyDescent="0.35">
      <c r="C13865" t="s">
        <v>1863</v>
      </c>
      <c r="H13865" s="4">
        <v>7780</v>
      </c>
      <c r="I13865" s="4">
        <v>7780</v>
      </c>
      <c r="J13865">
        <v>0</v>
      </c>
    </row>
    <row r="13866" spans="2:10" x14ac:dyDescent="0.35">
      <c r="B13866" t="s">
        <v>54</v>
      </c>
      <c r="D13866" s="4">
        <v>5892120</v>
      </c>
      <c r="E13866" s="4">
        <v>626499</v>
      </c>
      <c r="F13866" s="4">
        <v>887945</v>
      </c>
      <c r="G13866" s="4">
        <v>203955</v>
      </c>
      <c r="H13866" s="4">
        <v>4374413</v>
      </c>
      <c r="I13866" s="4">
        <v>11984932</v>
      </c>
      <c r="J13866" s="4">
        <v>6518619</v>
      </c>
    </row>
    <row r="13867" spans="2:10" x14ac:dyDescent="0.35">
      <c r="B13867" t="s">
        <v>1845</v>
      </c>
      <c r="C13867" t="s">
        <v>1864</v>
      </c>
      <c r="D13867" s="4">
        <v>11158</v>
      </c>
      <c r="I13867" s="4">
        <v>11158</v>
      </c>
      <c r="J13867" s="4">
        <v>11158</v>
      </c>
    </row>
    <row r="13868" spans="2:10" x14ac:dyDescent="0.35">
      <c r="C13868" t="s">
        <v>1865</v>
      </c>
      <c r="D13868" s="4">
        <v>5233</v>
      </c>
      <c r="E13868" s="4">
        <v>0</v>
      </c>
      <c r="H13868" s="4">
        <v>259983</v>
      </c>
      <c r="I13868" s="4">
        <v>265215</v>
      </c>
      <c r="J13868" s="4">
        <v>5233</v>
      </c>
    </row>
    <row r="13869" spans="2:10" x14ac:dyDescent="0.35">
      <c r="C13869" t="s">
        <v>1866</v>
      </c>
      <c r="D13869" s="4">
        <v>15838</v>
      </c>
      <c r="I13869" s="4">
        <v>15838</v>
      </c>
      <c r="J13869" s="4">
        <v>15838</v>
      </c>
    </row>
    <row r="13870" spans="2:10" x14ac:dyDescent="0.35">
      <c r="C13870" t="s">
        <v>1867</v>
      </c>
      <c r="D13870" s="4">
        <v>17058</v>
      </c>
      <c r="G13870" s="4">
        <v>135000</v>
      </c>
      <c r="H13870" s="4">
        <v>6075281</v>
      </c>
      <c r="I13870" s="4">
        <v>6227339</v>
      </c>
      <c r="J13870" s="4">
        <v>17058</v>
      </c>
    </row>
    <row r="13871" spans="2:10" x14ac:dyDescent="0.35">
      <c r="C13871" t="s">
        <v>1868</v>
      </c>
      <c r="D13871" s="4">
        <v>0</v>
      </c>
      <c r="F13871" s="4">
        <v>50000</v>
      </c>
      <c r="G13871" s="4">
        <v>1650000</v>
      </c>
      <c r="H13871" s="4">
        <v>2919256</v>
      </c>
      <c r="I13871" s="4">
        <v>4619256</v>
      </c>
      <c r="J13871" s="4">
        <v>0</v>
      </c>
    </row>
    <row r="13872" spans="2:10" x14ac:dyDescent="0.35">
      <c r="C13872" t="s">
        <v>1894</v>
      </c>
      <c r="D13872" s="4">
        <v>6758</v>
      </c>
      <c r="I13872" s="4">
        <v>6758</v>
      </c>
      <c r="J13872" s="4">
        <v>6758</v>
      </c>
    </row>
    <row r="13873" spans="2:10" x14ac:dyDescent="0.35">
      <c r="C13873" t="s">
        <v>1869</v>
      </c>
      <c r="H13873" s="4">
        <v>1219968</v>
      </c>
      <c r="I13873" s="4">
        <v>1219968</v>
      </c>
      <c r="J13873">
        <v>0</v>
      </c>
    </row>
    <row r="13874" spans="2:10" x14ac:dyDescent="0.35">
      <c r="C13874" t="s">
        <v>1870</v>
      </c>
      <c r="D13874" s="4">
        <v>19079</v>
      </c>
      <c r="E13874" s="4">
        <v>6245334</v>
      </c>
      <c r="H13874" s="4">
        <v>659241</v>
      </c>
      <c r="I13874" s="4">
        <v>6923653</v>
      </c>
      <c r="J13874" s="4">
        <v>6264413</v>
      </c>
    </row>
    <row r="13875" spans="2:10" x14ac:dyDescent="0.35">
      <c r="C13875" t="s">
        <v>1871</v>
      </c>
      <c r="D13875" s="4">
        <v>180619</v>
      </c>
      <c r="E13875" s="4">
        <v>10825000</v>
      </c>
      <c r="F13875" s="4">
        <v>30092</v>
      </c>
      <c r="H13875" s="4">
        <v>147004</v>
      </c>
      <c r="I13875" s="4">
        <v>11182715</v>
      </c>
      <c r="J13875" s="4">
        <v>11005619</v>
      </c>
    </row>
    <row r="13876" spans="2:10" x14ac:dyDescent="0.35">
      <c r="C13876" t="s">
        <v>1872</v>
      </c>
      <c r="E13876" s="4">
        <v>1323000</v>
      </c>
      <c r="I13876" s="4">
        <v>1323000</v>
      </c>
      <c r="J13876">
        <v>1323000</v>
      </c>
    </row>
    <row r="13877" spans="2:10" x14ac:dyDescent="0.35">
      <c r="C13877" t="s">
        <v>1875</v>
      </c>
      <c r="H13877" s="4">
        <v>313853</v>
      </c>
      <c r="I13877" s="4">
        <v>313853</v>
      </c>
      <c r="J13877">
        <v>0</v>
      </c>
    </row>
    <row r="13878" spans="2:10" x14ac:dyDescent="0.35">
      <c r="C13878" t="s">
        <v>1876</v>
      </c>
      <c r="H13878" s="4">
        <v>0</v>
      </c>
      <c r="I13878" s="4">
        <v>0</v>
      </c>
      <c r="J13878">
        <v>0</v>
      </c>
    </row>
    <row r="13879" spans="2:10" x14ac:dyDescent="0.35">
      <c r="C13879" t="s">
        <v>1877</v>
      </c>
      <c r="D13879" s="4">
        <v>10474</v>
      </c>
      <c r="I13879" s="4">
        <v>10474</v>
      </c>
      <c r="J13879" s="4">
        <v>10474</v>
      </c>
    </row>
    <row r="13880" spans="2:10" x14ac:dyDescent="0.35">
      <c r="B13880" t="s">
        <v>55</v>
      </c>
      <c r="D13880" s="4">
        <v>266216</v>
      </c>
      <c r="E13880" s="4">
        <v>18393334</v>
      </c>
      <c r="F13880" s="4">
        <v>80092</v>
      </c>
      <c r="G13880" s="4">
        <v>1785000</v>
      </c>
      <c r="H13880" s="4">
        <v>11594586</v>
      </c>
      <c r="I13880" s="4">
        <v>32119227</v>
      </c>
      <c r="J13880" s="4">
        <v>18659550</v>
      </c>
    </row>
    <row r="13881" spans="2:10" x14ac:dyDescent="0.35">
      <c r="B13881" t="s">
        <v>1878</v>
      </c>
      <c r="C13881" t="s">
        <v>1912</v>
      </c>
      <c r="D13881" s="4">
        <v>1985</v>
      </c>
      <c r="I13881" s="4">
        <v>1985</v>
      </c>
      <c r="J13881" s="4">
        <v>1985</v>
      </c>
    </row>
    <row r="13882" spans="2:10" x14ac:dyDescent="0.35">
      <c r="C13882" t="s">
        <v>1879</v>
      </c>
      <c r="D13882" s="4">
        <v>3155403</v>
      </c>
      <c r="I13882" s="4">
        <v>3155403</v>
      </c>
      <c r="J13882" s="4">
        <v>3155403</v>
      </c>
    </row>
    <row r="13883" spans="2:10" x14ac:dyDescent="0.35">
      <c r="C13883" t="s">
        <v>1907</v>
      </c>
      <c r="D13883" s="4">
        <v>3664</v>
      </c>
      <c r="I13883" s="4">
        <v>3664</v>
      </c>
      <c r="J13883" s="4">
        <v>3664</v>
      </c>
    </row>
    <row r="13884" spans="2:10" x14ac:dyDescent="0.35">
      <c r="C13884" t="s">
        <v>1897</v>
      </c>
      <c r="D13884" s="4">
        <v>1959</v>
      </c>
      <c r="I13884" s="4">
        <v>1959</v>
      </c>
      <c r="J13884" s="4">
        <v>1959</v>
      </c>
    </row>
    <row r="13885" spans="2:10" x14ac:dyDescent="0.35">
      <c r="C13885" t="s">
        <v>1880</v>
      </c>
      <c r="D13885" s="4">
        <v>1386109</v>
      </c>
      <c r="I13885" s="4">
        <v>1386109</v>
      </c>
      <c r="J13885" s="4">
        <v>1386109</v>
      </c>
    </row>
    <row r="13886" spans="2:10" x14ac:dyDescent="0.35">
      <c r="C13886" t="s">
        <v>1881</v>
      </c>
      <c r="D13886" s="4">
        <v>326439</v>
      </c>
      <c r="I13886" s="4">
        <v>326439</v>
      </c>
      <c r="J13886" s="4">
        <v>326439</v>
      </c>
    </row>
    <row r="13887" spans="2:10" x14ac:dyDescent="0.35">
      <c r="C13887" t="s">
        <v>1895</v>
      </c>
      <c r="D13887" s="4">
        <v>190717</v>
      </c>
      <c r="I13887" s="4">
        <v>190717</v>
      </c>
      <c r="J13887" s="4">
        <v>190717</v>
      </c>
    </row>
    <row r="13888" spans="2:10" x14ac:dyDescent="0.35">
      <c r="C13888" t="s">
        <v>1882</v>
      </c>
      <c r="D13888" s="4">
        <v>44251</v>
      </c>
      <c r="E13888" s="4">
        <v>462162</v>
      </c>
      <c r="I13888" s="4">
        <v>506413</v>
      </c>
      <c r="J13888" s="4">
        <v>506413</v>
      </c>
    </row>
    <row r="13889" spans="1:10" x14ac:dyDescent="0.35">
      <c r="C13889" t="s">
        <v>1883</v>
      </c>
      <c r="D13889" s="4">
        <v>91415</v>
      </c>
      <c r="I13889" s="4">
        <v>91415</v>
      </c>
      <c r="J13889" s="4">
        <v>91415</v>
      </c>
    </row>
    <row r="13890" spans="1:10" x14ac:dyDescent="0.35">
      <c r="B13890" t="s">
        <v>56</v>
      </c>
      <c r="D13890" s="4">
        <v>5201942</v>
      </c>
      <c r="E13890" s="4">
        <v>462162</v>
      </c>
      <c r="I13890" s="4">
        <v>5664104</v>
      </c>
      <c r="J13890" s="4">
        <v>5664104</v>
      </c>
    </row>
    <row r="13891" spans="1:10" x14ac:dyDescent="0.35">
      <c r="B13891" t="s">
        <v>1885</v>
      </c>
      <c r="C13891" t="s">
        <v>1886</v>
      </c>
      <c r="D13891" s="4">
        <v>117830</v>
      </c>
      <c r="I13891" s="4">
        <v>117830</v>
      </c>
      <c r="J13891" s="4">
        <v>117830</v>
      </c>
    </row>
    <row r="13892" spans="1:10" x14ac:dyDescent="0.35">
      <c r="B13892" t="s">
        <v>57</v>
      </c>
      <c r="D13892" s="4">
        <v>117830</v>
      </c>
      <c r="I13892" s="4">
        <v>117830</v>
      </c>
      <c r="J13892" s="4">
        <v>117830</v>
      </c>
    </row>
    <row r="13893" spans="1:10" x14ac:dyDescent="0.35">
      <c r="B13893" t="s">
        <v>1887</v>
      </c>
      <c r="C13893" t="s">
        <v>1904</v>
      </c>
      <c r="D13893" s="4">
        <v>500000</v>
      </c>
      <c r="I13893" s="4">
        <v>500000</v>
      </c>
      <c r="J13893" s="4">
        <v>500000</v>
      </c>
    </row>
    <row r="13894" spans="1:10" x14ac:dyDescent="0.35">
      <c r="C13894" t="s">
        <v>1888</v>
      </c>
      <c r="H13894" s="4">
        <v>1728000</v>
      </c>
      <c r="I13894" s="4">
        <v>1728000</v>
      </c>
      <c r="J13894">
        <v>0</v>
      </c>
    </row>
    <row r="13895" spans="1:10" x14ac:dyDescent="0.35">
      <c r="C13895" t="s">
        <v>1901</v>
      </c>
      <c r="E13895" s="4">
        <v>1513500</v>
      </c>
      <c r="I13895" s="4">
        <v>1513500</v>
      </c>
      <c r="J13895">
        <v>1513500</v>
      </c>
    </row>
    <row r="13896" spans="1:10" x14ac:dyDescent="0.35">
      <c r="C13896" t="s">
        <v>1889</v>
      </c>
      <c r="E13896" s="4">
        <v>2625000</v>
      </c>
      <c r="I13896" s="4">
        <v>2625000</v>
      </c>
      <c r="J13896">
        <v>2625000</v>
      </c>
    </row>
    <row r="13897" spans="1:10" x14ac:dyDescent="0.35">
      <c r="C13897" t="s">
        <v>1890</v>
      </c>
      <c r="E13897" s="4">
        <v>1513500</v>
      </c>
      <c r="I13897" s="4">
        <v>1513500</v>
      </c>
      <c r="J13897">
        <v>1513500</v>
      </c>
    </row>
    <row r="13898" spans="1:10" x14ac:dyDescent="0.35">
      <c r="C13898" t="s">
        <v>1902</v>
      </c>
      <c r="E13898" s="4">
        <v>3027000</v>
      </c>
      <c r="I13898" s="4">
        <v>3027000</v>
      </c>
      <c r="J13898">
        <v>3027000</v>
      </c>
    </row>
    <row r="13899" spans="1:10" x14ac:dyDescent="0.35">
      <c r="B13899" t="s">
        <v>58</v>
      </c>
      <c r="D13899" s="4">
        <v>500000</v>
      </c>
      <c r="E13899" s="4">
        <v>8679000</v>
      </c>
      <c r="H13899" s="4">
        <v>1728000</v>
      </c>
      <c r="I13899" s="4">
        <v>10907000</v>
      </c>
      <c r="J13899" s="4">
        <v>9179000</v>
      </c>
    </row>
    <row r="13900" spans="1:10" x14ac:dyDescent="0.35">
      <c r="A13900" t="s">
        <v>1787</v>
      </c>
      <c r="D13900" s="4">
        <v>131005798</v>
      </c>
      <c r="E13900" s="4">
        <v>30998895</v>
      </c>
      <c r="F13900" s="4">
        <v>16294821</v>
      </c>
      <c r="G13900" s="4">
        <v>1995515</v>
      </c>
      <c r="H13900" s="4">
        <v>17732396</v>
      </c>
      <c r="I13900" s="4">
        <v>198027425</v>
      </c>
      <c r="J13900" s="4">
        <v>162004693</v>
      </c>
    </row>
    <row r="13901" spans="1:10" x14ac:dyDescent="0.35">
      <c r="A13901" t="s">
        <v>1300</v>
      </c>
      <c r="B13901" t="s">
        <v>1842</v>
      </c>
      <c r="C13901" t="s">
        <v>1843</v>
      </c>
      <c r="D13901" s="4">
        <v>98048</v>
      </c>
      <c r="E13901" s="4">
        <v>761600</v>
      </c>
      <c r="F13901" s="4">
        <v>603944</v>
      </c>
      <c r="I13901" s="4">
        <v>1463593</v>
      </c>
      <c r="J13901" s="4">
        <v>859648</v>
      </c>
    </row>
    <row r="13902" spans="1:10" x14ac:dyDescent="0.35">
      <c r="C13902" t="s">
        <v>1844</v>
      </c>
      <c r="D13902" s="4">
        <v>16436</v>
      </c>
      <c r="H13902" s="4">
        <v>151766</v>
      </c>
      <c r="I13902" s="4">
        <v>168202</v>
      </c>
      <c r="J13902" s="4">
        <v>16436</v>
      </c>
    </row>
    <row r="13903" spans="1:10" x14ac:dyDescent="0.35">
      <c r="C13903" t="s">
        <v>1845</v>
      </c>
      <c r="H13903" s="4">
        <v>171472</v>
      </c>
      <c r="I13903" s="4">
        <v>171472</v>
      </c>
      <c r="J13903">
        <v>0</v>
      </c>
    </row>
    <row r="13904" spans="1:10" x14ac:dyDescent="0.35">
      <c r="B13904" t="s">
        <v>51</v>
      </c>
      <c r="D13904" s="4">
        <v>114484</v>
      </c>
      <c r="E13904" s="4">
        <v>761600</v>
      </c>
      <c r="F13904" s="4">
        <v>603944</v>
      </c>
      <c r="H13904" s="4">
        <v>323238</v>
      </c>
      <c r="I13904" s="4">
        <v>1803266</v>
      </c>
      <c r="J13904" s="4">
        <v>876084</v>
      </c>
    </row>
    <row r="13905" spans="2:10" x14ac:dyDescent="0.35">
      <c r="B13905" t="s">
        <v>1843</v>
      </c>
      <c r="C13905" t="s">
        <v>1846</v>
      </c>
      <c r="D13905" s="4">
        <v>22670</v>
      </c>
      <c r="E13905" s="4">
        <v>151261</v>
      </c>
      <c r="F13905" s="4">
        <v>682894</v>
      </c>
      <c r="H13905" s="4">
        <v>381270</v>
      </c>
      <c r="I13905" s="4">
        <v>1238095</v>
      </c>
      <c r="J13905" s="4">
        <v>173931</v>
      </c>
    </row>
    <row r="13906" spans="2:10" x14ac:dyDescent="0.35">
      <c r="C13906" t="s">
        <v>1847</v>
      </c>
      <c r="D13906" s="4">
        <v>1859</v>
      </c>
      <c r="E13906" s="4">
        <v>740009</v>
      </c>
      <c r="F13906" s="4">
        <v>236252</v>
      </c>
      <c r="H13906" s="4">
        <v>660000</v>
      </c>
      <c r="I13906" s="4">
        <v>1638120</v>
      </c>
      <c r="J13906" s="4">
        <v>741868</v>
      </c>
    </row>
    <row r="13907" spans="2:10" x14ac:dyDescent="0.35">
      <c r="C13907" t="s">
        <v>1848</v>
      </c>
      <c r="D13907" s="4">
        <v>616</v>
      </c>
      <c r="I13907" s="4">
        <v>616</v>
      </c>
      <c r="J13907" s="4">
        <v>616</v>
      </c>
    </row>
    <row r="13908" spans="2:10" x14ac:dyDescent="0.35">
      <c r="B13908" t="s">
        <v>52</v>
      </c>
      <c r="D13908" s="4">
        <v>25145</v>
      </c>
      <c r="E13908" s="4">
        <v>891270</v>
      </c>
      <c r="F13908" s="4">
        <v>919145</v>
      </c>
      <c r="H13908" s="4">
        <v>1041270</v>
      </c>
      <c r="I13908" s="4">
        <v>2876831</v>
      </c>
      <c r="J13908" s="4">
        <v>916415</v>
      </c>
    </row>
    <row r="13909" spans="2:10" x14ac:dyDescent="0.35">
      <c r="B13909" t="s">
        <v>1849</v>
      </c>
      <c r="C13909" t="s">
        <v>1850</v>
      </c>
      <c r="E13909" s="4">
        <v>800000</v>
      </c>
      <c r="I13909" s="4">
        <v>800000</v>
      </c>
      <c r="J13909">
        <v>800000</v>
      </c>
    </row>
    <row r="13910" spans="2:10" x14ac:dyDescent="0.35">
      <c r="B13910" t="s">
        <v>53</v>
      </c>
      <c r="E13910" s="4">
        <v>800000</v>
      </c>
      <c r="I13910" s="4">
        <v>800000</v>
      </c>
      <c r="J13910">
        <v>800000</v>
      </c>
    </row>
    <row r="13911" spans="2:10" x14ac:dyDescent="0.35">
      <c r="B13911" t="s">
        <v>1844</v>
      </c>
      <c r="C13911" t="s">
        <v>1851</v>
      </c>
      <c r="H13911" s="4">
        <v>24484</v>
      </c>
      <c r="I13911" s="4">
        <v>24484</v>
      </c>
      <c r="J13911">
        <v>0</v>
      </c>
    </row>
    <row r="13912" spans="2:10" x14ac:dyDescent="0.35">
      <c r="C13912" t="s">
        <v>1853</v>
      </c>
      <c r="G13912" s="4">
        <v>1539</v>
      </c>
      <c r="I13912" s="4">
        <v>1539</v>
      </c>
      <c r="J13912">
        <v>0</v>
      </c>
    </row>
    <row r="13913" spans="2:10" x14ac:dyDescent="0.35">
      <c r="C13913" t="s">
        <v>1903</v>
      </c>
      <c r="D13913" s="4">
        <v>4508</v>
      </c>
      <c r="I13913" s="4">
        <v>4508</v>
      </c>
      <c r="J13913" s="4">
        <v>4508</v>
      </c>
    </row>
    <row r="13914" spans="2:10" x14ac:dyDescent="0.35">
      <c r="C13914" t="s">
        <v>1854</v>
      </c>
      <c r="H13914" s="4">
        <v>73974</v>
      </c>
      <c r="I13914" s="4">
        <v>73974</v>
      </c>
      <c r="J13914">
        <v>0</v>
      </c>
    </row>
    <row r="13915" spans="2:10" x14ac:dyDescent="0.35">
      <c r="C13915" t="s">
        <v>1855</v>
      </c>
      <c r="D13915" s="4">
        <v>3859</v>
      </c>
      <c r="H13915" s="4">
        <v>61084</v>
      </c>
      <c r="I13915" s="4">
        <v>64942</v>
      </c>
      <c r="J13915" s="4">
        <v>3859</v>
      </c>
    </row>
    <row r="13916" spans="2:10" x14ac:dyDescent="0.35">
      <c r="C13916" t="s">
        <v>1857</v>
      </c>
      <c r="H13916" s="4">
        <v>17653</v>
      </c>
      <c r="I13916" s="4">
        <v>17653</v>
      </c>
      <c r="J13916">
        <v>0</v>
      </c>
    </row>
    <row r="13917" spans="2:10" x14ac:dyDescent="0.35">
      <c r="B13917" t="s">
        <v>1844</v>
      </c>
      <c r="C13917" t="s">
        <v>1858</v>
      </c>
      <c r="H13917" s="4">
        <v>5195</v>
      </c>
      <c r="I13917" s="4">
        <v>5195</v>
      </c>
      <c r="J13917">
        <v>0</v>
      </c>
    </row>
    <row r="13918" spans="2:10" x14ac:dyDescent="0.35">
      <c r="C13918" t="s">
        <v>1859</v>
      </c>
      <c r="D13918" s="4">
        <v>3</v>
      </c>
      <c r="H13918" s="4">
        <v>156114</v>
      </c>
      <c r="I13918" s="4">
        <v>156117</v>
      </c>
      <c r="J13918" s="4">
        <v>3</v>
      </c>
    </row>
    <row r="13919" spans="2:10" x14ac:dyDescent="0.35">
      <c r="C13919" t="s">
        <v>1860</v>
      </c>
      <c r="H13919" s="4">
        <v>217406</v>
      </c>
      <c r="I13919" s="4">
        <v>217406</v>
      </c>
      <c r="J13919">
        <v>0</v>
      </c>
    </row>
    <row r="13920" spans="2:10" x14ac:dyDescent="0.35">
      <c r="C13920" t="s">
        <v>1861</v>
      </c>
      <c r="H13920" s="4">
        <v>26116</v>
      </c>
      <c r="I13920" s="4">
        <v>26116</v>
      </c>
      <c r="J13920">
        <v>0</v>
      </c>
    </row>
    <row r="13921" spans="2:10" x14ac:dyDescent="0.35">
      <c r="C13921" t="s">
        <v>1863</v>
      </c>
      <c r="H13921" s="4">
        <v>7780</v>
      </c>
      <c r="I13921" s="4">
        <v>7780</v>
      </c>
      <c r="J13921">
        <v>0</v>
      </c>
    </row>
    <row r="13922" spans="2:10" x14ac:dyDescent="0.35">
      <c r="B13922" t="s">
        <v>54</v>
      </c>
      <c r="D13922" s="4">
        <v>8370</v>
      </c>
      <c r="G13922" s="4">
        <v>1539</v>
      </c>
      <c r="H13922" s="4">
        <v>589806</v>
      </c>
      <c r="I13922" s="4">
        <v>599714</v>
      </c>
      <c r="J13922" s="4">
        <v>8370</v>
      </c>
    </row>
    <row r="13923" spans="2:10" x14ac:dyDescent="0.35">
      <c r="B13923" t="s">
        <v>1845</v>
      </c>
      <c r="C13923" t="s">
        <v>1865</v>
      </c>
      <c r="H13923" s="4">
        <v>43921</v>
      </c>
      <c r="I13923" s="4">
        <v>43921</v>
      </c>
      <c r="J13923">
        <v>0</v>
      </c>
    </row>
    <row r="13924" spans="2:10" x14ac:dyDescent="0.35">
      <c r="C13924" t="s">
        <v>1867</v>
      </c>
      <c r="F13924" s="4">
        <v>4500</v>
      </c>
      <c r="H13924" s="4">
        <v>212049</v>
      </c>
      <c r="I13924" s="4">
        <v>216549</v>
      </c>
      <c r="J13924">
        <v>0</v>
      </c>
    </row>
    <row r="13925" spans="2:10" x14ac:dyDescent="0.35">
      <c r="C13925" t="s">
        <v>1868</v>
      </c>
      <c r="H13925" s="4">
        <v>94031</v>
      </c>
      <c r="I13925" s="4">
        <v>94031</v>
      </c>
      <c r="J13925">
        <v>0</v>
      </c>
    </row>
    <row r="13926" spans="2:10" x14ac:dyDescent="0.35">
      <c r="C13926" t="s">
        <v>1869</v>
      </c>
      <c r="H13926" s="4">
        <v>37440</v>
      </c>
      <c r="I13926" s="4">
        <v>37440</v>
      </c>
      <c r="J13926">
        <v>0</v>
      </c>
    </row>
    <row r="13927" spans="2:10" x14ac:dyDescent="0.35">
      <c r="C13927" t="s">
        <v>1870</v>
      </c>
      <c r="H13927" s="4">
        <v>384570</v>
      </c>
      <c r="I13927" s="4">
        <v>384570</v>
      </c>
      <c r="J13927">
        <v>0</v>
      </c>
    </row>
    <row r="13928" spans="2:10" x14ac:dyDescent="0.35">
      <c r="C13928" t="s">
        <v>1871</v>
      </c>
      <c r="G13928" s="4">
        <v>151243</v>
      </c>
      <c r="I13928" s="4">
        <v>151243</v>
      </c>
      <c r="J13928">
        <v>0</v>
      </c>
    </row>
    <row r="13929" spans="2:10" x14ac:dyDescent="0.35">
      <c r="C13929" t="s">
        <v>1872</v>
      </c>
      <c r="E13929" s="4">
        <v>49000</v>
      </c>
      <c r="I13929" s="4">
        <v>49000</v>
      </c>
      <c r="J13929">
        <v>49000</v>
      </c>
    </row>
    <row r="13930" spans="2:10" x14ac:dyDescent="0.35">
      <c r="C13930" t="s">
        <v>1875</v>
      </c>
      <c r="H13930" s="4">
        <v>39522</v>
      </c>
      <c r="I13930" s="4">
        <v>39522</v>
      </c>
      <c r="J13930">
        <v>0</v>
      </c>
    </row>
    <row r="13931" spans="2:10" x14ac:dyDescent="0.35">
      <c r="B13931" t="s">
        <v>55</v>
      </c>
      <c r="E13931" s="4">
        <v>49000</v>
      </c>
      <c r="F13931" s="4">
        <v>4500</v>
      </c>
      <c r="G13931" s="4">
        <v>151243</v>
      </c>
      <c r="H13931" s="4">
        <v>811533</v>
      </c>
      <c r="I13931" s="4">
        <v>1016276</v>
      </c>
      <c r="J13931">
        <v>49000</v>
      </c>
    </row>
    <row r="13932" spans="2:10" x14ac:dyDescent="0.35">
      <c r="B13932" t="s">
        <v>1878</v>
      </c>
      <c r="C13932" t="s">
        <v>1879</v>
      </c>
      <c r="F13932" s="4">
        <v>16918</v>
      </c>
      <c r="I13932" s="4">
        <v>16918</v>
      </c>
      <c r="J13932">
        <v>0</v>
      </c>
    </row>
    <row r="13933" spans="2:10" x14ac:dyDescent="0.35">
      <c r="C13933" t="s">
        <v>1881</v>
      </c>
      <c r="E13933" s="4">
        <v>29701</v>
      </c>
      <c r="I13933" s="4">
        <v>29701</v>
      </c>
      <c r="J13933">
        <v>29701</v>
      </c>
    </row>
    <row r="13934" spans="2:10" x14ac:dyDescent="0.35">
      <c r="C13934" t="s">
        <v>1882</v>
      </c>
      <c r="E13934" s="4">
        <v>19807</v>
      </c>
      <c r="I13934" s="4">
        <v>19807</v>
      </c>
      <c r="J13934">
        <v>19807</v>
      </c>
    </row>
    <row r="13935" spans="2:10" x14ac:dyDescent="0.35">
      <c r="B13935" t="s">
        <v>56</v>
      </c>
      <c r="E13935" s="4">
        <v>49508</v>
      </c>
      <c r="F13935" s="4">
        <v>16918</v>
      </c>
      <c r="I13935" s="4">
        <v>66427</v>
      </c>
      <c r="J13935">
        <v>49508</v>
      </c>
    </row>
    <row r="13936" spans="2:10" x14ac:dyDescent="0.35">
      <c r="B13936" t="s">
        <v>1887</v>
      </c>
      <c r="C13936" t="s">
        <v>1888</v>
      </c>
      <c r="H13936" s="4">
        <v>81600</v>
      </c>
      <c r="I13936" s="4">
        <v>81600</v>
      </c>
      <c r="J13936">
        <v>0</v>
      </c>
    </row>
    <row r="13937" spans="1:10" x14ac:dyDescent="0.35">
      <c r="C13937" t="s">
        <v>1889</v>
      </c>
      <c r="H13937" s="4">
        <v>105000</v>
      </c>
      <c r="I13937" s="4">
        <v>105000</v>
      </c>
      <c r="J13937">
        <v>0</v>
      </c>
    </row>
    <row r="13938" spans="1:10" x14ac:dyDescent="0.35">
      <c r="C13938" t="s">
        <v>1890</v>
      </c>
      <c r="H13938" s="4">
        <v>37500</v>
      </c>
      <c r="I13938" s="4">
        <v>37500</v>
      </c>
      <c r="J13938">
        <v>0</v>
      </c>
    </row>
    <row r="13939" spans="1:10" x14ac:dyDescent="0.35">
      <c r="B13939" t="s">
        <v>58</v>
      </c>
      <c r="H13939" s="4">
        <v>224100</v>
      </c>
      <c r="I13939" s="4">
        <v>224100</v>
      </c>
      <c r="J13939">
        <v>0</v>
      </c>
    </row>
    <row r="13940" spans="1:10" x14ac:dyDescent="0.35">
      <c r="A13940" t="s">
        <v>1788</v>
      </c>
      <c r="D13940" s="4">
        <v>147999</v>
      </c>
      <c r="E13940" s="4">
        <v>2551379</v>
      </c>
      <c r="F13940" s="4">
        <v>1544508</v>
      </c>
      <c r="G13940" s="4">
        <v>152782</v>
      </c>
      <c r="H13940" s="4">
        <v>2989947</v>
      </c>
      <c r="I13940" s="4">
        <v>7386614</v>
      </c>
      <c r="J13940" s="4">
        <v>2699378</v>
      </c>
    </row>
    <row r="13941" spans="1:10" x14ac:dyDescent="0.35">
      <c r="A13941" t="s">
        <v>1304</v>
      </c>
      <c r="B13941" t="s">
        <v>1842</v>
      </c>
      <c r="C13941" t="s">
        <v>1843</v>
      </c>
      <c r="D13941" s="4">
        <v>38282884</v>
      </c>
      <c r="F13941" s="4">
        <v>17928400</v>
      </c>
      <c r="I13941" s="4">
        <v>56211284</v>
      </c>
      <c r="J13941" s="4">
        <v>38282884</v>
      </c>
    </row>
    <row r="13942" spans="1:10" x14ac:dyDescent="0.35">
      <c r="C13942" t="s">
        <v>1844</v>
      </c>
      <c r="D13942" s="4">
        <v>4377550</v>
      </c>
      <c r="E13942" s="4">
        <v>321797</v>
      </c>
      <c r="F13942" s="4">
        <v>997778</v>
      </c>
      <c r="G13942" s="4">
        <v>465630</v>
      </c>
      <c r="H13942" s="4">
        <v>312300</v>
      </c>
      <c r="I13942" s="4">
        <v>6475054</v>
      </c>
      <c r="J13942" s="4">
        <v>4699347</v>
      </c>
    </row>
    <row r="13943" spans="1:10" x14ac:dyDescent="0.35">
      <c r="C13943" t="s">
        <v>1845</v>
      </c>
      <c r="D13943" s="4">
        <v>4691030</v>
      </c>
      <c r="I13943" s="4">
        <v>4691030</v>
      </c>
      <c r="J13943" s="4">
        <v>4691030</v>
      </c>
    </row>
    <row r="13944" spans="1:10" x14ac:dyDescent="0.35">
      <c r="B13944" t="s">
        <v>51</v>
      </c>
      <c r="D13944" s="4">
        <v>47351465</v>
      </c>
      <c r="E13944" s="4">
        <v>321797</v>
      </c>
      <c r="F13944" s="4">
        <v>18926178</v>
      </c>
      <c r="G13944" s="4">
        <v>465630</v>
      </c>
      <c r="H13944" s="4">
        <v>312300</v>
      </c>
      <c r="I13944" s="4">
        <v>67377368</v>
      </c>
      <c r="J13944" s="4">
        <v>47673262</v>
      </c>
    </row>
    <row r="13945" spans="1:10" x14ac:dyDescent="0.35">
      <c r="B13945" t="s">
        <v>1843</v>
      </c>
      <c r="C13945" t="s">
        <v>1846</v>
      </c>
      <c r="D13945" s="4">
        <v>16380736</v>
      </c>
      <c r="E13945" s="4">
        <v>6539331</v>
      </c>
      <c r="F13945" s="4">
        <v>3482796</v>
      </c>
      <c r="G13945" s="4">
        <v>10582288</v>
      </c>
      <c r="H13945" s="4">
        <v>6337200</v>
      </c>
      <c r="I13945" s="4">
        <v>43322351</v>
      </c>
      <c r="J13945" s="4">
        <v>22920067</v>
      </c>
    </row>
    <row r="13946" spans="1:10" x14ac:dyDescent="0.35">
      <c r="C13946" t="s">
        <v>1847</v>
      </c>
      <c r="D13946" s="4">
        <v>19498349</v>
      </c>
      <c r="F13946" s="4">
        <v>1959588</v>
      </c>
      <c r="G13946" s="4">
        <v>1295157</v>
      </c>
      <c r="H13946" s="4">
        <v>78387</v>
      </c>
      <c r="I13946" s="4">
        <v>22831481</v>
      </c>
      <c r="J13946" s="4">
        <v>19498349</v>
      </c>
    </row>
    <row r="13947" spans="1:10" x14ac:dyDescent="0.35">
      <c r="C13947" t="s">
        <v>1848</v>
      </c>
      <c r="D13947" s="4">
        <v>133126</v>
      </c>
      <c r="E13947" s="4">
        <v>87751</v>
      </c>
      <c r="I13947" s="4">
        <v>220877</v>
      </c>
      <c r="J13947" s="4">
        <v>220877</v>
      </c>
    </row>
    <row r="13948" spans="1:10" x14ac:dyDescent="0.35">
      <c r="B13948" t="s">
        <v>52</v>
      </c>
      <c r="D13948" s="4">
        <v>36012211</v>
      </c>
      <c r="E13948" s="4">
        <v>6627081</v>
      </c>
      <c r="F13948" s="4">
        <v>5442384</v>
      </c>
      <c r="G13948" s="4">
        <v>11877445</v>
      </c>
      <c r="H13948" s="4">
        <v>6415587</v>
      </c>
      <c r="I13948" s="4">
        <v>66374708</v>
      </c>
      <c r="J13948" s="4">
        <v>42639292</v>
      </c>
    </row>
    <row r="13949" spans="1:10" x14ac:dyDescent="0.35">
      <c r="B13949" t="s">
        <v>1849</v>
      </c>
      <c r="C13949" t="s">
        <v>1850</v>
      </c>
      <c r="D13949" s="4">
        <v>8810660</v>
      </c>
      <c r="I13949" s="4">
        <v>8810660</v>
      </c>
      <c r="J13949" s="4">
        <v>8810660</v>
      </c>
    </row>
    <row r="13950" spans="1:10" x14ac:dyDescent="0.35">
      <c r="B13950" t="s">
        <v>53</v>
      </c>
      <c r="D13950" s="4">
        <v>8810660</v>
      </c>
      <c r="I13950" s="4">
        <v>8810660</v>
      </c>
      <c r="J13950" s="4">
        <v>8810660</v>
      </c>
    </row>
    <row r="13951" spans="1:10" x14ac:dyDescent="0.35">
      <c r="B13951" t="s">
        <v>1844</v>
      </c>
      <c r="C13951" t="s">
        <v>1851</v>
      </c>
      <c r="D13951" s="4">
        <v>278557</v>
      </c>
      <c r="H13951" s="4">
        <v>146903</v>
      </c>
      <c r="I13951" s="4">
        <v>425460</v>
      </c>
      <c r="J13951" s="4">
        <v>278557</v>
      </c>
    </row>
    <row r="13952" spans="1:10" x14ac:dyDescent="0.35">
      <c r="C13952" t="s">
        <v>1852</v>
      </c>
      <c r="F13952" s="4">
        <v>32711</v>
      </c>
      <c r="H13952" s="4">
        <v>40888</v>
      </c>
      <c r="I13952" s="4">
        <v>73599</v>
      </c>
      <c r="J13952">
        <v>0</v>
      </c>
    </row>
    <row r="13953" spans="2:10" x14ac:dyDescent="0.35">
      <c r="C13953" t="s">
        <v>1853</v>
      </c>
      <c r="F13953" s="4">
        <v>106487</v>
      </c>
      <c r="G13953" s="4">
        <v>92835</v>
      </c>
      <c r="H13953" s="4">
        <v>27304</v>
      </c>
      <c r="I13953" s="4">
        <v>226626</v>
      </c>
      <c r="J13953">
        <v>0</v>
      </c>
    </row>
    <row r="13954" spans="2:10" x14ac:dyDescent="0.35">
      <c r="C13954" t="s">
        <v>1893</v>
      </c>
      <c r="F13954" s="4">
        <v>1195</v>
      </c>
      <c r="I13954" s="4">
        <v>1195</v>
      </c>
      <c r="J13954">
        <v>0</v>
      </c>
    </row>
    <row r="13955" spans="2:10" x14ac:dyDescent="0.35">
      <c r="C13955" t="s">
        <v>1854</v>
      </c>
      <c r="E13955" s="4">
        <v>235371</v>
      </c>
      <c r="H13955" s="4">
        <v>1439127</v>
      </c>
      <c r="I13955" s="4">
        <v>1674499</v>
      </c>
      <c r="J13955">
        <v>235371</v>
      </c>
    </row>
    <row r="13956" spans="2:10" x14ac:dyDescent="0.35">
      <c r="C13956" t="s">
        <v>1919</v>
      </c>
      <c r="H13956" s="4">
        <v>209793</v>
      </c>
      <c r="I13956" s="4">
        <v>209793</v>
      </c>
      <c r="J13956">
        <v>0</v>
      </c>
    </row>
    <row r="13957" spans="2:10" x14ac:dyDescent="0.35">
      <c r="C13957" t="s">
        <v>1855</v>
      </c>
      <c r="D13957" s="4">
        <v>42969</v>
      </c>
      <c r="E13957" s="4">
        <v>1356419</v>
      </c>
      <c r="H13957" s="4">
        <v>331740</v>
      </c>
      <c r="I13957" s="4">
        <v>1731128</v>
      </c>
      <c r="J13957" s="4">
        <v>1399388</v>
      </c>
    </row>
    <row r="13958" spans="2:10" x14ac:dyDescent="0.35">
      <c r="C13958" t="s">
        <v>1856</v>
      </c>
      <c r="D13958" s="4">
        <v>13505</v>
      </c>
      <c r="E13958" s="4">
        <v>14495</v>
      </c>
      <c r="H13958" s="4">
        <v>82831</v>
      </c>
      <c r="I13958" s="4">
        <v>110831</v>
      </c>
      <c r="J13958" s="4">
        <v>28000</v>
      </c>
    </row>
    <row r="13959" spans="2:10" x14ac:dyDescent="0.35">
      <c r="C13959" t="s">
        <v>1857</v>
      </c>
      <c r="D13959" s="4">
        <v>3752</v>
      </c>
      <c r="E13959" s="4">
        <v>7469</v>
      </c>
      <c r="H13959" s="4">
        <v>71291</v>
      </c>
      <c r="I13959" s="4">
        <v>82512</v>
      </c>
      <c r="J13959" s="4">
        <v>11221</v>
      </c>
    </row>
    <row r="13960" spans="2:10" x14ac:dyDescent="0.35">
      <c r="C13960" t="s">
        <v>1858</v>
      </c>
      <c r="G13960" s="4">
        <v>62342</v>
      </c>
      <c r="I13960" s="4">
        <v>62342</v>
      </c>
      <c r="J13960">
        <v>0</v>
      </c>
    </row>
    <row r="13961" spans="2:10" x14ac:dyDescent="0.35">
      <c r="C13961" t="s">
        <v>1859</v>
      </c>
      <c r="D13961" s="4">
        <v>718571</v>
      </c>
      <c r="E13961" s="4">
        <v>300000</v>
      </c>
      <c r="G13961" s="4">
        <v>1525000</v>
      </c>
      <c r="H13961" s="4">
        <v>960486</v>
      </c>
      <c r="I13961" s="4">
        <v>3504057</v>
      </c>
      <c r="J13961" s="4">
        <v>1018571</v>
      </c>
    </row>
    <row r="13962" spans="2:10" x14ac:dyDescent="0.35">
      <c r="C13962" t="s">
        <v>1915</v>
      </c>
      <c r="H13962" s="4">
        <v>5</v>
      </c>
      <c r="I13962" s="4">
        <v>5</v>
      </c>
      <c r="J13962">
        <v>0</v>
      </c>
    </row>
    <row r="13963" spans="2:10" x14ac:dyDescent="0.35">
      <c r="C13963" t="s">
        <v>1860</v>
      </c>
      <c r="E13963" s="4">
        <v>0</v>
      </c>
      <c r="G13963" s="4">
        <v>1630545</v>
      </c>
      <c r="H13963" s="4">
        <v>108703</v>
      </c>
      <c r="I13963" s="4">
        <v>1739249</v>
      </c>
      <c r="J13963">
        <v>0</v>
      </c>
    </row>
    <row r="13964" spans="2:10" x14ac:dyDescent="0.35">
      <c r="C13964" t="s">
        <v>1861</v>
      </c>
      <c r="D13964" s="4">
        <v>360728</v>
      </c>
      <c r="I13964" s="4">
        <v>360728</v>
      </c>
      <c r="J13964" s="4">
        <v>360728</v>
      </c>
    </row>
    <row r="13965" spans="2:10" x14ac:dyDescent="0.35">
      <c r="C13965" t="s">
        <v>1862</v>
      </c>
      <c r="D13965" s="4">
        <v>85464</v>
      </c>
      <c r="E13965" s="4">
        <v>427321</v>
      </c>
      <c r="G13965" s="4">
        <v>1452893</v>
      </c>
      <c r="H13965" s="4">
        <v>213601</v>
      </c>
      <c r="I13965" s="4">
        <v>2179280</v>
      </c>
      <c r="J13965" s="4">
        <v>512785</v>
      </c>
    </row>
    <row r="13966" spans="2:10" x14ac:dyDescent="0.35">
      <c r="C13966" t="s">
        <v>1863</v>
      </c>
      <c r="E13966" s="4">
        <v>7780</v>
      </c>
      <c r="F13966" s="4">
        <v>62239</v>
      </c>
      <c r="H13966" s="4">
        <v>7780</v>
      </c>
      <c r="I13966" s="4">
        <v>77799</v>
      </c>
      <c r="J13966">
        <v>7780</v>
      </c>
    </row>
    <row r="13967" spans="2:10" x14ac:dyDescent="0.35">
      <c r="C13967" t="s">
        <v>1913</v>
      </c>
      <c r="D13967" s="4">
        <v>1884160</v>
      </c>
      <c r="E13967" s="4">
        <v>1099093</v>
      </c>
      <c r="I13967" s="4">
        <v>2983254</v>
      </c>
      <c r="J13967" s="4">
        <v>2983253</v>
      </c>
    </row>
    <row r="13968" spans="2:10" x14ac:dyDescent="0.35">
      <c r="B13968" t="s">
        <v>54</v>
      </c>
      <c r="D13968" s="4">
        <v>3387707</v>
      </c>
      <c r="E13968" s="4">
        <v>3447949</v>
      </c>
      <c r="F13968" s="4">
        <v>202632</v>
      </c>
      <c r="G13968" s="4">
        <v>4763615</v>
      </c>
      <c r="H13968" s="4">
        <v>3640453</v>
      </c>
      <c r="I13968" s="4">
        <v>15442355</v>
      </c>
      <c r="J13968" s="4">
        <v>6835656</v>
      </c>
    </row>
    <row r="13969" spans="2:10" x14ac:dyDescent="0.35">
      <c r="B13969" t="s">
        <v>1845</v>
      </c>
      <c r="C13969" t="s">
        <v>1864</v>
      </c>
      <c r="F13969" s="4">
        <v>11158</v>
      </c>
      <c r="I13969" s="4">
        <v>11158</v>
      </c>
      <c r="J13969">
        <v>0</v>
      </c>
    </row>
    <row r="13970" spans="2:10" x14ac:dyDescent="0.35">
      <c r="C13970" t="s">
        <v>1865</v>
      </c>
      <c r="D13970" s="4">
        <v>7610</v>
      </c>
      <c r="H13970" s="4">
        <v>431162</v>
      </c>
      <c r="I13970" s="4">
        <v>438772</v>
      </c>
      <c r="J13970" s="4">
        <v>7610</v>
      </c>
    </row>
    <row r="13971" spans="2:10" x14ac:dyDescent="0.35">
      <c r="C13971" t="s">
        <v>1866</v>
      </c>
      <c r="I13971" s="4">
        <v>0</v>
      </c>
      <c r="J13971">
        <v>0</v>
      </c>
    </row>
    <row r="13972" spans="2:10" x14ac:dyDescent="0.35">
      <c r="C13972" t="s">
        <v>1867</v>
      </c>
      <c r="D13972" s="4">
        <v>32415</v>
      </c>
      <c r="E13972" s="4">
        <v>258341</v>
      </c>
      <c r="F13972" s="4">
        <v>51668</v>
      </c>
      <c r="G13972" s="4">
        <v>4500</v>
      </c>
      <c r="H13972" s="4">
        <v>3393344</v>
      </c>
      <c r="I13972" s="4">
        <v>3740267</v>
      </c>
      <c r="J13972" s="4">
        <v>290756</v>
      </c>
    </row>
    <row r="13973" spans="2:10" x14ac:dyDescent="0.35">
      <c r="C13973" t="s">
        <v>1868</v>
      </c>
      <c r="F13973" s="4">
        <v>147334</v>
      </c>
      <c r="G13973" s="4">
        <v>55259</v>
      </c>
      <c r="H13973" s="4">
        <v>3430340</v>
      </c>
      <c r="I13973" s="4">
        <v>3632933</v>
      </c>
      <c r="J13973">
        <v>0</v>
      </c>
    </row>
    <row r="13974" spans="2:10" x14ac:dyDescent="0.35">
      <c r="C13974" t="s">
        <v>1869</v>
      </c>
      <c r="H13974" s="4">
        <v>234240</v>
      </c>
      <c r="I13974" s="4">
        <v>234240</v>
      </c>
      <c r="J13974">
        <v>0</v>
      </c>
    </row>
    <row r="13975" spans="2:10" x14ac:dyDescent="0.35">
      <c r="C13975" t="s">
        <v>1870</v>
      </c>
      <c r="E13975" s="4">
        <v>12302235</v>
      </c>
      <c r="F13975" s="4">
        <v>0</v>
      </c>
      <c r="H13975" s="4">
        <v>185366</v>
      </c>
      <c r="I13975" s="4">
        <v>12487601</v>
      </c>
      <c r="J13975">
        <v>12302235</v>
      </c>
    </row>
    <row r="13976" spans="2:10" x14ac:dyDescent="0.35">
      <c r="C13976" t="s">
        <v>1871</v>
      </c>
      <c r="D13976" s="4">
        <v>6464383</v>
      </c>
      <c r="E13976" s="4">
        <v>18055</v>
      </c>
      <c r="H13976" s="4">
        <v>2100000</v>
      </c>
      <c r="I13976" s="4">
        <v>8582438</v>
      </c>
      <c r="J13976" s="4">
        <v>6482438</v>
      </c>
    </row>
    <row r="13977" spans="2:10" x14ac:dyDescent="0.35">
      <c r="C13977" t="s">
        <v>1872</v>
      </c>
      <c r="D13977" s="4">
        <v>588000</v>
      </c>
      <c r="I13977" s="4">
        <v>588000</v>
      </c>
      <c r="J13977" s="4">
        <v>588000</v>
      </c>
    </row>
    <row r="13978" spans="2:10" x14ac:dyDescent="0.35">
      <c r="C13978" t="s">
        <v>1873</v>
      </c>
      <c r="D13978" s="4">
        <v>4420</v>
      </c>
      <c r="I13978" s="4">
        <v>4420</v>
      </c>
      <c r="J13978" s="4">
        <v>4420</v>
      </c>
    </row>
    <row r="13979" spans="2:10" x14ac:dyDescent="0.35">
      <c r="C13979" t="s">
        <v>1875</v>
      </c>
      <c r="H13979" s="4">
        <v>95318</v>
      </c>
      <c r="I13979" s="4">
        <v>95318</v>
      </c>
      <c r="J13979">
        <v>0</v>
      </c>
    </row>
    <row r="13980" spans="2:10" x14ac:dyDescent="0.35">
      <c r="C13980" t="s">
        <v>1877</v>
      </c>
      <c r="D13980" s="4">
        <v>1858</v>
      </c>
      <c r="I13980" s="4">
        <v>1858</v>
      </c>
      <c r="J13980" s="4">
        <v>1858</v>
      </c>
    </row>
    <row r="13981" spans="2:10" x14ac:dyDescent="0.35">
      <c r="B13981" t="s">
        <v>55</v>
      </c>
      <c r="D13981" s="4">
        <v>7098686</v>
      </c>
      <c r="E13981" s="4">
        <v>12578631</v>
      </c>
      <c r="F13981" s="4">
        <v>210160</v>
      </c>
      <c r="G13981" s="4">
        <v>59759</v>
      </c>
      <c r="H13981" s="4">
        <v>9869771</v>
      </c>
      <c r="I13981" s="4">
        <v>29817007</v>
      </c>
      <c r="J13981" s="4">
        <v>19677317</v>
      </c>
    </row>
    <row r="13982" spans="2:10" x14ac:dyDescent="0.35">
      <c r="B13982" t="s">
        <v>1878</v>
      </c>
      <c r="C13982" t="s">
        <v>1879</v>
      </c>
      <c r="D13982" s="4">
        <v>481650</v>
      </c>
      <c r="I13982" s="4">
        <v>481650</v>
      </c>
      <c r="J13982" s="4">
        <v>481650</v>
      </c>
    </row>
    <row r="13983" spans="2:10" x14ac:dyDescent="0.35">
      <c r="C13983" t="s">
        <v>1907</v>
      </c>
      <c r="D13983" s="4">
        <v>491</v>
      </c>
      <c r="I13983" s="4">
        <v>491</v>
      </c>
      <c r="J13983" s="4">
        <v>491</v>
      </c>
    </row>
    <row r="13984" spans="2:10" x14ac:dyDescent="0.35">
      <c r="C13984" t="s">
        <v>1880</v>
      </c>
      <c r="D13984" s="4">
        <v>1973076</v>
      </c>
      <c r="I13984" s="4">
        <v>1973076</v>
      </c>
      <c r="J13984" s="4">
        <v>1973076</v>
      </c>
    </row>
    <row r="13985" spans="1:10" x14ac:dyDescent="0.35">
      <c r="C13985" t="s">
        <v>1881</v>
      </c>
      <c r="D13985" s="4">
        <v>1858206</v>
      </c>
      <c r="I13985" s="4">
        <v>1858206</v>
      </c>
      <c r="J13985" s="4">
        <v>1858206</v>
      </c>
    </row>
    <row r="13986" spans="1:10" x14ac:dyDescent="0.35">
      <c r="C13986" t="s">
        <v>1895</v>
      </c>
      <c r="D13986" s="4">
        <v>197882</v>
      </c>
      <c r="I13986" s="4">
        <v>197882</v>
      </c>
      <c r="J13986" s="4">
        <v>197882</v>
      </c>
    </row>
    <row r="13987" spans="1:10" x14ac:dyDescent="0.35">
      <c r="C13987" t="s">
        <v>1882</v>
      </c>
      <c r="D13987" s="4">
        <v>5722</v>
      </c>
      <c r="E13987" s="4">
        <v>269595</v>
      </c>
      <c r="I13987" s="4">
        <v>275317</v>
      </c>
      <c r="J13987" s="4">
        <v>275317</v>
      </c>
    </row>
    <row r="13988" spans="1:10" x14ac:dyDescent="0.35">
      <c r="C13988" t="s">
        <v>1883</v>
      </c>
      <c r="D13988" s="4">
        <v>16396</v>
      </c>
      <c r="I13988" s="4">
        <v>16396</v>
      </c>
      <c r="J13988" s="4">
        <v>16396</v>
      </c>
    </row>
    <row r="13989" spans="1:10" x14ac:dyDescent="0.35">
      <c r="C13989" t="s">
        <v>1884</v>
      </c>
      <c r="D13989" s="4">
        <v>55829</v>
      </c>
      <c r="I13989" s="4">
        <v>55829</v>
      </c>
      <c r="J13989" s="4">
        <v>55829</v>
      </c>
    </row>
    <row r="13990" spans="1:10" x14ac:dyDescent="0.35">
      <c r="B13990" t="s">
        <v>56</v>
      </c>
      <c r="D13990" s="4">
        <v>4589252</v>
      </c>
      <c r="E13990" s="4">
        <v>269595</v>
      </c>
      <c r="I13990" s="4">
        <v>4858846</v>
      </c>
      <c r="J13990" s="4">
        <v>4858847</v>
      </c>
    </row>
    <row r="13991" spans="1:10" x14ac:dyDescent="0.35">
      <c r="B13991" t="s">
        <v>1885</v>
      </c>
      <c r="C13991" t="s">
        <v>1886</v>
      </c>
      <c r="H13991" s="4">
        <v>688127</v>
      </c>
      <c r="I13991" s="4">
        <v>688127</v>
      </c>
      <c r="J13991">
        <v>0</v>
      </c>
    </row>
    <row r="13992" spans="1:10" x14ac:dyDescent="0.35">
      <c r="B13992" t="s">
        <v>57</v>
      </c>
      <c r="H13992" s="4">
        <v>688127</v>
      </c>
      <c r="I13992" s="4">
        <v>688127</v>
      </c>
      <c r="J13992">
        <v>0</v>
      </c>
    </row>
    <row r="13993" spans="1:10" x14ac:dyDescent="0.35">
      <c r="B13993" t="s">
        <v>1887</v>
      </c>
      <c r="C13993" t="s">
        <v>1904</v>
      </c>
      <c r="E13993" s="4">
        <v>250000</v>
      </c>
      <c r="I13993" s="4">
        <v>250000</v>
      </c>
      <c r="J13993">
        <v>250000</v>
      </c>
    </row>
    <row r="13994" spans="1:10" x14ac:dyDescent="0.35">
      <c r="C13994" t="s">
        <v>1888</v>
      </c>
      <c r="H13994" s="4">
        <v>691200</v>
      </c>
      <c r="I13994" s="4">
        <v>691200</v>
      </c>
      <c r="J13994">
        <v>0</v>
      </c>
    </row>
    <row r="13995" spans="1:10" x14ac:dyDescent="0.35">
      <c r="C13995" t="s">
        <v>1889</v>
      </c>
      <c r="H13995" s="4">
        <v>2226000</v>
      </c>
      <c r="I13995" s="4">
        <v>2226000</v>
      </c>
      <c r="J13995">
        <v>0</v>
      </c>
    </row>
    <row r="13996" spans="1:10" x14ac:dyDescent="0.35">
      <c r="C13996" t="s">
        <v>1890</v>
      </c>
      <c r="H13996" s="4">
        <v>607500</v>
      </c>
      <c r="I13996" s="4">
        <v>607500</v>
      </c>
      <c r="J13996">
        <v>0</v>
      </c>
    </row>
    <row r="13997" spans="1:10" x14ac:dyDescent="0.35">
      <c r="B13997" t="s">
        <v>58</v>
      </c>
      <c r="E13997" s="4">
        <v>250000</v>
      </c>
      <c r="H13997" s="4">
        <v>3524700</v>
      </c>
      <c r="I13997" s="4">
        <v>3774700</v>
      </c>
      <c r="J13997">
        <v>250000</v>
      </c>
    </row>
    <row r="13998" spans="1:10" x14ac:dyDescent="0.35">
      <c r="A13998" t="s">
        <v>1789</v>
      </c>
      <c r="D13998" s="4">
        <v>107249980</v>
      </c>
      <c r="E13998" s="4">
        <v>23495053</v>
      </c>
      <c r="F13998" s="4">
        <v>24781353</v>
      </c>
      <c r="G13998" s="4">
        <v>17166449</v>
      </c>
      <c r="H13998" s="4">
        <v>24450938</v>
      </c>
      <c r="I13998" s="4">
        <v>197143773</v>
      </c>
      <c r="J13998" s="4">
        <v>130745033</v>
      </c>
    </row>
    <row r="13999" spans="1:10" x14ac:dyDescent="0.35">
      <c r="A13999" t="s">
        <v>1310</v>
      </c>
      <c r="B13999" t="s">
        <v>1842</v>
      </c>
      <c r="C13999" t="s">
        <v>1843</v>
      </c>
      <c r="D13999" s="4">
        <v>6302676</v>
      </c>
      <c r="F13999" s="4">
        <v>3378200</v>
      </c>
      <c r="I13999" s="4">
        <v>9680876</v>
      </c>
      <c r="J13999" s="4">
        <v>6302676</v>
      </c>
    </row>
    <row r="14000" spans="1:10" x14ac:dyDescent="0.35">
      <c r="C14000" t="s">
        <v>1844</v>
      </c>
      <c r="D14000" s="4">
        <v>301880</v>
      </c>
      <c r="F14000" s="4">
        <v>212369</v>
      </c>
      <c r="G14000" s="4">
        <v>274389</v>
      </c>
      <c r="H14000" s="4">
        <v>285143</v>
      </c>
      <c r="I14000" s="4">
        <v>1073780</v>
      </c>
      <c r="J14000" s="4">
        <v>301880</v>
      </c>
    </row>
    <row r="14001" spans="2:10" x14ac:dyDescent="0.35">
      <c r="C14001" t="s">
        <v>1845</v>
      </c>
      <c r="D14001" s="4">
        <v>10020</v>
      </c>
      <c r="E14001" s="4">
        <v>335553</v>
      </c>
      <c r="G14001" s="4">
        <v>393203</v>
      </c>
      <c r="I14001" s="4">
        <v>738776</v>
      </c>
      <c r="J14001" s="4">
        <v>345573</v>
      </c>
    </row>
    <row r="14002" spans="2:10" x14ac:dyDescent="0.35">
      <c r="B14002" t="s">
        <v>51</v>
      </c>
      <c r="D14002" s="4">
        <v>6614576</v>
      </c>
      <c r="E14002" s="4">
        <v>335553</v>
      </c>
      <c r="F14002" s="4">
        <v>3590569</v>
      </c>
      <c r="G14002" s="4">
        <v>667592</v>
      </c>
      <c r="H14002" s="4">
        <v>285143</v>
      </c>
      <c r="I14002" s="4">
        <v>11493432</v>
      </c>
      <c r="J14002" s="4">
        <v>6950129</v>
      </c>
    </row>
    <row r="14003" spans="2:10" x14ac:dyDescent="0.35">
      <c r="B14003" t="s">
        <v>1843</v>
      </c>
      <c r="C14003" t="s">
        <v>1846</v>
      </c>
      <c r="D14003" s="4">
        <v>6464216</v>
      </c>
      <c r="E14003" s="4">
        <v>2849535</v>
      </c>
      <c r="I14003" s="4">
        <v>9313751</v>
      </c>
      <c r="J14003" s="4">
        <v>9313751</v>
      </c>
    </row>
    <row r="14004" spans="2:10" x14ac:dyDescent="0.35">
      <c r="C14004" t="s">
        <v>1847</v>
      </c>
      <c r="D14004" s="4">
        <v>2433216</v>
      </c>
      <c r="F14004" s="4">
        <v>135135</v>
      </c>
      <c r="G14004" s="4">
        <v>825000</v>
      </c>
      <c r="I14004" s="4">
        <v>3393351</v>
      </c>
      <c r="J14004" s="4">
        <v>2433216</v>
      </c>
    </row>
    <row r="14005" spans="2:10" x14ac:dyDescent="0.35">
      <c r="C14005" t="s">
        <v>1848</v>
      </c>
      <c r="D14005" s="4">
        <v>8956</v>
      </c>
      <c r="I14005" s="4">
        <v>8956</v>
      </c>
      <c r="J14005" s="4">
        <v>8956</v>
      </c>
    </row>
    <row r="14006" spans="2:10" x14ac:dyDescent="0.35">
      <c r="B14006" t="s">
        <v>52</v>
      </c>
      <c r="D14006" s="4">
        <v>8906388</v>
      </c>
      <c r="E14006" s="4">
        <v>2849535</v>
      </c>
      <c r="F14006" s="4">
        <v>135135</v>
      </c>
      <c r="G14006" s="4">
        <v>825000</v>
      </c>
      <c r="I14006" s="4">
        <v>12716058</v>
      </c>
      <c r="J14006" s="4">
        <v>11755923</v>
      </c>
    </row>
    <row r="14007" spans="2:10" x14ac:dyDescent="0.35">
      <c r="B14007" t="s">
        <v>1844</v>
      </c>
      <c r="C14007" t="s">
        <v>1851</v>
      </c>
      <c r="D14007" s="4">
        <v>86509</v>
      </c>
      <c r="I14007" s="4">
        <v>86509</v>
      </c>
      <c r="J14007" s="4">
        <v>86509</v>
      </c>
    </row>
    <row r="14008" spans="2:10" x14ac:dyDescent="0.35">
      <c r="C14008" t="s">
        <v>1853</v>
      </c>
      <c r="E14008" s="4">
        <v>4617</v>
      </c>
      <c r="I14008" s="4">
        <v>4617</v>
      </c>
      <c r="J14008">
        <v>4617</v>
      </c>
    </row>
    <row r="14009" spans="2:10" x14ac:dyDescent="0.35">
      <c r="C14009" t="s">
        <v>1854</v>
      </c>
      <c r="E14009" s="4">
        <v>430393</v>
      </c>
      <c r="I14009" s="4">
        <v>430393</v>
      </c>
      <c r="J14009">
        <v>430393</v>
      </c>
    </row>
    <row r="14010" spans="2:10" x14ac:dyDescent="0.35">
      <c r="C14010" t="s">
        <v>1855</v>
      </c>
      <c r="D14010" s="4">
        <v>13687</v>
      </c>
      <c r="E14010" s="4">
        <v>155265</v>
      </c>
      <c r="F14010" s="4">
        <v>12425</v>
      </c>
      <c r="I14010" s="4">
        <v>181376</v>
      </c>
      <c r="J14010" s="4">
        <v>168952</v>
      </c>
    </row>
    <row r="14011" spans="2:10" x14ac:dyDescent="0.35">
      <c r="C14011" t="s">
        <v>1856</v>
      </c>
      <c r="I14011" s="4">
        <v>0</v>
      </c>
      <c r="J14011">
        <v>0</v>
      </c>
    </row>
    <row r="14012" spans="2:10" x14ac:dyDescent="0.35">
      <c r="C14012" t="s">
        <v>1857</v>
      </c>
      <c r="E14012" s="4">
        <v>1358</v>
      </c>
      <c r="I14012" s="4">
        <v>1358</v>
      </c>
      <c r="J14012">
        <v>1358</v>
      </c>
    </row>
    <row r="14013" spans="2:10" x14ac:dyDescent="0.35">
      <c r="C14013" t="s">
        <v>1858</v>
      </c>
      <c r="G14013" s="4">
        <v>41561</v>
      </c>
      <c r="I14013" s="4">
        <v>41561</v>
      </c>
      <c r="J14013">
        <v>0</v>
      </c>
    </row>
    <row r="14014" spans="2:10" x14ac:dyDescent="0.35">
      <c r="C14014" t="s">
        <v>1859</v>
      </c>
      <c r="G14014" s="4">
        <v>375000</v>
      </c>
      <c r="I14014" s="4">
        <v>375000</v>
      </c>
      <c r="J14014">
        <v>0</v>
      </c>
    </row>
    <row r="14015" spans="2:10" x14ac:dyDescent="0.35">
      <c r="C14015" t="s">
        <v>1860</v>
      </c>
      <c r="E14015" s="4">
        <v>108703</v>
      </c>
      <c r="G14015" s="4">
        <v>978327</v>
      </c>
      <c r="I14015" s="4">
        <v>1087030</v>
      </c>
      <c r="J14015">
        <v>108703</v>
      </c>
    </row>
    <row r="14016" spans="2:10" x14ac:dyDescent="0.35">
      <c r="C14016" t="s">
        <v>1861</v>
      </c>
      <c r="D14016" s="4">
        <v>53864</v>
      </c>
      <c r="I14016" s="4">
        <v>53864</v>
      </c>
      <c r="J14016" s="4">
        <v>53864</v>
      </c>
    </row>
    <row r="14017" spans="1:10" x14ac:dyDescent="0.35">
      <c r="B14017" t="s">
        <v>54</v>
      </c>
      <c r="D14017" s="4">
        <v>154060</v>
      </c>
      <c r="E14017" s="4">
        <v>700336</v>
      </c>
      <c r="F14017" s="4">
        <v>12425</v>
      </c>
      <c r="G14017" s="4">
        <v>1394889</v>
      </c>
      <c r="I14017" s="4">
        <v>2261709</v>
      </c>
      <c r="J14017" s="4">
        <v>854396</v>
      </c>
    </row>
    <row r="14018" spans="1:10" x14ac:dyDescent="0.35">
      <c r="B14018" t="s">
        <v>1845</v>
      </c>
      <c r="C14018" t="s">
        <v>1866</v>
      </c>
      <c r="I14018" s="4">
        <v>0</v>
      </c>
      <c r="J14018">
        <v>0</v>
      </c>
    </row>
    <row r="14019" spans="1:10" x14ac:dyDescent="0.35">
      <c r="C14019" t="s">
        <v>1867</v>
      </c>
      <c r="D14019" s="4">
        <v>149160</v>
      </c>
      <c r="H14019" s="4">
        <v>619842</v>
      </c>
      <c r="I14019" s="4">
        <v>769003</v>
      </c>
      <c r="J14019" s="4">
        <v>149160</v>
      </c>
    </row>
    <row r="14020" spans="1:10" x14ac:dyDescent="0.35">
      <c r="C14020" t="s">
        <v>1868</v>
      </c>
      <c r="E14020" s="4">
        <v>15778</v>
      </c>
      <c r="H14020" s="4">
        <v>541264</v>
      </c>
      <c r="I14020" s="4">
        <v>557042</v>
      </c>
      <c r="J14020">
        <v>15778</v>
      </c>
    </row>
    <row r="14021" spans="1:10" x14ac:dyDescent="0.35">
      <c r="C14021" t="s">
        <v>1869</v>
      </c>
      <c r="H14021" s="4">
        <v>240000</v>
      </c>
      <c r="I14021" s="4">
        <v>240000</v>
      </c>
      <c r="J14021">
        <v>0</v>
      </c>
    </row>
    <row r="14022" spans="1:10" x14ac:dyDescent="0.35">
      <c r="C14022" t="s">
        <v>1870</v>
      </c>
      <c r="F14022" s="4">
        <v>6208</v>
      </c>
      <c r="H14022" s="4">
        <v>2102016</v>
      </c>
      <c r="I14022" s="4">
        <v>2108224</v>
      </c>
      <c r="J14022">
        <v>0</v>
      </c>
    </row>
    <row r="14023" spans="1:10" x14ac:dyDescent="0.35">
      <c r="C14023" t="s">
        <v>1871</v>
      </c>
      <c r="D14023" s="4">
        <v>291243</v>
      </c>
      <c r="F14023" s="4">
        <v>162486</v>
      </c>
      <c r="I14023" s="4">
        <v>453730</v>
      </c>
      <c r="J14023" s="4">
        <v>291243</v>
      </c>
    </row>
    <row r="14024" spans="1:10" x14ac:dyDescent="0.35">
      <c r="C14024" t="s">
        <v>1876</v>
      </c>
      <c r="H14024" s="4">
        <v>0</v>
      </c>
      <c r="I14024" s="4">
        <v>0</v>
      </c>
      <c r="J14024">
        <v>0</v>
      </c>
    </row>
    <row r="14025" spans="1:10" x14ac:dyDescent="0.35">
      <c r="B14025" t="s">
        <v>55</v>
      </c>
      <c r="D14025" s="4">
        <v>440403</v>
      </c>
      <c r="E14025" s="4">
        <v>15778</v>
      </c>
      <c r="F14025" s="4">
        <v>168694</v>
      </c>
      <c r="H14025" s="4">
        <v>3503123</v>
      </c>
      <c r="I14025" s="4">
        <v>4127998</v>
      </c>
      <c r="J14025" s="4">
        <v>456181</v>
      </c>
    </row>
    <row r="14026" spans="1:10" x14ac:dyDescent="0.35">
      <c r="B14026" t="s">
        <v>1878</v>
      </c>
      <c r="C14026" t="s">
        <v>1879</v>
      </c>
      <c r="D14026" s="4">
        <v>902317</v>
      </c>
      <c r="I14026" s="4">
        <v>902317</v>
      </c>
      <c r="J14026" s="4">
        <v>902317</v>
      </c>
    </row>
    <row r="14027" spans="1:10" x14ac:dyDescent="0.35">
      <c r="C14027" t="s">
        <v>1907</v>
      </c>
      <c r="D14027" s="4">
        <v>1832</v>
      </c>
      <c r="I14027" s="4">
        <v>1832</v>
      </c>
      <c r="J14027" s="4">
        <v>1832</v>
      </c>
    </row>
    <row r="14028" spans="1:10" x14ac:dyDescent="0.35">
      <c r="C14028" t="s">
        <v>1880</v>
      </c>
      <c r="G14028" s="4">
        <v>87357</v>
      </c>
      <c r="I14028" s="4">
        <v>87357</v>
      </c>
      <c r="J14028">
        <v>0</v>
      </c>
    </row>
    <row r="14029" spans="1:10" x14ac:dyDescent="0.35">
      <c r="C14029" t="s">
        <v>1881</v>
      </c>
      <c r="D14029" s="4">
        <v>227128</v>
      </c>
      <c r="I14029" s="4">
        <v>227128</v>
      </c>
      <c r="J14029" s="4">
        <v>227128</v>
      </c>
    </row>
    <row r="14030" spans="1:10" x14ac:dyDescent="0.35">
      <c r="C14030" t="s">
        <v>1882</v>
      </c>
      <c r="F14030" s="4">
        <v>55019</v>
      </c>
      <c r="I14030" s="4">
        <v>55019</v>
      </c>
      <c r="J14030">
        <v>0</v>
      </c>
    </row>
    <row r="14031" spans="1:10" x14ac:dyDescent="0.35">
      <c r="C14031" t="s">
        <v>1884</v>
      </c>
      <c r="D14031" s="4">
        <v>239884</v>
      </c>
      <c r="I14031" s="4">
        <v>239884</v>
      </c>
      <c r="J14031" s="4">
        <v>239884</v>
      </c>
    </row>
    <row r="14032" spans="1:10" x14ac:dyDescent="0.35">
      <c r="A14032" t="s">
        <v>1310</v>
      </c>
      <c r="B14032" t="s">
        <v>56</v>
      </c>
      <c r="D14032" s="4">
        <v>1371162</v>
      </c>
      <c r="F14032" s="4">
        <v>55019</v>
      </c>
      <c r="G14032" s="4">
        <v>87357</v>
      </c>
      <c r="I14032" s="4">
        <v>1513538</v>
      </c>
      <c r="J14032" s="4">
        <v>1371162</v>
      </c>
    </row>
    <row r="14033" spans="1:10" x14ac:dyDescent="0.35">
      <c r="B14033" t="s">
        <v>1887</v>
      </c>
      <c r="C14033" t="s">
        <v>1888</v>
      </c>
      <c r="H14033" s="4">
        <v>144000</v>
      </c>
      <c r="I14033" s="4">
        <v>144000</v>
      </c>
      <c r="J14033">
        <v>0</v>
      </c>
    </row>
    <row r="14034" spans="1:10" x14ac:dyDescent="0.35">
      <c r="C14034" t="s">
        <v>1889</v>
      </c>
      <c r="H14034" s="4">
        <v>105000</v>
      </c>
      <c r="I14034" s="4">
        <v>105000</v>
      </c>
      <c r="J14034">
        <v>0</v>
      </c>
    </row>
    <row r="14035" spans="1:10" x14ac:dyDescent="0.35">
      <c r="C14035" t="s">
        <v>1890</v>
      </c>
      <c r="H14035" s="4">
        <v>75000</v>
      </c>
      <c r="I14035" s="4">
        <v>75000</v>
      </c>
      <c r="J14035">
        <v>0</v>
      </c>
    </row>
    <row r="14036" spans="1:10" x14ac:dyDescent="0.35">
      <c r="B14036" t="s">
        <v>58</v>
      </c>
      <c r="H14036" s="4">
        <v>324000</v>
      </c>
      <c r="I14036" s="4">
        <v>324000</v>
      </c>
      <c r="J14036">
        <v>0</v>
      </c>
    </row>
    <row r="14037" spans="1:10" x14ac:dyDescent="0.35">
      <c r="A14037" t="s">
        <v>1790</v>
      </c>
      <c r="D14037" s="4">
        <v>17486589</v>
      </c>
      <c r="E14037" s="4">
        <v>3901202</v>
      </c>
      <c r="F14037" s="4">
        <v>3961841</v>
      </c>
      <c r="G14037" s="4">
        <v>2974838</v>
      </c>
      <c r="H14037" s="4">
        <v>4112265</v>
      </c>
      <c r="I14037" s="4">
        <v>32436736</v>
      </c>
      <c r="J14037" s="4">
        <v>21387791</v>
      </c>
    </row>
    <row r="14038" spans="1:10" x14ac:dyDescent="0.35">
      <c r="A14038" t="s">
        <v>1962</v>
      </c>
      <c r="B14038" t="s">
        <v>1842</v>
      </c>
      <c r="C14038" t="s">
        <v>1843</v>
      </c>
      <c r="D14038" s="4">
        <v>7374464</v>
      </c>
      <c r="F14038" s="4">
        <v>319200</v>
      </c>
      <c r="I14038" s="4">
        <v>7693664</v>
      </c>
      <c r="J14038" s="4">
        <v>7374464</v>
      </c>
    </row>
    <row r="14039" spans="1:10" x14ac:dyDescent="0.35">
      <c r="C14039" t="s">
        <v>1844</v>
      </c>
      <c r="D14039" s="4">
        <v>130867</v>
      </c>
      <c r="E14039" s="4">
        <v>25086</v>
      </c>
      <c r="F14039" s="4">
        <v>317873</v>
      </c>
      <c r="G14039" s="4">
        <v>162139</v>
      </c>
      <c r="H14039" s="4">
        <v>45900</v>
      </c>
      <c r="I14039" s="4">
        <v>681865</v>
      </c>
      <c r="J14039" s="4">
        <v>155953</v>
      </c>
    </row>
    <row r="14040" spans="1:10" x14ac:dyDescent="0.35">
      <c r="C14040" t="s">
        <v>1845</v>
      </c>
      <c r="D14040" s="4">
        <v>75075</v>
      </c>
      <c r="F14040" s="4">
        <v>331118</v>
      </c>
      <c r="G14040" s="4">
        <v>224687</v>
      </c>
      <c r="I14040" s="4">
        <v>630881</v>
      </c>
      <c r="J14040" s="4">
        <v>75075</v>
      </c>
    </row>
    <row r="14041" spans="1:10" x14ac:dyDescent="0.35">
      <c r="B14041" t="s">
        <v>51</v>
      </c>
      <c r="D14041" s="4">
        <v>7580406</v>
      </c>
      <c r="E14041" s="4">
        <v>25086</v>
      </c>
      <c r="F14041" s="4">
        <v>968191</v>
      </c>
      <c r="G14041" s="4">
        <v>386826</v>
      </c>
      <c r="H14041" s="4">
        <v>45900</v>
      </c>
      <c r="I14041" s="4">
        <v>9006410</v>
      </c>
      <c r="J14041" s="4">
        <v>7605492</v>
      </c>
    </row>
    <row r="14042" spans="1:10" x14ac:dyDescent="0.35">
      <c r="B14042" t="s">
        <v>1843</v>
      </c>
      <c r="C14042" t="s">
        <v>1846</v>
      </c>
      <c r="D14042" s="4">
        <v>14551953</v>
      </c>
      <c r="I14042" s="4">
        <v>14551953</v>
      </c>
      <c r="J14042" s="4">
        <v>14551953</v>
      </c>
    </row>
    <row r="14043" spans="1:10" x14ac:dyDescent="0.35">
      <c r="C14043" t="s">
        <v>1847</v>
      </c>
      <c r="D14043" s="4">
        <v>873123</v>
      </c>
      <c r="F14043" s="4">
        <v>220000</v>
      </c>
      <c r="G14043" s="4">
        <v>880000</v>
      </c>
      <c r="I14043" s="4">
        <v>1973123</v>
      </c>
      <c r="J14043" s="4">
        <v>873123</v>
      </c>
    </row>
    <row r="14044" spans="1:10" x14ac:dyDescent="0.35">
      <c r="C14044" t="s">
        <v>1848</v>
      </c>
      <c r="D14044" s="4">
        <v>383749</v>
      </c>
      <c r="E14044" s="4">
        <v>9463</v>
      </c>
      <c r="I14044" s="4">
        <v>393213</v>
      </c>
      <c r="J14044" s="4">
        <v>393212</v>
      </c>
    </row>
    <row r="14045" spans="1:10" x14ac:dyDescent="0.35">
      <c r="B14045" t="s">
        <v>52</v>
      </c>
      <c r="D14045" s="4">
        <v>15808826</v>
      </c>
      <c r="E14045" s="4">
        <v>9463</v>
      </c>
      <c r="F14045" s="4">
        <v>220000</v>
      </c>
      <c r="G14045" s="4">
        <v>880000</v>
      </c>
      <c r="I14045" s="4">
        <v>16918289</v>
      </c>
      <c r="J14045" s="4">
        <v>15818289</v>
      </c>
    </row>
    <row r="14046" spans="1:10" x14ac:dyDescent="0.35">
      <c r="B14046" t="s">
        <v>1844</v>
      </c>
      <c r="C14046" t="s">
        <v>1851</v>
      </c>
      <c r="D14046" s="4">
        <v>102832</v>
      </c>
      <c r="I14046" s="4">
        <v>102832</v>
      </c>
      <c r="J14046" s="4">
        <v>102832</v>
      </c>
    </row>
    <row r="14047" spans="1:10" x14ac:dyDescent="0.35">
      <c r="C14047" t="s">
        <v>1852</v>
      </c>
      <c r="D14047" s="4">
        <v>1363</v>
      </c>
      <c r="I14047" s="4">
        <v>1363</v>
      </c>
      <c r="J14047" s="4">
        <v>1363</v>
      </c>
    </row>
    <row r="14048" spans="1:10" x14ac:dyDescent="0.35">
      <c r="C14048" t="s">
        <v>1854</v>
      </c>
      <c r="D14048" s="4">
        <v>342970</v>
      </c>
      <c r="E14048" s="4">
        <v>154673</v>
      </c>
      <c r="I14048" s="4">
        <v>497642</v>
      </c>
      <c r="J14048" s="4">
        <v>497643</v>
      </c>
    </row>
    <row r="14049" spans="2:10" x14ac:dyDescent="0.35">
      <c r="C14049" t="s">
        <v>1855</v>
      </c>
      <c r="D14049" s="4">
        <v>185742</v>
      </c>
      <c r="E14049" s="4">
        <v>60393</v>
      </c>
      <c r="I14049" s="4">
        <v>246136</v>
      </c>
      <c r="J14049" s="4">
        <v>246135</v>
      </c>
    </row>
    <row r="14050" spans="2:10" x14ac:dyDescent="0.35">
      <c r="C14050" t="s">
        <v>1856</v>
      </c>
      <c r="I14050" s="4">
        <v>0</v>
      </c>
      <c r="J14050">
        <v>0</v>
      </c>
    </row>
    <row r="14051" spans="2:10" x14ac:dyDescent="0.35">
      <c r="C14051" t="s">
        <v>1857</v>
      </c>
      <c r="D14051" s="4">
        <v>1358</v>
      </c>
      <c r="I14051" s="4">
        <v>1358</v>
      </c>
      <c r="J14051" s="4">
        <v>1358</v>
      </c>
    </row>
    <row r="14052" spans="2:10" x14ac:dyDescent="0.35">
      <c r="C14052" t="s">
        <v>1858</v>
      </c>
      <c r="D14052" s="4">
        <v>13554</v>
      </c>
      <c r="E14052" s="4">
        <v>2673</v>
      </c>
      <c r="F14052" s="4">
        <v>31171</v>
      </c>
      <c r="G14052" s="4">
        <v>16088</v>
      </c>
      <c r="H14052" s="4">
        <v>8044</v>
      </c>
      <c r="I14052" s="4">
        <v>71530</v>
      </c>
      <c r="J14052" s="4">
        <v>16227</v>
      </c>
    </row>
    <row r="14053" spans="2:10" x14ac:dyDescent="0.35">
      <c r="C14053" t="s">
        <v>1859</v>
      </c>
      <c r="G14053" s="4">
        <v>200000</v>
      </c>
      <c r="H14053" s="4">
        <v>25000</v>
      </c>
      <c r="I14053" s="4">
        <v>225000</v>
      </c>
      <c r="J14053">
        <v>0</v>
      </c>
    </row>
    <row r="14054" spans="2:10" x14ac:dyDescent="0.35">
      <c r="C14054" t="s">
        <v>1860</v>
      </c>
      <c r="E14054" s="4">
        <v>0</v>
      </c>
      <c r="G14054" s="4">
        <v>760921</v>
      </c>
      <c r="I14054" s="4">
        <v>760921</v>
      </c>
      <c r="J14054">
        <v>0</v>
      </c>
    </row>
    <row r="14055" spans="2:10" x14ac:dyDescent="0.35">
      <c r="C14055" t="s">
        <v>1861</v>
      </c>
      <c r="D14055" s="4">
        <v>44071</v>
      </c>
      <c r="I14055" s="4">
        <v>44071</v>
      </c>
      <c r="J14055" s="4">
        <v>44071</v>
      </c>
    </row>
    <row r="14056" spans="2:10" x14ac:dyDescent="0.35">
      <c r="C14056" t="s">
        <v>1862</v>
      </c>
      <c r="E14056" s="4">
        <v>0</v>
      </c>
      <c r="G14056" s="4">
        <v>384412</v>
      </c>
      <c r="I14056" s="4">
        <v>384412</v>
      </c>
      <c r="J14056">
        <v>0</v>
      </c>
    </row>
    <row r="14057" spans="2:10" x14ac:dyDescent="0.35">
      <c r="B14057" t="s">
        <v>54</v>
      </c>
      <c r="D14057" s="4">
        <v>691889</v>
      </c>
      <c r="E14057" s="4">
        <v>217739</v>
      </c>
      <c r="F14057" s="4">
        <v>31171</v>
      </c>
      <c r="G14057" s="4">
        <v>1361421</v>
      </c>
      <c r="H14057" s="4">
        <v>33044</v>
      </c>
      <c r="I14057" s="4">
        <v>2335264</v>
      </c>
      <c r="J14057" s="4">
        <v>909628</v>
      </c>
    </row>
    <row r="14058" spans="2:10" x14ac:dyDescent="0.35">
      <c r="B14058" t="s">
        <v>1845</v>
      </c>
      <c r="C14058" t="s">
        <v>1866</v>
      </c>
      <c r="I14058" s="4">
        <v>0</v>
      </c>
      <c r="J14058">
        <v>0</v>
      </c>
    </row>
    <row r="14059" spans="2:10" x14ac:dyDescent="0.35">
      <c r="C14059" t="s">
        <v>1867</v>
      </c>
      <c r="D14059" s="4">
        <v>8700</v>
      </c>
      <c r="E14059" s="4">
        <v>46930</v>
      </c>
      <c r="G14059" s="4">
        <v>114440</v>
      </c>
      <c r="H14059" s="4">
        <v>860662</v>
      </c>
      <c r="I14059" s="4">
        <v>1030732</v>
      </c>
      <c r="J14059" s="4">
        <v>55630</v>
      </c>
    </row>
    <row r="14060" spans="2:10" x14ac:dyDescent="0.35">
      <c r="C14060" t="s">
        <v>1868</v>
      </c>
      <c r="D14060" s="4">
        <v>1415</v>
      </c>
      <c r="H14060" s="4">
        <v>765487</v>
      </c>
      <c r="I14060" s="4">
        <v>766902</v>
      </c>
      <c r="J14060" s="4">
        <v>1415</v>
      </c>
    </row>
    <row r="14061" spans="2:10" x14ac:dyDescent="0.35">
      <c r="C14061" t="s">
        <v>1869</v>
      </c>
      <c r="H14061" s="4">
        <v>301440</v>
      </c>
      <c r="I14061" s="4">
        <v>301440</v>
      </c>
      <c r="J14061">
        <v>0</v>
      </c>
    </row>
    <row r="14062" spans="2:10" x14ac:dyDescent="0.35">
      <c r="C14062" t="s">
        <v>1870</v>
      </c>
      <c r="F14062" s="4">
        <v>20396</v>
      </c>
      <c r="G14062" s="4">
        <v>2660</v>
      </c>
      <c r="H14062" s="4">
        <v>2326231</v>
      </c>
      <c r="I14062" s="4">
        <v>2349288</v>
      </c>
      <c r="J14062">
        <v>0</v>
      </c>
    </row>
    <row r="14063" spans="2:10" x14ac:dyDescent="0.35">
      <c r="C14063" t="s">
        <v>1871</v>
      </c>
      <c r="D14063" s="4">
        <v>6496788</v>
      </c>
      <c r="G14063" s="4">
        <v>2150000</v>
      </c>
      <c r="H14063" s="4">
        <v>2150000</v>
      </c>
      <c r="I14063" s="4">
        <v>10796788</v>
      </c>
      <c r="J14063" s="4">
        <v>6496788</v>
      </c>
    </row>
    <row r="14064" spans="2:10" x14ac:dyDescent="0.35">
      <c r="C14064" t="s">
        <v>1872</v>
      </c>
      <c r="D14064" s="4">
        <v>149924</v>
      </c>
      <c r="E14064" s="4">
        <v>98000</v>
      </c>
      <c r="I14064" s="4">
        <v>247924</v>
      </c>
      <c r="J14064" s="4">
        <v>247924</v>
      </c>
    </row>
    <row r="14065" spans="1:10" x14ac:dyDescent="0.35">
      <c r="C14065" t="s">
        <v>1874</v>
      </c>
      <c r="E14065" s="4">
        <v>0</v>
      </c>
      <c r="I14065" s="4">
        <v>0</v>
      </c>
      <c r="J14065">
        <v>0</v>
      </c>
    </row>
    <row r="14066" spans="1:10" x14ac:dyDescent="0.35">
      <c r="C14066" t="s">
        <v>1875</v>
      </c>
      <c r="H14066" s="4">
        <v>23248</v>
      </c>
      <c r="I14066" s="4">
        <v>23248</v>
      </c>
      <c r="J14066">
        <v>0</v>
      </c>
    </row>
    <row r="14067" spans="1:10" x14ac:dyDescent="0.35">
      <c r="C14067" t="s">
        <v>1876</v>
      </c>
      <c r="H14067" s="4">
        <v>0</v>
      </c>
      <c r="I14067" s="4">
        <v>0</v>
      </c>
      <c r="J14067">
        <v>0</v>
      </c>
    </row>
    <row r="14068" spans="1:10" x14ac:dyDescent="0.35">
      <c r="B14068" t="s">
        <v>55</v>
      </c>
      <c r="D14068" s="4">
        <v>6656827</v>
      </c>
      <c r="E14068" s="4">
        <v>144930</v>
      </c>
      <c r="F14068" s="4">
        <v>20396</v>
      </c>
      <c r="G14068" s="4">
        <v>2267101</v>
      </c>
      <c r="H14068" s="4">
        <v>6427068</v>
      </c>
      <c r="I14068" s="4">
        <v>15516322</v>
      </c>
      <c r="J14068" s="4">
        <v>6801757</v>
      </c>
    </row>
    <row r="14069" spans="1:10" x14ac:dyDescent="0.35">
      <c r="B14069" t="s">
        <v>1878</v>
      </c>
      <c r="C14069" t="s">
        <v>1879</v>
      </c>
      <c r="D14069" s="4">
        <v>204067</v>
      </c>
      <c r="I14069" s="4">
        <v>204067</v>
      </c>
      <c r="J14069" s="4">
        <v>204067</v>
      </c>
    </row>
    <row r="14070" spans="1:10" x14ac:dyDescent="0.35">
      <c r="C14070" t="s">
        <v>1907</v>
      </c>
      <c r="D14070" s="4">
        <v>1832</v>
      </c>
      <c r="I14070" s="4">
        <v>1832</v>
      </c>
      <c r="J14070" s="4">
        <v>1832</v>
      </c>
    </row>
    <row r="14071" spans="1:10" x14ac:dyDescent="0.35">
      <c r="C14071" t="s">
        <v>1881</v>
      </c>
      <c r="D14071" s="4">
        <v>164870</v>
      </c>
      <c r="I14071" s="4">
        <v>164870</v>
      </c>
      <c r="J14071" s="4">
        <v>164870</v>
      </c>
    </row>
    <row r="14072" spans="1:10" x14ac:dyDescent="0.35">
      <c r="C14072" t="s">
        <v>1900</v>
      </c>
      <c r="D14072" s="4">
        <v>19886</v>
      </c>
      <c r="I14072" s="4">
        <v>19886</v>
      </c>
      <c r="J14072" s="4">
        <v>19886</v>
      </c>
    </row>
    <row r="14073" spans="1:10" x14ac:dyDescent="0.35">
      <c r="B14073" t="s">
        <v>56</v>
      </c>
      <c r="D14073" s="4">
        <v>390654</v>
      </c>
      <c r="I14073" s="4">
        <v>390654</v>
      </c>
      <c r="J14073" s="4">
        <v>390654</v>
      </c>
    </row>
    <row r="14074" spans="1:10" x14ac:dyDescent="0.35">
      <c r="B14074" t="s">
        <v>1887</v>
      </c>
      <c r="C14074" t="s">
        <v>1888</v>
      </c>
      <c r="H14074" s="4">
        <v>96000</v>
      </c>
      <c r="I14074" s="4">
        <v>96000</v>
      </c>
      <c r="J14074">
        <v>0</v>
      </c>
    </row>
    <row r="14075" spans="1:10" x14ac:dyDescent="0.35">
      <c r="C14075" t="s">
        <v>1889</v>
      </c>
      <c r="H14075" s="4">
        <v>367500</v>
      </c>
      <c r="I14075" s="4">
        <v>367500</v>
      </c>
      <c r="J14075">
        <v>0</v>
      </c>
    </row>
    <row r="14076" spans="1:10" x14ac:dyDescent="0.35">
      <c r="C14076" t="s">
        <v>1890</v>
      </c>
      <c r="H14076" s="4">
        <v>300000</v>
      </c>
      <c r="I14076" s="4">
        <v>300000</v>
      </c>
      <c r="J14076">
        <v>0</v>
      </c>
    </row>
    <row r="14077" spans="1:10" x14ac:dyDescent="0.35">
      <c r="B14077" t="s">
        <v>58</v>
      </c>
      <c r="H14077" s="4">
        <v>763500</v>
      </c>
      <c r="I14077" s="4">
        <v>763500</v>
      </c>
      <c r="J14077">
        <v>0</v>
      </c>
    </row>
    <row r="14078" spans="1:10" x14ac:dyDescent="0.35">
      <c r="A14078" t="s">
        <v>1791</v>
      </c>
      <c r="D14078" s="4">
        <v>31128602</v>
      </c>
      <c r="E14078" s="4">
        <v>397218</v>
      </c>
      <c r="F14078" s="4">
        <v>1239759</v>
      </c>
      <c r="G14078" s="4">
        <v>4895348</v>
      </c>
      <c r="H14078" s="4">
        <v>7269512</v>
      </c>
      <c r="I14078" s="4">
        <v>44930439</v>
      </c>
      <c r="J14078" s="4">
        <v>31525820</v>
      </c>
    </row>
    <row r="14079" spans="1:10" x14ac:dyDescent="0.35">
      <c r="A14079" t="s">
        <v>1963</v>
      </c>
      <c r="B14079" t="s">
        <v>1842</v>
      </c>
      <c r="C14079" t="s">
        <v>1843</v>
      </c>
      <c r="D14079" s="4">
        <v>8157826</v>
      </c>
      <c r="F14079" s="4">
        <v>3830400</v>
      </c>
      <c r="I14079" s="4">
        <v>11988226</v>
      </c>
      <c r="J14079" s="4">
        <v>8157826</v>
      </c>
    </row>
    <row r="14080" spans="1:10" x14ac:dyDescent="0.35">
      <c r="C14080" t="s">
        <v>1844</v>
      </c>
      <c r="D14080" s="4">
        <v>362716</v>
      </c>
      <c r="E14080" s="4">
        <v>61418</v>
      </c>
      <c r="G14080" s="4">
        <v>436528</v>
      </c>
      <c r="H14080" s="4">
        <v>156948</v>
      </c>
      <c r="I14080" s="4">
        <v>1017610</v>
      </c>
      <c r="J14080" s="4">
        <v>424134</v>
      </c>
    </row>
    <row r="14081" spans="2:10" x14ac:dyDescent="0.35">
      <c r="C14081" t="s">
        <v>1845</v>
      </c>
      <c r="D14081" s="4">
        <v>26715</v>
      </c>
      <c r="G14081" s="4">
        <v>953444</v>
      </c>
      <c r="I14081" s="4">
        <v>980159</v>
      </c>
      <c r="J14081" s="4">
        <v>26715</v>
      </c>
    </row>
    <row r="14082" spans="2:10" x14ac:dyDescent="0.35">
      <c r="B14082" t="s">
        <v>51</v>
      </c>
      <c r="D14082" s="4">
        <v>8547258</v>
      </c>
      <c r="E14082" s="4">
        <v>61418</v>
      </c>
      <c r="F14082" s="4">
        <v>3830400</v>
      </c>
      <c r="G14082" s="4">
        <v>1389971</v>
      </c>
      <c r="H14082" s="4">
        <v>156948</v>
      </c>
      <c r="I14082" s="4">
        <v>13985996</v>
      </c>
      <c r="J14082" s="4">
        <v>8608676</v>
      </c>
    </row>
    <row r="14083" spans="2:10" x14ac:dyDescent="0.35">
      <c r="B14083" t="s">
        <v>1843</v>
      </c>
      <c r="C14083" t="s">
        <v>1846</v>
      </c>
      <c r="D14083" s="4">
        <v>16768318</v>
      </c>
      <c r="I14083" s="4">
        <v>16768318</v>
      </c>
      <c r="J14083" s="4">
        <v>16768318</v>
      </c>
    </row>
    <row r="14084" spans="2:10" x14ac:dyDescent="0.35">
      <c r="C14084" t="s">
        <v>1847</v>
      </c>
      <c r="D14084" s="4">
        <v>1489464</v>
      </c>
      <c r="G14084" s="4">
        <v>1320000</v>
      </c>
      <c r="I14084" s="4">
        <v>2809464</v>
      </c>
      <c r="J14084" s="4">
        <v>1489464</v>
      </c>
    </row>
    <row r="14085" spans="2:10" x14ac:dyDescent="0.35">
      <c r="C14085" t="s">
        <v>1848</v>
      </c>
      <c r="D14085" s="4">
        <v>83217</v>
      </c>
      <c r="I14085" s="4">
        <v>83217</v>
      </c>
      <c r="J14085" s="4">
        <v>83217</v>
      </c>
    </row>
    <row r="14086" spans="2:10" x14ac:dyDescent="0.35">
      <c r="B14086" t="s">
        <v>52</v>
      </c>
      <c r="D14086" s="4">
        <v>18340999</v>
      </c>
      <c r="G14086" s="4">
        <v>1320000</v>
      </c>
      <c r="I14086" s="4">
        <v>19660999</v>
      </c>
      <c r="J14086" s="4">
        <v>18340999</v>
      </c>
    </row>
    <row r="14087" spans="2:10" x14ac:dyDescent="0.35">
      <c r="B14087" t="s">
        <v>1844</v>
      </c>
      <c r="C14087" t="s">
        <v>1851</v>
      </c>
      <c r="D14087" s="4">
        <v>84877</v>
      </c>
      <c r="E14087" s="4">
        <v>14690</v>
      </c>
      <c r="I14087" s="4">
        <v>99567</v>
      </c>
      <c r="J14087" s="4">
        <v>99567</v>
      </c>
    </row>
    <row r="14088" spans="2:10" x14ac:dyDescent="0.35">
      <c r="C14088" t="s">
        <v>1852</v>
      </c>
      <c r="D14088" s="4">
        <v>4089</v>
      </c>
      <c r="I14088" s="4">
        <v>4089</v>
      </c>
      <c r="J14088" s="4">
        <v>4089</v>
      </c>
    </row>
    <row r="14089" spans="2:10" x14ac:dyDescent="0.35">
      <c r="C14089" t="s">
        <v>1854</v>
      </c>
      <c r="D14089" s="4">
        <v>632140</v>
      </c>
      <c r="I14089" s="4">
        <v>632140</v>
      </c>
      <c r="J14089" s="4">
        <v>632140</v>
      </c>
    </row>
    <row r="14090" spans="2:10" x14ac:dyDescent="0.35">
      <c r="C14090" t="s">
        <v>1855</v>
      </c>
      <c r="D14090" s="4">
        <v>241574</v>
      </c>
      <c r="I14090" s="4">
        <v>241574</v>
      </c>
      <c r="J14090" s="4">
        <v>241574</v>
      </c>
    </row>
    <row r="14091" spans="2:10" x14ac:dyDescent="0.35">
      <c r="C14091" t="s">
        <v>1856</v>
      </c>
      <c r="I14091" s="4">
        <v>0</v>
      </c>
      <c r="J14091">
        <v>0</v>
      </c>
    </row>
    <row r="14092" spans="2:10" x14ac:dyDescent="0.35">
      <c r="C14092" t="s">
        <v>1857</v>
      </c>
      <c r="D14092" s="4">
        <v>14258</v>
      </c>
      <c r="I14092" s="4">
        <v>14258</v>
      </c>
      <c r="J14092" s="4">
        <v>14258</v>
      </c>
    </row>
    <row r="14093" spans="2:10" x14ac:dyDescent="0.35">
      <c r="C14093" t="s">
        <v>1858</v>
      </c>
      <c r="E14093" s="4">
        <v>5949</v>
      </c>
      <c r="F14093" s="4">
        <v>96195</v>
      </c>
      <c r="G14093" s="4">
        <v>15586</v>
      </c>
      <c r="I14093" s="4">
        <v>117730</v>
      </c>
      <c r="J14093">
        <v>5949</v>
      </c>
    </row>
    <row r="14094" spans="2:10" x14ac:dyDescent="0.35">
      <c r="C14094" t="s">
        <v>1859</v>
      </c>
      <c r="G14094" s="4">
        <v>200000</v>
      </c>
      <c r="I14094" s="4">
        <v>200000</v>
      </c>
      <c r="J14094">
        <v>0</v>
      </c>
    </row>
    <row r="14095" spans="2:10" x14ac:dyDescent="0.35">
      <c r="C14095" t="s">
        <v>1860</v>
      </c>
      <c r="E14095" s="4">
        <v>0</v>
      </c>
      <c r="F14095" s="4">
        <v>760921</v>
      </c>
      <c r="I14095" s="4">
        <v>760921</v>
      </c>
      <c r="J14095">
        <v>0</v>
      </c>
    </row>
    <row r="14096" spans="2:10" x14ac:dyDescent="0.35">
      <c r="C14096" t="s">
        <v>1861</v>
      </c>
      <c r="D14096" s="4">
        <v>30678</v>
      </c>
      <c r="E14096" s="4">
        <v>6529</v>
      </c>
      <c r="I14096" s="4">
        <v>37207</v>
      </c>
      <c r="J14096" s="4">
        <v>37207</v>
      </c>
    </row>
    <row r="14097" spans="2:10" x14ac:dyDescent="0.35">
      <c r="C14097" t="s">
        <v>1862</v>
      </c>
      <c r="E14097" s="4">
        <v>0</v>
      </c>
      <c r="F14097" s="4">
        <v>896960</v>
      </c>
      <c r="I14097" s="4">
        <v>896960</v>
      </c>
      <c r="J14097">
        <v>0</v>
      </c>
    </row>
    <row r="14098" spans="2:10" x14ac:dyDescent="0.35">
      <c r="B14098" t="s">
        <v>54</v>
      </c>
      <c r="D14098" s="4">
        <v>1007616</v>
      </c>
      <c r="E14098" s="4">
        <v>27169</v>
      </c>
      <c r="F14098" s="4">
        <v>1754076</v>
      </c>
      <c r="G14098" s="4">
        <v>215586</v>
      </c>
      <c r="I14098" s="4">
        <v>3004446</v>
      </c>
      <c r="J14098" s="4">
        <v>1034785</v>
      </c>
    </row>
    <row r="14099" spans="2:10" x14ac:dyDescent="0.35">
      <c r="B14099" t="s">
        <v>1845</v>
      </c>
      <c r="C14099" t="s">
        <v>1866</v>
      </c>
      <c r="I14099" s="4">
        <v>0</v>
      </c>
      <c r="J14099">
        <v>0</v>
      </c>
    </row>
    <row r="14100" spans="2:10" x14ac:dyDescent="0.35">
      <c r="C14100" t="s">
        <v>1867</v>
      </c>
      <c r="D14100" s="4">
        <v>6420</v>
      </c>
      <c r="E14100" s="4">
        <v>131160</v>
      </c>
      <c r="G14100" s="4">
        <v>40500</v>
      </c>
      <c r="H14100" s="4">
        <v>968628</v>
      </c>
      <c r="I14100" s="4">
        <v>1146707</v>
      </c>
      <c r="J14100" s="4">
        <v>137580</v>
      </c>
    </row>
    <row r="14101" spans="2:10" x14ac:dyDescent="0.35">
      <c r="C14101" t="s">
        <v>1868</v>
      </c>
      <c r="D14101" s="4">
        <v>1415</v>
      </c>
      <c r="E14101" s="4">
        <v>0</v>
      </c>
      <c r="H14101" s="4">
        <v>656497</v>
      </c>
      <c r="I14101" s="4">
        <v>657912</v>
      </c>
      <c r="J14101" s="4">
        <v>1415</v>
      </c>
    </row>
    <row r="14102" spans="2:10" x14ac:dyDescent="0.35">
      <c r="C14102" t="s">
        <v>1894</v>
      </c>
      <c r="D14102" s="4">
        <v>4055</v>
      </c>
      <c r="I14102" s="4">
        <v>4055</v>
      </c>
      <c r="J14102" s="4">
        <v>4055</v>
      </c>
    </row>
    <row r="14103" spans="2:10" x14ac:dyDescent="0.35">
      <c r="C14103" t="s">
        <v>1869</v>
      </c>
      <c r="H14103" s="4">
        <v>263040</v>
      </c>
      <c r="I14103" s="4">
        <v>263040</v>
      </c>
      <c r="J14103">
        <v>0</v>
      </c>
    </row>
    <row r="14104" spans="2:10" x14ac:dyDescent="0.35">
      <c r="C14104" t="s">
        <v>1870</v>
      </c>
      <c r="E14104" s="4">
        <v>0</v>
      </c>
      <c r="F14104" s="4">
        <v>13745</v>
      </c>
      <c r="G14104" s="4">
        <v>7538</v>
      </c>
      <c r="H14104" s="4">
        <v>2639782</v>
      </c>
      <c r="I14104" s="4">
        <v>2661065</v>
      </c>
      <c r="J14104">
        <v>0</v>
      </c>
    </row>
    <row r="14105" spans="2:10" x14ac:dyDescent="0.35">
      <c r="C14105" t="s">
        <v>1871</v>
      </c>
      <c r="D14105" s="4">
        <v>5598</v>
      </c>
      <c r="G14105" s="4">
        <v>6450000</v>
      </c>
      <c r="H14105" s="4">
        <v>8600000</v>
      </c>
      <c r="I14105" s="4">
        <v>15055598</v>
      </c>
      <c r="J14105" s="4">
        <v>5598</v>
      </c>
    </row>
    <row r="14106" spans="2:10" x14ac:dyDescent="0.35">
      <c r="C14106" t="s">
        <v>1872</v>
      </c>
      <c r="D14106" s="4">
        <v>343000</v>
      </c>
      <c r="I14106" s="4">
        <v>343000</v>
      </c>
      <c r="J14106" s="4">
        <v>343000</v>
      </c>
    </row>
    <row r="14107" spans="2:10" x14ac:dyDescent="0.35">
      <c r="C14107" t="s">
        <v>1875</v>
      </c>
      <c r="H14107" s="4">
        <v>20342</v>
      </c>
      <c r="I14107" s="4">
        <v>20342</v>
      </c>
      <c r="J14107">
        <v>0</v>
      </c>
    </row>
    <row r="14108" spans="2:10" x14ac:dyDescent="0.35">
      <c r="C14108" t="s">
        <v>1877</v>
      </c>
      <c r="D14108" s="4">
        <v>3928</v>
      </c>
      <c r="I14108" s="4">
        <v>3928</v>
      </c>
      <c r="J14108" s="4">
        <v>3928</v>
      </c>
    </row>
    <row r="14109" spans="2:10" x14ac:dyDescent="0.35">
      <c r="B14109" t="s">
        <v>55</v>
      </c>
      <c r="D14109" s="4">
        <v>364415</v>
      </c>
      <c r="E14109" s="4">
        <v>131160</v>
      </c>
      <c r="F14109" s="4">
        <v>13745</v>
      </c>
      <c r="G14109" s="4">
        <v>6498038</v>
      </c>
      <c r="H14109" s="4">
        <v>13148289</v>
      </c>
      <c r="I14109" s="4">
        <v>20155648</v>
      </c>
      <c r="J14109" s="4">
        <v>495575</v>
      </c>
    </row>
    <row r="14110" spans="2:10" x14ac:dyDescent="0.35">
      <c r="B14110" t="s">
        <v>1878</v>
      </c>
      <c r="C14110" t="s">
        <v>1879</v>
      </c>
      <c r="D14110" s="4">
        <v>89104</v>
      </c>
      <c r="I14110" s="4">
        <v>89104</v>
      </c>
      <c r="J14110" s="4">
        <v>89104</v>
      </c>
    </row>
    <row r="14111" spans="2:10" x14ac:dyDescent="0.35">
      <c r="C14111" t="s">
        <v>1881</v>
      </c>
      <c r="D14111" s="4">
        <v>482107</v>
      </c>
      <c r="I14111" s="4">
        <v>482107</v>
      </c>
      <c r="J14111" s="4">
        <v>482107</v>
      </c>
    </row>
    <row r="14112" spans="2:10" x14ac:dyDescent="0.35">
      <c r="C14112" t="s">
        <v>1900</v>
      </c>
      <c r="D14112" s="4">
        <v>42634</v>
      </c>
      <c r="I14112" s="4">
        <v>42634</v>
      </c>
      <c r="J14112" s="4">
        <v>42634</v>
      </c>
    </row>
    <row r="14113" spans="1:10" x14ac:dyDescent="0.35">
      <c r="C14113" t="s">
        <v>1892</v>
      </c>
      <c r="D14113" s="4">
        <v>4384</v>
      </c>
      <c r="I14113" s="4">
        <v>4384</v>
      </c>
      <c r="J14113" s="4">
        <v>4384</v>
      </c>
    </row>
    <row r="14114" spans="1:10" x14ac:dyDescent="0.35">
      <c r="B14114" t="s">
        <v>56</v>
      </c>
      <c r="D14114" s="4">
        <v>618230</v>
      </c>
      <c r="I14114" s="4">
        <v>618230</v>
      </c>
      <c r="J14114" s="4">
        <v>618230</v>
      </c>
    </row>
    <row r="14115" spans="1:10" x14ac:dyDescent="0.35">
      <c r="B14115" t="s">
        <v>1887</v>
      </c>
      <c r="C14115" t="s">
        <v>1888</v>
      </c>
      <c r="H14115" s="4">
        <v>144000</v>
      </c>
      <c r="I14115" s="4">
        <v>144000</v>
      </c>
      <c r="J14115">
        <v>0</v>
      </c>
    </row>
    <row r="14116" spans="1:10" x14ac:dyDescent="0.35">
      <c r="C14116" t="s">
        <v>1889</v>
      </c>
      <c r="H14116" s="4">
        <v>525000</v>
      </c>
      <c r="I14116" s="4">
        <v>525000</v>
      </c>
      <c r="J14116">
        <v>0</v>
      </c>
    </row>
    <row r="14117" spans="1:10" x14ac:dyDescent="0.35">
      <c r="C14117" t="s">
        <v>1890</v>
      </c>
      <c r="H14117" s="4">
        <v>262500</v>
      </c>
      <c r="I14117" s="4">
        <v>262500</v>
      </c>
      <c r="J14117">
        <v>0</v>
      </c>
    </row>
    <row r="14118" spans="1:10" x14ac:dyDescent="0.35">
      <c r="B14118" t="s">
        <v>58</v>
      </c>
      <c r="H14118" s="4">
        <v>931500</v>
      </c>
      <c r="I14118" s="4">
        <v>931500</v>
      </c>
      <c r="J14118">
        <v>0</v>
      </c>
    </row>
    <row r="14119" spans="1:10" x14ac:dyDescent="0.35">
      <c r="A14119" t="s">
        <v>1792</v>
      </c>
      <c r="D14119" s="4">
        <v>28878518</v>
      </c>
      <c r="E14119" s="4">
        <v>219747</v>
      </c>
      <c r="F14119" s="4">
        <v>5598222</v>
      </c>
      <c r="G14119" s="4">
        <v>9423595</v>
      </c>
      <c r="H14119" s="4">
        <v>14236737</v>
      </c>
      <c r="I14119" s="4">
        <v>58356819</v>
      </c>
      <c r="J14119" s="4">
        <v>29098265</v>
      </c>
    </row>
    <row r="14120" spans="1:10" x14ac:dyDescent="0.35">
      <c r="A14120" t="s">
        <v>1322</v>
      </c>
      <c r="B14120" t="s">
        <v>1842</v>
      </c>
      <c r="C14120" t="s">
        <v>1843</v>
      </c>
      <c r="D14120" s="4">
        <v>12999461</v>
      </c>
      <c r="F14120" s="4">
        <v>7634200</v>
      </c>
      <c r="I14120" s="4">
        <v>20633661</v>
      </c>
      <c r="J14120" s="4">
        <v>12999461</v>
      </c>
    </row>
    <row r="14121" spans="1:10" x14ac:dyDescent="0.35">
      <c r="C14121" t="s">
        <v>1844</v>
      </c>
      <c r="D14121" s="4">
        <v>164210</v>
      </c>
      <c r="E14121" s="4">
        <v>501294</v>
      </c>
      <c r="G14121" s="4">
        <v>1110028</v>
      </c>
      <c r="H14121" s="4">
        <v>121500</v>
      </c>
      <c r="I14121" s="4">
        <v>1897031</v>
      </c>
      <c r="J14121" s="4">
        <v>665504</v>
      </c>
    </row>
    <row r="14122" spans="1:10" x14ac:dyDescent="0.35">
      <c r="C14122" t="s">
        <v>1845</v>
      </c>
      <c r="D14122" s="4">
        <v>1341832</v>
      </c>
      <c r="I14122" s="4">
        <v>1341832</v>
      </c>
      <c r="J14122" s="4">
        <v>1341832</v>
      </c>
    </row>
    <row r="14123" spans="1:10" x14ac:dyDescent="0.35">
      <c r="B14123" t="s">
        <v>51</v>
      </c>
      <c r="D14123" s="4">
        <v>14505503</v>
      </c>
      <c r="E14123" s="4">
        <v>501294</v>
      </c>
      <c r="F14123" s="4">
        <v>7634200</v>
      </c>
      <c r="G14123" s="4">
        <v>1110028</v>
      </c>
      <c r="H14123" s="4">
        <v>121500</v>
      </c>
      <c r="I14123" s="4">
        <v>23872524</v>
      </c>
      <c r="J14123" s="4">
        <v>15006797</v>
      </c>
    </row>
    <row r="14124" spans="1:10" x14ac:dyDescent="0.35">
      <c r="B14124" t="s">
        <v>1843</v>
      </c>
      <c r="C14124" t="s">
        <v>1846</v>
      </c>
      <c r="D14124" s="4">
        <v>6056418</v>
      </c>
      <c r="E14124" s="4">
        <v>1645488</v>
      </c>
      <c r="F14124" s="4">
        <v>1477926</v>
      </c>
      <c r="I14124" s="4">
        <v>9179831</v>
      </c>
      <c r="J14124" s="4">
        <v>7701906</v>
      </c>
    </row>
    <row r="14125" spans="1:10" x14ac:dyDescent="0.35">
      <c r="C14125" t="s">
        <v>1847</v>
      </c>
      <c r="D14125" s="4">
        <v>7614732</v>
      </c>
      <c r="F14125" s="4">
        <v>608108</v>
      </c>
      <c r="I14125" s="4">
        <v>8222840</v>
      </c>
      <c r="J14125" s="4">
        <v>7614732</v>
      </c>
    </row>
    <row r="14126" spans="1:10" x14ac:dyDescent="0.35">
      <c r="C14126" t="s">
        <v>1848</v>
      </c>
      <c r="E14126" s="4">
        <v>17227</v>
      </c>
      <c r="I14126" s="4">
        <v>17227</v>
      </c>
      <c r="J14126">
        <v>17227</v>
      </c>
    </row>
    <row r="14127" spans="1:10" x14ac:dyDescent="0.35">
      <c r="B14127" t="s">
        <v>52</v>
      </c>
      <c r="D14127" s="4">
        <v>13671150</v>
      </c>
      <c r="E14127" s="4">
        <v>1662715</v>
      </c>
      <c r="F14127" s="4">
        <v>2086034</v>
      </c>
      <c r="I14127" s="4">
        <v>17419899</v>
      </c>
      <c r="J14127" s="4">
        <v>15333865</v>
      </c>
    </row>
    <row r="14128" spans="1:10" x14ac:dyDescent="0.35">
      <c r="B14128" t="s">
        <v>1849</v>
      </c>
      <c r="C14128" t="s">
        <v>1850</v>
      </c>
      <c r="E14128" s="4">
        <v>3200000</v>
      </c>
      <c r="I14128" s="4">
        <v>3200000</v>
      </c>
      <c r="J14128">
        <v>3200000</v>
      </c>
    </row>
    <row r="14129" spans="2:10" x14ac:dyDescent="0.35">
      <c r="B14129" t="s">
        <v>53</v>
      </c>
      <c r="E14129" s="4">
        <v>3200000</v>
      </c>
      <c r="I14129" s="4">
        <v>3200000</v>
      </c>
      <c r="J14129">
        <v>3200000</v>
      </c>
    </row>
    <row r="14130" spans="2:10" x14ac:dyDescent="0.35">
      <c r="B14130" t="s">
        <v>1844</v>
      </c>
      <c r="C14130" t="s">
        <v>1851</v>
      </c>
      <c r="E14130" s="4">
        <v>342773</v>
      </c>
      <c r="I14130" s="4">
        <v>342773</v>
      </c>
      <c r="J14130">
        <v>342773</v>
      </c>
    </row>
    <row r="14131" spans="2:10" x14ac:dyDescent="0.35">
      <c r="C14131" t="s">
        <v>1852</v>
      </c>
      <c r="F14131" s="4">
        <v>4089</v>
      </c>
      <c r="I14131" s="4">
        <v>4089</v>
      </c>
      <c r="J14131">
        <v>0</v>
      </c>
    </row>
    <row r="14132" spans="2:10" x14ac:dyDescent="0.35">
      <c r="C14132" t="s">
        <v>1853</v>
      </c>
      <c r="D14132" s="4">
        <v>770</v>
      </c>
      <c r="F14132" s="4">
        <v>4617</v>
      </c>
      <c r="I14132" s="4">
        <v>5387</v>
      </c>
      <c r="J14132" s="4">
        <v>770</v>
      </c>
    </row>
    <row r="14133" spans="2:10" x14ac:dyDescent="0.35">
      <c r="C14133" t="s">
        <v>1893</v>
      </c>
      <c r="F14133" s="4">
        <v>1195</v>
      </c>
      <c r="I14133" s="4">
        <v>1195</v>
      </c>
      <c r="J14133">
        <v>0</v>
      </c>
    </row>
    <row r="14134" spans="2:10" x14ac:dyDescent="0.35">
      <c r="C14134" t="s">
        <v>1854</v>
      </c>
      <c r="G14134" s="4">
        <v>168122</v>
      </c>
      <c r="I14134" s="4">
        <v>168122</v>
      </c>
      <c r="J14134">
        <v>0</v>
      </c>
    </row>
    <row r="14135" spans="2:10" x14ac:dyDescent="0.35">
      <c r="C14135" t="s">
        <v>1855</v>
      </c>
      <c r="D14135" s="4">
        <v>6083</v>
      </c>
      <c r="G14135" s="4">
        <v>265204</v>
      </c>
      <c r="I14135" s="4">
        <v>271287</v>
      </c>
      <c r="J14135" s="4">
        <v>6083</v>
      </c>
    </row>
    <row r="14136" spans="2:10" x14ac:dyDescent="0.35">
      <c r="C14136" t="s">
        <v>1856</v>
      </c>
      <c r="G14136" s="4">
        <v>8283</v>
      </c>
      <c r="I14136" s="4">
        <v>8283</v>
      </c>
      <c r="J14136">
        <v>0</v>
      </c>
    </row>
    <row r="14137" spans="2:10" x14ac:dyDescent="0.35">
      <c r="C14137" t="s">
        <v>1857</v>
      </c>
      <c r="D14137" s="4">
        <v>2955</v>
      </c>
      <c r="G14137" s="4">
        <v>35985</v>
      </c>
      <c r="I14137" s="4">
        <v>38940</v>
      </c>
      <c r="J14137" s="4">
        <v>2955</v>
      </c>
    </row>
    <row r="14138" spans="2:10" x14ac:dyDescent="0.35">
      <c r="C14138" t="s">
        <v>1858</v>
      </c>
      <c r="H14138" s="4">
        <v>15586</v>
      </c>
      <c r="I14138" s="4">
        <v>15586</v>
      </c>
      <c r="J14138">
        <v>0</v>
      </c>
    </row>
    <row r="14139" spans="2:10" x14ac:dyDescent="0.35">
      <c r="C14139" t="s">
        <v>1859</v>
      </c>
      <c r="D14139" s="4">
        <v>179701</v>
      </c>
      <c r="F14139" s="4">
        <v>105421</v>
      </c>
      <c r="H14139" s="4">
        <v>250007</v>
      </c>
      <c r="I14139" s="4">
        <v>535128</v>
      </c>
      <c r="J14139" s="4">
        <v>179701</v>
      </c>
    </row>
    <row r="14140" spans="2:10" x14ac:dyDescent="0.35">
      <c r="C14140" t="s">
        <v>1860</v>
      </c>
      <c r="D14140" s="4">
        <v>217406</v>
      </c>
      <c r="H14140" s="4">
        <v>217406</v>
      </c>
      <c r="I14140" s="4">
        <v>434812</v>
      </c>
      <c r="J14140" s="4">
        <v>217406</v>
      </c>
    </row>
    <row r="14141" spans="2:10" x14ac:dyDescent="0.35">
      <c r="C14141" t="s">
        <v>1861</v>
      </c>
      <c r="E14141" s="4">
        <v>101200</v>
      </c>
      <c r="I14141" s="4">
        <v>101200</v>
      </c>
      <c r="J14141">
        <v>101200</v>
      </c>
    </row>
    <row r="14142" spans="2:10" x14ac:dyDescent="0.35">
      <c r="C14142" t="s">
        <v>1862</v>
      </c>
      <c r="D14142" s="4">
        <v>341857</v>
      </c>
      <c r="I14142" s="4">
        <v>341857</v>
      </c>
      <c r="J14142" s="4">
        <v>341857</v>
      </c>
    </row>
    <row r="14143" spans="2:10" x14ac:dyDescent="0.35">
      <c r="C14143" t="s">
        <v>1863</v>
      </c>
      <c r="G14143" s="4">
        <v>15560</v>
      </c>
      <c r="I14143" s="4">
        <v>15560</v>
      </c>
      <c r="J14143">
        <v>0</v>
      </c>
    </row>
    <row r="14144" spans="2:10" x14ac:dyDescent="0.35">
      <c r="B14144" t="s">
        <v>54</v>
      </c>
      <c r="D14144" s="4">
        <v>748771</v>
      </c>
      <c r="E14144" s="4">
        <v>443972</v>
      </c>
      <c r="F14144" s="4">
        <v>115321</v>
      </c>
      <c r="G14144" s="4">
        <v>493155</v>
      </c>
      <c r="H14144" s="4">
        <v>482998</v>
      </c>
      <c r="I14144" s="4">
        <v>2284218</v>
      </c>
      <c r="J14144" s="4">
        <v>1192743</v>
      </c>
    </row>
    <row r="14145" spans="2:10" x14ac:dyDescent="0.35">
      <c r="B14145" t="s">
        <v>1845</v>
      </c>
      <c r="C14145" t="s">
        <v>1864</v>
      </c>
      <c r="G14145" s="4">
        <v>11158</v>
      </c>
      <c r="I14145" s="4">
        <v>11158</v>
      </c>
      <c r="J14145">
        <v>0</v>
      </c>
    </row>
    <row r="14146" spans="2:10" x14ac:dyDescent="0.35">
      <c r="C14146" t="s">
        <v>1865</v>
      </c>
      <c r="D14146" s="4">
        <v>1744</v>
      </c>
      <c r="I14146" s="4">
        <v>1744</v>
      </c>
      <c r="J14146" s="4">
        <v>1744</v>
      </c>
    </row>
    <row r="14147" spans="2:10" x14ac:dyDescent="0.35">
      <c r="B14147" t="s">
        <v>1845</v>
      </c>
      <c r="C14147" t="s">
        <v>1866</v>
      </c>
      <c r="I14147" s="4">
        <v>0</v>
      </c>
      <c r="J14147">
        <v>0</v>
      </c>
    </row>
    <row r="14148" spans="2:10" x14ac:dyDescent="0.35">
      <c r="C14148" t="s">
        <v>1867</v>
      </c>
      <c r="D14148" s="4">
        <v>850000</v>
      </c>
      <c r="F14148" s="4">
        <v>18000</v>
      </c>
      <c r="H14148" s="4">
        <v>1116640</v>
      </c>
      <c r="I14148" s="4">
        <v>1984640</v>
      </c>
      <c r="J14148" s="4">
        <v>850000</v>
      </c>
    </row>
    <row r="14149" spans="2:10" x14ac:dyDescent="0.35">
      <c r="C14149" t="s">
        <v>1868</v>
      </c>
      <c r="D14149" s="4">
        <v>110519</v>
      </c>
      <c r="H14149" s="4">
        <v>917973</v>
      </c>
      <c r="I14149" s="4">
        <v>1028491</v>
      </c>
      <c r="J14149" s="4">
        <v>110519</v>
      </c>
    </row>
    <row r="14150" spans="2:10" x14ac:dyDescent="0.35">
      <c r="C14150" t="s">
        <v>1869</v>
      </c>
      <c r="H14150" s="4">
        <v>324480</v>
      </c>
      <c r="I14150" s="4">
        <v>324480</v>
      </c>
      <c r="J14150">
        <v>0</v>
      </c>
    </row>
    <row r="14151" spans="2:10" x14ac:dyDescent="0.35">
      <c r="C14151" t="s">
        <v>1870</v>
      </c>
      <c r="E14151" s="4">
        <v>17293</v>
      </c>
      <c r="F14151" s="4">
        <v>2319588</v>
      </c>
      <c r="H14151" s="4">
        <v>64000</v>
      </c>
      <c r="I14151" s="4">
        <v>2400881</v>
      </c>
      <c r="J14151">
        <v>17293</v>
      </c>
    </row>
    <row r="14152" spans="2:10" x14ac:dyDescent="0.35">
      <c r="C14152" t="s">
        <v>1872</v>
      </c>
      <c r="D14152" s="4">
        <v>98000</v>
      </c>
      <c r="I14152" s="4">
        <v>98000</v>
      </c>
      <c r="J14152" s="4">
        <v>98000</v>
      </c>
    </row>
    <row r="14153" spans="2:10" x14ac:dyDescent="0.35">
      <c r="C14153" t="s">
        <v>1875</v>
      </c>
      <c r="H14153" s="4">
        <v>33710</v>
      </c>
      <c r="I14153" s="4">
        <v>33710</v>
      </c>
      <c r="J14153">
        <v>0</v>
      </c>
    </row>
    <row r="14154" spans="2:10" x14ac:dyDescent="0.35">
      <c r="C14154" t="s">
        <v>1876</v>
      </c>
      <c r="D14154" s="4">
        <v>61603</v>
      </c>
      <c r="H14154" s="4">
        <v>94080</v>
      </c>
      <c r="I14154" s="4">
        <v>155683</v>
      </c>
      <c r="J14154" s="4">
        <v>61603</v>
      </c>
    </row>
    <row r="14155" spans="2:10" x14ac:dyDescent="0.35">
      <c r="B14155" t="s">
        <v>55</v>
      </c>
      <c r="D14155" s="4">
        <v>1121866</v>
      </c>
      <c r="E14155" s="4">
        <v>17293</v>
      </c>
      <c r="F14155" s="4">
        <v>2337588</v>
      </c>
      <c r="G14155" s="4">
        <v>11158</v>
      </c>
      <c r="H14155" s="4">
        <v>2550883</v>
      </c>
      <c r="I14155" s="4">
        <v>6038788</v>
      </c>
      <c r="J14155" s="4">
        <v>1139159</v>
      </c>
    </row>
    <row r="14156" spans="2:10" x14ac:dyDescent="0.35">
      <c r="B14156" t="s">
        <v>1878</v>
      </c>
      <c r="C14156" t="s">
        <v>1879</v>
      </c>
      <c r="D14156" s="4">
        <v>285132</v>
      </c>
      <c r="I14156" s="4">
        <v>285132</v>
      </c>
      <c r="J14156" s="4">
        <v>285132</v>
      </c>
    </row>
    <row r="14157" spans="2:10" x14ac:dyDescent="0.35">
      <c r="C14157" t="s">
        <v>1897</v>
      </c>
      <c r="D14157" s="4">
        <v>772</v>
      </c>
      <c r="I14157" s="4">
        <v>772</v>
      </c>
      <c r="J14157" s="4">
        <v>772</v>
      </c>
    </row>
    <row r="14158" spans="2:10" x14ac:dyDescent="0.35">
      <c r="C14158" t="s">
        <v>1880</v>
      </c>
      <c r="D14158" s="4">
        <v>433936</v>
      </c>
      <c r="I14158" s="4">
        <v>433936</v>
      </c>
      <c r="J14158" s="4">
        <v>433936</v>
      </c>
    </row>
    <row r="14159" spans="2:10" x14ac:dyDescent="0.35">
      <c r="C14159" t="s">
        <v>1881</v>
      </c>
      <c r="D14159" s="4">
        <v>720389</v>
      </c>
      <c r="I14159" s="4">
        <v>720389</v>
      </c>
      <c r="J14159" s="4">
        <v>720389</v>
      </c>
    </row>
    <row r="14160" spans="2:10" x14ac:dyDescent="0.35">
      <c r="C14160" t="s">
        <v>1882</v>
      </c>
      <c r="E14160" s="4">
        <v>55570</v>
      </c>
      <c r="I14160" s="4">
        <v>55570</v>
      </c>
      <c r="J14160">
        <v>55570</v>
      </c>
    </row>
    <row r="14161" spans="1:10" x14ac:dyDescent="0.35">
      <c r="C14161" t="s">
        <v>1892</v>
      </c>
      <c r="D14161" s="4">
        <v>1541</v>
      </c>
      <c r="I14161" s="4">
        <v>1541</v>
      </c>
      <c r="J14161" s="4">
        <v>1541</v>
      </c>
    </row>
    <row r="14162" spans="1:10" x14ac:dyDescent="0.35">
      <c r="C14162" t="s">
        <v>1884</v>
      </c>
      <c r="D14162" s="4">
        <v>4666</v>
      </c>
      <c r="I14162" s="4">
        <v>4666</v>
      </c>
      <c r="J14162" s="4">
        <v>4666</v>
      </c>
    </row>
    <row r="14163" spans="1:10" x14ac:dyDescent="0.35">
      <c r="B14163" t="s">
        <v>56</v>
      </c>
      <c r="D14163" s="4">
        <v>1446435</v>
      </c>
      <c r="E14163" s="4">
        <v>55570</v>
      </c>
      <c r="I14163" s="4">
        <v>1502005</v>
      </c>
      <c r="J14163" s="4">
        <v>1502005</v>
      </c>
    </row>
    <row r="14164" spans="1:10" x14ac:dyDescent="0.35">
      <c r="B14164" t="s">
        <v>1885</v>
      </c>
      <c r="C14164" t="s">
        <v>1886</v>
      </c>
      <c r="G14164" s="4">
        <v>37706</v>
      </c>
      <c r="I14164" s="4">
        <v>37706</v>
      </c>
      <c r="J14164">
        <v>0</v>
      </c>
    </row>
    <row r="14165" spans="1:10" x14ac:dyDescent="0.35">
      <c r="B14165" t="s">
        <v>57</v>
      </c>
      <c r="G14165" s="4">
        <v>37706</v>
      </c>
      <c r="I14165" s="4">
        <v>37706</v>
      </c>
      <c r="J14165">
        <v>0</v>
      </c>
    </row>
    <row r="14166" spans="1:10" x14ac:dyDescent="0.35">
      <c r="B14166" t="s">
        <v>1887</v>
      </c>
      <c r="C14166" t="s">
        <v>1888</v>
      </c>
      <c r="H14166" s="4">
        <v>355200</v>
      </c>
      <c r="I14166" s="4">
        <v>355200</v>
      </c>
      <c r="J14166">
        <v>0</v>
      </c>
    </row>
    <row r="14167" spans="1:10" x14ac:dyDescent="0.35">
      <c r="C14167" t="s">
        <v>1901</v>
      </c>
      <c r="F14167" s="4">
        <v>75000</v>
      </c>
      <c r="I14167" s="4">
        <v>75000</v>
      </c>
      <c r="J14167">
        <v>0</v>
      </c>
    </row>
    <row r="14168" spans="1:10" x14ac:dyDescent="0.35">
      <c r="C14168" t="s">
        <v>1889</v>
      </c>
      <c r="F14168" s="4">
        <v>357000</v>
      </c>
      <c r="I14168" s="4">
        <v>357000</v>
      </c>
      <c r="J14168">
        <v>0</v>
      </c>
    </row>
    <row r="14169" spans="1:10" x14ac:dyDescent="0.35">
      <c r="C14169" t="s">
        <v>1890</v>
      </c>
      <c r="F14169" s="4">
        <v>105000</v>
      </c>
      <c r="I14169" s="4">
        <v>105000</v>
      </c>
      <c r="J14169">
        <v>0</v>
      </c>
    </row>
    <row r="14170" spans="1:10" x14ac:dyDescent="0.35">
      <c r="C14170" t="s">
        <v>1902</v>
      </c>
      <c r="F14170" s="4">
        <v>150000</v>
      </c>
      <c r="I14170" s="4">
        <v>150000</v>
      </c>
      <c r="J14170">
        <v>0</v>
      </c>
    </row>
    <row r="14171" spans="1:10" x14ac:dyDescent="0.35">
      <c r="B14171" t="s">
        <v>58</v>
      </c>
      <c r="F14171" s="4">
        <v>687000</v>
      </c>
      <c r="H14171" s="4">
        <v>355200</v>
      </c>
      <c r="I14171" s="4">
        <v>1042200</v>
      </c>
      <c r="J14171">
        <v>0</v>
      </c>
    </row>
    <row r="14172" spans="1:10" x14ac:dyDescent="0.35">
      <c r="A14172" t="s">
        <v>1793</v>
      </c>
      <c r="D14172" s="4">
        <v>31493725</v>
      </c>
      <c r="E14172" s="4">
        <v>5880843</v>
      </c>
      <c r="F14172" s="4">
        <v>12860143</v>
      </c>
      <c r="G14172" s="4">
        <v>1652046</v>
      </c>
      <c r="H14172" s="4">
        <v>3510581</v>
      </c>
      <c r="I14172" s="4">
        <v>55397339</v>
      </c>
      <c r="J14172" s="4">
        <v>37374568</v>
      </c>
    </row>
    <row r="14173" spans="1:10" x14ac:dyDescent="0.35">
      <c r="A14173" t="s">
        <v>1326</v>
      </c>
      <c r="B14173" t="s">
        <v>1842</v>
      </c>
      <c r="C14173" t="s">
        <v>1843</v>
      </c>
      <c r="D14173" s="4">
        <v>19529827</v>
      </c>
      <c r="F14173" s="4">
        <v>9762200</v>
      </c>
      <c r="I14173" s="4">
        <v>29292027</v>
      </c>
      <c r="J14173" s="4">
        <v>19529827</v>
      </c>
    </row>
    <row r="14174" spans="1:10" x14ac:dyDescent="0.35">
      <c r="C14174" t="s">
        <v>1844</v>
      </c>
      <c r="D14174" s="4">
        <v>2766238</v>
      </c>
      <c r="G14174" s="4">
        <v>30600</v>
      </c>
      <c r="H14174" s="4">
        <v>234000</v>
      </c>
      <c r="I14174" s="4">
        <v>3030838</v>
      </c>
      <c r="J14174" s="4">
        <v>2766238</v>
      </c>
    </row>
    <row r="14175" spans="1:10" x14ac:dyDescent="0.35">
      <c r="C14175" t="s">
        <v>1845</v>
      </c>
      <c r="D14175" s="4">
        <v>1884720</v>
      </c>
      <c r="I14175" s="4">
        <v>1884720</v>
      </c>
      <c r="J14175" s="4">
        <v>1884720</v>
      </c>
    </row>
    <row r="14176" spans="1:10" x14ac:dyDescent="0.35">
      <c r="B14176" t="s">
        <v>51</v>
      </c>
      <c r="D14176" s="4">
        <v>24180784</v>
      </c>
      <c r="F14176" s="4">
        <v>9762200</v>
      </c>
      <c r="G14176" s="4">
        <v>30600</v>
      </c>
      <c r="H14176" s="4">
        <v>234000</v>
      </c>
      <c r="I14176" s="4">
        <v>34207584</v>
      </c>
      <c r="J14176" s="4">
        <v>24180784</v>
      </c>
    </row>
    <row r="14177" spans="2:10" x14ac:dyDescent="0.35">
      <c r="B14177" t="s">
        <v>1843</v>
      </c>
      <c r="C14177" t="s">
        <v>1846</v>
      </c>
      <c r="D14177" s="4">
        <v>27028494</v>
      </c>
      <c r="I14177" s="4">
        <v>27028494</v>
      </c>
      <c r="J14177" s="4">
        <v>27028494</v>
      </c>
    </row>
    <row r="14178" spans="2:10" x14ac:dyDescent="0.35">
      <c r="C14178" t="s">
        <v>1847</v>
      </c>
      <c r="D14178" s="4">
        <v>9682285</v>
      </c>
      <c r="F14178" s="4">
        <v>3267027</v>
      </c>
      <c r="I14178" s="4">
        <v>12949312</v>
      </c>
      <c r="J14178" s="4">
        <v>9682285</v>
      </c>
    </row>
    <row r="14179" spans="2:10" x14ac:dyDescent="0.35">
      <c r="C14179" t="s">
        <v>1848</v>
      </c>
      <c r="D14179" s="4">
        <v>23569</v>
      </c>
      <c r="I14179" s="4">
        <v>23569</v>
      </c>
      <c r="J14179" s="4">
        <v>23569</v>
      </c>
    </row>
    <row r="14180" spans="2:10" x14ac:dyDescent="0.35">
      <c r="B14180" t="s">
        <v>52</v>
      </c>
      <c r="D14180" s="4">
        <v>36734348</v>
      </c>
      <c r="F14180" s="4">
        <v>3267027</v>
      </c>
      <c r="I14180" s="4">
        <v>40001375</v>
      </c>
      <c r="J14180" s="4">
        <v>36734348</v>
      </c>
    </row>
    <row r="14181" spans="2:10" x14ac:dyDescent="0.35">
      <c r="B14181" t="s">
        <v>1844</v>
      </c>
      <c r="C14181" t="s">
        <v>1851</v>
      </c>
      <c r="D14181" s="4">
        <v>336244</v>
      </c>
      <c r="I14181" s="4">
        <v>336244</v>
      </c>
      <c r="J14181" s="4">
        <v>336244</v>
      </c>
    </row>
    <row r="14182" spans="2:10" x14ac:dyDescent="0.35">
      <c r="C14182" t="s">
        <v>1852</v>
      </c>
      <c r="E14182" s="4">
        <v>10904</v>
      </c>
      <c r="F14182" s="4">
        <v>4089</v>
      </c>
      <c r="G14182" s="4">
        <v>6815</v>
      </c>
      <c r="H14182" s="4">
        <v>35437</v>
      </c>
      <c r="I14182" s="4">
        <v>57244</v>
      </c>
      <c r="J14182">
        <v>10904</v>
      </c>
    </row>
    <row r="14183" spans="2:10" x14ac:dyDescent="0.35">
      <c r="C14183" t="s">
        <v>1853</v>
      </c>
      <c r="D14183" s="4">
        <v>5461</v>
      </c>
      <c r="G14183" s="4">
        <v>19113</v>
      </c>
      <c r="H14183" s="4">
        <v>27304</v>
      </c>
      <c r="I14183" s="4">
        <v>51878</v>
      </c>
      <c r="J14183" s="4">
        <v>5461</v>
      </c>
    </row>
    <row r="14184" spans="2:10" x14ac:dyDescent="0.35">
      <c r="C14184" t="s">
        <v>1893</v>
      </c>
      <c r="E14184" s="4">
        <v>1195</v>
      </c>
      <c r="F14184" s="4">
        <v>2389</v>
      </c>
      <c r="I14184" s="4">
        <v>3584</v>
      </c>
      <c r="J14184">
        <v>1195</v>
      </c>
    </row>
    <row r="14185" spans="2:10" x14ac:dyDescent="0.35">
      <c r="C14185" t="s">
        <v>1854</v>
      </c>
      <c r="D14185" s="4">
        <v>1593173</v>
      </c>
      <c r="I14185" s="4">
        <v>1593173</v>
      </c>
      <c r="J14185" s="4">
        <v>1593173</v>
      </c>
    </row>
    <row r="14186" spans="2:10" x14ac:dyDescent="0.35">
      <c r="C14186" t="s">
        <v>1855</v>
      </c>
      <c r="D14186" s="4">
        <v>938533</v>
      </c>
      <c r="F14186" s="4">
        <v>293854</v>
      </c>
      <c r="I14186" s="4">
        <v>1232388</v>
      </c>
      <c r="J14186" s="4">
        <v>938533</v>
      </c>
    </row>
    <row r="14187" spans="2:10" x14ac:dyDescent="0.35">
      <c r="C14187" t="s">
        <v>1856</v>
      </c>
      <c r="I14187" s="4">
        <v>0</v>
      </c>
      <c r="J14187">
        <v>0</v>
      </c>
    </row>
    <row r="14188" spans="2:10" x14ac:dyDescent="0.35">
      <c r="C14188" t="s">
        <v>1857</v>
      </c>
      <c r="D14188" s="4">
        <v>69933</v>
      </c>
      <c r="I14188" s="4">
        <v>69933</v>
      </c>
      <c r="J14188" s="4">
        <v>69933</v>
      </c>
    </row>
    <row r="14189" spans="2:10" x14ac:dyDescent="0.35">
      <c r="C14189" t="s">
        <v>1906</v>
      </c>
      <c r="H14189" s="4">
        <v>17026</v>
      </c>
      <c r="I14189" s="4">
        <v>17026</v>
      </c>
      <c r="J14189">
        <v>0</v>
      </c>
    </row>
    <row r="14190" spans="2:10" x14ac:dyDescent="0.35">
      <c r="C14190" t="s">
        <v>1858</v>
      </c>
      <c r="H14190" s="4">
        <v>116640</v>
      </c>
      <c r="I14190" s="4">
        <v>116640</v>
      </c>
      <c r="J14190">
        <v>0</v>
      </c>
    </row>
    <row r="14191" spans="2:10" x14ac:dyDescent="0.35">
      <c r="C14191" t="s">
        <v>1859</v>
      </c>
      <c r="D14191" s="4">
        <v>820084</v>
      </c>
      <c r="F14191" s="4">
        <v>475003</v>
      </c>
      <c r="G14191" s="4">
        <v>181114</v>
      </c>
      <c r="H14191" s="4">
        <v>193374</v>
      </c>
      <c r="I14191" s="4">
        <v>1669576</v>
      </c>
      <c r="J14191" s="4">
        <v>820084</v>
      </c>
    </row>
    <row r="14192" spans="2:10" x14ac:dyDescent="0.35">
      <c r="C14192" t="s">
        <v>1860</v>
      </c>
      <c r="D14192" s="4">
        <v>434812</v>
      </c>
      <c r="E14192" s="4">
        <v>0</v>
      </c>
      <c r="H14192" s="4">
        <v>326109</v>
      </c>
      <c r="I14192" s="4">
        <v>760921</v>
      </c>
      <c r="J14192" s="4">
        <v>434812</v>
      </c>
    </row>
    <row r="14193" spans="2:10" x14ac:dyDescent="0.35">
      <c r="C14193" t="s">
        <v>1861</v>
      </c>
      <c r="D14193" s="4">
        <v>386566</v>
      </c>
      <c r="I14193" s="4">
        <v>386566</v>
      </c>
      <c r="J14193" s="4">
        <v>386566</v>
      </c>
    </row>
    <row r="14194" spans="2:10" x14ac:dyDescent="0.35">
      <c r="C14194" t="s">
        <v>1862</v>
      </c>
      <c r="D14194" s="4">
        <v>683714</v>
      </c>
      <c r="F14194" s="4">
        <v>85464</v>
      </c>
      <c r="H14194" s="4">
        <v>256393</v>
      </c>
      <c r="I14194" s="4">
        <v>1025571</v>
      </c>
      <c r="J14194" s="4">
        <v>683714</v>
      </c>
    </row>
    <row r="14195" spans="2:10" x14ac:dyDescent="0.35">
      <c r="B14195" t="s">
        <v>54</v>
      </c>
      <c r="D14195" s="4">
        <v>5268521</v>
      </c>
      <c r="E14195" s="4">
        <v>12098</v>
      </c>
      <c r="F14195" s="4">
        <v>860800</v>
      </c>
      <c r="G14195" s="4">
        <v>207042</v>
      </c>
      <c r="H14195" s="4">
        <v>972283</v>
      </c>
      <c r="I14195" s="4">
        <v>7320744</v>
      </c>
      <c r="J14195" s="4">
        <v>5280619</v>
      </c>
    </row>
    <row r="14196" spans="2:10" x14ac:dyDescent="0.35">
      <c r="B14196" t="s">
        <v>1845</v>
      </c>
      <c r="C14196" t="s">
        <v>1865</v>
      </c>
      <c r="D14196" s="4">
        <v>5444</v>
      </c>
      <c r="E14196" s="4">
        <v>1744</v>
      </c>
      <c r="H14196" s="4">
        <v>87842</v>
      </c>
      <c r="I14196" s="4">
        <v>95030</v>
      </c>
      <c r="J14196" s="4">
        <v>7188</v>
      </c>
    </row>
    <row r="14197" spans="2:10" x14ac:dyDescent="0.35">
      <c r="C14197" t="s">
        <v>1866</v>
      </c>
      <c r="I14197" s="4">
        <v>0</v>
      </c>
      <c r="J14197">
        <v>0</v>
      </c>
    </row>
    <row r="14198" spans="2:10" x14ac:dyDescent="0.35">
      <c r="C14198" t="s">
        <v>1867</v>
      </c>
      <c r="E14198" s="4">
        <v>9000</v>
      </c>
      <c r="H14198" s="4">
        <v>2864170</v>
      </c>
      <c r="I14198" s="4">
        <v>2873170</v>
      </c>
      <c r="J14198">
        <v>9000</v>
      </c>
    </row>
    <row r="14199" spans="2:10" x14ac:dyDescent="0.35">
      <c r="C14199" t="s">
        <v>1868</v>
      </c>
      <c r="D14199" s="4">
        <v>10519</v>
      </c>
      <c r="E14199" s="4">
        <v>15778</v>
      </c>
      <c r="H14199" s="4">
        <v>2114003</v>
      </c>
      <c r="I14199" s="4">
        <v>2140300</v>
      </c>
      <c r="J14199" s="4">
        <v>26297</v>
      </c>
    </row>
    <row r="14200" spans="2:10" x14ac:dyDescent="0.35">
      <c r="C14200" t="s">
        <v>1869</v>
      </c>
      <c r="H14200" s="4">
        <v>938688</v>
      </c>
      <c r="I14200" s="4">
        <v>938688</v>
      </c>
      <c r="J14200">
        <v>0</v>
      </c>
    </row>
    <row r="14201" spans="2:10" x14ac:dyDescent="0.35">
      <c r="C14201" t="s">
        <v>1870</v>
      </c>
      <c r="D14201" s="4">
        <v>13275</v>
      </c>
      <c r="E14201" s="4">
        <v>69170</v>
      </c>
      <c r="G14201" s="4">
        <v>3055466</v>
      </c>
      <c r="H14201" s="4">
        <v>0</v>
      </c>
      <c r="I14201" s="4">
        <v>3137912</v>
      </c>
      <c r="J14201" s="4">
        <v>82445</v>
      </c>
    </row>
    <row r="14202" spans="2:10" x14ac:dyDescent="0.35">
      <c r="C14202" t="s">
        <v>1871</v>
      </c>
      <c r="D14202" s="4">
        <v>168030</v>
      </c>
      <c r="E14202" s="4">
        <v>8659080</v>
      </c>
      <c r="F14202" s="4">
        <v>4397415</v>
      </c>
      <c r="G14202" s="4">
        <v>134568</v>
      </c>
      <c r="H14202" s="4">
        <v>73845</v>
      </c>
      <c r="I14202" s="4">
        <v>13432938</v>
      </c>
      <c r="J14202" s="4">
        <v>8827110</v>
      </c>
    </row>
    <row r="14203" spans="2:10" x14ac:dyDescent="0.35">
      <c r="C14203" t="s">
        <v>1872</v>
      </c>
      <c r="D14203" s="4">
        <v>539000</v>
      </c>
      <c r="E14203" s="4">
        <v>81597</v>
      </c>
      <c r="I14203" s="4">
        <v>620597</v>
      </c>
      <c r="J14203" s="4">
        <v>620597</v>
      </c>
    </row>
    <row r="14204" spans="2:10" x14ac:dyDescent="0.35">
      <c r="C14204" t="s">
        <v>1875</v>
      </c>
      <c r="H14204" s="4">
        <v>215048</v>
      </c>
      <c r="I14204" s="4">
        <v>215048</v>
      </c>
      <c r="J14204">
        <v>0</v>
      </c>
    </row>
    <row r="14205" spans="2:10" x14ac:dyDescent="0.35">
      <c r="C14205" t="s">
        <v>1877</v>
      </c>
      <c r="D14205" s="4">
        <v>78620</v>
      </c>
      <c r="E14205" s="4">
        <v>0</v>
      </c>
      <c r="I14205" s="4">
        <v>78620</v>
      </c>
      <c r="J14205" s="4">
        <v>78620</v>
      </c>
    </row>
    <row r="14206" spans="2:10" x14ac:dyDescent="0.35">
      <c r="B14206" t="s">
        <v>55</v>
      </c>
      <c r="D14206" s="4">
        <v>814888</v>
      </c>
      <c r="E14206" s="4">
        <v>8836370</v>
      </c>
      <c r="F14206" s="4">
        <v>4397415</v>
      </c>
      <c r="G14206" s="4">
        <v>3190034</v>
      </c>
      <c r="H14206" s="4">
        <v>6293596</v>
      </c>
      <c r="I14206" s="4">
        <v>23532303</v>
      </c>
      <c r="J14206" s="4">
        <v>9651258</v>
      </c>
    </row>
    <row r="14207" spans="2:10" x14ac:dyDescent="0.35">
      <c r="B14207" t="s">
        <v>1878</v>
      </c>
      <c r="C14207" t="s">
        <v>1879</v>
      </c>
      <c r="D14207" s="4">
        <v>824465</v>
      </c>
      <c r="I14207" s="4">
        <v>824465</v>
      </c>
      <c r="J14207" s="4">
        <v>824465</v>
      </c>
    </row>
    <row r="14208" spans="2:10" x14ac:dyDescent="0.35">
      <c r="C14208" t="s">
        <v>1907</v>
      </c>
      <c r="D14208" s="4">
        <v>1832</v>
      </c>
      <c r="I14208" s="4">
        <v>1832</v>
      </c>
      <c r="J14208" s="4">
        <v>1832</v>
      </c>
    </row>
    <row r="14209" spans="1:10" x14ac:dyDescent="0.35">
      <c r="C14209" t="s">
        <v>1897</v>
      </c>
      <c r="D14209" s="4">
        <v>1723</v>
      </c>
      <c r="I14209" s="4">
        <v>1723</v>
      </c>
      <c r="J14209" s="4">
        <v>1723</v>
      </c>
    </row>
    <row r="14210" spans="1:10" x14ac:dyDescent="0.35">
      <c r="C14210" t="s">
        <v>1880</v>
      </c>
      <c r="D14210" s="4">
        <v>766017</v>
      </c>
      <c r="I14210" s="4">
        <v>766017</v>
      </c>
      <c r="J14210" s="4">
        <v>766017</v>
      </c>
    </row>
    <row r="14211" spans="1:10" x14ac:dyDescent="0.35">
      <c r="C14211" t="s">
        <v>1881</v>
      </c>
      <c r="D14211" s="4">
        <v>1079218</v>
      </c>
      <c r="I14211" s="4">
        <v>1079218</v>
      </c>
      <c r="J14211" s="4">
        <v>1079218</v>
      </c>
    </row>
    <row r="14212" spans="1:10" x14ac:dyDescent="0.35">
      <c r="C14212" t="s">
        <v>1895</v>
      </c>
      <c r="D14212" s="4">
        <v>399073</v>
      </c>
      <c r="I14212" s="4">
        <v>399073</v>
      </c>
      <c r="J14212" s="4">
        <v>399073</v>
      </c>
    </row>
    <row r="14213" spans="1:10" x14ac:dyDescent="0.35">
      <c r="C14213" t="s">
        <v>1882</v>
      </c>
      <c r="D14213" s="4">
        <v>684990</v>
      </c>
      <c r="I14213" s="4">
        <v>684990</v>
      </c>
      <c r="J14213" s="4">
        <v>684990</v>
      </c>
    </row>
    <row r="14214" spans="1:10" x14ac:dyDescent="0.35">
      <c r="C14214" t="s">
        <v>1900</v>
      </c>
      <c r="D14214" s="4">
        <v>994</v>
      </c>
      <c r="I14214" s="4">
        <v>994</v>
      </c>
      <c r="J14214" s="4">
        <v>994</v>
      </c>
    </row>
    <row r="14215" spans="1:10" x14ac:dyDescent="0.35">
      <c r="C14215" t="s">
        <v>1892</v>
      </c>
      <c r="D14215" s="4">
        <v>578</v>
      </c>
      <c r="I14215" s="4">
        <v>578</v>
      </c>
      <c r="J14215" s="4">
        <v>578</v>
      </c>
    </row>
    <row r="14216" spans="1:10" x14ac:dyDescent="0.35">
      <c r="C14216" t="s">
        <v>1884</v>
      </c>
      <c r="D14216" s="4">
        <v>2553</v>
      </c>
      <c r="I14216" s="4">
        <v>2553</v>
      </c>
      <c r="J14216" s="4">
        <v>2553</v>
      </c>
    </row>
    <row r="14217" spans="1:10" x14ac:dyDescent="0.35">
      <c r="B14217" t="s">
        <v>56</v>
      </c>
      <c r="D14217" s="4">
        <v>3761443</v>
      </c>
      <c r="I14217" s="4">
        <v>3761443</v>
      </c>
      <c r="J14217" s="4">
        <v>3761443</v>
      </c>
    </row>
    <row r="14218" spans="1:10" x14ac:dyDescent="0.35">
      <c r="B14218" t="s">
        <v>1887</v>
      </c>
      <c r="C14218" t="s">
        <v>1888</v>
      </c>
      <c r="H14218" s="4">
        <v>268800</v>
      </c>
      <c r="I14218" s="4">
        <v>268800</v>
      </c>
      <c r="J14218">
        <v>0</v>
      </c>
    </row>
    <row r="14219" spans="1:10" x14ac:dyDescent="0.35">
      <c r="C14219" t="s">
        <v>1889</v>
      </c>
      <c r="G14219" s="4">
        <v>787500</v>
      </c>
      <c r="I14219" s="4">
        <v>787500</v>
      </c>
      <c r="J14219">
        <v>0</v>
      </c>
    </row>
    <row r="14220" spans="1:10" x14ac:dyDescent="0.35">
      <c r="C14220" t="s">
        <v>1890</v>
      </c>
      <c r="G14220" s="4">
        <v>210000</v>
      </c>
      <c r="I14220" s="4">
        <v>210000</v>
      </c>
      <c r="J14220">
        <v>0</v>
      </c>
    </row>
    <row r="14221" spans="1:10" x14ac:dyDescent="0.35">
      <c r="C14221" t="s">
        <v>1902</v>
      </c>
      <c r="G14221" s="4">
        <v>240000</v>
      </c>
      <c r="I14221" s="4">
        <v>240000</v>
      </c>
      <c r="J14221">
        <v>0</v>
      </c>
    </row>
    <row r="14222" spans="1:10" x14ac:dyDescent="0.35">
      <c r="B14222" t="s">
        <v>58</v>
      </c>
      <c r="G14222" s="4">
        <v>1237500</v>
      </c>
      <c r="H14222" s="4">
        <v>268800</v>
      </c>
      <c r="I14222" s="4">
        <v>1506300</v>
      </c>
      <c r="J14222">
        <v>0</v>
      </c>
    </row>
    <row r="14223" spans="1:10" x14ac:dyDescent="0.35">
      <c r="A14223" t="s">
        <v>1794</v>
      </c>
      <c r="D14223" s="4">
        <v>70759984</v>
      </c>
      <c r="E14223" s="4">
        <v>8848468</v>
      </c>
      <c r="F14223" s="4">
        <v>18287442</v>
      </c>
      <c r="G14223" s="4">
        <v>4665176</v>
      </c>
      <c r="H14223" s="4">
        <v>7768680</v>
      </c>
      <c r="I14223" s="4">
        <v>110329749</v>
      </c>
      <c r="J14223" s="4">
        <v>79608452</v>
      </c>
    </row>
    <row r="14224" spans="1:10" x14ac:dyDescent="0.35">
      <c r="A14224" t="s">
        <v>1332</v>
      </c>
      <c r="B14224" t="s">
        <v>1842</v>
      </c>
      <c r="C14224" t="s">
        <v>1843</v>
      </c>
      <c r="D14224" s="4">
        <v>6409193</v>
      </c>
      <c r="F14224" s="4">
        <v>3963400</v>
      </c>
      <c r="I14224" s="4">
        <v>10372593</v>
      </c>
      <c r="J14224" s="4">
        <v>6409193</v>
      </c>
    </row>
    <row r="14225" spans="2:10" x14ac:dyDescent="0.35">
      <c r="C14225" t="s">
        <v>1844</v>
      </c>
      <c r="D14225" s="4">
        <v>138784</v>
      </c>
      <c r="E14225" s="4">
        <v>308821</v>
      </c>
      <c r="H14225" s="4">
        <v>722954</v>
      </c>
      <c r="I14225" s="4">
        <v>1170558</v>
      </c>
      <c r="J14225" s="4">
        <v>447605</v>
      </c>
    </row>
    <row r="14226" spans="2:10" x14ac:dyDescent="0.35">
      <c r="C14226" t="s">
        <v>1845</v>
      </c>
      <c r="D14226" s="4">
        <v>5770</v>
      </c>
      <c r="F14226" s="4">
        <v>595717</v>
      </c>
      <c r="I14226" s="4">
        <v>601488</v>
      </c>
      <c r="J14226" s="4">
        <v>5770</v>
      </c>
    </row>
    <row r="14227" spans="2:10" x14ac:dyDescent="0.35">
      <c r="B14227" t="s">
        <v>51</v>
      </c>
      <c r="D14227" s="4">
        <v>6553747</v>
      </c>
      <c r="E14227" s="4">
        <v>308821</v>
      </c>
      <c r="F14227" s="4">
        <v>4559117</v>
      </c>
      <c r="H14227" s="4">
        <v>722954</v>
      </c>
      <c r="I14227" s="4">
        <v>12144639</v>
      </c>
      <c r="J14227" s="4">
        <v>6862568</v>
      </c>
    </row>
    <row r="14228" spans="2:10" x14ac:dyDescent="0.35">
      <c r="B14228" t="s">
        <v>1843</v>
      </c>
      <c r="C14228" t="s">
        <v>1846</v>
      </c>
      <c r="D14228" s="4">
        <v>1645553</v>
      </c>
      <c r="F14228" s="4">
        <v>1534439</v>
      </c>
      <c r="H14228" s="4">
        <v>927855</v>
      </c>
      <c r="I14228" s="4">
        <v>4107847</v>
      </c>
      <c r="J14228" s="4">
        <v>1645553</v>
      </c>
    </row>
    <row r="14229" spans="2:10" x14ac:dyDescent="0.35">
      <c r="C14229" t="s">
        <v>1847</v>
      </c>
      <c r="D14229" s="4">
        <v>2328836</v>
      </c>
      <c r="F14229" s="4">
        <v>1222568</v>
      </c>
      <c r="I14229" s="4">
        <v>3551403</v>
      </c>
      <c r="J14229" s="4">
        <v>2328836</v>
      </c>
    </row>
    <row r="14230" spans="2:10" x14ac:dyDescent="0.35">
      <c r="C14230" t="s">
        <v>1848</v>
      </c>
      <c r="D14230" s="4">
        <v>6615</v>
      </c>
      <c r="I14230" s="4">
        <v>6615</v>
      </c>
      <c r="J14230" s="4">
        <v>6615</v>
      </c>
    </row>
    <row r="14231" spans="2:10" x14ac:dyDescent="0.35">
      <c r="B14231" t="s">
        <v>52</v>
      </c>
      <c r="D14231" s="4">
        <v>3981005</v>
      </c>
      <c r="F14231" s="4">
        <v>2757006</v>
      </c>
      <c r="H14231" s="4">
        <v>927855</v>
      </c>
      <c r="I14231" s="4">
        <v>7665866</v>
      </c>
      <c r="J14231" s="4">
        <v>3981005</v>
      </c>
    </row>
    <row r="14232" spans="2:10" x14ac:dyDescent="0.35">
      <c r="B14232" t="s">
        <v>1849</v>
      </c>
      <c r="C14232" t="s">
        <v>1850</v>
      </c>
      <c r="E14232" s="4">
        <v>1600000</v>
      </c>
      <c r="I14232" s="4">
        <v>1600000</v>
      </c>
      <c r="J14232">
        <v>1600000</v>
      </c>
    </row>
    <row r="14233" spans="2:10" x14ac:dyDescent="0.35">
      <c r="B14233" t="s">
        <v>53</v>
      </c>
      <c r="E14233" s="4">
        <v>1600000</v>
      </c>
      <c r="I14233" s="4">
        <v>1600000</v>
      </c>
      <c r="J14233">
        <v>1600000</v>
      </c>
    </row>
    <row r="14234" spans="2:10" x14ac:dyDescent="0.35">
      <c r="B14234" t="s">
        <v>1844</v>
      </c>
      <c r="C14234" t="s">
        <v>1851</v>
      </c>
      <c r="D14234" s="4">
        <v>184398</v>
      </c>
      <c r="I14234" s="4">
        <v>184398</v>
      </c>
      <c r="J14234" s="4">
        <v>184398</v>
      </c>
    </row>
    <row r="14235" spans="2:10" x14ac:dyDescent="0.35">
      <c r="C14235" t="s">
        <v>1852</v>
      </c>
      <c r="D14235" s="4">
        <v>18249</v>
      </c>
      <c r="I14235" s="4">
        <v>18249</v>
      </c>
      <c r="J14235" s="4">
        <v>18249</v>
      </c>
    </row>
    <row r="14236" spans="2:10" x14ac:dyDescent="0.35">
      <c r="C14236" t="s">
        <v>1853</v>
      </c>
      <c r="E14236" s="4">
        <v>3848</v>
      </c>
      <c r="I14236" s="4">
        <v>3848</v>
      </c>
      <c r="J14236">
        <v>3848</v>
      </c>
    </row>
    <row r="14237" spans="2:10" x14ac:dyDescent="0.35">
      <c r="C14237" t="s">
        <v>1854</v>
      </c>
      <c r="D14237" s="4">
        <v>154673</v>
      </c>
      <c r="I14237" s="4">
        <v>154673</v>
      </c>
      <c r="J14237" s="4">
        <v>154673</v>
      </c>
    </row>
    <row r="14238" spans="2:10" x14ac:dyDescent="0.35">
      <c r="C14238" t="s">
        <v>1855</v>
      </c>
      <c r="D14238" s="4">
        <v>198859</v>
      </c>
      <c r="I14238" s="4">
        <v>198859</v>
      </c>
      <c r="J14238" s="4">
        <v>198859</v>
      </c>
    </row>
    <row r="14239" spans="2:10" x14ac:dyDescent="0.35">
      <c r="C14239" t="s">
        <v>1856</v>
      </c>
      <c r="I14239" s="4">
        <v>0</v>
      </c>
      <c r="J14239">
        <v>0</v>
      </c>
    </row>
    <row r="14240" spans="2:10" x14ac:dyDescent="0.35">
      <c r="C14240" t="s">
        <v>1857</v>
      </c>
      <c r="D14240" s="4">
        <v>4753</v>
      </c>
      <c r="I14240" s="4">
        <v>4753</v>
      </c>
      <c r="J14240" s="4">
        <v>4753</v>
      </c>
    </row>
    <row r="14241" spans="2:10" x14ac:dyDescent="0.35">
      <c r="C14241" t="s">
        <v>1858</v>
      </c>
      <c r="D14241" s="4">
        <v>24132</v>
      </c>
      <c r="H14241" s="4">
        <v>4022</v>
      </c>
      <c r="I14241" s="4">
        <v>28155</v>
      </c>
      <c r="J14241" s="4">
        <v>24132</v>
      </c>
    </row>
    <row r="14242" spans="2:10" x14ac:dyDescent="0.35">
      <c r="C14242" t="s">
        <v>1859</v>
      </c>
      <c r="F14242" s="4">
        <v>225000</v>
      </c>
      <c r="H14242" s="4">
        <v>114166</v>
      </c>
      <c r="I14242" s="4">
        <v>339166</v>
      </c>
      <c r="J14242">
        <v>0</v>
      </c>
    </row>
    <row r="14243" spans="2:10" x14ac:dyDescent="0.35">
      <c r="C14243" t="s">
        <v>1860</v>
      </c>
      <c r="F14243" s="4">
        <v>543515</v>
      </c>
      <c r="I14243" s="4">
        <v>543515</v>
      </c>
      <c r="J14243">
        <v>0</v>
      </c>
    </row>
    <row r="14244" spans="2:10" x14ac:dyDescent="0.35">
      <c r="C14244" t="s">
        <v>1861</v>
      </c>
      <c r="D14244" s="4">
        <v>44071</v>
      </c>
      <c r="I14244" s="4">
        <v>44071</v>
      </c>
      <c r="J14244" s="4">
        <v>44071</v>
      </c>
    </row>
    <row r="14245" spans="2:10" x14ac:dyDescent="0.35">
      <c r="C14245" t="s">
        <v>1862</v>
      </c>
      <c r="F14245" s="4">
        <v>85464</v>
      </c>
      <c r="I14245" s="4">
        <v>85464</v>
      </c>
      <c r="J14245">
        <v>0</v>
      </c>
    </row>
    <row r="14246" spans="2:10" x14ac:dyDescent="0.35">
      <c r="C14246" t="s">
        <v>1863</v>
      </c>
      <c r="D14246" s="4">
        <v>15560</v>
      </c>
      <c r="I14246" s="4">
        <v>15560</v>
      </c>
      <c r="J14246" s="4">
        <v>15560</v>
      </c>
    </row>
    <row r="14247" spans="2:10" x14ac:dyDescent="0.35">
      <c r="B14247" t="s">
        <v>54</v>
      </c>
      <c r="D14247" s="4">
        <v>644694</v>
      </c>
      <c r="E14247" s="4">
        <v>3848</v>
      </c>
      <c r="F14247" s="4">
        <v>853979</v>
      </c>
      <c r="H14247" s="4">
        <v>118188</v>
      </c>
      <c r="I14247" s="4">
        <v>1620709</v>
      </c>
      <c r="J14247" s="4">
        <v>648542</v>
      </c>
    </row>
    <row r="14248" spans="2:10" x14ac:dyDescent="0.35">
      <c r="B14248" t="s">
        <v>1845</v>
      </c>
      <c r="C14248" t="s">
        <v>1865</v>
      </c>
      <c r="D14248" s="4">
        <v>6977</v>
      </c>
      <c r="E14248" s="4">
        <v>52867</v>
      </c>
      <c r="I14248" s="4">
        <v>59844</v>
      </c>
      <c r="J14248" s="4">
        <v>59844</v>
      </c>
    </row>
    <row r="14249" spans="2:10" x14ac:dyDescent="0.35">
      <c r="C14249" t="s">
        <v>1866</v>
      </c>
      <c r="I14249" s="4">
        <v>0</v>
      </c>
      <c r="J14249">
        <v>0</v>
      </c>
    </row>
    <row r="14250" spans="2:10" x14ac:dyDescent="0.35">
      <c r="C14250" t="s">
        <v>1867</v>
      </c>
      <c r="D14250" s="4">
        <v>106</v>
      </c>
      <c r="E14250" s="4">
        <v>4500</v>
      </c>
      <c r="H14250" s="4">
        <v>483425</v>
      </c>
      <c r="I14250" s="4">
        <v>488031</v>
      </c>
      <c r="J14250" s="4">
        <v>4606</v>
      </c>
    </row>
    <row r="14251" spans="2:10" x14ac:dyDescent="0.35">
      <c r="C14251" t="s">
        <v>1868</v>
      </c>
      <c r="D14251" s="4">
        <v>1063</v>
      </c>
      <c r="E14251" s="4">
        <v>100000</v>
      </c>
      <c r="H14251" s="4">
        <v>784565</v>
      </c>
      <c r="I14251" s="4">
        <v>885628</v>
      </c>
      <c r="J14251" s="4">
        <v>101063</v>
      </c>
    </row>
    <row r="14252" spans="2:10" x14ac:dyDescent="0.35">
      <c r="C14252" t="s">
        <v>1869</v>
      </c>
      <c r="H14252" s="4">
        <v>201600</v>
      </c>
      <c r="I14252" s="4">
        <v>201600</v>
      </c>
      <c r="J14252">
        <v>0</v>
      </c>
    </row>
    <row r="14253" spans="2:10" x14ac:dyDescent="0.35">
      <c r="C14253" t="s">
        <v>1870</v>
      </c>
      <c r="D14253" s="4">
        <v>5371</v>
      </c>
      <c r="E14253" s="4">
        <v>6651</v>
      </c>
      <c r="F14253" s="4">
        <v>6208</v>
      </c>
      <c r="G14253" s="4">
        <v>4028864</v>
      </c>
      <c r="H14253" s="4">
        <v>0</v>
      </c>
      <c r="I14253" s="4">
        <v>4047094</v>
      </c>
      <c r="J14253" s="4">
        <v>12022</v>
      </c>
    </row>
    <row r="14254" spans="2:10" x14ac:dyDescent="0.35">
      <c r="C14254" t="s">
        <v>1871</v>
      </c>
      <c r="D14254" s="4">
        <v>162791</v>
      </c>
      <c r="I14254" s="4">
        <v>162791</v>
      </c>
      <c r="J14254" s="4">
        <v>162791</v>
      </c>
    </row>
    <row r="14255" spans="2:10" x14ac:dyDescent="0.35">
      <c r="C14255" t="s">
        <v>1872</v>
      </c>
      <c r="D14255" s="4">
        <v>49000</v>
      </c>
      <c r="I14255" s="4">
        <v>49000</v>
      </c>
      <c r="J14255" s="4">
        <v>49000</v>
      </c>
    </row>
    <row r="14256" spans="2:10" x14ac:dyDescent="0.35">
      <c r="C14256" t="s">
        <v>1873</v>
      </c>
      <c r="D14256" s="4">
        <v>11783</v>
      </c>
      <c r="I14256" s="4">
        <v>11783</v>
      </c>
      <c r="J14256" s="4">
        <v>11783</v>
      </c>
    </row>
    <row r="14257" spans="2:10" x14ac:dyDescent="0.35">
      <c r="C14257" t="s">
        <v>1875</v>
      </c>
      <c r="D14257" s="4">
        <v>1162</v>
      </c>
      <c r="H14257" s="4">
        <v>277051</v>
      </c>
      <c r="I14257" s="4">
        <v>278214</v>
      </c>
      <c r="J14257" s="4">
        <v>1162</v>
      </c>
    </row>
    <row r="14258" spans="2:10" x14ac:dyDescent="0.35">
      <c r="C14258" t="s">
        <v>1876</v>
      </c>
      <c r="H14258" s="4">
        <v>168000</v>
      </c>
      <c r="I14258" s="4">
        <v>168000</v>
      </c>
      <c r="J14258">
        <v>0</v>
      </c>
    </row>
    <row r="14259" spans="2:10" x14ac:dyDescent="0.35">
      <c r="C14259" t="s">
        <v>1877</v>
      </c>
      <c r="D14259" s="4">
        <v>23123</v>
      </c>
      <c r="I14259" s="4">
        <v>23123</v>
      </c>
      <c r="J14259" s="4">
        <v>23123</v>
      </c>
    </row>
    <row r="14260" spans="2:10" x14ac:dyDescent="0.35">
      <c r="B14260" t="s">
        <v>55</v>
      </c>
      <c r="D14260" s="4">
        <v>261377</v>
      </c>
      <c r="E14260" s="4">
        <v>164018</v>
      </c>
      <c r="F14260" s="4">
        <v>6208</v>
      </c>
      <c r="G14260" s="4">
        <v>4028864</v>
      </c>
      <c r="H14260" s="4">
        <v>1914641</v>
      </c>
      <c r="I14260" s="4">
        <v>6375108</v>
      </c>
      <c r="J14260" s="4">
        <v>425395</v>
      </c>
    </row>
    <row r="14261" spans="2:10" x14ac:dyDescent="0.35">
      <c r="B14261" t="s">
        <v>1878</v>
      </c>
      <c r="C14261" t="s">
        <v>1879</v>
      </c>
      <c r="D14261" s="4">
        <v>399110</v>
      </c>
      <c r="I14261" s="4">
        <v>399110</v>
      </c>
      <c r="J14261" s="4">
        <v>399110</v>
      </c>
    </row>
    <row r="14262" spans="2:10" x14ac:dyDescent="0.35">
      <c r="B14262" t="s">
        <v>1878</v>
      </c>
      <c r="C14262" t="s">
        <v>1880</v>
      </c>
      <c r="D14262" s="4">
        <v>268150</v>
      </c>
      <c r="I14262" s="4">
        <v>268150</v>
      </c>
      <c r="J14262" s="4">
        <v>268150</v>
      </c>
    </row>
    <row r="14263" spans="2:10" x14ac:dyDescent="0.35">
      <c r="C14263" t="s">
        <v>1881</v>
      </c>
      <c r="D14263" s="4">
        <v>140480</v>
      </c>
      <c r="I14263" s="4">
        <v>140480</v>
      </c>
      <c r="J14263" s="4">
        <v>140480</v>
      </c>
    </row>
    <row r="14264" spans="2:10" x14ac:dyDescent="0.35">
      <c r="C14264" t="s">
        <v>1883</v>
      </c>
      <c r="D14264" s="4">
        <v>9100</v>
      </c>
      <c r="I14264" s="4">
        <v>9100</v>
      </c>
      <c r="J14264" s="4">
        <v>9100</v>
      </c>
    </row>
    <row r="14265" spans="2:10" x14ac:dyDescent="0.35">
      <c r="B14265" t="s">
        <v>56</v>
      </c>
      <c r="D14265" s="4">
        <v>816841</v>
      </c>
      <c r="I14265" s="4">
        <v>816841</v>
      </c>
      <c r="J14265" s="4">
        <v>816841</v>
      </c>
    </row>
    <row r="14266" spans="2:10" x14ac:dyDescent="0.35">
      <c r="B14266" t="s">
        <v>1885</v>
      </c>
      <c r="C14266" t="s">
        <v>1886</v>
      </c>
      <c r="D14266" s="4">
        <v>56558</v>
      </c>
      <c r="I14266" s="4">
        <v>56558</v>
      </c>
      <c r="J14266" s="4">
        <v>56558</v>
      </c>
    </row>
    <row r="14267" spans="2:10" x14ac:dyDescent="0.35">
      <c r="B14267" t="s">
        <v>57</v>
      </c>
      <c r="D14267" s="4">
        <v>56558</v>
      </c>
      <c r="I14267" s="4">
        <v>56558</v>
      </c>
      <c r="J14267" s="4">
        <v>56558</v>
      </c>
    </row>
    <row r="14268" spans="2:10" x14ac:dyDescent="0.35">
      <c r="B14268" t="s">
        <v>1887</v>
      </c>
      <c r="C14268" t="s">
        <v>1898</v>
      </c>
      <c r="D14268" s="4">
        <v>300000</v>
      </c>
      <c r="I14268" s="4">
        <v>300000</v>
      </c>
      <c r="J14268" s="4">
        <v>300000</v>
      </c>
    </row>
    <row r="14269" spans="2:10" x14ac:dyDescent="0.35">
      <c r="C14269" t="s">
        <v>1888</v>
      </c>
      <c r="H14269" s="4">
        <v>48000</v>
      </c>
      <c r="I14269" s="4">
        <v>48000</v>
      </c>
      <c r="J14269">
        <v>0</v>
      </c>
    </row>
    <row r="14270" spans="2:10" x14ac:dyDescent="0.35">
      <c r="C14270" t="s">
        <v>1889</v>
      </c>
      <c r="G14270" s="4">
        <v>105000</v>
      </c>
      <c r="I14270" s="4">
        <v>105000</v>
      </c>
      <c r="J14270">
        <v>0</v>
      </c>
    </row>
    <row r="14271" spans="2:10" x14ac:dyDescent="0.35">
      <c r="C14271" t="s">
        <v>1890</v>
      </c>
      <c r="G14271" s="4">
        <v>37500</v>
      </c>
      <c r="I14271" s="4">
        <v>37500</v>
      </c>
      <c r="J14271">
        <v>0</v>
      </c>
    </row>
    <row r="14272" spans="2:10" x14ac:dyDescent="0.35">
      <c r="B14272" t="s">
        <v>58</v>
      </c>
      <c r="D14272" s="4">
        <v>300000</v>
      </c>
      <c r="G14272" s="4">
        <v>142500</v>
      </c>
      <c r="H14272" s="4">
        <v>48000</v>
      </c>
      <c r="I14272" s="4">
        <v>490500</v>
      </c>
      <c r="J14272" s="4">
        <v>300000</v>
      </c>
    </row>
    <row r="14273" spans="1:10" x14ac:dyDescent="0.35">
      <c r="A14273" t="s">
        <v>1795</v>
      </c>
      <c r="D14273" s="4">
        <v>12614222</v>
      </c>
      <c r="E14273" s="4">
        <v>2076687</v>
      </c>
      <c r="F14273" s="4">
        <v>8176311</v>
      </c>
      <c r="G14273" s="4">
        <v>4171364</v>
      </c>
      <c r="H14273" s="4">
        <v>3731638</v>
      </c>
      <c r="I14273" s="4">
        <v>30770222</v>
      </c>
      <c r="J14273" s="4">
        <v>14690909</v>
      </c>
    </row>
    <row r="14274" spans="1:10" x14ac:dyDescent="0.35">
      <c r="A14274" t="s">
        <v>1334</v>
      </c>
      <c r="B14274" t="s">
        <v>1842</v>
      </c>
      <c r="C14274" t="s">
        <v>1843</v>
      </c>
      <c r="D14274" s="4">
        <v>31834591</v>
      </c>
      <c r="E14274" s="4">
        <v>20982173</v>
      </c>
      <c r="F14274" s="4">
        <v>32067081</v>
      </c>
      <c r="I14274" s="4">
        <v>84883845</v>
      </c>
      <c r="J14274" s="4">
        <v>52816764</v>
      </c>
    </row>
    <row r="14275" spans="1:10" x14ac:dyDescent="0.35">
      <c r="C14275" t="s">
        <v>1844</v>
      </c>
      <c r="D14275" s="4">
        <v>3212345</v>
      </c>
      <c r="E14275" s="4">
        <v>1365473</v>
      </c>
      <c r="F14275" s="4">
        <v>2379431</v>
      </c>
      <c r="G14275" s="4">
        <v>1151602</v>
      </c>
      <c r="H14275" s="4">
        <v>1650666</v>
      </c>
      <c r="I14275" s="4">
        <v>9759517</v>
      </c>
      <c r="J14275" s="4">
        <v>4577818</v>
      </c>
    </row>
    <row r="14276" spans="1:10" x14ac:dyDescent="0.35">
      <c r="C14276" t="s">
        <v>1845</v>
      </c>
      <c r="D14276" s="4">
        <v>6330027</v>
      </c>
      <c r="I14276" s="4">
        <v>6330027</v>
      </c>
      <c r="J14276" s="4">
        <v>6330027</v>
      </c>
    </row>
    <row r="14277" spans="1:10" x14ac:dyDescent="0.35">
      <c r="B14277" t="s">
        <v>51</v>
      </c>
      <c r="D14277" s="4">
        <v>41376963</v>
      </c>
      <c r="E14277" s="4">
        <v>22347646</v>
      </c>
      <c r="F14277" s="4">
        <v>34446512</v>
      </c>
      <c r="G14277" s="4">
        <v>1151602</v>
      </c>
      <c r="H14277" s="4">
        <v>1650666</v>
      </c>
      <c r="I14277" s="4">
        <v>100973389</v>
      </c>
      <c r="J14277" s="4">
        <v>63724609</v>
      </c>
    </row>
    <row r="14278" spans="1:10" x14ac:dyDescent="0.35">
      <c r="B14278" t="s">
        <v>1843</v>
      </c>
      <c r="C14278" t="s">
        <v>1846</v>
      </c>
      <c r="D14278" s="4">
        <v>4718317</v>
      </c>
      <c r="G14278" s="4">
        <v>720000</v>
      </c>
      <c r="H14278" s="4">
        <v>40265582</v>
      </c>
      <c r="I14278" s="4">
        <v>45703898</v>
      </c>
      <c r="J14278" s="4">
        <v>4718317</v>
      </c>
    </row>
    <row r="14279" spans="1:10" x14ac:dyDescent="0.35">
      <c r="C14279" t="s">
        <v>1847</v>
      </c>
      <c r="D14279" s="4">
        <v>31247484</v>
      </c>
      <c r="F14279" s="4">
        <v>1304632</v>
      </c>
      <c r="G14279" s="4">
        <v>103155</v>
      </c>
      <c r="I14279" s="4">
        <v>32655270</v>
      </c>
      <c r="J14279" s="4">
        <v>31247484</v>
      </c>
    </row>
    <row r="14280" spans="1:10" x14ac:dyDescent="0.35">
      <c r="C14280" t="s">
        <v>1848</v>
      </c>
      <c r="D14280" s="4">
        <v>39882</v>
      </c>
      <c r="I14280" s="4">
        <v>39882</v>
      </c>
      <c r="J14280" s="4">
        <v>39882</v>
      </c>
    </row>
    <row r="14281" spans="1:10" x14ac:dyDescent="0.35">
      <c r="B14281" t="s">
        <v>52</v>
      </c>
      <c r="D14281" s="4">
        <v>36005683</v>
      </c>
      <c r="F14281" s="4">
        <v>1304632</v>
      </c>
      <c r="G14281" s="4">
        <v>823155</v>
      </c>
      <c r="H14281" s="4">
        <v>40265582</v>
      </c>
      <c r="I14281" s="4">
        <v>78399051</v>
      </c>
      <c r="J14281" s="4">
        <v>36005683</v>
      </c>
    </row>
    <row r="14282" spans="1:10" x14ac:dyDescent="0.35">
      <c r="B14282" t="s">
        <v>1849</v>
      </c>
      <c r="C14282" t="s">
        <v>1911</v>
      </c>
      <c r="F14282" s="4">
        <v>400000</v>
      </c>
      <c r="I14282" s="4">
        <v>400000</v>
      </c>
      <c r="J14282">
        <v>0</v>
      </c>
    </row>
    <row r="14283" spans="1:10" x14ac:dyDescent="0.35">
      <c r="C14283" t="s">
        <v>1850</v>
      </c>
      <c r="D14283" s="4">
        <v>32300</v>
      </c>
      <c r="G14283" s="4">
        <v>20800000</v>
      </c>
      <c r="I14283" s="4">
        <v>20832300</v>
      </c>
      <c r="J14283" s="4">
        <v>32300</v>
      </c>
    </row>
    <row r="14284" spans="1:10" x14ac:dyDescent="0.35">
      <c r="B14284" t="s">
        <v>53</v>
      </c>
      <c r="D14284" s="4">
        <v>32300</v>
      </c>
      <c r="F14284" s="4">
        <v>400000</v>
      </c>
      <c r="G14284" s="4">
        <v>20800000</v>
      </c>
      <c r="I14284" s="4">
        <v>21232300</v>
      </c>
      <c r="J14284" s="4">
        <v>32300</v>
      </c>
    </row>
    <row r="14285" spans="1:10" x14ac:dyDescent="0.35">
      <c r="B14285" t="s">
        <v>1844</v>
      </c>
      <c r="C14285" t="s">
        <v>1851</v>
      </c>
      <c r="D14285" s="4">
        <v>703054</v>
      </c>
      <c r="E14285" s="4">
        <v>145270</v>
      </c>
      <c r="F14285" s="4">
        <v>332979</v>
      </c>
      <c r="I14285" s="4">
        <v>1181303</v>
      </c>
      <c r="J14285" s="4">
        <v>848324</v>
      </c>
    </row>
    <row r="14286" spans="1:10" x14ac:dyDescent="0.35">
      <c r="C14286" t="s">
        <v>1852</v>
      </c>
      <c r="D14286" s="4">
        <v>4089</v>
      </c>
      <c r="E14286" s="4">
        <v>5452</v>
      </c>
      <c r="I14286" s="4">
        <v>9541</v>
      </c>
      <c r="J14286" s="4">
        <v>9541</v>
      </c>
    </row>
    <row r="14287" spans="1:10" x14ac:dyDescent="0.35">
      <c r="C14287" t="s">
        <v>1853</v>
      </c>
      <c r="D14287" s="4">
        <v>5461</v>
      </c>
      <c r="E14287" s="4">
        <v>10922</v>
      </c>
      <c r="F14287" s="4">
        <v>2730</v>
      </c>
      <c r="I14287" s="4">
        <v>19113</v>
      </c>
      <c r="J14287" s="4">
        <v>16383</v>
      </c>
    </row>
    <row r="14288" spans="1:10" x14ac:dyDescent="0.35">
      <c r="C14288" t="s">
        <v>1893</v>
      </c>
      <c r="D14288" s="4">
        <v>2389</v>
      </c>
      <c r="E14288" s="4">
        <v>25086</v>
      </c>
      <c r="F14288" s="4">
        <v>3584</v>
      </c>
      <c r="I14288" s="4">
        <v>31058</v>
      </c>
      <c r="J14288" s="4">
        <v>27475</v>
      </c>
    </row>
    <row r="14289" spans="2:10" x14ac:dyDescent="0.35">
      <c r="C14289" t="s">
        <v>1903</v>
      </c>
      <c r="D14289" s="4">
        <v>22539</v>
      </c>
      <c r="I14289" s="4">
        <v>22539</v>
      </c>
      <c r="J14289" s="4">
        <v>22539</v>
      </c>
    </row>
    <row r="14290" spans="2:10" x14ac:dyDescent="0.35">
      <c r="C14290" t="s">
        <v>1854</v>
      </c>
      <c r="D14290" s="4">
        <v>1627425</v>
      </c>
      <c r="I14290" s="4">
        <v>1627425</v>
      </c>
      <c r="J14290" s="4">
        <v>1627425</v>
      </c>
    </row>
    <row r="14291" spans="2:10" x14ac:dyDescent="0.35">
      <c r="C14291" t="s">
        <v>1855</v>
      </c>
      <c r="D14291" s="4">
        <v>925212</v>
      </c>
      <c r="E14291" s="4">
        <v>179012</v>
      </c>
      <c r="F14291" s="4">
        <v>416994</v>
      </c>
      <c r="I14291" s="4">
        <v>1521217</v>
      </c>
      <c r="J14291" s="4">
        <v>1104224</v>
      </c>
    </row>
    <row r="14292" spans="2:10" x14ac:dyDescent="0.35">
      <c r="C14292" t="s">
        <v>1856</v>
      </c>
      <c r="D14292" s="4">
        <v>16566</v>
      </c>
      <c r="F14292" s="4">
        <v>2123</v>
      </c>
      <c r="I14292" s="4">
        <v>18689</v>
      </c>
      <c r="J14292" s="4">
        <v>16566</v>
      </c>
    </row>
    <row r="14293" spans="2:10" x14ac:dyDescent="0.35">
      <c r="C14293" t="s">
        <v>1857</v>
      </c>
      <c r="D14293" s="4">
        <v>32245</v>
      </c>
      <c r="E14293" s="4">
        <v>2716</v>
      </c>
      <c r="F14293" s="4">
        <v>5432</v>
      </c>
      <c r="I14293" s="4">
        <v>40393</v>
      </c>
      <c r="J14293" s="4">
        <v>34961</v>
      </c>
    </row>
    <row r="14294" spans="2:10" x14ac:dyDescent="0.35">
      <c r="C14294" t="s">
        <v>1858</v>
      </c>
      <c r="D14294" s="4">
        <v>209148</v>
      </c>
      <c r="E14294" s="4">
        <v>12066</v>
      </c>
      <c r="F14294" s="4">
        <v>15586</v>
      </c>
      <c r="I14294" s="4">
        <v>236800</v>
      </c>
      <c r="J14294" s="4">
        <v>221214</v>
      </c>
    </row>
    <row r="14295" spans="2:10" x14ac:dyDescent="0.35">
      <c r="C14295" t="s">
        <v>1859</v>
      </c>
      <c r="D14295" s="4">
        <v>4810811</v>
      </c>
      <c r="E14295" s="4">
        <v>616266</v>
      </c>
      <c r="F14295" s="4">
        <v>100000</v>
      </c>
      <c r="G14295" s="4">
        <v>56114</v>
      </c>
      <c r="H14295" s="4">
        <v>59</v>
      </c>
      <c r="I14295" s="4">
        <v>5583250</v>
      </c>
      <c r="J14295" s="4">
        <v>5427077</v>
      </c>
    </row>
    <row r="14296" spans="2:10" x14ac:dyDescent="0.35">
      <c r="C14296" t="s">
        <v>1915</v>
      </c>
      <c r="D14296" s="4">
        <v>5</v>
      </c>
      <c r="G14296" s="4">
        <v>5</v>
      </c>
      <c r="H14296" s="4">
        <v>5</v>
      </c>
      <c r="I14296" s="4">
        <v>15</v>
      </c>
      <c r="J14296" s="4">
        <v>5</v>
      </c>
    </row>
    <row r="14297" spans="2:10" x14ac:dyDescent="0.35">
      <c r="C14297" t="s">
        <v>1860</v>
      </c>
      <c r="D14297" s="4">
        <v>4348121</v>
      </c>
      <c r="I14297" s="4">
        <v>4348121</v>
      </c>
      <c r="J14297" s="4">
        <v>4348121</v>
      </c>
    </row>
    <row r="14298" spans="2:10" x14ac:dyDescent="0.35">
      <c r="C14298" t="s">
        <v>1861</v>
      </c>
      <c r="D14298" s="4">
        <v>315463</v>
      </c>
      <c r="E14298" s="4">
        <v>97935</v>
      </c>
      <c r="F14298" s="4">
        <v>223619</v>
      </c>
      <c r="I14298" s="4">
        <v>637018</v>
      </c>
      <c r="J14298" s="4">
        <v>413398</v>
      </c>
    </row>
    <row r="14299" spans="2:10" x14ac:dyDescent="0.35">
      <c r="C14299" t="s">
        <v>1862</v>
      </c>
      <c r="D14299" s="4">
        <v>1623584</v>
      </c>
      <c r="E14299" s="4">
        <v>85464</v>
      </c>
      <c r="I14299" s="4">
        <v>1709049</v>
      </c>
      <c r="J14299" s="4">
        <v>1709048</v>
      </c>
    </row>
    <row r="14300" spans="2:10" x14ac:dyDescent="0.35">
      <c r="C14300" t="s">
        <v>1863</v>
      </c>
      <c r="D14300" s="4">
        <v>132258</v>
      </c>
      <c r="G14300" s="4">
        <v>7780</v>
      </c>
      <c r="I14300" s="4">
        <v>140038</v>
      </c>
      <c r="J14300" s="4">
        <v>132258</v>
      </c>
    </row>
    <row r="14301" spans="2:10" x14ac:dyDescent="0.35">
      <c r="B14301" t="s">
        <v>54</v>
      </c>
      <c r="D14301" s="4">
        <v>14778371</v>
      </c>
      <c r="E14301" s="4">
        <v>1180189</v>
      </c>
      <c r="F14301" s="4">
        <v>1103046</v>
      </c>
      <c r="G14301" s="4">
        <v>63899</v>
      </c>
      <c r="H14301" s="4">
        <v>64</v>
      </c>
      <c r="I14301" s="4">
        <v>17125568</v>
      </c>
      <c r="J14301" s="4">
        <v>15958560</v>
      </c>
    </row>
    <row r="14302" spans="2:10" x14ac:dyDescent="0.35">
      <c r="B14302" t="s">
        <v>1845</v>
      </c>
      <c r="C14302" t="s">
        <v>1865</v>
      </c>
      <c r="D14302" s="4">
        <v>8932</v>
      </c>
      <c r="E14302" s="4">
        <v>0</v>
      </c>
      <c r="H14302" s="4">
        <v>87104</v>
      </c>
      <c r="I14302" s="4">
        <v>96037</v>
      </c>
      <c r="J14302" s="4">
        <v>8932</v>
      </c>
    </row>
    <row r="14303" spans="2:10" x14ac:dyDescent="0.35">
      <c r="C14303" t="s">
        <v>1866</v>
      </c>
      <c r="I14303" s="4">
        <v>0</v>
      </c>
      <c r="J14303">
        <v>0</v>
      </c>
    </row>
    <row r="14304" spans="2:10" x14ac:dyDescent="0.35">
      <c r="C14304" t="s">
        <v>1867</v>
      </c>
      <c r="D14304" s="4">
        <v>1144722</v>
      </c>
      <c r="E14304" s="4">
        <v>310200</v>
      </c>
      <c r="G14304" s="4">
        <v>486400</v>
      </c>
      <c r="H14304" s="4">
        <v>9371187</v>
      </c>
      <c r="I14304" s="4">
        <v>11312509</v>
      </c>
      <c r="J14304" s="4">
        <v>1454922</v>
      </c>
    </row>
    <row r="14305" spans="2:10" x14ac:dyDescent="0.35">
      <c r="C14305" t="s">
        <v>1868</v>
      </c>
      <c r="D14305" s="4">
        <v>30412</v>
      </c>
      <c r="E14305" s="4">
        <v>142075</v>
      </c>
      <c r="H14305" s="4">
        <v>13296186</v>
      </c>
      <c r="I14305" s="4">
        <v>13468673</v>
      </c>
      <c r="J14305" s="4">
        <v>172487</v>
      </c>
    </row>
    <row r="14306" spans="2:10" x14ac:dyDescent="0.35">
      <c r="C14306" t="s">
        <v>1894</v>
      </c>
      <c r="D14306" s="4">
        <v>31000</v>
      </c>
      <c r="I14306" s="4">
        <v>31000</v>
      </c>
      <c r="J14306" s="4">
        <v>31000</v>
      </c>
    </row>
    <row r="14307" spans="2:10" x14ac:dyDescent="0.35">
      <c r="C14307" t="s">
        <v>1869</v>
      </c>
      <c r="E14307" s="4">
        <v>0</v>
      </c>
      <c r="H14307" s="4">
        <v>3955200</v>
      </c>
      <c r="I14307" s="4">
        <v>3955200</v>
      </c>
      <c r="J14307">
        <v>0</v>
      </c>
    </row>
    <row r="14308" spans="2:10" x14ac:dyDescent="0.35">
      <c r="C14308" t="s">
        <v>1870</v>
      </c>
      <c r="D14308" s="4">
        <v>179786</v>
      </c>
      <c r="E14308" s="4">
        <v>10859565</v>
      </c>
      <c r="H14308" s="4">
        <v>384000</v>
      </c>
      <c r="I14308" s="4">
        <v>11423351</v>
      </c>
      <c r="J14308" s="4">
        <v>11039351</v>
      </c>
    </row>
    <row r="14309" spans="2:10" x14ac:dyDescent="0.35">
      <c r="C14309" t="s">
        <v>1871</v>
      </c>
      <c r="D14309" s="4">
        <v>220455</v>
      </c>
      <c r="E14309" s="4">
        <v>10825000</v>
      </c>
      <c r="F14309" s="4">
        <v>30092</v>
      </c>
      <c r="H14309" s="4">
        <v>29817</v>
      </c>
      <c r="I14309" s="4">
        <v>11105364</v>
      </c>
      <c r="J14309" s="4">
        <v>11045455</v>
      </c>
    </row>
    <row r="14310" spans="2:10" x14ac:dyDescent="0.35">
      <c r="C14310" t="s">
        <v>1872</v>
      </c>
      <c r="D14310" s="4">
        <v>1080924</v>
      </c>
      <c r="E14310" s="4">
        <v>98000</v>
      </c>
      <c r="I14310" s="4">
        <v>1178924</v>
      </c>
      <c r="J14310" s="4">
        <v>1178924</v>
      </c>
    </row>
    <row r="14311" spans="2:10" x14ac:dyDescent="0.35">
      <c r="C14311" t="s">
        <v>1873</v>
      </c>
      <c r="D14311" s="4">
        <v>6272</v>
      </c>
      <c r="I14311" s="4">
        <v>6272</v>
      </c>
      <c r="J14311" s="4">
        <v>6272</v>
      </c>
    </row>
    <row r="14312" spans="2:10" x14ac:dyDescent="0.35">
      <c r="C14312" t="s">
        <v>1874</v>
      </c>
      <c r="D14312" s="4">
        <v>6177</v>
      </c>
      <c r="I14312" s="4">
        <v>6177</v>
      </c>
      <c r="J14312" s="4">
        <v>6177</v>
      </c>
    </row>
    <row r="14313" spans="2:10" x14ac:dyDescent="0.35">
      <c r="C14313" t="s">
        <v>1875</v>
      </c>
      <c r="D14313" s="4">
        <v>0</v>
      </c>
      <c r="H14313" s="4">
        <v>102874</v>
      </c>
      <c r="I14313" s="4">
        <v>102874</v>
      </c>
      <c r="J14313" s="4">
        <v>0</v>
      </c>
    </row>
    <row r="14314" spans="2:10" x14ac:dyDescent="0.35">
      <c r="C14314" t="s">
        <v>1876</v>
      </c>
      <c r="D14314" s="4">
        <v>9411</v>
      </c>
      <c r="E14314" s="4">
        <v>0</v>
      </c>
      <c r="H14314" s="4">
        <v>554400</v>
      </c>
      <c r="I14314" s="4">
        <v>563811</v>
      </c>
      <c r="J14314" s="4">
        <v>9411</v>
      </c>
    </row>
    <row r="14315" spans="2:10" x14ac:dyDescent="0.35">
      <c r="C14315" t="s">
        <v>1877</v>
      </c>
      <c r="D14315" s="4">
        <v>89168</v>
      </c>
      <c r="I14315" s="4">
        <v>89168</v>
      </c>
      <c r="J14315" s="4">
        <v>89168</v>
      </c>
    </row>
    <row r="14316" spans="2:10" x14ac:dyDescent="0.35">
      <c r="B14316" t="s">
        <v>55</v>
      </c>
      <c r="D14316" s="4">
        <v>2807258</v>
      </c>
      <c r="E14316" s="4">
        <v>22234840</v>
      </c>
      <c r="F14316" s="4">
        <v>30092</v>
      </c>
      <c r="G14316" s="4">
        <v>486400</v>
      </c>
      <c r="H14316" s="4">
        <v>27780769</v>
      </c>
      <c r="I14316" s="4">
        <v>53339360</v>
      </c>
      <c r="J14316" s="4">
        <v>25042098</v>
      </c>
    </row>
    <row r="14317" spans="2:10" x14ac:dyDescent="0.35">
      <c r="B14317" t="s">
        <v>1878</v>
      </c>
      <c r="C14317" t="s">
        <v>1879</v>
      </c>
      <c r="D14317" s="4">
        <v>8776</v>
      </c>
      <c r="E14317" s="4">
        <v>3868685</v>
      </c>
      <c r="I14317" s="4">
        <v>3877460</v>
      </c>
      <c r="J14317" s="4">
        <v>3877461</v>
      </c>
    </row>
    <row r="14318" spans="2:10" x14ac:dyDescent="0.35">
      <c r="C14318" t="s">
        <v>1907</v>
      </c>
      <c r="D14318" s="4">
        <v>3917</v>
      </c>
      <c r="I14318" s="4">
        <v>3917</v>
      </c>
      <c r="J14318" s="4">
        <v>3917</v>
      </c>
    </row>
    <row r="14319" spans="2:10" x14ac:dyDescent="0.35">
      <c r="C14319" t="s">
        <v>1897</v>
      </c>
      <c r="D14319" s="4">
        <v>3779</v>
      </c>
      <c r="I14319" s="4">
        <v>3779</v>
      </c>
      <c r="J14319" s="4">
        <v>3779</v>
      </c>
    </row>
    <row r="14320" spans="2:10" x14ac:dyDescent="0.35">
      <c r="C14320" t="s">
        <v>1880</v>
      </c>
      <c r="D14320" s="4">
        <v>1287641</v>
      </c>
      <c r="I14320" s="4">
        <v>1287641</v>
      </c>
      <c r="J14320" s="4">
        <v>1287641</v>
      </c>
    </row>
    <row r="14321" spans="2:10" x14ac:dyDescent="0.35">
      <c r="C14321" t="s">
        <v>1881</v>
      </c>
      <c r="D14321" s="4">
        <v>1862325</v>
      </c>
      <c r="I14321" s="4">
        <v>1862325</v>
      </c>
      <c r="J14321" s="4">
        <v>1862325</v>
      </c>
    </row>
    <row r="14322" spans="2:10" x14ac:dyDescent="0.35">
      <c r="C14322" t="s">
        <v>1895</v>
      </c>
      <c r="D14322" s="4">
        <v>91311</v>
      </c>
      <c r="I14322" s="4">
        <v>91311</v>
      </c>
      <c r="J14322" s="4">
        <v>91311</v>
      </c>
    </row>
    <row r="14323" spans="2:10" x14ac:dyDescent="0.35">
      <c r="C14323" t="s">
        <v>1882</v>
      </c>
      <c r="D14323" s="4">
        <v>572</v>
      </c>
      <c r="E14323" s="4">
        <v>104537</v>
      </c>
      <c r="F14323" s="4">
        <v>414020</v>
      </c>
      <c r="I14323" s="4">
        <v>519129</v>
      </c>
      <c r="J14323" s="4">
        <v>105109</v>
      </c>
    </row>
    <row r="14324" spans="2:10" x14ac:dyDescent="0.35">
      <c r="C14324" t="s">
        <v>1883</v>
      </c>
      <c r="D14324" s="4">
        <v>58783</v>
      </c>
      <c r="I14324" s="4">
        <v>58783</v>
      </c>
      <c r="J14324" s="4">
        <v>58783</v>
      </c>
    </row>
    <row r="14325" spans="2:10" x14ac:dyDescent="0.35">
      <c r="C14325" t="s">
        <v>1892</v>
      </c>
      <c r="D14325" s="4">
        <v>1541</v>
      </c>
      <c r="I14325" s="4">
        <v>1541</v>
      </c>
      <c r="J14325" s="4">
        <v>1541</v>
      </c>
    </row>
    <row r="14326" spans="2:10" x14ac:dyDescent="0.35">
      <c r="C14326" t="s">
        <v>1884</v>
      </c>
      <c r="D14326" s="4">
        <v>34992</v>
      </c>
      <c r="I14326" s="4">
        <v>34992</v>
      </c>
      <c r="J14326" s="4">
        <v>34992</v>
      </c>
    </row>
    <row r="14327" spans="2:10" x14ac:dyDescent="0.35">
      <c r="B14327" t="s">
        <v>56</v>
      </c>
      <c r="D14327" s="4">
        <v>3353636</v>
      </c>
      <c r="E14327" s="4">
        <v>3973221</v>
      </c>
      <c r="F14327" s="4">
        <v>414020</v>
      </c>
      <c r="I14327" s="4">
        <v>7740878</v>
      </c>
      <c r="J14327" s="4">
        <v>7326857</v>
      </c>
    </row>
    <row r="14328" spans="2:10" x14ac:dyDescent="0.35">
      <c r="B14328" t="s">
        <v>1885</v>
      </c>
      <c r="C14328" t="s">
        <v>1886</v>
      </c>
      <c r="D14328" s="4">
        <v>358203</v>
      </c>
      <c r="I14328" s="4">
        <v>358203</v>
      </c>
      <c r="J14328" s="4">
        <v>358203</v>
      </c>
    </row>
    <row r="14329" spans="2:10" x14ac:dyDescent="0.35">
      <c r="B14329" t="s">
        <v>57</v>
      </c>
      <c r="D14329" s="4">
        <v>358203</v>
      </c>
      <c r="I14329" s="4">
        <v>358203</v>
      </c>
      <c r="J14329" s="4">
        <v>358203</v>
      </c>
    </row>
    <row r="14330" spans="2:10" x14ac:dyDescent="0.35">
      <c r="B14330" t="s">
        <v>1887</v>
      </c>
      <c r="C14330" t="s">
        <v>1898</v>
      </c>
      <c r="D14330" s="4">
        <v>57602</v>
      </c>
      <c r="I14330" s="4">
        <v>57602</v>
      </c>
      <c r="J14330" s="4">
        <v>57602</v>
      </c>
    </row>
    <row r="14331" spans="2:10" x14ac:dyDescent="0.35">
      <c r="C14331" t="s">
        <v>1904</v>
      </c>
      <c r="D14331" s="4">
        <v>250000</v>
      </c>
      <c r="I14331" s="4">
        <v>250000</v>
      </c>
      <c r="J14331" s="4">
        <v>250000</v>
      </c>
    </row>
    <row r="14332" spans="2:10" x14ac:dyDescent="0.35">
      <c r="C14332" t="s">
        <v>1888</v>
      </c>
      <c r="H14332" s="4">
        <v>1440000</v>
      </c>
      <c r="I14332" s="4">
        <v>1440000</v>
      </c>
      <c r="J14332">
        <v>0</v>
      </c>
    </row>
    <row r="14333" spans="2:10" x14ac:dyDescent="0.35">
      <c r="C14333" t="s">
        <v>1901</v>
      </c>
      <c r="E14333" s="4">
        <v>3000000</v>
      </c>
      <c r="I14333" s="4">
        <v>3000000</v>
      </c>
      <c r="J14333">
        <v>3000000</v>
      </c>
    </row>
    <row r="14334" spans="2:10" x14ac:dyDescent="0.35">
      <c r="C14334" t="s">
        <v>1889</v>
      </c>
      <c r="E14334" s="4">
        <v>3150000</v>
      </c>
      <c r="I14334" s="4">
        <v>3150000</v>
      </c>
      <c r="J14334">
        <v>3150000</v>
      </c>
    </row>
    <row r="14335" spans="2:10" x14ac:dyDescent="0.35">
      <c r="C14335" t="s">
        <v>1890</v>
      </c>
      <c r="E14335" s="4">
        <v>1500000</v>
      </c>
      <c r="I14335" s="4">
        <v>1500000</v>
      </c>
      <c r="J14335">
        <v>1500000</v>
      </c>
    </row>
    <row r="14336" spans="2:10" x14ac:dyDescent="0.35">
      <c r="C14336" t="s">
        <v>1902</v>
      </c>
      <c r="E14336" s="4">
        <v>6000000</v>
      </c>
      <c r="I14336" s="4">
        <v>6000000</v>
      </c>
      <c r="J14336">
        <v>6000000</v>
      </c>
    </row>
    <row r="14337" spans="1:10" x14ac:dyDescent="0.35">
      <c r="B14337" t="s">
        <v>58</v>
      </c>
      <c r="D14337" s="4">
        <v>307602</v>
      </c>
      <c r="E14337" s="4">
        <v>13650000</v>
      </c>
      <c r="H14337" s="4">
        <v>1440000</v>
      </c>
      <c r="I14337" s="4">
        <v>15397602</v>
      </c>
      <c r="J14337" s="4">
        <v>13957602</v>
      </c>
    </row>
    <row r="14338" spans="1:10" x14ac:dyDescent="0.35">
      <c r="A14338" t="s">
        <v>1796</v>
      </c>
      <c r="D14338" s="4">
        <v>99020018</v>
      </c>
      <c r="E14338" s="4">
        <v>63385896</v>
      </c>
      <c r="F14338" s="4">
        <v>37698301</v>
      </c>
      <c r="G14338" s="4">
        <v>23325055</v>
      </c>
      <c r="H14338" s="4">
        <v>71137081</v>
      </c>
      <c r="I14338" s="4">
        <v>294566352</v>
      </c>
      <c r="J14338" s="4">
        <v>162405914</v>
      </c>
    </row>
    <row r="14339" spans="1:10" x14ac:dyDescent="0.35">
      <c r="A14339" t="s">
        <v>1336</v>
      </c>
      <c r="B14339" t="s">
        <v>1842</v>
      </c>
      <c r="C14339" t="s">
        <v>1843</v>
      </c>
      <c r="D14339" s="4">
        <v>29723611</v>
      </c>
      <c r="E14339" s="4">
        <v>7936733</v>
      </c>
      <c r="F14339" s="4">
        <v>11571000</v>
      </c>
      <c r="I14339" s="4">
        <v>49231344</v>
      </c>
      <c r="J14339" s="4">
        <v>37660344</v>
      </c>
    </row>
    <row r="14340" spans="1:10" x14ac:dyDescent="0.35">
      <c r="C14340" t="s">
        <v>1844</v>
      </c>
      <c r="D14340" s="4">
        <v>1156066</v>
      </c>
      <c r="E14340" s="4">
        <v>108131</v>
      </c>
      <c r="F14340" s="4">
        <v>516864</v>
      </c>
      <c r="G14340" s="4">
        <v>478102</v>
      </c>
      <c r="H14340" s="4">
        <v>2385685</v>
      </c>
      <c r="I14340" s="4">
        <v>4644848</v>
      </c>
      <c r="J14340" s="4">
        <v>1264197</v>
      </c>
    </row>
    <row r="14341" spans="1:10" x14ac:dyDescent="0.35">
      <c r="C14341" t="s">
        <v>1845</v>
      </c>
      <c r="D14341" s="4">
        <v>3740071</v>
      </c>
      <c r="I14341" s="4">
        <v>3740071</v>
      </c>
      <c r="J14341" s="4">
        <v>3740071</v>
      </c>
    </row>
    <row r="14342" spans="1:10" x14ac:dyDescent="0.35">
      <c r="B14342" t="s">
        <v>51</v>
      </c>
      <c r="D14342" s="4">
        <v>34619749</v>
      </c>
      <c r="E14342" s="4">
        <v>8044863</v>
      </c>
      <c r="F14342" s="4">
        <v>12087864</v>
      </c>
      <c r="G14342" s="4">
        <v>478102</v>
      </c>
      <c r="H14342" s="4">
        <v>2385685</v>
      </c>
      <c r="I14342" s="4">
        <v>57616263</v>
      </c>
      <c r="J14342" s="4">
        <v>42664612</v>
      </c>
    </row>
    <row r="14343" spans="1:10" x14ac:dyDescent="0.35">
      <c r="B14343" t="s">
        <v>1843</v>
      </c>
      <c r="C14343" t="s">
        <v>1846</v>
      </c>
      <c r="D14343" s="4">
        <v>7419432</v>
      </c>
      <c r="E14343" s="4">
        <v>11143252</v>
      </c>
      <c r="F14343" s="4">
        <v>2710410</v>
      </c>
      <c r="I14343" s="4">
        <v>21273094</v>
      </c>
      <c r="J14343" s="4">
        <v>18562684</v>
      </c>
    </row>
    <row r="14344" spans="1:10" x14ac:dyDescent="0.35">
      <c r="C14344" t="s">
        <v>1847</v>
      </c>
      <c r="D14344" s="4">
        <v>12951024</v>
      </c>
      <c r="F14344" s="4">
        <v>472973</v>
      </c>
      <c r="G14344" s="4">
        <v>84205</v>
      </c>
      <c r="H14344" s="4">
        <v>67771</v>
      </c>
      <c r="I14344" s="4">
        <v>13575974</v>
      </c>
      <c r="J14344" s="4">
        <v>12951024</v>
      </c>
    </row>
    <row r="14345" spans="1:10" x14ac:dyDescent="0.35">
      <c r="C14345" t="s">
        <v>1848</v>
      </c>
      <c r="D14345" s="4">
        <v>129241</v>
      </c>
      <c r="I14345" s="4">
        <v>129241</v>
      </c>
      <c r="J14345" s="4">
        <v>129241</v>
      </c>
    </row>
    <row r="14346" spans="1:10" x14ac:dyDescent="0.35">
      <c r="B14346" t="s">
        <v>52</v>
      </c>
      <c r="D14346" s="4">
        <v>20499698</v>
      </c>
      <c r="E14346" s="4">
        <v>11143252</v>
      </c>
      <c r="F14346" s="4">
        <v>3183383</v>
      </c>
      <c r="G14346" s="4">
        <v>84205</v>
      </c>
      <c r="H14346" s="4">
        <v>67771</v>
      </c>
      <c r="I14346" s="4">
        <v>34978310</v>
      </c>
      <c r="J14346" s="4">
        <v>31642950</v>
      </c>
    </row>
    <row r="14347" spans="1:10" x14ac:dyDescent="0.35">
      <c r="B14347" t="s">
        <v>1849</v>
      </c>
      <c r="C14347" t="s">
        <v>1850</v>
      </c>
      <c r="D14347" s="4">
        <v>8000000</v>
      </c>
      <c r="I14347" s="4">
        <v>8000000</v>
      </c>
      <c r="J14347" s="4">
        <v>8000000</v>
      </c>
    </row>
    <row r="14348" spans="1:10" x14ac:dyDescent="0.35">
      <c r="B14348" t="s">
        <v>53</v>
      </c>
      <c r="D14348" s="4">
        <v>8000000</v>
      </c>
      <c r="I14348" s="4">
        <v>8000000</v>
      </c>
      <c r="J14348" s="4">
        <v>8000000</v>
      </c>
    </row>
    <row r="14349" spans="1:10" x14ac:dyDescent="0.35">
      <c r="B14349" t="s">
        <v>1844</v>
      </c>
      <c r="C14349" t="s">
        <v>1851</v>
      </c>
      <c r="D14349" s="4">
        <v>759427</v>
      </c>
      <c r="I14349" s="4">
        <v>759427</v>
      </c>
      <c r="J14349" s="4">
        <v>759427</v>
      </c>
    </row>
    <row r="14350" spans="1:10" x14ac:dyDescent="0.35">
      <c r="C14350" t="s">
        <v>1852</v>
      </c>
      <c r="H14350" s="4">
        <v>16575</v>
      </c>
      <c r="I14350" s="4">
        <v>16575</v>
      </c>
      <c r="J14350">
        <v>0</v>
      </c>
    </row>
    <row r="14351" spans="1:10" x14ac:dyDescent="0.35">
      <c r="C14351" t="s">
        <v>1853</v>
      </c>
      <c r="D14351" s="4">
        <v>2309</v>
      </c>
      <c r="H14351" s="4">
        <v>4617</v>
      </c>
      <c r="I14351" s="4">
        <v>6926</v>
      </c>
      <c r="J14351" s="4">
        <v>2309</v>
      </c>
    </row>
    <row r="14352" spans="1:10" x14ac:dyDescent="0.35">
      <c r="C14352" t="s">
        <v>1893</v>
      </c>
      <c r="H14352" s="4">
        <v>4104</v>
      </c>
      <c r="I14352" s="4">
        <v>4104</v>
      </c>
      <c r="J14352">
        <v>0</v>
      </c>
    </row>
    <row r="14353" spans="2:10" x14ac:dyDescent="0.35">
      <c r="C14353" t="s">
        <v>1903</v>
      </c>
      <c r="D14353" s="4">
        <v>31775</v>
      </c>
      <c r="I14353" s="4">
        <v>31775</v>
      </c>
      <c r="J14353" s="4">
        <v>31775</v>
      </c>
    </row>
    <row r="14354" spans="2:10" x14ac:dyDescent="0.35">
      <c r="C14354" t="s">
        <v>1854</v>
      </c>
      <c r="D14354" s="4">
        <v>356288</v>
      </c>
      <c r="F14354" s="4">
        <v>780088</v>
      </c>
      <c r="I14354" s="4">
        <v>1136375</v>
      </c>
      <c r="J14354" s="4">
        <v>356288</v>
      </c>
    </row>
    <row r="14355" spans="2:10" x14ac:dyDescent="0.35">
      <c r="C14355" t="s">
        <v>1855</v>
      </c>
      <c r="D14355" s="4">
        <v>287479</v>
      </c>
      <c r="E14355" s="4">
        <v>48968</v>
      </c>
      <c r="F14355" s="4">
        <v>115890</v>
      </c>
      <c r="G14355" s="4">
        <v>229393</v>
      </c>
      <c r="H14355" s="4">
        <v>12425</v>
      </c>
      <c r="I14355" s="4">
        <v>694154</v>
      </c>
      <c r="J14355" s="4">
        <v>336447</v>
      </c>
    </row>
    <row r="14356" spans="2:10" x14ac:dyDescent="0.35">
      <c r="C14356" t="s">
        <v>1856</v>
      </c>
      <c r="H14356" s="4">
        <v>53840</v>
      </c>
      <c r="I14356" s="4">
        <v>53840</v>
      </c>
      <c r="J14356">
        <v>0</v>
      </c>
    </row>
    <row r="14357" spans="2:10" x14ac:dyDescent="0.35">
      <c r="C14357" t="s">
        <v>1857</v>
      </c>
      <c r="D14357" s="4">
        <v>38701</v>
      </c>
      <c r="I14357" s="4">
        <v>38701</v>
      </c>
      <c r="J14357" s="4">
        <v>38701</v>
      </c>
    </row>
    <row r="14358" spans="2:10" x14ac:dyDescent="0.35">
      <c r="C14358" t="s">
        <v>1906</v>
      </c>
      <c r="H14358" s="4">
        <v>11229</v>
      </c>
      <c r="I14358" s="4">
        <v>11229</v>
      </c>
      <c r="J14358">
        <v>0</v>
      </c>
    </row>
    <row r="14359" spans="2:10" x14ac:dyDescent="0.35">
      <c r="C14359" t="s">
        <v>1858</v>
      </c>
      <c r="D14359" s="4">
        <v>5195</v>
      </c>
      <c r="E14359" s="4">
        <v>11878</v>
      </c>
      <c r="F14359" s="4">
        <v>10390</v>
      </c>
      <c r="H14359" s="4">
        <v>73235</v>
      </c>
      <c r="I14359" s="4">
        <v>100699</v>
      </c>
      <c r="J14359" s="4">
        <v>17073</v>
      </c>
    </row>
    <row r="14360" spans="2:10" x14ac:dyDescent="0.35">
      <c r="C14360" t="s">
        <v>1859</v>
      </c>
      <c r="D14360" s="4">
        <v>455251</v>
      </c>
      <c r="E14360" s="4">
        <v>26180</v>
      </c>
      <c r="H14360" s="4">
        <v>400020</v>
      </c>
      <c r="I14360" s="4">
        <v>881451</v>
      </c>
      <c r="J14360" s="4">
        <v>481431</v>
      </c>
    </row>
    <row r="14361" spans="2:10" x14ac:dyDescent="0.35">
      <c r="C14361" t="s">
        <v>1860</v>
      </c>
      <c r="E14361" s="4">
        <v>0</v>
      </c>
      <c r="H14361" s="4">
        <v>1413139</v>
      </c>
      <c r="I14361" s="4">
        <v>1413139</v>
      </c>
      <c r="J14361">
        <v>0</v>
      </c>
    </row>
    <row r="14362" spans="2:10" x14ac:dyDescent="0.35">
      <c r="C14362" t="s">
        <v>1861</v>
      </c>
      <c r="D14362" s="4">
        <v>249735</v>
      </c>
      <c r="I14362" s="4">
        <v>249735</v>
      </c>
      <c r="J14362" s="4">
        <v>249735</v>
      </c>
    </row>
    <row r="14363" spans="2:10" x14ac:dyDescent="0.35">
      <c r="C14363" t="s">
        <v>1862</v>
      </c>
      <c r="D14363" s="4">
        <v>85464</v>
      </c>
      <c r="E14363" s="4">
        <v>0</v>
      </c>
      <c r="H14363" s="4">
        <v>1025571</v>
      </c>
      <c r="I14363" s="4">
        <v>1111036</v>
      </c>
      <c r="J14363" s="4">
        <v>85464</v>
      </c>
    </row>
    <row r="14364" spans="2:10" x14ac:dyDescent="0.35">
      <c r="C14364" t="s">
        <v>1863</v>
      </c>
      <c r="D14364" s="4">
        <v>9183</v>
      </c>
      <c r="H14364" s="4">
        <v>31120</v>
      </c>
      <c r="I14364" s="4">
        <v>40303</v>
      </c>
      <c r="J14364" s="4">
        <v>9183</v>
      </c>
    </row>
    <row r="14365" spans="2:10" x14ac:dyDescent="0.35">
      <c r="C14365" t="s">
        <v>1913</v>
      </c>
      <c r="H14365" s="4">
        <v>114341</v>
      </c>
      <c r="I14365" s="4">
        <v>114341</v>
      </c>
      <c r="J14365">
        <v>0</v>
      </c>
    </row>
    <row r="14366" spans="2:10" x14ac:dyDescent="0.35">
      <c r="B14366" t="s">
        <v>54</v>
      </c>
      <c r="D14366" s="4">
        <v>2280807</v>
      </c>
      <c r="E14366" s="4">
        <v>87026</v>
      </c>
      <c r="F14366" s="4">
        <v>906368</v>
      </c>
      <c r="G14366" s="4">
        <v>229393</v>
      </c>
      <c r="H14366" s="4">
        <v>3160216</v>
      </c>
      <c r="I14366" s="4">
        <v>6663809</v>
      </c>
      <c r="J14366" s="4">
        <v>2367833</v>
      </c>
    </row>
    <row r="14367" spans="2:10" x14ac:dyDescent="0.35">
      <c r="B14367" t="s">
        <v>1845</v>
      </c>
      <c r="C14367" t="s">
        <v>1865</v>
      </c>
      <c r="H14367" s="4">
        <v>64792</v>
      </c>
      <c r="I14367" s="4">
        <v>64792</v>
      </c>
      <c r="J14367">
        <v>0</v>
      </c>
    </row>
    <row r="14368" spans="2:10" x14ac:dyDescent="0.35">
      <c r="C14368" t="s">
        <v>1866</v>
      </c>
      <c r="I14368" s="4">
        <v>0</v>
      </c>
      <c r="J14368">
        <v>0</v>
      </c>
    </row>
    <row r="14369" spans="2:10" x14ac:dyDescent="0.35">
      <c r="C14369" t="s">
        <v>1867</v>
      </c>
      <c r="D14369" s="4">
        <v>1890039</v>
      </c>
      <c r="F14369" s="4">
        <v>200000</v>
      </c>
      <c r="G14369" s="4">
        <v>262841</v>
      </c>
      <c r="H14369" s="4">
        <v>1938728</v>
      </c>
      <c r="I14369" s="4">
        <v>4291608</v>
      </c>
      <c r="J14369" s="4">
        <v>1890039</v>
      </c>
    </row>
    <row r="14370" spans="2:10" x14ac:dyDescent="0.35">
      <c r="C14370" t="s">
        <v>1868</v>
      </c>
      <c r="D14370" s="4">
        <v>5259</v>
      </c>
      <c r="G14370" s="4">
        <v>120965</v>
      </c>
      <c r="H14370" s="4">
        <v>3040143</v>
      </c>
      <c r="I14370" s="4">
        <v>3166367</v>
      </c>
      <c r="J14370" s="4">
        <v>5259</v>
      </c>
    </row>
    <row r="14371" spans="2:10" x14ac:dyDescent="0.35">
      <c r="C14371" t="s">
        <v>1894</v>
      </c>
      <c r="D14371" s="4">
        <v>17105</v>
      </c>
      <c r="I14371" s="4">
        <v>17105</v>
      </c>
      <c r="J14371" s="4">
        <v>17105</v>
      </c>
    </row>
    <row r="14372" spans="2:10" x14ac:dyDescent="0.35">
      <c r="C14372" t="s">
        <v>1869</v>
      </c>
      <c r="H14372" s="4">
        <v>855360</v>
      </c>
      <c r="I14372" s="4">
        <v>855360</v>
      </c>
      <c r="J14372">
        <v>0</v>
      </c>
    </row>
    <row r="14373" spans="2:10" x14ac:dyDescent="0.35">
      <c r="C14373" t="s">
        <v>1870</v>
      </c>
      <c r="D14373" s="4">
        <v>6420</v>
      </c>
      <c r="E14373" s="4">
        <v>15519</v>
      </c>
      <c r="G14373" s="4">
        <v>7090036</v>
      </c>
      <c r="I14373" s="4">
        <v>7111974</v>
      </c>
      <c r="J14373" s="4">
        <v>21939</v>
      </c>
    </row>
    <row r="14374" spans="2:10" x14ac:dyDescent="0.35">
      <c r="C14374" t="s">
        <v>1871</v>
      </c>
      <c r="D14374" s="4">
        <v>157887</v>
      </c>
      <c r="F14374" s="4">
        <v>72235</v>
      </c>
      <c r="I14374" s="4">
        <v>230123</v>
      </c>
      <c r="J14374" s="4">
        <v>157887</v>
      </c>
    </row>
    <row r="14375" spans="2:10" x14ac:dyDescent="0.35">
      <c r="C14375" t="s">
        <v>1872</v>
      </c>
      <c r="E14375" s="4">
        <v>245000</v>
      </c>
      <c r="I14375" s="4">
        <v>245000</v>
      </c>
      <c r="J14375">
        <v>245000</v>
      </c>
    </row>
    <row r="14376" spans="2:10" x14ac:dyDescent="0.35">
      <c r="C14376" t="s">
        <v>1875</v>
      </c>
      <c r="D14376" s="4">
        <v>0</v>
      </c>
      <c r="H14376" s="4">
        <v>29061</v>
      </c>
      <c r="I14376" s="4">
        <v>29061</v>
      </c>
      <c r="J14376" s="4">
        <v>0</v>
      </c>
    </row>
    <row r="14377" spans="2:10" x14ac:dyDescent="0.35">
      <c r="B14377" t="s">
        <v>1845</v>
      </c>
      <c r="C14377" t="s">
        <v>1876</v>
      </c>
      <c r="D14377" s="4">
        <v>72717</v>
      </c>
      <c r="H14377" s="4">
        <v>255360</v>
      </c>
      <c r="I14377" s="4">
        <v>328077</v>
      </c>
      <c r="J14377" s="4">
        <v>72717</v>
      </c>
    </row>
    <row r="14378" spans="2:10" x14ac:dyDescent="0.35">
      <c r="C14378" t="s">
        <v>1877</v>
      </c>
      <c r="D14378" s="4">
        <v>9249</v>
      </c>
      <c r="I14378" s="4">
        <v>9249</v>
      </c>
      <c r="J14378" s="4">
        <v>9249</v>
      </c>
    </row>
    <row r="14379" spans="2:10" x14ac:dyDescent="0.35">
      <c r="B14379" t="s">
        <v>55</v>
      </c>
      <c r="D14379" s="4">
        <v>2158677</v>
      </c>
      <c r="E14379" s="4">
        <v>260519</v>
      </c>
      <c r="F14379" s="4">
        <v>272235</v>
      </c>
      <c r="G14379" s="4">
        <v>7473841</v>
      </c>
      <c r="H14379" s="4">
        <v>6183443</v>
      </c>
      <c r="I14379" s="4">
        <v>16348715</v>
      </c>
      <c r="J14379" s="4">
        <v>2419196</v>
      </c>
    </row>
    <row r="14380" spans="2:10" x14ac:dyDescent="0.35">
      <c r="B14380" t="s">
        <v>1878</v>
      </c>
      <c r="C14380" t="s">
        <v>1879</v>
      </c>
      <c r="D14380" s="4">
        <v>1358262</v>
      </c>
      <c r="I14380" s="4">
        <v>1358262</v>
      </c>
      <c r="J14380" s="4">
        <v>1358262</v>
      </c>
    </row>
    <row r="14381" spans="2:10" x14ac:dyDescent="0.35">
      <c r="C14381" t="s">
        <v>1907</v>
      </c>
      <c r="D14381" s="4">
        <v>3917</v>
      </c>
      <c r="I14381" s="4">
        <v>3917</v>
      </c>
      <c r="J14381" s="4">
        <v>3917</v>
      </c>
    </row>
    <row r="14382" spans="2:10" x14ac:dyDescent="0.35">
      <c r="C14382" t="s">
        <v>1880</v>
      </c>
      <c r="D14382" s="4">
        <v>1423219</v>
      </c>
      <c r="I14382" s="4">
        <v>1423219</v>
      </c>
      <c r="J14382" s="4">
        <v>1423219</v>
      </c>
    </row>
    <row r="14383" spans="2:10" x14ac:dyDescent="0.35">
      <c r="C14383" t="s">
        <v>1881</v>
      </c>
      <c r="D14383" s="4">
        <v>1868617</v>
      </c>
      <c r="I14383" s="4">
        <v>1868617</v>
      </c>
      <c r="J14383" s="4">
        <v>1868617</v>
      </c>
    </row>
    <row r="14384" spans="2:10" x14ac:dyDescent="0.35">
      <c r="C14384" t="s">
        <v>1882</v>
      </c>
      <c r="D14384" s="4">
        <v>323740</v>
      </c>
      <c r="I14384" s="4">
        <v>323740</v>
      </c>
      <c r="J14384" s="4">
        <v>323740</v>
      </c>
    </row>
    <row r="14385" spans="1:10" x14ac:dyDescent="0.35">
      <c r="C14385" t="s">
        <v>1883</v>
      </c>
      <c r="D14385" s="4">
        <v>32448</v>
      </c>
      <c r="I14385" s="4">
        <v>32448</v>
      </c>
      <c r="J14385" s="4">
        <v>32448</v>
      </c>
    </row>
    <row r="14386" spans="1:10" x14ac:dyDescent="0.35">
      <c r="B14386" t="s">
        <v>56</v>
      </c>
      <c r="D14386" s="4">
        <v>5010205</v>
      </c>
      <c r="I14386" s="4">
        <v>5010205</v>
      </c>
      <c r="J14386" s="4">
        <v>5010205</v>
      </c>
    </row>
    <row r="14387" spans="1:10" x14ac:dyDescent="0.35">
      <c r="B14387" t="s">
        <v>1885</v>
      </c>
      <c r="C14387" t="s">
        <v>1886</v>
      </c>
      <c r="D14387" s="4">
        <v>287505</v>
      </c>
      <c r="I14387" s="4">
        <v>287505</v>
      </c>
      <c r="J14387" s="4">
        <v>287505</v>
      </c>
    </row>
    <row r="14388" spans="1:10" x14ac:dyDescent="0.35">
      <c r="B14388" t="s">
        <v>57</v>
      </c>
      <c r="D14388" s="4">
        <v>287505</v>
      </c>
      <c r="I14388" s="4">
        <v>287505</v>
      </c>
      <c r="J14388" s="4">
        <v>287505</v>
      </c>
    </row>
    <row r="14389" spans="1:10" x14ac:dyDescent="0.35">
      <c r="B14389" t="s">
        <v>1887</v>
      </c>
      <c r="C14389" t="s">
        <v>1904</v>
      </c>
      <c r="D14389" s="4">
        <v>125000</v>
      </c>
      <c r="I14389" s="4">
        <v>125000</v>
      </c>
      <c r="J14389" s="4">
        <v>125000</v>
      </c>
    </row>
    <row r="14390" spans="1:10" x14ac:dyDescent="0.35">
      <c r="C14390" t="s">
        <v>1888</v>
      </c>
      <c r="H14390" s="4">
        <v>912000</v>
      </c>
      <c r="I14390" s="4">
        <v>912000</v>
      </c>
      <c r="J14390">
        <v>0</v>
      </c>
    </row>
    <row r="14391" spans="1:10" x14ac:dyDescent="0.35">
      <c r="C14391" t="s">
        <v>1901</v>
      </c>
      <c r="G14391" s="4">
        <v>510000</v>
      </c>
      <c r="I14391" s="4">
        <v>510000</v>
      </c>
      <c r="J14391">
        <v>0</v>
      </c>
    </row>
    <row r="14392" spans="1:10" x14ac:dyDescent="0.35">
      <c r="C14392" t="s">
        <v>1889</v>
      </c>
      <c r="G14392" s="4">
        <v>924000</v>
      </c>
      <c r="I14392" s="4">
        <v>924000</v>
      </c>
      <c r="J14392">
        <v>0</v>
      </c>
    </row>
    <row r="14393" spans="1:10" x14ac:dyDescent="0.35">
      <c r="C14393" t="s">
        <v>1890</v>
      </c>
      <c r="G14393" s="4">
        <v>390000</v>
      </c>
      <c r="I14393" s="4">
        <v>390000</v>
      </c>
      <c r="J14393">
        <v>0</v>
      </c>
    </row>
    <row r="14394" spans="1:10" x14ac:dyDescent="0.35">
      <c r="C14394" t="s">
        <v>1902</v>
      </c>
      <c r="G14394" s="4">
        <v>1020000</v>
      </c>
      <c r="I14394" s="4">
        <v>1020000</v>
      </c>
      <c r="J14394">
        <v>0</v>
      </c>
    </row>
    <row r="14395" spans="1:10" x14ac:dyDescent="0.35">
      <c r="B14395" t="s">
        <v>58</v>
      </c>
      <c r="D14395" s="4">
        <v>125000</v>
      </c>
      <c r="G14395" s="4">
        <v>2844000</v>
      </c>
      <c r="H14395" s="4">
        <v>912000</v>
      </c>
      <c r="I14395" s="4">
        <v>3881000</v>
      </c>
      <c r="J14395" s="4">
        <v>125000</v>
      </c>
    </row>
    <row r="14396" spans="1:10" x14ac:dyDescent="0.35">
      <c r="A14396" t="s">
        <v>1797</v>
      </c>
      <c r="D14396" s="4">
        <v>72981641</v>
      </c>
      <c r="E14396" s="4">
        <v>19535660</v>
      </c>
      <c r="F14396" s="4">
        <v>16449851</v>
      </c>
      <c r="G14396" s="4">
        <v>11109541</v>
      </c>
      <c r="H14396" s="4">
        <v>12709114</v>
      </c>
      <c r="I14396" s="4">
        <v>132785807</v>
      </c>
      <c r="J14396" s="4">
        <v>92517301</v>
      </c>
    </row>
    <row r="14397" spans="1:10" x14ac:dyDescent="0.35">
      <c r="A14397" t="s">
        <v>1339</v>
      </c>
      <c r="B14397" t="s">
        <v>1842</v>
      </c>
      <c r="C14397" t="s">
        <v>1843</v>
      </c>
      <c r="D14397" s="4">
        <v>3149602</v>
      </c>
      <c r="E14397" s="4">
        <v>2363301</v>
      </c>
      <c r="F14397" s="4">
        <v>2952600</v>
      </c>
      <c r="I14397" s="4">
        <v>8465503</v>
      </c>
      <c r="J14397" s="4">
        <v>5512903</v>
      </c>
    </row>
    <row r="14398" spans="1:10" x14ac:dyDescent="0.35">
      <c r="C14398" t="s">
        <v>1844</v>
      </c>
      <c r="D14398" s="4">
        <v>236311</v>
      </c>
      <c r="E14398" s="4">
        <v>147490</v>
      </c>
      <c r="F14398" s="4">
        <v>268662</v>
      </c>
      <c r="G14398" s="4">
        <v>224500</v>
      </c>
      <c r="H14398" s="4">
        <v>67500</v>
      </c>
      <c r="I14398" s="4">
        <v>944463</v>
      </c>
      <c r="J14398" s="4">
        <v>383801</v>
      </c>
    </row>
    <row r="14399" spans="1:10" x14ac:dyDescent="0.35">
      <c r="C14399" t="s">
        <v>1845</v>
      </c>
      <c r="D14399" s="4">
        <v>21129</v>
      </c>
      <c r="F14399" s="4">
        <v>307467</v>
      </c>
      <c r="G14399" s="4">
        <v>239470</v>
      </c>
      <c r="H14399" s="4">
        <v>137473</v>
      </c>
      <c r="I14399" s="4">
        <v>705539</v>
      </c>
      <c r="J14399" s="4">
        <v>21129</v>
      </c>
    </row>
    <row r="14400" spans="1:10" x14ac:dyDescent="0.35">
      <c r="B14400" t="s">
        <v>51</v>
      </c>
      <c r="D14400" s="4">
        <v>3407042</v>
      </c>
      <c r="E14400" s="4">
        <v>2510791</v>
      </c>
      <c r="F14400" s="4">
        <v>3528729</v>
      </c>
      <c r="G14400" s="4">
        <v>463970</v>
      </c>
      <c r="H14400" s="4">
        <v>204973</v>
      </c>
      <c r="I14400" s="4">
        <v>10115505</v>
      </c>
      <c r="J14400" s="4">
        <v>5917833</v>
      </c>
    </row>
    <row r="14401" spans="2:10" x14ac:dyDescent="0.35">
      <c r="B14401" t="s">
        <v>1843</v>
      </c>
      <c r="C14401" t="s">
        <v>1846</v>
      </c>
      <c r="D14401" s="4">
        <v>9891655</v>
      </c>
      <c r="I14401" s="4">
        <v>9891655</v>
      </c>
      <c r="J14401" s="4">
        <v>9891655</v>
      </c>
    </row>
    <row r="14402" spans="2:10" x14ac:dyDescent="0.35">
      <c r="C14402" t="s">
        <v>1847</v>
      </c>
      <c r="D14402" s="4">
        <v>2620177</v>
      </c>
      <c r="F14402" s="4">
        <v>880000</v>
      </c>
      <c r="H14402" s="4">
        <v>660000</v>
      </c>
      <c r="I14402" s="4">
        <v>4160177</v>
      </c>
      <c r="J14402" s="4">
        <v>2620177</v>
      </c>
    </row>
    <row r="14403" spans="2:10" x14ac:dyDescent="0.35">
      <c r="C14403" t="s">
        <v>1848</v>
      </c>
      <c r="D14403" s="4">
        <v>190811</v>
      </c>
      <c r="I14403" s="4">
        <v>190811</v>
      </c>
      <c r="J14403" s="4">
        <v>190811</v>
      </c>
    </row>
    <row r="14404" spans="2:10" x14ac:dyDescent="0.35">
      <c r="B14404" t="s">
        <v>52</v>
      </c>
      <c r="D14404" s="4">
        <v>12702642</v>
      </c>
      <c r="F14404" s="4">
        <v>880000</v>
      </c>
      <c r="H14404" s="4">
        <v>660000</v>
      </c>
      <c r="I14404" s="4">
        <v>14242642</v>
      </c>
      <c r="J14404" s="4">
        <v>12702642</v>
      </c>
    </row>
    <row r="14405" spans="2:10" x14ac:dyDescent="0.35">
      <c r="B14405" t="s">
        <v>1849</v>
      </c>
      <c r="C14405" t="s">
        <v>1850</v>
      </c>
      <c r="D14405" s="4">
        <v>810660</v>
      </c>
      <c r="I14405" s="4">
        <v>810660</v>
      </c>
      <c r="J14405" s="4">
        <v>810660</v>
      </c>
    </row>
    <row r="14406" spans="2:10" x14ac:dyDescent="0.35">
      <c r="B14406" t="s">
        <v>53</v>
      </c>
      <c r="D14406" s="4">
        <v>810660</v>
      </c>
      <c r="I14406" s="4">
        <v>810660</v>
      </c>
      <c r="J14406" s="4">
        <v>810660</v>
      </c>
    </row>
    <row r="14407" spans="2:10" x14ac:dyDescent="0.35">
      <c r="B14407" t="s">
        <v>1844</v>
      </c>
      <c r="C14407" t="s">
        <v>1851</v>
      </c>
      <c r="D14407" s="4">
        <v>53864</v>
      </c>
      <c r="I14407" s="4">
        <v>53864</v>
      </c>
      <c r="J14407" s="4">
        <v>53864</v>
      </c>
    </row>
    <row r="14408" spans="2:10" x14ac:dyDescent="0.35">
      <c r="C14408" t="s">
        <v>1853</v>
      </c>
      <c r="D14408" s="4">
        <v>1539</v>
      </c>
      <c r="I14408" s="4">
        <v>1539</v>
      </c>
      <c r="J14408" s="4">
        <v>1539</v>
      </c>
    </row>
    <row r="14409" spans="2:10" x14ac:dyDescent="0.35">
      <c r="C14409" t="s">
        <v>1903</v>
      </c>
      <c r="D14409" s="4">
        <v>4508</v>
      </c>
      <c r="I14409" s="4">
        <v>4508</v>
      </c>
      <c r="J14409" s="4">
        <v>4508</v>
      </c>
    </row>
    <row r="14410" spans="2:10" x14ac:dyDescent="0.35">
      <c r="C14410" t="s">
        <v>1854</v>
      </c>
      <c r="D14410" s="4">
        <v>118678</v>
      </c>
      <c r="F14410" s="4">
        <v>524542</v>
      </c>
      <c r="I14410" s="4">
        <v>643220</v>
      </c>
      <c r="J14410" s="4">
        <v>118678</v>
      </c>
    </row>
    <row r="14411" spans="2:10" x14ac:dyDescent="0.35">
      <c r="C14411" t="s">
        <v>1855</v>
      </c>
      <c r="D14411" s="4">
        <v>94899</v>
      </c>
      <c r="F14411" s="4">
        <v>290393</v>
      </c>
      <c r="I14411" s="4">
        <v>385292</v>
      </c>
      <c r="J14411" s="4">
        <v>94899</v>
      </c>
    </row>
    <row r="14412" spans="2:10" x14ac:dyDescent="0.35">
      <c r="C14412" t="s">
        <v>1856</v>
      </c>
      <c r="I14412" s="4">
        <v>0</v>
      </c>
      <c r="J14412">
        <v>0</v>
      </c>
    </row>
    <row r="14413" spans="2:10" x14ac:dyDescent="0.35">
      <c r="C14413" t="s">
        <v>1857</v>
      </c>
      <c r="D14413" s="4">
        <v>5432</v>
      </c>
      <c r="I14413" s="4">
        <v>5432</v>
      </c>
      <c r="J14413" s="4">
        <v>5432</v>
      </c>
    </row>
    <row r="14414" spans="2:10" x14ac:dyDescent="0.35">
      <c r="C14414" t="s">
        <v>1858</v>
      </c>
      <c r="D14414" s="4">
        <v>61672</v>
      </c>
      <c r="H14414" s="4">
        <v>4022</v>
      </c>
      <c r="I14414" s="4">
        <v>65694</v>
      </c>
      <c r="J14414" s="4">
        <v>61672</v>
      </c>
    </row>
    <row r="14415" spans="2:10" x14ac:dyDescent="0.35">
      <c r="C14415" t="s">
        <v>1859</v>
      </c>
      <c r="D14415" s="4">
        <v>376554</v>
      </c>
      <c r="E14415" s="4">
        <v>0</v>
      </c>
      <c r="F14415" s="4">
        <v>25000</v>
      </c>
      <c r="G14415" s="4">
        <v>168342</v>
      </c>
      <c r="I14415" s="4">
        <v>569896</v>
      </c>
      <c r="J14415" s="4">
        <v>376554</v>
      </c>
    </row>
    <row r="14416" spans="2:10" x14ac:dyDescent="0.35">
      <c r="C14416" t="s">
        <v>1860</v>
      </c>
      <c r="D14416" s="4">
        <v>2500170</v>
      </c>
      <c r="G14416" s="4">
        <v>434812</v>
      </c>
      <c r="I14416" s="4">
        <v>2934982</v>
      </c>
      <c r="J14416" s="4">
        <v>2500170</v>
      </c>
    </row>
    <row r="14417" spans="2:10" x14ac:dyDescent="0.35">
      <c r="C14417" t="s">
        <v>1861</v>
      </c>
      <c r="D14417" s="4">
        <v>49434</v>
      </c>
      <c r="I14417" s="4">
        <v>49434</v>
      </c>
      <c r="J14417" s="4">
        <v>49434</v>
      </c>
    </row>
    <row r="14418" spans="2:10" x14ac:dyDescent="0.35">
      <c r="C14418" t="s">
        <v>1863</v>
      </c>
      <c r="D14418" s="4">
        <v>9979</v>
      </c>
      <c r="F14418" s="4">
        <v>15560</v>
      </c>
      <c r="I14418" s="4">
        <v>25539</v>
      </c>
      <c r="J14418" s="4">
        <v>9979</v>
      </c>
    </row>
    <row r="14419" spans="2:10" x14ac:dyDescent="0.35">
      <c r="B14419" t="s">
        <v>54</v>
      </c>
      <c r="D14419" s="4">
        <v>3276729</v>
      </c>
      <c r="E14419" s="4">
        <v>0</v>
      </c>
      <c r="F14419" s="4">
        <v>855495</v>
      </c>
      <c r="G14419" s="4">
        <v>603154</v>
      </c>
      <c r="H14419" s="4">
        <v>4022</v>
      </c>
      <c r="I14419" s="4">
        <v>4739400</v>
      </c>
      <c r="J14419" s="4">
        <v>3276729</v>
      </c>
    </row>
    <row r="14420" spans="2:10" x14ac:dyDescent="0.35">
      <c r="B14420" t="s">
        <v>1845</v>
      </c>
      <c r="C14420" t="s">
        <v>1866</v>
      </c>
      <c r="I14420" s="4">
        <v>0</v>
      </c>
      <c r="J14420">
        <v>0</v>
      </c>
    </row>
    <row r="14421" spans="2:10" x14ac:dyDescent="0.35">
      <c r="C14421" t="s">
        <v>1867</v>
      </c>
      <c r="D14421" s="4">
        <v>18000</v>
      </c>
      <c r="E14421" s="4">
        <v>1097376</v>
      </c>
      <c r="F14421" s="4">
        <v>579600</v>
      </c>
      <c r="H14421" s="4">
        <v>290380</v>
      </c>
      <c r="I14421" s="4">
        <v>1985356</v>
      </c>
      <c r="J14421" s="4">
        <v>1115376</v>
      </c>
    </row>
    <row r="14422" spans="2:10" x14ac:dyDescent="0.35">
      <c r="C14422" t="s">
        <v>1868</v>
      </c>
      <c r="D14422" s="4">
        <v>21262</v>
      </c>
      <c r="E14422" s="4">
        <v>783780</v>
      </c>
      <c r="H14422" s="4">
        <v>612231</v>
      </c>
      <c r="I14422" s="4">
        <v>1417274</v>
      </c>
      <c r="J14422" s="4">
        <v>805042</v>
      </c>
    </row>
    <row r="14423" spans="2:10" x14ac:dyDescent="0.35">
      <c r="C14423" t="s">
        <v>1894</v>
      </c>
      <c r="D14423" s="4">
        <v>1309</v>
      </c>
      <c r="I14423" s="4">
        <v>1309</v>
      </c>
      <c r="J14423" s="4">
        <v>1309</v>
      </c>
    </row>
    <row r="14424" spans="2:10" x14ac:dyDescent="0.35">
      <c r="C14424" t="s">
        <v>1869</v>
      </c>
      <c r="E14424" s="4">
        <v>672000</v>
      </c>
      <c r="H14424" s="4">
        <v>0</v>
      </c>
      <c r="I14424" s="4">
        <v>672000</v>
      </c>
      <c r="J14424">
        <v>672000</v>
      </c>
    </row>
    <row r="14425" spans="2:10" x14ac:dyDescent="0.35">
      <c r="C14425" t="s">
        <v>1870</v>
      </c>
      <c r="D14425" s="4">
        <v>18016</v>
      </c>
      <c r="E14425" s="4">
        <v>2108224</v>
      </c>
      <c r="F14425" s="4">
        <v>6651</v>
      </c>
      <c r="H14425" s="4">
        <v>1069631</v>
      </c>
      <c r="I14425" s="4">
        <v>3202521</v>
      </c>
      <c r="J14425" s="4">
        <v>2126240</v>
      </c>
    </row>
    <row r="14426" spans="2:10" x14ac:dyDescent="0.35">
      <c r="C14426" t="s">
        <v>1871</v>
      </c>
      <c r="D14426" s="4">
        <v>375948</v>
      </c>
      <c r="E14426" s="4">
        <v>286430</v>
      </c>
      <c r="I14426" s="4">
        <v>662377</v>
      </c>
      <c r="J14426" s="4">
        <v>662378</v>
      </c>
    </row>
    <row r="14427" spans="2:10" x14ac:dyDescent="0.35">
      <c r="C14427" t="s">
        <v>1872</v>
      </c>
      <c r="D14427" s="4">
        <v>245000</v>
      </c>
      <c r="I14427" s="4">
        <v>245000</v>
      </c>
      <c r="J14427" s="4">
        <v>245000</v>
      </c>
    </row>
    <row r="14428" spans="2:10" x14ac:dyDescent="0.35">
      <c r="C14428" t="s">
        <v>1875</v>
      </c>
      <c r="H14428" s="4">
        <v>34873</v>
      </c>
      <c r="I14428" s="4">
        <v>34873</v>
      </c>
      <c r="J14428">
        <v>0</v>
      </c>
    </row>
    <row r="14429" spans="2:10" x14ac:dyDescent="0.35">
      <c r="C14429" t="s">
        <v>1876</v>
      </c>
      <c r="H14429" s="4">
        <v>0</v>
      </c>
      <c r="I14429" s="4">
        <v>0</v>
      </c>
      <c r="J14429">
        <v>0</v>
      </c>
    </row>
    <row r="14430" spans="2:10" x14ac:dyDescent="0.35">
      <c r="C14430" t="s">
        <v>1877</v>
      </c>
      <c r="D14430" s="4">
        <v>52033</v>
      </c>
      <c r="I14430" s="4">
        <v>52033</v>
      </c>
      <c r="J14430" s="4">
        <v>52033</v>
      </c>
    </row>
    <row r="14431" spans="2:10" x14ac:dyDescent="0.35">
      <c r="B14431" t="s">
        <v>55</v>
      </c>
      <c r="D14431" s="4">
        <v>731567</v>
      </c>
      <c r="E14431" s="4">
        <v>4947809</v>
      </c>
      <c r="F14431" s="4">
        <v>586251</v>
      </c>
      <c r="H14431" s="4">
        <v>2007115</v>
      </c>
      <c r="I14431" s="4">
        <v>8272742</v>
      </c>
      <c r="J14431" s="4">
        <v>5679376</v>
      </c>
    </row>
    <row r="14432" spans="2:10" x14ac:dyDescent="0.35">
      <c r="B14432" t="s">
        <v>1878</v>
      </c>
      <c r="C14432" t="s">
        <v>1879</v>
      </c>
      <c r="D14432" s="4">
        <v>197382</v>
      </c>
      <c r="I14432" s="4">
        <v>197382</v>
      </c>
      <c r="J14432" s="4">
        <v>197382</v>
      </c>
    </row>
    <row r="14433" spans="1:10" x14ac:dyDescent="0.35">
      <c r="C14433" t="s">
        <v>1897</v>
      </c>
      <c r="D14433" s="4">
        <v>2852</v>
      </c>
      <c r="I14433" s="4">
        <v>2852</v>
      </c>
      <c r="J14433" s="4">
        <v>2852</v>
      </c>
    </row>
    <row r="14434" spans="1:10" x14ac:dyDescent="0.35">
      <c r="C14434" t="s">
        <v>1881</v>
      </c>
      <c r="D14434" s="4">
        <v>152794</v>
      </c>
      <c r="I14434" s="4">
        <v>152794</v>
      </c>
      <c r="J14434" s="4">
        <v>152794</v>
      </c>
    </row>
    <row r="14435" spans="1:10" x14ac:dyDescent="0.35">
      <c r="C14435" t="s">
        <v>1882</v>
      </c>
      <c r="D14435" s="4">
        <v>15007</v>
      </c>
      <c r="I14435" s="4">
        <v>15007</v>
      </c>
      <c r="J14435" s="4">
        <v>15007</v>
      </c>
    </row>
    <row r="14436" spans="1:10" x14ac:dyDescent="0.35">
      <c r="C14436" t="s">
        <v>1900</v>
      </c>
      <c r="D14436" s="4">
        <v>9943</v>
      </c>
      <c r="I14436" s="4">
        <v>9943</v>
      </c>
      <c r="J14436" s="4">
        <v>9943</v>
      </c>
    </row>
    <row r="14437" spans="1:10" x14ac:dyDescent="0.35">
      <c r="C14437" t="s">
        <v>1892</v>
      </c>
      <c r="D14437" s="4">
        <v>10960</v>
      </c>
      <c r="I14437" s="4">
        <v>10960</v>
      </c>
      <c r="J14437" s="4">
        <v>10960</v>
      </c>
    </row>
    <row r="14438" spans="1:10" x14ac:dyDescent="0.35">
      <c r="C14438" t="s">
        <v>1884</v>
      </c>
      <c r="D14438" s="4">
        <v>40953</v>
      </c>
      <c r="I14438" s="4">
        <v>40953</v>
      </c>
      <c r="J14438" s="4">
        <v>40953</v>
      </c>
    </row>
    <row r="14439" spans="1:10" x14ac:dyDescent="0.35">
      <c r="B14439" t="s">
        <v>56</v>
      </c>
      <c r="D14439" s="4">
        <v>429890</v>
      </c>
      <c r="I14439" s="4">
        <v>429890</v>
      </c>
      <c r="J14439" s="4">
        <v>429890</v>
      </c>
    </row>
    <row r="14440" spans="1:10" x14ac:dyDescent="0.35">
      <c r="B14440" t="s">
        <v>1885</v>
      </c>
      <c r="C14440" t="s">
        <v>1886</v>
      </c>
      <c r="D14440" s="4">
        <v>25348</v>
      </c>
      <c r="G14440" s="4">
        <v>37706</v>
      </c>
      <c r="I14440" s="4">
        <v>63054</v>
      </c>
      <c r="J14440" s="4">
        <v>25348</v>
      </c>
    </row>
    <row r="14441" spans="1:10" x14ac:dyDescent="0.35">
      <c r="B14441" t="s">
        <v>57</v>
      </c>
      <c r="D14441" s="4">
        <v>25348</v>
      </c>
      <c r="G14441" s="4">
        <v>37706</v>
      </c>
      <c r="I14441" s="4">
        <v>63054</v>
      </c>
      <c r="J14441" s="4">
        <v>25348</v>
      </c>
    </row>
    <row r="14442" spans="1:10" x14ac:dyDescent="0.35">
      <c r="B14442" t="s">
        <v>1887</v>
      </c>
      <c r="C14442" t="s">
        <v>1888</v>
      </c>
      <c r="E14442" s="4">
        <v>432000</v>
      </c>
      <c r="I14442" s="4">
        <v>432000</v>
      </c>
      <c r="J14442">
        <v>432000</v>
      </c>
    </row>
    <row r="14443" spans="1:10" x14ac:dyDescent="0.35">
      <c r="C14443" t="s">
        <v>1889</v>
      </c>
      <c r="E14443" s="4">
        <v>126000</v>
      </c>
      <c r="I14443" s="4">
        <v>126000</v>
      </c>
      <c r="J14443">
        <v>126000</v>
      </c>
    </row>
    <row r="14444" spans="1:10" x14ac:dyDescent="0.35">
      <c r="C14444" t="s">
        <v>1890</v>
      </c>
      <c r="E14444" s="4">
        <v>45000</v>
      </c>
      <c r="I14444" s="4">
        <v>45000</v>
      </c>
      <c r="J14444">
        <v>45000</v>
      </c>
    </row>
    <row r="14445" spans="1:10" x14ac:dyDescent="0.35">
      <c r="B14445" t="s">
        <v>58</v>
      </c>
      <c r="E14445" s="4">
        <v>603000</v>
      </c>
      <c r="I14445" s="4">
        <v>603000</v>
      </c>
      <c r="J14445">
        <v>603000</v>
      </c>
    </row>
    <row r="14446" spans="1:10" x14ac:dyDescent="0.35">
      <c r="A14446" t="s">
        <v>1798</v>
      </c>
      <c r="D14446" s="4">
        <v>21383879</v>
      </c>
      <c r="E14446" s="4">
        <v>8061600</v>
      </c>
      <c r="F14446" s="4">
        <v>5850475</v>
      </c>
      <c r="G14446" s="4">
        <v>1104829</v>
      </c>
      <c r="H14446" s="4">
        <v>2876110</v>
      </c>
      <c r="I14446" s="4">
        <v>39276894</v>
      </c>
      <c r="J14446" s="4">
        <v>29445479</v>
      </c>
    </row>
    <row r="14447" spans="1:10" x14ac:dyDescent="0.35">
      <c r="A14447" t="s">
        <v>1342</v>
      </c>
      <c r="B14447" t="s">
        <v>1842</v>
      </c>
      <c r="C14447" t="s">
        <v>1843</v>
      </c>
      <c r="D14447" s="4">
        <v>91376682</v>
      </c>
      <c r="E14447" s="4">
        <v>14205841</v>
      </c>
      <c r="F14447" s="4">
        <v>25722200</v>
      </c>
      <c r="I14447" s="4">
        <v>131304723</v>
      </c>
      <c r="J14447" s="4">
        <v>105582523</v>
      </c>
    </row>
    <row r="14448" spans="1:10" x14ac:dyDescent="0.35">
      <c r="C14448" t="s">
        <v>1844</v>
      </c>
      <c r="D14448" s="4">
        <v>10126103</v>
      </c>
      <c r="G14448" s="4">
        <v>648136</v>
      </c>
      <c r="H14448" s="4">
        <v>762750</v>
      </c>
      <c r="I14448" s="4">
        <v>11536989</v>
      </c>
      <c r="J14448" s="4">
        <v>10126103</v>
      </c>
    </row>
    <row r="14449" spans="2:10" x14ac:dyDescent="0.35">
      <c r="C14449" t="s">
        <v>1845</v>
      </c>
      <c r="D14449" s="4">
        <v>10066587</v>
      </c>
      <c r="I14449" s="4">
        <v>10066587</v>
      </c>
      <c r="J14449" s="4">
        <v>10066587</v>
      </c>
    </row>
    <row r="14450" spans="2:10" x14ac:dyDescent="0.35">
      <c r="B14450" t="s">
        <v>51</v>
      </c>
      <c r="D14450" s="4">
        <v>111569373</v>
      </c>
      <c r="E14450" s="4">
        <v>14205841</v>
      </c>
      <c r="F14450" s="4">
        <v>25722200</v>
      </c>
      <c r="G14450" s="4">
        <v>648136</v>
      </c>
      <c r="H14450" s="4">
        <v>762750</v>
      </c>
      <c r="I14450" s="4">
        <v>152908299</v>
      </c>
      <c r="J14450" s="4">
        <v>125775214</v>
      </c>
    </row>
    <row r="14451" spans="2:10" x14ac:dyDescent="0.35">
      <c r="B14451" t="s">
        <v>1843</v>
      </c>
      <c r="C14451" t="s">
        <v>1846</v>
      </c>
      <c r="D14451" s="4">
        <v>36614625</v>
      </c>
      <c r="E14451" s="4">
        <v>30000</v>
      </c>
      <c r="H14451" s="4">
        <v>14292679</v>
      </c>
      <c r="I14451" s="4">
        <v>50937304</v>
      </c>
      <c r="J14451" s="4">
        <v>36644625</v>
      </c>
    </row>
    <row r="14452" spans="2:10" x14ac:dyDescent="0.35">
      <c r="C14452" t="s">
        <v>1847</v>
      </c>
      <c r="D14452" s="4">
        <v>36460622</v>
      </c>
      <c r="F14452" s="4">
        <v>1891892</v>
      </c>
      <c r="I14452" s="4">
        <v>38352514</v>
      </c>
      <c r="J14452" s="4">
        <v>36460622</v>
      </c>
    </row>
    <row r="14453" spans="2:10" x14ac:dyDescent="0.35">
      <c r="C14453" t="s">
        <v>1848</v>
      </c>
      <c r="D14453" s="4">
        <v>36731</v>
      </c>
      <c r="I14453" s="4">
        <v>36731</v>
      </c>
      <c r="J14453" s="4">
        <v>36731</v>
      </c>
    </row>
    <row r="14454" spans="2:10" x14ac:dyDescent="0.35">
      <c r="B14454" t="s">
        <v>52</v>
      </c>
      <c r="D14454" s="4">
        <v>73111977</v>
      </c>
      <c r="E14454" s="4">
        <v>30000</v>
      </c>
      <c r="F14454" s="4">
        <v>1891892</v>
      </c>
      <c r="H14454" s="4">
        <v>14292679</v>
      </c>
      <c r="I14454" s="4">
        <v>89326548</v>
      </c>
      <c r="J14454" s="4">
        <v>73141977</v>
      </c>
    </row>
    <row r="14455" spans="2:10" x14ac:dyDescent="0.35">
      <c r="B14455" t="s">
        <v>1849</v>
      </c>
      <c r="C14455" t="s">
        <v>1850</v>
      </c>
      <c r="D14455" s="4">
        <v>24540</v>
      </c>
      <c r="E14455" s="4">
        <v>14400000</v>
      </c>
      <c r="I14455" s="4">
        <v>14424540</v>
      </c>
      <c r="J14455" s="4">
        <v>14424540</v>
      </c>
    </row>
    <row r="14456" spans="2:10" x14ac:dyDescent="0.35">
      <c r="B14456" t="s">
        <v>53</v>
      </c>
      <c r="D14456" s="4">
        <v>24540</v>
      </c>
      <c r="E14456" s="4">
        <v>14400000</v>
      </c>
      <c r="I14456" s="4">
        <v>14424540</v>
      </c>
      <c r="J14456" s="4">
        <v>14424540</v>
      </c>
    </row>
    <row r="14457" spans="2:10" x14ac:dyDescent="0.35">
      <c r="B14457" t="s">
        <v>1844</v>
      </c>
      <c r="C14457" t="s">
        <v>1851</v>
      </c>
      <c r="D14457" s="4">
        <v>3097128</v>
      </c>
      <c r="I14457" s="4">
        <v>3097128</v>
      </c>
      <c r="J14457" s="4">
        <v>3097128</v>
      </c>
    </row>
    <row r="14458" spans="2:10" x14ac:dyDescent="0.35">
      <c r="C14458" t="s">
        <v>1852</v>
      </c>
      <c r="E14458" s="4">
        <v>45691</v>
      </c>
      <c r="I14458" s="4">
        <v>45691</v>
      </c>
      <c r="J14458">
        <v>45691</v>
      </c>
    </row>
    <row r="14459" spans="2:10" x14ac:dyDescent="0.35">
      <c r="C14459" t="s">
        <v>1853</v>
      </c>
      <c r="E14459" s="4">
        <v>18269</v>
      </c>
      <c r="I14459" s="4">
        <v>18269</v>
      </c>
      <c r="J14459">
        <v>18269</v>
      </c>
    </row>
    <row r="14460" spans="2:10" x14ac:dyDescent="0.35">
      <c r="C14460" t="s">
        <v>1893</v>
      </c>
      <c r="E14460" s="4">
        <v>21502</v>
      </c>
      <c r="I14460" s="4">
        <v>21502</v>
      </c>
      <c r="J14460">
        <v>21502</v>
      </c>
    </row>
    <row r="14461" spans="2:10" x14ac:dyDescent="0.35">
      <c r="C14461" t="s">
        <v>1903</v>
      </c>
      <c r="D14461" s="4">
        <v>9016</v>
      </c>
      <c r="I14461" s="4">
        <v>9016</v>
      </c>
      <c r="J14461" s="4">
        <v>9016</v>
      </c>
    </row>
    <row r="14462" spans="2:10" x14ac:dyDescent="0.35">
      <c r="C14462" t="s">
        <v>1854</v>
      </c>
      <c r="D14462" s="4">
        <v>47188</v>
      </c>
      <c r="F14462" s="4">
        <v>1183581</v>
      </c>
      <c r="G14462" s="4">
        <v>20175</v>
      </c>
      <c r="H14462" s="4">
        <v>121048</v>
      </c>
      <c r="I14462" s="4">
        <v>1371992</v>
      </c>
      <c r="J14462" s="4">
        <v>47188</v>
      </c>
    </row>
    <row r="14463" spans="2:10" x14ac:dyDescent="0.35">
      <c r="C14463" t="s">
        <v>1855</v>
      </c>
      <c r="D14463" s="4">
        <v>133135</v>
      </c>
      <c r="F14463" s="4">
        <v>1185039</v>
      </c>
      <c r="H14463" s="4">
        <v>492742</v>
      </c>
      <c r="I14463" s="4">
        <v>1810916</v>
      </c>
      <c r="J14463" s="4">
        <v>133135</v>
      </c>
    </row>
    <row r="14464" spans="2:10" x14ac:dyDescent="0.35">
      <c r="C14464" t="s">
        <v>1856</v>
      </c>
      <c r="F14464" s="4">
        <v>28991</v>
      </c>
      <c r="I14464" s="4">
        <v>28991</v>
      </c>
      <c r="J14464">
        <v>0</v>
      </c>
    </row>
    <row r="14465" spans="2:10" x14ac:dyDescent="0.35">
      <c r="C14465" t="s">
        <v>1857</v>
      </c>
      <c r="D14465" s="4">
        <v>24055</v>
      </c>
      <c r="F14465" s="4">
        <v>151409</v>
      </c>
      <c r="H14465" s="4">
        <v>2037</v>
      </c>
      <c r="I14465" s="4">
        <v>177501</v>
      </c>
      <c r="J14465" s="4">
        <v>24055</v>
      </c>
    </row>
    <row r="14466" spans="2:10" x14ac:dyDescent="0.35">
      <c r="C14466" t="s">
        <v>1914</v>
      </c>
      <c r="H14466" s="4">
        <v>45410</v>
      </c>
      <c r="I14466" s="4">
        <v>45410</v>
      </c>
      <c r="J14466">
        <v>0</v>
      </c>
    </row>
    <row r="14467" spans="2:10" x14ac:dyDescent="0.35">
      <c r="C14467" t="s">
        <v>1858</v>
      </c>
      <c r="D14467" s="4">
        <v>10390</v>
      </c>
      <c r="H14467" s="4">
        <v>57147</v>
      </c>
      <c r="I14467" s="4">
        <v>67537</v>
      </c>
      <c r="J14467" s="4">
        <v>10390</v>
      </c>
    </row>
    <row r="14468" spans="2:10" x14ac:dyDescent="0.35">
      <c r="C14468" t="s">
        <v>1859</v>
      </c>
      <c r="D14468" s="4">
        <v>75000</v>
      </c>
      <c r="E14468" s="4">
        <v>50000</v>
      </c>
      <c r="G14468" s="4">
        <v>180421</v>
      </c>
      <c r="H14468" s="4">
        <v>1586548</v>
      </c>
      <c r="I14468" s="4">
        <v>1891968</v>
      </c>
      <c r="J14468" s="4">
        <v>125000</v>
      </c>
    </row>
    <row r="14469" spans="2:10" x14ac:dyDescent="0.35">
      <c r="C14469" t="s">
        <v>1915</v>
      </c>
      <c r="H14469" s="4">
        <v>5</v>
      </c>
      <c r="I14469" s="4">
        <v>5</v>
      </c>
      <c r="J14469">
        <v>0</v>
      </c>
    </row>
    <row r="14470" spans="2:10" x14ac:dyDescent="0.35">
      <c r="C14470" t="s">
        <v>1860</v>
      </c>
      <c r="D14470" s="4">
        <v>217406</v>
      </c>
      <c r="E14470" s="4">
        <v>217406</v>
      </c>
      <c r="G14470" s="4">
        <v>326109</v>
      </c>
      <c r="H14470" s="4">
        <v>1739248</v>
      </c>
      <c r="I14470" s="4">
        <v>2500170</v>
      </c>
      <c r="J14470" s="4">
        <v>434812</v>
      </c>
    </row>
    <row r="14471" spans="2:10" x14ac:dyDescent="0.35">
      <c r="C14471" t="s">
        <v>1861</v>
      </c>
      <c r="D14471" s="4">
        <v>595860</v>
      </c>
      <c r="I14471" s="4">
        <v>595860</v>
      </c>
      <c r="J14471" s="4">
        <v>595860</v>
      </c>
    </row>
    <row r="14472" spans="2:10" x14ac:dyDescent="0.35">
      <c r="C14472" t="s">
        <v>1862</v>
      </c>
      <c r="D14472" s="4">
        <v>85464</v>
      </c>
      <c r="E14472" s="4">
        <v>683714</v>
      </c>
      <c r="G14472" s="4">
        <v>85464</v>
      </c>
      <c r="H14472" s="4">
        <v>3931356</v>
      </c>
      <c r="I14472" s="4">
        <v>4785999</v>
      </c>
      <c r="J14472" s="4">
        <v>769178</v>
      </c>
    </row>
    <row r="14473" spans="2:10" x14ac:dyDescent="0.35">
      <c r="C14473" t="s">
        <v>1863</v>
      </c>
      <c r="G14473" s="4">
        <v>77799</v>
      </c>
      <c r="H14473" s="4">
        <v>7780</v>
      </c>
      <c r="I14473" s="4">
        <v>85579</v>
      </c>
      <c r="J14473">
        <v>0</v>
      </c>
    </row>
    <row r="14474" spans="2:10" x14ac:dyDescent="0.35">
      <c r="C14474" t="s">
        <v>1913</v>
      </c>
      <c r="F14474" s="4">
        <v>628053</v>
      </c>
      <c r="G14474" s="4">
        <v>157013</v>
      </c>
      <c r="I14474" s="4">
        <v>785067</v>
      </c>
      <c r="J14474">
        <v>0</v>
      </c>
    </row>
    <row r="14475" spans="2:10" x14ac:dyDescent="0.35">
      <c r="B14475" t="s">
        <v>54</v>
      </c>
      <c r="D14475" s="4">
        <v>4294642</v>
      </c>
      <c r="E14475" s="4">
        <v>1036582</v>
      </c>
      <c r="F14475" s="4">
        <v>3177073</v>
      </c>
      <c r="G14475" s="4">
        <v>846981</v>
      </c>
      <c r="H14475" s="4">
        <v>7983322</v>
      </c>
      <c r="I14475" s="4">
        <v>17338601</v>
      </c>
      <c r="J14475" s="4">
        <v>5331224</v>
      </c>
    </row>
    <row r="14476" spans="2:10" x14ac:dyDescent="0.35">
      <c r="B14476" t="s">
        <v>1845</v>
      </c>
      <c r="C14476" t="s">
        <v>1864</v>
      </c>
      <c r="D14476" s="4">
        <v>55792</v>
      </c>
      <c r="I14476" s="4">
        <v>55792</v>
      </c>
      <c r="J14476" s="4">
        <v>55792</v>
      </c>
    </row>
    <row r="14477" spans="2:10" x14ac:dyDescent="0.35">
      <c r="C14477" t="s">
        <v>1865</v>
      </c>
      <c r="H14477" s="4">
        <v>87842</v>
      </c>
      <c r="I14477" s="4">
        <v>87842</v>
      </c>
      <c r="J14477">
        <v>0</v>
      </c>
    </row>
    <row r="14478" spans="2:10" x14ac:dyDescent="0.35">
      <c r="C14478" t="s">
        <v>1866</v>
      </c>
      <c r="I14478" s="4">
        <v>0</v>
      </c>
      <c r="J14478">
        <v>0</v>
      </c>
    </row>
    <row r="14479" spans="2:10" x14ac:dyDescent="0.35">
      <c r="C14479" t="s">
        <v>1867</v>
      </c>
      <c r="D14479" s="4">
        <v>1606940</v>
      </c>
      <c r="E14479" s="4">
        <v>200000</v>
      </c>
      <c r="F14479" s="4">
        <v>143145</v>
      </c>
      <c r="H14479" s="4">
        <v>6787965</v>
      </c>
      <c r="I14479" s="4">
        <v>8738050</v>
      </c>
      <c r="J14479" s="4">
        <v>1806940</v>
      </c>
    </row>
    <row r="14480" spans="2:10" x14ac:dyDescent="0.35">
      <c r="C14480" t="s">
        <v>1868</v>
      </c>
      <c r="D14480" s="4">
        <v>12853</v>
      </c>
      <c r="F14480" s="4">
        <v>47334</v>
      </c>
      <c r="G14480" s="4">
        <v>5259</v>
      </c>
      <c r="H14480" s="4">
        <v>7164577</v>
      </c>
      <c r="I14480" s="4">
        <v>7230024</v>
      </c>
      <c r="J14480" s="4">
        <v>12853</v>
      </c>
    </row>
    <row r="14481" spans="2:10" x14ac:dyDescent="0.35">
      <c r="C14481" t="s">
        <v>1921</v>
      </c>
      <c r="G14481" s="4">
        <v>15097</v>
      </c>
      <c r="I14481" s="4">
        <v>15097</v>
      </c>
      <c r="J14481">
        <v>0</v>
      </c>
    </row>
    <row r="14482" spans="2:10" x14ac:dyDescent="0.35">
      <c r="C14482" t="s">
        <v>1894</v>
      </c>
      <c r="D14482" s="4">
        <v>122058</v>
      </c>
      <c r="I14482" s="4">
        <v>122058</v>
      </c>
      <c r="J14482" s="4">
        <v>122058</v>
      </c>
    </row>
    <row r="14483" spans="2:10" x14ac:dyDescent="0.35">
      <c r="C14483" t="s">
        <v>1869</v>
      </c>
      <c r="E14483" s="4">
        <v>0</v>
      </c>
      <c r="H14483" s="4">
        <v>2957376</v>
      </c>
      <c r="I14483" s="4">
        <v>2957376</v>
      </c>
      <c r="J14483">
        <v>0</v>
      </c>
    </row>
    <row r="14484" spans="2:10" x14ac:dyDescent="0.35">
      <c r="C14484" t="s">
        <v>1870</v>
      </c>
      <c r="D14484" s="4">
        <v>8670</v>
      </c>
      <c r="E14484" s="4">
        <v>53651</v>
      </c>
      <c r="F14484" s="4">
        <v>16923747</v>
      </c>
      <c r="H14484" s="4">
        <v>351595</v>
      </c>
      <c r="I14484" s="4">
        <v>17337664</v>
      </c>
      <c r="J14484" s="4">
        <v>62321</v>
      </c>
    </row>
    <row r="14485" spans="2:10" x14ac:dyDescent="0.35">
      <c r="C14485" t="s">
        <v>1871</v>
      </c>
      <c r="D14485" s="4">
        <v>13116665</v>
      </c>
      <c r="E14485" s="4">
        <v>65005</v>
      </c>
      <c r="G14485" s="4">
        <v>73845</v>
      </c>
      <c r="H14485" s="4">
        <v>29817</v>
      </c>
      <c r="I14485" s="4">
        <v>13285332</v>
      </c>
      <c r="J14485" s="4">
        <v>13181670</v>
      </c>
    </row>
    <row r="14486" spans="2:10" x14ac:dyDescent="0.35">
      <c r="C14486" t="s">
        <v>1872</v>
      </c>
      <c r="D14486" s="4">
        <v>521175</v>
      </c>
      <c r="E14486" s="4">
        <v>49000</v>
      </c>
      <c r="I14486" s="4">
        <v>570175</v>
      </c>
      <c r="J14486" s="4">
        <v>570175</v>
      </c>
    </row>
    <row r="14487" spans="2:10" x14ac:dyDescent="0.35">
      <c r="C14487" t="s">
        <v>1873</v>
      </c>
      <c r="D14487" s="4">
        <v>26711</v>
      </c>
      <c r="I14487" s="4">
        <v>26711</v>
      </c>
      <c r="J14487" s="4">
        <v>26711</v>
      </c>
    </row>
    <row r="14488" spans="2:10" x14ac:dyDescent="0.35">
      <c r="C14488" t="s">
        <v>1875</v>
      </c>
      <c r="D14488" s="4">
        <v>0</v>
      </c>
      <c r="H14488" s="4">
        <v>170876</v>
      </c>
      <c r="I14488" s="4">
        <v>170876</v>
      </c>
      <c r="J14488" s="4">
        <v>0</v>
      </c>
    </row>
    <row r="14489" spans="2:10" x14ac:dyDescent="0.35">
      <c r="C14489" t="s">
        <v>1876</v>
      </c>
      <c r="D14489" s="4">
        <v>296894</v>
      </c>
      <c r="H14489" s="4">
        <v>446880</v>
      </c>
      <c r="I14489" s="4">
        <v>743774</v>
      </c>
      <c r="J14489" s="4">
        <v>296894</v>
      </c>
    </row>
    <row r="14490" spans="2:10" x14ac:dyDescent="0.35">
      <c r="C14490" t="s">
        <v>1877</v>
      </c>
      <c r="D14490" s="4">
        <v>15606</v>
      </c>
      <c r="I14490" s="4">
        <v>15606</v>
      </c>
      <c r="J14490" s="4">
        <v>15606</v>
      </c>
    </row>
    <row r="14491" spans="2:10" x14ac:dyDescent="0.35">
      <c r="B14491" t="s">
        <v>55</v>
      </c>
      <c r="D14491" s="4">
        <v>15783362</v>
      </c>
      <c r="E14491" s="4">
        <v>367656</v>
      </c>
      <c r="F14491" s="4">
        <v>17114226</v>
      </c>
      <c r="G14491" s="4">
        <v>94202</v>
      </c>
      <c r="H14491" s="4">
        <v>17996928</v>
      </c>
      <c r="I14491" s="4">
        <v>51356373</v>
      </c>
      <c r="J14491" s="4">
        <v>16151018</v>
      </c>
    </row>
    <row r="14492" spans="2:10" x14ac:dyDescent="0.35">
      <c r="B14492" t="s">
        <v>1878</v>
      </c>
      <c r="C14492" t="s">
        <v>1879</v>
      </c>
      <c r="D14492" s="4">
        <v>5313041</v>
      </c>
      <c r="I14492" s="4">
        <v>5313041</v>
      </c>
      <c r="J14492" s="4">
        <v>5313041</v>
      </c>
    </row>
    <row r="14493" spans="2:10" x14ac:dyDescent="0.35">
      <c r="C14493" t="s">
        <v>1897</v>
      </c>
      <c r="D14493" s="4">
        <v>3917</v>
      </c>
      <c r="I14493" s="4">
        <v>3917</v>
      </c>
      <c r="J14493" s="4">
        <v>3917</v>
      </c>
    </row>
    <row r="14494" spans="2:10" x14ac:dyDescent="0.35">
      <c r="C14494" t="s">
        <v>1880</v>
      </c>
      <c r="D14494" s="4">
        <v>2377631</v>
      </c>
      <c r="I14494" s="4">
        <v>2377631</v>
      </c>
      <c r="J14494" s="4">
        <v>2377631</v>
      </c>
    </row>
    <row r="14495" spans="2:10" x14ac:dyDescent="0.35">
      <c r="C14495" t="s">
        <v>1881</v>
      </c>
      <c r="D14495" s="4">
        <v>4038987</v>
      </c>
      <c r="I14495" s="4">
        <v>4038987</v>
      </c>
      <c r="J14495" s="4">
        <v>4038987</v>
      </c>
    </row>
    <row r="14496" spans="2:10" x14ac:dyDescent="0.35">
      <c r="C14496" t="s">
        <v>1895</v>
      </c>
      <c r="D14496" s="4">
        <v>290348</v>
      </c>
      <c r="I14496" s="4">
        <v>290348</v>
      </c>
      <c r="J14496" s="4">
        <v>290348</v>
      </c>
    </row>
    <row r="14497" spans="1:10" x14ac:dyDescent="0.35">
      <c r="C14497" t="s">
        <v>1882</v>
      </c>
      <c r="D14497" s="4">
        <v>286</v>
      </c>
      <c r="F14497" s="4">
        <v>85280</v>
      </c>
      <c r="I14497" s="4">
        <v>85566</v>
      </c>
      <c r="J14497" s="4">
        <v>286</v>
      </c>
    </row>
    <row r="14498" spans="1:10" x14ac:dyDescent="0.35">
      <c r="C14498" t="s">
        <v>1900</v>
      </c>
      <c r="D14498" s="4">
        <v>2983</v>
      </c>
      <c r="I14498" s="4">
        <v>2983</v>
      </c>
      <c r="J14498" s="4">
        <v>2983</v>
      </c>
    </row>
    <row r="14499" spans="1:10" x14ac:dyDescent="0.35">
      <c r="C14499" t="s">
        <v>1883</v>
      </c>
      <c r="D14499" s="4">
        <v>492578</v>
      </c>
      <c r="I14499" s="4">
        <v>492578</v>
      </c>
      <c r="J14499" s="4">
        <v>492578</v>
      </c>
    </row>
    <row r="14500" spans="1:10" x14ac:dyDescent="0.35">
      <c r="C14500" t="s">
        <v>1892</v>
      </c>
      <c r="D14500" s="4">
        <v>3851</v>
      </c>
      <c r="I14500" s="4">
        <v>3851</v>
      </c>
      <c r="J14500" s="4">
        <v>3851</v>
      </c>
    </row>
    <row r="14501" spans="1:10" x14ac:dyDescent="0.35">
      <c r="B14501" t="s">
        <v>56</v>
      </c>
      <c r="D14501" s="4">
        <v>12523624</v>
      </c>
      <c r="F14501" s="4">
        <v>85280</v>
      </c>
      <c r="I14501" s="4">
        <v>12608904</v>
      </c>
      <c r="J14501" s="4">
        <v>12523624</v>
      </c>
    </row>
    <row r="14502" spans="1:10" x14ac:dyDescent="0.35">
      <c r="B14502" t="s">
        <v>1885</v>
      </c>
      <c r="C14502" t="s">
        <v>1886</v>
      </c>
      <c r="D14502" s="4">
        <v>1423</v>
      </c>
      <c r="F14502" s="4">
        <v>230947</v>
      </c>
      <c r="I14502" s="4">
        <v>232370</v>
      </c>
      <c r="J14502" s="4">
        <v>1423</v>
      </c>
    </row>
    <row r="14503" spans="1:10" x14ac:dyDescent="0.35">
      <c r="B14503" t="s">
        <v>57</v>
      </c>
      <c r="D14503" s="4">
        <v>1423</v>
      </c>
      <c r="F14503" s="4">
        <v>230947</v>
      </c>
      <c r="I14503" s="4">
        <v>232370</v>
      </c>
      <c r="J14503" s="4">
        <v>1423</v>
      </c>
    </row>
    <row r="14504" spans="1:10" x14ac:dyDescent="0.35">
      <c r="B14504" t="s">
        <v>1887</v>
      </c>
      <c r="C14504" t="s">
        <v>1898</v>
      </c>
      <c r="D14504" s="4">
        <v>22807</v>
      </c>
      <c r="I14504" s="4">
        <v>22807</v>
      </c>
      <c r="J14504" s="4">
        <v>22807</v>
      </c>
    </row>
    <row r="14505" spans="1:10" x14ac:dyDescent="0.35">
      <c r="C14505" t="s">
        <v>1904</v>
      </c>
      <c r="D14505" s="4">
        <v>500000</v>
      </c>
      <c r="I14505" s="4">
        <v>500000</v>
      </c>
      <c r="J14505" s="4">
        <v>500000</v>
      </c>
    </row>
    <row r="14506" spans="1:10" x14ac:dyDescent="0.35">
      <c r="C14506" t="s">
        <v>1888</v>
      </c>
      <c r="H14506" s="4">
        <v>2361600</v>
      </c>
      <c r="I14506" s="4">
        <v>2361600</v>
      </c>
      <c r="J14506">
        <v>0</v>
      </c>
    </row>
    <row r="14507" spans="1:10" x14ac:dyDescent="0.35">
      <c r="C14507" t="s">
        <v>1901</v>
      </c>
      <c r="F14507" s="4">
        <v>2025000</v>
      </c>
      <c r="I14507" s="4">
        <v>2025000</v>
      </c>
      <c r="J14507">
        <v>0</v>
      </c>
    </row>
    <row r="14508" spans="1:10" x14ac:dyDescent="0.35">
      <c r="C14508" t="s">
        <v>1889</v>
      </c>
      <c r="F14508" s="4">
        <v>5355000</v>
      </c>
      <c r="I14508" s="4">
        <v>5355000</v>
      </c>
      <c r="J14508">
        <v>0</v>
      </c>
    </row>
    <row r="14509" spans="1:10" x14ac:dyDescent="0.35">
      <c r="C14509" t="s">
        <v>1890</v>
      </c>
      <c r="F14509" s="4">
        <v>1710000</v>
      </c>
      <c r="I14509" s="4">
        <v>1710000</v>
      </c>
      <c r="J14509">
        <v>0</v>
      </c>
    </row>
    <row r="14510" spans="1:10" x14ac:dyDescent="0.35">
      <c r="C14510" t="s">
        <v>1902</v>
      </c>
      <c r="F14510" s="4">
        <v>4050000</v>
      </c>
      <c r="I14510" s="4">
        <v>4050000</v>
      </c>
      <c r="J14510">
        <v>0</v>
      </c>
    </row>
    <row r="14511" spans="1:10" x14ac:dyDescent="0.35">
      <c r="B14511" t="s">
        <v>58</v>
      </c>
      <c r="D14511" s="4">
        <v>522807</v>
      </c>
      <c r="F14511" s="4">
        <v>13140000</v>
      </c>
      <c r="H14511" s="4">
        <v>2361600</v>
      </c>
      <c r="I14511" s="4">
        <v>16024407</v>
      </c>
      <c r="J14511" s="4">
        <v>522807</v>
      </c>
    </row>
    <row r="14512" spans="1:10" x14ac:dyDescent="0.35">
      <c r="A14512" t="s">
        <v>1799</v>
      </c>
      <c r="D14512" s="4">
        <v>217831748</v>
      </c>
      <c r="E14512" s="4">
        <v>30040079</v>
      </c>
      <c r="F14512" s="4">
        <v>61361618</v>
      </c>
      <c r="G14512" s="4">
        <v>1589319</v>
      </c>
      <c r="H14512" s="4">
        <v>43397278</v>
      </c>
      <c r="I14512" s="4">
        <v>354220042</v>
      </c>
      <c r="J14512" s="4">
        <v>247871827</v>
      </c>
    </row>
    <row r="14513" spans="1:10" x14ac:dyDescent="0.35">
      <c r="A14513" t="s">
        <v>1345</v>
      </c>
      <c r="B14513" t="s">
        <v>1842</v>
      </c>
      <c r="C14513" t="s">
        <v>1843</v>
      </c>
      <c r="D14513" s="4">
        <v>8319114</v>
      </c>
      <c r="F14513" s="4">
        <v>4867800</v>
      </c>
      <c r="I14513" s="4">
        <v>13186914</v>
      </c>
      <c r="J14513" s="4">
        <v>8319114</v>
      </c>
    </row>
    <row r="14514" spans="1:10" x14ac:dyDescent="0.35">
      <c r="C14514" t="s">
        <v>1844</v>
      </c>
      <c r="D14514" s="4">
        <v>336370</v>
      </c>
      <c r="F14514" s="4">
        <v>644398</v>
      </c>
      <c r="H14514" s="4">
        <v>88650</v>
      </c>
      <c r="I14514" s="4">
        <v>1069418</v>
      </c>
      <c r="J14514" s="4">
        <v>336370</v>
      </c>
    </row>
    <row r="14515" spans="1:10" x14ac:dyDescent="0.35">
      <c r="C14515" t="s">
        <v>1845</v>
      </c>
      <c r="D14515" s="4">
        <v>13489</v>
      </c>
      <c r="F14515" s="4">
        <v>1062831</v>
      </c>
      <c r="I14515" s="4">
        <v>1076320</v>
      </c>
      <c r="J14515" s="4">
        <v>13489</v>
      </c>
    </row>
    <row r="14516" spans="1:10" x14ac:dyDescent="0.35">
      <c r="B14516" t="s">
        <v>51</v>
      </c>
      <c r="D14516" s="4">
        <v>8668972</v>
      </c>
      <c r="F14516" s="4">
        <v>6575029</v>
      </c>
      <c r="H14516" s="4">
        <v>88650</v>
      </c>
      <c r="I14516" s="4">
        <v>15332651</v>
      </c>
      <c r="J14516" s="4">
        <v>8668972</v>
      </c>
    </row>
    <row r="14517" spans="1:10" x14ac:dyDescent="0.35">
      <c r="B14517" t="s">
        <v>1843</v>
      </c>
      <c r="C14517" t="s">
        <v>1846</v>
      </c>
      <c r="D14517" s="4">
        <v>7195766</v>
      </c>
      <c r="E14517" s="4">
        <v>957</v>
      </c>
      <c r="F14517" s="4">
        <v>3500000</v>
      </c>
      <c r="H14517" s="4">
        <v>4862212</v>
      </c>
      <c r="I14517" s="4">
        <v>15558935</v>
      </c>
      <c r="J14517" s="4">
        <v>7196723</v>
      </c>
    </row>
    <row r="14518" spans="1:10" x14ac:dyDescent="0.35">
      <c r="C14518" t="s">
        <v>1847</v>
      </c>
      <c r="D14518" s="4">
        <v>2545611</v>
      </c>
      <c r="F14518" s="4">
        <v>948676</v>
      </c>
      <c r="G14518" s="4">
        <v>31999</v>
      </c>
      <c r="H14518" s="4">
        <v>50096</v>
      </c>
      <c r="I14518" s="4">
        <v>3576382</v>
      </c>
      <c r="J14518" s="4">
        <v>2545611</v>
      </c>
    </row>
    <row r="14519" spans="1:10" x14ac:dyDescent="0.35">
      <c r="C14519" t="s">
        <v>1848</v>
      </c>
      <c r="D14519" s="4">
        <v>47833</v>
      </c>
      <c r="I14519" s="4">
        <v>47833</v>
      </c>
      <c r="J14519" s="4">
        <v>47833</v>
      </c>
    </row>
    <row r="14520" spans="1:10" x14ac:dyDescent="0.35">
      <c r="B14520" t="s">
        <v>52</v>
      </c>
      <c r="D14520" s="4">
        <v>9789210</v>
      </c>
      <c r="E14520" s="4">
        <v>957</v>
      </c>
      <c r="F14520" s="4">
        <v>4448676</v>
      </c>
      <c r="G14520" s="4">
        <v>31999</v>
      </c>
      <c r="H14520" s="4">
        <v>4912308</v>
      </c>
      <c r="I14520" s="4">
        <v>19183150</v>
      </c>
      <c r="J14520" s="4">
        <v>9790167</v>
      </c>
    </row>
    <row r="14521" spans="1:10" x14ac:dyDescent="0.35">
      <c r="B14521" t="s">
        <v>1844</v>
      </c>
      <c r="C14521" t="s">
        <v>1851</v>
      </c>
      <c r="D14521" s="4">
        <v>122143</v>
      </c>
      <c r="I14521" s="4">
        <v>122143</v>
      </c>
      <c r="J14521" s="4">
        <v>122143</v>
      </c>
    </row>
    <row r="14522" spans="1:10" x14ac:dyDescent="0.35">
      <c r="C14522" t="s">
        <v>1853</v>
      </c>
      <c r="D14522" s="4">
        <v>1539</v>
      </c>
      <c r="I14522" s="4">
        <v>1539</v>
      </c>
      <c r="J14522" s="4">
        <v>1539</v>
      </c>
    </row>
    <row r="14523" spans="1:10" x14ac:dyDescent="0.35">
      <c r="C14523" t="s">
        <v>1903</v>
      </c>
      <c r="D14523" s="4">
        <v>0</v>
      </c>
      <c r="I14523" s="4">
        <v>0</v>
      </c>
      <c r="J14523" s="4">
        <v>0</v>
      </c>
    </row>
    <row r="14524" spans="1:10" x14ac:dyDescent="0.35">
      <c r="C14524" t="s">
        <v>1854</v>
      </c>
      <c r="D14524" s="4">
        <v>605241</v>
      </c>
      <c r="I14524" s="4">
        <v>605241</v>
      </c>
      <c r="J14524" s="4">
        <v>605241</v>
      </c>
    </row>
    <row r="14525" spans="1:10" x14ac:dyDescent="0.35">
      <c r="C14525" t="s">
        <v>1855</v>
      </c>
      <c r="D14525" s="4">
        <v>188148</v>
      </c>
      <c r="I14525" s="4">
        <v>188148</v>
      </c>
      <c r="J14525" s="4">
        <v>188148</v>
      </c>
    </row>
    <row r="14526" spans="1:10" x14ac:dyDescent="0.35">
      <c r="C14526" t="s">
        <v>1856</v>
      </c>
      <c r="I14526" s="4">
        <v>0</v>
      </c>
      <c r="J14526">
        <v>0</v>
      </c>
    </row>
    <row r="14527" spans="1:10" x14ac:dyDescent="0.35">
      <c r="C14527" t="s">
        <v>1857</v>
      </c>
      <c r="D14527" s="4">
        <v>38701</v>
      </c>
      <c r="I14527" s="4">
        <v>38701</v>
      </c>
      <c r="J14527" s="4">
        <v>38701</v>
      </c>
    </row>
    <row r="14528" spans="1:10" x14ac:dyDescent="0.35">
      <c r="C14528" t="s">
        <v>1858</v>
      </c>
      <c r="E14528" s="4">
        <v>0</v>
      </c>
      <c r="F14528" s="4">
        <v>121835</v>
      </c>
      <c r="H14528" s="4">
        <v>8044</v>
      </c>
      <c r="I14528" s="4">
        <v>129880</v>
      </c>
      <c r="J14528">
        <v>0</v>
      </c>
    </row>
    <row r="14529" spans="2:10" x14ac:dyDescent="0.35">
      <c r="C14529" t="s">
        <v>1859</v>
      </c>
      <c r="F14529" s="4">
        <v>475000</v>
      </c>
      <c r="I14529" s="4">
        <v>475000</v>
      </c>
      <c r="J14529">
        <v>0</v>
      </c>
    </row>
    <row r="14530" spans="2:10" x14ac:dyDescent="0.35">
      <c r="C14530" t="s">
        <v>1860</v>
      </c>
      <c r="E14530" s="4">
        <v>0</v>
      </c>
      <c r="F14530" s="4">
        <v>1521842</v>
      </c>
      <c r="I14530" s="4">
        <v>1521842</v>
      </c>
      <c r="J14530">
        <v>0</v>
      </c>
    </row>
    <row r="14531" spans="2:10" x14ac:dyDescent="0.35">
      <c r="C14531" t="s">
        <v>1861</v>
      </c>
      <c r="D14531" s="4">
        <v>4897</v>
      </c>
      <c r="I14531" s="4">
        <v>4897</v>
      </c>
      <c r="J14531" s="4">
        <v>4897</v>
      </c>
    </row>
    <row r="14532" spans="2:10" x14ac:dyDescent="0.35">
      <c r="C14532" t="s">
        <v>1862</v>
      </c>
      <c r="E14532" s="4">
        <v>0</v>
      </c>
      <c r="F14532" s="4">
        <v>1964849</v>
      </c>
      <c r="I14532" s="4">
        <v>1964849</v>
      </c>
      <c r="J14532">
        <v>0</v>
      </c>
    </row>
    <row r="14533" spans="2:10" x14ac:dyDescent="0.35">
      <c r="B14533" t="s">
        <v>54</v>
      </c>
      <c r="D14533" s="4">
        <v>960668</v>
      </c>
      <c r="E14533" s="4">
        <v>0</v>
      </c>
      <c r="F14533" s="4">
        <v>4083527</v>
      </c>
      <c r="H14533" s="4">
        <v>8044</v>
      </c>
      <c r="I14533" s="4">
        <v>5052239</v>
      </c>
      <c r="J14533" s="4">
        <v>960668</v>
      </c>
    </row>
    <row r="14534" spans="2:10" x14ac:dyDescent="0.35">
      <c r="B14534" t="s">
        <v>1845</v>
      </c>
      <c r="C14534" t="s">
        <v>1866</v>
      </c>
      <c r="I14534" s="4">
        <v>0</v>
      </c>
      <c r="J14534">
        <v>0</v>
      </c>
    </row>
    <row r="14535" spans="2:10" x14ac:dyDescent="0.35">
      <c r="C14535" t="s">
        <v>1867</v>
      </c>
      <c r="D14535" s="4">
        <v>4500</v>
      </c>
      <c r="E14535" s="4">
        <v>36000</v>
      </c>
      <c r="H14535" s="4">
        <v>1340338</v>
      </c>
      <c r="I14535" s="4">
        <v>1380838</v>
      </c>
      <c r="J14535" s="4">
        <v>40500</v>
      </c>
    </row>
    <row r="14536" spans="2:10" x14ac:dyDescent="0.35">
      <c r="C14536" t="s">
        <v>1868</v>
      </c>
      <c r="H14536" s="4">
        <v>612404</v>
      </c>
      <c r="I14536" s="4">
        <v>612404</v>
      </c>
      <c r="J14536">
        <v>0</v>
      </c>
    </row>
    <row r="14537" spans="2:10" x14ac:dyDescent="0.35">
      <c r="C14537" t="s">
        <v>1869</v>
      </c>
      <c r="H14537" s="4">
        <v>322560</v>
      </c>
      <c r="I14537" s="4">
        <v>322560</v>
      </c>
      <c r="J14537">
        <v>0</v>
      </c>
    </row>
    <row r="14538" spans="2:10" x14ac:dyDescent="0.35">
      <c r="C14538" t="s">
        <v>1870</v>
      </c>
      <c r="D14538" s="4">
        <v>9313</v>
      </c>
      <c r="F14538" s="4">
        <v>14632</v>
      </c>
      <c r="H14538" s="4">
        <v>3046172</v>
      </c>
      <c r="I14538" s="4">
        <v>3070116</v>
      </c>
      <c r="J14538" s="4">
        <v>9313</v>
      </c>
    </row>
    <row r="14539" spans="2:10" x14ac:dyDescent="0.35">
      <c r="C14539" t="s">
        <v>1871</v>
      </c>
      <c r="D14539" s="4">
        <v>10796997</v>
      </c>
      <c r="F14539" s="4">
        <v>2150000</v>
      </c>
      <c r="G14539" s="4">
        <v>6018</v>
      </c>
      <c r="H14539" s="4">
        <v>4312037</v>
      </c>
      <c r="I14539" s="4">
        <v>17265052</v>
      </c>
      <c r="J14539" s="4">
        <v>10796997</v>
      </c>
    </row>
    <row r="14540" spans="2:10" x14ac:dyDescent="0.35">
      <c r="C14540" t="s">
        <v>1872</v>
      </c>
      <c r="D14540" s="4">
        <v>441000</v>
      </c>
      <c r="I14540" s="4">
        <v>441000</v>
      </c>
      <c r="J14540" s="4">
        <v>441000</v>
      </c>
    </row>
    <row r="14541" spans="2:10" x14ac:dyDescent="0.35">
      <c r="C14541" t="s">
        <v>1875</v>
      </c>
      <c r="H14541" s="4">
        <v>63933</v>
      </c>
      <c r="I14541" s="4">
        <v>63933</v>
      </c>
      <c r="J14541">
        <v>0</v>
      </c>
    </row>
    <row r="14542" spans="2:10" x14ac:dyDescent="0.35">
      <c r="B14542" t="s">
        <v>55</v>
      </c>
      <c r="D14542" s="4">
        <v>11251810</v>
      </c>
      <c r="E14542" s="4">
        <v>36000</v>
      </c>
      <c r="F14542" s="4">
        <v>2164632</v>
      </c>
      <c r="G14542" s="4">
        <v>6018</v>
      </c>
      <c r="H14542" s="4">
        <v>9697444</v>
      </c>
      <c r="I14542" s="4">
        <v>23155904</v>
      </c>
      <c r="J14542" s="4">
        <v>11287810</v>
      </c>
    </row>
    <row r="14543" spans="2:10" x14ac:dyDescent="0.35">
      <c r="B14543" t="s">
        <v>1878</v>
      </c>
      <c r="C14543" t="s">
        <v>1912</v>
      </c>
      <c r="D14543" s="4">
        <v>1985</v>
      </c>
      <c r="I14543" s="4">
        <v>1985</v>
      </c>
      <c r="J14543" s="4">
        <v>1985</v>
      </c>
    </row>
    <row r="14544" spans="2:10" x14ac:dyDescent="0.35">
      <c r="C14544" t="s">
        <v>1879</v>
      </c>
      <c r="D14544" s="4">
        <v>192364</v>
      </c>
      <c r="I14544" s="4">
        <v>192364</v>
      </c>
      <c r="J14544" s="4">
        <v>192364</v>
      </c>
    </row>
    <row r="14545" spans="1:10" x14ac:dyDescent="0.35">
      <c r="C14545" t="s">
        <v>1881</v>
      </c>
      <c r="D14545" s="4">
        <v>544740</v>
      </c>
      <c r="I14545" s="4">
        <v>544740</v>
      </c>
      <c r="J14545" s="4">
        <v>544740</v>
      </c>
    </row>
    <row r="14546" spans="1:10" x14ac:dyDescent="0.35">
      <c r="C14546" t="s">
        <v>1882</v>
      </c>
      <c r="D14546" s="4">
        <v>50068</v>
      </c>
      <c r="I14546" s="4">
        <v>50068</v>
      </c>
      <c r="J14546" s="4">
        <v>50068</v>
      </c>
    </row>
    <row r="14547" spans="1:10" x14ac:dyDescent="0.35">
      <c r="C14547" t="s">
        <v>1900</v>
      </c>
      <c r="D14547" s="4">
        <v>1491</v>
      </c>
      <c r="I14547" s="4">
        <v>1491</v>
      </c>
      <c r="J14547" s="4">
        <v>1491</v>
      </c>
    </row>
    <row r="14548" spans="1:10" x14ac:dyDescent="0.35">
      <c r="B14548" t="s">
        <v>56</v>
      </c>
      <c r="D14548" s="4">
        <v>790648</v>
      </c>
      <c r="I14548" s="4">
        <v>790648</v>
      </c>
      <c r="J14548" s="4">
        <v>790648</v>
      </c>
    </row>
    <row r="14549" spans="1:10" x14ac:dyDescent="0.35">
      <c r="B14549" t="s">
        <v>1887</v>
      </c>
      <c r="C14549" t="s">
        <v>1888</v>
      </c>
      <c r="H14549" s="4">
        <v>441600</v>
      </c>
      <c r="I14549" s="4">
        <v>441600</v>
      </c>
      <c r="J14549">
        <v>0</v>
      </c>
    </row>
    <row r="14550" spans="1:10" x14ac:dyDescent="0.35">
      <c r="C14550" t="s">
        <v>1889</v>
      </c>
      <c r="H14550" s="4">
        <v>451500</v>
      </c>
      <c r="I14550" s="4">
        <v>451500</v>
      </c>
      <c r="J14550">
        <v>0</v>
      </c>
    </row>
    <row r="14551" spans="1:10" x14ac:dyDescent="0.35">
      <c r="C14551" t="s">
        <v>1890</v>
      </c>
      <c r="H14551" s="4">
        <v>300000</v>
      </c>
      <c r="I14551" s="4">
        <v>300000</v>
      </c>
      <c r="J14551">
        <v>0</v>
      </c>
    </row>
    <row r="14552" spans="1:10" x14ac:dyDescent="0.35">
      <c r="B14552" t="s">
        <v>58</v>
      </c>
      <c r="H14552" s="4">
        <v>1193100</v>
      </c>
      <c r="I14552" s="4">
        <v>1193100</v>
      </c>
      <c r="J14552">
        <v>0</v>
      </c>
    </row>
    <row r="14553" spans="1:10" x14ac:dyDescent="0.35">
      <c r="A14553" t="s">
        <v>1800</v>
      </c>
      <c r="D14553" s="4">
        <v>31461307</v>
      </c>
      <c r="E14553" s="4">
        <v>36957</v>
      </c>
      <c r="F14553" s="4">
        <v>17271864</v>
      </c>
      <c r="G14553" s="4">
        <v>38017</v>
      </c>
      <c r="H14553" s="4">
        <v>15899546</v>
      </c>
      <c r="I14553" s="4">
        <v>64707692</v>
      </c>
      <c r="J14553" s="4">
        <v>31498264</v>
      </c>
    </row>
    <row r="14554" spans="1:10" x14ac:dyDescent="0.35">
      <c r="A14554" t="s">
        <v>1347</v>
      </c>
      <c r="B14554" t="s">
        <v>1842</v>
      </c>
      <c r="C14554" t="s">
        <v>1843</v>
      </c>
      <c r="D14554" s="4">
        <v>28939066</v>
      </c>
      <c r="E14554" s="4">
        <v>6147523</v>
      </c>
      <c r="F14554" s="4">
        <v>11331600</v>
      </c>
      <c r="I14554" s="4">
        <v>46418188</v>
      </c>
      <c r="J14554" s="4">
        <v>35086589</v>
      </c>
    </row>
    <row r="14555" spans="1:10" x14ac:dyDescent="0.35">
      <c r="C14555" t="s">
        <v>1844</v>
      </c>
      <c r="D14555" s="4">
        <v>4169562</v>
      </c>
      <c r="E14555" s="4">
        <v>133649</v>
      </c>
      <c r="G14555" s="4">
        <v>28712</v>
      </c>
      <c r="H14555" s="4">
        <v>287627</v>
      </c>
      <c r="I14555" s="4">
        <v>4619550</v>
      </c>
      <c r="J14555" s="4">
        <v>4303211</v>
      </c>
    </row>
    <row r="14556" spans="1:10" x14ac:dyDescent="0.35">
      <c r="C14556" t="s">
        <v>1845</v>
      </c>
      <c r="D14556" s="4">
        <v>3054703</v>
      </c>
      <c r="I14556" s="4">
        <v>3054703</v>
      </c>
      <c r="J14556" s="4">
        <v>3054703</v>
      </c>
    </row>
    <row r="14557" spans="1:10" x14ac:dyDescent="0.35">
      <c r="B14557" t="s">
        <v>51</v>
      </c>
      <c r="D14557" s="4">
        <v>36163331</v>
      </c>
      <c r="E14557" s="4">
        <v>6281172</v>
      </c>
      <c r="F14557" s="4">
        <v>11331600</v>
      </c>
      <c r="G14557" s="4">
        <v>28712</v>
      </c>
      <c r="H14557" s="4">
        <v>287627</v>
      </c>
      <c r="I14557" s="4">
        <v>54092441</v>
      </c>
      <c r="J14557" s="4">
        <v>42444503</v>
      </c>
    </row>
    <row r="14558" spans="1:10" x14ac:dyDescent="0.35">
      <c r="B14558" t="s">
        <v>1843</v>
      </c>
      <c r="C14558" t="s">
        <v>1846</v>
      </c>
      <c r="D14558" s="4">
        <v>11868520</v>
      </c>
      <c r="H14558" s="4">
        <v>9732108</v>
      </c>
      <c r="I14558" s="4">
        <v>21600628</v>
      </c>
      <c r="J14558" s="4">
        <v>11868520</v>
      </c>
    </row>
    <row r="14559" spans="1:10" x14ac:dyDescent="0.35">
      <c r="C14559" t="s">
        <v>1847</v>
      </c>
      <c r="D14559" s="4">
        <v>13802305</v>
      </c>
      <c r="E14559" s="4">
        <v>27360</v>
      </c>
      <c r="F14559" s="4">
        <v>743243</v>
      </c>
      <c r="I14559" s="4">
        <v>14572908</v>
      </c>
      <c r="J14559" s="4">
        <v>13829665</v>
      </c>
    </row>
    <row r="14560" spans="1:10" x14ac:dyDescent="0.35">
      <c r="C14560" t="s">
        <v>1848</v>
      </c>
      <c r="D14560" s="4">
        <v>287417</v>
      </c>
      <c r="I14560" s="4">
        <v>287417</v>
      </c>
      <c r="J14560" s="4">
        <v>287417</v>
      </c>
    </row>
    <row r="14561" spans="2:10" x14ac:dyDescent="0.35">
      <c r="B14561" t="s">
        <v>52</v>
      </c>
      <c r="D14561" s="4">
        <v>25958241</v>
      </c>
      <c r="E14561" s="4">
        <v>27360</v>
      </c>
      <c r="F14561" s="4">
        <v>743243</v>
      </c>
      <c r="H14561" s="4">
        <v>9732108</v>
      </c>
      <c r="I14561" s="4">
        <v>36460953</v>
      </c>
      <c r="J14561" s="4">
        <v>25985601</v>
      </c>
    </row>
    <row r="14562" spans="2:10" x14ac:dyDescent="0.35">
      <c r="B14562" t="s">
        <v>1849</v>
      </c>
      <c r="C14562" t="s">
        <v>1850</v>
      </c>
      <c r="D14562" s="4">
        <v>42640</v>
      </c>
      <c r="G14562" s="4">
        <v>8000000</v>
      </c>
      <c r="I14562" s="4">
        <v>8042640</v>
      </c>
      <c r="J14562" s="4">
        <v>42640</v>
      </c>
    </row>
    <row r="14563" spans="2:10" x14ac:dyDescent="0.35">
      <c r="B14563" t="s">
        <v>53</v>
      </c>
      <c r="D14563" s="4">
        <v>42640</v>
      </c>
      <c r="G14563" s="4">
        <v>8000000</v>
      </c>
      <c r="I14563" s="4">
        <v>8042640</v>
      </c>
      <c r="J14563" s="4">
        <v>42640</v>
      </c>
    </row>
    <row r="14564" spans="2:10" x14ac:dyDescent="0.35">
      <c r="B14564" t="s">
        <v>1844</v>
      </c>
      <c r="C14564" t="s">
        <v>1851</v>
      </c>
      <c r="D14564" s="4">
        <v>774715</v>
      </c>
      <c r="I14564" s="4">
        <v>774715</v>
      </c>
      <c r="J14564" s="4">
        <v>774715</v>
      </c>
    </row>
    <row r="14565" spans="2:10" x14ac:dyDescent="0.35">
      <c r="C14565" t="s">
        <v>1852</v>
      </c>
      <c r="D14565" s="4">
        <v>5452</v>
      </c>
      <c r="H14565" s="4">
        <v>14992</v>
      </c>
      <c r="I14565" s="4">
        <v>20444</v>
      </c>
      <c r="J14565" s="4">
        <v>5452</v>
      </c>
    </row>
    <row r="14566" spans="2:10" x14ac:dyDescent="0.35">
      <c r="C14566" t="s">
        <v>1853</v>
      </c>
      <c r="D14566" s="4">
        <v>22326</v>
      </c>
      <c r="H14566" s="4">
        <v>3848</v>
      </c>
      <c r="I14566" s="4">
        <v>26174</v>
      </c>
      <c r="J14566" s="4">
        <v>22326</v>
      </c>
    </row>
    <row r="14567" spans="2:10" x14ac:dyDescent="0.35">
      <c r="C14567" t="s">
        <v>1893</v>
      </c>
      <c r="H14567" s="4">
        <v>3584</v>
      </c>
      <c r="I14567" s="4">
        <v>3584</v>
      </c>
      <c r="J14567">
        <v>0</v>
      </c>
    </row>
    <row r="14568" spans="2:10" x14ac:dyDescent="0.35">
      <c r="C14568" t="s">
        <v>1854</v>
      </c>
      <c r="D14568" s="4">
        <v>158610</v>
      </c>
      <c r="F14568" s="4">
        <v>537992</v>
      </c>
      <c r="H14568" s="4">
        <v>94149</v>
      </c>
      <c r="I14568" s="4">
        <v>790750</v>
      </c>
      <c r="J14568" s="4">
        <v>158610</v>
      </c>
    </row>
    <row r="14569" spans="2:10" x14ac:dyDescent="0.35">
      <c r="C14569" t="s">
        <v>1919</v>
      </c>
      <c r="D14569" s="4">
        <v>367137</v>
      </c>
      <c r="E14569" s="4">
        <v>115228</v>
      </c>
      <c r="I14569" s="4">
        <v>482365</v>
      </c>
      <c r="J14569" s="4">
        <v>482365</v>
      </c>
    </row>
    <row r="14570" spans="2:10" x14ac:dyDescent="0.35">
      <c r="C14570" t="s">
        <v>1855</v>
      </c>
      <c r="D14570" s="4">
        <v>597886</v>
      </c>
      <c r="E14570" s="4">
        <v>230624</v>
      </c>
      <c r="G14570" s="4">
        <v>272172</v>
      </c>
      <c r="H14570" s="4">
        <v>426786</v>
      </c>
      <c r="I14570" s="4">
        <v>1527468</v>
      </c>
      <c r="J14570" s="4">
        <v>828510</v>
      </c>
    </row>
    <row r="14571" spans="2:10" x14ac:dyDescent="0.35">
      <c r="C14571" t="s">
        <v>1856</v>
      </c>
      <c r="D14571" s="4">
        <v>71561</v>
      </c>
      <c r="H14571" s="4">
        <v>67773</v>
      </c>
      <c r="I14571" s="4">
        <v>139334</v>
      </c>
      <c r="J14571" s="4">
        <v>71561</v>
      </c>
    </row>
    <row r="14572" spans="2:10" x14ac:dyDescent="0.35">
      <c r="C14572" t="s">
        <v>1857</v>
      </c>
      <c r="D14572" s="4">
        <v>82155</v>
      </c>
      <c r="I14572" s="4">
        <v>82155</v>
      </c>
      <c r="J14572" s="4">
        <v>82155</v>
      </c>
    </row>
    <row r="14573" spans="2:10" x14ac:dyDescent="0.35">
      <c r="C14573" t="s">
        <v>1858</v>
      </c>
      <c r="D14573" s="4">
        <v>167586</v>
      </c>
      <c r="I14573" s="4">
        <v>167586</v>
      </c>
      <c r="J14573" s="4">
        <v>167586</v>
      </c>
    </row>
    <row r="14574" spans="2:10" x14ac:dyDescent="0.35">
      <c r="C14574" t="s">
        <v>1859</v>
      </c>
      <c r="D14574" s="4">
        <v>910380</v>
      </c>
      <c r="E14574" s="4">
        <v>100000</v>
      </c>
      <c r="G14574" s="4">
        <v>231114</v>
      </c>
      <c r="H14574" s="4">
        <v>300020</v>
      </c>
      <c r="I14574" s="4">
        <v>1541514</v>
      </c>
      <c r="J14574" s="4">
        <v>1010380</v>
      </c>
    </row>
    <row r="14575" spans="2:10" x14ac:dyDescent="0.35">
      <c r="C14575" t="s">
        <v>1915</v>
      </c>
      <c r="D14575" s="4">
        <v>5</v>
      </c>
      <c r="I14575" s="4">
        <v>5</v>
      </c>
      <c r="J14575" s="4">
        <v>5</v>
      </c>
    </row>
    <row r="14576" spans="2:10" x14ac:dyDescent="0.35">
      <c r="C14576" t="s">
        <v>1860</v>
      </c>
      <c r="D14576" s="4">
        <v>217406</v>
      </c>
      <c r="H14576" s="4">
        <v>434812</v>
      </c>
      <c r="I14576" s="4">
        <v>652218</v>
      </c>
      <c r="J14576" s="4">
        <v>217406</v>
      </c>
    </row>
    <row r="14577" spans="2:10" x14ac:dyDescent="0.35">
      <c r="C14577" t="s">
        <v>1861</v>
      </c>
      <c r="D14577" s="4">
        <v>147836</v>
      </c>
      <c r="I14577" s="4">
        <v>147836</v>
      </c>
      <c r="J14577" s="4">
        <v>147836</v>
      </c>
    </row>
    <row r="14578" spans="2:10" x14ac:dyDescent="0.35">
      <c r="C14578" t="s">
        <v>1862</v>
      </c>
      <c r="D14578" s="4">
        <v>854643</v>
      </c>
      <c r="H14578" s="4">
        <v>427321</v>
      </c>
      <c r="I14578" s="4">
        <v>1281964</v>
      </c>
      <c r="J14578" s="4">
        <v>854643</v>
      </c>
    </row>
    <row r="14579" spans="2:10" x14ac:dyDescent="0.35">
      <c r="C14579" t="s">
        <v>1863</v>
      </c>
      <c r="D14579" s="4">
        <v>7780</v>
      </c>
      <c r="F14579" s="4">
        <v>31120</v>
      </c>
      <c r="I14579" s="4">
        <v>38900</v>
      </c>
      <c r="J14579" s="4">
        <v>7780</v>
      </c>
    </row>
    <row r="14580" spans="2:10" x14ac:dyDescent="0.35">
      <c r="B14580" t="s">
        <v>54</v>
      </c>
      <c r="D14580" s="4">
        <v>4385479</v>
      </c>
      <c r="E14580" s="4">
        <v>445851</v>
      </c>
      <c r="F14580" s="4">
        <v>569111</v>
      </c>
      <c r="G14580" s="4">
        <v>503286</v>
      </c>
      <c r="H14580" s="4">
        <v>1773284</v>
      </c>
      <c r="I14580" s="4">
        <v>7677011</v>
      </c>
      <c r="J14580" s="4">
        <v>4831330</v>
      </c>
    </row>
    <row r="14581" spans="2:10" x14ac:dyDescent="0.35">
      <c r="B14581" t="s">
        <v>1845</v>
      </c>
      <c r="C14581" t="s">
        <v>1865</v>
      </c>
      <c r="D14581" s="4">
        <v>249951</v>
      </c>
      <c r="E14581" s="4">
        <v>1815</v>
      </c>
      <c r="H14581" s="4">
        <v>105734</v>
      </c>
      <c r="I14581" s="4">
        <v>357500</v>
      </c>
      <c r="J14581" s="4">
        <v>251766</v>
      </c>
    </row>
    <row r="14582" spans="2:10" x14ac:dyDescent="0.35">
      <c r="C14582" t="s">
        <v>1866</v>
      </c>
      <c r="I14582" s="4">
        <v>0</v>
      </c>
      <c r="J14582">
        <v>0</v>
      </c>
    </row>
    <row r="14583" spans="2:10" x14ac:dyDescent="0.35">
      <c r="C14583" t="s">
        <v>1867</v>
      </c>
      <c r="D14583" s="4">
        <v>398304</v>
      </c>
      <c r="F14583" s="4">
        <v>22500</v>
      </c>
      <c r="H14583" s="4">
        <v>3778749</v>
      </c>
      <c r="I14583" s="4">
        <v>4199553</v>
      </c>
      <c r="J14583" s="4">
        <v>398304</v>
      </c>
    </row>
    <row r="14584" spans="2:10" x14ac:dyDescent="0.35">
      <c r="C14584" t="s">
        <v>1868</v>
      </c>
      <c r="D14584" s="4">
        <v>21080</v>
      </c>
      <c r="E14584" s="4">
        <v>0</v>
      </c>
      <c r="F14584" s="4">
        <v>10519</v>
      </c>
      <c r="H14584" s="4">
        <v>2840318</v>
      </c>
      <c r="I14584" s="4">
        <v>2871917</v>
      </c>
      <c r="J14584" s="4">
        <v>21080</v>
      </c>
    </row>
    <row r="14585" spans="2:10" x14ac:dyDescent="0.35">
      <c r="C14585" t="s">
        <v>1894</v>
      </c>
      <c r="D14585" s="4">
        <v>8616</v>
      </c>
      <c r="I14585" s="4">
        <v>8616</v>
      </c>
      <c r="J14585" s="4">
        <v>8616</v>
      </c>
    </row>
    <row r="14586" spans="2:10" x14ac:dyDescent="0.35">
      <c r="C14586" t="s">
        <v>1869</v>
      </c>
      <c r="D14586" s="4">
        <v>3556</v>
      </c>
      <c r="H14586" s="4">
        <v>742080</v>
      </c>
      <c r="I14586" s="4">
        <v>745636</v>
      </c>
      <c r="J14586" s="4">
        <v>3556</v>
      </c>
    </row>
    <row r="14587" spans="2:10" x14ac:dyDescent="0.35">
      <c r="C14587" t="s">
        <v>1870</v>
      </c>
      <c r="D14587" s="4">
        <v>144996</v>
      </c>
      <c r="E14587" s="4">
        <v>39463</v>
      </c>
      <c r="H14587" s="4">
        <v>4317383</v>
      </c>
      <c r="I14587" s="4">
        <v>4501842</v>
      </c>
      <c r="J14587" s="4">
        <v>184459</v>
      </c>
    </row>
    <row r="14588" spans="2:10" x14ac:dyDescent="0.35">
      <c r="C14588" t="s">
        <v>1871</v>
      </c>
      <c r="D14588" s="4">
        <v>6645339</v>
      </c>
      <c r="E14588" s="4">
        <v>18055</v>
      </c>
      <c r="H14588" s="4">
        <v>59634</v>
      </c>
      <c r="I14588" s="4">
        <v>6723029</v>
      </c>
      <c r="J14588" s="4">
        <v>6663394</v>
      </c>
    </row>
    <row r="14589" spans="2:10" x14ac:dyDescent="0.35">
      <c r="C14589" t="s">
        <v>1872</v>
      </c>
      <c r="D14589" s="4">
        <v>49000</v>
      </c>
      <c r="F14589" s="4">
        <v>245000</v>
      </c>
      <c r="I14589" s="4">
        <v>294000</v>
      </c>
      <c r="J14589" s="4">
        <v>49000</v>
      </c>
    </row>
    <row r="14590" spans="2:10" x14ac:dyDescent="0.35">
      <c r="C14590" t="s">
        <v>1873</v>
      </c>
      <c r="D14590" s="4">
        <v>0</v>
      </c>
      <c r="I14590" s="4">
        <v>0</v>
      </c>
      <c r="J14590" s="4">
        <v>0</v>
      </c>
    </row>
    <row r="14591" spans="2:10" x14ac:dyDescent="0.35">
      <c r="C14591" t="s">
        <v>1875</v>
      </c>
      <c r="D14591" s="4">
        <v>612</v>
      </c>
      <c r="H14591" s="4">
        <v>340589</v>
      </c>
      <c r="I14591" s="4">
        <v>341201</v>
      </c>
      <c r="J14591" s="4">
        <v>612</v>
      </c>
    </row>
    <row r="14592" spans="2:10" x14ac:dyDescent="0.35">
      <c r="C14592" t="s">
        <v>1876</v>
      </c>
      <c r="H14592" s="4">
        <v>798000</v>
      </c>
      <c r="I14592" s="4">
        <v>798000</v>
      </c>
      <c r="J14592">
        <v>0</v>
      </c>
    </row>
    <row r="14593" spans="1:10" x14ac:dyDescent="0.35">
      <c r="C14593" t="s">
        <v>1877</v>
      </c>
      <c r="D14593" s="4">
        <v>131690</v>
      </c>
      <c r="I14593" s="4">
        <v>131690</v>
      </c>
      <c r="J14593" s="4">
        <v>131690</v>
      </c>
    </row>
    <row r="14594" spans="1:10" x14ac:dyDescent="0.35">
      <c r="B14594" t="s">
        <v>55</v>
      </c>
      <c r="D14594" s="4">
        <v>7653145</v>
      </c>
      <c r="E14594" s="4">
        <v>59333</v>
      </c>
      <c r="F14594" s="4">
        <v>278019</v>
      </c>
      <c r="H14594" s="4">
        <v>12982487</v>
      </c>
      <c r="I14594" s="4">
        <v>20972984</v>
      </c>
      <c r="J14594" s="4">
        <v>7712478</v>
      </c>
    </row>
    <row r="14595" spans="1:10" x14ac:dyDescent="0.35">
      <c r="B14595" t="s">
        <v>1878</v>
      </c>
      <c r="C14595" t="s">
        <v>1912</v>
      </c>
      <c r="D14595" s="4">
        <v>589</v>
      </c>
      <c r="I14595" s="4">
        <v>589</v>
      </c>
      <c r="J14595" s="4">
        <v>589</v>
      </c>
    </row>
    <row r="14596" spans="1:10" x14ac:dyDescent="0.35">
      <c r="C14596" t="s">
        <v>1879</v>
      </c>
      <c r="D14596" s="4">
        <v>892848</v>
      </c>
      <c r="I14596" s="4">
        <v>892848</v>
      </c>
      <c r="J14596" s="4">
        <v>892848</v>
      </c>
    </row>
    <row r="14597" spans="1:10" x14ac:dyDescent="0.35">
      <c r="C14597" t="s">
        <v>1897</v>
      </c>
      <c r="D14597" s="4">
        <v>7364</v>
      </c>
      <c r="I14597" s="4">
        <v>7364</v>
      </c>
      <c r="J14597" s="4">
        <v>7364</v>
      </c>
    </row>
    <row r="14598" spans="1:10" x14ac:dyDescent="0.35">
      <c r="C14598" t="s">
        <v>1881</v>
      </c>
      <c r="D14598" s="4">
        <v>1957493</v>
      </c>
      <c r="I14598" s="4">
        <v>1957493</v>
      </c>
      <c r="J14598" s="4">
        <v>1957493</v>
      </c>
    </row>
    <row r="14599" spans="1:10" x14ac:dyDescent="0.35">
      <c r="C14599" t="s">
        <v>1895</v>
      </c>
      <c r="D14599" s="4">
        <v>21195</v>
      </c>
      <c r="I14599" s="4">
        <v>21195</v>
      </c>
      <c r="J14599" s="4">
        <v>21195</v>
      </c>
    </row>
    <row r="14600" spans="1:10" x14ac:dyDescent="0.35">
      <c r="C14600" t="s">
        <v>1882</v>
      </c>
      <c r="D14600" s="4">
        <v>141675</v>
      </c>
      <c r="I14600" s="4">
        <v>141675</v>
      </c>
      <c r="J14600" s="4">
        <v>141675</v>
      </c>
    </row>
    <row r="14601" spans="1:10" x14ac:dyDescent="0.35">
      <c r="C14601" t="s">
        <v>1900</v>
      </c>
      <c r="D14601" s="4">
        <v>19689</v>
      </c>
      <c r="I14601" s="4">
        <v>19689</v>
      </c>
      <c r="J14601" s="4">
        <v>19689</v>
      </c>
    </row>
    <row r="14602" spans="1:10" x14ac:dyDescent="0.35">
      <c r="C14602" t="s">
        <v>1883</v>
      </c>
      <c r="D14602" s="4">
        <v>22374</v>
      </c>
      <c r="I14602" s="4">
        <v>22374</v>
      </c>
      <c r="J14602" s="4">
        <v>22374</v>
      </c>
    </row>
    <row r="14603" spans="1:10" x14ac:dyDescent="0.35">
      <c r="C14603" t="s">
        <v>1884</v>
      </c>
      <c r="D14603" s="4">
        <v>6470</v>
      </c>
      <c r="I14603" s="4">
        <v>6470</v>
      </c>
      <c r="J14603" s="4">
        <v>6470</v>
      </c>
    </row>
    <row r="14604" spans="1:10" x14ac:dyDescent="0.35">
      <c r="B14604" t="s">
        <v>56</v>
      </c>
      <c r="D14604" s="4">
        <v>3069698</v>
      </c>
      <c r="I14604" s="4">
        <v>3069698</v>
      </c>
      <c r="J14604" s="4">
        <v>3069698</v>
      </c>
    </row>
    <row r="14605" spans="1:10" x14ac:dyDescent="0.35">
      <c r="B14605" t="s">
        <v>1885</v>
      </c>
      <c r="C14605" t="s">
        <v>1886</v>
      </c>
      <c r="D14605" s="4">
        <v>187393</v>
      </c>
      <c r="G14605" s="4">
        <v>259226</v>
      </c>
      <c r="I14605" s="4">
        <v>446619</v>
      </c>
      <c r="J14605" s="4">
        <v>187393</v>
      </c>
    </row>
    <row r="14606" spans="1:10" x14ac:dyDescent="0.35">
      <c r="B14606" t="s">
        <v>57</v>
      </c>
      <c r="D14606" s="4">
        <v>187393</v>
      </c>
      <c r="G14606" s="4">
        <v>259226</v>
      </c>
      <c r="I14606" s="4">
        <v>446619</v>
      </c>
      <c r="J14606" s="4">
        <v>187393</v>
      </c>
    </row>
    <row r="14607" spans="1:10" x14ac:dyDescent="0.35">
      <c r="A14607" t="s">
        <v>1347</v>
      </c>
      <c r="B14607" t="s">
        <v>1887</v>
      </c>
      <c r="C14607" t="s">
        <v>1888</v>
      </c>
      <c r="H14607" s="4">
        <v>960000</v>
      </c>
      <c r="I14607" s="4">
        <v>960000</v>
      </c>
      <c r="J14607">
        <v>0</v>
      </c>
    </row>
    <row r="14608" spans="1:10" x14ac:dyDescent="0.35">
      <c r="C14608" t="s">
        <v>1901</v>
      </c>
      <c r="H14608" s="4">
        <v>1500000</v>
      </c>
      <c r="I14608" s="4">
        <v>1500000</v>
      </c>
      <c r="J14608">
        <v>0</v>
      </c>
    </row>
    <row r="14609" spans="1:10" x14ac:dyDescent="0.35">
      <c r="C14609" t="s">
        <v>1889</v>
      </c>
      <c r="H14609" s="4">
        <v>1050000</v>
      </c>
      <c r="I14609" s="4">
        <v>1050000</v>
      </c>
      <c r="J14609">
        <v>0</v>
      </c>
    </row>
    <row r="14610" spans="1:10" x14ac:dyDescent="0.35">
      <c r="C14610" t="s">
        <v>1890</v>
      </c>
      <c r="H14610" s="4">
        <v>750000</v>
      </c>
      <c r="I14610" s="4">
        <v>750000</v>
      </c>
      <c r="J14610">
        <v>0</v>
      </c>
    </row>
    <row r="14611" spans="1:10" x14ac:dyDescent="0.35">
      <c r="C14611" t="s">
        <v>1902</v>
      </c>
      <c r="H14611" s="4">
        <v>3000000</v>
      </c>
      <c r="I14611" s="4">
        <v>3000000</v>
      </c>
      <c r="J14611">
        <v>0</v>
      </c>
    </row>
    <row r="14612" spans="1:10" x14ac:dyDescent="0.35">
      <c r="B14612" t="s">
        <v>58</v>
      </c>
      <c r="H14612" s="4">
        <v>7260000</v>
      </c>
      <c r="I14612" s="4">
        <v>7260000</v>
      </c>
      <c r="J14612">
        <v>0</v>
      </c>
    </row>
    <row r="14613" spans="1:10" x14ac:dyDescent="0.35">
      <c r="A14613" t="s">
        <v>1801</v>
      </c>
      <c r="D14613" s="4">
        <v>77459926</v>
      </c>
      <c r="E14613" s="4">
        <v>6813716</v>
      </c>
      <c r="F14613" s="4">
        <v>12921973</v>
      </c>
      <c r="G14613" s="4">
        <v>8791224</v>
      </c>
      <c r="H14613" s="4">
        <v>32035506</v>
      </c>
      <c r="I14613" s="4">
        <v>138022346</v>
      </c>
      <c r="J14613" s="4">
        <v>84273642</v>
      </c>
    </row>
    <row r="14614" spans="1:10" x14ac:dyDescent="0.35">
      <c r="A14614" t="s">
        <v>1352</v>
      </c>
      <c r="B14614" t="s">
        <v>1842</v>
      </c>
      <c r="C14614" t="s">
        <v>1843</v>
      </c>
      <c r="D14614" s="4">
        <v>3504091</v>
      </c>
      <c r="E14614" s="4">
        <v>1493397</v>
      </c>
      <c r="F14614" s="4">
        <v>2394000</v>
      </c>
      <c r="I14614" s="4">
        <v>7391488</v>
      </c>
      <c r="J14614" s="4">
        <v>4997488</v>
      </c>
    </row>
    <row r="14615" spans="1:10" x14ac:dyDescent="0.35">
      <c r="C14615" t="s">
        <v>1844</v>
      </c>
      <c r="D14615" s="4">
        <v>556758</v>
      </c>
      <c r="F14615" s="4">
        <v>267299</v>
      </c>
      <c r="H14615" s="4">
        <v>60300</v>
      </c>
      <c r="I14615" s="4">
        <v>884357</v>
      </c>
      <c r="J14615" s="4">
        <v>556758</v>
      </c>
    </row>
    <row r="14616" spans="1:10" x14ac:dyDescent="0.35">
      <c r="C14616" t="s">
        <v>1845</v>
      </c>
      <c r="D14616" s="4">
        <v>522267</v>
      </c>
      <c r="I14616" s="4">
        <v>522267</v>
      </c>
      <c r="J14616" s="4">
        <v>522267</v>
      </c>
    </row>
    <row r="14617" spans="1:10" x14ac:dyDescent="0.35">
      <c r="B14617" t="s">
        <v>51</v>
      </c>
      <c r="D14617" s="4">
        <v>4583116</v>
      </c>
      <c r="E14617" s="4">
        <v>1493397</v>
      </c>
      <c r="F14617" s="4">
        <v>2661299</v>
      </c>
      <c r="H14617" s="4">
        <v>60300</v>
      </c>
      <c r="I14617" s="4">
        <v>8798112</v>
      </c>
      <c r="J14617" s="4">
        <v>6076513</v>
      </c>
    </row>
    <row r="14618" spans="1:10" x14ac:dyDescent="0.35">
      <c r="B14618" t="s">
        <v>1843</v>
      </c>
      <c r="C14618" t="s">
        <v>1846</v>
      </c>
      <c r="D14618" s="4">
        <v>2457896</v>
      </c>
      <c r="F14618" s="4">
        <v>2087889</v>
      </c>
      <c r="H14618" s="4">
        <v>918900</v>
      </c>
      <c r="I14618" s="4">
        <v>5464685</v>
      </c>
      <c r="J14618" s="4">
        <v>2457896</v>
      </c>
    </row>
    <row r="14619" spans="1:10" x14ac:dyDescent="0.35">
      <c r="C14619" t="s">
        <v>1847</v>
      </c>
      <c r="D14619" s="4">
        <v>1994636</v>
      </c>
      <c r="F14619" s="4">
        <v>270270</v>
      </c>
      <c r="I14619" s="4">
        <v>2264906</v>
      </c>
      <c r="J14619" s="4">
        <v>1994636</v>
      </c>
    </row>
    <row r="14620" spans="1:10" x14ac:dyDescent="0.35">
      <c r="C14620" t="s">
        <v>1848</v>
      </c>
      <c r="D14620" s="4">
        <v>12994</v>
      </c>
      <c r="I14620" s="4">
        <v>12994</v>
      </c>
      <c r="J14620" s="4">
        <v>12994</v>
      </c>
    </row>
    <row r="14621" spans="1:10" x14ac:dyDescent="0.35">
      <c r="B14621" t="s">
        <v>52</v>
      </c>
      <c r="D14621" s="4">
        <v>4465526</v>
      </c>
      <c r="F14621" s="4">
        <v>2358160</v>
      </c>
      <c r="H14621" s="4">
        <v>918900</v>
      </c>
      <c r="I14621" s="4">
        <v>7742586</v>
      </c>
      <c r="J14621" s="4">
        <v>4465526</v>
      </c>
    </row>
    <row r="14622" spans="1:10" x14ac:dyDescent="0.35">
      <c r="B14622" t="s">
        <v>1849</v>
      </c>
      <c r="C14622" t="s">
        <v>1850</v>
      </c>
      <c r="D14622" s="4">
        <v>1600000</v>
      </c>
      <c r="I14622" s="4">
        <v>1600000</v>
      </c>
      <c r="J14622" s="4">
        <v>1600000</v>
      </c>
    </row>
    <row r="14623" spans="1:10" x14ac:dyDescent="0.35">
      <c r="B14623" t="s">
        <v>53</v>
      </c>
      <c r="D14623" s="4">
        <v>1600000</v>
      </c>
      <c r="I14623" s="4">
        <v>1600000</v>
      </c>
      <c r="J14623" s="4">
        <v>1600000</v>
      </c>
    </row>
    <row r="14624" spans="1:10" x14ac:dyDescent="0.35">
      <c r="B14624" t="s">
        <v>1844</v>
      </c>
      <c r="C14624" t="s">
        <v>1851</v>
      </c>
      <c r="H14624" s="4">
        <v>126758</v>
      </c>
      <c r="I14624" s="4">
        <v>126758</v>
      </c>
      <c r="J14624">
        <v>0</v>
      </c>
    </row>
    <row r="14625" spans="2:10" x14ac:dyDescent="0.35">
      <c r="C14625" t="s">
        <v>1852</v>
      </c>
      <c r="D14625" s="4">
        <v>5452</v>
      </c>
      <c r="E14625" s="4">
        <v>1363</v>
      </c>
      <c r="I14625" s="4">
        <v>6815</v>
      </c>
      <c r="J14625" s="4">
        <v>6815</v>
      </c>
    </row>
    <row r="14626" spans="2:10" x14ac:dyDescent="0.35">
      <c r="C14626" t="s">
        <v>1853</v>
      </c>
      <c r="D14626" s="4">
        <v>8191</v>
      </c>
      <c r="I14626" s="4">
        <v>8191</v>
      </c>
      <c r="J14626" s="4">
        <v>8191</v>
      </c>
    </row>
    <row r="14627" spans="2:10" x14ac:dyDescent="0.35">
      <c r="C14627" t="s">
        <v>1854</v>
      </c>
      <c r="D14627" s="4">
        <v>2399</v>
      </c>
      <c r="F14627" s="4">
        <v>141223</v>
      </c>
      <c r="I14627" s="4">
        <v>143622</v>
      </c>
      <c r="J14627" s="4">
        <v>2399</v>
      </c>
    </row>
    <row r="14628" spans="2:10" x14ac:dyDescent="0.35">
      <c r="C14628" t="s">
        <v>1855</v>
      </c>
      <c r="D14628" s="4">
        <v>1919</v>
      </c>
      <c r="F14628" s="4">
        <v>102477</v>
      </c>
      <c r="I14628" s="4">
        <v>104397</v>
      </c>
      <c r="J14628" s="4">
        <v>1919</v>
      </c>
    </row>
    <row r="14629" spans="2:10" x14ac:dyDescent="0.35">
      <c r="C14629" t="s">
        <v>1856</v>
      </c>
      <c r="F14629" s="4">
        <v>6212</v>
      </c>
      <c r="I14629" s="4">
        <v>6212</v>
      </c>
      <c r="J14629">
        <v>0</v>
      </c>
    </row>
    <row r="14630" spans="2:10" x14ac:dyDescent="0.35">
      <c r="C14630" t="s">
        <v>1857</v>
      </c>
      <c r="D14630" s="4">
        <v>10863</v>
      </c>
      <c r="I14630" s="4">
        <v>10863</v>
      </c>
      <c r="J14630" s="4">
        <v>10863</v>
      </c>
    </row>
    <row r="14631" spans="2:10" x14ac:dyDescent="0.35">
      <c r="C14631" t="s">
        <v>1858</v>
      </c>
      <c r="D14631" s="4">
        <v>8044</v>
      </c>
      <c r="I14631" s="4">
        <v>8044</v>
      </c>
      <c r="J14631" s="4">
        <v>8044</v>
      </c>
    </row>
    <row r="14632" spans="2:10" x14ac:dyDescent="0.35">
      <c r="C14632" t="s">
        <v>1859</v>
      </c>
      <c r="E14632" s="4">
        <v>105421</v>
      </c>
      <c r="H14632" s="4">
        <v>100000</v>
      </c>
      <c r="I14632" s="4">
        <v>205421</v>
      </c>
      <c r="J14632">
        <v>105421</v>
      </c>
    </row>
    <row r="14633" spans="2:10" x14ac:dyDescent="0.35">
      <c r="C14633" t="s">
        <v>1860</v>
      </c>
      <c r="D14633" s="4">
        <v>326109</v>
      </c>
      <c r="I14633" s="4">
        <v>326109</v>
      </c>
      <c r="J14633" s="4">
        <v>326109</v>
      </c>
    </row>
    <row r="14634" spans="2:10" x14ac:dyDescent="0.35">
      <c r="C14634" t="s">
        <v>1861</v>
      </c>
      <c r="H14634" s="4">
        <v>19587</v>
      </c>
      <c r="I14634" s="4">
        <v>19587</v>
      </c>
      <c r="J14634">
        <v>0</v>
      </c>
    </row>
    <row r="14635" spans="2:10" x14ac:dyDescent="0.35">
      <c r="C14635" t="s">
        <v>1862</v>
      </c>
      <c r="D14635" s="4">
        <v>256274</v>
      </c>
      <c r="I14635" s="4">
        <v>256274</v>
      </c>
      <c r="J14635" s="4">
        <v>256274</v>
      </c>
    </row>
    <row r="14636" spans="2:10" x14ac:dyDescent="0.35">
      <c r="B14636" t="s">
        <v>54</v>
      </c>
      <c r="D14636" s="4">
        <v>619253</v>
      </c>
      <c r="E14636" s="4">
        <v>106784</v>
      </c>
      <c r="F14636" s="4">
        <v>249913</v>
      </c>
      <c r="H14636" s="4">
        <v>246345</v>
      </c>
      <c r="I14636" s="4">
        <v>1222294</v>
      </c>
      <c r="J14636" s="4">
        <v>726037</v>
      </c>
    </row>
    <row r="14637" spans="2:10" x14ac:dyDescent="0.35">
      <c r="B14637" t="s">
        <v>1845</v>
      </c>
      <c r="C14637" t="s">
        <v>1866</v>
      </c>
      <c r="I14637" s="4">
        <v>0</v>
      </c>
      <c r="J14637">
        <v>0</v>
      </c>
    </row>
    <row r="14638" spans="2:10" x14ac:dyDescent="0.35">
      <c r="C14638" t="s">
        <v>1867</v>
      </c>
      <c r="F14638" s="4">
        <v>139061</v>
      </c>
      <c r="H14638" s="4">
        <v>230688</v>
      </c>
      <c r="I14638" s="4">
        <v>369750</v>
      </c>
      <c r="J14638">
        <v>0</v>
      </c>
    </row>
    <row r="14639" spans="2:10" x14ac:dyDescent="0.35">
      <c r="C14639" t="s">
        <v>1868</v>
      </c>
      <c r="F14639" s="4">
        <v>15778</v>
      </c>
      <c r="H14639" s="4">
        <v>284713</v>
      </c>
      <c r="I14639" s="4">
        <v>300491</v>
      </c>
      <c r="J14639">
        <v>0</v>
      </c>
    </row>
    <row r="14640" spans="2:10" x14ac:dyDescent="0.35">
      <c r="C14640" t="s">
        <v>1869</v>
      </c>
      <c r="H14640" s="4">
        <v>100800</v>
      </c>
      <c r="I14640" s="4">
        <v>100800</v>
      </c>
      <c r="J14640">
        <v>0</v>
      </c>
    </row>
    <row r="14641" spans="2:10" x14ac:dyDescent="0.35">
      <c r="C14641" t="s">
        <v>1870</v>
      </c>
      <c r="E14641" s="4">
        <v>3547</v>
      </c>
      <c r="G14641" s="4">
        <v>0</v>
      </c>
      <c r="H14641" s="4">
        <v>845991</v>
      </c>
      <c r="I14641" s="4">
        <v>849538</v>
      </c>
      <c r="J14641">
        <v>3547</v>
      </c>
    </row>
    <row r="14642" spans="2:10" x14ac:dyDescent="0.35">
      <c r="C14642" t="s">
        <v>1871</v>
      </c>
      <c r="E14642" s="4">
        <v>4330000</v>
      </c>
      <c r="F14642" s="4">
        <v>40931</v>
      </c>
      <c r="G14642" s="4">
        <v>11949</v>
      </c>
      <c r="H14642" s="4">
        <v>73845</v>
      </c>
      <c r="I14642" s="4">
        <v>4456726</v>
      </c>
      <c r="J14642">
        <v>4330000</v>
      </c>
    </row>
    <row r="14643" spans="2:10" x14ac:dyDescent="0.35">
      <c r="C14643" t="s">
        <v>1872</v>
      </c>
      <c r="D14643" s="4">
        <v>98000</v>
      </c>
      <c r="I14643" s="4">
        <v>98000</v>
      </c>
      <c r="J14643" s="4">
        <v>98000</v>
      </c>
    </row>
    <row r="14644" spans="2:10" x14ac:dyDescent="0.35">
      <c r="C14644" t="s">
        <v>1875</v>
      </c>
      <c r="H14644" s="4">
        <v>5812</v>
      </c>
      <c r="I14644" s="4">
        <v>5812</v>
      </c>
      <c r="J14644">
        <v>0</v>
      </c>
    </row>
    <row r="14645" spans="2:10" x14ac:dyDescent="0.35">
      <c r="C14645" t="s">
        <v>1876</v>
      </c>
      <c r="H14645" s="4">
        <v>20160</v>
      </c>
      <c r="I14645" s="4">
        <v>20160</v>
      </c>
      <c r="J14645">
        <v>0</v>
      </c>
    </row>
    <row r="14646" spans="2:10" x14ac:dyDescent="0.35">
      <c r="B14646" t="s">
        <v>55</v>
      </c>
      <c r="D14646" s="4">
        <v>98000</v>
      </c>
      <c r="E14646" s="4">
        <v>4333547</v>
      </c>
      <c r="F14646" s="4">
        <v>195770</v>
      </c>
      <c r="G14646" s="4">
        <v>11949</v>
      </c>
      <c r="H14646" s="4">
        <v>1562009</v>
      </c>
      <c r="I14646" s="4">
        <v>6201276</v>
      </c>
      <c r="J14646" s="4">
        <v>4431547</v>
      </c>
    </row>
    <row r="14647" spans="2:10" x14ac:dyDescent="0.35">
      <c r="B14647" t="s">
        <v>1878</v>
      </c>
      <c r="C14647" t="s">
        <v>1879</v>
      </c>
      <c r="D14647" s="4">
        <v>161289</v>
      </c>
      <c r="I14647" s="4">
        <v>161289</v>
      </c>
      <c r="J14647" s="4">
        <v>161289</v>
      </c>
    </row>
    <row r="14648" spans="2:10" x14ac:dyDescent="0.35">
      <c r="C14648" t="s">
        <v>1880</v>
      </c>
      <c r="D14648" s="4">
        <v>55733</v>
      </c>
      <c r="I14648" s="4">
        <v>55733</v>
      </c>
      <c r="J14648" s="4">
        <v>55733</v>
      </c>
    </row>
    <row r="14649" spans="2:10" x14ac:dyDescent="0.35">
      <c r="C14649" t="s">
        <v>1881</v>
      </c>
      <c r="D14649" s="4">
        <v>63771</v>
      </c>
      <c r="I14649" s="4">
        <v>63771</v>
      </c>
      <c r="J14649" s="4">
        <v>63771</v>
      </c>
    </row>
    <row r="14650" spans="2:10" x14ac:dyDescent="0.35">
      <c r="C14650" t="s">
        <v>1882</v>
      </c>
      <c r="F14650" s="4">
        <v>63272</v>
      </c>
      <c r="I14650" s="4">
        <v>63272</v>
      </c>
      <c r="J14650">
        <v>0</v>
      </c>
    </row>
    <row r="14651" spans="2:10" x14ac:dyDescent="0.35">
      <c r="C14651" t="s">
        <v>1892</v>
      </c>
      <c r="D14651" s="4">
        <v>770</v>
      </c>
      <c r="I14651" s="4">
        <v>770</v>
      </c>
      <c r="J14651" s="4">
        <v>770</v>
      </c>
    </row>
    <row r="14652" spans="2:10" x14ac:dyDescent="0.35">
      <c r="C14652" t="s">
        <v>1884</v>
      </c>
      <c r="D14652" s="4">
        <v>11664</v>
      </c>
      <c r="I14652" s="4">
        <v>11664</v>
      </c>
      <c r="J14652" s="4">
        <v>11664</v>
      </c>
    </row>
    <row r="14653" spans="2:10" x14ac:dyDescent="0.35">
      <c r="B14653" t="s">
        <v>56</v>
      </c>
      <c r="D14653" s="4">
        <v>293227</v>
      </c>
      <c r="F14653" s="4">
        <v>63272</v>
      </c>
      <c r="I14653" s="4">
        <v>356499</v>
      </c>
      <c r="J14653" s="4">
        <v>293227</v>
      </c>
    </row>
    <row r="14654" spans="2:10" x14ac:dyDescent="0.35">
      <c r="B14654" t="s">
        <v>1887</v>
      </c>
      <c r="C14654" t="s">
        <v>1888</v>
      </c>
      <c r="H14654" s="4">
        <v>192000</v>
      </c>
      <c r="I14654" s="4">
        <v>192000</v>
      </c>
      <c r="J14654">
        <v>0</v>
      </c>
    </row>
    <row r="14655" spans="2:10" x14ac:dyDescent="0.35">
      <c r="C14655" t="s">
        <v>1889</v>
      </c>
      <c r="H14655" s="4">
        <v>52500</v>
      </c>
      <c r="I14655" s="4">
        <v>52500</v>
      </c>
      <c r="J14655">
        <v>0</v>
      </c>
    </row>
    <row r="14656" spans="2:10" x14ac:dyDescent="0.35">
      <c r="C14656" t="s">
        <v>1890</v>
      </c>
      <c r="H14656" s="4">
        <v>37500</v>
      </c>
      <c r="I14656" s="4">
        <v>37500</v>
      </c>
      <c r="J14656">
        <v>0</v>
      </c>
    </row>
    <row r="14657" spans="1:10" x14ac:dyDescent="0.35">
      <c r="B14657" t="s">
        <v>58</v>
      </c>
      <c r="H14657" s="4">
        <v>282000</v>
      </c>
      <c r="I14657" s="4">
        <v>282000</v>
      </c>
      <c r="J14657">
        <v>0</v>
      </c>
    </row>
    <row r="14658" spans="1:10" x14ac:dyDescent="0.35">
      <c r="A14658" t="s">
        <v>1802</v>
      </c>
      <c r="D14658" s="4">
        <v>11659122</v>
      </c>
      <c r="E14658" s="4">
        <v>5933728</v>
      </c>
      <c r="F14658" s="4">
        <v>5528413</v>
      </c>
      <c r="G14658" s="4">
        <v>11949</v>
      </c>
      <c r="H14658" s="4">
        <v>3069555</v>
      </c>
      <c r="I14658" s="4">
        <v>26202767</v>
      </c>
      <c r="J14658" s="4">
        <v>17592850</v>
      </c>
    </row>
    <row r="14659" spans="1:10" x14ac:dyDescent="0.35">
      <c r="A14659" t="s">
        <v>1354</v>
      </c>
      <c r="B14659" t="s">
        <v>1842</v>
      </c>
      <c r="C14659" t="s">
        <v>1843</v>
      </c>
      <c r="D14659" s="4">
        <v>544695</v>
      </c>
      <c r="E14659" s="4">
        <v>3159801</v>
      </c>
      <c r="F14659" s="4">
        <v>2287600</v>
      </c>
      <c r="I14659" s="4">
        <v>5992096</v>
      </c>
      <c r="J14659" s="4">
        <v>3704496</v>
      </c>
    </row>
    <row r="14660" spans="1:10" x14ac:dyDescent="0.35">
      <c r="C14660" t="s">
        <v>1844</v>
      </c>
      <c r="D14660" s="4">
        <v>2700</v>
      </c>
      <c r="F14660" s="4">
        <v>166521</v>
      </c>
      <c r="H14660" s="4">
        <v>404337</v>
      </c>
      <c r="I14660" s="4">
        <v>573558</v>
      </c>
      <c r="J14660" s="4">
        <v>2700</v>
      </c>
    </row>
    <row r="14661" spans="1:10" x14ac:dyDescent="0.35">
      <c r="C14661" t="s">
        <v>1845</v>
      </c>
      <c r="D14661" s="4">
        <v>5818</v>
      </c>
      <c r="G14661" s="4">
        <v>308945</v>
      </c>
      <c r="I14661" s="4">
        <v>314763</v>
      </c>
      <c r="J14661" s="4">
        <v>5818</v>
      </c>
    </row>
    <row r="14662" spans="1:10" x14ac:dyDescent="0.35">
      <c r="B14662" t="s">
        <v>51</v>
      </c>
      <c r="D14662" s="4">
        <v>553213</v>
      </c>
      <c r="E14662" s="4">
        <v>3159801</v>
      </c>
      <c r="F14662" s="4">
        <v>2454121</v>
      </c>
      <c r="G14662" s="4">
        <v>308945</v>
      </c>
      <c r="H14662" s="4">
        <v>404337</v>
      </c>
      <c r="I14662" s="4">
        <v>6880417</v>
      </c>
      <c r="J14662" s="4">
        <v>3713014</v>
      </c>
    </row>
    <row r="14663" spans="1:10" x14ac:dyDescent="0.35">
      <c r="B14663" t="s">
        <v>1843</v>
      </c>
      <c r="C14663" t="s">
        <v>1846</v>
      </c>
      <c r="D14663" s="4">
        <v>988067</v>
      </c>
      <c r="E14663" s="4">
        <v>806372</v>
      </c>
      <c r="F14663" s="4">
        <v>654610</v>
      </c>
      <c r="I14663" s="4">
        <v>2449048</v>
      </c>
      <c r="J14663" s="4">
        <v>1794439</v>
      </c>
    </row>
    <row r="14664" spans="1:10" x14ac:dyDescent="0.35">
      <c r="C14664" t="s">
        <v>1847</v>
      </c>
      <c r="D14664" s="4">
        <v>1654752</v>
      </c>
      <c r="F14664" s="4">
        <v>202703</v>
      </c>
      <c r="H14664" s="4">
        <v>1210000</v>
      </c>
      <c r="I14664" s="4">
        <v>3067455</v>
      </c>
      <c r="J14664" s="4">
        <v>1654752</v>
      </c>
    </row>
    <row r="14665" spans="1:10" x14ac:dyDescent="0.35">
      <c r="C14665" t="s">
        <v>1848</v>
      </c>
      <c r="D14665" s="4">
        <v>4256</v>
      </c>
      <c r="I14665" s="4">
        <v>4256</v>
      </c>
      <c r="J14665" s="4">
        <v>4256</v>
      </c>
    </row>
    <row r="14666" spans="1:10" x14ac:dyDescent="0.35">
      <c r="B14666" t="s">
        <v>52</v>
      </c>
      <c r="D14666" s="4">
        <v>2647075</v>
      </c>
      <c r="E14666" s="4">
        <v>806372</v>
      </c>
      <c r="F14666" s="4">
        <v>857313</v>
      </c>
      <c r="H14666" s="4">
        <v>1210000</v>
      </c>
      <c r="I14666" s="4">
        <v>5520760</v>
      </c>
      <c r="J14666" s="4">
        <v>3453447</v>
      </c>
    </row>
    <row r="14667" spans="1:10" x14ac:dyDescent="0.35">
      <c r="B14667" t="s">
        <v>1849</v>
      </c>
      <c r="C14667" t="s">
        <v>1850</v>
      </c>
      <c r="D14667" s="4">
        <v>1600000</v>
      </c>
      <c r="I14667" s="4">
        <v>1600000</v>
      </c>
      <c r="J14667" s="4">
        <v>1600000</v>
      </c>
    </row>
    <row r="14668" spans="1:10" x14ac:dyDescent="0.35">
      <c r="B14668" t="s">
        <v>53</v>
      </c>
      <c r="D14668" s="4">
        <v>1600000</v>
      </c>
      <c r="I14668" s="4">
        <v>1600000</v>
      </c>
      <c r="J14668" s="4">
        <v>1600000</v>
      </c>
    </row>
    <row r="14669" spans="1:10" x14ac:dyDescent="0.35">
      <c r="B14669" t="s">
        <v>1844</v>
      </c>
      <c r="C14669" t="s">
        <v>1851</v>
      </c>
      <c r="D14669" s="4">
        <v>210560</v>
      </c>
      <c r="I14669" s="4">
        <v>210560</v>
      </c>
      <c r="J14669" s="4">
        <v>210560</v>
      </c>
    </row>
    <row r="14670" spans="1:10" x14ac:dyDescent="0.35">
      <c r="C14670" t="s">
        <v>1852</v>
      </c>
      <c r="D14670" s="4">
        <v>95406</v>
      </c>
      <c r="E14670" s="4">
        <v>1363</v>
      </c>
      <c r="I14670" s="4">
        <v>96769</v>
      </c>
      <c r="J14670" s="4">
        <v>96769</v>
      </c>
    </row>
    <row r="14671" spans="1:10" x14ac:dyDescent="0.35">
      <c r="C14671" t="s">
        <v>1853</v>
      </c>
      <c r="D14671" s="4">
        <v>2544</v>
      </c>
      <c r="E14671" s="4">
        <v>14422</v>
      </c>
      <c r="I14671" s="4">
        <v>16966</v>
      </c>
      <c r="J14671" s="4">
        <v>16966</v>
      </c>
    </row>
    <row r="14672" spans="1:10" x14ac:dyDescent="0.35">
      <c r="C14672" t="s">
        <v>1893</v>
      </c>
      <c r="D14672" s="4">
        <v>1195</v>
      </c>
      <c r="H14672" s="4">
        <v>7167</v>
      </c>
      <c r="I14672" s="4">
        <v>8362</v>
      </c>
      <c r="J14672" s="4">
        <v>1195</v>
      </c>
    </row>
    <row r="14673" spans="2:10" x14ac:dyDescent="0.35">
      <c r="C14673" t="s">
        <v>1854</v>
      </c>
      <c r="D14673" s="4">
        <v>909</v>
      </c>
      <c r="F14673" s="4">
        <v>121048</v>
      </c>
      <c r="I14673" s="4">
        <v>121957</v>
      </c>
      <c r="J14673" s="4">
        <v>909</v>
      </c>
    </row>
    <row r="14674" spans="2:10" x14ac:dyDescent="0.35">
      <c r="C14674" t="s">
        <v>1855</v>
      </c>
      <c r="D14674" s="4">
        <v>14168</v>
      </c>
      <c r="F14674" s="4">
        <v>235555</v>
      </c>
      <c r="I14674" s="4">
        <v>249723</v>
      </c>
      <c r="J14674" s="4">
        <v>14168</v>
      </c>
    </row>
    <row r="14675" spans="2:10" x14ac:dyDescent="0.35">
      <c r="C14675" t="s">
        <v>1857</v>
      </c>
      <c r="F14675" s="4">
        <v>1358</v>
      </c>
      <c r="I14675" s="4">
        <v>1358</v>
      </c>
      <c r="J14675">
        <v>0</v>
      </c>
    </row>
    <row r="14676" spans="2:10" x14ac:dyDescent="0.35">
      <c r="C14676" t="s">
        <v>1858</v>
      </c>
      <c r="H14676" s="4">
        <v>31171</v>
      </c>
      <c r="I14676" s="4">
        <v>31171</v>
      </c>
      <c r="J14676">
        <v>0</v>
      </c>
    </row>
    <row r="14677" spans="2:10" x14ac:dyDescent="0.35">
      <c r="C14677" t="s">
        <v>1859</v>
      </c>
      <c r="E14677" s="4">
        <v>3</v>
      </c>
      <c r="H14677" s="4">
        <v>231114</v>
      </c>
      <c r="I14677" s="4">
        <v>231117</v>
      </c>
      <c r="J14677">
        <v>3</v>
      </c>
    </row>
    <row r="14678" spans="2:10" x14ac:dyDescent="0.35">
      <c r="C14678" t="s">
        <v>1860</v>
      </c>
      <c r="H14678" s="4">
        <v>108703</v>
      </c>
      <c r="I14678" s="4">
        <v>108703</v>
      </c>
      <c r="J14678">
        <v>0</v>
      </c>
    </row>
    <row r="14679" spans="2:10" x14ac:dyDescent="0.35">
      <c r="C14679" t="s">
        <v>1861</v>
      </c>
      <c r="D14679" s="4">
        <v>39174</v>
      </c>
      <c r="I14679" s="4">
        <v>39174</v>
      </c>
      <c r="J14679" s="4">
        <v>39174</v>
      </c>
    </row>
    <row r="14680" spans="2:10" x14ac:dyDescent="0.35">
      <c r="C14680" t="s">
        <v>1862</v>
      </c>
      <c r="H14680" s="4">
        <v>85464</v>
      </c>
      <c r="I14680" s="4">
        <v>85464</v>
      </c>
      <c r="J14680">
        <v>0</v>
      </c>
    </row>
    <row r="14681" spans="2:10" x14ac:dyDescent="0.35">
      <c r="B14681" t="s">
        <v>54</v>
      </c>
      <c r="D14681" s="4">
        <v>363957</v>
      </c>
      <c r="E14681" s="4">
        <v>15788</v>
      </c>
      <c r="F14681" s="4">
        <v>357961</v>
      </c>
      <c r="H14681" s="4">
        <v>463620</v>
      </c>
      <c r="I14681" s="4">
        <v>1201325</v>
      </c>
      <c r="J14681" s="4">
        <v>379745</v>
      </c>
    </row>
    <row r="14682" spans="2:10" x14ac:dyDescent="0.35">
      <c r="B14682" t="s">
        <v>1845</v>
      </c>
      <c r="C14682" t="s">
        <v>1865</v>
      </c>
      <c r="E14682" s="4">
        <v>38108</v>
      </c>
      <c r="I14682" s="4">
        <v>38108</v>
      </c>
      <c r="J14682">
        <v>38108</v>
      </c>
    </row>
    <row r="14683" spans="2:10" x14ac:dyDescent="0.35">
      <c r="C14683" t="s">
        <v>1867</v>
      </c>
      <c r="F14683" s="4">
        <v>101100</v>
      </c>
      <c r="G14683" s="4">
        <v>69531</v>
      </c>
      <c r="H14683" s="4">
        <v>342930</v>
      </c>
      <c r="I14683" s="4">
        <v>513561</v>
      </c>
      <c r="J14683">
        <v>0</v>
      </c>
    </row>
    <row r="14684" spans="2:10" x14ac:dyDescent="0.35">
      <c r="C14684" t="s">
        <v>1868</v>
      </c>
      <c r="F14684" s="4">
        <v>50000</v>
      </c>
      <c r="H14684" s="4">
        <v>441508</v>
      </c>
      <c r="I14684" s="4">
        <v>491508</v>
      </c>
      <c r="J14684">
        <v>0</v>
      </c>
    </row>
    <row r="14685" spans="2:10" x14ac:dyDescent="0.35">
      <c r="C14685" t="s">
        <v>1869</v>
      </c>
      <c r="H14685" s="4">
        <v>153600</v>
      </c>
      <c r="I14685" s="4">
        <v>153600</v>
      </c>
      <c r="J14685">
        <v>0</v>
      </c>
    </row>
    <row r="14686" spans="2:10" x14ac:dyDescent="0.35">
      <c r="C14686" t="s">
        <v>1870</v>
      </c>
      <c r="D14686" s="4">
        <v>5732</v>
      </c>
      <c r="E14686" s="4">
        <v>2217</v>
      </c>
      <c r="F14686" s="4">
        <v>2043753</v>
      </c>
      <c r="G14686" s="4">
        <v>11949</v>
      </c>
      <c r="H14686" s="4">
        <v>25338</v>
      </c>
      <c r="I14686" s="4">
        <v>2088990</v>
      </c>
      <c r="J14686" s="4">
        <v>7949</v>
      </c>
    </row>
    <row r="14687" spans="2:10" x14ac:dyDescent="0.35">
      <c r="C14687" t="s">
        <v>1872</v>
      </c>
      <c r="D14687" s="4">
        <v>49000</v>
      </c>
      <c r="I14687" s="4">
        <v>49000</v>
      </c>
      <c r="J14687" s="4">
        <v>49000</v>
      </c>
    </row>
    <row r="14688" spans="2:10" x14ac:dyDescent="0.35">
      <c r="C14688" t="s">
        <v>1875</v>
      </c>
      <c r="H14688" s="4">
        <v>13949</v>
      </c>
      <c r="I14688" s="4">
        <v>13949</v>
      </c>
      <c r="J14688">
        <v>0</v>
      </c>
    </row>
    <row r="14689" spans="1:10" x14ac:dyDescent="0.35">
      <c r="C14689" t="s">
        <v>1876</v>
      </c>
      <c r="H14689" s="4">
        <v>84000</v>
      </c>
      <c r="I14689" s="4">
        <v>84000</v>
      </c>
      <c r="J14689">
        <v>0</v>
      </c>
    </row>
    <row r="14690" spans="1:10" x14ac:dyDescent="0.35">
      <c r="B14690" t="s">
        <v>55</v>
      </c>
      <c r="D14690" s="4">
        <v>54732</v>
      </c>
      <c r="E14690" s="4">
        <v>40325</v>
      </c>
      <c r="F14690" s="4">
        <v>2194853</v>
      </c>
      <c r="G14690" s="4">
        <v>81480</v>
      </c>
      <c r="H14690" s="4">
        <v>1061326</v>
      </c>
      <c r="I14690" s="4">
        <v>3432716</v>
      </c>
      <c r="J14690" s="4">
        <v>95057</v>
      </c>
    </row>
    <row r="14691" spans="1:10" x14ac:dyDescent="0.35">
      <c r="B14691" t="s">
        <v>1878</v>
      </c>
      <c r="C14691" t="s">
        <v>1879</v>
      </c>
      <c r="D14691" s="4">
        <v>20302</v>
      </c>
      <c r="I14691" s="4">
        <v>20302</v>
      </c>
      <c r="J14691" s="4">
        <v>20302</v>
      </c>
    </row>
    <row r="14692" spans="1:10" x14ac:dyDescent="0.35">
      <c r="C14692" t="s">
        <v>1881</v>
      </c>
      <c r="D14692" s="4">
        <v>61150</v>
      </c>
      <c r="I14692" s="4">
        <v>61150</v>
      </c>
      <c r="J14692" s="4">
        <v>61150</v>
      </c>
    </row>
    <row r="14693" spans="1:10" x14ac:dyDescent="0.35">
      <c r="B14693" t="s">
        <v>56</v>
      </c>
      <c r="D14693" s="4">
        <v>81452</v>
      </c>
      <c r="I14693" s="4">
        <v>81452</v>
      </c>
      <c r="J14693" s="4">
        <v>81452</v>
      </c>
    </row>
    <row r="14694" spans="1:10" x14ac:dyDescent="0.35">
      <c r="B14694" t="s">
        <v>1887</v>
      </c>
      <c r="C14694" t="s">
        <v>1888</v>
      </c>
      <c r="H14694" s="4">
        <v>96000</v>
      </c>
      <c r="I14694" s="4">
        <v>96000</v>
      </c>
      <c r="J14694">
        <v>0</v>
      </c>
    </row>
    <row r="14695" spans="1:10" x14ac:dyDescent="0.35">
      <c r="C14695" t="s">
        <v>1889</v>
      </c>
      <c r="F14695" s="4">
        <v>42000</v>
      </c>
      <c r="I14695" s="4">
        <v>42000</v>
      </c>
      <c r="J14695">
        <v>0</v>
      </c>
    </row>
    <row r="14696" spans="1:10" x14ac:dyDescent="0.35">
      <c r="C14696" t="s">
        <v>1890</v>
      </c>
      <c r="F14696" s="4">
        <v>37500</v>
      </c>
      <c r="I14696" s="4">
        <v>37500</v>
      </c>
      <c r="J14696">
        <v>0</v>
      </c>
    </row>
    <row r="14697" spans="1:10" x14ac:dyDescent="0.35">
      <c r="B14697" t="s">
        <v>58</v>
      </c>
      <c r="F14697" s="4">
        <v>79500</v>
      </c>
      <c r="H14697" s="4">
        <v>96000</v>
      </c>
      <c r="I14697" s="4">
        <v>175500</v>
      </c>
      <c r="J14697">
        <v>0</v>
      </c>
    </row>
    <row r="14698" spans="1:10" x14ac:dyDescent="0.35">
      <c r="A14698" t="s">
        <v>1803</v>
      </c>
      <c r="B14698" t="s">
        <v>1842</v>
      </c>
      <c r="D14698" s="4">
        <v>5300429</v>
      </c>
      <c r="E14698" s="4">
        <v>4022285</v>
      </c>
      <c r="F14698" s="4">
        <v>5943748</v>
      </c>
      <c r="G14698" s="4">
        <v>390425</v>
      </c>
      <c r="H14698" s="4">
        <v>3235282</v>
      </c>
      <c r="I14698" s="4">
        <v>18892170</v>
      </c>
      <c r="J14698" s="4">
        <v>9322714</v>
      </c>
    </row>
    <row r="14699" spans="1:10" x14ac:dyDescent="0.35">
      <c r="A14699" t="s">
        <v>1358</v>
      </c>
      <c r="B14699" t="s">
        <v>1842</v>
      </c>
      <c r="C14699" t="s">
        <v>1843</v>
      </c>
      <c r="D14699" s="4">
        <v>92096790</v>
      </c>
      <c r="E14699" s="4">
        <v>9767678</v>
      </c>
      <c r="F14699" s="4">
        <v>10799600</v>
      </c>
      <c r="I14699" s="4">
        <v>112664068</v>
      </c>
      <c r="J14699" s="4">
        <v>101864468</v>
      </c>
    </row>
    <row r="14700" spans="1:10" x14ac:dyDescent="0.35">
      <c r="C14700" t="s">
        <v>1844</v>
      </c>
      <c r="D14700" s="4">
        <v>8788094</v>
      </c>
      <c r="E14700" s="4">
        <v>35292</v>
      </c>
      <c r="F14700" s="4">
        <v>283989</v>
      </c>
      <c r="H14700" s="4">
        <v>792450</v>
      </c>
      <c r="I14700" s="4">
        <v>9899825</v>
      </c>
      <c r="J14700" s="4">
        <v>8823386</v>
      </c>
    </row>
    <row r="14701" spans="1:10" x14ac:dyDescent="0.35">
      <c r="C14701" t="s">
        <v>1845</v>
      </c>
      <c r="D14701" s="4">
        <v>7232239</v>
      </c>
      <c r="I14701" s="4">
        <v>7232239</v>
      </c>
      <c r="J14701" s="4">
        <v>7232239</v>
      </c>
    </row>
    <row r="14702" spans="1:10" x14ac:dyDescent="0.35">
      <c r="B14702" t="s">
        <v>51</v>
      </c>
      <c r="D14702" s="4">
        <v>108117122</v>
      </c>
      <c r="E14702" s="4">
        <v>9802969</v>
      </c>
      <c r="F14702" s="4">
        <v>11083589</v>
      </c>
      <c r="H14702" s="4">
        <v>792450</v>
      </c>
      <c r="I14702" s="4">
        <v>129796131</v>
      </c>
      <c r="J14702" s="4">
        <v>117920091</v>
      </c>
    </row>
    <row r="14703" spans="1:10" x14ac:dyDescent="0.35">
      <c r="B14703" t="s">
        <v>1843</v>
      </c>
      <c r="C14703" t="s">
        <v>1846</v>
      </c>
      <c r="D14703" s="4">
        <v>83467094</v>
      </c>
      <c r="E14703" s="4">
        <v>16250</v>
      </c>
      <c r="H14703" s="4">
        <v>56025</v>
      </c>
      <c r="I14703" s="4">
        <v>83539369</v>
      </c>
      <c r="J14703" s="4">
        <v>83483344</v>
      </c>
    </row>
    <row r="14704" spans="1:10" x14ac:dyDescent="0.35">
      <c r="C14704" t="s">
        <v>1847</v>
      </c>
      <c r="D14704" s="4">
        <v>35182373</v>
      </c>
      <c r="F14704" s="4">
        <v>1169497</v>
      </c>
      <c r="G14704" s="4">
        <v>490000</v>
      </c>
      <c r="H14704" s="4">
        <v>189980</v>
      </c>
      <c r="I14704" s="4">
        <v>37031850</v>
      </c>
      <c r="J14704" s="4">
        <v>35182373</v>
      </c>
    </row>
    <row r="14705" spans="2:10" x14ac:dyDescent="0.35">
      <c r="C14705" t="s">
        <v>1848</v>
      </c>
      <c r="D14705" s="4">
        <v>288129</v>
      </c>
      <c r="I14705" s="4">
        <v>288129</v>
      </c>
      <c r="J14705" s="4">
        <v>288129</v>
      </c>
    </row>
    <row r="14706" spans="2:10" x14ac:dyDescent="0.35">
      <c r="B14706" t="s">
        <v>52</v>
      </c>
      <c r="D14706" s="4">
        <v>118937596</v>
      </c>
      <c r="E14706" s="4">
        <v>16250</v>
      </c>
      <c r="F14706" s="4">
        <v>1169497</v>
      </c>
      <c r="G14706" s="4">
        <v>490000</v>
      </c>
      <c r="H14706" s="4">
        <v>246005</v>
      </c>
      <c r="I14706" s="4">
        <v>120859348</v>
      </c>
      <c r="J14706" s="4">
        <v>118953846</v>
      </c>
    </row>
    <row r="14707" spans="2:10" x14ac:dyDescent="0.35">
      <c r="B14707" t="s">
        <v>1849</v>
      </c>
      <c r="C14707" t="s">
        <v>1896</v>
      </c>
      <c r="H14707" s="4">
        <v>392970</v>
      </c>
      <c r="I14707" s="4">
        <v>392970</v>
      </c>
      <c r="J14707">
        <v>0</v>
      </c>
    </row>
    <row r="14708" spans="2:10" x14ac:dyDescent="0.35">
      <c r="C14708" t="s">
        <v>1850</v>
      </c>
      <c r="H14708" s="4">
        <v>19200000</v>
      </c>
      <c r="I14708" s="4">
        <v>19200000</v>
      </c>
      <c r="J14708">
        <v>0</v>
      </c>
    </row>
    <row r="14709" spans="2:10" x14ac:dyDescent="0.35">
      <c r="B14709" t="s">
        <v>53</v>
      </c>
      <c r="H14709" s="4">
        <v>19592970</v>
      </c>
      <c r="I14709" s="4">
        <v>19592970</v>
      </c>
      <c r="J14709">
        <v>0</v>
      </c>
    </row>
    <row r="14710" spans="2:10" x14ac:dyDescent="0.35">
      <c r="B14710" t="s">
        <v>1844</v>
      </c>
      <c r="C14710" t="s">
        <v>1851</v>
      </c>
      <c r="D14710" s="4">
        <v>1381352</v>
      </c>
      <c r="I14710" s="4">
        <v>1381352</v>
      </c>
      <c r="J14710" s="4">
        <v>1381352</v>
      </c>
    </row>
    <row r="14711" spans="2:10" x14ac:dyDescent="0.35">
      <c r="C14711" t="s">
        <v>1916</v>
      </c>
      <c r="D14711" s="4">
        <v>14264</v>
      </c>
      <c r="E14711" s="4">
        <v>0</v>
      </c>
      <c r="H14711" s="4">
        <v>185428</v>
      </c>
      <c r="I14711" s="4">
        <v>199691</v>
      </c>
      <c r="J14711" s="4">
        <v>14264</v>
      </c>
    </row>
    <row r="14712" spans="2:10" x14ac:dyDescent="0.35">
      <c r="C14712" t="s">
        <v>1852</v>
      </c>
      <c r="H14712" s="4">
        <v>9541</v>
      </c>
      <c r="I14712" s="4">
        <v>9541</v>
      </c>
      <c r="J14712">
        <v>0</v>
      </c>
    </row>
    <row r="14713" spans="2:10" x14ac:dyDescent="0.35">
      <c r="C14713" t="s">
        <v>1853</v>
      </c>
      <c r="D14713" s="4">
        <v>770</v>
      </c>
      <c r="G14713" s="4">
        <v>1539</v>
      </c>
      <c r="H14713" s="4">
        <v>10922</v>
      </c>
      <c r="I14713" s="4">
        <v>13230</v>
      </c>
      <c r="J14713" s="4">
        <v>770</v>
      </c>
    </row>
    <row r="14714" spans="2:10" x14ac:dyDescent="0.35">
      <c r="C14714" t="s">
        <v>1893</v>
      </c>
      <c r="H14714" s="4">
        <v>15529</v>
      </c>
      <c r="I14714" s="4">
        <v>15529</v>
      </c>
      <c r="J14714">
        <v>0</v>
      </c>
    </row>
    <row r="14715" spans="2:10" x14ac:dyDescent="0.35">
      <c r="C14715" t="s">
        <v>1854</v>
      </c>
      <c r="D14715" s="4">
        <v>2624011</v>
      </c>
      <c r="E14715" s="4">
        <v>181572</v>
      </c>
      <c r="F14715" s="4">
        <v>47074</v>
      </c>
      <c r="I14715" s="4">
        <v>2852657</v>
      </c>
      <c r="J14715" s="4">
        <v>2805583</v>
      </c>
    </row>
    <row r="14716" spans="2:10" x14ac:dyDescent="0.35">
      <c r="C14716" t="s">
        <v>1855</v>
      </c>
      <c r="D14716" s="4">
        <v>954843</v>
      </c>
      <c r="E14716" s="4">
        <v>116986</v>
      </c>
      <c r="F14716" s="4">
        <v>151799</v>
      </c>
      <c r="H14716" s="4">
        <v>94354</v>
      </c>
      <c r="I14716" s="4">
        <v>1317982</v>
      </c>
      <c r="J14716" s="4">
        <v>1071829</v>
      </c>
    </row>
    <row r="14717" spans="2:10" x14ac:dyDescent="0.35">
      <c r="C14717" t="s">
        <v>1856</v>
      </c>
      <c r="D14717" s="4">
        <v>49512</v>
      </c>
      <c r="H14717" s="4">
        <v>27596</v>
      </c>
      <c r="I14717" s="4">
        <v>77108</v>
      </c>
      <c r="J14717" s="4">
        <v>49512</v>
      </c>
    </row>
    <row r="14718" spans="2:10" x14ac:dyDescent="0.35">
      <c r="C14718" t="s">
        <v>1857</v>
      </c>
      <c r="D14718" s="4">
        <v>209121</v>
      </c>
      <c r="I14718" s="4">
        <v>209121</v>
      </c>
      <c r="J14718" s="4">
        <v>209121</v>
      </c>
    </row>
    <row r="14719" spans="2:10" x14ac:dyDescent="0.35">
      <c r="C14719" t="s">
        <v>1858</v>
      </c>
      <c r="D14719" s="4">
        <v>31674</v>
      </c>
      <c r="E14719" s="4">
        <v>20110</v>
      </c>
      <c r="H14719" s="4">
        <v>563091</v>
      </c>
      <c r="I14719" s="4">
        <v>614875</v>
      </c>
      <c r="J14719" s="4">
        <v>51784</v>
      </c>
    </row>
    <row r="14720" spans="2:10" x14ac:dyDescent="0.35">
      <c r="C14720" t="s">
        <v>1859</v>
      </c>
      <c r="D14720" s="4">
        <v>925000</v>
      </c>
      <c r="E14720" s="4">
        <v>1525587</v>
      </c>
      <c r="F14720" s="4">
        <v>150003</v>
      </c>
      <c r="G14720" s="4">
        <v>1605424</v>
      </c>
      <c r="H14720" s="4">
        <v>1675010</v>
      </c>
      <c r="I14720" s="4">
        <v>5881024</v>
      </c>
      <c r="J14720" s="4">
        <v>2450587</v>
      </c>
    </row>
    <row r="14721" spans="2:10" x14ac:dyDescent="0.35">
      <c r="C14721" t="s">
        <v>1860</v>
      </c>
      <c r="D14721" s="4">
        <v>8261430</v>
      </c>
      <c r="E14721" s="4">
        <v>108703</v>
      </c>
      <c r="F14721" s="4">
        <v>326109</v>
      </c>
      <c r="H14721" s="4">
        <v>326109</v>
      </c>
      <c r="I14721" s="4">
        <v>9022352</v>
      </c>
      <c r="J14721" s="4">
        <v>8370133</v>
      </c>
    </row>
    <row r="14722" spans="2:10" x14ac:dyDescent="0.35">
      <c r="B14722" t="s">
        <v>1844</v>
      </c>
      <c r="C14722" t="s">
        <v>1861</v>
      </c>
      <c r="D14722" s="4">
        <v>1076619</v>
      </c>
      <c r="I14722" s="4">
        <v>1076619</v>
      </c>
      <c r="J14722" s="4">
        <v>1076619</v>
      </c>
    </row>
    <row r="14723" spans="2:10" x14ac:dyDescent="0.35">
      <c r="C14723" t="s">
        <v>1862</v>
      </c>
      <c r="D14723" s="4">
        <v>4956928</v>
      </c>
      <c r="H14723" s="4">
        <v>170929</v>
      </c>
      <c r="I14723" s="4">
        <v>5127856</v>
      </c>
      <c r="J14723" s="4">
        <v>4956928</v>
      </c>
    </row>
    <row r="14724" spans="2:10" x14ac:dyDescent="0.35">
      <c r="C14724" t="s">
        <v>1863</v>
      </c>
      <c r="E14724" s="4">
        <v>191005</v>
      </c>
      <c r="I14724" s="4">
        <v>191005</v>
      </c>
      <c r="J14724">
        <v>191005</v>
      </c>
    </row>
    <row r="14725" spans="2:10" x14ac:dyDescent="0.35">
      <c r="B14725" t="s">
        <v>54</v>
      </c>
      <c r="D14725" s="4">
        <v>20485522</v>
      </c>
      <c r="E14725" s="4">
        <v>2143963</v>
      </c>
      <c r="F14725" s="4">
        <v>674986</v>
      </c>
      <c r="G14725" s="4">
        <v>1606963</v>
      </c>
      <c r="H14725" s="4">
        <v>3078507</v>
      </c>
      <c r="I14725" s="4">
        <v>27989941</v>
      </c>
      <c r="J14725" s="4">
        <v>22629485</v>
      </c>
    </row>
    <row r="14726" spans="2:10" x14ac:dyDescent="0.35">
      <c r="B14726" t="s">
        <v>1845</v>
      </c>
      <c r="C14726" t="s">
        <v>1864</v>
      </c>
      <c r="H14726" s="4">
        <v>66950</v>
      </c>
      <c r="I14726" s="4">
        <v>66950</v>
      </c>
      <c r="J14726">
        <v>0</v>
      </c>
    </row>
    <row r="14727" spans="2:10" x14ac:dyDescent="0.35">
      <c r="C14727" t="s">
        <v>1865</v>
      </c>
      <c r="D14727" s="4">
        <v>33139</v>
      </c>
      <c r="H14727" s="4">
        <v>43195</v>
      </c>
      <c r="I14727" s="4">
        <v>76334</v>
      </c>
      <c r="J14727" s="4">
        <v>33139</v>
      </c>
    </row>
    <row r="14728" spans="2:10" x14ac:dyDescent="0.35">
      <c r="C14728" t="s">
        <v>1866</v>
      </c>
      <c r="I14728" s="4">
        <v>0</v>
      </c>
      <c r="J14728">
        <v>0</v>
      </c>
    </row>
    <row r="14729" spans="2:10" x14ac:dyDescent="0.35">
      <c r="C14729" t="s">
        <v>1867</v>
      </c>
      <c r="D14729" s="4">
        <v>1148828</v>
      </c>
      <c r="E14729" s="4">
        <v>46874</v>
      </c>
      <c r="F14729" s="4">
        <v>9000</v>
      </c>
      <c r="G14729" s="4">
        <v>220500</v>
      </c>
      <c r="H14729" s="4">
        <v>9004901</v>
      </c>
      <c r="I14729" s="4">
        <v>10430102</v>
      </c>
      <c r="J14729" s="4">
        <v>1195702</v>
      </c>
    </row>
    <row r="14730" spans="2:10" x14ac:dyDescent="0.35">
      <c r="C14730" t="s">
        <v>1868</v>
      </c>
      <c r="D14730" s="4">
        <v>228334</v>
      </c>
      <c r="E14730" s="4">
        <v>10519</v>
      </c>
      <c r="G14730" s="4">
        <v>5259</v>
      </c>
      <c r="H14730" s="4">
        <v>5776067</v>
      </c>
      <c r="I14730" s="4">
        <v>6020179</v>
      </c>
      <c r="J14730" s="4">
        <v>238853</v>
      </c>
    </row>
    <row r="14731" spans="2:10" x14ac:dyDescent="0.35">
      <c r="C14731" t="s">
        <v>1894</v>
      </c>
      <c r="D14731" s="4">
        <v>118658</v>
      </c>
      <c r="I14731" s="4">
        <v>118658</v>
      </c>
      <c r="J14731" s="4">
        <v>118658</v>
      </c>
    </row>
    <row r="14732" spans="2:10" x14ac:dyDescent="0.35">
      <c r="C14732" t="s">
        <v>1869</v>
      </c>
      <c r="D14732" s="4">
        <v>8296</v>
      </c>
      <c r="E14732" s="4">
        <v>0</v>
      </c>
      <c r="H14732" s="4">
        <v>2423328</v>
      </c>
      <c r="I14732" s="4">
        <v>2431624</v>
      </c>
      <c r="J14732" s="4">
        <v>8296</v>
      </c>
    </row>
    <row r="14733" spans="2:10" x14ac:dyDescent="0.35">
      <c r="C14733" t="s">
        <v>1870</v>
      </c>
      <c r="D14733" s="4">
        <v>545233</v>
      </c>
      <c r="E14733" s="4">
        <v>14674719</v>
      </c>
      <c r="H14733" s="4">
        <v>1074837</v>
      </c>
      <c r="I14733" s="4">
        <v>16294788</v>
      </c>
      <c r="J14733" s="4">
        <v>15219952</v>
      </c>
    </row>
    <row r="14734" spans="2:10" x14ac:dyDescent="0.35">
      <c r="C14734" t="s">
        <v>1871</v>
      </c>
      <c r="D14734" s="4">
        <v>134068</v>
      </c>
      <c r="E14734" s="4">
        <v>8579250</v>
      </c>
      <c r="G14734" s="4">
        <v>67415</v>
      </c>
      <c r="H14734" s="4">
        <v>41767</v>
      </c>
      <c r="I14734" s="4">
        <v>8822500</v>
      </c>
      <c r="J14734" s="4">
        <v>8713318</v>
      </c>
    </row>
    <row r="14735" spans="2:10" x14ac:dyDescent="0.35">
      <c r="C14735" t="s">
        <v>1872</v>
      </c>
      <c r="D14735" s="4">
        <v>1775551</v>
      </c>
      <c r="E14735" s="4">
        <v>1257163</v>
      </c>
      <c r="I14735" s="4">
        <v>3032713</v>
      </c>
      <c r="J14735" s="4">
        <v>3032714</v>
      </c>
    </row>
    <row r="14736" spans="2:10" x14ac:dyDescent="0.35">
      <c r="C14736" t="s">
        <v>1873</v>
      </c>
      <c r="D14736" s="4">
        <v>4266</v>
      </c>
      <c r="I14736" s="4">
        <v>4266</v>
      </c>
      <c r="J14736" s="4">
        <v>4266</v>
      </c>
    </row>
    <row r="14737" spans="2:10" x14ac:dyDescent="0.35">
      <c r="C14737" t="s">
        <v>1874</v>
      </c>
      <c r="D14737" s="4">
        <v>2766</v>
      </c>
      <c r="E14737" s="4">
        <v>17253</v>
      </c>
      <c r="I14737" s="4">
        <v>20019</v>
      </c>
      <c r="J14737" s="4">
        <v>20019</v>
      </c>
    </row>
    <row r="14738" spans="2:10" x14ac:dyDescent="0.35">
      <c r="C14738" t="s">
        <v>1875</v>
      </c>
      <c r="D14738" s="4">
        <v>11624</v>
      </c>
      <c r="E14738" s="4">
        <v>24886</v>
      </c>
      <c r="H14738" s="4">
        <v>742786</v>
      </c>
      <c r="I14738" s="4">
        <v>779296</v>
      </c>
      <c r="J14738" s="4">
        <v>36510</v>
      </c>
    </row>
    <row r="14739" spans="2:10" x14ac:dyDescent="0.35">
      <c r="C14739" t="s">
        <v>1964</v>
      </c>
      <c r="H14739" s="4">
        <v>12417</v>
      </c>
      <c r="I14739" s="4">
        <v>12417</v>
      </c>
      <c r="J14739">
        <v>0</v>
      </c>
    </row>
    <row r="14740" spans="2:10" x14ac:dyDescent="0.35">
      <c r="B14740" t="s">
        <v>55</v>
      </c>
      <c r="D14740" s="4">
        <v>4010763</v>
      </c>
      <c r="E14740" s="4">
        <v>24610663</v>
      </c>
      <c r="F14740" s="4">
        <v>9000</v>
      </c>
      <c r="G14740" s="4">
        <v>293174</v>
      </c>
      <c r="H14740" s="4">
        <v>19186247</v>
      </c>
      <c r="I14740" s="4">
        <v>48109847</v>
      </c>
      <c r="J14740" s="4">
        <v>28621426</v>
      </c>
    </row>
    <row r="14741" spans="2:10" x14ac:dyDescent="0.35">
      <c r="B14741" t="s">
        <v>1878</v>
      </c>
      <c r="C14741" t="s">
        <v>1912</v>
      </c>
      <c r="D14741" s="4">
        <v>1768</v>
      </c>
      <c r="I14741" s="4">
        <v>1768</v>
      </c>
      <c r="J14741" s="4">
        <v>1768</v>
      </c>
    </row>
    <row r="14742" spans="2:10" x14ac:dyDescent="0.35">
      <c r="C14742" t="s">
        <v>1879</v>
      </c>
      <c r="D14742" s="4">
        <v>7851336</v>
      </c>
      <c r="I14742" s="4">
        <v>7851336</v>
      </c>
      <c r="J14742" s="4">
        <v>7851336</v>
      </c>
    </row>
    <row r="14743" spans="2:10" x14ac:dyDescent="0.35">
      <c r="C14743" t="s">
        <v>1907</v>
      </c>
      <c r="D14743" s="4">
        <v>31369</v>
      </c>
      <c r="I14743" s="4">
        <v>31369</v>
      </c>
      <c r="J14743" s="4">
        <v>31369</v>
      </c>
    </row>
    <row r="14744" spans="2:10" x14ac:dyDescent="0.35">
      <c r="C14744" t="s">
        <v>1897</v>
      </c>
      <c r="D14744" s="4">
        <v>47319</v>
      </c>
      <c r="I14744" s="4">
        <v>47319</v>
      </c>
      <c r="J14744" s="4">
        <v>47319</v>
      </c>
    </row>
    <row r="14745" spans="2:10" x14ac:dyDescent="0.35">
      <c r="C14745" t="s">
        <v>1880</v>
      </c>
      <c r="D14745" s="4">
        <v>2582900</v>
      </c>
      <c r="I14745" s="4">
        <v>2582900</v>
      </c>
      <c r="J14745" s="4">
        <v>2582900</v>
      </c>
    </row>
    <row r="14746" spans="2:10" x14ac:dyDescent="0.35">
      <c r="C14746" t="s">
        <v>1881</v>
      </c>
      <c r="D14746" s="4">
        <v>7440477</v>
      </c>
      <c r="I14746" s="4">
        <v>7440477</v>
      </c>
      <c r="J14746" s="4">
        <v>7440477</v>
      </c>
    </row>
    <row r="14747" spans="2:10" x14ac:dyDescent="0.35">
      <c r="C14747" t="s">
        <v>1895</v>
      </c>
      <c r="D14747" s="4">
        <v>270415</v>
      </c>
      <c r="I14747" s="4">
        <v>270415</v>
      </c>
      <c r="J14747" s="4">
        <v>270415</v>
      </c>
    </row>
    <row r="14748" spans="2:10" x14ac:dyDescent="0.35">
      <c r="C14748" t="s">
        <v>1882</v>
      </c>
      <c r="D14748" s="4">
        <v>1431</v>
      </c>
      <c r="E14748" s="4">
        <v>445656</v>
      </c>
      <c r="I14748" s="4">
        <v>447087</v>
      </c>
      <c r="J14748" s="4">
        <v>447087</v>
      </c>
    </row>
    <row r="14749" spans="2:10" x14ac:dyDescent="0.35">
      <c r="C14749" t="s">
        <v>1900</v>
      </c>
      <c r="D14749" s="4">
        <v>1989</v>
      </c>
      <c r="I14749" s="4">
        <v>1989</v>
      </c>
      <c r="J14749" s="4">
        <v>1989</v>
      </c>
    </row>
    <row r="14750" spans="2:10" x14ac:dyDescent="0.35">
      <c r="C14750" t="s">
        <v>1883</v>
      </c>
      <c r="D14750" s="4">
        <v>121664</v>
      </c>
      <c r="I14750" s="4">
        <v>121664</v>
      </c>
      <c r="J14750" s="4">
        <v>121664</v>
      </c>
    </row>
    <row r="14751" spans="2:10" x14ac:dyDescent="0.35">
      <c r="C14751" t="s">
        <v>1884</v>
      </c>
      <c r="D14751" s="4">
        <v>4800</v>
      </c>
      <c r="I14751" s="4">
        <v>4800</v>
      </c>
      <c r="J14751" s="4">
        <v>4800</v>
      </c>
    </row>
    <row r="14752" spans="2:10" x14ac:dyDescent="0.35">
      <c r="B14752" t="s">
        <v>56</v>
      </c>
      <c r="D14752" s="4">
        <v>18355467</v>
      </c>
      <c r="E14752" s="4">
        <v>445656</v>
      </c>
      <c r="I14752" s="4">
        <v>18801124</v>
      </c>
      <c r="J14752" s="4">
        <v>18801123</v>
      </c>
    </row>
    <row r="14753" spans="1:10" x14ac:dyDescent="0.35">
      <c r="B14753" t="s">
        <v>1885</v>
      </c>
      <c r="C14753" t="s">
        <v>1886</v>
      </c>
      <c r="D14753" s="4">
        <v>391196</v>
      </c>
      <c r="I14753" s="4">
        <v>391196</v>
      </c>
      <c r="J14753" s="4">
        <v>391196</v>
      </c>
    </row>
    <row r="14754" spans="1:10" x14ac:dyDescent="0.35">
      <c r="B14754" t="s">
        <v>57</v>
      </c>
      <c r="D14754" s="4">
        <v>391196</v>
      </c>
      <c r="I14754" s="4">
        <v>391196</v>
      </c>
      <c r="J14754" s="4">
        <v>391196</v>
      </c>
    </row>
    <row r="14755" spans="1:10" x14ac:dyDescent="0.35">
      <c r="B14755" t="s">
        <v>1887</v>
      </c>
      <c r="C14755" t="s">
        <v>1898</v>
      </c>
      <c r="D14755" s="4">
        <v>38011</v>
      </c>
      <c r="I14755" s="4">
        <v>38011</v>
      </c>
      <c r="J14755" s="4">
        <v>38011</v>
      </c>
    </row>
    <row r="14756" spans="1:10" x14ac:dyDescent="0.35">
      <c r="C14756" t="s">
        <v>1904</v>
      </c>
      <c r="D14756" s="4">
        <v>750000</v>
      </c>
      <c r="I14756" s="4">
        <v>750000</v>
      </c>
      <c r="J14756" s="4">
        <v>750000</v>
      </c>
    </row>
    <row r="14757" spans="1:10" x14ac:dyDescent="0.35">
      <c r="C14757" t="s">
        <v>1888</v>
      </c>
      <c r="H14757" s="4">
        <v>9600000</v>
      </c>
      <c r="I14757" s="4">
        <v>9600000</v>
      </c>
      <c r="J14757">
        <v>0</v>
      </c>
    </row>
    <row r="14758" spans="1:10" x14ac:dyDescent="0.35">
      <c r="C14758" t="s">
        <v>1901</v>
      </c>
      <c r="E14758" s="4">
        <v>11582977</v>
      </c>
      <c r="I14758" s="4">
        <v>11582977</v>
      </c>
      <c r="J14758">
        <v>11582977</v>
      </c>
    </row>
    <row r="14759" spans="1:10" x14ac:dyDescent="0.35">
      <c r="C14759" t="s">
        <v>1889</v>
      </c>
      <c r="E14759" s="4">
        <v>10842099</v>
      </c>
      <c r="I14759" s="4">
        <v>10842099</v>
      </c>
      <c r="J14759">
        <v>10842099</v>
      </c>
    </row>
    <row r="14760" spans="1:10" x14ac:dyDescent="0.35">
      <c r="C14760" t="s">
        <v>1890</v>
      </c>
      <c r="E14760" s="4">
        <v>7500000</v>
      </c>
      <c r="I14760" s="4">
        <v>7500000</v>
      </c>
      <c r="J14760">
        <v>7500000</v>
      </c>
    </row>
    <row r="14761" spans="1:10" x14ac:dyDescent="0.35">
      <c r="C14761" t="s">
        <v>1902</v>
      </c>
      <c r="E14761" s="4">
        <v>24750000</v>
      </c>
      <c r="I14761" s="4">
        <v>24750000</v>
      </c>
      <c r="J14761">
        <v>24750000</v>
      </c>
    </row>
    <row r="14762" spans="1:10" x14ac:dyDescent="0.35">
      <c r="B14762" t="s">
        <v>58</v>
      </c>
      <c r="D14762" s="4">
        <v>788011</v>
      </c>
      <c r="E14762" s="4">
        <v>54675076</v>
      </c>
      <c r="H14762" s="4">
        <v>9600000</v>
      </c>
      <c r="I14762" s="4">
        <v>65063087</v>
      </c>
      <c r="J14762" s="4">
        <v>55463087</v>
      </c>
    </row>
    <row r="14763" spans="1:10" x14ac:dyDescent="0.35">
      <c r="A14763" t="s">
        <v>1804</v>
      </c>
      <c r="D14763" s="4">
        <v>271085679</v>
      </c>
      <c r="E14763" s="4">
        <v>91694577</v>
      </c>
      <c r="F14763" s="4">
        <v>12937071</v>
      </c>
      <c r="G14763" s="4">
        <v>2390137</v>
      </c>
      <c r="H14763" s="4">
        <v>52496180</v>
      </c>
      <c r="I14763" s="4">
        <v>430603644</v>
      </c>
      <c r="J14763" s="4">
        <v>362780256</v>
      </c>
    </row>
    <row r="14764" spans="1:10" x14ac:dyDescent="0.35">
      <c r="A14764" t="s">
        <v>1362</v>
      </c>
      <c r="B14764" t="s">
        <v>1842</v>
      </c>
      <c r="C14764" t="s">
        <v>1843</v>
      </c>
      <c r="D14764" s="4">
        <v>15033410</v>
      </c>
      <c r="F14764" s="4">
        <v>7873600</v>
      </c>
      <c r="I14764" s="4">
        <v>22907010</v>
      </c>
      <c r="J14764" s="4">
        <v>15033410</v>
      </c>
    </row>
    <row r="14765" spans="1:10" x14ac:dyDescent="0.35">
      <c r="C14765" t="s">
        <v>1844</v>
      </c>
      <c r="D14765" s="4">
        <v>82199</v>
      </c>
      <c r="F14765" s="4">
        <v>682520</v>
      </c>
      <c r="H14765" s="4">
        <v>1456768</v>
      </c>
      <c r="I14765" s="4">
        <v>2221488</v>
      </c>
      <c r="J14765" s="4">
        <v>82199</v>
      </c>
    </row>
    <row r="14766" spans="1:10" x14ac:dyDescent="0.35">
      <c r="C14766" t="s">
        <v>1845</v>
      </c>
      <c r="D14766" s="4">
        <v>1635258</v>
      </c>
      <c r="I14766" s="4">
        <v>1635258</v>
      </c>
      <c r="J14766" s="4">
        <v>1635258</v>
      </c>
    </row>
    <row r="14767" spans="1:10" x14ac:dyDescent="0.35">
      <c r="B14767" t="s">
        <v>51</v>
      </c>
      <c r="D14767" s="4">
        <v>16750866</v>
      </c>
      <c r="F14767" s="4">
        <v>8556120</v>
      </c>
      <c r="H14767" s="4">
        <v>1456768</v>
      </c>
      <c r="I14767" s="4">
        <v>26763755</v>
      </c>
      <c r="J14767" s="4">
        <v>16750866</v>
      </c>
    </row>
    <row r="14768" spans="1:10" x14ac:dyDescent="0.35">
      <c r="B14768" t="s">
        <v>1843</v>
      </c>
      <c r="C14768" t="s">
        <v>1846</v>
      </c>
      <c r="D14768" s="4">
        <v>15228525</v>
      </c>
      <c r="E14768" s="4">
        <v>450166</v>
      </c>
      <c r="I14768" s="4">
        <v>15678691</v>
      </c>
      <c r="J14768" s="4">
        <v>15678691</v>
      </c>
    </row>
    <row r="14769" spans="2:10" x14ac:dyDescent="0.35">
      <c r="C14769" t="s">
        <v>1847</v>
      </c>
      <c r="D14769" s="4">
        <v>6650147</v>
      </c>
      <c r="E14769" s="4">
        <v>1268826</v>
      </c>
      <c r="F14769" s="4">
        <v>967415</v>
      </c>
      <c r="G14769" s="4">
        <v>36615</v>
      </c>
      <c r="I14769" s="4">
        <v>8923003</v>
      </c>
      <c r="J14769" s="4">
        <v>7918973</v>
      </c>
    </row>
    <row r="14770" spans="2:10" x14ac:dyDescent="0.35">
      <c r="C14770" t="s">
        <v>1848</v>
      </c>
      <c r="D14770" s="4">
        <v>3979</v>
      </c>
      <c r="E14770" s="4">
        <v>28709</v>
      </c>
      <c r="I14770" s="4">
        <v>32688</v>
      </c>
      <c r="J14770" s="4">
        <v>32688</v>
      </c>
    </row>
    <row r="14771" spans="2:10" x14ac:dyDescent="0.35">
      <c r="B14771" t="s">
        <v>52</v>
      </c>
      <c r="D14771" s="4">
        <v>21882651</v>
      </c>
      <c r="E14771" s="4">
        <v>1747701</v>
      </c>
      <c r="F14771" s="4">
        <v>967415</v>
      </c>
      <c r="G14771" s="4">
        <v>36615</v>
      </c>
      <c r="I14771" s="4">
        <v>24634383</v>
      </c>
      <c r="J14771" s="4">
        <v>23630352</v>
      </c>
    </row>
    <row r="14772" spans="2:10" x14ac:dyDescent="0.35">
      <c r="B14772" t="s">
        <v>1849</v>
      </c>
      <c r="C14772" t="s">
        <v>1850</v>
      </c>
      <c r="E14772" s="4">
        <v>6400000</v>
      </c>
      <c r="I14772" s="4">
        <v>6400000</v>
      </c>
      <c r="J14772">
        <v>6400000</v>
      </c>
    </row>
    <row r="14773" spans="2:10" x14ac:dyDescent="0.35">
      <c r="B14773" t="s">
        <v>53</v>
      </c>
      <c r="E14773" s="4">
        <v>6400000</v>
      </c>
      <c r="I14773" s="4">
        <v>6400000</v>
      </c>
      <c r="J14773">
        <v>6400000</v>
      </c>
    </row>
    <row r="14774" spans="2:10" x14ac:dyDescent="0.35">
      <c r="B14774" t="s">
        <v>1844</v>
      </c>
      <c r="C14774" t="s">
        <v>1934</v>
      </c>
      <c r="D14774" s="4">
        <v>853</v>
      </c>
      <c r="I14774" s="4">
        <v>853</v>
      </c>
      <c r="J14774" s="4">
        <v>853</v>
      </c>
    </row>
    <row r="14775" spans="2:10" x14ac:dyDescent="0.35">
      <c r="C14775" t="s">
        <v>1851</v>
      </c>
      <c r="D14775" s="4">
        <v>401162</v>
      </c>
      <c r="I14775" s="4">
        <v>401162</v>
      </c>
      <c r="J14775" s="4">
        <v>401162</v>
      </c>
    </row>
    <row r="14776" spans="2:10" x14ac:dyDescent="0.35">
      <c r="C14776" t="s">
        <v>1852</v>
      </c>
      <c r="D14776" s="4">
        <v>0</v>
      </c>
      <c r="F14776" s="4">
        <v>7684</v>
      </c>
      <c r="G14776" s="4">
        <v>22090</v>
      </c>
      <c r="I14776" s="4">
        <v>29774</v>
      </c>
      <c r="J14776" s="4">
        <v>0</v>
      </c>
    </row>
    <row r="14777" spans="2:10" x14ac:dyDescent="0.35">
      <c r="C14777" t="s">
        <v>1853</v>
      </c>
      <c r="D14777" s="4">
        <v>150</v>
      </c>
      <c r="F14777" s="4">
        <v>770</v>
      </c>
      <c r="G14777" s="4">
        <v>7695</v>
      </c>
      <c r="I14777" s="4">
        <v>8615</v>
      </c>
      <c r="J14777" s="4">
        <v>150</v>
      </c>
    </row>
    <row r="14778" spans="2:10" x14ac:dyDescent="0.35">
      <c r="C14778" t="s">
        <v>1893</v>
      </c>
      <c r="H14778" s="4">
        <v>2052</v>
      </c>
      <c r="I14778" s="4">
        <v>2052</v>
      </c>
      <c r="J14778">
        <v>0</v>
      </c>
    </row>
    <row r="14779" spans="2:10" x14ac:dyDescent="0.35">
      <c r="C14779" t="s">
        <v>1854</v>
      </c>
      <c r="D14779" s="4">
        <v>443843</v>
      </c>
      <c r="H14779" s="4">
        <v>114323</v>
      </c>
      <c r="I14779" s="4">
        <v>558166</v>
      </c>
      <c r="J14779" s="4">
        <v>443843</v>
      </c>
    </row>
    <row r="14780" spans="2:10" x14ac:dyDescent="0.35">
      <c r="C14780" t="s">
        <v>1855</v>
      </c>
      <c r="D14780" s="4">
        <v>210068</v>
      </c>
      <c r="H14780" s="4">
        <v>349910</v>
      </c>
      <c r="I14780" s="4">
        <v>559979</v>
      </c>
      <c r="J14780" s="4">
        <v>210068</v>
      </c>
    </row>
    <row r="14781" spans="2:10" x14ac:dyDescent="0.35">
      <c r="C14781" t="s">
        <v>1856</v>
      </c>
      <c r="D14781" s="4">
        <v>2001</v>
      </c>
      <c r="H14781" s="4">
        <v>103539</v>
      </c>
      <c r="I14781" s="4">
        <v>105539</v>
      </c>
      <c r="J14781" s="4">
        <v>2001</v>
      </c>
    </row>
    <row r="14782" spans="2:10" x14ac:dyDescent="0.35">
      <c r="C14782" t="s">
        <v>1857</v>
      </c>
      <c r="D14782" s="4">
        <v>32590</v>
      </c>
      <c r="H14782" s="4">
        <v>679</v>
      </c>
      <c r="I14782" s="4">
        <v>33269</v>
      </c>
      <c r="J14782" s="4">
        <v>32590</v>
      </c>
    </row>
    <row r="14783" spans="2:10" x14ac:dyDescent="0.35">
      <c r="C14783" t="s">
        <v>1858</v>
      </c>
      <c r="E14783" s="4">
        <v>64353</v>
      </c>
      <c r="H14783" s="4">
        <v>100552</v>
      </c>
      <c r="I14783" s="4">
        <v>164905</v>
      </c>
      <c r="J14783">
        <v>64353</v>
      </c>
    </row>
    <row r="14784" spans="2:10" x14ac:dyDescent="0.35">
      <c r="C14784" t="s">
        <v>1859</v>
      </c>
      <c r="D14784" s="4">
        <v>202038</v>
      </c>
      <c r="E14784" s="4">
        <v>125000</v>
      </c>
      <c r="G14784" s="4">
        <v>105421</v>
      </c>
      <c r="H14784" s="4">
        <v>881114</v>
      </c>
      <c r="I14784" s="4">
        <v>1313573</v>
      </c>
      <c r="J14784" s="4">
        <v>327038</v>
      </c>
    </row>
    <row r="14785" spans="2:10" x14ac:dyDescent="0.35">
      <c r="C14785" t="s">
        <v>1860</v>
      </c>
      <c r="H14785" s="4">
        <v>434812</v>
      </c>
      <c r="I14785" s="4">
        <v>434812</v>
      </c>
      <c r="J14785">
        <v>0</v>
      </c>
    </row>
    <row r="14786" spans="2:10" x14ac:dyDescent="0.35">
      <c r="C14786" t="s">
        <v>1861</v>
      </c>
      <c r="D14786" s="4">
        <v>127866</v>
      </c>
      <c r="I14786" s="4">
        <v>127866</v>
      </c>
      <c r="J14786" s="4">
        <v>127866</v>
      </c>
    </row>
    <row r="14787" spans="2:10" x14ac:dyDescent="0.35">
      <c r="C14787" t="s">
        <v>1862</v>
      </c>
      <c r="H14787" s="4">
        <v>341857</v>
      </c>
      <c r="I14787" s="4">
        <v>341857</v>
      </c>
      <c r="J14787">
        <v>0</v>
      </c>
    </row>
    <row r="14788" spans="2:10" x14ac:dyDescent="0.35">
      <c r="C14788" t="s">
        <v>1863</v>
      </c>
      <c r="D14788" s="4">
        <v>1100</v>
      </c>
      <c r="H14788" s="4">
        <v>38900</v>
      </c>
      <c r="I14788" s="4">
        <v>39999</v>
      </c>
      <c r="J14788" s="4">
        <v>1100</v>
      </c>
    </row>
    <row r="14789" spans="2:10" x14ac:dyDescent="0.35">
      <c r="B14789" t="s">
        <v>54</v>
      </c>
      <c r="D14789" s="4">
        <v>1421671</v>
      </c>
      <c r="E14789" s="4">
        <v>189353</v>
      </c>
      <c r="F14789" s="4">
        <v>8453</v>
      </c>
      <c r="G14789" s="4">
        <v>135206</v>
      </c>
      <c r="H14789" s="4">
        <v>2367738</v>
      </c>
      <c r="I14789" s="4">
        <v>4122421</v>
      </c>
      <c r="J14789" s="4">
        <v>1611024</v>
      </c>
    </row>
    <row r="14790" spans="2:10" x14ac:dyDescent="0.35">
      <c r="B14790" t="s">
        <v>1845</v>
      </c>
      <c r="C14790" t="s">
        <v>1865</v>
      </c>
      <c r="D14790" s="4">
        <v>3488</v>
      </c>
      <c r="H14790" s="4">
        <v>131762</v>
      </c>
      <c r="I14790" s="4">
        <v>135251</v>
      </c>
      <c r="J14790" s="4">
        <v>3488</v>
      </c>
    </row>
    <row r="14791" spans="2:10" x14ac:dyDescent="0.35">
      <c r="C14791" t="s">
        <v>1866</v>
      </c>
      <c r="D14791" s="4">
        <v>3161</v>
      </c>
      <c r="I14791" s="4">
        <v>3161</v>
      </c>
      <c r="J14791" s="4">
        <v>3161</v>
      </c>
    </row>
    <row r="14792" spans="2:10" x14ac:dyDescent="0.35">
      <c r="C14792" t="s">
        <v>1867</v>
      </c>
      <c r="D14792" s="4">
        <v>259294</v>
      </c>
      <c r="E14792" s="4">
        <v>4500</v>
      </c>
      <c r="F14792" s="4">
        <v>9000</v>
      </c>
      <c r="H14792" s="4">
        <v>2479887</v>
      </c>
      <c r="I14792" s="4">
        <v>2752681</v>
      </c>
      <c r="J14792" s="4">
        <v>263794</v>
      </c>
    </row>
    <row r="14793" spans="2:10" x14ac:dyDescent="0.35">
      <c r="C14793" t="s">
        <v>1868</v>
      </c>
      <c r="D14793" s="4">
        <v>20936</v>
      </c>
      <c r="F14793" s="4">
        <v>10519</v>
      </c>
      <c r="H14793" s="4">
        <v>1507025</v>
      </c>
      <c r="I14793" s="4">
        <v>1538479</v>
      </c>
      <c r="J14793" s="4">
        <v>20936</v>
      </c>
    </row>
    <row r="14794" spans="2:10" x14ac:dyDescent="0.35">
      <c r="C14794" t="s">
        <v>1869</v>
      </c>
      <c r="H14794" s="4">
        <v>530400</v>
      </c>
      <c r="I14794" s="4">
        <v>530400</v>
      </c>
      <c r="J14794">
        <v>0</v>
      </c>
    </row>
    <row r="14795" spans="2:10" x14ac:dyDescent="0.35">
      <c r="C14795" t="s">
        <v>1870</v>
      </c>
      <c r="D14795" s="4">
        <v>83501</v>
      </c>
      <c r="E14795" s="4">
        <v>13302</v>
      </c>
      <c r="G14795" s="4">
        <v>1554262</v>
      </c>
      <c r="H14795" s="4">
        <v>205643</v>
      </c>
      <c r="I14795" s="4">
        <v>1856707</v>
      </c>
      <c r="J14795" s="4">
        <v>96803</v>
      </c>
    </row>
    <row r="14796" spans="2:10" x14ac:dyDescent="0.35">
      <c r="C14796" t="s">
        <v>1871</v>
      </c>
      <c r="D14796" s="4">
        <v>14383</v>
      </c>
      <c r="H14796" s="4">
        <v>4489041</v>
      </c>
      <c r="I14796" s="4">
        <v>4503423</v>
      </c>
      <c r="J14796" s="4">
        <v>14383</v>
      </c>
    </row>
    <row r="14797" spans="2:10" x14ac:dyDescent="0.35">
      <c r="C14797" t="s">
        <v>1872</v>
      </c>
      <c r="D14797" s="4">
        <v>178019</v>
      </c>
      <c r="E14797" s="4">
        <v>49000</v>
      </c>
      <c r="I14797" s="4">
        <v>227019</v>
      </c>
      <c r="J14797" s="4">
        <v>227019</v>
      </c>
    </row>
    <row r="14798" spans="2:10" x14ac:dyDescent="0.35">
      <c r="C14798" t="s">
        <v>1873</v>
      </c>
      <c r="D14798" s="4">
        <v>10664</v>
      </c>
      <c r="I14798" s="4">
        <v>10664</v>
      </c>
      <c r="J14798" s="4">
        <v>10664</v>
      </c>
    </row>
    <row r="14799" spans="2:10" x14ac:dyDescent="0.35">
      <c r="C14799" t="s">
        <v>1874</v>
      </c>
      <c r="D14799" s="4">
        <v>3410</v>
      </c>
      <c r="I14799" s="4">
        <v>3410</v>
      </c>
      <c r="J14799" s="4">
        <v>3410</v>
      </c>
    </row>
    <row r="14800" spans="2:10" x14ac:dyDescent="0.35">
      <c r="C14800" t="s">
        <v>1875</v>
      </c>
      <c r="D14800" s="4">
        <v>0</v>
      </c>
      <c r="H14800" s="4">
        <v>23248</v>
      </c>
      <c r="I14800" s="4">
        <v>23248</v>
      </c>
      <c r="J14800" s="4">
        <v>0</v>
      </c>
    </row>
    <row r="14801" spans="2:10" x14ac:dyDescent="0.35">
      <c r="C14801" t="s">
        <v>1876</v>
      </c>
      <c r="H14801" s="4">
        <v>67200</v>
      </c>
      <c r="I14801" s="4">
        <v>67200</v>
      </c>
      <c r="J14801">
        <v>0</v>
      </c>
    </row>
    <row r="14802" spans="2:10" x14ac:dyDescent="0.35">
      <c r="C14802" t="s">
        <v>1877</v>
      </c>
      <c r="D14802" s="4">
        <v>50871</v>
      </c>
      <c r="I14802" s="4">
        <v>50871</v>
      </c>
      <c r="J14802" s="4">
        <v>50871</v>
      </c>
    </row>
    <row r="14803" spans="2:10" x14ac:dyDescent="0.35">
      <c r="B14803" t="s">
        <v>55</v>
      </c>
      <c r="D14803" s="4">
        <v>627728</v>
      </c>
      <c r="E14803" s="4">
        <v>66802</v>
      </c>
      <c r="F14803" s="4">
        <v>19519</v>
      </c>
      <c r="G14803" s="4">
        <v>1554262</v>
      </c>
      <c r="H14803" s="4">
        <v>9434206</v>
      </c>
      <c r="I14803" s="4">
        <v>11702517</v>
      </c>
      <c r="J14803" s="4">
        <v>694530</v>
      </c>
    </row>
    <row r="14804" spans="2:10" x14ac:dyDescent="0.35">
      <c r="B14804" t="s">
        <v>1878</v>
      </c>
      <c r="C14804" t="s">
        <v>1879</v>
      </c>
      <c r="D14804" s="4">
        <v>1648875</v>
      </c>
      <c r="I14804" s="4">
        <v>1648875</v>
      </c>
      <c r="J14804" s="4">
        <v>1648875</v>
      </c>
    </row>
    <row r="14805" spans="2:10" x14ac:dyDescent="0.35">
      <c r="C14805" t="s">
        <v>1907</v>
      </c>
      <c r="D14805" s="4">
        <v>979</v>
      </c>
      <c r="I14805" s="4">
        <v>979</v>
      </c>
      <c r="J14805" s="4">
        <v>979</v>
      </c>
    </row>
    <row r="14806" spans="2:10" x14ac:dyDescent="0.35">
      <c r="C14806" t="s">
        <v>1880</v>
      </c>
      <c r="D14806" s="4">
        <v>1201158</v>
      </c>
      <c r="I14806" s="4">
        <v>1201158</v>
      </c>
      <c r="J14806" s="4">
        <v>1201158</v>
      </c>
    </row>
    <row r="14807" spans="2:10" x14ac:dyDescent="0.35">
      <c r="C14807" t="s">
        <v>1881</v>
      </c>
      <c r="D14807" s="4">
        <v>2044292</v>
      </c>
      <c r="I14807" s="4">
        <v>2044292</v>
      </c>
      <c r="J14807" s="4">
        <v>2044292</v>
      </c>
    </row>
    <row r="14808" spans="2:10" x14ac:dyDescent="0.35">
      <c r="C14808" t="s">
        <v>1882</v>
      </c>
      <c r="D14808" s="4">
        <v>3719</v>
      </c>
      <c r="F14808" s="4">
        <v>328795</v>
      </c>
      <c r="I14808" s="4">
        <v>332515</v>
      </c>
      <c r="J14808" s="4">
        <v>3719</v>
      </c>
    </row>
    <row r="14809" spans="2:10" x14ac:dyDescent="0.35">
      <c r="C14809" t="s">
        <v>1883</v>
      </c>
      <c r="D14809" s="4">
        <v>84766</v>
      </c>
      <c r="I14809" s="4">
        <v>84766</v>
      </c>
      <c r="J14809" s="4">
        <v>84766</v>
      </c>
    </row>
    <row r="14810" spans="2:10" x14ac:dyDescent="0.35">
      <c r="C14810" t="s">
        <v>1884</v>
      </c>
      <c r="D14810" s="4">
        <v>2333</v>
      </c>
      <c r="I14810" s="4">
        <v>2333</v>
      </c>
      <c r="J14810" s="4">
        <v>2333</v>
      </c>
    </row>
    <row r="14811" spans="2:10" x14ac:dyDescent="0.35">
      <c r="B14811" t="s">
        <v>56</v>
      </c>
      <c r="D14811" s="4">
        <v>4986122</v>
      </c>
      <c r="F14811" s="4">
        <v>328795</v>
      </c>
      <c r="I14811" s="4">
        <v>5314917</v>
      </c>
      <c r="J14811" s="4">
        <v>4986122</v>
      </c>
    </row>
    <row r="14812" spans="2:10" x14ac:dyDescent="0.35">
      <c r="B14812" t="s">
        <v>1885</v>
      </c>
      <c r="C14812" t="s">
        <v>1886</v>
      </c>
      <c r="H14812" s="4">
        <v>164962</v>
      </c>
      <c r="I14812" s="4">
        <v>164962</v>
      </c>
      <c r="J14812">
        <v>0</v>
      </c>
    </row>
    <row r="14813" spans="2:10" x14ac:dyDescent="0.35">
      <c r="B14813" t="s">
        <v>57</v>
      </c>
      <c r="H14813" s="4">
        <v>164962</v>
      </c>
      <c r="I14813" s="4">
        <v>164962</v>
      </c>
      <c r="J14813">
        <v>0</v>
      </c>
    </row>
    <row r="14814" spans="2:10" x14ac:dyDescent="0.35">
      <c r="B14814" t="s">
        <v>1887</v>
      </c>
      <c r="C14814" t="s">
        <v>1898</v>
      </c>
      <c r="D14814" s="4">
        <v>30409</v>
      </c>
      <c r="I14814" s="4">
        <v>30409</v>
      </c>
      <c r="J14814" s="4">
        <v>30409</v>
      </c>
    </row>
    <row r="14815" spans="2:10" x14ac:dyDescent="0.35">
      <c r="C14815" t="s">
        <v>1888</v>
      </c>
      <c r="H14815" s="4">
        <v>576000</v>
      </c>
      <c r="I14815" s="4">
        <v>576000</v>
      </c>
      <c r="J14815">
        <v>0</v>
      </c>
    </row>
    <row r="14816" spans="2:10" x14ac:dyDescent="0.35">
      <c r="C14816" t="s">
        <v>1901</v>
      </c>
      <c r="G14816" s="4">
        <v>337500</v>
      </c>
      <c r="I14816" s="4">
        <v>337500</v>
      </c>
      <c r="J14816">
        <v>0</v>
      </c>
    </row>
    <row r="14817" spans="1:10" x14ac:dyDescent="0.35">
      <c r="C14817" t="s">
        <v>1889</v>
      </c>
      <c r="G14817" s="4">
        <v>420000</v>
      </c>
      <c r="I14817" s="4">
        <v>420000</v>
      </c>
      <c r="J14817">
        <v>0</v>
      </c>
    </row>
    <row r="14818" spans="1:10" x14ac:dyDescent="0.35">
      <c r="C14818" t="s">
        <v>1890</v>
      </c>
      <c r="G14818" s="4">
        <v>262500</v>
      </c>
      <c r="I14818" s="4">
        <v>262500</v>
      </c>
      <c r="J14818">
        <v>0</v>
      </c>
    </row>
    <row r="14819" spans="1:10" x14ac:dyDescent="0.35">
      <c r="C14819" t="s">
        <v>1902</v>
      </c>
      <c r="G14819" s="4">
        <v>675000</v>
      </c>
      <c r="I14819" s="4">
        <v>675000</v>
      </c>
      <c r="J14819">
        <v>0</v>
      </c>
    </row>
    <row r="14820" spans="1:10" x14ac:dyDescent="0.35">
      <c r="B14820" t="s">
        <v>58</v>
      </c>
      <c r="D14820" s="4">
        <v>30409</v>
      </c>
      <c r="G14820" s="4">
        <v>1695000</v>
      </c>
      <c r="H14820" s="4">
        <v>576000</v>
      </c>
      <c r="I14820" s="4">
        <v>2301409</v>
      </c>
      <c r="J14820" s="4">
        <v>30409</v>
      </c>
    </row>
    <row r="14821" spans="1:10" x14ac:dyDescent="0.35">
      <c r="A14821" t="s">
        <v>1805</v>
      </c>
      <c r="D14821" s="4">
        <v>45699447</v>
      </c>
      <c r="E14821" s="4">
        <v>8403856</v>
      </c>
      <c r="F14821" s="4">
        <v>9880303</v>
      </c>
      <c r="G14821" s="4">
        <v>3421084</v>
      </c>
      <c r="H14821" s="4">
        <v>13999674</v>
      </c>
      <c r="I14821" s="4">
        <v>81404363</v>
      </c>
      <c r="J14821" s="4">
        <v>54103303</v>
      </c>
    </row>
    <row r="14822" spans="1:10" x14ac:dyDescent="0.35">
      <c r="A14822" t="s">
        <v>1367</v>
      </c>
      <c r="B14822" t="s">
        <v>1842</v>
      </c>
      <c r="C14822" t="s">
        <v>1843</v>
      </c>
      <c r="D14822" s="4">
        <v>52015051</v>
      </c>
      <c r="E14822" s="4">
        <v>4932244</v>
      </c>
      <c r="F14822" s="4">
        <v>23700600</v>
      </c>
      <c r="I14822" s="4">
        <v>80647894</v>
      </c>
      <c r="J14822" s="4">
        <v>56947295</v>
      </c>
    </row>
    <row r="14823" spans="1:10" x14ac:dyDescent="0.35">
      <c r="C14823" t="s">
        <v>1844</v>
      </c>
      <c r="D14823" s="4">
        <v>1315384</v>
      </c>
      <c r="E14823" s="4">
        <v>280707</v>
      </c>
      <c r="F14823" s="4">
        <v>2037181</v>
      </c>
      <c r="G14823" s="4">
        <v>1049550</v>
      </c>
      <c r="H14823" s="4">
        <v>3686533</v>
      </c>
      <c r="I14823" s="4">
        <v>8369354</v>
      </c>
      <c r="J14823" s="4">
        <v>1596091</v>
      </c>
    </row>
    <row r="14824" spans="1:10" x14ac:dyDescent="0.35">
      <c r="C14824" t="s">
        <v>1845</v>
      </c>
      <c r="D14824" s="4">
        <v>6576896</v>
      </c>
      <c r="I14824" s="4">
        <v>6576896</v>
      </c>
      <c r="J14824" s="4">
        <v>6576896</v>
      </c>
    </row>
    <row r="14825" spans="1:10" x14ac:dyDescent="0.35">
      <c r="B14825" t="s">
        <v>51</v>
      </c>
      <c r="D14825" s="4">
        <v>59907330</v>
      </c>
      <c r="E14825" s="4">
        <v>5212951</v>
      </c>
      <c r="F14825" s="4">
        <v>25737781</v>
      </c>
      <c r="G14825" s="4">
        <v>1049550</v>
      </c>
      <c r="H14825" s="4">
        <v>3686533</v>
      </c>
      <c r="I14825" s="4">
        <v>95594144</v>
      </c>
      <c r="J14825" s="4">
        <v>65120281</v>
      </c>
    </row>
    <row r="14826" spans="1:10" x14ac:dyDescent="0.35">
      <c r="B14826" t="s">
        <v>1843</v>
      </c>
      <c r="C14826" t="s">
        <v>1846</v>
      </c>
      <c r="D14826" s="4">
        <v>34661502</v>
      </c>
      <c r="E14826" s="4">
        <v>1329030</v>
      </c>
      <c r="H14826" s="4">
        <v>148000</v>
      </c>
      <c r="I14826" s="4">
        <v>36138532</v>
      </c>
      <c r="J14826" s="4">
        <v>35990532</v>
      </c>
    </row>
    <row r="14827" spans="1:10" x14ac:dyDescent="0.35">
      <c r="C14827" t="s">
        <v>1847</v>
      </c>
      <c r="D14827" s="4">
        <v>24364764</v>
      </c>
      <c r="F14827" s="4">
        <v>697838</v>
      </c>
      <c r="G14827" s="4">
        <v>1373324</v>
      </c>
      <c r="H14827" s="4">
        <v>305988</v>
      </c>
      <c r="I14827" s="4">
        <v>26741913</v>
      </c>
      <c r="J14827" s="4">
        <v>24364764</v>
      </c>
    </row>
    <row r="14828" spans="1:10" x14ac:dyDescent="0.35">
      <c r="C14828" t="s">
        <v>1848</v>
      </c>
      <c r="D14828" s="4">
        <v>28207</v>
      </c>
      <c r="E14828" s="4">
        <v>76232</v>
      </c>
      <c r="I14828" s="4">
        <v>104439</v>
      </c>
      <c r="J14828" s="4">
        <v>104439</v>
      </c>
    </row>
    <row r="14829" spans="1:10" x14ac:dyDescent="0.35">
      <c r="B14829" t="s">
        <v>52</v>
      </c>
      <c r="D14829" s="4">
        <v>59054472</v>
      </c>
      <c r="E14829" s="4">
        <v>1405262</v>
      </c>
      <c r="F14829" s="4">
        <v>697838</v>
      </c>
      <c r="G14829" s="4">
        <v>1373324</v>
      </c>
      <c r="H14829" s="4">
        <v>453988</v>
      </c>
      <c r="I14829" s="4">
        <v>62984884</v>
      </c>
      <c r="J14829" s="4">
        <v>60459734</v>
      </c>
    </row>
    <row r="14830" spans="1:10" x14ac:dyDescent="0.35">
      <c r="B14830" t="s">
        <v>1849</v>
      </c>
      <c r="C14830" t="s">
        <v>1850</v>
      </c>
      <c r="D14830" s="4">
        <v>12800000</v>
      </c>
      <c r="I14830" s="4">
        <v>12800000</v>
      </c>
      <c r="J14830" s="4">
        <v>12800000</v>
      </c>
    </row>
    <row r="14831" spans="1:10" x14ac:dyDescent="0.35">
      <c r="B14831" t="s">
        <v>53</v>
      </c>
      <c r="D14831" s="4">
        <v>12800000</v>
      </c>
      <c r="I14831" s="4">
        <v>12800000</v>
      </c>
      <c r="J14831" s="4">
        <v>12800000</v>
      </c>
    </row>
    <row r="14832" spans="1:10" x14ac:dyDescent="0.35">
      <c r="B14832" t="s">
        <v>1844</v>
      </c>
      <c r="C14832" t="s">
        <v>1851</v>
      </c>
      <c r="D14832" s="4">
        <v>195310</v>
      </c>
      <c r="F14832" s="4">
        <v>1620970</v>
      </c>
      <c r="I14832" s="4">
        <v>1816280</v>
      </c>
      <c r="J14832" s="4">
        <v>195310</v>
      </c>
    </row>
    <row r="14833" spans="2:10" x14ac:dyDescent="0.35">
      <c r="C14833" t="s">
        <v>1852</v>
      </c>
      <c r="D14833" s="4">
        <v>315</v>
      </c>
      <c r="E14833" s="4">
        <v>1363</v>
      </c>
      <c r="F14833" s="4">
        <v>16355</v>
      </c>
      <c r="H14833" s="4">
        <v>1363</v>
      </c>
      <c r="I14833" s="4">
        <v>19396</v>
      </c>
      <c r="J14833" s="4">
        <v>1678</v>
      </c>
    </row>
    <row r="14834" spans="2:10" x14ac:dyDescent="0.35">
      <c r="C14834" t="s">
        <v>1853</v>
      </c>
      <c r="F14834" s="4">
        <v>11691</v>
      </c>
      <c r="H14834" s="4">
        <v>5461</v>
      </c>
      <c r="I14834" s="4">
        <v>17152</v>
      </c>
      <c r="J14834">
        <v>0</v>
      </c>
    </row>
    <row r="14835" spans="2:10" x14ac:dyDescent="0.35">
      <c r="C14835" t="s">
        <v>1893</v>
      </c>
      <c r="F14835" s="4">
        <v>2389</v>
      </c>
      <c r="H14835" s="4">
        <v>3584</v>
      </c>
      <c r="I14835" s="4">
        <v>5973</v>
      </c>
      <c r="J14835">
        <v>0</v>
      </c>
    </row>
    <row r="14836" spans="2:10" x14ac:dyDescent="0.35">
      <c r="C14836" t="s">
        <v>1903</v>
      </c>
      <c r="D14836" s="4">
        <v>18031</v>
      </c>
      <c r="I14836" s="4">
        <v>18031</v>
      </c>
      <c r="J14836" s="4">
        <v>18031</v>
      </c>
    </row>
    <row r="14837" spans="2:10" x14ac:dyDescent="0.35">
      <c r="B14837" t="s">
        <v>1844</v>
      </c>
      <c r="C14837" t="s">
        <v>1854</v>
      </c>
      <c r="D14837" s="4">
        <v>941485</v>
      </c>
      <c r="I14837" s="4">
        <v>941485</v>
      </c>
      <c r="J14837" s="4">
        <v>941485</v>
      </c>
    </row>
    <row r="14838" spans="2:10" x14ac:dyDescent="0.35">
      <c r="C14838" t="s">
        <v>1855</v>
      </c>
      <c r="D14838" s="4">
        <v>729047</v>
      </c>
      <c r="H14838" s="4">
        <v>34277</v>
      </c>
      <c r="I14838" s="4">
        <v>763325</v>
      </c>
      <c r="J14838" s="4">
        <v>729047</v>
      </c>
    </row>
    <row r="14839" spans="2:10" x14ac:dyDescent="0.35">
      <c r="C14839" t="s">
        <v>1856</v>
      </c>
      <c r="D14839" s="4">
        <v>43798</v>
      </c>
      <c r="I14839" s="4">
        <v>43798</v>
      </c>
      <c r="J14839" s="4">
        <v>43798</v>
      </c>
    </row>
    <row r="14840" spans="2:10" x14ac:dyDescent="0.35">
      <c r="C14840" t="s">
        <v>1857</v>
      </c>
      <c r="D14840" s="4">
        <v>107276</v>
      </c>
      <c r="I14840" s="4">
        <v>107276</v>
      </c>
      <c r="J14840" s="4">
        <v>107276</v>
      </c>
    </row>
    <row r="14841" spans="2:10" x14ac:dyDescent="0.35">
      <c r="C14841" t="s">
        <v>1858</v>
      </c>
      <c r="D14841" s="4">
        <v>60331</v>
      </c>
      <c r="G14841" s="4">
        <v>96027</v>
      </c>
      <c r="I14841" s="4">
        <v>156358</v>
      </c>
      <c r="J14841" s="4">
        <v>60331</v>
      </c>
    </row>
    <row r="14842" spans="2:10" x14ac:dyDescent="0.35">
      <c r="C14842" t="s">
        <v>1859</v>
      </c>
      <c r="D14842" s="4">
        <v>490739</v>
      </c>
      <c r="E14842" s="4">
        <v>293</v>
      </c>
      <c r="F14842" s="4">
        <v>105421</v>
      </c>
      <c r="G14842" s="4">
        <v>1125000</v>
      </c>
      <c r="H14842" s="4">
        <v>181117</v>
      </c>
      <c r="I14842" s="4">
        <v>1902570</v>
      </c>
      <c r="J14842" s="4">
        <v>491032</v>
      </c>
    </row>
    <row r="14843" spans="2:10" x14ac:dyDescent="0.35">
      <c r="C14843" t="s">
        <v>1860</v>
      </c>
      <c r="G14843" s="4">
        <v>2717576</v>
      </c>
      <c r="I14843" s="4">
        <v>2717576</v>
      </c>
      <c r="J14843">
        <v>0</v>
      </c>
    </row>
    <row r="14844" spans="2:10" x14ac:dyDescent="0.35">
      <c r="C14844" t="s">
        <v>1861</v>
      </c>
      <c r="D14844" s="4">
        <v>117769</v>
      </c>
      <c r="F14844" s="4">
        <v>334521</v>
      </c>
      <c r="I14844" s="4">
        <v>452289</v>
      </c>
      <c r="J14844" s="4">
        <v>117769</v>
      </c>
    </row>
    <row r="14845" spans="2:10" x14ac:dyDescent="0.35">
      <c r="C14845" t="s">
        <v>1862</v>
      </c>
      <c r="G14845" s="4">
        <v>2051142</v>
      </c>
      <c r="I14845" s="4">
        <v>2051142</v>
      </c>
      <c r="J14845">
        <v>0</v>
      </c>
    </row>
    <row r="14846" spans="2:10" x14ac:dyDescent="0.35">
      <c r="B14846" t="s">
        <v>54</v>
      </c>
      <c r="D14846" s="4">
        <v>2704102</v>
      </c>
      <c r="E14846" s="4">
        <v>1656</v>
      </c>
      <c r="F14846" s="4">
        <v>2091347</v>
      </c>
      <c r="G14846" s="4">
        <v>5989745</v>
      </c>
      <c r="H14846" s="4">
        <v>225802</v>
      </c>
      <c r="I14846" s="4">
        <v>11012653</v>
      </c>
      <c r="J14846" s="4">
        <v>2705758</v>
      </c>
    </row>
    <row r="14847" spans="2:10" x14ac:dyDescent="0.35">
      <c r="B14847" t="s">
        <v>1845</v>
      </c>
      <c r="C14847" t="s">
        <v>1864</v>
      </c>
      <c r="D14847" s="4">
        <v>33475</v>
      </c>
      <c r="I14847" s="4">
        <v>33475</v>
      </c>
      <c r="J14847" s="4">
        <v>33475</v>
      </c>
    </row>
    <row r="14848" spans="2:10" x14ac:dyDescent="0.35">
      <c r="C14848" t="s">
        <v>1865</v>
      </c>
      <c r="F14848" s="4">
        <v>153360</v>
      </c>
      <c r="H14848" s="4">
        <v>43195</v>
      </c>
      <c r="I14848" s="4">
        <v>196554</v>
      </c>
      <c r="J14848">
        <v>0</v>
      </c>
    </row>
    <row r="14849" spans="2:10" x14ac:dyDescent="0.35">
      <c r="C14849" t="s">
        <v>1866</v>
      </c>
      <c r="E14849" s="4">
        <v>0</v>
      </c>
      <c r="I14849" s="4">
        <v>0</v>
      </c>
      <c r="J14849">
        <v>0</v>
      </c>
    </row>
    <row r="14850" spans="2:10" x14ac:dyDescent="0.35">
      <c r="C14850" t="s">
        <v>1867</v>
      </c>
      <c r="D14850" s="4">
        <v>800000</v>
      </c>
      <c r="E14850" s="4">
        <v>150000</v>
      </c>
      <c r="G14850" s="4">
        <v>67500</v>
      </c>
      <c r="H14850" s="4">
        <v>4151810</v>
      </c>
      <c r="I14850" s="4">
        <v>5169310</v>
      </c>
      <c r="J14850" s="4">
        <v>950000</v>
      </c>
    </row>
    <row r="14851" spans="2:10" x14ac:dyDescent="0.35">
      <c r="C14851" t="s">
        <v>1868</v>
      </c>
      <c r="D14851" s="4">
        <v>15778</v>
      </c>
      <c r="E14851" s="4">
        <v>131556</v>
      </c>
      <c r="H14851" s="4">
        <v>4917896</v>
      </c>
      <c r="I14851" s="4">
        <v>5065230</v>
      </c>
      <c r="J14851" s="4">
        <v>147334</v>
      </c>
    </row>
    <row r="14852" spans="2:10" x14ac:dyDescent="0.35">
      <c r="C14852" t="s">
        <v>1894</v>
      </c>
      <c r="D14852" s="4">
        <v>33682</v>
      </c>
      <c r="I14852" s="4">
        <v>33682</v>
      </c>
      <c r="J14852" s="4">
        <v>33682</v>
      </c>
    </row>
    <row r="14853" spans="2:10" x14ac:dyDescent="0.35">
      <c r="C14853" t="s">
        <v>1869</v>
      </c>
      <c r="H14853" s="4">
        <v>1273920</v>
      </c>
      <c r="I14853" s="4">
        <v>1273920</v>
      </c>
      <c r="J14853">
        <v>0</v>
      </c>
    </row>
    <row r="14854" spans="2:10" x14ac:dyDescent="0.35">
      <c r="C14854" t="s">
        <v>1870</v>
      </c>
      <c r="D14854" s="4">
        <v>1157</v>
      </c>
      <c r="E14854" s="4">
        <v>9952044</v>
      </c>
      <c r="G14854" s="4">
        <v>32000</v>
      </c>
      <c r="H14854" s="4">
        <v>203949</v>
      </c>
      <c r="I14854" s="4">
        <v>10189150</v>
      </c>
      <c r="J14854" s="4">
        <v>9953201</v>
      </c>
    </row>
    <row r="14855" spans="2:10" x14ac:dyDescent="0.35">
      <c r="C14855" t="s">
        <v>1871</v>
      </c>
      <c r="D14855" s="4">
        <v>8716511</v>
      </c>
      <c r="E14855" s="4">
        <v>52968</v>
      </c>
      <c r="F14855" s="4">
        <v>29817</v>
      </c>
      <c r="G14855" s="4">
        <v>73845</v>
      </c>
      <c r="I14855" s="4">
        <v>8873141</v>
      </c>
      <c r="J14855" s="4">
        <v>8769479</v>
      </c>
    </row>
    <row r="14856" spans="2:10" x14ac:dyDescent="0.35">
      <c r="C14856" t="s">
        <v>1872</v>
      </c>
      <c r="D14856" s="4">
        <v>196000</v>
      </c>
      <c r="E14856" s="4">
        <v>196000</v>
      </c>
      <c r="I14856" s="4">
        <v>392000</v>
      </c>
      <c r="J14856" s="4">
        <v>392000</v>
      </c>
    </row>
    <row r="14857" spans="2:10" x14ac:dyDescent="0.35">
      <c r="C14857" t="s">
        <v>1875</v>
      </c>
      <c r="D14857" s="4">
        <v>0</v>
      </c>
      <c r="H14857" s="4">
        <v>40685</v>
      </c>
      <c r="I14857" s="4">
        <v>40685</v>
      </c>
      <c r="J14857" s="4">
        <v>0</v>
      </c>
    </row>
    <row r="14858" spans="2:10" x14ac:dyDescent="0.35">
      <c r="C14858" t="s">
        <v>1876</v>
      </c>
      <c r="D14858" s="4">
        <v>151639</v>
      </c>
      <c r="H14858" s="4">
        <v>519120</v>
      </c>
      <c r="I14858" s="4">
        <v>670759</v>
      </c>
      <c r="J14858" s="4">
        <v>151639</v>
      </c>
    </row>
    <row r="14859" spans="2:10" x14ac:dyDescent="0.35">
      <c r="C14859" t="s">
        <v>1877</v>
      </c>
      <c r="D14859" s="4">
        <v>433</v>
      </c>
      <c r="E14859" s="4">
        <v>0</v>
      </c>
      <c r="I14859" s="4">
        <v>433</v>
      </c>
      <c r="J14859" s="4">
        <v>433</v>
      </c>
    </row>
    <row r="14860" spans="2:10" x14ac:dyDescent="0.35">
      <c r="B14860" t="s">
        <v>55</v>
      </c>
      <c r="D14860" s="4">
        <v>9948674</v>
      </c>
      <c r="E14860" s="4">
        <v>10482568</v>
      </c>
      <c r="F14860" s="4">
        <v>183177</v>
      </c>
      <c r="G14860" s="4">
        <v>173345</v>
      </c>
      <c r="H14860" s="4">
        <v>11150575</v>
      </c>
      <c r="I14860" s="4">
        <v>31938339</v>
      </c>
      <c r="J14860" s="4">
        <v>20431242</v>
      </c>
    </row>
    <row r="14861" spans="2:10" x14ac:dyDescent="0.35">
      <c r="B14861" t="s">
        <v>1878</v>
      </c>
      <c r="C14861" t="s">
        <v>1879</v>
      </c>
      <c r="D14861" s="4">
        <v>4196000</v>
      </c>
      <c r="I14861" s="4">
        <v>4196000</v>
      </c>
      <c r="J14861" s="4">
        <v>4196000</v>
      </c>
    </row>
    <row r="14862" spans="2:10" x14ac:dyDescent="0.35">
      <c r="C14862" t="s">
        <v>1880</v>
      </c>
      <c r="D14862" s="4">
        <v>1866079</v>
      </c>
      <c r="I14862" s="4">
        <v>1866079</v>
      </c>
      <c r="J14862" s="4">
        <v>1866079</v>
      </c>
    </row>
    <row r="14863" spans="2:10" x14ac:dyDescent="0.35">
      <c r="C14863" t="s">
        <v>1881</v>
      </c>
      <c r="D14863" s="4">
        <v>3883214</v>
      </c>
      <c r="I14863" s="4">
        <v>3883214</v>
      </c>
      <c r="J14863" s="4">
        <v>3883214</v>
      </c>
    </row>
    <row r="14864" spans="2:10" x14ac:dyDescent="0.35">
      <c r="C14864" t="s">
        <v>1895</v>
      </c>
      <c r="D14864" s="4">
        <v>244992</v>
      </c>
      <c r="I14864" s="4">
        <v>244992</v>
      </c>
      <c r="J14864" s="4">
        <v>244992</v>
      </c>
    </row>
    <row r="14865" spans="1:10" x14ac:dyDescent="0.35">
      <c r="C14865" t="s">
        <v>1882</v>
      </c>
      <c r="D14865" s="4">
        <v>1717</v>
      </c>
      <c r="F14865" s="4">
        <v>432452</v>
      </c>
      <c r="I14865" s="4">
        <v>434168</v>
      </c>
      <c r="J14865" s="4">
        <v>1717</v>
      </c>
    </row>
    <row r="14866" spans="1:10" x14ac:dyDescent="0.35">
      <c r="C14866" t="s">
        <v>1883</v>
      </c>
      <c r="D14866" s="4">
        <v>182725</v>
      </c>
      <c r="I14866" s="4">
        <v>182725</v>
      </c>
      <c r="J14866" s="4">
        <v>182725</v>
      </c>
    </row>
    <row r="14867" spans="1:10" x14ac:dyDescent="0.35">
      <c r="B14867" t="s">
        <v>56</v>
      </c>
      <c r="D14867" s="4">
        <v>10374726</v>
      </c>
      <c r="F14867" s="4">
        <v>432452</v>
      </c>
      <c r="I14867" s="4">
        <v>10807178</v>
      </c>
      <c r="J14867" s="4">
        <v>10374726</v>
      </c>
    </row>
    <row r="14868" spans="1:10" x14ac:dyDescent="0.35">
      <c r="B14868" t="s">
        <v>1885</v>
      </c>
      <c r="C14868" t="s">
        <v>1886</v>
      </c>
      <c r="D14868" s="4">
        <v>150822</v>
      </c>
      <c r="I14868" s="4">
        <v>150822</v>
      </c>
      <c r="J14868" s="4">
        <v>150822</v>
      </c>
    </row>
    <row r="14869" spans="1:10" x14ac:dyDescent="0.35">
      <c r="B14869" t="s">
        <v>57</v>
      </c>
      <c r="D14869" s="4">
        <v>150822</v>
      </c>
      <c r="I14869" s="4">
        <v>150822</v>
      </c>
      <c r="J14869" s="4">
        <v>150822</v>
      </c>
    </row>
    <row r="14870" spans="1:10" x14ac:dyDescent="0.35">
      <c r="B14870" t="s">
        <v>1887</v>
      </c>
      <c r="C14870" t="s">
        <v>1904</v>
      </c>
      <c r="E14870" s="4">
        <v>250000</v>
      </c>
      <c r="I14870" s="4">
        <v>250000</v>
      </c>
      <c r="J14870">
        <v>250000</v>
      </c>
    </row>
    <row r="14871" spans="1:10" x14ac:dyDescent="0.35">
      <c r="C14871" t="s">
        <v>1888</v>
      </c>
      <c r="H14871" s="4">
        <v>1728000</v>
      </c>
      <c r="I14871" s="4">
        <v>1728000</v>
      </c>
      <c r="J14871">
        <v>0</v>
      </c>
    </row>
    <row r="14872" spans="1:10" x14ac:dyDescent="0.35">
      <c r="C14872" t="s">
        <v>1901</v>
      </c>
      <c r="E14872" s="4">
        <v>825000</v>
      </c>
      <c r="I14872" s="4">
        <v>825000</v>
      </c>
      <c r="J14872">
        <v>825000</v>
      </c>
    </row>
    <row r="14873" spans="1:10" x14ac:dyDescent="0.35">
      <c r="C14873" t="s">
        <v>1889</v>
      </c>
      <c r="E14873" s="4">
        <v>2310000</v>
      </c>
      <c r="I14873" s="4">
        <v>2310000</v>
      </c>
      <c r="J14873">
        <v>2310000</v>
      </c>
    </row>
    <row r="14874" spans="1:10" x14ac:dyDescent="0.35">
      <c r="C14874" t="s">
        <v>1890</v>
      </c>
      <c r="E14874" s="4">
        <v>360000</v>
      </c>
      <c r="I14874" s="4">
        <v>360000</v>
      </c>
      <c r="J14874">
        <v>360000</v>
      </c>
    </row>
    <row r="14875" spans="1:10" x14ac:dyDescent="0.35">
      <c r="C14875" t="s">
        <v>1902</v>
      </c>
      <c r="E14875" s="4">
        <v>1650000</v>
      </c>
      <c r="I14875" s="4">
        <v>1650000</v>
      </c>
      <c r="J14875">
        <v>1650000</v>
      </c>
    </row>
    <row r="14876" spans="1:10" x14ac:dyDescent="0.35">
      <c r="B14876" t="s">
        <v>58</v>
      </c>
      <c r="E14876" s="4">
        <v>5395000</v>
      </c>
      <c r="H14876" s="4">
        <v>1728000</v>
      </c>
      <c r="I14876" s="4">
        <v>7123000</v>
      </c>
      <c r="J14876">
        <v>5395000</v>
      </c>
    </row>
    <row r="14877" spans="1:10" x14ac:dyDescent="0.35">
      <c r="A14877" t="s">
        <v>1806</v>
      </c>
      <c r="D14877" s="4">
        <v>154940128</v>
      </c>
      <c r="E14877" s="4">
        <v>22497437</v>
      </c>
      <c r="F14877" s="4">
        <v>29142595</v>
      </c>
      <c r="G14877" s="4">
        <v>8585964</v>
      </c>
      <c r="H14877" s="4">
        <v>17244897</v>
      </c>
      <c r="I14877" s="4">
        <v>232411021</v>
      </c>
      <c r="J14877" s="4">
        <v>177437565</v>
      </c>
    </row>
    <row r="14878" spans="1:10" x14ac:dyDescent="0.35">
      <c r="A14878" t="s">
        <v>1370</v>
      </c>
      <c r="B14878" t="s">
        <v>1842</v>
      </c>
      <c r="C14878" t="s">
        <v>1843</v>
      </c>
      <c r="D14878" s="4">
        <v>25657245</v>
      </c>
      <c r="F14878" s="4">
        <v>13353200</v>
      </c>
      <c r="I14878" s="4">
        <v>39010445</v>
      </c>
      <c r="J14878" s="4">
        <v>25657245</v>
      </c>
    </row>
    <row r="14879" spans="1:10" x14ac:dyDescent="0.35">
      <c r="C14879" t="s">
        <v>1844</v>
      </c>
      <c r="D14879" s="4">
        <v>2477789</v>
      </c>
      <c r="E14879" s="4">
        <v>165012</v>
      </c>
      <c r="F14879" s="4">
        <v>1860414</v>
      </c>
      <c r="G14879" s="4">
        <v>40950</v>
      </c>
      <c r="H14879" s="4">
        <v>77888</v>
      </c>
      <c r="I14879" s="4">
        <v>4622053</v>
      </c>
      <c r="J14879" s="4">
        <v>2642801</v>
      </c>
    </row>
    <row r="14880" spans="1:10" x14ac:dyDescent="0.35">
      <c r="C14880" t="s">
        <v>1845</v>
      </c>
      <c r="D14880" s="4">
        <v>3296581</v>
      </c>
      <c r="I14880" s="4">
        <v>3296581</v>
      </c>
      <c r="J14880" s="4">
        <v>3296581</v>
      </c>
    </row>
    <row r="14881" spans="2:10" x14ac:dyDescent="0.35">
      <c r="B14881" t="s">
        <v>51</v>
      </c>
      <c r="D14881" s="4">
        <v>31431615</v>
      </c>
      <c r="E14881" s="4">
        <v>165012</v>
      </c>
      <c r="F14881" s="4">
        <v>15213614</v>
      </c>
      <c r="G14881" s="4">
        <v>40950</v>
      </c>
      <c r="H14881" s="4">
        <v>77888</v>
      </c>
      <c r="I14881" s="4">
        <v>46929079</v>
      </c>
      <c r="J14881" s="4">
        <v>31596627</v>
      </c>
    </row>
    <row r="14882" spans="2:10" x14ac:dyDescent="0.35">
      <c r="B14882" t="s">
        <v>1843</v>
      </c>
      <c r="C14882" t="s">
        <v>1846</v>
      </c>
      <c r="D14882" s="4">
        <v>13695124</v>
      </c>
      <c r="E14882" s="4">
        <v>1771756</v>
      </c>
      <c r="F14882" s="4">
        <v>146202</v>
      </c>
      <c r="G14882" s="4">
        <v>308775</v>
      </c>
      <c r="H14882" s="4">
        <v>14866142</v>
      </c>
      <c r="I14882" s="4">
        <v>30787998</v>
      </c>
      <c r="J14882" s="4">
        <v>15466880</v>
      </c>
    </row>
    <row r="14883" spans="2:10" x14ac:dyDescent="0.35">
      <c r="C14883" t="s">
        <v>1847</v>
      </c>
      <c r="D14883" s="4">
        <v>11227383</v>
      </c>
      <c r="E14883" s="4">
        <v>3028</v>
      </c>
      <c r="F14883" s="4">
        <v>810811</v>
      </c>
      <c r="I14883" s="4">
        <v>12041222</v>
      </c>
      <c r="J14883" s="4">
        <v>11230411</v>
      </c>
    </row>
    <row r="14884" spans="2:10" x14ac:dyDescent="0.35">
      <c r="C14884" t="s">
        <v>1848</v>
      </c>
      <c r="D14884" s="4">
        <v>38344</v>
      </c>
      <c r="I14884" s="4">
        <v>38344</v>
      </c>
      <c r="J14884" s="4">
        <v>38344</v>
      </c>
    </row>
    <row r="14885" spans="2:10" x14ac:dyDescent="0.35">
      <c r="B14885" t="s">
        <v>52</v>
      </c>
      <c r="D14885" s="4">
        <v>24960850</v>
      </c>
      <c r="E14885" s="4">
        <v>1774784</v>
      </c>
      <c r="F14885" s="4">
        <v>957013</v>
      </c>
      <c r="G14885" s="4">
        <v>308775</v>
      </c>
      <c r="H14885" s="4">
        <v>14866142</v>
      </c>
      <c r="I14885" s="4">
        <v>42867564</v>
      </c>
      <c r="J14885" s="4">
        <v>26735634</v>
      </c>
    </row>
    <row r="14886" spans="2:10" x14ac:dyDescent="0.35">
      <c r="B14886" t="s">
        <v>1849</v>
      </c>
      <c r="C14886" t="s">
        <v>1850</v>
      </c>
      <c r="E14886" s="4">
        <v>11200000</v>
      </c>
      <c r="I14886" s="4">
        <v>11200000</v>
      </c>
      <c r="J14886">
        <v>11200000</v>
      </c>
    </row>
    <row r="14887" spans="2:10" x14ac:dyDescent="0.35">
      <c r="B14887" t="s">
        <v>53</v>
      </c>
      <c r="E14887" s="4">
        <v>11200000</v>
      </c>
      <c r="I14887" s="4">
        <v>11200000</v>
      </c>
      <c r="J14887">
        <v>11200000</v>
      </c>
    </row>
    <row r="14888" spans="2:10" x14ac:dyDescent="0.35">
      <c r="B14888" t="s">
        <v>1844</v>
      </c>
      <c r="C14888" t="s">
        <v>1851</v>
      </c>
      <c r="D14888" s="4">
        <v>3041</v>
      </c>
      <c r="F14888" s="4">
        <v>287276</v>
      </c>
      <c r="I14888" s="4">
        <v>290318</v>
      </c>
      <c r="J14888" s="4">
        <v>3041</v>
      </c>
    </row>
    <row r="14889" spans="2:10" x14ac:dyDescent="0.35">
      <c r="C14889" t="s">
        <v>1852</v>
      </c>
      <c r="D14889" s="4">
        <v>42251</v>
      </c>
      <c r="G14889" s="4">
        <v>9541</v>
      </c>
      <c r="I14889" s="4">
        <v>51792</v>
      </c>
      <c r="J14889" s="4">
        <v>42251</v>
      </c>
    </row>
    <row r="14890" spans="2:10" x14ac:dyDescent="0.35">
      <c r="C14890" t="s">
        <v>1853</v>
      </c>
      <c r="D14890" s="4">
        <v>5461</v>
      </c>
      <c r="G14890" s="4">
        <v>16383</v>
      </c>
      <c r="I14890" s="4">
        <v>21843</v>
      </c>
      <c r="J14890" s="4">
        <v>5461</v>
      </c>
    </row>
    <row r="14891" spans="2:10" x14ac:dyDescent="0.35">
      <c r="C14891" t="s">
        <v>1893</v>
      </c>
      <c r="D14891" s="4">
        <v>7167</v>
      </c>
      <c r="I14891" s="4">
        <v>7167</v>
      </c>
      <c r="J14891" s="4">
        <v>7167</v>
      </c>
    </row>
    <row r="14892" spans="2:10" x14ac:dyDescent="0.35">
      <c r="C14892" t="s">
        <v>1903</v>
      </c>
      <c r="D14892" s="4">
        <v>4508</v>
      </c>
      <c r="I14892" s="4">
        <v>4508</v>
      </c>
      <c r="J14892" s="4">
        <v>4508</v>
      </c>
    </row>
    <row r="14893" spans="2:10" x14ac:dyDescent="0.35">
      <c r="C14893" t="s">
        <v>1854</v>
      </c>
      <c r="D14893" s="4">
        <v>854062</v>
      </c>
      <c r="I14893" s="4">
        <v>854062</v>
      </c>
      <c r="J14893" s="4">
        <v>854062</v>
      </c>
    </row>
    <row r="14894" spans="2:10" x14ac:dyDescent="0.35">
      <c r="C14894" t="s">
        <v>1855</v>
      </c>
      <c r="D14894" s="4">
        <v>654629</v>
      </c>
      <c r="E14894" s="4">
        <v>23743</v>
      </c>
      <c r="H14894" s="4">
        <v>132051</v>
      </c>
      <c r="I14894" s="4">
        <v>810422</v>
      </c>
      <c r="J14894" s="4">
        <v>678372</v>
      </c>
    </row>
    <row r="14895" spans="2:10" x14ac:dyDescent="0.35">
      <c r="C14895" t="s">
        <v>1856</v>
      </c>
      <c r="D14895" s="4">
        <v>22778</v>
      </c>
      <c r="I14895" s="4">
        <v>22778</v>
      </c>
      <c r="J14895" s="4">
        <v>22778</v>
      </c>
    </row>
    <row r="14896" spans="2:10" x14ac:dyDescent="0.35">
      <c r="C14896" t="s">
        <v>1857</v>
      </c>
      <c r="D14896" s="4">
        <v>26354</v>
      </c>
      <c r="H14896" s="4">
        <v>22406</v>
      </c>
      <c r="I14896" s="4">
        <v>48760</v>
      </c>
      <c r="J14896" s="4">
        <v>26354</v>
      </c>
    </row>
    <row r="14897" spans="2:10" x14ac:dyDescent="0.35">
      <c r="C14897" t="s">
        <v>1914</v>
      </c>
      <c r="D14897" s="4">
        <v>45410</v>
      </c>
      <c r="I14897" s="4">
        <v>45410</v>
      </c>
      <c r="J14897" s="4">
        <v>45410</v>
      </c>
    </row>
    <row r="14898" spans="2:10" x14ac:dyDescent="0.35">
      <c r="C14898" t="s">
        <v>1858</v>
      </c>
      <c r="G14898" s="4">
        <v>93513</v>
      </c>
      <c r="I14898" s="4">
        <v>93513</v>
      </c>
      <c r="J14898">
        <v>0</v>
      </c>
    </row>
    <row r="14899" spans="2:10" x14ac:dyDescent="0.35">
      <c r="C14899" t="s">
        <v>1859</v>
      </c>
      <c r="D14899" s="4">
        <v>428463</v>
      </c>
      <c r="F14899" s="4">
        <v>50000</v>
      </c>
      <c r="G14899" s="4">
        <v>350000</v>
      </c>
      <c r="H14899" s="4">
        <v>1031110</v>
      </c>
      <c r="I14899" s="4">
        <v>1859574</v>
      </c>
      <c r="J14899" s="4">
        <v>428463</v>
      </c>
    </row>
    <row r="14900" spans="2:10" x14ac:dyDescent="0.35">
      <c r="C14900" t="s">
        <v>1915</v>
      </c>
      <c r="H14900" s="4">
        <v>5</v>
      </c>
      <c r="I14900" s="4">
        <v>5</v>
      </c>
      <c r="J14900">
        <v>0</v>
      </c>
    </row>
    <row r="14901" spans="2:10" x14ac:dyDescent="0.35">
      <c r="C14901" t="s">
        <v>1860</v>
      </c>
      <c r="D14901" s="4">
        <v>869624</v>
      </c>
      <c r="E14901" s="4">
        <v>0</v>
      </c>
      <c r="F14901" s="4">
        <v>217406</v>
      </c>
      <c r="I14901" s="4">
        <v>1087030</v>
      </c>
      <c r="J14901" s="4">
        <v>869624</v>
      </c>
    </row>
    <row r="14902" spans="2:10" x14ac:dyDescent="0.35">
      <c r="C14902" t="s">
        <v>1861</v>
      </c>
      <c r="D14902" s="4">
        <v>4562</v>
      </c>
      <c r="F14902" s="4">
        <v>297070</v>
      </c>
      <c r="I14902" s="4">
        <v>301633</v>
      </c>
      <c r="J14902" s="4">
        <v>4562</v>
      </c>
    </row>
    <row r="14903" spans="2:10" x14ac:dyDescent="0.35">
      <c r="C14903" t="s">
        <v>1862</v>
      </c>
      <c r="D14903" s="4">
        <v>2393000</v>
      </c>
      <c r="H14903" s="4">
        <v>256274</v>
      </c>
      <c r="I14903" s="4">
        <v>2649274</v>
      </c>
      <c r="J14903" s="4">
        <v>2393000</v>
      </c>
    </row>
    <row r="14904" spans="2:10" x14ac:dyDescent="0.35">
      <c r="C14904" t="s">
        <v>1863</v>
      </c>
      <c r="G14904" s="4">
        <v>54459</v>
      </c>
      <c r="I14904" s="4">
        <v>54459</v>
      </c>
      <c r="J14904">
        <v>0</v>
      </c>
    </row>
    <row r="14905" spans="2:10" x14ac:dyDescent="0.35">
      <c r="C14905" t="s">
        <v>1913</v>
      </c>
      <c r="D14905" s="4">
        <v>457363</v>
      </c>
      <c r="H14905" s="4">
        <v>228681</v>
      </c>
      <c r="I14905" s="4">
        <v>686044</v>
      </c>
      <c r="J14905" s="4">
        <v>457363</v>
      </c>
    </row>
    <row r="14906" spans="2:10" x14ac:dyDescent="0.35">
      <c r="B14906" t="s">
        <v>54</v>
      </c>
      <c r="D14906" s="4">
        <v>5818673</v>
      </c>
      <c r="E14906" s="4">
        <v>23743</v>
      </c>
      <c r="F14906" s="4">
        <v>851752</v>
      </c>
      <c r="G14906" s="4">
        <v>523896</v>
      </c>
      <c r="H14906" s="4">
        <v>1670527</v>
      </c>
      <c r="I14906" s="4">
        <v>8888592</v>
      </c>
      <c r="J14906" s="4">
        <v>5842416</v>
      </c>
    </row>
    <row r="14907" spans="2:10" x14ac:dyDescent="0.35">
      <c r="B14907" t="s">
        <v>1845</v>
      </c>
      <c r="C14907" t="s">
        <v>1865</v>
      </c>
      <c r="D14907" s="4">
        <v>5233</v>
      </c>
      <c r="H14907" s="4">
        <v>107987</v>
      </c>
      <c r="I14907" s="4">
        <v>113219</v>
      </c>
      <c r="J14907" s="4">
        <v>5233</v>
      </c>
    </row>
    <row r="14908" spans="2:10" x14ac:dyDescent="0.35">
      <c r="C14908" t="s">
        <v>1866</v>
      </c>
      <c r="I14908" s="4">
        <v>0</v>
      </c>
      <c r="J14908">
        <v>0</v>
      </c>
    </row>
    <row r="14909" spans="2:10" x14ac:dyDescent="0.35">
      <c r="C14909" t="s">
        <v>1867</v>
      </c>
      <c r="D14909" s="4">
        <v>13794</v>
      </c>
      <c r="F14909" s="4">
        <v>361677</v>
      </c>
      <c r="G14909" s="4">
        <v>1255970</v>
      </c>
      <c r="H14909" s="4">
        <v>4500</v>
      </c>
      <c r="I14909" s="4">
        <v>1635941</v>
      </c>
      <c r="J14909" s="4">
        <v>13794</v>
      </c>
    </row>
    <row r="14910" spans="2:10" x14ac:dyDescent="0.35">
      <c r="C14910" t="s">
        <v>1868</v>
      </c>
      <c r="D14910" s="4">
        <v>776</v>
      </c>
      <c r="E14910" s="4">
        <v>36815</v>
      </c>
      <c r="G14910" s="4">
        <v>991443</v>
      </c>
      <c r="H14910" s="4">
        <v>495525</v>
      </c>
      <c r="I14910" s="4">
        <v>1524559</v>
      </c>
      <c r="J14910" s="4">
        <v>37591</v>
      </c>
    </row>
    <row r="14911" spans="2:10" x14ac:dyDescent="0.35">
      <c r="C14911" t="s">
        <v>1894</v>
      </c>
      <c r="D14911" s="4">
        <v>655</v>
      </c>
      <c r="I14911" s="4">
        <v>655</v>
      </c>
      <c r="J14911" s="4">
        <v>655</v>
      </c>
    </row>
    <row r="14912" spans="2:10" x14ac:dyDescent="0.35">
      <c r="C14912" t="s">
        <v>1869</v>
      </c>
      <c r="G14912" s="4">
        <v>608448</v>
      </c>
      <c r="H14912" s="4">
        <v>0</v>
      </c>
      <c r="I14912" s="4">
        <v>608448</v>
      </c>
      <c r="J14912">
        <v>0</v>
      </c>
    </row>
    <row r="14913" spans="2:10" x14ac:dyDescent="0.35">
      <c r="C14913" t="s">
        <v>1870</v>
      </c>
      <c r="D14913" s="4">
        <v>28708</v>
      </c>
      <c r="E14913" s="4">
        <v>3298363</v>
      </c>
      <c r="F14913" s="4">
        <v>0</v>
      </c>
      <c r="G14913" s="4">
        <v>192000</v>
      </c>
      <c r="I14913" s="4">
        <v>3519071</v>
      </c>
      <c r="J14913" s="4">
        <v>3327071</v>
      </c>
    </row>
    <row r="14914" spans="2:10" x14ac:dyDescent="0.35">
      <c r="C14914" t="s">
        <v>1871</v>
      </c>
      <c r="D14914" s="4">
        <v>22916</v>
      </c>
      <c r="E14914" s="4">
        <v>6495000</v>
      </c>
      <c r="F14914" s="4">
        <v>18055</v>
      </c>
      <c r="G14914" s="4">
        <v>41767</v>
      </c>
      <c r="H14914" s="4">
        <v>117187</v>
      </c>
      <c r="I14914" s="4">
        <v>6694924</v>
      </c>
      <c r="J14914" s="4">
        <v>6517916</v>
      </c>
    </row>
    <row r="14915" spans="2:10" x14ac:dyDescent="0.35">
      <c r="C14915" t="s">
        <v>1872</v>
      </c>
      <c r="D14915" s="4">
        <v>637000</v>
      </c>
      <c r="I14915" s="4">
        <v>637000</v>
      </c>
      <c r="J14915" s="4">
        <v>637000</v>
      </c>
    </row>
    <row r="14916" spans="2:10" x14ac:dyDescent="0.35">
      <c r="C14916" t="s">
        <v>1874</v>
      </c>
      <c r="D14916" s="4">
        <v>2766</v>
      </c>
      <c r="I14916" s="4">
        <v>2766</v>
      </c>
      <c r="J14916" s="4">
        <v>2766</v>
      </c>
    </row>
    <row r="14917" spans="2:10" x14ac:dyDescent="0.35">
      <c r="C14917" t="s">
        <v>1875</v>
      </c>
      <c r="H14917" s="4">
        <v>69745</v>
      </c>
      <c r="I14917" s="4">
        <v>69745</v>
      </c>
      <c r="J14917">
        <v>0</v>
      </c>
    </row>
    <row r="14918" spans="2:10" x14ac:dyDescent="0.35">
      <c r="C14918" t="s">
        <v>1876</v>
      </c>
      <c r="H14918" s="4">
        <v>0</v>
      </c>
      <c r="I14918" s="4">
        <v>0</v>
      </c>
      <c r="J14918">
        <v>0</v>
      </c>
    </row>
    <row r="14919" spans="2:10" x14ac:dyDescent="0.35">
      <c r="B14919" t="s">
        <v>55</v>
      </c>
      <c r="D14919" s="4">
        <v>711847</v>
      </c>
      <c r="E14919" s="4">
        <v>9830179</v>
      </c>
      <c r="F14919" s="4">
        <v>379732</v>
      </c>
      <c r="G14919" s="4">
        <v>3089628</v>
      </c>
      <c r="H14919" s="4">
        <v>794943</v>
      </c>
      <c r="I14919" s="4">
        <v>14806329</v>
      </c>
      <c r="J14919" s="4">
        <v>10542026</v>
      </c>
    </row>
    <row r="14920" spans="2:10" x14ac:dyDescent="0.35">
      <c r="B14920" t="s">
        <v>1878</v>
      </c>
      <c r="C14920" t="s">
        <v>1879</v>
      </c>
      <c r="D14920" s="4">
        <v>3489359</v>
      </c>
      <c r="I14920" s="4">
        <v>3489359</v>
      </c>
      <c r="J14920" s="4">
        <v>3489359</v>
      </c>
    </row>
    <row r="14921" spans="2:10" x14ac:dyDescent="0.35">
      <c r="C14921" t="s">
        <v>1907</v>
      </c>
      <c r="D14921" s="4">
        <v>48957</v>
      </c>
      <c r="I14921" s="4">
        <v>48957</v>
      </c>
      <c r="J14921" s="4">
        <v>48957</v>
      </c>
    </row>
    <row r="14922" spans="2:10" x14ac:dyDescent="0.35">
      <c r="C14922" t="s">
        <v>1897</v>
      </c>
      <c r="D14922" s="4">
        <v>6774</v>
      </c>
      <c r="I14922" s="4">
        <v>6774</v>
      </c>
      <c r="J14922" s="4">
        <v>6774</v>
      </c>
    </row>
    <row r="14923" spans="2:10" x14ac:dyDescent="0.35">
      <c r="C14923" t="s">
        <v>1880</v>
      </c>
      <c r="D14923" s="4">
        <v>260718</v>
      </c>
      <c r="I14923" s="4">
        <v>260718</v>
      </c>
      <c r="J14923" s="4">
        <v>260718</v>
      </c>
    </row>
    <row r="14924" spans="2:10" x14ac:dyDescent="0.35">
      <c r="C14924" t="s">
        <v>1881</v>
      </c>
      <c r="D14924" s="4">
        <v>2460584</v>
      </c>
      <c r="I14924" s="4">
        <v>2460584</v>
      </c>
      <c r="J14924" s="4">
        <v>2460584</v>
      </c>
    </row>
    <row r="14925" spans="2:10" x14ac:dyDescent="0.35">
      <c r="C14925" t="s">
        <v>1895</v>
      </c>
      <c r="D14925" s="4">
        <v>2033287</v>
      </c>
      <c r="I14925" s="4">
        <v>2033287</v>
      </c>
      <c r="J14925" s="4">
        <v>2033287</v>
      </c>
    </row>
    <row r="14926" spans="2:10" x14ac:dyDescent="0.35">
      <c r="C14926" t="s">
        <v>1882</v>
      </c>
      <c r="D14926" s="4">
        <v>17986</v>
      </c>
      <c r="E14926" s="4">
        <v>143325</v>
      </c>
      <c r="I14926" s="4">
        <v>161311</v>
      </c>
      <c r="J14926" s="4">
        <v>161311</v>
      </c>
    </row>
    <row r="14927" spans="2:10" x14ac:dyDescent="0.35">
      <c r="C14927" t="s">
        <v>1883</v>
      </c>
      <c r="D14927" s="4">
        <v>57989</v>
      </c>
      <c r="I14927" s="4">
        <v>57989</v>
      </c>
      <c r="J14927" s="4">
        <v>57989</v>
      </c>
    </row>
    <row r="14928" spans="2:10" x14ac:dyDescent="0.35">
      <c r="C14928" t="s">
        <v>1884</v>
      </c>
      <c r="D14928" s="4">
        <v>98088</v>
      </c>
      <c r="I14928" s="4">
        <v>98088</v>
      </c>
      <c r="J14928" s="4">
        <v>98088</v>
      </c>
    </row>
    <row r="14929" spans="1:10" x14ac:dyDescent="0.35">
      <c r="B14929" t="s">
        <v>56</v>
      </c>
      <c r="D14929" s="4">
        <v>8473743</v>
      </c>
      <c r="E14929" s="4">
        <v>143325</v>
      </c>
      <c r="I14929" s="4">
        <v>8617068</v>
      </c>
      <c r="J14929" s="4">
        <v>8617068</v>
      </c>
    </row>
    <row r="14930" spans="1:10" x14ac:dyDescent="0.35">
      <c r="B14930" t="s">
        <v>1885</v>
      </c>
      <c r="C14930" t="s">
        <v>1886</v>
      </c>
      <c r="D14930" s="4">
        <v>131970</v>
      </c>
      <c r="I14930" s="4">
        <v>131970</v>
      </c>
      <c r="J14930" s="4">
        <v>131970</v>
      </c>
    </row>
    <row r="14931" spans="1:10" x14ac:dyDescent="0.35">
      <c r="B14931" t="s">
        <v>57</v>
      </c>
      <c r="D14931" s="4">
        <v>131970</v>
      </c>
      <c r="I14931" s="4">
        <v>131970</v>
      </c>
      <c r="J14931" s="4">
        <v>131970</v>
      </c>
    </row>
    <row r="14932" spans="1:10" x14ac:dyDescent="0.35">
      <c r="B14932" t="s">
        <v>1887</v>
      </c>
      <c r="C14932" t="s">
        <v>1888</v>
      </c>
      <c r="G14932" s="4">
        <v>1248000</v>
      </c>
      <c r="I14932" s="4">
        <v>1248000</v>
      </c>
      <c r="J14932">
        <v>0</v>
      </c>
    </row>
    <row r="14933" spans="1:10" x14ac:dyDescent="0.35">
      <c r="C14933" t="s">
        <v>1901</v>
      </c>
      <c r="E14933" s="4">
        <v>1875000</v>
      </c>
      <c r="I14933" s="4">
        <v>1875000</v>
      </c>
      <c r="J14933">
        <v>1875000</v>
      </c>
    </row>
    <row r="14934" spans="1:10" x14ac:dyDescent="0.35">
      <c r="C14934" t="s">
        <v>1889</v>
      </c>
      <c r="E14934" s="4">
        <v>2520000</v>
      </c>
      <c r="I14934" s="4">
        <v>2520000</v>
      </c>
      <c r="J14934">
        <v>2520000</v>
      </c>
    </row>
    <row r="14935" spans="1:10" x14ac:dyDescent="0.35">
      <c r="C14935" t="s">
        <v>1890</v>
      </c>
      <c r="E14935" s="4">
        <v>855000</v>
      </c>
      <c r="I14935" s="4">
        <v>855000</v>
      </c>
      <c r="J14935">
        <v>855000</v>
      </c>
    </row>
    <row r="14936" spans="1:10" x14ac:dyDescent="0.35">
      <c r="C14936" t="s">
        <v>1902</v>
      </c>
      <c r="E14936" s="4">
        <v>3600000</v>
      </c>
      <c r="I14936" s="4">
        <v>3600000</v>
      </c>
      <c r="J14936">
        <v>3600000</v>
      </c>
    </row>
    <row r="14937" spans="1:10" x14ac:dyDescent="0.35">
      <c r="B14937" t="s">
        <v>58</v>
      </c>
      <c r="E14937" s="4">
        <v>8850000</v>
      </c>
      <c r="G14937" s="4">
        <v>1248000</v>
      </c>
      <c r="I14937" s="4">
        <v>10098000</v>
      </c>
      <c r="J14937">
        <v>8850000</v>
      </c>
    </row>
    <row r="14938" spans="1:10" x14ac:dyDescent="0.35">
      <c r="A14938" t="s">
        <v>1807</v>
      </c>
      <c r="D14938" s="4">
        <v>71528699</v>
      </c>
      <c r="E14938" s="4">
        <v>31987042</v>
      </c>
      <c r="F14938" s="4">
        <v>17402111</v>
      </c>
      <c r="G14938" s="4">
        <v>5211248</v>
      </c>
      <c r="H14938" s="4">
        <v>17409500</v>
      </c>
      <c r="I14938" s="4">
        <v>143538601</v>
      </c>
      <c r="J14938" s="4">
        <v>103515741</v>
      </c>
    </row>
    <row r="14939" spans="1:10" x14ac:dyDescent="0.35">
      <c r="A14939" t="s">
        <v>1376</v>
      </c>
      <c r="B14939" t="s">
        <v>1842</v>
      </c>
      <c r="C14939" t="s">
        <v>1843</v>
      </c>
      <c r="D14939" s="4">
        <v>51541913</v>
      </c>
      <c r="E14939" s="4">
        <v>7496753</v>
      </c>
      <c r="F14939" s="4">
        <v>29738800</v>
      </c>
      <c r="I14939" s="4">
        <v>88777465</v>
      </c>
      <c r="J14939" s="4">
        <v>59038666</v>
      </c>
    </row>
    <row r="14940" spans="1:10" x14ac:dyDescent="0.35">
      <c r="C14940" t="s">
        <v>1844</v>
      </c>
      <c r="D14940" s="4">
        <v>7496514</v>
      </c>
      <c r="F14940" s="4">
        <v>124722</v>
      </c>
      <c r="H14940" s="4">
        <v>578874</v>
      </c>
      <c r="I14940" s="4">
        <v>8200111</v>
      </c>
      <c r="J14940" s="4">
        <v>7496514</v>
      </c>
    </row>
    <row r="14941" spans="1:10" x14ac:dyDescent="0.35">
      <c r="C14941" t="s">
        <v>1845</v>
      </c>
      <c r="D14941" s="4">
        <v>7783974</v>
      </c>
      <c r="I14941" s="4">
        <v>7783974</v>
      </c>
      <c r="J14941" s="4">
        <v>7783974</v>
      </c>
    </row>
    <row r="14942" spans="1:10" x14ac:dyDescent="0.35">
      <c r="B14942" t="s">
        <v>51</v>
      </c>
      <c r="D14942" s="4">
        <v>66822401</v>
      </c>
      <c r="E14942" s="4">
        <v>7496753</v>
      </c>
      <c r="F14942" s="4">
        <v>29863522</v>
      </c>
      <c r="H14942" s="4">
        <v>578874</v>
      </c>
      <c r="I14942" s="4">
        <v>104761550</v>
      </c>
      <c r="J14942" s="4">
        <v>74319154</v>
      </c>
    </row>
    <row r="14943" spans="1:10" x14ac:dyDescent="0.35">
      <c r="B14943" t="s">
        <v>1843</v>
      </c>
      <c r="C14943" t="s">
        <v>1846</v>
      </c>
      <c r="D14943" s="4">
        <v>37261091</v>
      </c>
      <c r="E14943" s="4">
        <v>40608</v>
      </c>
      <c r="G14943" s="4">
        <v>388000</v>
      </c>
      <c r="H14943" s="4">
        <v>3878481</v>
      </c>
      <c r="I14943" s="4">
        <v>41568180</v>
      </c>
      <c r="J14943" s="4">
        <v>37301699</v>
      </c>
    </row>
    <row r="14944" spans="1:10" x14ac:dyDescent="0.35">
      <c r="C14944" t="s">
        <v>1847</v>
      </c>
      <c r="D14944" s="4">
        <v>30049017</v>
      </c>
      <c r="F14944" s="4">
        <v>1640366</v>
      </c>
      <c r="I14944" s="4">
        <v>31689383</v>
      </c>
      <c r="J14944" s="4">
        <v>30049017</v>
      </c>
    </row>
    <row r="14945" spans="2:10" x14ac:dyDescent="0.35">
      <c r="C14945" t="s">
        <v>1848</v>
      </c>
      <c r="D14945" s="4">
        <v>18805</v>
      </c>
      <c r="E14945" s="4">
        <v>15571</v>
      </c>
      <c r="I14945" s="4">
        <v>34376</v>
      </c>
      <c r="J14945" s="4">
        <v>34376</v>
      </c>
    </row>
    <row r="14946" spans="2:10" x14ac:dyDescent="0.35">
      <c r="B14946" t="s">
        <v>52</v>
      </c>
      <c r="D14946" s="4">
        <v>67328913</v>
      </c>
      <c r="E14946" s="4">
        <v>56179</v>
      </c>
      <c r="F14946" s="4">
        <v>1640366</v>
      </c>
      <c r="G14946" s="4">
        <v>388000</v>
      </c>
      <c r="H14946" s="4">
        <v>3878481</v>
      </c>
      <c r="I14946" s="4">
        <v>73291939</v>
      </c>
      <c r="J14946" s="4">
        <v>67385092</v>
      </c>
    </row>
    <row r="14947" spans="2:10" x14ac:dyDescent="0.35">
      <c r="B14947" t="s">
        <v>1849</v>
      </c>
      <c r="C14947" t="s">
        <v>1850</v>
      </c>
      <c r="D14947" s="4">
        <v>6040</v>
      </c>
      <c r="E14947" s="4">
        <v>19200000</v>
      </c>
      <c r="I14947" s="4">
        <v>19206040</v>
      </c>
      <c r="J14947" s="4">
        <v>19206040</v>
      </c>
    </row>
    <row r="14948" spans="2:10" x14ac:dyDescent="0.35">
      <c r="B14948" t="s">
        <v>53</v>
      </c>
      <c r="D14948" s="4">
        <v>6040</v>
      </c>
      <c r="E14948" s="4">
        <v>19200000</v>
      </c>
      <c r="I14948" s="4">
        <v>19206040</v>
      </c>
      <c r="J14948" s="4">
        <v>19206040</v>
      </c>
    </row>
    <row r="14949" spans="2:10" x14ac:dyDescent="0.35">
      <c r="B14949" t="s">
        <v>1844</v>
      </c>
      <c r="C14949" t="s">
        <v>1851</v>
      </c>
      <c r="D14949" s="4">
        <v>1337050</v>
      </c>
      <c r="I14949" s="4">
        <v>1337050</v>
      </c>
      <c r="J14949" s="4">
        <v>1337050</v>
      </c>
    </row>
    <row r="14950" spans="2:10" x14ac:dyDescent="0.35">
      <c r="C14950" t="s">
        <v>1852</v>
      </c>
      <c r="D14950" s="4">
        <v>5763</v>
      </c>
      <c r="H14950" s="4">
        <v>10904</v>
      </c>
      <c r="I14950" s="4">
        <v>16666</v>
      </c>
      <c r="J14950" s="4">
        <v>5763</v>
      </c>
    </row>
    <row r="14951" spans="2:10" x14ac:dyDescent="0.35">
      <c r="C14951" t="s">
        <v>1853</v>
      </c>
      <c r="D14951" s="4">
        <v>8539</v>
      </c>
      <c r="H14951" s="4">
        <v>8539</v>
      </c>
      <c r="I14951" s="4">
        <v>17078</v>
      </c>
      <c r="J14951" s="4">
        <v>8539</v>
      </c>
    </row>
    <row r="14952" spans="2:10" x14ac:dyDescent="0.35">
      <c r="B14952" t="s">
        <v>1844</v>
      </c>
      <c r="C14952" t="s">
        <v>1893</v>
      </c>
      <c r="D14952" s="4">
        <v>283</v>
      </c>
      <c r="H14952" s="4">
        <v>23723</v>
      </c>
      <c r="I14952" s="4">
        <v>24005</v>
      </c>
      <c r="J14952" s="4">
        <v>283</v>
      </c>
    </row>
    <row r="14953" spans="2:10" x14ac:dyDescent="0.35">
      <c r="C14953" t="s">
        <v>1854</v>
      </c>
      <c r="D14953" s="4">
        <v>14547</v>
      </c>
      <c r="H14953" s="4">
        <v>1197031</v>
      </c>
      <c r="I14953" s="4">
        <v>1211578</v>
      </c>
      <c r="J14953" s="4">
        <v>14547</v>
      </c>
    </row>
    <row r="14954" spans="2:10" x14ac:dyDescent="0.35">
      <c r="C14954" t="s">
        <v>1855</v>
      </c>
      <c r="D14954" s="4">
        <v>951967</v>
      </c>
      <c r="H14954" s="4">
        <v>115358</v>
      </c>
      <c r="I14954" s="4">
        <v>1067325</v>
      </c>
      <c r="J14954" s="4">
        <v>951967</v>
      </c>
    </row>
    <row r="14955" spans="2:10" x14ac:dyDescent="0.35">
      <c r="C14955" t="s">
        <v>1856</v>
      </c>
      <c r="D14955" s="4">
        <v>0</v>
      </c>
      <c r="F14955" s="4">
        <v>6368</v>
      </c>
      <c r="H14955" s="4">
        <v>41415</v>
      </c>
      <c r="I14955" s="4">
        <v>47784</v>
      </c>
      <c r="J14955" s="4">
        <v>0</v>
      </c>
    </row>
    <row r="14956" spans="2:10" x14ac:dyDescent="0.35">
      <c r="C14956" t="s">
        <v>1857</v>
      </c>
      <c r="D14956" s="4">
        <v>124251</v>
      </c>
      <c r="I14956" s="4">
        <v>124251</v>
      </c>
      <c r="J14956" s="4">
        <v>124251</v>
      </c>
    </row>
    <row r="14957" spans="2:10" x14ac:dyDescent="0.35">
      <c r="C14957" t="s">
        <v>1910</v>
      </c>
      <c r="D14957" s="4">
        <v>6410</v>
      </c>
      <c r="I14957" s="4">
        <v>6410</v>
      </c>
      <c r="J14957" s="4">
        <v>6410</v>
      </c>
    </row>
    <row r="14958" spans="2:10" x14ac:dyDescent="0.35">
      <c r="C14958" t="s">
        <v>1858</v>
      </c>
      <c r="D14958" s="4">
        <v>40221</v>
      </c>
      <c r="E14958" s="4">
        <v>20110</v>
      </c>
      <c r="F14958" s="4">
        <v>48265</v>
      </c>
      <c r="H14958" s="4">
        <v>48265</v>
      </c>
      <c r="I14958" s="4">
        <v>156861</v>
      </c>
      <c r="J14958" s="4">
        <v>60331</v>
      </c>
    </row>
    <row r="14959" spans="2:10" x14ac:dyDescent="0.35">
      <c r="C14959" t="s">
        <v>1859</v>
      </c>
      <c r="D14959" s="4">
        <v>1652934</v>
      </c>
      <c r="E14959" s="4">
        <v>105421</v>
      </c>
      <c r="F14959" s="4">
        <v>450000</v>
      </c>
      <c r="H14959" s="4">
        <v>350036</v>
      </c>
      <c r="I14959" s="4">
        <v>2558390</v>
      </c>
      <c r="J14959" s="4">
        <v>1758355</v>
      </c>
    </row>
    <row r="14960" spans="2:10" x14ac:dyDescent="0.35">
      <c r="C14960" t="s">
        <v>1915</v>
      </c>
      <c r="D14960" s="4">
        <v>5</v>
      </c>
      <c r="I14960" s="4">
        <v>5</v>
      </c>
      <c r="J14960" s="4">
        <v>5</v>
      </c>
    </row>
    <row r="14961" spans="2:10" x14ac:dyDescent="0.35">
      <c r="C14961" t="s">
        <v>1860</v>
      </c>
      <c r="D14961" s="4">
        <v>1413139</v>
      </c>
      <c r="I14961" s="4">
        <v>1413139</v>
      </c>
      <c r="J14961" s="4">
        <v>1413139</v>
      </c>
    </row>
    <row r="14962" spans="2:10" x14ac:dyDescent="0.35">
      <c r="C14962" t="s">
        <v>1861</v>
      </c>
      <c r="D14962" s="4">
        <v>581106</v>
      </c>
      <c r="I14962" s="4">
        <v>581106</v>
      </c>
      <c r="J14962" s="4">
        <v>581106</v>
      </c>
    </row>
    <row r="14963" spans="2:10" x14ac:dyDescent="0.35">
      <c r="C14963" t="s">
        <v>1862</v>
      </c>
      <c r="D14963" s="4">
        <v>1452893</v>
      </c>
      <c r="I14963" s="4">
        <v>1452893</v>
      </c>
      <c r="J14963" s="4">
        <v>1452893</v>
      </c>
    </row>
    <row r="14964" spans="2:10" x14ac:dyDescent="0.35">
      <c r="C14964" t="s">
        <v>1863</v>
      </c>
      <c r="D14964" s="4">
        <v>77799</v>
      </c>
      <c r="I14964" s="4">
        <v>77799</v>
      </c>
      <c r="J14964" s="4">
        <v>77799</v>
      </c>
    </row>
    <row r="14965" spans="2:10" x14ac:dyDescent="0.35">
      <c r="B14965" t="s">
        <v>54</v>
      </c>
      <c r="D14965" s="4">
        <v>7666906</v>
      </c>
      <c r="E14965" s="4">
        <v>125531</v>
      </c>
      <c r="F14965" s="4">
        <v>504633</v>
      </c>
      <c r="H14965" s="4">
        <v>1795270</v>
      </c>
      <c r="I14965" s="4">
        <v>10092341</v>
      </c>
      <c r="J14965" s="4">
        <v>7792437</v>
      </c>
    </row>
    <row r="14966" spans="2:10" x14ac:dyDescent="0.35">
      <c r="B14966" t="s">
        <v>1845</v>
      </c>
      <c r="C14966" t="s">
        <v>1865</v>
      </c>
      <c r="H14966" s="4">
        <v>31066</v>
      </c>
      <c r="I14966" s="4">
        <v>31066</v>
      </c>
      <c r="J14966">
        <v>0</v>
      </c>
    </row>
    <row r="14967" spans="2:10" x14ac:dyDescent="0.35">
      <c r="C14967" t="s">
        <v>1866</v>
      </c>
      <c r="I14967" s="4">
        <v>0</v>
      </c>
      <c r="J14967">
        <v>0</v>
      </c>
    </row>
    <row r="14968" spans="2:10" x14ac:dyDescent="0.35">
      <c r="C14968" t="s">
        <v>1867</v>
      </c>
      <c r="D14968" s="4">
        <v>75000</v>
      </c>
      <c r="E14968" s="4">
        <v>213000</v>
      </c>
      <c r="F14968" s="4">
        <v>9000</v>
      </c>
      <c r="G14968" s="4">
        <v>139061</v>
      </c>
      <c r="H14968" s="4">
        <v>6385865</v>
      </c>
      <c r="I14968" s="4">
        <v>6821926</v>
      </c>
      <c r="J14968" s="4">
        <v>288000</v>
      </c>
    </row>
    <row r="14969" spans="2:10" x14ac:dyDescent="0.35">
      <c r="C14969" t="s">
        <v>1868</v>
      </c>
      <c r="D14969" s="4">
        <v>43471</v>
      </c>
      <c r="E14969" s="4">
        <v>26297</v>
      </c>
      <c r="H14969" s="4">
        <v>9065715</v>
      </c>
      <c r="I14969" s="4">
        <v>9135483</v>
      </c>
      <c r="J14969" s="4">
        <v>69768</v>
      </c>
    </row>
    <row r="14970" spans="2:10" x14ac:dyDescent="0.35">
      <c r="C14970" t="s">
        <v>1894</v>
      </c>
      <c r="D14970" s="4">
        <v>33027</v>
      </c>
      <c r="I14970" s="4">
        <v>33027</v>
      </c>
      <c r="J14970" s="4">
        <v>33027</v>
      </c>
    </row>
    <row r="14971" spans="2:10" x14ac:dyDescent="0.35">
      <c r="C14971" t="s">
        <v>1869</v>
      </c>
      <c r="H14971" s="4">
        <v>2742720</v>
      </c>
      <c r="I14971" s="4">
        <v>2742720</v>
      </c>
      <c r="J14971">
        <v>0</v>
      </c>
    </row>
    <row r="14972" spans="2:10" x14ac:dyDescent="0.35">
      <c r="C14972" t="s">
        <v>1870</v>
      </c>
      <c r="D14972" s="4">
        <v>98578</v>
      </c>
      <c r="E14972" s="4">
        <v>6962843</v>
      </c>
      <c r="F14972" s="4">
        <v>0</v>
      </c>
      <c r="H14972" s="4">
        <v>224000</v>
      </c>
      <c r="I14972" s="4">
        <v>7285421</v>
      </c>
      <c r="J14972" s="4">
        <v>7061421</v>
      </c>
    </row>
    <row r="14973" spans="2:10" x14ac:dyDescent="0.35">
      <c r="C14973" t="s">
        <v>1871</v>
      </c>
      <c r="F14973" s="4">
        <v>10500000</v>
      </c>
      <c r="G14973" s="4">
        <v>73433</v>
      </c>
      <c r="H14973" s="4">
        <v>428663</v>
      </c>
      <c r="I14973" s="4">
        <v>11002096</v>
      </c>
      <c r="J14973">
        <v>0</v>
      </c>
    </row>
    <row r="14974" spans="2:10" x14ac:dyDescent="0.35">
      <c r="C14974" t="s">
        <v>1872</v>
      </c>
      <c r="D14974" s="4">
        <v>539000</v>
      </c>
      <c r="F14974" s="4">
        <v>49000</v>
      </c>
      <c r="I14974" s="4">
        <v>588000</v>
      </c>
      <c r="J14974" s="4">
        <v>539000</v>
      </c>
    </row>
    <row r="14975" spans="2:10" x14ac:dyDescent="0.35">
      <c r="C14975" t="s">
        <v>1873</v>
      </c>
      <c r="D14975" s="4">
        <v>5322</v>
      </c>
      <c r="I14975" s="4">
        <v>5322</v>
      </c>
      <c r="J14975" s="4">
        <v>5322</v>
      </c>
    </row>
    <row r="14976" spans="2:10" x14ac:dyDescent="0.35">
      <c r="C14976" t="s">
        <v>1874</v>
      </c>
      <c r="D14976" s="4">
        <v>2766</v>
      </c>
      <c r="I14976" s="4">
        <v>2766</v>
      </c>
      <c r="J14976" s="4">
        <v>2766</v>
      </c>
    </row>
    <row r="14977" spans="2:10" x14ac:dyDescent="0.35">
      <c r="C14977" t="s">
        <v>1875</v>
      </c>
      <c r="H14977" s="4">
        <v>72070</v>
      </c>
      <c r="I14977" s="4">
        <v>72070</v>
      </c>
      <c r="J14977">
        <v>0</v>
      </c>
    </row>
    <row r="14978" spans="2:10" x14ac:dyDescent="0.35">
      <c r="C14978" t="s">
        <v>1876</v>
      </c>
      <c r="D14978" s="4">
        <v>102672</v>
      </c>
      <c r="H14978" s="4">
        <v>630000</v>
      </c>
      <c r="I14978" s="4">
        <v>732672</v>
      </c>
      <c r="J14978" s="4">
        <v>102672</v>
      </c>
    </row>
    <row r="14979" spans="2:10" x14ac:dyDescent="0.35">
      <c r="C14979" t="s">
        <v>1877</v>
      </c>
      <c r="D14979" s="4">
        <v>305662</v>
      </c>
      <c r="I14979" s="4">
        <v>305662</v>
      </c>
      <c r="J14979" s="4">
        <v>305662</v>
      </c>
    </row>
    <row r="14980" spans="2:10" x14ac:dyDescent="0.35">
      <c r="B14980" t="s">
        <v>55</v>
      </c>
      <c r="D14980" s="4">
        <v>1205498</v>
      </c>
      <c r="E14980" s="4">
        <v>7202139</v>
      </c>
      <c r="F14980" s="4">
        <v>10558000</v>
      </c>
      <c r="G14980" s="4">
        <v>212494</v>
      </c>
      <c r="H14980" s="4">
        <v>19580098</v>
      </c>
      <c r="I14980" s="4">
        <v>38758230</v>
      </c>
      <c r="J14980" s="4">
        <v>8407637</v>
      </c>
    </row>
    <row r="14981" spans="2:10" x14ac:dyDescent="0.35">
      <c r="B14981" t="s">
        <v>1878</v>
      </c>
      <c r="C14981" t="s">
        <v>1879</v>
      </c>
      <c r="D14981" s="4">
        <v>6943</v>
      </c>
      <c r="E14981" s="4">
        <v>3282179</v>
      </c>
      <c r="I14981" s="4">
        <v>3289122</v>
      </c>
      <c r="J14981" s="4">
        <v>3289122</v>
      </c>
    </row>
    <row r="14982" spans="2:10" x14ac:dyDescent="0.35">
      <c r="C14982" t="s">
        <v>1880</v>
      </c>
      <c r="D14982" s="4">
        <v>1314432</v>
      </c>
      <c r="I14982" s="4">
        <v>1314432</v>
      </c>
      <c r="J14982" s="4">
        <v>1314432</v>
      </c>
    </row>
    <row r="14983" spans="2:10" x14ac:dyDescent="0.35">
      <c r="C14983" t="s">
        <v>1881</v>
      </c>
      <c r="D14983" s="4">
        <v>35269</v>
      </c>
      <c r="E14983" s="4">
        <v>2533351</v>
      </c>
      <c r="I14983" s="4">
        <v>2568620</v>
      </c>
      <c r="J14983" s="4">
        <v>2568620</v>
      </c>
    </row>
    <row r="14984" spans="2:10" x14ac:dyDescent="0.35">
      <c r="C14984" t="s">
        <v>1882</v>
      </c>
      <c r="D14984" s="4">
        <v>45413</v>
      </c>
      <c r="E14984" s="4">
        <v>99035</v>
      </c>
      <c r="F14984" s="4">
        <v>332867</v>
      </c>
      <c r="I14984" s="4">
        <v>477314</v>
      </c>
      <c r="J14984" s="4">
        <v>144448</v>
      </c>
    </row>
    <row r="14985" spans="2:10" x14ac:dyDescent="0.35">
      <c r="C14985" t="s">
        <v>1900</v>
      </c>
      <c r="D14985" s="4">
        <v>994</v>
      </c>
      <c r="I14985" s="4">
        <v>994</v>
      </c>
      <c r="J14985" s="4">
        <v>994</v>
      </c>
    </row>
    <row r="14986" spans="2:10" x14ac:dyDescent="0.35">
      <c r="C14986" t="s">
        <v>1883</v>
      </c>
      <c r="D14986" s="4">
        <v>83741</v>
      </c>
      <c r="I14986" s="4">
        <v>83741</v>
      </c>
      <c r="J14986" s="4">
        <v>83741</v>
      </c>
    </row>
    <row r="14987" spans="2:10" x14ac:dyDescent="0.35">
      <c r="C14987" t="s">
        <v>1884</v>
      </c>
      <c r="D14987" s="4">
        <v>11664</v>
      </c>
      <c r="I14987" s="4">
        <v>11664</v>
      </c>
      <c r="J14987" s="4">
        <v>11664</v>
      </c>
    </row>
    <row r="14988" spans="2:10" x14ac:dyDescent="0.35">
      <c r="B14988" t="s">
        <v>56</v>
      </c>
      <c r="D14988" s="4">
        <v>1498457</v>
      </c>
      <c r="E14988" s="4">
        <v>5914565</v>
      </c>
      <c r="F14988" s="4">
        <v>332867</v>
      </c>
      <c r="I14988" s="4">
        <v>7745888</v>
      </c>
      <c r="J14988" s="4">
        <v>7413022</v>
      </c>
    </row>
    <row r="14989" spans="2:10" x14ac:dyDescent="0.35">
      <c r="B14989" t="s">
        <v>1885</v>
      </c>
      <c r="C14989" t="s">
        <v>1886</v>
      </c>
      <c r="H14989" s="4">
        <v>419475</v>
      </c>
      <c r="I14989" s="4">
        <v>419475</v>
      </c>
      <c r="J14989">
        <v>0</v>
      </c>
    </row>
    <row r="14990" spans="2:10" x14ac:dyDescent="0.35">
      <c r="B14990" t="s">
        <v>57</v>
      </c>
      <c r="H14990" s="4">
        <v>419475</v>
      </c>
      <c r="I14990" s="4">
        <v>419475</v>
      </c>
      <c r="J14990">
        <v>0</v>
      </c>
    </row>
    <row r="14991" spans="2:10" x14ac:dyDescent="0.35">
      <c r="B14991" t="s">
        <v>1887</v>
      </c>
      <c r="C14991" t="s">
        <v>1888</v>
      </c>
      <c r="H14991" s="4">
        <v>1920000</v>
      </c>
      <c r="I14991" s="4">
        <v>1920000</v>
      </c>
      <c r="J14991">
        <v>0</v>
      </c>
    </row>
    <row r="14992" spans="2:10" x14ac:dyDescent="0.35">
      <c r="C14992" t="s">
        <v>1901</v>
      </c>
      <c r="E14992" s="4">
        <v>3000000</v>
      </c>
      <c r="I14992" s="4">
        <v>3000000</v>
      </c>
      <c r="J14992">
        <v>3000000</v>
      </c>
    </row>
    <row r="14993" spans="1:10" x14ac:dyDescent="0.35">
      <c r="C14993" t="s">
        <v>1889</v>
      </c>
      <c r="E14993" s="4">
        <v>3150000</v>
      </c>
      <c r="I14993" s="4">
        <v>3150000</v>
      </c>
      <c r="J14993">
        <v>3150000</v>
      </c>
    </row>
    <row r="14994" spans="1:10" x14ac:dyDescent="0.35">
      <c r="C14994" t="s">
        <v>1890</v>
      </c>
      <c r="E14994" s="4">
        <v>1125000</v>
      </c>
      <c r="I14994" s="4">
        <v>1125000</v>
      </c>
      <c r="J14994">
        <v>1125000</v>
      </c>
    </row>
    <row r="14995" spans="1:10" x14ac:dyDescent="0.35">
      <c r="C14995" t="s">
        <v>1902</v>
      </c>
      <c r="E14995" s="4">
        <v>6000000</v>
      </c>
      <c r="I14995" s="4">
        <v>6000000</v>
      </c>
      <c r="J14995">
        <v>6000000</v>
      </c>
    </row>
    <row r="14996" spans="1:10" x14ac:dyDescent="0.35">
      <c r="B14996" t="s">
        <v>58</v>
      </c>
      <c r="E14996" s="4">
        <v>13275000</v>
      </c>
      <c r="H14996" s="4">
        <v>1920000</v>
      </c>
      <c r="I14996" s="4">
        <v>15195000</v>
      </c>
      <c r="J14996">
        <v>13275000</v>
      </c>
    </row>
    <row r="14997" spans="1:10" x14ac:dyDescent="0.35">
      <c r="A14997" t="s">
        <v>1808</v>
      </c>
      <c r="D14997" s="4">
        <v>144528214</v>
      </c>
      <c r="E14997" s="4">
        <v>53270167</v>
      </c>
      <c r="F14997" s="4">
        <v>42899388</v>
      </c>
      <c r="G14997" s="4">
        <v>600494</v>
      </c>
      <c r="H14997" s="4">
        <v>28172198</v>
      </c>
      <c r="I14997" s="4">
        <v>269470462</v>
      </c>
      <c r="J14997" s="4">
        <v>197798381</v>
      </c>
    </row>
    <row r="14998" spans="1:10" x14ac:dyDescent="0.35">
      <c r="A14998" t="s">
        <v>1378</v>
      </c>
      <c r="B14998" t="s">
        <v>1842</v>
      </c>
      <c r="C14998" t="s">
        <v>1843</v>
      </c>
      <c r="D14998" s="4">
        <v>10242614</v>
      </c>
      <c r="F14998" s="4">
        <v>5798800</v>
      </c>
      <c r="I14998" s="4">
        <v>16041414</v>
      </c>
      <c r="J14998" s="4">
        <v>10242614</v>
      </c>
    </row>
    <row r="14999" spans="1:10" x14ac:dyDescent="0.35">
      <c r="C14999" t="s">
        <v>1844</v>
      </c>
      <c r="D14999" s="4">
        <v>376434</v>
      </c>
      <c r="F14999" s="4">
        <v>906315</v>
      </c>
      <c r="H14999" s="4">
        <v>129150</v>
      </c>
      <c r="I14999" s="4">
        <v>1411899</v>
      </c>
      <c r="J14999" s="4">
        <v>376434</v>
      </c>
    </row>
    <row r="15000" spans="1:10" x14ac:dyDescent="0.35">
      <c r="C15000" t="s">
        <v>1845</v>
      </c>
      <c r="D15000" s="4">
        <v>34666</v>
      </c>
      <c r="F15000" s="4">
        <v>737625</v>
      </c>
      <c r="I15000" s="4">
        <v>772291</v>
      </c>
      <c r="J15000" s="4">
        <v>34666</v>
      </c>
    </row>
    <row r="15001" spans="1:10" x14ac:dyDescent="0.35">
      <c r="B15001" t="s">
        <v>51</v>
      </c>
      <c r="D15001" s="4">
        <v>10653715</v>
      </c>
      <c r="F15001" s="4">
        <v>7442740</v>
      </c>
      <c r="H15001" s="4">
        <v>129150</v>
      </c>
      <c r="I15001" s="4">
        <v>18225605</v>
      </c>
      <c r="J15001" s="4">
        <v>10653715</v>
      </c>
    </row>
    <row r="15002" spans="1:10" x14ac:dyDescent="0.35">
      <c r="B15002" t="s">
        <v>1843</v>
      </c>
      <c r="C15002" t="s">
        <v>1846</v>
      </c>
      <c r="D15002" s="4">
        <v>5459656</v>
      </c>
      <c r="I15002" s="4">
        <v>5459656</v>
      </c>
      <c r="J15002" s="4">
        <v>5459656</v>
      </c>
    </row>
    <row r="15003" spans="1:10" x14ac:dyDescent="0.35">
      <c r="C15003" t="s">
        <v>1847</v>
      </c>
      <c r="D15003" s="4">
        <v>3013726</v>
      </c>
      <c r="F15003" s="4">
        <v>1741468</v>
      </c>
      <c r="I15003" s="4">
        <v>4755194</v>
      </c>
      <c r="J15003" s="4">
        <v>3013726</v>
      </c>
    </row>
    <row r="15004" spans="1:10" x14ac:dyDescent="0.35">
      <c r="C15004" t="s">
        <v>1848</v>
      </c>
      <c r="D15004" s="4">
        <v>6039</v>
      </c>
      <c r="I15004" s="4">
        <v>6039</v>
      </c>
      <c r="J15004" s="4">
        <v>6039</v>
      </c>
    </row>
    <row r="15005" spans="1:10" x14ac:dyDescent="0.35">
      <c r="B15005" t="s">
        <v>52</v>
      </c>
      <c r="D15005" s="4">
        <v>8479420</v>
      </c>
      <c r="F15005" s="4">
        <v>1741468</v>
      </c>
      <c r="I15005" s="4">
        <v>10220888</v>
      </c>
      <c r="J15005" s="4">
        <v>8479420</v>
      </c>
    </row>
    <row r="15006" spans="1:10" x14ac:dyDescent="0.35">
      <c r="B15006" t="s">
        <v>1849</v>
      </c>
      <c r="C15006" t="s">
        <v>1850</v>
      </c>
      <c r="D15006" s="4">
        <v>6040</v>
      </c>
      <c r="F15006" s="4">
        <v>1600000</v>
      </c>
      <c r="I15006" s="4">
        <v>1606040</v>
      </c>
      <c r="J15006" s="4">
        <v>6040</v>
      </c>
    </row>
    <row r="15007" spans="1:10" x14ac:dyDescent="0.35">
      <c r="B15007" t="s">
        <v>53</v>
      </c>
      <c r="D15007" s="4">
        <v>6040</v>
      </c>
      <c r="F15007" s="4">
        <v>1600000</v>
      </c>
      <c r="I15007" s="4">
        <v>1606040</v>
      </c>
      <c r="J15007" s="4">
        <v>6040</v>
      </c>
    </row>
    <row r="15008" spans="1:10" x14ac:dyDescent="0.35">
      <c r="B15008" t="s">
        <v>1844</v>
      </c>
      <c r="C15008" t="s">
        <v>1851</v>
      </c>
      <c r="D15008" s="4">
        <v>509262</v>
      </c>
      <c r="I15008" s="4">
        <v>509262</v>
      </c>
      <c r="J15008" s="4">
        <v>509262</v>
      </c>
    </row>
    <row r="15009" spans="2:10" x14ac:dyDescent="0.35">
      <c r="C15009" t="s">
        <v>1899</v>
      </c>
      <c r="G15009" s="4">
        <v>292600</v>
      </c>
      <c r="I15009" s="4">
        <v>292600</v>
      </c>
      <c r="J15009">
        <v>0</v>
      </c>
    </row>
    <row r="15010" spans="2:10" x14ac:dyDescent="0.35">
      <c r="C15010" t="s">
        <v>1852</v>
      </c>
      <c r="E15010" s="4">
        <v>5452</v>
      </c>
      <c r="I15010" s="4">
        <v>5452</v>
      </c>
      <c r="J15010">
        <v>5452</v>
      </c>
    </row>
    <row r="15011" spans="2:10" x14ac:dyDescent="0.35">
      <c r="C15011" t="s">
        <v>1853</v>
      </c>
      <c r="D15011" s="4">
        <v>41555</v>
      </c>
      <c r="E15011" s="4">
        <v>4617</v>
      </c>
      <c r="I15011" s="4">
        <v>46172</v>
      </c>
      <c r="J15011" s="4">
        <v>46172</v>
      </c>
    </row>
    <row r="15012" spans="2:10" x14ac:dyDescent="0.35">
      <c r="C15012" t="s">
        <v>1854</v>
      </c>
      <c r="F15012" s="4">
        <v>268996</v>
      </c>
      <c r="I15012" s="4">
        <v>268996</v>
      </c>
      <c r="J15012">
        <v>0</v>
      </c>
    </row>
    <row r="15013" spans="2:10" x14ac:dyDescent="0.35">
      <c r="C15013" t="s">
        <v>1855</v>
      </c>
      <c r="D15013" s="4">
        <v>16403</v>
      </c>
      <c r="F15013" s="4">
        <v>252467</v>
      </c>
      <c r="I15013" s="4">
        <v>268870</v>
      </c>
      <c r="J15013" s="4">
        <v>16403</v>
      </c>
    </row>
    <row r="15014" spans="2:10" x14ac:dyDescent="0.35">
      <c r="C15014" t="s">
        <v>1856</v>
      </c>
      <c r="F15014" s="4">
        <v>27076</v>
      </c>
      <c r="I15014" s="4">
        <v>27076</v>
      </c>
      <c r="J15014">
        <v>0</v>
      </c>
    </row>
    <row r="15015" spans="2:10" x14ac:dyDescent="0.35">
      <c r="C15015" t="s">
        <v>1857</v>
      </c>
      <c r="F15015" s="4">
        <v>4074</v>
      </c>
      <c r="I15015" s="4">
        <v>4074</v>
      </c>
      <c r="J15015">
        <v>0</v>
      </c>
    </row>
    <row r="15016" spans="2:10" x14ac:dyDescent="0.35">
      <c r="C15016" t="s">
        <v>1914</v>
      </c>
      <c r="F15016" s="4">
        <v>45410</v>
      </c>
      <c r="I15016" s="4">
        <v>45410</v>
      </c>
      <c r="J15016">
        <v>0</v>
      </c>
    </row>
    <row r="15017" spans="2:10" x14ac:dyDescent="0.35">
      <c r="C15017" t="s">
        <v>1858</v>
      </c>
      <c r="F15017" s="4">
        <v>15586</v>
      </c>
      <c r="I15017" s="4">
        <v>15586</v>
      </c>
      <c r="J15017">
        <v>0</v>
      </c>
    </row>
    <row r="15018" spans="2:10" x14ac:dyDescent="0.35">
      <c r="C15018" t="s">
        <v>1859</v>
      </c>
      <c r="E15018" s="4">
        <v>105421</v>
      </c>
      <c r="F15018" s="4">
        <v>200003</v>
      </c>
      <c r="H15018" s="4">
        <v>112228</v>
      </c>
      <c r="I15018" s="4">
        <v>417652</v>
      </c>
      <c r="J15018">
        <v>105421</v>
      </c>
    </row>
    <row r="15019" spans="2:10" x14ac:dyDescent="0.35">
      <c r="C15019" t="s">
        <v>1860</v>
      </c>
      <c r="E15019" s="4">
        <v>0</v>
      </c>
      <c r="F15019" s="4">
        <v>326109</v>
      </c>
      <c r="I15019" s="4">
        <v>326109</v>
      </c>
      <c r="J15019">
        <v>0</v>
      </c>
    </row>
    <row r="15020" spans="2:10" x14ac:dyDescent="0.35">
      <c r="C15020" t="s">
        <v>1861</v>
      </c>
      <c r="D15020" s="4">
        <v>97935</v>
      </c>
      <c r="I15020" s="4">
        <v>97935</v>
      </c>
      <c r="J15020" s="4">
        <v>97935</v>
      </c>
    </row>
    <row r="15021" spans="2:10" x14ac:dyDescent="0.35">
      <c r="C15021" t="s">
        <v>1862</v>
      </c>
      <c r="E15021" s="4">
        <v>0</v>
      </c>
      <c r="F15021" s="4">
        <v>170929</v>
      </c>
      <c r="I15021" s="4">
        <v>170929</v>
      </c>
      <c r="J15021">
        <v>0</v>
      </c>
    </row>
    <row r="15022" spans="2:10" x14ac:dyDescent="0.35">
      <c r="B15022" t="s">
        <v>54</v>
      </c>
      <c r="D15022" s="4">
        <v>665155</v>
      </c>
      <c r="E15022" s="4">
        <v>115490</v>
      </c>
      <c r="F15022" s="4">
        <v>1310649</v>
      </c>
      <c r="G15022" s="4">
        <v>292600</v>
      </c>
      <c r="H15022" s="4">
        <v>112228</v>
      </c>
      <c r="I15022" s="4">
        <v>2496122</v>
      </c>
      <c r="J15022" s="4">
        <v>780645</v>
      </c>
    </row>
    <row r="15023" spans="2:10" x14ac:dyDescent="0.35">
      <c r="B15023" t="s">
        <v>1845</v>
      </c>
      <c r="C15023" t="s">
        <v>1865</v>
      </c>
      <c r="H15023" s="4">
        <v>21597</v>
      </c>
      <c r="I15023" s="4">
        <v>21597</v>
      </c>
      <c r="J15023">
        <v>0</v>
      </c>
    </row>
    <row r="15024" spans="2:10" x14ac:dyDescent="0.35">
      <c r="C15024" t="s">
        <v>1866</v>
      </c>
      <c r="I15024" s="4">
        <v>0</v>
      </c>
      <c r="J15024">
        <v>0</v>
      </c>
    </row>
    <row r="15025" spans="2:10" x14ac:dyDescent="0.35">
      <c r="C15025" t="s">
        <v>1867</v>
      </c>
      <c r="D15025" s="4">
        <v>150000</v>
      </c>
      <c r="E15025" s="4">
        <v>9000</v>
      </c>
      <c r="F15025" s="4">
        <v>800000</v>
      </c>
      <c r="G15025" s="4">
        <v>87440</v>
      </c>
      <c r="H15025" s="4">
        <v>653418</v>
      </c>
      <c r="I15025" s="4">
        <v>1699858</v>
      </c>
      <c r="J15025" s="4">
        <v>159000</v>
      </c>
    </row>
    <row r="15026" spans="2:10" x14ac:dyDescent="0.35">
      <c r="C15026" t="s">
        <v>1868</v>
      </c>
      <c r="F15026" s="4">
        <v>5259</v>
      </c>
      <c r="H15026" s="4">
        <v>739077</v>
      </c>
      <c r="I15026" s="4">
        <v>744337</v>
      </c>
      <c r="J15026">
        <v>0</v>
      </c>
    </row>
    <row r="15027" spans="2:10" x14ac:dyDescent="0.35">
      <c r="C15027" t="s">
        <v>1869</v>
      </c>
      <c r="H15027" s="4">
        <v>288000</v>
      </c>
      <c r="I15027" s="4">
        <v>288000</v>
      </c>
      <c r="J15027">
        <v>0</v>
      </c>
    </row>
    <row r="15028" spans="2:10" x14ac:dyDescent="0.35">
      <c r="C15028" t="s">
        <v>1870</v>
      </c>
      <c r="D15028" s="4">
        <v>3381</v>
      </c>
      <c r="F15028" s="4">
        <v>25717</v>
      </c>
      <c r="H15028" s="4">
        <v>3173042</v>
      </c>
      <c r="I15028" s="4">
        <v>3202140</v>
      </c>
      <c r="J15028" s="4">
        <v>3381</v>
      </c>
    </row>
    <row r="15029" spans="2:10" x14ac:dyDescent="0.35">
      <c r="C15029" t="s">
        <v>1871</v>
      </c>
      <c r="F15029" s="4">
        <v>4300000</v>
      </c>
      <c r="G15029" s="4">
        <v>55378</v>
      </c>
      <c r="H15029" s="4">
        <v>73845</v>
      </c>
      <c r="I15029" s="4">
        <v>4429223</v>
      </c>
      <c r="J15029">
        <v>0</v>
      </c>
    </row>
    <row r="15030" spans="2:10" x14ac:dyDescent="0.35">
      <c r="C15030" t="s">
        <v>1872</v>
      </c>
      <c r="D15030" s="4">
        <v>49000</v>
      </c>
      <c r="I15030" s="4">
        <v>49000</v>
      </c>
      <c r="J15030" s="4">
        <v>49000</v>
      </c>
    </row>
    <row r="15031" spans="2:10" x14ac:dyDescent="0.35">
      <c r="C15031" t="s">
        <v>1875</v>
      </c>
      <c r="H15031" s="4">
        <v>139490</v>
      </c>
      <c r="I15031" s="4">
        <v>139490</v>
      </c>
      <c r="J15031">
        <v>0</v>
      </c>
    </row>
    <row r="15032" spans="2:10" x14ac:dyDescent="0.35">
      <c r="C15032" t="s">
        <v>1876</v>
      </c>
      <c r="D15032" s="4">
        <v>0</v>
      </c>
      <c r="H15032" s="4">
        <v>50400</v>
      </c>
      <c r="I15032" s="4">
        <v>50400</v>
      </c>
      <c r="J15032" s="4">
        <v>0</v>
      </c>
    </row>
    <row r="15033" spans="2:10" x14ac:dyDescent="0.35">
      <c r="B15033" t="s">
        <v>55</v>
      </c>
      <c r="D15033" s="4">
        <v>202381</v>
      </c>
      <c r="E15033" s="4">
        <v>9000</v>
      </c>
      <c r="F15033" s="4">
        <v>5130977</v>
      </c>
      <c r="G15033" s="4">
        <v>142818</v>
      </c>
      <c r="H15033" s="4">
        <v>5138870</v>
      </c>
      <c r="I15033" s="4">
        <v>10624045</v>
      </c>
      <c r="J15033" s="4">
        <v>211381</v>
      </c>
    </row>
    <row r="15034" spans="2:10" x14ac:dyDescent="0.35">
      <c r="B15034" t="s">
        <v>1878</v>
      </c>
      <c r="C15034" t="s">
        <v>1879</v>
      </c>
      <c r="D15034" s="4">
        <v>1127896</v>
      </c>
      <c r="I15034" s="4">
        <v>1127896</v>
      </c>
      <c r="J15034" s="4">
        <v>1127896</v>
      </c>
    </row>
    <row r="15035" spans="2:10" x14ac:dyDescent="0.35">
      <c r="C15035" t="s">
        <v>1880</v>
      </c>
      <c r="D15035" s="4">
        <v>342967</v>
      </c>
      <c r="I15035" s="4">
        <v>342967</v>
      </c>
      <c r="J15035" s="4">
        <v>342967</v>
      </c>
    </row>
    <row r="15036" spans="2:10" x14ac:dyDescent="0.35">
      <c r="C15036" t="s">
        <v>1881</v>
      </c>
      <c r="D15036" s="4">
        <v>351175</v>
      </c>
      <c r="I15036" s="4">
        <v>351175</v>
      </c>
      <c r="J15036" s="4">
        <v>351175</v>
      </c>
    </row>
    <row r="15037" spans="2:10" x14ac:dyDescent="0.35">
      <c r="C15037" t="s">
        <v>1883</v>
      </c>
      <c r="D15037" s="4">
        <v>4919</v>
      </c>
      <c r="I15037" s="4">
        <v>4919</v>
      </c>
      <c r="J15037" s="4">
        <v>4919</v>
      </c>
    </row>
    <row r="15038" spans="2:10" x14ac:dyDescent="0.35">
      <c r="C15038" t="s">
        <v>1884</v>
      </c>
      <c r="D15038" s="4">
        <v>3499</v>
      </c>
      <c r="I15038" s="4">
        <v>3499</v>
      </c>
      <c r="J15038" s="4">
        <v>3499</v>
      </c>
    </row>
    <row r="15039" spans="2:10" x14ac:dyDescent="0.35">
      <c r="B15039" t="s">
        <v>56</v>
      </c>
      <c r="D15039" s="4">
        <v>1830456</v>
      </c>
      <c r="I15039" s="4">
        <v>1830456</v>
      </c>
      <c r="J15039" s="4">
        <v>1830456</v>
      </c>
    </row>
    <row r="15040" spans="2:10" x14ac:dyDescent="0.35">
      <c r="B15040" t="s">
        <v>1885</v>
      </c>
      <c r="C15040" t="s">
        <v>1886</v>
      </c>
      <c r="H15040" s="4">
        <v>117830</v>
      </c>
      <c r="I15040" s="4">
        <v>117830</v>
      </c>
      <c r="J15040">
        <v>0</v>
      </c>
    </row>
    <row r="15041" spans="1:10" x14ac:dyDescent="0.35">
      <c r="B15041" t="s">
        <v>57</v>
      </c>
      <c r="H15041" s="4">
        <v>117830</v>
      </c>
      <c r="I15041" s="4">
        <v>117830</v>
      </c>
      <c r="J15041">
        <v>0</v>
      </c>
    </row>
    <row r="15042" spans="1:10" x14ac:dyDescent="0.35">
      <c r="B15042" t="s">
        <v>1887</v>
      </c>
      <c r="C15042" t="s">
        <v>1888</v>
      </c>
      <c r="H15042" s="4">
        <v>480000</v>
      </c>
      <c r="I15042" s="4">
        <v>480000</v>
      </c>
      <c r="J15042">
        <v>0</v>
      </c>
    </row>
    <row r="15043" spans="1:10" x14ac:dyDescent="0.35">
      <c r="C15043" t="s">
        <v>1889</v>
      </c>
      <c r="H15043" s="4">
        <v>52500</v>
      </c>
      <c r="I15043" s="4">
        <v>52500</v>
      </c>
      <c r="J15043">
        <v>0</v>
      </c>
    </row>
    <row r="15044" spans="1:10" x14ac:dyDescent="0.35">
      <c r="C15044" t="s">
        <v>1890</v>
      </c>
      <c r="H15044" s="4">
        <v>37500</v>
      </c>
      <c r="I15044" s="4">
        <v>37500</v>
      </c>
      <c r="J15044">
        <v>0</v>
      </c>
    </row>
    <row r="15045" spans="1:10" x14ac:dyDescent="0.35">
      <c r="B15045" t="s">
        <v>58</v>
      </c>
      <c r="H15045" s="4">
        <v>570000</v>
      </c>
      <c r="I15045" s="4">
        <v>570000</v>
      </c>
      <c r="J15045">
        <v>0</v>
      </c>
    </row>
    <row r="15046" spans="1:10" x14ac:dyDescent="0.35">
      <c r="A15046" t="s">
        <v>1809</v>
      </c>
      <c r="D15046" s="4">
        <v>21837167</v>
      </c>
      <c r="E15046" s="4">
        <v>124490</v>
      </c>
      <c r="F15046" s="4">
        <v>17225834</v>
      </c>
      <c r="G15046" s="4">
        <v>435418</v>
      </c>
      <c r="H15046" s="4">
        <v>6068078</v>
      </c>
      <c r="I15046" s="4">
        <v>45690987</v>
      </c>
      <c r="J15046" s="4">
        <v>21961657</v>
      </c>
    </row>
    <row r="15047" spans="1:10" x14ac:dyDescent="0.35">
      <c r="A15047" t="s">
        <v>1965</v>
      </c>
      <c r="B15047" t="s">
        <v>1842</v>
      </c>
      <c r="C15047" t="s">
        <v>1843</v>
      </c>
      <c r="D15047" s="4">
        <v>16096913</v>
      </c>
      <c r="F15047" s="4">
        <v>9842000</v>
      </c>
      <c r="I15047" s="4">
        <v>25938913</v>
      </c>
      <c r="J15047" s="4">
        <v>16096913</v>
      </c>
    </row>
    <row r="15048" spans="1:10" x14ac:dyDescent="0.35">
      <c r="C15048" t="s">
        <v>1844</v>
      </c>
      <c r="D15048" s="4">
        <v>2082737</v>
      </c>
      <c r="E15048" s="4">
        <v>24944</v>
      </c>
      <c r="H15048" s="4">
        <v>418787</v>
      </c>
      <c r="I15048" s="4">
        <v>2526468</v>
      </c>
      <c r="J15048" s="4">
        <v>2107681</v>
      </c>
    </row>
    <row r="15049" spans="1:10" x14ac:dyDescent="0.35">
      <c r="C15049" t="s">
        <v>1845</v>
      </c>
      <c r="D15049" s="4">
        <v>1883151</v>
      </c>
      <c r="I15049" s="4">
        <v>1883151</v>
      </c>
      <c r="J15049" s="4">
        <v>1883151</v>
      </c>
    </row>
    <row r="15050" spans="1:10" x14ac:dyDescent="0.35">
      <c r="B15050" t="s">
        <v>51</v>
      </c>
      <c r="D15050" s="4">
        <v>20062801</v>
      </c>
      <c r="E15050" s="4">
        <v>24944</v>
      </c>
      <c r="F15050" s="4">
        <v>9842000</v>
      </c>
      <c r="H15050" s="4">
        <v>418787</v>
      </c>
      <c r="I15050" s="4">
        <v>30348532</v>
      </c>
      <c r="J15050" s="4">
        <v>20087745</v>
      </c>
    </row>
    <row r="15051" spans="1:10" x14ac:dyDescent="0.35">
      <c r="B15051" t="s">
        <v>1843</v>
      </c>
      <c r="C15051" t="s">
        <v>1846</v>
      </c>
      <c r="D15051" s="4">
        <v>12111733</v>
      </c>
      <c r="E15051" s="4">
        <v>4186</v>
      </c>
      <c r="I15051" s="4">
        <v>12115919</v>
      </c>
      <c r="J15051" s="4">
        <v>12115919</v>
      </c>
    </row>
    <row r="15052" spans="1:10" x14ac:dyDescent="0.35">
      <c r="C15052" t="s">
        <v>1847</v>
      </c>
      <c r="D15052" s="4">
        <v>8051665</v>
      </c>
      <c r="F15052" s="4">
        <v>675676</v>
      </c>
      <c r="I15052" s="4">
        <v>8727340</v>
      </c>
      <c r="J15052" s="4">
        <v>8051665</v>
      </c>
    </row>
    <row r="15053" spans="1:10" x14ac:dyDescent="0.35">
      <c r="C15053" t="s">
        <v>1848</v>
      </c>
      <c r="D15053" s="4">
        <v>7363</v>
      </c>
      <c r="I15053" s="4">
        <v>7363</v>
      </c>
      <c r="J15053" s="4">
        <v>7363</v>
      </c>
    </row>
    <row r="15054" spans="1:10" x14ac:dyDescent="0.35">
      <c r="B15054" t="s">
        <v>52</v>
      </c>
      <c r="D15054" s="4">
        <v>20170760</v>
      </c>
      <c r="E15054" s="4">
        <v>4186</v>
      </c>
      <c r="F15054" s="4">
        <v>675676</v>
      </c>
      <c r="I15054" s="4">
        <v>20850622</v>
      </c>
      <c r="J15054" s="4">
        <v>20174946</v>
      </c>
    </row>
    <row r="15055" spans="1:10" x14ac:dyDescent="0.35">
      <c r="B15055" t="s">
        <v>1849</v>
      </c>
      <c r="C15055" t="s">
        <v>1850</v>
      </c>
      <c r="G15055" s="4">
        <v>3200000</v>
      </c>
      <c r="I15055" s="4">
        <v>3200000</v>
      </c>
      <c r="J15055">
        <v>0</v>
      </c>
    </row>
    <row r="15056" spans="1:10" x14ac:dyDescent="0.35">
      <c r="B15056" t="s">
        <v>53</v>
      </c>
      <c r="G15056" s="4">
        <v>3200000</v>
      </c>
      <c r="I15056" s="4">
        <v>3200000</v>
      </c>
      <c r="J15056">
        <v>0</v>
      </c>
    </row>
    <row r="15057" spans="1:10" x14ac:dyDescent="0.35">
      <c r="B15057" t="s">
        <v>1844</v>
      </c>
      <c r="C15057" t="s">
        <v>1851</v>
      </c>
      <c r="D15057" s="4">
        <v>528199</v>
      </c>
      <c r="I15057" s="4">
        <v>528199</v>
      </c>
      <c r="J15057" s="4">
        <v>528199</v>
      </c>
    </row>
    <row r="15058" spans="1:10" x14ac:dyDescent="0.35">
      <c r="C15058" t="s">
        <v>1852</v>
      </c>
      <c r="E15058" s="4">
        <v>4089</v>
      </c>
      <c r="I15058" s="4">
        <v>4089</v>
      </c>
      <c r="J15058">
        <v>4089</v>
      </c>
    </row>
    <row r="15059" spans="1:10" x14ac:dyDescent="0.35">
      <c r="C15059" t="s">
        <v>1853</v>
      </c>
      <c r="E15059" s="4">
        <v>1539</v>
      </c>
      <c r="I15059" s="4">
        <v>1539</v>
      </c>
      <c r="J15059">
        <v>1539</v>
      </c>
    </row>
    <row r="15060" spans="1:10" x14ac:dyDescent="0.35">
      <c r="C15060" t="s">
        <v>1854</v>
      </c>
      <c r="D15060" s="4">
        <v>336245</v>
      </c>
      <c r="I15060" s="4">
        <v>336245</v>
      </c>
      <c r="J15060" s="4">
        <v>336245</v>
      </c>
    </row>
    <row r="15061" spans="1:10" x14ac:dyDescent="0.35">
      <c r="C15061" t="s">
        <v>1855</v>
      </c>
      <c r="D15061" s="4">
        <v>21812</v>
      </c>
      <c r="F15061" s="4">
        <v>193190</v>
      </c>
      <c r="I15061" s="4">
        <v>215003</v>
      </c>
      <c r="J15061" s="4">
        <v>21812</v>
      </c>
    </row>
    <row r="15062" spans="1:10" x14ac:dyDescent="0.35">
      <c r="C15062" t="s">
        <v>1856</v>
      </c>
      <c r="D15062" s="4">
        <v>37430</v>
      </c>
      <c r="I15062" s="4">
        <v>37430</v>
      </c>
      <c r="J15062" s="4">
        <v>37430</v>
      </c>
    </row>
    <row r="15063" spans="1:10" x14ac:dyDescent="0.35">
      <c r="C15063" t="s">
        <v>1857</v>
      </c>
      <c r="D15063" s="4">
        <v>17653</v>
      </c>
      <c r="F15063" s="4">
        <v>1358</v>
      </c>
      <c r="I15063" s="4">
        <v>19011</v>
      </c>
      <c r="J15063" s="4">
        <v>17653</v>
      </c>
    </row>
    <row r="15064" spans="1:10" x14ac:dyDescent="0.35">
      <c r="C15064" t="s">
        <v>1858</v>
      </c>
      <c r="D15064" s="4">
        <v>16088</v>
      </c>
      <c r="I15064" s="4">
        <v>16088</v>
      </c>
      <c r="J15064" s="4">
        <v>16088</v>
      </c>
    </row>
    <row r="15065" spans="1:10" x14ac:dyDescent="0.35">
      <c r="C15065" t="s">
        <v>1859</v>
      </c>
      <c r="D15065" s="4">
        <v>300000</v>
      </c>
      <c r="E15065" s="4">
        <v>105421</v>
      </c>
      <c r="F15065" s="4">
        <v>3</v>
      </c>
      <c r="H15065" s="4">
        <v>125000</v>
      </c>
      <c r="I15065" s="4">
        <v>530424</v>
      </c>
      <c r="J15065" s="4">
        <v>405421</v>
      </c>
    </row>
    <row r="15066" spans="1:10" x14ac:dyDescent="0.35">
      <c r="C15066" t="s">
        <v>1860</v>
      </c>
      <c r="D15066" s="4">
        <v>434812</v>
      </c>
      <c r="H15066" s="4">
        <v>108703</v>
      </c>
      <c r="I15066" s="4">
        <v>543515</v>
      </c>
      <c r="J15066" s="4">
        <v>434812</v>
      </c>
    </row>
    <row r="15067" spans="1:10" s="65" customFormat="1" x14ac:dyDescent="0.35">
      <c r="A15067" s="65" t="s">
        <v>1966</v>
      </c>
      <c r="C15067" s="65" t="s">
        <v>1522</v>
      </c>
      <c r="D15067" s="65" t="s">
        <v>1523</v>
      </c>
      <c r="E15067" s="65" t="s">
        <v>1524</v>
      </c>
      <c r="F15067" s="65" t="s">
        <v>1525</v>
      </c>
      <c r="G15067" s="65" t="s">
        <v>1526</v>
      </c>
      <c r="H15067" s="65" t="s">
        <v>1527</v>
      </c>
      <c r="I15067" s="65" t="s">
        <v>1528</v>
      </c>
      <c r="J15067" s="65">
        <v>0</v>
      </c>
    </row>
    <row r="15068" spans="1:10" x14ac:dyDescent="0.35">
      <c r="A15068" t="s">
        <v>1383</v>
      </c>
      <c r="B15068" t="s">
        <v>1845</v>
      </c>
      <c r="C15068" t="s">
        <v>1875</v>
      </c>
      <c r="D15068" s="4">
        <v>32943</v>
      </c>
      <c r="H15068" s="4">
        <v>441720</v>
      </c>
      <c r="I15068" s="4">
        <v>474663</v>
      </c>
      <c r="J15068" s="4">
        <v>32943</v>
      </c>
    </row>
    <row r="15069" spans="1:10" x14ac:dyDescent="0.35">
      <c r="C15069" t="s">
        <v>1876</v>
      </c>
      <c r="H15069" s="4">
        <v>42000</v>
      </c>
      <c r="I15069" s="4">
        <v>42000</v>
      </c>
      <c r="J15069">
        <v>0</v>
      </c>
    </row>
    <row r="15070" spans="1:10" x14ac:dyDescent="0.35">
      <c r="B15070" t="s">
        <v>55</v>
      </c>
      <c r="D15070" s="4">
        <v>4643519</v>
      </c>
      <c r="E15070" s="4">
        <v>136842</v>
      </c>
      <c r="F15070" s="4">
        <v>46178</v>
      </c>
      <c r="G15070" s="4">
        <v>28894</v>
      </c>
      <c r="H15070" s="4">
        <v>5397550</v>
      </c>
      <c r="I15070" s="4">
        <v>10252983</v>
      </c>
      <c r="J15070" s="4">
        <v>4780361</v>
      </c>
    </row>
    <row r="15071" spans="1:10" x14ac:dyDescent="0.35">
      <c r="B15071" t="s">
        <v>1878</v>
      </c>
      <c r="C15071" t="s">
        <v>1879</v>
      </c>
      <c r="D15071" s="4">
        <v>338369</v>
      </c>
      <c r="I15071" s="4">
        <v>338369</v>
      </c>
      <c r="J15071" s="4">
        <v>338369</v>
      </c>
    </row>
    <row r="15072" spans="1:10" x14ac:dyDescent="0.35">
      <c r="C15072" t="s">
        <v>1880</v>
      </c>
      <c r="G15072" s="4">
        <v>419313</v>
      </c>
      <c r="I15072" s="4">
        <v>419313</v>
      </c>
      <c r="J15072">
        <v>0</v>
      </c>
    </row>
    <row r="15073" spans="1:10" x14ac:dyDescent="0.35">
      <c r="C15073" t="s">
        <v>1881</v>
      </c>
      <c r="D15073" s="4">
        <v>174998</v>
      </c>
      <c r="I15073" s="4">
        <v>174998</v>
      </c>
      <c r="J15073" s="4">
        <v>174998</v>
      </c>
    </row>
    <row r="15074" spans="1:10" x14ac:dyDescent="0.35">
      <c r="C15074" t="s">
        <v>1883</v>
      </c>
      <c r="D15074" s="4">
        <v>9837</v>
      </c>
      <c r="I15074" s="4">
        <v>9837</v>
      </c>
      <c r="J15074" s="4">
        <v>9837</v>
      </c>
    </row>
    <row r="15075" spans="1:10" x14ac:dyDescent="0.35">
      <c r="B15075" t="s">
        <v>56</v>
      </c>
      <c r="D15075" s="4">
        <v>523204</v>
      </c>
      <c r="G15075" s="4">
        <v>419313</v>
      </c>
      <c r="I15075" s="4">
        <v>942517</v>
      </c>
      <c r="J15075" s="4">
        <v>523204</v>
      </c>
    </row>
    <row r="15076" spans="1:10" x14ac:dyDescent="0.35">
      <c r="B15076" t="s">
        <v>1885</v>
      </c>
      <c r="C15076" t="s">
        <v>1886</v>
      </c>
      <c r="D15076" s="4">
        <v>28279</v>
      </c>
      <c r="I15076" s="4">
        <v>28279</v>
      </c>
      <c r="J15076" s="4">
        <v>28279</v>
      </c>
    </row>
    <row r="15077" spans="1:10" x14ac:dyDescent="0.35">
      <c r="B15077" t="s">
        <v>57</v>
      </c>
      <c r="D15077" s="4">
        <v>28279</v>
      </c>
      <c r="I15077" s="4">
        <v>28279</v>
      </c>
      <c r="J15077" s="4">
        <v>28279</v>
      </c>
    </row>
    <row r="15078" spans="1:10" x14ac:dyDescent="0.35">
      <c r="B15078" t="s">
        <v>1887</v>
      </c>
      <c r="C15078" t="s">
        <v>1888</v>
      </c>
      <c r="H15078" s="4">
        <v>960000</v>
      </c>
      <c r="I15078" s="4">
        <v>960000</v>
      </c>
      <c r="J15078">
        <v>0</v>
      </c>
    </row>
    <row r="15079" spans="1:10" x14ac:dyDescent="0.35">
      <c r="C15079" t="s">
        <v>1889</v>
      </c>
      <c r="H15079" s="4">
        <v>52500</v>
      </c>
      <c r="I15079" s="4">
        <v>52500</v>
      </c>
      <c r="J15079">
        <v>0</v>
      </c>
    </row>
    <row r="15080" spans="1:10" x14ac:dyDescent="0.35">
      <c r="C15080" t="s">
        <v>1890</v>
      </c>
      <c r="H15080" s="4">
        <v>37500</v>
      </c>
      <c r="I15080" s="4">
        <v>37500</v>
      </c>
      <c r="J15080">
        <v>0</v>
      </c>
    </row>
    <row r="15081" spans="1:10" x14ac:dyDescent="0.35">
      <c r="B15081" t="s">
        <v>58</v>
      </c>
      <c r="H15081" s="4">
        <v>1050000</v>
      </c>
      <c r="I15081" s="4">
        <v>1050000</v>
      </c>
      <c r="J15081">
        <v>0</v>
      </c>
    </row>
    <row r="15082" spans="1:10" x14ac:dyDescent="0.35">
      <c r="A15082" t="s">
        <v>1967</v>
      </c>
      <c r="D15082" s="4">
        <v>22220336</v>
      </c>
      <c r="E15082" s="4">
        <v>540074</v>
      </c>
      <c r="F15082" s="4">
        <v>9274918</v>
      </c>
      <c r="G15082" s="4">
        <v>2048207</v>
      </c>
      <c r="H15082" s="4">
        <v>6802269</v>
      </c>
      <c r="I15082" s="4">
        <v>40885803</v>
      </c>
      <c r="J15082" s="4">
        <v>22760410</v>
      </c>
    </row>
    <row r="15083" spans="1:10" x14ac:dyDescent="0.35">
      <c r="A15083" t="s">
        <v>1385</v>
      </c>
      <c r="B15083" t="s">
        <v>1842</v>
      </c>
      <c r="C15083" t="s">
        <v>1843</v>
      </c>
      <c r="D15083" s="4">
        <v>6942407</v>
      </c>
      <c r="F15083" s="4">
        <v>4468800</v>
      </c>
      <c r="I15083" s="4">
        <v>11411207</v>
      </c>
      <c r="J15083" s="4">
        <v>6942407</v>
      </c>
    </row>
    <row r="15084" spans="1:10" x14ac:dyDescent="0.35">
      <c r="C15084" t="s">
        <v>1844</v>
      </c>
      <c r="D15084" s="4">
        <v>45975</v>
      </c>
      <c r="E15084" s="4">
        <v>411041</v>
      </c>
      <c r="F15084" s="4">
        <v>23400</v>
      </c>
      <c r="G15084" s="4">
        <v>498889</v>
      </c>
      <c r="I15084" s="4">
        <v>979304</v>
      </c>
      <c r="J15084" s="4">
        <v>457016</v>
      </c>
    </row>
    <row r="15085" spans="1:10" x14ac:dyDescent="0.35">
      <c r="C15085" t="s">
        <v>1845</v>
      </c>
      <c r="D15085" s="4">
        <v>91349</v>
      </c>
      <c r="G15085" s="4">
        <v>861795</v>
      </c>
      <c r="I15085" s="4">
        <v>953144</v>
      </c>
      <c r="J15085" s="4">
        <v>91349</v>
      </c>
    </row>
    <row r="15086" spans="1:10" x14ac:dyDescent="0.35">
      <c r="B15086" t="s">
        <v>51</v>
      </c>
      <c r="D15086" s="4">
        <v>7079731</v>
      </c>
      <c r="E15086" s="4">
        <v>411041</v>
      </c>
      <c r="F15086" s="4">
        <v>4492200</v>
      </c>
      <c r="G15086" s="4">
        <v>1360684</v>
      </c>
      <c r="I15086" s="4">
        <v>13343655</v>
      </c>
      <c r="J15086" s="4">
        <v>7490772</v>
      </c>
    </row>
    <row r="15087" spans="1:10" x14ac:dyDescent="0.35">
      <c r="B15087" t="s">
        <v>1843</v>
      </c>
      <c r="C15087" t="s">
        <v>1846</v>
      </c>
      <c r="D15087" s="4">
        <v>7369668</v>
      </c>
      <c r="E15087" s="4">
        <v>2779214</v>
      </c>
      <c r="I15087" s="4">
        <v>10148882</v>
      </c>
      <c r="J15087" s="4">
        <v>10148882</v>
      </c>
    </row>
    <row r="15088" spans="1:10" x14ac:dyDescent="0.35">
      <c r="C15088" t="s">
        <v>1847</v>
      </c>
      <c r="D15088" s="4">
        <v>1283441</v>
      </c>
      <c r="E15088" s="4">
        <v>986</v>
      </c>
      <c r="F15088" s="4">
        <v>12631</v>
      </c>
      <c r="G15088" s="4">
        <v>3333682</v>
      </c>
      <c r="I15088" s="4">
        <v>4630740</v>
      </c>
      <c r="J15088" s="4">
        <v>1284427</v>
      </c>
    </row>
    <row r="15089" spans="2:10" x14ac:dyDescent="0.35">
      <c r="C15089" t="s">
        <v>1848</v>
      </c>
      <c r="D15089" s="4">
        <v>80201</v>
      </c>
      <c r="I15089" s="4">
        <v>80201</v>
      </c>
      <c r="J15089" s="4">
        <v>80201</v>
      </c>
    </row>
    <row r="15090" spans="2:10" x14ac:dyDescent="0.35">
      <c r="B15090" t="s">
        <v>52</v>
      </c>
      <c r="D15090" s="4">
        <v>8733310</v>
      </c>
      <c r="E15090" s="4">
        <v>2780200</v>
      </c>
      <c r="F15090" s="4">
        <v>12631</v>
      </c>
      <c r="G15090" s="4">
        <v>3333682</v>
      </c>
      <c r="I15090" s="4">
        <v>14859823</v>
      </c>
      <c r="J15090" s="4">
        <v>11513510</v>
      </c>
    </row>
    <row r="15091" spans="2:10" x14ac:dyDescent="0.35">
      <c r="B15091" t="s">
        <v>1844</v>
      </c>
      <c r="C15091" t="s">
        <v>1851</v>
      </c>
      <c r="D15091" s="4">
        <v>80914</v>
      </c>
      <c r="E15091" s="4">
        <v>308495</v>
      </c>
      <c r="I15091" s="4">
        <v>389409</v>
      </c>
      <c r="J15091" s="4">
        <v>389409</v>
      </c>
    </row>
    <row r="15092" spans="2:10" x14ac:dyDescent="0.35">
      <c r="C15092" t="s">
        <v>1852</v>
      </c>
      <c r="D15092" s="4">
        <v>2881</v>
      </c>
      <c r="I15092" s="4">
        <v>2881</v>
      </c>
      <c r="J15092" s="4">
        <v>2881</v>
      </c>
    </row>
    <row r="15093" spans="2:10" x14ac:dyDescent="0.35">
      <c r="C15093" t="s">
        <v>1853</v>
      </c>
      <c r="D15093" s="4">
        <v>18195</v>
      </c>
      <c r="I15093" s="4">
        <v>18195</v>
      </c>
      <c r="J15093" s="4">
        <v>18195</v>
      </c>
    </row>
    <row r="15094" spans="2:10" x14ac:dyDescent="0.35">
      <c r="C15094" t="s">
        <v>1854</v>
      </c>
      <c r="D15094" s="4">
        <v>3905</v>
      </c>
      <c r="E15094" s="4">
        <v>490917</v>
      </c>
      <c r="I15094" s="4">
        <v>494822</v>
      </c>
      <c r="J15094" s="4">
        <v>494822</v>
      </c>
    </row>
    <row r="15095" spans="2:10" x14ac:dyDescent="0.35">
      <c r="C15095" t="s">
        <v>1855</v>
      </c>
      <c r="D15095" s="4">
        <v>4562</v>
      </c>
      <c r="E15095" s="4">
        <v>180961</v>
      </c>
      <c r="I15095" s="4">
        <v>185523</v>
      </c>
      <c r="J15095" s="4">
        <v>185523</v>
      </c>
    </row>
    <row r="15096" spans="2:10" x14ac:dyDescent="0.35">
      <c r="C15096" t="s">
        <v>1856</v>
      </c>
      <c r="I15096" s="4">
        <v>0</v>
      </c>
      <c r="J15096">
        <v>0</v>
      </c>
    </row>
    <row r="15097" spans="2:10" x14ac:dyDescent="0.35">
      <c r="C15097" t="s">
        <v>1857</v>
      </c>
      <c r="D15097" s="4">
        <v>8865</v>
      </c>
      <c r="E15097" s="4">
        <v>27159</v>
      </c>
      <c r="I15097" s="4">
        <v>36023</v>
      </c>
      <c r="J15097" s="4">
        <v>36024</v>
      </c>
    </row>
    <row r="15098" spans="2:10" x14ac:dyDescent="0.35">
      <c r="C15098" t="s">
        <v>1858</v>
      </c>
      <c r="G15098" s="4">
        <v>96530</v>
      </c>
      <c r="I15098" s="4">
        <v>96530</v>
      </c>
      <c r="J15098">
        <v>0</v>
      </c>
    </row>
    <row r="15099" spans="2:10" x14ac:dyDescent="0.35">
      <c r="C15099" t="s">
        <v>1859</v>
      </c>
      <c r="G15099" s="4">
        <v>550000</v>
      </c>
      <c r="I15099" s="4">
        <v>550000</v>
      </c>
      <c r="J15099">
        <v>0</v>
      </c>
    </row>
    <row r="15100" spans="2:10" x14ac:dyDescent="0.35">
      <c r="C15100" t="s">
        <v>1860</v>
      </c>
      <c r="E15100" s="4">
        <v>0</v>
      </c>
      <c r="G15100" s="4">
        <v>1304436</v>
      </c>
      <c r="I15100" s="4">
        <v>1304436</v>
      </c>
      <c r="J15100">
        <v>0</v>
      </c>
    </row>
    <row r="15101" spans="2:10" x14ac:dyDescent="0.35">
      <c r="C15101" t="s">
        <v>1862</v>
      </c>
      <c r="E15101" s="4">
        <v>0</v>
      </c>
      <c r="G15101" s="4">
        <v>1025571</v>
      </c>
      <c r="I15101" s="4">
        <v>1025571</v>
      </c>
      <c r="J15101">
        <v>0</v>
      </c>
    </row>
    <row r="15102" spans="2:10" x14ac:dyDescent="0.35">
      <c r="C15102" t="s">
        <v>1863</v>
      </c>
      <c r="D15102" s="4">
        <v>7780</v>
      </c>
      <c r="E15102" s="4">
        <v>38900</v>
      </c>
      <c r="I15102" s="4">
        <v>46679</v>
      </c>
      <c r="J15102" s="4">
        <v>46680</v>
      </c>
    </row>
    <row r="15103" spans="2:10" x14ac:dyDescent="0.35">
      <c r="B15103" t="s">
        <v>54</v>
      </c>
      <c r="D15103" s="4">
        <v>127102</v>
      </c>
      <c r="E15103" s="4">
        <v>1046431</v>
      </c>
      <c r="G15103" s="4">
        <v>2976537</v>
      </c>
      <c r="I15103" s="4">
        <v>4150071</v>
      </c>
      <c r="J15103" s="4">
        <v>1173533</v>
      </c>
    </row>
    <row r="15104" spans="2:10" x14ac:dyDescent="0.35">
      <c r="B15104" t="s">
        <v>1845</v>
      </c>
      <c r="C15104" t="s">
        <v>1866</v>
      </c>
      <c r="I15104" s="4">
        <v>0</v>
      </c>
      <c r="J15104">
        <v>0</v>
      </c>
    </row>
    <row r="15105" spans="2:10" x14ac:dyDescent="0.35">
      <c r="C15105" t="s">
        <v>1867</v>
      </c>
      <c r="D15105" s="4">
        <v>63000</v>
      </c>
      <c r="F15105" s="4">
        <v>625775</v>
      </c>
      <c r="H15105" s="4">
        <v>612617</v>
      </c>
      <c r="I15105" s="4">
        <v>1301392</v>
      </c>
      <c r="J15105" s="4">
        <v>63000</v>
      </c>
    </row>
    <row r="15106" spans="2:10" x14ac:dyDescent="0.35">
      <c r="C15106" t="s">
        <v>1868</v>
      </c>
      <c r="D15106" s="4">
        <v>57504</v>
      </c>
      <c r="H15106" s="4">
        <v>836625</v>
      </c>
      <c r="I15106" s="4">
        <v>894129</v>
      </c>
      <c r="J15106" s="4">
        <v>57504</v>
      </c>
    </row>
    <row r="15107" spans="2:10" x14ac:dyDescent="0.35">
      <c r="C15107" t="s">
        <v>1869</v>
      </c>
      <c r="H15107" s="4">
        <v>212352</v>
      </c>
      <c r="I15107" s="4">
        <v>212352</v>
      </c>
      <c r="J15107">
        <v>0</v>
      </c>
    </row>
    <row r="15108" spans="2:10" x14ac:dyDescent="0.35">
      <c r="C15108" t="s">
        <v>1870</v>
      </c>
      <c r="D15108" s="4">
        <v>23229</v>
      </c>
      <c r="E15108" s="4">
        <v>0</v>
      </c>
      <c r="G15108" s="4">
        <v>15962</v>
      </c>
      <c r="H15108" s="4">
        <v>2181192</v>
      </c>
      <c r="I15108" s="4">
        <v>2220383</v>
      </c>
      <c r="J15108" s="4">
        <v>23229</v>
      </c>
    </row>
    <row r="15109" spans="2:10" x14ac:dyDescent="0.35">
      <c r="C15109" t="s">
        <v>1871</v>
      </c>
      <c r="D15109" s="4">
        <v>1890455</v>
      </c>
      <c r="H15109" s="4">
        <v>278093</v>
      </c>
      <c r="I15109" s="4">
        <v>2168548</v>
      </c>
      <c r="J15109" s="4">
        <v>1890455</v>
      </c>
    </row>
    <row r="15110" spans="2:10" x14ac:dyDescent="0.35">
      <c r="C15110" t="s">
        <v>1877</v>
      </c>
      <c r="D15110" s="4">
        <v>9249</v>
      </c>
      <c r="I15110" s="4">
        <v>9249</v>
      </c>
      <c r="J15110" s="4">
        <v>9249</v>
      </c>
    </row>
    <row r="15111" spans="2:10" x14ac:dyDescent="0.35">
      <c r="B15111" t="s">
        <v>55</v>
      </c>
      <c r="D15111" s="4">
        <v>2043437</v>
      </c>
      <c r="E15111" s="4">
        <v>0</v>
      </c>
      <c r="F15111" s="4">
        <v>625775</v>
      </c>
      <c r="G15111" s="4">
        <v>15962</v>
      </c>
      <c r="H15111" s="4">
        <v>4120879</v>
      </c>
      <c r="I15111" s="4">
        <v>6806053</v>
      </c>
      <c r="J15111" s="4">
        <v>2043437</v>
      </c>
    </row>
    <row r="15112" spans="2:10" x14ac:dyDescent="0.35">
      <c r="B15112" t="s">
        <v>1878</v>
      </c>
      <c r="C15112" t="s">
        <v>1879</v>
      </c>
      <c r="D15112" s="4">
        <v>515311</v>
      </c>
      <c r="I15112" s="4">
        <v>515311</v>
      </c>
      <c r="J15112" s="4">
        <v>515311</v>
      </c>
    </row>
    <row r="15113" spans="2:10" x14ac:dyDescent="0.35">
      <c r="C15113" t="s">
        <v>1907</v>
      </c>
      <c r="D15113" s="4">
        <v>1832</v>
      </c>
      <c r="I15113" s="4">
        <v>1832</v>
      </c>
      <c r="J15113" s="4">
        <v>1832</v>
      </c>
    </row>
    <row r="15114" spans="2:10" x14ac:dyDescent="0.35">
      <c r="C15114" t="s">
        <v>1897</v>
      </c>
      <c r="D15114" s="4">
        <v>1188</v>
      </c>
      <c r="I15114" s="4">
        <v>1188</v>
      </c>
      <c r="J15114" s="4">
        <v>1188</v>
      </c>
    </row>
    <row r="15115" spans="2:10" x14ac:dyDescent="0.35">
      <c r="C15115" t="s">
        <v>1881</v>
      </c>
      <c r="D15115" s="4">
        <v>957995</v>
      </c>
      <c r="I15115" s="4">
        <v>957995</v>
      </c>
      <c r="J15115" s="4">
        <v>957995</v>
      </c>
    </row>
    <row r="15116" spans="2:10" x14ac:dyDescent="0.35">
      <c r="C15116" t="s">
        <v>1895</v>
      </c>
      <c r="D15116" s="4">
        <v>8386</v>
      </c>
      <c r="E15116" s="4">
        <v>78629</v>
      </c>
      <c r="I15116" s="4">
        <v>87015</v>
      </c>
      <c r="J15116" s="4">
        <v>87015</v>
      </c>
    </row>
    <row r="15117" spans="2:10" x14ac:dyDescent="0.35">
      <c r="C15117" t="s">
        <v>1882</v>
      </c>
      <c r="D15117" s="4">
        <v>5238</v>
      </c>
      <c r="E15117" s="4">
        <v>226955</v>
      </c>
      <c r="I15117" s="4">
        <v>232192</v>
      </c>
      <c r="J15117" s="4">
        <v>232193</v>
      </c>
    </row>
    <row r="15118" spans="2:10" x14ac:dyDescent="0.35">
      <c r="C15118" t="s">
        <v>1884</v>
      </c>
      <c r="D15118" s="4">
        <v>2333</v>
      </c>
      <c r="I15118" s="4">
        <v>2333</v>
      </c>
      <c r="J15118" s="4">
        <v>2333</v>
      </c>
    </row>
    <row r="15119" spans="2:10" x14ac:dyDescent="0.35">
      <c r="B15119" t="s">
        <v>56</v>
      </c>
      <c r="D15119" s="4">
        <v>1492284</v>
      </c>
      <c r="E15119" s="4">
        <v>305583</v>
      </c>
      <c r="I15119" s="4">
        <v>1797867</v>
      </c>
      <c r="J15119" s="4">
        <v>1797867</v>
      </c>
    </row>
    <row r="15120" spans="2:10" x14ac:dyDescent="0.35">
      <c r="B15120" t="s">
        <v>1885</v>
      </c>
      <c r="C15120" t="s">
        <v>1886</v>
      </c>
      <c r="E15120" s="4">
        <v>65985</v>
      </c>
      <c r="I15120" s="4">
        <v>65985</v>
      </c>
      <c r="J15120">
        <v>65985</v>
      </c>
    </row>
    <row r="15121" spans="1:10" x14ac:dyDescent="0.35">
      <c r="B15121" t="s">
        <v>57</v>
      </c>
      <c r="E15121" s="4">
        <v>65985</v>
      </c>
      <c r="I15121" s="4">
        <v>65985</v>
      </c>
      <c r="J15121">
        <v>65985</v>
      </c>
    </row>
    <row r="15122" spans="1:10" x14ac:dyDescent="0.35">
      <c r="B15122" t="s">
        <v>1887</v>
      </c>
      <c r="C15122" t="s">
        <v>1904</v>
      </c>
      <c r="E15122" s="4">
        <v>125000</v>
      </c>
      <c r="I15122" s="4">
        <v>125000</v>
      </c>
      <c r="J15122">
        <v>125000</v>
      </c>
    </row>
    <row r="15123" spans="1:10" x14ac:dyDescent="0.35">
      <c r="C15123" t="s">
        <v>1888</v>
      </c>
      <c r="H15123" s="4">
        <v>76800</v>
      </c>
      <c r="I15123" s="4">
        <v>76800</v>
      </c>
      <c r="J15123">
        <v>0</v>
      </c>
    </row>
    <row r="15124" spans="1:10" x14ac:dyDescent="0.35">
      <c r="C15124" t="s">
        <v>1889</v>
      </c>
      <c r="H15124" s="4">
        <v>546000</v>
      </c>
      <c r="I15124" s="4">
        <v>546000</v>
      </c>
      <c r="J15124">
        <v>0</v>
      </c>
    </row>
    <row r="15125" spans="1:10" x14ac:dyDescent="0.35">
      <c r="B15125" t="s">
        <v>58</v>
      </c>
      <c r="E15125" s="4">
        <v>125000</v>
      </c>
      <c r="H15125" s="4">
        <v>622800</v>
      </c>
      <c r="I15125" s="4">
        <v>747800</v>
      </c>
      <c r="J15125">
        <v>125000</v>
      </c>
    </row>
    <row r="15126" spans="1:10" x14ac:dyDescent="0.35">
      <c r="A15126" t="s">
        <v>1968</v>
      </c>
      <c r="D15126" s="4">
        <v>19475865</v>
      </c>
      <c r="E15126" s="4">
        <v>4734240</v>
      </c>
      <c r="F15126" s="4">
        <v>5130606</v>
      </c>
      <c r="G15126" s="4">
        <v>7686865</v>
      </c>
      <c r="H15126" s="4">
        <v>4743679</v>
      </c>
      <c r="I15126" s="4">
        <v>41771254</v>
      </c>
      <c r="J15126" s="4">
        <v>24210105</v>
      </c>
    </row>
    <row r="15127" spans="1:10" x14ac:dyDescent="0.35">
      <c r="A15127" t="s">
        <v>1387</v>
      </c>
      <c r="B15127" t="s">
        <v>1842</v>
      </c>
      <c r="C15127" t="s">
        <v>1843</v>
      </c>
      <c r="D15127" s="4">
        <v>10523691</v>
      </c>
      <c r="F15127" s="4">
        <v>4921000</v>
      </c>
      <c r="I15127" s="4">
        <v>15444691</v>
      </c>
      <c r="J15127" s="4">
        <v>10523691</v>
      </c>
    </row>
    <row r="15128" spans="1:10" x14ac:dyDescent="0.35">
      <c r="C15128" t="s">
        <v>1844</v>
      </c>
      <c r="D15128" s="4">
        <v>543149</v>
      </c>
      <c r="E15128" s="4">
        <v>685972</v>
      </c>
      <c r="H15128" s="4">
        <v>92700</v>
      </c>
      <c r="I15128" s="4">
        <v>1321821</v>
      </c>
      <c r="J15128" s="4">
        <v>1229121</v>
      </c>
    </row>
    <row r="15129" spans="1:10" x14ac:dyDescent="0.35">
      <c r="C15129" t="s">
        <v>1845</v>
      </c>
      <c r="D15129" s="4">
        <v>1032000</v>
      </c>
      <c r="I15129" s="4">
        <v>1032000</v>
      </c>
      <c r="J15129" s="4">
        <v>1032000</v>
      </c>
    </row>
    <row r="15130" spans="1:10" x14ac:dyDescent="0.35">
      <c r="B15130" t="s">
        <v>51</v>
      </c>
      <c r="D15130" s="4">
        <v>12098840</v>
      </c>
      <c r="E15130" s="4">
        <v>685972</v>
      </c>
      <c r="F15130" s="4">
        <v>4921000</v>
      </c>
      <c r="H15130" s="4">
        <v>92700</v>
      </c>
      <c r="I15130" s="4">
        <v>17798512</v>
      </c>
      <c r="J15130" s="4">
        <v>12784812</v>
      </c>
    </row>
    <row r="15131" spans="1:10" x14ac:dyDescent="0.35">
      <c r="B15131" t="s">
        <v>1843</v>
      </c>
      <c r="C15131" t="s">
        <v>1846</v>
      </c>
      <c r="D15131" s="4">
        <v>3648637</v>
      </c>
      <c r="F15131" s="4">
        <v>3170240</v>
      </c>
      <c r="H15131" s="4">
        <v>111000</v>
      </c>
      <c r="I15131" s="4">
        <v>6929878</v>
      </c>
      <c r="J15131" s="4">
        <v>3648637</v>
      </c>
    </row>
    <row r="15132" spans="1:10" x14ac:dyDescent="0.35">
      <c r="C15132" t="s">
        <v>1847</v>
      </c>
      <c r="D15132" s="4">
        <v>4024947</v>
      </c>
      <c r="F15132" s="4">
        <v>630270</v>
      </c>
      <c r="I15132" s="4">
        <v>4655217</v>
      </c>
      <c r="J15132" s="4">
        <v>4024947</v>
      </c>
    </row>
    <row r="15133" spans="1:10" x14ac:dyDescent="0.35">
      <c r="C15133" t="s">
        <v>1848</v>
      </c>
      <c r="D15133" s="4">
        <v>3354</v>
      </c>
      <c r="I15133" s="4">
        <v>3354</v>
      </c>
      <c r="J15133" s="4">
        <v>3354</v>
      </c>
    </row>
    <row r="15134" spans="1:10" x14ac:dyDescent="0.35">
      <c r="B15134" t="s">
        <v>52</v>
      </c>
      <c r="D15134" s="4">
        <v>7676938</v>
      </c>
      <c r="F15134" s="4">
        <v>3800511</v>
      </c>
      <c r="H15134" s="4">
        <v>111000</v>
      </c>
      <c r="I15134" s="4">
        <v>11588449</v>
      </c>
      <c r="J15134" s="4">
        <v>7676938</v>
      </c>
    </row>
    <row r="15135" spans="1:10" x14ac:dyDescent="0.35">
      <c r="B15135" t="s">
        <v>1849</v>
      </c>
      <c r="C15135" t="s">
        <v>1850</v>
      </c>
      <c r="D15135" s="4">
        <v>2400000</v>
      </c>
      <c r="I15135" s="4">
        <v>2400000</v>
      </c>
      <c r="J15135" s="4">
        <v>2400000</v>
      </c>
    </row>
    <row r="15136" spans="1:10" x14ac:dyDescent="0.35">
      <c r="B15136" t="s">
        <v>53</v>
      </c>
      <c r="D15136" s="4">
        <v>2400000</v>
      </c>
      <c r="I15136" s="4">
        <v>2400000</v>
      </c>
      <c r="J15136" s="4">
        <v>2400000</v>
      </c>
    </row>
    <row r="15137" spans="2:10" x14ac:dyDescent="0.35">
      <c r="B15137" t="s">
        <v>1844</v>
      </c>
      <c r="C15137" t="s">
        <v>1851</v>
      </c>
      <c r="D15137" s="4">
        <v>225251</v>
      </c>
      <c r="I15137" s="4">
        <v>225251</v>
      </c>
      <c r="J15137" s="4">
        <v>225251</v>
      </c>
    </row>
    <row r="15138" spans="2:10" x14ac:dyDescent="0.35">
      <c r="C15138" t="s">
        <v>1852</v>
      </c>
      <c r="H15138" s="4">
        <v>1363</v>
      </c>
      <c r="I15138" s="4">
        <v>1363</v>
      </c>
      <c r="J15138">
        <v>0</v>
      </c>
    </row>
    <row r="15139" spans="2:10" x14ac:dyDescent="0.35">
      <c r="C15139" t="s">
        <v>1853</v>
      </c>
      <c r="H15139" s="4">
        <v>5461</v>
      </c>
      <c r="I15139" s="4">
        <v>5461</v>
      </c>
      <c r="J15139">
        <v>0</v>
      </c>
    </row>
    <row r="15140" spans="2:10" x14ac:dyDescent="0.35">
      <c r="C15140" t="s">
        <v>1854</v>
      </c>
      <c r="D15140" s="4">
        <v>178484</v>
      </c>
      <c r="G15140" s="4">
        <v>141223</v>
      </c>
      <c r="I15140" s="4">
        <v>319707</v>
      </c>
      <c r="J15140" s="4">
        <v>178484</v>
      </c>
    </row>
    <row r="15141" spans="2:10" x14ac:dyDescent="0.35">
      <c r="C15141" t="s">
        <v>1855</v>
      </c>
      <c r="D15141" s="4">
        <v>281178</v>
      </c>
      <c r="I15141" s="4">
        <v>281178</v>
      </c>
      <c r="J15141" s="4">
        <v>281178</v>
      </c>
    </row>
    <row r="15142" spans="2:10" x14ac:dyDescent="0.35">
      <c r="C15142" t="s">
        <v>1856</v>
      </c>
      <c r="I15142" s="4">
        <v>0</v>
      </c>
      <c r="J15142">
        <v>0</v>
      </c>
    </row>
    <row r="15143" spans="2:10" x14ac:dyDescent="0.35">
      <c r="C15143" t="s">
        <v>1857</v>
      </c>
      <c r="D15143" s="4">
        <v>24443</v>
      </c>
      <c r="I15143" s="4">
        <v>24443</v>
      </c>
      <c r="J15143" s="4">
        <v>24443</v>
      </c>
    </row>
    <row r="15144" spans="2:10" x14ac:dyDescent="0.35">
      <c r="C15144" t="s">
        <v>1858</v>
      </c>
      <c r="D15144" s="4">
        <v>32177</v>
      </c>
      <c r="H15144" s="4">
        <v>5195</v>
      </c>
      <c r="I15144" s="4">
        <v>37372</v>
      </c>
      <c r="J15144" s="4">
        <v>32177</v>
      </c>
    </row>
    <row r="15145" spans="2:10" x14ac:dyDescent="0.35">
      <c r="C15145" t="s">
        <v>1859</v>
      </c>
      <c r="D15145" s="4">
        <v>275000</v>
      </c>
      <c r="I15145" s="4">
        <v>275000</v>
      </c>
      <c r="J15145" s="4">
        <v>275000</v>
      </c>
    </row>
    <row r="15146" spans="2:10" x14ac:dyDescent="0.35">
      <c r="C15146" t="s">
        <v>1860</v>
      </c>
      <c r="D15146" s="4">
        <v>1195733</v>
      </c>
      <c r="I15146" s="4">
        <v>1195733</v>
      </c>
      <c r="J15146" s="4">
        <v>1195733</v>
      </c>
    </row>
    <row r="15147" spans="2:10" x14ac:dyDescent="0.35">
      <c r="C15147" t="s">
        <v>1861</v>
      </c>
      <c r="D15147" s="4">
        <v>70075</v>
      </c>
      <c r="I15147" s="4">
        <v>70075</v>
      </c>
      <c r="J15147" s="4">
        <v>70075</v>
      </c>
    </row>
    <row r="15148" spans="2:10" x14ac:dyDescent="0.35">
      <c r="C15148" t="s">
        <v>1862</v>
      </c>
      <c r="D15148" s="4">
        <v>512786</v>
      </c>
      <c r="I15148" s="4">
        <v>512786</v>
      </c>
      <c r="J15148" s="4">
        <v>512786</v>
      </c>
    </row>
    <row r="15149" spans="2:10" x14ac:dyDescent="0.35">
      <c r="B15149" t="s">
        <v>54</v>
      </c>
      <c r="D15149" s="4">
        <v>2795126</v>
      </c>
      <c r="G15149" s="4">
        <v>141223</v>
      </c>
      <c r="H15149" s="4">
        <v>12019</v>
      </c>
      <c r="I15149" s="4">
        <v>2948368</v>
      </c>
      <c r="J15149" s="4">
        <v>2795126</v>
      </c>
    </row>
    <row r="15150" spans="2:10" x14ac:dyDescent="0.35">
      <c r="B15150" t="s">
        <v>1845</v>
      </c>
      <c r="C15150" t="s">
        <v>1866</v>
      </c>
      <c r="I15150" s="4">
        <v>0</v>
      </c>
      <c r="J15150">
        <v>0</v>
      </c>
    </row>
    <row r="15151" spans="2:10" x14ac:dyDescent="0.35">
      <c r="C15151" t="s">
        <v>1867</v>
      </c>
      <c r="F15151" s="4">
        <v>224700</v>
      </c>
      <c r="H15151" s="4">
        <v>808980</v>
      </c>
      <c r="I15151" s="4">
        <v>1033680</v>
      </c>
      <c r="J15151">
        <v>0</v>
      </c>
    </row>
    <row r="15152" spans="2:10" x14ac:dyDescent="0.35">
      <c r="C15152" t="s">
        <v>1868</v>
      </c>
      <c r="D15152" s="4">
        <v>1415</v>
      </c>
      <c r="H15152" s="4">
        <v>846110</v>
      </c>
      <c r="I15152" s="4">
        <v>847525</v>
      </c>
      <c r="J15152" s="4">
        <v>1415</v>
      </c>
    </row>
    <row r="15153" spans="2:10" x14ac:dyDescent="0.35">
      <c r="C15153" t="s">
        <v>1869</v>
      </c>
      <c r="H15153" s="4">
        <v>249600</v>
      </c>
      <c r="I15153" s="4">
        <v>249600</v>
      </c>
      <c r="J15153">
        <v>0</v>
      </c>
    </row>
    <row r="15154" spans="2:10" x14ac:dyDescent="0.35">
      <c r="C15154" t="s">
        <v>1870</v>
      </c>
      <c r="D15154" s="4">
        <v>11163</v>
      </c>
      <c r="E15154" s="4">
        <v>15288</v>
      </c>
      <c r="G15154" s="4">
        <v>143798</v>
      </c>
      <c r="H15154" s="4">
        <v>531203</v>
      </c>
      <c r="I15154" s="4">
        <v>701451</v>
      </c>
      <c r="J15154" s="4">
        <v>26451</v>
      </c>
    </row>
    <row r="15155" spans="2:10" x14ac:dyDescent="0.35">
      <c r="C15155" t="s">
        <v>1872</v>
      </c>
      <c r="E15155" s="4">
        <v>147000</v>
      </c>
      <c r="I15155" s="4">
        <v>147000</v>
      </c>
      <c r="J15155">
        <v>147000</v>
      </c>
    </row>
    <row r="15156" spans="2:10" x14ac:dyDescent="0.35">
      <c r="C15156" t="s">
        <v>1875</v>
      </c>
      <c r="H15156" s="4">
        <v>26736</v>
      </c>
      <c r="I15156" s="4">
        <v>26736</v>
      </c>
      <c r="J15156">
        <v>0</v>
      </c>
    </row>
    <row r="15157" spans="2:10" x14ac:dyDescent="0.35">
      <c r="B15157" t="s">
        <v>55</v>
      </c>
      <c r="D15157" s="4">
        <v>12578</v>
      </c>
      <c r="E15157" s="4">
        <v>162288</v>
      </c>
      <c r="F15157" s="4">
        <v>224700</v>
      </c>
      <c r="G15157" s="4">
        <v>143798</v>
      </c>
      <c r="H15157" s="4">
        <v>2462629</v>
      </c>
      <c r="I15157" s="4">
        <v>3005992</v>
      </c>
      <c r="J15157" s="4">
        <v>174866</v>
      </c>
    </row>
    <row r="15158" spans="2:10" x14ac:dyDescent="0.35">
      <c r="B15158" t="s">
        <v>1878</v>
      </c>
      <c r="C15158" t="s">
        <v>1879</v>
      </c>
      <c r="D15158" s="4">
        <v>463142</v>
      </c>
      <c r="I15158" s="4">
        <v>463142</v>
      </c>
      <c r="J15158" s="4">
        <v>463142</v>
      </c>
    </row>
    <row r="15159" spans="2:10" x14ac:dyDescent="0.35">
      <c r="C15159" t="s">
        <v>1907</v>
      </c>
      <c r="D15159" s="4">
        <v>979</v>
      </c>
      <c r="I15159" s="4">
        <v>979</v>
      </c>
      <c r="J15159" s="4">
        <v>979</v>
      </c>
    </row>
    <row r="15160" spans="2:10" x14ac:dyDescent="0.35">
      <c r="C15160" t="s">
        <v>1880</v>
      </c>
      <c r="D15160" s="4">
        <v>260864</v>
      </c>
      <c r="I15160" s="4">
        <v>260864</v>
      </c>
      <c r="J15160" s="4">
        <v>260864</v>
      </c>
    </row>
    <row r="15161" spans="2:10" x14ac:dyDescent="0.35">
      <c r="C15161" t="s">
        <v>1881</v>
      </c>
      <c r="D15161" s="4">
        <v>692882</v>
      </c>
      <c r="I15161" s="4">
        <v>692882</v>
      </c>
      <c r="J15161" s="4">
        <v>692882</v>
      </c>
    </row>
    <row r="15162" spans="2:10" x14ac:dyDescent="0.35">
      <c r="C15162" t="s">
        <v>1895</v>
      </c>
      <c r="D15162" s="4">
        <v>57661</v>
      </c>
      <c r="I15162" s="4">
        <v>57661</v>
      </c>
      <c r="J15162" s="4">
        <v>57661</v>
      </c>
    </row>
    <row r="15163" spans="2:10" x14ac:dyDescent="0.35">
      <c r="C15163" t="s">
        <v>1882</v>
      </c>
      <c r="D15163" s="4">
        <v>2432</v>
      </c>
      <c r="E15163" s="4">
        <v>153504</v>
      </c>
      <c r="I15163" s="4">
        <v>155936</v>
      </c>
      <c r="J15163" s="4">
        <v>155936</v>
      </c>
    </row>
    <row r="15164" spans="2:10" x14ac:dyDescent="0.35">
      <c r="C15164" t="s">
        <v>1892</v>
      </c>
      <c r="D15164" s="4">
        <v>385</v>
      </c>
      <c r="I15164" s="4">
        <v>385</v>
      </c>
      <c r="J15164" s="4">
        <v>385</v>
      </c>
    </row>
    <row r="15165" spans="2:10" x14ac:dyDescent="0.35">
      <c r="C15165" t="s">
        <v>1884</v>
      </c>
      <c r="D15165" s="4">
        <v>10498</v>
      </c>
      <c r="I15165" s="4">
        <v>10498</v>
      </c>
      <c r="J15165" s="4">
        <v>10498</v>
      </c>
    </row>
    <row r="15166" spans="2:10" x14ac:dyDescent="0.35">
      <c r="B15166" t="s">
        <v>56</v>
      </c>
      <c r="D15166" s="4">
        <v>1488843</v>
      </c>
      <c r="E15166" s="4">
        <v>153504</v>
      </c>
      <c r="I15166" s="4">
        <v>1642347</v>
      </c>
      <c r="J15166" s="4">
        <v>1642347</v>
      </c>
    </row>
    <row r="15167" spans="2:10" x14ac:dyDescent="0.35">
      <c r="B15167" t="s">
        <v>1885</v>
      </c>
      <c r="C15167" t="s">
        <v>1886</v>
      </c>
      <c r="D15167" s="4">
        <v>14140</v>
      </c>
      <c r="I15167" s="4">
        <v>14140</v>
      </c>
      <c r="J15167" s="4">
        <v>14140</v>
      </c>
    </row>
    <row r="15168" spans="2:10" x14ac:dyDescent="0.35">
      <c r="B15168" t="s">
        <v>57</v>
      </c>
      <c r="D15168" s="4">
        <v>14140</v>
      </c>
      <c r="I15168" s="4">
        <v>14140</v>
      </c>
      <c r="J15168" s="4">
        <v>14140</v>
      </c>
    </row>
    <row r="15169" spans="1:10" x14ac:dyDescent="0.35">
      <c r="B15169" t="s">
        <v>1887</v>
      </c>
      <c r="C15169" t="s">
        <v>1888</v>
      </c>
      <c r="H15169" s="4">
        <v>134400</v>
      </c>
      <c r="I15169" s="4">
        <v>134400</v>
      </c>
      <c r="J15169">
        <v>0</v>
      </c>
    </row>
    <row r="15170" spans="1:10" x14ac:dyDescent="0.35">
      <c r="C15170" t="s">
        <v>1901</v>
      </c>
      <c r="H15170" s="4">
        <v>300000</v>
      </c>
      <c r="I15170" s="4">
        <v>300000</v>
      </c>
      <c r="J15170">
        <v>0</v>
      </c>
    </row>
    <row r="15171" spans="1:10" x14ac:dyDescent="0.35">
      <c r="C15171" t="s">
        <v>1889</v>
      </c>
      <c r="H15171" s="4">
        <v>147000</v>
      </c>
      <c r="I15171" s="4">
        <v>147000</v>
      </c>
      <c r="J15171">
        <v>0</v>
      </c>
    </row>
    <row r="15172" spans="1:10" x14ac:dyDescent="0.35">
      <c r="C15172" t="s">
        <v>1890</v>
      </c>
      <c r="H15172" s="4">
        <v>45000</v>
      </c>
      <c r="I15172" s="4">
        <v>45000</v>
      </c>
      <c r="J15172">
        <v>0</v>
      </c>
    </row>
    <row r="15173" spans="1:10" x14ac:dyDescent="0.35">
      <c r="C15173" t="s">
        <v>1902</v>
      </c>
      <c r="H15173" s="4">
        <v>600000</v>
      </c>
      <c r="I15173" s="4">
        <v>600000</v>
      </c>
      <c r="J15173">
        <v>0</v>
      </c>
    </row>
    <row r="15174" spans="1:10" x14ac:dyDescent="0.35">
      <c r="B15174" t="s">
        <v>58</v>
      </c>
      <c r="H15174" s="4">
        <v>1226400</v>
      </c>
      <c r="I15174" s="4">
        <v>1226400</v>
      </c>
      <c r="J15174">
        <v>0</v>
      </c>
    </row>
    <row r="15175" spans="1:10" x14ac:dyDescent="0.35">
      <c r="A15175" t="s">
        <v>1969</v>
      </c>
      <c r="D15175" s="4">
        <v>26486465</v>
      </c>
      <c r="E15175" s="4">
        <v>1001764</v>
      </c>
      <c r="F15175" s="4">
        <v>8946211</v>
      </c>
      <c r="G15175" s="4">
        <v>285020</v>
      </c>
      <c r="H15175" s="4">
        <v>3904748</v>
      </c>
      <c r="I15175" s="4">
        <v>40624208</v>
      </c>
      <c r="J15175" s="4">
        <v>27488229</v>
      </c>
    </row>
    <row r="15176" spans="1:10" x14ac:dyDescent="0.35">
      <c r="A15176" t="s">
        <v>1390</v>
      </c>
      <c r="B15176" t="s">
        <v>1842</v>
      </c>
      <c r="C15176" t="s">
        <v>1843</v>
      </c>
      <c r="D15176" s="4">
        <v>24633979</v>
      </c>
      <c r="F15176" s="4">
        <v>12502000</v>
      </c>
      <c r="I15176" s="4">
        <v>37135979</v>
      </c>
      <c r="J15176" s="4">
        <v>24633979</v>
      </c>
    </row>
    <row r="15177" spans="1:10" x14ac:dyDescent="0.35">
      <c r="C15177" t="s">
        <v>1844</v>
      </c>
      <c r="D15177" s="4">
        <v>2159725</v>
      </c>
      <c r="E15177" s="4">
        <v>1139129</v>
      </c>
      <c r="F15177" s="4">
        <v>282704</v>
      </c>
      <c r="H15177" s="4">
        <v>677170</v>
      </c>
      <c r="I15177" s="4">
        <v>4258728</v>
      </c>
      <c r="J15177" s="4">
        <v>3298854</v>
      </c>
    </row>
    <row r="15178" spans="1:10" x14ac:dyDescent="0.35">
      <c r="C15178" t="s">
        <v>1845</v>
      </c>
      <c r="D15178" s="4">
        <v>2837069</v>
      </c>
      <c r="I15178" s="4">
        <v>2837069</v>
      </c>
      <c r="J15178" s="4">
        <v>2837069</v>
      </c>
    </row>
    <row r="15179" spans="1:10" x14ac:dyDescent="0.35">
      <c r="B15179" t="s">
        <v>51</v>
      </c>
      <c r="D15179" s="4">
        <v>29630773</v>
      </c>
      <c r="E15179" s="4">
        <v>1139129</v>
      </c>
      <c r="F15179" s="4">
        <v>12784704</v>
      </c>
      <c r="H15179" s="4">
        <v>677170</v>
      </c>
      <c r="I15179" s="4">
        <v>44231776</v>
      </c>
      <c r="J15179" s="4">
        <v>30769902</v>
      </c>
    </row>
    <row r="15180" spans="1:10" x14ac:dyDescent="0.35">
      <c r="B15180" t="s">
        <v>1843</v>
      </c>
      <c r="C15180" t="s">
        <v>1846</v>
      </c>
      <c r="D15180" s="4">
        <v>27548298</v>
      </c>
      <c r="E15180" s="4">
        <v>388720</v>
      </c>
      <c r="H15180" s="4">
        <v>5049001</v>
      </c>
      <c r="I15180" s="4">
        <v>32986018</v>
      </c>
      <c r="J15180" s="4">
        <v>27937018</v>
      </c>
    </row>
    <row r="15181" spans="1:10" x14ac:dyDescent="0.35">
      <c r="C15181" t="s">
        <v>1847</v>
      </c>
      <c r="D15181" s="4">
        <v>9031309</v>
      </c>
      <c r="E15181" s="4">
        <v>955</v>
      </c>
      <c r="F15181" s="4">
        <v>1305946</v>
      </c>
      <c r="G15181" s="4">
        <v>369839</v>
      </c>
      <c r="H15181" s="4">
        <v>131789</v>
      </c>
      <c r="I15181" s="4">
        <v>10839839</v>
      </c>
      <c r="J15181" s="4">
        <v>9032264</v>
      </c>
    </row>
    <row r="15182" spans="1:10" x14ac:dyDescent="0.35">
      <c r="C15182" t="s">
        <v>1848</v>
      </c>
      <c r="D15182" s="4">
        <v>17218</v>
      </c>
      <c r="E15182" s="4">
        <v>45543</v>
      </c>
      <c r="I15182" s="4">
        <v>62761</v>
      </c>
      <c r="J15182" s="4">
        <v>62761</v>
      </c>
    </row>
    <row r="15183" spans="1:10" x14ac:dyDescent="0.35">
      <c r="A15183" t="s">
        <v>1970</v>
      </c>
      <c r="B15183" t="s">
        <v>1521</v>
      </c>
      <c r="C15183" t="s">
        <v>1522</v>
      </c>
      <c r="D15183" t="s">
        <v>1523</v>
      </c>
      <c r="E15183" t="s">
        <v>1524</v>
      </c>
      <c r="F15183" t="s">
        <v>1525</v>
      </c>
      <c r="G15183" t="s">
        <v>1526</v>
      </c>
      <c r="H15183" t="s">
        <v>1527</v>
      </c>
      <c r="I15183" t="s">
        <v>1528</v>
      </c>
      <c r="J15183">
        <v>0</v>
      </c>
    </row>
    <row r="15184" spans="1:10" x14ac:dyDescent="0.35">
      <c r="B15184" t="s">
        <v>52</v>
      </c>
      <c r="D15184" s="4">
        <v>36596825</v>
      </c>
      <c r="E15184" s="4">
        <v>435218</v>
      </c>
      <c r="F15184" s="4">
        <v>1305946</v>
      </c>
      <c r="G15184" s="4">
        <v>369839</v>
      </c>
      <c r="H15184" s="4">
        <v>5180790</v>
      </c>
      <c r="I15184" s="4">
        <v>43888619</v>
      </c>
      <c r="J15184" s="4">
        <v>37032043</v>
      </c>
    </row>
    <row r="15185" spans="2:10" x14ac:dyDescent="0.35">
      <c r="B15185" t="s">
        <v>1849</v>
      </c>
      <c r="C15185" t="s">
        <v>1850</v>
      </c>
      <c r="D15185" s="4">
        <v>10400000</v>
      </c>
      <c r="I15185" s="4">
        <v>10400000</v>
      </c>
      <c r="J15185" s="4">
        <v>10400000</v>
      </c>
    </row>
    <row r="15186" spans="2:10" x14ac:dyDescent="0.35">
      <c r="B15186" t="s">
        <v>53</v>
      </c>
      <c r="D15186" s="4">
        <v>10400000</v>
      </c>
      <c r="I15186" s="4">
        <v>10400000</v>
      </c>
      <c r="J15186" s="4">
        <v>10400000</v>
      </c>
    </row>
    <row r="15187" spans="2:10" x14ac:dyDescent="0.35">
      <c r="B15187" t="s">
        <v>1844</v>
      </c>
      <c r="C15187" t="s">
        <v>1851</v>
      </c>
      <c r="D15187" s="4">
        <v>408063</v>
      </c>
      <c r="I15187" s="4">
        <v>408063</v>
      </c>
      <c r="J15187" s="4">
        <v>408063</v>
      </c>
    </row>
    <row r="15188" spans="2:10" x14ac:dyDescent="0.35">
      <c r="C15188" t="s">
        <v>1852</v>
      </c>
      <c r="D15188" s="4">
        <v>1510</v>
      </c>
      <c r="F15188" s="4">
        <v>12267</v>
      </c>
      <c r="I15188" s="4">
        <v>13776</v>
      </c>
      <c r="J15188" s="4">
        <v>1510</v>
      </c>
    </row>
    <row r="15189" spans="2:10" x14ac:dyDescent="0.35">
      <c r="C15189" t="s">
        <v>1853</v>
      </c>
      <c r="D15189" s="4">
        <v>10176</v>
      </c>
      <c r="F15189" s="4">
        <v>26113</v>
      </c>
      <c r="I15189" s="4">
        <v>36289</v>
      </c>
      <c r="J15189" s="4">
        <v>10176</v>
      </c>
    </row>
    <row r="15190" spans="2:10" x14ac:dyDescent="0.35">
      <c r="C15190" t="s">
        <v>1903</v>
      </c>
      <c r="D15190" s="4">
        <v>18031</v>
      </c>
      <c r="I15190" s="4">
        <v>18031</v>
      </c>
      <c r="J15190" s="4">
        <v>18031</v>
      </c>
    </row>
    <row r="15191" spans="2:10" x14ac:dyDescent="0.35">
      <c r="C15191" t="s">
        <v>1854</v>
      </c>
      <c r="D15191" s="4">
        <v>887686</v>
      </c>
      <c r="I15191" s="4">
        <v>887686</v>
      </c>
      <c r="J15191" s="4">
        <v>887686</v>
      </c>
    </row>
    <row r="15192" spans="2:10" x14ac:dyDescent="0.35">
      <c r="C15192" t="s">
        <v>1855</v>
      </c>
      <c r="D15192" s="4">
        <v>819885</v>
      </c>
      <c r="G15192" s="4">
        <v>8283</v>
      </c>
      <c r="I15192" s="4">
        <v>828168</v>
      </c>
      <c r="J15192" s="4">
        <v>819885</v>
      </c>
    </row>
    <row r="15193" spans="2:10" x14ac:dyDescent="0.35">
      <c r="C15193" t="s">
        <v>1856</v>
      </c>
      <c r="D15193" s="4">
        <v>14495</v>
      </c>
      <c r="H15193" s="4">
        <v>8491</v>
      </c>
      <c r="I15193" s="4">
        <v>22986</v>
      </c>
      <c r="J15193" s="4">
        <v>14495</v>
      </c>
    </row>
    <row r="15194" spans="2:10" x14ac:dyDescent="0.35">
      <c r="C15194" t="s">
        <v>1857</v>
      </c>
      <c r="D15194" s="4">
        <v>77402</v>
      </c>
      <c r="I15194" s="4">
        <v>77402</v>
      </c>
      <c r="J15194" s="4">
        <v>77402</v>
      </c>
    </row>
    <row r="15195" spans="2:10" x14ac:dyDescent="0.35">
      <c r="C15195" t="s">
        <v>1858</v>
      </c>
      <c r="D15195" s="4">
        <v>76419</v>
      </c>
      <c r="E15195" s="4">
        <v>12066</v>
      </c>
      <c r="G15195" s="4">
        <v>28155</v>
      </c>
      <c r="I15195" s="4">
        <v>116640</v>
      </c>
      <c r="J15195" s="4">
        <v>88485</v>
      </c>
    </row>
    <row r="15196" spans="2:10" x14ac:dyDescent="0.35">
      <c r="C15196" t="s">
        <v>1859</v>
      </c>
      <c r="D15196" s="4">
        <v>332087</v>
      </c>
      <c r="E15196" s="4">
        <v>880</v>
      </c>
      <c r="F15196" s="4">
        <v>210841</v>
      </c>
      <c r="G15196" s="4">
        <v>775000</v>
      </c>
      <c r="H15196" s="4">
        <v>56114</v>
      </c>
      <c r="I15196" s="4">
        <v>1374922</v>
      </c>
      <c r="J15196" s="4">
        <v>332967</v>
      </c>
    </row>
    <row r="15197" spans="2:10" x14ac:dyDescent="0.35">
      <c r="C15197" t="s">
        <v>1860</v>
      </c>
      <c r="D15197" s="4">
        <v>108703</v>
      </c>
      <c r="G15197" s="4">
        <v>2174061</v>
      </c>
      <c r="I15197" s="4">
        <v>2282764</v>
      </c>
      <c r="J15197" s="4">
        <v>108703</v>
      </c>
    </row>
    <row r="15198" spans="2:10" x14ac:dyDescent="0.35">
      <c r="C15198" t="s">
        <v>1861</v>
      </c>
      <c r="D15198" s="4">
        <v>115890</v>
      </c>
      <c r="I15198" s="4">
        <v>115890</v>
      </c>
      <c r="J15198" s="4">
        <v>115890</v>
      </c>
    </row>
    <row r="15199" spans="2:10" x14ac:dyDescent="0.35">
      <c r="C15199" t="s">
        <v>1862</v>
      </c>
      <c r="E15199" s="4">
        <v>0</v>
      </c>
      <c r="G15199" s="4">
        <v>1367428</v>
      </c>
      <c r="I15199" s="4">
        <v>1367428</v>
      </c>
      <c r="J15199">
        <v>0</v>
      </c>
    </row>
    <row r="15200" spans="2:10" x14ac:dyDescent="0.35">
      <c r="B15200" t="s">
        <v>54</v>
      </c>
      <c r="D15200" s="4">
        <v>2870347</v>
      </c>
      <c r="E15200" s="4">
        <v>12946</v>
      </c>
      <c r="F15200" s="4">
        <v>249221</v>
      </c>
      <c r="G15200" s="4">
        <v>4352926</v>
      </c>
      <c r="H15200" s="4">
        <v>64605</v>
      </c>
      <c r="I15200" s="4">
        <v>7550045</v>
      </c>
      <c r="J15200" s="4">
        <v>2883293</v>
      </c>
    </row>
    <row r="15201" spans="2:10" x14ac:dyDescent="0.35">
      <c r="B15201" t="s">
        <v>1845</v>
      </c>
      <c r="C15201" t="s">
        <v>1865</v>
      </c>
      <c r="H15201" s="4">
        <v>43921</v>
      </c>
      <c r="I15201" s="4">
        <v>43921</v>
      </c>
      <c r="J15201">
        <v>0</v>
      </c>
    </row>
    <row r="15202" spans="2:10" x14ac:dyDescent="0.35">
      <c r="C15202" t="s">
        <v>1866</v>
      </c>
      <c r="I15202" s="4">
        <v>0</v>
      </c>
      <c r="J15202">
        <v>0</v>
      </c>
    </row>
    <row r="15203" spans="2:10" x14ac:dyDescent="0.35">
      <c r="C15203" t="s">
        <v>1867</v>
      </c>
      <c r="D15203" s="4">
        <v>28121</v>
      </c>
      <c r="E15203" s="4">
        <v>9000</v>
      </c>
      <c r="F15203" s="4">
        <v>110100</v>
      </c>
      <c r="H15203" s="4">
        <v>1982625</v>
      </c>
      <c r="I15203" s="4">
        <v>2129846</v>
      </c>
      <c r="J15203" s="4">
        <v>37121</v>
      </c>
    </row>
    <row r="15204" spans="2:10" x14ac:dyDescent="0.35">
      <c r="C15204" t="s">
        <v>1868</v>
      </c>
      <c r="D15204" s="4">
        <v>287215</v>
      </c>
      <c r="F15204" s="4">
        <v>300000</v>
      </c>
      <c r="H15204" s="4">
        <v>3136130</v>
      </c>
      <c r="I15204" s="4">
        <v>3723345</v>
      </c>
      <c r="J15204" s="4">
        <v>287215</v>
      </c>
    </row>
    <row r="15205" spans="2:10" x14ac:dyDescent="0.35">
      <c r="C15205" t="s">
        <v>1894</v>
      </c>
      <c r="D15205" s="4">
        <v>3484</v>
      </c>
      <c r="I15205" s="4">
        <v>3484</v>
      </c>
      <c r="J15205" s="4">
        <v>3484</v>
      </c>
    </row>
    <row r="15206" spans="2:10" x14ac:dyDescent="0.35">
      <c r="C15206" t="s">
        <v>1869</v>
      </c>
      <c r="H15206" s="4">
        <v>736320</v>
      </c>
      <c r="I15206" s="4">
        <v>736320</v>
      </c>
      <c r="J15206">
        <v>0</v>
      </c>
    </row>
    <row r="15207" spans="2:10" x14ac:dyDescent="0.35">
      <c r="C15207" t="s">
        <v>1870</v>
      </c>
      <c r="D15207" s="4">
        <v>1020</v>
      </c>
      <c r="E15207" s="4">
        <v>27047</v>
      </c>
      <c r="F15207" s="4">
        <v>75949</v>
      </c>
      <c r="G15207" s="4">
        <v>43949</v>
      </c>
      <c r="H15207" s="4">
        <v>2672567</v>
      </c>
      <c r="I15207" s="4">
        <v>2820533</v>
      </c>
      <c r="J15207" s="4">
        <v>28067</v>
      </c>
    </row>
    <row r="15208" spans="2:10" x14ac:dyDescent="0.35">
      <c r="C15208" t="s">
        <v>1871</v>
      </c>
      <c r="D15208" s="4">
        <v>6521613</v>
      </c>
      <c r="E15208" s="4">
        <v>18055</v>
      </c>
      <c r="F15208" s="4">
        <v>102739</v>
      </c>
      <c r="G15208" s="4">
        <v>41767</v>
      </c>
      <c r="I15208" s="4">
        <v>6684175</v>
      </c>
      <c r="J15208" s="4">
        <v>6539668</v>
      </c>
    </row>
    <row r="15209" spans="2:10" x14ac:dyDescent="0.35">
      <c r="C15209" t="s">
        <v>1872</v>
      </c>
      <c r="D15209" s="4">
        <v>147000</v>
      </c>
      <c r="E15209" s="4">
        <v>196000</v>
      </c>
      <c r="F15209" s="4">
        <v>245000</v>
      </c>
      <c r="I15209" s="4">
        <v>588000</v>
      </c>
      <c r="J15209" s="4">
        <v>343000</v>
      </c>
    </row>
    <row r="15210" spans="2:10" x14ac:dyDescent="0.35">
      <c r="C15210" t="s">
        <v>1875</v>
      </c>
      <c r="D15210" s="4">
        <v>612</v>
      </c>
      <c r="H15210" s="4">
        <v>47659</v>
      </c>
      <c r="I15210" s="4">
        <v>48272</v>
      </c>
      <c r="J15210" s="4">
        <v>612</v>
      </c>
    </row>
    <row r="15211" spans="2:10" x14ac:dyDescent="0.35">
      <c r="C15211" t="s">
        <v>1876</v>
      </c>
      <c r="H15211" s="4">
        <v>0</v>
      </c>
      <c r="I15211" s="4">
        <v>0</v>
      </c>
      <c r="J15211">
        <v>0</v>
      </c>
    </row>
    <row r="15212" spans="2:10" x14ac:dyDescent="0.35">
      <c r="C15212" t="s">
        <v>1877</v>
      </c>
      <c r="D15212" s="4">
        <v>23704</v>
      </c>
      <c r="I15212" s="4">
        <v>23704</v>
      </c>
      <c r="J15212" s="4">
        <v>23704</v>
      </c>
    </row>
    <row r="15213" spans="2:10" x14ac:dyDescent="0.35">
      <c r="B15213" t="s">
        <v>55</v>
      </c>
      <c r="D15213" s="4">
        <v>7012771</v>
      </c>
      <c r="E15213" s="4">
        <v>250103</v>
      </c>
      <c r="F15213" s="4">
        <v>833789</v>
      </c>
      <c r="G15213" s="4">
        <v>85716</v>
      </c>
      <c r="H15213" s="4">
        <v>8619222</v>
      </c>
      <c r="I15213" s="4">
        <v>16801600</v>
      </c>
      <c r="J15213" s="4">
        <v>7262874</v>
      </c>
    </row>
    <row r="15214" spans="2:10" x14ac:dyDescent="0.35">
      <c r="B15214" t="s">
        <v>1878</v>
      </c>
      <c r="C15214" t="s">
        <v>1879</v>
      </c>
      <c r="D15214" s="4">
        <v>725001</v>
      </c>
      <c r="I15214" s="4">
        <v>725001</v>
      </c>
      <c r="J15214" s="4">
        <v>725001</v>
      </c>
    </row>
    <row r="15215" spans="2:10" x14ac:dyDescent="0.35">
      <c r="C15215" t="s">
        <v>1880</v>
      </c>
      <c r="D15215" s="4">
        <v>21852</v>
      </c>
      <c r="I15215" s="4">
        <v>21852</v>
      </c>
      <c r="J15215" s="4">
        <v>21852</v>
      </c>
    </row>
    <row r="15216" spans="2:10" x14ac:dyDescent="0.35">
      <c r="C15216" t="s">
        <v>1881</v>
      </c>
      <c r="D15216" s="4">
        <v>3777736</v>
      </c>
      <c r="I15216" s="4">
        <v>3777736</v>
      </c>
      <c r="J15216" s="4">
        <v>3777736</v>
      </c>
    </row>
    <row r="15217" spans="1:10" x14ac:dyDescent="0.35">
      <c r="C15217" t="s">
        <v>1895</v>
      </c>
      <c r="D15217" s="4">
        <v>266559</v>
      </c>
      <c r="I15217" s="4">
        <v>266559</v>
      </c>
      <c r="J15217" s="4">
        <v>266559</v>
      </c>
    </row>
    <row r="15218" spans="1:10" x14ac:dyDescent="0.35">
      <c r="C15218" t="s">
        <v>1882</v>
      </c>
      <c r="D15218" s="4">
        <v>1431</v>
      </c>
      <c r="E15218" s="4">
        <v>285000</v>
      </c>
      <c r="F15218" s="4">
        <v>236583</v>
      </c>
      <c r="I15218" s="4">
        <v>523013</v>
      </c>
      <c r="J15218" s="4">
        <v>286431</v>
      </c>
    </row>
    <row r="15219" spans="1:10" x14ac:dyDescent="0.35">
      <c r="C15219" t="s">
        <v>1900</v>
      </c>
      <c r="D15219" s="4">
        <v>20880</v>
      </c>
      <c r="I15219" s="4">
        <v>20880</v>
      </c>
      <c r="J15219" s="4">
        <v>20880</v>
      </c>
    </row>
    <row r="15220" spans="1:10" x14ac:dyDescent="0.35">
      <c r="C15220" t="s">
        <v>1892</v>
      </c>
      <c r="D15220" s="4">
        <v>8088</v>
      </c>
      <c r="I15220" s="4">
        <v>8088</v>
      </c>
      <c r="J15220" s="4">
        <v>8088</v>
      </c>
    </row>
    <row r="15221" spans="1:10" x14ac:dyDescent="0.35">
      <c r="C15221" t="s">
        <v>1884</v>
      </c>
      <c r="D15221" s="4">
        <v>35741</v>
      </c>
      <c r="I15221" s="4">
        <v>35741</v>
      </c>
      <c r="J15221" s="4">
        <v>35741</v>
      </c>
    </row>
    <row r="15222" spans="1:10" x14ac:dyDescent="0.35">
      <c r="B15222" t="s">
        <v>56</v>
      </c>
      <c r="D15222" s="4">
        <v>4857287</v>
      </c>
      <c r="E15222" s="4">
        <v>285000</v>
      </c>
      <c r="F15222" s="4">
        <v>236583</v>
      </c>
      <c r="I15222" s="4">
        <v>5378870</v>
      </c>
      <c r="J15222" s="4">
        <v>5142287</v>
      </c>
    </row>
    <row r="15223" spans="1:10" x14ac:dyDescent="0.35">
      <c r="B15223" t="s">
        <v>1885</v>
      </c>
      <c r="C15223" t="s">
        <v>1886</v>
      </c>
      <c r="D15223" s="4">
        <v>410049</v>
      </c>
      <c r="I15223" s="4">
        <v>410049</v>
      </c>
      <c r="J15223" s="4">
        <v>410049</v>
      </c>
    </row>
    <row r="15224" spans="1:10" x14ac:dyDescent="0.35">
      <c r="B15224" t="s">
        <v>57</v>
      </c>
      <c r="D15224" s="4">
        <v>410049</v>
      </c>
      <c r="I15224" s="4">
        <v>410049</v>
      </c>
      <c r="J15224" s="4">
        <v>410049</v>
      </c>
    </row>
    <row r="15225" spans="1:10" x14ac:dyDescent="0.35">
      <c r="B15225" t="s">
        <v>1887</v>
      </c>
      <c r="C15225" t="s">
        <v>1898</v>
      </c>
      <c r="D15225" s="4">
        <v>7602</v>
      </c>
      <c r="I15225" s="4">
        <v>7602</v>
      </c>
      <c r="J15225" s="4">
        <v>7602</v>
      </c>
    </row>
    <row r="15226" spans="1:10" x14ac:dyDescent="0.35">
      <c r="C15226" t="s">
        <v>1888</v>
      </c>
      <c r="H15226" s="4">
        <v>192000</v>
      </c>
      <c r="I15226" s="4">
        <v>192000</v>
      </c>
      <c r="J15226">
        <v>0</v>
      </c>
    </row>
    <row r="15227" spans="1:10" x14ac:dyDescent="0.35">
      <c r="C15227" t="s">
        <v>1901</v>
      </c>
      <c r="H15227" s="4">
        <v>375000</v>
      </c>
      <c r="I15227" s="4">
        <v>375000</v>
      </c>
      <c r="J15227">
        <v>0</v>
      </c>
    </row>
    <row r="15228" spans="1:10" x14ac:dyDescent="0.35">
      <c r="C15228" t="s">
        <v>1889</v>
      </c>
      <c r="H15228" s="4">
        <v>126000</v>
      </c>
      <c r="I15228" s="4">
        <v>126000</v>
      </c>
      <c r="J15228">
        <v>0</v>
      </c>
    </row>
    <row r="15229" spans="1:10" x14ac:dyDescent="0.35">
      <c r="C15229" t="s">
        <v>1890</v>
      </c>
      <c r="H15229" s="4">
        <v>60000</v>
      </c>
      <c r="I15229" s="4">
        <v>60000</v>
      </c>
      <c r="J15229">
        <v>0</v>
      </c>
    </row>
    <row r="15230" spans="1:10" x14ac:dyDescent="0.35">
      <c r="C15230" t="s">
        <v>1902</v>
      </c>
      <c r="H15230" s="4">
        <v>750000</v>
      </c>
      <c r="I15230" s="4">
        <v>750000</v>
      </c>
      <c r="J15230">
        <v>0</v>
      </c>
    </row>
    <row r="15231" spans="1:10" x14ac:dyDescent="0.35">
      <c r="B15231" t="s">
        <v>58</v>
      </c>
      <c r="D15231" s="4">
        <v>7602</v>
      </c>
      <c r="H15231" s="4">
        <v>1503000</v>
      </c>
      <c r="I15231" s="4">
        <v>1510602</v>
      </c>
      <c r="J15231" s="4">
        <v>7602</v>
      </c>
    </row>
    <row r="15232" spans="1:10" x14ac:dyDescent="0.35">
      <c r="A15232" t="s">
        <v>1971</v>
      </c>
      <c r="D15232" s="4">
        <v>91785653</v>
      </c>
      <c r="E15232" s="4">
        <v>2122396</v>
      </c>
      <c r="F15232" s="4">
        <v>15410242</v>
      </c>
      <c r="G15232" s="4">
        <v>4808482</v>
      </c>
      <c r="H15232" s="4">
        <v>16044788</v>
      </c>
      <c r="I15232" s="4">
        <v>130171561</v>
      </c>
      <c r="J15232" s="4">
        <v>93908049</v>
      </c>
    </row>
    <row r="15233" spans="1:10" x14ac:dyDescent="0.35">
      <c r="A15233" t="s">
        <v>1393</v>
      </c>
      <c r="B15233" t="s">
        <v>1842</v>
      </c>
      <c r="C15233" t="s">
        <v>1843</v>
      </c>
      <c r="D15233" s="4">
        <v>8942258</v>
      </c>
      <c r="E15233" s="4">
        <v>2885508</v>
      </c>
      <c r="F15233" s="4">
        <v>7581000</v>
      </c>
      <c r="I15233" s="4">
        <v>19408766</v>
      </c>
      <c r="J15233" s="4">
        <v>11827766</v>
      </c>
    </row>
    <row r="15234" spans="1:10" x14ac:dyDescent="0.35">
      <c r="C15234" t="s">
        <v>1844</v>
      </c>
      <c r="D15234" s="4">
        <v>50345</v>
      </c>
      <c r="F15234" s="4">
        <v>474910</v>
      </c>
      <c r="G15234" s="4">
        <v>299333</v>
      </c>
      <c r="H15234" s="4">
        <v>752163</v>
      </c>
      <c r="I15234" s="4">
        <v>1576751</v>
      </c>
      <c r="J15234" s="4">
        <v>50345</v>
      </c>
    </row>
    <row r="15235" spans="1:10" x14ac:dyDescent="0.35">
      <c r="C15235" t="s">
        <v>1845</v>
      </c>
      <c r="D15235" s="4">
        <v>29192</v>
      </c>
      <c r="F15235" s="4">
        <v>1365863</v>
      </c>
      <c r="I15235" s="4">
        <v>1395056</v>
      </c>
      <c r="J15235" s="4">
        <v>29192</v>
      </c>
    </row>
    <row r="15236" spans="1:10" x14ac:dyDescent="0.35">
      <c r="B15236" t="s">
        <v>51</v>
      </c>
      <c r="D15236" s="4">
        <v>9021795</v>
      </c>
      <c r="E15236" s="4">
        <v>2885508</v>
      </c>
      <c r="F15236" s="4">
        <v>9421773</v>
      </c>
      <c r="G15236" s="4">
        <v>299333</v>
      </c>
      <c r="H15236" s="4">
        <v>752163</v>
      </c>
      <c r="I15236" s="4">
        <v>22380572</v>
      </c>
      <c r="J15236" s="4">
        <v>11907303</v>
      </c>
    </row>
    <row r="15237" spans="1:10" x14ac:dyDescent="0.35">
      <c r="B15237" t="s">
        <v>1843</v>
      </c>
      <c r="C15237" t="s">
        <v>1846</v>
      </c>
      <c r="D15237" s="4">
        <v>14707428</v>
      </c>
      <c r="F15237" s="4">
        <v>4060000</v>
      </c>
      <c r="I15237" s="4">
        <v>18767428</v>
      </c>
      <c r="J15237" s="4">
        <v>14707428</v>
      </c>
    </row>
    <row r="15238" spans="1:10" x14ac:dyDescent="0.35">
      <c r="C15238" t="s">
        <v>1847</v>
      </c>
      <c r="D15238" s="4">
        <v>3554443</v>
      </c>
      <c r="F15238" s="4">
        <v>3331395</v>
      </c>
      <c r="G15238" s="4">
        <v>24557</v>
      </c>
      <c r="H15238" s="4">
        <v>4422</v>
      </c>
      <c r="I15238" s="4">
        <v>6914817</v>
      </c>
      <c r="J15238" s="4">
        <v>3554443</v>
      </c>
    </row>
    <row r="15239" spans="1:10" x14ac:dyDescent="0.35">
      <c r="C15239" t="s">
        <v>1848</v>
      </c>
      <c r="D15239" s="4">
        <v>67163</v>
      </c>
      <c r="I15239" s="4">
        <v>67163</v>
      </c>
      <c r="J15239" s="4">
        <v>67163</v>
      </c>
    </row>
    <row r="15240" spans="1:10" x14ac:dyDescent="0.35">
      <c r="B15240" t="s">
        <v>52</v>
      </c>
      <c r="D15240" s="4">
        <v>18329033</v>
      </c>
      <c r="F15240" s="4">
        <v>7391395</v>
      </c>
      <c r="G15240" s="4">
        <v>24557</v>
      </c>
      <c r="H15240" s="4">
        <v>4422</v>
      </c>
      <c r="I15240" s="4">
        <v>25749408</v>
      </c>
      <c r="J15240" s="4">
        <v>18329033</v>
      </c>
    </row>
    <row r="15241" spans="1:10" x14ac:dyDescent="0.35">
      <c r="B15241" t="s">
        <v>1849</v>
      </c>
      <c r="C15241" t="s">
        <v>1850</v>
      </c>
      <c r="G15241" s="4">
        <v>4000000</v>
      </c>
      <c r="I15241" s="4">
        <v>4000000</v>
      </c>
      <c r="J15241">
        <v>0</v>
      </c>
    </row>
    <row r="15242" spans="1:10" x14ac:dyDescent="0.35">
      <c r="B15242" t="s">
        <v>53</v>
      </c>
      <c r="G15242" s="4">
        <v>4000000</v>
      </c>
      <c r="I15242" s="4">
        <v>4000000</v>
      </c>
      <c r="J15242">
        <v>0</v>
      </c>
    </row>
    <row r="15243" spans="1:10" x14ac:dyDescent="0.35">
      <c r="B15243" t="s">
        <v>1844</v>
      </c>
      <c r="C15243" t="s">
        <v>1851</v>
      </c>
      <c r="F15243" s="4">
        <v>334518</v>
      </c>
      <c r="I15243" s="4">
        <v>334518</v>
      </c>
      <c r="J15243">
        <v>0</v>
      </c>
    </row>
    <row r="15244" spans="1:10" x14ac:dyDescent="0.35">
      <c r="C15244" t="s">
        <v>1852</v>
      </c>
      <c r="E15244" s="4">
        <v>8178</v>
      </c>
      <c r="H15244" s="4">
        <v>2726</v>
      </c>
      <c r="I15244" s="4">
        <v>10904</v>
      </c>
      <c r="J15244">
        <v>8178</v>
      </c>
    </row>
    <row r="15245" spans="1:10" x14ac:dyDescent="0.35">
      <c r="C15245" t="s">
        <v>1853</v>
      </c>
      <c r="E15245" s="4">
        <v>1539</v>
      </c>
      <c r="F15245" s="4">
        <v>5461</v>
      </c>
      <c r="H15245" s="4">
        <v>2730</v>
      </c>
      <c r="I15245" s="4">
        <v>9730</v>
      </c>
      <c r="J15245">
        <v>1539</v>
      </c>
    </row>
    <row r="15246" spans="1:10" x14ac:dyDescent="0.35">
      <c r="C15246" t="s">
        <v>1893</v>
      </c>
      <c r="F15246" s="4">
        <v>1195</v>
      </c>
      <c r="I15246" s="4">
        <v>1195</v>
      </c>
      <c r="J15246">
        <v>0</v>
      </c>
    </row>
    <row r="15247" spans="1:10" x14ac:dyDescent="0.35">
      <c r="C15247" t="s">
        <v>1854</v>
      </c>
      <c r="F15247" s="4">
        <v>423668</v>
      </c>
      <c r="H15247" s="4">
        <v>6725</v>
      </c>
      <c r="I15247" s="4">
        <v>430393</v>
      </c>
      <c r="J15247">
        <v>0</v>
      </c>
    </row>
    <row r="15248" spans="1:10" x14ac:dyDescent="0.35">
      <c r="C15248" t="s">
        <v>1919</v>
      </c>
      <c r="E15248" s="4">
        <v>104896</v>
      </c>
      <c r="I15248" s="4">
        <v>104896</v>
      </c>
      <c r="J15248">
        <v>104896</v>
      </c>
    </row>
    <row r="15249" spans="2:10" x14ac:dyDescent="0.35">
      <c r="C15249" t="s">
        <v>1855</v>
      </c>
      <c r="D15249" s="4">
        <v>9124</v>
      </c>
      <c r="F15249" s="4">
        <v>279781</v>
      </c>
      <c r="H15249" s="4">
        <v>103653</v>
      </c>
      <c r="I15249" s="4">
        <v>392558</v>
      </c>
      <c r="J15249" s="4">
        <v>9124</v>
      </c>
    </row>
    <row r="15250" spans="2:10" x14ac:dyDescent="0.35">
      <c r="C15250" t="s">
        <v>1856</v>
      </c>
      <c r="I15250" s="4">
        <v>0</v>
      </c>
      <c r="J15250">
        <v>0</v>
      </c>
    </row>
    <row r="15251" spans="2:10" x14ac:dyDescent="0.35">
      <c r="C15251" t="s">
        <v>1857</v>
      </c>
      <c r="D15251" s="4">
        <v>7469</v>
      </c>
      <c r="F15251" s="4">
        <v>34627</v>
      </c>
      <c r="H15251" s="4">
        <v>3395</v>
      </c>
      <c r="I15251" s="4">
        <v>45491</v>
      </c>
      <c r="J15251" s="4">
        <v>7469</v>
      </c>
    </row>
    <row r="15252" spans="2:10" x14ac:dyDescent="0.35">
      <c r="C15252" t="s">
        <v>1858</v>
      </c>
      <c r="F15252" s="4">
        <v>25976</v>
      </c>
      <c r="I15252" s="4">
        <v>25976</v>
      </c>
      <c r="J15252">
        <v>0</v>
      </c>
    </row>
    <row r="15253" spans="2:10" x14ac:dyDescent="0.35">
      <c r="C15253" t="s">
        <v>1859</v>
      </c>
      <c r="E15253" s="4">
        <v>105421</v>
      </c>
      <c r="F15253" s="4">
        <v>1955434</v>
      </c>
      <c r="H15253" s="4">
        <v>130427</v>
      </c>
      <c r="I15253" s="4">
        <v>2191282</v>
      </c>
      <c r="J15253">
        <v>105421</v>
      </c>
    </row>
    <row r="15254" spans="2:10" x14ac:dyDescent="0.35">
      <c r="C15254" t="s">
        <v>1860</v>
      </c>
      <c r="F15254" s="4">
        <v>1195733</v>
      </c>
      <c r="I15254" s="4">
        <v>1195733</v>
      </c>
      <c r="J15254">
        <v>0</v>
      </c>
    </row>
    <row r="15255" spans="2:10" x14ac:dyDescent="0.35">
      <c r="C15255" t="s">
        <v>1861</v>
      </c>
      <c r="F15255" s="4">
        <v>19587</v>
      </c>
      <c r="I15255" s="4">
        <v>19587</v>
      </c>
      <c r="J15255">
        <v>0</v>
      </c>
    </row>
    <row r="15256" spans="2:10" x14ac:dyDescent="0.35">
      <c r="C15256" t="s">
        <v>1862</v>
      </c>
      <c r="E15256" s="4">
        <v>0</v>
      </c>
      <c r="F15256" s="4">
        <v>256393</v>
      </c>
      <c r="H15256" s="4">
        <v>128137</v>
      </c>
      <c r="I15256" s="4">
        <v>384530</v>
      </c>
      <c r="J15256">
        <v>0</v>
      </c>
    </row>
    <row r="15257" spans="2:10" x14ac:dyDescent="0.35">
      <c r="B15257" t="s">
        <v>54</v>
      </c>
      <c r="D15257" s="4">
        <v>16593</v>
      </c>
      <c r="E15257" s="4">
        <v>220034</v>
      </c>
      <c r="F15257" s="4">
        <v>4532374</v>
      </c>
      <c r="H15257" s="4">
        <v>377793</v>
      </c>
      <c r="I15257" s="4">
        <v>5146793</v>
      </c>
      <c r="J15257" s="4">
        <v>236627</v>
      </c>
    </row>
    <row r="15258" spans="2:10" x14ac:dyDescent="0.35">
      <c r="B15258" t="s">
        <v>1845</v>
      </c>
      <c r="C15258" t="s">
        <v>1865</v>
      </c>
      <c r="E15258" s="4">
        <v>87842</v>
      </c>
      <c r="H15258" s="4">
        <v>107987</v>
      </c>
      <c r="I15258" s="4">
        <v>195828</v>
      </c>
      <c r="J15258">
        <v>87842</v>
      </c>
    </row>
    <row r="15259" spans="2:10" x14ac:dyDescent="0.35">
      <c r="C15259" t="s">
        <v>1866</v>
      </c>
      <c r="E15259" s="4">
        <v>0</v>
      </c>
      <c r="I15259" s="4">
        <v>0</v>
      </c>
      <c r="J15259">
        <v>0</v>
      </c>
    </row>
    <row r="15260" spans="2:10" x14ac:dyDescent="0.35">
      <c r="C15260" t="s">
        <v>1867</v>
      </c>
      <c r="D15260" s="4">
        <v>96440</v>
      </c>
      <c r="E15260" s="4">
        <v>1227292</v>
      </c>
      <c r="H15260" s="4">
        <v>188486</v>
      </c>
      <c r="I15260" s="4">
        <v>1512219</v>
      </c>
      <c r="J15260" s="4">
        <v>1323732</v>
      </c>
    </row>
    <row r="15261" spans="2:10" x14ac:dyDescent="0.35">
      <c r="C15261" t="s">
        <v>1868</v>
      </c>
      <c r="E15261" s="4">
        <v>543214</v>
      </c>
      <c r="F15261" s="4">
        <v>975744</v>
      </c>
      <c r="H15261" s="4">
        <v>6155</v>
      </c>
      <c r="I15261" s="4">
        <v>1525112</v>
      </c>
      <c r="J15261">
        <v>543214</v>
      </c>
    </row>
    <row r="15262" spans="2:10" x14ac:dyDescent="0.35">
      <c r="C15262" t="s">
        <v>1869</v>
      </c>
      <c r="E15262" s="4">
        <v>489600</v>
      </c>
      <c r="H15262" s="4">
        <v>0</v>
      </c>
      <c r="I15262" s="4">
        <v>489600</v>
      </c>
      <c r="J15262">
        <v>489600</v>
      </c>
    </row>
    <row r="15263" spans="2:10" x14ac:dyDescent="0.35">
      <c r="C15263" t="s">
        <v>1870</v>
      </c>
      <c r="F15263" s="4">
        <v>25717</v>
      </c>
      <c r="H15263" s="4">
        <v>4864437</v>
      </c>
      <c r="I15263" s="4">
        <v>4890154</v>
      </c>
      <c r="J15263">
        <v>0</v>
      </c>
    </row>
    <row r="15264" spans="2:10" x14ac:dyDescent="0.35">
      <c r="C15264" t="s">
        <v>1871</v>
      </c>
      <c r="D15264" s="4">
        <v>17250000</v>
      </c>
      <c r="E15264" s="4">
        <v>0</v>
      </c>
      <c r="I15264" s="4">
        <v>17250000</v>
      </c>
      <c r="J15264" s="4">
        <v>17250000</v>
      </c>
    </row>
    <row r="15265" spans="1:10" x14ac:dyDescent="0.35">
      <c r="C15265" t="s">
        <v>1872</v>
      </c>
      <c r="D15265" s="4">
        <v>245000</v>
      </c>
      <c r="I15265" s="4">
        <v>245000</v>
      </c>
      <c r="J15265" s="4">
        <v>245000</v>
      </c>
    </row>
    <row r="15266" spans="1:10" x14ac:dyDescent="0.35">
      <c r="C15266" t="s">
        <v>1875</v>
      </c>
      <c r="D15266" s="4">
        <v>0</v>
      </c>
      <c r="H15266" s="4">
        <v>14530</v>
      </c>
      <c r="I15266" s="4">
        <v>14530</v>
      </c>
      <c r="J15266" s="4">
        <v>0</v>
      </c>
    </row>
    <row r="15267" spans="1:10" x14ac:dyDescent="0.35">
      <c r="C15267" t="s">
        <v>1876</v>
      </c>
      <c r="H15267" s="4">
        <v>0</v>
      </c>
      <c r="I15267" s="4">
        <v>0</v>
      </c>
      <c r="J15267">
        <v>0</v>
      </c>
    </row>
    <row r="15268" spans="1:10" x14ac:dyDescent="0.35">
      <c r="B15268" t="s">
        <v>55</v>
      </c>
      <c r="D15268" s="4">
        <v>17591440</v>
      </c>
      <c r="E15268" s="4">
        <v>2347948</v>
      </c>
      <c r="F15268" s="4">
        <v>1001461</v>
      </c>
      <c r="H15268" s="4">
        <v>5181595</v>
      </c>
      <c r="I15268" s="4">
        <v>26122444</v>
      </c>
      <c r="J15268" s="4">
        <v>19939388</v>
      </c>
    </row>
    <row r="15269" spans="1:10" x14ac:dyDescent="0.35">
      <c r="B15269" t="s">
        <v>1878</v>
      </c>
      <c r="C15269" t="s">
        <v>1879</v>
      </c>
      <c r="D15269" s="4">
        <v>451159</v>
      </c>
      <c r="I15269" s="4">
        <v>451159</v>
      </c>
      <c r="J15269" s="4">
        <v>451159</v>
      </c>
    </row>
    <row r="15270" spans="1:10" x14ac:dyDescent="0.35">
      <c r="C15270" t="s">
        <v>1907</v>
      </c>
      <c r="D15270" s="4">
        <v>3917</v>
      </c>
      <c r="I15270" s="4">
        <v>3917</v>
      </c>
      <c r="J15270" s="4">
        <v>3917</v>
      </c>
    </row>
    <row r="15271" spans="1:10" x14ac:dyDescent="0.35">
      <c r="C15271" t="s">
        <v>1897</v>
      </c>
      <c r="D15271" s="4">
        <v>440</v>
      </c>
      <c r="I15271" s="4">
        <v>440</v>
      </c>
      <c r="J15271" s="4">
        <v>440</v>
      </c>
    </row>
    <row r="15272" spans="1:10" x14ac:dyDescent="0.35">
      <c r="C15272" t="s">
        <v>1881</v>
      </c>
      <c r="D15272" s="4">
        <v>477858</v>
      </c>
      <c r="I15272" s="4">
        <v>477858</v>
      </c>
      <c r="J15272" s="4">
        <v>477858</v>
      </c>
    </row>
    <row r="15273" spans="1:10" x14ac:dyDescent="0.35">
      <c r="C15273" t="s">
        <v>1882</v>
      </c>
      <c r="D15273" s="4">
        <v>50178</v>
      </c>
      <c r="I15273" s="4">
        <v>50178</v>
      </c>
      <c r="J15273" s="4">
        <v>50178</v>
      </c>
    </row>
    <row r="15274" spans="1:10" x14ac:dyDescent="0.35">
      <c r="C15274" t="s">
        <v>1884</v>
      </c>
      <c r="D15274" s="4">
        <v>5832</v>
      </c>
      <c r="I15274" s="4">
        <v>5832</v>
      </c>
      <c r="J15274" s="4">
        <v>5832</v>
      </c>
    </row>
    <row r="15275" spans="1:10" x14ac:dyDescent="0.35">
      <c r="B15275" t="s">
        <v>56</v>
      </c>
      <c r="D15275" s="4">
        <v>989383</v>
      </c>
      <c r="I15275" s="4">
        <v>989383</v>
      </c>
      <c r="J15275" s="4">
        <v>989383</v>
      </c>
    </row>
    <row r="15276" spans="1:10" x14ac:dyDescent="0.35">
      <c r="B15276" t="s">
        <v>1887</v>
      </c>
      <c r="C15276" t="s">
        <v>1888</v>
      </c>
      <c r="E15276" s="4">
        <v>192000</v>
      </c>
      <c r="I15276" s="4">
        <v>192000</v>
      </c>
      <c r="J15276">
        <v>192000</v>
      </c>
    </row>
    <row r="15277" spans="1:10" x14ac:dyDescent="0.35">
      <c r="C15277" t="s">
        <v>1889</v>
      </c>
      <c r="E15277" s="4">
        <v>787500</v>
      </c>
      <c r="I15277" s="4">
        <v>787500</v>
      </c>
      <c r="J15277">
        <v>787500</v>
      </c>
    </row>
    <row r="15278" spans="1:10" x14ac:dyDescent="0.35">
      <c r="C15278" t="s">
        <v>1890</v>
      </c>
      <c r="H15278" s="4">
        <v>75000</v>
      </c>
      <c r="I15278" s="4">
        <v>75000</v>
      </c>
      <c r="J15278">
        <v>0</v>
      </c>
    </row>
    <row r="15279" spans="1:10" x14ac:dyDescent="0.35">
      <c r="B15279" t="s">
        <v>58</v>
      </c>
      <c r="E15279" s="4">
        <v>979500</v>
      </c>
      <c r="H15279" s="4">
        <v>75000</v>
      </c>
      <c r="I15279" s="4">
        <v>1054500</v>
      </c>
      <c r="J15279">
        <v>979500</v>
      </c>
    </row>
    <row r="15280" spans="1:10" x14ac:dyDescent="0.35">
      <c r="A15280" t="s">
        <v>1972</v>
      </c>
      <c r="D15280" s="4">
        <v>45948245</v>
      </c>
      <c r="E15280" s="4">
        <v>6432990</v>
      </c>
      <c r="F15280" s="4">
        <v>22347003</v>
      </c>
      <c r="G15280" s="4">
        <v>4323890</v>
      </c>
      <c r="H15280" s="4">
        <v>6390973</v>
      </c>
      <c r="I15280" s="4">
        <v>85443100</v>
      </c>
      <c r="J15280" s="4">
        <v>52381235</v>
      </c>
    </row>
    <row r="15281" spans="1:10" x14ac:dyDescent="0.35">
      <c r="A15281" t="s">
        <v>1397</v>
      </c>
      <c r="B15281" t="s">
        <v>1842</v>
      </c>
      <c r="C15281" t="s">
        <v>1843</v>
      </c>
      <c r="D15281" s="4">
        <v>14578229</v>
      </c>
      <c r="I15281" s="4">
        <v>14578229</v>
      </c>
      <c r="J15281" s="4">
        <v>14578229</v>
      </c>
    </row>
    <row r="15282" spans="1:10" x14ac:dyDescent="0.35">
      <c r="C15282" t="s">
        <v>1844</v>
      </c>
      <c r="D15282" s="4">
        <v>469349</v>
      </c>
      <c r="E15282" s="4">
        <v>473612</v>
      </c>
      <c r="F15282" s="4">
        <v>860583</v>
      </c>
      <c r="H15282" s="4">
        <v>98550</v>
      </c>
      <c r="I15282" s="4">
        <v>1902094</v>
      </c>
      <c r="J15282" s="4">
        <v>942961</v>
      </c>
    </row>
    <row r="15283" spans="1:10" x14ac:dyDescent="0.35">
      <c r="C15283" t="s">
        <v>1845</v>
      </c>
      <c r="D15283" s="4">
        <v>40502</v>
      </c>
      <c r="F15283" s="4">
        <v>669628</v>
      </c>
      <c r="I15283" s="4">
        <v>710130</v>
      </c>
      <c r="J15283" s="4">
        <v>40502</v>
      </c>
    </row>
    <row r="15284" spans="1:10" x14ac:dyDescent="0.35">
      <c r="B15284" t="s">
        <v>51</v>
      </c>
      <c r="D15284" s="4">
        <v>15088080</v>
      </c>
      <c r="E15284" s="4">
        <v>473612</v>
      </c>
      <c r="F15284" s="4">
        <v>1530211</v>
      </c>
      <c r="H15284" s="4">
        <v>98550</v>
      </c>
      <c r="I15284" s="4">
        <v>17190453</v>
      </c>
      <c r="J15284" s="4">
        <v>15561692</v>
      </c>
    </row>
    <row r="15285" spans="1:10" x14ac:dyDescent="0.35">
      <c r="B15285" t="s">
        <v>1843</v>
      </c>
      <c r="C15285" t="s">
        <v>1846</v>
      </c>
      <c r="D15285" s="4">
        <v>4832220</v>
      </c>
      <c r="F15285" s="4">
        <v>850</v>
      </c>
      <c r="I15285" s="4">
        <v>4833070</v>
      </c>
      <c r="J15285" s="4">
        <v>4832220</v>
      </c>
    </row>
    <row r="15286" spans="1:10" x14ac:dyDescent="0.35">
      <c r="C15286" t="s">
        <v>1847</v>
      </c>
      <c r="D15286" s="4">
        <v>2298549</v>
      </c>
      <c r="F15286" s="4">
        <v>1682973</v>
      </c>
      <c r="I15286" s="4">
        <v>3981522</v>
      </c>
      <c r="J15286" s="4">
        <v>2298549</v>
      </c>
    </row>
    <row r="15287" spans="1:10" x14ac:dyDescent="0.35">
      <c r="C15287" t="s">
        <v>1848</v>
      </c>
      <c r="D15287" s="4">
        <v>152179</v>
      </c>
      <c r="I15287" s="4">
        <v>152179</v>
      </c>
      <c r="J15287" s="4">
        <v>152179</v>
      </c>
    </row>
    <row r="15288" spans="1:10" x14ac:dyDescent="0.35">
      <c r="B15288" t="s">
        <v>52</v>
      </c>
      <c r="D15288" s="4">
        <v>7282947</v>
      </c>
      <c r="F15288" s="4">
        <v>1683823</v>
      </c>
      <c r="I15288" s="4">
        <v>8966770</v>
      </c>
      <c r="J15288" s="4">
        <v>7282947</v>
      </c>
    </row>
    <row r="15289" spans="1:10" x14ac:dyDescent="0.35">
      <c r="B15289" t="s">
        <v>1849</v>
      </c>
      <c r="C15289" t="s">
        <v>1850</v>
      </c>
      <c r="F15289" s="4">
        <v>1600000</v>
      </c>
      <c r="I15289" s="4">
        <v>1600000</v>
      </c>
      <c r="J15289">
        <v>0</v>
      </c>
    </row>
    <row r="15290" spans="1:10" x14ac:dyDescent="0.35">
      <c r="B15290" t="s">
        <v>53</v>
      </c>
      <c r="F15290" s="4">
        <v>1600000</v>
      </c>
      <c r="I15290" s="4">
        <v>1600000</v>
      </c>
      <c r="J15290">
        <v>0</v>
      </c>
    </row>
    <row r="15291" spans="1:10" x14ac:dyDescent="0.35">
      <c r="B15291" t="s">
        <v>1844</v>
      </c>
      <c r="C15291" t="s">
        <v>1851</v>
      </c>
      <c r="D15291" s="4">
        <v>395005</v>
      </c>
      <c r="I15291" s="4">
        <v>395005</v>
      </c>
      <c r="J15291" s="4">
        <v>395005</v>
      </c>
    </row>
    <row r="15292" spans="1:10" x14ac:dyDescent="0.35">
      <c r="C15292" t="s">
        <v>1852</v>
      </c>
      <c r="D15292" s="4">
        <v>10904</v>
      </c>
      <c r="I15292" s="4">
        <v>10904</v>
      </c>
      <c r="J15292" s="4">
        <v>10904</v>
      </c>
    </row>
    <row r="15293" spans="1:10" x14ac:dyDescent="0.35">
      <c r="C15293" t="s">
        <v>1853</v>
      </c>
      <c r="D15293" s="4">
        <v>4617</v>
      </c>
      <c r="I15293" s="4">
        <v>4617</v>
      </c>
      <c r="J15293" s="4">
        <v>4617</v>
      </c>
    </row>
    <row r="15294" spans="1:10" x14ac:dyDescent="0.35">
      <c r="C15294" t="s">
        <v>1893</v>
      </c>
      <c r="H15294" s="4">
        <v>1195</v>
      </c>
      <c r="I15294" s="4">
        <v>1195</v>
      </c>
      <c r="J15294">
        <v>0</v>
      </c>
    </row>
    <row r="15295" spans="1:10" x14ac:dyDescent="0.35">
      <c r="C15295" t="s">
        <v>1854</v>
      </c>
      <c r="D15295" s="4">
        <v>161397</v>
      </c>
      <c r="I15295" s="4">
        <v>161397</v>
      </c>
      <c r="J15295" s="4">
        <v>161397</v>
      </c>
    </row>
    <row r="15296" spans="1:10" x14ac:dyDescent="0.35">
      <c r="C15296" t="s">
        <v>1855</v>
      </c>
      <c r="D15296" s="4">
        <v>106180</v>
      </c>
      <c r="E15296" s="4">
        <v>28788</v>
      </c>
      <c r="G15296" s="4">
        <v>195190</v>
      </c>
      <c r="I15296" s="4">
        <v>330158</v>
      </c>
      <c r="J15296" s="4">
        <v>134968</v>
      </c>
    </row>
    <row r="15297" spans="1:10" x14ac:dyDescent="0.35">
      <c r="C15297" t="s">
        <v>1856</v>
      </c>
      <c r="G15297" s="4">
        <v>12425</v>
      </c>
      <c r="I15297" s="4">
        <v>12425</v>
      </c>
      <c r="J15297">
        <v>0</v>
      </c>
    </row>
    <row r="15298" spans="1:10" x14ac:dyDescent="0.35">
      <c r="C15298" t="s">
        <v>1857</v>
      </c>
      <c r="D15298" s="4">
        <v>2037</v>
      </c>
      <c r="I15298" s="4">
        <v>2037</v>
      </c>
      <c r="J15298" s="4">
        <v>2037</v>
      </c>
    </row>
    <row r="15299" spans="1:10" x14ac:dyDescent="0.35">
      <c r="A15299" t="s">
        <v>1970</v>
      </c>
      <c r="B15299" t="s">
        <v>1521</v>
      </c>
      <c r="C15299" t="s">
        <v>1522</v>
      </c>
      <c r="D15299" t="s">
        <v>1523</v>
      </c>
      <c r="E15299" t="s">
        <v>1524</v>
      </c>
      <c r="F15299" t="s">
        <v>1525</v>
      </c>
      <c r="G15299" t="s">
        <v>1526</v>
      </c>
      <c r="H15299" t="s">
        <v>1527</v>
      </c>
      <c r="I15299" t="s">
        <v>1528</v>
      </c>
      <c r="J15299">
        <v>0</v>
      </c>
    </row>
    <row r="15300" spans="1:10" x14ac:dyDescent="0.35">
      <c r="B15300" t="s">
        <v>1844</v>
      </c>
      <c r="C15300" t="s">
        <v>1858</v>
      </c>
      <c r="F15300" s="4">
        <v>46757</v>
      </c>
      <c r="I15300" s="4">
        <v>46757</v>
      </c>
      <c r="J15300">
        <v>0</v>
      </c>
    </row>
    <row r="15301" spans="1:10" x14ac:dyDescent="0.35">
      <c r="C15301" t="s">
        <v>1859</v>
      </c>
      <c r="E15301" s="4">
        <v>163472</v>
      </c>
      <c r="F15301" s="4">
        <v>400003</v>
      </c>
      <c r="I15301" s="4">
        <v>563476</v>
      </c>
      <c r="J15301">
        <v>163472</v>
      </c>
    </row>
    <row r="15302" spans="1:10" x14ac:dyDescent="0.35">
      <c r="C15302" t="s">
        <v>1860</v>
      </c>
      <c r="F15302" s="4">
        <v>652218</v>
      </c>
      <c r="I15302" s="4">
        <v>652218</v>
      </c>
      <c r="J15302">
        <v>0</v>
      </c>
    </row>
    <row r="15303" spans="1:10" x14ac:dyDescent="0.35">
      <c r="C15303" t="s">
        <v>1861</v>
      </c>
      <c r="D15303" s="4">
        <v>39174</v>
      </c>
      <c r="I15303" s="4">
        <v>39174</v>
      </c>
      <c r="J15303" s="4">
        <v>39174</v>
      </c>
    </row>
    <row r="15304" spans="1:10" x14ac:dyDescent="0.35">
      <c r="C15304" t="s">
        <v>1862</v>
      </c>
      <c r="E15304" s="4">
        <v>0</v>
      </c>
      <c r="F15304" s="4">
        <v>170929</v>
      </c>
      <c r="I15304" s="4">
        <v>170929</v>
      </c>
      <c r="J15304">
        <v>0</v>
      </c>
    </row>
    <row r="15305" spans="1:10" x14ac:dyDescent="0.35">
      <c r="C15305" t="s">
        <v>1863</v>
      </c>
      <c r="F15305" s="4">
        <v>7780</v>
      </c>
      <c r="I15305" s="4">
        <v>7780</v>
      </c>
      <c r="J15305">
        <v>0</v>
      </c>
    </row>
    <row r="15306" spans="1:10" x14ac:dyDescent="0.35">
      <c r="B15306" t="s">
        <v>54</v>
      </c>
      <c r="D15306" s="4">
        <v>719314</v>
      </c>
      <c r="E15306" s="4">
        <v>192261</v>
      </c>
      <c r="F15306" s="4">
        <v>1277687</v>
      </c>
      <c r="G15306" s="4">
        <v>207615</v>
      </c>
      <c r="H15306" s="4">
        <v>1195</v>
      </c>
      <c r="I15306" s="4">
        <v>2398070</v>
      </c>
      <c r="J15306" s="4">
        <v>911575</v>
      </c>
    </row>
    <row r="15307" spans="1:10" x14ac:dyDescent="0.35">
      <c r="B15307" t="s">
        <v>1845</v>
      </c>
      <c r="C15307" t="s">
        <v>1865</v>
      </c>
      <c r="D15307" s="4">
        <v>3488</v>
      </c>
      <c r="I15307" s="4">
        <v>3488</v>
      </c>
      <c r="J15307" s="4">
        <v>3488</v>
      </c>
    </row>
    <row r="15308" spans="1:10" x14ac:dyDescent="0.35">
      <c r="C15308" t="s">
        <v>1866</v>
      </c>
      <c r="I15308" s="4">
        <v>0</v>
      </c>
      <c r="J15308">
        <v>0</v>
      </c>
    </row>
    <row r="15309" spans="1:10" x14ac:dyDescent="0.35">
      <c r="C15309" t="s">
        <v>1867</v>
      </c>
      <c r="D15309" s="4">
        <v>96600</v>
      </c>
      <c r="E15309" s="4">
        <v>139061</v>
      </c>
      <c r="F15309" s="4">
        <v>9000</v>
      </c>
      <c r="H15309" s="4">
        <v>676715</v>
      </c>
      <c r="I15309" s="4">
        <v>921376</v>
      </c>
      <c r="J15309" s="4">
        <v>235661</v>
      </c>
    </row>
    <row r="15310" spans="1:10" x14ac:dyDescent="0.35">
      <c r="C15310" t="s">
        <v>1868</v>
      </c>
      <c r="H15310" s="4">
        <v>1058740</v>
      </c>
      <c r="I15310" s="4">
        <v>1058740</v>
      </c>
      <c r="J15310">
        <v>0</v>
      </c>
    </row>
    <row r="15311" spans="1:10" x14ac:dyDescent="0.35">
      <c r="C15311" t="s">
        <v>1869</v>
      </c>
      <c r="H15311" s="4">
        <v>307200</v>
      </c>
      <c r="I15311" s="4">
        <v>307200</v>
      </c>
      <c r="J15311">
        <v>0</v>
      </c>
    </row>
    <row r="15312" spans="1:10" x14ac:dyDescent="0.35">
      <c r="C15312" t="s">
        <v>1870</v>
      </c>
      <c r="F15312" s="4">
        <v>35537</v>
      </c>
      <c r="H15312" s="4">
        <v>2152457</v>
      </c>
      <c r="I15312" s="4">
        <v>2187994</v>
      </c>
      <c r="J15312">
        <v>0</v>
      </c>
    </row>
    <row r="15313" spans="2:10" x14ac:dyDescent="0.35">
      <c r="C15313" t="s">
        <v>1871</v>
      </c>
      <c r="D15313" s="4">
        <v>4393407</v>
      </c>
      <c r="F15313" s="4">
        <v>73845</v>
      </c>
      <c r="I15313" s="4">
        <v>4467252</v>
      </c>
      <c r="J15313" s="4">
        <v>4393407</v>
      </c>
    </row>
    <row r="15314" spans="2:10" x14ac:dyDescent="0.35">
      <c r="C15314" t="s">
        <v>1872</v>
      </c>
      <c r="D15314" s="4">
        <v>49000</v>
      </c>
      <c r="I15314" s="4">
        <v>49000</v>
      </c>
      <c r="J15314" s="4">
        <v>49000</v>
      </c>
    </row>
    <row r="15315" spans="2:10" x14ac:dyDescent="0.35">
      <c r="C15315" t="s">
        <v>1875</v>
      </c>
      <c r="D15315" s="4">
        <v>32943</v>
      </c>
      <c r="H15315" s="4">
        <v>546337</v>
      </c>
      <c r="I15315" s="4">
        <v>579280</v>
      </c>
      <c r="J15315" s="4">
        <v>32943</v>
      </c>
    </row>
    <row r="15316" spans="2:10" x14ac:dyDescent="0.35">
      <c r="C15316" t="s">
        <v>1876</v>
      </c>
      <c r="H15316" s="4">
        <v>50400</v>
      </c>
      <c r="I15316" s="4">
        <v>50400</v>
      </c>
      <c r="J15316">
        <v>0</v>
      </c>
    </row>
    <row r="15317" spans="2:10" x14ac:dyDescent="0.35">
      <c r="C15317" t="s">
        <v>1877</v>
      </c>
      <c r="D15317" s="4">
        <v>13874</v>
      </c>
      <c r="I15317" s="4">
        <v>13874</v>
      </c>
      <c r="J15317" s="4">
        <v>13874</v>
      </c>
    </row>
    <row r="15318" spans="2:10" x14ac:dyDescent="0.35">
      <c r="B15318" t="s">
        <v>55</v>
      </c>
      <c r="D15318" s="4">
        <v>4589312</v>
      </c>
      <c r="E15318" s="4">
        <v>139061</v>
      </c>
      <c r="F15318" s="4">
        <v>118382</v>
      </c>
      <c r="H15318" s="4">
        <v>4791850</v>
      </c>
      <c r="I15318" s="4">
        <v>9638605</v>
      </c>
      <c r="J15318" s="4">
        <v>4728373</v>
      </c>
    </row>
    <row r="15319" spans="2:10" x14ac:dyDescent="0.35">
      <c r="B15319" t="s">
        <v>1878</v>
      </c>
      <c r="C15319" t="s">
        <v>1879</v>
      </c>
      <c r="D15319" s="4">
        <v>307305</v>
      </c>
      <c r="I15319" s="4">
        <v>307305</v>
      </c>
      <c r="J15319" s="4">
        <v>307305</v>
      </c>
    </row>
    <row r="15320" spans="2:10" x14ac:dyDescent="0.35">
      <c r="C15320" t="s">
        <v>1897</v>
      </c>
      <c r="D15320" s="4">
        <v>1902</v>
      </c>
      <c r="I15320" s="4">
        <v>1902</v>
      </c>
      <c r="J15320" s="4">
        <v>1902</v>
      </c>
    </row>
    <row r="15321" spans="2:10" x14ac:dyDescent="0.35">
      <c r="C15321" t="s">
        <v>1880</v>
      </c>
      <c r="D15321" s="4">
        <v>421476</v>
      </c>
      <c r="I15321" s="4">
        <v>421476</v>
      </c>
      <c r="J15321" s="4">
        <v>421476</v>
      </c>
    </row>
    <row r="15322" spans="2:10" x14ac:dyDescent="0.35">
      <c r="C15322" t="s">
        <v>1881</v>
      </c>
      <c r="D15322" s="4">
        <v>313166</v>
      </c>
      <c r="I15322" s="4">
        <v>313166</v>
      </c>
      <c r="J15322" s="4">
        <v>313166</v>
      </c>
    </row>
    <row r="15323" spans="2:10" x14ac:dyDescent="0.35">
      <c r="C15323" t="s">
        <v>1883</v>
      </c>
      <c r="D15323" s="4">
        <v>18035</v>
      </c>
      <c r="I15323" s="4">
        <v>18035</v>
      </c>
      <c r="J15323" s="4">
        <v>18035</v>
      </c>
    </row>
    <row r="15324" spans="2:10" x14ac:dyDescent="0.35">
      <c r="B15324" t="s">
        <v>56</v>
      </c>
      <c r="D15324" s="4">
        <v>1061884</v>
      </c>
      <c r="I15324" s="4">
        <v>1061884</v>
      </c>
      <c r="J15324" s="4">
        <v>1061884</v>
      </c>
    </row>
    <row r="15325" spans="2:10" x14ac:dyDescent="0.35">
      <c r="B15325" t="s">
        <v>1885</v>
      </c>
      <c r="C15325" t="s">
        <v>1886</v>
      </c>
      <c r="D15325" s="4">
        <v>65985</v>
      </c>
      <c r="I15325" s="4">
        <v>65985</v>
      </c>
      <c r="J15325" s="4">
        <v>65985</v>
      </c>
    </row>
    <row r="15326" spans="2:10" x14ac:dyDescent="0.35">
      <c r="B15326" t="s">
        <v>57</v>
      </c>
      <c r="D15326" s="4">
        <v>65985</v>
      </c>
      <c r="I15326" s="4">
        <v>65985</v>
      </c>
      <c r="J15326" s="4">
        <v>65985</v>
      </c>
    </row>
    <row r="15327" spans="2:10" x14ac:dyDescent="0.35">
      <c r="B15327" t="s">
        <v>1887</v>
      </c>
      <c r="C15327" t="s">
        <v>1888</v>
      </c>
      <c r="H15327" s="4">
        <v>86400</v>
      </c>
      <c r="I15327" s="4">
        <v>86400</v>
      </c>
      <c r="J15327">
        <v>0</v>
      </c>
    </row>
    <row r="15328" spans="2:10" x14ac:dyDescent="0.35">
      <c r="C15328" t="s">
        <v>1889</v>
      </c>
      <c r="H15328" s="4">
        <v>42000</v>
      </c>
      <c r="I15328" s="4">
        <v>42000</v>
      </c>
      <c r="J15328">
        <v>0</v>
      </c>
    </row>
    <row r="15329" spans="1:10" x14ac:dyDescent="0.35">
      <c r="C15329" t="s">
        <v>1890</v>
      </c>
      <c r="H15329" s="4">
        <v>30000</v>
      </c>
      <c r="I15329" s="4">
        <v>30000</v>
      </c>
      <c r="J15329">
        <v>0</v>
      </c>
    </row>
    <row r="15330" spans="1:10" x14ac:dyDescent="0.35">
      <c r="B15330" t="s">
        <v>58</v>
      </c>
      <c r="H15330" s="4">
        <v>158400</v>
      </c>
      <c r="I15330" s="4">
        <v>158400</v>
      </c>
      <c r="J15330">
        <v>0</v>
      </c>
    </row>
    <row r="15331" spans="1:10" x14ac:dyDescent="0.35">
      <c r="A15331" t="s">
        <v>1973</v>
      </c>
      <c r="D15331" s="4">
        <v>28807522</v>
      </c>
      <c r="E15331" s="4">
        <v>804934</v>
      </c>
      <c r="F15331" s="4">
        <v>6210102</v>
      </c>
      <c r="G15331" s="4">
        <v>207615</v>
      </c>
      <c r="H15331" s="4">
        <v>5049994</v>
      </c>
      <c r="I15331" s="4">
        <v>41080167</v>
      </c>
      <c r="J15331" s="4">
        <v>29612456</v>
      </c>
    </row>
    <row r="15332" spans="1:10" x14ac:dyDescent="0.35">
      <c r="A15332" t="s">
        <v>1401</v>
      </c>
      <c r="B15332" t="s">
        <v>1842</v>
      </c>
      <c r="C15332" t="s">
        <v>1843</v>
      </c>
      <c r="D15332" s="4">
        <v>2966002</v>
      </c>
      <c r="E15332" s="4">
        <v>3570000</v>
      </c>
      <c r="F15332" s="4">
        <v>3990000</v>
      </c>
      <c r="I15332" s="4">
        <v>10526002</v>
      </c>
      <c r="J15332" s="4">
        <v>6536002</v>
      </c>
    </row>
    <row r="15333" spans="1:10" x14ac:dyDescent="0.35">
      <c r="C15333" t="s">
        <v>1844</v>
      </c>
      <c r="D15333" s="4">
        <v>362522</v>
      </c>
      <c r="F15333" s="4">
        <v>623611</v>
      </c>
      <c r="H15333" s="4">
        <v>130050</v>
      </c>
      <c r="I15333" s="4">
        <v>1116183</v>
      </c>
      <c r="J15333" s="4">
        <v>362522</v>
      </c>
    </row>
    <row r="15334" spans="1:10" x14ac:dyDescent="0.35">
      <c r="C15334" t="s">
        <v>1845</v>
      </c>
      <c r="D15334" s="4">
        <v>10020</v>
      </c>
      <c r="F15334" s="4">
        <v>545458</v>
      </c>
      <c r="I15334" s="4">
        <v>555479</v>
      </c>
      <c r="J15334" s="4">
        <v>10020</v>
      </c>
    </row>
    <row r="15335" spans="1:10" x14ac:dyDescent="0.35">
      <c r="B15335" t="s">
        <v>51</v>
      </c>
      <c r="D15335" s="4">
        <v>3338544</v>
      </c>
      <c r="E15335" s="4">
        <v>3570000</v>
      </c>
      <c r="F15335" s="4">
        <v>5159069</v>
      </c>
      <c r="H15335" s="4">
        <v>130050</v>
      </c>
      <c r="I15335" s="4">
        <v>12197663</v>
      </c>
      <c r="J15335" s="4">
        <v>6908544</v>
      </c>
    </row>
    <row r="15336" spans="1:10" x14ac:dyDescent="0.35">
      <c r="B15336" t="s">
        <v>1843</v>
      </c>
      <c r="C15336" t="s">
        <v>1846</v>
      </c>
      <c r="D15336" s="4">
        <v>3495459</v>
      </c>
      <c r="E15336" s="4">
        <v>3191</v>
      </c>
      <c r="F15336" s="4">
        <v>674685</v>
      </c>
      <c r="I15336" s="4">
        <v>4173335</v>
      </c>
      <c r="J15336" s="4">
        <v>3498650</v>
      </c>
    </row>
    <row r="15337" spans="1:10" x14ac:dyDescent="0.35">
      <c r="C15337" t="s">
        <v>1847</v>
      </c>
      <c r="D15337" s="4">
        <v>1412865</v>
      </c>
      <c r="F15337" s="4">
        <v>1657838</v>
      </c>
      <c r="I15337" s="4">
        <v>3070703</v>
      </c>
      <c r="J15337" s="4">
        <v>1412865</v>
      </c>
    </row>
    <row r="15338" spans="1:10" x14ac:dyDescent="0.35">
      <c r="C15338" t="s">
        <v>1848</v>
      </c>
      <c r="D15338" s="4">
        <v>77014</v>
      </c>
      <c r="I15338" s="4">
        <v>77014</v>
      </c>
      <c r="J15338" s="4">
        <v>77014</v>
      </c>
    </row>
    <row r="15339" spans="1:10" x14ac:dyDescent="0.35">
      <c r="B15339" t="s">
        <v>52</v>
      </c>
      <c r="D15339" s="4">
        <v>4985338</v>
      </c>
      <c r="E15339" s="4">
        <v>3191</v>
      </c>
      <c r="F15339" s="4">
        <v>2332523</v>
      </c>
      <c r="I15339" s="4">
        <v>7321052</v>
      </c>
      <c r="J15339" s="4">
        <v>4988529</v>
      </c>
    </row>
    <row r="15340" spans="1:10" x14ac:dyDescent="0.35">
      <c r="B15340" t="s">
        <v>1849</v>
      </c>
      <c r="C15340" t="s">
        <v>1896</v>
      </c>
      <c r="H15340" s="4">
        <v>32748</v>
      </c>
      <c r="I15340" s="4">
        <v>32748</v>
      </c>
      <c r="J15340">
        <v>0</v>
      </c>
    </row>
    <row r="15341" spans="1:10" x14ac:dyDescent="0.35">
      <c r="C15341" t="s">
        <v>1850</v>
      </c>
      <c r="H15341" s="4">
        <v>1600000</v>
      </c>
      <c r="I15341" s="4">
        <v>1600000</v>
      </c>
      <c r="J15341">
        <v>0</v>
      </c>
    </row>
    <row r="15342" spans="1:10" x14ac:dyDescent="0.35">
      <c r="B15342" t="s">
        <v>53</v>
      </c>
      <c r="H15342" s="4">
        <v>1632748</v>
      </c>
      <c r="I15342" s="4">
        <v>1632748</v>
      </c>
      <c r="J15342">
        <v>0</v>
      </c>
    </row>
    <row r="15343" spans="1:10" x14ac:dyDescent="0.35">
      <c r="B15343" t="s">
        <v>1844</v>
      </c>
      <c r="C15343" t="s">
        <v>1851</v>
      </c>
      <c r="D15343" s="4">
        <v>159961</v>
      </c>
      <c r="I15343" s="4">
        <v>159961</v>
      </c>
      <c r="J15343" s="4">
        <v>159961</v>
      </c>
    </row>
    <row r="15344" spans="1:10" x14ac:dyDescent="0.35">
      <c r="C15344" t="s">
        <v>1852</v>
      </c>
      <c r="E15344" s="4">
        <v>2881</v>
      </c>
      <c r="I15344" s="4">
        <v>2881</v>
      </c>
      <c r="J15344">
        <v>2881</v>
      </c>
    </row>
    <row r="15345" spans="2:10" x14ac:dyDescent="0.35">
      <c r="C15345" t="s">
        <v>1853</v>
      </c>
      <c r="D15345" s="4">
        <v>47711</v>
      </c>
      <c r="I15345" s="4">
        <v>47711</v>
      </c>
      <c r="J15345" s="4">
        <v>47711</v>
      </c>
    </row>
    <row r="15346" spans="2:10" x14ac:dyDescent="0.35">
      <c r="C15346" t="s">
        <v>1893</v>
      </c>
      <c r="E15346" s="4">
        <v>1195</v>
      </c>
      <c r="I15346" s="4">
        <v>1195</v>
      </c>
      <c r="J15346">
        <v>1195</v>
      </c>
    </row>
    <row r="15347" spans="2:10" x14ac:dyDescent="0.35">
      <c r="C15347" t="s">
        <v>1903</v>
      </c>
      <c r="D15347" s="4">
        <v>2262</v>
      </c>
      <c r="I15347" s="4">
        <v>2262</v>
      </c>
      <c r="J15347" s="4">
        <v>2262</v>
      </c>
    </row>
    <row r="15348" spans="2:10" x14ac:dyDescent="0.35">
      <c r="C15348" t="s">
        <v>1854</v>
      </c>
      <c r="D15348" s="4">
        <v>154673</v>
      </c>
      <c r="I15348" s="4">
        <v>154673</v>
      </c>
      <c r="J15348" s="4">
        <v>154673</v>
      </c>
    </row>
    <row r="15349" spans="2:10" x14ac:dyDescent="0.35">
      <c r="C15349" t="s">
        <v>1855</v>
      </c>
      <c r="D15349" s="4">
        <v>136505</v>
      </c>
      <c r="F15349" s="4">
        <v>16566</v>
      </c>
      <c r="I15349" s="4">
        <v>153071</v>
      </c>
      <c r="J15349" s="4">
        <v>136505</v>
      </c>
    </row>
    <row r="15350" spans="2:10" x14ac:dyDescent="0.35">
      <c r="C15350" t="s">
        <v>1856</v>
      </c>
      <c r="I15350" s="4">
        <v>0</v>
      </c>
      <c r="J15350">
        <v>0</v>
      </c>
    </row>
    <row r="15351" spans="2:10" x14ac:dyDescent="0.35">
      <c r="C15351" t="s">
        <v>1857</v>
      </c>
      <c r="D15351" s="4">
        <v>3395</v>
      </c>
      <c r="I15351" s="4">
        <v>3395</v>
      </c>
      <c r="J15351" s="4">
        <v>3395</v>
      </c>
    </row>
    <row r="15352" spans="2:10" x14ac:dyDescent="0.35">
      <c r="C15352" t="s">
        <v>1858</v>
      </c>
      <c r="F15352" s="4">
        <v>46757</v>
      </c>
      <c r="I15352" s="4">
        <v>46757</v>
      </c>
      <c r="J15352">
        <v>0</v>
      </c>
    </row>
    <row r="15353" spans="2:10" x14ac:dyDescent="0.35">
      <c r="C15353" t="s">
        <v>1859</v>
      </c>
      <c r="F15353" s="4">
        <v>300000</v>
      </c>
      <c r="H15353" s="4">
        <v>58052</v>
      </c>
      <c r="I15353" s="4">
        <v>358052</v>
      </c>
      <c r="J15353">
        <v>0</v>
      </c>
    </row>
    <row r="15354" spans="2:10" x14ac:dyDescent="0.35">
      <c r="C15354" t="s">
        <v>1860</v>
      </c>
      <c r="F15354" s="4">
        <v>652218</v>
      </c>
      <c r="I15354" s="4">
        <v>652218</v>
      </c>
      <c r="J15354">
        <v>0</v>
      </c>
    </row>
    <row r="15355" spans="2:10" x14ac:dyDescent="0.35">
      <c r="C15355" t="s">
        <v>1862</v>
      </c>
      <c r="F15355" s="4">
        <v>170929</v>
      </c>
      <c r="I15355" s="4">
        <v>170929</v>
      </c>
      <c r="J15355">
        <v>0</v>
      </c>
    </row>
    <row r="15356" spans="2:10" x14ac:dyDescent="0.35">
      <c r="C15356" t="s">
        <v>1863</v>
      </c>
      <c r="E15356" s="4">
        <v>7780</v>
      </c>
      <c r="I15356" s="4">
        <v>7780</v>
      </c>
      <c r="J15356">
        <v>7780</v>
      </c>
    </row>
    <row r="15357" spans="2:10" x14ac:dyDescent="0.35">
      <c r="B15357" t="s">
        <v>54</v>
      </c>
      <c r="D15357" s="4">
        <v>504507</v>
      </c>
      <c r="E15357" s="4">
        <v>11856</v>
      </c>
      <c r="F15357" s="4">
        <v>1186469</v>
      </c>
      <c r="H15357" s="4">
        <v>58052</v>
      </c>
      <c r="I15357" s="4">
        <v>1760883</v>
      </c>
      <c r="J15357" s="4">
        <v>516363</v>
      </c>
    </row>
    <row r="15358" spans="2:10" x14ac:dyDescent="0.35">
      <c r="B15358" t="s">
        <v>1845</v>
      </c>
      <c r="C15358" t="s">
        <v>1864</v>
      </c>
      <c r="D15358" s="4">
        <v>11158</v>
      </c>
      <c r="I15358" s="4">
        <v>11158</v>
      </c>
      <c r="J15358" s="4">
        <v>11158</v>
      </c>
    </row>
    <row r="15359" spans="2:10" x14ac:dyDescent="0.35">
      <c r="C15359" t="s">
        <v>1866</v>
      </c>
      <c r="I15359" s="4">
        <v>0</v>
      </c>
      <c r="J15359">
        <v>0</v>
      </c>
    </row>
    <row r="15360" spans="2:10" x14ac:dyDescent="0.35">
      <c r="C15360" t="s">
        <v>1867</v>
      </c>
      <c r="D15360" s="4">
        <v>4197</v>
      </c>
      <c r="E15360" s="4">
        <v>139061</v>
      </c>
      <c r="F15360" s="4">
        <v>101100</v>
      </c>
      <c r="H15360" s="4">
        <v>448095</v>
      </c>
      <c r="I15360" s="4">
        <v>692453</v>
      </c>
      <c r="J15360" s="4">
        <v>143258</v>
      </c>
    </row>
    <row r="15361" spans="2:10" x14ac:dyDescent="0.35">
      <c r="C15361" t="s">
        <v>1868</v>
      </c>
      <c r="F15361" s="4">
        <v>200000</v>
      </c>
      <c r="H15361" s="4">
        <v>741420</v>
      </c>
      <c r="I15361" s="4">
        <v>941420</v>
      </c>
      <c r="J15361">
        <v>0</v>
      </c>
    </row>
    <row r="15362" spans="2:10" x14ac:dyDescent="0.35">
      <c r="C15362" t="s">
        <v>1869</v>
      </c>
      <c r="H15362" s="4">
        <v>297600</v>
      </c>
      <c r="I15362" s="4">
        <v>297600</v>
      </c>
      <c r="J15362">
        <v>0</v>
      </c>
    </row>
    <row r="15363" spans="2:10" x14ac:dyDescent="0.35">
      <c r="C15363" t="s">
        <v>1870</v>
      </c>
      <c r="F15363" s="4">
        <v>6651</v>
      </c>
      <c r="H15363" s="4">
        <v>1891814</v>
      </c>
      <c r="I15363" s="4">
        <v>1898465</v>
      </c>
      <c r="J15363">
        <v>0</v>
      </c>
    </row>
    <row r="15364" spans="2:10" x14ac:dyDescent="0.35">
      <c r="C15364" t="s">
        <v>1871</v>
      </c>
      <c r="D15364" s="4">
        <v>302486</v>
      </c>
      <c r="I15364" s="4">
        <v>302486</v>
      </c>
      <c r="J15364" s="4">
        <v>302486</v>
      </c>
    </row>
    <row r="15365" spans="2:10" x14ac:dyDescent="0.35">
      <c r="C15365" t="s">
        <v>1872</v>
      </c>
      <c r="D15365" s="4">
        <v>49000</v>
      </c>
      <c r="I15365" s="4">
        <v>49000</v>
      </c>
      <c r="J15365" s="4">
        <v>49000</v>
      </c>
    </row>
    <row r="15366" spans="2:10" x14ac:dyDescent="0.35">
      <c r="C15366" t="s">
        <v>1875</v>
      </c>
      <c r="D15366" s="4">
        <v>32943</v>
      </c>
      <c r="H15366" s="4">
        <v>371974</v>
      </c>
      <c r="I15366" s="4">
        <v>404917</v>
      </c>
      <c r="J15366" s="4">
        <v>32943</v>
      </c>
    </row>
    <row r="15367" spans="2:10" x14ac:dyDescent="0.35">
      <c r="C15367" t="s">
        <v>1876</v>
      </c>
      <c r="H15367" s="4">
        <v>33600</v>
      </c>
      <c r="I15367" s="4">
        <v>33600</v>
      </c>
      <c r="J15367">
        <v>0</v>
      </c>
    </row>
    <row r="15368" spans="2:10" x14ac:dyDescent="0.35">
      <c r="C15368" t="s">
        <v>1877</v>
      </c>
      <c r="D15368" s="4">
        <v>10559</v>
      </c>
      <c r="I15368" s="4">
        <v>10559</v>
      </c>
      <c r="J15368" s="4">
        <v>10559</v>
      </c>
    </row>
    <row r="15369" spans="2:10" x14ac:dyDescent="0.35">
      <c r="B15369" t="s">
        <v>55</v>
      </c>
      <c r="D15369" s="4">
        <v>410343</v>
      </c>
      <c r="E15369" s="4">
        <v>139061</v>
      </c>
      <c r="F15369" s="4">
        <v>307751</v>
      </c>
      <c r="H15369" s="4">
        <v>3784504</v>
      </c>
      <c r="I15369" s="4">
        <v>4641659</v>
      </c>
      <c r="J15369" s="4">
        <v>549404</v>
      </c>
    </row>
    <row r="15370" spans="2:10" x14ac:dyDescent="0.35">
      <c r="B15370" t="s">
        <v>1878</v>
      </c>
      <c r="C15370" t="s">
        <v>1879</v>
      </c>
      <c r="D15370" s="4">
        <v>274062</v>
      </c>
      <c r="I15370" s="4">
        <v>274062</v>
      </c>
      <c r="J15370" s="4">
        <v>274062</v>
      </c>
    </row>
    <row r="15371" spans="2:10" x14ac:dyDescent="0.35">
      <c r="C15371" t="s">
        <v>1880</v>
      </c>
      <c r="D15371" s="4">
        <v>262443</v>
      </c>
      <c r="I15371" s="4">
        <v>262443</v>
      </c>
      <c r="J15371" s="4">
        <v>262443</v>
      </c>
    </row>
    <row r="15372" spans="2:10" x14ac:dyDescent="0.35">
      <c r="C15372" t="s">
        <v>1881</v>
      </c>
      <c r="D15372" s="4">
        <v>283046</v>
      </c>
      <c r="I15372" s="4">
        <v>283046</v>
      </c>
      <c r="J15372" s="4">
        <v>283046</v>
      </c>
    </row>
    <row r="15373" spans="2:10" x14ac:dyDescent="0.35">
      <c r="C15373" t="s">
        <v>1895</v>
      </c>
      <c r="D15373" s="4">
        <v>125806</v>
      </c>
      <c r="I15373" s="4">
        <v>125806</v>
      </c>
      <c r="J15373" s="4">
        <v>125806</v>
      </c>
    </row>
    <row r="15374" spans="2:10" x14ac:dyDescent="0.35">
      <c r="C15374" t="s">
        <v>1900</v>
      </c>
      <c r="D15374" s="4">
        <v>5966</v>
      </c>
      <c r="I15374" s="4">
        <v>5966</v>
      </c>
      <c r="J15374" s="4">
        <v>5966</v>
      </c>
    </row>
    <row r="15375" spans="2:10" x14ac:dyDescent="0.35">
      <c r="C15375" t="s">
        <v>1883</v>
      </c>
      <c r="D15375" s="4">
        <v>5739</v>
      </c>
      <c r="I15375" s="4">
        <v>5739</v>
      </c>
      <c r="J15375" s="4">
        <v>5739</v>
      </c>
    </row>
    <row r="15376" spans="2:10" x14ac:dyDescent="0.35">
      <c r="B15376" t="s">
        <v>56</v>
      </c>
      <c r="D15376" s="4">
        <v>957062</v>
      </c>
      <c r="I15376" s="4">
        <v>957062</v>
      </c>
      <c r="J15376" s="4">
        <v>957062</v>
      </c>
    </row>
    <row r="15377" spans="1:10" x14ac:dyDescent="0.35">
      <c r="B15377" t="s">
        <v>1885</v>
      </c>
      <c r="C15377" t="s">
        <v>1886</v>
      </c>
      <c r="D15377" s="4">
        <v>65985</v>
      </c>
      <c r="I15377" s="4">
        <v>65985</v>
      </c>
      <c r="J15377" s="4">
        <v>65985</v>
      </c>
    </row>
    <row r="15378" spans="1:10" x14ac:dyDescent="0.35">
      <c r="B15378" t="s">
        <v>57</v>
      </c>
      <c r="D15378" s="4">
        <v>65985</v>
      </c>
      <c r="I15378" s="4">
        <v>65985</v>
      </c>
      <c r="J15378" s="4">
        <v>65985</v>
      </c>
    </row>
    <row r="15379" spans="1:10" x14ac:dyDescent="0.35">
      <c r="B15379" t="s">
        <v>1887</v>
      </c>
      <c r="C15379" t="s">
        <v>1888</v>
      </c>
      <c r="H15379" s="4">
        <v>57600</v>
      </c>
      <c r="I15379" s="4">
        <v>57600</v>
      </c>
      <c r="J15379">
        <v>0</v>
      </c>
    </row>
    <row r="15380" spans="1:10" x14ac:dyDescent="0.35">
      <c r="C15380" t="s">
        <v>1889</v>
      </c>
      <c r="H15380" s="4">
        <v>42000</v>
      </c>
      <c r="I15380" s="4">
        <v>42000</v>
      </c>
      <c r="J15380">
        <v>0</v>
      </c>
    </row>
    <row r="15381" spans="1:10" x14ac:dyDescent="0.35">
      <c r="C15381" t="s">
        <v>1890</v>
      </c>
      <c r="H15381" s="4">
        <v>30000</v>
      </c>
      <c r="I15381" s="4">
        <v>30000</v>
      </c>
      <c r="J15381">
        <v>0</v>
      </c>
    </row>
    <row r="15382" spans="1:10" x14ac:dyDescent="0.35">
      <c r="B15382" t="s">
        <v>58</v>
      </c>
      <c r="H15382" s="4">
        <v>129600</v>
      </c>
      <c r="I15382" s="4">
        <v>129600</v>
      </c>
      <c r="J15382">
        <v>0</v>
      </c>
    </row>
    <row r="15383" spans="1:10" x14ac:dyDescent="0.35">
      <c r="A15383" t="s">
        <v>1974</v>
      </c>
      <c r="D15383" s="4">
        <v>10261778</v>
      </c>
      <c r="E15383" s="4">
        <v>3724108</v>
      </c>
      <c r="F15383" s="4">
        <v>8985813</v>
      </c>
      <c r="H15383" s="4">
        <v>5734953</v>
      </c>
      <c r="I15383" s="4">
        <v>28706652</v>
      </c>
      <c r="J15383" s="4">
        <v>13985886</v>
      </c>
    </row>
    <row r="15384" spans="1:10" x14ac:dyDescent="0.35">
      <c r="A15384" t="s">
        <v>1404</v>
      </c>
      <c r="B15384" t="s">
        <v>1842</v>
      </c>
      <c r="C15384" t="s">
        <v>1843</v>
      </c>
      <c r="D15384" s="4">
        <v>96837643</v>
      </c>
      <c r="E15384" s="4">
        <v>5644800</v>
      </c>
      <c r="F15384" s="4">
        <v>32904200</v>
      </c>
      <c r="I15384" s="4">
        <v>135386643</v>
      </c>
      <c r="J15384" s="4">
        <v>102482443</v>
      </c>
    </row>
    <row r="15385" spans="1:10" x14ac:dyDescent="0.35">
      <c r="C15385" t="s">
        <v>1844</v>
      </c>
      <c r="D15385" s="4">
        <v>10139229</v>
      </c>
      <c r="E15385" s="4">
        <v>3144006</v>
      </c>
      <c r="F15385" s="4">
        <v>8100</v>
      </c>
      <c r="H15385" s="4">
        <v>820350</v>
      </c>
      <c r="I15385" s="4">
        <v>14111685</v>
      </c>
      <c r="J15385" s="4">
        <v>13283235</v>
      </c>
    </row>
    <row r="15386" spans="1:10" x14ac:dyDescent="0.35">
      <c r="C15386" t="s">
        <v>1845</v>
      </c>
      <c r="D15386" s="4">
        <v>11592534</v>
      </c>
      <c r="I15386" s="4">
        <v>11592534</v>
      </c>
      <c r="J15386" s="4">
        <v>11592534</v>
      </c>
    </row>
    <row r="15387" spans="1:10" x14ac:dyDescent="0.35">
      <c r="B15387" t="s">
        <v>51</v>
      </c>
      <c r="D15387" s="4">
        <v>118569407</v>
      </c>
      <c r="E15387" s="4">
        <v>8788806</v>
      </c>
      <c r="F15387" s="4">
        <v>32912300</v>
      </c>
      <c r="H15387" s="4">
        <v>820350</v>
      </c>
      <c r="I15387" s="4">
        <v>161090863</v>
      </c>
      <c r="J15387" s="4">
        <v>127358213</v>
      </c>
    </row>
    <row r="15388" spans="1:10" x14ac:dyDescent="0.35">
      <c r="B15388" t="s">
        <v>1843</v>
      </c>
      <c r="C15388" t="s">
        <v>1846</v>
      </c>
      <c r="D15388" s="4">
        <v>72744012</v>
      </c>
      <c r="E15388" s="4">
        <v>189008</v>
      </c>
      <c r="F15388" s="4">
        <v>145950</v>
      </c>
      <c r="I15388" s="4">
        <v>73078970</v>
      </c>
      <c r="J15388" s="4">
        <v>72933020</v>
      </c>
    </row>
    <row r="15389" spans="1:10" x14ac:dyDescent="0.35">
      <c r="C15389" t="s">
        <v>1847</v>
      </c>
      <c r="D15389" s="4">
        <v>43190479</v>
      </c>
      <c r="E15389" s="4">
        <v>903617</v>
      </c>
      <c r="F15389" s="4">
        <v>577156</v>
      </c>
      <c r="G15389" s="4">
        <v>701118</v>
      </c>
      <c r="H15389" s="4">
        <v>71283</v>
      </c>
      <c r="I15389" s="4">
        <v>45443654</v>
      </c>
      <c r="J15389" s="4">
        <v>44094096</v>
      </c>
    </row>
    <row r="15390" spans="1:10" x14ac:dyDescent="0.35">
      <c r="C15390" t="s">
        <v>1848</v>
      </c>
      <c r="D15390" s="4">
        <v>137399</v>
      </c>
      <c r="E15390" s="4">
        <v>24867</v>
      </c>
      <c r="I15390" s="4">
        <v>162266</v>
      </c>
      <c r="J15390" s="4">
        <v>162266</v>
      </c>
    </row>
    <row r="15391" spans="1:10" x14ac:dyDescent="0.35">
      <c r="B15391" t="s">
        <v>52</v>
      </c>
      <c r="D15391" s="4">
        <v>116071890</v>
      </c>
      <c r="E15391" s="4">
        <v>1117493</v>
      </c>
      <c r="F15391" s="4">
        <v>723106</v>
      </c>
      <c r="G15391" s="4">
        <v>701118</v>
      </c>
      <c r="H15391" s="4">
        <v>71283</v>
      </c>
      <c r="I15391" s="4">
        <v>118684889</v>
      </c>
      <c r="J15391" s="4">
        <v>117189383</v>
      </c>
    </row>
    <row r="15392" spans="1:10" x14ac:dyDescent="0.35">
      <c r="B15392" t="s">
        <v>1849</v>
      </c>
      <c r="C15392" t="s">
        <v>1850</v>
      </c>
      <c r="E15392" s="4">
        <v>20800000</v>
      </c>
      <c r="I15392" s="4">
        <v>20800000</v>
      </c>
      <c r="J15392">
        <v>20800000</v>
      </c>
    </row>
    <row r="15393" spans="2:10" x14ac:dyDescent="0.35">
      <c r="B15393" t="s">
        <v>53</v>
      </c>
      <c r="E15393" s="4">
        <v>20800000</v>
      </c>
      <c r="I15393" s="4">
        <v>20800000</v>
      </c>
      <c r="J15393">
        <v>20800000</v>
      </c>
    </row>
    <row r="15394" spans="2:10" x14ac:dyDescent="0.35">
      <c r="B15394" t="s">
        <v>1844</v>
      </c>
      <c r="C15394" t="s">
        <v>1941</v>
      </c>
      <c r="D15394" s="4">
        <v>1569</v>
      </c>
      <c r="I15394" s="4">
        <v>1569</v>
      </c>
      <c r="J15394" s="4">
        <v>1569</v>
      </c>
    </row>
    <row r="15395" spans="2:10" x14ac:dyDescent="0.35">
      <c r="C15395" t="s">
        <v>1851</v>
      </c>
      <c r="D15395" s="4">
        <v>2690472</v>
      </c>
      <c r="I15395" s="4">
        <v>2690472</v>
      </c>
      <c r="J15395" s="4">
        <v>2690472</v>
      </c>
    </row>
    <row r="15396" spans="2:10" x14ac:dyDescent="0.35">
      <c r="C15396" t="s">
        <v>1852</v>
      </c>
      <c r="D15396" s="4">
        <v>4604</v>
      </c>
      <c r="F15396" s="4">
        <v>12267</v>
      </c>
      <c r="I15396" s="4">
        <v>16870</v>
      </c>
      <c r="J15396" s="4">
        <v>4604</v>
      </c>
    </row>
    <row r="15397" spans="2:10" x14ac:dyDescent="0.35">
      <c r="C15397" t="s">
        <v>1853</v>
      </c>
      <c r="D15397" s="4">
        <v>3313</v>
      </c>
      <c r="E15397" s="4">
        <v>5461</v>
      </c>
      <c r="F15397" s="4">
        <v>19113</v>
      </c>
      <c r="H15397" s="4">
        <v>770</v>
      </c>
      <c r="I15397" s="4">
        <v>28657</v>
      </c>
      <c r="J15397" s="4">
        <v>8774</v>
      </c>
    </row>
    <row r="15398" spans="2:10" x14ac:dyDescent="0.35">
      <c r="C15398" t="s">
        <v>1893</v>
      </c>
      <c r="D15398" s="4">
        <v>158</v>
      </c>
      <c r="F15398" s="4">
        <v>3584</v>
      </c>
      <c r="H15398" s="4">
        <v>3078</v>
      </c>
      <c r="I15398" s="4">
        <v>6819</v>
      </c>
      <c r="J15398" s="4">
        <v>158</v>
      </c>
    </row>
    <row r="15399" spans="2:10" x14ac:dyDescent="0.35">
      <c r="C15399" t="s">
        <v>1854</v>
      </c>
      <c r="D15399" s="4">
        <v>661491</v>
      </c>
      <c r="F15399" s="4">
        <v>87424</v>
      </c>
      <c r="G15399" s="4">
        <v>100873</v>
      </c>
      <c r="H15399" s="4">
        <v>1634149</v>
      </c>
      <c r="I15399" s="4">
        <v>2483938</v>
      </c>
      <c r="J15399" s="4">
        <v>661491</v>
      </c>
    </row>
    <row r="15400" spans="2:10" x14ac:dyDescent="0.35">
      <c r="C15400" t="s">
        <v>1855</v>
      </c>
      <c r="D15400" s="4">
        <v>393756</v>
      </c>
      <c r="E15400" s="4">
        <v>19474</v>
      </c>
      <c r="G15400" s="4">
        <v>150313</v>
      </c>
      <c r="H15400" s="4">
        <v>420488</v>
      </c>
      <c r="I15400" s="4">
        <v>984032</v>
      </c>
      <c r="J15400" s="4">
        <v>413230</v>
      </c>
    </row>
    <row r="15401" spans="2:10" x14ac:dyDescent="0.35">
      <c r="C15401" t="s">
        <v>1856</v>
      </c>
      <c r="D15401" s="4">
        <v>69759</v>
      </c>
      <c r="E15401" s="4">
        <v>1978</v>
      </c>
      <c r="G15401" s="4">
        <v>106139</v>
      </c>
      <c r="H15401" s="4">
        <v>97638</v>
      </c>
      <c r="I15401" s="4">
        <v>275513</v>
      </c>
      <c r="J15401" s="4">
        <v>71737</v>
      </c>
    </row>
    <row r="15402" spans="2:10" x14ac:dyDescent="0.35">
      <c r="C15402" t="s">
        <v>1857</v>
      </c>
      <c r="D15402" s="4">
        <v>164524</v>
      </c>
      <c r="E15402" s="4">
        <v>2955</v>
      </c>
      <c r="I15402" s="4">
        <v>167479</v>
      </c>
      <c r="J15402" s="4">
        <v>167479</v>
      </c>
    </row>
    <row r="15403" spans="2:10" x14ac:dyDescent="0.35">
      <c r="C15403" t="s">
        <v>1906</v>
      </c>
      <c r="H15403" s="4">
        <v>10208</v>
      </c>
      <c r="I15403" s="4">
        <v>10208</v>
      </c>
      <c r="J15403">
        <v>0</v>
      </c>
    </row>
    <row r="15404" spans="2:10" x14ac:dyDescent="0.35">
      <c r="C15404" t="s">
        <v>1858</v>
      </c>
      <c r="D15404" s="4">
        <v>144795</v>
      </c>
      <c r="E15404" s="4">
        <v>8044</v>
      </c>
      <c r="F15404" s="4">
        <v>15586</v>
      </c>
      <c r="G15404" s="4">
        <v>18435</v>
      </c>
      <c r="H15404" s="4">
        <v>22457</v>
      </c>
      <c r="I15404" s="4">
        <v>209316</v>
      </c>
      <c r="J15404" s="4">
        <v>152839</v>
      </c>
    </row>
    <row r="15405" spans="2:10" x14ac:dyDescent="0.35">
      <c r="C15405" t="s">
        <v>1859</v>
      </c>
      <c r="D15405" s="4">
        <v>700000</v>
      </c>
      <c r="E15405" s="4">
        <v>376180</v>
      </c>
      <c r="F15405" s="4">
        <v>955427</v>
      </c>
      <c r="G15405" s="4">
        <v>175000</v>
      </c>
      <c r="H15405" s="4">
        <v>1411594</v>
      </c>
      <c r="I15405" s="4">
        <v>3618201</v>
      </c>
      <c r="J15405" s="4">
        <v>1076180</v>
      </c>
    </row>
    <row r="15406" spans="2:10" x14ac:dyDescent="0.35">
      <c r="C15406" t="s">
        <v>1860</v>
      </c>
      <c r="D15406" s="4">
        <v>4130715</v>
      </c>
      <c r="E15406" s="4">
        <v>978327</v>
      </c>
      <c r="H15406" s="4">
        <v>652218</v>
      </c>
      <c r="I15406" s="4">
        <v>5761261</v>
      </c>
      <c r="J15406" s="4">
        <v>5109042</v>
      </c>
    </row>
    <row r="15407" spans="2:10" x14ac:dyDescent="0.35">
      <c r="C15407" t="s">
        <v>1861</v>
      </c>
      <c r="D15407" s="4">
        <v>802327</v>
      </c>
      <c r="E15407" s="4">
        <v>9007</v>
      </c>
      <c r="I15407" s="4">
        <v>811334</v>
      </c>
      <c r="J15407" s="4">
        <v>811334</v>
      </c>
    </row>
    <row r="15408" spans="2:10" x14ac:dyDescent="0.35">
      <c r="C15408" t="s">
        <v>1862</v>
      </c>
      <c r="D15408" s="4">
        <v>4059375</v>
      </c>
      <c r="H15408" s="4">
        <v>384412</v>
      </c>
      <c r="I15408" s="4">
        <v>4443787</v>
      </c>
      <c r="J15408" s="4">
        <v>4059375</v>
      </c>
    </row>
    <row r="15409" spans="2:10" x14ac:dyDescent="0.35">
      <c r="C15409" t="s">
        <v>1863</v>
      </c>
      <c r="F15409" s="4">
        <v>147818</v>
      </c>
      <c r="G15409" s="4">
        <v>7780</v>
      </c>
      <c r="I15409" s="4">
        <v>155598</v>
      </c>
      <c r="J15409">
        <v>0</v>
      </c>
    </row>
    <row r="15410" spans="2:10" x14ac:dyDescent="0.35">
      <c r="C15410" t="s">
        <v>1913</v>
      </c>
      <c r="D15410" s="4">
        <v>114341</v>
      </c>
      <c r="I15410" s="4">
        <v>114341</v>
      </c>
      <c r="J15410" s="4">
        <v>114341</v>
      </c>
    </row>
    <row r="15411" spans="2:10" x14ac:dyDescent="0.35">
      <c r="B15411" t="s">
        <v>54</v>
      </c>
      <c r="D15411" s="4">
        <v>13941199</v>
      </c>
      <c r="E15411" s="4">
        <v>1401426</v>
      </c>
      <c r="F15411" s="4">
        <v>1241218</v>
      </c>
      <c r="G15411" s="4">
        <v>558540</v>
      </c>
      <c r="H15411" s="4">
        <v>4637012</v>
      </c>
      <c r="I15411" s="4">
        <v>21779394</v>
      </c>
      <c r="J15411" s="4">
        <v>15342625</v>
      </c>
    </row>
    <row r="15412" spans="2:10" x14ac:dyDescent="0.35">
      <c r="B15412" t="s">
        <v>1845</v>
      </c>
      <c r="C15412" t="s">
        <v>1864</v>
      </c>
      <c r="E15412" s="4">
        <v>11158</v>
      </c>
      <c r="I15412" s="4">
        <v>11158</v>
      </c>
      <c r="J15412">
        <v>11158</v>
      </c>
    </row>
    <row r="15413" spans="2:10" x14ac:dyDescent="0.35">
      <c r="C15413" t="s">
        <v>1865</v>
      </c>
      <c r="D15413" s="4">
        <v>6977</v>
      </c>
      <c r="H15413" s="4">
        <v>153360</v>
      </c>
      <c r="I15413" s="4">
        <v>160336</v>
      </c>
      <c r="J15413" s="4">
        <v>6977</v>
      </c>
    </row>
    <row r="15414" spans="2:10" x14ac:dyDescent="0.35">
      <c r="C15414" t="s">
        <v>1866</v>
      </c>
      <c r="I15414" s="4">
        <v>0</v>
      </c>
      <c r="J15414">
        <v>0</v>
      </c>
    </row>
    <row r="15415" spans="2:10" x14ac:dyDescent="0.35">
      <c r="B15415" t="s">
        <v>1845</v>
      </c>
      <c r="C15415" t="s">
        <v>1867</v>
      </c>
      <c r="D15415" s="4">
        <v>2426690</v>
      </c>
      <c r="E15415" s="4">
        <v>55037</v>
      </c>
      <c r="F15415" s="4">
        <v>22500</v>
      </c>
      <c r="G15415" s="4">
        <v>72000</v>
      </c>
      <c r="H15415" s="4">
        <v>5330894</v>
      </c>
      <c r="I15415" s="4">
        <v>7907120</v>
      </c>
      <c r="J15415" s="4">
        <v>2481727</v>
      </c>
    </row>
    <row r="15416" spans="2:10" x14ac:dyDescent="0.35">
      <c r="C15416" t="s">
        <v>1868</v>
      </c>
      <c r="D15416" s="4">
        <v>52593</v>
      </c>
      <c r="E15416" s="4">
        <v>31556</v>
      </c>
      <c r="F15416" s="4">
        <v>15778</v>
      </c>
      <c r="G15416" s="4">
        <v>5259</v>
      </c>
      <c r="H15416" s="4">
        <v>5470857</v>
      </c>
      <c r="I15416" s="4">
        <v>5576043</v>
      </c>
      <c r="J15416" s="4">
        <v>84149</v>
      </c>
    </row>
    <row r="15417" spans="2:10" x14ac:dyDescent="0.35">
      <c r="C15417" t="s">
        <v>1894</v>
      </c>
      <c r="D15417" s="4">
        <v>4181</v>
      </c>
      <c r="I15417" s="4">
        <v>4181</v>
      </c>
      <c r="J15417" s="4">
        <v>4181</v>
      </c>
    </row>
    <row r="15418" spans="2:10" x14ac:dyDescent="0.35">
      <c r="C15418" t="s">
        <v>1869</v>
      </c>
      <c r="D15418" s="4">
        <v>10667</v>
      </c>
      <c r="H15418" s="4">
        <v>2083200</v>
      </c>
      <c r="I15418" s="4">
        <v>2093867</v>
      </c>
      <c r="J15418" s="4">
        <v>10667</v>
      </c>
    </row>
    <row r="15419" spans="2:10" x14ac:dyDescent="0.35">
      <c r="C15419" t="s">
        <v>1870</v>
      </c>
      <c r="E15419" s="4">
        <v>12895187</v>
      </c>
      <c r="H15419" s="4">
        <v>791584</v>
      </c>
      <c r="I15419" s="4">
        <v>13686771</v>
      </c>
      <c r="J15419">
        <v>12895187</v>
      </c>
    </row>
    <row r="15420" spans="2:10" x14ac:dyDescent="0.35">
      <c r="C15420" t="s">
        <v>1871</v>
      </c>
      <c r="D15420" s="4">
        <v>10972830</v>
      </c>
      <c r="E15420" s="4">
        <v>102327</v>
      </c>
      <c r="H15420" s="4">
        <v>29817</v>
      </c>
      <c r="I15420" s="4">
        <v>11104975</v>
      </c>
      <c r="J15420" s="4">
        <v>11075157</v>
      </c>
    </row>
    <row r="15421" spans="2:10" x14ac:dyDescent="0.35">
      <c r="C15421" t="s">
        <v>1872</v>
      </c>
      <c r="D15421" s="4">
        <v>1470000</v>
      </c>
      <c r="E15421" s="4">
        <v>49000</v>
      </c>
      <c r="I15421" s="4">
        <v>1519000</v>
      </c>
      <c r="J15421" s="4">
        <v>1519000</v>
      </c>
    </row>
    <row r="15422" spans="2:10" x14ac:dyDescent="0.35">
      <c r="C15422" t="s">
        <v>1873</v>
      </c>
      <c r="D15422" s="4">
        <v>27154</v>
      </c>
      <c r="I15422" s="4">
        <v>27154</v>
      </c>
      <c r="J15422" s="4">
        <v>27154</v>
      </c>
    </row>
    <row r="15423" spans="2:10" x14ac:dyDescent="0.35">
      <c r="C15423" t="s">
        <v>1875</v>
      </c>
      <c r="H15423" s="4">
        <v>240621</v>
      </c>
      <c r="I15423" s="4">
        <v>240621</v>
      </c>
      <c r="J15423">
        <v>0</v>
      </c>
    </row>
    <row r="15424" spans="2:10" x14ac:dyDescent="0.35">
      <c r="C15424" t="s">
        <v>1876</v>
      </c>
      <c r="H15424" s="4">
        <v>543144</v>
      </c>
      <c r="I15424" s="4">
        <v>543144</v>
      </c>
      <c r="J15424">
        <v>0</v>
      </c>
    </row>
    <row r="15425" spans="2:10" x14ac:dyDescent="0.35">
      <c r="C15425" t="s">
        <v>1877</v>
      </c>
      <c r="D15425" s="4">
        <v>3051</v>
      </c>
      <c r="E15425" s="4">
        <v>0</v>
      </c>
      <c r="I15425" s="4">
        <v>3051</v>
      </c>
      <c r="J15425" s="4">
        <v>3051</v>
      </c>
    </row>
    <row r="15426" spans="2:10" x14ac:dyDescent="0.35">
      <c r="B15426" t="s">
        <v>55</v>
      </c>
      <c r="D15426" s="4">
        <v>14974143</v>
      </c>
      <c r="E15426" s="4">
        <v>13144265</v>
      </c>
      <c r="F15426" s="4">
        <v>38278</v>
      </c>
      <c r="G15426" s="4">
        <v>77259</v>
      </c>
      <c r="H15426" s="4">
        <v>14643477</v>
      </c>
      <c r="I15426" s="4">
        <v>42877423</v>
      </c>
      <c r="J15426" s="4">
        <v>28118408</v>
      </c>
    </row>
    <row r="15427" spans="2:10" x14ac:dyDescent="0.35">
      <c r="B15427" t="s">
        <v>1878</v>
      </c>
      <c r="C15427" t="s">
        <v>1879</v>
      </c>
      <c r="D15427" s="4">
        <v>3561424</v>
      </c>
      <c r="I15427" s="4">
        <v>3561424</v>
      </c>
      <c r="J15427" s="4">
        <v>3561424</v>
      </c>
    </row>
    <row r="15428" spans="2:10" x14ac:dyDescent="0.35">
      <c r="C15428" t="s">
        <v>1907</v>
      </c>
      <c r="D15428" s="4">
        <v>13282</v>
      </c>
      <c r="I15428" s="4">
        <v>13282</v>
      </c>
      <c r="J15428" s="4">
        <v>13282</v>
      </c>
    </row>
    <row r="15429" spans="2:10" x14ac:dyDescent="0.35">
      <c r="C15429" t="s">
        <v>1897</v>
      </c>
      <c r="D15429" s="4">
        <v>20322</v>
      </c>
      <c r="I15429" s="4">
        <v>20322</v>
      </c>
      <c r="J15429" s="4">
        <v>20322</v>
      </c>
    </row>
    <row r="15430" spans="2:10" x14ac:dyDescent="0.35">
      <c r="C15430" t="s">
        <v>1880</v>
      </c>
      <c r="D15430" s="4">
        <v>3056174</v>
      </c>
      <c r="I15430" s="4">
        <v>3056174</v>
      </c>
      <c r="J15430" s="4">
        <v>3056174</v>
      </c>
    </row>
    <row r="15431" spans="2:10" x14ac:dyDescent="0.35">
      <c r="C15431" t="s">
        <v>1881</v>
      </c>
      <c r="D15431" s="4">
        <v>8272018</v>
      </c>
      <c r="I15431" s="4">
        <v>8272018</v>
      </c>
      <c r="J15431" s="4">
        <v>8272018</v>
      </c>
    </row>
    <row r="15432" spans="2:10" x14ac:dyDescent="0.35">
      <c r="C15432" t="s">
        <v>1895</v>
      </c>
      <c r="D15432" s="4">
        <v>381806</v>
      </c>
      <c r="I15432" s="4">
        <v>381806</v>
      </c>
      <c r="J15432" s="4">
        <v>381806</v>
      </c>
    </row>
    <row r="15433" spans="2:10" x14ac:dyDescent="0.35">
      <c r="C15433" t="s">
        <v>1882</v>
      </c>
      <c r="D15433" s="4">
        <v>39663</v>
      </c>
      <c r="E15433" s="4">
        <v>222828</v>
      </c>
      <c r="I15433" s="4">
        <v>262491</v>
      </c>
      <c r="J15433" s="4">
        <v>262491</v>
      </c>
    </row>
    <row r="15434" spans="2:10" x14ac:dyDescent="0.35">
      <c r="C15434" t="s">
        <v>1900</v>
      </c>
      <c r="D15434" s="4">
        <v>5966</v>
      </c>
      <c r="I15434" s="4">
        <v>5966</v>
      </c>
      <c r="J15434" s="4">
        <v>5966</v>
      </c>
    </row>
    <row r="15435" spans="2:10" x14ac:dyDescent="0.35">
      <c r="C15435" t="s">
        <v>1883</v>
      </c>
      <c r="D15435" s="4">
        <v>96971</v>
      </c>
      <c r="I15435" s="4">
        <v>96971</v>
      </c>
      <c r="J15435" s="4">
        <v>96971</v>
      </c>
    </row>
    <row r="15436" spans="2:10" x14ac:dyDescent="0.35">
      <c r="C15436" t="s">
        <v>1892</v>
      </c>
      <c r="D15436" s="4">
        <v>19179</v>
      </c>
      <c r="I15436" s="4">
        <v>19179</v>
      </c>
      <c r="J15436" s="4">
        <v>19179</v>
      </c>
    </row>
    <row r="15437" spans="2:10" x14ac:dyDescent="0.35">
      <c r="C15437" t="s">
        <v>1884</v>
      </c>
      <c r="D15437" s="4">
        <v>31143</v>
      </c>
      <c r="I15437" s="4">
        <v>31143</v>
      </c>
      <c r="J15437" s="4">
        <v>31143</v>
      </c>
    </row>
    <row r="15438" spans="2:10" x14ac:dyDescent="0.35">
      <c r="B15438" t="s">
        <v>56</v>
      </c>
      <c r="D15438" s="4">
        <v>15497948</v>
      </c>
      <c r="E15438" s="4">
        <v>222828</v>
      </c>
      <c r="I15438" s="4">
        <v>15720776</v>
      </c>
      <c r="J15438" s="4">
        <v>15720776</v>
      </c>
    </row>
    <row r="15439" spans="2:10" x14ac:dyDescent="0.35">
      <c r="B15439" t="s">
        <v>1885</v>
      </c>
      <c r="C15439" t="s">
        <v>1886</v>
      </c>
      <c r="D15439" s="4">
        <v>28685</v>
      </c>
      <c r="F15439" s="4">
        <v>551445</v>
      </c>
      <c r="I15439" s="4">
        <v>580130</v>
      </c>
      <c r="J15439" s="4">
        <v>28685</v>
      </c>
    </row>
    <row r="15440" spans="2:10" x14ac:dyDescent="0.35">
      <c r="B15440" t="s">
        <v>57</v>
      </c>
      <c r="D15440" s="4">
        <v>28685</v>
      </c>
      <c r="F15440" s="4">
        <v>551445</v>
      </c>
      <c r="I15440" s="4">
        <v>580130</v>
      </c>
      <c r="J15440" s="4">
        <v>28685</v>
      </c>
    </row>
    <row r="15441" spans="1:10" x14ac:dyDescent="0.35">
      <c r="B15441" t="s">
        <v>1887</v>
      </c>
      <c r="C15441" t="s">
        <v>1888</v>
      </c>
      <c r="H15441" s="4">
        <v>3072000</v>
      </c>
      <c r="I15441" s="4">
        <v>3072000</v>
      </c>
      <c r="J15441">
        <v>0</v>
      </c>
    </row>
    <row r="15442" spans="1:10" x14ac:dyDescent="0.35">
      <c r="C15442" t="s">
        <v>1901</v>
      </c>
      <c r="E15442" s="4">
        <v>3075000</v>
      </c>
      <c r="I15442" s="4">
        <v>3075000</v>
      </c>
      <c r="J15442">
        <v>3075000</v>
      </c>
    </row>
    <row r="15443" spans="1:10" x14ac:dyDescent="0.35">
      <c r="C15443" t="s">
        <v>1889</v>
      </c>
      <c r="E15443" s="4">
        <v>6090000</v>
      </c>
      <c r="I15443" s="4">
        <v>6090000</v>
      </c>
      <c r="J15443">
        <v>6090000</v>
      </c>
    </row>
    <row r="15444" spans="1:10" x14ac:dyDescent="0.35">
      <c r="C15444" t="s">
        <v>1890</v>
      </c>
      <c r="E15444" s="4">
        <v>1215000</v>
      </c>
      <c r="I15444" s="4">
        <v>1215000</v>
      </c>
      <c r="J15444">
        <v>1215000</v>
      </c>
    </row>
    <row r="15445" spans="1:10" x14ac:dyDescent="0.35">
      <c r="C15445" t="s">
        <v>1902</v>
      </c>
      <c r="E15445" s="4">
        <v>6150000</v>
      </c>
      <c r="I15445" s="4">
        <v>6150000</v>
      </c>
      <c r="J15445">
        <v>6150000</v>
      </c>
    </row>
    <row r="15446" spans="1:10" x14ac:dyDescent="0.35">
      <c r="B15446" t="s">
        <v>58</v>
      </c>
      <c r="E15446" s="4">
        <v>16530000</v>
      </c>
      <c r="H15446" s="4">
        <v>3072000</v>
      </c>
      <c r="I15446" s="4">
        <v>19602000</v>
      </c>
      <c r="J15446">
        <v>16530000</v>
      </c>
    </row>
    <row r="15447" spans="1:10" x14ac:dyDescent="0.35">
      <c r="A15447" t="s">
        <v>1810</v>
      </c>
      <c r="D15447" s="4">
        <v>279083273</v>
      </c>
      <c r="E15447" s="4">
        <v>62004819</v>
      </c>
      <c r="F15447" s="4">
        <v>35466346</v>
      </c>
      <c r="G15447" s="4">
        <v>1336916</v>
      </c>
      <c r="H15447" s="4">
        <v>23244121</v>
      </c>
      <c r="I15447" s="4">
        <v>401135475</v>
      </c>
      <c r="J15447" s="4">
        <v>341088092</v>
      </c>
    </row>
    <row r="15448" spans="1:10" x14ac:dyDescent="0.35">
      <c r="A15448" t="s">
        <v>1407</v>
      </c>
      <c r="B15448" t="s">
        <v>1842</v>
      </c>
      <c r="C15448" t="s">
        <v>1843</v>
      </c>
      <c r="D15448" s="4">
        <v>5142754</v>
      </c>
      <c r="F15448" s="4">
        <v>2979200</v>
      </c>
      <c r="I15448" s="4">
        <v>8121954</v>
      </c>
      <c r="J15448" s="4">
        <v>5142754</v>
      </c>
    </row>
    <row r="15449" spans="1:10" x14ac:dyDescent="0.35">
      <c r="C15449" t="s">
        <v>1844</v>
      </c>
      <c r="D15449" s="4">
        <v>118687</v>
      </c>
      <c r="F15449" s="4">
        <v>247403</v>
      </c>
      <c r="G15449" s="4">
        <v>2991</v>
      </c>
      <c r="H15449" s="4">
        <v>523572</v>
      </c>
      <c r="I15449" s="4">
        <v>892652</v>
      </c>
      <c r="J15449" s="4">
        <v>118687</v>
      </c>
    </row>
    <row r="15450" spans="1:10" x14ac:dyDescent="0.35">
      <c r="C15450" t="s">
        <v>1845</v>
      </c>
      <c r="D15450" s="4">
        <v>533337</v>
      </c>
      <c r="I15450" s="4">
        <v>533337</v>
      </c>
      <c r="J15450" s="4">
        <v>533337</v>
      </c>
    </row>
    <row r="15451" spans="1:10" x14ac:dyDescent="0.35">
      <c r="B15451" t="s">
        <v>51</v>
      </c>
      <c r="D15451" s="4">
        <v>5794778</v>
      </c>
      <c r="F15451" s="4">
        <v>3226603</v>
      </c>
      <c r="G15451" s="4">
        <v>2991</v>
      </c>
      <c r="H15451" s="4">
        <v>523572</v>
      </c>
      <c r="I15451" s="4">
        <v>9547944</v>
      </c>
      <c r="J15451" s="4">
        <v>5794778</v>
      </c>
    </row>
    <row r="15452" spans="1:10" x14ac:dyDescent="0.35">
      <c r="B15452" t="s">
        <v>1843</v>
      </c>
      <c r="C15452" t="s">
        <v>1846</v>
      </c>
      <c r="D15452" s="4">
        <v>2188497</v>
      </c>
      <c r="G15452" s="4">
        <v>545780</v>
      </c>
      <c r="H15452" s="4">
        <v>565065</v>
      </c>
      <c r="I15452" s="4">
        <v>3299342</v>
      </c>
      <c r="J15452" s="4">
        <v>2188497</v>
      </c>
    </row>
    <row r="15453" spans="1:10" x14ac:dyDescent="0.35">
      <c r="C15453" t="s">
        <v>1847</v>
      </c>
      <c r="D15453" s="4">
        <v>2718138</v>
      </c>
      <c r="E15453" s="4">
        <v>287787</v>
      </c>
      <c r="F15453" s="4">
        <v>360000</v>
      </c>
      <c r="I15453" s="4">
        <v>3365924</v>
      </c>
      <c r="J15453" s="4">
        <v>3005925</v>
      </c>
    </row>
    <row r="15454" spans="1:10" x14ac:dyDescent="0.35">
      <c r="B15454" t="s">
        <v>52</v>
      </c>
      <c r="D15454" s="4">
        <v>4906635</v>
      </c>
      <c r="E15454" s="4">
        <v>287787</v>
      </c>
      <c r="F15454" s="4">
        <v>360000</v>
      </c>
      <c r="G15454" s="4">
        <v>545780</v>
      </c>
      <c r="H15454" s="4">
        <v>565065</v>
      </c>
      <c r="I15454" s="4">
        <v>6665266</v>
      </c>
      <c r="J15454" s="4">
        <v>5194422</v>
      </c>
    </row>
    <row r="15455" spans="1:10" x14ac:dyDescent="0.35">
      <c r="B15455" t="s">
        <v>1849</v>
      </c>
      <c r="C15455" t="s">
        <v>1850</v>
      </c>
      <c r="E15455" s="4">
        <v>1600000</v>
      </c>
      <c r="I15455" s="4">
        <v>1600000</v>
      </c>
      <c r="J15455">
        <v>1600000</v>
      </c>
    </row>
    <row r="15456" spans="1:10" x14ac:dyDescent="0.35">
      <c r="B15456" t="s">
        <v>53</v>
      </c>
      <c r="E15456" s="4">
        <v>1600000</v>
      </c>
      <c r="I15456" s="4">
        <v>1600000</v>
      </c>
      <c r="J15456">
        <v>1600000</v>
      </c>
    </row>
    <row r="15457" spans="2:10" x14ac:dyDescent="0.35">
      <c r="B15457" t="s">
        <v>1844</v>
      </c>
      <c r="C15457" t="s">
        <v>1851</v>
      </c>
      <c r="D15457" s="4">
        <v>1400</v>
      </c>
      <c r="G15457" s="4">
        <v>91406</v>
      </c>
      <c r="I15457" s="4">
        <v>92806</v>
      </c>
      <c r="J15457" s="4">
        <v>1400</v>
      </c>
    </row>
    <row r="15458" spans="2:10" x14ac:dyDescent="0.35">
      <c r="C15458" t="s">
        <v>1852</v>
      </c>
      <c r="F15458" s="4">
        <v>6815</v>
      </c>
      <c r="I15458" s="4">
        <v>6815</v>
      </c>
      <c r="J15458">
        <v>0</v>
      </c>
    </row>
    <row r="15459" spans="2:10" x14ac:dyDescent="0.35">
      <c r="C15459" t="s">
        <v>1853</v>
      </c>
      <c r="D15459" s="4">
        <v>770</v>
      </c>
      <c r="F15459" s="4">
        <v>17922</v>
      </c>
      <c r="I15459" s="4">
        <v>18691</v>
      </c>
      <c r="J15459" s="4">
        <v>770</v>
      </c>
    </row>
    <row r="15460" spans="2:10" x14ac:dyDescent="0.35">
      <c r="C15460" t="s">
        <v>1854</v>
      </c>
      <c r="D15460" s="4">
        <v>3637</v>
      </c>
      <c r="H15460" s="4">
        <v>168122</v>
      </c>
      <c r="I15460" s="4">
        <v>171759</v>
      </c>
      <c r="J15460" s="4">
        <v>3637</v>
      </c>
    </row>
    <row r="15461" spans="2:10" x14ac:dyDescent="0.35">
      <c r="C15461" t="s">
        <v>1855</v>
      </c>
      <c r="D15461" s="4">
        <v>55796</v>
      </c>
      <c r="F15461" s="4">
        <v>40806</v>
      </c>
      <c r="G15461" s="4">
        <v>41415</v>
      </c>
      <c r="I15461" s="4">
        <v>138017</v>
      </c>
      <c r="J15461" s="4">
        <v>55796</v>
      </c>
    </row>
    <row r="15462" spans="2:10" x14ac:dyDescent="0.35">
      <c r="C15462" t="s">
        <v>1856</v>
      </c>
      <c r="I15462" s="4">
        <v>0</v>
      </c>
      <c r="J15462">
        <v>0</v>
      </c>
    </row>
    <row r="15463" spans="2:10" x14ac:dyDescent="0.35">
      <c r="C15463" t="s">
        <v>1857</v>
      </c>
      <c r="D15463" s="4">
        <v>12221</v>
      </c>
      <c r="I15463" s="4">
        <v>12221</v>
      </c>
      <c r="J15463" s="4">
        <v>12221</v>
      </c>
    </row>
    <row r="15464" spans="2:10" x14ac:dyDescent="0.35">
      <c r="C15464" t="s">
        <v>1858</v>
      </c>
      <c r="D15464" s="4">
        <v>24132</v>
      </c>
      <c r="H15464" s="4">
        <v>8044</v>
      </c>
      <c r="I15464" s="4">
        <v>32177</v>
      </c>
      <c r="J15464" s="4">
        <v>24132</v>
      </c>
    </row>
    <row r="15465" spans="2:10" x14ac:dyDescent="0.35">
      <c r="C15465" t="s">
        <v>1859</v>
      </c>
      <c r="D15465" s="4">
        <v>25000</v>
      </c>
      <c r="H15465" s="4">
        <v>125000</v>
      </c>
      <c r="I15465" s="4">
        <v>150000</v>
      </c>
      <c r="J15465" s="4">
        <v>25000</v>
      </c>
    </row>
    <row r="15466" spans="2:10" x14ac:dyDescent="0.35">
      <c r="C15466" t="s">
        <v>1860</v>
      </c>
      <c r="E15466" s="4">
        <v>108703</v>
      </c>
      <c r="I15466" s="4">
        <v>108703</v>
      </c>
      <c r="J15466">
        <v>108703</v>
      </c>
    </row>
    <row r="15467" spans="2:10" x14ac:dyDescent="0.35">
      <c r="C15467" t="s">
        <v>1861</v>
      </c>
      <c r="D15467" s="4">
        <v>467</v>
      </c>
      <c r="G15467" s="4">
        <v>91406</v>
      </c>
      <c r="I15467" s="4">
        <v>91873</v>
      </c>
      <c r="J15467" s="4">
        <v>467</v>
      </c>
    </row>
    <row r="15468" spans="2:10" x14ac:dyDescent="0.35">
      <c r="C15468" t="s">
        <v>1862</v>
      </c>
      <c r="D15468" s="4">
        <v>170929</v>
      </c>
      <c r="I15468" s="4">
        <v>170929</v>
      </c>
      <c r="J15468" s="4">
        <v>170929</v>
      </c>
    </row>
    <row r="15469" spans="2:10" x14ac:dyDescent="0.35">
      <c r="B15469" t="s">
        <v>54</v>
      </c>
      <c r="D15469" s="4">
        <v>294351</v>
      </c>
      <c r="E15469" s="4">
        <v>108703</v>
      </c>
      <c r="F15469" s="4">
        <v>65543</v>
      </c>
      <c r="G15469" s="4">
        <v>224227</v>
      </c>
      <c r="H15469" s="4">
        <v>301167</v>
      </c>
      <c r="I15469" s="4">
        <v>993991</v>
      </c>
      <c r="J15469" s="4">
        <v>403054</v>
      </c>
    </row>
    <row r="15470" spans="2:10" x14ac:dyDescent="0.35">
      <c r="B15470" t="s">
        <v>1845</v>
      </c>
      <c r="C15470" t="s">
        <v>1865</v>
      </c>
      <c r="F15470" s="4">
        <v>87842</v>
      </c>
      <c r="H15470" s="4">
        <v>43921</v>
      </c>
      <c r="I15470" s="4">
        <v>131762</v>
      </c>
      <c r="J15470">
        <v>0</v>
      </c>
    </row>
    <row r="15471" spans="2:10" x14ac:dyDescent="0.35">
      <c r="C15471" t="s">
        <v>1866</v>
      </c>
      <c r="I15471" s="4">
        <v>0</v>
      </c>
      <c r="J15471">
        <v>0</v>
      </c>
    </row>
    <row r="15472" spans="2:10" x14ac:dyDescent="0.35">
      <c r="C15472" t="s">
        <v>1867</v>
      </c>
      <c r="D15472" s="4">
        <v>3435</v>
      </c>
      <c r="F15472" s="4">
        <v>56168</v>
      </c>
      <c r="H15472" s="4">
        <v>525826</v>
      </c>
      <c r="I15472" s="4">
        <v>585429</v>
      </c>
      <c r="J15472" s="4">
        <v>3435</v>
      </c>
    </row>
    <row r="15473" spans="2:10" x14ac:dyDescent="0.35">
      <c r="C15473" t="s">
        <v>1868</v>
      </c>
      <c r="D15473" s="4">
        <v>50000</v>
      </c>
      <c r="H15473" s="4">
        <v>853685</v>
      </c>
      <c r="I15473" s="4">
        <v>903685</v>
      </c>
      <c r="J15473" s="4">
        <v>50000</v>
      </c>
    </row>
    <row r="15474" spans="2:10" x14ac:dyDescent="0.35">
      <c r="C15474" t="s">
        <v>1869</v>
      </c>
      <c r="H15474" s="4">
        <v>270720</v>
      </c>
      <c r="I15474" s="4">
        <v>270720</v>
      </c>
      <c r="J15474">
        <v>0</v>
      </c>
    </row>
    <row r="15475" spans="2:10" x14ac:dyDescent="0.35">
      <c r="C15475" t="s">
        <v>1870</v>
      </c>
      <c r="E15475" s="4">
        <v>20374</v>
      </c>
      <c r="F15475" s="4">
        <v>659086</v>
      </c>
      <c r="G15475" s="4">
        <v>32000</v>
      </c>
      <c r="I15475" s="4">
        <v>711460</v>
      </c>
      <c r="J15475">
        <v>20374</v>
      </c>
    </row>
    <row r="15476" spans="2:10" x14ac:dyDescent="0.35">
      <c r="C15476" t="s">
        <v>1872</v>
      </c>
      <c r="D15476" s="4">
        <v>49000</v>
      </c>
      <c r="I15476" s="4">
        <v>49000</v>
      </c>
      <c r="J15476" s="4">
        <v>49000</v>
      </c>
    </row>
    <row r="15477" spans="2:10" x14ac:dyDescent="0.35">
      <c r="C15477" t="s">
        <v>1875</v>
      </c>
      <c r="H15477" s="4">
        <v>3487</v>
      </c>
      <c r="I15477" s="4">
        <v>3487</v>
      </c>
      <c r="J15477">
        <v>0</v>
      </c>
    </row>
    <row r="15478" spans="2:10" x14ac:dyDescent="0.35">
      <c r="C15478" t="s">
        <v>1876</v>
      </c>
      <c r="D15478" s="4">
        <v>22114</v>
      </c>
      <c r="H15478" s="4">
        <v>33600</v>
      </c>
      <c r="I15478" s="4">
        <v>55714</v>
      </c>
      <c r="J15478" s="4">
        <v>22114</v>
      </c>
    </row>
    <row r="15479" spans="2:10" x14ac:dyDescent="0.35">
      <c r="C15479" t="s">
        <v>1877</v>
      </c>
      <c r="D15479" s="4">
        <v>9249</v>
      </c>
      <c r="I15479" s="4">
        <v>9249</v>
      </c>
      <c r="J15479" s="4">
        <v>9249</v>
      </c>
    </row>
    <row r="15480" spans="2:10" x14ac:dyDescent="0.35">
      <c r="B15480" t="s">
        <v>55</v>
      </c>
      <c r="D15480" s="4">
        <v>133798</v>
      </c>
      <c r="E15480" s="4">
        <v>20374</v>
      </c>
      <c r="F15480" s="4">
        <v>803095</v>
      </c>
      <c r="G15480" s="4">
        <v>32000</v>
      </c>
      <c r="H15480" s="4">
        <v>1731239</v>
      </c>
      <c r="I15480" s="4">
        <v>2720506</v>
      </c>
      <c r="J15480" s="4">
        <v>154172</v>
      </c>
    </row>
    <row r="15481" spans="2:10" x14ac:dyDescent="0.35">
      <c r="B15481" t="s">
        <v>1878</v>
      </c>
      <c r="C15481" t="s">
        <v>1879</v>
      </c>
      <c r="D15481" s="4">
        <v>370693</v>
      </c>
      <c r="I15481" s="4">
        <v>370693</v>
      </c>
      <c r="J15481" s="4">
        <v>370693</v>
      </c>
    </row>
    <row r="15482" spans="2:10" x14ac:dyDescent="0.35">
      <c r="C15482" t="s">
        <v>1897</v>
      </c>
      <c r="D15482" s="4">
        <v>416</v>
      </c>
      <c r="I15482" s="4">
        <v>416</v>
      </c>
      <c r="J15482" s="4">
        <v>416</v>
      </c>
    </row>
    <row r="15483" spans="2:10" x14ac:dyDescent="0.35">
      <c r="C15483" t="s">
        <v>1880</v>
      </c>
      <c r="D15483" s="4">
        <v>225069</v>
      </c>
      <c r="I15483" s="4">
        <v>225069</v>
      </c>
      <c r="J15483" s="4">
        <v>225069</v>
      </c>
    </row>
    <row r="15484" spans="2:10" x14ac:dyDescent="0.35">
      <c r="C15484" t="s">
        <v>1881</v>
      </c>
      <c r="D15484" s="4">
        <v>493484</v>
      </c>
      <c r="I15484" s="4">
        <v>493484</v>
      </c>
      <c r="J15484" s="4">
        <v>493484</v>
      </c>
    </row>
    <row r="15485" spans="2:10" x14ac:dyDescent="0.35">
      <c r="C15485" t="s">
        <v>1883</v>
      </c>
      <c r="D15485" s="4">
        <v>20987</v>
      </c>
      <c r="I15485" s="4">
        <v>20987</v>
      </c>
      <c r="J15485" s="4">
        <v>20987</v>
      </c>
    </row>
    <row r="15486" spans="2:10" x14ac:dyDescent="0.35">
      <c r="B15486" t="s">
        <v>56</v>
      </c>
      <c r="D15486" s="4">
        <v>1110648</v>
      </c>
      <c r="I15486" s="4">
        <v>1110648</v>
      </c>
      <c r="J15486" s="4">
        <v>1110648</v>
      </c>
    </row>
    <row r="15487" spans="2:10" x14ac:dyDescent="0.35">
      <c r="B15487" t="s">
        <v>1885</v>
      </c>
      <c r="C15487" t="s">
        <v>1886</v>
      </c>
      <c r="H15487" s="4">
        <v>84838</v>
      </c>
      <c r="I15487" s="4">
        <v>84838</v>
      </c>
      <c r="J15487">
        <v>0</v>
      </c>
    </row>
    <row r="15488" spans="2:10" x14ac:dyDescent="0.35">
      <c r="B15488" t="s">
        <v>57</v>
      </c>
      <c r="H15488" s="4">
        <v>84838</v>
      </c>
      <c r="I15488" s="4">
        <v>84838</v>
      </c>
      <c r="J15488">
        <v>0</v>
      </c>
    </row>
    <row r="15489" spans="1:10" x14ac:dyDescent="0.35">
      <c r="B15489" t="s">
        <v>1887</v>
      </c>
      <c r="C15489" t="s">
        <v>1888</v>
      </c>
      <c r="H15489" s="4">
        <v>76800</v>
      </c>
      <c r="I15489" s="4">
        <v>76800</v>
      </c>
      <c r="J15489">
        <v>0</v>
      </c>
    </row>
    <row r="15490" spans="1:10" x14ac:dyDescent="0.35">
      <c r="C15490" t="s">
        <v>1901</v>
      </c>
      <c r="F15490" s="4">
        <v>52500</v>
      </c>
      <c r="I15490" s="4">
        <v>52500</v>
      </c>
      <c r="J15490">
        <v>0</v>
      </c>
    </row>
    <row r="15491" spans="1:10" x14ac:dyDescent="0.35">
      <c r="C15491" t="s">
        <v>1889</v>
      </c>
      <c r="F15491" s="4">
        <v>42000</v>
      </c>
      <c r="I15491" s="4">
        <v>42000</v>
      </c>
      <c r="J15491">
        <v>0</v>
      </c>
    </row>
    <row r="15492" spans="1:10" x14ac:dyDescent="0.35">
      <c r="C15492" t="s">
        <v>1890</v>
      </c>
      <c r="F15492" s="4">
        <v>30000</v>
      </c>
      <c r="I15492" s="4">
        <v>30000</v>
      </c>
      <c r="J15492">
        <v>0</v>
      </c>
    </row>
    <row r="15493" spans="1:10" x14ac:dyDescent="0.35">
      <c r="C15493" t="s">
        <v>1902</v>
      </c>
      <c r="F15493" s="4">
        <v>105000</v>
      </c>
      <c r="I15493" s="4">
        <v>105000</v>
      </c>
      <c r="J15493">
        <v>0</v>
      </c>
    </row>
    <row r="15494" spans="1:10" x14ac:dyDescent="0.35">
      <c r="B15494" t="s">
        <v>58</v>
      </c>
      <c r="F15494" s="4">
        <v>229500</v>
      </c>
      <c r="H15494" s="4">
        <v>76800</v>
      </c>
      <c r="I15494" s="4">
        <v>306300</v>
      </c>
      <c r="J15494">
        <v>0</v>
      </c>
    </row>
    <row r="15495" spans="1:10" x14ac:dyDescent="0.35">
      <c r="A15495" t="s">
        <v>1811</v>
      </c>
      <c r="D15495" s="4">
        <v>12240209</v>
      </c>
      <c r="E15495" s="4">
        <v>2016864</v>
      </c>
      <c r="F15495" s="4">
        <v>4684741</v>
      </c>
      <c r="G15495" s="4">
        <v>804998</v>
      </c>
      <c r="H15495" s="4">
        <v>3282680</v>
      </c>
      <c r="I15495" s="4">
        <v>23029492</v>
      </c>
      <c r="J15495" s="4">
        <v>14257073</v>
      </c>
    </row>
    <row r="15496" spans="1:10" x14ac:dyDescent="0.35">
      <c r="A15496" t="s">
        <v>1409</v>
      </c>
      <c r="B15496" t="s">
        <v>1842</v>
      </c>
      <c r="C15496" t="s">
        <v>1843</v>
      </c>
      <c r="D15496" s="4">
        <v>13908032</v>
      </c>
      <c r="F15496" s="4">
        <v>7767200</v>
      </c>
      <c r="I15496" s="4">
        <v>21675232</v>
      </c>
      <c r="J15496" s="4">
        <v>13908032</v>
      </c>
    </row>
    <row r="15497" spans="1:10" x14ac:dyDescent="0.35">
      <c r="C15497" t="s">
        <v>1844</v>
      </c>
      <c r="D15497" s="4">
        <v>698125</v>
      </c>
      <c r="F15497" s="4">
        <v>1213963</v>
      </c>
      <c r="H15497" s="4">
        <v>145350</v>
      </c>
      <c r="I15497" s="4">
        <v>2057438</v>
      </c>
      <c r="J15497" s="4">
        <v>698125</v>
      </c>
    </row>
    <row r="15498" spans="1:10" x14ac:dyDescent="0.35">
      <c r="C15498" t="s">
        <v>1845</v>
      </c>
      <c r="F15498" s="4">
        <v>991877</v>
      </c>
      <c r="I15498" s="4">
        <v>991877</v>
      </c>
      <c r="J15498">
        <v>0</v>
      </c>
    </row>
    <row r="15499" spans="1:10" x14ac:dyDescent="0.35">
      <c r="B15499" t="s">
        <v>51</v>
      </c>
      <c r="D15499" s="4">
        <v>14606157</v>
      </c>
      <c r="F15499" s="4">
        <v>9973040</v>
      </c>
      <c r="H15499" s="4">
        <v>145350</v>
      </c>
      <c r="I15499" s="4">
        <v>24724547</v>
      </c>
      <c r="J15499" s="4">
        <v>14606157</v>
      </c>
    </row>
    <row r="15500" spans="1:10" x14ac:dyDescent="0.35">
      <c r="B15500" t="s">
        <v>1843</v>
      </c>
      <c r="C15500" t="s">
        <v>1846</v>
      </c>
      <c r="D15500" s="4">
        <v>10043424</v>
      </c>
      <c r="I15500" s="4">
        <v>10043424</v>
      </c>
      <c r="J15500" s="4">
        <v>10043424</v>
      </c>
    </row>
    <row r="15501" spans="1:10" x14ac:dyDescent="0.35">
      <c r="C15501" t="s">
        <v>1847</v>
      </c>
      <c r="D15501" s="4">
        <v>4199340</v>
      </c>
      <c r="F15501" s="4">
        <v>1708108</v>
      </c>
      <c r="I15501" s="4">
        <v>5907449</v>
      </c>
      <c r="J15501" s="4">
        <v>4199340</v>
      </c>
    </row>
    <row r="15502" spans="1:10" x14ac:dyDescent="0.35">
      <c r="C15502" t="s">
        <v>1848</v>
      </c>
      <c r="D15502" s="4">
        <v>34477</v>
      </c>
      <c r="I15502" s="4">
        <v>34477</v>
      </c>
      <c r="J15502" s="4">
        <v>34477</v>
      </c>
    </row>
    <row r="15503" spans="1:10" x14ac:dyDescent="0.35">
      <c r="B15503" t="s">
        <v>52</v>
      </c>
      <c r="D15503" s="4">
        <v>14277241</v>
      </c>
      <c r="F15503" s="4">
        <v>1708108</v>
      </c>
      <c r="I15503" s="4">
        <v>15985349</v>
      </c>
      <c r="J15503" s="4">
        <v>14277241</v>
      </c>
    </row>
    <row r="15504" spans="1:10" x14ac:dyDescent="0.35">
      <c r="B15504" t="s">
        <v>1849</v>
      </c>
      <c r="C15504" t="s">
        <v>1850</v>
      </c>
      <c r="E15504" s="4">
        <v>3200000</v>
      </c>
      <c r="I15504" s="4">
        <v>3200000</v>
      </c>
      <c r="J15504">
        <v>3200000</v>
      </c>
    </row>
    <row r="15505" spans="2:10" x14ac:dyDescent="0.35">
      <c r="B15505" t="s">
        <v>53</v>
      </c>
      <c r="E15505" s="4">
        <v>3200000</v>
      </c>
      <c r="I15505" s="4">
        <v>3200000</v>
      </c>
      <c r="J15505">
        <v>3200000</v>
      </c>
    </row>
    <row r="15506" spans="2:10" x14ac:dyDescent="0.35">
      <c r="B15506" t="s">
        <v>1844</v>
      </c>
      <c r="C15506" t="s">
        <v>1851</v>
      </c>
      <c r="D15506" s="4">
        <v>519759</v>
      </c>
      <c r="I15506" s="4">
        <v>519759</v>
      </c>
      <c r="J15506" s="4">
        <v>519759</v>
      </c>
    </row>
    <row r="15507" spans="2:10" x14ac:dyDescent="0.35">
      <c r="C15507" t="s">
        <v>1852</v>
      </c>
      <c r="E15507" s="4">
        <v>14096</v>
      </c>
      <c r="I15507" s="4">
        <v>14096</v>
      </c>
      <c r="J15507">
        <v>14096</v>
      </c>
    </row>
    <row r="15508" spans="2:10" x14ac:dyDescent="0.35">
      <c r="C15508" t="s">
        <v>1853</v>
      </c>
      <c r="D15508" s="4">
        <v>73847</v>
      </c>
      <c r="E15508" s="4">
        <v>25965</v>
      </c>
      <c r="I15508" s="4">
        <v>99812</v>
      </c>
      <c r="J15508" s="4">
        <v>99812</v>
      </c>
    </row>
    <row r="15509" spans="2:10" x14ac:dyDescent="0.35">
      <c r="C15509" t="s">
        <v>1893</v>
      </c>
      <c r="E15509" s="4">
        <v>7167</v>
      </c>
      <c r="I15509" s="4">
        <v>7167</v>
      </c>
      <c r="J15509">
        <v>7167</v>
      </c>
    </row>
    <row r="15510" spans="2:10" x14ac:dyDescent="0.35">
      <c r="C15510" t="s">
        <v>1854</v>
      </c>
      <c r="D15510" s="4">
        <v>511677</v>
      </c>
      <c r="I15510" s="4">
        <v>511677</v>
      </c>
      <c r="J15510" s="4">
        <v>511677</v>
      </c>
    </row>
    <row r="15511" spans="2:10" x14ac:dyDescent="0.35">
      <c r="C15511" t="s">
        <v>1855</v>
      </c>
      <c r="D15511" s="4">
        <v>240670</v>
      </c>
      <c r="F15511" s="4">
        <v>34399</v>
      </c>
      <c r="I15511" s="4">
        <v>275069</v>
      </c>
      <c r="J15511" s="4">
        <v>240670</v>
      </c>
    </row>
    <row r="15512" spans="2:10" x14ac:dyDescent="0.35">
      <c r="C15512" t="s">
        <v>1856</v>
      </c>
      <c r="I15512" s="4">
        <v>0</v>
      </c>
      <c r="J15512">
        <v>0</v>
      </c>
    </row>
    <row r="15513" spans="2:10" x14ac:dyDescent="0.35">
      <c r="C15513" t="s">
        <v>1857</v>
      </c>
      <c r="D15513" s="4">
        <v>10184</v>
      </c>
      <c r="I15513" s="4">
        <v>10184</v>
      </c>
      <c r="J15513" s="4">
        <v>10184</v>
      </c>
    </row>
    <row r="15514" spans="2:10" x14ac:dyDescent="0.35">
      <c r="C15514" t="s">
        <v>1914</v>
      </c>
      <c r="G15514" s="4">
        <v>45410</v>
      </c>
      <c r="I15514" s="4">
        <v>45410</v>
      </c>
      <c r="J15514">
        <v>0</v>
      </c>
    </row>
    <row r="15515" spans="2:10" x14ac:dyDescent="0.35">
      <c r="C15515" t="s">
        <v>1858</v>
      </c>
      <c r="E15515" s="4">
        <v>2975</v>
      </c>
      <c r="F15515" s="4">
        <v>62342</v>
      </c>
      <c r="I15515" s="4">
        <v>65317</v>
      </c>
      <c r="J15515">
        <v>2975</v>
      </c>
    </row>
    <row r="15516" spans="2:10" x14ac:dyDescent="0.35">
      <c r="C15516" t="s">
        <v>1859</v>
      </c>
      <c r="D15516" s="4">
        <v>195151</v>
      </c>
      <c r="E15516" s="4">
        <v>4</v>
      </c>
      <c r="F15516" s="4">
        <v>1125000</v>
      </c>
      <c r="H15516" s="4">
        <v>116103</v>
      </c>
      <c r="I15516" s="4">
        <v>1436258</v>
      </c>
      <c r="J15516" s="4">
        <v>195155</v>
      </c>
    </row>
    <row r="15517" spans="2:10" x14ac:dyDescent="0.35">
      <c r="C15517" t="s">
        <v>1860</v>
      </c>
      <c r="F15517" s="4">
        <v>652218</v>
      </c>
      <c r="I15517" s="4">
        <v>652218</v>
      </c>
      <c r="J15517">
        <v>0</v>
      </c>
    </row>
    <row r="15518" spans="2:10" x14ac:dyDescent="0.35">
      <c r="C15518" t="s">
        <v>1861</v>
      </c>
      <c r="D15518" s="4">
        <v>137109</v>
      </c>
      <c r="I15518" s="4">
        <v>137109</v>
      </c>
      <c r="J15518" s="4">
        <v>137109</v>
      </c>
    </row>
    <row r="15519" spans="2:10" x14ac:dyDescent="0.35">
      <c r="C15519" t="s">
        <v>1862</v>
      </c>
      <c r="E15519" s="4">
        <v>0</v>
      </c>
      <c r="F15519" s="4">
        <v>1196500</v>
      </c>
      <c r="I15519" s="4">
        <v>1196500</v>
      </c>
      <c r="J15519">
        <v>0</v>
      </c>
    </row>
    <row r="15520" spans="2:10" x14ac:dyDescent="0.35">
      <c r="C15520" t="s">
        <v>1863</v>
      </c>
      <c r="D15520" s="4">
        <v>7780</v>
      </c>
      <c r="G15520" s="4">
        <v>7780</v>
      </c>
      <c r="I15520" s="4">
        <v>15560</v>
      </c>
      <c r="J15520" s="4">
        <v>7780</v>
      </c>
    </row>
    <row r="15521" spans="2:10" x14ac:dyDescent="0.35">
      <c r="B15521" t="s">
        <v>54</v>
      </c>
      <c r="D15521" s="4">
        <v>1696177</v>
      </c>
      <c r="E15521" s="4">
        <v>50206</v>
      </c>
      <c r="F15521" s="4">
        <v>3070459</v>
      </c>
      <c r="G15521" s="4">
        <v>53190</v>
      </c>
      <c r="H15521" s="4">
        <v>116103</v>
      </c>
      <c r="I15521" s="4">
        <v>4986136</v>
      </c>
      <c r="J15521" s="4">
        <v>1746383</v>
      </c>
    </row>
    <row r="15522" spans="2:10" x14ac:dyDescent="0.35">
      <c r="B15522" t="s">
        <v>1845</v>
      </c>
      <c r="C15522" t="s">
        <v>1865</v>
      </c>
      <c r="D15522" s="4">
        <v>5233</v>
      </c>
      <c r="H15522" s="4">
        <v>87842</v>
      </c>
      <c r="I15522" s="4">
        <v>93074</v>
      </c>
      <c r="J15522" s="4">
        <v>5233</v>
      </c>
    </row>
    <row r="15523" spans="2:10" x14ac:dyDescent="0.35">
      <c r="C15523" t="s">
        <v>1866</v>
      </c>
      <c r="I15523" s="4">
        <v>0</v>
      </c>
      <c r="J15523">
        <v>0</v>
      </c>
    </row>
    <row r="15524" spans="2:10" x14ac:dyDescent="0.35">
      <c r="C15524" t="s">
        <v>1867</v>
      </c>
      <c r="D15524" s="4">
        <v>96600</v>
      </c>
      <c r="H15524" s="4">
        <v>1097261</v>
      </c>
      <c r="I15524" s="4">
        <v>1193861</v>
      </c>
      <c r="J15524" s="4">
        <v>96600</v>
      </c>
    </row>
    <row r="15525" spans="2:10" x14ac:dyDescent="0.35">
      <c r="C15525" t="s">
        <v>1868</v>
      </c>
      <c r="E15525" s="4">
        <v>50000</v>
      </c>
      <c r="H15525" s="4">
        <v>945226</v>
      </c>
      <c r="I15525" s="4">
        <v>995226</v>
      </c>
      <c r="J15525">
        <v>50000</v>
      </c>
    </row>
    <row r="15526" spans="2:10" x14ac:dyDescent="0.35">
      <c r="C15526" t="s">
        <v>1894</v>
      </c>
      <c r="D15526" s="4">
        <v>655</v>
      </c>
      <c r="I15526" s="4">
        <v>655</v>
      </c>
      <c r="J15526" s="4">
        <v>655</v>
      </c>
    </row>
    <row r="15527" spans="2:10" x14ac:dyDescent="0.35">
      <c r="C15527" t="s">
        <v>1869</v>
      </c>
      <c r="H15527" s="4">
        <v>401280</v>
      </c>
      <c r="I15527" s="4">
        <v>401280</v>
      </c>
      <c r="J15527">
        <v>0</v>
      </c>
    </row>
    <row r="15528" spans="2:10" x14ac:dyDescent="0.35">
      <c r="C15528" t="s">
        <v>1870</v>
      </c>
      <c r="D15528" s="4">
        <v>535</v>
      </c>
      <c r="F15528" s="4">
        <v>62519</v>
      </c>
      <c r="H15528" s="4">
        <v>4515831</v>
      </c>
      <c r="I15528" s="4">
        <v>4578886</v>
      </c>
      <c r="J15528" s="4">
        <v>535</v>
      </c>
    </row>
    <row r="15529" spans="2:10" x14ac:dyDescent="0.35">
      <c r="C15529" t="s">
        <v>1871</v>
      </c>
      <c r="D15529" s="4">
        <v>4212037</v>
      </c>
      <c r="F15529" s="4">
        <v>302486</v>
      </c>
      <c r="G15529" s="4">
        <v>130000</v>
      </c>
      <c r="I15529" s="4">
        <v>4644523</v>
      </c>
      <c r="J15529" s="4">
        <v>4212037</v>
      </c>
    </row>
    <row r="15530" spans="2:10" x14ac:dyDescent="0.35">
      <c r="B15530" t="s">
        <v>1845</v>
      </c>
      <c r="C15530" t="s">
        <v>1872</v>
      </c>
      <c r="D15530" s="4">
        <v>98000</v>
      </c>
      <c r="I15530" s="4">
        <v>98000</v>
      </c>
      <c r="J15530" s="4">
        <v>98000</v>
      </c>
    </row>
    <row r="15531" spans="2:10" x14ac:dyDescent="0.35">
      <c r="C15531" t="s">
        <v>1875</v>
      </c>
      <c r="H15531" s="4">
        <v>697452</v>
      </c>
      <c r="I15531" s="4">
        <v>697452</v>
      </c>
      <c r="J15531">
        <v>0</v>
      </c>
    </row>
    <row r="15532" spans="2:10" x14ac:dyDescent="0.35">
      <c r="C15532" t="s">
        <v>1876</v>
      </c>
      <c r="D15532" s="4">
        <v>1580</v>
      </c>
      <c r="H15532" s="4">
        <v>84000</v>
      </c>
      <c r="I15532" s="4">
        <v>85580</v>
      </c>
      <c r="J15532" s="4">
        <v>1580</v>
      </c>
    </row>
    <row r="15533" spans="2:10" x14ac:dyDescent="0.35">
      <c r="B15533" t="s">
        <v>55</v>
      </c>
      <c r="D15533" s="4">
        <v>4414639</v>
      </c>
      <c r="E15533" s="4">
        <v>50000</v>
      </c>
      <c r="F15533" s="4">
        <v>365006</v>
      </c>
      <c r="G15533" s="4">
        <v>130000</v>
      </c>
      <c r="H15533" s="4">
        <v>7828892</v>
      </c>
      <c r="I15533" s="4">
        <v>12788537</v>
      </c>
      <c r="J15533" s="4">
        <v>4464639</v>
      </c>
    </row>
    <row r="15534" spans="2:10" x14ac:dyDescent="0.35">
      <c r="B15534" t="s">
        <v>1878</v>
      </c>
      <c r="C15534" t="s">
        <v>1879</v>
      </c>
      <c r="D15534" s="4">
        <v>514695</v>
      </c>
      <c r="I15534" s="4">
        <v>514695</v>
      </c>
      <c r="J15534" s="4">
        <v>514695</v>
      </c>
    </row>
    <row r="15535" spans="2:10" x14ac:dyDescent="0.35">
      <c r="C15535" t="s">
        <v>1907</v>
      </c>
      <c r="D15535" s="4">
        <v>21986</v>
      </c>
      <c r="I15535" s="4">
        <v>21986</v>
      </c>
      <c r="J15535" s="4">
        <v>21986</v>
      </c>
    </row>
    <row r="15536" spans="2:10" x14ac:dyDescent="0.35">
      <c r="C15536" t="s">
        <v>1880</v>
      </c>
      <c r="D15536" s="4">
        <v>1298611</v>
      </c>
      <c r="I15536" s="4">
        <v>1298611</v>
      </c>
      <c r="J15536" s="4">
        <v>1298611</v>
      </c>
    </row>
    <row r="15537" spans="1:10" x14ac:dyDescent="0.35">
      <c r="C15537" t="s">
        <v>1881</v>
      </c>
      <c r="D15537" s="4">
        <v>310332</v>
      </c>
      <c r="I15537" s="4">
        <v>310332</v>
      </c>
      <c r="J15537" s="4">
        <v>310332</v>
      </c>
    </row>
    <row r="15538" spans="1:10" x14ac:dyDescent="0.35">
      <c r="C15538" t="s">
        <v>1895</v>
      </c>
      <c r="D15538" s="4">
        <v>50649</v>
      </c>
      <c r="I15538" s="4">
        <v>50649</v>
      </c>
      <c r="J15538" s="4">
        <v>50649</v>
      </c>
    </row>
    <row r="15539" spans="1:10" x14ac:dyDescent="0.35">
      <c r="C15539" t="s">
        <v>1900</v>
      </c>
      <c r="D15539" s="4">
        <v>5655</v>
      </c>
      <c r="I15539" s="4">
        <v>5655</v>
      </c>
      <c r="J15539" s="4">
        <v>5655</v>
      </c>
    </row>
    <row r="15540" spans="1:10" x14ac:dyDescent="0.35">
      <c r="C15540" t="s">
        <v>1883</v>
      </c>
      <c r="D15540" s="4">
        <v>119344</v>
      </c>
      <c r="I15540" s="4">
        <v>119344</v>
      </c>
      <c r="J15540" s="4">
        <v>119344</v>
      </c>
    </row>
    <row r="15541" spans="1:10" x14ac:dyDescent="0.35">
      <c r="B15541" t="s">
        <v>56</v>
      </c>
      <c r="D15541" s="4">
        <v>2321272</v>
      </c>
      <c r="I15541" s="4">
        <v>2321272</v>
      </c>
      <c r="J15541" s="4">
        <v>2321272</v>
      </c>
    </row>
    <row r="15542" spans="1:10" x14ac:dyDescent="0.35">
      <c r="B15542" t="s">
        <v>1885</v>
      </c>
      <c r="C15542" t="s">
        <v>1886</v>
      </c>
      <c r="D15542" s="4">
        <v>146109</v>
      </c>
      <c r="I15542" s="4">
        <v>146109</v>
      </c>
      <c r="J15542" s="4">
        <v>146109</v>
      </c>
    </row>
    <row r="15543" spans="1:10" x14ac:dyDescent="0.35">
      <c r="B15543" t="s">
        <v>57</v>
      </c>
      <c r="D15543" s="4">
        <v>146109</v>
      </c>
      <c r="I15543" s="4">
        <v>146109</v>
      </c>
      <c r="J15543" s="4">
        <v>146109</v>
      </c>
    </row>
    <row r="15544" spans="1:10" x14ac:dyDescent="0.35">
      <c r="B15544" t="s">
        <v>1887</v>
      </c>
      <c r="C15544" t="s">
        <v>1888</v>
      </c>
      <c r="H15544" s="4">
        <v>240000</v>
      </c>
      <c r="I15544" s="4">
        <v>240000</v>
      </c>
      <c r="J15544">
        <v>0</v>
      </c>
    </row>
    <row r="15545" spans="1:10" x14ac:dyDescent="0.35">
      <c r="C15545" t="s">
        <v>1889</v>
      </c>
      <c r="H15545" s="4">
        <v>105000</v>
      </c>
      <c r="I15545" s="4">
        <v>105000</v>
      </c>
      <c r="J15545">
        <v>0</v>
      </c>
    </row>
    <row r="15546" spans="1:10" x14ac:dyDescent="0.35">
      <c r="C15546" t="s">
        <v>1890</v>
      </c>
      <c r="H15546" s="4">
        <v>60000</v>
      </c>
      <c r="I15546" s="4">
        <v>60000</v>
      </c>
      <c r="J15546">
        <v>0</v>
      </c>
    </row>
    <row r="15547" spans="1:10" x14ac:dyDescent="0.35">
      <c r="B15547" t="s">
        <v>58</v>
      </c>
      <c r="H15547" s="4">
        <v>405000</v>
      </c>
      <c r="I15547" s="4">
        <v>405000</v>
      </c>
      <c r="J15547">
        <v>0</v>
      </c>
    </row>
    <row r="15548" spans="1:10" x14ac:dyDescent="0.35">
      <c r="A15548" t="s">
        <v>1812</v>
      </c>
      <c r="D15548" s="4">
        <v>37461596</v>
      </c>
      <c r="E15548" s="4">
        <v>3300206</v>
      </c>
      <c r="F15548" s="4">
        <v>15116613</v>
      </c>
      <c r="G15548" s="4">
        <v>183190</v>
      </c>
      <c r="H15548" s="4">
        <v>8495346</v>
      </c>
      <c r="I15548" s="4">
        <v>64556950</v>
      </c>
      <c r="J15548" s="4">
        <v>40761802</v>
      </c>
    </row>
    <row r="15549" spans="1:10" x14ac:dyDescent="0.35">
      <c r="A15549" t="s">
        <v>1414</v>
      </c>
      <c r="B15549" t="s">
        <v>1842</v>
      </c>
      <c r="C15549" t="s">
        <v>1843</v>
      </c>
      <c r="D15549" s="4">
        <v>74090162</v>
      </c>
      <c r="E15549" s="4">
        <v>10475</v>
      </c>
      <c r="F15549" s="4">
        <v>39235000</v>
      </c>
      <c r="I15549" s="4">
        <v>113335638</v>
      </c>
      <c r="J15549" s="4">
        <v>74100637</v>
      </c>
    </row>
    <row r="15550" spans="1:10" x14ac:dyDescent="0.35">
      <c r="C15550" t="s">
        <v>1844</v>
      </c>
      <c r="D15550" s="4">
        <v>10551226</v>
      </c>
      <c r="E15550" s="4">
        <v>683040</v>
      </c>
      <c r="F15550" s="4">
        <v>28350</v>
      </c>
      <c r="I15550" s="4">
        <v>11262616</v>
      </c>
      <c r="J15550" s="4">
        <v>11234266</v>
      </c>
    </row>
    <row r="15551" spans="1:10" x14ac:dyDescent="0.35">
      <c r="C15551" t="s">
        <v>1845</v>
      </c>
      <c r="D15551" s="4">
        <v>6981847</v>
      </c>
      <c r="I15551" s="4">
        <v>6981847</v>
      </c>
      <c r="J15551" s="4">
        <v>6981847</v>
      </c>
    </row>
    <row r="15552" spans="1:10" x14ac:dyDescent="0.35">
      <c r="B15552" t="s">
        <v>51</v>
      </c>
      <c r="D15552" s="4">
        <v>91623235</v>
      </c>
      <c r="E15552" s="4">
        <v>693515</v>
      </c>
      <c r="F15552" s="4">
        <v>39263350</v>
      </c>
      <c r="I15552" s="4">
        <v>131580100</v>
      </c>
      <c r="J15552" s="4">
        <v>92316750</v>
      </c>
    </row>
    <row r="15553" spans="2:10" x14ac:dyDescent="0.35">
      <c r="B15553" t="s">
        <v>1843</v>
      </c>
      <c r="C15553" t="s">
        <v>1846</v>
      </c>
      <c r="D15553" s="4">
        <v>71809832</v>
      </c>
      <c r="I15553" s="4">
        <v>71809832</v>
      </c>
      <c r="J15553" s="4">
        <v>71809832</v>
      </c>
    </row>
    <row r="15554" spans="2:10" x14ac:dyDescent="0.35">
      <c r="C15554" t="s">
        <v>1847</v>
      </c>
      <c r="D15554" s="4">
        <v>26006633</v>
      </c>
      <c r="E15554" s="4">
        <v>3081</v>
      </c>
      <c r="F15554" s="4">
        <v>1576216</v>
      </c>
      <c r="I15554" s="4">
        <v>27585930</v>
      </c>
      <c r="J15554" s="4">
        <v>26009714</v>
      </c>
    </row>
    <row r="15555" spans="2:10" x14ac:dyDescent="0.35">
      <c r="C15555" t="s">
        <v>1848</v>
      </c>
      <c r="D15555" s="4">
        <v>40340</v>
      </c>
      <c r="I15555" s="4">
        <v>40340</v>
      </c>
      <c r="J15555" s="4">
        <v>40340</v>
      </c>
    </row>
    <row r="15556" spans="2:10" x14ac:dyDescent="0.35">
      <c r="B15556" t="s">
        <v>52</v>
      </c>
      <c r="D15556" s="4">
        <v>97856805</v>
      </c>
      <c r="E15556" s="4">
        <v>3081</v>
      </c>
      <c r="F15556" s="4">
        <v>1576216</v>
      </c>
      <c r="I15556" s="4">
        <v>99436102</v>
      </c>
      <c r="J15556" s="4">
        <v>97859886</v>
      </c>
    </row>
    <row r="15557" spans="2:10" x14ac:dyDescent="0.35">
      <c r="B15557" t="s">
        <v>1849</v>
      </c>
      <c r="C15557" t="s">
        <v>1918</v>
      </c>
      <c r="D15557" s="4">
        <v>9660</v>
      </c>
      <c r="I15557" s="4">
        <v>9660</v>
      </c>
      <c r="J15557" s="4">
        <v>9660</v>
      </c>
    </row>
    <row r="15558" spans="2:10" x14ac:dyDescent="0.35">
      <c r="C15558" t="s">
        <v>1850</v>
      </c>
      <c r="F15558" s="4">
        <v>31200000</v>
      </c>
      <c r="G15558" s="4">
        <v>5600000</v>
      </c>
      <c r="I15558" s="4">
        <v>36800000</v>
      </c>
      <c r="J15558">
        <v>0</v>
      </c>
    </row>
    <row r="15559" spans="2:10" x14ac:dyDescent="0.35">
      <c r="B15559" t="s">
        <v>53</v>
      </c>
      <c r="D15559" s="4">
        <v>9660</v>
      </c>
      <c r="F15559" s="4">
        <v>31200000</v>
      </c>
      <c r="G15559" s="4">
        <v>5600000</v>
      </c>
      <c r="I15559" s="4">
        <v>36809660</v>
      </c>
      <c r="J15559" s="4">
        <v>9660</v>
      </c>
    </row>
    <row r="15560" spans="2:10" x14ac:dyDescent="0.35">
      <c r="B15560" t="s">
        <v>1844</v>
      </c>
      <c r="C15560" t="s">
        <v>1941</v>
      </c>
      <c r="E15560" s="4">
        <v>27032</v>
      </c>
      <c r="I15560" s="4">
        <v>27032</v>
      </c>
      <c r="J15560">
        <v>27032</v>
      </c>
    </row>
    <row r="15561" spans="2:10" x14ac:dyDescent="0.35">
      <c r="C15561" t="s">
        <v>1851</v>
      </c>
      <c r="D15561" s="4">
        <v>937801</v>
      </c>
      <c r="I15561" s="4">
        <v>937801</v>
      </c>
      <c r="J15561" s="4">
        <v>937801</v>
      </c>
    </row>
    <row r="15562" spans="2:10" x14ac:dyDescent="0.35">
      <c r="C15562" t="s">
        <v>1852</v>
      </c>
      <c r="D15562" s="4">
        <v>49202</v>
      </c>
      <c r="I15562" s="4">
        <v>49202</v>
      </c>
      <c r="J15562" s="4">
        <v>49202</v>
      </c>
    </row>
    <row r="15563" spans="2:10" x14ac:dyDescent="0.35">
      <c r="C15563" t="s">
        <v>1853</v>
      </c>
      <c r="D15563" s="4">
        <v>73226</v>
      </c>
      <c r="I15563" s="4">
        <v>73226</v>
      </c>
      <c r="J15563" s="4">
        <v>73226</v>
      </c>
    </row>
    <row r="15564" spans="2:10" x14ac:dyDescent="0.35">
      <c r="C15564" t="s">
        <v>1893</v>
      </c>
      <c r="D15564" s="4">
        <v>22528</v>
      </c>
      <c r="I15564" s="4">
        <v>22528</v>
      </c>
      <c r="J15564" s="4">
        <v>22528</v>
      </c>
    </row>
    <row r="15565" spans="2:10" x14ac:dyDescent="0.35">
      <c r="C15565" t="s">
        <v>1854</v>
      </c>
      <c r="D15565" s="4">
        <v>1708123</v>
      </c>
      <c r="I15565" s="4">
        <v>1708123</v>
      </c>
      <c r="J15565" s="4">
        <v>1708123</v>
      </c>
    </row>
    <row r="15566" spans="2:10" x14ac:dyDescent="0.35">
      <c r="C15566" t="s">
        <v>1855</v>
      </c>
      <c r="D15566" s="4">
        <v>1109712</v>
      </c>
      <c r="I15566" s="4">
        <v>1109712</v>
      </c>
      <c r="J15566" s="4">
        <v>1109712</v>
      </c>
    </row>
    <row r="15567" spans="2:10" x14ac:dyDescent="0.35">
      <c r="C15567" t="s">
        <v>1856</v>
      </c>
      <c r="D15567" s="4">
        <v>47628</v>
      </c>
      <c r="I15567" s="4">
        <v>47628</v>
      </c>
      <c r="J15567" s="4">
        <v>47628</v>
      </c>
    </row>
    <row r="15568" spans="2:10" x14ac:dyDescent="0.35">
      <c r="C15568" t="s">
        <v>1857</v>
      </c>
      <c r="D15568" s="4">
        <v>178568</v>
      </c>
      <c r="I15568" s="4">
        <v>178568</v>
      </c>
      <c r="J15568" s="4">
        <v>178568</v>
      </c>
    </row>
    <row r="15569" spans="2:10" x14ac:dyDescent="0.35">
      <c r="C15569" t="s">
        <v>1920</v>
      </c>
      <c r="H15569" s="4">
        <v>35654</v>
      </c>
      <c r="I15569" s="4">
        <v>35654</v>
      </c>
      <c r="J15569">
        <v>0</v>
      </c>
    </row>
    <row r="15570" spans="2:10" x14ac:dyDescent="0.35">
      <c r="C15570" t="s">
        <v>1858</v>
      </c>
      <c r="D15570" s="4">
        <v>87983</v>
      </c>
      <c r="G15570" s="4">
        <v>32177</v>
      </c>
      <c r="H15570" s="4">
        <v>28155</v>
      </c>
      <c r="I15570" s="4">
        <v>148314</v>
      </c>
      <c r="J15570" s="4">
        <v>87983</v>
      </c>
    </row>
    <row r="15571" spans="2:10" x14ac:dyDescent="0.35">
      <c r="C15571" t="s">
        <v>1859</v>
      </c>
      <c r="D15571" s="4">
        <v>3063517</v>
      </c>
      <c r="E15571" s="4">
        <v>275000</v>
      </c>
      <c r="H15571" s="4">
        <v>255434</v>
      </c>
      <c r="I15571" s="4">
        <v>3593951</v>
      </c>
      <c r="J15571" s="4">
        <v>3338517</v>
      </c>
    </row>
    <row r="15572" spans="2:10" x14ac:dyDescent="0.35">
      <c r="C15572" t="s">
        <v>1860</v>
      </c>
      <c r="D15572" s="4">
        <v>2826279</v>
      </c>
      <c r="I15572" s="4">
        <v>2826279</v>
      </c>
      <c r="J15572" s="4">
        <v>2826279</v>
      </c>
    </row>
    <row r="15573" spans="2:10" x14ac:dyDescent="0.35">
      <c r="C15573" t="s">
        <v>1861</v>
      </c>
      <c r="D15573" s="4">
        <v>61731</v>
      </c>
      <c r="I15573" s="4">
        <v>61731</v>
      </c>
      <c r="J15573" s="4">
        <v>61731</v>
      </c>
    </row>
    <row r="15574" spans="2:10" x14ac:dyDescent="0.35">
      <c r="C15574" t="s">
        <v>1862</v>
      </c>
      <c r="D15574" s="4">
        <v>2222071</v>
      </c>
      <c r="I15574" s="4">
        <v>2222071</v>
      </c>
      <c r="J15574" s="4">
        <v>2222071</v>
      </c>
    </row>
    <row r="15575" spans="2:10" x14ac:dyDescent="0.35">
      <c r="B15575" t="s">
        <v>54</v>
      </c>
      <c r="D15575" s="4">
        <v>12388368</v>
      </c>
      <c r="E15575" s="4">
        <v>302032</v>
      </c>
      <c r="G15575" s="4">
        <v>32177</v>
      </c>
      <c r="H15575" s="4">
        <v>319242</v>
      </c>
      <c r="I15575" s="4">
        <v>13041818</v>
      </c>
      <c r="J15575" s="4">
        <v>12690400</v>
      </c>
    </row>
    <row r="15576" spans="2:10" x14ac:dyDescent="0.35">
      <c r="B15576" t="s">
        <v>1845</v>
      </c>
      <c r="C15576" t="s">
        <v>1864</v>
      </c>
      <c r="D15576" s="4">
        <v>11158</v>
      </c>
      <c r="F15576" s="4">
        <v>11158</v>
      </c>
      <c r="I15576" s="4">
        <v>22317</v>
      </c>
      <c r="J15576" s="4">
        <v>11158</v>
      </c>
    </row>
    <row r="15577" spans="2:10" x14ac:dyDescent="0.35">
      <c r="C15577" t="s">
        <v>1865</v>
      </c>
      <c r="H15577" s="4">
        <v>172779</v>
      </c>
      <c r="I15577" s="4">
        <v>172779</v>
      </c>
      <c r="J15577">
        <v>0</v>
      </c>
    </row>
    <row r="15578" spans="2:10" x14ac:dyDescent="0.35">
      <c r="C15578" t="s">
        <v>1866</v>
      </c>
      <c r="I15578" s="4">
        <v>0</v>
      </c>
      <c r="J15578">
        <v>0</v>
      </c>
    </row>
    <row r="15579" spans="2:10" x14ac:dyDescent="0.35">
      <c r="C15579" t="s">
        <v>1867</v>
      </c>
      <c r="D15579" s="4">
        <v>12893</v>
      </c>
      <c r="E15579" s="4">
        <v>3312795</v>
      </c>
      <c r="F15579" s="4">
        <v>9000</v>
      </c>
      <c r="G15579" s="4">
        <v>76500</v>
      </c>
      <c r="H15579" s="4">
        <v>1877324</v>
      </c>
      <c r="I15579" s="4">
        <v>5288513</v>
      </c>
      <c r="J15579" s="4">
        <v>3325688</v>
      </c>
    </row>
    <row r="15580" spans="2:10" x14ac:dyDescent="0.35">
      <c r="C15580" t="s">
        <v>1868</v>
      </c>
      <c r="E15580" s="4">
        <v>1645861</v>
      </c>
      <c r="F15580" s="4">
        <v>105187</v>
      </c>
      <c r="H15580" s="4">
        <v>4986241</v>
      </c>
      <c r="I15580" s="4">
        <v>6737289</v>
      </c>
      <c r="J15580">
        <v>1645861</v>
      </c>
    </row>
    <row r="15581" spans="2:10" x14ac:dyDescent="0.35">
      <c r="C15581" t="s">
        <v>1894</v>
      </c>
      <c r="D15581" s="4">
        <v>364758</v>
      </c>
      <c r="I15581" s="4">
        <v>364758</v>
      </c>
      <c r="J15581" s="4">
        <v>364758</v>
      </c>
    </row>
    <row r="15582" spans="2:10" x14ac:dyDescent="0.35">
      <c r="C15582" t="s">
        <v>1869</v>
      </c>
      <c r="E15582" s="4">
        <v>1479072</v>
      </c>
      <c r="I15582" s="4">
        <v>1479072</v>
      </c>
      <c r="J15582">
        <v>1479072</v>
      </c>
    </row>
    <row r="15583" spans="2:10" x14ac:dyDescent="0.35">
      <c r="C15583" t="s">
        <v>1870</v>
      </c>
      <c r="D15583" s="4">
        <v>443</v>
      </c>
      <c r="E15583" s="4">
        <v>3279904</v>
      </c>
      <c r="G15583" s="4">
        <v>40035</v>
      </c>
      <c r="H15583" s="4">
        <v>878988</v>
      </c>
      <c r="I15583" s="4">
        <v>4199371</v>
      </c>
      <c r="J15583" s="4">
        <v>3280347</v>
      </c>
    </row>
    <row r="15584" spans="2:10" x14ac:dyDescent="0.35">
      <c r="C15584" t="s">
        <v>1871</v>
      </c>
      <c r="D15584" s="4">
        <v>61642</v>
      </c>
      <c r="G15584" s="4">
        <v>17320000</v>
      </c>
      <c r="H15584" s="4">
        <v>165334</v>
      </c>
      <c r="I15584" s="4">
        <v>17546975</v>
      </c>
      <c r="J15584" s="4">
        <v>61642</v>
      </c>
    </row>
    <row r="15585" spans="2:10" x14ac:dyDescent="0.35">
      <c r="C15585" t="s">
        <v>1872</v>
      </c>
      <c r="D15585" s="4">
        <v>98000</v>
      </c>
      <c r="F15585" s="4">
        <v>2107000</v>
      </c>
      <c r="I15585" s="4">
        <v>2205000</v>
      </c>
      <c r="J15585" s="4">
        <v>98000</v>
      </c>
    </row>
    <row r="15586" spans="2:10" x14ac:dyDescent="0.35">
      <c r="C15586" t="s">
        <v>1875</v>
      </c>
      <c r="H15586" s="4">
        <v>130191</v>
      </c>
      <c r="I15586" s="4">
        <v>130191</v>
      </c>
      <c r="J15586">
        <v>0</v>
      </c>
    </row>
    <row r="15587" spans="2:10" x14ac:dyDescent="0.35">
      <c r="B15587" t="s">
        <v>55</v>
      </c>
      <c r="D15587" s="4">
        <v>548895</v>
      </c>
      <c r="E15587" s="4">
        <v>9717632</v>
      </c>
      <c r="F15587" s="4">
        <v>2232345</v>
      </c>
      <c r="G15587" s="4">
        <v>17436535</v>
      </c>
      <c r="H15587" s="4">
        <v>8210858</v>
      </c>
      <c r="I15587" s="4">
        <v>38146265</v>
      </c>
      <c r="J15587" s="4">
        <v>10266527</v>
      </c>
    </row>
    <row r="15588" spans="2:10" x14ac:dyDescent="0.35">
      <c r="B15588" t="s">
        <v>1878</v>
      </c>
      <c r="C15588" t="s">
        <v>1879</v>
      </c>
      <c r="D15588" s="4">
        <v>4692077</v>
      </c>
      <c r="I15588" s="4">
        <v>4692077</v>
      </c>
      <c r="J15588" s="4">
        <v>4692077</v>
      </c>
    </row>
    <row r="15589" spans="2:10" x14ac:dyDescent="0.35">
      <c r="C15589" t="s">
        <v>1897</v>
      </c>
      <c r="D15589" s="4">
        <v>2050</v>
      </c>
      <c r="I15589" s="4">
        <v>2050</v>
      </c>
      <c r="J15589" s="4">
        <v>2050</v>
      </c>
    </row>
    <row r="15590" spans="2:10" x14ac:dyDescent="0.35">
      <c r="C15590" t="s">
        <v>1881</v>
      </c>
      <c r="D15590" s="4">
        <v>6666264</v>
      </c>
      <c r="I15590" s="4">
        <v>6666264</v>
      </c>
      <c r="J15590" s="4">
        <v>6666264</v>
      </c>
    </row>
    <row r="15591" spans="2:10" x14ac:dyDescent="0.35">
      <c r="C15591" t="s">
        <v>1895</v>
      </c>
      <c r="D15591" s="4">
        <v>232048</v>
      </c>
      <c r="I15591" s="4">
        <v>232048</v>
      </c>
      <c r="J15591" s="4">
        <v>232048</v>
      </c>
    </row>
    <row r="15592" spans="2:10" x14ac:dyDescent="0.35">
      <c r="C15592" t="s">
        <v>1882</v>
      </c>
      <c r="D15592" s="4">
        <v>254464</v>
      </c>
      <c r="I15592" s="4">
        <v>254464</v>
      </c>
      <c r="J15592" s="4">
        <v>254464</v>
      </c>
    </row>
    <row r="15593" spans="2:10" x14ac:dyDescent="0.35">
      <c r="C15593" t="s">
        <v>1884</v>
      </c>
      <c r="D15593" s="4">
        <v>133048</v>
      </c>
      <c r="I15593" s="4">
        <v>133048</v>
      </c>
      <c r="J15593" s="4">
        <v>133048</v>
      </c>
    </row>
    <row r="15594" spans="2:10" x14ac:dyDescent="0.35">
      <c r="B15594" t="s">
        <v>56</v>
      </c>
      <c r="D15594" s="4">
        <v>11979951</v>
      </c>
      <c r="I15594" s="4">
        <v>11979951</v>
      </c>
      <c r="J15594" s="4">
        <v>11979951</v>
      </c>
    </row>
    <row r="15595" spans="2:10" x14ac:dyDescent="0.35">
      <c r="B15595" t="s">
        <v>1885</v>
      </c>
      <c r="C15595" t="s">
        <v>1886</v>
      </c>
      <c r="D15595" s="4">
        <v>117830</v>
      </c>
      <c r="I15595" s="4">
        <v>117830</v>
      </c>
      <c r="J15595" s="4">
        <v>117830</v>
      </c>
    </row>
    <row r="15596" spans="2:10" x14ac:dyDescent="0.35">
      <c r="B15596" t="s">
        <v>57</v>
      </c>
      <c r="D15596" s="4">
        <v>117830</v>
      </c>
      <c r="I15596" s="4">
        <v>117830</v>
      </c>
      <c r="J15596" s="4">
        <v>117830</v>
      </c>
    </row>
    <row r="15597" spans="2:10" x14ac:dyDescent="0.35">
      <c r="B15597" t="s">
        <v>1887</v>
      </c>
      <c r="C15597" t="s">
        <v>1888</v>
      </c>
      <c r="E15597" s="4">
        <v>1920000</v>
      </c>
      <c r="I15597" s="4">
        <v>1920000</v>
      </c>
      <c r="J15597">
        <v>1920000</v>
      </c>
    </row>
    <row r="15598" spans="2:10" x14ac:dyDescent="0.35">
      <c r="C15598" t="s">
        <v>1901</v>
      </c>
      <c r="E15598" s="4">
        <v>1350000</v>
      </c>
      <c r="I15598" s="4">
        <v>1350000</v>
      </c>
      <c r="J15598">
        <v>1350000</v>
      </c>
    </row>
    <row r="15599" spans="2:10" x14ac:dyDescent="0.35">
      <c r="C15599" t="s">
        <v>1889</v>
      </c>
      <c r="E15599" s="4">
        <v>2184000</v>
      </c>
      <c r="I15599" s="4">
        <v>2184000</v>
      </c>
      <c r="J15599">
        <v>2184000</v>
      </c>
    </row>
    <row r="15600" spans="2:10" x14ac:dyDescent="0.35">
      <c r="C15600" t="s">
        <v>1890</v>
      </c>
      <c r="E15600" s="4">
        <v>1125000</v>
      </c>
      <c r="I15600" s="4">
        <v>1125000</v>
      </c>
      <c r="J15600">
        <v>1125000</v>
      </c>
    </row>
    <row r="15601" spans="1:10" x14ac:dyDescent="0.35">
      <c r="C15601" t="s">
        <v>1902</v>
      </c>
      <c r="E15601" s="4">
        <v>2700000</v>
      </c>
      <c r="I15601" s="4">
        <v>2700000</v>
      </c>
      <c r="J15601">
        <v>2700000</v>
      </c>
    </row>
    <row r="15602" spans="1:10" x14ac:dyDescent="0.35">
      <c r="B15602" t="s">
        <v>58</v>
      </c>
      <c r="E15602" s="4">
        <v>9279000</v>
      </c>
      <c r="I15602" s="4">
        <v>9279000</v>
      </c>
      <c r="J15602">
        <v>9279000</v>
      </c>
    </row>
    <row r="15603" spans="1:10" x14ac:dyDescent="0.35">
      <c r="A15603" t="s">
        <v>1813</v>
      </c>
      <c r="D15603" s="4">
        <v>214524743</v>
      </c>
      <c r="E15603" s="4">
        <v>19995260</v>
      </c>
      <c r="F15603" s="4">
        <v>74271911</v>
      </c>
      <c r="G15603" s="4">
        <v>23068712</v>
      </c>
      <c r="H15603" s="4">
        <v>8530100</v>
      </c>
      <c r="I15603" s="4">
        <v>340390726</v>
      </c>
      <c r="J15603" s="4">
        <v>234520003</v>
      </c>
    </row>
    <row r="15604" spans="1:10" x14ac:dyDescent="0.35">
      <c r="A15604" t="s">
        <v>1421</v>
      </c>
      <c r="B15604" t="s">
        <v>1842</v>
      </c>
      <c r="C15604" t="s">
        <v>1843</v>
      </c>
      <c r="D15604" s="4">
        <v>11307880</v>
      </c>
      <c r="F15604" s="4">
        <v>6490400</v>
      </c>
      <c r="I15604" s="4">
        <v>17798280</v>
      </c>
      <c r="J15604" s="4">
        <v>11307880</v>
      </c>
    </row>
    <row r="15605" spans="1:10" x14ac:dyDescent="0.35">
      <c r="C15605" t="s">
        <v>1844</v>
      </c>
      <c r="D15605" s="4">
        <v>1235660</v>
      </c>
      <c r="E15605" s="4">
        <v>224500</v>
      </c>
      <c r="H15605" s="4">
        <v>114300</v>
      </c>
      <c r="I15605" s="4">
        <v>1574460</v>
      </c>
      <c r="J15605" s="4">
        <v>1460160</v>
      </c>
    </row>
    <row r="15606" spans="1:10" x14ac:dyDescent="0.35">
      <c r="C15606" t="s">
        <v>1845</v>
      </c>
      <c r="D15606" s="4">
        <v>1127872</v>
      </c>
      <c r="I15606" s="4">
        <v>1127872</v>
      </c>
      <c r="J15606" s="4">
        <v>1127872</v>
      </c>
    </row>
    <row r="15607" spans="1:10" x14ac:dyDescent="0.35">
      <c r="B15607" t="s">
        <v>51</v>
      </c>
      <c r="D15607" s="4">
        <v>13671413</v>
      </c>
      <c r="E15607" s="4">
        <v>224500</v>
      </c>
      <c r="F15607" s="4">
        <v>6490400</v>
      </c>
      <c r="H15607" s="4">
        <v>114300</v>
      </c>
      <c r="I15607" s="4">
        <v>20500613</v>
      </c>
      <c r="J15607" s="4">
        <v>13895913</v>
      </c>
    </row>
    <row r="15608" spans="1:10" x14ac:dyDescent="0.35">
      <c r="B15608" t="s">
        <v>1843</v>
      </c>
      <c r="C15608" t="s">
        <v>1846</v>
      </c>
      <c r="D15608" s="4">
        <v>13176458</v>
      </c>
      <c r="E15608" s="4">
        <v>138538</v>
      </c>
      <c r="F15608" s="4">
        <v>363000</v>
      </c>
      <c r="H15608" s="4">
        <v>3012480</v>
      </c>
      <c r="I15608" s="4">
        <v>16690476</v>
      </c>
      <c r="J15608" s="4">
        <v>13314996</v>
      </c>
    </row>
    <row r="15609" spans="1:10" x14ac:dyDescent="0.35">
      <c r="C15609" t="s">
        <v>1847</v>
      </c>
      <c r="D15609" s="4">
        <v>3450841</v>
      </c>
      <c r="F15609" s="4">
        <v>743243</v>
      </c>
      <c r="I15609" s="4">
        <v>4194084</v>
      </c>
      <c r="J15609" s="4">
        <v>3450841</v>
      </c>
    </row>
    <row r="15610" spans="1:10" x14ac:dyDescent="0.35">
      <c r="C15610" t="s">
        <v>1848</v>
      </c>
      <c r="D15610" s="4">
        <v>17747</v>
      </c>
      <c r="E15610" s="4">
        <v>10168</v>
      </c>
      <c r="I15610" s="4">
        <v>27914</v>
      </c>
      <c r="J15610" s="4">
        <v>27915</v>
      </c>
    </row>
    <row r="15611" spans="1:10" x14ac:dyDescent="0.35">
      <c r="B15611" t="s">
        <v>52</v>
      </c>
      <c r="D15611" s="4">
        <v>16645046</v>
      </c>
      <c r="E15611" s="4">
        <v>148705</v>
      </c>
      <c r="F15611" s="4">
        <v>1106243</v>
      </c>
      <c r="H15611" s="4">
        <v>3012480</v>
      </c>
      <c r="I15611" s="4">
        <v>20912474</v>
      </c>
      <c r="J15611" s="4">
        <v>16793751</v>
      </c>
    </row>
    <row r="15612" spans="1:10" x14ac:dyDescent="0.35">
      <c r="B15612" t="s">
        <v>1849</v>
      </c>
      <c r="C15612" t="s">
        <v>1850</v>
      </c>
      <c r="D15612" s="4">
        <v>10660</v>
      </c>
      <c r="G15612" s="4">
        <v>6400000</v>
      </c>
      <c r="I15612" s="4">
        <v>6410660</v>
      </c>
      <c r="J15612" s="4">
        <v>10660</v>
      </c>
    </row>
    <row r="15613" spans="1:10" x14ac:dyDescent="0.35">
      <c r="B15613" t="s">
        <v>53</v>
      </c>
      <c r="D15613" s="4">
        <v>10660</v>
      </c>
      <c r="G15613" s="4">
        <v>6400000</v>
      </c>
      <c r="I15613" s="4">
        <v>6410660</v>
      </c>
      <c r="J15613" s="4">
        <v>10660</v>
      </c>
    </row>
    <row r="15614" spans="1:10" x14ac:dyDescent="0.35">
      <c r="B15614" t="s">
        <v>1844</v>
      </c>
      <c r="C15614" t="s">
        <v>1851</v>
      </c>
      <c r="D15614" s="4">
        <v>84877</v>
      </c>
      <c r="I15614" s="4">
        <v>84877</v>
      </c>
      <c r="J15614" s="4">
        <v>84877</v>
      </c>
    </row>
    <row r="15615" spans="1:10" x14ac:dyDescent="0.35">
      <c r="C15615" t="s">
        <v>1852</v>
      </c>
      <c r="G15615" s="4">
        <v>8178</v>
      </c>
      <c r="I15615" s="4">
        <v>8178</v>
      </c>
      <c r="J15615">
        <v>0</v>
      </c>
    </row>
    <row r="15616" spans="1:10" x14ac:dyDescent="0.35">
      <c r="C15616" t="s">
        <v>1853</v>
      </c>
      <c r="F15616" s="4">
        <v>2309</v>
      </c>
      <c r="G15616" s="4">
        <v>6926</v>
      </c>
      <c r="I15616" s="4">
        <v>9234</v>
      </c>
      <c r="J15616">
        <v>0</v>
      </c>
    </row>
    <row r="15617" spans="2:10" x14ac:dyDescent="0.35">
      <c r="C15617" t="s">
        <v>1854</v>
      </c>
      <c r="D15617" s="4">
        <v>356419</v>
      </c>
      <c r="I15617" s="4">
        <v>356419</v>
      </c>
      <c r="J15617" s="4">
        <v>356419</v>
      </c>
    </row>
    <row r="15618" spans="2:10" x14ac:dyDescent="0.35">
      <c r="C15618" t="s">
        <v>1855</v>
      </c>
      <c r="D15618" s="4">
        <v>123762</v>
      </c>
      <c r="G15618" s="4">
        <v>120104</v>
      </c>
      <c r="H15618" s="4">
        <v>194423</v>
      </c>
      <c r="I15618" s="4">
        <v>438289</v>
      </c>
      <c r="J15618" s="4">
        <v>123762</v>
      </c>
    </row>
    <row r="15619" spans="2:10" x14ac:dyDescent="0.35">
      <c r="C15619" t="s">
        <v>1856</v>
      </c>
      <c r="I15619" s="4">
        <v>0</v>
      </c>
      <c r="J15619">
        <v>0</v>
      </c>
    </row>
    <row r="15620" spans="2:10" x14ac:dyDescent="0.35">
      <c r="C15620" t="s">
        <v>1857</v>
      </c>
      <c r="D15620" s="4">
        <v>16295</v>
      </c>
      <c r="I15620" s="4">
        <v>16295</v>
      </c>
      <c r="J15620" s="4">
        <v>16295</v>
      </c>
    </row>
    <row r="15621" spans="2:10" x14ac:dyDescent="0.35">
      <c r="C15621" t="s">
        <v>1858</v>
      </c>
      <c r="G15621" s="4">
        <v>41561</v>
      </c>
      <c r="I15621" s="4">
        <v>41561</v>
      </c>
      <c r="J15621">
        <v>0</v>
      </c>
    </row>
    <row r="15622" spans="2:10" x14ac:dyDescent="0.35">
      <c r="C15622" t="s">
        <v>1859</v>
      </c>
      <c r="D15622" s="4">
        <v>127718</v>
      </c>
      <c r="G15622" s="4">
        <v>605421</v>
      </c>
      <c r="H15622" s="4">
        <v>3</v>
      </c>
      <c r="I15622" s="4">
        <v>733141</v>
      </c>
      <c r="J15622" s="4">
        <v>127718</v>
      </c>
    </row>
    <row r="15623" spans="2:10" x14ac:dyDescent="0.35">
      <c r="C15623" t="s">
        <v>1860</v>
      </c>
      <c r="E15623" s="4">
        <v>434812</v>
      </c>
      <c r="H15623" s="4">
        <v>108703</v>
      </c>
      <c r="I15623" s="4">
        <v>543515</v>
      </c>
      <c r="J15623">
        <v>434812</v>
      </c>
    </row>
    <row r="15624" spans="2:10" x14ac:dyDescent="0.35">
      <c r="C15624" t="s">
        <v>1862</v>
      </c>
      <c r="D15624" s="4">
        <v>341857</v>
      </c>
      <c r="E15624" s="4">
        <v>683714</v>
      </c>
      <c r="I15624" s="4">
        <v>1025571</v>
      </c>
      <c r="J15624" s="4">
        <v>1025571</v>
      </c>
    </row>
    <row r="15625" spans="2:10" x14ac:dyDescent="0.35">
      <c r="C15625" t="s">
        <v>1863</v>
      </c>
      <c r="H15625" s="4">
        <v>31120</v>
      </c>
      <c r="I15625" s="4">
        <v>31120</v>
      </c>
      <c r="J15625">
        <v>0</v>
      </c>
    </row>
    <row r="15626" spans="2:10" x14ac:dyDescent="0.35">
      <c r="B15626" t="s">
        <v>54</v>
      </c>
      <c r="D15626" s="4">
        <v>1050928</v>
      </c>
      <c r="E15626" s="4">
        <v>1118526</v>
      </c>
      <c r="F15626" s="4">
        <v>2309</v>
      </c>
      <c r="G15626" s="4">
        <v>782190</v>
      </c>
      <c r="H15626" s="4">
        <v>334249</v>
      </c>
      <c r="I15626" s="4">
        <v>3288202</v>
      </c>
      <c r="J15626" s="4">
        <v>2169454</v>
      </c>
    </row>
    <row r="15627" spans="2:10" x14ac:dyDescent="0.35">
      <c r="B15627" t="s">
        <v>1845</v>
      </c>
      <c r="C15627" t="s">
        <v>1865</v>
      </c>
      <c r="H15627" s="4">
        <v>21597</v>
      </c>
      <c r="I15627" s="4">
        <v>21597</v>
      </c>
      <c r="J15627">
        <v>0</v>
      </c>
    </row>
    <row r="15628" spans="2:10" x14ac:dyDescent="0.35">
      <c r="C15628" t="s">
        <v>1866</v>
      </c>
      <c r="I15628" s="4">
        <v>0</v>
      </c>
      <c r="J15628">
        <v>0</v>
      </c>
    </row>
    <row r="15629" spans="2:10" x14ac:dyDescent="0.35">
      <c r="C15629" t="s">
        <v>1867</v>
      </c>
      <c r="E15629" s="4">
        <v>1329654</v>
      </c>
      <c r="F15629" s="4">
        <v>18000</v>
      </c>
      <c r="H15629" s="4">
        <v>278122</v>
      </c>
      <c r="I15629" s="4">
        <v>1625776</v>
      </c>
      <c r="J15629">
        <v>1329654</v>
      </c>
    </row>
    <row r="15630" spans="2:10" x14ac:dyDescent="0.35">
      <c r="C15630" t="s">
        <v>1868</v>
      </c>
      <c r="E15630" s="4">
        <v>408187</v>
      </c>
      <c r="F15630" s="4">
        <v>121037</v>
      </c>
      <c r="H15630" s="4">
        <v>550052</v>
      </c>
      <c r="I15630" s="4">
        <v>1079275</v>
      </c>
      <c r="J15630">
        <v>408187</v>
      </c>
    </row>
    <row r="15631" spans="2:10" x14ac:dyDescent="0.35">
      <c r="C15631" t="s">
        <v>1869</v>
      </c>
      <c r="E15631" s="4">
        <v>412800</v>
      </c>
      <c r="I15631" s="4">
        <v>412800</v>
      </c>
      <c r="J15631">
        <v>412800</v>
      </c>
    </row>
    <row r="15632" spans="2:10" x14ac:dyDescent="0.35">
      <c r="C15632" t="s">
        <v>1870</v>
      </c>
      <c r="E15632" s="4">
        <v>1998258</v>
      </c>
      <c r="H15632" s="4">
        <v>195815</v>
      </c>
      <c r="I15632" s="4">
        <v>2194073</v>
      </c>
      <c r="J15632">
        <v>1998258</v>
      </c>
    </row>
    <row r="15633" spans="2:10" x14ac:dyDescent="0.35">
      <c r="C15633" t="s">
        <v>1872</v>
      </c>
      <c r="D15633" s="4">
        <v>343000</v>
      </c>
      <c r="I15633" s="4">
        <v>343000</v>
      </c>
      <c r="J15633" s="4">
        <v>343000</v>
      </c>
    </row>
    <row r="15634" spans="2:10" x14ac:dyDescent="0.35">
      <c r="C15634" t="s">
        <v>1875</v>
      </c>
      <c r="H15634" s="4">
        <v>46497</v>
      </c>
      <c r="I15634" s="4">
        <v>46497</v>
      </c>
      <c r="J15634">
        <v>0</v>
      </c>
    </row>
    <row r="15635" spans="2:10" x14ac:dyDescent="0.35">
      <c r="B15635" t="s">
        <v>55</v>
      </c>
      <c r="D15635" s="4">
        <v>343000</v>
      </c>
      <c r="E15635" s="4">
        <v>4148898</v>
      </c>
      <c r="F15635" s="4">
        <v>139037</v>
      </c>
      <c r="H15635" s="4">
        <v>1092083</v>
      </c>
      <c r="I15635" s="4">
        <v>5723019</v>
      </c>
      <c r="J15635" s="4">
        <v>4491898</v>
      </c>
    </row>
    <row r="15636" spans="2:10" x14ac:dyDescent="0.35">
      <c r="B15636" t="s">
        <v>1878</v>
      </c>
      <c r="C15636" t="s">
        <v>1879</v>
      </c>
      <c r="D15636" s="4">
        <v>453178</v>
      </c>
      <c r="I15636" s="4">
        <v>453178</v>
      </c>
      <c r="J15636" s="4">
        <v>453178</v>
      </c>
    </row>
    <row r="15637" spans="2:10" x14ac:dyDescent="0.35">
      <c r="C15637" t="s">
        <v>1897</v>
      </c>
      <c r="D15637" s="4">
        <v>1961</v>
      </c>
      <c r="I15637" s="4">
        <v>1961</v>
      </c>
      <c r="J15637" s="4">
        <v>1961</v>
      </c>
    </row>
    <row r="15638" spans="2:10" x14ac:dyDescent="0.35">
      <c r="C15638" t="s">
        <v>1880</v>
      </c>
      <c r="D15638" s="4">
        <v>363320</v>
      </c>
      <c r="I15638" s="4">
        <v>363320</v>
      </c>
      <c r="J15638" s="4">
        <v>363320</v>
      </c>
    </row>
    <row r="15639" spans="2:10" x14ac:dyDescent="0.35">
      <c r="C15639" t="s">
        <v>1881</v>
      </c>
      <c r="D15639" s="4">
        <v>1021397</v>
      </c>
      <c r="I15639" s="4">
        <v>1021397</v>
      </c>
      <c r="J15639" s="4">
        <v>1021397</v>
      </c>
    </row>
    <row r="15640" spans="2:10" x14ac:dyDescent="0.35">
      <c r="C15640" t="s">
        <v>1882</v>
      </c>
      <c r="E15640" s="4">
        <v>38514</v>
      </c>
      <c r="I15640" s="4">
        <v>38514</v>
      </c>
      <c r="J15640">
        <v>38514</v>
      </c>
    </row>
    <row r="15641" spans="2:10" x14ac:dyDescent="0.35">
      <c r="C15641" t="s">
        <v>1883</v>
      </c>
      <c r="D15641" s="4">
        <v>9837</v>
      </c>
      <c r="I15641" s="4">
        <v>9837</v>
      </c>
      <c r="J15641" s="4">
        <v>9837</v>
      </c>
    </row>
    <row r="15642" spans="2:10" x14ac:dyDescent="0.35">
      <c r="C15642" t="s">
        <v>1884</v>
      </c>
      <c r="D15642" s="4">
        <v>107354</v>
      </c>
      <c r="I15642" s="4">
        <v>107354</v>
      </c>
      <c r="J15642" s="4">
        <v>107354</v>
      </c>
    </row>
    <row r="15643" spans="2:10" x14ac:dyDescent="0.35">
      <c r="B15643" t="s">
        <v>56</v>
      </c>
      <c r="D15643" s="4">
        <v>1957047</v>
      </c>
      <c r="E15643" s="4">
        <v>38514</v>
      </c>
      <c r="I15643" s="4">
        <v>1995561</v>
      </c>
      <c r="J15643" s="4">
        <v>1995561</v>
      </c>
    </row>
    <row r="15644" spans="2:10" x14ac:dyDescent="0.35">
      <c r="B15644" t="s">
        <v>1887</v>
      </c>
      <c r="C15644" t="s">
        <v>1898</v>
      </c>
      <c r="D15644" s="4">
        <v>50000</v>
      </c>
      <c r="I15644" s="4">
        <v>50000</v>
      </c>
      <c r="J15644" s="4">
        <v>50000</v>
      </c>
    </row>
    <row r="15645" spans="2:10" x14ac:dyDescent="0.35">
      <c r="B15645" t="s">
        <v>1887</v>
      </c>
      <c r="C15645" t="s">
        <v>1888</v>
      </c>
      <c r="E15645" s="4">
        <v>4281600</v>
      </c>
      <c r="I15645" s="4">
        <v>4281600</v>
      </c>
      <c r="J15645">
        <v>4281600</v>
      </c>
    </row>
    <row r="15646" spans="2:10" x14ac:dyDescent="0.35">
      <c r="C15646" t="s">
        <v>1901</v>
      </c>
      <c r="E15646" s="4">
        <v>187500</v>
      </c>
      <c r="I15646" s="4">
        <v>187500</v>
      </c>
      <c r="J15646">
        <v>187500</v>
      </c>
    </row>
    <row r="15647" spans="2:10" x14ac:dyDescent="0.35">
      <c r="C15647" t="s">
        <v>1889</v>
      </c>
      <c r="E15647" s="4">
        <v>1155000</v>
      </c>
      <c r="I15647" s="4">
        <v>1155000</v>
      </c>
      <c r="J15647">
        <v>1155000</v>
      </c>
    </row>
    <row r="15648" spans="2:10" x14ac:dyDescent="0.35">
      <c r="C15648" t="s">
        <v>1890</v>
      </c>
      <c r="E15648" s="4">
        <v>720000</v>
      </c>
      <c r="I15648" s="4">
        <v>720000</v>
      </c>
      <c r="J15648">
        <v>720000</v>
      </c>
    </row>
    <row r="15649" spans="1:10" x14ac:dyDescent="0.35">
      <c r="C15649" t="s">
        <v>1902</v>
      </c>
      <c r="E15649" s="4">
        <v>375000</v>
      </c>
      <c r="I15649" s="4">
        <v>375000</v>
      </c>
      <c r="J15649">
        <v>375000</v>
      </c>
    </row>
    <row r="15650" spans="1:10" x14ac:dyDescent="0.35">
      <c r="B15650" t="s">
        <v>58</v>
      </c>
      <c r="D15650" s="4">
        <v>50000</v>
      </c>
      <c r="E15650" s="4">
        <v>6719100</v>
      </c>
      <c r="I15650" s="4">
        <v>6769100</v>
      </c>
      <c r="J15650" s="4">
        <v>6769100</v>
      </c>
    </row>
    <row r="15651" spans="1:10" x14ac:dyDescent="0.35">
      <c r="A15651" t="s">
        <v>1814</v>
      </c>
      <c r="D15651" s="4">
        <v>33728094</v>
      </c>
      <c r="E15651" s="4">
        <v>12398243</v>
      </c>
      <c r="F15651" s="4">
        <v>7737989</v>
      </c>
      <c r="G15651" s="4">
        <v>7182190</v>
      </c>
      <c r="H15651" s="4">
        <v>4553112</v>
      </c>
      <c r="I15651" s="4">
        <v>65599629</v>
      </c>
      <c r="J15651" s="4">
        <v>46126337</v>
      </c>
    </row>
    <row r="15652" spans="1:10" x14ac:dyDescent="0.35">
      <c r="A15652" t="s">
        <v>1423</v>
      </c>
      <c r="B15652" t="s">
        <v>1842</v>
      </c>
      <c r="C15652" t="s">
        <v>1843</v>
      </c>
      <c r="D15652" s="4">
        <v>127178581</v>
      </c>
      <c r="E15652" s="4">
        <v>7780945</v>
      </c>
      <c r="F15652" s="4">
        <v>42666400</v>
      </c>
      <c r="I15652" s="4">
        <v>177625926</v>
      </c>
      <c r="J15652" s="4">
        <v>134959526</v>
      </c>
    </row>
    <row r="15653" spans="1:10" x14ac:dyDescent="0.35">
      <c r="C15653" t="s">
        <v>1844</v>
      </c>
      <c r="D15653" s="4">
        <v>15739708</v>
      </c>
      <c r="E15653" s="4">
        <v>680887</v>
      </c>
      <c r="F15653" s="4">
        <v>136800</v>
      </c>
      <c r="G15653" s="4">
        <v>267837</v>
      </c>
      <c r="H15653" s="4">
        <v>840062</v>
      </c>
      <c r="I15653" s="4">
        <v>17665294</v>
      </c>
      <c r="J15653" s="4">
        <v>16420595</v>
      </c>
    </row>
    <row r="15654" spans="1:10" x14ac:dyDescent="0.35">
      <c r="C15654" t="s">
        <v>1845</v>
      </c>
      <c r="D15654" s="4">
        <v>11877096</v>
      </c>
      <c r="I15654" s="4">
        <v>11877096</v>
      </c>
      <c r="J15654" s="4">
        <v>11877096</v>
      </c>
    </row>
    <row r="15655" spans="1:10" x14ac:dyDescent="0.35">
      <c r="B15655" t="s">
        <v>51</v>
      </c>
      <c r="D15655" s="4">
        <v>154795385</v>
      </c>
      <c r="E15655" s="4">
        <v>8461832</v>
      </c>
      <c r="F15655" s="4">
        <v>42803200</v>
      </c>
      <c r="G15655" s="4">
        <v>267837</v>
      </c>
      <c r="H15655" s="4">
        <v>840062</v>
      </c>
      <c r="I15655" s="4">
        <v>207168316</v>
      </c>
      <c r="J15655" s="4">
        <v>163257217</v>
      </c>
    </row>
    <row r="15656" spans="1:10" x14ac:dyDescent="0.35">
      <c r="B15656" t="s">
        <v>1843</v>
      </c>
      <c r="C15656" t="s">
        <v>1846</v>
      </c>
      <c r="D15656" s="4">
        <v>52812294</v>
      </c>
      <c r="G15656" s="4">
        <v>13968041</v>
      </c>
      <c r="H15656" s="4">
        <v>14648085</v>
      </c>
      <c r="I15656" s="4">
        <v>81428420</v>
      </c>
      <c r="J15656" s="4">
        <v>52812294</v>
      </c>
    </row>
    <row r="15657" spans="1:10" x14ac:dyDescent="0.35">
      <c r="C15657" t="s">
        <v>1847</v>
      </c>
      <c r="D15657" s="4">
        <v>43949895</v>
      </c>
      <c r="E15657" s="4">
        <v>137613</v>
      </c>
      <c r="F15657" s="4">
        <v>1689189</v>
      </c>
      <c r="H15657" s="4">
        <v>44093</v>
      </c>
      <c r="I15657" s="4">
        <v>45820790</v>
      </c>
      <c r="J15657" s="4">
        <v>44087508</v>
      </c>
    </row>
    <row r="15658" spans="1:10" x14ac:dyDescent="0.35">
      <c r="C15658" t="s">
        <v>1848</v>
      </c>
      <c r="D15658" s="4">
        <v>89188</v>
      </c>
      <c r="I15658" s="4">
        <v>89188</v>
      </c>
      <c r="J15658" s="4">
        <v>89188</v>
      </c>
    </row>
    <row r="15659" spans="1:10" x14ac:dyDescent="0.35">
      <c r="B15659" t="s">
        <v>52</v>
      </c>
      <c r="D15659" s="4">
        <v>96851377</v>
      </c>
      <c r="E15659" s="4">
        <v>137613</v>
      </c>
      <c r="F15659" s="4">
        <v>1689189</v>
      </c>
      <c r="G15659" s="4">
        <v>13968041</v>
      </c>
      <c r="H15659" s="4">
        <v>14692178</v>
      </c>
      <c r="I15659" s="4">
        <v>127338398</v>
      </c>
      <c r="J15659" s="4">
        <v>96988990</v>
      </c>
    </row>
    <row r="15660" spans="1:10" x14ac:dyDescent="0.35">
      <c r="B15660" t="s">
        <v>1849</v>
      </c>
      <c r="C15660" t="s">
        <v>1896</v>
      </c>
      <c r="H15660" s="4">
        <v>720445</v>
      </c>
      <c r="I15660" s="4">
        <v>720445</v>
      </c>
      <c r="J15660">
        <v>0</v>
      </c>
    </row>
    <row r="15661" spans="1:10" x14ac:dyDescent="0.35">
      <c r="C15661" t="s">
        <v>1850</v>
      </c>
      <c r="H15661" s="4">
        <v>28800000</v>
      </c>
      <c r="I15661" s="4">
        <v>28800000</v>
      </c>
      <c r="J15661">
        <v>0</v>
      </c>
    </row>
    <row r="15662" spans="1:10" x14ac:dyDescent="0.35">
      <c r="B15662" t="s">
        <v>53</v>
      </c>
      <c r="H15662" s="4">
        <v>29520445</v>
      </c>
      <c r="I15662" s="4">
        <v>29520445</v>
      </c>
      <c r="J15662">
        <v>0</v>
      </c>
    </row>
    <row r="15663" spans="1:10" x14ac:dyDescent="0.35">
      <c r="B15663" t="s">
        <v>1844</v>
      </c>
      <c r="C15663" t="s">
        <v>1851</v>
      </c>
      <c r="D15663" s="4">
        <v>2386730</v>
      </c>
      <c r="I15663" s="4">
        <v>2386730</v>
      </c>
      <c r="J15663" s="4">
        <v>2386730</v>
      </c>
    </row>
    <row r="15664" spans="1:10" x14ac:dyDescent="0.35">
      <c r="C15664" t="s">
        <v>1899</v>
      </c>
      <c r="F15664" s="4">
        <v>292600</v>
      </c>
      <c r="I15664" s="4">
        <v>292600</v>
      </c>
      <c r="J15664">
        <v>0</v>
      </c>
    </row>
    <row r="15665" spans="3:10" x14ac:dyDescent="0.35">
      <c r="C15665" t="s">
        <v>1852</v>
      </c>
      <c r="E15665" s="4">
        <v>81777</v>
      </c>
      <c r="I15665" s="4">
        <v>81777</v>
      </c>
      <c r="J15665">
        <v>81777</v>
      </c>
    </row>
    <row r="15666" spans="3:10" x14ac:dyDescent="0.35">
      <c r="C15666" t="s">
        <v>1853</v>
      </c>
      <c r="D15666" s="4">
        <v>770</v>
      </c>
      <c r="E15666" s="4">
        <v>26808</v>
      </c>
      <c r="I15666" s="4">
        <v>27578</v>
      </c>
      <c r="J15666" s="4">
        <v>27578</v>
      </c>
    </row>
    <row r="15667" spans="3:10" x14ac:dyDescent="0.35">
      <c r="C15667" t="s">
        <v>1893</v>
      </c>
      <c r="H15667" s="4">
        <v>4778</v>
      </c>
      <c r="I15667" s="4">
        <v>4778</v>
      </c>
      <c r="J15667">
        <v>0</v>
      </c>
    </row>
    <row r="15668" spans="3:10" x14ac:dyDescent="0.35">
      <c r="C15668" t="s">
        <v>1903</v>
      </c>
      <c r="D15668" s="4">
        <v>4508</v>
      </c>
      <c r="I15668" s="4">
        <v>4508</v>
      </c>
      <c r="J15668" s="4">
        <v>4508</v>
      </c>
    </row>
    <row r="15669" spans="3:10" x14ac:dyDescent="0.35">
      <c r="C15669" t="s">
        <v>1854</v>
      </c>
      <c r="D15669" s="4">
        <v>19705</v>
      </c>
      <c r="F15669" s="4">
        <v>2387338</v>
      </c>
      <c r="I15669" s="4">
        <v>2407043</v>
      </c>
      <c r="J15669" s="4">
        <v>19705</v>
      </c>
    </row>
    <row r="15670" spans="3:10" x14ac:dyDescent="0.35">
      <c r="C15670" t="s">
        <v>1855</v>
      </c>
      <c r="D15670" s="4">
        <v>63916</v>
      </c>
      <c r="F15670" s="4">
        <v>1321199</v>
      </c>
      <c r="I15670" s="4">
        <v>1385115</v>
      </c>
      <c r="J15670" s="4">
        <v>63916</v>
      </c>
    </row>
    <row r="15671" spans="3:10" x14ac:dyDescent="0.35">
      <c r="C15671" t="s">
        <v>1856</v>
      </c>
      <c r="F15671" s="4">
        <v>33132</v>
      </c>
      <c r="I15671" s="4">
        <v>33132</v>
      </c>
      <c r="J15671">
        <v>0</v>
      </c>
    </row>
    <row r="15672" spans="3:10" x14ac:dyDescent="0.35">
      <c r="C15672" t="s">
        <v>1857</v>
      </c>
      <c r="D15672" s="4">
        <v>1477</v>
      </c>
      <c r="F15672" s="4">
        <v>50922</v>
      </c>
      <c r="I15672" s="4">
        <v>52400</v>
      </c>
      <c r="J15672" s="4">
        <v>1477</v>
      </c>
    </row>
    <row r="15673" spans="3:10" x14ac:dyDescent="0.35">
      <c r="C15673" t="s">
        <v>1906</v>
      </c>
      <c r="H15673" s="4">
        <v>15646</v>
      </c>
      <c r="I15673" s="4">
        <v>15646</v>
      </c>
      <c r="J15673">
        <v>0</v>
      </c>
    </row>
    <row r="15674" spans="3:10" x14ac:dyDescent="0.35">
      <c r="C15674" t="s">
        <v>1858</v>
      </c>
      <c r="H15674" s="4">
        <v>204120</v>
      </c>
      <c r="I15674" s="4">
        <v>204120</v>
      </c>
      <c r="J15674">
        <v>0</v>
      </c>
    </row>
    <row r="15675" spans="3:10" x14ac:dyDescent="0.35">
      <c r="C15675" t="s">
        <v>1859</v>
      </c>
      <c r="D15675" s="4">
        <v>3</v>
      </c>
      <c r="E15675" s="4">
        <v>1180</v>
      </c>
      <c r="H15675" s="4">
        <v>2330496</v>
      </c>
      <c r="I15675" s="4">
        <v>2331679</v>
      </c>
      <c r="J15675" s="4">
        <v>1183</v>
      </c>
    </row>
    <row r="15676" spans="3:10" x14ac:dyDescent="0.35">
      <c r="C15676" t="s">
        <v>1915</v>
      </c>
      <c r="F15676" s="4">
        <v>5</v>
      </c>
      <c r="I15676" s="4">
        <v>5</v>
      </c>
      <c r="J15676">
        <v>0</v>
      </c>
    </row>
    <row r="15677" spans="3:10" x14ac:dyDescent="0.35">
      <c r="C15677" t="s">
        <v>1860</v>
      </c>
      <c r="F15677" s="4">
        <v>9131055</v>
      </c>
      <c r="I15677" s="4">
        <v>9131055</v>
      </c>
      <c r="J15677">
        <v>0</v>
      </c>
    </row>
    <row r="15678" spans="3:10" x14ac:dyDescent="0.35">
      <c r="C15678" t="s">
        <v>1861</v>
      </c>
      <c r="D15678" s="4">
        <v>971741</v>
      </c>
      <c r="I15678" s="4">
        <v>971741</v>
      </c>
      <c r="J15678" s="4">
        <v>971741</v>
      </c>
    </row>
    <row r="15679" spans="3:10" x14ac:dyDescent="0.35">
      <c r="C15679" t="s">
        <v>1862</v>
      </c>
      <c r="F15679" s="4">
        <v>4871463</v>
      </c>
      <c r="I15679" s="4">
        <v>4871463</v>
      </c>
      <c r="J15679">
        <v>0</v>
      </c>
    </row>
    <row r="15680" spans="3:10" x14ac:dyDescent="0.35">
      <c r="C15680" t="s">
        <v>1913</v>
      </c>
      <c r="F15680" s="4">
        <v>228681</v>
      </c>
      <c r="H15680" s="4">
        <v>228681</v>
      </c>
      <c r="I15680" s="4">
        <v>457363</v>
      </c>
      <c r="J15680">
        <v>0</v>
      </c>
    </row>
    <row r="15681" spans="2:10" x14ac:dyDescent="0.35">
      <c r="B15681" t="s">
        <v>54</v>
      </c>
      <c r="D15681" s="4">
        <v>3448851</v>
      </c>
      <c r="E15681" s="4">
        <v>109766</v>
      </c>
      <c r="F15681" s="4">
        <v>18316396</v>
      </c>
      <c r="H15681" s="4">
        <v>2783722</v>
      </c>
      <c r="I15681" s="4">
        <v>24658735</v>
      </c>
      <c r="J15681" s="4">
        <v>3558617</v>
      </c>
    </row>
    <row r="15682" spans="2:10" x14ac:dyDescent="0.35">
      <c r="B15682" t="s">
        <v>1845</v>
      </c>
      <c r="C15682" t="s">
        <v>1864</v>
      </c>
      <c r="G15682" s="4">
        <v>11158</v>
      </c>
      <c r="H15682" s="4">
        <v>22317</v>
      </c>
      <c r="I15682" s="4">
        <v>33475</v>
      </c>
      <c r="J15682">
        <v>0</v>
      </c>
    </row>
    <row r="15683" spans="2:10" x14ac:dyDescent="0.35">
      <c r="C15683" t="s">
        <v>1865</v>
      </c>
      <c r="D15683" s="4">
        <v>3488</v>
      </c>
      <c r="E15683" s="4">
        <v>0</v>
      </c>
      <c r="H15683" s="4">
        <v>129584</v>
      </c>
      <c r="I15683" s="4">
        <v>133072</v>
      </c>
      <c r="J15683" s="4">
        <v>3488</v>
      </c>
    </row>
    <row r="15684" spans="2:10" x14ac:dyDescent="0.35">
      <c r="C15684" t="s">
        <v>1866</v>
      </c>
      <c r="I15684" s="4">
        <v>0</v>
      </c>
      <c r="J15684">
        <v>0</v>
      </c>
    </row>
    <row r="15685" spans="2:10" x14ac:dyDescent="0.35">
      <c r="C15685" t="s">
        <v>1867</v>
      </c>
      <c r="D15685" s="4">
        <v>1941150</v>
      </c>
      <c r="E15685" s="4">
        <v>882858</v>
      </c>
      <c r="F15685" s="4">
        <v>13500</v>
      </c>
      <c r="G15685" s="4">
        <v>4500</v>
      </c>
      <c r="H15685" s="4">
        <v>7834375</v>
      </c>
      <c r="I15685" s="4">
        <v>10676384</v>
      </c>
      <c r="J15685" s="4">
        <v>2824008</v>
      </c>
    </row>
    <row r="15686" spans="2:10" x14ac:dyDescent="0.35">
      <c r="C15686" t="s">
        <v>1868</v>
      </c>
      <c r="D15686" s="4">
        <v>1479989</v>
      </c>
      <c r="E15686" s="4">
        <v>63702</v>
      </c>
      <c r="H15686" s="4">
        <v>20425990</v>
      </c>
      <c r="I15686" s="4">
        <v>21969682</v>
      </c>
      <c r="J15686" s="4">
        <v>1543691</v>
      </c>
    </row>
    <row r="15687" spans="2:10" x14ac:dyDescent="0.35">
      <c r="C15687" t="s">
        <v>1894</v>
      </c>
      <c r="D15687" s="4">
        <v>33344</v>
      </c>
      <c r="I15687" s="4">
        <v>33344</v>
      </c>
      <c r="J15687" s="4">
        <v>33344</v>
      </c>
    </row>
    <row r="15688" spans="2:10" x14ac:dyDescent="0.35">
      <c r="C15688" t="s">
        <v>1869</v>
      </c>
      <c r="D15688" s="4">
        <v>15408</v>
      </c>
      <c r="E15688" s="4">
        <v>0</v>
      </c>
      <c r="H15688" s="4">
        <v>5347200</v>
      </c>
      <c r="I15688" s="4">
        <v>5362608</v>
      </c>
      <c r="J15688" s="4">
        <v>15408</v>
      </c>
    </row>
    <row r="15689" spans="2:10" x14ac:dyDescent="0.35">
      <c r="C15689" t="s">
        <v>1870</v>
      </c>
      <c r="D15689" s="4">
        <v>193836</v>
      </c>
      <c r="E15689" s="4">
        <v>21467935</v>
      </c>
      <c r="F15689" s="4">
        <v>416000</v>
      </c>
      <c r="H15689" s="4">
        <v>64000</v>
      </c>
      <c r="I15689" s="4">
        <v>22141771</v>
      </c>
      <c r="J15689" s="4">
        <v>21661771</v>
      </c>
    </row>
    <row r="15690" spans="2:10" x14ac:dyDescent="0.35">
      <c r="C15690" t="s">
        <v>1871</v>
      </c>
      <c r="D15690" s="4">
        <v>23554</v>
      </c>
      <c r="G15690" s="4">
        <v>12990000</v>
      </c>
      <c r="H15690" s="4">
        <v>212008</v>
      </c>
      <c r="I15690" s="4">
        <v>13225563</v>
      </c>
      <c r="J15690" s="4">
        <v>23554</v>
      </c>
    </row>
    <row r="15691" spans="2:10" x14ac:dyDescent="0.35">
      <c r="C15691" t="s">
        <v>1872</v>
      </c>
      <c r="D15691" s="4">
        <v>1078000</v>
      </c>
      <c r="I15691" s="4">
        <v>1078000</v>
      </c>
      <c r="J15691" s="4">
        <v>1078000</v>
      </c>
    </row>
    <row r="15692" spans="2:10" x14ac:dyDescent="0.35">
      <c r="C15692" t="s">
        <v>1874</v>
      </c>
      <c r="D15692" s="4">
        <v>2766</v>
      </c>
      <c r="I15692" s="4">
        <v>2766</v>
      </c>
      <c r="J15692" s="4">
        <v>2766</v>
      </c>
    </row>
    <row r="15693" spans="2:10" x14ac:dyDescent="0.35">
      <c r="C15693" t="s">
        <v>1875</v>
      </c>
      <c r="H15693" s="4">
        <v>174363</v>
      </c>
      <c r="I15693" s="4">
        <v>174363</v>
      </c>
      <c r="J15693">
        <v>0</v>
      </c>
    </row>
    <row r="15694" spans="2:10" x14ac:dyDescent="0.35">
      <c r="C15694" t="s">
        <v>1876</v>
      </c>
      <c r="D15694" s="4">
        <v>285262</v>
      </c>
      <c r="E15694" s="4">
        <v>0</v>
      </c>
      <c r="H15694" s="4">
        <v>1580880</v>
      </c>
      <c r="I15694" s="4">
        <v>1866142</v>
      </c>
      <c r="J15694" s="4">
        <v>285262</v>
      </c>
    </row>
    <row r="15695" spans="2:10" x14ac:dyDescent="0.35">
      <c r="C15695" t="s">
        <v>1877</v>
      </c>
      <c r="D15695" s="4">
        <v>158443</v>
      </c>
      <c r="E15695" s="4">
        <v>0</v>
      </c>
      <c r="I15695" s="4">
        <v>158443</v>
      </c>
      <c r="J15695" s="4">
        <v>158443</v>
      </c>
    </row>
    <row r="15696" spans="2:10" x14ac:dyDescent="0.35">
      <c r="B15696" t="s">
        <v>55</v>
      </c>
      <c r="D15696" s="4">
        <v>5215241</v>
      </c>
      <c r="E15696" s="4">
        <v>22414495</v>
      </c>
      <c r="F15696" s="4">
        <v>429500</v>
      </c>
      <c r="G15696" s="4">
        <v>13005658</v>
      </c>
      <c r="H15696" s="4">
        <v>35790718</v>
      </c>
      <c r="I15696" s="4">
        <v>76855613</v>
      </c>
      <c r="J15696" s="4">
        <v>27629736</v>
      </c>
    </row>
    <row r="15697" spans="2:10" x14ac:dyDescent="0.35">
      <c r="B15697" t="s">
        <v>1878</v>
      </c>
      <c r="C15697" t="s">
        <v>1879</v>
      </c>
      <c r="D15697" s="4">
        <v>9828864</v>
      </c>
      <c r="I15697" s="4">
        <v>9828864</v>
      </c>
      <c r="J15697" s="4">
        <v>9828864</v>
      </c>
    </row>
    <row r="15698" spans="2:10" x14ac:dyDescent="0.35">
      <c r="C15698" t="s">
        <v>1907</v>
      </c>
      <c r="D15698" s="4">
        <v>6866</v>
      </c>
      <c r="I15698" s="4">
        <v>6866</v>
      </c>
      <c r="J15698" s="4">
        <v>6866</v>
      </c>
    </row>
    <row r="15699" spans="2:10" x14ac:dyDescent="0.35">
      <c r="C15699" t="s">
        <v>1897</v>
      </c>
      <c r="D15699" s="4">
        <v>2585</v>
      </c>
      <c r="I15699" s="4">
        <v>2585</v>
      </c>
      <c r="J15699" s="4">
        <v>2585</v>
      </c>
    </row>
    <row r="15700" spans="2:10" x14ac:dyDescent="0.35">
      <c r="C15700" t="s">
        <v>1880</v>
      </c>
      <c r="D15700" s="4">
        <v>1254843</v>
      </c>
      <c r="I15700" s="4">
        <v>1254843</v>
      </c>
      <c r="J15700" s="4">
        <v>1254843</v>
      </c>
    </row>
    <row r="15701" spans="2:10" x14ac:dyDescent="0.35">
      <c r="C15701" t="s">
        <v>1881</v>
      </c>
      <c r="D15701" s="4">
        <v>3175113</v>
      </c>
      <c r="I15701" s="4">
        <v>3175113</v>
      </c>
      <c r="J15701" s="4">
        <v>3175113</v>
      </c>
    </row>
    <row r="15702" spans="2:10" x14ac:dyDescent="0.35">
      <c r="C15702" t="s">
        <v>1895</v>
      </c>
      <c r="D15702" s="4">
        <v>2552817</v>
      </c>
      <c r="I15702" s="4">
        <v>2552817</v>
      </c>
      <c r="J15702" s="4">
        <v>2552817</v>
      </c>
    </row>
    <row r="15703" spans="2:10" x14ac:dyDescent="0.35">
      <c r="C15703" t="s">
        <v>1882</v>
      </c>
      <c r="D15703" s="4">
        <v>96284</v>
      </c>
      <c r="E15703" s="4">
        <v>398890</v>
      </c>
      <c r="I15703" s="4">
        <v>495174</v>
      </c>
      <c r="J15703" s="4">
        <v>495174</v>
      </c>
    </row>
    <row r="15704" spans="2:10" x14ac:dyDescent="0.35">
      <c r="C15704" t="s">
        <v>1883</v>
      </c>
      <c r="D15704" s="4">
        <v>59051</v>
      </c>
      <c r="I15704" s="4">
        <v>59051</v>
      </c>
      <c r="J15704" s="4">
        <v>59051</v>
      </c>
    </row>
    <row r="15705" spans="2:10" x14ac:dyDescent="0.35">
      <c r="B15705" t="s">
        <v>56</v>
      </c>
      <c r="D15705" s="4">
        <v>16976422</v>
      </c>
      <c r="E15705" s="4">
        <v>398890</v>
      </c>
      <c r="I15705" s="4">
        <v>17375312</v>
      </c>
      <c r="J15705" s="4">
        <v>17375312</v>
      </c>
    </row>
    <row r="15706" spans="2:10" x14ac:dyDescent="0.35">
      <c r="B15706" t="s">
        <v>1887</v>
      </c>
      <c r="C15706" t="s">
        <v>1904</v>
      </c>
      <c r="D15706" s="4">
        <v>500000</v>
      </c>
      <c r="I15706" s="4">
        <v>500000</v>
      </c>
      <c r="J15706" s="4">
        <v>500000</v>
      </c>
    </row>
    <row r="15707" spans="2:10" x14ac:dyDescent="0.35">
      <c r="C15707" t="s">
        <v>1888</v>
      </c>
      <c r="H15707" s="4">
        <v>9600000</v>
      </c>
      <c r="I15707" s="4">
        <v>9600000</v>
      </c>
      <c r="J15707">
        <v>0</v>
      </c>
    </row>
    <row r="15708" spans="2:10" x14ac:dyDescent="0.35">
      <c r="C15708" t="s">
        <v>1901</v>
      </c>
      <c r="E15708" s="4">
        <v>5625000</v>
      </c>
      <c r="I15708" s="4">
        <v>5625000</v>
      </c>
      <c r="J15708">
        <v>5625000</v>
      </c>
    </row>
    <row r="15709" spans="2:10" x14ac:dyDescent="0.35">
      <c r="C15709" t="s">
        <v>1889</v>
      </c>
      <c r="E15709" s="4">
        <v>5250000</v>
      </c>
      <c r="I15709" s="4">
        <v>5250000</v>
      </c>
      <c r="J15709">
        <v>5250000</v>
      </c>
    </row>
    <row r="15710" spans="2:10" x14ac:dyDescent="0.35">
      <c r="C15710" t="s">
        <v>1890</v>
      </c>
      <c r="E15710" s="4">
        <v>3750000</v>
      </c>
      <c r="I15710" s="4">
        <v>3750000</v>
      </c>
      <c r="J15710">
        <v>3750000</v>
      </c>
    </row>
    <row r="15711" spans="2:10" x14ac:dyDescent="0.35">
      <c r="C15711" t="s">
        <v>1902</v>
      </c>
      <c r="E15711" s="4">
        <v>11250000</v>
      </c>
      <c r="I15711" s="4">
        <v>11250000</v>
      </c>
      <c r="J15711">
        <v>11250000</v>
      </c>
    </row>
    <row r="15712" spans="2:10" x14ac:dyDescent="0.35">
      <c r="B15712" t="s">
        <v>58</v>
      </c>
      <c r="D15712" s="4">
        <v>500000</v>
      </c>
      <c r="E15712" s="4">
        <v>25875000</v>
      </c>
      <c r="H15712" s="4">
        <v>9600000</v>
      </c>
      <c r="I15712" s="4">
        <v>35975000</v>
      </c>
      <c r="J15712" s="4">
        <v>26375000</v>
      </c>
    </row>
    <row r="15713" spans="1:10" x14ac:dyDescent="0.35">
      <c r="A15713" t="s">
        <v>1815</v>
      </c>
      <c r="D15713" s="4">
        <v>277787277</v>
      </c>
      <c r="E15713" s="4">
        <v>57397596</v>
      </c>
      <c r="F15713" s="4">
        <v>63238285</v>
      </c>
      <c r="G15713" s="4">
        <v>27241536</v>
      </c>
      <c r="H15713" s="4">
        <v>93227125</v>
      </c>
      <c r="I15713" s="4">
        <v>518891819</v>
      </c>
      <c r="J15713" s="4">
        <v>335184873</v>
      </c>
    </row>
    <row r="15714" spans="1:10" x14ac:dyDescent="0.35">
      <c r="A15714" t="s">
        <v>1426</v>
      </c>
      <c r="B15714" t="s">
        <v>1842</v>
      </c>
      <c r="C15714" t="s">
        <v>1843</v>
      </c>
      <c r="D15714" s="4">
        <v>75364424</v>
      </c>
      <c r="E15714" s="4">
        <v>35551957</v>
      </c>
      <c r="F15714" s="4">
        <v>39820200</v>
      </c>
      <c r="I15714" s="4">
        <v>150736581</v>
      </c>
      <c r="J15714" s="4">
        <v>110916381</v>
      </c>
    </row>
    <row r="15715" spans="1:10" x14ac:dyDescent="0.35">
      <c r="C15715" t="s">
        <v>1844</v>
      </c>
      <c r="D15715" s="4">
        <v>15655738</v>
      </c>
      <c r="E15715" s="4">
        <v>546276</v>
      </c>
      <c r="F15715" s="4">
        <v>119250</v>
      </c>
      <c r="G15715" s="4">
        <v>486828</v>
      </c>
      <c r="H15715" s="4">
        <v>426254</v>
      </c>
      <c r="I15715" s="4">
        <v>17234346</v>
      </c>
      <c r="J15715" s="4">
        <v>16202014</v>
      </c>
    </row>
    <row r="15716" spans="1:10" x14ac:dyDescent="0.35">
      <c r="C15716" t="s">
        <v>1845</v>
      </c>
      <c r="D15716" s="4">
        <v>11697971</v>
      </c>
      <c r="I15716" s="4">
        <v>11697971</v>
      </c>
      <c r="J15716" s="4">
        <v>11697971</v>
      </c>
    </row>
    <row r="15717" spans="1:10" x14ac:dyDescent="0.35">
      <c r="B15717" t="s">
        <v>51</v>
      </c>
      <c r="D15717" s="4">
        <v>102718133</v>
      </c>
      <c r="E15717" s="4">
        <v>36098233</v>
      </c>
      <c r="F15717" s="4">
        <v>39939450</v>
      </c>
      <c r="G15717" s="4">
        <v>486828</v>
      </c>
      <c r="H15717" s="4">
        <v>426254</v>
      </c>
      <c r="I15717" s="4">
        <v>179668897</v>
      </c>
      <c r="J15717" s="4">
        <v>138816366</v>
      </c>
    </row>
    <row r="15718" spans="1:10" x14ac:dyDescent="0.35">
      <c r="B15718" t="s">
        <v>1843</v>
      </c>
      <c r="C15718" t="s">
        <v>1846</v>
      </c>
      <c r="D15718" s="4">
        <v>90088764</v>
      </c>
      <c r="I15718" s="4">
        <v>90088764</v>
      </c>
      <c r="J15718" s="4">
        <v>90088764</v>
      </c>
    </row>
    <row r="15719" spans="1:10" x14ac:dyDescent="0.35">
      <c r="C15719" t="s">
        <v>1847</v>
      </c>
      <c r="D15719" s="4">
        <v>42584967</v>
      </c>
      <c r="F15719" s="4">
        <v>2094595</v>
      </c>
      <c r="G15719" s="4">
        <v>202703</v>
      </c>
      <c r="H15719" s="4">
        <v>52054</v>
      </c>
      <c r="I15719" s="4">
        <v>44934318</v>
      </c>
      <c r="J15719" s="4">
        <v>42584967</v>
      </c>
    </row>
    <row r="15720" spans="1:10" x14ac:dyDescent="0.35">
      <c r="C15720" t="s">
        <v>1848</v>
      </c>
      <c r="D15720" s="4">
        <v>853191</v>
      </c>
      <c r="E15720" s="4">
        <v>3485</v>
      </c>
      <c r="I15720" s="4">
        <v>856676</v>
      </c>
      <c r="J15720" s="4">
        <v>856676</v>
      </c>
    </row>
    <row r="15721" spans="1:10" x14ac:dyDescent="0.35">
      <c r="B15721" t="s">
        <v>52</v>
      </c>
      <c r="D15721" s="4">
        <v>133526922</v>
      </c>
      <c r="E15721" s="4">
        <v>3485</v>
      </c>
      <c r="F15721" s="4">
        <v>2094595</v>
      </c>
      <c r="G15721" s="4">
        <v>202703</v>
      </c>
      <c r="H15721" s="4">
        <v>52054</v>
      </c>
      <c r="I15721" s="4">
        <v>135879759</v>
      </c>
      <c r="J15721" s="4">
        <v>133530407</v>
      </c>
    </row>
    <row r="15722" spans="1:10" x14ac:dyDescent="0.35">
      <c r="B15722" t="s">
        <v>1849</v>
      </c>
      <c r="C15722" t="s">
        <v>1850</v>
      </c>
      <c r="F15722" s="4">
        <v>25600000</v>
      </c>
      <c r="I15722" s="4">
        <v>25600000</v>
      </c>
      <c r="J15722">
        <v>0</v>
      </c>
    </row>
    <row r="15723" spans="1:10" x14ac:dyDescent="0.35">
      <c r="B15723" t="s">
        <v>53</v>
      </c>
      <c r="F15723" s="4">
        <v>25600000</v>
      </c>
      <c r="I15723" s="4">
        <v>25600000</v>
      </c>
      <c r="J15723">
        <v>0</v>
      </c>
    </row>
    <row r="15724" spans="1:10" x14ac:dyDescent="0.35">
      <c r="B15724" t="s">
        <v>1844</v>
      </c>
      <c r="C15724" t="s">
        <v>1851</v>
      </c>
      <c r="D15724" s="4">
        <v>2676890</v>
      </c>
      <c r="I15724" s="4">
        <v>2676890</v>
      </c>
      <c r="J15724" s="4">
        <v>2676890</v>
      </c>
    </row>
    <row r="15725" spans="1:10" x14ac:dyDescent="0.35">
      <c r="C15725" t="s">
        <v>1852</v>
      </c>
      <c r="D15725" s="4">
        <v>55881</v>
      </c>
      <c r="I15725" s="4">
        <v>55881</v>
      </c>
      <c r="J15725" s="4">
        <v>55881</v>
      </c>
    </row>
    <row r="15726" spans="1:10" x14ac:dyDescent="0.35">
      <c r="C15726" t="s">
        <v>1853</v>
      </c>
      <c r="D15726" s="4">
        <v>62925</v>
      </c>
      <c r="F15726" s="4">
        <v>32765</v>
      </c>
      <c r="I15726" s="4">
        <v>95691</v>
      </c>
      <c r="J15726" s="4">
        <v>62925</v>
      </c>
    </row>
    <row r="15727" spans="1:10" x14ac:dyDescent="0.35">
      <c r="C15727" t="s">
        <v>1893</v>
      </c>
      <c r="F15727" s="4">
        <v>7167</v>
      </c>
      <c r="I15727" s="4">
        <v>7167</v>
      </c>
      <c r="J15727">
        <v>0</v>
      </c>
    </row>
    <row r="15728" spans="1:10" x14ac:dyDescent="0.35">
      <c r="C15728" t="s">
        <v>1854</v>
      </c>
      <c r="D15728" s="4">
        <v>1869521</v>
      </c>
      <c r="I15728" s="4">
        <v>1869521</v>
      </c>
      <c r="J15728" s="4">
        <v>1869521</v>
      </c>
    </row>
    <row r="15729" spans="2:10" x14ac:dyDescent="0.35">
      <c r="C15729" t="s">
        <v>1919</v>
      </c>
      <c r="D15729" s="4">
        <v>314689</v>
      </c>
      <c r="E15729" s="4">
        <v>98766</v>
      </c>
      <c r="I15729" s="4">
        <v>413455</v>
      </c>
      <c r="J15729" s="4">
        <v>413455</v>
      </c>
    </row>
    <row r="15730" spans="2:10" x14ac:dyDescent="0.35">
      <c r="C15730" t="s">
        <v>1926</v>
      </c>
      <c r="D15730" s="4">
        <v>2802349</v>
      </c>
      <c r="E15730" s="4">
        <v>116406</v>
      </c>
      <c r="I15730" s="4">
        <v>2918755</v>
      </c>
      <c r="J15730" s="4">
        <v>2918755</v>
      </c>
    </row>
    <row r="15731" spans="2:10" x14ac:dyDescent="0.35">
      <c r="C15731" t="s">
        <v>1855</v>
      </c>
      <c r="D15731" s="4">
        <v>1242880</v>
      </c>
      <c r="E15731" s="4">
        <v>229249</v>
      </c>
      <c r="F15731" s="4">
        <v>654794</v>
      </c>
      <c r="G15731" s="4">
        <v>55619</v>
      </c>
      <c r="I15731" s="4">
        <v>2182542</v>
      </c>
      <c r="J15731" s="4">
        <v>1472129</v>
      </c>
    </row>
    <row r="15732" spans="2:10" x14ac:dyDescent="0.35">
      <c r="C15732" t="s">
        <v>1856</v>
      </c>
      <c r="D15732" s="4">
        <v>33132</v>
      </c>
      <c r="F15732" s="4">
        <v>29719</v>
      </c>
      <c r="I15732" s="4">
        <v>62851</v>
      </c>
      <c r="J15732" s="4">
        <v>33132</v>
      </c>
    </row>
    <row r="15733" spans="2:10" x14ac:dyDescent="0.35">
      <c r="C15733" t="s">
        <v>1857</v>
      </c>
      <c r="D15733" s="4">
        <v>101845</v>
      </c>
      <c r="I15733" s="4">
        <v>101845</v>
      </c>
      <c r="J15733" s="4">
        <v>101845</v>
      </c>
    </row>
    <row r="15734" spans="2:10" x14ac:dyDescent="0.35">
      <c r="C15734" t="s">
        <v>1906</v>
      </c>
      <c r="D15734" s="4">
        <v>566</v>
      </c>
      <c r="H15734" s="4">
        <v>13982</v>
      </c>
      <c r="I15734" s="4">
        <v>14548</v>
      </c>
      <c r="J15734" s="4">
        <v>566</v>
      </c>
    </row>
    <row r="15735" spans="2:10" x14ac:dyDescent="0.35">
      <c r="C15735" t="s">
        <v>1914</v>
      </c>
      <c r="D15735" s="4">
        <v>90820</v>
      </c>
      <c r="E15735" s="4">
        <v>19020</v>
      </c>
      <c r="I15735" s="4">
        <v>109840</v>
      </c>
      <c r="J15735" s="4">
        <v>109840</v>
      </c>
    </row>
    <row r="15736" spans="2:10" x14ac:dyDescent="0.35">
      <c r="C15736" t="s">
        <v>1858</v>
      </c>
      <c r="D15736" s="4">
        <v>105747</v>
      </c>
      <c r="H15736" s="4">
        <v>104574</v>
      </c>
      <c r="I15736" s="4">
        <v>210321</v>
      </c>
      <c r="J15736" s="4">
        <v>105747</v>
      </c>
    </row>
    <row r="15737" spans="2:10" x14ac:dyDescent="0.35">
      <c r="C15737" t="s">
        <v>1859</v>
      </c>
      <c r="D15737" s="4">
        <v>1997712</v>
      </c>
      <c r="E15737" s="4">
        <v>75003</v>
      </c>
      <c r="F15737" s="4">
        <v>255427</v>
      </c>
      <c r="G15737" s="4">
        <v>105421</v>
      </c>
      <c r="H15737" s="4">
        <v>1292649</v>
      </c>
      <c r="I15737" s="4">
        <v>3726212</v>
      </c>
      <c r="J15737" s="4">
        <v>2072715</v>
      </c>
    </row>
    <row r="15738" spans="2:10" x14ac:dyDescent="0.35">
      <c r="C15738" t="s">
        <v>1915</v>
      </c>
      <c r="D15738" s="4">
        <v>5</v>
      </c>
      <c r="I15738" s="4">
        <v>5</v>
      </c>
      <c r="J15738" s="4">
        <v>5</v>
      </c>
    </row>
    <row r="15739" spans="2:10" x14ac:dyDescent="0.35">
      <c r="C15739" t="s">
        <v>1860</v>
      </c>
      <c r="D15739" s="4">
        <v>3913309</v>
      </c>
      <c r="H15739" s="4">
        <v>434812</v>
      </c>
      <c r="I15739" s="4">
        <v>4348121</v>
      </c>
      <c r="J15739" s="4">
        <v>3913309</v>
      </c>
    </row>
    <row r="15740" spans="2:10" x14ac:dyDescent="0.35">
      <c r="C15740" t="s">
        <v>1861</v>
      </c>
      <c r="D15740" s="4">
        <v>672679</v>
      </c>
      <c r="I15740" s="4">
        <v>672679</v>
      </c>
      <c r="J15740" s="4">
        <v>672679</v>
      </c>
    </row>
    <row r="15741" spans="2:10" x14ac:dyDescent="0.35">
      <c r="C15741" t="s">
        <v>1862</v>
      </c>
      <c r="D15741" s="4">
        <v>3204851</v>
      </c>
      <c r="I15741" s="4">
        <v>3204851</v>
      </c>
      <c r="J15741" s="4">
        <v>3204851</v>
      </c>
    </row>
    <row r="15742" spans="2:10" x14ac:dyDescent="0.35">
      <c r="B15742" t="s">
        <v>54</v>
      </c>
      <c r="D15742" s="4">
        <v>19145802</v>
      </c>
      <c r="E15742" s="4">
        <v>538445</v>
      </c>
      <c r="F15742" s="4">
        <v>979873</v>
      </c>
      <c r="G15742" s="4">
        <v>161040</v>
      </c>
      <c r="H15742" s="4">
        <v>1846017</v>
      </c>
      <c r="I15742" s="4">
        <v>22671175</v>
      </c>
      <c r="J15742" s="4">
        <v>19684247</v>
      </c>
    </row>
    <row r="15743" spans="2:10" x14ac:dyDescent="0.35">
      <c r="B15743" t="s">
        <v>1845</v>
      </c>
      <c r="C15743" t="s">
        <v>1864</v>
      </c>
      <c r="G15743" s="4">
        <v>11158</v>
      </c>
      <c r="I15743" s="4">
        <v>11158</v>
      </c>
      <c r="J15743">
        <v>0</v>
      </c>
    </row>
    <row r="15744" spans="2:10" x14ac:dyDescent="0.35">
      <c r="C15744" t="s">
        <v>1865</v>
      </c>
      <c r="D15744" s="4">
        <v>3589</v>
      </c>
      <c r="G15744" s="4">
        <v>21597</v>
      </c>
      <c r="H15744" s="4">
        <v>444937</v>
      </c>
      <c r="I15744" s="4">
        <v>470123</v>
      </c>
      <c r="J15744" s="4">
        <v>3589</v>
      </c>
    </row>
    <row r="15745" spans="2:10" x14ac:dyDescent="0.35">
      <c r="C15745" t="s">
        <v>1866</v>
      </c>
      <c r="I15745" s="4">
        <v>0</v>
      </c>
      <c r="J15745">
        <v>0</v>
      </c>
    </row>
    <row r="15746" spans="2:10" x14ac:dyDescent="0.35">
      <c r="C15746" t="s">
        <v>1867</v>
      </c>
      <c r="D15746" s="4">
        <v>1604787</v>
      </c>
      <c r="E15746" s="4">
        <v>112500</v>
      </c>
      <c r="G15746" s="4">
        <v>7734435</v>
      </c>
      <c r="H15746" s="4">
        <v>2071254</v>
      </c>
      <c r="I15746" s="4">
        <v>11522975</v>
      </c>
      <c r="J15746" s="4">
        <v>1717287</v>
      </c>
    </row>
    <row r="15747" spans="2:10" x14ac:dyDescent="0.35">
      <c r="C15747" t="s">
        <v>1868</v>
      </c>
      <c r="D15747" s="4">
        <v>7001</v>
      </c>
      <c r="E15747" s="4">
        <v>68371</v>
      </c>
      <c r="F15747" s="4">
        <v>10519</v>
      </c>
      <c r="G15747" s="4">
        <v>3877374</v>
      </c>
      <c r="H15747" s="4">
        <v>5085053</v>
      </c>
      <c r="I15747" s="4">
        <v>9048318</v>
      </c>
      <c r="J15747" s="4">
        <v>75372</v>
      </c>
    </row>
    <row r="15748" spans="2:10" x14ac:dyDescent="0.35">
      <c r="C15748" t="s">
        <v>1894</v>
      </c>
      <c r="D15748" s="4">
        <v>26291</v>
      </c>
      <c r="I15748" s="4">
        <v>26291</v>
      </c>
      <c r="J15748" s="4">
        <v>26291</v>
      </c>
    </row>
    <row r="15749" spans="2:10" x14ac:dyDescent="0.35">
      <c r="C15749" t="s">
        <v>1869</v>
      </c>
      <c r="D15749" s="4">
        <v>8296</v>
      </c>
      <c r="G15749" s="4">
        <v>3473088</v>
      </c>
      <c r="H15749" s="4">
        <v>9600</v>
      </c>
      <c r="I15749" s="4">
        <v>3490984</v>
      </c>
      <c r="J15749" s="4">
        <v>8296</v>
      </c>
    </row>
    <row r="15750" spans="2:10" x14ac:dyDescent="0.35">
      <c r="C15750" t="s">
        <v>1870</v>
      </c>
      <c r="D15750" s="4">
        <v>115326</v>
      </c>
      <c r="E15750" s="4">
        <v>6371250</v>
      </c>
      <c r="H15750" s="4">
        <v>837078</v>
      </c>
      <c r="I15750" s="4">
        <v>7323654</v>
      </c>
      <c r="J15750" s="4">
        <v>6486576</v>
      </c>
    </row>
    <row r="15751" spans="2:10" x14ac:dyDescent="0.35">
      <c r="C15751" t="s">
        <v>1871</v>
      </c>
      <c r="F15751" s="4">
        <v>12990000</v>
      </c>
      <c r="G15751" s="4">
        <v>79452</v>
      </c>
      <c r="H15751" s="4">
        <v>73845</v>
      </c>
      <c r="I15751" s="4">
        <v>13143297</v>
      </c>
      <c r="J15751">
        <v>0</v>
      </c>
    </row>
    <row r="15752" spans="2:10" x14ac:dyDescent="0.35">
      <c r="C15752" t="s">
        <v>1872</v>
      </c>
      <c r="D15752" s="4">
        <v>819087</v>
      </c>
      <c r="E15752" s="4">
        <v>49000</v>
      </c>
      <c r="I15752" s="4">
        <v>868087</v>
      </c>
      <c r="J15752" s="4">
        <v>868087</v>
      </c>
    </row>
    <row r="15753" spans="2:10" x14ac:dyDescent="0.35">
      <c r="C15753" t="s">
        <v>1875</v>
      </c>
      <c r="H15753" s="4">
        <v>67420</v>
      </c>
      <c r="I15753" s="4">
        <v>67420</v>
      </c>
      <c r="J15753">
        <v>0</v>
      </c>
    </row>
    <row r="15754" spans="2:10" x14ac:dyDescent="0.35">
      <c r="C15754" t="s">
        <v>1876</v>
      </c>
      <c r="E15754" s="4">
        <v>0</v>
      </c>
      <c r="G15754" s="4">
        <v>892920</v>
      </c>
      <c r="I15754" s="4">
        <v>892920</v>
      </c>
      <c r="J15754">
        <v>0</v>
      </c>
    </row>
    <row r="15755" spans="2:10" x14ac:dyDescent="0.35">
      <c r="C15755" t="s">
        <v>1877</v>
      </c>
      <c r="D15755" s="4">
        <v>7243</v>
      </c>
      <c r="E15755" s="4">
        <v>0</v>
      </c>
      <c r="I15755" s="4">
        <v>7243</v>
      </c>
      <c r="J15755" s="4">
        <v>7243</v>
      </c>
    </row>
    <row r="15756" spans="2:10" x14ac:dyDescent="0.35">
      <c r="B15756" t="s">
        <v>55</v>
      </c>
      <c r="D15756" s="4">
        <v>2591620</v>
      </c>
      <c r="E15756" s="4">
        <v>6601121</v>
      </c>
      <c r="F15756" s="4">
        <v>13000519</v>
      </c>
      <c r="G15756" s="4">
        <v>16090023</v>
      </c>
      <c r="H15756" s="4">
        <v>8589188</v>
      </c>
      <c r="I15756" s="4">
        <v>46872472</v>
      </c>
      <c r="J15756" s="4">
        <v>9192741</v>
      </c>
    </row>
    <row r="15757" spans="2:10" x14ac:dyDescent="0.35">
      <c r="B15757" t="s">
        <v>1878</v>
      </c>
      <c r="C15757" t="s">
        <v>1879</v>
      </c>
      <c r="D15757" s="4">
        <v>4501534</v>
      </c>
      <c r="I15757" s="4">
        <v>4501534</v>
      </c>
      <c r="J15757" s="4">
        <v>4501534</v>
      </c>
    </row>
    <row r="15758" spans="2:10" x14ac:dyDescent="0.35">
      <c r="C15758" t="s">
        <v>1897</v>
      </c>
      <c r="D15758" s="4">
        <v>2139</v>
      </c>
      <c r="I15758" s="4">
        <v>2139</v>
      </c>
      <c r="J15758" s="4">
        <v>2139</v>
      </c>
    </row>
    <row r="15759" spans="2:10" x14ac:dyDescent="0.35">
      <c r="C15759" t="s">
        <v>1880</v>
      </c>
      <c r="D15759" s="4">
        <v>1291241</v>
      </c>
      <c r="I15759" s="4">
        <v>1291241</v>
      </c>
      <c r="J15759" s="4">
        <v>1291241</v>
      </c>
    </row>
    <row r="15760" spans="2:10" x14ac:dyDescent="0.35">
      <c r="B15760" t="s">
        <v>1878</v>
      </c>
      <c r="C15760" t="s">
        <v>1881</v>
      </c>
      <c r="D15760" s="4">
        <v>4823584</v>
      </c>
      <c r="I15760" s="4">
        <v>4823584</v>
      </c>
      <c r="J15760" s="4">
        <v>4823584</v>
      </c>
    </row>
    <row r="15761" spans="1:10" x14ac:dyDescent="0.35">
      <c r="C15761" t="s">
        <v>1895</v>
      </c>
      <c r="D15761" s="4">
        <v>450804</v>
      </c>
      <c r="I15761" s="4">
        <v>450804</v>
      </c>
      <c r="J15761" s="4">
        <v>450804</v>
      </c>
    </row>
    <row r="15762" spans="1:10" x14ac:dyDescent="0.35">
      <c r="C15762" t="s">
        <v>1882</v>
      </c>
      <c r="D15762" s="4">
        <v>7351</v>
      </c>
      <c r="E15762" s="4">
        <v>473166</v>
      </c>
      <c r="I15762" s="4">
        <v>480517</v>
      </c>
      <c r="J15762" s="4">
        <v>480517</v>
      </c>
    </row>
    <row r="15763" spans="1:10" x14ac:dyDescent="0.35">
      <c r="C15763" t="s">
        <v>1883</v>
      </c>
      <c r="D15763" s="4">
        <v>12297</v>
      </c>
      <c r="I15763" s="4">
        <v>12297</v>
      </c>
      <c r="J15763" s="4">
        <v>12297</v>
      </c>
    </row>
    <row r="15764" spans="1:10" x14ac:dyDescent="0.35">
      <c r="B15764" t="s">
        <v>56</v>
      </c>
      <c r="D15764" s="4">
        <v>11088950</v>
      </c>
      <c r="E15764" s="4">
        <v>473166</v>
      </c>
      <c r="I15764" s="4">
        <v>11562116</v>
      </c>
      <c r="J15764" s="4">
        <v>11562116</v>
      </c>
    </row>
    <row r="15765" spans="1:10" x14ac:dyDescent="0.35">
      <c r="B15765" t="s">
        <v>1885</v>
      </c>
      <c r="C15765" t="s">
        <v>1886</v>
      </c>
      <c r="D15765" s="4">
        <v>202668</v>
      </c>
      <c r="I15765" s="4">
        <v>202668</v>
      </c>
      <c r="J15765" s="4">
        <v>202668</v>
      </c>
    </row>
    <row r="15766" spans="1:10" x14ac:dyDescent="0.35">
      <c r="B15766" t="s">
        <v>57</v>
      </c>
      <c r="D15766" s="4">
        <v>202668</v>
      </c>
      <c r="I15766" s="4">
        <v>202668</v>
      </c>
      <c r="J15766" s="4">
        <v>202668</v>
      </c>
    </row>
    <row r="15767" spans="1:10" x14ac:dyDescent="0.35">
      <c r="B15767" t="s">
        <v>1887</v>
      </c>
      <c r="C15767" t="s">
        <v>1904</v>
      </c>
      <c r="D15767" s="4">
        <v>38645</v>
      </c>
      <c r="E15767" s="4">
        <v>375000</v>
      </c>
      <c r="I15767" s="4">
        <v>413645</v>
      </c>
      <c r="J15767" s="4">
        <v>413645</v>
      </c>
    </row>
    <row r="15768" spans="1:10" x14ac:dyDescent="0.35">
      <c r="C15768" t="s">
        <v>1888</v>
      </c>
      <c r="G15768" s="4">
        <v>2592000</v>
      </c>
      <c r="I15768" s="4">
        <v>2592000</v>
      </c>
      <c r="J15768">
        <v>0</v>
      </c>
    </row>
    <row r="15769" spans="1:10" x14ac:dyDescent="0.35">
      <c r="C15769" t="s">
        <v>1901</v>
      </c>
      <c r="E15769" s="4">
        <v>3840000</v>
      </c>
      <c r="I15769" s="4">
        <v>3840000</v>
      </c>
      <c r="J15769">
        <v>3840000</v>
      </c>
    </row>
    <row r="15770" spans="1:10" x14ac:dyDescent="0.35">
      <c r="C15770" t="s">
        <v>1889</v>
      </c>
      <c r="E15770" s="4">
        <v>1795500</v>
      </c>
      <c r="I15770" s="4">
        <v>1795500</v>
      </c>
      <c r="J15770">
        <v>1795500</v>
      </c>
    </row>
    <row r="15771" spans="1:10" x14ac:dyDescent="0.35">
      <c r="C15771" t="s">
        <v>1890</v>
      </c>
      <c r="E15771" s="4">
        <v>1620000</v>
      </c>
      <c r="I15771" s="4">
        <v>1620000</v>
      </c>
      <c r="J15771">
        <v>1620000</v>
      </c>
    </row>
    <row r="15772" spans="1:10" x14ac:dyDescent="0.35">
      <c r="C15772" t="s">
        <v>1902</v>
      </c>
      <c r="E15772" s="4">
        <v>7680000</v>
      </c>
      <c r="I15772" s="4">
        <v>7680000</v>
      </c>
      <c r="J15772">
        <v>7680000</v>
      </c>
    </row>
    <row r="15773" spans="1:10" x14ac:dyDescent="0.35">
      <c r="B15773" t="s">
        <v>58</v>
      </c>
      <c r="D15773" s="4">
        <v>38645</v>
      </c>
      <c r="E15773" s="4">
        <v>15310500</v>
      </c>
      <c r="G15773" s="4">
        <v>2592000</v>
      </c>
      <c r="I15773" s="4">
        <v>17941145</v>
      </c>
      <c r="J15773" s="4">
        <v>15349145</v>
      </c>
    </row>
    <row r="15774" spans="1:10" x14ac:dyDescent="0.35">
      <c r="A15774" t="s">
        <v>1816</v>
      </c>
      <c r="D15774" s="4">
        <v>269312739</v>
      </c>
      <c r="E15774" s="4">
        <v>59024949</v>
      </c>
      <c r="F15774" s="4">
        <v>81614436</v>
      </c>
      <c r="G15774" s="4">
        <v>19532593</v>
      </c>
      <c r="H15774" s="4">
        <v>10913513</v>
      </c>
      <c r="I15774" s="4">
        <v>440398231</v>
      </c>
      <c r="J15774" s="4">
        <v>328337688</v>
      </c>
    </row>
    <row r="15775" spans="1:10" x14ac:dyDescent="0.35">
      <c r="A15775" t="s">
        <v>1429</v>
      </c>
      <c r="B15775" t="s">
        <v>1842</v>
      </c>
      <c r="C15775" t="s">
        <v>1843</v>
      </c>
      <c r="D15775" s="4">
        <v>69242531</v>
      </c>
      <c r="E15775" s="4">
        <v>18180701</v>
      </c>
      <c r="F15775" s="4">
        <v>37399600</v>
      </c>
      <c r="I15775" s="4">
        <v>124822832</v>
      </c>
      <c r="J15775" s="4">
        <v>87423232</v>
      </c>
    </row>
    <row r="15776" spans="1:10" x14ac:dyDescent="0.35">
      <c r="C15776" t="s">
        <v>1844</v>
      </c>
      <c r="D15776" s="4">
        <v>11479955</v>
      </c>
      <c r="E15776" s="4">
        <v>602936</v>
      </c>
      <c r="F15776" s="4">
        <v>914629</v>
      </c>
      <c r="G15776" s="4">
        <v>457315</v>
      </c>
      <c r="H15776" s="4">
        <v>1046766</v>
      </c>
      <c r="I15776" s="4">
        <v>14501601</v>
      </c>
      <c r="J15776" s="4">
        <v>12082891</v>
      </c>
    </row>
    <row r="15777" spans="2:10" x14ac:dyDescent="0.35">
      <c r="C15777" t="s">
        <v>1845</v>
      </c>
      <c r="D15777" s="4">
        <v>8094561</v>
      </c>
      <c r="I15777" s="4">
        <v>8094561</v>
      </c>
      <c r="J15777" s="4">
        <v>8094561</v>
      </c>
    </row>
    <row r="15778" spans="2:10" x14ac:dyDescent="0.35">
      <c r="B15778" t="s">
        <v>51</v>
      </c>
      <c r="D15778" s="4">
        <v>88817047</v>
      </c>
      <c r="E15778" s="4">
        <v>18783637</v>
      </c>
      <c r="F15778" s="4">
        <v>38314229</v>
      </c>
      <c r="G15778" s="4">
        <v>457315</v>
      </c>
      <c r="H15778" s="4">
        <v>1046766</v>
      </c>
      <c r="I15778" s="4">
        <v>147418994</v>
      </c>
      <c r="J15778" s="4">
        <v>107600684</v>
      </c>
    </row>
    <row r="15779" spans="2:10" x14ac:dyDescent="0.35">
      <c r="B15779" t="s">
        <v>1843</v>
      </c>
      <c r="C15779" t="s">
        <v>1846</v>
      </c>
      <c r="D15779" s="4">
        <v>58108431</v>
      </c>
      <c r="E15779" s="4">
        <v>42388</v>
      </c>
      <c r="H15779" s="4">
        <v>7643970</v>
      </c>
      <c r="I15779" s="4">
        <v>65794790</v>
      </c>
      <c r="J15779" s="4">
        <v>58150819</v>
      </c>
    </row>
    <row r="15780" spans="2:10" x14ac:dyDescent="0.35">
      <c r="C15780" t="s">
        <v>1847</v>
      </c>
      <c r="D15780" s="4">
        <v>34919955</v>
      </c>
      <c r="F15780" s="4">
        <v>3388135</v>
      </c>
      <c r="G15780" s="4">
        <v>196415</v>
      </c>
      <c r="I15780" s="4">
        <v>38504505</v>
      </c>
      <c r="J15780" s="4">
        <v>34919955</v>
      </c>
    </row>
    <row r="15781" spans="2:10" x14ac:dyDescent="0.35">
      <c r="C15781" t="s">
        <v>1848</v>
      </c>
      <c r="D15781" s="4">
        <v>202233</v>
      </c>
      <c r="E15781" s="4">
        <v>9877</v>
      </c>
      <c r="I15781" s="4">
        <v>212110</v>
      </c>
      <c r="J15781" s="4">
        <v>212110</v>
      </c>
    </row>
    <row r="15782" spans="2:10" x14ac:dyDescent="0.35">
      <c r="B15782" t="s">
        <v>52</v>
      </c>
      <c r="D15782" s="4">
        <v>93230620</v>
      </c>
      <c r="E15782" s="4">
        <v>52265</v>
      </c>
      <c r="F15782" s="4">
        <v>3388135</v>
      </c>
      <c r="G15782" s="4">
        <v>196415</v>
      </c>
      <c r="H15782" s="4">
        <v>7643970</v>
      </c>
      <c r="I15782" s="4">
        <v>104511405</v>
      </c>
      <c r="J15782" s="4">
        <v>93282885</v>
      </c>
    </row>
    <row r="15783" spans="2:10" x14ac:dyDescent="0.35">
      <c r="B15783" t="s">
        <v>1849</v>
      </c>
      <c r="C15783" t="s">
        <v>1975</v>
      </c>
      <c r="F15783" s="4">
        <v>450000</v>
      </c>
      <c r="I15783" s="4">
        <v>450000</v>
      </c>
      <c r="J15783">
        <v>0</v>
      </c>
    </row>
    <row r="15784" spans="2:10" x14ac:dyDescent="0.35">
      <c r="C15784" t="s">
        <v>1896</v>
      </c>
      <c r="H15784" s="4">
        <v>458465</v>
      </c>
      <c r="I15784" s="4">
        <v>458465</v>
      </c>
      <c r="J15784">
        <v>0</v>
      </c>
    </row>
    <row r="15785" spans="2:10" x14ac:dyDescent="0.35">
      <c r="C15785" t="s">
        <v>1850</v>
      </c>
      <c r="H15785" s="4">
        <v>22400000</v>
      </c>
      <c r="I15785" s="4">
        <v>22400000</v>
      </c>
      <c r="J15785">
        <v>0</v>
      </c>
    </row>
    <row r="15786" spans="2:10" x14ac:dyDescent="0.35">
      <c r="B15786" t="s">
        <v>53</v>
      </c>
      <c r="F15786" s="4">
        <v>450000</v>
      </c>
      <c r="H15786" s="4">
        <v>22858465</v>
      </c>
      <c r="I15786" s="4">
        <v>23308465</v>
      </c>
      <c r="J15786">
        <v>0</v>
      </c>
    </row>
    <row r="15787" spans="2:10" x14ac:dyDescent="0.35">
      <c r="B15787" t="s">
        <v>1844</v>
      </c>
      <c r="C15787" t="s">
        <v>1851</v>
      </c>
      <c r="D15787" s="4">
        <v>1483913</v>
      </c>
      <c r="F15787" s="4">
        <v>115843</v>
      </c>
      <c r="I15787" s="4">
        <v>1599756</v>
      </c>
      <c r="J15787" s="4">
        <v>1483913</v>
      </c>
    </row>
    <row r="15788" spans="2:10" x14ac:dyDescent="0.35">
      <c r="C15788" t="s">
        <v>1899</v>
      </c>
      <c r="E15788" s="4">
        <v>292600</v>
      </c>
      <c r="I15788" s="4">
        <v>292600</v>
      </c>
      <c r="J15788">
        <v>292600</v>
      </c>
    </row>
    <row r="15789" spans="2:10" x14ac:dyDescent="0.35">
      <c r="C15789" t="s">
        <v>1852</v>
      </c>
      <c r="F15789" s="4">
        <v>47703</v>
      </c>
      <c r="H15789" s="4">
        <v>2726</v>
      </c>
      <c r="I15789" s="4">
        <v>50429</v>
      </c>
      <c r="J15789">
        <v>0</v>
      </c>
    </row>
    <row r="15790" spans="2:10" x14ac:dyDescent="0.35">
      <c r="C15790" t="s">
        <v>1853</v>
      </c>
      <c r="D15790" s="4">
        <v>2309</v>
      </c>
      <c r="F15790" s="4">
        <v>30781</v>
      </c>
      <c r="H15790" s="4">
        <v>8465</v>
      </c>
      <c r="I15790" s="4">
        <v>41555</v>
      </c>
      <c r="J15790" s="4">
        <v>2309</v>
      </c>
    </row>
    <row r="15791" spans="2:10" x14ac:dyDescent="0.35">
      <c r="C15791" t="s">
        <v>1893</v>
      </c>
      <c r="F15791" s="4">
        <v>2052</v>
      </c>
      <c r="I15791" s="4">
        <v>2052</v>
      </c>
      <c r="J15791">
        <v>0</v>
      </c>
    </row>
    <row r="15792" spans="2:10" x14ac:dyDescent="0.35">
      <c r="C15792" t="s">
        <v>1903</v>
      </c>
      <c r="E15792" s="4">
        <v>1565</v>
      </c>
      <c r="I15792" s="4">
        <v>1565</v>
      </c>
      <c r="J15792">
        <v>1565</v>
      </c>
    </row>
    <row r="15793" spans="2:10" x14ac:dyDescent="0.35">
      <c r="C15793" t="s">
        <v>1854</v>
      </c>
      <c r="D15793" s="4">
        <v>160400</v>
      </c>
      <c r="G15793" s="4">
        <v>1143232</v>
      </c>
      <c r="H15793" s="4">
        <v>60524</v>
      </c>
      <c r="I15793" s="4">
        <v>1364156</v>
      </c>
      <c r="J15793" s="4">
        <v>160400</v>
      </c>
    </row>
    <row r="15794" spans="2:10" x14ac:dyDescent="0.35">
      <c r="C15794" t="s">
        <v>1919</v>
      </c>
      <c r="D15794" s="4">
        <v>1831</v>
      </c>
      <c r="F15794" s="4">
        <v>52448</v>
      </c>
      <c r="I15794" s="4">
        <v>54279</v>
      </c>
      <c r="J15794" s="4">
        <v>1831</v>
      </c>
    </row>
    <row r="15795" spans="2:10" x14ac:dyDescent="0.35">
      <c r="C15795" t="s">
        <v>1855</v>
      </c>
      <c r="D15795" s="4">
        <v>99289</v>
      </c>
      <c r="G15795" s="4">
        <v>1238041</v>
      </c>
      <c r="H15795" s="4">
        <v>358024</v>
      </c>
      <c r="I15795" s="4">
        <v>1695354</v>
      </c>
      <c r="J15795" s="4">
        <v>99289</v>
      </c>
    </row>
    <row r="15796" spans="2:10" x14ac:dyDescent="0.35">
      <c r="C15796" t="s">
        <v>1856</v>
      </c>
      <c r="G15796" s="4">
        <v>33132</v>
      </c>
      <c r="I15796" s="4">
        <v>33132</v>
      </c>
      <c r="J15796">
        <v>0</v>
      </c>
    </row>
    <row r="15797" spans="2:10" x14ac:dyDescent="0.35">
      <c r="C15797" t="s">
        <v>1857</v>
      </c>
      <c r="D15797" s="4">
        <v>58852</v>
      </c>
      <c r="G15797" s="4">
        <v>168383</v>
      </c>
      <c r="H15797" s="4">
        <v>44812</v>
      </c>
      <c r="I15797" s="4">
        <v>272047</v>
      </c>
      <c r="J15797" s="4">
        <v>58852</v>
      </c>
    </row>
    <row r="15798" spans="2:10" x14ac:dyDescent="0.35">
      <c r="C15798" t="s">
        <v>1906</v>
      </c>
      <c r="H15798" s="4">
        <v>13621</v>
      </c>
      <c r="I15798" s="4">
        <v>13621</v>
      </c>
      <c r="J15798">
        <v>0</v>
      </c>
    </row>
    <row r="15799" spans="2:10" x14ac:dyDescent="0.35">
      <c r="C15799" t="s">
        <v>1858</v>
      </c>
      <c r="G15799" s="4">
        <v>4022</v>
      </c>
      <c r="H15799" s="4">
        <v>67537</v>
      </c>
      <c r="I15799" s="4">
        <v>71559</v>
      </c>
      <c r="J15799">
        <v>0</v>
      </c>
    </row>
    <row r="15800" spans="2:10" x14ac:dyDescent="0.35">
      <c r="C15800" t="s">
        <v>1859</v>
      </c>
      <c r="D15800" s="4">
        <v>575480</v>
      </c>
      <c r="E15800" s="4">
        <v>25000</v>
      </c>
      <c r="F15800" s="4">
        <v>161535</v>
      </c>
      <c r="G15800" s="4">
        <v>1900000</v>
      </c>
      <c r="H15800" s="4">
        <v>1142655</v>
      </c>
      <c r="I15800" s="4">
        <v>3804670</v>
      </c>
      <c r="J15800" s="4">
        <v>600480</v>
      </c>
    </row>
    <row r="15801" spans="2:10" x14ac:dyDescent="0.35">
      <c r="C15801" t="s">
        <v>1860</v>
      </c>
      <c r="D15801" s="4">
        <v>2065358</v>
      </c>
      <c r="E15801" s="4">
        <v>108703</v>
      </c>
      <c r="F15801" s="4">
        <v>2500170</v>
      </c>
      <c r="G15801" s="4">
        <v>760921</v>
      </c>
      <c r="H15801" s="4">
        <v>108703</v>
      </c>
      <c r="I15801" s="4">
        <v>5543855</v>
      </c>
      <c r="J15801" s="4">
        <v>2174061</v>
      </c>
    </row>
    <row r="15802" spans="2:10" x14ac:dyDescent="0.35">
      <c r="C15802" t="s">
        <v>1861</v>
      </c>
      <c r="D15802" s="4">
        <v>648223</v>
      </c>
      <c r="F15802" s="4">
        <v>48968</v>
      </c>
      <c r="I15802" s="4">
        <v>697191</v>
      </c>
      <c r="J15802" s="4">
        <v>648223</v>
      </c>
    </row>
    <row r="15803" spans="2:10" x14ac:dyDescent="0.35">
      <c r="C15803" t="s">
        <v>1862</v>
      </c>
      <c r="D15803" s="4">
        <v>1794750</v>
      </c>
      <c r="E15803" s="4">
        <v>0</v>
      </c>
      <c r="F15803" s="4">
        <v>2350090</v>
      </c>
      <c r="H15803" s="4">
        <v>85464</v>
      </c>
      <c r="I15803" s="4">
        <v>4230304</v>
      </c>
      <c r="J15803" s="4">
        <v>1794750</v>
      </c>
    </row>
    <row r="15804" spans="2:10" x14ac:dyDescent="0.35">
      <c r="C15804" t="s">
        <v>1863</v>
      </c>
      <c r="G15804" s="4">
        <v>124479</v>
      </c>
      <c r="H15804" s="4">
        <v>7780</v>
      </c>
      <c r="I15804" s="4">
        <v>132258</v>
      </c>
      <c r="J15804">
        <v>0</v>
      </c>
    </row>
    <row r="15805" spans="2:10" x14ac:dyDescent="0.35">
      <c r="B15805" t="s">
        <v>54</v>
      </c>
      <c r="D15805" s="4">
        <v>6890404</v>
      </c>
      <c r="E15805" s="4">
        <v>427868</v>
      </c>
      <c r="F15805" s="4">
        <v>5309590</v>
      </c>
      <c r="G15805" s="4">
        <v>5372211</v>
      </c>
      <c r="H15805" s="4">
        <v>1900311</v>
      </c>
      <c r="I15805" s="4">
        <v>19900384</v>
      </c>
      <c r="J15805" s="4">
        <v>7318272</v>
      </c>
    </row>
    <row r="15806" spans="2:10" x14ac:dyDescent="0.35">
      <c r="B15806" t="s">
        <v>1845</v>
      </c>
      <c r="C15806" t="s">
        <v>1865</v>
      </c>
      <c r="E15806" s="4">
        <v>1905</v>
      </c>
      <c r="H15806" s="4">
        <v>251416</v>
      </c>
      <c r="I15806" s="4">
        <v>253321</v>
      </c>
      <c r="J15806">
        <v>1905</v>
      </c>
    </row>
    <row r="15807" spans="2:10" x14ac:dyDescent="0.35">
      <c r="C15807" t="s">
        <v>1866</v>
      </c>
      <c r="I15807" s="4">
        <v>0</v>
      </c>
      <c r="J15807">
        <v>0</v>
      </c>
    </row>
    <row r="15808" spans="2:10" x14ac:dyDescent="0.35">
      <c r="C15808" t="s">
        <v>1867</v>
      </c>
      <c r="D15808" s="4">
        <v>800213</v>
      </c>
      <c r="G15808" s="4">
        <v>130500</v>
      </c>
      <c r="H15808" s="4">
        <v>7047657</v>
      </c>
      <c r="I15808" s="4">
        <v>7978370</v>
      </c>
      <c r="J15808" s="4">
        <v>800213</v>
      </c>
    </row>
    <row r="15809" spans="2:10" x14ac:dyDescent="0.35">
      <c r="C15809" t="s">
        <v>1868</v>
      </c>
      <c r="D15809" s="4">
        <v>24251</v>
      </c>
      <c r="E15809" s="4">
        <v>8475</v>
      </c>
      <c r="G15809" s="4">
        <v>57853</v>
      </c>
      <c r="H15809" s="4">
        <v>6790567</v>
      </c>
      <c r="I15809" s="4">
        <v>6881146</v>
      </c>
      <c r="J15809" s="4">
        <v>32726</v>
      </c>
    </row>
    <row r="15810" spans="2:10" x14ac:dyDescent="0.35">
      <c r="C15810" t="s">
        <v>1921</v>
      </c>
      <c r="H15810" s="4">
        <v>30195</v>
      </c>
      <c r="I15810" s="4">
        <v>30195</v>
      </c>
      <c r="J15810">
        <v>0</v>
      </c>
    </row>
    <row r="15811" spans="2:10" x14ac:dyDescent="0.35">
      <c r="C15811" t="s">
        <v>1894</v>
      </c>
      <c r="D15811" s="4">
        <v>71632</v>
      </c>
      <c r="I15811" s="4">
        <v>71632</v>
      </c>
      <c r="J15811" s="4">
        <v>71632</v>
      </c>
    </row>
    <row r="15812" spans="2:10" x14ac:dyDescent="0.35">
      <c r="C15812" t="s">
        <v>1869</v>
      </c>
      <c r="E15812" s="4">
        <v>4741</v>
      </c>
      <c r="H15812" s="4">
        <v>2803200</v>
      </c>
      <c r="I15812" s="4">
        <v>2807941</v>
      </c>
      <c r="J15812">
        <v>4741</v>
      </c>
    </row>
    <row r="15813" spans="2:10" x14ac:dyDescent="0.35">
      <c r="C15813" t="s">
        <v>1870</v>
      </c>
      <c r="D15813" s="4">
        <v>46454</v>
      </c>
      <c r="E15813" s="4">
        <v>16879218</v>
      </c>
      <c r="H15813" s="4">
        <v>579444</v>
      </c>
      <c r="I15813" s="4">
        <v>17505116</v>
      </c>
      <c r="J15813" s="4">
        <v>16925672</v>
      </c>
    </row>
    <row r="15814" spans="2:10" x14ac:dyDescent="0.35">
      <c r="C15814" t="s">
        <v>1871</v>
      </c>
      <c r="H15814" s="4">
        <v>13136830</v>
      </c>
      <c r="I15814" s="4">
        <v>13136830</v>
      </c>
      <c r="J15814">
        <v>0</v>
      </c>
    </row>
    <row r="15815" spans="2:10" x14ac:dyDescent="0.35">
      <c r="C15815" t="s">
        <v>1872</v>
      </c>
      <c r="F15815" s="4">
        <v>686000</v>
      </c>
      <c r="I15815" s="4">
        <v>686000</v>
      </c>
      <c r="J15815">
        <v>0</v>
      </c>
    </row>
    <row r="15816" spans="2:10" x14ac:dyDescent="0.35">
      <c r="C15816" t="s">
        <v>1873</v>
      </c>
      <c r="D15816" s="4">
        <v>4646</v>
      </c>
      <c r="E15816" s="4">
        <v>9397</v>
      </c>
      <c r="I15816" s="4">
        <v>14043</v>
      </c>
      <c r="J15816" s="4">
        <v>14043</v>
      </c>
    </row>
    <row r="15817" spans="2:10" x14ac:dyDescent="0.35">
      <c r="C15817" t="s">
        <v>1874</v>
      </c>
      <c r="E15817" s="4">
        <v>3410</v>
      </c>
      <c r="I15817" s="4">
        <v>3410</v>
      </c>
      <c r="J15817">
        <v>3410</v>
      </c>
    </row>
    <row r="15818" spans="2:10" x14ac:dyDescent="0.35">
      <c r="C15818" t="s">
        <v>1875</v>
      </c>
      <c r="D15818" s="4">
        <v>0</v>
      </c>
      <c r="H15818" s="4">
        <v>81369</v>
      </c>
      <c r="I15818" s="4">
        <v>81369</v>
      </c>
      <c r="J15818" s="4">
        <v>0</v>
      </c>
    </row>
    <row r="15819" spans="2:10" x14ac:dyDescent="0.35">
      <c r="C15819" t="s">
        <v>1876</v>
      </c>
      <c r="H15819" s="4">
        <v>416640</v>
      </c>
      <c r="I15819" s="4">
        <v>416640</v>
      </c>
      <c r="J15819">
        <v>0</v>
      </c>
    </row>
    <row r="15820" spans="2:10" x14ac:dyDescent="0.35">
      <c r="C15820" t="s">
        <v>1877</v>
      </c>
      <c r="D15820" s="4">
        <v>41622</v>
      </c>
      <c r="E15820" s="4">
        <v>4625</v>
      </c>
      <c r="I15820" s="4">
        <v>46247</v>
      </c>
      <c r="J15820" s="4">
        <v>46247</v>
      </c>
    </row>
    <row r="15821" spans="2:10" x14ac:dyDescent="0.35">
      <c r="B15821" t="s">
        <v>55</v>
      </c>
      <c r="D15821" s="4">
        <v>988817</v>
      </c>
      <c r="E15821" s="4">
        <v>16911771</v>
      </c>
      <c r="F15821" s="4">
        <v>686000</v>
      </c>
      <c r="G15821" s="4">
        <v>188353</v>
      </c>
      <c r="H15821" s="4">
        <v>31137319</v>
      </c>
      <c r="I15821" s="4">
        <v>49912260</v>
      </c>
      <c r="J15821" s="4">
        <v>17900588</v>
      </c>
    </row>
    <row r="15822" spans="2:10" x14ac:dyDescent="0.35">
      <c r="B15822" t="s">
        <v>1878</v>
      </c>
      <c r="C15822" t="s">
        <v>1879</v>
      </c>
      <c r="D15822" s="4">
        <v>7898246</v>
      </c>
      <c r="I15822" s="4">
        <v>7898246</v>
      </c>
      <c r="J15822" s="4">
        <v>7898246</v>
      </c>
    </row>
    <row r="15823" spans="2:10" x14ac:dyDescent="0.35">
      <c r="C15823" t="s">
        <v>1907</v>
      </c>
      <c r="D15823" s="4">
        <v>1959</v>
      </c>
      <c r="I15823" s="4">
        <v>1959</v>
      </c>
      <c r="J15823" s="4">
        <v>1959</v>
      </c>
    </row>
    <row r="15824" spans="2:10" x14ac:dyDescent="0.35">
      <c r="C15824" t="s">
        <v>1880</v>
      </c>
      <c r="D15824" s="4">
        <v>1703641</v>
      </c>
      <c r="I15824" s="4">
        <v>1703641</v>
      </c>
      <c r="J15824" s="4">
        <v>1703641</v>
      </c>
    </row>
    <row r="15825" spans="1:10" x14ac:dyDescent="0.35">
      <c r="C15825" t="s">
        <v>1881</v>
      </c>
      <c r="D15825" s="4">
        <v>2813270</v>
      </c>
      <c r="I15825" s="4">
        <v>2813270</v>
      </c>
      <c r="J15825" s="4">
        <v>2813270</v>
      </c>
    </row>
    <row r="15826" spans="1:10" x14ac:dyDescent="0.35">
      <c r="C15826" t="s">
        <v>1895</v>
      </c>
      <c r="D15826" s="4">
        <v>348063</v>
      </c>
      <c r="I15826" s="4">
        <v>348063</v>
      </c>
      <c r="J15826" s="4">
        <v>348063</v>
      </c>
    </row>
    <row r="15827" spans="1:10" x14ac:dyDescent="0.35">
      <c r="C15827" t="s">
        <v>1882</v>
      </c>
      <c r="E15827" s="4">
        <v>99035</v>
      </c>
      <c r="I15827" s="4">
        <v>99035</v>
      </c>
      <c r="J15827">
        <v>99035</v>
      </c>
    </row>
    <row r="15828" spans="1:10" x14ac:dyDescent="0.35">
      <c r="C15828" t="s">
        <v>1883</v>
      </c>
      <c r="D15828" s="4">
        <v>196749</v>
      </c>
      <c r="I15828" s="4">
        <v>196749</v>
      </c>
      <c r="J15828" s="4">
        <v>196749</v>
      </c>
    </row>
    <row r="15829" spans="1:10" x14ac:dyDescent="0.35">
      <c r="C15829" t="s">
        <v>1884</v>
      </c>
      <c r="D15829" s="4">
        <v>10619</v>
      </c>
      <c r="I15829" s="4">
        <v>10619</v>
      </c>
      <c r="J15829" s="4">
        <v>10619</v>
      </c>
    </row>
    <row r="15830" spans="1:10" x14ac:dyDescent="0.35">
      <c r="B15830" t="s">
        <v>56</v>
      </c>
      <c r="D15830" s="4">
        <v>12972546</v>
      </c>
      <c r="E15830" s="4">
        <v>99035</v>
      </c>
      <c r="I15830" s="4">
        <v>13071581</v>
      </c>
      <c r="J15830" s="4">
        <v>13071581</v>
      </c>
    </row>
    <row r="15831" spans="1:10" x14ac:dyDescent="0.35">
      <c r="B15831" t="s">
        <v>1885</v>
      </c>
      <c r="C15831" t="s">
        <v>1886</v>
      </c>
      <c r="D15831" s="4">
        <v>66087</v>
      </c>
      <c r="G15831" s="4">
        <v>570297</v>
      </c>
      <c r="I15831" s="4">
        <v>636384</v>
      </c>
      <c r="J15831" s="4">
        <v>66087</v>
      </c>
    </row>
    <row r="15832" spans="1:10" x14ac:dyDescent="0.35">
      <c r="B15832" t="s">
        <v>57</v>
      </c>
      <c r="D15832" s="4">
        <v>66087</v>
      </c>
      <c r="G15832" s="4">
        <v>570297</v>
      </c>
      <c r="I15832" s="4">
        <v>636384</v>
      </c>
      <c r="J15832" s="4">
        <v>66087</v>
      </c>
    </row>
    <row r="15833" spans="1:10" x14ac:dyDescent="0.35">
      <c r="B15833" t="s">
        <v>1887</v>
      </c>
      <c r="C15833" t="s">
        <v>1904</v>
      </c>
      <c r="E15833" s="4">
        <v>125000</v>
      </c>
      <c r="I15833" s="4">
        <v>125000</v>
      </c>
      <c r="J15833">
        <v>125000</v>
      </c>
    </row>
    <row r="15834" spans="1:10" x14ac:dyDescent="0.35">
      <c r="C15834" t="s">
        <v>1888</v>
      </c>
      <c r="H15834" s="4">
        <v>2496000</v>
      </c>
      <c r="I15834" s="4">
        <v>2496000</v>
      </c>
      <c r="J15834">
        <v>0</v>
      </c>
    </row>
    <row r="15835" spans="1:10" x14ac:dyDescent="0.35">
      <c r="C15835" t="s">
        <v>1901</v>
      </c>
      <c r="E15835" s="4">
        <v>2565000</v>
      </c>
      <c r="I15835" s="4">
        <v>2565000</v>
      </c>
      <c r="J15835">
        <v>2565000</v>
      </c>
    </row>
    <row r="15836" spans="1:10" x14ac:dyDescent="0.35">
      <c r="C15836" t="s">
        <v>1889</v>
      </c>
      <c r="E15836" s="4">
        <v>1470000</v>
      </c>
      <c r="I15836" s="4">
        <v>1470000</v>
      </c>
      <c r="J15836">
        <v>1470000</v>
      </c>
    </row>
    <row r="15837" spans="1:10" x14ac:dyDescent="0.35">
      <c r="C15837" t="s">
        <v>1890</v>
      </c>
      <c r="E15837" s="4">
        <v>1425000</v>
      </c>
      <c r="I15837" s="4">
        <v>1425000</v>
      </c>
      <c r="J15837">
        <v>1425000</v>
      </c>
    </row>
    <row r="15838" spans="1:10" x14ac:dyDescent="0.35">
      <c r="C15838" t="s">
        <v>1902</v>
      </c>
      <c r="E15838" s="4">
        <v>5130000</v>
      </c>
      <c r="I15838" s="4">
        <v>5130000</v>
      </c>
      <c r="J15838">
        <v>5130000</v>
      </c>
    </row>
    <row r="15839" spans="1:10" x14ac:dyDescent="0.35">
      <c r="B15839" t="s">
        <v>58</v>
      </c>
      <c r="E15839" s="4">
        <v>10715000</v>
      </c>
      <c r="H15839" s="4">
        <v>2496000</v>
      </c>
      <c r="I15839" s="4">
        <v>13211000</v>
      </c>
      <c r="J15839">
        <v>10715000</v>
      </c>
    </row>
    <row r="15840" spans="1:10" x14ac:dyDescent="0.35">
      <c r="A15840" t="s">
        <v>1817</v>
      </c>
      <c r="D15840" s="4">
        <v>202965521</v>
      </c>
      <c r="E15840" s="4">
        <v>46989577</v>
      </c>
      <c r="F15840" s="4">
        <v>48147954</v>
      </c>
      <c r="G15840" s="4">
        <v>6784591</v>
      </c>
      <c r="H15840" s="4">
        <v>67082831</v>
      </c>
      <c r="I15840" s="4">
        <v>371970473</v>
      </c>
      <c r="J15840" s="4">
        <v>249955098</v>
      </c>
    </row>
    <row r="15841" spans="1:10" x14ac:dyDescent="0.35">
      <c r="A15841" t="s">
        <v>1976</v>
      </c>
      <c r="B15841" t="s">
        <v>1842</v>
      </c>
      <c r="C15841" t="s">
        <v>1843</v>
      </c>
      <c r="D15841" s="4">
        <v>14395190</v>
      </c>
      <c r="E15841" s="4">
        <v>809200</v>
      </c>
      <c r="F15841" s="4">
        <v>3112200</v>
      </c>
      <c r="I15841" s="4">
        <v>18316590</v>
      </c>
      <c r="J15841" s="4">
        <v>15204390</v>
      </c>
    </row>
    <row r="15842" spans="1:10" x14ac:dyDescent="0.35">
      <c r="C15842" t="s">
        <v>1844</v>
      </c>
      <c r="D15842" s="4">
        <v>965847</v>
      </c>
      <c r="G15842" s="4">
        <v>786492</v>
      </c>
      <c r="H15842" s="4">
        <v>377152</v>
      </c>
      <c r="I15842" s="4">
        <v>2129491</v>
      </c>
      <c r="J15842" s="4">
        <v>965847</v>
      </c>
    </row>
    <row r="15843" spans="1:10" x14ac:dyDescent="0.35">
      <c r="C15843" t="s">
        <v>1845</v>
      </c>
      <c r="D15843" s="4">
        <v>60917</v>
      </c>
      <c r="G15843" s="4">
        <v>1436817</v>
      </c>
      <c r="I15843" s="4">
        <v>1497734</v>
      </c>
      <c r="J15843" s="4">
        <v>60917</v>
      </c>
    </row>
    <row r="15844" spans="1:10" x14ac:dyDescent="0.35">
      <c r="B15844" t="s">
        <v>51</v>
      </c>
      <c r="D15844" s="4">
        <v>15421954</v>
      </c>
      <c r="E15844" s="4">
        <v>809200</v>
      </c>
      <c r="F15844" s="4">
        <v>3112200</v>
      </c>
      <c r="G15844" s="4">
        <v>2223309</v>
      </c>
      <c r="H15844" s="4">
        <v>377152</v>
      </c>
      <c r="I15844" s="4">
        <v>21943815</v>
      </c>
      <c r="J15844" s="4">
        <v>16231154</v>
      </c>
    </row>
    <row r="15845" spans="1:10" x14ac:dyDescent="0.35">
      <c r="B15845" t="s">
        <v>1843</v>
      </c>
      <c r="C15845" t="s">
        <v>1846</v>
      </c>
      <c r="D15845" s="4">
        <v>18351749</v>
      </c>
      <c r="G15845" s="4">
        <v>683996</v>
      </c>
      <c r="H15845" s="4">
        <v>77085</v>
      </c>
      <c r="I15845" s="4">
        <v>19112829</v>
      </c>
      <c r="J15845" s="4">
        <v>18351749</v>
      </c>
    </row>
    <row r="15846" spans="1:10" x14ac:dyDescent="0.35">
      <c r="C15846" t="s">
        <v>1847</v>
      </c>
      <c r="D15846" s="4">
        <v>2979120</v>
      </c>
      <c r="F15846" s="4">
        <v>540541</v>
      </c>
      <c r="G15846" s="4">
        <v>2695000</v>
      </c>
      <c r="I15846" s="4">
        <v>6214661</v>
      </c>
      <c r="J15846" s="4">
        <v>2979120</v>
      </c>
    </row>
    <row r="15847" spans="1:10" x14ac:dyDescent="0.35">
      <c r="C15847" t="s">
        <v>1848</v>
      </c>
      <c r="D15847" s="4">
        <v>49916</v>
      </c>
      <c r="E15847" s="4">
        <v>2324</v>
      </c>
      <c r="I15847" s="4">
        <v>52241</v>
      </c>
      <c r="J15847" s="4">
        <v>52240</v>
      </c>
    </row>
    <row r="15848" spans="1:10" x14ac:dyDescent="0.35">
      <c r="B15848" t="s">
        <v>52</v>
      </c>
      <c r="D15848" s="4">
        <v>21380785</v>
      </c>
      <c r="E15848" s="4">
        <v>2324</v>
      </c>
      <c r="F15848" s="4">
        <v>540541</v>
      </c>
      <c r="G15848" s="4">
        <v>3378996</v>
      </c>
      <c r="H15848" s="4">
        <v>77085</v>
      </c>
      <c r="I15848" s="4">
        <v>25379731</v>
      </c>
      <c r="J15848" s="4">
        <v>21383109</v>
      </c>
    </row>
    <row r="15849" spans="1:10" x14ac:dyDescent="0.35">
      <c r="B15849" t="s">
        <v>1849</v>
      </c>
      <c r="C15849" t="s">
        <v>1850</v>
      </c>
      <c r="F15849" s="4">
        <v>4800000</v>
      </c>
      <c r="I15849" s="4">
        <v>4800000</v>
      </c>
      <c r="J15849">
        <v>0</v>
      </c>
    </row>
    <row r="15850" spans="1:10" x14ac:dyDescent="0.35">
      <c r="B15850" t="s">
        <v>53</v>
      </c>
      <c r="F15850" s="4">
        <v>4800000</v>
      </c>
      <c r="I15850" s="4">
        <v>4800000</v>
      </c>
      <c r="J15850">
        <v>0</v>
      </c>
    </row>
    <row r="15851" spans="1:10" x14ac:dyDescent="0.35">
      <c r="B15851" t="s">
        <v>1844</v>
      </c>
      <c r="C15851" t="s">
        <v>1851</v>
      </c>
      <c r="D15851" s="4">
        <v>213014</v>
      </c>
      <c r="E15851" s="4">
        <v>195870</v>
      </c>
      <c r="I15851" s="4">
        <v>408885</v>
      </c>
      <c r="J15851" s="4">
        <v>408884</v>
      </c>
    </row>
    <row r="15852" spans="1:10" x14ac:dyDescent="0.35">
      <c r="C15852" t="s">
        <v>1853</v>
      </c>
      <c r="D15852" s="4">
        <v>283</v>
      </c>
      <c r="E15852" s="4">
        <v>3078</v>
      </c>
      <c r="H15852" s="4">
        <v>10922</v>
      </c>
      <c r="I15852" s="4">
        <v>14283</v>
      </c>
      <c r="J15852" s="4">
        <v>3361</v>
      </c>
    </row>
    <row r="15853" spans="1:10" x14ac:dyDescent="0.35">
      <c r="C15853" t="s">
        <v>1903</v>
      </c>
      <c r="D15853" s="4">
        <v>4508</v>
      </c>
      <c r="I15853" s="4">
        <v>4508</v>
      </c>
      <c r="J15853" s="4">
        <v>4508</v>
      </c>
    </row>
    <row r="15854" spans="1:10" x14ac:dyDescent="0.35">
      <c r="C15854" t="s">
        <v>1854</v>
      </c>
      <c r="D15854" s="4">
        <v>12555</v>
      </c>
      <c r="G15854" s="4">
        <v>336245</v>
      </c>
      <c r="H15854" s="4">
        <v>302620</v>
      </c>
      <c r="I15854" s="4">
        <v>651420</v>
      </c>
      <c r="J15854" s="4">
        <v>12555</v>
      </c>
    </row>
    <row r="15855" spans="1:10" x14ac:dyDescent="0.35">
      <c r="C15855" t="s">
        <v>1855</v>
      </c>
      <c r="D15855" s="4">
        <v>29777</v>
      </c>
      <c r="F15855" s="4">
        <v>152360</v>
      </c>
      <c r="G15855" s="4">
        <v>58761</v>
      </c>
      <c r="H15855" s="4">
        <v>189586</v>
      </c>
      <c r="I15855" s="4">
        <v>430484</v>
      </c>
      <c r="J15855" s="4">
        <v>29777</v>
      </c>
    </row>
    <row r="15856" spans="1:10" x14ac:dyDescent="0.35">
      <c r="C15856" t="s">
        <v>1856</v>
      </c>
      <c r="I15856" s="4">
        <v>0</v>
      </c>
      <c r="J15856">
        <v>0</v>
      </c>
    </row>
    <row r="15857" spans="2:10" x14ac:dyDescent="0.35">
      <c r="C15857" t="s">
        <v>1857</v>
      </c>
      <c r="D15857" s="4">
        <v>82802</v>
      </c>
      <c r="E15857" s="4">
        <v>24982</v>
      </c>
      <c r="H15857" s="4">
        <v>18332</v>
      </c>
      <c r="I15857" s="4">
        <v>126116</v>
      </c>
      <c r="J15857" s="4">
        <v>107784</v>
      </c>
    </row>
    <row r="15858" spans="2:10" x14ac:dyDescent="0.35">
      <c r="C15858" t="s">
        <v>1858</v>
      </c>
      <c r="F15858" s="4">
        <v>8044</v>
      </c>
      <c r="H15858" s="4">
        <v>32177</v>
      </c>
      <c r="I15858" s="4">
        <v>40221</v>
      </c>
      <c r="J15858">
        <v>0</v>
      </c>
    </row>
    <row r="15859" spans="2:10" x14ac:dyDescent="0.35">
      <c r="C15859" t="s">
        <v>1859</v>
      </c>
      <c r="D15859" s="4">
        <v>64929</v>
      </c>
      <c r="E15859" s="4">
        <v>1180</v>
      </c>
      <c r="F15859" s="4">
        <v>1050000</v>
      </c>
      <c r="G15859" s="4">
        <v>75000</v>
      </c>
      <c r="H15859" s="4">
        <v>573769</v>
      </c>
      <c r="I15859" s="4">
        <v>1764879</v>
      </c>
      <c r="J15859" s="4">
        <v>66109</v>
      </c>
    </row>
    <row r="15860" spans="2:10" x14ac:dyDescent="0.35">
      <c r="C15860" t="s">
        <v>1860</v>
      </c>
      <c r="E15860" s="4">
        <v>0</v>
      </c>
      <c r="F15860" s="4">
        <v>1521842</v>
      </c>
      <c r="I15860" s="4">
        <v>1521842</v>
      </c>
      <c r="J15860">
        <v>0</v>
      </c>
    </row>
    <row r="15861" spans="2:10" x14ac:dyDescent="0.35">
      <c r="C15861" t="s">
        <v>1861</v>
      </c>
      <c r="D15861" s="4">
        <v>80519</v>
      </c>
      <c r="E15861" s="4">
        <v>39174</v>
      </c>
      <c r="I15861" s="4">
        <v>119694</v>
      </c>
      <c r="J15861" s="4">
        <v>119693</v>
      </c>
    </row>
    <row r="15862" spans="2:10" x14ac:dyDescent="0.35">
      <c r="C15862" t="s">
        <v>1862</v>
      </c>
      <c r="F15862" s="4">
        <v>128137</v>
      </c>
      <c r="H15862" s="4">
        <v>256274</v>
      </c>
      <c r="I15862" s="4">
        <v>384412</v>
      </c>
      <c r="J15862">
        <v>0</v>
      </c>
    </row>
    <row r="15863" spans="2:10" x14ac:dyDescent="0.35">
      <c r="B15863" t="s">
        <v>54</v>
      </c>
      <c r="D15863" s="4">
        <v>488387</v>
      </c>
      <c r="E15863" s="4">
        <v>264284</v>
      </c>
      <c r="F15863" s="4">
        <v>2860384</v>
      </c>
      <c r="G15863" s="4">
        <v>470006</v>
      </c>
      <c r="H15863" s="4">
        <v>1383680</v>
      </c>
      <c r="I15863" s="4">
        <v>5466742</v>
      </c>
      <c r="J15863" s="4">
        <v>752671</v>
      </c>
    </row>
    <row r="15864" spans="2:10" x14ac:dyDescent="0.35">
      <c r="B15864" t="s">
        <v>1845</v>
      </c>
      <c r="C15864" t="s">
        <v>1865</v>
      </c>
      <c r="D15864" s="4">
        <v>12129</v>
      </c>
      <c r="E15864" s="4">
        <v>9469</v>
      </c>
      <c r="I15864" s="4">
        <v>21597</v>
      </c>
      <c r="J15864" s="4">
        <v>21598</v>
      </c>
    </row>
    <row r="15865" spans="2:10" x14ac:dyDescent="0.35">
      <c r="C15865" t="s">
        <v>1866</v>
      </c>
      <c r="I15865" s="4">
        <v>0</v>
      </c>
      <c r="J15865">
        <v>0</v>
      </c>
    </row>
    <row r="15866" spans="2:10" x14ac:dyDescent="0.35">
      <c r="C15866" t="s">
        <v>1867</v>
      </c>
      <c r="D15866" s="4">
        <v>157061</v>
      </c>
      <c r="E15866" s="4">
        <v>101031</v>
      </c>
      <c r="H15866" s="4">
        <v>1268384</v>
      </c>
      <c r="I15866" s="4">
        <v>1526475</v>
      </c>
      <c r="J15866" s="4">
        <v>258092</v>
      </c>
    </row>
    <row r="15867" spans="2:10" x14ac:dyDescent="0.35">
      <c r="C15867" t="s">
        <v>1868</v>
      </c>
      <c r="D15867" s="4">
        <v>3110</v>
      </c>
      <c r="H15867" s="4">
        <v>1178210</v>
      </c>
      <c r="I15867" s="4">
        <v>1181320</v>
      </c>
      <c r="J15867" s="4">
        <v>3110</v>
      </c>
    </row>
    <row r="15868" spans="2:10" x14ac:dyDescent="0.35">
      <c r="C15868" t="s">
        <v>1894</v>
      </c>
      <c r="D15868" s="4">
        <v>16366</v>
      </c>
      <c r="I15868" s="4">
        <v>16366</v>
      </c>
      <c r="J15868" s="4">
        <v>16366</v>
      </c>
    </row>
    <row r="15869" spans="2:10" x14ac:dyDescent="0.35">
      <c r="C15869" t="s">
        <v>1869</v>
      </c>
      <c r="H15869" s="4">
        <v>430080</v>
      </c>
      <c r="I15869" s="4">
        <v>430080</v>
      </c>
      <c r="J15869">
        <v>0</v>
      </c>
    </row>
    <row r="15870" spans="2:10" x14ac:dyDescent="0.35">
      <c r="C15870" t="s">
        <v>1870</v>
      </c>
      <c r="D15870" s="4">
        <v>98162</v>
      </c>
      <c r="E15870" s="4">
        <v>4204120</v>
      </c>
      <c r="F15870" s="4">
        <v>29772</v>
      </c>
      <c r="G15870" s="4">
        <v>23944</v>
      </c>
      <c r="H15870" s="4">
        <v>0</v>
      </c>
      <c r="I15870" s="4">
        <v>4355998</v>
      </c>
      <c r="J15870" s="4">
        <v>4302282</v>
      </c>
    </row>
    <row r="15871" spans="2:10" x14ac:dyDescent="0.35">
      <c r="C15871" t="s">
        <v>1871</v>
      </c>
      <c r="D15871" s="4">
        <v>626132</v>
      </c>
      <c r="F15871" s="4">
        <v>306994</v>
      </c>
      <c r="G15871" s="4">
        <v>6018</v>
      </c>
      <c r="I15871" s="4">
        <v>939145</v>
      </c>
      <c r="J15871" s="4">
        <v>626132</v>
      </c>
    </row>
    <row r="15872" spans="2:10" x14ac:dyDescent="0.35">
      <c r="C15872" t="s">
        <v>1872</v>
      </c>
      <c r="E15872" s="4">
        <v>294000</v>
      </c>
      <c r="I15872" s="4">
        <v>294000</v>
      </c>
      <c r="J15872">
        <v>294000</v>
      </c>
    </row>
    <row r="15873" spans="2:10" x14ac:dyDescent="0.35">
      <c r="C15873" t="s">
        <v>1873</v>
      </c>
      <c r="E15873" s="4">
        <v>0</v>
      </c>
      <c r="I15873" s="4">
        <v>0</v>
      </c>
      <c r="J15873">
        <v>0</v>
      </c>
    </row>
    <row r="15874" spans="2:10" x14ac:dyDescent="0.35">
      <c r="C15874" t="s">
        <v>1874</v>
      </c>
      <c r="E15874" s="4">
        <v>0</v>
      </c>
      <c r="I15874" s="4">
        <v>0</v>
      </c>
      <c r="J15874">
        <v>0</v>
      </c>
    </row>
    <row r="15875" spans="2:10" x14ac:dyDescent="0.35">
      <c r="B15875" t="s">
        <v>1845</v>
      </c>
      <c r="C15875" t="s">
        <v>1875</v>
      </c>
      <c r="D15875" s="4">
        <v>0</v>
      </c>
      <c r="H15875" s="4">
        <v>45334</v>
      </c>
      <c r="I15875" s="4">
        <v>45334</v>
      </c>
      <c r="J15875" s="4">
        <v>0</v>
      </c>
    </row>
    <row r="15876" spans="2:10" x14ac:dyDescent="0.35">
      <c r="C15876" t="s">
        <v>1876</v>
      </c>
      <c r="H15876" s="4">
        <v>94080</v>
      </c>
      <c r="I15876" s="4">
        <v>94080</v>
      </c>
      <c r="J15876">
        <v>0</v>
      </c>
    </row>
    <row r="15877" spans="2:10" x14ac:dyDescent="0.35">
      <c r="C15877" t="s">
        <v>1877</v>
      </c>
      <c r="D15877" s="4">
        <v>58931</v>
      </c>
      <c r="I15877" s="4">
        <v>58931</v>
      </c>
      <c r="J15877" s="4">
        <v>58931</v>
      </c>
    </row>
    <row r="15878" spans="2:10" x14ac:dyDescent="0.35">
      <c r="B15878" t="s">
        <v>55</v>
      </c>
      <c r="D15878" s="4">
        <v>971890</v>
      </c>
      <c r="E15878" s="4">
        <v>4608619</v>
      </c>
      <c r="F15878" s="4">
        <v>336767</v>
      </c>
      <c r="G15878" s="4">
        <v>29962</v>
      </c>
      <c r="H15878" s="4">
        <v>3016088</v>
      </c>
      <c r="I15878" s="4">
        <v>8963326</v>
      </c>
      <c r="J15878" s="4">
        <v>5580509</v>
      </c>
    </row>
    <row r="15879" spans="2:10" x14ac:dyDescent="0.35">
      <c r="B15879" t="s">
        <v>1878</v>
      </c>
      <c r="C15879" t="s">
        <v>1879</v>
      </c>
      <c r="D15879" s="4">
        <v>22558</v>
      </c>
      <c r="I15879" s="4">
        <v>22558</v>
      </c>
      <c r="J15879" s="4">
        <v>22558</v>
      </c>
    </row>
    <row r="15880" spans="2:10" x14ac:dyDescent="0.35">
      <c r="C15880" t="s">
        <v>1881</v>
      </c>
      <c r="D15880" s="4">
        <v>188691</v>
      </c>
      <c r="I15880" s="4">
        <v>188691</v>
      </c>
      <c r="J15880" s="4">
        <v>188691</v>
      </c>
    </row>
    <row r="15881" spans="2:10" x14ac:dyDescent="0.35">
      <c r="C15881" t="s">
        <v>1882</v>
      </c>
      <c r="D15881" s="4">
        <v>65055</v>
      </c>
      <c r="I15881" s="4">
        <v>65055</v>
      </c>
      <c r="J15881" s="4">
        <v>65055</v>
      </c>
    </row>
    <row r="15882" spans="2:10" x14ac:dyDescent="0.35">
      <c r="C15882" t="s">
        <v>1884</v>
      </c>
      <c r="D15882" s="4">
        <v>13997</v>
      </c>
      <c r="I15882" s="4">
        <v>13997</v>
      </c>
      <c r="J15882" s="4">
        <v>13997</v>
      </c>
    </row>
    <row r="15883" spans="2:10" x14ac:dyDescent="0.35">
      <c r="B15883" t="s">
        <v>56</v>
      </c>
      <c r="D15883" s="4">
        <v>290301</v>
      </c>
      <c r="I15883" s="4">
        <v>290301</v>
      </c>
      <c r="J15883" s="4">
        <v>290301</v>
      </c>
    </row>
    <row r="15884" spans="2:10" x14ac:dyDescent="0.35">
      <c r="B15884" t="s">
        <v>1885</v>
      </c>
      <c r="C15884" t="s">
        <v>1886</v>
      </c>
      <c r="F15884" s="4">
        <v>28279</v>
      </c>
      <c r="I15884" s="4">
        <v>28279</v>
      </c>
      <c r="J15884">
        <v>0</v>
      </c>
    </row>
    <row r="15885" spans="2:10" x14ac:dyDescent="0.35">
      <c r="B15885" t="s">
        <v>57</v>
      </c>
      <c r="F15885" s="4">
        <v>28279</v>
      </c>
      <c r="I15885" s="4">
        <v>28279</v>
      </c>
      <c r="J15885">
        <v>0</v>
      </c>
    </row>
    <row r="15886" spans="2:10" x14ac:dyDescent="0.35">
      <c r="B15886" t="s">
        <v>1887</v>
      </c>
      <c r="C15886" t="s">
        <v>1888</v>
      </c>
      <c r="H15886" s="4">
        <v>384000</v>
      </c>
      <c r="I15886" s="4">
        <v>384000</v>
      </c>
      <c r="J15886">
        <v>0</v>
      </c>
    </row>
    <row r="15887" spans="2:10" x14ac:dyDescent="0.35">
      <c r="C15887" t="s">
        <v>1889</v>
      </c>
      <c r="E15887" s="4">
        <v>1260000</v>
      </c>
      <c r="I15887" s="4">
        <v>1260000</v>
      </c>
      <c r="J15887">
        <v>1260000</v>
      </c>
    </row>
    <row r="15888" spans="2:10" x14ac:dyDescent="0.35">
      <c r="C15888" t="s">
        <v>1890</v>
      </c>
      <c r="E15888" s="4">
        <v>307500</v>
      </c>
      <c r="I15888" s="4">
        <v>307500</v>
      </c>
      <c r="J15888">
        <v>307500</v>
      </c>
    </row>
    <row r="15889" spans="1:10" x14ac:dyDescent="0.35">
      <c r="B15889" t="s">
        <v>58</v>
      </c>
      <c r="E15889" s="4">
        <v>1567500</v>
      </c>
      <c r="H15889" s="4">
        <v>384000</v>
      </c>
      <c r="I15889" s="4">
        <v>1951500</v>
      </c>
      <c r="J15889">
        <v>1567500</v>
      </c>
    </row>
    <row r="15890" spans="1:10" x14ac:dyDescent="0.35">
      <c r="A15890" t="s">
        <v>1818</v>
      </c>
      <c r="D15890" s="4">
        <v>38553317</v>
      </c>
      <c r="E15890" s="4">
        <v>7251927</v>
      </c>
      <c r="F15890" s="4">
        <v>11678170</v>
      </c>
      <c r="G15890" s="4">
        <v>6102273</v>
      </c>
      <c r="H15890" s="4">
        <v>5238006</v>
      </c>
      <c r="I15890" s="4">
        <v>68823693</v>
      </c>
      <c r="J15890" s="4">
        <v>45805244</v>
      </c>
    </row>
    <row r="15891" spans="1:10" x14ac:dyDescent="0.35">
      <c r="A15891" t="s">
        <v>1977</v>
      </c>
      <c r="B15891" t="s">
        <v>1842</v>
      </c>
      <c r="C15891" t="s">
        <v>1843</v>
      </c>
      <c r="D15891" s="4">
        <v>7607442</v>
      </c>
      <c r="F15891" s="4">
        <v>1649200</v>
      </c>
      <c r="I15891" s="4">
        <v>9256642</v>
      </c>
      <c r="J15891" s="4">
        <v>7607442</v>
      </c>
    </row>
    <row r="15892" spans="1:10" x14ac:dyDescent="0.35">
      <c r="C15892" t="s">
        <v>1844</v>
      </c>
      <c r="D15892" s="4">
        <v>68493</v>
      </c>
      <c r="E15892" s="4">
        <v>311002</v>
      </c>
      <c r="F15892" s="4">
        <v>29700</v>
      </c>
      <c r="G15892" s="4">
        <v>403268</v>
      </c>
      <c r="H15892" s="4">
        <v>12600</v>
      </c>
      <c r="I15892" s="4">
        <v>825063</v>
      </c>
      <c r="J15892" s="4">
        <v>379495</v>
      </c>
    </row>
    <row r="15893" spans="1:10" x14ac:dyDescent="0.35">
      <c r="C15893" t="s">
        <v>1845</v>
      </c>
      <c r="D15893" s="4">
        <v>24754</v>
      </c>
      <c r="G15893" s="4">
        <v>761277</v>
      </c>
      <c r="I15893" s="4">
        <v>786031</v>
      </c>
      <c r="J15893" s="4">
        <v>24754</v>
      </c>
    </row>
    <row r="15894" spans="1:10" x14ac:dyDescent="0.35">
      <c r="B15894" t="s">
        <v>51</v>
      </c>
      <c r="D15894" s="4">
        <v>7700689</v>
      </c>
      <c r="E15894" s="4">
        <v>311002</v>
      </c>
      <c r="F15894" s="4">
        <v>1678900</v>
      </c>
      <c r="G15894" s="4">
        <v>1164545</v>
      </c>
      <c r="H15894" s="4">
        <v>12600</v>
      </c>
      <c r="I15894" s="4">
        <v>10867736</v>
      </c>
      <c r="J15894" s="4">
        <v>8011691</v>
      </c>
    </row>
    <row r="15895" spans="1:10" x14ac:dyDescent="0.35">
      <c r="B15895" t="s">
        <v>1843</v>
      </c>
      <c r="C15895" t="s">
        <v>1846</v>
      </c>
      <c r="D15895" s="4">
        <v>7606220</v>
      </c>
      <c r="E15895" s="4">
        <v>1842210</v>
      </c>
      <c r="F15895" s="4">
        <v>542709</v>
      </c>
      <c r="H15895" s="4">
        <v>1820000</v>
      </c>
      <c r="I15895" s="4">
        <v>11811139</v>
      </c>
      <c r="J15895" s="4">
        <v>9448430</v>
      </c>
    </row>
    <row r="15896" spans="1:10" x14ac:dyDescent="0.35">
      <c r="C15896" t="s">
        <v>1847</v>
      </c>
      <c r="D15896" s="4">
        <v>1444116</v>
      </c>
      <c r="F15896" s="4">
        <v>135135</v>
      </c>
      <c r="G15896" s="4">
        <v>2200000</v>
      </c>
      <c r="I15896" s="4">
        <v>3779251</v>
      </c>
      <c r="J15896" s="4">
        <v>1444116</v>
      </c>
    </row>
    <row r="15897" spans="1:10" x14ac:dyDescent="0.35">
      <c r="C15897" t="s">
        <v>1848</v>
      </c>
      <c r="D15897" s="4">
        <v>103229</v>
      </c>
      <c r="I15897" s="4">
        <v>103229</v>
      </c>
      <c r="J15897" s="4">
        <v>103229</v>
      </c>
    </row>
    <row r="15898" spans="1:10" x14ac:dyDescent="0.35">
      <c r="B15898" t="s">
        <v>52</v>
      </c>
      <c r="D15898" s="4">
        <v>9153565</v>
      </c>
      <c r="E15898" s="4">
        <v>1842210</v>
      </c>
      <c r="F15898" s="4">
        <v>677844</v>
      </c>
      <c r="G15898" s="4">
        <v>2200000</v>
      </c>
      <c r="H15898" s="4">
        <v>1820000</v>
      </c>
      <c r="I15898" s="4">
        <v>15693620</v>
      </c>
      <c r="J15898" s="4">
        <v>10995775</v>
      </c>
    </row>
    <row r="15899" spans="1:10" x14ac:dyDescent="0.35">
      <c r="B15899" t="s">
        <v>1844</v>
      </c>
      <c r="C15899" t="s">
        <v>1851</v>
      </c>
      <c r="D15899" s="4">
        <v>5539</v>
      </c>
      <c r="E15899" s="4">
        <v>109361</v>
      </c>
      <c r="I15899" s="4">
        <v>114900</v>
      </c>
      <c r="J15899" s="4">
        <v>114900</v>
      </c>
    </row>
    <row r="15900" spans="1:10" x14ac:dyDescent="0.35">
      <c r="C15900" t="s">
        <v>1852</v>
      </c>
      <c r="G15900" s="4">
        <v>4089</v>
      </c>
      <c r="H15900" s="4">
        <v>2726</v>
      </c>
      <c r="I15900" s="4">
        <v>6815</v>
      </c>
      <c r="J15900">
        <v>0</v>
      </c>
    </row>
    <row r="15901" spans="1:10" x14ac:dyDescent="0.35">
      <c r="C15901" t="s">
        <v>1893</v>
      </c>
      <c r="G15901" s="4">
        <v>2389</v>
      </c>
      <c r="H15901" s="4">
        <v>11946</v>
      </c>
      <c r="I15901" s="4">
        <v>14335</v>
      </c>
      <c r="J15901">
        <v>0</v>
      </c>
    </row>
    <row r="15902" spans="1:10" x14ac:dyDescent="0.35">
      <c r="C15902" t="s">
        <v>1854</v>
      </c>
      <c r="D15902" s="4">
        <v>3905</v>
      </c>
      <c r="E15902" s="4">
        <v>47074</v>
      </c>
      <c r="F15902" s="4">
        <v>383319</v>
      </c>
      <c r="I15902" s="4">
        <v>434298</v>
      </c>
      <c r="J15902" s="4">
        <v>50979</v>
      </c>
    </row>
    <row r="15903" spans="1:10" x14ac:dyDescent="0.35">
      <c r="C15903" t="s">
        <v>1855</v>
      </c>
      <c r="D15903" s="4">
        <v>4442</v>
      </c>
      <c r="E15903" s="4">
        <v>27748</v>
      </c>
      <c r="F15903" s="4">
        <v>108262</v>
      </c>
      <c r="I15903" s="4">
        <v>140452</v>
      </c>
      <c r="J15903" s="4">
        <v>32190</v>
      </c>
    </row>
    <row r="15904" spans="1:10" x14ac:dyDescent="0.35">
      <c r="C15904" t="s">
        <v>1856</v>
      </c>
      <c r="I15904" s="4">
        <v>0</v>
      </c>
      <c r="J15904">
        <v>0</v>
      </c>
    </row>
    <row r="15905" spans="2:10" x14ac:dyDescent="0.35">
      <c r="C15905" t="s">
        <v>1857</v>
      </c>
      <c r="D15905" s="4">
        <v>17572</v>
      </c>
      <c r="F15905" s="4">
        <v>56354</v>
      </c>
      <c r="I15905" s="4">
        <v>73926</v>
      </c>
      <c r="J15905" s="4">
        <v>17572</v>
      </c>
    </row>
    <row r="15906" spans="2:10" x14ac:dyDescent="0.35">
      <c r="C15906" t="s">
        <v>1858</v>
      </c>
      <c r="G15906" s="4">
        <v>8044</v>
      </c>
      <c r="H15906" s="4">
        <v>59326</v>
      </c>
      <c r="I15906" s="4">
        <v>67370</v>
      </c>
      <c r="J15906">
        <v>0</v>
      </c>
    </row>
    <row r="15907" spans="2:10" x14ac:dyDescent="0.35">
      <c r="C15907" t="s">
        <v>1859</v>
      </c>
      <c r="F15907" s="4">
        <v>100000</v>
      </c>
      <c r="G15907" s="4">
        <v>25000</v>
      </c>
      <c r="H15907" s="4">
        <v>1000003</v>
      </c>
      <c r="I15907" s="4">
        <v>1125003</v>
      </c>
      <c r="J15907">
        <v>0</v>
      </c>
    </row>
    <row r="15908" spans="2:10" x14ac:dyDescent="0.35">
      <c r="C15908" t="s">
        <v>1860</v>
      </c>
      <c r="E15908" s="4">
        <v>108703</v>
      </c>
      <c r="F15908" s="4">
        <v>217406</v>
      </c>
      <c r="H15908" s="4">
        <v>1195733</v>
      </c>
      <c r="I15908" s="4">
        <v>1521842</v>
      </c>
      <c r="J15908">
        <v>108703</v>
      </c>
    </row>
    <row r="15909" spans="2:10" x14ac:dyDescent="0.35">
      <c r="C15909" t="s">
        <v>1861</v>
      </c>
      <c r="D15909" s="4">
        <v>9261</v>
      </c>
      <c r="E15909" s="4">
        <v>34277</v>
      </c>
      <c r="I15909" s="4">
        <v>43538</v>
      </c>
      <c r="J15909" s="4">
        <v>43538</v>
      </c>
    </row>
    <row r="15910" spans="2:10" x14ac:dyDescent="0.35">
      <c r="C15910" t="s">
        <v>1863</v>
      </c>
      <c r="E15910" s="4">
        <v>23876</v>
      </c>
      <c r="I15910" s="4">
        <v>23876</v>
      </c>
      <c r="J15910">
        <v>23876</v>
      </c>
    </row>
    <row r="15911" spans="2:10" x14ac:dyDescent="0.35">
      <c r="B15911" t="s">
        <v>54</v>
      </c>
      <c r="D15911" s="4">
        <v>40719</v>
      </c>
      <c r="E15911" s="4">
        <v>351039</v>
      </c>
      <c r="F15911" s="4">
        <v>865341</v>
      </c>
      <c r="G15911" s="4">
        <v>39522</v>
      </c>
      <c r="H15911" s="4">
        <v>2269734</v>
      </c>
      <c r="I15911" s="4">
        <v>3566355</v>
      </c>
      <c r="J15911" s="4">
        <v>391758</v>
      </c>
    </row>
    <row r="15912" spans="2:10" x14ac:dyDescent="0.35">
      <c r="B15912" t="s">
        <v>1845</v>
      </c>
      <c r="C15912" t="s">
        <v>1864</v>
      </c>
      <c r="E15912" s="4">
        <v>11158</v>
      </c>
      <c r="F15912" s="4">
        <v>11158</v>
      </c>
      <c r="I15912" s="4">
        <v>22317</v>
      </c>
      <c r="J15912">
        <v>11158</v>
      </c>
    </row>
    <row r="15913" spans="2:10" x14ac:dyDescent="0.35">
      <c r="C15913" t="s">
        <v>1866</v>
      </c>
      <c r="I15913" s="4">
        <v>0</v>
      </c>
      <c r="J15913">
        <v>0</v>
      </c>
    </row>
    <row r="15914" spans="2:10" x14ac:dyDescent="0.35">
      <c r="C15914" t="s">
        <v>1867</v>
      </c>
      <c r="D15914" s="4">
        <v>943743</v>
      </c>
      <c r="E15914" s="4">
        <v>309094</v>
      </c>
      <c r="H15914" s="4">
        <v>513463</v>
      </c>
      <c r="I15914" s="4">
        <v>1766301</v>
      </c>
      <c r="J15914" s="4">
        <v>1252837</v>
      </c>
    </row>
    <row r="15915" spans="2:10" x14ac:dyDescent="0.35">
      <c r="C15915" t="s">
        <v>1868</v>
      </c>
      <c r="D15915" s="4">
        <v>947863</v>
      </c>
      <c r="E15915" s="4">
        <v>136580</v>
      </c>
      <c r="H15915" s="4">
        <v>201171</v>
      </c>
      <c r="I15915" s="4">
        <v>1285614</v>
      </c>
      <c r="J15915" s="4">
        <v>1084443</v>
      </c>
    </row>
    <row r="15916" spans="2:10" x14ac:dyDescent="0.35">
      <c r="C15916" t="s">
        <v>1869</v>
      </c>
      <c r="D15916" s="4">
        <v>196563</v>
      </c>
      <c r="E15916" s="4">
        <v>191520</v>
      </c>
      <c r="H15916" s="4">
        <v>35520</v>
      </c>
      <c r="I15916" s="4">
        <v>423603</v>
      </c>
      <c r="J15916" s="4">
        <v>388083</v>
      </c>
    </row>
    <row r="15917" spans="2:10" x14ac:dyDescent="0.35">
      <c r="C15917" t="s">
        <v>1870</v>
      </c>
      <c r="D15917" s="4">
        <v>1502088</v>
      </c>
      <c r="E15917" s="4">
        <v>1252960</v>
      </c>
      <c r="G15917" s="4">
        <v>9755</v>
      </c>
      <c r="H15917" s="4">
        <v>11805</v>
      </c>
      <c r="I15917" s="4">
        <v>2776608</v>
      </c>
      <c r="J15917" s="4">
        <v>2755048</v>
      </c>
    </row>
    <row r="15918" spans="2:10" x14ac:dyDescent="0.35">
      <c r="C15918" t="s">
        <v>1871</v>
      </c>
      <c r="D15918" s="4">
        <v>8025</v>
      </c>
      <c r="E15918" s="4">
        <v>2160000</v>
      </c>
      <c r="F15918" s="4">
        <v>20465</v>
      </c>
      <c r="H15918" s="4">
        <v>10937125</v>
      </c>
      <c r="I15918" s="4">
        <v>13125615</v>
      </c>
      <c r="J15918" s="4">
        <v>2168025</v>
      </c>
    </row>
    <row r="15919" spans="2:10" x14ac:dyDescent="0.35">
      <c r="C15919" t="s">
        <v>1872</v>
      </c>
      <c r="D15919" s="4">
        <v>100924</v>
      </c>
      <c r="E15919" s="4">
        <v>98000</v>
      </c>
      <c r="I15919" s="4">
        <v>198924</v>
      </c>
      <c r="J15919" s="4">
        <v>198924</v>
      </c>
    </row>
    <row r="15920" spans="2:10" x14ac:dyDescent="0.35">
      <c r="C15920" t="s">
        <v>1875</v>
      </c>
      <c r="D15920" s="4">
        <v>0</v>
      </c>
      <c r="H15920" s="4">
        <v>20924</v>
      </c>
      <c r="I15920" s="4">
        <v>20924</v>
      </c>
      <c r="J15920" s="4">
        <v>0</v>
      </c>
    </row>
    <row r="15921" spans="1:10" x14ac:dyDescent="0.35">
      <c r="C15921" t="s">
        <v>1877</v>
      </c>
      <c r="D15921" s="4">
        <v>24841</v>
      </c>
      <c r="I15921" s="4">
        <v>24841</v>
      </c>
      <c r="J15921" s="4">
        <v>24841</v>
      </c>
    </row>
    <row r="15922" spans="1:10" x14ac:dyDescent="0.35">
      <c r="B15922" t="s">
        <v>55</v>
      </c>
      <c r="D15922" s="4">
        <v>3724047</v>
      </c>
      <c r="E15922" s="4">
        <v>4159312</v>
      </c>
      <c r="F15922" s="4">
        <v>31624</v>
      </c>
      <c r="G15922" s="4">
        <v>9755</v>
      </c>
      <c r="H15922" s="4">
        <v>11720007</v>
      </c>
      <c r="I15922" s="4">
        <v>19644746</v>
      </c>
      <c r="J15922" s="4">
        <v>7883359</v>
      </c>
    </row>
    <row r="15923" spans="1:10" x14ac:dyDescent="0.35">
      <c r="B15923" t="s">
        <v>1878</v>
      </c>
      <c r="C15923" t="s">
        <v>1879</v>
      </c>
      <c r="D15923" s="4">
        <v>144596</v>
      </c>
      <c r="I15923" s="4">
        <v>144596</v>
      </c>
      <c r="J15923" s="4">
        <v>144596</v>
      </c>
    </row>
    <row r="15924" spans="1:10" x14ac:dyDescent="0.35">
      <c r="C15924" t="s">
        <v>1881</v>
      </c>
      <c r="D15924" s="4">
        <v>64768</v>
      </c>
      <c r="I15924" s="4">
        <v>64768</v>
      </c>
      <c r="J15924" s="4">
        <v>64768</v>
      </c>
    </row>
    <row r="15925" spans="1:10" x14ac:dyDescent="0.35">
      <c r="C15925" t="s">
        <v>1884</v>
      </c>
      <c r="D15925" s="4">
        <v>2333</v>
      </c>
      <c r="I15925" s="4">
        <v>2333</v>
      </c>
      <c r="J15925" s="4">
        <v>2333</v>
      </c>
    </row>
    <row r="15926" spans="1:10" x14ac:dyDescent="0.35">
      <c r="B15926" t="s">
        <v>56</v>
      </c>
      <c r="D15926" s="4">
        <v>211697</v>
      </c>
      <c r="I15926" s="4">
        <v>211697</v>
      </c>
      <c r="J15926" s="4">
        <v>211697</v>
      </c>
    </row>
    <row r="15927" spans="1:10" x14ac:dyDescent="0.35">
      <c r="B15927" t="s">
        <v>1887</v>
      </c>
      <c r="C15927" t="s">
        <v>1889</v>
      </c>
      <c r="E15927" s="4">
        <v>761250</v>
      </c>
      <c r="I15927" s="4">
        <v>761250</v>
      </c>
      <c r="J15927">
        <v>761250</v>
      </c>
    </row>
    <row r="15928" spans="1:10" x14ac:dyDescent="0.35">
      <c r="C15928" t="s">
        <v>1890</v>
      </c>
      <c r="E15928" s="4">
        <v>322500</v>
      </c>
      <c r="I15928" s="4">
        <v>322500</v>
      </c>
      <c r="J15928">
        <v>322500</v>
      </c>
    </row>
    <row r="15929" spans="1:10" x14ac:dyDescent="0.35">
      <c r="B15929" t="s">
        <v>58</v>
      </c>
      <c r="E15929" s="4">
        <v>1083750</v>
      </c>
      <c r="I15929" s="4">
        <v>1083750</v>
      </c>
      <c r="J15929">
        <v>1083750</v>
      </c>
    </row>
    <row r="15930" spans="1:10" x14ac:dyDescent="0.35">
      <c r="A15930" t="s">
        <v>1819</v>
      </c>
      <c r="D15930" s="4">
        <v>20830717</v>
      </c>
      <c r="E15930" s="4">
        <v>7747313</v>
      </c>
      <c r="F15930" s="4">
        <v>3253709</v>
      </c>
      <c r="G15930" s="4">
        <v>3413822</v>
      </c>
      <c r="H15930" s="4">
        <v>15822341</v>
      </c>
      <c r="I15930" s="4">
        <v>51067903</v>
      </c>
      <c r="J15930" s="4">
        <v>28578030</v>
      </c>
    </row>
    <row r="15931" spans="1:10" x14ac:dyDescent="0.35">
      <c r="A15931" t="s">
        <v>1977</v>
      </c>
      <c r="B15931" t="s">
        <v>1842</v>
      </c>
      <c r="C15931" t="s">
        <v>1843</v>
      </c>
      <c r="D15931" s="4">
        <v>1884478</v>
      </c>
      <c r="F15931" s="4">
        <v>984200</v>
      </c>
      <c r="I15931" s="4">
        <v>2868678</v>
      </c>
      <c r="J15931" s="4">
        <v>1884478</v>
      </c>
    </row>
    <row r="15932" spans="1:10" x14ac:dyDescent="0.35">
      <c r="C15932" t="s">
        <v>1844</v>
      </c>
      <c r="D15932" s="4">
        <v>49069</v>
      </c>
      <c r="E15932" s="4">
        <v>100778</v>
      </c>
      <c r="G15932" s="4">
        <v>133037</v>
      </c>
      <c r="H15932" s="4">
        <v>37350</v>
      </c>
      <c r="I15932" s="4">
        <v>320234</v>
      </c>
      <c r="J15932" s="4">
        <v>149847</v>
      </c>
    </row>
    <row r="15933" spans="1:10" x14ac:dyDescent="0.35">
      <c r="C15933" t="s">
        <v>1845</v>
      </c>
      <c r="D15933" s="4">
        <v>9450</v>
      </c>
      <c r="G15933" s="4">
        <v>248339</v>
      </c>
      <c r="I15933" s="4">
        <v>257789</v>
      </c>
      <c r="J15933" s="4">
        <v>9450</v>
      </c>
    </row>
    <row r="15934" spans="1:10" x14ac:dyDescent="0.35">
      <c r="B15934" t="s">
        <v>51</v>
      </c>
      <c r="D15934" s="4">
        <v>1942997</v>
      </c>
      <c r="E15934" s="4">
        <v>100778</v>
      </c>
      <c r="F15934" s="4">
        <v>984200</v>
      </c>
      <c r="G15934" s="4">
        <v>381376</v>
      </c>
      <c r="H15934" s="4">
        <v>37350</v>
      </c>
      <c r="I15934" s="4">
        <v>3446701</v>
      </c>
      <c r="J15934" s="4">
        <v>2043775</v>
      </c>
    </row>
    <row r="15935" spans="1:10" x14ac:dyDescent="0.35">
      <c r="B15935" t="s">
        <v>1843</v>
      </c>
      <c r="C15935" t="s">
        <v>1846</v>
      </c>
      <c r="D15935" s="4">
        <v>1024068</v>
      </c>
      <c r="F15935" s="4">
        <v>980000</v>
      </c>
      <c r="G15935" s="4">
        <v>526401</v>
      </c>
      <c r="H15935" s="4">
        <v>720000</v>
      </c>
      <c r="I15935" s="4">
        <v>3250468</v>
      </c>
      <c r="J15935" s="4">
        <v>1024068</v>
      </c>
    </row>
    <row r="15936" spans="1:10" x14ac:dyDescent="0.35">
      <c r="C15936" t="s">
        <v>1847</v>
      </c>
      <c r="D15936" s="4">
        <v>312477</v>
      </c>
      <c r="G15936" s="4">
        <v>550000</v>
      </c>
      <c r="I15936" s="4">
        <v>862477</v>
      </c>
      <c r="J15936" s="4">
        <v>312477</v>
      </c>
    </row>
    <row r="15937" spans="2:10" x14ac:dyDescent="0.35">
      <c r="C15937" t="s">
        <v>1848</v>
      </c>
      <c r="D15937" s="4">
        <v>10473</v>
      </c>
      <c r="I15937" s="4">
        <v>10473</v>
      </c>
      <c r="J15937" s="4">
        <v>10473</v>
      </c>
    </row>
    <row r="15938" spans="2:10" x14ac:dyDescent="0.35">
      <c r="B15938" t="s">
        <v>52</v>
      </c>
      <c r="D15938" s="4">
        <v>1347018</v>
      </c>
      <c r="F15938" s="4">
        <v>980000</v>
      </c>
      <c r="G15938" s="4">
        <v>1076401</v>
      </c>
      <c r="H15938" s="4">
        <v>720000</v>
      </c>
      <c r="I15938" s="4">
        <v>4123418</v>
      </c>
      <c r="J15938" s="4">
        <v>1347018</v>
      </c>
    </row>
    <row r="15939" spans="2:10" x14ac:dyDescent="0.35">
      <c r="B15939" t="s">
        <v>1844</v>
      </c>
      <c r="C15939" t="s">
        <v>1851</v>
      </c>
      <c r="E15939" s="4">
        <v>55497</v>
      </c>
      <c r="I15939" s="4">
        <v>55497</v>
      </c>
      <c r="J15939">
        <v>55497</v>
      </c>
    </row>
    <row r="15940" spans="2:10" x14ac:dyDescent="0.35">
      <c r="C15940" t="s">
        <v>1893</v>
      </c>
      <c r="G15940" s="4">
        <v>1195</v>
      </c>
      <c r="I15940" s="4">
        <v>1195</v>
      </c>
      <c r="J15940">
        <v>0</v>
      </c>
    </row>
    <row r="15941" spans="2:10" x14ac:dyDescent="0.35">
      <c r="C15941" t="s">
        <v>1854</v>
      </c>
      <c r="D15941" s="4">
        <v>10067</v>
      </c>
      <c r="H15941" s="4">
        <v>147948</v>
      </c>
      <c r="I15941" s="4">
        <v>158014</v>
      </c>
      <c r="J15941" s="4">
        <v>10067</v>
      </c>
    </row>
    <row r="15942" spans="2:10" x14ac:dyDescent="0.35">
      <c r="C15942" t="s">
        <v>1855</v>
      </c>
      <c r="D15942" s="4">
        <v>2535</v>
      </c>
      <c r="G15942" s="4">
        <v>93209</v>
      </c>
      <c r="I15942" s="4">
        <v>95744</v>
      </c>
      <c r="J15942" s="4">
        <v>2535</v>
      </c>
    </row>
    <row r="15943" spans="2:10" x14ac:dyDescent="0.35">
      <c r="C15943" t="s">
        <v>1856</v>
      </c>
      <c r="I15943" s="4">
        <v>0</v>
      </c>
      <c r="J15943">
        <v>0</v>
      </c>
    </row>
    <row r="15944" spans="2:10" x14ac:dyDescent="0.35">
      <c r="C15944" t="s">
        <v>1857</v>
      </c>
      <c r="D15944" s="4">
        <v>2037</v>
      </c>
      <c r="I15944" s="4">
        <v>2037</v>
      </c>
      <c r="J15944" s="4">
        <v>2037</v>
      </c>
    </row>
    <row r="15945" spans="2:10" x14ac:dyDescent="0.35">
      <c r="C15945" t="s">
        <v>1858</v>
      </c>
      <c r="H15945" s="4">
        <v>16088</v>
      </c>
      <c r="I15945" s="4">
        <v>16088</v>
      </c>
      <c r="J15945">
        <v>0</v>
      </c>
    </row>
    <row r="15946" spans="2:10" x14ac:dyDescent="0.35">
      <c r="C15946" t="s">
        <v>1859</v>
      </c>
      <c r="F15946" s="4">
        <v>275000</v>
      </c>
      <c r="G15946" s="4">
        <v>25000</v>
      </c>
      <c r="H15946" s="4">
        <v>75000</v>
      </c>
      <c r="I15946" s="4">
        <v>375000</v>
      </c>
      <c r="J15946">
        <v>0</v>
      </c>
    </row>
    <row r="15947" spans="2:10" x14ac:dyDescent="0.35">
      <c r="C15947" t="s">
        <v>1860</v>
      </c>
      <c r="F15947" s="4">
        <v>217406</v>
      </c>
      <c r="I15947" s="4">
        <v>217406</v>
      </c>
      <c r="J15947">
        <v>0</v>
      </c>
    </row>
    <row r="15948" spans="2:10" x14ac:dyDescent="0.35">
      <c r="C15948" t="s">
        <v>1861</v>
      </c>
      <c r="D15948" s="4">
        <v>1521</v>
      </c>
      <c r="E15948" s="4">
        <v>17955</v>
      </c>
      <c r="I15948" s="4">
        <v>19476</v>
      </c>
      <c r="J15948" s="4">
        <v>19476</v>
      </c>
    </row>
    <row r="15949" spans="2:10" x14ac:dyDescent="0.35">
      <c r="B15949" t="s">
        <v>54</v>
      </c>
      <c r="D15949" s="4">
        <v>16160</v>
      </c>
      <c r="E15949" s="4">
        <v>73451</v>
      </c>
      <c r="F15949" s="4">
        <v>492406</v>
      </c>
      <c r="G15949" s="4">
        <v>119403</v>
      </c>
      <c r="H15949" s="4">
        <v>239036</v>
      </c>
      <c r="I15949" s="4">
        <v>940456</v>
      </c>
      <c r="J15949" s="4">
        <v>89611</v>
      </c>
    </row>
    <row r="15950" spans="2:10" x14ac:dyDescent="0.35">
      <c r="B15950" t="s">
        <v>1845</v>
      </c>
      <c r="C15950" t="s">
        <v>1865</v>
      </c>
      <c r="E15950" s="4">
        <v>0</v>
      </c>
      <c r="I15950" s="4">
        <v>0</v>
      </c>
      <c r="J15950">
        <v>0</v>
      </c>
    </row>
    <row r="15951" spans="2:10" x14ac:dyDescent="0.35">
      <c r="C15951" t="s">
        <v>1866</v>
      </c>
      <c r="I15951" s="4">
        <v>0</v>
      </c>
      <c r="J15951">
        <v>0</v>
      </c>
    </row>
    <row r="15952" spans="2:10" x14ac:dyDescent="0.35">
      <c r="C15952" t="s">
        <v>1867</v>
      </c>
      <c r="D15952" s="4">
        <v>87440</v>
      </c>
      <c r="F15952" s="4">
        <v>9000</v>
      </c>
      <c r="H15952" s="4">
        <v>284882</v>
      </c>
      <c r="I15952" s="4">
        <v>381322</v>
      </c>
      <c r="J15952" s="4">
        <v>87440</v>
      </c>
    </row>
    <row r="15953" spans="2:10" x14ac:dyDescent="0.35">
      <c r="C15953" t="s">
        <v>1868</v>
      </c>
      <c r="D15953" s="4">
        <v>4245</v>
      </c>
      <c r="H15953" s="4">
        <v>203260</v>
      </c>
      <c r="I15953" s="4">
        <v>207504</v>
      </c>
      <c r="J15953" s="4">
        <v>4245</v>
      </c>
    </row>
    <row r="15954" spans="2:10" x14ac:dyDescent="0.35">
      <c r="C15954" t="s">
        <v>1894</v>
      </c>
      <c r="D15954" s="4">
        <v>2619</v>
      </c>
      <c r="I15954" s="4">
        <v>2619</v>
      </c>
      <c r="J15954" s="4">
        <v>2619</v>
      </c>
    </row>
    <row r="15955" spans="2:10" x14ac:dyDescent="0.35">
      <c r="C15955" t="s">
        <v>1869</v>
      </c>
      <c r="H15955" s="4">
        <v>80640</v>
      </c>
      <c r="I15955" s="4">
        <v>80640</v>
      </c>
      <c r="J15955">
        <v>0</v>
      </c>
    </row>
    <row r="15956" spans="2:10" x14ac:dyDescent="0.35">
      <c r="C15956" t="s">
        <v>1870</v>
      </c>
      <c r="E15956" s="4">
        <v>818100</v>
      </c>
      <c r="G15956" s="4">
        <v>4877</v>
      </c>
      <c r="H15956" s="4">
        <v>0</v>
      </c>
      <c r="I15956" s="4">
        <v>822978</v>
      </c>
      <c r="J15956">
        <v>818100</v>
      </c>
    </row>
    <row r="15957" spans="2:10" x14ac:dyDescent="0.35">
      <c r="C15957" t="s">
        <v>1871</v>
      </c>
      <c r="D15957" s="4">
        <v>314523</v>
      </c>
      <c r="I15957" s="4">
        <v>314523</v>
      </c>
      <c r="J15957" s="4">
        <v>314523</v>
      </c>
    </row>
    <row r="15958" spans="2:10" x14ac:dyDescent="0.35">
      <c r="C15958" t="s">
        <v>1872</v>
      </c>
      <c r="D15958" s="4">
        <v>2924</v>
      </c>
      <c r="E15958" s="4">
        <v>98000</v>
      </c>
      <c r="I15958" s="4">
        <v>100924</v>
      </c>
      <c r="J15958" s="4">
        <v>100924</v>
      </c>
    </row>
    <row r="15959" spans="2:10" x14ac:dyDescent="0.35">
      <c r="C15959" t="s">
        <v>1875</v>
      </c>
      <c r="D15959" s="4">
        <v>0</v>
      </c>
      <c r="H15959" s="4">
        <v>23248</v>
      </c>
      <c r="I15959" s="4">
        <v>23248</v>
      </c>
      <c r="J15959" s="4">
        <v>0</v>
      </c>
    </row>
    <row r="15960" spans="2:10" x14ac:dyDescent="0.35">
      <c r="C15960" t="s">
        <v>1876</v>
      </c>
      <c r="H15960" s="4">
        <v>38640</v>
      </c>
      <c r="I15960" s="4">
        <v>38640</v>
      </c>
      <c r="J15960">
        <v>0</v>
      </c>
    </row>
    <row r="15961" spans="2:10" x14ac:dyDescent="0.35">
      <c r="B15961" t="s">
        <v>55</v>
      </c>
      <c r="D15961" s="4">
        <v>411750</v>
      </c>
      <c r="E15961" s="4">
        <v>916100</v>
      </c>
      <c r="F15961" s="4">
        <v>9000</v>
      </c>
      <c r="G15961" s="4">
        <v>4877</v>
      </c>
      <c r="H15961" s="4">
        <v>630670</v>
      </c>
      <c r="I15961" s="4">
        <v>1972398</v>
      </c>
      <c r="J15961" s="4">
        <v>1327850</v>
      </c>
    </row>
    <row r="15962" spans="2:10" x14ac:dyDescent="0.35">
      <c r="B15962" t="s">
        <v>1878</v>
      </c>
      <c r="C15962" t="s">
        <v>1879</v>
      </c>
      <c r="D15962" s="4">
        <v>55267</v>
      </c>
      <c r="I15962" s="4">
        <v>55267</v>
      </c>
      <c r="J15962" s="4">
        <v>55267</v>
      </c>
    </row>
    <row r="15963" spans="2:10" x14ac:dyDescent="0.35">
      <c r="C15963" t="s">
        <v>1881</v>
      </c>
      <c r="D15963" s="4">
        <v>135788</v>
      </c>
      <c r="I15963" s="4">
        <v>135788</v>
      </c>
      <c r="J15963" s="4">
        <v>135788</v>
      </c>
    </row>
    <row r="15964" spans="2:10" x14ac:dyDescent="0.35">
      <c r="C15964" t="s">
        <v>1900</v>
      </c>
      <c r="D15964" s="4">
        <v>1386</v>
      </c>
      <c r="I15964" s="4">
        <v>1386</v>
      </c>
      <c r="J15964" s="4">
        <v>1386</v>
      </c>
    </row>
    <row r="15965" spans="2:10" x14ac:dyDescent="0.35">
      <c r="C15965" t="s">
        <v>1884</v>
      </c>
      <c r="D15965" s="4">
        <v>3499</v>
      </c>
      <c r="I15965" s="4">
        <v>3499</v>
      </c>
      <c r="J15965" s="4">
        <v>3499</v>
      </c>
    </row>
    <row r="15966" spans="2:10" x14ac:dyDescent="0.35">
      <c r="B15966" t="s">
        <v>56</v>
      </c>
      <c r="D15966" s="4">
        <v>195941</v>
      </c>
      <c r="I15966" s="4">
        <v>195941</v>
      </c>
      <c r="J15966" s="4">
        <v>195941</v>
      </c>
    </row>
    <row r="15967" spans="2:10" x14ac:dyDescent="0.35">
      <c r="B15967" t="s">
        <v>1887</v>
      </c>
      <c r="C15967" t="s">
        <v>1888</v>
      </c>
      <c r="H15967" s="4">
        <v>192000</v>
      </c>
      <c r="I15967" s="4">
        <v>192000</v>
      </c>
      <c r="J15967">
        <v>0</v>
      </c>
    </row>
    <row r="15968" spans="2:10" x14ac:dyDescent="0.35">
      <c r="C15968" t="s">
        <v>1889</v>
      </c>
      <c r="E15968" s="4">
        <v>52500</v>
      </c>
      <c r="I15968" s="4">
        <v>52500</v>
      </c>
      <c r="J15968">
        <v>52500</v>
      </c>
    </row>
    <row r="15969" spans="1:10" x14ac:dyDescent="0.35">
      <c r="C15969" t="s">
        <v>1890</v>
      </c>
      <c r="E15969" s="4">
        <v>37500</v>
      </c>
      <c r="I15969" s="4">
        <v>37500</v>
      </c>
      <c r="J15969">
        <v>37500</v>
      </c>
    </row>
    <row r="15970" spans="1:10" x14ac:dyDescent="0.35">
      <c r="B15970" t="s">
        <v>58</v>
      </c>
      <c r="E15970" s="4">
        <v>90000</v>
      </c>
      <c r="H15970" s="4">
        <v>192000</v>
      </c>
      <c r="I15970" s="4">
        <v>282000</v>
      </c>
      <c r="J15970">
        <v>90000</v>
      </c>
    </row>
    <row r="15971" spans="1:10" x14ac:dyDescent="0.35">
      <c r="A15971" t="s">
        <v>1820</v>
      </c>
      <c r="D15971" s="4">
        <v>3913866</v>
      </c>
      <c r="E15971" s="4">
        <v>1180329</v>
      </c>
      <c r="F15971" s="4">
        <v>2465606</v>
      </c>
      <c r="G15971" s="4">
        <v>1582057</v>
      </c>
      <c r="H15971" s="4">
        <v>1819056</v>
      </c>
      <c r="I15971" s="4">
        <v>10960915</v>
      </c>
      <c r="J15971" s="4">
        <v>5094195</v>
      </c>
    </row>
    <row r="15972" spans="1:10" x14ac:dyDescent="0.35">
      <c r="A15972" t="s">
        <v>1977</v>
      </c>
      <c r="B15972" t="s">
        <v>1842</v>
      </c>
      <c r="C15972" t="s">
        <v>1843</v>
      </c>
      <c r="D15972" s="4">
        <v>2319745</v>
      </c>
      <c r="F15972" s="4">
        <v>638400</v>
      </c>
      <c r="I15972" s="4">
        <v>2958145</v>
      </c>
      <c r="J15972" s="4">
        <v>2319745</v>
      </c>
    </row>
    <row r="15973" spans="1:10" x14ac:dyDescent="0.35">
      <c r="C15973" t="s">
        <v>1844</v>
      </c>
      <c r="D15973" s="4">
        <v>55509</v>
      </c>
      <c r="E15973" s="4">
        <v>69204</v>
      </c>
      <c r="G15973" s="4">
        <v>161151</v>
      </c>
      <c r="H15973" s="4">
        <v>41850</v>
      </c>
      <c r="I15973" s="4">
        <v>327713</v>
      </c>
      <c r="J15973" s="4">
        <v>124713</v>
      </c>
    </row>
    <row r="15974" spans="1:10" x14ac:dyDescent="0.35">
      <c r="C15974" t="s">
        <v>1845</v>
      </c>
      <c r="D15974" s="4">
        <v>43222</v>
      </c>
      <c r="G15974" s="4">
        <v>289729</v>
      </c>
      <c r="I15974" s="4">
        <v>332951</v>
      </c>
      <c r="J15974" s="4">
        <v>43222</v>
      </c>
    </row>
    <row r="15975" spans="1:10" x14ac:dyDescent="0.35">
      <c r="B15975" t="s">
        <v>51</v>
      </c>
      <c r="D15975" s="4">
        <v>2418476</v>
      </c>
      <c r="E15975" s="4">
        <v>69204</v>
      </c>
      <c r="F15975" s="4">
        <v>638400</v>
      </c>
      <c r="G15975" s="4">
        <v>450879</v>
      </c>
      <c r="H15975" s="4">
        <v>41850</v>
      </c>
      <c r="I15975" s="4">
        <v>3618809</v>
      </c>
      <c r="J15975" s="4">
        <v>2487680</v>
      </c>
    </row>
    <row r="15976" spans="1:10" x14ac:dyDescent="0.35">
      <c r="B15976" t="s">
        <v>1843</v>
      </c>
      <c r="C15976" t="s">
        <v>1846</v>
      </c>
      <c r="D15976" s="4">
        <v>1017435</v>
      </c>
      <c r="F15976" s="4">
        <v>980000</v>
      </c>
      <c r="G15976" s="4">
        <v>589852</v>
      </c>
      <c r="H15976" s="4">
        <v>740160</v>
      </c>
      <c r="I15976" s="4">
        <v>3327447</v>
      </c>
      <c r="J15976" s="4">
        <v>1017435</v>
      </c>
    </row>
    <row r="15977" spans="1:10" x14ac:dyDescent="0.35">
      <c r="C15977" t="s">
        <v>1847</v>
      </c>
      <c r="D15977" s="4">
        <v>308611</v>
      </c>
      <c r="G15977" s="4">
        <v>550000</v>
      </c>
      <c r="I15977" s="4">
        <v>858611</v>
      </c>
      <c r="J15977" s="4">
        <v>308611</v>
      </c>
    </row>
    <row r="15978" spans="1:10" x14ac:dyDescent="0.35">
      <c r="C15978" t="s">
        <v>1848</v>
      </c>
      <c r="D15978" s="4">
        <v>28825</v>
      </c>
      <c r="I15978" s="4">
        <v>28825</v>
      </c>
      <c r="J15978" s="4">
        <v>28825</v>
      </c>
    </row>
    <row r="15979" spans="1:10" x14ac:dyDescent="0.35">
      <c r="B15979" t="s">
        <v>52</v>
      </c>
      <c r="D15979" s="4">
        <v>1354872</v>
      </c>
      <c r="F15979" s="4">
        <v>980000</v>
      </c>
      <c r="G15979" s="4">
        <v>1139852</v>
      </c>
      <c r="H15979" s="4">
        <v>740160</v>
      </c>
      <c r="I15979" s="4">
        <v>4214884</v>
      </c>
      <c r="J15979" s="4">
        <v>1354872</v>
      </c>
    </row>
    <row r="15980" spans="1:10" x14ac:dyDescent="0.35">
      <c r="B15980" t="s">
        <v>1844</v>
      </c>
      <c r="C15980" t="s">
        <v>1851</v>
      </c>
      <c r="D15980" s="4">
        <v>1481</v>
      </c>
      <c r="E15980" s="4">
        <v>53771</v>
      </c>
      <c r="I15980" s="4">
        <v>55253</v>
      </c>
      <c r="J15980" s="4">
        <v>55252</v>
      </c>
    </row>
    <row r="15981" spans="1:10" x14ac:dyDescent="0.35">
      <c r="C15981" t="s">
        <v>1893</v>
      </c>
      <c r="H15981" s="4">
        <v>2389</v>
      </c>
      <c r="I15981" s="4">
        <v>2389</v>
      </c>
      <c r="J15981">
        <v>0</v>
      </c>
    </row>
    <row r="15982" spans="1:10" x14ac:dyDescent="0.35">
      <c r="C15982" t="s">
        <v>1854</v>
      </c>
      <c r="D15982" s="4">
        <v>7180</v>
      </c>
      <c r="H15982" s="4">
        <v>134498</v>
      </c>
      <c r="I15982" s="4">
        <v>141677</v>
      </c>
      <c r="J15982" s="4">
        <v>7180</v>
      </c>
    </row>
    <row r="15983" spans="1:10" x14ac:dyDescent="0.35">
      <c r="C15983" t="s">
        <v>1855</v>
      </c>
      <c r="D15983" s="4">
        <v>1521</v>
      </c>
      <c r="F15983" s="4">
        <v>82027</v>
      </c>
      <c r="H15983" s="4">
        <v>34277</v>
      </c>
      <c r="I15983" s="4">
        <v>117825</v>
      </c>
      <c r="J15983" s="4">
        <v>1521</v>
      </c>
    </row>
    <row r="15984" spans="1:10" x14ac:dyDescent="0.35">
      <c r="C15984" t="s">
        <v>1856</v>
      </c>
      <c r="I15984" s="4">
        <v>0</v>
      </c>
      <c r="J15984">
        <v>0</v>
      </c>
    </row>
    <row r="15985" spans="2:10" x14ac:dyDescent="0.35">
      <c r="C15985" t="s">
        <v>1857</v>
      </c>
      <c r="D15985" s="4">
        <v>1358</v>
      </c>
      <c r="I15985" s="4">
        <v>1358</v>
      </c>
      <c r="J15985" s="4">
        <v>1358</v>
      </c>
    </row>
    <row r="15986" spans="2:10" x14ac:dyDescent="0.35">
      <c r="C15986" t="s">
        <v>1858</v>
      </c>
      <c r="D15986" s="4">
        <v>2975</v>
      </c>
      <c r="F15986" s="4">
        <v>8044</v>
      </c>
      <c r="H15986" s="4">
        <v>16088</v>
      </c>
      <c r="I15986" s="4">
        <v>27107</v>
      </c>
      <c r="J15986" s="4">
        <v>2975</v>
      </c>
    </row>
    <row r="15987" spans="2:10" x14ac:dyDescent="0.35">
      <c r="C15987" t="s">
        <v>1859</v>
      </c>
      <c r="F15987" s="4">
        <v>225000</v>
      </c>
      <c r="H15987" s="4">
        <v>75000</v>
      </c>
      <c r="I15987" s="4">
        <v>300000</v>
      </c>
      <c r="J15987">
        <v>0</v>
      </c>
    </row>
    <row r="15988" spans="2:10" x14ac:dyDescent="0.35">
      <c r="C15988" t="s">
        <v>1860</v>
      </c>
      <c r="F15988" s="4">
        <v>434812</v>
      </c>
      <c r="I15988" s="4">
        <v>434812</v>
      </c>
      <c r="J15988">
        <v>0</v>
      </c>
    </row>
    <row r="15989" spans="2:10" x14ac:dyDescent="0.35">
      <c r="C15989" t="s">
        <v>1861</v>
      </c>
      <c r="D15989" s="4">
        <v>467</v>
      </c>
      <c r="E15989" s="4">
        <v>19587</v>
      </c>
      <c r="I15989" s="4">
        <v>20054</v>
      </c>
      <c r="J15989" s="4">
        <v>20054</v>
      </c>
    </row>
    <row r="15990" spans="2:10" x14ac:dyDescent="0.35">
      <c r="B15990" t="s">
        <v>1844</v>
      </c>
      <c r="C15990" t="s">
        <v>1862</v>
      </c>
      <c r="F15990" s="4">
        <v>256274</v>
      </c>
      <c r="I15990" s="4">
        <v>256274</v>
      </c>
      <c r="J15990">
        <v>0</v>
      </c>
    </row>
    <row r="15991" spans="2:10" x14ac:dyDescent="0.35">
      <c r="B15991" t="s">
        <v>54</v>
      </c>
      <c r="D15991" s="4">
        <v>14981</v>
      </c>
      <c r="E15991" s="4">
        <v>73358</v>
      </c>
      <c r="F15991" s="4">
        <v>1006157</v>
      </c>
      <c r="H15991" s="4">
        <v>262253</v>
      </c>
      <c r="I15991" s="4">
        <v>1356749</v>
      </c>
      <c r="J15991" s="4">
        <v>88339</v>
      </c>
    </row>
    <row r="15992" spans="2:10" x14ac:dyDescent="0.35">
      <c r="B15992" t="s">
        <v>1845</v>
      </c>
      <c r="C15992" t="s">
        <v>1865</v>
      </c>
      <c r="E15992" s="4">
        <v>0</v>
      </c>
      <c r="I15992" s="4">
        <v>0</v>
      </c>
      <c r="J15992">
        <v>0</v>
      </c>
    </row>
    <row r="15993" spans="2:10" x14ac:dyDescent="0.35">
      <c r="C15993" t="s">
        <v>1866</v>
      </c>
      <c r="I15993" s="4">
        <v>0</v>
      </c>
      <c r="J15993">
        <v>0</v>
      </c>
    </row>
    <row r="15994" spans="2:10" x14ac:dyDescent="0.35">
      <c r="C15994" t="s">
        <v>1867</v>
      </c>
      <c r="D15994" s="4">
        <v>209066</v>
      </c>
      <c r="F15994" s="4">
        <v>18000</v>
      </c>
      <c r="H15994" s="4">
        <v>144052</v>
      </c>
      <c r="I15994" s="4">
        <v>371118</v>
      </c>
      <c r="J15994" s="4">
        <v>209066</v>
      </c>
    </row>
    <row r="15995" spans="2:10" x14ac:dyDescent="0.35">
      <c r="C15995" t="s">
        <v>1868</v>
      </c>
      <c r="D15995" s="4">
        <v>280</v>
      </c>
      <c r="H15995" s="4">
        <v>214632</v>
      </c>
      <c r="I15995" s="4">
        <v>214911</v>
      </c>
      <c r="J15995" s="4">
        <v>280</v>
      </c>
    </row>
    <row r="15996" spans="2:10" x14ac:dyDescent="0.35">
      <c r="C15996" t="s">
        <v>1894</v>
      </c>
      <c r="D15996" s="4">
        <v>1436</v>
      </c>
      <c r="I15996" s="4">
        <v>1436</v>
      </c>
      <c r="J15996" s="4">
        <v>1436</v>
      </c>
    </row>
    <row r="15997" spans="2:10" x14ac:dyDescent="0.35">
      <c r="C15997" t="s">
        <v>1869</v>
      </c>
      <c r="H15997" s="4">
        <v>71040</v>
      </c>
      <c r="I15997" s="4">
        <v>71040</v>
      </c>
      <c r="J15997">
        <v>0</v>
      </c>
    </row>
    <row r="15998" spans="2:10" x14ac:dyDescent="0.35">
      <c r="C15998" t="s">
        <v>1870</v>
      </c>
      <c r="E15998" s="4">
        <v>745373</v>
      </c>
      <c r="G15998" s="4">
        <v>6208</v>
      </c>
      <c r="H15998" s="4">
        <v>0</v>
      </c>
      <c r="I15998" s="4">
        <v>751580</v>
      </c>
      <c r="J15998">
        <v>745373</v>
      </c>
    </row>
    <row r="15999" spans="2:10" x14ac:dyDescent="0.35">
      <c r="C15999" t="s">
        <v>1871</v>
      </c>
      <c r="D15999" s="4">
        <v>314523</v>
      </c>
      <c r="I15999" s="4">
        <v>314523</v>
      </c>
      <c r="J15999" s="4">
        <v>314523</v>
      </c>
    </row>
    <row r="16000" spans="2:10" x14ac:dyDescent="0.35">
      <c r="C16000" t="s">
        <v>1872</v>
      </c>
      <c r="E16000" s="4">
        <v>98000</v>
      </c>
      <c r="I16000" s="4">
        <v>98000</v>
      </c>
      <c r="J16000">
        <v>98000</v>
      </c>
    </row>
    <row r="16001" spans="1:10" x14ac:dyDescent="0.35">
      <c r="C16001" t="s">
        <v>1875</v>
      </c>
      <c r="H16001" s="4">
        <v>23248</v>
      </c>
      <c r="I16001" s="4">
        <v>23248</v>
      </c>
      <c r="J16001">
        <v>0</v>
      </c>
    </row>
    <row r="16002" spans="1:10" x14ac:dyDescent="0.35">
      <c r="C16002" t="s">
        <v>1876</v>
      </c>
      <c r="H16002" s="4">
        <v>38640</v>
      </c>
      <c r="I16002" s="4">
        <v>38640</v>
      </c>
      <c r="J16002">
        <v>0</v>
      </c>
    </row>
    <row r="16003" spans="1:10" x14ac:dyDescent="0.35">
      <c r="B16003" t="s">
        <v>55</v>
      </c>
      <c r="D16003" s="4">
        <v>525305</v>
      </c>
      <c r="E16003" s="4">
        <v>843373</v>
      </c>
      <c r="F16003" s="4">
        <v>18000</v>
      </c>
      <c r="G16003" s="4">
        <v>6208</v>
      </c>
      <c r="H16003" s="4">
        <v>491612</v>
      </c>
      <c r="I16003" s="4">
        <v>1884498</v>
      </c>
      <c r="J16003" s="4">
        <v>1368678</v>
      </c>
    </row>
    <row r="16004" spans="1:10" x14ac:dyDescent="0.35">
      <c r="B16004" t="s">
        <v>1878</v>
      </c>
      <c r="C16004" t="s">
        <v>1879</v>
      </c>
      <c r="D16004" s="4">
        <v>41732</v>
      </c>
      <c r="I16004" s="4">
        <v>41732</v>
      </c>
      <c r="J16004" s="4">
        <v>41732</v>
      </c>
    </row>
    <row r="16005" spans="1:10" x14ac:dyDescent="0.35">
      <c r="C16005" t="s">
        <v>1881</v>
      </c>
      <c r="D16005" s="4">
        <v>102251</v>
      </c>
      <c r="I16005" s="4">
        <v>102251</v>
      </c>
      <c r="J16005" s="4">
        <v>102251</v>
      </c>
    </row>
    <row r="16006" spans="1:10" x14ac:dyDescent="0.35">
      <c r="C16006" t="s">
        <v>1884</v>
      </c>
      <c r="D16006" s="4">
        <v>2333</v>
      </c>
      <c r="I16006" s="4">
        <v>2333</v>
      </c>
      <c r="J16006" s="4">
        <v>2333</v>
      </c>
    </row>
    <row r="16007" spans="1:10" x14ac:dyDescent="0.35">
      <c r="B16007" t="s">
        <v>56</v>
      </c>
      <c r="D16007" s="4">
        <v>146316</v>
      </c>
      <c r="I16007" s="4">
        <v>146316</v>
      </c>
      <c r="J16007" s="4">
        <v>146316</v>
      </c>
    </row>
    <row r="16008" spans="1:10" x14ac:dyDescent="0.35">
      <c r="B16008" t="s">
        <v>1887</v>
      </c>
      <c r="C16008" t="s">
        <v>1888</v>
      </c>
      <c r="H16008" s="4">
        <v>192000</v>
      </c>
      <c r="I16008" s="4">
        <v>192000</v>
      </c>
      <c r="J16008">
        <v>0</v>
      </c>
    </row>
    <row r="16009" spans="1:10" x14ac:dyDescent="0.35">
      <c r="C16009" t="s">
        <v>1889</v>
      </c>
      <c r="E16009" s="4">
        <v>52500</v>
      </c>
      <c r="I16009" s="4">
        <v>52500</v>
      </c>
      <c r="J16009">
        <v>52500</v>
      </c>
    </row>
    <row r="16010" spans="1:10" x14ac:dyDescent="0.35">
      <c r="C16010" t="s">
        <v>1890</v>
      </c>
      <c r="E16010" s="4">
        <v>37500</v>
      </c>
      <c r="I16010" s="4">
        <v>37500</v>
      </c>
      <c r="J16010">
        <v>37500</v>
      </c>
    </row>
    <row r="16011" spans="1:10" x14ac:dyDescent="0.35">
      <c r="B16011" t="s">
        <v>58</v>
      </c>
      <c r="E16011" s="4">
        <v>90000</v>
      </c>
      <c r="H16011" s="4">
        <v>192000</v>
      </c>
      <c r="I16011" s="4">
        <v>282000</v>
      </c>
      <c r="J16011">
        <v>90000</v>
      </c>
    </row>
    <row r="16012" spans="1:10" x14ac:dyDescent="0.35">
      <c r="A16012" t="s">
        <v>1821</v>
      </c>
      <c r="D16012" s="4">
        <v>4459950</v>
      </c>
      <c r="E16012" s="4">
        <v>1075935</v>
      </c>
      <c r="F16012" s="4">
        <v>2642557</v>
      </c>
      <c r="G16012" s="4">
        <v>1596939</v>
      </c>
      <c r="H16012" s="4">
        <v>1727875</v>
      </c>
      <c r="I16012" s="4">
        <v>11503256</v>
      </c>
      <c r="J16012" s="4">
        <v>5535885</v>
      </c>
    </row>
    <row r="16013" spans="1:10" x14ac:dyDescent="0.35">
      <c r="A16013" t="s">
        <v>1449</v>
      </c>
      <c r="B16013" t="s">
        <v>1842</v>
      </c>
      <c r="C16013" t="s">
        <v>1843</v>
      </c>
      <c r="D16013" s="4">
        <v>28282354</v>
      </c>
      <c r="E16013" s="4">
        <v>7467600</v>
      </c>
      <c r="F16013" s="4">
        <v>18008200</v>
      </c>
      <c r="I16013" s="4">
        <v>53758154</v>
      </c>
      <c r="J16013" s="4">
        <v>35749954</v>
      </c>
    </row>
    <row r="16014" spans="1:10" x14ac:dyDescent="0.35">
      <c r="C16014" t="s">
        <v>1844</v>
      </c>
      <c r="D16014" s="4">
        <v>1329470</v>
      </c>
      <c r="E16014" s="4">
        <v>496968</v>
      </c>
      <c r="F16014" s="4">
        <v>400083</v>
      </c>
      <c r="H16014" s="4">
        <v>2821123</v>
      </c>
      <c r="I16014" s="4">
        <v>5047645</v>
      </c>
      <c r="J16014" s="4">
        <v>1826438</v>
      </c>
    </row>
    <row r="16015" spans="1:10" x14ac:dyDescent="0.35">
      <c r="C16015" t="s">
        <v>1845</v>
      </c>
      <c r="D16015" s="4">
        <v>4255770</v>
      </c>
      <c r="I16015" s="4">
        <v>4255770</v>
      </c>
      <c r="J16015" s="4">
        <v>4255770</v>
      </c>
    </row>
    <row r="16016" spans="1:10" x14ac:dyDescent="0.35">
      <c r="B16016" t="s">
        <v>51</v>
      </c>
      <c r="D16016" s="4">
        <v>33867594</v>
      </c>
      <c r="E16016" s="4">
        <v>7964569</v>
      </c>
      <c r="F16016" s="4">
        <v>18408283</v>
      </c>
      <c r="H16016" s="4">
        <v>2821123</v>
      </c>
      <c r="I16016" s="4">
        <v>63061569</v>
      </c>
      <c r="J16016" s="4">
        <v>41832163</v>
      </c>
    </row>
    <row r="16017" spans="2:10" x14ac:dyDescent="0.35">
      <c r="B16017" t="s">
        <v>1843</v>
      </c>
      <c r="C16017" t="s">
        <v>1846</v>
      </c>
      <c r="D16017" s="4">
        <v>19454397</v>
      </c>
      <c r="E16017" s="4">
        <v>971</v>
      </c>
      <c r="I16017" s="4">
        <v>19455368</v>
      </c>
      <c r="J16017" s="4">
        <v>19455368</v>
      </c>
    </row>
    <row r="16018" spans="2:10" x14ac:dyDescent="0.35">
      <c r="C16018" t="s">
        <v>1847</v>
      </c>
      <c r="D16018" s="4">
        <v>19581936</v>
      </c>
      <c r="F16018" s="4">
        <v>1418919</v>
      </c>
      <c r="I16018" s="4">
        <v>21000855</v>
      </c>
      <c r="J16018" s="4">
        <v>19581936</v>
      </c>
    </row>
    <row r="16019" spans="2:10" x14ac:dyDescent="0.35">
      <c r="C16019" t="s">
        <v>1848</v>
      </c>
      <c r="D16019" s="4">
        <v>35152</v>
      </c>
      <c r="I16019" s="4">
        <v>35152</v>
      </c>
      <c r="J16019" s="4">
        <v>35152</v>
      </c>
    </row>
    <row r="16020" spans="2:10" x14ac:dyDescent="0.35">
      <c r="B16020" t="s">
        <v>52</v>
      </c>
      <c r="D16020" s="4">
        <v>39071486</v>
      </c>
      <c r="E16020" s="4">
        <v>971</v>
      </c>
      <c r="F16020" s="4">
        <v>1418919</v>
      </c>
      <c r="I16020" s="4">
        <v>40491375</v>
      </c>
      <c r="J16020" s="4">
        <v>39072457</v>
      </c>
    </row>
    <row r="16021" spans="2:10" x14ac:dyDescent="0.35">
      <c r="B16021" t="s">
        <v>1849</v>
      </c>
      <c r="C16021" t="s">
        <v>1850</v>
      </c>
      <c r="F16021" s="4">
        <v>8000000</v>
      </c>
      <c r="I16021" s="4">
        <v>8000000</v>
      </c>
      <c r="J16021">
        <v>0</v>
      </c>
    </row>
    <row r="16022" spans="2:10" x14ac:dyDescent="0.35">
      <c r="B16022" t="s">
        <v>53</v>
      </c>
      <c r="F16022" s="4">
        <v>8000000</v>
      </c>
      <c r="I16022" s="4">
        <v>8000000</v>
      </c>
      <c r="J16022">
        <v>0</v>
      </c>
    </row>
    <row r="16023" spans="2:10" x14ac:dyDescent="0.35">
      <c r="B16023" t="s">
        <v>1844</v>
      </c>
      <c r="C16023" t="s">
        <v>1851</v>
      </c>
      <c r="D16023" s="4">
        <v>300926</v>
      </c>
      <c r="F16023" s="4">
        <v>130580</v>
      </c>
      <c r="G16023" s="4">
        <v>360408</v>
      </c>
      <c r="I16023" s="4">
        <v>791914</v>
      </c>
      <c r="J16023" s="4">
        <v>300926</v>
      </c>
    </row>
    <row r="16024" spans="2:10" x14ac:dyDescent="0.35">
      <c r="C16024" t="s">
        <v>1852</v>
      </c>
      <c r="E16024" s="4">
        <v>29985</v>
      </c>
      <c r="F16024" s="4">
        <v>12267</v>
      </c>
      <c r="I16024" s="4">
        <v>42251</v>
      </c>
      <c r="J16024">
        <v>29985</v>
      </c>
    </row>
    <row r="16025" spans="2:10" x14ac:dyDescent="0.35">
      <c r="C16025" t="s">
        <v>1853</v>
      </c>
      <c r="E16025" s="4">
        <v>10004</v>
      </c>
      <c r="F16025" s="4">
        <v>8191</v>
      </c>
      <c r="H16025" s="4">
        <v>5461</v>
      </c>
      <c r="I16025" s="4">
        <v>23656</v>
      </c>
      <c r="J16025">
        <v>10004</v>
      </c>
    </row>
    <row r="16026" spans="2:10" x14ac:dyDescent="0.35">
      <c r="C16026" t="s">
        <v>1893</v>
      </c>
      <c r="H16026" s="4">
        <v>2389</v>
      </c>
      <c r="I16026" s="4">
        <v>2389</v>
      </c>
      <c r="J16026">
        <v>0</v>
      </c>
    </row>
    <row r="16027" spans="2:10" x14ac:dyDescent="0.35">
      <c r="C16027" t="s">
        <v>1854</v>
      </c>
      <c r="D16027" s="4">
        <v>30432</v>
      </c>
      <c r="E16027" s="4">
        <v>181572</v>
      </c>
      <c r="F16027" s="4">
        <v>302620</v>
      </c>
      <c r="I16027" s="4">
        <v>514624</v>
      </c>
      <c r="J16027" s="4">
        <v>212004</v>
      </c>
    </row>
    <row r="16028" spans="2:10" x14ac:dyDescent="0.35">
      <c r="C16028" t="s">
        <v>1855</v>
      </c>
      <c r="D16028" s="4">
        <v>52931</v>
      </c>
      <c r="F16028" s="4">
        <v>631487</v>
      </c>
      <c r="G16028" s="4">
        <v>29186</v>
      </c>
      <c r="I16028" s="4">
        <v>713603</v>
      </c>
      <c r="J16028" s="4">
        <v>52931</v>
      </c>
    </row>
    <row r="16029" spans="2:10" x14ac:dyDescent="0.35">
      <c r="C16029" t="s">
        <v>1856</v>
      </c>
      <c r="D16029" s="4">
        <v>8387</v>
      </c>
      <c r="F16029" s="4">
        <v>16566</v>
      </c>
      <c r="I16029" s="4">
        <v>24953</v>
      </c>
      <c r="J16029" s="4">
        <v>8387</v>
      </c>
    </row>
    <row r="16030" spans="2:10" x14ac:dyDescent="0.35">
      <c r="C16030" t="s">
        <v>1857</v>
      </c>
      <c r="D16030" s="4">
        <v>30836</v>
      </c>
      <c r="F16030" s="4">
        <v>19011</v>
      </c>
      <c r="I16030" s="4">
        <v>49847</v>
      </c>
      <c r="J16030" s="4">
        <v>30836</v>
      </c>
    </row>
    <row r="16031" spans="2:10" x14ac:dyDescent="0.35">
      <c r="C16031" t="s">
        <v>1858</v>
      </c>
      <c r="D16031" s="4">
        <v>32177</v>
      </c>
      <c r="E16031" s="4">
        <v>8044</v>
      </c>
      <c r="H16031" s="4">
        <v>15586</v>
      </c>
      <c r="I16031" s="4">
        <v>55806</v>
      </c>
      <c r="J16031" s="4">
        <v>40221</v>
      </c>
    </row>
    <row r="16032" spans="2:10" x14ac:dyDescent="0.35">
      <c r="C16032" t="s">
        <v>1859</v>
      </c>
      <c r="D16032" s="4">
        <v>275000</v>
      </c>
      <c r="E16032" s="4">
        <v>210841</v>
      </c>
      <c r="F16032" s="4">
        <v>7</v>
      </c>
      <c r="H16032" s="4">
        <v>781114</v>
      </c>
      <c r="I16032" s="4">
        <v>1266962</v>
      </c>
      <c r="J16032" s="4">
        <v>485841</v>
      </c>
    </row>
    <row r="16033" spans="2:10" x14ac:dyDescent="0.35">
      <c r="C16033" t="s">
        <v>1860</v>
      </c>
      <c r="D16033" s="4">
        <v>869624</v>
      </c>
      <c r="I16033" s="4">
        <v>869624</v>
      </c>
      <c r="J16033" s="4">
        <v>869624</v>
      </c>
    </row>
    <row r="16034" spans="2:10" x14ac:dyDescent="0.35">
      <c r="C16034" t="s">
        <v>1861</v>
      </c>
      <c r="D16034" s="4">
        <v>145271</v>
      </c>
      <c r="F16034" s="4">
        <v>71819</v>
      </c>
      <c r="G16034" s="4">
        <v>140374</v>
      </c>
      <c r="I16034" s="4">
        <v>357464</v>
      </c>
      <c r="J16034" s="4">
        <v>145271</v>
      </c>
    </row>
    <row r="16035" spans="2:10" x14ac:dyDescent="0.35">
      <c r="C16035" t="s">
        <v>1862</v>
      </c>
      <c r="D16035" s="4">
        <v>940107</v>
      </c>
      <c r="H16035" s="4">
        <v>128137</v>
      </c>
      <c r="I16035" s="4">
        <v>1068244</v>
      </c>
      <c r="J16035" s="4">
        <v>940107</v>
      </c>
    </row>
    <row r="16036" spans="2:10" x14ac:dyDescent="0.35">
      <c r="B16036" t="s">
        <v>54</v>
      </c>
      <c r="D16036" s="4">
        <v>2685689</v>
      </c>
      <c r="E16036" s="4">
        <v>440446</v>
      </c>
      <c r="F16036" s="4">
        <v>1192548</v>
      </c>
      <c r="G16036" s="4">
        <v>529968</v>
      </c>
      <c r="H16036" s="4">
        <v>932687</v>
      </c>
      <c r="I16036" s="4">
        <v>5781338</v>
      </c>
      <c r="J16036" s="4">
        <v>3126135</v>
      </c>
    </row>
    <row r="16037" spans="2:10" x14ac:dyDescent="0.35">
      <c r="B16037" t="s">
        <v>1845</v>
      </c>
      <c r="C16037" t="s">
        <v>1865</v>
      </c>
      <c r="D16037" s="4">
        <v>15698</v>
      </c>
      <c r="F16037" s="4">
        <v>21597</v>
      </c>
      <c r="G16037" s="4">
        <v>21597</v>
      </c>
      <c r="I16037" s="4">
        <v>58892</v>
      </c>
      <c r="J16037" s="4">
        <v>15698</v>
      </c>
    </row>
    <row r="16038" spans="2:10" x14ac:dyDescent="0.35">
      <c r="C16038" t="s">
        <v>1866</v>
      </c>
      <c r="E16038" s="4">
        <v>0</v>
      </c>
      <c r="I16038" s="4">
        <v>0</v>
      </c>
      <c r="J16038">
        <v>0</v>
      </c>
    </row>
    <row r="16039" spans="2:10" x14ac:dyDescent="0.35">
      <c r="C16039" t="s">
        <v>1867</v>
      </c>
      <c r="D16039" s="4">
        <v>1622500</v>
      </c>
      <c r="E16039" s="4">
        <v>100000</v>
      </c>
      <c r="F16039" s="4">
        <v>258341</v>
      </c>
      <c r="H16039" s="4">
        <v>1507978</v>
      </c>
      <c r="I16039" s="4">
        <v>3488818</v>
      </c>
      <c r="J16039" s="4">
        <v>1722500</v>
      </c>
    </row>
    <row r="16040" spans="2:10" x14ac:dyDescent="0.35">
      <c r="C16040" t="s">
        <v>1868</v>
      </c>
      <c r="D16040" s="4">
        <v>1063</v>
      </c>
      <c r="F16040" s="4">
        <v>36815</v>
      </c>
      <c r="H16040" s="4">
        <v>3375357</v>
      </c>
      <c r="I16040" s="4">
        <v>3413235</v>
      </c>
      <c r="J16040" s="4">
        <v>1063</v>
      </c>
    </row>
    <row r="16041" spans="2:10" x14ac:dyDescent="0.35">
      <c r="C16041" t="s">
        <v>1894</v>
      </c>
      <c r="D16041" s="4">
        <v>4582</v>
      </c>
      <c r="I16041" s="4">
        <v>4582</v>
      </c>
      <c r="J16041" s="4">
        <v>4582</v>
      </c>
    </row>
    <row r="16042" spans="2:10" x14ac:dyDescent="0.35">
      <c r="C16042" t="s">
        <v>1869</v>
      </c>
      <c r="H16042" s="4">
        <v>748800</v>
      </c>
      <c r="I16042" s="4">
        <v>748800</v>
      </c>
      <c r="J16042">
        <v>0</v>
      </c>
    </row>
    <row r="16043" spans="2:10" x14ac:dyDescent="0.35">
      <c r="C16043" t="s">
        <v>1870</v>
      </c>
      <c r="D16043" s="4">
        <v>32098</v>
      </c>
      <c r="E16043" s="4">
        <v>31925</v>
      </c>
      <c r="F16043" s="4">
        <v>5705518</v>
      </c>
      <c r="G16043" s="4">
        <v>175798</v>
      </c>
      <c r="I16043" s="4">
        <v>5945339</v>
      </c>
      <c r="J16043" s="4">
        <v>64023</v>
      </c>
    </row>
    <row r="16044" spans="2:10" x14ac:dyDescent="0.35">
      <c r="C16044" t="s">
        <v>1871</v>
      </c>
      <c r="D16044" s="4">
        <v>982</v>
      </c>
      <c r="E16044" s="4">
        <v>6495000</v>
      </c>
      <c r="F16044" s="4">
        <v>61396</v>
      </c>
      <c r="G16044" s="4">
        <v>41767</v>
      </c>
      <c r="H16044" s="4">
        <v>73845</v>
      </c>
      <c r="I16044" s="4">
        <v>6672990</v>
      </c>
      <c r="J16044" s="4">
        <v>6495982</v>
      </c>
    </row>
    <row r="16045" spans="2:10" x14ac:dyDescent="0.35">
      <c r="C16045" t="s">
        <v>1872</v>
      </c>
      <c r="D16045" s="4">
        <v>245000</v>
      </c>
      <c r="I16045" s="4">
        <v>245000</v>
      </c>
      <c r="J16045" s="4">
        <v>245000</v>
      </c>
    </row>
    <row r="16046" spans="2:10" x14ac:dyDescent="0.35">
      <c r="C16046" t="s">
        <v>1875</v>
      </c>
      <c r="H16046" s="4">
        <v>33710</v>
      </c>
      <c r="I16046" s="4">
        <v>33710</v>
      </c>
      <c r="J16046">
        <v>0</v>
      </c>
    </row>
    <row r="16047" spans="2:10" x14ac:dyDescent="0.35">
      <c r="C16047" t="s">
        <v>1876</v>
      </c>
      <c r="D16047" s="4">
        <v>132684</v>
      </c>
      <c r="H16047" s="4">
        <v>278880</v>
      </c>
      <c r="I16047" s="4">
        <v>411564</v>
      </c>
      <c r="J16047" s="4">
        <v>132684</v>
      </c>
    </row>
    <row r="16048" spans="2:10" x14ac:dyDescent="0.35">
      <c r="B16048" t="s">
        <v>55</v>
      </c>
      <c r="D16048" s="4">
        <v>2054607</v>
      </c>
      <c r="E16048" s="4">
        <v>6626925</v>
      </c>
      <c r="F16048" s="4">
        <v>6083668</v>
      </c>
      <c r="G16048" s="4">
        <v>239162</v>
      </c>
      <c r="H16048" s="4">
        <v>6018570</v>
      </c>
      <c r="I16048" s="4">
        <v>21022931</v>
      </c>
      <c r="J16048" s="4">
        <v>8681532</v>
      </c>
    </row>
    <row r="16049" spans="2:10" x14ac:dyDescent="0.35">
      <c r="B16049" t="s">
        <v>1878</v>
      </c>
      <c r="C16049" t="s">
        <v>1879</v>
      </c>
      <c r="D16049" s="4">
        <v>4511586</v>
      </c>
      <c r="I16049" s="4">
        <v>4511586</v>
      </c>
      <c r="J16049" s="4">
        <v>4511586</v>
      </c>
    </row>
    <row r="16050" spans="2:10" x14ac:dyDescent="0.35">
      <c r="C16050" t="s">
        <v>1880</v>
      </c>
      <c r="D16050" s="4">
        <v>584785</v>
      </c>
      <c r="I16050" s="4">
        <v>584785</v>
      </c>
      <c r="J16050" s="4">
        <v>584785</v>
      </c>
    </row>
    <row r="16051" spans="2:10" x14ac:dyDescent="0.35">
      <c r="C16051" t="s">
        <v>1881</v>
      </c>
      <c r="D16051" s="4">
        <v>525182</v>
      </c>
      <c r="I16051" s="4">
        <v>525182</v>
      </c>
      <c r="J16051" s="4">
        <v>525182</v>
      </c>
    </row>
    <row r="16052" spans="2:10" x14ac:dyDescent="0.35">
      <c r="C16052" t="s">
        <v>1895</v>
      </c>
      <c r="D16052" s="4">
        <v>21627</v>
      </c>
      <c r="I16052" s="4">
        <v>21627</v>
      </c>
      <c r="J16052" s="4">
        <v>21627</v>
      </c>
    </row>
    <row r="16053" spans="2:10" x14ac:dyDescent="0.35">
      <c r="C16053" t="s">
        <v>1882</v>
      </c>
      <c r="F16053" s="4">
        <v>223929</v>
      </c>
      <c r="I16053" s="4">
        <v>223929</v>
      </c>
      <c r="J16053">
        <v>0</v>
      </c>
    </row>
    <row r="16054" spans="2:10" x14ac:dyDescent="0.35">
      <c r="C16054" t="s">
        <v>1883</v>
      </c>
      <c r="D16054" s="4">
        <v>188551</v>
      </c>
      <c r="I16054" s="4">
        <v>188551</v>
      </c>
      <c r="J16054" s="4">
        <v>188551</v>
      </c>
    </row>
    <row r="16055" spans="2:10" x14ac:dyDescent="0.35">
      <c r="C16055" t="s">
        <v>1884</v>
      </c>
      <c r="D16055" s="4">
        <v>29160</v>
      </c>
      <c r="I16055" s="4">
        <v>29160</v>
      </c>
      <c r="J16055" s="4">
        <v>29160</v>
      </c>
    </row>
    <row r="16056" spans="2:10" x14ac:dyDescent="0.35">
      <c r="B16056" t="s">
        <v>56</v>
      </c>
      <c r="D16056" s="4">
        <v>5860891</v>
      </c>
      <c r="F16056" s="4">
        <v>223929</v>
      </c>
      <c r="I16056" s="4">
        <v>6084820</v>
      </c>
      <c r="J16056" s="4">
        <v>5860891</v>
      </c>
    </row>
    <row r="16057" spans="2:10" x14ac:dyDescent="0.35">
      <c r="B16057" t="s">
        <v>1885</v>
      </c>
      <c r="C16057" t="s">
        <v>1886</v>
      </c>
      <c r="D16057" s="4">
        <v>113117</v>
      </c>
      <c r="I16057" s="4">
        <v>113117</v>
      </c>
      <c r="J16057" s="4">
        <v>113117</v>
      </c>
    </row>
    <row r="16058" spans="2:10" x14ac:dyDescent="0.35">
      <c r="B16058" t="s">
        <v>57</v>
      </c>
      <c r="D16058" s="4">
        <v>113117</v>
      </c>
      <c r="I16058" s="4">
        <v>113117</v>
      </c>
      <c r="J16058" s="4">
        <v>113117</v>
      </c>
    </row>
    <row r="16059" spans="2:10" x14ac:dyDescent="0.35">
      <c r="B16059" t="s">
        <v>1887</v>
      </c>
      <c r="C16059" t="s">
        <v>1904</v>
      </c>
      <c r="D16059" s="4">
        <v>250000</v>
      </c>
      <c r="I16059" s="4">
        <v>250000</v>
      </c>
      <c r="J16059" s="4">
        <v>250000</v>
      </c>
    </row>
    <row r="16060" spans="2:10" x14ac:dyDescent="0.35">
      <c r="C16060" t="s">
        <v>1888</v>
      </c>
      <c r="H16060" s="4">
        <v>768000</v>
      </c>
      <c r="I16060" s="4">
        <v>768000</v>
      </c>
      <c r="J16060">
        <v>0</v>
      </c>
    </row>
    <row r="16061" spans="2:10" x14ac:dyDescent="0.35">
      <c r="C16061" t="s">
        <v>1901</v>
      </c>
      <c r="F16061" s="4">
        <v>412500</v>
      </c>
      <c r="I16061" s="4">
        <v>412500</v>
      </c>
      <c r="J16061">
        <v>0</v>
      </c>
    </row>
    <row r="16062" spans="2:10" x14ac:dyDescent="0.35">
      <c r="C16062" t="s">
        <v>1889</v>
      </c>
      <c r="F16062" s="4">
        <v>1260000</v>
      </c>
      <c r="I16062" s="4">
        <v>1260000</v>
      </c>
      <c r="J16062">
        <v>0</v>
      </c>
    </row>
    <row r="16063" spans="2:10" x14ac:dyDescent="0.35">
      <c r="C16063" t="s">
        <v>1890</v>
      </c>
      <c r="F16063" s="4">
        <v>412500</v>
      </c>
      <c r="I16063" s="4">
        <v>412500</v>
      </c>
      <c r="J16063">
        <v>0</v>
      </c>
    </row>
    <row r="16064" spans="2:10" x14ac:dyDescent="0.35">
      <c r="C16064" t="s">
        <v>1902</v>
      </c>
      <c r="F16064" s="4">
        <v>825000</v>
      </c>
      <c r="I16064" s="4">
        <v>825000</v>
      </c>
      <c r="J16064">
        <v>0</v>
      </c>
    </row>
    <row r="16065" spans="1:10" x14ac:dyDescent="0.35">
      <c r="B16065" t="s">
        <v>58</v>
      </c>
      <c r="D16065" s="4">
        <v>250000</v>
      </c>
      <c r="F16065" s="4">
        <v>2910000</v>
      </c>
      <c r="H16065" s="4">
        <v>768000</v>
      </c>
      <c r="I16065" s="4">
        <v>3928000</v>
      </c>
      <c r="J16065" s="4">
        <v>250000</v>
      </c>
    </row>
    <row r="16066" spans="1:10" x14ac:dyDescent="0.35">
      <c r="A16066" t="s">
        <v>1822</v>
      </c>
      <c r="D16066" s="4">
        <v>83903383</v>
      </c>
      <c r="E16066" s="4">
        <v>15032911</v>
      </c>
      <c r="F16066" s="4">
        <v>38237346</v>
      </c>
      <c r="G16066" s="4">
        <v>769130</v>
      </c>
      <c r="H16066" s="4">
        <v>10540380</v>
      </c>
      <c r="I16066" s="4">
        <v>148483150</v>
      </c>
      <c r="J16066" s="4">
        <v>98936294</v>
      </c>
    </row>
    <row r="16067" spans="1:10" x14ac:dyDescent="0.35">
      <c r="A16067" t="s">
        <v>1451</v>
      </c>
      <c r="B16067" t="s">
        <v>1842</v>
      </c>
      <c r="C16067" t="s">
        <v>1843</v>
      </c>
      <c r="D16067" s="4">
        <v>13948491</v>
      </c>
      <c r="F16067" s="4">
        <v>6809600</v>
      </c>
      <c r="I16067" s="4">
        <v>20758091</v>
      </c>
      <c r="J16067" s="4">
        <v>13948491</v>
      </c>
    </row>
    <row r="16068" spans="1:10" x14ac:dyDescent="0.35">
      <c r="C16068" t="s">
        <v>1844</v>
      </c>
      <c r="D16068" s="4">
        <v>905077</v>
      </c>
      <c r="H16068" s="4">
        <v>1191196</v>
      </c>
      <c r="I16068" s="4">
        <v>2096273</v>
      </c>
      <c r="J16068" s="4">
        <v>905077</v>
      </c>
    </row>
    <row r="16069" spans="1:10" x14ac:dyDescent="0.35">
      <c r="C16069" t="s">
        <v>1845</v>
      </c>
      <c r="D16069" s="4">
        <v>1470547</v>
      </c>
      <c r="I16069" s="4">
        <v>1470547</v>
      </c>
      <c r="J16069" s="4">
        <v>1470547</v>
      </c>
    </row>
    <row r="16070" spans="1:10" x14ac:dyDescent="0.35">
      <c r="B16070" t="s">
        <v>51</v>
      </c>
      <c r="D16070" s="4">
        <v>16324115</v>
      </c>
      <c r="F16070" s="4">
        <v>6809600</v>
      </c>
      <c r="H16070" s="4">
        <v>1191196</v>
      </c>
      <c r="I16070" s="4">
        <v>24324911</v>
      </c>
      <c r="J16070" s="4">
        <v>16324115</v>
      </c>
    </row>
    <row r="16071" spans="1:10" x14ac:dyDescent="0.35">
      <c r="B16071" t="s">
        <v>1843</v>
      </c>
      <c r="C16071" t="s">
        <v>1846</v>
      </c>
      <c r="D16071" s="4">
        <v>7794802</v>
      </c>
      <c r="I16071" s="4">
        <v>7794802</v>
      </c>
      <c r="J16071" s="4">
        <v>7794802</v>
      </c>
    </row>
    <row r="16072" spans="1:10" x14ac:dyDescent="0.35">
      <c r="C16072" t="s">
        <v>1847</v>
      </c>
      <c r="D16072" s="4">
        <v>5405337</v>
      </c>
      <c r="F16072" s="4">
        <v>360000</v>
      </c>
      <c r="G16072" s="4">
        <v>608108</v>
      </c>
      <c r="H16072" s="4">
        <v>186295</v>
      </c>
      <c r="I16072" s="4">
        <v>6559740</v>
      </c>
      <c r="J16072" s="4">
        <v>5405337</v>
      </c>
    </row>
    <row r="16073" spans="1:10" x14ac:dyDescent="0.35">
      <c r="C16073" t="s">
        <v>1848</v>
      </c>
      <c r="D16073" s="4">
        <v>13327</v>
      </c>
      <c r="I16073" s="4">
        <v>13327</v>
      </c>
      <c r="J16073" s="4">
        <v>13327</v>
      </c>
    </row>
    <row r="16074" spans="1:10" x14ac:dyDescent="0.35">
      <c r="B16074" t="s">
        <v>52</v>
      </c>
      <c r="D16074" s="4">
        <v>13213466</v>
      </c>
      <c r="F16074" s="4">
        <v>360000</v>
      </c>
      <c r="G16074" s="4">
        <v>608108</v>
      </c>
      <c r="H16074" s="4">
        <v>186295</v>
      </c>
      <c r="I16074" s="4">
        <v>14367868</v>
      </c>
      <c r="J16074" s="4">
        <v>13213466</v>
      </c>
    </row>
    <row r="16075" spans="1:10" x14ac:dyDescent="0.35">
      <c r="B16075" t="s">
        <v>1844</v>
      </c>
      <c r="C16075" t="s">
        <v>1851</v>
      </c>
      <c r="D16075" s="4">
        <v>112625</v>
      </c>
      <c r="I16075" s="4">
        <v>112625</v>
      </c>
      <c r="J16075" s="4">
        <v>112625</v>
      </c>
    </row>
    <row r="16076" spans="1:10" x14ac:dyDescent="0.35">
      <c r="C16076" t="s">
        <v>1852</v>
      </c>
      <c r="F16076" s="4">
        <v>2726</v>
      </c>
      <c r="I16076" s="4">
        <v>2726</v>
      </c>
      <c r="J16076">
        <v>0</v>
      </c>
    </row>
    <row r="16077" spans="1:10" x14ac:dyDescent="0.35">
      <c r="C16077" t="s">
        <v>1853</v>
      </c>
      <c r="H16077" s="4">
        <v>13652</v>
      </c>
      <c r="I16077" s="4">
        <v>13652</v>
      </c>
      <c r="J16077">
        <v>0</v>
      </c>
    </row>
    <row r="16078" spans="1:10" x14ac:dyDescent="0.35">
      <c r="C16078" t="s">
        <v>1893</v>
      </c>
      <c r="H16078" s="4">
        <v>19113</v>
      </c>
      <c r="I16078" s="4">
        <v>19113</v>
      </c>
      <c r="J16078">
        <v>0</v>
      </c>
    </row>
    <row r="16079" spans="1:10" x14ac:dyDescent="0.35">
      <c r="C16079" t="s">
        <v>1854</v>
      </c>
      <c r="D16079" s="4">
        <v>625415</v>
      </c>
      <c r="G16079" s="4">
        <v>20175</v>
      </c>
      <c r="I16079" s="4">
        <v>645590</v>
      </c>
      <c r="J16079" s="4">
        <v>625415</v>
      </c>
    </row>
    <row r="16080" spans="1:10" x14ac:dyDescent="0.35">
      <c r="C16080" t="s">
        <v>1855</v>
      </c>
      <c r="D16080" s="4">
        <v>165541</v>
      </c>
      <c r="H16080" s="4">
        <v>279299</v>
      </c>
      <c r="I16080" s="4">
        <v>444841</v>
      </c>
      <c r="J16080" s="4">
        <v>165541</v>
      </c>
    </row>
    <row r="16081" spans="2:10" x14ac:dyDescent="0.35">
      <c r="C16081" t="s">
        <v>1856</v>
      </c>
      <c r="D16081" s="4">
        <v>14495</v>
      </c>
      <c r="I16081" s="4">
        <v>14495</v>
      </c>
      <c r="J16081" s="4">
        <v>14495</v>
      </c>
    </row>
    <row r="16082" spans="2:10" x14ac:dyDescent="0.35">
      <c r="C16082" t="s">
        <v>1857</v>
      </c>
      <c r="D16082" s="4">
        <v>29195</v>
      </c>
      <c r="I16082" s="4">
        <v>29195</v>
      </c>
      <c r="J16082" s="4">
        <v>29195</v>
      </c>
    </row>
    <row r="16083" spans="2:10" x14ac:dyDescent="0.35">
      <c r="C16083" t="s">
        <v>1858</v>
      </c>
      <c r="D16083" s="4">
        <v>12066</v>
      </c>
      <c r="H16083" s="4">
        <v>16088</v>
      </c>
      <c r="I16083" s="4">
        <v>28155</v>
      </c>
      <c r="J16083" s="4">
        <v>12066</v>
      </c>
    </row>
    <row r="16084" spans="2:10" x14ac:dyDescent="0.35">
      <c r="C16084" t="s">
        <v>1859</v>
      </c>
      <c r="D16084" s="4">
        <v>200000</v>
      </c>
      <c r="E16084" s="4">
        <v>1180</v>
      </c>
      <c r="H16084" s="4">
        <v>286538</v>
      </c>
      <c r="I16084" s="4">
        <v>487718</v>
      </c>
      <c r="J16084" s="4">
        <v>201180</v>
      </c>
    </row>
    <row r="16085" spans="2:10" x14ac:dyDescent="0.35">
      <c r="C16085" t="s">
        <v>1860</v>
      </c>
      <c r="D16085" s="4">
        <v>326109</v>
      </c>
      <c r="E16085" s="4">
        <v>108703</v>
      </c>
      <c r="I16085" s="4">
        <v>434812</v>
      </c>
      <c r="J16085" s="4">
        <v>434812</v>
      </c>
    </row>
    <row r="16086" spans="2:10" x14ac:dyDescent="0.35">
      <c r="C16086" t="s">
        <v>1861</v>
      </c>
      <c r="D16086" s="4">
        <v>106097</v>
      </c>
      <c r="I16086" s="4">
        <v>106097</v>
      </c>
      <c r="J16086" s="4">
        <v>106097</v>
      </c>
    </row>
    <row r="16087" spans="2:10" x14ac:dyDescent="0.35">
      <c r="C16087" t="s">
        <v>1862</v>
      </c>
      <c r="D16087" s="4">
        <v>85464</v>
      </c>
      <c r="H16087" s="4">
        <v>256393</v>
      </c>
      <c r="I16087" s="4">
        <v>341857</v>
      </c>
      <c r="J16087" s="4">
        <v>85464</v>
      </c>
    </row>
    <row r="16088" spans="2:10" x14ac:dyDescent="0.35">
      <c r="B16088" t="s">
        <v>54</v>
      </c>
      <c r="D16088" s="4">
        <v>1677009</v>
      </c>
      <c r="E16088" s="4">
        <v>109883</v>
      </c>
      <c r="F16088" s="4">
        <v>2726</v>
      </c>
      <c r="G16088" s="4">
        <v>20175</v>
      </c>
      <c r="H16088" s="4">
        <v>871083</v>
      </c>
      <c r="I16088" s="4">
        <v>2680876</v>
      </c>
      <c r="J16088" s="4">
        <v>1786892</v>
      </c>
    </row>
    <row r="16089" spans="2:10" x14ac:dyDescent="0.35">
      <c r="B16089" t="s">
        <v>1845</v>
      </c>
      <c r="C16089" t="s">
        <v>1866</v>
      </c>
      <c r="I16089" s="4">
        <v>0</v>
      </c>
      <c r="J16089">
        <v>0</v>
      </c>
    </row>
    <row r="16090" spans="2:10" x14ac:dyDescent="0.35">
      <c r="C16090" t="s">
        <v>1867</v>
      </c>
      <c r="D16090" s="4">
        <v>914</v>
      </c>
      <c r="F16090" s="4">
        <v>9000</v>
      </c>
      <c r="H16090" s="4">
        <v>944383</v>
      </c>
      <c r="I16090" s="4">
        <v>954298</v>
      </c>
      <c r="J16090" s="4">
        <v>914</v>
      </c>
    </row>
    <row r="16091" spans="2:10" x14ac:dyDescent="0.35">
      <c r="C16091" t="s">
        <v>1868</v>
      </c>
      <c r="D16091" s="4">
        <v>4245</v>
      </c>
      <c r="F16091" s="4">
        <v>100000</v>
      </c>
      <c r="H16091" s="4">
        <v>1549189</v>
      </c>
      <c r="I16091" s="4">
        <v>1653434</v>
      </c>
      <c r="J16091" s="4">
        <v>4245</v>
      </c>
    </row>
    <row r="16092" spans="2:10" x14ac:dyDescent="0.35">
      <c r="C16092" t="s">
        <v>1869</v>
      </c>
      <c r="H16092" s="4">
        <v>513600</v>
      </c>
      <c r="I16092" s="4">
        <v>513600</v>
      </c>
      <c r="J16092">
        <v>0</v>
      </c>
    </row>
    <row r="16093" spans="2:10" x14ac:dyDescent="0.35">
      <c r="C16093" t="s">
        <v>1870</v>
      </c>
      <c r="E16093" s="4">
        <v>3547</v>
      </c>
      <c r="G16093" s="4">
        <v>43158</v>
      </c>
      <c r="H16093" s="4">
        <v>892378</v>
      </c>
      <c r="I16093" s="4">
        <v>939083</v>
      </c>
      <c r="J16093">
        <v>3547</v>
      </c>
    </row>
    <row r="16094" spans="2:10" x14ac:dyDescent="0.35">
      <c r="C16094" t="s">
        <v>1871</v>
      </c>
      <c r="D16094" s="4">
        <v>94810</v>
      </c>
      <c r="F16094" s="4">
        <v>4330000</v>
      </c>
      <c r="G16094" s="4">
        <v>23986</v>
      </c>
      <c r="H16094" s="4">
        <v>117187</v>
      </c>
      <c r="I16094" s="4">
        <v>4565983</v>
      </c>
      <c r="J16094" s="4">
        <v>94810</v>
      </c>
    </row>
    <row r="16095" spans="2:10" x14ac:dyDescent="0.35">
      <c r="C16095" t="s">
        <v>1875</v>
      </c>
      <c r="H16095" s="4">
        <v>58121</v>
      </c>
      <c r="I16095" s="4">
        <v>58121</v>
      </c>
      <c r="J16095">
        <v>0</v>
      </c>
    </row>
    <row r="16096" spans="2:10" x14ac:dyDescent="0.35">
      <c r="C16096" t="s">
        <v>1876</v>
      </c>
      <c r="H16096" s="4">
        <v>0</v>
      </c>
      <c r="I16096" s="4">
        <v>0</v>
      </c>
      <c r="J16096">
        <v>0</v>
      </c>
    </row>
    <row r="16097" spans="2:10" x14ac:dyDescent="0.35">
      <c r="B16097" t="s">
        <v>55</v>
      </c>
      <c r="D16097" s="4">
        <v>99969</v>
      </c>
      <c r="E16097" s="4">
        <v>3547</v>
      </c>
      <c r="F16097" s="4">
        <v>4439000</v>
      </c>
      <c r="G16097" s="4">
        <v>67144</v>
      </c>
      <c r="H16097" s="4">
        <v>4074857</v>
      </c>
      <c r="I16097" s="4">
        <v>8684518</v>
      </c>
      <c r="J16097" s="4">
        <v>103516</v>
      </c>
    </row>
    <row r="16098" spans="2:10" x14ac:dyDescent="0.35">
      <c r="B16098" t="s">
        <v>1878</v>
      </c>
      <c r="C16098" t="s">
        <v>1879</v>
      </c>
      <c r="D16098" s="4">
        <v>605455</v>
      </c>
      <c r="I16098" s="4">
        <v>605455</v>
      </c>
      <c r="J16098" s="4">
        <v>605455</v>
      </c>
    </row>
    <row r="16099" spans="2:10" x14ac:dyDescent="0.35">
      <c r="C16099" t="s">
        <v>1880</v>
      </c>
      <c r="D16099" s="4">
        <v>344596</v>
      </c>
      <c r="I16099" s="4">
        <v>344596</v>
      </c>
      <c r="J16099" s="4">
        <v>344596</v>
      </c>
    </row>
    <row r="16100" spans="2:10" x14ac:dyDescent="0.35">
      <c r="C16100" t="s">
        <v>1881</v>
      </c>
      <c r="D16100" s="4">
        <v>1053036</v>
      </c>
      <c r="I16100" s="4">
        <v>1053036</v>
      </c>
      <c r="J16100" s="4">
        <v>1053036</v>
      </c>
    </row>
    <row r="16101" spans="2:10" x14ac:dyDescent="0.35">
      <c r="C16101" t="s">
        <v>1895</v>
      </c>
      <c r="D16101" s="4">
        <v>91598</v>
      </c>
      <c r="I16101" s="4">
        <v>91598</v>
      </c>
      <c r="J16101" s="4">
        <v>91598</v>
      </c>
    </row>
    <row r="16102" spans="2:10" x14ac:dyDescent="0.35">
      <c r="C16102" t="s">
        <v>1882</v>
      </c>
      <c r="E16102" s="4">
        <v>42365</v>
      </c>
      <c r="I16102" s="4">
        <v>42365</v>
      </c>
      <c r="J16102">
        <v>42365</v>
      </c>
    </row>
    <row r="16103" spans="2:10" x14ac:dyDescent="0.35">
      <c r="C16103" t="s">
        <v>1900</v>
      </c>
      <c r="D16103" s="4">
        <v>20880</v>
      </c>
      <c r="I16103" s="4">
        <v>20880</v>
      </c>
      <c r="J16103" s="4">
        <v>20880</v>
      </c>
    </row>
    <row r="16104" spans="2:10" x14ac:dyDescent="0.35">
      <c r="C16104" t="s">
        <v>1883</v>
      </c>
      <c r="D16104" s="4">
        <v>28136</v>
      </c>
      <c r="I16104" s="4">
        <v>28136</v>
      </c>
      <c r="J16104" s="4">
        <v>28136</v>
      </c>
    </row>
    <row r="16105" spans="2:10" x14ac:dyDescent="0.35">
      <c r="B16105" t="s">
        <v>1878</v>
      </c>
      <c r="C16105" t="s">
        <v>1884</v>
      </c>
      <c r="D16105" s="4">
        <v>9331</v>
      </c>
      <c r="I16105" s="4">
        <v>9331</v>
      </c>
      <c r="J16105" s="4">
        <v>9331</v>
      </c>
    </row>
    <row r="16106" spans="2:10" x14ac:dyDescent="0.35">
      <c r="B16106" t="s">
        <v>56</v>
      </c>
      <c r="D16106" s="4">
        <v>2153032</v>
      </c>
      <c r="E16106" s="4">
        <v>42365</v>
      </c>
      <c r="I16106" s="4">
        <v>2195397</v>
      </c>
      <c r="J16106" s="4">
        <v>2195397</v>
      </c>
    </row>
    <row r="16107" spans="2:10" x14ac:dyDescent="0.35">
      <c r="B16107" t="s">
        <v>1885</v>
      </c>
      <c r="C16107" t="s">
        <v>1886</v>
      </c>
      <c r="D16107" s="4">
        <v>23566</v>
      </c>
      <c r="I16107" s="4">
        <v>23566</v>
      </c>
      <c r="J16107" s="4">
        <v>23566</v>
      </c>
    </row>
    <row r="16108" spans="2:10" x14ac:dyDescent="0.35">
      <c r="B16108" t="s">
        <v>57</v>
      </c>
      <c r="D16108" s="4">
        <v>23566</v>
      </c>
      <c r="I16108" s="4">
        <v>23566</v>
      </c>
      <c r="J16108" s="4">
        <v>23566</v>
      </c>
    </row>
    <row r="16109" spans="2:10" x14ac:dyDescent="0.35">
      <c r="B16109" t="s">
        <v>1887</v>
      </c>
      <c r="C16109" t="s">
        <v>1888</v>
      </c>
      <c r="H16109" s="4">
        <v>336000</v>
      </c>
      <c r="I16109" s="4">
        <v>336000</v>
      </c>
      <c r="J16109">
        <v>0</v>
      </c>
    </row>
    <row r="16110" spans="2:10" x14ac:dyDescent="0.35">
      <c r="C16110" t="s">
        <v>1889</v>
      </c>
      <c r="H16110" s="4">
        <v>52500</v>
      </c>
      <c r="I16110" s="4">
        <v>52500</v>
      </c>
      <c r="J16110">
        <v>0</v>
      </c>
    </row>
    <row r="16111" spans="2:10" x14ac:dyDescent="0.35">
      <c r="C16111" t="s">
        <v>1890</v>
      </c>
      <c r="H16111" s="4">
        <v>56250</v>
      </c>
      <c r="I16111" s="4">
        <v>56250</v>
      </c>
      <c r="J16111">
        <v>0</v>
      </c>
    </row>
    <row r="16112" spans="2:10" x14ac:dyDescent="0.35">
      <c r="B16112" t="s">
        <v>58</v>
      </c>
      <c r="H16112" s="4">
        <v>444750</v>
      </c>
      <c r="I16112" s="4">
        <v>444750</v>
      </c>
      <c r="J16112">
        <v>0</v>
      </c>
    </row>
    <row r="16113" spans="1:10" x14ac:dyDescent="0.35">
      <c r="A16113" t="s">
        <v>1823</v>
      </c>
      <c r="D16113" s="4">
        <v>33491156</v>
      </c>
      <c r="E16113" s="4">
        <v>155795</v>
      </c>
      <c r="F16113" s="4">
        <v>11611326</v>
      </c>
      <c r="G16113" s="4">
        <v>695427</v>
      </c>
      <c r="H16113" s="4">
        <v>6768181</v>
      </c>
      <c r="I16113" s="4">
        <v>52721885</v>
      </c>
      <c r="J16113" s="4">
        <v>33646951</v>
      </c>
    </row>
    <row r="16114" spans="1:10" x14ac:dyDescent="0.35">
      <c r="A16114" t="s">
        <v>1454</v>
      </c>
      <c r="B16114" t="s">
        <v>1842</v>
      </c>
      <c r="C16114" t="s">
        <v>1843</v>
      </c>
      <c r="D16114" s="4">
        <v>26400052</v>
      </c>
      <c r="F16114" s="4">
        <v>13486200</v>
      </c>
      <c r="I16114" s="4">
        <v>39886252</v>
      </c>
      <c r="J16114" s="4">
        <v>26400052</v>
      </c>
    </row>
    <row r="16115" spans="1:10" x14ac:dyDescent="0.35">
      <c r="C16115" t="s">
        <v>1844</v>
      </c>
      <c r="D16115" s="4">
        <v>4581498</v>
      </c>
      <c r="E16115" s="4">
        <v>40050</v>
      </c>
      <c r="F16115" s="4">
        <v>82800</v>
      </c>
      <c r="G16115" s="4">
        <v>139050</v>
      </c>
      <c r="I16115" s="4">
        <v>4843398</v>
      </c>
      <c r="J16115" s="4">
        <v>4621548</v>
      </c>
    </row>
    <row r="16116" spans="1:10" x14ac:dyDescent="0.35">
      <c r="C16116" t="s">
        <v>1845</v>
      </c>
      <c r="D16116" s="4">
        <v>3821030</v>
      </c>
      <c r="I16116" s="4">
        <v>3821030</v>
      </c>
      <c r="J16116" s="4">
        <v>3821030</v>
      </c>
    </row>
    <row r="16117" spans="1:10" x14ac:dyDescent="0.35">
      <c r="B16117" t="s">
        <v>51</v>
      </c>
      <c r="D16117" s="4">
        <v>34802580</v>
      </c>
      <c r="E16117" s="4">
        <v>40050</v>
      </c>
      <c r="F16117" s="4">
        <v>13569000</v>
      </c>
      <c r="G16117" s="4">
        <v>139050</v>
      </c>
      <c r="I16117" s="4">
        <v>48550680</v>
      </c>
      <c r="J16117" s="4">
        <v>34842630</v>
      </c>
    </row>
    <row r="16118" spans="1:10" x14ac:dyDescent="0.35">
      <c r="B16118" t="s">
        <v>1843</v>
      </c>
      <c r="C16118" t="s">
        <v>1846</v>
      </c>
      <c r="D16118" s="4">
        <v>3076258</v>
      </c>
      <c r="E16118" s="4">
        <v>8756818</v>
      </c>
      <c r="F16118" s="4">
        <v>1217853</v>
      </c>
      <c r="G16118" s="4">
        <v>10000</v>
      </c>
      <c r="H16118" s="4">
        <v>10158429</v>
      </c>
      <c r="I16118" s="4">
        <v>23219357</v>
      </c>
      <c r="J16118" s="4">
        <v>11833076</v>
      </c>
    </row>
    <row r="16119" spans="1:10" x14ac:dyDescent="0.35">
      <c r="C16119" t="s">
        <v>1847</v>
      </c>
      <c r="D16119" s="4">
        <v>12396303</v>
      </c>
      <c r="E16119" s="4">
        <v>388932</v>
      </c>
      <c r="F16119" s="4">
        <v>968108</v>
      </c>
      <c r="I16119" s="4">
        <v>13753343</v>
      </c>
      <c r="J16119" s="4">
        <v>12785235</v>
      </c>
    </row>
    <row r="16120" spans="1:10" x14ac:dyDescent="0.35">
      <c r="C16120" t="s">
        <v>1848</v>
      </c>
      <c r="D16120" s="4">
        <v>1751</v>
      </c>
      <c r="I16120" s="4">
        <v>1751</v>
      </c>
      <c r="J16120" s="4">
        <v>1751</v>
      </c>
    </row>
    <row r="16121" spans="1:10" x14ac:dyDescent="0.35">
      <c r="B16121" t="s">
        <v>52</v>
      </c>
      <c r="D16121" s="4">
        <v>15474311</v>
      </c>
      <c r="E16121" s="4">
        <v>9145750</v>
      </c>
      <c r="F16121" s="4">
        <v>2185961</v>
      </c>
      <c r="G16121" s="4">
        <v>10000</v>
      </c>
      <c r="H16121" s="4">
        <v>10158429</v>
      </c>
      <c r="I16121" s="4">
        <v>36974451</v>
      </c>
      <c r="J16121" s="4">
        <v>24620061</v>
      </c>
    </row>
    <row r="16122" spans="1:10" x14ac:dyDescent="0.35">
      <c r="B16122" t="s">
        <v>1849</v>
      </c>
      <c r="C16122" t="s">
        <v>1850</v>
      </c>
      <c r="D16122" s="4">
        <v>10160</v>
      </c>
      <c r="E16122" s="4">
        <v>6400000</v>
      </c>
      <c r="I16122" s="4">
        <v>6410160</v>
      </c>
      <c r="J16122" s="4">
        <v>6410160</v>
      </c>
    </row>
    <row r="16123" spans="1:10" x14ac:dyDescent="0.35">
      <c r="B16123" t="s">
        <v>53</v>
      </c>
      <c r="D16123" s="4">
        <v>10160</v>
      </c>
      <c r="E16123" s="4">
        <v>6400000</v>
      </c>
      <c r="I16123" s="4">
        <v>6410160</v>
      </c>
      <c r="J16123" s="4">
        <v>6410160</v>
      </c>
    </row>
    <row r="16124" spans="1:10" x14ac:dyDescent="0.35">
      <c r="B16124" t="s">
        <v>1844</v>
      </c>
      <c r="C16124" t="s">
        <v>1851</v>
      </c>
      <c r="D16124" s="4">
        <v>772054</v>
      </c>
      <c r="I16124" s="4">
        <v>772054</v>
      </c>
      <c r="J16124" s="4">
        <v>772054</v>
      </c>
    </row>
    <row r="16125" spans="1:10" x14ac:dyDescent="0.35">
      <c r="C16125" t="s">
        <v>1852</v>
      </c>
      <c r="D16125" s="4">
        <v>19081</v>
      </c>
      <c r="G16125" s="4">
        <v>2726</v>
      </c>
      <c r="I16125" s="4">
        <v>21807</v>
      </c>
      <c r="J16125" s="4">
        <v>19081</v>
      </c>
    </row>
    <row r="16126" spans="1:10" x14ac:dyDescent="0.35">
      <c r="C16126" t="s">
        <v>1853</v>
      </c>
      <c r="D16126" s="4">
        <v>40957</v>
      </c>
      <c r="F16126" s="4">
        <v>38226</v>
      </c>
      <c r="G16126" s="4">
        <v>27304</v>
      </c>
      <c r="I16126" s="4">
        <v>106487</v>
      </c>
      <c r="J16126" s="4">
        <v>40957</v>
      </c>
    </row>
    <row r="16127" spans="1:10" x14ac:dyDescent="0.35">
      <c r="C16127" t="s">
        <v>1903</v>
      </c>
      <c r="D16127" s="4">
        <v>4508</v>
      </c>
      <c r="I16127" s="4">
        <v>4508</v>
      </c>
      <c r="J16127" s="4">
        <v>4508</v>
      </c>
    </row>
    <row r="16128" spans="1:10" x14ac:dyDescent="0.35">
      <c r="C16128" t="s">
        <v>1854</v>
      </c>
      <c r="D16128" s="4">
        <v>154934</v>
      </c>
      <c r="E16128" s="4">
        <v>860787</v>
      </c>
      <c r="H16128" s="4">
        <v>60524</v>
      </c>
      <c r="I16128" s="4">
        <v>1076245</v>
      </c>
      <c r="J16128" s="4">
        <v>1015721</v>
      </c>
    </row>
    <row r="16129" spans="2:10" x14ac:dyDescent="0.35">
      <c r="C16129" t="s">
        <v>1919</v>
      </c>
      <c r="G16129" s="4">
        <v>419585</v>
      </c>
      <c r="I16129" s="4">
        <v>419585</v>
      </c>
      <c r="J16129">
        <v>0</v>
      </c>
    </row>
    <row r="16130" spans="2:10" x14ac:dyDescent="0.35">
      <c r="C16130" t="s">
        <v>1855</v>
      </c>
      <c r="D16130" s="4">
        <v>31857</v>
      </c>
      <c r="E16130" s="4">
        <v>550760</v>
      </c>
      <c r="H16130" s="4">
        <v>231594</v>
      </c>
      <c r="I16130" s="4">
        <v>814211</v>
      </c>
      <c r="J16130" s="4">
        <v>582617</v>
      </c>
    </row>
    <row r="16131" spans="2:10" x14ac:dyDescent="0.35">
      <c r="C16131" t="s">
        <v>1856</v>
      </c>
      <c r="D16131" s="4">
        <v>31062</v>
      </c>
      <c r="E16131" s="4">
        <v>8491</v>
      </c>
      <c r="I16131" s="4">
        <v>39553</v>
      </c>
      <c r="J16131" s="4">
        <v>39553</v>
      </c>
    </row>
    <row r="16132" spans="2:10" x14ac:dyDescent="0.35">
      <c r="C16132" t="s">
        <v>1857</v>
      </c>
      <c r="D16132" s="4">
        <v>25152</v>
      </c>
      <c r="E16132" s="4">
        <v>34627</v>
      </c>
      <c r="H16132" s="4">
        <v>26480</v>
      </c>
      <c r="I16132" s="4">
        <v>86259</v>
      </c>
      <c r="J16132" s="4">
        <v>59779</v>
      </c>
    </row>
    <row r="16133" spans="2:10" x14ac:dyDescent="0.35">
      <c r="C16133" t="s">
        <v>1858</v>
      </c>
      <c r="G16133" s="4">
        <v>36366</v>
      </c>
      <c r="H16133" s="4">
        <v>10390</v>
      </c>
      <c r="I16133" s="4">
        <v>46757</v>
      </c>
      <c r="J16133">
        <v>0</v>
      </c>
    </row>
    <row r="16134" spans="2:10" x14ac:dyDescent="0.35">
      <c r="C16134" t="s">
        <v>1859</v>
      </c>
      <c r="D16134" s="4">
        <v>679701</v>
      </c>
      <c r="G16134" s="4">
        <v>605424</v>
      </c>
      <c r="H16134" s="4">
        <v>431114</v>
      </c>
      <c r="I16134" s="4">
        <v>1716239</v>
      </c>
      <c r="J16134" s="4">
        <v>679701</v>
      </c>
    </row>
    <row r="16135" spans="2:10" x14ac:dyDescent="0.35">
      <c r="C16135" t="s">
        <v>1860</v>
      </c>
      <c r="D16135" s="4">
        <v>1304436</v>
      </c>
      <c r="G16135" s="4">
        <v>108703</v>
      </c>
      <c r="H16135" s="4">
        <v>108703</v>
      </c>
      <c r="I16135" s="4">
        <v>1521842</v>
      </c>
      <c r="J16135" s="4">
        <v>1304436</v>
      </c>
    </row>
    <row r="16136" spans="2:10" x14ac:dyDescent="0.35">
      <c r="C16136" t="s">
        <v>1861</v>
      </c>
      <c r="D16136" s="4">
        <v>243206</v>
      </c>
      <c r="I16136" s="4">
        <v>243206</v>
      </c>
      <c r="J16136" s="4">
        <v>243206</v>
      </c>
    </row>
    <row r="16137" spans="2:10" x14ac:dyDescent="0.35">
      <c r="C16137" t="s">
        <v>1862</v>
      </c>
      <c r="D16137" s="4">
        <v>1367428</v>
      </c>
      <c r="H16137" s="4">
        <v>1025571</v>
      </c>
      <c r="I16137" s="4">
        <v>2393000</v>
      </c>
      <c r="J16137" s="4">
        <v>1367428</v>
      </c>
    </row>
    <row r="16138" spans="2:10" x14ac:dyDescent="0.35">
      <c r="C16138" t="s">
        <v>1863</v>
      </c>
      <c r="G16138" s="4">
        <v>70019</v>
      </c>
      <c r="H16138" s="4">
        <v>7780</v>
      </c>
      <c r="I16138" s="4">
        <v>77799</v>
      </c>
      <c r="J16138">
        <v>0</v>
      </c>
    </row>
    <row r="16139" spans="2:10" x14ac:dyDescent="0.35">
      <c r="C16139" t="s">
        <v>1913</v>
      </c>
      <c r="G16139" s="4">
        <v>1413120</v>
      </c>
      <c r="I16139" s="4">
        <v>1413120</v>
      </c>
      <c r="J16139">
        <v>0</v>
      </c>
    </row>
    <row r="16140" spans="2:10" x14ac:dyDescent="0.35">
      <c r="B16140" t="s">
        <v>54</v>
      </c>
      <c r="D16140" s="4">
        <v>4674377</v>
      </c>
      <c r="E16140" s="4">
        <v>1454665</v>
      </c>
      <c r="F16140" s="4">
        <v>38226</v>
      </c>
      <c r="G16140" s="4">
        <v>2683248</v>
      </c>
      <c r="H16140" s="4">
        <v>1902156</v>
      </c>
      <c r="I16140" s="4">
        <v>10752672</v>
      </c>
      <c r="J16140" s="4">
        <v>6129042</v>
      </c>
    </row>
    <row r="16141" spans="2:10" x14ac:dyDescent="0.35">
      <c r="B16141" t="s">
        <v>1845</v>
      </c>
      <c r="C16141" t="s">
        <v>1865</v>
      </c>
      <c r="E16141" s="4">
        <v>3488</v>
      </c>
      <c r="H16141" s="4">
        <v>241201</v>
      </c>
      <c r="I16141" s="4">
        <v>244690</v>
      </c>
      <c r="J16141">
        <v>3488</v>
      </c>
    </row>
    <row r="16142" spans="2:10" x14ac:dyDescent="0.35">
      <c r="C16142" t="s">
        <v>1866</v>
      </c>
      <c r="I16142" s="4">
        <v>0</v>
      </c>
      <c r="J16142">
        <v>0</v>
      </c>
    </row>
    <row r="16143" spans="2:10" x14ac:dyDescent="0.35">
      <c r="C16143" t="s">
        <v>1867</v>
      </c>
      <c r="E16143" s="4">
        <v>0</v>
      </c>
      <c r="G16143" s="4">
        <v>72000</v>
      </c>
      <c r="H16143" s="4">
        <v>4850960</v>
      </c>
      <c r="I16143" s="4">
        <v>4922960</v>
      </c>
      <c r="J16143">
        <v>0</v>
      </c>
    </row>
    <row r="16144" spans="2:10" x14ac:dyDescent="0.35">
      <c r="C16144" t="s">
        <v>1868</v>
      </c>
      <c r="G16144" s="4">
        <v>47334</v>
      </c>
      <c r="H16144" s="4">
        <v>5201900</v>
      </c>
      <c r="I16144" s="4">
        <v>5249234</v>
      </c>
      <c r="J16144">
        <v>0</v>
      </c>
    </row>
    <row r="16145" spans="2:10" x14ac:dyDescent="0.35">
      <c r="C16145" t="s">
        <v>1921</v>
      </c>
      <c r="G16145" s="4">
        <v>30195</v>
      </c>
      <c r="I16145" s="4">
        <v>30195</v>
      </c>
      <c r="J16145">
        <v>0</v>
      </c>
    </row>
    <row r="16146" spans="2:10" x14ac:dyDescent="0.35">
      <c r="C16146" t="s">
        <v>1869</v>
      </c>
      <c r="H16146" s="4">
        <v>1883520</v>
      </c>
      <c r="I16146" s="4">
        <v>1883520</v>
      </c>
      <c r="J16146">
        <v>0</v>
      </c>
    </row>
    <row r="16147" spans="2:10" x14ac:dyDescent="0.35">
      <c r="C16147" t="s">
        <v>1870</v>
      </c>
      <c r="D16147" s="4">
        <v>10036</v>
      </c>
      <c r="E16147" s="4">
        <v>18179</v>
      </c>
      <c r="F16147" s="4">
        <v>4237955</v>
      </c>
      <c r="H16147" s="4">
        <v>428639</v>
      </c>
      <c r="I16147" s="4">
        <v>4694809</v>
      </c>
      <c r="J16147" s="4">
        <v>28215</v>
      </c>
    </row>
    <row r="16148" spans="2:10" x14ac:dyDescent="0.35">
      <c r="C16148" t="s">
        <v>1871</v>
      </c>
      <c r="D16148" s="4">
        <v>21032</v>
      </c>
      <c r="F16148" s="4">
        <v>6495000</v>
      </c>
      <c r="G16148" s="4">
        <v>61396</v>
      </c>
      <c r="H16148" s="4">
        <v>103663</v>
      </c>
      <c r="I16148" s="4">
        <v>6681091</v>
      </c>
      <c r="J16148" s="4">
        <v>21032</v>
      </c>
    </row>
    <row r="16149" spans="2:10" x14ac:dyDescent="0.35">
      <c r="C16149" t="s">
        <v>1872</v>
      </c>
      <c r="D16149" s="4">
        <v>392000</v>
      </c>
      <c r="I16149" s="4">
        <v>392000</v>
      </c>
      <c r="J16149" s="4">
        <v>392000</v>
      </c>
    </row>
    <row r="16150" spans="2:10" x14ac:dyDescent="0.35">
      <c r="C16150" t="s">
        <v>1873</v>
      </c>
      <c r="D16150" s="4">
        <v>1901</v>
      </c>
      <c r="I16150" s="4">
        <v>1901</v>
      </c>
      <c r="J16150" s="4">
        <v>1901</v>
      </c>
    </row>
    <row r="16151" spans="2:10" x14ac:dyDescent="0.35">
      <c r="C16151" t="s">
        <v>1875</v>
      </c>
      <c r="H16151" s="4">
        <v>57540</v>
      </c>
      <c r="I16151" s="4">
        <v>57540</v>
      </c>
      <c r="J16151">
        <v>0</v>
      </c>
    </row>
    <row r="16152" spans="2:10" x14ac:dyDescent="0.35">
      <c r="C16152" t="s">
        <v>1877</v>
      </c>
      <c r="D16152" s="4">
        <v>2150</v>
      </c>
      <c r="I16152" s="4">
        <v>2150</v>
      </c>
      <c r="J16152" s="4">
        <v>2150</v>
      </c>
    </row>
    <row r="16153" spans="2:10" x14ac:dyDescent="0.35">
      <c r="B16153" t="s">
        <v>55</v>
      </c>
      <c r="D16153" s="4">
        <v>427118</v>
      </c>
      <c r="E16153" s="4">
        <v>21668</v>
      </c>
      <c r="F16153" s="4">
        <v>10732955</v>
      </c>
      <c r="G16153" s="4">
        <v>210925</v>
      </c>
      <c r="H16153" s="4">
        <v>12767423</v>
      </c>
      <c r="I16153" s="4">
        <v>24160089</v>
      </c>
      <c r="J16153" s="4">
        <v>448786</v>
      </c>
    </row>
    <row r="16154" spans="2:10" x14ac:dyDescent="0.35">
      <c r="B16154" t="s">
        <v>1878</v>
      </c>
      <c r="C16154" t="s">
        <v>1879</v>
      </c>
      <c r="D16154" s="4">
        <v>2848120</v>
      </c>
      <c r="I16154" s="4">
        <v>2848120</v>
      </c>
      <c r="J16154" s="4">
        <v>2848120</v>
      </c>
    </row>
    <row r="16155" spans="2:10" x14ac:dyDescent="0.35">
      <c r="C16155" t="s">
        <v>1907</v>
      </c>
      <c r="D16155" s="4">
        <v>30125</v>
      </c>
      <c r="I16155" s="4">
        <v>30125</v>
      </c>
      <c r="J16155" s="4">
        <v>30125</v>
      </c>
    </row>
    <row r="16156" spans="2:10" x14ac:dyDescent="0.35">
      <c r="C16156" t="s">
        <v>1897</v>
      </c>
      <c r="D16156" s="4">
        <v>1486</v>
      </c>
      <c r="I16156" s="4">
        <v>1486</v>
      </c>
      <c r="J16156" s="4">
        <v>1486</v>
      </c>
    </row>
    <row r="16157" spans="2:10" x14ac:dyDescent="0.35">
      <c r="C16157" t="s">
        <v>1880</v>
      </c>
      <c r="D16157" s="4">
        <v>1061232</v>
      </c>
      <c r="I16157" s="4">
        <v>1061232</v>
      </c>
      <c r="J16157" s="4">
        <v>1061232</v>
      </c>
    </row>
    <row r="16158" spans="2:10" x14ac:dyDescent="0.35">
      <c r="C16158" t="s">
        <v>1881</v>
      </c>
      <c r="D16158" s="4">
        <v>2463302</v>
      </c>
      <c r="I16158" s="4">
        <v>2463302</v>
      </c>
      <c r="J16158" s="4">
        <v>2463302</v>
      </c>
    </row>
    <row r="16159" spans="2:10" x14ac:dyDescent="0.35">
      <c r="C16159" t="s">
        <v>1895</v>
      </c>
      <c r="D16159" s="4">
        <v>831606</v>
      </c>
      <c r="I16159" s="4">
        <v>831606</v>
      </c>
      <c r="J16159" s="4">
        <v>831606</v>
      </c>
    </row>
    <row r="16160" spans="2:10" x14ac:dyDescent="0.35">
      <c r="C16160" t="s">
        <v>1882</v>
      </c>
      <c r="D16160" s="4">
        <v>1431</v>
      </c>
      <c r="E16160" s="4">
        <v>233832</v>
      </c>
      <c r="I16160" s="4">
        <v>235263</v>
      </c>
      <c r="J16160" s="4">
        <v>235263</v>
      </c>
    </row>
    <row r="16161" spans="1:10" x14ac:dyDescent="0.35">
      <c r="C16161" t="s">
        <v>1883</v>
      </c>
      <c r="D16161" s="4">
        <v>177915</v>
      </c>
      <c r="I16161" s="4">
        <v>177915</v>
      </c>
      <c r="J16161" s="4">
        <v>177915</v>
      </c>
    </row>
    <row r="16162" spans="1:10" x14ac:dyDescent="0.35">
      <c r="C16162" t="s">
        <v>1892</v>
      </c>
      <c r="D16162" s="4">
        <v>385</v>
      </c>
      <c r="I16162" s="4">
        <v>385</v>
      </c>
      <c r="J16162" s="4">
        <v>385</v>
      </c>
    </row>
    <row r="16163" spans="1:10" x14ac:dyDescent="0.35">
      <c r="C16163" t="s">
        <v>1884</v>
      </c>
      <c r="D16163" s="4">
        <v>20932</v>
      </c>
      <c r="I16163" s="4">
        <v>20932</v>
      </c>
      <c r="J16163" s="4">
        <v>20932</v>
      </c>
    </row>
    <row r="16164" spans="1:10" x14ac:dyDescent="0.35">
      <c r="B16164" t="s">
        <v>56</v>
      </c>
      <c r="D16164" s="4">
        <v>7436532</v>
      </c>
      <c r="E16164" s="4">
        <v>233832</v>
      </c>
      <c r="I16164" s="4">
        <v>7670364</v>
      </c>
      <c r="J16164" s="4">
        <v>7670364</v>
      </c>
    </row>
    <row r="16165" spans="1:10" x14ac:dyDescent="0.35">
      <c r="B16165" t="s">
        <v>1885</v>
      </c>
      <c r="C16165" t="s">
        <v>1886</v>
      </c>
      <c r="E16165" s="4">
        <v>103690</v>
      </c>
      <c r="I16165" s="4">
        <v>103690</v>
      </c>
      <c r="J16165">
        <v>103690</v>
      </c>
    </row>
    <row r="16166" spans="1:10" x14ac:dyDescent="0.35">
      <c r="B16166" t="s">
        <v>57</v>
      </c>
      <c r="E16166" s="4">
        <v>103690</v>
      </c>
      <c r="I16166" s="4">
        <v>103690</v>
      </c>
      <c r="J16166">
        <v>103690</v>
      </c>
    </row>
    <row r="16167" spans="1:10" x14ac:dyDescent="0.35">
      <c r="B16167" t="s">
        <v>1887</v>
      </c>
      <c r="C16167" t="s">
        <v>1904</v>
      </c>
      <c r="D16167" s="4">
        <v>250000</v>
      </c>
      <c r="I16167" s="4">
        <v>250000</v>
      </c>
      <c r="J16167" s="4">
        <v>250000</v>
      </c>
    </row>
    <row r="16168" spans="1:10" x14ac:dyDescent="0.35">
      <c r="C16168" t="s">
        <v>1888</v>
      </c>
      <c r="H16168" s="4">
        <v>1920000</v>
      </c>
      <c r="I16168" s="4">
        <v>1920000</v>
      </c>
      <c r="J16168">
        <v>0</v>
      </c>
    </row>
    <row r="16169" spans="1:10" x14ac:dyDescent="0.35">
      <c r="C16169" t="s">
        <v>1901</v>
      </c>
      <c r="F16169" s="4">
        <v>1087500</v>
      </c>
      <c r="I16169" s="4">
        <v>1087500</v>
      </c>
      <c r="J16169">
        <v>0</v>
      </c>
    </row>
    <row r="16170" spans="1:10" x14ac:dyDescent="0.35">
      <c r="C16170" t="s">
        <v>1889</v>
      </c>
      <c r="F16170" s="4">
        <v>1050000</v>
      </c>
      <c r="I16170" s="4">
        <v>1050000</v>
      </c>
      <c r="J16170">
        <v>0</v>
      </c>
    </row>
    <row r="16171" spans="1:10" x14ac:dyDescent="0.35">
      <c r="C16171" t="s">
        <v>1890</v>
      </c>
      <c r="F16171" s="4">
        <v>84000</v>
      </c>
      <c r="I16171" s="4">
        <v>84000</v>
      </c>
      <c r="J16171">
        <v>0</v>
      </c>
    </row>
    <row r="16172" spans="1:10" x14ac:dyDescent="0.35">
      <c r="C16172" t="s">
        <v>1902</v>
      </c>
      <c r="F16172" s="4">
        <v>2400000</v>
      </c>
      <c r="I16172" s="4">
        <v>2400000</v>
      </c>
      <c r="J16172">
        <v>0</v>
      </c>
    </row>
    <row r="16173" spans="1:10" x14ac:dyDescent="0.35">
      <c r="B16173" t="s">
        <v>58</v>
      </c>
      <c r="D16173" s="4">
        <v>250000</v>
      </c>
      <c r="F16173" s="4">
        <v>4621500</v>
      </c>
      <c r="H16173" s="4">
        <v>1920000</v>
      </c>
      <c r="I16173" s="4">
        <v>6791500</v>
      </c>
      <c r="J16173" s="4">
        <v>250000</v>
      </c>
    </row>
    <row r="16174" spans="1:10" x14ac:dyDescent="0.35">
      <c r="A16174" t="s">
        <v>1824</v>
      </c>
      <c r="D16174" s="4">
        <v>63075078</v>
      </c>
      <c r="E16174" s="4">
        <v>17399655</v>
      </c>
      <c r="F16174" s="4">
        <v>31147642</v>
      </c>
      <c r="G16174" s="4">
        <v>3043223</v>
      </c>
      <c r="H16174" s="4">
        <v>26748008</v>
      </c>
      <c r="I16174" s="4">
        <v>141413605</v>
      </c>
      <c r="J16174" s="4">
        <v>80474733</v>
      </c>
    </row>
    <row r="16175" spans="1:10" x14ac:dyDescent="0.35">
      <c r="A16175" t="s">
        <v>1460</v>
      </c>
      <c r="B16175" t="s">
        <v>1842</v>
      </c>
      <c r="C16175" t="s">
        <v>1843</v>
      </c>
      <c r="D16175" s="4">
        <v>4043764</v>
      </c>
      <c r="E16175" s="4">
        <v>634645</v>
      </c>
      <c r="F16175" s="4">
        <v>2527000</v>
      </c>
      <c r="I16175" s="4">
        <v>7205408</v>
      </c>
      <c r="J16175" s="4">
        <v>4678409</v>
      </c>
    </row>
    <row r="16176" spans="1:10" x14ac:dyDescent="0.35">
      <c r="C16176" t="s">
        <v>1844</v>
      </c>
      <c r="D16176" s="4">
        <v>573079</v>
      </c>
      <c r="E16176" s="4">
        <v>12976</v>
      </c>
      <c r="F16176" s="4">
        <v>48272</v>
      </c>
      <c r="G16176" s="4">
        <v>103701</v>
      </c>
      <c r="H16176" s="4">
        <v>219820</v>
      </c>
      <c r="I16176" s="4">
        <v>957847</v>
      </c>
      <c r="J16176" s="4">
        <v>586055</v>
      </c>
    </row>
    <row r="16177" spans="2:10" x14ac:dyDescent="0.35">
      <c r="C16177" t="s">
        <v>1845</v>
      </c>
      <c r="D16177" s="4">
        <v>412476</v>
      </c>
      <c r="E16177" s="4">
        <v>39912</v>
      </c>
      <c r="H16177" s="4">
        <v>91649</v>
      </c>
      <c r="I16177" s="4">
        <v>544036</v>
      </c>
      <c r="J16177" s="4">
        <v>452388</v>
      </c>
    </row>
    <row r="16178" spans="2:10" x14ac:dyDescent="0.35">
      <c r="B16178" t="s">
        <v>51</v>
      </c>
      <c r="D16178" s="4">
        <v>5029318</v>
      </c>
      <c r="E16178" s="4">
        <v>687532</v>
      </c>
      <c r="F16178" s="4">
        <v>2575272</v>
      </c>
      <c r="G16178" s="4">
        <v>103701</v>
      </c>
      <c r="H16178" s="4">
        <v>311469</v>
      </c>
      <c r="I16178" s="4">
        <v>8707292</v>
      </c>
      <c r="J16178" s="4">
        <v>5716850</v>
      </c>
    </row>
    <row r="16179" spans="2:10" x14ac:dyDescent="0.35">
      <c r="B16179" t="s">
        <v>1843</v>
      </c>
      <c r="C16179" t="s">
        <v>1846</v>
      </c>
      <c r="D16179" s="4">
        <v>8005991</v>
      </c>
      <c r="E16179" s="4">
        <v>1230726</v>
      </c>
      <c r="F16179" s="4">
        <v>2033588</v>
      </c>
      <c r="I16179" s="4">
        <v>11270304</v>
      </c>
      <c r="J16179" s="4">
        <v>9236717</v>
      </c>
    </row>
    <row r="16180" spans="2:10" x14ac:dyDescent="0.35">
      <c r="C16180" t="s">
        <v>1847</v>
      </c>
      <c r="D16180" s="4">
        <v>1067447</v>
      </c>
      <c r="E16180" s="4">
        <v>5767</v>
      </c>
      <c r="I16180" s="4">
        <v>1073214</v>
      </c>
      <c r="J16180" s="4">
        <v>1073214</v>
      </c>
    </row>
    <row r="16181" spans="2:10" x14ac:dyDescent="0.35">
      <c r="C16181" t="s">
        <v>1848</v>
      </c>
      <c r="D16181" s="4">
        <v>67921</v>
      </c>
      <c r="I16181" s="4">
        <v>67921</v>
      </c>
      <c r="J16181" s="4">
        <v>67921</v>
      </c>
    </row>
    <row r="16182" spans="2:10" x14ac:dyDescent="0.35">
      <c r="B16182" t="s">
        <v>52</v>
      </c>
      <c r="D16182" s="4">
        <v>9141359</v>
      </c>
      <c r="E16182" s="4">
        <v>1236493</v>
      </c>
      <c r="F16182" s="4">
        <v>2033588</v>
      </c>
      <c r="I16182" s="4">
        <v>12411439</v>
      </c>
      <c r="J16182" s="4">
        <v>10377852</v>
      </c>
    </row>
    <row r="16183" spans="2:10" x14ac:dyDescent="0.35">
      <c r="B16183" t="s">
        <v>1844</v>
      </c>
      <c r="C16183" t="s">
        <v>1854</v>
      </c>
      <c r="D16183" s="4">
        <v>26900</v>
      </c>
      <c r="E16183" s="4">
        <v>13450</v>
      </c>
      <c r="I16183" s="4">
        <v>40349</v>
      </c>
      <c r="J16183" s="4">
        <v>40350</v>
      </c>
    </row>
    <row r="16184" spans="2:10" x14ac:dyDescent="0.35">
      <c r="C16184" t="s">
        <v>1855</v>
      </c>
      <c r="D16184" s="4">
        <v>9646</v>
      </c>
      <c r="E16184" s="4">
        <v>14495</v>
      </c>
      <c r="G16184" s="4">
        <v>19587</v>
      </c>
      <c r="I16184" s="4">
        <v>43729</v>
      </c>
      <c r="J16184" s="4">
        <v>24141</v>
      </c>
    </row>
    <row r="16185" spans="2:10" x14ac:dyDescent="0.35">
      <c r="C16185" t="s">
        <v>1856</v>
      </c>
      <c r="I16185" s="4">
        <v>0</v>
      </c>
      <c r="J16185">
        <v>0</v>
      </c>
    </row>
    <row r="16186" spans="2:10" x14ac:dyDescent="0.35">
      <c r="C16186" t="s">
        <v>1857</v>
      </c>
      <c r="D16186" s="4">
        <v>2716</v>
      </c>
      <c r="E16186" s="4">
        <v>5432</v>
      </c>
      <c r="I16186" s="4">
        <v>8148</v>
      </c>
      <c r="J16186" s="4">
        <v>8148</v>
      </c>
    </row>
    <row r="16187" spans="2:10" x14ac:dyDescent="0.35">
      <c r="C16187" t="s">
        <v>1859</v>
      </c>
      <c r="D16187" s="4">
        <v>31365</v>
      </c>
      <c r="F16187" s="4">
        <v>105421</v>
      </c>
      <c r="I16187" s="4">
        <v>136785</v>
      </c>
      <c r="J16187" s="4">
        <v>31365</v>
      </c>
    </row>
    <row r="16188" spans="2:10" x14ac:dyDescent="0.35">
      <c r="C16188" t="s">
        <v>1860</v>
      </c>
      <c r="D16188" s="4">
        <v>652218</v>
      </c>
      <c r="H16188" s="4">
        <v>543515</v>
      </c>
      <c r="I16188" s="4">
        <v>1195733</v>
      </c>
      <c r="J16188" s="4">
        <v>652218</v>
      </c>
    </row>
    <row r="16189" spans="2:10" x14ac:dyDescent="0.35">
      <c r="C16189" t="s">
        <v>1862</v>
      </c>
      <c r="D16189" s="4">
        <v>427321</v>
      </c>
      <c r="H16189" s="4">
        <v>512549</v>
      </c>
      <c r="I16189" s="4">
        <v>939870</v>
      </c>
      <c r="J16189" s="4">
        <v>427321</v>
      </c>
    </row>
    <row r="16190" spans="2:10" x14ac:dyDescent="0.35">
      <c r="C16190" t="s">
        <v>1863</v>
      </c>
      <c r="D16190" s="4">
        <v>2807</v>
      </c>
      <c r="I16190" s="4">
        <v>2807</v>
      </c>
      <c r="J16190" s="4">
        <v>2807</v>
      </c>
    </row>
    <row r="16191" spans="2:10" x14ac:dyDescent="0.35">
      <c r="B16191" t="s">
        <v>54</v>
      </c>
      <c r="D16191" s="4">
        <v>1152973</v>
      </c>
      <c r="E16191" s="4">
        <v>33377</v>
      </c>
      <c r="F16191" s="4">
        <v>105421</v>
      </c>
      <c r="G16191" s="4">
        <v>19587</v>
      </c>
      <c r="H16191" s="4">
        <v>1056064</v>
      </c>
      <c r="I16191" s="4">
        <v>2367422</v>
      </c>
      <c r="J16191" s="4">
        <v>1186350</v>
      </c>
    </row>
    <row r="16192" spans="2:10" x14ac:dyDescent="0.35">
      <c r="B16192" t="s">
        <v>1845</v>
      </c>
      <c r="C16192" t="s">
        <v>1866</v>
      </c>
      <c r="I16192" s="4">
        <v>0</v>
      </c>
      <c r="J16192">
        <v>0</v>
      </c>
    </row>
    <row r="16193" spans="2:10" x14ac:dyDescent="0.35">
      <c r="C16193" t="s">
        <v>1867</v>
      </c>
      <c r="G16193" s="4">
        <v>4500</v>
      </c>
      <c r="H16193" s="4">
        <v>578111</v>
      </c>
      <c r="I16193" s="4">
        <v>582611</v>
      </c>
      <c r="J16193">
        <v>0</v>
      </c>
    </row>
    <row r="16194" spans="2:10" x14ac:dyDescent="0.35">
      <c r="C16194" t="s">
        <v>1868</v>
      </c>
      <c r="H16194" s="4">
        <v>743668</v>
      </c>
      <c r="I16194" s="4">
        <v>743668</v>
      </c>
      <c r="J16194">
        <v>0</v>
      </c>
    </row>
    <row r="16195" spans="2:10" x14ac:dyDescent="0.35">
      <c r="C16195" t="s">
        <v>1869</v>
      </c>
      <c r="H16195" s="4">
        <v>374784</v>
      </c>
      <c r="I16195" s="4">
        <v>374784</v>
      </c>
      <c r="J16195">
        <v>0</v>
      </c>
    </row>
    <row r="16196" spans="2:10" x14ac:dyDescent="0.35">
      <c r="C16196" t="s">
        <v>1870</v>
      </c>
      <c r="E16196" s="4">
        <v>133020</v>
      </c>
      <c r="F16196" s="4">
        <v>1248598</v>
      </c>
      <c r="I16196" s="4">
        <v>1381618</v>
      </c>
      <c r="J16196">
        <v>133020</v>
      </c>
    </row>
    <row r="16197" spans="2:10" x14ac:dyDescent="0.35">
      <c r="C16197" t="s">
        <v>1873</v>
      </c>
      <c r="E16197" s="4">
        <v>0</v>
      </c>
      <c r="I16197" s="4">
        <v>0</v>
      </c>
      <c r="J16197">
        <v>0</v>
      </c>
    </row>
    <row r="16198" spans="2:10" x14ac:dyDescent="0.35">
      <c r="B16198" t="s">
        <v>55</v>
      </c>
      <c r="E16198" s="4">
        <v>133020</v>
      </c>
      <c r="F16198" s="4">
        <v>1248598</v>
      </c>
      <c r="G16198" s="4">
        <v>4500</v>
      </c>
      <c r="H16198" s="4">
        <v>1696563</v>
      </c>
      <c r="I16198" s="4">
        <v>3082681</v>
      </c>
      <c r="J16198">
        <v>133020</v>
      </c>
    </row>
    <row r="16199" spans="2:10" x14ac:dyDescent="0.35">
      <c r="B16199" t="s">
        <v>1878</v>
      </c>
      <c r="C16199" t="s">
        <v>1879</v>
      </c>
      <c r="D16199" s="4">
        <v>1050196</v>
      </c>
      <c r="E16199" s="4">
        <v>924</v>
      </c>
      <c r="I16199" s="4">
        <v>1051120</v>
      </c>
      <c r="J16199" s="4">
        <v>1051120</v>
      </c>
    </row>
    <row r="16200" spans="2:10" x14ac:dyDescent="0.35">
      <c r="C16200" t="s">
        <v>1897</v>
      </c>
      <c r="E16200" s="4">
        <v>131</v>
      </c>
      <c r="I16200" s="4">
        <v>131</v>
      </c>
      <c r="J16200">
        <v>131</v>
      </c>
    </row>
    <row r="16201" spans="2:10" x14ac:dyDescent="0.35">
      <c r="C16201" t="s">
        <v>1881</v>
      </c>
      <c r="D16201" s="4">
        <v>1349009</v>
      </c>
      <c r="E16201" s="4">
        <v>1040</v>
      </c>
      <c r="I16201" s="4">
        <v>1350049</v>
      </c>
      <c r="J16201" s="4">
        <v>1350049</v>
      </c>
    </row>
    <row r="16202" spans="2:10" x14ac:dyDescent="0.35">
      <c r="C16202" t="s">
        <v>1895</v>
      </c>
      <c r="D16202" s="4">
        <v>83109</v>
      </c>
      <c r="I16202" s="4">
        <v>83109</v>
      </c>
      <c r="J16202" s="4">
        <v>83109</v>
      </c>
    </row>
    <row r="16203" spans="2:10" x14ac:dyDescent="0.35">
      <c r="C16203" t="s">
        <v>1900</v>
      </c>
      <c r="D16203" s="4">
        <v>18198</v>
      </c>
      <c r="I16203" s="4">
        <v>18198</v>
      </c>
      <c r="J16203" s="4">
        <v>18198</v>
      </c>
    </row>
    <row r="16204" spans="2:10" x14ac:dyDescent="0.35">
      <c r="C16204" t="s">
        <v>1884</v>
      </c>
      <c r="D16204" s="4">
        <v>51773</v>
      </c>
      <c r="E16204" s="4">
        <v>3191</v>
      </c>
      <c r="I16204" s="4">
        <v>54964</v>
      </c>
      <c r="J16204" s="4">
        <v>54964</v>
      </c>
    </row>
    <row r="16205" spans="2:10" x14ac:dyDescent="0.35">
      <c r="B16205" t="s">
        <v>56</v>
      </c>
      <c r="D16205" s="4">
        <v>2552285</v>
      </c>
      <c r="E16205" s="4">
        <v>5287</v>
      </c>
      <c r="I16205" s="4">
        <v>2557572</v>
      </c>
      <c r="J16205" s="4">
        <v>2557572</v>
      </c>
    </row>
    <row r="16206" spans="2:10" x14ac:dyDescent="0.35">
      <c r="B16206" t="s">
        <v>1885</v>
      </c>
      <c r="C16206" t="s">
        <v>1886</v>
      </c>
      <c r="D16206" s="4">
        <v>18150</v>
      </c>
      <c r="E16206" s="4">
        <v>169675</v>
      </c>
      <c r="I16206" s="4">
        <v>187826</v>
      </c>
      <c r="J16206" s="4">
        <v>187825</v>
      </c>
    </row>
    <row r="16207" spans="2:10" x14ac:dyDescent="0.35">
      <c r="B16207" t="s">
        <v>57</v>
      </c>
      <c r="D16207" s="4">
        <v>18150</v>
      </c>
      <c r="E16207" s="4">
        <v>169675</v>
      </c>
      <c r="I16207" s="4">
        <v>187826</v>
      </c>
      <c r="J16207" s="4">
        <v>187825</v>
      </c>
    </row>
    <row r="16208" spans="2:10" x14ac:dyDescent="0.35">
      <c r="B16208" t="s">
        <v>1887</v>
      </c>
      <c r="C16208" t="s">
        <v>1888</v>
      </c>
      <c r="H16208" s="4">
        <v>979200</v>
      </c>
      <c r="I16208" s="4">
        <v>979200</v>
      </c>
      <c r="J16208">
        <v>0</v>
      </c>
    </row>
    <row r="16209" spans="1:10" x14ac:dyDescent="0.35">
      <c r="C16209" t="s">
        <v>1889</v>
      </c>
      <c r="F16209" s="4">
        <v>472500</v>
      </c>
      <c r="I16209" s="4">
        <v>472500</v>
      </c>
      <c r="J16209">
        <v>0</v>
      </c>
    </row>
    <row r="16210" spans="1:10" x14ac:dyDescent="0.35">
      <c r="C16210" t="s">
        <v>1890</v>
      </c>
      <c r="F16210" s="4">
        <v>600000</v>
      </c>
      <c r="I16210" s="4">
        <v>600000</v>
      </c>
      <c r="J16210">
        <v>0</v>
      </c>
    </row>
    <row r="16211" spans="1:10" x14ac:dyDescent="0.35">
      <c r="B16211" t="s">
        <v>58</v>
      </c>
      <c r="F16211" s="4">
        <v>1072500</v>
      </c>
      <c r="H16211" s="4">
        <v>979200</v>
      </c>
      <c r="I16211" s="4">
        <v>2051700</v>
      </c>
      <c r="J16211">
        <v>0</v>
      </c>
    </row>
    <row r="16212" spans="1:10" x14ac:dyDescent="0.35">
      <c r="A16212" t="s">
        <v>1825</v>
      </c>
      <c r="D16212" s="4">
        <v>17894086</v>
      </c>
      <c r="E16212" s="4">
        <v>2265383</v>
      </c>
      <c r="F16212" s="4">
        <v>7035378</v>
      </c>
      <c r="G16212" s="4">
        <v>127788</v>
      </c>
      <c r="H16212" s="4">
        <v>4043295</v>
      </c>
      <c r="I16212" s="4">
        <v>31365931</v>
      </c>
      <c r="J16212" s="4">
        <v>20159469</v>
      </c>
    </row>
    <row r="16213" spans="1:10" x14ac:dyDescent="0.35">
      <c r="A16213" t="s">
        <v>1461</v>
      </c>
      <c r="B16213" t="s">
        <v>1842</v>
      </c>
      <c r="C16213" t="s">
        <v>1843</v>
      </c>
      <c r="D16213" s="4">
        <v>11438294</v>
      </c>
      <c r="E16213" s="4">
        <v>2135461</v>
      </c>
      <c r="F16213" s="4">
        <v>3404800</v>
      </c>
      <c r="I16213" s="4">
        <v>16978555</v>
      </c>
      <c r="J16213" s="4">
        <v>13573755</v>
      </c>
    </row>
    <row r="16214" spans="1:10" x14ac:dyDescent="0.35">
      <c r="C16214" t="s">
        <v>1844</v>
      </c>
      <c r="D16214" s="4">
        <v>377789</v>
      </c>
      <c r="E16214" s="4">
        <v>196798</v>
      </c>
      <c r="F16214" s="4">
        <v>610683</v>
      </c>
      <c r="G16214" s="4">
        <v>239395</v>
      </c>
      <c r="H16214" s="4">
        <v>200987</v>
      </c>
      <c r="I16214" s="4">
        <v>1625651</v>
      </c>
      <c r="J16214" s="4">
        <v>574587</v>
      </c>
    </row>
    <row r="16215" spans="1:10" x14ac:dyDescent="0.35">
      <c r="C16215" t="s">
        <v>1845</v>
      </c>
      <c r="D16215" s="4">
        <v>20062</v>
      </c>
      <c r="F16215" s="4">
        <v>1240216</v>
      </c>
      <c r="I16215" s="4">
        <v>1260278</v>
      </c>
      <c r="J16215" s="4">
        <v>20062</v>
      </c>
    </row>
    <row r="16216" spans="1:10" x14ac:dyDescent="0.35">
      <c r="B16216" t="s">
        <v>51</v>
      </c>
      <c r="D16216" s="4">
        <v>11836144</v>
      </c>
      <c r="E16216" s="4">
        <v>2332259</v>
      </c>
      <c r="F16216" s="4">
        <v>5255698</v>
      </c>
      <c r="G16216" s="4">
        <v>239395</v>
      </c>
      <c r="H16216" s="4">
        <v>200987</v>
      </c>
      <c r="I16216" s="4">
        <v>19864483</v>
      </c>
      <c r="J16216" s="4">
        <v>14168403</v>
      </c>
    </row>
    <row r="16217" spans="1:10" x14ac:dyDescent="0.35">
      <c r="B16217" t="s">
        <v>1843</v>
      </c>
      <c r="C16217" t="s">
        <v>1846</v>
      </c>
      <c r="D16217" s="4">
        <v>10899583</v>
      </c>
      <c r="E16217" s="4">
        <v>1766800</v>
      </c>
      <c r="F16217" s="4">
        <v>3780000</v>
      </c>
      <c r="I16217" s="4">
        <v>16446384</v>
      </c>
      <c r="J16217" s="4">
        <v>12666383</v>
      </c>
    </row>
    <row r="16218" spans="1:10" x14ac:dyDescent="0.35">
      <c r="C16218" t="s">
        <v>1847</v>
      </c>
      <c r="D16218" s="4">
        <v>2742325</v>
      </c>
      <c r="F16218" s="4">
        <v>3180541</v>
      </c>
      <c r="I16218" s="4">
        <v>5922865</v>
      </c>
      <c r="J16218" s="4">
        <v>2742325</v>
      </c>
    </row>
    <row r="16219" spans="1:10" x14ac:dyDescent="0.35">
      <c r="C16219" t="s">
        <v>1848</v>
      </c>
      <c r="D16219" s="4">
        <v>13938</v>
      </c>
      <c r="I16219" s="4">
        <v>13938</v>
      </c>
      <c r="J16219" s="4">
        <v>13938</v>
      </c>
    </row>
    <row r="16220" spans="1:10" x14ac:dyDescent="0.35">
      <c r="A16220" t="s">
        <v>1978</v>
      </c>
      <c r="D16220" s="4">
        <v>13655846</v>
      </c>
      <c r="E16220" s="4">
        <v>1766800</v>
      </c>
      <c r="F16220" s="4">
        <v>6960541</v>
      </c>
      <c r="I16220" s="4">
        <v>22383187</v>
      </c>
      <c r="J16220" s="4">
        <v>15422646</v>
      </c>
    </row>
    <row r="16221" spans="1:10" x14ac:dyDescent="0.35">
      <c r="B16221" t="s">
        <v>1849</v>
      </c>
      <c r="C16221" t="s">
        <v>1850</v>
      </c>
      <c r="F16221" s="4">
        <v>5600000</v>
      </c>
      <c r="I16221" s="4">
        <v>5600000</v>
      </c>
      <c r="J16221">
        <v>0</v>
      </c>
    </row>
    <row r="16222" spans="1:10" x14ac:dyDescent="0.35">
      <c r="B16222" t="s">
        <v>53</v>
      </c>
      <c r="F16222" s="4">
        <v>5600000</v>
      </c>
      <c r="I16222" s="4">
        <v>5600000</v>
      </c>
      <c r="J16222">
        <v>0</v>
      </c>
    </row>
    <row r="16223" spans="1:10" x14ac:dyDescent="0.35">
      <c r="B16223" t="s">
        <v>1844</v>
      </c>
      <c r="C16223" t="s">
        <v>1851</v>
      </c>
      <c r="D16223" s="4">
        <v>162249</v>
      </c>
      <c r="F16223" s="4">
        <v>34277</v>
      </c>
      <c r="I16223" s="4">
        <v>196527</v>
      </c>
      <c r="J16223" s="4">
        <v>162249</v>
      </c>
    </row>
    <row r="16224" spans="1:10" x14ac:dyDescent="0.35">
      <c r="C16224" t="s">
        <v>1852</v>
      </c>
      <c r="E16224" s="4">
        <v>12267</v>
      </c>
      <c r="I16224" s="4">
        <v>12267</v>
      </c>
      <c r="J16224">
        <v>12267</v>
      </c>
    </row>
    <row r="16225" spans="2:10" x14ac:dyDescent="0.35">
      <c r="C16225" t="s">
        <v>1853</v>
      </c>
      <c r="D16225" s="4">
        <v>2544</v>
      </c>
      <c r="E16225" s="4">
        <v>32765</v>
      </c>
      <c r="I16225" s="4">
        <v>35309</v>
      </c>
      <c r="J16225" s="4">
        <v>35309</v>
      </c>
    </row>
    <row r="16226" spans="2:10" x14ac:dyDescent="0.35">
      <c r="C16226" t="s">
        <v>1893</v>
      </c>
      <c r="E16226" s="4">
        <v>3584</v>
      </c>
      <c r="I16226" s="4">
        <v>3584</v>
      </c>
      <c r="J16226">
        <v>3584</v>
      </c>
    </row>
    <row r="16227" spans="2:10" x14ac:dyDescent="0.35">
      <c r="C16227" t="s">
        <v>1854</v>
      </c>
      <c r="D16227" s="4">
        <v>739738</v>
      </c>
      <c r="I16227" s="4">
        <v>739738</v>
      </c>
      <c r="J16227" s="4">
        <v>739738</v>
      </c>
    </row>
    <row r="16228" spans="2:10" x14ac:dyDescent="0.35">
      <c r="C16228" t="s">
        <v>1855</v>
      </c>
      <c r="D16228" s="4">
        <v>286302</v>
      </c>
      <c r="F16228" s="4">
        <v>16566</v>
      </c>
      <c r="I16228" s="4">
        <v>302868</v>
      </c>
      <c r="J16228" s="4">
        <v>286302</v>
      </c>
    </row>
    <row r="16229" spans="2:10" x14ac:dyDescent="0.35">
      <c r="C16229" t="s">
        <v>1856</v>
      </c>
      <c r="I16229" s="4">
        <v>0</v>
      </c>
      <c r="J16229">
        <v>0</v>
      </c>
    </row>
    <row r="16230" spans="2:10" x14ac:dyDescent="0.35">
      <c r="C16230" t="s">
        <v>1857</v>
      </c>
      <c r="D16230" s="4">
        <v>10184</v>
      </c>
      <c r="I16230" s="4">
        <v>10184</v>
      </c>
      <c r="J16230" s="4">
        <v>10184</v>
      </c>
    </row>
    <row r="16231" spans="2:10" x14ac:dyDescent="0.35">
      <c r="C16231" t="s">
        <v>1858</v>
      </c>
      <c r="F16231" s="4">
        <v>46086</v>
      </c>
      <c r="I16231" s="4">
        <v>46086</v>
      </c>
      <c r="J16231">
        <v>0</v>
      </c>
    </row>
    <row r="16232" spans="2:10" x14ac:dyDescent="0.35">
      <c r="C16232" t="s">
        <v>1859</v>
      </c>
      <c r="E16232" s="4">
        <v>105427</v>
      </c>
      <c r="F16232" s="4">
        <v>1750000</v>
      </c>
      <c r="I16232" s="4">
        <v>1855427</v>
      </c>
      <c r="J16232">
        <v>105427</v>
      </c>
    </row>
    <row r="16233" spans="2:10" x14ac:dyDescent="0.35">
      <c r="C16233" t="s">
        <v>1860</v>
      </c>
      <c r="F16233" s="4">
        <v>1087030</v>
      </c>
      <c r="I16233" s="4">
        <v>1087030</v>
      </c>
      <c r="J16233">
        <v>0</v>
      </c>
    </row>
    <row r="16234" spans="2:10" x14ac:dyDescent="0.35">
      <c r="C16234" t="s">
        <v>1861</v>
      </c>
      <c r="D16234" s="4">
        <v>91406</v>
      </c>
      <c r="F16234" s="4">
        <v>42439</v>
      </c>
      <c r="I16234" s="4">
        <v>133845</v>
      </c>
      <c r="J16234" s="4">
        <v>91406</v>
      </c>
    </row>
    <row r="16235" spans="2:10" x14ac:dyDescent="0.35">
      <c r="C16235" t="s">
        <v>1862</v>
      </c>
      <c r="E16235" s="4">
        <v>0</v>
      </c>
      <c r="F16235" s="4">
        <v>256393</v>
      </c>
      <c r="I16235" s="4">
        <v>256393</v>
      </c>
      <c r="J16235">
        <v>0</v>
      </c>
    </row>
    <row r="16236" spans="2:10" x14ac:dyDescent="0.35">
      <c r="B16236" t="s">
        <v>54</v>
      </c>
      <c r="D16236" s="4">
        <v>1292424</v>
      </c>
      <c r="E16236" s="4">
        <v>154043</v>
      </c>
      <c r="F16236" s="4">
        <v>3232791</v>
      </c>
      <c r="I16236" s="4">
        <v>4679258</v>
      </c>
      <c r="J16236" s="4">
        <v>1446467</v>
      </c>
    </row>
    <row r="16237" spans="2:10" x14ac:dyDescent="0.35">
      <c r="B16237" t="s">
        <v>1845</v>
      </c>
      <c r="C16237" t="s">
        <v>1866</v>
      </c>
      <c r="I16237" s="4">
        <v>0</v>
      </c>
      <c r="J16237">
        <v>0</v>
      </c>
    </row>
    <row r="16238" spans="2:10" x14ac:dyDescent="0.35">
      <c r="C16238" t="s">
        <v>1867</v>
      </c>
      <c r="G16238" s="4">
        <v>18000</v>
      </c>
      <c r="H16238" s="4">
        <v>772558</v>
      </c>
      <c r="I16238" s="4">
        <v>790558</v>
      </c>
      <c r="J16238">
        <v>0</v>
      </c>
    </row>
    <row r="16239" spans="2:10" x14ac:dyDescent="0.35">
      <c r="C16239" t="s">
        <v>1868</v>
      </c>
      <c r="G16239" s="4">
        <v>42075</v>
      </c>
      <c r="H16239" s="4">
        <v>952450</v>
      </c>
      <c r="I16239" s="4">
        <v>994524</v>
      </c>
      <c r="J16239">
        <v>0</v>
      </c>
    </row>
    <row r="16240" spans="2:10" x14ac:dyDescent="0.35">
      <c r="C16240" t="s">
        <v>1869</v>
      </c>
      <c r="H16240" s="4">
        <v>259200</v>
      </c>
      <c r="I16240" s="4">
        <v>259200</v>
      </c>
      <c r="J16240">
        <v>0</v>
      </c>
    </row>
    <row r="16241" spans="1:10" x14ac:dyDescent="0.35">
      <c r="C16241" t="s">
        <v>1870</v>
      </c>
      <c r="F16241" s="4">
        <v>28378</v>
      </c>
      <c r="H16241" s="4">
        <v>2785171</v>
      </c>
      <c r="I16241" s="4">
        <v>2813549</v>
      </c>
      <c r="J16241">
        <v>0</v>
      </c>
    </row>
    <row r="16242" spans="1:10" x14ac:dyDescent="0.35">
      <c r="C16242" t="s">
        <v>1871</v>
      </c>
      <c r="H16242" s="4">
        <v>756216</v>
      </c>
      <c r="I16242" s="4">
        <v>756216</v>
      </c>
      <c r="J16242">
        <v>0</v>
      </c>
    </row>
    <row r="16243" spans="1:10" x14ac:dyDescent="0.35">
      <c r="C16243" t="s">
        <v>1872</v>
      </c>
      <c r="D16243" s="4">
        <v>343000</v>
      </c>
      <c r="I16243" s="4">
        <v>343000</v>
      </c>
      <c r="J16243" s="4">
        <v>343000</v>
      </c>
    </row>
    <row r="16244" spans="1:10" x14ac:dyDescent="0.35">
      <c r="C16244" t="s">
        <v>1875</v>
      </c>
      <c r="H16244" s="4">
        <v>23248</v>
      </c>
      <c r="I16244" s="4">
        <v>23248</v>
      </c>
      <c r="J16244">
        <v>0</v>
      </c>
    </row>
    <row r="16245" spans="1:10" x14ac:dyDescent="0.35">
      <c r="B16245" t="s">
        <v>55</v>
      </c>
      <c r="D16245" s="4">
        <v>343000</v>
      </c>
      <c r="F16245" s="4">
        <v>28378</v>
      </c>
      <c r="G16245" s="4">
        <v>60075</v>
      </c>
      <c r="H16245" s="4">
        <v>5548843</v>
      </c>
      <c r="I16245" s="4">
        <v>5980296</v>
      </c>
      <c r="J16245" s="4">
        <v>343000</v>
      </c>
    </row>
    <row r="16246" spans="1:10" x14ac:dyDescent="0.35">
      <c r="B16246" t="s">
        <v>1878</v>
      </c>
      <c r="C16246" t="s">
        <v>1879</v>
      </c>
      <c r="D16246" s="4">
        <v>47372</v>
      </c>
      <c r="I16246" s="4">
        <v>47372</v>
      </c>
      <c r="J16246" s="4">
        <v>47372</v>
      </c>
    </row>
    <row r="16247" spans="1:10" x14ac:dyDescent="0.35">
      <c r="C16247" t="s">
        <v>1881</v>
      </c>
      <c r="D16247" s="4">
        <v>572206</v>
      </c>
      <c r="I16247" s="4">
        <v>572206</v>
      </c>
      <c r="J16247" s="4">
        <v>572206</v>
      </c>
    </row>
    <row r="16248" spans="1:10" x14ac:dyDescent="0.35">
      <c r="B16248" t="s">
        <v>56</v>
      </c>
      <c r="D16248" s="4">
        <v>619577</v>
      </c>
      <c r="I16248" s="4">
        <v>619577</v>
      </c>
      <c r="J16248" s="4">
        <v>619577</v>
      </c>
    </row>
    <row r="16249" spans="1:10" x14ac:dyDescent="0.35">
      <c r="B16249" t="s">
        <v>1887</v>
      </c>
      <c r="C16249" t="s">
        <v>1888</v>
      </c>
      <c r="H16249" s="4">
        <v>288000</v>
      </c>
      <c r="I16249" s="4">
        <v>288000</v>
      </c>
      <c r="J16249">
        <v>0</v>
      </c>
    </row>
    <row r="16250" spans="1:10" x14ac:dyDescent="0.35">
      <c r="C16250" t="s">
        <v>1889</v>
      </c>
      <c r="H16250" s="4">
        <v>105000</v>
      </c>
      <c r="I16250" s="4">
        <v>105000</v>
      </c>
      <c r="J16250">
        <v>0</v>
      </c>
    </row>
    <row r="16251" spans="1:10" x14ac:dyDescent="0.35">
      <c r="C16251" t="s">
        <v>1890</v>
      </c>
      <c r="H16251" s="4">
        <v>60000</v>
      </c>
      <c r="I16251" s="4">
        <v>60000</v>
      </c>
      <c r="J16251">
        <v>0</v>
      </c>
    </row>
    <row r="16252" spans="1:10" x14ac:dyDescent="0.35">
      <c r="B16252" t="s">
        <v>58</v>
      </c>
      <c r="H16252" s="4">
        <v>453000</v>
      </c>
      <c r="I16252" s="4">
        <v>453000</v>
      </c>
      <c r="J16252">
        <v>0</v>
      </c>
    </row>
    <row r="16253" spans="1:10" x14ac:dyDescent="0.35">
      <c r="A16253" t="s">
        <v>1826</v>
      </c>
      <c r="D16253" s="4">
        <v>27746992</v>
      </c>
      <c r="E16253" s="4">
        <v>4253102</v>
      </c>
      <c r="F16253" s="4">
        <v>21077408</v>
      </c>
      <c r="G16253" s="4">
        <v>299469</v>
      </c>
      <c r="H16253" s="4">
        <v>6202830</v>
      </c>
      <c r="I16253" s="4">
        <v>59579801</v>
      </c>
      <c r="J16253" s="4">
        <v>32000094</v>
      </c>
    </row>
    <row r="16254" spans="1:10" x14ac:dyDescent="0.35">
      <c r="A16254" t="s">
        <v>1466</v>
      </c>
      <c r="B16254" t="s">
        <v>1842</v>
      </c>
      <c r="C16254" t="s">
        <v>1843</v>
      </c>
      <c r="D16254" s="4">
        <v>1604174</v>
      </c>
      <c r="I16254" s="4">
        <v>1604174</v>
      </c>
      <c r="J16254" s="4">
        <v>1604174</v>
      </c>
    </row>
    <row r="16255" spans="1:10" x14ac:dyDescent="0.35">
      <c r="C16255" t="s">
        <v>1844</v>
      </c>
      <c r="D16255" s="4">
        <v>9439</v>
      </c>
      <c r="F16255" s="4">
        <v>57525</v>
      </c>
      <c r="H16255" s="4">
        <v>104298</v>
      </c>
      <c r="I16255" s="4">
        <v>171262</v>
      </c>
      <c r="J16255" s="4">
        <v>9439</v>
      </c>
    </row>
    <row r="16256" spans="1:10" x14ac:dyDescent="0.35">
      <c r="C16256" t="s">
        <v>1845</v>
      </c>
      <c r="H16256" s="4">
        <v>115300</v>
      </c>
      <c r="I16256" s="4">
        <v>115300</v>
      </c>
      <c r="J16256">
        <v>0</v>
      </c>
    </row>
    <row r="16257" spans="2:10" x14ac:dyDescent="0.35">
      <c r="B16257" t="s">
        <v>51</v>
      </c>
      <c r="D16257" s="4">
        <v>1613613</v>
      </c>
      <c r="F16257" s="4">
        <v>57525</v>
      </c>
      <c r="H16257" s="4">
        <v>219598</v>
      </c>
      <c r="I16257" s="4">
        <v>1890737</v>
      </c>
      <c r="J16257" s="4">
        <v>1613613</v>
      </c>
    </row>
    <row r="16258" spans="2:10" x14ac:dyDescent="0.35">
      <c r="B16258" t="s">
        <v>1843</v>
      </c>
      <c r="C16258" t="s">
        <v>1846</v>
      </c>
      <c r="D16258" s="4">
        <v>1066840</v>
      </c>
      <c r="E16258" s="4">
        <v>323455</v>
      </c>
      <c r="F16258" s="4">
        <v>420000</v>
      </c>
      <c r="I16258" s="4">
        <v>1810295</v>
      </c>
      <c r="J16258" s="4">
        <v>1390295</v>
      </c>
    </row>
    <row r="16259" spans="2:10" x14ac:dyDescent="0.35">
      <c r="C16259" t="s">
        <v>1847</v>
      </c>
      <c r="D16259" s="4">
        <v>299729</v>
      </c>
      <c r="H16259" s="4">
        <v>275000</v>
      </c>
      <c r="I16259" s="4">
        <v>574729</v>
      </c>
      <c r="J16259" s="4">
        <v>299729</v>
      </c>
    </row>
    <row r="16260" spans="2:10" x14ac:dyDescent="0.35">
      <c r="C16260" t="s">
        <v>1848</v>
      </c>
      <c r="D16260" s="4">
        <v>856</v>
      </c>
      <c r="I16260" s="4">
        <v>856</v>
      </c>
      <c r="J16260" s="4">
        <v>856</v>
      </c>
    </row>
    <row r="16261" spans="2:10" x14ac:dyDescent="0.35">
      <c r="B16261" t="s">
        <v>52</v>
      </c>
      <c r="D16261" s="4">
        <v>1367425</v>
      </c>
      <c r="E16261" s="4">
        <v>323455</v>
      </c>
      <c r="F16261" s="4">
        <v>420000</v>
      </c>
      <c r="H16261" s="4">
        <v>275000</v>
      </c>
      <c r="I16261" s="4">
        <v>2385880</v>
      </c>
      <c r="J16261" s="4">
        <v>1690880</v>
      </c>
    </row>
    <row r="16262" spans="2:10" x14ac:dyDescent="0.35">
      <c r="B16262" t="s">
        <v>1844</v>
      </c>
      <c r="C16262" t="s">
        <v>1851</v>
      </c>
      <c r="F16262" s="4">
        <v>17815</v>
      </c>
      <c r="I16262" s="4">
        <v>17815</v>
      </c>
      <c r="J16262">
        <v>0</v>
      </c>
    </row>
    <row r="16263" spans="2:10" x14ac:dyDescent="0.35">
      <c r="C16263" t="s">
        <v>1853</v>
      </c>
      <c r="E16263" s="4">
        <v>28422</v>
      </c>
      <c r="I16263" s="4">
        <v>28422</v>
      </c>
      <c r="J16263">
        <v>28422</v>
      </c>
    </row>
    <row r="16264" spans="2:10" x14ac:dyDescent="0.35">
      <c r="C16264" t="s">
        <v>1893</v>
      </c>
      <c r="F16264" s="4">
        <v>1195</v>
      </c>
      <c r="I16264" s="4">
        <v>1195</v>
      </c>
      <c r="J16264">
        <v>0</v>
      </c>
    </row>
    <row r="16265" spans="2:10" x14ac:dyDescent="0.35">
      <c r="C16265" t="s">
        <v>1854</v>
      </c>
      <c r="F16265" s="4">
        <v>127773</v>
      </c>
      <c r="I16265" s="4">
        <v>127773</v>
      </c>
      <c r="J16265">
        <v>0</v>
      </c>
    </row>
    <row r="16266" spans="2:10" x14ac:dyDescent="0.35">
      <c r="C16266" t="s">
        <v>1855</v>
      </c>
      <c r="F16266" s="4">
        <v>59053</v>
      </c>
      <c r="I16266" s="4">
        <v>59053</v>
      </c>
      <c r="J16266">
        <v>0</v>
      </c>
    </row>
    <row r="16267" spans="2:10" x14ac:dyDescent="0.35">
      <c r="C16267" t="s">
        <v>1856</v>
      </c>
      <c r="I16267" s="4">
        <v>0</v>
      </c>
      <c r="J16267">
        <v>0</v>
      </c>
    </row>
    <row r="16268" spans="2:10" x14ac:dyDescent="0.35">
      <c r="C16268" t="s">
        <v>1857</v>
      </c>
      <c r="D16268" s="4">
        <v>679</v>
      </c>
      <c r="I16268" s="4">
        <v>679</v>
      </c>
      <c r="J16268" s="4">
        <v>679</v>
      </c>
    </row>
    <row r="16269" spans="2:10" x14ac:dyDescent="0.35">
      <c r="C16269" t="s">
        <v>1858</v>
      </c>
      <c r="F16269" s="4">
        <v>4022</v>
      </c>
      <c r="I16269" s="4">
        <v>4022</v>
      </c>
      <c r="J16269">
        <v>0</v>
      </c>
    </row>
    <row r="16270" spans="2:10" x14ac:dyDescent="0.35">
      <c r="C16270" t="s">
        <v>1859</v>
      </c>
      <c r="F16270" s="4">
        <v>225000</v>
      </c>
      <c r="I16270" s="4">
        <v>225000</v>
      </c>
      <c r="J16270">
        <v>0</v>
      </c>
    </row>
    <row r="16271" spans="2:10" x14ac:dyDescent="0.35">
      <c r="C16271" t="s">
        <v>1860</v>
      </c>
      <c r="F16271" s="4">
        <v>108703</v>
      </c>
      <c r="I16271" s="4">
        <v>108703</v>
      </c>
      <c r="J16271">
        <v>0</v>
      </c>
    </row>
    <row r="16272" spans="2:10" x14ac:dyDescent="0.35">
      <c r="C16272" t="s">
        <v>1861</v>
      </c>
      <c r="D16272" s="4">
        <v>467</v>
      </c>
      <c r="F16272" s="4">
        <v>9794</v>
      </c>
      <c r="I16272" s="4">
        <v>10260</v>
      </c>
      <c r="J16272" s="4">
        <v>467</v>
      </c>
    </row>
    <row r="16273" spans="2:10" x14ac:dyDescent="0.35">
      <c r="C16273" t="s">
        <v>1862</v>
      </c>
      <c r="E16273" s="4">
        <v>0</v>
      </c>
      <c r="F16273" s="4">
        <v>85464</v>
      </c>
      <c r="I16273" s="4">
        <v>85464</v>
      </c>
      <c r="J16273">
        <v>0</v>
      </c>
    </row>
    <row r="16274" spans="2:10" x14ac:dyDescent="0.35">
      <c r="B16274" t="s">
        <v>54</v>
      </c>
      <c r="D16274" s="4">
        <v>1146</v>
      </c>
      <c r="E16274" s="4">
        <v>28422</v>
      </c>
      <c r="F16274" s="4">
        <v>638819</v>
      </c>
      <c r="I16274" s="4">
        <v>668386</v>
      </c>
      <c r="J16274" s="4">
        <v>29568</v>
      </c>
    </row>
    <row r="16275" spans="2:10" x14ac:dyDescent="0.35">
      <c r="B16275" t="s">
        <v>1845</v>
      </c>
      <c r="C16275" t="s">
        <v>1866</v>
      </c>
      <c r="I16275" s="4">
        <v>0</v>
      </c>
      <c r="J16275">
        <v>0</v>
      </c>
    </row>
    <row r="16276" spans="2:10" x14ac:dyDescent="0.35">
      <c r="C16276" t="s">
        <v>1867</v>
      </c>
      <c r="G16276" s="4">
        <v>4500</v>
      </c>
      <c r="H16276" s="4">
        <v>45724</v>
      </c>
      <c r="I16276" s="4">
        <v>50224</v>
      </c>
      <c r="J16276">
        <v>0</v>
      </c>
    </row>
    <row r="16277" spans="2:10" x14ac:dyDescent="0.35">
      <c r="C16277" t="s">
        <v>1868</v>
      </c>
      <c r="H16277" s="4">
        <v>143774</v>
      </c>
      <c r="I16277" s="4">
        <v>143774</v>
      </c>
      <c r="J16277">
        <v>0</v>
      </c>
    </row>
    <row r="16278" spans="2:10" x14ac:dyDescent="0.35">
      <c r="C16278" t="s">
        <v>1869</v>
      </c>
      <c r="H16278" s="4">
        <v>48000</v>
      </c>
      <c r="I16278" s="4">
        <v>48000</v>
      </c>
      <c r="J16278">
        <v>0</v>
      </c>
    </row>
    <row r="16279" spans="2:10" x14ac:dyDescent="0.35">
      <c r="C16279" t="s">
        <v>1870</v>
      </c>
      <c r="H16279" s="4">
        <v>295113</v>
      </c>
      <c r="I16279" s="4">
        <v>295113</v>
      </c>
      <c r="J16279">
        <v>0</v>
      </c>
    </row>
    <row r="16280" spans="2:10" x14ac:dyDescent="0.35">
      <c r="C16280" t="s">
        <v>1871</v>
      </c>
      <c r="F16280" s="4">
        <v>140000</v>
      </c>
      <c r="H16280" s="4">
        <v>11243</v>
      </c>
      <c r="I16280" s="4">
        <v>151243</v>
      </c>
      <c r="J16280">
        <v>0</v>
      </c>
    </row>
    <row r="16281" spans="2:10" x14ac:dyDescent="0.35">
      <c r="C16281" t="s">
        <v>1872</v>
      </c>
      <c r="D16281" s="4">
        <v>49000</v>
      </c>
      <c r="I16281" s="4">
        <v>49000</v>
      </c>
      <c r="J16281" s="4">
        <v>49000</v>
      </c>
    </row>
    <row r="16282" spans="2:10" x14ac:dyDescent="0.35">
      <c r="C16282" t="s">
        <v>1875</v>
      </c>
      <c r="D16282" s="4">
        <v>0</v>
      </c>
      <c r="H16282" s="4">
        <v>3487</v>
      </c>
      <c r="I16282" s="4">
        <v>3487</v>
      </c>
      <c r="J16282" s="4">
        <v>0</v>
      </c>
    </row>
    <row r="16283" spans="2:10" x14ac:dyDescent="0.35">
      <c r="B16283" t="s">
        <v>55</v>
      </c>
      <c r="D16283" s="4">
        <v>49000</v>
      </c>
      <c r="F16283" s="4">
        <v>140000</v>
      </c>
      <c r="G16283" s="4">
        <v>4500</v>
      </c>
      <c r="H16283" s="4">
        <v>547342</v>
      </c>
      <c r="I16283" s="4">
        <v>740842</v>
      </c>
      <c r="J16283" s="4">
        <v>49000</v>
      </c>
    </row>
    <row r="16284" spans="2:10" x14ac:dyDescent="0.35">
      <c r="B16284" t="s">
        <v>1878</v>
      </c>
      <c r="C16284" t="s">
        <v>1879</v>
      </c>
      <c r="D16284" s="4">
        <v>38701</v>
      </c>
      <c r="I16284" s="4">
        <v>38701</v>
      </c>
      <c r="J16284" s="4">
        <v>38701</v>
      </c>
    </row>
    <row r="16285" spans="2:10" x14ac:dyDescent="0.35">
      <c r="C16285" t="s">
        <v>1881</v>
      </c>
      <c r="D16285" s="4">
        <v>57201</v>
      </c>
      <c r="I16285" s="4">
        <v>57201</v>
      </c>
      <c r="J16285" s="4">
        <v>57201</v>
      </c>
    </row>
    <row r="16286" spans="2:10" x14ac:dyDescent="0.35">
      <c r="B16286" t="s">
        <v>56</v>
      </c>
      <c r="D16286" s="4">
        <v>95902</v>
      </c>
      <c r="I16286" s="4">
        <v>95902</v>
      </c>
      <c r="J16286" s="4">
        <v>95902</v>
      </c>
    </row>
    <row r="16287" spans="2:10" x14ac:dyDescent="0.35">
      <c r="B16287" t="s">
        <v>1887</v>
      </c>
      <c r="C16287" t="s">
        <v>1888</v>
      </c>
      <c r="H16287" s="4">
        <v>144000</v>
      </c>
      <c r="I16287" s="4">
        <v>144000</v>
      </c>
      <c r="J16287">
        <v>0</v>
      </c>
    </row>
    <row r="16288" spans="2:10" x14ac:dyDescent="0.35">
      <c r="C16288" t="s">
        <v>1889</v>
      </c>
      <c r="H16288" s="4">
        <v>105000</v>
      </c>
      <c r="I16288" s="4">
        <v>105000</v>
      </c>
      <c r="J16288">
        <v>0</v>
      </c>
    </row>
    <row r="16289" spans="1:10" x14ac:dyDescent="0.35">
      <c r="C16289" t="s">
        <v>1890</v>
      </c>
      <c r="H16289" s="4">
        <v>18750</v>
      </c>
      <c r="I16289" s="4">
        <v>18750</v>
      </c>
      <c r="J16289">
        <v>0</v>
      </c>
    </row>
    <row r="16290" spans="1:10" x14ac:dyDescent="0.35">
      <c r="B16290" t="s">
        <v>58</v>
      </c>
      <c r="H16290" s="4">
        <v>267750</v>
      </c>
      <c r="I16290" s="4">
        <v>267750</v>
      </c>
      <c r="J16290">
        <v>0</v>
      </c>
    </row>
    <row r="16291" spans="1:10" x14ac:dyDescent="0.35">
      <c r="A16291" t="s">
        <v>1827</v>
      </c>
      <c r="D16291" s="4">
        <v>3127086</v>
      </c>
      <c r="E16291" s="4">
        <v>351876</v>
      </c>
      <c r="F16291" s="4">
        <v>1256345</v>
      </c>
      <c r="G16291" s="4">
        <v>4500</v>
      </c>
      <c r="H16291" s="4">
        <v>1309690</v>
      </c>
      <c r="I16291" s="4">
        <v>6049497</v>
      </c>
      <c r="J16291" s="4">
        <v>3478962</v>
      </c>
    </row>
    <row r="16292" spans="1:10" x14ac:dyDescent="0.35">
      <c r="A16292" t="s">
        <v>1979</v>
      </c>
      <c r="B16292" t="s">
        <v>1842</v>
      </c>
      <c r="C16292" t="s">
        <v>1843</v>
      </c>
      <c r="D16292" s="4">
        <v>6525378</v>
      </c>
      <c r="F16292" s="4">
        <v>3910200</v>
      </c>
      <c r="I16292" s="4">
        <v>10435578</v>
      </c>
      <c r="J16292" s="4">
        <v>6525378</v>
      </c>
    </row>
    <row r="16293" spans="1:10" x14ac:dyDescent="0.35">
      <c r="C16293" t="s">
        <v>1844</v>
      </c>
      <c r="D16293" s="4">
        <v>888637</v>
      </c>
      <c r="E16293" s="4">
        <v>135812</v>
      </c>
      <c r="H16293" s="4">
        <v>70650</v>
      </c>
      <c r="I16293" s="4">
        <v>1095099</v>
      </c>
      <c r="J16293" s="4">
        <v>1024449</v>
      </c>
    </row>
    <row r="16294" spans="1:10" x14ac:dyDescent="0.35">
      <c r="C16294" t="s">
        <v>1845</v>
      </c>
      <c r="D16294" s="4">
        <v>519309</v>
      </c>
      <c r="I16294" s="4">
        <v>519309</v>
      </c>
      <c r="J16294" s="4">
        <v>519309</v>
      </c>
    </row>
    <row r="16295" spans="1:10" x14ac:dyDescent="0.35">
      <c r="B16295" t="s">
        <v>51</v>
      </c>
      <c r="D16295" s="4">
        <v>7933324</v>
      </c>
      <c r="E16295" s="4">
        <v>135812</v>
      </c>
      <c r="F16295" s="4">
        <v>3910200</v>
      </c>
      <c r="H16295" s="4">
        <v>70650</v>
      </c>
      <c r="I16295" s="4">
        <v>12049986</v>
      </c>
      <c r="J16295" s="4">
        <v>8069136</v>
      </c>
    </row>
    <row r="16296" spans="1:10" x14ac:dyDescent="0.35">
      <c r="B16296" t="s">
        <v>1843</v>
      </c>
      <c r="C16296" t="s">
        <v>1846</v>
      </c>
      <c r="D16296" s="4">
        <v>3100979</v>
      </c>
      <c r="I16296" s="4">
        <v>3100979</v>
      </c>
      <c r="J16296" s="4">
        <v>3100979</v>
      </c>
    </row>
    <row r="16297" spans="1:10" x14ac:dyDescent="0.35">
      <c r="C16297" t="s">
        <v>1847</v>
      </c>
      <c r="D16297" s="4">
        <v>3060353</v>
      </c>
      <c r="I16297" s="4">
        <v>3060353</v>
      </c>
      <c r="J16297" s="4">
        <v>3060353</v>
      </c>
    </row>
    <row r="16298" spans="1:10" x14ac:dyDescent="0.35">
      <c r="C16298" t="s">
        <v>1848</v>
      </c>
      <c r="D16298" s="4">
        <v>7278</v>
      </c>
      <c r="I16298" s="4">
        <v>7278</v>
      </c>
      <c r="J16298" s="4">
        <v>7278</v>
      </c>
    </row>
    <row r="16299" spans="1:10" x14ac:dyDescent="0.35">
      <c r="B16299" t="s">
        <v>52</v>
      </c>
      <c r="D16299" s="4">
        <v>6168610</v>
      </c>
      <c r="I16299" s="4">
        <v>6168610</v>
      </c>
      <c r="J16299" s="4">
        <v>6168610</v>
      </c>
    </row>
    <row r="16300" spans="1:10" x14ac:dyDescent="0.35">
      <c r="B16300" t="s">
        <v>1849</v>
      </c>
      <c r="C16300" t="s">
        <v>1896</v>
      </c>
      <c r="D16300" s="4">
        <v>32748</v>
      </c>
      <c r="I16300" s="4">
        <v>32748</v>
      </c>
      <c r="J16300" s="4">
        <v>32748</v>
      </c>
    </row>
    <row r="16301" spans="1:10" x14ac:dyDescent="0.35">
      <c r="C16301" t="s">
        <v>1850</v>
      </c>
      <c r="D16301" s="4">
        <v>1600000</v>
      </c>
      <c r="I16301" s="4">
        <v>1600000</v>
      </c>
      <c r="J16301" s="4">
        <v>1600000</v>
      </c>
    </row>
    <row r="16302" spans="1:10" x14ac:dyDescent="0.35">
      <c r="B16302" t="s">
        <v>53</v>
      </c>
      <c r="D16302" s="4">
        <v>1632748</v>
      </c>
      <c r="I16302" s="4">
        <v>1632748</v>
      </c>
      <c r="J16302" s="4">
        <v>1632748</v>
      </c>
    </row>
    <row r="16303" spans="1:10" x14ac:dyDescent="0.35">
      <c r="B16303" t="s">
        <v>1844</v>
      </c>
      <c r="C16303" t="s">
        <v>1851</v>
      </c>
      <c r="D16303" s="4">
        <v>232901</v>
      </c>
      <c r="I16303" s="4">
        <v>232901</v>
      </c>
      <c r="J16303" s="4">
        <v>232901</v>
      </c>
    </row>
    <row r="16304" spans="1:10" x14ac:dyDescent="0.35">
      <c r="C16304" t="s">
        <v>1852</v>
      </c>
      <c r="D16304" s="4">
        <v>11928</v>
      </c>
      <c r="E16304" s="4">
        <v>22365</v>
      </c>
      <c r="I16304" s="4">
        <v>34293</v>
      </c>
      <c r="J16304" s="4">
        <v>34293</v>
      </c>
    </row>
    <row r="16305" spans="2:10" x14ac:dyDescent="0.35">
      <c r="C16305" t="s">
        <v>1853</v>
      </c>
      <c r="D16305" s="4">
        <v>1539</v>
      </c>
      <c r="E16305" s="4">
        <v>2309</v>
      </c>
      <c r="I16305" s="4">
        <v>3848</v>
      </c>
      <c r="J16305" s="4">
        <v>3848</v>
      </c>
    </row>
    <row r="16306" spans="2:10" x14ac:dyDescent="0.35">
      <c r="C16306" t="s">
        <v>1854</v>
      </c>
      <c r="D16306" s="4">
        <v>67249</v>
      </c>
      <c r="I16306" s="4">
        <v>67249</v>
      </c>
      <c r="J16306" s="4">
        <v>67249</v>
      </c>
    </row>
    <row r="16307" spans="2:10" x14ac:dyDescent="0.35">
      <c r="C16307" t="s">
        <v>1855</v>
      </c>
      <c r="D16307" s="4">
        <v>11871</v>
      </c>
      <c r="F16307" s="4">
        <v>138352</v>
      </c>
      <c r="I16307" s="4">
        <v>150223</v>
      </c>
      <c r="J16307" s="4">
        <v>11871</v>
      </c>
    </row>
    <row r="16308" spans="2:10" x14ac:dyDescent="0.35">
      <c r="C16308" t="s">
        <v>1856</v>
      </c>
      <c r="D16308" s="4">
        <v>6368</v>
      </c>
      <c r="I16308" s="4">
        <v>6368</v>
      </c>
      <c r="J16308" s="4">
        <v>6368</v>
      </c>
    </row>
    <row r="16309" spans="2:10" x14ac:dyDescent="0.35">
      <c r="C16309" t="s">
        <v>1857</v>
      </c>
      <c r="D16309" s="4">
        <v>9506</v>
      </c>
      <c r="I16309" s="4">
        <v>9506</v>
      </c>
      <c r="J16309" s="4">
        <v>9506</v>
      </c>
    </row>
    <row r="16310" spans="2:10" x14ac:dyDescent="0.35">
      <c r="C16310" t="s">
        <v>1858</v>
      </c>
      <c r="D16310" s="4">
        <v>16088</v>
      </c>
      <c r="I16310" s="4">
        <v>16088</v>
      </c>
      <c r="J16310" s="4">
        <v>16088</v>
      </c>
    </row>
    <row r="16311" spans="2:10" x14ac:dyDescent="0.35">
      <c r="C16311" t="s">
        <v>1859</v>
      </c>
      <c r="D16311" s="4">
        <v>200000</v>
      </c>
      <c r="H16311" s="4">
        <v>112228</v>
      </c>
      <c r="I16311" s="4">
        <v>312228</v>
      </c>
      <c r="J16311" s="4">
        <v>200000</v>
      </c>
    </row>
    <row r="16312" spans="2:10" x14ac:dyDescent="0.35">
      <c r="C16312" t="s">
        <v>1860</v>
      </c>
      <c r="D16312" s="4">
        <v>543515</v>
      </c>
      <c r="I16312" s="4">
        <v>543515</v>
      </c>
      <c r="J16312" s="4">
        <v>543515</v>
      </c>
    </row>
    <row r="16313" spans="2:10" x14ac:dyDescent="0.35">
      <c r="C16313" t="s">
        <v>1861</v>
      </c>
      <c r="D16313" s="4">
        <v>42439</v>
      </c>
      <c r="I16313" s="4">
        <v>42439</v>
      </c>
      <c r="J16313" s="4">
        <v>42439</v>
      </c>
    </row>
    <row r="16314" spans="2:10" x14ac:dyDescent="0.35">
      <c r="C16314" t="s">
        <v>1862</v>
      </c>
      <c r="D16314" s="4">
        <v>427321</v>
      </c>
      <c r="I16314" s="4">
        <v>427321</v>
      </c>
      <c r="J16314" s="4">
        <v>427321</v>
      </c>
    </row>
    <row r="16315" spans="2:10" x14ac:dyDescent="0.35">
      <c r="B16315" t="s">
        <v>54</v>
      </c>
      <c r="D16315" s="4">
        <v>1570725</v>
      </c>
      <c r="E16315" s="4">
        <v>24674</v>
      </c>
      <c r="F16315" s="4">
        <v>138352</v>
      </c>
      <c r="H16315" s="4">
        <v>112228</v>
      </c>
      <c r="I16315" s="4">
        <v>1845978</v>
      </c>
      <c r="J16315" s="4">
        <v>1595399</v>
      </c>
    </row>
    <row r="16316" spans="2:10" x14ac:dyDescent="0.35">
      <c r="B16316" t="s">
        <v>1845</v>
      </c>
      <c r="C16316" t="s">
        <v>1866</v>
      </c>
      <c r="I16316" s="4">
        <v>0</v>
      </c>
      <c r="J16316">
        <v>0</v>
      </c>
    </row>
    <row r="16317" spans="2:10" x14ac:dyDescent="0.35">
      <c r="C16317" t="s">
        <v>1867</v>
      </c>
      <c r="E16317" s="4">
        <v>4500</v>
      </c>
      <c r="H16317" s="4">
        <v>475530</v>
      </c>
      <c r="I16317" s="4">
        <v>480030</v>
      </c>
      <c r="J16317">
        <v>4500</v>
      </c>
    </row>
    <row r="16318" spans="2:10" x14ac:dyDescent="0.35">
      <c r="C16318" t="s">
        <v>1868</v>
      </c>
      <c r="E16318" s="4">
        <v>15778</v>
      </c>
      <c r="F16318" s="4">
        <v>10519</v>
      </c>
      <c r="H16318" s="4">
        <v>800872</v>
      </c>
      <c r="I16318" s="4">
        <v>827169</v>
      </c>
      <c r="J16318">
        <v>15778</v>
      </c>
    </row>
    <row r="16319" spans="2:10" x14ac:dyDescent="0.35">
      <c r="C16319" t="s">
        <v>1869</v>
      </c>
      <c r="H16319" s="4">
        <v>211200</v>
      </c>
      <c r="I16319" s="4">
        <v>211200</v>
      </c>
      <c r="J16319">
        <v>0</v>
      </c>
    </row>
    <row r="16320" spans="2:10" x14ac:dyDescent="0.35">
      <c r="C16320" t="s">
        <v>1870</v>
      </c>
      <c r="E16320" s="4">
        <v>3547</v>
      </c>
      <c r="H16320" s="4">
        <v>2627520</v>
      </c>
      <c r="I16320" s="4">
        <v>2631067</v>
      </c>
      <c r="J16320">
        <v>3547</v>
      </c>
    </row>
    <row r="16321" spans="1:10" x14ac:dyDescent="0.35">
      <c r="C16321" t="s">
        <v>1871</v>
      </c>
      <c r="D16321" s="4">
        <v>5598</v>
      </c>
      <c r="E16321" s="4">
        <v>0</v>
      </c>
      <c r="F16321" s="4">
        <v>6495000</v>
      </c>
      <c r="I16321" s="4">
        <v>6500598</v>
      </c>
      <c r="J16321" s="4">
        <v>5598</v>
      </c>
    </row>
    <row r="16322" spans="1:10" x14ac:dyDescent="0.35">
      <c r="C16322" t="s">
        <v>1872</v>
      </c>
      <c r="D16322" s="4">
        <v>49000</v>
      </c>
      <c r="I16322" s="4">
        <v>49000</v>
      </c>
      <c r="J16322" s="4">
        <v>49000</v>
      </c>
    </row>
    <row r="16323" spans="1:10" x14ac:dyDescent="0.35">
      <c r="C16323" t="s">
        <v>1875</v>
      </c>
      <c r="D16323" s="4">
        <v>0</v>
      </c>
      <c r="H16323" s="4">
        <v>5812</v>
      </c>
      <c r="I16323" s="4">
        <v>5812</v>
      </c>
      <c r="J16323" s="4">
        <v>0</v>
      </c>
    </row>
    <row r="16324" spans="1:10" x14ac:dyDescent="0.35">
      <c r="C16324" t="s">
        <v>1876</v>
      </c>
      <c r="H16324" s="4">
        <v>42000</v>
      </c>
      <c r="I16324" s="4">
        <v>42000</v>
      </c>
      <c r="J16324">
        <v>0</v>
      </c>
    </row>
    <row r="16325" spans="1:10" x14ac:dyDescent="0.35">
      <c r="B16325" t="s">
        <v>55</v>
      </c>
      <c r="D16325" s="4">
        <v>54598</v>
      </c>
      <c r="E16325" s="4">
        <v>23825</v>
      </c>
      <c r="F16325" s="4">
        <v>6505519</v>
      </c>
      <c r="H16325" s="4">
        <v>4162934</v>
      </c>
      <c r="I16325" s="4">
        <v>10746876</v>
      </c>
      <c r="J16325" s="4">
        <v>78423</v>
      </c>
    </row>
    <row r="16326" spans="1:10" x14ac:dyDescent="0.35">
      <c r="B16326" t="s">
        <v>1878</v>
      </c>
      <c r="C16326" t="s">
        <v>1879</v>
      </c>
      <c r="D16326" s="4">
        <v>112790</v>
      </c>
      <c r="I16326" s="4">
        <v>112790</v>
      </c>
      <c r="J16326" s="4">
        <v>112790</v>
      </c>
    </row>
    <row r="16327" spans="1:10" x14ac:dyDescent="0.35">
      <c r="C16327" t="s">
        <v>1880</v>
      </c>
      <c r="D16327" s="4">
        <v>138548</v>
      </c>
      <c r="I16327" s="4">
        <v>138548</v>
      </c>
      <c r="J16327" s="4">
        <v>138548</v>
      </c>
    </row>
    <row r="16328" spans="1:10" x14ac:dyDescent="0.35">
      <c r="C16328" t="s">
        <v>1881</v>
      </c>
      <c r="D16328" s="4">
        <v>66741</v>
      </c>
      <c r="I16328" s="4">
        <v>66741</v>
      </c>
      <c r="J16328" s="4">
        <v>66741</v>
      </c>
    </row>
    <row r="16329" spans="1:10" x14ac:dyDescent="0.35">
      <c r="C16329" t="s">
        <v>1895</v>
      </c>
      <c r="D16329" s="4">
        <v>158568</v>
      </c>
      <c r="I16329" s="4">
        <v>158568</v>
      </c>
      <c r="J16329" s="4">
        <v>158568</v>
      </c>
    </row>
    <row r="16330" spans="1:10" x14ac:dyDescent="0.35">
      <c r="C16330" t="s">
        <v>1882</v>
      </c>
      <c r="F16330" s="4">
        <v>226129</v>
      </c>
      <c r="I16330" s="4">
        <v>226129</v>
      </c>
      <c r="J16330">
        <v>0</v>
      </c>
    </row>
    <row r="16331" spans="1:10" x14ac:dyDescent="0.35">
      <c r="C16331" t="s">
        <v>1900</v>
      </c>
      <c r="D16331" s="4">
        <v>7954</v>
      </c>
      <c r="I16331" s="4">
        <v>7954</v>
      </c>
      <c r="J16331" s="4">
        <v>7954</v>
      </c>
    </row>
    <row r="16332" spans="1:10" x14ac:dyDescent="0.35">
      <c r="C16332" t="s">
        <v>1883</v>
      </c>
      <c r="D16332" s="4">
        <v>8526</v>
      </c>
      <c r="I16332" s="4">
        <v>8526</v>
      </c>
      <c r="J16332" s="4">
        <v>8526</v>
      </c>
    </row>
    <row r="16333" spans="1:10" x14ac:dyDescent="0.35">
      <c r="C16333" t="s">
        <v>1884</v>
      </c>
      <c r="D16333" s="4">
        <v>12831</v>
      </c>
      <c r="I16333" s="4">
        <v>12831</v>
      </c>
      <c r="J16333" s="4">
        <v>12831</v>
      </c>
    </row>
    <row r="16334" spans="1:10" x14ac:dyDescent="0.35">
      <c r="B16334" t="s">
        <v>56</v>
      </c>
      <c r="D16334" s="4">
        <v>505957</v>
      </c>
      <c r="F16334" s="4">
        <v>226129</v>
      </c>
      <c r="I16334" s="4">
        <v>732086</v>
      </c>
      <c r="J16334" s="4">
        <v>505957</v>
      </c>
    </row>
    <row r="16335" spans="1:10" x14ac:dyDescent="0.35">
      <c r="A16335" t="s">
        <v>1979</v>
      </c>
      <c r="B16335" t="s">
        <v>1887</v>
      </c>
      <c r="C16335" t="s">
        <v>1888</v>
      </c>
      <c r="H16335" s="4">
        <v>384000</v>
      </c>
      <c r="I16335" s="4">
        <v>384000</v>
      </c>
      <c r="J16335">
        <v>0</v>
      </c>
    </row>
    <row r="16336" spans="1:10" x14ac:dyDescent="0.35">
      <c r="C16336" t="s">
        <v>1889</v>
      </c>
      <c r="H16336" s="4">
        <v>157500</v>
      </c>
      <c r="I16336" s="4">
        <v>157500</v>
      </c>
      <c r="J16336">
        <v>0</v>
      </c>
    </row>
    <row r="16337" spans="1:10" x14ac:dyDescent="0.35">
      <c r="C16337" t="s">
        <v>1890</v>
      </c>
      <c r="H16337" s="4">
        <v>37500</v>
      </c>
      <c r="I16337" s="4">
        <v>37500</v>
      </c>
      <c r="J16337">
        <v>0</v>
      </c>
    </row>
    <row r="16338" spans="1:10" x14ac:dyDescent="0.35">
      <c r="B16338" t="s">
        <v>58</v>
      </c>
      <c r="H16338" s="4">
        <v>579000</v>
      </c>
      <c r="I16338" s="4">
        <v>579000</v>
      </c>
      <c r="J16338">
        <v>0</v>
      </c>
    </row>
    <row r="16339" spans="1:10" x14ac:dyDescent="0.35">
      <c r="A16339" t="s">
        <v>1828</v>
      </c>
      <c r="D16339" s="4">
        <v>17865961</v>
      </c>
      <c r="E16339" s="4">
        <v>184311</v>
      </c>
      <c r="F16339" s="4">
        <v>10780200</v>
      </c>
      <c r="H16339" s="4">
        <v>4924812</v>
      </c>
      <c r="I16339" s="4">
        <v>33755284</v>
      </c>
      <c r="J16339" s="4">
        <v>18050272</v>
      </c>
    </row>
    <row r="16340" spans="1:10" x14ac:dyDescent="0.35">
      <c r="A16340" t="s">
        <v>1473</v>
      </c>
      <c r="B16340" t="s">
        <v>1842</v>
      </c>
      <c r="C16340" t="s">
        <v>1843</v>
      </c>
      <c r="D16340" s="4">
        <v>449519</v>
      </c>
      <c r="E16340" s="4">
        <v>9616592</v>
      </c>
      <c r="F16340" s="4">
        <v>6596800</v>
      </c>
      <c r="I16340" s="4">
        <v>16662911</v>
      </c>
      <c r="J16340" s="4">
        <v>10066111</v>
      </c>
    </row>
    <row r="16341" spans="1:10" x14ac:dyDescent="0.35">
      <c r="C16341" t="s">
        <v>1844</v>
      </c>
      <c r="D16341" s="4">
        <v>1601471</v>
      </c>
      <c r="H16341" s="4">
        <v>119250</v>
      </c>
      <c r="I16341" s="4">
        <v>1720721</v>
      </c>
      <c r="J16341" s="4">
        <v>1601471</v>
      </c>
    </row>
    <row r="16342" spans="1:10" x14ac:dyDescent="0.35">
      <c r="C16342" t="s">
        <v>1845</v>
      </c>
      <c r="D16342" s="4">
        <v>676438</v>
      </c>
      <c r="I16342" s="4">
        <v>676438</v>
      </c>
      <c r="J16342" s="4">
        <v>676438</v>
      </c>
    </row>
    <row r="16343" spans="1:10" x14ac:dyDescent="0.35">
      <c r="B16343" t="s">
        <v>51</v>
      </c>
      <c r="D16343" s="4">
        <v>2727428</v>
      </c>
      <c r="E16343" s="4">
        <v>9616592</v>
      </c>
      <c r="F16343" s="4">
        <v>6596800</v>
      </c>
      <c r="H16343" s="4">
        <v>119250</v>
      </c>
      <c r="I16343" s="4">
        <v>19060070</v>
      </c>
      <c r="J16343" s="4">
        <v>12344020</v>
      </c>
    </row>
    <row r="16344" spans="1:10" x14ac:dyDescent="0.35">
      <c r="B16344" t="s">
        <v>1843</v>
      </c>
      <c r="C16344" t="s">
        <v>1846</v>
      </c>
      <c r="D16344" s="4">
        <v>8075478</v>
      </c>
      <c r="I16344" s="4">
        <v>8075478</v>
      </c>
      <c r="J16344" s="4">
        <v>8075478</v>
      </c>
    </row>
    <row r="16345" spans="1:10" x14ac:dyDescent="0.35">
      <c r="C16345" t="s">
        <v>1847</v>
      </c>
      <c r="D16345" s="4">
        <v>7389472</v>
      </c>
      <c r="F16345" s="4">
        <v>1621622</v>
      </c>
      <c r="I16345" s="4">
        <v>9011094</v>
      </c>
      <c r="J16345" s="4">
        <v>7389472</v>
      </c>
    </row>
    <row r="16346" spans="1:10" x14ac:dyDescent="0.35">
      <c r="C16346" t="s">
        <v>1848</v>
      </c>
      <c r="D16346" s="4">
        <v>5810</v>
      </c>
      <c r="I16346" s="4">
        <v>5810</v>
      </c>
      <c r="J16346" s="4">
        <v>5810</v>
      </c>
    </row>
    <row r="16347" spans="1:10" x14ac:dyDescent="0.35">
      <c r="B16347" t="s">
        <v>52</v>
      </c>
      <c r="D16347" s="4">
        <v>15470760</v>
      </c>
      <c r="F16347" s="4">
        <v>1621622</v>
      </c>
      <c r="I16347" s="4">
        <v>17092381</v>
      </c>
      <c r="J16347" s="4">
        <v>15470760</v>
      </c>
    </row>
    <row r="16348" spans="1:10" x14ac:dyDescent="0.35">
      <c r="B16348" t="s">
        <v>1849</v>
      </c>
      <c r="C16348" t="s">
        <v>1975</v>
      </c>
      <c r="E16348" s="4">
        <v>450000</v>
      </c>
      <c r="I16348" s="4">
        <v>450000</v>
      </c>
      <c r="J16348">
        <v>450000</v>
      </c>
    </row>
    <row r="16349" spans="1:10" x14ac:dyDescent="0.35">
      <c r="C16349" t="s">
        <v>1911</v>
      </c>
      <c r="E16349" s="4">
        <v>400000</v>
      </c>
      <c r="I16349" s="4">
        <v>400000</v>
      </c>
      <c r="J16349">
        <v>400000</v>
      </c>
    </row>
    <row r="16350" spans="1:10" x14ac:dyDescent="0.35">
      <c r="C16350" t="s">
        <v>1850</v>
      </c>
      <c r="E16350" s="4">
        <v>1600000</v>
      </c>
      <c r="I16350" s="4">
        <v>1600000</v>
      </c>
      <c r="J16350">
        <v>1600000</v>
      </c>
    </row>
    <row r="16351" spans="1:10" x14ac:dyDescent="0.35">
      <c r="B16351" t="s">
        <v>53</v>
      </c>
      <c r="E16351" s="4">
        <v>2450000</v>
      </c>
      <c r="I16351" s="4">
        <v>2450000</v>
      </c>
      <c r="J16351">
        <v>2450000</v>
      </c>
    </row>
    <row r="16352" spans="1:10" x14ac:dyDescent="0.35">
      <c r="B16352" t="s">
        <v>1844</v>
      </c>
      <c r="C16352" t="s">
        <v>1851</v>
      </c>
      <c r="F16352" s="4">
        <v>319921</v>
      </c>
      <c r="I16352" s="4">
        <v>319921</v>
      </c>
      <c r="J16352">
        <v>0</v>
      </c>
    </row>
    <row r="16353" spans="2:10" x14ac:dyDescent="0.35">
      <c r="C16353" t="s">
        <v>1852</v>
      </c>
      <c r="E16353" s="4">
        <v>34074</v>
      </c>
      <c r="I16353" s="4">
        <v>34074</v>
      </c>
      <c r="J16353">
        <v>34074</v>
      </c>
    </row>
    <row r="16354" spans="2:10" x14ac:dyDescent="0.35">
      <c r="C16354" t="s">
        <v>1853</v>
      </c>
      <c r="D16354" s="4">
        <v>5039</v>
      </c>
      <c r="E16354" s="4">
        <v>15391</v>
      </c>
      <c r="I16354" s="4">
        <v>20430</v>
      </c>
      <c r="J16354" s="4">
        <v>20430</v>
      </c>
    </row>
    <row r="16355" spans="2:10" x14ac:dyDescent="0.35">
      <c r="C16355" t="s">
        <v>1893</v>
      </c>
      <c r="D16355" s="4">
        <v>2389</v>
      </c>
      <c r="F16355" s="4">
        <v>8362</v>
      </c>
      <c r="I16355" s="4">
        <v>10751</v>
      </c>
      <c r="J16355" s="4">
        <v>2389</v>
      </c>
    </row>
    <row r="16356" spans="2:10" x14ac:dyDescent="0.35">
      <c r="C16356" t="s">
        <v>1854</v>
      </c>
      <c r="E16356" s="4">
        <v>181572</v>
      </c>
      <c r="I16356" s="4">
        <v>181572</v>
      </c>
      <c r="J16356">
        <v>181572</v>
      </c>
    </row>
    <row r="16357" spans="2:10" x14ac:dyDescent="0.35">
      <c r="C16357" t="s">
        <v>1855</v>
      </c>
      <c r="D16357" s="4">
        <v>44535</v>
      </c>
      <c r="G16357" s="4">
        <v>823092</v>
      </c>
      <c r="I16357" s="4">
        <v>867627</v>
      </c>
      <c r="J16357" s="4">
        <v>44535</v>
      </c>
    </row>
    <row r="16358" spans="2:10" x14ac:dyDescent="0.35">
      <c r="C16358" t="s">
        <v>1856</v>
      </c>
      <c r="D16358" s="4">
        <v>0</v>
      </c>
      <c r="F16358" s="4">
        <v>31842</v>
      </c>
      <c r="I16358" s="4">
        <v>31842</v>
      </c>
      <c r="J16358" s="4">
        <v>0</v>
      </c>
    </row>
    <row r="16359" spans="2:10" x14ac:dyDescent="0.35">
      <c r="C16359" t="s">
        <v>1857</v>
      </c>
      <c r="D16359" s="4">
        <v>25801</v>
      </c>
      <c r="I16359" s="4">
        <v>25801</v>
      </c>
      <c r="J16359" s="4">
        <v>25801</v>
      </c>
    </row>
    <row r="16360" spans="2:10" x14ac:dyDescent="0.35">
      <c r="C16360" t="s">
        <v>1858</v>
      </c>
      <c r="G16360" s="4">
        <v>46757</v>
      </c>
      <c r="I16360" s="4">
        <v>46757</v>
      </c>
      <c r="J16360">
        <v>0</v>
      </c>
    </row>
    <row r="16361" spans="2:10" x14ac:dyDescent="0.35">
      <c r="C16361" t="s">
        <v>1859</v>
      </c>
      <c r="D16361" s="4">
        <v>26372</v>
      </c>
      <c r="E16361" s="4">
        <v>150000</v>
      </c>
      <c r="F16361" s="4">
        <v>100003</v>
      </c>
      <c r="H16361" s="4">
        <v>431118</v>
      </c>
      <c r="I16361" s="4">
        <v>707493</v>
      </c>
      <c r="J16361" s="4">
        <v>176372</v>
      </c>
    </row>
    <row r="16362" spans="2:10" x14ac:dyDescent="0.35">
      <c r="C16362" t="s">
        <v>1860</v>
      </c>
      <c r="D16362" s="4">
        <v>108703</v>
      </c>
      <c r="I16362" s="4">
        <v>108703</v>
      </c>
      <c r="J16362" s="4">
        <v>108703</v>
      </c>
    </row>
    <row r="16363" spans="2:10" x14ac:dyDescent="0.35">
      <c r="C16363" t="s">
        <v>1861</v>
      </c>
      <c r="F16363" s="4">
        <v>68555</v>
      </c>
      <c r="I16363" s="4">
        <v>68555</v>
      </c>
      <c r="J16363">
        <v>0</v>
      </c>
    </row>
    <row r="16364" spans="2:10" x14ac:dyDescent="0.35">
      <c r="C16364" t="s">
        <v>1862</v>
      </c>
      <c r="D16364" s="4">
        <v>256393</v>
      </c>
      <c r="I16364" s="4">
        <v>256393</v>
      </c>
      <c r="J16364" s="4">
        <v>256393</v>
      </c>
    </row>
    <row r="16365" spans="2:10" x14ac:dyDescent="0.35">
      <c r="C16365" t="s">
        <v>1863</v>
      </c>
      <c r="E16365" s="4">
        <v>15560</v>
      </c>
      <c r="I16365" s="4">
        <v>15560</v>
      </c>
      <c r="J16365">
        <v>15560</v>
      </c>
    </row>
    <row r="16366" spans="2:10" x14ac:dyDescent="0.35">
      <c r="B16366" t="s">
        <v>54</v>
      </c>
      <c r="D16366" s="4">
        <v>469232</v>
      </c>
      <c r="E16366" s="4">
        <v>396596</v>
      </c>
      <c r="F16366" s="4">
        <v>528682</v>
      </c>
      <c r="G16366" s="4">
        <v>869849</v>
      </c>
      <c r="H16366" s="4">
        <v>431118</v>
      </c>
      <c r="I16366" s="4">
        <v>2695477</v>
      </c>
      <c r="J16366" s="4">
        <v>865828</v>
      </c>
    </row>
    <row r="16367" spans="2:10" x14ac:dyDescent="0.35">
      <c r="B16367" t="s">
        <v>1845</v>
      </c>
      <c r="C16367" t="s">
        <v>1865</v>
      </c>
      <c r="D16367" s="4">
        <v>8721</v>
      </c>
      <c r="I16367" s="4">
        <v>8721</v>
      </c>
      <c r="J16367" s="4">
        <v>8721</v>
      </c>
    </row>
    <row r="16368" spans="2:10" x14ac:dyDescent="0.35">
      <c r="C16368" t="s">
        <v>1866</v>
      </c>
      <c r="I16368" s="4">
        <v>0</v>
      </c>
      <c r="J16368">
        <v>0</v>
      </c>
    </row>
    <row r="16369" spans="2:10" x14ac:dyDescent="0.35">
      <c r="C16369" t="s">
        <v>1867</v>
      </c>
      <c r="D16369" s="4">
        <v>1088914</v>
      </c>
      <c r="F16369" s="4">
        <v>104500</v>
      </c>
      <c r="H16369" s="4">
        <v>543658</v>
      </c>
      <c r="I16369" s="4">
        <v>1737073</v>
      </c>
      <c r="J16369" s="4">
        <v>1088914</v>
      </c>
    </row>
    <row r="16370" spans="2:10" x14ac:dyDescent="0.35">
      <c r="C16370" t="s">
        <v>1868</v>
      </c>
      <c r="D16370" s="4">
        <v>100000</v>
      </c>
      <c r="F16370" s="4">
        <v>100000</v>
      </c>
      <c r="H16370" s="4">
        <v>837681</v>
      </c>
      <c r="I16370" s="4">
        <v>1037681</v>
      </c>
      <c r="J16370" s="4">
        <v>100000</v>
      </c>
    </row>
    <row r="16371" spans="2:10" x14ac:dyDescent="0.35">
      <c r="C16371" t="s">
        <v>1869</v>
      </c>
      <c r="H16371" s="4">
        <v>192000</v>
      </c>
      <c r="I16371" s="4">
        <v>192000</v>
      </c>
      <c r="J16371">
        <v>0</v>
      </c>
    </row>
    <row r="16372" spans="2:10" x14ac:dyDescent="0.35">
      <c r="C16372" t="s">
        <v>1870</v>
      </c>
      <c r="D16372" s="4">
        <v>443</v>
      </c>
      <c r="E16372" s="4">
        <v>32368</v>
      </c>
      <c r="F16372" s="4">
        <v>1357520</v>
      </c>
      <c r="H16372" s="4">
        <v>32000</v>
      </c>
      <c r="I16372" s="4">
        <v>1422331</v>
      </c>
      <c r="J16372" s="4">
        <v>32811</v>
      </c>
    </row>
    <row r="16373" spans="2:10" x14ac:dyDescent="0.35">
      <c r="C16373" t="s">
        <v>1871</v>
      </c>
      <c r="D16373" s="4">
        <v>114203</v>
      </c>
      <c r="F16373" s="4">
        <v>4432739</v>
      </c>
      <c r="G16373" s="4">
        <v>23986</v>
      </c>
      <c r="H16373" s="4">
        <v>29817</v>
      </c>
      <c r="I16373" s="4">
        <v>4600746</v>
      </c>
      <c r="J16373" s="4">
        <v>114203</v>
      </c>
    </row>
    <row r="16374" spans="2:10" x14ac:dyDescent="0.35">
      <c r="C16374" t="s">
        <v>1872</v>
      </c>
      <c r="D16374" s="4">
        <v>98000</v>
      </c>
      <c r="I16374" s="4">
        <v>98000</v>
      </c>
      <c r="J16374" s="4">
        <v>98000</v>
      </c>
    </row>
    <row r="16375" spans="2:10" x14ac:dyDescent="0.35">
      <c r="C16375" t="s">
        <v>1875</v>
      </c>
      <c r="H16375" s="4">
        <v>3487</v>
      </c>
      <c r="I16375" s="4">
        <v>3487</v>
      </c>
      <c r="J16375">
        <v>0</v>
      </c>
    </row>
    <row r="16376" spans="2:10" x14ac:dyDescent="0.35">
      <c r="C16376" t="s">
        <v>1876</v>
      </c>
      <c r="H16376" s="4">
        <v>77280</v>
      </c>
      <c r="I16376" s="4">
        <v>77280</v>
      </c>
      <c r="J16376">
        <v>0</v>
      </c>
    </row>
    <row r="16377" spans="2:10" x14ac:dyDescent="0.35">
      <c r="B16377" t="s">
        <v>55</v>
      </c>
      <c r="D16377" s="4">
        <v>1410281</v>
      </c>
      <c r="E16377" s="4">
        <v>32368</v>
      </c>
      <c r="F16377" s="4">
        <v>5994759</v>
      </c>
      <c r="G16377" s="4">
        <v>23986</v>
      </c>
      <c r="H16377" s="4">
        <v>1715924</v>
      </c>
      <c r="I16377" s="4">
        <v>9177319</v>
      </c>
      <c r="J16377" s="4">
        <v>1442649</v>
      </c>
    </row>
    <row r="16378" spans="2:10" x14ac:dyDescent="0.35">
      <c r="B16378" t="s">
        <v>1878</v>
      </c>
      <c r="C16378" t="s">
        <v>1879</v>
      </c>
      <c r="D16378" s="4">
        <v>60906</v>
      </c>
      <c r="I16378" s="4">
        <v>60906</v>
      </c>
      <c r="J16378" s="4">
        <v>60906</v>
      </c>
    </row>
    <row r="16379" spans="2:10" x14ac:dyDescent="0.35">
      <c r="C16379" t="s">
        <v>1881</v>
      </c>
      <c r="D16379" s="4">
        <v>416990</v>
      </c>
      <c r="I16379" s="4">
        <v>416990</v>
      </c>
      <c r="J16379" s="4">
        <v>416990</v>
      </c>
    </row>
    <row r="16380" spans="2:10" x14ac:dyDescent="0.35">
      <c r="C16380" t="s">
        <v>1882</v>
      </c>
      <c r="E16380" s="4">
        <v>105637</v>
      </c>
      <c r="I16380" s="4">
        <v>105637</v>
      </c>
      <c r="J16380">
        <v>105637</v>
      </c>
    </row>
    <row r="16381" spans="2:10" x14ac:dyDescent="0.35">
      <c r="C16381" t="s">
        <v>1892</v>
      </c>
      <c r="D16381" s="4">
        <v>8952</v>
      </c>
      <c r="I16381" s="4">
        <v>8952</v>
      </c>
      <c r="J16381" s="4">
        <v>8952</v>
      </c>
    </row>
    <row r="16382" spans="2:10" x14ac:dyDescent="0.35">
      <c r="B16382" t="s">
        <v>56</v>
      </c>
      <c r="D16382" s="4">
        <v>486849</v>
      </c>
      <c r="E16382" s="4">
        <v>105637</v>
      </c>
      <c r="I16382" s="4">
        <v>592486</v>
      </c>
      <c r="J16382" s="4">
        <v>592486</v>
      </c>
    </row>
    <row r="16383" spans="2:10" x14ac:dyDescent="0.35">
      <c r="B16383" t="s">
        <v>1887</v>
      </c>
      <c r="C16383" t="s">
        <v>1888</v>
      </c>
      <c r="H16383" s="4">
        <v>115200</v>
      </c>
      <c r="I16383" s="4">
        <v>115200</v>
      </c>
      <c r="J16383">
        <v>0</v>
      </c>
    </row>
    <row r="16384" spans="2:10" x14ac:dyDescent="0.35">
      <c r="C16384" t="s">
        <v>1889</v>
      </c>
      <c r="F16384" s="4">
        <v>63000</v>
      </c>
      <c r="I16384" s="4">
        <v>63000</v>
      </c>
      <c r="J16384">
        <v>0</v>
      </c>
    </row>
    <row r="16385" spans="1:10" x14ac:dyDescent="0.35">
      <c r="C16385" t="s">
        <v>1890</v>
      </c>
      <c r="F16385" s="4">
        <v>30000</v>
      </c>
      <c r="I16385" s="4">
        <v>30000</v>
      </c>
      <c r="J16385">
        <v>0</v>
      </c>
    </row>
    <row r="16386" spans="1:10" x14ac:dyDescent="0.35">
      <c r="B16386" t="s">
        <v>58</v>
      </c>
      <c r="F16386" s="4">
        <v>93000</v>
      </c>
      <c r="H16386" s="4">
        <v>115200</v>
      </c>
      <c r="I16386" s="4">
        <v>208200</v>
      </c>
      <c r="J16386">
        <v>0</v>
      </c>
    </row>
    <row r="16387" spans="1:10" x14ac:dyDescent="0.35">
      <c r="A16387" t="s">
        <v>1829</v>
      </c>
      <c r="D16387" s="4">
        <v>20564549</v>
      </c>
      <c r="E16387" s="4">
        <v>12601194</v>
      </c>
      <c r="F16387" s="4">
        <v>14834863</v>
      </c>
      <c r="G16387" s="4">
        <v>893835</v>
      </c>
      <c r="H16387" s="4">
        <v>2381492</v>
      </c>
      <c r="I16387" s="4">
        <v>51275934</v>
      </c>
      <c r="J16387" s="4">
        <v>33165743</v>
      </c>
    </row>
    <row r="16388" spans="1:10" x14ac:dyDescent="0.35">
      <c r="A16388" t="s">
        <v>1475</v>
      </c>
      <c r="B16388" t="s">
        <v>1842</v>
      </c>
      <c r="C16388" t="s">
        <v>1843</v>
      </c>
      <c r="D16388" s="4">
        <v>70479755</v>
      </c>
      <c r="E16388" s="4">
        <v>11705977</v>
      </c>
      <c r="F16388" s="4">
        <v>44477260</v>
      </c>
      <c r="I16388" s="4">
        <v>126662992</v>
      </c>
      <c r="J16388" s="4">
        <v>82185732</v>
      </c>
    </row>
    <row r="16389" spans="1:10" x14ac:dyDescent="0.35">
      <c r="C16389" t="s">
        <v>1844</v>
      </c>
      <c r="D16389" s="4">
        <v>8660215</v>
      </c>
      <c r="E16389" s="4">
        <v>640998</v>
      </c>
      <c r="F16389" s="4">
        <v>1830352</v>
      </c>
      <c r="G16389" s="4">
        <v>903283</v>
      </c>
      <c r="H16389" s="4">
        <v>2910931</v>
      </c>
      <c r="I16389" s="4">
        <v>14945780</v>
      </c>
      <c r="J16389" s="4">
        <v>9301213</v>
      </c>
    </row>
    <row r="16390" spans="1:10" x14ac:dyDescent="0.35">
      <c r="C16390" t="s">
        <v>1845</v>
      </c>
      <c r="D16390" s="4">
        <v>9169382</v>
      </c>
      <c r="I16390" s="4">
        <v>9169382</v>
      </c>
      <c r="J16390" s="4">
        <v>9169382</v>
      </c>
    </row>
    <row r="16391" spans="1:10" x14ac:dyDescent="0.35">
      <c r="B16391" t="s">
        <v>51</v>
      </c>
      <c r="D16391" s="4">
        <v>88309352</v>
      </c>
      <c r="E16391" s="4">
        <v>12346975</v>
      </c>
      <c r="F16391" s="4">
        <v>46307612</v>
      </c>
      <c r="G16391" s="4">
        <v>903283</v>
      </c>
      <c r="H16391" s="4">
        <v>2910931</v>
      </c>
      <c r="I16391" s="4">
        <v>150778154</v>
      </c>
      <c r="J16391" s="4">
        <v>100656327</v>
      </c>
    </row>
    <row r="16392" spans="1:10" x14ac:dyDescent="0.35">
      <c r="B16392" t="s">
        <v>1843</v>
      </c>
      <c r="C16392" t="s">
        <v>1846</v>
      </c>
      <c r="D16392" s="4">
        <v>44355293</v>
      </c>
      <c r="F16392" s="4">
        <v>12950601</v>
      </c>
      <c r="G16392" s="4">
        <v>3046818</v>
      </c>
      <c r="H16392" s="4">
        <v>18153594</v>
      </c>
      <c r="I16392" s="4">
        <v>78506306</v>
      </c>
      <c r="J16392" s="4">
        <v>44355293</v>
      </c>
    </row>
    <row r="16393" spans="1:10" x14ac:dyDescent="0.35">
      <c r="C16393" t="s">
        <v>1847</v>
      </c>
      <c r="D16393" s="4">
        <v>37701930</v>
      </c>
      <c r="E16393" s="4">
        <v>2220</v>
      </c>
      <c r="F16393" s="4">
        <v>2872210</v>
      </c>
      <c r="G16393" s="4">
        <v>80198</v>
      </c>
      <c r="H16393" s="4">
        <v>3293572</v>
      </c>
      <c r="I16393" s="4">
        <v>43950130</v>
      </c>
      <c r="J16393" s="4">
        <v>37704150</v>
      </c>
    </row>
    <row r="16394" spans="1:10" x14ac:dyDescent="0.35">
      <c r="C16394" t="s">
        <v>1848</v>
      </c>
      <c r="D16394" s="4">
        <v>79085</v>
      </c>
      <c r="I16394" s="4">
        <v>79085</v>
      </c>
      <c r="J16394" s="4">
        <v>79085</v>
      </c>
    </row>
    <row r="16395" spans="1:10" x14ac:dyDescent="0.35">
      <c r="B16395" t="s">
        <v>52</v>
      </c>
      <c r="D16395" s="4">
        <v>82136308</v>
      </c>
      <c r="E16395" s="4">
        <v>2220</v>
      </c>
      <c r="F16395" s="4">
        <v>15822811</v>
      </c>
      <c r="G16395" s="4">
        <v>3127017</v>
      </c>
      <c r="H16395" s="4">
        <v>21447166</v>
      </c>
      <c r="I16395" s="4">
        <v>122535522</v>
      </c>
      <c r="J16395" s="4">
        <v>82138528</v>
      </c>
    </row>
    <row r="16396" spans="1:10" x14ac:dyDescent="0.35">
      <c r="B16396" t="s">
        <v>1849</v>
      </c>
      <c r="C16396" t="s">
        <v>1850</v>
      </c>
      <c r="D16396" s="4">
        <v>24160</v>
      </c>
      <c r="F16396" s="4">
        <v>9600000</v>
      </c>
      <c r="G16396" s="4">
        <v>22400000</v>
      </c>
      <c r="I16396" s="4">
        <v>32024160</v>
      </c>
      <c r="J16396" s="4">
        <v>24160</v>
      </c>
    </row>
    <row r="16397" spans="1:10" x14ac:dyDescent="0.35">
      <c r="B16397" t="s">
        <v>53</v>
      </c>
      <c r="D16397" s="4">
        <v>24160</v>
      </c>
      <c r="F16397" s="4">
        <v>9600000</v>
      </c>
      <c r="G16397" s="4">
        <v>22400000</v>
      </c>
      <c r="I16397" s="4">
        <v>32024160</v>
      </c>
      <c r="J16397" s="4">
        <v>24160</v>
      </c>
    </row>
    <row r="16398" spans="1:10" x14ac:dyDescent="0.35">
      <c r="B16398" t="s">
        <v>1844</v>
      </c>
      <c r="C16398" t="s">
        <v>1851</v>
      </c>
      <c r="D16398" s="4">
        <v>1070756</v>
      </c>
      <c r="F16398" s="4">
        <v>117522</v>
      </c>
      <c r="I16398" s="4">
        <v>1188278</v>
      </c>
      <c r="J16398" s="4">
        <v>1070756</v>
      </c>
    </row>
    <row r="16399" spans="1:10" x14ac:dyDescent="0.35">
      <c r="C16399" t="s">
        <v>1852</v>
      </c>
      <c r="D16399" s="4">
        <v>40889</v>
      </c>
      <c r="E16399" s="4">
        <v>1363</v>
      </c>
      <c r="I16399" s="4">
        <v>42251</v>
      </c>
      <c r="J16399" s="4">
        <v>42252</v>
      </c>
    </row>
    <row r="16400" spans="1:10" x14ac:dyDescent="0.35">
      <c r="C16400" t="s">
        <v>1853</v>
      </c>
      <c r="D16400" s="4">
        <v>109987</v>
      </c>
      <c r="E16400" s="4">
        <v>8191</v>
      </c>
      <c r="I16400" s="4">
        <v>118178</v>
      </c>
      <c r="J16400" s="4">
        <v>118178</v>
      </c>
    </row>
    <row r="16401" spans="2:10" x14ac:dyDescent="0.35">
      <c r="C16401" t="s">
        <v>1893</v>
      </c>
      <c r="D16401" s="4">
        <v>4778</v>
      </c>
      <c r="E16401" s="4">
        <v>4778</v>
      </c>
      <c r="I16401" s="4">
        <v>9556</v>
      </c>
      <c r="J16401" s="4">
        <v>9556</v>
      </c>
    </row>
    <row r="16402" spans="2:10" x14ac:dyDescent="0.35">
      <c r="C16402" t="s">
        <v>1903</v>
      </c>
      <c r="D16402" s="4">
        <v>40570</v>
      </c>
      <c r="I16402" s="4">
        <v>40570</v>
      </c>
      <c r="J16402" s="4">
        <v>40570</v>
      </c>
    </row>
    <row r="16403" spans="2:10" x14ac:dyDescent="0.35">
      <c r="C16403" t="s">
        <v>1854</v>
      </c>
      <c r="D16403" s="4">
        <v>1916595</v>
      </c>
      <c r="I16403" s="4">
        <v>1916595</v>
      </c>
      <c r="J16403" s="4">
        <v>1916595</v>
      </c>
    </row>
    <row r="16404" spans="2:10" x14ac:dyDescent="0.35">
      <c r="C16404" t="s">
        <v>1855</v>
      </c>
      <c r="D16404" s="4">
        <v>2369045</v>
      </c>
      <c r="E16404" s="4">
        <v>224203</v>
      </c>
      <c r="F16404" s="4">
        <v>8161</v>
      </c>
      <c r="H16404" s="4">
        <v>37542</v>
      </c>
      <c r="I16404" s="4">
        <v>2638952</v>
      </c>
      <c r="J16404" s="4">
        <v>2593248</v>
      </c>
    </row>
    <row r="16405" spans="2:10" x14ac:dyDescent="0.35">
      <c r="C16405" t="s">
        <v>1856</v>
      </c>
      <c r="D16405" s="4">
        <v>41883</v>
      </c>
      <c r="I16405" s="4">
        <v>41883</v>
      </c>
      <c r="J16405" s="4">
        <v>41883</v>
      </c>
    </row>
    <row r="16406" spans="2:10" x14ac:dyDescent="0.35">
      <c r="C16406" t="s">
        <v>1857</v>
      </c>
      <c r="D16406" s="4">
        <v>53638</v>
      </c>
      <c r="F16406" s="4">
        <v>5432</v>
      </c>
      <c r="I16406" s="4">
        <v>59070</v>
      </c>
      <c r="J16406" s="4">
        <v>53638</v>
      </c>
    </row>
    <row r="16407" spans="2:10" x14ac:dyDescent="0.35">
      <c r="C16407" t="s">
        <v>1906</v>
      </c>
      <c r="D16407" s="4">
        <v>1398</v>
      </c>
      <c r="H16407" s="4">
        <v>16902</v>
      </c>
      <c r="I16407" s="4">
        <v>18300</v>
      </c>
      <c r="J16407" s="4">
        <v>1398</v>
      </c>
    </row>
    <row r="16408" spans="2:10" x14ac:dyDescent="0.35">
      <c r="C16408" t="s">
        <v>1858</v>
      </c>
      <c r="D16408" s="4">
        <v>273501</v>
      </c>
      <c r="E16408" s="4">
        <v>20110</v>
      </c>
      <c r="I16408" s="4">
        <v>293612</v>
      </c>
      <c r="J16408" s="4">
        <v>293611</v>
      </c>
    </row>
    <row r="16409" spans="2:10" x14ac:dyDescent="0.35">
      <c r="C16409" t="s">
        <v>1859</v>
      </c>
      <c r="D16409" s="4">
        <v>6004436</v>
      </c>
      <c r="E16409" s="4">
        <v>800000</v>
      </c>
      <c r="F16409" s="4">
        <v>50000</v>
      </c>
      <c r="H16409" s="4">
        <v>112228</v>
      </c>
      <c r="I16409" s="4">
        <v>6966664</v>
      </c>
      <c r="J16409" s="4">
        <v>6804436</v>
      </c>
    </row>
    <row r="16410" spans="2:10" x14ac:dyDescent="0.35">
      <c r="C16410" t="s">
        <v>1915</v>
      </c>
      <c r="D16410" s="4">
        <v>5</v>
      </c>
      <c r="F16410" s="4">
        <v>5</v>
      </c>
      <c r="I16410" s="4">
        <v>10</v>
      </c>
      <c r="J16410" s="4">
        <v>5</v>
      </c>
    </row>
    <row r="16411" spans="2:10" x14ac:dyDescent="0.35">
      <c r="C16411" t="s">
        <v>1860</v>
      </c>
      <c r="D16411" s="4">
        <v>4022012</v>
      </c>
      <c r="H16411" s="4">
        <v>326109</v>
      </c>
      <c r="I16411" s="4">
        <v>4348121</v>
      </c>
      <c r="J16411" s="4">
        <v>4022012</v>
      </c>
    </row>
    <row r="16412" spans="2:10" x14ac:dyDescent="0.35">
      <c r="C16412" t="s">
        <v>1861</v>
      </c>
      <c r="D16412" s="4">
        <v>381631</v>
      </c>
      <c r="F16412" s="4">
        <v>123494</v>
      </c>
      <c r="I16412" s="4">
        <v>505125</v>
      </c>
      <c r="J16412" s="4">
        <v>381631</v>
      </c>
    </row>
    <row r="16413" spans="2:10" x14ac:dyDescent="0.35">
      <c r="C16413" t="s">
        <v>1862</v>
      </c>
      <c r="D16413" s="4">
        <v>3845892</v>
      </c>
      <c r="E16413" s="4">
        <v>170929</v>
      </c>
      <c r="H16413" s="4">
        <v>341857</v>
      </c>
      <c r="I16413" s="4">
        <v>4358678</v>
      </c>
      <c r="J16413" s="4">
        <v>4016821</v>
      </c>
    </row>
    <row r="16414" spans="2:10" x14ac:dyDescent="0.35">
      <c r="C16414" t="s">
        <v>1863</v>
      </c>
      <c r="D16414" s="4">
        <v>132258</v>
      </c>
      <c r="F16414" s="4">
        <v>7780</v>
      </c>
      <c r="I16414" s="4">
        <v>140038</v>
      </c>
      <c r="J16414" s="4">
        <v>132258</v>
      </c>
    </row>
    <row r="16415" spans="2:10" x14ac:dyDescent="0.35">
      <c r="B16415" t="s">
        <v>54</v>
      </c>
      <c r="D16415" s="4">
        <v>20309276</v>
      </c>
      <c r="E16415" s="4">
        <v>1229575</v>
      </c>
      <c r="F16415" s="4">
        <v>312394</v>
      </c>
      <c r="H16415" s="4">
        <v>834638</v>
      </c>
      <c r="I16415" s="4">
        <v>22685883</v>
      </c>
      <c r="J16415" s="4">
        <v>21538851</v>
      </c>
    </row>
    <row r="16416" spans="2:10" x14ac:dyDescent="0.35">
      <c r="B16416" t="s">
        <v>1845</v>
      </c>
      <c r="C16416" t="s">
        <v>1864</v>
      </c>
      <c r="E16416" s="4">
        <v>44633</v>
      </c>
      <c r="I16416" s="4">
        <v>44633</v>
      </c>
      <c r="J16416">
        <v>44633</v>
      </c>
    </row>
    <row r="16417" spans="2:10" x14ac:dyDescent="0.35">
      <c r="C16417" t="s">
        <v>1865</v>
      </c>
      <c r="D16417" s="4">
        <v>1744</v>
      </c>
      <c r="E16417" s="4">
        <v>0</v>
      </c>
      <c r="H16417" s="4">
        <v>517043</v>
      </c>
      <c r="I16417" s="4">
        <v>518787</v>
      </c>
      <c r="J16417" s="4">
        <v>1744</v>
      </c>
    </row>
    <row r="16418" spans="2:10" x14ac:dyDescent="0.35">
      <c r="C16418" t="s">
        <v>1866</v>
      </c>
      <c r="D16418" s="4">
        <v>2636</v>
      </c>
      <c r="E16418" s="4">
        <v>0</v>
      </c>
      <c r="I16418" s="4">
        <v>2636</v>
      </c>
      <c r="J16418" s="4">
        <v>2636</v>
      </c>
    </row>
    <row r="16419" spans="2:10" x14ac:dyDescent="0.35">
      <c r="C16419" t="s">
        <v>1867</v>
      </c>
      <c r="D16419" s="4">
        <v>861350</v>
      </c>
      <c r="E16419" s="4">
        <v>872000</v>
      </c>
      <c r="F16419" s="4">
        <v>15923061</v>
      </c>
      <c r="H16419" s="4">
        <v>195388</v>
      </c>
      <c r="I16419" s="4">
        <v>17851799</v>
      </c>
      <c r="J16419" s="4">
        <v>1733350</v>
      </c>
    </row>
    <row r="16420" spans="2:10" x14ac:dyDescent="0.35">
      <c r="C16420" t="s">
        <v>1868</v>
      </c>
      <c r="D16420" s="4">
        <v>236840</v>
      </c>
      <c r="E16420" s="4">
        <v>10519</v>
      </c>
      <c r="F16420" s="4">
        <v>6558921</v>
      </c>
      <c r="H16420" s="4">
        <v>10659754</v>
      </c>
      <c r="I16420" s="4">
        <v>17466034</v>
      </c>
      <c r="J16420" s="4">
        <v>247359</v>
      </c>
    </row>
    <row r="16421" spans="2:10" x14ac:dyDescent="0.35">
      <c r="C16421" t="s">
        <v>1894</v>
      </c>
      <c r="D16421" s="4">
        <v>1436</v>
      </c>
      <c r="I16421" s="4">
        <v>1436</v>
      </c>
      <c r="J16421" s="4">
        <v>1436</v>
      </c>
    </row>
    <row r="16422" spans="2:10" x14ac:dyDescent="0.35">
      <c r="C16422" t="s">
        <v>1869</v>
      </c>
      <c r="F16422" s="4">
        <v>4736640</v>
      </c>
      <c r="I16422" s="4">
        <v>4736640</v>
      </c>
      <c r="J16422">
        <v>0</v>
      </c>
    </row>
    <row r="16423" spans="2:10" x14ac:dyDescent="0.35">
      <c r="C16423" t="s">
        <v>1870</v>
      </c>
      <c r="D16423" s="4">
        <v>208879</v>
      </c>
      <c r="E16423" s="4">
        <v>18721671</v>
      </c>
      <c r="H16423" s="4">
        <v>630308</v>
      </c>
      <c r="I16423" s="4">
        <v>19560859</v>
      </c>
      <c r="J16423" s="4">
        <v>18930550</v>
      </c>
    </row>
    <row r="16424" spans="2:10" x14ac:dyDescent="0.35">
      <c r="C16424" t="s">
        <v>1871</v>
      </c>
      <c r="D16424" s="4">
        <v>134789</v>
      </c>
      <c r="E16424" s="4">
        <v>8660000</v>
      </c>
      <c r="F16424" s="4">
        <v>24074</v>
      </c>
      <c r="H16424" s="4">
        <v>29817</v>
      </c>
      <c r="I16424" s="4">
        <v>8848680</v>
      </c>
      <c r="J16424" s="4">
        <v>8794789</v>
      </c>
    </row>
    <row r="16425" spans="2:10" x14ac:dyDescent="0.35">
      <c r="C16425" t="s">
        <v>1872</v>
      </c>
      <c r="D16425" s="4">
        <v>1570924</v>
      </c>
      <c r="I16425" s="4">
        <v>1570924</v>
      </c>
      <c r="J16425" s="4">
        <v>1570924</v>
      </c>
    </row>
    <row r="16426" spans="2:10" x14ac:dyDescent="0.35">
      <c r="C16426" t="s">
        <v>1873</v>
      </c>
      <c r="D16426" s="4">
        <v>22807</v>
      </c>
      <c r="E16426" s="4">
        <v>0</v>
      </c>
      <c r="I16426" s="4">
        <v>22807</v>
      </c>
      <c r="J16426" s="4">
        <v>22807</v>
      </c>
    </row>
    <row r="16427" spans="2:10" x14ac:dyDescent="0.35">
      <c r="C16427" t="s">
        <v>1875</v>
      </c>
      <c r="D16427" s="4">
        <v>4650</v>
      </c>
      <c r="H16427" s="4">
        <v>191799</v>
      </c>
      <c r="I16427" s="4">
        <v>196449</v>
      </c>
      <c r="J16427" s="4">
        <v>4650</v>
      </c>
    </row>
    <row r="16428" spans="2:10" x14ac:dyDescent="0.35">
      <c r="C16428" t="s">
        <v>1876</v>
      </c>
      <c r="E16428" s="4">
        <v>0</v>
      </c>
      <c r="F16428" s="4">
        <v>1108800</v>
      </c>
      <c r="I16428" s="4">
        <v>1108800</v>
      </c>
      <c r="J16428">
        <v>0</v>
      </c>
    </row>
    <row r="16429" spans="2:10" x14ac:dyDescent="0.35">
      <c r="C16429" t="s">
        <v>1877</v>
      </c>
      <c r="D16429" s="4">
        <v>16294</v>
      </c>
      <c r="I16429" s="4">
        <v>16294</v>
      </c>
      <c r="J16429" s="4">
        <v>16294</v>
      </c>
    </row>
    <row r="16430" spans="2:10" x14ac:dyDescent="0.35">
      <c r="B16430" t="s">
        <v>55</v>
      </c>
      <c r="D16430" s="4">
        <v>3062349</v>
      </c>
      <c r="E16430" s="4">
        <v>28308823</v>
      </c>
      <c r="F16430" s="4">
        <v>28351496</v>
      </c>
      <c r="H16430" s="4">
        <v>12224110</v>
      </c>
      <c r="I16430" s="4">
        <v>71946778</v>
      </c>
      <c r="J16430" s="4">
        <v>31371172</v>
      </c>
    </row>
    <row r="16431" spans="2:10" x14ac:dyDescent="0.35">
      <c r="B16431" t="s">
        <v>1878</v>
      </c>
      <c r="C16431" t="s">
        <v>1879</v>
      </c>
      <c r="D16431" s="4">
        <v>4487377</v>
      </c>
      <c r="I16431" s="4">
        <v>4487377</v>
      </c>
      <c r="J16431" s="4">
        <v>4487377</v>
      </c>
    </row>
    <row r="16432" spans="2:10" x14ac:dyDescent="0.35">
      <c r="C16432" t="s">
        <v>1907</v>
      </c>
      <c r="D16432" s="4">
        <v>5953</v>
      </c>
      <c r="I16432" s="4">
        <v>5953</v>
      </c>
      <c r="J16432" s="4">
        <v>5953</v>
      </c>
    </row>
    <row r="16433" spans="2:10" x14ac:dyDescent="0.35">
      <c r="C16433" t="s">
        <v>1880</v>
      </c>
      <c r="D16433" s="4">
        <v>821155</v>
      </c>
      <c r="I16433" s="4">
        <v>821155</v>
      </c>
      <c r="J16433" s="4">
        <v>821155</v>
      </c>
    </row>
    <row r="16434" spans="2:10" x14ac:dyDescent="0.35">
      <c r="C16434" t="s">
        <v>1881</v>
      </c>
      <c r="D16434" s="4">
        <v>2776202</v>
      </c>
      <c r="I16434" s="4">
        <v>2776202</v>
      </c>
      <c r="J16434" s="4">
        <v>2776202</v>
      </c>
    </row>
    <row r="16435" spans="2:10" x14ac:dyDescent="0.35">
      <c r="C16435" t="s">
        <v>1895</v>
      </c>
      <c r="D16435" s="4">
        <v>372438</v>
      </c>
      <c r="I16435" s="4">
        <v>372438</v>
      </c>
      <c r="J16435" s="4">
        <v>372438</v>
      </c>
    </row>
    <row r="16436" spans="2:10" x14ac:dyDescent="0.35">
      <c r="C16436" t="s">
        <v>1882</v>
      </c>
      <c r="D16436" s="4">
        <v>301781</v>
      </c>
      <c r="I16436" s="4">
        <v>301781</v>
      </c>
      <c r="J16436" s="4">
        <v>301781</v>
      </c>
    </row>
    <row r="16437" spans="2:10" x14ac:dyDescent="0.35">
      <c r="C16437" t="s">
        <v>1900</v>
      </c>
      <c r="D16437" s="4">
        <v>6087</v>
      </c>
      <c r="I16437" s="4">
        <v>6087</v>
      </c>
      <c r="J16437" s="4">
        <v>6087</v>
      </c>
    </row>
    <row r="16438" spans="2:10" x14ac:dyDescent="0.35">
      <c r="C16438" t="s">
        <v>1883</v>
      </c>
      <c r="D16438" s="4">
        <v>19675</v>
      </c>
      <c r="I16438" s="4">
        <v>19675</v>
      </c>
      <c r="J16438" s="4">
        <v>19675</v>
      </c>
    </row>
    <row r="16439" spans="2:10" x14ac:dyDescent="0.35">
      <c r="C16439" t="s">
        <v>1892</v>
      </c>
      <c r="D16439" s="4">
        <v>753</v>
      </c>
      <c r="I16439" s="4">
        <v>753</v>
      </c>
      <c r="J16439" s="4">
        <v>753</v>
      </c>
    </row>
    <row r="16440" spans="2:10" x14ac:dyDescent="0.35">
      <c r="C16440" t="s">
        <v>1884</v>
      </c>
      <c r="D16440" s="4">
        <v>24286</v>
      </c>
      <c r="I16440" s="4">
        <v>24286</v>
      </c>
      <c r="J16440" s="4">
        <v>24286</v>
      </c>
    </row>
    <row r="16441" spans="2:10" x14ac:dyDescent="0.35">
      <c r="B16441" t="s">
        <v>56</v>
      </c>
      <c r="D16441" s="4">
        <v>8815706</v>
      </c>
      <c r="I16441" s="4">
        <v>8815706</v>
      </c>
      <c r="J16441" s="4">
        <v>8815706</v>
      </c>
    </row>
    <row r="16442" spans="2:10" x14ac:dyDescent="0.35">
      <c r="B16442" t="s">
        <v>1885</v>
      </c>
      <c r="C16442" t="s">
        <v>1886</v>
      </c>
      <c r="D16442" s="4">
        <v>254513</v>
      </c>
      <c r="I16442" s="4">
        <v>254513</v>
      </c>
      <c r="J16442" s="4">
        <v>254513</v>
      </c>
    </row>
    <row r="16443" spans="2:10" x14ac:dyDescent="0.35">
      <c r="B16443" t="s">
        <v>57</v>
      </c>
      <c r="D16443" s="4">
        <v>254513</v>
      </c>
      <c r="I16443" s="4">
        <v>254513</v>
      </c>
      <c r="J16443" s="4">
        <v>254513</v>
      </c>
    </row>
    <row r="16444" spans="2:10" x14ac:dyDescent="0.35">
      <c r="B16444" t="s">
        <v>1887</v>
      </c>
      <c r="C16444" t="s">
        <v>1898</v>
      </c>
      <c r="D16444" s="4">
        <v>100000</v>
      </c>
      <c r="I16444" s="4">
        <v>100000</v>
      </c>
      <c r="J16444" s="4">
        <v>100000</v>
      </c>
    </row>
    <row r="16445" spans="2:10" x14ac:dyDescent="0.35">
      <c r="C16445" t="s">
        <v>1904</v>
      </c>
      <c r="D16445" s="4">
        <v>375000</v>
      </c>
      <c r="I16445" s="4">
        <v>375000</v>
      </c>
      <c r="J16445" s="4">
        <v>375000</v>
      </c>
    </row>
    <row r="16446" spans="2:10" x14ac:dyDescent="0.35">
      <c r="C16446" t="s">
        <v>1888</v>
      </c>
      <c r="F16446" s="4">
        <v>2400000</v>
      </c>
      <c r="I16446" s="4">
        <v>2400000</v>
      </c>
      <c r="J16446">
        <v>0</v>
      </c>
    </row>
    <row r="16447" spans="2:10" x14ac:dyDescent="0.35">
      <c r="C16447" t="s">
        <v>1901</v>
      </c>
      <c r="E16447" s="4">
        <v>3000000</v>
      </c>
      <c r="I16447" s="4">
        <v>3000000</v>
      </c>
      <c r="J16447">
        <v>3000000</v>
      </c>
    </row>
    <row r="16448" spans="2:10" x14ac:dyDescent="0.35">
      <c r="C16448" t="s">
        <v>1889</v>
      </c>
      <c r="E16448" s="4">
        <v>3150000</v>
      </c>
      <c r="I16448" s="4">
        <v>3150000</v>
      </c>
      <c r="J16448">
        <v>3150000</v>
      </c>
    </row>
    <row r="16449" spans="1:10" x14ac:dyDescent="0.35">
      <c r="C16449" t="s">
        <v>1890</v>
      </c>
      <c r="E16449" s="4">
        <v>750000</v>
      </c>
      <c r="I16449" s="4">
        <v>750000</v>
      </c>
      <c r="J16449">
        <v>750000</v>
      </c>
    </row>
    <row r="16450" spans="1:10" x14ac:dyDescent="0.35">
      <c r="A16450" t="s">
        <v>1475</v>
      </c>
      <c r="B16450" t="s">
        <v>1887</v>
      </c>
      <c r="C16450" t="s">
        <v>1902</v>
      </c>
      <c r="E16450" s="4">
        <v>6000000</v>
      </c>
      <c r="I16450" s="4">
        <v>6000000</v>
      </c>
      <c r="J16450">
        <v>6000000</v>
      </c>
    </row>
    <row r="16451" spans="1:10" x14ac:dyDescent="0.35">
      <c r="B16451" t="s">
        <v>58</v>
      </c>
      <c r="D16451" s="4">
        <v>475000</v>
      </c>
      <c r="E16451" s="4">
        <v>12900000</v>
      </c>
      <c r="F16451" s="4">
        <v>2400000</v>
      </c>
      <c r="I16451" s="4">
        <v>15775000</v>
      </c>
      <c r="J16451" s="4">
        <v>13375000</v>
      </c>
    </row>
    <row r="16452" spans="1:10" x14ac:dyDescent="0.35">
      <c r="A16452" t="s">
        <v>1830</v>
      </c>
      <c r="D16452" s="4">
        <v>203386665</v>
      </c>
      <c r="E16452" s="4">
        <v>54787593</v>
      </c>
      <c r="F16452" s="4">
        <v>102794312</v>
      </c>
      <c r="G16452" s="4">
        <v>26430300</v>
      </c>
      <c r="H16452" s="4">
        <v>37416845</v>
      </c>
      <c r="I16452" s="4">
        <v>424815715</v>
      </c>
      <c r="J16452" s="4">
        <v>258174258</v>
      </c>
    </row>
    <row r="16453" spans="1:10" x14ac:dyDescent="0.35">
      <c r="A16453" t="s">
        <v>1478</v>
      </c>
      <c r="B16453" t="s">
        <v>1842</v>
      </c>
      <c r="C16453" t="s">
        <v>1843</v>
      </c>
      <c r="D16453" s="4">
        <v>21669420</v>
      </c>
      <c r="E16453" s="4">
        <v>7583164</v>
      </c>
      <c r="F16453" s="4">
        <v>18172400</v>
      </c>
      <c r="I16453" s="4">
        <v>47424983</v>
      </c>
      <c r="J16453" s="4">
        <v>29252584</v>
      </c>
    </row>
    <row r="16454" spans="1:10" x14ac:dyDescent="0.35">
      <c r="C16454" t="s">
        <v>1844</v>
      </c>
      <c r="D16454" s="4">
        <v>3348387</v>
      </c>
      <c r="E16454" s="4">
        <v>509944</v>
      </c>
      <c r="F16454" s="4">
        <v>737906</v>
      </c>
      <c r="G16454" s="4">
        <v>135812</v>
      </c>
      <c r="H16454" s="4">
        <v>737000</v>
      </c>
      <c r="I16454" s="4">
        <v>5469049</v>
      </c>
      <c r="J16454" s="4">
        <v>3858331</v>
      </c>
    </row>
    <row r="16455" spans="1:10" x14ac:dyDescent="0.35">
      <c r="C16455" t="s">
        <v>1845</v>
      </c>
      <c r="D16455" s="4">
        <v>3175161</v>
      </c>
      <c r="I16455" s="4">
        <v>3175161</v>
      </c>
      <c r="J16455" s="4">
        <v>3175161</v>
      </c>
    </row>
    <row r="16456" spans="1:10" x14ac:dyDescent="0.35">
      <c r="B16456" t="s">
        <v>51</v>
      </c>
      <c r="D16456" s="4">
        <v>28192968</v>
      </c>
      <c r="E16456" s="4">
        <v>8093108</v>
      </c>
      <c r="F16456" s="4">
        <v>18910306</v>
      </c>
      <c r="G16456" s="4">
        <v>135812</v>
      </c>
      <c r="H16456" s="4">
        <v>737000</v>
      </c>
      <c r="I16456" s="4">
        <v>56069193</v>
      </c>
      <c r="J16456" s="4">
        <v>36286076</v>
      </c>
    </row>
    <row r="16457" spans="1:10" x14ac:dyDescent="0.35">
      <c r="B16457" t="s">
        <v>1843</v>
      </c>
      <c r="C16457" t="s">
        <v>1846</v>
      </c>
      <c r="D16457" s="4">
        <v>497546</v>
      </c>
      <c r="G16457" s="4">
        <v>347451</v>
      </c>
      <c r="H16457" s="4">
        <v>16474344</v>
      </c>
      <c r="I16457" s="4">
        <v>17319341</v>
      </c>
      <c r="J16457" s="4">
        <v>497546</v>
      </c>
    </row>
    <row r="16458" spans="1:10" x14ac:dyDescent="0.35">
      <c r="C16458" t="s">
        <v>1847</v>
      </c>
      <c r="D16458" s="4">
        <v>17375367</v>
      </c>
      <c r="E16458" s="4">
        <v>163622</v>
      </c>
      <c r="F16458" s="4">
        <v>743243</v>
      </c>
      <c r="I16458" s="4">
        <v>18282232</v>
      </c>
      <c r="J16458" s="4">
        <v>17538989</v>
      </c>
    </row>
    <row r="16459" spans="1:10" x14ac:dyDescent="0.35">
      <c r="C16459" t="s">
        <v>1848</v>
      </c>
      <c r="D16459" s="4">
        <v>50907</v>
      </c>
      <c r="I16459" s="4">
        <v>50907</v>
      </c>
      <c r="J16459" s="4">
        <v>50907</v>
      </c>
    </row>
    <row r="16460" spans="1:10" x14ac:dyDescent="0.35">
      <c r="B16460" t="s">
        <v>52</v>
      </c>
      <c r="D16460" s="4">
        <v>17923819</v>
      </c>
      <c r="E16460" s="4">
        <v>163622</v>
      </c>
      <c r="F16460" s="4">
        <v>743243</v>
      </c>
      <c r="G16460" s="4">
        <v>347451</v>
      </c>
      <c r="H16460" s="4">
        <v>16474344</v>
      </c>
      <c r="I16460" s="4">
        <v>35652479</v>
      </c>
      <c r="J16460" s="4">
        <v>18087441</v>
      </c>
    </row>
    <row r="16461" spans="1:10" x14ac:dyDescent="0.35">
      <c r="B16461" t="s">
        <v>1849</v>
      </c>
      <c r="C16461" t="s">
        <v>1850</v>
      </c>
      <c r="E16461" s="4">
        <v>8000000</v>
      </c>
      <c r="I16461" s="4">
        <v>8000000</v>
      </c>
      <c r="J16461">
        <v>8000000</v>
      </c>
    </row>
    <row r="16462" spans="1:10" x14ac:dyDescent="0.35">
      <c r="B16462" t="s">
        <v>53</v>
      </c>
      <c r="E16462" s="4">
        <v>8000000</v>
      </c>
      <c r="I16462" s="4">
        <v>8000000</v>
      </c>
      <c r="J16462">
        <v>8000000</v>
      </c>
    </row>
    <row r="16463" spans="1:10" x14ac:dyDescent="0.35">
      <c r="B16463" t="s">
        <v>1844</v>
      </c>
      <c r="C16463" t="s">
        <v>1851</v>
      </c>
      <c r="D16463" s="4">
        <v>646371</v>
      </c>
      <c r="I16463" s="4">
        <v>646371</v>
      </c>
      <c r="J16463" s="4">
        <v>646371</v>
      </c>
    </row>
    <row r="16464" spans="1:10" x14ac:dyDescent="0.35">
      <c r="C16464" t="s">
        <v>1852</v>
      </c>
      <c r="D16464" s="4">
        <v>37458</v>
      </c>
      <c r="F16464" s="4">
        <v>8178</v>
      </c>
      <c r="I16464" s="4">
        <v>45635</v>
      </c>
      <c r="J16464" s="4">
        <v>37458</v>
      </c>
    </row>
    <row r="16465" spans="2:10" x14ac:dyDescent="0.35">
      <c r="C16465" t="s">
        <v>1853</v>
      </c>
      <c r="D16465" s="4">
        <v>6926</v>
      </c>
      <c r="F16465" s="4">
        <v>2730</v>
      </c>
      <c r="I16465" s="4">
        <v>9656</v>
      </c>
      <c r="J16465" s="4">
        <v>6926</v>
      </c>
    </row>
    <row r="16466" spans="2:10" x14ac:dyDescent="0.35">
      <c r="C16466" t="s">
        <v>1893</v>
      </c>
      <c r="H16466" s="4">
        <v>2389</v>
      </c>
      <c r="I16466" s="4">
        <v>2389</v>
      </c>
      <c r="J16466">
        <v>0</v>
      </c>
    </row>
    <row r="16467" spans="2:10" x14ac:dyDescent="0.35">
      <c r="C16467" t="s">
        <v>1854</v>
      </c>
      <c r="D16467" s="4">
        <v>490917</v>
      </c>
      <c r="I16467" s="4">
        <v>490917</v>
      </c>
      <c r="J16467" s="4">
        <v>490917</v>
      </c>
    </row>
    <row r="16468" spans="2:10" x14ac:dyDescent="0.35">
      <c r="C16468" t="s">
        <v>1855</v>
      </c>
      <c r="D16468" s="4">
        <v>540644</v>
      </c>
      <c r="F16468" s="4">
        <v>2071</v>
      </c>
      <c r="G16468" s="4">
        <v>178330</v>
      </c>
      <c r="H16468" s="4">
        <v>36765</v>
      </c>
      <c r="I16468" s="4">
        <v>757809</v>
      </c>
      <c r="J16468" s="4">
        <v>540644</v>
      </c>
    </row>
    <row r="16469" spans="2:10" x14ac:dyDescent="0.35">
      <c r="C16469" t="s">
        <v>1856</v>
      </c>
      <c r="D16469" s="4">
        <v>1200</v>
      </c>
      <c r="G16469" s="4">
        <v>24849</v>
      </c>
      <c r="I16469" s="4">
        <v>26050</v>
      </c>
      <c r="J16469" s="4">
        <v>1200</v>
      </c>
    </row>
    <row r="16470" spans="2:10" x14ac:dyDescent="0.35">
      <c r="C16470" t="s">
        <v>1857</v>
      </c>
      <c r="D16470" s="4">
        <v>116103</v>
      </c>
      <c r="I16470" s="4">
        <v>116103</v>
      </c>
      <c r="J16470" s="4">
        <v>116103</v>
      </c>
    </row>
    <row r="16471" spans="2:10" x14ac:dyDescent="0.35">
      <c r="C16471" t="s">
        <v>1858</v>
      </c>
      <c r="D16471" s="4">
        <v>77090</v>
      </c>
      <c r="H16471" s="4">
        <v>32847</v>
      </c>
      <c r="I16471" s="4">
        <v>109937</v>
      </c>
      <c r="J16471" s="4">
        <v>77090</v>
      </c>
    </row>
    <row r="16472" spans="2:10" x14ac:dyDescent="0.35">
      <c r="C16472" t="s">
        <v>1859</v>
      </c>
      <c r="D16472" s="4">
        <v>317781</v>
      </c>
      <c r="E16472" s="4">
        <v>316262</v>
      </c>
      <c r="H16472" s="4">
        <v>1006137</v>
      </c>
      <c r="I16472" s="4">
        <v>1640180</v>
      </c>
      <c r="J16472" s="4">
        <v>634043</v>
      </c>
    </row>
    <row r="16473" spans="2:10" x14ac:dyDescent="0.35">
      <c r="C16473" t="s">
        <v>1860</v>
      </c>
      <c r="H16473" s="4">
        <v>1630545</v>
      </c>
      <c r="I16473" s="4">
        <v>1630545</v>
      </c>
      <c r="J16473">
        <v>0</v>
      </c>
    </row>
    <row r="16474" spans="2:10" x14ac:dyDescent="0.35">
      <c r="C16474" t="s">
        <v>1861</v>
      </c>
      <c r="D16474" s="4">
        <v>316657</v>
      </c>
      <c r="I16474" s="4">
        <v>316657</v>
      </c>
      <c r="J16474" s="4">
        <v>316657</v>
      </c>
    </row>
    <row r="16475" spans="2:10" x14ac:dyDescent="0.35">
      <c r="C16475" t="s">
        <v>1862</v>
      </c>
      <c r="H16475" s="4">
        <v>1281964</v>
      </c>
      <c r="I16475" s="4">
        <v>1281964</v>
      </c>
      <c r="J16475">
        <v>0</v>
      </c>
    </row>
    <row r="16476" spans="2:10" x14ac:dyDescent="0.35">
      <c r="C16476" t="s">
        <v>1863</v>
      </c>
      <c r="D16476" s="4">
        <v>23340</v>
      </c>
      <c r="E16476" s="4">
        <v>38900</v>
      </c>
      <c r="I16476" s="4">
        <v>62239</v>
      </c>
      <c r="J16476" s="4">
        <v>62240</v>
      </c>
    </row>
    <row r="16477" spans="2:10" x14ac:dyDescent="0.35">
      <c r="B16477" t="s">
        <v>54</v>
      </c>
      <c r="D16477" s="4">
        <v>2574487</v>
      </c>
      <c r="E16477" s="4">
        <v>355162</v>
      </c>
      <c r="F16477" s="4">
        <v>12979</v>
      </c>
      <c r="G16477" s="4">
        <v>203179</v>
      </c>
      <c r="H16477" s="4">
        <v>3990647</v>
      </c>
      <c r="I16477" s="4">
        <v>7136454</v>
      </c>
      <c r="J16477" s="4">
        <v>2929649</v>
      </c>
    </row>
    <row r="16478" spans="2:10" x14ac:dyDescent="0.35">
      <c r="B16478" t="s">
        <v>1845</v>
      </c>
      <c r="C16478" t="s">
        <v>1866</v>
      </c>
      <c r="I16478" s="4">
        <v>0</v>
      </c>
      <c r="J16478">
        <v>0</v>
      </c>
    </row>
    <row r="16479" spans="2:10" x14ac:dyDescent="0.35">
      <c r="C16479" t="s">
        <v>1867</v>
      </c>
      <c r="D16479" s="4">
        <v>58537</v>
      </c>
      <c r="F16479" s="4">
        <v>206672</v>
      </c>
      <c r="G16479" s="4">
        <v>150000</v>
      </c>
      <c r="H16479" s="4">
        <v>4037259</v>
      </c>
      <c r="I16479" s="4">
        <v>4452469</v>
      </c>
      <c r="J16479" s="4">
        <v>58537</v>
      </c>
    </row>
    <row r="16480" spans="2:10" x14ac:dyDescent="0.35">
      <c r="C16480" t="s">
        <v>1868</v>
      </c>
      <c r="D16480" s="4">
        <v>6420</v>
      </c>
      <c r="E16480" s="4">
        <v>221037</v>
      </c>
      <c r="H16480" s="4">
        <v>5478055</v>
      </c>
      <c r="I16480" s="4">
        <v>5705512</v>
      </c>
      <c r="J16480" s="4">
        <v>227457</v>
      </c>
    </row>
    <row r="16481" spans="2:10" x14ac:dyDescent="0.35">
      <c r="C16481" t="s">
        <v>1894</v>
      </c>
      <c r="D16481" s="4">
        <v>1964</v>
      </c>
      <c r="I16481" s="4">
        <v>1964</v>
      </c>
      <c r="J16481" s="4">
        <v>1964</v>
      </c>
    </row>
    <row r="16482" spans="2:10" x14ac:dyDescent="0.35">
      <c r="C16482" t="s">
        <v>1869</v>
      </c>
      <c r="H16482" s="4">
        <v>1641600</v>
      </c>
      <c r="I16482" s="4">
        <v>1641600</v>
      </c>
      <c r="J16482">
        <v>0</v>
      </c>
    </row>
    <row r="16483" spans="2:10" x14ac:dyDescent="0.35">
      <c r="C16483" t="s">
        <v>1870</v>
      </c>
      <c r="D16483" s="4">
        <v>13466</v>
      </c>
      <c r="E16483" s="4">
        <v>54538</v>
      </c>
      <c r="F16483" s="4">
        <v>11484162</v>
      </c>
      <c r="H16483" s="4">
        <v>128000</v>
      </c>
      <c r="I16483" s="4">
        <v>11680166</v>
      </c>
      <c r="J16483" s="4">
        <v>68004</v>
      </c>
    </row>
    <row r="16484" spans="2:10" x14ac:dyDescent="0.35">
      <c r="C16484" t="s">
        <v>1871</v>
      </c>
      <c r="D16484" s="4">
        <v>114482</v>
      </c>
      <c r="F16484" s="4">
        <v>6495000</v>
      </c>
      <c r="G16484" s="4">
        <v>61396</v>
      </c>
      <c r="I16484" s="4">
        <v>6670878</v>
      </c>
      <c r="J16484" s="4">
        <v>114482</v>
      </c>
    </row>
    <row r="16485" spans="2:10" x14ac:dyDescent="0.35">
      <c r="C16485" t="s">
        <v>1872</v>
      </c>
      <c r="E16485" s="4">
        <v>245000</v>
      </c>
      <c r="I16485" s="4">
        <v>245000</v>
      </c>
      <c r="J16485">
        <v>245000</v>
      </c>
    </row>
    <row r="16486" spans="2:10" x14ac:dyDescent="0.35">
      <c r="C16486" t="s">
        <v>1873</v>
      </c>
      <c r="D16486" s="4">
        <v>4561</v>
      </c>
      <c r="I16486" s="4">
        <v>4561</v>
      </c>
      <c r="J16486" s="4">
        <v>4561</v>
      </c>
    </row>
    <row r="16487" spans="2:10" x14ac:dyDescent="0.35">
      <c r="C16487" t="s">
        <v>1874</v>
      </c>
      <c r="D16487" s="4">
        <v>2766</v>
      </c>
      <c r="I16487" s="4">
        <v>2766</v>
      </c>
      <c r="J16487" s="4">
        <v>2766</v>
      </c>
    </row>
    <row r="16488" spans="2:10" x14ac:dyDescent="0.35">
      <c r="C16488" t="s">
        <v>1875</v>
      </c>
      <c r="H16488" s="4">
        <v>34873</v>
      </c>
      <c r="I16488" s="4">
        <v>34873</v>
      </c>
      <c r="J16488">
        <v>0</v>
      </c>
    </row>
    <row r="16489" spans="2:10" x14ac:dyDescent="0.35">
      <c r="C16489" t="s">
        <v>1876</v>
      </c>
      <c r="D16489" s="4">
        <v>96360</v>
      </c>
      <c r="H16489" s="4">
        <v>1352400</v>
      </c>
      <c r="I16489" s="4">
        <v>1448760</v>
      </c>
      <c r="J16489" s="4">
        <v>96360</v>
      </c>
    </row>
    <row r="16490" spans="2:10" x14ac:dyDescent="0.35">
      <c r="C16490" t="s">
        <v>1877</v>
      </c>
      <c r="D16490" s="4">
        <v>124866</v>
      </c>
      <c r="I16490" s="4">
        <v>124866</v>
      </c>
      <c r="J16490" s="4">
        <v>124866</v>
      </c>
    </row>
    <row r="16491" spans="2:10" x14ac:dyDescent="0.35">
      <c r="B16491" t="s">
        <v>55</v>
      </c>
      <c r="D16491" s="4">
        <v>423423</v>
      </c>
      <c r="E16491" s="4">
        <v>520576</v>
      </c>
      <c r="F16491" s="4">
        <v>18185835</v>
      </c>
      <c r="G16491" s="4">
        <v>211396</v>
      </c>
      <c r="H16491" s="4">
        <v>12672187</v>
      </c>
      <c r="I16491" s="4">
        <v>32013416</v>
      </c>
      <c r="J16491" s="4">
        <v>943999</v>
      </c>
    </row>
    <row r="16492" spans="2:10" x14ac:dyDescent="0.35">
      <c r="B16492" t="s">
        <v>1878</v>
      </c>
      <c r="C16492" t="s">
        <v>1879</v>
      </c>
      <c r="D16492" s="4">
        <v>912914</v>
      </c>
      <c r="I16492" s="4">
        <v>912914</v>
      </c>
      <c r="J16492" s="4">
        <v>912914</v>
      </c>
    </row>
    <row r="16493" spans="2:10" x14ac:dyDescent="0.35">
      <c r="C16493" t="s">
        <v>1880</v>
      </c>
      <c r="D16493" s="4">
        <v>348241</v>
      </c>
      <c r="I16493" s="4">
        <v>348241</v>
      </c>
      <c r="J16493" s="4">
        <v>348241</v>
      </c>
    </row>
    <row r="16494" spans="2:10" x14ac:dyDescent="0.35">
      <c r="C16494" t="s">
        <v>1881</v>
      </c>
      <c r="D16494" s="4">
        <v>1070865</v>
      </c>
      <c r="I16494" s="4">
        <v>1070865</v>
      </c>
      <c r="J16494" s="4">
        <v>1070865</v>
      </c>
    </row>
    <row r="16495" spans="2:10" x14ac:dyDescent="0.35">
      <c r="C16495" t="s">
        <v>1895</v>
      </c>
      <c r="D16495" s="4">
        <v>153326</v>
      </c>
      <c r="I16495" s="4">
        <v>153326</v>
      </c>
      <c r="J16495" s="4">
        <v>153326</v>
      </c>
    </row>
    <row r="16496" spans="2:10" x14ac:dyDescent="0.35">
      <c r="C16496" t="s">
        <v>1882</v>
      </c>
      <c r="D16496" s="4">
        <v>3433</v>
      </c>
      <c r="E16496" s="4">
        <v>82529</v>
      </c>
      <c r="F16496" s="4">
        <v>468764</v>
      </c>
      <c r="I16496" s="4">
        <v>554727</v>
      </c>
      <c r="J16496" s="4">
        <v>85962</v>
      </c>
    </row>
    <row r="16497" spans="1:10" x14ac:dyDescent="0.35">
      <c r="C16497" t="s">
        <v>1883</v>
      </c>
      <c r="D16497" s="4">
        <v>12897</v>
      </c>
      <c r="I16497" s="4">
        <v>12897</v>
      </c>
      <c r="J16497" s="4">
        <v>12897</v>
      </c>
    </row>
    <row r="16498" spans="1:10" x14ac:dyDescent="0.35">
      <c r="C16498" t="s">
        <v>1884</v>
      </c>
      <c r="D16498" s="4">
        <v>29160</v>
      </c>
      <c r="I16498" s="4">
        <v>29160</v>
      </c>
      <c r="J16498" s="4">
        <v>29160</v>
      </c>
    </row>
    <row r="16499" spans="1:10" x14ac:dyDescent="0.35">
      <c r="B16499" t="s">
        <v>56</v>
      </c>
      <c r="D16499" s="4">
        <v>2530836</v>
      </c>
      <c r="E16499" s="4">
        <v>82529</v>
      </c>
      <c r="F16499" s="4">
        <v>468764</v>
      </c>
      <c r="I16499" s="4">
        <v>3082130</v>
      </c>
      <c r="J16499" s="4">
        <v>2613365</v>
      </c>
    </row>
    <row r="16500" spans="1:10" x14ac:dyDescent="0.35">
      <c r="B16500" t="s">
        <v>1885</v>
      </c>
      <c r="C16500" t="s">
        <v>1886</v>
      </c>
      <c r="D16500" s="4">
        <v>146109</v>
      </c>
      <c r="I16500" s="4">
        <v>146109</v>
      </c>
      <c r="J16500" s="4">
        <v>146109</v>
      </c>
    </row>
    <row r="16501" spans="1:10" x14ac:dyDescent="0.35">
      <c r="B16501" t="s">
        <v>57</v>
      </c>
      <c r="D16501" s="4">
        <v>146109</v>
      </c>
      <c r="I16501" s="4">
        <v>146109</v>
      </c>
      <c r="J16501" s="4">
        <v>146109</v>
      </c>
    </row>
    <row r="16502" spans="1:10" x14ac:dyDescent="0.35">
      <c r="B16502" t="s">
        <v>1887</v>
      </c>
      <c r="C16502" t="s">
        <v>1888</v>
      </c>
      <c r="H16502" s="4">
        <v>960000</v>
      </c>
      <c r="I16502" s="4">
        <v>960000</v>
      </c>
      <c r="J16502">
        <v>0</v>
      </c>
    </row>
    <row r="16503" spans="1:10" x14ac:dyDescent="0.35">
      <c r="C16503" t="s">
        <v>1901</v>
      </c>
      <c r="F16503" s="4">
        <v>1125000</v>
      </c>
      <c r="I16503" s="4">
        <v>1125000</v>
      </c>
      <c r="J16503">
        <v>0</v>
      </c>
    </row>
    <row r="16504" spans="1:10" x14ac:dyDescent="0.35">
      <c r="C16504" t="s">
        <v>1889</v>
      </c>
      <c r="F16504" s="4">
        <v>1050000</v>
      </c>
      <c r="I16504" s="4">
        <v>1050000</v>
      </c>
      <c r="J16504">
        <v>0</v>
      </c>
    </row>
    <row r="16505" spans="1:10" x14ac:dyDescent="0.35">
      <c r="C16505" t="s">
        <v>1890</v>
      </c>
      <c r="F16505" s="4">
        <v>562500</v>
      </c>
      <c r="I16505" s="4">
        <v>562500</v>
      </c>
      <c r="J16505">
        <v>0</v>
      </c>
    </row>
    <row r="16506" spans="1:10" x14ac:dyDescent="0.35">
      <c r="C16506" t="s">
        <v>1902</v>
      </c>
      <c r="F16506" s="4">
        <v>2250000</v>
      </c>
      <c r="I16506" s="4">
        <v>2250000</v>
      </c>
      <c r="J16506">
        <v>0</v>
      </c>
    </row>
    <row r="16507" spans="1:10" x14ac:dyDescent="0.35">
      <c r="B16507" t="s">
        <v>58</v>
      </c>
      <c r="F16507" s="4">
        <v>4987500</v>
      </c>
      <c r="H16507" s="4">
        <v>960000</v>
      </c>
      <c r="I16507" s="4">
        <v>5947500</v>
      </c>
      <c r="J16507">
        <v>0</v>
      </c>
    </row>
    <row r="16508" spans="1:10" x14ac:dyDescent="0.35">
      <c r="A16508" t="s">
        <v>1831</v>
      </c>
      <c r="D16508" s="4">
        <v>51791642</v>
      </c>
      <c r="E16508" s="4">
        <v>17214996</v>
      </c>
      <c r="F16508" s="4">
        <v>43308627</v>
      </c>
      <c r="G16508" s="4">
        <v>897838</v>
      </c>
      <c r="H16508" s="4">
        <v>34834178</v>
      </c>
      <c r="I16508" s="4">
        <v>148047281</v>
      </c>
      <c r="J16508" s="4">
        <v>69006638</v>
      </c>
    </row>
    <row r="16509" spans="1:10" x14ac:dyDescent="0.35">
      <c r="A16509" t="s">
        <v>1484</v>
      </c>
      <c r="B16509" t="s">
        <v>1842</v>
      </c>
      <c r="C16509" t="s">
        <v>1843</v>
      </c>
      <c r="D16509" s="4">
        <v>80131298</v>
      </c>
      <c r="E16509" s="4">
        <v>1126224</v>
      </c>
      <c r="F16509" s="4">
        <v>41230000</v>
      </c>
      <c r="I16509" s="4">
        <v>122487522</v>
      </c>
      <c r="J16509" s="4">
        <v>81257522</v>
      </c>
    </row>
    <row r="16510" spans="1:10" x14ac:dyDescent="0.35">
      <c r="C16510" t="s">
        <v>1844</v>
      </c>
      <c r="D16510" s="4">
        <v>9938288</v>
      </c>
      <c r="E16510" s="4">
        <v>2054698</v>
      </c>
      <c r="F16510" s="4">
        <v>388772</v>
      </c>
      <c r="G16510" s="4">
        <v>515679</v>
      </c>
      <c r="H16510" s="4">
        <v>482850</v>
      </c>
      <c r="I16510" s="4">
        <v>13380287</v>
      </c>
      <c r="J16510" s="4">
        <v>11992986</v>
      </c>
    </row>
    <row r="16511" spans="1:10" x14ac:dyDescent="0.35">
      <c r="C16511" t="s">
        <v>1845</v>
      </c>
      <c r="D16511" s="4">
        <v>9126092</v>
      </c>
      <c r="I16511" s="4">
        <v>9126092</v>
      </c>
      <c r="J16511" s="4">
        <v>9126092</v>
      </c>
    </row>
    <row r="16512" spans="1:10" x14ac:dyDescent="0.35">
      <c r="B16512" t="s">
        <v>51</v>
      </c>
      <c r="D16512" s="4">
        <v>99195678</v>
      </c>
      <c r="E16512" s="4">
        <v>3180922</v>
      </c>
      <c r="F16512" s="4">
        <v>41618772</v>
      </c>
      <c r="G16512" s="4">
        <v>515679</v>
      </c>
      <c r="H16512" s="4">
        <v>482850</v>
      </c>
      <c r="I16512" s="4">
        <v>144993901</v>
      </c>
      <c r="J16512" s="4">
        <v>102376600</v>
      </c>
    </row>
    <row r="16513" spans="2:10" x14ac:dyDescent="0.35">
      <c r="B16513" t="s">
        <v>1843</v>
      </c>
      <c r="C16513" t="s">
        <v>1846</v>
      </c>
      <c r="D16513" s="4">
        <v>57760170</v>
      </c>
      <c r="E16513" s="4">
        <v>27870224</v>
      </c>
      <c r="F16513" s="4">
        <v>6711478</v>
      </c>
      <c r="G16513" s="4">
        <v>29915972</v>
      </c>
      <c r="H16513" s="4">
        <v>800240</v>
      </c>
      <c r="I16513" s="4">
        <v>123058084</v>
      </c>
      <c r="J16513" s="4">
        <v>85630394</v>
      </c>
    </row>
    <row r="16514" spans="2:10" x14ac:dyDescent="0.35">
      <c r="C16514" t="s">
        <v>1847</v>
      </c>
      <c r="D16514" s="4">
        <v>55091725</v>
      </c>
      <c r="E16514" s="4">
        <v>2381493</v>
      </c>
      <c r="F16514" s="4">
        <v>2985857</v>
      </c>
      <c r="G16514" s="4">
        <v>2712928</v>
      </c>
      <c r="H16514" s="4">
        <v>665203</v>
      </c>
      <c r="I16514" s="4">
        <v>63837206</v>
      </c>
      <c r="J16514" s="4">
        <v>57473218</v>
      </c>
    </row>
    <row r="16515" spans="2:10" x14ac:dyDescent="0.35">
      <c r="C16515" t="s">
        <v>1848</v>
      </c>
      <c r="D16515" s="4">
        <v>951626</v>
      </c>
      <c r="I16515" s="4">
        <v>951626</v>
      </c>
      <c r="J16515" s="4">
        <v>951626</v>
      </c>
    </row>
    <row r="16516" spans="2:10" x14ac:dyDescent="0.35">
      <c r="B16516" t="s">
        <v>52</v>
      </c>
      <c r="D16516" s="4">
        <v>113803521</v>
      </c>
      <c r="E16516" s="4">
        <v>30251717</v>
      </c>
      <c r="F16516" s="4">
        <v>9697334</v>
      </c>
      <c r="G16516" s="4">
        <v>32628901</v>
      </c>
      <c r="H16516" s="4">
        <v>1465443</v>
      </c>
      <c r="I16516" s="4">
        <v>187846916</v>
      </c>
      <c r="J16516" s="4">
        <v>144055238</v>
      </c>
    </row>
    <row r="16517" spans="2:10" x14ac:dyDescent="0.35">
      <c r="B16517" t="s">
        <v>1849</v>
      </c>
      <c r="C16517" t="s">
        <v>1911</v>
      </c>
      <c r="G16517" s="4">
        <v>400000</v>
      </c>
      <c r="I16517" s="4">
        <v>400000</v>
      </c>
      <c r="J16517">
        <v>0</v>
      </c>
    </row>
    <row r="16518" spans="2:10" x14ac:dyDescent="0.35">
      <c r="C16518" t="s">
        <v>1896</v>
      </c>
      <c r="F16518" s="4">
        <v>32748</v>
      </c>
      <c r="I16518" s="4">
        <v>32748</v>
      </c>
      <c r="J16518">
        <v>0</v>
      </c>
    </row>
    <row r="16519" spans="2:10" x14ac:dyDescent="0.35">
      <c r="B16519" t="s">
        <v>53</v>
      </c>
      <c r="F16519" s="4">
        <v>32748</v>
      </c>
      <c r="G16519" s="4">
        <v>400000</v>
      </c>
      <c r="I16519" s="4">
        <v>432748</v>
      </c>
      <c r="J16519">
        <v>0</v>
      </c>
    </row>
    <row r="16520" spans="2:10" x14ac:dyDescent="0.35">
      <c r="B16520" t="s">
        <v>1844</v>
      </c>
      <c r="C16520" t="s">
        <v>1851</v>
      </c>
      <c r="D16520" s="4">
        <v>307039</v>
      </c>
      <c r="H16520" s="4">
        <v>45703</v>
      </c>
      <c r="I16520" s="4">
        <v>352742</v>
      </c>
      <c r="J16520" s="4">
        <v>307039</v>
      </c>
    </row>
    <row r="16521" spans="2:10" x14ac:dyDescent="0.35">
      <c r="C16521" t="s">
        <v>1852</v>
      </c>
      <c r="F16521" s="4">
        <v>47703</v>
      </c>
      <c r="G16521" s="4">
        <v>46340</v>
      </c>
      <c r="H16521" s="4">
        <v>24533</v>
      </c>
      <c r="I16521" s="4">
        <v>118577</v>
      </c>
      <c r="J16521">
        <v>0</v>
      </c>
    </row>
    <row r="16522" spans="2:10" x14ac:dyDescent="0.35">
      <c r="C16522" t="s">
        <v>1853</v>
      </c>
      <c r="D16522" s="4">
        <v>65083</v>
      </c>
      <c r="E16522" s="4">
        <v>18691</v>
      </c>
      <c r="F16522" s="4">
        <v>58382</v>
      </c>
      <c r="G16522" s="4">
        <v>51878</v>
      </c>
      <c r="H16522" s="4">
        <v>28074</v>
      </c>
      <c r="I16522" s="4">
        <v>222109</v>
      </c>
      <c r="J16522" s="4">
        <v>83774</v>
      </c>
    </row>
    <row r="16523" spans="2:10" x14ac:dyDescent="0.35">
      <c r="C16523" t="s">
        <v>1893</v>
      </c>
      <c r="F16523" s="4">
        <v>4778</v>
      </c>
      <c r="G16523" s="4">
        <v>5973</v>
      </c>
      <c r="H16523" s="4">
        <v>9556</v>
      </c>
      <c r="I16523" s="4">
        <v>20307</v>
      </c>
      <c r="J16523">
        <v>0</v>
      </c>
    </row>
    <row r="16524" spans="2:10" x14ac:dyDescent="0.35">
      <c r="C16524" t="s">
        <v>1909</v>
      </c>
      <c r="D16524" s="4">
        <v>84702</v>
      </c>
      <c r="I16524" s="4">
        <v>84702</v>
      </c>
      <c r="J16524" s="4">
        <v>84702</v>
      </c>
    </row>
    <row r="16525" spans="2:10" x14ac:dyDescent="0.35">
      <c r="C16525" t="s">
        <v>1854</v>
      </c>
      <c r="D16525" s="4">
        <v>1656378</v>
      </c>
      <c r="E16525" s="4">
        <v>786813</v>
      </c>
      <c r="F16525" s="4">
        <v>275721</v>
      </c>
      <c r="G16525" s="4">
        <v>127773</v>
      </c>
      <c r="H16525" s="4">
        <v>201747</v>
      </c>
      <c r="I16525" s="4">
        <v>3048431</v>
      </c>
      <c r="J16525" s="4">
        <v>2443191</v>
      </c>
    </row>
    <row r="16526" spans="2:10" x14ac:dyDescent="0.35">
      <c r="C16526" t="s">
        <v>1919</v>
      </c>
      <c r="D16526" s="4">
        <v>53952</v>
      </c>
      <c r="H16526" s="4">
        <v>2412616</v>
      </c>
      <c r="I16526" s="4">
        <v>2466567</v>
      </c>
      <c r="J16526" s="4">
        <v>53952</v>
      </c>
    </row>
    <row r="16527" spans="2:10" x14ac:dyDescent="0.35">
      <c r="C16527" t="s">
        <v>1926</v>
      </c>
      <c r="D16527" s="4">
        <v>2707</v>
      </c>
      <c r="H16527" s="4">
        <v>130111</v>
      </c>
      <c r="I16527" s="4">
        <v>132818</v>
      </c>
      <c r="J16527" s="4">
        <v>2707</v>
      </c>
    </row>
    <row r="16528" spans="2:10" x14ac:dyDescent="0.35">
      <c r="C16528" t="s">
        <v>1855</v>
      </c>
      <c r="D16528" s="4">
        <v>1266683</v>
      </c>
      <c r="E16528" s="4">
        <v>592556</v>
      </c>
      <c r="F16528" s="4">
        <v>718557</v>
      </c>
      <c r="G16528" s="4">
        <v>465299</v>
      </c>
      <c r="H16528" s="4">
        <v>1255637</v>
      </c>
      <c r="I16528" s="4">
        <v>4298732</v>
      </c>
      <c r="J16528" s="4">
        <v>1859239</v>
      </c>
    </row>
    <row r="16529" spans="2:10" x14ac:dyDescent="0.35">
      <c r="C16529" t="s">
        <v>1856</v>
      </c>
      <c r="D16529" s="4">
        <v>57647</v>
      </c>
      <c r="E16529" s="4">
        <v>31062</v>
      </c>
      <c r="G16529" s="4">
        <v>49698</v>
      </c>
      <c r="H16529" s="4">
        <v>76618</v>
      </c>
      <c r="I16529" s="4">
        <v>215026</v>
      </c>
      <c r="J16529" s="4">
        <v>88709</v>
      </c>
    </row>
    <row r="16530" spans="2:10" x14ac:dyDescent="0.35">
      <c r="C16530" t="s">
        <v>1857</v>
      </c>
      <c r="D16530" s="4">
        <v>60555</v>
      </c>
      <c r="E16530" s="4">
        <v>42096</v>
      </c>
      <c r="F16530" s="4">
        <v>20369</v>
      </c>
      <c r="G16530" s="4">
        <v>8827</v>
      </c>
      <c r="H16530" s="4">
        <v>81476</v>
      </c>
      <c r="I16530" s="4">
        <v>213322</v>
      </c>
      <c r="J16530" s="4">
        <v>102651</v>
      </c>
    </row>
    <row r="16531" spans="2:10" x14ac:dyDescent="0.35">
      <c r="C16531" t="s">
        <v>1906</v>
      </c>
      <c r="H16531" s="4">
        <v>47651</v>
      </c>
      <c r="I16531" s="4">
        <v>47651</v>
      </c>
      <c r="J16531">
        <v>0</v>
      </c>
    </row>
    <row r="16532" spans="2:10" x14ac:dyDescent="0.35">
      <c r="C16532" t="s">
        <v>1914</v>
      </c>
      <c r="H16532" s="4">
        <v>45410</v>
      </c>
      <c r="I16532" s="4">
        <v>45410</v>
      </c>
      <c r="J16532">
        <v>0</v>
      </c>
    </row>
    <row r="16533" spans="2:10" x14ac:dyDescent="0.35">
      <c r="C16533" t="s">
        <v>1858</v>
      </c>
      <c r="E16533" s="4">
        <v>124684</v>
      </c>
      <c r="F16533" s="4">
        <v>41561</v>
      </c>
      <c r="G16533" s="4">
        <v>472761</v>
      </c>
      <c r="H16533" s="4">
        <v>192222</v>
      </c>
      <c r="I16533" s="4">
        <v>831229</v>
      </c>
      <c r="J16533">
        <v>124684</v>
      </c>
    </row>
    <row r="16534" spans="2:10" x14ac:dyDescent="0.35">
      <c r="C16534" t="s">
        <v>1859</v>
      </c>
      <c r="D16534" s="4">
        <v>549233</v>
      </c>
      <c r="E16534" s="4">
        <v>1825000</v>
      </c>
      <c r="F16534" s="4">
        <v>2475000</v>
      </c>
      <c r="G16534" s="4">
        <v>3830424</v>
      </c>
      <c r="H16534" s="4">
        <v>4130286</v>
      </c>
      <c r="I16534" s="4">
        <v>12809943</v>
      </c>
      <c r="J16534" s="4">
        <v>2374233</v>
      </c>
    </row>
    <row r="16535" spans="2:10" x14ac:dyDescent="0.35">
      <c r="C16535" t="s">
        <v>1860</v>
      </c>
      <c r="D16535" s="4">
        <v>7391806</v>
      </c>
      <c r="E16535" s="4">
        <v>869624</v>
      </c>
      <c r="F16535" s="4">
        <v>1521842</v>
      </c>
      <c r="G16535" s="4">
        <v>108703</v>
      </c>
      <c r="H16535" s="4">
        <v>652218</v>
      </c>
      <c r="I16535" s="4">
        <v>10544194</v>
      </c>
      <c r="J16535" s="4">
        <v>8261430</v>
      </c>
    </row>
    <row r="16536" spans="2:10" x14ac:dyDescent="0.35">
      <c r="C16536" t="s">
        <v>1861</v>
      </c>
      <c r="D16536" s="4">
        <v>929843</v>
      </c>
      <c r="G16536" s="4">
        <v>290541</v>
      </c>
      <c r="H16536" s="4">
        <v>174651</v>
      </c>
      <c r="I16536" s="4">
        <v>1395036</v>
      </c>
      <c r="J16536" s="4">
        <v>929843</v>
      </c>
    </row>
    <row r="16537" spans="2:10" x14ac:dyDescent="0.35">
      <c r="C16537" t="s">
        <v>1862</v>
      </c>
      <c r="D16537" s="4">
        <v>5726106</v>
      </c>
      <c r="E16537" s="4">
        <v>683714</v>
      </c>
      <c r="F16537" s="4">
        <v>683714</v>
      </c>
      <c r="H16537" s="4">
        <v>854643</v>
      </c>
      <c r="I16537" s="4">
        <v>7948177</v>
      </c>
      <c r="J16537" s="4">
        <v>6409820</v>
      </c>
    </row>
    <row r="16538" spans="2:10" x14ac:dyDescent="0.35">
      <c r="C16538" t="s">
        <v>1863</v>
      </c>
      <c r="D16538" s="4">
        <v>7780</v>
      </c>
      <c r="E16538" s="4">
        <v>93895</v>
      </c>
      <c r="G16538" s="4">
        <v>38900</v>
      </c>
      <c r="H16538" s="4">
        <v>62239</v>
      </c>
      <c r="I16538" s="4">
        <v>202814</v>
      </c>
      <c r="J16538" s="4">
        <v>101675</v>
      </c>
    </row>
    <row r="16539" spans="2:10" x14ac:dyDescent="0.35">
      <c r="B16539" t="s">
        <v>54</v>
      </c>
      <c r="D16539" s="4">
        <v>18159514</v>
      </c>
      <c r="E16539" s="4">
        <v>5068135</v>
      </c>
      <c r="F16539" s="4">
        <v>5847629</v>
      </c>
      <c r="G16539" s="4">
        <v>5497118</v>
      </c>
      <c r="H16539" s="4">
        <v>10425391</v>
      </c>
      <c r="I16539" s="4">
        <v>44997786</v>
      </c>
      <c r="J16539" s="4">
        <v>23227649</v>
      </c>
    </row>
    <row r="16540" spans="2:10" x14ac:dyDescent="0.35">
      <c r="B16540" t="s">
        <v>1845</v>
      </c>
      <c r="C16540" t="s">
        <v>1865</v>
      </c>
      <c r="D16540" s="4">
        <v>55757</v>
      </c>
      <c r="E16540" s="4">
        <v>64770</v>
      </c>
      <c r="F16540" s="4">
        <v>87842</v>
      </c>
      <c r="H16540" s="4">
        <v>701391</v>
      </c>
      <c r="I16540" s="4">
        <v>909760</v>
      </c>
      <c r="J16540" s="4">
        <v>120527</v>
      </c>
    </row>
    <row r="16541" spans="2:10" x14ac:dyDescent="0.35">
      <c r="C16541" t="s">
        <v>1866</v>
      </c>
      <c r="I16541" s="4">
        <v>0</v>
      </c>
      <c r="J16541">
        <v>0</v>
      </c>
    </row>
    <row r="16542" spans="2:10" x14ac:dyDescent="0.35">
      <c r="C16542" t="s">
        <v>1867</v>
      </c>
      <c r="D16542" s="4">
        <v>283452</v>
      </c>
      <c r="E16542" s="4">
        <v>10841033</v>
      </c>
      <c r="F16542" s="4">
        <v>58401</v>
      </c>
      <c r="G16542" s="4">
        <v>69531</v>
      </c>
      <c r="H16542" s="4">
        <v>883830</v>
      </c>
      <c r="I16542" s="4">
        <v>12136247</v>
      </c>
      <c r="J16542" s="4">
        <v>11124485</v>
      </c>
    </row>
    <row r="16543" spans="2:10" x14ac:dyDescent="0.35">
      <c r="C16543" t="s">
        <v>1868</v>
      </c>
      <c r="D16543" s="4">
        <v>75773</v>
      </c>
      <c r="E16543" s="4">
        <v>8160751</v>
      </c>
      <c r="F16543" s="4">
        <v>5259</v>
      </c>
      <c r="H16543" s="4">
        <v>5048202</v>
      </c>
      <c r="I16543" s="4">
        <v>13289985</v>
      </c>
      <c r="J16543" s="4">
        <v>8236524</v>
      </c>
    </row>
    <row r="16544" spans="2:10" x14ac:dyDescent="0.35">
      <c r="C16544" t="s">
        <v>1894</v>
      </c>
      <c r="D16544" s="4">
        <v>7625</v>
      </c>
      <c r="I16544" s="4">
        <v>7625</v>
      </c>
      <c r="J16544" s="4">
        <v>7625</v>
      </c>
    </row>
    <row r="16545" spans="2:10" x14ac:dyDescent="0.35">
      <c r="C16545" t="s">
        <v>1869</v>
      </c>
      <c r="E16545" s="4">
        <v>0</v>
      </c>
      <c r="H16545" s="4">
        <v>225600</v>
      </c>
      <c r="I16545" s="4">
        <v>225600</v>
      </c>
      <c r="J16545">
        <v>0</v>
      </c>
    </row>
    <row r="16546" spans="2:10" x14ac:dyDescent="0.35">
      <c r="C16546" t="s">
        <v>1870</v>
      </c>
      <c r="D16546" s="4">
        <v>19051</v>
      </c>
      <c r="E16546" s="4">
        <v>21063114</v>
      </c>
      <c r="H16546" s="4">
        <v>839799</v>
      </c>
      <c r="I16546" s="4">
        <v>21921964</v>
      </c>
      <c r="J16546" s="4">
        <v>21082165</v>
      </c>
    </row>
    <row r="16547" spans="2:10" x14ac:dyDescent="0.35">
      <c r="C16547" t="s">
        <v>1871</v>
      </c>
      <c r="D16547" s="4">
        <v>157690</v>
      </c>
      <c r="E16547" s="4">
        <v>1981690</v>
      </c>
      <c r="F16547" s="4">
        <v>25200000</v>
      </c>
      <c r="G16547" s="4">
        <v>504731</v>
      </c>
      <c r="H16547" s="4">
        <v>388602</v>
      </c>
      <c r="I16547" s="4">
        <v>28232714</v>
      </c>
      <c r="J16547" s="4">
        <v>2139380</v>
      </c>
    </row>
    <row r="16548" spans="2:10" x14ac:dyDescent="0.35">
      <c r="C16548" t="s">
        <v>1872</v>
      </c>
      <c r="D16548" s="4">
        <v>6568924</v>
      </c>
      <c r="E16548" s="4">
        <v>20467</v>
      </c>
      <c r="I16548" s="4">
        <v>6589391</v>
      </c>
      <c r="J16548" s="4">
        <v>6589391</v>
      </c>
    </row>
    <row r="16549" spans="2:10" x14ac:dyDescent="0.35">
      <c r="C16549" t="s">
        <v>1874</v>
      </c>
      <c r="D16549" s="4">
        <v>9587</v>
      </c>
      <c r="E16549" s="4">
        <v>24929</v>
      </c>
      <c r="I16549" s="4">
        <v>34516</v>
      </c>
      <c r="J16549" s="4">
        <v>34516</v>
      </c>
    </row>
    <row r="16550" spans="2:10" x14ac:dyDescent="0.35">
      <c r="C16550" t="s">
        <v>1875</v>
      </c>
      <c r="E16550" s="4">
        <v>64358</v>
      </c>
      <c r="H16550" s="4">
        <v>336986</v>
      </c>
      <c r="I16550" s="4">
        <v>401344</v>
      </c>
      <c r="J16550">
        <v>64358</v>
      </c>
    </row>
    <row r="16551" spans="2:10" x14ac:dyDescent="0.35">
      <c r="C16551" t="s">
        <v>1876</v>
      </c>
      <c r="E16551" s="4">
        <v>0</v>
      </c>
      <c r="I16551" s="4">
        <v>0</v>
      </c>
      <c r="J16551">
        <v>0</v>
      </c>
    </row>
    <row r="16552" spans="2:10" x14ac:dyDescent="0.35">
      <c r="C16552" t="s">
        <v>1877</v>
      </c>
      <c r="D16552" s="4">
        <v>9249</v>
      </c>
      <c r="E16552" s="4">
        <v>69951</v>
      </c>
      <c r="I16552" s="4">
        <v>79200</v>
      </c>
      <c r="J16552" s="4">
        <v>79200</v>
      </c>
    </row>
    <row r="16553" spans="2:10" x14ac:dyDescent="0.35">
      <c r="B16553" t="s">
        <v>55</v>
      </c>
      <c r="D16553" s="4">
        <v>7187109</v>
      </c>
      <c r="E16553" s="4">
        <v>42291063</v>
      </c>
      <c r="F16553" s="4">
        <v>25351502</v>
      </c>
      <c r="G16553" s="4">
        <v>574261</v>
      </c>
      <c r="H16553" s="4">
        <v>8424411</v>
      </c>
      <c r="I16553" s="4">
        <v>83828346</v>
      </c>
      <c r="J16553" s="4">
        <v>49478172</v>
      </c>
    </row>
    <row r="16554" spans="2:10" x14ac:dyDescent="0.35">
      <c r="B16554" t="s">
        <v>1878</v>
      </c>
      <c r="C16554" t="s">
        <v>1912</v>
      </c>
      <c r="D16554" s="4">
        <v>1178</v>
      </c>
      <c r="I16554" s="4">
        <v>1178</v>
      </c>
      <c r="J16554" s="4">
        <v>1178</v>
      </c>
    </row>
    <row r="16555" spans="2:10" x14ac:dyDescent="0.35">
      <c r="C16555" t="s">
        <v>1879</v>
      </c>
      <c r="D16555" s="4">
        <v>233997</v>
      </c>
      <c r="E16555" s="4">
        <v>4489028</v>
      </c>
      <c r="I16555" s="4">
        <v>4723025</v>
      </c>
      <c r="J16555" s="4">
        <v>4723025</v>
      </c>
    </row>
    <row r="16556" spans="2:10" x14ac:dyDescent="0.35">
      <c r="C16556" t="s">
        <v>1907</v>
      </c>
      <c r="D16556" s="4">
        <v>48252</v>
      </c>
      <c r="I16556" s="4">
        <v>48252</v>
      </c>
      <c r="J16556" s="4">
        <v>48252</v>
      </c>
    </row>
    <row r="16557" spans="2:10" x14ac:dyDescent="0.35">
      <c r="C16557" t="s">
        <v>1897</v>
      </c>
      <c r="D16557" s="4">
        <v>37128</v>
      </c>
      <c r="I16557" s="4">
        <v>37128</v>
      </c>
      <c r="J16557" s="4">
        <v>37128</v>
      </c>
    </row>
    <row r="16558" spans="2:10" x14ac:dyDescent="0.35">
      <c r="C16558" t="s">
        <v>1880</v>
      </c>
      <c r="D16558" s="4">
        <v>360918</v>
      </c>
      <c r="I16558" s="4">
        <v>360918</v>
      </c>
      <c r="J16558" s="4">
        <v>360918</v>
      </c>
    </row>
    <row r="16559" spans="2:10" x14ac:dyDescent="0.35">
      <c r="C16559" t="s">
        <v>1881</v>
      </c>
      <c r="D16559" s="4">
        <v>6125107</v>
      </c>
      <c r="I16559" s="4">
        <v>6125107</v>
      </c>
      <c r="J16559" s="4">
        <v>6125107</v>
      </c>
    </row>
    <row r="16560" spans="2:10" x14ac:dyDescent="0.35">
      <c r="C16560" t="s">
        <v>1895</v>
      </c>
      <c r="D16560" s="4">
        <v>1752108</v>
      </c>
      <c r="I16560" s="4">
        <v>1752108</v>
      </c>
      <c r="J16560" s="4">
        <v>1752108</v>
      </c>
    </row>
    <row r="16561" spans="1:10" x14ac:dyDescent="0.35">
      <c r="C16561" t="s">
        <v>1882</v>
      </c>
      <c r="D16561" s="4">
        <v>192568</v>
      </c>
      <c r="E16561" s="4">
        <v>286100</v>
      </c>
      <c r="I16561" s="4">
        <v>478668</v>
      </c>
      <c r="J16561" s="4">
        <v>478668</v>
      </c>
    </row>
    <row r="16562" spans="1:10" x14ac:dyDescent="0.35">
      <c r="C16562" t="s">
        <v>1900</v>
      </c>
      <c r="D16562" s="4">
        <v>26028</v>
      </c>
      <c r="I16562" s="4">
        <v>26028</v>
      </c>
      <c r="J16562" s="4">
        <v>26028</v>
      </c>
    </row>
    <row r="16563" spans="1:10" x14ac:dyDescent="0.35">
      <c r="C16563" t="s">
        <v>1892</v>
      </c>
      <c r="D16563" s="4">
        <v>3081</v>
      </c>
      <c r="I16563" s="4">
        <v>3081</v>
      </c>
      <c r="J16563" s="4">
        <v>3081</v>
      </c>
    </row>
    <row r="16564" spans="1:10" x14ac:dyDescent="0.35">
      <c r="C16564" t="s">
        <v>1884</v>
      </c>
      <c r="D16564" s="4">
        <v>265088</v>
      </c>
      <c r="I16564" s="4">
        <v>265088</v>
      </c>
      <c r="J16564" s="4">
        <v>265088</v>
      </c>
    </row>
    <row r="16565" spans="1:10" x14ac:dyDescent="0.35">
      <c r="B16565" t="s">
        <v>56</v>
      </c>
      <c r="D16565" s="4">
        <v>9045453</v>
      </c>
      <c r="E16565" s="4">
        <v>4775128</v>
      </c>
      <c r="I16565" s="4">
        <v>13820581</v>
      </c>
      <c r="J16565" s="4">
        <v>13820581</v>
      </c>
    </row>
    <row r="16566" spans="1:10" x14ac:dyDescent="0.35">
      <c r="B16566" t="s">
        <v>1885</v>
      </c>
      <c r="C16566" t="s">
        <v>1886</v>
      </c>
      <c r="D16566" s="4">
        <v>325211</v>
      </c>
      <c r="I16566" s="4">
        <v>325211</v>
      </c>
      <c r="J16566" s="4">
        <v>325211</v>
      </c>
    </row>
    <row r="16567" spans="1:10" x14ac:dyDescent="0.35">
      <c r="B16567" t="s">
        <v>57</v>
      </c>
      <c r="D16567" s="4">
        <v>325211</v>
      </c>
      <c r="I16567" s="4">
        <v>325211</v>
      </c>
      <c r="J16567" s="4">
        <v>325211</v>
      </c>
    </row>
    <row r="16568" spans="1:10" x14ac:dyDescent="0.35">
      <c r="B16568" t="s">
        <v>1887</v>
      </c>
      <c r="C16568" t="s">
        <v>1957</v>
      </c>
      <c r="E16568" s="4">
        <v>37441</v>
      </c>
      <c r="I16568" s="4">
        <v>37441</v>
      </c>
      <c r="J16568">
        <v>37441</v>
      </c>
    </row>
    <row r="16569" spans="1:10" x14ac:dyDescent="0.35">
      <c r="C16569" t="s">
        <v>1888</v>
      </c>
      <c r="E16569" s="4">
        <v>960000</v>
      </c>
      <c r="I16569" s="4">
        <v>960000</v>
      </c>
      <c r="J16569">
        <v>960000</v>
      </c>
    </row>
    <row r="16570" spans="1:10" x14ac:dyDescent="0.35">
      <c r="C16570" t="s">
        <v>1901</v>
      </c>
      <c r="E16570" s="4">
        <v>825000</v>
      </c>
      <c r="I16570" s="4">
        <v>825000</v>
      </c>
      <c r="J16570">
        <v>825000</v>
      </c>
    </row>
    <row r="16571" spans="1:10" x14ac:dyDescent="0.35">
      <c r="C16571" t="s">
        <v>1889</v>
      </c>
      <c r="E16571" s="4">
        <v>1155000</v>
      </c>
      <c r="I16571" s="4">
        <v>1155000</v>
      </c>
      <c r="J16571">
        <v>1155000</v>
      </c>
    </row>
    <row r="16572" spans="1:10" x14ac:dyDescent="0.35">
      <c r="C16572" t="s">
        <v>1902</v>
      </c>
      <c r="E16572" s="4">
        <v>1650000</v>
      </c>
      <c r="I16572" s="4">
        <v>1650000</v>
      </c>
      <c r="J16572">
        <v>1650000</v>
      </c>
    </row>
    <row r="16573" spans="1:10" x14ac:dyDescent="0.35">
      <c r="B16573" t="s">
        <v>58</v>
      </c>
      <c r="E16573" s="4">
        <v>4627441</v>
      </c>
      <c r="I16573" s="4">
        <v>4627441</v>
      </c>
      <c r="J16573">
        <v>4627441</v>
      </c>
    </row>
    <row r="16574" spans="1:10" x14ac:dyDescent="0.35">
      <c r="A16574" t="s">
        <v>1832</v>
      </c>
      <c r="D16574" s="4">
        <v>247716485</v>
      </c>
      <c r="E16574" s="4">
        <v>90194406</v>
      </c>
      <c r="F16574" s="4">
        <v>82547985</v>
      </c>
      <c r="G16574" s="4">
        <v>39615958</v>
      </c>
      <c r="H16574" s="4">
        <v>20798095</v>
      </c>
      <c r="I16574" s="4">
        <v>480872930</v>
      </c>
      <c r="J16574" s="4">
        <v>337910891</v>
      </c>
    </row>
    <row r="16575" spans="1:10" x14ac:dyDescent="0.35">
      <c r="A16575" t="s">
        <v>1490</v>
      </c>
      <c r="B16575" t="s">
        <v>1842</v>
      </c>
      <c r="C16575" t="s">
        <v>1843</v>
      </c>
      <c r="D16575" s="4">
        <v>4695261</v>
      </c>
      <c r="E16575" s="4">
        <v>17256488</v>
      </c>
      <c r="F16575" s="4">
        <v>11704000</v>
      </c>
      <c r="I16575" s="4">
        <v>33655749</v>
      </c>
      <c r="J16575" s="4">
        <v>21951749</v>
      </c>
    </row>
    <row r="16576" spans="1:10" x14ac:dyDescent="0.35">
      <c r="C16576" t="s">
        <v>1844</v>
      </c>
      <c r="D16576" s="4">
        <v>2497700</v>
      </c>
      <c r="E16576" s="4">
        <v>880183</v>
      </c>
      <c r="F16576" s="4">
        <v>132352</v>
      </c>
      <c r="H16576" s="4">
        <v>214200</v>
      </c>
      <c r="I16576" s="4">
        <v>3724435</v>
      </c>
      <c r="J16576" s="4">
        <v>3377883</v>
      </c>
    </row>
    <row r="16577" spans="2:10" x14ac:dyDescent="0.35">
      <c r="C16577" t="s">
        <v>1845</v>
      </c>
      <c r="D16577" s="4">
        <v>3251330</v>
      </c>
      <c r="I16577" s="4">
        <v>3251330</v>
      </c>
      <c r="J16577" s="4">
        <v>3251330</v>
      </c>
    </row>
    <row r="16578" spans="2:10" x14ac:dyDescent="0.35">
      <c r="B16578" t="s">
        <v>51</v>
      </c>
      <c r="D16578" s="4">
        <v>10444290</v>
      </c>
      <c r="E16578" s="4">
        <v>18136671</v>
      </c>
      <c r="F16578" s="4">
        <v>11836352</v>
      </c>
      <c r="H16578" s="4">
        <v>214200</v>
      </c>
      <c r="I16578" s="4">
        <v>40631513</v>
      </c>
      <c r="J16578" s="4">
        <v>28580961</v>
      </c>
    </row>
    <row r="16579" spans="2:10" x14ac:dyDescent="0.35">
      <c r="B16579" t="s">
        <v>1843</v>
      </c>
      <c r="C16579" t="s">
        <v>1846</v>
      </c>
      <c r="D16579" s="4">
        <v>18971307</v>
      </c>
      <c r="I16579" s="4">
        <v>18971307</v>
      </c>
      <c r="J16579" s="4">
        <v>18971307</v>
      </c>
    </row>
    <row r="16580" spans="2:10" x14ac:dyDescent="0.35">
      <c r="C16580" t="s">
        <v>1847</v>
      </c>
      <c r="D16580" s="4">
        <v>10858222</v>
      </c>
      <c r="F16580" s="4">
        <v>844220</v>
      </c>
      <c r="I16580" s="4">
        <v>11702441</v>
      </c>
      <c r="J16580" s="4">
        <v>10858222</v>
      </c>
    </row>
    <row r="16581" spans="2:10" x14ac:dyDescent="0.35">
      <c r="C16581" t="s">
        <v>1848</v>
      </c>
      <c r="D16581" s="4">
        <v>19301</v>
      </c>
      <c r="I16581" s="4">
        <v>19301</v>
      </c>
      <c r="J16581" s="4">
        <v>19301</v>
      </c>
    </row>
    <row r="16582" spans="2:10" x14ac:dyDescent="0.35">
      <c r="B16582" t="s">
        <v>52</v>
      </c>
      <c r="D16582" s="4">
        <v>29848830</v>
      </c>
      <c r="F16582" s="4">
        <v>844220</v>
      </c>
      <c r="I16582" s="4">
        <v>30693050</v>
      </c>
      <c r="J16582" s="4">
        <v>29848830</v>
      </c>
    </row>
    <row r="16583" spans="2:10" x14ac:dyDescent="0.35">
      <c r="B16583" t="s">
        <v>1849</v>
      </c>
      <c r="C16583" t="s">
        <v>1850</v>
      </c>
      <c r="F16583" s="4">
        <v>4800000</v>
      </c>
      <c r="I16583" s="4">
        <v>4800000</v>
      </c>
      <c r="J16583">
        <v>0</v>
      </c>
    </row>
    <row r="16584" spans="2:10" x14ac:dyDescent="0.35">
      <c r="B16584" t="s">
        <v>53</v>
      </c>
      <c r="F16584" s="4">
        <v>4800000</v>
      </c>
      <c r="I16584" s="4">
        <v>4800000</v>
      </c>
      <c r="J16584">
        <v>0</v>
      </c>
    </row>
    <row r="16585" spans="2:10" x14ac:dyDescent="0.35">
      <c r="B16585" t="s">
        <v>1844</v>
      </c>
      <c r="C16585" t="s">
        <v>1851</v>
      </c>
      <c r="D16585" s="4">
        <v>522320</v>
      </c>
      <c r="I16585" s="4">
        <v>522320</v>
      </c>
      <c r="J16585" s="4">
        <v>522320</v>
      </c>
    </row>
    <row r="16586" spans="2:10" x14ac:dyDescent="0.35">
      <c r="C16586" t="s">
        <v>1852</v>
      </c>
      <c r="E16586" s="4">
        <v>4089</v>
      </c>
      <c r="I16586" s="4">
        <v>4089</v>
      </c>
      <c r="J16586">
        <v>4089</v>
      </c>
    </row>
    <row r="16587" spans="2:10" x14ac:dyDescent="0.35">
      <c r="C16587" t="s">
        <v>1853</v>
      </c>
      <c r="D16587" s="4">
        <v>5461</v>
      </c>
      <c r="E16587" s="4">
        <v>1539</v>
      </c>
      <c r="I16587" s="4">
        <v>7000</v>
      </c>
      <c r="J16587" s="4">
        <v>7000</v>
      </c>
    </row>
    <row r="16588" spans="2:10" x14ac:dyDescent="0.35">
      <c r="C16588" t="s">
        <v>1893</v>
      </c>
      <c r="G16588" s="4">
        <v>1195</v>
      </c>
      <c r="I16588" s="4">
        <v>1195</v>
      </c>
      <c r="J16588">
        <v>0</v>
      </c>
    </row>
    <row r="16589" spans="2:10" x14ac:dyDescent="0.35">
      <c r="C16589" t="s">
        <v>1903</v>
      </c>
      <c r="D16589" s="4">
        <v>6770</v>
      </c>
      <c r="I16589" s="4">
        <v>6770</v>
      </c>
      <c r="J16589" s="4">
        <v>6770</v>
      </c>
    </row>
    <row r="16590" spans="2:10" x14ac:dyDescent="0.35">
      <c r="C16590" t="s">
        <v>1854</v>
      </c>
      <c r="D16590" s="4">
        <v>3239</v>
      </c>
      <c r="E16590" s="4">
        <v>356419</v>
      </c>
      <c r="I16590" s="4">
        <v>359659</v>
      </c>
      <c r="J16590" s="4">
        <v>359658</v>
      </c>
    </row>
    <row r="16591" spans="2:10" x14ac:dyDescent="0.35">
      <c r="C16591" t="s">
        <v>1855</v>
      </c>
      <c r="D16591" s="4">
        <v>0</v>
      </c>
      <c r="E16591" s="4">
        <v>269227</v>
      </c>
      <c r="G16591" s="4">
        <v>62878</v>
      </c>
      <c r="I16591" s="4">
        <v>332105</v>
      </c>
      <c r="J16591" s="4">
        <v>269227</v>
      </c>
    </row>
    <row r="16592" spans="2:10" x14ac:dyDescent="0.35">
      <c r="C16592" t="s">
        <v>1856</v>
      </c>
      <c r="D16592" s="4">
        <v>0</v>
      </c>
      <c r="E16592" s="4">
        <v>10354</v>
      </c>
      <c r="I16592" s="4">
        <v>10354</v>
      </c>
      <c r="J16592" s="4">
        <v>10354</v>
      </c>
    </row>
    <row r="16593" spans="2:10" x14ac:dyDescent="0.35">
      <c r="C16593" t="s">
        <v>1857</v>
      </c>
      <c r="D16593" s="4">
        <v>82834</v>
      </c>
      <c r="G16593" s="4">
        <v>2716</v>
      </c>
      <c r="I16593" s="4">
        <v>85550</v>
      </c>
      <c r="J16593" s="4">
        <v>82834</v>
      </c>
    </row>
    <row r="16594" spans="2:10" x14ac:dyDescent="0.35">
      <c r="C16594" t="s">
        <v>1858</v>
      </c>
      <c r="E16594" s="4">
        <v>21162</v>
      </c>
      <c r="G16594" s="4">
        <v>5195</v>
      </c>
      <c r="H16594" s="4">
        <v>20781</v>
      </c>
      <c r="I16594" s="4">
        <v>47138</v>
      </c>
      <c r="J16594">
        <v>21162</v>
      </c>
    </row>
    <row r="16595" spans="2:10" x14ac:dyDescent="0.35">
      <c r="C16595" t="s">
        <v>1859</v>
      </c>
      <c r="D16595" s="4">
        <v>50000</v>
      </c>
      <c r="E16595" s="4">
        <v>125000</v>
      </c>
      <c r="G16595" s="4">
        <v>500000</v>
      </c>
      <c r="H16595" s="4">
        <v>93371</v>
      </c>
      <c r="I16595" s="4">
        <v>768371</v>
      </c>
      <c r="J16595" s="4">
        <v>175000</v>
      </c>
    </row>
    <row r="16596" spans="2:10" x14ac:dyDescent="0.35">
      <c r="C16596" t="s">
        <v>1860</v>
      </c>
      <c r="D16596" s="4">
        <v>326109</v>
      </c>
      <c r="I16596" s="4">
        <v>326109</v>
      </c>
      <c r="J16596" s="4">
        <v>326109</v>
      </c>
    </row>
    <row r="16597" spans="2:10" x14ac:dyDescent="0.35">
      <c r="C16597" t="s">
        <v>1861</v>
      </c>
      <c r="D16597" s="4">
        <v>208929</v>
      </c>
      <c r="I16597" s="4">
        <v>208929</v>
      </c>
      <c r="J16597" s="4">
        <v>208929</v>
      </c>
    </row>
    <row r="16598" spans="2:10" x14ac:dyDescent="0.35">
      <c r="C16598" t="s">
        <v>1862</v>
      </c>
      <c r="D16598" s="4">
        <v>341857</v>
      </c>
      <c r="E16598" s="4">
        <v>0</v>
      </c>
      <c r="G16598" s="4">
        <v>427321</v>
      </c>
      <c r="I16598" s="4">
        <v>769178</v>
      </c>
      <c r="J16598" s="4">
        <v>341857</v>
      </c>
    </row>
    <row r="16599" spans="2:10" x14ac:dyDescent="0.35">
      <c r="C16599" t="s">
        <v>1863</v>
      </c>
      <c r="G16599" s="4">
        <v>7780</v>
      </c>
      <c r="I16599" s="4">
        <v>7780</v>
      </c>
      <c r="J16599">
        <v>0</v>
      </c>
    </row>
    <row r="16600" spans="2:10" x14ac:dyDescent="0.35">
      <c r="B16600" t="s">
        <v>54</v>
      </c>
      <c r="D16600" s="4">
        <v>1547519</v>
      </c>
      <c r="E16600" s="4">
        <v>787789</v>
      </c>
      <c r="G16600" s="4">
        <v>1007085</v>
      </c>
      <c r="H16600" s="4">
        <v>114151</v>
      </c>
      <c r="I16600" s="4">
        <v>3456545</v>
      </c>
      <c r="J16600" s="4">
        <v>2335308</v>
      </c>
    </row>
    <row r="16601" spans="2:10" x14ac:dyDescent="0.35">
      <c r="B16601" t="s">
        <v>1845</v>
      </c>
      <c r="C16601" t="s">
        <v>1865</v>
      </c>
      <c r="D16601" s="4">
        <v>1744</v>
      </c>
      <c r="I16601" s="4">
        <v>1744</v>
      </c>
      <c r="J16601" s="4">
        <v>1744</v>
      </c>
    </row>
    <row r="16602" spans="2:10" x14ac:dyDescent="0.35">
      <c r="C16602" t="s">
        <v>1866</v>
      </c>
      <c r="I16602" s="4">
        <v>0</v>
      </c>
      <c r="J16602">
        <v>0</v>
      </c>
    </row>
    <row r="16603" spans="2:10" x14ac:dyDescent="0.35">
      <c r="C16603" t="s">
        <v>1867</v>
      </c>
      <c r="D16603" s="4">
        <v>1103241</v>
      </c>
      <c r="F16603" s="4">
        <v>100000</v>
      </c>
      <c r="H16603" s="4">
        <v>2655193</v>
      </c>
      <c r="I16603" s="4">
        <v>3858434</v>
      </c>
      <c r="J16603" s="4">
        <v>1103241</v>
      </c>
    </row>
    <row r="16604" spans="2:10" x14ac:dyDescent="0.35">
      <c r="C16604" t="s">
        <v>1868</v>
      </c>
      <c r="D16604" s="4">
        <v>104382</v>
      </c>
      <c r="H16604" s="4">
        <v>3127206</v>
      </c>
      <c r="I16604" s="4">
        <v>3231588</v>
      </c>
      <c r="J16604" s="4">
        <v>104382</v>
      </c>
    </row>
    <row r="16605" spans="2:10" x14ac:dyDescent="0.35">
      <c r="C16605" t="s">
        <v>1869</v>
      </c>
      <c r="H16605" s="4">
        <v>1507200</v>
      </c>
      <c r="I16605" s="4">
        <v>1507200</v>
      </c>
      <c r="J16605">
        <v>0</v>
      </c>
    </row>
    <row r="16606" spans="2:10" x14ac:dyDescent="0.35">
      <c r="C16606" t="s">
        <v>1870</v>
      </c>
      <c r="E16606" s="4">
        <v>3608821</v>
      </c>
      <c r="G16606" s="4">
        <v>82369</v>
      </c>
      <c r="I16606" s="4">
        <v>3691190</v>
      </c>
      <c r="J16606">
        <v>3608821</v>
      </c>
    </row>
    <row r="16607" spans="2:10" x14ac:dyDescent="0.35">
      <c r="C16607" t="s">
        <v>1871</v>
      </c>
      <c r="D16607" s="4">
        <v>4330000</v>
      </c>
      <c r="E16607" s="4">
        <v>12037</v>
      </c>
      <c r="F16607" s="4">
        <v>43341</v>
      </c>
      <c r="H16607" s="4">
        <v>103663</v>
      </c>
      <c r="I16607" s="4">
        <v>4489041</v>
      </c>
      <c r="J16607" s="4">
        <v>4342037</v>
      </c>
    </row>
    <row r="16608" spans="2:10" x14ac:dyDescent="0.35">
      <c r="C16608" t="s">
        <v>1872</v>
      </c>
      <c r="D16608" s="4">
        <v>245000</v>
      </c>
      <c r="I16608" s="4">
        <v>245000</v>
      </c>
      <c r="J16608" s="4">
        <v>245000</v>
      </c>
    </row>
    <row r="16609" spans="2:10" x14ac:dyDescent="0.35">
      <c r="C16609" t="s">
        <v>1875</v>
      </c>
      <c r="H16609" s="4">
        <v>15111</v>
      </c>
      <c r="I16609" s="4">
        <v>15111</v>
      </c>
      <c r="J16609">
        <v>0</v>
      </c>
    </row>
    <row r="16610" spans="2:10" x14ac:dyDescent="0.35">
      <c r="C16610" t="s">
        <v>1876</v>
      </c>
      <c r="D16610" s="4">
        <v>31591</v>
      </c>
      <c r="H16610" s="4">
        <v>223440</v>
      </c>
      <c r="I16610" s="4">
        <v>255031</v>
      </c>
      <c r="J16610" s="4">
        <v>31591</v>
      </c>
    </row>
    <row r="16611" spans="2:10" x14ac:dyDescent="0.35">
      <c r="C16611" t="s">
        <v>1877</v>
      </c>
      <c r="D16611" s="4">
        <v>4625</v>
      </c>
      <c r="I16611" s="4">
        <v>4625</v>
      </c>
      <c r="J16611" s="4">
        <v>4625</v>
      </c>
    </row>
    <row r="16612" spans="2:10" x14ac:dyDescent="0.35">
      <c r="B16612" t="s">
        <v>55</v>
      </c>
      <c r="D16612" s="4">
        <v>5820583</v>
      </c>
      <c r="E16612" s="4">
        <v>3620858</v>
      </c>
      <c r="F16612" s="4">
        <v>143341</v>
      </c>
      <c r="G16612" s="4">
        <v>82369</v>
      </c>
      <c r="H16612" s="4">
        <v>7631813</v>
      </c>
      <c r="I16612" s="4">
        <v>17298965</v>
      </c>
      <c r="J16612" s="4">
        <v>9441441</v>
      </c>
    </row>
    <row r="16613" spans="2:10" x14ac:dyDescent="0.35">
      <c r="B16613" t="s">
        <v>1878</v>
      </c>
      <c r="C16613" t="s">
        <v>1912</v>
      </c>
      <c r="D16613" s="4">
        <v>1985</v>
      </c>
      <c r="I16613" s="4">
        <v>1985</v>
      </c>
      <c r="J16613" s="4">
        <v>1985</v>
      </c>
    </row>
    <row r="16614" spans="2:10" x14ac:dyDescent="0.35">
      <c r="C16614" t="s">
        <v>1879</v>
      </c>
      <c r="D16614" s="4">
        <v>1405315</v>
      </c>
      <c r="I16614" s="4">
        <v>1405315</v>
      </c>
      <c r="J16614" s="4">
        <v>1405315</v>
      </c>
    </row>
    <row r="16615" spans="2:10" x14ac:dyDescent="0.35">
      <c r="C16615" t="s">
        <v>1880</v>
      </c>
      <c r="D16615" s="4">
        <v>633412</v>
      </c>
      <c r="I16615" s="4">
        <v>633412</v>
      </c>
      <c r="J16615" s="4">
        <v>633412</v>
      </c>
    </row>
    <row r="16616" spans="2:10" x14ac:dyDescent="0.35">
      <c r="C16616" t="s">
        <v>1881</v>
      </c>
      <c r="D16616" s="4">
        <v>1345943</v>
      </c>
      <c r="I16616" s="4">
        <v>1345943</v>
      </c>
      <c r="J16616" s="4">
        <v>1345943</v>
      </c>
    </row>
    <row r="16617" spans="2:10" x14ac:dyDescent="0.35">
      <c r="C16617" t="s">
        <v>1882</v>
      </c>
      <c r="E16617" s="4">
        <v>185415</v>
      </c>
      <c r="I16617" s="4">
        <v>185415</v>
      </c>
      <c r="J16617">
        <v>185415</v>
      </c>
    </row>
    <row r="16618" spans="2:10" x14ac:dyDescent="0.35">
      <c r="C16618" t="s">
        <v>1883</v>
      </c>
      <c r="D16618" s="4">
        <v>41613</v>
      </c>
      <c r="I16618" s="4">
        <v>41613</v>
      </c>
      <c r="J16618" s="4">
        <v>41613</v>
      </c>
    </row>
    <row r="16619" spans="2:10" x14ac:dyDescent="0.35">
      <c r="C16619" t="s">
        <v>1892</v>
      </c>
      <c r="D16619" s="4">
        <v>4677</v>
      </c>
      <c r="I16619" s="4">
        <v>4677</v>
      </c>
      <c r="J16619" s="4">
        <v>4677</v>
      </c>
    </row>
    <row r="16620" spans="2:10" x14ac:dyDescent="0.35">
      <c r="B16620" t="s">
        <v>56</v>
      </c>
      <c r="D16620" s="4">
        <v>3432946</v>
      </c>
      <c r="E16620" s="4">
        <v>185415</v>
      </c>
      <c r="I16620" s="4">
        <v>3618361</v>
      </c>
      <c r="J16620" s="4">
        <v>3618361</v>
      </c>
    </row>
    <row r="16621" spans="2:10" x14ac:dyDescent="0.35">
      <c r="B16621" t="s">
        <v>1885</v>
      </c>
      <c r="C16621" t="s">
        <v>1886</v>
      </c>
      <c r="D16621" s="4">
        <v>37706</v>
      </c>
      <c r="E16621" s="4">
        <v>146109</v>
      </c>
      <c r="I16621" s="4">
        <v>183815</v>
      </c>
      <c r="J16621" s="4">
        <v>183815</v>
      </c>
    </row>
    <row r="16622" spans="2:10" x14ac:dyDescent="0.35">
      <c r="B16622" t="s">
        <v>57</v>
      </c>
      <c r="D16622" s="4">
        <v>37706</v>
      </c>
      <c r="E16622" s="4">
        <v>146109</v>
      </c>
      <c r="I16622" s="4">
        <v>183815</v>
      </c>
      <c r="J16622" s="4">
        <v>183815</v>
      </c>
    </row>
    <row r="16623" spans="2:10" x14ac:dyDescent="0.35">
      <c r="B16623" t="s">
        <v>1887</v>
      </c>
      <c r="C16623" t="s">
        <v>1904</v>
      </c>
      <c r="D16623" s="4">
        <v>250000</v>
      </c>
      <c r="I16623" s="4">
        <v>250000</v>
      </c>
      <c r="J16623" s="4">
        <v>250000</v>
      </c>
    </row>
    <row r="16624" spans="2:10" x14ac:dyDescent="0.35">
      <c r="C16624" t="s">
        <v>1888</v>
      </c>
      <c r="H16624" s="4">
        <v>144000</v>
      </c>
      <c r="I16624" s="4">
        <v>144000</v>
      </c>
      <c r="J16624">
        <v>0</v>
      </c>
    </row>
    <row r="16625" spans="1:10" x14ac:dyDescent="0.35">
      <c r="C16625" t="s">
        <v>1901</v>
      </c>
      <c r="E16625" s="4">
        <v>225000</v>
      </c>
      <c r="I16625" s="4">
        <v>225000</v>
      </c>
      <c r="J16625">
        <v>225000</v>
      </c>
    </row>
    <row r="16626" spans="1:10" x14ac:dyDescent="0.35">
      <c r="C16626" t="s">
        <v>1889</v>
      </c>
      <c r="E16626" s="4">
        <v>420000</v>
      </c>
      <c r="I16626" s="4">
        <v>420000</v>
      </c>
      <c r="J16626">
        <v>420000</v>
      </c>
    </row>
    <row r="16627" spans="1:10" x14ac:dyDescent="0.35">
      <c r="C16627" t="s">
        <v>1890</v>
      </c>
      <c r="E16627" s="4">
        <v>112500</v>
      </c>
      <c r="I16627" s="4">
        <v>112500</v>
      </c>
      <c r="J16627">
        <v>112500</v>
      </c>
    </row>
    <row r="16628" spans="1:10" x14ac:dyDescent="0.35">
      <c r="C16628" t="s">
        <v>1902</v>
      </c>
      <c r="E16628" s="4">
        <v>450000</v>
      </c>
      <c r="I16628" s="4">
        <v>450000</v>
      </c>
      <c r="J16628">
        <v>450000</v>
      </c>
    </row>
    <row r="16629" spans="1:10" x14ac:dyDescent="0.35">
      <c r="B16629" t="s">
        <v>58</v>
      </c>
      <c r="D16629" s="4">
        <v>250000</v>
      </c>
      <c r="E16629" s="4">
        <v>1207500</v>
      </c>
      <c r="H16629" s="4">
        <v>144000</v>
      </c>
      <c r="I16629" s="4">
        <v>1601500</v>
      </c>
      <c r="J16629" s="4">
        <v>1457500</v>
      </c>
    </row>
    <row r="16630" spans="1:10" x14ac:dyDescent="0.35">
      <c r="A16630" t="s">
        <v>1833</v>
      </c>
      <c r="D16630" s="4">
        <v>51381873</v>
      </c>
      <c r="E16630" s="4">
        <v>24084343</v>
      </c>
      <c r="F16630" s="4">
        <v>17623913</v>
      </c>
      <c r="G16630" s="4">
        <v>1089454</v>
      </c>
      <c r="H16630" s="4">
        <v>8104164</v>
      </c>
      <c r="I16630" s="4">
        <v>102283747</v>
      </c>
      <c r="J16630" s="4">
        <v>75466216</v>
      </c>
    </row>
    <row r="16631" spans="1:10" x14ac:dyDescent="0.35">
      <c r="A16631" t="s">
        <v>1492</v>
      </c>
      <c r="B16631" t="s">
        <v>1842</v>
      </c>
      <c r="C16631" t="s">
        <v>1843</v>
      </c>
      <c r="D16631" s="4">
        <v>21894266</v>
      </c>
      <c r="F16631" s="4">
        <v>10959200</v>
      </c>
      <c r="I16631" s="4">
        <v>32853466</v>
      </c>
      <c r="J16631" s="4">
        <v>21894266</v>
      </c>
    </row>
    <row r="16632" spans="1:10" x14ac:dyDescent="0.35">
      <c r="C16632" t="s">
        <v>1844</v>
      </c>
      <c r="D16632" s="4">
        <v>1342447</v>
      </c>
      <c r="H16632" s="4">
        <v>1859848</v>
      </c>
      <c r="I16632" s="4">
        <v>3202295</v>
      </c>
      <c r="J16632" s="4">
        <v>1342447</v>
      </c>
    </row>
    <row r="16633" spans="1:10" x14ac:dyDescent="0.35">
      <c r="C16633" t="s">
        <v>1845</v>
      </c>
      <c r="D16633" s="4">
        <v>2375183</v>
      </c>
      <c r="I16633" s="4">
        <v>2375183</v>
      </c>
      <c r="J16633" s="4">
        <v>2375183</v>
      </c>
    </row>
    <row r="16634" spans="1:10" x14ac:dyDescent="0.35">
      <c r="B16634" t="s">
        <v>51</v>
      </c>
      <c r="D16634" s="4">
        <v>25611896</v>
      </c>
      <c r="F16634" s="4">
        <v>10959200</v>
      </c>
      <c r="H16634" s="4">
        <v>1859848</v>
      </c>
      <c r="I16634" s="4">
        <v>38430944</v>
      </c>
      <c r="J16634" s="4">
        <v>25611896</v>
      </c>
    </row>
    <row r="16635" spans="1:10" x14ac:dyDescent="0.35">
      <c r="B16635" t="s">
        <v>1843</v>
      </c>
      <c r="C16635" t="s">
        <v>1846</v>
      </c>
      <c r="D16635" s="4">
        <v>15504327</v>
      </c>
      <c r="E16635" s="4">
        <v>60000</v>
      </c>
      <c r="I16635" s="4">
        <v>15564327</v>
      </c>
      <c r="J16635" s="4">
        <v>15564327</v>
      </c>
    </row>
    <row r="16636" spans="1:10" x14ac:dyDescent="0.35">
      <c r="C16636" t="s">
        <v>1847</v>
      </c>
      <c r="D16636" s="4">
        <v>15693981</v>
      </c>
      <c r="F16636" s="4">
        <v>1486487</v>
      </c>
      <c r="I16636" s="4">
        <v>17180468</v>
      </c>
      <c r="J16636" s="4">
        <v>15693981</v>
      </c>
    </row>
    <row r="16637" spans="1:10" x14ac:dyDescent="0.35">
      <c r="C16637" t="s">
        <v>1848</v>
      </c>
      <c r="D16637" s="4">
        <v>353425</v>
      </c>
      <c r="I16637" s="4">
        <v>353425</v>
      </c>
      <c r="J16637" s="4">
        <v>353425</v>
      </c>
    </row>
    <row r="16638" spans="1:10" x14ac:dyDescent="0.35">
      <c r="B16638" t="s">
        <v>52</v>
      </c>
      <c r="D16638" s="4">
        <v>31551732</v>
      </c>
      <c r="E16638" s="4">
        <v>60000</v>
      </c>
      <c r="F16638" s="4">
        <v>1486487</v>
      </c>
      <c r="I16638" s="4">
        <v>33098219</v>
      </c>
      <c r="J16638" s="4">
        <v>31611732</v>
      </c>
    </row>
    <row r="16639" spans="1:10" x14ac:dyDescent="0.35">
      <c r="B16639" t="s">
        <v>1849</v>
      </c>
      <c r="C16639" t="s">
        <v>1850</v>
      </c>
      <c r="E16639" s="4">
        <v>6400000</v>
      </c>
      <c r="I16639" s="4">
        <v>6400000</v>
      </c>
      <c r="J16639">
        <v>6400000</v>
      </c>
    </row>
    <row r="16640" spans="1:10" x14ac:dyDescent="0.35">
      <c r="B16640" t="s">
        <v>53</v>
      </c>
      <c r="E16640" s="4">
        <v>6400000</v>
      </c>
      <c r="I16640" s="4">
        <v>6400000</v>
      </c>
      <c r="J16640">
        <v>6400000</v>
      </c>
    </row>
    <row r="16641" spans="2:10" x14ac:dyDescent="0.35">
      <c r="B16641" t="s">
        <v>1844</v>
      </c>
      <c r="C16641" t="s">
        <v>1851</v>
      </c>
      <c r="D16641" s="4">
        <v>534627</v>
      </c>
      <c r="I16641" s="4">
        <v>534627</v>
      </c>
      <c r="J16641" s="4">
        <v>534627</v>
      </c>
    </row>
    <row r="16642" spans="2:10" x14ac:dyDescent="0.35">
      <c r="C16642" t="s">
        <v>1852</v>
      </c>
      <c r="E16642" s="4">
        <v>19081</v>
      </c>
      <c r="I16642" s="4">
        <v>19081</v>
      </c>
      <c r="J16642">
        <v>19081</v>
      </c>
    </row>
    <row r="16643" spans="2:10" x14ac:dyDescent="0.35">
      <c r="C16643" t="s">
        <v>1853</v>
      </c>
      <c r="D16643" s="4">
        <v>5387</v>
      </c>
      <c r="I16643" s="4">
        <v>5387</v>
      </c>
      <c r="J16643" s="4">
        <v>5387</v>
      </c>
    </row>
    <row r="16644" spans="2:10" x14ac:dyDescent="0.35">
      <c r="C16644" t="s">
        <v>1893</v>
      </c>
      <c r="F16644" s="4">
        <v>1195</v>
      </c>
      <c r="H16644" s="4">
        <v>8362</v>
      </c>
      <c r="I16644" s="4">
        <v>9556</v>
      </c>
      <c r="J16644">
        <v>0</v>
      </c>
    </row>
    <row r="16645" spans="2:10" x14ac:dyDescent="0.35">
      <c r="C16645" t="s">
        <v>1903</v>
      </c>
      <c r="D16645" s="4">
        <v>1565</v>
      </c>
      <c r="I16645" s="4">
        <v>1565</v>
      </c>
      <c r="J16645" s="4">
        <v>1565</v>
      </c>
    </row>
    <row r="16646" spans="2:10" x14ac:dyDescent="0.35">
      <c r="C16646" t="s">
        <v>1854</v>
      </c>
      <c r="D16646" s="4">
        <v>349685</v>
      </c>
      <c r="E16646" s="4">
        <v>33624</v>
      </c>
      <c r="F16646" s="4">
        <v>141223</v>
      </c>
      <c r="I16646" s="4">
        <v>524532</v>
      </c>
      <c r="J16646" s="4">
        <v>383309</v>
      </c>
    </row>
    <row r="16647" spans="2:10" x14ac:dyDescent="0.35">
      <c r="C16647" t="s">
        <v>1855</v>
      </c>
      <c r="D16647" s="4">
        <v>33570</v>
      </c>
      <c r="E16647" s="4">
        <v>765941</v>
      </c>
      <c r="I16647" s="4">
        <v>799510</v>
      </c>
      <c r="J16647" s="4">
        <v>799511</v>
      </c>
    </row>
    <row r="16648" spans="2:10" x14ac:dyDescent="0.35">
      <c r="C16648" t="s">
        <v>1856</v>
      </c>
      <c r="I16648" s="4">
        <v>0</v>
      </c>
      <c r="J16648">
        <v>0</v>
      </c>
    </row>
    <row r="16649" spans="2:10" x14ac:dyDescent="0.35">
      <c r="C16649" t="s">
        <v>1857</v>
      </c>
      <c r="D16649" s="4">
        <v>40738</v>
      </c>
      <c r="E16649" s="4">
        <v>4074</v>
      </c>
      <c r="I16649" s="4">
        <v>44812</v>
      </c>
      <c r="J16649" s="4">
        <v>44812</v>
      </c>
    </row>
    <row r="16650" spans="2:10" x14ac:dyDescent="0.35">
      <c r="C16650" t="s">
        <v>1858</v>
      </c>
      <c r="D16650" s="4">
        <v>4022</v>
      </c>
      <c r="H16650" s="4">
        <v>62342</v>
      </c>
      <c r="I16650" s="4">
        <v>66364</v>
      </c>
      <c r="J16650" s="4">
        <v>4022</v>
      </c>
    </row>
    <row r="16651" spans="2:10" x14ac:dyDescent="0.35">
      <c r="C16651" t="s">
        <v>1859</v>
      </c>
      <c r="D16651" s="4">
        <v>513386</v>
      </c>
      <c r="E16651" s="4">
        <v>7</v>
      </c>
      <c r="H16651" s="4">
        <v>575000</v>
      </c>
      <c r="I16651" s="4">
        <v>1088392</v>
      </c>
      <c r="J16651" s="4">
        <v>513393</v>
      </c>
    </row>
    <row r="16652" spans="2:10" x14ac:dyDescent="0.35">
      <c r="C16652" t="s">
        <v>1860</v>
      </c>
      <c r="D16652" s="4">
        <v>543515</v>
      </c>
      <c r="I16652" s="4">
        <v>543515</v>
      </c>
      <c r="J16652" s="4">
        <v>543515</v>
      </c>
    </row>
    <row r="16653" spans="2:10" x14ac:dyDescent="0.35">
      <c r="C16653" t="s">
        <v>1861</v>
      </c>
      <c r="D16653" s="4">
        <v>261161</v>
      </c>
      <c r="I16653" s="4">
        <v>261161</v>
      </c>
      <c r="J16653" s="4">
        <v>261161</v>
      </c>
    </row>
    <row r="16654" spans="2:10" x14ac:dyDescent="0.35">
      <c r="C16654" t="s">
        <v>1862</v>
      </c>
      <c r="D16654" s="4">
        <v>427321</v>
      </c>
      <c r="I16654" s="4">
        <v>427321</v>
      </c>
      <c r="J16654" s="4">
        <v>427321</v>
      </c>
    </row>
    <row r="16655" spans="2:10" x14ac:dyDescent="0.35">
      <c r="C16655" t="s">
        <v>1863</v>
      </c>
      <c r="E16655" s="4">
        <v>7780</v>
      </c>
      <c r="F16655" s="4">
        <v>7780</v>
      </c>
      <c r="I16655" s="4">
        <v>15560</v>
      </c>
      <c r="J16655">
        <v>7780</v>
      </c>
    </row>
    <row r="16656" spans="2:10" x14ac:dyDescent="0.35">
      <c r="B16656" t="s">
        <v>54</v>
      </c>
      <c r="D16656" s="4">
        <v>2714976</v>
      </c>
      <c r="E16656" s="4">
        <v>830507</v>
      </c>
      <c r="F16656" s="4">
        <v>150197</v>
      </c>
      <c r="H16656" s="4">
        <v>645704</v>
      </c>
      <c r="I16656" s="4">
        <v>4341384</v>
      </c>
      <c r="J16656" s="4">
        <v>3545483</v>
      </c>
    </row>
    <row r="16657" spans="2:10" x14ac:dyDescent="0.35">
      <c r="B16657" t="s">
        <v>1845</v>
      </c>
      <c r="C16657" t="s">
        <v>1865</v>
      </c>
      <c r="G16657" s="4">
        <v>43921</v>
      </c>
      <c r="I16657" s="4">
        <v>43921</v>
      </c>
      <c r="J16657">
        <v>0</v>
      </c>
    </row>
    <row r="16658" spans="2:10" x14ac:dyDescent="0.35">
      <c r="C16658" t="s">
        <v>1866</v>
      </c>
      <c r="I16658" s="4">
        <v>0</v>
      </c>
      <c r="J16658">
        <v>0</v>
      </c>
    </row>
    <row r="16659" spans="2:10" x14ac:dyDescent="0.35">
      <c r="C16659" t="s">
        <v>1867</v>
      </c>
      <c r="D16659" s="4">
        <v>812590</v>
      </c>
      <c r="E16659" s="4">
        <v>69531</v>
      </c>
      <c r="F16659" s="4">
        <v>127000</v>
      </c>
      <c r="G16659" s="4">
        <v>347653</v>
      </c>
      <c r="H16659" s="4">
        <v>1307031</v>
      </c>
      <c r="I16659" s="4">
        <v>2663805</v>
      </c>
      <c r="J16659" s="4">
        <v>882121</v>
      </c>
    </row>
    <row r="16660" spans="2:10" x14ac:dyDescent="0.35">
      <c r="C16660" t="s">
        <v>1868</v>
      </c>
      <c r="D16660" s="4">
        <v>280</v>
      </c>
      <c r="H16660" s="4">
        <v>2066436</v>
      </c>
      <c r="I16660" s="4">
        <v>2066716</v>
      </c>
      <c r="J16660" s="4">
        <v>280</v>
      </c>
    </row>
    <row r="16661" spans="2:10" x14ac:dyDescent="0.35">
      <c r="C16661" t="s">
        <v>1894</v>
      </c>
      <c r="D16661" s="4">
        <v>4308</v>
      </c>
      <c r="I16661" s="4">
        <v>4308</v>
      </c>
      <c r="J16661" s="4">
        <v>4308</v>
      </c>
    </row>
    <row r="16662" spans="2:10" x14ac:dyDescent="0.35">
      <c r="C16662" t="s">
        <v>1869</v>
      </c>
      <c r="H16662" s="4">
        <v>677760</v>
      </c>
      <c r="I16662" s="4">
        <v>677760</v>
      </c>
      <c r="J16662">
        <v>0</v>
      </c>
    </row>
    <row r="16663" spans="2:10" x14ac:dyDescent="0.35">
      <c r="C16663" t="s">
        <v>1870</v>
      </c>
      <c r="D16663" s="4">
        <v>17597</v>
      </c>
      <c r="E16663" s="4">
        <v>20396</v>
      </c>
      <c r="F16663" s="4">
        <v>4267625</v>
      </c>
      <c r="G16663" s="4">
        <v>11949</v>
      </c>
      <c r="H16663" s="4">
        <v>11949</v>
      </c>
      <c r="I16663" s="4">
        <v>4329517</v>
      </c>
      <c r="J16663" s="4">
        <v>37993</v>
      </c>
    </row>
    <row r="16664" spans="2:10" x14ac:dyDescent="0.35">
      <c r="C16664" t="s">
        <v>1872</v>
      </c>
      <c r="D16664" s="4">
        <v>98000</v>
      </c>
      <c r="E16664" s="4">
        <v>98000</v>
      </c>
      <c r="I16664" s="4">
        <v>196000</v>
      </c>
      <c r="J16664" s="4">
        <v>196000</v>
      </c>
    </row>
    <row r="16665" spans="2:10" x14ac:dyDescent="0.35">
      <c r="C16665" t="s">
        <v>1875</v>
      </c>
      <c r="D16665" s="4">
        <v>0</v>
      </c>
      <c r="H16665" s="4">
        <v>24411</v>
      </c>
      <c r="I16665" s="4">
        <v>24411</v>
      </c>
      <c r="J16665" s="4">
        <v>0</v>
      </c>
    </row>
    <row r="16666" spans="2:10" x14ac:dyDescent="0.35">
      <c r="C16666" t="s">
        <v>1876</v>
      </c>
      <c r="D16666" s="4">
        <v>58444</v>
      </c>
      <c r="H16666" s="4">
        <v>90720</v>
      </c>
      <c r="I16666" s="4">
        <v>149164</v>
      </c>
      <c r="J16666" s="4">
        <v>58444</v>
      </c>
    </row>
    <row r="16667" spans="2:10" x14ac:dyDescent="0.35">
      <c r="C16667" t="s">
        <v>1877</v>
      </c>
      <c r="D16667" s="4">
        <v>4625</v>
      </c>
      <c r="E16667" s="4">
        <v>0</v>
      </c>
      <c r="I16667" s="4">
        <v>4625</v>
      </c>
      <c r="J16667" s="4">
        <v>4625</v>
      </c>
    </row>
    <row r="16668" spans="2:10" x14ac:dyDescent="0.35">
      <c r="B16668" t="s">
        <v>55</v>
      </c>
      <c r="D16668" s="4">
        <v>995844</v>
      </c>
      <c r="E16668" s="4">
        <v>187927</v>
      </c>
      <c r="F16668" s="4">
        <v>4394625</v>
      </c>
      <c r="G16668" s="4">
        <v>403523</v>
      </c>
      <c r="H16668" s="4">
        <v>4178307</v>
      </c>
      <c r="I16668" s="4">
        <v>10160226</v>
      </c>
      <c r="J16668" s="4">
        <v>1183771</v>
      </c>
    </row>
    <row r="16669" spans="2:10" x14ac:dyDescent="0.35">
      <c r="B16669" t="s">
        <v>1878</v>
      </c>
      <c r="C16669" t="s">
        <v>1879</v>
      </c>
      <c r="D16669" s="4">
        <v>593499</v>
      </c>
      <c r="I16669" s="4">
        <v>593499</v>
      </c>
      <c r="J16669" s="4">
        <v>593499</v>
      </c>
    </row>
    <row r="16670" spans="2:10" x14ac:dyDescent="0.35">
      <c r="C16670" t="s">
        <v>1907</v>
      </c>
      <c r="D16670" s="4">
        <v>12759</v>
      </c>
      <c r="I16670" s="4">
        <v>12759</v>
      </c>
      <c r="J16670" s="4">
        <v>12759</v>
      </c>
    </row>
    <row r="16671" spans="2:10" x14ac:dyDescent="0.35">
      <c r="C16671" t="s">
        <v>1897</v>
      </c>
      <c r="D16671" s="4">
        <v>1902</v>
      </c>
      <c r="I16671" s="4">
        <v>1902</v>
      </c>
      <c r="J16671" s="4">
        <v>1902</v>
      </c>
    </row>
    <row r="16672" spans="2:10" x14ac:dyDescent="0.35">
      <c r="C16672" t="s">
        <v>1881</v>
      </c>
      <c r="D16672" s="4">
        <v>1654142</v>
      </c>
      <c r="I16672" s="4">
        <v>1654142</v>
      </c>
      <c r="J16672" s="4">
        <v>1654142</v>
      </c>
    </row>
    <row r="16673" spans="1:10" x14ac:dyDescent="0.35">
      <c r="C16673" t="s">
        <v>1895</v>
      </c>
      <c r="D16673" s="4">
        <v>84919</v>
      </c>
      <c r="I16673" s="4">
        <v>84919</v>
      </c>
      <c r="J16673" s="4">
        <v>84919</v>
      </c>
    </row>
    <row r="16674" spans="1:10" x14ac:dyDescent="0.35">
      <c r="C16674" t="s">
        <v>1882</v>
      </c>
      <c r="D16674" s="4">
        <v>429</v>
      </c>
      <c r="E16674" s="4">
        <v>91332</v>
      </c>
      <c r="I16674" s="4">
        <v>91761</v>
      </c>
      <c r="J16674" s="4">
        <v>91761</v>
      </c>
    </row>
    <row r="16675" spans="1:10" x14ac:dyDescent="0.35">
      <c r="C16675" t="s">
        <v>1900</v>
      </c>
      <c r="D16675" s="4">
        <v>6718</v>
      </c>
      <c r="I16675" s="4">
        <v>6718</v>
      </c>
      <c r="J16675" s="4">
        <v>6718</v>
      </c>
    </row>
    <row r="16676" spans="1:10" x14ac:dyDescent="0.35">
      <c r="C16676" t="s">
        <v>1892</v>
      </c>
      <c r="D16676" s="4">
        <v>10784</v>
      </c>
      <c r="I16676" s="4">
        <v>10784</v>
      </c>
      <c r="J16676" s="4">
        <v>10784</v>
      </c>
    </row>
    <row r="16677" spans="1:10" x14ac:dyDescent="0.35">
      <c r="C16677" t="s">
        <v>1884</v>
      </c>
      <c r="D16677" s="4">
        <v>62817</v>
      </c>
      <c r="I16677" s="4">
        <v>62817</v>
      </c>
      <c r="J16677" s="4">
        <v>62817</v>
      </c>
    </row>
    <row r="16678" spans="1:10" x14ac:dyDescent="0.35">
      <c r="B16678" t="s">
        <v>56</v>
      </c>
      <c r="D16678" s="4">
        <v>2427969</v>
      </c>
      <c r="E16678" s="4">
        <v>91332</v>
      </c>
      <c r="I16678" s="4">
        <v>2519301</v>
      </c>
      <c r="J16678" s="4">
        <v>2519301</v>
      </c>
    </row>
    <row r="16679" spans="1:10" x14ac:dyDescent="0.35">
      <c r="B16679" t="s">
        <v>1885</v>
      </c>
      <c r="C16679" t="s">
        <v>1886</v>
      </c>
      <c r="D16679" s="4">
        <v>23566</v>
      </c>
      <c r="F16679" s="4">
        <v>51845</v>
      </c>
      <c r="I16679" s="4">
        <v>75411</v>
      </c>
      <c r="J16679" s="4">
        <v>23566</v>
      </c>
    </row>
    <row r="16680" spans="1:10" x14ac:dyDescent="0.35">
      <c r="B16680" t="s">
        <v>57</v>
      </c>
      <c r="D16680" s="4">
        <v>23566</v>
      </c>
      <c r="F16680" s="4">
        <v>51845</v>
      </c>
      <c r="I16680" s="4">
        <v>75411</v>
      </c>
      <c r="J16680" s="4">
        <v>23566</v>
      </c>
    </row>
    <row r="16681" spans="1:10" x14ac:dyDescent="0.35">
      <c r="B16681" t="s">
        <v>1887</v>
      </c>
      <c r="C16681" t="s">
        <v>1888</v>
      </c>
      <c r="H16681" s="4">
        <v>96000</v>
      </c>
      <c r="I16681" s="4">
        <v>96000</v>
      </c>
      <c r="J16681">
        <v>0</v>
      </c>
    </row>
    <row r="16682" spans="1:10" x14ac:dyDescent="0.35">
      <c r="C16682" t="s">
        <v>1889</v>
      </c>
      <c r="F16682" s="4">
        <v>315000</v>
      </c>
      <c r="I16682" s="4">
        <v>315000</v>
      </c>
      <c r="J16682">
        <v>0</v>
      </c>
    </row>
    <row r="16683" spans="1:10" x14ac:dyDescent="0.35">
      <c r="C16683" t="s">
        <v>1890</v>
      </c>
      <c r="F16683" s="4">
        <v>75000</v>
      </c>
      <c r="I16683" s="4">
        <v>75000</v>
      </c>
      <c r="J16683">
        <v>0</v>
      </c>
    </row>
    <row r="16684" spans="1:10" x14ac:dyDescent="0.35">
      <c r="C16684" t="s">
        <v>1902</v>
      </c>
      <c r="F16684" s="4">
        <v>300000</v>
      </c>
      <c r="I16684" s="4">
        <v>300000</v>
      </c>
      <c r="J16684">
        <v>0</v>
      </c>
    </row>
    <row r="16685" spans="1:10" x14ac:dyDescent="0.35">
      <c r="B16685" t="s">
        <v>58</v>
      </c>
      <c r="F16685" s="4">
        <v>690000</v>
      </c>
      <c r="H16685" s="4">
        <v>96000</v>
      </c>
      <c r="I16685" s="4">
        <v>786000</v>
      </c>
      <c r="J16685">
        <v>0</v>
      </c>
    </row>
    <row r="16686" spans="1:10" x14ac:dyDescent="0.35">
      <c r="A16686" t="s">
        <v>1834</v>
      </c>
      <c r="D16686" s="4">
        <v>63325983</v>
      </c>
      <c r="E16686" s="4">
        <v>7569766</v>
      </c>
      <c r="F16686" s="4">
        <v>17732354</v>
      </c>
      <c r="G16686" s="4">
        <v>403523</v>
      </c>
      <c r="H16686" s="4">
        <v>6779859</v>
      </c>
      <c r="I16686" s="4">
        <v>95811485</v>
      </c>
      <c r="J16686" s="4">
        <v>70895749</v>
      </c>
    </row>
    <row r="16687" spans="1:10" x14ac:dyDescent="0.35">
      <c r="A16687" t="s">
        <v>1495</v>
      </c>
      <c r="B16687" t="s">
        <v>1842</v>
      </c>
      <c r="C16687" t="s">
        <v>1843</v>
      </c>
      <c r="D16687" s="4">
        <v>68804705</v>
      </c>
      <c r="E16687" s="4">
        <v>3423348</v>
      </c>
      <c r="F16687" s="4">
        <v>35325635</v>
      </c>
      <c r="I16687" s="4">
        <v>107553687</v>
      </c>
      <c r="J16687" s="4">
        <v>72228053</v>
      </c>
    </row>
    <row r="16688" spans="1:10" x14ac:dyDescent="0.35">
      <c r="C16688" t="s">
        <v>1844</v>
      </c>
      <c r="D16688" s="4">
        <v>5076602</v>
      </c>
      <c r="E16688" s="4">
        <v>1275622</v>
      </c>
      <c r="F16688" s="4">
        <v>718140</v>
      </c>
      <c r="G16688" s="4">
        <v>457735</v>
      </c>
      <c r="H16688" s="4">
        <v>4664042</v>
      </c>
      <c r="I16688" s="4">
        <v>12192140</v>
      </c>
      <c r="J16688" s="4">
        <v>6352224</v>
      </c>
    </row>
    <row r="16689" spans="2:10" x14ac:dyDescent="0.35">
      <c r="C16689" t="s">
        <v>1845</v>
      </c>
      <c r="D16689" s="4">
        <v>8181372</v>
      </c>
      <c r="I16689" s="4">
        <v>8181372</v>
      </c>
      <c r="J16689" s="4">
        <v>8181372</v>
      </c>
    </row>
    <row r="16690" spans="2:10" x14ac:dyDescent="0.35">
      <c r="B16690" t="s">
        <v>51</v>
      </c>
      <c r="D16690" s="4">
        <v>82062678</v>
      </c>
      <c r="E16690" s="4">
        <v>4698970</v>
      </c>
      <c r="F16690" s="4">
        <v>36043774</v>
      </c>
      <c r="G16690" s="4">
        <v>457735</v>
      </c>
      <c r="H16690" s="4">
        <v>4664042</v>
      </c>
      <c r="I16690" s="4">
        <v>127927199</v>
      </c>
      <c r="J16690" s="4">
        <v>86761648</v>
      </c>
    </row>
    <row r="16691" spans="2:10" x14ac:dyDescent="0.35">
      <c r="B16691" t="s">
        <v>1843</v>
      </c>
      <c r="C16691" t="s">
        <v>1846</v>
      </c>
      <c r="D16691" s="4">
        <v>59461434</v>
      </c>
      <c r="E16691" s="4">
        <v>32829</v>
      </c>
      <c r="F16691" s="4">
        <v>1809326</v>
      </c>
      <c r="G16691" s="4">
        <v>9355909</v>
      </c>
      <c r="H16691" s="4">
        <v>11776950</v>
      </c>
      <c r="I16691" s="4">
        <v>82436448</v>
      </c>
      <c r="J16691" s="4">
        <v>59494263</v>
      </c>
    </row>
    <row r="16692" spans="2:10" x14ac:dyDescent="0.35">
      <c r="C16692" t="s">
        <v>1847</v>
      </c>
      <c r="D16692" s="4">
        <v>29739389</v>
      </c>
      <c r="E16692" s="4">
        <v>625291</v>
      </c>
      <c r="F16692" s="4">
        <v>979522</v>
      </c>
      <c r="G16692" s="4">
        <v>588154</v>
      </c>
      <c r="I16692" s="4">
        <v>31932356</v>
      </c>
      <c r="J16692" s="4">
        <v>30364680</v>
      </c>
    </row>
    <row r="16693" spans="2:10" x14ac:dyDescent="0.35">
      <c r="C16693" t="s">
        <v>1848</v>
      </c>
      <c r="D16693" s="4">
        <v>216245</v>
      </c>
      <c r="E16693" s="4">
        <v>89184</v>
      </c>
      <c r="I16693" s="4">
        <v>305429</v>
      </c>
      <c r="J16693" s="4">
        <v>305429</v>
      </c>
    </row>
    <row r="16694" spans="2:10" x14ac:dyDescent="0.35">
      <c r="B16694" t="s">
        <v>52</v>
      </c>
      <c r="D16694" s="4">
        <v>89417068</v>
      </c>
      <c r="E16694" s="4">
        <v>747304</v>
      </c>
      <c r="F16694" s="4">
        <v>2788848</v>
      </c>
      <c r="G16694" s="4">
        <v>9944063</v>
      </c>
      <c r="H16694" s="4">
        <v>11776950</v>
      </c>
      <c r="I16694" s="4">
        <v>114674233</v>
      </c>
      <c r="J16694" s="4">
        <v>90164372</v>
      </c>
    </row>
    <row r="16695" spans="2:10" x14ac:dyDescent="0.35">
      <c r="B16695" t="s">
        <v>1849</v>
      </c>
      <c r="C16695" t="s">
        <v>1951</v>
      </c>
      <c r="D16695" s="4">
        <v>4293</v>
      </c>
      <c r="F16695" s="4">
        <v>500000</v>
      </c>
      <c r="I16695" s="4">
        <v>504293</v>
      </c>
      <c r="J16695" s="4">
        <v>4293</v>
      </c>
    </row>
    <row r="16696" spans="2:10" x14ac:dyDescent="0.35">
      <c r="C16696" t="s">
        <v>1850</v>
      </c>
      <c r="F16696" s="4">
        <v>44000000</v>
      </c>
      <c r="I16696" s="4">
        <v>44000000</v>
      </c>
      <c r="J16696">
        <v>0</v>
      </c>
    </row>
    <row r="16697" spans="2:10" x14ac:dyDescent="0.35">
      <c r="B16697" t="s">
        <v>53</v>
      </c>
      <c r="D16697" s="4">
        <v>4293</v>
      </c>
      <c r="F16697" s="4">
        <v>44500000</v>
      </c>
      <c r="I16697" s="4">
        <v>44504293</v>
      </c>
      <c r="J16697" s="4">
        <v>4293</v>
      </c>
    </row>
    <row r="16698" spans="2:10" x14ac:dyDescent="0.35">
      <c r="B16698" t="s">
        <v>1844</v>
      </c>
      <c r="C16698" t="s">
        <v>1851</v>
      </c>
      <c r="D16698" s="4">
        <v>621133</v>
      </c>
      <c r="I16698" s="4">
        <v>621133</v>
      </c>
      <c r="J16698" s="4">
        <v>621133</v>
      </c>
    </row>
    <row r="16699" spans="2:10" x14ac:dyDescent="0.35">
      <c r="C16699" t="s">
        <v>1852</v>
      </c>
      <c r="G16699" s="4">
        <v>14992</v>
      </c>
      <c r="I16699" s="4">
        <v>14992</v>
      </c>
      <c r="J16699">
        <v>0</v>
      </c>
    </row>
    <row r="16700" spans="2:10" x14ac:dyDescent="0.35">
      <c r="C16700" t="s">
        <v>1853</v>
      </c>
      <c r="D16700" s="4">
        <v>1539</v>
      </c>
      <c r="G16700" s="4">
        <v>8191</v>
      </c>
      <c r="I16700" s="4">
        <v>9730</v>
      </c>
      <c r="J16700" s="4">
        <v>1539</v>
      </c>
    </row>
    <row r="16701" spans="2:10" x14ac:dyDescent="0.35">
      <c r="C16701" t="s">
        <v>1893</v>
      </c>
      <c r="D16701" s="4">
        <v>1195</v>
      </c>
      <c r="G16701" s="4">
        <v>54949</v>
      </c>
      <c r="I16701" s="4">
        <v>56144</v>
      </c>
      <c r="J16701" s="4">
        <v>1195</v>
      </c>
    </row>
    <row r="16702" spans="2:10" x14ac:dyDescent="0.35">
      <c r="C16702" t="s">
        <v>1854</v>
      </c>
      <c r="D16702" s="4">
        <v>1082708</v>
      </c>
      <c r="I16702" s="4">
        <v>1082708</v>
      </c>
      <c r="J16702" s="4">
        <v>1082708</v>
      </c>
    </row>
    <row r="16703" spans="2:10" x14ac:dyDescent="0.35">
      <c r="C16703" t="s">
        <v>1855</v>
      </c>
      <c r="D16703" s="4">
        <v>1298253</v>
      </c>
      <c r="E16703" s="4">
        <v>4562</v>
      </c>
      <c r="F16703" s="4">
        <v>62234</v>
      </c>
      <c r="H16703" s="4">
        <v>182300</v>
      </c>
      <c r="I16703" s="4">
        <v>1547350</v>
      </c>
      <c r="J16703" s="4">
        <v>1302815</v>
      </c>
    </row>
    <row r="16704" spans="2:10" x14ac:dyDescent="0.35">
      <c r="C16704" t="s">
        <v>1856</v>
      </c>
      <c r="D16704" s="4">
        <v>17364</v>
      </c>
      <c r="G16704" s="4">
        <v>331152</v>
      </c>
      <c r="H16704" s="4">
        <v>62123</v>
      </c>
      <c r="I16704" s="4">
        <v>410639</v>
      </c>
      <c r="J16704" s="4">
        <v>17364</v>
      </c>
    </row>
    <row r="16705" spans="2:10" x14ac:dyDescent="0.35">
      <c r="C16705" t="s">
        <v>1857</v>
      </c>
      <c r="D16705" s="4">
        <v>44812</v>
      </c>
      <c r="F16705" s="4">
        <v>679</v>
      </c>
      <c r="H16705" s="4">
        <v>23085</v>
      </c>
      <c r="I16705" s="4">
        <v>68575</v>
      </c>
      <c r="J16705" s="4">
        <v>44812</v>
      </c>
    </row>
    <row r="16706" spans="2:10" x14ac:dyDescent="0.35">
      <c r="C16706" t="s">
        <v>1858</v>
      </c>
      <c r="E16706" s="4">
        <v>209148</v>
      </c>
      <c r="I16706" s="4">
        <v>209148</v>
      </c>
      <c r="J16706">
        <v>209148</v>
      </c>
    </row>
    <row r="16707" spans="2:10" x14ac:dyDescent="0.35">
      <c r="C16707" t="s">
        <v>1859</v>
      </c>
      <c r="D16707" s="4">
        <v>75000</v>
      </c>
      <c r="E16707" s="4">
        <v>1525000</v>
      </c>
      <c r="H16707" s="4">
        <v>336597</v>
      </c>
      <c r="I16707" s="4">
        <v>1936597</v>
      </c>
      <c r="J16707" s="4">
        <v>1600000</v>
      </c>
    </row>
    <row r="16708" spans="2:10" x14ac:dyDescent="0.35">
      <c r="C16708" t="s">
        <v>1915</v>
      </c>
      <c r="H16708" s="4">
        <v>5</v>
      </c>
      <c r="I16708" s="4">
        <v>5</v>
      </c>
      <c r="J16708">
        <v>0</v>
      </c>
    </row>
    <row r="16709" spans="2:10" x14ac:dyDescent="0.35">
      <c r="C16709" t="s">
        <v>1860</v>
      </c>
      <c r="D16709" s="4">
        <v>1630545</v>
      </c>
      <c r="E16709" s="4">
        <v>2391467</v>
      </c>
      <c r="I16709" s="4">
        <v>4022012</v>
      </c>
      <c r="J16709" s="4">
        <v>4022012</v>
      </c>
    </row>
    <row r="16710" spans="2:10" x14ac:dyDescent="0.35">
      <c r="C16710" t="s">
        <v>1861</v>
      </c>
      <c r="D16710" s="4">
        <v>1261748</v>
      </c>
      <c r="I16710" s="4">
        <v>1261748</v>
      </c>
      <c r="J16710" s="4">
        <v>1261748</v>
      </c>
    </row>
    <row r="16711" spans="2:10" x14ac:dyDescent="0.35">
      <c r="C16711" t="s">
        <v>1862</v>
      </c>
      <c r="D16711" s="4">
        <v>854643</v>
      </c>
      <c r="E16711" s="4">
        <v>5939589</v>
      </c>
      <c r="I16711" s="4">
        <v>6794232</v>
      </c>
      <c r="J16711" s="4">
        <v>6794232</v>
      </c>
    </row>
    <row r="16712" spans="2:10" x14ac:dyDescent="0.35">
      <c r="B16712" t="s">
        <v>54</v>
      </c>
      <c r="D16712" s="4">
        <v>6888938</v>
      </c>
      <c r="E16712" s="4">
        <v>10069766</v>
      </c>
      <c r="F16712" s="4">
        <v>62913</v>
      </c>
      <c r="G16712" s="4">
        <v>409286</v>
      </c>
      <c r="H16712" s="4">
        <v>604110</v>
      </c>
      <c r="I16712" s="4">
        <v>18035013</v>
      </c>
      <c r="J16712" s="4">
        <v>16958704</v>
      </c>
    </row>
    <row r="16713" spans="2:10" x14ac:dyDescent="0.35">
      <c r="B16713" t="s">
        <v>1845</v>
      </c>
      <c r="C16713" t="s">
        <v>1865</v>
      </c>
      <c r="D16713" s="4">
        <v>1744</v>
      </c>
      <c r="I16713" s="4">
        <v>1744</v>
      </c>
      <c r="J16713" s="4">
        <v>1744</v>
      </c>
    </row>
    <row r="16714" spans="2:10" x14ac:dyDescent="0.35">
      <c r="C16714" t="s">
        <v>1866</v>
      </c>
      <c r="I16714" s="4">
        <v>0</v>
      </c>
      <c r="J16714">
        <v>0</v>
      </c>
    </row>
    <row r="16715" spans="2:10" x14ac:dyDescent="0.35">
      <c r="C16715" t="s">
        <v>1867</v>
      </c>
      <c r="D16715" s="4">
        <v>1019019</v>
      </c>
      <c r="F16715" s="4">
        <v>90000</v>
      </c>
      <c r="G16715" s="4">
        <v>4678480</v>
      </c>
      <c r="H16715" s="4">
        <v>242397</v>
      </c>
      <c r="I16715" s="4">
        <v>6029896</v>
      </c>
      <c r="J16715" s="4">
        <v>1019019</v>
      </c>
    </row>
    <row r="16716" spans="2:10" x14ac:dyDescent="0.35">
      <c r="C16716" t="s">
        <v>1868</v>
      </c>
      <c r="D16716" s="4">
        <v>22589</v>
      </c>
      <c r="F16716" s="4">
        <v>84149</v>
      </c>
      <c r="G16716" s="4">
        <v>2806864</v>
      </c>
      <c r="H16716" s="4">
        <v>3654256</v>
      </c>
      <c r="I16716" s="4">
        <v>6567859</v>
      </c>
      <c r="J16716" s="4">
        <v>22589</v>
      </c>
    </row>
    <row r="16717" spans="2:10" x14ac:dyDescent="0.35">
      <c r="C16717" t="s">
        <v>1894</v>
      </c>
      <c r="D16717" s="4">
        <v>93507</v>
      </c>
      <c r="I16717" s="4">
        <v>93507</v>
      </c>
      <c r="J16717" s="4">
        <v>93507</v>
      </c>
    </row>
    <row r="16718" spans="2:10" x14ac:dyDescent="0.35">
      <c r="C16718" t="s">
        <v>1869</v>
      </c>
      <c r="G16718" s="4">
        <v>1665600</v>
      </c>
      <c r="I16718" s="4">
        <v>1665600</v>
      </c>
      <c r="J16718">
        <v>0</v>
      </c>
    </row>
    <row r="16719" spans="2:10" x14ac:dyDescent="0.35">
      <c r="C16719" t="s">
        <v>1870</v>
      </c>
      <c r="D16719" s="4">
        <v>48959</v>
      </c>
      <c r="E16719" s="4">
        <v>16480323</v>
      </c>
      <c r="F16719" s="4">
        <v>775292</v>
      </c>
      <c r="I16719" s="4">
        <v>17304574</v>
      </c>
      <c r="J16719" s="4">
        <v>16529282</v>
      </c>
    </row>
    <row r="16720" spans="2:10" x14ac:dyDescent="0.35">
      <c r="C16720" t="s">
        <v>1871</v>
      </c>
      <c r="D16720" s="4">
        <v>14799791</v>
      </c>
      <c r="E16720" s="4">
        <v>79452</v>
      </c>
      <c r="F16720" s="4">
        <v>41767</v>
      </c>
      <c r="G16720" s="4">
        <v>73845</v>
      </c>
      <c r="I16720" s="4">
        <v>14994855</v>
      </c>
      <c r="J16720" s="4">
        <v>14879243</v>
      </c>
    </row>
    <row r="16721" spans="2:10" x14ac:dyDescent="0.35">
      <c r="C16721" t="s">
        <v>1872</v>
      </c>
      <c r="D16721" s="4">
        <v>2744000</v>
      </c>
      <c r="I16721" s="4">
        <v>2744000</v>
      </c>
      <c r="J16721" s="4">
        <v>2744000</v>
      </c>
    </row>
    <row r="16722" spans="2:10" x14ac:dyDescent="0.35">
      <c r="C16722" t="s">
        <v>1873</v>
      </c>
      <c r="D16722" s="4">
        <v>2619</v>
      </c>
      <c r="I16722" s="4">
        <v>2619</v>
      </c>
      <c r="J16722" s="4">
        <v>2619</v>
      </c>
    </row>
    <row r="16723" spans="2:10" x14ac:dyDescent="0.35">
      <c r="C16723" t="s">
        <v>1874</v>
      </c>
      <c r="D16723" s="4">
        <v>8299</v>
      </c>
      <c r="I16723" s="4">
        <v>8299</v>
      </c>
      <c r="J16723" s="4">
        <v>8299</v>
      </c>
    </row>
    <row r="16724" spans="2:10" x14ac:dyDescent="0.35">
      <c r="C16724" t="s">
        <v>1875</v>
      </c>
      <c r="H16724" s="4">
        <v>184825</v>
      </c>
      <c r="I16724" s="4">
        <v>184825</v>
      </c>
      <c r="J16724">
        <v>0</v>
      </c>
    </row>
    <row r="16725" spans="2:10" x14ac:dyDescent="0.35">
      <c r="C16725" t="s">
        <v>1877</v>
      </c>
      <c r="D16725" s="4">
        <v>53406</v>
      </c>
      <c r="I16725" s="4">
        <v>53406</v>
      </c>
      <c r="J16725" s="4">
        <v>53406</v>
      </c>
    </row>
    <row r="16726" spans="2:10" x14ac:dyDescent="0.35">
      <c r="B16726" t="s">
        <v>55</v>
      </c>
      <c r="D16726" s="4">
        <v>18793932</v>
      </c>
      <c r="E16726" s="4">
        <v>16559775</v>
      </c>
      <c r="F16726" s="4">
        <v>991208</v>
      </c>
      <c r="G16726" s="4">
        <v>9224789</v>
      </c>
      <c r="H16726" s="4">
        <v>4081478</v>
      </c>
      <c r="I16726" s="4">
        <v>49651182</v>
      </c>
      <c r="J16726" s="4">
        <v>35353707</v>
      </c>
    </row>
    <row r="16727" spans="2:10" x14ac:dyDescent="0.35">
      <c r="B16727" t="s">
        <v>1878</v>
      </c>
      <c r="C16727" t="s">
        <v>1912</v>
      </c>
      <c r="D16727" s="4">
        <v>1985</v>
      </c>
      <c r="I16727" s="4">
        <v>1985</v>
      </c>
      <c r="J16727" s="4">
        <v>1985</v>
      </c>
    </row>
    <row r="16728" spans="2:10" x14ac:dyDescent="0.35">
      <c r="C16728" t="s">
        <v>1879</v>
      </c>
      <c r="D16728" s="4">
        <v>7559971</v>
      </c>
      <c r="E16728" s="4">
        <v>27070</v>
      </c>
      <c r="I16728" s="4">
        <v>7587040</v>
      </c>
      <c r="J16728" s="4">
        <v>7587041</v>
      </c>
    </row>
    <row r="16729" spans="2:10" x14ac:dyDescent="0.35">
      <c r="C16729" t="s">
        <v>1907</v>
      </c>
      <c r="D16729" s="4">
        <v>5285</v>
      </c>
      <c r="I16729" s="4">
        <v>5285</v>
      </c>
      <c r="J16729" s="4">
        <v>5285</v>
      </c>
    </row>
    <row r="16730" spans="2:10" x14ac:dyDescent="0.35">
      <c r="C16730" t="s">
        <v>1897</v>
      </c>
      <c r="D16730" s="4">
        <v>891</v>
      </c>
      <c r="I16730" s="4">
        <v>891</v>
      </c>
      <c r="J16730" s="4">
        <v>891</v>
      </c>
    </row>
    <row r="16731" spans="2:10" x14ac:dyDescent="0.35">
      <c r="C16731" t="s">
        <v>1880</v>
      </c>
      <c r="D16731" s="4">
        <v>169718</v>
      </c>
      <c r="I16731" s="4">
        <v>169718</v>
      </c>
      <c r="J16731" s="4">
        <v>169718</v>
      </c>
    </row>
    <row r="16732" spans="2:10" x14ac:dyDescent="0.35">
      <c r="C16732" t="s">
        <v>1881</v>
      </c>
      <c r="D16732" s="4">
        <v>5729520</v>
      </c>
      <c r="I16732" s="4">
        <v>5729520</v>
      </c>
      <c r="J16732" s="4">
        <v>5729520</v>
      </c>
    </row>
    <row r="16733" spans="2:10" x14ac:dyDescent="0.35">
      <c r="C16733" t="s">
        <v>1895</v>
      </c>
      <c r="D16733" s="4">
        <v>2351841</v>
      </c>
      <c r="I16733" s="4">
        <v>2351841</v>
      </c>
      <c r="J16733" s="4">
        <v>2351841</v>
      </c>
    </row>
    <row r="16734" spans="2:10" x14ac:dyDescent="0.35">
      <c r="C16734" t="s">
        <v>1882</v>
      </c>
      <c r="D16734" s="4">
        <v>437051</v>
      </c>
      <c r="I16734" s="4">
        <v>437051</v>
      </c>
      <c r="J16734" s="4">
        <v>437051</v>
      </c>
    </row>
    <row r="16735" spans="2:10" x14ac:dyDescent="0.35">
      <c r="C16735" t="s">
        <v>1884</v>
      </c>
      <c r="D16735" s="4">
        <v>13997</v>
      </c>
      <c r="I16735" s="4">
        <v>13997</v>
      </c>
      <c r="J16735" s="4">
        <v>13997</v>
      </c>
    </row>
    <row r="16736" spans="2:10" x14ac:dyDescent="0.35">
      <c r="B16736" t="s">
        <v>56</v>
      </c>
      <c r="D16736" s="4">
        <v>16270259</v>
      </c>
      <c r="E16736" s="4">
        <v>27070</v>
      </c>
      <c r="I16736" s="4">
        <v>16297329</v>
      </c>
      <c r="J16736" s="4">
        <v>16297329</v>
      </c>
    </row>
    <row r="16737" spans="1:10" x14ac:dyDescent="0.35">
      <c r="B16737" t="s">
        <v>1885</v>
      </c>
      <c r="C16737" t="s">
        <v>1886</v>
      </c>
      <c r="D16737" s="4">
        <v>216807</v>
      </c>
      <c r="I16737" s="4">
        <v>216807</v>
      </c>
      <c r="J16737" s="4">
        <v>216807</v>
      </c>
    </row>
    <row r="16738" spans="1:10" x14ac:dyDescent="0.35">
      <c r="B16738" t="s">
        <v>57</v>
      </c>
      <c r="D16738" s="4">
        <v>216807</v>
      </c>
      <c r="I16738" s="4">
        <v>216807</v>
      </c>
      <c r="J16738" s="4">
        <v>216807</v>
      </c>
    </row>
    <row r="16739" spans="1:10" x14ac:dyDescent="0.35">
      <c r="B16739" t="s">
        <v>1887</v>
      </c>
      <c r="C16739" t="s">
        <v>1904</v>
      </c>
      <c r="E16739" s="4">
        <v>375000</v>
      </c>
      <c r="I16739" s="4">
        <v>375000</v>
      </c>
      <c r="J16739">
        <v>375000</v>
      </c>
    </row>
    <row r="16740" spans="1:10" x14ac:dyDescent="0.35">
      <c r="C16740" t="s">
        <v>1888</v>
      </c>
      <c r="G16740" s="4">
        <v>4800000</v>
      </c>
      <c r="I16740" s="4">
        <v>4800000</v>
      </c>
      <c r="J16740">
        <v>0</v>
      </c>
    </row>
    <row r="16741" spans="1:10" x14ac:dyDescent="0.35">
      <c r="C16741" t="s">
        <v>1901</v>
      </c>
      <c r="E16741" s="4">
        <v>1275000</v>
      </c>
      <c r="I16741" s="4">
        <v>1275000</v>
      </c>
      <c r="J16741">
        <v>1275000</v>
      </c>
    </row>
    <row r="16742" spans="1:10" x14ac:dyDescent="0.35">
      <c r="C16742" t="s">
        <v>1889</v>
      </c>
      <c r="E16742" s="4">
        <v>693000</v>
      </c>
      <c r="I16742" s="4">
        <v>693000</v>
      </c>
      <c r="J16742">
        <v>693000</v>
      </c>
    </row>
    <row r="16743" spans="1:10" x14ac:dyDescent="0.35">
      <c r="C16743" t="s">
        <v>1890</v>
      </c>
      <c r="E16743" s="4">
        <v>900000</v>
      </c>
      <c r="I16743" s="4">
        <v>900000</v>
      </c>
      <c r="J16743">
        <v>900000</v>
      </c>
    </row>
    <row r="16744" spans="1:10" x14ac:dyDescent="0.35">
      <c r="C16744" t="s">
        <v>1902</v>
      </c>
      <c r="E16744" s="4">
        <v>2550000</v>
      </c>
      <c r="I16744" s="4">
        <v>2550000</v>
      </c>
      <c r="J16744">
        <v>2550000</v>
      </c>
    </row>
    <row r="16745" spans="1:10" x14ac:dyDescent="0.35">
      <c r="B16745" t="s">
        <v>58</v>
      </c>
      <c r="E16745" s="4">
        <v>5793000</v>
      </c>
      <c r="G16745" s="4">
        <v>4800000</v>
      </c>
      <c r="I16745" s="4">
        <v>10593000</v>
      </c>
      <c r="J16745">
        <v>5793000</v>
      </c>
    </row>
    <row r="16746" spans="1:10" x14ac:dyDescent="0.35">
      <c r="A16746" t="s">
        <v>1835</v>
      </c>
      <c r="D16746" s="4">
        <v>213653976</v>
      </c>
      <c r="E16746" s="4">
        <v>37895885</v>
      </c>
      <c r="F16746" s="4">
        <v>84386743</v>
      </c>
      <c r="G16746" s="4">
        <v>24835873</v>
      </c>
      <c r="H16746" s="4">
        <v>21126579</v>
      </c>
      <c r="I16746" s="4">
        <v>381899056</v>
      </c>
      <c r="J16746" s="4">
        <v>251549861</v>
      </c>
    </row>
    <row r="16747" spans="1:10" x14ac:dyDescent="0.35">
      <c r="A16747" t="s">
        <v>1502</v>
      </c>
      <c r="B16747" t="s">
        <v>1842</v>
      </c>
      <c r="C16747" t="s">
        <v>1843</v>
      </c>
      <c r="D16747" s="4">
        <v>17374616</v>
      </c>
      <c r="F16747" s="4">
        <v>10985800</v>
      </c>
      <c r="I16747" s="4">
        <v>28360416</v>
      </c>
      <c r="J16747" s="4">
        <v>17374616</v>
      </c>
    </row>
    <row r="16748" spans="1:10" x14ac:dyDescent="0.35">
      <c r="C16748" t="s">
        <v>1844</v>
      </c>
      <c r="D16748" s="4">
        <v>504375</v>
      </c>
      <c r="E16748" s="4">
        <v>282870</v>
      </c>
      <c r="F16748" s="4">
        <v>768592</v>
      </c>
      <c r="H16748" s="4">
        <v>1908750</v>
      </c>
      <c r="I16748" s="4">
        <v>3464586</v>
      </c>
      <c r="J16748" s="4">
        <v>787245</v>
      </c>
    </row>
    <row r="16749" spans="1:10" x14ac:dyDescent="0.35">
      <c r="C16749" t="s">
        <v>1845</v>
      </c>
      <c r="D16749" s="4">
        <v>1573815</v>
      </c>
      <c r="I16749" s="4">
        <v>1573815</v>
      </c>
      <c r="J16749" s="4">
        <v>1573815</v>
      </c>
    </row>
    <row r="16750" spans="1:10" x14ac:dyDescent="0.35">
      <c r="B16750" t="s">
        <v>51</v>
      </c>
      <c r="D16750" s="4">
        <v>19452806</v>
      </c>
      <c r="E16750" s="4">
        <v>282870</v>
      </c>
      <c r="F16750" s="4">
        <v>11754392</v>
      </c>
      <c r="H16750" s="4">
        <v>1908750</v>
      </c>
      <c r="I16750" s="4">
        <v>33398818</v>
      </c>
      <c r="J16750" s="4">
        <v>19735676</v>
      </c>
    </row>
    <row r="16751" spans="1:10" x14ac:dyDescent="0.35">
      <c r="B16751" t="s">
        <v>1843</v>
      </c>
      <c r="C16751" t="s">
        <v>1846</v>
      </c>
      <c r="D16751" s="4">
        <v>8416462</v>
      </c>
      <c r="I16751" s="4">
        <v>8416462</v>
      </c>
      <c r="J16751" s="4">
        <v>8416462</v>
      </c>
    </row>
    <row r="16752" spans="1:10" x14ac:dyDescent="0.35">
      <c r="C16752" t="s">
        <v>1847</v>
      </c>
      <c r="D16752" s="4">
        <v>7409112</v>
      </c>
      <c r="F16752" s="4">
        <v>900541</v>
      </c>
      <c r="I16752" s="4">
        <v>8309653</v>
      </c>
      <c r="J16752" s="4">
        <v>7409112</v>
      </c>
    </row>
    <row r="16753" spans="2:10" x14ac:dyDescent="0.35">
      <c r="C16753" t="s">
        <v>1848</v>
      </c>
      <c r="D16753" s="4">
        <v>7002</v>
      </c>
      <c r="I16753" s="4">
        <v>7002</v>
      </c>
      <c r="J16753" s="4">
        <v>7002</v>
      </c>
    </row>
    <row r="16754" spans="2:10" x14ac:dyDescent="0.35">
      <c r="B16754" t="s">
        <v>52</v>
      </c>
      <c r="D16754" s="4">
        <v>15832576</v>
      </c>
      <c r="F16754" s="4">
        <v>900541</v>
      </c>
      <c r="I16754" s="4">
        <v>16733117</v>
      </c>
      <c r="J16754" s="4">
        <v>15832576</v>
      </c>
    </row>
    <row r="16755" spans="2:10" x14ac:dyDescent="0.35">
      <c r="B16755" t="s">
        <v>1849</v>
      </c>
      <c r="C16755" t="s">
        <v>1850</v>
      </c>
      <c r="D16755" s="4">
        <v>21320</v>
      </c>
      <c r="E16755" s="4">
        <v>3200000</v>
      </c>
      <c r="I16755" s="4">
        <v>3221320</v>
      </c>
      <c r="J16755" s="4">
        <v>3221320</v>
      </c>
    </row>
    <row r="16756" spans="2:10" x14ac:dyDescent="0.35">
      <c r="B16756" t="s">
        <v>53</v>
      </c>
      <c r="D16756" s="4">
        <v>21320</v>
      </c>
      <c r="E16756" s="4">
        <v>3200000</v>
      </c>
      <c r="I16756" s="4">
        <v>3221320</v>
      </c>
      <c r="J16756" s="4">
        <v>3221320</v>
      </c>
    </row>
    <row r="16757" spans="2:10" x14ac:dyDescent="0.35">
      <c r="B16757" t="s">
        <v>1844</v>
      </c>
      <c r="C16757" t="s">
        <v>1851</v>
      </c>
      <c r="D16757" s="4">
        <v>571288</v>
      </c>
      <c r="I16757" s="4">
        <v>571288</v>
      </c>
      <c r="J16757" s="4">
        <v>571288</v>
      </c>
    </row>
    <row r="16758" spans="2:10" x14ac:dyDescent="0.35">
      <c r="C16758" t="s">
        <v>1852</v>
      </c>
      <c r="D16758" s="4">
        <v>755</v>
      </c>
      <c r="F16758" s="4">
        <v>21807</v>
      </c>
      <c r="I16758" s="4">
        <v>22562</v>
      </c>
      <c r="J16758" s="4">
        <v>755</v>
      </c>
    </row>
    <row r="16759" spans="2:10" x14ac:dyDescent="0.35">
      <c r="C16759" t="s">
        <v>1853</v>
      </c>
      <c r="D16759" s="4">
        <v>770</v>
      </c>
      <c r="F16759" s="4">
        <v>18195</v>
      </c>
      <c r="I16759" s="4">
        <v>18965</v>
      </c>
      <c r="J16759" s="4">
        <v>770</v>
      </c>
    </row>
    <row r="16760" spans="2:10" x14ac:dyDescent="0.35">
      <c r="C16760" t="s">
        <v>1854</v>
      </c>
      <c r="D16760" s="4">
        <v>221922</v>
      </c>
      <c r="I16760" s="4">
        <v>221922</v>
      </c>
      <c r="J16760" s="4">
        <v>221922</v>
      </c>
    </row>
    <row r="16761" spans="2:10" x14ac:dyDescent="0.35">
      <c r="C16761" t="s">
        <v>1855</v>
      </c>
      <c r="D16761" s="4">
        <v>177443</v>
      </c>
      <c r="F16761" s="4">
        <v>210561</v>
      </c>
      <c r="I16761" s="4">
        <v>388003</v>
      </c>
      <c r="J16761" s="4">
        <v>177443</v>
      </c>
    </row>
    <row r="16762" spans="2:10" x14ac:dyDescent="0.35">
      <c r="C16762" t="s">
        <v>1856</v>
      </c>
      <c r="D16762" s="4">
        <v>62123</v>
      </c>
      <c r="I16762" s="4">
        <v>62123</v>
      </c>
      <c r="J16762" s="4">
        <v>62123</v>
      </c>
    </row>
    <row r="16763" spans="2:10" x14ac:dyDescent="0.35">
      <c r="C16763" t="s">
        <v>1857</v>
      </c>
      <c r="D16763" s="4">
        <v>29195</v>
      </c>
      <c r="I16763" s="4">
        <v>29195</v>
      </c>
      <c r="J16763" s="4">
        <v>29195</v>
      </c>
    </row>
    <row r="16764" spans="2:10" x14ac:dyDescent="0.35">
      <c r="C16764" t="s">
        <v>1858</v>
      </c>
      <c r="D16764" s="4">
        <v>24132</v>
      </c>
      <c r="E16764" s="4">
        <v>1487</v>
      </c>
      <c r="H16764" s="4">
        <v>44243</v>
      </c>
      <c r="I16764" s="4">
        <v>69863</v>
      </c>
      <c r="J16764" s="4">
        <v>25619</v>
      </c>
    </row>
    <row r="16765" spans="2:10" x14ac:dyDescent="0.35">
      <c r="C16765" t="s">
        <v>1859</v>
      </c>
      <c r="D16765" s="4">
        <v>100000</v>
      </c>
      <c r="H16765" s="4">
        <v>125000</v>
      </c>
      <c r="I16765" s="4">
        <v>225000</v>
      </c>
      <c r="J16765" s="4">
        <v>100000</v>
      </c>
    </row>
    <row r="16766" spans="2:10" x14ac:dyDescent="0.35">
      <c r="C16766" t="s">
        <v>1860</v>
      </c>
      <c r="D16766" s="4">
        <v>326109</v>
      </c>
      <c r="E16766" s="4">
        <v>108703</v>
      </c>
      <c r="I16766" s="4">
        <v>434812</v>
      </c>
      <c r="J16766" s="4">
        <v>434812</v>
      </c>
    </row>
    <row r="16767" spans="2:10" x14ac:dyDescent="0.35">
      <c r="C16767" t="s">
        <v>1861</v>
      </c>
      <c r="D16767" s="4">
        <v>114258</v>
      </c>
      <c r="I16767" s="4">
        <v>114258</v>
      </c>
      <c r="J16767" s="4">
        <v>114258</v>
      </c>
    </row>
    <row r="16768" spans="2:10" x14ac:dyDescent="0.35">
      <c r="C16768" t="s">
        <v>1862</v>
      </c>
      <c r="D16768" s="4">
        <v>341857</v>
      </c>
      <c r="E16768" s="4">
        <v>0</v>
      </c>
      <c r="H16768" s="4">
        <v>128137</v>
      </c>
      <c r="I16768" s="4">
        <v>469994</v>
      </c>
      <c r="J16768" s="4">
        <v>341857</v>
      </c>
    </row>
    <row r="16769" spans="2:10" x14ac:dyDescent="0.35">
      <c r="B16769" t="s">
        <v>54</v>
      </c>
      <c r="D16769" s="4">
        <v>1969851</v>
      </c>
      <c r="E16769" s="4">
        <v>110190</v>
      </c>
      <c r="F16769" s="4">
        <v>250563</v>
      </c>
      <c r="H16769" s="4">
        <v>297380</v>
      </c>
      <c r="I16769" s="4">
        <v>2627985</v>
      </c>
      <c r="J16769" s="4">
        <v>2080041</v>
      </c>
    </row>
    <row r="16770" spans="2:10" x14ac:dyDescent="0.35">
      <c r="B16770" t="s">
        <v>1845</v>
      </c>
      <c r="C16770" t="s">
        <v>1865</v>
      </c>
      <c r="G16770" s="4">
        <v>175683</v>
      </c>
      <c r="I16770" s="4">
        <v>175683</v>
      </c>
      <c r="J16770">
        <v>0</v>
      </c>
    </row>
    <row r="16771" spans="2:10" x14ac:dyDescent="0.35">
      <c r="C16771" t="s">
        <v>1866</v>
      </c>
      <c r="I16771" s="4">
        <v>0</v>
      </c>
      <c r="J16771">
        <v>0</v>
      </c>
    </row>
    <row r="16772" spans="2:10" x14ac:dyDescent="0.35">
      <c r="C16772" t="s">
        <v>1867</v>
      </c>
      <c r="D16772" s="4">
        <v>1097000</v>
      </c>
      <c r="F16772" s="4">
        <v>59000</v>
      </c>
      <c r="H16772" s="4">
        <v>1686979</v>
      </c>
      <c r="I16772" s="4">
        <v>2842979</v>
      </c>
      <c r="J16772" s="4">
        <v>1097000</v>
      </c>
    </row>
    <row r="16773" spans="2:10" x14ac:dyDescent="0.35">
      <c r="C16773" t="s">
        <v>1868</v>
      </c>
      <c r="F16773" s="4">
        <v>105259</v>
      </c>
      <c r="H16773" s="4">
        <v>1946015</v>
      </c>
      <c r="I16773" s="4">
        <v>2051274</v>
      </c>
      <c r="J16773">
        <v>0</v>
      </c>
    </row>
    <row r="16774" spans="2:10" x14ac:dyDescent="0.35">
      <c r="C16774" t="s">
        <v>1869</v>
      </c>
      <c r="H16774" s="4">
        <v>580800</v>
      </c>
      <c r="I16774" s="4">
        <v>580800</v>
      </c>
      <c r="J16774">
        <v>0</v>
      </c>
    </row>
    <row r="16775" spans="2:10" x14ac:dyDescent="0.35">
      <c r="C16775" t="s">
        <v>1870</v>
      </c>
      <c r="D16775" s="4">
        <v>6869</v>
      </c>
      <c r="E16775" s="4">
        <v>48406</v>
      </c>
      <c r="G16775" s="4">
        <v>5518613</v>
      </c>
      <c r="I16775" s="4">
        <v>5573888</v>
      </c>
      <c r="J16775" s="4">
        <v>55275</v>
      </c>
    </row>
    <row r="16776" spans="2:10" x14ac:dyDescent="0.35">
      <c r="C16776" t="s">
        <v>1871</v>
      </c>
      <c r="G16776" s="4">
        <v>29817</v>
      </c>
      <c r="H16776" s="4">
        <v>4459223</v>
      </c>
      <c r="I16776" s="4">
        <v>4489041</v>
      </c>
      <c r="J16776">
        <v>0</v>
      </c>
    </row>
    <row r="16777" spans="2:10" x14ac:dyDescent="0.35">
      <c r="C16777" t="s">
        <v>1872</v>
      </c>
      <c r="D16777" s="4">
        <v>98000</v>
      </c>
      <c r="I16777" s="4">
        <v>98000</v>
      </c>
      <c r="J16777" s="4">
        <v>98000</v>
      </c>
    </row>
    <row r="16778" spans="2:10" x14ac:dyDescent="0.35">
      <c r="C16778" t="s">
        <v>1875</v>
      </c>
      <c r="H16778" s="4">
        <v>9881</v>
      </c>
      <c r="I16778" s="4">
        <v>9881</v>
      </c>
      <c r="J16778">
        <v>0</v>
      </c>
    </row>
    <row r="16779" spans="2:10" x14ac:dyDescent="0.35">
      <c r="C16779" t="s">
        <v>1876</v>
      </c>
      <c r="H16779" s="4">
        <v>78960</v>
      </c>
      <c r="I16779" s="4">
        <v>78960</v>
      </c>
      <c r="J16779">
        <v>0</v>
      </c>
    </row>
    <row r="16780" spans="2:10" x14ac:dyDescent="0.35">
      <c r="C16780" t="s">
        <v>1877</v>
      </c>
      <c r="D16780" s="4">
        <v>35656</v>
      </c>
      <c r="I16780" s="4">
        <v>35656</v>
      </c>
      <c r="J16780" s="4">
        <v>35656</v>
      </c>
    </row>
    <row r="16781" spans="2:10" x14ac:dyDescent="0.35">
      <c r="B16781" t="s">
        <v>55</v>
      </c>
      <c r="D16781" s="4">
        <v>1237525</v>
      </c>
      <c r="E16781" s="4">
        <v>48406</v>
      </c>
      <c r="F16781" s="4">
        <v>164259</v>
      </c>
      <c r="G16781" s="4">
        <v>5724114</v>
      </c>
      <c r="H16781" s="4">
        <v>8761858</v>
      </c>
      <c r="I16781" s="4">
        <v>15936162</v>
      </c>
      <c r="J16781" s="4">
        <v>1285931</v>
      </c>
    </row>
    <row r="16782" spans="2:10" x14ac:dyDescent="0.35">
      <c r="B16782" t="s">
        <v>1878</v>
      </c>
      <c r="C16782" t="s">
        <v>1879</v>
      </c>
      <c r="D16782" s="4">
        <v>1033021</v>
      </c>
      <c r="I16782" s="4">
        <v>1033021</v>
      </c>
      <c r="J16782" s="4">
        <v>1033021</v>
      </c>
    </row>
    <row r="16783" spans="2:10" x14ac:dyDescent="0.35">
      <c r="C16783" t="s">
        <v>1880</v>
      </c>
      <c r="D16783" s="4">
        <v>382961</v>
      </c>
      <c r="I16783" s="4">
        <v>382961</v>
      </c>
      <c r="J16783" s="4">
        <v>382961</v>
      </c>
    </row>
    <row r="16784" spans="2:10" x14ac:dyDescent="0.35">
      <c r="C16784" t="s">
        <v>1881</v>
      </c>
      <c r="D16784" s="4">
        <v>937980</v>
      </c>
      <c r="I16784" s="4">
        <v>937980</v>
      </c>
      <c r="J16784" s="4">
        <v>937980</v>
      </c>
    </row>
    <row r="16785" spans="1:10" x14ac:dyDescent="0.35">
      <c r="C16785" t="s">
        <v>1900</v>
      </c>
      <c r="D16785" s="4">
        <v>994</v>
      </c>
      <c r="I16785" s="4">
        <v>994</v>
      </c>
      <c r="J16785" s="4">
        <v>994</v>
      </c>
    </row>
    <row r="16786" spans="1:10" x14ac:dyDescent="0.35">
      <c r="C16786" t="s">
        <v>1883</v>
      </c>
      <c r="D16786" s="4">
        <v>35514</v>
      </c>
      <c r="I16786" s="4">
        <v>35514</v>
      </c>
      <c r="J16786" s="4">
        <v>35514</v>
      </c>
    </row>
    <row r="16787" spans="1:10" x14ac:dyDescent="0.35">
      <c r="C16787" t="s">
        <v>1892</v>
      </c>
      <c r="D16787" s="4">
        <v>2674</v>
      </c>
      <c r="I16787" s="4">
        <v>2674</v>
      </c>
      <c r="J16787" s="4">
        <v>2674</v>
      </c>
    </row>
    <row r="16788" spans="1:10" x14ac:dyDescent="0.35">
      <c r="C16788" t="s">
        <v>1884</v>
      </c>
      <c r="D16788" s="4">
        <v>13997</v>
      </c>
      <c r="I16788" s="4">
        <v>13997</v>
      </c>
      <c r="J16788" s="4">
        <v>13997</v>
      </c>
    </row>
    <row r="16789" spans="1:10" x14ac:dyDescent="0.35">
      <c r="B16789" t="s">
        <v>56</v>
      </c>
      <c r="D16789" s="4">
        <v>2407141</v>
      </c>
      <c r="I16789" s="4">
        <v>2407141</v>
      </c>
      <c r="J16789" s="4">
        <v>2407141</v>
      </c>
    </row>
    <row r="16790" spans="1:10" x14ac:dyDescent="0.35">
      <c r="B16790" t="s">
        <v>1885</v>
      </c>
      <c r="C16790" t="s">
        <v>1886</v>
      </c>
      <c r="D16790" s="4">
        <v>131970</v>
      </c>
      <c r="I16790" s="4">
        <v>131970</v>
      </c>
      <c r="J16790" s="4">
        <v>131970</v>
      </c>
    </row>
    <row r="16791" spans="1:10" x14ac:dyDescent="0.35">
      <c r="B16791" t="s">
        <v>57</v>
      </c>
      <c r="D16791" s="4">
        <v>131970</v>
      </c>
      <c r="I16791" s="4">
        <v>131970</v>
      </c>
      <c r="J16791" s="4">
        <v>131970</v>
      </c>
    </row>
    <row r="16792" spans="1:10" x14ac:dyDescent="0.35">
      <c r="B16792" t="s">
        <v>1887</v>
      </c>
      <c r="C16792" t="s">
        <v>1888</v>
      </c>
      <c r="H16792" s="4">
        <v>57600</v>
      </c>
      <c r="I16792" s="4">
        <v>57600</v>
      </c>
      <c r="J16792">
        <v>0</v>
      </c>
    </row>
    <row r="16793" spans="1:10" x14ac:dyDescent="0.35">
      <c r="C16793" t="s">
        <v>1901</v>
      </c>
      <c r="G16793" s="4">
        <v>90000</v>
      </c>
      <c r="I16793" s="4">
        <v>90000</v>
      </c>
      <c r="J16793">
        <v>0</v>
      </c>
    </row>
    <row r="16794" spans="1:10" x14ac:dyDescent="0.35">
      <c r="C16794" t="s">
        <v>1889</v>
      </c>
      <c r="G16794" s="4">
        <v>126000</v>
      </c>
      <c r="I16794" s="4">
        <v>126000</v>
      </c>
      <c r="J16794">
        <v>0</v>
      </c>
    </row>
    <row r="16795" spans="1:10" x14ac:dyDescent="0.35">
      <c r="B16795" t="s">
        <v>1887</v>
      </c>
      <c r="C16795" t="s">
        <v>1890</v>
      </c>
      <c r="G16795" s="4">
        <v>45000</v>
      </c>
      <c r="I16795" s="4">
        <v>45000</v>
      </c>
      <c r="J16795">
        <v>0</v>
      </c>
    </row>
    <row r="16796" spans="1:10" x14ac:dyDescent="0.35">
      <c r="C16796" t="s">
        <v>1902</v>
      </c>
      <c r="G16796" s="4">
        <v>180000</v>
      </c>
      <c r="I16796" s="4">
        <v>180000</v>
      </c>
      <c r="J16796">
        <v>0</v>
      </c>
    </row>
    <row r="16797" spans="1:10" x14ac:dyDescent="0.35">
      <c r="B16797" t="s">
        <v>58</v>
      </c>
      <c r="G16797" s="4">
        <v>441000</v>
      </c>
      <c r="H16797" s="4">
        <v>57600</v>
      </c>
      <c r="I16797" s="4">
        <v>498600</v>
      </c>
      <c r="J16797">
        <v>0</v>
      </c>
    </row>
    <row r="16798" spans="1:10" x14ac:dyDescent="0.35">
      <c r="A16798" t="s">
        <v>1836</v>
      </c>
      <c r="D16798" s="4">
        <v>41053189</v>
      </c>
      <c r="E16798" s="4">
        <v>3641466</v>
      </c>
      <c r="F16798" s="4">
        <v>13069756</v>
      </c>
      <c r="G16798" s="4">
        <v>6165114</v>
      </c>
      <c r="H16798" s="4">
        <v>11025588</v>
      </c>
      <c r="I16798" s="4">
        <v>74955111</v>
      </c>
      <c r="J16798" s="4">
        <v>44694655</v>
      </c>
    </row>
    <row r="16799" spans="1:10" x14ac:dyDescent="0.35">
      <c r="A16799" t="s">
        <v>1505</v>
      </c>
      <c r="B16799" t="s">
        <v>1842</v>
      </c>
      <c r="C16799" t="s">
        <v>1843</v>
      </c>
      <c r="D16799" s="4">
        <v>13354864</v>
      </c>
      <c r="F16799" s="4">
        <v>4808814</v>
      </c>
      <c r="I16799" s="4">
        <v>18163678</v>
      </c>
      <c r="J16799" s="4">
        <v>13354864</v>
      </c>
    </row>
    <row r="16800" spans="1:10" x14ac:dyDescent="0.35">
      <c r="C16800" t="s">
        <v>1844</v>
      </c>
      <c r="D16800" s="4">
        <v>1589034</v>
      </c>
      <c r="E16800" s="4">
        <v>2250</v>
      </c>
      <c r="F16800" s="4">
        <v>55079</v>
      </c>
      <c r="G16800" s="4">
        <v>7785</v>
      </c>
      <c r="H16800" s="4">
        <v>36000</v>
      </c>
      <c r="I16800" s="4">
        <v>1690148</v>
      </c>
      <c r="J16800" s="4">
        <v>1591284</v>
      </c>
    </row>
    <row r="16801" spans="2:10" x14ac:dyDescent="0.35">
      <c r="C16801" t="s">
        <v>1845</v>
      </c>
      <c r="D16801" s="4">
        <v>875845</v>
      </c>
      <c r="H16801" s="4">
        <v>112344</v>
      </c>
      <c r="I16801" s="4">
        <v>988189</v>
      </c>
      <c r="J16801" s="4">
        <v>875845</v>
      </c>
    </row>
    <row r="16802" spans="2:10" x14ac:dyDescent="0.35">
      <c r="B16802" t="s">
        <v>51</v>
      </c>
      <c r="D16802" s="4">
        <v>15819743</v>
      </c>
      <c r="E16802" s="4">
        <v>2250</v>
      </c>
      <c r="F16802" s="4">
        <v>4863893</v>
      </c>
      <c r="G16802" s="4">
        <v>7785</v>
      </c>
      <c r="H16802" s="4">
        <v>148344</v>
      </c>
      <c r="I16802" s="4">
        <v>20842015</v>
      </c>
      <c r="J16802" s="4">
        <v>15821993</v>
      </c>
    </row>
    <row r="16803" spans="2:10" x14ac:dyDescent="0.35">
      <c r="B16803" t="s">
        <v>1843</v>
      </c>
      <c r="C16803" t="s">
        <v>1846</v>
      </c>
      <c r="D16803" s="4">
        <v>16974447</v>
      </c>
      <c r="E16803" s="4">
        <v>17777</v>
      </c>
      <c r="I16803" s="4">
        <v>16992224</v>
      </c>
      <c r="J16803" s="4">
        <v>16992224</v>
      </c>
    </row>
    <row r="16804" spans="2:10" x14ac:dyDescent="0.35">
      <c r="C16804" t="s">
        <v>1847</v>
      </c>
      <c r="D16804" s="4">
        <v>12138102</v>
      </c>
      <c r="E16804" s="4">
        <v>935</v>
      </c>
      <c r="F16804" s="4">
        <v>68303</v>
      </c>
      <c r="I16804" s="4">
        <v>12207340</v>
      </c>
      <c r="J16804" s="4">
        <v>12139037</v>
      </c>
    </row>
    <row r="16805" spans="2:10" x14ac:dyDescent="0.35">
      <c r="C16805" t="s">
        <v>1848</v>
      </c>
      <c r="D16805" s="4">
        <v>852920</v>
      </c>
      <c r="E16805" s="4">
        <v>1743</v>
      </c>
      <c r="I16805" s="4">
        <v>854663</v>
      </c>
      <c r="J16805" s="4">
        <v>854663</v>
      </c>
    </row>
    <row r="16806" spans="2:10" x14ac:dyDescent="0.35">
      <c r="B16806" t="s">
        <v>52</v>
      </c>
      <c r="D16806" s="4">
        <v>29965469</v>
      </c>
      <c r="E16806" s="4">
        <v>20455</v>
      </c>
      <c r="F16806" s="4">
        <v>68303</v>
      </c>
      <c r="I16806" s="4">
        <v>30054227</v>
      </c>
      <c r="J16806" s="4">
        <v>29985924</v>
      </c>
    </row>
    <row r="16807" spans="2:10" x14ac:dyDescent="0.35">
      <c r="B16807" t="s">
        <v>1844</v>
      </c>
      <c r="C16807" t="s">
        <v>1851</v>
      </c>
      <c r="D16807" s="4">
        <v>784431</v>
      </c>
      <c r="I16807" s="4">
        <v>784431</v>
      </c>
      <c r="J16807" s="4">
        <v>784431</v>
      </c>
    </row>
    <row r="16808" spans="2:10" x14ac:dyDescent="0.35">
      <c r="C16808" t="s">
        <v>1893</v>
      </c>
      <c r="D16808" s="4">
        <v>1195</v>
      </c>
      <c r="F16808" s="4">
        <v>2389</v>
      </c>
      <c r="I16808" s="4">
        <v>3584</v>
      </c>
      <c r="J16808" s="4">
        <v>1195</v>
      </c>
    </row>
    <row r="16809" spans="2:10" x14ac:dyDescent="0.35">
      <c r="C16809" t="s">
        <v>1909</v>
      </c>
      <c r="D16809" s="4">
        <v>5530</v>
      </c>
      <c r="I16809" s="4">
        <v>5530</v>
      </c>
      <c r="J16809" s="4">
        <v>5530</v>
      </c>
    </row>
    <row r="16810" spans="2:10" x14ac:dyDescent="0.35">
      <c r="C16810" t="s">
        <v>1854</v>
      </c>
      <c r="D16810" s="4">
        <v>652315</v>
      </c>
      <c r="I16810" s="4">
        <v>652315</v>
      </c>
      <c r="J16810" s="4">
        <v>652315</v>
      </c>
    </row>
    <row r="16811" spans="2:10" x14ac:dyDescent="0.35">
      <c r="C16811" t="s">
        <v>1855</v>
      </c>
      <c r="D16811" s="4">
        <v>269322</v>
      </c>
      <c r="E16811" s="4">
        <v>1521</v>
      </c>
      <c r="I16811" s="4">
        <v>270843</v>
      </c>
      <c r="J16811" s="4">
        <v>270843</v>
      </c>
    </row>
    <row r="16812" spans="2:10" x14ac:dyDescent="0.35">
      <c r="C16812" t="s">
        <v>1856</v>
      </c>
      <c r="I16812" s="4">
        <v>0</v>
      </c>
      <c r="J16812">
        <v>0</v>
      </c>
    </row>
    <row r="16813" spans="2:10" x14ac:dyDescent="0.35">
      <c r="C16813" t="s">
        <v>1857</v>
      </c>
      <c r="D16813" s="4">
        <v>82834</v>
      </c>
      <c r="I16813" s="4">
        <v>82834</v>
      </c>
      <c r="J16813" s="4">
        <v>82834</v>
      </c>
    </row>
    <row r="16814" spans="2:10" x14ac:dyDescent="0.35">
      <c r="C16814" t="s">
        <v>1858</v>
      </c>
      <c r="D16814" s="4">
        <v>20110</v>
      </c>
      <c r="I16814" s="4">
        <v>20110</v>
      </c>
      <c r="J16814" s="4">
        <v>20110</v>
      </c>
    </row>
    <row r="16815" spans="2:10" x14ac:dyDescent="0.35">
      <c r="C16815" t="s">
        <v>1859</v>
      </c>
      <c r="D16815" s="4">
        <v>1500000</v>
      </c>
      <c r="H16815" s="4">
        <v>75000</v>
      </c>
      <c r="I16815" s="4">
        <v>1575000</v>
      </c>
      <c r="J16815" s="4">
        <v>1500000</v>
      </c>
    </row>
    <row r="16816" spans="2:10" x14ac:dyDescent="0.35">
      <c r="C16816" t="s">
        <v>1860</v>
      </c>
      <c r="D16816" s="4">
        <v>1087030</v>
      </c>
      <c r="I16816" s="4">
        <v>1087030</v>
      </c>
      <c r="J16816" s="4">
        <v>1087030</v>
      </c>
    </row>
    <row r="16817" spans="2:10" x14ac:dyDescent="0.35">
      <c r="C16817" t="s">
        <v>1862</v>
      </c>
      <c r="D16817" s="4">
        <v>726387</v>
      </c>
      <c r="E16817" s="4">
        <v>85464</v>
      </c>
      <c r="I16817" s="4">
        <v>811851</v>
      </c>
      <c r="J16817" s="4">
        <v>811851</v>
      </c>
    </row>
    <row r="16818" spans="2:10" x14ac:dyDescent="0.35">
      <c r="B16818" t="s">
        <v>54</v>
      </c>
      <c r="D16818" s="4">
        <v>5129154</v>
      </c>
      <c r="E16818" s="4">
        <v>86985</v>
      </c>
      <c r="F16818" s="4">
        <v>2389</v>
      </c>
      <c r="H16818" s="4">
        <v>75000</v>
      </c>
      <c r="I16818" s="4">
        <v>5293528</v>
      </c>
      <c r="J16818" s="4">
        <v>5216139</v>
      </c>
    </row>
    <row r="16819" spans="2:10" x14ac:dyDescent="0.35">
      <c r="B16819" t="s">
        <v>1845</v>
      </c>
      <c r="C16819" t="s">
        <v>1865</v>
      </c>
      <c r="E16819" s="4">
        <v>43921</v>
      </c>
      <c r="I16819" s="4">
        <v>43921</v>
      </c>
      <c r="J16819">
        <v>43921</v>
      </c>
    </row>
    <row r="16820" spans="2:10" x14ac:dyDescent="0.35">
      <c r="C16820" t="s">
        <v>1866</v>
      </c>
      <c r="D16820" s="4">
        <v>3161</v>
      </c>
      <c r="I16820" s="4">
        <v>3161</v>
      </c>
      <c r="J16820" s="4">
        <v>3161</v>
      </c>
    </row>
    <row r="16821" spans="2:10" x14ac:dyDescent="0.35">
      <c r="C16821" t="s">
        <v>1867</v>
      </c>
      <c r="D16821" s="4">
        <v>369989</v>
      </c>
      <c r="E16821" s="4">
        <v>91448</v>
      </c>
      <c r="F16821" s="4">
        <v>69531</v>
      </c>
      <c r="G16821" s="4">
        <v>69531</v>
      </c>
      <c r="H16821" s="4">
        <v>864791</v>
      </c>
      <c r="I16821" s="4">
        <v>1465289</v>
      </c>
      <c r="J16821" s="4">
        <v>461437</v>
      </c>
    </row>
    <row r="16822" spans="2:10" x14ac:dyDescent="0.35">
      <c r="C16822" t="s">
        <v>1868</v>
      </c>
      <c r="D16822" s="4">
        <v>551008</v>
      </c>
      <c r="E16822" s="4">
        <v>159084</v>
      </c>
      <c r="F16822" s="4">
        <v>15778</v>
      </c>
      <c r="G16822" s="4">
        <v>5259</v>
      </c>
      <c r="H16822" s="4">
        <v>312175</v>
      </c>
      <c r="I16822" s="4">
        <v>1043305</v>
      </c>
      <c r="J16822" s="4">
        <v>710092</v>
      </c>
    </row>
    <row r="16823" spans="2:10" x14ac:dyDescent="0.35">
      <c r="C16823" t="s">
        <v>1869</v>
      </c>
      <c r="E16823" s="4">
        <v>0</v>
      </c>
      <c r="H16823" s="4">
        <v>225600</v>
      </c>
      <c r="I16823" s="4">
        <v>225600</v>
      </c>
      <c r="J16823">
        <v>0</v>
      </c>
    </row>
    <row r="16824" spans="2:10" x14ac:dyDescent="0.35">
      <c r="C16824" t="s">
        <v>1870</v>
      </c>
      <c r="D16824" s="4">
        <v>20598</v>
      </c>
      <c r="E16824" s="4">
        <v>11085</v>
      </c>
      <c r="F16824" s="4">
        <v>8425</v>
      </c>
      <c r="G16824" s="4">
        <v>0</v>
      </c>
      <c r="H16824" s="4">
        <v>2158675</v>
      </c>
      <c r="I16824" s="4">
        <v>2198783</v>
      </c>
      <c r="J16824" s="4">
        <v>31683</v>
      </c>
    </row>
    <row r="16825" spans="2:10" x14ac:dyDescent="0.35">
      <c r="C16825" t="s">
        <v>1871</v>
      </c>
      <c r="H16825" s="4">
        <v>8720795</v>
      </c>
      <c r="I16825" s="4">
        <v>8720795</v>
      </c>
      <c r="J16825">
        <v>0</v>
      </c>
    </row>
    <row r="16826" spans="2:10" x14ac:dyDescent="0.35">
      <c r="C16826" t="s">
        <v>1875</v>
      </c>
      <c r="H16826" s="4">
        <v>969458</v>
      </c>
      <c r="I16826" s="4">
        <v>969458</v>
      </c>
      <c r="J16826">
        <v>0</v>
      </c>
    </row>
    <row r="16827" spans="2:10" x14ac:dyDescent="0.35">
      <c r="C16827" t="s">
        <v>1877</v>
      </c>
      <c r="D16827" s="4">
        <v>1309</v>
      </c>
      <c r="I16827" s="4">
        <v>1309</v>
      </c>
      <c r="J16827" s="4">
        <v>1309</v>
      </c>
    </row>
    <row r="16828" spans="2:10" x14ac:dyDescent="0.35">
      <c r="B16828" t="s">
        <v>55</v>
      </c>
      <c r="D16828" s="4">
        <v>946065</v>
      </c>
      <c r="E16828" s="4">
        <v>305538</v>
      </c>
      <c r="F16828" s="4">
        <v>93733</v>
      </c>
      <c r="G16828" s="4">
        <v>74790</v>
      </c>
      <c r="H16828" s="4">
        <v>13251494</v>
      </c>
      <c r="I16828" s="4">
        <v>14671620</v>
      </c>
      <c r="J16828" s="4">
        <v>1251603</v>
      </c>
    </row>
    <row r="16829" spans="2:10" x14ac:dyDescent="0.35">
      <c r="B16829" t="s">
        <v>1878</v>
      </c>
      <c r="C16829" t="s">
        <v>1879</v>
      </c>
      <c r="D16829" s="4">
        <v>471994</v>
      </c>
      <c r="I16829" s="4">
        <v>471994</v>
      </c>
      <c r="J16829" s="4">
        <v>471994</v>
      </c>
    </row>
    <row r="16830" spans="2:10" x14ac:dyDescent="0.35">
      <c r="C16830" t="s">
        <v>1907</v>
      </c>
      <c r="D16830" s="4">
        <v>491</v>
      </c>
      <c r="I16830" s="4">
        <v>491</v>
      </c>
      <c r="J16830" s="4">
        <v>491</v>
      </c>
    </row>
    <row r="16831" spans="2:10" x14ac:dyDescent="0.35">
      <c r="C16831" t="s">
        <v>1897</v>
      </c>
      <c r="D16831" s="4">
        <v>5375</v>
      </c>
      <c r="I16831" s="4">
        <v>5375</v>
      </c>
      <c r="J16831" s="4">
        <v>5375</v>
      </c>
    </row>
    <row r="16832" spans="2:10" x14ac:dyDescent="0.35">
      <c r="C16832" t="s">
        <v>1881</v>
      </c>
      <c r="D16832" s="4">
        <v>305973</v>
      </c>
      <c r="I16832" s="4">
        <v>305973</v>
      </c>
      <c r="J16832" s="4">
        <v>305973</v>
      </c>
    </row>
    <row r="16833" spans="1:10" x14ac:dyDescent="0.35">
      <c r="C16833" t="s">
        <v>1882</v>
      </c>
      <c r="E16833" s="4">
        <v>71525</v>
      </c>
      <c r="I16833" s="4">
        <v>71525</v>
      </c>
      <c r="J16833">
        <v>71525</v>
      </c>
    </row>
    <row r="16834" spans="1:10" x14ac:dyDescent="0.35">
      <c r="C16834" t="s">
        <v>1900</v>
      </c>
      <c r="D16834" s="4">
        <v>34303</v>
      </c>
      <c r="I16834" s="4">
        <v>34303</v>
      </c>
      <c r="J16834" s="4">
        <v>34303</v>
      </c>
    </row>
    <row r="16835" spans="1:10" x14ac:dyDescent="0.35">
      <c r="C16835" t="s">
        <v>1892</v>
      </c>
      <c r="D16835" s="4">
        <v>17174</v>
      </c>
      <c r="I16835" s="4">
        <v>17174</v>
      </c>
      <c r="J16835" s="4">
        <v>17174</v>
      </c>
    </row>
    <row r="16836" spans="1:10" x14ac:dyDescent="0.35">
      <c r="C16836" t="s">
        <v>1884</v>
      </c>
      <c r="D16836" s="4">
        <v>31141</v>
      </c>
      <c r="I16836" s="4">
        <v>31141</v>
      </c>
      <c r="J16836" s="4">
        <v>31141</v>
      </c>
    </row>
    <row r="16837" spans="1:10" x14ac:dyDescent="0.35">
      <c r="B16837" t="s">
        <v>56</v>
      </c>
      <c r="D16837" s="4">
        <v>866451</v>
      </c>
      <c r="E16837" s="4">
        <v>71525</v>
      </c>
      <c r="I16837" s="4">
        <v>937976</v>
      </c>
      <c r="J16837" s="4">
        <v>937976</v>
      </c>
    </row>
    <row r="16838" spans="1:10" x14ac:dyDescent="0.35">
      <c r="B16838" t="s">
        <v>1885</v>
      </c>
      <c r="C16838" t="s">
        <v>1886</v>
      </c>
      <c r="D16838" s="4">
        <v>28279</v>
      </c>
      <c r="I16838" s="4">
        <v>28279</v>
      </c>
      <c r="J16838" s="4">
        <v>28279</v>
      </c>
    </row>
    <row r="16839" spans="1:10" x14ac:dyDescent="0.35">
      <c r="B16839" t="s">
        <v>57</v>
      </c>
      <c r="D16839" s="4">
        <v>28279</v>
      </c>
      <c r="I16839" s="4">
        <v>28279</v>
      </c>
      <c r="J16839" s="4">
        <v>28279</v>
      </c>
    </row>
    <row r="16840" spans="1:10" x14ac:dyDescent="0.35">
      <c r="B16840" t="s">
        <v>1887</v>
      </c>
      <c r="C16840" t="s">
        <v>1898</v>
      </c>
      <c r="D16840" s="4">
        <v>7602</v>
      </c>
      <c r="I16840" s="4">
        <v>7602</v>
      </c>
      <c r="J16840" s="4">
        <v>7602</v>
      </c>
    </row>
    <row r="16841" spans="1:10" x14ac:dyDescent="0.35">
      <c r="C16841" t="s">
        <v>1889</v>
      </c>
      <c r="E16841" s="4">
        <v>1690500</v>
      </c>
      <c r="I16841" s="4">
        <v>1690500</v>
      </c>
      <c r="J16841">
        <v>1690500</v>
      </c>
    </row>
    <row r="16842" spans="1:10" x14ac:dyDescent="0.35">
      <c r="C16842" t="s">
        <v>1890</v>
      </c>
      <c r="E16842" s="4">
        <v>292500</v>
      </c>
      <c r="I16842" s="4">
        <v>292500</v>
      </c>
      <c r="J16842">
        <v>292500</v>
      </c>
    </row>
    <row r="16843" spans="1:10" x14ac:dyDescent="0.35">
      <c r="B16843" t="s">
        <v>58</v>
      </c>
      <c r="D16843" s="4">
        <v>7602</v>
      </c>
      <c r="E16843" s="4">
        <v>1983000</v>
      </c>
      <c r="I16843" s="4">
        <v>1990602</v>
      </c>
      <c r="J16843" s="4">
        <v>1990602</v>
      </c>
    </row>
    <row r="16844" spans="1:10" x14ac:dyDescent="0.35">
      <c r="A16844" t="s">
        <v>1837</v>
      </c>
      <c r="D16844" s="4">
        <v>52762764</v>
      </c>
      <c r="E16844" s="4">
        <v>2469753</v>
      </c>
      <c r="F16844" s="4">
        <v>5028318</v>
      </c>
      <c r="G16844" s="4">
        <v>82575</v>
      </c>
      <c r="H16844" s="4">
        <v>13474838</v>
      </c>
      <c r="I16844" s="4">
        <v>73818248</v>
      </c>
      <c r="J16844" s="4">
        <v>55232517</v>
      </c>
    </row>
    <row r="16845" spans="1:10" x14ac:dyDescent="0.35">
      <c r="A16845" t="s">
        <v>1509</v>
      </c>
      <c r="B16845" t="s">
        <v>1842</v>
      </c>
      <c r="C16845" t="s">
        <v>1843</v>
      </c>
      <c r="D16845" s="4">
        <v>3752732</v>
      </c>
      <c r="F16845" s="4">
        <v>1862000</v>
      </c>
      <c r="I16845" s="4">
        <v>5614732</v>
      </c>
      <c r="J16845" s="4">
        <v>3752732</v>
      </c>
    </row>
    <row r="16846" spans="1:10" x14ac:dyDescent="0.35">
      <c r="C16846" t="s">
        <v>1844</v>
      </c>
      <c r="D16846" s="4">
        <v>283393</v>
      </c>
      <c r="E16846" s="4">
        <v>46712</v>
      </c>
      <c r="F16846" s="4">
        <v>67474</v>
      </c>
      <c r="G16846" s="4">
        <v>3589</v>
      </c>
      <c r="H16846" s="4">
        <v>155665</v>
      </c>
      <c r="I16846" s="4">
        <v>556833</v>
      </c>
      <c r="J16846" s="4">
        <v>330105</v>
      </c>
    </row>
    <row r="16847" spans="1:10" x14ac:dyDescent="0.35">
      <c r="C16847" t="s">
        <v>1845</v>
      </c>
      <c r="D16847" s="4">
        <v>434593</v>
      </c>
      <c r="I16847" s="4">
        <v>434593</v>
      </c>
      <c r="J16847" s="4">
        <v>434593</v>
      </c>
    </row>
    <row r="16848" spans="1:10" x14ac:dyDescent="0.35">
      <c r="B16848" t="s">
        <v>51</v>
      </c>
      <c r="D16848" s="4">
        <v>4470718</v>
      </c>
      <c r="E16848" s="4">
        <v>46712</v>
      </c>
      <c r="F16848" s="4">
        <v>1929474</v>
      </c>
      <c r="G16848" s="4">
        <v>3589</v>
      </c>
      <c r="H16848" s="4">
        <v>155665</v>
      </c>
      <c r="I16848" s="4">
        <v>6606157</v>
      </c>
      <c r="J16848" s="4">
        <v>4517430</v>
      </c>
    </row>
    <row r="16849" spans="2:10" x14ac:dyDescent="0.35">
      <c r="B16849" t="s">
        <v>1843</v>
      </c>
      <c r="C16849" t="s">
        <v>1846</v>
      </c>
      <c r="D16849" s="4">
        <v>3235487</v>
      </c>
      <c r="I16849" s="4">
        <v>3235487</v>
      </c>
      <c r="J16849" s="4">
        <v>3235487</v>
      </c>
    </row>
    <row r="16850" spans="2:10" x14ac:dyDescent="0.35">
      <c r="C16850" t="s">
        <v>1847</v>
      </c>
      <c r="D16850" s="4">
        <v>1719326</v>
      </c>
      <c r="F16850" s="4">
        <v>67568</v>
      </c>
      <c r="I16850" s="4">
        <v>1786894</v>
      </c>
      <c r="J16850" s="4">
        <v>1719326</v>
      </c>
    </row>
    <row r="16851" spans="2:10" x14ac:dyDescent="0.35">
      <c r="C16851" t="s">
        <v>1848</v>
      </c>
      <c r="D16851" s="4">
        <v>21281</v>
      </c>
      <c r="I16851" s="4">
        <v>21281</v>
      </c>
      <c r="J16851" s="4">
        <v>21281</v>
      </c>
    </row>
    <row r="16852" spans="2:10" x14ac:dyDescent="0.35">
      <c r="B16852" t="s">
        <v>52</v>
      </c>
      <c r="D16852" s="4">
        <v>4976094</v>
      </c>
      <c r="F16852" s="4">
        <v>67568</v>
      </c>
      <c r="I16852" s="4">
        <v>5043662</v>
      </c>
      <c r="J16852" s="4">
        <v>4976094</v>
      </c>
    </row>
    <row r="16853" spans="2:10" x14ac:dyDescent="0.35">
      <c r="B16853" t="s">
        <v>1849</v>
      </c>
      <c r="C16853" t="s">
        <v>1850</v>
      </c>
      <c r="E16853" s="4">
        <v>1600000</v>
      </c>
      <c r="I16853" s="4">
        <v>1600000</v>
      </c>
      <c r="J16853">
        <v>1600000</v>
      </c>
    </row>
    <row r="16854" spans="2:10" x14ac:dyDescent="0.35">
      <c r="B16854" t="s">
        <v>53</v>
      </c>
      <c r="E16854" s="4">
        <v>1600000</v>
      </c>
      <c r="I16854" s="4">
        <v>1600000</v>
      </c>
      <c r="J16854">
        <v>1600000</v>
      </c>
    </row>
    <row r="16855" spans="2:10" x14ac:dyDescent="0.35">
      <c r="B16855" t="s">
        <v>1844</v>
      </c>
      <c r="C16855" t="s">
        <v>1851</v>
      </c>
      <c r="D16855" s="4">
        <v>114258</v>
      </c>
      <c r="I16855" s="4">
        <v>114258</v>
      </c>
      <c r="J16855" s="4">
        <v>114258</v>
      </c>
    </row>
    <row r="16856" spans="2:10" x14ac:dyDescent="0.35">
      <c r="C16856" t="s">
        <v>1852</v>
      </c>
      <c r="G16856" s="4">
        <v>4089</v>
      </c>
      <c r="I16856" s="4">
        <v>4089</v>
      </c>
      <c r="J16856">
        <v>0</v>
      </c>
    </row>
    <row r="16857" spans="2:10" x14ac:dyDescent="0.35">
      <c r="C16857" t="s">
        <v>1893</v>
      </c>
      <c r="G16857" s="4">
        <v>2389</v>
      </c>
      <c r="I16857" s="4">
        <v>2389</v>
      </c>
      <c r="J16857">
        <v>0</v>
      </c>
    </row>
    <row r="16858" spans="2:10" x14ac:dyDescent="0.35">
      <c r="C16858" t="s">
        <v>1854</v>
      </c>
      <c r="H16858" s="4">
        <v>100873</v>
      </c>
      <c r="I16858" s="4">
        <v>100873</v>
      </c>
      <c r="J16858">
        <v>0</v>
      </c>
    </row>
    <row r="16859" spans="2:10" x14ac:dyDescent="0.35">
      <c r="C16859" t="s">
        <v>1855</v>
      </c>
      <c r="D16859" s="4">
        <v>1521</v>
      </c>
      <c r="E16859" s="4">
        <v>102442</v>
      </c>
      <c r="I16859" s="4">
        <v>103963</v>
      </c>
      <c r="J16859" s="4">
        <v>103963</v>
      </c>
    </row>
    <row r="16860" spans="2:10" x14ac:dyDescent="0.35">
      <c r="C16860" t="s">
        <v>1856</v>
      </c>
      <c r="I16860" s="4">
        <v>0</v>
      </c>
      <c r="J16860">
        <v>0</v>
      </c>
    </row>
    <row r="16861" spans="2:10" x14ac:dyDescent="0.35">
      <c r="C16861" t="s">
        <v>1857</v>
      </c>
      <c r="D16861" s="4">
        <v>11542</v>
      </c>
      <c r="I16861" s="4">
        <v>11542</v>
      </c>
      <c r="J16861" s="4">
        <v>11542</v>
      </c>
    </row>
    <row r="16862" spans="2:10" x14ac:dyDescent="0.35">
      <c r="C16862" t="s">
        <v>1858</v>
      </c>
      <c r="E16862" s="4">
        <v>4022</v>
      </c>
      <c r="I16862" s="4">
        <v>4022</v>
      </c>
      <c r="J16862">
        <v>4022</v>
      </c>
    </row>
    <row r="16863" spans="2:10" x14ac:dyDescent="0.35">
      <c r="C16863" t="s">
        <v>1859</v>
      </c>
      <c r="D16863" s="4">
        <v>50000</v>
      </c>
      <c r="E16863" s="4">
        <v>25003</v>
      </c>
      <c r="H16863" s="4">
        <v>50000</v>
      </c>
      <c r="I16863" s="4">
        <v>125003</v>
      </c>
      <c r="J16863" s="4">
        <v>75003</v>
      </c>
    </row>
    <row r="16864" spans="2:10" x14ac:dyDescent="0.35">
      <c r="C16864" t="s">
        <v>1860</v>
      </c>
      <c r="D16864" s="4">
        <v>108703</v>
      </c>
      <c r="I16864" s="4">
        <v>108703</v>
      </c>
      <c r="J16864" s="4">
        <v>108703</v>
      </c>
    </row>
    <row r="16865" spans="2:10" x14ac:dyDescent="0.35">
      <c r="C16865" t="s">
        <v>1861</v>
      </c>
      <c r="D16865" s="4">
        <v>36459</v>
      </c>
      <c r="I16865" s="4">
        <v>36459</v>
      </c>
      <c r="J16865" s="4">
        <v>36459</v>
      </c>
    </row>
    <row r="16866" spans="2:10" x14ac:dyDescent="0.35">
      <c r="C16866" t="s">
        <v>1862</v>
      </c>
      <c r="D16866" s="4">
        <v>85464</v>
      </c>
      <c r="I16866" s="4">
        <v>85464</v>
      </c>
      <c r="J16866" s="4">
        <v>85464</v>
      </c>
    </row>
    <row r="16867" spans="2:10" x14ac:dyDescent="0.35">
      <c r="C16867" t="s">
        <v>1863</v>
      </c>
      <c r="E16867" s="4">
        <v>7780</v>
      </c>
      <c r="I16867" s="4">
        <v>7780</v>
      </c>
      <c r="J16867">
        <v>7780</v>
      </c>
    </row>
    <row r="16868" spans="2:10" x14ac:dyDescent="0.35">
      <c r="B16868" t="s">
        <v>54</v>
      </c>
      <c r="D16868" s="4">
        <v>407947</v>
      </c>
      <c r="E16868" s="4">
        <v>139247</v>
      </c>
      <c r="G16868" s="4">
        <v>6478</v>
      </c>
      <c r="H16868" s="4">
        <v>150873</v>
      </c>
      <c r="I16868" s="4">
        <v>704546</v>
      </c>
      <c r="J16868" s="4">
        <v>547194</v>
      </c>
    </row>
    <row r="16869" spans="2:10" x14ac:dyDescent="0.35">
      <c r="B16869" t="s">
        <v>1845</v>
      </c>
      <c r="C16869" t="s">
        <v>1866</v>
      </c>
      <c r="I16869" s="4">
        <v>0</v>
      </c>
      <c r="J16869">
        <v>0</v>
      </c>
    </row>
    <row r="16870" spans="2:10" x14ac:dyDescent="0.35">
      <c r="C16870" t="s">
        <v>1867</v>
      </c>
      <c r="D16870" s="4">
        <v>800000</v>
      </c>
      <c r="F16870" s="4">
        <v>104500</v>
      </c>
      <c r="G16870" s="4">
        <v>139061</v>
      </c>
      <c r="H16870" s="4">
        <v>267268</v>
      </c>
      <c r="I16870" s="4">
        <v>1310829</v>
      </c>
      <c r="J16870" s="4">
        <v>800000</v>
      </c>
    </row>
    <row r="16871" spans="2:10" x14ac:dyDescent="0.35">
      <c r="C16871" t="s">
        <v>1868</v>
      </c>
      <c r="D16871" s="4">
        <v>50000</v>
      </c>
      <c r="H16871" s="4">
        <v>3071599</v>
      </c>
      <c r="I16871" s="4">
        <v>3121599</v>
      </c>
      <c r="J16871" s="4">
        <v>50000</v>
      </c>
    </row>
    <row r="16872" spans="2:10" x14ac:dyDescent="0.35">
      <c r="C16872" t="s">
        <v>1869</v>
      </c>
      <c r="H16872" s="4">
        <v>115200</v>
      </c>
      <c r="I16872" s="4">
        <v>115200</v>
      </c>
      <c r="J16872">
        <v>0</v>
      </c>
    </row>
    <row r="16873" spans="2:10" x14ac:dyDescent="0.35">
      <c r="C16873" t="s">
        <v>1870</v>
      </c>
      <c r="E16873" s="4">
        <v>4434</v>
      </c>
      <c r="F16873" s="4">
        <v>295113</v>
      </c>
      <c r="G16873" s="4">
        <v>43949</v>
      </c>
      <c r="I16873" s="4">
        <v>343496</v>
      </c>
      <c r="J16873">
        <v>4434</v>
      </c>
    </row>
    <row r="16874" spans="2:10" x14ac:dyDescent="0.35">
      <c r="C16874" t="s">
        <v>1872</v>
      </c>
      <c r="D16874" s="4">
        <v>49000</v>
      </c>
      <c r="I16874" s="4">
        <v>49000</v>
      </c>
      <c r="J16874" s="4">
        <v>49000</v>
      </c>
    </row>
    <row r="16875" spans="2:10" x14ac:dyDescent="0.35">
      <c r="C16875" t="s">
        <v>1875</v>
      </c>
      <c r="D16875" s="4">
        <v>0</v>
      </c>
      <c r="H16875" s="4">
        <v>6975</v>
      </c>
      <c r="I16875" s="4">
        <v>6975</v>
      </c>
      <c r="J16875" s="4">
        <v>0</v>
      </c>
    </row>
    <row r="16876" spans="2:10" x14ac:dyDescent="0.35">
      <c r="C16876" t="s">
        <v>1876</v>
      </c>
      <c r="H16876" s="4">
        <v>25200</v>
      </c>
      <c r="I16876" s="4">
        <v>25200</v>
      </c>
      <c r="J16876">
        <v>0</v>
      </c>
    </row>
    <row r="16877" spans="2:10" x14ac:dyDescent="0.35">
      <c r="C16877" t="s">
        <v>1877</v>
      </c>
      <c r="D16877" s="4">
        <v>9249</v>
      </c>
      <c r="I16877" s="4">
        <v>9249</v>
      </c>
      <c r="J16877" s="4">
        <v>9249</v>
      </c>
    </row>
    <row r="16878" spans="2:10" x14ac:dyDescent="0.35">
      <c r="B16878" t="s">
        <v>55</v>
      </c>
      <c r="D16878" s="4">
        <v>908249</v>
      </c>
      <c r="E16878" s="4">
        <v>4434</v>
      </c>
      <c r="F16878" s="4">
        <v>399613</v>
      </c>
      <c r="G16878" s="4">
        <v>183010</v>
      </c>
      <c r="H16878" s="4">
        <v>3486242</v>
      </c>
      <c r="I16878" s="4">
        <v>4981548</v>
      </c>
      <c r="J16878" s="4">
        <v>912683</v>
      </c>
    </row>
    <row r="16879" spans="2:10" x14ac:dyDescent="0.35">
      <c r="B16879" t="s">
        <v>1878</v>
      </c>
      <c r="C16879" t="s">
        <v>1879</v>
      </c>
      <c r="D16879" s="4">
        <v>150054</v>
      </c>
      <c r="I16879" s="4">
        <v>150054</v>
      </c>
      <c r="J16879" s="4">
        <v>150054</v>
      </c>
    </row>
    <row r="16880" spans="2:10" x14ac:dyDescent="0.35">
      <c r="C16880" t="s">
        <v>1881</v>
      </c>
      <c r="D16880" s="4">
        <v>226254</v>
      </c>
      <c r="I16880" s="4">
        <v>226254</v>
      </c>
      <c r="J16880" s="4">
        <v>226254</v>
      </c>
    </row>
    <row r="16881" spans="1:10" x14ac:dyDescent="0.35">
      <c r="C16881" t="s">
        <v>1882</v>
      </c>
      <c r="E16881" s="4">
        <v>51718</v>
      </c>
      <c r="I16881" s="4">
        <v>51718</v>
      </c>
      <c r="J16881">
        <v>51718</v>
      </c>
    </row>
    <row r="16882" spans="1:10" x14ac:dyDescent="0.35">
      <c r="C16882" t="s">
        <v>1900</v>
      </c>
      <c r="D16882" s="4">
        <v>2486</v>
      </c>
      <c r="I16882" s="4">
        <v>2486</v>
      </c>
      <c r="J16882" s="4">
        <v>2486</v>
      </c>
    </row>
    <row r="16883" spans="1:10" x14ac:dyDescent="0.35">
      <c r="C16883" t="s">
        <v>1883</v>
      </c>
      <c r="D16883" s="4">
        <v>8198</v>
      </c>
      <c r="I16883" s="4">
        <v>8198</v>
      </c>
      <c r="J16883" s="4">
        <v>8198</v>
      </c>
    </row>
    <row r="16884" spans="1:10" x14ac:dyDescent="0.35">
      <c r="C16884" t="s">
        <v>1892</v>
      </c>
      <c r="D16884" s="4">
        <v>963</v>
      </c>
      <c r="I16884" s="4">
        <v>963</v>
      </c>
      <c r="J16884" s="4">
        <v>963</v>
      </c>
    </row>
    <row r="16885" spans="1:10" x14ac:dyDescent="0.35">
      <c r="C16885" t="s">
        <v>1884</v>
      </c>
      <c r="D16885" s="4">
        <v>12831</v>
      </c>
      <c r="I16885" s="4">
        <v>12831</v>
      </c>
      <c r="J16885" s="4">
        <v>12831</v>
      </c>
    </row>
    <row r="16886" spans="1:10" x14ac:dyDescent="0.35">
      <c r="B16886" t="s">
        <v>56</v>
      </c>
      <c r="D16886" s="4">
        <v>400786</v>
      </c>
      <c r="E16886" s="4">
        <v>51718</v>
      </c>
      <c r="I16886" s="4">
        <v>452504</v>
      </c>
      <c r="J16886" s="4">
        <v>452504</v>
      </c>
    </row>
    <row r="16887" spans="1:10" x14ac:dyDescent="0.35">
      <c r="B16887" t="s">
        <v>1887</v>
      </c>
      <c r="C16887" t="s">
        <v>1898</v>
      </c>
      <c r="D16887" s="4">
        <v>22807</v>
      </c>
      <c r="I16887" s="4">
        <v>22807</v>
      </c>
      <c r="J16887" s="4">
        <v>22807</v>
      </c>
    </row>
    <row r="16888" spans="1:10" x14ac:dyDescent="0.35">
      <c r="C16888" t="s">
        <v>1888</v>
      </c>
      <c r="H16888" s="4">
        <v>38400</v>
      </c>
      <c r="I16888" s="4">
        <v>38400</v>
      </c>
      <c r="J16888">
        <v>0</v>
      </c>
    </row>
    <row r="16889" spans="1:10" x14ac:dyDescent="0.35">
      <c r="C16889" t="s">
        <v>1889</v>
      </c>
      <c r="F16889" s="4">
        <v>42000</v>
      </c>
      <c r="I16889" s="4">
        <v>42000</v>
      </c>
      <c r="J16889">
        <v>0</v>
      </c>
    </row>
    <row r="16890" spans="1:10" x14ac:dyDescent="0.35">
      <c r="C16890" t="s">
        <v>1890</v>
      </c>
      <c r="F16890" s="4">
        <v>30000</v>
      </c>
      <c r="I16890" s="4">
        <v>30000</v>
      </c>
      <c r="J16890">
        <v>0</v>
      </c>
    </row>
    <row r="16891" spans="1:10" x14ac:dyDescent="0.35">
      <c r="C16891" t="s">
        <v>1902</v>
      </c>
      <c r="F16891" s="4">
        <v>75000</v>
      </c>
      <c r="I16891" s="4">
        <v>75000</v>
      </c>
      <c r="J16891">
        <v>0</v>
      </c>
    </row>
    <row r="16892" spans="1:10" x14ac:dyDescent="0.35">
      <c r="B16892" t="s">
        <v>58</v>
      </c>
      <c r="D16892" s="4">
        <v>22807</v>
      </c>
      <c r="F16892" s="4">
        <v>147000</v>
      </c>
      <c r="H16892" s="4">
        <v>38400</v>
      </c>
      <c r="I16892" s="4">
        <v>208207</v>
      </c>
      <c r="J16892" s="4">
        <v>22807</v>
      </c>
    </row>
    <row r="16893" spans="1:10" x14ac:dyDescent="0.35">
      <c r="A16893" t="s">
        <v>1838</v>
      </c>
      <c r="D16893" s="4">
        <v>11186601</v>
      </c>
      <c r="E16893" s="4">
        <v>1842112</v>
      </c>
      <c r="F16893" s="4">
        <v>2543654</v>
      </c>
      <c r="G16893" s="4">
        <v>193077</v>
      </c>
      <c r="H16893" s="4">
        <v>3831180</v>
      </c>
      <c r="I16893" s="4">
        <v>19596624</v>
      </c>
      <c r="J16893" s="4">
        <v>13028713</v>
      </c>
    </row>
    <row r="16894" spans="1:10" x14ac:dyDescent="0.35">
      <c r="A16894" t="s">
        <v>1512</v>
      </c>
      <c r="B16894" t="s">
        <v>1842</v>
      </c>
      <c r="C16894" t="s">
        <v>1843</v>
      </c>
      <c r="D16894" s="4">
        <v>8539258</v>
      </c>
      <c r="F16894" s="4">
        <v>4468800</v>
      </c>
      <c r="I16894" s="4">
        <v>13008058</v>
      </c>
      <c r="J16894" s="4">
        <v>8539258</v>
      </c>
    </row>
    <row r="16895" spans="1:10" x14ac:dyDescent="0.35">
      <c r="C16895" t="s">
        <v>1844</v>
      </c>
      <c r="D16895" s="4">
        <v>410460</v>
      </c>
      <c r="F16895" s="4">
        <v>333475</v>
      </c>
      <c r="H16895" s="4">
        <v>507689</v>
      </c>
      <c r="I16895" s="4">
        <v>1251624</v>
      </c>
      <c r="J16895" s="4">
        <v>410460</v>
      </c>
    </row>
    <row r="16896" spans="1:10" x14ac:dyDescent="0.35">
      <c r="C16896" t="s">
        <v>1845</v>
      </c>
      <c r="D16896" s="4">
        <v>1041360</v>
      </c>
      <c r="I16896" s="4">
        <v>1041360</v>
      </c>
      <c r="J16896" s="4">
        <v>1041360</v>
      </c>
    </row>
    <row r="16897" spans="2:10" x14ac:dyDescent="0.35">
      <c r="B16897" t="s">
        <v>51</v>
      </c>
      <c r="D16897" s="4">
        <v>9991078</v>
      </c>
      <c r="F16897" s="4">
        <v>4802275</v>
      </c>
      <c r="H16897" s="4">
        <v>507689</v>
      </c>
      <c r="I16897" s="4">
        <v>15301042</v>
      </c>
      <c r="J16897" s="4">
        <v>9991078</v>
      </c>
    </row>
    <row r="16898" spans="2:10" x14ac:dyDescent="0.35">
      <c r="B16898" t="s">
        <v>1843</v>
      </c>
      <c r="C16898" t="s">
        <v>1846</v>
      </c>
      <c r="D16898" s="4">
        <v>6565851</v>
      </c>
      <c r="I16898" s="4">
        <v>6565851</v>
      </c>
      <c r="J16898" s="4">
        <v>6565851</v>
      </c>
    </row>
    <row r="16899" spans="2:10" x14ac:dyDescent="0.35">
      <c r="C16899" t="s">
        <v>1847</v>
      </c>
      <c r="D16899" s="4">
        <v>3869127</v>
      </c>
      <c r="E16899" s="4">
        <v>1455401</v>
      </c>
      <c r="F16899" s="4">
        <v>499749</v>
      </c>
      <c r="I16899" s="4">
        <v>5824278</v>
      </c>
      <c r="J16899" s="4">
        <v>5324528</v>
      </c>
    </row>
    <row r="16900" spans="2:10" x14ac:dyDescent="0.35">
      <c r="C16900" t="s">
        <v>1848</v>
      </c>
      <c r="D16900" s="4">
        <v>42562</v>
      </c>
      <c r="I16900" s="4">
        <v>42562</v>
      </c>
      <c r="J16900" s="4">
        <v>42562</v>
      </c>
    </row>
    <row r="16901" spans="2:10" x14ac:dyDescent="0.35">
      <c r="B16901" t="s">
        <v>52</v>
      </c>
      <c r="D16901" s="4">
        <v>10477540</v>
      </c>
      <c r="E16901" s="4">
        <v>1455401</v>
      </c>
      <c r="F16901" s="4">
        <v>499749</v>
      </c>
      <c r="I16901" s="4">
        <v>12432690</v>
      </c>
      <c r="J16901" s="4">
        <v>11932941</v>
      </c>
    </row>
    <row r="16902" spans="2:10" x14ac:dyDescent="0.35">
      <c r="B16902" t="s">
        <v>1849</v>
      </c>
      <c r="C16902" t="s">
        <v>1850</v>
      </c>
      <c r="E16902" s="4">
        <v>1600000</v>
      </c>
      <c r="I16902" s="4">
        <v>1600000</v>
      </c>
      <c r="J16902">
        <v>1600000</v>
      </c>
    </row>
    <row r="16903" spans="2:10" x14ac:dyDescent="0.35">
      <c r="B16903" t="s">
        <v>53</v>
      </c>
      <c r="E16903" s="4">
        <v>1600000</v>
      </c>
      <c r="I16903" s="4">
        <v>1600000</v>
      </c>
      <c r="J16903">
        <v>1600000</v>
      </c>
    </row>
    <row r="16904" spans="2:10" x14ac:dyDescent="0.35">
      <c r="B16904" t="s">
        <v>1844</v>
      </c>
      <c r="C16904" t="s">
        <v>1851</v>
      </c>
      <c r="F16904" s="4">
        <v>11426</v>
      </c>
      <c r="I16904" s="4">
        <v>11426</v>
      </c>
      <c r="J16904">
        <v>0</v>
      </c>
    </row>
    <row r="16905" spans="2:10" x14ac:dyDescent="0.35">
      <c r="C16905" t="s">
        <v>1852</v>
      </c>
      <c r="E16905" s="4">
        <v>9541</v>
      </c>
      <c r="H16905" s="4">
        <v>2726</v>
      </c>
      <c r="I16905" s="4">
        <v>12267</v>
      </c>
      <c r="J16905">
        <v>9541</v>
      </c>
    </row>
    <row r="16906" spans="2:10" x14ac:dyDescent="0.35">
      <c r="C16906" t="s">
        <v>1853</v>
      </c>
      <c r="E16906" s="4">
        <v>770</v>
      </c>
      <c r="H16906" s="4">
        <v>13652</v>
      </c>
      <c r="I16906" s="4">
        <v>14422</v>
      </c>
      <c r="J16906">
        <v>770</v>
      </c>
    </row>
    <row r="16907" spans="2:10" x14ac:dyDescent="0.35">
      <c r="C16907" t="s">
        <v>1893</v>
      </c>
      <c r="D16907" s="4">
        <v>1195</v>
      </c>
      <c r="E16907" s="4">
        <v>3584</v>
      </c>
      <c r="H16907" s="4">
        <v>2389</v>
      </c>
      <c r="I16907" s="4">
        <v>7167</v>
      </c>
      <c r="J16907" s="4">
        <v>4779</v>
      </c>
    </row>
    <row r="16908" spans="2:10" x14ac:dyDescent="0.35">
      <c r="C16908" t="s">
        <v>1903</v>
      </c>
      <c r="D16908" s="4">
        <v>4508</v>
      </c>
      <c r="I16908" s="4">
        <v>4508</v>
      </c>
      <c r="J16908" s="4">
        <v>4508</v>
      </c>
    </row>
    <row r="16909" spans="2:10" x14ac:dyDescent="0.35">
      <c r="C16909" t="s">
        <v>1854</v>
      </c>
      <c r="D16909" s="4">
        <v>121650</v>
      </c>
      <c r="F16909" s="4">
        <v>100873</v>
      </c>
      <c r="H16909" s="4">
        <v>174847</v>
      </c>
      <c r="I16909" s="4">
        <v>397371</v>
      </c>
      <c r="J16909" s="4">
        <v>121650</v>
      </c>
    </row>
    <row r="16910" spans="2:10" x14ac:dyDescent="0.35">
      <c r="B16910" t="s">
        <v>1844</v>
      </c>
      <c r="C16910" t="s">
        <v>1919</v>
      </c>
      <c r="H16910" s="4">
        <v>1520997</v>
      </c>
      <c r="I16910" s="4">
        <v>1520997</v>
      </c>
      <c r="J16910">
        <v>0</v>
      </c>
    </row>
    <row r="16911" spans="2:10" x14ac:dyDescent="0.35">
      <c r="C16911" t="s">
        <v>1926</v>
      </c>
      <c r="H16911" s="4">
        <v>2276940</v>
      </c>
      <c r="I16911" s="4">
        <v>2276940</v>
      </c>
      <c r="J16911">
        <v>0</v>
      </c>
    </row>
    <row r="16912" spans="2:10" x14ac:dyDescent="0.35">
      <c r="C16912" t="s">
        <v>1855</v>
      </c>
      <c r="D16912" s="4">
        <v>4971</v>
      </c>
      <c r="F16912" s="4">
        <v>150849</v>
      </c>
      <c r="H16912" s="4">
        <v>305954</v>
      </c>
      <c r="I16912" s="4">
        <v>461774</v>
      </c>
      <c r="J16912" s="4">
        <v>4971</v>
      </c>
    </row>
    <row r="16913" spans="2:10" x14ac:dyDescent="0.35">
      <c r="C16913" t="s">
        <v>1856</v>
      </c>
      <c r="I16913" s="4">
        <v>0</v>
      </c>
      <c r="J16913">
        <v>0</v>
      </c>
    </row>
    <row r="16914" spans="2:10" x14ac:dyDescent="0.35">
      <c r="C16914" t="s">
        <v>1857</v>
      </c>
      <c r="D16914" s="4">
        <v>14937</v>
      </c>
      <c r="H16914" s="4">
        <v>24443</v>
      </c>
      <c r="I16914" s="4">
        <v>39380</v>
      </c>
      <c r="J16914" s="4">
        <v>14937</v>
      </c>
    </row>
    <row r="16915" spans="2:10" x14ac:dyDescent="0.35">
      <c r="C16915" t="s">
        <v>1914</v>
      </c>
      <c r="H16915" s="4">
        <v>45410</v>
      </c>
      <c r="I16915" s="4">
        <v>45410</v>
      </c>
      <c r="J16915">
        <v>0</v>
      </c>
    </row>
    <row r="16916" spans="2:10" x14ac:dyDescent="0.35">
      <c r="C16916" t="s">
        <v>1858</v>
      </c>
      <c r="D16916" s="4">
        <v>46757</v>
      </c>
      <c r="H16916" s="4">
        <v>25976</v>
      </c>
      <c r="I16916" s="4">
        <v>72733</v>
      </c>
      <c r="J16916" s="4">
        <v>46757</v>
      </c>
    </row>
    <row r="16917" spans="2:10" x14ac:dyDescent="0.35">
      <c r="C16917" t="s">
        <v>1859</v>
      </c>
      <c r="D16917" s="4">
        <v>147217</v>
      </c>
      <c r="E16917" s="4">
        <v>3</v>
      </c>
      <c r="H16917" s="4">
        <v>261538</v>
      </c>
      <c r="I16917" s="4">
        <v>408758</v>
      </c>
      <c r="J16917" s="4">
        <v>147220</v>
      </c>
    </row>
    <row r="16918" spans="2:10" x14ac:dyDescent="0.35">
      <c r="C16918" t="s">
        <v>1860</v>
      </c>
      <c r="D16918" s="4">
        <v>108703</v>
      </c>
      <c r="I16918" s="4">
        <v>108703</v>
      </c>
      <c r="J16918" s="4">
        <v>108703</v>
      </c>
    </row>
    <row r="16919" spans="2:10" x14ac:dyDescent="0.35">
      <c r="C16919" t="s">
        <v>1861</v>
      </c>
      <c r="F16919" s="4">
        <v>78348</v>
      </c>
      <c r="I16919" s="4">
        <v>78348</v>
      </c>
      <c r="J16919">
        <v>0</v>
      </c>
    </row>
    <row r="16920" spans="2:10" x14ac:dyDescent="0.35">
      <c r="C16920" t="s">
        <v>1862</v>
      </c>
      <c r="D16920" s="4">
        <v>170929</v>
      </c>
      <c r="I16920" s="4">
        <v>170929</v>
      </c>
      <c r="J16920" s="4">
        <v>170929</v>
      </c>
    </row>
    <row r="16921" spans="2:10" x14ac:dyDescent="0.35">
      <c r="B16921" t="s">
        <v>54</v>
      </c>
      <c r="D16921" s="4">
        <v>620866</v>
      </c>
      <c r="E16921" s="4">
        <v>13897</v>
      </c>
      <c r="F16921" s="4">
        <v>341497</v>
      </c>
      <c r="H16921" s="4">
        <v>4654872</v>
      </c>
      <c r="I16921" s="4">
        <v>5631132</v>
      </c>
      <c r="J16921" s="4">
        <v>634763</v>
      </c>
    </row>
    <row r="16922" spans="2:10" x14ac:dyDescent="0.35">
      <c r="B16922" t="s">
        <v>1845</v>
      </c>
      <c r="C16922" t="s">
        <v>1865</v>
      </c>
      <c r="E16922" s="4">
        <v>52867</v>
      </c>
      <c r="H16922" s="4">
        <v>31066</v>
      </c>
      <c r="I16922" s="4">
        <v>83933</v>
      </c>
      <c r="J16922">
        <v>52867</v>
      </c>
    </row>
    <row r="16923" spans="2:10" x14ac:dyDescent="0.35">
      <c r="C16923" t="s">
        <v>1866</v>
      </c>
      <c r="I16923" s="4">
        <v>0</v>
      </c>
      <c r="J16923">
        <v>0</v>
      </c>
    </row>
    <row r="16924" spans="2:10" x14ac:dyDescent="0.35">
      <c r="C16924" t="s">
        <v>1867</v>
      </c>
      <c r="D16924" s="4">
        <v>1138000</v>
      </c>
      <c r="F16924" s="4">
        <v>4500</v>
      </c>
      <c r="H16924" s="4">
        <v>1098672</v>
      </c>
      <c r="I16924" s="4">
        <v>2241172</v>
      </c>
      <c r="J16924" s="4">
        <v>1138000</v>
      </c>
    </row>
    <row r="16925" spans="2:10" x14ac:dyDescent="0.35">
      <c r="C16925" t="s">
        <v>1868</v>
      </c>
      <c r="F16925" s="4">
        <v>50000</v>
      </c>
      <c r="H16925" s="4">
        <v>1521591</v>
      </c>
      <c r="I16925" s="4">
        <v>1571591</v>
      </c>
      <c r="J16925">
        <v>0</v>
      </c>
    </row>
    <row r="16926" spans="2:10" x14ac:dyDescent="0.35">
      <c r="C16926" t="s">
        <v>1869</v>
      </c>
      <c r="H16926" s="4">
        <v>867840</v>
      </c>
      <c r="I16926" s="4">
        <v>867840</v>
      </c>
      <c r="J16926">
        <v>0</v>
      </c>
    </row>
    <row r="16927" spans="2:10" x14ac:dyDescent="0.35">
      <c r="C16927" t="s">
        <v>1870</v>
      </c>
      <c r="E16927" s="4">
        <v>2217</v>
      </c>
      <c r="F16927" s="4">
        <v>1770678</v>
      </c>
      <c r="G16927" s="4">
        <v>55899</v>
      </c>
      <c r="H16927" s="4">
        <v>20173</v>
      </c>
      <c r="I16927" s="4">
        <v>1848967</v>
      </c>
      <c r="J16927">
        <v>2217</v>
      </c>
    </row>
    <row r="16928" spans="2:10" x14ac:dyDescent="0.35">
      <c r="C16928" t="s">
        <v>1872</v>
      </c>
      <c r="D16928" s="4">
        <v>98000</v>
      </c>
      <c r="I16928" s="4">
        <v>98000</v>
      </c>
      <c r="J16928" s="4">
        <v>98000</v>
      </c>
    </row>
    <row r="16929" spans="1:10" x14ac:dyDescent="0.35">
      <c r="C16929" t="s">
        <v>1875</v>
      </c>
      <c r="H16929" s="4">
        <v>6975</v>
      </c>
      <c r="I16929" s="4">
        <v>6975</v>
      </c>
      <c r="J16929">
        <v>0</v>
      </c>
    </row>
    <row r="16930" spans="1:10" x14ac:dyDescent="0.35">
      <c r="C16930" t="s">
        <v>1876</v>
      </c>
      <c r="D16930" s="4">
        <v>34751</v>
      </c>
      <c r="H16930" s="4">
        <v>134400</v>
      </c>
      <c r="I16930" s="4">
        <v>169151</v>
      </c>
      <c r="J16930" s="4">
        <v>34751</v>
      </c>
    </row>
    <row r="16931" spans="1:10" x14ac:dyDescent="0.35">
      <c r="C16931" t="s">
        <v>1877</v>
      </c>
      <c r="E16931" s="4">
        <v>0</v>
      </c>
      <c r="I16931" s="4">
        <v>0</v>
      </c>
      <c r="J16931">
        <v>0</v>
      </c>
    </row>
    <row r="16932" spans="1:10" x14ac:dyDescent="0.35">
      <c r="B16932" t="s">
        <v>55</v>
      </c>
      <c r="D16932" s="4">
        <v>1270751</v>
      </c>
      <c r="E16932" s="4">
        <v>55084</v>
      </c>
      <c r="F16932" s="4">
        <v>1825178</v>
      </c>
      <c r="G16932" s="4">
        <v>55899</v>
      </c>
      <c r="H16932" s="4">
        <v>3680717</v>
      </c>
      <c r="I16932" s="4">
        <v>6887628</v>
      </c>
      <c r="J16932" s="4">
        <v>1325835</v>
      </c>
    </row>
    <row r="16933" spans="1:10" x14ac:dyDescent="0.35">
      <c r="B16933" t="s">
        <v>1878</v>
      </c>
      <c r="C16933" t="s">
        <v>1879</v>
      </c>
      <c r="D16933" s="4">
        <v>73313</v>
      </c>
      <c r="I16933" s="4">
        <v>73313</v>
      </c>
      <c r="J16933" s="4">
        <v>73313</v>
      </c>
    </row>
    <row r="16934" spans="1:10" x14ac:dyDescent="0.35">
      <c r="C16934" t="s">
        <v>1897</v>
      </c>
      <c r="D16934" s="4">
        <v>416</v>
      </c>
      <c r="I16934" s="4">
        <v>416</v>
      </c>
      <c r="J16934" s="4">
        <v>416</v>
      </c>
    </row>
    <row r="16935" spans="1:10" x14ac:dyDescent="0.35">
      <c r="C16935" t="s">
        <v>1881</v>
      </c>
      <c r="D16935" s="4">
        <v>177596</v>
      </c>
      <c r="I16935" s="4">
        <v>177596</v>
      </c>
      <c r="J16935" s="4">
        <v>177596</v>
      </c>
    </row>
    <row r="16936" spans="1:10" x14ac:dyDescent="0.35">
      <c r="C16936" t="s">
        <v>1900</v>
      </c>
      <c r="D16936" s="4">
        <v>11209</v>
      </c>
      <c r="I16936" s="4">
        <v>11209</v>
      </c>
      <c r="J16936" s="4">
        <v>11209</v>
      </c>
    </row>
    <row r="16937" spans="1:10" x14ac:dyDescent="0.35">
      <c r="C16937" t="s">
        <v>1892</v>
      </c>
      <c r="D16937" s="4">
        <v>4169</v>
      </c>
      <c r="I16937" s="4">
        <v>4169</v>
      </c>
      <c r="J16937" s="4">
        <v>4169</v>
      </c>
    </row>
    <row r="16938" spans="1:10" x14ac:dyDescent="0.35">
      <c r="B16938" t="s">
        <v>56</v>
      </c>
      <c r="D16938" s="4">
        <v>266704</v>
      </c>
      <c r="I16938" s="4">
        <v>266704</v>
      </c>
      <c r="J16938" s="4">
        <v>266704</v>
      </c>
    </row>
    <row r="16939" spans="1:10" x14ac:dyDescent="0.35">
      <c r="B16939" t="s">
        <v>1887</v>
      </c>
      <c r="C16939" t="s">
        <v>1888</v>
      </c>
      <c r="H16939" s="4">
        <v>96000</v>
      </c>
      <c r="I16939" s="4">
        <v>96000</v>
      </c>
      <c r="J16939">
        <v>0</v>
      </c>
    </row>
    <row r="16940" spans="1:10" x14ac:dyDescent="0.35">
      <c r="C16940" t="s">
        <v>1889</v>
      </c>
      <c r="F16940" s="4">
        <v>42000</v>
      </c>
      <c r="I16940" s="4">
        <v>42000</v>
      </c>
      <c r="J16940">
        <v>0</v>
      </c>
    </row>
    <row r="16941" spans="1:10" x14ac:dyDescent="0.35">
      <c r="C16941" t="s">
        <v>1890</v>
      </c>
      <c r="F16941" s="4">
        <v>30000</v>
      </c>
      <c r="I16941" s="4">
        <v>30000</v>
      </c>
      <c r="J16941">
        <v>0</v>
      </c>
    </row>
    <row r="16942" spans="1:10" x14ac:dyDescent="0.35">
      <c r="C16942" t="s">
        <v>1902</v>
      </c>
      <c r="F16942" s="4">
        <v>75000</v>
      </c>
      <c r="I16942" s="4">
        <v>75000</v>
      </c>
      <c r="J16942">
        <v>0</v>
      </c>
    </row>
    <row r="16943" spans="1:10" x14ac:dyDescent="0.35">
      <c r="B16943" t="s">
        <v>58</v>
      </c>
      <c r="F16943" s="4">
        <v>147000</v>
      </c>
      <c r="H16943" s="4">
        <v>96000</v>
      </c>
      <c r="I16943" s="4">
        <v>243000</v>
      </c>
      <c r="J16943">
        <v>0</v>
      </c>
    </row>
    <row r="16944" spans="1:10" x14ac:dyDescent="0.35">
      <c r="A16944" t="s">
        <v>1839</v>
      </c>
      <c r="D16944" s="4">
        <v>22626938</v>
      </c>
      <c r="E16944" s="4">
        <v>3124382</v>
      </c>
      <c r="F16944" s="4">
        <v>7615699</v>
      </c>
      <c r="G16944" s="4">
        <v>55899</v>
      </c>
      <c r="H16944" s="4">
        <v>8939278</v>
      </c>
      <c r="I16944" s="4">
        <v>42362196</v>
      </c>
      <c r="J16944" s="4">
        <v>25751320</v>
      </c>
    </row>
    <row r="16945" spans="1:10" x14ac:dyDescent="0.35">
      <c r="A16945" t="s">
        <v>1980</v>
      </c>
      <c r="B16945" t="s">
        <v>1842</v>
      </c>
      <c r="C16945" t="s">
        <v>1843</v>
      </c>
      <c r="D16945" s="4">
        <v>8173383</v>
      </c>
      <c r="F16945" s="4">
        <v>4708200</v>
      </c>
      <c r="I16945" s="4">
        <v>12881583</v>
      </c>
      <c r="J16945" s="4">
        <v>8173383</v>
      </c>
    </row>
    <row r="16946" spans="1:10" x14ac:dyDescent="0.35">
      <c r="C16946" t="s">
        <v>1844</v>
      </c>
      <c r="D16946" s="4">
        <v>908327</v>
      </c>
      <c r="E16946" s="4">
        <v>256486</v>
      </c>
      <c r="F16946" s="4">
        <v>125432</v>
      </c>
      <c r="H16946" s="4">
        <v>104400</v>
      </c>
      <c r="I16946" s="4">
        <v>1394645</v>
      </c>
      <c r="J16946" s="4">
        <v>1164813</v>
      </c>
    </row>
    <row r="16947" spans="1:10" x14ac:dyDescent="0.35">
      <c r="C16947" t="s">
        <v>1845</v>
      </c>
      <c r="D16947" s="4">
        <v>832727</v>
      </c>
      <c r="I16947" s="4">
        <v>832727</v>
      </c>
      <c r="J16947" s="4">
        <v>832727</v>
      </c>
    </row>
    <row r="16948" spans="1:10" x14ac:dyDescent="0.35">
      <c r="B16948" t="s">
        <v>51</v>
      </c>
      <c r="D16948" s="4">
        <v>9914438</v>
      </c>
      <c r="E16948" s="4">
        <v>256486</v>
      </c>
      <c r="F16948" s="4">
        <v>4833632</v>
      </c>
      <c r="H16948" s="4">
        <v>104400</v>
      </c>
      <c r="I16948" s="4">
        <v>15108955</v>
      </c>
      <c r="J16948" s="4">
        <v>10170924</v>
      </c>
    </row>
    <row r="16949" spans="1:10" x14ac:dyDescent="0.35">
      <c r="B16949" t="s">
        <v>1843</v>
      </c>
      <c r="C16949" t="s">
        <v>1846</v>
      </c>
      <c r="D16949" s="4">
        <v>5915139</v>
      </c>
      <c r="I16949" s="4">
        <v>5915139</v>
      </c>
      <c r="J16949" s="4">
        <v>5915139</v>
      </c>
    </row>
    <row r="16950" spans="1:10" x14ac:dyDescent="0.35">
      <c r="C16950" t="s">
        <v>1847</v>
      </c>
      <c r="D16950" s="4">
        <v>3820746</v>
      </c>
      <c r="F16950" s="4">
        <v>405405</v>
      </c>
      <c r="I16950" s="4">
        <v>4226152</v>
      </c>
      <c r="J16950" s="4">
        <v>3820746</v>
      </c>
    </row>
    <row r="16951" spans="1:10" x14ac:dyDescent="0.35">
      <c r="C16951" t="s">
        <v>1848</v>
      </c>
      <c r="D16951" s="4">
        <v>2905</v>
      </c>
      <c r="I16951" s="4">
        <v>2905</v>
      </c>
      <c r="J16951" s="4">
        <v>2905</v>
      </c>
    </row>
    <row r="16952" spans="1:10" x14ac:dyDescent="0.35">
      <c r="B16952" t="s">
        <v>52</v>
      </c>
      <c r="D16952" s="4">
        <v>9738791</v>
      </c>
      <c r="F16952" s="4">
        <v>405405</v>
      </c>
      <c r="I16952" s="4">
        <v>10144196</v>
      </c>
      <c r="J16952" s="4">
        <v>9738791</v>
      </c>
    </row>
    <row r="16953" spans="1:10" x14ac:dyDescent="0.35">
      <c r="B16953" t="s">
        <v>1849</v>
      </c>
      <c r="C16953" t="s">
        <v>1850</v>
      </c>
      <c r="E16953" s="4">
        <v>1600000</v>
      </c>
      <c r="I16953" s="4">
        <v>1600000</v>
      </c>
      <c r="J16953">
        <v>1600000</v>
      </c>
    </row>
    <row r="16954" spans="1:10" x14ac:dyDescent="0.35">
      <c r="B16954" t="s">
        <v>53</v>
      </c>
      <c r="E16954" s="4">
        <v>1600000</v>
      </c>
      <c r="I16954" s="4">
        <v>1600000</v>
      </c>
      <c r="J16954">
        <v>1600000</v>
      </c>
    </row>
    <row r="16955" spans="1:10" x14ac:dyDescent="0.35">
      <c r="B16955" t="s">
        <v>1844</v>
      </c>
      <c r="C16955" t="s">
        <v>1851</v>
      </c>
      <c r="D16955" s="4">
        <v>207296</v>
      </c>
      <c r="I16955" s="4">
        <v>207296</v>
      </c>
      <c r="J16955" s="4">
        <v>207296</v>
      </c>
    </row>
    <row r="16956" spans="1:10" x14ac:dyDescent="0.35">
      <c r="C16956" t="s">
        <v>1853</v>
      </c>
      <c r="D16956" s="4">
        <v>2309</v>
      </c>
      <c r="I16956" s="4">
        <v>2309</v>
      </c>
      <c r="J16956" s="4">
        <v>2309</v>
      </c>
    </row>
    <row r="16957" spans="1:10" x14ac:dyDescent="0.35">
      <c r="C16957" t="s">
        <v>1854</v>
      </c>
      <c r="D16957" s="4">
        <v>46073</v>
      </c>
      <c r="F16957" s="4">
        <v>161397</v>
      </c>
      <c r="I16957" s="4">
        <v>207470</v>
      </c>
      <c r="J16957" s="4">
        <v>46073</v>
      </c>
    </row>
    <row r="16958" spans="1:10" x14ac:dyDescent="0.35">
      <c r="C16958" t="s">
        <v>1855</v>
      </c>
      <c r="D16958" s="4">
        <v>257081</v>
      </c>
      <c r="E16958" s="4">
        <v>105203</v>
      </c>
      <c r="H16958" s="4">
        <v>8240</v>
      </c>
      <c r="I16958" s="4">
        <v>370524</v>
      </c>
      <c r="J16958" s="4">
        <v>362284</v>
      </c>
    </row>
    <row r="16959" spans="1:10" x14ac:dyDescent="0.35">
      <c r="C16959" t="s">
        <v>1856</v>
      </c>
      <c r="I16959" s="4">
        <v>0</v>
      </c>
      <c r="J16959">
        <v>0</v>
      </c>
    </row>
    <row r="16960" spans="1:10" x14ac:dyDescent="0.35">
      <c r="C16960" t="s">
        <v>1857</v>
      </c>
      <c r="D16960" s="4">
        <v>18332</v>
      </c>
      <c r="I16960" s="4">
        <v>18332</v>
      </c>
      <c r="J16960" s="4">
        <v>18332</v>
      </c>
    </row>
    <row r="16961" spans="2:10" x14ac:dyDescent="0.35">
      <c r="C16961" t="s">
        <v>1910</v>
      </c>
      <c r="D16961" s="4">
        <v>433</v>
      </c>
      <c r="I16961" s="4">
        <v>433</v>
      </c>
      <c r="J16961" s="4">
        <v>433</v>
      </c>
    </row>
    <row r="16962" spans="2:10" x14ac:dyDescent="0.35">
      <c r="C16962" t="s">
        <v>1858</v>
      </c>
      <c r="E16962" s="4">
        <v>31933</v>
      </c>
      <c r="I16962" s="4">
        <v>31933</v>
      </c>
      <c r="J16962">
        <v>31933</v>
      </c>
    </row>
    <row r="16963" spans="2:10" x14ac:dyDescent="0.35">
      <c r="C16963" t="s">
        <v>1859</v>
      </c>
      <c r="D16963" s="4">
        <v>100000</v>
      </c>
      <c r="F16963" s="4">
        <v>3</v>
      </c>
      <c r="H16963" s="4">
        <v>175000</v>
      </c>
      <c r="I16963" s="4">
        <v>275003</v>
      </c>
      <c r="J16963" s="4">
        <v>100000</v>
      </c>
    </row>
    <row r="16964" spans="2:10" x14ac:dyDescent="0.35">
      <c r="C16964" t="s">
        <v>1860</v>
      </c>
      <c r="D16964" s="4">
        <v>108703</v>
      </c>
      <c r="I16964" s="4">
        <v>108703</v>
      </c>
      <c r="J16964" s="4">
        <v>108703</v>
      </c>
    </row>
    <row r="16965" spans="2:10" x14ac:dyDescent="0.35">
      <c r="C16965" t="s">
        <v>1861</v>
      </c>
      <c r="D16965" s="4">
        <v>62026</v>
      </c>
      <c r="I16965" s="4">
        <v>62026</v>
      </c>
      <c r="J16965" s="4">
        <v>62026</v>
      </c>
    </row>
    <row r="16966" spans="2:10" x14ac:dyDescent="0.35">
      <c r="C16966" t="s">
        <v>1862</v>
      </c>
      <c r="D16966" s="4">
        <v>170929</v>
      </c>
      <c r="I16966" s="4">
        <v>170929</v>
      </c>
      <c r="J16966" s="4">
        <v>170929</v>
      </c>
    </row>
    <row r="16967" spans="2:10" x14ac:dyDescent="0.35">
      <c r="B16967" t="s">
        <v>54</v>
      </c>
      <c r="D16967" s="4">
        <v>973180</v>
      </c>
      <c r="E16967" s="4">
        <v>137136</v>
      </c>
      <c r="F16967" s="4">
        <v>161401</v>
      </c>
      <c r="H16967" s="4">
        <v>183240</v>
      </c>
      <c r="I16967" s="4">
        <v>1454956</v>
      </c>
      <c r="J16967" s="4">
        <v>1110316</v>
      </c>
    </row>
    <row r="16968" spans="2:10" x14ac:dyDescent="0.35">
      <c r="B16968" t="s">
        <v>1845</v>
      </c>
      <c r="C16968" t="s">
        <v>1865</v>
      </c>
      <c r="E16968" s="4">
        <v>52867</v>
      </c>
      <c r="I16968" s="4">
        <v>52867</v>
      </c>
      <c r="J16968">
        <v>52867</v>
      </c>
    </row>
    <row r="16969" spans="2:10" x14ac:dyDescent="0.35">
      <c r="C16969" t="s">
        <v>1866</v>
      </c>
      <c r="I16969" s="4">
        <v>0</v>
      </c>
      <c r="J16969">
        <v>0</v>
      </c>
    </row>
    <row r="16970" spans="2:10" x14ac:dyDescent="0.35">
      <c r="C16970" t="s">
        <v>1867</v>
      </c>
      <c r="D16970" s="4">
        <v>808393</v>
      </c>
      <c r="E16970" s="4">
        <v>69531</v>
      </c>
      <c r="F16970" s="4">
        <v>4500</v>
      </c>
      <c r="G16970" s="4">
        <v>100000</v>
      </c>
      <c r="H16970" s="4">
        <v>828976</v>
      </c>
      <c r="I16970" s="4">
        <v>1811400</v>
      </c>
      <c r="J16970" s="4">
        <v>877924</v>
      </c>
    </row>
    <row r="16971" spans="2:10" x14ac:dyDescent="0.35">
      <c r="C16971" t="s">
        <v>1868</v>
      </c>
      <c r="D16971" s="4">
        <v>280</v>
      </c>
      <c r="H16971" s="4">
        <v>1378345</v>
      </c>
      <c r="I16971" s="4">
        <v>1378625</v>
      </c>
      <c r="J16971" s="4">
        <v>280</v>
      </c>
    </row>
    <row r="16972" spans="2:10" x14ac:dyDescent="0.35">
      <c r="C16972" t="s">
        <v>1894</v>
      </c>
      <c r="D16972" s="4">
        <v>2872</v>
      </c>
      <c r="I16972" s="4">
        <v>2872</v>
      </c>
      <c r="J16972" s="4">
        <v>2872</v>
      </c>
    </row>
    <row r="16973" spans="2:10" x14ac:dyDescent="0.35">
      <c r="C16973" t="s">
        <v>1869</v>
      </c>
      <c r="H16973" s="4">
        <v>528000</v>
      </c>
      <c r="I16973" s="4">
        <v>528000</v>
      </c>
      <c r="J16973">
        <v>0</v>
      </c>
    </row>
    <row r="16974" spans="2:10" x14ac:dyDescent="0.35">
      <c r="C16974" t="s">
        <v>1870</v>
      </c>
      <c r="D16974" s="4">
        <v>9180</v>
      </c>
      <c r="F16974" s="4">
        <v>1377194</v>
      </c>
      <c r="H16974" s="4">
        <v>32000</v>
      </c>
      <c r="I16974" s="4">
        <v>1418374</v>
      </c>
      <c r="J16974" s="4">
        <v>9180</v>
      </c>
    </row>
    <row r="16975" spans="2:10" x14ac:dyDescent="0.35">
      <c r="C16975" t="s">
        <v>1872</v>
      </c>
      <c r="D16975" s="4">
        <v>98000</v>
      </c>
      <c r="I16975" s="4">
        <v>98000</v>
      </c>
      <c r="J16975" s="4">
        <v>98000</v>
      </c>
    </row>
    <row r="16976" spans="2:10" x14ac:dyDescent="0.35">
      <c r="C16976" t="s">
        <v>1875</v>
      </c>
      <c r="D16976" s="4">
        <v>0</v>
      </c>
      <c r="H16976" s="4">
        <v>6975</v>
      </c>
      <c r="I16976" s="4">
        <v>6975</v>
      </c>
      <c r="J16976" s="4">
        <v>0</v>
      </c>
    </row>
    <row r="16977" spans="2:10" x14ac:dyDescent="0.35">
      <c r="C16977" t="s">
        <v>1876</v>
      </c>
      <c r="D16977" s="4">
        <v>1024</v>
      </c>
      <c r="H16977" s="4">
        <v>33600</v>
      </c>
      <c r="I16977" s="4">
        <v>34624</v>
      </c>
      <c r="J16977" s="4">
        <v>1024</v>
      </c>
    </row>
    <row r="16978" spans="2:10" x14ac:dyDescent="0.35">
      <c r="C16978" t="s">
        <v>1877</v>
      </c>
      <c r="D16978" s="4">
        <v>6869</v>
      </c>
      <c r="I16978" s="4">
        <v>6869</v>
      </c>
      <c r="J16978" s="4">
        <v>6869</v>
      </c>
    </row>
    <row r="16979" spans="2:10" x14ac:dyDescent="0.35">
      <c r="B16979" t="s">
        <v>55</v>
      </c>
      <c r="D16979" s="4">
        <v>926618</v>
      </c>
      <c r="E16979" s="4">
        <v>122398</v>
      </c>
      <c r="F16979" s="4">
        <v>1381694</v>
      </c>
      <c r="G16979" s="4">
        <v>100000</v>
      </c>
      <c r="H16979" s="4">
        <v>2807896</v>
      </c>
      <c r="I16979" s="4">
        <v>5338606</v>
      </c>
      <c r="J16979" s="4">
        <v>1049016</v>
      </c>
    </row>
    <row r="16980" spans="2:10" x14ac:dyDescent="0.35">
      <c r="B16980" t="s">
        <v>1878</v>
      </c>
      <c r="C16980" t="s">
        <v>1879</v>
      </c>
      <c r="D16980" s="4">
        <v>155875</v>
      </c>
      <c r="I16980" s="4">
        <v>155875</v>
      </c>
      <c r="J16980" s="4">
        <v>155875</v>
      </c>
    </row>
    <row r="16981" spans="2:10" x14ac:dyDescent="0.35">
      <c r="C16981" t="s">
        <v>1897</v>
      </c>
      <c r="D16981" s="4">
        <v>2139</v>
      </c>
      <c r="I16981" s="4">
        <v>2139</v>
      </c>
      <c r="J16981" s="4">
        <v>2139</v>
      </c>
    </row>
    <row r="16982" spans="2:10" x14ac:dyDescent="0.35">
      <c r="C16982" t="s">
        <v>1881</v>
      </c>
      <c r="D16982" s="4">
        <v>245072</v>
      </c>
      <c r="I16982" s="4">
        <v>245072</v>
      </c>
      <c r="J16982" s="4">
        <v>245072</v>
      </c>
    </row>
    <row r="16983" spans="2:10" x14ac:dyDescent="0.35">
      <c r="C16983" t="s">
        <v>1895</v>
      </c>
      <c r="D16983" s="4">
        <v>142440</v>
      </c>
      <c r="I16983" s="4">
        <v>142440</v>
      </c>
      <c r="J16983" s="4">
        <v>142440</v>
      </c>
    </row>
    <row r="16984" spans="2:10" x14ac:dyDescent="0.35">
      <c r="C16984" t="s">
        <v>1882</v>
      </c>
      <c r="E16984" s="4">
        <v>101236</v>
      </c>
      <c r="I16984" s="4">
        <v>101236</v>
      </c>
      <c r="J16984">
        <v>101236</v>
      </c>
    </row>
    <row r="16985" spans="2:10" x14ac:dyDescent="0.35">
      <c r="C16985" t="s">
        <v>1892</v>
      </c>
      <c r="D16985" s="4">
        <v>3424</v>
      </c>
      <c r="I16985" s="4">
        <v>3424</v>
      </c>
      <c r="J16985" s="4">
        <v>3424</v>
      </c>
    </row>
    <row r="16986" spans="2:10" x14ac:dyDescent="0.35">
      <c r="C16986" t="s">
        <v>1884</v>
      </c>
      <c r="D16986" s="4">
        <v>16330</v>
      </c>
      <c r="I16986" s="4">
        <v>16330</v>
      </c>
      <c r="J16986" s="4">
        <v>16330</v>
      </c>
    </row>
    <row r="16987" spans="2:10" x14ac:dyDescent="0.35">
      <c r="B16987" t="s">
        <v>56</v>
      </c>
      <c r="D16987" s="4">
        <v>565280</v>
      </c>
      <c r="E16987" s="4">
        <v>101236</v>
      </c>
      <c r="I16987" s="4">
        <v>666515</v>
      </c>
      <c r="J16987" s="4">
        <v>666516</v>
      </c>
    </row>
    <row r="16988" spans="2:10" x14ac:dyDescent="0.35">
      <c r="B16988" t="s">
        <v>1885</v>
      </c>
      <c r="C16988" t="s">
        <v>1886</v>
      </c>
      <c r="F16988" s="4">
        <v>23566</v>
      </c>
      <c r="I16988" s="4">
        <v>23566</v>
      </c>
      <c r="J16988">
        <v>0</v>
      </c>
    </row>
    <row r="16989" spans="2:10" x14ac:dyDescent="0.35">
      <c r="B16989" t="s">
        <v>57</v>
      </c>
      <c r="F16989" s="4">
        <v>23566</v>
      </c>
      <c r="I16989" s="4">
        <v>23566</v>
      </c>
      <c r="J16989">
        <v>0</v>
      </c>
    </row>
    <row r="16990" spans="2:10" x14ac:dyDescent="0.35">
      <c r="B16990" t="s">
        <v>1887</v>
      </c>
      <c r="C16990" t="s">
        <v>1898</v>
      </c>
      <c r="D16990" s="4">
        <v>7602</v>
      </c>
      <c r="I16990" s="4">
        <v>7602</v>
      </c>
      <c r="J16990" s="4">
        <v>7602</v>
      </c>
    </row>
    <row r="16991" spans="2:10" x14ac:dyDescent="0.35">
      <c r="C16991" t="s">
        <v>1888</v>
      </c>
      <c r="H16991" s="4">
        <v>144000</v>
      </c>
      <c r="I16991" s="4">
        <v>144000</v>
      </c>
      <c r="J16991">
        <v>0</v>
      </c>
    </row>
    <row r="16992" spans="2:10" x14ac:dyDescent="0.35">
      <c r="C16992" t="s">
        <v>1889</v>
      </c>
      <c r="F16992" s="4">
        <v>105000</v>
      </c>
      <c r="I16992" s="4">
        <v>105000</v>
      </c>
      <c r="J16992">
        <v>0</v>
      </c>
    </row>
    <row r="16993" spans="1:10" x14ac:dyDescent="0.35">
      <c r="C16993" t="s">
        <v>1890</v>
      </c>
      <c r="F16993" s="4">
        <v>75000</v>
      </c>
      <c r="I16993" s="4">
        <v>75000</v>
      </c>
      <c r="J16993">
        <v>0</v>
      </c>
    </row>
    <row r="16994" spans="1:10" x14ac:dyDescent="0.35">
      <c r="C16994" t="s">
        <v>1902</v>
      </c>
      <c r="F16994" s="4">
        <v>150000</v>
      </c>
      <c r="I16994" s="4">
        <v>150000</v>
      </c>
      <c r="J16994">
        <v>0</v>
      </c>
    </row>
    <row r="16995" spans="1:10" x14ac:dyDescent="0.35">
      <c r="B16995" t="s">
        <v>58</v>
      </c>
      <c r="D16995" s="4">
        <v>7602</v>
      </c>
      <c r="F16995" s="4">
        <v>330000</v>
      </c>
      <c r="H16995" s="4">
        <v>144000</v>
      </c>
      <c r="I16995" s="4">
        <v>481602</v>
      </c>
      <c r="J16995" s="4">
        <v>7602</v>
      </c>
    </row>
    <row r="16996" spans="1:10" x14ac:dyDescent="0.35">
      <c r="A16996" t="s">
        <v>1840</v>
      </c>
      <c r="D16996" s="4">
        <v>22125908</v>
      </c>
      <c r="E16996" s="4">
        <v>2217255</v>
      </c>
      <c r="F16996" s="4">
        <v>7135698</v>
      </c>
      <c r="G16996" s="4">
        <v>100000</v>
      </c>
      <c r="H16996" s="4">
        <v>3239535</v>
      </c>
      <c r="I16996" s="4">
        <v>34818396</v>
      </c>
      <c r="J16996" s="4">
        <v>24343163</v>
      </c>
    </row>
    <row r="16997" spans="1:10" x14ac:dyDescent="0.35">
      <c r="A16997" t="s">
        <v>1518</v>
      </c>
      <c r="B16997" t="s">
        <v>1842</v>
      </c>
      <c r="C16997" t="s">
        <v>1843</v>
      </c>
      <c r="D16997" s="4">
        <v>34063731</v>
      </c>
      <c r="F16997" s="4">
        <v>9576000</v>
      </c>
      <c r="I16997" s="4">
        <v>43639731</v>
      </c>
      <c r="J16997" s="4">
        <v>34063731</v>
      </c>
    </row>
    <row r="16998" spans="1:10" x14ac:dyDescent="0.35">
      <c r="C16998" t="s">
        <v>1844</v>
      </c>
      <c r="D16998" s="4">
        <v>1329855</v>
      </c>
      <c r="E16998" s="4">
        <v>527677</v>
      </c>
      <c r="F16998" s="4">
        <v>16749</v>
      </c>
      <c r="H16998" s="4">
        <v>2488168</v>
      </c>
      <c r="I16998" s="4">
        <v>4362449</v>
      </c>
      <c r="J16998" s="4">
        <v>1857532</v>
      </c>
    </row>
    <row r="16999" spans="1:10" x14ac:dyDescent="0.35">
      <c r="C16999" t="s">
        <v>1845</v>
      </c>
      <c r="D16999" s="4">
        <v>3458872</v>
      </c>
      <c r="I16999" s="4">
        <v>3458872</v>
      </c>
      <c r="J16999" s="4">
        <v>3458872</v>
      </c>
    </row>
    <row r="17000" spans="1:10" x14ac:dyDescent="0.35">
      <c r="B17000" t="s">
        <v>51</v>
      </c>
      <c r="D17000" s="4">
        <v>38852458</v>
      </c>
      <c r="E17000" s="4">
        <v>527677</v>
      </c>
      <c r="F17000" s="4">
        <v>9592749</v>
      </c>
      <c r="H17000" s="4">
        <v>2488168</v>
      </c>
      <c r="I17000" s="4">
        <v>51461052</v>
      </c>
      <c r="J17000" s="4">
        <v>39380135</v>
      </c>
    </row>
    <row r="17001" spans="1:10" x14ac:dyDescent="0.35">
      <c r="B17001" t="s">
        <v>1843</v>
      </c>
      <c r="C17001" t="s">
        <v>1846</v>
      </c>
      <c r="D17001" s="4">
        <v>7790357</v>
      </c>
      <c r="G17001" s="4">
        <v>3009388</v>
      </c>
      <c r="H17001" s="4">
        <v>3402585</v>
      </c>
      <c r="I17001" s="4">
        <v>14202330</v>
      </c>
      <c r="J17001" s="4">
        <v>7790357</v>
      </c>
    </row>
    <row r="17002" spans="1:10" x14ac:dyDescent="0.35">
      <c r="C17002" t="s">
        <v>1847</v>
      </c>
      <c r="D17002" s="4">
        <v>13663461</v>
      </c>
      <c r="F17002" s="4">
        <v>1013514</v>
      </c>
      <c r="G17002" s="4">
        <v>11247</v>
      </c>
      <c r="I17002" s="4">
        <v>14688221</v>
      </c>
      <c r="J17002" s="4">
        <v>13663461</v>
      </c>
    </row>
    <row r="17003" spans="1:10" x14ac:dyDescent="0.35">
      <c r="C17003" t="s">
        <v>1848</v>
      </c>
      <c r="D17003" s="4">
        <v>11535</v>
      </c>
      <c r="I17003" s="4">
        <v>11535</v>
      </c>
      <c r="J17003" s="4">
        <v>11535</v>
      </c>
    </row>
    <row r="17004" spans="1:10" x14ac:dyDescent="0.35">
      <c r="B17004" t="s">
        <v>52</v>
      </c>
      <c r="D17004" s="4">
        <v>21465353</v>
      </c>
      <c r="F17004" s="4">
        <v>1013514</v>
      </c>
      <c r="G17004" s="4">
        <v>3020635</v>
      </c>
      <c r="H17004" s="4">
        <v>3402585</v>
      </c>
      <c r="I17004" s="4">
        <v>28902086</v>
      </c>
      <c r="J17004" s="4">
        <v>21465353</v>
      </c>
    </row>
    <row r="17005" spans="1:10" x14ac:dyDescent="0.35">
      <c r="B17005" t="s">
        <v>1849</v>
      </c>
      <c r="C17005" t="s">
        <v>1896</v>
      </c>
      <c r="G17005" s="4">
        <v>98243</v>
      </c>
      <c r="I17005" s="4">
        <v>98243</v>
      </c>
      <c r="J17005">
        <v>0</v>
      </c>
    </row>
    <row r="17006" spans="1:10" x14ac:dyDescent="0.35">
      <c r="C17006" t="s">
        <v>1850</v>
      </c>
      <c r="G17006" s="4">
        <v>4800000</v>
      </c>
      <c r="I17006" s="4">
        <v>4800000</v>
      </c>
      <c r="J17006">
        <v>0</v>
      </c>
    </row>
    <row r="17007" spans="1:10" x14ac:dyDescent="0.35">
      <c r="B17007" t="s">
        <v>53</v>
      </c>
      <c r="G17007" s="4">
        <v>4898243</v>
      </c>
      <c r="I17007" s="4">
        <v>4898243</v>
      </c>
      <c r="J17007">
        <v>0</v>
      </c>
    </row>
    <row r="17008" spans="1:10" x14ac:dyDescent="0.35">
      <c r="B17008" t="s">
        <v>1844</v>
      </c>
      <c r="C17008" t="s">
        <v>1851</v>
      </c>
      <c r="D17008" s="4">
        <v>653850</v>
      </c>
      <c r="F17008" s="4">
        <v>303599</v>
      </c>
      <c r="I17008" s="4">
        <v>957449</v>
      </c>
      <c r="J17008" s="4">
        <v>653850</v>
      </c>
    </row>
    <row r="17009" spans="2:10" x14ac:dyDescent="0.35">
      <c r="C17009" t="s">
        <v>1852</v>
      </c>
      <c r="D17009" s="4">
        <v>6833</v>
      </c>
      <c r="E17009" s="4">
        <v>17288</v>
      </c>
      <c r="I17009" s="4">
        <v>24121</v>
      </c>
      <c r="J17009" s="4">
        <v>24121</v>
      </c>
    </row>
    <row r="17010" spans="2:10" x14ac:dyDescent="0.35">
      <c r="C17010" t="s">
        <v>1853</v>
      </c>
      <c r="D17010" s="4">
        <v>5387</v>
      </c>
      <c r="E17010" s="4">
        <v>15539</v>
      </c>
      <c r="F17010" s="4">
        <v>770</v>
      </c>
      <c r="G17010" s="4">
        <v>5387</v>
      </c>
      <c r="I17010" s="4">
        <v>27082</v>
      </c>
      <c r="J17010" s="4">
        <v>20926</v>
      </c>
    </row>
    <row r="17011" spans="2:10" x14ac:dyDescent="0.35">
      <c r="C17011" t="s">
        <v>1893</v>
      </c>
      <c r="E17011" s="4">
        <v>4104</v>
      </c>
      <c r="I17011" s="4">
        <v>4104</v>
      </c>
      <c r="J17011">
        <v>4104</v>
      </c>
    </row>
    <row r="17012" spans="2:10" x14ac:dyDescent="0.35">
      <c r="C17012" t="s">
        <v>1854</v>
      </c>
      <c r="D17012" s="4">
        <v>390044</v>
      </c>
      <c r="I17012" s="4">
        <v>390044</v>
      </c>
      <c r="J17012" s="4">
        <v>390044</v>
      </c>
    </row>
    <row r="17013" spans="2:10" x14ac:dyDescent="0.35">
      <c r="C17013" t="s">
        <v>1855</v>
      </c>
      <c r="D17013" s="4">
        <v>247615</v>
      </c>
      <c r="E17013" s="4">
        <v>0</v>
      </c>
      <c r="F17013" s="4">
        <v>100250</v>
      </c>
      <c r="H17013" s="4">
        <v>52914</v>
      </c>
      <c r="I17013" s="4">
        <v>400779</v>
      </c>
      <c r="J17013" s="4">
        <v>247615</v>
      </c>
    </row>
    <row r="17014" spans="2:10" x14ac:dyDescent="0.35">
      <c r="C17014" t="s">
        <v>1856</v>
      </c>
      <c r="E17014" s="4">
        <v>800</v>
      </c>
      <c r="F17014" s="4">
        <v>54152</v>
      </c>
      <c r="I17014" s="4">
        <v>54952</v>
      </c>
      <c r="J17014">
        <v>800</v>
      </c>
    </row>
    <row r="17015" spans="2:10" x14ac:dyDescent="0.35">
      <c r="C17015" t="s">
        <v>1857</v>
      </c>
      <c r="D17015" s="4">
        <v>61107</v>
      </c>
      <c r="I17015" s="4">
        <v>61107</v>
      </c>
      <c r="J17015" s="4">
        <v>61107</v>
      </c>
    </row>
    <row r="17016" spans="2:10" x14ac:dyDescent="0.35">
      <c r="C17016" t="s">
        <v>1858</v>
      </c>
      <c r="D17016" s="4">
        <v>4022</v>
      </c>
      <c r="E17016" s="4">
        <v>9997</v>
      </c>
      <c r="F17016" s="4">
        <v>52287</v>
      </c>
      <c r="H17016" s="4">
        <v>64353</v>
      </c>
      <c r="I17016" s="4">
        <v>130659</v>
      </c>
      <c r="J17016" s="4">
        <v>14019</v>
      </c>
    </row>
    <row r="17017" spans="2:10" x14ac:dyDescent="0.35">
      <c r="C17017" t="s">
        <v>1859</v>
      </c>
      <c r="D17017" s="4">
        <v>365739</v>
      </c>
      <c r="E17017" s="4">
        <v>105424</v>
      </c>
      <c r="F17017" s="4">
        <v>325000</v>
      </c>
      <c r="G17017" s="4">
        <v>10</v>
      </c>
      <c r="H17017" s="4">
        <v>433052</v>
      </c>
      <c r="I17017" s="4">
        <v>1229225</v>
      </c>
      <c r="J17017" s="4">
        <v>471163</v>
      </c>
    </row>
    <row r="17018" spans="2:10" x14ac:dyDescent="0.35">
      <c r="C17018" t="s">
        <v>1860</v>
      </c>
      <c r="H17018" s="4">
        <v>326109</v>
      </c>
      <c r="I17018" s="4">
        <v>326109</v>
      </c>
      <c r="J17018">
        <v>0</v>
      </c>
    </row>
    <row r="17019" spans="2:10" x14ac:dyDescent="0.35">
      <c r="C17019" t="s">
        <v>1861</v>
      </c>
      <c r="D17019" s="4">
        <v>152392</v>
      </c>
      <c r="F17019" s="4">
        <v>75084</v>
      </c>
      <c r="I17019" s="4">
        <v>227476</v>
      </c>
      <c r="J17019" s="4">
        <v>152392</v>
      </c>
    </row>
    <row r="17020" spans="2:10" x14ac:dyDescent="0.35">
      <c r="C17020" t="s">
        <v>1862</v>
      </c>
      <c r="H17020" s="4">
        <v>769178</v>
      </c>
      <c r="I17020" s="4">
        <v>769178</v>
      </c>
      <c r="J17020">
        <v>0</v>
      </c>
    </row>
    <row r="17021" spans="2:10" x14ac:dyDescent="0.35">
      <c r="C17021" t="s">
        <v>1863</v>
      </c>
      <c r="E17021" s="4">
        <v>23340</v>
      </c>
      <c r="F17021" s="4">
        <v>7780</v>
      </c>
      <c r="H17021" s="4">
        <v>7780</v>
      </c>
      <c r="I17021" s="4">
        <v>38900</v>
      </c>
      <c r="J17021">
        <v>23340</v>
      </c>
    </row>
    <row r="17022" spans="2:10" x14ac:dyDescent="0.35">
      <c r="B17022" t="s">
        <v>54</v>
      </c>
      <c r="D17022" s="4">
        <v>1886989</v>
      </c>
      <c r="E17022" s="4">
        <v>176492</v>
      </c>
      <c r="F17022" s="4">
        <v>918920</v>
      </c>
      <c r="G17022" s="4">
        <v>5397</v>
      </c>
      <c r="H17022" s="4">
        <v>1653387</v>
      </c>
      <c r="I17022" s="4">
        <v>4641184</v>
      </c>
      <c r="J17022" s="4">
        <v>2063481</v>
      </c>
    </row>
    <row r="17023" spans="2:10" x14ac:dyDescent="0.35">
      <c r="B17023" t="s">
        <v>1845</v>
      </c>
      <c r="C17023" t="s">
        <v>1865</v>
      </c>
      <c r="D17023" s="4">
        <v>47409</v>
      </c>
      <c r="H17023" s="4">
        <v>87842</v>
      </c>
      <c r="I17023" s="4">
        <v>135251</v>
      </c>
      <c r="J17023" s="4">
        <v>47409</v>
      </c>
    </row>
    <row r="17024" spans="2:10" x14ac:dyDescent="0.35">
      <c r="C17024" t="s">
        <v>1866</v>
      </c>
      <c r="D17024" s="4">
        <v>670</v>
      </c>
      <c r="I17024" s="4">
        <v>670</v>
      </c>
      <c r="J17024" s="4">
        <v>670</v>
      </c>
    </row>
    <row r="17025" spans="2:10" x14ac:dyDescent="0.35">
      <c r="B17025" t="s">
        <v>1845</v>
      </c>
      <c r="C17025" t="s">
        <v>1867</v>
      </c>
      <c r="D17025" s="4">
        <v>1607935</v>
      </c>
      <c r="E17025" s="4">
        <v>9000</v>
      </c>
      <c r="F17025" s="4">
        <v>253336</v>
      </c>
      <c r="H17025" s="4">
        <v>2269282</v>
      </c>
      <c r="I17025" s="4">
        <v>4139553</v>
      </c>
      <c r="J17025" s="4">
        <v>1616935</v>
      </c>
    </row>
    <row r="17026" spans="2:10" x14ac:dyDescent="0.35">
      <c r="C17026" t="s">
        <v>1868</v>
      </c>
      <c r="D17026" s="4">
        <v>24163</v>
      </c>
      <c r="E17026" s="4">
        <v>5259</v>
      </c>
      <c r="H17026" s="4">
        <v>3909760</v>
      </c>
      <c r="I17026" s="4">
        <v>3939182</v>
      </c>
      <c r="J17026" s="4">
        <v>29422</v>
      </c>
    </row>
    <row r="17027" spans="2:10" x14ac:dyDescent="0.35">
      <c r="C17027" t="s">
        <v>1894</v>
      </c>
      <c r="D17027" s="4">
        <v>9270</v>
      </c>
      <c r="I17027" s="4">
        <v>9270</v>
      </c>
      <c r="J17027" s="4">
        <v>9270</v>
      </c>
    </row>
    <row r="17028" spans="2:10" x14ac:dyDescent="0.35">
      <c r="C17028" t="s">
        <v>1869</v>
      </c>
      <c r="H17028" s="4">
        <v>1170240</v>
      </c>
      <c r="I17028" s="4">
        <v>1170240</v>
      </c>
      <c r="J17028">
        <v>0</v>
      </c>
    </row>
    <row r="17029" spans="2:10" x14ac:dyDescent="0.35">
      <c r="C17029" t="s">
        <v>1870</v>
      </c>
      <c r="D17029" s="4">
        <v>20476</v>
      </c>
      <c r="E17029" s="4">
        <v>48774</v>
      </c>
      <c r="F17029" s="4">
        <v>5961283</v>
      </c>
      <c r="H17029" s="4">
        <v>64000</v>
      </c>
      <c r="I17029" s="4">
        <v>6094532</v>
      </c>
      <c r="J17029" s="4">
        <v>69250</v>
      </c>
    </row>
    <row r="17030" spans="2:10" x14ac:dyDescent="0.35">
      <c r="C17030" t="s">
        <v>1871</v>
      </c>
      <c r="D17030" s="4">
        <v>73845</v>
      </c>
      <c r="E17030" s="4">
        <v>4330000</v>
      </c>
      <c r="F17030" s="4">
        <v>40931</v>
      </c>
      <c r="H17030" s="4">
        <v>103663</v>
      </c>
      <c r="I17030" s="4">
        <v>4548439</v>
      </c>
      <c r="J17030" s="4">
        <v>4403845</v>
      </c>
    </row>
    <row r="17031" spans="2:10" x14ac:dyDescent="0.35">
      <c r="C17031" t="s">
        <v>1872</v>
      </c>
      <c r="D17031" s="4">
        <v>294000</v>
      </c>
      <c r="I17031" s="4">
        <v>294000</v>
      </c>
      <c r="J17031" s="4">
        <v>294000</v>
      </c>
    </row>
    <row r="17032" spans="2:10" x14ac:dyDescent="0.35">
      <c r="C17032" t="s">
        <v>1873</v>
      </c>
      <c r="D17032" s="4">
        <v>21937</v>
      </c>
      <c r="I17032" s="4">
        <v>21937</v>
      </c>
      <c r="J17032" s="4">
        <v>21937</v>
      </c>
    </row>
    <row r="17033" spans="2:10" x14ac:dyDescent="0.35">
      <c r="C17033" t="s">
        <v>1874</v>
      </c>
      <c r="D17033" s="4">
        <v>2766</v>
      </c>
      <c r="I17033" s="4">
        <v>2766</v>
      </c>
      <c r="J17033" s="4">
        <v>2766</v>
      </c>
    </row>
    <row r="17034" spans="2:10" x14ac:dyDescent="0.35">
      <c r="C17034" t="s">
        <v>1875</v>
      </c>
      <c r="H17034" s="4">
        <v>29061</v>
      </c>
      <c r="I17034" s="4">
        <v>29061</v>
      </c>
      <c r="J17034">
        <v>0</v>
      </c>
    </row>
    <row r="17035" spans="2:10" x14ac:dyDescent="0.35">
      <c r="C17035" t="s">
        <v>1876</v>
      </c>
      <c r="D17035" s="4">
        <v>66342</v>
      </c>
      <c r="H17035" s="4">
        <v>672000</v>
      </c>
      <c r="I17035" s="4">
        <v>738342</v>
      </c>
      <c r="J17035" s="4">
        <v>66342</v>
      </c>
    </row>
    <row r="17036" spans="2:10" x14ac:dyDescent="0.35">
      <c r="C17036" t="s">
        <v>1877</v>
      </c>
      <c r="D17036" s="4">
        <v>106368</v>
      </c>
      <c r="I17036" s="4">
        <v>106368</v>
      </c>
      <c r="J17036" s="4">
        <v>106368</v>
      </c>
    </row>
    <row r="17037" spans="2:10" x14ac:dyDescent="0.35">
      <c r="B17037" t="s">
        <v>55</v>
      </c>
      <c r="D17037" s="4">
        <v>2275181</v>
      </c>
      <c r="E17037" s="4">
        <v>4393033</v>
      </c>
      <c r="F17037" s="4">
        <v>6255550</v>
      </c>
      <c r="H17037" s="4">
        <v>8305847</v>
      </c>
      <c r="I17037" s="4">
        <v>21229611</v>
      </c>
      <c r="J17037" s="4">
        <v>6668214</v>
      </c>
    </row>
    <row r="17038" spans="2:10" x14ac:dyDescent="0.35">
      <c r="B17038" t="s">
        <v>1878</v>
      </c>
      <c r="C17038" t="s">
        <v>1879</v>
      </c>
      <c r="D17038" s="4">
        <v>676738</v>
      </c>
      <c r="I17038" s="4">
        <v>676738</v>
      </c>
      <c r="J17038" s="4">
        <v>676738</v>
      </c>
    </row>
    <row r="17039" spans="2:10" x14ac:dyDescent="0.35">
      <c r="C17039" t="s">
        <v>1907</v>
      </c>
      <c r="D17039" s="4">
        <v>491</v>
      </c>
      <c r="I17039" s="4">
        <v>491</v>
      </c>
      <c r="J17039" s="4">
        <v>491</v>
      </c>
    </row>
    <row r="17040" spans="2:10" x14ac:dyDescent="0.35">
      <c r="C17040" t="s">
        <v>1880</v>
      </c>
      <c r="D17040" s="4">
        <v>1527795</v>
      </c>
      <c r="I17040" s="4">
        <v>1527795</v>
      </c>
      <c r="J17040" s="4">
        <v>1527795</v>
      </c>
    </row>
    <row r="17041" spans="1:10" x14ac:dyDescent="0.35">
      <c r="C17041" t="s">
        <v>1881</v>
      </c>
      <c r="D17041" s="4">
        <v>231881</v>
      </c>
      <c r="I17041" s="4">
        <v>231881</v>
      </c>
      <c r="J17041" s="4">
        <v>231881</v>
      </c>
    </row>
    <row r="17042" spans="1:10" x14ac:dyDescent="0.35">
      <c r="C17042" t="s">
        <v>1895</v>
      </c>
      <c r="D17042" s="4">
        <v>312418</v>
      </c>
      <c r="I17042" s="4">
        <v>312418</v>
      </c>
      <c r="J17042" s="4">
        <v>312418</v>
      </c>
    </row>
    <row r="17043" spans="1:10" x14ac:dyDescent="0.35">
      <c r="C17043" t="s">
        <v>1882</v>
      </c>
      <c r="D17043" s="4">
        <v>143</v>
      </c>
      <c r="F17043" s="4">
        <v>198069</v>
      </c>
      <c r="I17043" s="4">
        <v>198213</v>
      </c>
      <c r="J17043" s="4">
        <v>143</v>
      </c>
    </row>
    <row r="17044" spans="1:10" x14ac:dyDescent="0.35">
      <c r="C17044" t="s">
        <v>1900</v>
      </c>
      <c r="D17044" s="4">
        <v>3044</v>
      </c>
      <c r="I17044" s="4">
        <v>3044</v>
      </c>
      <c r="J17044" s="4">
        <v>3044</v>
      </c>
    </row>
    <row r="17045" spans="1:10" x14ac:dyDescent="0.35">
      <c r="C17045" t="s">
        <v>1883</v>
      </c>
      <c r="D17045" s="4">
        <v>14879</v>
      </c>
      <c r="I17045" s="4">
        <v>14879</v>
      </c>
      <c r="J17045" s="4">
        <v>14879</v>
      </c>
    </row>
    <row r="17046" spans="1:10" x14ac:dyDescent="0.35">
      <c r="C17046" t="s">
        <v>1884</v>
      </c>
      <c r="D17046" s="4">
        <v>64153</v>
      </c>
      <c r="I17046" s="4">
        <v>64153</v>
      </c>
      <c r="J17046" s="4">
        <v>64153</v>
      </c>
    </row>
    <row r="17047" spans="1:10" x14ac:dyDescent="0.35">
      <c r="B17047" t="s">
        <v>56</v>
      </c>
      <c r="D17047" s="4">
        <v>2831541</v>
      </c>
      <c r="F17047" s="4">
        <v>198069</v>
      </c>
      <c r="I17047" s="4">
        <v>3029610</v>
      </c>
      <c r="J17047" s="4">
        <v>2831541</v>
      </c>
    </row>
    <row r="17048" spans="1:10" x14ac:dyDescent="0.35">
      <c r="B17048" t="s">
        <v>1885</v>
      </c>
      <c r="C17048" t="s">
        <v>1886</v>
      </c>
      <c r="D17048" s="4">
        <v>197954</v>
      </c>
      <c r="I17048" s="4">
        <v>197954</v>
      </c>
      <c r="J17048" s="4">
        <v>197954</v>
      </c>
    </row>
    <row r="17049" spans="1:10" x14ac:dyDescent="0.35">
      <c r="B17049" t="s">
        <v>57</v>
      </c>
      <c r="D17049" s="4">
        <v>197954</v>
      </c>
      <c r="I17049" s="4">
        <v>197954</v>
      </c>
      <c r="J17049" s="4">
        <v>197954</v>
      </c>
    </row>
    <row r="17050" spans="1:10" x14ac:dyDescent="0.35">
      <c r="B17050" t="s">
        <v>1887</v>
      </c>
      <c r="C17050" t="s">
        <v>1888</v>
      </c>
      <c r="H17050" s="4">
        <v>960000</v>
      </c>
      <c r="I17050" s="4">
        <v>960000</v>
      </c>
      <c r="J17050">
        <v>0</v>
      </c>
    </row>
    <row r="17051" spans="1:10" x14ac:dyDescent="0.35">
      <c r="C17051" t="s">
        <v>1901</v>
      </c>
      <c r="F17051" s="4">
        <v>1500000</v>
      </c>
      <c r="I17051" s="4">
        <v>1500000</v>
      </c>
      <c r="J17051">
        <v>0</v>
      </c>
    </row>
    <row r="17052" spans="1:10" x14ac:dyDescent="0.35">
      <c r="C17052" t="s">
        <v>1889</v>
      </c>
      <c r="F17052" s="4">
        <v>105000</v>
      </c>
      <c r="I17052" s="4">
        <v>105000</v>
      </c>
      <c r="J17052">
        <v>0</v>
      </c>
    </row>
    <row r="17053" spans="1:10" x14ac:dyDescent="0.35">
      <c r="C17053" t="s">
        <v>1890</v>
      </c>
      <c r="F17053" s="4">
        <v>75000</v>
      </c>
      <c r="I17053" s="4">
        <v>75000</v>
      </c>
      <c r="J17053">
        <v>0</v>
      </c>
    </row>
    <row r="17054" spans="1:10" x14ac:dyDescent="0.35">
      <c r="C17054" t="s">
        <v>1902</v>
      </c>
      <c r="F17054" s="4">
        <v>3000000</v>
      </c>
      <c r="I17054" s="4">
        <v>3000000</v>
      </c>
      <c r="J17054">
        <v>0</v>
      </c>
    </row>
    <row r="17055" spans="1:10" x14ac:dyDescent="0.35">
      <c r="B17055" t="s">
        <v>58</v>
      </c>
      <c r="F17055" s="4">
        <v>4680000</v>
      </c>
      <c r="H17055" s="4">
        <v>960000</v>
      </c>
      <c r="I17055" s="4">
        <v>5640000</v>
      </c>
      <c r="J17055">
        <v>0</v>
      </c>
    </row>
    <row r="17056" spans="1:10" x14ac:dyDescent="0.35">
      <c r="A17056" t="s">
        <v>1841</v>
      </c>
      <c r="D17056" s="4">
        <v>67509476</v>
      </c>
      <c r="E17056" s="4">
        <v>5097203</v>
      </c>
      <c r="F17056" s="4">
        <v>22658802</v>
      </c>
      <c r="G17056" s="4">
        <v>7924274</v>
      </c>
      <c r="H17056" s="4">
        <v>16809986</v>
      </c>
      <c r="I17056" s="4">
        <v>119999741</v>
      </c>
      <c r="J17056" s="4">
        <v>72606679</v>
      </c>
    </row>
    <row r="17057" spans="1:10" x14ac:dyDescent="0.35">
      <c r="A17057" t="s">
        <v>60</v>
      </c>
      <c r="D17057" s="4">
        <v>25424232662</v>
      </c>
      <c r="E17057" s="4">
        <v>6376374923</v>
      </c>
      <c r="F17057" s="4">
        <v>6620773762</v>
      </c>
      <c r="G17057" s="4">
        <v>1859308318</v>
      </c>
      <c r="H17057" s="4">
        <v>4952211241</v>
      </c>
      <c r="I17057" s="4">
        <v>45232900906</v>
      </c>
      <c r="J17057" s="4">
        <v>31800607585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7856-8A64-4F78-923D-B23EB1FC4E3A}">
  <dimension ref="A1:M17169"/>
  <sheetViews>
    <sheetView zoomScale="80" zoomScaleNormal="80" workbookViewId="0">
      <pane ySplit="1" topLeftCell="A2" activePane="bottomLeft" state="frozen"/>
      <selection pane="bottomLeft"/>
    </sheetView>
  </sheetViews>
  <sheetFormatPr defaultColWidth="8.81640625" defaultRowHeight="14.5" x14ac:dyDescent="0.35"/>
  <cols>
    <col min="1" max="1" width="46.81640625" bestFit="1" customWidth="1"/>
    <col min="2" max="2" width="45.6328125" bestFit="1" customWidth="1"/>
    <col min="3" max="3" width="31.81640625" bestFit="1" customWidth="1"/>
    <col min="4" max="4" width="15.1796875" bestFit="1" customWidth="1"/>
    <col min="5" max="5" width="15.453125" bestFit="1" customWidth="1"/>
    <col min="6" max="6" width="16.453125" bestFit="1" customWidth="1"/>
    <col min="7" max="8" width="17.6328125" bestFit="1" customWidth="1"/>
    <col min="9" max="9" width="18" bestFit="1" customWidth="1"/>
    <col min="10" max="11" width="15.453125" bestFit="1" customWidth="1"/>
    <col min="13" max="13" width="12.36328125" bestFit="1" customWidth="1"/>
  </cols>
  <sheetData>
    <row r="1" spans="1:11" x14ac:dyDescent="0.35">
      <c r="A1" t="s">
        <v>1</v>
      </c>
      <c r="B1" t="s">
        <v>1521</v>
      </c>
      <c r="C1" t="s">
        <v>1522</v>
      </c>
      <c r="D1" t="s">
        <v>1523</v>
      </c>
      <c r="E1" t="s">
        <v>1524</v>
      </c>
      <c r="F1" t="s">
        <v>1525</v>
      </c>
      <c r="G1" t="s">
        <v>1526</v>
      </c>
      <c r="H1" t="s">
        <v>1527</v>
      </c>
      <c r="I1" t="s">
        <v>1528</v>
      </c>
      <c r="J1" t="s">
        <v>1529</v>
      </c>
      <c r="K1" t="s">
        <v>2093</v>
      </c>
    </row>
    <row r="2" spans="1:11" x14ac:dyDescent="0.35">
      <c r="A2" t="s">
        <v>61</v>
      </c>
      <c r="B2" t="s">
        <v>2118</v>
      </c>
      <c r="C2" t="s">
        <v>1843</v>
      </c>
      <c r="D2" s="4">
        <v>10679744</v>
      </c>
      <c r="F2" s="4">
        <v>6330800</v>
      </c>
      <c r="I2" s="4">
        <v>17010544</v>
      </c>
      <c r="J2" s="4">
        <v>10679744</v>
      </c>
      <c r="K2" s="4">
        <v>10679744</v>
      </c>
    </row>
    <row r="3" spans="1:11" x14ac:dyDescent="0.35">
      <c r="A3" t="s">
        <v>61</v>
      </c>
      <c r="B3" t="s">
        <v>2119</v>
      </c>
      <c r="C3" t="s">
        <v>1844</v>
      </c>
      <c r="D3" s="4">
        <v>782077</v>
      </c>
      <c r="G3" s="4">
        <v>910472</v>
      </c>
      <c r="H3" s="4">
        <v>107100</v>
      </c>
      <c r="I3" s="4">
        <v>1799649</v>
      </c>
      <c r="J3" s="4">
        <v>782077</v>
      </c>
      <c r="K3" s="4">
        <v>782077</v>
      </c>
    </row>
    <row r="4" spans="1:11" x14ac:dyDescent="0.35">
      <c r="A4" t="s">
        <v>61</v>
      </c>
      <c r="B4" t="s">
        <v>2120</v>
      </c>
      <c r="C4" t="s">
        <v>1845</v>
      </c>
      <c r="D4" s="4">
        <v>1025934</v>
      </c>
      <c r="I4" s="4">
        <v>1025934</v>
      </c>
      <c r="J4" s="4">
        <v>1025934</v>
      </c>
      <c r="K4" s="4">
        <v>1025934</v>
      </c>
    </row>
    <row r="5" spans="1:11" x14ac:dyDescent="0.35">
      <c r="A5" t="s">
        <v>61</v>
      </c>
      <c r="B5" t="s">
        <v>2121</v>
      </c>
      <c r="D5" s="4">
        <v>12487754</v>
      </c>
      <c r="F5" s="4">
        <v>6330800</v>
      </c>
      <c r="G5" s="4">
        <v>910472</v>
      </c>
      <c r="H5" s="4">
        <v>107100</v>
      </c>
      <c r="I5" s="4">
        <v>19836126</v>
      </c>
      <c r="J5" s="4">
        <v>12487754</v>
      </c>
      <c r="K5" s="4">
        <v>12487754</v>
      </c>
    </row>
    <row r="6" spans="1:11" x14ac:dyDescent="0.35">
      <c r="A6" t="s">
        <v>61</v>
      </c>
      <c r="B6" t="s">
        <v>2122</v>
      </c>
      <c r="C6" t="s">
        <v>1846</v>
      </c>
      <c r="D6" s="4">
        <v>6410103</v>
      </c>
      <c r="E6" s="4">
        <v>9567</v>
      </c>
      <c r="I6" s="4">
        <v>6419670</v>
      </c>
      <c r="J6" s="4">
        <v>6419670</v>
      </c>
      <c r="K6" s="4">
        <v>6410103</v>
      </c>
    </row>
    <row r="7" spans="1:11" x14ac:dyDescent="0.35">
      <c r="A7" t="s">
        <v>61</v>
      </c>
      <c r="B7" t="s">
        <v>2123</v>
      </c>
      <c r="C7" t="s">
        <v>1847</v>
      </c>
      <c r="D7" s="4">
        <v>5218764</v>
      </c>
      <c r="F7" s="4">
        <v>280192</v>
      </c>
      <c r="I7" s="4">
        <v>5498955</v>
      </c>
      <c r="J7" s="4">
        <v>5218764</v>
      </c>
      <c r="K7" s="4">
        <v>5218764</v>
      </c>
    </row>
    <row r="8" spans="1:11" x14ac:dyDescent="0.35">
      <c r="A8" t="s">
        <v>61</v>
      </c>
      <c r="B8" t="s">
        <v>2124</v>
      </c>
      <c r="C8" t="s">
        <v>1848</v>
      </c>
      <c r="E8" s="4">
        <v>4067</v>
      </c>
      <c r="I8" s="4">
        <v>4067</v>
      </c>
      <c r="J8">
        <v>4067</v>
      </c>
      <c r="K8" s="4">
        <v>0</v>
      </c>
    </row>
    <row r="9" spans="1:11" x14ac:dyDescent="0.35">
      <c r="A9" t="s">
        <v>61</v>
      </c>
      <c r="B9" t="s">
        <v>2125</v>
      </c>
      <c r="D9" s="4">
        <v>11628867</v>
      </c>
      <c r="E9" s="4">
        <v>13634</v>
      </c>
      <c r="F9" s="4">
        <v>280192</v>
      </c>
      <c r="I9" s="4">
        <v>11922692</v>
      </c>
      <c r="J9" s="4">
        <v>11642501</v>
      </c>
      <c r="K9" s="4">
        <v>11628867</v>
      </c>
    </row>
    <row r="10" spans="1:11" x14ac:dyDescent="0.35">
      <c r="A10" t="s">
        <v>61</v>
      </c>
      <c r="B10" t="s">
        <v>2126</v>
      </c>
      <c r="C10" t="s">
        <v>1850</v>
      </c>
      <c r="E10" s="4">
        <v>1600000</v>
      </c>
      <c r="I10" s="4">
        <v>1600000</v>
      </c>
      <c r="J10">
        <v>1600000</v>
      </c>
      <c r="K10" s="4">
        <v>0</v>
      </c>
    </row>
    <row r="11" spans="1:11" x14ac:dyDescent="0.35">
      <c r="A11" t="s">
        <v>61</v>
      </c>
      <c r="B11" t="s">
        <v>2127</v>
      </c>
      <c r="E11" s="4">
        <v>1600000</v>
      </c>
      <c r="I11" s="4">
        <v>1600000</v>
      </c>
      <c r="J11">
        <v>1600000</v>
      </c>
      <c r="K11" s="4">
        <v>0</v>
      </c>
    </row>
    <row r="12" spans="1:11" x14ac:dyDescent="0.35">
      <c r="A12" t="s">
        <v>61</v>
      </c>
      <c r="B12" t="s">
        <v>2128</v>
      </c>
      <c r="C12" t="s">
        <v>1851</v>
      </c>
      <c r="D12" s="4">
        <v>307520</v>
      </c>
      <c r="I12" s="4">
        <v>307520</v>
      </c>
      <c r="J12" s="4">
        <v>307520</v>
      </c>
      <c r="K12" s="4">
        <v>307520</v>
      </c>
    </row>
    <row r="13" spans="1:11" x14ac:dyDescent="0.35">
      <c r="A13" t="s">
        <v>61</v>
      </c>
      <c r="B13" t="s">
        <v>2129</v>
      </c>
      <c r="C13" t="s">
        <v>1852</v>
      </c>
      <c r="D13" s="4">
        <v>6723</v>
      </c>
      <c r="I13" s="4">
        <v>6723</v>
      </c>
      <c r="J13" s="4">
        <v>6723</v>
      </c>
      <c r="K13" s="4">
        <v>6723</v>
      </c>
    </row>
    <row r="14" spans="1:11" x14ac:dyDescent="0.35">
      <c r="A14" t="s">
        <v>61</v>
      </c>
      <c r="B14" t="s">
        <v>2130</v>
      </c>
      <c r="C14" t="s">
        <v>1853</v>
      </c>
      <c r="D14" s="4">
        <v>7695</v>
      </c>
      <c r="I14" s="4">
        <v>7695</v>
      </c>
      <c r="J14" s="4">
        <v>7695</v>
      </c>
      <c r="K14" s="4">
        <v>7695</v>
      </c>
    </row>
    <row r="15" spans="1:11" x14ac:dyDescent="0.35">
      <c r="A15" t="s">
        <v>61</v>
      </c>
      <c r="B15" t="s">
        <v>2131</v>
      </c>
      <c r="C15" t="s">
        <v>1854</v>
      </c>
      <c r="D15" s="4">
        <v>147948</v>
      </c>
      <c r="I15" s="4">
        <v>147948</v>
      </c>
      <c r="J15" s="4">
        <v>147948</v>
      </c>
      <c r="K15" s="4">
        <v>147948</v>
      </c>
    </row>
    <row r="16" spans="1:11" x14ac:dyDescent="0.35">
      <c r="A16" t="s">
        <v>61</v>
      </c>
      <c r="B16" t="s">
        <v>2132</v>
      </c>
      <c r="C16" t="s">
        <v>1855</v>
      </c>
      <c r="D16" s="4">
        <v>0</v>
      </c>
      <c r="E16" s="4">
        <v>216511</v>
      </c>
      <c r="I16" s="4">
        <v>216511</v>
      </c>
      <c r="J16" s="4">
        <v>216511</v>
      </c>
      <c r="K16" s="4">
        <v>0</v>
      </c>
    </row>
    <row r="17" spans="1:11" x14ac:dyDescent="0.35">
      <c r="A17" t="s">
        <v>61</v>
      </c>
      <c r="B17" t="s">
        <v>2133</v>
      </c>
      <c r="C17" t="s">
        <v>1856</v>
      </c>
      <c r="D17" s="4">
        <v>0</v>
      </c>
      <c r="G17" s="4">
        <v>6212</v>
      </c>
      <c r="I17" s="4">
        <v>6212</v>
      </c>
      <c r="J17" s="4">
        <v>0</v>
      </c>
      <c r="K17" s="4">
        <v>0</v>
      </c>
    </row>
    <row r="18" spans="1:11" x14ac:dyDescent="0.35">
      <c r="A18" t="s">
        <v>61</v>
      </c>
      <c r="B18" t="s">
        <v>2134</v>
      </c>
      <c r="C18" t="s">
        <v>1857</v>
      </c>
      <c r="D18" s="4">
        <v>33269</v>
      </c>
      <c r="I18" s="4">
        <v>33269</v>
      </c>
      <c r="J18" s="4">
        <v>33269</v>
      </c>
      <c r="K18" s="4">
        <v>33269</v>
      </c>
    </row>
    <row r="19" spans="1:11" x14ac:dyDescent="0.35">
      <c r="A19" t="s">
        <v>61</v>
      </c>
      <c r="B19" t="s">
        <v>2135</v>
      </c>
      <c r="C19" t="s">
        <v>1858</v>
      </c>
      <c r="D19" s="4">
        <v>8044</v>
      </c>
      <c r="H19" s="4">
        <v>64353</v>
      </c>
      <c r="I19" s="4">
        <v>72397</v>
      </c>
      <c r="J19" s="4">
        <v>8044</v>
      </c>
      <c r="K19" s="4">
        <v>8044</v>
      </c>
    </row>
    <row r="20" spans="1:11" x14ac:dyDescent="0.35">
      <c r="A20" t="s">
        <v>61</v>
      </c>
      <c r="B20" t="s">
        <v>2136</v>
      </c>
      <c r="C20" t="s">
        <v>1859</v>
      </c>
      <c r="D20" s="4">
        <v>102038</v>
      </c>
      <c r="E20" s="4">
        <v>210841</v>
      </c>
      <c r="G20" s="4">
        <v>75003</v>
      </c>
      <c r="H20" s="4">
        <v>375000</v>
      </c>
      <c r="I20" s="4">
        <v>762883</v>
      </c>
      <c r="J20" s="4">
        <v>312879</v>
      </c>
      <c r="K20" s="4">
        <v>102038</v>
      </c>
    </row>
    <row r="21" spans="1:11" x14ac:dyDescent="0.35">
      <c r="A21" t="s">
        <v>61</v>
      </c>
      <c r="B21" t="s">
        <v>2137</v>
      </c>
      <c r="C21" t="s">
        <v>1860</v>
      </c>
      <c r="H21" s="4">
        <v>326109</v>
      </c>
      <c r="I21" s="4">
        <v>326109</v>
      </c>
      <c r="J21">
        <v>0</v>
      </c>
      <c r="K21" s="4">
        <v>0</v>
      </c>
    </row>
    <row r="22" spans="1:11" x14ac:dyDescent="0.35">
      <c r="A22" t="s">
        <v>61</v>
      </c>
      <c r="B22" t="s">
        <v>2138</v>
      </c>
      <c r="C22" t="s">
        <v>1861</v>
      </c>
      <c r="D22" s="4">
        <v>71819</v>
      </c>
      <c r="I22" s="4">
        <v>71819</v>
      </c>
      <c r="J22" s="4">
        <v>71819</v>
      </c>
      <c r="K22" s="4">
        <v>71819</v>
      </c>
    </row>
    <row r="23" spans="1:11" x14ac:dyDescent="0.35">
      <c r="A23" t="s">
        <v>61</v>
      </c>
      <c r="B23" t="s">
        <v>2139</v>
      </c>
      <c r="C23" t="s">
        <v>1862</v>
      </c>
      <c r="H23" s="4">
        <v>170929</v>
      </c>
      <c r="I23" s="4">
        <v>170929</v>
      </c>
      <c r="J23">
        <v>0</v>
      </c>
      <c r="K23" s="4">
        <v>0</v>
      </c>
    </row>
    <row r="24" spans="1:11" x14ac:dyDescent="0.35">
      <c r="A24" t="s">
        <v>61</v>
      </c>
      <c r="B24" t="s">
        <v>2140</v>
      </c>
      <c r="C24" t="s">
        <v>1863</v>
      </c>
      <c r="E24" s="4">
        <v>15560</v>
      </c>
      <c r="H24" s="4">
        <v>7780</v>
      </c>
      <c r="I24" s="4">
        <v>23340</v>
      </c>
      <c r="J24">
        <v>15560</v>
      </c>
      <c r="K24" s="4">
        <v>0</v>
      </c>
    </row>
    <row r="25" spans="1:11" x14ac:dyDescent="0.35">
      <c r="A25" t="s">
        <v>61</v>
      </c>
      <c r="B25" t="s">
        <v>2141</v>
      </c>
      <c r="D25" s="4">
        <v>685057</v>
      </c>
      <c r="E25" s="4">
        <v>442912</v>
      </c>
      <c r="G25" s="4">
        <v>81216</v>
      </c>
      <c r="H25" s="4">
        <v>944171</v>
      </c>
      <c r="I25" s="4">
        <v>2153355</v>
      </c>
      <c r="J25" s="4">
        <v>1127969</v>
      </c>
      <c r="K25" s="4">
        <v>685057</v>
      </c>
    </row>
    <row r="26" spans="1:11" x14ac:dyDescent="0.35">
      <c r="A26" t="s">
        <v>61</v>
      </c>
      <c r="B26" t="s">
        <v>2142</v>
      </c>
      <c r="C26" t="s">
        <v>1864</v>
      </c>
      <c r="D26" s="4">
        <v>11158</v>
      </c>
      <c r="E26" s="4">
        <v>0</v>
      </c>
      <c r="I26" s="4">
        <v>11158</v>
      </c>
      <c r="J26" s="4">
        <v>11158</v>
      </c>
      <c r="K26" s="4">
        <v>11158</v>
      </c>
    </row>
    <row r="27" spans="1:11" x14ac:dyDescent="0.35">
      <c r="A27" t="s">
        <v>61</v>
      </c>
      <c r="B27" t="s">
        <v>2143</v>
      </c>
      <c r="C27" t="s">
        <v>1865</v>
      </c>
      <c r="D27" s="4">
        <v>13953</v>
      </c>
      <c r="E27" s="4">
        <v>43921</v>
      </c>
      <c r="H27" s="4">
        <v>43921</v>
      </c>
      <c r="I27" s="4">
        <v>101795</v>
      </c>
      <c r="J27" s="4">
        <v>57874</v>
      </c>
      <c r="K27" s="4">
        <v>13953</v>
      </c>
    </row>
    <row r="28" spans="1:11" x14ac:dyDescent="0.35">
      <c r="A28" t="s">
        <v>61</v>
      </c>
      <c r="B28" t="s">
        <v>2144</v>
      </c>
      <c r="C28" t="s">
        <v>1866</v>
      </c>
      <c r="D28" s="4">
        <v>3161</v>
      </c>
      <c r="I28" s="4">
        <v>3161</v>
      </c>
      <c r="J28" s="4">
        <v>3161</v>
      </c>
      <c r="K28" s="4">
        <v>3161</v>
      </c>
    </row>
    <row r="29" spans="1:11" x14ac:dyDescent="0.35">
      <c r="A29" t="s">
        <v>61</v>
      </c>
      <c r="B29" t="s">
        <v>2145</v>
      </c>
      <c r="C29" t="s">
        <v>1867</v>
      </c>
      <c r="D29" s="4">
        <v>1089061</v>
      </c>
      <c r="F29" s="4">
        <v>9000</v>
      </c>
      <c r="H29" s="4">
        <v>738900</v>
      </c>
      <c r="I29" s="4">
        <v>1836961</v>
      </c>
      <c r="J29" s="4">
        <v>1089061</v>
      </c>
      <c r="K29" s="4">
        <v>1089061</v>
      </c>
    </row>
    <row r="30" spans="1:11" x14ac:dyDescent="0.35">
      <c r="A30" t="s">
        <v>61</v>
      </c>
      <c r="B30" t="s">
        <v>2146</v>
      </c>
      <c r="C30" t="s">
        <v>1868</v>
      </c>
      <c r="E30" s="4">
        <v>5259</v>
      </c>
      <c r="H30" s="4">
        <v>868840</v>
      </c>
      <c r="I30" s="4">
        <v>874099</v>
      </c>
      <c r="J30">
        <v>5259</v>
      </c>
      <c r="K30" s="4">
        <v>0</v>
      </c>
    </row>
    <row r="31" spans="1:11" x14ac:dyDescent="0.35">
      <c r="A31" t="s">
        <v>61</v>
      </c>
      <c r="B31" t="s">
        <v>2147</v>
      </c>
      <c r="C31" t="s">
        <v>1869</v>
      </c>
      <c r="H31" s="4">
        <v>240000</v>
      </c>
      <c r="I31" s="4">
        <v>240000</v>
      </c>
      <c r="J31">
        <v>0</v>
      </c>
      <c r="K31" s="4">
        <v>0</v>
      </c>
    </row>
    <row r="32" spans="1:11" x14ac:dyDescent="0.35">
      <c r="A32" t="s">
        <v>61</v>
      </c>
      <c r="B32" t="s">
        <v>2148</v>
      </c>
      <c r="C32" t="s">
        <v>1870</v>
      </c>
      <c r="D32" s="4">
        <v>887</v>
      </c>
      <c r="E32" s="4">
        <v>22170</v>
      </c>
      <c r="G32" s="4">
        <v>924166</v>
      </c>
      <c r="I32" s="4">
        <v>947223</v>
      </c>
      <c r="J32" s="4">
        <v>23057</v>
      </c>
      <c r="K32" s="4">
        <v>887</v>
      </c>
    </row>
    <row r="33" spans="1:11" x14ac:dyDescent="0.35">
      <c r="A33" t="s">
        <v>61</v>
      </c>
      <c r="B33" t="s">
        <v>2149</v>
      </c>
      <c r="C33" t="s">
        <v>1871</v>
      </c>
      <c r="D33" s="4">
        <v>154132</v>
      </c>
      <c r="F33" s="4">
        <v>4330000</v>
      </c>
      <c r="G33" s="4">
        <v>12037</v>
      </c>
      <c r="H33" s="4">
        <v>41767</v>
      </c>
      <c r="I33" s="4">
        <v>4537935</v>
      </c>
      <c r="J33" s="4">
        <v>154132</v>
      </c>
      <c r="K33" s="4">
        <v>154132</v>
      </c>
    </row>
    <row r="34" spans="1:11" x14ac:dyDescent="0.35">
      <c r="A34" t="s">
        <v>61</v>
      </c>
      <c r="B34" t="s">
        <v>2150</v>
      </c>
      <c r="C34" t="s">
        <v>1872</v>
      </c>
      <c r="D34" s="4">
        <v>49000</v>
      </c>
      <c r="I34" s="4">
        <v>49000</v>
      </c>
      <c r="J34" s="4">
        <v>49000</v>
      </c>
      <c r="K34" s="4">
        <v>49000</v>
      </c>
    </row>
    <row r="35" spans="1:11" x14ac:dyDescent="0.35">
      <c r="A35" t="s">
        <v>61</v>
      </c>
      <c r="B35" t="s">
        <v>2151</v>
      </c>
      <c r="C35" t="s">
        <v>1873</v>
      </c>
      <c r="D35" s="4">
        <v>12808</v>
      </c>
      <c r="I35" s="4">
        <v>12808</v>
      </c>
      <c r="J35" s="4">
        <v>12808</v>
      </c>
      <c r="K35" s="4">
        <v>12808</v>
      </c>
    </row>
    <row r="36" spans="1:11" x14ac:dyDescent="0.35">
      <c r="A36" t="s">
        <v>61</v>
      </c>
      <c r="B36" t="s">
        <v>2152</v>
      </c>
      <c r="C36" t="s">
        <v>1874</v>
      </c>
      <c r="D36" s="4">
        <v>4076</v>
      </c>
      <c r="I36" s="4">
        <v>4076</v>
      </c>
      <c r="J36" s="4">
        <v>4076</v>
      </c>
      <c r="K36" s="4">
        <v>4076</v>
      </c>
    </row>
    <row r="37" spans="1:11" x14ac:dyDescent="0.35">
      <c r="A37" t="s">
        <v>61</v>
      </c>
      <c r="B37" t="s">
        <v>2153</v>
      </c>
      <c r="C37" t="s">
        <v>1875</v>
      </c>
      <c r="D37" s="4">
        <v>0</v>
      </c>
      <c r="H37" s="4">
        <v>11624</v>
      </c>
      <c r="I37" s="4">
        <v>11624</v>
      </c>
      <c r="J37" s="4">
        <v>0</v>
      </c>
      <c r="K37" s="4">
        <v>0</v>
      </c>
    </row>
    <row r="38" spans="1:11" x14ac:dyDescent="0.35">
      <c r="A38" t="s">
        <v>61</v>
      </c>
      <c r="B38" t="s">
        <v>2154</v>
      </c>
      <c r="C38" t="s">
        <v>1876</v>
      </c>
      <c r="D38" s="4">
        <v>33171</v>
      </c>
      <c r="H38" s="4">
        <v>58800</v>
      </c>
      <c r="I38" s="4">
        <v>91971</v>
      </c>
      <c r="J38" s="4">
        <v>33171</v>
      </c>
      <c r="K38" s="4">
        <v>33171</v>
      </c>
    </row>
    <row r="39" spans="1:11" x14ac:dyDescent="0.35">
      <c r="A39" t="s">
        <v>61</v>
      </c>
      <c r="B39" t="s">
        <v>2155</v>
      </c>
      <c r="C39" t="s">
        <v>1877</v>
      </c>
      <c r="D39" s="4">
        <v>9249</v>
      </c>
      <c r="I39" s="4">
        <v>9249</v>
      </c>
      <c r="J39" s="4">
        <v>9249</v>
      </c>
      <c r="K39" s="4">
        <v>9249</v>
      </c>
    </row>
    <row r="40" spans="1:11" x14ac:dyDescent="0.35">
      <c r="A40" t="s">
        <v>61</v>
      </c>
      <c r="B40" t="s">
        <v>2156</v>
      </c>
      <c r="D40" s="4">
        <v>1380656</v>
      </c>
      <c r="E40" s="4">
        <v>71350</v>
      </c>
      <c r="F40" s="4">
        <v>4339000</v>
      </c>
      <c r="G40" s="4">
        <v>936203</v>
      </c>
      <c r="H40" s="4">
        <v>2003852</v>
      </c>
      <c r="I40" s="4">
        <v>8731060</v>
      </c>
      <c r="J40" s="4">
        <v>1452006</v>
      </c>
      <c r="K40" s="4">
        <v>1380656</v>
      </c>
    </row>
    <row r="41" spans="1:11" x14ac:dyDescent="0.35">
      <c r="A41" t="s">
        <v>61</v>
      </c>
      <c r="B41" t="s">
        <v>2157</v>
      </c>
      <c r="C41" t="s">
        <v>1879</v>
      </c>
      <c r="D41" s="4">
        <v>463433</v>
      </c>
      <c r="I41" s="4">
        <v>463433</v>
      </c>
      <c r="J41" s="4">
        <v>463433</v>
      </c>
      <c r="K41" s="4">
        <v>463433</v>
      </c>
    </row>
    <row r="42" spans="1:11" x14ac:dyDescent="0.35">
      <c r="A42" t="s">
        <v>61</v>
      </c>
      <c r="B42" t="s">
        <v>2158</v>
      </c>
      <c r="C42" t="s">
        <v>1880</v>
      </c>
      <c r="D42" s="4">
        <v>789099</v>
      </c>
      <c r="I42" s="4">
        <v>789099</v>
      </c>
      <c r="J42" s="4">
        <v>789099</v>
      </c>
      <c r="K42" s="4">
        <v>789099</v>
      </c>
    </row>
    <row r="43" spans="1:11" x14ac:dyDescent="0.35">
      <c r="A43" t="s">
        <v>61</v>
      </c>
      <c r="B43" t="s">
        <v>2159</v>
      </c>
      <c r="C43" t="s">
        <v>1881</v>
      </c>
      <c r="D43" s="4">
        <v>920749</v>
      </c>
      <c r="I43" s="4">
        <v>920749</v>
      </c>
      <c r="J43" s="4">
        <v>920749</v>
      </c>
      <c r="K43" s="4">
        <v>920749</v>
      </c>
    </row>
    <row r="44" spans="1:11" x14ac:dyDescent="0.35">
      <c r="A44" t="s">
        <v>61</v>
      </c>
      <c r="B44" t="s">
        <v>2160</v>
      </c>
      <c r="C44" t="s">
        <v>1882</v>
      </c>
      <c r="F44" s="4">
        <v>132046</v>
      </c>
      <c r="I44" s="4">
        <v>132046</v>
      </c>
      <c r="J44">
        <v>0</v>
      </c>
      <c r="K44" s="4">
        <v>0</v>
      </c>
    </row>
    <row r="45" spans="1:11" x14ac:dyDescent="0.35">
      <c r="A45" t="s">
        <v>61</v>
      </c>
      <c r="B45" t="s">
        <v>2161</v>
      </c>
      <c r="C45" t="s">
        <v>1883</v>
      </c>
      <c r="D45" s="4">
        <v>40514</v>
      </c>
      <c r="I45" s="4">
        <v>40514</v>
      </c>
      <c r="J45" s="4">
        <v>40514</v>
      </c>
      <c r="K45" s="4">
        <v>40514</v>
      </c>
    </row>
    <row r="46" spans="1:11" x14ac:dyDescent="0.35">
      <c r="A46" t="s">
        <v>61</v>
      </c>
      <c r="B46" t="s">
        <v>2162</v>
      </c>
      <c r="C46" t="s">
        <v>1884</v>
      </c>
      <c r="D46" s="4">
        <v>2916</v>
      </c>
      <c r="I46" s="4">
        <v>2916</v>
      </c>
      <c r="J46" s="4">
        <v>2916</v>
      </c>
      <c r="K46" s="4">
        <v>2916</v>
      </c>
    </row>
    <row r="47" spans="1:11" x14ac:dyDescent="0.35">
      <c r="A47" t="s">
        <v>61</v>
      </c>
      <c r="B47" t="s">
        <v>2163</v>
      </c>
      <c r="D47" s="4">
        <v>2216712</v>
      </c>
      <c r="F47" s="4">
        <v>132046</v>
      </c>
      <c r="I47" s="4">
        <v>2348758</v>
      </c>
      <c r="J47" s="4">
        <v>2216712</v>
      </c>
      <c r="K47" s="4">
        <v>2216712</v>
      </c>
    </row>
    <row r="48" spans="1:11" x14ac:dyDescent="0.35">
      <c r="A48" t="s">
        <v>61</v>
      </c>
      <c r="B48" t="s">
        <v>2164</v>
      </c>
      <c r="C48" t="s">
        <v>1886</v>
      </c>
      <c r="D48" s="4">
        <v>80124</v>
      </c>
      <c r="I48" s="4">
        <v>80124</v>
      </c>
      <c r="J48" s="4">
        <v>80124</v>
      </c>
      <c r="K48" s="4">
        <v>80124</v>
      </c>
    </row>
    <row r="49" spans="1:11" x14ac:dyDescent="0.35">
      <c r="A49" t="s">
        <v>61</v>
      </c>
      <c r="B49" t="s">
        <v>2165</v>
      </c>
      <c r="D49" s="4">
        <v>80124</v>
      </c>
      <c r="I49" s="4">
        <v>80124</v>
      </c>
      <c r="J49" s="4">
        <v>80124</v>
      </c>
      <c r="K49" s="4">
        <v>80124</v>
      </c>
    </row>
    <row r="50" spans="1:11" x14ac:dyDescent="0.35">
      <c r="A50" t="s">
        <v>61</v>
      </c>
      <c r="B50" t="s">
        <v>2166</v>
      </c>
      <c r="C50" t="s">
        <v>1888</v>
      </c>
      <c r="H50" s="4">
        <v>192000</v>
      </c>
      <c r="I50" s="4">
        <v>192000</v>
      </c>
      <c r="J50">
        <v>0</v>
      </c>
      <c r="K50" s="4">
        <v>0</v>
      </c>
    </row>
    <row r="51" spans="1:11" x14ac:dyDescent="0.35">
      <c r="A51" t="s">
        <v>61</v>
      </c>
      <c r="B51" t="s">
        <v>2167</v>
      </c>
      <c r="C51" t="s">
        <v>1889</v>
      </c>
      <c r="G51" s="4">
        <v>52500</v>
      </c>
      <c r="I51" s="4">
        <v>52500</v>
      </c>
      <c r="J51">
        <v>0</v>
      </c>
      <c r="K51" s="4">
        <v>0</v>
      </c>
    </row>
    <row r="52" spans="1:11" x14ac:dyDescent="0.35">
      <c r="A52" t="s">
        <v>61</v>
      </c>
      <c r="B52" t="s">
        <v>2168</v>
      </c>
      <c r="C52" t="s">
        <v>1890</v>
      </c>
      <c r="G52" s="4">
        <v>22500</v>
      </c>
      <c r="I52" s="4">
        <v>22500</v>
      </c>
      <c r="J52">
        <v>0</v>
      </c>
      <c r="K52" s="4">
        <v>0</v>
      </c>
    </row>
    <row r="53" spans="1:11" x14ac:dyDescent="0.35">
      <c r="A53" t="s">
        <v>61</v>
      </c>
      <c r="B53" t="s">
        <v>2169</v>
      </c>
      <c r="G53" s="4">
        <v>75000</v>
      </c>
      <c r="H53" s="4">
        <v>192000</v>
      </c>
      <c r="I53" s="4">
        <v>267000</v>
      </c>
      <c r="J53">
        <v>0</v>
      </c>
      <c r="K53" s="4">
        <v>0</v>
      </c>
    </row>
    <row r="54" spans="1:11" x14ac:dyDescent="0.35">
      <c r="A54" t="s">
        <v>61</v>
      </c>
      <c r="B54" t="s">
        <v>2170</v>
      </c>
      <c r="D54" s="4">
        <v>28479170</v>
      </c>
      <c r="E54" s="4">
        <v>2127896</v>
      </c>
      <c r="F54" s="4">
        <v>11082038</v>
      </c>
      <c r="G54" s="4">
        <v>2002890</v>
      </c>
      <c r="H54" s="4">
        <v>3247122</v>
      </c>
      <c r="I54" s="4">
        <v>46939117</v>
      </c>
      <c r="J54" s="4">
        <f>SUM(D54,E54)</f>
        <v>30607066</v>
      </c>
      <c r="K54" s="4">
        <v>28479170</v>
      </c>
    </row>
    <row r="55" spans="1:11" x14ac:dyDescent="0.35">
      <c r="A55" t="s">
        <v>72</v>
      </c>
      <c r="B55" t="s">
        <v>2118</v>
      </c>
      <c r="C55" t="s">
        <v>1843</v>
      </c>
      <c r="D55" s="4">
        <v>1619253</v>
      </c>
      <c r="F55" s="4">
        <v>798000</v>
      </c>
      <c r="I55" s="4">
        <v>2417253</v>
      </c>
      <c r="J55" s="4">
        <v>1619253</v>
      </c>
      <c r="K55" s="4">
        <v>1619253</v>
      </c>
    </row>
    <row r="56" spans="1:11" x14ac:dyDescent="0.35">
      <c r="A56" t="s">
        <v>72</v>
      </c>
      <c r="B56" t="s">
        <v>2119</v>
      </c>
      <c r="C56" t="s">
        <v>1844</v>
      </c>
      <c r="D56" s="4">
        <v>178324</v>
      </c>
      <c r="E56" s="4">
        <v>92560</v>
      </c>
      <c r="F56" s="4">
        <v>49889</v>
      </c>
      <c r="H56" s="4">
        <v>14400</v>
      </c>
      <c r="I56" s="4">
        <v>335172</v>
      </c>
      <c r="J56" s="4">
        <v>270884</v>
      </c>
      <c r="K56" s="4">
        <v>178324</v>
      </c>
    </row>
    <row r="57" spans="1:11" x14ac:dyDescent="0.35">
      <c r="A57" t="s">
        <v>72</v>
      </c>
      <c r="B57" t="s">
        <v>2120</v>
      </c>
      <c r="C57" t="s">
        <v>1845</v>
      </c>
      <c r="D57" s="4">
        <v>185800</v>
      </c>
      <c r="I57" s="4">
        <v>185800</v>
      </c>
      <c r="J57" s="4">
        <v>185800</v>
      </c>
      <c r="K57" s="4">
        <v>185800</v>
      </c>
    </row>
    <row r="58" spans="1:11" x14ac:dyDescent="0.35">
      <c r="A58" t="s">
        <v>72</v>
      </c>
      <c r="B58" t="s">
        <v>2121</v>
      </c>
      <c r="D58" s="4">
        <v>1983376</v>
      </c>
      <c r="E58" s="4">
        <v>92560</v>
      </c>
      <c r="F58" s="4">
        <v>847889</v>
      </c>
      <c r="H58" s="4">
        <v>14400</v>
      </c>
      <c r="I58" s="4">
        <v>2938225</v>
      </c>
      <c r="J58" s="4">
        <v>2075936</v>
      </c>
      <c r="K58" s="4">
        <v>1983376</v>
      </c>
    </row>
    <row r="59" spans="1:11" x14ac:dyDescent="0.35">
      <c r="A59" t="s">
        <v>72</v>
      </c>
      <c r="B59" t="s">
        <v>2122</v>
      </c>
      <c r="C59" t="s">
        <v>1846</v>
      </c>
      <c r="D59" s="4">
        <v>3409053</v>
      </c>
      <c r="I59" s="4">
        <v>3409053</v>
      </c>
      <c r="J59" s="4">
        <v>3409053</v>
      </c>
      <c r="K59" s="4">
        <v>3409053</v>
      </c>
    </row>
    <row r="60" spans="1:11" x14ac:dyDescent="0.35">
      <c r="A60" t="s">
        <v>72</v>
      </c>
      <c r="B60" t="s">
        <v>2123</v>
      </c>
      <c r="C60" t="s">
        <v>1847</v>
      </c>
      <c r="D60" s="4">
        <v>1243796</v>
      </c>
      <c r="F60" s="4">
        <v>135135</v>
      </c>
      <c r="I60" s="4">
        <v>1378931</v>
      </c>
      <c r="J60" s="4">
        <v>1243796</v>
      </c>
      <c r="K60" s="4">
        <v>1243796</v>
      </c>
    </row>
    <row r="61" spans="1:11" x14ac:dyDescent="0.35">
      <c r="A61" t="s">
        <v>72</v>
      </c>
      <c r="B61" t="s">
        <v>2124</v>
      </c>
      <c r="C61" t="s">
        <v>1848</v>
      </c>
      <c r="D61" s="4">
        <v>14573</v>
      </c>
      <c r="I61" s="4">
        <v>14573</v>
      </c>
      <c r="J61" s="4">
        <v>14573</v>
      </c>
      <c r="K61" s="4">
        <v>14573</v>
      </c>
    </row>
    <row r="62" spans="1:11" x14ac:dyDescent="0.35">
      <c r="A62" t="s">
        <v>72</v>
      </c>
      <c r="B62" t="s">
        <v>2125</v>
      </c>
      <c r="D62" s="4">
        <v>4667422</v>
      </c>
      <c r="F62" s="4">
        <v>135135</v>
      </c>
      <c r="I62" s="4">
        <v>4802557</v>
      </c>
      <c r="J62" s="4">
        <v>4667422</v>
      </c>
      <c r="K62" s="4">
        <v>4667422</v>
      </c>
    </row>
    <row r="63" spans="1:11" x14ac:dyDescent="0.35">
      <c r="A63" t="s">
        <v>72</v>
      </c>
      <c r="B63" t="s">
        <v>2128</v>
      </c>
      <c r="C63" t="s">
        <v>1851</v>
      </c>
      <c r="D63" s="4">
        <v>39081</v>
      </c>
      <c r="I63" s="4">
        <v>39081</v>
      </c>
      <c r="J63" s="4">
        <v>39081</v>
      </c>
      <c r="K63" s="4">
        <v>39081</v>
      </c>
    </row>
    <row r="64" spans="1:11" x14ac:dyDescent="0.35">
      <c r="A64" t="s">
        <v>72</v>
      </c>
      <c r="B64" t="s">
        <v>2130</v>
      </c>
      <c r="C64" t="s">
        <v>1853</v>
      </c>
      <c r="D64" s="4">
        <v>770</v>
      </c>
      <c r="F64" s="4">
        <v>4617</v>
      </c>
      <c r="I64" s="4">
        <v>5387</v>
      </c>
      <c r="J64" s="4">
        <v>770</v>
      </c>
      <c r="K64" s="4">
        <v>770</v>
      </c>
    </row>
    <row r="65" spans="1:11" x14ac:dyDescent="0.35">
      <c r="A65" t="s">
        <v>72</v>
      </c>
      <c r="B65" t="s">
        <v>2131</v>
      </c>
      <c r="C65" t="s">
        <v>1854</v>
      </c>
      <c r="D65" s="4">
        <v>147742</v>
      </c>
      <c r="F65" s="4">
        <v>181572</v>
      </c>
      <c r="I65" s="4">
        <v>329314</v>
      </c>
      <c r="J65" s="4">
        <v>147742</v>
      </c>
      <c r="K65" s="4">
        <v>147742</v>
      </c>
    </row>
    <row r="66" spans="1:11" x14ac:dyDescent="0.35">
      <c r="A66" t="s">
        <v>72</v>
      </c>
      <c r="B66" t="s">
        <v>2132</v>
      </c>
      <c r="C66" t="s">
        <v>1855</v>
      </c>
      <c r="D66" s="4">
        <v>125070</v>
      </c>
      <c r="I66" s="4">
        <v>125070</v>
      </c>
      <c r="J66" s="4">
        <v>125070</v>
      </c>
      <c r="K66" s="4">
        <v>125070</v>
      </c>
    </row>
    <row r="67" spans="1:11" x14ac:dyDescent="0.35">
      <c r="A67" t="s">
        <v>72</v>
      </c>
      <c r="B67" t="s">
        <v>2133</v>
      </c>
      <c r="C67" t="s">
        <v>1856</v>
      </c>
      <c r="I67" s="4">
        <v>0</v>
      </c>
      <c r="J67">
        <v>0</v>
      </c>
      <c r="K67" s="4">
        <v>0</v>
      </c>
    </row>
    <row r="68" spans="1:11" x14ac:dyDescent="0.35">
      <c r="A68" t="s">
        <v>72</v>
      </c>
      <c r="B68" t="s">
        <v>2134</v>
      </c>
      <c r="C68" t="s">
        <v>1857</v>
      </c>
      <c r="D68" s="4">
        <v>8827</v>
      </c>
      <c r="I68" s="4">
        <v>8827</v>
      </c>
      <c r="J68" s="4">
        <v>8827</v>
      </c>
      <c r="K68" s="4">
        <v>8827</v>
      </c>
    </row>
    <row r="69" spans="1:11" x14ac:dyDescent="0.35">
      <c r="A69" t="s">
        <v>72</v>
      </c>
      <c r="B69" t="s">
        <v>2135</v>
      </c>
      <c r="C69" t="s">
        <v>1858</v>
      </c>
      <c r="F69" s="4">
        <v>8044</v>
      </c>
      <c r="I69" s="4">
        <v>8044</v>
      </c>
      <c r="J69">
        <v>0</v>
      </c>
      <c r="K69" s="4">
        <v>0</v>
      </c>
    </row>
    <row r="70" spans="1:11" x14ac:dyDescent="0.35">
      <c r="A70" t="s">
        <v>72</v>
      </c>
      <c r="B70" t="s">
        <v>2136</v>
      </c>
      <c r="C70" t="s">
        <v>1859</v>
      </c>
      <c r="H70" s="4">
        <v>25000</v>
      </c>
      <c r="I70" s="4">
        <v>25000</v>
      </c>
      <c r="J70">
        <v>0</v>
      </c>
      <c r="K70" s="4">
        <v>0</v>
      </c>
    </row>
    <row r="71" spans="1:11" x14ac:dyDescent="0.35">
      <c r="A71" t="s">
        <v>72</v>
      </c>
      <c r="B71" t="s">
        <v>2137</v>
      </c>
      <c r="C71" t="s">
        <v>1860</v>
      </c>
      <c r="F71" s="4">
        <v>217406</v>
      </c>
      <c r="I71" s="4">
        <v>217406</v>
      </c>
      <c r="J71">
        <v>0</v>
      </c>
      <c r="K71" s="4">
        <v>0</v>
      </c>
    </row>
    <row r="72" spans="1:11" x14ac:dyDescent="0.35">
      <c r="A72" t="s">
        <v>72</v>
      </c>
      <c r="B72" t="s">
        <v>2139</v>
      </c>
      <c r="C72" t="s">
        <v>1862</v>
      </c>
      <c r="E72" s="4">
        <v>0</v>
      </c>
      <c r="F72" s="4">
        <v>170929</v>
      </c>
      <c r="I72" s="4">
        <v>170929</v>
      </c>
      <c r="J72">
        <v>0</v>
      </c>
      <c r="K72" s="4">
        <v>0</v>
      </c>
    </row>
    <row r="73" spans="1:11" x14ac:dyDescent="0.35">
      <c r="A73" t="s">
        <v>72</v>
      </c>
      <c r="B73" t="s">
        <v>2141</v>
      </c>
      <c r="D73" s="4">
        <v>321488</v>
      </c>
      <c r="E73" s="4">
        <v>0</v>
      </c>
      <c r="F73" s="4">
        <v>582568</v>
      </c>
      <c r="H73" s="4">
        <v>25000</v>
      </c>
      <c r="I73" s="4">
        <v>929057</v>
      </c>
      <c r="J73" s="4">
        <v>321488</v>
      </c>
      <c r="K73" s="4">
        <v>321488</v>
      </c>
    </row>
    <row r="74" spans="1:11" x14ac:dyDescent="0.35">
      <c r="A74" t="s">
        <v>72</v>
      </c>
      <c r="B74" t="s">
        <v>2144</v>
      </c>
      <c r="C74" t="s">
        <v>1866</v>
      </c>
      <c r="I74" s="4">
        <v>0</v>
      </c>
      <c r="J74">
        <v>0</v>
      </c>
      <c r="K74" s="4">
        <v>0</v>
      </c>
    </row>
    <row r="75" spans="1:11" x14ac:dyDescent="0.35">
      <c r="A75" t="s">
        <v>72</v>
      </c>
      <c r="B75" t="s">
        <v>2145</v>
      </c>
      <c r="C75" t="s">
        <v>1867</v>
      </c>
      <c r="D75" s="4">
        <v>43720</v>
      </c>
      <c r="F75" s="4">
        <v>4500</v>
      </c>
      <c r="H75" s="4">
        <v>112046</v>
      </c>
      <c r="I75" s="4">
        <v>160266</v>
      </c>
      <c r="J75" s="4">
        <v>43720</v>
      </c>
      <c r="K75" s="4">
        <v>43720</v>
      </c>
    </row>
    <row r="76" spans="1:11" x14ac:dyDescent="0.35">
      <c r="A76" t="s">
        <v>72</v>
      </c>
      <c r="B76" t="s">
        <v>2146</v>
      </c>
      <c r="C76" t="s">
        <v>1868</v>
      </c>
      <c r="D76" s="4">
        <v>100000</v>
      </c>
      <c r="H76" s="4">
        <v>181277</v>
      </c>
      <c r="I76" s="4">
        <v>281277</v>
      </c>
      <c r="J76" s="4">
        <v>100000</v>
      </c>
      <c r="K76" s="4">
        <v>100000</v>
      </c>
    </row>
    <row r="77" spans="1:11" x14ac:dyDescent="0.35">
      <c r="A77" t="s">
        <v>72</v>
      </c>
      <c r="B77" t="s">
        <v>2147</v>
      </c>
      <c r="C77" t="s">
        <v>1869</v>
      </c>
      <c r="H77" s="4">
        <v>30720</v>
      </c>
      <c r="I77" s="4">
        <v>30720</v>
      </c>
      <c r="J77">
        <v>0</v>
      </c>
      <c r="K77" s="4">
        <v>0</v>
      </c>
    </row>
    <row r="78" spans="1:11" x14ac:dyDescent="0.35">
      <c r="A78" t="s">
        <v>72</v>
      </c>
      <c r="B78" t="s">
        <v>2148</v>
      </c>
      <c r="C78" t="s">
        <v>1870</v>
      </c>
      <c r="E78" s="4">
        <v>887</v>
      </c>
      <c r="F78" s="4">
        <v>2217</v>
      </c>
      <c r="H78" s="4">
        <v>133694</v>
      </c>
      <c r="I78" s="4">
        <v>136798</v>
      </c>
      <c r="J78">
        <v>887</v>
      </c>
      <c r="K78" s="4">
        <v>0</v>
      </c>
    </row>
    <row r="79" spans="1:11" x14ac:dyDescent="0.35">
      <c r="A79" t="s">
        <v>72</v>
      </c>
      <c r="B79" t="s">
        <v>2149</v>
      </c>
      <c r="C79" t="s">
        <v>1871</v>
      </c>
      <c r="D79" s="4">
        <v>155751</v>
      </c>
      <c r="I79" s="4">
        <v>155751</v>
      </c>
      <c r="J79" s="4">
        <v>155751</v>
      </c>
      <c r="K79" s="4">
        <v>155751</v>
      </c>
    </row>
    <row r="80" spans="1:11" x14ac:dyDescent="0.35">
      <c r="A80" t="s">
        <v>72</v>
      </c>
      <c r="B80" t="s">
        <v>2150</v>
      </c>
      <c r="C80" t="s">
        <v>1872</v>
      </c>
      <c r="D80" s="4">
        <v>98000</v>
      </c>
      <c r="I80" s="4">
        <v>98000</v>
      </c>
      <c r="J80" s="4">
        <v>98000</v>
      </c>
      <c r="K80" s="4">
        <v>98000</v>
      </c>
    </row>
    <row r="81" spans="1:11" x14ac:dyDescent="0.35">
      <c r="A81" t="s">
        <v>72</v>
      </c>
      <c r="B81" t="s">
        <v>2152</v>
      </c>
      <c r="C81" t="s">
        <v>1874</v>
      </c>
      <c r="E81" s="4">
        <v>0</v>
      </c>
      <c r="I81" s="4">
        <v>0</v>
      </c>
      <c r="J81">
        <v>0</v>
      </c>
      <c r="K81" s="4">
        <v>0</v>
      </c>
    </row>
    <row r="82" spans="1:11" x14ac:dyDescent="0.35">
      <c r="A82" t="s">
        <v>72</v>
      </c>
      <c r="B82" t="s">
        <v>2153</v>
      </c>
      <c r="C82" t="s">
        <v>1875</v>
      </c>
      <c r="H82" s="4">
        <v>9881</v>
      </c>
      <c r="I82" s="4">
        <v>9881</v>
      </c>
      <c r="J82">
        <v>0</v>
      </c>
      <c r="K82" s="4">
        <v>0</v>
      </c>
    </row>
    <row r="83" spans="1:11" x14ac:dyDescent="0.35">
      <c r="A83" t="s">
        <v>72</v>
      </c>
      <c r="B83" t="s">
        <v>2156</v>
      </c>
      <c r="D83" s="4">
        <v>397471</v>
      </c>
      <c r="E83" s="4">
        <v>887</v>
      </c>
      <c r="F83" s="4">
        <v>6717</v>
      </c>
      <c r="H83" s="4">
        <v>467618</v>
      </c>
      <c r="I83" s="4">
        <v>872693</v>
      </c>
      <c r="J83" s="4">
        <v>398358</v>
      </c>
      <c r="K83" s="4">
        <v>397471</v>
      </c>
    </row>
    <row r="84" spans="1:11" x14ac:dyDescent="0.35">
      <c r="A84" t="s">
        <v>72</v>
      </c>
      <c r="B84" t="s">
        <v>2157</v>
      </c>
      <c r="C84" t="s">
        <v>1879</v>
      </c>
      <c r="D84" s="4">
        <v>46337</v>
      </c>
      <c r="I84" s="4">
        <v>46337</v>
      </c>
      <c r="J84" s="4">
        <v>46337</v>
      </c>
      <c r="K84" s="4">
        <v>46337</v>
      </c>
    </row>
    <row r="85" spans="1:11" x14ac:dyDescent="0.35">
      <c r="A85" t="s">
        <v>72</v>
      </c>
      <c r="B85" t="s">
        <v>2159</v>
      </c>
      <c r="C85" t="s">
        <v>1881</v>
      </c>
      <c r="D85" s="4">
        <v>104784</v>
      </c>
      <c r="I85" s="4">
        <v>104784</v>
      </c>
      <c r="J85" s="4">
        <v>104784</v>
      </c>
      <c r="K85" s="4">
        <v>104784</v>
      </c>
    </row>
    <row r="86" spans="1:11" x14ac:dyDescent="0.35">
      <c r="A86" t="s">
        <v>72</v>
      </c>
      <c r="B86" t="s">
        <v>2171</v>
      </c>
      <c r="C86" t="s">
        <v>1892</v>
      </c>
      <c r="D86" s="4">
        <v>2562</v>
      </c>
      <c r="I86" s="4">
        <v>2562</v>
      </c>
      <c r="J86" s="4">
        <v>2562</v>
      </c>
      <c r="K86" s="4">
        <v>2562</v>
      </c>
    </row>
    <row r="87" spans="1:11" x14ac:dyDescent="0.35">
      <c r="A87" t="s">
        <v>72</v>
      </c>
      <c r="B87" t="s">
        <v>2163</v>
      </c>
      <c r="D87" s="4">
        <v>153683</v>
      </c>
      <c r="I87" s="4">
        <v>153683</v>
      </c>
      <c r="J87" s="4">
        <v>153683</v>
      </c>
      <c r="K87" s="4">
        <v>153683</v>
      </c>
    </row>
    <row r="88" spans="1:11" x14ac:dyDescent="0.35">
      <c r="A88" t="s">
        <v>72</v>
      </c>
      <c r="B88" t="s">
        <v>2166</v>
      </c>
      <c r="C88" t="s">
        <v>1888</v>
      </c>
      <c r="H88" s="4">
        <v>72000</v>
      </c>
      <c r="I88" s="4">
        <v>72000</v>
      </c>
      <c r="J88">
        <v>0</v>
      </c>
      <c r="K88" s="4">
        <v>0</v>
      </c>
    </row>
    <row r="89" spans="1:11" x14ac:dyDescent="0.35">
      <c r="A89" t="s">
        <v>72</v>
      </c>
      <c r="B89" t="s">
        <v>2167</v>
      </c>
      <c r="C89" t="s">
        <v>1889</v>
      </c>
      <c r="H89" s="4">
        <v>26250</v>
      </c>
      <c r="I89" s="4">
        <v>26250</v>
      </c>
      <c r="J89">
        <v>0</v>
      </c>
      <c r="K89" s="4">
        <v>0</v>
      </c>
    </row>
    <row r="90" spans="1:11" x14ac:dyDescent="0.35">
      <c r="A90" t="s">
        <v>72</v>
      </c>
      <c r="B90" t="s">
        <v>2168</v>
      </c>
      <c r="C90" t="s">
        <v>1890</v>
      </c>
      <c r="H90" s="4">
        <v>18750</v>
      </c>
      <c r="I90" s="4">
        <v>18750</v>
      </c>
      <c r="J90">
        <v>0</v>
      </c>
      <c r="K90" s="4">
        <v>0</v>
      </c>
    </row>
    <row r="91" spans="1:11" x14ac:dyDescent="0.35">
      <c r="A91" t="s">
        <v>72</v>
      </c>
      <c r="B91" t="s">
        <v>2169</v>
      </c>
      <c r="H91" s="4">
        <v>117000</v>
      </c>
      <c r="I91" s="4">
        <v>117000</v>
      </c>
      <c r="J91">
        <v>0</v>
      </c>
      <c r="K91" s="4">
        <v>0</v>
      </c>
    </row>
    <row r="92" spans="1:11" x14ac:dyDescent="0.35">
      <c r="A92" t="s">
        <v>72</v>
      </c>
      <c r="B92" t="s">
        <v>2170</v>
      </c>
      <c r="D92" s="4">
        <v>7523440</v>
      </c>
      <c r="E92" s="4">
        <v>93447</v>
      </c>
      <c r="F92" s="4">
        <v>1572309</v>
      </c>
      <c r="H92" s="4">
        <v>624018</v>
      </c>
      <c r="I92" s="4">
        <v>9813214</v>
      </c>
      <c r="J92" s="4">
        <f>SUM(D92,E92)</f>
        <v>7616887</v>
      </c>
      <c r="K92" s="4">
        <v>7523440</v>
      </c>
    </row>
    <row r="93" spans="1:11" x14ac:dyDescent="0.35">
      <c r="A93" t="s">
        <v>81</v>
      </c>
      <c r="B93" t="s">
        <v>2118</v>
      </c>
      <c r="C93" t="s">
        <v>1843</v>
      </c>
      <c r="D93" s="4">
        <v>3638826</v>
      </c>
      <c r="F93" s="4">
        <v>1755600</v>
      </c>
      <c r="I93" s="4">
        <v>5394426</v>
      </c>
      <c r="J93" s="4">
        <v>3638826</v>
      </c>
      <c r="K93" s="4">
        <v>3638826</v>
      </c>
    </row>
    <row r="94" spans="1:11" x14ac:dyDescent="0.35">
      <c r="A94" t="s">
        <v>81</v>
      </c>
      <c r="B94" t="s">
        <v>2119</v>
      </c>
      <c r="C94" t="s">
        <v>1844</v>
      </c>
      <c r="D94" s="4">
        <v>435546</v>
      </c>
      <c r="H94" s="4">
        <v>49500</v>
      </c>
      <c r="I94" s="4">
        <v>485046</v>
      </c>
      <c r="J94" s="4">
        <v>435546</v>
      </c>
      <c r="K94" s="4">
        <v>435546</v>
      </c>
    </row>
    <row r="95" spans="1:11" x14ac:dyDescent="0.35">
      <c r="A95" t="s">
        <v>81</v>
      </c>
      <c r="B95" t="s">
        <v>2120</v>
      </c>
      <c r="C95" t="s">
        <v>1845</v>
      </c>
      <c r="D95" s="4">
        <v>565309</v>
      </c>
      <c r="I95" s="4">
        <v>565309</v>
      </c>
      <c r="J95" s="4">
        <v>565309</v>
      </c>
      <c r="K95" s="4">
        <v>565309</v>
      </c>
    </row>
    <row r="96" spans="1:11" x14ac:dyDescent="0.35">
      <c r="A96" t="s">
        <v>81</v>
      </c>
      <c r="B96" t="s">
        <v>2121</v>
      </c>
      <c r="D96" s="4">
        <v>4639681</v>
      </c>
      <c r="F96" s="4">
        <v>1755600</v>
      </c>
      <c r="H96" s="4">
        <v>49500</v>
      </c>
      <c r="I96" s="4">
        <v>6444781</v>
      </c>
      <c r="J96" s="4">
        <v>4639681</v>
      </c>
      <c r="K96" s="4">
        <v>4639681</v>
      </c>
    </row>
    <row r="97" spans="1:11" x14ac:dyDescent="0.35">
      <c r="A97" t="s">
        <v>81</v>
      </c>
      <c r="B97" t="s">
        <v>2122</v>
      </c>
      <c r="C97" t="s">
        <v>1846</v>
      </c>
      <c r="D97" s="4">
        <v>7603430</v>
      </c>
      <c r="I97" s="4">
        <v>7603430</v>
      </c>
      <c r="J97" s="4">
        <v>7603430</v>
      </c>
      <c r="K97" s="4">
        <v>7603430</v>
      </c>
    </row>
    <row r="98" spans="1:11" x14ac:dyDescent="0.35">
      <c r="A98" t="s">
        <v>81</v>
      </c>
      <c r="B98" t="s">
        <v>2123</v>
      </c>
      <c r="C98" t="s">
        <v>1847</v>
      </c>
      <c r="D98" s="4">
        <v>1825126</v>
      </c>
      <c r="I98" s="4">
        <v>1825126</v>
      </c>
      <c r="J98" s="4">
        <v>1825126</v>
      </c>
      <c r="K98" s="4">
        <v>1825126</v>
      </c>
    </row>
    <row r="99" spans="1:11" x14ac:dyDescent="0.35">
      <c r="A99" t="s">
        <v>81</v>
      </c>
      <c r="B99" t="s">
        <v>2124</v>
      </c>
      <c r="C99" t="s">
        <v>1848</v>
      </c>
      <c r="D99" s="4">
        <v>15036</v>
      </c>
      <c r="I99" s="4">
        <v>15036</v>
      </c>
      <c r="J99" s="4">
        <v>15036</v>
      </c>
      <c r="K99" s="4">
        <v>15036</v>
      </c>
    </row>
    <row r="100" spans="1:11" x14ac:dyDescent="0.35">
      <c r="A100" t="s">
        <v>81</v>
      </c>
      <c r="B100" t="s">
        <v>2125</v>
      </c>
      <c r="D100" s="4">
        <v>9443592</v>
      </c>
      <c r="I100" s="4">
        <v>9443592</v>
      </c>
      <c r="J100" s="4">
        <v>9443592</v>
      </c>
      <c r="K100" s="4">
        <v>9443592</v>
      </c>
    </row>
    <row r="101" spans="1:11" x14ac:dyDescent="0.35">
      <c r="A101" t="s">
        <v>81</v>
      </c>
      <c r="B101" t="s">
        <v>2126</v>
      </c>
      <c r="C101" t="s">
        <v>1850</v>
      </c>
      <c r="D101" s="4">
        <v>800000</v>
      </c>
      <c r="I101" s="4">
        <v>800000</v>
      </c>
      <c r="J101" s="4">
        <v>800000</v>
      </c>
      <c r="K101" s="4">
        <v>800000</v>
      </c>
    </row>
    <row r="102" spans="1:11" x14ac:dyDescent="0.35">
      <c r="A102" t="s">
        <v>81</v>
      </c>
      <c r="B102" t="s">
        <v>2127</v>
      </c>
      <c r="D102" s="4">
        <v>800000</v>
      </c>
      <c r="I102" s="4">
        <v>800000</v>
      </c>
      <c r="J102" s="4">
        <v>800000</v>
      </c>
      <c r="K102" s="4">
        <v>800000</v>
      </c>
    </row>
    <row r="103" spans="1:11" x14ac:dyDescent="0.35">
      <c r="A103" t="s">
        <v>81</v>
      </c>
      <c r="B103" t="s">
        <v>2128</v>
      </c>
      <c r="C103" t="s">
        <v>1851</v>
      </c>
      <c r="D103" s="4">
        <v>102832</v>
      </c>
      <c r="I103" s="4">
        <v>102832</v>
      </c>
      <c r="J103" s="4">
        <v>102832</v>
      </c>
      <c r="K103" s="4">
        <v>102832</v>
      </c>
    </row>
    <row r="104" spans="1:11" x14ac:dyDescent="0.35">
      <c r="A104" t="s">
        <v>81</v>
      </c>
      <c r="B104" t="s">
        <v>2129</v>
      </c>
      <c r="C104" t="s">
        <v>1852</v>
      </c>
      <c r="E104" s="4">
        <v>1363</v>
      </c>
      <c r="I104" s="4">
        <v>1363</v>
      </c>
      <c r="J104">
        <v>1363</v>
      </c>
      <c r="K104" s="4">
        <v>0</v>
      </c>
    </row>
    <row r="105" spans="1:11" x14ac:dyDescent="0.35">
      <c r="A105" t="s">
        <v>81</v>
      </c>
      <c r="B105" t="s">
        <v>2130</v>
      </c>
      <c r="C105" t="s">
        <v>1853</v>
      </c>
      <c r="E105" s="4">
        <v>5387</v>
      </c>
      <c r="I105" s="4">
        <v>5387</v>
      </c>
      <c r="J105">
        <v>5387</v>
      </c>
      <c r="K105" s="4">
        <v>0</v>
      </c>
    </row>
    <row r="106" spans="1:11" x14ac:dyDescent="0.35">
      <c r="A106" t="s">
        <v>81</v>
      </c>
      <c r="B106" t="s">
        <v>2131</v>
      </c>
      <c r="C106" t="s">
        <v>1854</v>
      </c>
      <c r="D106" s="4">
        <v>174847</v>
      </c>
      <c r="I106" s="4">
        <v>174847</v>
      </c>
      <c r="J106" s="4">
        <v>174847</v>
      </c>
      <c r="K106" s="4">
        <v>174847</v>
      </c>
    </row>
    <row r="107" spans="1:11" x14ac:dyDescent="0.35">
      <c r="A107" t="s">
        <v>81</v>
      </c>
      <c r="B107" t="s">
        <v>2132</v>
      </c>
      <c r="C107" t="s">
        <v>1855</v>
      </c>
      <c r="D107" s="4">
        <v>3838</v>
      </c>
      <c r="F107" s="4">
        <v>64724</v>
      </c>
      <c r="I107" s="4">
        <v>68563</v>
      </c>
      <c r="J107" s="4">
        <v>3838</v>
      </c>
      <c r="K107" s="4">
        <v>3838</v>
      </c>
    </row>
    <row r="108" spans="1:11" x14ac:dyDescent="0.35">
      <c r="A108" t="s">
        <v>81</v>
      </c>
      <c r="B108" t="s">
        <v>2133</v>
      </c>
      <c r="C108" t="s">
        <v>1856</v>
      </c>
      <c r="D108" s="4">
        <v>4246</v>
      </c>
      <c r="E108" s="4">
        <v>1978</v>
      </c>
      <c r="I108" s="4">
        <v>6223</v>
      </c>
      <c r="J108" s="4">
        <v>6224</v>
      </c>
      <c r="K108" s="4">
        <v>4246</v>
      </c>
    </row>
    <row r="109" spans="1:11" x14ac:dyDescent="0.35">
      <c r="A109" t="s">
        <v>81</v>
      </c>
      <c r="B109" t="s">
        <v>2134</v>
      </c>
      <c r="C109" t="s">
        <v>1857</v>
      </c>
      <c r="D109" s="4">
        <v>17653</v>
      </c>
      <c r="I109" s="4">
        <v>17653</v>
      </c>
      <c r="J109" s="4">
        <v>17653</v>
      </c>
      <c r="K109" s="4">
        <v>17653</v>
      </c>
    </row>
    <row r="110" spans="1:11" x14ac:dyDescent="0.35">
      <c r="A110" t="s">
        <v>81</v>
      </c>
      <c r="B110" t="s">
        <v>2135</v>
      </c>
      <c r="C110" t="s">
        <v>1858</v>
      </c>
      <c r="F110" s="4">
        <v>12066</v>
      </c>
      <c r="I110" s="4">
        <v>12066</v>
      </c>
      <c r="J110">
        <v>0</v>
      </c>
      <c r="K110" s="4">
        <v>0</v>
      </c>
    </row>
    <row r="111" spans="1:11" x14ac:dyDescent="0.35">
      <c r="A111" t="s">
        <v>81</v>
      </c>
      <c r="B111" t="s">
        <v>2136</v>
      </c>
      <c r="C111" t="s">
        <v>1859</v>
      </c>
      <c r="D111" s="4">
        <v>50000</v>
      </c>
      <c r="I111" s="4">
        <v>50000</v>
      </c>
      <c r="J111" s="4">
        <v>50000</v>
      </c>
      <c r="K111" s="4">
        <v>50000</v>
      </c>
    </row>
    <row r="112" spans="1:11" x14ac:dyDescent="0.35">
      <c r="A112" t="s">
        <v>81</v>
      </c>
      <c r="B112" t="s">
        <v>2137</v>
      </c>
      <c r="C112" t="s">
        <v>1860</v>
      </c>
      <c r="D112" s="4">
        <v>217406</v>
      </c>
      <c r="H112" s="4">
        <v>108703</v>
      </c>
      <c r="I112" s="4">
        <v>326109</v>
      </c>
      <c r="J112" s="4">
        <v>217406</v>
      </c>
      <c r="K112" s="4">
        <v>217406</v>
      </c>
    </row>
    <row r="113" spans="1:11" x14ac:dyDescent="0.35">
      <c r="A113" t="s">
        <v>81</v>
      </c>
      <c r="B113" t="s">
        <v>2138</v>
      </c>
      <c r="C113" t="s">
        <v>1861</v>
      </c>
      <c r="D113" s="4">
        <v>39174</v>
      </c>
      <c r="I113" s="4">
        <v>39174</v>
      </c>
      <c r="J113" s="4">
        <v>39174</v>
      </c>
      <c r="K113" s="4">
        <v>39174</v>
      </c>
    </row>
    <row r="114" spans="1:11" x14ac:dyDescent="0.35">
      <c r="A114" t="s">
        <v>81</v>
      </c>
      <c r="B114" t="s">
        <v>2139</v>
      </c>
      <c r="C114" t="s">
        <v>1862</v>
      </c>
      <c r="D114" s="4">
        <v>256393</v>
      </c>
      <c r="I114" s="4">
        <v>256393</v>
      </c>
      <c r="J114" s="4">
        <v>256393</v>
      </c>
      <c r="K114" s="4">
        <v>256393</v>
      </c>
    </row>
    <row r="115" spans="1:11" x14ac:dyDescent="0.35">
      <c r="A115" t="s">
        <v>81</v>
      </c>
      <c r="B115" t="s">
        <v>2141</v>
      </c>
      <c r="D115" s="4">
        <v>866389</v>
      </c>
      <c r="E115" s="4">
        <v>8727</v>
      </c>
      <c r="F115" s="4">
        <v>76791</v>
      </c>
      <c r="H115" s="4">
        <v>108703</v>
      </c>
      <c r="I115" s="4">
        <v>1060610</v>
      </c>
      <c r="J115" s="4">
        <v>875116</v>
      </c>
      <c r="K115" s="4">
        <v>866389</v>
      </c>
    </row>
    <row r="116" spans="1:11" x14ac:dyDescent="0.35">
      <c r="A116" t="s">
        <v>81</v>
      </c>
      <c r="B116" t="s">
        <v>2142</v>
      </c>
      <c r="C116" t="s">
        <v>1864</v>
      </c>
      <c r="D116" s="4">
        <v>11158</v>
      </c>
      <c r="I116" s="4">
        <v>11158</v>
      </c>
      <c r="J116" s="4">
        <v>11158</v>
      </c>
      <c r="K116" s="4">
        <v>11158</v>
      </c>
    </row>
    <row r="117" spans="1:11" x14ac:dyDescent="0.35">
      <c r="A117" t="s">
        <v>81</v>
      </c>
      <c r="B117" t="s">
        <v>2144</v>
      </c>
      <c r="C117" t="s">
        <v>1866</v>
      </c>
      <c r="I117" s="4">
        <v>0</v>
      </c>
      <c r="J117">
        <v>0</v>
      </c>
      <c r="K117" s="4">
        <v>0</v>
      </c>
    </row>
    <row r="118" spans="1:11" x14ac:dyDescent="0.35">
      <c r="A118" t="s">
        <v>81</v>
      </c>
      <c r="B118" t="s">
        <v>2145</v>
      </c>
      <c r="C118" t="s">
        <v>1867</v>
      </c>
      <c r="D118" s="4">
        <v>4500</v>
      </c>
      <c r="F118" s="4">
        <v>43720</v>
      </c>
      <c r="H118" s="4">
        <v>324205</v>
      </c>
      <c r="I118" s="4">
        <v>372425</v>
      </c>
      <c r="J118" s="4">
        <v>4500</v>
      </c>
      <c r="K118" s="4">
        <v>4500</v>
      </c>
    </row>
    <row r="119" spans="1:11" x14ac:dyDescent="0.35">
      <c r="A119" t="s">
        <v>81</v>
      </c>
      <c r="B119" t="s">
        <v>2146</v>
      </c>
      <c r="C119" t="s">
        <v>1868</v>
      </c>
      <c r="H119" s="4">
        <v>369270</v>
      </c>
      <c r="I119" s="4">
        <v>369270</v>
      </c>
      <c r="J119">
        <v>0</v>
      </c>
      <c r="K119" s="4">
        <v>0</v>
      </c>
    </row>
    <row r="120" spans="1:11" x14ac:dyDescent="0.35">
      <c r="A120" t="s">
        <v>81</v>
      </c>
      <c r="B120" t="s">
        <v>2147</v>
      </c>
      <c r="C120" t="s">
        <v>1869</v>
      </c>
      <c r="H120" s="4">
        <v>115200</v>
      </c>
      <c r="I120" s="4">
        <v>115200</v>
      </c>
      <c r="J120">
        <v>0</v>
      </c>
      <c r="K120" s="4">
        <v>0</v>
      </c>
    </row>
    <row r="121" spans="1:11" x14ac:dyDescent="0.35">
      <c r="A121" t="s">
        <v>81</v>
      </c>
      <c r="B121" t="s">
        <v>2148</v>
      </c>
      <c r="C121" t="s">
        <v>1870</v>
      </c>
      <c r="E121" s="4">
        <v>29708</v>
      </c>
      <c r="H121" s="4">
        <v>1261210</v>
      </c>
      <c r="I121" s="4">
        <v>1290917</v>
      </c>
      <c r="J121">
        <v>29708</v>
      </c>
      <c r="K121" s="4">
        <v>0</v>
      </c>
    </row>
    <row r="122" spans="1:11" x14ac:dyDescent="0.35">
      <c r="A122" t="s">
        <v>81</v>
      </c>
      <c r="B122" t="s">
        <v>2149</v>
      </c>
      <c r="C122" t="s">
        <v>1871</v>
      </c>
      <c r="E122" s="4">
        <v>4330000</v>
      </c>
      <c r="F122" s="4">
        <v>12037</v>
      </c>
      <c r="I122" s="4">
        <v>4342037</v>
      </c>
      <c r="J122">
        <v>4330000</v>
      </c>
      <c r="K122" s="4">
        <v>0</v>
      </c>
    </row>
    <row r="123" spans="1:11" x14ac:dyDescent="0.35">
      <c r="A123" t="s">
        <v>81</v>
      </c>
      <c r="B123" t="s">
        <v>2150</v>
      </c>
      <c r="C123" t="s">
        <v>1872</v>
      </c>
      <c r="D123" s="4">
        <v>49000</v>
      </c>
      <c r="I123" s="4">
        <v>49000</v>
      </c>
      <c r="J123" s="4">
        <v>49000</v>
      </c>
      <c r="K123" s="4">
        <v>49000</v>
      </c>
    </row>
    <row r="124" spans="1:11" x14ac:dyDescent="0.35">
      <c r="A124" t="s">
        <v>81</v>
      </c>
      <c r="B124" t="s">
        <v>2153</v>
      </c>
      <c r="C124" t="s">
        <v>1875</v>
      </c>
      <c r="H124" s="4">
        <v>2906</v>
      </c>
      <c r="I124" s="4">
        <v>2906</v>
      </c>
      <c r="J124">
        <v>0</v>
      </c>
      <c r="K124" s="4">
        <v>0</v>
      </c>
    </row>
    <row r="125" spans="1:11" x14ac:dyDescent="0.35">
      <c r="A125" t="s">
        <v>81</v>
      </c>
      <c r="B125" t="s">
        <v>2156</v>
      </c>
      <c r="D125" s="4">
        <v>64658</v>
      </c>
      <c r="E125" s="4">
        <v>4359708</v>
      </c>
      <c r="F125" s="4">
        <v>55757</v>
      </c>
      <c r="H125" s="4">
        <v>2072791</v>
      </c>
      <c r="I125" s="4">
        <v>6552914</v>
      </c>
      <c r="J125" s="4">
        <v>4424366</v>
      </c>
      <c r="K125" s="4">
        <v>64658</v>
      </c>
    </row>
    <row r="126" spans="1:11" x14ac:dyDescent="0.35">
      <c r="A126" t="s">
        <v>81</v>
      </c>
      <c r="B126" t="s">
        <v>2157</v>
      </c>
      <c r="C126" t="s">
        <v>1879</v>
      </c>
      <c r="D126" s="4">
        <v>2256</v>
      </c>
      <c r="I126" s="4">
        <v>2256</v>
      </c>
      <c r="J126" s="4">
        <v>2256</v>
      </c>
      <c r="K126" s="4">
        <v>2256</v>
      </c>
    </row>
    <row r="127" spans="1:11" x14ac:dyDescent="0.35">
      <c r="A127" t="s">
        <v>81</v>
      </c>
      <c r="B127" t="s">
        <v>2159</v>
      </c>
      <c r="C127" t="s">
        <v>1881</v>
      </c>
      <c r="D127" s="4">
        <v>96013</v>
      </c>
      <c r="I127" s="4">
        <v>96013</v>
      </c>
      <c r="J127" s="4">
        <v>96013</v>
      </c>
      <c r="K127" s="4">
        <v>96013</v>
      </c>
    </row>
    <row r="128" spans="1:11" x14ac:dyDescent="0.35">
      <c r="A128" t="s">
        <v>81</v>
      </c>
      <c r="B128" t="s">
        <v>2160</v>
      </c>
      <c r="C128" t="s">
        <v>1882</v>
      </c>
      <c r="F128" s="4">
        <v>24759</v>
      </c>
      <c r="I128" s="4">
        <v>24759</v>
      </c>
      <c r="J128">
        <v>0</v>
      </c>
      <c r="K128" s="4">
        <v>0</v>
      </c>
    </row>
    <row r="129" spans="1:11" x14ac:dyDescent="0.35">
      <c r="A129" t="s">
        <v>81</v>
      </c>
      <c r="B129" t="s">
        <v>2163</v>
      </c>
      <c r="D129" s="4">
        <v>98268</v>
      </c>
      <c r="F129" s="4">
        <v>24759</v>
      </c>
      <c r="I129" s="4">
        <v>123027</v>
      </c>
      <c r="J129" s="4">
        <v>98268</v>
      </c>
      <c r="K129" s="4">
        <v>98268</v>
      </c>
    </row>
    <row r="130" spans="1:11" x14ac:dyDescent="0.35">
      <c r="A130" t="s">
        <v>81</v>
      </c>
      <c r="B130" t="s">
        <v>2166</v>
      </c>
      <c r="C130" t="s">
        <v>1888</v>
      </c>
      <c r="H130" s="4">
        <v>96000</v>
      </c>
      <c r="I130" s="4">
        <v>96000</v>
      </c>
      <c r="J130">
        <v>0</v>
      </c>
      <c r="K130" s="4">
        <v>0</v>
      </c>
    </row>
    <row r="131" spans="1:11" x14ac:dyDescent="0.35">
      <c r="A131" t="s">
        <v>81</v>
      </c>
      <c r="B131" t="s">
        <v>2167</v>
      </c>
      <c r="C131" t="s">
        <v>1889</v>
      </c>
      <c r="H131" s="4">
        <v>42000</v>
      </c>
      <c r="I131" s="4">
        <v>42000</v>
      </c>
      <c r="J131">
        <v>0</v>
      </c>
      <c r="K131" s="4">
        <v>0</v>
      </c>
    </row>
    <row r="132" spans="1:11" x14ac:dyDescent="0.35">
      <c r="A132" t="s">
        <v>81</v>
      </c>
      <c r="B132" t="s">
        <v>2168</v>
      </c>
      <c r="C132" t="s">
        <v>1890</v>
      </c>
      <c r="H132" s="4">
        <v>30000</v>
      </c>
      <c r="I132" s="4">
        <v>30000</v>
      </c>
      <c r="J132">
        <v>0</v>
      </c>
      <c r="K132" s="4">
        <v>0</v>
      </c>
    </row>
    <row r="133" spans="1:11" x14ac:dyDescent="0.35">
      <c r="A133" t="s">
        <v>81</v>
      </c>
      <c r="B133" t="s">
        <v>2169</v>
      </c>
      <c r="H133" s="4">
        <v>168000</v>
      </c>
      <c r="I133" s="4">
        <v>168000</v>
      </c>
      <c r="J133">
        <v>0</v>
      </c>
      <c r="K133" s="4">
        <v>0</v>
      </c>
    </row>
    <row r="134" spans="1:11" x14ac:dyDescent="0.35">
      <c r="A134" t="s">
        <v>81</v>
      </c>
      <c r="B134" t="s">
        <v>2170</v>
      </c>
      <c r="D134" s="4">
        <v>15912588</v>
      </c>
      <c r="E134" s="4">
        <v>4368435</v>
      </c>
      <c r="F134" s="4">
        <v>1912906</v>
      </c>
      <c r="H134" s="4">
        <v>2398994</v>
      </c>
      <c r="I134" s="4">
        <v>24592924</v>
      </c>
      <c r="J134" s="4">
        <f>SUM(D134,E134)</f>
        <v>20281023</v>
      </c>
      <c r="K134" s="4">
        <v>15912588</v>
      </c>
    </row>
    <row r="135" spans="1:11" x14ac:dyDescent="0.35">
      <c r="A135" t="s">
        <v>89</v>
      </c>
      <c r="B135" t="s">
        <v>2118</v>
      </c>
      <c r="C135" t="s">
        <v>1843</v>
      </c>
      <c r="D135" s="4">
        <v>4530511</v>
      </c>
      <c r="F135" s="4">
        <v>2660000</v>
      </c>
      <c r="I135" s="4">
        <v>7190511</v>
      </c>
      <c r="J135" s="4">
        <v>4530511</v>
      </c>
      <c r="K135" s="4">
        <v>4530511</v>
      </c>
    </row>
    <row r="136" spans="1:11" x14ac:dyDescent="0.35">
      <c r="A136" t="s">
        <v>89</v>
      </c>
      <c r="B136" t="s">
        <v>2119</v>
      </c>
      <c r="C136" t="s">
        <v>1844</v>
      </c>
      <c r="D136" s="4">
        <v>802720</v>
      </c>
      <c r="H136" s="4">
        <v>41850</v>
      </c>
      <c r="I136" s="4">
        <v>844570</v>
      </c>
      <c r="J136" s="4">
        <v>802720</v>
      </c>
      <c r="K136" s="4">
        <v>802720</v>
      </c>
    </row>
    <row r="137" spans="1:11" x14ac:dyDescent="0.35">
      <c r="A137" t="s">
        <v>89</v>
      </c>
      <c r="B137" t="s">
        <v>2120</v>
      </c>
      <c r="C137" t="s">
        <v>1845</v>
      </c>
      <c r="D137" s="4">
        <v>535993</v>
      </c>
      <c r="I137" s="4">
        <v>535993</v>
      </c>
      <c r="J137" s="4">
        <v>535993</v>
      </c>
      <c r="K137" s="4">
        <v>535993</v>
      </c>
    </row>
    <row r="138" spans="1:11" x14ac:dyDescent="0.35">
      <c r="A138" t="s">
        <v>89</v>
      </c>
      <c r="B138" t="s">
        <v>2121</v>
      </c>
      <c r="D138" s="4">
        <v>5869224</v>
      </c>
      <c r="F138" s="4">
        <v>2660000</v>
      </c>
      <c r="H138" s="4">
        <v>41850</v>
      </c>
      <c r="I138" s="4">
        <v>8571074</v>
      </c>
      <c r="J138" s="4">
        <v>5869224</v>
      </c>
      <c r="K138" s="4">
        <v>5869224</v>
      </c>
    </row>
    <row r="139" spans="1:11" x14ac:dyDescent="0.35">
      <c r="A139" t="s">
        <v>89</v>
      </c>
      <c r="B139" t="s">
        <v>2122</v>
      </c>
      <c r="C139" t="s">
        <v>1846</v>
      </c>
      <c r="D139" s="4">
        <v>3752034</v>
      </c>
      <c r="I139" s="4">
        <v>3752034</v>
      </c>
      <c r="J139" s="4">
        <v>3752034</v>
      </c>
      <c r="K139" s="4">
        <v>3752034</v>
      </c>
    </row>
    <row r="140" spans="1:11" x14ac:dyDescent="0.35">
      <c r="A140" t="s">
        <v>89</v>
      </c>
      <c r="B140" t="s">
        <v>2123</v>
      </c>
      <c r="C140" t="s">
        <v>1847</v>
      </c>
      <c r="D140" s="4">
        <v>2875099</v>
      </c>
      <c r="F140" s="4">
        <v>765405</v>
      </c>
      <c r="I140" s="4">
        <v>3640504</v>
      </c>
      <c r="J140" s="4">
        <v>2875099</v>
      </c>
      <c r="K140" s="4">
        <v>2875099</v>
      </c>
    </row>
    <row r="141" spans="1:11" x14ac:dyDescent="0.35">
      <c r="A141" t="s">
        <v>89</v>
      </c>
      <c r="B141" t="s">
        <v>2125</v>
      </c>
      <c r="D141" s="4">
        <v>6627132</v>
      </c>
      <c r="F141" s="4">
        <v>765405</v>
      </c>
      <c r="I141" s="4">
        <v>7392538</v>
      </c>
      <c r="J141" s="4">
        <v>6627132</v>
      </c>
      <c r="K141" s="4">
        <v>6627132</v>
      </c>
    </row>
    <row r="142" spans="1:11" x14ac:dyDescent="0.35">
      <c r="A142" t="s">
        <v>89</v>
      </c>
      <c r="B142" t="s">
        <v>2126</v>
      </c>
      <c r="C142" t="s">
        <v>1850</v>
      </c>
      <c r="E142" s="4">
        <v>1600000</v>
      </c>
      <c r="I142" s="4">
        <v>1600000</v>
      </c>
      <c r="J142">
        <v>1600000</v>
      </c>
      <c r="K142" s="4">
        <v>0</v>
      </c>
    </row>
    <row r="143" spans="1:11" x14ac:dyDescent="0.35">
      <c r="A143" t="s">
        <v>89</v>
      </c>
      <c r="B143" t="s">
        <v>2127</v>
      </c>
      <c r="E143" s="4">
        <v>1600000</v>
      </c>
      <c r="I143" s="4">
        <v>1600000</v>
      </c>
      <c r="J143">
        <v>1600000</v>
      </c>
      <c r="K143" s="4">
        <v>0</v>
      </c>
    </row>
    <row r="144" spans="1:11" x14ac:dyDescent="0.35">
      <c r="A144" t="s">
        <v>89</v>
      </c>
      <c r="B144" t="s">
        <v>2128</v>
      </c>
      <c r="C144" t="s">
        <v>1851</v>
      </c>
      <c r="D144" s="4">
        <v>110993</v>
      </c>
      <c r="I144" s="4">
        <v>110993</v>
      </c>
      <c r="J144" s="4">
        <v>110993</v>
      </c>
      <c r="K144" s="4">
        <v>110993</v>
      </c>
    </row>
    <row r="145" spans="1:11" x14ac:dyDescent="0.35">
      <c r="A145" t="s">
        <v>89</v>
      </c>
      <c r="B145" t="s">
        <v>2129</v>
      </c>
      <c r="C145" t="s">
        <v>1852</v>
      </c>
      <c r="F145" s="4">
        <v>8644</v>
      </c>
      <c r="I145" s="4">
        <v>8644</v>
      </c>
      <c r="J145">
        <v>0</v>
      </c>
      <c r="K145" s="4">
        <v>0</v>
      </c>
    </row>
    <row r="146" spans="1:11" x14ac:dyDescent="0.35">
      <c r="A146" t="s">
        <v>89</v>
      </c>
      <c r="B146" t="s">
        <v>2130</v>
      </c>
      <c r="C146" t="s">
        <v>1853</v>
      </c>
      <c r="D146" s="4">
        <v>0</v>
      </c>
      <c r="F146" s="4">
        <v>6926</v>
      </c>
      <c r="I146" s="4">
        <v>6926</v>
      </c>
      <c r="J146" s="4">
        <v>0</v>
      </c>
      <c r="K146" s="4">
        <v>0</v>
      </c>
    </row>
    <row r="147" spans="1:11" x14ac:dyDescent="0.35">
      <c r="A147" t="s">
        <v>89</v>
      </c>
      <c r="B147" t="s">
        <v>2172</v>
      </c>
      <c r="C147" t="s">
        <v>1893</v>
      </c>
      <c r="F147" s="4">
        <v>1026</v>
      </c>
      <c r="I147" s="4">
        <v>1026</v>
      </c>
      <c r="J147">
        <v>0</v>
      </c>
      <c r="K147" s="4">
        <v>0</v>
      </c>
    </row>
    <row r="148" spans="1:11" x14ac:dyDescent="0.35">
      <c r="A148" t="s">
        <v>89</v>
      </c>
      <c r="B148" t="s">
        <v>2131</v>
      </c>
      <c r="C148" t="s">
        <v>1854</v>
      </c>
      <c r="D148" s="4">
        <v>201747</v>
      </c>
      <c r="I148" s="4">
        <v>201747</v>
      </c>
      <c r="J148" s="4">
        <v>201747</v>
      </c>
      <c r="K148" s="4">
        <v>201747</v>
      </c>
    </row>
    <row r="149" spans="1:11" x14ac:dyDescent="0.35">
      <c r="A149" t="s">
        <v>89</v>
      </c>
      <c r="B149" t="s">
        <v>2132</v>
      </c>
      <c r="C149" t="s">
        <v>1855</v>
      </c>
      <c r="D149" s="4">
        <v>0</v>
      </c>
      <c r="G149" s="4">
        <v>188805</v>
      </c>
      <c r="I149" s="4">
        <v>188805</v>
      </c>
      <c r="J149" s="4">
        <v>0</v>
      </c>
      <c r="K149" s="4">
        <v>0</v>
      </c>
    </row>
    <row r="150" spans="1:11" x14ac:dyDescent="0.35">
      <c r="A150" t="s">
        <v>89</v>
      </c>
      <c r="B150" t="s">
        <v>2133</v>
      </c>
      <c r="C150" t="s">
        <v>1856</v>
      </c>
      <c r="H150" s="4">
        <v>4142</v>
      </c>
      <c r="I150" s="4">
        <v>4142</v>
      </c>
      <c r="J150">
        <v>0</v>
      </c>
      <c r="K150" s="4">
        <v>0</v>
      </c>
    </row>
    <row r="151" spans="1:11" x14ac:dyDescent="0.35">
      <c r="A151" t="s">
        <v>89</v>
      </c>
      <c r="B151" t="s">
        <v>2134</v>
      </c>
      <c r="C151" t="s">
        <v>1857</v>
      </c>
      <c r="D151" s="4">
        <v>9506</v>
      </c>
      <c r="I151" s="4">
        <v>9506</v>
      </c>
      <c r="J151" s="4">
        <v>9506</v>
      </c>
      <c r="K151" s="4">
        <v>9506</v>
      </c>
    </row>
    <row r="152" spans="1:11" x14ac:dyDescent="0.35">
      <c r="A152" t="s">
        <v>89</v>
      </c>
      <c r="B152" t="s">
        <v>2135</v>
      </c>
      <c r="C152" t="s">
        <v>1858</v>
      </c>
      <c r="D152" s="4">
        <v>16088</v>
      </c>
      <c r="H152" s="4">
        <v>40221</v>
      </c>
      <c r="I152" s="4">
        <v>56309</v>
      </c>
      <c r="J152" s="4">
        <v>16088</v>
      </c>
      <c r="K152" s="4">
        <v>16088</v>
      </c>
    </row>
    <row r="153" spans="1:11" x14ac:dyDescent="0.35">
      <c r="A153" t="s">
        <v>89</v>
      </c>
      <c r="B153" t="s">
        <v>2136</v>
      </c>
      <c r="C153" t="s">
        <v>1859</v>
      </c>
      <c r="D153" s="4">
        <v>26372</v>
      </c>
      <c r="E153" s="4">
        <v>56114</v>
      </c>
      <c r="H153" s="4">
        <v>125003</v>
      </c>
      <c r="I153" s="4">
        <v>207489</v>
      </c>
      <c r="J153" s="4">
        <v>82486</v>
      </c>
      <c r="K153" s="4">
        <v>26372</v>
      </c>
    </row>
    <row r="154" spans="1:11" x14ac:dyDescent="0.35">
      <c r="A154" t="s">
        <v>89</v>
      </c>
      <c r="B154" t="s">
        <v>2137</v>
      </c>
      <c r="C154" t="s">
        <v>1860</v>
      </c>
      <c r="H154" s="4">
        <v>217406</v>
      </c>
      <c r="I154" s="4">
        <v>217406</v>
      </c>
      <c r="J154">
        <v>0</v>
      </c>
      <c r="K154" s="4">
        <v>0</v>
      </c>
    </row>
    <row r="155" spans="1:11" x14ac:dyDescent="0.35">
      <c r="A155" t="s">
        <v>89</v>
      </c>
      <c r="B155" t="s">
        <v>2138</v>
      </c>
      <c r="C155" t="s">
        <v>1861</v>
      </c>
      <c r="D155" s="4">
        <v>58761</v>
      </c>
      <c r="I155" s="4">
        <v>58761</v>
      </c>
      <c r="J155" s="4">
        <v>58761</v>
      </c>
      <c r="K155" s="4">
        <v>58761</v>
      </c>
    </row>
    <row r="156" spans="1:11" x14ac:dyDescent="0.35">
      <c r="A156" t="s">
        <v>89</v>
      </c>
      <c r="B156" t="s">
        <v>2139</v>
      </c>
      <c r="C156" t="s">
        <v>1862</v>
      </c>
      <c r="E156" s="4">
        <v>0</v>
      </c>
      <c r="H156" s="4">
        <v>170929</v>
      </c>
      <c r="I156" s="4">
        <v>170929</v>
      </c>
      <c r="J156">
        <v>0</v>
      </c>
      <c r="K156" s="4">
        <v>0</v>
      </c>
    </row>
    <row r="157" spans="1:11" x14ac:dyDescent="0.35">
      <c r="A157" t="s">
        <v>89</v>
      </c>
      <c r="B157" t="s">
        <v>2140</v>
      </c>
      <c r="C157" t="s">
        <v>1863</v>
      </c>
      <c r="D157" s="4">
        <v>7780</v>
      </c>
      <c r="G157" s="4">
        <v>7780</v>
      </c>
      <c r="I157" s="4">
        <v>15560</v>
      </c>
      <c r="J157" s="4">
        <v>7780</v>
      </c>
      <c r="K157" s="4">
        <v>7780</v>
      </c>
    </row>
    <row r="158" spans="1:11" x14ac:dyDescent="0.35">
      <c r="A158" t="s">
        <v>89</v>
      </c>
      <c r="B158" t="s">
        <v>2141</v>
      </c>
      <c r="D158" s="4">
        <v>431247</v>
      </c>
      <c r="E158" s="4">
        <v>56114</v>
      </c>
      <c r="F158" s="4">
        <v>16596</v>
      </c>
      <c r="G158" s="4">
        <v>196585</v>
      </c>
      <c r="H158" s="4">
        <v>557700</v>
      </c>
      <c r="I158" s="4">
        <v>1258242</v>
      </c>
      <c r="J158" s="4">
        <v>487361</v>
      </c>
      <c r="K158" s="4">
        <v>431247</v>
      </c>
    </row>
    <row r="159" spans="1:11" x14ac:dyDescent="0.35">
      <c r="A159" t="s">
        <v>89</v>
      </c>
      <c r="B159" t="s">
        <v>2144</v>
      </c>
      <c r="C159" t="s">
        <v>1866</v>
      </c>
      <c r="I159" s="4">
        <v>0</v>
      </c>
      <c r="J159">
        <v>0</v>
      </c>
      <c r="K159" s="4">
        <v>0</v>
      </c>
    </row>
    <row r="160" spans="1:11" x14ac:dyDescent="0.35">
      <c r="A160" t="s">
        <v>89</v>
      </c>
      <c r="B160" t="s">
        <v>2145</v>
      </c>
      <c r="C160" t="s">
        <v>1867</v>
      </c>
      <c r="F160" s="4">
        <v>100000</v>
      </c>
      <c r="H160" s="4">
        <v>1433137</v>
      </c>
      <c r="I160" s="4">
        <v>1533137</v>
      </c>
      <c r="J160">
        <v>0</v>
      </c>
      <c r="K160" s="4">
        <v>0</v>
      </c>
    </row>
    <row r="161" spans="1:11" x14ac:dyDescent="0.35">
      <c r="A161" t="s">
        <v>89</v>
      </c>
      <c r="B161" t="s">
        <v>2146</v>
      </c>
      <c r="C161" t="s">
        <v>1868</v>
      </c>
      <c r="D161" s="4">
        <v>50000</v>
      </c>
      <c r="F161" s="4">
        <v>150000</v>
      </c>
      <c r="H161" s="4">
        <v>725645</v>
      </c>
      <c r="I161" s="4">
        <v>925645</v>
      </c>
      <c r="J161" s="4">
        <v>50000</v>
      </c>
      <c r="K161" s="4">
        <v>50000</v>
      </c>
    </row>
    <row r="162" spans="1:11" x14ac:dyDescent="0.35">
      <c r="A162" t="s">
        <v>89</v>
      </c>
      <c r="B162" t="s">
        <v>2173</v>
      </c>
      <c r="C162" t="s">
        <v>1894</v>
      </c>
      <c r="D162" s="4">
        <v>11129</v>
      </c>
      <c r="I162" s="4">
        <v>11129</v>
      </c>
      <c r="J162" s="4">
        <v>11129</v>
      </c>
      <c r="K162" s="4">
        <v>11129</v>
      </c>
    </row>
    <row r="163" spans="1:11" x14ac:dyDescent="0.35">
      <c r="A163" t="s">
        <v>89</v>
      </c>
      <c r="B163" t="s">
        <v>2147</v>
      </c>
      <c r="C163" t="s">
        <v>1869</v>
      </c>
      <c r="E163" s="4">
        <v>0</v>
      </c>
      <c r="H163" s="4">
        <v>241920</v>
      </c>
      <c r="I163" s="4">
        <v>241920</v>
      </c>
      <c r="J163">
        <v>0</v>
      </c>
      <c r="K163" s="4">
        <v>0</v>
      </c>
    </row>
    <row r="164" spans="1:11" x14ac:dyDescent="0.35">
      <c r="A164" t="s">
        <v>89</v>
      </c>
      <c r="B164" t="s">
        <v>2148</v>
      </c>
      <c r="C164" t="s">
        <v>1870</v>
      </c>
      <c r="E164" s="4">
        <v>7981</v>
      </c>
      <c r="F164" s="4">
        <v>802707</v>
      </c>
      <c r="H164" s="4">
        <v>6420</v>
      </c>
      <c r="I164" s="4">
        <v>817108</v>
      </c>
      <c r="J164">
        <v>7981</v>
      </c>
      <c r="K164" s="4">
        <v>0</v>
      </c>
    </row>
    <row r="165" spans="1:11" x14ac:dyDescent="0.35">
      <c r="A165" t="s">
        <v>89</v>
      </c>
      <c r="B165" t="s">
        <v>2149</v>
      </c>
      <c r="C165" t="s">
        <v>1871</v>
      </c>
      <c r="D165" s="4">
        <v>2148750</v>
      </c>
      <c r="H165" s="4">
        <v>4483022</v>
      </c>
      <c r="I165" s="4">
        <v>6631772</v>
      </c>
      <c r="J165" s="4">
        <v>2148750</v>
      </c>
      <c r="K165" s="4">
        <v>2148750</v>
      </c>
    </row>
    <row r="166" spans="1:11" x14ac:dyDescent="0.35">
      <c r="A166" t="s">
        <v>89</v>
      </c>
      <c r="B166" t="s">
        <v>2150</v>
      </c>
      <c r="C166" t="s">
        <v>1872</v>
      </c>
      <c r="D166" s="4">
        <v>49000</v>
      </c>
      <c r="I166" s="4">
        <v>49000</v>
      </c>
      <c r="J166" s="4">
        <v>49000</v>
      </c>
      <c r="K166" s="4">
        <v>49000</v>
      </c>
    </row>
    <row r="167" spans="1:11" x14ac:dyDescent="0.35">
      <c r="A167" t="s">
        <v>89</v>
      </c>
      <c r="B167" t="s">
        <v>2151</v>
      </c>
      <c r="C167" t="s">
        <v>1873</v>
      </c>
      <c r="D167" s="4">
        <v>5026</v>
      </c>
      <c r="I167" s="4">
        <v>5026</v>
      </c>
      <c r="J167" s="4">
        <v>5026</v>
      </c>
      <c r="K167" s="4">
        <v>5026</v>
      </c>
    </row>
    <row r="168" spans="1:11" x14ac:dyDescent="0.35">
      <c r="A168" t="s">
        <v>89</v>
      </c>
      <c r="B168" t="s">
        <v>2153</v>
      </c>
      <c r="C168" t="s">
        <v>1875</v>
      </c>
      <c r="H168" s="4">
        <v>3487</v>
      </c>
      <c r="I168" s="4">
        <v>3487</v>
      </c>
      <c r="J168">
        <v>0</v>
      </c>
      <c r="K168" s="4">
        <v>0</v>
      </c>
    </row>
    <row r="169" spans="1:11" x14ac:dyDescent="0.35">
      <c r="A169" t="s">
        <v>89</v>
      </c>
      <c r="B169" t="s">
        <v>2154</v>
      </c>
      <c r="C169" t="s">
        <v>1876</v>
      </c>
      <c r="D169" s="4">
        <v>26853</v>
      </c>
      <c r="H169" s="4">
        <v>40320</v>
      </c>
      <c r="I169" s="4">
        <v>67173</v>
      </c>
      <c r="J169" s="4">
        <v>26853</v>
      </c>
      <c r="K169" s="4">
        <v>26853</v>
      </c>
    </row>
    <row r="170" spans="1:11" x14ac:dyDescent="0.35">
      <c r="A170" t="s">
        <v>89</v>
      </c>
      <c r="B170" t="s">
        <v>2156</v>
      </c>
      <c r="D170" s="4">
        <v>2290757</v>
      </c>
      <c r="E170" s="4">
        <v>7981</v>
      </c>
      <c r="F170" s="4">
        <v>1052707</v>
      </c>
      <c r="H170" s="4">
        <v>6933952</v>
      </c>
      <c r="I170" s="4">
        <v>10285398</v>
      </c>
      <c r="J170" s="4">
        <v>2298738</v>
      </c>
      <c r="K170" s="4">
        <v>2290757</v>
      </c>
    </row>
    <row r="171" spans="1:11" x14ac:dyDescent="0.35">
      <c r="A171" t="s">
        <v>89</v>
      </c>
      <c r="B171" t="s">
        <v>2157</v>
      </c>
      <c r="C171" t="s">
        <v>1879</v>
      </c>
      <c r="F171" s="4">
        <v>287614</v>
      </c>
      <c r="I171" s="4">
        <v>287614</v>
      </c>
      <c r="J171">
        <v>0</v>
      </c>
      <c r="K171" s="4">
        <v>0</v>
      </c>
    </row>
    <row r="172" spans="1:11" x14ac:dyDescent="0.35">
      <c r="A172" t="s">
        <v>89</v>
      </c>
      <c r="B172" t="s">
        <v>2158</v>
      </c>
      <c r="C172" t="s">
        <v>1880</v>
      </c>
      <c r="D172" s="4">
        <v>7089</v>
      </c>
      <c r="E172" s="4">
        <v>150254</v>
      </c>
      <c r="I172" s="4">
        <v>157343</v>
      </c>
      <c r="J172" s="4">
        <v>157343</v>
      </c>
      <c r="K172" s="4">
        <v>7089</v>
      </c>
    </row>
    <row r="173" spans="1:11" x14ac:dyDescent="0.35">
      <c r="A173" t="s">
        <v>89</v>
      </c>
      <c r="B173" t="s">
        <v>2159</v>
      </c>
      <c r="C173" t="s">
        <v>1881</v>
      </c>
      <c r="D173" s="4">
        <v>997</v>
      </c>
      <c r="E173" s="4">
        <v>396600</v>
      </c>
      <c r="I173" s="4">
        <v>397597</v>
      </c>
      <c r="J173" s="4">
        <v>397597</v>
      </c>
      <c r="K173" s="4">
        <v>997</v>
      </c>
    </row>
    <row r="174" spans="1:11" x14ac:dyDescent="0.35">
      <c r="A174" t="s">
        <v>89</v>
      </c>
      <c r="B174" t="s">
        <v>2160</v>
      </c>
      <c r="C174" t="s">
        <v>1882</v>
      </c>
      <c r="E174" s="4">
        <v>96284</v>
      </c>
      <c r="I174" s="4">
        <v>96284</v>
      </c>
      <c r="J174">
        <v>96284</v>
      </c>
      <c r="K174" s="4">
        <v>0</v>
      </c>
    </row>
    <row r="175" spans="1:11" x14ac:dyDescent="0.35">
      <c r="A175" t="s">
        <v>89</v>
      </c>
      <c r="B175" t="s">
        <v>2161</v>
      </c>
      <c r="C175" t="s">
        <v>1883</v>
      </c>
      <c r="D175" s="4">
        <v>6975</v>
      </c>
      <c r="E175" s="4">
        <v>20495</v>
      </c>
      <c r="I175" s="4">
        <v>27470</v>
      </c>
      <c r="J175" s="4">
        <v>27470</v>
      </c>
      <c r="K175" s="4">
        <v>6975</v>
      </c>
    </row>
    <row r="176" spans="1:11" x14ac:dyDescent="0.35">
      <c r="A176" t="s">
        <v>89</v>
      </c>
      <c r="B176" t="s">
        <v>2171</v>
      </c>
      <c r="C176" t="s">
        <v>1892</v>
      </c>
      <c r="D176" s="4">
        <v>1414</v>
      </c>
      <c r="I176" s="4">
        <v>1414</v>
      </c>
      <c r="J176" s="4">
        <v>1414</v>
      </c>
      <c r="K176" s="4">
        <v>1414</v>
      </c>
    </row>
    <row r="177" spans="1:11" x14ac:dyDescent="0.35">
      <c r="A177" t="s">
        <v>89</v>
      </c>
      <c r="B177" t="s">
        <v>2162</v>
      </c>
      <c r="C177" t="s">
        <v>1884</v>
      </c>
      <c r="H177" s="4">
        <v>24495</v>
      </c>
      <c r="I177" s="4">
        <v>24495</v>
      </c>
      <c r="J177">
        <v>0</v>
      </c>
      <c r="K177" s="4">
        <v>0</v>
      </c>
    </row>
    <row r="178" spans="1:11" x14ac:dyDescent="0.35">
      <c r="A178" t="s">
        <v>89</v>
      </c>
      <c r="B178" t="s">
        <v>2163</v>
      </c>
      <c r="D178" s="4">
        <v>16475</v>
      </c>
      <c r="E178" s="4">
        <v>663633</v>
      </c>
      <c r="F178" s="4">
        <v>287614</v>
      </c>
      <c r="H178" s="4">
        <v>24495</v>
      </c>
      <c r="I178" s="4">
        <v>992216</v>
      </c>
      <c r="J178" s="4">
        <v>680108</v>
      </c>
      <c r="K178" s="4">
        <v>16475</v>
      </c>
    </row>
    <row r="179" spans="1:11" x14ac:dyDescent="0.35">
      <c r="A179" t="s">
        <v>89</v>
      </c>
      <c r="B179" t="s">
        <v>2164</v>
      </c>
      <c r="C179" t="s">
        <v>1886</v>
      </c>
      <c r="D179" s="4">
        <v>28279</v>
      </c>
      <c r="I179" s="4">
        <v>28279</v>
      </c>
      <c r="J179" s="4">
        <v>28279</v>
      </c>
      <c r="K179" s="4">
        <v>28279</v>
      </c>
    </row>
    <row r="180" spans="1:11" x14ac:dyDescent="0.35">
      <c r="A180" t="s">
        <v>89</v>
      </c>
      <c r="B180" t="s">
        <v>2165</v>
      </c>
      <c r="D180" s="4">
        <v>28279</v>
      </c>
      <c r="I180" s="4">
        <v>28279</v>
      </c>
      <c r="J180" s="4">
        <v>28279</v>
      </c>
      <c r="K180" s="4">
        <v>28279</v>
      </c>
    </row>
    <row r="181" spans="1:11" x14ac:dyDescent="0.35">
      <c r="A181" t="s">
        <v>89</v>
      </c>
      <c r="B181" t="s">
        <v>2166</v>
      </c>
      <c r="C181" t="s">
        <v>1888</v>
      </c>
      <c r="H181" s="4">
        <v>76800</v>
      </c>
      <c r="I181" s="4">
        <v>76800</v>
      </c>
      <c r="J181">
        <v>0</v>
      </c>
      <c r="K181" s="4">
        <v>0</v>
      </c>
    </row>
    <row r="182" spans="1:11" x14ac:dyDescent="0.35">
      <c r="A182" t="s">
        <v>89</v>
      </c>
      <c r="B182" t="s">
        <v>2167</v>
      </c>
      <c r="C182" t="s">
        <v>1889</v>
      </c>
      <c r="F182" s="4">
        <v>63000</v>
      </c>
      <c r="I182" s="4">
        <v>63000</v>
      </c>
      <c r="J182">
        <v>0</v>
      </c>
      <c r="K182" s="4">
        <v>0</v>
      </c>
    </row>
    <row r="183" spans="1:11" x14ac:dyDescent="0.35">
      <c r="A183" t="s">
        <v>89</v>
      </c>
      <c r="B183" t="s">
        <v>2168</v>
      </c>
      <c r="C183" t="s">
        <v>1890</v>
      </c>
      <c r="F183" s="4">
        <v>30000</v>
      </c>
      <c r="I183" s="4">
        <v>30000</v>
      </c>
      <c r="J183">
        <v>0</v>
      </c>
      <c r="K183" s="4">
        <v>0</v>
      </c>
    </row>
    <row r="184" spans="1:11" x14ac:dyDescent="0.35">
      <c r="A184" t="s">
        <v>89</v>
      </c>
      <c r="B184" t="s">
        <v>2169</v>
      </c>
      <c r="F184" s="4">
        <v>93000</v>
      </c>
      <c r="H184" s="4">
        <v>76800</v>
      </c>
      <c r="I184" s="4">
        <v>169800</v>
      </c>
      <c r="J184">
        <v>0</v>
      </c>
      <c r="K184" s="4">
        <v>0</v>
      </c>
    </row>
    <row r="185" spans="1:11" x14ac:dyDescent="0.35">
      <c r="A185" t="s">
        <v>89</v>
      </c>
      <c r="B185" t="s">
        <v>2170</v>
      </c>
      <c r="D185" s="4">
        <v>15263115</v>
      </c>
      <c r="E185" s="4">
        <v>2327728</v>
      </c>
      <c r="F185" s="4">
        <v>4875322</v>
      </c>
      <c r="G185" s="4">
        <v>196585</v>
      </c>
      <c r="H185" s="4">
        <v>7634797</v>
      </c>
      <c r="I185" s="4">
        <v>30297547</v>
      </c>
      <c r="J185" s="4">
        <f>SUM(D185,E185)</f>
        <v>17590843</v>
      </c>
      <c r="K185" s="4">
        <v>15263115</v>
      </c>
    </row>
    <row r="186" spans="1:11" x14ac:dyDescent="0.35">
      <c r="A186" t="s">
        <v>96</v>
      </c>
      <c r="B186" t="s">
        <v>2118</v>
      </c>
      <c r="C186" t="s">
        <v>1843</v>
      </c>
      <c r="D186" s="4">
        <v>5384270</v>
      </c>
      <c r="F186" s="4">
        <v>2553600</v>
      </c>
      <c r="I186" s="4">
        <v>7937870</v>
      </c>
      <c r="J186" s="4">
        <v>5384270</v>
      </c>
      <c r="K186" s="4">
        <v>5384270</v>
      </c>
    </row>
    <row r="187" spans="1:11" x14ac:dyDescent="0.35">
      <c r="A187" t="s">
        <v>96</v>
      </c>
      <c r="B187" t="s">
        <v>2119</v>
      </c>
      <c r="C187" t="s">
        <v>1844</v>
      </c>
      <c r="D187" s="4">
        <v>628001</v>
      </c>
      <c r="H187" s="4">
        <v>53100</v>
      </c>
      <c r="I187" s="4">
        <v>681101</v>
      </c>
      <c r="J187" s="4">
        <v>628001</v>
      </c>
      <c r="K187" s="4">
        <v>628001</v>
      </c>
    </row>
    <row r="188" spans="1:11" x14ac:dyDescent="0.35">
      <c r="A188" t="s">
        <v>96</v>
      </c>
      <c r="B188" t="s">
        <v>2120</v>
      </c>
      <c r="C188" t="s">
        <v>1845</v>
      </c>
      <c r="D188" s="4">
        <v>547056</v>
      </c>
      <c r="I188" s="4">
        <v>547056</v>
      </c>
      <c r="J188" s="4">
        <v>547056</v>
      </c>
      <c r="K188" s="4">
        <v>547056</v>
      </c>
    </row>
    <row r="189" spans="1:11" x14ac:dyDescent="0.35">
      <c r="A189" t="s">
        <v>96</v>
      </c>
      <c r="B189" t="s">
        <v>2121</v>
      </c>
      <c r="D189" s="4">
        <v>6559328</v>
      </c>
      <c r="F189" s="4">
        <v>2553600</v>
      </c>
      <c r="H189" s="4">
        <v>53100</v>
      </c>
      <c r="I189" s="4">
        <v>9166028</v>
      </c>
      <c r="J189" s="4">
        <v>6559328</v>
      </c>
      <c r="K189" s="4">
        <v>6559328</v>
      </c>
    </row>
    <row r="190" spans="1:11" x14ac:dyDescent="0.35">
      <c r="A190" t="s">
        <v>96</v>
      </c>
      <c r="B190" t="s">
        <v>2122</v>
      </c>
      <c r="C190" t="s">
        <v>1846</v>
      </c>
      <c r="D190" s="4">
        <v>4553882</v>
      </c>
      <c r="I190" s="4">
        <v>4553882</v>
      </c>
      <c r="J190" s="4">
        <v>4553882</v>
      </c>
      <c r="K190" s="4">
        <v>4553882</v>
      </c>
    </row>
    <row r="191" spans="1:11" x14ac:dyDescent="0.35">
      <c r="A191" t="s">
        <v>96</v>
      </c>
      <c r="B191" t="s">
        <v>2123</v>
      </c>
      <c r="C191" t="s">
        <v>1847</v>
      </c>
      <c r="D191" s="4">
        <v>1873751</v>
      </c>
      <c r="F191" s="4">
        <v>67568</v>
      </c>
      <c r="I191" s="4">
        <v>1941319</v>
      </c>
      <c r="J191" s="4">
        <v>1873751</v>
      </c>
      <c r="K191" s="4">
        <v>1873751</v>
      </c>
    </row>
    <row r="192" spans="1:11" x14ac:dyDescent="0.35">
      <c r="A192" t="s">
        <v>96</v>
      </c>
      <c r="B192" t="s">
        <v>2124</v>
      </c>
      <c r="C192" t="s">
        <v>1848</v>
      </c>
      <c r="D192" s="4">
        <v>12726</v>
      </c>
      <c r="I192" s="4">
        <v>12726</v>
      </c>
      <c r="J192" s="4">
        <v>12726</v>
      </c>
      <c r="K192" s="4">
        <v>12726</v>
      </c>
    </row>
    <row r="193" spans="1:11" x14ac:dyDescent="0.35">
      <c r="A193" t="s">
        <v>96</v>
      </c>
      <c r="B193" t="s">
        <v>2125</v>
      </c>
      <c r="D193" s="4">
        <v>6440359</v>
      </c>
      <c r="F193" s="4">
        <v>67568</v>
      </c>
      <c r="I193" s="4">
        <v>6507927</v>
      </c>
      <c r="J193" s="4">
        <v>6440359</v>
      </c>
      <c r="K193" s="4">
        <v>6440359</v>
      </c>
    </row>
    <row r="194" spans="1:11" x14ac:dyDescent="0.35">
      <c r="A194" t="s">
        <v>96</v>
      </c>
      <c r="B194" t="s">
        <v>2126</v>
      </c>
      <c r="C194" t="s">
        <v>1850</v>
      </c>
      <c r="E194" s="4">
        <v>1600000</v>
      </c>
      <c r="I194" s="4">
        <v>1600000</v>
      </c>
      <c r="J194">
        <v>1600000</v>
      </c>
      <c r="K194" s="4">
        <v>0</v>
      </c>
    </row>
    <row r="195" spans="1:11" x14ac:dyDescent="0.35">
      <c r="A195" t="s">
        <v>96</v>
      </c>
      <c r="B195" t="s">
        <v>2127</v>
      </c>
      <c r="E195" s="4">
        <v>1600000</v>
      </c>
      <c r="I195" s="4">
        <v>1600000</v>
      </c>
      <c r="J195">
        <v>1600000</v>
      </c>
      <c r="K195" s="4">
        <v>0</v>
      </c>
    </row>
    <row r="196" spans="1:11" x14ac:dyDescent="0.35">
      <c r="A196" t="s">
        <v>96</v>
      </c>
      <c r="B196" t="s">
        <v>2128</v>
      </c>
      <c r="C196" t="s">
        <v>1851</v>
      </c>
      <c r="D196" s="4">
        <v>110993</v>
      </c>
      <c r="I196" s="4">
        <v>110993</v>
      </c>
      <c r="J196" s="4">
        <v>110993</v>
      </c>
      <c r="K196" s="4">
        <v>110993</v>
      </c>
    </row>
    <row r="197" spans="1:11" x14ac:dyDescent="0.35">
      <c r="A197" t="s">
        <v>96</v>
      </c>
      <c r="B197" t="s">
        <v>2129</v>
      </c>
      <c r="C197" t="s">
        <v>1852</v>
      </c>
      <c r="D197" s="4">
        <v>1921</v>
      </c>
      <c r="I197" s="4">
        <v>1921</v>
      </c>
      <c r="J197" s="4">
        <v>1921</v>
      </c>
      <c r="K197" s="4">
        <v>1921</v>
      </c>
    </row>
    <row r="198" spans="1:11" x14ac:dyDescent="0.35">
      <c r="A198" t="s">
        <v>96</v>
      </c>
      <c r="B198" t="s">
        <v>2130</v>
      </c>
      <c r="C198" t="s">
        <v>1853</v>
      </c>
      <c r="D198" s="4">
        <v>1539</v>
      </c>
      <c r="I198" s="4">
        <v>1539</v>
      </c>
      <c r="J198" s="4">
        <v>1539</v>
      </c>
      <c r="K198" s="4">
        <v>1539</v>
      </c>
    </row>
    <row r="199" spans="1:11" x14ac:dyDescent="0.35">
      <c r="A199" t="s">
        <v>96</v>
      </c>
      <c r="B199" t="s">
        <v>2131</v>
      </c>
      <c r="C199" t="s">
        <v>1854</v>
      </c>
      <c r="D199" s="4">
        <v>282446</v>
      </c>
      <c r="I199" s="4">
        <v>282446</v>
      </c>
      <c r="J199" s="4">
        <v>282446</v>
      </c>
      <c r="K199" s="4">
        <v>282446</v>
      </c>
    </row>
    <row r="200" spans="1:11" x14ac:dyDescent="0.35">
      <c r="A200" t="s">
        <v>96</v>
      </c>
      <c r="B200" t="s">
        <v>2132</v>
      </c>
      <c r="C200" t="s">
        <v>1855</v>
      </c>
      <c r="D200" s="4">
        <v>82928</v>
      </c>
      <c r="I200" s="4">
        <v>82928</v>
      </c>
      <c r="J200" s="4">
        <v>82928</v>
      </c>
      <c r="K200" s="4">
        <v>82928</v>
      </c>
    </row>
    <row r="201" spans="1:11" x14ac:dyDescent="0.35">
      <c r="A201" t="s">
        <v>96</v>
      </c>
      <c r="B201" t="s">
        <v>2133</v>
      </c>
      <c r="C201" t="s">
        <v>1856</v>
      </c>
      <c r="D201" s="4">
        <v>0</v>
      </c>
      <c r="F201" s="4">
        <v>12425</v>
      </c>
      <c r="I201" s="4">
        <v>12425</v>
      </c>
      <c r="J201" s="4">
        <v>0</v>
      </c>
      <c r="K201" s="4">
        <v>0</v>
      </c>
    </row>
    <row r="202" spans="1:11" x14ac:dyDescent="0.35">
      <c r="A202" t="s">
        <v>96</v>
      </c>
      <c r="B202" t="s">
        <v>2134</v>
      </c>
      <c r="C202" t="s">
        <v>1857</v>
      </c>
      <c r="D202" s="4">
        <v>12221</v>
      </c>
      <c r="I202" s="4">
        <v>12221</v>
      </c>
      <c r="J202" s="4">
        <v>12221</v>
      </c>
      <c r="K202" s="4">
        <v>12221</v>
      </c>
    </row>
    <row r="203" spans="1:11" x14ac:dyDescent="0.35">
      <c r="A203" t="s">
        <v>96</v>
      </c>
      <c r="B203" t="s">
        <v>2135</v>
      </c>
      <c r="C203" t="s">
        <v>1858</v>
      </c>
      <c r="D203" s="4">
        <v>4022</v>
      </c>
      <c r="H203" s="4">
        <v>32177</v>
      </c>
      <c r="I203" s="4">
        <v>36199</v>
      </c>
      <c r="J203" s="4">
        <v>4022</v>
      </c>
      <c r="K203" s="4">
        <v>4022</v>
      </c>
    </row>
    <row r="204" spans="1:11" x14ac:dyDescent="0.35">
      <c r="A204" t="s">
        <v>96</v>
      </c>
      <c r="B204" t="s">
        <v>2136</v>
      </c>
      <c r="C204" t="s">
        <v>1859</v>
      </c>
      <c r="D204" s="4">
        <v>184040</v>
      </c>
      <c r="I204" s="4">
        <v>184040</v>
      </c>
      <c r="J204" s="4">
        <v>184040</v>
      </c>
      <c r="K204" s="4">
        <v>184040</v>
      </c>
    </row>
    <row r="205" spans="1:11" x14ac:dyDescent="0.35">
      <c r="A205" t="s">
        <v>96</v>
      </c>
      <c r="B205" t="s">
        <v>2137</v>
      </c>
      <c r="C205" t="s">
        <v>1860</v>
      </c>
      <c r="D205" s="4">
        <v>434812</v>
      </c>
      <c r="I205" s="4">
        <v>434812</v>
      </c>
      <c r="J205" s="4">
        <v>434812</v>
      </c>
      <c r="K205" s="4">
        <v>434812</v>
      </c>
    </row>
    <row r="206" spans="1:11" x14ac:dyDescent="0.35">
      <c r="A206" t="s">
        <v>96</v>
      </c>
      <c r="B206" t="s">
        <v>2138</v>
      </c>
      <c r="C206" t="s">
        <v>1861</v>
      </c>
      <c r="D206" s="4">
        <v>39174</v>
      </c>
      <c r="I206" s="4">
        <v>39174</v>
      </c>
      <c r="J206" s="4">
        <v>39174</v>
      </c>
      <c r="K206" s="4">
        <v>39174</v>
      </c>
    </row>
    <row r="207" spans="1:11" x14ac:dyDescent="0.35">
      <c r="A207" t="s">
        <v>96</v>
      </c>
      <c r="B207" t="s">
        <v>2139</v>
      </c>
      <c r="C207" t="s">
        <v>1862</v>
      </c>
      <c r="D207" s="4">
        <v>341857</v>
      </c>
      <c r="I207" s="4">
        <v>341857</v>
      </c>
      <c r="J207" s="4">
        <v>341857</v>
      </c>
      <c r="K207" s="4">
        <v>341857</v>
      </c>
    </row>
    <row r="208" spans="1:11" x14ac:dyDescent="0.35">
      <c r="A208" t="s">
        <v>96</v>
      </c>
      <c r="B208" t="s">
        <v>2140</v>
      </c>
      <c r="C208" t="s">
        <v>1863</v>
      </c>
      <c r="D208" s="4">
        <v>7780</v>
      </c>
      <c r="I208" s="4">
        <v>7780</v>
      </c>
      <c r="J208" s="4">
        <v>7780</v>
      </c>
      <c r="K208" s="4">
        <v>7780</v>
      </c>
    </row>
    <row r="209" spans="1:11" x14ac:dyDescent="0.35">
      <c r="A209" t="s">
        <v>96</v>
      </c>
      <c r="B209" t="s">
        <v>2141</v>
      </c>
      <c r="D209" s="4">
        <v>1503734</v>
      </c>
      <c r="F209" s="4">
        <v>12425</v>
      </c>
      <c r="H209" s="4">
        <v>32177</v>
      </c>
      <c r="I209" s="4">
        <v>1548335</v>
      </c>
      <c r="J209" s="4">
        <v>1503734</v>
      </c>
      <c r="K209" s="4">
        <v>1503734</v>
      </c>
    </row>
    <row r="210" spans="1:11" x14ac:dyDescent="0.35">
      <c r="A210" t="s">
        <v>96</v>
      </c>
      <c r="B210" t="s">
        <v>2142</v>
      </c>
      <c r="C210" t="s">
        <v>1864</v>
      </c>
      <c r="D210" s="4">
        <v>11158</v>
      </c>
      <c r="I210" s="4">
        <v>11158</v>
      </c>
      <c r="J210" s="4">
        <v>11158</v>
      </c>
      <c r="K210" s="4">
        <v>11158</v>
      </c>
    </row>
    <row r="211" spans="1:11" x14ac:dyDescent="0.35">
      <c r="A211" t="s">
        <v>96</v>
      </c>
      <c r="B211" t="s">
        <v>2144</v>
      </c>
      <c r="C211" t="s">
        <v>1866</v>
      </c>
      <c r="I211" s="4">
        <v>0</v>
      </c>
      <c r="J211">
        <v>0</v>
      </c>
      <c r="K211" s="4">
        <v>0</v>
      </c>
    </row>
    <row r="212" spans="1:11" x14ac:dyDescent="0.35">
      <c r="A212" t="s">
        <v>96</v>
      </c>
      <c r="B212" t="s">
        <v>2145</v>
      </c>
      <c r="C212" t="s">
        <v>1867</v>
      </c>
      <c r="D212" s="4">
        <v>3210</v>
      </c>
      <c r="F212" s="4">
        <v>4500</v>
      </c>
      <c r="H212" s="4">
        <v>516673</v>
      </c>
      <c r="I212" s="4">
        <v>524383</v>
      </c>
      <c r="J212" s="4">
        <v>3210</v>
      </c>
      <c r="K212" s="4">
        <v>3210</v>
      </c>
    </row>
    <row r="213" spans="1:11" x14ac:dyDescent="0.35">
      <c r="A213" t="s">
        <v>96</v>
      </c>
      <c r="B213" t="s">
        <v>2146</v>
      </c>
      <c r="C213" t="s">
        <v>1868</v>
      </c>
      <c r="D213" s="4">
        <v>27819</v>
      </c>
      <c r="H213" s="4">
        <v>407535</v>
      </c>
      <c r="I213" s="4">
        <v>435354</v>
      </c>
      <c r="J213" s="4">
        <v>27819</v>
      </c>
      <c r="K213" s="4">
        <v>27819</v>
      </c>
    </row>
    <row r="214" spans="1:11" x14ac:dyDescent="0.35">
      <c r="A214" t="s">
        <v>96</v>
      </c>
      <c r="B214" t="s">
        <v>2147</v>
      </c>
      <c r="C214" t="s">
        <v>1869</v>
      </c>
      <c r="E214" s="4">
        <v>0</v>
      </c>
      <c r="H214" s="4">
        <v>144000</v>
      </c>
      <c r="I214" s="4">
        <v>144000</v>
      </c>
      <c r="J214">
        <v>0</v>
      </c>
      <c r="K214" s="4">
        <v>0</v>
      </c>
    </row>
    <row r="215" spans="1:11" x14ac:dyDescent="0.35">
      <c r="A215" t="s">
        <v>96</v>
      </c>
      <c r="B215" t="s">
        <v>2148</v>
      </c>
      <c r="C215" t="s">
        <v>1870</v>
      </c>
      <c r="D215" s="4">
        <v>15713</v>
      </c>
      <c r="E215" s="4">
        <v>3991</v>
      </c>
      <c r="G215" s="4">
        <v>442670</v>
      </c>
      <c r="I215" s="4">
        <v>462373</v>
      </c>
      <c r="J215" s="4">
        <v>19704</v>
      </c>
      <c r="K215" s="4">
        <v>15713</v>
      </c>
    </row>
    <row r="216" spans="1:11" x14ac:dyDescent="0.35">
      <c r="A216" t="s">
        <v>96</v>
      </c>
      <c r="B216" t="s">
        <v>2149</v>
      </c>
      <c r="C216" t="s">
        <v>1871</v>
      </c>
      <c r="D216" s="4">
        <v>372342</v>
      </c>
      <c r="E216" s="4">
        <v>2165000</v>
      </c>
      <c r="F216" s="4">
        <v>6018</v>
      </c>
      <c r="I216" s="4">
        <v>2543361</v>
      </c>
      <c r="J216" s="4">
        <v>2537342</v>
      </c>
      <c r="K216" s="4">
        <v>372342</v>
      </c>
    </row>
    <row r="217" spans="1:11" x14ac:dyDescent="0.35">
      <c r="A217" t="s">
        <v>96</v>
      </c>
      <c r="B217" t="s">
        <v>2150</v>
      </c>
      <c r="C217" t="s">
        <v>1872</v>
      </c>
      <c r="D217" s="4">
        <v>98000</v>
      </c>
      <c r="I217" s="4">
        <v>98000</v>
      </c>
      <c r="J217" s="4">
        <v>98000</v>
      </c>
      <c r="K217" s="4">
        <v>98000</v>
      </c>
    </row>
    <row r="218" spans="1:11" x14ac:dyDescent="0.35">
      <c r="A218" t="s">
        <v>96</v>
      </c>
      <c r="B218" t="s">
        <v>2153</v>
      </c>
      <c r="C218" t="s">
        <v>1875</v>
      </c>
      <c r="D218" s="4">
        <v>1162</v>
      </c>
      <c r="H218" s="4">
        <v>19761</v>
      </c>
      <c r="I218" s="4">
        <v>20924</v>
      </c>
      <c r="J218" s="4">
        <v>1162</v>
      </c>
      <c r="K218" s="4">
        <v>1162</v>
      </c>
    </row>
    <row r="219" spans="1:11" x14ac:dyDescent="0.35">
      <c r="A219" t="s">
        <v>96</v>
      </c>
      <c r="B219" t="s">
        <v>2155</v>
      </c>
      <c r="C219" t="s">
        <v>1877</v>
      </c>
      <c r="D219" s="4">
        <v>13874</v>
      </c>
      <c r="I219" s="4">
        <v>13874</v>
      </c>
      <c r="J219" s="4">
        <v>13874</v>
      </c>
      <c r="K219" s="4">
        <v>13874</v>
      </c>
    </row>
    <row r="220" spans="1:11" x14ac:dyDescent="0.35">
      <c r="A220" t="s">
        <v>96</v>
      </c>
      <c r="B220" t="s">
        <v>2156</v>
      </c>
      <c r="D220" s="4">
        <v>543279</v>
      </c>
      <c r="E220" s="4">
        <v>2168991</v>
      </c>
      <c r="F220" s="4">
        <v>10518</v>
      </c>
      <c r="G220" s="4">
        <v>442670</v>
      </c>
      <c r="H220" s="4">
        <v>1087969</v>
      </c>
      <c r="I220" s="4">
        <v>4253427</v>
      </c>
      <c r="J220" s="4">
        <v>2712270</v>
      </c>
      <c r="K220" s="4">
        <v>543279</v>
      </c>
    </row>
    <row r="221" spans="1:11" x14ac:dyDescent="0.35">
      <c r="A221" t="s">
        <v>96</v>
      </c>
      <c r="B221" t="s">
        <v>2157</v>
      </c>
      <c r="C221" t="s">
        <v>1879</v>
      </c>
      <c r="D221" s="4">
        <v>244495</v>
      </c>
      <c r="I221" s="4">
        <v>244495</v>
      </c>
      <c r="J221" s="4">
        <v>244495</v>
      </c>
      <c r="K221" s="4">
        <v>244495</v>
      </c>
    </row>
    <row r="222" spans="1:11" x14ac:dyDescent="0.35">
      <c r="A222" t="s">
        <v>96</v>
      </c>
      <c r="B222" t="s">
        <v>2158</v>
      </c>
      <c r="C222" t="s">
        <v>1880</v>
      </c>
      <c r="D222" s="4">
        <v>521905</v>
      </c>
      <c r="I222" s="4">
        <v>521905</v>
      </c>
      <c r="J222" s="4">
        <v>521905</v>
      </c>
      <c r="K222" s="4">
        <v>521905</v>
      </c>
    </row>
    <row r="223" spans="1:11" x14ac:dyDescent="0.35">
      <c r="A223" t="s">
        <v>96</v>
      </c>
      <c r="B223" t="s">
        <v>2159</v>
      </c>
      <c r="C223" t="s">
        <v>1881</v>
      </c>
      <c r="D223" s="4">
        <v>194949</v>
      </c>
      <c r="I223" s="4">
        <v>194949</v>
      </c>
      <c r="J223" s="4">
        <v>194949</v>
      </c>
      <c r="K223" s="4">
        <v>194949</v>
      </c>
    </row>
    <row r="224" spans="1:11" x14ac:dyDescent="0.35">
      <c r="A224" t="s">
        <v>96</v>
      </c>
      <c r="B224" t="s">
        <v>2174</v>
      </c>
      <c r="C224" t="s">
        <v>1895</v>
      </c>
      <c r="D224" s="4">
        <v>32762</v>
      </c>
      <c r="I224" s="4">
        <v>32762</v>
      </c>
      <c r="J224" s="4">
        <v>32762</v>
      </c>
      <c r="K224" s="4">
        <v>32762</v>
      </c>
    </row>
    <row r="225" spans="1:11" x14ac:dyDescent="0.35">
      <c r="A225" t="s">
        <v>96</v>
      </c>
      <c r="B225" t="s">
        <v>2160</v>
      </c>
      <c r="C225" t="s">
        <v>1882</v>
      </c>
      <c r="F225" s="4">
        <v>61897</v>
      </c>
      <c r="I225" s="4">
        <v>61897</v>
      </c>
      <c r="J225">
        <v>0</v>
      </c>
      <c r="K225" s="4">
        <v>0</v>
      </c>
    </row>
    <row r="226" spans="1:11" x14ac:dyDescent="0.35">
      <c r="A226" t="s">
        <v>96</v>
      </c>
      <c r="B226" t="s">
        <v>2161</v>
      </c>
      <c r="C226" t="s">
        <v>1883</v>
      </c>
      <c r="D226" s="4">
        <v>7952</v>
      </c>
      <c r="I226" s="4">
        <v>7952</v>
      </c>
      <c r="J226" s="4">
        <v>7952</v>
      </c>
      <c r="K226" s="4">
        <v>7952</v>
      </c>
    </row>
    <row r="227" spans="1:11" x14ac:dyDescent="0.35">
      <c r="A227" t="s">
        <v>96</v>
      </c>
      <c r="B227" t="s">
        <v>2163</v>
      </c>
      <c r="D227" s="4">
        <v>1002063</v>
      </c>
      <c r="F227" s="4">
        <v>61897</v>
      </c>
      <c r="I227" s="4">
        <v>1063960</v>
      </c>
      <c r="J227" s="4">
        <v>1002063</v>
      </c>
      <c r="K227" s="4">
        <v>1002063</v>
      </c>
    </row>
    <row r="228" spans="1:11" x14ac:dyDescent="0.35">
      <c r="A228" t="s">
        <v>96</v>
      </c>
      <c r="B228" t="s">
        <v>2164</v>
      </c>
      <c r="C228" t="s">
        <v>1886</v>
      </c>
      <c r="D228" s="4">
        <v>14140</v>
      </c>
      <c r="I228" s="4">
        <v>14140</v>
      </c>
      <c r="J228" s="4">
        <v>14140</v>
      </c>
      <c r="K228" s="4">
        <v>14140</v>
      </c>
    </row>
    <row r="229" spans="1:11" x14ac:dyDescent="0.35">
      <c r="A229" t="s">
        <v>96</v>
      </c>
      <c r="B229" t="s">
        <v>2165</v>
      </c>
      <c r="D229" s="4">
        <v>14140</v>
      </c>
      <c r="I229" s="4">
        <v>14140</v>
      </c>
      <c r="J229" s="4">
        <v>14140</v>
      </c>
      <c r="K229" s="4">
        <v>14140</v>
      </c>
    </row>
    <row r="230" spans="1:11" x14ac:dyDescent="0.35">
      <c r="A230" t="s">
        <v>96</v>
      </c>
      <c r="B230" t="s">
        <v>2166</v>
      </c>
      <c r="C230" t="s">
        <v>1888</v>
      </c>
      <c r="H230" s="4">
        <v>240000</v>
      </c>
      <c r="I230" s="4">
        <v>240000</v>
      </c>
      <c r="J230">
        <v>0</v>
      </c>
      <c r="K230" s="4">
        <v>0</v>
      </c>
    </row>
    <row r="231" spans="1:11" x14ac:dyDescent="0.35">
      <c r="A231" t="s">
        <v>96</v>
      </c>
      <c r="B231" t="s">
        <v>2167</v>
      </c>
      <c r="C231" t="s">
        <v>1889</v>
      </c>
      <c r="G231" s="4">
        <v>63000</v>
      </c>
      <c r="I231" s="4">
        <v>63000</v>
      </c>
      <c r="J231">
        <v>0</v>
      </c>
      <c r="K231" s="4">
        <v>0</v>
      </c>
    </row>
    <row r="232" spans="1:11" x14ac:dyDescent="0.35">
      <c r="A232" t="s">
        <v>96</v>
      </c>
      <c r="B232" t="s">
        <v>2168</v>
      </c>
      <c r="C232" t="s">
        <v>1890</v>
      </c>
      <c r="G232" s="4">
        <v>45000</v>
      </c>
      <c r="I232" s="4">
        <v>45000</v>
      </c>
      <c r="J232">
        <v>0</v>
      </c>
      <c r="K232" s="4">
        <v>0</v>
      </c>
    </row>
    <row r="233" spans="1:11" x14ac:dyDescent="0.35">
      <c r="A233" t="s">
        <v>96</v>
      </c>
      <c r="B233" t="s">
        <v>2169</v>
      </c>
      <c r="G233" s="4">
        <v>108000</v>
      </c>
      <c r="H233" s="4">
        <v>240000</v>
      </c>
      <c r="I233" s="4">
        <v>348000</v>
      </c>
      <c r="J233">
        <v>0</v>
      </c>
      <c r="K233" s="4">
        <v>0</v>
      </c>
    </row>
    <row r="234" spans="1:11" x14ac:dyDescent="0.35">
      <c r="A234" t="s">
        <v>96</v>
      </c>
      <c r="B234" t="s">
        <v>2170</v>
      </c>
      <c r="D234" s="4">
        <v>16062903</v>
      </c>
      <c r="E234" s="4">
        <v>3768991</v>
      </c>
      <c r="F234" s="4">
        <v>2706007</v>
      </c>
      <c r="G234" s="4">
        <v>550670</v>
      </c>
      <c r="H234" s="4">
        <v>1413246</v>
      </c>
      <c r="I234" s="4">
        <v>24501816</v>
      </c>
      <c r="J234" s="4">
        <f>SUM(D234,E234)</f>
        <v>19831894</v>
      </c>
      <c r="K234" s="4">
        <v>16062903</v>
      </c>
    </row>
    <row r="235" spans="1:11" x14ac:dyDescent="0.35">
      <c r="A235" t="s">
        <v>102</v>
      </c>
      <c r="B235" t="s">
        <v>2118</v>
      </c>
      <c r="C235" t="s">
        <v>1843</v>
      </c>
      <c r="D235" s="4">
        <v>1749264</v>
      </c>
      <c r="F235" s="4">
        <v>931000</v>
      </c>
      <c r="I235" s="4">
        <v>2680264</v>
      </c>
      <c r="J235" s="4">
        <v>1749264</v>
      </c>
      <c r="K235" s="4">
        <v>1749264</v>
      </c>
    </row>
    <row r="236" spans="1:11" x14ac:dyDescent="0.35">
      <c r="A236" t="s">
        <v>102</v>
      </c>
      <c r="B236" t="s">
        <v>2119</v>
      </c>
      <c r="C236" t="s">
        <v>1844</v>
      </c>
      <c r="D236" s="4">
        <v>2700</v>
      </c>
      <c r="F236" s="4">
        <v>81747</v>
      </c>
      <c r="H236" s="4">
        <v>178809</v>
      </c>
      <c r="I236" s="4">
        <v>263256</v>
      </c>
      <c r="J236" s="4">
        <v>2700</v>
      </c>
      <c r="K236" s="4">
        <v>2700</v>
      </c>
    </row>
    <row r="237" spans="1:11" x14ac:dyDescent="0.35">
      <c r="A237" t="s">
        <v>102</v>
      </c>
      <c r="B237" t="s">
        <v>2120</v>
      </c>
      <c r="C237" t="s">
        <v>1845</v>
      </c>
      <c r="H237" s="4">
        <v>180341</v>
      </c>
      <c r="I237" s="4">
        <v>180341</v>
      </c>
      <c r="J237">
        <v>0</v>
      </c>
      <c r="K237" s="4">
        <v>0</v>
      </c>
    </row>
    <row r="238" spans="1:11" x14ac:dyDescent="0.35">
      <c r="A238" t="s">
        <v>102</v>
      </c>
      <c r="B238" t="s">
        <v>2121</v>
      </c>
      <c r="D238" s="4">
        <v>1751964</v>
      </c>
      <c r="F238" s="4">
        <v>1012747</v>
      </c>
      <c r="H238" s="4">
        <v>359150</v>
      </c>
      <c r="I238" s="4">
        <v>3123861</v>
      </c>
      <c r="J238" s="4">
        <v>1751964</v>
      </c>
      <c r="K238" s="4">
        <v>1751964</v>
      </c>
    </row>
    <row r="239" spans="1:11" x14ac:dyDescent="0.35">
      <c r="A239" t="s">
        <v>102</v>
      </c>
      <c r="B239" t="s">
        <v>2122</v>
      </c>
      <c r="C239" t="s">
        <v>1846</v>
      </c>
      <c r="D239" s="4">
        <v>790220</v>
      </c>
      <c r="E239" s="4">
        <v>445146</v>
      </c>
      <c r="F239" s="4">
        <v>630840</v>
      </c>
      <c r="I239" s="4">
        <v>1866207</v>
      </c>
      <c r="J239" s="4">
        <v>1235366</v>
      </c>
      <c r="K239" s="4">
        <v>790220</v>
      </c>
    </row>
    <row r="240" spans="1:11" x14ac:dyDescent="0.35">
      <c r="A240" t="s">
        <v>102</v>
      </c>
      <c r="B240" t="s">
        <v>2123</v>
      </c>
      <c r="C240" t="s">
        <v>1847</v>
      </c>
      <c r="D240" s="4">
        <v>887054</v>
      </c>
      <c r="F240" s="4">
        <v>270270</v>
      </c>
      <c r="H240" s="4">
        <v>770000</v>
      </c>
      <c r="I240" s="4">
        <v>1927324</v>
      </c>
      <c r="J240" s="4">
        <v>887054</v>
      </c>
      <c r="K240" s="4">
        <v>887054</v>
      </c>
    </row>
    <row r="241" spans="1:11" x14ac:dyDescent="0.35">
      <c r="A241" t="s">
        <v>102</v>
      </c>
      <c r="B241" t="s">
        <v>2125</v>
      </c>
      <c r="D241" s="4">
        <v>1677274</v>
      </c>
      <c r="E241" s="4">
        <v>445146</v>
      </c>
      <c r="F241" s="4">
        <v>901110</v>
      </c>
      <c r="H241" s="4">
        <v>770000</v>
      </c>
      <c r="I241" s="4">
        <v>3793531</v>
      </c>
      <c r="J241" s="4">
        <v>2122420</v>
      </c>
      <c r="K241" s="4">
        <v>1677274</v>
      </c>
    </row>
    <row r="242" spans="1:11" x14ac:dyDescent="0.35">
      <c r="A242" t="s">
        <v>102</v>
      </c>
      <c r="B242" t="s">
        <v>2175</v>
      </c>
      <c r="C242" t="s">
        <v>1896</v>
      </c>
      <c r="D242" s="4">
        <v>32748</v>
      </c>
      <c r="I242" s="4">
        <v>32748</v>
      </c>
      <c r="J242" s="4">
        <v>32748</v>
      </c>
      <c r="K242" s="4">
        <v>32748</v>
      </c>
    </row>
    <row r="243" spans="1:11" x14ac:dyDescent="0.35">
      <c r="A243" t="s">
        <v>102</v>
      </c>
      <c r="B243" t="s">
        <v>2126</v>
      </c>
      <c r="C243" t="s">
        <v>1850</v>
      </c>
      <c r="D243" s="4">
        <v>800000</v>
      </c>
      <c r="I243" s="4">
        <v>800000</v>
      </c>
      <c r="J243" s="4">
        <v>800000</v>
      </c>
      <c r="K243" s="4">
        <v>800000</v>
      </c>
    </row>
    <row r="244" spans="1:11" x14ac:dyDescent="0.35">
      <c r="A244" t="s">
        <v>102</v>
      </c>
      <c r="B244" t="s">
        <v>2127</v>
      </c>
      <c r="D244" s="4">
        <v>832748</v>
      </c>
      <c r="I244" s="4">
        <v>832748</v>
      </c>
      <c r="J244" s="4">
        <v>832748</v>
      </c>
      <c r="K244" s="4">
        <v>832748</v>
      </c>
    </row>
    <row r="245" spans="1:11" x14ac:dyDescent="0.35">
      <c r="A245" t="s">
        <v>102</v>
      </c>
      <c r="B245" t="s">
        <v>2128</v>
      </c>
      <c r="C245" t="s">
        <v>1851</v>
      </c>
      <c r="F245" s="4">
        <v>73687</v>
      </c>
      <c r="I245" s="4">
        <v>73687</v>
      </c>
      <c r="J245">
        <v>0</v>
      </c>
      <c r="K245" s="4">
        <v>0</v>
      </c>
    </row>
    <row r="246" spans="1:11" x14ac:dyDescent="0.35">
      <c r="A246" t="s">
        <v>102</v>
      </c>
      <c r="B246" t="s">
        <v>2129</v>
      </c>
      <c r="C246" t="s">
        <v>1852</v>
      </c>
      <c r="E246" s="4">
        <v>1363</v>
      </c>
      <c r="I246" s="4">
        <v>1363</v>
      </c>
      <c r="J246">
        <v>1363</v>
      </c>
      <c r="K246" s="4">
        <v>0</v>
      </c>
    </row>
    <row r="247" spans="1:11" x14ac:dyDescent="0.35">
      <c r="A247" t="s">
        <v>102</v>
      </c>
      <c r="B247" t="s">
        <v>2130</v>
      </c>
      <c r="C247" t="s">
        <v>1853</v>
      </c>
      <c r="E247" s="4">
        <v>51878</v>
      </c>
      <c r="I247" s="4">
        <v>51878</v>
      </c>
      <c r="J247">
        <v>51878</v>
      </c>
      <c r="K247" s="4">
        <v>0</v>
      </c>
    </row>
    <row r="248" spans="1:11" x14ac:dyDescent="0.35">
      <c r="A248" t="s">
        <v>102</v>
      </c>
      <c r="B248" t="s">
        <v>2172</v>
      </c>
      <c r="C248" t="s">
        <v>1893</v>
      </c>
      <c r="E248" s="4">
        <v>1195</v>
      </c>
      <c r="I248" s="4">
        <v>1195</v>
      </c>
      <c r="J248">
        <v>1195</v>
      </c>
      <c r="K248" s="4">
        <v>0</v>
      </c>
    </row>
    <row r="249" spans="1:11" x14ac:dyDescent="0.35">
      <c r="A249" t="s">
        <v>102</v>
      </c>
      <c r="B249" t="s">
        <v>2131</v>
      </c>
      <c r="C249" t="s">
        <v>1854</v>
      </c>
      <c r="H249" s="4">
        <v>100873</v>
      </c>
      <c r="I249" s="4">
        <v>100873</v>
      </c>
      <c r="J249">
        <v>0</v>
      </c>
      <c r="K249" s="4">
        <v>0</v>
      </c>
    </row>
    <row r="250" spans="1:11" x14ac:dyDescent="0.35">
      <c r="A250" t="s">
        <v>102</v>
      </c>
      <c r="B250" t="s">
        <v>2132</v>
      </c>
      <c r="C250" t="s">
        <v>1855</v>
      </c>
      <c r="F250" s="4">
        <v>163186</v>
      </c>
      <c r="I250" s="4">
        <v>163186</v>
      </c>
      <c r="J250">
        <v>0</v>
      </c>
      <c r="K250" s="4">
        <v>0</v>
      </c>
    </row>
    <row r="251" spans="1:11" x14ac:dyDescent="0.35">
      <c r="A251" t="s">
        <v>102</v>
      </c>
      <c r="B251" t="s">
        <v>2135</v>
      </c>
      <c r="C251" t="s">
        <v>1858</v>
      </c>
      <c r="H251" s="4">
        <v>5195</v>
      </c>
      <c r="I251" s="4">
        <v>5195</v>
      </c>
      <c r="J251">
        <v>0</v>
      </c>
      <c r="K251" s="4">
        <v>0</v>
      </c>
    </row>
    <row r="252" spans="1:11" x14ac:dyDescent="0.35">
      <c r="A252" t="s">
        <v>102</v>
      </c>
      <c r="B252" t="s">
        <v>2136</v>
      </c>
      <c r="C252" t="s">
        <v>1859</v>
      </c>
      <c r="E252" s="4">
        <v>105421</v>
      </c>
      <c r="H252" s="4">
        <v>200003</v>
      </c>
      <c r="I252" s="4">
        <v>305424</v>
      </c>
      <c r="J252">
        <v>105421</v>
      </c>
      <c r="K252" s="4">
        <v>0</v>
      </c>
    </row>
    <row r="253" spans="1:11" x14ac:dyDescent="0.35">
      <c r="A253" t="s">
        <v>102</v>
      </c>
      <c r="B253" t="s">
        <v>2138</v>
      </c>
      <c r="C253" t="s">
        <v>1861</v>
      </c>
      <c r="F253" s="4">
        <v>44071</v>
      </c>
      <c r="I253" s="4">
        <v>44071</v>
      </c>
      <c r="J253">
        <v>0</v>
      </c>
      <c r="K253" s="4">
        <v>0</v>
      </c>
    </row>
    <row r="254" spans="1:11" x14ac:dyDescent="0.35">
      <c r="A254" t="s">
        <v>102</v>
      </c>
      <c r="B254" t="s">
        <v>2140</v>
      </c>
      <c r="C254" t="s">
        <v>1863</v>
      </c>
      <c r="F254" s="4">
        <v>7780</v>
      </c>
      <c r="I254" s="4">
        <v>7780</v>
      </c>
      <c r="J254">
        <v>0</v>
      </c>
      <c r="K254" s="4">
        <v>0</v>
      </c>
    </row>
    <row r="255" spans="1:11" x14ac:dyDescent="0.35">
      <c r="A255" t="s">
        <v>102</v>
      </c>
      <c r="B255" t="s">
        <v>2141</v>
      </c>
      <c r="E255" s="4">
        <v>159856</v>
      </c>
      <c r="F255" s="4">
        <v>288723</v>
      </c>
      <c r="H255" s="4">
        <v>306072</v>
      </c>
      <c r="I255" s="4">
        <v>754652</v>
      </c>
      <c r="J255">
        <v>159856</v>
      </c>
      <c r="K255" s="4">
        <v>0</v>
      </c>
    </row>
    <row r="256" spans="1:11" x14ac:dyDescent="0.35">
      <c r="A256" t="s">
        <v>102</v>
      </c>
      <c r="B256" t="s">
        <v>2143</v>
      </c>
      <c r="C256" t="s">
        <v>1865</v>
      </c>
      <c r="G256" s="4">
        <v>52867</v>
      </c>
      <c r="I256" s="4">
        <v>52867</v>
      </c>
      <c r="J256">
        <v>0</v>
      </c>
      <c r="K256" s="4">
        <v>0</v>
      </c>
    </row>
    <row r="257" spans="1:11" x14ac:dyDescent="0.35">
      <c r="A257" t="s">
        <v>102</v>
      </c>
      <c r="B257" t="s">
        <v>2145</v>
      </c>
      <c r="C257" t="s">
        <v>1867</v>
      </c>
      <c r="F257" s="4">
        <v>193040</v>
      </c>
      <c r="H257" s="4">
        <v>111806</v>
      </c>
      <c r="I257" s="4">
        <v>304846</v>
      </c>
      <c r="J257">
        <v>0</v>
      </c>
      <c r="K257" s="4">
        <v>0</v>
      </c>
    </row>
    <row r="258" spans="1:11" x14ac:dyDescent="0.35">
      <c r="A258" t="s">
        <v>102</v>
      </c>
      <c r="B258" t="s">
        <v>2146</v>
      </c>
      <c r="C258" t="s">
        <v>1868</v>
      </c>
      <c r="H258" s="4">
        <v>307725</v>
      </c>
      <c r="I258" s="4">
        <v>307725</v>
      </c>
      <c r="J258">
        <v>0</v>
      </c>
      <c r="K258" s="4">
        <v>0</v>
      </c>
    </row>
    <row r="259" spans="1:11" x14ac:dyDescent="0.35">
      <c r="A259" t="s">
        <v>102</v>
      </c>
      <c r="B259" t="s">
        <v>2147</v>
      </c>
      <c r="C259" t="s">
        <v>1869</v>
      </c>
      <c r="H259" s="4">
        <v>62400</v>
      </c>
      <c r="I259" s="4">
        <v>62400</v>
      </c>
      <c r="J259">
        <v>0</v>
      </c>
      <c r="K259" s="4">
        <v>0</v>
      </c>
    </row>
    <row r="260" spans="1:11" x14ac:dyDescent="0.35">
      <c r="A260" t="s">
        <v>102</v>
      </c>
      <c r="B260" t="s">
        <v>2148</v>
      </c>
      <c r="C260" t="s">
        <v>1870</v>
      </c>
      <c r="H260" s="4">
        <v>363195</v>
      </c>
      <c r="I260" s="4">
        <v>363195</v>
      </c>
      <c r="J260">
        <v>0</v>
      </c>
      <c r="K260" s="4">
        <v>0</v>
      </c>
    </row>
    <row r="261" spans="1:11" x14ac:dyDescent="0.35">
      <c r="A261" t="s">
        <v>102</v>
      </c>
      <c r="B261" t="s">
        <v>2149</v>
      </c>
      <c r="C261" t="s">
        <v>1871</v>
      </c>
      <c r="E261" s="4">
        <v>151243</v>
      </c>
      <c r="I261" s="4">
        <v>151243</v>
      </c>
      <c r="J261">
        <v>151243</v>
      </c>
      <c r="K261" s="4">
        <v>0</v>
      </c>
    </row>
    <row r="262" spans="1:11" x14ac:dyDescent="0.35">
      <c r="A262" t="s">
        <v>102</v>
      </c>
      <c r="B262" t="s">
        <v>2150</v>
      </c>
      <c r="C262" t="s">
        <v>1872</v>
      </c>
      <c r="D262" s="4">
        <v>49000</v>
      </c>
      <c r="I262" s="4">
        <v>49000</v>
      </c>
      <c r="J262" s="4">
        <v>49000</v>
      </c>
      <c r="K262" s="4">
        <v>49000</v>
      </c>
    </row>
    <row r="263" spans="1:11" x14ac:dyDescent="0.35">
      <c r="A263" t="s">
        <v>102</v>
      </c>
      <c r="B263" t="s">
        <v>2153</v>
      </c>
      <c r="C263" t="s">
        <v>1875</v>
      </c>
      <c r="H263" s="4">
        <v>215048</v>
      </c>
      <c r="I263" s="4">
        <v>215048</v>
      </c>
      <c r="J263">
        <v>0</v>
      </c>
      <c r="K263" s="4">
        <v>0</v>
      </c>
    </row>
    <row r="264" spans="1:11" x14ac:dyDescent="0.35">
      <c r="A264" t="s">
        <v>102</v>
      </c>
      <c r="B264" t="s">
        <v>2154</v>
      </c>
      <c r="C264" t="s">
        <v>1876</v>
      </c>
      <c r="H264" s="4">
        <v>21840</v>
      </c>
      <c r="I264" s="4">
        <v>21840</v>
      </c>
      <c r="J264">
        <v>0</v>
      </c>
      <c r="K264" s="4">
        <v>0</v>
      </c>
    </row>
    <row r="265" spans="1:11" x14ac:dyDescent="0.35">
      <c r="A265" t="s">
        <v>102</v>
      </c>
      <c r="B265" t="s">
        <v>2155</v>
      </c>
      <c r="C265" t="s">
        <v>1877</v>
      </c>
      <c r="D265" s="4">
        <v>4625</v>
      </c>
      <c r="I265" s="4">
        <v>4625</v>
      </c>
      <c r="J265" s="4">
        <v>4625</v>
      </c>
      <c r="K265" s="4">
        <v>4625</v>
      </c>
    </row>
    <row r="266" spans="1:11" x14ac:dyDescent="0.35">
      <c r="A266" t="s">
        <v>102</v>
      </c>
      <c r="B266" t="s">
        <v>2156</v>
      </c>
      <c r="D266" s="4">
        <v>53625</v>
      </c>
      <c r="E266" s="4">
        <v>151243</v>
      </c>
      <c r="F266" s="4">
        <v>193040</v>
      </c>
      <c r="G266" s="4">
        <v>52867</v>
      </c>
      <c r="H266" s="4">
        <v>1082014</v>
      </c>
      <c r="I266" s="4">
        <v>1532789</v>
      </c>
      <c r="J266" s="4">
        <v>204868</v>
      </c>
      <c r="K266" s="4">
        <v>53625</v>
      </c>
    </row>
    <row r="267" spans="1:11" x14ac:dyDescent="0.35">
      <c r="A267" t="s">
        <v>102</v>
      </c>
      <c r="B267" t="s">
        <v>2157</v>
      </c>
      <c r="C267" t="s">
        <v>1879</v>
      </c>
      <c r="D267" s="4">
        <v>46244</v>
      </c>
      <c r="I267" s="4">
        <v>46244</v>
      </c>
      <c r="J267" s="4">
        <v>46244</v>
      </c>
      <c r="K267" s="4">
        <v>46244</v>
      </c>
    </row>
    <row r="268" spans="1:11" x14ac:dyDescent="0.35">
      <c r="A268" t="s">
        <v>102</v>
      </c>
      <c r="B268" t="s">
        <v>2159</v>
      </c>
      <c r="C268" t="s">
        <v>1881</v>
      </c>
      <c r="D268" s="4">
        <v>68488</v>
      </c>
      <c r="I268" s="4">
        <v>68488</v>
      </c>
      <c r="J268" s="4">
        <v>68488</v>
      </c>
      <c r="K268" s="4">
        <v>68488</v>
      </c>
    </row>
    <row r="269" spans="1:11" x14ac:dyDescent="0.35">
      <c r="A269" t="s">
        <v>102</v>
      </c>
      <c r="B269" t="s">
        <v>2160</v>
      </c>
      <c r="C269" t="s">
        <v>1882</v>
      </c>
      <c r="F269" s="4">
        <v>58320</v>
      </c>
      <c r="I269" s="4">
        <v>58320</v>
      </c>
      <c r="J269">
        <v>0</v>
      </c>
      <c r="K269" s="4">
        <v>0</v>
      </c>
    </row>
    <row r="270" spans="1:11" x14ac:dyDescent="0.35">
      <c r="A270" t="s">
        <v>102</v>
      </c>
      <c r="B270" t="s">
        <v>2163</v>
      </c>
      <c r="D270" s="4">
        <v>114732</v>
      </c>
      <c r="F270" s="4">
        <v>58320</v>
      </c>
      <c r="I270" s="4">
        <v>173052</v>
      </c>
      <c r="J270" s="4">
        <v>114732</v>
      </c>
      <c r="K270" s="4">
        <v>114732</v>
      </c>
    </row>
    <row r="271" spans="1:11" x14ac:dyDescent="0.35">
      <c r="A271" t="s">
        <v>102</v>
      </c>
      <c r="B271" t="s">
        <v>2164</v>
      </c>
      <c r="C271" t="s">
        <v>1886</v>
      </c>
      <c r="F271" s="4">
        <v>32992</v>
      </c>
      <c r="I271" s="4">
        <v>32992</v>
      </c>
      <c r="J271">
        <v>0</v>
      </c>
      <c r="K271" s="4">
        <v>0</v>
      </c>
    </row>
    <row r="272" spans="1:11" x14ac:dyDescent="0.35">
      <c r="A272" t="s">
        <v>102</v>
      </c>
      <c r="B272" t="s">
        <v>2165</v>
      </c>
      <c r="F272" s="4">
        <v>32992</v>
      </c>
      <c r="I272" s="4">
        <v>32992</v>
      </c>
      <c r="J272">
        <v>0</v>
      </c>
      <c r="K272" s="4">
        <v>0</v>
      </c>
    </row>
    <row r="273" spans="1:11" x14ac:dyDescent="0.35">
      <c r="A273" t="s">
        <v>102</v>
      </c>
      <c r="B273" t="s">
        <v>2166</v>
      </c>
      <c r="C273" t="s">
        <v>1888</v>
      </c>
      <c r="H273" s="4">
        <v>38400</v>
      </c>
      <c r="I273" s="4">
        <v>38400</v>
      </c>
      <c r="J273">
        <v>0</v>
      </c>
      <c r="K273" s="4">
        <v>0</v>
      </c>
    </row>
    <row r="274" spans="1:11" x14ac:dyDescent="0.35">
      <c r="A274" t="s">
        <v>102</v>
      </c>
      <c r="B274" t="s">
        <v>2167</v>
      </c>
      <c r="C274" t="s">
        <v>1889</v>
      </c>
      <c r="H274" s="4">
        <v>126000</v>
      </c>
      <c r="I274" s="4">
        <v>126000</v>
      </c>
      <c r="J274">
        <v>0</v>
      </c>
      <c r="K274" s="4">
        <v>0</v>
      </c>
    </row>
    <row r="275" spans="1:11" x14ac:dyDescent="0.35">
      <c r="A275" t="s">
        <v>102</v>
      </c>
      <c r="B275" t="s">
        <v>2168</v>
      </c>
      <c r="C275" t="s">
        <v>1890</v>
      </c>
      <c r="H275" s="4">
        <v>30000</v>
      </c>
      <c r="I275" s="4">
        <v>30000</v>
      </c>
      <c r="J275">
        <v>0</v>
      </c>
      <c r="K275" s="4">
        <v>0</v>
      </c>
    </row>
    <row r="276" spans="1:11" x14ac:dyDescent="0.35">
      <c r="A276" t="s">
        <v>102</v>
      </c>
      <c r="B276" t="s">
        <v>2169</v>
      </c>
      <c r="H276" s="4">
        <v>194400</v>
      </c>
      <c r="I276" s="4">
        <v>194400</v>
      </c>
      <c r="J276">
        <v>0</v>
      </c>
      <c r="K276" s="4">
        <v>0</v>
      </c>
    </row>
    <row r="277" spans="1:11" x14ac:dyDescent="0.35">
      <c r="A277" t="s">
        <v>102</v>
      </c>
      <c r="B277" t="s">
        <v>2170</v>
      </c>
      <c r="D277" s="4">
        <v>4430342</v>
      </c>
      <c r="E277" s="4">
        <v>756246</v>
      </c>
      <c r="F277" s="4">
        <v>2486934</v>
      </c>
      <c r="G277" s="4">
        <v>52867</v>
      </c>
      <c r="H277" s="4">
        <v>2711636</v>
      </c>
      <c r="I277" s="4">
        <v>10438024</v>
      </c>
      <c r="J277" s="4">
        <f>SUM(D277,E277)</f>
        <v>5186588</v>
      </c>
      <c r="K277" s="4">
        <v>4430342</v>
      </c>
    </row>
    <row r="278" spans="1:11" x14ac:dyDescent="0.35">
      <c r="A278" t="s">
        <v>109</v>
      </c>
      <c r="B278" t="s">
        <v>2118</v>
      </c>
      <c r="C278" t="s">
        <v>1843</v>
      </c>
      <c r="D278" s="4">
        <v>20339423</v>
      </c>
      <c r="I278" s="4">
        <v>20339423</v>
      </c>
      <c r="J278" s="4">
        <v>20339423</v>
      </c>
      <c r="K278" s="4">
        <v>20339423</v>
      </c>
    </row>
    <row r="279" spans="1:11" x14ac:dyDescent="0.35">
      <c r="A279" t="s">
        <v>109</v>
      </c>
      <c r="B279" t="s">
        <v>2119</v>
      </c>
      <c r="C279" t="s">
        <v>1844</v>
      </c>
      <c r="D279" s="4">
        <v>498716</v>
      </c>
      <c r="E279" s="4">
        <v>232697</v>
      </c>
      <c r="H279" s="4">
        <v>1117626</v>
      </c>
      <c r="I279" s="4">
        <v>1849039</v>
      </c>
      <c r="J279" s="4">
        <v>731413</v>
      </c>
      <c r="K279" s="4">
        <v>498716</v>
      </c>
    </row>
    <row r="280" spans="1:11" x14ac:dyDescent="0.35">
      <c r="A280" t="s">
        <v>109</v>
      </c>
      <c r="B280" t="s">
        <v>2120</v>
      </c>
      <c r="C280" t="s">
        <v>1845</v>
      </c>
      <c r="D280" s="4">
        <v>1352904</v>
      </c>
      <c r="I280" s="4">
        <v>1352904</v>
      </c>
      <c r="J280" s="4">
        <v>1352904</v>
      </c>
      <c r="K280" s="4">
        <v>1352904</v>
      </c>
    </row>
    <row r="281" spans="1:11" x14ac:dyDescent="0.35">
      <c r="A281" t="s">
        <v>109</v>
      </c>
      <c r="B281" t="s">
        <v>2121</v>
      </c>
      <c r="D281" s="4">
        <v>22191043</v>
      </c>
      <c r="E281" s="4">
        <v>232697</v>
      </c>
      <c r="H281" s="4">
        <v>1117626</v>
      </c>
      <c r="I281" s="4">
        <v>23541366</v>
      </c>
      <c r="J281" s="4">
        <v>22423740</v>
      </c>
      <c r="K281" s="4">
        <v>22191043</v>
      </c>
    </row>
    <row r="282" spans="1:11" x14ac:dyDescent="0.35">
      <c r="A282" t="s">
        <v>109</v>
      </c>
      <c r="B282" t="s">
        <v>2122</v>
      </c>
      <c r="C282" t="s">
        <v>1846</v>
      </c>
      <c r="D282" s="4">
        <v>5832129</v>
      </c>
      <c r="H282" s="4">
        <v>1009224</v>
      </c>
      <c r="I282" s="4">
        <v>6841353</v>
      </c>
      <c r="J282" s="4">
        <v>5832129</v>
      </c>
      <c r="K282" s="4">
        <v>5832129</v>
      </c>
    </row>
    <row r="283" spans="1:11" x14ac:dyDescent="0.35">
      <c r="A283" t="s">
        <v>109</v>
      </c>
      <c r="B283" t="s">
        <v>2123</v>
      </c>
      <c r="C283" t="s">
        <v>1847</v>
      </c>
      <c r="D283" s="4">
        <v>5663094</v>
      </c>
      <c r="I283" s="4">
        <v>5663094</v>
      </c>
      <c r="J283" s="4">
        <v>5663094</v>
      </c>
      <c r="K283" s="4">
        <v>5663094</v>
      </c>
    </row>
    <row r="284" spans="1:11" x14ac:dyDescent="0.35">
      <c r="A284" t="s">
        <v>109</v>
      </c>
      <c r="B284" t="s">
        <v>2124</v>
      </c>
      <c r="C284" t="s">
        <v>1848</v>
      </c>
      <c r="D284" s="4">
        <v>3401</v>
      </c>
      <c r="I284" s="4">
        <v>3401</v>
      </c>
      <c r="J284" s="4">
        <v>3401</v>
      </c>
      <c r="K284" s="4">
        <v>3401</v>
      </c>
    </row>
    <row r="285" spans="1:11" x14ac:dyDescent="0.35">
      <c r="A285" t="s">
        <v>109</v>
      </c>
      <c r="B285" t="s">
        <v>2125</v>
      </c>
      <c r="D285" s="4">
        <v>11498624</v>
      </c>
      <c r="H285" s="4">
        <v>1009224</v>
      </c>
      <c r="I285" s="4">
        <v>12507848</v>
      </c>
      <c r="J285" s="4">
        <v>11498624</v>
      </c>
      <c r="K285" s="4">
        <v>11498624</v>
      </c>
    </row>
    <row r="286" spans="1:11" x14ac:dyDescent="0.35">
      <c r="A286" t="s">
        <v>109</v>
      </c>
      <c r="B286" t="s">
        <v>2126</v>
      </c>
      <c r="C286" t="s">
        <v>1850</v>
      </c>
      <c r="E286" s="4">
        <v>1600000</v>
      </c>
      <c r="I286" s="4">
        <v>1600000</v>
      </c>
      <c r="J286">
        <v>1600000</v>
      </c>
      <c r="K286" s="4">
        <v>0</v>
      </c>
    </row>
    <row r="287" spans="1:11" x14ac:dyDescent="0.35">
      <c r="A287" t="s">
        <v>109</v>
      </c>
      <c r="B287" t="s">
        <v>2127</v>
      </c>
      <c r="E287" s="4">
        <v>1600000</v>
      </c>
      <c r="I287" s="4">
        <v>1600000</v>
      </c>
      <c r="J287">
        <v>1600000</v>
      </c>
      <c r="K287" s="4">
        <v>0</v>
      </c>
    </row>
    <row r="288" spans="1:11" x14ac:dyDescent="0.35">
      <c r="A288" t="s">
        <v>109</v>
      </c>
      <c r="B288" t="s">
        <v>2128</v>
      </c>
      <c r="C288" t="s">
        <v>1851</v>
      </c>
      <c r="D288" s="4">
        <v>246121</v>
      </c>
      <c r="I288" s="4">
        <v>246121</v>
      </c>
      <c r="J288" s="4">
        <v>246121</v>
      </c>
      <c r="K288" s="4">
        <v>246121</v>
      </c>
    </row>
    <row r="289" spans="1:11" x14ac:dyDescent="0.35">
      <c r="A289" t="s">
        <v>109</v>
      </c>
      <c r="B289" t="s">
        <v>2129</v>
      </c>
      <c r="C289" t="s">
        <v>1852</v>
      </c>
      <c r="F289" s="4">
        <v>7684</v>
      </c>
      <c r="I289" s="4">
        <v>7684</v>
      </c>
      <c r="J289">
        <v>0</v>
      </c>
      <c r="K289" s="4">
        <v>0</v>
      </c>
    </row>
    <row r="290" spans="1:11" x14ac:dyDescent="0.35">
      <c r="A290" t="s">
        <v>109</v>
      </c>
      <c r="B290" t="s">
        <v>2130</v>
      </c>
      <c r="C290" t="s">
        <v>1853</v>
      </c>
      <c r="D290" s="4">
        <v>0</v>
      </c>
      <c r="F290" s="4">
        <v>2309</v>
      </c>
      <c r="I290" s="4">
        <v>2309</v>
      </c>
      <c r="J290" s="4">
        <v>0</v>
      </c>
      <c r="K290" s="4">
        <v>0</v>
      </c>
    </row>
    <row r="291" spans="1:11" x14ac:dyDescent="0.35">
      <c r="A291" t="s">
        <v>109</v>
      </c>
      <c r="B291" t="s">
        <v>2172</v>
      </c>
      <c r="C291" t="s">
        <v>1893</v>
      </c>
      <c r="F291" s="4">
        <v>1026</v>
      </c>
      <c r="I291" s="4">
        <v>1026</v>
      </c>
      <c r="J291">
        <v>0</v>
      </c>
      <c r="K291" s="4">
        <v>0</v>
      </c>
    </row>
    <row r="292" spans="1:11" x14ac:dyDescent="0.35">
      <c r="A292" t="s">
        <v>109</v>
      </c>
      <c r="B292" t="s">
        <v>2131</v>
      </c>
      <c r="C292" t="s">
        <v>1854</v>
      </c>
      <c r="D292" s="4">
        <v>242096</v>
      </c>
      <c r="I292" s="4">
        <v>242096</v>
      </c>
      <c r="J292" s="4">
        <v>242096</v>
      </c>
      <c r="K292" s="4">
        <v>242096</v>
      </c>
    </row>
    <row r="293" spans="1:11" x14ac:dyDescent="0.35">
      <c r="A293" t="s">
        <v>109</v>
      </c>
      <c r="B293" t="s">
        <v>2132</v>
      </c>
      <c r="C293" t="s">
        <v>1855</v>
      </c>
      <c r="D293" s="4">
        <v>0</v>
      </c>
      <c r="E293" s="4">
        <v>232722</v>
      </c>
      <c r="I293" s="4">
        <v>232722</v>
      </c>
      <c r="J293" s="4">
        <v>232722</v>
      </c>
      <c r="K293" s="4">
        <v>0</v>
      </c>
    </row>
    <row r="294" spans="1:11" x14ac:dyDescent="0.35">
      <c r="A294" t="s">
        <v>109</v>
      </c>
      <c r="B294" t="s">
        <v>2133</v>
      </c>
      <c r="C294" t="s">
        <v>1856</v>
      </c>
      <c r="D294" s="4">
        <v>0</v>
      </c>
      <c r="G294" s="4">
        <v>26920</v>
      </c>
      <c r="I294" s="4">
        <v>26920</v>
      </c>
      <c r="J294" s="4">
        <v>0</v>
      </c>
      <c r="K294" s="4">
        <v>0</v>
      </c>
    </row>
    <row r="295" spans="1:11" x14ac:dyDescent="0.35">
      <c r="A295" t="s">
        <v>109</v>
      </c>
      <c r="B295" t="s">
        <v>2134</v>
      </c>
      <c r="C295" t="s">
        <v>1857</v>
      </c>
      <c r="D295" s="4">
        <v>5432</v>
      </c>
      <c r="H295" s="4">
        <v>1358</v>
      </c>
      <c r="I295" s="4">
        <v>6790</v>
      </c>
      <c r="J295" s="4">
        <v>5432</v>
      </c>
      <c r="K295" s="4">
        <v>5432</v>
      </c>
    </row>
    <row r="296" spans="1:11" x14ac:dyDescent="0.35">
      <c r="A296" t="s">
        <v>109</v>
      </c>
      <c r="B296" t="s">
        <v>2135</v>
      </c>
      <c r="C296" t="s">
        <v>1858</v>
      </c>
      <c r="E296" s="4">
        <v>8044</v>
      </c>
      <c r="H296" s="4">
        <v>56309</v>
      </c>
      <c r="I296" s="4">
        <v>64353</v>
      </c>
      <c r="J296">
        <v>8044</v>
      </c>
      <c r="K296" s="4">
        <v>0</v>
      </c>
    </row>
    <row r="297" spans="1:11" x14ac:dyDescent="0.35">
      <c r="A297" t="s">
        <v>109</v>
      </c>
      <c r="B297" t="s">
        <v>2136</v>
      </c>
      <c r="C297" t="s">
        <v>1859</v>
      </c>
      <c r="D297" s="4">
        <v>150000</v>
      </c>
      <c r="E297" s="4">
        <v>25000</v>
      </c>
      <c r="F297" s="4">
        <v>105424</v>
      </c>
      <c r="H297" s="4">
        <v>331114</v>
      </c>
      <c r="I297" s="4">
        <v>611538</v>
      </c>
      <c r="J297" s="4">
        <v>175000</v>
      </c>
      <c r="K297" s="4">
        <v>150000</v>
      </c>
    </row>
    <row r="298" spans="1:11" x14ac:dyDescent="0.35">
      <c r="A298" t="s">
        <v>109</v>
      </c>
      <c r="B298" t="s">
        <v>2137</v>
      </c>
      <c r="C298" t="s">
        <v>1860</v>
      </c>
      <c r="D298" s="4">
        <v>108703</v>
      </c>
      <c r="H298" s="4">
        <v>108703</v>
      </c>
      <c r="I298" s="4">
        <v>217406</v>
      </c>
      <c r="J298" s="4">
        <v>108703</v>
      </c>
      <c r="K298" s="4">
        <v>108703</v>
      </c>
    </row>
    <row r="299" spans="1:11" x14ac:dyDescent="0.35">
      <c r="A299" t="s">
        <v>109</v>
      </c>
      <c r="B299" t="s">
        <v>2138</v>
      </c>
      <c r="C299" t="s">
        <v>1861</v>
      </c>
      <c r="D299" s="4">
        <v>81613</v>
      </c>
      <c r="I299" s="4">
        <v>81613</v>
      </c>
      <c r="J299" s="4">
        <v>81613</v>
      </c>
      <c r="K299" s="4">
        <v>81613</v>
      </c>
    </row>
    <row r="300" spans="1:11" x14ac:dyDescent="0.35">
      <c r="A300" t="s">
        <v>109</v>
      </c>
      <c r="B300" t="s">
        <v>2139</v>
      </c>
      <c r="C300" t="s">
        <v>1862</v>
      </c>
      <c r="D300" s="4">
        <v>341857</v>
      </c>
      <c r="I300" s="4">
        <v>341857</v>
      </c>
      <c r="J300" s="4">
        <v>341857</v>
      </c>
      <c r="K300" s="4">
        <v>341857</v>
      </c>
    </row>
    <row r="301" spans="1:11" x14ac:dyDescent="0.35">
      <c r="A301" t="s">
        <v>109</v>
      </c>
      <c r="B301" t="s">
        <v>2140</v>
      </c>
      <c r="C301" t="s">
        <v>1863</v>
      </c>
      <c r="D301" s="4">
        <v>7780</v>
      </c>
      <c r="I301" s="4">
        <v>7780</v>
      </c>
      <c r="J301" s="4">
        <v>7780</v>
      </c>
      <c r="K301" s="4">
        <v>7780</v>
      </c>
    </row>
    <row r="302" spans="1:11" x14ac:dyDescent="0.35">
      <c r="A302" t="s">
        <v>109</v>
      </c>
      <c r="B302" t="s">
        <v>2141</v>
      </c>
      <c r="D302" s="4">
        <v>1183601</v>
      </c>
      <c r="E302" s="4">
        <v>265767</v>
      </c>
      <c r="F302" s="4">
        <v>116442</v>
      </c>
      <c r="G302" s="4">
        <v>26920</v>
      </c>
      <c r="H302" s="4">
        <v>497484</v>
      </c>
      <c r="I302" s="4">
        <v>2090214</v>
      </c>
      <c r="J302" s="4">
        <v>1449368</v>
      </c>
      <c r="K302" s="4">
        <v>1183601</v>
      </c>
    </row>
    <row r="303" spans="1:11" x14ac:dyDescent="0.35">
      <c r="A303" t="s">
        <v>109</v>
      </c>
      <c r="B303" t="s">
        <v>2143</v>
      </c>
      <c r="C303" t="s">
        <v>1865</v>
      </c>
      <c r="F303" s="4">
        <v>43921</v>
      </c>
      <c r="I303" s="4">
        <v>43921</v>
      </c>
      <c r="J303">
        <v>0</v>
      </c>
      <c r="K303" s="4">
        <v>0</v>
      </c>
    </row>
    <row r="304" spans="1:11" x14ac:dyDescent="0.35">
      <c r="A304" t="s">
        <v>109</v>
      </c>
      <c r="B304" t="s">
        <v>2144</v>
      </c>
      <c r="C304" t="s">
        <v>1866</v>
      </c>
      <c r="I304" s="4">
        <v>0</v>
      </c>
      <c r="J304">
        <v>0</v>
      </c>
      <c r="K304" s="4">
        <v>0</v>
      </c>
    </row>
    <row r="305" spans="1:11" x14ac:dyDescent="0.35">
      <c r="A305" t="s">
        <v>109</v>
      </c>
      <c r="B305" t="s">
        <v>2145</v>
      </c>
      <c r="C305" t="s">
        <v>1867</v>
      </c>
      <c r="D305" s="4">
        <v>1138000</v>
      </c>
      <c r="E305" s="4">
        <v>9000</v>
      </c>
      <c r="G305" s="4">
        <v>100000</v>
      </c>
      <c r="H305" s="4">
        <v>870645</v>
      </c>
      <c r="I305" s="4">
        <v>2117645</v>
      </c>
      <c r="J305" s="4">
        <v>1147000</v>
      </c>
      <c r="K305" s="4">
        <v>1138000</v>
      </c>
    </row>
    <row r="306" spans="1:11" x14ac:dyDescent="0.35">
      <c r="A306" t="s">
        <v>109</v>
      </c>
      <c r="B306" t="s">
        <v>2146</v>
      </c>
      <c r="C306" t="s">
        <v>1868</v>
      </c>
      <c r="D306" s="4">
        <v>191</v>
      </c>
      <c r="E306" s="4">
        <v>10519</v>
      </c>
      <c r="H306" s="4">
        <v>1386105</v>
      </c>
      <c r="I306" s="4">
        <v>1396815</v>
      </c>
      <c r="J306" s="4">
        <v>10710</v>
      </c>
      <c r="K306" s="4">
        <v>191</v>
      </c>
    </row>
    <row r="307" spans="1:11" x14ac:dyDescent="0.35">
      <c r="A307" t="s">
        <v>109</v>
      </c>
      <c r="B307" t="s">
        <v>2173</v>
      </c>
      <c r="C307" t="s">
        <v>1894</v>
      </c>
      <c r="D307" s="4">
        <v>4963</v>
      </c>
      <c r="I307" s="4">
        <v>4963</v>
      </c>
      <c r="J307" s="4">
        <v>4963</v>
      </c>
      <c r="K307" s="4">
        <v>4963</v>
      </c>
    </row>
    <row r="308" spans="1:11" x14ac:dyDescent="0.35">
      <c r="A308" t="s">
        <v>109</v>
      </c>
      <c r="B308" t="s">
        <v>2147</v>
      </c>
      <c r="C308" t="s">
        <v>1869</v>
      </c>
      <c r="H308" s="4">
        <v>576000</v>
      </c>
      <c r="I308" s="4">
        <v>576000</v>
      </c>
      <c r="J308">
        <v>0</v>
      </c>
      <c r="K308" s="4">
        <v>0</v>
      </c>
    </row>
    <row r="309" spans="1:11" x14ac:dyDescent="0.35">
      <c r="A309" t="s">
        <v>109</v>
      </c>
      <c r="B309" t="s">
        <v>2148</v>
      </c>
      <c r="C309" t="s">
        <v>1870</v>
      </c>
      <c r="E309" s="4">
        <v>4877</v>
      </c>
      <c r="F309" s="4">
        <v>1180452</v>
      </c>
      <c r="G309" s="4">
        <v>0</v>
      </c>
      <c r="I309" s="4">
        <v>1185329</v>
      </c>
      <c r="J309">
        <v>4877</v>
      </c>
      <c r="K309" s="4">
        <v>0</v>
      </c>
    </row>
    <row r="310" spans="1:11" x14ac:dyDescent="0.35">
      <c r="A310" t="s">
        <v>109</v>
      </c>
      <c r="B310" t="s">
        <v>2149</v>
      </c>
      <c r="C310" t="s">
        <v>1871</v>
      </c>
      <c r="D310" s="4">
        <v>10851</v>
      </c>
      <c r="E310" s="4">
        <v>4330000</v>
      </c>
      <c r="F310" s="4">
        <v>40931</v>
      </c>
      <c r="H310" s="4">
        <v>115612</v>
      </c>
      <c r="I310" s="4">
        <v>4497394</v>
      </c>
      <c r="J310" s="4">
        <v>4340851</v>
      </c>
      <c r="K310" s="4">
        <v>10851</v>
      </c>
    </row>
    <row r="311" spans="1:11" x14ac:dyDescent="0.35">
      <c r="A311" t="s">
        <v>109</v>
      </c>
      <c r="B311" t="s">
        <v>2150</v>
      </c>
      <c r="C311" t="s">
        <v>1872</v>
      </c>
      <c r="D311" s="4">
        <v>98000</v>
      </c>
      <c r="I311" s="4">
        <v>98000</v>
      </c>
      <c r="J311" s="4">
        <v>98000</v>
      </c>
      <c r="K311" s="4">
        <v>98000</v>
      </c>
    </row>
    <row r="312" spans="1:11" x14ac:dyDescent="0.35">
      <c r="A312" t="s">
        <v>109</v>
      </c>
      <c r="B312" t="s">
        <v>2151</v>
      </c>
      <c r="C312" t="s">
        <v>1873</v>
      </c>
      <c r="E312" s="4">
        <v>0</v>
      </c>
      <c r="I312" s="4">
        <v>0</v>
      </c>
      <c r="J312">
        <v>0</v>
      </c>
      <c r="K312" s="4">
        <v>0</v>
      </c>
    </row>
    <row r="313" spans="1:11" x14ac:dyDescent="0.35">
      <c r="A313" t="s">
        <v>109</v>
      </c>
      <c r="B313" t="s">
        <v>2153</v>
      </c>
      <c r="C313" t="s">
        <v>1875</v>
      </c>
      <c r="H313" s="4">
        <v>11624</v>
      </c>
      <c r="I313" s="4">
        <v>11624</v>
      </c>
      <c r="J313">
        <v>0</v>
      </c>
      <c r="K313" s="4">
        <v>0</v>
      </c>
    </row>
    <row r="314" spans="1:11" x14ac:dyDescent="0.35">
      <c r="A314" t="s">
        <v>109</v>
      </c>
      <c r="B314" t="s">
        <v>2154</v>
      </c>
      <c r="C314" t="s">
        <v>1876</v>
      </c>
      <c r="D314" s="4">
        <v>25136</v>
      </c>
      <c r="H314" s="4">
        <v>168000</v>
      </c>
      <c r="I314" s="4">
        <v>193136</v>
      </c>
      <c r="J314" s="4">
        <v>25136</v>
      </c>
      <c r="K314" s="4">
        <v>25136</v>
      </c>
    </row>
    <row r="315" spans="1:11" x14ac:dyDescent="0.35">
      <c r="A315" t="s">
        <v>109</v>
      </c>
      <c r="B315" t="s">
        <v>2155</v>
      </c>
      <c r="C315" t="s">
        <v>1877</v>
      </c>
      <c r="D315" s="4">
        <v>23123</v>
      </c>
      <c r="I315" s="4">
        <v>23123</v>
      </c>
      <c r="J315" s="4">
        <v>23123</v>
      </c>
      <c r="K315" s="4">
        <v>23123</v>
      </c>
    </row>
    <row r="316" spans="1:11" x14ac:dyDescent="0.35">
      <c r="A316" t="s">
        <v>109</v>
      </c>
      <c r="B316" t="s">
        <v>2156</v>
      </c>
      <c r="D316" s="4">
        <v>1300264</v>
      </c>
      <c r="E316" s="4">
        <v>4354396</v>
      </c>
      <c r="F316" s="4">
        <v>1265304</v>
      </c>
      <c r="G316" s="4">
        <v>100000</v>
      </c>
      <c r="H316" s="4">
        <v>3127986</v>
      </c>
      <c r="I316" s="4">
        <v>10147951</v>
      </c>
      <c r="J316" s="4">
        <v>5654660</v>
      </c>
      <c r="K316" s="4">
        <v>1300264</v>
      </c>
    </row>
    <row r="317" spans="1:11" x14ac:dyDescent="0.35">
      <c r="A317" t="s">
        <v>109</v>
      </c>
      <c r="B317" t="s">
        <v>2157</v>
      </c>
      <c r="C317" t="s">
        <v>1879</v>
      </c>
      <c r="D317" s="4">
        <v>273281</v>
      </c>
      <c r="I317" s="4">
        <v>273281</v>
      </c>
      <c r="J317" s="4">
        <v>273281</v>
      </c>
      <c r="K317" s="4">
        <v>273281</v>
      </c>
    </row>
    <row r="318" spans="1:11" x14ac:dyDescent="0.35">
      <c r="A318" t="s">
        <v>109</v>
      </c>
      <c r="B318" t="s">
        <v>2158</v>
      </c>
      <c r="C318" t="s">
        <v>1880</v>
      </c>
      <c r="D318" s="4">
        <v>485145</v>
      </c>
      <c r="I318" s="4">
        <v>485145</v>
      </c>
      <c r="J318" s="4">
        <v>485145</v>
      </c>
      <c r="K318" s="4">
        <v>485145</v>
      </c>
    </row>
    <row r="319" spans="1:11" x14ac:dyDescent="0.35">
      <c r="A319" t="s">
        <v>109</v>
      </c>
      <c r="B319" t="s">
        <v>2159</v>
      </c>
      <c r="C319" t="s">
        <v>1881</v>
      </c>
      <c r="D319" s="4">
        <v>61558</v>
      </c>
      <c r="I319" s="4">
        <v>61558</v>
      </c>
      <c r="J319" s="4">
        <v>61558</v>
      </c>
      <c r="K319" s="4">
        <v>61558</v>
      </c>
    </row>
    <row r="320" spans="1:11" x14ac:dyDescent="0.35">
      <c r="A320" t="s">
        <v>109</v>
      </c>
      <c r="B320" t="s">
        <v>2160</v>
      </c>
      <c r="C320" t="s">
        <v>1882</v>
      </c>
      <c r="D320" s="4">
        <v>196682</v>
      </c>
      <c r="I320" s="4">
        <v>196682</v>
      </c>
      <c r="J320" s="4">
        <v>196682</v>
      </c>
      <c r="K320" s="4">
        <v>196682</v>
      </c>
    </row>
    <row r="321" spans="1:11" x14ac:dyDescent="0.35">
      <c r="A321" t="s">
        <v>109</v>
      </c>
      <c r="B321" t="s">
        <v>2161</v>
      </c>
      <c r="C321" t="s">
        <v>1883</v>
      </c>
      <c r="D321" s="4">
        <v>14646</v>
      </c>
      <c r="I321" s="4">
        <v>14646</v>
      </c>
      <c r="J321" s="4">
        <v>14646</v>
      </c>
      <c r="K321" s="4">
        <v>14646</v>
      </c>
    </row>
    <row r="322" spans="1:11" x14ac:dyDescent="0.35">
      <c r="A322" t="s">
        <v>109</v>
      </c>
      <c r="B322" t="s">
        <v>2162</v>
      </c>
      <c r="C322" t="s">
        <v>1884</v>
      </c>
      <c r="D322" s="4">
        <v>87481</v>
      </c>
      <c r="I322" s="4">
        <v>87481</v>
      </c>
      <c r="J322" s="4">
        <v>87481</v>
      </c>
      <c r="K322" s="4">
        <v>87481</v>
      </c>
    </row>
    <row r="323" spans="1:11" x14ac:dyDescent="0.35">
      <c r="A323" t="s">
        <v>109</v>
      </c>
      <c r="B323" t="s">
        <v>2163</v>
      </c>
      <c r="D323" s="4">
        <v>1118794</v>
      </c>
      <c r="I323" s="4">
        <v>1118794</v>
      </c>
      <c r="J323" s="4">
        <v>1118794</v>
      </c>
      <c r="K323" s="4">
        <v>1118794</v>
      </c>
    </row>
    <row r="324" spans="1:11" x14ac:dyDescent="0.35">
      <c r="A324" t="s">
        <v>109</v>
      </c>
      <c r="B324" t="s">
        <v>2164</v>
      </c>
      <c r="C324" t="s">
        <v>1886</v>
      </c>
      <c r="D324" s="4">
        <v>122543</v>
      </c>
      <c r="I324" s="4">
        <v>122543</v>
      </c>
      <c r="J324" s="4">
        <v>122543</v>
      </c>
      <c r="K324" s="4">
        <v>122543</v>
      </c>
    </row>
    <row r="325" spans="1:11" x14ac:dyDescent="0.35">
      <c r="A325" t="s">
        <v>109</v>
      </c>
      <c r="B325" t="s">
        <v>2165</v>
      </c>
      <c r="D325" s="4">
        <v>122543</v>
      </c>
      <c r="I325" s="4">
        <v>122543</v>
      </c>
      <c r="J325" s="4">
        <v>122543</v>
      </c>
      <c r="K325" s="4">
        <v>122543</v>
      </c>
    </row>
    <row r="326" spans="1:11" x14ac:dyDescent="0.35">
      <c r="A326" t="s">
        <v>109</v>
      </c>
      <c r="B326" t="s">
        <v>2166</v>
      </c>
      <c r="C326" t="s">
        <v>1888</v>
      </c>
      <c r="H326" s="4">
        <v>96000</v>
      </c>
      <c r="I326" s="4">
        <v>96000</v>
      </c>
      <c r="J326">
        <v>0</v>
      </c>
      <c r="K326" s="4">
        <v>0</v>
      </c>
    </row>
    <row r="327" spans="1:11" x14ac:dyDescent="0.35">
      <c r="A327" t="s">
        <v>109</v>
      </c>
      <c r="B327" t="s">
        <v>2167</v>
      </c>
      <c r="C327" t="s">
        <v>1889</v>
      </c>
      <c r="F327" s="4">
        <v>105000</v>
      </c>
      <c r="I327" s="4">
        <v>105000</v>
      </c>
      <c r="J327">
        <v>0</v>
      </c>
      <c r="K327" s="4">
        <v>0</v>
      </c>
    </row>
    <row r="328" spans="1:11" x14ac:dyDescent="0.35">
      <c r="A328" t="s">
        <v>109</v>
      </c>
      <c r="B328" t="s">
        <v>2168</v>
      </c>
      <c r="C328" t="s">
        <v>1890</v>
      </c>
      <c r="F328" s="4">
        <v>75000</v>
      </c>
      <c r="I328" s="4">
        <v>75000</v>
      </c>
      <c r="J328">
        <v>0</v>
      </c>
      <c r="K328" s="4">
        <v>0</v>
      </c>
    </row>
    <row r="329" spans="1:11" x14ac:dyDescent="0.35">
      <c r="A329" t="s">
        <v>109</v>
      </c>
      <c r="B329" t="s">
        <v>2169</v>
      </c>
      <c r="F329" s="4">
        <v>180000</v>
      </c>
      <c r="H329" s="4">
        <v>96000</v>
      </c>
      <c r="I329" s="4">
        <v>276000</v>
      </c>
      <c r="J329">
        <v>0</v>
      </c>
      <c r="K329" s="4">
        <v>0</v>
      </c>
    </row>
    <row r="330" spans="1:11" x14ac:dyDescent="0.35">
      <c r="A330" t="s">
        <v>109</v>
      </c>
      <c r="B330" t="s">
        <v>2170</v>
      </c>
      <c r="D330" s="4">
        <v>37414870</v>
      </c>
      <c r="E330" s="4">
        <v>6452860</v>
      </c>
      <c r="F330" s="4">
        <v>1561746</v>
      </c>
      <c r="G330" s="4">
        <v>126920</v>
      </c>
      <c r="H330" s="4">
        <v>5848320</v>
      </c>
      <c r="I330" s="4">
        <v>51404716</v>
      </c>
      <c r="J330" s="4">
        <f>SUM(D330,E330)</f>
        <v>43867730</v>
      </c>
      <c r="K330" s="4">
        <v>37414870</v>
      </c>
    </row>
    <row r="331" spans="1:11" x14ac:dyDescent="0.35">
      <c r="A331" t="s">
        <v>115</v>
      </c>
      <c r="B331" t="s">
        <v>2118</v>
      </c>
      <c r="C331" t="s">
        <v>1843</v>
      </c>
      <c r="D331" s="4">
        <v>3685789</v>
      </c>
      <c r="F331" s="4">
        <v>2101400</v>
      </c>
      <c r="I331" s="4">
        <v>5787189</v>
      </c>
      <c r="J331" s="4">
        <v>3685789</v>
      </c>
      <c r="K331" s="4">
        <v>3685789</v>
      </c>
    </row>
    <row r="332" spans="1:11" x14ac:dyDescent="0.35">
      <c r="A332" t="s">
        <v>115</v>
      </c>
      <c r="B332" t="s">
        <v>2119</v>
      </c>
      <c r="C332" t="s">
        <v>1844</v>
      </c>
      <c r="D332" s="4">
        <v>431235</v>
      </c>
      <c r="F332" s="4">
        <v>70501</v>
      </c>
      <c r="H332" s="4">
        <v>64350</v>
      </c>
      <c r="I332" s="4">
        <v>566087</v>
      </c>
      <c r="J332" s="4">
        <v>431235</v>
      </c>
      <c r="K332" s="4">
        <v>431235</v>
      </c>
    </row>
    <row r="333" spans="1:11" x14ac:dyDescent="0.35">
      <c r="A333" t="s">
        <v>115</v>
      </c>
      <c r="B333" t="s">
        <v>2120</v>
      </c>
      <c r="C333" t="s">
        <v>1845</v>
      </c>
      <c r="D333" s="4">
        <v>332597</v>
      </c>
      <c r="I333" s="4">
        <v>332597</v>
      </c>
      <c r="J333" s="4">
        <v>332597</v>
      </c>
      <c r="K333" s="4">
        <v>332597</v>
      </c>
    </row>
    <row r="334" spans="1:11" x14ac:dyDescent="0.35">
      <c r="A334" t="s">
        <v>115</v>
      </c>
      <c r="B334" t="s">
        <v>2121</v>
      </c>
      <c r="D334" s="4">
        <v>4449621</v>
      </c>
      <c r="F334" s="4">
        <v>2171901</v>
      </c>
      <c r="H334" s="4">
        <v>64350</v>
      </c>
      <c r="I334" s="4">
        <v>6685872</v>
      </c>
      <c r="J334" s="4">
        <v>4449621</v>
      </c>
      <c r="K334" s="4">
        <v>4449621</v>
      </c>
    </row>
    <row r="335" spans="1:11" x14ac:dyDescent="0.35">
      <c r="A335" t="s">
        <v>115</v>
      </c>
      <c r="B335" t="s">
        <v>2122</v>
      </c>
      <c r="C335" t="s">
        <v>1846</v>
      </c>
      <c r="D335" s="4">
        <v>2967652</v>
      </c>
      <c r="E335" s="4">
        <v>910740</v>
      </c>
      <c r="I335" s="4">
        <v>3878392</v>
      </c>
      <c r="J335" s="4">
        <v>3878392</v>
      </c>
      <c r="K335" s="4">
        <v>2967652</v>
      </c>
    </row>
    <row r="336" spans="1:11" x14ac:dyDescent="0.35">
      <c r="A336" t="s">
        <v>115</v>
      </c>
      <c r="B336" t="s">
        <v>2123</v>
      </c>
      <c r="C336" t="s">
        <v>1847</v>
      </c>
      <c r="D336" s="4">
        <v>1276643</v>
      </c>
      <c r="F336" s="4">
        <v>427568</v>
      </c>
      <c r="G336" s="4">
        <v>47277</v>
      </c>
      <c r="I336" s="4">
        <v>1751488</v>
      </c>
      <c r="J336" s="4">
        <v>1276643</v>
      </c>
      <c r="K336" s="4">
        <v>1276643</v>
      </c>
    </row>
    <row r="337" spans="1:11" x14ac:dyDescent="0.35">
      <c r="A337" t="s">
        <v>115</v>
      </c>
      <c r="B337" t="s">
        <v>2124</v>
      </c>
      <c r="C337" t="s">
        <v>1848</v>
      </c>
      <c r="D337" s="4">
        <v>7263</v>
      </c>
      <c r="I337" s="4">
        <v>7263</v>
      </c>
      <c r="J337" s="4">
        <v>7263</v>
      </c>
      <c r="K337" s="4">
        <v>7263</v>
      </c>
    </row>
    <row r="338" spans="1:11" x14ac:dyDescent="0.35">
      <c r="A338" t="s">
        <v>115</v>
      </c>
      <c r="B338" t="s">
        <v>2125</v>
      </c>
      <c r="D338" s="4">
        <v>4251558</v>
      </c>
      <c r="E338" s="4">
        <v>910740</v>
      </c>
      <c r="F338" s="4">
        <v>427568</v>
      </c>
      <c r="G338" s="4">
        <v>47277</v>
      </c>
      <c r="I338" s="4">
        <v>5637143</v>
      </c>
      <c r="J338" s="4">
        <v>5162298</v>
      </c>
      <c r="K338" s="4">
        <v>4251558</v>
      </c>
    </row>
    <row r="339" spans="1:11" x14ac:dyDescent="0.35">
      <c r="A339" t="s">
        <v>115</v>
      </c>
      <c r="B339" t="s">
        <v>2126</v>
      </c>
      <c r="C339" t="s">
        <v>1850</v>
      </c>
      <c r="D339" s="4">
        <v>800000</v>
      </c>
      <c r="I339" s="4">
        <v>800000</v>
      </c>
      <c r="J339" s="4">
        <v>800000</v>
      </c>
      <c r="K339" s="4">
        <v>800000</v>
      </c>
    </row>
    <row r="340" spans="1:11" x14ac:dyDescent="0.35">
      <c r="A340" t="s">
        <v>115</v>
      </c>
      <c r="B340" t="s">
        <v>2127</v>
      </c>
      <c r="D340" s="4">
        <v>800000</v>
      </c>
      <c r="I340" s="4">
        <v>800000</v>
      </c>
      <c r="J340" s="4">
        <v>800000</v>
      </c>
      <c r="K340" s="4">
        <v>800000</v>
      </c>
    </row>
    <row r="341" spans="1:11" x14ac:dyDescent="0.35">
      <c r="A341" t="s">
        <v>115</v>
      </c>
      <c r="B341" t="s">
        <v>2128</v>
      </c>
      <c r="C341" t="s">
        <v>1851</v>
      </c>
      <c r="D341" s="4">
        <v>66922</v>
      </c>
      <c r="I341" s="4">
        <v>66922</v>
      </c>
      <c r="J341" s="4">
        <v>66922</v>
      </c>
      <c r="K341" s="4">
        <v>66922</v>
      </c>
    </row>
    <row r="342" spans="1:11" x14ac:dyDescent="0.35">
      <c r="A342" t="s">
        <v>115</v>
      </c>
      <c r="B342" t="s">
        <v>2129</v>
      </c>
      <c r="C342" t="s">
        <v>1852</v>
      </c>
      <c r="E342" s="4">
        <v>6815</v>
      </c>
      <c r="I342" s="4">
        <v>6815</v>
      </c>
      <c r="J342">
        <v>6815</v>
      </c>
      <c r="K342" s="4">
        <v>0</v>
      </c>
    </row>
    <row r="343" spans="1:11" x14ac:dyDescent="0.35">
      <c r="A343" t="s">
        <v>115</v>
      </c>
      <c r="B343" t="s">
        <v>2130</v>
      </c>
      <c r="C343" t="s">
        <v>1853</v>
      </c>
      <c r="D343" s="4">
        <v>5461</v>
      </c>
      <c r="I343" s="4">
        <v>5461</v>
      </c>
      <c r="J343" s="4">
        <v>5461</v>
      </c>
      <c r="K343" s="4">
        <v>5461</v>
      </c>
    </row>
    <row r="344" spans="1:11" x14ac:dyDescent="0.35">
      <c r="A344" t="s">
        <v>115</v>
      </c>
      <c r="B344" t="s">
        <v>2172</v>
      </c>
      <c r="C344" t="s">
        <v>1893</v>
      </c>
      <c r="H344" s="4">
        <v>3584</v>
      </c>
      <c r="I344" s="4">
        <v>3584</v>
      </c>
      <c r="J344">
        <v>0</v>
      </c>
      <c r="K344" s="4">
        <v>0</v>
      </c>
    </row>
    <row r="345" spans="1:11" x14ac:dyDescent="0.35">
      <c r="A345" t="s">
        <v>115</v>
      </c>
      <c r="B345" t="s">
        <v>2131</v>
      </c>
      <c r="C345" t="s">
        <v>1854</v>
      </c>
      <c r="D345" s="4">
        <v>2727</v>
      </c>
      <c r="E345" s="4">
        <v>161397</v>
      </c>
      <c r="I345" s="4">
        <v>164125</v>
      </c>
      <c r="J345" s="4">
        <v>164124</v>
      </c>
      <c r="K345" s="4">
        <v>2727</v>
      </c>
    </row>
    <row r="346" spans="1:11" x14ac:dyDescent="0.35">
      <c r="A346" t="s">
        <v>115</v>
      </c>
      <c r="B346" t="s">
        <v>2132</v>
      </c>
      <c r="C346" t="s">
        <v>1855</v>
      </c>
      <c r="D346" s="4">
        <v>0</v>
      </c>
      <c r="E346" s="4">
        <v>10354</v>
      </c>
      <c r="H346" s="4">
        <v>108549</v>
      </c>
      <c r="I346" s="4">
        <v>118903</v>
      </c>
      <c r="J346" s="4">
        <v>10354</v>
      </c>
      <c r="K346" s="4">
        <v>0</v>
      </c>
    </row>
    <row r="347" spans="1:11" x14ac:dyDescent="0.35">
      <c r="A347" t="s">
        <v>115</v>
      </c>
      <c r="B347" t="s">
        <v>2133</v>
      </c>
      <c r="C347" t="s">
        <v>1856</v>
      </c>
      <c r="I347" s="4">
        <v>0</v>
      </c>
      <c r="J347">
        <v>0</v>
      </c>
      <c r="K347" s="4">
        <v>0</v>
      </c>
    </row>
    <row r="348" spans="1:11" x14ac:dyDescent="0.35">
      <c r="A348" t="s">
        <v>115</v>
      </c>
      <c r="B348" t="s">
        <v>2134</v>
      </c>
      <c r="C348" t="s">
        <v>1857</v>
      </c>
      <c r="D348" s="4">
        <v>3395</v>
      </c>
      <c r="I348" s="4">
        <v>3395</v>
      </c>
      <c r="J348" s="4">
        <v>3395</v>
      </c>
      <c r="K348" s="4">
        <v>3395</v>
      </c>
    </row>
    <row r="349" spans="1:11" x14ac:dyDescent="0.35">
      <c r="A349" t="s">
        <v>115</v>
      </c>
      <c r="B349" t="s">
        <v>2135</v>
      </c>
      <c r="C349" t="s">
        <v>1858</v>
      </c>
      <c r="H349" s="4">
        <v>15586</v>
      </c>
      <c r="I349" s="4">
        <v>15586</v>
      </c>
      <c r="J349">
        <v>0</v>
      </c>
      <c r="K349" s="4">
        <v>0</v>
      </c>
    </row>
    <row r="350" spans="1:11" x14ac:dyDescent="0.35">
      <c r="A350" t="s">
        <v>115</v>
      </c>
      <c r="B350" t="s">
        <v>2136</v>
      </c>
      <c r="C350" t="s">
        <v>1859</v>
      </c>
      <c r="D350" s="4">
        <v>450000</v>
      </c>
      <c r="H350" s="4">
        <v>125000</v>
      </c>
      <c r="I350" s="4">
        <v>575000</v>
      </c>
      <c r="J350" s="4">
        <v>450000</v>
      </c>
      <c r="K350" s="4">
        <v>450000</v>
      </c>
    </row>
    <row r="351" spans="1:11" x14ac:dyDescent="0.35">
      <c r="A351" t="s">
        <v>115</v>
      </c>
      <c r="B351" t="s">
        <v>2137</v>
      </c>
      <c r="C351" t="s">
        <v>1860</v>
      </c>
      <c r="D351" s="4">
        <v>326109</v>
      </c>
      <c r="H351" s="4">
        <v>108703</v>
      </c>
      <c r="I351" s="4">
        <v>434812</v>
      </c>
      <c r="J351" s="4">
        <v>326109</v>
      </c>
      <c r="K351" s="4">
        <v>326109</v>
      </c>
    </row>
    <row r="352" spans="1:11" x14ac:dyDescent="0.35">
      <c r="A352" t="s">
        <v>115</v>
      </c>
      <c r="B352" t="s">
        <v>2138</v>
      </c>
      <c r="C352" t="s">
        <v>1861</v>
      </c>
      <c r="D352" s="4">
        <v>22852</v>
      </c>
      <c r="I352" s="4">
        <v>22852</v>
      </c>
      <c r="J352" s="4">
        <v>22852</v>
      </c>
      <c r="K352" s="4">
        <v>22852</v>
      </c>
    </row>
    <row r="353" spans="1:11" x14ac:dyDescent="0.35">
      <c r="A353" t="s">
        <v>115</v>
      </c>
      <c r="B353" t="s">
        <v>2141</v>
      </c>
      <c r="D353" s="4">
        <v>877466</v>
      </c>
      <c r="E353" s="4">
        <v>178566</v>
      </c>
      <c r="H353" s="4">
        <v>361422</v>
      </c>
      <c r="I353" s="4">
        <v>1417454</v>
      </c>
      <c r="J353" s="4">
        <v>1056032</v>
      </c>
      <c r="K353" s="4">
        <v>877466</v>
      </c>
    </row>
    <row r="354" spans="1:11" x14ac:dyDescent="0.35">
      <c r="A354" t="s">
        <v>115</v>
      </c>
      <c r="B354" t="s">
        <v>2144</v>
      </c>
      <c r="C354" t="s">
        <v>1866</v>
      </c>
      <c r="I354" s="4">
        <v>0</v>
      </c>
      <c r="J354">
        <v>0</v>
      </c>
      <c r="K354" s="4">
        <v>0</v>
      </c>
    </row>
    <row r="355" spans="1:11" x14ac:dyDescent="0.35">
      <c r="A355" t="s">
        <v>115</v>
      </c>
      <c r="B355" t="s">
        <v>2145</v>
      </c>
      <c r="C355" t="s">
        <v>1867</v>
      </c>
      <c r="D355" s="4">
        <v>3210</v>
      </c>
      <c r="F355" s="4">
        <v>9000</v>
      </c>
      <c r="H355" s="4">
        <v>340491</v>
      </c>
      <c r="I355" s="4">
        <v>352700</v>
      </c>
      <c r="J355" s="4">
        <v>3210</v>
      </c>
      <c r="K355" s="4">
        <v>3210</v>
      </c>
    </row>
    <row r="356" spans="1:11" x14ac:dyDescent="0.35">
      <c r="A356" t="s">
        <v>115</v>
      </c>
      <c r="B356" t="s">
        <v>2146</v>
      </c>
      <c r="C356" t="s">
        <v>1868</v>
      </c>
      <c r="D356" s="4">
        <v>102952</v>
      </c>
      <c r="H356" s="4">
        <v>402185</v>
      </c>
      <c r="I356" s="4">
        <v>505137</v>
      </c>
      <c r="J356" s="4">
        <v>102952</v>
      </c>
      <c r="K356" s="4">
        <v>102952</v>
      </c>
    </row>
    <row r="357" spans="1:11" x14ac:dyDescent="0.35">
      <c r="A357" t="s">
        <v>115</v>
      </c>
      <c r="B357" t="s">
        <v>2147</v>
      </c>
      <c r="C357" t="s">
        <v>1869</v>
      </c>
      <c r="H357" s="4">
        <v>96000</v>
      </c>
      <c r="I357" s="4">
        <v>96000</v>
      </c>
      <c r="J357">
        <v>0</v>
      </c>
      <c r="K357" s="4">
        <v>0</v>
      </c>
    </row>
    <row r="358" spans="1:11" x14ac:dyDescent="0.35">
      <c r="A358" t="s">
        <v>115</v>
      </c>
      <c r="B358" t="s">
        <v>2148</v>
      </c>
      <c r="C358" t="s">
        <v>1870</v>
      </c>
      <c r="G358" s="4">
        <v>442670</v>
      </c>
      <c r="I358" s="4">
        <v>442670</v>
      </c>
      <c r="J358">
        <v>0</v>
      </c>
      <c r="K358" s="4">
        <v>0</v>
      </c>
    </row>
    <row r="359" spans="1:11" x14ac:dyDescent="0.35">
      <c r="A359" t="s">
        <v>115</v>
      </c>
      <c r="B359" t="s">
        <v>2149</v>
      </c>
      <c r="C359" t="s">
        <v>1871</v>
      </c>
      <c r="D359" s="4">
        <v>2270144</v>
      </c>
      <c r="E359" s="4">
        <v>6018</v>
      </c>
      <c r="I359" s="4">
        <v>2276162</v>
      </c>
      <c r="J359" s="4">
        <v>2276162</v>
      </c>
      <c r="K359" s="4">
        <v>2270144</v>
      </c>
    </row>
    <row r="360" spans="1:11" x14ac:dyDescent="0.35">
      <c r="A360" t="s">
        <v>115</v>
      </c>
      <c r="B360" t="s">
        <v>2150</v>
      </c>
      <c r="C360" t="s">
        <v>1872</v>
      </c>
      <c r="D360" s="4">
        <v>49000</v>
      </c>
      <c r="I360" s="4">
        <v>49000</v>
      </c>
      <c r="J360" s="4">
        <v>49000</v>
      </c>
      <c r="K360" s="4">
        <v>49000</v>
      </c>
    </row>
    <row r="361" spans="1:11" x14ac:dyDescent="0.35">
      <c r="A361" t="s">
        <v>115</v>
      </c>
      <c r="B361" t="s">
        <v>2153</v>
      </c>
      <c r="C361" t="s">
        <v>1875</v>
      </c>
      <c r="H361" s="4">
        <v>2325</v>
      </c>
      <c r="I361" s="4">
        <v>2325</v>
      </c>
      <c r="J361">
        <v>0</v>
      </c>
      <c r="K361" s="4">
        <v>0</v>
      </c>
    </row>
    <row r="362" spans="1:11" x14ac:dyDescent="0.35">
      <c r="A362" t="s">
        <v>115</v>
      </c>
      <c r="B362" t="s">
        <v>2156</v>
      </c>
      <c r="D362" s="4">
        <v>2425305</v>
      </c>
      <c r="E362" s="4">
        <v>6018</v>
      </c>
      <c r="F362" s="4">
        <v>9000</v>
      </c>
      <c r="G362" s="4">
        <v>442670</v>
      </c>
      <c r="H362" s="4">
        <v>841001</v>
      </c>
      <c r="I362" s="4">
        <v>3723994</v>
      </c>
      <c r="J362" s="4">
        <v>2431323</v>
      </c>
      <c r="K362" s="4">
        <v>2425305</v>
      </c>
    </row>
    <row r="363" spans="1:11" x14ac:dyDescent="0.35">
      <c r="A363" t="s">
        <v>115</v>
      </c>
      <c r="B363" t="s">
        <v>2157</v>
      </c>
      <c r="C363" t="s">
        <v>1879</v>
      </c>
      <c r="D363" s="4">
        <v>108052</v>
      </c>
      <c r="I363" s="4">
        <v>108052</v>
      </c>
      <c r="J363" s="4">
        <v>108052</v>
      </c>
      <c r="K363" s="4">
        <v>108052</v>
      </c>
    </row>
    <row r="364" spans="1:11" x14ac:dyDescent="0.35">
      <c r="A364" t="s">
        <v>115</v>
      </c>
      <c r="B364" t="s">
        <v>2176</v>
      </c>
      <c r="C364" t="s">
        <v>1897</v>
      </c>
      <c r="D364" s="4">
        <v>202</v>
      </c>
      <c r="I364" s="4">
        <v>202</v>
      </c>
      <c r="J364" s="4">
        <v>202</v>
      </c>
      <c r="K364" s="4">
        <v>202</v>
      </c>
    </row>
    <row r="365" spans="1:11" x14ac:dyDescent="0.35">
      <c r="A365" t="s">
        <v>115</v>
      </c>
      <c r="B365" t="s">
        <v>2158</v>
      </c>
      <c r="C365" t="s">
        <v>1880</v>
      </c>
      <c r="D365" s="4">
        <v>112553</v>
      </c>
      <c r="I365" s="4">
        <v>112553</v>
      </c>
      <c r="J365" s="4">
        <v>112553</v>
      </c>
      <c r="K365" s="4">
        <v>112553</v>
      </c>
    </row>
    <row r="366" spans="1:11" x14ac:dyDescent="0.35">
      <c r="A366" t="s">
        <v>115</v>
      </c>
      <c r="B366" t="s">
        <v>2159</v>
      </c>
      <c r="C366" t="s">
        <v>1881</v>
      </c>
      <c r="D366" s="4">
        <v>214472</v>
      </c>
      <c r="I366" s="4">
        <v>214472</v>
      </c>
      <c r="J366" s="4">
        <v>214472</v>
      </c>
      <c r="K366" s="4">
        <v>214472</v>
      </c>
    </row>
    <row r="367" spans="1:11" x14ac:dyDescent="0.35">
      <c r="A367" t="s">
        <v>115</v>
      </c>
      <c r="B367" t="s">
        <v>2160</v>
      </c>
      <c r="C367" t="s">
        <v>1882</v>
      </c>
      <c r="E367" s="4">
        <v>35212</v>
      </c>
      <c r="I367" s="4">
        <v>35212</v>
      </c>
      <c r="J367">
        <v>35212</v>
      </c>
      <c r="K367" s="4">
        <v>0</v>
      </c>
    </row>
    <row r="368" spans="1:11" x14ac:dyDescent="0.35">
      <c r="A368" t="s">
        <v>115</v>
      </c>
      <c r="B368" t="s">
        <v>2163</v>
      </c>
      <c r="D368" s="4">
        <v>435279</v>
      </c>
      <c r="E368" s="4">
        <v>35212</v>
      </c>
      <c r="I368" s="4">
        <v>470491</v>
      </c>
      <c r="J368" s="4">
        <v>470491</v>
      </c>
      <c r="K368" s="4">
        <v>435279</v>
      </c>
    </row>
    <row r="369" spans="1:11" x14ac:dyDescent="0.35">
      <c r="A369" t="s">
        <v>115</v>
      </c>
      <c r="B369" t="s">
        <v>2164</v>
      </c>
      <c r="C369" t="s">
        <v>1886</v>
      </c>
      <c r="D369" s="4">
        <v>23566</v>
      </c>
      <c r="I369" s="4">
        <v>23566</v>
      </c>
      <c r="J369" s="4">
        <v>23566</v>
      </c>
      <c r="K369" s="4">
        <v>23566</v>
      </c>
    </row>
    <row r="370" spans="1:11" x14ac:dyDescent="0.35">
      <c r="A370" t="s">
        <v>115</v>
      </c>
      <c r="B370" t="s">
        <v>2165</v>
      </c>
      <c r="D370" s="4">
        <v>23566</v>
      </c>
      <c r="I370" s="4">
        <v>23566</v>
      </c>
      <c r="J370" s="4">
        <v>23566</v>
      </c>
      <c r="K370" s="4">
        <v>23566</v>
      </c>
    </row>
    <row r="371" spans="1:11" x14ac:dyDescent="0.35">
      <c r="A371" t="s">
        <v>115</v>
      </c>
      <c r="B371" t="s">
        <v>2177</v>
      </c>
      <c r="C371" t="s">
        <v>1898</v>
      </c>
      <c r="D371" s="4">
        <v>7602</v>
      </c>
      <c r="I371" s="4">
        <v>7602</v>
      </c>
      <c r="J371" s="4">
        <v>7602</v>
      </c>
      <c r="K371" s="4">
        <v>7602</v>
      </c>
    </row>
    <row r="372" spans="1:11" x14ac:dyDescent="0.35">
      <c r="A372" t="s">
        <v>115</v>
      </c>
      <c r="B372" t="s">
        <v>2166</v>
      </c>
      <c r="C372" t="s">
        <v>1888</v>
      </c>
      <c r="H372" s="4">
        <v>86400</v>
      </c>
      <c r="I372" s="4">
        <v>86400</v>
      </c>
      <c r="J372">
        <v>0</v>
      </c>
      <c r="K372" s="4">
        <v>0</v>
      </c>
    </row>
    <row r="373" spans="1:11" x14ac:dyDescent="0.35">
      <c r="A373" t="s">
        <v>115</v>
      </c>
      <c r="B373" t="s">
        <v>2167</v>
      </c>
      <c r="C373" t="s">
        <v>1889</v>
      </c>
      <c r="G373" s="4">
        <v>42000</v>
      </c>
      <c r="I373" s="4">
        <v>42000</v>
      </c>
      <c r="J373">
        <v>0</v>
      </c>
      <c r="K373" s="4">
        <v>0</v>
      </c>
    </row>
    <row r="374" spans="1:11" x14ac:dyDescent="0.35">
      <c r="A374" t="s">
        <v>115</v>
      </c>
      <c r="B374" t="s">
        <v>2168</v>
      </c>
      <c r="C374" t="s">
        <v>1890</v>
      </c>
      <c r="G374" s="4">
        <v>30000</v>
      </c>
      <c r="I374" s="4">
        <v>30000</v>
      </c>
      <c r="J374">
        <v>0</v>
      </c>
      <c r="K374" s="4">
        <v>0</v>
      </c>
    </row>
    <row r="375" spans="1:11" x14ac:dyDescent="0.35">
      <c r="A375" t="s">
        <v>115</v>
      </c>
      <c r="B375" t="s">
        <v>2169</v>
      </c>
      <c r="D375" s="4">
        <v>7602</v>
      </c>
      <c r="G375" s="4">
        <v>72000</v>
      </c>
      <c r="H375" s="4">
        <v>86400</v>
      </c>
      <c r="I375" s="4">
        <v>166002</v>
      </c>
      <c r="J375" s="4">
        <v>7602</v>
      </c>
      <c r="K375" s="4">
        <v>7602</v>
      </c>
    </row>
    <row r="376" spans="1:11" x14ac:dyDescent="0.35">
      <c r="A376" t="s">
        <v>115</v>
      </c>
      <c r="B376" t="s">
        <v>2170</v>
      </c>
      <c r="D376" s="4">
        <v>13270397</v>
      </c>
      <c r="E376" s="4">
        <v>1130537</v>
      </c>
      <c r="F376" s="4">
        <v>2608469</v>
      </c>
      <c r="G376" s="4">
        <v>561947</v>
      </c>
      <c r="H376" s="4">
        <v>1353172</v>
      </c>
      <c r="I376" s="4">
        <v>18924521</v>
      </c>
      <c r="J376" s="4">
        <f>SUM(D376,E376)</f>
        <v>14400934</v>
      </c>
      <c r="K376" s="4">
        <v>13270397</v>
      </c>
    </row>
    <row r="377" spans="1:11" x14ac:dyDescent="0.35">
      <c r="A377" t="s">
        <v>122</v>
      </c>
      <c r="B377" t="s">
        <v>2118</v>
      </c>
      <c r="C377" t="s">
        <v>1843</v>
      </c>
      <c r="D377" s="4">
        <v>1756498</v>
      </c>
      <c r="E377" s="4">
        <v>10804388</v>
      </c>
      <c r="F377" s="4">
        <v>6995800</v>
      </c>
      <c r="I377" s="4">
        <v>19556686</v>
      </c>
      <c r="J377" s="4">
        <v>12560886</v>
      </c>
      <c r="K377" s="4">
        <v>1756498</v>
      </c>
    </row>
    <row r="378" spans="1:11" x14ac:dyDescent="0.35">
      <c r="A378" t="s">
        <v>122</v>
      </c>
      <c r="B378" t="s">
        <v>2119</v>
      </c>
      <c r="C378" t="s">
        <v>1844</v>
      </c>
      <c r="D378" s="4">
        <v>1020238</v>
      </c>
      <c r="E378" s="4">
        <v>512972</v>
      </c>
      <c r="F378" s="4">
        <v>931259</v>
      </c>
      <c r="G378" s="4">
        <v>15552</v>
      </c>
      <c r="H378" s="4">
        <v>153000</v>
      </c>
      <c r="I378" s="4">
        <v>2633021</v>
      </c>
      <c r="J378" s="4">
        <v>1533210</v>
      </c>
      <c r="K378" s="4">
        <v>1020238</v>
      </c>
    </row>
    <row r="379" spans="1:11" x14ac:dyDescent="0.35">
      <c r="A379" t="s">
        <v>122</v>
      </c>
      <c r="B379" t="s">
        <v>2120</v>
      </c>
      <c r="C379" t="s">
        <v>1845</v>
      </c>
      <c r="D379" s="4">
        <v>1277579</v>
      </c>
      <c r="I379" s="4">
        <v>1277579</v>
      </c>
      <c r="J379" s="4">
        <v>1277579</v>
      </c>
      <c r="K379" s="4">
        <v>1277579</v>
      </c>
    </row>
    <row r="380" spans="1:11" x14ac:dyDescent="0.35">
      <c r="A380" t="s">
        <v>122</v>
      </c>
      <c r="B380" t="s">
        <v>2121</v>
      </c>
      <c r="D380" s="4">
        <v>4054315</v>
      </c>
      <c r="E380" s="4">
        <v>11317360</v>
      </c>
      <c r="F380" s="4">
        <v>7927059</v>
      </c>
      <c r="G380" s="4">
        <v>15552</v>
      </c>
      <c r="H380" s="4">
        <v>153000</v>
      </c>
      <c r="I380" s="4">
        <v>23467286</v>
      </c>
      <c r="J380" s="4">
        <v>15371675</v>
      </c>
      <c r="K380" s="4">
        <v>4054315</v>
      </c>
    </row>
    <row r="381" spans="1:11" x14ac:dyDescent="0.35">
      <c r="A381" t="s">
        <v>122</v>
      </c>
      <c r="B381" t="s">
        <v>2122</v>
      </c>
      <c r="C381" t="s">
        <v>1846</v>
      </c>
      <c r="D381" s="4">
        <v>4351632</v>
      </c>
      <c r="E381" s="4">
        <v>1124348</v>
      </c>
      <c r="F381" s="4">
        <v>657705</v>
      </c>
      <c r="I381" s="4">
        <v>6133685</v>
      </c>
      <c r="J381" s="4">
        <v>5475980</v>
      </c>
      <c r="K381" s="4">
        <v>4351632</v>
      </c>
    </row>
    <row r="382" spans="1:11" x14ac:dyDescent="0.35">
      <c r="A382" t="s">
        <v>122</v>
      </c>
      <c r="B382" t="s">
        <v>2123</v>
      </c>
      <c r="C382" t="s">
        <v>1847</v>
      </c>
      <c r="D382" s="4">
        <v>5534055</v>
      </c>
      <c r="F382" s="4">
        <v>405405</v>
      </c>
      <c r="I382" s="4">
        <v>5939461</v>
      </c>
      <c r="J382" s="4">
        <v>5534055</v>
      </c>
      <c r="K382" s="4">
        <v>5534055</v>
      </c>
    </row>
    <row r="383" spans="1:11" x14ac:dyDescent="0.35">
      <c r="A383" t="s">
        <v>122</v>
      </c>
      <c r="B383" t="s">
        <v>2124</v>
      </c>
      <c r="C383" t="s">
        <v>1848</v>
      </c>
      <c r="D383" s="4">
        <v>10058</v>
      </c>
      <c r="E383" s="4">
        <v>11620</v>
      </c>
      <c r="I383" s="4">
        <v>21678</v>
      </c>
      <c r="J383" s="4">
        <v>21678</v>
      </c>
      <c r="K383" s="4">
        <v>10058</v>
      </c>
    </row>
    <row r="384" spans="1:11" x14ac:dyDescent="0.35">
      <c r="A384" t="s">
        <v>122</v>
      </c>
      <c r="B384" t="s">
        <v>2125</v>
      </c>
      <c r="D384" s="4">
        <v>9895745</v>
      </c>
      <c r="E384" s="4">
        <v>1135968</v>
      </c>
      <c r="F384" s="4">
        <v>1063110</v>
      </c>
      <c r="I384" s="4">
        <v>12094824</v>
      </c>
      <c r="J384" s="4">
        <v>11031713</v>
      </c>
      <c r="K384" s="4">
        <v>9895745</v>
      </c>
    </row>
    <row r="385" spans="1:11" x14ac:dyDescent="0.35">
      <c r="A385" t="s">
        <v>122</v>
      </c>
      <c r="B385" t="s">
        <v>2126</v>
      </c>
      <c r="C385" t="s">
        <v>1850</v>
      </c>
      <c r="G385" s="4">
        <v>1600000</v>
      </c>
      <c r="H385" s="4">
        <v>800000</v>
      </c>
      <c r="I385" s="4">
        <v>2400000</v>
      </c>
      <c r="J385">
        <v>0</v>
      </c>
      <c r="K385" s="4">
        <v>0</v>
      </c>
    </row>
    <row r="386" spans="1:11" x14ac:dyDescent="0.35">
      <c r="A386" t="s">
        <v>122</v>
      </c>
      <c r="B386" t="s">
        <v>2127</v>
      </c>
      <c r="G386" s="4">
        <v>1600000</v>
      </c>
      <c r="H386" s="4">
        <v>800000</v>
      </c>
      <c r="I386" s="4">
        <v>2400000</v>
      </c>
      <c r="J386">
        <v>0</v>
      </c>
      <c r="K386" s="4">
        <v>0</v>
      </c>
    </row>
    <row r="387" spans="1:11" x14ac:dyDescent="0.35">
      <c r="A387" t="s">
        <v>122</v>
      </c>
      <c r="B387" t="s">
        <v>2128</v>
      </c>
      <c r="C387" t="s">
        <v>1851</v>
      </c>
      <c r="D387" s="4">
        <v>204031</v>
      </c>
      <c r="I387" s="4">
        <v>204031</v>
      </c>
      <c r="J387" s="4">
        <v>204031</v>
      </c>
      <c r="K387" s="4">
        <v>204031</v>
      </c>
    </row>
    <row r="388" spans="1:11" x14ac:dyDescent="0.35">
      <c r="A388" t="s">
        <v>122</v>
      </c>
      <c r="B388" t="s">
        <v>2178</v>
      </c>
      <c r="C388" t="s">
        <v>1899</v>
      </c>
      <c r="D388" s="4">
        <v>255367</v>
      </c>
      <c r="I388" s="4">
        <v>255367</v>
      </c>
      <c r="J388" s="4">
        <v>255367</v>
      </c>
      <c r="K388" s="4">
        <v>255367</v>
      </c>
    </row>
    <row r="389" spans="1:11" x14ac:dyDescent="0.35">
      <c r="A389" t="s">
        <v>122</v>
      </c>
      <c r="B389" t="s">
        <v>2130</v>
      </c>
      <c r="C389" t="s">
        <v>1853</v>
      </c>
      <c r="F389" s="4">
        <v>46172</v>
      </c>
      <c r="I389" s="4">
        <v>46172</v>
      </c>
      <c r="J389">
        <v>0</v>
      </c>
      <c r="K389" s="4">
        <v>0</v>
      </c>
    </row>
    <row r="390" spans="1:11" x14ac:dyDescent="0.35">
      <c r="A390" t="s">
        <v>122</v>
      </c>
      <c r="B390" t="s">
        <v>2131</v>
      </c>
      <c r="C390" t="s">
        <v>1854</v>
      </c>
      <c r="D390" s="4">
        <v>909</v>
      </c>
      <c r="G390" s="4">
        <v>87424</v>
      </c>
      <c r="I390" s="4">
        <v>88333</v>
      </c>
      <c r="J390" s="4">
        <v>909</v>
      </c>
      <c r="K390" s="4">
        <v>909</v>
      </c>
    </row>
    <row r="391" spans="1:11" x14ac:dyDescent="0.35">
      <c r="A391" t="s">
        <v>122</v>
      </c>
      <c r="B391" t="s">
        <v>2132</v>
      </c>
      <c r="C391" t="s">
        <v>1855</v>
      </c>
      <c r="D391" s="4">
        <v>5475</v>
      </c>
      <c r="G391" s="4">
        <v>260674</v>
      </c>
      <c r="I391" s="4">
        <v>266149</v>
      </c>
      <c r="J391" s="4">
        <v>5475</v>
      </c>
      <c r="K391" s="4">
        <v>5475</v>
      </c>
    </row>
    <row r="392" spans="1:11" x14ac:dyDescent="0.35">
      <c r="A392" t="s">
        <v>122</v>
      </c>
      <c r="B392" t="s">
        <v>2133</v>
      </c>
      <c r="C392" t="s">
        <v>1856</v>
      </c>
      <c r="I392" s="4">
        <v>0</v>
      </c>
      <c r="J392">
        <v>0</v>
      </c>
      <c r="K392" s="4">
        <v>0</v>
      </c>
    </row>
    <row r="393" spans="1:11" x14ac:dyDescent="0.35">
      <c r="A393" t="s">
        <v>122</v>
      </c>
      <c r="B393" t="s">
        <v>2134</v>
      </c>
      <c r="C393" t="s">
        <v>1857</v>
      </c>
      <c r="G393" s="4">
        <v>14258</v>
      </c>
      <c r="I393" s="4">
        <v>14258</v>
      </c>
      <c r="J393">
        <v>0</v>
      </c>
      <c r="K393" s="4">
        <v>0</v>
      </c>
    </row>
    <row r="394" spans="1:11" x14ac:dyDescent="0.35">
      <c r="A394" t="s">
        <v>122</v>
      </c>
      <c r="B394" t="s">
        <v>2135</v>
      </c>
      <c r="C394" t="s">
        <v>1858</v>
      </c>
      <c r="H394" s="4">
        <v>10390</v>
      </c>
      <c r="I394" s="4">
        <v>10390</v>
      </c>
      <c r="J394">
        <v>0</v>
      </c>
      <c r="K394" s="4">
        <v>0</v>
      </c>
    </row>
    <row r="395" spans="1:11" x14ac:dyDescent="0.35">
      <c r="A395" t="s">
        <v>122</v>
      </c>
      <c r="B395" t="s">
        <v>2136</v>
      </c>
      <c r="C395" t="s">
        <v>1859</v>
      </c>
      <c r="D395" s="4">
        <v>207486</v>
      </c>
      <c r="H395" s="4">
        <v>175003</v>
      </c>
      <c r="I395" s="4">
        <v>382489</v>
      </c>
      <c r="J395" s="4">
        <v>207486</v>
      </c>
      <c r="K395" s="4">
        <v>207486</v>
      </c>
    </row>
    <row r="396" spans="1:11" x14ac:dyDescent="0.35">
      <c r="A396" t="s">
        <v>122</v>
      </c>
      <c r="B396" t="s">
        <v>2137</v>
      </c>
      <c r="C396" t="s">
        <v>1860</v>
      </c>
      <c r="D396" s="4">
        <v>108703</v>
      </c>
      <c r="I396" s="4">
        <v>108703</v>
      </c>
      <c r="J396" s="4">
        <v>108703</v>
      </c>
      <c r="K396" s="4">
        <v>108703</v>
      </c>
    </row>
    <row r="397" spans="1:11" x14ac:dyDescent="0.35">
      <c r="A397" t="s">
        <v>122</v>
      </c>
      <c r="B397" t="s">
        <v>2138</v>
      </c>
      <c r="C397" t="s">
        <v>1861</v>
      </c>
      <c r="D397" s="4">
        <v>129373</v>
      </c>
      <c r="I397" s="4">
        <v>129373</v>
      </c>
      <c r="J397" s="4">
        <v>129373</v>
      </c>
      <c r="K397" s="4">
        <v>129373</v>
      </c>
    </row>
    <row r="398" spans="1:11" x14ac:dyDescent="0.35">
      <c r="A398" t="s">
        <v>122</v>
      </c>
      <c r="B398" t="s">
        <v>2139</v>
      </c>
      <c r="C398" t="s">
        <v>1862</v>
      </c>
      <c r="D398" s="4">
        <v>85464</v>
      </c>
      <c r="I398" s="4">
        <v>85464</v>
      </c>
      <c r="J398" s="4">
        <v>85464</v>
      </c>
      <c r="K398" s="4">
        <v>85464</v>
      </c>
    </row>
    <row r="399" spans="1:11" x14ac:dyDescent="0.35">
      <c r="A399" t="s">
        <v>122</v>
      </c>
      <c r="B399" t="s">
        <v>2140</v>
      </c>
      <c r="C399" t="s">
        <v>1863</v>
      </c>
      <c r="G399" s="4">
        <v>7780</v>
      </c>
      <c r="I399" s="4">
        <v>7780</v>
      </c>
      <c r="J399">
        <v>0</v>
      </c>
      <c r="K399" s="4">
        <v>0</v>
      </c>
    </row>
    <row r="400" spans="1:11" x14ac:dyDescent="0.35">
      <c r="A400" t="s">
        <v>122</v>
      </c>
      <c r="B400" t="s">
        <v>2141</v>
      </c>
      <c r="D400" s="4">
        <v>996809</v>
      </c>
      <c r="F400" s="4">
        <v>46172</v>
      </c>
      <c r="G400" s="4">
        <v>370136</v>
      </c>
      <c r="H400" s="4">
        <v>185394</v>
      </c>
      <c r="I400" s="4">
        <v>1598510</v>
      </c>
      <c r="J400" s="4">
        <v>996809</v>
      </c>
      <c r="K400" s="4">
        <v>996809</v>
      </c>
    </row>
    <row r="401" spans="1:11" x14ac:dyDescent="0.35">
      <c r="A401" t="s">
        <v>122</v>
      </c>
      <c r="B401" t="s">
        <v>2143</v>
      </c>
      <c r="C401" t="s">
        <v>1865</v>
      </c>
      <c r="H401" s="4">
        <v>10716</v>
      </c>
      <c r="I401" s="4">
        <v>10716</v>
      </c>
      <c r="J401">
        <v>0</v>
      </c>
      <c r="K401" s="4">
        <v>0</v>
      </c>
    </row>
    <row r="402" spans="1:11" x14ac:dyDescent="0.35">
      <c r="A402" t="s">
        <v>122</v>
      </c>
      <c r="B402" t="s">
        <v>2144</v>
      </c>
      <c r="C402" t="s">
        <v>1866</v>
      </c>
      <c r="I402" s="4">
        <v>0</v>
      </c>
      <c r="J402">
        <v>0</v>
      </c>
      <c r="K402" s="4">
        <v>0</v>
      </c>
    </row>
    <row r="403" spans="1:11" x14ac:dyDescent="0.35">
      <c r="A403" t="s">
        <v>122</v>
      </c>
      <c r="B403" t="s">
        <v>2145</v>
      </c>
      <c r="C403" t="s">
        <v>1867</v>
      </c>
      <c r="D403" s="4">
        <v>900000</v>
      </c>
      <c r="F403" s="4">
        <v>9000</v>
      </c>
      <c r="H403" s="4">
        <v>1039192</v>
      </c>
      <c r="I403" s="4">
        <v>1948192</v>
      </c>
      <c r="J403" s="4">
        <v>900000</v>
      </c>
      <c r="K403" s="4">
        <v>900000</v>
      </c>
    </row>
    <row r="404" spans="1:11" x14ac:dyDescent="0.35">
      <c r="A404" t="s">
        <v>122</v>
      </c>
      <c r="B404" t="s">
        <v>2146</v>
      </c>
      <c r="C404" t="s">
        <v>1868</v>
      </c>
      <c r="D404" s="4">
        <v>10519</v>
      </c>
      <c r="H404" s="4">
        <v>830954</v>
      </c>
      <c r="I404" s="4">
        <v>841472</v>
      </c>
      <c r="J404" s="4">
        <v>10519</v>
      </c>
      <c r="K404" s="4">
        <v>10519</v>
      </c>
    </row>
    <row r="405" spans="1:11" x14ac:dyDescent="0.35">
      <c r="A405" t="s">
        <v>122</v>
      </c>
      <c r="B405" t="s">
        <v>2173</v>
      </c>
      <c r="C405" t="s">
        <v>1894</v>
      </c>
      <c r="D405" s="4">
        <v>2830</v>
      </c>
      <c r="I405" s="4">
        <v>2830</v>
      </c>
      <c r="J405" s="4">
        <v>2830</v>
      </c>
      <c r="K405" s="4">
        <v>2830</v>
      </c>
    </row>
    <row r="406" spans="1:11" x14ac:dyDescent="0.35">
      <c r="A406" t="s">
        <v>122</v>
      </c>
      <c r="B406" t="s">
        <v>2147</v>
      </c>
      <c r="C406" t="s">
        <v>1869</v>
      </c>
      <c r="H406" s="4">
        <v>306240</v>
      </c>
      <c r="I406" s="4">
        <v>306240</v>
      </c>
      <c r="J406">
        <v>0</v>
      </c>
      <c r="K406" s="4">
        <v>0</v>
      </c>
    </row>
    <row r="407" spans="1:11" x14ac:dyDescent="0.35">
      <c r="A407" t="s">
        <v>122</v>
      </c>
      <c r="B407" t="s">
        <v>2148</v>
      </c>
      <c r="C407" t="s">
        <v>1870</v>
      </c>
      <c r="E407" s="4">
        <v>5764</v>
      </c>
      <c r="G407" s="4">
        <v>2136618</v>
      </c>
      <c r="H407" s="4">
        <v>32000</v>
      </c>
      <c r="I407" s="4">
        <v>2174382</v>
      </c>
      <c r="J407">
        <v>5764</v>
      </c>
      <c r="K407" s="4">
        <v>0</v>
      </c>
    </row>
    <row r="408" spans="1:11" x14ac:dyDescent="0.35">
      <c r="A408" t="s">
        <v>122</v>
      </c>
      <c r="B408" t="s">
        <v>2150</v>
      </c>
      <c r="C408" t="s">
        <v>1872</v>
      </c>
      <c r="D408" s="4">
        <v>49000</v>
      </c>
      <c r="I408" s="4">
        <v>49000</v>
      </c>
      <c r="J408" s="4">
        <v>49000</v>
      </c>
      <c r="K408" s="4">
        <v>49000</v>
      </c>
    </row>
    <row r="409" spans="1:11" x14ac:dyDescent="0.35">
      <c r="A409" t="s">
        <v>122</v>
      </c>
      <c r="B409" t="s">
        <v>2153</v>
      </c>
      <c r="C409" t="s">
        <v>1875</v>
      </c>
      <c r="H409" s="4">
        <v>40685</v>
      </c>
      <c r="I409" s="4">
        <v>40685</v>
      </c>
      <c r="J409">
        <v>0</v>
      </c>
      <c r="K409" s="4">
        <v>0</v>
      </c>
    </row>
    <row r="410" spans="1:11" x14ac:dyDescent="0.35">
      <c r="A410" t="s">
        <v>122</v>
      </c>
      <c r="B410" t="s">
        <v>2154</v>
      </c>
      <c r="C410" t="s">
        <v>1876</v>
      </c>
      <c r="D410" s="4">
        <v>39489</v>
      </c>
      <c r="H410" s="4">
        <v>63000</v>
      </c>
      <c r="I410" s="4">
        <v>102489</v>
      </c>
      <c r="J410" s="4">
        <v>39489</v>
      </c>
      <c r="K410" s="4">
        <v>39489</v>
      </c>
    </row>
    <row r="411" spans="1:11" x14ac:dyDescent="0.35">
      <c r="A411" t="s">
        <v>122</v>
      </c>
      <c r="B411" t="s">
        <v>2156</v>
      </c>
      <c r="D411" s="4">
        <v>1001838</v>
      </c>
      <c r="E411" s="4">
        <v>5764</v>
      </c>
      <c r="F411" s="4">
        <v>9000</v>
      </c>
      <c r="G411" s="4">
        <v>2136618</v>
      </c>
      <c r="H411" s="4">
        <v>2322786</v>
      </c>
      <c r="I411" s="4">
        <v>5476006</v>
      </c>
      <c r="J411" s="4">
        <v>1007602</v>
      </c>
      <c r="K411" s="4">
        <v>1001838</v>
      </c>
    </row>
    <row r="412" spans="1:11" x14ac:dyDescent="0.35">
      <c r="A412" t="s">
        <v>122</v>
      </c>
      <c r="B412" t="s">
        <v>2157</v>
      </c>
      <c r="C412" t="s">
        <v>1879</v>
      </c>
      <c r="D412" s="4">
        <v>303069</v>
      </c>
      <c r="I412" s="4">
        <v>303069</v>
      </c>
      <c r="J412" s="4">
        <v>303069</v>
      </c>
      <c r="K412" s="4">
        <v>303069</v>
      </c>
    </row>
    <row r="413" spans="1:11" x14ac:dyDescent="0.35">
      <c r="A413" t="s">
        <v>122</v>
      </c>
      <c r="B413" t="s">
        <v>2159</v>
      </c>
      <c r="C413" t="s">
        <v>1881</v>
      </c>
      <c r="D413" s="4">
        <v>593842</v>
      </c>
      <c r="I413" s="4">
        <v>593842</v>
      </c>
      <c r="J413" s="4">
        <v>593842</v>
      </c>
      <c r="K413" s="4">
        <v>593842</v>
      </c>
    </row>
    <row r="414" spans="1:11" x14ac:dyDescent="0.35">
      <c r="A414" t="s">
        <v>122</v>
      </c>
      <c r="B414" t="s">
        <v>2174</v>
      </c>
      <c r="C414" t="s">
        <v>1895</v>
      </c>
      <c r="D414" s="4">
        <v>69166</v>
      </c>
      <c r="I414" s="4">
        <v>69166</v>
      </c>
      <c r="J414" s="4">
        <v>69166</v>
      </c>
      <c r="K414" s="4">
        <v>69166</v>
      </c>
    </row>
    <row r="415" spans="1:11" x14ac:dyDescent="0.35">
      <c r="A415" t="s">
        <v>122</v>
      </c>
      <c r="B415" t="s">
        <v>2160</v>
      </c>
      <c r="C415" t="s">
        <v>1882</v>
      </c>
      <c r="E415" s="4">
        <v>44015</v>
      </c>
      <c r="I415" s="4">
        <v>44015</v>
      </c>
      <c r="J415">
        <v>44015</v>
      </c>
      <c r="K415" s="4">
        <v>0</v>
      </c>
    </row>
    <row r="416" spans="1:11" x14ac:dyDescent="0.35">
      <c r="A416" t="s">
        <v>122</v>
      </c>
      <c r="B416" t="s">
        <v>2179</v>
      </c>
      <c r="C416" t="s">
        <v>1900</v>
      </c>
      <c r="D416" s="4">
        <v>49612</v>
      </c>
      <c r="I416" s="4">
        <v>49612</v>
      </c>
      <c r="J416" s="4">
        <v>49612</v>
      </c>
      <c r="K416" s="4">
        <v>49612</v>
      </c>
    </row>
    <row r="417" spans="1:11" x14ac:dyDescent="0.35">
      <c r="A417" t="s">
        <v>122</v>
      </c>
      <c r="B417" t="s">
        <v>2171</v>
      </c>
      <c r="C417" t="s">
        <v>1892</v>
      </c>
      <c r="D417" s="4">
        <v>502</v>
      </c>
      <c r="I417" s="4">
        <v>502</v>
      </c>
      <c r="J417" s="4">
        <v>502</v>
      </c>
      <c r="K417" s="4">
        <v>502</v>
      </c>
    </row>
    <row r="418" spans="1:11" x14ac:dyDescent="0.35">
      <c r="A418" t="s">
        <v>122</v>
      </c>
      <c r="B418" t="s">
        <v>2162</v>
      </c>
      <c r="C418" t="s">
        <v>1884</v>
      </c>
      <c r="D418" s="4">
        <v>19576</v>
      </c>
      <c r="I418" s="4">
        <v>19576</v>
      </c>
      <c r="J418" s="4">
        <v>19576</v>
      </c>
      <c r="K418" s="4">
        <v>19576</v>
      </c>
    </row>
    <row r="419" spans="1:11" x14ac:dyDescent="0.35">
      <c r="A419" t="s">
        <v>122</v>
      </c>
      <c r="B419" t="s">
        <v>2163</v>
      </c>
      <c r="D419" s="4">
        <v>1035766</v>
      </c>
      <c r="E419" s="4">
        <v>44015</v>
      </c>
      <c r="I419" s="4">
        <v>1079782</v>
      </c>
      <c r="J419" s="4">
        <v>1079781</v>
      </c>
      <c r="K419" s="4">
        <v>1035766</v>
      </c>
    </row>
    <row r="420" spans="1:11" x14ac:dyDescent="0.35">
      <c r="A420" t="s">
        <v>122</v>
      </c>
      <c r="B420" t="s">
        <v>2164</v>
      </c>
      <c r="C420" t="s">
        <v>1886</v>
      </c>
      <c r="G420" s="4">
        <v>98977</v>
      </c>
      <c r="I420" s="4">
        <v>98977</v>
      </c>
      <c r="J420">
        <v>0</v>
      </c>
      <c r="K420" s="4">
        <v>0</v>
      </c>
    </row>
    <row r="421" spans="1:11" x14ac:dyDescent="0.35">
      <c r="A421" t="s">
        <v>122</v>
      </c>
      <c r="B421" t="s">
        <v>2165</v>
      </c>
      <c r="G421" s="4">
        <v>98977</v>
      </c>
      <c r="I421" s="4">
        <v>98977</v>
      </c>
      <c r="J421">
        <v>0</v>
      </c>
      <c r="K421" s="4">
        <v>0</v>
      </c>
    </row>
    <row r="422" spans="1:11" x14ac:dyDescent="0.35">
      <c r="A422" t="s">
        <v>122</v>
      </c>
      <c r="B422" t="s">
        <v>2166</v>
      </c>
      <c r="C422" t="s">
        <v>1888</v>
      </c>
      <c r="H422" s="4">
        <v>115200</v>
      </c>
      <c r="I422" s="4">
        <v>115200</v>
      </c>
      <c r="J422">
        <v>0</v>
      </c>
      <c r="K422" s="4">
        <v>0</v>
      </c>
    </row>
    <row r="423" spans="1:11" x14ac:dyDescent="0.35">
      <c r="A423" t="s">
        <v>122</v>
      </c>
      <c r="B423" t="s">
        <v>2180</v>
      </c>
      <c r="C423" t="s">
        <v>1901</v>
      </c>
      <c r="G423" s="4">
        <v>37500</v>
      </c>
      <c r="I423" s="4">
        <v>37500</v>
      </c>
      <c r="J423">
        <v>0</v>
      </c>
      <c r="K423" s="4">
        <v>0</v>
      </c>
    </row>
    <row r="424" spans="1:11" x14ac:dyDescent="0.35">
      <c r="A424" t="s">
        <v>122</v>
      </c>
      <c r="B424" t="s">
        <v>2167</v>
      </c>
      <c r="C424" t="s">
        <v>1889</v>
      </c>
      <c r="G424" s="4">
        <v>105000</v>
      </c>
      <c r="I424" s="4">
        <v>105000</v>
      </c>
      <c r="J424">
        <v>0</v>
      </c>
      <c r="K424" s="4">
        <v>0</v>
      </c>
    </row>
    <row r="425" spans="1:11" x14ac:dyDescent="0.35">
      <c r="A425" t="s">
        <v>122</v>
      </c>
      <c r="B425" t="s">
        <v>2168</v>
      </c>
      <c r="C425" t="s">
        <v>1890</v>
      </c>
      <c r="G425" s="4">
        <v>52500</v>
      </c>
      <c r="I425" s="4">
        <v>52500</v>
      </c>
      <c r="J425">
        <v>0</v>
      </c>
      <c r="K425" s="4">
        <v>0</v>
      </c>
    </row>
    <row r="426" spans="1:11" x14ac:dyDescent="0.35">
      <c r="A426" t="s">
        <v>122</v>
      </c>
      <c r="B426" t="s">
        <v>2181</v>
      </c>
      <c r="C426" t="s">
        <v>1902</v>
      </c>
      <c r="G426" s="4">
        <v>75000</v>
      </c>
      <c r="I426" s="4">
        <v>75000</v>
      </c>
      <c r="J426">
        <v>0</v>
      </c>
      <c r="K426" s="4">
        <v>0</v>
      </c>
    </row>
    <row r="427" spans="1:11" x14ac:dyDescent="0.35">
      <c r="A427" t="s">
        <v>122</v>
      </c>
      <c r="B427" t="s">
        <v>2169</v>
      </c>
      <c r="G427" s="4">
        <v>270000</v>
      </c>
      <c r="H427" s="4">
        <v>115200</v>
      </c>
      <c r="I427" s="4">
        <v>385200</v>
      </c>
      <c r="J427">
        <v>0</v>
      </c>
      <c r="K427" s="4">
        <v>0</v>
      </c>
    </row>
    <row r="428" spans="1:11" x14ac:dyDescent="0.35">
      <c r="A428" t="s">
        <v>122</v>
      </c>
      <c r="B428" t="s">
        <v>2170</v>
      </c>
      <c r="D428" s="4">
        <v>16984472</v>
      </c>
      <c r="E428" s="4">
        <v>12503108</v>
      </c>
      <c r="F428" s="4">
        <v>9045341</v>
      </c>
      <c r="G428" s="4">
        <v>4491283</v>
      </c>
      <c r="H428" s="4">
        <v>3576380</v>
      </c>
      <c r="I428" s="4">
        <v>46600585</v>
      </c>
      <c r="J428" s="4">
        <f>SUM(D428,E428)</f>
        <v>29487580</v>
      </c>
      <c r="K428" s="4">
        <v>16984472</v>
      </c>
    </row>
    <row r="429" spans="1:11" x14ac:dyDescent="0.35">
      <c r="A429" t="s">
        <v>129</v>
      </c>
      <c r="B429" t="s">
        <v>2118</v>
      </c>
      <c r="C429" t="s">
        <v>1843</v>
      </c>
      <c r="D429" s="4">
        <v>9518231</v>
      </c>
      <c r="I429" s="4">
        <v>9518231</v>
      </c>
      <c r="J429" s="4">
        <v>9518231</v>
      </c>
      <c r="K429" s="4">
        <v>9518231</v>
      </c>
    </row>
    <row r="430" spans="1:11" x14ac:dyDescent="0.35">
      <c r="A430" t="s">
        <v>129</v>
      </c>
      <c r="B430" t="s">
        <v>2119</v>
      </c>
      <c r="C430" t="s">
        <v>1844</v>
      </c>
      <c r="D430" s="4">
        <v>756186</v>
      </c>
      <c r="H430" s="4">
        <v>51300</v>
      </c>
      <c r="I430" s="4">
        <v>807486</v>
      </c>
      <c r="J430" s="4">
        <v>756186</v>
      </c>
      <c r="K430" s="4">
        <v>756186</v>
      </c>
    </row>
    <row r="431" spans="1:11" x14ac:dyDescent="0.35">
      <c r="A431" t="s">
        <v>129</v>
      </c>
      <c r="B431" t="s">
        <v>2120</v>
      </c>
      <c r="C431" t="s">
        <v>1845</v>
      </c>
      <c r="D431" s="4">
        <v>675541</v>
      </c>
      <c r="I431" s="4">
        <v>675541</v>
      </c>
      <c r="J431" s="4">
        <v>675541</v>
      </c>
      <c r="K431" s="4">
        <v>675541</v>
      </c>
    </row>
    <row r="432" spans="1:11" x14ac:dyDescent="0.35">
      <c r="A432" t="s">
        <v>129</v>
      </c>
      <c r="B432" t="s">
        <v>2121</v>
      </c>
      <c r="D432" s="4">
        <v>10949957</v>
      </c>
      <c r="H432" s="4">
        <v>51300</v>
      </c>
      <c r="I432" s="4">
        <v>11001257</v>
      </c>
      <c r="J432" s="4">
        <v>10949957</v>
      </c>
      <c r="K432" s="4">
        <v>10949957</v>
      </c>
    </row>
    <row r="433" spans="1:11" x14ac:dyDescent="0.35">
      <c r="A433" t="s">
        <v>129</v>
      </c>
      <c r="B433" t="s">
        <v>2122</v>
      </c>
      <c r="C433" t="s">
        <v>1846</v>
      </c>
      <c r="D433" s="4">
        <v>5443119</v>
      </c>
      <c r="E433" s="4">
        <v>3768</v>
      </c>
      <c r="F433" s="4">
        <v>686735</v>
      </c>
      <c r="I433" s="4">
        <v>6133621</v>
      </c>
      <c r="J433" s="4">
        <v>5446887</v>
      </c>
      <c r="K433" s="4">
        <v>5443119</v>
      </c>
    </row>
    <row r="434" spans="1:11" x14ac:dyDescent="0.35">
      <c r="A434" t="s">
        <v>129</v>
      </c>
      <c r="B434" t="s">
        <v>2123</v>
      </c>
      <c r="C434" t="s">
        <v>1847</v>
      </c>
      <c r="D434" s="4">
        <v>3205092</v>
      </c>
      <c r="I434" s="4">
        <v>3205092</v>
      </c>
      <c r="J434" s="4">
        <v>3205092</v>
      </c>
      <c r="K434" s="4">
        <v>3205092</v>
      </c>
    </row>
    <row r="435" spans="1:11" x14ac:dyDescent="0.35">
      <c r="A435" t="s">
        <v>129</v>
      </c>
      <c r="B435" t="s">
        <v>2124</v>
      </c>
      <c r="C435" t="s">
        <v>1848</v>
      </c>
      <c r="D435" s="4">
        <v>136097</v>
      </c>
      <c r="I435" s="4">
        <v>136097</v>
      </c>
      <c r="J435" s="4">
        <v>136097</v>
      </c>
      <c r="K435" s="4">
        <v>136097</v>
      </c>
    </row>
    <row r="436" spans="1:11" x14ac:dyDescent="0.35">
      <c r="A436" t="s">
        <v>129</v>
      </c>
      <c r="B436" t="s">
        <v>2125</v>
      </c>
      <c r="D436" s="4">
        <v>8784307</v>
      </c>
      <c r="E436" s="4">
        <v>3768</v>
      </c>
      <c r="F436" s="4">
        <v>686735</v>
      </c>
      <c r="I436" s="4">
        <v>9474810</v>
      </c>
      <c r="J436" s="4">
        <v>8788075</v>
      </c>
      <c r="K436" s="4">
        <v>8784307</v>
      </c>
    </row>
    <row r="437" spans="1:11" x14ac:dyDescent="0.35">
      <c r="A437" t="s">
        <v>129</v>
      </c>
      <c r="B437" t="s">
        <v>2126</v>
      </c>
      <c r="C437" t="s">
        <v>1850</v>
      </c>
      <c r="D437" s="4">
        <v>1600000</v>
      </c>
      <c r="I437" s="4">
        <v>1600000</v>
      </c>
      <c r="J437" s="4">
        <v>1600000</v>
      </c>
      <c r="K437" s="4">
        <v>1600000</v>
      </c>
    </row>
    <row r="438" spans="1:11" x14ac:dyDescent="0.35">
      <c r="A438" t="s">
        <v>129</v>
      </c>
      <c r="B438" t="s">
        <v>2127</v>
      </c>
      <c r="D438" s="4">
        <v>1600000</v>
      </c>
      <c r="I438" s="4">
        <v>1600000</v>
      </c>
      <c r="J438" s="4">
        <v>1600000</v>
      </c>
      <c r="K438" s="4">
        <v>1600000</v>
      </c>
    </row>
    <row r="439" spans="1:11" x14ac:dyDescent="0.35">
      <c r="A439" t="s">
        <v>129</v>
      </c>
      <c r="B439" t="s">
        <v>2128</v>
      </c>
      <c r="C439" t="s">
        <v>1851</v>
      </c>
      <c r="D439" s="4">
        <v>176283</v>
      </c>
      <c r="I439" s="4">
        <v>176283</v>
      </c>
      <c r="J439" s="4">
        <v>176283</v>
      </c>
      <c r="K439" s="4">
        <v>176283</v>
      </c>
    </row>
    <row r="440" spans="1:11" x14ac:dyDescent="0.35">
      <c r="A440" t="s">
        <v>129</v>
      </c>
      <c r="B440" t="s">
        <v>2178</v>
      </c>
      <c r="C440" t="s">
        <v>1899</v>
      </c>
      <c r="G440" s="4">
        <v>240261</v>
      </c>
      <c r="I440" s="4">
        <v>240261</v>
      </c>
      <c r="J440">
        <v>0</v>
      </c>
      <c r="K440" s="4">
        <v>0</v>
      </c>
    </row>
    <row r="441" spans="1:11" x14ac:dyDescent="0.35">
      <c r="A441" t="s">
        <v>129</v>
      </c>
      <c r="B441" t="s">
        <v>2129</v>
      </c>
      <c r="C441" t="s">
        <v>1852</v>
      </c>
      <c r="F441" s="4">
        <v>6815</v>
      </c>
      <c r="I441" s="4">
        <v>6815</v>
      </c>
      <c r="J441">
        <v>0</v>
      </c>
      <c r="K441" s="4">
        <v>0</v>
      </c>
    </row>
    <row r="442" spans="1:11" x14ac:dyDescent="0.35">
      <c r="A442" t="s">
        <v>129</v>
      </c>
      <c r="B442" t="s">
        <v>2130</v>
      </c>
      <c r="C442" t="s">
        <v>1853</v>
      </c>
      <c r="F442" s="4">
        <v>4617</v>
      </c>
      <c r="I442" s="4">
        <v>4617</v>
      </c>
      <c r="J442">
        <v>0</v>
      </c>
      <c r="K442" s="4">
        <v>0</v>
      </c>
    </row>
    <row r="443" spans="1:11" x14ac:dyDescent="0.35">
      <c r="A443" t="s">
        <v>129</v>
      </c>
      <c r="B443" t="s">
        <v>2172</v>
      </c>
      <c r="C443" t="s">
        <v>1893</v>
      </c>
      <c r="F443" s="4">
        <v>2389</v>
      </c>
      <c r="I443" s="4">
        <v>2389</v>
      </c>
      <c r="J443">
        <v>0</v>
      </c>
      <c r="K443" s="4">
        <v>0</v>
      </c>
    </row>
    <row r="444" spans="1:11" x14ac:dyDescent="0.35">
      <c r="A444" t="s">
        <v>129</v>
      </c>
      <c r="B444" t="s">
        <v>2131</v>
      </c>
      <c r="C444" t="s">
        <v>1854</v>
      </c>
      <c r="F444" s="4">
        <v>188297</v>
      </c>
      <c r="I444" s="4">
        <v>188297</v>
      </c>
      <c r="J444">
        <v>0</v>
      </c>
      <c r="K444" s="4">
        <v>0</v>
      </c>
    </row>
    <row r="445" spans="1:11" x14ac:dyDescent="0.35">
      <c r="A445" t="s">
        <v>129</v>
      </c>
      <c r="B445" t="s">
        <v>2132</v>
      </c>
      <c r="C445" t="s">
        <v>1855</v>
      </c>
      <c r="D445" s="4">
        <v>9533</v>
      </c>
      <c r="F445" s="4">
        <v>211121</v>
      </c>
      <c r="I445" s="4">
        <v>220654</v>
      </c>
      <c r="J445" s="4">
        <v>9533</v>
      </c>
      <c r="K445" s="4">
        <v>9533</v>
      </c>
    </row>
    <row r="446" spans="1:11" x14ac:dyDescent="0.35">
      <c r="A446" t="s">
        <v>129</v>
      </c>
      <c r="B446" t="s">
        <v>2133</v>
      </c>
      <c r="C446" t="s">
        <v>1856</v>
      </c>
      <c r="H446" s="4">
        <v>16566</v>
      </c>
      <c r="I446" s="4">
        <v>16566</v>
      </c>
      <c r="J446">
        <v>0</v>
      </c>
      <c r="K446" s="4">
        <v>0</v>
      </c>
    </row>
    <row r="447" spans="1:11" x14ac:dyDescent="0.35">
      <c r="A447" t="s">
        <v>129</v>
      </c>
      <c r="B447" t="s">
        <v>2134</v>
      </c>
      <c r="C447" t="s">
        <v>1857</v>
      </c>
      <c r="D447" s="4">
        <v>4753</v>
      </c>
      <c r="F447" s="4">
        <v>4074</v>
      </c>
      <c r="I447" s="4">
        <v>8827</v>
      </c>
      <c r="J447" s="4">
        <v>4753</v>
      </c>
      <c r="K447" s="4">
        <v>4753</v>
      </c>
    </row>
    <row r="448" spans="1:11" x14ac:dyDescent="0.35">
      <c r="A448" t="s">
        <v>129</v>
      </c>
      <c r="B448" t="s">
        <v>2135</v>
      </c>
      <c r="C448" t="s">
        <v>1858</v>
      </c>
      <c r="H448" s="4">
        <v>5195</v>
      </c>
      <c r="I448" s="4">
        <v>5195</v>
      </c>
      <c r="J448">
        <v>0</v>
      </c>
      <c r="K448" s="4">
        <v>0</v>
      </c>
    </row>
    <row r="449" spans="1:11" x14ac:dyDescent="0.35">
      <c r="A449" t="s">
        <v>129</v>
      </c>
      <c r="B449" t="s">
        <v>2136</v>
      </c>
      <c r="C449" t="s">
        <v>1859</v>
      </c>
      <c r="E449" s="4">
        <v>210841</v>
      </c>
      <c r="H449" s="4">
        <v>350003</v>
      </c>
      <c r="I449" s="4">
        <v>560845</v>
      </c>
      <c r="J449">
        <v>210841</v>
      </c>
      <c r="K449" s="4">
        <v>0</v>
      </c>
    </row>
    <row r="450" spans="1:11" x14ac:dyDescent="0.35">
      <c r="A450" t="s">
        <v>129</v>
      </c>
      <c r="B450" t="s">
        <v>2137</v>
      </c>
      <c r="C450" t="s">
        <v>1860</v>
      </c>
      <c r="D450" s="4">
        <v>108703</v>
      </c>
      <c r="H450" s="4">
        <v>326109</v>
      </c>
      <c r="I450" s="4">
        <v>434812</v>
      </c>
      <c r="J450" s="4">
        <v>108703</v>
      </c>
      <c r="K450" s="4">
        <v>108703</v>
      </c>
    </row>
    <row r="451" spans="1:11" x14ac:dyDescent="0.35">
      <c r="A451" t="s">
        <v>129</v>
      </c>
      <c r="B451" t="s">
        <v>2138</v>
      </c>
      <c r="C451" t="s">
        <v>1861</v>
      </c>
      <c r="D451" s="4">
        <v>48968</v>
      </c>
      <c r="I451" s="4">
        <v>48968</v>
      </c>
      <c r="J451" s="4">
        <v>48968</v>
      </c>
      <c r="K451" s="4">
        <v>48968</v>
      </c>
    </row>
    <row r="452" spans="1:11" x14ac:dyDescent="0.35">
      <c r="A452" t="s">
        <v>129</v>
      </c>
      <c r="B452" t="s">
        <v>2139</v>
      </c>
      <c r="C452" t="s">
        <v>1862</v>
      </c>
      <c r="H452" s="4">
        <v>170929</v>
      </c>
      <c r="I452" s="4">
        <v>170929</v>
      </c>
      <c r="J452">
        <v>0</v>
      </c>
      <c r="K452" s="4">
        <v>0</v>
      </c>
    </row>
    <row r="453" spans="1:11" x14ac:dyDescent="0.35">
      <c r="A453" t="s">
        <v>129</v>
      </c>
      <c r="B453" t="s">
        <v>2140</v>
      </c>
      <c r="C453" t="s">
        <v>1863</v>
      </c>
      <c r="G453" s="4">
        <v>7780</v>
      </c>
      <c r="I453" s="4">
        <v>7780</v>
      </c>
      <c r="J453">
        <v>0</v>
      </c>
      <c r="K453" s="4">
        <v>0</v>
      </c>
    </row>
    <row r="454" spans="1:11" x14ac:dyDescent="0.35">
      <c r="A454" t="s">
        <v>129</v>
      </c>
      <c r="B454" t="s">
        <v>2141</v>
      </c>
      <c r="D454" s="4">
        <v>348239</v>
      </c>
      <c r="E454" s="4">
        <v>210841</v>
      </c>
      <c r="F454" s="4">
        <v>417313</v>
      </c>
      <c r="G454" s="4">
        <v>248041</v>
      </c>
      <c r="H454" s="4">
        <v>868802</v>
      </c>
      <c r="I454" s="4">
        <v>2093237</v>
      </c>
      <c r="J454" s="4">
        <v>559080</v>
      </c>
      <c r="K454" s="4">
        <v>348239</v>
      </c>
    </row>
    <row r="455" spans="1:11" x14ac:dyDescent="0.35">
      <c r="A455" t="s">
        <v>129</v>
      </c>
      <c r="B455" t="s">
        <v>2144</v>
      </c>
      <c r="C455" t="s">
        <v>1866</v>
      </c>
      <c r="I455" s="4">
        <v>0</v>
      </c>
      <c r="J455">
        <v>0</v>
      </c>
      <c r="K455" s="4">
        <v>0</v>
      </c>
    </row>
    <row r="456" spans="1:11" x14ac:dyDescent="0.35">
      <c r="A456" t="s">
        <v>129</v>
      </c>
      <c r="B456" t="s">
        <v>2145</v>
      </c>
      <c r="C456" t="s">
        <v>1867</v>
      </c>
      <c r="G456" s="4">
        <v>4500</v>
      </c>
      <c r="H456" s="4">
        <v>533515</v>
      </c>
      <c r="I456" s="4">
        <v>538015</v>
      </c>
      <c r="J456">
        <v>0</v>
      </c>
      <c r="K456" s="4">
        <v>0</v>
      </c>
    </row>
    <row r="457" spans="1:11" x14ac:dyDescent="0.35">
      <c r="A457" t="s">
        <v>129</v>
      </c>
      <c r="B457" t="s">
        <v>2146</v>
      </c>
      <c r="C457" t="s">
        <v>1868</v>
      </c>
      <c r="G457" s="4">
        <v>10519</v>
      </c>
      <c r="H457" s="4">
        <v>374917</v>
      </c>
      <c r="I457" s="4">
        <v>385436</v>
      </c>
      <c r="J457">
        <v>0</v>
      </c>
      <c r="K457" s="4">
        <v>0</v>
      </c>
    </row>
    <row r="458" spans="1:11" x14ac:dyDescent="0.35">
      <c r="A458" t="s">
        <v>129</v>
      </c>
      <c r="B458" t="s">
        <v>2147</v>
      </c>
      <c r="C458" t="s">
        <v>1869</v>
      </c>
      <c r="H458" s="4">
        <v>149760</v>
      </c>
      <c r="I458" s="4">
        <v>149760</v>
      </c>
      <c r="J458">
        <v>0</v>
      </c>
      <c r="K458" s="4">
        <v>0</v>
      </c>
    </row>
    <row r="459" spans="1:11" x14ac:dyDescent="0.35">
      <c r="A459" t="s">
        <v>129</v>
      </c>
      <c r="B459" t="s">
        <v>2148</v>
      </c>
      <c r="C459" t="s">
        <v>1870</v>
      </c>
      <c r="E459" s="4">
        <v>11085</v>
      </c>
      <c r="H459" s="4">
        <v>1734163</v>
      </c>
      <c r="I459" s="4">
        <v>1745248</v>
      </c>
      <c r="J459">
        <v>11085</v>
      </c>
      <c r="K459" s="4">
        <v>0</v>
      </c>
    </row>
    <row r="460" spans="1:11" x14ac:dyDescent="0.35">
      <c r="A460" t="s">
        <v>129</v>
      </c>
      <c r="B460" t="s">
        <v>2149</v>
      </c>
      <c r="C460" t="s">
        <v>1871</v>
      </c>
      <c r="H460" s="4">
        <v>4271018</v>
      </c>
      <c r="I460" s="4">
        <v>4271018</v>
      </c>
      <c r="J460">
        <v>0</v>
      </c>
      <c r="K460" s="4">
        <v>0</v>
      </c>
    </row>
    <row r="461" spans="1:11" x14ac:dyDescent="0.35">
      <c r="A461" t="s">
        <v>129</v>
      </c>
      <c r="B461" t="s">
        <v>2150</v>
      </c>
      <c r="C461" t="s">
        <v>1872</v>
      </c>
      <c r="D461" s="4">
        <v>49000</v>
      </c>
      <c r="I461" s="4">
        <v>49000</v>
      </c>
      <c r="J461" s="4">
        <v>49000</v>
      </c>
      <c r="K461" s="4">
        <v>49000</v>
      </c>
    </row>
    <row r="462" spans="1:11" x14ac:dyDescent="0.35">
      <c r="A462" t="s">
        <v>129</v>
      </c>
      <c r="B462" t="s">
        <v>2153</v>
      </c>
      <c r="C462" t="s">
        <v>1875</v>
      </c>
      <c r="D462" s="4">
        <v>38180</v>
      </c>
      <c r="H462" s="4">
        <v>17436</v>
      </c>
      <c r="I462" s="4">
        <v>55616</v>
      </c>
      <c r="J462" s="4">
        <v>38180</v>
      </c>
      <c r="K462" s="4">
        <v>38180</v>
      </c>
    </row>
    <row r="463" spans="1:11" x14ac:dyDescent="0.35">
      <c r="A463" t="s">
        <v>129</v>
      </c>
      <c r="B463" t="s">
        <v>2154</v>
      </c>
      <c r="C463" t="s">
        <v>1876</v>
      </c>
      <c r="H463" s="4">
        <v>41160</v>
      </c>
      <c r="I463" s="4">
        <v>41160</v>
      </c>
      <c r="J463">
        <v>0</v>
      </c>
      <c r="K463" s="4">
        <v>0</v>
      </c>
    </row>
    <row r="464" spans="1:11" x14ac:dyDescent="0.35">
      <c r="A464" t="s">
        <v>129</v>
      </c>
      <c r="B464" t="s">
        <v>2156</v>
      </c>
      <c r="D464" s="4">
        <v>87180</v>
      </c>
      <c r="E464" s="4">
        <v>11085</v>
      </c>
      <c r="G464" s="4">
        <v>15019</v>
      </c>
      <c r="H464" s="4">
        <v>7121970</v>
      </c>
      <c r="I464" s="4">
        <v>7235254</v>
      </c>
      <c r="J464" s="4">
        <v>98265</v>
      </c>
      <c r="K464" s="4">
        <v>87180</v>
      </c>
    </row>
    <row r="465" spans="1:11" x14ac:dyDescent="0.35">
      <c r="A465" t="s">
        <v>129</v>
      </c>
      <c r="B465" t="s">
        <v>2157</v>
      </c>
      <c r="C465" t="s">
        <v>1879</v>
      </c>
      <c r="D465" s="4">
        <v>296411</v>
      </c>
      <c r="I465" s="4">
        <v>296411</v>
      </c>
      <c r="J465" s="4">
        <v>296411</v>
      </c>
      <c r="K465" s="4">
        <v>296411</v>
      </c>
    </row>
    <row r="466" spans="1:11" x14ac:dyDescent="0.35">
      <c r="A466" t="s">
        <v>129</v>
      </c>
      <c r="B466" t="s">
        <v>2176</v>
      </c>
      <c r="C466" t="s">
        <v>1897</v>
      </c>
      <c r="D466" s="4">
        <v>1723</v>
      </c>
      <c r="I466" s="4">
        <v>1723</v>
      </c>
      <c r="J466" s="4">
        <v>1723</v>
      </c>
      <c r="K466" s="4">
        <v>1723</v>
      </c>
    </row>
    <row r="467" spans="1:11" x14ac:dyDescent="0.35">
      <c r="A467" t="s">
        <v>129</v>
      </c>
      <c r="B467" t="s">
        <v>2158</v>
      </c>
      <c r="C467" t="s">
        <v>1880</v>
      </c>
      <c r="D467" s="4">
        <v>231438</v>
      </c>
      <c r="I467" s="4">
        <v>231438</v>
      </c>
      <c r="J467" s="4">
        <v>231438</v>
      </c>
      <c r="K467" s="4">
        <v>231438</v>
      </c>
    </row>
    <row r="468" spans="1:11" x14ac:dyDescent="0.35">
      <c r="A468" t="s">
        <v>129</v>
      </c>
      <c r="B468" t="s">
        <v>2159</v>
      </c>
      <c r="C468" t="s">
        <v>1881</v>
      </c>
      <c r="D468" s="4">
        <v>335225</v>
      </c>
      <c r="I468" s="4">
        <v>335225</v>
      </c>
      <c r="J468" s="4">
        <v>335225</v>
      </c>
      <c r="K468" s="4">
        <v>335225</v>
      </c>
    </row>
    <row r="469" spans="1:11" x14ac:dyDescent="0.35">
      <c r="A469" t="s">
        <v>129</v>
      </c>
      <c r="B469" t="s">
        <v>2174</v>
      </c>
      <c r="C469" t="s">
        <v>1895</v>
      </c>
      <c r="D469" s="4">
        <v>249070</v>
      </c>
      <c r="I469" s="4">
        <v>249070</v>
      </c>
      <c r="J469" s="4">
        <v>249070</v>
      </c>
      <c r="K469" s="4">
        <v>249070</v>
      </c>
    </row>
    <row r="470" spans="1:11" x14ac:dyDescent="0.35">
      <c r="A470" t="s">
        <v>129</v>
      </c>
      <c r="B470" t="s">
        <v>2160</v>
      </c>
      <c r="C470" t="s">
        <v>1882</v>
      </c>
      <c r="E470" s="4">
        <v>70425</v>
      </c>
      <c r="I470" s="4">
        <v>70425</v>
      </c>
      <c r="J470">
        <v>70425</v>
      </c>
      <c r="K470" s="4">
        <v>0</v>
      </c>
    </row>
    <row r="471" spans="1:11" x14ac:dyDescent="0.35">
      <c r="A471" t="s">
        <v>129</v>
      </c>
      <c r="B471" t="s">
        <v>2171</v>
      </c>
      <c r="C471" t="s">
        <v>1892</v>
      </c>
      <c r="D471" s="4">
        <v>770</v>
      </c>
      <c r="I471" s="4">
        <v>770</v>
      </c>
      <c r="J471" s="4">
        <v>770</v>
      </c>
      <c r="K471" s="4">
        <v>770</v>
      </c>
    </row>
    <row r="472" spans="1:11" x14ac:dyDescent="0.35">
      <c r="A472" t="s">
        <v>129</v>
      </c>
      <c r="B472" t="s">
        <v>2162</v>
      </c>
      <c r="C472" t="s">
        <v>1884</v>
      </c>
      <c r="D472" s="4">
        <v>34409</v>
      </c>
      <c r="I472" s="4">
        <v>34409</v>
      </c>
      <c r="J472" s="4">
        <v>34409</v>
      </c>
      <c r="K472" s="4">
        <v>34409</v>
      </c>
    </row>
    <row r="473" spans="1:11" x14ac:dyDescent="0.35">
      <c r="A473" t="s">
        <v>129</v>
      </c>
      <c r="B473" t="s">
        <v>2163</v>
      </c>
      <c r="D473" s="4">
        <v>1149046</v>
      </c>
      <c r="E473" s="4">
        <v>70425</v>
      </c>
      <c r="I473" s="4">
        <v>1219471</v>
      </c>
      <c r="J473" s="4">
        <v>1219471</v>
      </c>
      <c r="K473" s="4">
        <v>1149046</v>
      </c>
    </row>
    <row r="474" spans="1:11" x14ac:dyDescent="0.35">
      <c r="A474" t="s">
        <v>129</v>
      </c>
      <c r="B474" t="s">
        <v>2164</v>
      </c>
      <c r="C474" t="s">
        <v>1886</v>
      </c>
      <c r="F474" s="4">
        <v>28279</v>
      </c>
      <c r="I474" s="4">
        <v>28279</v>
      </c>
      <c r="J474">
        <v>0</v>
      </c>
      <c r="K474" s="4">
        <v>0</v>
      </c>
    </row>
    <row r="475" spans="1:11" x14ac:dyDescent="0.35">
      <c r="A475" t="s">
        <v>129</v>
      </c>
      <c r="B475" t="s">
        <v>2165</v>
      </c>
      <c r="F475" s="4">
        <v>28279</v>
      </c>
      <c r="I475" s="4">
        <v>28279</v>
      </c>
      <c r="J475">
        <v>0</v>
      </c>
      <c r="K475" s="4">
        <v>0</v>
      </c>
    </row>
    <row r="476" spans="1:11" x14ac:dyDescent="0.35">
      <c r="A476" t="s">
        <v>129</v>
      </c>
      <c r="B476" t="s">
        <v>2166</v>
      </c>
      <c r="C476" t="s">
        <v>1888</v>
      </c>
      <c r="H476" s="4">
        <v>105600</v>
      </c>
      <c r="I476" s="4">
        <v>105600</v>
      </c>
      <c r="J476">
        <v>0</v>
      </c>
      <c r="K476" s="4">
        <v>0</v>
      </c>
    </row>
    <row r="477" spans="1:11" x14ac:dyDescent="0.35">
      <c r="A477" t="s">
        <v>129</v>
      </c>
      <c r="B477" t="s">
        <v>2167</v>
      </c>
      <c r="C477" t="s">
        <v>1889</v>
      </c>
      <c r="H477" s="4">
        <v>105000</v>
      </c>
      <c r="I477" s="4">
        <v>105000</v>
      </c>
      <c r="J477">
        <v>0</v>
      </c>
      <c r="K477" s="4">
        <v>0</v>
      </c>
    </row>
    <row r="478" spans="1:11" x14ac:dyDescent="0.35">
      <c r="A478" t="s">
        <v>129</v>
      </c>
      <c r="B478" t="s">
        <v>2168</v>
      </c>
      <c r="C478" t="s">
        <v>1890</v>
      </c>
      <c r="H478" s="4">
        <v>45000</v>
      </c>
      <c r="I478" s="4">
        <v>45000</v>
      </c>
      <c r="J478">
        <v>0</v>
      </c>
      <c r="K478" s="4">
        <v>0</v>
      </c>
    </row>
    <row r="479" spans="1:11" x14ac:dyDescent="0.35">
      <c r="A479" t="s">
        <v>129</v>
      </c>
      <c r="B479" t="s">
        <v>2169</v>
      </c>
      <c r="H479" s="4">
        <v>255600</v>
      </c>
      <c r="I479" s="4">
        <v>255600</v>
      </c>
      <c r="J479">
        <v>0</v>
      </c>
      <c r="K479" s="4">
        <v>0</v>
      </c>
    </row>
    <row r="480" spans="1:11" x14ac:dyDescent="0.35">
      <c r="A480" t="s">
        <v>129</v>
      </c>
      <c r="B480" t="s">
        <v>2170</v>
      </c>
      <c r="D480" s="4">
        <v>22918730</v>
      </c>
      <c r="E480" s="4">
        <v>296119</v>
      </c>
      <c r="F480" s="4">
        <v>1132327</v>
      </c>
      <c r="G480" s="4">
        <v>263059</v>
      </c>
      <c r="H480" s="4">
        <v>8297673</v>
      </c>
      <c r="I480" s="4">
        <v>32907908</v>
      </c>
      <c r="J480" s="4">
        <f>SUM(D480,E480)</f>
        <v>23214849</v>
      </c>
      <c r="K480" s="4">
        <v>22918730</v>
      </c>
    </row>
    <row r="481" spans="1:11" x14ac:dyDescent="0.35">
      <c r="A481" t="s">
        <v>136</v>
      </c>
      <c r="B481" t="s">
        <v>2118</v>
      </c>
      <c r="C481" t="s">
        <v>1843</v>
      </c>
      <c r="D481" s="4">
        <v>10527969</v>
      </c>
      <c r="F481" s="4">
        <v>5479600</v>
      </c>
      <c r="I481" s="4">
        <v>16007569</v>
      </c>
      <c r="J481" s="4">
        <v>10527969</v>
      </c>
      <c r="K481" s="4">
        <v>10527969</v>
      </c>
    </row>
    <row r="482" spans="1:11" x14ac:dyDescent="0.35">
      <c r="A482" t="s">
        <v>136</v>
      </c>
      <c r="B482" t="s">
        <v>2119</v>
      </c>
      <c r="C482" t="s">
        <v>1844</v>
      </c>
      <c r="D482" s="4">
        <v>1148101</v>
      </c>
      <c r="E482" s="4">
        <v>375430</v>
      </c>
      <c r="F482" s="4">
        <v>13160</v>
      </c>
      <c r="H482" s="4">
        <v>89550</v>
      </c>
      <c r="I482" s="4">
        <v>1626240</v>
      </c>
      <c r="J482" s="4">
        <v>1523531</v>
      </c>
      <c r="K482" s="4">
        <v>1148101</v>
      </c>
    </row>
    <row r="483" spans="1:11" x14ac:dyDescent="0.35">
      <c r="A483" t="s">
        <v>136</v>
      </c>
      <c r="B483" t="s">
        <v>2120</v>
      </c>
      <c r="C483" t="s">
        <v>1845</v>
      </c>
      <c r="D483" s="4">
        <v>1123254</v>
      </c>
      <c r="I483" s="4">
        <v>1123254</v>
      </c>
      <c r="J483" s="4">
        <v>1123254</v>
      </c>
      <c r="K483" s="4">
        <v>1123254</v>
      </c>
    </row>
    <row r="484" spans="1:11" x14ac:dyDescent="0.35">
      <c r="A484" t="s">
        <v>136</v>
      </c>
      <c r="B484" t="s">
        <v>2121</v>
      </c>
      <c r="D484" s="4">
        <v>12799324</v>
      </c>
      <c r="E484" s="4">
        <v>375430</v>
      </c>
      <c r="F484" s="4">
        <v>5492760</v>
      </c>
      <c r="H484" s="4">
        <v>89550</v>
      </c>
      <c r="I484" s="4">
        <v>18757063</v>
      </c>
      <c r="J484" s="4">
        <v>13174754</v>
      </c>
      <c r="K484" s="4">
        <v>12799324</v>
      </c>
    </row>
    <row r="485" spans="1:11" x14ac:dyDescent="0.35">
      <c r="A485" t="s">
        <v>136</v>
      </c>
      <c r="B485" t="s">
        <v>2122</v>
      </c>
      <c r="C485" t="s">
        <v>1846</v>
      </c>
      <c r="D485" s="4">
        <v>1498061</v>
      </c>
      <c r="F485" s="4">
        <v>2787972</v>
      </c>
      <c r="G485" s="4">
        <v>2889802</v>
      </c>
      <c r="H485" s="4">
        <v>2149920</v>
      </c>
      <c r="I485" s="4">
        <v>9325755</v>
      </c>
      <c r="J485" s="4">
        <v>1498061</v>
      </c>
      <c r="K485" s="4">
        <v>1498061</v>
      </c>
    </row>
    <row r="486" spans="1:11" x14ac:dyDescent="0.35">
      <c r="A486" t="s">
        <v>136</v>
      </c>
      <c r="B486" t="s">
        <v>2123</v>
      </c>
      <c r="C486" t="s">
        <v>1847</v>
      </c>
      <c r="D486" s="4">
        <v>3592730</v>
      </c>
      <c r="F486" s="4">
        <v>206452</v>
      </c>
      <c r="I486" s="4">
        <v>3799182</v>
      </c>
      <c r="J486" s="4">
        <v>3592730</v>
      </c>
      <c r="K486" s="4">
        <v>3592730</v>
      </c>
    </row>
    <row r="487" spans="1:11" x14ac:dyDescent="0.35">
      <c r="A487" t="s">
        <v>136</v>
      </c>
      <c r="B487" t="s">
        <v>2124</v>
      </c>
      <c r="C487" t="s">
        <v>1848</v>
      </c>
      <c r="D487" s="4">
        <v>14425</v>
      </c>
      <c r="I487" s="4">
        <v>14425</v>
      </c>
      <c r="J487" s="4">
        <v>14425</v>
      </c>
      <c r="K487" s="4">
        <v>14425</v>
      </c>
    </row>
    <row r="488" spans="1:11" x14ac:dyDescent="0.35">
      <c r="A488" t="s">
        <v>136</v>
      </c>
      <c r="B488" t="s">
        <v>2125</v>
      </c>
      <c r="D488" s="4">
        <v>5105216</v>
      </c>
      <c r="F488" s="4">
        <v>2994424</v>
      </c>
      <c r="G488" s="4">
        <v>2889802</v>
      </c>
      <c r="H488" s="4">
        <v>2149920</v>
      </c>
      <c r="I488" s="4">
        <v>13139362</v>
      </c>
      <c r="J488" s="4">
        <v>5105216</v>
      </c>
      <c r="K488" s="4">
        <v>5105216</v>
      </c>
    </row>
    <row r="489" spans="1:11" x14ac:dyDescent="0.35">
      <c r="A489" t="s">
        <v>136</v>
      </c>
      <c r="B489" t="s">
        <v>2126</v>
      </c>
      <c r="C489" t="s">
        <v>1850</v>
      </c>
      <c r="D489" s="4">
        <v>3200000</v>
      </c>
      <c r="I489" s="4">
        <v>3200000</v>
      </c>
      <c r="J489" s="4">
        <v>3200000</v>
      </c>
      <c r="K489" s="4">
        <v>3200000</v>
      </c>
    </row>
    <row r="490" spans="1:11" x14ac:dyDescent="0.35">
      <c r="A490" t="s">
        <v>136</v>
      </c>
      <c r="B490" t="s">
        <v>2127</v>
      </c>
      <c r="D490" s="4">
        <v>3200000</v>
      </c>
      <c r="I490" s="4">
        <v>3200000</v>
      </c>
      <c r="J490" s="4">
        <v>3200000</v>
      </c>
      <c r="K490" s="4">
        <v>3200000</v>
      </c>
    </row>
    <row r="491" spans="1:11" x14ac:dyDescent="0.35">
      <c r="A491" t="s">
        <v>136</v>
      </c>
      <c r="B491" t="s">
        <v>2128</v>
      </c>
      <c r="C491" t="s">
        <v>1851</v>
      </c>
      <c r="D491" s="4">
        <v>372153</v>
      </c>
      <c r="I491" s="4">
        <v>372153</v>
      </c>
      <c r="J491" s="4">
        <v>372153</v>
      </c>
      <c r="K491" s="4">
        <v>372153</v>
      </c>
    </row>
    <row r="492" spans="1:11" x14ac:dyDescent="0.35">
      <c r="A492" t="s">
        <v>136</v>
      </c>
      <c r="B492" t="s">
        <v>2129</v>
      </c>
      <c r="C492" t="s">
        <v>1852</v>
      </c>
      <c r="D492" s="4">
        <v>3842</v>
      </c>
      <c r="I492" s="4">
        <v>3842</v>
      </c>
      <c r="J492" s="4">
        <v>3842</v>
      </c>
      <c r="K492" s="4">
        <v>3842</v>
      </c>
    </row>
    <row r="493" spans="1:11" x14ac:dyDescent="0.35">
      <c r="A493" t="s">
        <v>136</v>
      </c>
      <c r="B493" t="s">
        <v>2130</v>
      </c>
      <c r="C493" t="s">
        <v>1853</v>
      </c>
      <c r="D493" s="4">
        <v>9234</v>
      </c>
      <c r="I493" s="4">
        <v>9234</v>
      </c>
      <c r="J493" s="4">
        <v>9234</v>
      </c>
      <c r="K493" s="4">
        <v>9234</v>
      </c>
    </row>
    <row r="494" spans="1:11" x14ac:dyDescent="0.35">
      <c r="A494" t="s">
        <v>136</v>
      </c>
      <c r="B494" t="s">
        <v>2172</v>
      </c>
      <c r="C494" t="s">
        <v>1893</v>
      </c>
      <c r="H494" s="4">
        <v>4104</v>
      </c>
      <c r="I494" s="4">
        <v>4104</v>
      </c>
      <c r="J494">
        <v>0</v>
      </c>
      <c r="K494" s="4">
        <v>0</v>
      </c>
    </row>
    <row r="495" spans="1:11" x14ac:dyDescent="0.35">
      <c r="A495" t="s">
        <v>136</v>
      </c>
      <c r="B495" t="s">
        <v>2131</v>
      </c>
      <c r="C495" t="s">
        <v>1854</v>
      </c>
      <c r="D495" s="4">
        <v>208472</v>
      </c>
      <c r="I495" s="4">
        <v>208472</v>
      </c>
      <c r="J495" s="4">
        <v>208472</v>
      </c>
      <c r="K495" s="4">
        <v>208472</v>
      </c>
    </row>
    <row r="496" spans="1:11" x14ac:dyDescent="0.35">
      <c r="A496" t="s">
        <v>136</v>
      </c>
      <c r="B496" t="s">
        <v>2132</v>
      </c>
      <c r="C496" t="s">
        <v>1855</v>
      </c>
      <c r="D496" s="4">
        <v>98812</v>
      </c>
      <c r="I496" s="4">
        <v>98812</v>
      </c>
      <c r="J496" s="4">
        <v>98812</v>
      </c>
      <c r="K496" s="4">
        <v>98812</v>
      </c>
    </row>
    <row r="497" spans="1:11" x14ac:dyDescent="0.35">
      <c r="A497" t="s">
        <v>136</v>
      </c>
      <c r="B497" t="s">
        <v>2133</v>
      </c>
      <c r="C497" t="s">
        <v>1856</v>
      </c>
      <c r="D497" s="4">
        <v>0</v>
      </c>
      <c r="E497" s="4">
        <v>26920</v>
      </c>
      <c r="I497" s="4">
        <v>26920</v>
      </c>
      <c r="J497" s="4">
        <v>26920</v>
      </c>
      <c r="K497" s="4">
        <v>0</v>
      </c>
    </row>
    <row r="498" spans="1:11" x14ac:dyDescent="0.35">
      <c r="A498" t="s">
        <v>136</v>
      </c>
      <c r="B498" t="s">
        <v>2134</v>
      </c>
      <c r="C498" t="s">
        <v>1857</v>
      </c>
      <c r="D498" s="4">
        <v>22406</v>
      </c>
      <c r="I498" s="4">
        <v>22406</v>
      </c>
      <c r="J498" s="4">
        <v>22406</v>
      </c>
      <c r="K498" s="4">
        <v>22406</v>
      </c>
    </row>
    <row r="499" spans="1:11" x14ac:dyDescent="0.35">
      <c r="A499" t="s">
        <v>136</v>
      </c>
      <c r="B499" t="s">
        <v>2135</v>
      </c>
      <c r="C499" t="s">
        <v>1858</v>
      </c>
      <c r="G499" s="4">
        <v>40221</v>
      </c>
      <c r="I499" s="4">
        <v>40221</v>
      </c>
      <c r="J499">
        <v>0</v>
      </c>
      <c r="K499" s="4">
        <v>0</v>
      </c>
    </row>
    <row r="500" spans="1:11" x14ac:dyDescent="0.35">
      <c r="A500" t="s">
        <v>136</v>
      </c>
      <c r="B500" t="s">
        <v>2136</v>
      </c>
      <c r="C500" t="s">
        <v>1859</v>
      </c>
      <c r="D500" s="4">
        <v>59040</v>
      </c>
      <c r="F500" s="4">
        <v>400000</v>
      </c>
      <c r="H500" s="4">
        <v>105427</v>
      </c>
      <c r="I500" s="4">
        <v>564468</v>
      </c>
      <c r="J500" s="4">
        <v>59040</v>
      </c>
      <c r="K500" s="4">
        <v>59040</v>
      </c>
    </row>
    <row r="501" spans="1:11" x14ac:dyDescent="0.35">
      <c r="A501" t="s">
        <v>136</v>
      </c>
      <c r="B501" t="s">
        <v>2137</v>
      </c>
      <c r="C501" t="s">
        <v>1860</v>
      </c>
      <c r="D501" s="4">
        <v>543515</v>
      </c>
      <c r="I501" s="4">
        <v>543515</v>
      </c>
      <c r="J501" s="4">
        <v>543515</v>
      </c>
      <c r="K501" s="4">
        <v>543515</v>
      </c>
    </row>
    <row r="502" spans="1:11" x14ac:dyDescent="0.35">
      <c r="A502" t="s">
        <v>136</v>
      </c>
      <c r="B502" t="s">
        <v>2138</v>
      </c>
      <c r="C502" t="s">
        <v>1861</v>
      </c>
      <c r="D502" s="4">
        <v>58761</v>
      </c>
      <c r="I502" s="4">
        <v>58761</v>
      </c>
      <c r="J502" s="4">
        <v>58761</v>
      </c>
      <c r="K502" s="4">
        <v>58761</v>
      </c>
    </row>
    <row r="503" spans="1:11" x14ac:dyDescent="0.35">
      <c r="A503" t="s">
        <v>136</v>
      </c>
      <c r="B503" t="s">
        <v>2139</v>
      </c>
      <c r="C503" t="s">
        <v>1862</v>
      </c>
      <c r="D503" s="4">
        <v>427321</v>
      </c>
      <c r="I503" s="4">
        <v>427321</v>
      </c>
      <c r="J503" s="4">
        <v>427321</v>
      </c>
      <c r="K503" s="4">
        <v>427321</v>
      </c>
    </row>
    <row r="504" spans="1:11" x14ac:dyDescent="0.35">
      <c r="A504" t="s">
        <v>136</v>
      </c>
      <c r="B504" t="s">
        <v>2140</v>
      </c>
      <c r="C504" t="s">
        <v>1863</v>
      </c>
      <c r="H504" s="4">
        <v>15560</v>
      </c>
      <c r="I504" s="4">
        <v>15560</v>
      </c>
      <c r="J504">
        <v>0</v>
      </c>
      <c r="K504" s="4">
        <v>0</v>
      </c>
    </row>
    <row r="505" spans="1:11" x14ac:dyDescent="0.35">
      <c r="A505" t="s">
        <v>136</v>
      </c>
      <c r="B505" t="s">
        <v>2141</v>
      </c>
      <c r="D505" s="4">
        <v>1803557</v>
      </c>
      <c r="E505" s="4">
        <v>26920</v>
      </c>
      <c r="F505" s="4">
        <v>400000</v>
      </c>
      <c r="G505" s="4">
        <v>40221</v>
      </c>
      <c r="H505" s="4">
        <v>125091</v>
      </c>
      <c r="I505" s="4">
        <v>2395789</v>
      </c>
      <c r="J505" s="4">
        <v>1830477</v>
      </c>
      <c r="K505" s="4">
        <v>1803557</v>
      </c>
    </row>
    <row r="506" spans="1:11" x14ac:dyDescent="0.35">
      <c r="A506" t="s">
        <v>136</v>
      </c>
      <c r="B506" t="s">
        <v>2144</v>
      </c>
      <c r="C506" t="s">
        <v>1866</v>
      </c>
      <c r="I506" s="4">
        <v>0</v>
      </c>
      <c r="J506">
        <v>0</v>
      </c>
      <c r="K506" s="4">
        <v>0</v>
      </c>
    </row>
    <row r="507" spans="1:11" x14ac:dyDescent="0.35">
      <c r="A507" t="s">
        <v>136</v>
      </c>
      <c r="B507" t="s">
        <v>2145</v>
      </c>
      <c r="C507" t="s">
        <v>1867</v>
      </c>
      <c r="G507" s="4">
        <v>96600</v>
      </c>
      <c r="H507" s="4">
        <v>923609</v>
      </c>
      <c r="I507" s="4">
        <v>1020209</v>
      </c>
      <c r="J507">
        <v>0</v>
      </c>
      <c r="K507" s="4">
        <v>0</v>
      </c>
    </row>
    <row r="508" spans="1:11" x14ac:dyDescent="0.35">
      <c r="A508" t="s">
        <v>136</v>
      </c>
      <c r="B508" t="s">
        <v>2146</v>
      </c>
      <c r="C508" t="s">
        <v>1868</v>
      </c>
      <c r="D508" s="4">
        <v>1913</v>
      </c>
      <c r="H508" s="4">
        <v>2149153</v>
      </c>
      <c r="I508" s="4">
        <v>2151067</v>
      </c>
      <c r="J508" s="4">
        <v>1913</v>
      </c>
      <c r="K508" s="4">
        <v>1913</v>
      </c>
    </row>
    <row r="509" spans="1:11" x14ac:dyDescent="0.35">
      <c r="A509" t="s">
        <v>136</v>
      </c>
      <c r="B509" t="s">
        <v>2147</v>
      </c>
      <c r="C509" t="s">
        <v>1869</v>
      </c>
      <c r="H509" s="4">
        <v>345600</v>
      </c>
      <c r="I509" s="4">
        <v>345600</v>
      </c>
      <c r="J509">
        <v>0</v>
      </c>
      <c r="K509" s="4">
        <v>0</v>
      </c>
    </row>
    <row r="510" spans="1:11" x14ac:dyDescent="0.35">
      <c r="A510" t="s">
        <v>136</v>
      </c>
      <c r="B510" t="s">
        <v>2148</v>
      </c>
      <c r="C510" t="s">
        <v>1870</v>
      </c>
      <c r="E510" s="4">
        <v>9311</v>
      </c>
      <c r="G510" s="4">
        <v>1708339</v>
      </c>
      <c r="H510" s="4">
        <v>0</v>
      </c>
      <c r="I510" s="4">
        <v>1717650</v>
      </c>
      <c r="J510">
        <v>9311</v>
      </c>
      <c r="K510" s="4">
        <v>0</v>
      </c>
    </row>
    <row r="511" spans="1:11" x14ac:dyDescent="0.35">
      <c r="A511" t="s">
        <v>136</v>
      </c>
      <c r="B511" t="s">
        <v>2149</v>
      </c>
      <c r="C511" t="s">
        <v>1871</v>
      </c>
      <c r="D511" s="4">
        <v>13910</v>
      </c>
      <c r="E511" s="4">
        <v>4330000</v>
      </c>
      <c r="F511" s="4">
        <v>55378</v>
      </c>
      <c r="H511" s="4">
        <v>73845</v>
      </c>
      <c r="I511" s="4">
        <v>4473134</v>
      </c>
      <c r="J511" s="4">
        <v>4343910</v>
      </c>
      <c r="K511" s="4">
        <v>13910</v>
      </c>
    </row>
    <row r="512" spans="1:11" x14ac:dyDescent="0.35">
      <c r="A512" t="s">
        <v>136</v>
      </c>
      <c r="B512" t="s">
        <v>2150</v>
      </c>
      <c r="C512" t="s">
        <v>1872</v>
      </c>
      <c r="D512" s="4">
        <v>98000</v>
      </c>
      <c r="I512" s="4">
        <v>98000</v>
      </c>
      <c r="J512" s="4">
        <v>98000</v>
      </c>
      <c r="K512" s="4">
        <v>98000</v>
      </c>
    </row>
    <row r="513" spans="1:11" x14ac:dyDescent="0.35">
      <c r="A513" t="s">
        <v>136</v>
      </c>
      <c r="B513" t="s">
        <v>2153</v>
      </c>
      <c r="C513" t="s">
        <v>1875</v>
      </c>
      <c r="H513" s="4">
        <v>11624</v>
      </c>
      <c r="I513" s="4">
        <v>11624</v>
      </c>
      <c r="J513">
        <v>0</v>
      </c>
      <c r="K513" s="4">
        <v>0</v>
      </c>
    </row>
    <row r="514" spans="1:11" x14ac:dyDescent="0.35">
      <c r="A514" t="s">
        <v>136</v>
      </c>
      <c r="B514" t="s">
        <v>2154</v>
      </c>
      <c r="C514" t="s">
        <v>1876</v>
      </c>
      <c r="H514" s="4">
        <v>0</v>
      </c>
      <c r="I514" s="4">
        <v>0</v>
      </c>
      <c r="J514">
        <v>0</v>
      </c>
      <c r="K514" s="4">
        <v>0</v>
      </c>
    </row>
    <row r="515" spans="1:11" x14ac:dyDescent="0.35">
      <c r="A515" t="s">
        <v>136</v>
      </c>
      <c r="B515" t="s">
        <v>2155</v>
      </c>
      <c r="C515" t="s">
        <v>1877</v>
      </c>
      <c r="D515" s="4">
        <v>47964</v>
      </c>
      <c r="I515" s="4">
        <v>47964</v>
      </c>
      <c r="J515" s="4">
        <v>47964</v>
      </c>
      <c r="K515" s="4">
        <v>47964</v>
      </c>
    </row>
    <row r="516" spans="1:11" x14ac:dyDescent="0.35">
      <c r="A516" t="s">
        <v>136</v>
      </c>
      <c r="B516" t="s">
        <v>2156</v>
      </c>
      <c r="D516" s="4">
        <v>161788</v>
      </c>
      <c r="E516" s="4">
        <v>4339311</v>
      </c>
      <c r="F516" s="4">
        <v>55378</v>
      </c>
      <c r="G516" s="4">
        <v>1804939</v>
      </c>
      <c r="H516" s="4">
        <v>3503832</v>
      </c>
      <c r="I516" s="4">
        <v>9865248</v>
      </c>
      <c r="J516" s="4">
        <v>4501099</v>
      </c>
      <c r="K516" s="4">
        <v>161788</v>
      </c>
    </row>
    <row r="517" spans="1:11" x14ac:dyDescent="0.35">
      <c r="A517" t="s">
        <v>136</v>
      </c>
      <c r="B517" t="s">
        <v>2157</v>
      </c>
      <c r="C517" t="s">
        <v>1879</v>
      </c>
      <c r="D517" s="4">
        <v>496274</v>
      </c>
      <c r="I517" s="4">
        <v>496274</v>
      </c>
      <c r="J517" s="4">
        <v>496274</v>
      </c>
      <c r="K517" s="4">
        <v>496274</v>
      </c>
    </row>
    <row r="518" spans="1:11" x14ac:dyDescent="0.35">
      <c r="A518" t="s">
        <v>136</v>
      </c>
      <c r="B518" t="s">
        <v>2158</v>
      </c>
      <c r="C518" t="s">
        <v>1880</v>
      </c>
      <c r="D518" s="4">
        <v>377400</v>
      </c>
      <c r="I518" s="4">
        <v>377400</v>
      </c>
      <c r="J518" s="4">
        <v>377400</v>
      </c>
      <c r="K518" s="4">
        <v>377400</v>
      </c>
    </row>
    <row r="519" spans="1:11" x14ac:dyDescent="0.35">
      <c r="A519" t="s">
        <v>136</v>
      </c>
      <c r="B519" t="s">
        <v>2159</v>
      </c>
      <c r="C519" t="s">
        <v>1881</v>
      </c>
      <c r="D519" s="4">
        <v>161356</v>
      </c>
      <c r="I519" s="4">
        <v>161356</v>
      </c>
      <c r="J519" s="4">
        <v>161356</v>
      </c>
      <c r="K519" s="4">
        <v>161356</v>
      </c>
    </row>
    <row r="520" spans="1:11" x14ac:dyDescent="0.35">
      <c r="A520" t="s">
        <v>136</v>
      </c>
      <c r="B520" t="s">
        <v>2160</v>
      </c>
      <c r="C520" t="s">
        <v>1882</v>
      </c>
      <c r="D520" s="4">
        <v>54128</v>
      </c>
      <c r="I520" s="4">
        <v>54128</v>
      </c>
      <c r="J520" s="4">
        <v>54128</v>
      </c>
      <c r="K520" s="4">
        <v>54128</v>
      </c>
    </row>
    <row r="521" spans="1:11" x14ac:dyDescent="0.35">
      <c r="A521" t="s">
        <v>136</v>
      </c>
      <c r="B521" t="s">
        <v>2161</v>
      </c>
      <c r="C521" t="s">
        <v>1883</v>
      </c>
      <c r="D521" s="4">
        <v>4919</v>
      </c>
      <c r="I521" s="4">
        <v>4919</v>
      </c>
      <c r="J521" s="4">
        <v>4919</v>
      </c>
      <c r="K521" s="4">
        <v>4919</v>
      </c>
    </row>
    <row r="522" spans="1:11" x14ac:dyDescent="0.35">
      <c r="A522" t="s">
        <v>136</v>
      </c>
      <c r="B522" t="s">
        <v>2163</v>
      </c>
      <c r="D522" s="4">
        <v>1094077</v>
      </c>
      <c r="I522" s="4">
        <v>1094077</v>
      </c>
      <c r="J522" s="4">
        <v>1094077</v>
      </c>
      <c r="K522" s="4">
        <v>1094077</v>
      </c>
    </row>
    <row r="523" spans="1:11" x14ac:dyDescent="0.35">
      <c r="A523" t="s">
        <v>136</v>
      </c>
      <c r="B523" t="s">
        <v>2164</v>
      </c>
      <c r="C523" t="s">
        <v>1886</v>
      </c>
      <c r="D523" s="4">
        <v>131970</v>
      </c>
      <c r="I523" s="4">
        <v>131970</v>
      </c>
      <c r="J523" s="4">
        <v>131970</v>
      </c>
      <c r="K523" s="4">
        <v>131970</v>
      </c>
    </row>
    <row r="524" spans="1:11" x14ac:dyDescent="0.35">
      <c r="A524" t="s">
        <v>136</v>
      </c>
      <c r="B524" t="s">
        <v>2165</v>
      </c>
      <c r="D524" s="4">
        <v>131970</v>
      </c>
      <c r="I524" s="4">
        <v>131970</v>
      </c>
      <c r="J524" s="4">
        <v>131970</v>
      </c>
      <c r="K524" s="4">
        <v>131970</v>
      </c>
    </row>
    <row r="525" spans="1:11" x14ac:dyDescent="0.35">
      <c r="A525" t="s">
        <v>136</v>
      </c>
      <c r="B525" t="s">
        <v>2166</v>
      </c>
      <c r="C525" t="s">
        <v>1888</v>
      </c>
      <c r="H525" s="4">
        <v>28800</v>
      </c>
      <c r="I525" s="4">
        <v>28800</v>
      </c>
      <c r="J525">
        <v>0</v>
      </c>
      <c r="K525" s="4">
        <v>0</v>
      </c>
    </row>
    <row r="526" spans="1:11" x14ac:dyDescent="0.35">
      <c r="A526" t="s">
        <v>136</v>
      </c>
      <c r="B526" t="s">
        <v>2167</v>
      </c>
      <c r="C526" t="s">
        <v>1889</v>
      </c>
      <c r="G526" s="4">
        <v>63000</v>
      </c>
      <c r="I526" s="4">
        <v>63000</v>
      </c>
      <c r="J526">
        <v>0</v>
      </c>
      <c r="K526" s="4">
        <v>0</v>
      </c>
    </row>
    <row r="527" spans="1:11" x14ac:dyDescent="0.35">
      <c r="A527" t="s">
        <v>136</v>
      </c>
      <c r="B527" t="s">
        <v>2168</v>
      </c>
      <c r="C527" t="s">
        <v>1890</v>
      </c>
      <c r="G527" s="4">
        <v>37500</v>
      </c>
      <c r="I527" s="4">
        <v>37500</v>
      </c>
      <c r="J527">
        <v>0</v>
      </c>
      <c r="K527" s="4">
        <v>0</v>
      </c>
    </row>
    <row r="528" spans="1:11" x14ac:dyDescent="0.35">
      <c r="A528" t="s">
        <v>136</v>
      </c>
      <c r="B528" t="s">
        <v>2169</v>
      </c>
      <c r="G528" s="4">
        <v>100500</v>
      </c>
      <c r="H528" s="4">
        <v>28800</v>
      </c>
      <c r="I528" s="4">
        <v>129300</v>
      </c>
      <c r="J528">
        <v>0</v>
      </c>
      <c r="K528" s="4">
        <v>0</v>
      </c>
    </row>
    <row r="529" spans="1:11" x14ac:dyDescent="0.35">
      <c r="A529" t="s">
        <v>136</v>
      </c>
      <c r="B529" t="s">
        <v>2170</v>
      </c>
      <c r="D529" s="4">
        <v>24295931</v>
      </c>
      <c r="E529" s="4">
        <v>4741661</v>
      </c>
      <c r="F529" s="4">
        <v>8942562</v>
      </c>
      <c r="G529" s="4">
        <v>4835462</v>
      </c>
      <c r="H529" s="4">
        <v>5897193</v>
      </c>
      <c r="I529" s="4">
        <v>48712809</v>
      </c>
      <c r="J529" s="4">
        <f>SUM(D529,E529)</f>
        <v>29037592</v>
      </c>
      <c r="K529" s="4">
        <v>24295931</v>
      </c>
    </row>
    <row r="530" spans="1:11" x14ac:dyDescent="0.35">
      <c r="A530" t="s">
        <v>142</v>
      </c>
      <c r="B530" t="s">
        <v>2118</v>
      </c>
      <c r="C530" t="s">
        <v>1843</v>
      </c>
      <c r="D530" s="4">
        <v>9316387</v>
      </c>
      <c r="F530" s="4">
        <v>4575200</v>
      </c>
      <c r="I530" s="4">
        <v>13891587</v>
      </c>
      <c r="J530" s="4">
        <v>9316387</v>
      </c>
      <c r="K530" s="4">
        <v>9316387</v>
      </c>
    </row>
    <row r="531" spans="1:11" x14ac:dyDescent="0.35">
      <c r="A531" t="s">
        <v>142</v>
      </c>
      <c r="B531" t="s">
        <v>2119</v>
      </c>
      <c r="C531" t="s">
        <v>1844</v>
      </c>
      <c r="D531" s="4">
        <v>236759</v>
      </c>
      <c r="E531" s="4">
        <v>282005</v>
      </c>
      <c r="F531" s="4">
        <v>155276</v>
      </c>
      <c r="G531" s="4">
        <v>4187</v>
      </c>
      <c r="H531" s="4">
        <v>748328</v>
      </c>
      <c r="I531" s="4">
        <v>1426554</v>
      </c>
      <c r="J531" s="4">
        <v>518764</v>
      </c>
      <c r="K531" s="4">
        <v>236759</v>
      </c>
    </row>
    <row r="532" spans="1:11" x14ac:dyDescent="0.35">
      <c r="A532" t="s">
        <v>142</v>
      </c>
      <c r="B532" t="s">
        <v>2120</v>
      </c>
      <c r="C532" t="s">
        <v>1845</v>
      </c>
      <c r="D532" s="4">
        <v>836993</v>
      </c>
      <c r="I532" s="4">
        <v>836993</v>
      </c>
      <c r="J532" s="4">
        <v>836993</v>
      </c>
      <c r="K532" s="4">
        <v>836993</v>
      </c>
    </row>
    <row r="533" spans="1:11" x14ac:dyDescent="0.35">
      <c r="A533" t="s">
        <v>142</v>
      </c>
      <c r="B533" t="s">
        <v>2121</v>
      </c>
      <c r="D533" s="4">
        <v>10390139</v>
      </c>
      <c r="E533" s="4">
        <v>282005</v>
      </c>
      <c r="F533" s="4">
        <v>4730476</v>
      </c>
      <c r="G533" s="4">
        <v>4187</v>
      </c>
      <c r="H533" s="4">
        <v>748328</v>
      </c>
      <c r="I533" s="4">
        <v>16155134</v>
      </c>
      <c r="J533" s="4">
        <v>10672144</v>
      </c>
      <c r="K533" s="4">
        <v>10390139</v>
      </c>
    </row>
    <row r="534" spans="1:11" x14ac:dyDescent="0.35">
      <c r="A534" t="s">
        <v>142</v>
      </c>
      <c r="B534" t="s">
        <v>2122</v>
      </c>
      <c r="C534" t="s">
        <v>1846</v>
      </c>
      <c r="D534" s="4">
        <v>5348485</v>
      </c>
      <c r="I534" s="4">
        <v>5348485</v>
      </c>
      <c r="J534" s="4">
        <v>5348485</v>
      </c>
      <c r="K534" s="4">
        <v>5348485</v>
      </c>
    </row>
    <row r="535" spans="1:11" x14ac:dyDescent="0.35">
      <c r="A535" t="s">
        <v>142</v>
      </c>
      <c r="B535" t="s">
        <v>2123</v>
      </c>
      <c r="C535" t="s">
        <v>1847</v>
      </c>
      <c r="D535" s="4">
        <v>4247490</v>
      </c>
      <c r="F535" s="4">
        <v>337838</v>
      </c>
      <c r="I535" s="4">
        <v>4585328</v>
      </c>
      <c r="J535" s="4">
        <v>4247490</v>
      </c>
      <c r="K535" s="4">
        <v>4247490</v>
      </c>
    </row>
    <row r="536" spans="1:11" x14ac:dyDescent="0.35">
      <c r="A536" t="s">
        <v>142</v>
      </c>
      <c r="B536" t="s">
        <v>2124</v>
      </c>
      <c r="C536" t="s">
        <v>1848</v>
      </c>
      <c r="D536" s="4">
        <v>21281</v>
      </c>
      <c r="I536" s="4">
        <v>21281</v>
      </c>
      <c r="J536" s="4">
        <v>21281</v>
      </c>
      <c r="K536" s="4">
        <v>21281</v>
      </c>
    </row>
    <row r="537" spans="1:11" x14ac:dyDescent="0.35">
      <c r="A537" t="s">
        <v>142</v>
      </c>
      <c r="B537" t="s">
        <v>2125</v>
      </c>
      <c r="D537" s="4">
        <v>9617257</v>
      </c>
      <c r="F537" s="4">
        <v>337838</v>
      </c>
      <c r="I537" s="4">
        <v>9955095</v>
      </c>
      <c r="J537" s="4">
        <v>9617257</v>
      </c>
      <c r="K537" s="4">
        <v>9617257</v>
      </c>
    </row>
    <row r="538" spans="1:11" x14ac:dyDescent="0.35">
      <c r="A538" t="s">
        <v>142</v>
      </c>
      <c r="B538" t="s">
        <v>2126</v>
      </c>
      <c r="C538" t="s">
        <v>1850</v>
      </c>
      <c r="D538" s="4">
        <v>39920</v>
      </c>
      <c r="G538" s="4">
        <v>1600000</v>
      </c>
      <c r="I538" s="4">
        <v>1639920</v>
      </c>
      <c r="J538" s="4">
        <v>39920</v>
      </c>
      <c r="K538" s="4">
        <v>39920</v>
      </c>
    </row>
    <row r="539" spans="1:11" x14ac:dyDescent="0.35">
      <c r="A539" t="s">
        <v>142</v>
      </c>
      <c r="B539" t="s">
        <v>2127</v>
      </c>
      <c r="D539" s="4">
        <v>39920</v>
      </c>
      <c r="G539" s="4">
        <v>1600000</v>
      </c>
      <c r="I539" s="4">
        <v>1639920</v>
      </c>
      <c r="J539" s="4">
        <v>39920</v>
      </c>
      <c r="K539" s="4">
        <v>39920</v>
      </c>
    </row>
    <row r="540" spans="1:11" x14ac:dyDescent="0.35">
      <c r="A540" t="s">
        <v>142</v>
      </c>
      <c r="B540" t="s">
        <v>2128</v>
      </c>
      <c r="C540" t="s">
        <v>1851</v>
      </c>
      <c r="D540" s="4">
        <v>279115</v>
      </c>
      <c r="I540" s="4">
        <v>279115</v>
      </c>
      <c r="J540" s="4">
        <v>279115</v>
      </c>
      <c r="K540" s="4">
        <v>279115</v>
      </c>
    </row>
    <row r="541" spans="1:11" x14ac:dyDescent="0.35">
      <c r="A541" t="s">
        <v>142</v>
      </c>
      <c r="B541" t="s">
        <v>2129</v>
      </c>
      <c r="C541" t="s">
        <v>1852</v>
      </c>
      <c r="E541" s="4">
        <v>8178</v>
      </c>
      <c r="I541" s="4">
        <v>8178</v>
      </c>
      <c r="J541">
        <v>8178</v>
      </c>
      <c r="K541" s="4">
        <v>0</v>
      </c>
    </row>
    <row r="542" spans="1:11" x14ac:dyDescent="0.35">
      <c r="A542" t="s">
        <v>142</v>
      </c>
      <c r="B542" t="s">
        <v>2130</v>
      </c>
      <c r="C542" t="s">
        <v>1853</v>
      </c>
      <c r="D542" s="4">
        <v>770</v>
      </c>
      <c r="E542" s="4">
        <v>13652</v>
      </c>
      <c r="I542" s="4">
        <v>14422</v>
      </c>
      <c r="J542" s="4">
        <v>14422</v>
      </c>
      <c r="K542" s="4">
        <v>770</v>
      </c>
    </row>
    <row r="543" spans="1:11" x14ac:dyDescent="0.35">
      <c r="A543" t="s">
        <v>142</v>
      </c>
      <c r="B543" t="s">
        <v>2131</v>
      </c>
      <c r="C543" t="s">
        <v>1854</v>
      </c>
      <c r="D543" s="4">
        <v>1305</v>
      </c>
      <c r="E543" s="4">
        <v>141223</v>
      </c>
      <c r="I543" s="4">
        <v>142528</v>
      </c>
      <c r="J543" s="4">
        <v>142528</v>
      </c>
      <c r="K543" s="4">
        <v>1305</v>
      </c>
    </row>
    <row r="544" spans="1:11" x14ac:dyDescent="0.35">
      <c r="A544" t="s">
        <v>142</v>
      </c>
      <c r="B544" t="s">
        <v>2132</v>
      </c>
      <c r="C544" t="s">
        <v>1855</v>
      </c>
      <c r="D544" s="4">
        <v>11462</v>
      </c>
      <c r="F544" s="4">
        <v>143370</v>
      </c>
      <c r="I544" s="4">
        <v>154832</v>
      </c>
      <c r="J544" s="4">
        <v>11462</v>
      </c>
      <c r="K544" s="4">
        <v>11462</v>
      </c>
    </row>
    <row r="545" spans="1:11" x14ac:dyDescent="0.35">
      <c r="A545" t="s">
        <v>142</v>
      </c>
      <c r="B545" t="s">
        <v>2133</v>
      </c>
      <c r="C545" t="s">
        <v>1856</v>
      </c>
      <c r="D545" s="4">
        <v>9646</v>
      </c>
      <c r="F545" s="4">
        <v>31062</v>
      </c>
      <c r="I545" s="4">
        <v>40708</v>
      </c>
      <c r="J545" s="4">
        <v>9646</v>
      </c>
      <c r="K545" s="4">
        <v>9646</v>
      </c>
    </row>
    <row r="546" spans="1:11" x14ac:dyDescent="0.35">
      <c r="A546" t="s">
        <v>142</v>
      </c>
      <c r="B546" t="s">
        <v>2134</v>
      </c>
      <c r="C546" t="s">
        <v>1857</v>
      </c>
      <c r="D546" s="4">
        <v>2716</v>
      </c>
      <c r="I546" s="4">
        <v>2716</v>
      </c>
      <c r="J546" s="4">
        <v>2716</v>
      </c>
      <c r="K546" s="4">
        <v>2716</v>
      </c>
    </row>
    <row r="547" spans="1:11" x14ac:dyDescent="0.35">
      <c r="A547" t="s">
        <v>142</v>
      </c>
      <c r="B547" t="s">
        <v>2135</v>
      </c>
      <c r="C547" t="s">
        <v>1858</v>
      </c>
      <c r="H547" s="4">
        <v>46757</v>
      </c>
      <c r="I547" s="4">
        <v>46757</v>
      </c>
      <c r="J547">
        <v>0</v>
      </c>
      <c r="K547" s="4">
        <v>0</v>
      </c>
    </row>
    <row r="548" spans="1:11" x14ac:dyDescent="0.35">
      <c r="A548" t="s">
        <v>142</v>
      </c>
      <c r="B548" t="s">
        <v>2136</v>
      </c>
      <c r="C548" t="s">
        <v>1859</v>
      </c>
      <c r="D548" s="4">
        <v>125000</v>
      </c>
      <c r="G548" s="4">
        <v>56114</v>
      </c>
      <c r="H548" s="4">
        <v>175000</v>
      </c>
      <c r="I548" s="4">
        <v>356114</v>
      </c>
      <c r="J548" s="4">
        <v>125000</v>
      </c>
      <c r="K548" s="4">
        <v>125000</v>
      </c>
    </row>
    <row r="549" spans="1:11" x14ac:dyDescent="0.35">
      <c r="A549" t="s">
        <v>142</v>
      </c>
      <c r="B549" t="s">
        <v>2137</v>
      </c>
      <c r="C549" t="s">
        <v>1860</v>
      </c>
      <c r="D549" s="4">
        <v>108703</v>
      </c>
      <c r="I549" s="4">
        <v>108703</v>
      </c>
      <c r="J549" s="4">
        <v>108703</v>
      </c>
      <c r="K549" s="4">
        <v>108703</v>
      </c>
    </row>
    <row r="550" spans="1:11" x14ac:dyDescent="0.35">
      <c r="A550" t="s">
        <v>142</v>
      </c>
      <c r="B550" t="s">
        <v>2138</v>
      </c>
      <c r="C550" t="s">
        <v>1861</v>
      </c>
      <c r="D550" s="4">
        <v>292174</v>
      </c>
      <c r="I550" s="4">
        <v>292174</v>
      </c>
      <c r="J550" s="4">
        <v>292174</v>
      </c>
      <c r="K550" s="4">
        <v>292174</v>
      </c>
    </row>
    <row r="551" spans="1:11" x14ac:dyDescent="0.35">
      <c r="A551" t="s">
        <v>142</v>
      </c>
      <c r="B551" t="s">
        <v>2139</v>
      </c>
      <c r="C551" t="s">
        <v>1862</v>
      </c>
      <c r="H551" s="4">
        <v>170929</v>
      </c>
      <c r="I551" s="4">
        <v>170929</v>
      </c>
      <c r="J551">
        <v>0</v>
      </c>
      <c r="K551" s="4">
        <v>0</v>
      </c>
    </row>
    <row r="552" spans="1:11" x14ac:dyDescent="0.35">
      <c r="A552" t="s">
        <v>142</v>
      </c>
      <c r="B552" t="s">
        <v>2140</v>
      </c>
      <c r="C552" t="s">
        <v>1863</v>
      </c>
      <c r="E552" s="4">
        <v>7780</v>
      </c>
      <c r="I552" s="4">
        <v>7780</v>
      </c>
      <c r="J552">
        <v>7780</v>
      </c>
      <c r="K552" s="4">
        <v>0</v>
      </c>
    </row>
    <row r="553" spans="1:11" x14ac:dyDescent="0.35">
      <c r="A553" t="s">
        <v>142</v>
      </c>
      <c r="B553" t="s">
        <v>2141</v>
      </c>
      <c r="D553" s="4">
        <v>830891</v>
      </c>
      <c r="E553" s="4">
        <v>170833</v>
      </c>
      <c r="F553" s="4">
        <v>174432</v>
      </c>
      <c r="G553" s="4">
        <v>56114</v>
      </c>
      <c r="H553" s="4">
        <v>392685</v>
      </c>
      <c r="I553" s="4">
        <v>1624954</v>
      </c>
      <c r="J553" s="4">
        <v>1001724</v>
      </c>
      <c r="K553" s="4">
        <v>830891</v>
      </c>
    </row>
    <row r="554" spans="1:11" x14ac:dyDescent="0.35">
      <c r="A554" t="s">
        <v>142</v>
      </c>
      <c r="B554" t="s">
        <v>2144</v>
      </c>
      <c r="C554" t="s">
        <v>1866</v>
      </c>
      <c r="I554" s="4">
        <v>0</v>
      </c>
      <c r="J554">
        <v>0</v>
      </c>
      <c r="K554" s="4">
        <v>0</v>
      </c>
    </row>
    <row r="555" spans="1:11" x14ac:dyDescent="0.35">
      <c r="A555" t="s">
        <v>142</v>
      </c>
      <c r="B555" t="s">
        <v>2145</v>
      </c>
      <c r="C555" t="s">
        <v>1867</v>
      </c>
      <c r="D555" s="4">
        <v>1113000</v>
      </c>
      <c r="E555" s="4">
        <v>139061</v>
      </c>
      <c r="F555" s="4">
        <v>9000</v>
      </c>
      <c r="H555" s="4">
        <v>1069349</v>
      </c>
      <c r="I555" s="4">
        <v>2330410</v>
      </c>
      <c r="J555" s="4">
        <v>1252061</v>
      </c>
      <c r="K555" s="4">
        <v>1113000</v>
      </c>
    </row>
    <row r="556" spans="1:11" x14ac:dyDescent="0.35">
      <c r="A556" t="s">
        <v>142</v>
      </c>
      <c r="B556" t="s">
        <v>2146</v>
      </c>
      <c r="C556" t="s">
        <v>1868</v>
      </c>
      <c r="D556" s="4">
        <v>0</v>
      </c>
      <c r="F556" s="4">
        <v>100000</v>
      </c>
      <c r="H556" s="4">
        <v>1280682</v>
      </c>
      <c r="I556" s="4">
        <v>1380682</v>
      </c>
      <c r="J556" s="4">
        <v>0</v>
      </c>
      <c r="K556" s="4">
        <v>0</v>
      </c>
    </row>
    <row r="557" spans="1:11" x14ac:dyDescent="0.35">
      <c r="A557" t="s">
        <v>142</v>
      </c>
      <c r="B557" t="s">
        <v>2173</v>
      </c>
      <c r="C557" t="s">
        <v>1894</v>
      </c>
      <c r="D557" s="4">
        <v>1436</v>
      </c>
      <c r="I557" s="4">
        <v>1436</v>
      </c>
      <c r="J557" s="4">
        <v>1436</v>
      </c>
      <c r="K557" s="4">
        <v>1436</v>
      </c>
    </row>
    <row r="558" spans="1:11" x14ac:dyDescent="0.35">
      <c r="A558" t="s">
        <v>142</v>
      </c>
      <c r="B558" t="s">
        <v>2147</v>
      </c>
      <c r="C558" t="s">
        <v>1869</v>
      </c>
      <c r="H558" s="4">
        <v>672000</v>
      </c>
      <c r="I558" s="4">
        <v>672000</v>
      </c>
      <c r="J558">
        <v>0</v>
      </c>
      <c r="K558" s="4">
        <v>0</v>
      </c>
    </row>
    <row r="559" spans="1:11" x14ac:dyDescent="0.35">
      <c r="A559" t="s">
        <v>142</v>
      </c>
      <c r="B559" t="s">
        <v>2148</v>
      </c>
      <c r="C559" t="s">
        <v>1870</v>
      </c>
      <c r="E559" s="4">
        <v>2217</v>
      </c>
      <c r="F559" s="4">
        <v>1770678</v>
      </c>
      <c r="I559" s="4">
        <v>1772895</v>
      </c>
      <c r="J559">
        <v>2217</v>
      </c>
      <c r="K559" s="4">
        <v>0</v>
      </c>
    </row>
    <row r="560" spans="1:11" x14ac:dyDescent="0.35">
      <c r="A560" t="s">
        <v>142</v>
      </c>
      <c r="B560" t="s">
        <v>2149</v>
      </c>
      <c r="C560" t="s">
        <v>1871</v>
      </c>
      <c r="E560" s="4">
        <v>4330000</v>
      </c>
      <c r="F560" s="4">
        <v>55378</v>
      </c>
      <c r="G560" s="4">
        <v>41767</v>
      </c>
      <c r="H560" s="4">
        <v>73845</v>
      </c>
      <c r="I560" s="4">
        <v>4500990</v>
      </c>
      <c r="J560">
        <v>4330000</v>
      </c>
      <c r="K560" s="4">
        <v>0</v>
      </c>
    </row>
    <row r="561" spans="1:11" x14ac:dyDescent="0.35">
      <c r="A561" t="s">
        <v>142</v>
      </c>
      <c r="B561" t="s">
        <v>2150</v>
      </c>
      <c r="C561" t="s">
        <v>1872</v>
      </c>
      <c r="D561" s="4">
        <v>98000</v>
      </c>
      <c r="I561" s="4">
        <v>98000</v>
      </c>
      <c r="J561" s="4">
        <v>98000</v>
      </c>
      <c r="K561" s="4">
        <v>98000</v>
      </c>
    </row>
    <row r="562" spans="1:11" x14ac:dyDescent="0.35">
      <c r="A562" t="s">
        <v>142</v>
      </c>
      <c r="B562" t="s">
        <v>2153</v>
      </c>
      <c r="C562" t="s">
        <v>1875</v>
      </c>
      <c r="H562" s="4">
        <v>6975</v>
      </c>
      <c r="I562" s="4">
        <v>6975</v>
      </c>
      <c r="J562">
        <v>0</v>
      </c>
      <c r="K562" s="4">
        <v>0</v>
      </c>
    </row>
    <row r="563" spans="1:11" x14ac:dyDescent="0.35">
      <c r="A563" t="s">
        <v>142</v>
      </c>
      <c r="B563" t="s">
        <v>2154</v>
      </c>
      <c r="C563" t="s">
        <v>1876</v>
      </c>
      <c r="D563" s="4">
        <v>31591</v>
      </c>
      <c r="H563" s="4">
        <v>42000</v>
      </c>
      <c r="I563" s="4">
        <v>73591</v>
      </c>
      <c r="J563" s="4">
        <v>31591</v>
      </c>
      <c r="K563" s="4">
        <v>31591</v>
      </c>
    </row>
    <row r="564" spans="1:11" x14ac:dyDescent="0.35">
      <c r="A564" t="s">
        <v>142</v>
      </c>
      <c r="B564" t="s">
        <v>2156</v>
      </c>
      <c r="D564" s="4">
        <v>1244027</v>
      </c>
      <c r="E564" s="4">
        <v>4471278</v>
      </c>
      <c r="F564" s="4">
        <v>1935056</v>
      </c>
      <c r="G564" s="4">
        <v>41767</v>
      </c>
      <c r="H564" s="4">
        <v>3144850</v>
      </c>
      <c r="I564" s="4">
        <v>10836978</v>
      </c>
      <c r="J564" s="4">
        <v>5715305</v>
      </c>
      <c r="K564" s="4">
        <v>1244027</v>
      </c>
    </row>
    <row r="565" spans="1:11" x14ac:dyDescent="0.35">
      <c r="A565" t="s">
        <v>142</v>
      </c>
      <c r="B565" t="s">
        <v>2157</v>
      </c>
      <c r="C565" t="s">
        <v>1879</v>
      </c>
      <c r="D565" s="4">
        <v>214961</v>
      </c>
      <c r="I565" s="4">
        <v>214961</v>
      </c>
      <c r="J565" s="4">
        <v>214961</v>
      </c>
      <c r="K565" s="4">
        <v>214961</v>
      </c>
    </row>
    <row r="566" spans="1:11" x14ac:dyDescent="0.35">
      <c r="A566" t="s">
        <v>142</v>
      </c>
      <c r="B566" t="s">
        <v>2158</v>
      </c>
      <c r="C566" t="s">
        <v>1880</v>
      </c>
      <c r="F566" s="4">
        <v>248094</v>
      </c>
      <c r="I566" s="4">
        <v>248094</v>
      </c>
      <c r="J566">
        <v>0</v>
      </c>
      <c r="K566" s="4">
        <v>0</v>
      </c>
    </row>
    <row r="567" spans="1:11" x14ac:dyDescent="0.35">
      <c r="A567" t="s">
        <v>142</v>
      </c>
      <c r="B567" t="s">
        <v>2159</v>
      </c>
      <c r="C567" t="s">
        <v>1881</v>
      </c>
      <c r="D567" s="4">
        <v>1747</v>
      </c>
      <c r="F567" s="4">
        <v>145013</v>
      </c>
      <c r="I567" s="4">
        <v>146760</v>
      </c>
      <c r="J567" s="4">
        <v>1747</v>
      </c>
      <c r="K567" s="4">
        <v>1747</v>
      </c>
    </row>
    <row r="568" spans="1:11" x14ac:dyDescent="0.35">
      <c r="A568" t="s">
        <v>142</v>
      </c>
      <c r="B568" t="s">
        <v>2160</v>
      </c>
      <c r="C568" t="s">
        <v>1882</v>
      </c>
      <c r="E568" s="4">
        <v>57220</v>
      </c>
      <c r="I568" s="4">
        <v>57220</v>
      </c>
      <c r="J568">
        <v>57220</v>
      </c>
      <c r="K568" s="4">
        <v>0</v>
      </c>
    </row>
    <row r="569" spans="1:11" x14ac:dyDescent="0.35">
      <c r="A569" t="s">
        <v>142</v>
      </c>
      <c r="B569" t="s">
        <v>2163</v>
      </c>
      <c r="D569" s="4">
        <v>216708</v>
      </c>
      <c r="E569" s="4">
        <v>57220</v>
      </c>
      <c r="F569" s="4">
        <v>393106</v>
      </c>
      <c r="I569" s="4">
        <v>667034</v>
      </c>
      <c r="J569" s="4">
        <v>273928</v>
      </c>
      <c r="K569" s="4">
        <v>216708</v>
      </c>
    </row>
    <row r="570" spans="1:11" x14ac:dyDescent="0.35">
      <c r="A570" t="s">
        <v>142</v>
      </c>
      <c r="B570" t="s">
        <v>2164</v>
      </c>
      <c r="C570" t="s">
        <v>1886</v>
      </c>
      <c r="D570" s="4">
        <v>23566</v>
      </c>
      <c r="I570" s="4">
        <v>23566</v>
      </c>
      <c r="J570" s="4">
        <v>23566</v>
      </c>
      <c r="K570" s="4">
        <v>23566</v>
      </c>
    </row>
    <row r="571" spans="1:11" x14ac:dyDescent="0.35">
      <c r="A571" t="s">
        <v>142</v>
      </c>
      <c r="B571" t="s">
        <v>2165</v>
      </c>
      <c r="D571" s="4">
        <v>23566</v>
      </c>
      <c r="I571" s="4">
        <v>23566</v>
      </c>
      <c r="J571" s="4">
        <v>23566</v>
      </c>
      <c r="K571" s="4">
        <v>23566</v>
      </c>
    </row>
    <row r="572" spans="1:11" x14ac:dyDescent="0.35">
      <c r="A572" t="s">
        <v>142</v>
      </c>
      <c r="B572" t="s">
        <v>2166</v>
      </c>
      <c r="C572" t="s">
        <v>1888</v>
      </c>
      <c r="H572" s="4">
        <v>76800</v>
      </c>
      <c r="I572" s="4">
        <v>76800</v>
      </c>
      <c r="J572">
        <v>0</v>
      </c>
      <c r="K572" s="4">
        <v>0</v>
      </c>
    </row>
    <row r="573" spans="1:11" x14ac:dyDescent="0.35">
      <c r="A573" t="s">
        <v>142</v>
      </c>
      <c r="B573" t="s">
        <v>2167</v>
      </c>
      <c r="C573" t="s">
        <v>1889</v>
      </c>
      <c r="F573" s="4">
        <v>42000</v>
      </c>
      <c r="I573" s="4">
        <v>42000</v>
      </c>
      <c r="J573">
        <v>0</v>
      </c>
      <c r="K573" s="4">
        <v>0</v>
      </c>
    </row>
    <row r="574" spans="1:11" x14ac:dyDescent="0.35">
      <c r="A574" t="s">
        <v>142</v>
      </c>
      <c r="B574" t="s">
        <v>2168</v>
      </c>
      <c r="C574" t="s">
        <v>1890</v>
      </c>
      <c r="F574" s="4">
        <v>30000</v>
      </c>
      <c r="I574" s="4">
        <v>30000</v>
      </c>
      <c r="J574">
        <v>0</v>
      </c>
      <c r="K574" s="4">
        <v>0</v>
      </c>
    </row>
    <row r="575" spans="1:11" x14ac:dyDescent="0.35">
      <c r="A575" t="s">
        <v>142</v>
      </c>
      <c r="B575" t="s">
        <v>2169</v>
      </c>
      <c r="F575" s="4">
        <v>72000</v>
      </c>
      <c r="H575" s="4">
        <v>76800</v>
      </c>
      <c r="I575" s="4">
        <v>148800</v>
      </c>
      <c r="J575">
        <v>0</v>
      </c>
      <c r="K575" s="4">
        <v>0</v>
      </c>
    </row>
    <row r="576" spans="1:11" x14ac:dyDescent="0.35">
      <c r="A576" t="s">
        <v>142</v>
      </c>
      <c r="B576" t="s">
        <v>2170</v>
      </c>
      <c r="D576" s="4">
        <v>22362507</v>
      </c>
      <c r="E576" s="4">
        <v>4981335</v>
      </c>
      <c r="F576" s="4">
        <v>7642907</v>
      </c>
      <c r="G576" s="4">
        <v>1702068</v>
      </c>
      <c r="H576" s="4">
        <v>4362663</v>
      </c>
      <c r="I576" s="4">
        <v>41051481</v>
      </c>
      <c r="J576" s="4">
        <f>SUM(D576,E576)</f>
        <v>27343842</v>
      </c>
      <c r="K576" s="4">
        <v>22362507</v>
      </c>
    </row>
    <row r="577" spans="1:11" x14ac:dyDescent="0.35">
      <c r="A577" t="s">
        <v>147</v>
      </c>
      <c r="B577" t="s">
        <v>2118</v>
      </c>
      <c r="C577" t="s">
        <v>1843</v>
      </c>
      <c r="D577" s="4">
        <v>41863451</v>
      </c>
      <c r="E577" s="4">
        <v>5312975</v>
      </c>
      <c r="F577" s="4">
        <v>26520200</v>
      </c>
      <c r="I577" s="4">
        <v>73696627</v>
      </c>
      <c r="J577" s="4">
        <v>47176426</v>
      </c>
      <c r="K577" s="4">
        <v>41863451</v>
      </c>
    </row>
    <row r="578" spans="1:11" x14ac:dyDescent="0.35">
      <c r="A578" t="s">
        <v>147</v>
      </c>
      <c r="B578" t="s">
        <v>2119</v>
      </c>
      <c r="C578" t="s">
        <v>1844</v>
      </c>
      <c r="D578" s="4">
        <v>5289321</v>
      </c>
      <c r="E578" s="4">
        <v>753022</v>
      </c>
      <c r="F578" s="4">
        <v>707397</v>
      </c>
      <c r="H578" s="4">
        <v>1690803</v>
      </c>
      <c r="I578" s="4">
        <v>8440544</v>
      </c>
      <c r="J578" s="4">
        <v>6042343</v>
      </c>
      <c r="K578" s="4">
        <v>5289321</v>
      </c>
    </row>
    <row r="579" spans="1:11" x14ac:dyDescent="0.35">
      <c r="A579" t="s">
        <v>147</v>
      </c>
      <c r="B579" t="s">
        <v>2120</v>
      </c>
      <c r="C579" t="s">
        <v>1845</v>
      </c>
      <c r="D579" s="4">
        <v>5793934</v>
      </c>
      <c r="I579" s="4">
        <v>5793934</v>
      </c>
      <c r="J579" s="4">
        <v>5793934</v>
      </c>
      <c r="K579" s="4">
        <v>5793934</v>
      </c>
    </row>
    <row r="580" spans="1:11" x14ac:dyDescent="0.35">
      <c r="A580" t="s">
        <v>147</v>
      </c>
      <c r="B580" t="s">
        <v>2121</v>
      </c>
      <c r="D580" s="4">
        <v>52946706</v>
      </c>
      <c r="E580" s="4">
        <v>6065997</v>
      </c>
      <c r="F580" s="4">
        <v>27227597</v>
      </c>
      <c r="H580" s="4">
        <v>1690803</v>
      </c>
      <c r="I580" s="4">
        <v>87931104</v>
      </c>
      <c r="J580" s="4">
        <v>59012703</v>
      </c>
      <c r="K580" s="4">
        <v>52946706</v>
      </c>
    </row>
    <row r="581" spans="1:11" x14ac:dyDescent="0.35">
      <c r="A581" t="s">
        <v>147</v>
      </c>
      <c r="B581" t="s">
        <v>2122</v>
      </c>
      <c r="C581" t="s">
        <v>1846</v>
      </c>
      <c r="D581" s="4">
        <v>19630367</v>
      </c>
      <c r="F581" s="4">
        <v>270000</v>
      </c>
      <c r="G581" s="4">
        <v>5222185</v>
      </c>
      <c r="H581" s="4">
        <v>4425840</v>
      </c>
      <c r="I581" s="4">
        <v>29548392</v>
      </c>
      <c r="J581" s="4">
        <v>19630367</v>
      </c>
      <c r="K581" s="4">
        <v>19630367</v>
      </c>
    </row>
    <row r="582" spans="1:11" x14ac:dyDescent="0.35">
      <c r="A582" t="s">
        <v>147</v>
      </c>
      <c r="B582" t="s">
        <v>2123</v>
      </c>
      <c r="C582" t="s">
        <v>1847</v>
      </c>
      <c r="D582" s="4">
        <v>23708164</v>
      </c>
      <c r="F582" s="4">
        <v>1959460</v>
      </c>
      <c r="I582" s="4">
        <v>25667624</v>
      </c>
      <c r="J582" s="4">
        <v>23708164</v>
      </c>
      <c r="K582" s="4">
        <v>23708164</v>
      </c>
    </row>
    <row r="583" spans="1:11" x14ac:dyDescent="0.35">
      <c r="A583" t="s">
        <v>147</v>
      </c>
      <c r="B583" t="s">
        <v>2124</v>
      </c>
      <c r="C583" t="s">
        <v>1848</v>
      </c>
      <c r="D583" s="4">
        <v>104264</v>
      </c>
      <c r="I583" s="4">
        <v>104264</v>
      </c>
      <c r="J583" s="4">
        <v>104264</v>
      </c>
      <c r="K583" s="4">
        <v>104264</v>
      </c>
    </row>
    <row r="584" spans="1:11" x14ac:dyDescent="0.35">
      <c r="A584" t="s">
        <v>147</v>
      </c>
      <c r="B584" t="s">
        <v>2125</v>
      </c>
      <c r="D584" s="4">
        <v>43442795</v>
      </c>
      <c r="F584" s="4">
        <v>2229460</v>
      </c>
      <c r="G584" s="4">
        <v>5222185</v>
      </c>
      <c r="H584" s="4">
        <v>4425840</v>
      </c>
      <c r="I584" s="4">
        <v>55320279</v>
      </c>
      <c r="J584" s="4">
        <v>43442795</v>
      </c>
      <c r="K584" s="4">
        <v>43442795</v>
      </c>
    </row>
    <row r="585" spans="1:11" x14ac:dyDescent="0.35">
      <c r="A585" t="s">
        <v>147</v>
      </c>
      <c r="B585" t="s">
        <v>2126</v>
      </c>
      <c r="C585" t="s">
        <v>1850</v>
      </c>
      <c r="D585" s="4">
        <v>2400000</v>
      </c>
      <c r="E585" s="4">
        <v>8800000</v>
      </c>
      <c r="I585" s="4">
        <v>11200000</v>
      </c>
      <c r="J585" s="4">
        <v>11200000</v>
      </c>
      <c r="K585" s="4">
        <v>2400000</v>
      </c>
    </row>
    <row r="586" spans="1:11" x14ac:dyDescent="0.35">
      <c r="A586" t="s">
        <v>147</v>
      </c>
      <c r="B586" t="s">
        <v>2127</v>
      </c>
      <c r="D586" s="4">
        <v>2400000</v>
      </c>
      <c r="E586" s="4">
        <v>8800000</v>
      </c>
      <c r="I586" s="4">
        <v>11200000</v>
      </c>
      <c r="J586" s="4">
        <v>11200000</v>
      </c>
      <c r="K586" s="4">
        <v>2400000</v>
      </c>
    </row>
    <row r="587" spans="1:11" x14ac:dyDescent="0.35">
      <c r="A587" t="s">
        <v>147</v>
      </c>
      <c r="B587" t="s">
        <v>2128</v>
      </c>
      <c r="C587" t="s">
        <v>1851</v>
      </c>
      <c r="D587" s="4">
        <v>1125556</v>
      </c>
      <c r="E587" s="4">
        <v>490239</v>
      </c>
      <c r="I587" s="4">
        <v>1615795</v>
      </c>
      <c r="J587" s="4">
        <v>1615795</v>
      </c>
      <c r="K587" s="4">
        <v>1125556</v>
      </c>
    </row>
    <row r="588" spans="1:11" x14ac:dyDescent="0.35">
      <c r="A588" t="s">
        <v>147</v>
      </c>
      <c r="B588" t="s">
        <v>2129</v>
      </c>
      <c r="C588" t="s">
        <v>1852</v>
      </c>
      <c r="D588" s="4">
        <v>12422</v>
      </c>
      <c r="E588" s="4">
        <v>21807</v>
      </c>
      <c r="I588" s="4">
        <v>34229</v>
      </c>
      <c r="J588" s="4">
        <v>34229</v>
      </c>
      <c r="K588" s="4">
        <v>12422</v>
      </c>
    </row>
    <row r="589" spans="1:11" x14ac:dyDescent="0.35">
      <c r="A589" t="s">
        <v>147</v>
      </c>
      <c r="B589" t="s">
        <v>2130</v>
      </c>
      <c r="C589" t="s">
        <v>1853</v>
      </c>
      <c r="D589" s="4">
        <v>1539</v>
      </c>
      <c r="E589" s="4">
        <v>28843</v>
      </c>
      <c r="I589" s="4">
        <v>30382</v>
      </c>
      <c r="J589" s="4">
        <v>30382</v>
      </c>
      <c r="K589" s="4">
        <v>1539</v>
      </c>
    </row>
    <row r="590" spans="1:11" x14ac:dyDescent="0.35">
      <c r="A590" t="s">
        <v>147</v>
      </c>
      <c r="B590" t="s">
        <v>2172</v>
      </c>
      <c r="C590" t="s">
        <v>1893</v>
      </c>
      <c r="E590" s="4">
        <v>5973</v>
      </c>
      <c r="I590" s="4">
        <v>5973</v>
      </c>
      <c r="J590">
        <v>5973</v>
      </c>
      <c r="K590" s="4">
        <v>0</v>
      </c>
    </row>
    <row r="591" spans="1:11" x14ac:dyDescent="0.35">
      <c r="A591" t="s">
        <v>147</v>
      </c>
      <c r="B591" t="s">
        <v>2182</v>
      </c>
      <c r="C591" t="s">
        <v>1903</v>
      </c>
      <c r="D591" s="4">
        <v>4508</v>
      </c>
      <c r="I591" s="4">
        <v>4508</v>
      </c>
      <c r="J591" s="4">
        <v>4508</v>
      </c>
      <c r="K591" s="4">
        <v>4508</v>
      </c>
    </row>
    <row r="592" spans="1:11" x14ac:dyDescent="0.35">
      <c r="A592" t="s">
        <v>147</v>
      </c>
      <c r="B592" t="s">
        <v>2131</v>
      </c>
      <c r="C592" t="s">
        <v>1854</v>
      </c>
      <c r="D592" s="4">
        <v>13440</v>
      </c>
      <c r="F592" s="4">
        <v>941485</v>
      </c>
      <c r="I592" s="4">
        <v>954925</v>
      </c>
      <c r="J592" s="4">
        <v>13440</v>
      </c>
      <c r="K592" s="4">
        <v>13440</v>
      </c>
    </row>
    <row r="593" spans="1:11" x14ac:dyDescent="0.35">
      <c r="A593" t="s">
        <v>147</v>
      </c>
      <c r="B593" t="s">
        <v>2132</v>
      </c>
      <c r="C593" t="s">
        <v>1855</v>
      </c>
      <c r="D593" s="4">
        <v>94107</v>
      </c>
      <c r="F593" s="4">
        <v>917264</v>
      </c>
      <c r="I593" s="4">
        <v>1011371</v>
      </c>
      <c r="J593" s="4">
        <v>94107</v>
      </c>
      <c r="K593" s="4">
        <v>94107</v>
      </c>
    </row>
    <row r="594" spans="1:11" x14ac:dyDescent="0.35">
      <c r="A594" t="s">
        <v>147</v>
      </c>
      <c r="B594" t="s">
        <v>2133</v>
      </c>
      <c r="C594" t="s">
        <v>1856</v>
      </c>
      <c r="D594" s="4">
        <v>3859</v>
      </c>
      <c r="F594" s="4">
        <v>18637</v>
      </c>
      <c r="I594" s="4">
        <v>22496</v>
      </c>
      <c r="J594" s="4">
        <v>3859</v>
      </c>
      <c r="K594" s="4">
        <v>3859</v>
      </c>
    </row>
    <row r="595" spans="1:11" x14ac:dyDescent="0.35">
      <c r="A595" t="s">
        <v>147</v>
      </c>
      <c r="B595" t="s">
        <v>2134</v>
      </c>
      <c r="C595" t="s">
        <v>1857</v>
      </c>
      <c r="D595" s="4">
        <v>89662</v>
      </c>
      <c r="F595" s="4">
        <v>39380</v>
      </c>
      <c r="I595" s="4">
        <v>129041</v>
      </c>
      <c r="J595" s="4">
        <v>89662</v>
      </c>
      <c r="K595" s="4">
        <v>89662</v>
      </c>
    </row>
    <row r="596" spans="1:11" x14ac:dyDescent="0.35">
      <c r="A596" t="s">
        <v>147</v>
      </c>
      <c r="B596" t="s">
        <v>2135</v>
      </c>
      <c r="C596" t="s">
        <v>1858</v>
      </c>
      <c r="E596" s="4">
        <v>68375</v>
      </c>
      <c r="I596" s="4">
        <v>68375</v>
      </c>
      <c r="J596">
        <v>68375</v>
      </c>
      <c r="K596" s="4">
        <v>0</v>
      </c>
    </row>
    <row r="597" spans="1:11" x14ac:dyDescent="0.35">
      <c r="A597" t="s">
        <v>147</v>
      </c>
      <c r="B597" t="s">
        <v>2136</v>
      </c>
      <c r="C597" t="s">
        <v>1859</v>
      </c>
      <c r="E597" s="4">
        <v>527116</v>
      </c>
      <c r="G597" s="4">
        <v>112228</v>
      </c>
      <c r="H597" s="4">
        <v>700000</v>
      </c>
      <c r="I597" s="4">
        <v>1339344</v>
      </c>
      <c r="J597">
        <v>527116</v>
      </c>
      <c r="K597" s="4">
        <v>0</v>
      </c>
    </row>
    <row r="598" spans="1:11" x14ac:dyDescent="0.35">
      <c r="A598" t="s">
        <v>147</v>
      </c>
      <c r="B598" t="s">
        <v>2137</v>
      </c>
      <c r="C598" t="s">
        <v>1860</v>
      </c>
      <c r="D598" s="4">
        <v>1521842</v>
      </c>
      <c r="I598" s="4">
        <v>1521842</v>
      </c>
      <c r="J598" s="4">
        <v>1521842</v>
      </c>
      <c r="K598" s="4">
        <v>1521842</v>
      </c>
    </row>
    <row r="599" spans="1:11" x14ac:dyDescent="0.35">
      <c r="A599" t="s">
        <v>147</v>
      </c>
      <c r="B599" t="s">
        <v>2138</v>
      </c>
      <c r="C599" t="s">
        <v>1861</v>
      </c>
      <c r="D599" s="4">
        <v>317207</v>
      </c>
      <c r="E599" s="4">
        <v>130580</v>
      </c>
      <c r="I599" s="4">
        <v>447788</v>
      </c>
      <c r="J599" s="4">
        <v>447787</v>
      </c>
      <c r="K599" s="4">
        <v>317207</v>
      </c>
    </row>
    <row r="600" spans="1:11" x14ac:dyDescent="0.35">
      <c r="A600" t="s">
        <v>147</v>
      </c>
      <c r="B600" t="s">
        <v>2139</v>
      </c>
      <c r="C600" t="s">
        <v>1862</v>
      </c>
      <c r="H600" s="4">
        <v>2563928</v>
      </c>
      <c r="I600" s="4">
        <v>2563928</v>
      </c>
      <c r="J600">
        <v>0</v>
      </c>
      <c r="K600" s="4">
        <v>0</v>
      </c>
    </row>
    <row r="601" spans="1:11" x14ac:dyDescent="0.35">
      <c r="A601" t="s">
        <v>147</v>
      </c>
      <c r="B601" t="s">
        <v>2141</v>
      </c>
      <c r="D601" s="4">
        <v>3184141</v>
      </c>
      <c r="E601" s="4">
        <v>1272934</v>
      </c>
      <c r="F601" s="4">
        <v>1916767</v>
      </c>
      <c r="G601" s="4">
        <v>112228</v>
      </c>
      <c r="H601" s="4">
        <v>3263928</v>
      </c>
      <c r="I601" s="4">
        <v>9749998</v>
      </c>
      <c r="J601" s="4">
        <v>4457075</v>
      </c>
      <c r="K601" s="4">
        <v>3184141</v>
      </c>
    </row>
    <row r="602" spans="1:11" x14ac:dyDescent="0.35">
      <c r="A602" t="s">
        <v>147</v>
      </c>
      <c r="B602" t="s">
        <v>2142</v>
      </c>
      <c r="C602" t="s">
        <v>1864</v>
      </c>
      <c r="E602" s="4">
        <v>11158</v>
      </c>
      <c r="I602" s="4">
        <v>11158</v>
      </c>
      <c r="J602">
        <v>11158</v>
      </c>
      <c r="K602" s="4">
        <v>0</v>
      </c>
    </row>
    <row r="603" spans="1:11" x14ac:dyDescent="0.35">
      <c r="A603" t="s">
        <v>147</v>
      </c>
      <c r="B603" t="s">
        <v>2143</v>
      </c>
      <c r="C603" t="s">
        <v>1865</v>
      </c>
      <c r="E603" s="4">
        <v>0</v>
      </c>
      <c r="H603" s="4">
        <v>21597</v>
      </c>
      <c r="I603" s="4">
        <v>21597</v>
      </c>
      <c r="J603">
        <v>0</v>
      </c>
      <c r="K603" s="4">
        <v>0</v>
      </c>
    </row>
    <row r="604" spans="1:11" x14ac:dyDescent="0.35">
      <c r="A604" t="s">
        <v>147</v>
      </c>
      <c r="B604" t="s">
        <v>2144</v>
      </c>
      <c r="C604" t="s">
        <v>1866</v>
      </c>
      <c r="I604" s="4">
        <v>0</v>
      </c>
      <c r="J604">
        <v>0</v>
      </c>
      <c r="K604" s="4">
        <v>0</v>
      </c>
    </row>
    <row r="605" spans="1:11" x14ac:dyDescent="0.35">
      <c r="A605" t="s">
        <v>147</v>
      </c>
      <c r="B605" t="s">
        <v>2145</v>
      </c>
      <c r="C605" t="s">
        <v>1867</v>
      </c>
      <c r="D605" s="4">
        <v>1750000</v>
      </c>
      <c r="E605" s="4">
        <v>54000</v>
      </c>
      <c r="H605" s="4">
        <v>3424234</v>
      </c>
      <c r="I605" s="4">
        <v>5228234</v>
      </c>
      <c r="J605" s="4">
        <v>1804000</v>
      </c>
      <c r="K605" s="4">
        <v>1750000</v>
      </c>
    </row>
    <row r="606" spans="1:11" x14ac:dyDescent="0.35">
      <c r="A606" t="s">
        <v>147</v>
      </c>
      <c r="B606" t="s">
        <v>2146</v>
      </c>
      <c r="C606" t="s">
        <v>1868</v>
      </c>
      <c r="F606" s="4">
        <v>42075</v>
      </c>
      <c r="H606" s="4">
        <v>3323773</v>
      </c>
      <c r="I606" s="4">
        <v>3365848</v>
      </c>
      <c r="J606">
        <v>0</v>
      </c>
      <c r="K606" s="4">
        <v>0</v>
      </c>
    </row>
    <row r="607" spans="1:11" x14ac:dyDescent="0.35">
      <c r="A607" t="s">
        <v>147</v>
      </c>
      <c r="B607" t="s">
        <v>2173</v>
      </c>
      <c r="C607" t="s">
        <v>1894</v>
      </c>
      <c r="D607" s="4">
        <v>7201</v>
      </c>
      <c r="I607" s="4">
        <v>7201</v>
      </c>
      <c r="J607" s="4">
        <v>7201</v>
      </c>
      <c r="K607" s="4">
        <v>7201</v>
      </c>
    </row>
    <row r="608" spans="1:11" x14ac:dyDescent="0.35">
      <c r="A608" t="s">
        <v>147</v>
      </c>
      <c r="B608" t="s">
        <v>2147</v>
      </c>
      <c r="C608" t="s">
        <v>1869</v>
      </c>
      <c r="H608" s="4">
        <v>1209600</v>
      </c>
      <c r="I608" s="4">
        <v>1209600</v>
      </c>
      <c r="J608">
        <v>0</v>
      </c>
      <c r="K608" s="4">
        <v>0</v>
      </c>
    </row>
    <row r="609" spans="1:11" x14ac:dyDescent="0.35">
      <c r="A609" t="s">
        <v>147</v>
      </c>
      <c r="B609" t="s">
        <v>2148</v>
      </c>
      <c r="C609" t="s">
        <v>1870</v>
      </c>
      <c r="D609" s="4">
        <v>6869</v>
      </c>
      <c r="E609" s="4">
        <v>58529</v>
      </c>
      <c r="F609" s="4">
        <v>8440232</v>
      </c>
      <c r="G609" s="4">
        <v>19259</v>
      </c>
      <c r="H609" s="4">
        <v>251747</v>
      </c>
      <c r="I609" s="4">
        <v>8776636</v>
      </c>
      <c r="J609" s="4">
        <v>65398</v>
      </c>
      <c r="K609" s="4">
        <v>6869</v>
      </c>
    </row>
    <row r="610" spans="1:11" x14ac:dyDescent="0.35">
      <c r="A610" t="s">
        <v>147</v>
      </c>
      <c r="B610" t="s">
        <v>2149</v>
      </c>
      <c r="C610" t="s">
        <v>1871</v>
      </c>
      <c r="D610" s="4">
        <v>71838</v>
      </c>
      <c r="E610" s="4">
        <v>43341</v>
      </c>
      <c r="F610" s="4">
        <v>8660000</v>
      </c>
      <c r="G610" s="4">
        <v>97919</v>
      </c>
      <c r="H610" s="4">
        <v>29817</v>
      </c>
      <c r="I610" s="4">
        <v>8902916</v>
      </c>
      <c r="J610" s="4">
        <v>115179</v>
      </c>
      <c r="K610" s="4">
        <v>71838</v>
      </c>
    </row>
    <row r="611" spans="1:11" x14ac:dyDescent="0.35">
      <c r="A611" t="s">
        <v>147</v>
      </c>
      <c r="B611" t="s">
        <v>2150</v>
      </c>
      <c r="C611" t="s">
        <v>1872</v>
      </c>
      <c r="D611" s="4">
        <v>294000</v>
      </c>
      <c r="E611" s="4">
        <v>49000</v>
      </c>
      <c r="I611" s="4">
        <v>343000</v>
      </c>
      <c r="J611" s="4">
        <v>343000</v>
      </c>
      <c r="K611" s="4">
        <v>294000</v>
      </c>
    </row>
    <row r="612" spans="1:11" x14ac:dyDescent="0.35">
      <c r="A612" t="s">
        <v>147</v>
      </c>
      <c r="B612" t="s">
        <v>2153</v>
      </c>
      <c r="C612" t="s">
        <v>1875</v>
      </c>
      <c r="H612" s="4">
        <v>24411</v>
      </c>
      <c r="I612" s="4">
        <v>24411</v>
      </c>
      <c r="J612">
        <v>0</v>
      </c>
      <c r="K612" s="4">
        <v>0</v>
      </c>
    </row>
    <row r="613" spans="1:11" x14ac:dyDescent="0.35">
      <c r="A613" t="s">
        <v>147</v>
      </c>
      <c r="B613" t="s">
        <v>2154</v>
      </c>
      <c r="C613" t="s">
        <v>1876</v>
      </c>
      <c r="D613" s="4">
        <v>150600</v>
      </c>
      <c r="H613" s="4">
        <v>323400</v>
      </c>
      <c r="I613" s="4">
        <v>474000</v>
      </c>
      <c r="J613" s="4">
        <v>150600</v>
      </c>
      <c r="K613" s="4">
        <v>150600</v>
      </c>
    </row>
    <row r="614" spans="1:11" x14ac:dyDescent="0.35">
      <c r="A614" t="s">
        <v>147</v>
      </c>
      <c r="B614" t="s">
        <v>2155</v>
      </c>
      <c r="C614" t="s">
        <v>1877</v>
      </c>
      <c r="D614" s="4">
        <v>24390</v>
      </c>
      <c r="I614" s="4">
        <v>24390</v>
      </c>
      <c r="J614" s="4">
        <v>24390</v>
      </c>
      <c r="K614" s="4">
        <v>24390</v>
      </c>
    </row>
    <row r="615" spans="1:11" x14ac:dyDescent="0.35">
      <c r="A615" t="s">
        <v>147</v>
      </c>
      <c r="B615" t="s">
        <v>2156</v>
      </c>
      <c r="D615" s="4">
        <v>2304899</v>
      </c>
      <c r="E615" s="4">
        <v>216028</v>
      </c>
      <c r="F615" s="4">
        <v>17142306</v>
      </c>
      <c r="G615" s="4">
        <v>117178</v>
      </c>
      <c r="H615" s="4">
        <v>8608580</v>
      </c>
      <c r="I615" s="4">
        <v>28388991</v>
      </c>
      <c r="J615" s="4">
        <v>2520927</v>
      </c>
      <c r="K615" s="4">
        <v>2304899</v>
      </c>
    </row>
    <row r="616" spans="1:11" x14ac:dyDescent="0.35">
      <c r="A616" t="s">
        <v>147</v>
      </c>
      <c r="B616" t="s">
        <v>2157</v>
      </c>
      <c r="C616" t="s">
        <v>1879</v>
      </c>
      <c r="D616" s="4">
        <v>4524158</v>
      </c>
      <c r="I616" s="4">
        <v>4524158</v>
      </c>
      <c r="J616" s="4">
        <v>4524158</v>
      </c>
      <c r="K616" s="4">
        <v>4524158</v>
      </c>
    </row>
    <row r="617" spans="1:11" x14ac:dyDescent="0.35">
      <c r="A617" t="s">
        <v>147</v>
      </c>
      <c r="B617" t="s">
        <v>2158</v>
      </c>
      <c r="C617" t="s">
        <v>1880</v>
      </c>
      <c r="D617" s="4">
        <v>365449</v>
      </c>
      <c r="I617" s="4">
        <v>365449</v>
      </c>
      <c r="J617" s="4">
        <v>365449</v>
      </c>
      <c r="K617" s="4">
        <v>365449</v>
      </c>
    </row>
    <row r="618" spans="1:11" x14ac:dyDescent="0.35">
      <c r="A618" t="s">
        <v>147</v>
      </c>
      <c r="B618" t="s">
        <v>2159</v>
      </c>
      <c r="C618" t="s">
        <v>1881</v>
      </c>
      <c r="D618" s="4">
        <v>3507014</v>
      </c>
      <c r="I618" s="4">
        <v>3507014</v>
      </c>
      <c r="J618" s="4">
        <v>3507014</v>
      </c>
      <c r="K618" s="4">
        <v>3507014</v>
      </c>
    </row>
    <row r="619" spans="1:11" x14ac:dyDescent="0.35">
      <c r="A619" t="s">
        <v>147</v>
      </c>
      <c r="B619" t="s">
        <v>2174</v>
      </c>
      <c r="C619" t="s">
        <v>1895</v>
      </c>
      <c r="D619" s="4">
        <v>170100</v>
      </c>
      <c r="I619" s="4">
        <v>170100</v>
      </c>
      <c r="J619" s="4">
        <v>170100</v>
      </c>
      <c r="K619" s="4">
        <v>170100</v>
      </c>
    </row>
    <row r="620" spans="1:11" x14ac:dyDescent="0.35">
      <c r="A620" t="s">
        <v>147</v>
      </c>
      <c r="B620" t="s">
        <v>2160</v>
      </c>
      <c r="C620" t="s">
        <v>1882</v>
      </c>
      <c r="F620" s="4">
        <v>154054</v>
      </c>
      <c r="I620" s="4">
        <v>154054</v>
      </c>
      <c r="J620">
        <v>0</v>
      </c>
      <c r="K620" s="4">
        <v>0</v>
      </c>
    </row>
    <row r="621" spans="1:11" x14ac:dyDescent="0.35">
      <c r="A621" t="s">
        <v>147</v>
      </c>
      <c r="B621" t="s">
        <v>2161</v>
      </c>
      <c r="C621" t="s">
        <v>1883</v>
      </c>
      <c r="D621" s="4">
        <v>24594</v>
      </c>
      <c r="I621" s="4">
        <v>24594</v>
      </c>
      <c r="J621" s="4">
        <v>24594</v>
      </c>
      <c r="K621" s="4">
        <v>24594</v>
      </c>
    </row>
    <row r="622" spans="1:11" x14ac:dyDescent="0.35">
      <c r="A622" t="s">
        <v>147</v>
      </c>
      <c r="B622" t="s">
        <v>2163</v>
      </c>
      <c r="D622" s="4">
        <v>8591314</v>
      </c>
      <c r="F622" s="4">
        <v>154054</v>
      </c>
      <c r="I622" s="4">
        <v>8745368</v>
      </c>
      <c r="J622" s="4">
        <v>8591314</v>
      </c>
      <c r="K622" s="4">
        <v>8591314</v>
      </c>
    </row>
    <row r="623" spans="1:11" x14ac:dyDescent="0.35">
      <c r="A623" t="s">
        <v>147</v>
      </c>
      <c r="B623" t="s">
        <v>2164</v>
      </c>
      <c r="C623" t="s">
        <v>1886</v>
      </c>
      <c r="D623" s="4">
        <v>188528</v>
      </c>
      <c r="I623" s="4">
        <v>188528</v>
      </c>
      <c r="J623" s="4">
        <v>188528</v>
      </c>
      <c r="K623" s="4">
        <v>188528</v>
      </c>
    </row>
    <row r="624" spans="1:11" x14ac:dyDescent="0.35">
      <c r="A624" t="s">
        <v>147</v>
      </c>
      <c r="B624" t="s">
        <v>2165</v>
      </c>
      <c r="D624" s="4">
        <v>188528</v>
      </c>
      <c r="I624" s="4">
        <v>188528</v>
      </c>
      <c r="J624" s="4">
        <v>188528</v>
      </c>
      <c r="K624" s="4">
        <v>188528</v>
      </c>
    </row>
    <row r="625" spans="1:11" x14ac:dyDescent="0.35">
      <c r="A625" t="s">
        <v>147</v>
      </c>
      <c r="B625" t="s">
        <v>2183</v>
      </c>
      <c r="C625" t="s">
        <v>1904</v>
      </c>
      <c r="D625" s="4">
        <v>250000</v>
      </c>
      <c r="I625" s="4">
        <v>250000</v>
      </c>
      <c r="J625" s="4">
        <v>250000</v>
      </c>
      <c r="K625" s="4">
        <v>250000</v>
      </c>
    </row>
    <row r="626" spans="1:11" x14ac:dyDescent="0.35">
      <c r="A626" t="s">
        <v>147</v>
      </c>
      <c r="B626" t="s">
        <v>2166</v>
      </c>
      <c r="C626" t="s">
        <v>1888</v>
      </c>
      <c r="H626" s="4">
        <v>960000</v>
      </c>
      <c r="I626" s="4">
        <v>960000</v>
      </c>
      <c r="J626">
        <v>0</v>
      </c>
      <c r="K626" s="4">
        <v>0</v>
      </c>
    </row>
    <row r="627" spans="1:11" x14ac:dyDescent="0.35">
      <c r="A627" t="s">
        <v>147</v>
      </c>
      <c r="B627" t="s">
        <v>2180</v>
      </c>
      <c r="C627" t="s">
        <v>1901</v>
      </c>
      <c r="F627" s="4">
        <v>525000</v>
      </c>
      <c r="I627" s="4">
        <v>525000</v>
      </c>
      <c r="J627">
        <v>0</v>
      </c>
      <c r="K627" s="4">
        <v>0</v>
      </c>
    </row>
    <row r="628" spans="1:11" x14ac:dyDescent="0.35">
      <c r="A628" t="s">
        <v>147</v>
      </c>
      <c r="B628" t="s">
        <v>2167</v>
      </c>
      <c r="C628" t="s">
        <v>1889</v>
      </c>
      <c r="F628" s="4">
        <v>1680000</v>
      </c>
      <c r="I628" s="4">
        <v>1680000</v>
      </c>
      <c r="J628">
        <v>0</v>
      </c>
      <c r="K628" s="4">
        <v>0</v>
      </c>
    </row>
    <row r="629" spans="1:11" x14ac:dyDescent="0.35">
      <c r="A629" t="s">
        <v>147</v>
      </c>
      <c r="B629" t="s">
        <v>2168</v>
      </c>
      <c r="C629" t="s">
        <v>1890</v>
      </c>
      <c r="F629" s="4">
        <v>600000</v>
      </c>
      <c r="I629" s="4">
        <v>600000</v>
      </c>
      <c r="J629">
        <v>0</v>
      </c>
      <c r="K629" s="4">
        <v>0</v>
      </c>
    </row>
    <row r="630" spans="1:11" x14ac:dyDescent="0.35">
      <c r="A630" t="s">
        <v>147</v>
      </c>
      <c r="B630" t="s">
        <v>2181</v>
      </c>
      <c r="C630" t="s">
        <v>1902</v>
      </c>
      <c r="F630" s="4">
        <v>1050000</v>
      </c>
      <c r="I630" s="4">
        <v>1050000</v>
      </c>
      <c r="J630">
        <v>0</v>
      </c>
      <c r="K630" s="4">
        <v>0</v>
      </c>
    </row>
    <row r="631" spans="1:11" x14ac:dyDescent="0.35">
      <c r="A631" t="s">
        <v>147</v>
      </c>
      <c r="B631" t="s">
        <v>2169</v>
      </c>
      <c r="D631" s="4">
        <v>250000</v>
      </c>
      <c r="F631" s="4">
        <v>3855000</v>
      </c>
      <c r="H631" s="4">
        <v>960000</v>
      </c>
      <c r="I631" s="4">
        <v>5065000</v>
      </c>
      <c r="J631" s="4">
        <v>250000</v>
      </c>
      <c r="K631" s="4">
        <v>250000</v>
      </c>
    </row>
    <row r="632" spans="1:11" x14ac:dyDescent="0.35">
      <c r="A632" t="s">
        <v>147</v>
      </c>
      <c r="B632" t="s">
        <v>2170</v>
      </c>
      <c r="D632" s="4">
        <v>113308383</v>
      </c>
      <c r="E632" s="4">
        <v>16354960</v>
      </c>
      <c r="F632" s="4">
        <v>52525184</v>
      </c>
      <c r="G632" s="4">
        <v>5451591</v>
      </c>
      <c r="H632" s="4">
        <v>18949151</v>
      </c>
      <c r="I632" s="4">
        <v>206589269</v>
      </c>
      <c r="J632" s="4">
        <f>SUM(D632,E632)</f>
        <v>129663343</v>
      </c>
      <c r="K632" s="4">
        <v>113308383</v>
      </c>
    </row>
    <row r="633" spans="1:11" x14ac:dyDescent="0.35">
      <c r="A633" t="s">
        <v>154</v>
      </c>
      <c r="B633" t="s">
        <v>2118</v>
      </c>
      <c r="C633" t="s">
        <v>1843</v>
      </c>
      <c r="D633" s="4">
        <v>55527897</v>
      </c>
      <c r="F633" s="4">
        <v>14709800</v>
      </c>
      <c r="I633" s="4">
        <v>70237697</v>
      </c>
      <c r="J633" s="4">
        <v>55527897</v>
      </c>
      <c r="K633" s="4">
        <v>55527897</v>
      </c>
    </row>
    <row r="634" spans="1:11" x14ac:dyDescent="0.35">
      <c r="A634" t="s">
        <v>154</v>
      </c>
      <c r="B634" t="s">
        <v>2119</v>
      </c>
      <c r="C634" t="s">
        <v>1844</v>
      </c>
      <c r="D634" s="4">
        <v>5786883</v>
      </c>
      <c r="H634" s="4">
        <v>409050</v>
      </c>
      <c r="I634" s="4">
        <v>6195933</v>
      </c>
      <c r="J634" s="4">
        <v>5786883</v>
      </c>
      <c r="K634" s="4">
        <v>5786883</v>
      </c>
    </row>
    <row r="635" spans="1:11" x14ac:dyDescent="0.35">
      <c r="A635" t="s">
        <v>154</v>
      </c>
      <c r="B635" t="s">
        <v>2120</v>
      </c>
      <c r="C635" t="s">
        <v>1845</v>
      </c>
      <c r="D635" s="4">
        <v>4341410</v>
      </c>
      <c r="I635" s="4">
        <v>4341410</v>
      </c>
      <c r="J635" s="4">
        <v>4341410</v>
      </c>
      <c r="K635" s="4">
        <v>4341410</v>
      </c>
    </row>
    <row r="636" spans="1:11" x14ac:dyDescent="0.35">
      <c r="A636" t="s">
        <v>154</v>
      </c>
      <c r="B636" t="s">
        <v>2121</v>
      </c>
      <c r="D636" s="4">
        <v>65656189</v>
      </c>
      <c r="F636" s="4">
        <v>14709800</v>
      </c>
      <c r="H636" s="4">
        <v>409050</v>
      </c>
      <c r="I636" s="4">
        <v>80775039</v>
      </c>
      <c r="J636" s="4">
        <v>65656189</v>
      </c>
      <c r="K636" s="4">
        <v>65656189</v>
      </c>
    </row>
    <row r="637" spans="1:11" x14ac:dyDescent="0.35">
      <c r="A637" t="s">
        <v>154</v>
      </c>
      <c r="B637" t="s">
        <v>2122</v>
      </c>
      <c r="C637" t="s">
        <v>1846</v>
      </c>
      <c r="D637" s="4">
        <v>19851980</v>
      </c>
      <c r="H637" s="4">
        <v>180000</v>
      </c>
      <c r="I637" s="4">
        <v>20031980</v>
      </c>
      <c r="J637" s="4">
        <v>19851980</v>
      </c>
      <c r="K637" s="4">
        <v>19851980</v>
      </c>
    </row>
    <row r="638" spans="1:11" x14ac:dyDescent="0.35">
      <c r="A638" t="s">
        <v>154</v>
      </c>
      <c r="B638" t="s">
        <v>2123</v>
      </c>
      <c r="C638" t="s">
        <v>1847</v>
      </c>
      <c r="D638" s="4">
        <v>18728905</v>
      </c>
      <c r="F638" s="4">
        <v>1178762</v>
      </c>
      <c r="G638" s="4">
        <v>1019371</v>
      </c>
      <c r="H638" s="4">
        <v>54513</v>
      </c>
      <c r="I638" s="4">
        <v>20981550</v>
      </c>
      <c r="J638" s="4">
        <v>18728905</v>
      </c>
      <c r="K638" s="4">
        <v>18728905</v>
      </c>
    </row>
    <row r="639" spans="1:11" x14ac:dyDescent="0.35">
      <c r="A639" t="s">
        <v>154</v>
      </c>
      <c r="B639" t="s">
        <v>2124</v>
      </c>
      <c r="C639" t="s">
        <v>1848</v>
      </c>
      <c r="D639" s="4">
        <v>50978</v>
      </c>
      <c r="I639" s="4">
        <v>50978</v>
      </c>
      <c r="J639" s="4">
        <v>50978</v>
      </c>
      <c r="K639" s="4">
        <v>50978</v>
      </c>
    </row>
    <row r="640" spans="1:11" x14ac:dyDescent="0.35">
      <c r="A640" t="s">
        <v>154</v>
      </c>
      <c r="B640" t="s">
        <v>2125</v>
      </c>
      <c r="D640" s="4">
        <v>38631862</v>
      </c>
      <c r="F640" s="4">
        <v>1178762</v>
      </c>
      <c r="G640" s="4">
        <v>1019371</v>
      </c>
      <c r="H640" s="4">
        <v>234513</v>
      </c>
      <c r="I640" s="4">
        <v>41064508</v>
      </c>
      <c r="J640" s="4">
        <v>38631862</v>
      </c>
      <c r="K640" s="4">
        <v>38631862</v>
      </c>
    </row>
    <row r="641" spans="1:11" x14ac:dyDescent="0.35">
      <c r="A641" t="s">
        <v>154</v>
      </c>
      <c r="B641" t="s">
        <v>2126</v>
      </c>
      <c r="C641" t="s">
        <v>1850</v>
      </c>
      <c r="D641" s="4">
        <v>39540</v>
      </c>
      <c r="E641" s="4">
        <v>9763920</v>
      </c>
      <c r="I641" s="4">
        <v>9803460</v>
      </c>
      <c r="J641" s="4">
        <v>9803460</v>
      </c>
      <c r="K641" s="4">
        <v>39540</v>
      </c>
    </row>
    <row r="642" spans="1:11" x14ac:dyDescent="0.35">
      <c r="A642" t="s">
        <v>154</v>
      </c>
      <c r="B642" t="s">
        <v>2127</v>
      </c>
      <c r="D642" s="4">
        <v>39540</v>
      </c>
      <c r="E642" s="4">
        <v>9763920</v>
      </c>
      <c r="I642" s="4">
        <v>9803460</v>
      </c>
      <c r="J642" s="4">
        <v>9803460</v>
      </c>
      <c r="K642" s="4">
        <v>39540</v>
      </c>
    </row>
    <row r="643" spans="1:11" x14ac:dyDescent="0.35">
      <c r="A643" t="s">
        <v>154</v>
      </c>
      <c r="B643" t="s">
        <v>2128</v>
      </c>
      <c r="C643" t="s">
        <v>1851</v>
      </c>
      <c r="D643" s="4">
        <v>557579</v>
      </c>
      <c r="I643" s="4">
        <v>557579</v>
      </c>
      <c r="J643" s="4">
        <v>557579</v>
      </c>
      <c r="K643" s="4">
        <v>557579</v>
      </c>
    </row>
    <row r="644" spans="1:11" x14ac:dyDescent="0.35">
      <c r="A644" t="s">
        <v>154</v>
      </c>
      <c r="B644" t="s">
        <v>2129</v>
      </c>
      <c r="C644" t="s">
        <v>1852</v>
      </c>
      <c r="D644" s="4">
        <v>5751</v>
      </c>
      <c r="H644" s="4">
        <v>36708</v>
      </c>
      <c r="I644" s="4">
        <v>42459</v>
      </c>
      <c r="J644" s="4">
        <v>5751</v>
      </c>
      <c r="K644" s="4">
        <v>5751</v>
      </c>
    </row>
    <row r="645" spans="1:11" x14ac:dyDescent="0.35">
      <c r="A645" t="s">
        <v>154</v>
      </c>
      <c r="B645" t="s">
        <v>2130</v>
      </c>
      <c r="C645" t="s">
        <v>1853</v>
      </c>
      <c r="D645" s="4">
        <v>1539</v>
      </c>
      <c r="H645" s="4">
        <v>10773</v>
      </c>
      <c r="I645" s="4">
        <v>12313</v>
      </c>
      <c r="J645" s="4">
        <v>1539</v>
      </c>
      <c r="K645" s="4">
        <v>1539</v>
      </c>
    </row>
    <row r="646" spans="1:11" x14ac:dyDescent="0.35">
      <c r="A646" t="s">
        <v>154</v>
      </c>
      <c r="B646" t="s">
        <v>2172</v>
      </c>
      <c r="C646" t="s">
        <v>1893</v>
      </c>
      <c r="H646" s="4">
        <v>5973</v>
      </c>
      <c r="I646" s="4">
        <v>5973</v>
      </c>
      <c r="J646">
        <v>0</v>
      </c>
      <c r="K646" s="4">
        <v>0</v>
      </c>
    </row>
    <row r="647" spans="1:11" x14ac:dyDescent="0.35">
      <c r="A647" t="s">
        <v>154</v>
      </c>
      <c r="B647" t="s">
        <v>2184</v>
      </c>
      <c r="C647" t="s">
        <v>1905</v>
      </c>
      <c r="D647" s="4">
        <v>15544</v>
      </c>
      <c r="I647" s="4">
        <v>15544</v>
      </c>
      <c r="J647" s="4">
        <v>15544</v>
      </c>
      <c r="K647" s="4">
        <v>15544</v>
      </c>
    </row>
    <row r="648" spans="1:11" x14ac:dyDescent="0.35">
      <c r="A648" t="s">
        <v>154</v>
      </c>
      <c r="B648" t="s">
        <v>2182</v>
      </c>
      <c r="C648" t="s">
        <v>1903</v>
      </c>
      <c r="E648" s="4">
        <v>1565</v>
      </c>
      <c r="I648" s="4">
        <v>1565</v>
      </c>
      <c r="J648">
        <v>1565</v>
      </c>
      <c r="K648" s="4">
        <v>0</v>
      </c>
    </row>
    <row r="649" spans="1:11" x14ac:dyDescent="0.35">
      <c r="A649" t="s">
        <v>154</v>
      </c>
      <c r="B649" t="s">
        <v>2131</v>
      </c>
      <c r="C649" t="s">
        <v>1854</v>
      </c>
      <c r="D649" s="4">
        <v>180091</v>
      </c>
      <c r="F649" s="4">
        <v>309345</v>
      </c>
      <c r="H649" s="4">
        <v>20175</v>
      </c>
      <c r="I649" s="4">
        <v>509611</v>
      </c>
      <c r="J649" s="4">
        <v>180091</v>
      </c>
      <c r="K649" s="4">
        <v>180091</v>
      </c>
    </row>
    <row r="650" spans="1:11" x14ac:dyDescent="0.35">
      <c r="A650" t="s">
        <v>154</v>
      </c>
      <c r="B650" t="s">
        <v>2132</v>
      </c>
      <c r="C650" t="s">
        <v>1855</v>
      </c>
      <c r="D650" s="4">
        <v>171461</v>
      </c>
      <c r="E650" s="4">
        <v>112443</v>
      </c>
      <c r="G650" s="4">
        <v>660770</v>
      </c>
      <c r="H650" s="4">
        <v>371279</v>
      </c>
      <c r="I650" s="4">
        <v>1315953</v>
      </c>
      <c r="J650" s="4">
        <v>283904</v>
      </c>
      <c r="K650" s="4">
        <v>171461</v>
      </c>
    </row>
    <row r="651" spans="1:11" x14ac:dyDescent="0.35">
      <c r="A651" t="s">
        <v>154</v>
      </c>
      <c r="B651" t="s">
        <v>2133</v>
      </c>
      <c r="C651" t="s">
        <v>1856</v>
      </c>
      <c r="D651" s="4">
        <v>7959</v>
      </c>
      <c r="H651" s="4">
        <v>33184</v>
      </c>
      <c r="I651" s="4">
        <v>41143</v>
      </c>
      <c r="J651" s="4">
        <v>7959</v>
      </c>
      <c r="K651" s="4">
        <v>7959</v>
      </c>
    </row>
    <row r="652" spans="1:11" x14ac:dyDescent="0.35">
      <c r="A652" t="s">
        <v>154</v>
      </c>
      <c r="B652" t="s">
        <v>2134</v>
      </c>
      <c r="C652" t="s">
        <v>1857</v>
      </c>
      <c r="D652" s="4">
        <v>76723</v>
      </c>
      <c r="I652" s="4">
        <v>76723</v>
      </c>
      <c r="J652" s="4">
        <v>76723</v>
      </c>
      <c r="K652" s="4">
        <v>76723</v>
      </c>
    </row>
    <row r="653" spans="1:11" x14ac:dyDescent="0.35">
      <c r="A653" t="s">
        <v>154</v>
      </c>
      <c r="B653" t="s">
        <v>2185</v>
      </c>
      <c r="C653" t="s">
        <v>1906</v>
      </c>
      <c r="H653" s="4">
        <v>2554</v>
      </c>
      <c r="I653" s="4">
        <v>2554</v>
      </c>
      <c r="J653">
        <v>0</v>
      </c>
      <c r="K653" s="4">
        <v>0</v>
      </c>
    </row>
    <row r="654" spans="1:11" x14ac:dyDescent="0.35">
      <c r="A654" t="s">
        <v>154</v>
      </c>
      <c r="B654" t="s">
        <v>2135</v>
      </c>
      <c r="C654" t="s">
        <v>1858</v>
      </c>
      <c r="D654" s="4">
        <v>89826</v>
      </c>
      <c r="E654" s="4">
        <v>5195</v>
      </c>
      <c r="H654" s="4">
        <v>41561</v>
      </c>
      <c r="I654" s="4">
        <v>136583</v>
      </c>
      <c r="J654" s="4">
        <v>95021</v>
      </c>
      <c r="K654" s="4">
        <v>89826</v>
      </c>
    </row>
    <row r="655" spans="1:11" x14ac:dyDescent="0.35">
      <c r="A655" t="s">
        <v>154</v>
      </c>
      <c r="B655" t="s">
        <v>2136</v>
      </c>
      <c r="C655" t="s">
        <v>1859</v>
      </c>
      <c r="D655" s="4">
        <v>506356</v>
      </c>
      <c r="E655" s="4">
        <v>500000</v>
      </c>
      <c r="G655" s="4">
        <v>362228</v>
      </c>
      <c r="H655" s="4">
        <v>250023</v>
      </c>
      <c r="I655" s="4">
        <v>1618606</v>
      </c>
      <c r="J655" s="4">
        <v>1006356</v>
      </c>
      <c r="K655" s="4">
        <v>506356</v>
      </c>
    </row>
    <row r="656" spans="1:11" x14ac:dyDescent="0.35">
      <c r="A656" t="s">
        <v>154</v>
      </c>
      <c r="B656" t="s">
        <v>2137</v>
      </c>
      <c r="C656" t="s">
        <v>1860</v>
      </c>
      <c r="D656" s="4">
        <v>3587200</v>
      </c>
      <c r="I656" s="4">
        <v>3587200</v>
      </c>
      <c r="J656" s="4">
        <v>3587200</v>
      </c>
      <c r="K656" s="4">
        <v>3587200</v>
      </c>
    </row>
    <row r="657" spans="1:11" x14ac:dyDescent="0.35">
      <c r="A657" t="s">
        <v>154</v>
      </c>
      <c r="B657" t="s">
        <v>2138</v>
      </c>
      <c r="C657" t="s">
        <v>1861</v>
      </c>
      <c r="D657" s="4">
        <v>293155</v>
      </c>
      <c r="I657" s="4">
        <v>293155</v>
      </c>
      <c r="J657" s="4">
        <v>293155</v>
      </c>
      <c r="K657" s="4">
        <v>293155</v>
      </c>
    </row>
    <row r="658" spans="1:11" x14ac:dyDescent="0.35">
      <c r="A658" t="s">
        <v>154</v>
      </c>
      <c r="B658" t="s">
        <v>2139</v>
      </c>
      <c r="C658" t="s">
        <v>1862</v>
      </c>
      <c r="D658" s="4">
        <v>170929</v>
      </c>
      <c r="H658" s="4">
        <v>1537646</v>
      </c>
      <c r="I658" s="4">
        <v>1708575</v>
      </c>
      <c r="J658" s="4">
        <v>170929</v>
      </c>
      <c r="K658" s="4">
        <v>170929</v>
      </c>
    </row>
    <row r="659" spans="1:11" x14ac:dyDescent="0.35">
      <c r="A659" t="s">
        <v>154</v>
      </c>
      <c r="B659" t="s">
        <v>2140</v>
      </c>
      <c r="C659" t="s">
        <v>1863</v>
      </c>
      <c r="D659" s="4">
        <v>54459</v>
      </c>
      <c r="I659" s="4">
        <v>54459</v>
      </c>
      <c r="J659" s="4">
        <v>54459</v>
      </c>
      <c r="K659" s="4">
        <v>54459</v>
      </c>
    </row>
    <row r="660" spans="1:11" x14ac:dyDescent="0.35">
      <c r="A660" t="s">
        <v>154</v>
      </c>
      <c r="B660" t="s">
        <v>2141</v>
      </c>
      <c r="D660" s="4">
        <v>5718573</v>
      </c>
      <c r="E660" s="4">
        <v>619203</v>
      </c>
      <c r="F660" s="4">
        <v>309345</v>
      </c>
      <c r="G660" s="4">
        <v>1022998</v>
      </c>
      <c r="H660" s="4">
        <v>2309877</v>
      </c>
      <c r="I660" s="4">
        <v>9979996</v>
      </c>
      <c r="J660" s="4">
        <v>6337776</v>
      </c>
      <c r="K660" s="4">
        <v>5718573</v>
      </c>
    </row>
    <row r="661" spans="1:11" x14ac:dyDescent="0.35">
      <c r="A661" t="s">
        <v>154</v>
      </c>
      <c r="B661" t="s">
        <v>2143</v>
      </c>
      <c r="C661" t="s">
        <v>1865</v>
      </c>
      <c r="D661" s="4">
        <v>17442</v>
      </c>
      <c r="I661" s="4">
        <v>17442</v>
      </c>
      <c r="J661" s="4">
        <v>17442</v>
      </c>
      <c r="K661" s="4">
        <v>17442</v>
      </c>
    </row>
    <row r="662" spans="1:11" x14ac:dyDescent="0.35">
      <c r="A662" t="s">
        <v>154</v>
      </c>
      <c r="B662" t="s">
        <v>2144</v>
      </c>
      <c r="C662" t="s">
        <v>1866</v>
      </c>
      <c r="I662" s="4">
        <v>0</v>
      </c>
      <c r="J662">
        <v>0</v>
      </c>
      <c r="K662" s="4">
        <v>0</v>
      </c>
    </row>
    <row r="663" spans="1:11" x14ac:dyDescent="0.35">
      <c r="A663" t="s">
        <v>154</v>
      </c>
      <c r="B663" t="s">
        <v>2145</v>
      </c>
      <c r="C663" t="s">
        <v>1867</v>
      </c>
      <c r="D663" s="4">
        <v>1602041</v>
      </c>
      <c r="F663" s="4">
        <v>254000</v>
      </c>
      <c r="G663" s="4">
        <v>2876040</v>
      </c>
      <c r="H663" s="4">
        <v>834366</v>
      </c>
      <c r="I663" s="4">
        <v>5566448</v>
      </c>
      <c r="J663" s="4">
        <v>1602041</v>
      </c>
      <c r="K663" s="4">
        <v>1602041</v>
      </c>
    </row>
    <row r="664" spans="1:11" x14ac:dyDescent="0.35">
      <c r="A664" t="s">
        <v>154</v>
      </c>
      <c r="B664" t="s">
        <v>2146</v>
      </c>
      <c r="C664" t="s">
        <v>1868</v>
      </c>
      <c r="D664" s="4">
        <v>18283</v>
      </c>
      <c r="F664" s="4">
        <v>15778</v>
      </c>
      <c r="G664" s="4">
        <v>2086492</v>
      </c>
      <c r="H664" s="4">
        <v>1406219</v>
      </c>
      <c r="I664" s="4">
        <v>3526771</v>
      </c>
      <c r="J664" s="4">
        <v>18283</v>
      </c>
      <c r="K664" s="4">
        <v>18283</v>
      </c>
    </row>
    <row r="665" spans="1:11" x14ac:dyDescent="0.35">
      <c r="A665" t="s">
        <v>154</v>
      </c>
      <c r="B665" t="s">
        <v>2173</v>
      </c>
      <c r="C665" t="s">
        <v>1894</v>
      </c>
      <c r="D665" s="4">
        <v>18414</v>
      </c>
      <c r="I665" s="4">
        <v>18414</v>
      </c>
      <c r="J665" s="4">
        <v>18414</v>
      </c>
      <c r="K665" s="4">
        <v>18414</v>
      </c>
    </row>
    <row r="666" spans="1:11" x14ac:dyDescent="0.35">
      <c r="A666" t="s">
        <v>154</v>
      </c>
      <c r="B666" t="s">
        <v>2147</v>
      </c>
      <c r="C666" t="s">
        <v>1869</v>
      </c>
      <c r="G666" s="4">
        <v>1128000</v>
      </c>
      <c r="I666" s="4">
        <v>1128000</v>
      </c>
      <c r="J666">
        <v>0</v>
      </c>
      <c r="K666" s="4">
        <v>0</v>
      </c>
    </row>
    <row r="667" spans="1:11" x14ac:dyDescent="0.35">
      <c r="A667" t="s">
        <v>154</v>
      </c>
      <c r="B667" t="s">
        <v>2148</v>
      </c>
      <c r="C667" t="s">
        <v>1870</v>
      </c>
      <c r="D667" s="4">
        <v>6444</v>
      </c>
      <c r="E667" s="4">
        <v>2455760</v>
      </c>
      <c r="H667" s="4">
        <v>219747</v>
      </c>
      <c r="I667" s="4">
        <v>2681951</v>
      </c>
      <c r="J667" s="4">
        <v>2462204</v>
      </c>
      <c r="K667" s="4">
        <v>6444</v>
      </c>
    </row>
    <row r="668" spans="1:11" x14ac:dyDescent="0.35">
      <c r="A668" t="s">
        <v>154</v>
      </c>
      <c r="B668" t="s">
        <v>2149</v>
      </c>
      <c r="C668" t="s">
        <v>1871</v>
      </c>
      <c r="D668" s="4">
        <v>6360</v>
      </c>
      <c r="H668" s="4">
        <v>8843027</v>
      </c>
      <c r="I668" s="4">
        <v>8849386</v>
      </c>
      <c r="J668" s="4">
        <v>6360</v>
      </c>
      <c r="K668" s="4">
        <v>6360</v>
      </c>
    </row>
    <row r="669" spans="1:11" x14ac:dyDescent="0.35">
      <c r="A669" t="s">
        <v>154</v>
      </c>
      <c r="B669" t="s">
        <v>2150</v>
      </c>
      <c r="C669" t="s">
        <v>1872</v>
      </c>
      <c r="D669" s="4">
        <v>307631</v>
      </c>
      <c r="I669" s="4">
        <v>307631</v>
      </c>
      <c r="J669" s="4">
        <v>307631</v>
      </c>
      <c r="K669" s="4">
        <v>307631</v>
      </c>
    </row>
    <row r="670" spans="1:11" x14ac:dyDescent="0.35">
      <c r="A670" t="s">
        <v>154</v>
      </c>
      <c r="B670" t="s">
        <v>2151</v>
      </c>
      <c r="C670" t="s">
        <v>1873</v>
      </c>
      <c r="D670" s="4">
        <v>19491</v>
      </c>
      <c r="I670" s="4">
        <v>19491</v>
      </c>
      <c r="J670" s="4">
        <v>19491</v>
      </c>
      <c r="K670" s="4">
        <v>19491</v>
      </c>
    </row>
    <row r="671" spans="1:11" x14ac:dyDescent="0.35">
      <c r="A671" t="s">
        <v>154</v>
      </c>
      <c r="B671" t="s">
        <v>2152</v>
      </c>
      <c r="C671" t="s">
        <v>1874</v>
      </c>
      <c r="D671" s="4">
        <v>2766</v>
      </c>
      <c r="I671" s="4">
        <v>2766</v>
      </c>
      <c r="J671" s="4">
        <v>2766</v>
      </c>
      <c r="K671" s="4">
        <v>2766</v>
      </c>
    </row>
    <row r="672" spans="1:11" x14ac:dyDescent="0.35">
      <c r="A672" t="s">
        <v>154</v>
      </c>
      <c r="B672" t="s">
        <v>2153</v>
      </c>
      <c r="C672" t="s">
        <v>1875</v>
      </c>
      <c r="H672" s="4">
        <v>110430</v>
      </c>
      <c r="I672" s="4">
        <v>110430</v>
      </c>
      <c r="J672">
        <v>0</v>
      </c>
      <c r="K672" s="4">
        <v>0</v>
      </c>
    </row>
    <row r="673" spans="1:11" x14ac:dyDescent="0.35">
      <c r="A673" t="s">
        <v>154</v>
      </c>
      <c r="B673" t="s">
        <v>2154</v>
      </c>
      <c r="C673" t="s">
        <v>1876</v>
      </c>
      <c r="G673" s="4">
        <v>1009680</v>
      </c>
      <c r="I673" s="4">
        <v>1009680</v>
      </c>
      <c r="J673">
        <v>0</v>
      </c>
      <c r="K673" s="4">
        <v>0</v>
      </c>
    </row>
    <row r="674" spans="1:11" x14ac:dyDescent="0.35">
      <c r="A674" t="s">
        <v>154</v>
      </c>
      <c r="B674" t="s">
        <v>2155</v>
      </c>
      <c r="C674" t="s">
        <v>1877</v>
      </c>
      <c r="D674" s="4">
        <v>63091</v>
      </c>
      <c r="I674" s="4">
        <v>63091</v>
      </c>
      <c r="J674" s="4">
        <v>63091</v>
      </c>
      <c r="K674" s="4">
        <v>63091</v>
      </c>
    </row>
    <row r="675" spans="1:11" x14ac:dyDescent="0.35">
      <c r="A675" t="s">
        <v>154</v>
      </c>
      <c r="B675" t="s">
        <v>2156</v>
      </c>
      <c r="D675" s="4">
        <v>2061964</v>
      </c>
      <c r="E675" s="4">
        <v>2455760</v>
      </c>
      <c r="F675" s="4">
        <v>269778</v>
      </c>
      <c r="G675" s="4">
        <v>7100211</v>
      </c>
      <c r="H675" s="4">
        <v>11413789</v>
      </c>
      <c r="I675" s="4">
        <v>23301502</v>
      </c>
      <c r="J675" s="4">
        <v>4517724</v>
      </c>
      <c r="K675" s="4">
        <v>2061964</v>
      </c>
    </row>
    <row r="676" spans="1:11" x14ac:dyDescent="0.35">
      <c r="A676" t="s">
        <v>154</v>
      </c>
      <c r="B676" t="s">
        <v>2157</v>
      </c>
      <c r="C676" t="s">
        <v>1879</v>
      </c>
      <c r="D676" s="4">
        <v>2097343</v>
      </c>
      <c r="I676" s="4">
        <v>2097343</v>
      </c>
      <c r="J676" s="4">
        <v>2097343</v>
      </c>
      <c r="K676" s="4">
        <v>2097343</v>
      </c>
    </row>
    <row r="677" spans="1:11" x14ac:dyDescent="0.35">
      <c r="A677" t="s">
        <v>154</v>
      </c>
      <c r="B677" t="s">
        <v>2186</v>
      </c>
      <c r="C677" t="s">
        <v>1907</v>
      </c>
      <c r="D677" s="4">
        <v>12825</v>
      </c>
      <c r="I677" s="4">
        <v>12825</v>
      </c>
      <c r="J677" s="4">
        <v>12825</v>
      </c>
      <c r="K677" s="4">
        <v>12825</v>
      </c>
    </row>
    <row r="678" spans="1:11" x14ac:dyDescent="0.35">
      <c r="A678" t="s">
        <v>154</v>
      </c>
      <c r="B678" t="s">
        <v>2176</v>
      </c>
      <c r="C678" t="s">
        <v>1897</v>
      </c>
      <c r="D678" s="4">
        <v>427838</v>
      </c>
      <c r="I678" s="4">
        <v>427838</v>
      </c>
      <c r="J678" s="4">
        <v>427838</v>
      </c>
      <c r="K678" s="4">
        <v>427838</v>
      </c>
    </row>
    <row r="679" spans="1:11" x14ac:dyDescent="0.35">
      <c r="A679" t="s">
        <v>154</v>
      </c>
      <c r="B679" t="s">
        <v>2159</v>
      </c>
      <c r="C679" t="s">
        <v>1881</v>
      </c>
      <c r="D679" s="4">
        <v>1682315</v>
      </c>
      <c r="I679" s="4">
        <v>1682315</v>
      </c>
      <c r="J679" s="4">
        <v>1682315</v>
      </c>
      <c r="K679" s="4">
        <v>1682315</v>
      </c>
    </row>
    <row r="680" spans="1:11" x14ac:dyDescent="0.35">
      <c r="A680" t="s">
        <v>154</v>
      </c>
      <c r="B680" t="s">
        <v>2174</v>
      </c>
      <c r="C680" t="s">
        <v>1895</v>
      </c>
      <c r="D680" s="4">
        <v>393093</v>
      </c>
      <c r="I680" s="4">
        <v>393093</v>
      </c>
      <c r="J680" s="4">
        <v>393093</v>
      </c>
      <c r="K680" s="4">
        <v>393093</v>
      </c>
    </row>
    <row r="681" spans="1:11" x14ac:dyDescent="0.35">
      <c r="A681" t="s">
        <v>154</v>
      </c>
      <c r="B681" t="s">
        <v>2160</v>
      </c>
      <c r="C681" t="s">
        <v>1882</v>
      </c>
      <c r="D681" s="4">
        <v>0</v>
      </c>
      <c r="I681" s="4">
        <v>0</v>
      </c>
      <c r="J681" s="4">
        <v>0</v>
      </c>
      <c r="K681" s="4">
        <v>0</v>
      </c>
    </row>
    <row r="682" spans="1:11" x14ac:dyDescent="0.35">
      <c r="A682" t="s">
        <v>154</v>
      </c>
      <c r="B682" t="s">
        <v>2179</v>
      </c>
      <c r="C682" t="s">
        <v>1900</v>
      </c>
      <c r="D682" s="4">
        <v>502</v>
      </c>
      <c r="I682" s="4">
        <v>502</v>
      </c>
      <c r="J682" s="4">
        <v>502</v>
      </c>
      <c r="K682" s="4">
        <v>502</v>
      </c>
    </row>
    <row r="683" spans="1:11" x14ac:dyDescent="0.35">
      <c r="A683" t="s">
        <v>154</v>
      </c>
      <c r="B683" t="s">
        <v>2162</v>
      </c>
      <c r="C683" t="s">
        <v>1884</v>
      </c>
      <c r="D683" s="4">
        <v>30630</v>
      </c>
      <c r="I683" s="4">
        <v>30630</v>
      </c>
      <c r="J683" s="4">
        <v>30630</v>
      </c>
      <c r="K683" s="4">
        <v>30630</v>
      </c>
    </row>
    <row r="684" spans="1:11" x14ac:dyDescent="0.35">
      <c r="A684" t="s">
        <v>154</v>
      </c>
      <c r="B684" t="s">
        <v>2163</v>
      </c>
      <c r="D684" s="4">
        <v>4644547</v>
      </c>
      <c r="I684" s="4">
        <v>4644547</v>
      </c>
      <c r="J684" s="4">
        <v>4644547</v>
      </c>
      <c r="K684" s="4">
        <v>4644547</v>
      </c>
    </row>
    <row r="685" spans="1:11" x14ac:dyDescent="0.35">
      <c r="A685" t="s">
        <v>154</v>
      </c>
      <c r="B685" t="s">
        <v>2164</v>
      </c>
      <c r="C685" t="s">
        <v>1886</v>
      </c>
      <c r="D685" s="4">
        <v>56558</v>
      </c>
      <c r="I685" s="4">
        <v>56558</v>
      </c>
      <c r="J685" s="4">
        <v>56558</v>
      </c>
      <c r="K685" s="4">
        <v>56558</v>
      </c>
    </row>
    <row r="686" spans="1:11" x14ac:dyDescent="0.35">
      <c r="A686" t="s">
        <v>154</v>
      </c>
      <c r="B686" t="s">
        <v>2165</v>
      </c>
      <c r="D686" s="4">
        <v>56558</v>
      </c>
      <c r="I686" s="4">
        <v>56558</v>
      </c>
      <c r="J686" s="4">
        <v>56558</v>
      </c>
      <c r="K686" s="4">
        <v>56558</v>
      </c>
    </row>
    <row r="687" spans="1:11" x14ac:dyDescent="0.35">
      <c r="A687" t="s">
        <v>154</v>
      </c>
      <c r="B687" t="s">
        <v>2177</v>
      </c>
      <c r="C687" t="s">
        <v>1898</v>
      </c>
      <c r="D687" s="4">
        <v>50000</v>
      </c>
      <c r="I687" s="4">
        <v>50000</v>
      </c>
      <c r="J687" s="4">
        <v>50000</v>
      </c>
      <c r="K687" s="4">
        <v>50000</v>
      </c>
    </row>
    <row r="688" spans="1:11" x14ac:dyDescent="0.35">
      <c r="A688" t="s">
        <v>154</v>
      </c>
      <c r="B688" t="s">
        <v>2166</v>
      </c>
      <c r="C688" t="s">
        <v>1888</v>
      </c>
      <c r="G688" s="4">
        <v>3840000</v>
      </c>
      <c r="I688" s="4">
        <v>3840000</v>
      </c>
      <c r="J688">
        <v>0</v>
      </c>
      <c r="K688" s="4">
        <v>0</v>
      </c>
    </row>
    <row r="689" spans="1:11" x14ac:dyDescent="0.35">
      <c r="A689" t="s">
        <v>154</v>
      </c>
      <c r="B689" t="s">
        <v>2180</v>
      </c>
      <c r="C689" t="s">
        <v>1901</v>
      </c>
      <c r="E689" s="4">
        <v>7500000</v>
      </c>
      <c r="I689" s="4">
        <v>7500000</v>
      </c>
      <c r="J689">
        <v>7500000</v>
      </c>
      <c r="K689" s="4">
        <v>0</v>
      </c>
    </row>
    <row r="690" spans="1:11" x14ac:dyDescent="0.35">
      <c r="A690" t="s">
        <v>154</v>
      </c>
      <c r="B690" t="s">
        <v>2167</v>
      </c>
      <c r="C690" t="s">
        <v>1889</v>
      </c>
      <c r="E690" s="4">
        <v>1522500</v>
      </c>
      <c r="I690" s="4">
        <v>1522500</v>
      </c>
      <c r="J690">
        <v>1522500</v>
      </c>
      <c r="K690" s="4">
        <v>0</v>
      </c>
    </row>
    <row r="691" spans="1:11" x14ac:dyDescent="0.35">
      <c r="A691" t="s">
        <v>154</v>
      </c>
      <c r="B691" t="s">
        <v>2168</v>
      </c>
      <c r="C691" t="s">
        <v>1890</v>
      </c>
      <c r="E691" s="4">
        <v>6000000</v>
      </c>
      <c r="I691" s="4">
        <v>6000000</v>
      </c>
      <c r="J691">
        <v>6000000</v>
      </c>
      <c r="K691" s="4">
        <v>0</v>
      </c>
    </row>
    <row r="692" spans="1:11" x14ac:dyDescent="0.35">
      <c r="A692" t="s">
        <v>154</v>
      </c>
      <c r="B692" t="s">
        <v>2181</v>
      </c>
      <c r="C692" t="s">
        <v>1902</v>
      </c>
      <c r="E692" s="4">
        <v>15000000</v>
      </c>
      <c r="I692" s="4">
        <v>15000000</v>
      </c>
      <c r="J692">
        <v>15000000</v>
      </c>
      <c r="K692" s="4">
        <v>0</v>
      </c>
    </row>
    <row r="693" spans="1:11" x14ac:dyDescent="0.35">
      <c r="A693" t="s">
        <v>154</v>
      </c>
      <c r="B693" t="s">
        <v>2169</v>
      </c>
      <c r="D693" s="4">
        <v>50000</v>
      </c>
      <c r="E693" s="4">
        <v>30022500</v>
      </c>
      <c r="G693" s="4">
        <v>3840000</v>
      </c>
      <c r="I693" s="4">
        <v>33912500</v>
      </c>
      <c r="J693" s="4">
        <v>30072500</v>
      </c>
      <c r="K693" s="4">
        <v>50000</v>
      </c>
    </row>
    <row r="694" spans="1:11" x14ac:dyDescent="0.35">
      <c r="A694" t="s">
        <v>154</v>
      </c>
      <c r="B694" t="s">
        <v>2170</v>
      </c>
      <c r="D694" s="4">
        <v>116859234</v>
      </c>
      <c r="E694" s="4">
        <v>42861383</v>
      </c>
      <c r="F694" s="4">
        <v>16467685</v>
      </c>
      <c r="G694" s="4">
        <v>12982580</v>
      </c>
      <c r="H694" s="4">
        <v>14367228</v>
      </c>
      <c r="I694" s="4">
        <v>203538111</v>
      </c>
      <c r="J694" s="4">
        <f>SUM(D694,E694)</f>
        <v>159720617</v>
      </c>
      <c r="K694" s="4">
        <v>116859234</v>
      </c>
    </row>
    <row r="695" spans="1:11" x14ac:dyDescent="0.35">
      <c r="A695" t="s">
        <v>162</v>
      </c>
      <c r="B695" t="s">
        <v>2118</v>
      </c>
      <c r="C695" t="s">
        <v>1843</v>
      </c>
      <c r="D695" s="4">
        <v>36567265</v>
      </c>
      <c r="I695" s="4">
        <v>36567265</v>
      </c>
      <c r="J695" s="4">
        <v>36567265</v>
      </c>
      <c r="K695" s="4">
        <v>36567265</v>
      </c>
    </row>
    <row r="696" spans="1:11" x14ac:dyDescent="0.35">
      <c r="A696" t="s">
        <v>162</v>
      </c>
      <c r="B696" t="s">
        <v>2119</v>
      </c>
      <c r="C696" t="s">
        <v>1844</v>
      </c>
      <c r="D696" s="4">
        <v>2808495</v>
      </c>
      <c r="H696" s="4">
        <v>180000</v>
      </c>
      <c r="I696" s="4">
        <v>2988495</v>
      </c>
      <c r="J696" s="4">
        <v>2808495</v>
      </c>
      <c r="K696" s="4">
        <v>2808495</v>
      </c>
    </row>
    <row r="697" spans="1:11" x14ac:dyDescent="0.35">
      <c r="A697" t="s">
        <v>162</v>
      </c>
      <c r="B697" t="s">
        <v>2120</v>
      </c>
      <c r="C697" t="s">
        <v>1845</v>
      </c>
      <c r="D697" s="4">
        <v>2067339</v>
      </c>
      <c r="I697" s="4">
        <v>2067339</v>
      </c>
      <c r="J697" s="4">
        <v>2067339</v>
      </c>
      <c r="K697" s="4">
        <v>2067339</v>
      </c>
    </row>
    <row r="698" spans="1:11" x14ac:dyDescent="0.35">
      <c r="A698" t="s">
        <v>162</v>
      </c>
      <c r="B698" t="s">
        <v>2121</v>
      </c>
      <c r="D698" s="4">
        <v>41443099</v>
      </c>
      <c r="H698" s="4">
        <v>180000</v>
      </c>
      <c r="I698" s="4">
        <v>41623099</v>
      </c>
      <c r="J698" s="4">
        <v>41443099</v>
      </c>
      <c r="K698" s="4">
        <v>41443099</v>
      </c>
    </row>
    <row r="699" spans="1:11" x14ac:dyDescent="0.35">
      <c r="A699" t="s">
        <v>162</v>
      </c>
      <c r="B699" t="s">
        <v>2122</v>
      </c>
      <c r="C699" t="s">
        <v>1846</v>
      </c>
      <c r="D699" s="4">
        <v>9445295</v>
      </c>
      <c r="F699" s="4">
        <v>2627374</v>
      </c>
      <c r="H699" s="4">
        <v>2748285</v>
      </c>
      <c r="I699" s="4">
        <v>14820955</v>
      </c>
      <c r="J699" s="4">
        <v>9445295</v>
      </c>
      <c r="K699" s="4">
        <v>9445295</v>
      </c>
    </row>
    <row r="700" spans="1:11" x14ac:dyDescent="0.35">
      <c r="A700" t="s">
        <v>162</v>
      </c>
      <c r="B700" t="s">
        <v>2123</v>
      </c>
      <c r="C700" t="s">
        <v>1847</v>
      </c>
      <c r="D700" s="4">
        <v>7719646</v>
      </c>
      <c r="F700" s="4">
        <v>67568</v>
      </c>
      <c r="G700" s="4">
        <v>242186</v>
      </c>
      <c r="H700" s="4">
        <v>13475</v>
      </c>
      <c r="I700" s="4">
        <v>8042875</v>
      </c>
      <c r="J700" s="4">
        <v>7719646</v>
      </c>
      <c r="K700" s="4">
        <v>7719646</v>
      </c>
    </row>
    <row r="701" spans="1:11" x14ac:dyDescent="0.35">
      <c r="A701" t="s">
        <v>162</v>
      </c>
      <c r="B701" t="s">
        <v>2124</v>
      </c>
      <c r="C701" t="s">
        <v>1848</v>
      </c>
      <c r="D701" s="4">
        <v>29656</v>
      </c>
      <c r="I701" s="4">
        <v>29656</v>
      </c>
      <c r="J701" s="4">
        <v>29656</v>
      </c>
      <c r="K701" s="4">
        <v>29656</v>
      </c>
    </row>
    <row r="702" spans="1:11" x14ac:dyDescent="0.35">
      <c r="A702" t="s">
        <v>162</v>
      </c>
      <c r="B702" t="s">
        <v>2125</v>
      </c>
      <c r="D702" s="4">
        <v>17194597</v>
      </c>
      <c r="F702" s="4">
        <v>2694942</v>
      </c>
      <c r="G702" s="4">
        <v>242186</v>
      </c>
      <c r="H702" s="4">
        <v>2761760</v>
      </c>
      <c r="I702" s="4">
        <v>22893485</v>
      </c>
      <c r="J702" s="4">
        <v>17194597</v>
      </c>
      <c r="K702" s="4">
        <v>17194597</v>
      </c>
    </row>
    <row r="703" spans="1:11" x14ac:dyDescent="0.35">
      <c r="A703" t="s">
        <v>162</v>
      </c>
      <c r="B703" t="s">
        <v>2126</v>
      </c>
      <c r="C703" t="s">
        <v>1850</v>
      </c>
      <c r="E703" s="4">
        <v>4881960</v>
      </c>
      <c r="I703" s="4">
        <v>4881960</v>
      </c>
      <c r="J703">
        <v>4881960</v>
      </c>
      <c r="K703" s="4">
        <v>0</v>
      </c>
    </row>
    <row r="704" spans="1:11" x14ac:dyDescent="0.35">
      <c r="A704" t="s">
        <v>162</v>
      </c>
      <c r="B704" t="s">
        <v>2127</v>
      </c>
      <c r="E704" s="4">
        <v>4881960</v>
      </c>
      <c r="I704" s="4">
        <v>4881960</v>
      </c>
      <c r="J704">
        <v>4881960</v>
      </c>
      <c r="K704" s="4">
        <v>0</v>
      </c>
    </row>
    <row r="705" spans="1:11" x14ac:dyDescent="0.35">
      <c r="A705" t="s">
        <v>162</v>
      </c>
      <c r="B705" t="s">
        <v>2128</v>
      </c>
      <c r="C705" t="s">
        <v>1851</v>
      </c>
      <c r="E705" s="4">
        <v>254631</v>
      </c>
      <c r="I705" s="4">
        <v>254631</v>
      </c>
      <c r="J705">
        <v>254631</v>
      </c>
      <c r="K705" s="4">
        <v>0</v>
      </c>
    </row>
    <row r="706" spans="1:11" x14ac:dyDescent="0.35">
      <c r="A706" t="s">
        <v>162</v>
      </c>
      <c r="B706" t="s">
        <v>2182</v>
      </c>
      <c r="C706" t="s">
        <v>1903</v>
      </c>
      <c r="D706" s="4">
        <v>18031</v>
      </c>
      <c r="I706" s="4">
        <v>18031</v>
      </c>
      <c r="J706" s="4">
        <v>18031</v>
      </c>
      <c r="K706" s="4">
        <v>18031</v>
      </c>
    </row>
    <row r="707" spans="1:11" x14ac:dyDescent="0.35">
      <c r="A707" t="s">
        <v>162</v>
      </c>
      <c r="B707" t="s">
        <v>2131</v>
      </c>
      <c r="C707" t="s">
        <v>1854</v>
      </c>
      <c r="D707" s="4">
        <v>194471</v>
      </c>
      <c r="F707" s="4">
        <v>248821</v>
      </c>
      <c r="I707" s="4">
        <v>443292</v>
      </c>
      <c r="J707" s="4">
        <v>194471</v>
      </c>
      <c r="K707" s="4">
        <v>194471</v>
      </c>
    </row>
    <row r="708" spans="1:11" x14ac:dyDescent="0.35">
      <c r="A708" t="s">
        <v>162</v>
      </c>
      <c r="B708" t="s">
        <v>2132</v>
      </c>
      <c r="C708" t="s">
        <v>1855</v>
      </c>
      <c r="D708" s="4">
        <v>68783</v>
      </c>
      <c r="E708" s="4">
        <v>38136</v>
      </c>
      <c r="G708" s="4">
        <v>112309</v>
      </c>
      <c r="H708" s="4">
        <v>18540</v>
      </c>
      <c r="I708" s="4">
        <v>237767</v>
      </c>
      <c r="J708" s="4">
        <v>106919</v>
      </c>
      <c r="K708" s="4">
        <v>68783</v>
      </c>
    </row>
    <row r="709" spans="1:11" x14ac:dyDescent="0.35">
      <c r="A709" t="s">
        <v>162</v>
      </c>
      <c r="B709" t="s">
        <v>2133</v>
      </c>
      <c r="C709" t="s">
        <v>1856</v>
      </c>
      <c r="D709" s="4">
        <v>4246</v>
      </c>
      <c r="G709" s="4">
        <v>2123</v>
      </c>
      <c r="I709" s="4">
        <v>6368</v>
      </c>
      <c r="J709" s="4">
        <v>4246</v>
      </c>
      <c r="K709" s="4">
        <v>4246</v>
      </c>
    </row>
    <row r="710" spans="1:11" x14ac:dyDescent="0.35">
      <c r="A710" t="s">
        <v>162</v>
      </c>
      <c r="B710" t="s">
        <v>2134</v>
      </c>
      <c r="C710" t="s">
        <v>1857</v>
      </c>
      <c r="D710" s="4">
        <v>35306</v>
      </c>
      <c r="I710" s="4">
        <v>35306</v>
      </c>
      <c r="J710" s="4">
        <v>35306</v>
      </c>
      <c r="K710" s="4">
        <v>35306</v>
      </c>
    </row>
    <row r="711" spans="1:11" x14ac:dyDescent="0.35">
      <c r="A711" t="s">
        <v>162</v>
      </c>
      <c r="B711" t="s">
        <v>2185</v>
      </c>
      <c r="C711" t="s">
        <v>1906</v>
      </c>
      <c r="H711" s="4">
        <v>5108</v>
      </c>
      <c r="I711" s="4">
        <v>5108</v>
      </c>
      <c r="J711">
        <v>0</v>
      </c>
      <c r="K711" s="4">
        <v>0</v>
      </c>
    </row>
    <row r="712" spans="1:11" x14ac:dyDescent="0.35">
      <c r="A712" t="s">
        <v>162</v>
      </c>
      <c r="B712" t="s">
        <v>2135</v>
      </c>
      <c r="C712" t="s">
        <v>1858</v>
      </c>
      <c r="D712" s="4">
        <v>24132</v>
      </c>
      <c r="E712" s="4">
        <v>5195</v>
      </c>
      <c r="H712" s="4">
        <v>31171</v>
      </c>
      <c r="I712" s="4">
        <v>60499</v>
      </c>
      <c r="J712" s="4">
        <v>29327</v>
      </c>
      <c r="K712" s="4">
        <v>24132</v>
      </c>
    </row>
    <row r="713" spans="1:11" x14ac:dyDescent="0.35">
      <c r="A713" t="s">
        <v>162</v>
      </c>
      <c r="B713" t="s">
        <v>2136</v>
      </c>
      <c r="C713" t="s">
        <v>1859</v>
      </c>
      <c r="D713" s="4">
        <v>200003</v>
      </c>
      <c r="E713" s="4">
        <v>75000</v>
      </c>
      <c r="G713" s="4">
        <v>125000</v>
      </c>
      <c r="H713" s="4">
        <v>7</v>
      </c>
      <c r="I713" s="4">
        <v>400010</v>
      </c>
      <c r="J713" s="4">
        <v>275003</v>
      </c>
      <c r="K713" s="4">
        <v>200003</v>
      </c>
    </row>
    <row r="714" spans="1:11" x14ac:dyDescent="0.35">
      <c r="A714" t="s">
        <v>162</v>
      </c>
      <c r="B714" t="s">
        <v>2137</v>
      </c>
      <c r="C714" t="s">
        <v>1860</v>
      </c>
      <c r="D714" s="4">
        <v>326109</v>
      </c>
      <c r="I714" s="4">
        <v>326109</v>
      </c>
      <c r="J714" s="4">
        <v>326109</v>
      </c>
      <c r="K714" s="4">
        <v>326109</v>
      </c>
    </row>
    <row r="715" spans="1:11" x14ac:dyDescent="0.35">
      <c r="A715" t="s">
        <v>162</v>
      </c>
      <c r="B715" t="s">
        <v>2138</v>
      </c>
      <c r="C715" t="s">
        <v>1861</v>
      </c>
      <c r="E715" s="4">
        <v>254632</v>
      </c>
      <c r="I715" s="4">
        <v>254632</v>
      </c>
      <c r="J715">
        <v>254632</v>
      </c>
      <c r="K715" s="4">
        <v>0</v>
      </c>
    </row>
    <row r="716" spans="1:11" x14ac:dyDescent="0.35">
      <c r="A716" t="s">
        <v>162</v>
      </c>
      <c r="B716" t="s">
        <v>2139</v>
      </c>
      <c r="C716" t="s">
        <v>1862</v>
      </c>
      <c r="D716" s="4">
        <v>940107</v>
      </c>
      <c r="I716" s="4">
        <v>940107</v>
      </c>
      <c r="J716" s="4">
        <v>940107</v>
      </c>
      <c r="K716" s="4">
        <v>940107</v>
      </c>
    </row>
    <row r="717" spans="1:11" x14ac:dyDescent="0.35">
      <c r="A717" t="s">
        <v>162</v>
      </c>
      <c r="B717" t="s">
        <v>2140</v>
      </c>
      <c r="C717" t="s">
        <v>1863</v>
      </c>
      <c r="D717" s="4">
        <v>23340</v>
      </c>
      <c r="I717" s="4">
        <v>23340</v>
      </c>
      <c r="J717" s="4">
        <v>23340</v>
      </c>
      <c r="K717" s="4">
        <v>23340</v>
      </c>
    </row>
    <row r="718" spans="1:11" x14ac:dyDescent="0.35">
      <c r="A718" t="s">
        <v>162</v>
      </c>
      <c r="B718" t="s">
        <v>2141</v>
      </c>
      <c r="D718" s="4">
        <v>1834528</v>
      </c>
      <c r="E718" s="4">
        <v>627593</v>
      </c>
      <c r="F718" s="4">
        <v>248821</v>
      </c>
      <c r="G718" s="4">
        <v>239432</v>
      </c>
      <c r="H718" s="4">
        <v>54825</v>
      </c>
      <c r="I718" s="4">
        <v>3005199</v>
      </c>
      <c r="J718" s="4">
        <v>2462121</v>
      </c>
      <c r="K718" s="4">
        <v>1834528</v>
      </c>
    </row>
    <row r="719" spans="1:11" x14ac:dyDescent="0.35">
      <c r="A719" t="s">
        <v>162</v>
      </c>
      <c r="B719" t="s">
        <v>2143</v>
      </c>
      <c r="C719" t="s">
        <v>1865</v>
      </c>
      <c r="D719" s="4">
        <v>6977</v>
      </c>
      <c r="I719" s="4">
        <v>6977</v>
      </c>
      <c r="J719" s="4">
        <v>6977</v>
      </c>
      <c r="K719" s="4">
        <v>6977</v>
      </c>
    </row>
    <row r="720" spans="1:11" x14ac:dyDescent="0.35">
      <c r="A720" t="s">
        <v>162</v>
      </c>
      <c r="B720" t="s">
        <v>2144</v>
      </c>
      <c r="C720" t="s">
        <v>1866</v>
      </c>
      <c r="I720" s="4">
        <v>0</v>
      </c>
      <c r="J720">
        <v>0</v>
      </c>
      <c r="K720" s="4">
        <v>0</v>
      </c>
    </row>
    <row r="721" spans="1:11" x14ac:dyDescent="0.35">
      <c r="A721" t="s">
        <v>162</v>
      </c>
      <c r="B721" t="s">
        <v>2145</v>
      </c>
      <c r="C721" t="s">
        <v>1867</v>
      </c>
      <c r="D721" s="4">
        <v>1088000</v>
      </c>
      <c r="F721" s="4">
        <v>18000</v>
      </c>
      <c r="G721" s="4">
        <v>9000</v>
      </c>
      <c r="H721" s="4">
        <v>1943772</v>
      </c>
      <c r="I721" s="4">
        <v>3058772</v>
      </c>
      <c r="J721" s="4">
        <v>1088000</v>
      </c>
      <c r="K721" s="4">
        <v>1088000</v>
      </c>
    </row>
    <row r="722" spans="1:11" x14ac:dyDescent="0.35">
      <c r="A722" t="s">
        <v>162</v>
      </c>
      <c r="B722" t="s">
        <v>2146</v>
      </c>
      <c r="C722" t="s">
        <v>1868</v>
      </c>
      <c r="D722" s="4">
        <v>20690</v>
      </c>
      <c r="G722" s="4">
        <v>5259</v>
      </c>
      <c r="H722" s="4">
        <v>1689826</v>
      </c>
      <c r="I722" s="4">
        <v>1715775</v>
      </c>
      <c r="J722" s="4">
        <v>20690</v>
      </c>
      <c r="K722" s="4">
        <v>20690</v>
      </c>
    </row>
    <row r="723" spans="1:11" x14ac:dyDescent="0.35">
      <c r="A723" t="s">
        <v>162</v>
      </c>
      <c r="B723" t="s">
        <v>2147</v>
      </c>
      <c r="C723" t="s">
        <v>1869</v>
      </c>
      <c r="D723" s="4">
        <v>3556</v>
      </c>
      <c r="H723" s="4">
        <v>633600</v>
      </c>
      <c r="I723" s="4">
        <v>637156</v>
      </c>
      <c r="J723" s="4">
        <v>3556</v>
      </c>
      <c r="K723" s="4">
        <v>3556</v>
      </c>
    </row>
    <row r="724" spans="1:11" x14ac:dyDescent="0.35">
      <c r="A724" t="s">
        <v>162</v>
      </c>
      <c r="B724" t="s">
        <v>2148</v>
      </c>
      <c r="C724" t="s">
        <v>1870</v>
      </c>
      <c r="D724" s="4">
        <v>29604</v>
      </c>
      <c r="E724" s="4">
        <v>1182669</v>
      </c>
      <c r="H724" s="4">
        <v>131848</v>
      </c>
      <c r="I724" s="4">
        <v>1344121</v>
      </c>
      <c r="J724" s="4">
        <v>1212273</v>
      </c>
      <c r="K724" s="4">
        <v>29604</v>
      </c>
    </row>
    <row r="725" spans="1:11" x14ac:dyDescent="0.35">
      <c r="A725" t="s">
        <v>162</v>
      </c>
      <c r="B725" t="s">
        <v>2150</v>
      </c>
      <c r="C725" t="s">
        <v>1872</v>
      </c>
      <c r="D725" s="4">
        <v>150757</v>
      </c>
      <c r="I725" s="4">
        <v>150757</v>
      </c>
      <c r="J725" s="4">
        <v>150757</v>
      </c>
      <c r="K725" s="4">
        <v>150757</v>
      </c>
    </row>
    <row r="726" spans="1:11" x14ac:dyDescent="0.35">
      <c r="A726" t="s">
        <v>162</v>
      </c>
      <c r="B726" t="s">
        <v>2153</v>
      </c>
      <c r="C726" t="s">
        <v>1875</v>
      </c>
      <c r="H726" s="4">
        <v>34873</v>
      </c>
      <c r="I726" s="4">
        <v>34873</v>
      </c>
      <c r="J726">
        <v>0</v>
      </c>
      <c r="K726" s="4">
        <v>0</v>
      </c>
    </row>
    <row r="727" spans="1:11" x14ac:dyDescent="0.35">
      <c r="A727" t="s">
        <v>162</v>
      </c>
      <c r="B727" t="s">
        <v>2154</v>
      </c>
      <c r="C727" t="s">
        <v>1876</v>
      </c>
      <c r="H727" s="4">
        <v>504000</v>
      </c>
      <c r="I727" s="4">
        <v>504000</v>
      </c>
      <c r="J727">
        <v>0</v>
      </c>
      <c r="K727" s="4">
        <v>0</v>
      </c>
    </row>
    <row r="728" spans="1:11" x14ac:dyDescent="0.35">
      <c r="A728" t="s">
        <v>162</v>
      </c>
      <c r="B728" t="s">
        <v>2155</v>
      </c>
      <c r="C728" t="s">
        <v>1877</v>
      </c>
      <c r="D728" s="4">
        <v>62415</v>
      </c>
      <c r="E728" s="4">
        <v>0</v>
      </c>
      <c r="I728" s="4">
        <v>62415</v>
      </c>
      <c r="J728" s="4">
        <v>62415</v>
      </c>
      <c r="K728" s="4">
        <v>62415</v>
      </c>
    </row>
    <row r="729" spans="1:11" x14ac:dyDescent="0.35">
      <c r="A729" t="s">
        <v>162</v>
      </c>
      <c r="B729" t="s">
        <v>2156</v>
      </c>
      <c r="D729" s="4">
        <v>1361998</v>
      </c>
      <c r="E729" s="4">
        <v>1182669</v>
      </c>
      <c r="F729" s="4">
        <v>18000</v>
      </c>
      <c r="G729" s="4">
        <v>14259</v>
      </c>
      <c r="H729" s="4">
        <v>4937919</v>
      </c>
      <c r="I729" s="4">
        <v>7514845</v>
      </c>
      <c r="J729" s="4">
        <v>2544667</v>
      </c>
      <c r="K729" s="4">
        <v>1361998</v>
      </c>
    </row>
    <row r="730" spans="1:11" x14ac:dyDescent="0.35">
      <c r="A730" t="s">
        <v>162</v>
      </c>
      <c r="B730" t="s">
        <v>2157</v>
      </c>
      <c r="C730" t="s">
        <v>1879</v>
      </c>
      <c r="D730" s="4">
        <v>804218</v>
      </c>
      <c r="I730" s="4">
        <v>804218</v>
      </c>
      <c r="J730" s="4">
        <v>804218</v>
      </c>
      <c r="K730" s="4">
        <v>804218</v>
      </c>
    </row>
    <row r="731" spans="1:11" x14ac:dyDescent="0.35">
      <c r="A731" t="s">
        <v>162</v>
      </c>
      <c r="B731" t="s">
        <v>2176</v>
      </c>
      <c r="C731" t="s">
        <v>1897</v>
      </c>
      <c r="D731" s="4">
        <v>16277</v>
      </c>
      <c r="I731" s="4">
        <v>16277</v>
      </c>
      <c r="J731" s="4">
        <v>16277</v>
      </c>
      <c r="K731" s="4">
        <v>16277</v>
      </c>
    </row>
    <row r="732" spans="1:11" x14ac:dyDescent="0.35">
      <c r="A732" t="s">
        <v>162</v>
      </c>
      <c r="B732" t="s">
        <v>2158</v>
      </c>
      <c r="C732" t="s">
        <v>1880</v>
      </c>
      <c r="D732" s="4">
        <v>637134</v>
      </c>
      <c r="I732" s="4">
        <v>637134</v>
      </c>
      <c r="J732" s="4">
        <v>637134</v>
      </c>
      <c r="K732" s="4">
        <v>637134</v>
      </c>
    </row>
    <row r="733" spans="1:11" x14ac:dyDescent="0.35">
      <c r="A733" t="s">
        <v>162</v>
      </c>
      <c r="B733" t="s">
        <v>2159</v>
      </c>
      <c r="C733" t="s">
        <v>1881</v>
      </c>
      <c r="D733" s="4">
        <v>818011</v>
      </c>
      <c r="I733" s="4">
        <v>818011</v>
      </c>
      <c r="J733" s="4">
        <v>818011</v>
      </c>
      <c r="K733" s="4">
        <v>818011</v>
      </c>
    </row>
    <row r="734" spans="1:11" x14ac:dyDescent="0.35">
      <c r="A734" t="s">
        <v>162</v>
      </c>
      <c r="B734" t="s">
        <v>2174</v>
      </c>
      <c r="C734" t="s">
        <v>1895</v>
      </c>
      <c r="D734" s="4">
        <v>321208</v>
      </c>
      <c r="I734" s="4">
        <v>321208</v>
      </c>
      <c r="J734" s="4">
        <v>321208</v>
      </c>
      <c r="K734" s="4">
        <v>321208</v>
      </c>
    </row>
    <row r="735" spans="1:11" x14ac:dyDescent="0.35">
      <c r="A735" t="s">
        <v>162</v>
      </c>
      <c r="B735" t="s">
        <v>2160</v>
      </c>
      <c r="C735" t="s">
        <v>1882</v>
      </c>
      <c r="D735" s="4">
        <v>69324</v>
      </c>
      <c r="I735" s="4">
        <v>69324</v>
      </c>
      <c r="J735" s="4">
        <v>69324</v>
      </c>
      <c r="K735" s="4">
        <v>69324</v>
      </c>
    </row>
    <row r="736" spans="1:11" x14ac:dyDescent="0.35">
      <c r="A736" t="s">
        <v>162</v>
      </c>
      <c r="B736" t="s">
        <v>2161</v>
      </c>
      <c r="C736" t="s">
        <v>1883</v>
      </c>
      <c r="D736" s="4">
        <v>104807</v>
      </c>
      <c r="I736" s="4">
        <v>104807</v>
      </c>
      <c r="J736" s="4">
        <v>104807</v>
      </c>
      <c r="K736" s="4">
        <v>104807</v>
      </c>
    </row>
    <row r="737" spans="1:11" x14ac:dyDescent="0.35">
      <c r="A737" t="s">
        <v>162</v>
      </c>
      <c r="B737" t="s">
        <v>2171</v>
      </c>
      <c r="C737" t="s">
        <v>1892</v>
      </c>
      <c r="D737" s="4">
        <v>1926</v>
      </c>
      <c r="I737" s="4">
        <v>1926</v>
      </c>
      <c r="J737" s="4">
        <v>1926</v>
      </c>
      <c r="K737" s="4">
        <v>1926</v>
      </c>
    </row>
    <row r="738" spans="1:11" x14ac:dyDescent="0.35">
      <c r="A738" t="s">
        <v>162</v>
      </c>
      <c r="B738" t="s">
        <v>2162</v>
      </c>
      <c r="C738" t="s">
        <v>1884</v>
      </c>
      <c r="D738" s="4">
        <v>19719</v>
      </c>
      <c r="I738" s="4">
        <v>19719</v>
      </c>
      <c r="J738" s="4">
        <v>19719</v>
      </c>
      <c r="K738" s="4">
        <v>19719</v>
      </c>
    </row>
    <row r="739" spans="1:11" x14ac:dyDescent="0.35">
      <c r="A739" t="s">
        <v>162</v>
      </c>
      <c r="B739" t="s">
        <v>2163</v>
      </c>
      <c r="D739" s="4">
        <v>2792624</v>
      </c>
      <c r="I739" s="4">
        <v>2792624</v>
      </c>
      <c r="J739" s="4">
        <v>2792624</v>
      </c>
      <c r="K739" s="4">
        <v>2792624</v>
      </c>
    </row>
    <row r="740" spans="1:11" x14ac:dyDescent="0.35">
      <c r="A740" t="s">
        <v>162</v>
      </c>
      <c r="B740" t="s">
        <v>2164</v>
      </c>
      <c r="C740" t="s">
        <v>1886</v>
      </c>
      <c r="D740" s="4">
        <v>32992</v>
      </c>
      <c r="I740" s="4">
        <v>32992</v>
      </c>
      <c r="J740" s="4">
        <v>32992</v>
      </c>
      <c r="K740" s="4">
        <v>32992</v>
      </c>
    </row>
    <row r="741" spans="1:11" x14ac:dyDescent="0.35">
      <c r="A741" t="s">
        <v>162</v>
      </c>
      <c r="B741" t="s">
        <v>2165</v>
      </c>
      <c r="D741" s="4">
        <v>32992</v>
      </c>
      <c r="I741" s="4">
        <v>32992</v>
      </c>
      <c r="J741" s="4">
        <v>32992</v>
      </c>
      <c r="K741" s="4">
        <v>32992</v>
      </c>
    </row>
    <row r="742" spans="1:11" x14ac:dyDescent="0.35">
      <c r="A742" t="s">
        <v>162</v>
      </c>
      <c r="B742" t="s">
        <v>2183</v>
      </c>
      <c r="C742" t="s">
        <v>1904</v>
      </c>
      <c r="D742" s="4">
        <v>375000</v>
      </c>
      <c r="I742" s="4">
        <v>375000</v>
      </c>
      <c r="J742" s="4">
        <v>375000</v>
      </c>
      <c r="K742" s="4">
        <v>375000</v>
      </c>
    </row>
    <row r="743" spans="1:11" x14ac:dyDescent="0.35">
      <c r="A743" t="s">
        <v>162</v>
      </c>
      <c r="B743" t="s">
        <v>2187</v>
      </c>
      <c r="C743" t="s">
        <v>1908</v>
      </c>
      <c r="D743" s="4">
        <v>9080</v>
      </c>
      <c r="I743" s="4">
        <v>9080</v>
      </c>
      <c r="J743" s="4">
        <v>9080</v>
      </c>
      <c r="K743" s="4">
        <v>9080</v>
      </c>
    </row>
    <row r="744" spans="1:11" x14ac:dyDescent="0.35">
      <c r="A744" t="s">
        <v>162</v>
      </c>
      <c r="B744" t="s">
        <v>2166</v>
      </c>
      <c r="C744" t="s">
        <v>1888</v>
      </c>
      <c r="H744" s="4">
        <v>960000</v>
      </c>
      <c r="I744" s="4">
        <v>960000</v>
      </c>
      <c r="J744">
        <v>0</v>
      </c>
      <c r="K744" s="4">
        <v>0</v>
      </c>
    </row>
    <row r="745" spans="1:11" x14ac:dyDescent="0.35">
      <c r="A745" t="s">
        <v>162</v>
      </c>
      <c r="B745" t="s">
        <v>2180</v>
      </c>
      <c r="C745" t="s">
        <v>1901</v>
      </c>
      <c r="E745" s="4">
        <v>900000</v>
      </c>
      <c r="I745" s="4">
        <v>900000</v>
      </c>
      <c r="J745">
        <v>900000</v>
      </c>
      <c r="K745" s="4">
        <v>0</v>
      </c>
    </row>
    <row r="746" spans="1:11" x14ac:dyDescent="0.35">
      <c r="A746" t="s">
        <v>162</v>
      </c>
      <c r="B746" t="s">
        <v>2167</v>
      </c>
      <c r="C746" t="s">
        <v>1889</v>
      </c>
      <c r="E746" s="4">
        <v>1260000</v>
      </c>
      <c r="I746" s="4">
        <v>1260000</v>
      </c>
      <c r="J746">
        <v>1260000</v>
      </c>
      <c r="K746" s="4">
        <v>0</v>
      </c>
    </row>
    <row r="747" spans="1:11" x14ac:dyDescent="0.35">
      <c r="A747" t="s">
        <v>162</v>
      </c>
      <c r="B747" t="s">
        <v>2168</v>
      </c>
      <c r="C747" t="s">
        <v>1890</v>
      </c>
      <c r="E747" s="4">
        <v>825000</v>
      </c>
      <c r="I747" s="4">
        <v>825000</v>
      </c>
      <c r="J747">
        <v>825000</v>
      </c>
      <c r="K747" s="4">
        <v>0</v>
      </c>
    </row>
    <row r="748" spans="1:11" x14ac:dyDescent="0.35">
      <c r="A748" t="s">
        <v>162</v>
      </c>
      <c r="B748" t="s">
        <v>2181</v>
      </c>
      <c r="C748" t="s">
        <v>1902</v>
      </c>
      <c r="E748" s="4">
        <v>1800000</v>
      </c>
      <c r="I748" s="4">
        <v>1800000</v>
      </c>
      <c r="J748">
        <v>1800000</v>
      </c>
      <c r="K748" s="4">
        <v>0</v>
      </c>
    </row>
    <row r="749" spans="1:11" x14ac:dyDescent="0.35">
      <c r="A749" t="s">
        <v>162</v>
      </c>
      <c r="B749" t="s">
        <v>2169</v>
      </c>
      <c r="D749" s="4">
        <v>384080</v>
      </c>
      <c r="E749" s="4">
        <v>4785000</v>
      </c>
      <c r="H749" s="4">
        <v>960000</v>
      </c>
      <c r="I749" s="4">
        <v>6129080</v>
      </c>
      <c r="J749" s="4">
        <v>5169080</v>
      </c>
      <c r="K749" s="4">
        <v>384080</v>
      </c>
    </row>
    <row r="750" spans="1:11" x14ac:dyDescent="0.35">
      <c r="A750" t="s">
        <v>162</v>
      </c>
      <c r="B750" t="s">
        <v>2170</v>
      </c>
      <c r="D750" s="4">
        <v>65043918</v>
      </c>
      <c r="E750" s="4">
        <v>11477222</v>
      </c>
      <c r="F750" s="4">
        <v>2961763</v>
      </c>
      <c r="G750" s="4">
        <v>495876</v>
      </c>
      <c r="H750" s="4">
        <v>8894504</v>
      </c>
      <c r="I750" s="4">
        <v>88873284</v>
      </c>
      <c r="J750" s="4">
        <f>SUM(D750,E750)</f>
        <v>76521140</v>
      </c>
      <c r="K750" s="4">
        <v>65043918</v>
      </c>
    </row>
    <row r="751" spans="1:11" x14ac:dyDescent="0.35">
      <c r="A751" t="s">
        <v>166</v>
      </c>
      <c r="B751" t="s">
        <v>2118</v>
      </c>
      <c r="C751" t="s">
        <v>1843</v>
      </c>
      <c r="D751" s="4">
        <v>38949991</v>
      </c>
      <c r="E751" s="4">
        <v>19756222</v>
      </c>
      <c r="F751" s="4">
        <v>28674800</v>
      </c>
      <c r="I751" s="4">
        <v>87381013</v>
      </c>
      <c r="J751" s="4">
        <v>58706213</v>
      </c>
      <c r="K751" s="4">
        <v>38949991</v>
      </c>
    </row>
    <row r="752" spans="1:11" x14ac:dyDescent="0.35">
      <c r="A752" t="s">
        <v>166</v>
      </c>
      <c r="B752" t="s">
        <v>2119</v>
      </c>
      <c r="C752" t="s">
        <v>1844</v>
      </c>
      <c r="D752" s="4">
        <v>8391959</v>
      </c>
      <c r="F752" s="4">
        <v>126000</v>
      </c>
      <c r="G752" s="4">
        <v>263250</v>
      </c>
      <c r="H752" s="4">
        <v>148050</v>
      </c>
      <c r="I752" s="4">
        <v>8929259</v>
      </c>
      <c r="J752" s="4">
        <v>8391959</v>
      </c>
      <c r="K752" s="4">
        <v>8391959</v>
      </c>
    </row>
    <row r="753" spans="1:11" x14ac:dyDescent="0.35">
      <c r="A753" t="s">
        <v>166</v>
      </c>
      <c r="B753" t="s">
        <v>2120</v>
      </c>
      <c r="C753" t="s">
        <v>1845</v>
      </c>
      <c r="D753" s="4">
        <v>5940898</v>
      </c>
      <c r="I753" s="4">
        <v>5940898</v>
      </c>
      <c r="J753" s="4">
        <v>5940898</v>
      </c>
      <c r="K753" s="4">
        <v>5940898</v>
      </c>
    </row>
    <row r="754" spans="1:11" x14ac:dyDescent="0.35">
      <c r="A754" t="s">
        <v>166</v>
      </c>
      <c r="B754" t="s">
        <v>2121</v>
      </c>
      <c r="D754" s="4">
        <v>53282848</v>
      </c>
      <c r="E754" s="4">
        <v>19756222</v>
      </c>
      <c r="F754" s="4">
        <v>28800800</v>
      </c>
      <c r="G754" s="4">
        <v>263250</v>
      </c>
      <c r="H754" s="4">
        <v>148050</v>
      </c>
      <c r="I754" s="4">
        <v>102251169</v>
      </c>
      <c r="J754" s="4">
        <v>73039070</v>
      </c>
      <c r="K754" s="4">
        <v>53282848</v>
      </c>
    </row>
    <row r="755" spans="1:11" x14ac:dyDescent="0.35">
      <c r="A755" t="s">
        <v>166</v>
      </c>
      <c r="B755" t="s">
        <v>2122</v>
      </c>
      <c r="C755" t="s">
        <v>1846</v>
      </c>
      <c r="D755" s="4">
        <v>50415440</v>
      </c>
      <c r="E755" s="4">
        <v>1596</v>
      </c>
      <c r="I755" s="4">
        <v>50417035</v>
      </c>
      <c r="J755" s="4">
        <v>50417036</v>
      </c>
      <c r="K755" s="4">
        <v>50415440</v>
      </c>
    </row>
    <row r="756" spans="1:11" x14ac:dyDescent="0.35">
      <c r="A756" t="s">
        <v>166</v>
      </c>
      <c r="B756" t="s">
        <v>2123</v>
      </c>
      <c r="C756" t="s">
        <v>1847</v>
      </c>
      <c r="D756" s="4">
        <v>23496333</v>
      </c>
      <c r="F756" s="4">
        <v>1998259</v>
      </c>
      <c r="G756" s="4">
        <v>65295</v>
      </c>
      <c r="I756" s="4">
        <v>25559887</v>
      </c>
      <c r="J756" s="4">
        <v>23496333</v>
      </c>
      <c r="K756" s="4">
        <v>23496333</v>
      </c>
    </row>
    <row r="757" spans="1:11" x14ac:dyDescent="0.35">
      <c r="A757" t="s">
        <v>166</v>
      </c>
      <c r="B757" t="s">
        <v>2124</v>
      </c>
      <c r="C757" t="s">
        <v>1848</v>
      </c>
      <c r="D757" s="4">
        <v>232976</v>
      </c>
      <c r="I757" s="4">
        <v>232976</v>
      </c>
      <c r="J757" s="4">
        <v>232976</v>
      </c>
      <c r="K757" s="4">
        <v>232976</v>
      </c>
    </row>
    <row r="758" spans="1:11" x14ac:dyDescent="0.35">
      <c r="A758" t="s">
        <v>166</v>
      </c>
      <c r="B758" t="s">
        <v>2125</v>
      </c>
      <c r="D758" s="4">
        <v>74144748</v>
      </c>
      <c r="E758" s="4">
        <v>1596</v>
      </c>
      <c r="F758" s="4">
        <v>1998259</v>
      </c>
      <c r="G758" s="4">
        <v>65295</v>
      </c>
      <c r="I758" s="4">
        <v>76209898</v>
      </c>
      <c r="J758" s="4">
        <v>74146344</v>
      </c>
      <c r="K758" s="4">
        <v>74144748</v>
      </c>
    </row>
    <row r="759" spans="1:11" x14ac:dyDescent="0.35">
      <c r="A759" t="s">
        <v>166</v>
      </c>
      <c r="B759" t="s">
        <v>2126</v>
      </c>
      <c r="C759" t="s">
        <v>1850</v>
      </c>
      <c r="D759" s="4">
        <v>24000000</v>
      </c>
      <c r="I759" s="4">
        <v>24000000</v>
      </c>
      <c r="J759" s="4">
        <v>24000000</v>
      </c>
      <c r="K759" s="4">
        <v>24000000</v>
      </c>
    </row>
    <row r="760" spans="1:11" x14ac:dyDescent="0.35">
      <c r="A760" t="s">
        <v>166</v>
      </c>
      <c r="B760" t="s">
        <v>2127</v>
      </c>
      <c r="D760" s="4">
        <v>24000000</v>
      </c>
      <c r="I760" s="4">
        <v>24000000</v>
      </c>
      <c r="J760" s="4">
        <v>24000000</v>
      </c>
      <c r="K760" s="4">
        <v>24000000</v>
      </c>
    </row>
    <row r="761" spans="1:11" x14ac:dyDescent="0.35">
      <c r="A761" t="s">
        <v>166</v>
      </c>
      <c r="B761" t="s">
        <v>2128</v>
      </c>
      <c r="C761" t="s">
        <v>1851</v>
      </c>
      <c r="D761" s="4">
        <v>757895</v>
      </c>
      <c r="I761" s="4">
        <v>757895</v>
      </c>
      <c r="J761" s="4">
        <v>757895</v>
      </c>
      <c r="K761" s="4">
        <v>757895</v>
      </c>
    </row>
    <row r="762" spans="1:11" x14ac:dyDescent="0.35">
      <c r="A762" t="s">
        <v>166</v>
      </c>
      <c r="B762" t="s">
        <v>2129</v>
      </c>
      <c r="C762" t="s">
        <v>1852</v>
      </c>
      <c r="F762" s="4">
        <v>13629</v>
      </c>
      <c r="G762" s="4">
        <v>5452</v>
      </c>
      <c r="H762" s="4">
        <v>10904</v>
      </c>
      <c r="I762" s="4">
        <v>29985</v>
      </c>
      <c r="J762">
        <v>0</v>
      </c>
      <c r="K762" s="4">
        <v>0</v>
      </c>
    </row>
    <row r="763" spans="1:11" x14ac:dyDescent="0.35">
      <c r="A763" t="s">
        <v>166</v>
      </c>
      <c r="B763" t="s">
        <v>2130</v>
      </c>
      <c r="C763" t="s">
        <v>1853</v>
      </c>
      <c r="F763" s="4">
        <v>16383</v>
      </c>
      <c r="G763" s="4">
        <v>8191</v>
      </c>
      <c r="H763" s="4">
        <v>16383</v>
      </c>
      <c r="I763" s="4">
        <v>40957</v>
      </c>
      <c r="J763">
        <v>0</v>
      </c>
      <c r="K763" s="4">
        <v>0</v>
      </c>
    </row>
    <row r="764" spans="1:11" x14ac:dyDescent="0.35">
      <c r="A764" t="s">
        <v>166</v>
      </c>
      <c r="B764" t="s">
        <v>2172</v>
      </c>
      <c r="C764" t="s">
        <v>1893</v>
      </c>
      <c r="F764" s="4">
        <v>3584</v>
      </c>
      <c r="G764" s="4">
        <v>1195</v>
      </c>
      <c r="I764" s="4">
        <v>4778</v>
      </c>
      <c r="J764">
        <v>0</v>
      </c>
      <c r="K764" s="4">
        <v>0</v>
      </c>
    </row>
    <row r="765" spans="1:11" x14ac:dyDescent="0.35">
      <c r="A765" t="s">
        <v>166</v>
      </c>
      <c r="B765" t="s">
        <v>2188</v>
      </c>
      <c r="C765" t="s">
        <v>1909</v>
      </c>
      <c r="D765" s="4">
        <v>1508</v>
      </c>
      <c r="I765" s="4">
        <v>1508</v>
      </c>
      <c r="J765" s="4">
        <v>1508</v>
      </c>
      <c r="K765" s="4">
        <v>1508</v>
      </c>
    </row>
    <row r="766" spans="1:11" x14ac:dyDescent="0.35">
      <c r="A766" t="s">
        <v>166</v>
      </c>
      <c r="B766" t="s">
        <v>2131</v>
      </c>
      <c r="C766" t="s">
        <v>1854</v>
      </c>
      <c r="D766" s="4">
        <v>1661049</v>
      </c>
      <c r="G766" s="4">
        <v>6725</v>
      </c>
      <c r="H766" s="4">
        <v>13450</v>
      </c>
      <c r="I766" s="4">
        <v>1681224</v>
      </c>
      <c r="J766" s="4">
        <v>1661049</v>
      </c>
      <c r="K766" s="4">
        <v>1661049</v>
      </c>
    </row>
    <row r="767" spans="1:11" x14ac:dyDescent="0.35">
      <c r="A767" t="s">
        <v>166</v>
      </c>
      <c r="B767" t="s">
        <v>2132</v>
      </c>
      <c r="C767" t="s">
        <v>1855</v>
      </c>
      <c r="D767" s="4">
        <v>540671</v>
      </c>
      <c r="E767" s="4">
        <v>117108</v>
      </c>
      <c r="F767" s="4">
        <v>483213</v>
      </c>
      <c r="G767" s="4">
        <v>69846</v>
      </c>
      <c r="H767" s="4">
        <v>348095</v>
      </c>
      <c r="I767" s="4">
        <v>1558932</v>
      </c>
      <c r="J767" s="4">
        <v>657779</v>
      </c>
      <c r="K767" s="4">
        <v>540671</v>
      </c>
    </row>
    <row r="768" spans="1:11" x14ac:dyDescent="0.35">
      <c r="A768" t="s">
        <v>166</v>
      </c>
      <c r="B768" t="s">
        <v>2133</v>
      </c>
      <c r="C768" t="s">
        <v>1856</v>
      </c>
      <c r="D768" s="4">
        <v>7717</v>
      </c>
      <c r="H768" s="4">
        <v>35203</v>
      </c>
      <c r="I768" s="4">
        <v>42920</v>
      </c>
      <c r="J768" s="4">
        <v>7717</v>
      </c>
      <c r="K768" s="4">
        <v>7717</v>
      </c>
    </row>
    <row r="769" spans="1:11" x14ac:dyDescent="0.35">
      <c r="A769" t="s">
        <v>166</v>
      </c>
      <c r="B769" t="s">
        <v>2134</v>
      </c>
      <c r="C769" t="s">
        <v>1857</v>
      </c>
      <c r="D769" s="4">
        <v>67896</v>
      </c>
      <c r="H769" s="4">
        <v>3395</v>
      </c>
      <c r="I769" s="4">
        <v>71291</v>
      </c>
      <c r="J769" s="4">
        <v>67896</v>
      </c>
      <c r="K769" s="4">
        <v>67896</v>
      </c>
    </row>
    <row r="770" spans="1:11" x14ac:dyDescent="0.35">
      <c r="A770" t="s">
        <v>166</v>
      </c>
      <c r="B770" t="s">
        <v>2189</v>
      </c>
      <c r="C770" t="s">
        <v>1910</v>
      </c>
      <c r="D770" s="4">
        <v>2199</v>
      </c>
      <c r="I770" s="4">
        <v>2199</v>
      </c>
      <c r="J770" s="4">
        <v>2199</v>
      </c>
      <c r="K770" s="4">
        <v>2199</v>
      </c>
    </row>
    <row r="771" spans="1:11" x14ac:dyDescent="0.35">
      <c r="A771" t="s">
        <v>166</v>
      </c>
      <c r="B771" t="s">
        <v>2135</v>
      </c>
      <c r="C771" t="s">
        <v>1858</v>
      </c>
      <c r="D771" s="4">
        <v>87983</v>
      </c>
      <c r="E771" s="4">
        <v>37753</v>
      </c>
      <c r="F771" s="4">
        <v>128706</v>
      </c>
      <c r="H771" s="4">
        <v>250542</v>
      </c>
      <c r="I771" s="4">
        <v>504984</v>
      </c>
      <c r="J771" s="4">
        <v>125736</v>
      </c>
      <c r="K771" s="4">
        <v>87983</v>
      </c>
    </row>
    <row r="772" spans="1:11" x14ac:dyDescent="0.35">
      <c r="A772" t="s">
        <v>166</v>
      </c>
      <c r="B772" t="s">
        <v>2136</v>
      </c>
      <c r="C772" t="s">
        <v>1859</v>
      </c>
      <c r="D772" s="4">
        <v>1275000</v>
      </c>
      <c r="E772" s="4">
        <v>275000</v>
      </c>
      <c r="F772" s="4">
        <v>75003</v>
      </c>
      <c r="G772" s="4">
        <v>25013</v>
      </c>
      <c r="H772" s="4">
        <v>2011535</v>
      </c>
      <c r="I772" s="4">
        <v>3661551</v>
      </c>
      <c r="J772" s="4">
        <v>1550000</v>
      </c>
      <c r="K772" s="4">
        <v>1275000</v>
      </c>
    </row>
    <row r="773" spans="1:11" x14ac:dyDescent="0.35">
      <c r="A773" t="s">
        <v>166</v>
      </c>
      <c r="B773" t="s">
        <v>2137</v>
      </c>
      <c r="C773" t="s">
        <v>1860</v>
      </c>
      <c r="D773" s="4">
        <v>543515</v>
      </c>
      <c r="E773" s="4">
        <v>434812</v>
      </c>
      <c r="F773" s="4">
        <v>2500170</v>
      </c>
      <c r="H773" s="4">
        <v>3587200</v>
      </c>
      <c r="I773" s="4">
        <v>7065697</v>
      </c>
      <c r="J773" s="4">
        <v>978327</v>
      </c>
      <c r="K773" s="4">
        <v>543515</v>
      </c>
    </row>
    <row r="774" spans="1:11" x14ac:dyDescent="0.35">
      <c r="A774" t="s">
        <v>166</v>
      </c>
      <c r="B774" t="s">
        <v>2138</v>
      </c>
      <c r="C774" t="s">
        <v>1861</v>
      </c>
      <c r="D774" s="4">
        <v>185339</v>
      </c>
      <c r="I774" s="4">
        <v>185339</v>
      </c>
      <c r="J774" s="4">
        <v>185339</v>
      </c>
      <c r="K774" s="4">
        <v>185339</v>
      </c>
    </row>
    <row r="775" spans="1:11" x14ac:dyDescent="0.35">
      <c r="A775" t="s">
        <v>166</v>
      </c>
      <c r="B775" t="s">
        <v>2139</v>
      </c>
      <c r="C775" t="s">
        <v>1862</v>
      </c>
      <c r="D775" s="4">
        <v>1794750</v>
      </c>
      <c r="E775" s="4">
        <v>0</v>
      </c>
      <c r="F775" s="4">
        <v>1538357</v>
      </c>
      <c r="H775" s="4">
        <v>256393</v>
      </c>
      <c r="I775" s="4">
        <v>3589499</v>
      </c>
      <c r="J775" s="4">
        <v>1794750</v>
      </c>
      <c r="K775" s="4">
        <v>1794750</v>
      </c>
    </row>
    <row r="776" spans="1:11" x14ac:dyDescent="0.35">
      <c r="A776" t="s">
        <v>166</v>
      </c>
      <c r="B776" t="s">
        <v>2141</v>
      </c>
      <c r="D776" s="4">
        <v>6925523</v>
      </c>
      <c r="E776" s="4">
        <v>864673</v>
      </c>
      <c r="F776" s="4">
        <v>4759045</v>
      </c>
      <c r="G776" s="4">
        <v>116421</v>
      </c>
      <c r="H776" s="4">
        <v>6533098</v>
      </c>
      <c r="I776" s="4">
        <v>19198760</v>
      </c>
      <c r="J776" s="4">
        <v>7790196</v>
      </c>
      <c r="K776" s="4">
        <v>6925523</v>
      </c>
    </row>
    <row r="777" spans="1:11" x14ac:dyDescent="0.35">
      <c r="A777" t="s">
        <v>166</v>
      </c>
      <c r="B777" t="s">
        <v>2142</v>
      </c>
      <c r="C777" t="s">
        <v>1864</v>
      </c>
      <c r="E777" s="4">
        <v>11158</v>
      </c>
      <c r="I777" s="4">
        <v>11158</v>
      </c>
      <c r="J777">
        <v>11158</v>
      </c>
      <c r="K777" s="4">
        <v>0</v>
      </c>
    </row>
    <row r="778" spans="1:11" x14ac:dyDescent="0.35">
      <c r="A778" t="s">
        <v>166</v>
      </c>
      <c r="B778" t="s">
        <v>2143</v>
      </c>
      <c r="C778" t="s">
        <v>1865</v>
      </c>
      <c r="D778" s="4">
        <v>3488</v>
      </c>
      <c r="I778" s="4">
        <v>3488</v>
      </c>
      <c r="J778" s="4">
        <v>3488</v>
      </c>
      <c r="K778" s="4">
        <v>3488</v>
      </c>
    </row>
    <row r="779" spans="1:11" x14ac:dyDescent="0.35">
      <c r="A779" t="s">
        <v>166</v>
      </c>
      <c r="B779" t="s">
        <v>2144</v>
      </c>
      <c r="C779" t="s">
        <v>1866</v>
      </c>
      <c r="I779" s="4">
        <v>0</v>
      </c>
      <c r="J779">
        <v>0</v>
      </c>
      <c r="K779" s="4">
        <v>0</v>
      </c>
    </row>
    <row r="780" spans="1:11" x14ac:dyDescent="0.35">
      <c r="A780" t="s">
        <v>166</v>
      </c>
      <c r="B780" t="s">
        <v>2145</v>
      </c>
      <c r="C780" t="s">
        <v>1867</v>
      </c>
      <c r="D780" s="4">
        <v>908521</v>
      </c>
      <c r="E780" s="4">
        <v>100000</v>
      </c>
      <c r="G780" s="4">
        <v>4738058</v>
      </c>
      <c r="H780" s="4">
        <v>869386</v>
      </c>
      <c r="I780" s="4">
        <v>6615964</v>
      </c>
      <c r="J780" s="4">
        <v>1008521</v>
      </c>
      <c r="K780" s="4">
        <v>908521</v>
      </c>
    </row>
    <row r="781" spans="1:11" x14ac:dyDescent="0.35">
      <c r="A781" t="s">
        <v>166</v>
      </c>
      <c r="B781" t="s">
        <v>2146</v>
      </c>
      <c r="C781" t="s">
        <v>1868</v>
      </c>
      <c r="D781" s="4">
        <v>7385</v>
      </c>
      <c r="E781" s="4">
        <v>42075</v>
      </c>
      <c r="F781" s="4">
        <v>15778</v>
      </c>
      <c r="G781" s="4">
        <v>2661886</v>
      </c>
      <c r="H781" s="4">
        <v>1765905</v>
      </c>
      <c r="I781" s="4">
        <v>4493028</v>
      </c>
      <c r="J781" s="4">
        <v>49460</v>
      </c>
      <c r="K781" s="4">
        <v>7385</v>
      </c>
    </row>
    <row r="782" spans="1:11" x14ac:dyDescent="0.35">
      <c r="A782" t="s">
        <v>166</v>
      </c>
      <c r="B782" t="s">
        <v>2173</v>
      </c>
      <c r="C782" t="s">
        <v>1894</v>
      </c>
      <c r="D782" s="4">
        <v>47831</v>
      </c>
      <c r="I782" s="4">
        <v>47831</v>
      </c>
      <c r="J782" s="4">
        <v>47831</v>
      </c>
      <c r="K782" s="4">
        <v>47831</v>
      </c>
    </row>
    <row r="783" spans="1:11" x14ac:dyDescent="0.35">
      <c r="A783" t="s">
        <v>166</v>
      </c>
      <c r="B783" t="s">
        <v>2147</v>
      </c>
      <c r="C783" t="s">
        <v>1869</v>
      </c>
      <c r="E783" s="4">
        <v>0</v>
      </c>
      <c r="G783" s="4">
        <v>1619232</v>
      </c>
      <c r="I783" s="4">
        <v>1619232</v>
      </c>
      <c r="J783">
        <v>0</v>
      </c>
      <c r="K783" s="4">
        <v>0</v>
      </c>
    </row>
    <row r="784" spans="1:11" x14ac:dyDescent="0.35">
      <c r="A784" t="s">
        <v>166</v>
      </c>
      <c r="B784" t="s">
        <v>2148</v>
      </c>
      <c r="C784" t="s">
        <v>1870</v>
      </c>
      <c r="D784" s="4">
        <v>64294</v>
      </c>
      <c r="E784" s="4">
        <v>96547</v>
      </c>
      <c r="F784" s="4">
        <v>0</v>
      </c>
      <c r="H784" s="4">
        <v>9232336</v>
      </c>
      <c r="I784" s="4">
        <v>9393177</v>
      </c>
      <c r="J784" s="4">
        <v>160841</v>
      </c>
      <c r="K784" s="4">
        <v>64294</v>
      </c>
    </row>
    <row r="785" spans="1:11" x14ac:dyDescent="0.35">
      <c r="A785" t="s">
        <v>166</v>
      </c>
      <c r="B785" t="s">
        <v>2149</v>
      </c>
      <c r="C785" t="s">
        <v>1871</v>
      </c>
      <c r="D785" s="4">
        <v>18139</v>
      </c>
      <c r="G785" s="4">
        <v>8660000</v>
      </c>
      <c r="H785" s="4">
        <v>171077</v>
      </c>
      <c r="I785" s="4">
        <v>8849217</v>
      </c>
      <c r="J785" s="4">
        <v>18139</v>
      </c>
      <c r="K785" s="4">
        <v>18139</v>
      </c>
    </row>
    <row r="786" spans="1:11" x14ac:dyDescent="0.35">
      <c r="A786" t="s">
        <v>166</v>
      </c>
      <c r="B786" t="s">
        <v>2150</v>
      </c>
      <c r="C786" t="s">
        <v>1872</v>
      </c>
      <c r="D786" s="4">
        <v>1179757</v>
      </c>
      <c r="I786" s="4">
        <v>1179757</v>
      </c>
      <c r="J786" s="4">
        <v>1179757</v>
      </c>
      <c r="K786" s="4">
        <v>1179757</v>
      </c>
    </row>
    <row r="787" spans="1:11" x14ac:dyDescent="0.35">
      <c r="A787" t="s">
        <v>166</v>
      </c>
      <c r="B787" t="s">
        <v>2153</v>
      </c>
      <c r="C787" t="s">
        <v>1875</v>
      </c>
      <c r="H787" s="4">
        <v>228997</v>
      </c>
      <c r="I787" s="4">
        <v>228997</v>
      </c>
      <c r="J787">
        <v>0</v>
      </c>
      <c r="K787" s="4">
        <v>0</v>
      </c>
    </row>
    <row r="788" spans="1:11" x14ac:dyDescent="0.35">
      <c r="A788" t="s">
        <v>166</v>
      </c>
      <c r="B788" t="s">
        <v>2154</v>
      </c>
      <c r="C788" t="s">
        <v>1876</v>
      </c>
      <c r="E788" s="4">
        <v>0</v>
      </c>
      <c r="G788" s="4">
        <v>153720</v>
      </c>
      <c r="H788" s="4">
        <v>23016</v>
      </c>
      <c r="I788" s="4">
        <v>176736</v>
      </c>
      <c r="J788">
        <v>0</v>
      </c>
      <c r="K788" s="4">
        <v>0</v>
      </c>
    </row>
    <row r="789" spans="1:11" x14ac:dyDescent="0.35">
      <c r="A789" t="s">
        <v>166</v>
      </c>
      <c r="B789" t="s">
        <v>2156</v>
      </c>
      <c r="D789" s="4">
        <v>2229414</v>
      </c>
      <c r="E789" s="4">
        <v>249780</v>
      </c>
      <c r="F789" s="4">
        <v>15778</v>
      </c>
      <c r="G789" s="4">
        <v>17832896</v>
      </c>
      <c r="H789" s="4">
        <v>12290716</v>
      </c>
      <c r="I789" s="4">
        <v>32618585</v>
      </c>
      <c r="J789" s="4">
        <v>2479194</v>
      </c>
      <c r="K789" s="4">
        <v>2229414</v>
      </c>
    </row>
    <row r="790" spans="1:11" x14ac:dyDescent="0.35">
      <c r="A790" t="s">
        <v>166</v>
      </c>
      <c r="B790" t="s">
        <v>2157</v>
      </c>
      <c r="C790" t="s">
        <v>1879</v>
      </c>
      <c r="D790" s="4">
        <v>4871467</v>
      </c>
      <c r="I790" s="4">
        <v>4871467</v>
      </c>
      <c r="J790" s="4">
        <v>4871467</v>
      </c>
      <c r="K790" s="4">
        <v>4871467</v>
      </c>
    </row>
    <row r="791" spans="1:11" x14ac:dyDescent="0.35">
      <c r="A791" t="s">
        <v>166</v>
      </c>
      <c r="B791" t="s">
        <v>2186</v>
      </c>
      <c r="C791" t="s">
        <v>1907</v>
      </c>
      <c r="D791" s="4">
        <v>979</v>
      </c>
      <c r="I791" s="4">
        <v>979</v>
      </c>
      <c r="J791" s="4">
        <v>979</v>
      </c>
      <c r="K791" s="4">
        <v>979</v>
      </c>
    </row>
    <row r="792" spans="1:11" x14ac:dyDescent="0.35">
      <c r="A792" t="s">
        <v>166</v>
      </c>
      <c r="B792" t="s">
        <v>2176</v>
      </c>
      <c r="C792" t="s">
        <v>1897</v>
      </c>
      <c r="D792" s="4">
        <v>16097</v>
      </c>
      <c r="I792" s="4">
        <v>16097</v>
      </c>
      <c r="J792" s="4">
        <v>16097</v>
      </c>
      <c r="K792" s="4">
        <v>16097</v>
      </c>
    </row>
    <row r="793" spans="1:11" x14ac:dyDescent="0.35">
      <c r="A793" t="s">
        <v>166</v>
      </c>
      <c r="B793" t="s">
        <v>2158</v>
      </c>
      <c r="C793" t="s">
        <v>1880</v>
      </c>
      <c r="D793" s="4">
        <v>820244</v>
      </c>
      <c r="I793" s="4">
        <v>820244</v>
      </c>
      <c r="J793" s="4">
        <v>820244</v>
      </c>
      <c r="K793" s="4">
        <v>820244</v>
      </c>
    </row>
    <row r="794" spans="1:11" x14ac:dyDescent="0.35">
      <c r="A794" t="s">
        <v>166</v>
      </c>
      <c r="B794" t="s">
        <v>2159</v>
      </c>
      <c r="C794" t="s">
        <v>1881</v>
      </c>
      <c r="D794" s="4">
        <v>4777984</v>
      </c>
      <c r="I794" s="4">
        <v>4777984</v>
      </c>
      <c r="J794" s="4">
        <v>4777984</v>
      </c>
      <c r="K794" s="4">
        <v>4777984</v>
      </c>
    </row>
    <row r="795" spans="1:11" x14ac:dyDescent="0.35">
      <c r="A795" t="s">
        <v>166</v>
      </c>
      <c r="B795" t="s">
        <v>2174</v>
      </c>
      <c r="C795" t="s">
        <v>1895</v>
      </c>
      <c r="D795" s="4">
        <v>1510888</v>
      </c>
      <c r="I795" s="4">
        <v>1510888</v>
      </c>
      <c r="J795" s="4">
        <v>1510888</v>
      </c>
      <c r="K795" s="4">
        <v>1510888</v>
      </c>
    </row>
    <row r="796" spans="1:11" x14ac:dyDescent="0.35">
      <c r="A796" t="s">
        <v>166</v>
      </c>
      <c r="B796" t="s">
        <v>2160</v>
      </c>
      <c r="C796" t="s">
        <v>1882</v>
      </c>
      <c r="D796" s="4">
        <v>456766</v>
      </c>
      <c r="I796" s="4">
        <v>456766</v>
      </c>
      <c r="J796" s="4">
        <v>456766</v>
      </c>
      <c r="K796" s="4">
        <v>456766</v>
      </c>
    </row>
    <row r="797" spans="1:11" x14ac:dyDescent="0.35">
      <c r="A797" t="s">
        <v>166</v>
      </c>
      <c r="B797" t="s">
        <v>2179</v>
      </c>
      <c r="C797" t="s">
        <v>1900</v>
      </c>
      <c r="D797" s="4">
        <v>25750</v>
      </c>
      <c r="I797" s="4">
        <v>25750</v>
      </c>
      <c r="J797" s="4">
        <v>25750</v>
      </c>
      <c r="K797" s="4">
        <v>25750</v>
      </c>
    </row>
    <row r="798" spans="1:11" x14ac:dyDescent="0.35">
      <c r="A798" t="s">
        <v>166</v>
      </c>
      <c r="B798" t="s">
        <v>2161</v>
      </c>
      <c r="C798" t="s">
        <v>1883</v>
      </c>
      <c r="D798" s="4">
        <v>19675</v>
      </c>
      <c r="I798" s="4">
        <v>19675</v>
      </c>
      <c r="J798" s="4">
        <v>19675</v>
      </c>
      <c r="K798" s="4">
        <v>19675</v>
      </c>
    </row>
    <row r="799" spans="1:11" x14ac:dyDescent="0.35">
      <c r="A799" t="s">
        <v>166</v>
      </c>
      <c r="B799" t="s">
        <v>2171</v>
      </c>
      <c r="C799" t="s">
        <v>1892</v>
      </c>
      <c r="D799" s="4">
        <v>33353</v>
      </c>
      <c r="I799" s="4">
        <v>33353</v>
      </c>
      <c r="J799" s="4">
        <v>33353</v>
      </c>
      <c r="K799" s="4">
        <v>33353</v>
      </c>
    </row>
    <row r="800" spans="1:11" x14ac:dyDescent="0.35">
      <c r="A800" t="s">
        <v>166</v>
      </c>
      <c r="B800" t="s">
        <v>2162</v>
      </c>
      <c r="C800" t="s">
        <v>1884</v>
      </c>
      <c r="D800" s="4">
        <v>69445</v>
      </c>
      <c r="I800" s="4">
        <v>69445</v>
      </c>
      <c r="J800" s="4">
        <v>69445</v>
      </c>
      <c r="K800" s="4">
        <v>69445</v>
      </c>
    </row>
    <row r="801" spans="1:11" x14ac:dyDescent="0.35">
      <c r="A801" t="s">
        <v>166</v>
      </c>
      <c r="B801" t="s">
        <v>2163</v>
      </c>
      <c r="D801" s="4">
        <v>12602647</v>
      </c>
      <c r="I801" s="4">
        <v>12602647</v>
      </c>
      <c r="J801" s="4">
        <v>12602647</v>
      </c>
      <c r="K801" s="4">
        <v>12602647</v>
      </c>
    </row>
    <row r="802" spans="1:11" x14ac:dyDescent="0.35">
      <c r="A802" t="s">
        <v>166</v>
      </c>
      <c r="B802" t="s">
        <v>2164</v>
      </c>
      <c r="C802" t="s">
        <v>1886</v>
      </c>
      <c r="D802" s="4">
        <v>221520</v>
      </c>
      <c r="I802" s="4">
        <v>221520</v>
      </c>
      <c r="J802" s="4">
        <v>221520</v>
      </c>
      <c r="K802" s="4">
        <v>221520</v>
      </c>
    </row>
    <row r="803" spans="1:11" x14ac:dyDescent="0.35">
      <c r="A803" t="s">
        <v>166</v>
      </c>
      <c r="B803" t="s">
        <v>2165</v>
      </c>
      <c r="D803" s="4">
        <v>221520</v>
      </c>
      <c r="I803" s="4">
        <v>221520</v>
      </c>
      <c r="J803" s="4">
        <v>221520</v>
      </c>
      <c r="K803" s="4">
        <v>221520</v>
      </c>
    </row>
    <row r="804" spans="1:11" x14ac:dyDescent="0.35">
      <c r="A804" t="s">
        <v>166</v>
      </c>
      <c r="B804" t="s">
        <v>2183</v>
      </c>
      <c r="C804" t="s">
        <v>1904</v>
      </c>
      <c r="F804" s="4">
        <v>375000</v>
      </c>
      <c r="I804" s="4">
        <v>375000</v>
      </c>
      <c r="J804">
        <v>0</v>
      </c>
      <c r="K804" s="4">
        <v>0</v>
      </c>
    </row>
    <row r="805" spans="1:11" x14ac:dyDescent="0.35">
      <c r="A805" t="s">
        <v>166</v>
      </c>
      <c r="B805" t="s">
        <v>2166</v>
      </c>
      <c r="C805" t="s">
        <v>1888</v>
      </c>
      <c r="G805" s="4">
        <v>1497600</v>
      </c>
      <c r="I805" s="4">
        <v>1497600</v>
      </c>
      <c r="J805">
        <v>0</v>
      </c>
      <c r="K805" s="4">
        <v>0</v>
      </c>
    </row>
    <row r="806" spans="1:11" x14ac:dyDescent="0.35">
      <c r="A806" t="s">
        <v>166</v>
      </c>
      <c r="B806" t="s">
        <v>2180</v>
      </c>
      <c r="C806" t="s">
        <v>1901</v>
      </c>
      <c r="H806" s="4">
        <v>2025000</v>
      </c>
      <c r="I806" s="4">
        <v>2025000</v>
      </c>
      <c r="J806">
        <v>0</v>
      </c>
      <c r="K806" s="4">
        <v>0</v>
      </c>
    </row>
    <row r="807" spans="1:11" x14ac:dyDescent="0.35">
      <c r="A807" t="s">
        <v>166</v>
      </c>
      <c r="B807" t="s">
        <v>2167</v>
      </c>
      <c r="C807" t="s">
        <v>1889</v>
      </c>
      <c r="D807" s="4">
        <v>8210</v>
      </c>
      <c r="E807" s="4">
        <v>1050000</v>
      </c>
      <c r="I807" s="4">
        <v>1058210</v>
      </c>
      <c r="J807" s="4">
        <v>1058210</v>
      </c>
      <c r="K807" s="4">
        <v>8210</v>
      </c>
    </row>
    <row r="808" spans="1:11" x14ac:dyDescent="0.35">
      <c r="A808" t="s">
        <v>166</v>
      </c>
      <c r="B808" t="s">
        <v>2168</v>
      </c>
      <c r="C808" t="s">
        <v>1890</v>
      </c>
      <c r="E808" s="4">
        <v>1575000</v>
      </c>
      <c r="I808" s="4">
        <v>1575000</v>
      </c>
      <c r="J808">
        <v>1575000</v>
      </c>
      <c r="K808" s="4">
        <v>0</v>
      </c>
    </row>
    <row r="809" spans="1:11" x14ac:dyDescent="0.35">
      <c r="A809" t="s">
        <v>166</v>
      </c>
      <c r="B809" t="s">
        <v>2181</v>
      </c>
      <c r="C809" t="s">
        <v>1902</v>
      </c>
      <c r="H809" s="4">
        <v>4050000</v>
      </c>
      <c r="I809" s="4">
        <v>4050000</v>
      </c>
      <c r="J809">
        <v>0</v>
      </c>
      <c r="K809" s="4">
        <v>0</v>
      </c>
    </row>
    <row r="810" spans="1:11" x14ac:dyDescent="0.35">
      <c r="A810" t="s">
        <v>166</v>
      </c>
      <c r="B810" t="s">
        <v>2169</v>
      </c>
      <c r="D810" s="4">
        <v>8210</v>
      </c>
      <c r="E810" s="4">
        <v>2625000</v>
      </c>
      <c r="F810" s="4">
        <v>375000</v>
      </c>
      <c r="G810" s="4">
        <v>1497600</v>
      </c>
      <c r="H810" s="4">
        <v>6075000</v>
      </c>
      <c r="I810" s="4">
        <v>10580810</v>
      </c>
      <c r="J810" s="4">
        <v>2633210</v>
      </c>
      <c r="K810" s="4">
        <v>8210</v>
      </c>
    </row>
    <row r="811" spans="1:11" x14ac:dyDescent="0.35">
      <c r="A811" t="s">
        <v>166</v>
      </c>
      <c r="B811" t="s">
        <v>2170</v>
      </c>
      <c r="D811" s="4">
        <v>173414912</v>
      </c>
      <c r="E811" s="4">
        <v>23497270</v>
      </c>
      <c r="F811" s="4">
        <v>35948882</v>
      </c>
      <c r="G811" s="4">
        <v>19775462</v>
      </c>
      <c r="H811" s="4">
        <v>25046864</v>
      </c>
      <c r="I811" s="4">
        <v>277683390</v>
      </c>
      <c r="J811" s="4">
        <f>SUM(D811,E811)</f>
        <v>196912182</v>
      </c>
      <c r="K811" s="4">
        <v>173414912</v>
      </c>
    </row>
    <row r="812" spans="1:11" x14ac:dyDescent="0.35">
      <c r="A812" t="s">
        <v>173</v>
      </c>
      <c r="B812" t="s">
        <v>2118</v>
      </c>
      <c r="C812" t="s">
        <v>1843</v>
      </c>
      <c r="D812" s="4">
        <v>9210270</v>
      </c>
      <c r="F812" s="4">
        <v>4655000</v>
      </c>
      <c r="I812" s="4">
        <v>13865270</v>
      </c>
      <c r="J812" s="4">
        <v>9210270</v>
      </c>
      <c r="K812" s="4">
        <v>9210270</v>
      </c>
    </row>
    <row r="813" spans="1:11" x14ac:dyDescent="0.35">
      <c r="A813" t="s">
        <v>173</v>
      </c>
      <c r="B813" t="s">
        <v>2119</v>
      </c>
      <c r="C813" t="s">
        <v>1844</v>
      </c>
      <c r="D813" s="4">
        <v>1083473</v>
      </c>
      <c r="E813" s="4">
        <v>727546</v>
      </c>
      <c r="H813" s="4">
        <v>110184</v>
      </c>
      <c r="I813" s="4">
        <v>1921203</v>
      </c>
      <c r="J813" s="4">
        <v>1811019</v>
      </c>
      <c r="K813" s="4">
        <v>1083473</v>
      </c>
    </row>
    <row r="814" spans="1:11" x14ac:dyDescent="0.35">
      <c r="A814" t="s">
        <v>173</v>
      </c>
      <c r="B814" t="s">
        <v>2120</v>
      </c>
      <c r="C814" t="s">
        <v>1845</v>
      </c>
      <c r="D814" s="4">
        <v>1108073</v>
      </c>
      <c r="I814" s="4">
        <v>1108073</v>
      </c>
      <c r="J814" s="4">
        <v>1108073</v>
      </c>
      <c r="K814" s="4">
        <v>1108073</v>
      </c>
    </row>
    <row r="815" spans="1:11" x14ac:dyDescent="0.35">
      <c r="A815" t="s">
        <v>173</v>
      </c>
      <c r="B815" t="s">
        <v>2121</v>
      </c>
      <c r="D815" s="4">
        <v>11401815</v>
      </c>
      <c r="E815" s="4">
        <v>727546</v>
      </c>
      <c r="F815" s="4">
        <v>4655000</v>
      </c>
      <c r="H815" s="4">
        <v>110184</v>
      </c>
      <c r="I815" s="4">
        <v>16894545</v>
      </c>
      <c r="J815" s="4">
        <v>12129361</v>
      </c>
      <c r="K815" s="4">
        <v>11401815</v>
      </c>
    </row>
    <row r="816" spans="1:11" x14ac:dyDescent="0.35">
      <c r="A816" t="s">
        <v>173</v>
      </c>
      <c r="B816" t="s">
        <v>2122</v>
      </c>
      <c r="C816" t="s">
        <v>1846</v>
      </c>
      <c r="D816" s="4">
        <v>6264643</v>
      </c>
      <c r="I816" s="4">
        <v>6264643</v>
      </c>
      <c r="J816" s="4">
        <v>6264643</v>
      </c>
      <c r="K816" s="4">
        <v>6264643</v>
      </c>
    </row>
    <row r="817" spans="1:11" x14ac:dyDescent="0.35">
      <c r="A817" t="s">
        <v>173</v>
      </c>
      <c r="B817" t="s">
        <v>2123</v>
      </c>
      <c r="C817" t="s">
        <v>1847</v>
      </c>
      <c r="D817" s="4">
        <v>5675941</v>
      </c>
      <c r="F817" s="4">
        <v>2071351</v>
      </c>
      <c r="I817" s="4">
        <v>7747293</v>
      </c>
      <c r="J817" s="4">
        <v>5675941</v>
      </c>
      <c r="K817" s="4">
        <v>5675941</v>
      </c>
    </row>
    <row r="818" spans="1:11" x14ac:dyDescent="0.35">
      <c r="A818" t="s">
        <v>173</v>
      </c>
      <c r="B818" t="s">
        <v>2125</v>
      </c>
      <c r="D818" s="4">
        <v>11940584</v>
      </c>
      <c r="F818" s="4">
        <v>2071351</v>
      </c>
      <c r="I818" s="4">
        <v>14011936</v>
      </c>
      <c r="J818" s="4">
        <v>11940584</v>
      </c>
      <c r="K818" s="4">
        <v>11940584</v>
      </c>
    </row>
    <row r="819" spans="1:11" x14ac:dyDescent="0.35">
      <c r="A819" t="s">
        <v>173</v>
      </c>
      <c r="B819" t="s">
        <v>2190</v>
      </c>
      <c r="C819" t="s">
        <v>1911</v>
      </c>
      <c r="E819" s="4">
        <v>400000</v>
      </c>
      <c r="I819" s="4">
        <v>400000</v>
      </c>
      <c r="J819">
        <v>400000</v>
      </c>
      <c r="K819" s="4">
        <v>0</v>
      </c>
    </row>
    <row r="820" spans="1:11" x14ac:dyDescent="0.35">
      <c r="A820" t="s">
        <v>173</v>
      </c>
      <c r="B820" t="s">
        <v>2126</v>
      </c>
      <c r="C820" t="s">
        <v>1850</v>
      </c>
      <c r="E820" s="4">
        <v>2400000</v>
      </c>
      <c r="I820" s="4">
        <v>2400000</v>
      </c>
      <c r="J820">
        <v>2400000</v>
      </c>
      <c r="K820" s="4">
        <v>0</v>
      </c>
    </row>
    <row r="821" spans="1:11" x14ac:dyDescent="0.35">
      <c r="A821" t="s">
        <v>173</v>
      </c>
      <c r="B821" t="s">
        <v>2127</v>
      </c>
      <c r="E821" s="4">
        <v>2800000</v>
      </c>
      <c r="I821" s="4">
        <v>2800000</v>
      </c>
      <c r="J821">
        <v>2800000</v>
      </c>
      <c r="K821" s="4">
        <v>0</v>
      </c>
    </row>
    <row r="822" spans="1:11" x14ac:dyDescent="0.35">
      <c r="A822" t="s">
        <v>173</v>
      </c>
      <c r="B822" t="s">
        <v>2128</v>
      </c>
      <c r="C822" t="s">
        <v>1851</v>
      </c>
      <c r="D822" s="4">
        <v>439075</v>
      </c>
      <c r="I822" s="4">
        <v>439075</v>
      </c>
      <c r="J822" s="4">
        <v>439075</v>
      </c>
      <c r="K822" s="4">
        <v>439075</v>
      </c>
    </row>
    <row r="823" spans="1:11" x14ac:dyDescent="0.35">
      <c r="A823" t="s">
        <v>173</v>
      </c>
      <c r="B823" t="s">
        <v>2129</v>
      </c>
      <c r="C823" t="s">
        <v>1852</v>
      </c>
      <c r="D823" s="4">
        <v>19548</v>
      </c>
      <c r="I823" s="4">
        <v>19548</v>
      </c>
      <c r="J823" s="4">
        <v>19548</v>
      </c>
      <c r="K823" s="4">
        <v>19548</v>
      </c>
    </row>
    <row r="824" spans="1:11" x14ac:dyDescent="0.35">
      <c r="A824" t="s">
        <v>173</v>
      </c>
      <c r="B824" t="s">
        <v>2130</v>
      </c>
      <c r="C824" t="s">
        <v>1853</v>
      </c>
      <c r="D824" s="4">
        <v>16160</v>
      </c>
      <c r="I824" s="4">
        <v>16160</v>
      </c>
      <c r="J824" s="4">
        <v>16160</v>
      </c>
      <c r="K824" s="4">
        <v>16160</v>
      </c>
    </row>
    <row r="825" spans="1:11" x14ac:dyDescent="0.35">
      <c r="A825" t="s">
        <v>173</v>
      </c>
      <c r="B825" t="s">
        <v>2172</v>
      </c>
      <c r="C825" t="s">
        <v>1893</v>
      </c>
      <c r="D825" s="4">
        <v>1195</v>
      </c>
      <c r="F825" s="4">
        <v>2389</v>
      </c>
      <c r="H825" s="4">
        <v>2221</v>
      </c>
      <c r="I825" s="4">
        <v>5804</v>
      </c>
      <c r="J825" s="4">
        <v>1195</v>
      </c>
      <c r="K825" s="4">
        <v>1195</v>
      </c>
    </row>
    <row r="826" spans="1:11" x14ac:dyDescent="0.35">
      <c r="A826" t="s">
        <v>173</v>
      </c>
      <c r="B826" t="s">
        <v>2131</v>
      </c>
      <c r="C826" t="s">
        <v>1854</v>
      </c>
      <c r="D826" s="4">
        <v>107598</v>
      </c>
      <c r="I826" s="4">
        <v>107598</v>
      </c>
      <c r="J826" s="4">
        <v>107598</v>
      </c>
      <c r="K826" s="4">
        <v>107598</v>
      </c>
    </row>
    <row r="827" spans="1:11" x14ac:dyDescent="0.35">
      <c r="A827" t="s">
        <v>173</v>
      </c>
      <c r="B827" t="s">
        <v>2132</v>
      </c>
      <c r="C827" t="s">
        <v>1855</v>
      </c>
      <c r="D827" s="4">
        <v>436164</v>
      </c>
      <c r="I827" s="4">
        <v>436164</v>
      </c>
      <c r="J827" s="4">
        <v>436164</v>
      </c>
      <c r="K827" s="4">
        <v>436164</v>
      </c>
    </row>
    <row r="828" spans="1:11" x14ac:dyDescent="0.35">
      <c r="A828" t="s">
        <v>173</v>
      </c>
      <c r="B828" t="s">
        <v>2133</v>
      </c>
      <c r="C828" t="s">
        <v>1856</v>
      </c>
      <c r="D828" s="4">
        <v>68959</v>
      </c>
      <c r="I828" s="4">
        <v>68959</v>
      </c>
      <c r="J828" s="4">
        <v>68959</v>
      </c>
      <c r="K828" s="4">
        <v>68959</v>
      </c>
    </row>
    <row r="829" spans="1:11" x14ac:dyDescent="0.35">
      <c r="A829" t="s">
        <v>173</v>
      </c>
      <c r="B829" t="s">
        <v>2134</v>
      </c>
      <c r="C829" t="s">
        <v>1857</v>
      </c>
      <c r="D829" s="4">
        <v>95734</v>
      </c>
      <c r="I829" s="4">
        <v>95734</v>
      </c>
      <c r="J829" s="4">
        <v>95734</v>
      </c>
      <c r="K829" s="4">
        <v>95734</v>
      </c>
    </row>
    <row r="830" spans="1:11" x14ac:dyDescent="0.35">
      <c r="A830" t="s">
        <v>173</v>
      </c>
      <c r="B830" t="s">
        <v>2136</v>
      </c>
      <c r="C830" t="s">
        <v>1859</v>
      </c>
      <c r="D830" s="4">
        <v>250000</v>
      </c>
      <c r="E830" s="4">
        <v>25000</v>
      </c>
      <c r="G830" s="4">
        <v>105424</v>
      </c>
      <c r="H830" s="4">
        <v>108052</v>
      </c>
      <c r="I830" s="4">
        <v>488476</v>
      </c>
      <c r="J830" s="4">
        <v>275000</v>
      </c>
      <c r="K830" s="4">
        <v>250000</v>
      </c>
    </row>
    <row r="831" spans="1:11" x14ac:dyDescent="0.35">
      <c r="A831" t="s">
        <v>173</v>
      </c>
      <c r="B831" t="s">
        <v>2137</v>
      </c>
      <c r="C831" t="s">
        <v>1860</v>
      </c>
      <c r="D831" s="4">
        <v>326109</v>
      </c>
      <c r="I831" s="4">
        <v>326109</v>
      </c>
      <c r="J831" s="4">
        <v>326109</v>
      </c>
      <c r="K831" s="4">
        <v>326109</v>
      </c>
    </row>
    <row r="832" spans="1:11" x14ac:dyDescent="0.35">
      <c r="A832" t="s">
        <v>173</v>
      </c>
      <c r="B832" t="s">
        <v>2138</v>
      </c>
      <c r="C832" t="s">
        <v>1861</v>
      </c>
      <c r="D832" s="4">
        <v>88142</v>
      </c>
      <c r="I832" s="4">
        <v>88142</v>
      </c>
      <c r="J832" s="4">
        <v>88142</v>
      </c>
      <c r="K832" s="4">
        <v>88142</v>
      </c>
    </row>
    <row r="833" spans="1:11" x14ac:dyDescent="0.35">
      <c r="A833" t="s">
        <v>173</v>
      </c>
      <c r="B833" t="s">
        <v>2139</v>
      </c>
      <c r="C833" t="s">
        <v>1862</v>
      </c>
      <c r="D833" s="4">
        <v>256393</v>
      </c>
      <c r="I833" s="4">
        <v>256393</v>
      </c>
      <c r="J833" s="4">
        <v>256393</v>
      </c>
      <c r="K833" s="4">
        <v>256393</v>
      </c>
    </row>
    <row r="834" spans="1:11" x14ac:dyDescent="0.35">
      <c r="A834" t="s">
        <v>173</v>
      </c>
      <c r="B834" t="s">
        <v>2140</v>
      </c>
      <c r="C834" t="s">
        <v>1863</v>
      </c>
      <c r="G834" s="4">
        <v>7780</v>
      </c>
      <c r="I834" s="4">
        <v>7780</v>
      </c>
      <c r="J834">
        <v>0</v>
      </c>
      <c r="K834" s="4">
        <v>0</v>
      </c>
    </row>
    <row r="835" spans="1:11" x14ac:dyDescent="0.35">
      <c r="A835" t="s">
        <v>173</v>
      </c>
      <c r="B835" t="s">
        <v>2141</v>
      </c>
      <c r="D835" s="4">
        <v>2105077</v>
      </c>
      <c r="E835" s="4">
        <v>25000</v>
      </c>
      <c r="F835" s="4">
        <v>2389</v>
      </c>
      <c r="G835" s="4">
        <v>113204</v>
      </c>
      <c r="H835" s="4">
        <v>110272</v>
      </c>
      <c r="I835" s="4">
        <v>2355942</v>
      </c>
      <c r="J835" s="4">
        <v>2130077</v>
      </c>
      <c r="K835" s="4">
        <v>2105077</v>
      </c>
    </row>
    <row r="836" spans="1:11" x14ac:dyDescent="0.35">
      <c r="A836" t="s">
        <v>173</v>
      </c>
      <c r="B836" t="s">
        <v>2142</v>
      </c>
      <c r="C836" t="s">
        <v>1864</v>
      </c>
      <c r="E836" s="4">
        <v>11158</v>
      </c>
      <c r="I836" s="4">
        <v>11158</v>
      </c>
      <c r="J836">
        <v>11158</v>
      </c>
      <c r="K836" s="4">
        <v>0</v>
      </c>
    </row>
    <row r="837" spans="1:11" x14ac:dyDescent="0.35">
      <c r="A837" t="s">
        <v>173</v>
      </c>
      <c r="B837" t="s">
        <v>2143</v>
      </c>
      <c r="C837" t="s">
        <v>1865</v>
      </c>
      <c r="D837" s="4">
        <v>5233</v>
      </c>
      <c r="H837" s="4">
        <v>131762</v>
      </c>
      <c r="I837" s="4">
        <v>136995</v>
      </c>
      <c r="J837" s="4">
        <v>5233</v>
      </c>
      <c r="K837" s="4">
        <v>5233</v>
      </c>
    </row>
    <row r="838" spans="1:11" x14ac:dyDescent="0.35">
      <c r="A838" t="s">
        <v>173</v>
      </c>
      <c r="B838" t="s">
        <v>2144</v>
      </c>
      <c r="C838" t="s">
        <v>1866</v>
      </c>
      <c r="I838" s="4">
        <v>0</v>
      </c>
      <c r="J838">
        <v>0</v>
      </c>
      <c r="K838" s="4">
        <v>0</v>
      </c>
    </row>
    <row r="839" spans="1:11" x14ac:dyDescent="0.35">
      <c r="A839" t="s">
        <v>173</v>
      </c>
      <c r="B839" t="s">
        <v>2145</v>
      </c>
      <c r="C839" t="s">
        <v>1867</v>
      </c>
      <c r="D839" s="4">
        <v>964082</v>
      </c>
      <c r="G839" s="4">
        <v>22925</v>
      </c>
      <c r="H839" s="4">
        <v>718507</v>
      </c>
      <c r="I839" s="4">
        <v>1705514</v>
      </c>
      <c r="J839" s="4">
        <v>964082</v>
      </c>
      <c r="K839" s="4">
        <v>964082</v>
      </c>
    </row>
    <row r="840" spans="1:11" x14ac:dyDescent="0.35">
      <c r="A840" t="s">
        <v>173</v>
      </c>
      <c r="B840" t="s">
        <v>2146</v>
      </c>
      <c r="C840" t="s">
        <v>1868</v>
      </c>
      <c r="E840" s="4">
        <v>5259</v>
      </c>
      <c r="H840" s="4">
        <v>824059</v>
      </c>
      <c r="I840" s="4">
        <v>829318</v>
      </c>
      <c r="J840">
        <v>5259</v>
      </c>
      <c r="K840" s="4">
        <v>0</v>
      </c>
    </row>
    <row r="841" spans="1:11" x14ac:dyDescent="0.35">
      <c r="A841" t="s">
        <v>173</v>
      </c>
      <c r="B841" t="s">
        <v>2173</v>
      </c>
      <c r="C841" t="s">
        <v>1894</v>
      </c>
      <c r="D841" s="4">
        <v>5744</v>
      </c>
      <c r="I841" s="4">
        <v>5744</v>
      </c>
      <c r="J841" s="4">
        <v>5744</v>
      </c>
      <c r="K841" s="4">
        <v>5744</v>
      </c>
    </row>
    <row r="842" spans="1:11" x14ac:dyDescent="0.35">
      <c r="A842" t="s">
        <v>173</v>
      </c>
      <c r="B842" t="s">
        <v>2147</v>
      </c>
      <c r="C842" t="s">
        <v>1869</v>
      </c>
      <c r="H842" s="4">
        <v>225024</v>
      </c>
      <c r="I842" s="4">
        <v>225024</v>
      </c>
      <c r="J842">
        <v>0</v>
      </c>
      <c r="K842" s="4">
        <v>0</v>
      </c>
    </row>
    <row r="843" spans="1:11" x14ac:dyDescent="0.35">
      <c r="A843" t="s">
        <v>173</v>
      </c>
      <c r="B843" t="s">
        <v>2148</v>
      </c>
      <c r="C843" t="s">
        <v>1870</v>
      </c>
      <c r="E843" s="4">
        <v>34585</v>
      </c>
      <c r="G843" s="4">
        <v>0</v>
      </c>
      <c r="H843" s="4">
        <v>1695650</v>
      </c>
      <c r="I843" s="4">
        <v>1730236</v>
      </c>
      <c r="J843">
        <v>34585</v>
      </c>
      <c r="K843" s="4">
        <v>0</v>
      </c>
    </row>
    <row r="844" spans="1:11" x14ac:dyDescent="0.35">
      <c r="A844" t="s">
        <v>173</v>
      </c>
      <c r="B844" t="s">
        <v>2150</v>
      </c>
      <c r="C844" t="s">
        <v>1872</v>
      </c>
      <c r="D844" s="4">
        <v>98000</v>
      </c>
      <c r="I844" s="4">
        <v>98000</v>
      </c>
      <c r="J844" s="4">
        <v>98000</v>
      </c>
      <c r="K844" s="4">
        <v>98000</v>
      </c>
    </row>
    <row r="845" spans="1:11" x14ac:dyDescent="0.35">
      <c r="A845" t="s">
        <v>173</v>
      </c>
      <c r="B845" t="s">
        <v>2152</v>
      </c>
      <c r="C845" t="s">
        <v>1874</v>
      </c>
      <c r="D845" s="4">
        <v>2766</v>
      </c>
      <c r="I845" s="4">
        <v>2766</v>
      </c>
      <c r="J845" s="4">
        <v>2766</v>
      </c>
      <c r="K845" s="4">
        <v>2766</v>
      </c>
    </row>
    <row r="846" spans="1:11" x14ac:dyDescent="0.35">
      <c r="A846" t="s">
        <v>173</v>
      </c>
      <c r="B846" t="s">
        <v>2153</v>
      </c>
      <c r="C846" t="s">
        <v>1875</v>
      </c>
      <c r="D846" s="4">
        <v>1162</v>
      </c>
      <c r="H846" s="4">
        <v>20924</v>
      </c>
      <c r="I846" s="4">
        <v>22086</v>
      </c>
      <c r="J846" s="4">
        <v>1162</v>
      </c>
      <c r="K846" s="4">
        <v>1162</v>
      </c>
    </row>
    <row r="847" spans="1:11" x14ac:dyDescent="0.35">
      <c r="A847" t="s">
        <v>173</v>
      </c>
      <c r="B847" t="s">
        <v>2154</v>
      </c>
      <c r="C847" t="s">
        <v>1876</v>
      </c>
      <c r="H847" s="4">
        <v>74424</v>
      </c>
      <c r="I847" s="4">
        <v>74424</v>
      </c>
      <c r="J847">
        <v>0</v>
      </c>
      <c r="K847" s="4">
        <v>0</v>
      </c>
    </row>
    <row r="848" spans="1:11" x14ac:dyDescent="0.35">
      <c r="A848" t="s">
        <v>173</v>
      </c>
      <c r="B848" t="s">
        <v>2156</v>
      </c>
      <c r="D848" s="4">
        <v>1076987</v>
      </c>
      <c r="E848" s="4">
        <v>51003</v>
      </c>
      <c r="G848" s="4">
        <v>22925</v>
      </c>
      <c r="H848" s="4">
        <v>3690350</v>
      </c>
      <c r="I848" s="4">
        <v>4841265</v>
      </c>
      <c r="J848" s="4">
        <v>1127990</v>
      </c>
      <c r="K848" s="4">
        <v>1076987</v>
      </c>
    </row>
    <row r="849" spans="1:11" x14ac:dyDescent="0.35">
      <c r="A849" t="s">
        <v>173</v>
      </c>
      <c r="B849" t="s">
        <v>2157</v>
      </c>
      <c r="C849" t="s">
        <v>1879</v>
      </c>
      <c r="D849" s="4">
        <v>83464</v>
      </c>
      <c r="I849" s="4">
        <v>83464</v>
      </c>
      <c r="J849" s="4">
        <v>83464</v>
      </c>
      <c r="K849" s="4">
        <v>83464</v>
      </c>
    </row>
    <row r="850" spans="1:11" x14ac:dyDescent="0.35">
      <c r="A850" t="s">
        <v>173</v>
      </c>
      <c r="B850" t="s">
        <v>2176</v>
      </c>
      <c r="C850" t="s">
        <v>1897</v>
      </c>
      <c r="D850" s="4">
        <v>713</v>
      </c>
      <c r="I850" s="4">
        <v>713</v>
      </c>
      <c r="J850" s="4">
        <v>713</v>
      </c>
      <c r="K850" s="4">
        <v>713</v>
      </c>
    </row>
    <row r="851" spans="1:11" x14ac:dyDescent="0.35">
      <c r="A851" t="s">
        <v>173</v>
      </c>
      <c r="B851" t="s">
        <v>2159</v>
      </c>
      <c r="C851" t="s">
        <v>1881</v>
      </c>
      <c r="D851" s="4">
        <v>526921</v>
      </c>
      <c r="I851" s="4">
        <v>526921</v>
      </c>
      <c r="J851" s="4">
        <v>526921</v>
      </c>
      <c r="K851" s="4">
        <v>526921</v>
      </c>
    </row>
    <row r="852" spans="1:11" x14ac:dyDescent="0.35">
      <c r="A852" t="s">
        <v>173</v>
      </c>
      <c r="B852" t="s">
        <v>2160</v>
      </c>
      <c r="C852" t="s">
        <v>1882</v>
      </c>
      <c r="F852" s="4">
        <v>126544</v>
      </c>
      <c r="I852" s="4">
        <v>126544</v>
      </c>
      <c r="J852">
        <v>0</v>
      </c>
      <c r="K852" s="4">
        <v>0</v>
      </c>
    </row>
    <row r="853" spans="1:11" x14ac:dyDescent="0.35">
      <c r="A853" t="s">
        <v>173</v>
      </c>
      <c r="B853" t="s">
        <v>2171</v>
      </c>
      <c r="C853" t="s">
        <v>1892</v>
      </c>
      <c r="D853" s="4">
        <v>2118</v>
      </c>
      <c r="I853" s="4">
        <v>2118</v>
      </c>
      <c r="J853" s="4">
        <v>2118</v>
      </c>
      <c r="K853" s="4">
        <v>2118</v>
      </c>
    </row>
    <row r="854" spans="1:11" x14ac:dyDescent="0.35">
      <c r="A854" t="s">
        <v>173</v>
      </c>
      <c r="B854" t="s">
        <v>2162</v>
      </c>
      <c r="C854" t="s">
        <v>1884</v>
      </c>
      <c r="D854" s="4">
        <v>16457</v>
      </c>
      <c r="I854" s="4">
        <v>16457</v>
      </c>
      <c r="J854" s="4">
        <v>16457</v>
      </c>
      <c r="K854" s="4">
        <v>16457</v>
      </c>
    </row>
    <row r="855" spans="1:11" x14ac:dyDescent="0.35">
      <c r="A855" t="s">
        <v>173</v>
      </c>
      <c r="B855" t="s">
        <v>2163</v>
      </c>
      <c r="D855" s="4">
        <v>629674</v>
      </c>
      <c r="F855" s="4">
        <v>126544</v>
      </c>
      <c r="I855" s="4">
        <v>756219</v>
      </c>
      <c r="J855" s="4">
        <v>629674</v>
      </c>
      <c r="K855" s="4">
        <v>629674</v>
      </c>
    </row>
    <row r="856" spans="1:11" x14ac:dyDescent="0.35">
      <c r="A856" t="s">
        <v>173</v>
      </c>
      <c r="B856" t="s">
        <v>2164</v>
      </c>
      <c r="C856" t="s">
        <v>1886</v>
      </c>
      <c r="D856" s="4">
        <v>75411</v>
      </c>
      <c r="I856" s="4">
        <v>75411</v>
      </c>
      <c r="J856" s="4">
        <v>75411</v>
      </c>
      <c r="K856" s="4">
        <v>75411</v>
      </c>
    </row>
    <row r="857" spans="1:11" x14ac:dyDescent="0.35">
      <c r="A857" t="s">
        <v>173</v>
      </c>
      <c r="B857" t="s">
        <v>2165</v>
      </c>
      <c r="D857" s="4">
        <v>75411</v>
      </c>
      <c r="I857" s="4">
        <v>75411</v>
      </c>
      <c r="J857" s="4">
        <v>75411</v>
      </c>
      <c r="K857" s="4">
        <v>75411</v>
      </c>
    </row>
    <row r="858" spans="1:11" x14ac:dyDescent="0.35">
      <c r="A858" t="s">
        <v>173</v>
      </c>
      <c r="B858" t="s">
        <v>2166</v>
      </c>
      <c r="C858" t="s">
        <v>1888</v>
      </c>
      <c r="H858" s="4">
        <v>115200</v>
      </c>
      <c r="I858" s="4">
        <v>115200</v>
      </c>
      <c r="J858">
        <v>0</v>
      </c>
      <c r="K858" s="4">
        <v>0</v>
      </c>
    </row>
    <row r="859" spans="1:11" x14ac:dyDescent="0.35">
      <c r="A859" t="s">
        <v>173</v>
      </c>
      <c r="B859" t="s">
        <v>2167</v>
      </c>
      <c r="C859" t="s">
        <v>1889</v>
      </c>
      <c r="H859" s="4">
        <v>52500</v>
      </c>
      <c r="I859" s="4">
        <v>52500</v>
      </c>
      <c r="J859">
        <v>0</v>
      </c>
      <c r="K859" s="4">
        <v>0</v>
      </c>
    </row>
    <row r="860" spans="1:11" x14ac:dyDescent="0.35">
      <c r="A860" t="s">
        <v>173</v>
      </c>
      <c r="B860" t="s">
        <v>2168</v>
      </c>
      <c r="C860" t="s">
        <v>1890</v>
      </c>
      <c r="H860" s="4">
        <v>120000</v>
      </c>
      <c r="I860" s="4">
        <v>120000</v>
      </c>
      <c r="J860">
        <v>0</v>
      </c>
      <c r="K860" s="4">
        <v>0</v>
      </c>
    </row>
    <row r="861" spans="1:11" x14ac:dyDescent="0.35">
      <c r="A861" t="s">
        <v>173</v>
      </c>
      <c r="B861" t="s">
        <v>2169</v>
      </c>
      <c r="H861" s="4">
        <v>287700</v>
      </c>
      <c r="I861" s="4">
        <v>287700</v>
      </c>
      <c r="J861">
        <v>0</v>
      </c>
      <c r="K861" s="4">
        <v>0</v>
      </c>
    </row>
    <row r="862" spans="1:11" x14ac:dyDescent="0.35">
      <c r="A862" t="s">
        <v>173</v>
      </c>
      <c r="B862" t="s">
        <v>2170</v>
      </c>
      <c r="D862" s="4">
        <v>27229550</v>
      </c>
      <c r="E862" s="4">
        <v>3603549</v>
      </c>
      <c r="F862" s="4">
        <v>6855285</v>
      </c>
      <c r="G862" s="4">
        <v>136129</v>
      </c>
      <c r="H862" s="4">
        <v>4198506</v>
      </c>
      <c r="I862" s="4">
        <v>42023019</v>
      </c>
      <c r="J862" s="4">
        <f>SUM(D862,E862)</f>
        <v>30833099</v>
      </c>
      <c r="K862" s="4">
        <v>27229550</v>
      </c>
    </row>
    <row r="863" spans="1:11" x14ac:dyDescent="0.35">
      <c r="A863" t="s">
        <v>178</v>
      </c>
      <c r="B863" t="s">
        <v>2118</v>
      </c>
      <c r="C863" t="s">
        <v>1843</v>
      </c>
      <c r="D863" s="4">
        <v>22188979</v>
      </c>
      <c r="F863" s="4">
        <v>10161200</v>
      </c>
      <c r="I863" s="4">
        <v>32350179</v>
      </c>
      <c r="J863" s="4">
        <v>22188979</v>
      </c>
      <c r="K863" s="4">
        <v>22188979</v>
      </c>
    </row>
    <row r="864" spans="1:11" x14ac:dyDescent="0.35">
      <c r="A864" t="s">
        <v>178</v>
      </c>
      <c r="B864" t="s">
        <v>2119</v>
      </c>
      <c r="C864" t="s">
        <v>1844</v>
      </c>
      <c r="D864" s="4">
        <v>2773443</v>
      </c>
      <c r="E864" s="4">
        <v>53685</v>
      </c>
      <c r="F864" s="4">
        <v>172108</v>
      </c>
      <c r="G864" s="4">
        <v>100083</v>
      </c>
      <c r="H864" s="4">
        <v>177750</v>
      </c>
      <c r="I864" s="4">
        <v>3277069</v>
      </c>
      <c r="J864" s="4">
        <v>2827128</v>
      </c>
      <c r="K864" s="4">
        <v>2773443</v>
      </c>
    </row>
    <row r="865" spans="1:11" x14ac:dyDescent="0.35">
      <c r="A865" t="s">
        <v>178</v>
      </c>
      <c r="B865" t="s">
        <v>2120</v>
      </c>
      <c r="C865" t="s">
        <v>1845</v>
      </c>
      <c r="D865" s="4">
        <v>2060711</v>
      </c>
      <c r="I865" s="4">
        <v>2060711</v>
      </c>
      <c r="J865" s="4">
        <v>2060711</v>
      </c>
      <c r="K865" s="4">
        <v>2060711</v>
      </c>
    </row>
    <row r="866" spans="1:11" x14ac:dyDescent="0.35">
      <c r="A866" t="s">
        <v>178</v>
      </c>
      <c r="B866" t="s">
        <v>2121</v>
      </c>
      <c r="D866" s="4">
        <v>27023132</v>
      </c>
      <c r="E866" s="4">
        <v>53685</v>
      </c>
      <c r="F866" s="4">
        <v>10333308</v>
      </c>
      <c r="G866" s="4">
        <v>100083</v>
      </c>
      <c r="H866" s="4">
        <v>177750</v>
      </c>
      <c r="I866" s="4">
        <v>37687958</v>
      </c>
      <c r="J866" s="4">
        <v>27076817</v>
      </c>
      <c r="K866" s="4">
        <v>27023132</v>
      </c>
    </row>
    <row r="867" spans="1:11" x14ac:dyDescent="0.35">
      <c r="A867" t="s">
        <v>178</v>
      </c>
      <c r="B867" t="s">
        <v>2122</v>
      </c>
      <c r="C867" t="s">
        <v>1846</v>
      </c>
      <c r="D867" s="4">
        <v>22444027</v>
      </c>
      <c r="H867" s="4">
        <v>7424690</v>
      </c>
      <c r="I867" s="4">
        <v>29868717</v>
      </c>
      <c r="J867" s="4">
        <v>22444027</v>
      </c>
      <c r="K867" s="4">
        <v>22444027</v>
      </c>
    </row>
    <row r="868" spans="1:11" x14ac:dyDescent="0.35">
      <c r="A868" t="s">
        <v>178</v>
      </c>
      <c r="B868" t="s">
        <v>2123</v>
      </c>
      <c r="C868" t="s">
        <v>1847</v>
      </c>
      <c r="D868" s="4">
        <v>8330783</v>
      </c>
      <c r="F868" s="4">
        <v>2206487</v>
      </c>
      <c r="I868" s="4">
        <v>10537269</v>
      </c>
      <c r="J868" s="4">
        <v>8330783</v>
      </c>
      <c r="K868" s="4">
        <v>8330783</v>
      </c>
    </row>
    <row r="869" spans="1:11" x14ac:dyDescent="0.35">
      <c r="A869" t="s">
        <v>178</v>
      </c>
      <c r="B869" t="s">
        <v>2124</v>
      </c>
      <c r="C869" t="s">
        <v>1848</v>
      </c>
      <c r="D869" s="4">
        <v>35481</v>
      </c>
      <c r="I869" s="4">
        <v>35481</v>
      </c>
      <c r="J869" s="4">
        <v>35481</v>
      </c>
      <c r="K869" s="4">
        <v>35481</v>
      </c>
    </row>
    <row r="870" spans="1:11" x14ac:dyDescent="0.35">
      <c r="A870" t="s">
        <v>178</v>
      </c>
      <c r="B870" t="s">
        <v>2125</v>
      </c>
      <c r="D870" s="4">
        <v>30810291</v>
      </c>
      <c r="F870" s="4">
        <v>2206487</v>
      </c>
      <c r="H870" s="4">
        <v>7424690</v>
      </c>
      <c r="I870" s="4">
        <v>40441467</v>
      </c>
      <c r="J870" s="4">
        <v>30810291</v>
      </c>
      <c r="K870" s="4">
        <v>30810291</v>
      </c>
    </row>
    <row r="871" spans="1:11" x14ac:dyDescent="0.35">
      <c r="A871" t="s">
        <v>178</v>
      </c>
      <c r="B871" t="s">
        <v>2126</v>
      </c>
      <c r="C871" t="s">
        <v>1850</v>
      </c>
      <c r="D871" s="4">
        <v>1600000</v>
      </c>
      <c r="I871" s="4">
        <v>1600000</v>
      </c>
      <c r="J871" s="4">
        <v>1600000</v>
      </c>
      <c r="K871" s="4">
        <v>1600000</v>
      </c>
    </row>
    <row r="872" spans="1:11" x14ac:dyDescent="0.35">
      <c r="A872" t="s">
        <v>178</v>
      </c>
      <c r="B872" t="s">
        <v>2127</v>
      </c>
      <c r="D872" s="4">
        <v>1600000</v>
      </c>
      <c r="I872" s="4">
        <v>1600000</v>
      </c>
      <c r="J872" s="4">
        <v>1600000</v>
      </c>
      <c r="K872" s="4">
        <v>1600000</v>
      </c>
    </row>
    <row r="873" spans="1:11" x14ac:dyDescent="0.35">
      <c r="A873" t="s">
        <v>178</v>
      </c>
      <c r="B873" t="s">
        <v>2128</v>
      </c>
      <c r="C873" t="s">
        <v>1851</v>
      </c>
      <c r="D873" s="4">
        <v>148033</v>
      </c>
      <c r="E873" s="4">
        <v>150167</v>
      </c>
      <c r="I873" s="4">
        <v>298200</v>
      </c>
      <c r="J873" s="4">
        <v>298200</v>
      </c>
      <c r="K873" s="4">
        <v>148033</v>
      </c>
    </row>
    <row r="874" spans="1:11" x14ac:dyDescent="0.35">
      <c r="A874" t="s">
        <v>178</v>
      </c>
      <c r="B874" t="s">
        <v>2129</v>
      </c>
      <c r="C874" t="s">
        <v>1852</v>
      </c>
      <c r="E874" s="4">
        <v>960</v>
      </c>
      <c r="G874" s="4">
        <v>44977</v>
      </c>
      <c r="I874" s="4">
        <v>45938</v>
      </c>
      <c r="J874">
        <v>960</v>
      </c>
      <c r="K874" s="4">
        <v>0</v>
      </c>
    </row>
    <row r="875" spans="1:11" x14ac:dyDescent="0.35">
      <c r="A875" t="s">
        <v>178</v>
      </c>
      <c r="B875" t="s">
        <v>2130</v>
      </c>
      <c r="C875" t="s">
        <v>1853</v>
      </c>
      <c r="D875" s="4">
        <v>5809</v>
      </c>
      <c r="E875" s="4">
        <v>4617</v>
      </c>
      <c r="G875" s="4">
        <v>21843</v>
      </c>
      <c r="I875" s="4">
        <v>32269</v>
      </c>
      <c r="J875" s="4">
        <v>10426</v>
      </c>
      <c r="K875" s="4">
        <v>5809</v>
      </c>
    </row>
    <row r="876" spans="1:11" x14ac:dyDescent="0.35">
      <c r="A876" t="s">
        <v>178</v>
      </c>
      <c r="B876" t="s">
        <v>2172</v>
      </c>
      <c r="C876" t="s">
        <v>1893</v>
      </c>
      <c r="E876" s="4">
        <v>4778</v>
      </c>
      <c r="G876" s="4">
        <v>7167</v>
      </c>
      <c r="I876" s="4">
        <v>11946</v>
      </c>
      <c r="J876">
        <v>4778</v>
      </c>
      <c r="K876" s="4">
        <v>0</v>
      </c>
    </row>
    <row r="877" spans="1:11" x14ac:dyDescent="0.35">
      <c r="A877" t="s">
        <v>178</v>
      </c>
      <c r="B877" t="s">
        <v>2182</v>
      </c>
      <c r="C877" t="s">
        <v>1903</v>
      </c>
      <c r="D877" s="4">
        <v>3130</v>
      </c>
      <c r="E877" s="4">
        <v>1098</v>
      </c>
      <c r="I877" s="4">
        <v>4228</v>
      </c>
      <c r="J877" s="4">
        <v>4228</v>
      </c>
      <c r="K877" s="4">
        <v>3130</v>
      </c>
    </row>
    <row r="878" spans="1:11" x14ac:dyDescent="0.35">
      <c r="A878" t="s">
        <v>178</v>
      </c>
      <c r="B878" t="s">
        <v>2131</v>
      </c>
      <c r="C878" t="s">
        <v>1854</v>
      </c>
      <c r="D878" s="4">
        <v>1240442</v>
      </c>
      <c r="I878" s="4">
        <v>1240442</v>
      </c>
      <c r="J878" s="4">
        <v>1240442</v>
      </c>
      <c r="K878" s="4">
        <v>1240442</v>
      </c>
    </row>
    <row r="879" spans="1:11" x14ac:dyDescent="0.35">
      <c r="A879" t="s">
        <v>178</v>
      </c>
      <c r="B879" t="s">
        <v>2132</v>
      </c>
      <c r="C879" t="s">
        <v>1855</v>
      </c>
      <c r="D879" s="4">
        <v>235160</v>
      </c>
      <c r="E879" s="4">
        <v>12166</v>
      </c>
      <c r="F879" s="4">
        <v>781092</v>
      </c>
      <c r="I879" s="4">
        <v>1028418</v>
      </c>
      <c r="J879" s="4">
        <v>247326</v>
      </c>
      <c r="K879" s="4">
        <v>235160</v>
      </c>
    </row>
    <row r="880" spans="1:11" x14ac:dyDescent="0.35">
      <c r="A880" t="s">
        <v>178</v>
      </c>
      <c r="B880" t="s">
        <v>2133</v>
      </c>
      <c r="C880" t="s">
        <v>1856</v>
      </c>
      <c r="F880" s="4">
        <v>4246</v>
      </c>
      <c r="I880" s="4">
        <v>4246</v>
      </c>
      <c r="J880">
        <v>0</v>
      </c>
      <c r="K880" s="4">
        <v>0</v>
      </c>
    </row>
    <row r="881" spans="1:11" x14ac:dyDescent="0.35">
      <c r="A881" t="s">
        <v>178</v>
      </c>
      <c r="B881" t="s">
        <v>2134</v>
      </c>
      <c r="C881" t="s">
        <v>1857</v>
      </c>
      <c r="D881" s="4">
        <v>26807</v>
      </c>
      <c r="F881" s="4">
        <v>21048</v>
      </c>
      <c r="I881" s="4">
        <v>47855</v>
      </c>
      <c r="J881" s="4">
        <v>26807</v>
      </c>
      <c r="K881" s="4">
        <v>26807</v>
      </c>
    </row>
    <row r="882" spans="1:11" x14ac:dyDescent="0.35">
      <c r="A882" t="s">
        <v>178</v>
      </c>
      <c r="B882" t="s">
        <v>2135</v>
      </c>
      <c r="C882" t="s">
        <v>1858</v>
      </c>
      <c r="F882" s="4">
        <v>67537</v>
      </c>
      <c r="G882" s="4">
        <v>25976</v>
      </c>
      <c r="H882" s="4">
        <v>197417</v>
      </c>
      <c r="I882" s="4">
        <v>290930</v>
      </c>
      <c r="J882">
        <v>0</v>
      </c>
      <c r="K882" s="4">
        <v>0</v>
      </c>
    </row>
    <row r="883" spans="1:11" x14ac:dyDescent="0.35">
      <c r="A883" t="s">
        <v>178</v>
      </c>
      <c r="B883" t="s">
        <v>2136</v>
      </c>
      <c r="C883" t="s">
        <v>1859</v>
      </c>
      <c r="D883" s="4">
        <v>1550000</v>
      </c>
      <c r="E883" s="4">
        <v>81114</v>
      </c>
      <c r="F883" s="4">
        <v>725000</v>
      </c>
      <c r="H883" s="4">
        <v>75000</v>
      </c>
      <c r="I883" s="4">
        <v>2431114</v>
      </c>
      <c r="J883" s="4">
        <v>1631114</v>
      </c>
      <c r="K883" s="4">
        <v>1550000</v>
      </c>
    </row>
    <row r="884" spans="1:11" x14ac:dyDescent="0.35">
      <c r="A884" t="s">
        <v>178</v>
      </c>
      <c r="B884" t="s">
        <v>2137</v>
      </c>
      <c r="C884" t="s">
        <v>1860</v>
      </c>
      <c r="D884" s="4">
        <v>1630545</v>
      </c>
      <c r="E884" s="4">
        <v>326109</v>
      </c>
      <c r="F884" s="4">
        <v>108703</v>
      </c>
      <c r="I884" s="4">
        <v>2065358</v>
      </c>
      <c r="J884" s="4">
        <v>1956654</v>
      </c>
      <c r="K884" s="4">
        <v>1630545</v>
      </c>
    </row>
    <row r="885" spans="1:11" x14ac:dyDescent="0.35">
      <c r="A885" t="s">
        <v>178</v>
      </c>
      <c r="B885" t="s">
        <v>2138</v>
      </c>
      <c r="C885" t="s">
        <v>1861</v>
      </c>
      <c r="D885" s="4">
        <v>150341</v>
      </c>
      <c r="E885" s="4">
        <v>52232</v>
      </c>
      <c r="I885" s="4">
        <v>202573</v>
      </c>
      <c r="J885" s="4">
        <v>202573</v>
      </c>
      <c r="K885" s="4">
        <v>150341</v>
      </c>
    </row>
    <row r="886" spans="1:11" x14ac:dyDescent="0.35">
      <c r="A886" t="s">
        <v>178</v>
      </c>
      <c r="B886" t="s">
        <v>2139</v>
      </c>
      <c r="C886" t="s">
        <v>1862</v>
      </c>
      <c r="D886" s="4">
        <v>1623821</v>
      </c>
      <c r="F886" s="4">
        <v>341857</v>
      </c>
      <c r="H886" s="4">
        <v>85464</v>
      </c>
      <c r="I886" s="4">
        <v>2051142</v>
      </c>
      <c r="J886" s="4">
        <v>1623821</v>
      </c>
      <c r="K886" s="4">
        <v>1623821</v>
      </c>
    </row>
    <row r="887" spans="1:11" x14ac:dyDescent="0.35">
      <c r="A887" t="s">
        <v>178</v>
      </c>
      <c r="B887" t="s">
        <v>2140</v>
      </c>
      <c r="C887" t="s">
        <v>1863</v>
      </c>
      <c r="E887" s="4">
        <v>143253</v>
      </c>
      <c r="I887" s="4">
        <v>143253</v>
      </c>
      <c r="J887">
        <v>143253</v>
      </c>
      <c r="K887" s="4">
        <v>0</v>
      </c>
    </row>
    <row r="888" spans="1:11" x14ac:dyDescent="0.35">
      <c r="A888" t="s">
        <v>178</v>
      </c>
      <c r="B888" t="s">
        <v>2141</v>
      </c>
      <c r="D888" s="4">
        <v>6614087</v>
      </c>
      <c r="E888" s="4">
        <v>776495</v>
      </c>
      <c r="F888" s="4">
        <v>2049483</v>
      </c>
      <c r="G888" s="4">
        <v>99964</v>
      </c>
      <c r="H888" s="4">
        <v>357881</v>
      </c>
      <c r="I888" s="4">
        <v>9897910</v>
      </c>
      <c r="J888" s="4">
        <v>7390582</v>
      </c>
      <c r="K888" s="4">
        <v>6614087</v>
      </c>
    </row>
    <row r="889" spans="1:11" x14ac:dyDescent="0.35">
      <c r="A889" t="s">
        <v>178</v>
      </c>
      <c r="B889" t="s">
        <v>2143</v>
      </c>
      <c r="C889" t="s">
        <v>1865</v>
      </c>
      <c r="D889" s="4">
        <v>1744</v>
      </c>
      <c r="E889" s="4">
        <v>0</v>
      </c>
      <c r="H889" s="4">
        <v>87842</v>
      </c>
      <c r="I889" s="4">
        <v>89586</v>
      </c>
      <c r="J889" s="4">
        <v>1744</v>
      </c>
      <c r="K889" s="4">
        <v>1744</v>
      </c>
    </row>
    <row r="890" spans="1:11" x14ac:dyDescent="0.35">
      <c r="A890" t="s">
        <v>178</v>
      </c>
      <c r="B890" t="s">
        <v>2144</v>
      </c>
      <c r="C890" t="s">
        <v>1866</v>
      </c>
      <c r="I890" s="4">
        <v>0</v>
      </c>
      <c r="J890">
        <v>0</v>
      </c>
      <c r="K890" s="4">
        <v>0</v>
      </c>
    </row>
    <row r="891" spans="1:11" x14ac:dyDescent="0.35">
      <c r="A891" t="s">
        <v>178</v>
      </c>
      <c r="B891" t="s">
        <v>2145</v>
      </c>
      <c r="C891" t="s">
        <v>1867</v>
      </c>
      <c r="E891" s="4">
        <v>0</v>
      </c>
      <c r="F891" s="4">
        <v>13500</v>
      </c>
      <c r="G891" s="4">
        <v>15701</v>
      </c>
      <c r="H891" s="4">
        <v>3112981</v>
      </c>
      <c r="I891" s="4">
        <v>3142182</v>
      </c>
      <c r="J891">
        <v>0</v>
      </c>
      <c r="K891" s="4">
        <v>0</v>
      </c>
    </row>
    <row r="892" spans="1:11" x14ac:dyDescent="0.35">
      <c r="A892" t="s">
        <v>178</v>
      </c>
      <c r="B892" t="s">
        <v>2146</v>
      </c>
      <c r="C892" t="s">
        <v>1868</v>
      </c>
      <c r="D892" s="4">
        <v>11358</v>
      </c>
      <c r="E892" s="4">
        <v>52593</v>
      </c>
      <c r="H892" s="4">
        <v>2476301</v>
      </c>
      <c r="I892" s="4">
        <v>2540253</v>
      </c>
      <c r="J892" s="4">
        <v>63951</v>
      </c>
      <c r="K892" s="4">
        <v>11358</v>
      </c>
    </row>
    <row r="893" spans="1:11" x14ac:dyDescent="0.35">
      <c r="A893" t="s">
        <v>178</v>
      </c>
      <c r="B893" t="s">
        <v>2147</v>
      </c>
      <c r="C893" t="s">
        <v>1869</v>
      </c>
      <c r="H893" s="4">
        <v>952512</v>
      </c>
      <c r="I893" s="4">
        <v>952512</v>
      </c>
      <c r="J893">
        <v>0</v>
      </c>
      <c r="K893" s="4">
        <v>0</v>
      </c>
    </row>
    <row r="894" spans="1:11" x14ac:dyDescent="0.35">
      <c r="A894" t="s">
        <v>178</v>
      </c>
      <c r="B894" t="s">
        <v>2148</v>
      </c>
      <c r="C894" t="s">
        <v>1870</v>
      </c>
      <c r="E894" s="4">
        <v>28378</v>
      </c>
      <c r="H894" s="4">
        <v>9904349</v>
      </c>
      <c r="I894" s="4">
        <v>9932727</v>
      </c>
      <c r="J894">
        <v>28378</v>
      </c>
      <c r="K894" s="4">
        <v>0</v>
      </c>
    </row>
    <row r="895" spans="1:11" x14ac:dyDescent="0.35">
      <c r="A895" t="s">
        <v>178</v>
      </c>
      <c r="B895" t="s">
        <v>2149</v>
      </c>
      <c r="C895" t="s">
        <v>1871</v>
      </c>
      <c r="E895" s="4">
        <v>0</v>
      </c>
      <c r="G895" s="4">
        <v>25980000</v>
      </c>
      <c r="H895" s="4">
        <v>54166</v>
      </c>
      <c r="I895" s="4">
        <v>26034166</v>
      </c>
      <c r="J895">
        <v>0</v>
      </c>
      <c r="K895" s="4">
        <v>0</v>
      </c>
    </row>
    <row r="896" spans="1:11" x14ac:dyDescent="0.35">
      <c r="A896" t="s">
        <v>178</v>
      </c>
      <c r="B896" t="s">
        <v>2150</v>
      </c>
      <c r="C896" t="s">
        <v>1872</v>
      </c>
      <c r="D896" s="4">
        <v>294000</v>
      </c>
      <c r="E896" s="4">
        <v>0</v>
      </c>
      <c r="I896" s="4">
        <v>294000</v>
      </c>
      <c r="J896" s="4">
        <v>294000</v>
      </c>
      <c r="K896" s="4">
        <v>294000</v>
      </c>
    </row>
    <row r="897" spans="1:11" x14ac:dyDescent="0.35">
      <c r="A897" t="s">
        <v>178</v>
      </c>
      <c r="B897" t="s">
        <v>2151</v>
      </c>
      <c r="C897" t="s">
        <v>1873</v>
      </c>
      <c r="E897" s="4">
        <v>0</v>
      </c>
      <c r="I897" s="4">
        <v>0</v>
      </c>
      <c r="J897">
        <v>0</v>
      </c>
      <c r="K897" s="4">
        <v>0</v>
      </c>
    </row>
    <row r="898" spans="1:11" x14ac:dyDescent="0.35">
      <c r="A898" t="s">
        <v>178</v>
      </c>
      <c r="B898" t="s">
        <v>2153</v>
      </c>
      <c r="C898" t="s">
        <v>1875</v>
      </c>
      <c r="H898" s="4">
        <v>110430</v>
      </c>
      <c r="I898" s="4">
        <v>110430</v>
      </c>
      <c r="J898">
        <v>0</v>
      </c>
      <c r="K898" s="4">
        <v>0</v>
      </c>
    </row>
    <row r="899" spans="1:11" x14ac:dyDescent="0.35">
      <c r="A899" t="s">
        <v>178</v>
      </c>
      <c r="B899" t="s">
        <v>2155</v>
      </c>
      <c r="C899" t="s">
        <v>1877</v>
      </c>
      <c r="D899" s="4">
        <v>20216</v>
      </c>
      <c r="I899" s="4">
        <v>20216</v>
      </c>
      <c r="J899" s="4">
        <v>20216</v>
      </c>
      <c r="K899" s="4">
        <v>20216</v>
      </c>
    </row>
    <row r="900" spans="1:11" x14ac:dyDescent="0.35">
      <c r="A900" t="s">
        <v>178</v>
      </c>
      <c r="B900" t="s">
        <v>2156</v>
      </c>
      <c r="D900" s="4">
        <v>327318</v>
      </c>
      <c r="E900" s="4">
        <v>80971</v>
      </c>
      <c r="F900" s="4">
        <v>13500</v>
      </c>
      <c r="G900" s="4">
        <v>25995701</v>
      </c>
      <c r="H900" s="4">
        <v>16698581</v>
      </c>
      <c r="I900" s="4">
        <v>43116071</v>
      </c>
      <c r="J900" s="4">
        <v>408289</v>
      </c>
      <c r="K900" s="4">
        <v>327318</v>
      </c>
    </row>
    <row r="901" spans="1:11" x14ac:dyDescent="0.35">
      <c r="A901" t="s">
        <v>178</v>
      </c>
      <c r="B901" t="s">
        <v>2191</v>
      </c>
      <c r="C901" t="s">
        <v>1912</v>
      </c>
      <c r="D901" s="4">
        <v>3970</v>
      </c>
      <c r="I901" s="4">
        <v>3970</v>
      </c>
      <c r="J901" s="4">
        <v>3970</v>
      </c>
      <c r="K901" s="4">
        <v>3970</v>
      </c>
    </row>
    <row r="902" spans="1:11" x14ac:dyDescent="0.35">
      <c r="A902" t="s">
        <v>178</v>
      </c>
      <c r="B902" t="s">
        <v>2157</v>
      </c>
      <c r="C902" t="s">
        <v>1879</v>
      </c>
      <c r="D902" s="4">
        <v>1492097</v>
      </c>
      <c r="I902" s="4">
        <v>1492097</v>
      </c>
      <c r="J902" s="4">
        <v>1492097</v>
      </c>
      <c r="K902" s="4">
        <v>1492097</v>
      </c>
    </row>
    <row r="903" spans="1:11" x14ac:dyDescent="0.35">
      <c r="A903" t="s">
        <v>178</v>
      </c>
      <c r="B903" t="s">
        <v>2186</v>
      </c>
      <c r="C903" t="s">
        <v>1907</v>
      </c>
      <c r="D903" s="4">
        <v>34833</v>
      </c>
      <c r="I903" s="4">
        <v>34833</v>
      </c>
      <c r="J903" s="4">
        <v>34833</v>
      </c>
      <c r="K903" s="4">
        <v>34833</v>
      </c>
    </row>
    <row r="904" spans="1:11" x14ac:dyDescent="0.35">
      <c r="A904" t="s">
        <v>178</v>
      </c>
      <c r="B904" t="s">
        <v>2176</v>
      </c>
      <c r="C904" t="s">
        <v>1897</v>
      </c>
      <c r="D904" s="4">
        <v>10364</v>
      </c>
      <c r="I904" s="4">
        <v>10364</v>
      </c>
      <c r="J904" s="4">
        <v>10364</v>
      </c>
      <c r="K904" s="4">
        <v>10364</v>
      </c>
    </row>
    <row r="905" spans="1:11" x14ac:dyDescent="0.35">
      <c r="A905" t="s">
        <v>178</v>
      </c>
      <c r="B905" t="s">
        <v>2158</v>
      </c>
      <c r="C905" t="s">
        <v>1880</v>
      </c>
      <c r="D905" s="4">
        <v>868100</v>
      </c>
      <c r="I905" s="4">
        <v>868100</v>
      </c>
      <c r="J905" s="4">
        <v>868100</v>
      </c>
      <c r="K905" s="4">
        <v>868100</v>
      </c>
    </row>
    <row r="906" spans="1:11" x14ac:dyDescent="0.35">
      <c r="A906" t="s">
        <v>178</v>
      </c>
      <c r="B906" t="s">
        <v>2159</v>
      </c>
      <c r="C906" t="s">
        <v>1881</v>
      </c>
      <c r="D906" s="4">
        <v>1829964</v>
      </c>
      <c r="I906" s="4">
        <v>1829964</v>
      </c>
      <c r="J906" s="4">
        <v>1829964</v>
      </c>
      <c r="K906" s="4">
        <v>1829964</v>
      </c>
    </row>
    <row r="907" spans="1:11" x14ac:dyDescent="0.35">
      <c r="A907" t="s">
        <v>178</v>
      </c>
      <c r="B907" t="s">
        <v>2174</v>
      </c>
      <c r="C907" t="s">
        <v>1895</v>
      </c>
      <c r="D907" s="4">
        <v>231734</v>
      </c>
      <c r="I907" s="4">
        <v>231734</v>
      </c>
      <c r="J907" s="4">
        <v>231734</v>
      </c>
      <c r="K907" s="4">
        <v>231734</v>
      </c>
    </row>
    <row r="908" spans="1:11" x14ac:dyDescent="0.35">
      <c r="A908" t="s">
        <v>178</v>
      </c>
      <c r="B908" t="s">
        <v>2160</v>
      </c>
      <c r="C908" t="s">
        <v>1882</v>
      </c>
      <c r="D908" s="4">
        <v>44015</v>
      </c>
      <c r="E908" s="4">
        <v>110039</v>
      </c>
      <c r="I908" s="4">
        <v>154054</v>
      </c>
      <c r="J908" s="4">
        <v>154054</v>
      </c>
      <c r="K908" s="4">
        <v>44015</v>
      </c>
    </row>
    <row r="909" spans="1:11" x14ac:dyDescent="0.35">
      <c r="A909" t="s">
        <v>178</v>
      </c>
      <c r="B909" t="s">
        <v>2179</v>
      </c>
      <c r="C909" t="s">
        <v>1900</v>
      </c>
      <c r="D909" s="4">
        <v>14426</v>
      </c>
      <c r="I909" s="4">
        <v>14426</v>
      </c>
      <c r="J909" s="4">
        <v>14426</v>
      </c>
      <c r="K909" s="4">
        <v>14426</v>
      </c>
    </row>
    <row r="910" spans="1:11" x14ac:dyDescent="0.35">
      <c r="A910" t="s">
        <v>178</v>
      </c>
      <c r="B910" t="s">
        <v>2161</v>
      </c>
      <c r="C910" t="s">
        <v>1883</v>
      </c>
      <c r="D910" s="4">
        <v>677669</v>
      </c>
      <c r="I910" s="4">
        <v>677669</v>
      </c>
      <c r="J910" s="4">
        <v>677669</v>
      </c>
      <c r="K910" s="4">
        <v>677669</v>
      </c>
    </row>
    <row r="911" spans="1:11" x14ac:dyDescent="0.35">
      <c r="A911" t="s">
        <v>178</v>
      </c>
      <c r="B911" t="s">
        <v>2171</v>
      </c>
      <c r="C911" t="s">
        <v>1892</v>
      </c>
      <c r="D911" s="4">
        <v>2938</v>
      </c>
      <c r="I911" s="4">
        <v>2938</v>
      </c>
      <c r="J911" s="4">
        <v>2938</v>
      </c>
      <c r="K911" s="4">
        <v>2938</v>
      </c>
    </row>
    <row r="912" spans="1:11" x14ac:dyDescent="0.35">
      <c r="A912" t="s">
        <v>178</v>
      </c>
      <c r="B912" t="s">
        <v>2162</v>
      </c>
      <c r="C912" t="s">
        <v>1884</v>
      </c>
      <c r="D912" s="4">
        <v>5524</v>
      </c>
      <c r="I912" s="4">
        <v>5524</v>
      </c>
      <c r="J912" s="4">
        <v>5524</v>
      </c>
      <c r="K912" s="4">
        <v>5524</v>
      </c>
    </row>
    <row r="913" spans="1:11" x14ac:dyDescent="0.35">
      <c r="A913" t="s">
        <v>178</v>
      </c>
      <c r="B913" t="s">
        <v>2163</v>
      </c>
      <c r="D913" s="4">
        <v>5215635</v>
      </c>
      <c r="E913" s="4">
        <v>110039</v>
      </c>
      <c r="I913" s="4">
        <v>5325674</v>
      </c>
      <c r="J913" s="4">
        <v>5325674</v>
      </c>
      <c r="K913" s="4">
        <v>5215635</v>
      </c>
    </row>
    <row r="914" spans="1:11" x14ac:dyDescent="0.35">
      <c r="A914" t="s">
        <v>178</v>
      </c>
      <c r="B914" t="s">
        <v>2166</v>
      </c>
      <c r="C914" t="s">
        <v>1888</v>
      </c>
      <c r="H914" s="4">
        <v>556800</v>
      </c>
      <c r="I914" s="4">
        <v>556800</v>
      </c>
      <c r="J914">
        <v>0</v>
      </c>
      <c r="K914" s="4">
        <v>0</v>
      </c>
    </row>
    <row r="915" spans="1:11" x14ac:dyDescent="0.35">
      <c r="A915" t="s">
        <v>178</v>
      </c>
      <c r="B915" t="s">
        <v>2180</v>
      </c>
      <c r="C915" t="s">
        <v>1901</v>
      </c>
      <c r="H915" s="4">
        <v>206250</v>
      </c>
      <c r="I915" s="4">
        <v>206250</v>
      </c>
      <c r="J915">
        <v>0</v>
      </c>
      <c r="K915" s="4">
        <v>0</v>
      </c>
    </row>
    <row r="916" spans="1:11" x14ac:dyDescent="0.35">
      <c r="A916" t="s">
        <v>178</v>
      </c>
      <c r="B916" t="s">
        <v>2167</v>
      </c>
      <c r="C916" t="s">
        <v>1889</v>
      </c>
      <c r="H916" s="4">
        <v>1155000</v>
      </c>
      <c r="I916" s="4">
        <v>1155000</v>
      </c>
      <c r="J916">
        <v>0</v>
      </c>
      <c r="K916" s="4">
        <v>0</v>
      </c>
    </row>
    <row r="917" spans="1:11" x14ac:dyDescent="0.35">
      <c r="A917" t="s">
        <v>178</v>
      </c>
      <c r="B917" t="s">
        <v>2169</v>
      </c>
      <c r="H917" s="4">
        <v>1918050</v>
      </c>
      <c r="I917" s="4">
        <v>1918050</v>
      </c>
      <c r="J917">
        <v>0</v>
      </c>
      <c r="K917" s="4">
        <v>0</v>
      </c>
    </row>
    <row r="918" spans="1:11" x14ac:dyDescent="0.35">
      <c r="A918" t="s">
        <v>178</v>
      </c>
      <c r="B918" t="s">
        <v>2170</v>
      </c>
      <c r="D918" s="4">
        <v>71590463</v>
      </c>
      <c r="E918" s="4">
        <v>1021189</v>
      </c>
      <c r="F918" s="4">
        <v>14602778</v>
      </c>
      <c r="G918" s="4">
        <v>26195748</v>
      </c>
      <c r="H918" s="4">
        <v>26576952</v>
      </c>
      <c r="I918" s="4">
        <v>139987130</v>
      </c>
      <c r="J918" s="4">
        <f>SUM(D918,E918)</f>
        <v>72611652</v>
      </c>
      <c r="K918" s="4">
        <v>71590463</v>
      </c>
    </row>
    <row r="919" spans="1:11" x14ac:dyDescent="0.35">
      <c r="A919" t="s">
        <v>187</v>
      </c>
      <c r="B919" t="s">
        <v>2118</v>
      </c>
      <c r="C919" t="s">
        <v>1843</v>
      </c>
      <c r="D919" s="4">
        <v>19953955</v>
      </c>
      <c r="E919" s="4">
        <v>148200</v>
      </c>
      <c r="F919" s="4">
        <v>2367400</v>
      </c>
      <c r="I919" s="4">
        <v>22469555</v>
      </c>
      <c r="J919" s="4">
        <v>20102155</v>
      </c>
      <c r="K919" s="4">
        <v>19953955</v>
      </c>
    </row>
    <row r="920" spans="1:11" x14ac:dyDescent="0.35">
      <c r="A920" t="s">
        <v>187</v>
      </c>
      <c r="B920" t="s">
        <v>2119</v>
      </c>
      <c r="C920" t="s">
        <v>1844</v>
      </c>
      <c r="D920" s="4">
        <v>2099688</v>
      </c>
      <c r="F920" s="4">
        <v>30600</v>
      </c>
      <c r="G920" s="4">
        <v>20250</v>
      </c>
      <c r="H920" s="4">
        <v>76445</v>
      </c>
      <c r="I920" s="4">
        <v>2226982</v>
      </c>
      <c r="J920" s="4">
        <v>2099688</v>
      </c>
      <c r="K920" s="4">
        <v>2099688</v>
      </c>
    </row>
    <row r="921" spans="1:11" x14ac:dyDescent="0.35">
      <c r="A921" t="s">
        <v>187</v>
      </c>
      <c r="B921" t="s">
        <v>2120</v>
      </c>
      <c r="C921" t="s">
        <v>1845</v>
      </c>
      <c r="D921" s="4">
        <v>2081711</v>
      </c>
      <c r="I921" s="4">
        <v>2081711</v>
      </c>
      <c r="J921" s="4">
        <v>2081711</v>
      </c>
      <c r="K921" s="4">
        <v>2081711</v>
      </c>
    </row>
    <row r="922" spans="1:11" x14ac:dyDescent="0.35">
      <c r="A922" t="s">
        <v>187</v>
      </c>
      <c r="B922" t="s">
        <v>2121</v>
      </c>
      <c r="D922" s="4">
        <v>24135353</v>
      </c>
      <c r="E922" s="4">
        <v>148200</v>
      </c>
      <c r="F922" s="4">
        <v>2398000</v>
      </c>
      <c r="G922" s="4">
        <v>20250</v>
      </c>
      <c r="H922" s="4">
        <v>76445</v>
      </c>
      <c r="I922" s="4">
        <v>26778248</v>
      </c>
      <c r="J922" s="4">
        <v>24283553</v>
      </c>
      <c r="K922" s="4">
        <v>24135353</v>
      </c>
    </row>
    <row r="923" spans="1:11" x14ac:dyDescent="0.35">
      <c r="A923" t="s">
        <v>187</v>
      </c>
      <c r="B923" t="s">
        <v>2122</v>
      </c>
      <c r="C923" t="s">
        <v>1846</v>
      </c>
      <c r="D923" s="4">
        <v>10834364</v>
      </c>
      <c r="E923" s="4">
        <v>3079</v>
      </c>
      <c r="H923" s="4">
        <v>10844652</v>
      </c>
      <c r="I923" s="4">
        <v>21682094</v>
      </c>
      <c r="J923" s="4">
        <v>10837443</v>
      </c>
      <c r="K923" s="4">
        <v>10834364</v>
      </c>
    </row>
    <row r="924" spans="1:11" x14ac:dyDescent="0.35">
      <c r="A924" t="s">
        <v>187</v>
      </c>
      <c r="B924" t="s">
        <v>2123</v>
      </c>
      <c r="C924" t="s">
        <v>1847</v>
      </c>
      <c r="D924" s="4">
        <v>11178911</v>
      </c>
      <c r="E924" s="4">
        <v>1052</v>
      </c>
      <c r="F924" s="4">
        <v>878378</v>
      </c>
      <c r="I924" s="4">
        <v>12058341</v>
      </c>
      <c r="J924" s="4">
        <v>11179963</v>
      </c>
      <c r="K924" s="4">
        <v>11178911</v>
      </c>
    </row>
    <row r="925" spans="1:11" x14ac:dyDescent="0.35">
      <c r="A925" t="s">
        <v>187</v>
      </c>
      <c r="B925" t="s">
        <v>2124</v>
      </c>
      <c r="C925" t="s">
        <v>1848</v>
      </c>
      <c r="D925" s="4">
        <v>203661</v>
      </c>
      <c r="E925" s="4">
        <v>8425</v>
      </c>
      <c r="I925" s="4">
        <v>212085</v>
      </c>
      <c r="J925" s="4">
        <v>212086</v>
      </c>
      <c r="K925" s="4">
        <v>203661</v>
      </c>
    </row>
    <row r="926" spans="1:11" x14ac:dyDescent="0.35">
      <c r="A926" t="s">
        <v>187</v>
      </c>
      <c r="B926" t="s">
        <v>2125</v>
      </c>
      <c r="D926" s="4">
        <v>22216936</v>
      </c>
      <c r="E926" s="4">
        <v>12555</v>
      </c>
      <c r="F926" s="4">
        <v>878378</v>
      </c>
      <c r="H926" s="4">
        <v>10844652</v>
      </c>
      <c r="I926" s="4">
        <v>33952521</v>
      </c>
      <c r="J926" s="4">
        <v>22229491</v>
      </c>
      <c r="K926" s="4">
        <v>22216936</v>
      </c>
    </row>
    <row r="927" spans="1:11" x14ac:dyDescent="0.35">
      <c r="A927" t="s">
        <v>187</v>
      </c>
      <c r="B927" t="s">
        <v>2190</v>
      </c>
      <c r="C927" t="s">
        <v>1911</v>
      </c>
      <c r="E927" s="4">
        <v>400000</v>
      </c>
      <c r="I927" s="4">
        <v>400000</v>
      </c>
      <c r="J927">
        <v>400000</v>
      </c>
      <c r="K927" s="4">
        <v>0</v>
      </c>
    </row>
    <row r="928" spans="1:11" x14ac:dyDescent="0.35">
      <c r="A928" t="s">
        <v>187</v>
      </c>
      <c r="B928" t="s">
        <v>2127</v>
      </c>
      <c r="E928" s="4">
        <v>400000</v>
      </c>
      <c r="I928" s="4">
        <v>400000</v>
      </c>
      <c r="J928">
        <v>400000</v>
      </c>
      <c r="K928" s="4">
        <v>0</v>
      </c>
    </row>
    <row r="929" spans="1:11" x14ac:dyDescent="0.35">
      <c r="A929" t="s">
        <v>187</v>
      </c>
      <c r="B929" t="s">
        <v>2128</v>
      </c>
      <c r="C929" t="s">
        <v>1851</v>
      </c>
      <c r="D929" s="4">
        <v>93038</v>
      </c>
      <c r="F929" s="4">
        <v>24484</v>
      </c>
      <c r="I929" s="4">
        <v>117522</v>
      </c>
      <c r="J929" s="4">
        <v>93038</v>
      </c>
      <c r="K929" s="4">
        <v>93038</v>
      </c>
    </row>
    <row r="930" spans="1:11" x14ac:dyDescent="0.35">
      <c r="A930" t="s">
        <v>187</v>
      </c>
      <c r="B930" t="s">
        <v>2129</v>
      </c>
      <c r="C930" t="s">
        <v>1852</v>
      </c>
      <c r="G930" s="4">
        <v>14992</v>
      </c>
      <c r="I930" s="4">
        <v>14992</v>
      </c>
      <c r="J930">
        <v>0</v>
      </c>
      <c r="K930" s="4">
        <v>0</v>
      </c>
    </row>
    <row r="931" spans="1:11" x14ac:dyDescent="0.35">
      <c r="A931" t="s">
        <v>187</v>
      </c>
      <c r="B931" t="s">
        <v>2130</v>
      </c>
      <c r="C931" t="s">
        <v>1853</v>
      </c>
      <c r="D931" s="4">
        <v>24574</v>
      </c>
      <c r="E931" s="4">
        <v>8191</v>
      </c>
      <c r="G931" s="4">
        <v>2730</v>
      </c>
      <c r="I931" s="4">
        <v>35496</v>
      </c>
      <c r="J931" s="4">
        <v>32765</v>
      </c>
      <c r="K931" s="4">
        <v>24574</v>
      </c>
    </row>
    <row r="932" spans="1:11" x14ac:dyDescent="0.35">
      <c r="A932" t="s">
        <v>187</v>
      </c>
      <c r="B932" t="s">
        <v>2172</v>
      </c>
      <c r="C932" t="s">
        <v>1893</v>
      </c>
      <c r="G932" s="4">
        <v>2389</v>
      </c>
      <c r="I932" s="4">
        <v>2389</v>
      </c>
      <c r="J932">
        <v>0</v>
      </c>
      <c r="K932" s="4">
        <v>0</v>
      </c>
    </row>
    <row r="933" spans="1:11" x14ac:dyDescent="0.35">
      <c r="A933" t="s">
        <v>187</v>
      </c>
      <c r="B933" t="s">
        <v>2131</v>
      </c>
      <c r="C933" t="s">
        <v>1854</v>
      </c>
      <c r="D933" s="4">
        <v>611965</v>
      </c>
      <c r="E933" s="4">
        <v>26900</v>
      </c>
      <c r="I933" s="4">
        <v>638865</v>
      </c>
      <c r="J933" s="4">
        <v>638865</v>
      </c>
      <c r="K933" s="4">
        <v>611965</v>
      </c>
    </row>
    <row r="934" spans="1:11" x14ac:dyDescent="0.35">
      <c r="A934" t="s">
        <v>187</v>
      </c>
      <c r="B934" t="s">
        <v>2132</v>
      </c>
      <c r="C934" t="s">
        <v>1855</v>
      </c>
      <c r="D934" s="4">
        <v>431263</v>
      </c>
      <c r="E934" s="4">
        <v>81721</v>
      </c>
      <c r="H934" s="4">
        <v>20708</v>
      </c>
      <c r="I934" s="4">
        <v>533692</v>
      </c>
      <c r="J934" s="4">
        <v>512984</v>
      </c>
      <c r="K934" s="4">
        <v>431263</v>
      </c>
    </row>
    <row r="935" spans="1:11" x14ac:dyDescent="0.35">
      <c r="A935" t="s">
        <v>187</v>
      </c>
      <c r="B935" t="s">
        <v>2133</v>
      </c>
      <c r="C935" t="s">
        <v>1856</v>
      </c>
      <c r="E935" s="4">
        <v>31842</v>
      </c>
      <c r="I935" s="4">
        <v>31842</v>
      </c>
      <c r="J935">
        <v>31842</v>
      </c>
      <c r="K935" s="4">
        <v>0</v>
      </c>
    </row>
    <row r="936" spans="1:11" x14ac:dyDescent="0.35">
      <c r="A936" t="s">
        <v>187</v>
      </c>
      <c r="B936" t="s">
        <v>2134</v>
      </c>
      <c r="C936" t="s">
        <v>1857</v>
      </c>
      <c r="D936" s="4">
        <v>71530</v>
      </c>
      <c r="E936" s="4">
        <v>95055</v>
      </c>
      <c r="I936" s="4">
        <v>166585</v>
      </c>
      <c r="J936" s="4">
        <v>166585</v>
      </c>
      <c r="K936" s="4">
        <v>71530</v>
      </c>
    </row>
    <row r="937" spans="1:11" x14ac:dyDescent="0.35">
      <c r="A937" t="s">
        <v>187</v>
      </c>
      <c r="B937" t="s">
        <v>2135</v>
      </c>
      <c r="C937" t="s">
        <v>1858</v>
      </c>
      <c r="F937" s="4">
        <v>67537</v>
      </c>
      <c r="H937" s="4">
        <v>97368</v>
      </c>
      <c r="I937" s="4">
        <v>164905</v>
      </c>
      <c r="J937">
        <v>0</v>
      </c>
      <c r="K937" s="4">
        <v>0</v>
      </c>
    </row>
    <row r="938" spans="1:11" x14ac:dyDescent="0.35">
      <c r="A938" t="s">
        <v>187</v>
      </c>
      <c r="B938" t="s">
        <v>2136</v>
      </c>
      <c r="C938" t="s">
        <v>1859</v>
      </c>
      <c r="D938" s="4">
        <v>175000</v>
      </c>
      <c r="F938" s="4">
        <v>100000</v>
      </c>
      <c r="G938" s="4">
        <v>100000</v>
      </c>
      <c r="H938" s="4">
        <v>206114</v>
      </c>
      <c r="I938" s="4">
        <v>581114</v>
      </c>
      <c r="J938" s="4">
        <v>175000</v>
      </c>
      <c r="K938" s="4">
        <v>175000</v>
      </c>
    </row>
    <row r="939" spans="1:11" x14ac:dyDescent="0.35">
      <c r="A939" t="s">
        <v>187</v>
      </c>
      <c r="B939" t="s">
        <v>2137</v>
      </c>
      <c r="C939" t="s">
        <v>1860</v>
      </c>
      <c r="D939" s="4">
        <v>1304436</v>
      </c>
      <c r="E939" s="4">
        <v>108703</v>
      </c>
      <c r="G939" s="4">
        <v>108703</v>
      </c>
      <c r="I939" s="4">
        <v>1521842</v>
      </c>
      <c r="J939" s="4">
        <v>1413139</v>
      </c>
      <c r="K939" s="4">
        <v>1304436</v>
      </c>
    </row>
    <row r="940" spans="1:11" x14ac:dyDescent="0.35">
      <c r="A940" t="s">
        <v>187</v>
      </c>
      <c r="B940" t="s">
        <v>2138</v>
      </c>
      <c r="C940" t="s">
        <v>1861</v>
      </c>
      <c r="D940" s="4">
        <v>105985</v>
      </c>
      <c r="F940" s="4">
        <v>24484</v>
      </c>
      <c r="I940" s="4">
        <v>130469</v>
      </c>
      <c r="J940" s="4">
        <v>105985</v>
      </c>
      <c r="K940" s="4">
        <v>105985</v>
      </c>
    </row>
    <row r="941" spans="1:11" x14ac:dyDescent="0.35">
      <c r="A941" t="s">
        <v>187</v>
      </c>
      <c r="B941" t="s">
        <v>2139</v>
      </c>
      <c r="C941" t="s">
        <v>1862</v>
      </c>
      <c r="D941" s="4">
        <v>940107</v>
      </c>
      <c r="E941" s="4">
        <v>85464</v>
      </c>
      <c r="H941" s="4">
        <v>85464</v>
      </c>
      <c r="I941" s="4">
        <v>1111036</v>
      </c>
      <c r="J941" s="4">
        <v>1025571</v>
      </c>
      <c r="K941" s="4">
        <v>940107</v>
      </c>
    </row>
    <row r="942" spans="1:11" x14ac:dyDescent="0.35">
      <c r="A942" t="s">
        <v>187</v>
      </c>
      <c r="B942" t="s">
        <v>2141</v>
      </c>
      <c r="D942" s="4">
        <v>3757900</v>
      </c>
      <c r="E942" s="4">
        <v>437876</v>
      </c>
      <c r="F942" s="4">
        <v>216505</v>
      </c>
      <c r="G942" s="4">
        <v>228815</v>
      </c>
      <c r="H942" s="4">
        <v>409654</v>
      </c>
      <c r="I942" s="4">
        <v>5050749</v>
      </c>
      <c r="J942" s="4">
        <v>4195776</v>
      </c>
      <c r="K942" s="4">
        <v>3757900</v>
      </c>
    </row>
    <row r="943" spans="1:11" x14ac:dyDescent="0.35">
      <c r="A943" t="s">
        <v>187</v>
      </c>
      <c r="B943" t="s">
        <v>2143</v>
      </c>
      <c r="C943" t="s">
        <v>1865</v>
      </c>
      <c r="G943" s="4">
        <v>43921</v>
      </c>
      <c r="I943" s="4">
        <v>43921</v>
      </c>
      <c r="J943">
        <v>0</v>
      </c>
      <c r="K943" s="4">
        <v>0</v>
      </c>
    </row>
    <row r="944" spans="1:11" x14ac:dyDescent="0.35">
      <c r="A944" t="s">
        <v>187</v>
      </c>
      <c r="B944" t="s">
        <v>2144</v>
      </c>
      <c r="C944" t="s">
        <v>1866</v>
      </c>
      <c r="I944" s="4">
        <v>0</v>
      </c>
      <c r="J944">
        <v>0</v>
      </c>
      <c r="K944" s="4">
        <v>0</v>
      </c>
    </row>
    <row r="945" spans="1:11" x14ac:dyDescent="0.35">
      <c r="A945" t="s">
        <v>187</v>
      </c>
      <c r="B945" t="s">
        <v>2145</v>
      </c>
      <c r="C945" t="s">
        <v>1867</v>
      </c>
      <c r="D945" s="4">
        <v>4500</v>
      </c>
      <c r="F945" s="4">
        <v>18000</v>
      </c>
      <c r="H945" s="4">
        <v>2132384</v>
      </c>
      <c r="I945" s="4">
        <v>2154884</v>
      </c>
      <c r="J945" s="4">
        <v>4500</v>
      </c>
      <c r="K945" s="4">
        <v>4500</v>
      </c>
    </row>
    <row r="946" spans="1:11" x14ac:dyDescent="0.35">
      <c r="A946" t="s">
        <v>187</v>
      </c>
      <c r="B946" t="s">
        <v>2146</v>
      </c>
      <c r="C946" t="s">
        <v>1868</v>
      </c>
      <c r="D946" s="4">
        <v>13596</v>
      </c>
      <c r="E946" s="4">
        <v>36815</v>
      </c>
      <c r="H946" s="4">
        <v>1655787</v>
      </c>
      <c r="I946" s="4">
        <v>1706199</v>
      </c>
      <c r="J946" s="4">
        <v>50411</v>
      </c>
      <c r="K946" s="4">
        <v>13596</v>
      </c>
    </row>
    <row r="947" spans="1:11" x14ac:dyDescent="0.35">
      <c r="A947" t="s">
        <v>187</v>
      </c>
      <c r="B947" t="s">
        <v>2173</v>
      </c>
      <c r="C947" t="s">
        <v>1894</v>
      </c>
      <c r="E947" s="4">
        <v>0</v>
      </c>
      <c r="I947" s="4">
        <v>0</v>
      </c>
      <c r="J947">
        <v>0</v>
      </c>
      <c r="K947" s="4">
        <v>0</v>
      </c>
    </row>
    <row r="948" spans="1:11" x14ac:dyDescent="0.35">
      <c r="A948" t="s">
        <v>187</v>
      </c>
      <c r="B948" t="s">
        <v>2147</v>
      </c>
      <c r="C948" t="s">
        <v>1869</v>
      </c>
      <c r="H948" s="4">
        <v>785472</v>
      </c>
      <c r="I948" s="4">
        <v>785472</v>
      </c>
      <c r="J948">
        <v>0</v>
      </c>
      <c r="K948" s="4">
        <v>0</v>
      </c>
    </row>
    <row r="949" spans="1:11" x14ac:dyDescent="0.35">
      <c r="A949" t="s">
        <v>187</v>
      </c>
      <c r="B949" t="s">
        <v>2148</v>
      </c>
      <c r="C949" t="s">
        <v>1870</v>
      </c>
      <c r="D949" s="4">
        <v>137</v>
      </c>
      <c r="E949" s="4">
        <v>11085</v>
      </c>
      <c r="H949" s="4">
        <v>6916333</v>
      </c>
      <c r="I949" s="4">
        <v>6927555</v>
      </c>
      <c r="J949" s="4">
        <v>11222</v>
      </c>
      <c r="K949" s="4">
        <v>137</v>
      </c>
    </row>
    <row r="950" spans="1:11" x14ac:dyDescent="0.35">
      <c r="A950" t="s">
        <v>187</v>
      </c>
      <c r="B950" t="s">
        <v>2149</v>
      </c>
      <c r="C950" t="s">
        <v>1871</v>
      </c>
      <c r="E950" s="4">
        <v>0</v>
      </c>
      <c r="G950" s="4">
        <v>12990000</v>
      </c>
      <c r="H950" s="4">
        <v>36110</v>
      </c>
      <c r="I950" s="4">
        <v>13026110</v>
      </c>
      <c r="J950">
        <v>0</v>
      </c>
      <c r="K950" s="4">
        <v>0</v>
      </c>
    </row>
    <row r="951" spans="1:11" x14ac:dyDescent="0.35">
      <c r="A951" t="s">
        <v>187</v>
      </c>
      <c r="B951" t="s">
        <v>2150</v>
      </c>
      <c r="C951" t="s">
        <v>1872</v>
      </c>
      <c r="D951" s="4">
        <v>490000</v>
      </c>
      <c r="E951" s="4">
        <v>0</v>
      </c>
      <c r="I951" s="4">
        <v>490000</v>
      </c>
      <c r="J951" s="4">
        <v>490000</v>
      </c>
      <c r="K951" s="4">
        <v>490000</v>
      </c>
    </row>
    <row r="952" spans="1:11" x14ac:dyDescent="0.35">
      <c r="A952" t="s">
        <v>187</v>
      </c>
      <c r="B952" t="s">
        <v>2152</v>
      </c>
      <c r="C952" t="s">
        <v>1874</v>
      </c>
      <c r="E952" s="4">
        <v>0</v>
      </c>
      <c r="I952" s="4">
        <v>0</v>
      </c>
      <c r="J952">
        <v>0</v>
      </c>
      <c r="K952" s="4">
        <v>0</v>
      </c>
    </row>
    <row r="953" spans="1:11" x14ac:dyDescent="0.35">
      <c r="A953" t="s">
        <v>187</v>
      </c>
      <c r="B953" t="s">
        <v>2153</v>
      </c>
      <c r="C953" t="s">
        <v>1875</v>
      </c>
      <c r="H953" s="4">
        <v>102293</v>
      </c>
      <c r="I953" s="4">
        <v>102293</v>
      </c>
      <c r="J953">
        <v>0</v>
      </c>
      <c r="K953" s="4">
        <v>0</v>
      </c>
    </row>
    <row r="954" spans="1:11" x14ac:dyDescent="0.35">
      <c r="A954" t="s">
        <v>187</v>
      </c>
      <c r="B954" t="s">
        <v>2156</v>
      </c>
      <c r="D954" s="4">
        <v>508233</v>
      </c>
      <c r="E954" s="4">
        <v>47900</v>
      </c>
      <c r="F954" s="4">
        <v>18000</v>
      </c>
      <c r="G954" s="4">
        <v>13033921</v>
      </c>
      <c r="H954" s="4">
        <v>11628381</v>
      </c>
      <c r="I954" s="4">
        <v>25236435</v>
      </c>
      <c r="J954" s="4">
        <v>556133</v>
      </c>
      <c r="K954" s="4">
        <v>508233</v>
      </c>
    </row>
    <row r="955" spans="1:11" x14ac:dyDescent="0.35">
      <c r="A955" t="s">
        <v>187</v>
      </c>
      <c r="B955" t="s">
        <v>2157</v>
      </c>
      <c r="C955" t="s">
        <v>1879</v>
      </c>
      <c r="D955" s="4">
        <v>689238</v>
      </c>
      <c r="I955" s="4">
        <v>689238</v>
      </c>
      <c r="J955" s="4">
        <v>689238</v>
      </c>
      <c r="K955" s="4">
        <v>689238</v>
      </c>
    </row>
    <row r="956" spans="1:11" x14ac:dyDescent="0.35">
      <c r="A956" t="s">
        <v>187</v>
      </c>
      <c r="B956" t="s">
        <v>2186</v>
      </c>
      <c r="C956" t="s">
        <v>1907</v>
      </c>
      <c r="D956" s="4">
        <v>48593</v>
      </c>
      <c r="I956" s="4">
        <v>48593</v>
      </c>
      <c r="J956" s="4">
        <v>48593</v>
      </c>
      <c r="K956" s="4">
        <v>48593</v>
      </c>
    </row>
    <row r="957" spans="1:11" x14ac:dyDescent="0.35">
      <c r="A957" t="s">
        <v>187</v>
      </c>
      <c r="B957" t="s">
        <v>2176</v>
      </c>
      <c r="C957" t="s">
        <v>1897</v>
      </c>
      <c r="D957" s="4">
        <v>2101</v>
      </c>
      <c r="I957" s="4">
        <v>2101</v>
      </c>
      <c r="J957" s="4">
        <v>2101</v>
      </c>
      <c r="K957" s="4">
        <v>2101</v>
      </c>
    </row>
    <row r="958" spans="1:11" x14ac:dyDescent="0.35">
      <c r="A958" t="s">
        <v>187</v>
      </c>
      <c r="B958" t="s">
        <v>2159</v>
      </c>
      <c r="C958" t="s">
        <v>1881</v>
      </c>
      <c r="D958" s="4">
        <v>1524136</v>
      </c>
      <c r="I958" s="4">
        <v>1524136</v>
      </c>
      <c r="J958" s="4">
        <v>1524136</v>
      </c>
      <c r="K958" s="4">
        <v>1524136</v>
      </c>
    </row>
    <row r="959" spans="1:11" x14ac:dyDescent="0.35">
      <c r="A959" t="s">
        <v>187</v>
      </c>
      <c r="B959" t="s">
        <v>2174</v>
      </c>
      <c r="C959" t="s">
        <v>1895</v>
      </c>
      <c r="D959" s="4">
        <v>135020</v>
      </c>
      <c r="I959" s="4">
        <v>135020</v>
      </c>
      <c r="J959" s="4">
        <v>135020</v>
      </c>
      <c r="K959" s="4">
        <v>135020</v>
      </c>
    </row>
    <row r="960" spans="1:11" x14ac:dyDescent="0.35">
      <c r="A960" t="s">
        <v>187</v>
      </c>
      <c r="B960" t="s">
        <v>2160</v>
      </c>
      <c r="C960" t="s">
        <v>1882</v>
      </c>
      <c r="D960" s="4">
        <v>42101</v>
      </c>
      <c r="E960" s="4">
        <v>159556</v>
      </c>
      <c r="I960" s="4">
        <v>201657</v>
      </c>
      <c r="J960" s="4">
        <v>201657</v>
      </c>
      <c r="K960" s="4">
        <v>42101</v>
      </c>
    </row>
    <row r="961" spans="1:11" x14ac:dyDescent="0.35">
      <c r="A961" t="s">
        <v>187</v>
      </c>
      <c r="B961" t="s">
        <v>2179</v>
      </c>
      <c r="C961" t="s">
        <v>1900</v>
      </c>
      <c r="D961" s="4">
        <v>4971</v>
      </c>
      <c r="I961" s="4">
        <v>4971</v>
      </c>
      <c r="J961" s="4">
        <v>4971</v>
      </c>
      <c r="K961" s="4">
        <v>4971</v>
      </c>
    </row>
    <row r="962" spans="1:11" x14ac:dyDescent="0.35">
      <c r="A962" t="s">
        <v>187</v>
      </c>
      <c r="B962" t="s">
        <v>2161</v>
      </c>
      <c r="C962" t="s">
        <v>1883</v>
      </c>
      <c r="D962" s="4">
        <v>19103</v>
      </c>
      <c r="I962" s="4">
        <v>19103</v>
      </c>
      <c r="J962" s="4">
        <v>19103</v>
      </c>
      <c r="K962" s="4">
        <v>19103</v>
      </c>
    </row>
    <row r="963" spans="1:11" x14ac:dyDescent="0.35">
      <c r="A963" t="s">
        <v>187</v>
      </c>
      <c r="B963" t="s">
        <v>2171</v>
      </c>
      <c r="C963" t="s">
        <v>1892</v>
      </c>
      <c r="D963" s="4">
        <v>7703</v>
      </c>
      <c r="I963" s="4">
        <v>7703</v>
      </c>
      <c r="J963" s="4">
        <v>7703</v>
      </c>
      <c r="K963" s="4">
        <v>7703</v>
      </c>
    </row>
    <row r="964" spans="1:11" x14ac:dyDescent="0.35">
      <c r="A964" t="s">
        <v>187</v>
      </c>
      <c r="B964" t="s">
        <v>2162</v>
      </c>
      <c r="C964" t="s">
        <v>1884</v>
      </c>
      <c r="D964" s="4">
        <v>36614</v>
      </c>
      <c r="I964" s="4">
        <v>36614</v>
      </c>
      <c r="J964" s="4">
        <v>36614</v>
      </c>
      <c r="K964" s="4">
        <v>36614</v>
      </c>
    </row>
    <row r="965" spans="1:11" x14ac:dyDescent="0.35">
      <c r="A965" t="s">
        <v>187</v>
      </c>
      <c r="B965" t="s">
        <v>2163</v>
      </c>
      <c r="D965" s="4">
        <v>2509581</v>
      </c>
      <c r="E965" s="4">
        <v>159556</v>
      </c>
      <c r="I965" s="4">
        <v>2669137</v>
      </c>
      <c r="J965" s="4">
        <v>2669137</v>
      </c>
      <c r="K965" s="4">
        <v>2509581</v>
      </c>
    </row>
    <row r="966" spans="1:11" x14ac:dyDescent="0.35">
      <c r="A966" t="s">
        <v>187</v>
      </c>
      <c r="B966" t="s">
        <v>2166</v>
      </c>
      <c r="C966" t="s">
        <v>1888</v>
      </c>
      <c r="H966" s="4">
        <v>816000</v>
      </c>
      <c r="I966" s="4">
        <v>816000</v>
      </c>
      <c r="J966">
        <v>0</v>
      </c>
      <c r="K966" s="4">
        <v>0</v>
      </c>
    </row>
    <row r="967" spans="1:11" x14ac:dyDescent="0.35">
      <c r="A967" t="s">
        <v>187</v>
      </c>
      <c r="B967" t="s">
        <v>2167</v>
      </c>
      <c r="C967" t="s">
        <v>1889</v>
      </c>
      <c r="H967" s="4">
        <v>1323000</v>
      </c>
      <c r="I967" s="4">
        <v>1323000</v>
      </c>
      <c r="J967">
        <v>0</v>
      </c>
      <c r="K967" s="4">
        <v>0</v>
      </c>
    </row>
    <row r="968" spans="1:11" x14ac:dyDescent="0.35">
      <c r="A968" t="s">
        <v>187</v>
      </c>
      <c r="B968" t="s">
        <v>2168</v>
      </c>
      <c r="C968" t="s">
        <v>1890</v>
      </c>
      <c r="H968" s="4">
        <v>67500</v>
      </c>
      <c r="I968" s="4">
        <v>67500</v>
      </c>
      <c r="J968">
        <v>0</v>
      </c>
      <c r="K968" s="4">
        <v>0</v>
      </c>
    </row>
    <row r="969" spans="1:11" x14ac:dyDescent="0.35">
      <c r="A969" t="s">
        <v>187</v>
      </c>
      <c r="B969" t="s">
        <v>2169</v>
      </c>
      <c r="H969" s="4">
        <v>2206500</v>
      </c>
      <c r="I969" s="4">
        <v>2206500</v>
      </c>
      <c r="J969">
        <v>0</v>
      </c>
      <c r="K969" s="4">
        <v>0</v>
      </c>
    </row>
    <row r="970" spans="1:11" x14ac:dyDescent="0.35">
      <c r="A970" t="s">
        <v>187</v>
      </c>
      <c r="B970" t="s">
        <v>2170</v>
      </c>
      <c r="D970" s="4">
        <v>53128003</v>
      </c>
      <c r="E970" s="4">
        <v>1206087</v>
      </c>
      <c r="F970" s="4">
        <v>3510883</v>
      </c>
      <c r="G970" s="4">
        <v>13282986</v>
      </c>
      <c r="H970" s="4">
        <v>25165631</v>
      </c>
      <c r="I970" s="4">
        <v>96293590</v>
      </c>
      <c r="J970" s="4">
        <f>SUM(D970,E970)</f>
        <v>54334090</v>
      </c>
      <c r="K970" s="4">
        <v>53128003</v>
      </c>
    </row>
    <row r="971" spans="1:11" x14ac:dyDescent="0.35">
      <c r="A971" t="s">
        <v>191</v>
      </c>
      <c r="B971" t="s">
        <v>2118</v>
      </c>
      <c r="C971" t="s">
        <v>1843</v>
      </c>
      <c r="D971" s="4">
        <v>75914167</v>
      </c>
      <c r="E971" s="4">
        <v>1977211</v>
      </c>
      <c r="F971" s="4">
        <v>20216000</v>
      </c>
      <c r="I971" s="4">
        <v>98107378</v>
      </c>
      <c r="J971" s="4">
        <v>77891378</v>
      </c>
      <c r="K971" s="4">
        <v>75914167</v>
      </c>
    </row>
    <row r="972" spans="1:11" x14ac:dyDescent="0.35">
      <c r="A972" t="s">
        <v>191</v>
      </c>
      <c r="B972" t="s">
        <v>2119</v>
      </c>
      <c r="C972" t="s">
        <v>1844</v>
      </c>
      <c r="D972" s="4">
        <v>4014789</v>
      </c>
      <c r="E972" s="4">
        <v>88667</v>
      </c>
      <c r="F972" s="4">
        <v>76330</v>
      </c>
      <c r="G972" s="4">
        <v>361558</v>
      </c>
      <c r="H972" s="4">
        <v>4969184</v>
      </c>
      <c r="I972" s="4">
        <v>9510528</v>
      </c>
      <c r="J972" s="4">
        <v>4103456</v>
      </c>
      <c r="K972" s="4">
        <v>4014789</v>
      </c>
    </row>
    <row r="973" spans="1:11" x14ac:dyDescent="0.35">
      <c r="A973" t="s">
        <v>191</v>
      </c>
      <c r="B973" t="s">
        <v>2120</v>
      </c>
      <c r="C973" t="s">
        <v>1845</v>
      </c>
      <c r="D973" s="4">
        <v>6456232</v>
      </c>
      <c r="I973" s="4">
        <v>6456232</v>
      </c>
      <c r="J973" s="4">
        <v>6456232</v>
      </c>
      <c r="K973" s="4">
        <v>6456232</v>
      </c>
    </row>
    <row r="974" spans="1:11" x14ac:dyDescent="0.35">
      <c r="A974" t="s">
        <v>191</v>
      </c>
      <c r="B974" t="s">
        <v>2121</v>
      </c>
      <c r="D974" s="4">
        <v>86385188</v>
      </c>
      <c r="E974" s="4">
        <v>2065878</v>
      </c>
      <c r="F974" s="4">
        <v>20292330</v>
      </c>
      <c r="G974" s="4">
        <v>361558</v>
      </c>
      <c r="H974" s="4">
        <v>4969184</v>
      </c>
      <c r="I974" s="4">
        <v>114074138</v>
      </c>
      <c r="J974" s="4">
        <v>88451066</v>
      </c>
      <c r="K974" s="4">
        <v>86385188</v>
      </c>
    </row>
    <row r="975" spans="1:11" x14ac:dyDescent="0.35">
      <c r="A975" t="s">
        <v>191</v>
      </c>
      <c r="B975" t="s">
        <v>2122</v>
      </c>
      <c r="C975" t="s">
        <v>1846</v>
      </c>
      <c r="D975" s="4">
        <v>8436476</v>
      </c>
      <c r="E975" s="4">
        <v>57756</v>
      </c>
      <c r="F975" s="4">
        <v>5645665</v>
      </c>
      <c r="G975" s="4">
        <v>37782182</v>
      </c>
      <c r="H975" s="4">
        <v>11802420</v>
      </c>
      <c r="I975" s="4">
        <v>63724499</v>
      </c>
      <c r="J975" s="4">
        <v>8494232</v>
      </c>
      <c r="K975" s="4">
        <v>8436476</v>
      </c>
    </row>
    <row r="976" spans="1:11" x14ac:dyDescent="0.35">
      <c r="A976" t="s">
        <v>191</v>
      </c>
      <c r="B976" t="s">
        <v>2123</v>
      </c>
      <c r="C976" t="s">
        <v>1847</v>
      </c>
      <c r="D976" s="4">
        <v>27064238</v>
      </c>
      <c r="E976" s="4">
        <v>335595</v>
      </c>
      <c r="F976" s="4">
        <v>3014194</v>
      </c>
      <c r="I976" s="4">
        <v>30414027</v>
      </c>
      <c r="J976" s="4">
        <v>27399833</v>
      </c>
      <c r="K976" s="4">
        <v>27064238</v>
      </c>
    </row>
    <row r="977" spans="1:11" x14ac:dyDescent="0.35">
      <c r="A977" t="s">
        <v>191</v>
      </c>
      <c r="B977" t="s">
        <v>2124</v>
      </c>
      <c r="C977" t="s">
        <v>1848</v>
      </c>
      <c r="D977" s="4">
        <v>507233</v>
      </c>
      <c r="E977" s="4">
        <v>136827</v>
      </c>
      <c r="I977" s="4">
        <v>644060</v>
      </c>
      <c r="J977" s="4">
        <v>644060</v>
      </c>
      <c r="K977" s="4">
        <v>507233</v>
      </c>
    </row>
    <row r="978" spans="1:11" x14ac:dyDescent="0.35">
      <c r="A978" t="s">
        <v>191</v>
      </c>
      <c r="B978" t="s">
        <v>2125</v>
      </c>
      <c r="D978" s="4">
        <v>36007947</v>
      </c>
      <c r="E978" s="4">
        <v>530177</v>
      </c>
      <c r="F978" s="4">
        <v>8659859</v>
      </c>
      <c r="G978" s="4">
        <v>37782182</v>
      </c>
      <c r="H978" s="4">
        <v>11802420</v>
      </c>
      <c r="I978" s="4">
        <v>94782586</v>
      </c>
      <c r="J978" s="4">
        <v>36538124</v>
      </c>
      <c r="K978" s="4">
        <v>36007947</v>
      </c>
    </row>
    <row r="979" spans="1:11" x14ac:dyDescent="0.35">
      <c r="A979" t="s">
        <v>191</v>
      </c>
      <c r="B979" t="s">
        <v>2126</v>
      </c>
      <c r="C979" t="s">
        <v>1850</v>
      </c>
      <c r="H979" s="4">
        <v>17600000</v>
      </c>
      <c r="I979" s="4">
        <v>17600000</v>
      </c>
      <c r="J979">
        <v>0</v>
      </c>
      <c r="K979" s="4">
        <v>0</v>
      </c>
    </row>
    <row r="980" spans="1:11" x14ac:dyDescent="0.35">
      <c r="A980" t="s">
        <v>191</v>
      </c>
      <c r="B980" t="s">
        <v>2127</v>
      </c>
      <c r="H980" s="4">
        <v>17600000</v>
      </c>
      <c r="I980" s="4">
        <v>17600000</v>
      </c>
      <c r="J980">
        <v>0</v>
      </c>
      <c r="K980" s="4">
        <v>0</v>
      </c>
    </row>
    <row r="981" spans="1:11" x14ac:dyDescent="0.35">
      <c r="A981" t="s">
        <v>191</v>
      </c>
      <c r="B981" t="s">
        <v>2128</v>
      </c>
      <c r="C981" t="s">
        <v>1851</v>
      </c>
      <c r="D981" s="4">
        <v>783877</v>
      </c>
      <c r="H981" s="4">
        <v>350934</v>
      </c>
      <c r="I981" s="4">
        <v>1134811</v>
      </c>
      <c r="J981" s="4">
        <v>783877</v>
      </c>
      <c r="K981" s="4">
        <v>783877</v>
      </c>
    </row>
    <row r="982" spans="1:11" x14ac:dyDescent="0.35">
      <c r="A982" t="s">
        <v>191</v>
      </c>
      <c r="B982" t="s">
        <v>2178</v>
      </c>
      <c r="C982" t="s">
        <v>1899</v>
      </c>
      <c r="D982" s="4">
        <v>292600</v>
      </c>
      <c r="E982" s="4">
        <v>13688</v>
      </c>
      <c r="I982" s="4">
        <v>306288</v>
      </c>
      <c r="J982" s="4">
        <v>306288</v>
      </c>
      <c r="K982" s="4">
        <v>292600</v>
      </c>
    </row>
    <row r="983" spans="1:11" x14ac:dyDescent="0.35">
      <c r="A983" t="s">
        <v>191</v>
      </c>
      <c r="B983" t="s">
        <v>2129</v>
      </c>
      <c r="C983" t="s">
        <v>1852</v>
      </c>
      <c r="D983" s="4">
        <v>25896</v>
      </c>
      <c r="E983" s="4">
        <v>5452</v>
      </c>
      <c r="I983" s="4">
        <v>31348</v>
      </c>
      <c r="J983" s="4">
        <v>31348</v>
      </c>
      <c r="K983" s="4">
        <v>25896</v>
      </c>
    </row>
    <row r="984" spans="1:11" x14ac:dyDescent="0.35">
      <c r="A984" t="s">
        <v>191</v>
      </c>
      <c r="B984" t="s">
        <v>2130</v>
      </c>
      <c r="C984" t="s">
        <v>1853</v>
      </c>
      <c r="D984" s="4">
        <v>40957</v>
      </c>
      <c r="E984" s="4">
        <v>19113</v>
      </c>
      <c r="I984" s="4">
        <v>60070</v>
      </c>
      <c r="J984" s="4">
        <v>60070</v>
      </c>
      <c r="K984" s="4">
        <v>40957</v>
      </c>
    </row>
    <row r="985" spans="1:11" x14ac:dyDescent="0.35">
      <c r="A985" t="s">
        <v>191</v>
      </c>
      <c r="B985" t="s">
        <v>2172</v>
      </c>
      <c r="C985" t="s">
        <v>1893</v>
      </c>
      <c r="D985" s="4">
        <v>11103</v>
      </c>
      <c r="I985" s="4">
        <v>11103</v>
      </c>
      <c r="J985" s="4">
        <v>11103</v>
      </c>
      <c r="K985" s="4">
        <v>11103</v>
      </c>
    </row>
    <row r="986" spans="1:11" x14ac:dyDescent="0.35">
      <c r="A986" t="s">
        <v>191</v>
      </c>
      <c r="B986" t="s">
        <v>2182</v>
      </c>
      <c r="C986" t="s">
        <v>1903</v>
      </c>
      <c r="D986" s="4">
        <v>29309</v>
      </c>
      <c r="I986" s="4">
        <v>29309</v>
      </c>
      <c r="J986" s="4">
        <v>29309</v>
      </c>
      <c r="K986" s="4">
        <v>29309</v>
      </c>
    </row>
    <row r="987" spans="1:11" x14ac:dyDescent="0.35">
      <c r="A987" t="s">
        <v>191</v>
      </c>
      <c r="B987" t="s">
        <v>2131</v>
      </c>
      <c r="C987" t="s">
        <v>1854</v>
      </c>
      <c r="D987" s="4">
        <v>1936770</v>
      </c>
      <c r="H987" s="4">
        <v>504367</v>
      </c>
      <c r="I987" s="4">
        <v>2441137</v>
      </c>
      <c r="J987" s="4">
        <v>1936770</v>
      </c>
      <c r="K987" s="4">
        <v>1936770</v>
      </c>
    </row>
    <row r="988" spans="1:11" x14ac:dyDescent="0.35">
      <c r="A988" t="s">
        <v>191</v>
      </c>
      <c r="B988" t="s">
        <v>2132</v>
      </c>
      <c r="C988" t="s">
        <v>1855</v>
      </c>
      <c r="D988" s="4">
        <v>528307</v>
      </c>
      <c r="H988" s="4">
        <v>1878089</v>
      </c>
      <c r="I988" s="4">
        <v>2406396</v>
      </c>
      <c r="J988" s="4">
        <v>528307</v>
      </c>
      <c r="K988" s="4">
        <v>528307</v>
      </c>
    </row>
    <row r="989" spans="1:11" x14ac:dyDescent="0.35">
      <c r="A989" t="s">
        <v>191</v>
      </c>
      <c r="B989" t="s">
        <v>2133</v>
      </c>
      <c r="C989" t="s">
        <v>1856</v>
      </c>
      <c r="D989" s="4">
        <v>9646</v>
      </c>
      <c r="E989" s="4">
        <v>57315</v>
      </c>
      <c r="H989" s="4">
        <v>35203</v>
      </c>
      <c r="I989" s="4">
        <v>102164</v>
      </c>
      <c r="J989" s="4">
        <v>66961</v>
      </c>
      <c r="K989" s="4">
        <v>9646</v>
      </c>
    </row>
    <row r="990" spans="1:11" x14ac:dyDescent="0.35">
      <c r="A990" t="s">
        <v>191</v>
      </c>
      <c r="B990" t="s">
        <v>2134</v>
      </c>
      <c r="C990" t="s">
        <v>1857</v>
      </c>
      <c r="D990" s="4">
        <v>24443</v>
      </c>
      <c r="H990" s="4">
        <v>4753</v>
      </c>
      <c r="I990" s="4">
        <v>29195</v>
      </c>
      <c r="J990" s="4">
        <v>24443</v>
      </c>
      <c r="K990" s="4">
        <v>24443</v>
      </c>
    </row>
    <row r="991" spans="1:11" x14ac:dyDescent="0.35">
      <c r="A991" t="s">
        <v>191</v>
      </c>
      <c r="B991" t="s">
        <v>2185</v>
      </c>
      <c r="C991" t="s">
        <v>1906</v>
      </c>
      <c r="H991" s="4">
        <v>91912</v>
      </c>
      <c r="I991" s="4">
        <v>91912</v>
      </c>
      <c r="J991">
        <v>0</v>
      </c>
      <c r="K991" s="4">
        <v>0</v>
      </c>
    </row>
    <row r="992" spans="1:11" x14ac:dyDescent="0.35">
      <c r="A992" t="s">
        <v>191</v>
      </c>
      <c r="B992" t="s">
        <v>2135</v>
      </c>
      <c r="C992" t="s">
        <v>1858</v>
      </c>
      <c r="E992" s="4">
        <v>24132</v>
      </c>
      <c r="H992" s="4">
        <v>538958</v>
      </c>
      <c r="I992" s="4">
        <v>563091</v>
      </c>
      <c r="J992">
        <v>24132</v>
      </c>
      <c r="K992" s="4">
        <v>0</v>
      </c>
    </row>
    <row r="993" spans="1:11" x14ac:dyDescent="0.35">
      <c r="A993" t="s">
        <v>191</v>
      </c>
      <c r="B993" t="s">
        <v>2136</v>
      </c>
      <c r="C993" t="s">
        <v>1859</v>
      </c>
      <c r="D993" s="4">
        <v>1264435</v>
      </c>
      <c r="E993" s="4">
        <v>75000</v>
      </c>
      <c r="F993" s="4">
        <v>56114</v>
      </c>
      <c r="G993" s="4">
        <v>275020</v>
      </c>
      <c r="H993" s="4">
        <v>2867649</v>
      </c>
      <c r="I993" s="4">
        <v>4538217</v>
      </c>
      <c r="J993" s="4">
        <v>1339435</v>
      </c>
      <c r="K993" s="4">
        <v>1264435</v>
      </c>
    </row>
    <row r="994" spans="1:11" x14ac:dyDescent="0.35">
      <c r="A994" t="s">
        <v>191</v>
      </c>
      <c r="B994" t="s">
        <v>2137</v>
      </c>
      <c r="C994" t="s">
        <v>1860</v>
      </c>
      <c r="D994" s="4">
        <v>5435152</v>
      </c>
      <c r="E994" s="4">
        <v>0</v>
      </c>
      <c r="H994" s="4">
        <v>760921</v>
      </c>
      <c r="I994" s="4">
        <v>6196073</v>
      </c>
      <c r="J994" s="4">
        <v>5435152</v>
      </c>
      <c r="K994" s="4">
        <v>5435152</v>
      </c>
    </row>
    <row r="995" spans="1:11" x14ac:dyDescent="0.35">
      <c r="A995" t="s">
        <v>191</v>
      </c>
      <c r="B995" t="s">
        <v>2138</v>
      </c>
      <c r="C995" t="s">
        <v>1861</v>
      </c>
      <c r="D995" s="4">
        <v>785115</v>
      </c>
      <c r="H995" s="4">
        <v>357464</v>
      </c>
      <c r="I995" s="4">
        <v>1142578</v>
      </c>
      <c r="J995" s="4">
        <v>785115</v>
      </c>
      <c r="K995" s="4">
        <v>785115</v>
      </c>
    </row>
    <row r="996" spans="1:11" x14ac:dyDescent="0.35">
      <c r="A996" t="s">
        <v>191</v>
      </c>
      <c r="B996" t="s">
        <v>2139</v>
      </c>
      <c r="C996" t="s">
        <v>1862</v>
      </c>
      <c r="D996" s="4">
        <v>3418571</v>
      </c>
      <c r="H996" s="4">
        <v>1880214</v>
      </c>
      <c r="I996" s="4">
        <v>5298785</v>
      </c>
      <c r="J996" s="4">
        <v>3418571</v>
      </c>
      <c r="K996" s="4">
        <v>3418571</v>
      </c>
    </row>
    <row r="997" spans="1:11" x14ac:dyDescent="0.35">
      <c r="A997" t="s">
        <v>191</v>
      </c>
      <c r="B997" t="s">
        <v>2140</v>
      </c>
      <c r="C997" t="s">
        <v>1863</v>
      </c>
      <c r="E997" s="4">
        <v>95502</v>
      </c>
      <c r="H997" s="4">
        <v>140038</v>
      </c>
      <c r="I997" s="4">
        <v>235541</v>
      </c>
      <c r="J997">
        <v>95502</v>
      </c>
      <c r="K997" s="4">
        <v>0</v>
      </c>
    </row>
    <row r="998" spans="1:11" x14ac:dyDescent="0.35">
      <c r="A998" t="s">
        <v>191</v>
      </c>
      <c r="B998" t="s">
        <v>2141</v>
      </c>
      <c r="D998" s="4">
        <v>14586179</v>
      </c>
      <c r="E998" s="4">
        <v>290202</v>
      </c>
      <c r="F998" s="4">
        <v>56114</v>
      </c>
      <c r="G998" s="4">
        <v>275020</v>
      </c>
      <c r="H998" s="4">
        <v>9410502</v>
      </c>
      <c r="I998" s="4">
        <v>24618017</v>
      </c>
      <c r="J998" s="4">
        <v>14876381</v>
      </c>
      <c r="K998" s="4">
        <v>14586179</v>
      </c>
    </row>
    <row r="999" spans="1:11" x14ac:dyDescent="0.35">
      <c r="A999" t="s">
        <v>191</v>
      </c>
      <c r="B999" t="s">
        <v>2142</v>
      </c>
      <c r="C999" t="s">
        <v>1864</v>
      </c>
      <c r="E999" s="4">
        <v>22317</v>
      </c>
      <c r="I999" s="4">
        <v>22317</v>
      </c>
      <c r="J999">
        <v>22317</v>
      </c>
      <c r="K999" s="4">
        <v>0</v>
      </c>
    </row>
    <row r="1000" spans="1:11" x14ac:dyDescent="0.35">
      <c r="A1000" t="s">
        <v>191</v>
      </c>
      <c r="B1000" t="s">
        <v>2143</v>
      </c>
      <c r="C1000" t="s">
        <v>1865</v>
      </c>
      <c r="D1000" s="4">
        <v>12209</v>
      </c>
      <c r="E1000" s="4">
        <v>5233</v>
      </c>
      <c r="I1000" s="4">
        <v>17442</v>
      </c>
      <c r="J1000" s="4">
        <v>17442</v>
      </c>
      <c r="K1000" s="4">
        <v>12209</v>
      </c>
    </row>
    <row r="1001" spans="1:11" x14ac:dyDescent="0.35">
      <c r="A1001" t="s">
        <v>191</v>
      </c>
      <c r="B1001" t="s">
        <v>2144</v>
      </c>
      <c r="C1001" t="s">
        <v>1866</v>
      </c>
      <c r="D1001" s="4">
        <v>2124</v>
      </c>
      <c r="I1001" s="4">
        <v>2124</v>
      </c>
      <c r="J1001" s="4">
        <v>2124</v>
      </c>
      <c r="K1001" s="4">
        <v>2124</v>
      </c>
    </row>
    <row r="1002" spans="1:11" x14ac:dyDescent="0.35">
      <c r="A1002" t="s">
        <v>191</v>
      </c>
      <c r="B1002" t="s">
        <v>2145</v>
      </c>
      <c r="C1002" t="s">
        <v>1867</v>
      </c>
      <c r="D1002" s="4">
        <v>1123337</v>
      </c>
      <c r="E1002" s="4">
        <v>4500</v>
      </c>
      <c r="F1002" s="4">
        <v>69531</v>
      </c>
      <c r="G1002" s="4">
        <v>5234864</v>
      </c>
      <c r="I1002" s="4">
        <v>6432232</v>
      </c>
      <c r="J1002" s="4">
        <v>1127837</v>
      </c>
      <c r="K1002" s="4">
        <v>1123337</v>
      </c>
    </row>
    <row r="1003" spans="1:11" x14ac:dyDescent="0.35">
      <c r="A1003" t="s">
        <v>191</v>
      </c>
      <c r="B1003" t="s">
        <v>2146</v>
      </c>
      <c r="C1003" t="s">
        <v>1868</v>
      </c>
      <c r="D1003" s="4">
        <v>117884</v>
      </c>
      <c r="E1003" s="4">
        <v>5259</v>
      </c>
      <c r="G1003" s="4">
        <v>2063204</v>
      </c>
      <c r="H1003" s="4">
        <v>2508235</v>
      </c>
      <c r="I1003" s="4">
        <v>4694583</v>
      </c>
      <c r="J1003" s="4">
        <v>123143</v>
      </c>
      <c r="K1003" s="4">
        <v>117884</v>
      </c>
    </row>
    <row r="1004" spans="1:11" x14ac:dyDescent="0.35">
      <c r="A1004" t="s">
        <v>191</v>
      </c>
      <c r="B1004" t="s">
        <v>2173</v>
      </c>
      <c r="C1004" t="s">
        <v>1894</v>
      </c>
      <c r="D1004" s="4">
        <v>655</v>
      </c>
      <c r="I1004" s="4">
        <v>655</v>
      </c>
      <c r="J1004" s="4">
        <v>655</v>
      </c>
      <c r="K1004" s="4">
        <v>655</v>
      </c>
    </row>
    <row r="1005" spans="1:11" x14ac:dyDescent="0.35">
      <c r="A1005" t="s">
        <v>191</v>
      </c>
      <c r="B1005" t="s">
        <v>2147</v>
      </c>
      <c r="C1005" t="s">
        <v>1869</v>
      </c>
      <c r="G1005" s="4">
        <v>1668672</v>
      </c>
      <c r="I1005" s="4">
        <v>1668672</v>
      </c>
      <c r="J1005">
        <v>0</v>
      </c>
      <c r="K1005" s="4">
        <v>0</v>
      </c>
    </row>
    <row r="1006" spans="1:11" x14ac:dyDescent="0.35">
      <c r="A1006" t="s">
        <v>191</v>
      </c>
      <c r="B1006" t="s">
        <v>2148</v>
      </c>
      <c r="C1006" t="s">
        <v>1870</v>
      </c>
      <c r="D1006" s="4">
        <v>33836</v>
      </c>
      <c r="E1006" s="4">
        <v>12365927</v>
      </c>
      <c r="F1006" s="4">
        <v>640000</v>
      </c>
      <c r="I1006" s="4">
        <v>13039763</v>
      </c>
      <c r="J1006" s="4">
        <v>12399763</v>
      </c>
      <c r="K1006" s="4">
        <v>33836</v>
      </c>
    </row>
    <row r="1007" spans="1:11" x14ac:dyDescent="0.35">
      <c r="A1007" t="s">
        <v>191</v>
      </c>
      <c r="B1007" t="s">
        <v>2149</v>
      </c>
      <c r="C1007" t="s">
        <v>1871</v>
      </c>
      <c r="D1007" s="4">
        <v>8752520</v>
      </c>
      <c r="E1007" s="4">
        <v>67415</v>
      </c>
      <c r="F1007" s="4">
        <v>11949</v>
      </c>
      <c r="G1007" s="4">
        <v>73845</v>
      </c>
      <c r="H1007" s="4">
        <v>29817</v>
      </c>
      <c r="I1007" s="4">
        <v>8935547</v>
      </c>
      <c r="J1007" s="4">
        <v>8819935</v>
      </c>
      <c r="K1007" s="4">
        <v>8752520</v>
      </c>
    </row>
    <row r="1008" spans="1:11" x14ac:dyDescent="0.35">
      <c r="A1008" t="s">
        <v>191</v>
      </c>
      <c r="B1008" t="s">
        <v>2150</v>
      </c>
      <c r="C1008" t="s">
        <v>1872</v>
      </c>
      <c r="D1008" s="4">
        <v>1029000</v>
      </c>
      <c r="E1008" s="4">
        <v>49000</v>
      </c>
      <c r="I1008" s="4">
        <v>1078000</v>
      </c>
      <c r="J1008" s="4">
        <v>1078000</v>
      </c>
      <c r="K1008" s="4">
        <v>1029000</v>
      </c>
    </row>
    <row r="1009" spans="1:11" x14ac:dyDescent="0.35">
      <c r="A1009" t="s">
        <v>191</v>
      </c>
      <c r="B1009" t="s">
        <v>2151</v>
      </c>
      <c r="C1009" t="s">
        <v>1873</v>
      </c>
      <c r="D1009" s="4">
        <v>2619</v>
      </c>
      <c r="I1009" s="4">
        <v>2619</v>
      </c>
      <c r="J1009" s="4">
        <v>2619</v>
      </c>
      <c r="K1009" s="4">
        <v>2619</v>
      </c>
    </row>
    <row r="1010" spans="1:11" x14ac:dyDescent="0.35">
      <c r="A1010" t="s">
        <v>191</v>
      </c>
      <c r="B1010" t="s">
        <v>2152</v>
      </c>
      <c r="C1010" t="s">
        <v>1874</v>
      </c>
      <c r="D1010" s="4">
        <v>3410</v>
      </c>
      <c r="E1010" s="4">
        <v>8299</v>
      </c>
      <c r="I1010" s="4">
        <v>11710</v>
      </c>
      <c r="J1010" s="4">
        <v>11709</v>
      </c>
      <c r="K1010" s="4">
        <v>3410</v>
      </c>
    </row>
    <row r="1011" spans="1:11" x14ac:dyDescent="0.35">
      <c r="A1011" t="s">
        <v>191</v>
      </c>
      <c r="B1011" t="s">
        <v>2153</v>
      </c>
      <c r="C1011" t="s">
        <v>1875</v>
      </c>
      <c r="H1011" s="4">
        <v>331290</v>
      </c>
      <c r="I1011" s="4">
        <v>331290</v>
      </c>
      <c r="J1011">
        <v>0</v>
      </c>
      <c r="K1011" s="4">
        <v>0</v>
      </c>
    </row>
    <row r="1012" spans="1:11" x14ac:dyDescent="0.35">
      <c r="A1012" t="s">
        <v>191</v>
      </c>
      <c r="B1012" t="s">
        <v>2155</v>
      </c>
      <c r="C1012" t="s">
        <v>1877</v>
      </c>
      <c r="D1012" s="4">
        <v>80478</v>
      </c>
      <c r="I1012" s="4">
        <v>80478</v>
      </c>
      <c r="J1012" s="4">
        <v>80478</v>
      </c>
      <c r="K1012" s="4">
        <v>80478</v>
      </c>
    </row>
    <row r="1013" spans="1:11" x14ac:dyDescent="0.35">
      <c r="A1013" t="s">
        <v>191</v>
      </c>
      <c r="B1013" t="s">
        <v>2156</v>
      </c>
      <c r="D1013" s="4">
        <v>11158073</v>
      </c>
      <c r="E1013" s="4">
        <v>12527950</v>
      </c>
      <c r="F1013" s="4">
        <v>721480</v>
      </c>
      <c r="G1013" s="4">
        <v>9040586</v>
      </c>
      <c r="H1013" s="4">
        <v>2869342</v>
      </c>
      <c r="I1013" s="4">
        <v>36317431</v>
      </c>
      <c r="J1013" s="4">
        <v>23686023</v>
      </c>
      <c r="K1013" s="4">
        <v>11158073</v>
      </c>
    </row>
    <row r="1014" spans="1:11" x14ac:dyDescent="0.35">
      <c r="A1014" t="s">
        <v>191</v>
      </c>
      <c r="B1014" t="s">
        <v>2157</v>
      </c>
      <c r="C1014" t="s">
        <v>1879</v>
      </c>
      <c r="D1014" s="4">
        <v>7030673</v>
      </c>
      <c r="I1014" s="4">
        <v>7030673</v>
      </c>
      <c r="J1014" s="4">
        <v>7030673</v>
      </c>
      <c r="K1014" s="4">
        <v>7030673</v>
      </c>
    </row>
    <row r="1015" spans="1:11" x14ac:dyDescent="0.35">
      <c r="A1015" t="s">
        <v>191</v>
      </c>
      <c r="B1015" t="s">
        <v>2186</v>
      </c>
      <c r="C1015" t="s">
        <v>1907</v>
      </c>
      <c r="D1015" s="4">
        <v>14965</v>
      </c>
      <c r="I1015" s="4">
        <v>14965</v>
      </c>
      <c r="J1015" s="4">
        <v>14965</v>
      </c>
      <c r="K1015" s="4">
        <v>14965</v>
      </c>
    </row>
    <row r="1016" spans="1:11" x14ac:dyDescent="0.35">
      <c r="A1016" t="s">
        <v>191</v>
      </c>
      <c r="B1016" t="s">
        <v>2176</v>
      </c>
      <c r="C1016" t="s">
        <v>1897</v>
      </c>
      <c r="D1016" s="4">
        <v>772</v>
      </c>
      <c r="I1016" s="4">
        <v>772</v>
      </c>
      <c r="J1016" s="4">
        <v>772</v>
      </c>
      <c r="K1016" s="4">
        <v>772</v>
      </c>
    </row>
    <row r="1017" spans="1:11" x14ac:dyDescent="0.35">
      <c r="A1017" t="s">
        <v>191</v>
      </c>
      <c r="B1017" t="s">
        <v>2158</v>
      </c>
      <c r="C1017" t="s">
        <v>1880</v>
      </c>
      <c r="D1017" s="4">
        <v>1503659</v>
      </c>
      <c r="I1017" s="4">
        <v>1503659</v>
      </c>
      <c r="J1017" s="4">
        <v>1503659</v>
      </c>
      <c r="K1017" s="4">
        <v>1503659</v>
      </c>
    </row>
    <row r="1018" spans="1:11" x14ac:dyDescent="0.35">
      <c r="A1018" t="s">
        <v>191</v>
      </c>
      <c r="B1018" t="s">
        <v>2159</v>
      </c>
      <c r="C1018" t="s">
        <v>1881</v>
      </c>
      <c r="D1018" s="4">
        <v>3198565</v>
      </c>
      <c r="I1018" s="4">
        <v>3198565</v>
      </c>
      <c r="J1018" s="4">
        <v>3198565</v>
      </c>
      <c r="K1018" s="4">
        <v>3198565</v>
      </c>
    </row>
    <row r="1019" spans="1:11" x14ac:dyDescent="0.35">
      <c r="A1019" t="s">
        <v>191</v>
      </c>
      <c r="B1019" t="s">
        <v>2174</v>
      </c>
      <c r="C1019" t="s">
        <v>1895</v>
      </c>
      <c r="D1019" s="4">
        <v>512659</v>
      </c>
      <c r="I1019" s="4">
        <v>512659</v>
      </c>
      <c r="J1019" s="4">
        <v>512659</v>
      </c>
      <c r="K1019" s="4">
        <v>512659</v>
      </c>
    </row>
    <row r="1020" spans="1:11" x14ac:dyDescent="0.35">
      <c r="A1020" t="s">
        <v>191</v>
      </c>
      <c r="B1020" t="s">
        <v>2160</v>
      </c>
      <c r="C1020" t="s">
        <v>1882</v>
      </c>
      <c r="D1020" s="4">
        <v>5238</v>
      </c>
      <c r="E1020" s="4">
        <v>673986</v>
      </c>
      <c r="I1020" s="4">
        <v>679224</v>
      </c>
      <c r="J1020" s="4">
        <v>679224</v>
      </c>
      <c r="K1020" s="4">
        <v>5238</v>
      </c>
    </row>
    <row r="1021" spans="1:11" x14ac:dyDescent="0.35">
      <c r="A1021" t="s">
        <v>191</v>
      </c>
      <c r="B1021" t="s">
        <v>2179</v>
      </c>
      <c r="C1021" t="s">
        <v>1900</v>
      </c>
      <c r="D1021" s="4">
        <v>994</v>
      </c>
      <c r="I1021" s="4">
        <v>994</v>
      </c>
      <c r="J1021" s="4">
        <v>994</v>
      </c>
      <c r="K1021" s="4">
        <v>994</v>
      </c>
    </row>
    <row r="1022" spans="1:11" x14ac:dyDescent="0.35">
      <c r="A1022" t="s">
        <v>191</v>
      </c>
      <c r="B1022" t="s">
        <v>2161</v>
      </c>
      <c r="C1022" t="s">
        <v>1883</v>
      </c>
      <c r="D1022" s="4">
        <v>61864</v>
      </c>
      <c r="I1022" s="4">
        <v>61864</v>
      </c>
      <c r="J1022" s="4">
        <v>61864</v>
      </c>
      <c r="K1022" s="4">
        <v>61864</v>
      </c>
    </row>
    <row r="1023" spans="1:11" x14ac:dyDescent="0.35">
      <c r="A1023" t="s">
        <v>191</v>
      </c>
      <c r="B1023" t="s">
        <v>2171</v>
      </c>
      <c r="C1023" t="s">
        <v>1892</v>
      </c>
      <c r="D1023" s="4">
        <v>4932</v>
      </c>
      <c r="I1023" s="4">
        <v>4932</v>
      </c>
      <c r="J1023" s="4">
        <v>4932</v>
      </c>
      <c r="K1023" s="4">
        <v>4932</v>
      </c>
    </row>
    <row r="1024" spans="1:11" x14ac:dyDescent="0.35">
      <c r="A1024" t="s">
        <v>191</v>
      </c>
      <c r="B1024" t="s">
        <v>2162</v>
      </c>
      <c r="C1024" t="s">
        <v>1884</v>
      </c>
      <c r="D1024" s="4">
        <v>41265</v>
      </c>
      <c r="I1024" s="4">
        <v>41265</v>
      </c>
      <c r="J1024" s="4">
        <v>41265</v>
      </c>
      <c r="K1024" s="4">
        <v>41265</v>
      </c>
    </row>
    <row r="1025" spans="1:11" x14ac:dyDescent="0.35">
      <c r="A1025" t="s">
        <v>191</v>
      </c>
      <c r="B1025" t="s">
        <v>2163</v>
      </c>
      <c r="D1025" s="4">
        <v>12375586</v>
      </c>
      <c r="E1025" s="4">
        <v>673986</v>
      </c>
      <c r="I1025" s="4">
        <v>13049573</v>
      </c>
      <c r="J1025" s="4">
        <v>13049572</v>
      </c>
      <c r="K1025" s="4">
        <v>12375586</v>
      </c>
    </row>
    <row r="1026" spans="1:11" x14ac:dyDescent="0.35">
      <c r="A1026" t="s">
        <v>191</v>
      </c>
      <c r="B1026" t="s">
        <v>2164</v>
      </c>
      <c r="C1026" t="s">
        <v>1886</v>
      </c>
      <c r="D1026" s="4">
        <v>173944</v>
      </c>
      <c r="H1026" s="4">
        <v>461894</v>
      </c>
      <c r="I1026" s="4">
        <v>635838</v>
      </c>
      <c r="J1026" s="4">
        <v>173944</v>
      </c>
      <c r="K1026" s="4">
        <v>173944</v>
      </c>
    </row>
    <row r="1027" spans="1:11" x14ac:dyDescent="0.35">
      <c r="A1027" t="s">
        <v>191</v>
      </c>
      <c r="B1027" t="s">
        <v>2165</v>
      </c>
      <c r="D1027" s="4">
        <v>173944</v>
      </c>
      <c r="H1027" s="4">
        <v>461894</v>
      </c>
      <c r="I1027" s="4">
        <v>635838</v>
      </c>
      <c r="J1027" s="4">
        <v>173944</v>
      </c>
      <c r="K1027" s="4">
        <v>173944</v>
      </c>
    </row>
    <row r="1028" spans="1:11" x14ac:dyDescent="0.35">
      <c r="A1028" t="s">
        <v>191</v>
      </c>
      <c r="B1028" t="s">
        <v>2183</v>
      </c>
      <c r="C1028" t="s">
        <v>1904</v>
      </c>
      <c r="E1028" s="4">
        <v>375000</v>
      </c>
      <c r="I1028" s="4">
        <v>375000</v>
      </c>
      <c r="J1028">
        <v>375000</v>
      </c>
      <c r="K1028" s="4">
        <v>0</v>
      </c>
    </row>
    <row r="1029" spans="1:11" x14ac:dyDescent="0.35">
      <c r="A1029" t="s">
        <v>191</v>
      </c>
      <c r="B1029" t="s">
        <v>2166</v>
      </c>
      <c r="C1029" t="s">
        <v>1888</v>
      </c>
      <c r="G1029" s="4">
        <v>4416000</v>
      </c>
      <c r="I1029" s="4">
        <v>4416000</v>
      </c>
      <c r="J1029">
        <v>0</v>
      </c>
      <c r="K1029" s="4">
        <v>0</v>
      </c>
    </row>
    <row r="1030" spans="1:11" x14ac:dyDescent="0.35">
      <c r="A1030" t="s">
        <v>191</v>
      </c>
      <c r="B1030" t="s">
        <v>2180</v>
      </c>
      <c r="C1030" t="s">
        <v>1901</v>
      </c>
      <c r="E1030" s="4">
        <v>4841250</v>
      </c>
      <c r="I1030" s="4">
        <v>4841250</v>
      </c>
      <c r="J1030">
        <v>4841250</v>
      </c>
      <c r="K1030" s="4">
        <v>0</v>
      </c>
    </row>
    <row r="1031" spans="1:11" x14ac:dyDescent="0.35">
      <c r="A1031" t="s">
        <v>191</v>
      </c>
      <c r="B1031" t="s">
        <v>2167</v>
      </c>
      <c r="C1031" t="s">
        <v>1889</v>
      </c>
      <c r="E1031" s="4">
        <v>21000000</v>
      </c>
      <c r="I1031" s="4">
        <v>21000000</v>
      </c>
      <c r="J1031">
        <v>21000000</v>
      </c>
      <c r="K1031" s="4">
        <v>0</v>
      </c>
    </row>
    <row r="1032" spans="1:11" x14ac:dyDescent="0.35">
      <c r="A1032" t="s">
        <v>191</v>
      </c>
      <c r="B1032" t="s">
        <v>2168</v>
      </c>
      <c r="C1032" t="s">
        <v>1890</v>
      </c>
      <c r="E1032" s="4">
        <v>5010000</v>
      </c>
      <c r="I1032" s="4">
        <v>5010000</v>
      </c>
      <c r="J1032">
        <v>5010000</v>
      </c>
      <c r="K1032" s="4">
        <v>0</v>
      </c>
    </row>
    <row r="1033" spans="1:11" x14ac:dyDescent="0.35">
      <c r="A1033" t="s">
        <v>191</v>
      </c>
      <c r="B1033" t="s">
        <v>2181</v>
      </c>
      <c r="C1033" t="s">
        <v>1902</v>
      </c>
      <c r="E1033" s="4">
        <v>9682500</v>
      </c>
      <c r="I1033" s="4">
        <v>9682500</v>
      </c>
      <c r="J1033">
        <v>9682500</v>
      </c>
      <c r="K1033" s="4">
        <v>0</v>
      </c>
    </row>
    <row r="1034" spans="1:11" x14ac:dyDescent="0.35">
      <c r="A1034" t="s">
        <v>191</v>
      </c>
      <c r="B1034" t="s">
        <v>2169</v>
      </c>
      <c r="E1034" s="4">
        <v>40908750</v>
      </c>
      <c r="G1034" s="4">
        <v>4416000</v>
      </c>
      <c r="I1034" s="4">
        <v>45324750</v>
      </c>
      <c r="J1034">
        <v>40908750</v>
      </c>
      <c r="K1034" s="4">
        <v>0</v>
      </c>
    </row>
    <row r="1035" spans="1:11" x14ac:dyDescent="0.35">
      <c r="A1035" t="s">
        <v>191</v>
      </c>
      <c r="B1035" t="s">
        <v>2170</v>
      </c>
      <c r="D1035" s="4">
        <v>160686918</v>
      </c>
      <c r="E1035" s="4">
        <v>56996944</v>
      </c>
      <c r="F1035" s="4">
        <v>29729783</v>
      </c>
      <c r="G1035" s="4">
        <v>51875346</v>
      </c>
      <c r="H1035" s="4">
        <v>47113343</v>
      </c>
      <c r="I1035" s="4">
        <v>346402333</v>
      </c>
      <c r="J1035" s="4">
        <f>SUM(D1035,E1035)</f>
        <v>217683862</v>
      </c>
      <c r="K1035" s="4">
        <v>160686918</v>
      </c>
    </row>
    <row r="1036" spans="1:11" x14ac:dyDescent="0.35">
      <c r="A1036" t="s">
        <v>200</v>
      </c>
      <c r="B1036" t="s">
        <v>2118</v>
      </c>
      <c r="C1036" t="s">
        <v>1843</v>
      </c>
      <c r="D1036" s="4">
        <v>14883145</v>
      </c>
      <c r="F1036" s="4">
        <v>8325800</v>
      </c>
      <c r="I1036" s="4">
        <v>23208945</v>
      </c>
      <c r="J1036" s="4">
        <v>14883145</v>
      </c>
      <c r="K1036" s="4">
        <v>14883145</v>
      </c>
    </row>
    <row r="1037" spans="1:11" x14ac:dyDescent="0.35">
      <c r="A1037" t="s">
        <v>200</v>
      </c>
      <c r="B1037" t="s">
        <v>2119</v>
      </c>
      <c r="C1037" t="s">
        <v>1844</v>
      </c>
      <c r="D1037" s="4">
        <v>2187026</v>
      </c>
      <c r="G1037" s="4">
        <v>4187</v>
      </c>
      <c r="H1037" s="4">
        <v>184950</v>
      </c>
      <c r="I1037" s="4">
        <v>2376163</v>
      </c>
      <c r="J1037" s="4">
        <v>2187026</v>
      </c>
      <c r="K1037" s="4">
        <v>2187026</v>
      </c>
    </row>
    <row r="1038" spans="1:11" x14ac:dyDescent="0.35">
      <c r="A1038" t="s">
        <v>200</v>
      </c>
      <c r="B1038" t="s">
        <v>2120</v>
      </c>
      <c r="C1038" t="s">
        <v>1845</v>
      </c>
      <c r="D1038" s="4">
        <v>1781884</v>
      </c>
      <c r="I1038" s="4">
        <v>1781884</v>
      </c>
      <c r="J1038" s="4">
        <v>1781884</v>
      </c>
      <c r="K1038" s="4">
        <v>1781884</v>
      </c>
    </row>
    <row r="1039" spans="1:11" x14ac:dyDescent="0.35">
      <c r="A1039" t="s">
        <v>200</v>
      </c>
      <c r="B1039" t="s">
        <v>2121</v>
      </c>
      <c r="D1039" s="4">
        <v>18852054</v>
      </c>
      <c r="F1039" s="4">
        <v>8325800</v>
      </c>
      <c r="G1039" s="4">
        <v>4187</v>
      </c>
      <c r="H1039" s="4">
        <v>184950</v>
      </c>
      <c r="I1039" s="4">
        <v>27366991</v>
      </c>
      <c r="J1039" s="4">
        <v>18852054</v>
      </c>
      <c r="K1039" s="4">
        <v>18852054</v>
      </c>
    </row>
    <row r="1040" spans="1:11" x14ac:dyDescent="0.35">
      <c r="A1040" t="s">
        <v>200</v>
      </c>
      <c r="B1040" t="s">
        <v>2122</v>
      </c>
      <c r="C1040" t="s">
        <v>1846</v>
      </c>
      <c r="D1040" s="4">
        <v>1632065</v>
      </c>
      <c r="E1040" s="4">
        <v>75942</v>
      </c>
      <c r="F1040" s="4">
        <v>4524438</v>
      </c>
      <c r="G1040" s="4">
        <v>758880</v>
      </c>
      <c r="I1040" s="4">
        <v>6991324</v>
      </c>
      <c r="J1040" s="4">
        <v>1708007</v>
      </c>
      <c r="K1040" s="4">
        <v>1632065</v>
      </c>
    </row>
    <row r="1041" spans="1:11" x14ac:dyDescent="0.35">
      <c r="A1041" t="s">
        <v>200</v>
      </c>
      <c r="B1041" t="s">
        <v>2123</v>
      </c>
      <c r="C1041" t="s">
        <v>1847</v>
      </c>
      <c r="D1041" s="4">
        <v>8205661</v>
      </c>
      <c r="F1041" s="4">
        <v>270270</v>
      </c>
      <c r="G1041" s="4">
        <v>3749</v>
      </c>
      <c r="I1041" s="4">
        <v>8479680</v>
      </c>
      <c r="J1041" s="4">
        <v>8205661</v>
      </c>
      <c r="K1041" s="4">
        <v>8205661</v>
      </c>
    </row>
    <row r="1042" spans="1:11" x14ac:dyDescent="0.35">
      <c r="A1042" t="s">
        <v>200</v>
      </c>
      <c r="B1042" t="s">
        <v>2124</v>
      </c>
      <c r="C1042" t="s">
        <v>1848</v>
      </c>
      <c r="D1042" s="4">
        <v>12455</v>
      </c>
      <c r="I1042" s="4">
        <v>12455</v>
      </c>
      <c r="J1042" s="4">
        <v>12455</v>
      </c>
      <c r="K1042" s="4">
        <v>12455</v>
      </c>
    </row>
    <row r="1043" spans="1:11" x14ac:dyDescent="0.35">
      <c r="A1043" t="s">
        <v>200</v>
      </c>
      <c r="B1043" t="s">
        <v>2125</v>
      </c>
      <c r="D1043" s="4">
        <v>9850181</v>
      </c>
      <c r="E1043" s="4">
        <v>75942</v>
      </c>
      <c r="F1043" s="4">
        <v>4794708</v>
      </c>
      <c r="G1043" s="4">
        <v>762629</v>
      </c>
      <c r="I1043" s="4">
        <v>15483460</v>
      </c>
      <c r="J1043" s="4">
        <v>9926123</v>
      </c>
      <c r="K1043" s="4">
        <v>9850181</v>
      </c>
    </row>
    <row r="1044" spans="1:11" x14ac:dyDescent="0.35">
      <c r="A1044" t="s">
        <v>200</v>
      </c>
      <c r="B1044" t="s">
        <v>2126</v>
      </c>
      <c r="C1044" t="s">
        <v>1850</v>
      </c>
      <c r="E1044" s="4">
        <v>2400000</v>
      </c>
      <c r="I1044" s="4">
        <v>2400000</v>
      </c>
      <c r="J1044">
        <v>2400000</v>
      </c>
      <c r="K1044" s="4">
        <v>0</v>
      </c>
    </row>
    <row r="1045" spans="1:11" x14ac:dyDescent="0.35">
      <c r="A1045" t="s">
        <v>200</v>
      </c>
      <c r="B1045" t="s">
        <v>2127</v>
      </c>
      <c r="E1045" s="4">
        <v>2400000</v>
      </c>
      <c r="I1045" s="4">
        <v>2400000</v>
      </c>
      <c r="J1045">
        <v>2400000</v>
      </c>
      <c r="K1045" s="4">
        <v>0</v>
      </c>
    </row>
    <row r="1046" spans="1:11" x14ac:dyDescent="0.35">
      <c r="A1046" t="s">
        <v>200</v>
      </c>
      <c r="B1046" t="s">
        <v>2128</v>
      </c>
      <c r="C1046" t="s">
        <v>1851</v>
      </c>
      <c r="D1046" s="4">
        <v>626784</v>
      </c>
      <c r="I1046" s="4">
        <v>626784</v>
      </c>
      <c r="J1046" s="4">
        <v>626784</v>
      </c>
      <c r="K1046" s="4">
        <v>626784</v>
      </c>
    </row>
    <row r="1047" spans="1:11" x14ac:dyDescent="0.35">
      <c r="A1047" t="s">
        <v>200</v>
      </c>
      <c r="B1047" t="s">
        <v>2129</v>
      </c>
      <c r="C1047" t="s">
        <v>1852</v>
      </c>
      <c r="D1047" s="4">
        <v>17288</v>
      </c>
      <c r="I1047" s="4">
        <v>17288</v>
      </c>
      <c r="J1047" s="4">
        <v>17288</v>
      </c>
      <c r="K1047" s="4">
        <v>17288</v>
      </c>
    </row>
    <row r="1048" spans="1:11" x14ac:dyDescent="0.35">
      <c r="A1048" t="s">
        <v>200</v>
      </c>
      <c r="B1048" t="s">
        <v>2130</v>
      </c>
      <c r="C1048" t="s">
        <v>1853</v>
      </c>
      <c r="F1048" s="4">
        <v>3078</v>
      </c>
      <c r="G1048" s="4">
        <v>3078</v>
      </c>
      <c r="I1048" s="4">
        <v>6156</v>
      </c>
      <c r="J1048">
        <v>0</v>
      </c>
      <c r="K1048" s="4">
        <v>0</v>
      </c>
    </row>
    <row r="1049" spans="1:11" x14ac:dyDescent="0.35">
      <c r="A1049" t="s">
        <v>200</v>
      </c>
      <c r="B1049" t="s">
        <v>2172</v>
      </c>
      <c r="C1049" t="s">
        <v>1893</v>
      </c>
      <c r="F1049" s="4">
        <v>1026</v>
      </c>
      <c r="G1049" s="4">
        <v>4104</v>
      </c>
      <c r="I1049" s="4">
        <v>5130</v>
      </c>
      <c r="J1049">
        <v>0</v>
      </c>
      <c r="K1049" s="4">
        <v>0</v>
      </c>
    </row>
    <row r="1050" spans="1:11" x14ac:dyDescent="0.35">
      <c r="A1050" t="s">
        <v>200</v>
      </c>
      <c r="B1050" t="s">
        <v>2131</v>
      </c>
      <c r="C1050" t="s">
        <v>1854</v>
      </c>
      <c r="D1050" s="4">
        <v>228646</v>
      </c>
      <c r="I1050" s="4">
        <v>228646</v>
      </c>
      <c r="J1050" s="4">
        <v>228646</v>
      </c>
      <c r="K1050" s="4">
        <v>228646</v>
      </c>
    </row>
    <row r="1051" spans="1:11" x14ac:dyDescent="0.35">
      <c r="A1051" t="s">
        <v>200</v>
      </c>
      <c r="B1051" t="s">
        <v>2132</v>
      </c>
      <c r="C1051" t="s">
        <v>1855</v>
      </c>
      <c r="D1051" s="4">
        <v>328162</v>
      </c>
      <c r="I1051" s="4">
        <v>328162</v>
      </c>
      <c r="J1051" s="4">
        <v>328162</v>
      </c>
      <c r="K1051" s="4">
        <v>328162</v>
      </c>
    </row>
    <row r="1052" spans="1:11" x14ac:dyDescent="0.35">
      <c r="A1052" t="s">
        <v>200</v>
      </c>
      <c r="B1052" t="s">
        <v>2133</v>
      </c>
      <c r="C1052" t="s">
        <v>1856</v>
      </c>
      <c r="D1052" s="4">
        <v>33132</v>
      </c>
      <c r="I1052" s="4">
        <v>33132</v>
      </c>
      <c r="J1052" s="4">
        <v>33132</v>
      </c>
      <c r="K1052" s="4">
        <v>33132</v>
      </c>
    </row>
    <row r="1053" spans="1:11" x14ac:dyDescent="0.35">
      <c r="A1053" t="s">
        <v>200</v>
      </c>
      <c r="B1053" t="s">
        <v>2134</v>
      </c>
      <c r="C1053" t="s">
        <v>1857</v>
      </c>
      <c r="D1053" s="4">
        <v>46849</v>
      </c>
      <c r="I1053" s="4">
        <v>46849</v>
      </c>
      <c r="J1053" s="4">
        <v>46849</v>
      </c>
      <c r="K1053" s="4">
        <v>46849</v>
      </c>
    </row>
    <row r="1054" spans="1:11" x14ac:dyDescent="0.35">
      <c r="A1054" t="s">
        <v>200</v>
      </c>
      <c r="B1054" t="s">
        <v>2135</v>
      </c>
      <c r="C1054" t="s">
        <v>1858</v>
      </c>
      <c r="D1054" s="4">
        <v>72397</v>
      </c>
      <c r="H1054" s="4">
        <v>68375</v>
      </c>
      <c r="I1054" s="4">
        <v>140773</v>
      </c>
      <c r="J1054" s="4">
        <v>72397</v>
      </c>
      <c r="K1054" s="4">
        <v>72397</v>
      </c>
    </row>
    <row r="1055" spans="1:11" x14ac:dyDescent="0.35">
      <c r="A1055" t="s">
        <v>200</v>
      </c>
      <c r="B1055" t="s">
        <v>2136</v>
      </c>
      <c r="C1055" t="s">
        <v>1859</v>
      </c>
      <c r="D1055" s="4">
        <v>290739</v>
      </c>
      <c r="E1055" s="4">
        <v>105424</v>
      </c>
      <c r="F1055" s="4">
        <v>150000</v>
      </c>
      <c r="H1055" s="4">
        <v>283055</v>
      </c>
      <c r="I1055" s="4">
        <v>829218</v>
      </c>
      <c r="J1055" s="4">
        <v>396163</v>
      </c>
      <c r="K1055" s="4">
        <v>290739</v>
      </c>
    </row>
    <row r="1056" spans="1:11" x14ac:dyDescent="0.35">
      <c r="A1056" t="s">
        <v>200</v>
      </c>
      <c r="B1056" t="s">
        <v>2137</v>
      </c>
      <c r="C1056" t="s">
        <v>1860</v>
      </c>
      <c r="D1056" s="4">
        <v>434812</v>
      </c>
      <c r="I1056" s="4">
        <v>434812</v>
      </c>
      <c r="J1056" s="4">
        <v>434812</v>
      </c>
      <c r="K1056" s="4">
        <v>434812</v>
      </c>
    </row>
    <row r="1057" spans="1:11" x14ac:dyDescent="0.35">
      <c r="A1057" t="s">
        <v>200</v>
      </c>
      <c r="B1057" t="s">
        <v>2138</v>
      </c>
      <c r="C1057" t="s">
        <v>1861</v>
      </c>
      <c r="D1057" s="4">
        <v>104464</v>
      </c>
      <c r="I1057" s="4">
        <v>104464</v>
      </c>
      <c r="J1057" s="4">
        <v>104464</v>
      </c>
      <c r="K1057" s="4">
        <v>104464</v>
      </c>
    </row>
    <row r="1058" spans="1:11" x14ac:dyDescent="0.35">
      <c r="A1058" t="s">
        <v>200</v>
      </c>
      <c r="B1058" t="s">
        <v>2139</v>
      </c>
      <c r="C1058" t="s">
        <v>1862</v>
      </c>
      <c r="D1058" s="4">
        <v>341857</v>
      </c>
      <c r="I1058" s="4">
        <v>341857</v>
      </c>
      <c r="J1058" s="4">
        <v>341857</v>
      </c>
      <c r="K1058" s="4">
        <v>341857</v>
      </c>
    </row>
    <row r="1059" spans="1:11" x14ac:dyDescent="0.35">
      <c r="A1059" t="s">
        <v>200</v>
      </c>
      <c r="B1059" t="s">
        <v>2140</v>
      </c>
      <c r="C1059" t="s">
        <v>1863</v>
      </c>
      <c r="D1059" s="4">
        <v>15560</v>
      </c>
      <c r="E1059" s="4">
        <v>31655</v>
      </c>
      <c r="I1059" s="4">
        <v>47215</v>
      </c>
      <c r="J1059" s="4">
        <v>47215</v>
      </c>
      <c r="K1059" s="4">
        <v>15560</v>
      </c>
    </row>
    <row r="1060" spans="1:11" x14ac:dyDescent="0.35">
      <c r="A1060" t="s">
        <v>200</v>
      </c>
      <c r="B1060" t="s">
        <v>2141</v>
      </c>
      <c r="D1060" s="4">
        <v>2540691</v>
      </c>
      <c r="E1060" s="4">
        <v>137079</v>
      </c>
      <c r="F1060" s="4">
        <v>154104</v>
      </c>
      <c r="G1060" s="4">
        <v>7182</v>
      </c>
      <c r="H1060" s="4">
        <v>351430</v>
      </c>
      <c r="I1060" s="4">
        <v>3190487</v>
      </c>
      <c r="J1060" s="4">
        <v>2677770</v>
      </c>
      <c r="K1060" s="4">
        <v>2540691</v>
      </c>
    </row>
    <row r="1061" spans="1:11" x14ac:dyDescent="0.35">
      <c r="A1061" t="s">
        <v>200</v>
      </c>
      <c r="B1061" t="s">
        <v>2143</v>
      </c>
      <c r="C1061" t="s">
        <v>1865</v>
      </c>
      <c r="H1061" s="4">
        <v>43921</v>
      </c>
      <c r="I1061" s="4">
        <v>43921</v>
      </c>
      <c r="J1061">
        <v>0</v>
      </c>
      <c r="K1061" s="4">
        <v>0</v>
      </c>
    </row>
    <row r="1062" spans="1:11" x14ac:dyDescent="0.35">
      <c r="A1062" t="s">
        <v>200</v>
      </c>
      <c r="B1062" t="s">
        <v>2144</v>
      </c>
      <c r="C1062" t="s">
        <v>1866</v>
      </c>
      <c r="I1062" s="4">
        <v>0</v>
      </c>
      <c r="J1062">
        <v>0</v>
      </c>
      <c r="K1062" s="4">
        <v>0</v>
      </c>
    </row>
    <row r="1063" spans="1:11" x14ac:dyDescent="0.35">
      <c r="A1063" t="s">
        <v>200</v>
      </c>
      <c r="B1063" t="s">
        <v>2145</v>
      </c>
      <c r="C1063" t="s">
        <v>1867</v>
      </c>
      <c r="D1063" s="4">
        <v>16787</v>
      </c>
      <c r="E1063" s="4">
        <v>18000</v>
      </c>
      <c r="H1063" s="4">
        <v>1323952</v>
      </c>
      <c r="I1063" s="4">
        <v>1358739</v>
      </c>
      <c r="J1063" s="4">
        <v>34787</v>
      </c>
      <c r="K1063" s="4">
        <v>16787</v>
      </c>
    </row>
    <row r="1064" spans="1:11" x14ac:dyDescent="0.35">
      <c r="A1064" t="s">
        <v>200</v>
      </c>
      <c r="B1064" t="s">
        <v>2146</v>
      </c>
      <c r="C1064" t="s">
        <v>1868</v>
      </c>
      <c r="D1064" s="4">
        <v>1415</v>
      </c>
      <c r="E1064" s="4">
        <v>100000</v>
      </c>
      <c r="H1064" s="4">
        <v>1560605</v>
      </c>
      <c r="I1064" s="4">
        <v>1662020</v>
      </c>
      <c r="J1064" s="4">
        <v>101415</v>
      </c>
      <c r="K1064" s="4">
        <v>1415</v>
      </c>
    </row>
    <row r="1065" spans="1:11" x14ac:dyDescent="0.35">
      <c r="A1065" t="s">
        <v>200</v>
      </c>
      <c r="B1065" t="s">
        <v>2173</v>
      </c>
      <c r="C1065" t="s">
        <v>1894</v>
      </c>
      <c r="D1065" s="4">
        <v>8616</v>
      </c>
      <c r="I1065" s="4">
        <v>8616</v>
      </c>
      <c r="J1065" s="4">
        <v>8616</v>
      </c>
      <c r="K1065" s="4">
        <v>8616</v>
      </c>
    </row>
    <row r="1066" spans="1:11" x14ac:dyDescent="0.35">
      <c r="A1066" t="s">
        <v>200</v>
      </c>
      <c r="B1066" t="s">
        <v>2147</v>
      </c>
      <c r="C1066" t="s">
        <v>1869</v>
      </c>
      <c r="H1066" s="4">
        <v>387840</v>
      </c>
      <c r="I1066" s="4">
        <v>387840</v>
      </c>
      <c r="J1066">
        <v>0</v>
      </c>
      <c r="K1066" s="4">
        <v>0</v>
      </c>
    </row>
    <row r="1067" spans="1:11" x14ac:dyDescent="0.35">
      <c r="A1067" t="s">
        <v>200</v>
      </c>
      <c r="B1067" t="s">
        <v>2148</v>
      </c>
      <c r="C1067" t="s">
        <v>1870</v>
      </c>
      <c r="D1067" s="4">
        <v>6320</v>
      </c>
      <c r="E1067" s="4">
        <v>51878</v>
      </c>
      <c r="H1067" s="4">
        <v>820414</v>
      </c>
      <c r="I1067" s="4">
        <v>878612</v>
      </c>
      <c r="J1067" s="4">
        <v>58198</v>
      </c>
      <c r="K1067" s="4">
        <v>6320</v>
      </c>
    </row>
    <row r="1068" spans="1:11" x14ac:dyDescent="0.35">
      <c r="A1068" t="s">
        <v>200</v>
      </c>
      <c r="B1068" t="s">
        <v>2149</v>
      </c>
      <c r="C1068" t="s">
        <v>1871</v>
      </c>
      <c r="D1068" s="4">
        <v>127118</v>
      </c>
      <c r="F1068" s="4">
        <v>4320000</v>
      </c>
      <c r="G1068" s="4">
        <v>55378</v>
      </c>
      <c r="H1068" s="4">
        <v>41767</v>
      </c>
      <c r="I1068" s="4">
        <v>4544263</v>
      </c>
      <c r="J1068" s="4">
        <v>127118</v>
      </c>
      <c r="K1068" s="4">
        <v>127118</v>
      </c>
    </row>
    <row r="1069" spans="1:11" x14ac:dyDescent="0.35">
      <c r="A1069" t="s">
        <v>200</v>
      </c>
      <c r="B1069" t="s">
        <v>2150</v>
      </c>
      <c r="C1069" t="s">
        <v>1872</v>
      </c>
      <c r="D1069" s="4">
        <v>98000</v>
      </c>
      <c r="I1069" s="4">
        <v>98000</v>
      </c>
      <c r="J1069" s="4">
        <v>98000</v>
      </c>
      <c r="K1069" s="4">
        <v>98000</v>
      </c>
    </row>
    <row r="1070" spans="1:11" x14ac:dyDescent="0.35">
      <c r="A1070" t="s">
        <v>200</v>
      </c>
      <c r="B1070" t="s">
        <v>2151</v>
      </c>
      <c r="C1070" t="s">
        <v>1873</v>
      </c>
      <c r="D1070" s="4">
        <v>2619</v>
      </c>
      <c r="I1070" s="4">
        <v>2619</v>
      </c>
      <c r="J1070" s="4">
        <v>2619</v>
      </c>
      <c r="K1070" s="4">
        <v>2619</v>
      </c>
    </row>
    <row r="1071" spans="1:11" x14ac:dyDescent="0.35">
      <c r="A1071" t="s">
        <v>200</v>
      </c>
      <c r="B1071" t="s">
        <v>2152</v>
      </c>
      <c r="C1071" t="s">
        <v>1874</v>
      </c>
      <c r="D1071" s="4">
        <v>2766</v>
      </c>
      <c r="I1071" s="4">
        <v>2766</v>
      </c>
      <c r="J1071" s="4">
        <v>2766</v>
      </c>
      <c r="K1071" s="4">
        <v>2766</v>
      </c>
    </row>
    <row r="1072" spans="1:11" x14ac:dyDescent="0.35">
      <c r="A1072" t="s">
        <v>200</v>
      </c>
      <c r="B1072" t="s">
        <v>2153</v>
      </c>
      <c r="C1072" t="s">
        <v>1875</v>
      </c>
      <c r="H1072" s="4">
        <v>56191</v>
      </c>
      <c r="I1072" s="4">
        <v>56191</v>
      </c>
      <c r="J1072">
        <v>0</v>
      </c>
      <c r="K1072" s="4">
        <v>0</v>
      </c>
    </row>
    <row r="1073" spans="1:11" x14ac:dyDescent="0.35">
      <c r="A1073" t="s">
        <v>200</v>
      </c>
      <c r="B1073" t="s">
        <v>2154</v>
      </c>
      <c r="C1073" t="s">
        <v>1876</v>
      </c>
      <c r="H1073" s="4">
        <v>168000</v>
      </c>
      <c r="I1073" s="4">
        <v>168000</v>
      </c>
      <c r="J1073">
        <v>0</v>
      </c>
      <c r="K1073" s="4">
        <v>0</v>
      </c>
    </row>
    <row r="1074" spans="1:11" x14ac:dyDescent="0.35">
      <c r="A1074" t="s">
        <v>200</v>
      </c>
      <c r="B1074" t="s">
        <v>2155</v>
      </c>
      <c r="C1074" t="s">
        <v>1877</v>
      </c>
      <c r="D1074" s="4">
        <v>27748</v>
      </c>
      <c r="I1074" s="4">
        <v>27748</v>
      </c>
      <c r="J1074" s="4">
        <v>27748</v>
      </c>
      <c r="K1074" s="4">
        <v>27748</v>
      </c>
    </row>
    <row r="1075" spans="1:11" x14ac:dyDescent="0.35">
      <c r="A1075" t="s">
        <v>200</v>
      </c>
      <c r="B1075" t="s">
        <v>2156</v>
      </c>
      <c r="D1075" s="4">
        <v>291388</v>
      </c>
      <c r="E1075" s="4">
        <v>169878</v>
      </c>
      <c r="F1075" s="4">
        <v>4320000</v>
      </c>
      <c r="G1075" s="4">
        <v>55378</v>
      </c>
      <c r="H1075" s="4">
        <v>4402690</v>
      </c>
      <c r="I1075" s="4">
        <v>9239334</v>
      </c>
      <c r="J1075" s="4">
        <v>461266</v>
      </c>
      <c r="K1075" s="4">
        <v>291388</v>
      </c>
    </row>
    <row r="1076" spans="1:11" x14ac:dyDescent="0.35">
      <c r="A1076" t="s">
        <v>200</v>
      </c>
      <c r="B1076" t="s">
        <v>2157</v>
      </c>
      <c r="C1076" t="s">
        <v>1879</v>
      </c>
      <c r="E1076" s="4">
        <v>338369</v>
      </c>
      <c r="I1076" s="4">
        <v>338369</v>
      </c>
      <c r="J1076">
        <v>338369</v>
      </c>
      <c r="K1076" s="4">
        <v>0</v>
      </c>
    </row>
    <row r="1077" spans="1:11" x14ac:dyDescent="0.35">
      <c r="A1077" t="s">
        <v>200</v>
      </c>
      <c r="B1077" t="s">
        <v>2158</v>
      </c>
      <c r="C1077" t="s">
        <v>1880</v>
      </c>
      <c r="D1077" s="4">
        <v>277830</v>
      </c>
      <c r="I1077" s="4">
        <v>277830</v>
      </c>
      <c r="J1077" s="4">
        <v>277830</v>
      </c>
      <c r="K1077" s="4">
        <v>277830</v>
      </c>
    </row>
    <row r="1078" spans="1:11" x14ac:dyDescent="0.35">
      <c r="A1078" t="s">
        <v>200</v>
      </c>
      <c r="B1078" t="s">
        <v>2159</v>
      </c>
      <c r="C1078" t="s">
        <v>1881</v>
      </c>
      <c r="D1078" s="4">
        <v>374911</v>
      </c>
      <c r="I1078" s="4">
        <v>374911</v>
      </c>
      <c r="J1078" s="4">
        <v>374911</v>
      </c>
      <c r="K1078" s="4">
        <v>374911</v>
      </c>
    </row>
    <row r="1079" spans="1:11" x14ac:dyDescent="0.35">
      <c r="A1079" t="s">
        <v>200</v>
      </c>
      <c r="B1079" t="s">
        <v>2160</v>
      </c>
      <c r="C1079" t="s">
        <v>1882</v>
      </c>
      <c r="D1079" s="4">
        <v>143</v>
      </c>
      <c r="F1079" s="4">
        <v>122143</v>
      </c>
      <c r="I1079" s="4">
        <v>122286</v>
      </c>
      <c r="J1079" s="4">
        <v>143</v>
      </c>
      <c r="K1079" s="4">
        <v>143</v>
      </c>
    </row>
    <row r="1080" spans="1:11" x14ac:dyDescent="0.35">
      <c r="A1080" t="s">
        <v>200</v>
      </c>
      <c r="B1080" t="s">
        <v>2161</v>
      </c>
      <c r="C1080" t="s">
        <v>1883</v>
      </c>
      <c r="D1080" s="4">
        <v>12187</v>
      </c>
      <c r="I1080" s="4">
        <v>12187</v>
      </c>
      <c r="J1080" s="4">
        <v>12187</v>
      </c>
      <c r="K1080" s="4">
        <v>12187</v>
      </c>
    </row>
    <row r="1081" spans="1:11" x14ac:dyDescent="0.35">
      <c r="A1081" t="s">
        <v>200</v>
      </c>
      <c r="B1081" t="s">
        <v>2162</v>
      </c>
      <c r="C1081" t="s">
        <v>1884</v>
      </c>
      <c r="D1081" s="4">
        <v>34992</v>
      </c>
      <c r="I1081" s="4">
        <v>34992</v>
      </c>
      <c r="J1081" s="4">
        <v>34992</v>
      </c>
      <c r="K1081" s="4">
        <v>34992</v>
      </c>
    </row>
    <row r="1082" spans="1:11" x14ac:dyDescent="0.35">
      <c r="A1082" t="s">
        <v>200</v>
      </c>
      <c r="B1082" t="s">
        <v>2163</v>
      </c>
      <c r="D1082" s="4">
        <v>700063</v>
      </c>
      <c r="E1082" s="4">
        <v>338369</v>
      </c>
      <c r="F1082" s="4">
        <v>122143</v>
      </c>
      <c r="I1082" s="4">
        <v>1160575</v>
      </c>
      <c r="J1082" s="4">
        <v>1038432</v>
      </c>
      <c r="K1082" s="4">
        <v>700063</v>
      </c>
    </row>
    <row r="1083" spans="1:11" x14ac:dyDescent="0.35">
      <c r="A1083" t="s">
        <v>200</v>
      </c>
      <c r="B1083" t="s">
        <v>2164</v>
      </c>
      <c r="C1083" t="s">
        <v>1886</v>
      </c>
      <c r="D1083" s="4">
        <v>150822</v>
      </c>
      <c r="I1083" s="4">
        <v>150822</v>
      </c>
      <c r="J1083" s="4">
        <v>150822</v>
      </c>
      <c r="K1083" s="4">
        <v>150822</v>
      </c>
    </row>
    <row r="1084" spans="1:11" x14ac:dyDescent="0.35">
      <c r="A1084" t="s">
        <v>200</v>
      </c>
      <c r="B1084" t="s">
        <v>2165</v>
      </c>
      <c r="D1084" s="4">
        <v>150822</v>
      </c>
      <c r="I1084" s="4">
        <v>150822</v>
      </c>
      <c r="J1084" s="4">
        <v>150822</v>
      </c>
      <c r="K1084" s="4">
        <v>150822</v>
      </c>
    </row>
    <row r="1085" spans="1:11" x14ac:dyDescent="0.35">
      <c r="A1085" t="s">
        <v>200</v>
      </c>
      <c r="B1085" t="s">
        <v>2183</v>
      </c>
      <c r="C1085" t="s">
        <v>1904</v>
      </c>
      <c r="D1085" s="4">
        <v>125000</v>
      </c>
      <c r="I1085" s="4">
        <v>125000</v>
      </c>
      <c r="J1085" s="4">
        <v>125000</v>
      </c>
      <c r="K1085" s="4">
        <v>125000</v>
      </c>
    </row>
    <row r="1086" spans="1:11" x14ac:dyDescent="0.35">
      <c r="A1086" t="s">
        <v>200</v>
      </c>
      <c r="B1086" t="s">
        <v>2166</v>
      </c>
      <c r="C1086" t="s">
        <v>1888</v>
      </c>
      <c r="H1086" s="4">
        <v>96000</v>
      </c>
      <c r="I1086" s="4">
        <v>96000</v>
      </c>
      <c r="J1086">
        <v>0</v>
      </c>
      <c r="K1086" s="4">
        <v>0</v>
      </c>
    </row>
    <row r="1087" spans="1:11" x14ac:dyDescent="0.35">
      <c r="A1087" t="s">
        <v>200</v>
      </c>
      <c r="B1087" t="s">
        <v>2167</v>
      </c>
      <c r="C1087" t="s">
        <v>1889</v>
      </c>
      <c r="H1087" s="4">
        <v>120750</v>
      </c>
      <c r="I1087" s="4">
        <v>120750</v>
      </c>
      <c r="J1087">
        <v>0</v>
      </c>
      <c r="K1087" s="4">
        <v>0</v>
      </c>
    </row>
    <row r="1088" spans="1:11" x14ac:dyDescent="0.35">
      <c r="A1088" t="s">
        <v>200</v>
      </c>
      <c r="B1088" t="s">
        <v>2168</v>
      </c>
      <c r="C1088" t="s">
        <v>1890</v>
      </c>
      <c r="H1088" s="4">
        <v>75000</v>
      </c>
      <c r="I1088" s="4">
        <v>75000</v>
      </c>
      <c r="J1088">
        <v>0</v>
      </c>
      <c r="K1088" s="4">
        <v>0</v>
      </c>
    </row>
    <row r="1089" spans="1:11" x14ac:dyDescent="0.35">
      <c r="A1089" t="s">
        <v>200</v>
      </c>
      <c r="B1089" t="s">
        <v>2169</v>
      </c>
      <c r="D1089" s="4">
        <v>125000</v>
      </c>
      <c r="H1089" s="4">
        <v>291750</v>
      </c>
      <c r="I1089" s="4">
        <v>416750</v>
      </c>
      <c r="J1089" s="4">
        <v>125000</v>
      </c>
      <c r="K1089" s="4">
        <v>125000</v>
      </c>
    </row>
    <row r="1090" spans="1:11" x14ac:dyDescent="0.35">
      <c r="A1090" t="s">
        <v>200</v>
      </c>
      <c r="B1090" t="s">
        <v>2170</v>
      </c>
      <c r="D1090" s="4">
        <v>32510200</v>
      </c>
      <c r="E1090" s="4">
        <v>3121268</v>
      </c>
      <c r="F1090" s="4">
        <v>17716755</v>
      </c>
      <c r="G1090" s="4">
        <v>829376</v>
      </c>
      <c r="H1090" s="4">
        <v>5230820</v>
      </c>
      <c r="I1090" s="4">
        <v>59408420</v>
      </c>
      <c r="J1090" s="4">
        <f>SUM(D1090,E1090)</f>
        <v>35631468</v>
      </c>
      <c r="K1090" s="4">
        <v>32510200</v>
      </c>
    </row>
    <row r="1091" spans="1:11" x14ac:dyDescent="0.35">
      <c r="A1091" t="s">
        <v>206</v>
      </c>
      <c r="B1091" t="s">
        <v>2118</v>
      </c>
      <c r="C1091" t="s">
        <v>1843</v>
      </c>
      <c r="D1091" s="4">
        <v>9205177</v>
      </c>
      <c r="F1091" s="4">
        <v>4468800</v>
      </c>
      <c r="I1091" s="4">
        <v>13673977</v>
      </c>
      <c r="J1091" s="4">
        <v>9205177</v>
      </c>
      <c r="K1091" s="4">
        <v>9205177</v>
      </c>
    </row>
    <row r="1092" spans="1:11" x14ac:dyDescent="0.35">
      <c r="A1092" t="s">
        <v>206</v>
      </c>
      <c r="B1092" t="s">
        <v>2119</v>
      </c>
      <c r="C1092" t="s">
        <v>1844</v>
      </c>
      <c r="D1092" s="4">
        <v>513370</v>
      </c>
      <c r="H1092" s="4">
        <v>782594</v>
      </c>
      <c r="I1092" s="4">
        <v>1295964</v>
      </c>
      <c r="J1092" s="4">
        <v>513370</v>
      </c>
      <c r="K1092" s="4">
        <v>513370</v>
      </c>
    </row>
    <row r="1093" spans="1:11" x14ac:dyDescent="0.35">
      <c r="A1093" t="s">
        <v>206</v>
      </c>
      <c r="B1093" t="s">
        <v>2120</v>
      </c>
      <c r="C1093" t="s">
        <v>1845</v>
      </c>
      <c r="D1093" s="4">
        <v>1275492</v>
      </c>
      <c r="I1093" s="4">
        <v>1275492</v>
      </c>
      <c r="J1093" s="4">
        <v>1275492</v>
      </c>
      <c r="K1093" s="4">
        <v>1275492</v>
      </c>
    </row>
    <row r="1094" spans="1:11" x14ac:dyDescent="0.35">
      <c r="A1094" t="s">
        <v>206</v>
      </c>
      <c r="B1094" t="s">
        <v>2121</v>
      </c>
      <c r="D1094" s="4">
        <v>10994039</v>
      </c>
      <c r="F1094" s="4">
        <v>4468800</v>
      </c>
      <c r="H1094" s="4">
        <v>782594</v>
      </c>
      <c r="I1094" s="4">
        <v>16245433</v>
      </c>
      <c r="J1094" s="4">
        <v>10994039</v>
      </c>
      <c r="K1094" s="4">
        <v>10994039</v>
      </c>
    </row>
    <row r="1095" spans="1:11" x14ac:dyDescent="0.35">
      <c r="A1095" t="s">
        <v>206</v>
      </c>
      <c r="B1095" t="s">
        <v>2122</v>
      </c>
      <c r="C1095" t="s">
        <v>1846</v>
      </c>
      <c r="D1095" s="4">
        <v>3330154</v>
      </c>
      <c r="G1095" s="4">
        <v>1768808</v>
      </c>
      <c r="I1095" s="4">
        <v>5098962</v>
      </c>
      <c r="J1095" s="4">
        <v>3330154</v>
      </c>
      <c r="K1095" s="4">
        <v>3330154</v>
      </c>
    </row>
    <row r="1096" spans="1:11" x14ac:dyDescent="0.35">
      <c r="A1096" t="s">
        <v>206</v>
      </c>
      <c r="B1096" t="s">
        <v>2123</v>
      </c>
      <c r="C1096" t="s">
        <v>1847</v>
      </c>
      <c r="D1096" s="4">
        <v>4612154</v>
      </c>
      <c r="F1096" s="4">
        <v>405405</v>
      </c>
      <c r="I1096" s="4">
        <v>5017560</v>
      </c>
      <c r="J1096" s="4">
        <v>4612154</v>
      </c>
      <c r="K1096" s="4">
        <v>4612154</v>
      </c>
    </row>
    <row r="1097" spans="1:11" x14ac:dyDescent="0.35">
      <c r="A1097" t="s">
        <v>206</v>
      </c>
      <c r="B1097" t="s">
        <v>2124</v>
      </c>
      <c r="C1097" t="s">
        <v>1848</v>
      </c>
      <c r="D1097" s="4">
        <v>42562</v>
      </c>
      <c r="I1097" s="4">
        <v>42562</v>
      </c>
      <c r="J1097" s="4">
        <v>42562</v>
      </c>
      <c r="K1097" s="4">
        <v>42562</v>
      </c>
    </row>
    <row r="1098" spans="1:11" x14ac:dyDescent="0.35">
      <c r="A1098" t="s">
        <v>206</v>
      </c>
      <c r="B1098" t="s">
        <v>2125</v>
      </c>
      <c r="D1098" s="4">
        <v>7984871</v>
      </c>
      <c r="F1098" s="4">
        <v>405405</v>
      </c>
      <c r="G1098" s="4">
        <v>1768808</v>
      </c>
      <c r="I1098" s="4">
        <v>10159084</v>
      </c>
      <c r="J1098" s="4">
        <v>7984871</v>
      </c>
      <c r="K1098" s="4">
        <v>7984871</v>
      </c>
    </row>
    <row r="1099" spans="1:11" x14ac:dyDescent="0.35">
      <c r="A1099" t="s">
        <v>206</v>
      </c>
      <c r="B1099" t="s">
        <v>2126</v>
      </c>
      <c r="C1099" t="s">
        <v>1850</v>
      </c>
      <c r="E1099" s="4">
        <v>1600000</v>
      </c>
      <c r="I1099" s="4">
        <v>1600000</v>
      </c>
      <c r="J1099">
        <v>1600000</v>
      </c>
      <c r="K1099" s="4">
        <v>0</v>
      </c>
    </row>
    <row r="1100" spans="1:11" x14ac:dyDescent="0.35">
      <c r="A1100" t="s">
        <v>206</v>
      </c>
      <c r="B1100" t="s">
        <v>2127</v>
      </c>
      <c r="E1100" s="4">
        <v>1600000</v>
      </c>
      <c r="I1100" s="4">
        <v>1600000</v>
      </c>
      <c r="J1100">
        <v>1600000</v>
      </c>
      <c r="K1100" s="4">
        <v>0</v>
      </c>
    </row>
    <row r="1101" spans="1:11" x14ac:dyDescent="0.35">
      <c r="A1101" t="s">
        <v>206</v>
      </c>
      <c r="B1101" t="s">
        <v>2128</v>
      </c>
      <c r="C1101" t="s">
        <v>1851</v>
      </c>
      <c r="D1101" s="4">
        <v>261160</v>
      </c>
      <c r="I1101" s="4">
        <v>261160</v>
      </c>
      <c r="J1101" s="4">
        <v>261160</v>
      </c>
      <c r="K1101" s="4">
        <v>261160</v>
      </c>
    </row>
    <row r="1102" spans="1:11" x14ac:dyDescent="0.35">
      <c r="A1102" t="s">
        <v>206</v>
      </c>
      <c r="B1102" t="s">
        <v>2129</v>
      </c>
      <c r="C1102" t="s">
        <v>1852</v>
      </c>
      <c r="F1102" s="4">
        <v>25246</v>
      </c>
      <c r="I1102" s="4">
        <v>25246</v>
      </c>
      <c r="J1102">
        <v>0</v>
      </c>
      <c r="K1102" s="4">
        <v>0</v>
      </c>
    </row>
    <row r="1103" spans="1:11" x14ac:dyDescent="0.35">
      <c r="A1103" t="s">
        <v>206</v>
      </c>
      <c r="B1103" t="s">
        <v>2130</v>
      </c>
      <c r="C1103" t="s">
        <v>1853</v>
      </c>
      <c r="D1103" s="4">
        <v>4083</v>
      </c>
      <c r="F1103" s="4">
        <v>8465</v>
      </c>
      <c r="H1103" s="4">
        <v>8191</v>
      </c>
      <c r="I1103" s="4">
        <v>20739</v>
      </c>
      <c r="J1103" s="4">
        <v>4083</v>
      </c>
      <c r="K1103" s="4">
        <v>4083</v>
      </c>
    </row>
    <row r="1104" spans="1:11" x14ac:dyDescent="0.35">
      <c r="A1104" t="s">
        <v>206</v>
      </c>
      <c r="B1104" t="s">
        <v>2172</v>
      </c>
      <c r="C1104" t="s">
        <v>1893</v>
      </c>
      <c r="H1104" s="4">
        <v>1195</v>
      </c>
      <c r="I1104" s="4">
        <v>1195</v>
      </c>
      <c r="J1104">
        <v>0</v>
      </c>
      <c r="K1104" s="4">
        <v>0</v>
      </c>
    </row>
    <row r="1105" spans="1:11" x14ac:dyDescent="0.35">
      <c r="A1105" t="s">
        <v>206</v>
      </c>
      <c r="B1105" t="s">
        <v>2131</v>
      </c>
      <c r="C1105" t="s">
        <v>1854</v>
      </c>
      <c r="D1105" s="4">
        <v>134498</v>
      </c>
      <c r="I1105" s="4">
        <v>134498</v>
      </c>
      <c r="J1105" s="4">
        <v>134498</v>
      </c>
      <c r="K1105" s="4">
        <v>134498</v>
      </c>
    </row>
    <row r="1106" spans="1:11" x14ac:dyDescent="0.35">
      <c r="A1106" t="s">
        <v>206</v>
      </c>
      <c r="B1106" t="s">
        <v>2132</v>
      </c>
      <c r="C1106" t="s">
        <v>1855</v>
      </c>
      <c r="D1106" s="4">
        <v>4971</v>
      </c>
      <c r="G1106" s="4">
        <v>230147</v>
      </c>
      <c r="I1106" s="4">
        <v>235118</v>
      </c>
      <c r="J1106" s="4">
        <v>4971</v>
      </c>
      <c r="K1106" s="4">
        <v>4971</v>
      </c>
    </row>
    <row r="1107" spans="1:11" x14ac:dyDescent="0.35">
      <c r="A1107" t="s">
        <v>206</v>
      </c>
      <c r="B1107" t="s">
        <v>2133</v>
      </c>
      <c r="C1107" t="s">
        <v>1856</v>
      </c>
      <c r="D1107" s="4">
        <v>5788</v>
      </c>
      <c r="H1107" s="4">
        <v>16566</v>
      </c>
      <c r="I1107" s="4">
        <v>22354</v>
      </c>
      <c r="J1107" s="4">
        <v>5788</v>
      </c>
      <c r="K1107" s="4">
        <v>5788</v>
      </c>
    </row>
    <row r="1108" spans="1:11" x14ac:dyDescent="0.35">
      <c r="A1108" t="s">
        <v>206</v>
      </c>
      <c r="B1108" t="s">
        <v>2134</v>
      </c>
      <c r="C1108" t="s">
        <v>1857</v>
      </c>
      <c r="D1108" s="4">
        <v>5910</v>
      </c>
      <c r="G1108" s="4">
        <v>1358</v>
      </c>
      <c r="H1108" s="4">
        <v>7469</v>
      </c>
      <c r="I1108" s="4">
        <v>14736</v>
      </c>
      <c r="J1108" s="4">
        <v>5910</v>
      </c>
      <c r="K1108" s="4">
        <v>5910</v>
      </c>
    </row>
    <row r="1109" spans="1:11" x14ac:dyDescent="0.35">
      <c r="A1109" t="s">
        <v>206</v>
      </c>
      <c r="B1109" t="s">
        <v>2135</v>
      </c>
      <c r="C1109" t="s">
        <v>1858</v>
      </c>
      <c r="D1109" s="4">
        <v>10390</v>
      </c>
      <c r="H1109" s="4">
        <v>109099</v>
      </c>
      <c r="I1109" s="4">
        <v>119489</v>
      </c>
      <c r="J1109" s="4">
        <v>10390</v>
      </c>
      <c r="K1109" s="4">
        <v>10390</v>
      </c>
    </row>
    <row r="1110" spans="1:11" x14ac:dyDescent="0.35">
      <c r="A1110" t="s">
        <v>206</v>
      </c>
      <c r="B1110" t="s">
        <v>2136</v>
      </c>
      <c r="C1110" t="s">
        <v>1859</v>
      </c>
      <c r="E1110" s="4">
        <v>25000</v>
      </c>
      <c r="H1110" s="4">
        <v>300000</v>
      </c>
      <c r="I1110" s="4">
        <v>325000</v>
      </c>
      <c r="J1110">
        <v>25000</v>
      </c>
      <c r="K1110" s="4">
        <v>0</v>
      </c>
    </row>
    <row r="1111" spans="1:11" x14ac:dyDescent="0.35">
      <c r="A1111" t="s">
        <v>206</v>
      </c>
      <c r="B1111" t="s">
        <v>2137</v>
      </c>
      <c r="C1111" t="s">
        <v>1860</v>
      </c>
      <c r="H1111" s="4">
        <v>326109</v>
      </c>
      <c r="I1111" s="4">
        <v>326109</v>
      </c>
      <c r="J1111">
        <v>0</v>
      </c>
      <c r="K1111" s="4">
        <v>0</v>
      </c>
    </row>
    <row r="1112" spans="1:11" x14ac:dyDescent="0.35">
      <c r="A1112" t="s">
        <v>206</v>
      </c>
      <c r="B1112" t="s">
        <v>2138</v>
      </c>
      <c r="C1112" t="s">
        <v>1861</v>
      </c>
      <c r="D1112" s="4">
        <v>130580</v>
      </c>
      <c r="I1112" s="4">
        <v>130580</v>
      </c>
      <c r="J1112" s="4">
        <v>130580</v>
      </c>
      <c r="K1112" s="4">
        <v>130580</v>
      </c>
    </row>
    <row r="1113" spans="1:11" x14ac:dyDescent="0.35">
      <c r="A1113" t="s">
        <v>206</v>
      </c>
      <c r="B1113" t="s">
        <v>2139</v>
      </c>
      <c r="C1113" t="s">
        <v>1862</v>
      </c>
      <c r="H1113" s="4">
        <v>256393</v>
      </c>
      <c r="I1113" s="4">
        <v>256393</v>
      </c>
      <c r="J1113">
        <v>0</v>
      </c>
      <c r="K1113" s="4">
        <v>0</v>
      </c>
    </row>
    <row r="1114" spans="1:11" x14ac:dyDescent="0.35">
      <c r="A1114" t="s">
        <v>206</v>
      </c>
      <c r="B1114" t="s">
        <v>2140</v>
      </c>
      <c r="C1114" t="s">
        <v>1863</v>
      </c>
      <c r="G1114" s="4">
        <v>7780</v>
      </c>
      <c r="I1114" s="4">
        <v>7780</v>
      </c>
      <c r="J1114">
        <v>0</v>
      </c>
      <c r="K1114" s="4">
        <v>0</v>
      </c>
    </row>
    <row r="1115" spans="1:11" x14ac:dyDescent="0.35">
      <c r="A1115" t="s">
        <v>206</v>
      </c>
      <c r="B1115" t="s">
        <v>2141</v>
      </c>
      <c r="D1115" s="4">
        <v>557380</v>
      </c>
      <c r="E1115" s="4">
        <v>25000</v>
      </c>
      <c r="F1115" s="4">
        <v>33711</v>
      </c>
      <c r="G1115" s="4">
        <v>239285</v>
      </c>
      <c r="H1115" s="4">
        <v>1025021</v>
      </c>
      <c r="I1115" s="4">
        <v>1880398</v>
      </c>
      <c r="J1115" s="4">
        <v>582380</v>
      </c>
      <c r="K1115" s="4">
        <v>557380</v>
      </c>
    </row>
    <row r="1116" spans="1:11" x14ac:dyDescent="0.35">
      <c r="A1116" t="s">
        <v>206</v>
      </c>
      <c r="B1116" t="s">
        <v>2144</v>
      </c>
      <c r="C1116" t="s">
        <v>1866</v>
      </c>
      <c r="I1116" s="4">
        <v>0</v>
      </c>
      <c r="J1116">
        <v>0</v>
      </c>
      <c r="K1116" s="4">
        <v>0</v>
      </c>
    </row>
    <row r="1117" spans="1:11" x14ac:dyDescent="0.35">
      <c r="A1117" t="s">
        <v>206</v>
      </c>
      <c r="B1117" t="s">
        <v>2145</v>
      </c>
      <c r="C1117" t="s">
        <v>1867</v>
      </c>
      <c r="F1117" s="4">
        <v>104500</v>
      </c>
      <c r="H1117" s="4">
        <v>1874057</v>
      </c>
      <c r="I1117" s="4">
        <v>1978557</v>
      </c>
      <c r="J1117">
        <v>0</v>
      </c>
      <c r="K1117" s="4">
        <v>0</v>
      </c>
    </row>
    <row r="1118" spans="1:11" x14ac:dyDescent="0.35">
      <c r="A1118" t="s">
        <v>206</v>
      </c>
      <c r="B1118" t="s">
        <v>2146</v>
      </c>
      <c r="C1118" t="s">
        <v>1868</v>
      </c>
      <c r="F1118" s="4">
        <v>100000</v>
      </c>
      <c r="H1118" s="4">
        <v>1218806</v>
      </c>
      <c r="I1118" s="4">
        <v>1318806</v>
      </c>
      <c r="J1118">
        <v>0</v>
      </c>
      <c r="K1118" s="4">
        <v>0</v>
      </c>
    </row>
    <row r="1119" spans="1:11" x14ac:dyDescent="0.35">
      <c r="A1119" t="s">
        <v>206</v>
      </c>
      <c r="B1119" t="s">
        <v>2147</v>
      </c>
      <c r="C1119" t="s">
        <v>1869</v>
      </c>
      <c r="H1119" s="4">
        <v>825600</v>
      </c>
      <c r="I1119" s="4">
        <v>825600</v>
      </c>
      <c r="J1119">
        <v>0</v>
      </c>
      <c r="K1119" s="4">
        <v>0</v>
      </c>
    </row>
    <row r="1120" spans="1:11" x14ac:dyDescent="0.35">
      <c r="A1120" t="s">
        <v>206</v>
      </c>
      <c r="B1120" t="s">
        <v>2148</v>
      </c>
      <c r="C1120" t="s">
        <v>1870</v>
      </c>
      <c r="E1120" s="4">
        <v>4434</v>
      </c>
      <c r="F1120" s="4">
        <v>2459275</v>
      </c>
      <c r="I1120" s="4">
        <v>2463709</v>
      </c>
      <c r="J1120">
        <v>4434</v>
      </c>
      <c r="K1120" s="4">
        <v>0</v>
      </c>
    </row>
    <row r="1121" spans="1:11" x14ac:dyDescent="0.35">
      <c r="A1121" t="s">
        <v>206</v>
      </c>
      <c r="B1121" t="s">
        <v>2149</v>
      </c>
      <c r="C1121" t="s">
        <v>1871</v>
      </c>
      <c r="D1121" s="4">
        <v>14163</v>
      </c>
      <c r="G1121" s="4">
        <v>4359817</v>
      </c>
      <c r="H1121" s="4">
        <v>141173</v>
      </c>
      <c r="I1121" s="4">
        <v>4515153</v>
      </c>
      <c r="J1121" s="4">
        <v>14163</v>
      </c>
      <c r="K1121" s="4">
        <v>14163</v>
      </c>
    </row>
    <row r="1122" spans="1:11" x14ac:dyDescent="0.35">
      <c r="A1122" t="s">
        <v>206</v>
      </c>
      <c r="B1122" t="s">
        <v>2150</v>
      </c>
      <c r="C1122" t="s">
        <v>1872</v>
      </c>
      <c r="D1122" s="4">
        <v>98000</v>
      </c>
      <c r="I1122" s="4">
        <v>98000</v>
      </c>
      <c r="J1122" s="4">
        <v>98000</v>
      </c>
      <c r="K1122" s="4">
        <v>98000</v>
      </c>
    </row>
    <row r="1123" spans="1:11" x14ac:dyDescent="0.35">
      <c r="A1123" t="s">
        <v>206</v>
      </c>
      <c r="B1123" t="s">
        <v>2153</v>
      </c>
      <c r="C1123" t="s">
        <v>1875</v>
      </c>
      <c r="H1123" s="4">
        <v>4650</v>
      </c>
      <c r="I1123" s="4">
        <v>4650</v>
      </c>
      <c r="J1123">
        <v>0</v>
      </c>
      <c r="K1123" s="4">
        <v>0</v>
      </c>
    </row>
    <row r="1124" spans="1:11" x14ac:dyDescent="0.35">
      <c r="A1124" t="s">
        <v>206</v>
      </c>
      <c r="B1124" t="s">
        <v>2154</v>
      </c>
      <c r="C1124" t="s">
        <v>1876</v>
      </c>
      <c r="H1124" s="4">
        <v>63840</v>
      </c>
      <c r="I1124" s="4">
        <v>63840</v>
      </c>
      <c r="J1124">
        <v>0</v>
      </c>
      <c r="K1124" s="4">
        <v>0</v>
      </c>
    </row>
    <row r="1125" spans="1:11" x14ac:dyDescent="0.35">
      <c r="A1125" t="s">
        <v>206</v>
      </c>
      <c r="B1125" t="s">
        <v>2155</v>
      </c>
      <c r="C1125" t="s">
        <v>1877</v>
      </c>
      <c r="D1125" s="4">
        <v>9249</v>
      </c>
      <c r="I1125" s="4">
        <v>9249</v>
      </c>
      <c r="J1125" s="4">
        <v>9249</v>
      </c>
      <c r="K1125" s="4">
        <v>9249</v>
      </c>
    </row>
    <row r="1126" spans="1:11" x14ac:dyDescent="0.35">
      <c r="A1126" t="s">
        <v>206</v>
      </c>
      <c r="B1126" t="s">
        <v>2156</v>
      </c>
      <c r="D1126" s="4">
        <v>121412</v>
      </c>
      <c r="E1126" s="4">
        <v>4434</v>
      </c>
      <c r="F1126" s="4">
        <v>2663775</v>
      </c>
      <c r="G1126" s="4">
        <v>4359817</v>
      </c>
      <c r="H1126" s="4">
        <v>4128125</v>
      </c>
      <c r="I1126" s="4">
        <v>11277564</v>
      </c>
      <c r="J1126" s="4">
        <v>125846</v>
      </c>
      <c r="K1126" s="4">
        <v>121412</v>
      </c>
    </row>
    <row r="1127" spans="1:11" x14ac:dyDescent="0.35">
      <c r="A1127" t="s">
        <v>206</v>
      </c>
      <c r="B1127" t="s">
        <v>2157</v>
      </c>
      <c r="C1127" t="s">
        <v>1879</v>
      </c>
      <c r="D1127" s="4">
        <v>226977</v>
      </c>
      <c r="I1127" s="4">
        <v>226977</v>
      </c>
      <c r="J1127" s="4">
        <v>226977</v>
      </c>
      <c r="K1127" s="4">
        <v>226977</v>
      </c>
    </row>
    <row r="1128" spans="1:11" x14ac:dyDescent="0.35">
      <c r="A1128" t="s">
        <v>206</v>
      </c>
      <c r="B1128" t="s">
        <v>2158</v>
      </c>
      <c r="C1128" t="s">
        <v>1880</v>
      </c>
      <c r="D1128" s="4">
        <v>145259</v>
      </c>
      <c r="I1128" s="4">
        <v>145259</v>
      </c>
      <c r="J1128" s="4">
        <v>145259</v>
      </c>
      <c r="K1128" s="4">
        <v>145259</v>
      </c>
    </row>
    <row r="1129" spans="1:11" x14ac:dyDescent="0.35">
      <c r="A1129" t="s">
        <v>206</v>
      </c>
      <c r="B1129" t="s">
        <v>2159</v>
      </c>
      <c r="C1129" t="s">
        <v>1881</v>
      </c>
      <c r="D1129" s="4">
        <v>198811</v>
      </c>
      <c r="I1129" s="4">
        <v>198811</v>
      </c>
      <c r="J1129" s="4">
        <v>198811</v>
      </c>
      <c r="K1129" s="4">
        <v>198811</v>
      </c>
    </row>
    <row r="1130" spans="1:11" x14ac:dyDescent="0.35">
      <c r="A1130" t="s">
        <v>206</v>
      </c>
      <c r="B1130" t="s">
        <v>2160</v>
      </c>
      <c r="C1130" t="s">
        <v>1882</v>
      </c>
      <c r="E1130" s="4">
        <v>49517</v>
      </c>
      <c r="I1130" s="4">
        <v>49517</v>
      </c>
      <c r="J1130">
        <v>49517</v>
      </c>
      <c r="K1130" s="4">
        <v>0</v>
      </c>
    </row>
    <row r="1131" spans="1:11" x14ac:dyDescent="0.35">
      <c r="A1131" t="s">
        <v>206</v>
      </c>
      <c r="B1131" t="s">
        <v>2161</v>
      </c>
      <c r="C1131" t="s">
        <v>1883</v>
      </c>
      <c r="D1131" s="4">
        <v>13019</v>
      </c>
      <c r="I1131" s="4">
        <v>13019</v>
      </c>
      <c r="J1131" s="4">
        <v>13019</v>
      </c>
      <c r="K1131" s="4">
        <v>13019</v>
      </c>
    </row>
    <row r="1132" spans="1:11" x14ac:dyDescent="0.35">
      <c r="A1132" t="s">
        <v>206</v>
      </c>
      <c r="B1132" t="s">
        <v>2162</v>
      </c>
      <c r="C1132" t="s">
        <v>1884</v>
      </c>
      <c r="D1132" s="4">
        <v>10498</v>
      </c>
      <c r="I1132" s="4">
        <v>10498</v>
      </c>
      <c r="J1132" s="4">
        <v>10498</v>
      </c>
      <c r="K1132" s="4">
        <v>10498</v>
      </c>
    </row>
    <row r="1133" spans="1:11" x14ac:dyDescent="0.35">
      <c r="A1133" t="s">
        <v>206</v>
      </c>
      <c r="B1133" t="s">
        <v>2163</v>
      </c>
      <c r="D1133" s="4">
        <v>594563</v>
      </c>
      <c r="E1133" s="4">
        <v>49517</v>
      </c>
      <c r="I1133" s="4">
        <v>644081</v>
      </c>
      <c r="J1133" s="4">
        <v>644080</v>
      </c>
      <c r="K1133" s="4">
        <v>594563</v>
      </c>
    </row>
    <row r="1134" spans="1:11" x14ac:dyDescent="0.35">
      <c r="A1134" t="s">
        <v>206</v>
      </c>
      <c r="B1134" t="s">
        <v>2164</v>
      </c>
      <c r="C1134" t="s">
        <v>1886</v>
      </c>
      <c r="D1134" s="4">
        <v>14140</v>
      </c>
      <c r="I1134" s="4">
        <v>14140</v>
      </c>
      <c r="J1134" s="4">
        <v>14140</v>
      </c>
      <c r="K1134" s="4">
        <v>14140</v>
      </c>
    </row>
    <row r="1135" spans="1:11" x14ac:dyDescent="0.35">
      <c r="A1135" t="s">
        <v>206</v>
      </c>
      <c r="B1135" t="s">
        <v>2165</v>
      </c>
      <c r="D1135" s="4">
        <v>14140</v>
      </c>
      <c r="I1135" s="4">
        <v>14140</v>
      </c>
      <c r="J1135" s="4">
        <v>14140</v>
      </c>
      <c r="K1135" s="4">
        <v>14140</v>
      </c>
    </row>
    <row r="1136" spans="1:11" x14ac:dyDescent="0.35">
      <c r="A1136" t="s">
        <v>206</v>
      </c>
      <c r="B1136" t="s">
        <v>2166</v>
      </c>
      <c r="C1136" t="s">
        <v>1888</v>
      </c>
      <c r="H1136" s="4">
        <v>115200</v>
      </c>
      <c r="I1136" s="4">
        <v>115200</v>
      </c>
      <c r="J1136">
        <v>0</v>
      </c>
      <c r="K1136" s="4">
        <v>0</v>
      </c>
    </row>
    <row r="1137" spans="1:11" x14ac:dyDescent="0.35">
      <c r="A1137" t="s">
        <v>206</v>
      </c>
      <c r="B1137" t="s">
        <v>2167</v>
      </c>
      <c r="C1137" t="s">
        <v>1889</v>
      </c>
      <c r="F1137" s="4">
        <v>42000</v>
      </c>
      <c r="I1137" s="4">
        <v>42000</v>
      </c>
      <c r="J1137">
        <v>0</v>
      </c>
      <c r="K1137" s="4">
        <v>0</v>
      </c>
    </row>
    <row r="1138" spans="1:11" x14ac:dyDescent="0.35">
      <c r="A1138" t="s">
        <v>206</v>
      </c>
      <c r="B1138" t="s">
        <v>2168</v>
      </c>
      <c r="C1138" t="s">
        <v>1890</v>
      </c>
      <c r="F1138" s="4">
        <v>30000</v>
      </c>
      <c r="I1138" s="4">
        <v>30000</v>
      </c>
      <c r="J1138">
        <v>0</v>
      </c>
      <c r="K1138" s="4">
        <v>0</v>
      </c>
    </row>
    <row r="1139" spans="1:11" x14ac:dyDescent="0.35">
      <c r="A1139" t="s">
        <v>206</v>
      </c>
      <c r="B1139" t="s">
        <v>2169</v>
      </c>
      <c r="F1139" s="4">
        <v>72000</v>
      </c>
      <c r="H1139" s="4">
        <v>115200</v>
      </c>
      <c r="I1139" s="4">
        <v>187200</v>
      </c>
      <c r="J1139">
        <v>0</v>
      </c>
      <c r="K1139" s="4">
        <v>0</v>
      </c>
    </row>
    <row r="1140" spans="1:11" x14ac:dyDescent="0.35">
      <c r="A1140" t="s">
        <v>206</v>
      </c>
      <c r="B1140" t="s">
        <v>2170</v>
      </c>
      <c r="D1140" s="4">
        <v>20266404</v>
      </c>
      <c r="E1140" s="4">
        <v>1678951</v>
      </c>
      <c r="F1140" s="4">
        <v>7643692</v>
      </c>
      <c r="G1140" s="4">
        <v>6367910</v>
      </c>
      <c r="H1140" s="4">
        <v>6050941</v>
      </c>
      <c r="I1140" s="4">
        <v>42007898</v>
      </c>
      <c r="J1140" s="4">
        <f>SUM(D1140,E1140)</f>
        <v>21945355</v>
      </c>
      <c r="K1140" s="4">
        <v>20266404</v>
      </c>
    </row>
    <row r="1141" spans="1:11" x14ac:dyDescent="0.35">
      <c r="A1141" t="s">
        <v>212</v>
      </c>
      <c r="B1141" t="s">
        <v>2118</v>
      </c>
      <c r="C1141" t="s">
        <v>1843</v>
      </c>
      <c r="D1141" s="4">
        <v>12156107</v>
      </c>
      <c r="F1141" s="4">
        <v>6517000</v>
      </c>
      <c r="I1141" s="4">
        <v>18673107</v>
      </c>
      <c r="J1141" s="4">
        <v>12156107</v>
      </c>
      <c r="K1141" s="4">
        <v>12156107</v>
      </c>
    </row>
    <row r="1142" spans="1:11" x14ac:dyDescent="0.35">
      <c r="A1142" t="s">
        <v>212</v>
      </c>
      <c r="B1142" t="s">
        <v>2119</v>
      </c>
      <c r="C1142" t="s">
        <v>1844</v>
      </c>
      <c r="D1142" s="4">
        <v>1454108</v>
      </c>
      <c r="H1142" s="4">
        <v>375378</v>
      </c>
      <c r="I1142" s="4">
        <v>1829486</v>
      </c>
      <c r="J1142" s="4">
        <v>1454108</v>
      </c>
      <c r="K1142" s="4">
        <v>1454108</v>
      </c>
    </row>
    <row r="1143" spans="1:11" x14ac:dyDescent="0.35">
      <c r="A1143" t="s">
        <v>212</v>
      </c>
      <c r="B1143" t="s">
        <v>2120</v>
      </c>
      <c r="C1143" t="s">
        <v>1845</v>
      </c>
      <c r="D1143" s="4">
        <v>1219521</v>
      </c>
      <c r="I1143" s="4">
        <v>1219521</v>
      </c>
      <c r="J1143" s="4">
        <v>1219521</v>
      </c>
      <c r="K1143" s="4">
        <v>1219521</v>
      </c>
    </row>
    <row r="1144" spans="1:11" x14ac:dyDescent="0.35">
      <c r="A1144" t="s">
        <v>212</v>
      </c>
      <c r="B1144" t="s">
        <v>2121</v>
      </c>
      <c r="D1144" s="4">
        <v>14829736</v>
      </c>
      <c r="F1144" s="4">
        <v>6517000</v>
      </c>
      <c r="H1144" s="4">
        <v>375378</v>
      </c>
      <c r="I1144" s="4">
        <v>21722114</v>
      </c>
      <c r="J1144" s="4">
        <v>14829736</v>
      </c>
      <c r="K1144" s="4">
        <v>14829736</v>
      </c>
    </row>
    <row r="1145" spans="1:11" x14ac:dyDescent="0.35">
      <c r="A1145" t="s">
        <v>212</v>
      </c>
      <c r="B1145" t="s">
        <v>2122</v>
      </c>
      <c r="C1145" t="s">
        <v>1846</v>
      </c>
      <c r="D1145" s="4">
        <v>6189910</v>
      </c>
      <c r="G1145" s="4">
        <v>60000</v>
      </c>
      <c r="I1145" s="4">
        <v>6249910</v>
      </c>
      <c r="J1145" s="4">
        <v>6189910</v>
      </c>
      <c r="K1145" s="4">
        <v>6189910</v>
      </c>
    </row>
    <row r="1146" spans="1:11" x14ac:dyDescent="0.35">
      <c r="A1146" t="s">
        <v>212</v>
      </c>
      <c r="B1146" t="s">
        <v>2123</v>
      </c>
      <c r="C1146" t="s">
        <v>1847</v>
      </c>
      <c r="D1146" s="4">
        <v>5256954</v>
      </c>
      <c r="F1146" s="4">
        <v>202703</v>
      </c>
      <c r="G1146" s="4">
        <v>3749</v>
      </c>
      <c r="I1146" s="4">
        <v>5463406</v>
      </c>
      <c r="J1146" s="4">
        <v>5256954</v>
      </c>
      <c r="K1146" s="4">
        <v>5256954</v>
      </c>
    </row>
    <row r="1147" spans="1:11" x14ac:dyDescent="0.35">
      <c r="A1147" t="s">
        <v>212</v>
      </c>
      <c r="B1147" t="s">
        <v>2124</v>
      </c>
      <c r="C1147" t="s">
        <v>1848</v>
      </c>
      <c r="D1147" s="4">
        <v>2789</v>
      </c>
      <c r="I1147" s="4">
        <v>2789</v>
      </c>
      <c r="J1147" s="4">
        <v>2789</v>
      </c>
      <c r="K1147" s="4">
        <v>2789</v>
      </c>
    </row>
    <row r="1148" spans="1:11" x14ac:dyDescent="0.35">
      <c r="A1148" t="s">
        <v>212</v>
      </c>
      <c r="B1148" t="s">
        <v>2125</v>
      </c>
      <c r="D1148" s="4">
        <v>11449654</v>
      </c>
      <c r="F1148" s="4">
        <v>202703</v>
      </c>
      <c r="G1148" s="4">
        <v>63749</v>
      </c>
      <c r="I1148" s="4">
        <v>11716105</v>
      </c>
      <c r="J1148" s="4">
        <v>11449654</v>
      </c>
      <c r="K1148" s="4">
        <v>11449654</v>
      </c>
    </row>
    <row r="1149" spans="1:11" x14ac:dyDescent="0.35">
      <c r="A1149" t="s">
        <v>212</v>
      </c>
      <c r="B1149" t="s">
        <v>2126</v>
      </c>
      <c r="C1149" t="s">
        <v>1850</v>
      </c>
      <c r="H1149" s="4">
        <v>1600000</v>
      </c>
      <c r="I1149" s="4">
        <v>1600000</v>
      </c>
      <c r="J1149">
        <v>0</v>
      </c>
      <c r="K1149" s="4">
        <v>0</v>
      </c>
    </row>
    <row r="1150" spans="1:11" x14ac:dyDescent="0.35">
      <c r="A1150" t="s">
        <v>212</v>
      </c>
      <c r="B1150" t="s">
        <v>2127</v>
      </c>
      <c r="H1150" s="4">
        <v>1600000</v>
      </c>
      <c r="I1150" s="4">
        <v>1600000</v>
      </c>
      <c r="J1150">
        <v>0</v>
      </c>
      <c r="K1150" s="4">
        <v>0</v>
      </c>
    </row>
    <row r="1151" spans="1:11" x14ac:dyDescent="0.35">
      <c r="A1151" t="s">
        <v>212</v>
      </c>
      <c r="B1151" t="s">
        <v>2128</v>
      </c>
      <c r="C1151" t="s">
        <v>1851</v>
      </c>
      <c r="D1151" s="4">
        <v>396637</v>
      </c>
      <c r="I1151" s="4">
        <v>396637</v>
      </c>
      <c r="J1151" s="4">
        <v>396637</v>
      </c>
      <c r="K1151" s="4">
        <v>396637</v>
      </c>
    </row>
    <row r="1152" spans="1:11" x14ac:dyDescent="0.35">
      <c r="A1152" t="s">
        <v>212</v>
      </c>
      <c r="B1152" t="s">
        <v>2129</v>
      </c>
      <c r="C1152" t="s">
        <v>1852</v>
      </c>
      <c r="E1152" s="4">
        <v>25896</v>
      </c>
      <c r="I1152" s="4">
        <v>25896</v>
      </c>
      <c r="J1152">
        <v>25896</v>
      </c>
      <c r="K1152" s="4">
        <v>0</v>
      </c>
    </row>
    <row r="1153" spans="1:11" x14ac:dyDescent="0.35">
      <c r="A1153" t="s">
        <v>212</v>
      </c>
      <c r="B1153" t="s">
        <v>2130</v>
      </c>
      <c r="C1153" t="s">
        <v>1853</v>
      </c>
      <c r="E1153" s="4">
        <v>4617</v>
      </c>
      <c r="I1153" s="4">
        <v>4617</v>
      </c>
      <c r="J1153">
        <v>4617</v>
      </c>
      <c r="K1153" s="4">
        <v>0</v>
      </c>
    </row>
    <row r="1154" spans="1:11" x14ac:dyDescent="0.35">
      <c r="A1154" t="s">
        <v>212</v>
      </c>
      <c r="B1154" t="s">
        <v>2131</v>
      </c>
      <c r="C1154" t="s">
        <v>1854</v>
      </c>
      <c r="D1154" s="4">
        <v>147948</v>
      </c>
      <c r="I1154" s="4">
        <v>147948</v>
      </c>
      <c r="J1154" s="4">
        <v>147948</v>
      </c>
      <c r="K1154" s="4">
        <v>147948</v>
      </c>
    </row>
    <row r="1155" spans="1:11" x14ac:dyDescent="0.35">
      <c r="A1155" t="s">
        <v>212</v>
      </c>
      <c r="B1155" t="s">
        <v>2132</v>
      </c>
      <c r="C1155" t="s">
        <v>1855</v>
      </c>
      <c r="D1155" s="4">
        <v>6880</v>
      </c>
      <c r="F1155" s="4">
        <v>192514</v>
      </c>
      <c r="I1155" s="4">
        <v>199394</v>
      </c>
      <c r="J1155" s="4">
        <v>6880</v>
      </c>
      <c r="K1155" s="4">
        <v>6880</v>
      </c>
    </row>
    <row r="1156" spans="1:11" x14ac:dyDescent="0.35">
      <c r="A1156" t="s">
        <v>212</v>
      </c>
      <c r="B1156" t="s">
        <v>2133</v>
      </c>
      <c r="C1156" t="s">
        <v>1856</v>
      </c>
      <c r="D1156" s="4">
        <v>14495</v>
      </c>
      <c r="I1156" s="4">
        <v>14495</v>
      </c>
      <c r="J1156" s="4">
        <v>14495</v>
      </c>
      <c r="K1156" s="4">
        <v>14495</v>
      </c>
    </row>
    <row r="1157" spans="1:11" x14ac:dyDescent="0.35">
      <c r="A1157" t="s">
        <v>212</v>
      </c>
      <c r="B1157" t="s">
        <v>2134</v>
      </c>
      <c r="C1157" t="s">
        <v>1857</v>
      </c>
      <c r="D1157" s="4">
        <v>26480</v>
      </c>
      <c r="F1157" s="4">
        <v>5432</v>
      </c>
      <c r="I1157" s="4">
        <v>31911</v>
      </c>
      <c r="J1157" s="4">
        <v>26480</v>
      </c>
      <c r="K1157" s="4">
        <v>26480</v>
      </c>
    </row>
    <row r="1158" spans="1:11" x14ac:dyDescent="0.35">
      <c r="A1158" t="s">
        <v>212</v>
      </c>
      <c r="B1158" t="s">
        <v>2135</v>
      </c>
      <c r="C1158" t="s">
        <v>1858</v>
      </c>
      <c r="D1158" s="4">
        <v>20110</v>
      </c>
      <c r="I1158" s="4">
        <v>20110</v>
      </c>
      <c r="J1158" s="4">
        <v>20110</v>
      </c>
      <c r="K1158" s="4">
        <v>20110</v>
      </c>
    </row>
    <row r="1159" spans="1:11" x14ac:dyDescent="0.35">
      <c r="A1159" t="s">
        <v>212</v>
      </c>
      <c r="B1159" t="s">
        <v>2136</v>
      </c>
      <c r="C1159" t="s">
        <v>1859</v>
      </c>
      <c r="D1159" s="4">
        <v>150000</v>
      </c>
      <c r="E1159" s="4">
        <v>105421</v>
      </c>
      <c r="F1159" s="4">
        <v>50003</v>
      </c>
      <c r="H1159" s="4">
        <v>75000</v>
      </c>
      <c r="I1159" s="4">
        <v>380424</v>
      </c>
      <c r="J1159" s="4">
        <v>255421</v>
      </c>
      <c r="K1159" s="4">
        <v>150000</v>
      </c>
    </row>
    <row r="1160" spans="1:11" x14ac:dyDescent="0.35">
      <c r="A1160" t="s">
        <v>212</v>
      </c>
      <c r="B1160" t="s">
        <v>2137</v>
      </c>
      <c r="C1160" t="s">
        <v>1860</v>
      </c>
      <c r="D1160" s="4">
        <v>434812</v>
      </c>
      <c r="I1160" s="4">
        <v>434812</v>
      </c>
      <c r="J1160" s="4">
        <v>434812</v>
      </c>
      <c r="K1160" s="4">
        <v>434812</v>
      </c>
    </row>
    <row r="1161" spans="1:11" x14ac:dyDescent="0.35">
      <c r="A1161" t="s">
        <v>212</v>
      </c>
      <c r="B1161" t="s">
        <v>2138</v>
      </c>
      <c r="C1161" t="s">
        <v>1861</v>
      </c>
      <c r="D1161" s="4">
        <v>71819</v>
      </c>
      <c r="I1161" s="4">
        <v>71819</v>
      </c>
      <c r="J1161" s="4">
        <v>71819</v>
      </c>
      <c r="K1161" s="4">
        <v>71819</v>
      </c>
    </row>
    <row r="1162" spans="1:11" x14ac:dyDescent="0.35">
      <c r="A1162" t="s">
        <v>212</v>
      </c>
      <c r="B1162" t="s">
        <v>2139</v>
      </c>
      <c r="C1162" t="s">
        <v>1862</v>
      </c>
      <c r="D1162" s="4">
        <v>256393</v>
      </c>
      <c r="I1162" s="4">
        <v>256393</v>
      </c>
      <c r="J1162" s="4">
        <v>256393</v>
      </c>
      <c r="K1162" s="4">
        <v>256393</v>
      </c>
    </row>
    <row r="1163" spans="1:11" x14ac:dyDescent="0.35">
      <c r="A1163" t="s">
        <v>212</v>
      </c>
      <c r="B1163" t="s">
        <v>2192</v>
      </c>
      <c r="C1163" t="s">
        <v>1913</v>
      </c>
      <c r="D1163" s="4">
        <v>228681</v>
      </c>
      <c r="I1163" s="4">
        <v>228681</v>
      </c>
      <c r="J1163" s="4">
        <v>228681</v>
      </c>
      <c r="K1163" s="4">
        <v>228681</v>
      </c>
    </row>
    <row r="1164" spans="1:11" x14ac:dyDescent="0.35">
      <c r="A1164" t="s">
        <v>212</v>
      </c>
      <c r="B1164" t="s">
        <v>2141</v>
      </c>
      <c r="D1164" s="4">
        <v>1754255</v>
      </c>
      <c r="E1164" s="4">
        <v>135934</v>
      </c>
      <c r="F1164" s="4">
        <v>247949</v>
      </c>
      <c r="H1164" s="4">
        <v>75000</v>
      </c>
      <c r="I1164" s="4">
        <v>2213138</v>
      </c>
      <c r="J1164" s="4">
        <v>1890189</v>
      </c>
      <c r="K1164" s="4">
        <v>1754255</v>
      </c>
    </row>
    <row r="1165" spans="1:11" x14ac:dyDescent="0.35">
      <c r="A1165" t="s">
        <v>212</v>
      </c>
      <c r="B1165" t="s">
        <v>2143</v>
      </c>
      <c r="C1165" t="s">
        <v>1865</v>
      </c>
      <c r="F1165" s="4">
        <v>43921</v>
      </c>
      <c r="I1165" s="4">
        <v>43921</v>
      </c>
      <c r="J1165">
        <v>0</v>
      </c>
      <c r="K1165" s="4">
        <v>0</v>
      </c>
    </row>
    <row r="1166" spans="1:11" x14ac:dyDescent="0.35">
      <c r="A1166" t="s">
        <v>212</v>
      </c>
      <c r="B1166" t="s">
        <v>2144</v>
      </c>
      <c r="C1166" t="s">
        <v>1866</v>
      </c>
      <c r="I1166" s="4">
        <v>0</v>
      </c>
      <c r="J1166">
        <v>0</v>
      </c>
      <c r="K1166" s="4">
        <v>0</v>
      </c>
    </row>
    <row r="1167" spans="1:11" x14ac:dyDescent="0.35">
      <c r="A1167" t="s">
        <v>212</v>
      </c>
      <c r="B1167" t="s">
        <v>2145</v>
      </c>
      <c r="C1167" t="s">
        <v>1867</v>
      </c>
      <c r="D1167" s="4">
        <v>800000</v>
      </c>
      <c r="E1167" s="4">
        <v>109000</v>
      </c>
      <c r="F1167" s="4">
        <v>139061</v>
      </c>
      <c r="H1167" s="4">
        <v>667570</v>
      </c>
      <c r="I1167" s="4">
        <v>1715631</v>
      </c>
      <c r="J1167" s="4">
        <v>909000</v>
      </c>
      <c r="K1167" s="4">
        <v>800000</v>
      </c>
    </row>
    <row r="1168" spans="1:11" x14ac:dyDescent="0.35">
      <c r="A1168" t="s">
        <v>212</v>
      </c>
      <c r="B1168" t="s">
        <v>2146</v>
      </c>
      <c r="C1168" t="s">
        <v>1868</v>
      </c>
      <c r="F1168" s="4">
        <v>10519</v>
      </c>
      <c r="H1168" s="4">
        <v>929277</v>
      </c>
      <c r="I1168" s="4">
        <v>939795</v>
      </c>
      <c r="J1168">
        <v>0</v>
      </c>
      <c r="K1168" s="4">
        <v>0</v>
      </c>
    </row>
    <row r="1169" spans="1:11" x14ac:dyDescent="0.35">
      <c r="A1169" t="s">
        <v>212</v>
      </c>
      <c r="B1169" t="s">
        <v>2173</v>
      </c>
      <c r="C1169" t="s">
        <v>1894</v>
      </c>
      <c r="D1169" s="4">
        <v>1309</v>
      </c>
      <c r="I1169" s="4">
        <v>1309</v>
      </c>
      <c r="J1169" s="4">
        <v>1309</v>
      </c>
      <c r="K1169" s="4">
        <v>1309</v>
      </c>
    </row>
    <row r="1170" spans="1:11" x14ac:dyDescent="0.35">
      <c r="A1170" t="s">
        <v>212</v>
      </c>
      <c r="B1170" t="s">
        <v>2147</v>
      </c>
      <c r="C1170" t="s">
        <v>1869</v>
      </c>
      <c r="H1170" s="4">
        <v>288000</v>
      </c>
      <c r="I1170" s="4">
        <v>288000</v>
      </c>
      <c r="J1170">
        <v>0</v>
      </c>
      <c r="K1170" s="4">
        <v>0</v>
      </c>
    </row>
    <row r="1171" spans="1:11" x14ac:dyDescent="0.35">
      <c r="A1171" t="s">
        <v>212</v>
      </c>
      <c r="B1171" t="s">
        <v>2148</v>
      </c>
      <c r="C1171" t="s">
        <v>1870</v>
      </c>
      <c r="E1171" s="4">
        <v>24830</v>
      </c>
      <c r="H1171" s="4">
        <v>2227451</v>
      </c>
      <c r="I1171" s="4">
        <v>2252282</v>
      </c>
      <c r="J1171">
        <v>24830</v>
      </c>
      <c r="K1171" s="4">
        <v>0</v>
      </c>
    </row>
    <row r="1172" spans="1:11" x14ac:dyDescent="0.35">
      <c r="A1172" t="s">
        <v>212</v>
      </c>
      <c r="B1172" t="s">
        <v>2149</v>
      </c>
      <c r="C1172" t="s">
        <v>1871</v>
      </c>
      <c r="D1172" s="4">
        <v>24644</v>
      </c>
      <c r="E1172" s="4">
        <v>4370931</v>
      </c>
      <c r="F1172" s="4">
        <v>29817</v>
      </c>
      <c r="G1172" s="4">
        <v>73845</v>
      </c>
      <c r="I1172" s="4">
        <v>4499237</v>
      </c>
      <c r="J1172" s="4">
        <v>4395575</v>
      </c>
      <c r="K1172" s="4">
        <v>24644</v>
      </c>
    </row>
    <row r="1173" spans="1:11" x14ac:dyDescent="0.35">
      <c r="A1173" t="s">
        <v>212</v>
      </c>
      <c r="B1173" t="s">
        <v>2150</v>
      </c>
      <c r="C1173" t="s">
        <v>1872</v>
      </c>
      <c r="D1173" s="4">
        <v>49000</v>
      </c>
      <c r="I1173" s="4">
        <v>49000</v>
      </c>
      <c r="J1173" s="4">
        <v>49000</v>
      </c>
      <c r="K1173" s="4">
        <v>49000</v>
      </c>
    </row>
    <row r="1174" spans="1:11" x14ac:dyDescent="0.35">
      <c r="A1174" t="s">
        <v>212</v>
      </c>
      <c r="B1174" t="s">
        <v>2153</v>
      </c>
      <c r="C1174" t="s">
        <v>1875</v>
      </c>
      <c r="H1174" s="4">
        <v>3487</v>
      </c>
      <c r="I1174" s="4">
        <v>3487</v>
      </c>
      <c r="J1174">
        <v>0</v>
      </c>
      <c r="K1174" s="4">
        <v>0</v>
      </c>
    </row>
    <row r="1175" spans="1:11" x14ac:dyDescent="0.35">
      <c r="A1175" t="s">
        <v>212</v>
      </c>
      <c r="B1175" t="s">
        <v>2154</v>
      </c>
      <c r="C1175" t="s">
        <v>1876</v>
      </c>
      <c r="D1175" s="4">
        <v>30012</v>
      </c>
      <c r="H1175" s="4">
        <v>63840</v>
      </c>
      <c r="I1175" s="4">
        <v>93852</v>
      </c>
      <c r="J1175" s="4">
        <v>30012</v>
      </c>
      <c r="K1175" s="4">
        <v>30012</v>
      </c>
    </row>
    <row r="1176" spans="1:11" x14ac:dyDescent="0.35">
      <c r="A1176" t="s">
        <v>212</v>
      </c>
      <c r="B1176" t="s">
        <v>2155</v>
      </c>
      <c r="C1176" t="s">
        <v>1877</v>
      </c>
      <c r="E1176" s="4">
        <v>0</v>
      </c>
      <c r="I1176" s="4">
        <v>0</v>
      </c>
      <c r="J1176">
        <v>0</v>
      </c>
      <c r="K1176" s="4">
        <v>0</v>
      </c>
    </row>
    <row r="1177" spans="1:11" x14ac:dyDescent="0.35">
      <c r="A1177" t="s">
        <v>212</v>
      </c>
      <c r="B1177" t="s">
        <v>2156</v>
      </c>
      <c r="D1177" s="4">
        <v>904965</v>
      </c>
      <c r="E1177" s="4">
        <v>4504761</v>
      </c>
      <c r="F1177" s="4">
        <v>223318</v>
      </c>
      <c r="G1177" s="4">
        <v>73845</v>
      </c>
      <c r="H1177" s="4">
        <v>4179625</v>
      </c>
      <c r="I1177" s="4">
        <v>9886515</v>
      </c>
      <c r="J1177" s="4">
        <v>5409726</v>
      </c>
      <c r="K1177" s="4">
        <v>904965</v>
      </c>
    </row>
    <row r="1178" spans="1:11" x14ac:dyDescent="0.35">
      <c r="A1178" t="s">
        <v>212</v>
      </c>
      <c r="B1178" t="s">
        <v>2157</v>
      </c>
      <c r="C1178" t="s">
        <v>1879</v>
      </c>
      <c r="D1178" s="4">
        <v>4511586</v>
      </c>
      <c r="I1178" s="4">
        <v>4511586</v>
      </c>
      <c r="J1178" s="4">
        <v>4511586</v>
      </c>
      <c r="K1178" s="4">
        <v>4511586</v>
      </c>
    </row>
    <row r="1179" spans="1:11" x14ac:dyDescent="0.35">
      <c r="A1179" t="s">
        <v>212</v>
      </c>
      <c r="B1179" t="s">
        <v>2158</v>
      </c>
      <c r="C1179" t="s">
        <v>1880</v>
      </c>
      <c r="D1179" s="4">
        <v>229172</v>
      </c>
      <c r="I1179" s="4">
        <v>229172</v>
      </c>
      <c r="J1179" s="4">
        <v>229172</v>
      </c>
      <c r="K1179" s="4">
        <v>229172</v>
      </c>
    </row>
    <row r="1180" spans="1:11" x14ac:dyDescent="0.35">
      <c r="A1180" t="s">
        <v>212</v>
      </c>
      <c r="B1180" t="s">
        <v>2159</v>
      </c>
      <c r="C1180" t="s">
        <v>1881</v>
      </c>
      <c r="D1180" s="4">
        <v>799429</v>
      </c>
      <c r="I1180" s="4">
        <v>799429</v>
      </c>
      <c r="J1180" s="4">
        <v>799429</v>
      </c>
      <c r="K1180" s="4">
        <v>799429</v>
      </c>
    </row>
    <row r="1181" spans="1:11" x14ac:dyDescent="0.35">
      <c r="A1181" t="s">
        <v>212</v>
      </c>
      <c r="B1181" t="s">
        <v>2174</v>
      </c>
      <c r="C1181" t="s">
        <v>1895</v>
      </c>
      <c r="D1181" s="4">
        <v>78629</v>
      </c>
      <c r="I1181" s="4">
        <v>78629</v>
      </c>
      <c r="J1181" s="4">
        <v>78629</v>
      </c>
      <c r="K1181" s="4">
        <v>78629</v>
      </c>
    </row>
    <row r="1182" spans="1:11" x14ac:dyDescent="0.35">
      <c r="A1182" t="s">
        <v>212</v>
      </c>
      <c r="B1182" t="s">
        <v>2160</v>
      </c>
      <c r="C1182" t="s">
        <v>1882</v>
      </c>
      <c r="F1182" s="4">
        <v>82529</v>
      </c>
      <c r="I1182" s="4">
        <v>82529</v>
      </c>
      <c r="J1182">
        <v>0</v>
      </c>
      <c r="K1182" s="4">
        <v>0</v>
      </c>
    </row>
    <row r="1183" spans="1:11" x14ac:dyDescent="0.35">
      <c r="A1183" t="s">
        <v>212</v>
      </c>
      <c r="B1183" t="s">
        <v>2161</v>
      </c>
      <c r="C1183" t="s">
        <v>1883</v>
      </c>
      <c r="D1183" s="4">
        <v>14756</v>
      </c>
      <c r="I1183" s="4">
        <v>14756</v>
      </c>
      <c r="J1183" s="4">
        <v>14756</v>
      </c>
      <c r="K1183" s="4">
        <v>14756</v>
      </c>
    </row>
    <row r="1184" spans="1:11" x14ac:dyDescent="0.35">
      <c r="A1184" t="s">
        <v>212</v>
      </c>
      <c r="B1184" t="s">
        <v>2162</v>
      </c>
      <c r="C1184" t="s">
        <v>1884</v>
      </c>
      <c r="D1184" s="4">
        <v>13997</v>
      </c>
      <c r="I1184" s="4">
        <v>13997</v>
      </c>
      <c r="J1184" s="4">
        <v>13997</v>
      </c>
      <c r="K1184" s="4">
        <v>13997</v>
      </c>
    </row>
    <row r="1185" spans="1:11" x14ac:dyDescent="0.35">
      <c r="A1185" t="s">
        <v>212</v>
      </c>
      <c r="B1185" t="s">
        <v>2163</v>
      </c>
      <c r="D1185" s="4">
        <v>5647568</v>
      </c>
      <c r="F1185" s="4">
        <v>82529</v>
      </c>
      <c r="I1185" s="4">
        <v>5730097</v>
      </c>
      <c r="J1185" s="4">
        <v>5647568</v>
      </c>
      <c r="K1185" s="4">
        <v>5647568</v>
      </c>
    </row>
    <row r="1186" spans="1:11" x14ac:dyDescent="0.35">
      <c r="A1186" t="s">
        <v>212</v>
      </c>
      <c r="B1186" t="s">
        <v>2164</v>
      </c>
      <c r="C1186" t="s">
        <v>1886</v>
      </c>
      <c r="D1186" s="4">
        <v>141396</v>
      </c>
      <c r="I1186" s="4">
        <v>141396</v>
      </c>
      <c r="J1186" s="4">
        <v>141396</v>
      </c>
      <c r="K1186" s="4">
        <v>141396</v>
      </c>
    </row>
    <row r="1187" spans="1:11" x14ac:dyDescent="0.35">
      <c r="A1187" t="s">
        <v>212</v>
      </c>
      <c r="B1187" t="s">
        <v>2165</v>
      </c>
      <c r="D1187" s="4">
        <v>141396</v>
      </c>
      <c r="I1187" s="4">
        <v>141396</v>
      </c>
      <c r="J1187" s="4">
        <v>141396</v>
      </c>
      <c r="K1187" s="4">
        <v>141396</v>
      </c>
    </row>
    <row r="1188" spans="1:11" x14ac:dyDescent="0.35">
      <c r="A1188" t="s">
        <v>212</v>
      </c>
      <c r="B1188" t="s">
        <v>2183</v>
      </c>
      <c r="C1188" t="s">
        <v>1904</v>
      </c>
      <c r="D1188" s="4">
        <v>125000</v>
      </c>
      <c r="I1188" s="4">
        <v>125000</v>
      </c>
      <c r="J1188" s="4">
        <v>125000</v>
      </c>
      <c r="K1188" s="4">
        <v>125000</v>
      </c>
    </row>
    <row r="1189" spans="1:11" x14ac:dyDescent="0.35">
      <c r="A1189" t="s">
        <v>212</v>
      </c>
      <c r="B1189" t="s">
        <v>2166</v>
      </c>
      <c r="C1189" t="s">
        <v>1888</v>
      </c>
      <c r="H1189" s="4">
        <v>480000</v>
      </c>
      <c r="I1189" s="4">
        <v>480000</v>
      </c>
      <c r="J1189">
        <v>0</v>
      </c>
      <c r="K1189" s="4">
        <v>0</v>
      </c>
    </row>
    <row r="1190" spans="1:11" x14ac:dyDescent="0.35">
      <c r="A1190" t="s">
        <v>212</v>
      </c>
      <c r="B1190" t="s">
        <v>2167</v>
      </c>
      <c r="C1190" t="s">
        <v>1889</v>
      </c>
      <c r="H1190" s="4">
        <v>105000</v>
      </c>
      <c r="I1190" s="4">
        <v>105000</v>
      </c>
      <c r="J1190">
        <v>0</v>
      </c>
      <c r="K1190" s="4">
        <v>0</v>
      </c>
    </row>
    <row r="1191" spans="1:11" x14ac:dyDescent="0.35">
      <c r="A1191" t="s">
        <v>212</v>
      </c>
      <c r="B1191" t="s">
        <v>2168</v>
      </c>
      <c r="C1191" t="s">
        <v>1890</v>
      </c>
      <c r="H1191" s="4">
        <v>75000</v>
      </c>
      <c r="I1191" s="4">
        <v>75000</v>
      </c>
      <c r="J1191">
        <v>0</v>
      </c>
      <c r="K1191" s="4">
        <v>0</v>
      </c>
    </row>
    <row r="1192" spans="1:11" x14ac:dyDescent="0.35">
      <c r="A1192" t="s">
        <v>212</v>
      </c>
      <c r="B1192" t="s">
        <v>2169</v>
      </c>
      <c r="D1192" s="4">
        <v>125000</v>
      </c>
      <c r="H1192" s="4">
        <v>660000</v>
      </c>
      <c r="I1192" s="4">
        <v>785000</v>
      </c>
      <c r="J1192" s="4">
        <v>125000</v>
      </c>
      <c r="K1192" s="4">
        <v>125000</v>
      </c>
    </row>
    <row r="1193" spans="1:11" x14ac:dyDescent="0.35">
      <c r="A1193" t="s">
        <v>212</v>
      </c>
      <c r="B1193" t="s">
        <v>2170</v>
      </c>
      <c r="D1193" s="4">
        <v>34852574</v>
      </c>
      <c r="E1193" s="4">
        <v>4640695</v>
      </c>
      <c r="F1193" s="4">
        <v>7273499</v>
      </c>
      <c r="G1193" s="4">
        <v>137594</v>
      </c>
      <c r="H1193" s="4">
        <v>6890003</v>
      </c>
      <c r="I1193" s="4">
        <v>53794365</v>
      </c>
      <c r="J1193" s="4">
        <f>SUM(D1193,E1193)</f>
        <v>39493269</v>
      </c>
      <c r="K1193" s="4">
        <v>34852574</v>
      </c>
    </row>
    <row r="1194" spans="1:11" x14ac:dyDescent="0.35">
      <c r="A1194" t="s">
        <v>218</v>
      </c>
      <c r="B1194" t="s">
        <v>2118</v>
      </c>
      <c r="C1194" t="s">
        <v>1843</v>
      </c>
      <c r="D1194" s="4">
        <v>30894127</v>
      </c>
      <c r="E1194" s="4">
        <v>3619970</v>
      </c>
      <c r="I1194" s="4">
        <v>34514097</v>
      </c>
      <c r="J1194" s="4">
        <v>34514097</v>
      </c>
      <c r="K1194" s="4">
        <v>30894127</v>
      </c>
    </row>
    <row r="1195" spans="1:11" x14ac:dyDescent="0.35">
      <c r="A1195" t="s">
        <v>218</v>
      </c>
      <c r="B1195" t="s">
        <v>2119</v>
      </c>
      <c r="C1195" t="s">
        <v>1844</v>
      </c>
      <c r="D1195" s="4">
        <v>807892</v>
      </c>
      <c r="E1195" s="4">
        <v>108996</v>
      </c>
      <c r="G1195" s="4">
        <v>642534</v>
      </c>
      <c r="H1195" s="4">
        <v>1799159</v>
      </c>
      <c r="I1195" s="4">
        <v>3358581</v>
      </c>
      <c r="J1195" s="4">
        <v>916888</v>
      </c>
      <c r="K1195" s="4">
        <v>807892</v>
      </c>
    </row>
    <row r="1196" spans="1:11" x14ac:dyDescent="0.35">
      <c r="A1196" t="s">
        <v>218</v>
      </c>
      <c r="B1196" t="s">
        <v>2120</v>
      </c>
      <c r="C1196" t="s">
        <v>1845</v>
      </c>
      <c r="D1196" s="4">
        <v>2506119</v>
      </c>
      <c r="I1196" s="4">
        <v>2506119</v>
      </c>
      <c r="J1196" s="4">
        <v>2506119</v>
      </c>
      <c r="K1196" s="4">
        <v>2506119</v>
      </c>
    </row>
    <row r="1197" spans="1:11" x14ac:dyDescent="0.35">
      <c r="A1197" t="s">
        <v>218</v>
      </c>
      <c r="B1197" t="s">
        <v>2121</v>
      </c>
      <c r="D1197" s="4">
        <v>34208138</v>
      </c>
      <c r="E1197" s="4">
        <v>3728966</v>
      </c>
      <c r="G1197" s="4">
        <v>642534</v>
      </c>
      <c r="H1197" s="4">
        <v>1799159</v>
      </c>
      <c r="I1197" s="4">
        <v>40378797</v>
      </c>
      <c r="J1197" s="4">
        <v>37937104</v>
      </c>
      <c r="K1197" s="4">
        <v>34208138</v>
      </c>
    </row>
    <row r="1198" spans="1:11" x14ac:dyDescent="0.35">
      <c r="A1198" t="s">
        <v>218</v>
      </c>
      <c r="B1198" t="s">
        <v>2122</v>
      </c>
      <c r="C1198" t="s">
        <v>1846</v>
      </c>
      <c r="D1198" s="4">
        <v>12562592</v>
      </c>
      <c r="E1198" s="4">
        <v>1076706</v>
      </c>
      <c r="F1198" s="4">
        <v>4379888</v>
      </c>
      <c r="I1198" s="4">
        <v>18019187</v>
      </c>
      <c r="J1198" s="4">
        <v>13639298</v>
      </c>
      <c r="K1198" s="4">
        <v>12562592</v>
      </c>
    </row>
    <row r="1199" spans="1:11" x14ac:dyDescent="0.35">
      <c r="A1199" t="s">
        <v>218</v>
      </c>
      <c r="B1199" t="s">
        <v>2123</v>
      </c>
      <c r="C1199" t="s">
        <v>1847</v>
      </c>
      <c r="D1199" s="4">
        <v>10620990</v>
      </c>
      <c r="F1199" s="4">
        <v>608108</v>
      </c>
      <c r="I1199" s="4">
        <v>11229098</v>
      </c>
      <c r="J1199" s="4">
        <v>10620990</v>
      </c>
      <c r="K1199" s="4">
        <v>10620990</v>
      </c>
    </row>
    <row r="1200" spans="1:11" x14ac:dyDescent="0.35">
      <c r="A1200" t="s">
        <v>218</v>
      </c>
      <c r="B1200" t="s">
        <v>2124</v>
      </c>
      <c r="C1200" t="s">
        <v>1848</v>
      </c>
      <c r="D1200" s="4">
        <v>38375</v>
      </c>
      <c r="I1200" s="4">
        <v>38375</v>
      </c>
      <c r="J1200" s="4">
        <v>38375</v>
      </c>
      <c r="K1200" s="4">
        <v>38375</v>
      </c>
    </row>
    <row r="1201" spans="1:11" x14ac:dyDescent="0.35">
      <c r="A1201" t="s">
        <v>218</v>
      </c>
      <c r="B1201" t="s">
        <v>2125</v>
      </c>
      <c r="D1201" s="4">
        <v>23221957</v>
      </c>
      <c r="E1201" s="4">
        <v>1076706</v>
      </c>
      <c r="F1201" s="4">
        <v>4987996</v>
      </c>
      <c r="I1201" s="4">
        <v>29286660</v>
      </c>
      <c r="J1201" s="4">
        <v>24298663</v>
      </c>
      <c r="K1201" s="4">
        <v>23221957</v>
      </c>
    </row>
    <row r="1202" spans="1:11" x14ac:dyDescent="0.35">
      <c r="A1202" t="s">
        <v>218</v>
      </c>
      <c r="B1202" t="s">
        <v>2175</v>
      </c>
      <c r="C1202" t="s">
        <v>1896</v>
      </c>
      <c r="H1202" s="4">
        <v>98243</v>
      </c>
      <c r="I1202" s="4">
        <v>98243</v>
      </c>
      <c r="J1202">
        <v>0</v>
      </c>
      <c r="K1202" s="4">
        <v>0</v>
      </c>
    </row>
    <row r="1203" spans="1:11" x14ac:dyDescent="0.35">
      <c r="A1203" t="s">
        <v>218</v>
      </c>
      <c r="B1203" t="s">
        <v>2126</v>
      </c>
      <c r="C1203" t="s">
        <v>1850</v>
      </c>
      <c r="H1203" s="4">
        <v>4000000</v>
      </c>
      <c r="I1203" s="4">
        <v>4000000</v>
      </c>
      <c r="J1203">
        <v>0</v>
      </c>
      <c r="K1203" s="4">
        <v>0</v>
      </c>
    </row>
    <row r="1204" spans="1:11" x14ac:dyDescent="0.35">
      <c r="A1204" t="s">
        <v>218</v>
      </c>
      <c r="B1204" t="s">
        <v>2127</v>
      </c>
      <c r="H1204" s="4">
        <v>4098243</v>
      </c>
      <c r="I1204" s="4">
        <v>4098243</v>
      </c>
      <c r="J1204">
        <v>0</v>
      </c>
      <c r="K1204" s="4">
        <v>0</v>
      </c>
    </row>
    <row r="1205" spans="1:11" x14ac:dyDescent="0.35">
      <c r="A1205" t="s">
        <v>218</v>
      </c>
      <c r="B1205" t="s">
        <v>2128</v>
      </c>
      <c r="C1205" t="s">
        <v>1851</v>
      </c>
      <c r="D1205" s="4">
        <v>305776</v>
      </c>
      <c r="G1205" s="4">
        <v>399530</v>
      </c>
      <c r="I1205" s="4">
        <v>705306</v>
      </c>
      <c r="J1205" s="4">
        <v>305776</v>
      </c>
      <c r="K1205" s="4">
        <v>305776</v>
      </c>
    </row>
    <row r="1206" spans="1:11" x14ac:dyDescent="0.35">
      <c r="A1206" t="s">
        <v>218</v>
      </c>
      <c r="B1206" t="s">
        <v>2129</v>
      </c>
      <c r="C1206" t="s">
        <v>1852</v>
      </c>
      <c r="G1206" s="4">
        <v>2726</v>
      </c>
      <c r="I1206" s="4">
        <v>2726</v>
      </c>
      <c r="J1206">
        <v>0</v>
      </c>
      <c r="K1206" s="4">
        <v>0</v>
      </c>
    </row>
    <row r="1207" spans="1:11" x14ac:dyDescent="0.35">
      <c r="A1207" t="s">
        <v>218</v>
      </c>
      <c r="B1207" t="s">
        <v>2130</v>
      </c>
      <c r="C1207" t="s">
        <v>1853</v>
      </c>
      <c r="D1207" s="4">
        <v>5387</v>
      </c>
      <c r="G1207" s="4">
        <v>10922</v>
      </c>
      <c r="I1207" s="4">
        <v>16308</v>
      </c>
      <c r="J1207" s="4">
        <v>5387</v>
      </c>
      <c r="K1207" s="4">
        <v>5387</v>
      </c>
    </row>
    <row r="1208" spans="1:11" x14ac:dyDescent="0.35">
      <c r="A1208" t="s">
        <v>218</v>
      </c>
      <c r="B1208" t="s">
        <v>2172</v>
      </c>
      <c r="C1208" t="s">
        <v>1893</v>
      </c>
      <c r="F1208" s="4">
        <v>3584</v>
      </c>
      <c r="I1208" s="4">
        <v>3584</v>
      </c>
      <c r="J1208">
        <v>0</v>
      </c>
      <c r="K1208" s="4">
        <v>0</v>
      </c>
    </row>
    <row r="1209" spans="1:11" x14ac:dyDescent="0.35">
      <c r="A1209" t="s">
        <v>218</v>
      </c>
      <c r="B1209" t="s">
        <v>2131</v>
      </c>
      <c r="C1209" t="s">
        <v>1854</v>
      </c>
      <c r="D1209" s="4">
        <v>618690</v>
      </c>
      <c r="I1209" s="4">
        <v>618690</v>
      </c>
      <c r="J1209" s="4">
        <v>618690</v>
      </c>
      <c r="K1209" s="4">
        <v>618690</v>
      </c>
    </row>
    <row r="1210" spans="1:11" x14ac:dyDescent="0.35">
      <c r="A1210" t="s">
        <v>218</v>
      </c>
      <c r="B1210" t="s">
        <v>2132</v>
      </c>
      <c r="C1210" t="s">
        <v>1855</v>
      </c>
      <c r="D1210" s="4">
        <v>560726</v>
      </c>
      <c r="H1210" s="4">
        <v>95255</v>
      </c>
      <c r="I1210" s="4">
        <v>655981</v>
      </c>
      <c r="J1210" s="4">
        <v>560726</v>
      </c>
      <c r="K1210" s="4">
        <v>560726</v>
      </c>
    </row>
    <row r="1211" spans="1:11" x14ac:dyDescent="0.35">
      <c r="A1211" t="s">
        <v>218</v>
      </c>
      <c r="B1211" t="s">
        <v>2133</v>
      </c>
      <c r="C1211" t="s">
        <v>1856</v>
      </c>
      <c r="D1211" s="4">
        <v>29095</v>
      </c>
      <c r="I1211" s="4">
        <v>29095</v>
      </c>
      <c r="J1211" s="4">
        <v>29095</v>
      </c>
      <c r="K1211" s="4">
        <v>29095</v>
      </c>
    </row>
    <row r="1212" spans="1:11" x14ac:dyDescent="0.35">
      <c r="A1212" t="s">
        <v>218</v>
      </c>
      <c r="B1212" t="s">
        <v>2134</v>
      </c>
      <c r="C1212" t="s">
        <v>1857</v>
      </c>
      <c r="D1212" s="4">
        <v>82155</v>
      </c>
      <c r="I1212" s="4">
        <v>82155</v>
      </c>
      <c r="J1212" s="4">
        <v>82155</v>
      </c>
      <c r="K1212" s="4">
        <v>82155</v>
      </c>
    </row>
    <row r="1213" spans="1:11" x14ac:dyDescent="0.35">
      <c r="A1213" t="s">
        <v>218</v>
      </c>
      <c r="B1213" t="s">
        <v>2135</v>
      </c>
      <c r="C1213" t="s">
        <v>1858</v>
      </c>
      <c r="D1213" s="4">
        <v>32177</v>
      </c>
      <c r="E1213" s="4">
        <v>4022</v>
      </c>
      <c r="H1213" s="4">
        <v>13239</v>
      </c>
      <c r="I1213" s="4">
        <v>49438</v>
      </c>
      <c r="J1213" s="4">
        <v>36199</v>
      </c>
      <c r="K1213" s="4">
        <v>32177</v>
      </c>
    </row>
    <row r="1214" spans="1:11" x14ac:dyDescent="0.35">
      <c r="A1214" t="s">
        <v>218</v>
      </c>
      <c r="B1214" t="s">
        <v>2136</v>
      </c>
      <c r="C1214" t="s">
        <v>1859</v>
      </c>
      <c r="D1214" s="4">
        <v>332486</v>
      </c>
      <c r="E1214" s="4">
        <v>52141</v>
      </c>
      <c r="F1214" s="4">
        <v>105421</v>
      </c>
      <c r="H1214" s="4">
        <v>325003</v>
      </c>
      <c r="I1214" s="4">
        <v>815051</v>
      </c>
      <c r="J1214" s="4">
        <v>384627</v>
      </c>
      <c r="K1214" s="4">
        <v>332486</v>
      </c>
    </row>
    <row r="1215" spans="1:11" x14ac:dyDescent="0.35">
      <c r="A1215" t="s">
        <v>218</v>
      </c>
      <c r="B1215" t="s">
        <v>2137</v>
      </c>
      <c r="C1215" t="s">
        <v>1860</v>
      </c>
      <c r="D1215" s="4">
        <v>1630545</v>
      </c>
      <c r="E1215" s="4">
        <v>0</v>
      </c>
      <c r="H1215" s="4">
        <v>652218</v>
      </c>
      <c r="I1215" s="4">
        <v>2282764</v>
      </c>
      <c r="J1215" s="4">
        <v>1630545</v>
      </c>
      <c r="K1215" s="4">
        <v>1630545</v>
      </c>
    </row>
    <row r="1216" spans="1:11" x14ac:dyDescent="0.35">
      <c r="A1216" t="s">
        <v>218</v>
      </c>
      <c r="B1216" t="s">
        <v>2138</v>
      </c>
      <c r="C1216" t="s">
        <v>1861</v>
      </c>
      <c r="D1216" s="4">
        <v>64331</v>
      </c>
      <c r="G1216" s="4">
        <v>93039</v>
      </c>
      <c r="I1216" s="4">
        <v>157369</v>
      </c>
      <c r="J1216" s="4">
        <v>64331</v>
      </c>
      <c r="K1216" s="4">
        <v>64331</v>
      </c>
    </row>
    <row r="1217" spans="1:11" x14ac:dyDescent="0.35">
      <c r="A1217" t="s">
        <v>218</v>
      </c>
      <c r="B1217" t="s">
        <v>2139</v>
      </c>
      <c r="C1217" t="s">
        <v>1862</v>
      </c>
      <c r="D1217" s="4">
        <v>1025571</v>
      </c>
      <c r="E1217" s="4">
        <v>0</v>
      </c>
      <c r="H1217" s="4">
        <v>427321</v>
      </c>
      <c r="I1217" s="4">
        <v>1452893</v>
      </c>
      <c r="J1217" s="4">
        <v>1025571</v>
      </c>
      <c r="K1217" s="4">
        <v>1025571</v>
      </c>
    </row>
    <row r="1218" spans="1:11" x14ac:dyDescent="0.35">
      <c r="A1218" t="s">
        <v>218</v>
      </c>
      <c r="B1218" t="s">
        <v>2141</v>
      </c>
      <c r="D1218" s="4">
        <v>4686938</v>
      </c>
      <c r="E1218" s="4">
        <v>56163</v>
      </c>
      <c r="F1218" s="4">
        <v>109004</v>
      </c>
      <c r="G1218" s="4">
        <v>506216</v>
      </c>
      <c r="H1218" s="4">
        <v>1513037</v>
      </c>
      <c r="I1218" s="4">
        <v>6871359</v>
      </c>
      <c r="J1218" s="4">
        <v>4743101</v>
      </c>
      <c r="K1218" s="4">
        <v>4686938</v>
      </c>
    </row>
    <row r="1219" spans="1:11" x14ac:dyDescent="0.35">
      <c r="A1219" t="s">
        <v>218</v>
      </c>
      <c r="B1219" t="s">
        <v>2144</v>
      </c>
      <c r="C1219" t="s">
        <v>1866</v>
      </c>
      <c r="I1219" s="4">
        <v>0</v>
      </c>
      <c r="J1219">
        <v>0</v>
      </c>
      <c r="K1219" s="4">
        <v>0</v>
      </c>
    </row>
    <row r="1220" spans="1:11" x14ac:dyDescent="0.35">
      <c r="A1220" t="s">
        <v>218</v>
      </c>
      <c r="B1220" t="s">
        <v>2145</v>
      </c>
      <c r="C1220" t="s">
        <v>1867</v>
      </c>
      <c r="F1220" s="4">
        <v>49500</v>
      </c>
      <c r="H1220" s="4">
        <v>2441202</v>
      </c>
      <c r="I1220" s="4">
        <v>2490702</v>
      </c>
      <c r="J1220">
        <v>0</v>
      </c>
      <c r="K1220" s="4">
        <v>0</v>
      </c>
    </row>
    <row r="1221" spans="1:11" x14ac:dyDescent="0.35">
      <c r="A1221" t="s">
        <v>218</v>
      </c>
      <c r="B1221" t="s">
        <v>2146</v>
      </c>
      <c r="C1221" t="s">
        <v>1868</v>
      </c>
      <c r="D1221" s="4">
        <v>5819</v>
      </c>
      <c r="F1221" s="4">
        <v>231556</v>
      </c>
      <c r="H1221" s="4">
        <v>4351828</v>
      </c>
      <c r="I1221" s="4">
        <v>4589203</v>
      </c>
      <c r="J1221" s="4">
        <v>5819</v>
      </c>
      <c r="K1221" s="4">
        <v>5819</v>
      </c>
    </row>
    <row r="1222" spans="1:11" x14ac:dyDescent="0.35">
      <c r="A1222" t="s">
        <v>218</v>
      </c>
      <c r="B1222" t="s">
        <v>2173</v>
      </c>
      <c r="C1222" t="s">
        <v>1894</v>
      </c>
      <c r="D1222" s="4">
        <v>31591</v>
      </c>
      <c r="I1222" s="4">
        <v>31591</v>
      </c>
      <c r="J1222" s="4">
        <v>31591</v>
      </c>
      <c r="K1222" s="4">
        <v>31591</v>
      </c>
    </row>
    <row r="1223" spans="1:11" x14ac:dyDescent="0.35">
      <c r="A1223" t="s">
        <v>218</v>
      </c>
      <c r="B1223" t="s">
        <v>2147</v>
      </c>
      <c r="C1223" t="s">
        <v>1869</v>
      </c>
      <c r="H1223" s="4">
        <v>662400</v>
      </c>
      <c r="I1223" s="4">
        <v>662400</v>
      </c>
      <c r="J1223">
        <v>0</v>
      </c>
      <c r="K1223" s="4">
        <v>0</v>
      </c>
    </row>
    <row r="1224" spans="1:11" x14ac:dyDescent="0.35">
      <c r="A1224" t="s">
        <v>218</v>
      </c>
      <c r="B1224" t="s">
        <v>2148</v>
      </c>
      <c r="C1224" t="s">
        <v>1870</v>
      </c>
      <c r="D1224" s="4">
        <v>596</v>
      </c>
      <c r="E1224" s="4">
        <v>3245955</v>
      </c>
      <c r="H1224" s="4">
        <v>160000</v>
      </c>
      <c r="I1224" s="4">
        <v>3406551</v>
      </c>
      <c r="J1224" s="4">
        <v>3246551</v>
      </c>
      <c r="K1224" s="4">
        <v>596</v>
      </c>
    </row>
    <row r="1225" spans="1:11" x14ac:dyDescent="0.35">
      <c r="A1225" t="s">
        <v>218</v>
      </c>
      <c r="B1225" t="s">
        <v>2149</v>
      </c>
      <c r="C1225" t="s">
        <v>1871</v>
      </c>
      <c r="D1225" s="4">
        <v>6495000</v>
      </c>
      <c r="E1225" s="4">
        <v>61396</v>
      </c>
      <c r="G1225" s="4">
        <v>73845</v>
      </c>
      <c r="H1225" s="4">
        <v>29817</v>
      </c>
      <c r="I1225" s="4">
        <v>6660059</v>
      </c>
      <c r="J1225" s="4">
        <v>6556396</v>
      </c>
      <c r="K1225" s="4">
        <v>6495000</v>
      </c>
    </row>
    <row r="1226" spans="1:11" x14ac:dyDescent="0.35">
      <c r="A1226" t="s">
        <v>218</v>
      </c>
      <c r="B1226" t="s">
        <v>2150</v>
      </c>
      <c r="C1226" t="s">
        <v>1872</v>
      </c>
      <c r="D1226" s="4">
        <v>245000</v>
      </c>
      <c r="I1226" s="4">
        <v>245000</v>
      </c>
      <c r="J1226" s="4">
        <v>245000</v>
      </c>
      <c r="K1226" s="4">
        <v>245000</v>
      </c>
    </row>
    <row r="1227" spans="1:11" x14ac:dyDescent="0.35">
      <c r="A1227" t="s">
        <v>218</v>
      </c>
      <c r="B1227" t="s">
        <v>2153</v>
      </c>
      <c r="C1227" t="s">
        <v>1875</v>
      </c>
      <c r="H1227" s="4">
        <v>47659</v>
      </c>
      <c r="I1227" s="4">
        <v>47659</v>
      </c>
      <c r="J1227">
        <v>0</v>
      </c>
      <c r="K1227" s="4">
        <v>0</v>
      </c>
    </row>
    <row r="1228" spans="1:11" x14ac:dyDescent="0.35">
      <c r="A1228" t="s">
        <v>218</v>
      </c>
      <c r="B1228" t="s">
        <v>2154</v>
      </c>
      <c r="C1228" t="s">
        <v>1876</v>
      </c>
      <c r="H1228" s="4">
        <v>15120</v>
      </c>
      <c r="I1228" s="4">
        <v>15120</v>
      </c>
      <c r="J1228">
        <v>0</v>
      </c>
      <c r="K1228" s="4">
        <v>0</v>
      </c>
    </row>
    <row r="1229" spans="1:11" x14ac:dyDescent="0.35">
      <c r="A1229" t="s">
        <v>218</v>
      </c>
      <c r="B1229" t="s">
        <v>2155</v>
      </c>
      <c r="C1229" t="s">
        <v>1877</v>
      </c>
      <c r="D1229" s="4">
        <v>0</v>
      </c>
      <c r="I1229" s="4">
        <v>0</v>
      </c>
      <c r="J1229" s="4">
        <v>0</v>
      </c>
      <c r="K1229" s="4">
        <v>0</v>
      </c>
    </row>
    <row r="1230" spans="1:11" x14ac:dyDescent="0.35">
      <c r="A1230" t="s">
        <v>218</v>
      </c>
      <c r="B1230" t="s">
        <v>2156</v>
      </c>
      <c r="D1230" s="4">
        <v>6778006</v>
      </c>
      <c r="E1230" s="4">
        <v>3307351</v>
      </c>
      <c r="F1230" s="4">
        <v>281056</v>
      </c>
      <c r="G1230" s="4">
        <v>73845</v>
      </c>
      <c r="H1230" s="4">
        <v>7708027</v>
      </c>
      <c r="I1230" s="4">
        <v>18148286</v>
      </c>
      <c r="J1230" s="4">
        <v>10085357</v>
      </c>
      <c r="K1230" s="4">
        <v>6778006</v>
      </c>
    </row>
    <row r="1231" spans="1:11" x14ac:dyDescent="0.35">
      <c r="A1231" t="s">
        <v>218</v>
      </c>
      <c r="B1231" t="s">
        <v>2157</v>
      </c>
      <c r="C1231" t="s">
        <v>1879</v>
      </c>
      <c r="D1231" s="4">
        <v>3009228</v>
      </c>
      <c r="I1231" s="4">
        <v>3009228</v>
      </c>
      <c r="J1231" s="4">
        <v>3009228</v>
      </c>
      <c r="K1231" s="4">
        <v>3009228</v>
      </c>
    </row>
    <row r="1232" spans="1:11" x14ac:dyDescent="0.35">
      <c r="A1232" t="s">
        <v>218</v>
      </c>
      <c r="B1232" t="s">
        <v>2186</v>
      </c>
      <c r="C1232" t="s">
        <v>1907</v>
      </c>
      <c r="D1232" s="4">
        <v>1142</v>
      </c>
      <c r="I1232" s="4">
        <v>1142</v>
      </c>
      <c r="J1232" s="4">
        <v>1142</v>
      </c>
      <c r="K1232" s="4">
        <v>1142</v>
      </c>
    </row>
    <row r="1233" spans="1:11" x14ac:dyDescent="0.35">
      <c r="A1233" t="s">
        <v>218</v>
      </c>
      <c r="B1233" t="s">
        <v>2176</v>
      </c>
      <c r="C1233" t="s">
        <v>1897</v>
      </c>
      <c r="D1233" s="4">
        <v>1426</v>
      </c>
      <c r="I1233" s="4">
        <v>1426</v>
      </c>
      <c r="J1233" s="4">
        <v>1426</v>
      </c>
      <c r="K1233" s="4">
        <v>1426</v>
      </c>
    </row>
    <row r="1234" spans="1:11" x14ac:dyDescent="0.35">
      <c r="A1234" t="s">
        <v>218</v>
      </c>
      <c r="B1234" t="s">
        <v>2158</v>
      </c>
      <c r="C1234" t="s">
        <v>1880</v>
      </c>
      <c r="D1234" s="4">
        <v>1375507</v>
      </c>
      <c r="I1234" s="4">
        <v>1375507</v>
      </c>
      <c r="J1234" s="4">
        <v>1375507</v>
      </c>
      <c r="K1234" s="4">
        <v>1375507</v>
      </c>
    </row>
    <row r="1235" spans="1:11" x14ac:dyDescent="0.35">
      <c r="A1235" t="s">
        <v>218</v>
      </c>
      <c r="B1235" t="s">
        <v>2159</v>
      </c>
      <c r="C1235" t="s">
        <v>1881</v>
      </c>
      <c r="D1235" s="4">
        <v>463621</v>
      </c>
      <c r="I1235" s="4">
        <v>463621</v>
      </c>
      <c r="J1235" s="4">
        <v>463621</v>
      </c>
      <c r="K1235" s="4">
        <v>463621</v>
      </c>
    </row>
    <row r="1236" spans="1:11" x14ac:dyDescent="0.35">
      <c r="A1236" t="s">
        <v>218</v>
      </c>
      <c r="B1236" t="s">
        <v>2174</v>
      </c>
      <c r="C1236" t="s">
        <v>1895</v>
      </c>
      <c r="D1236" s="4">
        <v>103147</v>
      </c>
      <c r="I1236" s="4">
        <v>103147</v>
      </c>
      <c r="J1236" s="4">
        <v>103147</v>
      </c>
      <c r="K1236" s="4">
        <v>103147</v>
      </c>
    </row>
    <row r="1237" spans="1:11" x14ac:dyDescent="0.35">
      <c r="A1237" t="s">
        <v>218</v>
      </c>
      <c r="B1237" t="s">
        <v>2160</v>
      </c>
      <c r="C1237" t="s">
        <v>1882</v>
      </c>
      <c r="F1237" s="4">
        <v>440154</v>
      </c>
      <c r="I1237" s="4">
        <v>440154</v>
      </c>
      <c r="J1237">
        <v>0</v>
      </c>
      <c r="K1237" s="4">
        <v>0</v>
      </c>
    </row>
    <row r="1238" spans="1:11" x14ac:dyDescent="0.35">
      <c r="A1238" t="s">
        <v>218</v>
      </c>
      <c r="B1238" t="s">
        <v>2161</v>
      </c>
      <c r="C1238" t="s">
        <v>1883</v>
      </c>
      <c r="D1238" s="4">
        <v>194791</v>
      </c>
      <c r="I1238" s="4">
        <v>194791</v>
      </c>
      <c r="J1238" s="4">
        <v>194791</v>
      </c>
      <c r="K1238" s="4">
        <v>194791</v>
      </c>
    </row>
    <row r="1239" spans="1:11" x14ac:dyDescent="0.35">
      <c r="A1239" t="s">
        <v>218</v>
      </c>
      <c r="B1239" t="s">
        <v>2163</v>
      </c>
      <c r="D1239" s="4">
        <v>5148861</v>
      </c>
      <c r="F1239" s="4">
        <v>440154</v>
      </c>
      <c r="I1239" s="4">
        <v>5589016</v>
      </c>
      <c r="J1239" s="4">
        <v>5148861</v>
      </c>
      <c r="K1239" s="4">
        <v>5148861</v>
      </c>
    </row>
    <row r="1240" spans="1:11" x14ac:dyDescent="0.35">
      <c r="A1240" t="s">
        <v>218</v>
      </c>
      <c r="B1240" t="s">
        <v>2164</v>
      </c>
      <c r="C1240" t="s">
        <v>1886</v>
      </c>
      <c r="D1240" s="4">
        <v>193241</v>
      </c>
      <c r="I1240" s="4">
        <v>193241</v>
      </c>
      <c r="J1240" s="4">
        <v>193241</v>
      </c>
      <c r="K1240" s="4">
        <v>193241</v>
      </c>
    </row>
    <row r="1241" spans="1:11" x14ac:dyDescent="0.35">
      <c r="A1241" t="s">
        <v>218</v>
      </c>
      <c r="B1241" t="s">
        <v>2165</v>
      </c>
      <c r="D1241" s="4">
        <v>193241</v>
      </c>
      <c r="I1241" s="4">
        <v>193241</v>
      </c>
      <c r="J1241" s="4">
        <v>193241</v>
      </c>
      <c r="K1241" s="4">
        <v>193241</v>
      </c>
    </row>
    <row r="1242" spans="1:11" x14ac:dyDescent="0.35">
      <c r="A1242" t="s">
        <v>218</v>
      </c>
      <c r="B1242" t="s">
        <v>2166</v>
      </c>
      <c r="C1242" t="s">
        <v>1888</v>
      </c>
      <c r="H1242" s="4">
        <v>384000</v>
      </c>
      <c r="I1242" s="4">
        <v>384000</v>
      </c>
      <c r="J1242">
        <v>0</v>
      </c>
      <c r="K1242" s="4">
        <v>0</v>
      </c>
    </row>
    <row r="1243" spans="1:11" x14ac:dyDescent="0.35">
      <c r="A1243" t="s">
        <v>218</v>
      </c>
      <c r="B1243" t="s">
        <v>2180</v>
      </c>
      <c r="C1243" t="s">
        <v>1901</v>
      </c>
      <c r="E1243" s="4">
        <v>750000</v>
      </c>
      <c r="I1243" s="4">
        <v>750000</v>
      </c>
      <c r="J1243">
        <v>750000</v>
      </c>
      <c r="K1243" s="4">
        <v>0</v>
      </c>
    </row>
    <row r="1244" spans="1:11" x14ac:dyDescent="0.35">
      <c r="A1244" t="s">
        <v>218</v>
      </c>
      <c r="B1244" t="s">
        <v>2167</v>
      </c>
      <c r="C1244" t="s">
        <v>1889</v>
      </c>
      <c r="E1244" s="4">
        <v>682500</v>
      </c>
      <c r="I1244" s="4">
        <v>682500</v>
      </c>
      <c r="J1244">
        <v>682500</v>
      </c>
      <c r="K1244" s="4">
        <v>0</v>
      </c>
    </row>
    <row r="1245" spans="1:11" x14ac:dyDescent="0.35">
      <c r="A1245" t="s">
        <v>218</v>
      </c>
      <c r="B1245" t="s">
        <v>2168</v>
      </c>
      <c r="C1245" t="s">
        <v>1890</v>
      </c>
      <c r="E1245" s="4">
        <v>300000</v>
      </c>
      <c r="I1245" s="4">
        <v>300000</v>
      </c>
      <c r="J1245">
        <v>300000</v>
      </c>
      <c r="K1245" s="4">
        <v>0</v>
      </c>
    </row>
    <row r="1246" spans="1:11" x14ac:dyDescent="0.35">
      <c r="A1246" t="s">
        <v>218</v>
      </c>
      <c r="B1246" t="s">
        <v>2181</v>
      </c>
      <c r="C1246" t="s">
        <v>1902</v>
      </c>
      <c r="E1246" s="4">
        <v>1500000</v>
      </c>
      <c r="I1246" s="4">
        <v>1500000</v>
      </c>
      <c r="J1246">
        <v>1500000</v>
      </c>
      <c r="K1246" s="4">
        <v>0</v>
      </c>
    </row>
    <row r="1247" spans="1:11" x14ac:dyDescent="0.35">
      <c r="A1247" t="s">
        <v>218</v>
      </c>
      <c r="B1247" t="s">
        <v>2169</v>
      </c>
      <c r="E1247" s="4">
        <v>3232500</v>
      </c>
      <c r="H1247" s="4">
        <v>384000</v>
      </c>
      <c r="I1247" s="4">
        <v>3616500</v>
      </c>
      <c r="J1247">
        <v>3232500</v>
      </c>
      <c r="K1247" s="4">
        <v>0</v>
      </c>
    </row>
    <row r="1248" spans="1:11" x14ac:dyDescent="0.35">
      <c r="A1248" t="s">
        <v>218</v>
      </c>
      <c r="B1248" t="s">
        <v>2170</v>
      </c>
      <c r="D1248" s="4">
        <v>74237143</v>
      </c>
      <c r="E1248" s="4">
        <v>11401686</v>
      </c>
      <c r="F1248" s="4">
        <v>5818211</v>
      </c>
      <c r="G1248" s="4">
        <v>1222595</v>
      </c>
      <c r="H1248" s="4">
        <v>15502466</v>
      </c>
      <c r="I1248" s="4">
        <v>108182101</v>
      </c>
      <c r="J1248" s="4">
        <f>SUM(D1248,E1248)</f>
        <v>85638829</v>
      </c>
      <c r="K1248" s="4">
        <v>74237143</v>
      </c>
    </row>
    <row r="1249" spans="1:11" x14ac:dyDescent="0.35">
      <c r="A1249" t="s">
        <v>226</v>
      </c>
      <c r="B1249" t="s">
        <v>2118</v>
      </c>
      <c r="C1249" t="s">
        <v>1843</v>
      </c>
      <c r="D1249" s="4">
        <v>111237928</v>
      </c>
      <c r="E1249" s="4">
        <v>14231539</v>
      </c>
      <c r="F1249" s="4">
        <v>54769400</v>
      </c>
      <c r="I1249" s="4">
        <v>180238867</v>
      </c>
      <c r="J1249" s="4">
        <v>125469467</v>
      </c>
      <c r="K1249" s="4">
        <v>111237928</v>
      </c>
    </row>
    <row r="1250" spans="1:11" x14ac:dyDescent="0.35">
      <c r="A1250" t="s">
        <v>226</v>
      </c>
      <c r="B1250" t="s">
        <v>2119</v>
      </c>
      <c r="C1250" t="s">
        <v>1844</v>
      </c>
      <c r="D1250" s="4">
        <v>17586026</v>
      </c>
      <c r="E1250" s="4">
        <v>294980</v>
      </c>
      <c r="F1250" s="4">
        <v>221054</v>
      </c>
      <c r="G1250" s="4">
        <v>107100</v>
      </c>
      <c r="H1250" s="4">
        <v>540285</v>
      </c>
      <c r="I1250" s="4">
        <v>18749446</v>
      </c>
      <c r="J1250" s="4">
        <v>17881006</v>
      </c>
      <c r="K1250" s="4">
        <v>17586026</v>
      </c>
    </row>
    <row r="1251" spans="1:11" x14ac:dyDescent="0.35">
      <c r="A1251" t="s">
        <v>226</v>
      </c>
      <c r="B1251" t="s">
        <v>2120</v>
      </c>
      <c r="C1251" t="s">
        <v>1845</v>
      </c>
      <c r="D1251" s="4">
        <v>12519983</v>
      </c>
      <c r="I1251" s="4">
        <v>12519983</v>
      </c>
      <c r="J1251" s="4">
        <v>12519983</v>
      </c>
      <c r="K1251" s="4">
        <v>12519983</v>
      </c>
    </row>
    <row r="1252" spans="1:11" x14ac:dyDescent="0.35">
      <c r="A1252" t="s">
        <v>226</v>
      </c>
      <c r="B1252" t="s">
        <v>2121</v>
      </c>
      <c r="D1252" s="4">
        <v>141343937</v>
      </c>
      <c r="E1252" s="4">
        <v>14526519</v>
      </c>
      <c r="F1252" s="4">
        <v>54990454</v>
      </c>
      <c r="G1252" s="4">
        <v>107100</v>
      </c>
      <c r="H1252" s="4">
        <v>540285</v>
      </c>
      <c r="I1252" s="4">
        <v>211508295</v>
      </c>
      <c r="J1252" s="4">
        <v>155870456</v>
      </c>
      <c r="K1252" s="4">
        <v>141343937</v>
      </c>
    </row>
    <row r="1253" spans="1:11" x14ac:dyDescent="0.35">
      <c r="A1253" t="s">
        <v>226</v>
      </c>
      <c r="B1253" t="s">
        <v>2122</v>
      </c>
      <c r="C1253" t="s">
        <v>1846</v>
      </c>
      <c r="D1253" s="4">
        <v>65080208</v>
      </c>
      <c r="H1253" s="4">
        <v>18124754</v>
      </c>
      <c r="I1253" s="4">
        <v>83204961</v>
      </c>
      <c r="J1253" s="4">
        <v>65080208</v>
      </c>
      <c r="K1253" s="4">
        <v>65080208</v>
      </c>
    </row>
    <row r="1254" spans="1:11" x14ac:dyDescent="0.35">
      <c r="A1254" t="s">
        <v>226</v>
      </c>
      <c r="B1254" t="s">
        <v>2123</v>
      </c>
      <c r="C1254" t="s">
        <v>1847</v>
      </c>
      <c r="D1254" s="4">
        <v>46915990</v>
      </c>
      <c r="F1254" s="4">
        <v>2229730</v>
      </c>
      <c r="I1254" s="4">
        <v>49145720</v>
      </c>
      <c r="J1254" s="4">
        <v>46915990</v>
      </c>
      <c r="K1254" s="4">
        <v>46915990</v>
      </c>
    </row>
    <row r="1255" spans="1:11" x14ac:dyDescent="0.35">
      <c r="A1255" t="s">
        <v>226</v>
      </c>
      <c r="B1255" t="s">
        <v>2124</v>
      </c>
      <c r="C1255" t="s">
        <v>1848</v>
      </c>
      <c r="D1255" s="4">
        <v>414133</v>
      </c>
      <c r="I1255" s="4">
        <v>414133</v>
      </c>
      <c r="J1255" s="4">
        <v>414133</v>
      </c>
      <c r="K1255" s="4">
        <v>414133</v>
      </c>
    </row>
    <row r="1256" spans="1:11" x14ac:dyDescent="0.35">
      <c r="A1256" t="s">
        <v>226</v>
      </c>
      <c r="B1256" t="s">
        <v>2125</v>
      </c>
      <c r="D1256" s="4">
        <v>112410331</v>
      </c>
      <c r="F1256" s="4">
        <v>2229730</v>
      </c>
      <c r="H1256" s="4">
        <v>18124754</v>
      </c>
      <c r="I1256" s="4">
        <v>132764815</v>
      </c>
      <c r="J1256" s="4">
        <v>112410331</v>
      </c>
      <c r="K1256" s="4">
        <v>112410331</v>
      </c>
    </row>
    <row r="1257" spans="1:11" x14ac:dyDescent="0.35">
      <c r="A1257" t="s">
        <v>226</v>
      </c>
      <c r="B1257" t="s">
        <v>2126</v>
      </c>
      <c r="C1257" t="s">
        <v>1850</v>
      </c>
      <c r="E1257" s="4">
        <v>24000000</v>
      </c>
      <c r="F1257" s="4">
        <v>3200000</v>
      </c>
      <c r="I1257" s="4">
        <v>27200000</v>
      </c>
      <c r="J1257">
        <v>24000000</v>
      </c>
      <c r="K1257" s="4">
        <v>0</v>
      </c>
    </row>
    <row r="1258" spans="1:11" x14ac:dyDescent="0.35">
      <c r="A1258" t="s">
        <v>226</v>
      </c>
      <c r="B1258" t="s">
        <v>2127</v>
      </c>
      <c r="E1258" s="4">
        <v>24000000</v>
      </c>
      <c r="F1258" s="4">
        <v>3200000</v>
      </c>
      <c r="I1258" s="4">
        <v>27200000</v>
      </c>
      <c r="J1258">
        <v>24000000</v>
      </c>
      <c r="K1258" s="4">
        <v>0</v>
      </c>
    </row>
    <row r="1259" spans="1:11" x14ac:dyDescent="0.35">
      <c r="A1259" t="s">
        <v>226</v>
      </c>
      <c r="B1259" t="s">
        <v>2128</v>
      </c>
      <c r="C1259" t="s">
        <v>1851</v>
      </c>
      <c r="D1259" s="4">
        <v>2513665</v>
      </c>
      <c r="I1259" s="4">
        <v>2513665</v>
      </c>
      <c r="J1259" s="4">
        <v>2513665</v>
      </c>
      <c r="K1259" s="4">
        <v>2513665</v>
      </c>
    </row>
    <row r="1260" spans="1:11" x14ac:dyDescent="0.35">
      <c r="A1260" t="s">
        <v>226</v>
      </c>
      <c r="B1260" t="s">
        <v>2129</v>
      </c>
      <c r="C1260" t="s">
        <v>1852</v>
      </c>
      <c r="D1260" s="4">
        <v>32711</v>
      </c>
      <c r="F1260" s="4">
        <v>13630</v>
      </c>
      <c r="I1260" s="4">
        <v>46340</v>
      </c>
      <c r="J1260" s="4">
        <v>32711</v>
      </c>
      <c r="K1260" s="4">
        <v>32711</v>
      </c>
    </row>
    <row r="1261" spans="1:11" x14ac:dyDescent="0.35">
      <c r="A1261" t="s">
        <v>226</v>
      </c>
      <c r="B1261" t="s">
        <v>2130</v>
      </c>
      <c r="C1261" t="s">
        <v>1853</v>
      </c>
      <c r="D1261" s="4">
        <v>28621</v>
      </c>
      <c r="F1261" s="4">
        <v>10922</v>
      </c>
      <c r="G1261" s="4">
        <v>21843</v>
      </c>
      <c r="I1261" s="4">
        <v>61386</v>
      </c>
      <c r="J1261" s="4">
        <v>28621</v>
      </c>
      <c r="K1261" s="4">
        <v>28621</v>
      </c>
    </row>
    <row r="1262" spans="1:11" x14ac:dyDescent="0.35">
      <c r="A1262" t="s">
        <v>226</v>
      </c>
      <c r="B1262" t="s">
        <v>2172</v>
      </c>
      <c r="C1262" t="s">
        <v>1893</v>
      </c>
      <c r="D1262" s="4">
        <v>7167</v>
      </c>
      <c r="F1262" s="4">
        <v>1195</v>
      </c>
      <c r="G1262" s="4">
        <v>1195</v>
      </c>
      <c r="I1262" s="4">
        <v>9556</v>
      </c>
      <c r="J1262" s="4">
        <v>7167</v>
      </c>
      <c r="K1262" s="4">
        <v>7167</v>
      </c>
    </row>
    <row r="1263" spans="1:11" x14ac:dyDescent="0.35">
      <c r="A1263" t="s">
        <v>226</v>
      </c>
      <c r="B1263" t="s">
        <v>2131</v>
      </c>
      <c r="C1263" t="s">
        <v>1854</v>
      </c>
      <c r="D1263" s="4">
        <v>2084717</v>
      </c>
      <c r="I1263" s="4">
        <v>2084717</v>
      </c>
      <c r="J1263" s="4">
        <v>2084717</v>
      </c>
      <c r="K1263" s="4">
        <v>2084717</v>
      </c>
    </row>
    <row r="1264" spans="1:11" x14ac:dyDescent="0.35">
      <c r="A1264" t="s">
        <v>226</v>
      </c>
      <c r="B1264" t="s">
        <v>2132</v>
      </c>
      <c r="C1264" t="s">
        <v>1855</v>
      </c>
      <c r="D1264" s="4">
        <v>1442760</v>
      </c>
      <c r="H1264" s="4">
        <v>125462</v>
      </c>
      <c r="I1264" s="4">
        <v>1568221</v>
      </c>
      <c r="J1264" s="4">
        <v>1442760</v>
      </c>
      <c r="K1264" s="4">
        <v>1442760</v>
      </c>
    </row>
    <row r="1265" spans="1:11" x14ac:dyDescent="0.35">
      <c r="A1265" t="s">
        <v>226</v>
      </c>
      <c r="B1265" t="s">
        <v>2133</v>
      </c>
      <c r="C1265" t="s">
        <v>1856</v>
      </c>
      <c r="D1265" s="4">
        <v>104371</v>
      </c>
      <c r="E1265" s="4">
        <v>16982</v>
      </c>
      <c r="I1265" s="4">
        <v>121353</v>
      </c>
      <c r="J1265" s="4">
        <v>121353</v>
      </c>
      <c r="K1265" s="4">
        <v>104371</v>
      </c>
    </row>
    <row r="1266" spans="1:11" x14ac:dyDescent="0.35">
      <c r="A1266" t="s">
        <v>226</v>
      </c>
      <c r="B1266" t="s">
        <v>2134</v>
      </c>
      <c r="C1266" t="s">
        <v>1857</v>
      </c>
      <c r="D1266" s="4">
        <v>92339</v>
      </c>
      <c r="I1266" s="4">
        <v>92339</v>
      </c>
      <c r="J1266" s="4">
        <v>92339</v>
      </c>
      <c r="K1266" s="4">
        <v>92339</v>
      </c>
    </row>
    <row r="1267" spans="1:11" x14ac:dyDescent="0.35">
      <c r="A1267" t="s">
        <v>226</v>
      </c>
      <c r="B1267" t="s">
        <v>2193</v>
      </c>
      <c r="C1267" t="s">
        <v>1914</v>
      </c>
      <c r="G1267" s="4">
        <v>45410</v>
      </c>
      <c r="I1267" s="4">
        <v>45410</v>
      </c>
      <c r="J1267">
        <v>0</v>
      </c>
      <c r="K1267" s="4">
        <v>0</v>
      </c>
    </row>
    <row r="1268" spans="1:11" x14ac:dyDescent="0.35">
      <c r="A1268" t="s">
        <v>226</v>
      </c>
      <c r="B1268" t="s">
        <v>2135</v>
      </c>
      <c r="C1268" t="s">
        <v>1858</v>
      </c>
      <c r="D1268" s="4">
        <v>104239</v>
      </c>
      <c r="E1268" s="4">
        <v>4022</v>
      </c>
      <c r="H1268" s="4">
        <v>10390</v>
      </c>
      <c r="I1268" s="4">
        <v>118651</v>
      </c>
      <c r="J1268" s="4">
        <v>108261</v>
      </c>
      <c r="K1268" s="4">
        <v>104239</v>
      </c>
    </row>
    <row r="1269" spans="1:11" x14ac:dyDescent="0.35">
      <c r="A1269" t="s">
        <v>226</v>
      </c>
      <c r="B1269" t="s">
        <v>2136</v>
      </c>
      <c r="C1269" t="s">
        <v>1859</v>
      </c>
      <c r="D1269" s="4">
        <v>1756704</v>
      </c>
      <c r="E1269" s="4">
        <v>25000</v>
      </c>
      <c r="F1269" s="4">
        <v>105421</v>
      </c>
      <c r="G1269" s="4">
        <v>235845</v>
      </c>
      <c r="H1269" s="4">
        <v>299162</v>
      </c>
      <c r="I1269" s="4">
        <v>2422131</v>
      </c>
      <c r="J1269" s="4">
        <v>1781704</v>
      </c>
      <c r="K1269" s="4">
        <v>1756704</v>
      </c>
    </row>
    <row r="1270" spans="1:11" x14ac:dyDescent="0.35">
      <c r="A1270" t="s">
        <v>226</v>
      </c>
      <c r="B1270" t="s">
        <v>2194</v>
      </c>
      <c r="C1270" t="s">
        <v>1915</v>
      </c>
      <c r="H1270" s="4">
        <v>5</v>
      </c>
      <c r="I1270" s="4">
        <v>5</v>
      </c>
      <c r="J1270">
        <v>0</v>
      </c>
      <c r="K1270" s="4">
        <v>0</v>
      </c>
    </row>
    <row r="1271" spans="1:11" x14ac:dyDescent="0.35">
      <c r="A1271" t="s">
        <v>226</v>
      </c>
      <c r="B1271" t="s">
        <v>2137</v>
      </c>
      <c r="C1271" t="s">
        <v>1860</v>
      </c>
      <c r="D1271" s="4">
        <v>3043685</v>
      </c>
      <c r="E1271" s="4">
        <v>326109</v>
      </c>
      <c r="I1271" s="4">
        <v>3369794</v>
      </c>
      <c r="J1271" s="4">
        <v>3369794</v>
      </c>
      <c r="K1271" s="4">
        <v>3043685</v>
      </c>
    </row>
    <row r="1272" spans="1:11" x14ac:dyDescent="0.35">
      <c r="A1272" t="s">
        <v>226</v>
      </c>
      <c r="B1272" t="s">
        <v>2138</v>
      </c>
      <c r="C1272" t="s">
        <v>1861</v>
      </c>
      <c r="D1272" s="4">
        <v>1524526</v>
      </c>
      <c r="I1272" s="4">
        <v>1524526</v>
      </c>
      <c r="J1272" s="4">
        <v>1524526</v>
      </c>
      <c r="K1272" s="4">
        <v>1524526</v>
      </c>
    </row>
    <row r="1273" spans="1:11" x14ac:dyDescent="0.35">
      <c r="A1273" t="s">
        <v>226</v>
      </c>
      <c r="B1273" t="s">
        <v>2139</v>
      </c>
      <c r="C1273" t="s">
        <v>1862</v>
      </c>
      <c r="D1273" s="4">
        <v>2562862</v>
      </c>
      <c r="E1273" s="4">
        <v>427203</v>
      </c>
      <c r="I1273" s="4">
        <v>2990065</v>
      </c>
      <c r="J1273" s="4">
        <v>2990065</v>
      </c>
      <c r="K1273" s="4">
        <v>2562862</v>
      </c>
    </row>
    <row r="1274" spans="1:11" x14ac:dyDescent="0.35">
      <c r="A1274" t="s">
        <v>226</v>
      </c>
      <c r="B1274" t="s">
        <v>2140</v>
      </c>
      <c r="C1274" t="s">
        <v>1863</v>
      </c>
      <c r="H1274" s="4">
        <v>31120</v>
      </c>
      <c r="I1274" s="4">
        <v>31120</v>
      </c>
      <c r="J1274">
        <v>0</v>
      </c>
      <c r="K1274" s="4">
        <v>0</v>
      </c>
    </row>
    <row r="1275" spans="1:11" x14ac:dyDescent="0.35">
      <c r="A1275" t="s">
        <v>226</v>
      </c>
      <c r="B1275" t="s">
        <v>2141</v>
      </c>
      <c r="D1275" s="4">
        <v>15298367</v>
      </c>
      <c r="E1275" s="4">
        <v>799316</v>
      </c>
      <c r="F1275" s="4">
        <v>131166</v>
      </c>
      <c r="G1275" s="4">
        <v>304293</v>
      </c>
      <c r="H1275" s="4">
        <v>466138</v>
      </c>
      <c r="I1275" s="4">
        <v>16999281</v>
      </c>
      <c r="J1275" s="4">
        <v>16097683</v>
      </c>
      <c r="K1275" s="4">
        <v>15298367</v>
      </c>
    </row>
    <row r="1276" spans="1:11" x14ac:dyDescent="0.35">
      <c r="A1276" t="s">
        <v>226</v>
      </c>
      <c r="B1276" t="s">
        <v>2142</v>
      </c>
      <c r="C1276" t="s">
        <v>1864</v>
      </c>
      <c r="F1276" s="4">
        <v>11158</v>
      </c>
      <c r="I1276" s="4">
        <v>11158</v>
      </c>
      <c r="J1276">
        <v>0</v>
      </c>
      <c r="K1276" s="4">
        <v>0</v>
      </c>
    </row>
    <row r="1277" spans="1:11" x14ac:dyDescent="0.35">
      <c r="A1277" t="s">
        <v>226</v>
      </c>
      <c r="B1277" t="s">
        <v>2143</v>
      </c>
      <c r="C1277" t="s">
        <v>1865</v>
      </c>
      <c r="D1277" s="4">
        <v>1905</v>
      </c>
      <c r="G1277" s="4">
        <v>21597</v>
      </c>
      <c r="I1277" s="4">
        <v>23503</v>
      </c>
      <c r="J1277" s="4">
        <v>1905</v>
      </c>
      <c r="K1277" s="4">
        <v>1905</v>
      </c>
    </row>
    <row r="1278" spans="1:11" x14ac:dyDescent="0.35">
      <c r="A1278" t="s">
        <v>226</v>
      </c>
      <c r="B1278" t="s">
        <v>2144</v>
      </c>
      <c r="C1278" t="s">
        <v>1866</v>
      </c>
      <c r="I1278" s="4">
        <v>0</v>
      </c>
      <c r="J1278">
        <v>0</v>
      </c>
      <c r="K1278" s="4">
        <v>0</v>
      </c>
    </row>
    <row r="1279" spans="1:11" x14ac:dyDescent="0.35">
      <c r="A1279" t="s">
        <v>226</v>
      </c>
      <c r="B1279" t="s">
        <v>2145</v>
      </c>
      <c r="C1279" t="s">
        <v>1867</v>
      </c>
      <c r="D1279" s="4">
        <v>3200000</v>
      </c>
      <c r="F1279" s="4">
        <v>200000</v>
      </c>
      <c r="G1279" s="4">
        <v>2710238</v>
      </c>
      <c r="H1279" s="4">
        <v>6576026</v>
      </c>
      <c r="I1279" s="4">
        <v>12686264</v>
      </c>
      <c r="J1279" s="4">
        <v>3200000</v>
      </c>
      <c r="K1279" s="4">
        <v>3200000</v>
      </c>
    </row>
    <row r="1280" spans="1:11" x14ac:dyDescent="0.35">
      <c r="A1280" t="s">
        <v>226</v>
      </c>
      <c r="B1280" t="s">
        <v>2146</v>
      </c>
      <c r="C1280" t="s">
        <v>1868</v>
      </c>
      <c r="D1280" s="4">
        <v>3113</v>
      </c>
      <c r="E1280" s="4">
        <v>5259</v>
      </c>
      <c r="F1280" s="4">
        <v>99927</v>
      </c>
      <c r="H1280" s="4">
        <v>9632594</v>
      </c>
      <c r="I1280" s="4">
        <v>9740894</v>
      </c>
      <c r="J1280" s="4">
        <v>8372</v>
      </c>
      <c r="K1280" s="4">
        <v>3113</v>
      </c>
    </row>
    <row r="1281" spans="1:11" x14ac:dyDescent="0.35">
      <c r="A1281" t="s">
        <v>226</v>
      </c>
      <c r="B1281" t="s">
        <v>2173</v>
      </c>
      <c r="C1281" t="s">
        <v>1894</v>
      </c>
      <c r="D1281" s="4">
        <v>32331</v>
      </c>
      <c r="I1281" s="4">
        <v>32331</v>
      </c>
      <c r="J1281" s="4">
        <v>32331</v>
      </c>
      <c r="K1281" s="4">
        <v>32331</v>
      </c>
    </row>
    <row r="1282" spans="1:11" x14ac:dyDescent="0.35">
      <c r="A1282" t="s">
        <v>226</v>
      </c>
      <c r="B1282" t="s">
        <v>2147</v>
      </c>
      <c r="C1282" t="s">
        <v>1869</v>
      </c>
      <c r="H1282" s="4">
        <v>3239040</v>
      </c>
      <c r="I1282" s="4">
        <v>3239040</v>
      </c>
      <c r="J1282">
        <v>0</v>
      </c>
      <c r="K1282" s="4">
        <v>0</v>
      </c>
    </row>
    <row r="1283" spans="1:11" x14ac:dyDescent="0.35">
      <c r="A1283" t="s">
        <v>226</v>
      </c>
      <c r="B1283" t="s">
        <v>2148</v>
      </c>
      <c r="C1283" t="s">
        <v>1870</v>
      </c>
      <c r="D1283" s="4">
        <v>20914</v>
      </c>
      <c r="E1283" s="4">
        <v>4240596</v>
      </c>
      <c r="F1283" s="4">
        <v>463798</v>
      </c>
      <c r="G1283" s="4">
        <v>40035</v>
      </c>
      <c r="I1283" s="4">
        <v>4765343</v>
      </c>
      <c r="J1283" s="4">
        <v>4261510</v>
      </c>
      <c r="K1283" s="4">
        <v>20914</v>
      </c>
    </row>
    <row r="1284" spans="1:11" x14ac:dyDescent="0.35">
      <c r="A1284" t="s">
        <v>226</v>
      </c>
      <c r="B1284" t="s">
        <v>2149</v>
      </c>
      <c r="C1284" t="s">
        <v>1871</v>
      </c>
      <c r="D1284" s="4">
        <v>40720467</v>
      </c>
      <c r="E1284" s="4">
        <v>85470</v>
      </c>
      <c r="G1284" s="4">
        <v>73845</v>
      </c>
      <c r="I1284" s="4">
        <v>40879783</v>
      </c>
      <c r="J1284" s="4">
        <v>40805937</v>
      </c>
      <c r="K1284" s="4">
        <v>40720467</v>
      </c>
    </row>
    <row r="1285" spans="1:11" x14ac:dyDescent="0.35">
      <c r="A1285" t="s">
        <v>226</v>
      </c>
      <c r="B1285" t="s">
        <v>2150</v>
      </c>
      <c r="C1285" t="s">
        <v>1872</v>
      </c>
      <c r="F1285" s="4">
        <v>833000</v>
      </c>
      <c r="I1285" s="4">
        <v>833000</v>
      </c>
      <c r="J1285">
        <v>0</v>
      </c>
      <c r="K1285" s="4">
        <v>0</v>
      </c>
    </row>
    <row r="1286" spans="1:11" x14ac:dyDescent="0.35">
      <c r="A1286" t="s">
        <v>226</v>
      </c>
      <c r="B1286" t="s">
        <v>2153</v>
      </c>
      <c r="C1286" t="s">
        <v>1875</v>
      </c>
      <c r="H1286" s="4">
        <v>106943</v>
      </c>
      <c r="I1286" s="4">
        <v>106943</v>
      </c>
      <c r="J1286">
        <v>0</v>
      </c>
      <c r="K1286" s="4">
        <v>0</v>
      </c>
    </row>
    <row r="1287" spans="1:11" x14ac:dyDescent="0.35">
      <c r="A1287" t="s">
        <v>226</v>
      </c>
      <c r="B1287" t="s">
        <v>2154</v>
      </c>
      <c r="C1287" t="s">
        <v>1876</v>
      </c>
      <c r="H1287" s="4">
        <v>855624</v>
      </c>
      <c r="I1287" s="4">
        <v>855624</v>
      </c>
      <c r="J1287">
        <v>0</v>
      </c>
      <c r="K1287" s="4">
        <v>0</v>
      </c>
    </row>
    <row r="1288" spans="1:11" x14ac:dyDescent="0.35">
      <c r="A1288" t="s">
        <v>226</v>
      </c>
      <c r="B1288" t="s">
        <v>2155</v>
      </c>
      <c r="C1288" t="s">
        <v>1877</v>
      </c>
      <c r="D1288" s="4">
        <v>8542</v>
      </c>
      <c r="I1288" s="4">
        <v>8542</v>
      </c>
      <c r="J1288" s="4">
        <v>8542</v>
      </c>
      <c r="K1288" s="4">
        <v>8542</v>
      </c>
    </row>
    <row r="1289" spans="1:11" x14ac:dyDescent="0.35">
      <c r="A1289" t="s">
        <v>226</v>
      </c>
      <c r="B1289" t="s">
        <v>2156</v>
      </c>
      <c r="D1289" s="4">
        <v>43987272</v>
      </c>
      <c r="E1289" s="4">
        <v>4331325</v>
      </c>
      <c r="F1289" s="4">
        <v>1607883</v>
      </c>
      <c r="G1289" s="4">
        <v>2845716</v>
      </c>
      <c r="H1289" s="4">
        <v>20410227</v>
      </c>
      <c r="I1289" s="4">
        <v>73182423</v>
      </c>
      <c r="J1289" s="4">
        <v>48318597</v>
      </c>
      <c r="K1289" s="4">
        <v>43987272</v>
      </c>
    </row>
    <row r="1290" spans="1:11" x14ac:dyDescent="0.35">
      <c r="A1290" t="s">
        <v>226</v>
      </c>
      <c r="B1290" t="s">
        <v>2157</v>
      </c>
      <c r="C1290" t="s">
        <v>1879</v>
      </c>
      <c r="D1290" s="4">
        <v>6924734</v>
      </c>
      <c r="I1290" s="4">
        <v>6924734</v>
      </c>
      <c r="J1290" s="4">
        <v>6924734</v>
      </c>
      <c r="K1290" s="4">
        <v>6924734</v>
      </c>
    </row>
    <row r="1291" spans="1:11" x14ac:dyDescent="0.35">
      <c r="A1291" t="s">
        <v>226</v>
      </c>
      <c r="B1291" t="s">
        <v>2186</v>
      </c>
      <c r="C1291" t="s">
        <v>1907</v>
      </c>
      <c r="D1291" s="4">
        <v>2938</v>
      </c>
      <c r="I1291" s="4">
        <v>2938</v>
      </c>
      <c r="J1291" s="4">
        <v>2938</v>
      </c>
      <c r="K1291" s="4">
        <v>2938</v>
      </c>
    </row>
    <row r="1292" spans="1:11" x14ac:dyDescent="0.35">
      <c r="A1292" t="s">
        <v>226</v>
      </c>
      <c r="B1292" t="s">
        <v>2176</v>
      </c>
      <c r="C1292" t="s">
        <v>1897</v>
      </c>
      <c r="D1292" s="4">
        <v>30319</v>
      </c>
      <c r="I1292" s="4">
        <v>30319</v>
      </c>
      <c r="J1292" s="4">
        <v>30319</v>
      </c>
      <c r="K1292" s="4">
        <v>30319</v>
      </c>
    </row>
    <row r="1293" spans="1:11" x14ac:dyDescent="0.35">
      <c r="A1293" t="s">
        <v>226</v>
      </c>
      <c r="B1293" t="s">
        <v>2158</v>
      </c>
      <c r="C1293" t="s">
        <v>1880</v>
      </c>
      <c r="D1293" s="4">
        <v>4281203</v>
      </c>
      <c r="I1293" s="4">
        <v>4281203</v>
      </c>
      <c r="J1293" s="4">
        <v>4281203</v>
      </c>
      <c r="K1293" s="4">
        <v>4281203</v>
      </c>
    </row>
    <row r="1294" spans="1:11" x14ac:dyDescent="0.35">
      <c r="A1294" t="s">
        <v>226</v>
      </c>
      <c r="B1294" t="s">
        <v>2159</v>
      </c>
      <c r="C1294" t="s">
        <v>1881</v>
      </c>
      <c r="D1294" s="4">
        <v>5684801</v>
      </c>
      <c r="I1294" s="4">
        <v>5684801</v>
      </c>
      <c r="J1294" s="4">
        <v>5684801</v>
      </c>
      <c r="K1294" s="4">
        <v>5684801</v>
      </c>
    </row>
    <row r="1295" spans="1:11" x14ac:dyDescent="0.35">
      <c r="A1295" t="s">
        <v>226</v>
      </c>
      <c r="B1295" t="s">
        <v>2174</v>
      </c>
      <c r="C1295" t="s">
        <v>1895</v>
      </c>
      <c r="D1295" s="4">
        <v>844418</v>
      </c>
      <c r="I1295" s="4">
        <v>844418</v>
      </c>
      <c r="J1295" s="4">
        <v>844418</v>
      </c>
      <c r="K1295" s="4">
        <v>844418</v>
      </c>
    </row>
    <row r="1296" spans="1:11" x14ac:dyDescent="0.35">
      <c r="A1296" t="s">
        <v>226</v>
      </c>
      <c r="B1296" t="s">
        <v>2160</v>
      </c>
      <c r="C1296" t="s">
        <v>1882</v>
      </c>
      <c r="D1296" s="4">
        <v>373954</v>
      </c>
      <c r="E1296" s="4">
        <v>110039</v>
      </c>
      <c r="I1296" s="4">
        <v>483993</v>
      </c>
      <c r="J1296" s="4">
        <v>483993</v>
      </c>
      <c r="K1296" s="4">
        <v>373954</v>
      </c>
    </row>
    <row r="1297" spans="1:11" x14ac:dyDescent="0.35">
      <c r="A1297" t="s">
        <v>226</v>
      </c>
      <c r="B1297" t="s">
        <v>2179</v>
      </c>
      <c r="C1297" t="s">
        <v>1900</v>
      </c>
      <c r="D1297" s="4">
        <v>1004</v>
      </c>
      <c r="I1297" s="4">
        <v>1004</v>
      </c>
      <c r="J1297" s="4">
        <v>1004</v>
      </c>
      <c r="K1297" s="4">
        <v>1004</v>
      </c>
    </row>
    <row r="1298" spans="1:11" x14ac:dyDescent="0.35">
      <c r="A1298" t="s">
        <v>226</v>
      </c>
      <c r="B1298" t="s">
        <v>2161</v>
      </c>
      <c r="C1298" t="s">
        <v>1883</v>
      </c>
      <c r="D1298" s="4">
        <v>473810</v>
      </c>
      <c r="I1298" s="4">
        <v>473810</v>
      </c>
      <c r="J1298" s="4">
        <v>473810</v>
      </c>
      <c r="K1298" s="4">
        <v>473810</v>
      </c>
    </row>
    <row r="1299" spans="1:11" x14ac:dyDescent="0.35">
      <c r="A1299" t="s">
        <v>226</v>
      </c>
      <c r="B1299" t="s">
        <v>2162</v>
      </c>
      <c r="C1299" t="s">
        <v>1884</v>
      </c>
      <c r="D1299" s="4">
        <v>13997</v>
      </c>
      <c r="I1299" s="4">
        <v>13997</v>
      </c>
      <c r="J1299" s="4">
        <v>13997</v>
      </c>
      <c r="K1299" s="4">
        <v>13997</v>
      </c>
    </row>
    <row r="1300" spans="1:11" x14ac:dyDescent="0.35">
      <c r="A1300" t="s">
        <v>226</v>
      </c>
      <c r="B1300" t="s">
        <v>2163</v>
      </c>
      <c r="D1300" s="4">
        <v>18631178</v>
      </c>
      <c r="E1300" s="4">
        <v>110039</v>
      </c>
      <c r="I1300" s="4">
        <v>18741216</v>
      </c>
      <c r="J1300" s="4">
        <v>18741217</v>
      </c>
      <c r="K1300" s="4">
        <v>18631178</v>
      </c>
    </row>
    <row r="1301" spans="1:11" x14ac:dyDescent="0.35">
      <c r="A1301" t="s">
        <v>226</v>
      </c>
      <c r="B1301" t="s">
        <v>2164</v>
      </c>
      <c r="C1301" t="s">
        <v>1886</v>
      </c>
      <c r="D1301" s="4">
        <v>532592</v>
      </c>
      <c r="I1301" s="4">
        <v>532592</v>
      </c>
      <c r="J1301" s="4">
        <v>532592</v>
      </c>
      <c r="K1301" s="4">
        <v>532592</v>
      </c>
    </row>
    <row r="1302" spans="1:11" x14ac:dyDescent="0.35">
      <c r="A1302" t="s">
        <v>226</v>
      </c>
      <c r="B1302" t="s">
        <v>2165</v>
      </c>
      <c r="D1302" s="4">
        <v>532592</v>
      </c>
      <c r="I1302" s="4">
        <v>532592</v>
      </c>
      <c r="J1302" s="4">
        <v>532592</v>
      </c>
      <c r="K1302" s="4">
        <v>532592</v>
      </c>
    </row>
    <row r="1303" spans="1:11" x14ac:dyDescent="0.35">
      <c r="A1303" t="s">
        <v>226</v>
      </c>
      <c r="B1303" t="s">
        <v>2166</v>
      </c>
      <c r="C1303" t="s">
        <v>1888</v>
      </c>
      <c r="H1303" s="4">
        <v>768000</v>
      </c>
      <c r="I1303" s="4">
        <v>768000</v>
      </c>
      <c r="J1303">
        <v>0</v>
      </c>
      <c r="K1303" s="4">
        <v>0</v>
      </c>
    </row>
    <row r="1304" spans="1:11" x14ac:dyDescent="0.35">
      <c r="A1304" t="s">
        <v>226</v>
      </c>
      <c r="B1304" t="s">
        <v>2180</v>
      </c>
      <c r="C1304" t="s">
        <v>1901</v>
      </c>
      <c r="E1304" s="4">
        <v>2625000</v>
      </c>
      <c r="I1304" s="4">
        <v>2625000</v>
      </c>
      <c r="J1304">
        <v>2625000</v>
      </c>
      <c r="K1304" s="4">
        <v>0</v>
      </c>
    </row>
    <row r="1305" spans="1:11" x14ac:dyDescent="0.35">
      <c r="A1305" t="s">
        <v>226</v>
      </c>
      <c r="B1305" t="s">
        <v>2167</v>
      </c>
      <c r="C1305" t="s">
        <v>1889</v>
      </c>
      <c r="E1305" s="4">
        <v>903000</v>
      </c>
      <c r="I1305" s="4">
        <v>903000</v>
      </c>
      <c r="J1305">
        <v>903000</v>
      </c>
      <c r="K1305" s="4">
        <v>0</v>
      </c>
    </row>
    <row r="1306" spans="1:11" x14ac:dyDescent="0.35">
      <c r="A1306" t="s">
        <v>226</v>
      </c>
      <c r="B1306" t="s">
        <v>2168</v>
      </c>
      <c r="C1306" t="s">
        <v>1890</v>
      </c>
      <c r="E1306" s="4">
        <v>1800000</v>
      </c>
      <c r="I1306" s="4">
        <v>1800000</v>
      </c>
      <c r="J1306">
        <v>1800000</v>
      </c>
      <c r="K1306" s="4">
        <v>0</v>
      </c>
    </row>
    <row r="1307" spans="1:11" x14ac:dyDescent="0.35">
      <c r="A1307" t="s">
        <v>226</v>
      </c>
      <c r="B1307" t="s">
        <v>2181</v>
      </c>
      <c r="C1307" t="s">
        <v>1902</v>
      </c>
      <c r="E1307" s="4">
        <v>5250000</v>
      </c>
      <c r="I1307" s="4">
        <v>5250000</v>
      </c>
      <c r="J1307">
        <v>5250000</v>
      </c>
      <c r="K1307" s="4">
        <v>0</v>
      </c>
    </row>
    <row r="1308" spans="1:11" x14ac:dyDescent="0.35">
      <c r="A1308" t="s">
        <v>226</v>
      </c>
      <c r="B1308" t="s">
        <v>2169</v>
      </c>
      <c r="E1308" s="4">
        <v>10578000</v>
      </c>
      <c r="H1308" s="4">
        <v>768000</v>
      </c>
      <c r="I1308" s="4">
        <v>11346000</v>
      </c>
      <c r="J1308">
        <v>10578000</v>
      </c>
      <c r="K1308" s="4">
        <v>0</v>
      </c>
    </row>
    <row r="1309" spans="1:11" x14ac:dyDescent="0.35">
      <c r="A1309" t="s">
        <v>226</v>
      </c>
      <c r="B1309" t="s">
        <v>2170</v>
      </c>
      <c r="D1309" s="4">
        <v>332203676</v>
      </c>
      <c r="E1309" s="4">
        <v>54345199</v>
      </c>
      <c r="F1309" s="4">
        <v>62159234</v>
      </c>
      <c r="G1309" s="4">
        <v>3257109</v>
      </c>
      <c r="H1309" s="4">
        <v>40309404</v>
      </c>
      <c r="I1309" s="4">
        <v>492274622</v>
      </c>
      <c r="J1309" s="4">
        <f>SUM(D1309,E1309)</f>
        <v>386548875</v>
      </c>
      <c r="K1309" s="4">
        <v>332203676</v>
      </c>
    </row>
    <row r="1310" spans="1:11" x14ac:dyDescent="0.35">
      <c r="A1310" t="s">
        <v>233</v>
      </c>
      <c r="B1310" t="s">
        <v>2118</v>
      </c>
      <c r="C1310" t="s">
        <v>1843</v>
      </c>
      <c r="D1310" s="4">
        <v>9188874</v>
      </c>
      <c r="F1310" s="4">
        <v>5213600</v>
      </c>
      <c r="I1310" s="4">
        <v>14402474</v>
      </c>
      <c r="J1310" s="4">
        <v>9188874</v>
      </c>
      <c r="K1310" s="4">
        <v>9188874</v>
      </c>
    </row>
    <row r="1311" spans="1:11" x14ac:dyDescent="0.35">
      <c r="A1311" t="s">
        <v>233</v>
      </c>
      <c r="B1311" t="s">
        <v>2119</v>
      </c>
      <c r="C1311" t="s">
        <v>1844</v>
      </c>
      <c r="D1311" s="4">
        <v>708387</v>
      </c>
      <c r="E1311" s="4">
        <v>814852</v>
      </c>
      <c r="H1311" s="4">
        <v>135450</v>
      </c>
      <c r="I1311" s="4">
        <v>1658689</v>
      </c>
      <c r="J1311" s="4">
        <v>1523239</v>
      </c>
      <c r="K1311" s="4">
        <v>708387</v>
      </c>
    </row>
    <row r="1312" spans="1:11" x14ac:dyDescent="0.35">
      <c r="A1312" t="s">
        <v>233</v>
      </c>
      <c r="B1312" t="s">
        <v>2120</v>
      </c>
      <c r="C1312" t="s">
        <v>1845</v>
      </c>
      <c r="D1312" s="4">
        <v>6386</v>
      </c>
      <c r="E1312" s="4">
        <v>759798</v>
      </c>
      <c r="I1312" s="4">
        <v>766184</v>
      </c>
      <c r="J1312" s="4">
        <v>766184</v>
      </c>
      <c r="K1312" s="4">
        <v>6386</v>
      </c>
    </row>
    <row r="1313" spans="1:11" x14ac:dyDescent="0.35">
      <c r="A1313" t="s">
        <v>233</v>
      </c>
      <c r="B1313" t="s">
        <v>2121</v>
      </c>
      <c r="D1313" s="4">
        <v>9903647</v>
      </c>
      <c r="E1313" s="4">
        <v>1574650</v>
      </c>
      <c r="F1313" s="4">
        <v>5213600</v>
      </c>
      <c r="H1313" s="4">
        <v>135450</v>
      </c>
      <c r="I1313" s="4">
        <v>16827347</v>
      </c>
      <c r="J1313" s="4">
        <v>11478297</v>
      </c>
      <c r="K1313" s="4">
        <v>9903647</v>
      </c>
    </row>
    <row r="1314" spans="1:11" x14ac:dyDescent="0.35">
      <c r="A1314" t="s">
        <v>233</v>
      </c>
      <c r="B1314" t="s">
        <v>2122</v>
      </c>
      <c r="C1314" t="s">
        <v>1846</v>
      </c>
      <c r="D1314" s="4">
        <v>3309204</v>
      </c>
      <c r="I1314" s="4">
        <v>3309204</v>
      </c>
      <c r="J1314" s="4">
        <v>3309204</v>
      </c>
      <c r="K1314" s="4">
        <v>3309204</v>
      </c>
    </row>
    <row r="1315" spans="1:11" x14ac:dyDescent="0.35">
      <c r="A1315" t="s">
        <v>233</v>
      </c>
      <c r="B1315" t="s">
        <v>2123</v>
      </c>
      <c r="C1315" t="s">
        <v>1847</v>
      </c>
      <c r="D1315" s="4">
        <v>1591683</v>
      </c>
      <c r="E1315" s="4">
        <v>2530000</v>
      </c>
      <c r="F1315" s="4">
        <v>495135</v>
      </c>
      <c r="I1315" s="4">
        <v>4616818</v>
      </c>
      <c r="J1315" s="4">
        <v>4121683</v>
      </c>
      <c r="K1315" s="4">
        <v>1591683</v>
      </c>
    </row>
    <row r="1316" spans="1:11" x14ac:dyDescent="0.35">
      <c r="A1316" t="s">
        <v>233</v>
      </c>
      <c r="B1316" t="s">
        <v>2124</v>
      </c>
      <c r="C1316" t="s">
        <v>1848</v>
      </c>
      <c r="D1316" s="4">
        <v>8715</v>
      </c>
      <c r="I1316" s="4">
        <v>8715</v>
      </c>
      <c r="J1316" s="4">
        <v>8715</v>
      </c>
      <c r="K1316" s="4">
        <v>8715</v>
      </c>
    </row>
    <row r="1317" spans="1:11" x14ac:dyDescent="0.35">
      <c r="A1317" t="s">
        <v>233</v>
      </c>
      <c r="B1317" t="s">
        <v>2125</v>
      </c>
      <c r="D1317" s="4">
        <v>4909601</v>
      </c>
      <c r="E1317" s="4">
        <v>2530000</v>
      </c>
      <c r="F1317" s="4">
        <v>495135</v>
      </c>
      <c r="I1317" s="4">
        <v>7934737</v>
      </c>
      <c r="J1317" s="4">
        <v>7439601</v>
      </c>
      <c r="K1317" s="4">
        <v>4909601</v>
      </c>
    </row>
    <row r="1318" spans="1:11" x14ac:dyDescent="0.35">
      <c r="A1318" t="s">
        <v>233</v>
      </c>
      <c r="B1318" t="s">
        <v>2175</v>
      </c>
      <c r="C1318" t="s">
        <v>1896</v>
      </c>
      <c r="H1318" s="4">
        <v>32748</v>
      </c>
      <c r="I1318" s="4">
        <v>32748</v>
      </c>
      <c r="J1318">
        <v>0</v>
      </c>
      <c r="K1318" s="4">
        <v>0</v>
      </c>
    </row>
    <row r="1319" spans="1:11" x14ac:dyDescent="0.35">
      <c r="A1319" t="s">
        <v>233</v>
      </c>
      <c r="B1319" t="s">
        <v>2126</v>
      </c>
      <c r="C1319" t="s">
        <v>1850</v>
      </c>
      <c r="H1319" s="4">
        <v>1600000</v>
      </c>
      <c r="I1319" s="4">
        <v>1600000</v>
      </c>
      <c r="J1319">
        <v>0</v>
      </c>
      <c r="K1319" s="4">
        <v>0</v>
      </c>
    </row>
    <row r="1320" spans="1:11" x14ac:dyDescent="0.35">
      <c r="A1320" t="s">
        <v>233</v>
      </c>
      <c r="B1320" t="s">
        <v>2127</v>
      </c>
      <c r="H1320" s="4">
        <v>1632748</v>
      </c>
      <c r="I1320" s="4">
        <v>1632748</v>
      </c>
      <c r="J1320">
        <v>0</v>
      </c>
      <c r="K1320" s="4">
        <v>0</v>
      </c>
    </row>
    <row r="1321" spans="1:11" x14ac:dyDescent="0.35">
      <c r="A1321" t="s">
        <v>233</v>
      </c>
      <c r="B1321" t="s">
        <v>2128</v>
      </c>
      <c r="C1321" t="s">
        <v>1851</v>
      </c>
      <c r="D1321" s="4">
        <v>221986</v>
      </c>
      <c r="I1321" s="4">
        <v>221986</v>
      </c>
      <c r="J1321" s="4">
        <v>221986</v>
      </c>
      <c r="K1321" s="4">
        <v>221986</v>
      </c>
    </row>
    <row r="1322" spans="1:11" x14ac:dyDescent="0.35">
      <c r="A1322" t="s">
        <v>233</v>
      </c>
      <c r="B1322" t="s">
        <v>2178</v>
      </c>
      <c r="C1322" t="s">
        <v>1899</v>
      </c>
      <c r="D1322" s="4">
        <v>305278</v>
      </c>
      <c r="I1322" s="4">
        <v>305278</v>
      </c>
      <c r="J1322" s="4">
        <v>305278</v>
      </c>
      <c r="K1322" s="4">
        <v>305278</v>
      </c>
    </row>
    <row r="1323" spans="1:11" x14ac:dyDescent="0.35">
      <c r="A1323" t="s">
        <v>233</v>
      </c>
      <c r="B1323" t="s">
        <v>2129</v>
      </c>
      <c r="C1323" t="s">
        <v>1852</v>
      </c>
      <c r="D1323" s="4">
        <v>6815</v>
      </c>
      <c r="I1323" s="4">
        <v>6815</v>
      </c>
      <c r="J1323" s="4">
        <v>6815</v>
      </c>
      <c r="K1323" s="4">
        <v>6815</v>
      </c>
    </row>
    <row r="1324" spans="1:11" x14ac:dyDescent="0.35">
      <c r="A1324" t="s">
        <v>233</v>
      </c>
      <c r="B1324" t="s">
        <v>2130</v>
      </c>
      <c r="C1324" t="s">
        <v>1853</v>
      </c>
      <c r="D1324" s="4">
        <v>6926</v>
      </c>
      <c r="I1324" s="4">
        <v>6926</v>
      </c>
      <c r="J1324" s="4">
        <v>6926</v>
      </c>
      <c r="K1324" s="4">
        <v>6926</v>
      </c>
    </row>
    <row r="1325" spans="1:11" x14ac:dyDescent="0.35">
      <c r="A1325" t="s">
        <v>233</v>
      </c>
      <c r="B1325" t="s">
        <v>2172</v>
      </c>
      <c r="C1325" t="s">
        <v>1893</v>
      </c>
      <c r="D1325" s="4">
        <v>4778</v>
      </c>
      <c r="I1325" s="4">
        <v>4778</v>
      </c>
      <c r="J1325" s="4">
        <v>4778</v>
      </c>
      <c r="K1325" s="4">
        <v>4778</v>
      </c>
    </row>
    <row r="1326" spans="1:11" x14ac:dyDescent="0.35">
      <c r="A1326" t="s">
        <v>233</v>
      </c>
      <c r="B1326" t="s">
        <v>2131</v>
      </c>
      <c r="C1326" t="s">
        <v>1854</v>
      </c>
      <c r="D1326" s="4">
        <v>73974</v>
      </c>
      <c r="I1326" s="4">
        <v>73974</v>
      </c>
      <c r="J1326" s="4">
        <v>73974</v>
      </c>
      <c r="K1326" s="4">
        <v>73974</v>
      </c>
    </row>
    <row r="1327" spans="1:11" x14ac:dyDescent="0.35">
      <c r="A1327" t="s">
        <v>233</v>
      </c>
      <c r="B1327" t="s">
        <v>2132</v>
      </c>
      <c r="C1327" t="s">
        <v>1855</v>
      </c>
      <c r="D1327" s="4">
        <v>191164</v>
      </c>
      <c r="I1327" s="4">
        <v>191164</v>
      </c>
      <c r="J1327" s="4">
        <v>191164</v>
      </c>
      <c r="K1327" s="4">
        <v>191164</v>
      </c>
    </row>
    <row r="1328" spans="1:11" x14ac:dyDescent="0.35">
      <c r="A1328" t="s">
        <v>233</v>
      </c>
      <c r="B1328" t="s">
        <v>2133</v>
      </c>
      <c r="C1328" t="s">
        <v>1856</v>
      </c>
      <c r="I1328" s="4">
        <v>0</v>
      </c>
      <c r="J1328">
        <v>0</v>
      </c>
      <c r="K1328" s="4">
        <v>0</v>
      </c>
    </row>
    <row r="1329" spans="1:11" x14ac:dyDescent="0.35">
      <c r="A1329" t="s">
        <v>233</v>
      </c>
      <c r="B1329" t="s">
        <v>2134</v>
      </c>
      <c r="C1329" t="s">
        <v>1857</v>
      </c>
      <c r="D1329" s="4">
        <v>16295</v>
      </c>
      <c r="I1329" s="4">
        <v>16295</v>
      </c>
      <c r="J1329" s="4">
        <v>16295</v>
      </c>
      <c r="K1329" s="4">
        <v>16295</v>
      </c>
    </row>
    <row r="1330" spans="1:11" x14ac:dyDescent="0.35">
      <c r="A1330" t="s">
        <v>233</v>
      </c>
      <c r="B1330" t="s">
        <v>2135</v>
      </c>
      <c r="C1330" t="s">
        <v>1858</v>
      </c>
      <c r="D1330" s="4">
        <v>46757</v>
      </c>
      <c r="I1330" s="4">
        <v>46757</v>
      </c>
      <c r="J1330" s="4">
        <v>46757</v>
      </c>
      <c r="K1330" s="4">
        <v>46757</v>
      </c>
    </row>
    <row r="1331" spans="1:11" x14ac:dyDescent="0.35">
      <c r="A1331" t="s">
        <v>233</v>
      </c>
      <c r="B1331" t="s">
        <v>2136</v>
      </c>
      <c r="C1331" t="s">
        <v>1859</v>
      </c>
      <c r="D1331" s="4">
        <v>259040</v>
      </c>
      <c r="F1331" s="4">
        <v>105424</v>
      </c>
      <c r="I1331" s="4">
        <v>364464</v>
      </c>
      <c r="J1331" s="4">
        <v>259040</v>
      </c>
      <c r="K1331" s="4">
        <v>259040</v>
      </c>
    </row>
    <row r="1332" spans="1:11" x14ac:dyDescent="0.35">
      <c r="A1332" t="s">
        <v>233</v>
      </c>
      <c r="B1332" t="s">
        <v>2137</v>
      </c>
      <c r="C1332" t="s">
        <v>1860</v>
      </c>
      <c r="D1332" s="4">
        <v>217406</v>
      </c>
      <c r="I1332" s="4">
        <v>217406</v>
      </c>
      <c r="J1332" s="4">
        <v>217406</v>
      </c>
      <c r="K1332" s="4">
        <v>217406</v>
      </c>
    </row>
    <row r="1333" spans="1:11" x14ac:dyDescent="0.35">
      <c r="A1333" t="s">
        <v>233</v>
      </c>
      <c r="B1333" t="s">
        <v>2138</v>
      </c>
      <c r="C1333" t="s">
        <v>1861</v>
      </c>
      <c r="D1333" s="4">
        <v>91406</v>
      </c>
      <c r="I1333" s="4">
        <v>91406</v>
      </c>
      <c r="J1333" s="4">
        <v>91406</v>
      </c>
      <c r="K1333" s="4">
        <v>91406</v>
      </c>
    </row>
    <row r="1334" spans="1:11" x14ac:dyDescent="0.35">
      <c r="A1334" t="s">
        <v>233</v>
      </c>
      <c r="B1334" t="s">
        <v>2139</v>
      </c>
      <c r="C1334" t="s">
        <v>1862</v>
      </c>
      <c r="D1334" s="4">
        <v>256274</v>
      </c>
      <c r="I1334" s="4">
        <v>256274</v>
      </c>
      <c r="J1334" s="4">
        <v>256274</v>
      </c>
      <c r="K1334" s="4">
        <v>256274</v>
      </c>
    </row>
    <row r="1335" spans="1:11" x14ac:dyDescent="0.35">
      <c r="A1335" t="s">
        <v>233</v>
      </c>
      <c r="B1335" t="s">
        <v>2141</v>
      </c>
      <c r="D1335" s="4">
        <v>1698100</v>
      </c>
      <c r="F1335" s="4">
        <v>105424</v>
      </c>
      <c r="I1335" s="4">
        <v>1803524</v>
      </c>
      <c r="J1335" s="4">
        <v>1698100</v>
      </c>
      <c r="K1335" s="4">
        <v>1698100</v>
      </c>
    </row>
    <row r="1336" spans="1:11" x14ac:dyDescent="0.35">
      <c r="A1336" t="s">
        <v>233</v>
      </c>
      <c r="B1336" t="s">
        <v>2144</v>
      </c>
      <c r="C1336" t="s">
        <v>1866</v>
      </c>
      <c r="I1336" s="4">
        <v>0</v>
      </c>
      <c r="J1336">
        <v>0</v>
      </c>
      <c r="K1336" s="4">
        <v>0</v>
      </c>
    </row>
    <row r="1337" spans="1:11" x14ac:dyDescent="0.35">
      <c r="A1337" t="s">
        <v>233</v>
      </c>
      <c r="B1337" t="s">
        <v>2145</v>
      </c>
      <c r="C1337" t="s">
        <v>1867</v>
      </c>
      <c r="D1337" s="4">
        <v>900000</v>
      </c>
      <c r="E1337" s="4">
        <v>4500</v>
      </c>
      <c r="F1337" s="4">
        <v>69531</v>
      </c>
      <c r="G1337" s="4">
        <v>148061</v>
      </c>
      <c r="H1337" s="4">
        <v>459983</v>
      </c>
      <c r="I1337" s="4">
        <v>1582075</v>
      </c>
      <c r="J1337" s="4">
        <v>904500</v>
      </c>
      <c r="K1337" s="4">
        <v>900000</v>
      </c>
    </row>
    <row r="1338" spans="1:11" x14ac:dyDescent="0.35">
      <c r="A1338" t="s">
        <v>233</v>
      </c>
      <c r="B1338" t="s">
        <v>2146</v>
      </c>
      <c r="C1338" t="s">
        <v>1868</v>
      </c>
      <c r="F1338" s="4">
        <v>5259</v>
      </c>
      <c r="H1338" s="4">
        <v>984127</v>
      </c>
      <c r="I1338" s="4">
        <v>989386</v>
      </c>
      <c r="J1338">
        <v>0</v>
      </c>
      <c r="K1338" s="4">
        <v>0</v>
      </c>
    </row>
    <row r="1339" spans="1:11" x14ac:dyDescent="0.35">
      <c r="A1339" t="s">
        <v>233</v>
      </c>
      <c r="B1339" t="s">
        <v>2173</v>
      </c>
      <c r="C1339" t="s">
        <v>1894</v>
      </c>
      <c r="D1339" s="4">
        <v>33027</v>
      </c>
      <c r="I1339" s="4">
        <v>33027</v>
      </c>
      <c r="J1339" s="4">
        <v>33027</v>
      </c>
      <c r="K1339" s="4">
        <v>33027</v>
      </c>
    </row>
    <row r="1340" spans="1:11" x14ac:dyDescent="0.35">
      <c r="A1340" t="s">
        <v>233</v>
      </c>
      <c r="B1340" t="s">
        <v>2147</v>
      </c>
      <c r="C1340" t="s">
        <v>1869</v>
      </c>
      <c r="H1340" s="4">
        <v>220800</v>
      </c>
      <c r="I1340" s="4">
        <v>220800</v>
      </c>
      <c r="J1340">
        <v>0</v>
      </c>
      <c r="K1340" s="4">
        <v>0</v>
      </c>
    </row>
    <row r="1341" spans="1:11" x14ac:dyDescent="0.35">
      <c r="A1341" t="s">
        <v>233</v>
      </c>
      <c r="B1341" t="s">
        <v>2148</v>
      </c>
      <c r="C1341" t="s">
        <v>1870</v>
      </c>
      <c r="D1341" s="4">
        <v>8479</v>
      </c>
      <c r="E1341" s="4">
        <v>4877</v>
      </c>
      <c r="F1341" s="4">
        <v>11949</v>
      </c>
      <c r="H1341" s="4">
        <v>198709</v>
      </c>
      <c r="I1341" s="4">
        <v>224016</v>
      </c>
      <c r="J1341" s="4">
        <v>13356</v>
      </c>
      <c r="K1341" s="4">
        <v>8479</v>
      </c>
    </row>
    <row r="1342" spans="1:11" x14ac:dyDescent="0.35">
      <c r="A1342" t="s">
        <v>233</v>
      </c>
      <c r="B1342" t="s">
        <v>2150</v>
      </c>
      <c r="C1342" t="s">
        <v>1872</v>
      </c>
      <c r="F1342" s="4">
        <v>49000</v>
      </c>
      <c r="I1342" s="4">
        <v>49000</v>
      </c>
      <c r="J1342">
        <v>0</v>
      </c>
      <c r="K1342" s="4">
        <v>0</v>
      </c>
    </row>
    <row r="1343" spans="1:11" x14ac:dyDescent="0.35">
      <c r="A1343" t="s">
        <v>233</v>
      </c>
      <c r="B1343" t="s">
        <v>2153</v>
      </c>
      <c r="C1343" t="s">
        <v>1875</v>
      </c>
      <c r="H1343" s="4">
        <v>5812</v>
      </c>
      <c r="I1343" s="4">
        <v>5812</v>
      </c>
      <c r="J1343">
        <v>0</v>
      </c>
      <c r="K1343" s="4">
        <v>0</v>
      </c>
    </row>
    <row r="1344" spans="1:11" x14ac:dyDescent="0.35">
      <c r="A1344" t="s">
        <v>233</v>
      </c>
      <c r="B1344" t="s">
        <v>2154</v>
      </c>
      <c r="C1344" t="s">
        <v>1876</v>
      </c>
      <c r="H1344" s="4">
        <v>42000</v>
      </c>
      <c r="I1344" s="4">
        <v>42000</v>
      </c>
      <c r="J1344">
        <v>0</v>
      </c>
      <c r="K1344" s="4">
        <v>0</v>
      </c>
    </row>
    <row r="1345" spans="1:11" x14ac:dyDescent="0.35">
      <c r="A1345" t="s">
        <v>233</v>
      </c>
      <c r="B1345" t="s">
        <v>2156</v>
      </c>
      <c r="D1345" s="4">
        <v>941507</v>
      </c>
      <c r="E1345" s="4">
        <v>9377</v>
      </c>
      <c r="F1345" s="4">
        <v>135739</v>
      </c>
      <c r="G1345" s="4">
        <v>148061</v>
      </c>
      <c r="H1345" s="4">
        <v>1911432</v>
      </c>
      <c r="I1345" s="4">
        <v>3146116</v>
      </c>
      <c r="J1345" s="4">
        <v>950884</v>
      </c>
      <c r="K1345" s="4">
        <v>941507</v>
      </c>
    </row>
    <row r="1346" spans="1:11" x14ac:dyDescent="0.35">
      <c r="A1346" t="s">
        <v>233</v>
      </c>
      <c r="B1346" t="s">
        <v>2157</v>
      </c>
      <c r="C1346" t="s">
        <v>1879</v>
      </c>
      <c r="D1346" s="4">
        <v>341753</v>
      </c>
      <c r="I1346" s="4">
        <v>341753</v>
      </c>
      <c r="J1346" s="4">
        <v>341753</v>
      </c>
      <c r="K1346" s="4">
        <v>341753</v>
      </c>
    </row>
    <row r="1347" spans="1:11" x14ac:dyDescent="0.35">
      <c r="A1347" t="s">
        <v>233</v>
      </c>
      <c r="B1347" t="s">
        <v>2158</v>
      </c>
      <c r="C1347" t="s">
        <v>1880</v>
      </c>
      <c r="D1347" s="4">
        <v>423507</v>
      </c>
      <c r="I1347" s="4">
        <v>423507</v>
      </c>
      <c r="J1347" s="4">
        <v>423507</v>
      </c>
      <c r="K1347" s="4">
        <v>423507</v>
      </c>
    </row>
    <row r="1348" spans="1:11" x14ac:dyDescent="0.35">
      <c r="A1348" t="s">
        <v>233</v>
      </c>
      <c r="B1348" t="s">
        <v>2159</v>
      </c>
      <c r="C1348" t="s">
        <v>1881</v>
      </c>
      <c r="D1348" s="4">
        <v>241105</v>
      </c>
      <c r="I1348" s="4">
        <v>241105</v>
      </c>
      <c r="J1348" s="4">
        <v>241105</v>
      </c>
      <c r="K1348" s="4">
        <v>241105</v>
      </c>
    </row>
    <row r="1349" spans="1:11" x14ac:dyDescent="0.35">
      <c r="A1349" t="s">
        <v>233</v>
      </c>
      <c r="B1349" t="s">
        <v>2174</v>
      </c>
      <c r="C1349" t="s">
        <v>1895</v>
      </c>
      <c r="D1349" s="4">
        <v>15201</v>
      </c>
      <c r="I1349" s="4">
        <v>15201</v>
      </c>
      <c r="J1349" s="4">
        <v>15201</v>
      </c>
      <c r="K1349" s="4">
        <v>15201</v>
      </c>
    </row>
    <row r="1350" spans="1:11" x14ac:dyDescent="0.35">
      <c r="A1350" t="s">
        <v>233</v>
      </c>
      <c r="B1350" t="s">
        <v>2161</v>
      </c>
      <c r="C1350" t="s">
        <v>1883</v>
      </c>
      <c r="D1350" s="4">
        <v>43339</v>
      </c>
      <c r="I1350" s="4">
        <v>43339</v>
      </c>
      <c r="J1350" s="4">
        <v>43339</v>
      </c>
      <c r="K1350" s="4">
        <v>43339</v>
      </c>
    </row>
    <row r="1351" spans="1:11" x14ac:dyDescent="0.35">
      <c r="A1351" t="s">
        <v>233</v>
      </c>
      <c r="B1351" t="s">
        <v>2163</v>
      </c>
      <c r="D1351" s="4">
        <v>1064905</v>
      </c>
      <c r="I1351" s="4">
        <v>1064905</v>
      </c>
      <c r="J1351" s="4">
        <v>1064905</v>
      </c>
      <c r="K1351" s="4">
        <v>1064905</v>
      </c>
    </row>
    <row r="1352" spans="1:11" x14ac:dyDescent="0.35">
      <c r="A1352" t="s">
        <v>233</v>
      </c>
      <c r="B1352" t="s">
        <v>2164</v>
      </c>
      <c r="C1352" t="s">
        <v>1886</v>
      </c>
      <c r="D1352" s="4">
        <v>80124</v>
      </c>
      <c r="I1352" s="4">
        <v>80124</v>
      </c>
      <c r="J1352" s="4">
        <v>80124</v>
      </c>
      <c r="K1352" s="4">
        <v>80124</v>
      </c>
    </row>
    <row r="1353" spans="1:11" x14ac:dyDescent="0.35">
      <c r="A1353" t="s">
        <v>233</v>
      </c>
      <c r="B1353" t="s">
        <v>2165</v>
      </c>
      <c r="D1353" s="4">
        <v>80124</v>
      </c>
      <c r="I1353" s="4">
        <v>80124</v>
      </c>
      <c r="J1353" s="4">
        <v>80124</v>
      </c>
      <c r="K1353" s="4">
        <v>80124</v>
      </c>
    </row>
    <row r="1354" spans="1:11" x14ac:dyDescent="0.35">
      <c r="A1354" t="s">
        <v>233</v>
      </c>
      <c r="B1354" t="s">
        <v>2166</v>
      </c>
      <c r="C1354" t="s">
        <v>1888</v>
      </c>
      <c r="H1354" s="4">
        <v>19200</v>
      </c>
      <c r="I1354" s="4">
        <v>19200</v>
      </c>
      <c r="J1354">
        <v>0</v>
      </c>
      <c r="K1354" s="4">
        <v>0</v>
      </c>
    </row>
    <row r="1355" spans="1:11" x14ac:dyDescent="0.35">
      <c r="A1355" t="s">
        <v>233</v>
      </c>
      <c r="B1355" t="s">
        <v>2180</v>
      </c>
      <c r="C1355" t="s">
        <v>1901</v>
      </c>
      <c r="H1355" s="4">
        <v>37500</v>
      </c>
      <c r="I1355" s="4">
        <v>37500</v>
      </c>
      <c r="J1355">
        <v>0</v>
      </c>
      <c r="K1355" s="4">
        <v>0</v>
      </c>
    </row>
    <row r="1356" spans="1:11" x14ac:dyDescent="0.35">
      <c r="A1356" t="s">
        <v>233</v>
      </c>
      <c r="B1356" t="s">
        <v>2167</v>
      </c>
      <c r="C1356" t="s">
        <v>1889</v>
      </c>
      <c r="H1356" s="4">
        <v>210000</v>
      </c>
      <c r="I1356" s="4">
        <v>210000</v>
      </c>
      <c r="J1356">
        <v>0</v>
      </c>
      <c r="K1356" s="4">
        <v>0</v>
      </c>
    </row>
    <row r="1357" spans="1:11" x14ac:dyDescent="0.35">
      <c r="A1357" t="s">
        <v>233</v>
      </c>
      <c r="B1357" t="s">
        <v>2168</v>
      </c>
      <c r="C1357" t="s">
        <v>1890</v>
      </c>
      <c r="H1357" s="4">
        <v>112500</v>
      </c>
      <c r="I1357" s="4">
        <v>112500</v>
      </c>
      <c r="J1357">
        <v>0</v>
      </c>
      <c r="K1357" s="4">
        <v>0</v>
      </c>
    </row>
    <row r="1358" spans="1:11" x14ac:dyDescent="0.35">
      <c r="A1358" t="s">
        <v>233</v>
      </c>
      <c r="B1358" t="s">
        <v>2181</v>
      </c>
      <c r="C1358" t="s">
        <v>1902</v>
      </c>
      <c r="H1358" s="4">
        <v>75000</v>
      </c>
      <c r="I1358" s="4">
        <v>75000</v>
      </c>
      <c r="J1358">
        <v>0</v>
      </c>
      <c r="K1358" s="4">
        <v>0</v>
      </c>
    </row>
    <row r="1359" spans="1:11" x14ac:dyDescent="0.35">
      <c r="A1359" t="s">
        <v>233</v>
      </c>
      <c r="B1359" t="s">
        <v>2169</v>
      </c>
      <c r="H1359" s="4">
        <v>454200</v>
      </c>
      <c r="I1359" s="4">
        <v>454200</v>
      </c>
      <c r="J1359">
        <v>0</v>
      </c>
      <c r="K1359" s="4">
        <v>0</v>
      </c>
    </row>
    <row r="1360" spans="1:11" x14ac:dyDescent="0.35">
      <c r="A1360" t="s">
        <v>233</v>
      </c>
      <c r="B1360" t="s">
        <v>2170</v>
      </c>
      <c r="D1360" s="4">
        <v>18597884</v>
      </c>
      <c r="E1360" s="4">
        <v>4114028</v>
      </c>
      <c r="F1360" s="4">
        <v>5949898</v>
      </c>
      <c r="G1360" s="4">
        <v>148061</v>
      </c>
      <c r="H1360" s="4">
        <v>4133829</v>
      </c>
      <c r="I1360" s="4">
        <v>32943700</v>
      </c>
      <c r="J1360" s="4">
        <f>SUM(D1360,E1360)</f>
        <v>22711912</v>
      </c>
      <c r="K1360" s="4">
        <v>18597884</v>
      </c>
    </row>
    <row r="1361" spans="1:11" x14ac:dyDescent="0.35">
      <c r="A1361" t="s">
        <v>237</v>
      </c>
      <c r="B1361" t="s">
        <v>2118</v>
      </c>
      <c r="C1361" t="s">
        <v>1843</v>
      </c>
      <c r="D1361" s="4">
        <v>90285666</v>
      </c>
      <c r="E1361" s="4">
        <v>2936992</v>
      </c>
      <c r="F1361" s="4">
        <v>39102000</v>
      </c>
      <c r="I1361" s="4">
        <v>132324657</v>
      </c>
      <c r="J1361" s="4">
        <v>93222658</v>
      </c>
      <c r="K1361" s="4">
        <v>90285666</v>
      </c>
    </row>
    <row r="1362" spans="1:11" x14ac:dyDescent="0.35">
      <c r="A1362" t="s">
        <v>237</v>
      </c>
      <c r="B1362" t="s">
        <v>2119</v>
      </c>
      <c r="C1362" t="s">
        <v>1844</v>
      </c>
      <c r="D1362" s="4">
        <v>9464763</v>
      </c>
      <c r="E1362" s="4">
        <v>2217975</v>
      </c>
      <c r="F1362" s="4">
        <v>381052</v>
      </c>
      <c r="G1362" s="4">
        <v>179511</v>
      </c>
      <c r="H1362" s="4">
        <v>771300</v>
      </c>
      <c r="I1362" s="4">
        <v>13014602</v>
      </c>
      <c r="J1362" s="4">
        <v>11682738</v>
      </c>
      <c r="K1362" s="4">
        <v>9464763</v>
      </c>
    </row>
    <row r="1363" spans="1:11" x14ac:dyDescent="0.35">
      <c r="A1363" t="s">
        <v>237</v>
      </c>
      <c r="B1363" t="s">
        <v>2120</v>
      </c>
      <c r="C1363" t="s">
        <v>1845</v>
      </c>
      <c r="D1363" s="4">
        <v>7898642</v>
      </c>
      <c r="E1363" s="4">
        <v>332597</v>
      </c>
      <c r="I1363" s="4">
        <v>8231239</v>
      </c>
      <c r="J1363" s="4">
        <v>8231239</v>
      </c>
      <c r="K1363" s="4">
        <v>7898642</v>
      </c>
    </row>
    <row r="1364" spans="1:11" x14ac:dyDescent="0.35">
      <c r="A1364" t="s">
        <v>237</v>
      </c>
      <c r="B1364" t="s">
        <v>2121</v>
      </c>
      <c r="D1364" s="4">
        <v>107649071</v>
      </c>
      <c r="E1364" s="4">
        <v>5487564</v>
      </c>
      <c r="F1364" s="4">
        <v>39483052</v>
      </c>
      <c r="G1364" s="4">
        <v>179511</v>
      </c>
      <c r="H1364" s="4">
        <v>771300</v>
      </c>
      <c r="I1364" s="4">
        <v>153570498</v>
      </c>
      <c r="J1364" s="4">
        <v>113136635</v>
      </c>
      <c r="K1364" s="4">
        <v>107649071</v>
      </c>
    </row>
    <row r="1365" spans="1:11" x14ac:dyDescent="0.35">
      <c r="A1365" t="s">
        <v>237</v>
      </c>
      <c r="B1365" t="s">
        <v>2122</v>
      </c>
      <c r="C1365" t="s">
        <v>1846</v>
      </c>
      <c r="D1365" s="4">
        <v>85019244</v>
      </c>
      <c r="E1365" s="4">
        <v>18300074</v>
      </c>
      <c r="G1365" s="4">
        <v>5426534</v>
      </c>
      <c r="H1365" s="4">
        <v>1320574</v>
      </c>
      <c r="I1365" s="4">
        <v>110066426</v>
      </c>
      <c r="J1365" s="4">
        <v>103319318</v>
      </c>
      <c r="K1365" s="4">
        <v>85019244</v>
      </c>
    </row>
    <row r="1366" spans="1:11" x14ac:dyDescent="0.35">
      <c r="A1366" t="s">
        <v>237</v>
      </c>
      <c r="B1366" t="s">
        <v>2123</v>
      </c>
      <c r="C1366" t="s">
        <v>1847</v>
      </c>
      <c r="D1366" s="4">
        <v>34722557</v>
      </c>
      <c r="E1366" s="4">
        <v>13588</v>
      </c>
      <c r="F1366" s="4">
        <v>1121066</v>
      </c>
      <c r="G1366" s="4">
        <v>839712</v>
      </c>
      <c r="I1366" s="4">
        <v>36696923</v>
      </c>
      <c r="J1366" s="4">
        <v>34736145</v>
      </c>
      <c r="K1366" s="4">
        <v>34722557</v>
      </c>
    </row>
    <row r="1367" spans="1:11" x14ac:dyDescent="0.35">
      <c r="A1367" t="s">
        <v>237</v>
      </c>
      <c r="B1367" t="s">
        <v>2124</v>
      </c>
      <c r="C1367" t="s">
        <v>1848</v>
      </c>
      <c r="D1367" s="4">
        <v>1907091</v>
      </c>
      <c r="I1367" s="4">
        <v>1907091</v>
      </c>
      <c r="J1367" s="4">
        <v>1907091</v>
      </c>
      <c r="K1367" s="4">
        <v>1907091</v>
      </c>
    </row>
    <row r="1368" spans="1:11" x14ac:dyDescent="0.35">
      <c r="A1368" t="s">
        <v>237</v>
      </c>
      <c r="B1368" t="s">
        <v>2125</v>
      </c>
      <c r="D1368" s="4">
        <v>121648892</v>
      </c>
      <c r="E1368" s="4">
        <v>18313662</v>
      </c>
      <c r="F1368" s="4">
        <v>1121066</v>
      </c>
      <c r="G1368" s="4">
        <v>6266246</v>
      </c>
      <c r="H1368" s="4">
        <v>1320574</v>
      </c>
      <c r="I1368" s="4">
        <v>148670441</v>
      </c>
      <c r="J1368" s="4">
        <v>139962554</v>
      </c>
      <c r="K1368" s="4">
        <v>121648892</v>
      </c>
    </row>
    <row r="1369" spans="1:11" x14ac:dyDescent="0.35">
      <c r="A1369" t="s">
        <v>237</v>
      </c>
      <c r="B1369" t="s">
        <v>2190</v>
      </c>
      <c r="C1369" t="s">
        <v>1911</v>
      </c>
      <c r="G1369" s="4">
        <v>400000</v>
      </c>
      <c r="I1369" s="4">
        <v>400000</v>
      </c>
      <c r="J1369">
        <v>0</v>
      </c>
      <c r="K1369" s="4">
        <v>0</v>
      </c>
    </row>
    <row r="1370" spans="1:11" x14ac:dyDescent="0.35">
      <c r="A1370" t="s">
        <v>237</v>
      </c>
      <c r="B1370" t="s">
        <v>2175</v>
      </c>
      <c r="C1370" t="s">
        <v>1896</v>
      </c>
      <c r="G1370" s="4">
        <v>32748</v>
      </c>
      <c r="I1370" s="4">
        <v>32748</v>
      </c>
      <c r="J1370">
        <v>0</v>
      </c>
      <c r="K1370" s="4">
        <v>0</v>
      </c>
    </row>
    <row r="1371" spans="1:11" x14ac:dyDescent="0.35">
      <c r="A1371" t="s">
        <v>237</v>
      </c>
      <c r="B1371" t="s">
        <v>2126</v>
      </c>
      <c r="C1371" t="s">
        <v>1850</v>
      </c>
      <c r="D1371" s="4">
        <v>18400000</v>
      </c>
      <c r="I1371" s="4">
        <v>18400000</v>
      </c>
      <c r="J1371" s="4">
        <v>18400000</v>
      </c>
      <c r="K1371" s="4">
        <v>18400000</v>
      </c>
    </row>
    <row r="1372" spans="1:11" x14ac:dyDescent="0.35">
      <c r="A1372" t="s">
        <v>237</v>
      </c>
      <c r="B1372" t="s">
        <v>2127</v>
      </c>
      <c r="D1372" s="4">
        <v>18400000</v>
      </c>
      <c r="G1372" s="4">
        <v>432748</v>
      </c>
      <c r="I1372" s="4">
        <v>18832748</v>
      </c>
      <c r="J1372" s="4">
        <v>18400000</v>
      </c>
      <c r="K1372" s="4">
        <v>18400000</v>
      </c>
    </row>
    <row r="1373" spans="1:11" x14ac:dyDescent="0.35">
      <c r="A1373" t="s">
        <v>237</v>
      </c>
      <c r="B1373" t="s">
        <v>2128</v>
      </c>
      <c r="C1373" t="s">
        <v>1851</v>
      </c>
      <c r="D1373" s="4">
        <v>254966</v>
      </c>
      <c r="E1373" s="4">
        <v>2253825</v>
      </c>
      <c r="I1373" s="4">
        <v>2508791</v>
      </c>
      <c r="J1373" s="4">
        <v>2508791</v>
      </c>
      <c r="K1373" s="4">
        <v>254966</v>
      </c>
    </row>
    <row r="1374" spans="1:11" x14ac:dyDescent="0.35">
      <c r="A1374" t="s">
        <v>237</v>
      </c>
      <c r="B1374" t="s">
        <v>2178</v>
      </c>
      <c r="C1374" t="s">
        <v>1899</v>
      </c>
      <c r="H1374" s="4">
        <v>290421</v>
      </c>
      <c r="I1374" s="4">
        <v>290421</v>
      </c>
      <c r="J1374">
        <v>0</v>
      </c>
      <c r="K1374" s="4">
        <v>0</v>
      </c>
    </row>
    <row r="1375" spans="1:11" x14ac:dyDescent="0.35">
      <c r="A1375" t="s">
        <v>237</v>
      </c>
      <c r="B1375" t="s">
        <v>2195</v>
      </c>
      <c r="C1375" t="s">
        <v>1916</v>
      </c>
      <c r="H1375" s="4">
        <v>14264</v>
      </c>
      <c r="I1375" s="4">
        <v>14264</v>
      </c>
      <c r="J1375">
        <v>0</v>
      </c>
      <c r="K1375" s="4">
        <v>0</v>
      </c>
    </row>
    <row r="1376" spans="1:11" x14ac:dyDescent="0.35">
      <c r="A1376" t="s">
        <v>237</v>
      </c>
      <c r="B1376" t="s">
        <v>2129</v>
      </c>
      <c r="C1376" t="s">
        <v>1852</v>
      </c>
      <c r="H1376" s="4">
        <v>25896</v>
      </c>
      <c r="I1376" s="4">
        <v>25896</v>
      </c>
      <c r="J1376">
        <v>0</v>
      </c>
      <c r="K1376" s="4">
        <v>0</v>
      </c>
    </row>
    <row r="1377" spans="1:11" x14ac:dyDescent="0.35">
      <c r="A1377" t="s">
        <v>237</v>
      </c>
      <c r="B1377" t="s">
        <v>2130</v>
      </c>
      <c r="C1377" t="s">
        <v>1853</v>
      </c>
      <c r="H1377" s="4">
        <v>27304</v>
      </c>
      <c r="I1377" s="4">
        <v>27304</v>
      </c>
      <c r="J1377">
        <v>0</v>
      </c>
      <c r="K1377" s="4">
        <v>0</v>
      </c>
    </row>
    <row r="1378" spans="1:11" x14ac:dyDescent="0.35">
      <c r="A1378" t="s">
        <v>237</v>
      </c>
      <c r="B1378" t="s">
        <v>2172</v>
      </c>
      <c r="C1378" t="s">
        <v>1893</v>
      </c>
      <c r="H1378" s="4">
        <v>11103</v>
      </c>
      <c r="I1378" s="4">
        <v>11103</v>
      </c>
      <c r="J1378">
        <v>0</v>
      </c>
      <c r="K1378" s="4">
        <v>0</v>
      </c>
    </row>
    <row r="1379" spans="1:11" x14ac:dyDescent="0.35">
      <c r="A1379" t="s">
        <v>237</v>
      </c>
      <c r="B1379" t="s">
        <v>2182</v>
      </c>
      <c r="C1379" t="s">
        <v>1903</v>
      </c>
      <c r="D1379" s="4">
        <v>10113</v>
      </c>
      <c r="E1379" s="4">
        <v>1098</v>
      </c>
      <c r="I1379" s="4">
        <v>11211</v>
      </c>
      <c r="J1379" s="4">
        <v>11211</v>
      </c>
      <c r="K1379" s="4">
        <v>10113</v>
      </c>
    </row>
    <row r="1380" spans="1:11" x14ac:dyDescent="0.35">
      <c r="A1380" t="s">
        <v>237</v>
      </c>
      <c r="B1380" t="s">
        <v>2131</v>
      </c>
      <c r="C1380" t="s">
        <v>1854</v>
      </c>
      <c r="D1380" s="4">
        <v>1966042</v>
      </c>
      <c r="E1380" s="4">
        <v>40349</v>
      </c>
      <c r="H1380" s="4">
        <v>181572</v>
      </c>
      <c r="I1380" s="4">
        <v>2187963</v>
      </c>
      <c r="J1380" s="4">
        <v>2006391</v>
      </c>
      <c r="K1380" s="4">
        <v>1966042</v>
      </c>
    </row>
    <row r="1381" spans="1:11" x14ac:dyDescent="0.35">
      <c r="A1381" t="s">
        <v>237</v>
      </c>
      <c r="B1381" t="s">
        <v>2132</v>
      </c>
      <c r="C1381" t="s">
        <v>1855</v>
      </c>
      <c r="D1381" s="4">
        <v>1295175</v>
      </c>
      <c r="E1381" s="4">
        <v>116733</v>
      </c>
      <c r="G1381" s="4">
        <v>397660</v>
      </c>
      <c r="H1381" s="4">
        <v>38224</v>
      </c>
      <c r="I1381" s="4">
        <v>1847792</v>
      </c>
      <c r="J1381" s="4">
        <v>1411908</v>
      </c>
      <c r="K1381" s="4">
        <v>1295175</v>
      </c>
    </row>
    <row r="1382" spans="1:11" x14ac:dyDescent="0.35">
      <c r="A1382" t="s">
        <v>237</v>
      </c>
      <c r="B1382" t="s">
        <v>2133</v>
      </c>
      <c r="C1382" t="s">
        <v>1856</v>
      </c>
      <c r="H1382" s="4">
        <v>166286</v>
      </c>
      <c r="I1382" s="4">
        <v>166286</v>
      </c>
      <c r="J1382">
        <v>0</v>
      </c>
      <c r="K1382" s="4">
        <v>0</v>
      </c>
    </row>
    <row r="1383" spans="1:11" x14ac:dyDescent="0.35">
      <c r="A1383" t="s">
        <v>237</v>
      </c>
      <c r="B1383" t="s">
        <v>2134</v>
      </c>
      <c r="C1383" t="s">
        <v>1857</v>
      </c>
      <c r="D1383" s="4">
        <v>71291</v>
      </c>
      <c r="E1383" s="4">
        <v>65181</v>
      </c>
      <c r="H1383" s="4">
        <v>26480</v>
      </c>
      <c r="I1383" s="4">
        <v>162952</v>
      </c>
      <c r="J1383" s="4">
        <v>136472</v>
      </c>
      <c r="K1383" s="4">
        <v>71291</v>
      </c>
    </row>
    <row r="1384" spans="1:11" x14ac:dyDescent="0.35">
      <c r="A1384" t="s">
        <v>237</v>
      </c>
      <c r="B1384" t="s">
        <v>2193</v>
      </c>
      <c r="C1384" t="s">
        <v>1914</v>
      </c>
      <c r="H1384" s="4">
        <v>45410</v>
      </c>
      <c r="I1384" s="4">
        <v>45410</v>
      </c>
      <c r="J1384">
        <v>0</v>
      </c>
      <c r="K1384" s="4">
        <v>0</v>
      </c>
    </row>
    <row r="1385" spans="1:11" x14ac:dyDescent="0.35">
      <c r="A1385" t="s">
        <v>237</v>
      </c>
      <c r="B1385" t="s">
        <v>2135</v>
      </c>
      <c r="C1385" t="s">
        <v>1858</v>
      </c>
      <c r="D1385" s="4">
        <v>44410</v>
      </c>
      <c r="E1385" s="4">
        <v>189708</v>
      </c>
      <c r="G1385" s="4">
        <v>58655</v>
      </c>
      <c r="H1385" s="4">
        <v>56309</v>
      </c>
      <c r="I1385" s="4">
        <v>349083</v>
      </c>
      <c r="J1385" s="4">
        <v>234118</v>
      </c>
      <c r="K1385" s="4">
        <v>44410</v>
      </c>
    </row>
    <row r="1386" spans="1:11" x14ac:dyDescent="0.35">
      <c r="A1386" t="s">
        <v>237</v>
      </c>
      <c r="B1386" t="s">
        <v>2136</v>
      </c>
      <c r="C1386" t="s">
        <v>1859</v>
      </c>
      <c r="D1386" s="4">
        <v>2040715</v>
      </c>
      <c r="E1386" s="4">
        <v>3552360</v>
      </c>
      <c r="G1386" s="4">
        <v>325000</v>
      </c>
      <c r="H1386" s="4">
        <v>488515</v>
      </c>
      <c r="I1386" s="4">
        <v>6406590</v>
      </c>
      <c r="J1386" s="4">
        <v>5593075</v>
      </c>
      <c r="K1386" s="4">
        <v>2040715</v>
      </c>
    </row>
    <row r="1387" spans="1:11" x14ac:dyDescent="0.35">
      <c r="A1387" t="s">
        <v>237</v>
      </c>
      <c r="B1387" t="s">
        <v>2137</v>
      </c>
      <c r="C1387" t="s">
        <v>1860</v>
      </c>
      <c r="D1387" s="4">
        <v>543515</v>
      </c>
      <c r="E1387" s="4">
        <v>4456824</v>
      </c>
      <c r="G1387" s="4">
        <v>217406</v>
      </c>
      <c r="H1387" s="4">
        <v>217406</v>
      </c>
      <c r="I1387" s="4">
        <v>5435152</v>
      </c>
      <c r="J1387" s="4">
        <v>5000339</v>
      </c>
      <c r="K1387" s="4">
        <v>543515</v>
      </c>
    </row>
    <row r="1388" spans="1:11" x14ac:dyDescent="0.35">
      <c r="A1388" t="s">
        <v>237</v>
      </c>
      <c r="B1388" t="s">
        <v>2138</v>
      </c>
      <c r="C1388" t="s">
        <v>1861</v>
      </c>
      <c r="D1388" s="4">
        <v>48597</v>
      </c>
      <c r="E1388" s="4">
        <v>647819</v>
      </c>
      <c r="I1388" s="4">
        <v>696416</v>
      </c>
      <c r="J1388" s="4">
        <v>696416</v>
      </c>
      <c r="K1388" s="4">
        <v>48597</v>
      </c>
    </row>
    <row r="1389" spans="1:11" x14ac:dyDescent="0.35">
      <c r="A1389" t="s">
        <v>237</v>
      </c>
      <c r="B1389" t="s">
        <v>2139</v>
      </c>
      <c r="C1389" t="s">
        <v>1862</v>
      </c>
      <c r="D1389" s="4">
        <v>2307535</v>
      </c>
      <c r="E1389" s="4">
        <v>939989</v>
      </c>
      <c r="H1389" s="4">
        <v>341739</v>
      </c>
      <c r="I1389" s="4">
        <v>3589262</v>
      </c>
      <c r="J1389" s="4">
        <v>3247524</v>
      </c>
      <c r="K1389" s="4">
        <v>2307535</v>
      </c>
    </row>
    <row r="1390" spans="1:11" x14ac:dyDescent="0.35">
      <c r="A1390" t="s">
        <v>237</v>
      </c>
      <c r="B1390" t="s">
        <v>2140</v>
      </c>
      <c r="C1390" t="s">
        <v>1863</v>
      </c>
      <c r="E1390" s="4">
        <v>262631</v>
      </c>
      <c r="G1390" s="4">
        <v>7780</v>
      </c>
      <c r="H1390" s="4">
        <v>7780</v>
      </c>
      <c r="I1390" s="4">
        <v>278191</v>
      </c>
      <c r="J1390">
        <v>262631</v>
      </c>
      <c r="K1390" s="4">
        <v>0</v>
      </c>
    </row>
    <row r="1391" spans="1:11" x14ac:dyDescent="0.35">
      <c r="A1391" t="s">
        <v>237</v>
      </c>
      <c r="B1391" t="s">
        <v>2141</v>
      </c>
      <c r="D1391" s="4">
        <v>8582360</v>
      </c>
      <c r="E1391" s="4">
        <v>12526518</v>
      </c>
      <c r="G1391" s="4">
        <v>1006501</v>
      </c>
      <c r="H1391" s="4">
        <v>1938708</v>
      </c>
      <c r="I1391" s="4">
        <v>24054087</v>
      </c>
      <c r="J1391" s="4">
        <v>21108878</v>
      </c>
      <c r="K1391" s="4">
        <v>8582360</v>
      </c>
    </row>
    <row r="1392" spans="1:11" x14ac:dyDescent="0.35">
      <c r="A1392" t="s">
        <v>237</v>
      </c>
      <c r="B1392" t="s">
        <v>2142</v>
      </c>
      <c r="C1392" t="s">
        <v>1864</v>
      </c>
      <c r="D1392" s="4">
        <v>22317</v>
      </c>
      <c r="I1392" s="4">
        <v>22317</v>
      </c>
      <c r="J1392" s="4">
        <v>22317</v>
      </c>
      <c r="K1392" s="4">
        <v>22317</v>
      </c>
    </row>
    <row r="1393" spans="1:11" x14ac:dyDescent="0.35">
      <c r="A1393" t="s">
        <v>237</v>
      </c>
      <c r="B1393" t="s">
        <v>2143</v>
      </c>
      <c r="C1393" t="s">
        <v>1865</v>
      </c>
      <c r="D1393" s="4">
        <v>53874</v>
      </c>
      <c r="E1393" s="4">
        <v>0</v>
      </c>
      <c r="H1393" s="4">
        <v>600703</v>
      </c>
      <c r="I1393" s="4">
        <v>654577</v>
      </c>
      <c r="J1393" s="4">
        <v>53874</v>
      </c>
      <c r="K1393" s="4">
        <v>53874</v>
      </c>
    </row>
    <row r="1394" spans="1:11" x14ac:dyDescent="0.35">
      <c r="A1394" t="s">
        <v>237</v>
      </c>
      <c r="B1394" t="s">
        <v>2144</v>
      </c>
      <c r="C1394" t="s">
        <v>1866</v>
      </c>
      <c r="D1394" s="4">
        <v>9483</v>
      </c>
      <c r="I1394" s="4">
        <v>9483</v>
      </c>
      <c r="J1394" s="4">
        <v>9483</v>
      </c>
      <c r="K1394" s="4">
        <v>9483</v>
      </c>
    </row>
    <row r="1395" spans="1:11" x14ac:dyDescent="0.35">
      <c r="A1395" t="s">
        <v>237</v>
      </c>
      <c r="B1395" t="s">
        <v>2145</v>
      </c>
      <c r="C1395" t="s">
        <v>1867</v>
      </c>
      <c r="D1395" s="4">
        <v>158223</v>
      </c>
      <c r="E1395" s="4">
        <v>0</v>
      </c>
      <c r="F1395" s="4">
        <v>207000</v>
      </c>
      <c r="G1395" s="4">
        <v>4500</v>
      </c>
      <c r="H1395" s="4">
        <v>11896722</v>
      </c>
      <c r="I1395" s="4">
        <v>12266445</v>
      </c>
      <c r="J1395" s="4">
        <v>158223</v>
      </c>
      <c r="K1395" s="4">
        <v>158223</v>
      </c>
    </row>
    <row r="1396" spans="1:11" x14ac:dyDescent="0.35">
      <c r="A1396" t="s">
        <v>237</v>
      </c>
      <c r="B1396" t="s">
        <v>2146</v>
      </c>
      <c r="C1396" t="s">
        <v>1868</v>
      </c>
      <c r="D1396" s="4">
        <v>146160</v>
      </c>
      <c r="F1396" s="4">
        <v>100000</v>
      </c>
      <c r="H1396" s="4">
        <v>8469680</v>
      </c>
      <c r="I1396" s="4">
        <v>8715840</v>
      </c>
      <c r="J1396" s="4">
        <v>146160</v>
      </c>
      <c r="K1396" s="4">
        <v>146160</v>
      </c>
    </row>
    <row r="1397" spans="1:11" x14ac:dyDescent="0.35">
      <c r="A1397" t="s">
        <v>237</v>
      </c>
      <c r="B1397" t="s">
        <v>2173</v>
      </c>
      <c r="C1397" t="s">
        <v>1894</v>
      </c>
      <c r="D1397" s="4">
        <v>122431</v>
      </c>
      <c r="I1397" s="4">
        <v>122431</v>
      </c>
      <c r="J1397" s="4">
        <v>122431</v>
      </c>
      <c r="K1397" s="4">
        <v>122431</v>
      </c>
    </row>
    <row r="1398" spans="1:11" x14ac:dyDescent="0.35">
      <c r="A1398" t="s">
        <v>237</v>
      </c>
      <c r="B1398" t="s">
        <v>2147</v>
      </c>
      <c r="C1398" t="s">
        <v>1869</v>
      </c>
      <c r="H1398" s="4">
        <v>3427104</v>
      </c>
      <c r="I1398" s="4">
        <v>3427104</v>
      </c>
      <c r="J1398">
        <v>0</v>
      </c>
      <c r="K1398" s="4">
        <v>0</v>
      </c>
    </row>
    <row r="1399" spans="1:11" x14ac:dyDescent="0.35">
      <c r="A1399" t="s">
        <v>237</v>
      </c>
      <c r="B1399" t="s">
        <v>2148</v>
      </c>
      <c r="C1399" t="s">
        <v>1870</v>
      </c>
      <c r="D1399" s="4">
        <v>179012</v>
      </c>
      <c r="E1399" s="4">
        <v>21331762</v>
      </c>
      <c r="H1399" s="4">
        <v>898535</v>
      </c>
      <c r="I1399" s="4">
        <v>22409310</v>
      </c>
      <c r="J1399" s="4">
        <v>21510774</v>
      </c>
      <c r="K1399" s="4">
        <v>179012</v>
      </c>
    </row>
    <row r="1400" spans="1:11" x14ac:dyDescent="0.35">
      <c r="A1400" t="s">
        <v>237</v>
      </c>
      <c r="B1400" t="s">
        <v>2149</v>
      </c>
      <c r="C1400" t="s">
        <v>1871</v>
      </c>
      <c r="D1400" s="4">
        <v>15378178</v>
      </c>
      <c r="E1400" s="4">
        <v>85470</v>
      </c>
      <c r="F1400" s="4">
        <v>41767</v>
      </c>
      <c r="G1400" s="4">
        <v>73845</v>
      </c>
      <c r="H1400" s="4">
        <v>151243</v>
      </c>
      <c r="I1400" s="4">
        <v>15730503</v>
      </c>
      <c r="J1400" s="4">
        <v>15463648</v>
      </c>
      <c r="K1400" s="4">
        <v>15378178</v>
      </c>
    </row>
    <row r="1401" spans="1:11" x14ac:dyDescent="0.35">
      <c r="A1401" t="s">
        <v>237</v>
      </c>
      <c r="B1401" t="s">
        <v>2150</v>
      </c>
      <c r="C1401" t="s">
        <v>1872</v>
      </c>
      <c r="D1401" s="4">
        <v>1138696</v>
      </c>
      <c r="I1401" s="4">
        <v>1138696</v>
      </c>
      <c r="J1401" s="4">
        <v>1138696</v>
      </c>
      <c r="K1401" s="4">
        <v>1138696</v>
      </c>
    </row>
    <row r="1402" spans="1:11" x14ac:dyDescent="0.35">
      <c r="A1402" t="s">
        <v>237</v>
      </c>
      <c r="B1402" t="s">
        <v>2153</v>
      </c>
      <c r="C1402" t="s">
        <v>1875</v>
      </c>
      <c r="D1402" s="4">
        <v>425</v>
      </c>
      <c r="H1402" s="4">
        <v>287118</v>
      </c>
      <c r="I1402" s="4">
        <v>287543</v>
      </c>
      <c r="J1402" s="4">
        <v>425</v>
      </c>
      <c r="K1402" s="4">
        <v>425</v>
      </c>
    </row>
    <row r="1403" spans="1:11" x14ac:dyDescent="0.35">
      <c r="A1403" t="s">
        <v>237</v>
      </c>
      <c r="B1403" t="s">
        <v>2154</v>
      </c>
      <c r="C1403" t="s">
        <v>1876</v>
      </c>
      <c r="H1403" s="4">
        <v>0</v>
      </c>
      <c r="I1403" s="4">
        <v>0</v>
      </c>
      <c r="J1403">
        <v>0</v>
      </c>
      <c r="K1403" s="4">
        <v>0</v>
      </c>
    </row>
    <row r="1404" spans="1:11" x14ac:dyDescent="0.35">
      <c r="A1404" t="s">
        <v>237</v>
      </c>
      <c r="B1404" t="s">
        <v>2155</v>
      </c>
      <c r="C1404" t="s">
        <v>1877</v>
      </c>
      <c r="D1404" s="4">
        <v>114038</v>
      </c>
      <c r="E1404" s="4">
        <v>0</v>
      </c>
      <c r="I1404" s="4">
        <v>114038</v>
      </c>
      <c r="J1404" s="4">
        <v>114038</v>
      </c>
      <c r="K1404" s="4">
        <v>114038</v>
      </c>
    </row>
    <row r="1405" spans="1:11" x14ac:dyDescent="0.35">
      <c r="A1405" t="s">
        <v>237</v>
      </c>
      <c r="B1405" t="s">
        <v>2156</v>
      </c>
      <c r="D1405" s="4">
        <v>17322837</v>
      </c>
      <c r="E1405" s="4">
        <v>21417232</v>
      </c>
      <c r="F1405" s="4">
        <v>348767</v>
      </c>
      <c r="G1405" s="4">
        <v>78345</v>
      </c>
      <c r="H1405" s="4">
        <v>25731105</v>
      </c>
      <c r="I1405" s="4">
        <v>64898286</v>
      </c>
      <c r="J1405" s="4">
        <v>38740069</v>
      </c>
      <c r="K1405" s="4">
        <v>17322837</v>
      </c>
    </row>
    <row r="1406" spans="1:11" x14ac:dyDescent="0.35">
      <c r="A1406" t="s">
        <v>237</v>
      </c>
      <c r="B1406" t="s">
        <v>2191</v>
      </c>
      <c r="C1406" t="s">
        <v>1912</v>
      </c>
      <c r="D1406" s="4">
        <v>1985</v>
      </c>
      <c r="I1406" s="4">
        <v>1985</v>
      </c>
      <c r="J1406" s="4">
        <v>1985</v>
      </c>
      <c r="K1406" s="4">
        <v>1985</v>
      </c>
    </row>
    <row r="1407" spans="1:11" x14ac:dyDescent="0.35">
      <c r="A1407" t="s">
        <v>237</v>
      </c>
      <c r="B1407" t="s">
        <v>2157</v>
      </c>
      <c r="C1407" t="s">
        <v>1879</v>
      </c>
      <c r="D1407" s="4">
        <v>4293462</v>
      </c>
      <c r="I1407" s="4">
        <v>4293462</v>
      </c>
      <c r="J1407" s="4">
        <v>4293462</v>
      </c>
      <c r="K1407" s="4">
        <v>4293462</v>
      </c>
    </row>
    <row r="1408" spans="1:11" x14ac:dyDescent="0.35">
      <c r="A1408" t="s">
        <v>237</v>
      </c>
      <c r="B1408" t="s">
        <v>2186</v>
      </c>
      <c r="C1408" t="s">
        <v>1907</v>
      </c>
      <c r="D1408" s="4">
        <v>56175</v>
      </c>
      <c r="I1408" s="4">
        <v>56175</v>
      </c>
      <c r="J1408" s="4">
        <v>56175</v>
      </c>
      <c r="K1408" s="4">
        <v>56175</v>
      </c>
    </row>
    <row r="1409" spans="1:11" x14ac:dyDescent="0.35">
      <c r="A1409" t="s">
        <v>237</v>
      </c>
      <c r="B1409" t="s">
        <v>2176</v>
      </c>
      <c r="C1409" t="s">
        <v>1897</v>
      </c>
      <c r="D1409" s="4">
        <v>4754</v>
      </c>
      <c r="I1409" s="4">
        <v>4754</v>
      </c>
      <c r="J1409" s="4">
        <v>4754</v>
      </c>
      <c r="K1409" s="4">
        <v>4754</v>
      </c>
    </row>
    <row r="1410" spans="1:11" x14ac:dyDescent="0.35">
      <c r="A1410" t="s">
        <v>237</v>
      </c>
      <c r="B1410" t="s">
        <v>2158</v>
      </c>
      <c r="C1410" t="s">
        <v>1880</v>
      </c>
      <c r="D1410" s="4">
        <v>6482059</v>
      </c>
      <c r="I1410" s="4">
        <v>6482059</v>
      </c>
      <c r="J1410" s="4">
        <v>6482059</v>
      </c>
      <c r="K1410" s="4">
        <v>6482059</v>
      </c>
    </row>
    <row r="1411" spans="1:11" x14ac:dyDescent="0.35">
      <c r="A1411" t="s">
        <v>237</v>
      </c>
      <c r="B1411" t="s">
        <v>2159</v>
      </c>
      <c r="C1411" t="s">
        <v>1881</v>
      </c>
      <c r="D1411" s="4">
        <v>2974834</v>
      </c>
      <c r="I1411" s="4">
        <v>2974834</v>
      </c>
      <c r="J1411" s="4">
        <v>2974834</v>
      </c>
      <c r="K1411" s="4">
        <v>2974834</v>
      </c>
    </row>
    <row r="1412" spans="1:11" x14ac:dyDescent="0.35">
      <c r="A1412" t="s">
        <v>237</v>
      </c>
      <c r="B1412" t="s">
        <v>2174</v>
      </c>
      <c r="C1412" t="s">
        <v>1895</v>
      </c>
      <c r="D1412" s="4">
        <v>799729</v>
      </c>
      <c r="I1412" s="4">
        <v>799729</v>
      </c>
      <c r="J1412" s="4">
        <v>799729</v>
      </c>
      <c r="K1412" s="4">
        <v>799729</v>
      </c>
    </row>
    <row r="1413" spans="1:11" x14ac:dyDescent="0.35">
      <c r="A1413" t="s">
        <v>237</v>
      </c>
      <c r="B1413" t="s">
        <v>2160</v>
      </c>
      <c r="C1413" t="s">
        <v>1882</v>
      </c>
      <c r="D1413" s="4">
        <v>49517</v>
      </c>
      <c r="E1413" s="4">
        <v>344971</v>
      </c>
      <c r="I1413" s="4">
        <v>394488</v>
      </c>
      <c r="J1413" s="4">
        <v>394488</v>
      </c>
      <c r="K1413" s="4">
        <v>49517</v>
      </c>
    </row>
    <row r="1414" spans="1:11" x14ac:dyDescent="0.35">
      <c r="A1414" t="s">
        <v>237</v>
      </c>
      <c r="B1414" t="s">
        <v>2179</v>
      </c>
      <c r="C1414" t="s">
        <v>1900</v>
      </c>
      <c r="D1414" s="4">
        <v>11931</v>
      </c>
      <c r="I1414" s="4">
        <v>11931</v>
      </c>
      <c r="J1414" s="4">
        <v>11931</v>
      </c>
      <c r="K1414" s="4">
        <v>11931</v>
      </c>
    </row>
    <row r="1415" spans="1:11" x14ac:dyDescent="0.35">
      <c r="A1415" t="s">
        <v>237</v>
      </c>
      <c r="B1415" t="s">
        <v>2161</v>
      </c>
      <c r="C1415" t="s">
        <v>1883</v>
      </c>
      <c r="D1415" s="4">
        <v>602720</v>
      </c>
      <c r="I1415" s="4">
        <v>602720</v>
      </c>
      <c r="J1415" s="4">
        <v>602720</v>
      </c>
      <c r="K1415" s="4">
        <v>602720</v>
      </c>
    </row>
    <row r="1416" spans="1:11" x14ac:dyDescent="0.35">
      <c r="A1416" t="s">
        <v>237</v>
      </c>
      <c r="B1416" t="s">
        <v>2171</v>
      </c>
      <c r="C1416" t="s">
        <v>1892</v>
      </c>
      <c r="D1416" s="4">
        <v>2259</v>
      </c>
      <c r="I1416" s="4">
        <v>2259</v>
      </c>
      <c r="J1416" s="4">
        <v>2259</v>
      </c>
      <c r="K1416" s="4">
        <v>2259</v>
      </c>
    </row>
    <row r="1417" spans="1:11" x14ac:dyDescent="0.35">
      <c r="A1417" t="s">
        <v>237</v>
      </c>
      <c r="B1417" t="s">
        <v>2162</v>
      </c>
      <c r="C1417" t="s">
        <v>1884</v>
      </c>
      <c r="D1417" s="4">
        <v>36159</v>
      </c>
      <c r="I1417" s="4">
        <v>36159</v>
      </c>
      <c r="J1417" s="4">
        <v>36159</v>
      </c>
      <c r="K1417" s="4">
        <v>36159</v>
      </c>
    </row>
    <row r="1418" spans="1:11" x14ac:dyDescent="0.35">
      <c r="A1418" t="s">
        <v>237</v>
      </c>
      <c r="B1418" t="s">
        <v>2163</v>
      </c>
      <c r="D1418" s="4">
        <v>15315584</v>
      </c>
      <c r="E1418" s="4">
        <v>344971</v>
      </c>
      <c r="I1418" s="4">
        <v>15660555</v>
      </c>
      <c r="J1418" s="4">
        <v>15660555</v>
      </c>
      <c r="K1418" s="4">
        <v>15315584</v>
      </c>
    </row>
    <row r="1419" spans="1:11" x14ac:dyDescent="0.35">
      <c r="A1419" t="s">
        <v>237</v>
      </c>
      <c r="B1419" t="s">
        <v>2164</v>
      </c>
      <c r="C1419" t="s">
        <v>1886</v>
      </c>
      <c r="D1419" s="4">
        <v>504313</v>
      </c>
      <c r="I1419" s="4">
        <v>504313</v>
      </c>
      <c r="J1419" s="4">
        <v>504313</v>
      </c>
      <c r="K1419" s="4">
        <v>504313</v>
      </c>
    </row>
    <row r="1420" spans="1:11" x14ac:dyDescent="0.35">
      <c r="A1420" t="s">
        <v>237</v>
      </c>
      <c r="B1420" t="s">
        <v>2165</v>
      </c>
      <c r="D1420" s="4">
        <v>504313</v>
      </c>
      <c r="I1420" s="4">
        <v>504313</v>
      </c>
      <c r="J1420" s="4">
        <v>504313</v>
      </c>
      <c r="K1420" s="4">
        <v>504313</v>
      </c>
    </row>
    <row r="1421" spans="1:11" x14ac:dyDescent="0.35">
      <c r="A1421" t="s">
        <v>237</v>
      </c>
      <c r="B1421" t="s">
        <v>2183</v>
      </c>
      <c r="C1421" t="s">
        <v>1904</v>
      </c>
      <c r="D1421" s="4">
        <v>500000</v>
      </c>
      <c r="I1421" s="4">
        <v>500000</v>
      </c>
      <c r="J1421" s="4">
        <v>500000</v>
      </c>
      <c r="K1421" s="4">
        <v>500000</v>
      </c>
    </row>
    <row r="1422" spans="1:11" x14ac:dyDescent="0.35">
      <c r="A1422" t="s">
        <v>237</v>
      </c>
      <c r="B1422" t="s">
        <v>2187</v>
      </c>
      <c r="C1422" t="s">
        <v>1908</v>
      </c>
      <c r="D1422" s="4">
        <v>18161</v>
      </c>
      <c r="I1422" s="4">
        <v>18161</v>
      </c>
      <c r="J1422" s="4">
        <v>18161</v>
      </c>
      <c r="K1422" s="4">
        <v>18161</v>
      </c>
    </row>
    <row r="1423" spans="1:11" x14ac:dyDescent="0.35">
      <c r="A1423" t="s">
        <v>237</v>
      </c>
      <c r="B1423" t="s">
        <v>2166</v>
      </c>
      <c r="C1423" t="s">
        <v>1888</v>
      </c>
      <c r="H1423" s="4">
        <v>6720000</v>
      </c>
      <c r="I1423" s="4">
        <v>6720000</v>
      </c>
      <c r="J1423">
        <v>0</v>
      </c>
      <c r="K1423" s="4">
        <v>0</v>
      </c>
    </row>
    <row r="1424" spans="1:11" x14ac:dyDescent="0.35">
      <c r="A1424" t="s">
        <v>237</v>
      </c>
      <c r="B1424" t="s">
        <v>2180</v>
      </c>
      <c r="C1424" t="s">
        <v>1901</v>
      </c>
      <c r="E1424" s="4">
        <v>2612250</v>
      </c>
      <c r="I1424" s="4">
        <v>2612250</v>
      </c>
      <c r="J1424">
        <v>2612250</v>
      </c>
      <c r="K1424" s="4">
        <v>0</v>
      </c>
    </row>
    <row r="1425" spans="1:11" x14ac:dyDescent="0.35">
      <c r="A1425" t="s">
        <v>237</v>
      </c>
      <c r="B1425" t="s">
        <v>2167</v>
      </c>
      <c r="C1425" t="s">
        <v>1889</v>
      </c>
      <c r="E1425" s="4">
        <v>3738000</v>
      </c>
      <c r="I1425" s="4">
        <v>3738000</v>
      </c>
      <c r="J1425">
        <v>3738000</v>
      </c>
      <c r="K1425" s="4">
        <v>0</v>
      </c>
    </row>
    <row r="1426" spans="1:11" x14ac:dyDescent="0.35">
      <c r="A1426" t="s">
        <v>237</v>
      </c>
      <c r="B1426" t="s">
        <v>2168</v>
      </c>
      <c r="C1426" t="s">
        <v>1890</v>
      </c>
      <c r="E1426" s="4">
        <v>1575000</v>
      </c>
      <c r="I1426" s="4">
        <v>1575000</v>
      </c>
      <c r="J1426">
        <v>1575000</v>
      </c>
      <c r="K1426" s="4">
        <v>0</v>
      </c>
    </row>
    <row r="1427" spans="1:11" x14ac:dyDescent="0.35">
      <c r="A1427" t="s">
        <v>237</v>
      </c>
      <c r="B1427" t="s">
        <v>2181</v>
      </c>
      <c r="C1427" t="s">
        <v>1902</v>
      </c>
      <c r="E1427" s="4">
        <v>5224500</v>
      </c>
      <c r="I1427" s="4">
        <v>5224500</v>
      </c>
      <c r="J1427">
        <v>5224500</v>
      </c>
      <c r="K1427" s="4">
        <v>0</v>
      </c>
    </row>
    <row r="1428" spans="1:11" x14ac:dyDescent="0.35">
      <c r="A1428" t="s">
        <v>237</v>
      </c>
      <c r="B1428" t="s">
        <v>2169</v>
      </c>
      <c r="D1428" s="4">
        <v>518161</v>
      </c>
      <c r="E1428" s="4">
        <v>13149750</v>
      </c>
      <c r="H1428" s="4">
        <v>6720000</v>
      </c>
      <c r="I1428" s="4">
        <v>20387911</v>
      </c>
      <c r="J1428" s="4">
        <v>13667911</v>
      </c>
      <c r="K1428" s="4">
        <v>518161</v>
      </c>
    </row>
    <row r="1429" spans="1:11" x14ac:dyDescent="0.35">
      <c r="A1429" t="s">
        <v>237</v>
      </c>
      <c r="B1429" t="s">
        <v>2170</v>
      </c>
      <c r="D1429" s="4">
        <v>289941217</v>
      </c>
      <c r="E1429" s="4">
        <v>71239697</v>
      </c>
      <c r="F1429" s="4">
        <v>40952885</v>
      </c>
      <c r="G1429" s="4">
        <v>7963352</v>
      </c>
      <c r="H1429" s="4">
        <v>36481687</v>
      </c>
      <c r="I1429" s="4">
        <v>446578838</v>
      </c>
      <c r="J1429" s="4">
        <f>SUM(D1429,E1429)</f>
        <v>361180914</v>
      </c>
      <c r="K1429" s="4">
        <v>289941217</v>
      </c>
    </row>
    <row r="1430" spans="1:11" x14ac:dyDescent="0.35">
      <c r="A1430" t="s">
        <v>1917</v>
      </c>
      <c r="B1430" t="s">
        <v>2118</v>
      </c>
      <c r="C1430" t="s">
        <v>1843</v>
      </c>
      <c r="D1430" s="4">
        <v>20679418</v>
      </c>
      <c r="F1430" s="4">
        <v>11730600</v>
      </c>
      <c r="I1430" s="4">
        <v>32410018</v>
      </c>
      <c r="J1430" s="4">
        <v>20679418</v>
      </c>
      <c r="K1430" s="4">
        <v>20679418</v>
      </c>
    </row>
    <row r="1431" spans="1:11" x14ac:dyDescent="0.35">
      <c r="A1431" t="s">
        <v>1917</v>
      </c>
      <c r="B1431" t="s">
        <v>2119</v>
      </c>
      <c r="C1431" t="s">
        <v>1844</v>
      </c>
      <c r="D1431" s="4">
        <v>3681988</v>
      </c>
      <c r="G1431" s="4">
        <v>22050</v>
      </c>
      <c r="H1431" s="4">
        <v>191700</v>
      </c>
      <c r="I1431" s="4">
        <v>3895738</v>
      </c>
      <c r="J1431" s="4">
        <v>3681988</v>
      </c>
      <c r="K1431" s="4">
        <v>3681988</v>
      </c>
    </row>
    <row r="1432" spans="1:11" x14ac:dyDescent="0.35">
      <c r="A1432" t="s">
        <v>1917</v>
      </c>
      <c r="B1432" t="s">
        <v>2120</v>
      </c>
      <c r="C1432" t="s">
        <v>1845</v>
      </c>
      <c r="D1432" s="4">
        <v>2734675</v>
      </c>
      <c r="I1432" s="4">
        <v>2734675</v>
      </c>
      <c r="J1432" s="4">
        <v>2734675</v>
      </c>
      <c r="K1432" s="4">
        <v>2734675</v>
      </c>
    </row>
    <row r="1433" spans="1:11" x14ac:dyDescent="0.35">
      <c r="A1433" t="s">
        <v>1917</v>
      </c>
      <c r="B1433" t="s">
        <v>2121</v>
      </c>
      <c r="D1433" s="4">
        <v>27096081</v>
      </c>
      <c r="F1433" s="4">
        <v>11730600</v>
      </c>
      <c r="G1433" s="4">
        <v>22050</v>
      </c>
      <c r="H1433" s="4">
        <v>191700</v>
      </c>
      <c r="I1433" s="4">
        <v>39040431</v>
      </c>
      <c r="J1433" s="4">
        <v>27096081</v>
      </c>
      <c r="K1433" s="4">
        <v>27096081</v>
      </c>
    </row>
    <row r="1434" spans="1:11" x14ac:dyDescent="0.35">
      <c r="A1434" t="s">
        <v>1917</v>
      </c>
      <c r="B1434" t="s">
        <v>2122</v>
      </c>
      <c r="C1434" t="s">
        <v>1846</v>
      </c>
      <c r="D1434" s="4">
        <v>16863055</v>
      </c>
      <c r="E1434" s="4">
        <v>7766315</v>
      </c>
      <c r="F1434" s="4">
        <v>426903</v>
      </c>
      <c r="G1434" s="4">
        <v>832713</v>
      </c>
      <c r="I1434" s="4">
        <v>25888985</v>
      </c>
      <c r="J1434" s="4">
        <v>24629370</v>
      </c>
      <c r="K1434" s="4">
        <v>16863055</v>
      </c>
    </row>
    <row r="1435" spans="1:11" x14ac:dyDescent="0.35">
      <c r="A1435" t="s">
        <v>1917</v>
      </c>
      <c r="B1435" t="s">
        <v>2123</v>
      </c>
      <c r="C1435" t="s">
        <v>1847</v>
      </c>
      <c r="D1435" s="4">
        <v>12853237</v>
      </c>
      <c r="E1435" s="4">
        <v>671029</v>
      </c>
      <c r="F1435" s="4">
        <v>1021934</v>
      </c>
      <c r="I1435" s="4">
        <v>14546200</v>
      </c>
      <c r="J1435" s="4">
        <v>13524266</v>
      </c>
      <c r="K1435" s="4">
        <v>12853237</v>
      </c>
    </row>
    <row r="1436" spans="1:11" x14ac:dyDescent="0.35">
      <c r="A1436" t="s">
        <v>1917</v>
      </c>
      <c r="B1436" t="s">
        <v>2124</v>
      </c>
      <c r="C1436" t="s">
        <v>1848</v>
      </c>
      <c r="D1436" s="4">
        <v>35551</v>
      </c>
      <c r="E1436" s="4">
        <v>84304</v>
      </c>
      <c r="I1436" s="4">
        <v>119855</v>
      </c>
      <c r="J1436" s="4">
        <v>119855</v>
      </c>
      <c r="K1436" s="4">
        <v>35551</v>
      </c>
    </row>
    <row r="1437" spans="1:11" x14ac:dyDescent="0.35">
      <c r="A1437" t="s">
        <v>1917</v>
      </c>
      <c r="B1437" t="s">
        <v>2125</v>
      </c>
      <c r="D1437" s="4">
        <v>29751843</v>
      </c>
      <c r="E1437" s="4">
        <v>8521647</v>
      </c>
      <c r="F1437" s="4">
        <v>1448837</v>
      </c>
      <c r="G1437" s="4">
        <v>832713</v>
      </c>
      <c r="I1437" s="4">
        <v>40555040</v>
      </c>
      <c r="J1437" s="4">
        <v>38273490</v>
      </c>
      <c r="K1437" s="4">
        <v>29751843</v>
      </c>
    </row>
    <row r="1438" spans="1:11" x14ac:dyDescent="0.35">
      <c r="A1438" t="s">
        <v>1917</v>
      </c>
      <c r="B1438" t="s">
        <v>2196</v>
      </c>
      <c r="C1438" t="s">
        <v>1918</v>
      </c>
      <c r="D1438" s="4">
        <v>19320</v>
      </c>
      <c r="I1438" s="4">
        <v>19320</v>
      </c>
      <c r="J1438" s="4">
        <v>19320</v>
      </c>
      <c r="K1438" s="4">
        <v>19320</v>
      </c>
    </row>
    <row r="1439" spans="1:11" x14ac:dyDescent="0.35">
      <c r="A1439" t="s">
        <v>1917</v>
      </c>
      <c r="B1439" t="s">
        <v>2126</v>
      </c>
      <c r="C1439" t="s">
        <v>1850</v>
      </c>
      <c r="E1439" s="4">
        <v>8800000</v>
      </c>
      <c r="I1439" s="4">
        <v>8800000</v>
      </c>
      <c r="J1439">
        <v>8800000</v>
      </c>
      <c r="K1439" s="4">
        <v>0</v>
      </c>
    </row>
    <row r="1440" spans="1:11" x14ac:dyDescent="0.35">
      <c r="A1440" t="s">
        <v>1917</v>
      </c>
      <c r="B1440" t="s">
        <v>2127</v>
      </c>
      <c r="D1440" s="4">
        <v>19320</v>
      </c>
      <c r="E1440" s="4">
        <v>8800000</v>
      </c>
      <c r="I1440" s="4">
        <v>8819320</v>
      </c>
      <c r="J1440" s="4">
        <v>8819320</v>
      </c>
      <c r="K1440" s="4">
        <v>19320</v>
      </c>
    </row>
    <row r="1441" spans="1:11" x14ac:dyDescent="0.35">
      <c r="A1441" t="s">
        <v>1917</v>
      </c>
      <c r="B1441" t="s">
        <v>2128</v>
      </c>
      <c r="C1441" t="s">
        <v>1851</v>
      </c>
      <c r="D1441" s="4">
        <v>902359</v>
      </c>
      <c r="I1441" s="4">
        <v>902359</v>
      </c>
      <c r="J1441" s="4">
        <v>902359</v>
      </c>
      <c r="K1441" s="4">
        <v>902359</v>
      </c>
    </row>
    <row r="1442" spans="1:11" x14ac:dyDescent="0.35">
      <c r="A1442" t="s">
        <v>1917</v>
      </c>
      <c r="B1442" t="s">
        <v>2129</v>
      </c>
      <c r="C1442" t="s">
        <v>1852</v>
      </c>
      <c r="D1442" s="4">
        <v>960</v>
      </c>
      <c r="F1442" s="4">
        <v>12486</v>
      </c>
      <c r="H1442" s="4">
        <v>3842</v>
      </c>
      <c r="I1442" s="4">
        <v>17288</v>
      </c>
      <c r="J1442" s="4">
        <v>960</v>
      </c>
      <c r="K1442" s="4">
        <v>960</v>
      </c>
    </row>
    <row r="1443" spans="1:11" x14ac:dyDescent="0.35">
      <c r="A1443" t="s">
        <v>1917</v>
      </c>
      <c r="B1443" t="s">
        <v>2130</v>
      </c>
      <c r="C1443" t="s">
        <v>1853</v>
      </c>
      <c r="F1443" s="4">
        <v>10004</v>
      </c>
      <c r="H1443" s="4">
        <v>1539</v>
      </c>
      <c r="I1443" s="4">
        <v>11543</v>
      </c>
      <c r="J1443">
        <v>0</v>
      </c>
      <c r="K1443" s="4">
        <v>0</v>
      </c>
    </row>
    <row r="1444" spans="1:11" x14ac:dyDescent="0.35">
      <c r="A1444" t="s">
        <v>1917</v>
      </c>
      <c r="B1444" t="s">
        <v>2172</v>
      </c>
      <c r="C1444" t="s">
        <v>1893</v>
      </c>
      <c r="H1444" s="4">
        <v>1026</v>
      </c>
      <c r="I1444" s="4">
        <v>1026</v>
      </c>
      <c r="J1444">
        <v>0</v>
      </c>
      <c r="K1444" s="4">
        <v>0</v>
      </c>
    </row>
    <row r="1445" spans="1:11" x14ac:dyDescent="0.35">
      <c r="A1445" t="s">
        <v>1917</v>
      </c>
      <c r="B1445" t="s">
        <v>2131</v>
      </c>
      <c r="C1445" t="s">
        <v>1854</v>
      </c>
      <c r="D1445" s="4">
        <v>457293</v>
      </c>
      <c r="G1445" s="4">
        <v>147948</v>
      </c>
      <c r="I1445" s="4">
        <v>605241</v>
      </c>
      <c r="J1445" s="4">
        <v>457293</v>
      </c>
      <c r="K1445" s="4">
        <v>457293</v>
      </c>
    </row>
    <row r="1446" spans="1:11" x14ac:dyDescent="0.35">
      <c r="A1446" t="s">
        <v>1917</v>
      </c>
      <c r="B1446" t="s">
        <v>2197</v>
      </c>
      <c r="C1446" t="s">
        <v>1919</v>
      </c>
      <c r="F1446" s="4">
        <v>1258756</v>
      </c>
      <c r="I1446" s="4">
        <v>1258756</v>
      </c>
      <c r="J1446">
        <v>0</v>
      </c>
      <c r="K1446" s="4">
        <v>0</v>
      </c>
    </row>
    <row r="1447" spans="1:11" x14ac:dyDescent="0.35">
      <c r="A1447" t="s">
        <v>1917</v>
      </c>
      <c r="B1447" t="s">
        <v>2132</v>
      </c>
      <c r="C1447" t="s">
        <v>1855</v>
      </c>
      <c r="D1447" s="4">
        <v>11741</v>
      </c>
      <c r="E1447" s="4">
        <v>0</v>
      </c>
      <c r="G1447" s="4">
        <v>281394</v>
      </c>
      <c r="H1447" s="4">
        <v>772421</v>
      </c>
      <c r="I1447" s="4">
        <v>1065556</v>
      </c>
      <c r="J1447" s="4">
        <v>11741</v>
      </c>
      <c r="K1447" s="4">
        <v>11741</v>
      </c>
    </row>
    <row r="1448" spans="1:11" x14ac:dyDescent="0.35">
      <c r="A1448" t="s">
        <v>1917</v>
      </c>
      <c r="B1448" t="s">
        <v>2133</v>
      </c>
      <c r="C1448" t="s">
        <v>1856</v>
      </c>
      <c r="E1448" s="4">
        <v>0</v>
      </c>
      <c r="G1448" s="4">
        <v>50947</v>
      </c>
      <c r="H1448" s="4">
        <v>39345</v>
      </c>
      <c r="I1448" s="4">
        <v>90291</v>
      </c>
      <c r="J1448">
        <v>0</v>
      </c>
      <c r="K1448" s="4">
        <v>0</v>
      </c>
    </row>
    <row r="1449" spans="1:11" x14ac:dyDescent="0.35">
      <c r="A1449" t="s">
        <v>1917</v>
      </c>
      <c r="B1449" t="s">
        <v>2134</v>
      </c>
      <c r="C1449" t="s">
        <v>1857</v>
      </c>
      <c r="D1449" s="4">
        <v>20369</v>
      </c>
      <c r="I1449" s="4">
        <v>20369</v>
      </c>
      <c r="J1449" s="4">
        <v>20369</v>
      </c>
      <c r="K1449" s="4">
        <v>20369</v>
      </c>
    </row>
    <row r="1450" spans="1:11" x14ac:dyDescent="0.35">
      <c r="A1450" t="s">
        <v>1917</v>
      </c>
      <c r="B1450" t="s">
        <v>2198</v>
      </c>
      <c r="C1450" t="s">
        <v>1920</v>
      </c>
      <c r="H1450" s="4">
        <v>71308</v>
      </c>
      <c r="I1450" s="4">
        <v>71308</v>
      </c>
      <c r="J1450">
        <v>0</v>
      </c>
      <c r="K1450" s="4">
        <v>0</v>
      </c>
    </row>
    <row r="1451" spans="1:11" x14ac:dyDescent="0.35">
      <c r="A1451" t="s">
        <v>1917</v>
      </c>
      <c r="B1451" t="s">
        <v>2135</v>
      </c>
      <c r="C1451" t="s">
        <v>1858</v>
      </c>
      <c r="D1451" s="4">
        <v>76419</v>
      </c>
      <c r="E1451" s="4">
        <v>12066</v>
      </c>
      <c r="G1451" s="4">
        <v>60331</v>
      </c>
      <c r="H1451" s="4">
        <v>72397</v>
      </c>
      <c r="I1451" s="4">
        <v>221214</v>
      </c>
      <c r="J1451" s="4">
        <v>88485</v>
      </c>
      <c r="K1451" s="4">
        <v>76419</v>
      </c>
    </row>
    <row r="1452" spans="1:11" x14ac:dyDescent="0.35">
      <c r="A1452" t="s">
        <v>1917</v>
      </c>
      <c r="B1452" t="s">
        <v>2136</v>
      </c>
      <c r="C1452" t="s">
        <v>1859</v>
      </c>
      <c r="D1452" s="4">
        <v>612957</v>
      </c>
      <c r="E1452" s="4">
        <v>441262</v>
      </c>
      <c r="F1452" s="4">
        <v>105421</v>
      </c>
      <c r="G1452" s="4">
        <v>725000</v>
      </c>
      <c r="H1452" s="4">
        <v>531114</v>
      </c>
      <c r="I1452" s="4">
        <v>2415753</v>
      </c>
      <c r="J1452" s="4">
        <v>1054219</v>
      </c>
      <c r="K1452" s="4">
        <v>612957</v>
      </c>
    </row>
    <row r="1453" spans="1:11" x14ac:dyDescent="0.35">
      <c r="A1453" t="s">
        <v>1917</v>
      </c>
      <c r="B1453" t="s">
        <v>2194</v>
      </c>
      <c r="C1453" t="s">
        <v>1915</v>
      </c>
      <c r="G1453" s="4">
        <v>5</v>
      </c>
      <c r="I1453" s="4">
        <v>5</v>
      </c>
      <c r="J1453">
        <v>0</v>
      </c>
      <c r="K1453" s="4">
        <v>0</v>
      </c>
    </row>
    <row r="1454" spans="1:11" x14ac:dyDescent="0.35">
      <c r="A1454" t="s">
        <v>1917</v>
      </c>
      <c r="B1454" t="s">
        <v>2137</v>
      </c>
      <c r="C1454" t="s">
        <v>1860</v>
      </c>
      <c r="D1454" s="4">
        <v>2174061</v>
      </c>
      <c r="H1454" s="4">
        <v>108703</v>
      </c>
      <c r="I1454" s="4">
        <v>2282764</v>
      </c>
      <c r="J1454" s="4">
        <v>2174061</v>
      </c>
      <c r="K1454" s="4">
        <v>2174061</v>
      </c>
    </row>
    <row r="1455" spans="1:11" x14ac:dyDescent="0.35">
      <c r="A1455" t="s">
        <v>1917</v>
      </c>
      <c r="B1455" t="s">
        <v>2138</v>
      </c>
      <c r="C1455" t="s">
        <v>1861</v>
      </c>
      <c r="D1455" s="4">
        <v>364543</v>
      </c>
      <c r="I1455" s="4">
        <v>364543</v>
      </c>
      <c r="J1455" s="4">
        <v>364543</v>
      </c>
      <c r="K1455" s="4">
        <v>364543</v>
      </c>
    </row>
    <row r="1456" spans="1:11" x14ac:dyDescent="0.35">
      <c r="A1456" t="s">
        <v>1917</v>
      </c>
      <c r="B1456" t="s">
        <v>2139</v>
      </c>
      <c r="C1456" t="s">
        <v>1862</v>
      </c>
      <c r="D1456" s="4">
        <v>940107</v>
      </c>
      <c r="H1456" s="4">
        <v>85464</v>
      </c>
      <c r="I1456" s="4">
        <v>1025571</v>
      </c>
      <c r="J1456" s="4">
        <v>940107</v>
      </c>
      <c r="K1456" s="4">
        <v>940107</v>
      </c>
    </row>
    <row r="1457" spans="1:11" x14ac:dyDescent="0.35">
      <c r="A1457" t="s">
        <v>1917</v>
      </c>
      <c r="B1457" t="s">
        <v>2140</v>
      </c>
      <c r="C1457" t="s">
        <v>1863</v>
      </c>
      <c r="D1457" s="4">
        <v>2199</v>
      </c>
      <c r="H1457" s="4">
        <v>7780</v>
      </c>
      <c r="I1457" s="4">
        <v>9979</v>
      </c>
      <c r="J1457" s="4">
        <v>2199</v>
      </c>
      <c r="K1457" s="4">
        <v>2199</v>
      </c>
    </row>
    <row r="1458" spans="1:11" x14ac:dyDescent="0.35">
      <c r="A1458" t="s">
        <v>1917</v>
      </c>
      <c r="B1458" t="s">
        <v>2141</v>
      </c>
      <c r="D1458" s="4">
        <v>5563008</v>
      </c>
      <c r="E1458" s="4">
        <v>453328</v>
      </c>
      <c r="F1458" s="4">
        <v>1386666</v>
      </c>
      <c r="G1458" s="4">
        <v>1265624</v>
      </c>
      <c r="H1458" s="4">
        <v>1694939</v>
      </c>
      <c r="I1458" s="4">
        <v>10363566</v>
      </c>
      <c r="J1458" s="4">
        <v>6016336</v>
      </c>
      <c r="K1458" s="4">
        <v>5563008</v>
      </c>
    </row>
    <row r="1459" spans="1:11" x14ac:dyDescent="0.35">
      <c r="A1459" t="s">
        <v>1917</v>
      </c>
      <c r="B1459" t="s">
        <v>2142</v>
      </c>
      <c r="C1459" t="s">
        <v>1864</v>
      </c>
      <c r="D1459" s="4">
        <v>11158</v>
      </c>
      <c r="E1459" s="4">
        <v>739</v>
      </c>
      <c r="F1459" s="4">
        <v>33475</v>
      </c>
      <c r="I1459" s="4">
        <v>45373</v>
      </c>
      <c r="J1459" s="4">
        <v>11897</v>
      </c>
      <c r="K1459" s="4">
        <v>11158</v>
      </c>
    </row>
    <row r="1460" spans="1:11" x14ac:dyDescent="0.35">
      <c r="A1460" t="s">
        <v>1917</v>
      </c>
      <c r="B1460" t="s">
        <v>2143</v>
      </c>
      <c r="C1460" t="s">
        <v>1865</v>
      </c>
      <c r="D1460" s="4">
        <v>43921</v>
      </c>
      <c r="H1460" s="4">
        <v>131762</v>
      </c>
      <c r="I1460" s="4">
        <v>175683</v>
      </c>
      <c r="J1460" s="4">
        <v>43921</v>
      </c>
      <c r="K1460" s="4">
        <v>43921</v>
      </c>
    </row>
    <row r="1461" spans="1:11" x14ac:dyDescent="0.35">
      <c r="A1461" t="s">
        <v>1917</v>
      </c>
      <c r="B1461" t="s">
        <v>2144</v>
      </c>
      <c r="C1461" t="s">
        <v>1866</v>
      </c>
      <c r="E1461" s="4">
        <v>3161</v>
      </c>
      <c r="I1461" s="4">
        <v>3161</v>
      </c>
      <c r="J1461">
        <v>3161</v>
      </c>
      <c r="K1461" s="4">
        <v>0</v>
      </c>
    </row>
    <row r="1462" spans="1:11" x14ac:dyDescent="0.35">
      <c r="A1462" t="s">
        <v>1917</v>
      </c>
      <c r="B1462" t="s">
        <v>2145</v>
      </c>
      <c r="C1462" t="s">
        <v>1867</v>
      </c>
      <c r="D1462" s="4">
        <v>68936</v>
      </c>
      <c r="E1462" s="4">
        <v>4500</v>
      </c>
      <c r="F1462" s="4">
        <v>665017</v>
      </c>
      <c r="H1462" s="4">
        <v>2196735</v>
      </c>
      <c r="I1462" s="4">
        <v>2935189</v>
      </c>
      <c r="J1462" s="4">
        <v>73436</v>
      </c>
      <c r="K1462" s="4">
        <v>68936</v>
      </c>
    </row>
    <row r="1463" spans="1:11" x14ac:dyDescent="0.35">
      <c r="A1463" t="s">
        <v>1917</v>
      </c>
      <c r="B1463" t="s">
        <v>2146</v>
      </c>
      <c r="C1463" t="s">
        <v>1868</v>
      </c>
      <c r="D1463" s="4">
        <v>13099</v>
      </c>
      <c r="E1463" s="4">
        <v>1415</v>
      </c>
      <c r="H1463" s="4">
        <v>2370500</v>
      </c>
      <c r="I1463" s="4">
        <v>2385014</v>
      </c>
      <c r="J1463" s="4">
        <v>14514</v>
      </c>
      <c r="K1463" s="4">
        <v>13099</v>
      </c>
    </row>
    <row r="1464" spans="1:11" x14ac:dyDescent="0.35">
      <c r="A1464" t="s">
        <v>1917</v>
      </c>
      <c r="B1464" t="s">
        <v>2199</v>
      </c>
      <c r="C1464" t="s">
        <v>1921</v>
      </c>
      <c r="F1464" s="4">
        <v>45292</v>
      </c>
      <c r="I1464" s="4">
        <v>45292</v>
      </c>
      <c r="J1464">
        <v>0</v>
      </c>
      <c r="K1464" s="4">
        <v>0</v>
      </c>
    </row>
    <row r="1465" spans="1:11" x14ac:dyDescent="0.35">
      <c r="A1465" t="s">
        <v>1917</v>
      </c>
      <c r="B1465" t="s">
        <v>2173</v>
      </c>
      <c r="C1465" t="s">
        <v>1894</v>
      </c>
      <c r="D1465" s="4">
        <v>1436</v>
      </c>
      <c r="I1465" s="4">
        <v>1436</v>
      </c>
      <c r="J1465" s="4">
        <v>1436</v>
      </c>
      <c r="K1465" s="4">
        <v>1436</v>
      </c>
    </row>
    <row r="1466" spans="1:11" x14ac:dyDescent="0.35">
      <c r="A1466" t="s">
        <v>1917</v>
      </c>
      <c r="B1466" t="s">
        <v>2147</v>
      </c>
      <c r="C1466" t="s">
        <v>1869</v>
      </c>
      <c r="E1466" s="4">
        <v>0</v>
      </c>
      <c r="H1466" s="4">
        <v>859200</v>
      </c>
      <c r="I1466" s="4">
        <v>859200</v>
      </c>
      <c r="J1466">
        <v>0</v>
      </c>
      <c r="K1466" s="4">
        <v>0</v>
      </c>
    </row>
    <row r="1467" spans="1:11" x14ac:dyDescent="0.35">
      <c r="A1467" t="s">
        <v>1917</v>
      </c>
      <c r="B1467" t="s">
        <v>2148</v>
      </c>
      <c r="C1467" t="s">
        <v>1870</v>
      </c>
      <c r="D1467" s="4">
        <v>74844</v>
      </c>
      <c r="E1467" s="4">
        <v>27861</v>
      </c>
      <c r="F1467" s="4">
        <v>4081414</v>
      </c>
      <c r="H1467" s="4">
        <v>1488928</v>
      </c>
      <c r="I1467" s="4">
        <v>5673047</v>
      </c>
      <c r="J1467" s="4">
        <v>102705</v>
      </c>
      <c r="K1467" s="4">
        <v>74844</v>
      </c>
    </row>
    <row r="1468" spans="1:11" x14ac:dyDescent="0.35">
      <c r="A1468" t="s">
        <v>1917</v>
      </c>
      <c r="B1468" t="s">
        <v>2149</v>
      </c>
      <c r="C1468" t="s">
        <v>1871</v>
      </c>
      <c r="D1468" s="4">
        <v>2100000</v>
      </c>
      <c r="E1468" s="4">
        <v>123283</v>
      </c>
      <c r="G1468" s="4">
        <v>4395000</v>
      </c>
      <c r="H1468" s="4">
        <v>18055</v>
      </c>
      <c r="I1468" s="4">
        <v>6636338</v>
      </c>
      <c r="J1468" s="4">
        <v>2223283</v>
      </c>
      <c r="K1468" s="4">
        <v>2100000</v>
      </c>
    </row>
    <row r="1469" spans="1:11" x14ac:dyDescent="0.35">
      <c r="A1469" t="s">
        <v>1917</v>
      </c>
      <c r="B1469" t="s">
        <v>2150</v>
      </c>
      <c r="C1469" t="s">
        <v>1872</v>
      </c>
      <c r="D1469" s="4">
        <v>544848</v>
      </c>
      <c r="E1469" s="4">
        <v>17543</v>
      </c>
      <c r="I1469" s="4">
        <v>562391</v>
      </c>
      <c r="J1469" s="4">
        <v>562391</v>
      </c>
      <c r="K1469" s="4">
        <v>544848</v>
      </c>
    </row>
    <row r="1470" spans="1:11" x14ac:dyDescent="0.35">
      <c r="A1470" t="s">
        <v>1917</v>
      </c>
      <c r="B1470" t="s">
        <v>2151</v>
      </c>
      <c r="C1470" t="s">
        <v>1873</v>
      </c>
      <c r="D1470" s="4">
        <v>2946</v>
      </c>
      <c r="I1470" s="4">
        <v>2946</v>
      </c>
      <c r="J1470" s="4">
        <v>2946</v>
      </c>
      <c r="K1470" s="4">
        <v>2946</v>
      </c>
    </row>
    <row r="1471" spans="1:11" x14ac:dyDescent="0.35">
      <c r="A1471" t="s">
        <v>1917</v>
      </c>
      <c r="B1471" t="s">
        <v>2152</v>
      </c>
      <c r="C1471" t="s">
        <v>1874</v>
      </c>
      <c r="E1471" s="4">
        <v>3410</v>
      </c>
      <c r="I1471" s="4">
        <v>3410</v>
      </c>
      <c r="J1471">
        <v>3410</v>
      </c>
      <c r="K1471" s="4">
        <v>0</v>
      </c>
    </row>
    <row r="1472" spans="1:11" x14ac:dyDescent="0.35">
      <c r="A1472" t="s">
        <v>1917</v>
      </c>
      <c r="B1472" t="s">
        <v>2153</v>
      </c>
      <c r="C1472" t="s">
        <v>1875</v>
      </c>
      <c r="D1472" s="4">
        <v>0</v>
      </c>
      <c r="H1472" s="4">
        <v>95900</v>
      </c>
      <c r="I1472" s="4">
        <v>95900</v>
      </c>
      <c r="J1472" s="4">
        <v>0</v>
      </c>
      <c r="K1472" s="4">
        <v>0</v>
      </c>
    </row>
    <row r="1473" spans="1:11" x14ac:dyDescent="0.35">
      <c r="A1473" t="s">
        <v>1917</v>
      </c>
      <c r="B1473" t="s">
        <v>2155</v>
      </c>
      <c r="C1473" t="s">
        <v>1877</v>
      </c>
      <c r="D1473" s="4">
        <v>53869</v>
      </c>
      <c r="I1473" s="4">
        <v>53869</v>
      </c>
      <c r="J1473" s="4">
        <v>53869</v>
      </c>
      <c r="K1473" s="4">
        <v>53869</v>
      </c>
    </row>
    <row r="1474" spans="1:11" x14ac:dyDescent="0.35">
      <c r="A1474" t="s">
        <v>1917</v>
      </c>
      <c r="B1474" t="s">
        <v>2156</v>
      </c>
      <c r="D1474" s="4">
        <v>2915057</v>
      </c>
      <c r="E1474" s="4">
        <v>181912</v>
      </c>
      <c r="F1474" s="4">
        <v>4825199</v>
      </c>
      <c r="G1474" s="4">
        <v>4395000</v>
      </c>
      <c r="H1474" s="4">
        <v>7161081</v>
      </c>
      <c r="I1474" s="4">
        <v>19478249</v>
      </c>
      <c r="J1474" s="4">
        <v>3096969</v>
      </c>
      <c r="K1474" s="4">
        <v>2915057</v>
      </c>
    </row>
    <row r="1475" spans="1:11" x14ac:dyDescent="0.35">
      <c r="A1475" t="s">
        <v>1917</v>
      </c>
      <c r="B1475" t="s">
        <v>2157</v>
      </c>
      <c r="C1475" t="s">
        <v>1879</v>
      </c>
      <c r="D1475" s="4">
        <v>1588485</v>
      </c>
      <c r="I1475" s="4">
        <v>1588485</v>
      </c>
      <c r="J1475" s="4">
        <v>1588485</v>
      </c>
      <c r="K1475" s="4">
        <v>1588485</v>
      </c>
    </row>
    <row r="1476" spans="1:11" x14ac:dyDescent="0.35">
      <c r="A1476" t="s">
        <v>1917</v>
      </c>
      <c r="B1476" t="s">
        <v>2176</v>
      </c>
      <c r="C1476" t="s">
        <v>1897</v>
      </c>
      <c r="D1476" s="4">
        <v>30628</v>
      </c>
      <c r="E1476" s="4">
        <v>713</v>
      </c>
      <c r="I1476" s="4">
        <v>31341</v>
      </c>
      <c r="J1476" s="4">
        <v>31341</v>
      </c>
      <c r="K1476" s="4">
        <v>30628</v>
      </c>
    </row>
    <row r="1477" spans="1:11" x14ac:dyDescent="0.35">
      <c r="A1477" t="s">
        <v>1917</v>
      </c>
      <c r="B1477" t="s">
        <v>2158</v>
      </c>
      <c r="C1477" t="s">
        <v>1880</v>
      </c>
      <c r="D1477" s="4">
        <v>762626</v>
      </c>
      <c r="I1477" s="4">
        <v>762626</v>
      </c>
      <c r="J1477" s="4">
        <v>762626</v>
      </c>
      <c r="K1477" s="4">
        <v>762626</v>
      </c>
    </row>
    <row r="1478" spans="1:11" x14ac:dyDescent="0.35">
      <c r="A1478" t="s">
        <v>1917</v>
      </c>
      <c r="B1478" t="s">
        <v>2159</v>
      </c>
      <c r="C1478" t="s">
        <v>1881</v>
      </c>
      <c r="D1478" s="4">
        <v>2174578</v>
      </c>
      <c r="I1478" s="4">
        <v>2174578</v>
      </c>
      <c r="J1478" s="4">
        <v>2174578</v>
      </c>
      <c r="K1478" s="4">
        <v>2174578</v>
      </c>
    </row>
    <row r="1479" spans="1:11" x14ac:dyDescent="0.35">
      <c r="A1479" t="s">
        <v>1917</v>
      </c>
      <c r="B1479" t="s">
        <v>2174</v>
      </c>
      <c r="C1479" t="s">
        <v>1895</v>
      </c>
      <c r="D1479" s="4">
        <v>122948</v>
      </c>
      <c r="I1479" s="4">
        <v>122948</v>
      </c>
      <c r="J1479" s="4">
        <v>122948</v>
      </c>
      <c r="K1479" s="4">
        <v>122948</v>
      </c>
    </row>
    <row r="1480" spans="1:11" x14ac:dyDescent="0.35">
      <c r="A1480" t="s">
        <v>1917</v>
      </c>
      <c r="B1480" t="s">
        <v>2160</v>
      </c>
      <c r="C1480" t="s">
        <v>1882</v>
      </c>
      <c r="D1480" s="4">
        <v>286</v>
      </c>
      <c r="F1480" s="4">
        <v>232732</v>
      </c>
      <c r="I1480" s="4">
        <v>233018</v>
      </c>
      <c r="J1480" s="4">
        <v>286</v>
      </c>
      <c r="K1480" s="4">
        <v>286</v>
      </c>
    </row>
    <row r="1481" spans="1:11" x14ac:dyDescent="0.35">
      <c r="A1481" t="s">
        <v>1917</v>
      </c>
      <c r="B1481" t="s">
        <v>2179</v>
      </c>
      <c r="C1481" t="s">
        <v>1900</v>
      </c>
      <c r="D1481" s="4">
        <v>753</v>
      </c>
      <c r="I1481" s="4">
        <v>753</v>
      </c>
      <c r="J1481" s="4">
        <v>753</v>
      </c>
      <c r="K1481" s="4">
        <v>753</v>
      </c>
    </row>
    <row r="1482" spans="1:11" x14ac:dyDescent="0.35">
      <c r="A1482" t="s">
        <v>1917</v>
      </c>
      <c r="B1482" t="s">
        <v>2161</v>
      </c>
      <c r="C1482" t="s">
        <v>1883</v>
      </c>
      <c r="D1482" s="4">
        <v>83234</v>
      </c>
      <c r="I1482" s="4">
        <v>83234</v>
      </c>
      <c r="J1482" s="4">
        <v>83234</v>
      </c>
      <c r="K1482" s="4">
        <v>83234</v>
      </c>
    </row>
    <row r="1483" spans="1:11" x14ac:dyDescent="0.35">
      <c r="A1483" t="s">
        <v>1917</v>
      </c>
      <c r="B1483" t="s">
        <v>2163</v>
      </c>
      <c r="D1483" s="4">
        <v>4763538</v>
      </c>
      <c r="E1483" s="4">
        <v>713</v>
      </c>
      <c r="F1483" s="4">
        <v>232732</v>
      </c>
      <c r="I1483" s="4">
        <v>4996983</v>
      </c>
      <c r="J1483" s="4">
        <v>4764251</v>
      </c>
      <c r="K1483" s="4">
        <v>4763538</v>
      </c>
    </row>
    <row r="1484" spans="1:11" x14ac:dyDescent="0.35">
      <c r="A1484" t="s">
        <v>1917</v>
      </c>
      <c r="B1484" t="s">
        <v>2164</v>
      </c>
      <c r="C1484" t="s">
        <v>1886</v>
      </c>
      <c r="D1484" s="4">
        <v>108404</v>
      </c>
      <c r="I1484" s="4">
        <v>108404</v>
      </c>
      <c r="J1484" s="4">
        <v>108404</v>
      </c>
      <c r="K1484" s="4">
        <v>108404</v>
      </c>
    </row>
    <row r="1485" spans="1:11" x14ac:dyDescent="0.35">
      <c r="A1485" t="s">
        <v>1917</v>
      </c>
      <c r="B1485" t="s">
        <v>2165</v>
      </c>
      <c r="D1485" s="4">
        <v>108404</v>
      </c>
      <c r="I1485" s="4">
        <v>108404</v>
      </c>
      <c r="J1485" s="4">
        <v>108404</v>
      </c>
      <c r="K1485" s="4">
        <v>108404</v>
      </c>
    </row>
    <row r="1486" spans="1:11" x14ac:dyDescent="0.35">
      <c r="A1486" t="s">
        <v>1917</v>
      </c>
      <c r="B1486" t="s">
        <v>2177</v>
      </c>
      <c r="C1486" t="s">
        <v>1898</v>
      </c>
      <c r="D1486" s="4">
        <v>22807</v>
      </c>
      <c r="I1486" s="4">
        <v>22807</v>
      </c>
      <c r="J1486" s="4">
        <v>22807</v>
      </c>
      <c r="K1486" s="4">
        <v>22807</v>
      </c>
    </row>
    <row r="1487" spans="1:11" x14ac:dyDescent="0.35">
      <c r="A1487" t="s">
        <v>1917</v>
      </c>
      <c r="B1487" t="s">
        <v>2183</v>
      </c>
      <c r="C1487" t="s">
        <v>1904</v>
      </c>
      <c r="E1487" s="4">
        <v>250000</v>
      </c>
      <c r="I1487" s="4">
        <v>250000</v>
      </c>
      <c r="J1487">
        <v>250000</v>
      </c>
      <c r="K1487" s="4">
        <v>0</v>
      </c>
    </row>
    <row r="1488" spans="1:11" x14ac:dyDescent="0.35">
      <c r="A1488" t="s">
        <v>1917</v>
      </c>
      <c r="B1488" t="s">
        <v>2166</v>
      </c>
      <c r="C1488" t="s">
        <v>1888</v>
      </c>
      <c r="H1488" s="4">
        <v>768000</v>
      </c>
      <c r="I1488" s="4">
        <v>768000</v>
      </c>
      <c r="J1488">
        <v>0</v>
      </c>
      <c r="K1488" s="4">
        <v>0</v>
      </c>
    </row>
    <row r="1489" spans="1:11" x14ac:dyDescent="0.35">
      <c r="A1489" t="s">
        <v>1917</v>
      </c>
      <c r="B1489" t="s">
        <v>2167</v>
      </c>
      <c r="C1489" t="s">
        <v>1889</v>
      </c>
      <c r="F1489" s="4">
        <v>1050000</v>
      </c>
      <c r="I1489" s="4">
        <v>1050000</v>
      </c>
      <c r="J1489">
        <v>0</v>
      </c>
      <c r="K1489" s="4">
        <v>0</v>
      </c>
    </row>
    <row r="1490" spans="1:11" x14ac:dyDescent="0.35">
      <c r="A1490" t="s">
        <v>1917</v>
      </c>
      <c r="B1490" t="s">
        <v>2168</v>
      </c>
      <c r="C1490" t="s">
        <v>1890</v>
      </c>
      <c r="F1490" s="4">
        <v>487500</v>
      </c>
      <c r="I1490" s="4">
        <v>487500</v>
      </c>
      <c r="J1490">
        <v>0</v>
      </c>
      <c r="K1490" s="4">
        <v>0</v>
      </c>
    </row>
    <row r="1491" spans="1:11" x14ac:dyDescent="0.35">
      <c r="A1491" t="s">
        <v>1917</v>
      </c>
      <c r="B1491" t="s">
        <v>2169</v>
      </c>
      <c r="D1491" s="4">
        <v>22807</v>
      </c>
      <c r="E1491" s="4">
        <v>250000</v>
      </c>
      <c r="F1491" s="4">
        <v>1537500</v>
      </c>
      <c r="H1491" s="4">
        <v>768000</v>
      </c>
      <c r="I1491" s="4">
        <v>2578307</v>
      </c>
      <c r="J1491" s="4">
        <v>272807</v>
      </c>
      <c r="K1491" s="4">
        <v>22807</v>
      </c>
    </row>
    <row r="1492" spans="1:11" x14ac:dyDescent="0.35">
      <c r="A1492" t="s">
        <v>1917</v>
      </c>
      <c r="B1492" t="s">
        <v>2170</v>
      </c>
      <c r="D1492" s="4">
        <v>70240057</v>
      </c>
      <c r="E1492" s="4">
        <v>18207601</v>
      </c>
      <c r="F1492" s="4">
        <v>21161533</v>
      </c>
      <c r="G1492" s="4">
        <v>6515388</v>
      </c>
      <c r="H1492" s="4">
        <v>9815720</v>
      </c>
      <c r="I1492" s="4">
        <v>125940299</v>
      </c>
      <c r="J1492" s="4">
        <f>SUM(D1492,E1492)</f>
        <v>88447658</v>
      </c>
      <c r="K1492" s="4">
        <v>70240057</v>
      </c>
    </row>
    <row r="1493" spans="1:11" x14ac:dyDescent="0.35">
      <c r="A1493" t="s">
        <v>244</v>
      </c>
      <c r="B1493" t="s">
        <v>2118</v>
      </c>
      <c r="C1493" t="s">
        <v>1843</v>
      </c>
      <c r="D1493" s="4">
        <v>54338834</v>
      </c>
      <c r="E1493" s="4">
        <v>1781494</v>
      </c>
      <c r="F1493" s="4">
        <v>6224400</v>
      </c>
      <c r="I1493" s="4">
        <v>62344728</v>
      </c>
      <c r="J1493" s="4">
        <v>56120328</v>
      </c>
      <c r="K1493" s="4">
        <v>54338834</v>
      </c>
    </row>
    <row r="1494" spans="1:11" x14ac:dyDescent="0.35">
      <c r="A1494" t="s">
        <v>244</v>
      </c>
      <c r="B1494" t="s">
        <v>2119</v>
      </c>
      <c r="C1494" t="s">
        <v>1844</v>
      </c>
      <c r="D1494" s="4">
        <v>2410294</v>
      </c>
      <c r="E1494" s="4">
        <v>221019</v>
      </c>
      <c r="F1494" s="4">
        <v>1681308</v>
      </c>
      <c r="G1494" s="4">
        <v>212757</v>
      </c>
      <c r="H1494" s="4">
        <v>2974791</v>
      </c>
      <c r="I1494" s="4">
        <v>7500169</v>
      </c>
      <c r="J1494" s="4">
        <v>2631313</v>
      </c>
      <c r="K1494" s="4">
        <v>2410294</v>
      </c>
    </row>
    <row r="1495" spans="1:11" x14ac:dyDescent="0.35">
      <c r="A1495" t="s">
        <v>244</v>
      </c>
      <c r="B1495" t="s">
        <v>2120</v>
      </c>
      <c r="C1495" t="s">
        <v>1845</v>
      </c>
      <c r="D1495" s="4">
        <v>3773169</v>
      </c>
      <c r="I1495" s="4">
        <v>3773169</v>
      </c>
      <c r="J1495" s="4">
        <v>3773169</v>
      </c>
      <c r="K1495" s="4">
        <v>3773169</v>
      </c>
    </row>
    <row r="1496" spans="1:11" x14ac:dyDescent="0.35">
      <c r="A1496" t="s">
        <v>244</v>
      </c>
      <c r="B1496" t="s">
        <v>2121</v>
      </c>
      <c r="D1496" s="4">
        <v>60522297</v>
      </c>
      <c r="E1496" s="4">
        <v>2002513</v>
      </c>
      <c r="F1496" s="4">
        <v>7905708</v>
      </c>
      <c r="G1496" s="4">
        <v>212757</v>
      </c>
      <c r="H1496" s="4">
        <v>2974791</v>
      </c>
      <c r="I1496" s="4">
        <v>73618065</v>
      </c>
      <c r="J1496" s="4">
        <v>62524810</v>
      </c>
      <c r="K1496" s="4">
        <v>60522297</v>
      </c>
    </row>
    <row r="1497" spans="1:11" x14ac:dyDescent="0.35">
      <c r="A1497" t="s">
        <v>244</v>
      </c>
      <c r="B1497" t="s">
        <v>2122</v>
      </c>
      <c r="C1497" t="s">
        <v>1846</v>
      </c>
      <c r="D1497" s="4">
        <v>970175</v>
      </c>
      <c r="E1497" s="4">
        <v>638</v>
      </c>
      <c r="F1497" s="4">
        <v>13500338</v>
      </c>
      <c r="G1497" s="4">
        <v>6375696</v>
      </c>
      <c r="H1497" s="4">
        <v>4186935</v>
      </c>
      <c r="I1497" s="4">
        <v>25033783</v>
      </c>
      <c r="J1497" s="4">
        <v>970813</v>
      </c>
      <c r="K1497" s="4">
        <v>970175</v>
      </c>
    </row>
    <row r="1498" spans="1:11" x14ac:dyDescent="0.35">
      <c r="A1498" t="s">
        <v>244</v>
      </c>
      <c r="B1498" t="s">
        <v>2123</v>
      </c>
      <c r="C1498" t="s">
        <v>1847</v>
      </c>
      <c r="D1498" s="4">
        <v>16484235</v>
      </c>
      <c r="F1498" s="4">
        <v>1238378</v>
      </c>
      <c r="I1498" s="4">
        <v>17722613</v>
      </c>
      <c r="J1498" s="4">
        <v>16484235</v>
      </c>
      <c r="K1498" s="4">
        <v>16484235</v>
      </c>
    </row>
    <row r="1499" spans="1:11" x14ac:dyDescent="0.35">
      <c r="A1499" t="s">
        <v>244</v>
      </c>
      <c r="B1499" t="s">
        <v>2124</v>
      </c>
      <c r="C1499" t="s">
        <v>1848</v>
      </c>
      <c r="D1499" s="4">
        <v>26019</v>
      </c>
      <c r="I1499" s="4">
        <v>26019</v>
      </c>
      <c r="J1499" s="4">
        <v>26019</v>
      </c>
      <c r="K1499" s="4">
        <v>26019</v>
      </c>
    </row>
    <row r="1500" spans="1:11" x14ac:dyDescent="0.35">
      <c r="A1500" t="s">
        <v>244</v>
      </c>
      <c r="B1500" t="s">
        <v>2125</v>
      </c>
      <c r="D1500" s="4">
        <v>17480429</v>
      </c>
      <c r="E1500" s="4">
        <v>638</v>
      </c>
      <c r="F1500" s="4">
        <v>14738716</v>
      </c>
      <c r="G1500" s="4">
        <v>6375696</v>
      </c>
      <c r="H1500" s="4">
        <v>4186935</v>
      </c>
      <c r="I1500" s="4">
        <v>42782415</v>
      </c>
      <c r="J1500" s="4">
        <v>17481067</v>
      </c>
      <c r="K1500" s="4">
        <v>17480429</v>
      </c>
    </row>
    <row r="1501" spans="1:11" x14ac:dyDescent="0.35">
      <c r="A1501" t="s">
        <v>244</v>
      </c>
      <c r="B1501" t="s">
        <v>2126</v>
      </c>
      <c r="C1501" t="s">
        <v>1850</v>
      </c>
      <c r="E1501" s="4">
        <v>9600000</v>
      </c>
      <c r="I1501" s="4">
        <v>9600000</v>
      </c>
      <c r="J1501">
        <v>9600000</v>
      </c>
      <c r="K1501" s="4">
        <v>0</v>
      </c>
    </row>
    <row r="1502" spans="1:11" x14ac:dyDescent="0.35">
      <c r="A1502" t="s">
        <v>244</v>
      </c>
      <c r="B1502" t="s">
        <v>2127</v>
      </c>
      <c r="E1502" s="4">
        <v>9600000</v>
      </c>
      <c r="I1502" s="4">
        <v>9600000</v>
      </c>
      <c r="J1502">
        <v>9600000</v>
      </c>
      <c r="K1502" s="4">
        <v>0</v>
      </c>
    </row>
    <row r="1503" spans="1:11" x14ac:dyDescent="0.35">
      <c r="A1503" t="s">
        <v>244</v>
      </c>
      <c r="B1503" t="s">
        <v>2128</v>
      </c>
      <c r="C1503" t="s">
        <v>1851</v>
      </c>
      <c r="D1503" s="4">
        <v>834972</v>
      </c>
      <c r="G1503" s="4">
        <v>390625</v>
      </c>
      <c r="I1503" s="4">
        <v>1225597</v>
      </c>
      <c r="J1503" s="4">
        <v>834972</v>
      </c>
      <c r="K1503" s="4">
        <v>834972</v>
      </c>
    </row>
    <row r="1504" spans="1:11" x14ac:dyDescent="0.35">
      <c r="A1504" t="s">
        <v>244</v>
      </c>
      <c r="B1504" t="s">
        <v>2129</v>
      </c>
      <c r="C1504" t="s">
        <v>1852</v>
      </c>
      <c r="D1504" s="4">
        <v>10904</v>
      </c>
      <c r="F1504" s="4">
        <v>34074</v>
      </c>
      <c r="I1504" s="4">
        <v>44977</v>
      </c>
      <c r="J1504" s="4">
        <v>10904</v>
      </c>
      <c r="K1504" s="4">
        <v>10904</v>
      </c>
    </row>
    <row r="1505" spans="1:11" x14ac:dyDescent="0.35">
      <c r="A1505" t="s">
        <v>244</v>
      </c>
      <c r="B1505" t="s">
        <v>2130</v>
      </c>
      <c r="C1505" t="s">
        <v>1853</v>
      </c>
      <c r="D1505" s="4">
        <v>18365</v>
      </c>
      <c r="F1505" s="4">
        <v>56148</v>
      </c>
      <c r="I1505" s="4">
        <v>74513</v>
      </c>
      <c r="J1505" s="4">
        <v>18365</v>
      </c>
      <c r="K1505" s="4">
        <v>18365</v>
      </c>
    </row>
    <row r="1506" spans="1:11" x14ac:dyDescent="0.35">
      <c r="A1506" t="s">
        <v>244</v>
      </c>
      <c r="B1506" t="s">
        <v>2172</v>
      </c>
      <c r="C1506" t="s">
        <v>1893</v>
      </c>
      <c r="F1506" s="4">
        <v>1195</v>
      </c>
      <c r="I1506" s="4">
        <v>1195</v>
      </c>
      <c r="J1506">
        <v>0</v>
      </c>
      <c r="K1506" s="4">
        <v>0</v>
      </c>
    </row>
    <row r="1507" spans="1:11" x14ac:dyDescent="0.35">
      <c r="A1507" t="s">
        <v>244</v>
      </c>
      <c r="B1507" t="s">
        <v>2131</v>
      </c>
      <c r="C1507" t="s">
        <v>1854</v>
      </c>
      <c r="D1507" s="4">
        <v>719564</v>
      </c>
      <c r="I1507" s="4">
        <v>719564</v>
      </c>
      <c r="J1507" s="4">
        <v>719564</v>
      </c>
      <c r="K1507" s="4">
        <v>719564</v>
      </c>
    </row>
    <row r="1508" spans="1:11" x14ac:dyDescent="0.35">
      <c r="A1508" t="s">
        <v>244</v>
      </c>
      <c r="B1508" t="s">
        <v>2197</v>
      </c>
      <c r="C1508" t="s">
        <v>1919</v>
      </c>
      <c r="D1508" s="4">
        <v>895281</v>
      </c>
      <c r="E1508" s="4">
        <v>279838</v>
      </c>
      <c r="I1508" s="4">
        <v>1175119</v>
      </c>
      <c r="J1508" s="4">
        <v>1175119</v>
      </c>
      <c r="K1508" s="4">
        <v>895281</v>
      </c>
    </row>
    <row r="1509" spans="1:11" x14ac:dyDescent="0.35">
      <c r="A1509" t="s">
        <v>244</v>
      </c>
      <c r="B1509" t="s">
        <v>2132</v>
      </c>
      <c r="C1509" t="s">
        <v>1855</v>
      </c>
      <c r="D1509" s="4">
        <v>625396</v>
      </c>
      <c r="I1509" s="4">
        <v>625396</v>
      </c>
      <c r="J1509" s="4">
        <v>625396</v>
      </c>
      <c r="K1509" s="4">
        <v>625396</v>
      </c>
    </row>
    <row r="1510" spans="1:11" x14ac:dyDescent="0.35">
      <c r="A1510" t="s">
        <v>244</v>
      </c>
      <c r="B1510" t="s">
        <v>2133</v>
      </c>
      <c r="C1510" t="s">
        <v>1856</v>
      </c>
      <c r="D1510" s="4">
        <v>62903</v>
      </c>
      <c r="I1510" s="4">
        <v>62903</v>
      </c>
      <c r="J1510" s="4">
        <v>62903</v>
      </c>
      <c r="K1510" s="4">
        <v>62903</v>
      </c>
    </row>
    <row r="1511" spans="1:11" x14ac:dyDescent="0.35">
      <c r="A1511" t="s">
        <v>244</v>
      </c>
      <c r="B1511" t="s">
        <v>2134</v>
      </c>
      <c r="C1511" t="s">
        <v>1857</v>
      </c>
      <c r="D1511" s="4">
        <v>75365</v>
      </c>
      <c r="I1511" s="4">
        <v>75365</v>
      </c>
      <c r="J1511" s="4">
        <v>75365</v>
      </c>
      <c r="K1511" s="4">
        <v>75365</v>
      </c>
    </row>
    <row r="1512" spans="1:11" x14ac:dyDescent="0.35">
      <c r="A1512" t="s">
        <v>244</v>
      </c>
      <c r="B1512" t="s">
        <v>2135</v>
      </c>
      <c r="C1512" t="s">
        <v>1858</v>
      </c>
      <c r="D1512" s="4">
        <v>10390</v>
      </c>
      <c r="H1512" s="4">
        <v>32177</v>
      </c>
      <c r="I1512" s="4">
        <v>42567</v>
      </c>
      <c r="J1512" s="4">
        <v>10390</v>
      </c>
      <c r="K1512" s="4">
        <v>10390</v>
      </c>
    </row>
    <row r="1513" spans="1:11" x14ac:dyDescent="0.35">
      <c r="A1513" t="s">
        <v>244</v>
      </c>
      <c r="B1513" t="s">
        <v>2136</v>
      </c>
      <c r="C1513" t="s">
        <v>1859</v>
      </c>
      <c r="D1513" s="4">
        <v>150000</v>
      </c>
      <c r="E1513" s="4">
        <v>100293</v>
      </c>
      <c r="H1513" s="4">
        <v>881117</v>
      </c>
      <c r="I1513" s="4">
        <v>1131411</v>
      </c>
      <c r="J1513" s="4">
        <v>250293</v>
      </c>
      <c r="K1513" s="4">
        <v>150000</v>
      </c>
    </row>
    <row r="1514" spans="1:11" x14ac:dyDescent="0.35">
      <c r="A1514" t="s">
        <v>244</v>
      </c>
      <c r="B1514" t="s">
        <v>2137</v>
      </c>
      <c r="C1514" t="s">
        <v>1860</v>
      </c>
      <c r="D1514" s="4">
        <v>434812</v>
      </c>
      <c r="H1514" s="4">
        <v>434812</v>
      </c>
      <c r="I1514" s="4">
        <v>869624</v>
      </c>
      <c r="J1514" s="4">
        <v>434812</v>
      </c>
      <c r="K1514" s="4">
        <v>434812</v>
      </c>
    </row>
    <row r="1515" spans="1:11" x14ac:dyDescent="0.35">
      <c r="A1515" t="s">
        <v>244</v>
      </c>
      <c r="B1515" t="s">
        <v>2138</v>
      </c>
      <c r="C1515" t="s">
        <v>1861</v>
      </c>
      <c r="D1515" s="4">
        <v>190398</v>
      </c>
      <c r="G1515" s="4">
        <v>94671</v>
      </c>
      <c r="I1515" s="4">
        <v>285069</v>
      </c>
      <c r="J1515" s="4">
        <v>190398</v>
      </c>
      <c r="K1515" s="4">
        <v>190398</v>
      </c>
    </row>
    <row r="1516" spans="1:11" x14ac:dyDescent="0.35">
      <c r="A1516" t="s">
        <v>244</v>
      </c>
      <c r="B1516" t="s">
        <v>2139</v>
      </c>
      <c r="C1516" t="s">
        <v>1862</v>
      </c>
      <c r="E1516" s="4">
        <v>0</v>
      </c>
      <c r="H1516" s="4">
        <v>1025571</v>
      </c>
      <c r="I1516" s="4">
        <v>1025571</v>
      </c>
      <c r="J1516">
        <v>0</v>
      </c>
      <c r="K1516" s="4">
        <v>0</v>
      </c>
    </row>
    <row r="1517" spans="1:11" x14ac:dyDescent="0.35">
      <c r="A1517" t="s">
        <v>244</v>
      </c>
      <c r="B1517" t="s">
        <v>2141</v>
      </c>
      <c r="D1517" s="4">
        <v>4028350</v>
      </c>
      <c r="E1517" s="4">
        <v>380132</v>
      </c>
      <c r="F1517" s="4">
        <v>91416</v>
      </c>
      <c r="G1517" s="4">
        <v>485296</v>
      </c>
      <c r="H1517" s="4">
        <v>2373677</v>
      </c>
      <c r="I1517" s="4">
        <v>7358871</v>
      </c>
      <c r="J1517" s="4">
        <v>4408482</v>
      </c>
      <c r="K1517" s="4">
        <v>4028350</v>
      </c>
    </row>
    <row r="1518" spans="1:11" x14ac:dyDescent="0.35">
      <c r="A1518" t="s">
        <v>244</v>
      </c>
      <c r="B1518" t="s">
        <v>2143</v>
      </c>
      <c r="C1518" t="s">
        <v>1865</v>
      </c>
      <c r="E1518" s="4">
        <v>1744</v>
      </c>
      <c r="G1518" s="4">
        <v>43921</v>
      </c>
      <c r="H1518" s="4">
        <v>195102</v>
      </c>
      <c r="I1518" s="4">
        <v>240767</v>
      </c>
      <c r="J1518">
        <v>1744</v>
      </c>
      <c r="K1518" s="4">
        <v>0</v>
      </c>
    </row>
    <row r="1519" spans="1:11" x14ac:dyDescent="0.35">
      <c r="A1519" t="s">
        <v>244</v>
      </c>
      <c r="B1519" t="s">
        <v>2144</v>
      </c>
      <c r="C1519" t="s">
        <v>1866</v>
      </c>
      <c r="I1519" s="4">
        <v>0</v>
      </c>
      <c r="J1519">
        <v>0</v>
      </c>
      <c r="K1519" s="4">
        <v>0</v>
      </c>
    </row>
    <row r="1520" spans="1:11" x14ac:dyDescent="0.35">
      <c r="A1520" t="s">
        <v>244</v>
      </c>
      <c r="B1520" t="s">
        <v>2145</v>
      </c>
      <c r="C1520" t="s">
        <v>1867</v>
      </c>
      <c r="D1520" s="4">
        <v>288000</v>
      </c>
      <c r="F1520" s="4">
        <v>72000</v>
      </c>
      <c r="H1520" s="4">
        <v>5123294</v>
      </c>
      <c r="I1520" s="4">
        <v>5483294</v>
      </c>
      <c r="J1520" s="4">
        <v>288000</v>
      </c>
      <c r="K1520" s="4">
        <v>288000</v>
      </c>
    </row>
    <row r="1521" spans="1:11" x14ac:dyDescent="0.35">
      <c r="A1521" t="s">
        <v>244</v>
      </c>
      <c r="B1521" t="s">
        <v>2146</v>
      </c>
      <c r="C1521" t="s">
        <v>1868</v>
      </c>
      <c r="D1521" s="4">
        <v>1700</v>
      </c>
      <c r="F1521" s="4">
        <v>265778</v>
      </c>
      <c r="H1521" s="4">
        <v>3656744</v>
      </c>
      <c r="I1521" s="4">
        <v>3924222</v>
      </c>
      <c r="J1521" s="4">
        <v>1700</v>
      </c>
      <c r="K1521" s="4">
        <v>1700</v>
      </c>
    </row>
    <row r="1522" spans="1:11" x14ac:dyDescent="0.35">
      <c r="A1522" t="s">
        <v>244</v>
      </c>
      <c r="B1522" t="s">
        <v>2173</v>
      </c>
      <c r="C1522" t="s">
        <v>1894</v>
      </c>
      <c r="D1522" s="4">
        <v>11636</v>
      </c>
      <c r="I1522" s="4">
        <v>11636</v>
      </c>
      <c r="J1522" s="4">
        <v>11636</v>
      </c>
      <c r="K1522" s="4">
        <v>11636</v>
      </c>
    </row>
    <row r="1523" spans="1:11" x14ac:dyDescent="0.35">
      <c r="A1523" t="s">
        <v>244</v>
      </c>
      <c r="B1523" t="s">
        <v>2147</v>
      </c>
      <c r="C1523" t="s">
        <v>1869</v>
      </c>
      <c r="H1523" s="4">
        <v>1211520</v>
      </c>
      <c r="I1523" s="4">
        <v>1211520</v>
      </c>
      <c r="J1523">
        <v>0</v>
      </c>
      <c r="K1523" s="4">
        <v>0</v>
      </c>
    </row>
    <row r="1524" spans="1:11" x14ac:dyDescent="0.35">
      <c r="A1524" t="s">
        <v>244</v>
      </c>
      <c r="B1524" t="s">
        <v>2148</v>
      </c>
      <c r="C1524" t="s">
        <v>1870</v>
      </c>
      <c r="D1524" s="4">
        <v>7013</v>
      </c>
      <c r="E1524" s="4">
        <v>53651</v>
      </c>
      <c r="G1524" s="4">
        <v>7061070</v>
      </c>
      <c r="H1524" s="4">
        <v>231697</v>
      </c>
      <c r="I1524" s="4">
        <v>7353432</v>
      </c>
      <c r="J1524" s="4">
        <v>60664</v>
      </c>
      <c r="K1524" s="4">
        <v>7013</v>
      </c>
    </row>
    <row r="1525" spans="1:11" x14ac:dyDescent="0.35">
      <c r="A1525" t="s">
        <v>244</v>
      </c>
      <c r="B1525" t="s">
        <v>2149</v>
      </c>
      <c r="C1525" t="s">
        <v>1871</v>
      </c>
      <c r="H1525" s="4">
        <v>8831077</v>
      </c>
      <c r="I1525" s="4">
        <v>8831077</v>
      </c>
      <c r="J1525">
        <v>0</v>
      </c>
      <c r="K1525" s="4">
        <v>0</v>
      </c>
    </row>
    <row r="1526" spans="1:11" x14ac:dyDescent="0.35">
      <c r="A1526" t="s">
        <v>244</v>
      </c>
      <c r="B1526" t="s">
        <v>2150</v>
      </c>
      <c r="C1526" t="s">
        <v>1872</v>
      </c>
      <c r="E1526" s="4">
        <v>294000</v>
      </c>
      <c r="I1526" s="4">
        <v>294000</v>
      </c>
      <c r="J1526">
        <v>294000</v>
      </c>
      <c r="K1526" s="4">
        <v>0</v>
      </c>
    </row>
    <row r="1527" spans="1:11" x14ac:dyDescent="0.35">
      <c r="A1527" t="s">
        <v>244</v>
      </c>
      <c r="B1527" t="s">
        <v>2151</v>
      </c>
      <c r="C1527" t="s">
        <v>1873</v>
      </c>
      <c r="D1527" s="4">
        <v>3105</v>
      </c>
      <c r="I1527" s="4">
        <v>3105</v>
      </c>
      <c r="J1527" s="4">
        <v>3105</v>
      </c>
      <c r="K1527" s="4">
        <v>3105</v>
      </c>
    </row>
    <row r="1528" spans="1:11" x14ac:dyDescent="0.35">
      <c r="A1528" t="s">
        <v>244</v>
      </c>
      <c r="B1528" t="s">
        <v>2153</v>
      </c>
      <c r="C1528" t="s">
        <v>1875</v>
      </c>
      <c r="H1528" s="4">
        <v>18599</v>
      </c>
      <c r="I1528" s="4">
        <v>18599</v>
      </c>
      <c r="J1528">
        <v>0</v>
      </c>
      <c r="K1528" s="4">
        <v>0</v>
      </c>
    </row>
    <row r="1529" spans="1:11" x14ac:dyDescent="0.35">
      <c r="A1529" t="s">
        <v>244</v>
      </c>
      <c r="B1529" t="s">
        <v>2154</v>
      </c>
      <c r="C1529" t="s">
        <v>1876</v>
      </c>
      <c r="D1529" s="4">
        <v>83717</v>
      </c>
      <c r="H1529" s="4">
        <v>100800</v>
      </c>
      <c r="I1529" s="4">
        <v>184517</v>
      </c>
      <c r="J1529" s="4">
        <v>83717</v>
      </c>
      <c r="K1529" s="4">
        <v>83717</v>
      </c>
    </row>
    <row r="1530" spans="1:11" x14ac:dyDescent="0.35">
      <c r="A1530" t="s">
        <v>244</v>
      </c>
      <c r="B1530" t="s">
        <v>2155</v>
      </c>
      <c r="C1530" t="s">
        <v>1877</v>
      </c>
      <c r="D1530" s="4">
        <v>15965</v>
      </c>
      <c r="I1530" s="4">
        <v>15965</v>
      </c>
      <c r="J1530" s="4">
        <v>15965</v>
      </c>
      <c r="K1530" s="4">
        <v>15965</v>
      </c>
    </row>
    <row r="1531" spans="1:11" x14ac:dyDescent="0.35">
      <c r="A1531" t="s">
        <v>244</v>
      </c>
      <c r="B1531" t="s">
        <v>2156</v>
      </c>
      <c r="D1531" s="4">
        <v>411136</v>
      </c>
      <c r="E1531" s="4">
        <v>349396</v>
      </c>
      <c r="F1531" s="4">
        <v>337778</v>
      </c>
      <c r="G1531" s="4">
        <v>7104991</v>
      </c>
      <c r="H1531" s="4">
        <v>19368832</v>
      </c>
      <c r="I1531" s="4">
        <v>27572133</v>
      </c>
      <c r="J1531" s="4">
        <v>760532</v>
      </c>
      <c r="K1531" s="4">
        <v>411136</v>
      </c>
    </row>
    <row r="1532" spans="1:11" x14ac:dyDescent="0.35">
      <c r="A1532" t="s">
        <v>244</v>
      </c>
      <c r="B1532" t="s">
        <v>2157</v>
      </c>
      <c r="C1532" t="s">
        <v>1879</v>
      </c>
      <c r="D1532" s="4">
        <v>8278759</v>
      </c>
      <c r="I1532" s="4">
        <v>8278759</v>
      </c>
      <c r="J1532" s="4">
        <v>8278759</v>
      </c>
      <c r="K1532" s="4">
        <v>8278759</v>
      </c>
    </row>
    <row r="1533" spans="1:11" x14ac:dyDescent="0.35">
      <c r="A1533" t="s">
        <v>244</v>
      </c>
      <c r="B1533" t="s">
        <v>2158</v>
      </c>
      <c r="C1533" t="s">
        <v>1880</v>
      </c>
      <c r="D1533" s="4">
        <v>3676923</v>
      </c>
      <c r="I1533" s="4">
        <v>3676923</v>
      </c>
      <c r="J1533" s="4">
        <v>3676923</v>
      </c>
      <c r="K1533" s="4">
        <v>3676923</v>
      </c>
    </row>
    <row r="1534" spans="1:11" x14ac:dyDescent="0.35">
      <c r="A1534" t="s">
        <v>244</v>
      </c>
      <c r="B1534" t="s">
        <v>2159</v>
      </c>
      <c r="C1534" t="s">
        <v>1881</v>
      </c>
      <c r="D1534" s="4">
        <v>1257492</v>
      </c>
      <c r="I1534" s="4">
        <v>1257492</v>
      </c>
      <c r="J1534" s="4">
        <v>1257492</v>
      </c>
      <c r="K1534" s="4">
        <v>1257492</v>
      </c>
    </row>
    <row r="1535" spans="1:11" x14ac:dyDescent="0.35">
      <c r="A1535" t="s">
        <v>244</v>
      </c>
      <c r="B1535" t="s">
        <v>2174</v>
      </c>
      <c r="C1535" t="s">
        <v>1895</v>
      </c>
      <c r="D1535" s="4">
        <v>68669</v>
      </c>
      <c r="I1535" s="4">
        <v>68669</v>
      </c>
      <c r="J1535" s="4">
        <v>68669</v>
      </c>
      <c r="K1535" s="4">
        <v>68669</v>
      </c>
    </row>
    <row r="1536" spans="1:11" x14ac:dyDescent="0.35">
      <c r="A1536" t="s">
        <v>244</v>
      </c>
      <c r="B1536" t="s">
        <v>2160</v>
      </c>
      <c r="C1536" t="s">
        <v>1882</v>
      </c>
      <c r="D1536" s="4">
        <v>222564</v>
      </c>
      <c r="I1536" s="4">
        <v>222564</v>
      </c>
      <c r="J1536" s="4">
        <v>222564</v>
      </c>
      <c r="K1536" s="4">
        <v>222564</v>
      </c>
    </row>
    <row r="1537" spans="1:11" x14ac:dyDescent="0.35">
      <c r="A1537" t="s">
        <v>244</v>
      </c>
      <c r="B1537" t="s">
        <v>2161</v>
      </c>
      <c r="C1537" t="s">
        <v>1883</v>
      </c>
      <c r="D1537" s="4">
        <v>227274</v>
      </c>
      <c r="I1537" s="4">
        <v>227274</v>
      </c>
      <c r="J1537" s="4">
        <v>227274</v>
      </c>
      <c r="K1537" s="4">
        <v>227274</v>
      </c>
    </row>
    <row r="1538" spans="1:11" x14ac:dyDescent="0.35">
      <c r="A1538" t="s">
        <v>244</v>
      </c>
      <c r="B1538" t="s">
        <v>2163</v>
      </c>
      <c r="D1538" s="4">
        <v>13731682</v>
      </c>
      <c r="I1538" s="4">
        <v>13731682</v>
      </c>
      <c r="J1538" s="4">
        <v>13731682</v>
      </c>
      <c r="K1538" s="4">
        <v>13731682</v>
      </c>
    </row>
    <row r="1539" spans="1:11" x14ac:dyDescent="0.35">
      <c r="A1539" t="s">
        <v>244</v>
      </c>
      <c r="B1539" t="s">
        <v>2164</v>
      </c>
      <c r="C1539" t="s">
        <v>1886</v>
      </c>
      <c r="D1539" s="4">
        <v>334637</v>
      </c>
      <c r="I1539" s="4">
        <v>334637</v>
      </c>
      <c r="J1539" s="4">
        <v>334637</v>
      </c>
      <c r="K1539" s="4">
        <v>334637</v>
      </c>
    </row>
    <row r="1540" spans="1:11" x14ac:dyDescent="0.35">
      <c r="A1540" t="s">
        <v>244</v>
      </c>
      <c r="B1540" t="s">
        <v>2165</v>
      </c>
      <c r="D1540" s="4">
        <v>334637</v>
      </c>
      <c r="I1540" s="4">
        <v>334637</v>
      </c>
      <c r="J1540" s="4">
        <v>334637</v>
      </c>
      <c r="K1540" s="4">
        <v>334637</v>
      </c>
    </row>
    <row r="1541" spans="1:11" x14ac:dyDescent="0.35">
      <c r="A1541" t="s">
        <v>244</v>
      </c>
      <c r="B1541" t="s">
        <v>2183</v>
      </c>
      <c r="C1541" t="s">
        <v>1904</v>
      </c>
      <c r="E1541" s="4">
        <v>125000</v>
      </c>
      <c r="I1541" s="4">
        <v>125000</v>
      </c>
      <c r="J1541">
        <v>125000</v>
      </c>
      <c r="K1541" s="4">
        <v>0</v>
      </c>
    </row>
    <row r="1542" spans="1:11" x14ac:dyDescent="0.35">
      <c r="A1542" t="s">
        <v>244</v>
      </c>
      <c r="B1542" t="s">
        <v>2166</v>
      </c>
      <c r="C1542" t="s">
        <v>1888</v>
      </c>
      <c r="H1542" s="4">
        <v>480000</v>
      </c>
      <c r="I1542" s="4">
        <v>480000</v>
      </c>
      <c r="J1542">
        <v>0</v>
      </c>
      <c r="K1542" s="4">
        <v>0</v>
      </c>
    </row>
    <row r="1543" spans="1:11" x14ac:dyDescent="0.35">
      <c r="A1543" t="s">
        <v>244</v>
      </c>
      <c r="B1543" t="s">
        <v>2180</v>
      </c>
      <c r="C1543" t="s">
        <v>1901</v>
      </c>
      <c r="G1543" s="4">
        <v>750000</v>
      </c>
      <c r="I1543" s="4">
        <v>750000</v>
      </c>
      <c r="J1543">
        <v>0</v>
      </c>
      <c r="K1543" s="4">
        <v>0</v>
      </c>
    </row>
    <row r="1544" spans="1:11" x14ac:dyDescent="0.35">
      <c r="A1544" t="s">
        <v>244</v>
      </c>
      <c r="B1544" t="s">
        <v>2167</v>
      </c>
      <c r="C1544" t="s">
        <v>1889</v>
      </c>
      <c r="G1544" s="4">
        <v>262500</v>
      </c>
      <c r="I1544" s="4">
        <v>262500</v>
      </c>
      <c r="J1544">
        <v>0</v>
      </c>
      <c r="K1544" s="4">
        <v>0</v>
      </c>
    </row>
    <row r="1545" spans="1:11" x14ac:dyDescent="0.35">
      <c r="A1545" t="s">
        <v>244</v>
      </c>
      <c r="B1545" t="s">
        <v>2168</v>
      </c>
      <c r="C1545" t="s">
        <v>1890</v>
      </c>
      <c r="G1545" s="4">
        <v>225000</v>
      </c>
      <c r="I1545" s="4">
        <v>225000</v>
      </c>
      <c r="J1545">
        <v>0</v>
      </c>
      <c r="K1545" s="4">
        <v>0</v>
      </c>
    </row>
    <row r="1546" spans="1:11" x14ac:dyDescent="0.35">
      <c r="A1546" t="s">
        <v>244</v>
      </c>
      <c r="B1546" t="s">
        <v>2181</v>
      </c>
      <c r="C1546" t="s">
        <v>1902</v>
      </c>
      <c r="G1546" s="4">
        <v>1500000</v>
      </c>
      <c r="I1546" s="4">
        <v>1500000</v>
      </c>
      <c r="J1546">
        <v>0</v>
      </c>
      <c r="K1546" s="4">
        <v>0</v>
      </c>
    </row>
    <row r="1547" spans="1:11" x14ac:dyDescent="0.35">
      <c r="A1547" t="s">
        <v>244</v>
      </c>
      <c r="B1547" t="s">
        <v>2169</v>
      </c>
      <c r="E1547" s="4">
        <v>125000</v>
      </c>
      <c r="G1547" s="4">
        <v>2737500</v>
      </c>
      <c r="H1547" s="4">
        <v>480000</v>
      </c>
      <c r="I1547" s="4">
        <v>3342500</v>
      </c>
      <c r="J1547">
        <v>125000</v>
      </c>
      <c r="K1547" s="4">
        <v>0</v>
      </c>
    </row>
    <row r="1548" spans="1:11" x14ac:dyDescent="0.35">
      <c r="A1548" t="s">
        <v>244</v>
      </c>
      <c r="B1548" t="s">
        <v>2170</v>
      </c>
      <c r="D1548" s="4">
        <v>96508531</v>
      </c>
      <c r="E1548" s="4">
        <v>12457678</v>
      </c>
      <c r="F1548" s="4">
        <v>23073619</v>
      </c>
      <c r="G1548" s="4">
        <v>16916240</v>
      </c>
      <c r="H1548" s="4">
        <v>29384236</v>
      </c>
      <c r="I1548" s="4">
        <v>178340304</v>
      </c>
      <c r="J1548" s="4">
        <f>SUM(D1548,E1548)</f>
        <v>108966209</v>
      </c>
      <c r="K1548" s="4">
        <v>96508531</v>
      </c>
    </row>
    <row r="1549" spans="1:11" x14ac:dyDescent="0.35">
      <c r="A1549" t="s">
        <v>251</v>
      </c>
      <c r="B1549" t="s">
        <v>2118</v>
      </c>
      <c r="C1549" t="s">
        <v>1843</v>
      </c>
      <c r="D1549" s="4">
        <v>2546810</v>
      </c>
      <c r="E1549" s="4">
        <v>2760778</v>
      </c>
      <c r="F1549" s="4">
        <v>2718365</v>
      </c>
      <c r="I1549" s="4">
        <v>8025953</v>
      </c>
      <c r="J1549" s="4">
        <v>5307588</v>
      </c>
      <c r="K1549" s="4">
        <v>2546810</v>
      </c>
    </row>
    <row r="1550" spans="1:11" x14ac:dyDescent="0.35">
      <c r="A1550" t="s">
        <v>251</v>
      </c>
      <c r="B1550" t="s">
        <v>2119</v>
      </c>
      <c r="C1550" t="s">
        <v>1844</v>
      </c>
      <c r="D1550" s="4">
        <v>356753</v>
      </c>
      <c r="F1550" s="4">
        <v>349222</v>
      </c>
      <c r="H1550" s="4">
        <v>75600</v>
      </c>
      <c r="I1550" s="4">
        <v>781575</v>
      </c>
      <c r="J1550" s="4">
        <v>356753</v>
      </c>
      <c r="K1550" s="4">
        <v>356753</v>
      </c>
    </row>
    <row r="1551" spans="1:11" x14ac:dyDescent="0.35">
      <c r="A1551" t="s">
        <v>251</v>
      </c>
      <c r="B1551" t="s">
        <v>2120</v>
      </c>
      <c r="C1551" t="s">
        <v>1845</v>
      </c>
      <c r="D1551" s="4">
        <v>33644</v>
      </c>
      <c r="F1551" s="4">
        <v>611978</v>
      </c>
      <c r="I1551" s="4">
        <v>645622</v>
      </c>
      <c r="J1551" s="4">
        <v>33644</v>
      </c>
      <c r="K1551" s="4">
        <v>33644</v>
      </c>
    </row>
    <row r="1552" spans="1:11" x14ac:dyDescent="0.35">
      <c r="A1552" t="s">
        <v>251</v>
      </c>
      <c r="B1552" t="s">
        <v>2121</v>
      </c>
      <c r="D1552" s="4">
        <v>2937207</v>
      </c>
      <c r="E1552" s="4">
        <v>2760778</v>
      </c>
      <c r="F1552" s="4">
        <v>3679565</v>
      </c>
      <c r="H1552" s="4">
        <v>75600</v>
      </c>
      <c r="I1552" s="4">
        <v>9453150</v>
      </c>
      <c r="J1552" s="4">
        <v>5697985</v>
      </c>
      <c r="K1552" s="4">
        <v>2937207</v>
      </c>
    </row>
    <row r="1553" spans="1:11" x14ac:dyDescent="0.35">
      <c r="A1553" t="s">
        <v>251</v>
      </c>
      <c r="B1553" t="s">
        <v>2122</v>
      </c>
      <c r="C1553" t="s">
        <v>1846</v>
      </c>
      <c r="D1553" s="4">
        <v>4930743</v>
      </c>
      <c r="G1553" s="4">
        <v>1671380</v>
      </c>
      <c r="H1553" s="4">
        <v>2090207</v>
      </c>
      <c r="I1553" s="4">
        <v>8692329</v>
      </c>
      <c r="J1553" s="4">
        <v>4930743</v>
      </c>
      <c r="K1553" s="4">
        <v>4930743</v>
      </c>
    </row>
    <row r="1554" spans="1:11" x14ac:dyDescent="0.35">
      <c r="A1554" t="s">
        <v>251</v>
      </c>
      <c r="B1554" t="s">
        <v>2123</v>
      </c>
      <c r="C1554" t="s">
        <v>1847</v>
      </c>
      <c r="D1554" s="4">
        <v>814518</v>
      </c>
      <c r="F1554" s="4">
        <v>1345135</v>
      </c>
      <c r="I1554" s="4">
        <v>2159654</v>
      </c>
      <c r="J1554" s="4">
        <v>814518</v>
      </c>
      <c r="K1554" s="4">
        <v>814518</v>
      </c>
    </row>
    <row r="1555" spans="1:11" x14ac:dyDescent="0.35">
      <c r="A1555" t="s">
        <v>251</v>
      </c>
      <c r="B1555" t="s">
        <v>2124</v>
      </c>
      <c r="C1555" t="s">
        <v>1848</v>
      </c>
      <c r="D1555" s="4">
        <v>68668</v>
      </c>
      <c r="I1555" s="4">
        <v>68668</v>
      </c>
      <c r="J1555" s="4">
        <v>68668</v>
      </c>
      <c r="K1555" s="4">
        <v>68668</v>
      </c>
    </row>
    <row r="1556" spans="1:11" x14ac:dyDescent="0.35">
      <c r="A1556" t="s">
        <v>251</v>
      </c>
      <c r="B1556" t="s">
        <v>2125</v>
      </c>
      <c r="D1556" s="4">
        <v>5813929</v>
      </c>
      <c r="F1556" s="4">
        <v>1345135</v>
      </c>
      <c r="G1556" s="4">
        <v>1671380</v>
      </c>
      <c r="H1556" s="4">
        <v>2090207</v>
      </c>
      <c r="I1556" s="4">
        <v>10920651</v>
      </c>
      <c r="J1556" s="4">
        <v>5813929</v>
      </c>
      <c r="K1556" s="4">
        <v>5813929</v>
      </c>
    </row>
    <row r="1557" spans="1:11" x14ac:dyDescent="0.35">
      <c r="A1557" t="s">
        <v>251</v>
      </c>
      <c r="B1557" t="s">
        <v>2126</v>
      </c>
      <c r="C1557" t="s">
        <v>1850</v>
      </c>
      <c r="G1557" s="4">
        <v>800000</v>
      </c>
      <c r="I1557" s="4">
        <v>800000</v>
      </c>
      <c r="J1557">
        <v>0</v>
      </c>
      <c r="K1557" s="4">
        <v>0</v>
      </c>
    </row>
    <row r="1558" spans="1:11" x14ac:dyDescent="0.35">
      <c r="A1558" t="s">
        <v>251</v>
      </c>
      <c r="B1558" t="s">
        <v>2127</v>
      </c>
      <c r="G1558" s="4">
        <v>800000</v>
      </c>
      <c r="I1558" s="4">
        <v>800000</v>
      </c>
      <c r="J1558">
        <v>0</v>
      </c>
      <c r="K1558" s="4">
        <v>0</v>
      </c>
    </row>
    <row r="1559" spans="1:11" x14ac:dyDescent="0.35">
      <c r="A1559" t="s">
        <v>251</v>
      </c>
      <c r="B1559" t="s">
        <v>2128</v>
      </c>
      <c r="C1559" t="s">
        <v>1851</v>
      </c>
      <c r="D1559" s="4">
        <v>79794</v>
      </c>
      <c r="I1559" s="4">
        <v>79794</v>
      </c>
      <c r="J1559" s="4">
        <v>79794</v>
      </c>
      <c r="K1559" s="4">
        <v>79794</v>
      </c>
    </row>
    <row r="1560" spans="1:11" x14ac:dyDescent="0.35">
      <c r="A1560" t="s">
        <v>251</v>
      </c>
      <c r="B1560" t="s">
        <v>2129</v>
      </c>
      <c r="C1560" t="s">
        <v>1852</v>
      </c>
      <c r="D1560" s="4">
        <v>5452</v>
      </c>
      <c r="I1560" s="4">
        <v>5452</v>
      </c>
      <c r="J1560" s="4">
        <v>5452</v>
      </c>
      <c r="K1560" s="4">
        <v>5452</v>
      </c>
    </row>
    <row r="1561" spans="1:11" x14ac:dyDescent="0.35">
      <c r="A1561" t="s">
        <v>251</v>
      </c>
      <c r="B1561" t="s">
        <v>2130</v>
      </c>
      <c r="C1561" t="s">
        <v>1853</v>
      </c>
      <c r="D1561" s="4">
        <v>2730</v>
      </c>
      <c r="I1561" s="4">
        <v>2730</v>
      </c>
      <c r="J1561" s="4">
        <v>2730</v>
      </c>
      <c r="K1561" s="4">
        <v>2730</v>
      </c>
    </row>
    <row r="1562" spans="1:11" x14ac:dyDescent="0.35">
      <c r="A1562" t="s">
        <v>251</v>
      </c>
      <c r="B1562" t="s">
        <v>2182</v>
      </c>
      <c r="C1562" t="s">
        <v>1903</v>
      </c>
      <c r="D1562" s="4">
        <v>4508</v>
      </c>
      <c r="I1562" s="4">
        <v>4508</v>
      </c>
      <c r="J1562" s="4">
        <v>4508</v>
      </c>
      <c r="K1562" s="4">
        <v>4508</v>
      </c>
    </row>
    <row r="1563" spans="1:11" x14ac:dyDescent="0.35">
      <c r="A1563" t="s">
        <v>251</v>
      </c>
      <c r="B1563" t="s">
        <v>2131</v>
      </c>
      <c r="C1563" t="s">
        <v>1854</v>
      </c>
      <c r="D1563" s="4">
        <v>48277</v>
      </c>
      <c r="F1563" s="4">
        <v>356419</v>
      </c>
      <c r="I1563" s="4">
        <v>404697</v>
      </c>
      <c r="J1563" s="4">
        <v>48277</v>
      </c>
      <c r="K1563" s="4">
        <v>48277</v>
      </c>
    </row>
    <row r="1564" spans="1:11" x14ac:dyDescent="0.35">
      <c r="A1564" t="s">
        <v>251</v>
      </c>
      <c r="B1564" t="s">
        <v>2132</v>
      </c>
      <c r="C1564" t="s">
        <v>1855</v>
      </c>
      <c r="D1564" s="4">
        <v>33152</v>
      </c>
      <c r="E1564" s="4">
        <v>3041</v>
      </c>
      <c r="G1564" s="4">
        <v>200012</v>
      </c>
      <c r="I1564" s="4">
        <v>236206</v>
      </c>
      <c r="J1564" s="4">
        <v>36193</v>
      </c>
      <c r="K1564" s="4">
        <v>33152</v>
      </c>
    </row>
    <row r="1565" spans="1:11" x14ac:dyDescent="0.35">
      <c r="A1565" t="s">
        <v>251</v>
      </c>
      <c r="B1565" t="s">
        <v>2133</v>
      </c>
      <c r="C1565" t="s">
        <v>1856</v>
      </c>
      <c r="H1565" s="4">
        <v>2123</v>
      </c>
      <c r="I1565" s="4">
        <v>2123</v>
      </c>
      <c r="J1565">
        <v>0</v>
      </c>
      <c r="K1565" s="4">
        <v>0</v>
      </c>
    </row>
    <row r="1566" spans="1:11" x14ac:dyDescent="0.35">
      <c r="A1566" t="s">
        <v>251</v>
      </c>
      <c r="B1566" t="s">
        <v>2134</v>
      </c>
      <c r="C1566" t="s">
        <v>1857</v>
      </c>
      <c r="D1566" s="4">
        <v>12221</v>
      </c>
      <c r="I1566" s="4">
        <v>12221</v>
      </c>
      <c r="J1566" s="4">
        <v>12221</v>
      </c>
      <c r="K1566" s="4">
        <v>12221</v>
      </c>
    </row>
    <row r="1567" spans="1:11" x14ac:dyDescent="0.35">
      <c r="A1567" t="s">
        <v>251</v>
      </c>
      <c r="B1567" t="s">
        <v>2135</v>
      </c>
      <c r="C1567" t="s">
        <v>1858</v>
      </c>
      <c r="D1567" s="4">
        <v>65694</v>
      </c>
      <c r="I1567" s="4">
        <v>65694</v>
      </c>
      <c r="J1567" s="4">
        <v>65694</v>
      </c>
      <c r="K1567" s="4">
        <v>65694</v>
      </c>
    </row>
    <row r="1568" spans="1:11" x14ac:dyDescent="0.35">
      <c r="A1568" t="s">
        <v>251</v>
      </c>
      <c r="B1568" t="s">
        <v>2136</v>
      </c>
      <c r="C1568" t="s">
        <v>1859</v>
      </c>
      <c r="D1568" s="4">
        <v>3109</v>
      </c>
      <c r="E1568" s="4">
        <v>175000</v>
      </c>
      <c r="H1568" s="4">
        <v>193342</v>
      </c>
      <c r="I1568" s="4">
        <v>371451</v>
      </c>
      <c r="J1568" s="4">
        <v>178109</v>
      </c>
      <c r="K1568" s="4">
        <v>3109</v>
      </c>
    </row>
    <row r="1569" spans="1:11" x14ac:dyDescent="0.35">
      <c r="A1569" t="s">
        <v>251</v>
      </c>
      <c r="B1569" t="s">
        <v>2137</v>
      </c>
      <c r="C1569" t="s">
        <v>1860</v>
      </c>
      <c r="D1569" s="4">
        <v>1087030</v>
      </c>
      <c r="I1569" s="4">
        <v>1087030</v>
      </c>
      <c r="J1569" s="4">
        <v>1087030</v>
      </c>
      <c r="K1569" s="4">
        <v>1087030</v>
      </c>
    </row>
    <row r="1570" spans="1:11" x14ac:dyDescent="0.35">
      <c r="A1570" t="s">
        <v>251</v>
      </c>
      <c r="B1570" t="s">
        <v>2138</v>
      </c>
      <c r="C1570" t="s">
        <v>1861</v>
      </c>
      <c r="D1570" s="4">
        <v>32645</v>
      </c>
      <c r="I1570" s="4">
        <v>32645</v>
      </c>
      <c r="J1570" s="4">
        <v>32645</v>
      </c>
      <c r="K1570" s="4">
        <v>32645</v>
      </c>
    </row>
    <row r="1571" spans="1:11" x14ac:dyDescent="0.35">
      <c r="A1571" t="s">
        <v>251</v>
      </c>
      <c r="B1571" t="s">
        <v>2140</v>
      </c>
      <c r="C1571" t="s">
        <v>1863</v>
      </c>
      <c r="D1571" s="4">
        <v>15560</v>
      </c>
      <c r="F1571" s="4">
        <v>7780</v>
      </c>
      <c r="I1571" s="4">
        <v>23340</v>
      </c>
      <c r="J1571" s="4">
        <v>15560</v>
      </c>
      <c r="K1571" s="4">
        <v>15560</v>
      </c>
    </row>
    <row r="1572" spans="1:11" x14ac:dyDescent="0.35">
      <c r="A1572" t="s">
        <v>251</v>
      </c>
      <c r="B1572" t="s">
        <v>2141</v>
      </c>
      <c r="D1572" s="4">
        <v>1390173</v>
      </c>
      <c r="E1572" s="4">
        <v>178041</v>
      </c>
      <c r="F1572" s="4">
        <v>364199</v>
      </c>
      <c r="G1572" s="4">
        <v>200012</v>
      </c>
      <c r="H1572" s="4">
        <v>195465</v>
      </c>
      <c r="I1572" s="4">
        <v>2327891</v>
      </c>
      <c r="J1572" s="4">
        <v>1568214</v>
      </c>
      <c r="K1572" s="4">
        <v>1390173</v>
      </c>
    </row>
    <row r="1573" spans="1:11" x14ac:dyDescent="0.35">
      <c r="A1573" t="s">
        <v>251</v>
      </c>
      <c r="B1573" t="s">
        <v>2143</v>
      </c>
      <c r="C1573" t="s">
        <v>1865</v>
      </c>
      <c r="D1573" s="4">
        <v>1744</v>
      </c>
      <c r="I1573" s="4">
        <v>1744</v>
      </c>
      <c r="J1573" s="4">
        <v>1744</v>
      </c>
      <c r="K1573" s="4">
        <v>1744</v>
      </c>
    </row>
    <row r="1574" spans="1:11" x14ac:dyDescent="0.35">
      <c r="A1574" t="s">
        <v>251</v>
      </c>
      <c r="B1574" t="s">
        <v>2144</v>
      </c>
      <c r="C1574" t="s">
        <v>1866</v>
      </c>
      <c r="I1574" s="4">
        <v>0</v>
      </c>
      <c r="J1574">
        <v>0</v>
      </c>
      <c r="K1574" s="4">
        <v>0</v>
      </c>
    </row>
    <row r="1575" spans="1:11" x14ac:dyDescent="0.35">
      <c r="A1575" t="s">
        <v>251</v>
      </c>
      <c r="B1575" t="s">
        <v>2145</v>
      </c>
      <c r="C1575" t="s">
        <v>1867</v>
      </c>
      <c r="D1575" s="4">
        <v>35901</v>
      </c>
      <c r="E1575" s="4">
        <v>262383</v>
      </c>
      <c r="F1575" s="4">
        <v>69531</v>
      </c>
      <c r="G1575" s="4">
        <v>4500</v>
      </c>
      <c r="H1575" s="4">
        <v>0</v>
      </c>
      <c r="I1575" s="4">
        <v>372315</v>
      </c>
      <c r="J1575" s="4">
        <v>298284</v>
      </c>
      <c r="K1575" s="4">
        <v>35901</v>
      </c>
    </row>
    <row r="1576" spans="1:11" x14ac:dyDescent="0.35">
      <c r="A1576" t="s">
        <v>251</v>
      </c>
      <c r="B1576" t="s">
        <v>2146</v>
      </c>
      <c r="C1576" t="s">
        <v>1868</v>
      </c>
      <c r="E1576" s="4">
        <v>156756</v>
      </c>
      <c r="H1576" s="4">
        <v>227674</v>
      </c>
      <c r="I1576" s="4">
        <v>384430</v>
      </c>
      <c r="J1576">
        <v>156756</v>
      </c>
      <c r="K1576" s="4">
        <v>0</v>
      </c>
    </row>
    <row r="1577" spans="1:11" x14ac:dyDescent="0.35">
      <c r="A1577" t="s">
        <v>251</v>
      </c>
      <c r="B1577" t="s">
        <v>2173</v>
      </c>
      <c r="C1577" t="s">
        <v>1894</v>
      </c>
      <c r="D1577" s="4">
        <v>8510</v>
      </c>
      <c r="I1577" s="4">
        <v>8510</v>
      </c>
      <c r="J1577" s="4">
        <v>8510</v>
      </c>
      <c r="K1577" s="4">
        <v>8510</v>
      </c>
    </row>
    <row r="1578" spans="1:11" x14ac:dyDescent="0.35">
      <c r="A1578" t="s">
        <v>251</v>
      </c>
      <c r="B1578" t="s">
        <v>2147</v>
      </c>
      <c r="C1578" t="s">
        <v>1869</v>
      </c>
      <c r="E1578" s="4">
        <v>111360</v>
      </c>
      <c r="H1578" s="4">
        <v>0</v>
      </c>
      <c r="I1578" s="4">
        <v>111360</v>
      </c>
      <c r="J1578">
        <v>111360</v>
      </c>
      <c r="K1578" s="4">
        <v>0</v>
      </c>
    </row>
    <row r="1579" spans="1:11" x14ac:dyDescent="0.35">
      <c r="A1579" t="s">
        <v>251</v>
      </c>
      <c r="B1579" t="s">
        <v>2148</v>
      </c>
      <c r="C1579" t="s">
        <v>1870</v>
      </c>
      <c r="D1579" s="4">
        <v>411</v>
      </c>
      <c r="E1579" s="4">
        <v>724840</v>
      </c>
      <c r="F1579" s="4">
        <v>1774</v>
      </c>
      <c r="H1579" s="4">
        <v>227718</v>
      </c>
      <c r="I1579" s="4">
        <v>954742</v>
      </c>
      <c r="J1579" s="4">
        <v>725251</v>
      </c>
      <c r="K1579" s="4">
        <v>411</v>
      </c>
    </row>
    <row r="1580" spans="1:11" x14ac:dyDescent="0.35">
      <c r="A1580" t="s">
        <v>251</v>
      </c>
      <c r="B1580" t="s">
        <v>2149</v>
      </c>
      <c r="C1580" t="s">
        <v>1871</v>
      </c>
      <c r="D1580" s="4">
        <v>302486</v>
      </c>
      <c r="F1580" s="4">
        <v>151243</v>
      </c>
      <c r="I1580" s="4">
        <v>453730</v>
      </c>
      <c r="J1580" s="4">
        <v>302486</v>
      </c>
      <c r="K1580" s="4">
        <v>302486</v>
      </c>
    </row>
    <row r="1581" spans="1:11" x14ac:dyDescent="0.35">
      <c r="A1581" t="s">
        <v>251</v>
      </c>
      <c r="B1581" t="s">
        <v>2150</v>
      </c>
      <c r="C1581" t="s">
        <v>1872</v>
      </c>
      <c r="D1581" s="4">
        <v>245000</v>
      </c>
      <c r="I1581" s="4">
        <v>245000</v>
      </c>
      <c r="J1581" s="4">
        <v>245000</v>
      </c>
      <c r="K1581" s="4">
        <v>245000</v>
      </c>
    </row>
    <row r="1582" spans="1:11" x14ac:dyDescent="0.35">
      <c r="A1582" t="s">
        <v>251</v>
      </c>
      <c r="B1582" t="s">
        <v>2153</v>
      </c>
      <c r="C1582" t="s">
        <v>1875</v>
      </c>
      <c r="H1582" s="4">
        <v>325478</v>
      </c>
      <c r="I1582" s="4">
        <v>325478</v>
      </c>
      <c r="J1582">
        <v>0</v>
      </c>
      <c r="K1582" s="4">
        <v>0</v>
      </c>
    </row>
    <row r="1583" spans="1:11" x14ac:dyDescent="0.35">
      <c r="A1583" t="s">
        <v>251</v>
      </c>
      <c r="B1583" t="s">
        <v>2154</v>
      </c>
      <c r="C1583" t="s">
        <v>1876</v>
      </c>
      <c r="D1583" s="4">
        <v>12797</v>
      </c>
      <c r="E1583" s="4">
        <v>47040</v>
      </c>
      <c r="H1583" s="4">
        <v>0</v>
      </c>
      <c r="I1583" s="4">
        <v>59837</v>
      </c>
      <c r="J1583" s="4">
        <v>59837</v>
      </c>
      <c r="K1583" s="4">
        <v>12797</v>
      </c>
    </row>
    <row r="1584" spans="1:11" x14ac:dyDescent="0.35">
      <c r="A1584" t="s">
        <v>251</v>
      </c>
      <c r="B1584" t="s">
        <v>2156</v>
      </c>
      <c r="D1584" s="4">
        <v>606850</v>
      </c>
      <c r="E1584" s="4">
        <v>1302379</v>
      </c>
      <c r="F1584" s="4">
        <v>222547</v>
      </c>
      <c r="G1584" s="4">
        <v>4500</v>
      </c>
      <c r="H1584" s="4">
        <v>780870</v>
      </c>
      <c r="I1584" s="4">
        <v>2917146</v>
      </c>
      <c r="J1584" s="4">
        <v>1909229</v>
      </c>
      <c r="K1584" s="4">
        <v>606850</v>
      </c>
    </row>
    <row r="1585" spans="1:11" x14ac:dyDescent="0.35">
      <c r="A1585" t="s">
        <v>251</v>
      </c>
      <c r="B1585" t="s">
        <v>2157</v>
      </c>
      <c r="C1585" t="s">
        <v>1879</v>
      </c>
      <c r="D1585" s="4">
        <v>131964</v>
      </c>
      <c r="I1585" s="4">
        <v>131964</v>
      </c>
      <c r="J1585" s="4">
        <v>131964</v>
      </c>
      <c r="K1585" s="4">
        <v>131964</v>
      </c>
    </row>
    <row r="1586" spans="1:11" x14ac:dyDescent="0.35">
      <c r="A1586" t="s">
        <v>251</v>
      </c>
      <c r="B1586" t="s">
        <v>2159</v>
      </c>
      <c r="C1586" t="s">
        <v>1881</v>
      </c>
      <c r="D1586" s="4">
        <v>269154</v>
      </c>
      <c r="I1586" s="4">
        <v>269154</v>
      </c>
      <c r="J1586" s="4">
        <v>269154</v>
      </c>
      <c r="K1586" s="4">
        <v>269154</v>
      </c>
    </row>
    <row r="1587" spans="1:11" x14ac:dyDescent="0.35">
      <c r="A1587" t="s">
        <v>251</v>
      </c>
      <c r="B1587" t="s">
        <v>2179</v>
      </c>
      <c r="C1587" t="s">
        <v>1900</v>
      </c>
      <c r="D1587" s="4">
        <v>26270</v>
      </c>
      <c r="I1587" s="4">
        <v>26270</v>
      </c>
      <c r="J1587" s="4">
        <v>26270</v>
      </c>
      <c r="K1587" s="4">
        <v>26270</v>
      </c>
    </row>
    <row r="1588" spans="1:11" x14ac:dyDescent="0.35">
      <c r="A1588" t="s">
        <v>251</v>
      </c>
      <c r="B1588" t="s">
        <v>2162</v>
      </c>
      <c r="C1588" t="s">
        <v>1884</v>
      </c>
      <c r="D1588" s="4">
        <v>11664</v>
      </c>
      <c r="I1588" s="4">
        <v>11664</v>
      </c>
      <c r="J1588" s="4">
        <v>11664</v>
      </c>
      <c r="K1588" s="4">
        <v>11664</v>
      </c>
    </row>
    <row r="1589" spans="1:11" x14ac:dyDescent="0.35">
      <c r="A1589" t="s">
        <v>251</v>
      </c>
      <c r="B1589" t="s">
        <v>2163</v>
      </c>
      <c r="D1589" s="4">
        <v>439052</v>
      </c>
      <c r="I1589" s="4">
        <v>439052</v>
      </c>
      <c r="J1589" s="4">
        <v>439052</v>
      </c>
      <c r="K1589" s="4">
        <v>439052</v>
      </c>
    </row>
    <row r="1590" spans="1:11" x14ac:dyDescent="0.35">
      <c r="A1590" t="s">
        <v>251</v>
      </c>
      <c r="B1590" t="s">
        <v>2166</v>
      </c>
      <c r="C1590" t="s">
        <v>1888</v>
      </c>
      <c r="E1590" s="4">
        <v>48000</v>
      </c>
      <c r="I1590" s="4">
        <v>48000</v>
      </c>
      <c r="J1590">
        <v>48000</v>
      </c>
      <c r="K1590" s="4">
        <v>0</v>
      </c>
    </row>
    <row r="1591" spans="1:11" x14ac:dyDescent="0.35">
      <c r="A1591" t="s">
        <v>251</v>
      </c>
      <c r="B1591" t="s">
        <v>2167</v>
      </c>
      <c r="C1591" t="s">
        <v>1889</v>
      </c>
      <c r="E1591" s="4">
        <v>189000</v>
      </c>
      <c r="I1591" s="4">
        <v>189000</v>
      </c>
      <c r="J1591">
        <v>189000</v>
      </c>
      <c r="K1591" s="4">
        <v>0</v>
      </c>
    </row>
    <row r="1592" spans="1:11" x14ac:dyDescent="0.35">
      <c r="A1592" t="s">
        <v>251</v>
      </c>
      <c r="B1592" t="s">
        <v>2168</v>
      </c>
      <c r="C1592" t="s">
        <v>1890</v>
      </c>
      <c r="E1592" s="4">
        <v>30000</v>
      </c>
      <c r="I1592" s="4">
        <v>30000</v>
      </c>
      <c r="J1592">
        <v>30000</v>
      </c>
      <c r="K1592" s="4">
        <v>0</v>
      </c>
    </row>
    <row r="1593" spans="1:11" x14ac:dyDescent="0.35">
      <c r="A1593" t="s">
        <v>251</v>
      </c>
      <c r="B1593" t="s">
        <v>2169</v>
      </c>
      <c r="E1593" s="4">
        <v>267000</v>
      </c>
      <c r="I1593" s="4">
        <v>267000</v>
      </c>
      <c r="J1593">
        <v>267000</v>
      </c>
      <c r="K1593" s="4">
        <v>0</v>
      </c>
    </row>
    <row r="1594" spans="1:11" x14ac:dyDescent="0.35">
      <c r="A1594" t="s">
        <v>251</v>
      </c>
      <c r="B1594" t="s">
        <v>2170</v>
      </c>
      <c r="D1594" s="4">
        <v>11187211</v>
      </c>
      <c r="E1594" s="4">
        <v>4508199</v>
      </c>
      <c r="F1594" s="4">
        <v>5611447</v>
      </c>
      <c r="G1594" s="4">
        <v>2675892</v>
      </c>
      <c r="H1594" s="4">
        <v>3142141</v>
      </c>
      <c r="I1594" s="4">
        <v>27124890</v>
      </c>
      <c r="J1594" s="4">
        <f>SUM(D1594,E1594)</f>
        <v>15695410</v>
      </c>
      <c r="K1594" s="4">
        <v>11187211</v>
      </c>
    </row>
    <row r="1595" spans="1:11" x14ac:dyDescent="0.35">
      <c r="A1595" t="s">
        <v>255</v>
      </c>
      <c r="B1595" t="s">
        <v>2118</v>
      </c>
      <c r="C1595" t="s">
        <v>1843</v>
      </c>
      <c r="D1595" s="4">
        <v>4076244</v>
      </c>
      <c r="F1595" s="4">
        <v>1915200</v>
      </c>
      <c r="I1595" s="4">
        <v>5991444</v>
      </c>
      <c r="J1595" s="4">
        <v>4076244</v>
      </c>
      <c r="K1595" s="4">
        <v>4076244</v>
      </c>
    </row>
    <row r="1596" spans="1:11" x14ac:dyDescent="0.35">
      <c r="A1596" t="s">
        <v>255</v>
      </c>
      <c r="B1596" t="s">
        <v>2119</v>
      </c>
      <c r="C1596" t="s">
        <v>1844</v>
      </c>
      <c r="D1596" s="4">
        <v>185262</v>
      </c>
      <c r="E1596" s="4">
        <v>121106</v>
      </c>
      <c r="F1596" s="4">
        <v>125226</v>
      </c>
      <c r="G1596" s="4">
        <v>187083</v>
      </c>
      <c r="H1596" s="4">
        <v>50400</v>
      </c>
      <c r="I1596" s="4">
        <v>669078</v>
      </c>
      <c r="J1596" s="4">
        <v>306368</v>
      </c>
      <c r="K1596" s="4">
        <v>185262</v>
      </c>
    </row>
    <row r="1597" spans="1:11" x14ac:dyDescent="0.35">
      <c r="A1597" t="s">
        <v>255</v>
      </c>
      <c r="B1597" t="s">
        <v>2120</v>
      </c>
      <c r="C1597" t="s">
        <v>1845</v>
      </c>
      <c r="D1597" s="4">
        <v>5781</v>
      </c>
      <c r="F1597" s="4">
        <v>409463</v>
      </c>
      <c r="I1597" s="4">
        <v>415244</v>
      </c>
      <c r="J1597" s="4">
        <v>5781</v>
      </c>
      <c r="K1597" s="4">
        <v>5781</v>
      </c>
    </row>
    <row r="1598" spans="1:11" x14ac:dyDescent="0.35">
      <c r="A1598" t="s">
        <v>255</v>
      </c>
      <c r="B1598" t="s">
        <v>2121</v>
      </c>
      <c r="D1598" s="4">
        <v>4267287</v>
      </c>
      <c r="E1598" s="4">
        <v>121106</v>
      </c>
      <c r="F1598" s="4">
        <v>2449889</v>
      </c>
      <c r="G1598" s="4">
        <v>187083</v>
      </c>
      <c r="H1598" s="4">
        <v>50400</v>
      </c>
      <c r="I1598" s="4">
        <v>7075765</v>
      </c>
      <c r="J1598" s="4">
        <v>4388393</v>
      </c>
      <c r="K1598" s="4">
        <v>4267287</v>
      </c>
    </row>
    <row r="1599" spans="1:11" x14ac:dyDescent="0.35">
      <c r="A1599" t="s">
        <v>255</v>
      </c>
      <c r="B1599" t="s">
        <v>2122</v>
      </c>
      <c r="C1599" t="s">
        <v>1846</v>
      </c>
      <c r="D1599" s="4">
        <v>4152199</v>
      </c>
      <c r="I1599" s="4">
        <v>4152199</v>
      </c>
      <c r="J1599" s="4">
        <v>4152199</v>
      </c>
      <c r="K1599" s="4">
        <v>4152199</v>
      </c>
    </row>
    <row r="1600" spans="1:11" x14ac:dyDescent="0.35">
      <c r="A1600" t="s">
        <v>255</v>
      </c>
      <c r="B1600" t="s">
        <v>2123</v>
      </c>
      <c r="C1600" t="s">
        <v>1847</v>
      </c>
      <c r="D1600" s="4">
        <v>1386634</v>
      </c>
      <c r="F1600" s="4">
        <v>892568</v>
      </c>
      <c r="I1600" s="4">
        <v>2279202</v>
      </c>
      <c r="J1600" s="4">
        <v>1386634</v>
      </c>
      <c r="K1600" s="4">
        <v>1386634</v>
      </c>
    </row>
    <row r="1601" spans="1:11" x14ac:dyDescent="0.35">
      <c r="A1601" t="s">
        <v>255</v>
      </c>
      <c r="B1601" t="s">
        <v>2124</v>
      </c>
      <c r="C1601" t="s">
        <v>1848</v>
      </c>
      <c r="D1601" s="4">
        <v>5725</v>
      </c>
      <c r="I1601" s="4">
        <v>5725</v>
      </c>
      <c r="J1601" s="4">
        <v>5725</v>
      </c>
      <c r="K1601" s="4">
        <v>5725</v>
      </c>
    </row>
    <row r="1602" spans="1:11" x14ac:dyDescent="0.35">
      <c r="A1602" t="s">
        <v>255</v>
      </c>
      <c r="B1602" t="s">
        <v>2125</v>
      </c>
      <c r="D1602" s="4">
        <v>5544558</v>
      </c>
      <c r="F1602" s="4">
        <v>892568</v>
      </c>
      <c r="I1602" s="4">
        <v>6437126</v>
      </c>
      <c r="J1602" s="4">
        <v>5544558</v>
      </c>
      <c r="K1602" s="4">
        <v>5544558</v>
      </c>
    </row>
    <row r="1603" spans="1:11" x14ac:dyDescent="0.35">
      <c r="A1603" t="s">
        <v>255</v>
      </c>
      <c r="B1603" t="s">
        <v>2128</v>
      </c>
      <c r="C1603" t="s">
        <v>1851</v>
      </c>
      <c r="D1603" s="4">
        <v>57129</v>
      </c>
      <c r="I1603" s="4">
        <v>57129</v>
      </c>
      <c r="J1603" s="4">
        <v>57129</v>
      </c>
      <c r="K1603" s="4">
        <v>57129</v>
      </c>
    </row>
    <row r="1604" spans="1:11" x14ac:dyDescent="0.35">
      <c r="A1604" t="s">
        <v>255</v>
      </c>
      <c r="B1604" t="s">
        <v>2195</v>
      </c>
      <c r="C1604" t="s">
        <v>1916</v>
      </c>
      <c r="F1604" s="4">
        <v>28527</v>
      </c>
      <c r="I1604" s="4">
        <v>28527</v>
      </c>
      <c r="J1604">
        <v>0</v>
      </c>
      <c r="K1604" s="4">
        <v>0</v>
      </c>
    </row>
    <row r="1605" spans="1:11" x14ac:dyDescent="0.35">
      <c r="A1605" t="s">
        <v>255</v>
      </c>
      <c r="B1605" t="s">
        <v>2129</v>
      </c>
      <c r="C1605" t="s">
        <v>1852</v>
      </c>
      <c r="H1605" s="4">
        <v>960</v>
      </c>
      <c r="I1605" s="4">
        <v>960</v>
      </c>
      <c r="J1605">
        <v>0</v>
      </c>
      <c r="K1605" s="4">
        <v>0</v>
      </c>
    </row>
    <row r="1606" spans="1:11" x14ac:dyDescent="0.35">
      <c r="A1606" t="s">
        <v>255</v>
      </c>
      <c r="B1606" t="s">
        <v>2130</v>
      </c>
      <c r="C1606" t="s">
        <v>1853</v>
      </c>
      <c r="D1606" s="4">
        <v>3848</v>
      </c>
      <c r="H1606" s="4">
        <v>1539</v>
      </c>
      <c r="I1606" s="4">
        <v>5387</v>
      </c>
      <c r="J1606" s="4">
        <v>3848</v>
      </c>
      <c r="K1606" s="4">
        <v>3848</v>
      </c>
    </row>
    <row r="1607" spans="1:11" x14ac:dyDescent="0.35">
      <c r="A1607" t="s">
        <v>255</v>
      </c>
      <c r="B1607" t="s">
        <v>2131</v>
      </c>
      <c r="C1607" t="s">
        <v>1854</v>
      </c>
      <c r="D1607" s="4">
        <v>65061</v>
      </c>
      <c r="H1607" s="4">
        <v>302620</v>
      </c>
      <c r="I1607" s="4">
        <v>367682</v>
      </c>
      <c r="J1607" s="4">
        <v>65061</v>
      </c>
      <c r="K1607" s="4">
        <v>65061</v>
      </c>
    </row>
    <row r="1608" spans="1:11" x14ac:dyDescent="0.35">
      <c r="A1608" t="s">
        <v>255</v>
      </c>
      <c r="B1608" t="s">
        <v>2132</v>
      </c>
      <c r="C1608" t="s">
        <v>1855</v>
      </c>
      <c r="D1608" s="4">
        <v>1521</v>
      </c>
      <c r="G1608" s="4">
        <v>44071</v>
      </c>
      <c r="H1608" s="4">
        <v>29381</v>
      </c>
      <c r="I1608" s="4">
        <v>74972</v>
      </c>
      <c r="J1608" s="4">
        <v>1521</v>
      </c>
      <c r="K1608" s="4">
        <v>1521</v>
      </c>
    </row>
    <row r="1609" spans="1:11" x14ac:dyDescent="0.35">
      <c r="A1609" t="s">
        <v>255</v>
      </c>
      <c r="B1609" t="s">
        <v>2133</v>
      </c>
      <c r="C1609" t="s">
        <v>1856</v>
      </c>
      <c r="I1609" s="4">
        <v>0</v>
      </c>
      <c r="J1609">
        <v>0</v>
      </c>
      <c r="K1609" s="4">
        <v>0</v>
      </c>
    </row>
    <row r="1610" spans="1:11" x14ac:dyDescent="0.35">
      <c r="A1610" t="s">
        <v>255</v>
      </c>
      <c r="B1610" t="s">
        <v>2134</v>
      </c>
      <c r="C1610" t="s">
        <v>1857</v>
      </c>
      <c r="E1610" s="4">
        <v>27159</v>
      </c>
      <c r="I1610" s="4">
        <v>27159</v>
      </c>
      <c r="J1610">
        <v>27159</v>
      </c>
      <c r="K1610" s="4">
        <v>0</v>
      </c>
    </row>
    <row r="1611" spans="1:11" x14ac:dyDescent="0.35">
      <c r="A1611" t="s">
        <v>255</v>
      </c>
      <c r="B1611" t="s">
        <v>2135</v>
      </c>
      <c r="C1611" t="s">
        <v>1858</v>
      </c>
      <c r="F1611" s="4">
        <v>24132</v>
      </c>
      <c r="I1611" s="4">
        <v>24132</v>
      </c>
      <c r="J1611">
        <v>0</v>
      </c>
      <c r="K1611" s="4">
        <v>0</v>
      </c>
    </row>
    <row r="1612" spans="1:11" x14ac:dyDescent="0.35">
      <c r="A1612" t="s">
        <v>255</v>
      </c>
      <c r="B1612" t="s">
        <v>2136</v>
      </c>
      <c r="C1612" t="s">
        <v>1859</v>
      </c>
      <c r="D1612" s="4">
        <v>19193</v>
      </c>
      <c r="E1612" s="4">
        <v>0</v>
      </c>
      <c r="F1612" s="4">
        <v>875000</v>
      </c>
      <c r="G1612" s="4">
        <v>168342</v>
      </c>
      <c r="H1612" s="4">
        <v>10</v>
      </c>
      <c r="I1612" s="4">
        <v>1062545</v>
      </c>
      <c r="J1612" s="4">
        <v>19193</v>
      </c>
      <c r="K1612" s="4">
        <v>19193</v>
      </c>
    </row>
    <row r="1613" spans="1:11" x14ac:dyDescent="0.35">
      <c r="A1613" t="s">
        <v>255</v>
      </c>
      <c r="B1613" t="s">
        <v>2137</v>
      </c>
      <c r="C1613" t="s">
        <v>1860</v>
      </c>
      <c r="F1613" s="4">
        <v>543515</v>
      </c>
      <c r="I1613" s="4">
        <v>543515</v>
      </c>
      <c r="J1613">
        <v>0</v>
      </c>
      <c r="K1613" s="4">
        <v>0</v>
      </c>
    </row>
    <row r="1614" spans="1:11" x14ac:dyDescent="0.35">
      <c r="A1614" t="s">
        <v>255</v>
      </c>
      <c r="B1614" t="s">
        <v>2138</v>
      </c>
      <c r="C1614" t="s">
        <v>1861</v>
      </c>
      <c r="D1614" s="4">
        <v>79980</v>
      </c>
      <c r="I1614" s="4">
        <v>79980</v>
      </c>
      <c r="J1614" s="4">
        <v>79980</v>
      </c>
      <c r="K1614" s="4">
        <v>79980</v>
      </c>
    </row>
    <row r="1615" spans="1:11" x14ac:dyDescent="0.35">
      <c r="A1615" t="s">
        <v>255</v>
      </c>
      <c r="B1615" t="s">
        <v>2139</v>
      </c>
      <c r="C1615" t="s">
        <v>1862</v>
      </c>
      <c r="F1615" s="4">
        <v>85464</v>
      </c>
      <c r="I1615" s="4">
        <v>85464</v>
      </c>
      <c r="J1615">
        <v>0</v>
      </c>
      <c r="K1615" s="4">
        <v>0</v>
      </c>
    </row>
    <row r="1616" spans="1:11" x14ac:dyDescent="0.35">
      <c r="A1616" t="s">
        <v>255</v>
      </c>
      <c r="B1616" t="s">
        <v>2140</v>
      </c>
      <c r="C1616" t="s">
        <v>1863</v>
      </c>
      <c r="H1616" s="4">
        <v>62239</v>
      </c>
      <c r="I1616" s="4">
        <v>62239</v>
      </c>
      <c r="J1616">
        <v>0</v>
      </c>
      <c r="K1616" s="4">
        <v>0</v>
      </c>
    </row>
    <row r="1617" spans="1:11" x14ac:dyDescent="0.35">
      <c r="A1617" t="s">
        <v>255</v>
      </c>
      <c r="B1617" t="s">
        <v>2141</v>
      </c>
      <c r="D1617" s="4">
        <v>226732</v>
      </c>
      <c r="E1617" s="4">
        <v>27159</v>
      </c>
      <c r="F1617" s="4">
        <v>1556639</v>
      </c>
      <c r="G1617" s="4">
        <v>212413</v>
      </c>
      <c r="H1617" s="4">
        <v>396749</v>
      </c>
      <c r="I1617" s="4">
        <v>2419692</v>
      </c>
      <c r="J1617" s="4">
        <v>253891</v>
      </c>
      <c r="K1617" s="4">
        <v>226732</v>
      </c>
    </row>
    <row r="1618" spans="1:11" x14ac:dyDescent="0.35">
      <c r="A1618" t="s">
        <v>255</v>
      </c>
      <c r="B1618" t="s">
        <v>2144</v>
      </c>
      <c r="C1618" t="s">
        <v>1866</v>
      </c>
      <c r="I1618" s="4">
        <v>0</v>
      </c>
      <c r="J1618">
        <v>0</v>
      </c>
      <c r="K1618" s="4">
        <v>0</v>
      </c>
    </row>
    <row r="1619" spans="1:11" x14ac:dyDescent="0.35">
      <c r="A1619" t="s">
        <v>255</v>
      </c>
      <c r="B1619" t="s">
        <v>2145</v>
      </c>
      <c r="C1619" t="s">
        <v>1867</v>
      </c>
      <c r="D1619" s="4">
        <v>8393</v>
      </c>
      <c r="E1619" s="4">
        <v>222092</v>
      </c>
      <c r="H1619" s="4">
        <v>205758</v>
      </c>
      <c r="I1619" s="4">
        <v>436243</v>
      </c>
      <c r="J1619" s="4">
        <v>230485</v>
      </c>
      <c r="K1619" s="4">
        <v>8393</v>
      </c>
    </row>
    <row r="1620" spans="1:11" x14ac:dyDescent="0.35">
      <c r="A1620" t="s">
        <v>255</v>
      </c>
      <c r="B1620" t="s">
        <v>2146</v>
      </c>
      <c r="C1620" t="s">
        <v>1868</v>
      </c>
      <c r="D1620" s="4">
        <v>13348</v>
      </c>
      <c r="E1620" s="4">
        <v>5259</v>
      </c>
      <c r="H1620" s="4">
        <v>335154</v>
      </c>
      <c r="I1620" s="4">
        <v>353762</v>
      </c>
      <c r="J1620" s="4">
        <v>18607</v>
      </c>
      <c r="K1620" s="4">
        <v>13348</v>
      </c>
    </row>
    <row r="1621" spans="1:11" x14ac:dyDescent="0.35">
      <c r="A1621" t="s">
        <v>255</v>
      </c>
      <c r="B1621" t="s">
        <v>2147</v>
      </c>
      <c r="C1621" t="s">
        <v>1869</v>
      </c>
      <c r="D1621" s="4">
        <v>3556</v>
      </c>
      <c r="H1621" s="4">
        <v>115200</v>
      </c>
      <c r="I1621" s="4">
        <v>118756</v>
      </c>
      <c r="J1621" s="4">
        <v>3556</v>
      </c>
      <c r="K1621" s="4">
        <v>3556</v>
      </c>
    </row>
    <row r="1622" spans="1:11" x14ac:dyDescent="0.35">
      <c r="A1622" t="s">
        <v>255</v>
      </c>
      <c r="B1622" t="s">
        <v>2148</v>
      </c>
      <c r="C1622" t="s">
        <v>1870</v>
      </c>
      <c r="D1622" s="4">
        <v>11345</v>
      </c>
      <c r="F1622" s="4">
        <v>19066</v>
      </c>
      <c r="H1622" s="4">
        <v>6558290</v>
      </c>
      <c r="I1622" s="4">
        <v>6588701</v>
      </c>
      <c r="J1622" s="4">
        <v>11345</v>
      </c>
      <c r="K1622" s="4">
        <v>11345</v>
      </c>
    </row>
    <row r="1623" spans="1:11" x14ac:dyDescent="0.35">
      <c r="A1623" t="s">
        <v>255</v>
      </c>
      <c r="B1623" t="s">
        <v>2149</v>
      </c>
      <c r="C1623" t="s">
        <v>1871</v>
      </c>
      <c r="D1623" s="4">
        <v>502254</v>
      </c>
      <c r="I1623" s="4">
        <v>502254</v>
      </c>
      <c r="J1623" s="4">
        <v>502254</v>
      </c>
      <c r="K1623" s="4">
        <v>502254</v>
      </c>
    </row>
    <row r="1624" spans="1:11" x14ac:dyDescent="0.35">
      <c r="A1624" t="s">
        <v>255</v>
      </c>
      <c r="B1624" t="s">
        <v>2156</v>
      </c>
      <c r="D1624" s="4">
        <v>538896</v>
      </c>
      <c r="E1624" s="4">
        <v>227351</v>
      </c>
      <c r="F1624" s="4">
        <v>19066</v>
      </c>
      <c r="H1624" s="4">
        <v>7214402</v>
      </c>
      <c r="I1624" s="4">
        <v>7999716</v>
      </c>
      <c r="J1624" s="4">
        <v>766247</v>
      </c>
      <c r="K1624" s="4">
        <v>538896</v>
      </c>
    </row>
    <row r="1625" spans="1:11" x14ac:dyDescent="0.35">
      <c r="A1625" t="s">
        <v>255</v>
      </c>
      <c r="B1625" t="s">
        <v>2157</v>
      </c>
      <c r="C1625" t="s">
        <v>1879</v>
      </c>
      <c r="D1625" s="4">
        <v>564278</v>
      </c>
      <c r="I1625" s="4">
        <v>564278</v>
      </c>
      <c r="J1625" s="4">
        <v>564278</v>
      </c>
      <c r="K1625" s="4">
        <v>564278</v>
      </c>
    </row>
    <row r="1626" spans="1:11" x14ac:dyDescent="0.35">
      <c r="A1626" t="s">
        <v>255</v>
      </c>
      <c r="B1626" t="s">
        <v>2176</v>
      </c>
      <c r="C1626" t="s">
        <v>1897</v>
      </c>
      <c r="D1626" s="4">
        <v>357</v>
      </c>
      <c r="I1626" s="4">
        <v>357</v>
      </c>
      <c r="J1626" s="4">
        <v>357</v>
      </c>
      <c r="K1626" s="4">
        <v>357</v>
      </c>
    </row>
    <row r="1627" spans="1:11" x14ac:dyDescent="0.35">
      <c r="A1627" t="s">
        <v>255</v>
      </c>
      <c r="B1627" t="s">
        <v>2158</v>
      </c>
      <c r="C1627" t="s">
        <v>1880</v>
      </c>
      <c r="D1627" s="4">
        <v>194117</v>
      </c>
      <c r="I1627" s="4">
        <v>194117</v>
      </c>
      <c r="J1627" s="4">
        <v>194117</v>
      </c>
      <c r="K1627" s="4">
        <v>194117</v>
      </c>
    </row>
    <row r="1628" spans="1:11" x14ac:dyDescent="0.35">
      <c r="A1628" t="s">
        <v>255</v>
      </c>
      <c r="B1628" t="s">
        <v>2159</v>
      </c>
      <c r="C1628" t="s">
        <v>1881</v>
      </c>
      <c r="D1628" s="4">
        <v>187893</v>
      </c>
      <c r="I1628" s="4">
        <v>187893</v>
      </c>
      <c r="J1628" s="4">
        <v>187893</v>
      </c>
      <c r="K1628" s="4">
        <v>187893</v>
      </c>
    </row>
    <row r="1629" spans="1:11" x14ac:dyDescent="0.35">
      <c r="A1629" t="s">
        <v>255</v>
      </c>
      <c r="B1629" t="s">
        <v>2160</v>
      </c>
      <c r="C1629" t="s">
        <v>1882</v>
      </c>
      <c r="F1629" s="4">
        <v>69324</v>
      </c>
      <c r="I1629" s="4">
        <v>69324</v>
      </c>
      <c r="J1629">
        <v>0</v>
      </c>
      <c r="K1629" s="4">
        <v>0</v>
      </c>
    </row>
    <row r="1630" spans="1:11" x14ac:dyDescent="0.35">
      <c r="A1630" t="s">
        <v>255</v>
      </c>
      <c r="B1630" t="s">
        <v>2161</v>
      </c>
      <c r="C1630" t="s">
        <v>1883</v>
      </c>
      <c r="D1630" s="4">
        <v>16478</v>
      </c>
      <c r="I1630" s="4">
        <v>16478</v>
      </c>
      <c r="J1630" s="4">
        <v>16478</v>
      </c>
      <c r="K1630" s="4">
        <v>16478</v>
      </c>
    </row>
    <row r="1631" spans="1:11" x14ac:dyDescent="0.35">
      <c r="A1631" t="s">
        <v>255</v>
      </c>
      <c r="B1631" t="s">
        <v>2163</v>
      </c>
      <c r="D1631" s="4">
        <v>963124</v>
      </c>
      <c r="F1631" s="4">
        <v>69324</v>
      </c>
      <c r="I1631" s="4">
        <v>1032448</v>
      </c>
      <c r="J1631" s="4">
        <v>963124</v>
      </c>
      <c r="K1631" s="4">
        <v>963124</v>
      </c>
    </row>
    <row r="1632" spans="1:11" x14ac:dyDescent="0.35">
      <c r="A1632" t="s">
        <v>255</v>
      </c>
      <c r="B1632" t="s">
        <v>2164</v>
      </c>
      <c r="C1632" t="s">
        <v>1886</v>
      </c>
      <c r="D1632" s="4">
        <v>13327</v>
      </c>
      <c r="G1632" s="4">
        <v>42419</v>
      </c>
      <c r="I1632" s="4">
        <v>55746</v>
      </c>
      <c r="J1632" s="4">
        <v>13327</v>
      </c>
      <c r="K1632" s="4">
        <v>13327</v>
      </c>
    </row>
    <row r="1633" spans="1:11" x14ac:dyDescent="0.35">
      <c r="A1633" t="s">
        <v>255</v>
      </c>
      <c r="B1633" t="s">
        <v>2165</v>
      </c>
      <c r="D1633" s="4">
        <v>13327</v>
      </c>
      <c r="G1633" s="4">
        <v>42419</v>
      </c>
      <c r="I1633" s="4">
        <v>55746</v>
      </c>
      <c r="J1633" s="4">
        <v>13327</v>
      </c>
      <c r="K1633" s="4">
        <v>13327</v>
      </c>
    </row>
    <row r="1634" spans="1:11" x14ac:dyDescent="0.35">
      <c r="A1634" t="s">
        <v>255</v>
      </c>
      <c r="B1634" t="s">
        <v>2166</v>
      </c>
      <c r="C1634" t="s">
        <v>1888</v>
      </c>
      <c r="H1634" s="4">
        <v>192000</v>
      </c>
      <c r="I1634" s="4">
        <v>192000</v>
      </c>
      <c r="J1634">
        <v>0</v>
      </c>
      <c r="K1634" s="4">
        <v>0</v>
      </c>
    </row>
    <row r="1635" spans="1:11" x14ac:dyDescent="0.35">
      <c r="A1635" t="s">
        <v>255</v>
      </c>
      <c r="B1635" t="s">
        <v>2167</v>
      </c>
      <c r="C1635" t="s">
        <v>1889</v>
      </c>
      <c r="H1635" s="4">
        <v>115500</v>
      </c>
      <c r="I1635" s="4">
        <v>115500</v>
      </c>
      <c r="J1635">
        <v>0</v>
      </c>
      <c r="K1635" s="4">
        <v>0</v>
      </c>
    </row>
    <row r="1636" spans="1:11" x14ac:dyDescent="0.35">
      <c r="A1636" t="s">
        <v>255</v>
      </c>
      <c r="B1636" t="s">
        <v>2168</v>
      </c>
      <c r="C1636" t="s">
        <v>1890</v>
      </c>
      <c r="H1636" s="4">
        <v>112500</v>
      </c>
      <c r="I1636" s="4">
        <v>112500</v>
      </c>
      <c r="J1636">
        <v>0</v>
      </c>
      <c r="K1636" s="4">
        <v>0</v>
      </c>
    </row>
    <row r="1637" spans="1:11" x14ac:dyDescent="0.35">
      <c r="A1637" t="s">
        <v>255</v>
      </c>
      <c r="B1637" t="s">
        <v>2169</v>
      </c>
      <c r="H1637" s="4">
        <v>420000</v>
      </c>
      <c r="I1637" s="4">
        <v>420000</v>
      </c>
      <c r="J1637">
        <v>0</v>
      </c>
      <c r="K1637" s="4">
        <v>0</v>
      </c>
    </row>
    <row r="1638" spans="1:11" x14ac:dyDescent="0.35">
      <c r="A1638" t="s">
        <v>255</v>
      </c>
      <c r="B1638" t="s">
        <v>2170</v>
      </c>
      <c r="D1638" s="4">
        <v>11553923</v>
      </c>
      <c r="E1638" s="4">
        <v>375616</v>
      </c>
      <c r="F1638" s="4">
        <v>4987486</v>
      </c>
      <c r="G1638" s="4">
        <v>441915</v>
      </c>
      <c r="H1638" s="4">
        <v>8081552</v>
      </c>
      <c r="I1638" s="4">
        <v>25440492</v>
      </c>
      <c r="J1638" s="4">
        <f>SUM(D1638,E1638)</f>
        <v>11929539</v>
      </c>
      <c r="K1638" s="4">
        <v>11553923</v>
      </c>
    </row>
    <row r="1639" spans="1:11" x14ac:dyDescent="0.35">
      <c r="A1639" t="s">
        <v>261</v>
      </c>
      <c r="B1639" t="s">
        <v>2118</v>
      </c>
      <c r="C1639" t="s">
        <v>1843</v>
      </c>
      <c r="D1639" s="4">
        <v>24118334</v>
      </c>
      <c r="F1639" s="4">
        <v>13433000</v>
      </c>
      <c r="I1639" s="4">
        <v>37551334</v>
      </c>
      <c r="J1639" s="4">
        <v>24118334</v>
      </c>
      <c r="K1639" s="4">
        <v>24118334</v>
      </c>
    </row>
    <row r="1640" spans="1:11" x14ac:dyDescent="0.35">
      <c r="A1640" t="s">
        <v>261</v>
      </c>
      <c r="B1640" t="s">
        <v>2119</v>
      </c>
      <c r="C1640" t="s">
        <v>1844</v>
      </c>
      <c r="D1640" s="4">
        <v>3946601</v>
      </c>
      <c r="F1640" s="4">
        <v>72450</v>
      </c>
      <c r="G1640" s="4">
        <v>61200</v>
      </c>
      <c r="I1640" s="4">
        <v>4080251</v>
      </c>
      <c r="J1640" s="4">
        <v>3946601</v>
      </c>
      <c r="K1640" s="4">
        <v>3946601</v>
      </c>
    </row>
    <row r="1641" spans="1:11" x14ac:dyDescent="0.35">
      <c r="A1641" t="s">
        <v>261</v>
      </c>
      <c r="B1641" t="s">
        <v>2120</v>
      </c>
      <c r="C1641" t="s">
        <v>1845</v>
      </c>
      <c r="D1641" s="4">
        <v>3109717</v>
      </c>
      <c r="I1641" s="4">
        <v>3109717</v>
      </c>
      <c r="J1641" s="4">
        <v>3109717</v>
      </c>
      <c r="K1641" s="4">
        <v>3109717</v>
      </c>
    </row>
    <row r="1642" spans="1:11" x14ac:dyDescent="0.35">
      <c r="A1642" t="s">
        <v>261</v>
      </c>
      <c r="B1642" t="s">
        <v>2121</v>
      </c>
      <c r="D1642" s="4">
        <v>31174651</v>
      </c>
      <c r="F1642" s="4">
        <v>13505450</v>
      </c>
      <c r="G1642" s="4">
        <v>61200</v>
      </c>
      <c r="I1642" s="4">
        <v>44741301</v>
      </c>
      <c r="J1642" s="4">
        <v>31174651</v>
      </c>
      <c r="K1642" s="4">
        <v>31174651</v>
      </c>
    </row>
    <row r="1643" spans="1:11" x14ac:dyDescent="0.35">
      <c r="A1643" t="s">
        <v>261</v>
      </c>
      <c r="B1643" t="s">
        <v>2122</v>
      </c>
      <c r="C1643" t="s">
        <v>1846</v>
      </c>
      <c r="D1643" s="4">
        <v>15302174</v>
      </c>
      <c r="E1643" s="4">
        <v>1040690</v>
      </c>
      <c r="F1643" s="4">
        <v>120000</v>
      </c>
      <c r="G1643" s="4">
        <v>11250</v>
      </c>
      <c r="H1643" s="4">
        <v>13007682</v>
      </c>
      <c r="I1643" s="4">
        <v>29481796</v>
      </c>
      <c r="J1643" s="4">
        <v>16342864</v>
      </c>
      <c r="K1643" s="4">
        <v>15302174</v>
      </c>
    </row>
    <row r="1644" spans="1:11" x14ac:dyDescent="0.35">
      <c r="A1644" t="s">
        <v>261</v>
      </c>
      <c r="B1644" t="s">
        <v>2123</v>
      </c>
      <c r="C1644" t="s">
        <v>1847</v>
      </c>
      <c r="D1644" s="4">
        <v>12194190</v>
      </c>
      <c r="E1644" s="4">
        <v>58013</v>
      </c>
      <c r="F1644" s="4">
        <v>540541</v>
      </c>
      <c r="G1644" s="4">
        <v>140486</v>
      </c>
      <c r="I1644" s="4">
        <v>12933229</v>
      </c>
      <c r="J1644" s="4">
        <v>12252203</v>
      </c>
      <c r="K1644" s="4">
        <v>12194190</v>
      </c>
    </row>
    <row r="1645" spans="1:11" x14ac:dyDescent="0.35">
      <c r="A1645" t="s">
        <v>261</v>
      </c>
      <c r="B1645" t="s">
        <v>2124</v>
      </c>
      <c r="C1645" t="s">
        <v>1848</v>
      </c>
      <c r="D1645" s="4">
        <v>384651</v>
      </c>
      <c r="I1645" s="4">
        <v>384651</v>
      </c>
      <c r="J1645" s="4">
        <v>384651</v>
      </c>
      <c r="K1645" s="4">
        <v>384651</v>
      </c>
    </row>
    <row r="1646" spans="1:11" x14ac:dyDescent="0.35">
      <c r="A1646" t="s">
        <v>261</v>
      </c>
      <c r="B1646" t="s">
        <v>2125</v>
      </c>
      <c r="D1646" s="4">
        <v>27881015</v>
      </c>
      <c r="E1646" s="4">
        <v>1098703</v>
      </c>
      <c r="F1646" s="4">
        <v>660541</v>
      </c>
      <c r="G1646" s="4">
        <v>151736</v>
      </c>
      <c r="H1646" s="4">
        <v>13007682</v>
      </c>
      <c r="I1646" s="4">
        <v>42799676</v>
      </c>
      <c r="J1646" s="4">
        <v>28979718</v>
      </c>
      <c r="K1646" s="4">
        <v>27881015</v>
      </c>
    </row>
    <row r="1647" spans="1:11" x14ac:dyDescent="0.35">
      <c r="A1647" t="s">
        <v>261</v>
      </c>
      <c r="B1647" t="s">
        <v>2126</v>
      </c>
      <c r="C1647" t="s">
        <v>1850</v>
      </c>
      <c r="E1647" s="4">
        <v>12800000</v>
      </c>
      <c r="I1647" s="4">
        <v>12800000</v>
      </c>
      <c r="J1647">
        <v>12800000</v>
      </c>
      <c r="K1647" s="4">
        <v>0</v>
      </c>
    </row>
    <row r="1648" spans="1:11" x14ac:dyDescent="0.35">
      <c r="A1648" t="s">
        <v>261</v>
      </c>
      <c r="B1648" t="s">
        <v>2127</v>
      </c>
      <c r="E1648" s="4">
        <v>12800000</v>
      </c>
      <c r="I1648" s="4">
        <v>12800000</v>
      </c>
      <c r="J1648">
        <v>12800000</v>
      </c>
      <c r="K1648" s="4">
        <v>0</v>
      </c>
    </row>
    <row r="1649" spans="1:11" x14ac:dyDescent="0.35">
      <c r="A1649" t="s">
        <v>261</v>
      </c>
      <c r="B1649" t="s">
        <v>2128</v>
      </c>
      <c r="C1649" t="s">
        <v>1851</v>
      </c>
      <c r="D1649" s="4">
        <v>246358</v>
      </c>
      <c r="F1649" s="4">
        <v>241573</v>
      </c>
      <c r="I1649" s="4">
        <v>487931</v>
      </c>
      <c r="J1649" s="4">
        <v>246358</v>
      </c>
      <c r="K1649" s="4">
        <v>246358</v>
      </c>
    </row>
    <row r="1650" spans="1:11" x14ac:dyDescent="0.35">
      <c r="A1650" t="s">
        <v>261</v>
      </c>
      <c r="B1650" t="s">
        <v>2178</v>
      </c>
      <c r="C1650" t="s">
        <v>1899</v>
      </c>
      <c r="H1650" s="4">
        <v>480521</v>
      </c>
      <c r="I1650" s="4">
        <v>480521</v>
      </c>
      <c r="J1650">
        <v>0</v>
      </c>
      <c r="K1650" s="4">
        <v>0</v>
      </c>
    </row>
    <row r="1651" spans="1:11" x14ac:dyDescent="0.35">
      <c r="A1651" t="s">
        <v>261</v>
      </c>
      <c r="B1651" t="s">
        <v>2129</v>
      </c>
      <c r="C1651" t="s">
        <v>1852</v>
      </c>
      <c r="D1651" s="4">
        <v>31348</v>
      </c>
      <c r="I1651" s="4">
        <v>31348</v>
      </c>
      <c r="J1651" s="4">
        <v>31348</v>
      </c>
      <c r="K1651" s="4">
        <v>31348</v>
      </c>
    </row>
    <row r="1652" spans="1:11" x14ac:dyDescent="0.35">
      <c r="A1652" t="s">
        <v>261</v>
      </c>
      <c r="B1652" t="s">
        <v>2130</v>
      </c>
      <c r="C1652" t="s">
        <v>1853</v>
      </c>
      <c r="D1652" s="4">
        <v>51878</v>
      </c>
      <c r="I1652" s="4">
        <v>51878</v>
      </c>
      <c r="J1652" s="4">
        <v>51878</v>
      </c>
      <c r="K1652" s="4">
        <v>51878</v>
      </c>
    </row>
    <row r="1653" spans="1:11" x14ac:dyDescent="0.35">
      <c r="A1653" t="s">
        <v>261</v>
      </c>
      <c r="B1653" t="s">
        <v>2172</v>
      </c>
      <c r="C1653" t="s">
        <v>1893</v>
      </c>
      <c r="D1653" s="4">
        <v>4778</v>
      </c>
      <c r="F1653" s="4">
        <v>3584</v>
      </c>
      <c r="I1653" s="4">
        <v>8362</v>
      </c>
      <c r="J1653" s="4">
        <v>4778</v>
      </c>
      <c r="K1653" s="4">
        <v>4778</v>
      </c>
    </row>
    <row r="1654" spans="1:11" x14ac:dyDescent="0.35">
      <c r="A1654" t="s">
        <v>261</v>
      </c>
      <c r="B1654" t="s">
        <v>2131</v>
      </c>
      <c r="C1654" t="s">
        <v>1854</v>
      </c>
      <c r="D1654" s="4">
        <v>1089433</v>
      </c>
      <c r="I1654" s="4">
        <v>1089433</v>
      </c>
      <c r="J1654" s="4">
        <v>1089433</v>
      </c>
      <c r="K1654" s="4">
        <v>1089433</v>
      </c>
    </row>
    <row r="1655" spans="1:11" x14ac:dyDescent="0.35">
      <c r="A1655" t="s">
        <v>261</v>
      </c>
      <c r="B1655" t="s">
        <v>2132</v>
      </c>
      <c r="C1655" t="s">
        <v>1855</v>
      </c>
      <c r="D1655" s="4">
        <v>601423</v>
      </c>
      <c r="G1655" s="4">
        <v>107680</v>
      </c>
      <c r="I1655" s="4">
        <v>709103</v>
      </c>
      <c r="J1655" s="4">
        <v>601423</v>
      </c>
      <c r="K1655" s="4">
        <v>601423</v>
      </c>
    </row>
    <row r="1656" spans="1:11" x14ac:dyDescent="0.35">
      <c r="A1656" t="s">
        <v>261</v>
      </c>
      <c r="B1656" t="s">
        <v>2133</v>
      </c>
      <c r="C1656" t="s">
        <v>1856</v>
      </c>
      <c r="D1656" s="4">
        <v>20708</v>
      </c>
      <c r="I1656" s="4">
        <v>20708</v>
      </c>
      <c r="J1656" s="4">
        <v>20708</v>
      </c>
      <c r="K1656" s="4">
        <v>20708</v>
      </c>
    </row>
    <row r="1657" spans="1:11" x14ac:dyDescent="0.35">
      <c r="A1657" t="s">
        <v>261</v>
      </c>
      <c r="B1657" t="s">
        <v>2134</v>
      </c>
      <c r="C1657" t="s">
        <v>1857</v>
      </c>
      <c r="D1657" s="4">
        <v>70612</v>
      </c>
      <c r="I1657" s="4">
        <v>70612</v>
      </c>
      <c r="J1657" s="4">
        <v>70612</v>
      </c>
      <c r="K1657" s="4">
        <v>70612</v>
      </c>
    </row>
    <row r="1658" spans="1:11" x14ac:dyDescent="0.35">
      <c r="A1658" t="s">
        <v>261</v>
      </c>
      <c r="B1658" t="s">
        <v>2135</v>
      </c>
      <c r="C1658" t="s">
        <v>1858</v>
      </c>
      <c r="E1658" s="4">
        <v>10390</v>
      </c>
      <c r="G1658" s="4">
        <v>77928</v>
      </c>
      <c r="I1658" s="4">
        <v>88318</v>
      </c>
      <c r="J1658">
        <v>10390</v>
      </c>
      <c r="K1658" s="4">
        <v>0</v>
      </c>
    </row>
    <row r="1659" spans="1:11" x14ac:dyDescent="0.35">
      <c r="A1659" t="s">
        <v>261</v>
      </c>
      <c r="B1659" t="s">
        <v>2136</v>
      </c>
      <c r="C1659" t="s">
        <v>1859</v>
      </c>
      <c r="D1659" s="4">
        <v>138741</v>
      </c>
      <c r="G1659" s="4">
        <v>1150000</v>
      </c>
      <c r="H1659" s="4">
        <v>205427</v>
      </c>
      <c r="I1659" s="4">
        <v>1494169</v>
      </c>
      <c r="J1659" s="4">
        <v>138741</v>
      </c>
      <c r="K1659" s="4">
        <v>138741</v>
      </c>
    </row>
    <row r="1660" spans="1:11" x14ac:dyDescent="0.35">
      <c r="A1660" t="s">
        <v>261</v>
      </c>
      <c r="B1660" t="s">
        <v>2137</v>
      </c>
      <c r="C1660" t="s">
        <v>1860</v>
      </c>
      <c r="D1660" s="4">
        <v>1739248</v>
      </c>
      <c r="I1660" s="4">
        <v>1739248</v>
      </c>
      <c r="J1660" s="4">
        <v>1739248</v>
      </c>
      <c r="K1660" s="4">
        <v>1739248</v>
      </c>
    </row>
    <row r="1661" spans="1:11" x14ac:dyDescent="0.35">
      <c r="A1661" t="s">
        <v>261</v>
      </c>
      <c r="B1661" t="s">
        <v>2138</v>
      </c>
      <c r="C1661" t="s">
        <v>1861</v>
      </c>
      <c r="D1661" s="4">
        <v>133845</v>
      </c>
      <c r="F1661" s="4">
        <v>45703</v>
      </c>
      <c r="I1661" s="4">
        <v>179548</v>
      </c>
      <c r="J1661" s="4">
        <v>133845</v>
      </c>
      <c r="K1661" s="4">
        <v>133845</v>
      </c>
    </row>
    <row r="1662" spans="1:11" x14ac:dyDescent="0.35">
      <c r="A1662" t="s">
        <v>261</v>
      </c>
      <c r="B1662" t="s">
        <v>2139</v>
      </c>
      <c r="C1662" t="s">
        <v>1862</v>
      </c>
      <c r="D1662" s="4">
        <v>1196500</v>
      </c>
      <c r="E1662" s="4">
        <v>811851</v>
      </c>
      <c r="H1662" s="4">
        <v>170929</v>
      </c>
      <c r="I1662" s="4">
        <v>2179280</v>
      </c>
      <c r="J1662" s="4">
        <v>2008351</v>
      </c>
      <c r="K1662" s="4">
        <v>1196500</v>
      </c>
    </row>
    <row r="1663" spans="1:11" x14ac:dyDescent="0.35">
      <c r="A1663" t="s">
        <v>261</v>
      </c>
      <c r="B1663" t="s">
        <v>2140</v>
      </c>
      <c r="C1663" t="s">
        <v>1863</v>
      </c>
      <c r="G1663" s="4">
        <v>54459</v>
      </c>
      <c r="H1663" s="4">
        <v>23340</v>
      </c>
      <c r="I1663" s="4">
        <v>77799</v>
      </c>
      <c r="J1663">
        <v>0</v>
      </c>
      <c r="K1663" s="4">
        <v>0</v>
      </c>
    </row>
    <row r="1664" spans="1:11" x14ac:dyDescent="0.35">
      <c r="A1664" t="s">
        <v>261</v>
      </c>
      <c r="B1664" t="s">
        <v>2192</v>
      </c>
      <c r="C1664" t="s">
        <v>1913</v>
      </c>
      <c r="E1664" s="4">
        <v>914725</v>
      </c>
      <c r="I1664" s="4">
        <v>914725</v>
      </c>
      <c r="J1664">
        <v>914725</v>
      </c>
      <c r="K1664" s="4">
        <v>0</v>
      </c>
    </row>
    <row r="1665" spans="1:11" x14ac:dyDescent="0.35">
      <c r="A1665" t="s">
        <v>261</v>
      </c>
      <c r="B1665" t="s">
        <v>2141</v>
      </c>
      <c r="D1665" s="4">
        <v>5324873</v>
      </c>
      <c r="E1665" s="4">
        <v>1736967</v>
      </c>
      <c r="F1665" s="4">
        <v>290860</v>
      </c>
      <c r="G1665" s="4">
        <v>1390067</v>
      </c>
      <c r="H1665" s="4">
        <v>880217</v>
      </c>
      <c r="I1665" s="4">
        <v>9622983</v>
      </c>
      <c r="J1665" s="4">
        <v>7061840</v>
      </c>
      <c r="K1665" s="4">
        <v>5324873</v>
      </c>
    </row>
    <row r="1666" spans="1:11" x14ac:dyDescent="0.35">
      <c r="A1666" t="s">
        <v>261</v>
      </c>
      <c r="B1666" t="s">
        <v>2142</v>
      </c>
      <c r="C1666" t="s">
        <v>1864</v>
      </c>
      <c r="D1666" s="4">
        <v>11158</v>
      </c>
      <c r="I1666" s="4">
        <v>11158</v>
      </c>
      <c r="J1666" s="4">
        <v>11158</v>
      </c>
      <c r="K1666" s="4">
        <v>11158</v>
      </c>
    </row>
    <row r="1667" spans="1:11" x14ac:dyDescent="0.35">
      <c r="A1667" t="s">
        <v>261</v>
      </c>
      <c r="B1667" t="s">
        <v>2143</v>
      </c>
      <c r="C1667" t="s">
        <v>1865</v>
      </c>
      <c r="D1667" s="4">
        <v>1744</v>
      </c>
      <c r="H1667" s="4">
        <v>93198</v>
      </c>
      <c r="I1667" s="4">
        <v>94942</v>
      </c>
      <c r="J1667" s="4">
        <v>1744</v>
      </c>
      <c r="K1667" s="4">
        <v>1744</v>
      </c>
    </row>
    <row r="1668" spans="1:11" x14ac:dyDescent="0.35">
      <c r="A1668" t="s">
        <v>261</v>
      </c>
      <c r="B1668" t="s">
        <v>2144</v>
      </c>
      <c r="C1668" t="s">
        <v>1866</v>
      </c>
      <c r="I1668" s="4">
        <v>0</v>
      </c>
      <c r="J1668">
        <v>0</v>
      </c>
      <c r="K1668" s="4">
        <v>0</v>
      </c>
    </row>
    <row r="1669" spans="1:11" x14ac:dyDescent="0.35">
      <c r="A1669" t="s">
        <v>261</v>
      </c>
      <c r="B1669" t="s">
        <v>2145</v>
      </c>
      <c r="C1669" t="s">
        <v>1867</v>
      </c>
      <c r="D1669" s="4">
        <v>445116</v>
      </c>
      <c r="E1669" s="4">
        <v>0</v>
      </c>
      <c r="G1669" s="4">
        <v>2107297</v>
      </c>
      <c r="I1669" s="4">
        <v>2552413</v>
      </c>
      <c r="J1669" s="4">
        <v>445116</v>
      </c>
      <c r="K1669" s="4">
        <v>445116</v>
      </c>
    </row>
    <row r="1670" spans="1:11" x14ac:dyDescent="0.35">
      <c r="A1670" t="s">
        <v>261</v>
      </c>
      <c r="B1670" t="s">
        <v>2146</v>
      </c>
      <c r="C1670" t="s">
        <v>1868</v>
      </c>
      <c r="E1670" s="4">
        <v>0</v>
      </c>
      <c r="F1670" s="4">
        <v>15778</v>
      </c>
      <c r="G1670" s="4">
        <v>1107222</v>
      </c>
      <c r="H1670" s="4">
        <v>524891</v>
      </c>
      <c r="I1670" s="4">
        <v>1647891</v>
      </c>
      <c r="J1670">
        <v>0</v>
      </c>
      <c r="K1670" s="4">
        <v>0</v>
      </c>
    </row>
    <row r="1671" spans="1:11" x14ac:dyDescent="0.35">
      <c r="A1671" t="s">
        <v>261</v>
      </c>
      <c r="B1671" t="s">
        <v>2173</v>
      </c>
      <c r="C1671" t="s">
        <v>1894</v>
      </c>
      <c r="D1671" s="4">
        <v>3928</v>
      </c>
      <c r="I1671" s="4">
        <v>3928</v>
      </c>
      <c r="J1671" s="4">
        <v>3928</v>
      </c>
      <c r="K1671" s="4">
        <v>3928</v>
      </c>
    </row>
    <row r="1672" spans="1:11" x14ac:dyDescent="0.35">
      <c r="A1672" t="s">
        <v>261</v>
      </c>
      <c r="B1672" t="s">
        <v>2147</v>
      </c>
      <c r="C1672" t="s">
        <v>1869</v>
      </c>
      <c r="E1672" s="4">
        <v>0</v>
      </c>
      <c r="G1672" s="4">
        <v>839616</v>
      </c>
      <c r="I1672" s="4">
        <v>839616</v>
      </c>
      <c r="J1672">
        <v>0</v>
      </c>
      <c r="K1672" s="4">
        <v>0</v>
      </c>
    </row>
    <row r="1673" spans="1:11" x14ac:dyDescent="0.35">
      <c r="A1673" t="s">
        <v>261</v>
      </c>
      <c r="B1673" t="s">
        <v>2148</v>
      </c>
      <c r="C1673" t="s">
        <v>1870</v>
      </c>
      <c r="D1673" s="4">
        <v>0</v>
      </c>
      <c r="E1673" s="4">
        <v>3410324</v>
      </c>
      <c r="H1673" s="4">
        <v>307646</v>
      </c>
      <c r="I1673" s="4">
        <v>3717970</v>
      </c>
      <c r="J1673" s="4">
        <v>3410324</v>
      </c>
      <c r="K1673" s="4">
        <v>0</v>
      </c>
    </row>
    <row r="1674" spans="1:11" x14ac:dyDescent="0.35">
      <c r="A1674" t="s">
        <v>261</v>
      </c>
      <c r="B1674" t="s">
        <v>2149</v>
      </c>
      <c r="C1674" t="s">
        <v>1871</v>
      </c>
      <c r="D1674" s="4">
        <v>6561145</v>
      </c>
      <c r="F1674" s="4">
        <v>195000</v>
      </c>
      <c r="H1674" s="4">
        <v>29817</v>
      </c>
      <c r="I1674" s="4">
        <v>6785962</v>
      </c>
      <c r="J1674" s="4">
        <v>6561145</v>
      </c>
      <c r="K1674" s="4">
        <v>6561145</v>
      </c>
    </row>
    <row r="1675" spans="1:11" x14ac:dyDescent="0.35">
      <c r="A1675" t="s">
        <v>261</v>
      </c>
      <c r="B1675" t="s">
        <v>2150</v>
      </c>
      <c r="C1675" t="s">
        <v>1872</v>
      </c>
      <c r="D1675" s="4">
        <v>735000</v>
      </c>
      <c r="I1675" s="4">
        <v>735000</v>
      </c>
      <c r="J1675" s="4">
        <v>735000</v>
      </c>
      <c r="K1675" s="4">
        <v>735000</v>
      </c>
    </row>
    <row r="1676" spans="1:11" x14ac:dyDescent="0.35">
      <c r="A1676" t="s">
        <v>261</v>
      </c>
      <c r="B1676" t="s">
        <v>2153</v>
      </c>
      <c r="C1676" t="s">
        <v>1875</v>
      </c>
      <c r="G1676" s="4">
        <v>92994</v>
      </c>
      <c r="I1676" s="4">
        <v>92994</v>
      </c>
      <c r="J1676">
        <v>0</v>
      </c>
      <c r="K1676" s="4">
        <v>0</v>
      </c>
    </row>
    <row r="1677" spans="1:11" x14ac:dyDescent="0.35">
      <c r="A1677" t="s">
        <v>261</v>
      </c>
      <c r="B1677" t="s">
        <v>2156</v>
      </c>
      <c r="D1677" s="4">
        <v>7758091</v>
      </c>
      <c r="E1677" s="4">
        <v>3410324</v>
      </c>
      <c r="F1677" s="4">
        <v>210778</v>
      </c>
      <c r="G1677" s="4">
        <v>4147129</v>
      </c>
      <c r="H1677" s="4">
        <v>955552</v>
      </c>
      <c r="I1677" s="4">
        <v>16481873</v>
      </c>
      <c r="J1677" s="4">
        <v>11168415</v>
      </c>
      <c r="K1677" s="4">
        <v>7758091</v>
      </c>
    </row>
    <row r="1678" spans="1:11" x14ac:dyDescent="0.35">
      <c r="A1678" t="s">
        <v>261</v>
      </c>
      <c r="B1678" t="s">
        <v>2157</v>
      </c>
      <c r="C1678" t="s">
        <v>1879</v>
      </c>
      <c r="D1678" s="4">
        <v>3403067</v>
      </c>
      <c r="E1678" s="4">
        <v>495</v>
      </c>
      <c r="I1678" s="4">
        <v>3403562</v>
      </c>
      <c r="J1678" s="4">
        <v>3403562</v>
      </c>
      <c r="K1678" s="4">
        <v>3403067</v>
      </c>
    </row>
    <row r="1679" spans="1:11" x14ac:dyDescent="0.35">
      <c r="A1679" t="s">
        <v>261</v>
      </c>
      <c r="B1679" t="s">
        <v>2186</v>
      </c>
      <c r="C1679" t="s">
        <v>1907</v>
      </c>
      <c r="D1679" s="4">
        <v>4908</v>
      </c>
      <c r="I1679" s="4">
        <v>4908</v>
      </c>
      <c r="J1679" s="4">
        <v>4908</v>
      </c>
      <c r="K1679" s="4">
        <v>4908</v>
      </c>
    </row>
    <row r="1680" spans="1:11" x14ac:dyDescent="0.35">
      <c r="A1680" t="s">
        <v>261</v>
      </c>
      <c r="B1680" t="s">
        <v>2158</v>
      </c>
      <c r="C1680" t="s">
        <v>1880</v>
      </c>
      <c r="D1680" s="4">
        <v>58361</v>
      </c>
      <c r="I1680" s="4">
        <v>58361</v>
      </c>
      <c r="J1680" s="4">
        <v>58361</v>
      </c>
      <c r="K1680" s="4">
        <v>58361</v>
      </c>
    </row>
    <row r="1681" spans="1:11" x14ac:dyDescent="0.35">
      <c r="A1681" t="s">
        <v>261</v>
      </c>
      <c r="B1681" t="s">
        <v>2159</v>
      </c>
      <c r="C1681" t="s">
        <v>1881</v>
      </c>
      <c r="D1681" s="4">
        <v>34235</v>
      </c>
      <c r="F1681" s="4">
        <v>2645168</v>
      </c>
      <c r="I1681" s="4">
        <v>2679403</v>
      </c>
      <c r="J1681" s="4">
        <v>34235</v>
      </c>
      <c r="K1681" s="4">
        <v>34235</v>
      </c>
    </row>
    <row r="1682" spans="1:11" x14ac:dyDescent="0.35">
      <c r="A1682" t="s">
        <v>261</v>
      </c>
      <c r="B1682" t="s">
        <v>2174</v>
      </c>
      <c r="C1682" t="s">
        <v>1895</v>
      </c>
      <c r="D1682" s="4">
        <v>126146</v>
      </c>
      <c r="I1682" s="4">
        <v>126146</v>
      </c>
      <c r="J1682" s="4">
        <v>126146</v>
      </c>
      <c r="K1682" s="4">
        <v>126146</v>
      </c>
    </row>
    <row r="1683" spans="1:11" x14ac:dyDescent="0.35">
      <c r="A1683" t="s">
        <v>261</v>
      </c>
      <c r="B1683" t="s">
        <v>2160</v>
      </c>
      <c r="C1683" t="s">
        <v>1882</v>
      </c>
      <c r="E1683" s="4">
        <v>363127</v>
      </c>
      <c r="I1683" s="4">
        <v>363127</v>
      </c>
      <c r="J1683">
        <v>363127</v>
      </c>
      <c r="K1683" s="4">
        <v>0</v>
      </c>
    </row>
    <row r="1684" spans="1:11" x14ac:dyDescent="0.35">
      <c r="A1684" t="s">
        <v>261</v>
      </c>
      <c r="B1684" t="s">
        <v>2179</v>
      </c>
      <c r="C1684" t="s">
        <v>1900</v>
      </c>
      <c r="E1684" s="4">
        <v>13920</v>
      </c>
      <c r="I1684" s="4">
        <v>13920</v>
      </c>
      <c r="J1684">
        <v>13920</v>
      </c>
      <c r="K1684" s="4">
        <v>0</v>
      </c>
    </row>
    <row r="1685" spans="1:11" x14ac:dyDescent="0.35">
      <c r="A1685" t="s">
        <v>261</v>
      </c>
      <c r="B1685" t="s">
        <v>2171</v>
      </c>
      <c r="C1685" t="s">
        <v>1892</v>
      </c>
      <c r="D1685" s="4">
        <v>963</v>
      </c>
      <c r="I1685" s="4">
        <v>963</v>
      </c>
      <c r="J1685" s="4">
        <v>963</v>
      </c>
      <c r="K1685" s="4">
        <v>963</v>
      </c>
    </row>
    <row r="1686" spans="1:11" x14ac:dyDescent="0.35">
      <c r="A1686" t="s">
        <v>261</v>
      </c>
      <c r="B1686" t="s">
        <v>2162</v>
      </c>
      <c r="C1686" t="s">
        <v>1884</v>
      </c>
      <c r="D1686" s="4">
        <v>46325</v>
      </c>
      <c r="E1686" s="4">
        <v>6413</v>
      </c>
      <c r="F1686" s="4">
        <v>177294</v>
      </c>
      <c r="I1686" s="4">
        <v>230033</v>
      </c>
      <c r="J1686" s="4">
        <v>52738</v>
      </c>
      <c r="K1686" s="4">
        <v>46325</v>
      </c>
    </row>
    <row r="1687" spans="1:11" x14ac:dyDescent="0.35">
      <c r="A1687" t="s">
        <v>261</v>
      </c>
      <c r="B1687" t="s">
        <v>2163</v>
      </c>
      <c r="D1687" s="4">
        <v>3674005</v>
      </c>
      <c r="E1687" s="4">
        <v>383956</v>
      </c>
      <c r="F1687" s="4">
        <v>2822462</v>
      </c>
      <c r="I1687" s="4">
        <v>6880423</v>
      </c>
      <c r="J1687" s="4">
        <v>4057961</v>
      </c>
      <c r="K1687" s="4">
        <v>3674005</v>
      </c>
    </row>
    <row r="1688" spans="1:11" x14ac:dyDescent="0.35">
      <c r="A1688" t="s">
        <v>261</v>
      </c>
      <c r="B1688" t="s">
        <v>2164</v>
      </c>
      <c r="C1688" t="s">
        <v>1886</v>
      </c>
      <c r="D1688" s="4">
        <v>108404</v>
      </c>
      <c r="I1688" s="4">
        <v>108404</v>
      </c>
      <c r="J1688" s="4">
        <v>108404</v>
      </c>
      <c r="K1688" s="4">
        <v>108404</v>
      </c>
    </row>
    <row r="1689" spans="1:11" x14ac:dyDescent="0.35">
      <c r="A1689" t="s">
        <v>261</v>
      </c>
      <c r="B1689" t="s">
        <v>2165</v>
      </c>
      <c r="D1689" s="4">
        <v>108404</v>
      </c>
      <c r="I1689" s="4">
        <v>108404</v>
      </c>
      <c r="J1689" s="4">
        <v>108404</v>
      </c>
      <c r="K1689" s="4">
        <v>108404</v>
      </c>
    </row>
    <row r="1690" spans="1:11" x14ac:dyDescent="0.35">
      <c r="A1690" t="s">
        <v>261</v>
      </c>
      <c r="B1690" t="s">
        <v>2183</v>
      </c>
      <c r="C1690" t="s">
        <v>1904</v>
      </c>
      <c r="E1690" s="4">
        <v>125000</v>
      </c>
      <c r="I1690" s="4">
        <v>125000</v>
      </c>
      <c r="J1690">
        <v>125000</v>
      </c>
      <c r="K1690" s="4">
        <v>0</v>
      </c>
    </row>
    <row r="1691" spans="1:11" x14ac:dyDescent="0.35">
      <c r="A1691" t="s">
        <v>261</v>
      </c>
      <c r="B1691" t="s">
        <v>2166</v>
      </c>
      <c r="C1691" t="s">
        <v>1888</v>
      </c>
      <c r="G1691" s="4">
        <v>1056000</v>
      </c>
      <c r="I1691" s="4">
        <v>1056000</v>
      </c>
      <c r="J1691">
        <v>0</v>
      </c>
      <c r="K1691" s="4">
        <v>0</v>
      </c>
    </row>
    <row r="1692" spans="1:11" x14ac:dyDescent="0.35">
      <c r="A1692" t="s">
        <v>261</v>
      </c>
      <c r="B1692" t="s">
        <v>2180</v>
      </c>
      <c r="C1692" t="s">
        <v>1901</v>
      </c>
      <c r="E1692" s="4">
        <v>450000</v>
      </c>
      <c r="I1692" s="4">
        <v>450000</v>
      </c>
      <c r="J1692">
        <v>450000</v>
      </c>
      <c r="K1692" s="4">
        <v>0</v>
      </c>
    </row>
    <row r="1693" spans="1:11" x14ac:dyDescent="0.35">
      <c r="A1693" t="s">
        <v>261</v>
      </c>
      <c r="B1693" t="s">
        <v>2167</v>
      </c>
      <c r="C1693" t="s">
        <v>1889</v>
      </c>
      <c r="E1693" s="4">
        <v>714000</v>
      </c>
      <c r="I1693" s="4">
        <v>714000</v>
      </c>
      <c r="J1693">
        <v>714000</v>
      </c>
      <c r="K1693" s="4">
        <v>0</v>
      </c>
    </row>
    <row r="1694" spans="1:11" x14ac:dyDescent="0.35">
      <c r="A1694" t="s">
        <v>261</v>
      </c>
      <c r="B1694" t="s">
        <v>2168</v>
      </c>
      <c r="C1694" t="s">
        <v>1890</v>
      </c>
      <c r="E1694" s="4">
        <v>1050000</v>
      </c>
      <c r="I1694" s="4">
        <v>1050000</v>
      </c>
      <c r="J1694">
        <v>1050000</v>
      </c>
      <c r="K1694" s="4">
        <v>0</v>
      </c>
    </row>
    <row r="1695" spans="1:11" x14ac:dyDescent="0.35">
      <c r="A1695" t="s">
        <v>261</v>
      </c>
      <c r="B1695" t="s">
        <v>2181</v>
      </c>
      <c r="C1695" t="s">
        <v>1902</v>
      </c>
      <c r="E1695" s="4">
        <v>3000000</v>
      </c>
      <c r="I1695" s="4">
        <v>3000000</v>
      </c>
      <c r="J1695">
        <v>3000000</v>
      </c>
      <c r="K1695" s="4">
        <v>0</v>
      </c>
    </row>
    <row r="1696" spans="1:11" x14ac:dyDescent="0.35">
      <c r="A1696" t="s">
        <v>261</v>
      </c>
      <c r="B1696" t="s">
        <v>2169</v>
      </c>
      <c r="E1696" s="4">
        <v>5339000</v>
      </c>
      <c r="G1696" s="4">
        <v>1056000</v>
      </c>
      <c r="I1696" s="4">
        <v>6395000</v>
      </c>
      <c r="J1696">
        <v>5339000</v>
      </c>
      <c r="K1696" s="4">
        <v>0</v>
      </c>
    </row>
    <row r="1697" spans="1:11" x14ac:dyDescent="0.35">
      <c r="A1697" t="s">
        <v>261</v>
      </c>
      <c r="B1697" t="s">
        <v>2170</v>
      </c>
      <c r="D1697" s="4">
        <v>75921038</v>
      </c>
      <c r="E1697" s="4">
        <v>24768949</v>
      </c>
      <c r="F1697" s="4">
        <v>17490091</v>
      </c>
      <c r="G1697" s="4">
        <v>6806131</v>
      </c>
      <c r="H1697" s="4">
        <v>14843450</v>
      </c>
      <c r="I1697" s="4">
        <v>139829660</v>
      </c>
      <c r="J1697" s="4">
        <f>SUM(D1697,E1697)</f>
        <v>100689987</v>
      </c>
      <c r="K1697" s="4">
        <v>75921038</v>
      </c>
    </row>
    <row r="1698" spans="1:11" x14ac:dyDescent="0.35">
      <c r="A1698" t="s">
        <v>270</v>
      </c>
      <c r="B1698" t="s">
        <v>2118</v>
      </c>
      <c r="C1698" t="s">
        <v>1843</v>
      </c>
      <c r="D1698" s="4">
        <v>9177129</v>
      </c>
      <c r="E1698" s="4">
        <v>502949</v>
      </c>
      <c r="F1698" s="4">
        <v>3697400</v>
      </c>
      <c r="I1698" s="4">
        <v>13377478</v>
      </c>
      <c r="J1698" s="4">
        <v>9680078</v>
      </c>
      <c r="K1698" s="4">
        <v>9177129</v>
      </c>
    </row>
    <row r="1699" spans="1:11" x14ac:dyDescent="0.35">
      <c r="A1699" t="s">
        <v>270</v>
      </c>
      <c r="B1699" t="s">
        <v>2119</v>
      </c>
      <c r="C1699" t="s">
        <v>1844</v>
      </c>
      <c r="D1699" s="4">
        <v>38130</v>
      </c>
      <c r="F1699" s="4">
        <v>392730</v>
      </c>
      <c r="H1699" s="4">
        <v>703261</v>
      </c>
      <c r="I1699" s="4">
        <v>1134121</v>
      </c>
      <c r="J1699" s="4">
        <v>38130</v>
      </c>
      <c r="K1699" s="4">
        <v>38130</v>
      </c>
    </row>
    <row r="1700" spans="1:11" x14ac:dyDescent="0.35">
      <c r="A1700" t="s">
        <v>270</v>
      </c>
      <c r="B1700" t="s">
        <v>2120</v>
      </c>
      <c r="C1700" t="s">
        <v>1845</v>
      </c>
      <c r="D1700" s="4">
        <v>144387</v>
      </c>
      <c r="H1700" s="4">
        <v>935705</v>
      </c>
      <c r="I1700" s="4">
        <v>1080092</v>
      </c>
      <c r="J1700" s="4">
        <v>144387</v>
      </c>
      <c r="K1700" s="4">
        <v>144387</v>
      </c>
    </row>
    <row r="1701" spans="1:11" x14ac:dyDescent="0.35">
      <c r="A1701" t="s">
        <v>270</v>
      </c>
      <c r="B1701" t="s">
        <v>2121</v>
      </c>
      <c r="D1701" s="4">
        <v>9359645</v>
      </c>
      <c r="E1701" s="4">
        <v>502949</v>
      </c>
      <c r="F1701" s="4">
        <v>4090130</v>
      </c>
      <c r="H1701" s="4">
        <v>1638966</v>
      </c>
      <c r="I1701" s="4">
        <v>15591690</v>
      </c>
      <c r="J1701" s="4">
        <v>9862594</v>
      </c>
      <c r="K1701" s="4">
        <v>9359645</v>
      </c>
    </row>
    <row r="1702" spans="1:11" x14ac:dyDescent="0.35">
      <c r="A1702" t="s">
        <v>270</v>
      </c>
      <c r="B1702" t="s">
        <v>2122</v>
      </c>
      <c r="C1702" t="s">
        <v>1846</v>
      </c>
      <c r="D1702" s="4">
        <v>8766703</v>
      </c>
      <c r="E1702" s="4">
        <v>1087325</v>
      </c>
      <c r="F1702" s="4">
        <v>1270370</v>
      </c>
      <c r="I1702" s="4">
        <v>11124397</v>
      </c>
      <c r="J1702" s="4">
        <v>9854028</v>
      </c>
      <c r="K1702" s="4">
        <v>8766703</v>
      </c>
    </row>
    <row r="1703" spans="1:11" x14ac:dyDescent="0.35">
      <c r="A1703" t="s">
        <v>270</v>
      </c>
      <c r="B1703" t="s">
        <v>2123</v>
      </c>
      <c r="C1703" t="s">
        <v>1847</v>
      </c>
      <c r="D1703" s="4">
        <v>2596509</v>
      </c>
      <c r="H1703" s="4">
        <v>2475000</v>
      </c>
      <c r="I1703" s="4">
        <v>5071509</v>
      </c>
      <c r="J1703" s="4">
        <v>2596509</v>
      </c>
      <c r="K1703" s="4">
        <v>2596509</v>
      </c>
    </row>
    <row r="1704" spans="1:11" x14ac:dyDescent="0.35">
      <c r="A1704" t="s">
        <v>270</v>
      </c>
      <c r="B1704" t="s">
        <v>2124</v>
      </c>
      <c r="C1704" t="s">
        <v>1848</v>
      </c>
      <c r="D1704" s="4">
        <v>37038</v>
      </c>
      <c r="I1704" s="4">
        <v>37038</v>
      </c>
      <c r="J1704" s="4">
        <v>37038</v>
      </c>
      <c r="K1704" s="4">
        <v>37038</v>
      </c>
    </row>
    <row r="1705" spans="1:11" x14ac:dyDescent="0.35">
      <c r="A1705" t="s">
        <v>270</v>
      </c>
      <c r="B1705" t="s">
        <v>2125</v>
      </c>
      <c r="D1705" s="4">
        <v>11400251</v>
      </c>
      <c r="E1705" s="4">
        <v>1087325</v>
      </c>
      <c r="F1705" s="4">
        <v>1270370</v>
      </c>
      <c r="H1705" s="4">
        <v>2475000</v>
      </c>
      <c r="I1705" s="4">
        <v>16232945</v>
      </c>
      <c r="J1705" s="4">
        <v>12487576</v>
      </c>
      <c r="K1705" s="4">
        <v>11400251</v>
      </c>
    </row>
    <row r="1706" spans="1:11" x14ac:dyDescent="0.35">
      <c r="A1706" t="s">
        <v>270</v>
      </c>
      <c r="B1706" t="s">
        <v>2126</v>
      </c>
      <c r="C1706" t="s">
        <v>1850</v>
      </c>
      <c r="D1706" s="4">
        <v>800000</v>
      </c>
      <c r="E1706" s="4">
        <v>13660</v>
      </c>
      <c r="I1706" s="4">
        <v>813660</v>
      </c>
      <c r="J1706" s="4">
        <v>813660</v>
      </c>
      <c r="K1706" s="4">
        <v>800000</v>
      </c>
    </row>
    <row r="1707" spans="1:11" x14ac:dyDescent="0.35">
      <c r="A1707" t="s">
        <v>270</v>
      </c>
      <c r="B1707" t="s">
        <v>2127</v>
      </c>
      <c r="D1707" s="4">
        <v>800000</v>
      </c>
      <c r="E1707" s="4">
        <v>13660</v>
      </c>
      <c r="I1707" s="4">
        <v>813660</v>
      </c>
      <c r="J1707" s="4">
        <v>813660</v>
      </c>
      <c r="K1707" s="4">
        <v>800000</v>
      </c>
    </row>
    <row r="1708" spans="1:11" x14ac:dyDescent="0.35">
      <c r="A1708" t="s">
        <v>270</v>
      </c>
      <c r="B1708" t="s">
        <v>2128</v>
      </c>
      <c r="C1708" t="s">
        <v>1851</v>
      </c>
      <c r="D1708" s="4">
        <v>2962</v>
      </c>
      <c r="F1708" s="4">
        <v>279115</v>
      </c>
      <c r="I1708" s="4">
        <v>282077</v>
      </c>
      <c r="J1708" s="4">
        <v>2962</v>
      </c>
      <c r="K1708" s="4">
        <v>2962</v>
      </c>
    </row>
    <row r="1709" spans="1:11" x14ac:dyDescent="0.35">
      <c r="A1709" t="s">
        <v>270</v>
      </c>
      <c r="B1709" t="s">
        <v>2129</v>
      </c>
      <c r="C1709" t="s">
        <v>1852</v>
      </c>
      <c r="D1709" s="4">
        <v>12267</v>
      </c>
      <c r="I1709" s="4">
        <v>12267</v>
      </c>
      <c r="J1709" s="4">
        <v>12267</v>
      </c>
      <c r="K1709" s="4">
        <v>12267</v>
      </c>
    </row>
    <row r="1710" spans="1:11" x14ac:dyDescent="0.35">
      <c r="A1710" t="s">
        <v>270</v>
      </c>
      <c r="B1710" t="s">
        <v>2130</v>
      </c>
      <c r="C1710" t="s">
        <v>1853</v>
      </c>
      <c r="D1710" s="4">
        <v>117409</v>
      </c>
      <c r="E1710" s="4">
        <v>43687</v>
      </c>
      <c r="H1710" s="4">
        <v>2309</v>
      </c>
      <c r="I1710" s="4">
        <v>163404</v>
      </c>
      <c r="J1710" s="4">
        <v>161096</v>
      </c>
      <c r="K1710" s="4">
        <v>117409</v>
      </c>
    </row>
    <row r="1711" spans="1:11" x14ac:dyDescent="0.35">
      <c r="A1711" t="s">
        <v>270</v>
      </c>
      <c r="B1711" t="s">
        <v>2172</v>
      </c>
      <c r="C1711" t="s">
        <v>1893</v>
      </c>
      <c r="H1711" s="4">
        <v>2389</v>
      </c>
      <c r="I1711" s="4">
        <v>2389</v>
      </c>
      <c r="J1711">
        <v>0</v>
      </c>
      <c r="K1711" s="4">
        <v>0</v>
      </c>
    </row>
    <row r="1712" spans="1:11" x14ac:dyDescent="0.35">
      <c r="A1712" t="s">
        <v>270</v>
      </c>
      <c r="B1712" t="s">
        <v>2131</v>
      </c>
      <c r="C1712" t="s">
        <v>1854</v>
      </c>
      <c r="D1712" s="4">
        <v>125973</v>
      </c>
      <c r="F1712" s="4">
        <v>403494</v>
      </c>
      <c r="I1712" s="4">
        <v>529466</v>
      </c>
      <c r="J1712" s="4">
        <v>125973</v>
      </c>
      <c r="K1712" s="4">
        <v>125973</v>
      </c>
    </row>
    <row r="1713" spans="1:11" x14ac:dyDescent="0.35">
      <c r="A1713" t="s">
        <v>270</v>
      </c>
      <c r="B1713" t="s">
        <v>2132</v>
      </c>
      <c r="C1713" t="s">
        <v>1855</v>
      </c>
      <c r="D1713" s="4">
        <v>206468</v>
      </c>
      <c r="E1713" s="4">
        <v>26763</v>
      </c>
      <c r="G1713" s="4">
        <v>229458</v>
      </c>
      <c r="I1713" s="4">
        <v>462690</v>
      </c>
      <c r="J1713" s="4">
        <v>233231</v>
      </c>
      <c r="K1713" s="4">
        <v>206468</v>
      </c>
    </row>
    <row r="1714" spans="1:11" x14ac:dyDescent="0.35">
      <c r="A1714" t="s">
        <v>270</v>
      </c>
      <c r="B1714" t="s">
        <v>2133</v>
      </c>
      <c r="C1714" t="s">
        <v>1856</v>
      </c>
      <c r="I1714" s="4">
        <v>0</v>
      </c>
      <c r="J1714">
        <v>0</v>
      </c>
      <c r="K1714" s="4">
        <v>0</v>
      </c>
    </row>
    <row r="1715" spans="1:11" x14ac:dyDescent="0.35">
      <c r="A1715" t="s">
        <v>270</v>
      </c>
      <c r="B1715" t="s">
        <v>2134</v>
      </c>
      <c r="C1715" t="s">
        <v>1857</v>
      </c>
      <c r="D1715" s="4">
        <v>12221</v>
      </c>
      <c r="I1715" s="4">
        <v>12221</v>
      </c>
      <c r="J1715" s="4">
        <v>12221</v>
      </c>
      <c r="K1715" s="4">
        <v>12221</v>
      </c>
    </row>
    <row r="1716" spans="1:11" x14ac:dyDescent="0.35">
      <c r="A1716" t="s">
        <v>270</v>
      </c>
      <c r="B1716" t="s">
        <v>2135</v>
      </c>
      <c r="C1716" t="s">
        <v>1858</v>
      </c>
      <c r="D1716" s="4">
        <v>62677</v>
      </c>
      <c r="I1716" s="4">
        <v>62677</v>
      </c>
      <c r="J1716" s="4">
        <v>62677</v>
      </c>
      <c r="K1716" s="4">
        <v>62677</v>
      </c>
    </row>
    <row r="1717" spans="1:11" x14ac:dyDescent="0.35">
      <c r="A1717" t="s">
        <v>270</v>
      </c>
      <c r="B1717" t="s">
        <v>2136</v>
      </c>
      <c r="C1717" t="s">
        <v>1859</v>
      </c>
      <c r="D1717" s="4">
        <v>1598419</v>
      </c>
      <c r="E1717" s="4">
        <v>25000</v>
      </c>
      <c r="H1717" s="4">
        <v>3</v>
      </c>
      <c r="I1717" s="4">
        <v>1623422</v>
      </c>
      <c r="J1717" s="4">
        <v>1623419</v>
      </c>
      <c r="K1717" s="4">
        <v>1598419</v>
      </c>
    </row>
    <row r="1718" spans="1:11" x14ac:dyDescent="0.35">
      <c r="A1718" t="s">
        <v>270</v>
      </c>
      <c r="B1718" t="s">
        <v>2137</v>
      </c>
      <c r="C1718" t="s">
        <v>1860</v>
      </c>
      <c r="D1718" s="4">
        <v>326109</v>
      </c>
      <c r="E1718" s="4">
        <v>108703</v>
      </c>
      <c r="H1718" s="4">
        <v>217406</v>
      </c>
      <c r="I1718" s="4">
        <v>652218</v>
      </c>
      <c r="J1718" s="4">
        <v>434812</v>
      </c>
      <c r="K1718" s="4">
        <v>326109</v>
      </c>
    </row>
    <row r="1719" spans="1:11" x14ac:dyDescent="0.35">
      <c r="A1719" t="s">
        <v>270</v>
      </c>
      <c r="B1719" t="s">
        <v>2138</v>
      </c>
      <c r="C1719" t="s">
        <v>1861</v>
      </c>
      <c r="D1719" s="4">
        <v>550</v>
      </c>
      <c r="F1719" s="4">
        <v>109361</v>
      </c>
      <c r="I1719" s="4">
        <v>109911</v>
      </c>
      <c r="J1719" s="4">
        <v>550</v>
      </c>
      <c r="K1719" s="4">
        <v>550</v>
      </c>
    </row>
    <row r="1720" spans="1:11" x14ac:dyDescent="0.35">
      <c r="A1720" t="s">
        <v>270</v>
      </c>
      <c r="B1720" t="s">
        <v>2139</v>
      </c>
      <c r="C1720" t="s">
        <v>1862</v>
      </c>
      <c r="D1720" s="4">
        <v>427321</v>
      </c>
      <c r="I1720" s="4">
        <v>427321</v>
      </c>
      <c r="J1720" s="4">
        <v>427321</v>
      </c>
      <c r="K1720" s="4">
        <v>427321</v>
      </c>
    </row>
    <row r="1721" spans="1:11" x14ac:dyDescent="0.35">
      <c r="A1721" t="s">
        <v>270</v>
      </c>
      <c r="B1721" t="s">
        <v>2140</v>
      </c>
      <c r="C1721" t="s">
        <v>1863</v>
      </c>
      <c r="F1721" s="4">
        <v>116699</v>
      </c>
      <c r="I1721" s="4">
        <v>116699</v>
      </c>
      <c r="J1721">
        <v>0</v>
      </c>
      <c r="K1721" s="4">
        <v>0</v>
      </c>
    </row>
    <row r="1722" spans="1:11" x14ac:dyDescent="0.35">
      <c r="A1722" t="s">
        <v>270</v>
      </c>
      <c r="B1722" t="s">
        <v>2141</v>
      </c>
      <c r="D1722" s="4">
        <v>2892376</v>
      </c>
      <c r="E1722" s="4">
        <v>204153</v>
      </c>
      <c r="F1722" s="4">
        <v>908668</v>
      </c>
      <c r="G1722" s="4">
        <v>229458</v>
      </c>
      <c r="H1722" s="4">
        <v>222107</v>
      </c>
      <c r="I1722" s="4">
        <v>4456763</v>
      </c>
      <c r="J1722" s="4">
        <v>3096529</v>
      </c>
      <c r="K1722" s="4">
        <v>2892376</v>
      </c>
    </row>
    <row r="1723" spans="1:11" x14ac:dyDescent="0.35">
      <c r="A1723" t="s">
        <v>270</v>
      </c>
      <c r="B1723" t="s">
        <v>2143</v>
      </c>
      <c r="C1723" t="s">
        <v>1865</v>
      </c>
      <c r="D1723" s="4">
        <v>1744</v>
      </c>
      <c r="I1723" s="4">
        <v>1744</v>
      </c>
      <c r="J1723" s="4">
        <v>1744</v>
      </c>
      <c r="K1723" s="4">
        <v>1744</v>
      </c>
    </row>
    <row r="1724" spans="1:11" x14ac:dyDescent="0.35">
      <c r="A1724" t="s">
        <v>270</v>
      </c>
      <c r="B1724" t="s">
        <v>2144</v>
      </c>
      <c r="C1724" t="s">
        <v>1866</v>
      </c>
      <c r="I1724" s="4">
        <v>0</v>
      </c>
      <c r="J1724">
        <v>0</v>
      </c>
      <c r="K1724" s="4">
        <v>0</v>
      </c>
    </row>
    <row r="1725" spans="1:11" x14ac:dyDescent="0.35">
      <c r="A1725" t="s">
        <v>270</v>
      </c>
      <c r="B1725" t="s">
        <v>2145</v>
      </c>
      <c r="C1725" t="s">
        <v>1867</v>
      </c>
      <c r="D1725" s="4">
        <v>19215</v>
      </c>
      <c r="E1725" s="4">
        <v>13500</v>
      </c>
      <c r="F1725" s="4">
        <v>18000</v>
      </c>
      <c r="G1725" s="4">
        <v>31401</v>
      </c>
      <c r="H1725" s="4">
        <v>1094027</v>
      </c>
      <c r="I1725" s="4">
        <v>1176144</v>
      </c>
      <c r="J1725" s="4">
        <v>32715</v>
      </c>
      <c r="K1725" s="4">
        <v>19215</v>
      </c>
    </row>
    <row r="1726" spans="1:11" x14ac:dyDescent="0.35">
      <c r="A1726" t="s">
        <v>270</v>
      </c>
      <c r="B1726" t="s">
        <v>2146</v>
      </c>
      <c r="C1726" t="s">
        <v>1868</v>
      </c>
      <c r="D1726" s="4">
        <v>1415</v>
      </c>
      <c r="E1726" s="4">
        <v>400000</v>
      </c>
      <c r="H1726" s="4">
        <v>878278</v>
      </c>
      <c r="I1726" s="4">
        <v>1279693</v>
      </c>
      <c r="J1726" s="4">
        <v>401415</v>
      </c>
      <c r="K1726" s="4">
        <v>1415</v>
      </c>
    </row>
    <row r="1727" spans="1:11" x14ac:dyDescent="0.35">
      <c r="A1727" t="s">
        <v>270</v>
      </c>
      <c r="B1727" t="s">
        <v>2173</v>
      </c>
      <c r="C1727" t="s">
        <v>1894</v>
      </c>
      <c r="D1727" s="4">
        <v>1436</v>
      </c>
      <c r="I1727" s="4">
        <v>1436</v>
      </c>
      <c r="J1727" s="4">
        <v>1436</v>
      </c>
      <c r="K1727" s="4">
        <v>1436</v>
      </c>
    </row>
    <row r="1728" spans="1:11" x14ac:dyDescent="0.35">
      <c r="A1728" t="s">
        <v>270</v>
      </c>
      <c r="B1728" t="s">
        <v>2147</v>
      </c>
      <c r="C1728" t="s">
        <v>1869</v>
      </c>
      <c r="H1728" s="4">
        <v>336960</v>
      </c>
      <c r="I1728" s="4">
        <v>336960</v>
      </c>
      <c r="J1728">
        <v>0</v>
      </c>
      <c r="K1728" s="4">
        <v>0</v>
      </c>
    </row>
    <row r="1729" spans="1:11" x14ac:dyDescent="0.35">
      <c r="A1729" t="s">
        <v>270</v>
      </c>
      <c r="B1729" t="s">
        <v>2148</v>
      </c>
      <c r="C1729" t="s">
        <v>1870</v>
      </c>
      <c r="E1729" s="4">
        <v>13302</v>
      </c>
      <c r="H1729" s="4">
        <v>1436378</v>
      </c>
      <c r="I1729" s="4">
        <v>1449680</v>
      </c>
      <c r="J1729">
        <v>13302</v>
      </c>
      <c r="K1729" s="4">
        <v>0</v>
      </c>
    </row>
    <row r="1730" spans="1:11" x14ac:dyDescent="0.35">
      <c r="A1730" t="s">
        <v>270</v>
      </c>
      <c r="B1730" t="s">
        <v>2149</v>
      </c>
      <c r="C1730" t="s">
        <v>1871</v>
      </c>
      <c r="D1730" s="4">
        <v>18347</v>
      </c>
      <c r="F1730" s="4">
        <v>1209945</v>
      </c>
      <c r="I1730" s="4">
        <v>1228293</v>
      </c>
      <c r="J1730" s="4">
        <v>18347</v>
      </c>
      <c r="K1730" s="4">
        <v>18347</v>
      </c>
    </row>
    <row r="1731" spans="1:11" x14ac:dyDescent="0.35">
      <c r="A1731" t="s">
        <v>270</v>
      </c>
      <c r="B1731" t="s">
        <v>2150</v>
      </c>
      <c r="C1731" t="s">
        <v>1872</v>
      </c>
      <c r="D1731" s="4">
        <v>49000</v>
      </c>
      <c r="I1731" s="4">
        <v>49000</v>
      </c>
      <c r="J1731" s="4">
        <v>49000</v>
      </c>
      <c r="K1731" s="4">
        <v>49000</v>
      </c>
    </row>
    <row r="1732" spans="1:11" x14ac:dyDescent="0.35">
      <c r="A1732" t="s">
        <v>270</v>
      </c>
      <c r="B1732" t="s">
        <v>2153</v>
      </c>
      <c r="C1732" t="s">
        <v>1875</v>
      </c>
      <c r="H1732" s="4">
        <v>11624</v>
      </c>
      <c r="I1732" s="4">
        <v>11624</v>
      </c>
      <c r="J1732">
        <v>0</v>
      </c>
      <c r="K1732" s="4">
        <v>0</v>
      </c>
    </row>
    <row r="1733" spans="1:11" x14ac:dyDescent="0.35">
      <c r="A1733" t="s">
        <v>270</v>
      </c>
      <c r="B1733" t="s">
        <v>2154</v>
      </c>
      <c r="C1733" t="s">
        <v>1876</v>
      </c>
      <c r="H1733" s="4">
        <v>13440</v>
      </c>
      <c r="I1733" s="4">
        <v>13440</v>
      </c>
      <c r="J1733">
        <v>0</v>
      </c>
      <c r="K1733" s="4">
        <v>0</v>
      </c>
    </row>
    <row r="1734" spans="1:11" x14ac:dyDescent="0.35">
      <c r="A1734" t="s">
        <v>270</v>
      </c>
      <c r="B1734" t="s">
        <v>2156</v>
      </c>
      <c r="D1734" s="4">
        <v>91158</v>
      </c>
      <c r="E1734" s="4">
        <v>426802</v>
      </c>
      <c r="F1734" s="4">
        <v>1227945</v>
      </c>
      <c r="G1734" s="4">
        <v>31401</v>
      </c>
      <c r="H1734" s="4">
        <v>3770707</v>
      </c>
      <c r="I1734" s="4">
        <v>5548014</v>
      </c>
      <c r="J1734" s="4">
        <v>517960</v>
      </c>
      <c r="K1734" s="4">
        <v>91158</v>
      </c>
    </row>
    <row r="1735" spans="1:11" x14ac:dyDescent="0.35">
      <c r="A1735" t="s">
        <v>270</v>
      </c>
      <c r="B1735" t="s">
        <v>2157</v>
      </c>
      <c r="C1735" t="s">
        <v>1879</v>
      </c>
      <c r="D1735" s="4">
        <v>534623</v>
      </c>
      <c r="I1735" s="4">
        <v>534623</v>
      </c>
      <c r="J1735" s="4">
        <v>534623</v>
      </c>
      <c r="K1735" s="4">
        <v>534623</v>
      </c>
    </row>
    <row r="1736" spans="1:11" x14ac:dyDescent="0.35">
      <c r="A1736" t="s">
        <v>270</v>
      </c>
      <c r="B1736" t="s">
        <v>2186</v>
      </c>
      <c r="C1736" t="s">
        <v>1907</v>
      </c>
      <c r="D1736" s="4">
        <v>11444</v>
      </c>
      <c r="I1736" s="4">
        <v>11444</v>
      </c>
      <c r="J1736" s="4">
        <v>11444</v>
      </c>
      <c r="K1736" s="4">
        <v>11444</v>
      </c>
    </row>
    <row r="1737" spans="1:11" x14ac:dyDescent="0.35">
      <c r="A1737" t="s">
        <v>270</v>
      </c>
      <c r="B1737" t="s">
        <v>2176</v>
      </c>
      <c r="C1737" t="s">
        <v>1897</v>
      </c>
      <c r="D1737" s="4">
        <v>3684</v>
      </c>
      <c r="I1737" s="4">
        <v>3684</v>
      </c>
      <c r="J1737" s="4">
        <v>3684</v>
      </c>
      <c r="K1737" s="4">
        <v>3684</v>
      </c>
    </row>
    <row r="1738" spans="1:11" x14ac:dyDescent="0.35">
      <c r="A1738" t="s">
        <v>270</v>
      </c>
      <c r="B1738" t="s">
        <v>2158</v>
      </c>
      <c r="C1738" t="s">
        <v>1880</v>
      </c>
      <c r="D1738" s="4">
        <v>463691</v>
      </c>
      <c r="I1738" s="4">
        <v>463691</v>
      </c>
      <c r="J1738" s="4">
        <v>463691</v>
      </c>
      <c r="K1738" s="4">
        <v>463691</v>
      </c>
    </row>
    <row r="1739" spans="1:11" x14ac:dyDescent="0.35">
      <c r="A1739" t="s">
        <v>270</v>
      </c>
      <c r="B1739" t="s">
        <v>2159</v>
      </c>
      <c r="C1739" t="s">
        <v>1881</v>
      </c>
      <c r="D1739" s="4">
        <v>615465</v>
      </c>
      <c r="I1739" s="4">
        <v>615465</v>
      </c>
      <c r="J1739" s="4">
        <v>615465</v>
      </c>
      <c r="K1739" s="4">
        <v>615465</v>
      </c>
    </row>
    <row r="1740" spans="1:11" x14ac:dyDescent="0.35">
      <c r="A1740" t="s">
        <v>270</v>
      </c>
      <c r="B1740" t="s">
        <v>2160</v>
      </c>
      <c r="C1740" t="s">
        <v>1882</v>
      </c>
      <c r="F1740" s="4">
        <v>107838</v>
      </c>
      <c r="I1740" s="4">
        <v>107838</v>
      </c>
      <c r="J1740">
        <v>0</v>
      </c>
      <c r="K1740" s="4">
        <v>0</v>
      </c>
    </row>
    <row r="1741" spans="1:11" x14ac:dyDescent="0.35">
      <c r="A1741" t="s">
        <v>270</v>
      </c>
      <c r="B1741" t="s">
        <v>2161</v>
      </c>
      <c r="C1741" t="s">
        <v>1883</v>
      </c>
      <c r="D1741" s="4">
        <v>10428</v>
      </c>
      <c r="I1741" s="4">
        <v>10428</v>
      </c>
      <c r="J1741" s="4">
        <v>10428</v>
      </c>
      <c r="K1741" s="4">
        <v>10428</v>
      </c>
    </row>
    <row r="1742" spans="1:11" x14ac:dyDescent="0.35">
      <c r="A1742" t="s">
        <v>270</v>
      </c>
      <c r="B1742" t="s">
        <v>2163</v>
      </c>
      <c r="D1742" s="4">
        <v>1639335</v>
      </c>
      <c r="F1742" s="4">
        <v>107838</v>
      </c>
      <c r="I1742" s="4">
        <v>1747173</v>
      </c>
      <c r="J1742" s="4">
        <v>1639335</v>
      </c>
      <c r="K1742" s="4">
        <v>1639335</v>
      </c>
    </row>
    <row r="1743" spans="1:11" x14ac:dyDescent="0.35">
      <c r="A1743" t="s">
        <v>270</v>
      </c>
      <c r="B1743" t="s">
        <v>2164</v>
      </c>
      <c r="C1743" t="s">
        <v>1886</v>
      </c>
      <c r="D1743" s="4">
        <v>9426</v>
      </c>
      <c r="G1743" s="4">
        <v>61272</v>
      </c>
      <c r="I1743" s="4">
        <v>70698</v>
      </c>
      <c r="J1743" s="4">
        <v>9426</v>
      </c>
      <c r="K1743" s="4">
        <v>9426</v>
      </c>
    </row>
    <row r="1744" spans="1:11" x14ac:dyDescent="0.35">
      <c r="A1744" t="s">
        <v>270</v>
      </c>
      <c r="B1744" t="s">
        <v>2165</v>
      </c>
      <c r="D1744" s="4">
        <v>9426</v>
      </c>
      <c r="G1744" s="4">
        <v>61272</v>
      </c>
      <c r="I1744" s="4">
        <v>70698</v>
      </c>
      <c r="J1744" s="4">
        <v>9426</v>
      </c>
      <c r="K1744" s="4">
        <v>9426</v>
      </c>
    </row>
    <row r="1745" spans="1:11" x14ac:dyDescent="0.35">
      <c r="A1745" t="s">
        <v>270</v>
      </c>
      <c r="B1745" t="s">
        <v>2183</v>
      </c>
      <c r="C1745" t="s">
        <v>1904</v>
      </c>
      <c r="D1745" s="4">
        <v>125000</v>
      </c>
      <c r="I1745" s="4">
        <v>125000</v>
      </c>
      <c r="J1745" s="4">
        <v>125000</v>
      </c>
      <c r="K1745" s="4">
        <v>125000</v>
      </c>
    </row>
    <row r="1746" spans="1:11" x14ac:dyDescent="0.35">
      <c r="A1746" t="s">
        <v>270</v>
      </c>
      <c r="B1746" t="s">
        <v>2166</v>
      </c>
      <c r="C1746" t="s">
        <v>1888</v>
      </c>
      <c r="H1746" s="4">
        <v>192000</v>
      </c>
      <c r="I1746" s="4">
        <v>192000</v>
      </c>
      <c r="J1746">
        <v>0</v>
      </c>
      <c r="K1746" s="4">
        <v>0</v>
      </c>
    </row>
    <row r="1747" spans="1:11" x14ac:dyDescent="0.35">
      <c r="A1747" t="s">
        <v>270</v>
      </c>
      <c r="B1747" t="s">
        <v>2167</v>
      </c>
      <c r="C1747" t="s">
        <v>1889</v>
      </c>
      <c r="H1747" s="4">
        <v>52500</v>
      </c>
      <c r="I1747" s="4">
        <v>52500</v>
      </c>
      <c r="J1747">
        <v>0</v>
      </c>
      <c r="K1747" s="4">
        <v>0</v>
      </c>
    </row>
    <row r="1748" spans="1:11" x14ac:dyDescent="0.35">
      <c r="A1748" t="s">
        <v>270</v>
      </c>
      <c r="B1748" t="s">
        <v>2168</v>
      </c>
      <c r="C1748" t="s">
        <v>1890</v>
      </c>
      <c r="H1748" s="4">
        <v>150000</v>
      </c>
      <c r="I1748" s="4">
        <v>150000</v>
      </c>
      <c r="J1748">
        <v>0</v>
      </c>
      <c r="K1748" s="4">
        <v>0</v>
      </c>
    </row>
    <row r="1749" spans="1:11" x14ac:dyDescent="0.35">
      <c r="A1749" t="s">
        <v>270</v>
      </c>
      <c r="B1749" t="s">
        <v>2169</v>
      </c>
      <c r="D1749" s="4">
        <v>125000</v>
      </c>
      <c r="H1749" s="4">
        <v>394500</v>
      </c>
      <c r="I1749" s="4">
        <v>519500</v>
      </c>
      <c r="J1749" s="4">
        <v>125000</v>
      </c>
      <c r="K1749" s="4">
        <v>125000</v>
      </c>
    </row>
    <row r="1750" spans="1:11" x14ac:dyDescent="0.35">
      <c r="A1750" t="s">
        <v>270</v>
      </c>
      <c r="B1750" t="s">
        <v>2170</v>
      </c>
      <c r="D1750" s="4">
        <v>26317191</v>
      </c>
      <c r="E1750" s="4">
        <v>2234889</v>
      </c>
      <c r="F1750" s="4">
        <v>7604952</v>
      </c>
      <c r="G1750" s="4">
        <v>322131</v>
      </c>
      <c r="H1750" s="4">
        <v>8501280</v>
      </c>
      <c r="I1750" s="4">
        <v>44980443</v>
      </c>
      <c r="J1750" s="4">
        <f>SUM(D1750,E1750)</f>
        <v>28552080</v>
      </c>
      <c r="K1750" s="4">
        <v>26317191</v>
      </c>
    </row>
    <row r="1751" spans="1:11" x14ac:dyDescent="0.35">
      <c r="A1751" t="s">
        <v>1925</v>
      </c>
      <c r="B1751" t="s">
        <v>2118</v>
      </c>
      <c r="C1751" t="s">
        <v>1843</v>
      </c>
      <c r="D1751" s="4">
        <v>18691668</v>
      </c>
      <c r="F1751" s="4">
        <v>7022400</v>
      </c>
      <c r="I1751" s="4">
        <v>25714068</v>
      </c>
      <c r="J1751" s="4">
        <v>18691668</v>
      </c>
      <c r="K1751" s="4">
        <v>18691668</v>
      </c>
    </row>
    <row r="1752" spans="1:11" x14ac:dyDescent="0.35">
      <c r="A1752" t="s">
        <v>1925</v>
      </c>
      <c r="B1752" t="s">
        <v>2119</v>
      </c>
      <c r="C1752" t="s">
        <v>1844</v>
      </c>
      <c r="D1752" s="4">
        <v>2831092</v>
      </c>
      <c r="F1752" s="4">
        <v>2700</v>
      </c>
      <c r="H1752" s="4">
        <v>90900</v>
      </c>
      <c r="I1752" s="4">
        <v>2924692</v>
      </c>
      <c r="J1752" s="4">
        <v>2831092</v>
      </c>
      <c r="K1752" s="4">
        <v>2831092</v>
      </c>
    </row>
    <row r="1753" spans="1:11" x14ac:dyDescent="0.35">
      <c r="A1753" t="s">
        <v>1925</v>
      </c>
      <c r="B1753" t="s">
        <v>2120</v>
      </c>
      <c r="C1753" t="s">
        <v>1845</v>
      </c>
      <c r="D1753" s="4">
        <v>2064823</v>
      </c>
      <c r="I1753" s="4">
        <v>2064823</v>
      </c>
      <c r="J1753" s="4">
        <v>2064823</v>
      </c>
      <c r="K1753" s="4">
        <v>2064823</v>
      </c>
    </row>
    <row r="1754" spans="1:11" x14ac:dyDescent="0.35">
      <c r="A1754" t="s">
        <v>1925</v>
      </c>
      <c r="B1754" t="s">
        <v>2121</v>
      </c>
      <c r="D1754" s="4">
        <v>23587583</v>
      </c>
      <c r="F1754" s="4">
        <v>7025100</v>
      </c>
      <c r="H1754" s="4">
        <v>90900</v>
      </c>
      <c r="I1754" s="4">
        <v>30703583</v>
      </c>
      <c r="J1754" s="4">
        <v>23587583</v>
      </c>
      <c r="K1754" s="4">
        <v>23587583</v>
      </c>
    </row>
    <row r="1755" spans="1:11" x14ac:dyDescent="0.35">
      <c r="A1755" t="s">
        <v>1925</v>
      </c>
      <c r="B1755" t="s">
        <v>2122</v>
      </c>
      <c r="C1755" t="s">
        <v>1846</v>
      </c>
      <c r="D1755" s="4">
        <v>11830426</v>
      </c>
      <c r="E1755" s="4">
        <v>3609</v>
      </c>
      <c r="F1755" s="4">
        <v>1620041</v>
      </c>
      <c r="I1755" s="4">
        <v>13454076</v>
      </c>
      <c r="J1755" s="4">
        <v>11834035</v>
      </c>
      <c r="K1755" s="4">
        <v>11830426</v>
      </c>
    </row>
    <row r="1756" spans="1:11" x14ac:dyDescent="0.35">
      <c r="A1756" t="s">
        <v>1925</v>
      </c>
      <c r="B1756" t="s">
        <v>2123</v>
      </c>
      <c r="C1756" t="s">
        <v>1847</v>
      </c>
      <c r="D1756" s="4">
        <v>7580068</v>
      </c>
      <c r="F1756" s="4">
        <v>2627568</v>
      </c>
      <c r="I1756" s="4">
        <v>10207636</v>
      </c>
      <c r="J1756" s="4">
        <v>7580068</v>
      </c>
      <c r="K1756" s="4">
        <v>7580068</v>
      </c>
    </row>
    <row r="1757" spans="1:11" x14ac:dyDescent="0.35">
      <c r="A1757" t="s">
        <v>1925</v>
      </c>
      <c r="B1757" t="s">
        <v>2124</v>
      </c>
      <c r="C1757" t="s">
        <v>1848</v>
      </c>
      <c r="D1757" s="4">
        <v>25538</v>
      </c>
      <c r="I1757" s="4">
        <v>25538</v>
      </c>
      <c r="J1757" s="4">
        <v>25538</v>
      </c>
      <c r="K1757" s="4">
        <v>25538</v>
      </c>
    </row>
    <row r="1758" spans="1:11" x14ac:dyDescent="0.35">
      <c r="A1758" t="s">
        <v>1925</v>
      </c>
      <c r="B1758" t="s">
        <v>2125</v>
      </c>
      <c r="D1758" s="4">
        <v>19436032</v>
      </c>
      <c r="E1758" s="4">
        <v>3609</v>
      </c>
      <c r="F1758" s="4">
        <v>4247608</v>
      </c>
      <c r="I1758" s="4">
        <v>23687250</v>
      </c>
      <c r="J1758" s="4">
        <v>19439641</v>
      </c>
      <c r="K1758" s="4">
        <v>19436032</v>
      </c>
    </row>
    <row r="1759" spans="1:11" x14ac:dyDescent="0.35">
      <c r="A1759" t="s">
        <v>1925</v>
      </c>
      <c r="B1759" t="s">
        <v>2175</v>
      </c>
      <c r="C1759" t="s">
        <v>1896</v>
      </c>
      <c r="H1759" s="4">
        <v>65495</v>
      </c>
      <c r="I1759" s="4">
        <v>65495</v>
      </c>
      <c r="J1759">
        <v>0</v>
      </c>
      <c r="K1759" s="4">
        <v>0</v>
      </c>
    </row>
    <row r="1760" spans="1:11" x14ac:dyDescent="0.35">
      <c r="A1760" t="s">
        <v>1925</v>
      </c>
      <c r="B1760" t="s">
        <v>2126</v>
      </c>
      <c r="C1760" t="s">
        <v>1850</v>
      </c>
      <c r="H1760" s="4">
        <v>3200000</v>
      </c>
      <c r="I1760" s="4">
        <v>3200000</v>
      </c>
      <c r="J1760">
        <v>0</v>
      </c>
      <c r="K1760" s="4">
        <v>0</v>
      </c>
    </row>
    <row r="1761" spans="1:11" x14ac:dyDescent="0.35">
      <c r="A1761" t="s">
        <v>1925</v>
      </c>
      <c r="B1761" t="s">
        <v>2127</v>
      </c>
      <c r="H1761" s="4">
        <v>3265495</v>
      </c>
      <c r="I1761" s="4">
        <v>3265495</v>
      </c>
      <c r="J1761">
        <v>0</v>
      </c>
      <c r="K1761" s="4">
        <v>0</v>
      </c>
    </row>
    <row r="1762" spans="1:11" x14ac:dyDescent="0.35">
      <c r="A1762" t="s">
        <v>1925</v>
      </c>
      <c r="B1762" t="s">
        <v>2128</v>
      </c>
      <c r="C1762" t="s">
        <v>1851</v>
      </c>
      <c r="D1762" s="4">
        <v>455760</v>
      </c>
      <c r="I1762" s="4">
        <v>455760</v>
      </c>
      <c r="J1762" s="4">
        <v>455760</v>
      </c>
      <c r="K1762" s="4">
        <v>455760</v>
      </c>
    </row>
    <row r="1763" spans="1:11" x14ac:dyDescent="0.35">
      <c r="A1763" t="s">
        <v>1925</v>
      </c>
      <c r="B1763" t="s">
        <v>2129</v>
      </c>
      <c r="C1763" t="s">
        <v>1852</v>
      </c>
      <c r="D1763" s="4">
        <v>17288</v>
      </c>
      <c r="I1763" s="4">
        <v>17288</v>
      </c>
      <c r="J1763" s="4">
        <v>17288</v>
      </c>
      <c r="K1763" s="4">
        <v>17288</v>
      </c>
    </row>
    <row r="1764" spans="1:11" x14ac:dyDescent="0.35">
      <c r="A1764" t="s">
        <v>1925</v>
      </c>
      <c r="B1764" t="s">
        <v>2130</v>
      </c>
      <c r="C1764" t="s">
        <v>1853</v>
      </c>
      <c r="D1764" s="4">
        <v>5387</v>
      </c>
      <c r="I1764" s="4">
        <v>5387</v>
      </c>
      <c r="J1764" s="4">
        <v>5387</v>
      </c>
      <c r="K1764" s="4">
        <v>5387</v>
      </c>
    </row>
    <row r="1765" spans="1:11" x14ac:dyDescent="0.35">
      <c r="A1765" t="s">
        <v>1925</v>
      </c>
      <c r="B1765" t="s">
        <v>2172</v>
      </c>
      <c r="C1765" t="s">
        <v>1893</v>
      </c>
      <c r="D1765" s="4">
        <v>1026</v>
      </c>
      <c r="I1765" s="4">
        <v>1026</v>
      </c>
      <c r="J1765" s="4">
        <v>1026</v>
      </c>
      <c r="K1765" s="4">
        <v>1026</v>
      </c>
    </row>
    <row r="1766" spans="1:11" x14ac:dyDescent="0.35">
      <c r="A1766" t="s">
        <v>1925</v>
      </c>
      <c r="B1766" t="s">
        <v>2131</v>
      </c>
      <c r="C1766" t="s">
        <v>1854</v>
      </c>
      <c r="D1766" s="4">
        <v>383319</v>
      </c>
      <c r="I1766" s="4">
        <v>383319</v>
      </c>
      <c r="J1766" s="4">
        <v>383319</v>
      </c>
      <c r="K1766" s="4">
        <v>383319</v>
      </c>
    </row>
    <row r="1767" spans="1:11" x14ac:dyDescent="0.35">
      <c r="A1767" t="s">
        <v>1925</v>
      </c>
      <c r="B1767" t="s">
        <v>2197</v>
      </c>
      <c r="C1767" t="s">
        <v>1919</v>
      </c>
      <c r="D1767" s="4">
        <v>157344</v>
      </c>
      <c r="E1767" s="4">
        <v>54876</v>
      </c>
      <c r="I1767" s="4">
        <v>212221</v>
      </c>
      <c r="J1767" s="4">
        <v>212220</v>
      </c>
      <c r="K1767" s="4">
        <v>157344</v>
      </c>
    </row>
    <row r="1768" spans="1:11" x14ac:dyDescent="0.35">
      <c r="A1768" t="s">
        <v>1925</v>
      </c>
      <c r="B1768" t="s">
        <v>2200</v>
      </c>
      <c r="C1768" t="s">
        <v>1926</v>
      </c>
      <c r="D1768" s="4">
        <v>1105942</v>
      </c>
      <c r="E1768" s="4">
        <v>46288</v>
      </c>
      <c r="I1768" s="4">
        <v>1152230</v>
      </c>
      <c r="J1768" s="4">
        <v>1152230</v>
      </c>
      <c r="K1768" s="4">
        <v>1105942</v>
      </c>
    </row>
    <row r="1769" spans="1:11" x14ac:dyDescent="0.35">
      <c r="A1769" t="s">
        <v>1925</v>
      </c>
      <c r="B1769" t="s">
        <v>2132</v>
      </c>
      <c r="C1769" t="s">
        <v>1855</v>
      </c>
      <c r="D1769" s="4">
        <v>187476</v>
      </c>
      <c r="G1769" s="4">
        <v>3703</v>
      </c>
      <c r="I1769" s="4">
        <v>191179</v>
      </c>
      <c r="J1769" s="4">
        <v>187476</v>
      </c>
      <c r="K1769" s="4">
        <v>187476</v>
      </c>
    </row>
    <row r="1770" spans="1:11" x14ac:dyDescent="0.35">
      <c r="A1770" t="s">
        <v>1925</v>
      </c>
      <c r="B1770" t="s">
        <v>2133</v>
      </c>
      <c r="C1770" t="s">
        <v>1856</v>
      </c>
      <c r="H1770" s="4">
        <v>10458</v>
      </c>
      <c r="I1770" s="4">
        <v>10458</v>
      </c>
      <c r="J1770">
        <v>0</v>
      </c>
      <c r="K1770" s="4">
        <v>0</v>
      </c>
    </row>
    <row r="1771" spans="1:11" x14ac:dyDescent="0.35">
      <c r="A1771" t="s">
        <v>1925</v>
      </c>
      <c r="B1771" t="s">
        <v>2134</v>
      </c>
      <c r="C1771" t="s">
        <v>1857</v>
      </c>
      <c r="D1771" s="4">
        <v>19011</v>
      </c>
      <c r="I1771" s="4">
        <v>19011</v>
      </c>
      <c r="J1771" s="4">
        <v>19011</v>
      </c>
      <c r="K1771" s="4">
        <v>19011</v>
      </c>
    </row>
    <row r="1772" spans="1:11" x14ac:dyDescent="0.35">
      <c r="A1772" t="s">
        <v>1925</v>
      </c>
      <c r="B1772" t="s">
        <v>2135</v>
      </c>
      <c r="C1772" t="s">
        <v>1858</v>
      </c>
      <c r="D1772" s="4">
        <v>124684</v>
      </c>
      <c r="E1772" s="4">
        <v>8044</v>
      </c>
      <c r="I1772" s="4">
        <v>132728</v>
      </c>
      <c r="J1772" s="4">
        <v>132728</v>
      </c>
      <c r="K1772" s="4">
        <v>124684</v>
      </c>
    </row>
    <row r="1773" spans="1:11" x14ac:dyDescent="0.35">
      <c r="A1773" t="s">
        <v>1925</v>
      </c>
      <c r="B1773" t="s">
        <v>2136</v>
      </c>
      <c r="C1773" t="s">
        <v>1859</v>
      </c>
      <c r="D1773" s="4">
        <v>525000</v>
      </c>
      <c r="E1773" s="4">
        <v>50000</v>
      </c>
      <c r="H1773" s="4">
        <v>125000</v>
      </c>
      <c r="I1773" s="4">
        <v>700000</v>
      </c>
      <c r="J1773" s="4">
        <v>575000</v>
      </c>
      <c r="K1773" s="4">
        <v>525000</v>
      </c>
    </row>
    <row r="1774" spans="1:11" x14ac:dyDescent="0.35">
      <c r="A1774" t="s">
        <v>1925</v>
      </c>
      <c r="B1774" t="s">
        <v>2137</v>
      </c>
      <c r="C1774" t="s">
        <v>1860</v>
      </c>
      <c r="D1774" s="4">
        <v>543515</v>
      </c>
      <c r="I1774" s="4">
        <v>543515</v>
      </c>
      <c r="J1774" s="4">
        <v>543515</v>
      </c>
      <c r="K1774" s="4">
        <v>543515</v>
      </c>
    </row>
    <row r="1775" spans="1:11" x14ac:dyDescent="0.35">
      <c r="A1775" t="s">
        <v>1925</v>
      </c>
      <c r="B1775" t="s">
        <v>2138</v>
      </c>
      <c r="C1775" t="s">
        <v>1861</v>
      </c>
      <c r="D1775" s="4">
        <v>306864</v>
      </c>
      <c r="I1775" s="4">
        <v>306864</v>
      </c>
      <c r="J1775" s="4">
        <v>306864</v>
      </c>
      <c r="K1775" s="4">
        <v>306864</v>
      </c>
    </row>
    <row r="1776" spans="1:11" x14ac:dyDescent="0.35">
      <c r="A1776" t="s">
        <v>1925</v>
      </c>
      <c r="B1776" t="s">
        <v>2139</v>
      </c>
      <c r="C1776" t="s">
        <v>1862</v>
      </c>
      <c r="D1776" s="4">
        <v>256393</v>
      </c>
      <c r="I1776" s="4">
        <v>256393</v>
      </c>
      <c r="J1776" s="4">
        <v>256393</v>
      </c>
      <c r="K1776" s="4">
        <v>256393</v>
      </c>
    </row>
    <row r="1777" spans="1:11" x14ac:dyDescent="0.35">
      <c r="A1777" t="s">
        <v>1925</v>
      </c>
      <c r="B1777" t="s">
        <v>2140</v>
      </c>
      <c r="C1777" t="s">
        <v>1863</v>
      </c>
      <c r="D1777" s="4">
        <v>7780</v>
      </c>
      <c r="E1777" s="4">
        <v>26683</v>
      </c>
      <c r="I1777" s="4">
        <v>34463</v>
      </c>
      <c r="J1777" s="4">
        <v>34463</v>
      </c>
      <c r="K1777" s="4">
        <v>7780</v>
      </c>
    </row>
    <row r="1778" spans="1:11" x14ac:dyDescent="0.35">
      <c r="A1778" t="s">
        <v>1925</v>
      </c>
      <c r="B1778" t="s">
        <v>2192</v>
      </c>
      <c r="C1778" t="s">
        <v>1913</v>
      </c>
      <c r="H1778" s="4">
        <v>228681</v>
      </c>
      <c r="I1778" s="4">
        <v>228681</v>
      </c>
      <c r="J1778">
        <v>0</v>
      </c>
      <c r="K1778" s="4">
        <v>0</v>
      </c>
    </row>
    <row r="1779" spans="1:11" x14ac:dyDescent="0.35">
      <c r="A1779" t="s">
        <v>1925</v>
      </c>
      <c r="B1779" t="s">
        <v>2141</v>
      </c>
      <c r="D1779" s="4">
        <v>4096790</v>
      </c>
      <c r="E1779" s="4">
        <v>185891</v>
      </c>
      <c r="G1779" s="4">
        <v>3703</v>
      </c>
      <c r="H1779" s="4">
        <v>364139</v>
      </c>
      <c r="I1779" s="4">
        <v>4650523</v>
      </c>
      <c r="J1779" s="4">
        <v>4282681</v>
      </c>
      <c r="K1779" s="4">
        <v>4096790</v>
      </c>
    </row>
    <row r="1780" spans="1:11" x14ac:dyDescent="0.35">
      <c r="A1780" t="s">
        <v>1925</v>
      </c>
      <c r="B1780" t="s">
        <v>2143</v>
      </c>
      <c r="C1780" t="s">
        <v>1865</v>
      </c>
      <c r="D1780" s="4">
        <v>87115</v>
      </c>
      <c r="E1780" s="4">
        <v>0</v>
      </c>
      <c r="G1780" s="4">
        <v>43195</v>
      </c>
      <c r="I1780" s="4">
        <v>130310</v>
      </c>
      <c r="J1780" s="4">
        <v>87115</v>
      </c>
      <c r="K1780" s="4">
        <v>87115</v>
      </c>
    </row>
    <row r="1781" spans="1:11" x14ac:dyDescent="0.35">
      <c r="A1781" t="s">
        <v>1925</v>
      </c>
      <c r="B1781" t="s">
        <v>2144</v>
      </c>
      <c r="C1781" t="s">
        <v>1866</v>
      </c>
      <c r="E1781" s="4">
        <v>0</v>
      </c>
      <c r="I1781" s="4">
        <v>0</v>
      </c>
      <c r="J1781">
        <v>0</v>
      </c>
      <c r="K1781" s="4">
        <v>0</v>
      </c>
    </row>
    <row r="1782" spans="1:11" x14ac:dyDescent="0.35">
      <c r="A1782" t="s">
        <v>1925</v>
      </c>
      <c r="B1782" t="s">
        <v>2145</v>
      </c>
      <c r="C1782" t="s">
        <v>1867</v>
      </c>
      <c r="D1782" s="4">
        <v>909000</v>
      </c>
      <c r="E1782" s="4">
        <v>0</v>
      </c>
      <c r="F1782" s="4">
        <v>4500</v>
      </c>
      <c r="H1782" s="4">
        <v>584170</v>
      </c>
      <c r="I1782" s="4">
        <v>1497670</v>
      </c>
      <c r="J1782" s="4">
        <v>909000</v>
      </c>
      <c r="K1782" s="4">
        <v>909000</v>
      </c>
    </row>
    <row r="1783" spans="1:11" x14ac:dyDescent="0.35">
      <c r="A1783" t="s">
        <v>1925</v>
      </c>
      <c r="B1783" t="s">
        <v>2146</v>
      </c>
      <c r="C1783" t="s">
        <v>1868</v>
      </c>
      <c r="D1783" s="4">
        <v>21037</v>
      </c>
      <c r="E1783" s="4">
        <v>0</v>
      </c>
      <c r="H1783" s="4">
        <v>2071722</v>
      </c>
      <c r="I1783" s="4">
        <v>2092759</v>
      </c>
      <c r="J1783" s="4">
        <v>21037</v>
      </c>
      <c r="K1783" s="4">
        <v>21037</v>
      </c>
    </row>
    <row r="1784" spans="1:11" x14ac:dyDescent="0.35">
      <c r="A1784" t="s">
        <v>1925</v>
      </c>
      <c r="B1784" t="s">
        <v>2173</v>
      </c>
      <c r="C1784" t="s">
        <v>1894</v>
      </c>
      <c r="D1784" s="4">
        <v>6969</v>
      </c>
      <c r="I1784" s="4">
        <v>6969</v>
      </c>
      <c r="J1784" s="4">
        <v>6969</v>
      </c>
      <c r="K1784" s="4">
        <v>6969</v>
      </c>
    </row>
    <row r="1785" spans="1:11" x14ac:dyDescent="0.35">
      <c r="A1785" t="s">
        <v>1925</v>
      </c>
      <c r="B1785" t="s">
        <v>2147</v>
      </c>
      <c r="C1785" t="s">
        <v>1869</v>
      </c>
      <c r="H1785" s="4">
        <v>504768</v>
      </c>
      <c r="I1785" s="4">
        <v>504768</v>
      </c>
      <c r="J1785">
        <v>0</v>
      </c>
      <c r="K1785" s="4">
        <v>0</v>
      </c>
    </row>
    <row r="1786" spans="1:11" x14ac:dyDescent="0.35">
      <c r="A1786" t="s">
        <v>1925</v>
      </c>
      <c r="B1786" t="s">
        <v>2148</v>
      </c>
      <c r="C1786" t="s">
        <v>1870</v>
      </c>
      <c r="D1786" s="4">
        <v>73000</v>
      </c>
      <c r="E1786" s="4">
        <v>22170</v>
      </c>
      <c r="G1786" s="4">
        <v>0</v>
      </c>
      <c r="H1786" s="4">
        <v>2920635</v>
      </c>
      <c r="I1786" s="4">
        <v>3015805</v>
      </c>
      <c r="J1786" s="4">
        <v>95170</v>
      </c>
      <c r="K1786" s="4">
        <v>73000</v>
      </c>
    </row>
    <row r="1787" spans="1:11" x14ac:dyDescent="0.35">
      <c r="A1787" t="s">
        <v>1925</v>
      </c>
      <c r="B1787" t="s">
        <v>2149</v>
      </c>
      <c r="C1787" t="s">
        <v>1871</v>
      </c>
      <c r="D1787" s="4">
        <v>4553042</v>
      </c>
      <c r="G1787" s="4">
        <v>43341</v>
      </c>
      <c r="I1787" s="4">
        <v>4596384</v>
      </c>
      <c r="J1787" s="4">
        <v>4553042</v>
      </c>
      <c r="K1787" s="4">
        <v>4553042</v>
      </c>
    </row>
    <row r="1788" spans="1:11" x14ac:dyDescent="0.35">
      <c r="A1788" t="s">
        <v>1925</v>
      </c>
      <c r="B1788" t="s">
        <v>2150</v>
      </c>
      <c r="C1788" t="s">
        <v>1872</v>
      </c>
      <c r="G1788" s="4">
        <v>98000</v>
      </c>
      <c r="I1788" s="4">
        <v>98000</v>
      </c>
      <c r="J1788">
        <v>0</v>
      </c>
      <c r="K1788" s="4">
        <v>0</v>
      </c>
    </row>
    <row r="1789" spans="1:11" x14ac:dyDescent="0.35">
      <c r="A1789" t="s">
        <v>1925</v>
      </c>
      <c r="B1789" t="s">
        <v>2151</v>
      </c>
      <c r="C1789" t="s">
        <v>1873</v>
      </c>
      <c r="E1789" s="4">
        <v>0</v>
      </c>
      <c r="I1789" s="4">
        <v>0</v>
      </c>
      <c r="J1789">
        <v>0</v>
      </c>
      <c r="K1789" s="4">
        <v>0</v>
      </c>
    </row>
    <row r="1790" spans="1:11" x14ac:dyDescent="0.35">
      <c r="A1790" t="s">
        <v>1925</v>
      </c>
      <c r="B1790" t="s">
        <v>2152</v>
      </c>
      <c r="C1790" t="s">
        <v>1874</v>
      </c>
      <c r="E1790" s="4">
        <v>0</v>
      </c>
      <c r="I1790" s="4">
        <v>0</v>
      </c>
      <c r="J1790">
        <v>0</v>
      </c>
      <c r="K1790" s="4">
        <v>0</v>
      </c>
    </row>
    <row r="1791" spans="1:11" x14ac:dyDescent="0.35">
      <c r="A1791" t="s">
        <v>1925</v>
      </c>
      <c r="B1791" t="s">
        <v>2153</v>
      </c>
      <c r="C1791" t="s">
        <v>1875</v>
      </c>
      <c r="H1791" s="4">
        <v>2325</v>
      </c>
      <c r="I1791" s="4">
        <v>2325</v>
      </c>
      <c r="J1791">
        <v>0</v>
      </c>
      <c r="K1791" s="4">
        <v>0</v>
      </c>
    </row>
    <row r="1792" spans="1:11" x14ac:dyDescent="0.35">
      <c r="A1792" t="s">
        <v>1925</v>
      </c>
      <c r="B1792" t="s">
        <v>2154</v>
      </c>
      <c r="C1792" t="s">
        <v>1876</v>
      </c>
      <c r="D1792" s="4">
        <v>1024</v>
      </c>
      <c r="H1792" s="4">
        <v>228480</v>
      </c>
      <c r="I1792" s="4">
        <v>229504</v>
      </c>
      <c r="J1792" s="4">
        <v>1024</v>
      </c>
      <c r="K1792" s="4">
        <v>1024</v>
      </c>
    </row>
    <row r="1793" spans="1:11" x14ac:dyDescent="0.35">
      <c r="A1793" t="s">
        <v>1925</v>
      </c>
      <c r="B1793" t="s">
        <v>2155</v>
      </c>
      <c r="C1793" t="s">
        <v>1877</v>
      </c>
      <c r="D1793" s="4">
        <v>11108</v>
      </c>
      <c r="E1793" s="4">
        <v>0</v>
      </c>
      <c r="I1793" s="4">
        <v>11108</v>
      </c>
      <c r="J1793" s="4">
        <v>11108</v>
      </c>
      <c r="K1793" s="4">
        <v>11108</v>
      </c>
    </row>
    <row r="1794" spans="1:11" x14ac:dyDescent="0.35">
      <c r="A1794" t="s">
        <v>1925</v>
      </c>
      <c r="B1794" t="s">
        <v>2156</v>
      </c>
      <c r="D1794" s="4">
        <v>5662296</v>
      </c>
      <c r="E1794" s="4">
        <v>22170</v>
      </c>
      <c r="F1794" s="4">
        <v>4500</v>
      </c>
      <c r="G1794" s="4">
        <v>184536</v>
      </c>
      <c r="H1794" s="4">
        <v>6312099</v>
      </c>
      <c r="I1794" s="4">
        <v>12185601</v>
      </c>
      <c r="J1794" s="4">
        <v>5684466</v>
      </c>
      <c r="K1794" s="4">
        <v>5662296</v>
      </c>
    </row>
    <row r="1795" spans="1:11" x14ac:dyDescent="0.35">
      <c r="A1795" t="s">
        <v>1925</v>
      </c>
      <c r="B1795" t="s">
        <v>2157</v>
      </c>
      <c r="C1795" t="s">
        <v>1879</v>
      </c>
      <c r="D1795" s="4">
        <v>470168</v>
      </c>
      <c r="I1795" s="4">
        <v>470168</v>
      </c>
      <c r="J1795" s="4">
        <v>470168</v>
      </c>
      <c r="K1795" s="4">
        <v>470168</v>
      </c>
    </row>
    <row r="1796" spans="1:11" x14ac:dyDescent="0.35">
      <c r="A1796" t="s">
        <v>1925</v>
      </c>
      <c r="B1796" t="s">
        <v>2186</v>
      </c>
      <c r="C1796" t="s">
        <v>1907</v>
      </c>
      <c r="D1796" s="4">
        <v>14965</v>
      </c>
      <c r="I1796" s="4">
        <v>14965</v>
      </c>
      <c r="J1796" s="4">
        <v>14965</v>
      </c>
      <c r="K1796" s="4">
        <v>14965</v>
      </c>
    </row>
    <row r="1797" spans="1:11" x14ac:dyDescent="0.35">
      <c r="A1797" t="s">
        <v>1925</v>
      </c>
      <c r="B1797" t="s">
        <v>2176</v>
      </c>
      <c r="C1797" t="s">
        <v>1897</v>
      </c>
      <c r="D1797" s="4">
        <v>9473</v>
      </c>
      <c r="I1797" s="4">
        <v>9473</v>
      </c>
      <c r="J1797" s="4">
        <v>9473</v>
      </c>
      <c r="K1797" s="4">
        <v>9473</v>
      </c>
    </row>
    <row r="1798" spans="1:11" x14ac:dyDescent="0.35">
      <c r="A1798" t="s">
        <v>1925</v>
      </c>
      <c r="B1798" t="s">
        <v>2158</v>
      </c>
      <c r="C1798" t="s">
        <v>1880</v>
      </c>
      <c r="D1798" s="4">
        <v>678555</v>
      </c>
      <c r="I1798" s="4">
        <v>678555</v>
      </c>
      <c r="J1798" s="4">
        <v>678555</v>
      </c>
      <c r="K1798" s="4">
        <v>678555</v>
      </c>
    </row>
    <row r="1799" spans="1:11" x14ac:dyDescent="0.35">
      <c r="A1799" t="s">
        <v>1925</v>
      </c>
      <c r="B1799" t="s">
        <v>2159</v>
      </c>
      <c r="C1799" t="s">
        <v>1881</v>
      </c>
      <c r="D1799" s="4">
        <v>1725836</v>
      </c>
      <c r="I1799" s="4">
        <v>1725836</v>
      </c>
      <c r="J1799" s="4">
        <v>1725836</v>
      </c>
      <c r="K1799" s="4">
        <v>1725836</v>
      </c>
    </row>
    <row r="1800" spans="1:11" x14ac:dyDescent="0.35">
      <c r="A1800" t="s">
        <v>1925</v>
      </c>
      <c r="B1800" t="s">
        <v>2174</v>
      </c>
      <c r="C1800" t="s">
        <v>1895</v>
      </c>
      <c r="D1800" s="4">
        <v>120564</v>
      </c>
      <c r="I1800" s="4">
        <v>120564</v>
      </c>
      <c r="J1800" s="4">
        <v>120564</v>
      </c>
      <c r="K1800" s="4">
        <v>120564</v>
      </c>
    </row>
    <row r="1801" spans="1:11" x14ac:dyDescent="0.35">
      <c r="A1801" t="s">
        <v>1925</v>
      </c>
      <c r="B1801" t="s">
        <v>2160</v>
      </c>
      <c r="C1801" t="s">
        <v>1882</v>
      </c>
      <c r="D1801" s="4">
        <v>138253</v>
      </c>
      <c r="I1801" s="4">
        <v>138253</v>
      </c>
      <c r="J1801" s="4">
        <v>138253</v>
      </c>
      <c r="K1801" s="4">
        <v>138253</v>
      </c>
    </row>
    <row r="1802" spans="1:11" x14ac:dyDescent="0.35">
      <c r="A1802" t="s">
        <v>1925</v>
      </c>
      <c r="B1802" t="s">
        <v>2179</v>
      </c>
      <c r="C1802" t="s">
        <v>1900</v>
      </c>
      <c r="D1802" s="4">
        <v>4883</v>
      </c>
      <c r="I1802" s="4">
        <v>4883</v>
      </c>
      <c r="J1802" s="4">
        <v>4883</v>
      </c>
      <c r="K1802" s="4">
        <v>4883</v>
      </c>
    </row>
    <row r="1803" spans="1:11" x14ac:dyDescent="0.35">
      <c r="A1803" t="s">
        <v>1925</v>
      </c>
      <c r="B1803" t="s">
        <v>2161</v>
      </c>
      <c r="C1803" t="s">
        <v>1883</v>
      </c>
      <c r="D1803" s="4">
        <v>37251</v>
      </c>
      <c r="I1803" s="4">
        <v>37251</v>
      </c>
      <c r="J1803" s="4">
        <v>37251</v>
      </c>
      <c r="K1803" s="4">
        <v>37251</v>
      </c>
    </row>
    <row r="1804" spans="1:11" x14ac:dyDescent="0.35">
      <c r="A1804" t="s">
        <v>1925</v>
      </c>
      <c r="B1804" t="s">
        <v>2162</v>
      </c>
      <c r="C1804" t="s">
        <v>1884</v>
      </c>
      <c r="D1804" s="4">
        <v>29431</v>
      </c>
      <c r="I1804" s="4">
        <v>29431</v>
      </c>
      <c r="J1804" s="4">
        <v>29431</v>
      </c>
      <c r="K1804" s="4">
        <v>29431</v>
      </c>
    </row>
    <row r="1805" spans="1:11" x14ac:dyDescent="0.35">
      <c r="A1805" t="s">
        <v>1925</v>
      </c>
      <c r="B1805" t="s">
        <v>2163</v>
      </c>
      <c r="D1805" s="4">
        <v>3229378</v>
      </c>
      <c r="I1805" s="4">
        <v>3229378</v>
      </c>
      <c r="J1805" s="4">
        <v>3229378</v>
      </c>
      <c r="K1805" s="4">
        <v>3229378</v>
      </c>
    </row>
    <row r="1806" spans="1:11" x14ac:dyDescent="0.35">
      <c r="A1806" t="s">
        <v>1925</v>
      </c>
      <c r="B1806" t="s">
        <v>2164</v>
      </c>
      <c r="C1806" t="s">
        <v>1886</v>
      </c>
      <c r="D1806" s="4">
        <v>108404</v>
      </c>
      <c r="I1806" s="4">
        <v>108404</v>
      </c>
      <c r="J1806" s="4">
        <v>108404</v>
      </c>
      <c r="K1806" s="4">
        <v>108404</v>
      </c>
    </row>
    <row r="1807" spans="1:11" x14ac:dyDescent="0.35">
      <c r="A1807" t="s">
        <v>1925</v>
      </c>
      <c r="B1807" t="s">
        <v>2165</v>
      </c>
      <c r="D1807" s="4">
        <v>108404</v>
      </c>
      <c r="I1807" s="4">
        <v>108404</v>
      </c>
      <c r="J1807" s="4">
        <v>108404</v>
      </c>
      <c r="K1807" s="4">
        <v>108404</v>
      </c>
    </row>
    <row r="1808" spans="1:11" x14ac:dyDescent="0.35">
      <c r="A1808" t="s">
        <v>1925</v>
      </c>
      <c r="B1808" t="s">
        <v>2183</v>
      </c>
      <c r="C1808" t="s">
        <v>1904</v>
      </c>
      <c r="E1808" s="4">
        <v>125000</v>
      </c>
      <c r="I1808" s="4">
        <v>125000</v>
      </c>
      <c r="J1808">
        <v>125000</v>
      </c>
      <c r="K1808" s="4">
        <v>0</v>
      </c>
    </row>
    <row r="1809" spans="1:11" x14ac:dyDescent="0.35">
      <c r="A1809" t="s">
        <v>1925</v>
      </c>
      <c r="B1809" t="s">
        <v>2180</v>
      </c>
      <c r="C1809" t="s">
        <v>1901</v>
      </c>
      <c r="H1809" s="4">
        <v>112500</v>
      </c>
      <c r="I1809" s="4">
        <v>112500</v>
      </c>
      <c r="J1809">
        <v>0</v>
      </c>
      <c r="K1809" s="4">
        <v>0</v>
      </c>
    </row>
    <row r="1810" spans="1:11" x14ac:dyDescent="0.35">
      <c r="A1810" t="s">
        <v>1925</v>
      </c>
      <c r="B1810" t="s">
        <v>2167</v>
      </c>
      <c r="C1810" t="s">
        <v>1889</v>
      </c>
      <c r="H1810" s="4">
        <v>887250</v>
      </c>
      <c r="I1810" s="4">
        <v>887250</v>
      </c>
      <c r="J1810">
        <v>0</v>
      </c>
      <c r="K1810" s="4">
        <v>0</v>
      </c>
    </row>
    <row r="1811" spans="1:11" x14ac:dyDescent="0.35">
      <c r="A1811" t="s">
        <v>1925</v>
      </c>
      <c r="B1811" t="s">
        <v>2168</v>
      </c>
      <c r="C1811" t="s">
        <v>1890</v>
      </c>
      <c r="H1811" s="4">
        <v>112500</v>
      </c>
      <c r="I1811" s="4">
        <v>112500</v>
      </c>
      <c r="J1811">
        <v>0</v>
      </c>
      <c r="K1811" s="4">
        <v>0</v>
      </c>
    </row>
    <row r="1812" spans="1:11" x14ac:dyDescent="0.35">
      <c r="A1812" t="s">
        <v>1925</v>
      </c>
      <c r="B1812" t="s">
        <v>2181</v>
      </c>
      <c r="C1812" t="s">
        <v>1902</v>
      </c>
      <c r="H1812" s="4">
        <v>225000</v>
      </c>
      <c r="I1812" s="4">
        <v>225000</v>
      </c>
      <c r="J1812">
        <v>0</v>
      </c>
      <c r="K1812" s="4">
        <v>0</v>
      </c>
    </row>
    <row r="1813" spans="1:11" x14ac:dyDescent="0.35">
      <c r="A1813" t="s">
        <v>1925</v>
      </c>
      <c r="B1813" t="s">
        <v>2169</v>
      </c>
      <c r="E1813" s="4">
        <v>125000</v>
      </c>
      <c r="H1813" s="4">
        <v>1337250</v>
      </c>
      <c r="I1813" s="4">
        <v>1462250</v>
      </c>
      <c r="J1813">
        <v>125000</v>
      </c>
      <c r="K1813" s="4">
        <v>0</v>
      </c>
    </row>
    <row r="1814" spans="1:11" x14ac:dyDescent="0.35">
      <c r="A1814" t="s">
        <v>1925</v>
      </c>
      <c r="B1814" t="s">
        <v>2170</v>
      </c>
      <c r="D1814" s="4">
        <v>56120483</v>
      </c>
      <c r="E1814" s="4">
        <v>336670</v>
      </c>
      <c r="F1814" s="4">
        <v>11277208</v>
      </c>
      <c r="G1814" s="4">
        <v>188239</v>
      </c>
      <c r="H1814" s="4">
        <v>11369884</v>
      </c>
      <c r="I1814" s="4">
        <v>79292485</v>
      </c>
      <c r="J1814" s="4">
        <f>SUM(D1814,E1814)</f>
        <v>56457153</v>
      </c>
      <c r="K1814" s="4">
        <v>56120483</v>
      </c>
    </row>
    <row r="1815" spans="1:11" x14ac:dyDescent="0.35">
      <c r="A1815" t="s">
        <v>1927</v>
      </c>
      <c r="B1815" t="s">
        <v>2118</v>
      </c>
      <c r="C1815" t="s">
        <v>1843</v>
      </c>
      <c r="D1815" s="4">
        <v>3458414</v>
      </c>
      <c r="F1815" s="4">
        <v>1356600</v>
      </c>
      <c r="I1815" s="4">
        <v>4815014</v>
      </c>
      <c r="J1815" s="4">
        <v>3458414</v>
      </c>
      <c r="K1815" s="4">
        <v>3458414</v>
      </c>
    </row>
    <row r="1816" spans="1:11" x14ac:dyDescent="0.35">
      <c r="A1816" t="s">
        <v>1927</v>
      </c>
      <c r="B1816" t="s">
        <v>2119</v>
      </c>
      <c r="C1816" t="s">
        <v>1844</v>
      </c>
      <c r="D1816" s="4">
        <v>147324</v>
      </c>
      <c r="F1816" s="4">
        <v>212028</v>
      </c>
      <c r="H1816" s="4">
        <v>31500</v>
      </c>
      <c r="I1816" s="4">
        <v>390852</v>
      </c>
      <c r="J1816" s="4">
        <v>147324</v>
      </c>
      <c r="K1816" s="4">
        <v>147324</v>
      </c>
    </row>
    <row r="1817" spans="1:11" x14ac:dyDescent="0.35">
      <c r="A1817" t="s">
        <v>1927</v>
      </c>
      <c r="B1817" t="s">
        <v>2120</v>
      </c>
      <c r="C1817" t="s">
        <v>1845</v>
      </c>
      <c r="D1817" s="4">
        <v>23780</v>
      </c>
      <c r="F1817" s="4">
        <v>325206</v>
      </c>
      <c r="I1817" s="4">
        <v>348985</v>
      </c>
      <c r="J1817" s="4">
        <v>23780</v>
      </c>
      <c r="K1817" s="4">
        <v>23780</v>
      </c>
    </row>
    <row r="1818" spans="1:11" x14ac:dyDescent="0.35">
      <c r="A1818" t="s">
        <v>1927</v>
      </c>
      <c r="B1818" t="s">
        <v>2121</v>
      </c>
      <c r="D1818" s="4">
        <v>3629518</v>
      </c>
      <c r="F1818" s="4">
        <v>1893833</v>
      </c>
      <c r="H1818" s="4">
        <v>31500</v>
      </c>
      <c r="I1818" s="4">
        <v>5554851</v>
      </c>
      <c r="J1818" s="4">
        <v>3629518</v>
      </c>
      <c r="K1818" s="4">
        <v>3629518</v>
      </c>
    </row>
    <row r="1819" spans="1:11" x14ac:dyDescent="0.35">
      <c r="A1819" t="s">
        <v>1927</v>
      </c>
      <c r="B1819" t="s">
        <v>2122</v>
      </c>
      <c r="C1819" t="s">
        <v>1846</v>
      </c>
      <c r="D1819" s="4">
        <v>2608659</v>
      </c>
      <c r="F1819" s="4">
        <v>560000</v>
      </c>
      <c r="I1819" s="4">
        <v>3168659</v>
      </c>
      <c r="J1819" s="4">
        <v>2608659</v>
      </c>
      <c r="K1819" s="4">
        <v>2608659</v>
      </c>
    </row>
    <row r="1820" spans="1:11" x14ac:dyDescent="0.35">
      <c r="A1820" t="s">
        <v>1927</v>
      </c>
      <c r="B1820" t="s">
        <v>2123</v>
      </c>
      <c r="C1820" t="s">
        <v>1847</v>
      </c>
      <c r="D1820" s="4">
        <v>1467793</v>
      </c>
      <c r="F1820" s="4">
        <v>135135</v>
      </c>
      <c r="I1820" s="4">
        <v>1602928</v>
      </c>
      <c r="J1820" s="4">
        <v>1467793</v>
      </c>
      <c r="K1820" s="4">
        <v>1467793</v>
      </c>
    </row>
    <row r="1821" spans="1:11" x14ac:dyDescent="0.35">
      <c r="A1821" t="s">
        <v>1927</v>
      </c>
      <c r="B1821" t="s">
        <v>2124</v>
      </c>
      <c r="C1821" t="s">
        <v>1848</v>
      </c>
      <c r="D1821" s="4">
        <v>27626</v>
      </c>
      <c r="I1821" s="4">
        <v>27626</v>
      </c>
      <c r="J1821" s="4">
        <v>27626</v>
      </c>
      <c r="K1821" s="4">
        <v>27626</v>
      </c>
    </row>
    <row r="1822" spans="1:11" x14ac:dyDescent="0.35">
      <c r="A1822" t="s">
        <v>1927</v>
      </c>
      <c r="B1822" t="s">
        <v>2125</v>
      </c>
      <c r="D1822" s="4">
        <v>4104078</v>
      </c>
      <c r="F1822" s="4">
        <v>695135</v>
      </c>
      <c r="I1822" s="4">
        <v>4799213</v>
      </c>
      <c r="J1822" s="4">
        <v>4104078</v>
      </c>
      <c r="K1822" s="4">
        <v>4104078</v>
      </c>
    </row>
    <row r="1823" spans="1:11" x14ac:dyDescent="0.35">
      <c r="A1823" t="s">
        <v>1927</v>
      </c>
      <c r="B1823" t="s">
        <v>2126</v>
      </c>
      <c r="C1823" t="s">
        <v>1850</v>
      </c>
      <c r="G1823" s="4">
        <v>800000</v>
      </c>
      <c r="I1823" s="4">
        <v>800000</v>
      </c>
      <c r="J1823">
        <v>0</v>
      </c>
      <c r="K1823" s="4">
        <v>0</v>
      </c>
    </row>
    <row r="1824" spans="1:11" x14ac:dyDescent="0.35">
      <c r="A1824" t="s">
        <v>1927</v>
      </c>
      <c r="B1824" t="s">
        <v>2127</v>
      </c>
      <c r="G1824" s="4">
        <v>800000</v>
      </c>
      <c r="I1824" s="4">
        <v>800000</v>
      </c>
      <c r="J1824">
        <v>0</v>
      </c>
      <c r="K1824" s="4">
        <v>0</v>
      </c>
    </row>
    <row r="1825" spans="1:11" x14ac:dyDescent="0.35">
      <c r="A1825" t="s">
        <v>1927</v>
      </c>
      <c r="B1825" t="s">
        <v>2128</v>
      </c>
      <c r="C1825" t="s">
        <v>1851</v>
      </c>
      <c r="D1825" s="4">
        <v>120787</v>
      </c>
      <c r="I1825" s="4">
        <v>120787</v>
      </c>
      <c r="J1825" s="4">
        <v>120787</v>
      </c>
      <c r="K1825" s="4">
        <v>120787</v>
      </c>
    </row>
    <row r="1826" spans="1:11" x14ac:dyDescent="0.35">
      <c r="A1826" t="s">
        <v>1927</v>
      </c>
      <c r="B1826" t="s">
        <v>2130</v>
      </c>
      <c r="C1826" t="s">
        <v>1853</v>
      </c>
      <c r="D1826" s="4">
        <v>5461</v>
      </c>
      <c r="I1826" s="4">
        <v>5461</v>
      </c>
      <c r="J1826" s="4">
        <v>5461</v>
      </c>
      <c r="K1826" s="4">
        <v>5461</v>
      </c>
    </row>
    <row r="1827" spans="1:11" x14ac:dyDescent="0.35">
      <c r="A1827" t="s">
        <v>1927</v>
      </c>
      <c r="B1827" t="s">
        <v>2131</v>
      </c>
      <c r="C1827" t="s">
        <v>1854</v>
      </c>
      <c r="D1827" s="4">
        <v>161397</v>
      </c>
      <c r="I1827" s="4">
        <v>161397</v>
      </c>
      <c r="J1827" s="4">
        <v>161397</v>
      </c>
      <c r="K1827" s="4">
        <v>161397</v>
      </c>
    </row>
    <row r="1828" spans="1:11" x14ac:dyDescent="0.35">
      <c r="A1828" t="s">
        <v>1927</v>
      </c>
      <c r="B1828" t="s">
        <v>2132</v>
      </c>
      <c r="C1828" t="s">
        <v>1855</v>
      </c>
      <c r="D1828" s="4">
        <v>17200</v>
      </c>
      <c r="F1828" s="4">
        <v>105282</v>
      </c>
      <c r="I1828" s="4">
        <v>122482</v>
      </c>
      <c r="J1828" s="4">
        <v>17200</v>
      </c>
      <c r="K1828" s="4">
        <v>17200</v>
      </c>
    </row>
    <row r="1829" spans="1:11" x14ac:dyDescent="0.35">
      <c r="A1829" t="s">
        <v>1927</v>
      </c>
      <c r="B1829" t="s">
        <v>2133</v>
      </c>
      <c r="C1829" t="s">
        <v>1856</v>
      </c>
      <c r="D1829" s="4">
        <v>2123</v>
      </c>
      <c r="I1829" s="4">
        <v>2123</v>
      </c>
      <c r="J1829" s="4">
        <v>2123</v>
      </c>
      <c r="K1829" s="4">
        <v>2123</v>
      </c>
    </row>
    <row r="1830" spans="1:11" x14ac:dyDescent="0.35">
      <c r="A1830" t="s">
        <v>1927</v>
      </c>
      <c r="B1830" t="s">
        <v>2134</v>
      </c>
      <c r="C1830" t="s">
        <v>1857</v>
      </c>
      <c r="D1830" s="4">
        <v>9506</v>
      </c>
      <c r="I1830" s="4">
        <v>9506</v>
      </c>
      <c r="J1830" s="4">
        <v>9506</v>
      </c>
      <c r="K1830" s="4">
        <v>9506</v>
      </c>
    </row>
    <row r="1831" spans="1:11" x14ac:dyDescent="0.35">
      <c r="A1831" t="s">
        <v>1927</v>
      </c>
      <c r="B1831" t="s">
        <v>2135</v>
      </c>
      <c r="C1831" t="s">
        <v>1858</v>
      </c>
      <c r="F1831" s="4">
        <v>12066</v>
      </c>
      <c r="I1831" s="4">
        <v>12066</v>
      </c>
      <c r="J1831">
        <v>0</v>
      </c>
      <c r="K1831" s="4">
        <v>0</v>
      </c>
    </row>
    <row r="1832" spans="1:11" x14ac:dyDescent="0.35">
      <c r="A1832" t="s">
        <v>1927</v>
      </c>
      <c r="B1832" t="s">
        <v>2136</v>
      </c>
      <c r="C1832" t="s">
        <v>1859</v>
      </c>
      <c r="F1832" s="4">
        <v>225000</v>
      </c>
      <c r="H1832" s="4">
        <v>25000</v>
      </c>
      <c r="I1832" s="4">
        <v>250000</v>
      </c>
      <c r="J1832">
        <v>0</v>
      </c>
      <c r="K1832" s="4">
        <v>0</v>
      </c>
    </row>
    <row r="1833" spans="1:11" x14ac:dyDescent="0.35">
      <c r="A1833" t="s">
        <v>1927</v>
      </c>
      <c r="B1833" t="s">
        <v>2137</v>
      </c>
      <c r="C1833" t="s">
        <v>1860</v>
      </c>
      <c r="F1833" s="4">
        <v>217406</v>
      </c>
      <c r="I1833" s="4">
        <v>217406</v>
      </c>
      <c r="J1833">
        <v>0</v>
      </c>
      <c r="K1833" s="4">
        <v>0</v>
      </c>
    </row>
    <row r="1834" spans="1:11" x14ac:dyDescent="0.35">
      <c r="A1834" t="s">
        <v>1927</v>
      </c>
      <c r="B1834" t="s">
        <v>2138</v>
      </c>
      <c r="C1834" t="s">
        <v>1861</v>
      </c>
      <c r="D1834" s="4">
        <v>39174</v>
      </c>
      <c r="I1834" s="4">
        <v>39174</v>
      </c>
      <c r="J1834" s="4">
        <v>39174</v>
      </c>
      <c r="K1834" s="4">
        <v>39174</v>
      </c>
    </row>
    <row r="1835" spans="1:11" x14ac:dyDescent="0.35">
      <c r="A1835" t="s">
        <v>1927</v>
      </c>
      <c r="B1835" t="s">
        <v>2139</v>
      </c>
      <c r="C1835" t="s">
        <v>1862</v>
      </c>
      <c r="F1835" s="4">
        <v>170929</v>
      </c>
      <c r="I1835" s="4">
        <v>170929</v>
      </c>
      <c r="J1835">
        <v>0</v>
      </c>
      <c r="K1835" s="4">
        <v>0</v>
      </c>
    </row>
    <row r="1836" spans="1:11" x14ac:dyDescent="0.35">
      <c r="A1836" t="s">
        <v>1927</v>
      </c>
      <c r="B1836" t="s">
        <v>2141</v>
      </c>
      <c r="D1836" s="4">
        <v>355647</v>
      </c>
      <c r="F1836" s="4">
        <v>730683</v>
      </c>
      <c r="H1836" s="4">
        <v>25000</v>
      </c>
      <c r="I1836" s="4">
        <v>1111330</v>
      </c>
      <c r="J1836" s="4">
        <v>355647</v>
      </c>
      <c r="K1836" s="4">
        <v>355647</v>
      </c>
    </row>
    <row r="1837" spans="1:11" x14ac:dyDescent="0.35">
      <c r="A1837" t="s">
        <v>1927</v>
      </c>
      <c r="B1837" t="s">
        <v>2144</v>
      </c>
      <c r="C1837" t="s">
        <v>1866</v>
      </c>
      <c r="I1837" s="4">
        <v>0</v>
      </c>
      <c r="J1837">
        <v>0</v>
      </c>
      <c r="K1837" s="4">
        <v>0</v>
      </c>
    </row>
    <row r="1838" spans="1:11" x14ac:dyDescent="0.35">
      <c r="A1838" t="s">
        <v>1927</v>
      </c>
      <c r="B1838" t="s">
        <v>2145</v>
      </c>
      <c r="C1838" t="s">
        <v>1867</v>
      </c>
      <c r="E1838" s="4">
        <v>4500</v>
      </c>
      <c r="G1838" s="4">
        <v>43720</v>
      </c>
      <c r="H1838" s="4">
        <v>123019</v>
      </c>
      <c r="I1838" s="4">
        <v>171239</v>
      </c>
      <c r="J1838">
        <v>4500</v>
      </c>
      <c r="K1838" s="4">
        <v>0</v>
      </c>
    </row>
    <row r="1839" spans="1:11" x14ac:dyDescent="0.35">
      <c r="A1839" t="s">
        <v>1927</v>
      </c>
      <c r="B1839" t="s">
        <v>2146</v>
      </c>
      <c r="C1839" t="s">
        <v>1868</v>
      </c>
      <c r="D1839" s="4">
        <v>20892</v>
      </c>
      <c r="E1839" s="4">
        <v>10519</v>
      </c>
      <c r="H1839" s="4">
        <v>376566</v>
      </c>
      <c r="I1839" s="4">
        <v>407977</v>
      </c>
      <c r="J1839" s="4">
        <v>31411</v>
      </c>
      <c r="K1839" s="4">
        <v>20892</v>
      </c>
    </row>
    <row r="1840" spans="1:11" x14ac:dyDescent="0.35">
      <c r="A1840" t="s">
        <v>1927</v>
      </c>
      <c r="B1840" t="s">
        <v>2147</v>
      </c>
      <c r="C1840" t="s">
        <v>1869</v>
      </c>
      <c r="H1840" s="4">
        <v>105600</v>
      </c>
      <c r="I1840" s="4">
        <v>105600</v>
      </c>
      <c r="J1840">
        <v>0</v>
      </c>
      <c r="K1840" s="4">
        <v>0</v>
      </c>
    </row>
    <row r="1841" spans="1:11" x14ac:dyDescent="0.35">
      <c r="A1841" t="s">
        <v>1927</v>
      </c>
      <c r="B1841" t="s">
        <v>2148</v>
      </c>
      <c r="C1841" t="s">
        <v>1870</v>
      </c>
      <c r="D1841" s="4">
        <v>8962</v>
      </c>
      <c r="F1841" s="4">
        <v>4434</v>
      </c>
      <c r="H1841" s="4">
        <v>614125</v>
      </c>
      <c r="I1841" s="4">
        <v>627521</v>
      </c>
      <c r="J1841" s="4">
        <v>8962</v>
      </c>
      <c r="K1841" s="4">
        <v>8962</v>
      </c>
    </row>
    <row r="1842" spans="1:11" x14ac:dyDescent="0.35">
      <c r="A1842" t="s">
        <v>1927</v>
      </c>
      <c r="B1842" t="s">
        <v>2149</v>
      </c>
      <c r="C1842" t="s">
        <v>1871</v>
      </c>
      <c r="D1842" s="4">
        <v>36923</v>
      </c>
      <c r="F1842" s="4">
        <v>2150000</v>
      </c>
      <c r="G1842" s="4">
        <v>28894</v>
      </c>
      <c r="H1842" s="4">
        <v>73845</v>
      </c>
      <c r="I1842" s="4">
        <v>2289662</v>
      </c>
      <c r="J1842" s="4">
        <v>36923</v>
      </c>
      <c r="K1842" s="4">
        <v>36923</v>
      </c>
    </row>
    <row r="1843" spans="1:11" x14ac:dyDescent="0.35">
      <c r="A1843" t="s">
        <v>1927</v>
      </c>
      <c r="B1843" t="s">
        <v>2150</v>
      </c>
      <c r="C1843" t="s">
        <v>1872</v>
      </c>
      <c r="D1843" s="4">
        <v>49000</v>
      </c>
      <c r="I1843" s="4">
        <v>49000</v>
      </c>
      <c r="J1843" s="4">
        <v>49000</v>
      </c>
      <c r="K1843" s="4">
        <v>49000</v>
      </c>
    </row>
    <row r="1844" spans="1:11" x14ac:dyDescent="0.35">
      <c r="A1844" t="s">
        <v>1927</v>
      </c>
      <c r="B1844" t="s">
        <v>2153</v>
      </c>
      <c r="C1844" t="s">
        <v>1875</v>
      </c>
      <c r="H1844" s="4">
        <v>2906</v>
      </c>
      <c r="I1844" s="4">
        <v>2906</v>
      </c>
      <c r="J1844">
        <v>0</v>
      </c>
      <c r="K1844" s="4">
        <v>0</v>
      </c>
    </row>
    <row r="1845" spans="1:11" x14ac:dyDescent="0.35">
      <c r="A1845" t="s">
        <v>1927</v>
      </c>
      <c r="B1845" t="s">
        <v>2154</v>
      </c>
      <c r="C1845" t="s">
        <v>1876</v>
      </c>
      <c r="H1845" s="4">
        <v>0</v>
      </c>
      <c r="I1845" s="4">
        <v>0</v>
      </c>
      <c r="J1845">
        <v>0</v>
      </c>
      <c r="K1845" s="4">
        <v>0</v>
      </c>
    </row>
    <row r="1846" spans="1:11" x14ac:dyDescent="0.35">
      <c r="A1846" t="s">
        <v>1927</v>
      </c>
      <c r="B1846" t="s">
        <v>2156</v>
      </c>
      <c r="D1846" s="4">
        <v>115777</v>
      </c>
      <c r="E1846" s="4">
        <v>15019</v>
      </c>
      <c r="F1846" s="4">
        <v>2154434</v>
      </c>
      <c r="G1846" s="4">
        <v>72614</v>
      </c>
      <c r="H1846" s="4">
        <v>1296062</v>
      </c>
      <c r="I1846" s="4">
        <v>3653906</v>
      </c>
      <c r="J1846" s="4">
        <v>130796</v>
      </c>
      <c r="K1846" s="4">
        <v>115777</v>
      </c>
    </row>
    <row r="1847" spans="1:11" x14ac:dyDescent="0.35">
      <c r="A1847" t="s">
        <v>1927</v>
      </c>
      <c r="B1847" t="s">
        <v>2157</v>
      </c>
      <c r="C1847" t="s">
        <v>1879</v>
      </c>
      <c r="D1847" s="4">
        <v>78953</v>
      </c>
      <c r="I1847" s="4">
        <v>78953</v>
      </c>
      <c r="J1847" s="4">
        <v>78953</v>
      </c>
      <c r="K1847" s="4">
        <v>78953</v>
      </c>
    </row>
    <row r="1848" spans="1:11" x14ac:dyDescent="0.35">
      <c r="A1848" t="s">
        <v>1927</v>
      </c>
      <c r="B1848" t="s">
        <v>2159</v>
      </c>
      <c r="C1848" t="s">
        <v>1881</v>
      </c>
      <c r="D1848" s="4">
        <v>308090</v>
      </c>
      <c r="I1848" s="4">
        <v>308090</v>
      </c>
      <c r="J1848" s="4">
        <v>308090</v>
      </c>
      <c r="K1848" s="4">
        <v>308090</v>
      </c>
    </row>
    <row r="1849" spans="1:11" x14ac:dyDescent="0.35">
      <c r="A1849" t="s">
        <v>1927</v>
      </c>
      <c r="B1849" t="s">
        <v>2161</v>
      </c>
      <c r="C1849" t="s">
        <v>1883</v>
      </c>
      <c r="D1849" s="4">
        <v>19675</v>
      </c>
      <c r="I1849" s="4">
        <v>19675</v>
      </c>
      <c r="J1849" s="4">
        <v>19675</v>
      </c>
      <c r="K1849" s="4">
        <v>19675</v>
      </c>
    </row>
    <row r="1850" spans="1:11" x14ac:dyDescent="0.35">
      <c r="A1850" t="s">
        <v>1927</v>
      </c>
      <c r="B1850" t="s">
        <v>2162</v>
      </c>
      <c r="C1850" t="s">
        <v>1884</v>
      </c>
      <c r="D1850" s="4">
        <v>1166</v>
      </c>
      <c r="I1850" s="4">
        <v>1166</v>
      </c>
      <c r="J1850" s="4">
        <v>1166</v>
      </c>
      <c r="K1850" s="4">
        <v>1166</v>
      </c>
    </row>
    <row r="1851" spans="1:11" x14ac:dyDescent="0.35">
      <c r="A1851" t="s">
        <v>1927</v>
      </c>
      <c r="B1851" t="s">
        <v>2163</v>
      </c>
      <c r="D1851" s="4">
        <v>407885</v>
      </c>
      <c r="I1851" s="4">
        <v>407885</v>
      </c>
      <c r="J1851" s="4">
        <v>407885</v>
      </c>
      <c r="K1851" s="4">
        <v>407885</v>
      </c>
    </row>
    <row r="1852" spans="1:11" x14ac:dyDescent="0.35">
      <c r="A1852" t="s">
        <v>1927</v>
      </c>
      <c r="B1852" t="s">
        <v>2166</v>
      </c>
      <c r="C1852" t="s">
        <v>1888</v>
      </c>
      <c r="H1852" s="4">
        <v>240000</v>
      </c>
      <c r="I1852" s="4">
        <v>240000</v>
      </c>
      <c r="J1852">
        <v>0</v>
      </c>
      <c r="K1852" s="4">
        <v>0</v>
      </c>
    </row>
    <row r="1853" spans="1:11" x14ac:dyDescent="0.35">
      <c r="A1853" t="s">
        <v>1927</v>
      </c>
      <c r="B1853" t="s">
        <v>2180</v>
      </c>
      <c r="C1853" t="s">
        <v>1901</v>
      </c>
      <c r="H1853" s="4">
        <v>22500</v>
      </c>
      <c r="I1853" s="4">
        <v>22500</v>
      </c>
      <c r="J1853">
        <v>0</v>
      </c>
      <c r="K1853" s="4">
        <v>0</v>
      </c>
    </row>
    <row r="1854" spans="1:11" x14ac:dyDescent="0.35">
      <c r="A1854" t="s">
        <v>1927</v>
      </c>
      <c r="B1854" t="s">
        <v>2167</v>
      </c>
      <c r="C1854" t="s">
        <v>1889</v>
      </c>
      <c r="H1854" s="4">
        <v>31500</v>
      </c>
      <c r="I1854" s="4">
        <v>31500</v>
      </c>
      <c r="J1854">
        <v>0</v>
      </c>
      <c r="K1854" s="4">
        <v>0</v>
      </c>
    </row>
    <row r="1855" spans="1:11" x14ac:dyDescent="0.35">
      <c r="A1855" t="s">
        <v>1927</v>
      </c>
      <c r="B1855" t="s">
        <v>2168</v>
      </c>
      <c r="C1855" t="s">
        <v>1890</v>
      </c>
      <c r="H1855" s="4">
        <v>37500</v>
      </c>
      <c r="I1855" s="4">
        <v>37500</v>
      </c>
      <c r="J1855">
        <v>0</v>
      </c>
      <c r="K1855" s="4">
        <v>0</v>
      </c>
    </row>
    <row r="1856" spans="1:11" x14ac:dyDescent="0.35">
      <c r="A1856" t="s">
        <v>1927</v>
      </c>
      <c r="B1856" t="s">
        <v>2181</v>
      </c>
      <c r="C1856" t="s">
        <v>1902</v>
      </c>
      <c r="H1856" s="4">
        <v>45000</v>
      </c>
      <c r="I1856" s="4">
        <v>45000</v>
      </c>
      <c r="J1856">
        <v>0</v>
      </c>
      <c r="K1856" s="4">
        <v>0</v>
      </c>
    </row>
    <row r="1857" spans="1:11" x14ac:dyDescent="0.35">
      <c r="A1857" t="s">
        <v>1927</v>
      </c>
      <c r="B1857" t="s">
        <v>2169</v>
      </c>
      <c r="H1857" s="4">
        <v>376500</v>
      </c>
      <c r="I1857" s="4">
        <v>376500</v>
      </c>
      <c r="J1857">
        <v>0</v>
      </c>
      <c r="K1857" s="4">
        <v>0</v>
      </c>
    </row>
    <row r="1858" spans="1:11" x14ac:dyDescent="0.35">
      <c r="A1858" t="s">
        <v>1927</v>
      </c>
      <c r="B1858" t="s">
        <v>2170</v>
      </c>
      <c r="D1858" s="4">
        <v>8612905</v>
      </c>
      <c r="E1858" s="4">
        <v>15019</v>
      </c>
      <c r="F1858" s="4">
        <v>5474085</v>
      </c>
      <c r="G1858" s="4">
        <v>872614</v>
      </c>
      <c r="H1858" s="4">
        <v>1729062</v>
      </c>
      <c r="I1858" s="4">
        <v>16703685</v>
      </c>
      <c r="J1858" s="4">
        <f>SUM(D1858,E1858)</f>
        <v>8627924</v>
      </c>
      <c r="K1858" s="4">
        <v>8612905</v>
      </c>
    </row>
    <row r="1859" spans="1:11" x14ac:dyDescent="0.35">
      <c r="A1859" t="s">
        <v>1928</v>
      </c>
      <c r="B1859" t="s">
        <v>2118</v>
      </c>
      <c r="C1859" t="s">
        <v>1843</v>
      </c>
      <c r="D1859" s="4">
        <v>5458679</v>
      </c>
      <c r="F1859" s="4">
        <v>2793000</v>
      </c>
      <c r="I1859" s="4">
        <v>8251679</v>
      </c>
      <c r="J1859" s="4">
        <v>5458679</v>
      </c>
      <c r="K1859" s="4">
        <v>5458679</v>
      </c>
    </row>
    <row r="1860" spans="1:11" x14ac:dyDescent="0.35">
      <c r="A1860" t="s">
        <v>1928</v>
      </c>
      <c r="B1860" t="s">
        <v>2119</v>
      </c>
      <c r="C1860" t="s">
        <v>1844</v>
      </c>
      <c r="D1860" s="4">
        <v>559721</v>
      </c>
      <c r="H1860" s="4">
        <v>37800</v>
      </c>
      <c r="I1860" s="4">
        <v>597521</v>
      </c>
      <c r="J1860" s="4">
        <v>559721</v>
      </c>
      <c r="K1860" s="4">
        <v>559721</v>
      </c>
    </row>
    <row r="1861" spans="1:11" x14ac:dyDescent="0.35">
      <c r="A1861" t="s">
        <v>1928</v>
      </c>
      <c r="B1861" t="s">
        <v>2120</v>
      </c>
      <c r="C1861" t="s">
        <v>1845</v>
      </c>
      <c r="D1861" s="4">
        <v>608169</v>
      </c>
      <c r="I1861" s="4">
        <v>608169</v>
      </c>
      <c r="J1861" s="4">
        <v>608169</v>
      </c>
      <c r="K1861" s="4">
        <v>608169</v>
      </c>
    </row>
    <row r="1862" spans="1:11" x14ac:dyDescent="0.35">
      <c r="A1862" t="s">
        <v>1928</v>
      </c>
      <c r="B1862" t="s">
        <v>2121</v>
      </c>
      <c r="D1862" s="4">
        <v>6626568</v>
      </c>
      <c r="F1862" s="4">
        <v>2793000</v>
      </c>
      <c r="H1862" s="4">
        <v>37800</v>
      </c>
      <c r="I1862" s="4">
        <v>9457368</v>
      </c>
      <c r="J1862" s="4">
        <v>6626568</v>
      </c>
      <c r="K1862" s="4">
        <v>6626568</v>
      </c>
    </row>
    <row r="1863" spans="1:11" x14ac:dyDescent="0.35">
      <c r="A1863" t="s">
        <v>1928</v>
      </c>
      <c r="B1863" t="s">
        <v>2122</v>
      </c>
      <c r="C1863" t="s">
        <v>1846</v>
      </c>
      <c r="D1863" s="4">
        <v>6303686</v>
      </c>
      <c r="E1863" s="4">
        <v>1260000</v>
      </c>
      <c r="F1863" s="4">
        <v>524238</v>
      </c>
      <c r="I1863" s="4">
        <v>8087923</v>
      </c>
      <c r="J1863" s="4">
        <v>7563686</v>
      </c>
      <c r="K1863" s="4">
        <v>6303686</v>
      </c>
    </row>
    <row r="1864" spans="1:11" x14ac:dyDescent="0.35">
      <c r="A1864" t="s">
        <v>1928</v>
      </c>
      <c r="B1864" t="s">
        <v>2123</v>
      </c>
      <c r="C1864" t="s">
        <v>1847</v>
      </c>
      <c r="D1864" s="4">
        <v>2385754</v>
      </c>
      <c r="F1864" s="4">
        <v>337838</v>
      </c>
      <c r="I1864" s="4">
        <v>2723592</v>
      </c>
      <c r="J1864" s="4">
        <v>2385754</v>
      </c>
      <c r="K1864" s="4">
        <v>2385754</v>
      </c>
    </row>
    <row r="1865" spans="1:11" x14ac:dyDescent="0.35">
      <c r="A1865" t="s">
        <v>1928</v>
      </c>
      <c r="B1865" t="s">
        <v>2124</v>
      </c>
      <c r="C1865" t="s">
        <v>1848</v>
      </c>
      <c r="D1865" s="4">
        <v>17153</v>
      </c>
      <c r="I1865" s="4">
        <v>17153</v>
      </c>
      <c r="J1865" s="4">
        <v>17153</v>
      </c>
      <c r="K1865" s="4">
        <v>17153</v>
      </c>
    </row>
    <row r="1866" spans="1:11" x14ac:dyDescent="0.35">
      <c r="A1866" t="s">
        <v>1928</v>
      </c>
      <c r="B1866" t="s">
        <v>2125</v>
      </c>
      <c r="D1866" s="4">
        <v>8706593</v>
      </c>
      <c r="E1866" s="4">
        <v>1260000</v>
      </c>
      <c r="F1866" s="4">
        <v>862076</v>
      </c>
      <c r="I1866" s="4">
        <v>10828668</v>
      </c>
      <c r="J1866" s="4">
        <v>9966593</v>
      </c>
      <c r="K1866" s="4">
        <v>8706593</v>
      </c>
    </row>
    <row r="1867" spans="1:11" x14ac:dyDescent="0.35">
      <c r="A1867" t="s">
        <v>1928</v>
      </c>
      <c r="B1867" t="s">
        <v>2126</v>
      </c>
      <c r="C1867" t="s">
        <v>1850</v>
      </c>
      <c r="F1867" s="4">
        <v>800000</v>
      </c>
      <c r="I1867" s="4">
        <v>800000</v>
      </c>
      <c r="J1867">
        <v>0</v>
      </c>
      <c r="K1867" s="4">
        <v>0</v>
      </c>
    </row>
    <row r="1868" spans="1:11" x14ac:dyDescent="0.35">
      <c r="A1868" t="s">
        <v>1928</v>
      </c>
      <c r="B1868" t="s">
        <v>2127</v>
      </c>
      <c r="F1868" s="4">
        <v>800000</v>
      </c>
      <c r="I1868" s="4">
        <v>800000</v>
      </c>
      <c r="J1868">
        <v>0</v>
      </c>
      <c r="K1868" s="4">
        <v>0</v>
      </c>
    </row>
    <row r="1869" spans="1:11" x14ac:dyDescent="0.35">
      <c r="A1869" t="s">
        <v>1928</v>
      </c>
      <c r="B1869" t="s">
        <v>2128</v>
      </c>
      <c r="C1869" t="s">
        <v>1851</v>
      </c>
      <c r="D1869" s="4">
        <v>119154</v>
      </c>
      <c r="I1869" s="4">
        <v>119154</v>
      </c>
      <c r="J1869" s="4">
        <v>119154</v>
      </c>
      <c r="K1869" s="4">
        <v>119154</v>
      </c>
    </row>
    <row r="1870" spans="1:11" x14ac:dyDescent="0.35">
      <c r="A1870" t="s">
        <v>1928</v>
      </c>
      <c r="B1870" t="s">
        <v>2130</v>
      </c>
      <c r="C1870" t="s">
        <v>1853</v>
      </c>
      <c r="E1870" s="4">
        <v>31152</v>
      </c>
      <c r="I1870" s="4">
        <v>31152</v>
      </c>
      <c r="J1870">
        <v>31152</v>
      </c>
      <c r="K1870" s="4">
        <v>0</v>
      </c>
    </row>
    <row r="1871" spans="1:11" x14ac:dyDescent="0.35">
      <c r="A1871" t="s">
        <v>1928</v>
      </c>
      <c r="B1871" t="s">
        <v>2172</v>
      </c>
      <c r="C1871" t="s">
        <v>1893</v>
      </c>
      <c r="D1871" s="4">
        <v>1195</v>
      </c>
      <c r="E1871" s="4">
        <v>1195</v>
      </c>
      <c r="I1871" s="4">
        <v>2389</v>
      </c>
      <c r="J1871" s="4">
        <v>2390</v>
      </c>
      <c r="K1871" s="4">
        <v>1195</v>
      </c>
    </row>
    <row r="1872" spans="1:11" x14ac:dyDescent="0.35">
      <c r="A1872" t="s">
        <v>1928</v>
      </c>
      <c r="B1872" t="s">
        <v>2188</v>
      </c>
      <c r="C1872" t="s">
        <v>1909</v>
      </c>
      <c r="D1872" s="4">
        <v>11061</v>
      </c>
      <c r="I1872" s="4">
        <v>11061</v>
      </c>
      <c r="J1872" s="4">
        <v>11061</v>
      </c>
      <c r="K1872" s="4">
        <v>11061</v>
      </c>
    </row>
    <row r="1873" spans="1:11" x14ac:dyDescent="0.35">
      <c r="A1873" t="s">
        <v>1928</v>
      </c>
      <c r="B1873" t="s">
        <v>2131</v>
      </c>
      <c r="C1873" t="s">
        <v>1854</v>
      </c>
      <c r="D1873" s="4">
        <v>450568</v>
      </c>
      <c r="I1873" s="4">
        <v>450568</v>
      </c>
      <c r="J1873" s="4">
        <v>450568</v>
      </c>
      <c r="K1873" s="4">
        <v>450568</v>
      </c>
    </row>
    <row r="1874" spans="1:11" x14ac:dyDescent="0.35">
      <c r="A1874" t="s">
        <v>1928</v>
      </c>
      <c r="B1874" t="s">
        <v>2132</v>
      </c>
      <c r="C1874" t="s">
        <v>1855</v>
      </c>
      <c r="D1874" s="4">
        <v>34848</v>
      </c>
      <c r="F1874" s="4">
        <v>403226</v>
      </c>
      <c r="I1874" s="4">
        <v>438074</v>
      </c>
      <c r="J1874" s="4">
        <v>34848</v>
      </c>
      <c r="K1874" s="4">
        <v>34848</v>
      </c>
    </row>
    <row r="1875" spans="1:11" x14ac:dyDescent="0.35">
      <c r="A1875" t="s">
        <v>1928</v>
      </c>
      <c r="B1875" t="s">
        <v>2133</v>
      </c>
      <c r="C1875" t="s">
        <v>1856</v>
      </c>
      <c r="D1875" s="4">
        <v>24849</v>
      </c>
      <c r="I1875" s="4">
        <v>24849</v>
      </c>
      <c r="J1875" s="4">
        <v>24849</v>
      </c>
      <c r="K1875" s="4">
        <v>24849</v>
      </c>
    </row>
    <row r="1876" spans="1:11" x14ac:dyDescent="0.35">
      <c r="A1876" t="s">
        <v>1928</v>
      </c>
      <c r="B1876" t="s">
        <v>2134</v>
      </c>
      <c r="C1876" t="s">
        <v>1857</v>
      </c>
      <c r="D1876" s="4">
        <v>44133</v>
      </c>
      <c r="F1876" s="4">
        <v>1358</v>
      </c>
      <c r="I1876" s="4">
        <v>45491</v>
      </c>
      <c r="J1876" s="4">
        <v>44133</v>
      </c>
      <c r="K1876" s="4">
        <v>44133</v>
      </c>
    </row>
    <row r="1877" spans="1:11" x14ac:dyDescent="0.35">
      <c r="A1877" t="s">
        <v>1928</v>
      </c>
      <c r="B1877" t="s">
        <v>2135</v>
      </c>
      <c r="C1877" t="s">
        <v>1858</v>
      </c>
      <c r="E1877" s="4">
        <v>16088</v>
      </c>
      <c r="I1877" s="4">
        <v>16088</v>
      </c>
      <c r="J1877">
        <v>16088</v>
      </c>
      <c r="K1877" s="4">
        <v>0</v>
      </c>
    </row>
    <row r="1878" spans="1:11" x14ac:dyDescent="0.35">
      <c r="A1878" t="s">
        <v>1928</v>
      </c>
      <c r="B1878" t="s">
        <v>2136</v>
      </c>
      <c r="C1878" t="s">
        <v>1859</v>
      </c>
      <c r="E1878" s="4">
        <v>355421</v>
      </c>
      <c r="G1878" s="4">
        <v>56114</v>
      </c>
      <c r="H1878" s="4">
        <v>75000</v>
      </c>
      <c r="I1878" s="4">
        <v>486535</v>
      </c>
      <c r="J1878">
        <v>355421</v>
      </c>
      <c r="K1878" s="4">
        <v>0</v>
      </c>
    </row>
    <row r="1879" spans="1:11" x14ac:dyDescent="0.35">
      <c r="A1879" t="s">
        <v>1928</v>
      </c>
      <c r="B1879" t="s">
        <v>2137</v>
      </c>
      <c r="C1879" t="s">
        <v>1860</v>
      </c>
      <c r="E1879" s="4">
        <v>217406</v>
      </c>
      <c r="H1879" s="4">
        <v>108703</v>
      </c>
      <c r="I1879" s="4">
        <v>326109</v>
      </c>
      <c r="J1879">
        <v>217406</v>
      </c>
      <c r="K1879" s="4">
        <v>0</v>
      </c>
    </row>
    <row r="1880" spans="1:11" x14ac:dyDescent="0.35">
      <c r="A1880" t="s">
        <v>1928</v>
      </c>
      <c r="B1880" t="s">
        <v>2138</v>
      </c>
      <c r="C1880" t="s">
        <v>1861</v>
      </c>
      <c r="D1880" s="4">
        <v>91406</v>
      </c>
      <c r="I1880" s="4">
        <v>91406</v>
      </c>
      <c r="J1880" s="4">
        <v>91406</v>
      </c>
      <c r="K1880" s="4">
        <v>91406</v>
      </c>
    </row>
    <row r="1881" spans="1:11" x14ac:dyDescent="0.35">
      <c r="A1881" t="s">
        <v>1928</v>
      </c>
      <c r="B1881" t="s">
        <v>2139</v>
      </c>
      <c r="C1881" t="s">
        <v>1862</v>
      </c>
      <c r="E1881" s="4">
        <v>256393</v>
      </c>
      <c r="I1881" s="4">
        <v>256393</v>
      </c>
      <c r="J1881">
        <v>256393</v>
      </c>
      <c r="K1881" s="4">
        <v>0</v>
      </c>
    </row>
    <row r="1882" spans="1:11" x14ac:dyDescent="0.35">
      <c r="A1882" t="s">
        <v>1928</v>
      </c>
      <c r="B1882" t="s">
        <v>2141</v>
      </c>
      <c r="D1882" s="4">
        <v>777214</v>
      </c>
      <c r="E1882" s="4">
        <v>877654</v>
      </c>
      <c r="F1882" s="4">
        <v>404584</v>
      </c>
      <c r="G1882" s="4">
        <v>56114</v>
      </c>
      <c r="H1882" s="4">
        <v>183703</v>
      </c>
      <c r="I1882" s="4">
        <v>2299269</v>
      </c>
      <c r="J1882" s="4">
        <v>1654868</v>
      </c>
      <c r="K1882" s="4">
        <v>777214</v>
      </c>
    </row>
    <row r="1883" spans="1:11" x14ac:dyDescent="0.35">
      <c r="A1883" t="s">
        <v>1928</v>
      </c>
      <c r="B1883" t="s">
        <v>2142</v>
      </c>
      <c r="C1883" t="s">
        <v>1864</v>
      </c>
      <c r="E1883" s="4">
        <v>11158</v>
      </c>
      <c r="I1883" s="4">
        <v>11158</v>
      </c>
      <c r="J1883">
        <v>11158</v>
      </c>
      <c r="K1883" s="4">
        <v>0</v>
      </c>
    </row>
    <row r="1884" spans="1:11" x14ac:dyDescent="0.35">
      <c r="A1884" t="s">
        <v>1928</v>
      </c>
      <c r="B1884" t="s">
        <v>2143</v>
      </c>
      <c r="C1884" t="s">
        <v>1865</v>
      </c>
      <c r="H1884" s="4">
        <v>460805</v>
      </c>
      <c r="I1884" s="4">
        <v>460805</v>
      </c>
      <c r="J1884">
        <v>0</v>
      </c>
      <c r="K1884" s="4">
        <v>0</v>
      </c>
    </row>
    <row r="1885" spans="1:11" x14ac:dyDescent="0.35">
      <c r="A1885" t="s">
        <v>1928</v>
      </c>
      <c r="B1885" t="s">
        <v>2144</v>
      </c>
      <c r="C1885" t="s">
        <v>1866</v>
      </c>
      <c r="I1885" s="4">
        <v>0</v>
      </c>
      <c r="J1885">
        <v>0</v>
      </c>
      <c r="K1885" s="4">
        <v>0</v>
      </c>
    </row>
    <row r="1886" spans="1:11" x14ac:dyDescent="0.35">
      <c r="A1886" t="s">
        <v>1928</v>
      </c>
      <c r="B1886" t="s">
        <v>2145</v>
      </c>
      <c r="C1886" t="s">
        <v>1867</v>
      </c>
      <c r="E1886" s="4">
        <v>9000</v>
      </c>
      <c r="G1886" s="4">
        <v>87440</v>
      </c>
      <c r="H1886" s="4">
        <v>246474</v>
      </c>
      <c r="I1886" s="4">
        <v>342914</v>
      </c>
      <c r="J1886">
        <v>9000</v>
      </c>
      <c r="K1886" s="4">
        <v>0</v>
      </c>
    </row>
    <row r="1887" spans="1:11" x14ac:dyDescent="0.35">
      <c r="A1887" t="s">
        <v>1928</v>
      </c>
      <c r="B1887" t="s">
        <v>2146</v>
      </c>
      <c r="C1887" t="s">
        <v>1868</v>
      </c>
      <c r="F1887" s="4">
        <v>15778</v>
      </c>
      <c r="H1887" s="4">
        <v>432650</v>
      </c>
      <c r="I1887" s="4">
        <v>448428</v>
      </c>
      <c r="J1887">
        <v>0</v>
      </c>
      <c r="K1887" s="4">
        <v>0</v>
      </c>
    </row>
    <row r="1888" spans="1:11" x14ac:dyDescent="0.35">
      <c r="A1888" t="s">
        <v>1928</v>
      </c>
      <c r="B1888" t="s">
        <v>2147</v>
      </c>
      <c r="C1888" t="s">
        <v>1869</v>
      </c>
      <c r="H1888" s="4">
        <v>182400</v>
      </c>
      <c r="I1888" s="4">
        <v>182400</v>
      </c>
      <c r="J1888">
        <v>0</v>
      </c>
      <c r="K1888" s="4">
        <v>0</v>
      </c>
    </row>
    <row r="1889" spans="1:11" x14ac:dyDescent="0.35">
      <c r="A1889" t="s">
        <v>1928</v>
      </c>
      <c r="B1889" t="s">
        <v>2148</v>
      </c>
      <c r="C1889" t="s">
        <v>1870</v>
      </c>
      <c r="D1889" s="4">
        <v>3672</v>
      </c>
      <c r="E1889" s="4">
        <v>9755</v>
      </c>
      <c r="H1889" s="4">
        <v>1074356</v>
      </c>
      <c r="I1889" s="4">
        <v>1087783</v>
      </c>
      <c r="J1889" s="4">
        <v>13427</v>
      </c>
      <c r="K1889" s="4">
        <v>3672</v>
      </c>
    </row>
    <row r="1890" spans="1:11" x14ac:dyDescent="0.35">
      <c r="A1890" t="s">
        <v>1928</v>
      </c>
      <c r="B1890" t="s">
        <v>2149</v>
      </c>
      <c r="C1890" t="s">
        <v>1871</v>
      </c>
      <c r="D1890" s="4">
        <v>10197</v>
      </c>
      <c r="F1890" s="4">
        <v>6450000</v>
      </c>
      <c r="G1890" s="4">
        <v>46949</v>
      </c>
      <c r="H1890" s="4">
        <v>202981</v>
      </c>
      <c r="I1890" s="4">
        <v>6710127</v>
      </c>
      <c r="J1890" s="4">
        <v>10197</v>
      </c>
      <c r="K1890" s="4">
        <v>10197</v>
      </c>
    </row>
    <row r="1891" spans="1:11" x14ac:dyDescent="0.35">
      <c r="A1891" t="s">
        <v>1928</v>
      </c>
      <c r="B1891" t="s">
        <v>2150</v>
      </c>
      <c r="C1891" t="s">
        <v>1872</v>
      </c>
      <c r="D1891" s="4">
        <v>49000</v>
      </c>
      <c r="I1891" s="4">
        <v>49000</v>
      </c>
      <c r="J1891" s="4">
        <v>49000</v>
      </c>
      <c r="K1891" s="4">
        <v>49000</v>
      </c>
    </row>
    <row r="1892" spans="1:11" x14ac:dyDescent="0.35">
      <c r="A1892" t="s">
        <v>1928</v>
      </c>
      <c r="B1892" t="s">
        <v>2153</v>
      </c>
      <c r="C1892" t="s">
        <v>1875</v>
      </c>
      <c r="H1892" s="4">
        <v>5812</v>
      </c>
      <c r="I1892" s="4">
        <v>5812</v>
      </c>
      <c r="J1892">
        <v>0</v>
      </c>
      <c r="K1892" s="4">
        <v>0</v>
      </c>
    </row>
    <row r="1893" spans="1:11" x14ac:dyDescent="0.35">
      <c r="A1893" t="s">
        <v>1928</v>
      </c>
      <c r="B1893" t="s">
        <v>2154</v>
      </c>
      <c r="C1893" t="s">
        <v>1876</v>
      </c>
      <c r="H1893" s="4">
        <v>0</v>
      </c>
      <c r="I1893" s="4">
        <v>0</v>
      </c>
      <c r="J1893">
        <v>0</v>
      </c>
      <c r="K1893" s="4">
        <v>0</v>
      </c>
    </row>
    <row r="1894" spans="1:11" x14ac:dyDescent="0.35">
      <c r="A1894" t="s">
        <v>1928</v>
      </c>
      <c r="B1894" t="s">
        <v>2156</v>
      </c>
      <c r="D1894" s="4">
        <v>62869</v>
      </c>
      <c r="E1894" s="4">
        <v>29913</v>
      </c>
      <c r="F1894" s="4">
        <v>6465778</v>
      </c>
      <c r="G1894" s="4">
        <v>134390</v>
      </c>
      <c r="H1894" s="4">
        <v>2605479</v>
      </c>
      <c r="I1894" s="4">
        <v>9298428</v>
      </c>
      <c r="J1894" s="4">
        <v>92782</v>
      </c>
      <c r="K1894" s="4">
        <v>62869</v>
      </c>
    </row>
    <row r="1895" spans="1:11" x14ac:dyDescent="0.35">
      <c r="A1895" t="s">
        <v>1928</v>
      </c>
      <c r="B1895" t="s">
        <v>2157</v>
      </c>
      <c r="C1895" t="s">
        <v>1879</v>
      </c>
      <c r="D1895" s="4">
        <v>70282</v>
      </c>
      <c r="I1895" s="4">
        <v>70282</v>
      </c>
      <c r="J1895" s="4">
        <v>70282</v>
      </c>
      <c r="K1895" s="4">
        <v>70282</v>
      </c>
    </row>
    <row r="1896" spans="1:11" x14ac:dyDescent="0.35">
      <c r="A1896" t="s">
        <v>1928</v>
      </c>
      <c r="B1896" t="s">
        <v>2159</v>
      </c>
      <c r="C1896" t="s">
        <v>1881</v>
      </c>
      <c r="D1896" s="4">
        <v>726810</v>
      </c>
      <c r="I1896" s="4">
        <v>726810</v>
      </c>
      <c r="J1896" s="4">
        <v>726810</v>
      </c>
      <c r="K1896" s="4">
        <v>726810</v>
      </c>
    </row>
    <row r="1897" spans="1:11" x14ac:dyDescent="0.35">
      <c r="A1897" t="s">
        <v>1928</v>
      </c>
      <c r="B1897" t="s">
        <v>2162</v>
      </c>
      <c r="C1897" t="s">
        <v>1884</v>
      </c>
      <c r="D1897" s="4">
        <v>23328</v>
      </c>
      <c r="I1897" s="4">
        <v>23328</v>
      </c>
      <c r="J1897" s="4">
        <v>23328</v>
      </c>
      <c r="K1897" s="4">
        <v>23328</v>
      </c>
    </row>
    <row r="1898" spans="1:11" x14ac:dyDescent="0.35">
      <c r="A1898" t="s">
        <v>1928</v>
      </c>
      <c r="B1898" t="s">
        <v>2163</v>
      </c>
      <c r="D1898" s="4">
        <v>820420</v>
      </c>
      <c r="I1898" s="4">
        <v>820420</v>
      </c>
      <c r="J1898" s="4">
        <v>820420</v>
      </c>
      <c r="K1898" s="4">
        <v>820420</v>
      </c>
    </row>
    <row r="1899" spans="1:11" x14ac:dyDescent="0.35">
      <c r="A1899" t="s">
        <v>1928</v>
      </c>
      <c r="B1899" t="s">
        <v>2166</v>
      </c>
      <c r="C1899" t="s">
        <v>1888</v>
      </c>
      <c r="H1899" s="4">
        <v>144000</v>
      </c>
      <c r="I1899" s="4">
        <v>144000</v>
      </c>
      <c r="J1899">
        <v>0</v>
      </c>
      <c r="K1899" s="4">
        <v>0</v>
      </c>
    </row>
    <row r="1900" spans="1:11" x14ac:dyDescent="0.35">
      <c r="A1900" t="s">
        <v>1928</v>
      </c>
      <c r="B1900" t="s">
        <v>2180</v>
      </c>
      <c r="C1900" t="s">
        <v>1901</v>
      </c>
      <c r="H1900" s="4">
        <v>22500</v>
      </c>
      <c r="I1900" s="4">
        <v>22500</v>
      </c>
      <c r="J1900">
        <v>0</v>
      </c>
      <c r="K1900" s="4">
        <v>0</v>
      </c>
    </row>
    <row r="1901" spans="1:11" x14ac:dyDescent="0.35">
      <c r="A1901" t="s">
        <v>1928</v>
      </c>
      <c r="B1901" t="s">
        <v>2167</v>
      </c>
      <c r="C1901" t="s">
        <v>1889</v>
      </c>
      <c r="H1901" s="4">
        <v>157500</v>
      </c>
      <c r="I1901" s="4">
        <v>157500</v>
      </c>
      <c r="J1901">
        <v>0</v>
      </c>
      <c r="K1901" s="4">
        <v>0</v>
      </c>
    </row>
    <row r="1902" spans="1:11" x14ac:dyDescent="0.35">
      <c r="A1902" t="s">
        <v>1928</v>
      </c>
      <c r="B1902" t="s">
        <v>2168</v>
      </c>
      <c r="C1902" t="s">
        <v>1890</v>
      </c>
      <c r="H1902" s="4">
        <v>22500</v>
      </c>
      <c r="I1902" s="4">
        <v>22500</v>
      </c>
      <c r="J1902">
        <v>0</v>
      </c>
      <c r="K1902" s="4">
        <v>0</v>
      </c>
    </row>
    <row r="1903" spans="1:11" x14ac:dyDescent="0.35">
      <c r="A1903" t="s">
        <v>1928</v>
      </c>
      <c r="B1903" t="s">
        <v>2181</v>
      </c>
      <c r="C1903" t="s">
        <v>1902</v>
      </c>
      <c r="H1903" s="4">
        <v>45000</v>
      </c>
      <c r="I1903" s="4">
        <v>45000</v>
      </c>
      <c r="J1903">
        <v>0</v>
      </c>
      <c r="K1903" s="4">
        <v>0</v>
      </c>
    </row>
    <row r="1904" spans="1:11" x14ac:dyDescent="0.35">
      <c r="A1904" t="s">
        <v>1928</v>
      </c>
      <c r="B1904" t="s">
        <v>2169</v>
      </c>
      <c r="H1904" s="4">
        <v>391500</v>
      </c>
      <c r="I1904" s="4">
        <v>391500</v>
      </c>
      <c r="J1904">
        <v>0</v>
      </c>
      <c r="K1904" s="4">
        <v>0</v>
      </c>
    </row>
    <row r="1905" spans="1:11" x14ac:dyDescent="0.35">
      <c r="A1905" t="s">
        <v>1928</v>
      </c>
      <c r="B1905" t="s">
        <v>2170</v>
      </c>
      <c r="D1905" s="4">
        <v>16993663</v>
      </c>
      <c r="E1905" s="4">
        <v>2167568</v>
      </c>
      <c r="F1905" s="4">
        <v>11325437</v>
      </c>
      <c r="G1905" s="4">
        <v>190504</v>
      </c>
      <c r="H1905" s="4">
        <v>3218482</v>
      </c>
      <c r="I1905" s="4">
        <v>33895654</v>
      </c>
      <c r="J1905" s="4">
        <f>SUM(D1905,E1905)</f>
        <v>19161231</v>
      </c>
      <c r="K1905" s="4">
        <v>16993663</v>
      </c>
    </row>
    <row r="1906" spans="1:11" x14ac:dyDescent="0.35">
      <c r="A1906" t="s">
        <v>1929</v>
      </c>
      <c r="B1906" t="s">
        <v>2118</v>
      </c>
      <c r="C1906" t="s">
        <v>1843</v>
      </c>
      <c r="D1906" s="4">
        <v>2331798</v>
      </c>
      <c r="F1906" s="4">
        <v>1223600</v>
      </c>
      <c r="I1906" s="4">
        <v>3555398</v>
      </c>
      <c r="J1906" s="4">
        <v>2331798</v>
      </c>
      <c r="K1906" s="4">
        <v>2331798</v>
      </c>
    </row>
    <row r="1907" spans="1:11" x14ac:dyDescent="0.35">
      <c r="A1907" t="s">
        <v>1929</v>
      </c>
      <c r="B1907" t="s">
        <v>2119</v>
      </c>
      <c r="C1907" t="s">
        <v>1844</v>
      </c>
      <c r="D1907" s="4">
        <v>344310</v>
      </c>
      <c r="H1907" s="4">
        <v>18900</v>
      </c>
      <c r="I1907" s="4">
        <v>363210</v>
      </c>
      <c r="J1907" s="4">
        <v>344310</v>
      </c>
      <c r="K1907" s="4">
        <v>344310</v>
      </c>
    </row>
    <row r="1908" spans="1:11" x14ac:dyDescent="0.35">
      <c r="A1908" t="s">
        <v>1929</v>
      </c>
      <c r="B1908" t="s">
        <v>2120</v>
      </c>
      <c r="C1908" t="s">
        <v>1845</v>
      </c>
      <c r="D1908" s="4">
        <v>293851</v>
      </c>
      <c r="I1908" s="4">
        <v>293851</v>
      </c>
      <c r="J1908" s="4">
        <v>293851</v>
      </c>
      <c r="K1908" s="4">
        <v>293851</v>
      </c>
    </row>
    <row r="1909" spans="1:11" x14ac:dyDescent="0.35">
      <c r="A1909" t="s">
        <v>1929</v>
      </c>
      <c r="B1909" t="s">
        <v>2121</v>
      </c>
      <c r="D1909" s="4">
        <v>2969958</v>
      </c>
      <c r="F1909" s="4">
        <v>1223600</v>
      </c>
      <c r="H1909" s="4">
        <v>18900</v>
      </c>
      <c r="I1909" s="4">
        <v>4212458</v>
      </c>
      <c r="J1909" s="4">
        <v>2969958</v>
      </c>
      <c r="K1909" s="4">
        <v>2969958</v>
      </c>
    </row>
    <row r="1910" spans="1:11" x14ac:dyDescent="0.35">
      <c r="A1910" t="s">
        <v>1929</v>
      </c>
      <c r="B1910" t="s">
        <v>2122</v>
      </c>
      <c r="C1910" t="s">
        <v>1846</v>
      </c>
      <c r="D1910" s="4">
        <v>3971154</v>
      </c>
      <c r="I1910" s="4">
        <v>3971154</v>
      </c>
      <c r="J1910" s="4">
        <v>3971154</v>
      </c>
      <c r="K1910" s="4">
        <v>3971154</v>
      </c>
    </row>
    <row r="1911" spans="1:11" x14ac:dyDescent="0.35">
      <c r="A1911" t="s">
        <v>1929</v>
      </c>
      <c r="B1911" t="s">
        <v>2123</v>
      </c>
      <c r="C1911" t="s">
        <v>1847</v>
      </c>
      <c r="D1911" s="4">
        <v>703585</v>
      </c>
      <c r="F1911" s="4">
        <v>67568</v>
      </c>
      <c r="I1911" s="4">
        <v>771152</v>
      </c>
      <c r="J1911" s="4">
        <v>703585</v>
      </c>
      <c r="K1911" s="4">
        <v>703585</v>
      </c>
    </row>
    <row r="1912" spans="1:11" x14ac:dyDescent="0.35">
      <c r="A1912" t="s">
        <v>1929</v>
      </c>
      <c r="B1912" t="s">
        <v>2124</v>
      </c>
      <c r="C1912" t="s">
        <v>1848</v>
      </c>
      <c r="D1912" s="4">
        <v>31991</v>
      </c>
      <c r="I1912" s="4">
        <v>31991</v>
      </c>
      <c r="J1912" s="4">
        <v>31991</v>
      </c>
      <c r="K1912" s="4">
        <v>31991</v>
      </c>
    </row>
    <row r="1913" spans="1:11" x14ac:dyDescent="0.35">
      <c r="A1913" t="s">
        <v>1929</v>
      </c>
      <c r="B1913" t="s">
        <v>2125</v>
      </c>
      <c r="D1913" s="4">
        <v>4706729</v>
      </c>
      <c r="F1913" s="4">
        <v>67568</v>
      </c>
      <c r="I1913" s="4">
        <v>4774297</v>
      </c>
      <c r="J1913" s="4">
        <v>4706729</v>
      </c>
      <c r="K1913" s="4">
        <v>4706729</v>
      </c>
    </row>
    <row r="1914" spans="1:11" x14ac:dyDescent="0.35">
      <c r="A1914" t="s">
        <v>1929</v>
      </c>
      <c r="B1914" t="s">
        <v>2128</v>
      </c>
      <c r="C1914" t="s">
        <v>1851</v>
      </c>
      <c r="D1914" s="4">
        <v>19587</v>
      </c>
      <c r="I1914" s="4">
        <v>19587</v>
      </c>
      <c r="J1914" s="4">
        <v>19587</v>
      </c>
      <c r="K1914" s="4">
        <v>19587</v>
      </c>
    </row>
    <row r="1915" spans="1:11" x14ac:dyDescent="0.35">
      <c r="A1915" t="s">
        <v>1929</v>
      </c>
      <c r="B1915" t="s">
        <v>2182</v>
      </c>
      <c r="C1915" t="s">
        <v>1903</v>
      </c>
      <c r="D1915" s="4">
        <v>4508</v>
      </c>
      <c r="I1915" s="4">
        <v>4508</v>
      </c>
      <c r="J1915" s="4">
        <v>4508</v>
      </c>
      <c r="K1915" s="4">
        <v>4508</v>
      </c>
    </row>
    <row r="1916" spans="1:11" x14ac:dyDescent="0.35">
      <c r="A1916" t="s">
        <v>1929</v>
      </c>
      <c r="B1916" t="s">
        <v>2131</v>
      </c>
      <c r="C1916" t="s">
        <v>1854</v>
      </c>
      <c r="D1916" s="4">
        <v>208472</v>
      </c>
      <c r="I1916" s="4">
        <v>208472</v>
      </c>
      <c r="J1916" s="4">
        <v>208472</v>
      </c>
      <c r="K1916" s="4">
        <v>208472</v>
      </c>
    </row>
    <row r="1917" spans="1:11" x14ac:dyDescent="0.35">
      <c r="A1917" t="s">
        <v>1929</v>
      </c>
      <c r="B1917" t="s">
        <v>2132</v>
      </c>
      <c r="C1917" t="s">
        <v>1855</v>
      </c>
      <c r="D1917" s="4">
        <v>7604</v>
      </c>
      <c r="F1917" s="4">
        <v>56374</v>
      </c>
      <c r="I1917" s="4">
        <v>63977</v>
      </c>
      <c r="J1917" s="4">
        <v>7604</v>
      </c>
      <c r="K1917" s="4">
        <v>7604</v>
      </c>
    </row>
    <row r="1918" spans="1:11" x14ac:dyDescent="0.35">
      <c r="A1918" t="s">
        <v>1929</v>
      </c>
      <c r="B1918" t="s">
        <v>2133</v>
      </c>
      <c r="C1918" t="s">
        <v>1856</v>
      </c>
      <c r="I1918" s="4">
        <v>0</v>
      </c>
      <c r="J1918">
        <v>0</v>
      </c>
      <c r="K1918" s="4">
        <v>0</v>
      </c>
    </row>
    <row r="1919" spans="1:11" x14ac:dyDescent="0.35">
      <c r="A1919" t="s">
        <v>1929</v>
      </c>
      <c r="B1919" t="s">
        <v>2134</v>
      </c>
      <c r="C1919" t="s">
        <v>1857</v>
      </c>
      <c r="D1919" s="4">
        <v>2037</v>
      </c>
      <c r="I1919" s="4">
        <v>2037</v>
      </c>
      <c r="J1919" s="4">
        <v>2037</v>
      </c>
      <c r="K1919" s="4">
        <v>2037</v>
      </c>
    </row>
    <row r="1920" spans="1:11" x14ac:dyDescent="0.35">
      <c r="A1920" t="s">
        <v>1929</v>
      </c>
      <c r="B1920" t="s">
        <v>2135</v>
      </c>
      <c r="C1920" t="s">
        <v>1858</v>
      </c>
      <c r="D1920" s="4">
        <v>4022</v>
      </c>
      <c r="E1920" s="4">
        <v>12066</v>
      </c>
      <c r="I1920" s="4">
        <v>16088</v>
      </c>
      <c r="J1920" s="4">
        <v>16088</v>
      </c>
      <c r="K1920" s="4">
        <v>4022</v>
      </c>
    </row>
    <row r="1921" spans="1:11" x14ac:dyDescent="0.35">
      <c r="A1921" t="s">
        <v>1929</v>
      </c>
      <c r="B1921" t="s">
        <v>2136</v>
      </c>
      <c r="C1921" t="s">
        <v>1859</v>
      </c>
      <c r="H1921" s="4">
        <v>100000</v>
      </c>
      <c r="I1921" s="4">
        <v>100000</v>
      </c>
      <c r="J1921">
        <v>0</v>
      </c>
      <c r="K1921" s="4">
        <v>0</v>
      </c>
    </row>
    <row r="1922" spans="1:11" x14ac:dyDescent="0.35">
      <c r="A1922" t="s">
        <v>1929</v>
      </c>
      <c r="B1922" t="s">
        <v>2137</v>
      </c>
      <c r="C1922" t="s">
        <v>1860</v>
      </c>
      <c r="D1922" s="4">
        <v>108703</v>
      </c>
      <c r="I1922" s="4">
        <v>108703</v>
      </c>
      <c r="J1922" s="4">
        <v>108703</v>
      </c>
      <c r="K1922" s="4">
        <v>108703</v>
      </c>
    </row>
    <row r="1923" spans="1:11" x14ac:dyDescent="0.35">
      <c r="A1923" t="s">
        <v>1929</v>
      </c>
      <c r="B1923" t="s">
        <v>2138</v>
      </c>
      <c r="C1923" t="s">
        <v>1861</v>
      </c>
      <c r="D1923" s="4">
        <v>11426</v>
      </c>
      <c r="I1923" s="4">
        <v>11426</v>
      </c>
      <c r="J1923" s="4">
        <v>11426</v>
      </c>
      <c r="K1923" s="4">
        <v>11426</v>
      </c>
    </row>
    <row r="1924" spans="1:11" x14ac:dyDescent="0.35">
      <c r="A1924" t="s">
        <v>1929</v>
      </c>
      <c r="B1924" t="s">
        <v>2139</v>
      </c>
      <c r="C1924" t="s">
        <v>1862</v>
      </c>
      <c r="D1924" s="4">
        <v>85464</v>
      </c>
      <c r="I1924" s="4">
        <v>85464</v>
      </c>
      <c r="J1924" s="4">
        <v>85464</v>
      </c>
      <c r="K1924" s="4">
        <v>85464</v>
      </c>
    </row>
    <row r="1925" spans="1:11" x14ac:dyDescent="0.35">
      <c r="A1925" t="s">
        <v>1929</v>
      </c>
      <c r="B1925" t="s">
        <v>2141</v>
      </c>
      <c r="D1925" s="4">
        <v>451822</v>
      </c>
      <c r="E1925" s="4">
        <v>12066</v>
      </c>
      <c r="F1925" s="4">
        <v>56374</v>
      </c>
      <c r="H1925" s="4">
        <v>100000</v>
      </c>
      <c r="I1925" s="4">
        <v>620262</v>
      </c>
      <c r="J1925" s="4">
        <v>463888</v>
      </c>
      <c r="K1925" s="4">
        <v>451822</v>
      </c>
    </row>
    <row r="1926" spans="1:11" x14ac:dyDescent="0.35">
      <c r="A1926" t="s">
        <v>1929</v>
      </c>
      <c r="B1926" t="s">
        <v>2144</v>
      </c>
      <c r="C1926" t="s">
        <v>1866</v>
      </c>
      <c r="I1926" s="4">
        <v>0</v>
      </c>
      <c r="J1926">
        <v>0</v>
      </c>
      <c r="K1926" s="4">
        <v>0</v>
      </c>
    </row>
    <row r="1927" spans="1:11" x14ac:dyDescent="0.35">
      <c r="A1927" t="s">
        <v>1929</v>
      </c>
      <c r="B1927" t="s">
        <v>2145</v>
      </c>
      <c r="C1927" t="s">
        <v>1867</v>
      </c>
      <c r="D1927" s="4">
        <v>4197</v>
      </c>
      <c r="E1927" s="4">
        <v>48220</v>
      </c>
      <c r="H1927" s="4">
        <v>279861</v>
      </c>
      <c r="I1927" s="4">
        <v>332278</v>
      </c>
      <c r="J1927" s="4">
        <v>52417</v>
      </c>
      <c r="K1927" s="4">
        <v>4197</v>
      </c>
    </row>
    <row r="1928" spans="1:11" x14ac:dyDescent="0.35">
      <c r="A1928" t="s">
        <v>1929</v>
      </c>
      <c r="B1928" t="s">
        <v>2146</v>
      </c>
      <c r="C1928" t="s">
        <v>1868</v>
      </c>
      <c r="F1928" s="4">
        <v>5259</v>
      </c>
      <c r="H1928" s="4">
        <v>221362</v>
      </c>
      <c r="I1928" s="4">
        <v>226621</v>
      </c>
      <c r="J1928">
        <v>0</v>
      </c>
      <c r="K1928" s="4">
        <v>0</v>
      </c>
    </row>
    <row r="1929" spans="1:11" x14ac:dyDescent="0.35">
      <c r="A1929" t="s">
        <v>1929</v>
      </c>
      <c r="B1929" t="s">
        <v>2147</v>
      </c>
      <c r="C1929" t="s">
        <v>1869</v>
      </c>
      <c r="H1929" s="4">
        <v>96000</v>
      </c>
      <c r="I1929" s="4">
        <v>96000</v>
      </c>
      <c r="J1929">
        <v>0</v>
      </c>
      <c r="K1929" s="4">
        <v>0</v>
      </c>
    </row>
    <row r="1930" spans="1:11" x14ac:dyDescent="0.35">
      <c r="A1930" t="s">
        <v>1929</v>
      </c>
      <c r="B1930" t="s">
        <v>2148</v>
      </c>
      <c r="C1930" t="s">
        <v>1870</v>
      </c>
      <c r="E1930" s="4">
        <v>2660</v>
      </c>
      <c r="H1930" s="4">
        <v>496080</v>
      </c>
      <c r="I1930" s="4">
        <v>498740</v>
      </c>
      <c r="J1930">
        <v>2660</v>
      </c>
      <c r="K1930" s="4">
        <v>0</v>
      </c>
    </row>
    <row r="1931" spans="1:11" x14ac:dyDescent="0.35">
      <c r="A1931" t="s">
        <v>1929</v>
      </c>
      <c r="B1931" t="s">
        <v>2149</v>
      </c>
      <c r="C1931" t="s">
        <v>1871</v>
      </c>
      <c r="D1931" s="4">
        <v>73845</v>
      </c>
      <c r="F1931" s="4">
        <v>2150000</v>
      </c>
      <c r="G1931" s="4">
        <v>20465</v>
      </c>
      <c r="H1931" s="4">
        <v>73845</v>
      </c>
      <c r="I1931" s="4">
        <v>2318156</v>
      </c>
      <c r="J1931" s="4">
        <v>73845</v>
      </c>
      <c r="K1931" s="4">
        <v>73845</v>
      </c>
    </row>
    <row r="1932" spans="1:11" x14ac:dyDescent="0.35">
      <c r="A1932" t="s">
        <v>1929</v>
      </c>
      <c r="B1932" t="s">
        <v>2150</v>
      </c>
      <c r="C1932" t="s">
        <v>1872</v>
      </c>
      <c r="D1932" s="4">
        <v>147000</v>
      </c>
      <c r="I1932" s="4">
        <v>147000</v>
      </c>
      <c r="J1932" s="4">
        <v>147000</v>
      </c>
      <c r="K1932" s="4">
        <v>147000</v>
      </c>
    </row>
    <row r="1933" spans="1:11" x14ac:dyDescent="0.35">
      <c r="A1933" t="s">
        <v>1929</v>
      </c>
      <c r="B1933" t="s">
        <v>2153</v>
      </c>
      <c r="C1933" t="s">
        <v>1875</v>
      </c>
      <c r="H1933" s="4">
        <v>23248</v>
      </c>
      <c r="I1933" s="4">
        <v>23248</v>
      </c>
      <c r="J1933">
        <v>0</v>
      </c>
      <c r="K1933" s="4">
        <v>0</v>
      </c>
    </row>
    <row r="1934" spans="1:11" x14ac:dyDescent="0.35">
      <c r="A1934" t="s">
        <v>1929</v>
      </c>
      <c r="B1934" t="s">
        <v>2154</v>
      </c>
      <c r="C1934" t="s">
        <v>1876</v>
      </c>
      <c r="H1934" s="4">
        <v>33600</v>
      </c>
      <c r="I1934" s="4">
        <v>33600</v>
      </c>
      <c r="J1934">
        <v>0</v>
      </c>
      <c r="K1934" s="4">
        <v>0</v>
      </c>
    </row>
    <row r="1935" spans="1:11" x14ac:dyDescent="0.35">
      <c r="A1935" t="s">
        <v>1929</v>
      </c>
      <c r="B1935" t="s">
        <v>2156</v>
      </c>
      <c r="D1935" s="4">
        <v>225042</v>
      </c>
      <c r="E1935" s="4">
        <v>50880</v>
      </c>
      <c r="F1935" s="4">
        <v>2155259</v>
      </c>
      <c r="G1935" s="4">
        <v>20465</v>
      </c>
      <c r="H1935" s="4">
        <v>1223996</v>
      </c>
      <c r="I1935" s="4">
        <v>3675644</v>
      </c>
      <c r="J1935" s="4">
        <v>275922</v>
      </c>
      <c r="K1935" s="4">
        <v>225042</v>
      </c>
    </row>
    <row r="1936" spans="1:11" x14ac:dyDescent="0.35">
      <c r="A1936" t="s">
        <v>1929</v>
      </c>
      <c r="B1936" t="s">
        <v>2157</v>
      </c>
      <c r="C1936" t="s">
        <v>1879</v>
      </c>
      <c r="D1936" s="4">
        <v>71057</v>
      </c>
      <c r="I1936" s="4">
        <v>71057</v>
      </c>
      <c r="J1936" s="4">
        <v>71057</v>
      </c>
      <c r="K1936" s="4">
        <v>71057</v>
      </c>
    </row>
    <row r="1937" spans="1:11" x14ac:dyDescent="0.35">
      <c r="A1937" t="s">
        <v>1929</v>
      </c>
      <c r="B1937" t="s">
        <v>2159</v>
      </c>
      <c r="C1937" t="s">
        <v>1881</v>
      </c>
      <c r="D1937" s="4">
        <v>349428</v>
      </c>
      <c r="I1937" s="4">
        <v>349428</v>
      </c>
      <c r="J1937" s="4">
        <v>349428</v>
      </c>
      <c r="K1937" s="4">
        <v>349428</v>
      </c>
    </row>
    <row r="1938" spans="1:11" x14ac:dyDescent="0.35">
      <c r="A1938" t="s">
        <v>1929</v>
      </c>
      <c r="B1938" t="s">
        <v>2162</v>
      </c>
      <c r="C1938" t="s">
        <v>1884</v>
      </c>
      <c r="D1938" s="4">
        <v>2333</v>
      </c>
      <c r="I1938" s="4">
        <v>2333</v>
      </c>
      <c r="J1938" s="4">
        <v>2333</v>
      </c>
      <c r="K1938" s="4">
        <v>2333</v>
      </c>
    </row>
    <row r="1939" spans="1:11" x14ac:dyDescent="0.35">
      <c r="A1939" t="s">
        <v>1929</v>
      </c>
      <c r="B1939" t="s">
        <v>2163</v>
      </c>
      <c r="D1939" s="4">
        <v>422818</v>
      </c>
      <c r="I1939" s="4">
        <v>422818</v>
      </c>
      <c r="J1939" s="4">
        <v>422818</v>
      </c>
      <c r="K1939" s="4">
        <v>422818</v>
      </c>
    </row>
    <row r="1940" spans="1:11" x14ac:dyDescent="0.35">
      <c r="A1940" t="s">
        <v>1929</v>
      </c>
      <c r="B1940" t="s">
        <v>2166</v>
      </c>
      <c r="C1940" t="s">
        <v>1888</v>
      </c>
      <c r="H1940" s="4">
        <v>192000</v>
      </c>
      <c r="I1940" s="4">
        <v>192000</v>
      </c>
      <c r="J1940">
        <v>0</v>
      </c>
      <c r="K1940" s="4">
        <v>0</v>
      </c>
    </row>
    <row r="1941" spans="1:11" x14ac:dyDescent="0.35">
      <c r="A1941" t="s">
        <v>1929</v>
      </c>
      <c r="B1941" t="s">
        <v>2167</v>
      </c>
      <c r="C1941" t="s">
        <v>1889</v>
      </c>
      <c r="H1941" s="4">
        <v>105000</v>
      </c>
      <c r="I1941" s="4">
        <v>105000</v>
      </c>
      <c r="J1941">
        <v>0</v>
      </c>
      <c r="K1941" s="4">
        <v>0</v>
      </c>
    </row>
    <row r="1942" spans="1:11" x14ac:dyDescent="0.35">
      <c r="A1942" t="s">
        <v>1929</v>
      </c>
      <c r="B1942" t="s">
        <v>2168</v>
      </c>
      <c r="C1942" t="s">
        <v>1890</v>
      </c>
      <c r="H1942" s="4">
        <v>45000</v>
      </c>
      <c r="I1942" s="4">
        <v>45000</v>
      </c>
      <c r="J1942">
        <v>0</v>
      </c>
      <c r="K1942" s="4">
        <v>0</v>
      </c>
    </row>
    <row r="1943" spans="1:11" x14ac:dyDescent="0.35">
      <c r="A1943" t="s">
        <v>1929</v>
      </c>
      <c r="B1943" t="s">
        <v>2169</v>
      </c>
      <c r="H1943" s="4">
        <v>342000</v>
      </c>
      <c r="I1943" s="4">
        <v>342000</v>
      </c>
      <c r="J1943">
        <v>0</v>
      </c>
      <c r="K1943" s="4">
        <v>0</v>
      </c>
    </row>
    <row r="1944" spans="1:11" x14ac:dyDescent="0.35">
      <c r="A1944" t="s">
        <v>1929</v>
      </c>
      <c r="B1944" t="s">
        <v>2170</v>
      </c>
      <c r="D1944" s="4">
        <v>8776370</v>
      </c>
      <c r="E1944" s="4">
        <v>62947</v>
      </c>
      <c r="F1944" s="4">
        <v>3502801</v>
      </c>
      <c r="G1944" s="4">
        <v>20465</v>
      </c>
      <c r="H1944" s="4">
        <v>1684896</v>
      </c>
      <c r="I1944" s="4">
        <v>14047479</v>
      </c>
      <c r="J1944" s="4">
        <f>SUM(D1944,E1944)</f>
        <v>8839317</v>
      </c>
      <c r="K1944" s="4">
        <v>8776370</v>
      </c>
    </row>
    <row r="1945" spans="1:11" x14ac:dyDescent="0.35">
      <c r="A1945" t="s">
        <v>1930</v>
      </c>
      <c r="B1945" t="s">
        <v>2118</v>
      </c>
      <c r="C1945" t="s">
        <v>1843</v>
      </c>
      <c r="D1945" s="4">
        <v>1508169</v>
      </c>
      <c r="F1945" s="4">
        <v>665000</v>
      </c>
      <c r="I1945" s="4">
        <v>2173169</v>
      </c>
      <c r="J1945" s="4">
        <v>1508169</v>
      </c>
      <c r="K1945" s="4">
        <v>1508169</v>
      </c>
    </row>
    <row r="1946" spans="1:11" x14ac:dyDescent="0.35">
      <c r="A1946" t="s">
        <v>1930</v>
      </c>
      <c r="B1946" t="s">
        <v>2119</v>
      </c>
      <c r="C1946" t="s">
        <v>1844</v>
      </c>
      <c r="D1946" s="4">
        <v>75215</v>
      </c>
      <c r="E1946" s="4">
        <v>17733</v>
      </c>
      <c r="H1946" s="4">
        <v>109013</v>
      </c>
      <c r="I1946" s="4">
        <v>201962</v>
      </c>
      <c r="J1946" s="4">
        <v>92948</v>
      </c>
      <c r="K1946" s="4">
        <v>75215</v>
      </c>
    </row>
    <row r="1947" spans="1:11" x14ac:dyDescent="0.35">
      <c r="A1947" t="s">
        <v>1930</v>
      </c>
      <c r="B1947" t="s">
        <v>2120</v>
      </c>
      <c r="C1947" t="s">
        <v>1845</v>
      </c>
      <c r="D1947" s="4">
        <v>240695</v>
      </c>
      <c r="I1947" s="4">
        <v>240695</v>
      </c>
      <c r="J1947" s="4">
        <v>240695</v>
      </c>
      <c r="K1947" s="4">
        <v>240695</v>
      </c>
    </row>
    <row r="1948" spans="1:11" x14ac:dyDescent="0.35">
      <c r="A1948" t="s">
        <v>1930</v>
      </c>
      <c r="B1948" t="s">
        <v>2121</v>
      </c>
      <c r="D1948" s="4">
        <v>1824080</v>
      </c>
      <c r="E1948" s="4">
        <v>17733</v>
      </c>
      <c r="F1948" s="4">
        <v>665000</v>
      </c>
      <c r="H1948" s="4">
        <v>109013</v>
      </c>
      <c r="I1948" s="4">
        <v>2615826</v>
      </c>
      <c r="J1948" s="4">
        <v>1841813</v>
      </c>
      <c r="K1948" s="4">
        <v>1824080</v>
      </c>
    </row>
    <row r="1949" spans="1:11" x14ac:dyDescent="0.35">
      <c r="A1949" t="s">
        <v>1930</v>
      </c>
      <c r="B1949" t="s">
        <v>2122</v>
      </c>
      <c r="C1949" t="s">
        <v>1846</v>
      </c>
      <c r="D1949" s="4">
        <v>2077725</v>
      </c>
      <c r="F1949" s="4">
        <v>1030524</v>
      </c>
      <c r="I1949" s="4">
        <v>3108249</v>
      </c>
      <c r="J1949" s="4">
        <v>2077725</v>
      </c>
      <c r="K1949" s="4">
        <v>2077725</v>
      </c>
    </row>
    <row r="1950" spans="1:11" x14ac:dyDescent="0.35">
      <c r="A1950" t="s">
        <v>1930</v>
      </c>
      <c r="B1950" t="s">
        <v>2123</v>
      </c>
      <c r="C1950" t="s">
        <v>1847</v>
      </c>
      <c r="D1950" s="4">
        <v>812694</v>
      </c>
      <c r="I1950" s="4">
        <v>812694</v>
      </c>
      <c r="J1950" s="4">
        <v>812694</v>
      </c>
      <c r="K1950" s="4">
        <v>812694</v>
      </c>
    </row>
    <row r="1951" spans="1:11" x14ac:dyDescent="0.35">
      <c r="A1951" t="s">
        <v>1930</v>
      </c>
      <c r="B1951" t="s">
        <v>2124</v>
      </c>
      <c r="C1951" t="s">
        <v>1848</v>
      </c>
      <c r="D1951" s="4">
        <v>53058</v>
      </c>
      <c r="I1951" s="4">
        <v>53058</v>
      </c>
      <c r="J1951" s="4">
        <v>53058</v>
      </c>
      <c r="K1951" s="4">
        <v>53058</v>
      </c>
    </row>
    <row r="1952" spans="1:11" x14ac:dyDescent="0.35">
      <c r="A1952" t="s">
        <v>1930</v>
      </c>
      <c r="B1952" t="s">
        <v>2125</v>
      </c>
      <c r="D1952" s="4">
        <v>2943477</v>
      </c>
      <c r="F1952" s="4">
        <v>1030524</v>
      </c>
      <c r="I1952" s="4">
        <v>3974001</v>
      </c>
      <c r="J1952" s="4">
        <v>2943477</v>
      </c>
      <c r="K1952" s="4">
        <v>2943477</v>
      </c>
    </row>
    <row r="1953" spans="1:11" x14ac:dyDescent="0.35">
      <c r="A1953" t="s">
        <v>1930</v>
      </c>
      <c r="B1953" t="s">
        <v>2128</v>
      </c>
      <c r="C1953" t="s">
        <v>1851</v>
      </c>
      <c r="D1953" s="4">
        <v>29381</v>
      </c>
      <c r="I1953" s="4">
        <v>29381</v>
      </c>
      <c r="J1953" s="4">
        <v>29381</v>
      </c>
      <c r="K1953" s="4">
        <v>29381</v>
      </c>
    </row>
    <row r="1954" spans="1:11" x14ac:dyDescent="0.35">
      <c r="A1954" t="s">
        <v>1930</v>
      </c>
      <c r="B1954" t="s">
        <v>2131</v>
      </c>
      <c r="C1954" t="s">
        <v>1854</v>
      </c>
      <c r="D1954" s="4">
        <v>134498</v>
      </c>
      <c r="I1954" s="4">
        <v>134498</v>
      </c>
      <c r="J1954" s="4">
        <v>134498</v>
      </c>
      <c r="K1954" s="4">
        <v>134498</v>
      </c>
    </row>
    <row r="1955" spans="1:11" x14ac:dyDescent="0.35">
      <c r="A1955" t="s">
        <v>1930</v>
      </c>
      <c r="B1955" t="s">
        <v>2132</v>
      </c>
      <c r="C1955" t="s">
        <v>1855</v>
      </c>
      <c r="D1955" s="4">
        <v>3041</v>
      </c>
      <c r="F1955" s="4">
        <v>29381</v>
      </c>
      <c r="I1955" s="4">
        <v>32422</v>
      </c>
      <c r="J1955" s="4">
        <v>3041</v>
      </c>
      <c r="K1955" s="4">
        <v>3041</v>
      </c>
    </row>
    <row r="1956" spans="1:11" x14ac:dyDescent="0.35">
      <c r="A1956" t="s">
        <v>1930</v>
      </c>
      <c r="B1956" t="s">
        <v>2133</v>
      </c>
      <c r="C1956" t="s">
        <v>1856</v>
      </c>
      <c r="I1956" s="4">
        <v>0</v>
      </c>
      <c r="J1956">
        <v>0</v>
      </c>
      <c r="K1956" s="4">
        <v>0</v>
      </c>
    </row>
    <row r="1957" spans="1:11" x14ac:dyDescent="0.35">
      <c r="A1957" t="s">
        <v>1930</v>
      </c>
      <c r="B1957" t="s">
        <v>2134</v>
      </c>
      <c r="C1957" t="s">
        <v>1857</v>
      </c>
      <c r="D1957" s="4">
        <v>20369</v>
      </c>
      <c r="I1957" s="4">
        <v>20369</v>
      </c>
      <c r="J1957" s="4">
        <v>20369</v>
      </c>
      <c r="K1957" s="4">
        <v>20369</v>
      </c>
    </row>
    <row r="1958" spans="1:11" x14ac:dyDescent="0.35">
      <c r="A1958" t="s">
        <v>1930</v>
      </c>
      <c r="B1958" t="s">
        <v>2135</v>
      </c>
      <c r="C1958" t="s">
        <v>1858</v>
      </c>
      <c r="F1958" s="4">
        <v>14412</v>
      </c>
      <c r="I1958" s="4">
        <v>14412</v>
      </c>
      <c r="J1958">
        <v>0</v>
      </c>
      <c r="K1958" s="4">
        <v>0</v>
      </c>
    </row>
    <row r="1959" spans="1:11" x14ac:dyDescent="0.35">
      <c r="A1959" t="s">
        <v>1930</v>
      </c>
      <c r="B1959" t="s">
        <v>2136</v>
      </c>
      <c r="C1959" t="s">
        <v>1859</v>
      </c>
      <c r="F1959" s="4">
        <v>50000</v>
      </c>
      <c r="I1959" s="4">
        <v>50000</v>
      </c>
      <c r="J1959">
        <v>0</v>
      </c>
      <c r="K1959" s="4">
        <v>0</v>
      </c>
    </row>
    <row r="1960" spans="1:11" x14ac:dyDescent="0.35">
      <c r="A1960" t="s">
        <v>1930</v>
      </c>
      <c r="B1960" t="s">
        <v>2137</v>
      </c>
      <c r="C1960" t="s">
        <v>1860</v>
      </c>
      <c r="F1960" s="4">
        <v>108703</v>
      </c>
      <c r="I1960" s="4">
        <v>108703</v>
      </c>
      <c r="J1960">
        <v>0</v>
      </c>
      <c r="K1960" s="4">
        <v>0</v>
      </c>
    </row>
    <row r="1961" spans="1:11" x14ac:dyDescent="0.35">
      <c r="A1961" t="s">
        <v>1930</v>
      </c>
      <c r="B1961" t="s">
        <v>2138</v>
      </c>
      <c r="C1961" t="s">
        <v>1861</v>
      </c>
      <c r="D1961" s="4">
        <v>16323</v>
      </c>
      <c r="I1961" s="4">
        <v>16323</v>
      </c>
      <c r="J1961" s="4">
        <v>16323</v>
      </c>
      <c r="K1961" s="4">
        <v>16323</v>
      </c>
    </row>
    <row r="1962" spans="1:11" x14ac:dyDescent="0.35">
      <c r="A1962" t="s">
        <v>1930</v>
      </c>
      <c r="B1962" t="s">
        <v>2141</v>
      </c>
      <c r="D1962" s="4">
        <v>203611</v>
      </c>
      <c r="F1962" s="4">
        <v>202496</v>
      </c>
      <c r="I1962" s="4">
        <v>406107</v>
      </c>
      <c r="J1962" s="4">
        <v>203611</v>
      </c>
      <c r="K1962" s="4">
        <v>203611</v>
      </c>
    </row>
    <row r="1963" spans="1:11" x14ac:dyDescent="0.35">
      <c r="A1963" t="s">
        <v>1930</v>
      </c>
      <c r="B1963" t="s">
        <v>2144</v>
      </c>
      <c r="C1963" t="s">
        <v>1866</v>
      </c>
      <c r="I1963" s="4">
        <v>0</v>
      </c>
      <c r="J1963">
        <v>0</v>
      </c>
      <c r="K1963" s="4">
        <v>0</v>
      </c>
    </row>
    <row r="1964" spans="1:11" x14ac:dyDescent="0.35">
      <c r="A1964" t="s">
        <v>1930</v>
      </c>
      <c r="B1964" t="s">
        <v>2145</v>
      </c>
      <c r="C1964" t="s">
        <v>1867</v>
      </c>
      <c r="H1964" s="4">
        <v>54869</v>
      </c>
      <c r="I1964" s="4">
        <v>54869</v>
      </c>
      <c r="J1964">
        <v>0</v>
      </c>
      <c r="K1964" s="4">
        <v>0</v>
      </c>
    </row>
    <row r="1965" spans="1:11" x14ac:dyDescent="0.35">
      <c r="A1965" t="s">
        <v>1930</v>
      </c>
      <c r="B1965" t="s">
        <v>2146</v>
      </c>
      <c r="C1965" t="s">
        <v>1868</v>
      </c>
      <c r="D1965" s="4">
        <v>6802</v>
      </c>
      <c r="E1965" s="4">
        <v>5740</v>
      </c>
      <c r="F1965" s="4">
        <v>10519</v>
      </c>
      <c r="H1965" s="4">
        <v>176875</v>
      </c>
      <c r="I1965" s="4">
        <v>199936</v>
      </c>
      <c r="J1965" s="4">
        <v>12542</v>
      </c>
      <c r="K1965" s="4">
        <v>6802</v>
      </c>
    </row>
    <row r="1966" spans="1:11" x14ac:dyDescent="0.35">
      <c r="A1966" t="s">
        <v>1930</v>
      </c>
      <c r="B1966" t="s">
        <v>2147</v>
      </c>
      <c r="C1966" t="s">
        <v>1869</v>
      </c>
      <c r="H1966" s="4">
        <v>57600</v>
      </c>
      <c r="I1966" s="4">
        <v>57600</v>
      </c>
      <c r="J1966">
        <v>0</v>
      </c>
      <c r="K1966" s="4">
        <v>0</v>
      </c>
    </row>
    <row r="1967" spans="1:11" x14ac:dyDescent="0.35">
      <c r="A1967" t="s">
        <v>1930</v>
      </c>
      <c r="B1967" t="s">
        <v>2148</v>
      </c>
      <c r="C1967" t="s">
        <v>1870</v>
      </c>
      <c r="D1967" s="4">
        <v>11016</v>
      </c>
      <c r="E1967" s="4">
        <v>67991</v>
      </c>
      <c r="H1967" s="4">
        <v>275439</v>
      </c>
      <c r="I1967" s="4">
        <v>354445</v>
      </c>
      <c r="J1967" s="4">
        <v>79007</v>
      </c>
      <c r="K1967" s="4">
        <v>11016</v>
      </c>
    </row>
    <row r="1968" spans="1:11" x14ac:dyDescent="0.35">
      <c r="A1968" t="s">
        <v>1930</v>
      </c>
      <c r="B1968" t="s">
        <v>2150</v>
      </c>
      <c r="C1968" t="s">
        <v>1872</v>
      </c>
      <c r="D1968" s="4">
        <v>98000</v>
      </c>
      <c r="I1968" s="4">
        <v>98000</v>
      </c>
      <c r="J1968" s="4">
        <v>98000</v>
      </c>
      <c r="K1968" s="4">
        <v>98000</v>
      </c>
    </row>
    <row r="1969" spans="1:11" x14ac:dyDescent="0.35">
      <c r="A1969" t="s">
        <v>1930</v>
      </c>
      <c r="B1969" t="s">
        <v>2153</v>
      </c>
      <c r="C1969" t="s">
        <v>1875</v>
      </c>
      <c r="H1969" s="4">
        <v>5812</v>
      </c>
      <c r="I1969" s="4">
        <v>5812</v>
      </c>
      <c r="J1969">
        <v>0</v>
      </c>
      <c r="K1969" s="4">
        <v>0</v>
      </c>
    </row>
    <row r="1970" spans="1:11" x14ac:dyDescent="0.35">
      <c r="A1970" t="s">
        <v>1930</v>
      </c>
      <c r="B1970" t="s">
        <v>2156</v>
      </c>
      <c r="D1970" s="4">
        <v>115818</v>
      </c>
      <c r="E1970" s="4">
        <v>73730</v>
      </c>
      <c r="F1970" s="4">
        <v>10519</v>
      </c>
      <c r="H1970" s="4">
        <v>570595</v>
      </c>
      <c r="I1970" s="4">
        <v>770661</v>
      </c>
      <c r="J1970" s="4">
        <v>189548</v>
      </c>
      <c r="K1970" s="4">
        <v>115818</v>
      </c>
    </row>
    <row r="1971" spans="1:11" x14ac:dyDescent="0.35">
      <c r="A1971" t="s">
        <v>1930</v>
      </c>
      <c r="B1971" t="s">
        <v>2157</v>
      </c>
      <c r="C1971" t="s">
        <v>1879</v>
      </c>
      <c r="D1971" s="4">
        <v>94743</v>
      </c>
      <c r="I1971" s="4">
        <v>94743</v>
      </c>
      <c r="J1971" s="4">
        <v>94743</v>
      </c>
      <c r="K1971" s="4">
        <v>94743</v>
      </c>
    </row>
    <row r="1972" spans="1:11" x14ac:dyDescent="0.35">
      <c r="A1972" t="s">
        <v>1930</v>
      </c>
      <c r="B1972" t="s">
        <v>2176</v>
      </c>
      <c r="C1972" t="s">
        <v>1897</v>
      </c>
      <c r="D1972" s="4">
        <v>107</v>
      </c>
      <c r="I1972" s="4">
        <v>107</v>
      </c>
      <c r="J1972" s="4">
        <v>107</v>
      </c>
      <c r="K1972" s="4">
        <v>107</v>
      </c>
    </row>
    <row r="1973" spans="1:11" x14ac:dyDescent="0.35">
      <c r="A1973" t="s">
        <v>1930</v>
      </c>
      <c r="B1973" t="s">
        <v>2158</v>
      </c>
      <c r="C1973" t="s">
        <v>1880</v>
      </c>
      <c r="D1973" s="4">
        <v>325026</v>
      </c>
      <c r="I1973" s="4">
        <v>325026</v>
      </c>
      <c r="J1973" s="4">
        <v>325026</v>
      </c>
      <c r="K1973" s="4">
        <v>325026</v>
      </c>
    </row>
    <row r="1974" spans="1:11" x14ac:dyDescent="0.35">
      <c r="A1974" t="s">
        <v>1930</v>
      </c>
      <c r="B1974" t="s">
        <v>2159</v>
      </c>
      <c r="C1974" t="s">
        <v>1881</v>
      </c>
      <c r="D1974" s="4">
        <v>267662</v>
      </c>
      <c r="I1974" s="4">
        <v>267662</v>
      </c>
      <c r="J1974" s="4">
        <v>267662</v>
      </c>
      <c r="K1974" s="4">
        <v>267662</v>
      </c>
    </row>
    <row r="1975" spans="1:11" x14ac:dyDescent="0.35">
      <c r="A1975" t="s">
        <v>1930</v>
      </c>
      <c r="B1975" t="s">
        <v>2179</v>
      </c>
      <c r="C1975" t="s">
        <v>1900</v>
      </c>
      <c r="D1975" s="4">
        <v>1386</v>
      </c>
      <c r="I1975" s="4">
        <v>1386</v>
      </c>
      <c r="J1975" s="4">
        <v>1386</v>
      </c>
      <c r="K1975" s="4">
        <v>1386</v>
      </c>
    </row>
    <row r="1976" spans="1:11" x14ac:dyDescent="0.35">
      <c r="A1976" t="s">
        <v>1930</v>
      </c>
      <c r="B1976" t="s">
        <v>2161</v>
      </c>
      <c r="C1976" t="s">
        <v>1883</v>
      </c>
      <c r="D1976" s="4">
        <v>18301</v>
      </c>
      <c r="I1976" s="4">
        <v>18301</v>
      </c>
      <c r="J1976" s="4">
        <v>18301</v>
      </c>
      <c r="K1976" s="4">
        <v>18301</v>
      </c>
    </row>
    <row r="1977" spans="1:11" x14ac:dyDescent="0.35">
      <c r="A1977" t="s">
        <v>1930</v>
      </c>
      <c r="B1977" t="s">
        <v>2171</v>
      </c>
      <c r="C1977" t="s">
        <v>1892</v>
      </c>
      <c r="D1977" s="4">
        <v>854</v>
      </c>
      <c r="I1977" s="4">
        <v>854</v>
      </c>
      <c r="J1977" s="4">
        <v>854</v>
      </c>
      <c r="K1977" s="4">
        <v>854</v>
      </c>
    </row>
    <row r="1978" spans="1:11" x14ac:dyDescent="0.35">
      <c r="A1978" t="s">
        <v>1930</v>
      </c>
      <c r="B1978" t="s">
        <v>2162</v>
      </c>
      <c r="C1978" t="s">
        <v>1884</v>
      </c>
      <c r="D1978" s="4">
        <v>7527</v>
      </c>
      <c r="I1978" s="4">
        <v>7527</v>
      </c>
      <c r="J1978" s="4">
        <v>7527</v>
      </c>
      <c r="K1978" s="4">
        <v>7527</v>
      </c>
    </row>
    <row r="1979" spans="1:11" x14ac:dyDescent="0.35">
      <c r="A1979" t="s">
        <v>1930</v>
      </c>
      <c r="B1979" t="s">
        <v>2163</v>
      </c>
      <c r="D1979" s="4">
        <v>715606</v>
      </c>
      <c r="I1979" s="4">
        <v>715606</v>
      </c>
      <c r="J1979" s="4">
        <v>715606</v>
      </c>
      <c r="K1979" s="4">
        <v>715606</v>
      </c>
    </row>
    <row r="1980" spans="1:11" x14ac:dyDescent="0.35">
      <c r="A1980" t="s">
        <v>1930</v>
      </c>
      <c r="B1980" t="s">
        <v>2166</v>
      </c>
      <c r="C1980" t="s">
        <v>1888</v>
      </c>
      <c r="H1980" s="4">
        <v>240000</v>
      </c>
      <c r="I1980" s="4">
        <v>240000</v>
      </c>
      <c r="J1980">
        <v>0</v>
      </c>
      <c r="K1980" s="4">
        <v>0</v>
      </c>
    </row>
    <row r="1981" spans="1:11" x14ac:dyDescent="0.35">
      <c r="A1981" t="s">
        <v>1930</v>
      </c>
      <c r="B1981" t="s">
        <v>2180</v>
      </c>
      <c r="C1981" t="s">
        <v>1901</v>
      </c>
      <c r="H1981" s="4">
        <v>22500</v>
      </c>
      <c r="I1981" s="4">
        <v>22500</v>
      </c>
      <c r="J1981">
        <v>0</v>
      </c>
      <c r="K1981" s="4">
        <v>0</v>
      </c>
    </row>
    <row r="1982" spans="1:11" x14ac:dyDescent="0.35">
      <c r="A1982" t="s">
        <v>1930</v>
      </c>
      <c r="B1982" t="s">
        <v>2167</v>
      </c>
      <c r="C1982" t="s">
        <v>1889</v>
      </c>
      <c r="H1982" s="4">
        <v>31500</v>
      </c>
      <c r="I1982" s="4">
        <v>31500</v>
      </c>
      <c r="J1982">
        <v>0</v>
      </c>
      <c r="K1982" s="4">
        <v>0</v>
      </c>
    </row>
    <row r="1983" spans="1:11" x14ac:dyDescent="0.35">
      <c r="A1983" t="s">
        <v>1930</v>
      </c>
      <c r="B1983" t="s">
        <v>2168</v>
      </c>
      <c r="C1983" t="s">
        <v>1890</v>
      </c>
      <c r="H1983" s="4">
        <v>37500</v>
      </c>
      <c r="I1983" s="4">
        <v>37500</v>
      </c>
      <c r="J1983">
        <v>0</v>
      </c>
      <c r="K1983" s="4">
        <v>0</v>
      </c>
    </row>
    <row r="1984" spans="1:11" x14ac:dyDescent="0.35">
      <c r="A1984" t="s">
        <v>1930</v>
      </c>
      <c r="B1984" t="s">
        <v>2181</v>
      </c>
      <c r="C1984" t="s">
        <v>1902</v>
      </c>
      <c r="H1984" s="4">
        <v>45000</v>
      </c>
      <c r="I1984" s="4">
        <v>45000</v>
      </c>
      <c r="J1984">
        <v>0</v>
      </c>
      <c r="K1984" s="4">
        <v>0</v>
      </c>
    </row>
    <row r="1985" spans="1:11" x14ac:dyDescent="0.35">
      <c r="A1985" t="s">
        <v>1930</v>
      </c>
      <c r="B1985" t="s">
        <v>2169</v>
      </c>
      <c r="H1985" s="4">
        <v>376500</v>
      </c>
      <c r="I1985" s="4">
        <v>376500</v>
      </c>
      <c r="J1985">
        <v>0</v>
      </c>
      <c r="K1985" s="4">
        <v>0</v>
      </c>
    </row>
    <row r="1986" spans="1:11" x14ac:dyDescent="0.35">
      <c r="A1986" t="s">
        <v>1930</v>
      </c>
      <c r="B1986" t="s">
        <v>2170</v>
      </c>
      <c r="D1986" s="4">
        <v>5802591</v>
      </c>
      <c r="E1986" s="4">
        <v>91464</v>
      </c>
      <c r="F1986" s="4">
        <v>1908539</v>
      </c>
      <c r="H1986" s="4">
        <v>1056108</v>
      </c>
      <c r="I1986" s="4">
        <v>8858702</v>
      </c>
      <c r="J1986" s="4">
        <f>SUM(D1986,E1986)</f>
        <v>5894055</v>
      </c>
      <c r="K1986" s="4">
        <v>5802591</v>
      </c>
    </row>
    <row r="1987" spans="1:11" x14ac:dyDescent="0.35">
      <c r="A1987" t="s">
        <v>1931</v>
      </c>
      <c r="B1987" t="s">
        <v>2118</v>
      </c>
      <c r="C1987" t="s">
        <v>1843</v>
      </c>
      <c r="D1987" s="4">
        <v>1017999</v>
      </c>
      <c r="F1987" s="4">
        <v>505400</v>
      </c>
      <c r="I1987" s="4">
        <v>1523399</v>
      </c>
      <c r="J1987" s="4">
        <v>1017999</v>
      </c>
      <c r="K1987" s="4">
        <v>1017999</v>
      </c>
    </row>
    <row r="1988" spans="1:11" x14ac:dyDescent="0.35">
      <c r="A1988" t="s">
        <v>1931</v>
      </c>
      <c r="B1988" t="s">
        <v>2119</v>
      </c>
      <c r="C1988" t="s">
        <v>1844</v>
      </c>
      <c r="D1988" s="4">
        <v>114291</v>
      </c>
      <c r="F1988" s="4">
        <v>38927</v>
      </c>
      <c r="H1988" s="4">
        <v>13500</v>
      </c>
      <c r="I1988" s="4">
        <v>166718</v>
      </c>
      <c r="J1988" s="4">
        <v>114291</v>
      </c>
      <c r="K1988" s="4">
        <v>114291</v>
      </c>
    </row>
    <row r="1989" spans="1:11" x14ac:dyDescent="0.35">
      <c r="A1989" t="s">
        <v>1931</v>
      </c>
      <c r="B1989" t="s">
        <v>2120</v>
      </c>
      <c r="C1989" t="s">
        <v>1845</v>
      </c>
      <c r="D1989" s="4">
        <v>122691</v>
      </c>
      <c r="I1989" s="4">
        <v>122691</v>
      </c>
      <c r="J1989" s="4">
        <v>122691</v>
      </c>
      <c r="K1989" s="4">
        <v>122691</v>
      </c>
    </row>
    <row r="1990" spans="1:11" x14ac:dyDescent="0.35">
      <c r="A1990" t="s">
        <v>1931</v>
      </c>
      <c r="B1990" t="s">
        <v>2121</v>
      </c>
      <c r="D1990" s="4">
        <v>1254981</v>
      </c>
      <c r="F1990" s="4">
        <v>544327</v>
      </c>
      <c r="H1990" s="4">
        <v>13500</v>
      </c>
      <c r="I1990" s="4">
        <v>1812808</v>
      </c>
      <c r="J1990" s="4">
        <v>1254981</v>
      </c>
      <c r="K1990" s="4">
        <v>1254981</v>
      </c>
    </row>
    <row r="1991" spans="1:11" x14ac:dyDescent="0.35">
      <c r="A1991" t="s">
        <v>1931</v>
      </c>
      <c r="B1991" t="s">
        <v>2122</v>
      </c>
      <c r="C1991" t="s">
        <v>1846</v>
      </c>
      <c r="D1991" s="4">
        <v>1476355</v>
      </c>
      <c r="E1991" s="4">
        <v>560000</v>
      </c>
      <c r="I1991" s="4">
        <v>2036355</v>
      </c>
      <c r="J1991" s="4">
        <v>2036355</v>
      </c>
      <c r="K1991" s="4">
        <v>1476355</v>
      </c>
    </row>
    <row r="1992" spans="1:11" x14ac:dyDescent="0.35">
      <c r="A1992" t="s">
        <v>1931</v>
      </c>
      <c r="B1992" t="s">
        <v>2123</v>
      </c>
      <c r="C1992" t="s">
        <v>1847</v>
      </c>
      <c r="D1992" s="4">
        <v>482176</v>
      </c>
      <c r="I1992" s="4">
        <v>482176</v>
      </c>
      <c r="J1992" s="4">
        <v>482176</v>
      </c>
      <c r="K1992" s="4">
        <v>482176</v>
      </c>
    </row>
    <row r="1993" spans="1:11" x14ac:dyDescent="0.35">
      <c r="A1993" t="s">
        <v>1931</v>
      </c>
      <c r="B1993" t="s">
        <v>2124</v>
      </c>
      <c r="C1993" t="s">
        <v>1848</v>
      </c>
      <c r="D1993" s="4">
        <v>14176</v>
      </c>
      <c r="I1993" s="4">
        <v>14176</v>
      </c>
      <c r="J1993" s="4">
        <v>14176</v>
      </c>
      <c r="K1993" s="4">
        <v>14176</v>
      </c>
    </row>
    <row r="1994" spans="1:11" x14ac:dyDescent="0.35">
      <c r="A1994" t="s">
        <v>1931</v>
      </c>
      <c r="B1994" t="s">
        <v>2125</v>
      </c>
      <c r="D1994" s="4">
        <v>1972708</v>
      </c>
      <c r="E1994" s="4">
        <v>560000</v>
      </c>
      <c r="I1994" s="4">
        <v>2532708</v>
      </c>
      <c r="J1994" s="4">
        <v>2532708</v>
      </c>
      <c r="K1994" s="4">
        <v>1972708</v>
      </c>
    </row>
    <row r="1995" spans="1:11" x14ac:dyDescent="0.35">
      <c r="A1995" t="s">
        <v>1931</v>
      </c>
      <c r="B1995" t="s">
        <v>2128</v>
      </c>
      <c r="C1995" t="s">
        <v>1851</v>
      </c>
      <c r="D1995" s="4">
        <v>29381</v>
      </c>
      <c r="I1995" s="4">
        <v>29381</v>
      </c>
      <c r="J1995" s="4">
        <v>29381</v>
      </c>
      <c r="K1995" s="4">
        <v>29381</v>
      </c>
    </row>
    <row r="1996" spans="1:11" x14ac:dyDescent="0.35">
      <c r="A1996" t="s">
        <v>1931</v>
      </c>
      <c r="B1996" t="s">
        <v>2130</v>
      </c>
      <c r="C1996" t="s">
        <v>1853</v>
      </c>
      <c r="E1996" s="4">
        <v>1539</v>
      </c>
      <c r="I1996" s="4">
        <v>1539</v>
      </c>
      <c r="J1996">
        <v>1539</v>
      </c>
      <c r="K1996" s="4">
        <v>0</v>
      </c>
    </row>
    <row r="1997" spans="1:11" x14ac:dyDescent="0.35">
      <c r="A1997" t="s">
        <v>1931</v>
      </c>
      <c r="B1997" t="s">
        <v>2131</v>
      </c>
      <c r="C1997" t="s">
        <v>1854</v>
      </c>
      <c r="D1997" s="4">
        <v>67249</v>
      </c>
      <c r="I1997" s="4">
        <v>67249</v>
      </c>
      <c r="J1997" s="4">
        <v>67249</v>
      </c>
      <c r="K1997" s="4">
        <v>67249</v>
      </c>
    </row>
    <row r="1998" spans="1:11" x14ac:dyDescent="0.35">
      <c r="A1998" t="s">
        <v>1931</v>
      </c>
      <c r="B1998" t="s">
        <v>2132</v>
      </c>
      <c r="C1998" t="s">
        <v>1855</v>
      </c>
      <c r="F1998" s="4">
        <v>11426</v>
      </c>
      <c r="I1998" s="4">
        <v>11426</v>
      </c>
      <c r="J1998">
        <v>0</v>
      </c>
      <c r="K1998" s="4">
        <v>0</v>
      </c>
    </row>
    <row r="1999" spans="1:11" x14ac:dyDescent="0.35">
      <c r="A1999" t="s">
        <v>1931</v>
      </c>
      <c r="B1999" t="s">
        <v>2133</v>
      </c>
      <c r="C1999" t="s">
        <v>1856</v>
      </c>
      <c r="I1999" s="4">
        <v>0</v>
      </c>
      <c r="J1999">
        <v>0</v>
      </c>
      <c r="K1999" s="4">
        <v>0</v>
      </c>
    </row>
    <row r="2000" spans="1:11" x14ac:dyDescent="0.35">
      <c r="A2000" t="s">
        <v>1931</v>
      </c>
      <c r="B2000" t="s">
        <v>2134</v>
      </c>
      <c r="C2000" t="s">
        <v>1857</v>
      </c>
      <c r="D2000" s="4">
        <v>17653</v>
      </c>
      <c r="I2000" s="4">
        <v>17653</v>
      </c>
      <c r="J2000" s="4">
        <v>17653</v>
      </c>
      <c r="K2000" s="4">
        <v>17653</v>
      </c>
    </row>
    <row r="2001" spans="1:11" x14ac:dyDescent="0.35">
      <c r="A2001" t="s">
        <v>1931</v>
      </c>
      <c r="B2001" t="s">
        <v>2135</v>
      </c>
      <c r="C2001" t="s">
        <v>1858</v>
      </c>
      <c r="E2001" s="4">
        <v>4022</v>
      </c>
      <c r="I2001" s="4">
        <v>4022</v>
      </c>
      <c r="J2001">
        <v>4022</v>
      </c>
      <c r="K2001" s="4">
        <v>0</v>
      </c>
    </row>
    <row r="2002" spans="1:11" x14ac:dyDescent="0.35">
      <c r="A2002" t="s">
        <v>1931</v>
      </c>
      <c r="B2002" t="s">
        <v>2136</v>
      </c>
      <c r="C2002" t="s">
        <v>1859</v>
      </c>
      <c r="D2002" s="4">
        <v>25000</v>
      </c>
      <c r="E2002" s="4">
        <v>25000</v>
      </c>
      <c r="I2002" s="4">
        <v>50000</v>
      </c>
      <c r="J2002" s="4">
        <v>50000</v>
      </c>
      <c r="K2002" s="4">
        <v>25000</v>
      </c>
    </row>
    <row r="2003" spans="1:11" x14ac:dyDescent="0.35">
      <c r="A2003" t="s">
        <v>1931</v>
      </c>
      <c r="B2003" t="s">
        <v>2137</v>
      </c>
      <c r="C2003" t="s">
        <v>1860</v>
      </c>
      <c r="E2003" s="4">
        <v>108703</v>
      </c>
      <c r="I2003" s="4">
        <v>108703</v>
      </c>
      <c r="J2003">
        <v>108703</v>
      </c>
      <c r="K2003" s="4">
        <v>0</v>
      </c>
    </row>
    <row r="2004" spans="1:11" x14ac:dyDescent="0.35">
      <c r="A2004" t="s">
        <v>1931</v>
      </c>
      <c r="B2004" t="s">
        <v>2138</v>
      </c>
      <c r="C2004" t="s">
        <v>1861</v>
      </c>
      <c r="D2004" s="4">
        <v>9794</v>
      </c>
      <c r="I2004" s="4">
        <v>9794</v>
      </c>
      <c r="J2004" s="4">
        <v>9794</v>
      </c>
      <c r="K2004" s="4">
        <v>9794</v>
      </c>
    </row>
    <row r="2005" spans="1:11" x14ac:dyDescent="0.35">
      <c r="A2005" t="s">
        <v>1931</v>
      </c>
      <c r="B2005" t="s">
        <v>2139</v>
      </c>
      <c r="C2005" t="s">
        <v>1862</v>
      </c>
      <c r="E2005" s="4">
        <v>85464</v>
      </c>
      <c r="I2005" s="4">
        <v>85464</v>
      </c>
      <c r="J2005">
        <v>85464</v>
      </c>
      <c r="K2005" s="4">
        <v>0</v>
      </c>
    </row>
    <row r="2006" spans="1:11" x14ac:dyDescent="0.35">
      <c r="A2006" t="s">
        <v>1931</v>
      </c>
      <c r="B2006" t="s">
        <v>2141</v>
      </c>
      <c r="D2006" s="4">
        <v>149076</v>
      </c>
      <c r="E2006" s="4">
        <v>224728</v>
      </c>
      <c r="F2006" s="4">
        <v>11426</v>
      </c>
      <c r="I2006" s="4">
        <v>385230</v>
      </c>
      <c r="J2006" s="4">
        <v>373804</v>
      </c>
      <c r="K2006" s="4">
        <v>149076</v>
      </c>
    </row>
    <row r="2007" spans="1:11" x14ac:dyDescent="0.35">
      <c r="A2007" t="s">
        <v>1931</v>
      </c>
      <c r="B2007" t="s">
        <v>2144</v>
      </c>
      <c r="C2007" t="s">
        <v>1866</v>
      </c>
      <c r="I2007" s="4">
        <v>0</v>
      </c>
      <c r="J2007">
        <v>0</v>
      </c>
      <c r="K2007" s="4">
        <v>0</v>
      </c>
    </row>
    <row r="2008" spans="1:11" x14ac:dyDescent="0.35">
      <c r="A2008" t="s">
        <v>1931</v>
      </c>
      <c r="B2008" t="s">
        <v>2145</v>
      </c>
      <c r="C2008" t="s">
        <v>1867</v>
      </c>
      <c r="H2008" s="4">
        <v>82303</v>
      </c>
      <c r="I2008" s="4">
        <v>82303</v>
      </c>
      <c r="J2008">
        <v>0</v>
      </c>
      <c r="K2008" s="4">
        <v>0</v>
      </c>
    </row>
    <row r="2009" spans="1:11" x14ac:dyDescent="0.35">
      <c r="A2009" t="s">
        <v>1931</v>
      </c>
      <c r="B2009" t="s">
        <v>2146</v>
      </c>
      <c r="C2009" t="s">
        <v>1868</v>
      </c>
      <c r="H2009" s="4">
        <v>115330</v>
      </c>
      <c r="I2009" s="4">
        <v>115330</v>
      </c>
      <c r="J2009">
        <v>0</v>
      </c>
      <c r="K2009" s="4">
        <v>0</v>
      </c>
    </row>
    <row r="2010" spans="1:11" x14ac:dyDescent="0.35">
      <c r="A2010" t="s">
        <v>1931</v>
      </c>
      <c r="B2010" t="s">
        <v>2173</v>
      </c>
      <c r="C2010" t="s">
        <v>1894</v>
      </c>
      <c r="D2010" s="4">
        <v>1436</v>
      </c>
      <c r="I2010" s="4">
        <v>1436</v>
      </c>
      <c r="J2010" s="4">
        <v>1436</v>
      </c>
      <c r="K2010" s="4">
        <v>1436</v>
      </c>
    </row>
    <row r="2011" spans="1:11" x14ac:dyDescent="0.35">
      <c r="A2011" t="s">
        <v>1931</v>
      </c>
      <c r="B2011" t="s">
        <v>2147</v>
      </c>
      <c r="C2011" t="s">
        <v>1869</v>
      </c>
      <c r="H2011" s="4">
        <v>38400</v>
      </c>
      <c r="I2011" s="4">
        <v>38400</v>
      </c>
      <c r="J2011">
        <v>0</v>
      </c>
      <c r="K2011" s="4">
        <v>0</v>
      </c>
    </row>
    <row r="2012" spans="1:11" x14ac:dyDescent="0.35">
      <c r="A2012" t="s">
        <v>1931</v>
      </c>
      <c r="B2012" t="s">
        <v>2148</v>
      </c>
      <c r="C2012" t="s">
        <v>1870</v>
      </c>
      <c r="E2012" s="4">
        <v>0</v>
      </c>
      <c r="H2012" s="4">
        <v>228366</v>
      </c>
      <c r="I2012" s="4">
        <v>228366</v>
      </c>
      <c r="J2012">
        <v>0</v>
      </c>
      <c r="K2012" s="4">
        <v>0</v>
      </c>
    </row>
    <row r="2013" spans="1:11" x14ac:dyDescent="0.35">
      <c r="A2013" t="s">
        <v>1931</v>
      </c>
      <c r="B2013" t="s">
        <v>2150</v>
      </c>
      <c r="C2013" t="s">
        <v>1872</v>
      </c>
      <c r="D2013" s="4">
        <v>49000</v>
      </c>
      <c r="I2013" s="4">
        <v>49000</v>
      </c>
      <c r="J2013" s="4">
        <v>49000</v>
      </c>
      <c r="K2013" s="4">
        <v>49000</v>
      </c>
    </row>
    <row r="2014" spans="1:11" x14ac:dyDescent="0.35">
      <c r="A2014" t="s">
        <v>1931</v>
      </c>
      <c r="B2014" t="s">
        <v>2153</v>
      </c>
      <c r="C2014" t="s">
        <v>1875</v>
      </c>
      <c r="H2014" s="4">
        <v>2325</v>
      </c>
      <c r="I2014" s="4">
        <v>2325</v>
      </c>
      <c r="J2014">
        <v>0</v>
      </c>
      <c r="K2014" s="4">
        <v>0</v>
      </c>
    </row>
    <row r="2015" spans="1:11" x14ac:dyDescent="0.35">
      <c r="A2015" t="s">
        <v>1931</v>
      </c>
      <c r="B2015" t="s">
        <v>2156</v>
      </c>
      <c r="D2015" s="4">
        <v>50436</v>
      </c>
      <c r="E2015" s="4">
        <v>0</v>
      </c>
      <c r="H2015" s="4">
        <v>466724</v>
      </c>
      <c r="I2015" s="4">
        <v>517160</v>
      </c>
      <c r="J2015" s="4">
        <v>50436</v>
      </c>
      <c r="K2015" s="4">
        <v>50436</v>
      </c>
    </row>
    <row r="2016" spans="1:11" x14ac:dyDescent="0.35">
      <c r="A2016" t="s">
        <v>1931</v>
      </c>
      <c r="B2016" t="s">
        <v>2157</v>
      </c>
      <c r="C2016" t="s">
        <v>1879</v>
      </c>
      <c r="D2016" s="4">
        <v>11279</v>
      </c>
      <c r="I2016" s="4">
        <v>11279</v>
      </c>
      <c r="J2016" s="4">
        <v>11279</v>
      </c>
      <c r="K2016" s="4">
        <v>11279</v>
      </c>
    </row>
    <row r="2017" spans="1:11" x14ac:dyDescent="0.35">
      <c r="A2017" t="s">
        <v>1931</v>
      </c>
      <c r="B2017" t="s">
        <v>2159</v>
      </c>
      <c r="C2017" t="s">
        <v>1881</v>
      </c>
      <c r="D2017" s="4">
        <v>149569</v>
      </c>
      <c r="I2017" s="4">
        <v>149569</v>
      </c>
      <c r="J2017" s="4">
        <v>149569</v>
      </c>
      <c r="K2017" s="4">
        <v>149569</v>
      </c>
    </row>
    <row r="2018" spans="1:11" x14ac:dyDescent="0.35">
      <c r="A2018" t="s">
        <v>1931</v>
      </c>
      <c r="B2018" t="s">
        <v>2163</v>
      </c>
      <c r="D2018" s="4">
        <v>160848</v>
      </c>
      <c r="I2018" s="4">
        <v>160848</v>
      </c>
      <c r="J2018" s="4">
        <v>160848</v>
      </c>
      <c r="K2018" s="4">
        <v>160848</v>
      </c>
    </row>
    <row r="2019" spans="1:11" x14ac:dyDescent="0.35">
      <c r="A2019" t="s">
        <v>1931</v>
      </c>
      <c r="B2019" t="s">
        <v>2166</v>
      </c>
      <c r="C2019" t="s">
        <v>1888</v>
      </c>
      <c r="H2019" s="4">
        <v>57600</v>
      </c>
      <c r="I2019" s="4">
        <v>57600</v>
      </c>
      <c r="J2019">
        <v>0</v>
      </c>
      <c r="K2019" s="4">
        <v>0</v>
      </c>
    </row>
    <row r="2020" spans="1:11" x14ac:dyDescent="0.35">
      <c r="A2020" t="s">
        <v>1931</v>
      </c>
      <c r="B2020" t="s">
        <v>2180</v>
      </c>
      <c r="C2020" t="s">
        <v>1901</v>
      </c>
      <c r="H2020" s="4">
        <v>15000</v>
      </c>
      <c r="I2020" s="4">
        <v>15000</v>
      </c>
      <c r="J2020">
        <v>0</v>
      </c>
      <c r="K2020" s="4">
        <v>0</v>
      </c>
    </row>
    <row r="2021" spans="1:11" x14ac:dyDescent="0.35">
      <c r="A2021" t="s">
        <v>1931</v>
      </c>
      <c r="B2021" t="s">
        <v>2167</v>
      </c>
      <c r="C2021" t="s">
        <v>1889</v>
      </c>
      <c r="H2021" s="4">
        <v>52500</v>
      </c>
      <c r="I2021" s="4">
        <v>52500</v>
      </c>
      <c r="J2021">
        <v>0</v>
      </c>
      <c r="K2021" s="4">
        <v>0</v>
      </c>
    </row>
    <row r="2022" spans="1:11" x14ac:dyDescent="0.35">
      <c r="A2022" t="s">
        <v>1931</v>
      </c>
      <c r="B2022" t="s">
        <v>2168</v>
      </c>
      <c r="C2022" t="s">
        <v>1890</v>
      </c>
      <c r="H2022" s="4">
        <v>15000</v>
      </c>
      <c r="I2022" s="4">
        <v>15000</v>
      </c>
      <c r="J2022">
        <v>0</v>
      </c>
      <c r="K2022" s="4">
        <v>0</v>
      </c>
    </row>
    <row r="2023" spans="1:11" x14ac:dyDescent="0.35">
      <c r="A2023" t="s">
        <v>1931</v>
      </c>
      <c r="B2023" t="s">
        <v>2181</v>
      </c>
      <c r="C2023" t="s">
        <v>1902</v>
      </c>
      <c r="H2023" s="4">
        <v>30000</v>
      </c>
      <c r="I2023" s="4">
        <v>30000</v>
      </c>
      <c r="J2023">
        <v>0</v>
      </c>
      <c r="K2023" s="4">
        <v>0</v>
      </c>
    </row>
    <row r="2024" spans="1:11" x14ac:dyDescent="0.35">
      <c r="A2024" t="s">
        <v>1931</v>
      </c>
      <c r="B2024" t="s">
        <v>2169</v>
      </c>
      <c r="H2024" s="4">
        <v>170100</v>
      </c>
      <c r="I2024" s="4">
        <v>170100</v>
      </c>
      <c r="J2024">
        <v>0</v>
      </c>
      <c r="K2024" s="4">
        <v>0</v>
      </c>
    </row>
    <row r="2025" spans="1:11" x14ac:dyDescent="0.35">
      <c r="A2025" t="s">
        <v>1931</v>
      </c>
      <c r="B2025" t="s">
        <v>2170</v>
      </c>
      <c r="D2025" s="4">
        <v>3588048</v>
      </c>
      <c r="E2025" s="4">
        <v>784728</v>
      </c>
      <c r="F2025" s="4">
        <v>555753</v>
      </c>
      <c r="H2025" s="4">
        <v>650324</v>
      </c>
      <c r="I2025" s="4">
        <v>5578853</v>
      </c>
      <c r="J2025" s="4">
        <f>SUM(D2025,E2025)</f>
        <v>4372776</v>
      </c>
      <c r="K2025" s="4">
        <v>3588048</v>
      </c>
    </row>
    <row r="2026" spans="1:11" x14ac:dyDescent="0.35">
      <c r="A2026" t="s">
        <v>1932</v>
      </c>
      <c r="B2026" t="s">
        <v>2118</v>
      </c>
      <c r="C2026" t="s">
        <v>1843</v>
      </c>
      <c r="D2026" s="4">
        <v>1575284</v>
      </c>
      <c r="F2026" s="4">
        <v>798000</v>
      </c>
      <c r="I2026" s="4">
        <v>2373284</v>
      </c>
      <c r="J2026" s="4">
        <v>1575284</v>
      </c>
      <c r="K2026" s="4">
        <v>1575284</v>
      </c>
    </row>
    <row r="2027" spans="1:11" x14ac:dyDescent="0.35">
      <c r="A2027" t="s">
        <v>1932</v>
      </c>
      <c r="B2027" t="s">
        <v>2119</v>
      </c>
      <c r="C2027" t="s">
        <v>1844</v>
      </c>
      <c r="D2027" s="4">
        <v>244432</v>
      </c>
      <c r="H2027" s="4">
        <v>13950</v>
      </c>
      <c r="I2027" s="4">
        <v>258382</v>
      </c>
      <c r="J2027" s="4">
        <v>244432</v>
      </c>
      <c r="K2027" s="4">
        <v>244432</v>
      </c>
    </row>
    <row r="2028" spans="1:11" x14ac:dyDescent="0.35">
      <c r="A2028" t="s">
        <v>1932</v>
      </c>
      <c r="B2028" t="s">
        <v>2120</v>
      </c>
      <c r="C2028" t="s">
        <v>1845</v>
      </c>
      <c r="D2028" s="4">
        <v>226292</v>
      </c>
      <c r="I2028" s="4">
        <v>226292</v>
      </c>
      <c r="J2028" s="4">
        <v>226292</v>
      </c>
      <c r="K2028" s="4">
        <v>226292</v>
      </c>
    </row>
    <row r="2029" spans="1:11" x14ac:dyDescent="0.35">
      <c r="A2029" t="s">
        <v>1932</v>
      </c>
      <c r="B2029" t="s">
        <v>2121</v>
      </c>
      <c r="D2029" s="4">
        <v>2046009</v>
      </c>
      <c r="F2029" s="4">
        <v>798000</v>
      </c>
      <c r="H2029" s="4">
        <v>13950</v>
      </c>
      <c r="I2029" s="4">
        <v>2857959</v>
      </c>
      <c r="J2029" s="4">
        <v>2046009</v>
      </c>
      <c r="K2029" s="4">
        <v>2046009</v>
      </c>
    </row>
    <row r="2030" spans="1:11" x14ac:dyDescent="0.35">
      <c r="A2030" t="s">
        <v>1932</v>
      </c>
      <c r="B2030" t="s">
        <v>2122</v>
      </c>
      <c r="C2030" t="s">
        <v>1846</v>
      </c>
      <c r="D2030" s="4">
        <v>3530407</v>
      </c>
      <c r="I2030" s="4">
        <v>3530407</v>
      </c>
      <c r="J2030" s="4">
        <v>3530407</v>
      </c>
      <c r="K2030" s="4">
        <v>3530407</v>
      </c>
    </row>
    <row r="2031" spans="1:11" x14ac:dyDescent="0.35">
      <c r="A2031" t="s">
        <v>1932</v>
      </c>
      <c r="B2031" t="s">
        <v>2123</v>
      </c>
      <c r="C2031" t="s">
        <v>1847</v>
      </c>
      <c r="D2031" s="4">
        <v>928065</v>
      </c>
      <c r="I2031" s="4">
        <v>928065</v>
      </c>
      <c r="J2031" s="4">
        <v>928065</v>
      </c>
      <c r="K2031" s="4">
        <v>928065</v>
      </c>
    </row>
    <row r="2032" spans="1:11" x14ac:dyDescent="0.35">
      <c r="A2032" t="s">
        <v>1932</v>
      </c>
      <c r="B2032" t="s">
        <v>2124</v>
      </c>
      <c r="C2032" t="s">
        <v>1848</v>
      </c>
      <c r="D2032" s="4">
        <v>51125</v>
      </c>
      <c r="I2032" s="4">
        <v>51125</v>
      </c>
      <c r="J2032" s="4">
        <v>51125</v>
      </c>
      <c r="K2032" s="4">
        <v>51125</v>
      </c>
    </row>
    <row r="2033" spans="1:11" x14ac:dyDescent="0.35">
      <c r="A2033" t="s">
        <v>1932</v>
      </c>
      <c r="B2033" t="s">
        <v>2125</v>
      </c>
      <c r="D2033" s="4">
        <v>4509597</v>
      </c>
      <c r="I2033" s="4">
        <v>4509597</v>
      </c>
      <c r="J2033" s="4">
        <v>4509597</v>
      </c>
      <c r="K2033" s="4">
        <v>4509597</v>
      </c>
    </row>
    <row r="2034" spans="1:11" x14ac:dyDescent="0.35">
      <c r="A2034" t="s">
        <v>1932</v>
      </c>
      <c r="B2034" t="s">
        <v>2126</v>
      </c>
      <c r="C2034" t="s">
        <v>1850</v>
      </c>
      <c r="D2034" s="4">
        <v>800000</v>
      </c>
      <c r="H2034" s="4">
        <v>800000</v>
      </c>
      <c r="I2034" s="4">
        <v>1600000</v>
      </c>
      <c r="J2034" s="4">
        <v>800000</v>
      </c>
      <c r="K2034" s="4">
        <v>800000</v>
      </c>
    </row>
    <row r="2035" spans="1:11" x14ac:dyDescent="0.35">
      <c r="A2035" t="s">
        <v>1932</v>
      </c>
      <c r="B2035" t="s">
        <v>2127</v>
      </c>
      <c r="D2035" s="4">
        <v>800000</v>
      </c>
      <c r="H2035" s="4">
        <v>800000</v>
      </c>
      <c r="I2035" s="4">
        <v>1600000</v>
      </c>
      <c r="J2035" s="4">
        <v>800000</v>
      </c>
      <c r="K2035" s="4">
        <v>800000</v>
      </c>
    </row>
    <row r="2036" spans="1:11" x14ac:dyDescent="0.35">
      <c r="A2036" t="s">
        <v>1932</v>
      </c>
      <c r="B2036" t="s">
        <v>2128</v>
      </c>
      <c r="C2036" t="s">
        <v>1851</v>
      </c>
      <c r="D2036" s="4">
        <v>34277</v>
      </c>
      <c r="I2036" s="4">
        <v>34277</v>
      </c>
      <c r="J2036" s="4">
        <v>34277</v>
      </c>
      <c r="K2036" s="4">
        <v>34277</v>
      </c>
    </row>
    <row r="2037" spans="1:11" x14ac:dyDescent="0.35">
      <c r="A2037" t="s">
        <v>1932</v>
      </c>
      <c r="B2037" t="s">
        <v>2130</v>
      </c>
      <c r="C2037" t="s">
        <v>1853</v>
      </c>
      <c r="D2037" s="4">
        <v>3313</v>
      </c>
      <c r="E2037" s="4">
        <v>5461</v>
      </c>
      <c r="I2037" s="4">
        <v>8774</v>
      </c>
      <c r="J2037" s="4">
        <v>8774</v>
      </c>
      <c r="K2037" s="4">
        <v>3313</v>
      </c>
    </row>
    <row r="2038" spans="1:11" x14ac:dyDescent="0.35">
      <c r="A2038" t="s">
        <v>1932</v>
      </c>
      <c r="B2038" t="s">
        <v>2131</v>
      </c>
      <c r="C2038" t="s">
        <v>1854</v>
      </c>
      <c r="D2038" s="4">
        <v>134498</v>
      </c>
      <c r="I2038" s="4">
        <v>134498</v>
      </c>
      <c r="J2038" s="4">
        <v>134498</v>
      </c>
      <c r="K2038" s="4">
        <v>134498</v>
      </c>
    </row>
    <row r="2039" spans="1:11" x14ac:dyDescent="0.35">
      <c r="A2039" t="s">
        <v>1932</v>
      </c>
      <c r="B2039" t="s">
        <v>2132</v>
      </c>
      <c r="C2039" t="s">
        <v>1855</v>
      </c>
      <c r="D2039" s="4">
        <v>5788</v>
      </c>
      <c r="F2039" s="4">
        <v>58566</v>
      </c>
      <c r="I2039" s="4">
        <v>64354</v>
      </c>
      <c r="J2039" s="4">
        <v>5788</v>
      </c>
      <c r="K2039" s="4">
        <v>5788</v>
      </c>
    </row>
    <row r="2040" spans="1:11" x14ac:dyDescent="0.35">
      <c r="A2040" t="s">
        <v>1932</v>
      </c>
      <c r="B2040" t="s">
        <v>2133</v>
      </c>
      <c r="C2040" t="s">
        <v>1856</v>
      </c>
      <c r="I2040" s="4">
        <v>0</v>
      </c>
      <c r="J2040">
        <v>0</v>
      </c>
      <c r="K2040" s="4">
        <v>0</v>
      </c>
    </row>
    <row r="2041" spans="1:11" x14ac:dyDescent="0.35">
      <c r="A2041" t="s">
        <v>1932</v>
      </c>
      <c r="B2041" t="s">
        <v>2134</v>
      </c>
      <c r="C2041" t="s">
        <v>1857</v>
      </c>
      <c r="D2041" s="4">
        <v>1477</v>
      </c>
      <c r="F2041" s="4">
        <v>10184</v>
      </c>
      <c r="I2041" s="4">
        <v>11662</v>
      </c>
      <c r="J2041" s="4">
        <v>1477</v>
      </c>
      <c r="K2041" s="4">
        <v>1477</v>
      </c>
    </row>
    <row r="2042" spans="1:11" x14ac:dyDescent="0.35">
      <c r="A2042" t="s">
        <v>1932</v>
      </c>
      <c r="B2042" t="s">
        <v>2135</v>
      </c>
      <c r="C2042" t="s">
        <v>1858</v>
      </c>
      <c r="E2042" s="4">
        <v>16088</v>
      </c>
      <c r="I2042" s="4">
        <v>16088</v>
      </c>
      <c r="J2042">
        <v>16088</v>
      </c>
      <c r="K2042" s="4">
        <v>0</v>
      </c>
    </row>
    <row r="2043" spans="1:11" x14ac:dyDescent="0.35">
      <c r="A2043" t="s">
        <v>1932</v>
      </c>
      <c r="B2043" t="s">
        <v>2136</v>
      </c>
      <c r="C2043" t="s">
        <v>1859</v>
      </c>
      <c r="F2043" s="4">
        <v>75000</v>
      </c>
      <c r="H2043" s="4">
        <v>25000</v>
      </c>
      <c r="I2043" s="4">
        <v>100000</v>
      </c>
      <c r="J2043">
        <v>0</v>
      </c>
      <c r="K2043" s="4">
        <v>0</v>
      </c>
    </row>
    <row r="2044" spans="1:11" x14ac:dyDescent="0.35">
      <c r="A2044" t="s">
        <v>1932</v>
      </c>
      <c r="B2044" t="s">
        <v>2137</v>
      </c>
      <c r="C2044" t="s">
        <v>1860</v>
      </c>
      <c r="D2044" s="4">
        <v>326109</v>
      </c>
      <c r="I2044" s="4">
        <v>326109</v>
      </c>
      <c r="J2044" s="4">
        <v>326109</v>
      </c>
      <c r="K2044" s="4">
        <v>326109</v>
      </c>
    </row>
    <row r="2045" spans="1:11" x14ac:dyDescent="0.35">
      <c r="A2045" t="s">
        <v>1932</v>
      </c>
      <c r="B2045" t="s">
        <v>2138</v>
      </c>
      <c r="C2045" t="s">
        <v>1861</v>
      </c>
      <c r="D2045" s="4">
        <v>19587</v>
      </c>
      <c r="I2045" s="4">
        <v>19587</v>
      </c>
      <c r="J2045" s="4">
        <v>19587</v>
      </c>
      <c r="K2045" s="4">
        <v>19587</v>
      </c>
    </row>
    <row r="2046" spans="1:11" x14ac:dyDescent="0.35">
      <c r="A2046" t="s">
        <v>1932</v>
      </c>
      <c r="B2046" t="s">
        <v>2139</v>
      </c>
      <c r="C2046" t="s">
        <v>1862</v>
      </c>
      <c r="D2046" s="4">
        <v>85464</v>
      </c>
      <c r="I2046" s="4">
        <v>85464</v>
      </c>
      <c r="J2046" s="4">
        <v>85464</v>
      </c>
      <c r="K2046" s="4">
        <v>85464</v>
      </c>
    </row>
    <row r="2047" spans="1:11" x14ac:dyDescent="0.35">
      <c r="A2047" t="s">
        <v>1932</v>
      </c>
      <c r="B2047" t="s">
        <v>2141</v>
      </c>
      <c r="D2047" s="4">
        <v>610514</v>
      </c>
      <c r="E2047" s="4">
        <v>21549</v>
      </c>
      <c r="F2047" s="4">
        <v>143751</v>
      </c>
      <c r="H2047" s="4">
        <v>25000</v>
      </c>
      <c r="I2047" s="4">
        <v>800814</v>
      </c>
      <c r="J2047" s="4">
        <v>632063</v>
      </c>
      <c r="K2047" s="4">
        <v>610514</v>
      </c>
    </row>
    <row r="2048" spans="1:11" x14ac:dyDescent="0.35">
      <c r="A2048" t="s">
        <v>1932</v>
      </c>
      <c r="B2048" t="s">
        <v>2144</v>
      </c>
      <c r="C2048" t="s">
        <v>1866</v>
      </c>
      <c r="I2048" s="4">
        <v>0</v>
      </c>
      <c r="J2048">
        <v>0</v>
      </c>
      <c r="K2048" s="4">
        <v>0</v>
      </c>
    </row>
    <row r="2049" spans="1:11" x14ac:dyDescent="0.35">
      <c r="A2049" t="s">
        <v>1932</v>
      </c>
      <c r="B2049" t="s">
        <v>2145</v>
      </c>
      <c r="C2049" t="s">
        <v>1867</v>
      </c>
      <c r="E2049" s="4">
        <v>48220</v>
      </c>
      <c r="G2049" s="4">
        <v>140320</v>
      </c>
      <c r="H2049" s="4">
        <v>56937</v>
      </c>
      <c r="I2049" s="4">
        <v>245477</v>
      </c>
      <c r="J2049">
        <v>48220</v>
      </c>
      <c r="K2049" s="4">
        <v>0</v>
      </c>
    </row>
    <row r="2050" spans="1:11" x14ac:dyDescent="0.35">
      <c r="A2050" t="s">
        <v>1932</v>
      </c>
      <c r="B2050" t="s">
        <v>2146</v>
      </c>
      <c r="C2050" t="s">
        <v>1868</v>
      </c>
      <c r="E2050" s="4">
        <v>0</v>
      </c>
      <c r="F2050" s="4">
        <v>5259</v>
      </c>
      <c r="H2050" s="4">
        <v>247718</v>
      </c>
      <c r="I2050" s="4">
        <v>252977</v>
      </c>
      <c r="J2050">
        <v>0</v>
      </c>
      <c r="K2050" s="4">
        <v>0</v>
      </c>
    </row>
    <row r="2051" spans="1:11" x14ac:dyDescent="0.35">
      <c r="A2051" t="s">
        <v>1932</v>
      </c>
      <c r="B2051" t="s">
        <v>2147</v>
      </c>
      <c r="C2051" t="s">
        <v>1869</v>
      </c>
      <c r="H2051" s="4">
        <v>28800</v>
      </c>
      <c r="I2051" s="4">
        <v>28800</v>
      </c>
      <c r="J2051">
        <v>0</v>
      </c>
      <c r="K2051" s="4">
        <v>0</v>
      </c>
    </row>
    <row r="2052" spans="1:11" x14ac:dyDescent="0.35">
      <c r="A2052" t="s">
        <v>1932</v>
      </c>
      <c r="B2052" t="s">
        <v>2148</v>
      </c>
      <c r="C2052" t="s">
        <v>1870</v>
      </c>
      <c r="H2052" s="4">
        <v>295113</v>
      </c>
      <c r="I2052" s="4">
        <v>295113</v>
      </c>
      <c r="J2052">
        <v>0</v>
      </c>
      <c r="K2052" s="4">
        <v>0</v>
      </c>
    </row>
    <row r="2053" spans="1:11" x14ac:dyDescent="0.35">
      <c r="A2053" t="s">
        <v>1932</v>
      </c>
      <c r="B2053" t="s">
        <v>2149</v>
      </c>
      <c r="C2053" t="s">
        <v>1871</v>
      </c>
      <c r="D2053" s="4">
        <v>73845</v>
      </c>
      <c r="F2053" s="4">
        <v>2150000</v>
      </c>
      <c r="G2053" s="4">
        <v>14447</v>
      </c>
      <c r="H2053" s="4">
        <v>85795</v>
      </c>
      <c r="I2053" s="4">
        <v>2324087</v>
      </c>
      <c r="J2053" s="4">
        <v>73845</v>
      </c>
      <c r="K2053" s="4">
        <v>73845</v>
      </c>
    </row>
    <row r="2054" spans="1:11" x14ac:dyDescent="0.35">
      <c r="A2054" t="s">
        <v>1932</v>
      </c>
      <c r="B2054" t="s">
        <v>2150</v>
      </c>
      <c r="C2054" t="s">
        <v>1872</v>
      </c>
      <c r="D2054" s="4">
        <v>98000</v>
      </c>
      <c r="I2054" s="4">
        <v>98000</v>
      </c>
      <c r="J2054" s="4">
        <v>98000</v>
      </c>
      <c r="K2054" s="4">
        <v>98000</v>
      </c>
    </row>
    <row r="2055" spans="1:11" x14ac:dyDescent="0.35">
      <c r="A2055" t="s">
        <v>1932</v>
      </c>
      <c r="B2055" t="s">
        <v>2153</v>
      </c>
      <c r="C2055" t="s">
        <v>1875</v>
      </c>
      <c r="H2055" s="4">
        <v>5812</v>
      </c>
      <c r="I2055" s="4">
        <v>5812</v>
      </c>
      <c r="J2055">
        <v>0</v>
      </c>
      <c r="K2055" s="4">
        <v>0</v>
      </c>
    </row>
    <row r="2056" spans="1:11" x14ac:dyDescent="0.35">
      <c r="A2056" t="s">
        <v>1932</v>
      </c>
      <c r="B2056" t="s">
        <v>2154</v>
      </c>
      <c r="C2056" t="s">
        <v>1876</v>
      </c>
      <c r="H2056" s="4">
        <v>0</v>
      </c>
      <c r="I2056" s="4">
        <v>0</v>
      </c>
      <c r="J2056">
        <v>0</v>
      </c>
      <c r="K2056" s="4">
        <v>0</v>
      </c>
    </row>
    <row r="2057" spans="1:11" x14ac:dyDescent="0.35">
      <c r="A2057" t="s">
        <v>1932</v>
      </c>
      <c r="B2057" t="s">
        <v>2156</v>
      </c>
      <c r="D2057" s="4">
        <v>171845</v>
      </c>
      <c r="E2057" s="4">
        <v>48220</v>
      </c>
      <c r="F2057" s="4">
        <v>2155259</v>
      </c>
      <c r="G2057" s="4">
        <v>154767</v>
      </c>
      <c r="H2057" s="4">
        <v>720175</v>
      </c>
      <c r="I2057" s="4">
        <v>3250267</v>
      </c>
      <c r="J2057" s="4">
        <v>220065</v>
      </c>
      <c r="K2057" s="4">
        <v>171845</v>
      </c>
    </row>
    <row r="2058" spans="1:11" x14ac:dyDescent="0.35">
      <c r="A2058" t="s">
        <v>1932</v>
      </c>
      <c r="B2058" t="s">
        <v>2157</v>
      </c>
      <c r="C2058" t="s">
        <v>1879</v>
      </c>
      <c r="D2058" s="4">
        <v>45116</v>
      </c>
      <c r="I2058" s="4">
        <v>45116</v>
      </c>
      <c r="J2058" s="4">
        <v>45116</v>
      </c>
      <c r="K2058" s="4">
        <v>45116</v>
      </c>
    </row>
    <row r="2059" spans="1:11" x14ac:dyDescent="0.35">
      <c r="A2059" t="s">
        <v>1932</v>
      </c>
      <c r="B2059" t="s">
        <v>2159</v>
      </c>
      <c r="C2059" t="s">
        <v>1881</v>
      </c>
      <c r="D2059" s="4">
        <v>281381</v>
      </c>
      <c r="I2059" s="4">
        <v>281381</v>
      </c>
      <c r="J2059" s="4">
        <v>281381</v>
      </c>
      <c r="K2059" s="4">
        <v>281381</v>
      </c>
    </row>
    <row r="2060" spans="1:11" x14ac:dyDescent="0.35">
      <c r="A2060" t="s">
        <v>1932</v>
      </c>
      <c r="B2060" t="s">
        <v>2160</v>
      </c>
      <c r="C2060" t="s">
        <v>1882</v>
      </c>
      <c r="D2060" s="4">
        <v>41371</v>
      </c>
      <c r="I2060" s="4">
        <v>41371</v>
      </c>
      <c r="J2060" s="4">
        <v>41371</v>
      </c>
      <c r="K2060" s="4">
        <v>41371</v>
      </c>
    </row>
    <row r="2061" spans="1:11" x14ac:dyDescent="0.35">
      <c r="A2061" t="s">
        <v>1932</v>
      </c>
      <c r="B2061" t="s">
        <v>2162</v>
      </c>
      <c r="C2061" t="s">
        <v>1884</v>
      </c>
      <c r="D2061" s="4">
        <v>2333</v>
      </c>
      <c r="I2061" s="4">
        <v>2333</v>
      </c>
      <c r="J2061" s="4">
        <v>2333</v>
      </c>
      <c r="K2061" s="4">
        <v>2333</v>
      </c>
    </row>
    <row r="2062" spans="1:11" x14ac:dyDescent="0.35">
      <c r="A2062" t="s">
        <v>1932</v>
      </c>
      <c r="B2062" t="s">
        <v>2163</v>
      </c>
      <c r="D2062" s="4">
        <v>370201</v>
      </c>
      <c r="I2062" s="4">
        <v>370201</v>
      </c>
      <c r="J2062" s="4">
        <v>370201</v>
      </c>
      <c r="K2062" s="4">
        <v>370201</v>
      </c>
    </row>
    <row r="2063" spans="1:11" x14ac:dyDescent="0.35">
      <c r="A2063" t="s">
        <v>1932</v>
      </c>
      <c r="B2063" t="s">
        <v>2166</v>
      </c>
      <c r="C2063" t="s">
        <v>1888</v>
      </c>
      <c r="H2063" s="4">
        <v>76800</v>
      </c>
      <c r="I2063" s="4">
        <v>76800</v>
      </c>
      <c r="J2063">
        <v>0</v>
      </c>
      <c r="K2063" s="4">
        <v>0</v>
      </c>
    </row>
    <row r="2064" spans="1:11" x14ac:dyDescent="0.35">
      <c r="A2064" t="s">
        <v>1932</v>
      </c>
      <c r="B2064" t="s">
        <v>2167</v>
      </c>
      <c r="C2064" t="s">
        <v>1889</v>
      </c>
      <c r="H2064" s="4">
        <v>52500</v>
      </c>
      <c r="I2064" s="4">
        <v>52500</v>
      </c>
      <c r="J2064">
        <v>0</v>
      </c>
      <c r="K2064" s="4">
        <v>0</v>
      </c>
    </row>
    <row r="2065" spans="1:11" x14ac:dyDescent="0.35">
      <c r="A2065" t="s">
        <v>1932</v>
      </c>
      <c r="B2065" t="s">
        <v>2168</v>
      </c>
      <c r="C2065" t="s">
        <v>1890</v>
      </c>
      <c r="H2065" s="4">
        <v>22500</v>
      </c>
      <c r="I2065" s="4">
        <v>22500</v>
      </c>
      <c r="J2065">
        <v>0</v>
      </c>
      <c r="K2065" s="4">
        <v>0</v>
      </c>
    </row>
    <row r="2066" spans="1:11" x14ac:dyDescent="0.35">
      <c r="A2066" t="s">
        <v>1932</v>
      </c>
      <c r="B2066" t="s">
        <v>2169</v>
      </c>
      <c r="H2066" s="4">
        <v>151800</v>
      </c>
      <c r="I2066" s="4">
        <v>151800</v>
      </c>
      <c r="J2066">
        <v>0</v>
      </c>
      <c r="K2066" s="4">
        <v>0</v>
      </c>
    </row>
    <row r="2067" spans="1:11" x14ac:dyDescent="0.35">
      <c r="A2067" t="s">
        <v>1932</v>
      </c>
      <c r="B2067" t="s">
        <v>2170</v>
      </c>
      <c r="D2067" s="4">
        <v>8508167</v>
      </c>
      <c r="E2067" s="4">
        <v>69769</v>
      </c>
      <c r="F2067" s="4">
        <v>3097010</v>
      </c>
      <c r="G2067" s="4">
        <v>154767</v>
      </c>
      <c r="H2067" s="4">
        <v>1710925</v>
      </c>
      <c r="I2067" s="4">
        <v>13540638</v>
      </c>
      <c r="J2067" s="4">
        <f>SUM(D2067,E2067)</f>
        <v>8577936</v>
      </c>
      <c r="K2067" s="4">
        <v>8508167</v>
      </c>
    </row>
    <row r="2068" spans="1:11" x14ac:dyDescent="0.35">
      <c r="A2068" t="s">
        <v>1933</v>
      </c>
      <c r="B2068" t="s">
        <v>2118</v>
      </c>
      <c r="C2068" t="s">
        <v>1843</v>
      </c>
      <c r="D2068" s="4">
        <v>17682295</v>
      </c>
      <c r="E2068" s="4">
        <v>4661</v>
      </c>
      <c r="F2068" s="4">
        <v>8618400</v>
      </c>
      <c r="I2068" s="4">
        <v>26305356</v>
      </c>
      <c r="J2068" s="4">
        <v>17686956</v>
      </c>
      <c r="K2068" s="4">
        <v>17682295</v>
      </c>
    </row>
    <row r="2069" spans="1:11" x14ac:dyDescent="0.35">
      <c r="A2069" t="s">
        <v>1933</v>
      </c>
      <c r="B2069" t="s">
        <v>2119</v>
      </c>
      <c r="C2069" t="s">
        <v>1844</v>
      </c>
      <c r="D2069" s="4">
        <v>2475461</v>
      </c>
      <c r="I2069" s="4">
        <v>2475461</v>
      </c>
      <c r="J2069" s="4">
        <v>2475461</v>
      </c>
      <c r="K2069" s="4">
        <v>2475461</v>
      </c>
    </row>
    <row r="2070" spans="1:11" x14ac:dyDescent="0.35">
      <c r="A2070" t="s">
        <v>1933</v>
      </c>
      <c r="B2070" t="s">
        <v>2120</v>
      </c>
      <c r="C2070" t="s">
        <v>1845</v>
      </c>
      <c r="D2070" s="4">
        <v>2381837</v>
      </c>
      <c r="I2070" s="4">
        <v>2381837</v>
      </c>
      <c r="J2070" s="4">
        <v>2381837</v>
      </c>
      <c r="K2070" s="4">
        <v>2381837</v>
      </c>
    </row>
    <row r="2071" spans="1:11" x14ac:dyDescent="0.35">
      <c r="A2071" t="s">
        <v>1933</v>
      </c>
      <c r="B2071" t="s">
        <v>2121</v>
      </c>
      <c r="D2071" s="4">
        <v>22539592</v>
      </c>
      <c r="E2071" s="4">
        <v>4661</v>
      </c>
      <c r="F2071" s="4">
        <v>8618400</v>
      </c>
      <c r="I2071" s="4">
        <v>31162654</v>
      </c>
      <c r="J2071" s="4">
        <v>22544253</v>
      </c>
      <c r="K2071" s="4">
        <v>22539592</v>
      </c>
    </row>
    <row r="2072" spans="1:11" x14ac:dyDescent="0.35">
      <c r="A2072" t="s">
        <v>1933</v>
      </c>
      <c r="B2072" t="s">
        <v>2122</v>
      </c>
      <c r="C2072" t="s">
        <v>1846</v>
      </c>
      <c r="D2072" s="4">
        <v>22837537</v>
      </c>
      <c r="I2072" s="4">
        <v>22837537</v>
      </c>
      <c r="J2072" s="4">
        <v>22837537</v>
      </c>
      <c r="K2072" s="4">
        <v>22837537</v>
      </c>
    </row>
    <row r="2073" spans="1:11" x14ac:dyDescent="0.35">
      <c r="A2073" t="s">
        <v>1933</v>
      </c>
      <c r="B2073" t="s">
        <v>2123</v>
      </c>
      <c r="C2073" t="s">
        <v>1847</v>
      </c>
      <c r="D2073" s="4">
        <v>9122321</v>
      </c>
      <c r="F2073" s="4">
        <v>2075100</v>
      </c>
      <c r="G2073" s="4">
        <v>1325</v>
      </c>
      <c r="I2073" s="4">
        <v>11198747</v>
      </c>
      <c r="J2073" s="4">
        <v>9122321</v>
      </c>
      <c r="K2073" s="4">
        <v>9122321</v>
      </c>
    </row>
    <row r="2074" spans="1:11" x14ac:dyDescent="0.35">
      <c r="A2074" t="s">
        <v>1933</v>
      </c>
      <c r="B2074" t="s">
        <v>2124</v>
      </c>
      <c r="C2074" t="s">
        <v>1848</v>
      </c>
      <c r="D2074" s="4">
        <v>352825</v>
      </c>
      <c r="I2074" s="4">
        <v>352825</v>
      </c>
      <c r="J2074" s="4">
        <v>352825</v>
      </c>
      <c r="K2074" s="4">
        <v>352825</v>
      </c>
    </row>
    <row r="2075" spans="1:11" x14ac:dyDescent="0.35">
      <c r="A2075" t="s">
        <v>1933</v>
      </c>
      <c r="B2075" t="s">
        <v>2125</v>
      </c>
      <c r="D2075" s="4">
        <v>32312682</v>
      </c>
      <c r="F2075" s="4">
        <v>2075100</v>
      </c>
      <c r="G2075" s="4">
        <v>1325</v>
      </c>
      <c r="I2075" s="4">
        <v>34389108</v>
      </c>
      <c r="J2075" s="4">
        <v>32312682</v>
      </c>
      <c r="K2075" s="4">
        <v>32312682</v>
      </c>
    </row>
    <row r="2076" spans="1:11" x14ac:dyDescent="0.35">
      <c r="A2076" t="s">
        <v>1933</v>
      </c>
      <c r="B2076" t="s">
        <v>2196</v>
      </c>
      <c r="C2076" t="s">
        <v>1918</v>
      </c>
      <c r="D2076" s="4">
        <v>9660</v>
      </c>
      <c r="I2076" s="4">
        <v>9660</v>
      </c>
      <c r="J2076" s="4">
        <v>9660</v>
      </c>
      <c r="K2076" s="4">
        <v>9660</v>
      </c>
    </row>
    <row r="2077" spans="1:11" x14ac:dyDescent="0.35">
      <c r="A2077" t="s">
        <v>1933</v>
      </c>
      <c r="B2077" t="s">
        <v>2190</v>
      </c>
      <c r="C2077" t="s">
        <v>1911</v>
      </c>
      <c r="D2077" s="4">
        <v>6940</v>
      </c>
      <c r="H2077" s="4">
        <v>400000</v>
      </c>
      <c r="I2077" s="4">
        <v>406940</v>
      </c>
      <c r="J2077" s="4">
        <v>6940</v>
      </c>
      <c r="K2077" s="4">
        <v>6940</v>
      </c>
    </row>
    <row r="2078" spans="1:11" x14ac:dyDescent="0.35">
      <c r="A2078" t="s">
        <v>1933</v>
      </c>
      <c r="B2078" t="s">
        <v>2175</v>
      </c>
      <c r="C2078" t="s">
        <v>1896</v>
      </c>
      <c r="D2078" s="4">
        <v>12160</v>
      </c>
      <c r="H2078" s="4">
        <v>98243</v>
      </c>
      <c r="I2078" s="4">
        <v>110403</v>
      </c>
      <c r="J2078" s="4">
        <v>12160</v>
      </c>
      <c r="K2078" s="4">
        <v>12160</v>
      </c>
    </row>
    <row r="2079" spans="1:11" x14ac:dyDescent="0.35">
      <c r="A2079" t="s">
        <v>1933</v>
      </c>
      <c r="B2079" t="s">
        <v>2126</v>
      </c>
      <c r="C2079" t="s">
        <v>1850</v>
      </c>
      <c r="D2079" s="4">
        <v>1600000</v>
      </c>
      <c r="H2079" s="4">
        <v>2400000</v>
      </c>
      <c r="I2079" s="4">
        <v>4000000</v>
      </c>
      <c r="J2079" s="4">
        <v>1600000</v>
      </c>
      <c r="K2079" s="4">
        <v>1600000</v>
      </c>
    </row>
    <row r="2080" spans="1:11" x14ac:dyDescent="0.35">
      <c r="A2080" t="s">
        <v>1933</v>
      </c>
      <c r="B2080" t="s">
        <v>2127</v>
      </c>
      <c r="D2080" s="4">
        <v>1628760</v>
      </c>
      <c r="H2080" s="4">
        <v>2898243</v>
      </c>
      <c r="I2080" s="4">
        <v>4527003</v>
      </c>
      <c r="J2080" s="4">
        <v>1628760</v>
      </c>
      <c r="K2080" s="4">
        <v>1628760</v>
      </c>
    </row>
    <row r="2081" spans="1:11" x14ac:dyDescent="0.35">
      <c r="A2081" t="s">
        <v>1933</v>
      </c>
      <c r="B2081" t="s">
        <v>2201</v>
      </c>
      <c r="C2081" t="s">
        <v>1934</v>
      </c>
      <c r="D2081" s="4">
        <v>3849</v>
      </c>
      <c r="I2081" s="4">
        <v>3849</v>
      </c>
      <c r="J2081" s="4">
        <v>3849</v>
      </c>
      <c r="K2081" s="4">
        <v>3849</v>
      </c>
    </row>
    <row r="2082" spans="1:11" x14ac:dyDescent="0.35">
      <c r="A2082" t="s">
        <v>1933</v>
      </c>
      <c r="B2082" t="s">
        <v>2128</v>
      </c>
      <c r="C2082" t="s">
        <v>1851</v>
      </c>
      <c r="D2082" s="4">
        <v>380314</v>
      </c>
      <c r="I2082" s="4">
        <v>380314</v>
      </c>
      <c r="J2082" s="4">
        <v>380314</v>
      </c>
      <c r="K2082" s="4">
        <v>380314</v>
      </c>
    </row>
    <row r="2083" spans="1:11" x14ac:dyDescent="0.35">
      <c r="A2083" t="s">
        <v>1933</v>
      </c>
      <c r="B2083" t="s">
        <v>2129</v>
      </c>
      <c r="C2083" t="s">
        <v>1852</v>
      </c>
      <c r="D2083" s="4">
        <v>8644</v>
      </c>
      <c r="F2083" s="4">
        <v>960</v>
      </c>
      <c r="I2083" s="4">
        <v>9604</v>
      </c>
      <c r="J2083" s="4">
        <v>8644</v>
      </c>
      <c r="K2083" s="4">
        <v>8644</v>
      </c>
    </row>
    <row r="2084" spans="1:11" x14ac:dyDescent="0.35">
      <c r="A2084" t="s">
        <v>1933</v>
      </c>
      <c r="B2084" t="s">
        <v>2130</v>
      </c>
      <c r="C2084" t="s">
        <v>1853</v>
      </c>
      <c r="D2084" s="4">
        <v>9656</v>
      </c>
      <c r="F2084" s="4">
        <v>2309</v>
      </c>
      <c r="H2084" s="4">
        <v>1539</v>
      </c>
      <c r="I2084" s="4">
        <v>13504</v>
      </c>
      <c r="J2084" s="4">
        <v>9656</v>
      </c>
      <c r="K2084" s="4">
        <v>9656</v>
      </c>
    </row>
    <row r="2085" spans="1:11" x14ac:dyDescent="0.35">
      <c r="A2085" t="s">
        <v>1933</v>
      </c>
      <c r="B2085" t="s">
        <v>2172</v>
      </c>
      <c r="C2085" t="s">
        <v>1893</v>
      </c>
      <c r="D2085" s="4">
        <v>9234</v>
      </c>
      <c r="F2085" s="4">
        <v>1026</v>
      </c>
      <c r="H2085" s="4">
        <v>12313</v>
      </c>
      <c r="I2085" s="4">
        <v>22573</v>
      </c>
      <c r="J2085" s="4">
        <v>9234</v>
      </c>
      <c r="K2085" s="4">
        <v>9234</v>
      </c>
    </row>
    <row r="2086" spans="1:11" x14ac:dyDescent="0.35">
      <c r="A2086" t="s">
        <v>1933</v>
      </c>
      <c r="B2086" t="s">
        <v>2131</v>
      </c>
      <c r="C2086" t="s">
        <v>1854</v>
      </c>
      <c r="D2086" s="4">
        <v>652607</v>
      </c>
      <c r="I2086" s="4">
        <v>652607</v>
      </c>
      <c r="J2086" s="4">
        <v>652607</v>
      </c>
      <c r="K2086" s="4">
        <v>652607</v>
      </c>
    </row>
    <row r="2087" spans="1:11" x14ac:dyDescent="0.35">
      <c r="A2087" t="s">
        <v>1933</v>
      </c>
      <c r="B2087" t="s">
        <v>2132</v>
      </c>
      <c r="C2087" t="s">
        <v>1855</v>
      </c>
      <c r="D2087" s="4">
        <v>822459</v>
      </c>
      <c r="I2087" s="4">
        <v>822459</v>
      </c>
      <c r="J2087" s="4">
        <v>822459</v>
      </c>
      <c r="K2087" s="4">
        <v>822459</v>
      </c>
    </row>
    <row r="2088" spans="1:11" x14ac:dyDescent="0.35">
      <c r="A2088" t="s">
        <v>1933</v>
      </c>
      <c r="B2088" t="s">
        <v>2133</v>
      </c>
      <c r="C2088" t="s">
        <v>1856</v>
      </c>
      <c r="G2088" s="4">
        <v>10354</v>
      </c>
      <c r="H2088" s="4">
        <v>22778</v>
      </c>
      <c r="I2088" s="4">
        <v>33132</v>
      </c>
      <c r="J2088">
        <v>0</v>
      </c>
      <c r="K2088" s="4">
        <v>0</v>
      </c>
    </row>
    <row r="2089" spans="1:11" x14ac:dyDescent="0.35">
      <c r="A2089" t="s">
        <v>1933</v>
      </c>
      <c r="B2089" t="s">
        <v>2134</v>
      </c>
      <c r="C2089" t="s">
        <v>1857</v>
      </c>
      <c r="D2089" s="4">
        <v>80118</v>
      </c>
      <c r="E2089" s="4">
        <v>1477</v>
      </c>
      <c r="I2089" s="4">
        <v>81595</v>
      </c>
      <c r="J2089" s="4">
        <v>81595</v>
      </c>
      <c r="K2089" s="4">
        <v>80118</v>
      </c>
    </row>
    <row r="2090" spans="1:11" x14ac:dyDescent="0.35">
      <c r="A2090" t="s">
        <v>1933</v>
      </c>
      <c r="B2090" t="s">
        <v>2135</v>
      </c>
      <c r="C2090" t="s">
        <v>1858</v>
      </c>
      <c r="D2090" s="4">
        <v>20110</v>
      </c>
      <c r="E2090" s="4">
        <v>16088</v>
      </c>
      <c r="H2090" s="4">
        <v>40221</v>
      </c>
      <c r="I2090" s="4">
        <v>76419</v>
      </c>
      <c r="J2090" s="4">
        <v>36198</v>
      </c>
      <c r="K2090" s="4">
        <v>20110</v>
      </c>
    </row>
    <row r="2091" spans="1:11" x14ac:dyDescent="0.35">
      <c r="A2091" t="s">
        <v>1933</v>
      </c>
      <c r="B2091" t="s">
        <v>2136</v>
      </c>
      <c r="C2091" t="s">
        <v>1859</v>
      </c>
      <c r="D2091" s="4">
        <v>531486</v>
      </c>
      <c r="E2091" s="4">
        <v>75000</v>
      </c>
      <c r="F2091" s="4">
        <v>200000</v>
      </c>
      <c r="H2091" s="4">
        <v>300016</v>
      </c>
      <c r="I2091" s="4">
        <v>1106503</v>
      </c>
      <c r="J2091" s="4">
        <v>606486</v>
      </c>
      <c r="K2091" s="4">
        <v>531486</v>
      </c>
    </row>
    <row r="2092" spans="1:11" x14ac:dyDescent="0.35">
      <c r="A2092" t="s">
        <v>1933</v>
      </c>
      <c r="B2092" t="s">
        <v>2137</v>
      </c>
      <c r="C2092" t="s">
        <v>1860</v>
      </c>
      <c r="D2092" s="4">
        <v>652218</v>
      </c>
      <c r="I2092" s="4">
        <v>652218</v>
      </c>
      <c r="J2092" s="4">
        <v>652218</v>
      </c>
      <c r="K2092" s="4">
        <v>652218</v>
      </c>
    </row>
    <row r="2093" spans="1:11" x14ac:dyDescent="0.35">
      <c r="A2093" t="s">
        <v>1933</v>
      </c>
      <c r="B2093" t="s">
        <v>2138</v>
      </c>
      <c r="C2093" t="s">
        <v>1861</v>
      </c>
      <c r="D2093" s="4">
        <v>156427</v>
      </c>
      <c r="I2093" s="4">
        <v>156427</v>
      </c>
      <c r="J2093" s="4">
        <v>156427</v>
      </c>
      <c r="K2093" s="4">
        <v>156427</v>
      </c>
    </row>
    <row r="2094" spans="1:11" x14ac:dyDescent="0.35">
      <c r="A2094" t="s">
        <v>1933</v>
      </c>
      <c r="B2094" t="s">
        <v>2139</v>
      </c>
      <c r="C2094" t="s">
        <v>1862</v>
      </c>
      <c r="D2094" s="4">
        <v>683714</v>
      </c>
      <c r="E2094" s="4">
        <v>85464</v>
      </c>
      <c r="I2094" s="4">
        <v>769178</v>
      </c>
      <c r="J2094" s="4">
        <v>769178</v>
      </c>
      <c r="K2094" s="4">
        <v>683714</v>
      </c>
    </row>
    <row r="2095" spans="1:11" x14ac:dyDescent="0.35">
      <c r="A2095" t="s">
        <v>1933</v>
      </c>
      <c r="B2095" t="s">
        <v>2140</v>
      </c>
      <c r="C2095" t="s">
        <v>1863</v>
      </c>
      <c r="D2095" s="4">
        <v>7780</v>
      </c>
      <c r="I2095" s="4">
        <v>7780</v>
      </c>
      <c r="J2095" s="4">
        <v>7780</v>
      </c>
      <c r="K2095" s="4">
        <v>7780</v>
      </c>
    </row>
    <row r="2096" spans="1:11" x14ac:dyDescent="0.35">
      <c r="A2096" t="s">
        <v>1933</v>
      </c>
      <c r="B2096" t="s">
        <v>2141</v>
      </c>
      <c r="D2096" s="4">
        <v>4018618</v>
      </c>
      <c r="E2096" s="4">
        <v>178030</v>
      </c>
      <c r="F2096" s="4">
        <v>204295</v>
      </c>
      <c r="G2096" s="4">
        <v>10354</v>
      </c>
      <c r="H2096" s="4">
        <v>376867</v>
      </c>
      <c r="I2096" s="4">
        <v>4788164</v>
      </c>
      <c r="J2096" s="4">
        <v>4196648</v>
      </c>
      <c r="K2096" s="4">
        <v>4018618</v>
      </c>
    </row>
    <row r="2097" spans="1:11" x14ac:dyDescent="0.35">
      <c r="A2097" t="s">
        <v>1933</v>
      </c>
      <c r="B2097" t="s">
        <v>2142</v>
      </c>
      <c r="C2097" t="s">
        <v>1864</v>
      </c>
      <c r="D2097" s="4">
        <v>11158</v>
      </c>
      <c r="I2097" s="4">
        <v>11158</v>
      </c>
      <c r="J2097" s="4">
        <v>11158</v>
      </c>
      <c r="K2097" s="4">
        <v>11158</v>
      </c>
    </row>
    <row r="2098" spans="1:11" x14ac:dyDescent="0.35">
      <c r="A2098" t="s">
        <v>1933</v>
      </c>
      <c r="B2098" t="s">
        <v>2143</v>
      </c>
      <c r="C2098" t="s">
        <v>1865</v>
      </c>
      <c r="D2098" s="4">
        <v>77647</v>
      </c>
      <c r="E2098" s="4">
        <v>0</v>
      </c>
      <c r="G2098" s="4">
        <v>141713</v>
      </c>
      <c r="H2098" s="4">
        <v>9469</v>
      </c>
      <c r="I2098" s="4">
        <v>228828</v>
      </c>
      <c r="J2098" s="4">
        <v>77647</v>
      </c>
      <c r="K2098" s="4">
        <v>77647</v>
      </c>
    </row>
    <row r="2099" spans="1:11" x14ac:dyDescent="0.35">
      <c r="A2099" t="s">
        <v>1933</v>
      </c>
      <c r="B2099" t="s">
        <v>2144</v>
      </c>
      <c r="C2099" t="s">
        <v>1866</v>
      </c>
      <c r="I2099" s="4">
        <v>0</v>
      </c>
      <c r="J2099">
        <v>0</v>
      </c>
      <c r="K2099" s="4">
        <v>0</v>
      </c>
    </row>
    <row r="2100" spans="1:11" x14ac:dyDescent="0.35">
      <c r="A2100" t="s">
        <v>1933</v>
      </c>
      <c r="B2100" t="s">
        <v>2145</v>
      </c>
      <c r="C2100" t="s">
        <v>1867</v>
      </c>
      <c r="E2100" s="4">
        <v>18000</v>
      </c>
      <c r="G2100" s="4">
        <v>174880</v>
      </c>
      <c r="H2100" s="4">
        <v>1368781</v>
      </c>
      <c r="I2100" s="4">
        <v>1561661</v>
      </c>
      <c r="J2100">
        <v>18000</v>
      </c>
      <c r="K2100" s="4">
        <v>0</v>
      </c>
    </row>
    <row r="2101" spans="1:11" x14ac:dyDescent="0.35">
      <c r="A2101" t="s">
        <v>1933</v>
      </c>
      <c r="B2101" t="s">
        <v>2146</v>
      </c>
      <c r="C2101" t="s">
        <v>1868</v>
      </c>
      <c r="D2101" s="4">
        <v>5259</v>
      </c>
      <c r="E2101" s="4">
        <v>26297</v>
      </c>
      <c r="H2101" s="4">
        <v>1935709</v>
      </c>
      <c r="I2101" s="4">
        <v>1967265</v>
      </c>
      <c r="J2101" s="4">
        <v>31556</v>
      </c>
      <c r="K2101" s="4">
        <v>5259</v>
      </c>
    </row>
    <row r="2102" spans="1:11" x14ac:dyDescent="0.35">
      <c r="A2102" t="s">
        <v>1933</v>
      </c>
      <c r="B2102" t="s">
        <v>2173</v>
      </c>
      <c r="C2102" t="s">
        <v>1894</v>
      </c>
      <c r="D2102" s="4">
        <v>5659</v>
      </c>
      <c r="I2102" s="4">
        <v>5659</v>
      </c>
      <c r="J2102" s="4">
        <v>5659</v>
      </c>
      <c r="K2102" s="4">
        <v>5659</v>
      </c>
    </row>
    <row r="2103" spans="1:11" x14ac:dyDescent="0.35">
      <c r="A2103" t="s">
        <v>1933</v>
      </c>
      <c r="B2103" t="s">
        <v>2147</v>
      </c>
      <c r="C2103" t="s">
        <v>1869</v>
      </c>
      <c r="E2103" s="4">
        <v>0</v>
      </c>
      <c r="H2103" s="4">
        <v>588384</v>
      </c>
      <c r="I2103" s="4">
        <v>588384</v>
      </c>
      <c r="J2103">
        <v>0</v>
      </c>
      <c r="K2103" s="4">
        <v>0</v>
      </c>
    </row>
    <row r="2104" spans="1:11" x14ac:dyDescent="0.35">
      <c r="A2104" t="s">
        <v>1933</v>
      </c>
      <c r="B2104" t="s">
        <v>2148</v>
      </c>
      <c r="C2104" t="s">
        <v>1870</v>
      </c>
      <c r="D2104" s="4">
        <v>9038</v>
      </c>
      <c r="E2104" s="4">
        <v>21283</v>
      </c>
      <c r="H2104" s="4">
        <v>3485553</v>
      </c>
      <c r="I2104" s="4">
        <v>3515874</v>
      </c>
      <c r="J2104" s="4">
        <v>30321</v>
      </c>
      <c r="K2104" s="4">
        <v>9038</v>
      </c>
    </row>
    <row r="2105" spans="1:11" x14ac:dyDescent="0.35">
      <c r="A2105" t="s">
        <v>1933</v>
      </c>
      <c r="B2105" t="s">
        <v>2149</v>
      </c>
      <c r="C2105" t="s">
        <v>1871</v>
      </c>
      <c r="D2105" s="4">
        <v>147691</v>
      </c>
      <c r="F2105" s="4">
        <v>12900000</v>
      </c>
      <c r="G2105" s="4">
        <v>137240</v>
      </c>
      <c r="H2105" s="4">
        <v>221536</v>
      </c>
      <c r="I2105" s="4">
        <v>13406467</v>
      </c>
      <c r="J2105" s="4">
        <v>147691</v>
      </c>
      <c r="K2105" s="4">
        <v>147691</v>
      </c>
    </row>
    <row r="2106" spans="1:11" x14ac:dyDescent="0.35">
      <c r="A2106" t="s">
        <v>1933</v>
      </c>
      <c r="B2106" t="s">
        <v>2150</v>
      </c>
      <c r="C2106" t="s">
        <v>1872</v>
      </c>
      <c r="G2106" s="4">
        <v>245000</v>
      </c>
      <c r="I2106" s="4">
        <v>245000</v>
      </c>
      <c r="J2106">
        <v>0</v>
      </c>
      <c r="K2106" s="4">
        <v>0</v>
      </c>
    </row>
    <row r="2107" spans="1:11" x14ac:dyDescent="0.35">
      <c r="A2107" t="s">
        <v>1933</v>
      </c>
      <c r="B2107" t="s">
        <v>2153</v>
      </c>
      <c r="C2107" t="s">
        <v>1875</v>
      </c>
      <c r="H2107" s="4">
        <v>45334</v>
      </c>
      <c r="I2107" s="4">
        <v>45334</v>
      </c>
      <c r="J2107">
        <v>0</v>
      </c>
      <c r="K2107" s="4">
        <v>0</v>
      </c>
    </row>
    <row r="2108" spans="1:11" x14ac:dyDescent="0.35">
      <c r="A2108" t="s">
        <v>1933</v>
      </c>
      <c r="B2108" t="s">
        <v>2155</v>
      </c>
      <c r="C2108" t="s">
        <v>1877</v>
      </c>
      <c r="D2108" s="4">
        <v>7528</v>
      </c>
      <c r="I2108" s="4">
        <v>7528</v>
      </c>
      <c r="J2108" s="4">
        <v>7528</v>
      </c>
      <c r="K2108" s="4">
        <v>7528</v>
      </c>
    </row>
    <row r="2109" spans="1:11" x14ac:dyDescent="0.35">
      <c r="A2109" t="s">
        <v>1933</v>
      </c>
      <c r="B2109" t="s">
        <v>2156</v>
      </c>
      <c r="D2109" s="4">
        <v>263981</v>
      </c>
      <c r="E2109" s="4">
        <v>65580</v>
      </c>
      <c r="F2109" s="4">
        <v>12900000</v>
      </c>
      <c r="G2109" s="4">
        <v>698833</v>
      </c>
      <c r="H2109" s="4">
        <v>7654765</v>
      </c>
      <c r="I2109" s="4">
        <v>21583159</v>
      </c>
      <c r="J2109" s="4">
        <v>329561</v>
      </c>
      <c r="K2109" s="4">
        <v>263981</v>
      </c>
    </row>
    <row r="2110" spans="1:11" x14ac:dyDescent="0.35">
      <c r="A2110" t="s">
        <v>1933</v>
      </c>
      <c r="B2110" t="s">
        <v>2157</v>
      </c>
      <c r="C2110" t="s">
        <v>1879</v>
      </c>
      <c r="D2110" s="4">
        <v>651407</v>
      </c>
      <c r="I2110" s="4">
        <v>651407</v>
      </c>
      <c r="J2110" s="4">
        <v>651407</v>
      </c>
      <c r="K2110" s="4">
        <v>651407</v>
      </c>
    </row>
    <row r="2111" spans="1:11" x14ac:dyDescent="0.35">
      <c r="A2111" t="s">
        <v>1933</v>
      </c>
      <c r="B2111" t="s">
        <v>2186</v>
      </c>
      <c r="C2111" t="s">
        <v>1907</v>
      </c>
      <c r="D2111" s="4">
        <v>10428</v>
      </c>
      <c r="I2111" s="4">
        <v>10428</v>
      </c>
      <c r="J2111" s="4">
        <v>10428</v>
      </c>
      <c r="K2111" s="4">
        <v>10428</v>
      </c>
    </row>
    <row r="2112" spans="1:11" x14ac:dyDescent="0.35">
      <c r="A2112" t="s">
        <v>1933</v>
      </c>
      <c r="B2112" t="s">
        <v>2176</v>
      </c>
      <c r="C2112" t="s">
        <v>1897</v>
      </c>
      <c r="D2112" s="4">
        <v>3917</v>
      </c>
      <c r="I2112" s="4">
        <v>3917</v>
      </c>
      <c r="J2112" s="4">
        <v>3917</v>
      </c>
      <c r="K2112" s="4">
        <v>3917</v>
      </c>
    </row>
    <row r="2113" spans="1:11" x14ac:dyDescent="0.35">
      <c r="A2113" t="s">
        <v>1933</v>
      </c>
      <c r="B2113" t="s">
        <v>2158</v>
      </c>
      <c r="C2113" t="s">
        <v>1880</v>
      </c>
      <c r="D2113" s="4">
        <v>175319</v>
      </c>
      <c r="I2113" s="4">
        <v>175319</v>
      </c>
      <c r="J2113" s="4">
        <v>175319</v>
      </c>
      <c r="K2113" s="4">
        <v>175319</v>
      </c>
    </row>
    <row r="2114" spans="1:11" x14ac:dyDescent="0.35">
      <c r="A2114" t="s">
        <v>1933</v>
      </c>
      <c r="B2114" t="s">
        <v>2159</v>
      </c>
      <c r="C2114" t="s">
        <v>1881</v>
      </c>
      <c r="D2114" s="4">
        <v>664039</v>
      </c>
      <c r="I2114" s="4">
        <v>664039</v>
      </c>
      <c r="J2114" s="4">
        <v>664039</v>
      </c>
      <c r="K2114" s="4">
        <v>664039</v>
      </c>
    </row>
    <row r="2115" spans="1:11" x14ac:dyDescent="0.35">
      <c r="A2115" t="s">
        <v>1933</v>
      </c>
      <c r="B2115" t="s">
        <v>2174</v>
      </c>
      <c r="C2115" t="s">
        <v>1895</v>
      </c>
      <c r="D2115" s="4">
        <v>656786</v>
      </c>
      <c r="I2115" s="4">
        <v>656786</v>
      </c>
      <c r="J2115" s="4">
        <v>656786</v>
      </c>
      <c r="K2115" s="4">
        <v>656786</v>
      </c>
    </row>
    <row r="2116" spans="1:11" x14ac:dyDescent="0.35">
      <c r="A2116" t="s">
        <v>1933</v>
      </c>
      <c r="B2116" t="s">
        <v>2160</v>
      </c>
      <c r="C2116" t="s">
        <v>1882</v>
      </c>
      <c r="F2116" s="4">
        <v>418147</v>
      </c>
      <c r="I2116" s="4">
        <v>418147</v>
      </c>
      <c r="J2116">
        <v>0</v>
      </c>
      <c r="K2116" s="4">
        <v>0</v>
      </c>
    </row>
    <row r="2117" spans="1:11" x14ac:dyDescent="0.35">
      <c r="A2117" t="s">
        <v>1933</v>
      </c>
      <c r="B2117" t="s">
        <v>2179</v>
      </c>
      <c r="C2117" t="s">
        <v>1900</v>
      </c>
      <c r="D2117" s="4">
        <v>40765</v>
      </c>
      <c r="I2117" s="4">
        <v>40765</v>
      </c>
      <c r="J2117" s="4">
        <v>40765</v>
      </c>
      <c r="K2117" s="4">
        <v>40765</v>
      </c>
    </row>
    <row r="2118" spans="1:11" x14ac:dyDescent="0.35">
      <c r="A2118" t="s">
        <v>1933</v>
      </c>
      <c r="B2118" t="s">
        <v>2161</v>
      </c>
      <c r="C2118" t="s">
        <v>1883</v>
      </c>
      <c r="D2118" s="4">
        <v>139252</v>
      </c>
      <c r="I2118" s="4">
        <v>139252</v>
      </c>
      <c r="J2118" s="4">
        <v>139252</v>
      </c>
      <c r="K2118" s="4">
        <v>139252</v>
      </c>
    </row>
    <row r="2119" spans="1:11" x14ac:dyDescent="0.35">
      <c r="A2119" t="s">
        <v>1933</v>
      </c>
      <c r="B2119" t="s">
        <v>2162</v>
      </c>
      <c r="C2119" t="s">
        <v>1884</v>
      </c>
      <c r="D2119" s="4">
        <v>18442</v>
      </c>
      <c r="I2119" s="4">
        <v>18442</v>
      </c>
      <c r="J2119" s="4">
        <v>18442</v>
      </c>
      <c r="K2119" s="4">
        <v>18442</v>
      </c>
    </row>
    <row r="2120" spans="1:11" x14ac:dyDescent="0.35">
      <c r="A2120" t="s">
        <v>1933</v>
      </c>
      <c r="B2120" t="s">
        <v>2163</v>
      </c>
      <c r="D2120" s="4">
        <v>2360356</v>
      </c>
      <c r="F2120" s="4">
        <v>418147</v>
      </c>
      <c r="I2120" s="4">
        <v>2778503</v>
      </c>
      <c r="J2120" s="4">
        <v>2360356</v>
      </c>
      <c r="K2120" s="4">
        <v>2360356</v>
      </c>
    </row>
    <row r="2121" spans="1:11" x14ac:dyDescent="0.35">
      <c r="A2121" t="s">
        <v>1933</v>
      </c>
      <c r="B2121" t="s">
        <v>2183</v>
      </c>
      <c r="C2121" t="s">
        <v>1904</v>
      </c>
      <c r="E2121" s="4">
        <v>125000</v>
      </c>
      <c r="I2121" s="4">
        <v>125000</v>
      </c>
      <c r="J2121">
        <v>125000</v>
      </c>
      <c r="K2121" s="4">
        <v>0</v>
      </c>
    </row>
    <row r="2122" spans="1:11" x14ac:dyDescent="0.35">
      <c r="A2122" t="s">
        <v>1933</v>
      </c>
      <c r="B2122" t="s">
        <v>2180</v>
      </c>
      <c r="C2122" t="s">
        <v>1901</v>
      </c>
      <c r="H2122" s="4">
        <v>180000</v>
      </c>
      <c r="I2122" s="4">
        <v>180000</v>
      </c>
      <c r="J2122">
        <v>0</v>
      </c>
      <c r="K2122" s="4">
        <v>0</v>
      </c>
    </row>
    <row r="2123" spans="1:11" x14ac:dyDescent="0.35">
      <c r="A2123" t="s">
        <v>1933</v>
      </c>
      <c r="B2123" t="s">
        <v>2167</v>
      </c>
      <c r="C2123" t="s">
        <v>1889</v>
      </c>
      <c r="H2123" s="4">
        <v>756000</v>
      </c>
      <c r="I2123" s="4">
        <v>756000</v>
      </c>
      <c r="J2123">
        <v>0</v>
      </c>
      <c r="K2123" s="4">
        <v>0</v>
      </c>
    </row>
    <row r="2124" spans="1:11" x14ac:dyDescent="0.35">
      <c r="A2124" t="s">
        <v>1933</v>
      </c>
      <c r="B2124" t="s">
        <v>2168</v>
      </c>
      <c r="C2124" t="s">
        <v>1890</v>
      </c>
      <c r="H2124" s="4">
        <v>180000</v>
      </c>
      <c r="I2124" s="4">
        <v>180000</v>
      </c>
      <c r="J2124">
        <v>0</v>
      </c>
      <c r="K2124" s="4">
        <v>0</v>
      </c>
    </row>
    <row r="2125" spans="1:11" x14ac:dyDescent="0.35">
      <c r="A2125" t="s">
        <v>1933</v>
      </c>
      <c r="B2125" t="s">
        <v>2181</v>
      </c>
      <c r="C2125" t="s">
        <v>1902</v>
      </c>
      <c r="H2125" s="4">
        <v>360000</v>
      </c>
      <c r="I2125" s="4">
        <v>360000</v>
      </c>
      <c r="J2125">
        <v>0</v>
      </c>
      <c r="K2125" s="4">
        <v>0</v>
      </c>
    </row>
    <row r="2126" spans="1:11" x14ac:dyDescent="0.35">
      <c r="A2126" t="s">
        <v>1933</v>
      </c>
      <c r="B2126" t="s">
        <v>2169</v>
      </c>
      <c r="E2126" s="4">
        <v>125000</v>
      </c>
      <c r="H2126" s="4">
        <v>1476000</v>
      </c>
      <c r="I2126" s="4">
        <v>1601000</v>
      </c>
      <c r="J2126">
        <v>125000</v>
      </c>
      <c r="K2126" s="4">
        <v>0</v>
      </c>
    </row>
    <row r="2127" spans="1:11" x14ac:dyDescent="0.35">
      <c r="A2127" t="s">
        <v>1933</v>
      </c>
      <c r="B2127" t="s">
        <v>2170</v>
      </c>
      <c r="D2127" s="4">
        <v>63123990</v>
      </c>
      <c r="E2127" s="4">
        <v>373271</v>
      </c>
      <c r="F2127" s="4">
        <v>24215942</v>
      </c>
      <c r="G2127" s="4">
        <v>710512</v>
      </c>
      <c r="H2127" s="4">
        <v>12405875</v>
      </c>
      <c r="I2127" s="4">
        <v>100829590</v>
      </c>
      <c r="J2127" s="4">
        <f>SUM(D2127,E2127)</f>
        <v>63497261</v>
      </c>
      <c r="K2127" s="4">
        <v>63123990</v>
      </c>
    </row>
    <row r="2128" spans="1:11" x14ac:dyDescent="0.35">
      <c r="A2128" t="s">
        <v>1935</v>
      </c>
      <c r="B2128" t="s">
        <v>2118</v>
      </c>
      <c r="C2128" t="s">
        <v>1843</v>
      </c>
      <c r="D2128" s="4">
        <v>5520607</v>
      </c>
      <c r="F2128" s="4">
        <v>3351600</v>
      </c>
      <c r="I2128" s="4">
        <v>8872207</v>
      </c>
      <c r="J2128" s="4">
        <v>5520607</v>
      </c>
      <c r="K2128" s="4">
        <v>5520607</v>
      </c>
    </row>
    <row r="2129" spans="1:11" x14ac:dyDescent="0.35">
      <c r="A2129" t="s">
        <v>1935</v>
      </c>
      <c r="B2129" t="s">
        <v>2119</v>
      </c>
      <c r="C2129" t="s">
        <v>1844</v>
      </c>
      <c r="D2129" s="4">
        <v>874527</v>
      </c>
      <c r="I2129" s="4">
        <v>874527</v>
      </c>
      <c r="J2129" s="4">
        <v>874527</v>
      </c>
      <c r="K2129" s="4">
        <v>874527</v>
      </c>
    </row>
    <row r="2130" spans="1:11" x14ac:dyDescent="0.35">
      <c r="A2130" t="s">
        <v>1935</v>
      </c>
      <c r="B2130" t="s">
        <v>2120</v>
      </c>
      <c r="C2130" t="s">
        <v>1845</v>
      </c>
      <c r="D2130" s="4">
        <v>1299344</v>
      </c>
      <c r="I2130" s="4">
        <v>1299344</v>
      </c>
      <c r="J2130" s="4">
        <v>1299344</v>
      </c>
      <c r="K2130" s="4">
        <v>1299344</v>
      </c>
    </row>
    <row r="2131" spans="1:11" x14ac:dyDescent="0.35">
      <c r="A2131" t="s">
        <v>1935</v>
      </c>
      <c r="B2131" t="s">
        <v>2121</v>
      </c>
      <c r="D2131" s="4">
        <v>7694479</v>
      </c>
      <c r="F2131" s="4">
        <v>3351600</v>
      </c>
      <c r="I2131" s="4">
        <v>11046079</v>
      </c>
      <c r="J2131" s="4">
        <v>7694479</v>
      </c>
      <c r="K2131" s="4">
        <v>7694479</v>
      </c>
    </row>
    <row r="2132" spans="1:11" x14ac:dyDescent="0.35">
      <c r="A2132" t="s">
        <v>1935</v>
      </c>
      <c r="B2132" t="s">
        <v>2122</v>
      </c>
      <c r="C2132" t="s">
        <v>1846</v>
      </c>
      <c r="D2132" s="4">
        <v>13215583</v>
      </c>
      <c r="I2132" s="4">
        <v>13215583</v>
      </c>
      <c r="J2132" s="4">
        <v>13215583</v>
      </c>
      <c r="K2132" s="4">
        <v>13215583</v>
      </c>
    </row>
    <row r="2133" spans="1:11" x14ac:dyDescent="0.35">
      <c r="A2133" t="s">
        <v>1935</v>
      </c>
      <c r="B2133" t="s">
        <v>2123</v>
      </c>
      <c r="C2133" t="s">
        <v>1847</v>
      </c>
      <c r="D2133" s="4">
        <v>2330535</v>
      </c>
      <c r="F2133" s="4">
        <v>275000</v>
      </c>
      <c r="I2133" s="4">
        <v>2605535</v>
      </c>
      <c r="J2133" s="4">
        <v>2330535</v>
      </c>
      <c r="K2133" s="4">
        <v>2330535</v>
      </c>
    </row>
    <row r="2134" spans="1:11" x14ac:dyDescent="0.35">
      <c r="A2134" t="s">
        <v>1935</v>
      </c>
      <c r="B2134" t="s">
        <v>2124</v>
      </c>
      <c r="C2134" t="s">
        <v>1848</v>
      </c>
      <c r="D2134" s="4">
        <v>407021</v>
      </c>
      <c r="I2134" s="4">
        <v>407021</v>
      </c>
      <c r="J2134" s="4">
        <v>407021</v>
      </c>
      <c r="K2134" s="4">
        <v>407021</v>
      </c>
    </row>
    <row r="2135" spans="1:11" x14ac:dyDescent="0.35">
      <c r="A2135" t="s">
        <v>1935</v>
      </c>
      <c r="B2135" t="s">
        <v>2125</v>
      </c>
      <c r="D2135" s="4">
        <v>15953139</v>
      </c>
      <c r="F2135" s="4">
        <v>275000</v>
      </c>
      <c r="I2135" s="4">
        <v>16228139</v>
      </c>
      <c r="J2135" s="4">
        <v>15953139</v>
      </c>
      <c r="K2135" s="4">
        <v>15953139</v>
      </c>
    </row>
    <row r="2136" spans="1:11" x14ac:dyDescent="0.35">
      <c r="A2136" t="s">
        <v>1935</v>
      </c>
      <c r="B2136" t="s">
        <v>2175</v>
      </c>
      <c r="C2136" t="s">
        <v>1896</v>
      </c>
      <c r="D2136" s="4">
        <v>12160</v>
      </c>
      <c r="H2136" s="4">
        <v>32748</v>
      </c>
      <c r="I2136" s="4">
        <v>44908</v>
      </c>
      <c r="J2136" s="4">
        <v>12160</v>
      </c>
      <c r="K2136" s="4">
        <v>12160</v>
      </c>
    </row>
    <row r="2137" spans="1:11" x14ac:dyDescent="0.35">
      <c r="A2137" t="s">
        <v>1935</v>
      </c>
      <c r="B2137" t="s">
        <v>2126</v>
      </c>
      <c r="C2137" t="s">
        <v>1850</v>
      </c>
      <c r="H2137" s="4">
        <v>800000</v>
      </c>
      <c r="I2137" s="4">
        <v>800000</v>
      </c>
      <c r="J2137">
        <v>0</v>
      </c>
      <c r="K2137" s="4">
        <v>0</v>
      </c>
    </row>
    <row r="2138" spans="1:11" x14ac:dyDescent="0.35">
      <c r="A2138" t="s">
        <v>1935</v>
      </c>
      <c r="B2138" t="s">
        <v>2127</v>
      </c>
      <c r="D2138" s="4">
        <v>12160</v>
      </c>
      <c r="H2138" s="4">
        <v>832748</v>
      </c>
      <c r="I2138" s="4">
        <v>844908</v>
      </c>
      <c r="J2138" s="4">
        <v>12160</v>
      </c>
      <c r="K2138" s="4">
        <v>12160</v>
      </c>
    </row>
    <row r="2139" spans="1:11" x14ac:dyDescent="0.35">
      <c r="A2139" t="s">
        <v>1935</v>
      </c>
      <c r="B2139" t="s">
        <v>2128</v>
      </c>
      <c r="C2139" t="s">
        <v>1851</v>
      </c>
      <c r="D2139" s="4">
        <v>142006</v>
      </c>
      <c r="I2139" s="4">
        <v>142006</v>
      </c>
      <c r="J2139" s="4">
        <v>142006</v>
      </c>
      <c r="K2139" s="4">
        <v>142006</v>
      </c>
    </row>
    <row r="2140" spans="1:11" x14ac:dyDescent="0.35">
      <c r="A2140" t="s">
        <v>1935</v>
      </c>
      <c r="B2140" t="s">
        <v>2129</v>
      </c>
      <c r="C2140" t="s">
        <v>1852</v>
      </c>
      <c r="H2140" s="4">
        <v>1921</v>
      </c>
      <c r="I2140" s="4">
        <v>1921</v>
      </c>
      <c r="J2140">
        <v>0</v>
      </c>
      <c r="K2140" s="4">
        <v>0</v>
      </c>
    </row>
    <row r="2141" spans="1:11" x14ac:dyDescent="0.35">
      <c r="A2141" t="s">
        <v>1935</v>
      </c>
      <c r="B2141" t="s">
        <v>2182</v>
      </c>
      <c r="C2141" t="s">
        <v>1903</v>
      </c>
      <c r="D2141" s="4">
        <v>9016</v>
      </c>
      <c r="I2141" s="4">
        <v>9016</v>
      </c>
      <c r="J2141" s="4">
        <v>9016</v>
      </c>
      <c r="K2141" s="4">
        <v>9016</v>
      </c>
    </row>
    <row r="2142" spans="1:11" x14ac:dyDescent="0.35">
      <c r="A2142" t="s">
        <v>1935</v>
      </c>
      <c r="B2142" t="s">
        <v>2131</v>
      </c>
      <c r="C2142" t="s">
        <v>1854</v>
      </c>
      <c r="D2142" s="4">
        <v>242096</v>
      </c>
      <c r="I2142" s="4">
        <v>242096</v>
      </c>
      <c r="J2142" s="4">
        <v>242096</v>
      </c>
      <c r="K2142" s="4">
        <v>242096</v>
      </c>
    </row>
    <row r="2143" spans="1:11" x14ac:dyDescent="0.35">
      <c r="A2143" t="s">
        <v>1935</v>
      </c>
      <c r="B2143" t="s">
        <v>2132</v>
      </c>
      <c r="C2143" t="s">
        <v>1855</v>
      </c>
      <c r="D2143" s="4">
        <v>122102</v>
      </c>
      <c r="I2143" s="4">
        <v>122102</v>
      </c>
      <c r="J2143" s="4">
        <v>122102</v>
      </c>
      <c r="K2143" s="4">
        <v>122102</v>
      </c>
    </row>
    <row r="2144" spans="1:11" x14ac:dyDescent="0.35">
      <c r="A2144" t="s">
        <v>1935</v>
      </c>
      <c r="B2144" t="s">
        <v>2133</v>
      </c>
      <c r="C2144" t="s">
        <v>1856</v>
      </c>
      <c r="I2144" s="4">
        <v>0</v>
      </c>
      <c r="J2144">
        <v>0</v>
      </c>
      <c r="K2144" s="4">
        <v>0</v>
      </c>
    </row>
    <row r="2145" spans="1:11" x14ac:dyDescent="0.35">
      <c r="A2145" t="s">
        <v>1935</v>
      </c>
      <c r="B2145" t="s">
        <v>2134</v>
      </c>
      <c r="C2145" t="s">
        <v>1857</v>
      </c>
      <c r="D2145" s="4">
        <v>23764</v>
      </c>
      <c r="I2145" s="4">
        <v>23764</v>
      </c>
      <c r="J2145" s="4">
        <v>23764</v>
      </c>
      <c r="K2145" s="4">
        <v>23764</v>
      </c>
    </row>
    <row r="2146" spans="1:11" x14ac:dyDescent="0.35">
      <c r="A2146" t="s">
        <v>1935</v>
      </c>
      <c r="B2146" t="s">
        <v>2135</v>
      </c>
      <c r="C2146" t="s">
        <v>1858</v>
      </c>
      <c r="D2146" s="4">
        <v>8044</v>
      </c>
      <c r="E2146" s="4">
        <v>12066</v>
      </c>
      <c r="H2146" s="4">
        <v>80442</v>
      </c>
      <c r="I2146" s="4">
        <v>100552</v>
      </c>
      <c r="J2146" s="4">
        <v>20110</v>
      </c>
      <c r="K2146" s="4">
        <v>8044</v>
      </c>
    </row>
    <row r="2147" spans="1:11" x14ac:dyDescent="0.35">
      <c r="A2147" t="s">
        <v>1935</v>
      </c>
      <c r="B2147" t="s">
        <v>2136</v>
      </c>
      <c r="C2147" t="s">
        <v>1859</v>
      </c>
      <c r="D2147" s="4">
        <v>50000</v>
      </c>
      <c r="E2147" s="4">
        <v>100000</v>
      </c>
      <c r="H2147" s="4">
        <v>125000</v>
      </c>
      <c r="I2147" s="4">
        <v>275000</v>
      </c>
      <c r="J2147" s="4">
        <v>150000</v>
      </c>
      <c r="K2147" s="4">
        <v>50000</v>
      </c>
    </row>
    <row r="2148" spans="1:11" x14ac:dyDescent="0.35">
      <c r="A2148" t="s">
        <v>1935</v>
      </c>
      <c r="B2148" t="s">
        <v>2137</v>
      </c>
      <c r="C2148" t="s">
        <v>1860</v>
      </c>
      <c r="D2148" s="4">
        <v>217406</v>
      </c>
      <c r="I2148" s="4">
        <v>217406</v>
      </c>
      <c r="J2148" s="4">
        <v>217406</v>
      </c>
      <c r="K2148" s="4">
        <v>217406</v>
      </c>
    </row>
    <row r="2149" spans="1:11" x14ac:dyDescent="0.35">
      <c r="A2149" t="s">
        <v>1935</v>
      </c>
      <c r="B2149" t="s">
        <v>2138</v>
      </c>
      <c r="C2149" t="s">
        <v>1861</v>
      </c>
      <c r="D2149" s="4">
        <v>94671</v>
      </c>
      <c r="I2149" s="4">
        <v>94671</v>
      </c>
      <c r="J2149" s="4">
        <v>94671</v>
      </c>
      <c r="K2149" s="4">
        <v>94671</v>
      </c>
    </row>
    <row r="2150" spans="1:11" x14ac:dyDescent="0.35">
      <c r="A2150" t="s">
        <v>1935</v>
      </c>
      <c r="B2150" t="s">
        <v>2139</v>
      </c>
      <c r="C2150" t="s">
        <v>1862</v>
      </c>
      <c r="D2150" s="4">
        <v>170929</v>
      </c>
      <c r="I2150" s="4">
        <v>170929</v>
      </c>
      <c r="J2150" s="4">
        <v>170929</v>
      </c>
      <c r="K2150" s="4">
        <v>170929</v>
      </c>
    </row>
    <row r="2151" spans="1:11" x14ac:dyDescent="0.35">
      <c r="A2151" t="s">
        <v>1935</v>
      </c>
      <c r="B2151" t="s">
        <v>2141</v>
      </c>
      <c r="D2151" s="4">
        <v>1080033</v>
      </c>
      <c r="E2151" s="4">
        <v>112066</v>
      </c>
      <c r="H2151" s="4">
        <v>207362</v>
      </c>
      <c r="I2151" s="4">
        <v>1399462</v>
      </c>
      <c r="J2151" s="4">
        <v>1192099</v>
      </c>
      <c r="K2151" s="4">
        <v>1080033</v>
      </c>
    </row>
    <row r="2152" spans="1:11" x14ac:dyDescent="0.35">
      <c r="A2152" t="s">
        <v>1935</v>
      </c>
      <c r="B2152" t="s">
        <v>2144</v>
      </c>
      <c r="C2152" t="s">
        <v>1866</v>
      </c>
      <c r="I2152" s="4">
        <v>0</v>
      </c>
      <c r="J2152">
        <v>0</v>
      </c>
      <c r="K2152" s="4">
        <v>0</v>
      </c>
    </row>
    <row r="2153" spans="1:11" x14ac:dyDescent="0.35">
      <c r="A2153" t="s">
        <v>1935</v>
      </c>
      <c r="B2153" t="s">
        <v>2145</v>
      </c>
      <c r="C2153" t="s">
        <v>1867</v>
      </c>
      <c r="D2153" s="4">
        <v>53711</v>
      </c>
      <c r="E2153" s="4">
        <v>9000</v>
      </c>
      <c r="F2153" s="4">
        <v>48220</v>
      </c>
      <c r="G2153" s="4">
        <v>43720</v>
      </c>
      <c r="H2153" s="4">
        <v>593084</v>
      </c>
      <c r="I2153" s="4">
        <v>747735</v>
      </c>
      <c r="J2153" s="4">
        <v>62711</v>
      </c>
      <c r="K2153" s="4">
        <v>53711</v>
      </c>
    </row>
    <row r="2154" spans="1:11" x14ac:dyDescent="0.35">
      <c r="A2154" t="s">
        <v>1935</v>
      </c>
      <c r="B2154" t="s">
        <v>2146</v>
      </c>
      <c r="C2154" t="s">
        <v>1868</v>
      </c>
      <c r="H2154" s="4">
        <v>855071</v>
      </c>
      <c r="I2154" s="4">
        <v>855071</v>
      </c>
      <c r="J2154">
        <v>0</v>
      </c>
      <c r="K2154" s="4">
        <v>0</v>
      </c>
    </row>
    <row r="2155" spans="1:11" x14ac:dyDescent="0.35">
      <c r="A2155" t="s">
        <v>1935</v>
      </c>
      <c r="B2155" t="s">
        <v>2147</v>
      </c>
      <c r="C2155" t="s">
        <v>1869</v>
      </c>
      <c r="H2155" s="4">
        <v>202368</v>
      </c>
      <c r="I2155" s="4">
        <v>202368</v>
      </c>
      <c r="J2155">
        <v>0</v>
      </c>
      <c r="K2155" s="4">
        <v>0</v>
      </c>
    </row>
    <row r="2156" spans="1:11" x14ac:dyDescent="0.35">
      <c r="A2156" t="s">
        <v>1935</v>
      </c>
      <c r="B2156" t="s">
        <v>2148</v>
      </c>
      <c r="C2156" t="s">
        <v>1870</v>
      </c>
      <c r="D2156" s="4">
        <v>23564</v>
      </c>
      <c r="E2156" s="4">
        <v>0</v>
      </c>
      <c r="H2156" s="4">
        <v>2109128</v>
      </c>
      <c r="I2156" s="4">
        <v>2132692</v>
      </c>
      <c r="J2156" s="4">
        <v>23564</v>
      </c>
      <c r="K2156" s="4">
        <v>23564</v>
      </c>
    </row>
    <row r="2157" spans="1:11" x14ac:dyDescent="0.35">
      <c r="A2157" t="s">
        <v>1935</v>
      </c>
      <c r="B2157" t="s">
        <v>2149</v>
      </c>
      <c r="C2157" t="s">
        <v>1871</v>
      </c>
      <c r="D2157" s="4">
        <v>896216</v>
      </c>
      <c r="E2157" s="4">
        <v>442486</v>
      </c>
      <c r="F2157" s="4">
        <v>431243</v>
      </c>
      <c r="I2157" s="4">
        <v>1769945</v>
      </c>
      <c r="J2157" s="4">
        <v>1338702</v>
      </c>
      <c r="K2157" s="4">
        <v>896216</v>
      </c>
    </row>
    <row r="2158" spans="1:11" x14ac:dyDescent="0.35">
      <c r="A2158" t="s">
        <v>1935</v>
      </c>
      <c r="B2158" t="s">
        <v>2150</v>
      </c>
      <c r="C2158" t="s">
        <v>1872</v>
      </c>
      <c r="D2158" s="4">
        <v>196000</v>
      </c>
      <c r="E2158" s="4">
        <v>98000</v>
      </c>
      <c r="I2158" s="4">
        <v>294000</v>
      </c>
      <c r="J2158" s="4">
        <v>294000</v>
      </c>
      <c r="K2158" s="4">
        <v>196000</v>
      </c>
    </row>
    <row r="2159" spans="1:11" x14ac:dyDescent="0.35">
      <c r="A2159" t="s">
        <v>1935</v>
      </c>
      <c r="B2159" t="s">
        <v>2153</v>
      </c>
      <c r="C2159" t="s">
        <v>1875</v>
      </c>
      <c r="H2159" s="4">
        <v>39522</v>
      </c>
      <c r="I2159" s="4">
        <v>39522</v>
      </c>
      <c r="J2159">
        <v>0</v>
      </c>
      <c r="K2159" s="4">
        <v>0</v>
      </c>
    </row>
    <row r="2160" spans="1:11" x14ac:dyDescent="0.35">
      <c r="A2160" t="s">
        <v>1935</v>
      </c>
      <c r="B2160" t="s">
        <v>2155</v>
      </c>
      <c r="C2160" t="s">
        <v>1877</v>
      </c>
      <c r="D2160" s="4">
        <v>9249</v>
      </c>
      <c r="I2160" s="4">
        <v>9249</v>
      </c>
      <c r="J2160" s="4">
        <v>9249</v>
      </c>
      <c r="K2160" s="4">
        <v>9249</v>
      </c>
    </row>
    <row r="2161" spans="1:11" x14ac:dyDescent="0.35">
      <c r="A2161" t="s">
        <v>1935</v>
      </c>
      <c r="B2161" t="s">
        <v>2156</v>
      </c>
      <c r="D2161" s="4">
        <v>1178740</v>
      </c>
      <c r="E2161" s="4">
        <v>549486</v>
      </c>
      <c r="F2161" s="4">
        <v>479463</v>
      </c>
      <c r="G2161" s="4">
        <v>43720</v>
      </c>
      <c r="H2161" s="4">
        <v>3799173</v>
      </c>
      <c r="I2161" s="4">
        <v>6050582</v>
      </c>
      <c r="J2161" s="4">
        <v>1728226</v>
      </c>
      <c r="K2161" s="4">
        <v>1178740</v>
      </c>
    </row>
    <row r="2162" spans="1:11" x14ac:dyDescent="0.35">
      <c r="A2162" t="s">
        <v>1935</v>
      </c>
      <c r="B2162" t="s">
        <v>2157</v>
      </c>
      <c r="C2162" t="s">
        <v>1879</v>
      </c>
      <c r="D2162" s="4">
        <v>124069</v>
      </c>
      <c r="I2162" s="4">
        <v>124069</v>
      </c>
      <c r="J2162" s="4">
        <v>124069</v>
      </c>
      <c r="K2162" s="4">
        <v>124069</v>
      </c>
    </row>
    <row r="2163" spans="1:11" x14ac:dyDescent="0.35">
      <c r="A2163" t="s">
        <v>1935</v>
      </c>
      <c r="B2163" t="s">
        <v>2159</v>
      </c>
      <c r="C2163" t="s">
        <v>1881</v>
      </c>
      <c r="D2163" s="4">
        <v>309244</v>
      </c>
      <c r="I2163" s="4">
        <v>309244</v>
      </c>
      <c r="J2163" s="4">
        <v>309244</v>
      </c>
      <c r="K2163" s="4">
        <v>309244</v>
      </c>
    </row>
    <row r="2164" spans="1:11" x14ac:dyDescent="0.35">
      <c r="A2164" t="s">
        <v>1935</v>
      </c>
      <c r="B2164" t="s">
        <v>2161</v>
      </c>
      <c r="C2164" t="s">
        <v>1883</v>
      </c>
      <c r="D2164" s="4">
        <v>31177</v>
      </c>
      <c r="I2164" s="4">
        <v>31177</v>
      </c>
      <c r="J2164" s="4">
        <v>31177</v>
      </c>
      <c r="K2164" s="4">
        <v>31177</v>
      </c>
    </row>
    <row r="2165" spans="1:11" x14ac:dyDescent="0.35">
      <c r="A2165" t="s">
        <v>1935</v>
      </c>
      <c r="B2165" t="s">
        <v>2162</v>
      </c>
      <c r="C2165" t="s">
        <v>1884</v>
      </c>
      <c r="D2165" s="4">
        <v>5018</v>
      </c>
      <c r="I2165" s="4">
        <v>5018</v>
      </c>
      <c r="J2165" s="4">
        <v>5018</v>
      </c>
      <c r="K2165" s="4">
        <v>5018</v>
      </c>
    </row>
    <row r="2166" spans="1:11" x14ac:dyDescent="0.35">
      <c r="A2166" t="s">
        <v>1935</v>
      </c>
      <c r="B2166" t="s">
        <v>2163</v>
      </c>
      <c r="D2166" s="4">
        <v>469507</v>
      </c>
      <c r="I2166" s="4">
        <v>469507</v>
      </c>
      <c r="J2166" s="4">
        <v>469507</v>
      </c>
      <c r="K2166" s="4">
        <v>469507</v>
      </c>
    </row>
    <row r="2167" spans="1:11" x14ac:dyDescent="0.35">
      <c r="A2167" t="s">
        <v>1935</v>
      </c>
      <c r="B2167" t="s">
        <v>2167</v>
      </c>
      <c r="C2167" t="s">
        <v>1889</v>
      </c>
      <c r="H2167" s="4">
        <v>273000</v>
      </c>
      <c r="I2167" s="4">
        <v>273000</v>
      </c>
      <c r="J2167">
        <v>0</v>
      </c>
      <c r="K2167" s="4">
        <v>0</v>
      </c>
    </row>
    <row r="2168" spans="1:11" x14ac:dyDescent="0.35">
      <c r="A2168" t="s">
        <v>1935</v>
      </c>
      <c r="B2168" t="s">
        <v>2168</v>
      </c>
      <c r="C2168" t="s">
        <v>1890</v>
      </c>
      <c r="H2168" s="4">
        <v>210000</v>
      </c>
      <c r="I2168" s="4">
        <v>210000</v>
      </c>
      <c r="J2168">
        <v>0</v>
      </c>
      <c r="K2168" s="4">
        <v>0</v>
      </c>
    </row>
    <row r="2169" spans="1:11" x14ac:dyDescent="0.35">
      <c r="A2169" t="s">
        <v>1935</v>
      </c>
      <c r="B2169" t="s">
        <v>2169</v>
      </c>
      <c r="H2169" s="4">
        <v>483000</v>
      </c>
      <c r="I2169" s="4">
        <v>483000</v>
      </c>
      <c r="J2169">
        <v>0</v>
      </c>
      <c r="K2169" s="4">
        <v>0</v>
      </c>
    </row>
    <row r="2170" spans="1:11" x14ac:dyDescent="0.35">
      <c r="A2170" t="s">
        <v>1935</v>
      </c>
      <c r="B2170" t="s">
        <v>2170</v>
      </c>
      <c r="D2170" s="4">
        <v>26388058</v>
      </c>
      <c r="E2170" s="4">
        <v>661553</v>
      </c>
      <c r="F2170" s="4">
        <v>4106063</v>
      </c>
      <c r="G2170" s="4">
        <v>43720</v>
      </c>
      <c r="H2170" s="4">
        <v>5322283</v>
      </c>
      <c r="I2170" s="4">
        <v>36521676</v>
      </c>
      <c r="J2170" s="4">
        <f>SUM(D2170,E2170)</f>
        <v>27049611</v>
      </c>
      <c r="K2170" s="4">
        <v>26388058</v>
      </c>
    </row>
    <row r="2171" spans="1:11" x14ac:dyDescent="0.35">
      <c r="A2171" t="s">
        <v>1936</v>
      </c>
      <c r="B2171" t="s">
        <v>2118</v>
      </c>
      <c r="C2171" t="s">
        <v>1843</v>
      </c>
      <c r="D2171" s="4">
        <v>10768855</v>
      </c>
      <c r="F2171" s="4">
        <v>3803800</v>
      </c>
      <c r="I2171" s="4">
        <v>14572655</v>
      </c>
      <c r="J2171" s="4">
        <v>10768855</v>
      </c>
      <c r="K2171" s="4">
        <v>10768855</v>
      </c>
    </row>
    <row r="2172" spans="1:11" x14ac:dyDescent="0.35">
      <c r="A2172" t="s">
        <v>1936</v>
      </c>
      <c r="B2172" t="s">
        <v>2119</v>
      </c>
      <c r="C2172" t="s">
        <v>1844</v>
      </c>
      <c r="D2172" s="4">
        <v>1047791</v>
      </c>
      <c r="H2172" s="4">
        <v>77400</v>
      </c>
      <c r="I2172" s="4">
        <v>1125191</v>
      </c>
      <c r="J2172" s="4">
        <v>1047791</v>
      </c>
      <c r="K2172" s="4">
        <v>1047791</v>
      </c>
    </row>
    <row r="2173" spans="1:11" x14ac:dyDescent="0.35">
      <c r="A2173" t="s">
        <v>1936</v>
      </c>
      <c r="B2173" t="s">
        <v>2120</v>
      </c>
      <c r="C2173" t="s">
        <v>1845</v>
      </c>
      <c r="D2173" s="4">
        <v>897288</v>
      </c>
      <c r="I2173" s="4">
        <v>897288</v>
      </c>
      <c r="J2173" s="4">
        <v>897288</v>
      </c>
      <c r="K2173" s="4">
        <v>897288</v>
      </c>
    </row>
    <row r="2174" spans="1:11" x14ac:dyDescent="0.35">
      <c r="A2174" t="s">
        <v>1936</v>
      </c>
      <c r="B2174" t="s">
        <v>2121</v>
      </c>
      <c r="D2174" s="4">
        <v>12713933</v>
      </c>
      <c r="F2174" s="4">
        <v>3803800</v>
      </c>
      <c r="H2174" s="4">
        <v>77400</v>
      </c>
      <c r="I2174" s="4">
        <v>16595133</v>
      </c>
      <c r="J2174" s="4">
        <v>12713933</v>
      </c>
      <c r="K2174" s="4">
        <v>12713933</v>
      </c>
    </row>
    <row r="2175" spans="1:11" x14ac:dyDescent="0.35">
      <c r="A2175" t="s">
        <v>1936</v>
      </c>
      <c r="B2175" t="s">
        <v>2122</v>
      </c>
      <c r="C2175" t="s">
        <v>1846</v>
      </c>
      <c r="D2175" s="4">
        <v>7408931</v>
      </c>
      <c r="G2175" s="4">
        <v>1949738</v>
      </c>
      <c r="H2175" s="4">
        <v>529781</v>
      </c>
      <c r="I2175" s="4">
        <v>9888450</v>
      </c>
      <c r="J2175" s="4">
        <v>7408931</v>
      </c>
      <c r="K2175" s="4">
        <v>7408931</v>
      </c>
    </row>
    <row r="2176" spans="1:11" x14ac:dyDescent="0.35">
      <c r="A2176" t="s">
        <v>1936</v>
      </c>
      <c r="B2176" t="s">
        <v>2123</v>
      </c>
      <c r="C2176" t="s">
        <v>1847</v>
      </c>
      <c r="D2176" s="4">
        <v>3914531</v>
      </c>
      <c r="E2176" s="4">
        <v>1344226</v>
      </c>
      <c r="G2176" s="4">
        <v>1137499</v>
      </c>
      <c r="I2176" s="4">
        <v>6396256</v>
      </c>
      <c r="J2176" s="4">
        <v>5258757</v>
      </c>
      <c r="K2176" s="4">
        <v>3914531</v>
      </c>
    </row>
    <row r="2177" spans="1:11" x14ac:dyDescent="0.35">
      <c r="A2177" t="s">
        <v>1936</v>
      </c>
      <c r="B2177" t="s">
        <v>2124</v>
      </c>
      <c r="C2177" t="s">
        <v>1848</v>
      </c>
      <c r="D2177" s="4">
        <v>28402</v>
      </c>
      <c r="I2177" s="4">
        <v>28402</v>
      </c>
      <c r="J2177" s="4">
        <v>28402</v>
      </c>
      <c r="K2177" s="4">
        <v>28402</v>
      </c>
    </row>
    <row r="2178" spans="1:11" x14ac:dyDescent="0.35">
      <c r="A2178" t="s">
        <v>1936</v>
      </c>
      <c r="B2178" t="s">
        <v>2125</v>
      </c>
      <c r="D2178" s="4">
        <v>11351864</v>
      </c>
      <c r="E2178" s="4">
        <v>1344226</v>
      </c>
      <c r="G2178" s="4">
        <v>3087237</v>
      </c>
      <c r="H2178" s="4">
        <v>529781</v>
      </c>
      <c r="I2178" s="4">
        <v>16313108</v>
      </c>
      <c r="J2178" s="4">
        <v>12696090</v>
      </c>
      <c r="K2178" s="4">
        <v>11351864</v>
      </c>
    </row>
    <row r="2179" spans="1:11" x14ac:dyDescent="0.35">
      <c r="A2179" t="s">
        <v>1936</v>
      </c>
      <c r="B2179" t="s">
        <v>2126</v>
      </c>
      <c r="C2179" t="s">
        <v>1850</v>
      </c>
      <c r="D2179" s="4">
        <v>2400000</v>
      </c>
      <c r="I2179" s="4">
        <v>2400000</v>
      </c>
      <c r="J2179" s="4">
        <v>2400000</v>
      </c>
      <c r="K2179" s="4">
        <v>2400000</v>
      </c>
    </row>
    <row r="2180" spans="1:11" x14ac:dyDescent="0.35">
      <c r="A2180" t="s">
        <v>1936</v>
      </c>
      <c r="B2180" t="s">
        <v>2127</v>
      </c>
      <c r="D2180" s="4">
        <v>2400000</v>
      </c>
      <c r="I2180" s="4">
        <v>2400000</v>
      </c>
      <c r="J2180" s="4">
        <v>2400000</v>
      </c>
      <c r="K2180" s="4">
        <v>2400000</v>
      </c>
    </row>
    <row r="2181" spans="1:11" x14ac:dyDescent="0.35">
      <c r="A2181" t="s">
        <v>1936</v>
      </c>
      <c r="B2181" t="s">
        <v>2128</v>
      </c>
      <c r="C2181" t="s">
        <v>1851</v>
      </c>
      <c r="D2181" s="4">
        <v>179176</v>
      </c>
      <c r="I2181" s="4">
        <v>179176</v>
      </c>
      <c r="J2181" s="4">
        <v>179176</v>
      </c>
      <c r="K2181" s="4">
        <v>179176</v>
      </c>
    </row>
    <row r="2182" spans="1:11" x14ac:dyDescent="0.35">
      <c r="A2182" t="s">
        <v>1936</v>
      </c>
      <c r="B2182" t="s">
        <v>2129</v>
      </c>
      <c r="C2182" t="s">
        <v>1852</v>
      </c>
      <c r="E2182" s="4">
        <v>1921</v>
      </c>
      <c r="I2182" s="4">
        <v>1921</v>
      </c>
      <c r="J2182">
        <v>1921</v>
      </c>
      <c r="K2182" s="4">
        <v>0</v>
      </c>
    </row>
    <row r="2183" spans="1:11" x14ac:dyDescent="0.35">
      <c r="A2183" t="s">
        <v>1936</v>
      </c>
      <c r="B2183" t="s">
        <v>2130</v>
      </c>
      <c r="C2183" t="s">
        <v>1853</v>
      </c>
      <c r="D2183" s="4">
        <v>5387</v>
      </c>
      <c r="E2183" s="4">
        <v>13652</v>
      </c>
      <c r="H2183" s="4">
        <v>35496</v>
      </c>
      <c r="I2183" s="4">
        <v>54535</v>
      </c>
      <c r="J2183" s="4">
        <v>19039</v>
      </c>
      <c r="K2183" s="4">
        <v>5387</v>
      </c>
    </row>
    <row r="2184" spans="1:11" x14ac:dyDescent="0.35">
      <c r="A2184" t="s">
        <v>1936</v>
      </c>
      <c r="B2184" t="s">
        <v>2172</v>
      </c>
      <c r="C2184" t="s">
        <v>1893</v>
      </c>
      <c r="E2184" s="4">
        <v>1195</v>
      </c>
      <c r="I2184" s="4">
        <v>1195</v>
      </c>
      <c r="J2184">
        <v>1195</v>
      </c>
      <c r="K2184" s="4">
        <v>0</v>
      </c>
    </row>
    <row r="2185" spans="1:11" x14ac:dyDescent="0.35">
      <c r="A2185" t="s">
        <v>1936</v>
      </c>
      <c r="B2185" t="s">
        <v>2131</v>
      </c>
      <c r="C2185" t="s">
        <v>1854</v>
      </c>
      <c r="D2185" s="4">
        <v>6265</v>
      </c>
      <c r="F2185" s="4">
        <v>336245</v>
      </c>
      <c r="H2185" s="4">
        <v>67249</v>
      </c>
      <c r="I2185" s="4">
        <v>409759</v>
      </c>
      <c r="J2185" s="4">
        <v>6265</v>
      </c>
      <c r="K2185" s="4">
        <v>6265</v>
      </c>
    </row>
    <row r="2186" spans="1:11" x14ac:dyDescent="0.35">
      <c r="A2186" t="s">
        <v>1936</v>
      </c>
      <c r="B2186" t="s">
        <v>2200</v>
      </c>
      <c r="C2186" t="s">
        <v>1926</v>
      </c>
      <c r="H2186" s="4">
        <v>1756497</v>
      </c>
      <c r="I2186" s="4">
        <v>1756497</v>
      </c>
      <c r="J2186">
        <v>0</v>
      </c>
      <c r="K2186" s="4">
        <v>0</v>
      </c>
    </row>
    <row r="2187" spans="1:11" x14ac:dyDescent="0.35">
      <c r="A2187" t="s">
        <v>1936</v>
      </c>
      <c r="B2187" t="s">
        <v>2132</v>
      </c>
      <c r="C2187" t="s">
        <v>1855</v>
      </c>
      <c r="D2187" s="4">
        <v>114696</v>
      </c>
      <c r="F2187" s="4">
        <v>432790</v>
      </c>
      <c r="H2187" s="4">
        <v>616395</v>
      </c>
      <c r="I2187" s="4">
        <v>1163881</v>
      </c>
      <c r="J2187" s="4">
        <v>114696</v>
      </c>
      <c r="K2187" s="4">
        <v>114696</v>
      </c>
    </row>
    <row r="2188" spans="1:11" x14ac:dyDescent="0.35">
      <c r="A2188" t="s">
        <v>1936</v>
      </c>
      <c r="B2188" t="s">
        <v>2133</v>
      </c>
      <c r="C2188" t="s">
        <v>1856</v>
      </c>
      <c r="H2188" s="4">
        <v>18637</v>
      </c>
      <c r="I2188" s="4">
        <v>18637</v>
      </c>
      <c r="J2188">
        <v>0</v>
      </c>
      <c r="K2188" s="4">
        <v>0</v>
      </c>
    </row>
    <row r="2189" spans="1:11" x14ac:dyDescent="0.35">
      <c r="A2189" t="s">
        <v>1936</v>
      </c>
      <c r="B2189" t="s">
        <v>2134</v>
      </c>
      <c r="C2189" t="s">
        <v>1857</v>
      </c>
      <c r="D2189" s="4">
        <v>35306</v>
      </c>
      <c r="I2189" s="4">
        <v>35306</v>
      </c>
      <c r="J2189" s="4">
        <v>35306</v>
      </c>
      <c r="K2189" s="4">
        <v>35306</v>
      </c>
    </row>
    <row r="2190" spans="1:11" x14ac:dyDescent="0.35">
      <c r="A2190" t="s">
        <v>1936</v>
      </c>
      <c r="B2190" t="s">
        <v>2135</v>
      </c>
      <c r="C2190" t="s">
        <v>1858</v>
      </c>
      <c r="E2190" s="4">
        <v>25976</v>
      </c>
      <c r="H2190" s="4">
        <v>25976</v>
      </c>
      <c r="I2190" s="4">
        <v>51952</v>
      </c>
      <c r="J2190">
        <v>25976</v>
      </c>
      <c r="K2190" s="4">
        <v>0</v>
      </c>
    </row>
    <row r="2191" spans="1:11" x14ac:dyDescent="0.35">
      <c r="A2191" t="s">
        <v>1936</v>
      </c>
      <c r="B2191" t="s">
        <v>2136</v>
      </c>
      <c r="C2191" t="s">
        <v>1859</v>
      </c>
      <c r="D2191" s="4">
        <v>13176</v>
      </c>
      <c r="E2191" s="4">
        <v>105421</v>
      </c>
      <c r="F2191" s="4">
        <v>3</v>
      </c>
      <c r="H2191" s="4">
        <v>1418374</v>
      </c>
      <c r="I2191" s="4">
        <v>1536974</v>
      </c>
      <c r="J2191" s="4">
        <v>118597</v>
      </c>
      <c r="K2191" s="4">
        <v>13176</v>
      </c>
    </row>
    <row r="2192" spans="1:11" x14ac:dyDescent="0.35">
      <c r="A2192" t="s">
        <v>1936</v>
      </c>
      <c r="B2192" t="s">
        <v>2137</v>
      </c>
      <c r="C2192" t="s">
        <v>1860</v>
      </c>
      <c r="D2192" s="4">
        <v>434812</v>
      </c>
      <c r="H2192" s="4">
        <v>326109</v>
      </c>
      <c r="I2192" s="4">
        <v>760921</v>
      </c>
      <c r="J2192" s="4">
        <v>434812</v>
      </c>
      <c r="K2192" s="4">
        <v>434812</v>
      </c>
    </row>
    <row r="2193" spans="1:11" x14ac:dyDescent="0.35">
      <c r="A2193" t="s">
        <v>1936</v>
      </c>
      <c r="B2193" t="s">
        <v>2138</v>
      </c>
      <c r="C2193" t="s">
        <v>1861</v>
      </c>
      <c r="D2193" s="4">
        <v>91406</v>
      </c>
      <c r="I2193" s="4">
        <v>91406</v>
      </c>
      <c r="J2193" s="4">
        <v>91406</v>
      </c>
      <c r="K2193" s="4">
        <v>91406</v>
      </c>
    </row>
    <row r="2194" spans="1:11" x14ac:dyDescent="0.35">
      <c r="A2194" t="s">
        <v>1936</v>
      </c>
      <c r="B2194" t="s">
        <v>2139</v>
      </c>
      <c r="C2194" t="s">
        <v>1862</v>
      </c>
      <c r="D2194" s="4">
        <v>256393</v>
      </c>
      <c r="H2194" s="4">
        <v>85464</v>
      </c>
      <c r="I2194" s="4">
        <v>341857</v>
      </c>
      <c r="J2194" s="4">
        <v>256393</v>
      </c>
      <c r="K2194" s="4">
        <v>256393</v>
      </c>
    </row>
    <row r="2195" spans="1:11" x14ac:dyDescent="0.35">
      <c r="A2195" t="s">
        <v>1936</v>
      </c>
      <c r="B2195" t="s">
        <v>2140</v>
      </c>
      <c r="C2195" t="s">
        <v>1863</v>
      </c>
      <c r="H2195" s="4">
        <v>7780</v>
      </c>
      <c r="I2195" s="4">
        <v>7780</v>
      </c>
      <c r="J2195">
        <v>0</v>
      </c>
      <c r="K2195" s="4">
        <v>0</v>
      </c>
    </row>
    <row r="2196" spans="1:11" x14ac:dyDescent="0.35">
      <c r="A2196" t="s">
        <v>1936</v>
      </c>
      <c r="B2196" t="s">
        <v>2141</v>
      </c>
      <c r="D2196" s="4">
        <v>1136618</v>
      </c>
      <c r="E2196" s="4">
        <v>148164</v>
      </c>
      <c r="F2196" s="4">
        <v>769038</v>
      </c>
      <c r="H2196" s="4">
        <v>4357976</v>
      </c>
      <c r="I2196" s="4">
        <v>6411796</v>
      </c>
      <c r="J2196" s="4">
        <v>1284782</v>
      </c>
      <c r="K2196" s="4">
        <v>1136618</v>
      </c>
    </row>
    <row r="2197" spans="1:11" x14ac:dyDescent="0.35">
      <c r="A2197" t="s">
        <v>1936</v>
      </c>
      <c r="B2197" t="s">
        <v>2143</v>
      </c>
      <c r="C2197" t="s">
        <v>1865</v>
      </c>
      <c r="E2197" s="4">
        <v>0</v>
      </c>
      <c r="F2197" s="4">
        <v>43921</v>
      </c>
      <c r="H2197" s="4">
        <v>372964</v>
      </c>
      <c r="I2197" s="4">
        <v>416885</v>
      </c>
      <c r="J2197">
        <v>0</v>
      </c>
      <c r="K2197" s="4">
        <v>0</v>
      </c>
    </row>
    <row r="2198" spans="1:11" x14ac:dyDescent="0.35">
      <c r="A2198" t="s">
        <v>1936</v>
      </c>
      <c r="B2198" t="s">
        <v>2144</v>
      </c>
      <c r="C2198" t="s">
        <v>1866</v>
      </c>
      <c r="I2198" s="4">
        <v>0</v>
      </c>
      <c r="J2198">
        <v>0</v>
      </c>
      <c r="K2198" s="4">
        <v>0</v>
      </c>
    </row>
    <row r="2199" spans="1:11" x14ac:dyDescent="0.35">
      <c r="A2199" t="s">
        <v>1936</v>
      </c>
      <c r="B2199" t="s">
        <v>2145</v>
      </c>
      <c r="C2199" t="s">
        <v>1867</v>
      </c>
      <c r="D2199" s="4">
        <v>302117</v>
      </c>
      <c r="E2199" s="4">
        <v>52720</v>
      </c>
      <c r="F2199" s="4">
        <v>27425</v>
      </c>
      <c r="G2199" s="4">
        <v>107653</v>
      </c>
      <c r="H2199" s="4">
        <v>462813</v>
      </c>
      <c r="I2199" s="4">
        <v>952728</v>
      </c>
      <c r="J2199" s="4">
        <v>354837</v>
      </c>
      <c r="K2199" s="4">
        <v>302117</v>
      </c>
    </row>
    <row r="2200" spans="1:11" x14ac:dyDescent="0.35">
      <c r="A2200" t="s">
        <v>1936</v>
      </c>
      <c r="B2200" t="s">
        <v>2146</v>
      </c>
      <c r="C2200" t="s">
        <v>1868</v>
      </c>
      <c r="F2200" s="4">
        <v>26297</v>
      </c>
      <c r="H2200" s="4">
        <v>667619</v>
      </c>
      <c r="I2200" s="4">
        <v>693916</v>
      </c>
      <c r="J2200">
        <v>0</v>
      </c>
      <c r="K2200" s="4">
        <v>0</v>
      </c>
    </row>
    <row r="2201" spans="1:11" x14ac:dyDescent="0.35">
      <c r="A2201" t="s">
        <v>1936</v>
      </c>
      <c r="B2201" t="s">
        <v>2147</v>
      </c>
      <c r="C2201" t="s">
        <v>1869</v>
      </c>
      <c r="H2201" s="4">
        <v>292800</v>
      </c>
      <c r="I2201" s="4">
        <v>292800</v>
      </c>
      <c r="J2201">
        <v>0</v>
      </c>
      <c r="K2201" s="4">
        <v>0</v>
      </c>
    </row>
    <row r="2202" spans="1:11" x14ac:dyDescent="0.35">
      <c r="A2202" t="s">
        <v>1936</v>
      </c>
      <c r="B2202" t="s">
        <v>2148</v>
      </c>
      <c r="C2202" t="s">
        <v>1870</v>
      </c>
      <c r="D2202" s="4">
        <v>6134</v>
      </c>
      <c r="E2202" s="4">
        <v>5321</v>
      </c>
      <c r="H2202" s="4">
        <v>2985837</v>
      </c>
      <c r="I2202" s="4">
        <v>2997292</v>
      </c>
      <c r="J2202" s="4">
        <v>11455</v>
      </c>
      <c r="K2202" s="4">
        <v>6134</v>
      </c>
    </row>
    <row r="2203" spans="1:11" x14ac:dyDescent="0.35">
      <c r="A2203" t="s">
        <v>1936</v>
      </c>
      <c r="B2203" t="s">
        <v>2149</v>
      </c>
      <c r="C2203" t="s">
        <v>1871</v>
      </c>
      <c r="F2203" s="4">
        <v>6450000</v>
      </c>
      <c r="G2203" s="4">
        <v>8500000</v>
      </c>
      <c r="H2203" s="4">
        <v>2250000</v>
      </c>
      <c r="I2203" s="4">
        <v>17200000</v>
      </c>
      <c r="J2203">
        <v>0</v>
      </c>
      <c r="K2203" s="4">
        <v>0</v>
      </c>
    </row>
    <row r="2204" spans="1:11" x14ac:dyDescent="0.35">
      <c r="A2204" t="s">
        <v>1936</v>
      </c>
      <c r="B2204" t="s">
        <v>2150</v>
      </c>
      <c r="C2204" t="s">
        <v>1872</v>
      </c>
      <c r="D2204" s="4">
        <v>147000</v>
      </c>
      <c r="I2204" s="4">
        <v>147000</v>
      </c>
      <c r="J2204" s="4">
        <v>147000</v>
      </c>
      <c r="K2204" s="4">
        <v>147000</v>
      </c>
    </row>
    <row r="2205" spans="1:11" x14ac:dyDescent="0.35">
      <c r="A2205" t="s">
        <v>1936</v>
      </c>
      <c r="B2205" t="s">
        <v>2151</v>
      </c>
      <c r="C2205" t="s">
        <v>1873</v>
      </c>
      <c r="E2205" s="4">
        <v>0</v>
      </c>
      <c r="I2205" s="4">
        <v>0</v>
      </c>
      <c r="J2205">
        <v>0</v>
      </c>
      <c r="K2205" s="4">
        <v>0</v>
      </c>
    </row>
    <row r="2206" spans="1:11" x14ac:dyDescent="0.35">
      <c r="A2206" t="s">
        <v>1936</v>
      </c>
      <c r="B2206" t="s">
        <v>2152</v>
      </c>
      <c r="C2206" t="s">
        <v>1874</v>
      </c>
      <c r="E2206" s="4">
        <v>0</v>
      </c>
      <c r="I2206" s="4">
        <v>0</v>
      </c>
      <c r="J2206">
        <v>0</v>
      </c>
      <c r="K2206" s="4">
        <v>0</v>
      </c>
    </row>
    <row r="2207" spans="1:11" x14ac:dyDescent="0.35">
      <c r="A2207" t="s">
        <v>1936</v>
      </c>
      <c r="B2207" t="s">
        <v>2153</v>
      </c>
      <c r="C2207" t="s">
        <v>1875</v>
      </c>
      <c r="H2207" s="4">
        <v>26736</v>
      </c>
      <c r="I2207" s="4">
        <v>26736</v>
      </c>
      <c r="J2207">
        <v>0</v>
      </c>
      <c r="K2207" s="4">
        <v>0</v>
      </c>
    </row>
    <row r="2208" spans="1:11" x14ac:dyDescent="0.35">
      <c r="A2208" t="s">
        <v>1936</v>
      </c>
      <c r="B2208" t="s">
        <v>2154</v>
      </c>
      <c r="C2208" t="s">
        <v>1876</v>
      </c>
      <c r="H2208" s="4">
        <v>16800</v>
      </c>
      <c r="I2208" s="4">
        <v>16800</v>
      </c>
      <c r="J2208">
        <v>0</v>
      </c>
      <c r="K2208" s="4">
        <v>0</v>
      </c>
    </row>
    <row r="2209" spans="1:11" x14ac:dyDescent="0.35">
      <c r="A2209" t="s">
        <v>1936</v>
      </c>
      <c r="B2209" t="s">
        <v>2156</v>
      </c>
      <c r="D2209" s="4">
        <v>455251</v>
      </c>
      <c r="E2209" s="4">
        <v>58041</v>
      </c>
      <c r="F2209" s="4">
        <v>6547642</v>
      </c>
      <c r="G2209" s="4">
        <v>8607653</v>
      </c>
      <c r="H2209" s="4">
        <v>7075569</v>
      </c>
      <c r="I2209" s="4">
        <v>22744156</v>
      </c>
      <c r="J2209" s="4">
        <v>513292</v>
      </c>
      <c r="K2209" s="4">
        <v>455251</v>
      </c>
    </row>
    <row r="2210" spans="1:11" x14ac:dyDescent="0.35">
      <c r="A2210" t="s">
        <v>1936</v>
      </c>
      <c r="B2210" t="s">
        <v>2157</v>
      </c>
      <c r="C2210" t="s">
        <v>1879</v>
      </c>
      <c r="D2210" s="4">
        <v>112790</v>
      </c>
      <c r="I2210" s="4">
        <v>112790</v>
      </c>
      <c r="J2210" s="4">
        <v>112790</v>
      </c>
      <c r="K2210" s="4">
        <v>112790</v>
      </c>
    </row>
    <row r="2211" spans="1:11" x14ac:dyDescent="0.35">
      <c r="A2211" t="s">
        <v>1936</v>
      </c>
      <c r="B2211" t="s">
        <v>2159</v>
      </c>
      <c r="C2211" t="s">
        <v>1881</v>
      </c>
      <c r="D2211" s="4">
        <v>123407</v>
      </c>
      <c r="I2211" s="4">
        <v>123407</v>
      </c>
      <c r="J2211" s="4">
        <v>123407</v>
      </c>
      <c r="K2211" s="4">
        <v>123407</v>
      </c>
    </row>
    <row r="2212" spans="1:11" x14ac:dyDescent="0.35">
      <c r="A2212" t="s">
        <v>1936</v>
      </c>
      <c r="B2212" t="s">
        <v>2160</v>
      </c>
      <c r="C2212" t="s">
        <v>1882</v>
      </c>
      <c r="D2212" s="4">
        <v>225444</v>
      </c>
      <c r="I2212" s="4">
        <v>225444</v>
      </c>
      <c r="J2212" s="4">
        <v>225444</v>
      </c>
      <c r="K2212" s="4">
        <v>225444</v>
      </c>
    </row>
    <row r="2213" spans="1:11" x14ac:dyDescent="0.35">
      <c r="A2213" t="s">
        <v>1936</v>
      </c>
      <c r="B2213" t="s">
        <v>2163</v>
      </c>
      <c r="D2213" s="4">
        <v>461641</v>
      </c>
      <c r="I2213" s="4">
        <v>461641</v>
      </c>
      <c r="J2213" s="4">
        <v>461641</v>
      </c>
      <c r="K2213" s="4">
        <v>461641</v>
      </c>
    </row>
    <row r="2214" spans="1:11" x14ac:dyDescent="0.35">
      <c r="A2214" t="s">
        <v>1936</v>
      </c>
      <c r="B2214" t="s">
        <v>2164</v>
      </c>
      <c r="C2214" t="s">
        <v>1886</v>
      </c>
      <c r="D2214" s="4">
        <v>28279</v>
      </c>
      <c r="I2214" s="4">
        <v>28279</v>
      </c>
      <c r="J2214" s="4">
        <v>28279</v>
      </c>
      <c r="K2214" s="4">
        <v>28279</v>
      </c>
    </row>
    <row r="2215" spans="1:11" x14ac:dyDescent="0.35">
      <c r="A2215" t="s">
        <v>1936</v>
      </c>
      <c r="B2215" t="s">
        <v>2165</v>
      </c>
      <c r="D2215" s="4">
        <v>28279</v>
      </c>
      <c r="I2215" s="4">
        <v>28279</v>
      </c>
      <c r="J2215" s="4">
        <v>28279</v>
      </c>
      <c r="K2215" s="4">
        <v>28279</v>
      </c>
    </row>
    <row r="2216" spans="1:11" x14ac:dyDescent="0.35">
      <c r="A2216" t="s">
        <v>1936</v>
      </c>
      <c r="B2216" t="s">
        <v>2183</v>
      </c>
      <c r="C2216" t="s">
        <v>1904</v>
      </c>
      <c r="D2216" s="4">
        <v>125000</v>
      </c>
      <c r="I2216" s="4">
        <v>125000</v>
      </c>
      <c r="J2216" s="4">
        <v>125000</v>
      </c>
      <c r="K2216" s="4">
        <v>125000</v>
      </c>
    </row>
    <row r="2217" spans="1:11" x14ac:dyDescent="0.35">
      <c r="A2217" t="s">
        <v>1936</v>
      </c>
      <c r="B2217" t="s">
        <v>2187</v>
      </c>
      <c r="C2217" t="s">
        <v>1908</v>
      </c>
      <c r="D2217" s="4">
        <v>18161</v>
      </c>
      <c r="I2217" s="4">
        <v>18161</v>
      </c>
      <c r="J2217" s="4">
        <v>18161</v>
      </c>
      <c r="K2217" s="4">
        <v>18161</v>
      </c>
    </row>
    <row r="2218" spans="1:11" x14ac:dyDescent="0.35">
      <c r="A2218" t="s">
        <v>1936</v>
      </c>
      <c r="B2218" t="s">
        <v>2166</v>
      </c>
      <c r="C2218" t="s">
        <v>1888</v>
      </c>
      <c r="H2218" s="4">
        <v>480000</v>
      </c>
      <c r="I2218" s="4">
        <v>480000</v>
      </c>
      <c r="J2218">
        <v>0</v>
      </c>
      <c r="K2218" s="4">
        <v>0</v>
      </c>
    </row>
    <row r="2219" spans="1:11" x14ac:dyDescent="0.35">
      <c r="A2219" t="s">
        <v>1936</v>
      </c>
      <c r="B2219" t="s">
        <v>2167</v>
      </c>
      <c r="C2219" t="s">
        <v>1889</v>
      </c>
      <c r="H2219" s="4">
        <v>126000</v>
      </c>
      <c r="I2219" s="4">
        <v>126000</v>
      </c>
      <c r="J2219">
        <v>0</v>
      </c>
      <c r="K2219" s="4">
        <v>0</v>
      </c>
    </row>
    <row r="2220" spans="1:11" x14ac:dyDescent="0.35">
      <c r="A2220" t="s">
        <v>1936</v>
      </c>
      <c r="B2220" t="s">
        <v>2168</v>
      </c>
      <c r="C2220" t="s">
        <v>1890</v>
      </c>
      <c r="H2220" s="4">
        <v>75000</v>
      </c>
      <c r="I2220" s="4">
        <v>75000</v>
      </c>
      <c r="J2220">
        <v>0</v>
      </c>
      <c r="K2220" s="4">
        <v>0</v>
      </c>
    </row>
    <row r="2221" spans="1:11" x14ac:dyDescent="0.35">
      <c r="A2221" t="s">
        <v>1936</v>
      </c>
      <c r="B2221" t="s">
        <v>2169</v>
      </c>
      <c r="D2221" s="4">
        <v>143161</v>
      </c>
      <c r="H2221" s="4">
        <v>681000</v>
      </c>
      <c r="I2221" s="4">
        <v>824161</v>
      </c>
      <c r="J2221" s="4">
        <v>143161</v>
      </c>
      <c r="K2221" s="4">
        <v>143161</v>
      </c>
    </row>
    <row r="2222" spans="1:11" x14ac:dyDescent="0.35">
      <c r="A2222" t="s">
        <v>1936</v>
      </c>
      <c r="B2222" t="s">
        <v>2170</v>
      </c>
      <c r="D2222" s="4">
        <v>28690747</v>
      </c>
      <c r="E2222" s="4">
        <v>1550431</v>
      </c>
      <c r="F2222" s="4">
        <v>11120480</v>
      </c>
      <c r="G2222" s="4">
        <v>11694891</v>
      </c>
      <c r="H2222" s="4">
        <v>12721726</v>
      </c>
      <c r="I2222" s="4">
        <v>65778274</v>
      </c>
      <c r="J2222" s="4">
        <f>SUM(D2222,E2222)</f>
        <v>30241178</v>
      </c>
      <c r="K2222" s="4">
        <v>28690747</v>
      </c>
    </row>
    <row r="2223" spans="1:11" x14ac:dyDescent="0.35">
      <c r="A2223" t="s">
        <v>277</v>
      </c>
      <c r="B2223" t="s">
        <v>2118</v>
      </c>
      <c r="C2223" t="s">
        <v>1843</v>
      </c>
      <c r="D2223" s="4">
        <v>9585870</v>
      </c>
      <c r="F2223" s="4">
        <v>5559400</v>
      </c>
      <c r="I2223" s="4">
        <v>15145270</v>
      </c>
      <c r="J2223" s="4">
        <v>9585870</v>
      </c>
      <c r="K2223" s="4">
        <v>9585870</v>
      </c>
    </row>
    <row r="2224" spans="1:11" x14ac:dyDescent="0.35">
      <c r="A2224" t="s">
        <v>277</v>
      </c>
      <c r="B2224" t="s">
        <v>2119</v>
      </c>
      <c r="C2224" t="s">
        <v>1844</v>
      </c>
      <c r="D2224" s="4">
        <v>967855</v>
      </c>
      <c r="F2224" s="4">
        <v>383215</v>
      </c>
      <c r="G2224" s="4">
        <v>9571</v>
      </c>
      <c r="H2224" s="4">
        <v>144900</v>
      </c>
      <c r="I2224" s="4">
        <v>1505541</v>
      </c>
      <c r="J2224" s="4">
        <v>967855</v>
      </c>
      <c r="K2224" s="4">
        <v>967855</v>
      </c>
    </row>
    <row r="2225" spans="1:11" x14ac:dyDescent="0.35">
      <c r="A2225" t="s">
        <v>277</v>
      </c>
      <c r="B2225" t="s">
        <v>2120</v>
      </c>
      <c r="C2225" t="s">
        <v>1845</v>
      </c>
      <c r="D2225" s="4">
        <v>786406</v>
      </c>
      <c r="I2225" s="4">
        <v>786406</v>
      </c>
      <c r="J2225" s="4">
        <v>786406</v>
      </c>
      <c r="K2225" s="4">
        <v>786406</v>
      </c>
    </row>
    <row r="2226" spans="1:11" x14ac:dyDescent="0.35">
      <c r="A2226" t="s">
        <v>277</v>
      </c>
      <c r="B2226" t="s">
        <v>2121</v>
      </c>
      <c r="D2226" s="4">
        <v>11340131</v>
      </c>
      <c r="F2226" s="4">
        <v>5942615</v>
      </c>
      <c r="G2226" s="4">
        <v>9571</v>
      </c>
      <c r="H2226" s="4">
        <v>144900</v>
      </c>
      <c r="I2226" s="4">
        <v>17437216</v>
      </c>
      <c r="J2226" s="4">
        <v>11340131</v>
      </c>
      <c r="K2226" s="4">
        <v>11340131</v>
      </c>
    </row>
    <row r="2227" spans="1:11" x14ac:dyDescent="0.35">
      <c r="A2227" t="s">
        <v>277</v>
      </c>
      <c r="B2227" t="s">
        <v>2122</v>
      </c>
      <c r="C2227" t="s">
        <v>1846</v>
      </c>
      <c r="D2227" s="4">
        <v>4549916</v>
      </c>
      <c r="I2227" s="4">
        <v>4549916</v>
      </c>
      <c r="J2227" s="4">
        <v>4549916</v>
      </c>
      <c r="K2227" s="4">
        <v>4549916</v>
      </c>
    </row>
    <row r="2228" spans="1:11" x14ac:dyDescent="0.35">
      <c r="A2228" t="s">
        <v>277</v>
      </c>
      <c r="B2228" t="s">
        <v>2123</v>
      </c>
      <c r="C2228" t="s">
        <v>1847</v>
      </c>
      <c r="D2228" s="4">
        <v>4280189</v>
      </c>
      <c r="F2228" s="4">
        <v>630270</v>
      </c>
      <c r="I2228" s="4">
        <v>4910459</v>
      </c>
      <c r="J2228" s="4">
        <v>4280189</v>
      </c>
      <c r="K2228" s="4">
        <v>4280189</v>
      </c>
    </row>
    <row r="2229" spans="1:11" x14ac:dyDescent="0.35">
      <c r="A2229" t="s">
        <v>277</v>
      </c>
      <c r="B2229" t="s">
        <v>2124</v>
      </c>
      <c r="C2229" t="s">
        <v>1848</v>
      </c>
      <c r="D2229" s="4">
        <v>65501</v>
      </c>
      <c r="I2229" s="4">
        <v>65501</v>
      </c>
      <c r="J2229" s="4">
        <v>65501</v>
      </c>
      <c r="K2229" s="4">
        <v>65501</v>
      </c>
    </row>
    <row r="2230" spans="1:11" x14ac:dyDescent="0.35">
      <c r="A2230" t="s">
        <v>277</v>
      </c>
      <c r="B2230" t="s">
        <v>2125</v>
      </c>
      <c r="D2230" s="4">
        <v>8895605</v>
      </c>
      <c r="F2230" s="4">
        <v>630270</v>
      </c>
      <c r="I2230" s="4">
        <v>9525875</v>
      </c>
      <c r="J2230" s="4">
        <v>8895605</v>
      </c>
      <c r="K2230" s="4">
        <v>8895605</v>
      </c>
    </row>
    <row r="2231" spans="1:11" x14ac:dyDescent="0.35">
      <c r="A2231" t="s">
        <v>277</v>
      </c>
      <c r="B2231" t="s">
        <v>2175</v>
      </c>
      <c r="C2231" t="s">
        <v>1896</v>
      </c>
      <c r="H2231" s="4">
        <v>32748</v>
      </c>
      <c r="I2231" s="4">
        <v>32748</v>
      </c>
      <c r="J2231">
        <v>0</v>
      </c>
      <c r="K2231" s="4">
        <v>0</v>
      </c>
    </row>
    <row r="2232" spans="1:11" x14ac:dyDescent="0.35">
      <c r="A2232" t="s">
        <v>277</v>
      </c>
      <c r="B2232" t="s">
        <v>2126</v>
      </c>
      <c r="C2232" t="s">
        <v>1850</v>
      </c>
      <c r="H2232" s="4">
        <v>1600000</v>
      </c>
      <c r="I2232" s="4">
        <v>1600000</v>
      </c>
      <c r="J2232">
        <v>0</v>
      </c>
      <c r="K2232" s="4">
        <v>0</v>
      </c>
    </row>
    <row r="2233" spans="1:11" x14ac:dyDescent="0.35">
      <c r="A2233" t="s">
        <v>277</v>
      </c>
      <c r="B2233" t="s">
        <v>2127</v>
      </c>
      <c r="H2233" s="4">
        <v>1632748</v>
      </c>
      <c r="I2233" s="4">
        <v>1632748</v>
      </c>
      <c r="J2233">
        <v>0</v>
      </c>
      <c r="K2233" s="4">
        <v>0</v>
      </c>
    </row>
    <row r="2234" spans="1:11" x14ac:dyDescent="0.35">
      <c r="A2234" t="s">
        <v>277</v>
      </c>
      <c r="B2234" t="s">
        <v>2128</v>
      </c>
      <c r="C2234" t="s">
        <v>1851</v>
      </c>
      <c r="D2234" s="4">
        <v>239941</v>
      </c>
      <c r="I2234" s="4">
        <v>239941</v>
      </c>
      <c r="J2234" s="4">
        <v>239941</v>
      </c>
      <c r="K2234" s="4">
        <v>239941</v>
      </c>
    </row>
    <row r="2235" spans="1:11" x14ac:dyDescent="0.35">
      <c r="A2235" t="s">
        <v>277</v>
      </c>
      <c r="B2235" t="s">
        <v>2129</v>
      </c>
      <c r="C2235" t="s">
        <v>1852</v>
      </c>
      <c r="E2235" s="4">
        <v>4089</v>
      </c>
      <c r="F2235" s="4">
        <v>4089</v>
      </c>
      <c r="I2235" s="4">
        <v>8178</v>
      </c>
      <c r="J2235">
        <v>4089</v>
      </c>
      <c r="K2235" s="4">
        <v>0</v>
      </c>
    </row>
    <row r="2236" spans="1:11" x14ac:dyDescent="0.35">
      <c r="A2236" t="s">
        <v>277</v>
      </c>
      <c r="B2236" t="s">
        <v>2130</v>
      </c>
      <c r="C2236" t="s">
        <v>1853</v>
      </c>
      <c r="D2236" s="4">
        <v>3078</v>
      </c>
      <c r="F2236" s="4">
        <v>8191</v>
      </c>
      <c r="I2236" s="4">
        <v>11269</v>
      </c>
      <c r="J2236" s="4">
        <v>3078</v>
      </c>
      <c r="K2236" s="4">
        <v>3078</v>
      </c>
    </row>
    <row r="2237" spans="1:11" x14ac:dyDescent="0.35">
      <c r="A2237" t="s">
        <v>277</v>
      </c>
      <c r="B2237" t="s">
        <v>2131</v>
      </c>
      <c r="C2237" t="s">
        <v>1854</v>
      </c>
      <c r="F2237" s="4">
        <v>134498</v>
      </c>
      <c r="I2237" s="4">
        <v>134498</v>
      </c>
      <c r="J2237">
        <v>0</v>
      </c>
      <c r="K2237" s="4">
        <v>0</v>
      </c>
    </row>
    <row r="2238" spans="1:11" x14ac:dyDescent="0.35">
      <c r="A2238" t="s">
        <v>277</v>
      </c>
      <c r="B2238" t="s">
        <v>2132</v>
      </c>
      <c r="C2238" t="s">
        <v>1855</v>
      </c>
      <c r="D2238" s="4">
        <v>3859</v>
      </c>
      <c r="E2238" s="4">
        <v>3041</v>
      </c>
      <c r="F2238" s="4">
        <v>131555</v>
      </c>
      <c r="G2238" s="4">
        <v>20147</v>
      </c>
      <c r="I2238" s="4">
        <v>158602</v>
      </c>
      <c r="J2238" s="4">
        <v>6900</v>
      </c>
      <c r="K2238" s="4">
        <v>3859</v>
      </c>
    </row>
    <row r="2239" spans="1:11" x14ac:dyDescent="0.35">
      <c r="A2239" t="s">
        <v>277</v>
      </c>
      <c r="B2239" t="s">
        <v>2133</v>
      </c>
      <c r="C2239" t="s">
        <v>1856</v>
      </c>
      <c r="D2239" s="4">
        <v>3859</v>
      </c>
      <c r="G2239" s="4">
        <v>16566</v>
      </c>
      <c r="I2239" s="4">
        <v>20425</v>
      </c>
      <c r="J2239" s="4">
        <v>3859</v>
      </c>
      <c r="K2239" s="4">
        <v>3859</v>
      </c>
    </row>
    <row r="2240" spans="1:11" x14ac:dyDescent="0.35">
      <c r="A2240" t="s">
        <v>277</v>
      </c>
      <c r="B2240" t="s">
        <v>2134</v>
      </c>
      <c r="C2240" t="s">
        <v>1857</v>
      </c>
      <c r="D2240" s="4">
        <v>19011</v>
      </c>
      <c r="I2240" s="4">
        <v>19011</v>
      </c>
      <c r="J2240" s="4">
        <v>19011</v>
      </c>
      <c r="K2240" s="4">
        <v>19011</v>
      </c>
    </row>
    <row r="2241" spans="1:11" x14ac:dyDescent="0.35">
      <c r="A2241" t="s">
        <v>277</v>
      </c>
      <c r="B2241" t="s">
        <v>2135</v>
      </c>
      <c r="C2241" t="s">
        <v>1858</v>
      </c>
      <c r="D2241" s="4">
        <v>15586</v>
      </c>
      <c r="E2241" s="4">
        <v>88318</v>
      </c>
      <c r="I2241" s="4">
        <v>103904</v>
      </c>
      <c r="J2241" s="4">
        <v>103904</v>
      </c>
      <c r="K2241" s="4">
        <v>15586</v>
      </c>
    </row>
    <row r="2242" spans="1:11" x14ac:dyDescent="0.35">
      <c r="A2242" t="s">
        <v>277</v>
      </c>
      <c r="B2242" t="s">
        <v>2136</v>
      </c>
      <c r="C2242" t="s">
        <v>1859</v>
      </c>
      <c r="D2242" s="4">
        <v>75000</v>
      </c>
      <c r="E2242" s="4">
        <v>125000</v>
      </c>
      <c r="F2242" s="4">
        <v>56114</v>
      </c>
      <c r="H2242" s="4">
        <v>25000</v>
      </c>
      <c r="I2242" s="4">
        <v>281114</v>
      </c>
      <c r="J2242" s="4">
        <v>200000</v>
      </c>
      <c r="K2242" s="4">
        <v>75000</v>
      </c>
    </row>
    <row r="2243" spans="1:11" x14ac:dyDescent="0.35">
      <c r="A2243" t="s">
        <v>277</v>
      </c>
      <c r="B2243" t="s">
        <v>2137</v>
      </c>
      <c r="C2243" t="s">
        <v>1860</v>
      </c>
      <c r="D2243" s="4">
        <v>108703</v>
      </c>
      <c r="H2243" s="4">
        <v>108703</v>
      </c>
      <c r="I2243" s="4">
        <v>217406</v>
      </c>
      <c r="J2243" s="4">
        <v>108703</v>
      </c>
      <c r="K2243" s="4">
        <v>108703</v>
      </c>
    </row>
    <row r="2244" spans="1:11" x14ac:dyDescent="0.35">
      <c r="A2244" t="s">
        <v>277</v>
      </c>
      <c r="B2244" t="s">
        <v>2138</v>
      </c>
      <c r="C2244" t="s">
        <v>1861</v>
      </c>
      <c r="D2244" s="4">
        <v>78348</v>
      </c>
      <c r="I2244" s="4">
        <v>78348</v>
      </c>
      <c r="J2244" s="4">
        <v>78348</v>
      </c>
      <c r="K2244" s="4">
        <v>78348</v>
      </c>
    </row>
    <row r="2245" spans="1:11" x14ac:dyDescent="0.35">
      <c r="A2245" t="s">
        <v>277</v>
      </c>
      <c r="B2245" t="s">
        <v>2139</v>
      </c>
      <c r="C2245" t="s">
        <v>1862</v>
      </c>
      <c r="D2245" s="4">
        <v>256393</v>
      </c>
      <c r="I2245" s="4">
        <v>256393</v>
      </c>
      <c r="J2245" s="4">
        <v>256393</v>
      </c>
      <c r="K2245" s="4">
        <v>256393</v>
      </c>
    </row>
    <row r="2246" spans="1:11" x14ac:dyDescent="0.35">
      <c r="A2246" t="s">
        <v>277</v>
      </c>
      <c r="B2246" t="s">
        <v>2192</v>
      </c>
      <c r="C2246" t="s">
        <v>1913</v>
      </c>
      <c r="H2246" s="4">
        <v>228681</v>
      </c>
      <c r="I2246" s="4">
        <v>228681</v>
      </c>
      <c r="J2246">
        <v>0</v>
      </c>
      <c r="K2246" s="4">
        <v>0</v>
      </c>
    </row>
    <row r="2247" spans="1:11" x14ac:dyDescent="0.35">
      <c r="A2247" t="s">
        <v>277</v>
      </c>
      <c r="B2247" t="s">
        <v>2141</v>
      </c>
      <c r="D2247" s="4">
        <v>803777</v>
      </c>
      <c r="E2247" s="4">
        <v>220448</v>
      </c>
      <c r="F2247" s="4">
        <v>334447</v>
      </c>
      <c r="G2247" s="4">
        <v>36714</v>
      </c>
      <c r="H2247" s="4">
        <v>362384</v>
      </c>
      <c r="I2247" s="4">
        <v>1757770</v>
      </c>
      <c r="J2247" s="4">
        <v>1024225</v>
      </c>
      <c r="K2247" s="4">
        <v>803777</v>
      </c>
    </row>
    <row r="2248" spans="1:11" x14ac:dyDescent="0.35">
      <c r="A2248" t="s">
        <v>277</v>
      </c>
      <c r="B2248" t="s">
        <v>2144</v>
      </c>
      <c r="C2248" t="s">
        <v>1866</v>
      </c>
      <c r="I2248" s="4">
        <v>0</v>
      </c>
      <c r="J2248">
        <v>0</v>
      </c>
      <c r="K2248" s="4">
        <v>0</v>
      </c>
    </row>
    <row r="2249" spans="1:11" x14ac:dyDescent="0.35">
      <c r="A2249" t="s">
        <v>277</v>
      </c>
      <c r="B2249" t="s">
        <v>2145</v>
      </c>
      <c r="C2249" t="s">
        <v>1867</v>
      </c>
      <c r="D2249" s="4">
        <v>800000</v>
      </c>
      <c r="F2249" s="4">
        <v>104500</v>
      </c>
      <c r="G2249" s="4">
        <v>139061</v>
      </c>
      <c r="H2249" s="4">
        <v>1111093</v>
      </c>
      <c r="I2249" s="4">
        <v>2154654</v>
      </c>
      <c r="J2249" s="4">
        <v>800000</v>
      </c>
      <c r="K2249" s="4">
        <v>800000</v>
      </c>
    </row>
    <row r="2250" spans="1:11" x14ac:dyDescent="0.35">
      <c r="A2250" t="s">
        <v>277</v>
      </c>
      <c r="B2250" t="s">
        <v>2146</v>
      </c>
      <c r="C2250" t="s">
        <v>1868</v>
      </c>
      <c r="F2250" s="4">
        <v>100000</v>
      </c>
      <c r="H2250" s="4">
        <v>1392400</v>
      </c>
      <c r="I2250" s="4">
        <v>1492400</v>
      </c>
      <c r="J2250">
        <v>0</v>
      </c>
      <c r="K2250" s="4">
        <v>0</v>
      </c>
    </row>
    <row r="2251" spans="1:11" x14ac:dyDescent="0.35">
      <c r="A2251" t="s">
        <v>277</v>
      </c>
      <c r="B2251" t="s">
        <v>2147</v>
      </c>
      <c r="C2251" t="s">
        <v>1869</v>
      </c>
      <c r="H2251" s="4">
        <v>691200</v>
      </c>
      <c r="I2251" s="4">
        <v>691200</v>
      </c>
      <c r="J2251">
        <v>0</v>
      </c>
      <c r="K2251" s="4">
        <v>0</v>
      </c>
    </row>
    <row r="2252" spans="1:11" x14ac:dyDescent="0.35">
      <c r="A2252" t="s">
        <v>277</v>
      </c>
      <c r="B2252" t="s">
        <v>2148</v>
      </c>
      <c r="C2252" t="s">
        <v>1870</v>
      </c>
      <c r="E2252" s="4">
        <v>3104</v>
      </c>
      <c r="G2252" s="4">
        <v>1810026</v>
      </c>
      <c r="I2252" s="4">
        <v>1813130</v>
      </c>
      <c r="J2252">
        <v>3104</v>
      </c>
      <c r="K2252" s="4">
        <v>0</v>
      </c>
    </row>
    <row r="2253" spans="1:11" x14ac:dyDescent="0.35">
      <c r="A2253" t="s">
        <v>277</v>
      </c>
      <c r="B2253" t="s">
        <v>2149</v>
      </c>
      <c r="C2253" t="s">
        <v>1871</v>
      </c>
      <c r="F2253" s="4">
        <v>4330000</v>
      </c>
      <c r="G2253" s="4">
        <v>26484</v>
      </c>
      <c r="H2253" s="4">
        <v>115612</v>
      </c>
      <c r="I2253" s="4">
        <v>4472096</v>
      </c>
      <c r="J2253">
        <v>0</v>
      </c>
      <c r="K2253" s="4">
        <v>0</v>
      </c>
    </row>
    <row r="2254" spans="1:11" x14ac:dyDescent="0.35">
      <c r="A2254" t="s">
        <v>277</v>
      </c>
      <c r="B2254" t="s">
        <v>2150</v>
      </c>
      <c r="C2254" t="s">
        <v>1872</v>
      </c>
      <c r="D2254" s="4">
        <v>49000</v>
      </c>
      <c r="I2254" s="4">
        <v>49000</v>
      </c>
      <c r="J2254" s="4">
        <v>49000</v>
      </c>
      <c r="K2254" s="4">
        <v>49000</v>
      </c>
    </row>
    <row r="2255" spans="1:11" x14ac:dyDescent="0.35">
      <c r="A2255" t="s">
        <v>277</v>
      </c>
      <c r="B2255" t="s">
        <v>2153</v>
      </c>
      <c r="C2255" t="s">
        <v>1875</v>
      </c>
      <c r="H2255" s="4">
        <v>4650</v>
      </c>
      <c r="I2255" s="4">
        <v>4650</v>
      </c>
      <c r="J2255">
        <v>0</v>
      </c>
      <c r="K2255" s="4">
        <v>0</v>
      </c>
    </row>
    <row r="2256" spans="1:11" x14ac:dyDescent="0.35">
      <c r="A2256" t="s">
        <v>277</v>
      </c>
      <c r="B2256" t="s">
        <v>2154</v>
      </c>
      <c r="C2256" t="s">
        <v>1876</v>
      </c>
      <c r="H2256" s="4">
        <v>67200</v>
      </c>
      <c r="I2256" s="4">
        <v>67200</v>
      </c>
      <c r="J2256">
        <v>0</v>
      </c>
      <c r="K2256" s="4">
        <v>0</v>
      </c>
    </row>
    <row r="2257" spans="1:11" x14ac:dyDescent="0.35">
      <c r="A2257" t="s">
        <v>277</v>
      </c>
      <c r="B2257" t="s">
        <v>2155</v>
      </c>
      <c r="C2257" t="s">
        <v>1877</v>
      </c>
      <c r="D2257" s="4">
        <v>4625</v>
      </c>
      <c r="I2257" s="4">
        <v>4625</v>
      </c>
      <c r="J2257" s="4">
        <v>4625</v>
      </c>
      <c r="K2257" s="4">
        <v>4625</v>
      </c>
    </row>
    <row r="2258" spans="1:11" x14ac:dyDescent="0.35">
      <c r="A2258" t="s">
        <v>277</v>
      </c>
      <c r="B2258" t="s">
        <v>2156</v>
      </c>
      <c r="D2258" s="4">
        <v>853625</v>
      </c>
      <c r="E2258" s="4">
        <v>3104</v>
      </c>
      <c r="F2258" s="4">
        <v>4534500</v>
      </c>
      <c r="G2258" s="4">
        <v>1975571</v>
      </c>
      <c r="H2258" s="4">
        <v>3382155</v>
      </c>
      <c r="I2258" s="4">
        <v>10748954</v>
      </c>
      <c r="J2258" s="4">
        <v>856729</v>
      </c>
      <c r="K2258" s="4">
        <v>853625</v>
      </c>
    </row>
    <row r="2259" spans="1:11" x14ac:dyDescent="0.35">
      <c r="A2259" t="s">
        <v>277</v>
      </c>
      <c r="B2259" t="s">
        <v>2157</v>
      </c>
      <c r="C2259" t="s">
        <v>1879</v>
      </c>
      <c r="D2259" s="4">
        <v>278816</v>
      </c>
      <c r="I2259" s="4">
        <v>278816</v>
      </c>
      <c r="J2259" s="4">
        <v>278816</v>
      </c>
      <c r="K2259" s="4">
        <v>278816</v>
      </c>
    </row>
    <row r="2260" spans="1:11" x14ac:dyDescent="0.35">
      <c r="A2260" t="s">
        <v>277</v>
      </c>
      <c r="B2260" t="s">
        <v>2176</v>
      </c>
      <c r="C2260" t="s">
        <v>1897</v>
      </c>
      <c r="D2260" s="4">
        <v>772</v>
      </c>
      <c r="I2260" s="4">
        <v>772</v>
      </c>
      <c r="J2260" s="4">
        <v>772</v>
      </c>
      <c r="K2260" s="4">
        <v>772</v>
      </c>
    </row>
    <row r="2261" spans="1:11" x14ac:dyDescent="0.35">
      <c r="A2261" t="s">
        <v>277</v>
      </c>
      <c r="B2261" t="s">
        <v>2158</v>
      </c>
      <c r="C2261" t="s">
        <v>1880</v>
      </c>
      <c r="D2261" s="4">
        <v>347867</v>
      </c>
      <c r="I2261" s="4">
        <v>347867</v>
      </c>
      <c r="J2261" s="4">
        <v>347867</v>
      </c>
      <c r="K2261" s="4">
        <v>347867</v>
      </c>
    </row>
    <row r="2262" spans="1:11" x14ac:dyDescent="0.35">
      <c r="A2262" t="s">
        <v>277</v>
      </c>
      <c r="B2262" t="s">
        <v>2159</v>
      </c>
      <c r="C2262" t="s">
        <v>1881</v>
      </c>
      <c r="D2262" s="4">
        <v>324545</v>
      </c>
      <c r="I2262" s="4">
        <v>324545</v>
      </c>
      <c r="J2262" s="4">
        <v>324545</v>
      </c>
      <c r="K2262" s="4">
        <v>324545</v>
      </c>
    </row>
    <row r="2263" spans="1:11" x14ac:dyDescent="0.35">
      <c r="A2263" t="s">
        <v>277</v>
      </c>
      <c r="B2263" t="s">
        <v>2161</v>
      </c>
      <c r="C2263" t="s">
        <v>1883</v>
      </c>
      <c r="D2263" s="4">
        <v>20495</v>
      </c>
      <c r="I2263" s="4">
        <v>20495</v>
      </c>
      <c r="J2263" s="4">
        <v>20495</v>
      </c>
      <c r="K2263" s="4">
        <v>20495</v>
      </c>
    </row>
    <row r="2264" spans="1:11" x14ac:dyDescent="0.35">
      <c r="A2264" t="s">
        <v>277</v>
      </c>
      <c r="B2264" t="s">
        <v>2171</v>
      </c>
      <c r="C2264" t="s">
        <v>1892</v>
      </c>
      <c r="D2264" s="4">
        <v>707</v>
      </c>
      <c r="I2264" s="4">
        <v>707</v>
      </c>
      <c r="J2264" s="4">
        <v>707</v>
      </c>
      <c r="K2264" s="4">
        <v>707</v>
      </c>
    </row>
    <row r="2265" spans="1:11" x14ac:dyDescent="0.35">
      <c r="A2265" t="s">
        <v>277</v>
      </c>
      <c r="B2265" t="s">
        <v>2162</v>
      </c>
      <c r="C2265" t="s">
        <v>1884</v>
      </c>
      <c r="D2265" s="4">
        <v>4666</v>
      </c>
      <c r="I2265" s="4">
        <v>4666</v>
      </c>
      <c r="J2265" s="4">
        <v>4666</v>
      </c>
      <c r="K2265" s="4">
        <v>4666</v>
      </c>
    </row>
    <row r="2266" spans="1:11" x14ac:dyDescent="0.35">
      <c r="A2266" t="s">
        <v>277</v>
      </c>
      <c r="B2266" t="s">
        <v>2163</v>
      </c>
      <c r="D2266" s="4">
        <v>977867</v>
      </c>
      <c r="I2266" s="4">
        <v>977867</v>
      </c>
      <c r="J2266" s="4">
        <v>977867</v>
      </c>
      <c r="K2266" s="4">
        <v>977867</v>
      </c>
    </row>
    <row r="2267" spans="1:11" x14ac:dyDescent="0.35">
      <c r="A2267" t="s">
        <v>277</v>
      </c>
      <c r="B2267" t="s">
        <v>2164</v>
      </c>
      <c r="C2267" t="s">
        <v>1886</v>
      </c>
      <c r="D2267" s="4">
        <v>61272</v>
      </c>
      <c r="I2267" s="4">
        <v>61272</v>
      </c>
      <c r="J2267" s="4">
        <v>61272</v>
      </c>
      <c r="K2267" s="4">
        <v>61272</v>
      </c>
    </row>
    <row r="2268" spans="1:11" x14ac:dyDescent="0.35">
      <c r="A2268" t="s">
        <v>277</v>
      </c>
      <c r="B2268" t="s">
        <v>2165</v>
      </c>
      <c r="D2268" s="4">
        <v>61272</v>
      </c>
      <c r="I2268" s="4">
        <v>61272</v>
      </c>
      <c r="J2268" s="4">
        <v>61272</v>
      </c>
      <c r="K2268" s="4">
        <v>61272</v>
      </c>
    </row>
    <row r="2269" spans="1:11" x14ac:dyDescent="0.35">
      <c r="A2269" t="s">
        <v>277</v>
      </c>
      <c r="B2269" t="s">
        <v>2183</v>
      </c>
      <c r="C2269" t="s">
        <v>1904</v>
      </c>
      <c r="D2269" s="4">
        <v>125000</v>
      </c>
      <c r="I2269" s="4">
        <v>125000</v>
      </c>
      <c r="J2269" s="4">
        <v>125000</v>
      </c>
      <c r="K2269" s="4">
        <v>125000</v>
      </c>
    </row>
    <row r="2270" spans="1:11" x14ac:dyDescent="0.35">
      <c r="A2270" t="s">
        <v>277</v>
      </c>
      <c r="B2270" t="s">
        <v>2166</v>
      </c>
      <c r="C2270" t="s">
        <v>1888</v>
      </c>
      <c r="H2270" s="4">
        <v>86400</v>
      </c>
      <c r="I2270" s="4">
        <v>86400</v>
      </c>
      <c r="J2270">
        <v>0</v>
      </c>
      <c r="K2270" s="4">
        <v>0</v>
      </c>
    </row>
    <row r="2271" spans="1:11" x14ac:dyDescent="0.35">
      <c r="A2271" t="s">
        <v>277</v>
      </c>
      <c r="B2271" t="s">
        <v>2167</v>
      </c>
      <c r="C2271" t="s">
        <v>1889</v>
      </c>
      <c r="G2271" s="4">
        <v>63000</v>
      </c>
      <c r="I2271" s="4">
        <v>63000</v>
      </c>
      <c r="J2271">
        <v>0</v>
      </c>
      <c r="K2271" s="4">
        <v>0</v>
      </c>
    </row>
    <row r="2272" spans="1:11" x14ac:dyDescent="0.35">
      <c r="A2272" t="s">
        <v>277</v>
      </c>
      <c r="B2272" t="s">
        <v>2168</v>
      </c>
      <c r="C2272" t="s">
        <v>1890</v>
      </c>
      <c r="G2272" s="4">
        <v>45000</v>
      </c>
      <c r="I2272" s="4">
        <v>45000</v>
      </c>
      <c r="J2272">
        <v>0</v>
      </c>
      <c r="K2272" s="4">
        <v>0</v>
      </c>
    </row>
    <row r="2273" spans="1:11" x14ac:dyDescent="0.35">
      <c r="A2273" t="s">
        <v>277</v>
      </c>
      <c r="B2273" t="s">
        <v>2169</v>
      </c>
      <c r="D2273" s="4">
        <v>125000</v>
      </c>
      <c r="G2273" s="4">
        <v>108000</v>
      </c>
      <c r="H2273" s="4">
        <v>86400</v>
      </c>
      <c r="I2273" s="4">
        <v>319400</v>
      </c>
      <c r="J2273" s="4">
        <v>125000</v>
      </c>
      <c r="K2273" s="4">
        <v>125000</v>
      </c>
    </row>
    <row r="2274" spans="1:11" x14ac:dyDescent="0.35">
      <c r="A2274" t="s">
        <v>277</v>
      </c>
      <c r="B2274" t="s">
        <v>2170</v>
      </c>
      <c r="D2274" s="4">
        <v>23057276</v>
      </c>
      <c r="E2274" s="4">
        <v>223552</v>
      </c>
      <c r="F2274" s="4">
        <v>11441832</v>
      </c>
      <c r="G2274" s="4">
        <v>2129855</v>
      </c>
      <c r="H2274" s="4">
        <v>5608586</v>
      </c>
      <c r="I2274" s="4">
        <v>42461102</v>
      </c>
      <c r="J2274" s="4">
        <f>SUM(D2274,E2274)</f>
        <v>23280828</v>
      </c>
      <c r="K2274" s="4">
        <v>23057276</v>
      </c>
    </row>
    <row r="2275" spans="1:11" x14ac:dyDescent="0.35">
      <c r="A2275" t="s">
        <v>280</v>
      </c>
      <c r="B2275" t="s">
        <v>2118</v>
      </c>
      <c r="C2275" t="s">
        <v>1843</v>
      </c>
      <c r="D2275" s="4">
        <v>10698975</v>
      </c>
      <c r="E2275" s="4">
        <v>12391328</v>
      </c>
      <c r="F2275" s="4">
        <v>8248446</v>
      </c>
      <c r="I2275" s="4">
        <v>31338749</v>
      </c>
      <c r="J2275" s="4">
        <v>23090303</v>
      </c>
      <c r="K2275" s="4">
        <v>10698975</v>
      </c>
    </row>
    <row r="2276" spans="1:11" x14ac:dyDescent="0.35">
      <c r="A2276" t="s">
        <v>280</v>
      </c>
      <c r="B2276" t="s">
        <v>2119</v>
      </c>
      <c r="C2276" t="s">
        <v>1844</v>
      </c>
      <c r="D2276" s="4">
        <v>2229995</v>
      </c>
      <c r="E2276" s="4">
        <v>704579</v>
      </c>
      <c r="F2276" s="4">
        <v>247835</v>
      </c>
      <c r="H2276" s="4">
        <v>328950</v>
      </c>
      <c r="I2276" s="4">
        <v>3511359</v>
      </c>
      <c r="J2276" s="4">
        <v>2934574</v>
      </c>
      <c r="K2276" s="4">
        <v>2229995</v>
      </c>
    </row>
    <row r="2277" spans="1:11" x14ac:dyDescent="0.35">
      <c r="A2277" t="s">
        <v>280</v>
      </c>
      <c r="B2277" t="s">
        <v>2120</v>
      </c>
      <c r="C2277" t="s">
        <v>1845</v>
      </c>
      <c r="D2277" s="4">
        <v>2472178</v>
      </c>
      <c r="I2277" s="4">
        <v>2472178</v>
      </c>
      <c r="J2277" s="4">
        <v>2472178</v>
      </c>
      <c r="K2277" s="4">
        <v>2472178</v>
      </c>
    </row>
    <row r="2278" spans="1:11" x14ac:dyDescent="0.35">
      <c r="A2278" t="s">
        <v>280</v>
      </c>
      <c r="B2278" t="s">
        <v>2121</v>
      </c>
      <c r="D2278" s="4">
        <v>15401148</v>
      </c>
      <c r="E2278" s="4">
        <v>13095907</v>
      </c>
      <c r="F2278" s="4">
        <v>8496282</v>
      </c>
      <c r="H2278" s="4">
        <v>328950</v>
      </c>
      <c r="I2278" s="4">
        <v>37322286</v>
      </c>
      <c r="J2278" s="4">
        <v>28497055</v>
      </c>
      <c r="K2278" s="4">
        <v>15401148</v>
      </c>
    </row>
    <row r="2279" spans="1:11" x14ac:dyDescent="0.35">
      <c r="A2279" t="s">
        <v>280</v>
      </c>
      <c r="B2279" t="s">
        <v>2122</v>
      </c>
      <c r="C2279" t="s">
        <v>1846</v>
      </c>
      <c r="D2279" s="4">
        <v>15523581</v>
      </c>
      <c r="E2279" s="4">
        <v>1288</v>
      </c>
      <c r="F2279" s="4">
        <v>4009120</v>
      </c>
      <c r="I2279" s="4">
        <v>19533989</v>
      </c>
      <c r="J2279" s="4">
        <v>15524869</v>
      </c>
      <c r="K2279" s="4">
        <v>15523581</v>
      </c>
    </row>
    <row r="2280" spans="1:11" x14ac:dyDescent="0.35">
      <c r="A2280" t="s">
        <v>280</v>
      </c>
      <c r="B2280" t="s">
        <v>2123</v>
      </c>
      <c r="C2280" t="s">
        <v>1847</v>
      </c>
      <c r="D2280" s="4">
        <v>9795273</v>
      </c>
      <c r="F2280" s="4">
        <v>2451351</v>
      </c>
      <c r="I2280" s="4">
        <v>12246624</v>
      </c>
      <c r="J2280" s="4">
        <v>9795273</v>
      </c>
      <c r="K2280" s="4">
        <v>9795273</v>
      </c>
    </row>
    <row r="2281" spans="1:11" x14ac:dyDescent="0.35">
      <c r="A2281" t="s">
        <v>280</v>
      </c>
      <c r="B2281" t="s">
        <v>2124</v>
      </c>
      <c r="C2281" t="s">
        <v>1848</v>
      </c>
      <c r="D2281" s="4">
        <v>21533</v>
      </c>
      <c r="I2281" s="4">
        <v>21533</v>
      </c>
      <c r="J2281" s="4">
        <v>21533</v>
      </c>
      <c r="K2281" s="4">
        <v>21533</v>
      </c>
    </row>
    <row r="2282" spans="1:11" x14ac:dyDescent="0.35">
      <c r="A2282" t="s">
        <v>280</v>
      </c>
      <c r="B2282" t="s">
        <v>2125</v>
      </c>
      <c r="D2282" s="4">
        <v>25340388</v>
      </c>
      <c r="E2282" s="4">
        <v>1288</v>
      </c>
      <c r="F2282" s="4">
        <v>6460471</v>
      </c>
      <c r="I2282" s="4">
        <v>31802147</v>
      </c>
      <c r="J2282" s="4">
        <v>25341676</v>
      </c>
      <c r="K2282" s="4">
        <v>25340388</v>
      </c>
    </row>
    <row r="2283" spans="1:11" x14ac:dyDescent="0.35">
      <c r="A2283" t="s">
        <v>280</v>
      </c>
      <c r="B2283" t="s">
        <v>2175</v>
      </c>
      <c r="C2283" t="s">
        <v>1896</v>
      </c>
      <c r="H2283" s="4">
        <v>163738</v>
      </c>
      <c r="I2283" s="4">
        <v>163738</v>
      </c>
      <c r="J2283">
        <v>0</v>
      </c>
      <c r="K2283" s="4">
        <v>0</v>
      </c>
    </row>
    <row r="2284" spans="1:11" x14ac:dyDescent="0.35">
      <c r="A2284" t="s">
        <v>280</v>
      </c>
      <c r="B2284" t="s">
        <v>2126</v>
      </c>
      <c r="C2284" t="s">
        <v>1850</v>
      </c>
      <c r="H2284" s="4">
        <v>8000000</v>
      </c>
      <c r="I2284" s="4">
        <v>8000000</v>
      </c>
      <c r="J2284">
        <v>0</v>
      </c>
      <c r="K2284" s="4">
        <v>0</v>
      </c>
    </row>
    <row r="2285" spans="1:11" x14ac:dyDescent="0.35">
      <c r="A2285" t="s">
        <v>280</v>
      </c>
      <c r="B2285" t="s">
        <v>2127</v>
      </c>
      <c r="H2285" s="4">
        <v>8163738</v>
      </c>
      <c r="I2285" s="4">
        <v>8163738</v>
      </c>
      <c r="J2285">
        <v>0</v>
      </c>
      <c r="K2285" s="4">
        <v>0</v>
      </c>
    </row>
    <row r="2286" spans="1:11" x14ac:dyDescent="0.35">
      <c r="A2286" t="s">
        <v>280</v>
      </c>
      <c r="B2286" t="s">
        <v>2128</v>
      </c>
      <c r="C2286" t="s">
        <v>1851</v>
      </c>
      <c r="D2286" s="4">
        <v>585080</v>
      </c>
      <c r="I2286" s="4">
        <v>585080</v>
      </c>
      <c r="J2286" s="4">
        <v>585080</v>
      </c>
      <c r="K2286" s="4">
        <v>585080</v>
      </c>
    </row>
    <row r="2287" spans="1:11" x14ac:dyDescent="0.35">
      <c r="A2287" t="s">
        <v>280</v>
      </c>
      <c r="B2287" t="s">
        <v>2129</v>
      </c>
      <c r="C2287" t="s">
        <v>1852</v>
      </c>
      <c r="D2287" s="4">
        <v>8178</v>
      </c>
      <c r="E2287" s="4">
        <v>5452</v>
      </c>
      <c r="F2287" s="4">
        <v>2726</v>
      </c>
      <c r="I2287" s="4">
        <v>16355</v>
      </c>
      <c r="J2287" s="4">
        <v>13630</v>
      </c>
      <c r="K2287" s="4">
        <v>8178</v>
      </c>
    </row>
    <row r="2288" spans="1:11" x14ac:dyDescent="0.35">
      <c r="A2288" t="s">
        <v>280</v>
      </c>
      <c r="B2288" t="s">
        <v>2130</v>
      </c>
      <c r="C2288" t="s">
        <v>1853</v>
      </c>
      <c r="D2288" s="4">
        <v>12461</v>
      </c>
      <c r="I2288" s="4">
        <v>12461</v>
      </c>
      <c r="J2288" s="4">
        <v>12461</v>
      </c>
      <c r="K2288" s="4">
        <v>12461</v>
      </c>
    </row>
    <row r="2289" spans="1:11" x14ac:dyDescent="0.35">
      <c r="A2289" t="s">
        <v>280</v>
      </c>
      <c r="B2289" t="s">
        <v>2172</v>
      </c>
      <c r="C2289" t="s">
        <v>1893</v>
      </c>
      <c r="F2289" s="4">
        <v>21502</v>
      </c>
      <c r="I2289" s="4">
        <v>21502</v>
      </c>
      <c r="J2289">
        <v>0</v>
      </c>
      <c r="K2289" s="4">
        <v>0</v>
      </c>
    </row>
    <row r="2290" spans="1:11" x14ac:dyDescent="0.35">
      <c r="A2290" t="s">
        <v>280</v>
      </c>
      <c r="B2290" t="s">
        <v>2131</v>
      </c>
      <c r="C2290" t="s">
        <v>1854</v>
      </c>
      <c r="D2290" s="4">
        <v>733014</v>
      </c>
      <c r="I2290" s="4">
        <v>733014</v>
      </c>
      <c r="J2290" s="4">
        <v>733014</v>
      </c>
      <c r="K2290" s="4">
        <v>733014</v>
      </c>
    </row>
    <row r="2291" spans="1:11" x14ac:dyDescent="0.35">
      <c r="A2291" t="s">
        <v>280</v>
      </c>
      <c r="B2291" t="s">
        <v>2132</v>
      </c>
      <c r="C2291" t="s">
        <v>1855</v>
      </c>
      <c r="D2291" s="4">
        <v>95327</v>
      </c>
      <c r="E2291" s="4">
        <v>473577</v>
      </c>
      <c r="F2291" s="4">
        <v>152482</v>
      </c>
      <c r="I2291" s="4">
        <v>721386</v>
      </c>
      <c r="J2291" s="4">
        <v>568904</v>
      </c>
      <c r="K2291" s="4">
        <v>95327</v>
      </c>
    </row>
    <row r="2292" spans="1:11" x14ac:dyDescent="0.35">
      <c r="A2292" t="s">
        <v>280</v>
      </c>
      <c r="B2292" t="s">
        <v>2133</v>
      </c>
      <c r="C2292" t="s">
        <v>1856</v>
      </c>
      <c r="D2292" s="4">
        <v>3044</v>
      </c>
      <c r="F2292" s="4">
        <v>31062</v>
      </c>
      <c r="I2292" s="4">
        <v>34105</v>
      </c>
      <c r="J2292" s="4">
        <v>3044</v>
      </c>
      <c r="K2292" s="4">
        <v>3044</v>
      </c>
    </row>
    <row r="2293" spans="1:11" x14ac:dyDescent="0.35">
      <c r="A2293" t="s">
        <v>280</v>
      </c>
      <c r="B2293" t="s">
        <v>2134</v>
      </c>
      <c r="C2293" t="s">
        <v>1857</v>
      </c>
      <c r="D2293" s="4">
        <v>46849</v>
      </c>
      <c r="E2293" s="4">
        <v>23085</v>
      </c>
      <c r="F2293" s="4">
        <v>4753</v>
      </c>
      <c r="I2293" s="4">
        <v>74686</v>
      </c>
      <c r="J2293" s="4">
        <v>69934</v>
      </c>
      <c r="K2293" s="4">
        <v>46849</v>
      </c>
    </row>
    <row r="2294" spans="1:11" x14ac:dyDescent="0.35">
      <c r="A2294" t="s">
        <v>280</v>
      </c>
      <c r="B2294" t="s">
        <v>2135</v>
      </c>
      <c r="C2294" t="s">
        <v>1858</v>
      </c>
      <c r="D2294" s="4">
        <v>4022</v>
      </c>
      <c r="E2294" s="4">
        <v>4022</v>
      </c>
      <c r="G2294" s="4">
        <v>8044</v>
      </c>
      <c r="H2294" s="4">
        <v>96530</v>
      </c>
      <c r="I2294" s="4">
        <v>112618</v>
      </c>
      <c r="J2294" s="4">
        <v>8044</v>
      </c>
      <c r="K2294" s="4">
        <v>4022</v>
      </c>
    </row>
    <row r="2295" spans="1:11" x14ac:dyDescent="0.35">
      <c r="A2295" t="s">
        <v>280</v>
      </c>
      <c r="B2295" t="s">
        <v>2136</v>
      </c>
      <c r="C2295" t="s">
        <v>1859</v>
      </c>
      <c r="D2295" s="4">
        <v>484530</v>
      </c>
      <c r="E2295" s="4">
        <v>150000</v>
      </c>
      <c r="F2295" s="4">
        <v>20</v>
      </c>
      <c r="G2295" s="4">
        <v>56114</v>
      </c>
      <c r="H2295" s="4">
        <v>650000</v>
      </c>
      <c r="I2295" s="4">
        <v>1340663</v>
      </c>
      <c r="J2295" s="4">
        <v>634530</v>
      </c>
      <c r="K2295" s="4">
        <v>484530</v>
      </c>
    </row>
    <row r="2296" spans="1:11" x14ac:dyDescent="0.35">
      <c r="A2296" t="s">
        <v>280</v>
      </c>
      <c r="B2296" t="s">
        <v>2137</v>
      </c>
      <c r="C2296" t="s">
        <v>1860</v>
      </c>
      <c r="D2296" s="4">
        <v>1195733</v>
      </c>
      <c r="H2296" s="4">
        <v>326109</v>
      </c>
      <c r="I2296" s="4">
        <v>1521842</v>
      </c>
      <c r="J2296" s="4">
        <v>1195733</v>
      </c>
      <c r="K2296" s="4">
        <v>1195733</v>
      </c>
    </row>
    <row r="2297" spans="1:11" x14ac:dyDescent="0.35">
      <c r="A2297" t="s">
        <v>280</v>
      </c>
      <c r="B2297" t="s">
        <v>2138</v>
      </c>
      <c r="C2297" t="s">
        <v>1861</v>
      </c>
      <c r="D2297" s="4">
        <v>189230</v>
      </c>
      <c r="I2297" s="4">
        <v>189230</v>
      </c>
      <c r="J2297" s="4">
        <v>189230</v>
      </c>
      <c r="K2297" s="4">
        <v>189230</v>
      </c>
    </row>
    <row r="2298" spans="1:11" x14ac:dyDescent="0.35">
      <c r="A2298" t="s">
        <v>280</v>
      </c>
      <c r="B2298" t="s">
        <v>2139</v>
      </c>
      <c r="C2298" t="s">
        <v>1862</v>
      </c>
      <c r="D2298" s="4">
        <v>854643</v>
      </c>
      <c r="H2298" s="4">
        <v>299066</v>
      </c>
      <c r="I2298" s="4">
        <v>1153708</v>
      </c>
      <c r="J2298" s="4">
        <v>854643</v>
      </c>
      <c r="K2298" s="4">
        <v>854643</v>
      </c>
    </row>
    <row r="2299" spans="1:11" x14ac:dyDescent="0.35">
      <c r="A2299" t="s">
        <v>280</v>
      </c>
      <c r="B2299" t="s">
        <v>2140</v>
      </c>
      <c r="C2299" t="s">
        <v>1863</v>
      </c>
      <c r="F2299" s="4">
        <v>15560</v>
      </c>
      <c r="I2299" s="4">
        <v>15560</v>
      </c>
      <c r="J2299">
        <v>0</v>
      </c>
      <c r="K2299" s="4">
        <v>0</v>
      </c>
    </row>
    <row r="2300" spans="1:11" x14ac:dyDescent="0.35">
      <c r="A2300" t="s">
        <v>280</v>
      </c>
      <c r="B2300" t="s">
        <v>2141</v>
      </c>
      <c r="D2300" s="4">
        <v>4212109</v>
      </c>
      <c r="E2300" s="4">
        <v>656136</v>
      </c>
      <c r="F2300" s="4">
        <v>228103</v>
      </c>
      <c r="G2300" s="4">
        <v>64158</v>
      </c>
      <c r="H2300" s="4">
        <v>1371705</v>
      </c>
      <c r="I2300" s="4">
        <v>6532211</v>
      </c>
      <c r="J2300" s="4">
        <v>4868245</v>
      </c>
      <c r="K2300" s="4">
        <v>4212109</v>
      </c>
    </row>
    <row r="2301" spans="1:11" x14ac:dyDescent="0.35">
      <c r="A2301" t="s">
        <v>280</v>
      </c>
      <c r="B2301" t="s">
        <v>2142</v>
      </c>
      <c r="C2301" t="s">
        <v>1864</v>
      </c>
      <c r="D2301" s="4">
        <v>11158</v>
      </c>
      <c r="E2301" s="4">
        <v>739</v>
      </c>
      <c r="I2301" s="4">
        <v>11897</v>
      </c>
      <c r="J2301" s="4">
        <v>11897</v>
      </c>
      <c r="K2301" s="4">
        <v>11158</v>
      </c>
    </row>
    <row r="2302" spans="1:11" x14ac:dyDescent="0.35">
      <c r="A2302" t="s">
        <v>280</v>
      </c>
      <c r="B2302" t="s">
        <v>2143</v>
      </c>
      <c r="C2302" t="s">
        <v>1865</v>
      </c>
      <c r="D2302" s="4">
        <v>8721</v>
      </c>
      <c r="E2302" s="4">
        <v>19105</v>
      </c>
      <c r="F2302" s="4">
        <v>172861</v>
      </c>
      <c r="H2302" s="4">
        <v>199074</v>
      </c>
      <c r="I2302" s="4">
        <v>399762</v>
      </c>
      <c r="J2302" s="4">
        <v>27826</v>
      </c>
      <c r="K2302" s="4">
        <v>8721</v>
      </c>
    </row>
    <row r="2303" spans="1:11" x14ac:dyDescent="0.35">
      <c r="A2303" t="s">
        <v>280</v>
      </c>
      <c r="B2303" t="s">
        <v>2144</v>
      </c>
      <c r="C2303" t="s">
        <v>1866</v>
      </c>
      <c r="I2303" s="4">
        <v>0</v>
      </c>
      <c r="J2303">
        <v>0</v>
      </c>
      <c r="K2303" s="4">
        <v>0</v>
      </c>
    </row>
    <row r="2304" spans="1:11" x14ac:dyDescent="0.35">
      <c r="A2304" t="s">
        <v>280</v>
      </c>
      <c r="B2304" t="s">
        <v>2145</v>
      </c>
      <c r="C2304" t="s">
        <v>1867</v>
      </c>
      <c r="D2304" s="4">
        <v>800000</v>
      </c>
      <c r="E2304" s="4">
        <v>122500</v>
      </c>
      <c r="F2304" s="4">
        <v>695305</v>
      </c>
      <c r="H2304" s="4">
        <v>1901204</v>
      </c>
      <c r="I2304" s="4">
        <v>3519009</v>
      </c>
      <c r="J2304" s="4">
        <v>922500</v>
      </c>
      <c r="K2304" s="4">
        <v>800000</v>
      </c>
    </row>
    <row r="2305" spans="1:11" x14ac:dyDescent="0.35">
      <c r="A2305" t="s">
        <v>280</v>
      </c>
      <c r="B2305" t="s">
        <v>2146</v>
      </c>
      <c r="C2305" t="s">
        <v>1868</v>
      </c>
      <c r="D2305" s="4">
        <v>31556</v>
      </c>
      <c r="E2305" s="4">
        <v>0</v>
      </c>
      <c r="H2305" s="4">
        <v>1819775</v>
      </c>
      <c r="I2305" s="4">
        <v>1851331</v>
      </c>
      <c r="J2305" s="4">
        <v>31556</v>
      </c>
      <c r="K2305" s="4">
        <v>31556</v>
      </c>
    </row>
    <row r="2306" spans="1:11" x14ac:dyDescent="0.35">
      <c r="A2306" t="s">
        <v>280</v>
      </c>
      <c r="B2306" t="s">
        <v>2173</v>
      </c>
      <c r="C2306" t="s">
        <v>1894</v>
      </c>
      <c r="D2306" s="4">
        <v>1964</v>
      </c>
      <c r="I2306" s="4">
        <v>1964</v>
      </c>
      <c r="J2306" s="4">
        <v>1964</v>
      </c>
      <c r="K2306" s="4">
        <v>1964</v>
      </c>
    </row>
    <row r="2307" spans="1:11" x14ac:dyDescent="0.35">
      <c r="A2307" t="s">
        <v>280</v>
      </c>
      <c r="B2307" t="s">
        <v>2147</v>
      </c>
      <c r="C2307" t="s">
        <v>1869</v>
      </c>
      <c r="E2307" s="4">
        <v>0</v>
      </c>
      <c r="H2307" s="4">
        <v>623040</v>
      </c>
      <c r="I2307" s="4">
        <v>623040</v>
      </c>
      <c r="J2307">
        <v>0</v>
      </c>
      <c r="K2307" s="4">
        <v>0</v>
      </c>
    </row>
    <row r="2308" spans="1:11" x14ac:dyDescent="0.35">
      <c r="A2308" t="s">
        <v>280</v>
      </c>
      <c r="B2308" t="s">
        <v>2148</v>
      </c>
      <c r="C2308" t="s">
        <v>1870</v>
      </c>
      <c r="D2308" s="4">
        <v>17101</v>
      </c>
      <c r="E2308" s="4">
        <v>4342672</v>
      </c>
      <c r="F2308" s="4">
        <v>207798</v>
      </c>
      <c r="I2308" s="4">
        <v>4567571</v>
      </c>
      <c r="J2308" s="4">
        <v>4359773</v>
      </c>
      <c r="K2308" s="4">
        <v>17101</v>
      </c>
    </row>
    <row r="2309" spans="1:11" x14ac:dyDescent="0.35">
      <c r="A2309" t="s">
        <v>280</v>
      </c>
      <c r="B2309" t="s">
        <v>2149</v>
      </c>
      <c r="C2309" t="s">
        <v>1871</v>
      </c>
      <c r="D2309" s="4">
        <v>6506949</v>
      </c>
      <c r="E2309" s="4">
        <v>26642</v>
      </c>
      <c r="F2309" s="4">
        <v>29817</v>
      </c>
      <c r="G2309" s="4">
        <v>28894</v>
      </c>
      <c r="H2309" s="4">
        <v>73845</v>
      </c>
      <c r="I2309" s="4">
        <v>6666148</v>
      </c>
      <c r="J2309" s="4">
        <v>6533591</v>
      </c>
      <c r="K2309" s="4">
        <v>6506949</v>
      </c>
    </row>
    <row r="2310" spans="1:11" x14ac:dyDescent="0.35">
      <c r="A2310" t="s">
        <v>280</v>
      </c>
      <c r="B2310" t="s">
        <v>2150</v>
      </c>
      <c r="C2310" t="s">
        <v>1872</v>
      </c>
      <c r="D2310" s="4">
        <v>245000</v>
      </c>
      <c r="I2310" s="4">
        <v>245000</v>
      </c>
      <c r="J2310" s="4">
        <v>245000</v>
      </c>
      <c r="K2310" s="4">
        <v>245000</v>
      </c>
    </row>
    <row r="2311" spans="1:11" x14ac:dyDescent="0.35">
      <c r="A2311" t="s">
        <v>280</v>
      </c>
      <c r="B2311" t="s">
        <v>2152</v>
      </c>
      <c r="C2311" t="s">
        <v>1874</v>
      </c>
      <c r="D2311" s="4">
        <v>2766</v>
      </c>
      <c r="E2311" s="4">
        <v>2534</v>
      </c>
      <c r="I2311" s="4">
        <v>5300</v>
      </c>
      <c r="J2311" s="4">
        <v>5300</v>
      </c>
      <c r="K2311" s="4">
        <v>2766</v>
      </c>
    </row>
    <row r="2312" spans="1:11" x14ac:dyDescent="0.35">
      <c r="A2312" t="s">
        <v>280</v>
      </c>
      <c r="B2312" t="s">
        <v>2153</v>
      </c>
      <c r="C2312" t="s">
        <v>1875</v>
      </c>
      <c r="H2312" s="4">
        <v>40685</v>
      </c>
      <c r="I2312" s="4">
        <v>40685</v>
      </c>
      <c r="J2312">
        <v>0</v>
      </c>
      <c r="K2312" s="4">
        <v>0</v>
      </c>
    </row>
    <row r="2313" spans="1:11" x14ac:dyDescent="0.35">
      <c r="A2313" t="s">
        <v>280</v>
      </c>
      <c r="B2313" t="s">
        <v>2154</v>
      </c>
      <c r="C2313" t="s">
        <v>1876</v>
      </c>
      <c r="E2313" s="4">
        <v>0</v>
      </c>
      <c r="H2313" s="4">
        <v>562800</v>
      </c>
      <c r="I2313" s="4">
        <v>562800</v>
      </c>
      <c r="J2313">
        <v>0</v>
      </c>
      <c r="K2313" s="4">
        <v>0</v>
      </c>
    </row>
    <row r="2314" spans="1:11" x14ac:dyDescent="0.35">
      <c r="A2314" t="s">
        <v>280</v>
      </c>
      <c r="B2314" t="s">
        <v>2155</v>
      </c>
      <c r="C2314" t="s">
        <v>1877</v>
      </c>
      <c r="D2314" s="4">
        <v>6736</v>
      </c>
      <c r="I2314" s="4">
        <v>6736</v>
      </c>
      <c r="J2314" s="4">
        <v>6736</v>
      </c>
      <c r="K2314" s="4">
        <v>6736</v>
      </c>
    </row>
    <row r="2315" spans="1:11" x14ac:dyDescent="0.35">
      <c r="A2315" t="s">
        <v>280</v>
      </c>
      <c r="B2315" t="s">
        <v>2156</v>
      </c>
      <c r="D2315" s="4">
        <v>7631953</v>
      </c>
      <c r="E2315" s="4">
        <v>4514192</v>
      </c>
      <c r="F2315" s="4">
        <v>1105781</v>
      </c>
      <c r="G2315" s="4">
        <v>28894</v>
      </c>
      <c r="H2315" s="4">
        <v>5220423</v>
      </c>
      <c r="I2315" s="4">
        <v>18501243</v>
      </c>
      <c r="J2315" s="4">
        <v>12146145</v>
      </c>
      <c r="K2315" s="4">
        <v>7631953</v>
      </c>
    </row>
    <row r="2316" spans="1:11" x14ac:dyDescent="0.35">
      <c r="A2316" t="s">
        <v>280</v>
      </c>
      <c r="B2316" t="s">
        <v>2157</v>
      </c>
      <c r="C2316" t="s">
        <v>1879</v>
      </c>
      <c r="D2316" s="4">
        <v>1497846</v>
      </c>
      <c r="I2316" s="4">
        <v>1497846</v>
      </c>
      <c r="J2316" s="4">
        <v>1497846</v>
      </c>
      <c r="K2316" s="4">
        <v>1497846</v>
      </c>
    </row>
    <row r="2317" spans="1:11" x14ac:dyDescent="0.35">
      <c r="A2317" t="s">
        <v>280</v>
      </c>
      <c r="B2317" t="s">
        <v>2186</v>
      </c>
      <c r="C2317" t="s">
        <v>1907</v>
      </c>
      <c r="D2317" s="4">
        <v>19587</v>
      </c>
      <c r="I2317" s="4">
        <v>19587</v>
      </c>
      <c r="J2317" s="4">
        <v>19587</v>
      </c>
      <c r="K2317" s="4">
        <v>19587</v>
      </c>
    </row>
    <row r="2318" spans="1:11" x14ac:dyDescent="0.35">
      <c r="A2318" t="s">
        <v>280</v>
      </c>
      <c r="B2318" t="s">
        <v>2176</v>
      </c>
      <c r="C2318" t="s">
        <v>1897</v>
      </c>
      <c r="D2318" s="4">
        <v>7428</v>
      </c>
      <c r="I2318" s="4">
        <v>7428</v>
      </c>
      <c r="J2318" s="4">
        <v>7428</v>
      </c>
      <c r="K2318" s="4">
        <v>7428</v>
      </c>
    </row>
    <row r="2319" spans="1:11" x14ac:dyDescent="0.35">
      <c r="A2319" t="s">
        <v>280</v>
      </c>
      <c r="B2319" t="s">
        <v>2158</v>
      </c>
      <c r="C2319" t="s">
        <v>1880</v>
      </c>
      <c r="D2319" s="4">
        <v>513116</v>
      </c>
      <c r="I2319" s="4">
        <v>513116</v>
      </c>
      <c r="J2319" s="4">
        <v>513116</v>
      </c>
      <c r="K2319" s="4">
        <v>513116</v>
      </c>
    </row>
    <row r="2320" spans="1:11" x14ac:dyDescent="0.35">
      <c r="A2320" t="s">
        <v>280</v>
      </c>
      <c r="B2320" t="s">
        <v>2159</v>
      </c>
      <c r="C2320" t="s">
        <v>1881</v>
      </c>
      <c r="D2320" s="4">
        <v>180389</v>
      </c>
      <c r="I2320" s="4">
        <v>180389</v>
      </c>
      <c r="J2320" s="4">
        <v>180389</v>
      </c>
      <c r="K2320" s="4">
        <v>180389</v>
      </c>
    </row>
    <row r="2321" spans="1:11" x14ac:dyDescent="0.35">
      <c r="A2321" t="s">
        <v>280</v>
      </c>
      <c r="B2321" t="s">
        <v>2174</v>
      </c>
      <c r="C2321" t="s">
        <v>1895</v>
      </c>
      <c r="D2321" s="4">
        <v>1406860</v>
      </c>
      <c r="I2321" s="4">
        <v>1406860</v>
      </c>
      <c r="J2321" s="4">
        <v>1406860</v>
      </c>
      <c r="K2321" s="4">
        <v>1406860</v>
      </c>
    </row>
    <row r="2322" spans="1:11" x14ac:dyDescent="0.35">
      <c r="A2322" t="s">
        <v>280</v>
      </c>
      <c r="B2322" t="s">
        <v>2160</v>
      </c>
      <c r="C2322" t="s">
        <v>1882</v>
      </c>
      <c r="D2322" s="4">
        <v>11592</v>
      </c>
      <c r="F2322" s="4">
        <v>137548</v>
      </c>
      <c r="I2322" s="4">
        <v>149140</v>
      </c>
      <c r="J2322" s="4">
        <v>11592</v>
      </c>
      <c r="K2322" s="4">
        <v>11592</v>
      </c>
    </row>
    <row r="2323" spans="1:11" x14ac:dyDescent="0.35">
      <c r="A2323" t="s">
        <v>280</v>
      </c>
      <c r="B2323" t="s">
        <v>2161</v>
      </c>
      <c r="C2323" t="s">
        <v>1883</v>
      </c>
      <c r="D2323" s="4">
        <v>172981</v>
      </c>
      <c r="I2323" s="4">
        <v>172981</v>
      </c>
      <c r="J2323" s="4">
        <v>172981</v>
      </c>
      <c r="K2323" s="4">
        <v>172981</v>
      </c>
    </row>
    <row r="2324" spans="1:11" x14ac:dyDescent="0.35">
      <c r="A2324" t="s">
        <v>280</v>
      </c>
      <c r="B2324" t="s">
        <v>2162</v>
      </c>
      <c r="C2324" t="s">
        <v>1884</v>
      </c>
      <c r="D2324" s="4">
        <v>47251</v>
      </c>
      <c r="I2324" s="4">
        <v>47251</v>
      </c>
      <c r="J2324" s="4">
        <v>47251</v>
      </c>
      <c r="K2324" s="4">
        <v>47251</v>
      </c>
    </row>
    <row r="2325" spans="1:11" x14ac:dyDescent="0.35">
      <c r="A2325" t="s">
        <v>280</v>
      </c>
      <c r="B2325" t="s">
        <v>2163</v>
      </c>
      <c r="D2325" s="4">
        <v>3857049</v>
      </c>
      <c r="F2325" s="4">
        <v>137548</v>
      </c>
      <c r="I2325" s="4">
        <v>3994598</v>
      </c>
      <c r="J2325" s="4">
        <v>3857049</v>
      </c>
      <c r="K2325" s="4">
        <v>3857049</v>
      </c>
    </row>
    <row r="2326" spans="1:11" x14ac:dyDescent="0.35">
      <c r="A2326" t="s">
        <v>280</v>
      </c>
      <c r="B2326" t="s">
        <v>2164</v>
      </c>
      <c r="C2326" t="s">
        <v>1886</v>
      </c>
      <c r="D2326" s="4">
        <v>131970</v>
      </c>
      <c r="I2326" s="4">
        <v>131970</v>
      </c>
      <c r="J2326" s="4">
        <v>131970</v>
      </c>
      <c r="K2326" s="4">
        <v>131970</v>
      </c>
    </row>
    <row r="2327" spans="1:11" x14ac:dyDescent="0.35">
      <c r="A2327" t="s">
        <v>280</v>
      </c>
      <c r="B2327" t="s">
        <v>2165</v>
      </c>
      <c r="D2327" s="4">
        <v>131970</v>
      </c>
      <c r="I2327" s="4">
        <v>131970</v>
      </c>
      <c r="J2327" s="4">
        <v>131970</v>
      </c>
      <c r="K2327" s="4">
        <v>131970</v>
      </c>
    </row>
    <row r="2328" spans="1:11" x14ac:dyDescent="0.35">
      <c r="A2328" t="s">
        <v>280</v>
      </c>
      <c r="B2328" t="s">
        <v>2180</v>
      </c>
      <c r="C2328" t="s">
        <v>1901</v>
      </c>
      <c r="E2328" s="4">
        <v>375000</v>
      </c>
      <c r="I2328" s="4">
        <v>375000</v>
      </c>
      <c r="J2328">
        <v>375000</v>
      </c>
      <c r="K2328" s="4">
        <v>0</v>
      </c>
    </row>
    <row r="2329" spans="1:11" x14ac:dyDescent="0.35">
      <c r="A2329" t="s">
        <v>280</v>
      </c>
      <c r="B2329" t="s">
        <v>2167</v>
      </c>
      <c r="C2329" t="s">
        <v>1889</v>
      </c>
      <c r="E2329" s="4">
        <v>525000</v>
      </c>
      <c r="I2329" s="4">
        <v>525000</v>
      </c>
      <c r="J2329">
        <v>525000</v>
      </c>
      <c r="K2329" s="4">
        <v>0</v>
      </c>
    </row>
    <row r="2330" spans="1:11" x14ac:dyDescent="0.35">
      <c r="A2330" t="s">
        <v>280</v>
      </c>
      <c r="B2330" t="s">
        <v>2168</v>
      </c>
      <c r="C2330" t="s">
        <v>1890</v>
      </c>
      <c r="E2330" s="4">
        <v>337500</v>
      </c>
      <c r="I2330" s="4">
        <v>337500</v>
      </c>
      <c r="J2330">
        <v>337500</v>
      </c>
      <c r="K2330" s="4">
        <v>0</v>
      </c>
    </row>
    <row r="2331" spans="1:11" x14ac:dyDescent="0.35">
      <c r="A2331" t="s">
        <v>280</v>
      </c>
      <c r="B2331" t="s">
        <v>2181</v>
      </c>
      <c r="C2331" t="s">
        <v>1902</v>
      </c>
      <c r="E2331" s="4">
        <v>750000</v>
      </c>
      <c r="I2331" s="4">
        <v>750000</v>
      </c>
      <c r="J2331">
        <v>750000</v>
      </c>
      <c r="K2331" s="4">
        <v>0</v>
      </c>
    </row>
    <row r="2332" spans="1:11" x14ac:dyDescent="0.35">
      <c r="A2332" t="s">
        <v>280</v>
      </c>
      <c r="B2332" t="s">
        <v>2169</v>
      </c>
      <c r="E2332" s="4">
        <v>1987500</v>
      </c>
      <c r="I2332" s="4">
        <v>1987500</v>
      </c>
      <c r="J2332">
        <v>1987500</v>
      </c>
      <c r="K2332" s="4">
        <v>0</v>
      </c>
    </row>
    <row r="2333" spans="1:11" x14ac:dyDescent="0.35">
      <c r="A2333" t="s">
        <v>280</v>
      </c>
      <c r="B2333" t="s">
        <v>2170</v>
      </c>
      <c r="D2333" s="4">
        <v>56574616</v>
      </c>
      <c r="E2333" s="4">
        <v>20255023</v>
      </c>
      <c r="F2333" s="4">
        <v>16428186</v>
      </c>
      <c r="G2333" s="4">
        <v>93052</v>
      </c>
      <c r="H2333" s="4">
        <v>15084815</v>
      </c>
      <c r="I2333" s="4">
        <v>108435692</v>
      </c>
      <c r="J2333" s="4">
        <f>SUM(D2333,E2333)</f>
        <v>76829639</v>
      </c>
      <c r="K2333" s="4">
        <v>56574616</v>
      </c>
    </row>
    <row r="2334" spans="1:11" x14ac:dyDescent="0.35">
      <c r="A2334" t="s">
        <v>286</v>
      </c>
      <c r="B2334" t="s">
        <v>2118</v>
      </c>
      <c r="C2334" t="s">
        <v>1843</v>
      </c>
      <c r="D2334" s="4">
        <v>32971333</v>
      </c>
      <c r="E2334" s="4">
        <v>1225368</v>
      </c>
      <c r="F2334" s="4">
        <v>9549400</v>
      </c>
      <c r="G2334" s="4">
        <v>1149491</v>
      </c>
      <c r="I2334" s="4">
        <v>44895592</v>
      </c>
      <c r="J2334" s="4">
        <v>34196701</v>
      </c>
      <c r="K2334" s="4">
        <v>32971333</v>
      </c>
    </row>
    <row r="2335" spans="1:11" x14ac:dyDescent="0.35">
      <c r="A2335" t="s">
        <v>286</v>
      </c>
      <c r="B2335" t="s">
        <v>2119</v>
      </c>
      <c r="C2335" t="s">
        <v>1844</v>
      </c>
      <c r="D2335" s="4">
        <v>2576272</v>
      </c>
      <c r="E2335" s="4">
        <v>88235</v>
      </c>
      <c r="F2335" s="4">
        <v>819818</v>
      </c>
      <c r="G2335" s="4">
        <v>307541</v>
      </c>
      <c r="H2335" s="4">
        <v>278100</v>
      </c>
      <c r="I2335" s="4">
        <v>4069966</v>
      </c>
      <c r="J2335" s="4">
        <v>2664507</v>
      </c>
      <c r="K2335" s="4">
        <v>2576272</v>
      </c>
    </row>
    <row r="2336" spans="1:11" x14ac:dyDescent="0.35">
      <c r="A2336" t="s">
        <v>286</v>
      </c>
      <c r="B2336" t="s">
        <v>2120</v>
      </c>
      <c r="C2336" t="s">
        <v>1845</v>
      </c>
      <c r="D2336" s="4">
        <v>3190805</v>
      </c>
      <c r="I2336" s="4">
        <v>3190805</v>
      </c>
      <c r="J2336" s="4">
        <v>3190805</v>
      </c>
      <c r="K2336" s="4">
        <v>3190805</v>
      </c>
    </row>
    <row r="2337" spans="1:11" x14ac:dyDescent="0.35">
      <c r="A2337" t="s">
        <v>286</v>
      </c>
      <c r="B2337" t="s">
        <v>2121</v>
      </c>
      <c r="D2337" s="4">
        <v>38738409</v>
      </c>
      <c r="E2337" s="4">
        <v>1313603</v>
      </c>
      <c r="F2337" s="4">
        <v>10369218</v>
      </c>
      <c r="G2337" s="4">
        <v>1457033</v>
      </c>
      <c r="H2337" s="4">
        <v>278100</v>
      </c>
      <c r="I2337" s="4">
        <v>52156363</v>
      </c>
      <c r="J2337" s="4">
        <v>40052012</v>
      </c>
      <c r="K2337" s="4">
        <v>38738409</v>
      </c>
    </row>
    <row r="2338" spans="1:11" x14ac:dyDescent="0.35">
      <c r="A2338" t="s">
        <v>286</v>
      </c>
      <c r="B2338" t="s">
        <v>2122</v>
      </c>
      <c r="C2338" t="s">
        <v>1846</v>
      </c>
      <c r="D2338" s="4">
        <v>21087414</v>
      </c>
      <c r="H2338" s="4">
        <v>664373</v>
      </c>
      <c r="I2338" s="4">
        <v>21751787</v>
      </c>
      <c r="J2338" s="4">
        <v>21087414</v>
      </c>
      <c r="K2338" s="4">
        <v>21087414</v>
      </c>
    </row>
    <row r="2339" spans="1:11" x14ac:dyDescent="0.35">
      <c r="A2339" t="s">
        <v>286</v>
      </c>
      <c r="B2339" t="s">
        <v>2123</v>
      </c>
      <c r="C2339" t="s">
        <v>1847</v>
      </c>
      <c r="D2339" s="4">
        <v>13928637</v>
      </c>
      <c r="F2339" s="4">
        <v>1148649</v>
      </c>
      <c r="G2339" s="4">
        <v>11247</v>
      </c>
      <c r="I2339" s="4">
        <v>15088532</v>
      </c>
      <c r="J2339" s="4">
        <v>13928637</v>
      </c>
      <c r="K2339" s="4">
        <v>13928637</v>
      </c>
    </row>
    <row r="2340" spans="1:11" x14ac:dyDescent="0.35">
      <c r="A2340" t="s">
        <v>286</v>
      </c>
      <c r="B2340" t="s">
        <v>2124</v>
      </c>
      <c r="C2340" t="s">
        <v>1848</v>
      </c>
      <c r="D2340" s="4">
        <v>23966</v>
      </c>
      <c r="I2340" s="4">
        <v>23966</v>
      </c>
      <c r="J2340" s="4">
        <v>23966</v>
      </c>
      <c r="K2340" s="4">
        <v>23966</v>
      </c>
    </row>
    <row r="2341" spans="1:11" x14ac:dyDescent="0.35">
      <c r="A2341" t="s">
        <v>286</v>
      </c>
      <c r="B2341" t="s">
        <v>2125</v>
      </c>
      <c r="D2341" s="4">
        <v>35040017</v>
      </c>
      <c r="F2341" s="4">
        <v>1148649</v>
      </c>
      <c r="G2341" s="4">
        <v>11247</v>
      </c>
      <c r="H2341" s="4">
        <v>664373</v>
      </c>
      <c r="I2341" s="4">
        <v>36864285</v>
      </c>
      <c r="J2341" s="4">
        <v>35040017</v>
      </c>
      <c r="K2341" s="4">
        <v>35040017</v>
      </c>
    </row>
    <row r="2342" spans="1:11" x14ac:dyDescent="0.35">
      <c r="A2342" t="s">
        <v>286</v>
      </c>
      <c r="B2342" t="s">
        <v>2126</v>
      </c>
      <c r="C2342" t="s">
        <v>1850</v>
      </c>
      <c r="D2342" s="4">
        <v>21320</v>
      </c>
      <c r="F2342" s="4">
        <v>8000000</v>
      </c>
      <c r="I2342" s="4">
        <v>8021320</v>
      </c>
      <c r="J2342" s="4">
        <v>21320</v>
      </c>
      <c r="K2342" s="4">
        <v>21320</v>
      </c>
    </row>
    <row r="2343" spans="1:11" x14ac:dyDescent="0.35">
      <c r="A2343" t="s">
        <v>286</v>
      </c>
      <c r="B2343" t="s">
        <v>2127</v>
      </c>
      <c r="D2343" s="4">
        <v>21320</v>
      </c>
      <c r="F2343" s="4">
        <v>8000000</v>
      </c>
      <c r="I2343" s="4">
        <v>8021320</v>
      </c>
      <c r="J2343" s="4">
        <v>21320</v>
      </c>
      <c r="K2343" s="4">
        <v>21320</v>
      </c>
    </row>
    <row r="2344" spans="1:11" x14ac:dyDescent="0.35">
      <c r="A2344" t="s">
        <v>286</v>
      </c>
      <c r="B2344" t="s">
        <v>2128</v>
      </c>
      <c r="C2344" t="s">
        <v>1851</v>
      </c>
      <c r="D2344" s="4">
        <v>399901</v>
      </c>
      <c r="F2344" s="4">
        <v>367256</v>
      </c>
      <c r="I2344" s="4">
        <v>767158</v>
      </c>
      <c r="J2344" s="4">
        <v>399901</v>
      </c>
      <c r="K2344" s="4">
        <v>399901</v>
      </c>
    </row>
    <row r="2345" spans="1:11" x14ac:dyDescent="0.35">
      <c r="A2345" t="s">
        <v>286</v>
      </c>
      <c r="B2345" t="s">
        <v>2178</v>
      </c>
      <c r="C2345" t="s">
        <v>1899</v>
      </c>
      <c r="D2345" s="4">
        <v>612169</v>
      </c>
      <c r="I2345" s="4">
        <v>612169</v>
      </c>
      <c r="J2345" s="4">
        <v>612169</v>
      </c>
      <c r="K2345" s="4">
        <v>612169</v>
      </c>
    </row>
    <row r="2346" spans="1:11" x14ac:dyDescent="0.35">
      <c r="A2346" t="s">
        <v>286</v>
      </c>
      <c r="B2346" t="s">
        <v>2129</v>
      </c>
      <c r="C2346" t="s">
        <v>1852</v>
      </c>
      <c r="D2346" s="4">
        <v>58177</v>
      </c>
      <c r="I2346" s="4">
        <v>58177</v>
      </c>
      <c r="J2346" s="4">
        <v>58177</v>
      </c>
      <c r="K2346" s="4">
        <v>58177</v>
      </c>
    </row>
    <row r="2347" spans="1:11" x14ac:dyDescent="0.35">
      <c r="A2347" t="s">
        <v>286</v>
      </c>
      <c r="B2347" t="s">
        <v>2130</v>
      </c>
      <c r="C2347" t="s">
        <v>1853</v>
      </c>
      <c r="D2347" s="4">
        <v>8465</v>
      </c>
      <c r="F2347" s="4">
        <v>3078</v>
      </c>
      <c r="I2347" s="4">
        <v>11543</v>
      </c>
      <c r="J2347" s="4">
        <v>8465</v>
      </c>
      <c r="K2347" s="4">
        <v>8465</v>
      </c>
    </row>
    <row r="2348" spans="1:11" x14ac:dyDescent="0.35">
      <c r="A2348" t="s">
        <v>286</v>
      </c>
      <c r="B2348" t="s">
        <v>2172</v>
      </c>
      <c r="C2348" t="s">
        <v>1893</v>
      </c>
      <c r="H2348" s="4">
        <v>11286</v>
      </c>
      <c r="I2348" s="4">
        <v>11286</v>
      </c>
      <c r="J2348">
        <v>0</v>
      </c>
      <c r="K2348" s="4">
        <v>0</v>
      </c>
    </row>
    <row r="2349" spans="1:11" x14ac:dyDescent="0.35">
      <c r="A2349" t="s">
        <v>286</v>
      </c>
      <c r="B2349" t="s">
        <v>2182</v>
      </c>
      <c r="C2349" t="s">
        <v>1903</v>
      </c>
      <c r="D2349" s="4">
        <v>26060</v>
      </c>
      <c r="I2349" s="4">
        <v>26060</v>
      </c>
      <c r="J2349" s="4">
        <v>26060</v>
      </c>
      <c r="K2349" s="4">
        <v>26060</v>
      </c>
    </row>
    <row r="2350" spans="1:11" x14ac:dyDescent="0.35">
      <c r="A2350" t="s">
        <v>286</v>
      </c>
      <c r="B2350" t="s">
        <v>2131</v>
      </c>
      <c r="C2350" t="s">
        <v>1854</v>
      </c>
      <c r="D2350" s="4">
        <v>219167</v>
      </c>
      <c r="F2350" s="4">
        <v>1358429</v>
      </c>
      <c r="I2350" s="4">
        <v>1577596</v>
      </c>
      <c r="J2350" s="4">
        <v>219167</v>
      </c>
      <c r="K2350" s="4">
        <v>219167</v>
      </c>
    </row>
    <row r="2351" spans="1:11" x14ac:dyDescent="0.35">
      <c r="A2351" t="s">
        <v>286</v>
      </c>
      <c r="B2351" t="s">
        <v>2197</v>
      </c>
      <c r="C2351" t="s">
        <v>1919</v>
      </c>
      <c r="D2351" s="4">
        <v>157344</v>
      </c>
      <c r="E2351" s="4">
        <v>49383</v>
      </c>
      <c r="I2351" s="4">
        <v>206728</v>
      </c>
      <c r="J2351" s="4">
        <v>206727</v>
      </c>
      <c r="K2351" s="4">
        <v>157344</v>
      </c>
    </row>
    <row r="2352" spans="1:11" x14ac:dyDescent="0.35">
      <c r="A2352" t="s">
        <v>286</v>
      </c>
      <c r="B2352" t="s">
        <v>2200</v>
      </c>
      <c r="C2352" t="s">
        <v>1926</v>
      </c>
      <c r="D2352" s="4">
        <v>327984</v>
      </c>
      <c r="E2352" s="4">
        <v>13536</v>
      </c>
      <c r="I2352" s="4">
        <v>341520</v>
      </c>
      <c r="J2352" s="4">
        <v>341520</v>
      </c>
      <c r="K2352" s="4">
        <v>327984</v>
      </c>
    </row>
    <row r="2353" spans="1:11" x14ac:dyDescent="0.35">
      <c r="A2353" t="s">
        <v>286</v>
      </c>
      <c r="B2353" t="s">
        <v>2132</v>
      </c>
      <c r="C2353" t="s">
        <v>1855</v>
      </c>
      <c r="D2353" s="4">
        <v>151716</v>
      </c>
      <c r="E2353" s="4">
        <v>255144</v>
      </c>
      <c r="G2353" s="4">
        <v>813680</v>
      </c>
      <c r="I2353" s="4">
        <v>1220541</v>
      </c>
      <c r="J2353" s="4">
        <v>406860</v>
      </c>
      <c r="K2353" s="4">
        <v>151716</v>
      </c>
    </row>
    <row r="2354" spans="1:11" x14ac:dyDescent="0.35">
      <c r="A2354" t="s">
        <v>286</v>
      </c>
      <c r="B2354" t="s">
        <v>2133</v>
      </c>
      <c r="C2354" t="s">
        <v>1856</v>
      </c>
      <c r="D2354" s="4">
        <v>62383</v>
      </c>
      <c r="F2354" s="4">
        <v>2123</v>
      </c>
      <c r="I2354" s="4">
        <v>64506</v>
      </c>
      <c r="J2354" s="4">
        <v>62383</v>
      </c>
      <c r="K2354" s="4">
        <v>62383</v>
      </c>
    </row>
    <row r="2355" spans="1:11" x14ac:dyDescent="0.35">
      <c r="A2355" t="s">
        <v>286</v>
      </c>
      <c r="B2355" t="s">
        <v>2134</v>
      </c>
      <c r="C2355" t="s">
        <v>1857</v>
      </c>
      <c r="D2355" s="4">
        <v>44133</v>
      </c>
      <c r="I2355" s="4">
        <v>44133</v>
      </c>
      <c r="J2355" s="4">
        <v>44133</v>
      </c>
      <c r="K2355" s="4">
        <v>44133</v>
      </c>
    </row>
    <row r="2356" spans="1:11" x14ac:dyDescent="0.35">
      <c r="A2356" t="s">
        <v>286</v>
      </c>
      <c r="B2356" t="s">
        <v>2135</v>
      </c>
      <c r="C2356" t="s">
        <v>1858</v>
      </c>
      <c r="D2356" s="4">
        <v>41561</v>
      </c>
      <c r="H2356" s="4">
        <v>32177</v>
      </c>
      <c r="I2356" s="4">
        <v>73738</v>
      </c>
      <c r="J2356" s="4">
        <v>41561</v>
      </c>
      <c r="K2356" s="4">
        <v>41561</v>
      </c>
    </row>
    <row r="2357" spans="1:11" x14ac:dyDescent="0.35">
      <c r="A2357" t="s">
        <v>286</v>
      </c>
      <c r="B2357" t="s">
        <v>2136</v>
      </c>
      <c r="C2357" t="s">
        <v>1859</v>
      </c>
      <c r="D2357" s="4">
        <v>1024342</v>
      </c>
      <c r="E2357" s="4">
        <v>225000</v>
      </c>
      <c r="G2357" s="4">
        <v>50000</v>
      </c>
      <c r="H2357" s="4">
        <v>774486</v>
      </c>
      <c r="I2357" s="4">
        <v>2073827</v>
      </c>
      <c r="J2357" s="4">
        <v>1249342</v>
      </c>
      <c r="K2357" s="4">
        <v>1024342</v>
      </c>
    </row>
    <row r="2358" spans="1:11" x14ac:dyDescent="0.35">
      <c r="A2358" t="s">
        <v>286</v>
      </c>
      <c r="B2358" t="s">
        <v>2137</v>
      </c>
      <c r="C2358" t="s">
        <v>1860</v>
      </c>
      <c r="D2358" s="4">
        <v>2065358</v>
      </c>
      <c r="I2358" s="4">
        <v>2065358</v>
      </c>
      <c r="J2358" s="4">
        <v>2065358</v>
      </c>
      <c r="K2358" s="4">
        <v>2065358</v>
      </c>
    </row>
    <row r="2359" spans="1:11" x14ac:dyDescent="0.35">
      <c r="A2359" t="s">
        <v>286</v>
      </c>
      <c r="B2359" t="s">
        <v>2138</v>
      </c>
      <c r="C2359" t="s">
        <v>1861</v>
      </c>
      <c r="D2359" s="4">
        <v>200767</v>
      </c>
      <c r="F2359" s="4">
        <v>68555</v>
      </c>
      <c r="I2359" s="4">
        <v>269322</v>
      </c>
      <c r="J2359" s="4">
        <v>200767</v>
      </c>
      <c r="K2359" s="4">
        <v>200767</v>
      </c>
    </row>
    <row r="2360" spans="1:11" x14ac:dyDescent="0.35">
      <c r="A2360" t="s">
        <v>286</v>
      </c>
      <c r="B2360" t="s">
        <v>2139</v>
      </c>
      <c r="C2360" t="s">
        <v>1862</v>
      </c>
      <c r="D2360" s="4">
        <v>2820321</v>
      </c>
      <c r="I2360" s="4">
        <v>2820321</v>
      </c>
      <c r="J2360" s="4">
        <v>2820321</v>
      </c>
      <c r="K2360" s="4">
        <v>2820321</v>
      </c>
    </row>
    <row r="2361" spans="1:11" x14ac:dyDescent="0.35">
      <c r="A2361" t="s">
        <v>286</v>
      </c>
      <c r="B2361" t="s">
        <v>2140</v>
      </c>
      <c r="C2361" t="s">
        <v>1863</v>
      </c>
      <c r="D2361" s="4">
        <v>16849</v>
      </c>
      <c r="E2361" s="4">
        <v>6117</v>
      </c>
      <c r="G2361" s="4">
        <v>23340</v>
      </c>
      <c r="H2361" s="4">
        <v>62239</v>
      </c>
      <c r="I2361" s="4">
        <v>108545</v>
      </c>
      <c r="J2361" s="4">
        <v>22966</v>
      </c>
      <c r="K2361" s="4">
        <v>16849</v>
      </c>
    </row>
    <row r="2362" spans="1:11" x14ac:dyDescent="0.35">
      <c r="A2362" t="s">
        <v>286</v>
      </c>
      <c r="B2362" t="s">
        <v>2141</v>
      </c>
      <c r="D2362" s="4">
        <v>8236698</v>
      </c>
      <c r="E2362" s="4">
        <v>549180</v>
      </c>
      <c r="F2362" s="4">
        <v>1799441</v>
      </c>
      <c r="G2362" s="4">
        <v>887020</v>
      </c>
      <c r="H2362" s="4">
        <v>880188</v>
      </c>
      <c r="I2362" s="4">
        <v>12352527</v>
      </c>
      <c r="J2362" s="4">
        <v>8785878</v>
      </c>
      <c r="K2362" s="4">
        <v>8236698</v>
      </c>
    </row>
    <row r="2363" spans="1:11" x14ac:dyDescent="0.35">
      <c r="A2363" t="s">
        <v>286</v>
      </c>
      <c r="B2363" t="s">
        <v>2143</v>
      </c>
      <c r="C2363" t="s">
        <v>1865</v>
      </c>
      <c r="D2363" s="4">
        <v>105918</v>
      </c>
      <c r="E2363" s="4">
        <v>219604</v>
      </c>
      <c r="G2363" s="4">
        <v>43921</v>
      </c>
      <c r="I2363" s="4">
        <v>369443</v>
      </c>
      <c r="J2363" s="4">
        <v>325522</v>
      </c>
      <c r="K2363" s="4">
        <v>105918</v>
      </c>
    </row>
    <row r="2364" spans="1:11" x14ac:dyDescent="0.35">
      <c r="A2364" t="s">
        <v>286</v>
      </c>
      <c r="B2364" t="s">
        <v>2144</v>
      </c>
      <c r="C2364" t="s">
        <v>1866</v>
      </c>
      <c r="I2364" s="4">
        <v>0</v>
      </c>
      <c r="J2364">
        <v>0</v>
      </c>
      <c r="K2364" s="4">
        <v>0</v>
      </c>
    </row>
    <row r="2365" spans="1:11" x14ac:dyDescent="0.35">
      <c r="A2365" t="s">
        <v>286</v>
      </c>
      <c r="B2365" t="s">
        <v>2145</v>
      </c>
      <c r="C2365" t="s">
        <v>1867</v>
      </c>
      <c r="D2365" s="4">
        <v>666000</v>
      </c>
      <c r="E2365" s="4">
        <v>9000</v>
      </c>
      <c r="F2365" s="4">
        <v>4500</v>
      </c>
      <c r="H2365" s="4">
        <v>3915721</v>
      </c>
      <c r="I2365" s="4">
        <v>4595221</v>
      </c>
      <c r="J2365" s="4">
        <v>675000</v>
      </c>
      <c r="K2365" s="4">
        <v>666000</v>
      </c>
    </row>
    <row r="2366" spans="1:11" x14ac:dyDescent="0.35">
      <c r="A2366" t="s">
        <v>286</v>
      </c>
      <c r="B2366" t="s">
        <v>2146</v>
      </c>
      <c r="C2366" t="s">
        <v>1868</v>
      </c>
      <c r="D2366" s="4">
        <v>4844</v>
      </c>
      <c r="H2366" s="4">
        <v>6338719</v>
      </c>
      <c r="I2366" s="4">
        <v>6343564</v>
      </c>
      <c r="J2366" s="4">
        <v>4844</v>
      </c>
      <c r="K2366" s="4">
        <v>4844</v>
      </c>
    </row>
    <row r="2367" spans="1:11" x14ac:dyDescent="0.35">
      <c r="A2367" t="s">
        <v>286</v>
      </c>
      <c r="B2367" t="s">
        <v>2147</v>
      </c>
      <c r="C2367" t="s">
        <v>1869</v>
      </c>
      <c r="D2367" s="4">
        <v>8296</v>
      </c>
      <c r="E2367" s="4">
        <v>0</v>
      </c>
      <c r="H2367" s="4">
        <v>1957440</v>
      </c>
      <c r="I2367" s="4">
        <v>1965736</v>
      </c>
      <c r="J2367" s="4">
        <v>8296</v>
      </c>
      <c r="K2367" s="4">
        <v>8296</v>
      </c>
    </row>
    <row r="2368" spans="1:11" x14ac:dyDescent="0.35">
      <c r="A2368" t="s">
        <v>286</v>
      </c>
      <c r="B2368" t="s">
        <v>2148</v>
      </c>
      <c r="C2368" t="s">
        <v>1870</v>
      </c>
      <c r="D2368" s="4">
        <v>21015</v>
      </c>
      <c r="E2368" s="4">
        <v>19510</v>
      </c>
      <c r="H2368" s="4">
        <v>9716569</v>
      </c>
      <c r="I2368" s="4">
        <v>9757093</v>
      </c>
      <c r="J2368" s="4">
        <v>40525</v>
      </c>
      <c r="K2368" s="4">
        <v>21015</v>
      </c>
    </row>
    <row r="2369" spans="1:11" x14ac:dyDescent="0.35">
      <c r="A2369" t="s">
        <v>286</v>
      </c>
      <c r="B2369" t="s">
        <v>2149</v>
      </c>
      <c r="C2369" t="s">
        <v>1871</v>
      </c>
      <c r="D2369" s="4">
        <v>25944357</v>
      </c>
      <c r="E2369" s="4">
        <v>12037</v>
      </c>
      <c r="F2369" s="4">
        <v>291243</v>
      </c>
      <c r="G2369" s="4">
        <v>6018</v>
      </c>
      <c r="H2369" s="4">
        <v>4262037</v>
      </c>
      <c r="I2369" s="4">
        <v>30515693</v>
      </c>
      <c r="J2369" s="4">
        <v>25956394</v>
      </c>
      <c r="K2369" s="4">
        <v>25944357</v>
      </c>
    </row>
    <row r="2370" spans="1:11" x14ac:dyDescent="0.35">
      <c r="A2370" t="s">
        <v>286</v>
      </c>
      <c r="B2370" t="s">
        <v>2150</v>
      </c>
      <c r="C2370" t="s">
        <v>1872</v>
      </c>
      <c r="D2370" s="4">
        <v>392000</v>
      </c>
      <c r="I2370" s="4">
        <v>392000</v>
      </c>
      <c r="J2370" s="4">
        <v>392000</v>
      </c>
      <c r="K2370" s="4">
        <v>392000</v>
      </c>
    </row>
    <row r="2371" spans="1:11" x14ac:dyDescent="0.35">
      <c r="A2371" t="s">
        <v>286</v>
      </c>
      <c r="B2371" t="s">
        <v>2151</v>
      </c>
      <c r="C2371" t="s">
        <v>1873</v>
      </c>
      <c r="D2371" s="4">
        <v>4941</v>
      </c>
      <c r="I2371" s="4">
        <v>4941</v>
      </c>
      <c r="J2371" s="4">
        <v>4941</v>
      </c>
      <c r="K2371" s="4">
        <v>4941</v>
      </c>
    </row>
    <row r="2372" spans="1:11" x14ac:dyDescent="0.35">
      <c r="A2372" t="s">
        <v>286</v>
      </c>
      <c r="B2372" t="s">
        <v>2152</v>
      </c>
      <c r="C2372" t="s">
        <v>1874</v>
      </c>
      <c r="D2372" s="4">
        <v>3410</v>
      </c>
      <c r="I2372" s="4">
        <v>3410</v>
      </c>
      <c r="J2372" s="4">
        <v>3410</v>
      </c>
      <c r="K2372" s="4">
        <v>3410</v>
      </c>
    </row>
    <row r="2373" spans="1:11" x14ac:dyDescent="0.35">
      <c r="A2373" t="s">
        <v>286</v>
      </c>
      <c r="B2373" t="s">
        <v>2153</v>
      </c>
      <c r="C2373" t="s">
        <v>1875</v>
      </c>
      <c r="H2373" s="4">
        <v>104618</v>
      </c>
      <c r="I2373" s="4">
        <v>104618</v>
      </c>
      <c r="J2373">
        <v>0</v>
      </c>
      <c r="K2373" s="4">
        <v>0</v>
      </c>
    </row>
    <row r="2374" spans="1:11" x14ac:dyDescent="0.35">
      <c r="A2374" t="s">
        <v>286</v>
      </c>
      <c r="B2374" t="s">
        <v>2154</v>
      </c>
      <c r="C2374" t="s">
        <v>1876</v>
      </c>
      <c r="D2374" s="4">
        <v>4572</v>
      </c>
      <c r="E2374" s="4">
        <v>0</v>
      </c>
      <c r="H2374" s="4">
        <v>678048</v>
      </c>
      <c r="I2374" s="4">
        <v>682620</v>
      </c>
      <c r="J2374" s="4">
        <v>4572</v>
      </c>
      <c r="K2374" s="4">
        <v>4572</v>
      </c>
    </row>
    <row r="2375" spans="1:11" x14ac:dyDescent="0.35">
      <c r="A2375" t="s">
        <v>286</v>
      </c>
      <c r="B2375" t="s">
        <v>2155</v>
      </c>
      <c r="C2375" t="s">
        <v>1877</v>
      </c>
      <c r="D2375" s="4">
        <v>347270</v>
      </c>
      <c r="I2375" s="4">
        <v>347270</v>
      </c>
      <c r="J2375" s="4">
        <v>347270</v>
      </c>
      <c r="K2375" s="4">
        <v>347270</v>
      </c>
    </row>
    <row r="2376" spans="1:11" x14ac:dyDescent="0.35">
      <c r="A2376" t="s">
        <v>286</v>
      </c>
      <c r="B2376" t="s">
        <v>2156</v>
      </c>
      <c r="D2376" s="4">
        <v>27502625</v>
      </c>
      <c r="E2376" s="4">
        <v>260150</v>
      </c>
      <c r="F2376" s="4">
        <v>295743</v>
      </c>
      <c r="G2376" s="4">
        <v>49939</v>
      </c>
      <c r="H2376" s="4">
        <v>26973152</v>
      </c>
      <c r="I2376" s="4">
        <v>55081610</v>
      </c>
      <c r="J2376" s="4">
        <v>27762775</v>
      </c>
      <c r="K2376" s="4">
        <v>27502625</v>
      </c>
    </row>
    <row r="2377" spans="1:11" x14ac:dyDescent="0.35">
      <c r="A2377" t="s">
        <v>286</v>
      </c>
      <c r="B2377" t="s">
        <v>2157</v>
      </c>
      <c r="C2377" t="s">
        <v>1879</v>
      </c>
      <c r="D2377" s="4">
        <v>1748239</v>
      </c>
      <c r="I2377" s="4">
        <v>1748239</v>
      </c>
      <c r="J2377" s="4">
        <v>1748239</v>
      </c>
      <c r="K2377" s="4">
        <v>1748239</v>
      </c>
    </row>
    <row r="2378" spans="1:11" x14ac:dyDescent="0.35">
      <c r="A2378" t="s">
        <v>286</v>
      </c>
      <c r="B2378" t="s">
        <v>2158</v>
      </c>
      <c r="C2378" t="s">
        <v>1880</v>
      </c>
      <c r="D2378" s="4">
        <v>725492</v>
      </c>
      <c r="I2378" s="4">
        <v>725492</v>
      </c>
      <c r="J2378" s="4">
        <v>725492</v>
      </c>
      <c r="K2378" s="4">
        <v>725492</v>
      </c>
    </row>
    <row r="2379" spans="1:11" x14ac:dyDescent="0.35">
      <c r="A2379" t="s">
        <v>286</v>
      </c>
      <c r="B2379" t="s">
        <v>2159</v>
      </c>
      <c r="C2379" t="s">
        <v>1881</v>
      </c>
      <c r="D2379" s="4">
        <v>1532402</v>
      </c>
      <c r="I2379" s="4">
        <v>1532402</v>
      </c>
      <c r="J2379" s="4">
        <v>1532402</v>
      </c>
      <c r="K2379" s="4">
        <v>1532402</v>
      </c>
    </row>
    <row r="2380" spans="1:11" x14ac:dyDescent="0.35">
      <c r="A2380" t="s">
        <v>286</v>
      </c>
      <c r="B2380" t="s">
        <v>2160</v>
      </c>
      <c r="C2380" t="s">
        <v>1882</v>
      </c>
      <c r="D2380" s="4">
        <v>286</v>
      </c>
      <c r="F2380" s="4">
        <v>218702</v>
      </c>
      <c r="I2380" s="4">
        <v>218988</v>
      </c>
      <c r="J2380" s="4">
        <v>286</v>
      </c>
      <c r="K2380" s="4">
        <v>286</v>
      </c>
    </row>
    <row r="2381" spans="1:11" x14ac:dyDescent="0.35">
      <c r="A2381" t="s">
        <v>286</v>
      </c>
      <c r="B2381" t="s">
        <v>2179</v>
      </c>
      <c r="C2381" t="s">
        <v>1900</v>
      </c>
      <c r="D2381" s="4">
        <v>14914</v>
      </c>
      <c r="I2381" s="4">
        <v>14914</v>
      </c>
      <c r="J2381" s="4">
        <v>14914</v>
      </c>
      <c r="K2381" s="4">
        <v>14914</v>
      </c>
    </row>
    <row r="2382" spans="1:11" x14ac:dyDescent="0.35">
      <c r="A2382" t="s">
        <v>286</v>
      </c>
      <c r="B2382" t="s">
        <v>2161</v>
      </c>
      <c r="C2382" t="s">
        <v>1883</v>
      </c>
      <c r="D2382" s="4">
        <v>27295</v>
      </c>
      <c r="I2382" s="4">
        <v>27295</v>
      </c>
      <c r="J2382" s="4">
        <v>27295</v>
      </c>
      <c r="K2382" s="4">
        <v>27295</v>
      </c>
    </row>
    <row r="2383" spans="1:11" x14ac:dyDescent="0.35">
      <c r="A2383" t="s">
        <v>286</v>
      </c>
      <c r="B2383" t="s">
        <v>2162</v>
      </c>
      <c r="C2383" t="s">
        <v>1884</v>
      </c>
      <c r="D2383" s="4">
        <v>34992</v>
      </c>
      <c r="I2383" s="4">
        <v>34992</v>
      </c>
      <c r="J2383" s="4">
        <v>34992</v>
      </c>
      <c r="K2383" s="4">
        <v>34992</v>
      </c>
    </row>
    <row r="2384" spans="1:11" x14ac:dyDescent="0.35">
      <c r="A2384" t="s">
        <v>286</v>
      </c>
      <c r="B2384" t="s">
        <v>2163</v>
      </c>
      <c r="D2384" s="4">
        <v>4083622</v>
      </c>
      <c r="F2384" s="4">
        <v>218702</v>
      </c>
      <c r="I2384" s="4">
        <v>4302324</v>
      </c>
      <c r="J2384" s="4">
        <v>4083622</v>
      </c>
      <c r="K2384" s="4">
        <v>4083622</v>
      </c>
    </row>
    <row r="2385" spans="1:11" x14ac:dyDescent="0.35">
      <c r="A2385" t="s">
        <v>286</v>
      </c>
      <c r="B2385" t="s">
        <v>2164</v>
      </c>
      <c r="C2385" t="s">
        <v>1886</v>
      </c>
      <c r="G2385" s="4">
        <v>28279</v>
      </c>
      <c r="I2385" s="4">
        <v>28279</v>
      </c>
      <c r="J2385">
        <v>0</v>
      </c>
      <c r="K2385" s="4">
        <v>0</v>
      </c>
    </row>
    <row r="2386" spans="1:11" x14ac:dyDescent="0.35">
      <c r="A2386" t="s">
        <v>286</v>
      </c>
      <c r="B2386" t="s">
        <v>2165</v>
      </c>
      <c r="G2386" s="4">
        <v>28279</v>
      </c>
      <c r="I2386" s="4">
        <v>28279</v>
      </c>
      <c r="J2386">
        <v>0</v>
      </c>
      <c r="K2386" s="4">
        <v>0</v>
      </c>
    </row>
    <row r="2387" spans="1:11" x14ac:dyDescent="0.35">
      <c r="A2387" t="s">
        <v>286</v>
      </c>
      <c r="B2387" t="s">
        <v>2177</v>
      </c>
      <c r="C2387" t="s">
        <v>1898</v>
      </c>
      <c r="D2387" s="4">
        <v>7602</v>
      </c>
      <c r="I2387" s="4">
        <v>7602</v>
      </c>
      <c r="J2387" s="4">
        <v>7602</v>
      </c>
      <c r="K2387" s="4">
        <v>7602</v>
      </c>
    </row>
    <row r="2388" spans="1:11" x14ac:dyDescent="0.35">
      <c r="A2388" t="s">
        <v>286</v>
      </c>
      <c r="B2388" t="s">
        <v>2183</v>
      </c>
      <c r="C2388" t="s">
        <v>1904</v>
      </c>
      <c r="D2388" s="4">
        <v>250000</v>
      </c>
      <c r="I2388" s="4">
        <v>250000</v>
      </c>
      <c r="J2388" s="4">
        <v>250000</v>
      </c>
      <c r="K2388" s="4">
        <v>250000</v>
      </c>
    </row>
    <row r="2389" spans="1:11" x14ac:dyDescent="0.35">
      <c r="A2389" t="s">
        <v>286</v>
      </c>
      <c r="B2389" t="s">
        <v>2166</v>
      </c>
      <c r="C2389" t="s">
        <v>1888</v>
      </c>
      <c r="H2389" s="4">
        <v>1056000</v>
      </c>
      <c r="I2389" s="4">
        <v>1056000</v>
      </c>
      <c r="J2389">
        <v>0</v>
      </c>
      <c r="K2389" s="4">
        <v>0</v>
      </c>
    </row>
    <row r="2390" spans="1:11" x14ac:dyDescent="0.35">
      <c r="A2390" t="s">
        <v>286</v>
      </c>
      <c r="B2390" t="s">
        <v>2167</v>
      </c>
      <c r="C2390" t="s">
        <v>1889</v>
      </c>
      <c r="H2390" s="4">
        <v>498750</v>
      </c>
      <c r="I2390" s="4">
        <v>498750</v>
      </c>
      <c r="J2390">
        <v>0</v>
      </c>
      <c r="K2390" s="4">
        <v>0</v>
      </c>
    </row>
    <row r="2391" spans="1:11" x14ac:dyDescent="0.35">
      <c r="A2391" t="s">
        <v>286</v>
      </c>
      <c r="B2391" t="s">
        <v>2168</v>
      </c>
      <c r="C2391" t="s">
        <v>1890</v>
      </c>
      <c r="H2391" s="4">
        <v>225000</v>
      </c>
      <c r="I2391" s="4">
        <v>225000</v>
      </c>
      <c r="J2391">
        <v>0</v>
      </c>
      <c r="K2391" s="4">
        <v>0</v>
      </c>
    </row>
    <row r="2392" spans="1:11" x14ac:dyDescent="0.35">
      <c r="A2392" t="s">
        <v>286</v>
      </c>
      <c r="B2392" t="s">
        <v>2169</v>
      </c>
      <c r="D2392" s="4">
        <v>257602</v>
      </c>
      <c r="H2392" s="4">
        <v>1779750</v>
      </c>
      <c r="I2392" s="4">
        <v>2037352</v>
      </c>
      <c r="J2392" s="4">
        <v>257602</v>
      </c>
      <c r="K2392" s="4">
        <v>257602</v>
      </c>
    </row>
    <row r="2393" spans="1:11" x14ac:dyDescent="0.35">
      <c r="A2393" t="s">
        <v>286</v>
      </c>
      <c r="B2393" t="s">
        <v>2170</v>
      </c>
      <c r="D2393" s="4">
        <v>113880293</v>
      </c>
      <c r="E2393" s="4">
        <v>2122933</v>
      </c>
      <c r="F2393" s="4">
        <v>21831752</v>
      </c>
      <c r="G2393" s="4">
        <v>2433518</v>
      </c>
      <c r="H2393" s="4">
        <v>30575564</v>
      </c>
      <c r="I2393" s="4">
        <v>170844060</v>
      </c>
      <c r="J2393" s="4">
        <f>SUM(D2393,E2393)</f>
        <v>116003226</v>
      </c>
      <c r="K2393" s="4">
        <v>113880293</v>
      </c>
    </row>
    <row r="2394" spans="1:11" x14ac:dyDescent="0.35">
      <c r="A2394" t="s">
        <v>293</v>
      </c>
      <c r="B2394" t="s">
        <v>2118</v>
      </c>
      <c r="C2394" t="s">
        <v>1843</v>
      </c>
      <c r="D2394" s="4">
        <v>16283445</v>
      </c>
      <c r="E2394" s="4">
        <v>7457253</v>
      </c>
      <c r="F2394" s="4">
        <v>16038700</v>
      </c>
      <c r="I2394" s="4">
        <v>39779398</v>
      </c>
      <c r="J2394" s="4">
        <v>23740698</v>
      </c>
      <c r="K2394" s="4">
        <v>16283445</v>
      </c>
    </row>
    <row r="2395" spans="1:11" x14ac:dyDescent="0.35">
      <c r="A2395" t="s">
        <v>293</v>
      </c>
      <c r="B2395" t="s">
        <v>2119</v>
      </c>
      <c r="C2395" t="s">
        <v>1844</v>
      </c>
      <c r="D2395" s="4">
        <v>2396878</v>
      </c>
      <c r="F2395" s="4">
        <v>1120233</v>
      </c>
      <c r="H2395" s="4">
        <v>439200</v>
      </c>
      <c r="I2395" s="4">
        <v>3956311</v>
      </c>
      <c r="J2395" s="4">
        <v>2396878</v>
      </c>
      <c r="K2395" s="4">
        <v>2396878</v>
      </c>
    </row>
    <row r="2396" spans="1:11" x14ac:dyDescent="0.35">
      <c r="A2396" t="s">
        <v>293</v>
      </c>
      <c r="B2396" t="s">
        <v>2120</v>
      </c>
      <c r="C2396" t="s">
        <v>1845</v>
      </c>
      <c r="D2396" s="4">
        <v>3623724</v>
      </c>
      <c r="I2396" s="4">
        <v>3623724</v>
      </c>
      <c r="J2396" s="4">
        <v>3623724</v>
      </c>
      <c r="K2396" s="4">
        <v>3623724</v>
      </c>
    </row>
    <row r="2397" spans="1:11" x14ac:dyDescent="0.35">
      <c r="A2397" t="s">
        <v>293</v>
      </c>
      <c r="B2397" t="s">
        <v>2121</v>
      </c>
      <c r="D2397" s="4">
        <v>22304047</v>
      </c>
      <c r="E2397" s="4">
        <v>7457253</v>
      </c>
      <c r="F2397" s="4">
        <v>17158933</v>
      </c>
      <c r="H2397" s="4">
        <v>439200</v>
      </c>
      <c r="I2397" s="4">
        <v>47359433</v>
      </c>
      <c r="J2397" s="4">
        <v>29761300</v>
      </c>
      <c r="K2397" s="4">
        <v>22304047</v>
      </c>
    </row>
    <row r="2398" spans="1:11" x14ac:dyDescent="0.35">
      <c r="A2398" t="s">
        <v>293</v>
      </c>
      <c r="B2398" t="s">
        <v>2122</v>
      </c>
      <c r="C2398" t="s">
        <v>1846</v>
      </c>
      <c r="D2398" s="4">
        <v>16496703</v>
      </c>
      <c r="H2398" s="4">
        <v>379528</v>
      </c>
      <c r="I2398" s="4">
        <v>16876231</v>
      </c>
      <c r="J2398" s="4">
        <v>16496703</v>
      </c>
      <c r="K2398" s="4">
        <v>16496703</v>
      </c>
    </row>
    <row r="2399" spans="1:11" x14ac:dyDescent="0.35">
      <c r="A2399" t="s">
        <v>293</v>
      </c>
      <c r="B2399" t="s">
        <v>2123</v>
      </c>
      <c r="C2399" t="s">
        <v>1847</v>
      </c>
      <c r="D2399" s="4">
        <v>9938211</v>
      </c>
      <c r="F2399" s="4">
        <v>270270</v>
      </c>
      <c r="G2399" s="4">
        <v>11247</v>
      </c>
      <c r="I2399" s="4">
        <v>10219728</v>
      </c>
      <c r="J2399" s="4">
        <v>9938211</v>
      </c>
      <c r="K2399" s="4">
        <v>9938211</v>
      </c>
    </row>
    <row r="2400" spans="1:11" x14ac:dyDescent="0.35">
      <c r="A2400" t="s">
        <v>293</v>
      </c>
      <c r="B2400" t="s">
        <v>2124</v>
      </c>
      <c r="C2400" t="s">
        <v>1848</v>
      </c>
      <c r="D2400" s="4">
        <v>34183</v>
      </c>
      <c r="I2400" s="4">
        <v>34183</v>
      </c>
      <c r="J2400" s="4">
        <v>34183</v>
      </c>
      <c r="K2400" s="4">
        <v>34183</v>
      </c>
    </row>
    <row r="2401" spans="1:11" x14ac:dyDescent="0.35">
      <c r="A2401" t="s">
        <v>293</v>
      </c>
      <c r="B2401" t="s">
        <v>2125</v>
      </c>
      <c r="D2401" s="4">
        <v>26469097</v>
      </c>
      <c r="F2401" s="4">
        <v>270270</v>
      </c>
      <c r="G2401" s="4">
        <v>11247</v>
      </c>
      <c r="H2401" s="4">
        <v>379528</v>
      </c>
      <c r="I2401" s="4">
        <v>27130142</v>
      </c>
      <c r="J2401" s="4">
        <v>26469097</v>
      </c>
      <c r="K2401" s="4">
        <v>26469097</v>
      </c>
    </row>
    <row r="2402" spans="1:11" x14ac:dyDescent="0.35">
      <c r="A2402" t="s">
        <v>293</v>
      </c>
      <c r="B2402" t="s">
        <v>2126</v>
      </c>
      <c r="C2402" t="s">
        <v>1850</v>
      </c>
      <c r="E2402" s="4">
        <v>11200000</v>
      </c>
      <c r="I2402" s="4">
        <v>11200000</v>
      </c>
      <c r="J2402">
        <v>11200000</v>
      </c>
      <c r="K2402" s="4">
        <v>0</v>
      </c>
    </row>
    <row r="2403" spans="1:11" x14ac:dyDescent="0.35">
      <c r="A2403" t="s">
        <v>293</v>
      </c>
      <c r="B2403" t="s">
        <v>2127</v>
      </c>
      <c r="E2403" s="4">
        <v>11200000</v>
      </c>
      <c r="I2403" s="4">
        <v>11200000</v>
      </c>
      <c r="J2403">
        <v>11200000</v>
      </c>
      <c r="K2403" s="4">
        <v>0</v>
      </c>
    </row>
    <row r="2404" spans="1:11" x14ac:dyDescent="0.35">
      <c r="A2404" t="s">
        <v>293</v>
      </c>
      <c r="B2404" t="s">
        <v>2128</v>
      </c>
      <c r="C2404" t="s">
        <v>1851</v>
      </c>
      <c r="D2404" s="4">
        <v>806332</v>
      </c>
      <c r="I2404" s="4">
        <v>806332</v>
      </c>
      <c r="J2404" s="4">
        <v>806332</v>
      </c>
      <c r="K2404" s="4">
        <v>806332</v>
      </c>
    </row>
    <row r="2405" spans="1:11" x14ac:dyDescent="0.35">
      <c r="A2405" t="s">
        <v>293</v>
      </c>
      <c r="B2405" t="s">
        <v>2130</v>
      </c>
      <c r="C2405" t="s">
        <v>1853</v>
      </c>
      <c r="D2405" s="4">
        <v>8191</v>
      </c>
      <c r="I2405" s="4">
        <v>8191</v>
      </c>
      <c r="J2405" s="4">
        <v>8191</v>
      </c>
      <c r="K2405" s="4">
        <v>8191</v>
      </c>
    </row>
    <row r="2406" spans="1:11" x14ac:dyDescent="0.35">
      <c r="A2406" t="s">
        <v>293</v>
      </c>
      <c r="B2406" t="s">
        <v>2172</v>
      </c>
      <c r="C2406" t="s">
        <v>1893</v>
      </c>
      <c r="D2406" s="4">
        <v>7167</v>
      </c>
      <c r="H2406" s="4">
        <v>1195</v>
      </c>
      <c r="I2406" s="4">
        <v>8362</v>
      </c>
      <c r="J2406" s="4">
        <v>7167</v>
      </c>
      <c r="K2406" s="4">
        <v>7167</v>
      </c>
    </row>
    <row r="2407" spans="1:11" x14ac:dyDescent="0.35">
      <c r="A2407" t="s">
        <v>293</v>
      </c>
      <c r="B2407" t="s">
        <v>2182</v>
      </c>
      <c r="C2407" t="s">
        <v>1903</v>
      </c>
      <c r="D2407" s="4">
        <v>17538</v>
      </c>
      <c r="I2407" s="4">
        <v>17538</v>
      </c>
      <c r="J2407" s="4">
        <v>17538</v>
      </c>
      <c r="K2407" s="4">
        <v>17538</v>
      </c>
    </row>
    <row r="2408" spans="1:11" x14ac:dyDescent="0.35">
      <c r="A2408" t="s">
        <v>293</v>
      </c>
      <c r="B2408" t="s">
        <v>2131</v>
      </c>
      <c r="C2408" t="s">
        <v>1854</v>
      </c>
      <c r="D2408" s="4">
        <v>385909</v>
      </c>
      <c r="F2408" s="4">
        <v>255546</v>
      </c>
      <c r="I2408" s="4">
        <v>641455</v>
      </c>
      <c r="J2408" s="4">
        <v>385909</v>
      </c>
      <c r="K2408" s="4">
        <v>385909</v>
      </c>
    </row>
    <row r="2409" spans="1:11" x14ac:dyDescent="0.35">
      <c r="A2409" t="s">
        <v>293</v>
      </c>
      <c r="B2409" t="s">
        <v>2132</v>
      </c>
      <c r="C2409" t="s">
        <v>1855</v>
      </c>
      <c r="D2409" s="4">
        <v>450750</v>
      </c>
      <c r="E2409" s="4">
        <v>20708</v>
      </c>
      <c r="G2409" s="4">
        <v>230148</v>
      </c>
      <c r="I2409" s="4">
        <v>701605</v>
      </c>
      <c r="J2409" s="4">
        <v>471458</v>
      </c>
      <c r="K2409" s="4">
        <v>450750</v>
      </c>
    </row>
    <row r="2410" spans="1:11" x14ac:dyDescent="0.35">
      <c r="A2410" t="s">
        <v>293</v>
      </c>
      <c r="B2410" t="s">
        <v>2133</v>
      </c>
      <c r="C2410" t="s">
        <v>1856</v>
      </c>
      <c r="D2410" s="4">
        <v>2123</v>
      </c>
      <c r="G2410" s="4">
        <v>2123</v>
      </c>
      <c r="I2410" s="4">
        <v>4246</v>
      </c>
      <c r="J2410" s="4">
        <v>2123</v>
      </c>
      <c r="K2410" s="4">
        <v>2123</v>
      </c>
    </row>
    <row r="2411" spans="1:11" x14ac:dyDescent="0.35">
      <c r="A2411" t="s">
        <v>293</v>
      </c>
      <c r="B2411" t="s">
        <v>2134</v>
      </c>
      <c r="C2411" t="s">
        <v>1857</v>
      </c>
      <c r="D2411" s="4">
        <v>19690</v>
      </c>
      <c r="I2411" s="4">
        <v>19690</v>
      </c>
      <c r="J2411" s="4">
        <v>19690</v>
      </c>
      <c r="K2411" s="4">
        <v>19690</v>
      </c>
    </row>
    <row r="2412" spans="1:11" x14ac:dyDescent="0.35">
      <c r="A2412" t="s">
        <v>293</v>
      </c>
      <c r="B2412" t="s">
        <v>2135</v>
      </c>
      <c r="C2412" t="s">
        <v>1858</v>
      </c>
      <c r="D2412" s="4">
        <v>190378</v>
      </c>
      <c r="H2412" s="4">
        <v>8044</v>
      </c>
      <c r="I2412" s="4">
        <v>198422</v>
      </c>
      <c r="J2412" s="4">
        <v>190378</v>
      </c>
      <c r="K2412" s="4">
        <v>190378</v>
      </c>
    </row>
    <row r="2413" spans="1:11" x14ac:dyDescent="0.35">
      <c r="A2413" t="s">
        <v>293</v>
      </c>
      <c r="B2413" t="s">
        <v>2136</v>
      </c>
      <c r="C2413" t="s">
        <v>1859</v>
      </c>
      <c r="D2413" s="4">
        <v>1725016</v>
      </c>
      <c r="G2413" s="4">
        <v>150000</v>
      </c>
      <c r="H2413" s="4">
        <v>50007</v>
      </c>
      <c r="I2413" s="4">
        <v>1925023</v>
      </c>
      <c r="J2413" s="4">
        <v>1725016</v>
      </c>
      <c r="K2413" s="4">
        <v>1725016</v>
      </c>
    </row>
    <row r="2414" spans="1:11" x14ac:dyDescent="0.35">
      <c r="A2414" t="s">
        <v>293</v>
      </c>
      <c r="B2414" t="s">
        <v>2137</v>
      </c>
      <c r="C2414" t="s">
        <v>1860</v>
      </c>
      <c r="D2414" s="4">
        <v>1739248</v>
      </c>
      <c r="I2414" s="4">
        <v>1739248</v>
      </c>
      <c r="J2414" s="4">
        <v>1739248</v>
      </c>
      <c r="K2414" s="4">
        <v>1739248</v>
      </c>
    </row>
    <row r="2415" spans="1:11" x14ac:dyDescent="0.35">
      <c r="A2415" t="s">
        <v>293</v>
      </c>
      <c r="B2415" t="s">
        <v>2138</v>
      </c>
      <c r="C2415" t="s">
        <v>1861</v>
      </c>
      <c r="D2415" s="4">
        <v>195871</v>
      </c>
      <c r="I2415" s="4">
        <v>195871</v>
      </c>
      <c r="J2415" s="4">
        <v>195871</v>
      </c>
      <c r="K2415" s="4">
        <v>195871</v>
      </c>
    </row>
    <row r="2416" spans="1:11" x14ac:dyDescent="0.35">
      <c r="A2416" t="s">
        <v>293</v>
      </c>
      <c r="B2416" t="s">
        <v>2139</v>
      </c>
      <c r="C2416" t="s">
        <v>1862</v>
      </c>
      <c r="D2416" s="4">
        <v>2478464</v>
      </c>
      <c r="I2416" s="4">
        <v>2478464</v>
      </c>
      <c r="J2416" s="4">
        <v>2478464</v>
      </c>
      <c r="K2416" s="4">
        <v>2478464</v>
      </c>
    </row>
    <row r="2417" spans="1:11" x14ac:dyDescent="0.35">
      <c r="A2417" t="s">
        <v>293</v>
      </c>
      <c r="B2417" t="s">
        <v>2140</v>
      </c>
      <c r="C2417" t="s">
        <v>1863</v>
      </c>
      <c r="D2417" s="4">
        <v>63832</v>
      </c>
      <c r="H2417" s="4">
        <v>15560</v>
      </c>
      <c r="I2417" s="4">
        <v>79392</v>
      </c>
      <c r="J2417" s="4">
        <v>63832</v>
      </c>
      <c r="K2417" s="4">
        <v>63832</v>
      </c>
    </row>
    <row r="2418" spans="1:11" x14ac:dyDescent="0.35">
      <c r="A2418" t="s">
        <v>293</v>
      </c>
      <c r="B2418" t="s">
        <v>2141</v>
      </c>
      <c r="D2418" s="4">
        <v>8090509</v>
      </c>
      <c r="E2418" s="4">
        <v>20708</v>
      </c>
      <c r="F2418" s="4">
        <v>255546</v>
      </c>
      <c r="G2418" s="4">
        <v>382271</v>
      </c>
      <c r="H2418" s="4">
        <v>74805</v>
      </c>
      <c r="I2418" s="4">
        <v>8823838</v>
      </c>
      <c r="J2418" s="4">
        <v>8111217</v>
      </c>
      <c r="K2418" s="4">
        <v>8090509</v>
      </c>
    </row>
    <row r="2419" spans="1:11" x14ac:dyDescent="0.35">
      <c r="A2419" t="s">
        <v>293</v>
      </c>
      <c r="B2419" t="s">
        <v>2143</v>
      </c>
      <c r="C2419" t="s">
        <v>1865</v>
      </c>
      <c r="D2419" s="4">
        <v>1744</v>
      </c>
      <c r="I2419" s="4">
        <v>1744</v>
      </c>
      <c r="J2419" s="4">
        <v>1744</v>
      </c>
      <c r="K2419" s="4">
        <v>1744</v>
      </c>
    </row>
    <row r="2420" spans="1:11" x14ac:dyDescent="0.35">
      <c r="A2420" t="s">
        <v>293</v>
      </c>
      <c r="B2420" t="s">
        <v>2144</v>
      </c>
      <c r="C2420" t="s">
        <v>1866</v>
      </c>
      <c r="I2420" s="4">
        <v>0</v>
      </c>
      <c r="J2420">
        <v>0</v>
      </c>
      <c r="K2420" s="4">
        <v>0</v>
      </c>
    </row>
    <row r="2421" spans="1:11" x14ac:dyDescent="0.35">
      <c r="A2421" t="s">
        <v>293</v>
      </c>
      <c r="B2421" t="s">
        <v>2145</v>
      </c>
      <c r="C2421" t="s">
        <v>1867</v>
      </c>
      <c r="D2421" s="4">
        <v>757802</v>
      </c>
      <c r="H2421" s="4">
        <v>3571502</v>
      </c>
      <c r="I2421" s="4">
        <v>4329303</v>
      </c>
      <c r="J2421" s="4">
        <v>757802</v>
      </c>
      <c r="K2421" s="4">
        <v>757802</v>
      </c>
    </row>
    <row r="2422" spans="1:11" x14ac:dyDescent="0.35">
      <c r="A2422" t="s">
        <v>293</v>
      </c>
      <c r="B2422" t="s">
        <v>2146</v>
      </c>
      <c r="C2422" t="s">
        <v>1868</v>
      </c>
      <c r="D2422" s="4">
        <v>13711</v>
      </c>
      <c r="H2422" s="4">
        <v>6761506</v>
      </c>
      <c r="I2422" s="4">
        <v>6775217</v>
      </c>
      <c r="J2422" s="4">
        <v>13711</v>
      </c>
      <c r="K2422" s="4">
        <v>13711</v>
      </c>
    </row>
    <row r="2423" spans="1:11" x14ac:dyDescent="0.35">
      <c r="A2423" t="s">
        <v>293</v>
      </c>
      <c r="B2423" t="s">
        <v>2173</v>
      </c>
      <c r="C2423" t="s">
        <v>1894</v>
      </c>
      <c r="D2423" s="4">
        <v>1436</v>
      </c>
      <c r="I2423" s="4">
        <v>1436</v>
      </c>
      <c r="J2423" s="4">
        <v>1436</v>
      </c>
      <c r="K2423" s="4">
        <v>1436</v>
      </c>
    </row>
    <row r="2424" spans="1:11" x14ac:dyDescent="0.35">
      <c r="A2424" t="s">
        <v>293</v>
      </c>
      <c r="B2424" t="s">
        <v>2147</v>
      </c>
      <c r="C2424" t="s">
        <v>1869</v>
      </c>
      <c r="H2424" s="4">
        <v>2020800</v>
      </c>
      <c r="I2424" s="4">
        <v>2020800</v>
      </c>
      <c r="J2424">
        <v>0</v>
      </c>
      <c r="K2424" s="4">
        <v>0</v>
      </c>
    </row>
    <row r="2425" spans="1:11" x14ac:dyDescent="0.35">
      <c r="A2425" t="s">
        <v>293</v>
      </c>
      <c r="B2425" t="s">
        <v>2148</v>
      </c>
      <c r="C2425" t="s">
        <v>1870</v>
      </c>
      <c r="D2425" s="4">
        <v>4924</v>
      </c>
      <c r="E2425" s="4">
        <v>28821</v>
      </c>
      <c r="H2425" s="4">
        <v>8618266</v>
      </c>
      <c r="I2425" s="4">
        <v>8652011</v>
      </c>
      <c r="J2425" s="4">
        <v>33745</v>
      </c>
      <c r="K2425" s="4">
        <v>4924</v>
      </c>
    </row>
    <row r="2426" spans="1:11" x14ac:dyDescent="0.35">
      <c r="A2426" t="s">
        <v>293</v>
      </c>
      <c r="B2426" t="s">
        <v>2149</v>
      </c>
      <c r="C2426" t="s">
        <v>1871</v>
      </c>
      <c r="D2426" s="4">
        <v>30222925</v>
      </c>
      <c r="E2426" s="4">
        <v>24074</v>
      </c>
      <c r="I2426" s="4">
        <v>30246999</v>
      </c>
      <c r="J2426" s="4">
        <v>30246999</v>
      </c>
      <c r="K2426" s="4">
        <v>30222925</v>
      </c>
    </row>
    <row r="2427" spans="1:11" x14ac:dyDescent="0.35">
      <c r="A2427" t="s">
        <v>293</v>
      </c>
      <c r="B2427" t="s">
        <v>2150</v>
      </c>
      <c r="C2427" t="s">
        <v>1872</v>
      </c>
      <c r="D2427" s="4">
        <v>343000</v>
      </c>
      <c r="I2427" s="4">
        <v>343000</v>
      </c>
      <c r="J2427" s="4">
        <v>343000</v>
      </c>
      <c r="K2427" s="4">
        <v>343000</v>
      </c>
    </row>
    <row r="2428" spans="1:11" x14ac:dyDescent="0.35">
      <c r="A2428" t="s">
        <v>293</v>
      </c>
      <c r="B2428" t="s">
        <v>2153</v>
      </c>
      <c r="C2428" t="s">
        <v>1875</v>
      </c>
      <c r="H2428" s="4">
        <v>81369</v>
      </c>
      <c r="I2428" s="4">
        <v>81369</v>
      </c>
      <c r="J2428">
        <v>0</v>
      </c>
      <c r="K2428" s="4">
        <v>0</v>
      </c>
    </row>
    <row r="2429" spans="1:11" x14ac:dyDescent="0.35">
      <c r="A2429" t="s">
        <v>293</v>
      </c>
      <c r="B2429" t="s">
        <v>2154</v>
      </c>
      <c r="C2429" t="s">
        <v>1876</v>
      </c>
      <c r="H2429" s="4">
        <v>1033200</v>
      </c>
      <c r="I2429" s="4">
        <v>1033200</v>
      </c>
      <c r="J2429">
        <v>0</v>
      </c>
      <c r="K2429" s="4">
        <v>0</v>
      </c>
    </row>
    <row r="2430" spans="1:11" x14ac:dyDescent="0.35">
      <c r="A2430" t="s">
        <v>293</v>
      </c>
      <c r="B2430" t="s">
        <v>2155</v>
      </c>
      <c r="C2430" t="s">
        <v>1877</v>
      </c>
      <c r="D2430" s="4">
        <v>514057</v>
      </c>
      <c r="E2430" s="4">
        <v>0</v>
      </c>
      <c r="I2430" s="4">
        <v>514057</v>
      </c>
      <c r="J2430" s="4">
        <v>514057</v>
      </c>
      <c r="K2430" s="4">
        <v>514057</v>
      </c>
    </row>
    <row r="2431" spans="1:11" x14ac:dyDescent="0.35">
      <c r="A2431" t="s">
        <v>293</v>
      </c>
      <c r="B2431" t="s">
        <v>2156</v>
      </c>
      <c r="D2431" s="4">
        <v>31859599</v>
      </c>
      <c r="E2431" s="4">
        <v>52895</v>
      </c>
      <c r="H2431" s="4">
        <v>22086643</v>
      </c>
      <c r="I2431" s="4">
        <v>53999137</v>
      </c>
      <c r="J2431" s="4">
        <v>31912494</v>
      </c>
      <c r="K2431" s="4">
        <v>31859599</v>
      </c>
    </row>
    <row r="2432" spans="1:11" x14ac:dyDescent="0.35">
      <c r="A2432" t="s">
        <v>293</v>
      </c>
      <c r="B2432" t="s">
        <v>2157</v>
      </c>
      <c r="C2432" t="s">
        <v>1879</v>
      </c>
      <c r="D2432" s="4">
        <v>1409871</v>
      </c>
      <c r="I2432" s="4">
        <v>1409871</v>
      </c>
      <c r="J2432" s="4">
        <v>1409871</v>
      </c>
      <c r="K2432" s="4">
        <v>1409871</v>
      </c>
    </row>
    <row r="2433" spans="1:11" x14ac:dyDescent="0.35">
      <c r="A2433" t="s">
        <v>293</v>
      </c>
      <c r="B2433" t="s">
        <v>2158</v>
      </c>
      <c r="C2433" t="s">
        <v>1880</v>
      </c>
      <c r="D2433" s="4">
        <v>679152</v>
      </c>
      <c r="I2433" s="4">
        <v>679152</v>
      </c>
      <c r="J2433" s="4">
        <v>679152</v>
      </c>
      <c r="K2433" s="4">
        <v>679152</v>
      </c>
    </row>
    <row r="2434" spans="1:11" x14ac:dyDescent="0.35">
      <c r="A2434" t="s">
        <v>293</v>
      </c>
      <c r="B2434" t="s">
        <v>2159</v>
      </c>
      <c r="C2434" t="s">
        <v>1881</v>
      </c>
      <c r="D2434" s="4">
        <v>888835</v>
      </c>
      <c r="I2434" s="4">
        <v>888835</v>
      </c>
      <c r="J2434" s="4">
        <v>888835</v>
      </c>
      <c r="K2434" s="4">
        <v>888835</v>
      </c>
    </row>
    <row r="2435" spans="1:11" x14ac:dyDescent="0.35">
      <c r="A2435" t="s">
        <v>293</v>
      </c>
      <c r="B2435" t="s">
        <v>2160</v>
      </c>
      <c r="C2435" t="s">
        <v>1882</v>
      </c>
      <c r="D2435" s="4">
        <v>143</v>
      </c>
      <c r="F2435" s="4">
        <v>31086</v>
      </c>
      <c r="I2435" s="4">
        <v>31229</v>
      </c>
      <c r="J2435" s="4">
        <v>143</v>
      </c>
      <c r="K2435" s="4">
        <v>143</v>
      </c>
    </row>
    <row r="2436" spans="1:11" x14ac:dyDescent="0.35">
      <c r="A2436" t="s">
        <v>293</v>
      </c>
      <c r="B2436" t="s">
        <v>2179</v>
      </c>
      <c r="C2436" t="s">
        <v>1900</v>
      </c>
      <c r="D2436" s="4">
        <v>53264</v>
      </c>
      <c r="I2436" s="4">
        <v>53264</v>
      </c>
      <c r="J2436" s="4">
        <v>53264</v>
      </c>
      <c r="K2436" s="4">
        <v>53264</v>
      </c>
    </row>
    <row r="2437" spans="1:11" x14ac:dyDescent="0.35">
      <c r="A2437" t="s">
        <v>293</v>
      </c>
      <c r="B2437" t="s">
        <v>2161</v>
      </c>
      <c r="C2437" t="s">
        <v>1883</v>
      </c>
      <c r="D2437" s="4">
        <v>26943</v>
      </c>
      <c r="I2437" s="4">
        <v>26943</v>
      </c>
      <c r="J2437" s="4">
        <v>26943</v>
      </c>
      <c r="K2437" s="4">
        <v>26943</v>
      </c>
    </row>
    <row r="2438" spans="1:11" x14ac:dyDescent="0.35">
      <c r="A2438" t="s">
        <v>293</v>
      </c>
      <c r="B2438" t="s">
        <v>2162</v>
      </c>
      <c r="C2438" t="s">
        <v>1884</v>
      </c>
      <c r="D2438" s="4">
        <v>30261</v>
      </c>
      <c r="I2438" s="4">
        <v>30261</v>
      </c>
      <c r="J2438" s="4">
        <v>30261</v>
      </c>
      <c r="K2438" s="4">
        <v>30261</v>
      </c>
    </row>
    <row r="2439" spans="1:11" x14ac:dyDescent="0.35">
      <c r="A2439" t="s">
        <v>293</v>
      </c>
      <c r="B2439" t="s">
        <v>2163</v>
      </c>
      <c r="D2439" s="4">
        <v>3088468</v>
      </c>
      <c r="F2439" s="4">
        <v>31086</v>
      </c>
      <c r="I2439" s="4">
        <v>3119554</v>
      </c>
      <c r="J2439" s="4">
        <v>3088468</v>
      </c>
      <c r="K2439" s="4">
        <v>3088468</v>
      </c>
    </row>
    <row r="2440" spans="1:11" x14ac:dyDescent="0.35">
      <c r="A2440" t="s">
        <v>293</v>
      </c>
      <c r="B2440" t="s">
        <v>2164</v>
      </c>
      <c r="C2440" t="s">
        <v>1886</v>
      </c>
      <c r="H2440" s="4">
        <v>18853</v>
      </c>
      <c r="I2440" s="4">
        <v>18853</v>
      </c>
      <c r="J2440">
        <v>0</v>
      </c>
      <c r="K2440" s="4">
        <v>0</v>
      </c>
    </row>
    <row r="2441" spans="1:11" x14ac:dyDescent="0.35">
      <c r="A2441" t="s">
        <v>293</v>
      </c>
      <c r="B2441" t="s">
        <v>2165</v>
      </c>
      <c r="H2441" s="4">
        <v>18853</v>
      </c>
      <c r="I2441" s="4">
        <v>18853</v>
      </c>
      <c r="J2441">
        <v>0</v>
      </c>
      <c r="K2441" s="4">
        <v>0</v>
      </c>
    </row>
    <row r="2442" spans="1:11" x14ac:dyDescent="0.35">
      <c r="A2442" t="s">
        <v>293</v>
      </c>
      <c r="B2442" t="s">
        <v>2177</v>
      </c>
      <c r="C2442" t="s">
        <v>1898</v>
      </c>
      <c r="D2442" s="4">
        <v>50000</v>
      </c>
      <c r="I2442" s="4">
        <v>50000</v>
      </c>
      <c r="J2442" s="4">
        <v>50000</v>
      </c>
      <c r="K2442" s="4">
        <v>50000</v>
      </c>
    </row>
    <row r="2443" spans="1:11" x14ac:dyDescent="0.35">
      <c r="A2443" t="s">
        <v>293</v>
      </c>
      <c r="B2443" t="s">
        <v>2166</v>
      </c>
      <c r="C2443" t="s">
        <v>1888</v>
      </c>
      <c r="H2443" s="4">
        <v>1056000</v>
      </c>
      <c r="I2443" s="4">
        <v>1056000</v>
      </c>
      <c r="J2443">
        <v>0</v>
      </c>
      <c r="K2443" s="4">
        <v>0</v>
      </c>
    </row>
    <row r="2444" spans="1:11" x14ac:dyDescent="0.35">
      <c r="A2444" t="s">
        <v>293</v>
      </c>
      <c r="B2444" t="s">
        <v>2167</v>
      </c>
      <c r="C2444" t="s">
        <v>1889</v>
      </c>
      <c r="H2444" s="4">
        <v>336000</v>
      </c>
      <c r="I2444" s="4">
        <v>336000</v>
      </c>
      <c r="J2444">
        <v>0</v>
      </c>
      <c r="K2444" s="4">
        <v>0</v>
      </c>
    </row>
    <row r="2445" spans="1:11" x14ac:dyDescent="0.35">
      <c r="A2445" t="s">
        <v>293</v>
      </c>
      <c r="B2445" t="s">
        <v>2168</v>
      </c>
      <c r="C2445" t="s">
        <v>1890</v>
      </c>
      <c r="H2445" s="4">
        <v>300000</v>
      </c>
      <c r="I2445" s="4">
        <v>300000</v>
      </c>
      <c r="J2445">
        <v>0</v>
      </c>
      <c r="K2445" s="4">
        <v>0</v>
      </c>
    </row>
    <row r="2446" spans="1:11" x14ac:dyDescent="0.35">
      <c r="A2446" t="s">
        <v>293</v>
      </c>
      <c r="B2446" t="s">
        <v>2169</v>
      </c>
      <c r="D2446" s="4">
        <v>50000</v>
      </c>
      <c r="H2446" s="4">
        <v>1692000</v>
      </c>
      <c r="I2446" s="4">
        <v>1742000</v>
      </c>
      <c r="J2446" s="4">
        <v>50000</v>
      </c>
      <c r="K2446" s="4">
        <v>50000</v>
      </c>
    </row>
    <row r="2447" spans="1:11" x14ac:dyDescent="0.35">
      <c r="A2447" t="s">
        <v>293</v>
      </c>
      <c r="B2447" t="s">
        <v>2170</v>
      </c>
      <c r="D2447" s="4">
        <v>91861720</v>
      </c>
      <c r="E2447" s="4">
        <v>18730855</v>
      </c>
      <c r="F2447" s="4">
        <v>17715835</v>
      </c>
      <c r="G2447" s="4">
        <v>393517</v>
      </c>
      <c r="H2447" s="4">
        <v>24691029</v>
      </c>
      <c r="I2447" s="4">
        <v>153392957</v>
      </c>
      <c r="J2447" s="4">
        <f>SUM(D2447,E2447)</f>
        <v>110592575</v>
      </c>
      <c r="K2447" s="4">
        <v>91861720</v>
      </c>
    </row>
    <row r="2448" spans="1:11" x14ac:dyDescent="0.35">
      <c r="A2448" t="s">
        <v>297</v>
      </c>
      <c r="B2448" t="s">
        <v>2118</v>
      </c>
      <c r="C2448" t="s">
        <v>1843</v>
      </c>
      <c r="D2448" s="4">
        <v>7308367</v>
      </c>
      <c r="E2448" s="4">
        <v>2730794</v>
      </c>
      <c r="F2448" s="4">
        <v>6251000</v>
      </c>
      <c r="I2448" s="4">
        <v>16290160</v>
      </c>
      <c r="J2448" s="4">
        <v>10039161</v>
      </c>
      <c r="K2448" s="4">
        <v>7308367</v>
      </c>
    </row>
    <row r="2449" spans="1:11" x14ac:dyDescent="0.35">
      <c r="A2449" t="s">
        <v>297</v>
      </c>
      <c r="B2449" t="s">
        <v>2119</v>
      </c>
      <c r="C2449" t="s">
        <v>1844</v>
      </c>
      <c r="D2449" s="4">
        <v>121294</v>
      </c>
      <c r="G2449" s="4">
        <v>429495</v>
      </c>
      <c r="H2449" s="4">
        <v>1135391</v>
      </c>
      <c r="I2449" s="4">
        <v>1686180</v>
      </c>
      <c r="J2449" s="4">
        <v>121294</v>
      </c>
      <c r="K2449" s="4">
        <v>121294</v>
      </c>
    </row>
    <row r="2450" spans="1:11" x14ac:dyDescent="0.35">
      <c r="A2450" t="s">
        <v>297</v>
      </c>
      <c r="B2450" t="s">
        <v>2120</v>
      </c>
      <c r="C2450" t="s">
        <v>1845</v>
      </c>
      <c r="D2450" s="4">
        <v>968226</v>
      </c>
      <c r="I2450" s="4">
        <v>968226</v>
      </c>
      <c r="J2450" s="4">
        <v>968226</v>
      </c>
      <c r="K2450" s="4">
        <v>968226</v>
      </c>
    </row>
    <row r="2451" spans="1:11" x14ac:dyDescent="0.35">
      <c r="A2451" t="s">
        <v>297</v>
      </c>
      <c r="B2451" t="s">
        <v>2121</v>
      </c>
      <c r="D2451" s="4">
        <v>8397887</v>
      </c>
      <c r="E2451" s="4">
        <v>2730794</v>
      </c>
      <c r="F2451" s="4">
        <v>6251000</v>
      </c>
      <c r="G2451" s="4">
        <v>429495</v>
      </c>
      <c r="H2451" s="4">
        <v>1135391</v>
      </c>
      <c r="I2451" s="4">
        <v>18944565</v>
      </c>
      <c r="J2451" s="4">
        <v>11128681</v>
      </c>
      <c r="K2451" s="4">
        <v>8397887</v>
      </c>
    </row>
    <row r="2452" spans="1:11" x14ac:dyDescent="0.35">
      <c r="A2452" t="s">
        <v>297</v>
      </c>
      <c r="B2452" t="s">
        <v>2122</v>
      </c>
      <c r="C2452" t="s">
        <v>1846</v>
      </c>
      <c r="D2452" s="4">
        <v>3540807</v>
      </c>
      <c r="E2452" s="4">
        <v>5876</v>
      </c>
      <c r="F2452" s="4">
        <v>2304943</v>
      </c>
      <c r="G2452" s="4">
        <v>54731</v>
      </c>
      <c r="H2452" s="4">
        <v>90225</v>
      </c>
      <c r="I2452" s="4">
        <v>5996582</v>
      </c>
      <c r="J2452" s="4">
        <v>3546683</v>
      </c>
      <c r="K2452" s="4">
        <v>3540807</v>
      </c>
    </row>
    <row r="2453" spans="1:11" x14ac:dyDescent="0.35">
      <c r="A2453" t="s">
        <v>297</v>
      </c>
      <c r="B2453" t="s">
        <v>2123</v>
      </c>
      <c r="C2453" t="s">
        <v>1847</v>
      </c>
      <c r="D2453" s="4">
        <v>4359358</v>
      </c>
      <c r="E2453" s="4">
        <v>1484275</v>
      </c>
      <c r="F2453" s="4">
        <v>580035</v>
      </c>
      <c r="I2453" s="4">
        <v>6423669</v>
      </c>
      <c r="J2453" s="4">
        <v>5843633</v>
      </c>
      <c r="K2453" s="4">
        <v>4359358</v>
      </c>
    </row>
    <row r="2454" spans="1:11" x14ac:dyDescent="0.35">
      <c r="A2454" t="s">
        <v>297</v>
      </c>
      <c r="B2454" t="s">
        <v>2124</v>
      </c>
      <c r="C2454" t="s">
        <v>1848</v>
      </c>
      <c r="D2454" s="4">
        <v>1200</v>
      </c>
      <c r="E2454" s="4">
        <v>9412</v>
      </c>
      <c r="I2454" s="4">
        <v>10612</v>
      </c>
      <c r="J2454" s="4">
        <v>10612</v>
      </c>
      <c r="K2454" s="4">
        <v>1200</v>
      </c>
    </row>
    <row r="2455" spans="1:11" x14ac:dyDescent="0.35">
      <c r="A2455" t="s">
        <v>297</v>
      </c>
      <c r="B2455" t="s">
        <v>2125</v>
      </c>
      <c r="D2455" s="4">
        <v>7901365</v>
      </c>
      <c r="E2455" s="4">
        <v>1499563</v>
      </c>
      <c r="F2455" s="4">
        <v>2884978</v>
      </c>
      <c r="G2455" s="4">
        <v>54731</v>
      </c>
      <c r="H2455" s="4">
        <v>90225</v>
      </c>
      <c r="I2455" s="4">
        <v>12430863</v>
      </c>
      <c r="J2455" s="4">
        <v>9400928</v>
      </c>
      <c r="K2455" s="4">
        <v>7901365</v>
      </c>
    </row>
    <row r="2456" spans="1:11" x14ac:dyDescent="0.35">
      <c r="A2456" t="s">
        <v>297</v>
      </c>
      <c r="B2456" t="s">
        <v>2126</v>
      </c>
      <c r="C2456" t="s">
        <v>1850</v>
      </c>
      <c r="E2456" s="4">
        <v>1600000</v>
      </c>
      <c r="I2456" s="4">
        <v>1600000</v>
      </c>
      <c r="J2456">
        <v>1600000</v>
      </c>
      <c r="K2456" s="4">
        <v>0</v>
      </c>
    </row>
    <row r="2457" spans="1:11" x14ac:dyDescent="0.35">
      <c r="A2457" t="s">
        <v>297</v>
      </c>
      <c r="B2457" t="s">
        <v>2127</v>
      </c>
      <c r="E2457" s="4">
        <v>1600000</v>
      </c>
      <c r="I2457" s="4">
        <v>1600000</v>
      </c>
      <c r="J2457">
        <v>1600000</v>
      </c>
      <c r="K2457" s="4">
        <v>0</v>
      </c>
    </row>
    <row r="2458" spans="1:11" x14ac:dyDescent="0.35">
      <c r="A2458" t="s">
        <v>297</v>
      </c>
      <c r="B2458" t="s">
        <v>2128</v>
      </c>
      <c r="C2458" t="s">
        <v>1851</v>
      </c>
      <c r="D2458" s="4">
        <v>1481</v>
      </c>
      <c r="G2458" s="4">
        <v>450048</v>
      </c>
      <c r="I2458" s="4">
        <v>451529</v>
      </c>
      <c r="J2458" s="4">
        <v>1481</v>
      </c>
      <c r="K2458" s="4">
        <v>1481</v>
      </c>
    </row>
    <row r="2459" spans="1:11" x14ac:dyDescent="0.35">
      <c r="A2459" t="s">
        <v>297</v>
      </c>
      <c r="B2459" t="s">
        <v>2129</v>
      </c>
      <c r="C2459" t="s">
        <v>1852</v>
      </c>
      <c r="D2459" s="4">
        <v>2323</v>
      </c>
      <c r="E2459" s="4">
        <v>0</v>
      </c>
      <c r="F2459" s="4">
        <v>1921</v>
      </c>
      <c r="G2459" s="4">
        <v>30734</v>
      </c>
      <c r="I2459" s="4">
        <v>34979</v>
      </c>
      <c r="J2459" s="4">
        <v>2323</v>
      </c>
      <c r="K2459" s="4">
        <v>2323</v>
      </c>
    </row>
    <row r="2460" spans="1:11" x14ac:dyDescent="0.35">
      <c r="A2460" t="s">
        <v>297</v>
      </c>
      <c r="B2460" t="s">
        <v>2130</v>
      </c>
      <c r="C2460" t="s">
        <v>1853</v>
      </c>
      <c r="D2460" s="4">
        <v>2730</v>
      </c>
      <c r="F2460" s="4">
        <v>1539</v>
      </c>
      <c r="G2460" s="4">
        <v>23856</v>
      </c>
      <c r="I2460" s="4">
        <v>28125</v>
      </c>
      <c r="J2460" s="4">
        <v>2730</v>
      </c>
      <c r="K2460" s="4">
        <v>2730</v>
      </c>
    </row>
    <row r="2461" spans="1:11" x14ac:dyDescent="0.35">
      <c r="A2461" t="s">
        <v>297</v>
      </c>
      <c r="B2461" t="s">
        <v>2172</v>
      </c>
      <c r="C2461" t="s">
        <v>1893</v>
      </c>
      <c r="F2461" s="4">
        <v>3247</v>
      </c>
      <c r="I2461" s="4">
        <v>3247</v>
      </c>
      <c r="J2461">
        <v>0</v>
      </c>
      <c r="K2461" s="4">
        <v>0</v>
      </c>
    </row>
    <row r="2462" spans="1:11" x14ac:dyDescent="0.35">
      <c r="A2462" t="s">
        <v>297</v>
      </c>
      <c r="B2462" t="s">
        <v>2131</v>
      </c>
      <c r="C2462" t="s">
        <v>1854</v>
      </c>
      <c r="D2462" s="4">
        <v>100873</v>
      </c>
      <c r="H2462" s="4">
        <v>60524</v>
      </c>
      <c r="I2462" s="4">
        <v>161397</v>
      </c>
      <c r="J2462" s="4">
        <v>100873</v>
      </c>
      <c r="K2462" s="4">
        <v>100873</v>
      </c>
    </row>
    <row r="2463" spans="1:11" x14ac:dyDescent="0.35">
      <c r="A2463" t="s">
        <v>297</v>
      </c>
      <c r="B2463" t="s">
        <v>2132</v>
      </c>
      <c r="C2463" t="s">
        <v>1855</v>
      </c>
      <c r="D2463" s="4">
        <v>1929</v>
      </c>
      <c r="E2463" s="4">
        <v>0</v>
      </c>
      <c r="F2463" s="4">
        <v>3265</v>
      </c>
      <c r="G2463" s="4">
        <v>83673</v>
      </c>
      <c r="H2463" s="4">
        <v>324206</v>
      </c>
      <c r="I2463" s="4">
        <v>413073</v>
      </c>
      <c r="J2463" s="4">
        <v>1929</v>
      </c>
      <c r="K2463" s="4">
        <v>1929</v>
      </c>
    </row>
    <row r="2464" spans="1:11" x14ac:dyDescent="0.35">
      <c r="A2464" t="s">
        <v>297</v>
      </c>
      <c r="B2464" t="s">
        <v>2133</v>
      </c>
      <c r="C2464" t="s">
        <v>1856</v>
      </c>
      <c r="I2464" s="4">
        <v>0</v>
      </c>
      <c r="J2464">
        <v>0</v>
      </c>
      <c r="K2464" s="4">
        <v>0</v>
      </c>
    </row>
    <row r="2465" spans="1:11" x14ac:dyDescent="0.35">
      <c r="A2465" t="s">
        <v>297</v>
      </c>
      <c r="B2465" t="s">
        <v>2134</v>
      </c>
      <c r="C2465" t="s">
        <v>1857</v>
      </c>
      <c r="D2465" s="4">
        <v>8148</v>
      </c>
      <c r="I2465" s="4">
        <v>8148</v>
      </c>
      <c r="J2465" s="4">
        <v>8148</v>
      </c>
      <c r="K2465" s="4">
        <v>8148</v>
      </c>
    </row>
    <row r="2466" spans="1:11" x14ac:dyDescent="0.35">
      <c r="A2466" t="s">
        <v>297</v>
      </c>
      <c r="B2466" t="s">
        <v>2189</v>
      </c>
      <c r="C2466" t="s">
        <v>1910</v>
      </c>
      <c r="D2466" s="4">
        <v>1644</v>
      </c>
      <c r="I2466" s="4">
        <v>1644</v>
      </c>
      <c r="J2466" s="4">
        <v>1644</v>
      </c>
      <c r="K2466" s="4">
        <v>1644</v>
      </c>
    </row>
    <row r="2467" spans="1:11" x14ac:dyDescent="0.35">
      <c r="A2467" t="s">
        <v>297</v>
      </c>
      <c r="B2467" t="s">
        <v>2135</v>
      </c>
      <c r="C2467" t="s">
        <v>1858</v>
      </c>
      <c r="F2467" s="4">
        <v>4022</v>
      </c>
      <c r="H2467" s="4">
        <v>15586</v>
      </c>
      <c r="I2467" s="4">
        <v>19608</v>
      </c>
      <c r="J2467">
        <v>0</v>
      </c>
      <c r="K2467" s="4">
        <v>0</v>
      </c>
    </row>
    <row r="2468" spans="1:11" x14ac:dyDescent="0.35">
      <c r="A2468" t="s">
        <v>297</v>
      </c>
      <c r="B2468" t="s">
        <v>2136</v>
      </c>
      <c r="C2468" t="s">
        <v>1859</v>
      </c>
      <c r="D2468" s="4">
        <v>190739</v>
      </c>
      <c r="E2468" s="4">
        <v>105421</v>
      </c>
      <c r="G2468" s="4">
        <v>105427</v>
      </c>
      <c r="H2468" s="4">
        <v>408052</v>
      </c>
      <c r="I2468" s="4">
        <v>809639</v>
      </c>
      <c r="J2468" s="4">
        <v>296160</v>
      </c>
      <c r="K2468" s="4">
        <v>190739</v>
      </c>
    </row>
    <row r="2469" spans="1:11" x14ac:dyDescent="0.35">
      <c r="A2469" t="s">
        <v>297</v>
      </c>
      <c r="B2469" t="s">
        <v>2137</v>
      </c>
      <c r="C2469" t="s">
        <v>1860</v>
      </c>
      <c r="D2469" s="4">
        <v>434812</v>
      </c>
      <c r="H2469" s="4">
        <v>108703</v>
      </c>
      <c r="I2469" s="4">
        <v>543515</v>
      </c>
      <c r="J2469" s="4">
        <v>434812</v>
      </c>
      <c r="K2469" s="4">
        <v>434812</v>
      </c>
    </row>
    <row r="2470" spans="1:11" x14ac:dyDescent="0.35">
      <c r="A2470" t="s">
        <v>297</v>
      </c>
      <c r="B2470" t="s">
        <v>2138</v>
      </c>
      <c r="C2470" t="s">
        <v>1861</v>
      </c>
      <c r="G2470" s="4">
        <v>68555</v>
      </c>
      <c r="I2470" s="4">
        <v>68555</v>
      </c>
      <c r="J2470">
        <v>0</v>
      </c>
      <c r="K2470" s="4">
        <v>0</v>
      </c>
    </row>
    <row r="2471" spans="1:11" x14ac:dyDescent="0.35">
      <c r="A2471" t="s">
        <v>297</v>
      </c>
      <c r="B2471" t="s">
        <v>2139</v>
      </c>
      <c r="C2471" t="s">
        <v>1862</v>
      </c>
      <c r="D2471" s="4">
        <v>341857</v>
      </c>
      <c r="E2471" s="4">
        <v>0</v>
      </c>
      <c r="H2471" s="4">
        <v>85464</v>
      </c>
      <c r="I2471" s="4">
        <v>427321</v>
      </c>
      <c r="J2471" s="4">
        <v>341857</v>
      </c>
      <c r="K2471" s="4">
        <v>341857</v>
      </c>
    </row>
    <row r="2472" spans="1:11" x14ac:dyDescent="0.35">
      <c r="A2472" t="s">
        <v>297</v>
      </c>
      <c r="B2472" t="s">
        <v>2140</v>
      </c>
      <c r="C2472" t="s">
        <v>1863</v>
      </c>
      <c r="G2472" s="4">
        <v>7780</v>
      </c>
      <c r="H2472" s="4">
        <v>7780</v>
      </c>
      <c r="I2472" s="4">
        <v>15560</v>
      </c>
      <c r="J2472">
        <v>0</v>
      </c>
      <c r="K2472" s="4">
        <v>0</v>
      </c>
    </row>
    <row r="2473" spans="1:11" x14ac:dyDescent="0.35">
      <c r="A2473" t="s">
        <v>297</v>
      </c>
      <c r="B2473" t="s">
        <v>2141</v>
      </c>
      <c r="D2473" s="4">
        <v>1086538</v>
      </c>
      <c r="E2473" s="4">
        <v>105421</v>
      </c>
      <c r="F2473" s="4">
        <v>13993</v>
      </c>
      <c r="G2473" s="4">
        <v>770072</v>
      </c>
      <c r="H2473" s="4">
        <v>1010315</v>
      </c>
      <c r="I2473" s="4">
        <v>2986339</v>
      </c>
      <c r="J2473" s="4">
        <v>1191959</v>
      </c>
      <c r="K2473" s="4">
        <v>1086538</v>
      </c>
    </row>
    <row r="2474" spans="1:11" x14ac:dyDescent="0.35">
      <c r="A2474" t="s">
        <v>297</v>
      </c>
      <c r="B2474" t="s">
        <v>2142</v>
      </c>
      <c r="C2474" t="s">
        <v>1864</v>
      </c>
      <c r="H2474" s="4">
        <v>11158</v>
      </c>
      <c r="I2474" s="4">
        <v>11158</v>
      </c>
      <c r="J2474">
        <v>0</v>
      </c>
      <c r="K2474" s="4">
        <v>0</v>
      </c>
    </row>
    <row r="2475" spans="1:11" x14ac:dyDescent="0.35">
      <c r="A2475" t="s">
        <v>297</v>
      </c>
      <c r="B2475" t="s">
        <v>2143</v>
      </c>
      <c r="C2475" t="s">
        <v>1865</v>
      </c>
      <c r="D2475" s="4">
        <v>5444</v>
      </c>
      <c r="E2475" s="4">
        <v>0</v>
      </c>
      <c r="H2475" s="4">
        <v>240643</v>
      </c>
      <c r="I2475" s="4">
        <v>246087</v>
      </c>
      <c r="J2475" s="4">
        <v>5444</v>
      </c>
      <c r="K2475" s="4">
        <v>5444</v>
      </c>
    </row>
    <row r="2476" spans="1:11" x14ac:dyDescent="0.35">
      <c r="A2476" t="s">
        <v>297</v>
      </c>
      <c r="B2476" t="s">
        <v>2144</v>
      </c>
      <c r="C2476" t="s">
        <v>1866</v>
      </c>
      <c r="I2476" s="4">
        <v>0</v>
      </c>
      <c r="J2476">
        <v>0</v>
      </c>
      <c r="K2476" s="4">
        <v>0</v>
      </c>
    </row>
    <row r="2477" spans="1:11" x14ac:dyDescent="0.35">
      <c r="A2477" t="s">
        <v>297</v>
      </c>
      <c r="B2477" t="s">
        <v>2145</v>
      </c>
      <c r="C2477" t="s">
        <v>1867</v>
      </c>
      <c r="D2477" s="4">
        <v>908393</v>
      </c>
      <c r="E2477" s="4">
        <v>69531</v>
      </c>
      <c r="F2477" s="4">
        <v>9000</v>
      </c>
      <c r="H2477" s="4">
        <v>1278268</v>
      </c>
      <c r="I2477" s="4">
        <v>2265192</v>
      </c>
      <c r="J2477" s="4">
        <v>977924</v>
      </c>
      <c r="K2477" s="4">
        <v>908393</v>
      </c>
    </row>
    <row r="2478" spans="1:11" x14ac:dyDescent="0.35">
      <c r="A2478" t="s">
        <v>297</v>
      </c>
      <c r="B2478" t="s">
        <v>2146</v>
      </c>
      <c r="C2478" t="s">
        <v>1868</v>
      </c>
      <c r="D2478" s="4">
        <v>5259</v>
      </c>
      <c r="H2478" s="4">
        <v>1193920</v>
      </c>
      <c r="I2478" s="4">
        <v>1199180</v>
      </c>
      <c r="J2478" s="4">
        <v>5259</v>
      </c>
      <c r="K2478" s="4">
        <v>5259</v>
      </c>
    </row>
    <row r="2479" spans="1:11" x14ac:dyDescent="0.35">
      <c r="A2479" t="s">
        <v>297</v>
      </c>
      <c r="B2479" t="s">
        <v>2173</v>
      </c>
      <c r="C2479" t="s">
        <v>1894</v>
      </c>
      <c r="D2479" s="4">
        <v>655</v>
      </c>
      <c r="I2479" s="4">
        <v>655</v>
      </c>
      <c r="J2479" s="4">
        <v>655</v>
      </c>
      <c r="K2479" s="4">
        <v>655</v>
      </c>
    </row>
    <row r="2480" spans="1:11" x14ac:dyDescent="0.35">
      <c r="A2480" t="s">
        <v>297</v>
      </c>
      <c r="B2480" t="s">
        <v>2147</v>
      </c>
      <c r="C2480" t="s">
        <v>1869</v>
      </c>
      <c r="H2480" s="4">
        <v>504000</v>
      </c>
      <c r="I2480" s="4">
        <v>504000</v>
      </c>
      <c r="J2480">
        <v>0</v>
      </c>
      <c r="K2480" s="4">
        <v>0</v>
      </c>
    </row>
    <row r="2481" spans="1:11" x14ac:dyDescent="0.35">
      <c r="A2481" t="s">
        <v>297</v>
      </c>
      <c r="B2481" t="s">
        <v>2148</v>
      </c>
      <c r="C2481" t="s">
        <v>1870</v>
      </c>
      <c r="D2481" s="4">
        <v>2476</v>
      </c>
      <c r="E2481" s="4">
        <v>48774</v>
      </c>
      <c r="H2481" s="4">
        <v>1121429</v>
      </c>
      <c r="I2481" s="4">
        <v>1172680</v>
      </c>
      <c r="J2481" s="4">
        <v>51250</v>
      </c>
      <c r="K2481" s="4">
        <v>2476</v>
      </c>
    </row>
    <row r="2482" spans="1:11" x14ac:dyDescent="0.35">
      <c r="A2482" t="s">
        <v>297</v>
      </c>
      <c r="B2482" t="s">
        <v>2149</v>
      </c>
      <c r="C2482" t="s">
        <v>1871</v>
      </c>
      <c r="D2482" s="4">
        <v>5055260</v>
      </c>
      <c r="E2482" s="4">
        <v>11949</v>
      </c>
      <c r="F2482" s="4">
        <v>73845</v>
      </c>
      <c r="H2482" s="4">
        <v>11949</v>
      </c>
      <c r="I2482" s="4">
        <v>5153005</v>
      </c>
      <c r="J2482" s="4">
        <v>5067209</v>
      </c>
      <c r="K2482" s="4">
        <v>5055260</v>
      </c>
    </row>
    <row r="2483" spans="1:11" x14ac:dyDescent="0.35">
      <c r="A2483" t="s">
        <v>297</v>
      </c>
      <c r="B2483" t="s">
        <v>2150</v>
      </c>
      <c r="C2483" t="s">
        <v>1872</v>
      </c>
      <c r="E2483" s="4">
        <v>49000</v>
      </c>
      <c r="I2483" s="4">
        <v>49000</v>
      </c>
      <c r="J2483">
        <v>49000</v>
      </c>
      <c r="K2483" s="4">
        <v>0</v>
      </c>
    </row>
    <row r="2484" spans="1:11" x14ac:dyDescent="0.35">
      <c r="A2484" t="s">
        <v>297</v>
      </c>
      <c r="B2484" t="s">
        <v>2151</v>
      </c>
      <c r="C2484" t="s">
        <v>1873</v>
      </c>
      <c r="E2484" s="4">
        <v>0</v>
      </c>
      <c r="I2484" s="4">
        <v>0</v>
      </c>
      <c r="J2484">
        <v>0</v>
      </c>
      <c r="K2484" s="4">
        <v>0</v>
      </c>
    </row>
    <row r="2485" spans="1:11" x14ac:dyDescent="0.35">
      <c r="A2485" t="s">
        <v>297</v>
      </c>
      <c r="B2485" t="s">
        <v>2153</v>
      </c>
      <c r="C2485" t="s">
        <v>1875</v>
      </c>
      <c r="D2485" s="4">
        <v>4830</v>
      </c>
      <c r="H2485" s="4">
        <v>253408</v>
      </c>
      <c r="I2485" s="4">
        <v>258238</v>
      </c>
      <c r="J2485" s="4">
        <v>4830</v>
      </c>
      <c r="K2485" s="4">
        <v>4830</v>
      </c>
    </row>
    <row r="2486" spans="1:11" x14ac:dyDescent="0.35">
      <c r="A2486" t="s">
        <v>297</v>
      </c>
      <c r="B2486" t="s">
        <v>2154</v>
      </c>
      <c r="C2486" t="s">
        <v>1876</v>
      </c>
      <c r="H2486" s="4">
        <v>84000</v>
      </c>
      <c r="I2486" s="4">
        <v>84000</v>
      </c>
      <c r="J2486">
        <v>0</v>
      </c>
      <c r="K2486" s="4">
        <v>0</v>
      </c>
    </row>
    <row r="2487" spans="1:11" x14ac:dyDescent="0.35">
      <c r="A2487" t="s">
        <v>297</v>
      </c>
      <c r="B2487" t="s">
        <v>2155</v>
      </c>
      <c r="C2487" t="s">
        <v>1877</v>
      </c>
      <c r="D2487" s="4">
        <v>13006</v>
      </c>
      <c r="I2487" s="4">
        <v>13006</v>
      </c>
      <c r="J2487" s="4">
        <v>13006</v>
      </c>
      <c r="K2487" s="4">
        <v>13006</v>
      </c>
    </row>
    <row r="2488" spans="1:11" x14ac:dyDescent="0.35">
      <c r="A2488" t="s">
        <v>297</v>
      </c>
      <c r="B2488" t="s">
        <v>2156</v>
      </c>
      <c r="D2488" s="4">
        <v>5995324</v>
      </c>
      <c r="E2488" s="4">
        <v>179254</v>
      </c>
      <c r="F2488" s="4">
        <v>82845</v>
      </c>
      <c r="H2488" s="4">
        <v>4698776</v>
      </c>
      <c r="I2488" s="4">
        <v>10956200</v>
      </c>
      <c r="J2488" s="4">
        <v>6174578</v>
      </c>
      <c r="K2488" s="4">
        <v>5995324</v>
      </c>
    </row>
    <row r="2489" spans="1:11" x14ac:dyDescent="0.35">
      <c r="A2489" t="s">
        <v>297</v>
      </c>
      <c r="B2489" t="s">
        <v>2191</v>
      </c>
      <c r="C2489" t="s">
        <v>1912</v>
      </c>
      <c r="D2489" s="4">
        <v>589</v>
      </c>
      <c r="I2489" s="4">
        <v>589</v>
      </c>
      <c r="J2489" s="4">
        <v>589</v>
      </c>
      <c r="K2489" s="4">
        <v>589</v>
      </c>
    </row>
    <row r="2490" spans="1:11" x14ac:dyDescent="0.35">
      <c r="A2490" t="s">
        <v>297</v>
      </c>
      <c r="B2490" t="s">
        <v>2157</v>
      </c>
      <c r="C2490" t="s">
        <v>1879</v>
      </c>
      <c r="D2490" s="4">
        <v>366698</v>
      </c>
      <c r="I2490" s="4">
        <v>366698</v>
      </c>
      <c r="J2490" s="4">
        <v>366698</v>
      </c>
      <c r="K2490" s="4">
        <v>366698</v>
      </c>
    </row>
    <row r="2491" spans="1:11" x14ac:dyDescent="0.35">
      <c r="A2491" t="s">
        <v>297</v>
      </c>
      <c r="B2491" t="s">
        <v>2176</v>
      </c>
      <c r="C2491" t="s">
        <v>1897</v>
      </c>
      <c r="D2491" s="4">
        <v>5165</v>
      </c>
      <c r="I2491" s="4">
        <v>5165</v>
      </c>
      <c r="J2491" s="4">
        <v>5165</v>
      </c>
      <c r="K2491" s="4">
        <v>5165</v>
      </c>
    </row>
    <row r="2492" spans="1:11" x14ac:dyDescent="0.35">
      <c r="A2492" t="s">
        <v>297</v>
      </c>
      <c r="B2492" t="s">
        <v>2158</v>
      </c>
      <c r="C2492" t="s">
        <v>1880</v>
      </c>
      <c r="D2492" s="4">
        <v>517101</v>
      </c>
      <c r="I2492" s="4">
        <v>517101</v>
      </c>
      <c r="J2492" s="4">
        <v>517101</v>
      </c>
      <c r="K2492" s="4">
        <v>517101</v>
      </c>
    </row>
    <row r="2493" spans="1:11" x14ac:dyDescent="0.35">
      <c r="A2493" t="s">
        <v>297</v>
      </c>
      <c r="B2493" t="s">
        <v>2159</v>
      </c>
      <c r="C2493" t="s">
        <v>1881</v>
      </c>
      <c r="D2493" s="4">
        <v>692327</v>
      </c>
      <c r="I2493" s="4">
        <v>692327</v>
      </c>
      <c r="J2493" s="4">
        <v>692327</v>
      </c>
      <c r="K2493" s="4">
        <v>692327</v>
      </c>
    </row>
    <row r="2494" spans="1:11" x14ac:dyDescent="0.35">
      <c r="A2494" t="s">
        <v>297</v>
      </c>
      <c r="B2494" t="s">
        <v>2179</v>
      </c>
      <c r="C2494" t="s">
        <v>1900</v>
      </c>
      <c r="D2494" s="4">
        <v>994</v>
      </c>
      <c r="I2494" s="4">
        <v>994</v>
      </c>
      <c r="J2494" s="4">
        <v>994</v>
      </c>
      <c r="K2494" s="4">
        <v>994</v>
      </c>
    </row>
    <row r="2495" spans="1:11" x14ac:dyDescent="0.35">
      <c r="A2495" t="s">
        <v>297</v>
      </c>
      <c r="B2495" t="s">
        <v>2171</v>
      </c>
      <c r="C2495" t="s">
        <v>1892</v>
      </c>
      <c r="D2495" s="4">
        <v>1541</v>
      </c>
      <c r="I2495" s="4">
        <v>1541</v>
      </c>
      <c r="J2495" s="4">
        <v>1541</v>
      </c>
      <c r="K2495" s="4">
        <v>1541</v>
      </c>
    </row>
    <row r="2496" spans="1:11" x14ac:dyDescent="0.35">
      <c r="A2496" t="s">
        <v>297</v>
      </c>
      <c r="B2496" t="s">
        <v>2162</v>
      </c>
      <c r="C2496" t="s">
        <v>1884</v>
      </c>
      <c r="D2496" s="4">
        <v>6998</v>
      </c>
      <c r="I2496" s="4">
        <v>6998</v>
      </c>
      <c r="J2496" s="4">
        <v>6998</v>
      </c>
      <c r="K2496" s="4">
        <v>6998</v>
      </c>
    </row>
    <row r="2497" spans="1:11" x14ac:dyDescent="0.35">
      <c r="A2497" t="s">
        <v>297</v>
      </c>
      <c r="B2497" t="s">
        <v>2163</v>
      </c>
      <c r="D2497" s="4">
        <v>1591414</v>
      </c>
      <c r="I2497" s="4">
        <v>1591414</v>
      </c>
      <c r="J2497" s="4">
        <v>1591414</v>
      </c>
      <c r="K2497" s="4">
        <v>1591414</v>
      </c>
    </row>
    <row r="2498" spans="1:11" x14ac:dyDescent="0.35">
      <c r="A2498" t="s">
        <v>297</v>
      </c>
      <c r="B2498" t="s">
        <v>2164</v>
      </c>
      <c r="C2498" t="s">
        <v>1886</v>
      </c>
      <c r="D2498" s="4">
        <v>47132</v>
      </c>
      <c r="I2498" s="4">
        <v>47132</v>
      </c>
      <c r="J2498" s="4">
        <v>47132</v>
      </c>
      <c r="K2498" s="4">
        <v>47132</v>
      </c>
    </row>
    <row r="2499" spans="1:11" x14ac:dyDescent="0.35">
      <c r="A2499" t="s">
        <v>297</v>
      </c>
      <c r="B2499" t="s">
        <v>2165</v>
      </c>
      <c r="D2499" s="4">
        <v>47132</v>
      </c>
      <c r="I2499" s="4">
        <v>47132</v>
      </c>
      <c r="J2499" s="4">
        <v>47132</v>
      </c>
      <c r="K2499" s="4">
        <v>47132</v>
      </c>
    </row>
    <row r="2500" spans="1:11" x14ac:dyDescent="0.35">
      <c r="A2500" t="s">
        <v>297</v>
      </c>
      <c r="B2500" t="s">
        <v>2166</v>
      </c>
      <c r="C2500" t="s">
        <v>1888</v>
      </c>
      <c r="H2500" s="4">
        <v>96000</v>
      </c>
      <c r="I2500" s="4">
        <v>96000</v>
      </c>
      <c r="J2500">
        <v>0</v>
      </c>
      <c r="K2500" s="4">
        <v>0</v>
      </c>
    </row>
    <row r="2501" spans="1:11" x14ac:dyDescent="0.35">
      <c r="A2501" t="s">
        <v>297</v>
      </c>
      <c r="B2501" t="s">
        <v>2167</v>
      </c>
      <c r="C2501" t="s">
        <v>1889</v>
      </c>
      <c r="H2501" s="4">
        <v>210000</v>
      </c>
      <c r="I2501" s="4">
        <v>210000</v>
      </c>
      <c r="J2501">
        <v>0</v>
      </c>
      <c r="K2501" s="4">
        <v>0</v>
      </c>
    </row>
    <row r="2502" spans="1:11" x14ac:dyDescent="0.35">
      <c r="A2502" t="s">
        <v>297</v>
      </c>
      <c r="B2502" t="s">
        <v>2168</v>
      </c>
      <c r="C2502" t="s">
        <v>1890</v>
      </c>
      <c r="H2502" s="4">
        <v>112500</v>
      </c>
      <c r="I2502" s="4">
        <v>112500</v>
      </c>
      <c r="J2502">
        <v>0</v>
      </c>
      <c r="K2502" s="4">
        <v>0</v>
      </c>
    </row>
    <row r="2503" spans="1:11" x14ac:dyDescent="0.35">
      <c r="A2503" t="s">
        <v>297</v>
      </c>
      <c r="B2503" t="s">
        <v>2169</v>
      </c>
      <c r="H2503" s="4">
        <v>418500</v>
      </c>
      <c r="I2503" s="4">
        <v>418500</v>
      </c>
      <c r="J2503">
        <v>0</v>
      </c>
      <c r="K2503" s="4">
        <v>0</v>
      </c>
    </row>
    <row r="2504" spans="1:11" x14ac:dyDescent="0.35">
      <c r="A2504" t="s">
        <v>297</v>
      </c>
      <c r="B2504" t="s">
        <v>2170</v>
      </c>
      <c r="D2504" s="4">
        <v>25019660</v>
      </c>
      <c r="E2504" s="4">
        <v>6115032</v>
      </c>
      <c r="F2504" s="4">
        <v>9232816</v>
      </c>
      <c r="G2504" s="4">
        <v>1254298</v>
      </c>
      <c r="H2504" s="4">
        <v>7353206</v>
      </c>
      <c r="I2504" s="4">
        <v>48975012</v>
      </c>
      <c r="J2504" s="4">
        <f>SUM(D2504,E2504)</f>
        <v>31134692</v>
      </c>
      <c r="K2504" s="4">
        <v>25019660</v>
      </c>
    </row>
    <row r="2505" spans="1:11" x14ac:dyDescent="0.35">
      <c r="A2505" t="s">
        <v>303</v>
      </c>
      <c r="B2505" t="s">
        <v>2118</v>
      </c>
      <c r="C2505" t="s">
        <v>1843</v>
      </c>
      <c r="D2505" s="4">
        <v>27643781</v>
      </c>
      <c r="F2505" s="4">
        <v>15162000</v>
      </c>
      <c r="I2505" s="4">
        <v>42805781</v>
      </c>
      <c r="J2505" s="4">
        <v>27643781</v>
      </c>
      <c r="K2505" s="4">
        <v>27643781</v>
      </c>
    </row>
    <row r="2506" spans="1:11" x14ac:dyDescent="0.35">
      <c r="A2506" t="s">
        <v>303</v>
      </c>
      <c r="B2506" t="s">
        <v>2119</v>
      </c>
      <c r="C2506" t="s">
        <v>1844</v>
      </c>
      <c r="D2506" s="4">
        <v>2119312</v>
      </c>
      <c r="H2506" s="4">
        <v>2460033</v>
      </c>
      <c r="I2506" s="4">
        <v>4579344</v>
      </c>
      <c r="J2506" s="4">
        <v>2119312</v>
      </c>
      <c r="K2506" s="4">
        <v>2119312</v>
      </c>
    </row>
    <row r="2507" spans="1:11" x14ac:dyDescent="0.35">
      <c r="A2507" t="s">
        <v>303</v>
      </c>
      <c r="B2507" t="s">
        <v>2120</v>
      </c>
      <c r="C2507" t="s">
        <v>1845</v>
      </c>
      <c r="D2507" s="4">
        <v>3562897</v>
      </c>
      <c r="I2507" s="4">
        <v>3562897</v>
      </c>
      <c r="J2507" s="4">
        <v>3562897</v>
      </c>
      <c r="K2507" s="4">
        <v>3562897</v>
      </c>
    </row>
    <row r="2508" spans="1:11" x14ac:dyDescent="0.35">
      <c r="A2508" t="s">
        <v>303</v>
      </c>
      <c r="B2508" t="s">
        <v>2121</v>
      </c>
      <c r="D2508" s="4">
        <v>33325989</v>
      </c>
      <c r="F2508" s="4">
        <v>15162000</v>
      </c>
      <c r="H2508" s="4">
        <v>2460033</v>
      </c>
      <c r="I2508" s="4">
        <v>50948022</v>
      </c>
      <c r="J2508" s="4">
        <v>33325989</v>
      </c>
      <c r="K2508" s="4">
        <v>33325989</v>
      </c>
    </row>
    <row r="2509" spans="1:11" x14ac:dyDescent="0.35">
      <c r="A2509" t="s">
        <v>303</v>
      </c>
      <c r="B2509" t="s">
        <v>2122</v>
      </c>
      <c r="C2509" t="s">
        <v>1846</v>
      </c>
      <c r="D2509" s="4">
        <v>13377085</v>
      </c>
      <c r="E2509" s="4">
        <v>165022</v>
      </c>
      <c r="H2509" s="4">
        <v>6441117</v>
      </c>
      <c r="I2509" s="4">
        <v>19983225</v>
      </c>
      <c r="J2509" s="4">
        <v>13542107</v>
      </c>
      <c r="K2509" s="4">
        <v>13377085</v>
      </c>
    </row>
    <row r="2510" spans="1:11" x14ac:dyDescent="0.35">
      <c r="A2510" t="s">
        <v>303</v>
      </c>
      <c r="B2510" t="s">
        <v>2123</v>
      </c>
      <c r="C2510" t="s">
        <v>1847</v>
      </c>
      <c r="D2510" s="4">
        <v>13440208</v>
      </c>
      <c r="F2510" s="4">
        <v>1418919</v>
      </c>
      <c r="I2510" s="4">
        <v>14859127</v>
      </c>
      <c r="J2510" s="4">
        <v>13440208</v>
      </c>
      <c r="K2510" s="4">
        <v>13440208</v>
      </c>
    </row>
    <row r="2511" spans="1:11" x14ac:dyDescent="0.35">
      <c r="A2511" t="s">
        <v>303</v>
      </c>
      <c r="B2511" t="s">
        <v>2124</v>
      </c>
      <c r="C2511" t="s">
        <v>1848</v>
      </c>
      <c r="D2511" s="4">
        <v>5418</v>
      </c>
      <c r="E2511" s="4">
        <v>23937</v>
      </c>
      <c r="I2511" s="4">
        <v>29355</v>
      </c>
      <c r="J2511" s="4">
        <v>29355</v>
      </c>
      <c r="K2511" s="4">
        <v>5418</v>
      </c>
    </row>
    <row r="2512" spans="1:11" x14ac:dyDescent="0.35">
      <c r="A2512" t="s">
        <v>303</v>
      </c>
      <c r="B2512" t="s">
        <v>2125</v>
      </c>
      <c r="D2512" s="4">
        <v>26822711</v>
      </c>
      <c r="E2512" s="4">
        <v>188960</v>
      </c>
      <c r="F2512" s="4">
        <v>1418919</v>
      </c>
      <c r="H2512" s="4">
        <v>6441117</v>
      </c>
      <c r="I2512" s="4">
        <v>34871707</v>
      </c>
      <c r="J2512" s="4">
        <v>27011671</v>
      </c>
      <c r="K2512" s="4">
        <v>26822711</v>
      </c>
    </row>
    <row r="2513" spans="1:11" x14ac:dyDescent="0.35">
      <c r="A2513" t="s">
        <v>303</v>
      </c>
      <c r="B2513" t="s">
        <v>2175</v>
      </c>
      <c r="C2513" t="s">
        <v>1896</v>
      </c>
      <c r="H2513" s="4">
        <v>130990</v>
      </c>
      <c r="I2513" s="4">
        <v>130990</v>
      </c>
      <c r="J2513">
        <v>0</v>
      </c>
      <c r="K2513" s="4">
        <v>0</v>
      </c>
    </row>
    <row r="2514" spans="1:11" x14ac:dyDescent="0.35">
      <c r="A2514" t="s">
        <v>303</v>
      </c>
      <c r="B2514" t="s">
        <v>2126</v>
      </c>
      <c r="C2514" t="s">
        <v>1850</v>
      </c>
      <c r="H2514" s="4">
        <v>6400000</v>
      </c>
      <c r="I2514" s="4">
        <v>6400000</v>
      </c>
      <c r="J2514">
        <v>0</v>
      </c>
      <c r="K2514" s="4">
        <v>0</v>
      </c>
    </row>
    <row r="2515" spans="1:11" x14ac:dyDescent="0.35">
      <c r="A2515" t="s">
        <v>303</v>
      </c>
      <c r="B2515" t="s">
        <v>2127</v>
      </c>
      <c r="H2515" s="4">
        <v>6530990</v>
      </c>
      <c r="I2515" s="4">
        <v>6530990</v>
      </c>
      <c r="J2515">
        <v>0</v>
      </c>
      <c r="K2515" s="4">
        <v>0</v>
      </c>
    </row>
    <row r="2516" spans="1:11" x14ac:dyDescent="0.35">
      <c r="A2516" t="s">
        <v>303</v>
      </c>
      <c r="B2516" t="s">
        <v>2201</v>
      </c>
      <c r="C2516" t="s">
        <v>1934</v>
      </c>
      <c r="E2516" s="4">
        <v>3849</v>
      </c>
      <c r="I2516" s="4">
        <v>3849</v>
      </c>
      <c r="J2516">
        <v>3849</v>
      </c>
      <c r="K2516" s="4">
        <v>0</v>
      </c>
    </row>
    <row r="2517" spans="1:11" x14ac:dyDescent="0.35">
      <c r="A2517" t="s">
        <v>303</v>
      </c>
      <c r="B2517" t="s">
        <v>2128</v>
      </c>
      <c r="C2517" t="s">
        <v>1851</v>
      </c>
      <c r="D2517" s="4">
        <v>736383</v>
      </c>
      <c r="I2517" s="4">
        <v>736383</v>
      </c>
      <c r="J2517" s="4">
        <v>736383</v>
      </c>
      <c r="K2517" s="4">
        <v>736383</v>
      </c>
    </row>
    <row r="2518" spans="1:11" x14ac:dyDescent="0.35">
      <c r="A2518" t="s">
        <v>303</v>
      </c>
      <c r="B2518" t="s">
        <v>2195</v>
      </c>
      <c r="C2518" t="s">
        <v>1916</v>
      </c>
      <c r="H2518" s="4">
        <v>14264</v>
      </c>
      <c r="I2518" s="4">
        <v>14264</v>
      </c>
      <c r="J2518">
        <v>0</v>
      </c>
      <c r="K2518" s="4">
        <v>0</v>
      </c>
    </row>
    <row r="2519" spans="1:11" x14ac:dyDescent="0.35">
      <c r="A2519" t="s">
        <v>303</v>
      </c>
      <c r="B2519" t="s">
        <v>2129</v>
      </c>
      <c r="C2519" t="s">
        <v>1852</v>
      </c>
      <c r="E2519" s="4">
        <v>4089</v>
      </c>
      <c r="F2519" s="4">
        <v>14407</v>
      </c>
      <c r="I2519" s="4">
        <v>18496</v>
      </c>
      <c r="J2519">
        <v>4089</v>
      </c>
      <c r="K2519" s="4">
        <v>0</v>
      </c>
    </row>
    <row r="2520" spans="1:11" x14ac:dyDescent="0.35">
      <c r="A2520" t="s">
        <v>303</v>
      </c>
      <c r="B2520" t="s">
        <v>2130</v>
      </c>
      <c r="C2520" t="s">
        <v>1853</v>
      </c>
      <c r="D2520" s="4">
        <v>0</v>
      </c>
      <c r="E2520" s="4">
        <v>16730</v>
      </c>
      <c r="F2520" s="4">
        <v>16930</v>
      </c>
      <c r="I2520" s="4">
        <v>33660</v>
      </c>
      <c r="J2520" s="4">
        <v>16730</v>
      </c>
      <c r="K2520" s="4">
        <v>0</v>
      </c>
    </row>
    <row r="2521" spans="1:11" x14ac:dyDescent="0.35">
      <c r="A2521" t="s">
        <v>303</v>
      </c>
      <c r="B2521" t="s">
        <v>2131</v>
      </c>
      <c r="C2521" t="s">
        <v>1854</v>
      </c>
      <c r="D2521" s="4">
        <v>450568</v>
      </c>
      <c r="I2521" s="4">
        <v>450568</v>
      </c>
      <c r="J2521" s="4">
        <v>450568</v>
      </c>
      <c r="K2521" s="4">
        <v>450568</v>
      </c>
    </row>
    <row r="2522" spans="1:11" x14ac:dyDescent="0.35">
      <c r="A2522" t="s">
        <v>303</v>
      </c>
      <c r="B2522" t="s">
        <v>2197</v>
      </c>
      <c r="C2522" t="s">
        <v>1919</v>
      </c>
      <c r="F2522" s="4">
        <v>524482</v>
      </c>
      <c r="I2522" s="4">
        <v>524482</v>
      </c>
      <c r="J2522">
        <v>0</v>
      </c>
      <c r="K2522" s="4">
        <v>0</v>
      </c>
    </row>
    <row r="2523" spans="1:11" x14ac:dyDescent="0.35">
      <c r="A2523" t="s">
        <v>303</v>
      </c>
      <c r="B2523" t="s">
        <v>2132</v>
      </c>
      <c r="C2523" t="s">
        <v>1855</v>
      </c>
      <c r="D2523" s="4">
        <v>1867</v>
      </c>
      <c r="E2523" s="4">
        <v>15434</v>
      </c>
      <c r="G2523" s="4">
        <v>1061471</v>
      </c>
      <c r="H2523" s="4">
        <v>155492</v>
      </c>
      <c r="I2523" s="4">
        <v>1234264</v>
      </c>
      <c r="J2523" s="4">
        <v>17301</v>
      </c>
      <c r="K2523" s="4">
        <v>1867</v>
      </c>
    </row>
    <row r="2524" spans="1:11" x14ac:dyDescent="0.35">
      <c r="A2524" t="s">
        <v>303</v>
      </c>
      <c r="B2524" t="s">
        <v>2133</v>
      </c>
      <c r="C2524" t="s">
        <v>1856</v>
      </c>
      <c r="E2524" s="4">
        <v>0</v>
      </c>
      <c r="F2524" s="4">
        <v>10614</v>
      </c>
      <c r="G2524" s="4">
        <v>35203</v>
      </c>
      <c r="I2524" s="4">
        <v>45817</v>
      </c>
      <c r="J2524">
        <v>0</v>
      </c>
      <c r="K2524" s="4">
        <v>0</v>
      </c>
    </row>
    <row r="2525" spans="1:11" x14ac:dyDescent="0.35">
      <c r="A2525" t="s">
        <v>303</v>
      </c>
      <c r="B2525" t="s">
        <v>2134</v>
      </c>
      <c r="C2525" t="s">
        <v>1857</v>
      </c>
      <c r="D2525" s="4">
        <v>30553</v>
      </c>
      <c r="E2525" s="4">
        <v>2955</v>
      </c>
      <c r="I2525" s="4">
        <v>33508</v>
      </c>
      <c r="J2525" s="4">
        <v>33508</v>
      </c>
      <c r="K2525" s="4">
        <v>30553</v>
      </c>
    </row>
    <row r="2526" spans="1:11" x14ac:dyDescent="0.35">
      <c r="A2526" t="s">
        <v>303</v>
      </c>
      <c r="B2526" t="s">
        <v>2189</v>
      </c>
      <c r="C2526" t="s">
        <v>1910</v>
      </c>
      <c r="D2526" s="4">
        <v>5509</v>
      </c>
      <c r="I2526" s="4">
        <v>5509</v>
      </c>
      <c r="J2526" s="4">
        <v>5509</v>
      </c>
      <c r="K2526" s="4">
        <v>5509</v>
      </c>
    </row>
    <row r="2527" spans="1:11" x14ac:dyDescent="0.35">
      <c r="A2527" t="s">
        <v>303</v>
      </c>
      <c r="B2527" t="s">
        <v>2135</v>
      </c>
      <c r="C2527" t="s">
        <v>1858</v>
      </c>
      <c r="D2527" s="4">
        <v>56309</v>
      </c>
      <c r="H2527" s="4">
        <v>20110</v>
      </c>
      <c r="I2527" s="4">
        <v>76419</v>
      </c>
      <c r="J2527" s="4">
        <v>56309</v>
      </c>
      <c r="K2527" s="4">
        <v>56309</v>
      </c>
    </row>
    <row r="2528" spans="1:11" x14ac:dyDescent="0.35">
      <c r="A2528" t="s">
        <v>303</v>
      </c>
      <c r="B2528" t="s">
        <v>2136</v>
      </c>
      <c r="C2528" t="s">
        <v>1859</v>
      </c>
      <c r="D2528" s="4">
        <v>696997</v>
      </c>
      <c r="E2528" s="4">
        <v>421683</v>
      </c>
      <c r="F2528" s="4">
        <v>105421</v>
      </c>
      <c r="G2528" s="4">
        <v>25003</v>
      </c>
      <c r="H2528" s="4">
        <v>683071</v>
      </c>
      <c r="I2528" s="4">
        <v>1932175</v>
      </c>
      <c r="J2528" s="4">
        <v>1118680</v>
      </c>
      <c r="K2528" s="4">
        <v>696997</v>
      </c>
    </row>
    <row r="2529" spans="1:11" x14ac:dyDescent="0.35">
      <c r="A2529" t="s">
        <v>303</v>
      </c>
      <c r="B2529" t="s">
        <v>2194</v>
      </c>
      <c r="C2529" t="s">
        <v>1915</v>
      </c>
      <c r="F2529" s="4">
        <v>5</v>
      </c>
      <c r="I2529" s="4">
        <v>5</v>
      </c>
      <c r="J2529">
        <v>0</v>
      </c>
      <c r="K2529" s="4">
        <v>0</v>
      </c>
    </row>
    <row r="2530" spans="1:11" x14ac:dyDescent="0.35">
      <c r="A2530" t="s">
        <v>303</v>
      </c>
      <c r="B2530" t="s">
        <v>2137</v>
      </c>
      <c r="C2530" t="s">
        <v>1860</v>
      </c>
      <c r="D2530" s="4">
        <v>652218</v>
      </c>
      <c r="I2530" s="4">
        <v>652218</v>
      </c>
      <c r="J2530" s="4">
        <v>652218</v>
      </c>
      <c r="K2530" s="4">
        <v>652218</v>
      </c>
    </row>
    <row r="2531" spans="1:11" x14ac:dyDescent="0.35">
      <c r="A2531" t="s">
        <v>303</v>
      </c>
      <c r="B2531" t="s">
        <v>2138</v>
      </c>
      <c r="C2531" t="s">
        <v>1861</v>
      </c>
      <c r="D2531" s="4">
        <v>218722</v>
      </c>
      <c r="I2531" s="4">
        <v>218722</v>
      </c>
      <c r="J2531" s="4">
        <v>218722</v>
      </c>
      <c r="K2531" s="4">
        <v>218722</v>
      </c>
    </row>
    <row r="2532" spans="1:11" x14ac:dyDescent="0.35">
      <c r="A2532" t="s">
        <v>303</v>
      </c>
      <c r="B2532" t="s">
        <v>2139</v>
      </c>
      <c r="C2532" t="s">
        <v>1862</v>
      </c>
      <c r="D2532" s="4">
        <v>512786</v>
      </c>
      <c r="I2532" s="4">
        <v>512786</v>
      </c>
      <c r="J2532" s="4">
        <v>512786</v>
      </c>
      <c r="K2532" s="4">
        <v>512786</v>
      </c>
    </row>
    <row r="2533" spans="1:11" x14ac:dyDescent="0.35">
      <c r="A2533" t="s">
        <v>303</v>
      </c>
      <c r="B2533" t="s">
        <v>2140</v>
      </c>
      <c r="C2533" t="s">
        <v>1863</v>
      </c>
      <c r="E2533" s="4">
        <v>6566</v>
      </c>
      <c r="G2533" s="4">
        <v>23340</v>
      </c>
      <c r="I2533" s="4">
        <v>29905</v>
      </c>
      <c r="J2533">
        <v>6566</v>
      </c>
      <c r="K2533" s="4">
        <v>0</v>
      </c>
    </row>
    <row r="2534" spans="1:11" x14ac:dyDescent="0.35">
      <c r="A2534" t="s">
        <v>303</v>
      </c>
      <c r="B2534" t="s">
        <v>2141</v>
      </c>
      <c r="D2534" s="4">
        <v>3361913</v>
      </c>
      <c r="E2534" s="4">
        <v>471306</v>
      </c>
      <c r="F2534" s="4">
        <v>671858</v>
      </c>
      <c r="G2534" s="4">
        <v>1145017</v>
      </c>
      <c r="H2534" s="4">
        <v>872937</v>
      </c>
      <c r="I2534" s="4">
        <v>6523031</v>
      </c>
      <c r="J2534" s="4">
        <v>3833219</v>
      </c>
      <c r="K2534" s="4">
        <v>3361913</v>
      </c>
    </row>
    <row r="2535" spans="1:11" x14ac:dyDescent="0.35">
      <c r="A2535" t="s">
        <v>303</v>
      </c>
      <c r="B2535" t="s">
        <v>2143</v>
      </c>
      <c r="C2535" t="s">
        <v>1865</v>
      </c>
      <c r="D2535" s="4">
        <v>89586</v>
      </c>
      <c r="E2535" s="4">
        <v>0</v>
      </c>
      <c r="F2535" s="4">
        <v>272471</v>
      </c>
      <c r="H2535" s="4">
        <v>21597</v>
      </c>
      <c r="I2535" s="4">
        <v>383654</v>
      </c>
      <c r="J2535" s="4">
        <v>89586</v>
      </c>
      <c r="K2535" s="4">
        <v>89586</v>
      </c>
    </row>
    <row r="2536" spans="1:11" x14ac:dyDescent="0.35">
      <c r="A2536" t="s">
        <v>303</v>
      </c>
      <c r="B2536" t="s">
        <v>2144</v>
      </c>
      <c r="C2536" t="s">
        <v>1866</v>
      </c>
      <c r="D2536" s="4">
        <v>670</v>
      </c>
      <c r="I2536" s="4">
        <v>670</v>
      </c>
      <c r="J2536" s="4">
        <v>670</v>
      </c>
      <c r="K2536" s="4">
        <v>670</v>
      </c>
    </row>
    <row r="2537" spans="1:11" x14ac:dyDescent="0.35">
      <c r="A2537" t="s">
        <v>303</v>
      </c>
      <c r="B2537" t="s">
        <v>2145</v>
      </c>
      <c r="C2537" t="s">
        <v>1867</v>
      </c>
      <c r="D2537" s="4">
        <v>1819749</v>
      </c>
      <c r="E2537" s="4">
        <v>9000</v>
      </c>
      <c r="F2537" s="4">
        <v>9000</v>
      </c>
      <c r="G2537" s="4">
        <v>155004</v>
      </c>
      <c r="H2537" s="4">
        <v>1879392</v>
      </c>
      <c r="I2537" s="4">
        <v>3872145</v>
      </c>
      <c r="J2537" s="4">
        <v>1828749</v>
      </c>
      <c r="K2537" s="4">
        <v>1819749</v>
      </c>
    </row>
    <row r="2538" spans="1:11" x14ac:dyDescent="0.35">
      <c r="A2538" t="s">
        <v>303</v>
      </c>
      <c r="B2538" t="s">
        <v>2146</v>
      </c>
      <c r="C2538" t="s">
        <v>1868</v>
      </c>
      <c r="D2538" s="4">
        <v>2477</v>
      </c>
      <c r="E2538" s="4">
        <v>5259</v>
      </c>
      <c r="F2538" s="4">
        <v>5259</v>
      </c>
      <c r="H2538" s="4">
        <v>2921602</v>
      </c>
      <c r="I2538" s="4">
        <v>2934598</v>
      </c>
      <c r="J2538" s="4">
        <v>7736</v>
      </c>
      <c r="K2538" s="4">
        <v>2477</v>
      </c>
    </row>
    <row r="2539" spans="1:11" x14ac:dyDescent="0.35">
      <c r="A2539" t="s">
        <v>303</v>
      </c>
      <c r="B2539" t="s">
        <v>2173</v>
      </c>
      <c r="C2539" t="s">
        <v>1894</v>
      </c>
      <c r="D2539" s="4">
        <v>8489</v>
      </c>
      <c r="I2539" s="4">
        <v>8489</v>
      </c>
      <c r="J2539" s="4">
        <v>8489</v>
      </c>
      <c r="K2539" s="4">
        <v>8489</v>
      </c>
    </row>
    <row r="2540" spans="1:11" x14ac:dyDescent="0.35">
      <c r="A2540" t="s">
        <v>303</v>
      </c>
      <c r="B2540" t="s">
        <v>2147</v>
      </c>
      <c r="C2540" t="s">
        <v>1869</v>
      </c>
      <c r="H2540" s="4">
        <v>714048</v>
      </c>
      <c r="I2540" s="4">
        <v>714048</v>
      </c>
      <c r="J2540">
        <v>0</v>
      </c>
      <c r="K2540" s="4">
        <v>0</v>
      </c>
    </row>
    <row r="2541" spans="1:11" x14ac:dyDescent="0.35">
      <c r="A2541" t="s">
        <v>303</v>
      </c>
      <c r="B2541" t="s">
        <v>2148</v>
      </c>
      <c r="C2541" t="s">
        <v>1870</v>
      </c>
      <c r="D2541" s="4">
        <v>22240</v>
      </c>
      <c r="E2541" s="4">
        <v>37689</v>
      </c>
      <c r="G2541" s="4">
        <v>3829579</v>
      </c>
      <c r="H2541" s="4">
        <v>32000</v>
      </c>
      <c r="I2541" s="4">
        <v>3921507</v>
      </c>
      <c r="J2541" s="4">
        <v>59929</v>
      </c>
      <c r="K2541" s="4">
        <v>22240</v>
      </c>
    </row>
    <row r="2542" spans="1:11" x14ac:dyDescent="0.35">
      <c r="A2542" t="s">
        <v>303</v>
      </c>
      <c r="B2542" t="s">
        <v>2149</v>
      </c>
      <c r="C2542" t="s">
        <v>1871</v>
      </c>
      <c r="D2542" s="4">
        <v>240802</v>
      </c>
      <c r="F2542" s="4">
        <v>6495000</v>
      </c>
      <c r="G2542" s="4">
        <v>18055</v>
      </c>
      <c r="I2542" s="4">
        <v>6753858</v>
      </c>
      <c r="J2542" s="4">
        <v>240802</v>
      </c>
      <c r="K2542" s="4">
        <v>240802</v>
      </c>
    </row>
    <row r="2543" spans="1:11" x14ac:dyDescent="0.35">
      <c r="A2543" t="s">
        <v>303</v>
      </c>
      <c r="B2543" t="s">
        <v>2150</v>
      </c>
      <c r="C2543" t="s">
        <v>1872</v>
      </c>
      <c r="D2543" s="4">
        <v>103848</v>
      </c>
      <c r="E2543" s="4">
        <v>98000</v>
      </c>
      <c r="I2543" s="4">
        <v>201848</v>
      </c>
      <c r="J2543" s="4">
        <v>201848</v>
      </c>
      <c r="K2543" s="4">
        <v>103848</v>
      </c>
    </row>
    <row r="2544" spans="1:11" x14ac:dyDescent="0.35">
      <c r="A2544" t="s">
        <v>303</v>
      </c>
      <c r="B2544" t="s">
        <v>2151</v>
      </c>
      <c r="C2544" t="s">
        <v>1873</v>
      </c>
      <c r="D2544" s="4">
        <v>10664</v>
      </c>
      <c r="I2544" s="4">
        <v>10664</v>
      </c>
      <c r="J2544" s="4">
        <v>10664</v>
      </c>
      <c r="K2544" s="4">
        <v>10664</v>
      </c>
    </row>
    <row r="2545" spans="1:11" x14ac:dyDescent="0.35">
      <c r="A2545" t="s">
        <v>303</v>
      </c>
      <c r="B2545" t="s">
        <v>2152</v>
      </c>
      <c r="C2545" t="s">
        <v>1874</v>
      </c>
      <c r="D2545" s="4">
        <v>6177</v>
      </c>
      <c r="I2545" s="4">
        <v>6177</v>
      </c>
      <c r="J2545" s="4">
        <v>6177</v>
      </c>
      <c r="K2545" s="4">
        <v>6177</v>
      </c>
    </row>
    <row r="2546" spans="1:11" x14ac:dyDescent="0.35">
      <c r="A2546" t="s">
        <v>303</v>
      </c>
      <c r="B2546" t="s">
        <v>2153</v>
      </c>
      <c r="C2546" t="s">
        <v>1875</v>
      </c>
      <c r="H2546" s="4">
        <v>34873</v>
      </c>
      <c r="I2546" s="4">
        <v>34873</v>
      </c>
      <c r="J2546">
        <v>0</v>
      </c>
      <c r="K2546" s="4">
        <v>0</v>
      </c>
    </row>
    <row r="2547" spans="1:11" x14ac:dyDescent="0.35">
      <c r="A2547" t="s">
        <v>303</v>
      </c>
      <c r="B2547" t="s">
        <v>2154</v>
      </c>
      <c r="C2547" t="s">
        <v>1876</v>
      </c>
      <c r="D2547" s="4">
        <v>61603</v>
      </c>
      <c r="H2547" s="4">
        <v>212688</v>
      </c>
      <c r="I2547" s="4">
        <v>274291</v>
      </c>
      <c r="J2547" s="4">
        <v>61603</v>
      </c>
      <c r="K2547" s="4">
        <v>61603</v>
      </c>
    </row>
    <row r="2548" spans="1:11" x14ac:dyDescent="0.35">
      <c r="A2548" t="s">
        <v>303</v>
      </c>
      <c r="B2548" t="s">
        <v>2155</v>
      </c>
      <c r="C2548" t="s">
        <v>1877</v>
      </c>
      <c r="D2548" s="4">
        <v>24197</v>
      </c>
      <c r="I2548" s="4">
        <v>24197</v>
      </c>
      <c r="J2548" s="4">
        <v>24197</v>
      </c>
      <c r="K2548" s="4">
        <v>24197</v>
      </c>
    </row>
    <row r="2549" spans="1:11" x14ac:dyDescent="0.35">
      <c r="A2549" t="s">
        <v>303</v>
      </c>
      <c r="B2549" t="s">
        <v>2156</v>
      </c>
      <c r="D2549" s="4">
        <v>2390503</v>
      </c>
      <c r="E2549" s="4">
        <v>149948</v>
      </c>
      <c r="F2549" s="4">
        <v>6781730</v>
      </c>
      <c r="G2549" s="4">
        <v>4002638</v>
      </c>
      <c r="H2549" s="4">
        <v>5816199</v>
      </c>
      <c r="I2549" s="4">
        <v>19141019</v>
      </c>
      <c r="J2549" s="4">
        <v>2540451</v>
      </c>
      <c r="K2549" s="4">
        <v>2390503</v>
      </c>
    </row>
    <row r="2550" spans="1:11" x14ac:dyDescent="0.35">
      <c r="A2550" t="s">
        <v>303</v>
      </c>
      <c r="B2550" t="s">
        <v>2157</v>
      </c>
      <c r="C2550" t="s">
        <v>1879</v>
      </c>
      <c r="D2550" s="4">
        <v>2531088</v>
      </c>
      <c r="I2550" s="4">
        <v>2531088</v>
      </c>
      <c r="J2550" s="4">
        <v>2531088</v>
      </c>
      <c r="K2550" s="4">
        <v>2531088</v>
      </c>
    </row>
    <row r="2551" spans="1:11" x14ac:dyDescent="0.35">
      <c r="A2551" t="s">
        <v>303</v>
      </c>
      <c r="B2551" t="s">
        <v>2176</v>
      </c>
      <c r="C2551" t="s">
        <v>1897</v>
      </c>
      <c r="D2551" s="4">
        <v>13711</v>
      </c>
      <c r="I2551" s="4">
        <v>13711</v>
      </c>
      <c r="J2551" s="4">
        <v>13711</v>
      </c>
      <c r="K2551" s="4">
        <v>13711</v>
      </c>
    </row>
    <row r="2552" spans="1:11" x14ac:dyDescent="0.35">
      <c r="A2552" t="s">
        <v>303</v>
      </c>
      <c r="B2552" t="s">
        <v>2158</v>
      </c>
      <c r="C2552" t="s">
        <v>1880</v>
      </c>
      <c r="D2552" s="4">
        <v>3777182</v>
      </c>
      <c r="I2552" s="4">
        <v>3777182</v>
      </c>
      <c r="J2552" s="4">
        <v>3777182</v>
      </c>
      <c r="K2552" s="4">
        <v>3777182</v>
      </c>
    </row>
    <row r="2553" spans="1:11" x14ac:dyDescent="0.35">
      <c r="A2553" t="s">
        <v>303</v>
      </c>
      <c r="B2553" t="s">
        <v>2159</v>
      </c>
      <c r="C2553" t="s">
        <v>1881</v>
      </c>
      <c r="D2553" s="4">
        <v>2314916</v>
      </c>
      <c r="I2553" s="4">
        <v>2314916</v>
      </c>
      <c r="J2553" s="4">
        <v>2314916</v>
      </c>
      <c r="K2553" s="4">
        <v>2314916</v>
      </c>
    </row>
    <row r="2554" spans="1:11" x14ac:dyDescent="0.35">
      <c r="A2554" t="s">
        <v>303</v>
      </c>
      <c r="B2554" t="s">
        <v>2174</v>
      </c>
      <c r="C2554" t="s">
        <v>1895</v>
      </c>
      <c r="D2554" s="4">
        <v>68894</v>
      </c>
      <c r="I2554" s="4">
        <v>68894</v>
      </c>
      <c r="J2554" s="4">
        <v>68894</v>
      </c>
      <c r="K2554" s="4">
        <v>68894</v>
      </c>
    </row>
    <row r="2555" spans="1:11" x14ac:dyDescent="0.35">
      <c r="A2555" t="s">
        <v>303</v>
      </c>
      <c r="B2555" t="s">
        <v>2160</v>
      </c>
      <c r="C2555" t="s">
        <v>1882</v>
      </c>
      <c r="D2555" s="4">
        <v>143</v>
      </c>
      <c r="F2555" s="4">
        <v>231356</v>
      </c>
      <c r="I2555" s="4">
        <v>231499</v>
      </c>
      <c r="J2555" s="4">
        <v>143</v>
      </c>
      <c r="K2555" s="4">
        <v>143</v>
      </c>
    </row>
    <row r="2556" spans="1:11" x14ac:dyDescent="0.35">
      <c r="A2556" t="s">
        <v>303</v>
      </c>
      <c r="B2556" t="s">
        <v>2161</v>
      </c>
      <c r="C2556" t="s">
        <v>1883</v>
      </c>
      <c r="D2556" s="4">
        <v>167567</v>
      </c>
      <c r="I2556" s="4">
        <v>167567</v>
      </c>
      <c r="J2556" s="4">
        <v>167567</v>
      </c>
      <c r="K2556" s="4">
        <v>167567</v>
      </c>
    </row>
    <row r="2557" spans="1:11" x14ac:dyDescent="0.35">
      <c r="A2557" t="s">
        <v>303</v>
      </c>
      <c r="B2557" t="s">
        <v>2163</v>
      </c>
      <c r="D2557" s="4">
        <v>8873501</v>
      </c>
      <c r="F2557" s="4">
        <v>231356</v>
      </c>
      <c r="I2557" s="4">
        <v>9104857</v>
      </c>
      <c r="J2557" s="4">
        <v>8873501</v>
      </c>
      <c r="K2557" s="4">
        <v>8873501</v>
      </c>
    </row>
    <row r="2558" spans="1:11" x14ac:dyDescent="0.35">
      <c r="A2558" t="s">
        <v>303</v>
      </c>
      <c r="B2558" t="s">
        <v>2164</v>
      </c>
      <c r="C2558" t="s">
        <v>1886</v>
      </c>
      <c r="D2558" s="4">
        <v>301645</v>
      </c>
      <c r="I2558" s="4">
        <v>301645</v>
      </c>
      <c r="J2558" s="4">
        <v>301645</v>
      </c>
      <c r="K2558" s="4">
        <v>301645</v>
      </c>
    </row>
    <row r="2559" spans="1:11" x14ac:dyDescent="0.35">
      <c r="A2559" t="s">
        <v>303</v>
      </c>
      <c r="B2559" t="s">
        <v>2165</v>
      </c>
      <c r="D2559" s="4">
        <v>301645</v>
      </c>
      <c r="I2559" s="4">
        <v>301645</v>
      </c>
      <c r="J2559" s="4">
        <v>301645</v>
      </c>
      <c r="K2559" s="4">
        <v>301645</v>
      </c>
    </row>
    <row r="2560" spans="1:11" x14ac:dyDescent="0.35">
      <c r="A2560" t="s">
        <v>303</v>
      </c>
      <c r="B2560" t="s">
        <v>2183</v>
      </c>
      <c r="C2560" t="s">
        <v>1904</v>
      </c>
      <c r="D2560" s="4">
        <v>250000</v>
      </c>
      <c r="I2560" s="4">
        <v>250000</v>
      </c>
      <c r="J2560" s="4">
        <v>250000</v>
      </c>
      <c r="K2560" s="4">
        <v>250000</v>
      </c>
    </row>
    <row r="2561" spans="1:11" x14ac:dyDescent="0.35">
      <c r="A2561" t="s">
        <v>303</v>
      </c>
      <c r="B2561" t="s">
        <v>2166</v>
      </c>
      <c r="C2561" t="s">
        <v>1888</v>
      </c>
      <c r="H2561" s="4">
        <v>480000</v>
      </c>
      <c r="I2561" s="4">
        <v>480000</v>
      </c>
      <c r="J2561">
        <v>0</v>
      </c>
      <c r="K2561" s="4">
        <v>0</v>
      </c>
    </row>
    <row r="2562" spans="1:11" x14ac:dyDescent="0.35">
      <c r="A2562" t="s">
        <v>303</v>
      </c>
      <c r="B2562" t="s">
        <v>2180</v>
      </c>
      <c r="C2562" t="s">
        <v>1901</v>
      </c>
      <c r="G2562" s="4">
        <v>525000</v>
      </c>
      <c r="I2562" s="4">
        <v>525000</v>
      </c>
      <c r="J2562">
        <v>0</v>
      </c>
      <c r="K2562" s="4">
        <v>0</v>
      </c>
    </row>
    <row r="2563" spans="1:11" x14ac:dyDescent="0.35">
      <c r="A2563" t="s">
        <v>303</v>
      </c>
      <c r="B2563" t="s">
        <v>2167</v>
      </c>
      <c r="C2563" t="s">
        <v>1889</v>
      </c>
      <c r="G2563" s="4">
        <v>787500</v>
      </c>
      <c r="I2563" s="4">
        <v>787500</v>
      </c>
      <c r="J2563">
        <v>0</v>
      </c>
      <c r="K2563" s="4">
        <v>0</v>
      </c>
    </row>
    <row r="2564" spans="1:11" x14ac:dyDescent="0.35">
      <c r="A2564" t="s">
        <v>303</v>
      </c>
      <c r="B2564" t="s">
        <v>2168</v>
      </c>
      <c r="C2564" t="s">
        <v>1890</v>
      </c>
      <c r="G2564" s="4">
        <v>412500</v>
      </c>
      <c r="I2564" s="4">
        <v>412500</v>
      </c>
      <c r="J2564">
        <v>0</v>
      </c>
      <c r="K2564" s="4">
        <v>0</v>
      </c>
    </row>
    <row r="2565" spans="1:11" x14ac:dyDescent="0.35">
      <c r="A2565" t="s">
        <v>303</v>
      </c>
      <c r="B2565" t="s">
        <v>2181</v>
      </c>
      <c r="C2565" t="s">
        <v>1902</v>
      </c>
      <c r="G2565" s="4">
        <v>1050000</v>
      </c>
      <c r="I2565" s="4">
        <v>1050000</v>
      </c>
      <c r="J2565">
        <v>0</v>
      </c>
      <c r="K2565" s="4">
        <v>0</v>
      </c>
    </row>
    <row r="2566" spans="1:11" x14ac:dyDescent="0.35">
      <c r="A2566" t="s">
        <v>303</v>
      </c>
      <c r="B2566" t="s">
        <v>2169</v>
      </c>
      <c r="D2566" s="4">
        <v>250000</v>
      </c>
      <c r="G2566" s="4">
        <v>2775000</v>
      </c>
      <c r="H2566" s="4">
        <v>480000</v>
      </c>
      <c r="I2566" s="4">
        <v>3505000</v>
      </c>
      <c r="J2566" s="4">
        <v>250000</v>
      </c>
      <c r="K2566" s="4">
        <v>250000</v>
      </c>
    </row>
    <row r="2567" spans="1:11" x14ac:dyDescent="0.35">
      <c r="A2567" t="s">
        <v>303</v>
      </c>
      <c r="B2567" t="s">
        <v>2170</v>
      </c>
      <c r="D2567" s="4">
        <v>75326261</v>
      </c>
      <c r="E2567" s="4">
        <v>810214</v>
      </c>
      <c r="F2567" s="4">
        <v>24265863</v>
      </c>
      <c r="G2567" s="4">
        <v>7922655</v>
      </c>
      <c r="H2567" s="4">
        <v>22601277</v>
      </c>
      <c r="I2567" s="4">
        <v>130926270</v>
      </c>
      <c r="J2567" s="4">
        <f>SUM(D2567,E2567)</f>
        <v>76136475</v>
      </c>
      <c r="K2567" s="4">
        <v>75326261</v>
      </c>
    </row>
    <row r="2568" spans="1:11" x14ac:dyDescent="0.35">
      <c r="A2568" t="s">
        <v>309</v>
      </c>
      <c r="B2568" t="s">
        <v>2118</v>
      </c>
      <c r="C2568" t="s">
        <v>1843</v>
      </c>
      <c r="D2568" s="4">
        <v>75707111</v>
      </c>
      <c r="E2568" s="4">
        <v>4434029</v>
      </c>
      <c r="F2568" s="4">
        <v>38224200</v>
      </c>
      <c r="I2568" s="4">
        <v>118365340</v>
      </c>
      <c r="J2568" s="4">
        <v>80141140</v>
      </c>
      <c r="K2568" s="4">
        <v>75707111</v>
      </c>
    </row>
    <row r="2569" spans="1:11" x14ac:dyDescent="0.35">
      <c r="A2569" t="s">
        <v>309</v>
      </c>
      <c r="B2569" t="s">
        <v>2119</v>
      </c>
      <c r="C2569" t="s">
        <v>1844</v>
      </c>
      <c r="D2569" s="4">
        <v>4536027</v>
      </c>
      <c r="E2569" s="4">
        <v>598667</v>
      </c>
      <c r="F2569" s="4">
        <v>5375526</v>
      </c>
      <c r="G2569" s="4">
        <v>37800</v>
      </c>
      <c r="H2569" s="4">
        <v>783219</v>
      </c>
      <c r="I2569" s="4">
        <v>11331239</v>
      </c>
      <c r="J2569" s="4">
        <v>5134694</v>
      </c>
      <c r="K2569" s="4">
        <v>4536027</v>
      </c>
    </row>
    <row r="2570" spans="1:11" x14ac:dyDescent="0.35">
      <c r="A2570" t="s">
        <v>309</v>
      </c>
      <c r="B2570" t="s">
        <v>2120</v>
      </c>
      <c r="C2570" t="s">
        <v>1845</v>
      </c>
      <c r="D2570" s="4">
        <v>8013809</v>
      </c>
      <c r="E2570" s="4">
        <v>433115</v>
      </c>
      <c r="I2570" s="4">
        <v>8446923</v>
      </c>
      <c r="J2570" s="4">
        <v>8446924</v>
      </c>
      <c r="K2570" s="4">
        <v>8013809</v>
      </c>
    </row>
    <row r="2571" spans="1:11" x14ac:dyDescent="0.35">
      <c r="A2571" t="s">
        <v>309</v>
      </c>
      <c r="B2571" t="s">
        <v>2121</v>
      </c>
      <c r="D2571" s="4">
        <v>88256947</v>
      </c>
      <c r="E2571" s="4">
        <v>5465810</v>
      </c>
      <c r="F2571" s="4">
        <v>43599726</v>
      </c>
      <c r="G2571" s="4">
        <v>37800</v>
      </c>
      <c r="H2571" s="4">
        <v>783219</v>
      </c>
      <c r="I2571" s="4">
        <v>138143503</v>
      </c>
      <c r="J2571" s="4">
        <v>93722757</v>
      </c>
      <c r="K2571" s="4">
        <v>88256947</v>
      </c>
    </row>
    <row r="2572" spans="1:11" x14ac:dyDescent="0.35">
      <c r="A2572" t="s">
        <v>309</v>
      </c>
      <c r="B2572" t="s">
        <v>2122</v>
      </c>
      <c r="C2572" t="s">
        <v>1846</v>
      </c>
      <c r="D2572" s="4">
        <v>67792757</v>
      </c>
      <c r="E2572" s="4">
        <v>1276</v>
      </c>
      <c r="H2572" s="4">
        <v>437175</v>
      </c>
      <c r="I2572" s="4">
        <v>68231209</v>
      </c>
      <c r="J2572" s="4">
        <v>67794033</v>
      </c>
      <c r="K2572" s="4">
        <v>67792757</v>
      </c>
    </row>
    <row r="2573" spans="1:11" x14ac:dyDescent="0.35">
      <c r="A2573" t="s">
        <v>309</v>
      </c>
      <c r="B2573" t="s">
        <v>2123</v>
      </c>
      <c r="C2573" t="s">
        <v>1847</v>
      </c>
      <c r="D2573" s="4">
        <v>32993494</v>
      </c>
      <c r="F2573" s="4">
        <v>405405</v>
      </c>
      <c r="I2573" s="4">
        <v>33398900</v>
      </c>
      <c r="J2573" s="4">
        <v>32993494</v>
      </c>
      <c r="K2573" s="4">
        <v>32993494</v>
      </c>
    </row>
    <row r="2574" spans="1:11" x14ac:dyDescent="0.35">
      <c r="A2574" t="s">
        <v>309</v>
      </c>
      <c r="B2574" t="s">
        <v>2124</v>
      </c>
      <c r="C2574" t="s">
        <v>1848</v>
      </c>
      <c r="D2574" s="4">
        <v>113363</v>
      </c>
      <c r="I2574" s="4">
        <v>113363</v>
      </c>
      <c r="J2574" s="4">
        <v>113363</v>
      </c>
      <c r="K2574" s="4">
        <v>113363</v>
      </c>
    </row>
    <row r="2575" spans="1:11" x14ac:dyDescent="0.35">
      <c r="A2575" t="s">
        <v>309</v>
      </c>
      <c r="B2575" t="s">
        <v>2125</v>
      </c>
      <c r="D2575" s="4">
        <v>100899615</v>
      </c>
      <c r="E2575" s="4">
        <v>1276</v>
      </c>
      <c r="F2575" s="4">
        <v>405405</v>
      </c>
      <c r="H2575" s="4">
        <v>437175</v>
      </c>
      <c r="I2575" s="4">
        <v>101743472</v>
      </c>
      <c r="J2575" s="4">
        <v>100900891</v>
      </c>
      <c r="K2575" s="4">
        <v>100899615</v>
      </c>
    </row>
    <row r="2576" spans="1:11" x14ac:dyDescent="0.35">
      <c r="A2576" t="s">
        <v>309</v>
      </c>
      <c r="B2576" t="s">
        <v>2196</v>
      </c>
      <c r="C2576" t="s">
        <v>1918</v>
      </c>
      <c r="D2576" s="4">
        <v>9660</v>
      </c>
      <c r="I2576" s="4">
        <v>9660</v>
      </c>
      <c r="J2576" s="4">
        <v>9660</v>
      </c>
      <c r="K2576" s="4">
        <v>9660</v>
      </c>
    </row>
    <row r="2577" spans="1:11" x14ac:dyDescent="0.35">
      <c r="A2577" t="s">
        <v>309</v>
      </c>
      <c r="B2577" t="s">
        <v>2126</v>
      </c>
      <c r="C2577" t="s">
        <v>1850</v>
      </c>
      <c r="D2577" s="4">
        <v>73560</v>
      </c>
      <c r="E2577" s="4">
        <v>29182480</v>
      </c>
      <c r="I2577" s="4">
        <v>29256040</v>
      </c>
      <c r="J2577" s="4">
        <v>29256040</v>
      </c>
      <c r="K2577" s="4">
        <v>73560</v>
      </c>
    </row>
    <row r="2578" spans="1:11" x14ac:dyDescent="0.35">
      <c r="A2578" t="s">
        <v>309</v>
      </c>
      <c r="B2578" t="s">
        <v>2127</v>
      </c>
      <c r="D2578" s="4">
        <v>83220</v>
      </c>
      <c r="E2578" s="4">
        <v>29182480</v>
      </c>
      <c r="I2578" s="4">
        <v>29265700</v>
      </c>
      <c r="J2578" s="4">
        <v>29265700</v>
      </c>
      <c r="K2578" s="4">
        <v>83220</v>
      </c>
    </row>
    <row r="2579" spans="1:11" x14ac:dyDescent="0.35">
      <c r="A2579" t="s">
        <v>309</v>
      </c>
      <c r="B2579" t="s">
        <v>2128</v>
      </c>
      <c r="C2579" t="s">
        <v>1851</v>
      </c>
      <c r="D2579" s="4">
        <v>1596341</v>
      </c>
      <c r="I2579" s="4">
        <v>1596341</v>
      </c>
      <c r="J2579" s="4">
        <v>1596341</v>
      </c>
      <c r="K2579" s="4">
        <v>1596341</v>
      </c>
    </row>
    <row r="2580" spans="1:11" x14ac:dyDescent="0.35">
      <c r="A2580" t="s">
        <v>309</v>
      </c>
      <c r="B2580" t="s">
        <v>2130</v>
      </c>
      <c r="C2580" t="s">
        <v>1853</v>
      </c>
      <c r="D2580" s="4">
        <v>1539</v>
      </c>
      <c r="H2580" s="4">
        <v>8191</v>
      </c>
      <c r="I2580" s="4">
        <v>9730</v>
      </c>
      <c r="J2580" s="4">
        <v>1539</v>
      </c>
      <c r="K2580" s="4">
        <v>1539</v>
      </c>
    </row>
    <row r="2581" spans="1:11" x14ac:dyDescent="0.35">
      <c r="A2581" t="s">
        <v>309</v>
      </c>
      <c r="B2581" t="s">
        <v>2172</v>
      </c>
      <c r="C2581" t="s">
        <v>1893</v>
      </c>
      <c r="H2581" s="4">
        <v>13140</v>
      </c>
      <c r="I2581" s="4">
        <v>13140</v>
      </c>
      <c r="J2581">
        <v>0</v>
      </c>
      <c r="K2581" s="4">
        <v>0</v>
      </c>
    </row>
    <row r="2582" spans="1:11" x14ac:dyDescent="0.35">
      <c r="A2582" t="s">
        <v>309</v>
      </c>
      <c r="B2582" t="s">
        <v>2182</v>
      </c>
      <c r="C2582" t="s">
        <v>1903</v>
      </c>
      <c r="D2582" s="4">
        <v>1565</v>
      </c>
      <c r="I2582" s="4">
        <v>1565</v>
      </c>
      <c r="J2582" s="4">
        <v>1565</v>
      </c>
      <c r="K2582" s="4">
        <v>1565</v>
      </c>
    </row>
    <row r="2583" spans="1:11" x14ac:dyDescent="0.35">
      <c r="A2583" t="s">
        <v>309</v>
      </c>
      <c r="B2583" t="s">
        <v>2131</v>
      </c>
      <c r="C2583" t="s">
        <v>1854</v>
      </c>
      <c r="H2583" s="4">
        <v>1856071</v>
      </c>
      <c r="I2583" s="4">
        <v>1856071</v>
      </c>
      <c r="J2583">
        <v>0</v>
      </c>
      <c r="K2583" s="4">
        <v>0</v>
      </c>
    </row>
    <row r="2584" spans="1:11" x14ac:dyDescent="0.35">
      <c r="A2584" t="s">
        <v>309</v>
      </c>
      <c r="B2584" t="s">
        <v>2132</v>
      </c>
      <c r="C2584" t="s">
        <v>1855</v>
      </c>
      <c r="D2584" s="4">
        <v>326685</v>
      </c>
      <c r="E2584" s="4">
        <v>256384</v>
      </c>
      <c r="F2584" s="4">
        <v>208929</v>
      </c>
      <c r="G2584" s="4">
        <v>55497</v>
      </c>
      <c r="H2584" s="4">
        <v>335391</v>
      </c>
      <c r="I2584" s="4">
        <v>1182884</v>
      </c>
      <c r="J2584" s="4">
        <v>583069</v>
      </c>
      <c r="K2584" s="4">
        <v>326685</v>
      </c>
    </row>
    <row r="2585" spans="1:11" x14ac:dyDescent="0.35">
      <c r="A2585" t="s">
        <v>309</v>
      </c>
      <c r="B2585" t="s">
        <v>2133</v>
      </c>
      <c r="C2585" t="s">
        <v>1856</v>
      </c>
      <c r="D2585" s="4">
        <v>21228</v>
      </c>
      <c r="I2585" s="4">
        <v>21228</v>
      </c>
      <c r="J2585" s="4">
        <v>21228</v>
      </c>
      <c r="K2585" s="4">
        <v>21228</v>
      </c>
    </row>
    <row r="2586" spans="1:11" x14ac:dyDescent="0.35">
      <c r="A2586" t="s">
        <v>309</v>
      </c>
      <c r="B2586" t="s">
        <v>2134</v>
      </c>
      <c r="C2586" t="s">
        <v>1857</v>
      </c>
      <c r="D2586" s="4">
        <v>124930</v>
      </c>
      <c r="E2586" s="4">
        <v>5432</v>
      </c>
      <c r="I2586" s="4">
        <v>130361</v>
      </c>
      <c r="J2586" s="4">
        <v>130362</v>
      </c>
      <c r="K2586" s="4">
        <v>124930</v>
      </c>
    </row>
    <row r="2587" spans="1:11" x14ac:dyDescent="0.35">
      <c r="A2587" t="s">
        <v>309</v>
      </c>
      <c r="B2587" t="s">
        <v>2185</v>
      </c>
      <c r="C2587" t="s">
        <v>1906</v>
      </c>
      <c r="H2587" s="4">
        <v>145669</v>
      </c>
      <c r="I2587" s="4">
        <v>145669</v>
      </c>
      <c r="J2587">
        <v>0</v>
      </c>
      <c r="K2587" s="4">
        <v>0</v>
      </c>
    </row>
    <row r="2588" spans="1:11" x14ac:dyDescent="0.35">
      <c r="A2588" t="s">
        <v>309</v>
      </c>
      <c r="B2588" t="s">
        <v>2198</v>
      </c>
      <c r="C2588" t="s">
        <v>1920</v>
      </c>
      <c r="H2588" s="4">
        <v>35654</v>
      </c>
      <c r="I2588" s="4">
        <v>35654</v>
      </c>
      <c r="J2588">
        <v>0</v>
      </c>
      <c r="K2588" s="4">
        <v>0</v>
      </c>
    </row>
    <row r="2589" spans="1:11" x14ac:dyDescent="0.35">
      <c r="A2589" t="s">
        <v>309</v>
      </c>
      <c r="B2589" t="s">
        <v>2135</v>
      </c>
      <c r="C2589" t="s">
        <v>1858</v>
      </c>
      <c r="D2589" s="4">
        <v>1487</v>
      </c>
      <c r="E2589" s="4">
        <v>212667</v>
      </c>
      <c r="G2589" s="4">
        <v>57147</v>
      </c>
      <c r="H2589" s="4">
        <v>77928</v>
      </c>
      <c r="I2589" s="4">
        <v>349229</v>
      </c>
      <c r="J2589" s="4">
        <v>214154</v>
      </c>
      <c r="K2589" s="4">
        <v>1487</v>
      </c>
    </row>
    <row r="2590" spans="1:11" x14ac:dyDescent="0.35">
      <c r="A2590" t="s">
        <v>309</v>
      </c>
      <c r="B2590" t="s">
        <v>2136</v>
      </c>
      <c r="C2590" t="s">
        <v>1859</v>
      </c>
      <c r="D2590" s="4">
        <v>2014779</v>
      </c>
      <c r="E2590" s="4">
        <v>2080421</v>
      </c>
      <c r="F2590" s="4">
        <v>316262</v>
      </c>
      <c r="G2590" s="4">
        <v>212231</v>
      </c>
      <c r="H2590" s="4">
        <v>731134</v>
      </c>
      <c r="I2590" s="4">
        <v>5354827</v>
      </c>
      <c r="J2590" s="4">
        <v>4095200</v>
      </c>
      <c r="K2590" s="4">
        <v>2014779</v>
      </c>
    </row>
    <row r="2591" spans="1:11" x14ac:dyDescent="0.35">
      <c r="A2591" t="s">
        <v>309</v>
      </c>
      <c r="B2591" t="s">
        <v>2194</v>
      </c>
      <c r="C2591" t="s">
        <v>1915</v>
      </c>
      <c r="H2591" s="4">
        <v>5</v>
      </c>
      <c r="I2591" s="4">
        <v>5</v>
      </c>
      <c r="J2591">
        <v>0</v>
      </c>
      <c r="K2591" s="4">
        <v>0</v>
      </c>
    </row>
    <row r="2592" spans="1:11" x14ac:dyDescent="0.35">
      <c r="A2592" t="s">
        <v>309</v>
      </c>
      <c r="B2592" t="s">
        <v>2137</v>
      </c>
      <c r="C2592" t="s">
        <v>1860</v>
      </c>
      <c r="D2592" s="4">
        <v>1304436</v>
      </c>
      <c r="E2592" s="4">
        <v>2500170</v>
      </c>
      <c r="I2592" s="4">
        <v>3804606</v>
      </c>
      <c r="J2592" s="4">
        <v>3804606</v>
      </c>
      <c r="K2592" s="4">
        <v>1304436</v>
      </c>
    </row>
    <row r="2593" spans="1:11" x14ac:dyDescent="0.35">
      <c r="A2593" t="s">
        <v>309</v>
      </c>
      <c r="B2593" t="s">
        <v>2138</v>
      </c>
      <c r="C2593" t="s">
        <v>1861</v>
      </c>
      <c r="D2593" s="4">
        <v>600019</v>
      </c>
      <c r="I2593" s="4">
        <v>600019</v>
      </c>
      <c r="J2593" s="4">
        <v>600019</v>
      </c>
      <c r="K2593" s="4">
        <v>600019</v>
      </c>
    </row>
    <row r="2594" spans="1:11" x14ac:dyDescent="0.35">
      <c r="A2594" t="s">
        <v>309</v>
      </c>
      <c r="B2594" t="s">
        <v>2139</v>
      </c>
      <c r="C2594" t="s">
        <v>1862</v>
      </c>
      <c r="D2594" s="4">
        <v>170929</v>
      </c>
      <c r="E2594" s="4">
        <v>3247642</v>
      </c>
      <c r="I2594" s="4">
        <v>3418571</v>
      </c>
      <c r="J2594" s="4">
        <v>3418571</v>
      </c>
      <c r="K2594" s="4">
        <v>170929</v>
      </c>
    </row>
    <row r="2595" spans="1:11" x14ac:dyDescent="0.35">
      <c r="A2595" t="s">
        <v>309</v>
      </c>
      <c r="B2595" t="s">
        <v>2140</v>
      </c>
      <c r="C2595" t="s">
        <v>1863</v>
      </c>
      <c r="E2595" s="4">
        <v>71627</v>
      </c>
      <c r="F2595" s="4">
        <v>7780</v>
      </c>
      <c r="G2595" s="4">
        <v>15560</v>
      </c>
      <c r="H2595" s="4">
        <v>7780</v>
      </c>
      <c r="I2595" s="4">
        <v>102746</v>
      </c>
      <c r="J2595">
        <v>71627</v>
      </c>
      <c r="K2595" s="4">
        <v>0</v>
      </c>
    </row>
    <row r="2596" spans="1:11" x14ac:dyDescent="0.35">
      <c r="A2596" t="s">
        <v>309</v>
      </c>
      <c r="B2596" t="s">
        <v>2141</v>
      </c>
      <c r="D2596" s="4">
        <v>6163937</v>
      </c>
      <c r="E2596" s="4">
        <v>8374342</v>
      </c>
      <c r="F2596" s="4">
        <v>532971</v>
      </c>
      <c r="G2596" s="4">
        <v>340435</v>
      </c>
      <c r="H2596" s="4">
        <v>3210963</v>
      </c>
      <c r="I2596" s="4">
        <v>18622647</v>
      </c>
      <c r="J2596" s="4">
        <v>14538279</v>
      </c>
      <c r="K2596" s="4">
        <v>6163937</v>
      </c>
    </row>
    <row r="2597" spans="1:11" x14ac:dyDescent="0.35">
      <c r="A2597" t="s">
        <v>309</v>
      </c>
      <c r="B2597" t="s">
        <v>2143</v>
      </c>
      <c r="C2597" t="s">
        <v>1865</v>
      </c>
      <c r="D2597" s="4">
        <v>3488</v>
      </c>
      <c r="E2597" s="4">
        <v>0</v>
      </c>
      <c r="G2597" s="4">
        <v>43195</v>
      </c>
      <c r="H2597" s="4">
        <v>21597</v>
      </c>
      <c r="I2597" s="4">
        <v>68280</v>
      </c>
      <c r="J2597" s="4">
        <v>3488</v>
      </c>
      <c r="K2597" s="4">
        <v>3488</v>
      </c>
    </row>
    <row r="2598" spans="1:11" x14ac:dyDescent="0.35">
      <c r="A2598" t="s">
        <v>309</v>
      </c>
      <c r="B2598" t="s">
        <v>2144</v>
      </c>
      <c r="C2598" t="s">
        <v>1866</v>
      </c>
      <c r="I2598" s="4">
        <v>0</v>
      </c>
      <c r="J2598">
        <v>0</v>
      </c>
      <c r="K2598" s="4">
        <v>0</v>
      </c>
    </row>
    <row r="2599" spans="1:11" x14ac:dyDescent="0.35">
      <c r="A2599" t="s">
        <v>309</v>
      </c>
      <c r="B2599" t="s">
        <v>2145</v>
      </c>
      <c r="C2599" t="s">
        <v>1867</v>
      </c>
      <c r="D2599" s="4">
        <v>39658</v>
      </c>
      <c r="F2599" s="4">
        <v>162000</v>
      </c>
      <c r="G2599" s="4">
        <v>5122002</v>
      </c>
      <c r="H2599" s="4">
        <v>4562299</v>
      </c>
      <c r="I2599" s="4">
        <v>9885959</v>
      </c>
      <c r="J2599" s="4">
        <v>39658</v>
      </c>
      <c r="K2599" s="4">
        <v>39658</v>
      </c>
    </row>
    <row r="2600" spans="1:11" x14ac:dyDescent="0.35">
      <c r="A2600" t="s">
        <v>309</v>
      </c>
      <c r="B2600" t="s">
        <v>2146</v>
      </c>
      <c r="C2600" t="s">
        <v>1868</v>
      </c>
      <c r="D2600" s="4">
        <v>72260</v>
      </c>
      <c r="E2600" s="4">
        <v>136743</v>
      </c>
      <c r="G2600" s="4">
        <v>2863902</v>
      </c>
      <c r="H2600" s="4">
        <v>2398221</v>
      </c>
      <c r="I2600" s="4">
        <v>5471125</v>
      </c>
      <c r="J2600" s="4">
        <v>209003</v>
      </c>
      <c r="K2600" s="4">
        <v>72260</v>
      </c>
    </row>
    <row r="2601" spans="1:11" x14ac:dyDescent="0.35">
      <c r="A2601" t="s">
        <v>309</v>
      </c>
      <c r="B2601" t="s">
        <v>2173</v>
      </c>
      <c r="C2601" t="s">
        <v>1894</v>
      </c>
      <c r="D2601" s="4">
        <v>19259</v>
      </c>
      <c r="I2601" s="4">
        <v>19259</v>
      </c>
      <c r="J2601" s="4">
        <v>19259</v>
      </c>
      <c r="K2601" s="4">
        <v>19259</v>
      </c>
    </row>
    <row r="2602" spans="1:11" x14ac:dyDescent="0.35">
      <c r="A2602" t="s">
        <v>309</v>
      </c>
      <c r="B2602" t="s">
        <v>2147</v>
      </c>
      <c r="C2602" t="s">
        <v>1869</v>
      </c>
      <c r="G2602" s="4">
        <v>2536800</v>
      </c>
      <c r="I2602" s="4">
        <v>2536800</v>
      </c>
      <c r="J2602">
        <v>0</v>
      </c>
      <c r="K2602" s="4">
        <v>0</v>
      </c>
    </row>
    <row r="2603" spans="1:11" x14ac:dyDescent="0.35">
      <c r="A2603" t="s">
        <v>309</v>
      </c>
      <c r="B2603" t="s">
        <v>2148</v>
      </c>
      <c r="C2603" t="s">
        <v>1870</v>
      </c>
      <c r="D2603" s="4">
        <v>67075</v>
      </c>
      <c r="E2603" s="4">
        <v>10693966</v>
      </c>
      <c r="G2603" s="4">
        <v>747140</v>
      </c>
      <c r="H2603" s="4">
        <v>43949</v>
      </c>
      <c r="I2603" s="4">
        <v>11552131</v>
      </c>
      <c r="J2603" s="4">
        <v>10761041</v>
      </c>
      <c r="K2603" s="4">
        <v>67075</v>
      </c>
    </row>
    <row r="2604" spans="1:11" x14ac:dyDescent="0.35">
      <c r="A2604" t="s">
        <v>309</v>
      </c>
      <c r="B2604" t="s">
        <v>2150</v>
      </c>
      <c r="C2604" t="s">
        <v>1872</v>
      </c>
      <c r="D2604" s="4">
        <v>1421000</v>
      </c>
      <c r="I2604" s="4">
        <v>1421000</v>
      </c>
      <c r="J2604" s="4">
        <v>1421000</v>
      </c>
      <c r="K2604" s="4">
        <v>1421000</v>
      </c>
    </row>
    <row r="2605" spans="1:11" x14ac:dyDescent="0.35">
      <c r="A2605" t="s">
        <v>309</v>
      </c>
      <c r="B2605" t="s">
        <v>2153</v>
      </c>
      <c r="C2605" t="s">
        <v>1875</v>
      </c>
      <c r="G2605" s="4">
        <v>4650</v>
      </c>
      <c r="H2605" s="4">
        <v>260382</v>
      </c>
      <c r="I2605" s="4">
        <v>265032</v>
      </c>
      <c r="J2605">
        <v>0</v>
      </c>
      <c r="K2605" s="4">
        <v>0</v>
      </c>
    </row>
    <row r="2606" spans="1:11" x14ac:dyDescent="0.35">
      <c r="A2606" t="s">
        <v>309</v>
      </c>
      <c r="B2606" t="s">
        <v>2154</v>
      </c>
      <c r="C2606" t="s">
        <v>1876</v>
      </c>
      <c r="G2606" s="4">
        <v>252000</v>
      </c>
      <c r="I2606" s="4">
        <v>252000</v>
      </c>
      <c r="J2606">
        <v>0</v>
      </c>
      <c r="K2606" s="4">
        <v>0</v>
      </c>
    </row>
    <row r="2607" spans="1:11" x14ac:dyDescent="0.35">
      <c r="A2607" t="s">
        <v>309</v>
      </c>
      <c r="B2607" t="s">
        <v>2155</v>
      </c>
      <c r="C2607" t="s">
        <v>1877</v>
      </c>
      <c r="D2607" s="4">
        <v>24264</v>
      </c>
      <c r="I2607" s="4">
        <v>24264</v>
      </c>
      <c r="J2607" s="4">
        <v>24264</v>
      </c>
      <c r="K2607" s="4">
        <v>24264</v>
      </c>
    </row>
    <row r="2608" spans="1:11" x14ac:dyDescent="0.35">
      <c r="A2608" t="s">
        <v>309</v>
      </c>
      <c r="B2608" t="s">
        <v>2156</v>
      </c>
      <c r="D2608" s="4">
        <v>1647004</v>
      </c>
      <c r="E2608" s="4">
        <v>10830709</v>
      </c>
      <c r="F2608" s="4">
        <v>162000</v>
      </c>
      <c r="G2608" s="4">
        <v>11569689</v>
      </c>
      <c r="H2608" s="4">
        <v>7286449</v>
      </c>
      <c r="I2608" s="4">
        <v>31495850</v>
      </c>
      <c r="J2608" s="4">
        <v>12477713</v>
      </c>
      <c r="K2608" s="4">
        <v>1647004</v>
      </c>
    </row>
    <row r="2609" spans="1:11" x14ac:dyDescent="0.35">
      <c r="A2609" t="s">
        <v>309</v>
      </c>
      <c r="B2609" t="s">
        <v>2191</v>
      </c>
      <c r="C2609" t="s">
        <v>1912</v>
      </c>
      <c r="D2609" s="4">
        <v>3970</v>
      </c>
      <c r="I2609" s="4">
        <v>3970</v>
      </c>
      <c r="J2609" s="4">
        <v>3970</v>
      </c>
      <c r="K2609" s="4">
        <v>3970</v>
      </c>
    </row>
    <row r="2610" spans="1:11" x14ac:dyDescent="0.35">
      <c r="A2610" t="s">
        <v>309</v>
      </c>
      <c r="B2610" t="s">
        <v>2157</v>
      </c>
      <c r="C2610" t="s">
        <v>1879</v>
      </c>
      <c r="D2610" s="4">
        <v>3265706</v>
      </c>
      <c r="I2610" s="4">
        <v>3265706</v>
      </c>
      <c r="J2610" s="4">
        <v>3265706</v>
      </c>
      <c r="K2610" s="4">
        <v>3265706</v>
      </c>
    </row>
    <row r="2611" spans="1:11" x14ac:dyDescent="0.35">
      <c r="A2611" t="s">
        <v>309</v>
      </c>
      <c r="B2611" t="s">
        <v>2186</v>
      </c>
      <c r="C2611" t="s">
        <v>1907</v>
      </c>
      <c r="D2611" s="4">
        <v>3664</v>
      </c>
      <c r="I2611" s="4">
        <v>3664</v>
      </c>
      <c r="J2611" s="4">
        <v>3664</v>
      </c>
      <c r="K2611" s="4">
        <v>3664</v>
      </c>
    </row>
    <row r="2612" spans="1:11" x14ac:dyDescent="0.35">
      <c r="A2612" t="s">
        <v>309</v>
      </c>
      <c r="B2612" t="s">
        <v>2158</v>
      </c>
      <c r="C2612" t="s">
        <v>1880</v>
      </c>
      <c r="D2612" s="4">
        <v>706631</v>
      </c>
      <c r="I2612" s="4">
        <v>706631</v>
      </c>
      <c r="J2612" s="4">
        <v>706631</v>
      </c>
      <c r="K2612" s="4">
        <v>706631</v>
      </c>
    </row>
    <row r="2613" spans="1:11" x14ac:dyDescent="0.35">
      <c r="A2613" t="s">
        <v>309</v>
      </c>
      <c r="B2613" t="s">
        <v>2159</v>
      </c>
      <c r="C2613" t="s">
        <v>1881</v>
      </c>
      <c r="D2613" s="4">
        <v>1242008</v>
      </c>
      <c r="I2613" s="4">
        <v>1242008</v>
      </c>
      <c r="J2613" s="4">
        <v>1242008</v>
      </c>
      <c r="K2613" s="4">
        <v>1242008</v>
      </c>
    </row>
    <row r="2614" spans="1:11" x14ac:dyDescent="0.35">
      <c r="A2614" t="s">
        <v>309</v>
      </c>
      <c r="B2614" t="s">
        <v>2174</v>
      </c>
      <c r="C2614" t="s">
        <v>1895</v>
      </c>
      <c r="D2614" s="4">
        <v>117627</v>
      </c>
      <c r="F2614" s="4">
        <v>8657538</v>
      </c>
      <c r="I2614" s="4">
        <v>8775165</v>
      </c>
      <c r="J2614" s="4">
        <v>117627</v>
      </c>
      <c r="K2614" s="4">
        <v>117627</v>
      </c>
    </row>
    <row r="2615" spans="1:11" x14ac:dyDescent="0.35">
      <c r="A2615" t="s">
        <v>309</v>
      </c>
      <c r="B2615" t="s">
        <v>2160</v>
      </c>
      <c r="C2615" t="s">
        <v>1882</v>
      </c>
      <c r="D2615" s="4">
        <v>199544</v>
      </c>
      <c r="I2615" s="4">
        <v>199544</v>
      </c>
      <c r="J2615" s="4">
        <v>199544</v>
      </c>
      <c r="K2615" s="4">
        <v>199544</v>
      </c>
    </row>
    <row r="2616" spans="1:11" x14ac:dyDescent="0.35">
      <c r="A2616" t="s">
        <v>309</v>
      </c>
      <c r="B2616" t="s">
        <v>2162</v>
      </c>
      <c r="C2616" t="s">
        <v>1884</v>
      </c>
      <c r="D2616" s="4">
        <v>46656</v>
      </c>
      <c r="I2616" s="4">
        <v>46656</v>
      </c>
      <c r="J2616" s="4">
        <v>46656</v>
      </c>
      <c r="K2616" s="4">
        <v>46656</v>
      </c>
    </row>
    <row r="2617" spans="1:11" x14ac:dyDescent="0.35">
      <c r="A2617" t="s">
        <v>309</v>
      </c>
      <c r="B2617" t="s">
        <v>2163</v>
      </c>
      <c r="D2617" s="4">
        <v>5585807</v>
      </c>
      <c r="F2617" s="4">
        <v>8657538</v>
      </c>
      <c r="I2617" s="4">
        <v>14243345</v>
      </c>
      <c r="J2617" s="4">
        <v>5585807</v>
      </c>
      <c r="K2617" s="4">
        <v>5585807</v>
      </c>
    </row>
    <row r="2618" spans="1:11" x14ac:dyDescent="0.35">
      <c r="A2618" t="s">
        <v>309</v>
      </c>
      <c r="B2618" t="s">
        <v>2164</v>
      </c>
      <c r="C2618" t="s">
        <v>1886</v>
      </c>
      <c r="H2618" s="4">
        <v>895508</v>
      </c>
      <c r="I2618" s="4">
        <v>895508</v>
      </c>
      <c r="J2618">
        <v>0</v>
      </c>
      <c r="K2618" s="4">
        <v>0</v>
      </c>
    </row>
    <row r="2619" spans="1:11" x14ac:dyDescent="0.35">
      <c r="A2619" t="s">
        <v>309</v>
      </c>
      <c r="B2619" t="s">
        <v>2165</v>
      </c>
      <c r="H2619" s="4">
        <v>895508</v>
      </c>
      <c r="I2619" s="4">
        <v>895508</v>
      </c>
      <c r="J2619">
        <v>0</v>
      </c>
      <c r="K2619" s="4">
        <v>0</v>
      </c>
    </row>
    <row r="2620" spans="1:11" x14ac:dyDescent="0.35">
      <c r="A2620" t="s">
        <v>309</v>
      </c>
      <c r="B2620" t="s">
        <v>2166</v>
      </c>
      <c r="C2620" t="s">
        <v>1888</v>
      </c>
      <c r="G2620" s="4">
        <v>1440000</v>
      </c>
      <c r="I2620" s="4">
        <v>1440000</v>
      </c>
      <c r="J2620">
        <v>0</v>
      </c>
      <c r="K2620" s="4">
        <v>0</v>
      </c>
    </row>
    <row r="2621" spans="1:11" x14ac:dyDescent="0.35">
      <c r="A2621" t="s">
        <v>309</v>
      </c>
      <c r="B2621" t="s">
        <v>2180</v>
      </c>
      <c r="C2621" t="s">
        <v>1901</v>
      </c>
      <c r="E2621" s="4">
        <v>1500000</v>
      </c>
      <c r="I2621" s="4">
        <v>1500000</v>
      </c>
      <c r="J2621">
        <v>1500000</v>
      </c>
      <c r="K2621" s="4">
        <v>0</v>
      </c>
    </row>
    <row r="2622" spans="1:11" x14ac:dyDescent="0.35">
      <c r="A2622" t="s">
        <v>309</v>
      </c>
      <c r="B2622" t="s">
        <v>2167</v>
      </c>
      <c r="C2622" t="s">
        <v>1889</v>
      </c>
      <c r="E2622" s="4">
        <v>1470000</v>
      </c>
      <c r="I2622" s="4">
        <v>1470000</v>
      </c>
      <c r="J2622">
        <v>1470000</v>
      </c>
      <c r="K2622" s="4">
        <v>0</v>
      </c>
    </row>
    <row r="2623" spans="1:11" x14ac:dyDescent="0.35">
      <c r="A2623" t="s">
        <v>309</v>
      </c>
      <c r="B2623" t="s">
        <v>2168</v>
      </c>
      <c r="C2623" t="s">
        <v>1890</v>
      </c>
      <c r="E2623" s="4">
        <v>1200000</v>
      </c>
      <c r="I2623" s="4">
        <v>1200000</v>
      </c>
      <c r="J2623">
        <v>1200000</v>
      </c>
      <c r="K2623" s="4">
        <v>0</v>
      </c>
    </row>
    <row r="2624" spans="1:11" x14ac:dyDescent="0.35">
      <c r="A2624" t="s">
        <v>309</v>
      </c>
      <c r="B2624" t="s">
        <v>2181</v>
      </c>
      <c r="C2624" t="s">
        <v>1902</v>
      </c>
      <c r="E2624" s="4">
        <v>3000000</v>
      </c>
      <c r="I2624" s="4">
        <v>3000000</v>
      </c>
      <c r="J2624">
        <v>3000000</v>
      </c>
      <c r="K2624" s="4">
        <v>0</v>
      </c>
    </row>
    <row r="2625" spans="1:11" x14ac:dyDescent="0.35">
      <c r="A2625" t="s">
        <v>309</v>
      </c>
      <c r="B2625" t="s">
        <v>2169</v>
      </c>
      <c r="E2625" s="4">
        <v>7170000</v>
      </c>
      <c r="G2625" s="4">
        <v>1440000</v>
      </c>
      <c r="I2625" s="4">
        <v>8610000</v>
      </c>
      <c r="J2625">
        <v>7170000</v>
      </c>
      <c r="K2625" s="4">
        <v>0</v>
      </c>
    </row>
    <row r="2626" spans="1:11" x14ac:dyDescent="0.35">
      <c r="A2626" t="s">
        <v>309</v>
      </c>
      <c r="B2626" t="s">
        <v>2170</v>
      </c>
      <c r="D2626" s="4">
        <v>202636530</v>
      </c>
      <c r="E2626" s="4">
        <v>61024617</v>
      </c>
      <c r="F2626" s="4">
        <v>53357640</v>
      </c>
      <c r="G2626" s="4">
        <v>13387924</v>
      </c>
      <c r="H2626" s="4">
        <v>12613314</v>
      </c>
      <c r="I2626" s="4">
        <v>343020025</v>
      </c>
      <c r="J2626" s="4">
        <f>SUM(D2626,E2626)</f>
        <v>263661147</v>
      </c>
      <c r="K2626" s="4">
        <v>202636530</v>
      </c>
    </row>
    <row r="2627" spans="1:11" x14ac:dyDescent="0.35">
      <c r="A2627" t="s">
        <v>316</v>
      </c>
      <c r="B2627" t="s">
        <v>2118</v>
      </c>
      <c r="C2627" t="s">
        <v>1843</v>
      </c>
      <c r="D2627" s="4">
        <v>4662967</v>
      </c>
      <c r="F2627" s="4">
        <v>3112200</v>
      </c>
      <c r="I2627" s="4">
        <v>7775167</v>
      </c>
      <c r="J2627" s="4">
        <v>4662967</v>
      </c>
      <c r="K2627" s="4">
        <v>4662967</v>
      </c>
    </row>
    <row r="2628" spans="1:11" x14ac:dyDescent="0.35">
      <c r="A2628" t="s">
        <v>316</v>
      </c>
      <c r="B2628" t="s">
        <v>2119</v>
      </c>
      <c r="C2628" t="s">
        <v>1844</v>
      </c>
      <c r="D2628" s="4">
        <v>83793</v>
      </c>
      <c r="F2628" s="4">
        <v>527325</v>
      </c>
      <c r="H2628" s="4">
        <v>58050</v>
      </c>
      <c r="I2628" s="4">
        <v>669167</v>
      </c>
      <c r="J2628" s="4">
        <v>83793</v>
      </c>
      <c r="K2628" s="4">
        <v>83793</v>
      </c>
    </row>
    <row r="2629" spans="1:11" x14ac:dyDescent="0.35">
      <c r="A2629" t="s">
        <v>316</v>
      </c>
      <c r="B2629" t="s">
        <v>2120</v>
      </c>
      <c r="C2629" t="s">
        <v>1845</v>
      </c>
      <c r="D2629" s="4">
        <v>20380</v>
      </c>
      <c r="F2629" s="4">
        <v>492243</v>
      </c>
      <c r="I2629" s="4">
        <v>512623</v>
      </c>
      <c r="J2629" s="4">
        <v>20380</v>
      </c>
      <c r="K2629" s="4">
        <v>20380</v>
      </c>
    </row>
    <row r="2630" spans="1:11" x14ac:dyDescent="0.35">
      <c r="A2630" t="s">
        <v>316</v>
      </c>
      <c r="B2630" t="s">
        <v>2121</v>
      </c>
      <c r="D2630" s="4">
        <v>4767140</v>
      </c>
      <c r="F2630" s="4">
        <v>4131767</v>
      </c>
      <c r="H2630" s="4">
        <v>58050</v>
      </c>
      <c r="I2630" s="4">
        <v>8956958</v>
      </c>
      <c r="J2630" s="4">
        <v>4767140</v>
      </c>
      <c r="K2630" s="4">
        <v>4767140</v>
      </c>
    </row>
    <row r="2631" spans="1:11" x14ac:dyDescent="0.35">
      <c r="A2631" t="s">
        <v>316</v>
      </c>
      <c r="B2631" t="s">
        <v>2122</v>
      </c>
      <c r="C2631" t="s">
        <v>1846</v>
      </c>
      <c r="D2631" s="4">
        <v>4350219</v>
      </c>
      <c r="E2631" s="4">
        <v>349055</v>
      </c>
      <c r="F2631" s="4">
        <v>1682201</v>
      </c>
      <c r="H2631" s="4">
        <v>2273098</v>
      </c>
      <c r="I2631" s="4">
        <v>8654573</v>
      </c>
      <c r="J2631" s="4">
        <v>4699274</v>
      </c>
      <c r="K2631" s="4">
        <v>4350219</v>
      </c>
    </row>
    <row r="2632" spans="1:11" x14ac:dyDescent="0.35">
      <c r="A2632" t="s">
        <v>316</v>
      </c>
      <c r="B2632" t="s">
        <v>2123</v>
      </c>
      <c r="C2632" t="s">
        <v>1847</v>
      </c>
      <c r="D2632" s="4">
        <v>970036</v>
      </c>
      <c r="F2632" s="4">
        <v>1302703</v>
      </c>
      <c r="I2632" s="4">
        <v>2272738</v>
      </c>
      <c r="J2632" s="4">
        <v>970036</v>
      </c>
      <c r="K2632" s="4">
        <v>970036</v>
      </c>
    </row>
    <row r="2633" spans="1:11" x14ac:dyDescent="0.35">
      <c r="A2633" t="s">
        <v>316</v>
      </c>
      <c r="B2633" t="s">
        <v>2124</v>
      </c>
      <c r="C2633" t="s">
        <v>1848</v>
      </c>
      <c r="E2633" s="4">
        <v>9726</v>
      </c>
      <c r="I2633" s="4">
        <v>9726</v>
      </c>
      <c r="J2633">
        <v>9726</v>
      </c>
      <c r="K2633" s="4">
        <v>0</v>
      </c>
    </row>
    <row r="2634" spans="1:11" x14ac:dyDescent="0.35">
      <c r="A2634" t="s">
        <v>316</v>
      </c>
      <c r="B2634" t="s">
        <v>2125</v>
      </c>
      <c r="D2634" s="4">
        <v>5320255</v>
      </c>
      <c r="E2634" s="4">
        <v>358781</v>
      </c>
      <c r="F2634" s="4">
        <v>2984903</v>
      </c>
      <c r="H2634" s="4">
        <v>2273098</v>
      </c>
      <c r="I2634" s="4">
        <v>10937037</v>
      </c>
      <c r="J2634" s="4">
        <v>5679036</v>
      </c>
      <c r="K2634" s="4">
        <v>5320255</v>
      </c>
    </row>
    <row r="2635" spans="1:11" x14ac:dyDescent="0.35">
      <c r="A2635" t="s">
        <v>316</v>
      </c>
      <c r="B2635" t="s">
        <v>2126</v>
      </c>
      <c r="C2635" t="s">
        <v>1850</v>
      </c>
      <c r="F2635" s="4">
        <v>800000</v>
      </c>
      <c r="I2635" s="4">
        <v>800000</v>
      </c>
      <c r="J2635">
        <v>0</v>
      </c>
      <c r="K2635" s="4">
        <v>0</v>
      </c>
    </row>
    <row r="2636" spans="1:11" x14ac:dyDescent="0.35">
      <c r="A2636" t="s">
        <v>316</v>
      </c>
      <c r="B2636" t="s">
        <v>2127</v>
      </c>
      <c r="F2636" s="4">
        <v>800000</v>
      </c>
      <c r="I2636" s="4">
        <v>800000</v>
      </c>
      <c r="J2636">
        <v>0</v>
      </c>
      <c r="K2636" s="4">
        <v>0</v>
      </c>
    </row>
    <row r="2637" spans="1:11" x14ac:dyDescent="0.35">
      <c r="A2637" t="s">
        <v>316</v>
      </c>
      <c r="B2637" t="s">
        <v>2128</v>
      </c>
      <c r="C2637" t="s">
        <v>1851</v>
      </c>
      <c r="D2637" s="4">
        <v>91873</v>
      </c>
      <c r="F2637" s="4">
        <v>32645</v>
      </c>
      <c r="I2637" s="4">
        <v>124518</v>
      </c>
      <c r="J2637" s="4">
        <v>91873</v>
      </c>
      <c r="K2637" s="4">
        <v>91873</v>
      </c>
    </row>
    <row r="2638" spans="1:11" x14ac:dyDescent="0.35">
      <c r="A2638" t="s">
        <v>316</v>
      </c>
      <c r="B2638" t="s">
        <v>2129</v>
      </c>
      <c r="C2638" t="s">
        <v>1852</v>
      </c>
      <c r="D2638" s="4">
        <v>50493</v>
      </c>
      <c r="I2638" s="4">
        <v>50493</v>
      </c>
      <c r="J2638" s="4">
        <v>50493</v>
      </c>
      <c r="K2638" s="4">
        <v>50493</v>
      </c>
    </row>
    <row r="2639" spans="1:11" x14ac:dyDescent="0.35">
      <c r="A2639" t="s">
        <v>316</v>
      </c>
      <c r="B2639" t="s">
        <v>2130</v>
      </c>
      <c r="C2639" t="s">
        <v>1853</v>
      </c>
      <c r="D2639" s="4">
        <v>2309</v>
      </c>
      <c r="I2639" s="4">
        <v>2309</v>
      </c>
      <c r="J2639" s="4">
        <v>2309</v>
      </c>
      <c r="K2639" s="4">
        <v>2309</v>
      </c>
    </row>
    <row r="2640" spans="1:11" x14ac:dyDescent="0.35">
      <c r="A2640" t="s">
        <v>316</v>
      </c>
      <c r="B2640" t="s">
        <v>2131</v>
      </c>
      <c r="C2640" t="s">
        <v>1854</v>
      </c>
      <c r="D2640" s="4">
        <v>221922</v>
      </c>
      <c r="I2640" s="4">
        <v>221922</v>
      </c>
      <c r="J2640" s="4">
        <v>221922</v>
      </c>
      <c r="K2640" s="4">
        <v>221922</v>
      </c>
    </row>
    <row r="2641" spans="1:11" x14ac:dyDescent="0.35">
      <c r="A2641" t="s">
        <v>316</v>
      </c>
      <c r="B2641" t="s">
        <v>2132</v>
      </c>
      <c r="C2641" t="s">
        <v>1855</v>
      </c>
      <c r="D2641" s="4">
        <v>277214</v>
      </c>
      <c r="I2641" s="4">
        <v>277214</v>
      </c>
      <c r="J2641" s="4">
        <v>277214</v>
      </c>
      <c r="K2641" s="4">
        <v>277214</v>
      </c>
    </row>
    <row r="2642" spans="1:11" x14ac:dyDescent="0.35">
      <c r="A2642" t="s">
        <v>316</v>
      </c>
      <c r="B2642" t="s">
        <v>2133</v>
      </c>
      <c r="C2642" t="s">
        <v>1856</v>
      </c>
      <c r="I2642" s="4">
        <v>0</v>
      </c>
      <c r="J2642">
        <v>0</v>
      </c>
      <c r="K2642" s="4">
        <v>0</v>
      </c>
    </row>
    <row r="2643" spans="1:11" x14ac:dyDescent="0.35">
      <c r="A2643" t="s">
        <v>316</v>
      </c>
      <c r="B2643" t="s">
        <v>2134</v>
      </c>
      <c r="C2643" t="s">
        <v>1857</v>
      </c>
      <c r="D2643" s="4">
        <v>5432</v>
      </c>
      <c r="I2643" s="4">
        <v>5432</v>
      </c>
      <c r="J2643" s="4">
        <v>5432</v>
      </c>
      <c r="K2643" s="4">
        <v>5432</v>
      </c>
    </row>
    <row r="2644" spans="1:11" x14ac:dyDescent="0.35">
      <c r="A2644" t="s">
        <v>316</v>
      </c>
      <c r="B2644" t="s">
        <v>2135</v>
      </c>
      <c r="C2644" t="s">
        <v>1858</v>
      </c>
      <c r="F2644" s="4">
        <v>28155</v>
      </c>
      <c r="I2644" s="4">
        <v>28155</v>
      </c>
      <c r="J2644">
        <v>0</v>
      </c>
      <c r="K2644" s="4">
        <v>0</v>
      </c>
    </row>
    <row r="2645" spans="1:11" x14ac:dyDescent="0.35">
      <c r="A2645" t="s">
        <v>316</v>
      </c>
      <c r="B2645" t="s">
        <v>2136</v>
      </c>
      <c r="C2645" t="s">
        <v>1859</v>
      </c>
      <c r="D2645" s="4">
        <v>56110</v>
      </c>
      <c r="E2645" s="4">
        <v>4</v>
      </c>
      <c r="F2645" s="4">
        <v>825000</v>
      </c>
      <c r="H2645" s="4">
        <v>50000</v>
      </c>
      <c r="I2645" s="4">
        <v>931114</v>
      </c>
      <c r="J2645" s="4">
        <v>56114</v>
      </c>
      <c r="K2645" s="4">
        <v>56110</v>
      </c>
    </row>
    <row r="2646" spans="1:11" x14ac:dyDescent="0.35">
      <c r="A2646" t="s">
        <v>316</v>
      </c>
      <c r="B2646" t="s">
        <v>2137</v>
      </c>
      <c r="C2646" t="s">
        <v>1860</v>
      </c>
      <c r="E2646" s="4">
        <v>108703</v>
      </c>
      <c r="F2646" s="4">
        <v>217406</v>
      </c>
      <c r="I2646" s="4">
        <v>326109</v>
      </c>
      <c r="J2646">
        <v>108703</v>
      </c>
      <c r="K2646" s="4">
        <v>0</v>
      </c>
    </row>
    <row r="2647" spans="1:11" x14ac:dyDescent="0.35">
      <c r="A2647" t="s">
        <v>316</v>
      </c>
      <c r="B2647" t="s">
        <v>2138</v>
      </c>
      <c r="C2647" t="s">
        <v>1861</v>
      </c>
      <c r="D2647" s="4">
        <v>9794</v>
      </c>
      <c r="F2647" s="4">
        <v>6529</v>
      </c>
      <c r="I2647" s="4">
        <v>16323</v>
      </c>
      <c r="J2647" s="4">
        <v>9794</v>
      </c>
      <c r="K2647" s="4">
        <v>9794</v>
      </c>
    </row>
    <row r="2648" spans="1:11" x14ac:dyDescent="0.35">
      <c r="A2648" t="s">
        <v>316</v>
      </c>
      <c r="B2648" t="s">
        <v>2140</v>
      </c>
      <c r="C2648" t="s">
        <v>1863</v>
      </c>
      <c r="D2648" s="4">
        <v>31120</v>
      </c>
      <c r="I2648" s="4">
        <v>31120</v>
      </c>
      <c r="J2648" s="4">
        <v>31120</v>
      </c>
      <c r="K2648" s="4">
        <v>31120</v>
      </c>
    </row>
    <row r="2649" spans="1:11" x14ac:dyDescent="0.35">
      <c r="A2649" t="s">
        <v>316</v>
      </c>
      <c r="B2649" t="s">
        <v>2141</v>
      </c>
      <c r="D2649" s="4">
        <v>746265</v>
      </c>
      <c r="E2649" s="4">
        <v>108707</v>
      </c>
      <c r="F2649" s="4">
        <v>1109735</v>
      </c>
      <c r="H2649" s="4">
        <v>50000</v>
      </c>
      <c r="I2649" s="4">
        <v>2014707</v>
      </c>
      <c r="J2649" s="4">
        <v>854972</v>
      </c>
      <c r="K2649" s="4">
        <v>746265</v>
      </c>
    </row>
    <row r="2650" spans="1:11" x14ac:dyDescent="0.35">
      <c r="A2650" t="s">
        <v>316</v>
      </c>
      <c r="B2650" t="s">
        <v>2143</v>
      </c>
      <c r="C2650" t="s">
        <v>1865</v>
      </c>
      <c r="E2650" s="4">
        <v>0</v>
      </c>
      <c r="I2650" s="4">
        <v>0</v>
      </c>
      <c r="J2650">
        <v>0</v>
      </c>
      <c r="K2650" s="4">
        <v>0</v>
      </c>
    </row>
    <row r="2651" spans="1:11" x14ac:dyDescent="0.35">
      <c r="A2651" t="s">
        <v>316</v>
      </c>
      <c r="B2651" t="s">
        <v>2144</v>
      </c>
      <c r="C2651" t="s">
        <v>1866</v>
      </c>
      <c r="I2651" s="4">
        <v>0</v>
      </c>
      <c r="J2651">
        <v>0</v>
      </c>
      <c r="K2651" s="4">
        <v>0</v>
      </c>
    </row>
    <row r="2652" spans="1:11" x14ac:dyDescent="0.35">
      <c r="A2652" t="s">
        <v>316</v>
      </c>
      <c r="B2652" t="s">
        <v>2145</v>
      </c>
      <c r="C2652" t="s">
        <v>1867</v>
      </c>
      <c r="D2652" s="4">
        <v>65155</v>
      </c>
      <c r="E2652" s="4">
        <v>4500</v>
      </c>
      <c r="H2652" s="4">
        <v>706893</v>
      </c>
      <c r="I2652" s="4">
        <v>776548</v>
      </c>
      <c r="J2652" s="4">
        <v>69655</v>
      </c>
      <c r="K2652" s="4">
        <v>65155</v>
      </c>
    </row>
    <row r="2653" spans="1:11" x14ac:dyDescent="0.35">
      <c r="A2653" t="s">
        <v>316</v>
      </c>
      <c r="B2653" t="s">
        <v>2146</v>
      </c>
      <c r="C2653" t="s">
        <v>1868</v>
      </c>
      <c r="D2653" s="4">
        <v>6938</v>
      </c>
      <c r="E2653" s="4">
        <v>5259</v>
      </c>
      <c r="F2653" s="4">
        <v>5259</v>
      </c>
      <c r="H2653" s="4">
        <v>710843</v>
      </c>
      <c r="I2653" s="4">
        <v>728300</v>
      </c>
      <c r="J2653" s="4">
        <v>12197</v>
      </c>
      <c r="K2653" s="4">
        <v>6938</v>
      </c>
    </row>
    <row r="2654" spans="1:11" x14ac:dyDescent="0.35">
      <c r="A2654" t="s">
        <v>316</v>
      </c>
      <c r="B2654" t="s">
        <v>2147</v>
      </c>
      <c r="C2654" t="s">
        <v>1869</v>
      </c>
      <c r="D2654" s="4">
        <v>4741</v>
      </c>
      <c r="H2654" s="4">
        <v>172800</v>
      </c>
      <c r="I2654" s="4">
        <v>177541</v>
      </c>
      <c r="J2654" s="4">
        <v>4741</v>
      </c>
      <c r="K2654" s="4">
        <v>4741</v>
      </c>
    </row>
    <row r="2655" spans="1:11" x14ac:dyDescent="0.35">
      <c r="A2655" t="s">
        <v>316</v>
      </c>
      <c r="B2655" t="s">
        <v>2148</v>
      </c>
      <c r="C2655" t="s">
        <v>1870</v>
      </c>
      <c r="D2655" s="4">
        <v>6940</v>
      </c>
      <c r="F2655" s="4">
        <v>22613</v>
      </c>
      <c r="H2655" s="4">
        <v>980941</v>
      </c>
      <c r="I2655" s="4">
        <v>1010494</v>
      </c>
      <c r="J2655" s="4">
        <v>6940</v>
      </c>
      <c r="K2655" s="4">
        <v>6940</v>
      </c>
    </row>
    <row r="2656" spans="1:11" x14ac:dyDescent="0.35">
      <c r="A2656" t="s">
        <v>316</v>
      </c>
      <c r="B2656" t="s">
        <v>2149</v>
      </c>
      <c r="C2656" t="s">
        <v>1871</v>
      </c>
      <c r="D2656" s="4">
        <v>508319</v>
      </c>
      <c r="F2656" s="4">
        <v>140000</v>
      </c>
      <c r="H2656" s="4">
        <v>140000</v>
      </c>
      <c r="I2656" s="4">
        <v>788319</v>
      </c>
      <c r="J2656" s="4">
        <v>508319</v>
      </c>
      <c r="K2656" s="4">
        <v>508319</v>
      </c>
    </row>
    <row r="2657" spans="1:11" x14ac:dyDescent="0.35">
      <c r="A2657" t="s">
        <v>316</v>
      </c>
      <c r="B2657" t="s">
        <v>2150</v>
      </c>
      <c r="C2657" t="s">
        <v>1872</v>
      </c>
      <c r="D2657" s="4">
        <v>155772</v>
      </c>
      <c r="I2657" s="4">
        <v>155772</v>
      </c>
      <c r="J2657" s="4">
        <v>155772</v>
      </c>
      <c r="K2657" s="4">
        <v>155772</v>
      </c>
    </row>
    <row r="2658" spans="1:11" x14ac:dyDescent="0.35">
      <c r="A2658" t="s">
        <v>316</v>
      </c>
      <c r="B2658" t="s">
        <v>2151</v>
      </c>
      <c r="C2658" t="s">
        <v>1873</v>
      </c>
      <c r="E2658" s="4">
        <v>0</v>
      </c>
      <c r="I2658" s="4">
        <v>0</v>
      </c>
      <c r="J2658">
        <v>0</v>
      </c>
      <c r="K2658" s="4">
        <v>0</v>
      </c>
    </row>
    <row r="2659" spans="1:11" x14ac:dyDescent="0.35">
      <c r="A2659" t="s">
        <v>316</v>
      </c>
      <c r="B2659" t="s">
        <v>2152</v>
      </c>
      <c r="C2659" t="s">
        <v>1874</v>
      </c>
      <c r="D2659" s="4">
        <v>3410</v>
      </c>
      <c r="I2659" s="4">
        <v>3410</v>
      </c>
      <c r="J2659" s="4">
        <v>3410</v>
      </c>
      <c r="K2659" s="4">
        <v>3410</v>
      </c>
    </row>
    <row r="2660" spans="1:11" x14ac:dyDescent="0.35">
      <c r="A2660" t="s">
        <v>316</v>
      </c>
      <c r="B2660" t="s">
        <v>2153</v>
      </c>
      <c r="C2660" t="s">
        <v>1875</v>
      </c>
      <c r="D2660" s="4">
        <v>0</v>
      </c>
      <c r="H2660" s="4">
        <v>29061</v>
      </c>
      <c r="I2660" s="4">
        <v>29061</v>
      </c>
      <c r="J2660" s="4">
        <v>0</v>
      </c>
      <c r="K2660" s="4">
        <v>0</v>
      </c>
    </row>
    <row r="2661" spans="1:11" x14ac:dyDescent="0.35">
      <c r="A2661" t="s">
        <v>316</v>
      </c>
      <c r="B2661" t="s">
        <v>2154</v>
      </c>
      <c r="C2661" t="s">
        <v>1876</v>
      </c>
      <c r="H2661" s="4">
        <v>67200</v>
      </c>
      <c r="I2661" s="4">
        <v>67200</v>
      </c>
      <c r="J2661">
        <v>0</v>
      </c>
      <c r="K2661" s="4">
        <v>0</v>
      </c>
    </row>
    <row r="2662" spans="1:11" x14ac:dyDescent="0.35">
      <c r="A2662" t="s">
        <v>316</v>
      </c>
      <c r="B2662" t="s">
        <v>2155</v>
      </c>
      <c r="C2662" t="s">
        <v>1877</v>
      </c>
      <c r="D2662" s="4">
        <v>33682</v>
      </c>
      <c r="I2662" s="4">
        <v>33682</v>
      </c>
      <c r="J2662" s="4">
        <v>33682</v>
      </c>
      <c r="K2662" s="4">
        <v>33682</v>
      </c>
    </row>
    <row r="2663" spans="1:11" x14ac:dyDescent="0.35">
      <c r="A2663" t="s">
        <v>316</v>
      </c>
      <c r="B2663" t="s">
        <v>2156</v>
      </c>
      <c r="D2663" s="4">
        <v>784956</v>
      </c>
      <c r="E2663" s="4">
        <v>9759</v>
      </c>
      <c r="F2663" s="4">
        <v>167873</v>
      </c>
      <c r="H2663" s="4">
        <v>2807738</v>
      </c>
      <c r="I2663" s="4">
        <v>3770326</v>
      </c>
      <c r="J2663" s="4">
        <v>794715</v>
      </c>
      <c r="K2663" s="4">
        <v>784956</v>
      </c>
    </row>
    <row r="2664" spans="1:11" x14ac:dyDescent="0.35">
      <c r="A2664" t="s">
        <v>316</v>
      </c>
      <c r="B2664" t="s">
        <v>2157</v>
      </c>
      <c r="C2664" t="s">
        <v>1879</v>
      </c>
      <c r="D2664" s="4">
        <v>195352</v>
      </c>
      <c r="I2664" s="4">
        <v>195352</v>
      </c>
      <c r="J2664" s="4">
        <v>195352</v>
      </c>
      <c r="K2664" s="4">
        <v>195352</v>
      </c>
    </row>
    <row r="2665" spans="1:11" x14ac:dyDescent="0.35">
      <c r="A2665" t="s">
        <v>316</v>
      </c>
      <c r="B2665" t="s">
        <v>2159</v>
      </c>
      <c r="C2665" t="s">
        <v>1881</v>
      </c>
      <c r="D2665" s="4">
        <v>406576</v>
      </c>
      <c r="I2665" s="4">
        <v>406576</v>
      </c>
      <c r="J2665" s="4">
        <v>406576</v>
      </c>
      <c r="K2665" s="4">
        <v>406576</v>
      </c>
    </row>
    <row r="2666" spans="1:11" x14ac:dyDescent="0.35">
      <c r="A2666" t="s">
        <v>316</v>
      </c>
      <c r="B2666" t="s">
        <v>2163</v>
      </c>
      <c r="D2666" s="4">
        <v>601928</v>
      </c>
      <c r="I2666" s="4">
        <v>601928</v>
      </c>
      <c r="J2666" s="4">
        <v>601928</v>
      </c>
      <c r="K2666" s="4">
        <v>601928</v>
      </c>
    </row>
    <row r="2667" spans="1:11" x14ac:dyDescent="0.35">
      <c r="A2667" t="s">
        <v>316</v>
      </c>
      <c r="B2667" t="s">
        <v>2177</v>
      </c>
      <c r="C2667" t="s">
        <v>1898</v>
      </c>
      <c r="D2667" s="4">
        <v>7602</v>
      </c>
      <c r="I2667" s="4">
        <v>7602</v>
      </c>
      <c r="J2667" s="4">
        <v>7602</v>
      </c>
      <c r="K2667" s="4">
        <v>7602</v>
      </c>
    </row>
    <row r="2668" spans="1:11" x14ac:dyDescent="0.35">
      <c r="A2668" t="s">
        <v>316</v>
      </c>
      <c r="B2668" t="s">
        <v>2166</v>
      </c>
      <c r="C2668" t="s">
        <v>1888</v>
      </c>
      <c r="H2668" s="4">
        <v>48000</v>
      </c>
      <c r="I2668" s="4">
        <v>48000</v>
      </c>
      <c r="J2668">
        <v>0</v>
      </c>
      <c r="K2668" s="4">
        <v>0</v>
      </c>
    </row>
    <row r="2669" spans="1:11" x14ac:dyDescent="0.35">
      <c r="A2669" t="s">
        <v>316</v>
      </c>
      <c r="B2669" t="s">
        <v>2167</v>
      </c>
      <c r="C2669" t="s">
        <v>1889</v>
      </c>
      <c r="H2669" s="4">
        <v>105000</v>
      </c>
      <c r="I2669" s="4">
        <v>105000</v>
      </c>
      <c r="J2669">
        <v>0</v>
      </c>
      <c r="K2669" s="4">
        <v>0</v>
      </c>
    </row>
    <row r="2670" spans="1:11" x14ac:dyDescent="0.35">
      <c r="A2670" t="s">
        <v>316</v>
      </c>
      <c r="B2670" t="s">
        <v>2168</v>
      </c>
      <c r="C2670" t="s">
        <v>1890</v>
      </c>
      <c r="H2670" s="4">
        <v>75000</v>
      </c>
      <c r="I2670" s="4">
        <v>75000</v>
      </c>
      <c r="J2670">
        <v>0</v>
      </c>
      <c r="K2670" s="4">
        <v>0</v>
      </c>
    </row>
    <row r="2671" spans="1:11" x14ac:dyDescent="0.35">
      <c r="A2671" t="s">
        <v>316</v>
      </c>
      <c r="B2671" t="s">
        <v>2169</v>
      </c>
      <c r="D2671" s="4">
        <v>7602</v>
      </c>
      <c r="H2671" s="4">
        <v>228000</v>
      </c>
      <c r="I2671" s="4">
        <v>235602</v>
      </c>
      <c r="J2671" s="4">
        <v>7602</v>
      </c>
      <c r="K2671" s="4">
        <v>7602</v>
      </c>
    </row>
    <row r="2672" spans="1:11" x14ac:dyDescent="0.35">
      <c r="A2672" t="s">
        <v>316</v>
      </c>
      <c r="B2672" t="s">
        <v>2170</v>
      </c>
      <c r="D2672" s="4">
        <v>12228146</v>
      </c>
      <c r="E2672" s="4">
        <v>477247</v>
      </c>
      <c r="F2672" s="4">
        <v>9194278</v>
      </c>
      <c r="H2672" s="4">
        <v>5416885</v>
      </c>
      <c r="I2672" s="4">
        <v>27316557</v>
      </c>
      <c r="J2672" s="4">
        <f>SUM(D2672,E2672)</f>
        <v>12705393</v>
      </c>
      <c r="K2672" s="4">
        <v>12228146</v>
      </c>
    </row>
    <row r="2673" spans="1:11" x14ac:dyDescent="0.35">
      <c r="A2673" t="s">
        <v>322</v>
      </c>
      <c r="B2673" t="s">
        <v>2118</v>
      </c>
      <c r="C2673" t="s">
        <v>1843</v>
      </c>
      <c r="D2673" s="4">
        <v>6312243</v>
      </c>
      <c r="F2673" s="4">
        <v>3032400</v>
      </c>
      <c r="I2673" s="4">
        <v>9344643</v>
      </c>
      <c r="J2673" s="4">
        <v>6312243</v>
      </c>
      <c r="K2673" s="4">
        <v>6312243</v>
      </c>
    </row>
    <row r="2674" spans="1:11" x14ac:dyDescent="0.35">
      <c r="A2674" t="s">
        <v>322</v>
      </c>
      <c r="B2674" t="s">
        <v>2119</v>
      </c>
      <c r="C2674" t="s">
        <v>1844</v>
      </c>
      <c r="D2674" s="4">
        <v>438989</v>
      </c>
      <c r="F2674" s="4">
        <v>449000</v>
      </c>
      <c r="H2674" s="4">
        <v>62100</v>
      </c>
      <c r="I2674" s="4">
        <v>950089</v>
      </c>
      <c r="J2674" s="4">
        <v>438989</v>
      </c>
      <c r="K2674" s="4">
        <v>438989</v>
      </c>
    </row>
    <row r="2675" spans="1:11" x14ac:dyDescent="0.35">
      <c r="A2675" t="s">
        <v>322</v>
      </c>
      <c r="B2675" t="s">
        <v>2120</v>
      </c>
      <c r="C2675" t="s">
        <v>1845</v>
      </c>
      <c r="D2675" s="4">
        <v>759041</v>
      </c>
      <c r="I2675" s="4">
        <v>759041</v>
      </c>
      <c r="J2675" s="4">
        <v>759041</v>
      </c>
      <c r="K2675" s="4">
        <v>759041</v>
      </c>
    </row>
    <row r="2676" spans="1:11" x14ac:dyDescent="0.35">
      <c r="A2676" t="s">
        <v>322</v>
      </c>
      <c r="B2676" t="s">
        <v>2121</v>
      </c>
      <c r="D2676" s="4">
        <v>7510273</v>
      </c>
      <c r="F2676" s="4">
        <v>3481400</v>
      </c>
      <c r="H2676" s="4">
        <v>62100</v>
      </c>
      <c r="I2676" s="4">
        <v>11053773</v>
      </c>
      <c r="J2676" s="4">
        <v>7510273</v>
      </c>
      <c r="K2676" s="4">
        <v>7510273</v>
      </c>
    </row>
    <row r="2677" spans="1:11" x14ac:dyDescent="0.35">
      <c r="A2677" t="s">
        <v>322</v>
      </c>
      <c r="B2677" t="s">
        <v>2122</v>
      </c>
      <c r="C2677" t="s">
        <v>1846</v>
      </c>
      <c r="D2677" s="4">
        <v>3497163</v>
      </c>
      <c r="E2677" s="4">
        <v>233633</v>
      </c>
      <c r="F2677" s="4">
        <v>1416615</v>
      </c>
      <c r="I2677" s="4">
        <v>5147411</v>
      </c>
      <c r="J2677" s="4">
        <v>3730796</v>
      </c>
      <c r="K2677" s="4">
        <v>3497163</v>
      </c>
    </row>
    <row r="2678" spans="1:11" x14ac:dyDescent="0.35">
      <c r="A2678" t="s">
        <v>322</v>
      </c>
      <c r="B2678" t="s">
        <v>2123</v>
      </c>
      <c r="C2678" t="s">
        <v>1847</v>
      </c>
      <c r="D2678" s="4">
        <v>2805512</v>
      </c>
      <c r="F2678" s="4">
        <v>608108</v>
      </c>
      <c r="I2678" s="4">
        <v>3413621</v>
      </c>
      <c r="J2678" s="4">
        <v>2805512</v>
      </c>
      <c r="K2678" s="4">
        <v>2805512</v>
      </c>
    </row>
    <row r="2679" spans="1:11" x14ac:dyDescent="0.35">
      <c r="A2679" t="s">
        <v>322</v>
      </c>
      <c r="B2679" t="s">
        <v>2124</v>
      </c>
      <c r="C2679" t="s">
        <v>1848</v>
      </c>
      <c r="D2679" s="4">
        <v>1702</v>
      </c>
      <c r="I2679" s="4">
        <v>1702</v>
      </c>
      <c r="J2679" s="4">
        <v>1702</v>
      </c>
      <c r="K2679" s="4">
        <v>1702</v>
      </c>
    </row>
    <row r="2680" spans="1:11" x14ac:dyDescent="0.35">
      <c r="A2680" t="s">
        <v>322</v>
      </c>
      <c r="B2680" t="s">
        <v>2125</v>
      </c>
      <c r="D2680" s="4">
        <v>6304378</v>
      </c>
      <c r="E2680" s="4">
        <v>233633</v>
      </c>
      <c r="F2680" s="4">
        <v>2024723</v>
      </c>
      <c r="I2680" s="4">
        <v>8562734</v>
      </c>
      <c r="J2680" s="4">
        <v>6538011</v>
      </c>
      <c r="K2680" s="4">
        <v>6304378</v>
      </c>
    </row>
    <row r="2681" spans="1:11" x14ac:dyDescent="0.35">
      <c r="A2681" t="s">
        <v>322</v>
      </c>
      <c r="B2681" t="s">
        <v>2126</v>
      </c>
      <c r="C2681" t="s">
        <v>1850</v>
      </c>
      <c r="F2681" s="4">
        <v>3200000</v>
      </c>
      <c r="I2681" s="4">
        <v>3200000</v>
      </c>
      <c r="J2681">
        <v>0</v>
      </c>
      <c r="K2681" s="4">
        <v>0</v>
      </c>
    </row>
    <row r="2682" spans="1:11" x14ac:dyDescent="0.35">
      <c r="A2682" t="s">
        <v>322</v>
      </c>
      <c r="B2682" t="s">
        <v>2127</v>
      </c>
      <c r="F2682" s="4">
        <v>3200000</v>
      </c>
      <c r="I2682" s="4">
        <v>3200000</v>
      </c>
      <c r="J2682">
        <v>0</v>
      </c>
      <c r="K2682" s="4">
        <v>0</v>
      </c>
    </row>
    <row r="2683" spans="1:11" x14ac:dyDescent="0.35">
      <c r="A2683" t="s">
        <v>322</v>
      </c>
      <c r="B2683" t="s">
        <v>2128</v>
      </c>
      <c r="C2683" t="s">
        <v>1851</v>
      </c>
      <c r="D2683" s="4">
        <v>159961</v>
      </c>
      <c r="I2683" s="4">
        <v>159961</v>
      </c>
      <c r="J2683" s="4">
        <v>159961</v>
      </c>
      <c r="K2683" s="4">
        <v>159961</v>
      </c>
    </row>
    <row r="2684" spans="1:11" x14ac:dyDescent="0.35">
      <c r="A2684" t="s">
        <v>322</v>
      </c>
      <c r="B2684" t="s">
        <v>2129</v>
      </c>
      <c r="C2684" t="s">
        <v>1852</v>
      </c>
      <c r="F2684" s="4">
        <v>12267</v>
      </c>
      <c r="I2684" s="4">
        <v>12267</v>
      </c>
      <c r="J2684">
        <v>0</v>
      </c>
      <c r="K2684" s="4">
        <v>0</v>
      </c>
    </row>
    <row r="2685" spans="1:11" x14ac:dyDescent="0.35">
      <c r="A2685" t="s">
        <v>322</v>
      </c>
      <c r="B2685" t="s">
        <v>2130</v>
      </c>
      <c r="C2685" t="s">
        <v>1853</v>
      </c>
      <c r="F2685" s="4">
        <v>1539</v>
      </c>
      <c r="G2685" s="4">
        <v>2309</v>
      </c>
      <c r="I2685" s="4">
        <v>3848</v>
      </c>
      <c r="J2685">
        <v>0</v>
      </c>
      <c r="K2685" s="4">
        <v>0</v>
      </c>
    </row>
    <row r="2686" spans="1:11" x14ac:dyDescent="0.35">
      <c r="A2686" t="s">
        <v>322</v>
      </c>
      <c r="B2686" t="s">
        <v>2182</v>
      </c>
      <c r="C2686" t="s">
        <v>1903</v>
      </c>
      <c r="D2686" s="4">
        <v>4508</v>
      </c>
      <c r="I2686" s="4">
        <v>4508</v>
      </c>
      <c r="J2686" s="4">
        <v>4508</v>
      </c>
      <c r="K2686" s="4">
        <v>4508</v>
      </c>
    </row>
    <row r="2687" spans="1:11" x14ac:dyDescent="0.35">
      <c r="A2687" t="s">
        <v>322</v>
      </c>
      <c r="B2687" t="s">
        <v>2131</v>
      </c>
      <c r="C2687" t="s">
        <v>1854</v>
      </c>
      <c r="D2687" s="4">
        <v>1305</v>
      </c>
      <c r="G2687" s="4">
        <v>248821</v>
      </c>
      <c r="I2687" s="4">
        <v>250126</v>
      </c>
      <c r="J2687" s="4">
        <v>1305</v>
      </c>
      <c r="K2687" s="4">
        <v>1305</v>
      </c>
    </row>
    <row r="2688" spans="1:11" x14ac:dyDescent="0.35">
      <c r="A2688" t="s">
        <v>322</v>
      </c>
      <c r="B2688" t="s">
        <v>2132</v>
      </c>
      <c r="C2688" t="s">
        <v>1855</v>
      </c>
      <c r="D2688" s="4">
        <v>3041</v>
      </c>
      <c r="G2688" s="4">
        <v>115062</v>
      </c>
      <c r="I2688" s="4">
        <v>118103</v>
      </c>
      <c r="J2688" s="4">
        <v>3041</v>
      </c>
      <c r="K2688" s="4">
        <v>3041</v>
      </c>
    </row>
    <row r="2689" spans="1:11" x14ac:dyDescent="0.35">
      <c r="A2689" t="s">
        <v>322</v>
      </c>
      <c r="B2689" t="s">
        <v>2133</v>
      </c>
      <c r="C2689" t="s">
        <v>1856</v>
      </c>
      <c r="D2689" s="4">
        <v>14495</v>
      </c>
      <c r="G2689" s="4">
        <v>8491</v>
      </c>
      <c r="I2689" s="4">
        <v>22986</v>
      </c>
      <c r="J2689" s="4">
        <v>14495</v>
      </c>
      <c r="K2689" s="4">
        <v>14495</v>
      </c>
    </row>
    <row r="2690" spans="1:11" x14ac:dyDescent="0.35">
      <c r="A2690" t="s">
        <v>322</v>
      </c>
      <c r="B2690" t="s">
        <v>2134</v>
      </c>
      <c r="C2690" t="s">
        <v>1857</v>
      </c>
      <c r="D2690" s="4">
        <v>5229</v>
      </c>
      <c r="G2690" s="4">
        <v>23764</v>
      </c>
      <c r="I2690" s="4">
        <v>28993</v>
      </c>
      <c r="J2690" s="4">
        <v>5229</v>
      </c>
      <c r="K2690" s="4">
        <v>5229</v>
      </c>
    </row>
    <row r="2691" spans="1:11" x14ac:dyDescent="0.35">
      <c r="A2691" t="s">
        <v>322</v>
      </c>
      <c r="B2691" t="s">
        <v>2135</v>
      </c>
      <c r="C2691" t="s">
        <v>1858</v>
      </c>
      <c r="G2691" s="4">
        <v>10390</v>
      </c>
      <c r="I2691" s="4">
        <v>10390</v>
      </c>
      <c r="J2691">
        <v>0</v>
      </c>
      <c r="K2691" s="4">
        <v>0</v>
      </c>
    </row>
    <row r="2692" spans="1:11" x14ac:dyDescent="0.35">
      <c r="A2692" t="s">
        <v>322</v>
      </c>
      <c r="B2692" t="s">
        <v>2136</v>
      </c>
      <c r="C2692" t="s">
        <v>1859</v>
      </c>
      <c r="G2692" s="4">
        <v>325000</v>
      </c>
      <c r="H2692" s="4">
        <v>161538</v>
      </c>
      <c r="I2692" s="4">
        <v>486538</v>
      </c>
      <c r="J2692">
        <v>0</v>
      </c>
      <c r="K2692" s="4">
        <v>0</v>
      </c>
    </row>
    <row r="2693" spans="1:11" x14ac:dyDescent="0.35">
      <c r="A2693" t="s">
        <v>322</v>
      </c>
      <c r="B2693" t="s">
        <v>2137</v>
      </c>
      <c r="C2693" t="s">
        <v>1860</v>
      </c>
      <c r="D2693" s="4">
        <v>108703</v>
      </c>
      <c r="G2693" s="4">
        <v>108703</v>
      </c>
      <c r="H2693" s="4">
        <v>108703</v>
      </c>
      <c r="I2693" s="4">
        <v>326109</v>
      </c>
      <c r="J2693" s="4">
        <v>108703</v>
      </c>
      <c r="K2693" s="4">
        <v>108703</v>
      </c>
    </row>
    <row r="2694" spans="1:11" x14ac:dyDescent="0.35">
      <c r="A2694" t="s">
        <v>322</v>
      </c>
      <c r="B2694" t="s">
        <v>2138</v>
      </c>
      <c r="C2694" t="s">
        <v>1861</v>
      </c>
      <c r="D2694" s="4">
        <v>22852</v>
      </c>
      <c r="I2694" s="4">
        <v>22852</v>
      </c>
      <c r="J2694" s="4">
        <v>22852</v>
      </c>
      <c r="K2694" s="4">
        <v>22852</v>
      </c>
    </row>
    <row r="2695" spans="1:11" x14ac:dyDescent="0.35">
      <c r="A2695" t="s">
        <v>322</v>
      </c>
      <c r="B2695" t="s">
        <v>2139</v>
      </c>
      <c r="C2695" t="s">
        <v>1862</v>
      </c>
      <c r="D2695" s="4">
        <v>85464</v>
      </c>
      <c r="I2695" s="4">
        <v>85464</v>
      </c>
      <c r="J2695" s="4">
        <v>85464</v>
      </c>
      <c r="K2695" s="4">
        <v>85464</v>
      </c>
    </row>
    <row r="2696" spans="1:11" x14ac:dyDescent="0.35">
      <c r="A2696" t="s">
        <v>322</v>
      </c>
      <c r="B2696" t="s">
        <v>2140</v>
      </c>
      <c r="C2696" t="s">
        <v>1863</v>
      </c>
      <c r="G2696" s="4">
        <v>7780</v>
      </c>
      <c r="H2696" s="4">
        <v>7780</v>
      </c>
      <c r="I2696" s="4">
        <v>15560</v>
      </c>
      <c r="J2696">
        <v>0</v>
      </c>
      <c r="K2696" s="4">
        <v>0</v>
      </c>
    </row>
    <row r="2697" spans="1:11" x14ac:dyDescent="0.35">
      <c r="A2697" t="s">
        <v>322</v>
      </c>
      <c r="B2697" t="s">
        <v>2141</v>
      </c>
      <c r="D2697" s="4">
        <v>405559</v>
      </c>
      <c r="F2697" s="4">
        <v>13806</v>
      </c>
      <c r="G2697" s="4">
        <v>850320</v>
      </c>
      <c r="H2697" s="4">
        <v>278021</v>
      </c>
      <c r="I2697" s="4">
        <v>1547705</v>
      </c>
      <c r="J2697" s="4">
        <v>405559</v>
      </c>
      <c r="K2697" s="4">
        <v>405559</v>
      </c>
    </row>
    <row r="2698" spans="1:11" x14ac:dyDescent="0.35">
      <c r="A2698" t="s">
        <v>322</v>
      </c>
      <c r="B2698" t="s">
        <v>2144</v>
      </c>
      <c r="C2698" t="s">
        <v>1866</v>
      </c>
      <c r="I2698" s="4">
        <v>0</v>
      </c>
      <c r="J2698">
        <v>0</v>
      </c>
      <c r="K2698" s="4">
        <v>0</v>
      </c>
    </row>
    <row r="2699" spans="1:11" x14ac:dyDescent="0.35">
      <c r="A2699" t="s">
        <v>322</v>
      </c>
      <c r="B2699" t="s">
        <v>2145</v>
      </c>
      <c r="C2699" t="s">
        <v>1867</v>
      </c>
      <c r="E2699" s="4">
        <v>4500</v>
      </c>
      <c r="G2699" s="4">
        <v>193200</v>
      </c>
      <c r="H2699" s="4">
        <v>495648</v>
      </c>
      <c r="I2699" s="4">
        <v>693348</v>
      </c>
      <c r="J2699">
        <v>4500</v>
      </c>
      <c r="K2699" s="4">
        <v>0</v>
      </c>
    </row>
    <row r="2700" spans="1:11" x14ac:dyDescent="0.35">
      <c r="A2700" t="s">
        <v>322</v>
      </c>
      <c r="B2700" t="s">
        <v>2146</v>
      </c>
      <c r="C2700" t="s">
        <v>1868</v>
      </c>
      <c r="E2700" s="4">
        <v>60519</v>
      </c>
      <c r="H2700" s="4">
        <v>332104</v>
      </c>
      <c r="I2700" s="4">
        <v>392622</v>
      </c>
      <c r="J2700">
        <v>60519</v>
      </c>
      <c r="K2700" s="4">
        <v>0</v>
      </c>
    </row>
    <row r="2701" spans="1:11" x14ac:dyDescent="0.35">
      <c r="A2701" t="s">
        <v>322</v>
      </c>
      <c r="B2701" t="s">
        <v>2147</v>
      </c>
      <c r="C2701" t="s">
        <v>1869</v>
      </c>
      <c r="H2701" s="4">
        <v>160320</v>
      </c>
      <c r="I2701" s="4">
        <v>160320</v>
      </c>
      <c r="J2701">
        <v>0</v>
      </c>
      <c r="K2701" s="4">
        <v>0</v>
      </c>
    </row>
    <row r="2702" spans="1:11" x14ac:dyDescent="0.35">
      <c r="A2702" t="s">
        <v>322</v>
      </c>
      <c r="B2702" t="s">
        <v>2148</v>
      </c>
      <c r="C2702" t="s">
        <v>1870</v>
      </c>
      <c r="D2702" s="4">
        <v>116</v>
      </c>
      <c r="E2702" s="4">
        <v>7981</v>
      </c>
      <c r="H2702" s="4">
        <v>836154</v>
      </c>
      <c r="I2702" s="4">
        <v>844250</v>
      </c>
      <c r="J2702" s="4">
        <v>8097</v>
      </c>
      <c r="K2702" s="4">
        <v>116</v>
      </c>
    </row>
    <row r="2703" spans="1:11" x14ac:dyDescent="0.35">
      <c r="A2703" t="s">
        <v>322</v>
      </c>
      <c r="B2703" t="s">
        <v>2149</v>
      </c>
      <c r="C2703" t="s">
        <v>1871</v>
      </c>
      <c r="F2703" s="4">
        <v>4265000</v>
      </c>
      <c r="G2703" s="4">
        <v>49360</v>
      </c>
      <c r="H2703" s="4">
        <v>73845</v>
      </c>
      <c r="I2703" s="4">
        <v>4388205</v>
      </c>
      <c r="J2703">
        <v>0</v>
      </c>
      <c r="K2703" s="4">
        <v>0</v>
      </c>
    </row>
    <row r="2704" spans="1:11" x14ac:dyDescent="0.35">
      <c r="A2704" t="s">
        <v>322</v>
      </c>
      <c r="B2704" t="s">
        <v>2150</v>
      </c>
      <c r="C2704" t="s">
        <v>1872</v>
      </c>
      <c r="D2704" s="4">
        <v>98000</v>
      </c>
      <c r="I2704" s="4">
        <v>98000</v>
      </c>
      <c r="J2704" s="4">
        <v>98000</v>
      </c>
      <c r="K2704" s="4">
        <v>98000</v>
      </c>
    </row>
    <row r="2705" spans="1:11" x14ac:dyDescent="0.35">
      <c r="A2705" t="s">
        <v>322</v>
      </c>
      <c r="B2705" t="s">
        <v>2153</v>
      </c>
      <c r="C2705" t="s">
        <v>1875</v>
      </c>
      <c r="G2705" s="4">
        <v>32943</v>
      </c>
      <c r="H2705" s="4">
        <v>23248</v>
      </c>
      <c r="I2705" s="4">
        <v>56191</v>
      </c>
      <c r="J2705">
        <v>0</v>
      </c>
      <c r="K2705" s="4">
        <v>0</v>
      </c>
    </row>
    <row r="2706" spans="1:11" x14ac:dyDescent="0.35">
      <c r="A2706" t="s">
        <v>322</v>
      </c>
      <c r="B2706" t="s">
        <v>2154</v>
      </c>
      <c r="C2706" t="s">
        <v>1876</v>
      </c>
      <c r="H2706" s="4">
        <v>33600</v>
      </c>
      <c r="I2706" s="4">
        <v>33600</v>
      </c>
      <c r="J2706">
        <v>0</v>
      </c>
      <c r="K2706" s="4">
        <v>0</v>
      </c>
    </row>
    <row r="2707" spans="1:11" x14ac:dyDescent="0.35">
      <c r="A2707" t="s">
        <v>322</v>
      </c>
      <c r="B2707" t="s">
        <v>2156</v>
      </c>
      <c r="D2707" s="4">
        <v>98116</v>
      </c>
      <c r="E2707" s="4">
        <v>73000</v>
      </c>
      <c r="F2707" s="4">
        <v>4265000</v>
      </c>
      <c r="G2707" s="4">
        <v>275503</v>
      </c>
      <c r="H2707" s="4">
        <v>1954919</v>
      </c>
      <c r="I2707" s="4">
        <v>6666537</v>
      </c>
      <c r="J2707" s="4">
        <v>171116</v>
      </c>
      <c r="K2707" s="4">
        <v>98116</v>
      </c>
    </row>
    <row r="2708" spans="1:11" x14ac:dyDescent="0.35">
      <c r="A2708" t="s">
        <v>322</v>
      </c>
      <c r="B2708" t="s">
        <v>2157</v>
      </c>
      <c r="C2708" t="s">
        <v>1879</v>
      </c>
      <c r="D2708" s="4">
        <v>287162</v>
      </c>
      <c r="I2708" s="4">
        <v>287162</v>
      </c>
      <c r="J2708" s="4">
        <v>287162</v>
      </c>
      <c r="K2708" s="4">
        <v>287162</v>
      </c>
    </row>
    <row r="2709" spans="1:11" x14ac:dyDescent="0.35">
      <c r="A2709" t="s">
        <v>322</v>
      </c>
      <c r="B2709" t="s">
        <v>2176</v>
      </c>
      <c r="C2709" t="s">
        <v>1897</v>
      </c>
      <c r="D2709" s="4">
        <v>1010</v>
      </c>
      <c r="I2709" s="4">
        <v>1010</v>
      </c>
      <c r="J2709" s="4">
        <v>1010</v>
      </c>
      <c r="K2709" s="4">
        <v>1010</v>
      </c>
    </row>
    <row r="2710" spans="1:11" x14ac:dyDescent="0.35">
      <c r="A2710" t="s">
        <v>322</v>
      </c>
      <c r="B2710" t="s">
        <v>2158</v>
      </c>
      <c r="C2710" t="s">
        <v>1880</v>
      </c>
      <c r="D2710" s="4">
        <v>169507</v>
      </c>
      <c r="I2710" s="4">
        <v>169507</v>
      </c>
      <c r="J2710" s="4">
        <v>169507</v>
      </c>
      <c r="K2710" s="4">
        <v>169507</v>
      </c>
    </row>
    <row r="2711" spans="1:11" x14ac:dyDescent="0.35">
      <c r="A2711" t="s">
        <v>322</v>
      </c>
      <c r="B2711" t="s">
        <v>2159</v>
      </c>
      <c r="C2711" t="s">
        <v>1881</v>
      </c>
      <c r="D2711" s="4">
        <v>421344</v>
      </c>
      <c r="I2711" s="4">
        <v>421344</v>
      </c>
      <c r="J2711" s="4">
        <v>421344</v>
      </c>
      <c r="K2711" s="4">
        <v>421344</v>
      </c>
    </row>
    <row r="2712" spans="1:11" x14ac:dyDescent="0.35">
      <c r="A2712" t="s">
        <v>322</v>
      </c>
      <c r="B2712" t="s">
        <v>2174</v>
      </c>
      <c r="C2712" t="s">
        <v>1895</v>
      </c>
      <c r="D2712" s="4">
        <v>117455</v>
      </c>
      <c r="I2712" s="4">
        <v>117455</v>
      </c>
      <c r="J2712" s="4">
        <v>117455</v>
      </c>
      <c r="K2712" s="4">
        <v>117455</v>
      </c>
    </row>
    <row r="2713" spans="1:11" x14ac:dyDescent="0.35">
      <c r="A2713" t="s">
        <v>322</v>
      </c>
      <c r="B2713" t="s">
        <v>2160</v>
      </c>
      <c r="C2713" t="s">
        <v>1882</v>
      </c>
      <c r="D2713" s="4">
        <v>858</v>
      </c>
      <c r="E2713" s="4">
        <v>131496</v>
      </c>
      <c r="I2713" s="4">
        <v>132354</v>
      </c>
      <c r="J2713" s="4">
        <v>132354</v>
      </c>
      <c r="K2713" s="4">
        <v>858</v>
      </c>
    </row>
    <row r="2714" spans="1:11" x14ac:dyDescent="0.35">
      <c r="A2714" t="s">
        <v>322</v>
      </c>
      <c r="B2714" t="s">
        <v>2161</v>
      </c>
      <c r="C2714" t="s">
        <v>1883</v>
      </c>
      <c r="D2714" s="4">
        <v>38943</v>
      </c>
      <c r="I2714" s="4">
        <v>38943</v>
      </c>
      <c r="J2714" s="4">
        <v>38943</v>
      </c>
      <c r="K2714" s="4">
        <v>38943</v>
      </c>
    </row>
    <row r="2715" spans="1:11" x14ac:dyDescent="0.35">
      <c r="A2715" t="s">
        <v>322</v>
      </c>
      <c r="B2715" t="s">
        <v>2171</v>
      </c>
      <c r="C2715" t="s">
        <v>1892</v>
      </c>
      <c r="D2715" s="4">
        <v>2696</v>
      </c>
      <c r="I2715" s="4">
        <v>2696</v>
      </c>
      <c r="J2715" s="4">
        <v>2696</v>
      </c>
      <c r="K2715" s="4">
        <v>2696</v>
      </c>
    </row>
    <row r="2716" spans="1:11" x14ac:dyDescent="0.35">
      <c r="A2716" t="s">
        <v>322</v>
      </c>
      <c r="B2716" t="s">
        <v>2162</v>
      </c>
      <c r="C2716" t="s">
        <v>1884</v>
      </c>
      <c r="D2716" s="4">
        <v>53380</v>
      </c>
      <c r="I2716" s="4">
        <v>53380</v>
      </c>
      <c r="J2716" s="4">
        <v>53380</v>
      </c>
      <c r="K2716" s="4">
        <v>53380</v>
      </c>
    </row>
    <row r="2717" spans="1:11" x14ac:dyDescent="0.35">
      <c r="A2717" t="s">
        <v>322</v>
      </c>
      <c r="B2717" t="s">
        <v>2163</v>
      </c>
      <c r="D2717" s="4">
        <v>1092355</v>
      </c>
      <c r="E2717" s="4">
        <v>131496</v>
      </c>
      <c r="I2717" s="4">
        <v>1223852</v>
      </c>
      <c r="J2717" s="4">
        <v>1223851</v>
      </c>
      <c r="K2717" s="4">
        <v>1092355</v>
      </c>
    </row>
    <row r="2718" spans="1:11" x14ac:dyDescent="0.35">
      <c r="A2718" t="s">
        <v>322</v>
      </c>
      <c r="B2718" t="s">
        <v>2166</v>
      </c>
      <c r="C2718" t="s">
        <v>1888</v>
      </c>
      <c r="H2718" s="4">
        <v>105600</v>
      </c>
      <c r="I2718" s="4">
        <v>105600</v>
      </c>
      <c r="J2718">
        <v>0</v>
      </c>
      <c r="K2718" s="4">
        <v>0</v>
      </c>
    </row>
    <row r="2719" spans="1:11" x14ac:dyDescent="0.35">
      <c r="A2719" t="s">
        <v>322</v>
      </c>
      <c r="B2719" t="s">
        <v>2180</v>
      </c>
      <c r="C2719" t="s">
        <v>1901</v>
      </c>
      <c r="H2719" s="4">
        <v>45000</v>
      </c>
      <c r="I2719" s="4">
        <v>45000</v>
      </c>
      <c r="J2719">
        <v>0</v>
      </c>
      <c r="K2719" s="4">
        <v>0</v>
      </c>
    </row>
    <row r="2720" spans="1:11" x14ac:dyDescent="0.35">
      <c r="A2720" t="s">
        <v>322</v>
      </c>
      <c r="B2720" t="s">
        <v>2167</v>
      </c>
      <c r="C2720" t="s">
        <v>1889</v>
      </c>
      <c r="H2720" s="4">
        <v>94500</v>
      </c>
      <c r="I2720" s="4">
        <v>94500</v>
      </c>
      <c r="J2720">
        <v>0</v>
      </c>
      <c r="K2720" s="4">
        <v>0</v>
      </c>
    </row>
    <row r="2721" spans="1:11" x14ac:dyDescent="0.35">
      <c r="A2721" t="s">
        <v>322</v>
      </c>
      <c r="B2721" t="s">
        <v>2168</v>
      </c>
      <c r="C2721" t="s">
        <v>1890</v>
      </c>
      <c r="H2721" s="4">
        <v>45000</v>
      </c>
      <c r="I2721" s="4">
        <v>45000</v>
      </c>
      <c r="J2721">
        <v>0</v>
      </c>
      <c r="K2721" s="4">
        <v>0</v>
      </c>
    </row>
    <row r="2722" spans="1:11" x14ac:dyDescent="0.35">
      <c r="A2722" t="s">
        <v>322</v>
      </c>
      <c r="B2722" t="s">
        <v>2181</v>
      </c>
      <c r="C2722" t="s">
        <v>1902</v>
      </c>
      <c r="H2722" s="4">
        <v>90000</v>
      </c>
      <c r="I2722" s="4">
        <v>90000</v>
      </c>
      <c r="J2722">
        <v>0</v>
      </c>
      <c r="K2722" s="4">
        <v>0</v>
      </c>
    </row>
    <row r="2723" spans="1:11" x14ac:dyDescent="0.35">
      <c r="A2723" t="s">
        <v>322</v>
      </c>
      <c r="B2723" t="s">
        <v>2169</v>
      </c>
      <c r="H2723" s="4">
        <v>380100</v>
      </c>
      <c r="I2723" s="4">
        <v>380100</v>
      </c>
      <c r="J2723">
        <v>0</v>
      </c>
      <c r="K2723" s="4">
        <v>0</v>
      </c>
    </row>
    <row r="2724" spans="1:11" x14ac:dyDescent="0.35">
      <c r="A2724" t="s">
        <v>322</v>
      </c>
      <c r="B2724" t="s">
        <v>2170</v>
      </c>
      <c r="D2724" s="4">
        <v>15410681</v>
      </c>
      <c r="E2724" s="4">
        <v>438129</v>
      </c>
      <c r="F2724" s="4">
        <v>12984929</v>
      </c>
      <c r="G2724" s="4">
        <v>1125822</v>
      </c>
      <c r="H2724" s="4">
        <v>2675140</v>
      </c>
      <c r="I2724" s="4">
        <v>32634700</v>
      </c>
      <c r="J2724" s="4">
        <f>SUM(D2724,E2724)</f>
        <v>15848810</v>
      </c>
      <c r="K2724" s="4">
        <v>15410681</v>
      </c>
    </row>
    <row r="2725" spans="1:11" x14ac:dyDescent="0.35">
      <c r="A2725" t="s">
        <v>329</v>
      </c>
      <c r="B2725" t="s">
        <v>2118</v>
      </c>
      <c r="C2725" t="s">
        <v>1843</v>
      </c>
      <c r="D2725" s="4">
        <v>95362733</v>
      </c>
      <c r="E2725" s="4">
        <v>7822616</v>
      </c>
      <c r="F2725" s="4">
        <v>28988750</v>
      </c>
      <c r="I2725" s="4">
        <v>132174099</v>
      </c>
      <c r="J2725" s="4">
        <v>103185349</v>
      </c>
      <c r="K2725" s="4">
        <v>95362733</v>
      </c>
    </row>
    <row r="2726" spans="1:11" x14ac:dyDescent="0.35">
      <c r="A2726" t="s">
        <v>329</v>
      </c>
      <c r="B2726" t="s">
        <v>2119</v>
      </c>
      <c r="C2726" t="s">
        <v>1844</v>
      </c>
      <c r="D2726" s="4">
        <v>13909066</v>
      </c>
      <c r="E2726" s="4">
        <v>70650</v>
      </c>
      <c r="F2726" s="4">
        <v>582037</v>
      </c>
      <c r="G2726" s="4">
        <v>69300</v>
      </c>
      <c r="H2726" s="4">
        <v>48600</v>
      </c>
      <c r="I2726" s="4">
        <v>14679653</v>
      </c>
      <c r="J2726" s="4">
        <v>13979716</v>
      </c>
      <c r="K2726" s="4">
        <v>13909066</v>
      </c>
    </row>
    <row r="2727" spans="1:11" x14ac:dyDescent="0.35">
      <c r="A2727" t="s">
        <v>329</v>
      </c>
      <c r="B2727" t="s">
        <v>2120</v>
      </c>
      <c r="C2727" t="s">
        <v>1845</v>
      </c>
      <c r="D2727" s="4">
        <v>9195533</v>
      </c>
      <c r="I2727" s="4">
        <v>9195533</v>
      </c>
      <c r="J2727" s="4">
        <v>9195533</v>
      </c>
      <c r="K2727" s="4">
        <v>9195533</v>
      </c>
    </row>
    <row r="2728" spans="1:11" x14ac:dyDescent="0.35">
      <c r="A2728" t="s">
        <v>329</v>
      </c>
      <c r="B2728" t="s">
        <v>2121</v>
      </c>
      <c r="D2728" s="4">
        <v>118467332</v>
      </c>
      <c r="E2728" s="4">
        <v>7893266</v>
      </c>
      <c r="F2728" s="4">
        <v>29570787</v>
      </c>
      <c r="G2728" s="4">
        <v>69300</v>
      </c>
      <c r="H2728" s="4">
        <v>48600</v>
      </c>
      <c r="I2728" s="4">
        <v>156049284</v>
      </c>
      <c r="J2728" s="4">
        <v>126360598</v>
      </c>
      <c r="K2728" s="4">
        <v>118467332</v>
      </c>
    </row>
    <row r="2729" spans="1:11" x14ac:dyDescent="0.35">
      <c r="A2729" t="s">
        <v>329</v>
      </c>
      <c r="B2729" t="s">
        <v>2122</v>
      </c>
      <c r="C2729" t="s">
        <v>1846</v>
      </c>
      <c r="D2729" s="4">
        <v>142018311</v>
      </c>
      <c r="E2729" s="4">
        <v>20929</v>
      </c>
      <c r="F2729" s="4">
        <v>1155999</v>
      </c>
      <c r="I2729" s="4">
        <v>143195239</v>
      </c>
      <c r="J2729" s="4">
        <v>142039240</v>
      </c>
      <c r="K2729" s="4">
        <v>142018311</v>
      </c>
    </row>
    <row r="2730" spans="1:11" x14ac:dyDescent="0.35">
      <c r="A2730" t="s">
        <v>329</v>
      </c>
      <c r="B2730" t="s">
        <v>2123</v>
      </c>
      <c r="C2730" t="s">
        <v>1847</v>
      </c>
      <c r="D2730" s="4">
        <v>44445174</v>
      </c>
      <c r="E2730" s="4">
        <v>15108</v>
      </c>
      <c r="F2730" s="4">
        <v>2958919</v>
      </c>
      <c r="I2730" s="4">
        <v>47419202</v>
      </c>
      <c r="J2730" s="4">
        <v>44460282</v>
      </c>
      <c r="K2730" s="4">
        <v>44445174</v>
      </c>
    </row>
    <row r="2731" spans="1:11" x14ac:dyDescent="0.35">
      <c r="A2731" t="s">
        <v>329</v>
      </c>
      <c r="B2731" t="s">
        <v>2124</v>
      </c>
      <c r="C2731" t="s">
        <v>1848</v>
      </c>
      <c r="D2731" s="4">
        <v>440588</v>
      </c>
      <c r="I2731" s="4">
        <v>440588</v>
      </c>
      <c r="J2731" s="4">
        <v>440588</v>
      </c>
      <c r="K2731" s="4">
        <v>440588</v>
      </c>
    </row>
    <row r="2732" spans="1:11" x14ac:dyDescent="0.35">
      <c r="A2732" t="s">
        <v>329</v>
      </c>
      <c r="B2732" t="s">
        <v>2125</v>
      </c>
      <c r="D2732" s="4">
        <v>186904073</v>
      </c>
      <c r="E2732" s="4">
        <v>36037</v>
      </c>
      <c r="F2732" s="4">
        <v>4114918</v>
      </c>
      <c r="I2732" s="4">
        <v>191055028</v>
      </c>
      <c r="J2732" s="4">
        <v>186940110</v>
      </c>
      <c r="K2732" s="4">
        <v>186904073</v>
      </c>
    </row>
    <row r="2733" spans="1:11" x14ac:dyDescent="0.35">
      <c r="A2733" t="s">
        <v>329</v>
      </c>
      <c r="B2733" t="s">
        <v>2175</v>
      </c>
      <c r="C2733" t="s">
        <v>1896</v>
      </c>
      <c r="D2733" s="4">
        <v>60800</v>
      </c>
      <c r="H2733" s="4">
        <v>425718</v>
      </c>
      <c r="I2733" s="4">
        <v>486518</v>
      </c>
      <c r="J2733" s="4">
        <v>60800</v>
      </c>
      <c r="K2733" s="4">
        <v>60800</v>
      </c>
    </row>
    <row r="2734" spans="1:11" x14ac:dyDescent="0.35">
      <c r="A2734" t="s">
        <v>329</v>
      </c>
      <c r="B2734" t="s">
        <v>2126</v>
      </c>
      <c r="C2734" t="s">
        <v>1850</v>
      </c>
      <c r="H2734" s="4">
        <v>19200000</v>
      </c>
      <c r="I2734" s="4">
        <v>19200000</v>
      </c>
      <c r="J2734">
        <v>0</v>
      </c>
      <c r="K2734" s="4">
        <v>0</v>
      </c>
    </row>
    <row r="2735" spans="1:11" x14ac:dyDescent="0.35">
      <c r="A2735" t="s">
        <v>329</v>
      </c>
      <c r="B2735" t="s">
        <v>2127</v>
      </c>
      <c r="D2735" s="4">
        <v>60800</v>
      </c>
      <c r="H2735" s="4">
        <v>19625718</v>
      </c>
      <c r="I2735" s="4">
        <v>19686518</v>
      </c>
      <c r="J2735" s="4">
        <v>60800</v>
      </c>
      <c r="K2735" s="4">
        <v>60800</v>
      </c>
    </row>
    <row r="2736" spans="1:11" x14ac:dyDescent="0.35">
      <c r="A2736" t="s">
        <v>329</v>
      </c>
      <c r="B2736" t="s">
        <v>2128</v>
      </c>
      <c r="C2736" t="s">
        <v>1851</v>
      </c>
      <c r="D2736" s="4">
        <v>1438592</v>
      </c>
      <c r="I2736" s="4">
        <v>1438592</v>
      </c>
      <c r="J2736" s="4">
        <v>1438592</v>
      </c>
      <c r="K2736" s="4">
        <v>1438592</v>
      </c>
    </row>
    <row r="2737" spans="1:11" x14ac:dyDescent="0.35">
      <c r="A2737" t="s">
        <v>329</v>
      </c>
      <c r="B2737" t="s">
        <v>2129</v>
      </c>
      <c r="C2737" t="s">
        <v>1852</v>
      </c>
      <c r="D2737" s="4">
        <v>2264</v>
      </c>
      <c r="G2737" s="4">
        <v>22923</v>
      </c>
      <c r="I2737" s="4">
        <v>25187</v>
      </c>
      <c r="J2737" s="4">
        <v>2264</v>
      </c>
      <c r="K2737" s="4">
        <v>2264</v>
      </c>
    </row>
    <row r="2738" spans="1:11" x14ac:dyDescent="0.35">
      <c r="A2738" t="s">
        <v>329</v>
      </c>
      <c r="B2738" t="s">
        <v>2130</v>
      </c>
      <c r="C2738" t="s">
        <v>1853</v>
      </c>
      <c r="D2738" s="4">
        <v>8303</v>
      </c>
      <c r="H2738" s="4">
        <v>32765</v>
      </c>
      <c r="I2738" s="4">
        <v>41068</v>
      </c>
      <c r="J2738" s="4">
        <v>8303</v>
      </c>
      <c r="K2738" s="4">
        <v>8303</v>
      </c>
    </row>
    <row r="2739" spans="1:11" x14ac:dyDescent="0.35">
      <c r="A2739" t="s">
        <v>329</v>
      </c>
      <c r="B2739" t="s">
        <v>2172</v>
      </c>
      <c r="C2739" t="s">
        <v>1893</v>
      </c>
      <c r="G2739" s="4">
        <v>1195</v>
      </c>
      <c r="I2739" s="4">
        <v>1195</v>
      </c>
      <c r="J2739">
        <v>0</v>
      </c>
      <c r="K2739" s="4">
        <v>0</v>
      </c>
    </row>
    <row r="2740" spans="1:11" x14ac:dyDescent="0.35">
      <c r="A2740" t="s">
        <v>329</v>
      </c>
      <c r="B2740" t="s">
        <v>2188</v>
      </c>
      <c r="C2740" t="s">
        <v>1909</v>
      </c>
      <c r="D2740" s="4">
        <v>16591</v>
      </c>
      <c r="I2740" s="4">
        <v>16591</v>
      </c>
      <c r="J2740" s="4">
        <v>16591</v>
      </c>
      <c r="K2740" s="4">
        <v>16591</v>
      </c>
    </row>
    <row r="2741" spans="1:11" x14ac:dyDescent="0.35">
      <c r="A2741" t="s">
        <v>329</v>
      </c>
      <c r="B2741" t="s">
        <v>2182</v>
      </c>
      <c r="C2741" t="s">
        <v>1903</v>
      </c>
      <c r="D2741" s="4">
        <v>13030</v>
      </c>
      <c r="I2741" s="4">
        <v>13030</v>
      </c>
      <c r="J2741" s="4">
        <v>13030</v>
      </c>
      <c r="K2741" s="4">
        <v>13030</v>
      </c>
    </row>
    <row r="2742" spans="1:11" x14ac:dyDescent="0.35">
      <c r="A2742" t="s">
        <v>329</v>
      </c>
      <c r="B2742" t="s">
        <v>2131</v>
      </c>
      <c r="C2742" t="s">
        <v>1854</v>
      </c>
      <c r="D2742" s="4">
        <v>3539509</v>
      </c>
      <c r="F2742" s="4">
        <v>73974</v>
      </c>
      <c r="G2742" s="4">
        <v>33624</v>
      </c>
      <c r="I2742" s="4">
        <v>3647107</v>
      </c>
      <c r="J2742" s="4">
        <v>3539509</v>
      </c>
      <c r="K2742" s="4">
        <v>3539509</v>
      </c>
    </row>
    <row r="2743" spans="1:11" x14ac:dyDescent="0.35">
      <c r="A2743" t="s">
        <v>329</v>
      </c>
      <c r="B2743" t="s">
        <v>2200</v>
      </c>
      <c r="C2743" t="s">
        <v>1926</v>
      </c>
      <c r="D2743" s="4">
        <v>3406124</v>
      </c>
      <c r="E2743" s="4">
        <v>140771</v>
      </c>
      <c r="I2743" s="4">
        <v>3546895</v>
      </c>
      <c r="J2743" s="4">
        <v>3546895</v>
      </c>
      <c r="K2743" s="4">
        <v>3406124</v>
      </c>
    </row>
    <row r="2744" spans="1:11" x14ac:dyDescent="0.35">
      <c r="A2744" t="s">
        <v>329</v>
      </c>
      <c r="B2744" t="s">
        <v>2132</v>
      </c>
      <c r="C2744" t="s">
        <v>1855</v>
      </c>
      <c r="D2744" s="4">
        <v>914906</v>
      </c>
      <c r="E2744" s="4">
        <v>37542</v>
      </c>
      <c r="H2744" s="4">
        <v>192460</v>
      </c>
      <c r="I2744" s="4">
        <v>1144907</v>
      </c>
      <c r="J2744" s="4">
        <v>952448</v>
      </c>
      <c r="K2744" s="4">
        <v>914906</v>
      </c>
    </row>
    <row r="2745" spans="1:11" x14ac:dyDescent="0.35">
      <c r="A2745" t="s">
        <v>329</v>
      </c>
      <c r="B2745" t="s">
        <v>2133</v>
      </c>
      <c r="C2745" t="s">
        <v>1856</v>
      </c>
      <c r="D2745" s="4">
        <v>5732</v>
      </c>
      <c r="E2745" s="4">
        <v>4246</v>
      </c>
      <c r="G2745" s="4">
        <v>39449</v>
      </c>
      <c r="H2745" s="4">
        <v>20708</v>
      </c>
      <c r="I2745" s="4">
        <v>70134</v>
      </c>
      <c r="J2745" s="4">
        <v>9978</v>
      </c>
      <c r="K2745" s="4">
        <v>5732</v>
      </c>
    </row>
    <row r="2746" spans="1:11" x14ac:dyDescent="0.35">
      <c r="A2746" t="s">
        <v>329</v>
      </c>
      <c r="B2746" t="s">
        <v>2134</v>
      </c>
      <c r="C2746" t="s">
        <v>1857</v>
      </c>
      <c r="D2746" s="4">
        <v>167503</v>
      </c>
      <c r="E2746" s="4">
        <v>10863</v>
      </c>
      <c r="H2746" s="4">
        <v>9506</v>
      </c>
      <c r="I2746" s="4">
        <v>187872</v>
      </c>
      <c r="J2746" s="4">
        <v>178366</v>
      </c>
      <c r="K2746" s="4">
        <v>167503</v>
      </c>
    </row>
    <row r="2747" spans="1:11" x14ac:dyDescent="0.35">
      <c r="A2747" t="s">
        <v>329</v>
      </c>
      <c r="B2747" t="s">
        <v>2185</v>
      </c>
      <c r="C2747" t="s">
        <v>1906</v>
      </c>
      <c r="H2747" s="4">
        <v>76619</v>
      </c>
      <c r="I2747" s="4">
        <v>76619</v>
      </c>
      <c r="J2747">
        <v>0</v>
      </c>
      <c r="K2747" s="4">
        <v>0</v>
      </c>
    </row>
    <row r="2748" spans="1:11" x14ac:dyDescent="0.35">
      <c r="A2748" t="s">
        <v>329</v>
      </c>
      <c r="B2748" t="s">
        <v>2135</v>
      </c>
      <c r="C2748" t="s">
        <v>1858</v>
      </c>
      <c r="D2748" s="4">
        <v>144927</v>
      </c>
      <c r="E2748" s="4">
        <v>88974</v>
      </c>
      <c r="G2748" s="4">
        <v>100217</v>
      </c>
      <c r="H2748" s="4">
        <v>129209</v>
      </c>
      <c r="I2748" s="4">
        <v>463326</v>
      </c>
      <c r="J2748" s="4">
        <v>233901</v>
      </c>
      <c r="K2748" s="4">
        <v>144927</v>
      </c>
    </row>
    <row r="2749" spans="1:11" x14ac:dyDescent="0.35">
      <c r="A2749" t="s">
        <v>329</v>
      </c>
      <c r="B2749" t="s">
        <v>2136</v>
      </c>
      <c r="C2749" t="s">
        <v>1859</v>
      </c>
      <c r="D2749" s="4">
        <v>2676180</v>
      </c>
      <c r="E2749" s="4">
        <v>980714</v>
      </c>
      <c r="F2749" s="4">
        <v>550000</v>
      </c>
      <c r="G2749" s="4">
        <v>1050000</v>
      </c>
      <c r="H2749" s="4">
        <v>2950003</v>
      </c>
      <c r="I2749" s="4">
        <v>8206897</v>
      </c>
      <c r="J2749" s="4">
        <v>3656894</v>
      </c>
      <c r="K2749" s="4">
        <v>2676180</v>
      </c>
    </row>
    <row r="2750" spans="1:11" x14ac:dyDescent="0.35">
      <c r="A2750" t="s">
        <v>329</v>
      </c>
      <c r="B2750" t="s">
        <v>2137</v>
      </c>
      <c r="C2750" t="s">
        <v>1860</v>
      </c>
      <c r="D2750" s="4">
        <v>10652897</v>
      </c>
      <c r="E2750" s="4">
        <v>0</v>
      </c>
      <c r="G2750" s="4">
        <v>1956655</v>
      </c>
      <c r="H2750" s="4">
        <v>1413139</v>
      </c>
      <c r="I2750" s="4">
        <v>14022691</v>
      </c>
      <c r="J2750" s="4">
        <v>10652897</v>
      </c>
      <c r="K2750" s="4">
        <v>10652897</v>
      </c>
    </row>
    <row r="2751" spans="1:11" x14ac:dyDescent="0.35">
      <c r="A2751" t="s">
        <v>329</v>
      </c>
      <c r="B2751" t="s">
        <v>2138</v>
      </c>
      <c r="C2751" t="s">
        <v>1861</v>
      </c>
      <c r="D2751" s="4">
        <v>1076086</v>
      </c>
      <c r="I2751" s="4">
        <v>1076086</v>
      </c>
      <c r="J2751" s="4">
        <v>1076086</v>
      </c>
      <c r="K2751" s="4">
        <v>1076086</v>
      </c>
    </row>
    <row r="2752" spans="1:11" x14ac:dyDescent="0.35">
      <c r="A2752" t="s">
        <v>329</v>
      </c>
      <c r="B2752" t="s">
        <v>2139</v>
      </c>
      <c r="C2752" t="s">
        <v>1862</v>
      </c>
      <c r="D2752" s="4">
        <v>427321</v>
      </c>
      <c r="E2752" s="4">
        <v>0</v>
      </c>
      <c r="H2752" s="4">
        <v>3247524</v>
      </c>
      <c r="I2752" s="4">
        <v>3674845</v>
      </c>
      <c r="J2752" s="4">
        <v>427321</v>
      </c>
      <c r="K2752" s="4">
        <v>427321</v>
      </c>
    </row>
    <row r="2753" spans="1:11" x14ac:dyDescent="0.35">
      <c r="A2753" t="s">
        <v>329</v>
      </c>
      <c r="B2753" t="s">
        <v>2140</v>
      </c>
      <c r="C2753" t="s">
        <v>1863</v>
      </c>
      <c r="D2753" s="4">
        <v>7780</v>
      </c>
      <c r="E2753" s="4">
        <v>62775</v>
      </c>
      <c r="I2753" s="4">
        <v>70555</v>
      </c>
      <c r="J2753" s="4">
        <v>70555</v>
      </c>
      <c r="K2753" s="4">
        <v>7780</v>
      </c>
    </row>
    <row r="2754" spans="1:11" x14ac:dyDescent="0.35">
      <c r="A2754" t="s">
        <v>329</v>
      </c>
      <c r="B2754" t="s">
        <v>2192</v>
      </c>
      <c r="C2754" t="s">
        <v>1913</v>
      </c>
      <c r="D2754" s="4">
        <v>228681</v>
      </c>
      <c r="H2754" s="4">
        <v>686044</v>
      </c>
      <c r="I2754" s="4">
        <v>914725</v>
      </c>
      <c r="J2754" s="4">
        <v>228681</v>
      </c>
      <c r="K2754" s="4">
        <v>228681</v>
      </c>
    </row>
    <row r="2755" spans="1:11" x14ac:dyDescent="0.35">
      <c r="A2755" t="s">
        <v>329</v>
      </c>
      <c r="B2755" t="s">
        <v>2141</v>
      </c>
      <c r="D2755" s="4">
        <v>24726427</v>
      </c>
      <c r="E2755" s="4">
        <v>1325884</v>
      </c>
      <c r="F2755" s="4">
        <v>623974</v>
      </c>
      <c r="G2755" s="4">
        <v>3204062</v>
      </c>
      <c r="H2755" s="4">
        <v>8757977</v>
      </c>
      <c r="I2755" s="4">
        <v>38638324</v>
      </c>
      <c r="J2755" s="4">
        <v>26052311</v>
      </c>
      <c r="K2755" s="4">
        <v>24726427</v>
      </c>
    </row>
    <row r="2756" spans="1:11" x14ac:dyDescent="0.35">
      <c r="A2756" t="s">
        <v>329</v>
      </c>
      <c r="B2756" t="s">
        <v>2142</v>
      </c>
      <c r="C2756" t="s">
        <v>1864</v>
      </c>
      <c r="D2756" s="4">
        <v>11158</v>
      </c>
      <c r="E2756" s="4">
        <v>739</v>
      </c>
      <c r="I2756" s="4">
        <v>11897</v>
      </c>
      <c r="J2756" s="4">
        <v>11897</v>
      </c>
      <c r="K2756" s="4">
        <v>11158</v>
      </c>
    </row>
    <row r="2757" spans="1:11" x14ac:dyDescent="0.35">
      <c r="A2757" t="s">
        <v>329</v>
      </c>
      <c r="B2757" t="s">
        <v>2143</v>
      </c>
      <c r="C2757" t="s">
        <v>1865</v>
      </c>
      <c r="D2757" s="4">
        <v>5555</v>
      </c>
      <c r="E2757" s="4">
        <v>3488</v>
      </c>
      <c r="G2757" s="4">
        <v>131762</v>
      </c>
      <c r="H2757" s="4">
        <v>54083</v>
      </c>
      <c r="I2757" s="4">
        <v>194888</v>
      </c>
      <c r="J2757" s="4">
        <v>9043</v>
      </c>
      <c r="K2757" s="4">
        <v>5555</v>
      </c>
    </row>
    <row r="2758" spans="1:11" x14ac:dyDescent="0.35">
      <c r="A2758" t="s">
        <v>329</v>
      </c>
      <c r="B2758" t="s">
        <v>2144</v>
      </c>
      <c r="C2758" t="s">
        <v>1866</v>
      </c>
      <c r="I2758" s="4">
        <v>0</v>
      </c>
      <c r="J2758">
        <v>0</v>
      </c>
      <c r="K2758" s="4">
        <v>0</v>
      </c>
    </row>
    <row r="2759" spans="1:11" x14ac:dyDescent="0.35">
      <c r="A2759" t="s">
        <v>329</v>
      </c>
      <c r="B2759" t="s">
        <v>2145</v>
      </c>
      <c r="C2759" t="s">
        <v>1867</v>
      </c>
      <c r="D2759" s="4">
        <v>1672271</v>
      </c>
      <c r="E2759" s="4">
        <v>3435</v>
      </c>
      <c r="H2759" s="4">
        <v>13396075</v>
      </c>
      <c r="I2759" s="4">
        <v>15071780</v>
      </c>
      <c r="J2759" s="4">
        <v>1675706</v>
      </c>
      <c r="K2759" s="4">
        <v>1672271</v>
      </c>
    </row>
    <row r="2760" spans="1:11" x14ac:dyDescent="0.35">
      <c r="A2760" t="s">
        <v>329</v>
      </c>
      <c r="B2760" t="s">
        <v>2146</v>
      </c>
      <c r="C2760" t="s">
        <v>1868</v>
      </c>
      <c r="D2760" s="4">
        <v>123339</v>
      </c>
      <c r="E2760" s="4">
        <v>60026</v>
      </c>
      <c r="G2760" s="4">
        <v>5259</v>
      </c>
      <c r="H2760" s="4">
        <v>9489845</v>
      </c>
      <c r="I2760" s="4">
        <v>9678469</v>
      </c>
      <c r="J2760" s="4">
        <v>183365</v>
      </c>
      <c r="K2760" s="4">
        <v>123339</v>
      </c>
    </row>
    <row r="2761" spans="1:11" x14ac:dyDescent="0.35">
      <c r="A2761" t="s">
        <v>329</v>
      </c>
      <c r="B2761" t="s">
        <v>2173</v>
      </c>
      <c r="C2761" t="s">
        <v>1894</v>
      </c>
      <c r="D2761" s="4">
        <v>42002</v>
      </c>
      <c r="I2761" s="4">
        <v>42002</v>
      </c>
      <c r="J2761" s="4">
        <v>42002</v>
      </c>
      <c r="K2761" s="4">
        <v>42002</v>
      </c>
    </row>
    <row r="2762" spans="1:11" x14ac:dyDescent="0.35">
      <c r="A2762" t="s">
        <v>329</v>
      </c>
      <c r="B2762" t="s">
        <v>2147</v>
      </c>
      <c r="C2762" t="s">
        <v>1869</v>
      </c>
      <c r="E2762" s="4">
        <v>0</v>
      </c>
      <c r="H2762" s="4">
        <v>4255872</v>
      </c>
      <c r="I2762" s="4">
        <v>4255872</v>
      </c>
      <c r="J2762">
        <v>0</v>
      </c>
      <c r="K2762" s="4">
        <v>0</v>
      </c>
    </row>
    <row r="2763" spans="1:11" x14ac:dyDescent="0.35">
      <c r="A2763" t="s">
        <v>329</v>
      </c>
      <c r="B2763" t="s">
        <v>2148</v>
      </c>
      <c r="C2763" t="s">
        <v>1870</v>
      </c>
      <c r="D2763" s="4">
        <v>756367</v>
      </c>
      <c r="E2763" s="4">
        <v>19208184</v>
      </c>
      <c r="H2763" s="4">
        <v>1346634</v>
      </c>
      <c r="I2763" s="4">
        <v>21311186</v>
      </c>
      <c r="J2763" s="4">
        <v>19964551</v>
      </c>
      <c r="K2763" s="4">
        <v>756367</v>
      </c>
    </row>
    <row r="2764" spans="1:11" x14ac:dyDescent="0.35">
      <c r="A2764" t="s">
        <v>329</v>
      </c>
      <c r="B2764" t="s">
        <v>2149</v>
      </c>
      <c r="C2764" t="s">
        <v>1871</v>
      </c>
      <c r="D2764" s="4">
        <v>15844184</v>
      </c>
      <c r="E2764" s="4">
        <v>23247453</v>
      </c>
      <c r="H2764" s="4">
        <v>41767</v>
      </c>
      <c r="I2764" s="4">
        <v>39133404</v>
      </c>
      <c r="J2764" s="4">
        <v>39091637</v>
      </c>
      <c r="K2764" s="4">
        <v>15844184</v>
      </c>
    </row>
    <row r="2765" spans="1:11" x14ac:dyDescent="0.35">
      <c r="A2765" t="s">
        <v>329</v>
      </c>
      <c r="B2765" t="s">
        <v>2150</v>
      </c>
      <c r="C2765" t="s">
        <v>1872</v>
      </c>
      <c r="D2765" s="4">
        <v>4361000</v>
      </c>
      <c r="I2765" s="4">
        <v>4361000</v>
      </c>
      <c r="J2765" s="4">
        <v>4361000</v>
      </c>
      <c r="K2765" s="4">
        <v>4361000</v>
      </c>
    </row>
    <row r="2766" spans="1:11" x14ac:dyDescent="0.35">
      <c r="A2766" t="s">
        <v>329</v>
      </c>
      <c r="B2766" t="s">
        <v>2152</v>
      </c>
      <c r="C2766" t="s">
        <v>1874</v>
      </c>
      <c r="D2766" s="4">
        <v>6821</v>
      </c>
      <c r="E2766" s="4">
        <v>16408</v>
      </c>
      <c r="I2766" s="4">
        <v>23229</v>
      </c>
      <c r="J2766" s="4">
        <v>23229</v>
      </c>
      <c r="K2766" s="4">
        <v>6821</v>
      </c>
    </row>
    <row r="2767" spans="1:11" x14ac:dyDescent="0.35">
      <c r="A2767" t="s">
        <v>329</v>
      </c>
      <c r="B2767" t="s">
        <v>2153</v>
      </c>
      <c r="C2767" t="s">
        <v>1875</v>
      </c>
      <c r="D2767" s="4">
        <v>1761</v>
      </c>
      <c r="H2767" s="4">
        <v>581210</v>
      </c>
      <c r="I2767" s="4">
        <v>582971</v>
      </c>
      <c r="J2767" s="4">
        <v>1761</v>
      </c>
      <c r="K2767" s="4">
        <v>1761</v>
      </c>
    </row>
    <row r="2768" spans="1:11" x14ac:dyDescent="0.35">
      <c r="A2768" t="s">
        <v>329</v>
      </c>
      <c r="B2768" t="s">
        <v>2154</v>
      </c>
      <c r="C2768" t="s">
        <v>1876</v>
      </c>
      <c r="H2768" s="4">
        <v>0</v>
      </c>
      <c r="I2768" s="4">
        <v>0</v>
      </c>
      <c r="J2768">
        <v>0</v>
      </c>
      <c r="K2768" s="4">
        <v>0</v>
      </c>
    </row>
    <row r="2769" spans="1:11" x14ac:dyDescent="0.35">
      <c r="A2769" t="s">
        <v>329</v>
      </c>
      <c r="B2769" t="s">
        <v>2155</v>
      </c>
      <c r="C2769" t="s">
        <v>1877</v>
      </c>
      <c r="D2769" s="4">
        <v>62549</v>
      </c>
      <c r="E2769" s="4">
        <v>91473</v>
      </c>
      <c r="I2769" s="4">
        <v>154023</v>
      </c>
      <c r="J2769" s="4">
        <v>154022</v>
      </c>
      <c r="K2769" s="4">
        <v>62549</v>
      </c>
    </row>
    <row r="2770" spans="1:11" x14ac:dyDescent="0.35">
      <c r="A2770" t="s">
        <v>329</v>
      </c>
      <c r="B2770" t="s">
        <v>2156</v>
      </c>
      <c r="D2770" s="4">
        <v>22887006</v>
      </c>
      <c r="E2770" s="4">
        <v>42631207</v>
      </c>
      <c r="G2770" s="4">
        <v>137022</v>
      </c>
      <c r="H2770" s="4">
        <v>29165485</v>
      </c>
      <c r="I2770" s="4">
        <v>94820720</v>
      </c>
      <c r="J2770" s="4">
        <v>65518213</v>
      </c>
      <c r="K2770" s="4">
        <v>22887006</v>
      </c>
    </row>
    <row r="2771" spans="1:11" x14ac:dyDescent="0.35">
      <c r="A2771" t="s">
        <v>329</v>
      </c>
      <c r="B2771" t="s">
        <v>2157</v>
      </c>
      <c r="C2771" t="s">
        <v>1879</v>
      </c>
      <c r="D2771" s="4">
        <v>5940080</v>
      </c>
      <c r="I2771" s="4">
        <v>5940080</v>
      </c>
      <c r="J2771" s="4">
        <v>5940080</v>
      </c>
      <c r="K2771" s="4">
        <v>5940080</v>
      </c>
    </row>
    <row r="2772" spans="1:11" x14ac:dyDescent="0.35">
      <c r="A2772" t="s">
        <v>329</v>
      </c>
      <c r="B2772" t="s">
        <v>2186</v>
      </c>
      <c r="C2772" t="s">
        <v>1907</v>
      </c>
      <c r="D2772" s="4">
        <v>49468</v>
      </c>
      <c r="I2772" s="4">
        <v>49468</v>
      </c>
      <c r="J2772" s="4">
        <v>49468</v>
      </c>
      <c r="K2772" s="4">
        <v>49468</v>
      </c>
    </row>
    <row r="2773" spans="1:11" x14ac:dyDescent="0.35">
      <c r="A2773" t="s">
        <v>329</v>
      </c>
      <c r="B2773" t="s">
        <v>2176</v>
      </c>
      <c r="C2773" t="s">
        <v>1897</v>
      </c>
      <c r="D2773" s="4">
        <v>15687</v>
      </c>
      <c r="E2773" s="4">
        <v>19587</v>
      </c>
      <c r="I2773" s="4">
        <v>35274</v>
      </c>
      <c r="J2773" s="4">
        <v>35274</v>
      </c>
      <c r="K2773" s="4">
        <v>15687</v>
      </c>
    </row>
    <row r="2774" spans="1:11" x14ac:dyDescent="0.35">
      <c r="A2774" t="s">
        <v>329</v>
      </c>
      <c r="B2774" t="s">
        <v>2158</v>
      </c>
      <c r="C2774" t="s">
        <v>1880</v>
      </c>
      <c r="D2774" s="4">
        <v>3346819</v>
      </c>
      <c r="I2774" s="4">
        <v>3346819</v>
      </c>
      <c r="J2774" s="4">
        <v>3346819</v>
      </c>
      <c r="K2774" s="4">
        <v>3346819</v>
      </c>
    </row>
    <row r="2775" spans="1:11" x14ac:dyDescent="0.35">
      <c r="A2775" t="s">
        <v>329</v>
      </c>
      <c r="B2775" t="s">
        <v>2159</v>
      </c>
      <c r="C2775" t="s">
        <v>1881</v>
      </c>
      <c r="D2775" s="4">
        <v>4756389</v>
      </c>
      <c r="I2775" s="4">
        <v>4756389</v>
      </c>
      <c r="J2775" s="4">
        <v>4756389</v>
      </c>
      <c r="K2775" s="4">
        <v>4756389</v>
      </c>
    </row>
    <row r="2776" spans="1:11" x14ac:dyDescent="0.35">
      <c r="A2776" t="s">
        <v>329</v>
      </c>
      <c r="B2776" t="s">
        <v>2174</v>
      </c>
      <c r="C2776" t="s">
        <v>1895</v>
      </c>
      <c r="D2776" s="4">
        <v>803113</v>
      </c>
      <c r="E2776" s="4">
        <v>5902</v>
      </c>
      <c r="I2776" s="4">
        <v>809015</v>
      </c>
      <c r="J2776" s="4">
        <v>809015</v>
      </c>
      <c r="K2776" s="4">
        <v>803113</v>
      </c>
    </row>
    <row r="2777" spans="1:11" x14ac:dyDescent="0.35">
      <c r="A2777" t="s">
        <v>329</v>
      </c>
      <c r="B2777" t="s">
        <v>2160</v>
      </c>
      <c r="C2777" t="s">
        <v>1882</v>
      </c>
      <c r="D2777" s="4">
        <v>666834</v>
      </c>
      <c r="I2777" s="4">
        <v>666834</v>
      </c>
      <c r="J2777" s="4">
        <v>666834</v>
      </c>
      <c r="K2777" s="4">
        <v>666834</v>
      </c>
    </row>
    <row r="2778" spans="1:11" x14ac:dyDescent="0.35">
      <c r="A2778" t="s">
        <v>329</v>
      </c>
      <c r="B2778" t="s">
        <v>2179</v>
      </c>
      <c r="C2778" t="s">
        <v>1900</v>
      </c>
      <c r="D2778" s="4">
        <v>994</v>
      </c>
      <c r="I2778" s="4">
        <v>994</v>
      </c>
      <c r="J2778" s="4">
        <v>994</v>
      </c>
      <c r="K2778" s="4">
        <v>994</v>
      </c>
    </row>
    <row r="2779" spans="1:11" x14ac:dyDescent="0.35">
      <c r="A2779" t="s">
        <v>329</v>
      </c>
      <c r="B2779" t="s">
        <v>2161</v>
      </c>
      <c r="C2779" t="s">
        <v>1883</v>
      </c>
      <c r="D2779" s="4">
        <v>1558137</v>
      </c>
      <c r="I2779" s="4">
        <v>1558137</v>
      </c>
      <c r="J2779" s="4">
        <v>1558137</v>
      </c>
      <c r="K2779" s="4">
        <v>1558137</v>
      </c>
    </row>
    <row r="2780" spans="1:11" x14ac:dyDescent="0.35">
      <c r="A2780" t="s">
        <v>329</v>
      </c>
      <c r="B2780" t="s">
        <v>2171</v>
      </c>
      <c r="C2780" t="s">
        <v>1892</v>
      </c>
      <c r="D2780" s="4">
        <v>251</v>
      </c>
      <c r="E2780" s="4">
        <v>10960</v>
      </c>
      <c r="I2780" s="4">
        <v>11211</v>
      </c>
      <c r="J2780" s="4">
        <v>11211</v>
      </c>
      <c r="K2780" s="4">
        <v>251</v>
      </c>
    </row>
    <row r="2781" spans="1:11" x14ac:dyDescent="0.35">
      <c r="A2781" t="s">
        <v>329</v>
      </c>
      <c r="B2781" t="s">
        <v>2162</v>
      </c>
      <c r="C2781" t="s">
        <v>1884</v>
      </c>
      <c r="D2781" s="4">
        <v>209954</v>
      </c>
      <c r="I2781" s="4">
        <v>209954</v>
      </c>
      <c r="J2781" s="4">
        <v>209954</v>
      </c>
      <c r="K2781" s="4">
        <v>209954</v>
      </c>
    </row>
    <row r="2782" spans="1:11" x14ac:dyDescent="0.35">
      <c r="A2782" t="s">
        <v>329</v>
      </c>
      <c r="B2782" t="s">
        <v>2163</v>
      </c>
      <c r="D2782" s="4">
        <v>17347727</v>
      </c>
      <c r="E2782" s="4">
        <v>36449</v>
      </c>
      <c r="I2782" s="4">
        <v>17384176</v>
      </c>
      <c r="J2782" s="4">
        <v>17384176</v>
      </c>
      <c r="K2782" s="4">
        <v>17347727</v>
      </c>
    </row>
    <row r="2783" spans="1:11" x14ac:dyDescent="0.35">
      <c r="A2783" t="s">
        <v>329</v>
      </c>
      <c r="B2783" t="s">
        <v>2164</v>
      </c>
      <c r="C2783" t="s">
        <v>1886</v>
      </c>
      <c r="D2783" s="4">
        <v>424188</v>
      </c>
      <c r="I2783" s="4">
        <v>424188</v>
      </c>
      <c r="J2783" s="4">
        <v>424188</v>
      </c>
      <c r="K2783" s="4">
        <v>424188</v>
      </c>
    </row>
    <row r="2784" spans="1:11" x14ac:dyDescent="0.35">
      <c r="A2784" t="s">
        <v>329</v>
      </c>
      <c r="B2784" t="s">
        <v>2165</v>
      </c>
      <c r="D2784" s="4">
        <v>424188</v>
      </c>
      <c r="I2784" s="4">
        <v>424188</v>
      </c>
      <c r="J2784" s="4">
        <v>424188</v>
      </c>
      <c r="K2784" s="4">
        <v>424188</v>
      </c>
    </row>
    <row r="2785" spans="1:11" x14ac:dyDescent="0.35">
      <c r="A2785" t="s">
        <v>329</v>
      </c>
      <c r="B2785" t="s">
        <v>2177</v>
      </c>
      <c r="C2785" t="s">
        <v>1898</v>
      </c>
      <c r="D2785" s="4">
        <v>45613</v>
      </c>
      <c r="I2785" s="4">
        <v>45613</v>
      </c>
      <c r="J2785" s="4">
        <v>45613</v>
      </c>
      <c r="K2785" s="4">
        <v>45613</v>
      </c>
    </row>
    <row r="2786" spans="1:11" x14ac:dyDescent="0.35">
      <c r="A2786" t="s">
        <v>329</v>
      </c>
      <c r="B2786" t="s">
        <v>2202</v>
      </c>
      <c r="C2786" t="s">
        <v>1937</v>
      </c>
      <c r="D2786" s="4">
        <v>22173</v>
      </c>
      <c r="I2786" s="4">
        <v>22173</v>
      </c>
      <c r="J2786" s="4">
        <v>22173</v>
      </c>
      <c r="K2786" s="4">
        <v>22173</v>
      </c>
    </row>
    <row r="2787" spans="1:11" x14ac:dyDescent="0.35">
      <c r="A2787" t="s">
        <v>329</v>
      </c>
      <c r="B2787" t="s">
        <v>2183</v>
      </c>
      <c r="C2787" t="s">
        <v>1904</v>
      </c>
      <c r="D2787" s="4">
        <v>500000</v>
      </c>
      <c r="I2787" s="4">
        <v>500000</v>
      </c>
      <c r="J2787" s="4">
        <v>500000</v>
      </c>
      <c r="K2787" s="4">
        <v>500000</v>
      </c>
    </row>
    <row r="2788" spans="1:11" x14ac:dyDescent="0.35">
      <c r="A2788" t="s">
        <v>329</v>
      </c>
      <c r="B2788" t="s">
        <v>2166</v>
      </c>
      <c r="C2788" t="s">
        <v>1888</v>
      </c>
      <c r="H2788" s="4">
        <v>7008000</v>
      </c>
      <c r="I2788" s="4">
        <v>7008000</v>
      </c>
      <c r="J2788">
        <v>0</v>
      </c>
      <c r="K2788" s="4">
        <v>0</v>
      </c>
    </row>
    <row r="2789" spans="1:11" x14ac:dyDescent="0.35">
      <c r="A2789" t="s">
        <v>329</v>
      </c>
      <c r="B2789" t="s">
        <v>2180</v>
      </c>
      <c r="C2789" t="s">
        <v>1901</v>
      </c>
      <c r="E2789" s="4">
        <v>2902500</v>
      </c>
      <c r="I2789" s="4">
        <v>2902500</v>
      </c>
      <c r="J2789">
        <v>2902500</v>
      </c>
      <c r="K2789" s="4">
        <v>0</v>
      </c>
    </row>
    <row r="2790" spans="1:11" x14ac:dyDescent="0.35">
      <c r="A2790" t="s">
        <v>329</v>
      </c>
      <c r="B2790" t="s">
        <v>2167</v>
      </c>
      <c r="C2790" t="s">
        <v>1889</v>
      </c>
      <c r="E2790" s="4">
        <v>2520000</v>
      </c>
      <c r="I2790" s="4">
        <v>2520000</v>
      </c>
      <c r="J2790">
        <v>2520000</v>
      </c>
      <c r="K2790" s="4">
        <v>0</v>
      </c>
    </row>
    <row r="2791" spans="1:11" x14ac:dyDescent="0.35">
      <c r="A2791" t="s">
        <v>329</v>
      </c>
      <c r="B2791" t="s">
        <v>2168</v>
      </c>
      <c r="C2791" t="s">
        <v>1890</v>
      </c>
      <c r="E2791" s="4">
        <v>1425000</v>
      </c>
      <c r="I2791" s="4">
        <v>1425000</v>
      </c>
      <c r="J2791">
        <v>1425000</v>
      </c>
      <c r="K2791" s="4">
        <v>0</v>
      </c>
    </row>
    <row r="2792" spans="1:11" x14ac:dyDescent="0.35">
      <c r="A2792" t="s">
        <v>329</v>
      </c>
      <c r="B2792" t="s">
        <v>2181</v>
      </c>
      <c r="C2792" t="s">
        <v>1902</v>
      </c>
      <c r="E2792" s="4">
        <v>5805000</v>
      </c>
      <c r="I2792" s="4">
        <v>5805000</v>
      </c>
      <c r="J2792">
        <v>5805000</v>
      </c>
      <c r="K2792" s="4">
        <v>0</v>
      </c>
    </row>
    <row r="2793" spans="1:11" x14ac:dyDescent="0.35">
      <c r="A2793" t="s">
        <v>329</v>
      </c>
      <c r="B2793" t="s">
        <v>2169</v>
      </c>
      <c r="D2793" s="4">
        <v>567786</v>
      </c>
      <c r="E2793" s="4">
        <v>12652500</v>
      </c>
      <c r="H2793" s="4">
        <v>7008000</v>
      </c>
      <c r="I2793" s="4">
        <v>20228286</v>
      </c>
      <c r="J2793" s="4">
        <v>13220286</v>
      </c>
      <c r="K2793" s="4">
        <v>567786</v>
      </c>
    </row>
    <row r="2794" spans="1:11" x14ac:dyDescent="0.35">
      <c r="A2794" t="s">
        <v>329</v>
      </c>
      <c r="B2794" t="s">
        <v>2170</v>
      </c>
      <c r="D2794" s="4">
        <v>371385340</v>
      </c>
      <c r="E2794" s="4">
        <v>64575343</v>
      </c>
      <c r="F2794" s="4">
        <v>34309679</v>
      </c>
      <c r="G2794" s="4">
        <v>3410384</v>
      </c>
      <c r="H2794" s="4">
        <v>64605780</v>
      </c>
      <c r="I2794" s="4">
        <v>538286525</v>
      </c>
      <c r="J2794" s="4">
        <f>SUM(D2794,E2794)</f>
        <v>435960683</v>
      </c>
      <c r="K2794" s="4">
        <v>371385340</v>
      </c>
    </row>
    <row r="2795" spans="1:11" x14ac:dyDescent="0.35">
      <c r="A2795" t="s">
        <v>337</v>
      </c>
      <c r="B2795" t="s">
        <v>2118</v>
      </c>
      <c r="C2795" t="s">
        <v>1843</v>
      </c>
      <c r="D2795" s="4">
        <v>55404594</v>
      </c>
      <c r="F2795" s="4">
        <v>18221000</v>
      </c>
      <c r="I2795" s="4">
        <v>73625594</v>
      </c>
      <c r="J2795" s="4">
        <v>55404594</v>
      </c>
      <c r="K2795" s="4">
        <v>55404594</v>
      </c>
    </row>
    <row r="2796" spans="1:11" x14ac:dyDescent="0.35">
      <c r="A2796" t="s">
        <v>337</v>
      </c>
      <c r="B2796" t="s">
        <v>2119</v>
      </c>
      <c r="C2796" t="s">
        <v>1844</v>
      </c>
      <c r="D2796" s="4">
        <v>3850396</v>
      </c>
      <c r="E2796" s="4">
        <v>569565</v>
      </c>
      <c r="F2796" s="4">
        <v>2872768</v>
      </c>
      <c r="G2796" s="4">
        <v>284528</v>
      </c>
      <c r="H2796" s="4">
        <v>482850</v>
      </c>
      <c r="I2796" s="4">
        <v>8060106</v>
      </c>
      <c r="J2796" s="4">
        <v>4419961</v>
      </c>
      <c r="K2796" s="4">
        <v>3850396</v>
      </c>
    </row>
    <row r="2797" spans="1:11" x14ac:dyDescent="0.35">
      <c r="A2797" t="s">
        <v>337</v>
      </c>
      <c r="B2797" t="s">
        <v>2120</v>
      </c>
      <c r="C2797" t="s">
        <v>1845</v>
      </c>
      <c r="D2797" s="4">
        <v>5737091</v>
      </c>
      <c r="I2797" s="4">
        <v>5737091</v>
      </c>
      <c r="J2797" s="4">
        <v>5737091</v>
      </c>
      <c r="K2797" s="4">
        <v>5737091</v>
      </c>
    </row>
    <row r="2798" spans="1:11" x14ac:dyDescent="0.35">
      <c r="A2798" t="s">
        <v>337</v>
      </c>
      <c r="B2798" t="s">
        <v>2121</v>
      </c>
      <c r="D2798" s="4">
        <v>64992080</v>
      </c>
      <c r="E2798" s="4">
        <v>569565</v>
      </c>
      <c r="F2798" s="4">
        <v>21093768</v>
      </c>
      <c r="G2798" s="4">
        <v>284528</v>
      </c>
      <c r="H2798" s="4">
        <v>482850</v>
      </c>
      <c r="I2798" s="4">
        <v>87422791</v>
      </c>
      <c r="J2798" s="4">
        <v>65561645</v>
      </c>
      <c r="K2798" s="4">
        <v>64992080</v>
      </c>
    </row>
    <row r="2799" spans="1:11" x14ac:dyDescent="0.35">
      <c r="A2799" t="s">
        <v>337</v>
      </c>
      <c r="B2799" t="s">
        <v>2122</v>
      </c>
      <c r="C2799" t="s">
        <v>1846</v>
      </c>
      <c r="D2799" s="4">
        <v>44772031</v>
      </c>
      <c r="E2799" s="4">
        <v>638</v>
      </c>
      <c r="F2799" s="4">
        <v>713609</v>
      </c>
      <c r="H2799" s="4">
        <v>9535050</v>
      </c>
      <c r="I2799" s="4">
        <v>55021328</v>
      </c>
      <c r="J2799" s="4">
        <v>44772669</v>
      </c>
      <c r="K2799" s="4">
        <v>44772031</v>
      </c>
    </row>
    <row r="2800" spans="1:11" x14ac:dyDescent="0.35">
      <c r="A2800" t="s">
        <v>337</v>
      </c>
      <c r="B2800" t="s">
        <v>2123</v>
      </c>
      <c r="C2800" t="s">
        <v>1847</v>
      </c>
      <c r="D2800" s="4">
        <v>27293376</v>
      </c>
      <c r="I2800" s="4">
        <v>27293376</v>
      </c>
      <c r="J2800" s="4">
        <v>27293376</v>
      </c>
      <c r="K2800" s="4">
        <v>27293376</v>
      </c>
    </row>
    <row r="2801" spans="1:11" x14ac:dyDescent="0.35">
      <c r="A2801" t="s">
        <v>337</v>
      </c>
      <c r="B2801" t="s">
        <v>2124</v>
      </c>
      <c r="C2801" t="s">
        <v>1848</v>
      </c>
      <c r="D2801" s="4">
        <v>179087</v>
      </c>
      <c r="I2801" s="4">
        <v>179087</v>
      </c>
      <c r="J2801" s="4">
        <v>179087</v>
      </c>
      <c r="K2801" s="4">
        <v>179087</v>
      </c>
    </row>
    <row r="2802" spans="1:11" x14ac:dyDescent="0.35">
      <c r="A2802" t="s">
        <v>337</v>
      </c>
      <c r="B2802" t="s">
        <v>2125</v>
      </c>
      <c r="D2802" s="4">
        <v>72244495</v>
      </c>
      <c r="E2802" s="4">
        <v>638</v>
      </c>
      <c r="F2802" s="4">
        <v>713609</v>
      </c>
      <c r="H2802" s="4">
        <v>9535050</v>
      </c>
      <c r="I2802" s="4">
        <v>82493792</v>
      </c>
      <c r="J2802" s="4">
        <v>72245133</v>
      </c>
      <c r="K2802" s="4">
        <v>72244495</v>
      </c>
    </row>
    <row r="2803" spans="1:11" x14ac:dyDescent="0.35">
      <c r="A2803" t="s">
        <v>337</v>
      </c>
      <c r="B2803" t="s">
        <v>2126</v>
      </c>
      <c r="C2803" t="s">
        <v>1850</v>
      </c>
      <c r="G2803" s="4">
        <v>20800000</v>
      </c>
      <c r="I2803" s="4">
        <v>20800000</v>
      </c>
      <c r="J2803">
        <v>0</v>
      </c>
      <c r="K2803" s="4">
        <v>0</v>
      </c>
    </row>
    <row r="2804" spans="1:11" x14ac:dyDescent="0.35">
      <c r="A2804" t="s">
        <v>337</v>
      </c>
      <c r="B2804" t="s">
        <v>2127</v>
      </c>
      <c r="G2804" s="4">
        <v>20800000</v>
      </c>
      <c r="I2804" s="4">
        <v>20800000</v>
      </c>
      <c r="J2804">
        <v>0</v>
      </c>
      <c r="K2804" s="4">
        <v>0</v>
      </c>
    </row>
    <row r="2805" spans="1:11" x14ac:dyDescent="0.35">
      <c r="A2805" t="s">
        <v>337</v>
      </c>
      <c r="B2805" t="s">
        <v>2128</v>
      </c>
      <c r="C2805" t="s">
        <v>1851</v>
      </c>
      <c r="D2805" s="4">
        <v>763873</v>
      </c>
      <c r="I2805" s="4">
        <v>763873</v>
      </c>
      <c r="J2805" s="4">
        <v>763873</v>
      </c>
      <c r="K2805" s="4">
        <v>763873</v>
      </c>
    </row>
    <row r="2806" spans="1:11" x14ac:dyDescent="0.35">
      <c r="A2806" t="s">
        <v>337</v>
      </c>
      <c r="B2806" t="s">
        <v>2129</v>
      </c>
      <c r="C2806" t="s">
        <v>1852</v>
      </c>
      <c r="D2806" s="4">
        <v>755</v>
      </c>
      <c r="F2806" s="4">
        <v>10904</v>
      </c>
      <c r="I2806" s="4">
        <v>11658</v>
      </c>
      <c r="J2806" s="4">
        <v>755</v>
      </c>
      <c r="K2806" s="4">
        <v>755</v>
      </c>
    </row>
    <row r="2807" spans="1:11" x14ac:dyDescent="0.35">
      <c r="A2807" t="s">
        <v>337</v>
      </c>
      <c r="B2807" t="s">
        <v>2130</v>
      </c>
      <c r="C2807" t="s">
        <v>1853</v>
      </c>
      <c r="D2807" s="4">
        <v>5387</v>
      </c>
      <c r="F2807" s="4">
        <v>8191</v>
      </c>
      <c r="I2807" s="4">
        <v>13578</v>
      </c>
      <c r="J2807" s="4">
        <v>5387</v>
      </c>
      <c r="K2807" s="4">
        <v>5387</v>
      </c>
    </row>
    <row r="2808" spans="1:11" x14ac:dyDescent="0.35">
      <c r="A2808" t="s">
        <v>337</v>
      </c>
      <c r="B2808" t="s">
        <v>2172</v>
      </c>
      <c r="C2808" t="s">
        <v>1893</v>
      </c>
      <c r="F2808" s="4">
        <v>11946</v>
      </c>
      <c r="H2808" s="4">
        <v>5973</v>
      </c>
      <c r="I2808" s="4">
        <v>17918</v>
      </c>
      <c r="J2808">
        <v>0</v>
      </c>
      <c r="K2808" s="4">
        <v>0</v>
      </c>
    </row>
    <row r="2809" spans="1:11" x14ac:dyDescent="0.35">
      <c r="A2809" t="s">
        <v>337</v>
      </c>
      <c r="B2809" t="s">
        <v>2131</v>
      </c>
      <c r="C2809" t="s">
        <v>1854</v>
      </c>
      <c r="D2809" s="4">
        <v>1674499</v>
      </c>
      <c r="I2809" s="4">
        <v>1674499</v>
      </c>
      <c r="J2809" s="4">
        <v>1674499</v>
      </c>
      <c r="K2809" s="4">
        <v>1674499</v>
      </c>
    </row>
    <row r="2810" spans="1:11" x14ac:dyDescent="0.35">
      <c r="A2810" t="s">
        <v>337</v>
      </c>
      <c r="B2810" t="s">
        <v>2132</v>
      </c>
      <c r="C2810" t="s">
        <v>1855</v>
      </c>
      <c r="D2810" s="4">
        <v>827350</v>
      </c>
      <c r="G2810" s="4">
        <v>47414</v>
      </c>
      <c r="I2810" s="4">
        <v>874764</v>
      </c>
      <c r="J2810" s="4">
        <v>827350</v>
      </c>
      <c r="K2810" s="4">
        <v>827350</v>
      </c>
    </row>
    <row r="2811" spans="1:11" x14ac:dyDescent="0.35">
      <c r="A2811" t="s">
        <v>337</v>
      </c>
      <c r="B2811" t="s">
        <v>2133</v>
      </c>
      <c r="C2811" t="s">
        <v>1856</v>
      </c>
      <c r="D2811" s="4">
        <v>37274</v>
      </c>
      <c r="I2811" s="4">
        <v>37274</v>
      </c>
      <c r="J2811" s="4">
        <v>37274</v>
      </c>
      <c r="K2811" s="4">
        <v>37274</v>
      </c>
    </row>
    <row r="2812" spans="1:11" x14ac:dyDescent="0.35">
      <c r="A2812" t="s">
        <v>337</v>
      </c>
      <c r="B2812" t="s">
        <v>2134</v>
      </c>
      <c r="C2812" t="s">
        <v>1857</v>
      </c>
      <c r="D2812" s="4">
        <v>150051</v>
      </c>
      <c r="I2812" s="4">
        <v>150051</v>
      </c>
      <c r="J2812" s="4">
        <v>150051</v>
      </c>
      <c r="K2812" s="4">
        <v>150051</v>
      </c>
    </row>
    <row r="2813" spans="1:11" x14ac:dyDescent="0.35">
      <c r="A2813" t="s">
        <v>337</v>
      </c>
      <c r="B2813" t="s">
        <v>2135</v>
      </c>
      <c r="C2813" t="s">
        <v>1858</v>
      </c>
      <c r="D2813" s="4">
        <v>138238</v>
      </c>
      <c r="G2813" s="4">
        <v>124349</v>
      </c>
      <c r="H2813" s="4">
        <v>5195</v>
      </c>
      <c r="I2813" s="4">
        <v>267782</v>
      </c>
      <c r="J2813" s="4">
        <v>138238</v>
      </c>
      <c r="K2813" s="4">
        <v>138238</v>
      </c>
    </row>
    <row r="2814" spans="1:11" x14ac:dyDescent="0.35">
      <c r="A2814" t="s">
        <v>337</v>
      </c>
      <c r="B2814" t="s">
        <v>2136</v>
      </c>
      <c r="C2814" t="s">
        <v>1859</v>
      </c>
      <c r="D2814" s="4">
        <v>57486</v>
      </c>
      <c r="F2814" s="4">
        <v>105421</v>
      </c>
      <c r="G2814" s="4">
        <v>1075000</v>
      </c>
      <c r="H2814" s="4">
        <v>106157</v>
      </c>
      <c r="I2814" s="4">
        <v>1344063</v>
      </c>
      <c r="J2814" s="4">
        <v>57486</v>
      </c>
      <c r="K2814" s="4">
        <v>57486</v>
      </c>
    </row>
    <row r="2815" spans="1:11" x14ac:dyDescent="0.35">
      <c r="A2815" t="s">
        <v>337</v>
      </c>
      <c r="B2815" t="s">
        <v>2137</v>
      </c>
      <c r="C2815" t="s">
        <v>1860</v>
      </c>
      <c r="G2815" s="4">
        <v>3152388</v>
      </c>
      <c r="I2815" s="4">
        <v>3152388</v>
      </c>
      <c r="J2815">
        <v>0</v>
      </c>
      <c r="K2815" s="4">
        <v>0</v>
      </c>
    </row>
    <row r="2816" spans="1:11" x14ac:dyDescent="0.35">
      <c r="A2816" t="s">
        <v>337</v>
      </c>
      <c r="B2816" t="s">
        <v>2138</v>
      </c>
      <c r="C2816" t="s">
        <v>1861</v>
      </c>
      <c r="D2816" s="4">
        <v>551702</v>
      </c>
      <c r="I2816" s="4">
        <v>551702</v>
      </c>
      <c r="J2816" s="4">
        <v>551702</v>
      </c>
      <c r="K2816" s="4">
        <v>551702</v>
      </c>
    </row>
    <row r="2817" spans="1:11" x14ac:dyDescent="0.35">
      <c r="A2817" t="s">
        <v>337</v>
      </c>
      <c r="B2817" t="s">
        <v>2139</v>
      </c>
      <c r="C2817" t="s">
        <v>1862</v>
      </c>
      <c r="G2817" s="4">
        <v>2222071</v>
      </c>
      <c r="I2817" s="4">
        <v>2222071</v>
      </c>
      <c r="J2817">
        <v>0</v>
      </c>
      <c r="K2817" s="4">
        <v>0</v>
      </c>
    </row>
    <row r="2818" spans="1:11" x14ac:dyDescent="0.35">
      <c r="A2818" t="s">
        <v>337</v>
      </c>
      <c r="B2818" t="s">
        <v>2141</v>
      </c>
      <c r="D2818" s="4">
        <v>4206615</v>
      </c>
      <c r="F2818" s="4">
        <v>136461</v>
      </c>
      <c r="G2818" s="4">
        <v>6621222</v>
      </c>
      <c r="H2818" s="4">
        <v>117324</v>
      </c>
      <c r="I2818" s="4">
        <v>11081623</v>
      </c>
      <c r="J2818" s="4">
        <v>4206615</v>
      </c>
      <c r="K2818" s="4">
        <v>4206615</v>
      </c>
    </row>
    <row r="2819" spans="1:11" x14ac:dyDescent="0.35">
      <c r="A2819" t="s">
        <v>337</v>
      </c>
      <c r="B2819" t="s">
        <v>2142</v>
      </c>
      <c r="C2819" t="s">
        <v>1864</v>
      </c>
      <c r="D2819" s="4">
        <v>11158</v>
      </c>
      <c r="I2819" s="4">
        <v>11158</v>
      </c>
      <c r="J2819" s="4">
        <v>11158</v>
      </c>
      <c r="K2819" s="4">
        <v>11158</v>
      </c>
    </row>
    <row r="2820" spans="1:11" x14ac:dyDescent="0.35">
      <c r="A2820" t="s">
        <v>337</v>
      </c>
      <c r="B2820" t="s">
        <v>2143</v>
      </c>
      <c r="C2820" t="s">
        <v>1865</v>
      </c>
      <c r="D2820" s="4">
        <v>3488</v>
      </c>
      <c r="H2820" s="4">
        <v>10888</v>
      </c>
      <c r="I2820" s="4">
        <v>14376</v>
      </c>
      <c r="J2820" s="4">
        <v>3488</v>
      </c>
      <c r="K2820" s="4">
        <v>3488</v>
      </c>
    </row>
    <row r="2821" spans="1:11" x14ac:dyDescent="0.35">
      <c r="A2821" t="s">
        <v>337</v>
      </c>
      <c r="B2821" t="s">
        <v>2144</v>
      </c>
      <c r="C2821" t="s">
        <v>1866</v>
      </c>
      <c r="I2821" s="4">
        <v>0</v>
      </c>
      <c r="J2821">
        <v>0</v>
      </c>
      <c r="K2821" s="4">
        <v>0</v>
      </c>
    </row>
    <row r="2822" spans="1:11" x14ac:dyDescent="0.35">
      <c r="A2822" t="s">
        <v>337</v>
      </c>
      <c r="B2822" t="s">
        <v>2145</v>
      </c>
      <c r="C2822" t="s">
        <v>1867</v>
      </c>
      <c r="D2822" s="4">
        <v>2563120</v>
      </c>
      <c r="E2822" s="4">
        <v>100000</v>
      </c>
      <c r="G2822" s="4">
        <v>109000</v>
      </c>
      <c r="H2822" s="4">
        <v>3894788</v>
      </c>
      <c r="I2822" s="4">
        <v>6666908</v>
      </c>
      <c r="J2822" s="4">
        <v>2663120</v>
      </c>
      <c r="K2822" s="4">
        <v>2563120</v>
      </c>
    </row>
    <row r="2823" spans="1:11" x14ac:dyDescent="0.35">
      <c r="A2823" t="s">
        <v>337</v>
      </c>
      <c r="B2823" t="s">
        <v>2146</v>
      </c>
      <c r="C2823" t="s">
        <v>1868</v>
      </c>
      <c r="D2823" s="4">
        <v>5306</v>
      </c>
      <c r="E2823" s="4">
        <v>136815</v>
      </c>
      <c r="H2823" s="4">
        <v>3742475</v>
      </c>
      <c r="I2823" s="4">
        <v>3884596</v>
      </c>
      <c r="J2823" s="4">
        <v>142121</v>
      </c>
      <c r="K2823" s="4">
        <v>5306</v>
      </c>
    </row>
    <row r="2824" spans="1:11" x14ac:dyDescent="0.35">
      <c r="A2824" t="s">
        <v>337</v>
      </c>
      <c r="B2824" t="s">
        <v>2173</v>
      </c>
      <c r="C2824" t="s">
        <v>1894</v>
      </c>
      <c r="D2824" s="4">
        <v>12142</v>
      </c>
      <c r="I2824" s="4">
        <v>12142</v>
      </c>
      <c r="J2824" s="4">
        <v>12142</v>
      </c>
      <c r="K2824" s="4">
        <v>12142</v>
      </c>
    </row>
    <row r="2825" spans="1:11" x14ac:dyDescent="0.35">
      <c r="A2825" t="s">
        <v>337</v>
      </c>
      <c r="B2825" t="s">
        <v>2147</v>
      </c>
      <c r="C2825" t="s">
        <v>1869</v>
      </c>
      <c r="E2825" s="4">
        <v>0</v>
      </c>
      <c r="H2825" s="4">
        <v>1537920</v>
      </c>
      <c r="I2825" s="4">
        <v>1537920</v>
      </c>
      <c r="J2825">
        <v>0</v>
      </c>
      <c r="K2825" s="4">
        <v>0</v>
      </c>
    </row>
    <row r="2826" spans="1:11" x14ac:dyDescent="0.35">
      <c r="A2826" t="s">
        <v>337</v>
      </c>
      <c r="B2826" t="s">
        <v>2148</v>
      </c>
      <c r="C2826" t="s">
        <v>1870</v>
      </c>
      <c r="E2826" s="4">
        <v>7383924</v>
      </c>
      <c r="F2826" s="4">
        <v>320000</v>
      </c>
      <c r="G2826" s="4">
        <v>33330</v>
      </c>
      <c r="H2826" s="4">
        <v>32000</v>
      </c>
      <c r="I2826" s="4">
        <v>7769254</v>
      </c>
      <c r="J2826">
        <v>7383924</v>
      </c>
      <c r="K2826" s="4">
        <v>0</v>
      </c>
    </row>
    <row r="2827" spans="1:11" x14ac:dyDescent="0.35">
      <c r="A2827" t="s">
        <v>337</v>
      </c>
      <c r="B2827" t="s">
        <v>2149</v>
      </c>
      <c r="C2827" t="s">
        <v>1871</v>
      </c>
      <c r="D2827" s="4">
        <v>8660000</v>
      </c>
      <c r="E2827" s="4">
        <v>81862</v>
      </c>
      <c r="F2827" s="4">
        <v>29817</v>
      </c>
      <c r="G2827" s="4">
        <v>73845</v>
      </c>
      <c r="I2827" s="4">
        <v>8845524</v>
      </c>
      <c r="J2827" s="4">
        <v>8741862</v>
      </c>
      <c r="K2827" s="4">
        <v>8660000</v>
      </c>
    </row>
    <row r="2828" spans="1:11" x14ac:dyDescent="0.35">
      <c r="A2828" t="s">
        <v>337</v>
      </c>
      <c r="B2828" t="s">
        <v>2150</v>
      </c>
      <c r="C2828" t="s">
        <v>1872</v>
      </c>
      <c r="D2828" s="4">
        <v>1274000</v>
      </c>
      <c r="I2828" s="4">
        <v>1274000</v>
      </c>
      <c r="J2828" s="4">
        <v>1274000</v>
      </c>
      <c r="K2828" s="4">
        <v>1274000</v>
      </c>
    </row>
    <row r="2829" spans="1:11" x14ac:dyDescent="0.35">
      <c r="A2829" t="s">
        <v>337</v>
      </c>
      <c r="B2829" t="s">
        <v>2152</v>
      </c>
      <c r="C2829" t="s">
        <v>1874</v>
      </c>
      <c r="D2829" s="4">
        <v>2766</v>
      </c>
      <c r="I2829" s="4">
        <v>2766</v>
      </c>
      <c r="J2829" s="4">
        <v>2766</v>
      </c>
      <c r="K2829" s="4">
        <v>2766</v>
      </c>
    </row>
    <row r="2830" spans="1:11" x14ac:dyDescent="0.35">
      <c r="A2830" t="s">
        <v>337</v>
      </c>
      <c r="B2830" t="s">
        <v>2153</v>
      </c>
      <c r="C2830" t="s">
        <v>1875</v>
      </c>
      <c r="H2830" s="4">
        <v>87182</v>
      </c>
      <c r="I2830" s="4">
        <v>87182</v>
      </c>
      <c r="J2830">
        <v>0</v>
      </c>
      <c r="K2830" s="4">
        <v>0</v>
      </c>
    </row>
    <row r="2831" spans="1:11" x14ac:dyDescent="0.35">
      <c r="A2831" t="s">
        <v>337</v>
      </c>
      <c r="B2831" t="s">
        <v>2155</v>
      </c>
      <c r="C2831" t="s">
        <v>1877</v>
      </c>
      <c r="D2831" s="4">
        <v>6546</v>
      </c>
      <c r="I2831" s="4">
        <v>6546</v>
      </c>
      <c r="J2831" s="4">
        <v>6546</v>
      </c>
      <c r="K2831" s="4">
        <v>6546</v>
      </c>
    </row>
    <row r="2832" spans="1:11" x14ac:dyDescent="0.35">
      <c r="A2832" t="s">
        <v>337</v>
      </c>
      <c r="B2832" t="s">
        <v>2156</v>
      </c>
      <c r="D2832" s="4">
        <v>12538528</v>
      </c>
      <c r="E2832" s="4">
        <v>7702601</v>
      </c>
      <c r="F2832" s="4">
        <v>349817</v>
      </c>
      <c r="G2832" s="4">
        <v>216176</v>
      </c>
      <c r="H2832" s="4">
        <v>9305253</v>
      </c>
      <c r="I2832" s="4">
        <v>30112374</v>
      </c>
      <c r="J2832" s="4">
        <v>20241129</v>
      </c>
      <c r="K2832" s="4">
        <v>12538528</v>
      </c>
    </row>
    <row r="2833" spans="1:11" x14ac:dyDescent="0.35">
      <c r="A2833" t="s">
        <v>337</v>
      </c>
      <c r="B2833" t="s">
        <v>2191</v>
      </c>
      <c r="C2833" t="s">
        <v>1912</v>
      </c>
      <c r="D2833" s="4">
        <v>6926</v>
      </c>
      <c r="I2833" s="4">
        <v>6926</v>
      </c>
      <c r="J2833" s="4">
        <v>6926</v>
      </c>
      <c r="K2833" s="4">
        <v>6926</v>
      </c>
    </row>
    <row r="2834" spans="1:11" x14ac:dyDescent="0.35">
      <c r="A2834" t="s">
        <v>337</v>
      </c>
      <c r="B2834" t="s">
        <v>2157</v>
      </c>
      <c r="C2834" t="s">
        <v>1879</v>
      </c>
      <c r="D2834" s="4">
        <v>5534247</v>
      </c>
      <c r="I2834" s="4">
        <v>5534247</v>
      </c>
      <c r="J2834" s="4">
        <v>5534247</v>
      </c>
      <c r="K2834" s="4">
        <v>5534247</v>
      </c>
    </row>
    <row r="2835" spans="1:11" x14ac:dyDescent="0.35">
      <c r="A2835" t="s">
        <v>337</v>
      </c>
      <c r="B2835" t="s">
        <v>2186</v>
      </c>
      <c r="C2835" t="s">
        <v>1907</v>
      </c>
      <c r="D2835" s="4">
        <v>1832</v>
      </c>
      <c r="I2835" s="4">
        <v>1832</v>
      </c>
      <c r="J2835" s="4">
        <v>1832</v>
      </c>
      <c r="K2835" s="4">
        <v>1832</v>
      </c>
    </row>
    <row r="2836" spans="1:11" x14ac:dyDescent="0.35">
      <c r="A2836" t="s">
        <v>337</v>
      </c>
      <c r="B2836" t="s">
        <v>2158</v>
      </c>
      <c r="C2836" t="s">
        <v>1880</v>
      </c>
      <c r="D2836" s="4">
        <v>1847082</v>
      </c>
      <c r="I2836" s="4">
        <v>1847082</v>
      </c>
      <c r="J2836" s="4">
        <v>1847082</v>
      </c>
      <c r="K2836" s="4">
        <v>1847082</v>
      </c>
    </row>
    <row r="2837" spans="1:11" x14ac:dyDescent="0.35">
      <c r="A2837" t="s">
        <v>337</v>
      </c>
      <c r="B2837" t="s">
        <v>2159</v>
      </c>
      <c r="C2837" t="s">
        <v>1881</v>
      </c>
      <c r="D2837" s="4">
        <v>2911098</v>
      </c>
      <c r="I2837" s="4">
        <v>2911098</v>
      </c>
      <c r="J2837" s="4">
        <v>2911098</v>
      </c>
      <c r="K2837" s="4">
        <v>2911098</v>
      </c>
    </row>
    <row r="2838" spans="1:11" x14ac:dyDescent="0.35">
      <c r="A2838" t="s">
        <v>337</v>
      </c>
      <c r="B2838" t="s">
        <v>2174</v>
      </c>
      <c r="C2838" t="s">
        <v>1895</v>
      </c>
      <c r="D2838" s="4">
        <v>797311</v>
      </c>
      <c r="I2838" s="4">
        <v>797311</v>
      </c>
      <c r="J2838" s="4">
        <v>797311</v>
      </c>
      <c r="K2838" s="4">
        <v>797311</v>
      </c>
    </row>
    <row r="2839" spans="1:11" x14ac:dyDescent="0.35">
      <c r="A2839" t="s">
        <v>337</v>
      </c>
      <c r="B2839" t="s">
        <v>2160</v>
      </c>
      <c r="C2839" t="s">
        <v>1882</v>
      </c>
      <c r="D2839" s="4">
        <v>18597</v>
      </c>
      <c r="F2839" s="4">
        <v>213200</v>
      </c>
      <c r="I2839" s="4">
        <v>231796</v>
      </c>
      <c r="J2839" s="4">
        <v>18597</v>
      </c>
      <c r="K2839" s="4">
        <v>18597</v>
      </c>
    </row>
    <row r="2840" spans="1:11" x14ac:dyDescent="0.35">
      <c r="A2840" t="s">
        <v>337</v>
      </c>
      <c r="B2840" t="s">
        <v>2161</v>
      </c>
      <c r="C2840" t="s">
        <v>1883</v>
      </c>
      <c r="D2840" s="4">
        <v>158911</v>
      </c>
      <c r="I2840" s="4">
        <v>158911</v>
      </c>
      <c r="J2840" s="4">
        <v>158911</v>
      </c>
      <c r="K2840" s="4">
        <v>158911</v>
      </c>
    </row>
    <row r="2841" spans="1:11" x14ac:dyDescent="0.35">
      <c r="A2841" t="s">
        <v>337</v>
      </c>
      <c r="B2841" t="s">
        <v>2171</v>
      </c>
      <c r="C2841" t="s">
        <v>1892</v>
      </c>
      <c r="D2841" s="4">
        <v>385</v>
      </c>
      <c r="I2841" s="4">
        <v>385</v>
      </c>
      <c r="J2841" s="4">
        <v>385</v>
      </c>
      <c r="K2841" s="4">
        <v>385</v>
      </c>
    </row>
    <row r="2842" spans="1:11" x14ac:dyDescent="0.35">
      <c r="A2842" t="s">
        <v>337</v>
      </c>
      <c r="B2842" t="s">
        <v>2162</v>
      </c>
      <c r="C2842" t="s">
        <v>1884</v>
      </c>
      <c r="D2842" s="4">
        <v>38007</v>
      </c>
      <c r="I2842" s="4">
        <v>38007</v>
      </c>
      <c r="J2842" s="4">
        <v>38007</v>
      </c>
      <c r="K2842" s="4">
        <v>38007</v>
      </c>
    </row>
    <row r="2843" spans="1:11" x14ac:dyDescent="0.35">
      <c r="A2843" t="s">
        <v>337</v>
      </c>
      <c r="B2843" t="s">
        <v>2163</v>
      </c>
      <c r="D2843" s="4">
        <v>11314397</v>
      </c>
      <c r="F2843" s="4">
        <v>213200</v>
      </c>
      <c r="I2843" s="4">
        <v>11527597</v>
      </c>
      <c r="J2843" s="4">
        <v>11314397</v>
      </c>
      <c r="K2843" s="4">
        <v>11314397</v>
      </c>
    </row>
    <row r="2844" spans="1:11" x14ac:dyDescent="0.35">
      <c r="A2844" t="s">
        <v>337</v>
      </c>
      <c r="B2844" t="s">
        <v>2164</v>
      </c>
      <c r="C2844" t="s">
        <v>1886</v>
      </c>
      <c r="D2844" s="4">
        <v>443041</v>
      </c>
      <c r="I2844" s="4">
        <v>443041</v>
      </c>
      <c r="J2844" s="4">
        <v>443041</v>
      </c>
      <c r="K2844" s="4">
        <v>443041</v>
      </c>
    </row>
    <row r="2845" spans="1:11" x14ac:dyDescent="0.35">
      <c r="A2845" t="s">
        <v>337</v>
      </c>
      <c r="B2845" t="s">
        <v>2165</v>
      </c>
      <c r="D2845" s="4">
        <v>443041</v>
      </c>
      <c r="I2845" s="4">
        <v>443041</v>
      </c>
      <c r="J2845" s="4">
        <v>443041</v>
      </c>
      <c r="K2845" s="4">
        <v>443041</v>
      </c>
    </row>
    <row r="2846" spans="1:11" x14ac:dyDescent="0.35">
      <c r="A2846" t="s">
        <v>337</v>
      </c>
      <c r="B2846" t="s">
        <v>2183</v>
      </c>
      <c r="C2846" t="s">
        <v>1904</v>
      </c>
      <c r="D2846" s="4">
        <v>250000</v>
      </c>
      <c r="I2846" s="4">
        <v>250000</v>
      </c>
      <c r="J2846" s="4">
        <v>250000</v>
      </c>
      <c r="K2846" s="4">
        <v>250000</v>
      </c>
    </row>
    <row r="2847" spans="1:11" x14ac:dyDescent="0.35">
      <c r="A2847" t="s">
        <v>337</v>
      </c>
      <c r="B2847" t="s">
        <v>2166</v>
      </c>
      <c r="C2847" t="s">
        <v>1888</v>
      </c>
      <c r="H2847" s="4">
        <v>672000</v>
      </c>
      <c r="I2847" s="4">
        <v>672000</v>
      </c>
      <c r="J2847">
        <v>0</v>
      </c>
      <c r="K2847" s="4">
        <v>0</v>
      </c>
    </row>
    <row r="2848" spans="1:11" x14ac:dyDescent="0.35">
      <c r="A2848" t="s">
        <v>337</v>
      </c>
      <c r="B2848" t="s">
        <v>2180</v>
      </c>
      <c r="C2848" t="s">
        <v>1901</v>
      </c>
      <c r="E2848" s="4">
        <v>937500</v>
      </c>
      <c r="I2848" s="4">
        <v>937500</v>
      </c>
      <c r="J2848">
        <v>937500</v>
      </c>
      <c r="K2848" s="4">
        <v>0</v>
      </c>
    </row>
    <row r="2849" spans="1:11" x14ac:dyDescent="0.35">
      <c r="A2849" t="s">
        <v>337</v>
      </c>
      <c r="B2849" t="s">
        <v>2167</v>
      </c>
      <c r="C2849" t="s">
        <v>1889</v>
      </c>
      <c r="E2849" s="4">
        <v>1102500</v>
      </c>
      <c r="I2849" s="4">
        <v>1102500</v>
      </c>
      <c r="J2849">
        <v>1102500</v>
      </c>
      <c r="K2849" s="4">
        <v>0</v>
      </c>
    </row>
    <row r="2850" spans="1:11" x14ac:dyDescent="0.35">
      <c r="A2850" t="s">
        <v>337</v>
      </c>
      <c r="B2850" t="s">
        <v>2168</v>
      </c>
      <c r="C2850" t="s">
        <v>1890</v>
      </c>
      <c r="E2850" s="4">
        <v>1125000</v>
      </c>
      <c r="I2850" s="4">
        <v>1125000</v>
      </c>
      <c r="J2850">
        <v>1125000</v>
      </c>
      <c r="K2850" s="4">
        <v>0</v>
      </c>
    </row>
    <row r="2851" spans="1:11" x14ac:dyDescent="0.35">
      <c r="A2851" t="s">
        <v>337</v>
      </c>
      <c r="B2851" t="s">
        <v>2181</v>
      </c>
      <c r="C2851" t="s">
        <v>1902</v>
      </c>
      <c r="E2851" s="4">
        <v>1875000</v>
      </c>
      <c r="I2851" s="4">
        <v>1875000</v>
      </c>
      <c r="J2851">
        <v>1875000</v>
      </c>
      <c r="K2851" s="4">
        <v>0</v>
      </c>
    </row>
    <row r="2852" spans="1:11" x14ac:dyDescent="0.35">
      <c r="A2852" t="s">
        <v>337</v>
      </c>
      <c r="B2852" t="s">
        <v>2169</v>
      </c>
      <c r="D2852" s="4">
        <v>250000</v>
      </c>
      <c r="E2852" s="4">
        <v>5040000</v>
      </c>
      <c r="H2852" s="4">
        <v>672000</v>
      </c>
      <c r="I2852" s="4">
        <v>5962000</v>
      </c>
      <c r="J2852" s="4">
        <v>5290000</v>
      </c>
      <c r="K2852" s="4">
        <v>250000</v>
      </c>
    </row>
    <row r="2853" spans="1:11" x14ac:dyDescent="0.35">
      <c r="A2853" t="s">
        <v>337</v>
      </c>
      <c r="B2853" t="s">
        <v>2170</v>
      </c>
      <c r="D2853" s="4">
        <v>165989156</v>
      </c>
      <c r="E2853" s="4">
        <v>13312804</v>
      </c>
      <c r="F2853" s="4">
        <v>22506855</v>
      </c>
      <c r="G2853" s="4">
        <v>27921925</v>
      </c>
      <c r="H2853" s="4">
        <v>20112477</v>
      </c>
      <c r="I2853" s="4">
        <v>249843217</v>
      </c>
      <c r="J2853" s="4">
        <f>SUM(D2853,E2853)</f>
        <v>179301960</v>
      </c>
      <c r="K2853" s="4">
        <v>165989156</v>
      </c>
    </row>
    <row r="2854" spans="1:11" x14ac:dyDescent="0.35">
      <c r="A2854" t="s">
        <v>343</v>
      </c>
      <c r="B2854" t="s">
        <v>2118</v>
      </c>
      <c r="C2854" t="s">
        <v>1843</v>
      </c>
      <c r="D2854" s="4">
        <v>67688675</v>
      </c>
      <c r="E2854" s="4">
        <v>10441197</v>
      </c>
      <c r="F2854" s="4">
        <v>26068000</v>
      </c>
      <c r="I2854" s="4">
        <v>104197872</v>
      </c>
      <c r="J2854" s="4">
        <v>78129872</v>
      </c>
      <c r="K2854" s="4">
        <v>67688675</v>
      </c>
    </row>
    <row r="2855" spans="1:11" x14ac:dyDescent="0.35">
      <c r="A2855" t="s">
        <v>343</v>
      </c>
      <c r="B2855" t="s">
        <v>2119</v>
      </c>
      <c r="C2855" t="s">
        <v>1844</v>
      </c>
      <c r="D2855" s="4">
        <v>10419299</v>
      </c>
      <c r="E2855" s="4">
        <v>136245</v>
      </c>
      <c r="H2855" s="4">
        <v>616950</v>
      </c>
      <c r="I2855" s="4">
        <v>11172494</v>
      </c>
      <c r="J2855" s="4">
        <v>10555544</v>
      </c>
      <c r="K2855" s="4">
        <v>10419299</v>
      </c>
    </row>
    <row r="2856" spans="1:11" x14ac:dyDescent="0.35">
      <c r="A2856" t="s">
        <v>343</v>
      </c>
      <c r="B2856" t="s">
        <v>2120</v>
      </c>
      <c r="C2856" t="s">
        <v>1845</v>
      </c>
      <c r="D2856" s="4">
        <v>6843697</v>
      </c>
      <c r="I2856" s="4">
        <v>6843697</v>
      </c>
      <c r="J2856" s="4">
        <v>6843697</v>
      </c>
      <c r="K2856" s="4">
        <v>6843697</v>
      </c>
    </row>
    <row r="2857" spans="1:11" x14ac:dyDescent="0.35">
      <c r="A2857" t="s">
        <v>343</v>
      </c>
      <c r="B2857" t="s">
        <v>2121</v>
      </c>
      <c r="D2857" s="4">
        <v>84951671</v>
      </c>
      <c r="E2857" s="4">
        <v>10577442</v>
      </c>
      <c r="F2857" s="4">
        <v>26068000</v>
      </c>
      <c r="H2857" s="4">
        <v>616950</v>
      </c>
      <c r="I2857" s="4">
        <v>122214063</v>
      </c>
      <c r="J2857" s="4">
        <v>95529113</v>
      </c>
      <c r="K2857" s="4">
        <v>84951671</v>
      </c>
    </row>
    <row r="2858" spans="1:11" x14ac:dyDescent="0.35">
      <c r="A2858" t="s">
        <v>343</v>
      </c>
      <c r="B2858" t="s">
        <v>2122</v>
      </c>
      <c r="C2858" t="s">
        <v>1846</v>
      </c>
      <c r="D2858" s="4">
        <v>53720719</v>
      </c>
      <c r="I2858" s="4">
        <v>53720719</v>
      </c>
      <c r="J2858" s="4">
        <v>53720719</v>
      </c>
      <c r="K2858" s="4">
        <v>53720719</v>
      </c>
    </row>
    <row r="2859" spans="1:11" x14ac:dyDescent="0.35">
      <c r="A2859" t="s">
        <v>343</v>
      </c>
      <c r="B2859" t="s">
        <v>2123</v>
      </c>
      <c r="C2859" t="s">
        <v>1847</v>
      </c>
      <c r="D2859" s="4">
        <v>26297506</v>
      </c>
      <c r="F2859" s="4">
        <v>3625406</v>
      </c>
      <c r="H2859" s="4">
        <v>177243</v>
      </c>
      <c r="I2859" s="4">
        <v>30100154</v>
      </c>
      <c r="J2859" s="4">
        <v>26297506</v>
      </c>
      <c r="K2859" s="4">
        <v>26297506</v>
      </c>
    </row>
    <row r="2860" spans="1:11" x14ac:dyDescent="0.35">
      <c r="A2860" t="s">
        <v>343</v>
      </c>
      <c r="B2860" t="s">
        <v>2124</v>
      </c>
      <c r="C2860" t="s">
        <v>1848</v>
      </c>
      <c r="D2860" s="4">
        <v>181403</v>
      </c>
      <c r="E2860" s="4">
        <v>110826</v>
      </c>
      <c r="I2860" s="4">
        <v>292230</v>
      </c>
      <c r="J2860" s="4">
        <v>292229</v>
      </c>
      <c r="K2860" s="4">
        <v>181403</v>
      </c>
    </row>
    <row r="2861" spans="1:11" x14ac:dyDescent="0.35">
      <c r="A2861" t="s">
        <v>343</v>
      </c>
      <c r="B2861" t="s">
        <v>2125</v>
      </c>
      <c r="D2861" s="4">
        <v>80199627</v>
      </c>
      <c r="E2861" s="4">
        <v>110826</v>
      </c>
      <c r="F2861" s="4">
        <v>3625406</v>
      </c>
      <c r="H2861" s="4">
        <v>177243</v>
      </c>
      <c r="I2861" s="4">
        <v>84113102</v>
      </c>
      <c r="J2861" s="4">
        <v>80310453</v>
      </c>
      <c r="K2861" s="4">
        <v>80199627</v>
      </c>
    </row>
    <row r="2862" spans="1:11" x14ac:dyDescent="0.35">
      <c r="A2862" t="s">
        <v>343</v>
      </c>
      <c r="B2862" t="s">
        <v>2190</v>
      </c>
      <c r="C2862" t="s">
        <v>1911</v>
      </c>
      <c r="E2862" s="4">
        <v>400000</v>
      </c>
      <c r="I2862" s="4">
        <v>400000</v>
      </c>
      <c r="J2862">
        <v>400000</v>
      </c>
      <c r="K2862" s="4">
        <v>0</v>
      </c>
    </row>
    <row r="2863" spans="1:11" x14ac:dyDescent="0.35">
      <c r="A2863" t="s">
        <v>343</v>
      </c>
      <c r="B2863" t="s">
        <v>2175</v>
      </c>
      <c r="C2863" t="s">
        <v>1896</v>
      </c>
      <c r="D2863" s="4">
        <v>12160</v>
      </c>
      <c r="E2863" s="4">
        <v>32748</v>
      </c>
      <c r="I2863" s="4">
        <v>44908</v>
      </c>
      <c r="J2863" s="4">
        <v>44908</v>
      </c>
      <c r="K2863" s="4">
        <v>12160</v>
      </c>
    </row>
    <row r="2864" spans="1:11" x14ac:dyDescent="0.35">
      <c r="A2864" t="s">
        <v>343</v>
      </c>
      <c r="B2864" t="s">
        <v>2126</v>
      </c>
      <c r="C2864" t="s">
        <v>1850</v>
      </c>
      <c r="E2864" s="4">
        <v>14400000</v>
      </c>
      <c r="I2864" s="4">
        <v>14400000</v>
      </c>
      <c r="J2864">
        <v>14400000</v>
      </c>
      <c r="K2864" s="4">
        <v>0</v>
      </c>
    </row>
    <row r="2865" spans="1:11" x14ac:dyDescent="0.35">
      <c r="A2865" t="s">
        <v>343</v>
      </c>
      <c r="B2865" t="s">
        <v>2127</v>
      </c>
      <c r="D2865" s="4">
        <v>12160</v>
      </c>
      <c r="E2865" s="4">
        <v>14832748</v>
      </c>
      <c r="I2865" s="4">
        <v>14844908</v>
      </c>
      <c r="J2865" s="4">
        <v>14844908</v>
      </c>
      <c r="K2865" s="4">
        <v>12160</v>
      </c>
    </row>
    <row r="2866" spans="1:11" x14ac:dyDescent="0.35">
      <c r="A2866" t="s">
        <v>343</v>
      </c>
      <c r="B2866" t="s">
        <v>2128</v>
      </c>
      <c r="C2866" t="s">
        <v>1851</v>
      </c>
      <c r="D2866" s="4">
        <v>1092035</v>
      </c>
      <c r="I2866" s="4">
        <v>1092035</v>
      </c>
      <c r="J2866" s="4">
        <v>1092035</v>
      </c>
      <c r="K2866" s="4">
        <v>1092035</v>
      </c>
    </row>
    <row r="2867" spans="1:11" x14ac:dyDescent="0.35">
      <c r="A2867" t="s">
        <v>343</v>
      </c>
      <c r="B2867" t="s">
        <v>2129</v>
      </c>
      <c r="C2867" t="s">
        <v>1852</v>
      </c>
      <c r="D2867" s="4">
        <v>4802</v>
      </c>
      <c r="E2867" s="4">
        <v>50904</v>
      </c>
      <c r="H2867" s="4">
        <v>4089</v>
      </c>
      <c r="I2867" s="4">
        <v>59795</v>
      </c>
      <c r="J2867" s="4">
        <v>55706</v>
      </c>
      <c r="K2867" s="4">
        <v>4802</v>
      </c>
    </row>
    <row r="2868" spans="1:11" x14ac:dyDescent="0.35">
      <c r="A2868" t="s">
        <v>343</v>
      </c>
      <c r="B2868" t="s">
        <v>2130</v>
      </c>
      <c r="C2868" t="s">
        <v>1853</v>
      </c>
      <c r="D2868" s="4">
        <v>2309</v>
      </c>
      <c r="E2868" s="4">
        <v>17699</v>
      </c>
      <c r="I2868" s="4">
        <v>20008</v>
      </c>
      <c r="J2868" s="4">
        <v>20008</v>
      </c>
      <c r="K2868" s="4">
        <v>2309</v>
      </c>
    </row>
    <row r="2869" spans="1:11" x14ac:dyDescent="0.35">
      <c r="A2869" t="s">
        <v>343</v>
      </c>
      <c r="B2869" t="s">
        <v>2172</v>
      </c>
      <c r="C2869" t="s">
        <v>1893</v>
      </c>
      <c r="D2869" s="4">
        <v>1026</v>
      </c>
      <c r="E2869" s="4">
        <v>2052</v>
      </c>
      <c r="H2869" s="4">
        <v>15391</v>
      </c>
      <c r="I2869" s="4">
        <v>18469</v>
      </c>
      <c r="J2869" s="4">
        <v>3078</v>
      </c>
      <c r="K2869" s="4">
        <v>1026</v>
      </c>
    </row>
    <row r="2870" spans="1:11" x14ac:dyDescent="0.35">
      <c r="A2870" t="s">
        <v>343</v>
      </c>
      <c r="B2870" t="s">
        <v>2188</v>
      </c>
      <c r="C2870" t="s">
        <v>1909</v>
      </c>
      <c r="D2870" s="4">
        <v>1508</v>
      </c>
      <c r="I2870" s="4">
        <v>1508</v>
      </c>
      <c r="J2870" s="4">
        <v>1508</v>
      </c>
      <c r="K2870" s="4">
        <v>1508</v>
      </c>
    </row>
    <row r="2871" spans="1:11" x14ac:dyDescent="0.35">
      <c r="A2871" t="s">
        <v>343</v>
      </c>
      <c r="B2871" t="s">
        <v>2131</v>
      </c>
      <c r="C2871" t="s">
        <v>1854</v>
      </c>
      <c r="D2871" s="4">
        <v>571616</v>
      </c>
      <c r="I2871" s="4">
        <v>571616</v>
      </c>
      <c r="J2871" s="4">
        <v>571616</v>
      </c>
      <c r="K2871" s="4">
        <v>571616</v>
      </c>
    </row>
    <row r="2872" spans="1:11" x14ac:dyDescent="0.35">
      <c r="A2872" t="s">
        <v>343</v>
      </c>
      <c r="B2872" t="s">
        <v>2197</v>
      </c>
      <c r="C2872" t="s">
        <v>1919</v>
      </c>
      <c r="E2872" s="4">
        <v>1416100</v>
      </c>
      <c r="I2872" s="4">
        <v>1416100</v>
      </c>
      <c r="J2872">
        <v>1416100</v>
      </c>
      <c r="K2872" s="4">
        <v>0</v>
      </c>
    </row>
    <row r="2873" spans="1:11" x14ac:dyDescent="0.35">
      <c r="A2873" t="s">
        <v>343</v>
      </c>
      <c r="B2873" t="s">
        <v>2132</v>
      </c>
      <c r="C2873" t="s">
        <v>1855</v>
      </c>
      <c r="D2873" s="4">
        <v>806563</v>
      </c>
      <c r="E2873" s="4">
        <v>123345</v>
      </c>
      <c r="F2873" s="4">
        <v>213744</v>
      </c>
      <c r="H2873" s="4">
        <v>102998</v>
      </c>
      <c r="I2873" s="4">
        <v>1246650</v>
      </c>
      <c r="J2873" s="4">
        <v>929908</v>
      </c>
      <c r="K2873" s="4">
        <v>806563</v>
      </c>
    </row>
    <row r="2874" spans="1:11" x14ac:dyDescent="0.35">
      <c r="A2874" t="s">
        <v>343</v>
      </c>
      <c r="B2874" t="s">
        <v>2133</v>
      </c>
      <c r="C2874" t="s">
        <v>1856</v>
      </c>
      <c r="D2874" s="4">
        <v>1600</v>
      </c>
      <c r="E2874" s="4">
        <v>31062</v>
      </c>
      <c r="F2874" s="4">
        <v>59438</v>
      </c>
      <c r="I2874" s="4">
        <v>92100</v>
      </c>
      <c r="J2874" s="4">
        <v>32662</v>
      </c>
      <c r="K2874" s="4">
        <v>1600</v>
      </c>
    </row>
    <row r="2875" spans="1:11" x14ac:dyDescent="0.35">
      <c r="A2875" t="s">
        <v>343</v>
      </c>
      <c r="B2875" t="s">
        <v>2134</v>
      </c>
      <c r="C2875" t="s">
        <v>1857</v>
      </c>
      <c r="D2875" s="4">
        <v>171778</v>
      </c>
      <c r="I2875" s="4">
        <v>171778</v>
      </c>
      <c r="J2875" s="4">
        <v>171778</v>
      </c>
      <c r="K2875" s="4">
        <v>171778</v>
      </c>
    </row>
    <row r="2876" spans="1:11" x14ac:dyDescent="0.35">
      <c r="A2876" t="s">
        <v>343</v>
      </c>
      <c r="B2876" t="s">
        <v>2135</v>
      </c>
      <c r="C2876" t="s">
        <v>1858</v>
      </c>
      <c r="D2876" s="4">
        <v>32177</v>
      </c>
      <c r="G2876" s="4">
        <v>221214</v>
      </c>
      <c r="H2876" s="4">
        <v>44243</v>
      </c>
      <c r="I2876" s="4">
        <v>297634</v>
      </c>
      <c r="J2876" s="4">
        <v>32177</v>
      </c>
      <c r="K2876" s="4">
        <v>32177</v>
      </c>
    </row>
    <row r="2877" spans="1:11" x14ac:dyDescent="0.35">
      <c r="A2877" t="s">
        <v>343</v>
      </c>
      <c r="B2877" t="s">
        <v>2136</v>
      </c>
      <c r="C2877" t="s">
        <v>1859</v>
      </c>
      <c r="D2877" s="4">
        <v>840775</v>
      </c>
      <c r="E2877" s="4">
        <v>857527</v>
      </c>
      <c r="G2877" s="4">
        <v>475000</v>
      </c>
      <c r="H2877" s="4">
        <v>1041110</v>
      </c>
      <c r="I2877" s="4">
        <v>3214412</v>
      </c>
      <c r="J2877" s="4">
        <v>1698302</v>
      </c>
      <c r="K2877" s="4">
        <v>840775</v>
      </c>
    </row>
    <row r="2878" spans="1:11" x14ac:dyDescent="0.35">
      <c r="A2878" t="s">
        <v>343</v>
      </c>
      <c r="B2878" t="s">
        <v>2194</v>
      </c>
      <c r="C2878" t="s">
        <v>1915</v>
      </c>
      <c r="D2878" s="4">
        <v>5</v>
      </c>
      <c r="I2878" s="4">
        <v>5</v>
      </c>
      <c r="J2878" s="4">
        <v>5</v>
      </c>
      <c r="K2878" s="4">
        <v>5</v>
      </c>
    </row>
    <row r="2879" spans="1:11" x14ac:dyDescent="0.35">
      <c r="A2879" t="s">
        <v>343</v>
      </c>
      <c r="B2879" t="s">
        <v>2137</v>
      </c>
      <c r="C2879" t="s">
        <v>1860</v>
      </c>
      <c r="E2879" s="4">
        <v>2826279</v>
      </c>
      <c r="H2879" s="4">
        <v>434812</v>
      </c>
      <c r="I2879" s="4">
        <v>3261091</v>
      </c>
      <c r="J2879">
        <v>2826279</v>
      </c>
      <c r="K2879" s="4">
        <v>0</v>
      </c>
    </row>
    <row r="2880" spans="1:11" x14ac:dyDescent="0.35">
      <c r="A2880" t="s">
        <v>343</v>
      </c>
      <c r="B2880" t="s">
        <v>2138</v>
      </c>
      <c r="C2880" t="s">
        <v>1861</v>
      </c>
      <c r="D2880" s="4">
        <v>442908</v>
      </c>
      <c r="I2880" s="4">
        <v>442908</v>
      </c>
      <c r="J2880" s="4">
        <v>442908</v>
      </c>
      <c r="K2880" s="4">
        <v>442908</v>
      </c>
    </row>
    <row r="2881" spans="1:11" x14ac:dyDescent="0.35">
      <c r="A2881" t="s">
        <v>343</v>
      </c>
      <c r="B2881" t="s">
        <v>2139</v>
      </c>
      <c r="C2881" t="s">
        <v>1862</v>
      </c>
      <c r="D2881" s="4">
        <v>683714</v>
      </c>
      <c r="E2881" s="4">
        <v>1538357</v>
      </c>
      <c r="G2881" s="4">
        <v>170929</v>
      </c>
      <c r="H2881" s="4">
        <v>427321</v>
      </c>
      <c r="I2881" s="4">
        <v>2820321</v>
      </c>
      <c r="J2881" s="4">
        <v>2222071</v>
      </c>
      <c r="K2881" s="4">
        <v>683714</v>
      </c>
    </row>
    <row r="2882" spans="1:11" x14ac:dyDescent="0.35">
      <c r="A2882" t="s">
        <v>343</v>
      </c>
      <c r="B2882" t="s">
        <v>2140</v>
      </c>
      <c r="C2882" t="s">
        <v>1863</v>
      </c>
      <c r="D2882" s="4">
        <v>7780</v>
      </c>
      <c r="E2882" s="4">
        <v>7780</v>
      </c>
      <c r="F2882" s="4">
        <v>7780</v>
      </c>
      <c r="I2882" s="4">
        <v>23340</v>
      </c>
      <c r="J2882" s="4">
        <v>15560</v>
      </c>
      <c r="K2882" s="4">
        <v>7780</v>
      </c>
    </row>
    <row r="2883" spans="1:11" x14ac:dyDescent="0.35">
      <c r="A2883" t="s">
        <v>343</v>
      </c>
      <c r="B2883" t="s">
        <v>2141</v>
      </c>
      <c r="D2883" s="4">
        <v>4660597</v>
      </c>
      <c r="E2883" s="4">
        <v>6871105</v>
      </c>
      <c r="F2883" s="4">
        <v>280962</v>
      </c>
      <c r="G2883" s="4">
        <v>867143</v>
      </c>
      <c r="H2883" s="4">
        <v>2069964</v>
      </c>
      <c r="I2883" s="4">
        <v>14749770</v>
      </c>
      <c r="J2883" s="4">
        <v>11531702</v>
      </c>
      <c r="K2883" s="4">
        <v>4660597</v>
      </c>
    </row>
    <row r="2884" spans="1:11" x14ac:dyDescent="0.35">
      <c r="A2884" t="s">
        <v>343</v>
      </c>
      <c r="B2884" t="s">
        <v>2142</v>
      </c>
      <c r="C2884" t="s">
        <v>1864</v>
      </c>
      <c r="D2884" s="4">
        <v>22317</v>
      </c>
      <c r="E2884" s="4">
        <v>0</v>
      </c>
      <c r="I2884" s="4">
        <v>22317</v>
      </c>
      <c r="J2884" s="4">
        <v>22317</v>
      </c>
      <c r="K2884" s="4">
        <v>22317</v>
      </c>
    </row>
    <row r="2885" spans="1:11" x14ac:dyDescent="0.35">
      <c r="A2885" t="s">
        <v>343</v>
      </c>
      <c r="B2885" t="s">
        <v>2143</v>
      </c>
      <c r="C2885" t="s">
        <v>1865</v>
      </c>
      <c r="D2885" s="4">
        <v>12209</v>
      </c>
      <c r="H2885" s="4">
        <v>263525</v>
      </c>
      <c r="I2885" s="4">
        <v>275734</v>
      </c>
      <c r="J2885" s="4">
        <v>12209</v>
      </c>
      <c r="K2885" s="4">
        <v>12209</v>
      </c>
    </row>
    <row r="2886" spans="1:11" x14ac:dyDescent="0.35">
      <c r="A2886" t="s">
        <v>343</v>
      </c>
      <c r="B2886" t="s">
        <v>2144</v>
      </c>
      <c r="C2886" t="s">
        <v>1866</v>
      </c>
      <c r="D2886" s="4">
        <v>5285</v>
      </c>
      <c r="I2886" s="4">
        <v>5285</v>
      </c>
      <c r="J2886" s="4">
        <v>5285</v>
      </c>
      <c r="K2886" s="4">
        <v>5285</v>
      </c>
    </row>
    <row r="2887" spans="1:11" x14ac:dyDescent="0.35">
      <c r="A2887" t="s">
        <v>343</v>
      </c>
      <c r="B2887" t="s">
        <v>2145</v>
      </c>
      <c r="C2887" t="s">
        <v>1867</v>
      </c>
      <c r="D2887" s="4">
        <v>1956090</v>
      </c>
      <c r="G2887" s="4">
        <v>4723358</v>
      </c>
      <c r="H2887" s="4">
        <v>1175407</v>
      </c>
      <c r="I2887" s="4">
        <v>7854855</v>
      </c>
      <c r="J2887" s="4">
        <v>1956090</v>
      </c>
      <c r="K2887" s="4">
        <v>1956090</v>
      </c>
    </row>
    <row r="2888" spans="1:11" x14ac:dyDescent="0.35">
      <c r="A2888" t="s">
        <v>343</v>
      </c>
      <c r="B2888" t="s">
        <v>2146</v>
      </c>
      <c r="C2888" t="s">
        <v>1868</v>
      </c>
      <c r="D2888" s="4">
        <v>73788</v>
      </c>
      <c r="E2888" s="4">
        <v>21037</v>
      </c>
      <c r="G2888" s="4">
        <v>2002132</v>
      </c>
      <c r="H2888" s="4">
        <v>2398956</v>
      </c>
      <c r="I2888" s="4">
        <v>4495913</v>
      </c>
      <c r="J2888" s="4">
        <v>94825</v>
      </c>
      <c r="K2888" s="4">
        <v>73788</v>
      </c>
    </row>
    <row r="2889" spans="1:11" x14ac:dyDescent="0.35">
      <c r="A2889" t="s">
        <v>343</v>
      </c>
      <c r="B2889" t="s">
        <v>2173</v>
      </c>
      <c r="C2889" t="s">
        <v>1894</v>
      </c>
      <c r="D2889" s="4">
        <v>11488</v>
      </c>
      <c r="I2889" s="4">
        <v>11488</v>
      </c>
      <c r="J2889" s="4">
        <v>11488</v>
      </c>
      <c r="K2889" s="4">
        <v>11488</v>
      </c>
    </row>
    <row r="2890" spans="1:11" x14ac:dyDescent="0.35">
      <c r="A2890" t="s">
        <v>343</v>
      </c>
      <c r="B2890" t="s">
        <v>2147</v>
      </c>
      <c r="C2890" t="s">
        <v>1869</v>
      </c>
      <c r="G2890" s="4">
        <v>0</v>
      </c>
      <c r="H2890" s="4">
        <v>1629984</v>
      </c>
      <c r="I2890" s="4">
        <v>1629984</v>
      </c>
      <c r="J2890">
        <v>0</v>
      </c>
      <c r="K2890" s="4">
        <v>0</v>
      </c>
    </row>
    <row r="2891" spans="1:11" x14ac:dyDescent="0.35">
      <c r="A2891" t="s">
        <v>343</v>
      </c>
      <c r="B2891" t="s">
        <v>2148</v>
      </c>
      <c r="C2891" t="s">
        <v>1870</v>
      </c>
      <c r="D2891" s="4">
        <v>41914</v>
      </c>
      <c r="E2891" s="4">
        <v>11341445</v>
      </c>
      <c r="H2891" s="4">
        <v>964191</v>
      </c>
      <c r="I2891" s="4">
        <v>12347551</v>
      </c>
      <c r="J2891" s="4">
        <v>11383359</v>
      </c>
      <c r="K2891" s="4">
        <v>41914</v>
      </c>
    </row>
    <row r="2892" spans="1:11" x14ac:dyDescent="0.35">
      <c r="A2892" t="s">
        <v>343</v>
      </c>
      <c r="B2892" t="s">
        <v>2149</v>
      </c>
      <c r="C2892" t="s">
        <v>1871</v>
      </c>
      <c r="D2892" s="4">
        <v>11116124</v>
      </c>
      <c r="E2892" s="4">
        <v>44539</v>
      </c>
      <c r="F2892" s="4">
        <v>14447</v>
      </c>
      <c r="H2892" s="4">
        <v>44264</v>
      </c>
      <c r="I2892" s="4">
        <v>11219375</v>
      </c>
      <c r="J2892" s="4">
        <v>11160663</v>
      </c>
      <c r="K2892" s="4">
        <v>11116124</v>
      </c>
    </row>
    <row r="2893" spans="1:11" x14ac:dyDescent="0.35">
      <c r="A2893" t="s">
        <v>343</v>
      </c>
      <c r="B2893" t="s">
        <v>2150</v>
      </c>
      <c r="C2893" t="s">
        <v>1872</v>
      </c>
      <c r="D2893" s="4">
        <v>449772</v>
      </c>
      <c r="I2893" s="4">
        <v>449772</v>
      </c>
      <c r="J2893" s="4">
        <v>449772</v>
      </c>
      <c r="K2893" s="4">
        <v>449772</v>
      </c>
    </row>
    <row r="2894" spans="1:11" x14ac:dyDescent="0.35">
      <c r="A2894" t="s">
        <v>343</v>
      </c>
      <c r="B2894" t="s">
        <v>2151</v>
      </c>
      <c r="C2894" t="s">
        <v>1873</v>
      </c>
      <c r="D2894" s="4">
        <v>9566</v>
      </c>
      <c r="I2894" s="4">
        <v>9566</v>
      </c>
      <c r="J2894" s="4">
        <v>9566</v>
      </c>
      <c r="K2894" s="4">
        <v>9566</v>
      </c>
    </row>
    <row r="2895" spans="1:11" x14ac:dyDescent="0.35">
      <c r="A2895" t="s">
        <v>343</v>
      </c>
      <c r="B2895" t="s">
        <v>2152</v>
      </c>
      <c r="C2895" t="s">
        <v>1874</v>
      </c>
      <c r="D2895" s="4">
        <v>8943</v>
      </c>
      <c r="E2895" s="4">
        <v>17052</v>
      </c>
      <c r="I2895" s="4">
        <v>25995</v>
      </c>
      <c r="J2895" s="4">
        <v>25995</v>
      </c>
      <c r="K2895" s="4">
        <v>8943</v>
      </c>
    </row>
    <row r="2896" spans="1:11" x14ac:dyDescent="0.35">
      <c r="A2896" t="s">
        <v>343</v>
      </c>
      <c r="B2896" t="s">
        <v>2153</v>
      </c>
      <c r="C2896" t="s">
        <v>1875</v>
      </c>
      <c r="D2896" s="4">
        <v>0</v>
      </c>
      <c r="H2896" s="4">
        <v>225509</v>
      </c>
      <c r="I2896" s="4">
        <v>225509</v>
      </c>
      <c r="J2896" s="4">
        <v>0</v>
      </c>
      <c r="K2896" s="4">
        <v>0</v>
      </c>
    </row>
    <row r="2897" spans="1:11" x14ac:dyDescent="0.35">
      <c r="A2897" t="s">
        <v>343</v>
      </c>
      <c r="B2897" t="s">
        <v>2154</v>
      </c>
      <c r="C2897" t="s">
        <v>1876</v>
      </c>
      <c r="D2897" s="4">
        <v>18288</v>
      </c>
      <c r="E2897" s="4">
        <v>4572</v>
      </c>
      <c r="G2897" s="4">
        <v>369600</v>
      </c>
      <c r="I2897" s="4">
        <v>392459</v>
      </c>
      <c r="J2897" s="4">
        <v>22860</v>
      </c>
      <c r="K2897" s="4">
        <v>18288</v>
      </c>
    </row>
    <row r="2898" spans="1:11" x14ac:dyDescent="0.35">
      <c r="A2898" t="s">
        <v>343</v>
      </c>
      <c r="B2898" t="s">
        <v>2155</v>
      </c>
      <c r="C2898" t="s">
        <v>1877</v>
      </c>
      <c r="D2898" s="4">
        <v>80488</v>
      </c>
      <c r="I2898" s="4">
        <v>80488</v>
      </c>
      <c r="J2898" s="4">
        <v>80488</v>
      </c>
      <c r="K2898" s="4">
        <v>80488</v>
      </c>
    </row>
    <row r="2899" spans="1:11" x14ac:dyDescent="0.35">
      <c r="A2899" t="s">
        <v>343</v>
      </c>
      <c r="B2899" t="s">
        <v>2156</v>
      </c>
      <c r="D2899" s="4">
        <v>13806273</v>
      </c>
      <c r="E2899" s="4">
        <v>11428646</v>
      </c>
      <c r="F2899" s="4">
        <v>14447</v>
      </c>
      <c r="G2899" s="4">
        <v>7095089</v>
      </c>
      <c r="H2899" s="4">
        <v>6701837</v>
      </c>
      <c r="I2899" s="4">
        <v>39046292</v>
      </c>
      <c r="J2899" s="4">
        <v>25234919</v>
      </c>
      <c r="K2899" s="4">
        <v>13806273</v>
      </c>
    </row>
    <row r="2900" spans="1:11" x14ac:dyDescent="0.35">
      <c r="A2900" t="s">
        <v>343</v>
      </c>
      <c r="B2900" t="s">
        <v>2157</v>
      </c>
      <c r="C2900" t="s">
        <v>1879</v>
      </c>
      <c r="D2900" s="4">
        <v>4278447</v>
      </c>
      <c r="I2900" s="4">
        <v>4278447</v>
      </c>
      <c r="J2900" s="4">
        <v>4278447</v>
      </c>
      <c r="K2900" s="4">
        <v>4278447</v>
      </c>
    </row>
    <row r="2901" spans="1:11" x14ac:dyDescent="0.35">
      <c r="A2901" t="s">
        <v>343</v>
      </c>
      <c r="B2901" t="s">
        <v>2186</v>
      </c>
      <c r="C2901" t="s">
        <v>1907</v>
      </c>
      <c r="D2901" s="4">
        <v>6039</v>
      </c>
      <c r="I2901" s="4">
        <v>6039</v>
      </c>
      <c r="J2901" s="4">
        <v>6039</v>
      </c>
      <c r="K2901" s="4">
        <v>6039</v>
      </c>
    </row>
    <row r="2902" spans="1:11" x14ac:dyDescent="0.35">
      <c r="A2902" t="s">
        <v>343</v>
      </c>
      <c r="B2902" t="s">
        <v>2176</v>
      </c>
      <c r="C2902" t="s">
        <v>1897</v>
      </c>
      <c r="D2902" s="4">
        <v>12375</v>
      </c>
      <c r="I2902" s="4">
        <v>12375</v>
      </c>
      <c r="J2902" s="4">
        <v>12375</v>
      </c>
      <c r="K2902" s="4">
        <v>12375</v>
      </c>
    </row>
    <row r="2903" spans="1:11" x14ac:dyDescent="0.35">
      <c r="A2903" t="s">
        <v>343</v>
      </c>
      <c r="B2903" t="s">
        <v>2158</v>
      </c>
      <c r="C2903" t="s">
        <v>1880</v>
      </c>
      <c r="D2903" s="4">
        <v>671613</v>
      </c>
      <c r="I2903" s="4">
        <v>671613</v>
      </c>
      <c r="J2903" s="4">
        <v>671613</v>
      </c>
      <c r="K2903" s="4">
        <v>671613</v>
      </c>
    </row>
    <row r="2904" spans="1:11" x14ac:dyDescent="0.35">
      <c r="A2904" t="s">
        <v>343</v>
      </c>
      <c r="B2904" t="s">
        <v>2159</v>
      </c>
      <c r="C2904" t="s">
        <v>1881</v>
      </c>
      <c r="D2904" s="4">
        <v>4036070</v>
      </c>
      <c r="I2904" s="4">
        <v>4036070</v>
      </c>
      <c r="J2904" s="4">
        <v>4036070</v>
      </c>
      <c r="K2904" s="4">
        <v>4036070</v>
      </c>
    </row>
    <row r="2905" spans="1:11" x14ac:dyDescent="0.35">
      <c r="A2905" t="s">
        <v>343</v>
      </c>
      <c r="B2905" t="s">
        <v>2174</v>
      </c>
      <c r="C2905" t="s">
        <v>1895</v>
      </c>
      <c r="D2905" s="4">
        <v>1075388</v>
      </c>
      <c r="I2905" s="4">
        <v>1075388</v>
      </c>
      <c r="J2905" s="4">
        <v>1075388</v>
      </c>
      <c r="K2905" s="4">
        <v>1075388</v>
      </c>
    </row>
    <row r="2906" spans="1:11" x14ac:dyDescent="0.35">
      <c r="A2906" t="s">
        <v>343</v>
      </c>
      <c r="B2906" t="s">
        <v>2160</v>
      </c>
      <c r="C2906" t="s">
        <v>1882</v>
      </c>
      <c r="D2906" s="4">
        <v>966</v>
      </c>
      <c r="F2906" s="4">
        <v>697920</v>
      </c>
      <c r="I2906" s="4">
        <v>698886</v>
      </c>
      <c r="J2906" s="4">
        <v>966</v>
      </c>
      <c r="K2906" s="4">
        <v>966</v>
      </c>
    </row>
    <row r="2907" spans="1:11" x14ac:dyDescent="0.35">
      <c r="A2907" t="s">
        <v>343</v>
      </c>
      <c r="B2907" t="s">
        <v>2161</v>
      </c>
      <c r="C2907" t="s">
        <v>1883</v>
      </c>
      <c r="D2907" s="4">
        <v>204953</v>
      </c>
      <c r="I2907" s="4">
        <v>204953</v>
      </c>
      <c r="J2907" s="4">
        <v>204953</v>
      </c>
      <c r="K2907" s="4">
        <v>204953</v>
      </c>
    </row>
    <row r="2908" spans="1:11" x14ac:dyDescent="0.35">
      <c r="A2908" t="s">
        <v>343</v>
      </c>
      <c r="B2908" t="s">
        <v>2162</v>
      </c>
      <c r="C2908" t="s">
        <v>1884</v>
      </c>
      <c r="D2908" s="4">
        <v>6998</v>
      </c>
      <c r="I2908" s="4">
        <v>6998</v>
      </c>
      <c r="J2908" s="4">
        <v>6998</v>
      </c>
      <c r="K2908" s="4">
        <v>6998</v>
      </c>
    </row>
    <row r="2909" spans="1:11" x14ac:dyDescent="0.35">
      <c r="A2909" t="s">
        <v>343</v>
      </c>
      <c r="B2909" t="s">
        <v>2163</v>
      </c>
      <c r="D2909" s="4">
        <v>10292849</v>
      </c>
      <c r="F2909" s="4">
        <v>697920</v>
      </c>
      <c r="I2909" s="4">
        <v>10990769</v>
      </c>
      <c r="J2909" s="4">
        <v>10292849</v>
      </c>
      <c r="K2909" s="4">
        <v>10292849</v>
      </c>
    </row>
    <row r="2910" spans="1:11" x14ac:dyDescent="0.35">
      <c r="A2910" t="s">
        <v>343</v>
      </c>
      <c r="B2910" t="s">
        <v>2164</v>
      </c>
      <c r="C2910" t="s">
        <v>1886</v>
      </c>
      <c r="D2910" s="4">
        <v>339351</v>
      </c>
      <c r="I2910" s="4">
        <v>339351</v>
      </c>
      <c r="J2910" s="4">
        <v>339351</v>
      </c>
      <c r="K2910" s="4">
        <v>339351</v>
      </c>
    </row>
    <row r="2911" spans="1:11" x14ac:dyDescent="0.35">
      <c r="A2911" t="s">
        <v>343</v>
      </c>
      <c r="B2911" t="s">
        <v>2165</v>
      </c>
      <c r="D2911" s="4">
        <v>339351</v>
      </c>
      <c r="I2911" s="4">
        <v>339351</v>
      </c>
      <c r="J2911" s="4">
        <v>339351</v>
      </c>
      <c r="K2911" s="4">
        <v>339351</v>
      </c>
    </row>
    <row r="2912" spans="1:11" x14ac:dyDescent="0.35">
      <c r="A2912" t="s">
        <v>343</v>
      </c>
      <c r="B2912" t="s">
        <v>2177</v>
      </c>
      <c r="C2912" t="s">
        <v>1898</v>
      </c>
      <c r="D2912" s="4">
        <v>150000</v>
      </c>
      <c r="I2912" s="4">
        <v>150000</v>
      </c>
      <c r="J2912" s="4">
        <v>150000</v>
      </c>
      <c r="K2912" s="4">
        <v>150000</v>
      </c>
    </row>
    <row r="2913" spans="1:11" x14ac:dyDescent="0.35">
      <c r="A2913" t="s">
        <v>343</v>
      </c>
      <c r="B2913" t="s">
        <v>2183</v>
      </c>
      <c r="C2913" t="s">
        <v>1904</v>
      </c>
      <c r="D2913" s="4">
        <v>38645</v>
      </c>
      <c r="E2913" s="4">
        <v>375000</v>
      </c>
      <c r="I2913" s="4">
        <v>413645</v>
      </c>
      <c r="J2913" s="4">
        <v>413645</v>
      </c>
      <c r="K2913" s="4">
        <v>38645</v>
      </c>
    </row>
    <row r="2914" spans="1:11" x14ac:dyDescent="0.35">
      <c r="A2914" t="s">
        <v>343</v>
      </c>
      <c r="B2914" t="s">
        <v>2187</v>
      </c>
      <c r="C2914" t="s">
        <v>1908</v>
      </c>
      <c r="D2914" s="4">
        <v>9080</v>
      </c>
      <c r="I2914" s="4">
        <v>9080</v>
      </c>
      <c r="J2914" s="4">
        <v>9080</v>
      </c>
      <c r="K2914" s="4">
        <v>9080</v>
      </c>
    </row>
    <row r="2915" spans="1:11" x14ac:dyDescent="0.35">
      <c r="A2915" t="s">
        <v>343</v>
      </c>
      <c r="B2915" t="s">
        <v>2166</v>
      </c>
      <c r="C2915" t="s">
        <v>1888</v>
      </c>
      <c r="G2915" s="4">
        <v>1152000</v>
      </c>
      <c r="I2915" s="4">
        <v>1152000</v>
      </c>
      <c r="J2915">
        <v>0</v>
      </c>
      <c r="K2915" s="4">
        <v>0</v>
      </c>
    </row>
    <row r="2916" spans="1:11" x14ac:dyDescent="0.35">
      <c r="A2916" t="s">
        <v>343</v>
      </c>
      <c r="B2916" t="s">
        <v>2180</v>
      </c>
      <c r="C2916" t="s">
        <v>1901</v>
      </c>
      <c r="E2916" s="4">
        <v>1200000</v>
      </c>
      <c r="I2916" s="4">
        <v>1200000</v>
      </c>
      <c r="J2916">
        <v>1200000</v>
      </c>
      <c r="K2916" s="4">
        <v>0</v>
      </c>
    </row>
    <row r="2917" spans="1:11" x14ac:dyDescent="0.35">
      <c r="A2917" t="s">
        <v>343</v>
      </c>
      <c r="B2917" t="s">
        <v>2167</v>
      </c>
      <c r="C2917" t="s">
        <v>1889</v>
      </c>
      <c r="D2917" s="4">
        <v>34210</v>
      </c>
      <c r="E2917" s="4">
        <v>1470000</v>
      </c>
      <c r="I2917" s="4">
        <v>1504210</v>
      </c>
      <c r="J2917" s="4">
        <v>1504210</v>
      </c>
      <c r="K2917" s="4">
        <v>34210</v>
      </c>
    </row>
    <row r="2918" spans="1:11" x14ac:dyDescent="0.35">
      <c r="A2918" t="s">
        <v>343</v>
      </c>
      <c r="B2918" t="s">
        <v>2168</v>
      </c>
      <c r="C2918" t="s">
        <v>1890</v>
      </c>
      <c r="E2918" s="4">
        <v>712500</v>
      </c>
      <c r="I2918" s="4">
        <v>712500</v>
      </c>
      <c r="J2918">
        <v>712500</v>
      </c>
      <c r="K2918" s="4">
        <v>0</v>
      </c>
    </row>
    <row r="2919" spans="1:11" x14ac:dyDescent="0.35">
      <c r="A2919" t="s">
        <v>343</v>
      </c>
      <c r="B2919" t="s">
        <v>2181</v>
      </c>
      <c r="C2919" t="s">
        <v>1902</v>
      </c>
      <c r="D2919" s="4">
        <v>187500</v>
      </c>
      <c r="E2919" s="4">
        <v>2400000</v>
      </c>
      <c r="I2919" s="4">
        <v>2587500</v>
      </c>
      <c r="J2919" s="4">
        <v>2587500</v>
      </c>
      <c r="K2919" s="4">
        <v>187500</v>
      </c>
    </row>
    <row r="2920" spans="1:11" x14ac:dyDescent="0.35">
      <c r="A2920" t="s">
        <v>343</v>
      </c>
      <c r="B2920" t="s">
        <v>2169</v>
      </c>
      <c r="D2920" s="4">
        <v>419435</v>
      </c>
      <c r="E2920" s="4">
        <v>6157500</v>
      </c>
      <c r="G2920" s="4">
        <v>1152000</v>
      </c>
      <c r="I2920" s="4">
        <v>7728935</v>
      </c>
      <c r="J2920" s="4">
        <v>6576935</v>
      </c>
      <c r="K2920" s="4">
        <v>419435</v>
      </c>
    </row>
    <row r="2921" spans="1:11" x14ac:dyDescent="0.35">
      <c r="A2921" t="s">
        <v>343</v>
      </c>
      <c r="B2921" t="s">
        <v>2170</v>
      </c>
      <c r="D2921" s="4">
        <v>194681963</v>
      </c>
      <c r="E2921" s="4">
        <v>49978266</v>
      </c>
      <c r="F2921" s="4">
        <v>30686734</v>
      </c>
      <c r="G2921" s="4">
        <v>9114232</v>
      </c>
      <c r="H2921" s="4">
        <v>9565994</v>
      </c>
      <c r="I2921" s="4">
        <v>294027189</v>
      </c>
      <c r="J2921" s="4">
        <f>SUM(D2921,E2921)</f>
        <v>244660229</v>
      </c>
      <c r="K2921" s="4">
        <v>194681963</v>
      </c>
    </row>
    <row r="2922" spans="1:11" x14ac:dyDescent="0.35">
      <c r="A2922" t="s">
        <v>348</v>
      </c>
      <c r="B2922" t="s">
        <v>2118</v>
      </c>
      <c r="C2922" t="s">
        <v>1843</v>
      </c>
      <c r="D2922" s="4">
        <v>816304</v>
      </c>
      <c r="E2922" s="4">
        <v>13470909</v>
      </c>
      <c r="F2922" s="4">
        <v>993911</v>
      </c>
      <c r="I2922" s="4">
        <v>15281124</v>
      </c>
      <c r="J2922" s="4">
        <v>14287213</v>
      </c>
      <c r="K2922" s="4">
        <v>816304</v>
      </c>
    </row>
    <row r="2923" spans="1:11" x14ac:dyDescent="0.35">
      <c r="A2923" t="s">
        <v>348</v>
      </c>
      <c r="B2923" t="s">
        <v>2119</v>
      </c>
      <c r="C2923" t="s">
        <v>1844</v>
      </c>
      <c r="D2923" s="4">
        <v>1779148</v>
      </c>
      <c r="H2923" s="4">
        <v>195750</v>
      </c>
      <c r="I2923" s="4">
        <v>1974898</v>
      </c>
      <c r="J2923" s="4">
        <v>1779148</v>
      </c>
      <c r="K2923" s="4">
        <v>1779148</v>
      </c>
    </row>
    <row r="2924" spans="1:11" x14ac:dyDescent="0.35">
      <c r="A2924" t="s">
        <v>348</v>
      </c>
      <c r="B2924" t="s">
        <v>2120</v>
      </c>
      <c r="C2924" t="s">
        <v>1845</v>
      </c>
      <c r="D2924" s="4">
        <v>631327</v>
      </c>
      <c r="I2924" s="4">
        <v>631327</v>
      </c>
      <c r="J2924" s="4">
        <v>631327</v>
      </c>
      <c r="K2924" s="4">
        <v>631327</v>
      </c>
    </row>
    <row r="2925" spans="1:11" x14ac:dyDescent="0.35">
      <c r="A2925" t="s">
        <v>348</v>
      </c>
      <c r="B2925" t="s">
        <v>2121</v>
      </c>
      <c r="D2925" s="4">
        <v>3226779</v>
      </c>
      <c r="E2925" s="4">
        <v>13470909</v>
      </c>
      <c r="F2925" s="4">
        <v>993911</v>
      </c>
      <c r="H2925" s="4">
        <v>195750</v>
      </c>
      <c r="I2925" s="4">
        <v>17887349</v>
      </c>
      <c r="J2925" s="4">
        <v>16697688</v>
      </c>
      <c r="K2925" s="4">
        <v>3226779</v>
      </c>
    </row>
    <row r="2926" spans="1:11" x14ac:dyDescent="0.35">
      <c r="A2926" t="s">
        <v>348</v>
      </c>
      <c r="B2926" t="s">
        <v>2122</v>
      </c>
      <c r="C2926" t="s">
        <v>1846</v>
      </c>
      <c r="D2926" s="4">
        <v>4742187</v>
      </c>
      <c r="E2926" s="4">
        <v>7179</v>
      </c>
      <c r="I2926" s="4">
        <v>4749366</v>
      </c>
      <c r="J2926" s="4">
        <v>4749366</v>
      </c>
      <c r="K2926" s="4">
        <v>4742187</v>
      </c>
    </row>
    <row r="2927" spans="1:11" x14ac:dyDescent="0.35">
      <c r="A2927" t="s">
        <v>348</v>
      </c>
      <c r="B2927" t="s">
        <v>2123</v>
      </c>
      <c r="C2927" t="s">
        <v>1847</v>
      </c>
      <c r="D2927" s="4">
        <v>4111861</v>
      </c>
      <c r="F2927" s="4">
        <v>135135</v>
      </c>
      <c r="I2927" s="4">
        <v>4246996</v>
      </c>
      <c r="J2927" s="4">
        <v>4111861</v>
      </c>
      <c r="K2927" s="4">
        <v>4111861</v>
      </c>
    </row>
    <row r="2928" spans="1:11" x14ac:dyDescent="0.35">
      <c r="A2928" t="s">
        <v>348</v>
      </c>
      <c r="B2928" t="s">
        <v>2124</v>
      </c>
      <c r="C2928" t="s">
        <v>1848</v>
      </c>
      <c r="D2928" s="4">
        <v>14525</v>
      </c>
      <c r="E2928" s="4">
        <v>9877</v>
      </c>
      <c r="I2928" s="4">
        <v>24402</v>
      </c>
      <c r="J2928" s="4">
        <v>24402</v>
      </c>
      <c r="K2928" s="4">
        <v>14525</v>
      </c>
    </row>
    <row r="2929" spans="1:11" x14ac:dyDescent="0.35">
      <c r="A2929" t="s">
        <v>348</v>
      </c>
      <c r="B2929" t="s">
        <v>2125</v>
      </c>
      <c r="D2929" s="4">
        <v>8868573</v>
      </c>
      <c r="E2929" s="4">
        <v>17056</v>
      </c>
      <c r="F2929" s="4">
        <v>135135</v>
      </c>
      <c r="I2929" s="4">
        <v>9020764</v>
      </c>
      <c r="J2929" s="4">
        <v>8885629</v>
      </c>
      <c r="K2929" s="4">
        <v>8868573</v>
      </c>
    </row>
    <row r="2930" spans="1:11" x14ac:dyDescent="0.35">
      <c r="A2930" t="s">
        <v>348</v>
      </c>
      <c r="B2930" t="s">
        <v>2126</v>
      </c>
      <c r="C2930" t="s">
        <v>1850</v>
      </c>
      <c r="E2930" s="4">
        <v>3200000</v>
      </c>
      <c r="I2930" s="4">
        <v>3200000</v>
      </c>
      <c r="J2930">
        <v>3200000</v>
      </c>
      <c r="K2930" s="4">
        <v>0</v>
      </c>
    </row>
    <row r="2931" spans="1:11" x14ac:dyDescent="0.35">
      <c r="A2931" t="s">
        <v>348</v>
      </c>
      <c r="B2931" t="s">
        <v>2127</v>
      </c>
      <c r="E2931" s="4">
        <v>3200000</v>
      </c>
      <c r="I2931" s="4">
        <v>3200000</v>
      </c>
      <c r="J2931">
        <v>3200000</v>
      </c>
      <c r="K2931" s="4">
        <v>0</v>
      </c>
    </row>
    <row r="2932" spans="1:11" x14ac:dyDescent="0.35">
      <c r="A2932" t="s">
        <v>348</v>
      </c>
      <c r="B2932" t="s">
        <v>2128</v>
      </c>
      <c r="C2932" t="s">
        <v>1851</v>
      </c>
      <c r="D2932" s="4">
        <v>190044</v>
      </c>
      <c r="I2932" s="4">
        <v>190044</v>
      </c>
      <c r="J2932" s="4">
        <v>190044</v>
      </c>
      <c r="K2932" s="4">
        <v>190044</v>
      </c>
    </row>
    <row r="2933" spans="1:11" x14ac:dyDescent="0.35">
      <c r="A2933" t="s">
        <v>348</v>
      </c>
      <c r="B2933" t="s">
        <v>2130</v>
      </c>
      <c r="C2933" t="s">
        <v>1853</v>
      </c>
      <c r="D2933" s="4">
        <v>4270</v>
      </c>
      <c r="I2933" s="4">
        <v>4270</v>
      </c>
      <c r="J2933" s="4">
        <v>4270</v>
      </c>
      <c r="K2933" s="4">
        <v>4270</v>
      </c>
    </row>
    <row r="2934" spans="1:11" x14ac:dyDescent="0.35">
      <c r="A2934" t="s">
        <v>348</v>
      </c>
      <c r="B2934" t="s">
        <v>2131</v>
      </c>
      <c r="C2934" t="s">
        <v>1854</v>
      </c>
      <c r="D2934" s="4">
        <v>215197</v>
      </c>
      <c r="I2934" s="4">
        <v>215197</v>
      </c>
      <c r="J2934" s="4">
        <v>215197</v>
      </c>
      <c r="K2934" s="4">
        <v>215197</v>
      </c>
    </row>
    <row r="2935" spans="1:11" x14ac:dyDescent="0.35">
      <c r="A2935" t="s">
        <v>348</v>
      </c>
      <c r="B2935" t="s">
        <v>2132</v>
      </c>
      <c r="C2935" t="s">
        <v>1855</v>
      </c>
      <c r="D2935" s="4">
        <v>117861</v>
      </c>
      <c r="I2935" s="4">
        <v>117861</v>
      </c>
      <c r="J2935" s="4">
        <v>117861</v>
      </c>
      <c r="K2935" s="4">
        <v>117861</v>
      </c>
    </row>
    <row r="2936" spans="1:11" x14ac:dyDescent="0.35">
      <c r="A2936" t="s">
        <v>348</v>
      </c>
      <c r="B2936" t="s">
        <v>2133</v>
      </c>
      <c r="C2936" t="s">
        <v>1856</v>
      </c>
      <c r="I2936" s="4">
        <v>0</v>
      </c>
      <c r="J2936">
        <v>0</v>
      </c>
      <c r="K2936" s="4">
        <v>0</v>
      </c>
    </row>
    <row r="2937" spans="1:11" x14ac:dyDescent="0.35">
      <c r="A2937" t="s">
        <v>348</v>
      </c>
      <c r="B2937" t="s">
        <v>2134</v>
      </c>
      <c r="C2937" t="s">
        <v>1857</v>
      </c>
      <c r="D2937" s="4">
        <v>14937</v>
      </c>
      <c r="I2937" s="4">
        <v>14937</v>
      </c>
      <c r="J2937" s="4">
        <v>14937</v>
      </c>
      <c r="K2937" s="4">
        <v>14937</v>
      </c>
    </row>
    <row r="2938" spans="1:11" x14ac:dyDescent="0.35">
      <c r="A2938" t="s">
        <v>348</v>
      </c>
      <c r="B2938" t="s">
        <v>2135</v>
      </c>
      <c r="C2938" t="s">
        <v>1858</v>
      </c>
      <c r="G2938" s="4">
        <v>52287</v>
      </c>
      <c r="I2938" s="4">
        <v>52287</v>
      </c>
      <c r="J2938">
        <v>0</v>
      </c>
      <c r="K2938" s="4">
        <v>0</v>
      </c>
    </row>
    <row r="2939" spans="1:11" x14ac:dyDescent="0.35">
      <c r="A2939" t="s">
        <v>348</v>
      </c>
      <c r="B2939" t="s">
        <v>2136</v>
      </c>
      <c r="C2939" t="s">
        <v>1859</v>
      </c>
      <c r="D2939" s="4">
        <v>50000</v>
      </c>
      <c r="E2939" s="4">
        <v>125000</v>
      </c>
      <c r="H2939" s="4">
        <v>155421</v>
      </c>
      <c r="I2939" s="4">
        <v>330421</v>
      </c>
      <c r="J2939" s="4">
        <v>175000</v>
      </c>
      <c r="K2939" s="4">
        <v>50000</v>
      </c>
    </row>
    <row r="2940" spans="1:11" x14ac:dyDescent="0.35">
      <c r="A2940" t="s">
        <v>348</v>
      </c>
      <c r="B2940" t="s">
        <v>2137</v>
      </c>
      <c r="C2940" t="s">
        <v>1860</v>
      </c>
      <c r="D2940" s="4">
        <v>108703</v>
      </c>
      <c r="E2940" s="4">
        <v>108703</v>
      </c>
      <c r="I2940" s="4">
        <v>217406</v>
      </c>
      <c r="J2940" s="4">
        <v>217406</v>
      </c>
      <c r="K2940" s="4">
        <v>108703</v>
      </c>
    </row>
    <row r="2941" spans="1:11" x14ac:dyDescent="0.35">
      <c r="A2941" t="s">
        <v>348</v>
      </c>
      <c r="B2941" t="s">
        <v>2138</v>
      </c>
      <c r="C2941" t="s">
        <v>1861</v>
      </c>
      <c r="D2941" s="4">
        <v>138742</v>
      </c>
      <c r="I2941" s="4">
        <v>138742</v>
      </c>
      <c r="J2941" s="4">
        <v>138742</v>
      </c>
      <c r="K2941" s="4">
        <v>138742</v>
      </c>
    </row>
    <row r="2942" spans="1:11" x14ac:dyDescent="0.35">
      <c r="A2942" t="s">
        <v>348</v>
      </c>
      <c r="B2942" t="s">
        <v>2139</v>
      </c>
      <c r="C2942" t="s">
        <v>1862</v>
      </c>
      <c r="D2942" s="4">
        <v>170929</v>
      </c>
      <c r="I2942" s="4">
        <v>170929</v>
      </c>
      <c r="J2942" s="4">
        <v>170929</v>
      </c>
      <c r="K2942" s="4">
        <v>170929</v>
      </c>
    </row>
    <row r="2943" spans="1:11" x14ac:dyDescent="0.35">
      <c r="A2943" t="s">
        <v>348</v>
      </c>
      <c r="B2943" t="s">
        <v>2141</v>
      </c>
      <c r="D2943" s="4">
        <v>1010681</v>
      </c>
      <c r="E2943" s="4">
        <v>233703</v>
      </c>
      <c r="G2943" s="4">
        <v>52287</v>
      </c>
      <c r="H2943" s="4">
        <v>155421</v>
      </c>
      <c r="I2943" s="4">
        <v>1452092</v>
      </c>
      <c r="J2943" s="4">
        <v>1244384</v>
      </c>
      <c r="K2943" s="4">
        <v>1010681</v>
      </c>
    </row>
    <row r="2944" spans="1:11" x14ac:dyDescent="0.35">
      <c r="A2944" t="s">
        <v>348</v>
      </c>
      <c r="B2944" t="s">
        <v>2143</v>
      </c>
      <c r="C2944" t="s">
        <v>1865</v>
      </c>
      <c r="E2944" s="4">
        <v>0</v>
      </c>
      <c r="I2944" s="4">
        <v>0</v>
      </c>
      <c r="J2944">
        <v>0</v>
      </c>
      <c r="K2944" s="4">
        <v>0</v>
      </c>
    </row>
    <row r="2945" spans="1:11" x14ac:dyDescent="0.35">
      <c r="A2945" t="s">
        <v>348</v>
      </c>
      <c r="B2945" t="s">
        <v>2144</v>
      </c>
      <c r="C2945" t="s">
        <v>1866</v>
      </c>
      <c r="I2945" s="4">
        <v>0</v>
      </c>
      <c r="J2945">
        <v>0</v>
      </c>
      <c r="K2945" s="4">
        <v>0</v>
      </c>
    </row>
    <row r="2946" spans="1:11" x14ac:dyDescent="0.35">
      <c r="A2946" t="s">
        <v>348</v>
      </c>
      <c r="B2946" t="s">
        <v>2145</v>
      </c>
      <c r="C2946" t="s">
        <v>1867</v>
      </c>
      <c r="G2946" s="4">
        <v>18000</v>
      </c>
      <c r="H2946" s="4">
        <v>1026107</v>
      </c>
      <c r="I2946" s="4">
        <v>1044107</v>
      </c>
      <c r="J2946">
        <v>0</v>
      </c>
      <c r="K2946" s="4">
        <v>0</v>
      </c>
    </row>
    <row r="2947" spans="1:11" x14ac:dyDescent="0.35">
      <c r="A2947" t="s">
        <v>348</v>
      </c>
      <c r="B2947" t="s">
        <v>2146</v>
      </c>
      <c r="C2947" t="s">
        <v>1868</v>
      </c>
      <c r="D2947" s="4">
        <v>15043</v>
      </c>
      <c r="H2947" s="4">
        <v>806040</v>
      </c>
      <c r="I2947" s="4">
        <v>821083</v>
      </c>
      <c r="J2947" s="4">
        <v>15043</v>
      </c>
      <c r="K2947" s="4">
        <v>15043</v>
      </c>
    </row>
    <row r="2948" spans="1:11" x14ac:dyDescent="0.35">
      <c r="A2948" t="s">
        <v>348</v>
      </c>
      <c r="B2948" t="s">
        <v>2173</v>
      </c>
      <c r="C2948" t="s">
        <v>1894</v>
      </c>
      <c r="D2948" s="4">
        <v>23440</v>
      </c>
      <c r="I2948" s="4">
        <v>23440</v>
      </c>
      <c r="J2948" s="4">
        <v>23440</v>
      </c>
      <c r="K2948" s="4">
        <v>23440</v>
      </c>
    </row>
    <row r="2949" spans="1:11" x14ac:dyDescent="0.35">
      <c r="A2949" t="s">
        <v>348</v>
      </c>
      <c r="B2949" t="s">
        <v>2147</v>
      </c>
      <c r="C2949" t="s">
        <v>1869</v>
      </c>
      <c r="H2949" s="4">
        <v>326400</v>
      </c>
      <c r="I2949" s="4">
        <v>326400</v>
      </c>
      <c r="J2949">
        <v>0</v>
      </c>
      <c r="K2949" s="4">
        <v>0</v>
      </c>
    </row>
    <row r="2950" spans="1:11" x14ac:dyDescent="0.35">
      <c r="A2950" t="s">
        <v>348</v>
      </c>
      <c r="B2950" t="s">
        <v>2148</v>
      </c>
      <c r="C2950" t="s">
        <v>1870</v>
      </c>
      <c r="D2950" s="4">
        <v>58825</v>
      </c>
      <c r="E2950" s="4">
        <v>40770</v>
      </c>
      <c r="F2950" s="4">
        <v>1911489</v>
      </c>
      <c r="H2950" s="4">
        <v>11949</v>
      </c>
      <c r="I2950" s="4">
        <v>2023034</v>
      </c>
      <c r="J2950" s="4">
        <v>99595</v>
      </c>
      <c r="K2950" s="4">
        <v>58825</v>
      </c>
    </row>
    <row r="2951" spans="1:11" x14ac:dyDescent="0.35">
      <c r="A2951" t="s">
        <v>348</v>
      </c>
      <c r="B2951" t="s">
        <v>2150</v>
      </c>
      <c r="C2951" t="s">
        <v>1872</v>
      </c>
      <c r="D2951" s="4">
        <v>98000</v>
      </c>
      <c r="I2951" s="4">
        <v>98000</v>
      </c>
      <c r="J2951" s="4">
        <v>98000</v>
      </c>
      <c r="K2951" s="4">
        <v>98000</v>
      </c>
    </row>
    <row r="2952" spans="1:11" x14ac:dyDescent="0.35">
      <c r="A2952" t="s">
        <v>348</v>
      </c>
      <c r="B2952" t="s">
        <v>2152</v>
      </c>
      <c r="C2952" t="s">
        <v>1874</v>
      </c>
      <c r="D2952" s="4">
        <v>3410</v>
      </c>
      <c r="I2952" s="4">
        <v>3410</v>
      </c>
      <c r="J2952" s="4">
        <v>3410</v>
      </c>
      <c r="K2952" s="4">
        <v>3410</v>
      </c>
    </row>
    <row r="2953" spans="1:11" x14ac:dyDescent="0.35">
      <c r="A2953" t="s">
        <v>348</v>
      </c>
      <c r="B2953" t="s">
        <v>2153</v>
      </c>
      <c r="C2953" t="s">
        <v>1875</v>
      </c>
      <c r="H2953" s="4">
        <v>23248</v>
      </c>
      <c r="I2953" s="4">
        <v>23248</v>
      </c>
      <c r="J2953">
        <v>0</v>
      </c>
      <c r="K2953" s="4">
        <v>0</v>
      </c>
    </row>
    <row r="2954" spans="1:11" x14ac:dyDescent="0.35">
      <c r="A2954" t="s">
        <v>348</v>
      </c>
      <c r="B2954" t="s">
        <v>2154</v>
      </c>
      <c r="C2954" t="s">
        <v>1876</v>
      </c>
      <c r="D2954" s="4">
        <v>3159</v>
      </c>
      <c r="H2954" s="4">
        <v>42000</v>
      </c>
      <c r="I2954" s="4">
        <v>45159</v>
      </c>
      <c r="J2954" s="4">
        <v>3159</v>
      </c>
      <c r="K2954" s="4">
        <v>3159</v>
      </c>
    </row>
    <row r="2955" spans="1:11" x14ac:dyDescent="0.35">
      <c r="A2955" t="s">
        <v>348</v>
      </c>
      <c r="B2955" t="s">
        <v>2156</v>
      </c>
      <c r="D2955" s="4">
        <v>201878</v>
      </c>
      <c r="E2955" s="4">
        <v>40770</v>
      </c>
      <c r="F2955" s="4">
        <v>1911489</v>
      </c>
      <c r="G2955" s="4">
        <v>18000</v>
      </c>
      <c r="H2955" s="4">
        <v>2235745</v>
      </c>
      <c r="I2955" s="4">
        <v>4407881</v>
      </c>
      <c r="J2955" s="4">
        <v>242648</v>
      </c>
      <c r="K2955" s="4">
        <v>201878</v>
      </c>
    </row>
    <row r="2956" spans="1:11" x14ac:dyDescent="0.35">
      <c r="A2956" t="s">
        <v>348</v>
      </c>
      <c r="B2956" t="s">
        <v>2157</v>
      </c>
      <c r="C2956" t="s">
        <v>1879</v>
      </c>
      <c r="D2956" s="4">
        <v>443181</v>
      </c>
      <c r="I2956" s="4">
        <v>443181</v>
      </c>
      <c r="J2956" s="4">
        <v>443181</v>
      </c>
      <c r="K2956" s="4">
        <v>443181</v>
      </c>
    </row>
    <row r="2957" spans="1:11" x14ac:dyDescent="0.35">
      <c r="A2957" t="s">
        <v>348</v>
      </c>
      <c r="B2957" t="s">
        <v>2176</v>
      </c>
      <c r="C2957" t="s">
        <v>1897</v>
      </c>
      <c r="D2957" s="4">
        <v>7661</v>
      </c>
      <c r="I2957" s="4">
        <v>7661</v>
      </c>
      <c r="J2957" s="4">
        <v>7661</v>
      </c>
      <c r="K2957" s="4">
        <v>7661</v>
      </c>
    </row>
    <row r="2958" spans="1:11" x14ac:dyDescent="0.35">
      <c r="A2958" t="s">
        <v>348</v>
      </c>
      <c r="B2958" t="s">
        <v>2158</v>
      </c>
      <c r="C2958" t="s">
        <v>1880</v>
      </c>
      <c r="D2958" s="4">
        <v>629730</v>
      </c>
      <c r="I2958" s="4">
        <v>629730</v>
      </c>
      <c r="J2958" s="4">
        <v>629730</v>
      </c>
      <c r="K2958" s="4">
        <v>629730</v>
      </c>
    </row>
    <row r="2959" spans="1:11" x14ac:dyDescent="0.35">
      <c r="A2959" t="s">
        <v>348</v>
      </c>
      <c r="B2959" t="s">
        <v>2159</v>
      </c>
      <c r="C2959" t="s">
        <v>1881</v>
      </c>
      <c r="D2959" s="4">
        <v>438532</v>
      </c>
      <c r="I2959" s="4">
        <v>438532</v>
      </c>
      <c r="J2959" s="4">
        <v>438532</v>
      </c>
      <c r="K2959" s="4">
        <v>438532</v>
      </c>
    </row>
    <row r="2960" spans="1:11" x14ac:dyDescent="0.35">
      <c r="A2960" t="s">
        <v>348</v>
      </c>
      <c r="B2960" t="s">
        <v>2161</v>
      </c>
      <c r="C2960" t="s">
        <v>1883</v>
      </c>
      <c r="D2960" s="4">
        <v>48497</v>
      </c>
      <c r="I2960" s="4">
        <v>48497</v>
      </c>
      <c r="J2960" s="4">
        <v>48497</v>
      </c>
      <c r="K2960" s="4">
        <v>48497</v>
      </c>
    </row>
    <row r="2961" spans="1:11" x14ac:dyDescent="0.35">
      <c r="A2961" t="s">
        <v>348</v>
      </c>
      <c r="B2961" t="s">
        <v>2162</v>
      </c>
      <c r="C2961" t="s">
        <v>1884</v>
      </c>
      <c r="D2961" s="4">
        <v>12831</v>
      </c>
      <c r="I2961" s="4">
        <v>12831</v>
      </c>
      <c r="J2961" s="4">
        <v>12831</v>
      </c>
      <c r="K2961" s="4">
        <v>12831</v>
      </c>
    </row>
    <row r="2962" spans="1:11" x14ac:dyDescent="0.35">
      <c r="A2962" t="s">
        <v>348</v>
      </c>
      <c r="B2962" t="s">
        <v>2163</v>
      </c>
      <c r="D2962" s="4">
        <v>1580431</v>
      </c>
      <c r="I2962" s="4">
        <v>1580431</v>
      </c>
      <c r="J2962" s="4">
        <v>1580431</v>
      </c>
      <c r="K2962" s="4">
        <v>1580431</v>
      </c>
    </row>
    <row r="2963" spans="1:11" x14ac:dyDescent="0.35">
      <c r="A2963" t="s">
        <v>348</v>
      </c>
      <c r="B2963" t="s">
        <v>2166</v>
      </c>
      <c r="C2963" t="s">
        <v>1888</v>
      </c>
      <c r="H2963" s="4">
        <v>288000</v>
      </c>
      <c r="I2963" s="4">
        <v>288000</v>
      </c>
      <c r="J2963">
        <v>0</v>
      </c>
      <c r="K2963" s="4">
        <v>0</v>
      </c>
    </row>
    <row r="2964" spans="1:11" x14ac:dyDescent="0.35">
      <c r="A2964" t="s">
        <v>348</v>
      </c>
      <c r="B2964" t="s">
        <v>2180</v>
      </c>
      <c r="C2964" t="s">
        <v>1901</v>
      </c>
      <c r="F2964" s="4">
        <v>225000</v>
      </c>
      <c r="I2964" s="4">
        <v>225000</v>
      </c>
      <c r="J2964">
        <v>0</v>
      </c>
      <c r="K2964" s="4">
        <v>0</v>
      </c>
    </row>
    <row r="2965" spans="1:11" x14ac:dyDescent="0.35">
      <c r="A2965" t="s">
        <v>348</v>
      </c>
      <c r="B2965" t="s">
        <v>2167</v>
      </c>
      <c r="C2965" t="s">
        <v>1889</v>
      </c>
      <c r="F2965" s="4">
        <v>73500</v>
      </c>
      <c r="I2965" s="4">
        <v>73500</v>
      </c>
      <c r="J2965">
        <v>0</v>
      </c>
      <c r="K2965" s="4">
        <v>0</v>
      </c>
    </row>
    <row r="2966" spans="1:11" x14ac:dyDescent="0.35">
      <c r="A2966" t="s">
        <v>348</v>
      </c>
      <c r="B2966" t="s">
        <v>2168</v>
      </c>
      <c r="C2966" t="s">
        <v>1890</v>
      </c>
      <c r="F2966" s="4">
        <v>37500</v>
      </c>
      <c r="I2966" s="4">
        <v>37500</v>
      </c>
      <c r="J2966">
        <v>0</v>
      </c>
      <c r="K2966" s="4">
        <v>0</v>
      </c>
    </row>
    <row r="2967" spans="1:11" x14ac:dyDescent="0.35">
      <c r="A2967" t="s">
        <v>348</v>
      </c>
      <c r="B2967" t="s">
        <v>2181</v>
      </c>
      <c r="C2967" t="s">
        <v>1902</v>
      </c>
      <c r="F2967" s="4">
        <v>450000</v>
      </c>
      <c r="I2967" s="4">
        <v>450000</v>
      </c>
      <c r="J2967">
        <v>0</v>
      </c>
      <c r="K2967" s="4">
        <v>0</v>
      </c>
    </row>
    <row r="2968" spans="1:11" x14ac:dyDescent="0.35">
      <c r="A2968" t="s">
        <v>348</v>
      </c>
      <c r="B2968" t="s">
        <v>2169</v>
      </c>
      <c r="F2968" s="4">
        <v>786000</v>
      </c>
      <c r="H2968" s="4">
        <v>288000</v>
      </c>
      <c r="I2968" s="4">
        <v>1074000</v>
      </c>
      <c r="J2968">
        <v>0</v>
      </c>
      <c r="K2968" s="4">
        <v>0</v>
      </c>
    </row>
    <row r="2969" spans="1:11" x14ac:dyDescent="0.35">
      <c r="A2969" t="s">
        <v>348</v>
      </c>
      <c r="B2969" t="s">
        <v>2170</v>
      </c>
      <c r="D2969" s="4">
        <v>14888342</v>
      </c>
      <c r="E2969" s="4">
        <v>16962439</v>
      </c>
      <c r="F2969" s="4">
        <v>3826534</v>
      </c>
      <c r="G2969" s="4">
        <v>70287</v>
      </c>
      <c r="H2969" s="4">
        <v>2874915</v>
      </c>
      <c r="I2969" s="4">
        <v>38622517</v>
      </c>
      <c r="J2969" s="4">
        <f>SUM(D2969,E2969)</f>
        <v>31850781</v>
      </c>
      <c r="K2969" s="4">
        <v>14888342</v>
      </c>
    </row>
    <row r="2970" spans="1:11" x14ac:dyDescent="0.35">
      <c r="A2970" t="s">
        <v>351</v>
      </c>
      <c r="B2970" t="s">
        <v>2118</v>
      </c>
      <c r="C2970" t="s">
        <v>1843</v>
      </c>
      <c r="D2970" s="4">
        <v>7419562</v>
      </c>
      <c r="E2970" s="4">
        <v>1205017</v>
      </c>
      <c r="F2970" s="4">
        <v>5293400</v>
      </c>
      <c r="I2970" s="4">
        <v>13917979</v>
      </c>
      <c r="J2970" s="4">
        <v>8624579</v>
      </c>
      <c r="K2970" s="4">
        <v>7419562</v>
      </c>
    </row>
    <row r="2971" spans="1:11" x14ac:dyDescent="0.35">
      <c r="A2971" t="s">
        <v>351</v>
      </c>
      <c r="B2971" t="s">
        <v>2119</v>
      </c>
      <c r="C2971" t="s">
        <v>1844</v>
      </c>
      <c r="D2971" s="4">
        <v>976035</v>
      </c>
      <c r="E2971" s="4">
        <v>206313</v>
      </c>
      <c r="F2971" s="4">
        <v>424055</v>
      </c>
      <c r="G2971" s="4">
        <v>403268</v>
      </c>
      <c r="H2971" s="4">
        <v>108450</v>
      </c>
      <c r="I2971" s="4">
        <v>2118122</v>
      </c>
      <c r="J2971" s="4">
        <v>1182348</v>
      </c>
      <c r="K2971" s="4">
        <v>976035</v>
      </c>
    </row>
    <row r="2972" spans="1:11" x14ac:dyDescent="0.35">
      <c r="A2972" t="s">
        <v>351</v>
      </c>
      <c r="B2972" t="s">
        <v>2120</v>
      </c>
      <c r="C2972" t="s">
        <v>1845</v>
      </c>
      <c r="D2972" s="4">
        <v>3812</v>
      </c>
      <c r="F2972" s="4">
        <v>674062</v>
      </c>
      <c r="I2972" s="4">
        <v>677874</v>
      </c>
      <c r="J2972" s="4">
        <v>3812</v>
      </c>
      <c r="K2972" s="4">
        <v>3812</v>
      </c>
    </row>
    <row r="2973" spans="1:11" x14ac:dyDescent="0.35">
      <c r="A2973" t="s">
        <v>351</v>
      </c>
      <c r="B2973" t="s">
        <v>2121</v>
      </c>
      <c r="D2973" s="4">
        <v>8399409</v>
      </c>
      <c r="E2973" s="4">
        <v>1411330</v>
      </c>
      <c r="F2973" s="4">
        <v>6391518</v>
      </c>
      <c r="G2973" s="4">
        <v>403268</v>
      </c>
      <c r="H2973" s="4">
        <v>108450</v>
      </c>
      <c r="I2973" s="4">
        <v>16713975</v>
      </c>
      <c r="J2973" s="4">
        <v>9810739</v>
      </c>
      <c r="K2973" s="4">
        <v>8399409</v>
      </c>
    </row>
    <row r="2974" spans="1:11" x14ac:dyDescent="0.35">
      <c r="A2974" t="s">
        <v>351</v>
      </c>
      <c r="B2974" t="s">
        <v>2122</v>
      </c>
      <c r="C2974" t="s">
        <v>1846</v>
      </c>
      <c r="D2974" s="4">
        <v>1899171</v>
      </c>
      <c r="H2974" s="4">
        <v>4353119</v>
      </c>
      <c r="I2974" s="4">
        <v>6252290</v>
      </c>
      <c r="J2974" s="4">
        <v>1899171</v>
      </c>
      <c r="K2974" s="4">
        <v>1899171</v>
      </c>
    </row>
    <row r="2975" spans="1:11" x14ac:dyDescent="0.35">
      <c r="A2975" t="s">
        <v>351</v>
      </c>
      <c r="B2975" t="s">
        <v>2123</v>
      </c>
      <c r="C2975" t="s">
        <v>1847</v>
      </c>
      <c r="D2975" s="4">
        <v>2163000</v>
      </c>
      <c r="F2975" s="4">
        <v>1958108</v>
      </c>
      <c r="I2975" s="4">
        <v>4121109</v>
      </c>
      <c r="J2975" s="4">
        <v>2163000</v>
      </c>
      <c r="K2975" s="4">
        <v>2163000</v>
      </c>
    </row>
    <row r="2976" spans="1:11" x14ac:dyDescent="0.35">
      <c r="A2976" t="s">
        <v>351</v>
      </c>
      <c r="B2976" t="s">
        <v>2125</v>
      </c>
      <c r="D2976" s="4">
        <v>4062172</v>
      </c>
      <c r="F2976" s="4">
        <v>1958108</v>
      </c>
      <c r="H2976" s="4">
        <v>4353119</v>
      </c>
      <c r="I2976" s="4">
        <v>10373399</v>
      </c>
      <c r="J2976" s="4">
        <v>4062172</v>
      </c>
      <c r="K2976" s="4">
        <v>4062172</v>
      </c>
    </row>
    <row r="2977" spans="1:11" x14ac:dyDescent="0.35">
      <c r="A2977" t="s">
        <v>351</v>
      </c>
      <c r="B2977" t="s">
        <v>2126</v>
      </c>
      <c r="C2977" t="s">
        <v>1850</v>
      </c>
      <c r="F2977" s="4">
        <v>3200000</v>
      </c>
      <c r="I2977" s="4">
        <v>3200000</v>
      </c>
      <c r="J2977">
        <v>0</v>
      </c>
      <c r="K2977" s="4">
        <v>0</v>
      </c>
    </row>
    <row r="2978" spans="1:11" x14ac:dyDescent="0.35">
      <c r="A2978" t="s">
        <v>351</v>
      </c>
      <c r="B2978" t="s">
        <v>2127</v>
      </c>
      <c r="F2978" s="4">
        <v>3200000</v>
      </c>
      <c r="I2978" s="4">
        <v>3200000</v>
      </c>
      <c r="J2978">
        <v>0</v>
      </c>
      <c r="K2978" s="4">
        <v>0</v>
      </c>
    </row>
    <row r="2979" spans="1:11" x14ac:dyDescent="0.35">
      <c r="A2979" t="s">
        <v>351</v>
      </c>
      <c r="B2979" t="s">
        <v>2128</v>
      </c>
      <c r="C2979" t="s">
        <v>1851</v>
      </c>
      <c r="D2979" s="4">
        <v>151604</v>
      </c>
      <c r="F2979" s="4">
        <v>167424</v>
      </c>
      <c r="I2979" s="4">
        <v>319028</v>
      </c>
      <c r="J2979" s="4">
        <v>151604</v>
      </c>
      <c r="K2979" s="4">
        <v>151604</v>
      </c>
    </row>
    <row r="2980" spans="1:11" x14ac:dyDescent="0.35">
      <c r="A2980" t="s">
        <v>351</v>
      </c>
      <c r="B2980" t="s">
        <v>2129</v>
      </c>
      <c r="C2980" t="s">
        <v>1852</v>
      </c>
      <c r="D2980" s="4">
        <v>810</v>
      </c>
      <c r="F2980" s="4">
        <v>9541</v>
      </c>
      <c r="I2980" s="4">
        <v>10351</v>
      </c>
      <c r="J2980" s="4">
        <v>810</v>
      </c>
      <c r="K2980" s="4">
        <v>810</v>
      </c>
    </row>
    <row r="2981" spans="1:11" x14ac:dyDescent="0.35">
      <c r="A2981" t="s">
        <v>351</v>
      </c>
      <c r="B2981" t="s">
        <v>2130</v>
      </c>
      <c r="C2981" t="s">
        <v>1853</v>
      </c>
      <c r="D2981" s="4">
        <v>158</v>
      </c>
      <c r="F2981" s="4">
        <v>3848</v>
      </c>
      <c r="I2981" s="4">
        <v>4005</v>
      </c>
      <c r="J2981" s="4">
        <v>158</v>
      </c>
      <c r="K2981" s="4">
        <v>158</v>
      </c>
    </row>
    <row r="2982" spans="1:11" x14ac:dyDescent="0.35">
      <c r="A2982" t="s">
        <v>351</v>
      </c>
      <c r="B2982" t="s">
        <v>2131</v>
      </c>
      <c r="C2982" t="s">
        <v>1854</v>
      </c>
      <c r="D2982" s="4">
        <v>188297</v>
      </c>
      <c r="I2982" s="4">
        <v>188297</v>
      </c>
      <c r="J2982" s="4">
        <v>188297</v>
      </c>
      <c r="K2982" s="4">
        <v>188297</v>
      </c>
    </row>
    <row r="2983" spans="1:11" x14ac:dyDescent="0.35">
      <c r="A2983" t="s">
        <v>351</v>
      </c>
      <c r="B2983" t="s">
        <v>2132</v>
      </c>
      <c r="C2983" t="s">
        <v>1855</v>
      </c>
      <c r="D2983" s="4">
        <v>375005</v>
      </c>
      <c r="I2983" s="4">
        <v>375005</v>
      </c>
      <c r="J2983" s="4">
        <v>375005</v>
      </c>
      <c r="K2983" s="4">
        <v>375005</v>
      </c>
    </row>
    <row r="2984" spans="1:11" x14ac:dyDescent="0.35">
      <c r="A2984" t="s">
        <v>351</v>
      </c>
      <c r="B2984" t="s">
        <v>2133</v>
      </c>
      <c r="C2984" t="s">
        <v>1856</v>
      </c>
      <c r="D2984" s="4">
        <v>27076</v>
      </c>
      <c r="I2984" s="4">
        <v>27076</v>
      </c>
      <c r="J2984" s="4">
        <v>27076</v>
      </c>
      <c r="K2984" s="4">
        <v>27076</v>
      </c>
    </row>
    <row r="2985" spans="1:11" x14ac:dyDescent="0.35">
      <c r="A2985" t="s">
        <v>351</v>
      </c>
      <c r="B2985" t="s">
        <v>2134</v>
      </c>
      <c r="C2985" t="s">
        <v>1857</v>
      </c>
      <c r="D2985" s="4">
        <v>19011</v>
      </c>
      <c r="I2985" s="4">
        <v>19011</v>
      </c>
      <c r="J2985" s="4">
        <v>19011</v>
      </c>
      <c r="K2985" s="4">
        <v>19011</v>
      </c>
    </row>
    <row r="2986" spans="1:11" x14ac:dyDescent="0.35">
      <c r="A2986" t="s">
        <v>351</v>
      </c>
      <c r="B2986" t="s">
        <v>2135</v>
      </c>
      <c r="C2986" t="s">
        <v>1858</v>
      </c>
      <c r="F2986" s="4">
        <v>28155</v>
      </c>
      <c r="H2986" s="4">
        <v>4022</v>
      </c>
      <c r="I2986" s="4">
        <v>32177</v>
      </c>
      <c r="J2986">
        <v>0</v>
      </c>
      <c r="K2986" s="4">
        <v>0</v>
      </c>
    </row>
    <row r="2987" spans="1:11" x14ac:dyDescent="0.35">
      <c r="A2987" t="s">
        <v>351</v>
      </c>
      <c r="B2987" t="s">
        <v>2136</v>
      </c>
      <c r="C2987" t="s">
        <v>1859</v>
      </c>
      <c r="F2987" s="4">
        <v>150000</v>
      </c>
      <c r="H2987" s="4">
        <v>56114</v>
      </c>
      <c r="I2987" s="4">
        <v>206114</v>
      </c>
      <c r="J2987">
        <v>0</v>
      </c>
      <c r="K2987" s="4">
        <v>0</v>
      </c>
    </row>
    <row r="2988" spans="1:11" x14ac:dyDescent="0.35">
      <c r="A2988" t="s">
        <v>351</v>
      </c>
      <c r="B2988" t="s">
        <v>2137</v>
      </c>
      <c r="C2988" t="s">
        <v>1860</v>
      </c>
      <c r="F2988" s="4">
        <v>760921</v>
      </c>
      <c r="I2988" s="4">
        <v>760921</v>
      </c>
      <c r="J2988">
        <v>0</v>
      </c>
      <c r="K2988" s="4">
        <v>0</v>
      </c>
    </row>
    <row r="2989" spans="1:11" x14ac:dyDescent="0.35">
      <c r="A2989" t="s">
        <v>351</v>
      </c>
      <c r="B2989" t="s">
        <v>2138</v>
      </c>
      <c r="C2989" t="s">
        <v>1861</v>
      </c>
      <c r="D2989" s="4">
        <v>20054</v>
      </c>
      <c r="F2989" s="4">
        <v>42439</v>
      </c>
      <c r="I2989" s="4">
        <v>62492</v>
      </c>
      <c r="J2989" s="4">
        <v>20054</v>
      </c>
      <c r="K2989" s="4">
        <v>20054</v>
      </c>
    </row>
    <row r="2990" spans="1:11" x14ac:dyDescent="0.35">
      <c r="A2990" t="s">
        <v>351</v>
      </c>
      <c r="B2990" t="s">
        <v>2139</v>
      </c>
      <c r="C2990" t="s">
        <v>1862</v>
      </c>
      <c r="E2990" s="4">
        <v>0</v>
      </c>
      <c r="F2990" s="4">
        <v>640686</v>
      </c>
      <c r="I2990" s="4">
        <v>640686</v>
      </c>
      <c r="J2990">
        <v>0</v>
      </c>
      <c r="K2990" s="4">
        <v>0</v>
      </c>
    </row>
    <row r="2991" spans="1:11" x14ac:dyDescent="0.35">
      <c r="A2991" t="s">
        <v>351</v>
      </c>
      <c r="B2991" t="s">
        <v>2141</v>
      </c>
      <c r="D2991" s="4">
        <v>782015</v>
      </c>
      <c r="E2991" s="4">
        <v>0</v>
      </c>
      <c r="F2991" s="4">
        <v>1803012</v>
      </c>
      <c r="H2991" s="4">
        <v>60136</v>
      </c>
      <c r="I2991" s="4">
        <v>2645163</v>
      </c>
      <c r="J2991" s="4">
        <v>782015</v>
      </c>
      <c r="K2991" s="4">
        <v>782015</v>
      </c>
    </row>
    <row r="2992" spans="1:11" x14ac:dyDescent="0.35">
      <c r="A2992" t="s">
        <v>351</v>
      </c>
      <c r="B2992" t="s">
        <v>2143</v>
      </c>
      <c r="C2992" t="s">
        <v>1865</v>
      </c>
      <c r="D2992" s="4">
        <v>1744</v>
      </c>
      <c r="E2992" s="4">
        <v>105734</v>
      </c>
      <c r="I2992" s="4">
        <v>107478</v>
      </c>
      <c r="J2992" s="4">
        <v>107478</v>
      </c>
      <c r="K2992" s="4">
        <v>1744</v>
      </c>
    </row>
    <row r="2993" spans="1:11" x14ac:dyDescent="0.35">
      <c r="A2993" t="s">
        <v>351</v>
      </c>
      <c r="B2993" t="s">
        <v>2144</v>
      </c>
      <c r="C2993" t="s">
        <v>1866</v>
      </c>
      <c r="I2993" s="4">
        <v>0</v>
      </c>
      <c r="J2993">
        <v>0</v>
      </c>
      <c r="K2993" s="4">
        <v>0</v>
      </c>
    </row>
    <row r="2994" spans="1:11" x14ac:dyDescent="0.35">
      <c r="A2994" t="s">
        <v>351</v>
      </c>
      <c r="B2994" t="s">
        <v>2145</v>
      </c>
      <c r="C2994" t="s">
        <v>1867</v>
      </c>
      <c r="D2994" s="4">
        <v>3210</v>
      </c>
      <c r="F2994" s="4">
        <v>9000</v>
      </c>
      <c r="G2994" s="4">
        <v>87440</v>
      </c>
      <c r="H2994" s="4">
        <v>612846</v>
      </c>
      <c r="I2994" s="4">
        <v>712496</v>
      </c>
      <c r="J2994" s="4">
        <v>3210</v>
      </c>
      <c r="K2994" s="4">
        <v>3210</v>
      </c>
    </row>
    <row r="2995" spans="1:11" x14ac:dyDescent="0.35">
      <c r="A2995" t="s">
        <v>351</v>
      </c>
      <c r="B2995" t="s">
        <v>2146</v>
      </c>
      <c r="C2995" t="s">
        <v>1868</v>
      </c>
      <c r="H2995" s="4">
        <v>1316713</v>
      </c>
      <c r="I2995" s="4">
        <v>1316713</v>
      </c>
      <c r="J2995">
        <v>0</v>
      </c>
      <c r="K2995" s="4">
        <v>0</v>
      </c>
    </row>
    <row r="2996" spans="1:11" x14ac:dyDescent="0.35">
      <c r="A2996" t="s">
        <v>351</v>
      </c>
      <c r="B2996" t="s">
        <v>2173</v>
      </c>
      <c r="C2996" t="s">
        <v>1894</v>
      </c>
      <c r="D2996" s="4">
        <v>2872</v>
      </c>
      <c r="I2996" s="4">
        <v>2872</v>
      </c>
      <c r="J2996" s="4">
        <v>2872</v>
      </c>
      <c r="K2996" s="4">
        <v>2872</v>
      </c>
    </row>
    <row r="2997" spans="1:11" x14ac:dyDescent="0.35">
      <c r="A2997" t="s">
        <v>351</v>
      </c>
      <c r="B2997" t="s">
        <v>2147</v>
      </c>
      <c r="C2997" t="s">
        <v>1869</v>
      </c>
      <c r="H2997" s="4">
        <v>263520</v>
      </c>
      <c r="I2997" s="4">
        <v>263520</v>
      </c>
      <c r="J2997">
        <v>0</v>
      </c>
      <c r="K2997" s="4">
        <v>0</v>
      </c>
    </row>
    <row r="2998" spans="1:11" x14ac:dyDescent="0.35">
      <c r="A2998" t="s">
        <v>351</v>
      </c>
      <c r="B2998" t="s">
        <v>2148</v>
      </c>
      <c r="C2998" t="s">
        <v>1870</v>
      </c>
      <c r="F2998" s="4">
        <v>31925</v>
      </c>
      <c r="H2998" s="4">
        <v>1161364</v>
      </c>
      <c r="I2998" s="4">
        <v>1193289</v>
      </c>
      <c r="J2998">
        <v>0</v>
      </c>
      <c r="K2998" s="4">
        <v>0</v>
      </c>
    </row>
    <row r="2999" spans="1:11" x14ac:dyDescent="0.35">
      <c r="A2999" t="s">
        <v>351</v>
      </c>
      <c r="B2999" t="s">
        <v>2149</v>
      </c>
      <c r="C2999" t="s">
        <v>1871</v>
      </c>
      <c r="D2999" s="4">
        <v>4330000</v>
      </c>
      <c r="E2999" s="4">
        <v>12037</v>
      </c>
      <c r="I2999" s="4">
        <v>4342037</v>
      </c>
      <c r="J2999" s="4">
        <v>4342037</v>
      </c>
      <c r="K2999" s="4">
        <v>4330000</v>
      </c>
    </row>
    <row r="3000" spans="1:11" x14ac:dyDescent="0.35">
      <c r="A3000" t="s">
        <v>351</v>
      </c>
      <c r="B3000" t="s">
        <v>2150</v>
      </c>
      <c r="C3000" t="s">
        <v>1872</v>
      </c>
      <c r="D3000" s="4">
        <v>98000</v>
      </c>
      <c r="I3000" s="4">
        <v>98000</v>
      </c>
      <c r="J3000" s="4">
        <v>98000</v>
      </c>
      <c r="K3000" s="4">
        <v>98000</v>
      </c>
    </row>
    <row r="3001" spans="1:11" x14ac:dyDescent="0.35">
      <c r="A3001" t="s">
        <v>351</v>
      </c>
      <c r="B3001" t="s">
        <v>2151</v>
      </c>
      <c r="C3001" t="s">
        <v>1873</v>
      </c>
      <c r="D3001" s="4">
        <v>2407</v>
      </c>
      <c r="I3001" s="4">
        <v>2407</v>
      </c>
      <c r="J3001" s="4">
        <v>2407</v>
      </c>
      <c r="K3001" s="4">
        <v>2407</v>
      </c>
    </row>
    <row r="3002" spans="1:11" x14ac:dyDescent="0.35">
      <c r="A3002" t="s">
        <v>351</v>
      </c>
      <c r="B3002" t="s">
        <v>2153</v>
      </c>
      <c r="C3002" t="s">
        <v>1875</v>
      </c>
      <c r="H3002" s="4">
        <v>258638</v>
      </c>
      <c r="I3002" s="4">
        <v>258638</v>
      </c>
      <c r="J3002">
        <v>0</v>
      </c>
      <c r="K3002" s="4">
        <v>0</v>
      </c>
    </row>
    <row r="3003" spans="1:11" x14ac:dyDescent="0.35">
      <c r="A3003" t="s">
        <v>351</v>
      </c>
      <c r="B3003" t="s">
        <v>2154</v>
      </c>
      <c r="C3003" t="s">
        <v>1876</v>
      </c>
      <c r="H3003" s="4">
        <v>184800</v>
      </c>
      <c r="I3003" s="4">
        <v>184800</v>
      </c>
      <c r="J3003">
        <v>0</v>
      </c>
      <c r="K3003" s="4">
        <v>0</v>
      </c>
    </row>
    <row r="3004" spans="1:11" x14ac:dyDescent="0.35">
      <c r="A3004" t="s">
        <v>351</v>
      </c>
      <c r="B3004" t="s">
        <v>2156</v>
      </c>
      <c r="D3004" s="4">
        <v>4438233</v>
      </c>
      <c r="E3004" s="4">
        <v>117771</v>
      </c>
      <c r="F3004" s="4">
        <v>40925</v>
      </c>
      <c r="G3004" s="4">
        <v>87440</v>
      </c>
      <c r="H3004" s="4">
        <v>3797882</v>
      </c>
      <c r="I3004" s="4">
        <v>8482251</v>
      </c>
      <c r="J3004" s="4">
        <v>4556004</v>
      </c>
      <c r="K3004" s="4">
        <v>4438233</v>
      </c>
    </row>
    <row r="3005" spans="1:11" x14ac:dyDescent="0.35">
      <c r="A3005" t="s">
        <v>351</v>
      </c>
      <c r="B3005" t="s">
        <v>2157</v>
      </c>
      <c r="C3005" t="s">
        <v>1879</v>
      </c>
      <c r="D3005" s="4">
        <v>429316</v>
      </c>
      <c r="I3005" s="4">
        <v>429316</v>
      </c>
      <c r="J3005" s="4">
        <v>429316</v>
      </c>
      <c r="K3005" s="4">
        <v>429316</v>
      </c>
    </row>
    <row r="3006" spans="1:11" x14ac:dyDescent="0.35">
      <c r="A3006" t="s">
        <v>351</v>
      </c>
      <c r="B3006" t="s">
        <v>2158</v>
      </c>
      <c r="C3006" t="s">
        <v>1880</v>
      </c>
      <c r="D3006" s="4">
        <v>342439</v>
      </c>
      <c r="I3006" s="4">
        <v>342439</v>
      </c>
      <c r="J3006" s="4">
        <v>342439</v>
      </c>
      <c r="K3006" s="4">
        <v>342439</v>
      </c>
    </row>
    <row r="3007" spans="1:11" x14ac:dyDescent="0.35">
      <c r="A3007" t="s">
        <v>351</v>
      </c>
      <c r="B3007" t="s">
        <v>2159</v>
      </c>
      <c r="C3007" t="s">
        <v>1881</v>
      </c>
      <c r="D3007" s="4">
        <v>334012</v>
      </c>
      <c r="I3007" s="4">
        <v>334012</v>
      </c>
      <c r="J3007" s="4">
        <v>334012</v>
      </c>
      <c r="K3007" s="4">
        <v>334012</v>
      </c>
    </row>
    <row r="3008" spans="1:11" x14ac:dyDescent="0.35">
      <c r="A3008" t="s">
        <v>351</v>
      </c>
      <c r="B3008" t="s">
        <v>2179</v>
      </c>
      <c r="C3008" t="s">
        <v>1900</v>
      </c>
      <c r="D3008" s="4">
        <v>17897</v>
      </c>
      <c r="I3008" s="4">
        <v>17897</v>
      </c>
      <c r="J3008" s="4">
        <v>17897</v>
      </c>
      <c r="K3008" s="4">
        <v>17897</v>
      </c>
    </row>
    <row r="3009" spans="1:11" x14ac:dyDescent="0.35">
      <c r="A3009" t="s">
        <v>351</v>
      </c>
      <c r="B3009" t="s">
        <v>2161</v>
      </c>
      <c r="C3009" t="s">
        <v>1883</v>
      </c>
      <c r="D3009" s="4">
        <v>12297</v>
      </c>
      <c r="I3009" s="4">
        <v>12297</v>
      </c>
      <c r="J3009" s="4">
        <v>12297</v>
      </c>
      <c r="K3009" s="4">
        <v>12297</v>
      </c>
    </row>
    <row r="3010" spans="1:11" x14ac:dyDescent="0.35">
      <c r="A3010" t="s">
        <v>351</v>
      </c>
      <c r="B3010" t="s">
        <v>2162</v>
      </c>
      <c r="C3010" t="s">
        <v>1884</v>
      </c>
      <c r="D3010" s="4">
        <v>2333</v>
      </c>
      <c r="I3010" s="4">
        <v>2333</v>
      </c>
      <c r="J3010" s="4">
        <v>2333</v>
      </c>
      <c r="K3010" s="4">
        <v>2333</v>
      </c>
    </row>
    <row r="3011" spans="1:11" x14ac:dyDescent="0.35">
      <c r="A3011" t="s">
        <v>351</v>
      </c>
      <c r="B3011" t="s">
        <v>2163</v>
      </c>
      <c r="D3011" s="4">
        <v>1138294</v>
      </c>
      <c r="I3011" s="4">
        <v>1138294</v>
      </c>
      <c r="J3011" s="4">
        <v>1138294</v>
      </c>
      <c r="K3011" s="4">
        <v>1138294</v>
      </c>
    </row>
    <row r="3012" spans="1:11" x14ac:dyDescent="0.35">
      <c r="A3012" t="s">
        <v>351</v>
      </c>
      <c r="B3012" t="s">
        <v>2164</v>
      </c>
      <c r="C3012" t="s">
        <v>1886</v>
      </c>
      <c r="D3012" s="4">
        <v>70698</v>
      </c>
      <c r="I3012" s="4">
        <v>70698</v>
      </c>
      <c r="J3012" s="4">
        <v>70698</v>
      </c>
      <c r="K3012" s="4">
        <v>70698</v>
      </c>
    </row>
    <row r="3013" spans="1:11" x14ac:dyDescent="0.35">
      <c r="A3013" t="s">
        <v>351</v>
      </c>
      <c r="B3013" t="s">
        <v>2165</v>
      </c>
      <c r="D3013" s="4">
        <v>70698</v>
      </c>
      <c r="I3013" s="4">
        <v>70698</v>
      </c>
      <c r="J3013" s="4">
        <v>70698</v>
      </c>
      <c r="K3013" s="4">
        <v>70698</v>
      </c>
    </row>
    <row r="3014" spans="1:11" x14ac:dyDescent="0.35">
      <c r="A3014" t="s">
        <v>351</v>
      </c>
      <c r="B3014" t="s">
        <v>2166</v>
      </c>
      <c r="C3014" t="s">
        <v>1888</v>
      </c>
      <c r="H3014" s="4">
        <v>96000</v>
      </c>
      <c r="I3014" s="4">
        <v>96000</v>
      </c>
      <c r="J3014">
        <v>0</v>
      </c>
      <c r="K3014" s="4">
        <v>0</v>
      </c>
    </row>
    <row r="3015" spans="1:11" x14ac:dyDescent="0.35">
      <c r="A3015" t="s">
        <v>351</v>
      </c>
      <c r="B3015" t="s">
        <v>2167</v>
      </c>
      <c r="C3015" t="s">
        <v>1889</v>
      </c>
      <c r="H3015" s="4">
        <v>94500</v>
      </c>
      <c r="I3015" s="4">
        <v>94500</v>
      </c>
      <c r="J3015">
        <v>0</v>
      </c>
      <c r="K3015" s="4">
        <v>0</v>
      </c>
    </row>
    <row r="3016" spans="1:11" x14ac:dyDescent="0.35">
      <c r="A3016" t="s">
        <v>351</v>
      </c>
      <c r="B3016" t="s">
        <v>2168</v>
      </c>
      <c r="C3016" t="s">
        <v>1890</v>
      </c>
      <c r="H3016" s="4">
        <v>67500</v>
      </c>
      <c r="I3016" s="4">
        <v>67500</v>
      </c>
      <c r="J3016">
        <v>0</v>
      </c>
      <c r="K3016" s="4">
        <v>0</v>
      </c>
    </row>
    <row r="3017" spans="1:11" x14ac:dyDescent="0.35">
      <c r="A3017" t="s">
        <v>351</v>
      </c>
      <c r="B3017" t="s">
        <v>2169</v>
      </c>
      <c r="H3017" s="4">
        <v>258000</v>
      </c>
      <c r="I3017" s="4">
        <v>258000</v>
      </c>
      <c r="J3017">
        <v>0</v>
      </c>
      <c r="K3017" s="4">
        <v>0</v>
      </c>
    </row>
    <row r="3018" spans="1:11" x14ac:dyDescent="0.35">
      <c r="A3018" t="s">
        <v>351</v>
      </c>
      <c r="B3018" t="s">
        <v>2170</v>
      </c>
      <c r="D3018" s="4">
        <v>18890821</v>
      </c>
      <c r="E3018" s="4">
        <v>1529101</v>
      </c>
      <c r="F3018" s="4">
        <v>13393563</v>
      </c>
      <c r="G3018" s="4">
        <v>490709</v>
      </c>
      <c r="H3018" s="4">
        <v>8577586</v>
      </c>
      <c r="I3018" s="4">
        <v>42881780</v>
      </c>
      <c r="J3018" s="4">
        <f>SUM(D3018,E3018)</f>
        <v>20419922</v>
      </c>
      <c r="K3018" s="4">
        <v>18890821</v>
      </c>
    </row>
    <row r="3019" spans="1:11" x14ac:dyDescent="0.35">
      <c r="A3019" t="s">
        <v>357</v>
      </c>
      <c r="B3019" t="s">
        <v>2118</v>
      </c>
      <c r="C3019" t="s">
        <v>1843</v>
      </c>
      <c r="D3019" s="4">
        <v>79001910</v>
      </c>
      <c r="E3019" s="4">
        <v>2676862</v>
      </c>
      <c r="F3019" s="4">
        <v>21253400</v>
      </c>
      <c r="I3019" s="4">
        <v>102932172</v>
      </c>
      <c r="J3019" s="4">
        <v>81678772</v>
      </c>
      <c r="K3019" s="4">
        <v>79001910</v>
      </c>
    </row>
    <row r="3020" spans="1:11" x14ac:dyDescent="0.35">
      <c r="A3020" t="s">
        <v>357</v>
      </c>
      <c r="B3020" t="s">
        <v>2119</v>
      </c>
      <c r="C3020" t="s">
        <v>1844</v>
      </c>
      <c r="D3020" s="4">
        <v>9459720</v>
      </c>
      <c r="E3020" s="4">
        <v>33737</v>
      </c>
      <c r="H3020" s="4">
        <v>646200</v>
      </c>
      <c r="I3020" s="4">
        <v>10139657</v>
      </c>
      <c r="J3020" s="4">
        <v>9493457</v>
      </c>
      <c r="K3020" s="4">
        <v>9459720</v>
      </c>
    </row>
    <row r="3021" spans="1:11" x14ac:dyDescent="0.35">
      <c r="A3021" t="s">
        <v>357</v>
      </c>
      <c r="B3021" t="s">
        <v>2120</v>
      </c>
      <c r="C3021" t="s">
        <v>1845</v>
      </c>
      <c r="D3021" s="4">
        <v>7517164</v>
      </c>
      <c r="I3021" s="4">
        <v>7517164</v>
      </c>
      <c r="J3021" s="4">
        <v>7517164</v>
      </c>
      <c r="K3021" s="4">
        <v>7517164</v>
      </c>
    </row>
    <row r="3022" spans="1:11" x14ac:dyDescent="0.35">
      <c r="A3022" t="s">
        <v>357</v>
      </c>
      <c r="B3022" t="s">
        <v>2121</v>
      </c>
      <c r="D3022" s="4">
        <v>95978794</v>
      </c>
      <c r="E3022" s="4">
        <v>2710599</v>
      </c>
      <c r="F3022" s="4">
        <v>21253400</v>
      </c>
      <c r="H3022" s="4">
        <v>646200</v>
      </c>
      <c r="I3022" s="4">
        <v>120588992</v>
      </c>
      <c r="J3022" s="4">
        <v>98689393</v>
      </c>
      <c r="K3022" s="4">
        <v>95978794</v>
      </c>
    </row>
    <row r="3023" spans="1:11" x14ac:dyDescent="0.35">
      <c r="A3023" t="s">
        <v>357</v>
      </c>
      <c r="B3023" t="s">
        <v>2122</v>
      </c>
      <c r="C3023" t="s">
        <v>1846</v>
      </c>
      <c r="D3023" s="4">
        <v>45991028</v>
      </c>
      <c r="F3023" s="4">
        <v>16347730</v>
      </c>
      <c r="H3023" s="4">
        <v>19479090</v>
      </c>
      <c r="I3023" s="4">
        <v>81817848</v>
      </c>
      <c r="J3023" s="4">
        <v>45991028</v>
      </c>
      <c r="K3023" s="4">
        <v>45991028</v>
      </c>
    </row>
    <row r="3024" spans="1:11" x14ac:dyDescent="0.35">
      <c r="A3024" t="s">
        <v>357</v>
      </c>
      <c r="B3024" t="s">
        <v>2123</v>
      </c>
      <c r="C3024" t="s">
        <v>1847</v>
      </c>
      <c r="D3024" s="4">
        <v>34902345</v>
      </c>
      <c r="F3024" s="4">
        <v>765405</v>
      </c>
      <c r="I3024" s="4">
        <v>35667750</v>
      </c>
      <c r="J3024" s="4">
        <v>34902345</v>
      </c>
      <c r="K3024" s="4">
        <v>34902345</v>
      </c>
    </row>
    <row r="3025" spans="1:11" x14ac:dyDescent="0.35">
      <c r="A3025" t="s">
        <v>357</v>
      </c>
      <c r="B3025" t="s">
        <v>2124</v>
      </c>
      <c r="C3025" t="s">
        <v>1848</v>
      </c>
      <c r="D3025" s="4">
        <v>177560</v>
      </c>
      <c r="I3025" s="4">
        <v>177560</v>
      </c>
      <c r="J3025" s="4">
        <v>177560</v>
      </c>
      <c r="K3025" s="4">
        <v>177560</v>
      </c>
    </row>
    <row r="3026" spans="1:11" x14ac:dyDescent="0.35">
      <c r="A3026" t="s">
        <v>357</v>
      </c>
      <c r="B3026" t="s">
        <v>2125</v>
      </c>
      <c r="D3026" s="4">
        <v>81070933</v>
      </c>
      <c r="F3026" s="4">
        <v>17113135</v>
      </c>
      <c r="H3026" s="4">
        <v>19479090</v>
      </c>
      <c r="I3026" s="4">
        <v>117663158</v>
      </c>
      <c r="J3026" s="4">
        <v>81070933</v>
      </c>
      <c r="K3026" s="4">
        <v>81070933</v>
      </c>
    </row>
    <row r="3027" spans="1:11" x14ac:dyDescent="0.35">
      <c r="A3027" t="s">
        <v>357</v>
      </c>
      <c r="B3027" t="s">
        <v>2126</v>
      </c>
      <c r="C3027" t="s">
        <v>1850</v>
      </c>
      <c r="E3027" s="4">
        <v>21600000</v>
      </c>
      <c r="I3027" s="4">
        <v>21600000</v>
      </c>
      <c r="J3027">
        <v>21600000</v>
      </c>
      <c r="K3027" s="4">
        <v>0</v>
      </c>
    </row>
    <row r="3028" spans="1:11" x14ac:dyDescent="0.35">
      <c r="A3028" t="s">
        <v>357</v>
      </c>
      <c r="B3028" t="s">
        <v>2127</v>
      </c>
      <c r="E3028" s="4">
        <v>21600000</v>
      </c>
      <c r="I3028" s="4">
        <v>21600000</v>
      </c>
      <c r="J3028">
        <v>21600000</v>
      </c>
      <c r="K3028" s="4">
        <v>0</v>
      </c>
    </row>
    <row r="3029" spans="1:11" x14ac:dyDescent="0.35">
      <c r="A3029" t="s">
        <v>357</v>
      </c>
      <c r="B3029" t="s">
        <v>2201</v>
      </c>
      <c r="C3029" t="s">
        <v>1934</v>
      </c>
      <c r="D3029" s="4">
        <v>3586</v>
      </c>
      <c r="I3029" s="4">
        <v>3586</v>
      </c>
      <c r="J3029" s="4">
        <v>3586</v>
      </c>
      <c r="K3029" s="4">
        <v>3586</v>
      </c>
    </row>
    <row r="3030" spans="1:11" x14ac:dyDescent="0.35">
      <c r="A3030" t="s">
        <v>357</v>
      </c>
      <c r="B3030" t="s">
        <v>2128</v>
      </c>
      <c r="C3030" t="s">
        <v>1851</v>
      </c>
      <c r="D3030" s="4">
        <v>1069124</v>
      </c>
      <c r="I3030" s="4">
        <v>1069124</v>
      </c>
      <c r="J3030" s="4">
        <v>1069124</v>
      </c>
      <c r="K3030" s="4">
        <v>1069124</v>
      </c>
    </row>
    <row r="3031" spans="1:11" x14ac:dyDescent="0.35">
      <c r="A3031" t="s">
        <v>357</v>
      </c>
      <c r="B3031" t="s">
        <v>2129</v>
      </c>
      <c r="C3031" t="s">
        <v>1852</v>
      </c>
      <c r="D3031" s="4">
        <v>12486</v>
      </c>
      <c r="I3031" s="4">
        <v>12486</v>
      </c>
      <c r="J3031" s="4">
        <v>12486</v>
      </c>
      <c r="K3031" s="4">
        <v>12486</v>
      </c>
    </row>
    <row r="3032" spans="1:11" x14ac:dyDescent="0.35">
      <c r="A3032" t="s">
        <v>357</v>
      </c>
      <c r="B3032" t="s">
        <v>2130</v>
      </c>
      <c r="C3032" t="s">
        <v>1853</v>
      </c>
      <c r="D3032" s="4">
        <v>11617</v>
      </c>
      <c r="F3032" s="4">
        <v>2309</v>
      </c>
      <c r="H3032" s="4">
        <v>4617</v>
      </c>
      <c r="I3032" s="4">
        <v>18543</v>
      </c>
      <c r="J3032" s="4">
        <v>11617</v>
      </c>
      <c r="K3032" s="4">
        <v>11617</v>
      </c>
    </row>
    <row r="3033" spans="1:11" x14ac:dyDescent="0.35">
      <c r="A3033" t="s">
        <v>357</v>
      </c>
      <c r="B3033" t="s">
        <v>2182</v>
      </c>
      <c r="C3033" t="s">
        <v>1903</v>
      </c>
      <c r="D3033" s="4">
        <v>4508</v>
      </c>
      <c r="I3033" s="4">
        <v>4508</v>
      </c>
      <c r="J3033" s="4">
        <v>4508</v>
      </c>
      <c r="K3033" s="4">
        <v>4508</v>
      </c>
    </row>
    <row r="3034" spans="1:11" x14ac:dyDescent="0.35">
      <c r="A3034" t="s">
        <v>357</v>
      </c>
      <c r="B3034" t="s">
        <v>2131</v>
      </c>
      <c r="C3034" t="s">
        <v>1854</v>
      </c>
      <c r="D3034" s="4">
        <v>340549</v>
      </c>
      <c r="F3034" s="4">
        <v>248821</v>
      </c>
      <c r="H3034" s="4">
        <v>1795547</v>
      </c>
      <c r="I3034" s="4">
        <v>2384917</v>
      </c>
      <c r="J3034" s="4">
        <v>340549</v>
      </c>
      <c r="K3034" s="4">
        <v>340549</v>
      </c>
    </row>
    <row r="3035" spans="1:11" x14ac:dyDescent="0.35">
      <c r="A3035" t="s">
        <v>357</v>
      </c>
      <c r="B3035" t="s">
        <v>2132</v>
      </c>
      <c r="C3035" t="s">
        <v>1855</v>
      </c>
      <c r="D3035" s="4">
        <v>455518</v>
      </c>
      <c r="E3035" s="4">
        <v>111808</v>
      </c>
      <c r="F3035" s="4">
        <v>721650</v>
      </c>
      <c r="G3035" s="4">
        <v>103806</v>
      </c>
      <c r="H3035" s="4">
        <v>81515</v>
      </c>
      <c r="I3035" s="4">
        <v>1474297</v>
      </c>
      <c r="J3035" s="4">
        <v>567326</v>
      </c>
      <c r="K3035" s="4">
        <v>455518</v>
      </c>
    </row>
    <row r="3036" spans="1:11" x14ac:dyDescent="0.35">
      <c r="A3036" t="s">
        <v>357</v>
      </c>
      <c r="B3036" t="s">
        <v>2133</v>
      </c>
      <c r="C3036" t="s">
        <v>1856</v>
      </c>
      <c r="D3036" s="4">
        <v>51769</v>
      </c>
      <c r="I3036" s="4">
        <v>51769</v>
      </c>
      <c r="J3036" s="4">
        <v>51769</v>
      </c>
      <c r="K3036" s="4">
        <v>51769</v>
      </c>
    </row>
    <row r="3037" spans="1:11" x14ac:dyDescent="0.35">
      <c r="A3037" t="s">
        <v>357</v>
      </c>
      <c r="B3037" t="s">
        <v>2134</v>
      </c>
      <c r="C3037" t="s">
        <v>1857</v>
      </c>
      <c r="D3037" s="4">
        <v>272265</v>
      </c>
      <c r="I3037" s="4">
        <v>272265</v>
      </c>
      <c r="J3037" s="4">
        <v>272265</v>
      </c>
      <c r="K3037" s="4">
        <v>272265</v>
      </c>
    </row>
    <row r="3038" spans="1:11" x14ac:dyDescent="0.35">
      <c r="A3038" t="s">
        <v>357</v>
      </c>
      <c r="B3038" t="s">
        <v>2185</v>
      </c>
      <c r="C3038" t="s">
        <v>1906</v>
      </c>
      <c r="H3038" s="4">
        <v>3405</v>
      </c>
      <c r="I3038" s="4">
        <v>3405</v>
      </c>
      <c r="J3038">
        <v>0</v>
      </c>
      <c r="K3038" s="4">
        <v>0</v>
      </c>
    </row>
    <row r="3039" spans="1:11" x14ac:dyDescent="0.35">
      <c r="A3039" t="s">
        <v>357</v>
      </c>
      <c r="B3039" t="s">
        <v>2135</v>
      </c>
      <c r="C3039" t="s">
        <v>1858</v>
      </c>
      <c r="D3039" s="4">
        <v>550186</v>
      </c>
      <c r="E3039" s="4">
        <v>46757</v>
      </c>
      <c r="H3039" s="4">
        <v>98708</v>
      </c>
      <c r="I3039" s="4">
        <v>695652</v>
      </c>
      <c r="J3039" s="4">
        <v>596943</v>
      </c>
      <c r="K3039" s="4">
        <v>550186</v>
      </c>
    </row>
    <row r="3040" spans="1:11" x14ac:dyDescent="0.35">
      <c r="A3040" t="s">
        <v>357</v>
      </c>
      <c r="B3040" t="s">
        <v>2136</v>
      </c>
      <c r="C3040" t="s">
        <v>1859</v>
      </c>
      <c r="D3040" s="4">
        <v>1454919</v>
      </c>
      <c r="E3040" s="4">
        <v>300000</v>
      </c>
      <c r="F3040" s="4">
        <v>10</v>
      </c>
      <c r="G3040" s="4">
        <v>25000</v>
      </c>
      <c r="H3040" s="4">
        <v>3625082</v>
      </c>
      <c r="I3040" s="4">
        <v>5405011</v>
      </c>
      <c r="J3040" s="4">
        <v>1754919</v>
      </c>
      <c r="K3040" s="4">
        <v>1454919</v>
      </c>
    </row>
    <row r="3041" spans="1:11" x14ac:dyDescent="0.35">
      <c r="A3041" t="s">
        <v>357</v>
      </c>
      <c r="B3041" t="s">
        <v>2194</v>
      </c>
      <c r="C3041" t="s">
        <v>1915</v>
      </c>
      <c r="D3041" s="4">
        <v>10</v>
      </c>
      <c r="I3041" s="4">
        <v>10</v>
      </c>
      <c r="J3041" s="4">
        <v>10</v>
      </c>
      <c r="K3041" s="4">
        <v>10</v>
      </c>
    </row>
    <row r="3042" spans="1:11" x14ac:dyDescent="0.35">
      <c r="A3042" t="s">
        <v>357</v>
      </c>
      <c r="B3042" t="s">
        <v>2137</v>
      </c>
      <c r="C3042" t="s">
        <v>1860</v>
      </c>
      <c r="D3042" s="4">
        <v>10435491</v>
      </c>
      <c r="E3042" s="4">
        <v>0</v>
      </c>
      <c r="H3042" s="4">
        <v>760921</v>
      </c>
      <c r="I3042" s="4">
        <v>11196412</v>
      </c>
      <c r="J3042" s="4">
        <v>10435491</v>
      </c>
      <c r="K3042" s="4">
        <v>10435491</v>
      </c>
    </row>
    <row r="3043" spans="1:11" x14ac:dyDescent="0.35">
      <c r="A3043" t="s">
        <v>357</v>
      </c>
      <c r="B3043" t="s">
        <v>2139</v>
      </c>
      <c r="C3043" t="s">
        <v>1862</v>
      </c>
      <c r="D3043" s="4">
        <v>4358678</v>
      </c>
      <c r="G3043" s="4">
        <v>85464</v>
      </c>
      <c r="H3043" s="4">
        <v>256393</v>
      </c>
      <c r="I3043" s="4">
        <v>4700535</v>
      </c>
      <c r="J3043" s="4">
        <v>4358678</v>
      </c>
      <c r="K3043" s="4">
        <v>4358678</v>
      </c>
    </row>
    <row r="3044" spans="1:11" x14ac:dyDescent="0.35">
      <c r="A3044" t="s">
        <v>357</v>
      </c>
      <c r="B3044" t="s">
        <v>2140</v>
      </c>
      <c r="C3044" t="s">
        <v>1863</v>
      </c>
      <c r="D3044" s="4">
        <v>28873</v>
      </c>
      <c r="H3044" s="4">
        <v>357876</v>
      </c>
      <c r="I3044" s="4">
        <v>386749</v>
      </c>
      <c r="J3044" s="4">
        <v>28873</v>
      </c>
      <c r="K3044" s="4">
        <v>28873</v>
      </c>
    </row>
    <row r="3045" spans="1:11" x14ac:dyDescent="0.35">
      <c r="A3045" t="s">
        <v>357</v>
      </c>
      <c r="B3045" t="s">
        <v>2141</v>
      </c>
      <c r="D3045" s="4">
        <v>19049580</v>
      </c>
      <c r="E3045" s="4">
        <v>458564</v>
      </c>
      <c r="F3045" s="4">
        <v>972790</v>
      </c>
      <c r="G3045" s="4">
        <v>214270</v>
      </c>
      <c r="H3045" s="4">
        <v>6984064</v>
      </c>
      <c r="I3045" s="4">
        <v>27679268</v>
      </c>
      <c r="J3045" s="4">
        <v>19508144</v>
      </c>
      <c r="K3045" s="4">
        <v>19049580</v>
      </c>
    </row>
    <row r="3046" spans="1:11" x14ac:dyDescent="0.35">
      <c r="A3046" t="s">
        <v>357</v>
      </c>
      <c r="B3046" t="s">
        <v>2142</v>
      </c>
      <c r="C3046" t="s">
        <v>1864</v>
      </c>
      <c r="D3046" s="4">
        <v>11158</v>
      </c>
      <c r="I3046" s="4">
        <v>11158</v>
      </c>
      <c r="J3046" s="4">
        <v>11158</v>
      </c>
      <c r="K3046" s="4">
        <v>11158</v>
      </c>
    </row>
    <row r="3047" spans="1:11" x14ac:dyDescent="0.35">
      <c r="A3047" t="s">
        <v>357</v>
      </c>
      <c r="B3047" t="s">
        <v>2143</v>
      </c>
      <c r="C3047" t="s">
        <v>1865</v>
      </c>
      <c r="D3047" s="4">
        <v>54386</v>
      </c>
      <c r="E3047" s="4">
        <v>1744</v>
      </c>
      <c r="I3047" s="4">
        <v>56130</v>
      </c>
      <c r="J3047" s="4">
        <v>56130</v>
      </c>
      <c r="K3047" s="4">
        <v>54386</v>
      </c>
    </row>
    <row r="3048" spans="1:11" x14ac:dyDescent="0.35">
      <c r="A3048" t="s">
        <v>357</v>
      </c>
      <c r="B3048" t="s">
        <v>2144</v>
      </c>
      <c r="C3048" t="s">
        <v>1866</v>
      </c>
      <c r="I3048" s="4">
        <v>0</v>
      </c>
      <c r="J3048">
        <v>0</v>
      </c>
      <c r="K3048" s="4">
        <v>0</v>
      </c>
    </row>
    <row r="3049" spans="1:11" x14ac:dyDescent="0.35">
      <c r="A3049" t="s">
        <v>357</v>
      </c>
      <c r="B3049" t="s">
        <v>2145</v>
      </c>
      <c r="C3049" t="s">
        <v>1867</v>
      </c>
      <c r="D3049" s="4">
        <v>27767</v>
      </c>
      <c r="G3049" s="4">
        <v>5495747</v>
      </c>
      <c r="H3049" s="4">
        <v>3310926</v>
      </c>
      <c r="I3049" s="4">
        <v>8834440</v>
      </c>
      <c r="J3049" s="4">
        <v>27767</v>
      </c>
      <c r="K3049" s="4">
        <v>27767</v>
      </c>
    </row>
    <row r="3050" spans="1:11" x14ac:dyDescent="0.35">
      <c r="A3050" t="s">
        <v>357</v>
      </c>
      <c r="B3050" t="s">
        <v>2146</v>
      </c>
      <c r="C3050" t="s">
        <v>1868</v>
      </c>
      <c r="D3050" s="4">
        <v>115778</v>
      </c>
      <c r="E3050" s="4">
        <v>36815</v>
      </c>
      <c r="G3050" s="4">
        <v>2814625</v>
      </c>
      <c r="H3050" s="4">
        <v>3289787</v>
      </c>
      <c r="I3050" s="4">
        <v>6257004</v>
      </c>
      <c r="J3050" s="4">
        <v>152593</v>
      </c>
      <c r="K3050" s="4">
        <v>115778</v>
      </c>
    </row>
    <row r="3051" spans="1:11" x14ac:dyDescent="0.35">
      <c r="A3051" t="s">
        <v>357</v>
      </c>
      <c r="B3051" t="s">
        <v>2173</v>
      </c>
      <c r="C3051" t="s">
        <v>1894</v>
      </c>
      <c r="D3051" s="4">
        <v>12924</v>
      </c>
      <c r="I3051" s="4">
        <v>12924</v>
      </c>
      <c r="J3051" s="4">
        <v>12924</v>
      </c>
      <c r="K3051" s="4">
        <v>12924</v>
      </c>
    </row>
    <row r="3052" spans="1:11" x14ac:dyDescent="0.35">
      <c r="A3052" t="s">
        <v>357</v>
      </c>
      <c r="B3052" t="s">
        <v>2147</v>
      </c>
      <c r="C3052" t="s">
        <v>1869</v>
      </c>
      <c r="G3052" s="4">
        <v>2611200</v>
      </c>
      <c r="I3052" s="4">
        <v>2611200</v>
      </c>
      <c r="J3052">
        <v>0</v>
      </c>
      <c r="K3052" s="4">
        <v>0</v>
      </c>
    </row>
    <row r="3053" spans="1:11" x14ac:dyDescent="0.35">
      <c r="A3053" t="s">
        <v>357</v>
      </c>
      <c r="B3053" t="s">
        <v>2148</v>
      </c>
      <c r="C3053" t="s">
        <v>1870</v>
      </c>
      <c r="D3053" s="4">
        <v>65810</v>
      </c>
      <c r="E3053" s="4">
        <v>16134772</v>
      </c>
      <c r="F3053" s="4">
        <v>32000</v>
      </c>
      <c r="G3053" s="4">
        <v>672000</v>
      </c>
      <c r="H3053" s="4">
        <v>96000</v>
      </c>
      <c r="I3053" s="4">
        <v>17000582</v>
      </c>
      <c r="J3053" s="4">
        <v>16200582</v>
      </c>
      <c r="K3053" s="4">
        <v>65810</v>
      </c>
    </row>
    <row r="3054" spans="1:11" x14ac:dyDescent="0.35">
      <c r="A3054" t="s">
        <v>357</v>
      </c>
      <c r="B3054" t="s">
        <v>2149</v>
      </c>
      <c r="C3054" t="s">
        <v>1871</v>
      </c>
      <c r="D3054" s="4">
        <v>137112</v>
      </c>
      <c r="E3054" s="4">
        <v>8660000</v>
      </c>
      <c r="F3054" s="4">
        <v>67415</v>
      </c>
      <c r="G3054" s="4">
        <v>41767</v>
      </c>
      <c r="H3054" s="4">
        <v>73845</v>
      </c>
      <c r="I3054" s="4">
        <v>8980139</v>
      </c>
      <c r="J3054" s="4">
        <v>8797112</v>
      </c>
      <c r="K3054" s="4">
        <v>137112</v>
      </c>
    </row>
    <row r="3055" spans="1:11" x14ac:dyDescent="0.35">
      <c r="A3055" t="s">
        <v>357</v>
      </c>
      <c r="B3055" t="s">
        <v>2150</v>
      </c>
      <c r="C3055" t="s">
        <v>1872</v>
      </c>
      <c r="D3055" s="4">
        <v>2512995</v>
      </c>
      <c r="I3055" s="4">
        <v>2512995</v>
      </c>
      <c r="J3055" s="4">
        <v>2512995</v>
      </c>
      <c r="K3055" s="4">
        <v>2512995</v>
      </c>
    </row>
    <row r="3056" spans="1:11" x14ac:dyDescent="0.35">
      <c r="A3056" t="s">
        <v>357</v>
      </c>
      <c r="B3056" t="s">
        <v>2153</v>
      </c>
      <c r="C3056" t="s">
        <v>1875</v>
      </c>
      <c r="H3056" s="4">
        <v>135422</v>
      </c>
      <c r="I3056" s="4">
        <v>135422</v>
      </c>
      <c r="J3056">
        <v>0</v>
      </c>
      <c r="K3056" s="4">
        <v>0</v>
      </c>
    </row>
    <row r="3057" spans="1:11" x14ac:dyDescent="0.35">
      <c r="A3057" t="s">
        <v>357</v>
      </c>
      <c r="B3057" t="s">
        <v>2154</v>
      </c>
      <c r="C3057" t="s">
        <v>1876</v>
      </c>
      <c r="G3057" s="4">
        <v>0</v>
      </c>
      <c r="I3057" s="4">
        <v>0</v>
      </c>
      <c r="J3057">
        <v>0</v>
      </c>
      <c r="K3057" s="4">
        <v>0</v>
      </c>
    </row>
    <row r="3058" spans="1:11" x14ac:dyDescent="0.35">
      <c r="A3058" t="s">
        <v>357</v>
      </c>
      <c r="B3058" t="s">
        <v>2155</v>
      </c>
      <c r="C3058" t="s">
        <v>1877</v>
      </c>
      <c r="D3058" s="4">
        <v>24116</v>
      </c>
      <c r="I3058" s="4">
        <v>24116</v>
      </c>
      <c r="J3058" s="4">
        <v>24116</v>
      </c>
      <c r="K3058" s="4">
        <v>24116</v>
      </c>
    </row>
    <row r="3059" spans="1:11" x14ac:dyDescent="0.35">
      <c r="A3059" t="s">
        <v>357</v>
      </c>
      <c r="B3059" t="s">
        <v>2156</v>
      </c>
      <c r="D3059" s="4">
        <v>2962046</v>
      </c>
      <c r="E3059" s="4">
        <v>24833331</v>
      </c>
      <c r="F3059" s="4">
        <v>99415</v>
      </c>
      <c r="G3059" s="4">
        <v>11635338</v>
      </c>
      <c r="H3059" s="4">
        <v>6905980</v>
      </c>
      <c r="I3059" s="4">
        <v>46436110</v>
      </c>
      <c r="J3059" s="4">
        <v>27795377</v>
      </c>
      <c r="K3059" s="4">
        <v>2962046</v>
      </c>
    </row>
    <row r="3060" spans="1:11" x14ac:dyDescent="0.35">
      <c r="A3060" t="s">
        <v>357</v>
      </c>
      <c r="B3060" t="s">
        <v>2157</v>
      </c>
      <c r="C3060" t="s">
        <v>1879</v>
      </c>
      <c r="D3060" s="4">
        <v>6252607</v>
      </c>
      <c r="I3060" s="4">
        <v>6252607</v>
      </c>
      <c r="J3060" s="4">
        <v>6252607</v>
      </c>
      <c r="K3060" s="4">
        <v>6252607</v>
      </c>
    </row>
    <row r="3061" spans="1:11" x14ac:dyDescent="0.35">
      <c r="A3061" t="s">
        <v>357</v>
      </c>
      <c r="B3061" t="s">
        <v>2158</v>
      </c>
      <c r="C3061" t="s">
        <v>1880</v>
      </c>
      <c r="D3061" s="4">
        <v>216883</v>
      </c>
      <c r="I3061" s="4">
        <v>216883</v>
      </c>
      <c r="J3061" s="4">
        <v>216883</v>
      </c>
      <c r="K3061" s="4">
        <v>216883</v>
      </c>
    </row>
    <row r="3062" spans="1:11" x14ac:dyDescent="0.35">
      <c r="A3062" t="s">
        <v>357</v>
      </c>
      <c r="B3062" t="s">
        <v>2159</v>
      </c>
      <c r="C3062" t="s">
        <v>1881</v>
      </c>
      <c r="D3062" s="4">
        <v>2240185</v>
      </c>
      <c r="I3062" s="4">
        <v>2240185</v>
      </c>
      <c r="J3062" s="4">
        <v>2240185</v>
      </c>
      <c r="K3062" s="4">
        <v>2240185</v>
      </c>
    </row>
    <row r="3063" spans="1:11" x14ac:dyDescent="0.35">
      <c r="A3063" t="s">
        <v>357</v>
      </c>
      <c r="B3063" t="s">
        <v>2160</v>
      </c>
      <c r="C3063" t="s">
        <v>1882</v>
      </c>
      <c r="D3063" s="4">
        <v>604297</v>
      </c>
      <c r="I3063" s="4">
        <v>604297</v>
      </c>
      <c r="J3063" s="4">
        <v>604297</v>
      </c>
      <c r="K3063" s="4">
        <v>604297</v>
      </c>
    </row>
    <row r="3064" spans="1:11" x14ac:dyDescent="0.35">
      <c r="A3064" t="s">
        <v>357</v>
      </c>
      <c r="B3064" t="s">
        <v>2161</v>
      </c>
      <c r="C3064" t="s">
        <v>1883</v>
      </c>
      <c r="D3064" s="4">
        <v>13117</v>
      </c>
      <c r="I3064" s="4">
        <v>13117</v>
      </c>
      <c r="J3064" s="4">
        <v>13117</v>
      </c>
      <c r="K3064" s="4">
        <v>13117</v>
      </c>
    </row>
    <row r="3065" spans="1:11" x14ac:dyDescent="0.35">
      <c r="A3065" t="s">
        <v>357</v>
      </c>
      <c r="B3065" t="s">
        <v>2171</v>
      </c>
      <c r="C3065" t="s">
        <v>1892</v>
      </c>
      <c r="D3065" s="4">
        <v>1541</v>
      </c>
      <c r="I3065" s="4">
        <v>1541</v>
      </c>
      <c r="J3065" s="4">
        <v>1541</v>
      </c>
      <c r="K3065" s="4">
        <v>1541</v>
      </c>
    </row>
    <row r="3066" spans="1:11" x14ac:dyDescent="0.35">
      <c r="A3066" t="s">
        <v>357</v>
      </c>
      <c r="B3066" t="s">
        <v>2163</v>
      </c>
      <c r="D3066" s="4">
        <v>9328628</v>
      </c>
      <c r="I3066" s="4">
        <v>9328628</v>
      </c>
      <c r="J3066" s="4">
        <v>9328628</v>
      </c>
      <c r="K3066" s="4">
        <v>9328628</v>
      </c>
    </row>
    <row r="3067" spans="1:11" x14ac:dyDescent="0.35">
      <c r="A3067" t="s">
        <v>357</v>
      </c>
      <c r="B3067" t="s">
        <v>2164</v>
      </c>
      <c r="C3067" t="s">
        <v>1886</v>
      </c>
      <c r="D3067" s="4">
        <v>28461</v>
      </c>
      <c r="H3067" s="4">
        <v>447754</v>
      </c>
      <c r="I3067" s="4">
        <v>476216</v>
      </c>
      <c r="J3067" s="4">
        <v>28461</v>
      </c>
      <c r="K3067" s="4">
        <v>28461</v>
      </c>
    </row>
    <row r="3068" spans="1:11" x14ac:dyDescent="0.35">
      <c r="A3068" t="s">
        <v>357</v>
      </c>
      <c r="B3068" t="s">
        <v>2165</v>
      </c>
      <c r="D3068" s="4">
        <v>28461</v>
      </c>
      <c r="H3068" s="4">
        <v>447754</v>
      </c>
      <c r="I3068" s="4">
        <v>476216</v>
      </c>
      <c r="J3068" s="4">
        <v>28461</v>
      </c>
      <c r="K3068" s="4">
        <v>28461</v>
      </c>
    </row>
    <row r="3069" spans="1:11" x14ac:dyDescent="0.35">
      <c r="A3069" t="s">
        <v>357</v>
      </c>
      <c r="B3069" t="s">
        <v>2183</v>
      </c>
      <c r="C3069" t="s">
        <v>1904</v>
      </c>
      <c r="D3069" s="4">
        <v>375000</v>
      </c>
      <c r="I3069" s="4">
        <v>375000</v>
      </c>
      <c r="J3069" s="4">
        <v>375000</v>
      </c>
      <c r="K3069" s="4">
        <v>375000</v>
      </c>
    </row>
    <row r="3070" spans="1:11" x14ac:dyDescent="0.35">
      <c r="A3070" t="s">
        <v>357</v>
      </c>
      <c r="B3070" t="s">
        <v>2166</v>
      </c>
      <c r="C3070" t="s">
        <v>1888</v>
      </c>
      <c r="G3070" s="4">
        <v>960000</v>
      </c>
      <c r="I3070" s="4">
        <v>960000</v>
      </c>
      <c r="J3070">
        <v>0</v>
      </c>
      <c r="K3070" s="4">
        <v>0</v>
      </c>
    </row>
    <row r="3071" spans="1:11" x14ac:dyDescent="0.35">
      <c r="A3071" t="s">
        <v>357</v>
      </c>
      <c r="B3071" t="s">
        <v>2180</v>
      </c>
      <c r="C3071" t="s">
        <v>1901</v>
      </c>
      <c r="E3071" s="4">
        <v>900000</v>
      </c>
      <c r="I3071" s="4">
        <v>900000</v>
      </c>
      <c r="J3071">
        <v>900000</v>
      </c>
      <c r="K3071" s="4">
        <v>0</v>
      </c>
    </row>
    <row r="3072" spans="1:11" x14ac:dyDescent="0.35">
      <c r="A3072" t="s">
        <v>357</v>
      </c>
      <c r="B3072" t="s">
        <v>2167</v>
      </c>
      <c r="C3072" t="s">
        <v>1889</v>
      </c>
      <c r="E3072" s="4">
        <v>1417500</v>
      </c>
      <c r="I3072" s="4">
        <v>1417500</v>
      </c>
      <c r="J3072">
        <v>1417500</v>
      </c>
      <c r="K3072" s="4">
        <v>0</v>
      </c>
    </row>
    <row r="3073" spans="1:11" x14ac:dyDescent="0.35">
      <c r="A3073" t="s">
        <v>357</v>
      </c>
      <c r="B3073" t="s">
        <v>2168</v>
      </c>
      <c r="C3073" t="s">
        <v>1890</v>
      </c>
      <c r="E3073" s="4">
        <v>1087500</v>
      </c>
      <c r="I3073" s="4">
        <v>1087500</v>
      </c>
      <c r="J3073">
        <v>1087500</v>
      </c>
      <c r="K3073" s="4">
        <v>0</v>
      </c>
    </row>
    <row r="3074" spans="1:11" x14ac:dyDescent="0.35">
      <c r="A3074" t="s">
        <v>357</v>
      </c>
      <c r="B3074" t="s">
        <v>2181</v>
      </c>
      <c r="C3074" t="s">
        <v>1902</v>
      </c>
      <c r="E3074" s="4">
        <v>1800000</v>
      </c>
      <c r="I3074" s="4">
        <v>1800000</v>
      </c>
      <c r="J3074">
        <v>1800000</v>
      </c>
      <c r="K3074" s="4">
        <v>0</v>
      </c>
    </row>
    <row r="3075" spans="1:11" x14ac:dyDescent="0.35">
      <c r="A3075" t="s">
        <v>357</v>
      </c>
      <c r="B3075" t="s">
        <v>2169</v>
      </c>
      <c r="D3075" s="4">
        <v>375000</v>
      </c>
      <c r="E3075" s="4">
        <v>5205000</v>
      </c>
      <c r="G3075" s="4">
        <v>960000</v>
      </c>
      <c r="I3075" s="4">
        <v>6540000</v>
      </c>
      <c r="J3075" s="4">
        <v>5580000</v>
      </c>
      <c r="K3075" s="4">
        <v>375000</v>
      </c>
    </row>
    <row r="3076" spans="1:11" x14ac:dyDescent="0.35">
      <c r="A3076" t="s">
        <v>357</v>
      </c>
      <c r="B3076" t="s">
        <v>2170</v>
      </c>
      <c r="D3076" s="4">
        <v>208793442</v>
      </c>
      <c r="E3076" s="4">
        <v>54807494</v>
      </c>
      <c r="F3076" s="4">
        <v>39438740</v>
      </c>
      <c r="G3076" s="4">
        <v>12809609</v>
      </c>
      <c r="H3076" s="4">
        <v>34463088</v>
      </c>
      <c r="I3076" s="4">
        <v>350312372</v>
      </c>
      <c r="J3076" s="4">
        <f>SUM(D3076,E3076)</f>
        <v>263600936</v>
      </c>
      <c r="K3076" s="4">
        <v>208793442</v>
      </c>
    </row>
    <row r="3077" spans="1:11" x14ac:dyDescent="0.35">
      <c r="A3077" t="s">
        <v>363</v>
      </c>
      <c r="B3077" t="s">
        <v>2118</v>
      </c>
      <c r="C3077" t="s">
        <v>1843</v>
      </c>
      <c r="D3077" s="4">
        <v>3400892</v>
      </c>
      <c r="F3077" s="4">
        <v>1915200</v>
      </c>
      <c r="I3077" s="4">
        <v>5316092</v>
      </c>
      <c r="J3077" s="4">
        <v>3400892</v>
      </c>
      <c r="K3077" s="4">
        <v>3400892</v>
      </c>
    </row>
    <row r="3078" spans="1:11" x14ac:dyDescent="0.35">
      <c r="A3078" t="s">
        <v>363</v>
      </c>
      <c r="B3078" t="s">
        <v>2119</v>
      </c>
      <c r="C3078" t="s">
        <v>1844</v>
      </c>
      <c r="D3078" s="4">
        <v>463321</v>
      </c>
      <c r="H3078" s="4">
        <v>32400</v>
      </c>
      <c r="I3078" s="4">
        <v>495721</v>
      </c>
      <c r="J3078" s="4">
        <v>463321</v>
      </c>
      <c r="K3078" s="4">
        <v>463321</v>
      </c>
    </row>
    <row r="3079" spans="1:11" x14ac:dyDescent="0.35">
      <c r="A3079" t="s">
        <v>363</v>
      </c>
      <c r="B3079" t="s">
        <v>2120</v>
      </c>
      <c r="C3079" t="s">
        <v>1845</v>
      </c>
      <c r="D3079" s="4">
        <v>379445</v>
      </c>
      <c r="I3079" s="4">
        <v>379445</v>
      </c>
      <c r="J3079" s="4">
        <v>379445</v>
      </c>
      <c r="K3079" s="4">
        <v>379445</v>
      </c>
    </row>
    <row r="3080" spans="1:11" x14ac:dyDescent="0.35">
      <c r="A3080" t="s">
        <v>363</v>
      </c>
      <c r="B3080" t="s">
        <v>2121</v>
      </c>
      <c r="D3080" s="4">
        <v>4243658</v>
      </c>
      <c r="F3080" s="4">
        <v>1915200</v>
      </c>
      <c r="H3080" s="4">
        <v>32400</v>
      </c>
      <c r="I3080" s="4">
        <v>6191258</v>
      </c>
      <c r="J3080" s="4">
        <v>4243658</v>
      </c>
      <c r="K3080" s="4">
        <v>4243658</v>
      </c>
    </row>
    <row r="3081" spans="1:11" x14ac:dyDescent="0.35">
      <c r="A3081" t="s">
        <v>363</v>
      </c>
      <c r="B3081" t="s">
        <v>2122</v>
      </c>
      <c r="C3081" t="s">
        <v>1846</v>
      </c>
      <c r="D3081" s="4">
        <v>2095361</v>
      </c>
      <c r="F3081" s="4">
        <v>911635</v>
      </c>
      <c r="H3081" s="4">
        <v>60000</v>
      </c>
      <c r="I3081" s="4">
        <v>3066996</v>
      </c>
      <c r="J3081" s="4">
        <v>2095361</v>
      </c>
      <c r="K3081" s="4">
        <v>2095361</v>
      </c>
    </row>
    <row r="3082" spans="1:11" x14ac:dyDescent="0.35">
      <c r="A3082" t="s">
        <v>363</v>
      </c>
      <c r="B3082" t="s">
        <v>2123</v>
      </c>
      <c r="C3082" t="s">
        <v>1847</v>
      </c>
      <c r="D3082" s="4">
        <v>1737480</v>
      </c>
      <c r="F3082" s="4">
        <v>337838</v>
      </c>
      <c r="I3082" s="4">
        <v>2075318</v>
      </c>
      <c r="J3082" s="4">
        <v>1737480</v>
      </c>
      <c r="K3082" s="4">
        <v>1737480</v>
      </c>
    </row>
    <row r="3083" spans="1:11" x14ac:dyDescent="0.35">
      <c r="A3083" t="s">
        <v>363</v>
      </c>
      <c r="B3083" t="s">
        <v>2124</v>
      </c>
      <c r="C3083" t="s">
        <v>1848</v>
      </c>
      <c r="D3083" s="4">
        <v>3263</v>
      </c>
      <c r="I3083" s="4">
        <v>3263</v>
      </c>
      <c r="J3083" s="4">
        <v>3263</v>
      </c>
      <c r="K3083" s="4">
        <v>3263</v>
      </c>
    </row>
    <row r="3084" spans="1:11" x14ac:dyDescent="0.35">
      <c r="A3084" t="s">
        <v>363</v>
      </c>
      <c r="B3084" t="s">
        <v>2125</v>
      </c>
      <c r="D3084" s="4">
        <v>3836104</v>
      </c>
      <c r="F3084" s="4">
        <v>1249473</v>
      </c>
      <c r="H3084" s="4">
        <v>60000</v>
      </c>
      <c r="I3084" s="4">
        <v>5145577</v>
      </c>
      <c r="J3084" s="4">
        <v>3836104</v>
      </c>
      <c r="K3084" s="4">
        <v>3836104</v>
      </c>
    </row>
    <row r="3085" spans="1:11" x14ac:dyDescent="0.35">
      <c r="A3085" t="s">
        <v>363</v>
      </c>
      <c r="B3085" t="s">
        <v>2126</v>
      </c>
      <c r="C3085" t="s">
        <v>1850</v>
      </c>
      <c r="D3085" s="4">
        <v>6040</v>
      </c>
      <c r="H3085" s="4">
        <v>800000</v>
      </c>
      <c r="I3085" s="4">
        <v>806040</v>
      </c>
      <c r="J3085" s="4">
        <v>6040</v>
      </c>
      <c r="K3085" s="4">
        <v>6040</v>
      </c>
    </row>
    <row r="3086" spans="1:11" x14ac:dyDescent="0.35">
      <c r="A3086" t="s">
        <v>363</v>
      </c>
      <c r="B3086" t="s">
        <v>2127</v>
      </c>
      <c r="D3086" s="4">
        <v>6040</v>
      </c>
      <c r="H3086" s="4">
        <v>800000</v>
      </c>
      <c r="I3086" s="4">
        <v>806040</v>
      </c>
      <c r="J3086" s="4">
        <v>6040</v>
      </c>
      <c r="K3086" s="4">
        <v>6040</v>
      </c>
    </row>
    <row r="3087" spans="1:11" x14ac:dyDescent="0.35">
      <c r="A3087" t="s">
        <v>363</v>
      </c>
      <c r="B3087" t="s">
        <v>2128</v>
      </c>
      <c r="C3087" t="s">
        <v>1851</v>
      </c>
      <c r="D3087" s="4">
        <v>107729</v>
      </c>
      <c r="I3087" s="4">
        <v>107729</v>
      </c>
      <c r="J3087" s="4">
        <v>107729</v>
      </c>
      <c r="K3087" s="4">
        <v>107729</v>
      </c>
    </row>
    <row r="3088" spans="1:11" x14ac:dyDescent="0.35">
      <c r="A3088" t="s">
        <v>363</v>
      </c>
      <c r="B3088" t="s">
        <v>2129</v>
      </c>
      <c r="C3088" t="s">
        <v>1852</v>
      </c>
      <c r="E3088" s="4">
        <v>1363</v>
      </c>
      <c r="I3088" s="4">
        <v>1363</v>
      </c>
      <c r="J3088">
        <v>1363</v>
      </c>
      <c r="K3088" s="4">
        <v>0</v>
      </c>
    </row>
    <row r="3089" spans="1:11" x14ac:dyDescent="0.35">
      <c r="A3089" t="s">
        <v>363</v>
      </c>
      <c r="B3089" t="s">
        <v>2130</v>
      </c>
      <c r="C3089" t="s">
        <v>1853</v>
      </c>
      <c r="D3089" s="4">
        <v>770</v>
      </c>
      <c r="E3089" s="4">
        <v>9309</v>
      </c>
      <c r="I3089" s="4">
        <v>10078</v>
      </c>
      <c r="J3089" s="4">
        <v>10079</v>
      </c>
      <c r="K3089" s="4">
        <v>770</v>
      </c>
    </row>
    <row r="3090" spans="1:11" x14ac:dyDescent="0.35">
      <c r="A3090" t="s">
        <v>363</v>
      </c>
      <c r="B3090" t="s">
        <v>2172</v>
      </c>
      <c r="C3090" t="s">
        <v>1893</v>
      </c>
      <c r="E3090" s="4">
        <v>2389</v>
      </c>
      <c r="I3090" s="4">
        <v>2389</v>
      </c>
      <c r="J3090">
        <v>2389</v>
      </c>
      <c r="K3090" s="4">
        <v>0</v>
      </c>
    </row>
    <row r="3091" spans="1:11" x14ac:dyDescent="0.35">
      <c r="A3091" t="s">
        <v>363</v>
      </c>
      <c r="B3091" t="s">
        <v>2131</v>
      </c>
      <c r="C3091" t="s">
        <v>1854</v>
      </c>
      <c r="D3091" s="4">
        <v>154673</v>
      </c>
      <c r="I3091" s="4">
        <v>154673</v>
      </c>
      <c r="J3091" s="4">
        <v>154673</v>
      </c>
      <c r="K3091" s="4">
        <v>154673</v>
      </c>
    </row>
    <row r="3092" spans="1:11" x14ac:dyDescent="0.35">
      <c r="A3092" t="s">
        <v>363</v>
      </c>
      <c r="B3092" t="s">
        <v>2132</v>
      </c>
      <c r="C3092" t="s">
        <v>1855</v>
      </c>
      <c r="F3092" s="4">
        <v>136463</v>
      </c>
      <c r="I3092" s="4">
        <v>136463</v>
      </c>
      <c r="J3092">
        <v>0</v>
      </c>
      <c r="K3092" s="4">
        <v>0</v>
      </c>
    </row>
    <row r="3093" spans="1:11" x14ac:dyDescent="0.35">
      <c r="A3093" t="s">
        <v>363</v>
      </c>
      <c r="B3093" t="s">
        <v>2133</v>
      </c>
      <c r="C3093" t="s">
        <v>1856</v>
      </c>
      <c r="F3093" s="4">
        <v>10354</v>
      </c>
      <c r="I3093" s="4">
        <v>10354</v>
      </c>
      <c r="J3093">
        <v>0</v>
      </c>
      <c r="K3093" s="4">
        <v>0</v>
      </c>
    </row>
    <row r="3094" spans="1:11" x14ac:dyDescent="0.35">
      <c r="A3094" t="s">
        <v>363</v>
      </c>
      <c r="B3094" t="s">
        <v>2134</v>
      </c>
      <c r="C3094" t="s">
        <v>1857</v>
      </c>
      <c r="D3094" s="4">
        <v>9506</v>
      </c>
      <c r="I3094" s="4">
        <v>9506</v>
      </c>
      <c r="J3094" s="4">
        <v>9506</v>
      </c>
      <c r="K3094" s="4">
        <v>9506</v>
      </c>
    </row>
    <row r="3095" spans="1:11" x14ac:dyDescent="0.35">
      <c r="A3095" t="s">
        <v>363</v>
      </c>
      <c r="B3095" t="s">
        <v>2135</v>
      </c>
      <c r="C3095" t="s">
        <v>1858</v>
      </c>
      <c r="D3095" s="4">
        <v>12066</v>
      </c>
      <c r="I3095" s="4">
        <v>12066</v>
      </c>
      <c r="J3095" s="4">
        <v>12066</v>
      </c>
      <c r="K3095" s="4">
        <v>12066</v>
      </c>
    </row>
    <row r="3096" spans="1:11" x14ac:dyDescent="0.35">
      <c r="A3096" t="s">
        <v>363</v>
      </c>
      <c r="B3096" t="s">
        <v>2136</v>
      </c>
      <c r="C3096" t="s">
        <v>1859</v>
      </c>
      <c r="D3096" s="4">
        <v>25000</v>
      </c>
      <c r="H3096" s="4">
        <v>200003</v>
      </c>
      <c r="I3096" s="4">
        <v>225003</v>
      </c>
      <c r="J3096" s="4">
        <v>25000</v>
      </c>
      <c r="K3096" s="4">
        <v>25000</v>
      </c>
    </row>
    <row r="3097" spans="1:11" x14ac:dyDescent="0.35">
      <c r="A3097" t="s">
        <v>363</v>
      </c>
      <c r="B3097" t="s">
        <v>2137</v>
      </c>
      <c r="C3097" t="s">
        <v>1860</v>
      </c>
      <c r="D3097" s="4">
        <v>217406</v>
      </c>
      <c r="I3097" s="4">
        <v>217406</v>
      </c>
      <c r="J3097" s="4">
        <v>217406</v>
      </c>
      <c r="K3097" s="4">
        <v>217406</v>
      </c>
    </row>
    <row r="3098" spans="1:11" x14ac:dyDescent="0.35">
      <c r="A3098" t="s">
        <v>363</v>
      </c>
      <c r="B3098" t="s">
        <v>2138</v>
      </c>
      <c r="C3098" t="s">
        <v>1861</v>
      </c>
      <c r="D3098" s="4">
        <v>22852</v>
      </c>
      <c r="I3098" s="4">
        <v>22852</v>
      </c>
      <c r="J3098" s="4">
        <v>22852</v>
      </c>
      <c r="K3098" s="4">
        <v>22852</v>
      </c>
    </row>
    <row r="3099" spans="1:11" x14ac:dyDescent="0.35">
      <c r="A3099" t="s">
        <v>363</v>
      </c>
      <c r="B3099" t="s">
        <v>2139</v>
      </c>
      <c r="C3099" t="s">
        <v>1862</v>
      </c>
      <c r="D3099" s="4">
        <v>256393</v>
      </c>
      <c r="I3099" s="4">
        <v>256393</v>
      </c>
      <c r="J3099" s="4">
        <v>256393</v>
      </c>
      <c r="K3099" s="4">
        <v>256393</v>
      </c>
    </row>
    <row r="3100" spans="1:11" x14ac:dyDescent="0.35">
      <c r="A3100" t="s">
        <v>363</v>
      </c>
      <c r="B3100" t="s">
        <v>2141</v>
      </c>
      <c r="D3100" s="4">
        <v>806393</v>
      </c>
      <c r="E3100" s="4">
        <v>13061</v>
      </c>
      <c r="F3100" s="4">
        <v>146816</v>
      </c>
      <c r="H3100" s="4">
        <v>200003</v>
      </c>
      <c r="I3100" s="4">
        <v>1166273</v>
      </c>
      <c r="J3100" s="4">
        <v>819454</v>
      </c>
      <c r="K3100" s="4">
        <v>806393</v>
      </c>
    </row>
    <row r="3101" spans="1:11" x14ac:dyDescent="0.35">
      <c r="A3101" t="s">
        <v>363</v>
      </c>
      <c r="B3101" t="s">
        <v>2144</v>
      </c>
      <c r="C3101" t="s">
        <v>1866</v>
      </c>
      <c r="I3101" s="4">
        <v>0</v>
      </c>
      <c r="J3101">
        <v>0</v>
      </c>
      <c r="K3101" s="4">
        <v>0</v>
      </c>
    </row>
    <row r="3102" spans="1:11" x14ac:dyDescent="0.35">
      <c r="A3102" t="s">
        <v>363</v>
      </c>
      <c r="B3102" t="s">
        <v>2145</v>
      </c>
      <c r="C3102" t="s">
        <v>1867</v>
      </c>
      <c r="E3102" s="4">
        <v>101100</v>
      </c>
      <c r="G3102" s="4">
        <v>87440</v>
      </c>
      <c r="H3102" s="4">
        <v>142223</v>
      </c>
      <c r="I3102" s="4">
        <v>330764</v>
      </c>
      <c r="J3102">
        <v>101100</v>
      </c>
      <c r="K3102" s="4">
        <v>0</v>
      </c>
    </row>
    <row r="3103" spans="1:11" x14ac:dyDescent="0.35">
      <c r="A3103" t="s">
        <v>363</v>
      </c>
      <c r="B3103" t="s">
        <v>2146</v>
      </c>
      <c r="C3103" t="s">
        <v>1868</v>
      </c>
      <c r="E3103" s="4">
        <v>5259</v>
      </c>
      <c r="H3103" s="4">
        <v>278251</v>
      </c>
      <c r="I3103" s="4">
        <v>283510</v>
      </c>
      <c r="J3103">
        <v>5259</v>
      </c>
      <c r="K3103" s="4">
        <v>0</v>
      </c>
    </row>
    <row r="3104" spans="1:11" x14ac:dyDescent="0.35">
      <c r="A3104" t="s">
        <v>363</v>
      </c>
      <c r="B3104" t="s">
        <v>2147</v>
      </c>
      <c r="C3104" t="s">
        <v>1869</v>
      </c>
      <c r="H3104" s="4">
        <v>120000</v>
      </c>
      <c r="I3104" s="4">
        <v>120000</v>
      </c>
      <c r="J3104">
        <v>0</v>
      </c>
      <c r="K3104" s="4">
        <v>0</v>
      </c>
    </row>
    <row r="3105" spans="1:11" x14ac:dyDescent="0.35">
      <c r="A3105" t="s">
        <v>363</v>
      </c>
      <c r="B3105" t="s">
        <v>2148</v>
      </c>
      <c r="C3105" t="s">
        <v>1870</v>
      </c>
      <c r="E3105" s="4">
        <v>11740</v>
      </c>
      <c r="H3105" s="4">
        <v>688597</v>
      </c>
      <c r="I3105" s="4">
        <v>700337</v>
      </c>
      <c r="J3105">
        <v>11740</v>
      </c>
      <c r="K3105" s="4">
        <v>0</v>
      </c>
    </row>
    <row r="3106" spans="1:11" x14ac:dyDescent="0.35">
      <c r="A3106" t="s">
        <v>363</v>
      </c>
      <c r="B3106" t="s">
        <v>2149</v>
      </c>
      <c r="C3106" t="s">
        <v>1871</v>
      </c>
      <c r="F3106" s="4">
        <v>2165000</v>
      </c>
      <c r="G3106" s="4">
        <v>34913</v>
      </c>
      <c r="H3106" s="4">
        <v>73845</v>
      </c>
      <c r="I3106" s="4">
        <v>2273758</v>
      </c>
      <c r="J3106">
        <v>0</v>
      </c>
      <c r="K3106" s="4">
        <v>0</v>
      </c>
    </row>
    <row r="3107" spans="1:11" x14ac:dyDescent="0.35">
      <c r="A3107" t="s">
        <v>363</v>
      </c>
      <c r="B3107" t="s">
        <v>2150</v>
      </c>
      <c r="C3107" t="s">
        <v>1872</v>
      </c>
      <c r="E3107" s="4">
        <v>49000</v>
      </c>
      <c r="I3107" s="4">
        <v>49000</v>
      </c>
      <c r="J3107">
        <v>49000</v>
      </c>
      <c r="K3107" s="4">
        <v>0</v>
      </c>
    </row>
    <row r="3108" spans="1:11" x14ac:dyDescent="0.35">
      <c r="A3108" t="s">
        <v>363</v>
      </c>
      <c r="B3108" t="s">
        <v>2153</v>
      </c>
      <c r="C3108" t="s">
        <v>1875</v>
      </c>
      <c r="H3108" s="4">
        <v>2906</v>
      </c>
      <c r="I3108" s="4">
        <v>2906</v>
      </c>
      <c r="J3108">
        <v>0</v>
      </c>
      <c r="K3108" s="4">
        <v>0</v>
      </c>
    </row>
    <row r="3109" spans="1:11" x14ac:dyDescent="0.35">
      <c r="A3109" t="s">
        <v>363</v>
      </c>
      <c r="B3109" t="s">
        <v>2154</v>
      </c>
      <c r="C3109" t="s">
        <v>1876</v>
      </c>
      <c r="H3109" s="4">
        <v>10080</v>
      </c>
      <c r="I3109" s="4">
        <v>10080</v>
      </c>
      <c r="J3109">
        <v>0</v>
      </c>
      <c r="K3109" s="4">
        <v>0</v>
      </c>
    </row>
    <row r="3110" spans="1:11" x14ac:dyDescent="0.35">
      <c r="A3110" t="s">
        <v>363</v>
      </c>
      <c r="B3110" t="s">
        <v>2156</v>
      </c>
      <c r="E3110" s="4">
        <v>167100</v>
      </c>
      <c r="F3110" s="4">
        <v>2165000</v>
      </c>
      <c r="G3110" s="4">
        <v>122353</v>
      </c>
      <c r="H3110" s="4">
        <v>1315903</v>
      </c>
      <c r="I3110" s="4">
        <v>3770355</v>
      </c>
      <c r="J3110">
        <v>167100</v>
      </c>
      <c r="K3110" s="4">
        <v>0</v>
      </c>
    </row>
    <row r="3111" spans="1:11" x14ac:dyDescent="0.35">
      <c r="A3111" t="s">
        <v>363</v>
      </c>
      <c r="B3111" t="s">
        <v>2157</v>
      </c>
      <c r="C3111" t="s">
        <v>1879</v>
      </c>
      <c r="D3111" s="4">
        <v>106022</v>
      </c>
      <c r="I3111" s="4">
        <v>106022</v>
      </c>
      <c r="J3111" s="4">
        <v>106022</v>
      </c>
      <c r="K3111" s="4">
        <v>106022</v>
      </c>
    </row>
    <row r="3112" spans="1:11" x14ac:dyDescent="0.35">
      <c r="A3112" t="s">
        <v>363</v>
      </c>
      <c r="B3112" t="s">
        <v>2158</v>
      </c>
      <c r="C3112" t="s">
        <v>1880</v>
      </c>
      <c r="D3112" s="4">
        <v>154276</v>
      </c>
      <c r="I3112" s="4">
        <v>154276</v>
      </c>
      <c r="J3112" s="4">
        <v>154276</v>
      </c>
      <c r="K3112" s="4">
        <v>154276</v>
      </c>
    </row>
    <row r="3113" spans="1:11" x14ac:dyDescent="0.35">
      <c r="A3113" t="s">
        <v>363</v>
      </c>
      <c r="B3113" t="s">
        <v>2159</v>
      </c>
      <c r="C3113" t="s">
        <v>1881</v>
      </c>
      <c r="D3113" s="4">
        <v>92513</v>
      </c>
      <c r="I3113" s="4">
        <v>92513</v>
      </c>
      <c r="J3113" s="4">
        <v>92513</v>
      </c>
      <c r="K3113" s="4">
        <v>92513</v>
      </c>
    </row>
    <row r="3114" spans="1:11" x14ac:dyDescent="0.35">
      <c r="A3114" t="s">
        <v>363</v>
      </c>
      <c r="B3114" t="s">
        <v>2160</v>
      </c>
      <c r="C3114" t="s">
        <v>1882</v>
      </c>
      <c r="F3114" s="4">
        <v>34662</v>
      </c>
      <c r="I3114" s="4">
        <v>34662</v>
      </c>
      <c r="J3114">
        <v>0</v>
      </c>
      <c r="K3114" s="4">
        <v>0</v>
      </c>
    </row>
    <row r="3115" spans="1:11" x14ac:dyDescent="0.35">
      <c r="A3115" t="s">
        <v>363</v>
      </c>
      <c r="B3115" t="s">
        <v>2161</v>
      </c>
      <c r="C3115" t="s">
        <v>1883</v>
      </c>
      <c r="D3115" s="4">
        <v>14346</v>
      </c>
      <c r="I3115" s="4">
        <v>14346</v>
      </c>
      <c r="J3115" s="4">
        <v>14346</v>
      </c>
      <c r="K3115" s="4">
        <v>14346</v>
      </c>
    </row>
    <row r="3116" spans="1:11" x14ac:dyDescent="0.35">
      <c r="A3116" t="s">
        <v>363</v>
      </c>
      <c r="B3116" t="s">
        <v>2163</v>
      </c>
      <c r="D3116" s="4">
        <v>367157</v>
      </c>
      <c r="F3116" s="4">
        <v>34662</v>
      </c>
      <c r="I3116" s="4">
        <v>401819</v>
      </c>
      <c r="J3116" s="4">
        <v>367157</v>
      </c>
      <c r="K3116" s="4">
        <v>367157</v>
      </c>
    </row>
    <row r="3117" spans="1:11" x14ac:dyDescent="0.35">
      <c r="A3117" t="s">
        <v>363</v>
      </c>
      <c r="B3117" t="s">
        <v>2164</v>
      </c>
      <c r="C3117" t="s">
        <v>1886</v>
      </c>
      <c r="H3117" s="4">
        <v>9426</v>
      </c>
      <c r="I3117" s="4">
        <v>9426</v>
      </c>
      <c r="J3117">
        <v>0</v>
      </c>
      <c r="K3117" s="4">
        <v>0</v>
      </c>
    </row>
    <row r="3118" spans="1:11" x14ac:dyDescent="0.35">
      <c r="A3118" t="s">
        <v>363</v>
      </c>
      <c r="B3118" t="s">
        <v>2165</v>
      </c>
      <c r="H3118" s="4">
        <v>9426</v>
      </c>
      <c r="I3118" s="4">
        <v>9426</v>
      </c>
      <c r="J3118">
        <v>0</v>
      </c>
      <c r="K3118" s="4">
        <v>0</v>
      </c>
    </row>
    <row r="3119" spans="1:11" x14ac:dyDescent="0.35">
      <c r="A3119" t="s">
        <v>363</v>
      </c>
      <c r="B3119" t="s">
        <v>2166</v>
      </c>
      <c r="C3119" t="s">
        <v>1888</v>
      </c>
      <c r="H3119" s="4">
        <v>96000</v>
      </c>
      <c r="I3119" s="4">
        <v>96000</v>
      </c>
      <c r="J3119">
        <v>0</v>
      </c>
      <c r="K3119" s="4">
        <v>0</v>
      </c>
    </row>
    <row r="3120" spans="1:11" x14ac:dyDescent="0.35">
      <c r="A3120" t="s">
        <v>363</v>
      </c>
      <c r="B3120" t="s">
        <v>2167</v>
      </c>
      <c r="C3120" t="s">
        <v>1889</v>
      </c>
      <c r="H3120" s="4">
        <v>21000</v>
      </c>
      <c r="I3120" s="4">
        <v>21000</v>
      </c>
      <c r="J3120">
        <v>0</v>
      </c>
      <c r="K3120" s="4">
        <v>0</v>
      </c>
    </row>
    <row r="3121" spans="1:11" x14ac:dyDescent="0.35">
      <c r="A3121" t="s">
        <v>363</v>
      </c>
      <c r="B3121" t="s">
        <v>2168</v>
      </c>
      <c r="C3121" t="s">
        <v>1890</v>
      </c>
      <c r="H3121" s="4">
        <v>15000</v>
      </c>
      <c r="I3121" s="4">
        <v>15000</v>
      </c>
      <c r="J3121">
        <v>0</v>
      </c>
      <c r="K3121" s="4">
        <v>0</v>
      </c>
    </row>
    <row r="3122" spans="1:11" x14ac:dyDescent="0.35">
      <c r="A3122" t="s">
        <v>363</v>
      </c>
      <c r="B3122" t="s">
        <v>2169</v>
      </c>
      <c r="H3122" s="4">
        <v>132000</v>
      </c>
      <c r="I3122" s="4">
        <v>132000</v>
      </c>
      <c r="J3122">
        <v>0</v>
      </c>
      <c r="K3122" s="4">
        <v>0</v>
      </c>
    </row>
    <row r="3123" spans="1:11" x14ac:dyDescent="0.35">
      <c r="A3123" t="s">
        <v>363</v>
      </c>
      <c r="B3123" t="s">
        <v>2170</v>
      </c>
      <c r="D3123" s="4">
        <v>9259352</v>
      </c>
      <c r="E3123" s="4">
        <v>180160</v>
      </c>
      <c r="F3123" s="4">
        <v>5511152</v>
      </c>
      <c r="G3123" s="4">
        <v>122353</v>
      </c>
      <c r="H3123" s="4">
        <v>2549732</v>
      </c>
      <c r="I3123" s="4">
        <v>17622749</v>
      </c>
      <c r="J3123" s="4">
        <f>SUM(D3123,E3123)</f>
        <v>9439512</v>
      </c>
      <c r="K3123" s="4">
        <v>9259352</v>
      </c>
    </row>
    <row r="3124" spans="1:11" x14ac:dyDescent="0.35">
      <c r="A3124" t="s">
        <v>368</v>
      </c>
      <c r="B3124" t="s">
        <v>2118</v>
      </c>
      <c r="C3124" t="s">
        <v>1843</v>
      </c>
      <c r="D3124" s="4">
        <v>81810887</v>
      </c>
      <c r="E3124" s="4">
        <v>5798038</v>
      </c>
      <c r="F3124" s="4">
        <v>13353200</v>
      </c>
      <c r="I3124" s="4">
        <v>100962125</v>
      </c>
      <c r="J3124" s="4">
        <v>87608925</v>
      </c>
      <c r="K3124" s="4">
        <v>81810887</v>
      </c>
    </row>
    <row r="3125" spans="1:11" x14ac:dyDescent="0.35">
      <c r="A3125" t="s">
        <v>368</v>
      </c>
      <c r="B3125" t="s">
        <v>2119</v>
      </c>
      <c r="C3125" t="s">
        <v>1844</v>
      </c>
      <c r="D3125" s="4">
        <v>9494878</v>
      </c>
      <c r="G3125" s="4">
        <v>30506</v>
      </c>
      <c r="H3125" s="4">
        <v>638336</v>
      </c>
      <c r="I3125" s="4">
        <v>10163720</v>
      </c>
      <c r="J3125" s="4">
        <v>9494878</v>
      </c>
      <c r="K3125" s="4">
        <v>9494878</v>
      </c>
    </row>
    <row r="3126" spans="1:11" x14ac:dyDescent="0.35">
      <c r="A3126" t="s">
        <v>368</v>
      </c>
      <c r="B3126" t="s">
        <v>2120</v>
      </c>
      <c r="C3126" t="s">
        <v>1845</v>
      </c>
      <c r="D3126" s="4">
        <v>6969875</v>
      </c>
      <c r="I3126" s="4">
        <v>6969875</v>
      </c>
      <c r="J3126" s="4">
        <v>6969875</v>
      </c>
      <c r="K3126" s="4">
        <v>6969875</v>
      </c>
    </row>
    <row r="3127" spans="1:11" x14ac:dyDescent="0.35">
      <c r="A3127" t="s">
        <v>368</v>
      </c>
      <c r="B3127" t="s">
        <v>2121</v>
      </c>
      <c r="D3127" s="4">
        <v>98275640</v>
      </c>
      <c r="E3127" s="4">
        <v>5798038</v>
      </c>
      <c r="F3127" s="4">
        <v>13353200</v>
      </c>
      <c r="G3127" s="4">
        <v>30506</v>
      </c>
      <c r="H3127" s="4">
        <v>638336</v>
      </c>
      <c r="I3127" s="4">
        <v>118095720</v>
      </c>
      <c r="J3127" s="4">
        <v>104073678</v>
      </c>
      <c r="K3127" s="4">
        <v>98275640</v>
      </c>
    </row>
    <row r="3128" spans="1:11" x14ac:dyDescent="0.35">
      <c r="A3128" t="s">
        <v>368</v>
      </c>
      <c r="B3128" t="s">
        <v>2122</v>
      </c>
      <c r="C3128" t="s">
        <v>1846</v>
      </c>
      <c r="D3128" s="4">
        <v>27925680</v>
      </c>
      <c r="E3128" s="4">
        <v>8854</v>
      </c>
      <c r="H3128" s="4">
        <v>10392847</v>
      </c>
      <c r="I3128" s="4">
        <v>38327381</v>
      </c>
      <c r="J3128" s="4">
        <v>27934534</v>
      </c>
      <c r="K3128" s="4">
        <v>27925680</v>
      </c>
    </row>
    <row r="3129" spans="1:11" x14ac:dyDescent="0.35">
      <c r="A3129" t="s">
        <v>368</v>
      </c>
      <c r="B3129" t="s">
        <v>2123</v>
      </c>
      <c r="C3129" t="s">
        <v>1847</v>
      </c>
      <c r="D3129" s="4">
        <v>29076183</v>
      </c>
      <c r="E3129" s="4">
        <v>74383</v>
      </c>
      <c r="I3129" s="4">
        <v>29150566</v>
      </c>
      <c r="J3129" s="4">
        <v>29150566</v>
      </c>
      <c r="K3129" s="4">
        <v>29076183</v>
      </c>
    </row>
    <row r="3130" spans="1:11" x14ac:dyDescent="0.35">
      <c r="A3130" t="s">
        <v>368</v>
      </c>
      <c r="B3130" t="s">
        <v>2124</v>
      </c>
      <c r="C3130" t="s">
        <v>1848</v>
      </c>
      <c r="D3130" s="4">
        <v>77241</v>
      </c>
      <c r="I3130" s="4">
        <v>77241</v>
      </c>
      <c r="J3130" s="4">
        <v>77241</v>
      </c>
      <c r="K3130" s="4">
        <v>77241</v>
      </c>
    </row>
    <row r="3131" spans="1:11" x14ac:dyDescent="0.35">
      <c r="A3131" t="s">
        <v>368</v>
      </c>
      <c r="B3131" t="s">
        <v>2125</v>
      </c>
      <c r="D3131" s="4">
        <v>57079104</v>
      </c>
      <c r="E3131" s="4">
        <v>83237</v>
      </c>
      <c r="H3131" s="4">
        <v>10392847</v>
      </c>
      <c r="I3131" s="4">
        <v>67555189</v>
      </c>
      <c r="J3131" s="4">
        <v>57162341</v>
      </c>
      <c r="K3131" s="4">
        <v>57079104</v>
      </c>
    </row>
    <row r="3132" spans="1:11" x14ac:dyDescent="0.35">
      <c r="A3132" t="s">
        <v>368</v>
      </c>
      <c r="B3132" t="s">
        <v>2126</v>
      </c>
      <c r="C3132" t="s">
        <v>1850</v>
      </c>
      <c r="D3132" s="4">
        <v>12800000</v>
      </c>
      <c r="I3132" s="4">
        <v>12800000</v>
      </c>
      <c r="J3132" s="4">
        <v>12800000</v>
      </c>
      <c r="K3132" s="4">
        <v>12800000</v>
      </c>
    </row>
    <row r="3133" spans="1:11" x14ac:dyDescent="0.35">
      <c r="A3133" t="s">
        <v>368</v>
      </c>
      <c r="B3133" t="s">
        <v>2127</v>
      </c>
      <c r="D3133" s="4">
        <v>12800000</v>
      </c>
      <c r="I3133" s="4">
        <v>12800000</v>
      </c>
      <c r="J3133" s="4">
        <v>12800000</v>
      </c>
      <c r="K3133" s="4">
        <v>12800000</v>
      </c>
    </row>
    <row r="3134" spans="1:11" x14ac:dyDescent="0.35">
      <c r="A3134" t="s">
        <v>368</v>
      </c>
      <c r="B3134" t="s">
        <v>2128</v>
      </c>
      <c r="C3134" t="s">
        <v>1851</v>
      </c>
      <c r="D3134" s="4">
        <v>2354733</v>
      </c>
      <c r="I3134" s="4">
        <v>2354733</v>
      </c>
      <c r="J3134" s="4">
        <v>2354733</v>
      </c>
      <c r="K3134" s="4">
        <v>2354733</v>
      </c>
    </row>
    <row r="3135" spans="1:11" x14ac:dyDescent="0.35">
      <c r="A3135" t="s">
        <v>368</v>
      </c>
      <c r="B3135" t="s">
        <v>2129</v>
      </c>
      <c r="C3135" t="s">
        <v>1852</v>
      </c>
      <c r="D3135" s="4">
        <v>1363</v>
      </c>
      <c r="F3135" s="4">
        <v>12267</v>
      </c>
      <c r="I3135" s="4">
        <v>13629</v>
      </c>
      <c r="J3135" s="4">
        <v>1363</v>
      </c>
      <c r="K3135" s="4">
        <v>1363</v>
      </c>
    </row>
    <row r="3136" spans="1:11" x14ac:dyDescent="0.35">
      <c r="A3136" t="s">
        <v>368</v>
      </c>
      <c r="B3136" t="s">
        <v>2130</v>
      </c>
      <c r="C3136" t="s">
        <v>1853</v>
      </c>
      <c r="D3136" s="4">
        <v>2730</v>
      </c>
      <c r="F3136" s="4">
        <v>5461</v>
      </c>
      <c r="I3136" s="4">
        <v>8191</v>
      </c>
      <c r="J3136" s="4">
        <v>2730</v>
      </c>
      <c r="K3136" s="4">
        <v>2730</v>
      </c>
    </row>
    <row r="3137" spans="1:11" x14ac:dyDescent="0.35">
      <c r="A3137" t="s">
        <v>368</v>
      </c>
      <c r="B3137" t="s">
        <v>2172</v>
      </c>
      <c r="C3137" t="s">
        <v>1893</v>
      </c>
      <c r="F3137" s="4">
        <v>19113</v>
      </c>
      <c r="I3137" s="4">
        <v>19113</v>
      </c>
      <c r="J3137">
        <v>0</v>
      </c>
      <c r="K3137" s="4">
        <v>0</v>
      </c>
    </row>
    <row r="3138" spans="1:11" x14ac:dyDescent="0.35">
      <c r="A3138" t="s">
        <v>368</v>
      </c>
      <c r="B3138" t="s">
        <v>2131</v>
      </c>
      <c r="C3138" t="s">
        <v>1854</v>
      </c>
      <c r="D3138" s="4">
        <v>9092</v>
      </c>
      <c r="H3138" s="4">
        <v>1062533</v>
      </c>
      <c r="I3138" s="4">
        <v>1071625</v>
      </c>
      <c r="J3138" s="4">
        <v>9092</v>
      </c>
      <c r="K3138" s="4">
        <v>9092</v>
      </c>
    </row>
    <row r="3139" spans="1:11" x14ac:dyDescent="0.35">
      <c r="A3139" t="s">
        <v>368</v>
      </c>
      <c r="B3139" t="s">
        <v>2132</v>
      </c>
      <c r="C3139" t="s">
        <v>1855</v>
      </c>
      <c r="D3139" s="4">
        <v>733467</v>
      </c>
      <c r="E3139" s="4">
        <v>241574</v>
      </c>
      <c r="I3139" s="4">
        <v>975040</v>
      </c>
      <c r="J3139" s="4">
        <v>975041</v>
      </c>
      <c r="K3139" s="4">
        <v>733467</v>
      </c>
    </row>
    <row r="3140" spans="1:11" x14ac:dyDescent="0.35">
      <c r="A3140" t="s">
        <v>368</v>
      </c>
      <c r="B3140" t="s">
        <v>2133</v>
      </c>
      <c r="C3140" t="s">
        <v>1856</v>
      </c>
      <c r="D3140" s="4">
        <v>33132</v>
      </c>
      <c r="I3140" s="4">
        <v>33132</v>
      </c>
      <c r="J3140" s="4">
        <v>33132</v>
      </c>
      <c r="K3140" s="4">
        <v>33132</v>
      </c>
    </row>
    <row r="3141" spans="1:11" x14ac:dyDescent="0.35">
      <c r="A3141" t="s">
        <v>368</v>
      </c>
      <c r="B3141" t="s">
        <v>2134</v>
      </c>
      <c r="C3141" t="s">
        <v>1857</v>
      </c>
      <c r="D3141" s="4">
        <v>25801</v>
      </c>
      <c r="I3141" s="4">
        <v>25801</v>
      </c>
      <c r="J3141" s="4">
        <v>25801</v>
      </c>
      <c r="K3141" s="4">
        <v>25801</v>
      </c>
    </row>
    <row r="3142" spans="1:11" x14ac:dyDescent="0.35">
      <c r="A3142" t="s">
        <v>368</v>
      </c>
      <c r="B3142" t="s">
        <v>2135</v>
      </c>
      <c r="C3142" t="s">
        <v>1858</v>
      </c>
      <c r="D3142" s="4">
        <v>112618</v>
      </c>
      <c r="I3142" s="4">
        <v>112618</v>
      </c>
      <c r="J3142" s="4">
        <v>112618</v>
      </c>
      <c r="K3142" s="4">
        <v>112618</v>
      </c>
    </row>
    <row r="3143" spans="1:11" x14ac:dyDescent="0.35">
      <c r="A3143" t="s">
        <v>368</v>
      </c>
      <c r="B3143" t="s">
        <v>2136</v>
      </c>
      <c r="C3143" t="s">
        <v>1859</v>
      </c>
      <c r="D3143" s="4">
        <v>1750033</v>
      </c>
      <c r="I3143" s="4">
        <v>1750033</v>
      </c>
      <c r="J3143" s="4">
        <v>1750033</v>
      </c>
      <c r="K3143" s="4">
        <v>1750033</v>
      </c>
    </row>
    <row r="3144" spans="1:11" x14ac:dyDescent="0.35">
      <c r="A3144" t="s">
        <v>368</v>
      </c>
      <c r="B3144" t="s">
        <v>2137</v>
      </c>
      <c r="C3144" t="s">
        <v>1860</v>
      </c>
      <c r="D3144" s="4">
        <v>869624</v>
      </c>
      <c r="I3144" s="4">
        <v>869624</v>
      </c>
      <c r="J3144" s="4">
        <v>869624</v>
      </c>
      <c r="K3144" s="4">
        <v>869624</v>
      </c>
    </row>
    <row r="3145" spans="1:11" x14ac:dyDescent="0.35">
      <c r="A3145" t="s">
        <v>368</v>
      </c>
      <c r="B3145" t="s">
        <v>2138</v>
      </c>
      <c r="C3145" t="s">
        <v>1861</v>
      </c>
      <c r="D3145" s="4">
        <v>453767</v>
      </c>
      <c r="I3145" s="4">
        <v>453767</v>
      </c>
      <c r="J3145" s="4">
        <v>453767</v>
      </c>
      <c r="K3145" s="4">
        <v>453767</v>
      </c>
    </row>
    <row r="3146" spans="1:11" x14ac:dyDescent="0.35">
      <c r="A3146" t="s">
        <v>368</v>
      </c>
      <c r="B3146" t="s">
        <v>2139</v>
      </c>
      <c r="C3146" t="s">
        <v>1862</v>
      </c>
      <c r="D3146" s="4">
        <v>2562744</v>
      </c>
      <c r="I3146" s="4">
        <v>2562744</v>
      </c>
      <c r="J3146" s="4">
        <v>2562744</v>
      </c>
      <c r="K3146" s="4">
        <v>2562744</v>
      </c>
    </row>
    <row r="3147" spans="1:11" x14ac:dyDescent="0.35">
      <c r="A3147" t="s">
        <v>368</v>
      </c>
      <c r="B3147" t="s">
        <v>2140</v>
      </c>
      <c r="C3147" t="s">
        <v>1863</v>
      </c>
      <c r="D3147" s="4">
        <v>70019</v>
      </c>
      <c r="I3147" s="4">
        <v>70019</v>
      </c>
      <c r="J3147" s="4">
        <v>70019</v>
      </c>
      <c r="K3147" s="4">
        <v>70019</v>
      </c>
    </row>
    <row r="3148" spans="1:11" x14ac:dyDescent="0.35">
      <c r="A3148" t="s">
        <v>368</v>
      </c>
      <c r="B3148" t="s">
        <v>2141</v>
      </c>
      <c r="D3148" s="4">
        <v>8979122</v>
      </c>
      <c r="E3148" s="4">
        <v>241574</v>
      </c>
      <c r="F3148" s="4">
        <v>36840</v>
      </c>
      <c r="H3148" s="4">
        <v>1062533</v>
      </c>
      <c r="I3148" s="4">
        <v>10320070</v>
      </c>
      <c r="J3148" s="4">
        <v>9220696</v>
      </c>
      <c r="K3148" s="4">
        <v>8979122</v>
      </c>
    </row>
    <row r="3149" spans="1:11" x14ac:dyDescent="0.35">
      <c r="A3149" t="s">
        <v>368</v>
      </c>
      <c r="B3149" t="s">
        <v>2144</v>
      </c>
      <c r="C3149" t="s">
        <v>1866</v>
      </c>
      <c r="I3149" s="4">
        <v>0</v>
      </c>
      <c r="J3149">
        <v>0</v>
      </c>
      <c r="K3149" s="4">
        <v>0</v>
      </c>
    </row>
    <row r="3150" spans="1:11" x14ac:dyDescent="0.35">
      <c r="A3150" t="s">
        <v>368</v>
      </c>
      <c r="B3150" t="s">
        <v>2145</v>
      </c>
      <c r="C3150" t="s">
        <v>1867</v>
      </c>
      <c r="D3150" s="4">
        <v>158393</v>
      </c>
      <c r="F3150" s="4">
        <v>22500</v>
      </c>
      <c r="H3150" s="4">
        <v>6376703</v>
      </c>
      <c r="I3150" s="4">
        <v>6557596</v>
      </c>
      <c r="J3150" s="4">
        <v>158393</v>
      </c>
      <c r="K3150" s="4">
        <v>158393</v>
      </c>
    </row>
    <row r="3151" spans="1:11" x14ac:dyDescent="0.35">
      <c r="A3151" t="s">
        <v>368</v>
      </c>
      <c r="B3151" t="s">
        <v>2146</v>
      </c>
      <c r="C3151" t="s">
        <v>1868</v>
      </c>
      <c r="D3151" s="4">
        <v>15127</v>
      </c>
      <c r="E3151" s="4">
        <v>21145</v>
      </c>
      <c r="F3151" s="4">
        <v>26297</v>
      </c>
      <c r="H3151" s="4">
        <v>6692491</v>
      </c>
      <c r="I3151" s="4">
        <v>6755060</v>
      </c>
      <c r="J3151" s="4">
        <v>36272</v>
      </c>
      <c r="K3151" s="4">
        <v>15127</v>
      </c>
    </row>
    <row r="3152" spans="1:11" x14ac:dyDescent="0.35">
      <c r="A3152" t="s">
        <v>368</v>
      </c>
      <c r="B3152" t="s">
        <v>2173</v>
      </c>
      <c r="C3152" t="s">
        <v>1894</v>
      </c>
      <c r="D3152" s="4">
        <v>7666</v>
      </c>
      <c r="E3152" s="4">
        <v>2619</v>
      </c>
      <c r="I3152" s="4">
        <v>10284</v>
      </c>
      <c r="J3152" s="4">
        <v>10285</v>
      </c>
      <c r="K3152" s="4">
        <v>7666</v>
      </c>
    </row>
    <row r="3153" spans="1:11" x14ac:dyDescent="0.35">
      <c r="A3153" t="s">
        <v>368</v>
      </c>
      <c r="B3153" t="s">
        <v>2147</v>
      </c>
      <c r="C3153" t="s">
        <v>1869</v>
      </c>
      <c r="D3153" s="4">
        <v>3556</v>
      </c>
      <c r="H3153" s="4">
        <v>2113920</v>
      </c>
      <c r="I3153" s="4">
        <v>2117476</v>
      </c>
      <c r="J3153" s="4">
        <v>3556</v>
      </c>
      <c r="K3153" s="4">
        <v>3556</v>
      </c>
    </row>
    <row r="3154" spans="1:11" x14ac:dyDescent="0.35">
      <c r="A3154" t="s">
        <v>368</v>
      </c>
      <c r="B3154" t="s">
        <v>2148</v>
      </c>
      <c r="C3154" t="s">
        <v>1870</v>
      </c>
      <c r="D3154" s="4">
        <v>231</v>
      </c>
      <c r="E3154" s="4">
        <v>16247650</v>
      </c>
      <c r="H3154" s="4">
        <v>224000</v>
      </c>
      <c r="I3154" s="4">
        <v>16471881</v>
      </c>
      <c r="J3154" s="4">
        <v>16247881</v>
      </c>
      <c r="K3154" s="4">
        <v>231</v>
      </c>
    </row>
    <row r="3155" spans="1:11" x14ac:dyDescent="0.35">
      <c r="A3155" t="s">
        <v>368</v>
      </c>
      <c r="B3155" t="s">
        <v>2149</v>
      </c>
      <c r="C3155" t="s">
        <v>1871</v>
      </c>
      <c r="D3155" s="4">
        <v>4326728</v>
      </c>
      <c r="F3155" s="4">
        <v>6625000</v>
      </c>
      <c r="G3155" s="4">
        <v>30092</v>
      </c>
      <c r="H3155" s="4">
        <v>29817</v>
      </c>
      <c r="I3155" s="4">
        <v>11011638</v>
      </c>
      <c r="J3155" s="4">
        <v>4326728</v>
      </c>
      <c r="K3155" s="4">
        <v>4326728</v>
      </c>
    </row>
    <row r="3156" spans="1:11" x14ac:dyDescent="0.35">
      <c r="A3156" t="s">
        <v>368</v>
      </c>
      <c r="B3156" t="s">
        <v>2150</v>
      </c>
      <c r="C3156" t="s">
        <v>1872</v>
      </c>
      <c r="D3156" s="4">
        <v>409543</v>
      </c>
      <c r="I3156" s="4">
        <v>409543</v>
      </c>
      <c r="J3156" s="4">
        <v>409543</v>
      </c>
      <c r="K3156" s="4">
        <v>409543</v>
      </c>
    </row>
    <row r="3157" spans="1:11" x14ac:dyDescent="0.35">
      <c r="A3157" t="s">
        <v>368</v>
      </c>
      <c r="B3157" t="s">
        <v>2152</v>
      </c>
      <c r="C3157" t="s">
        <v>1874</v>
      </c>
      <c r="D3157" s="4">
        <v>2766</v>
      </c>
      <c r="I3157" s="4">
        <v>2766</v>
      </c>
      <c r="J3157" s="4">
        <v>2766</v>
      </c>
      <c r="K3157" s="4">
        <v>2766</v>
      </c>
    </row>
    <row r="3158" spans="1:11" x14ac:dyDescent="0.35">
      <c r="A3158" t="s">
        <v>368</v>
      </c>
      <c r="B3158" t="s">
        <v>2153</v>
      </c>
      <c r="C3158" t="s">
        <v>1875</v>
      </c>
      <c r="H3158" s="4">
        <v>88344</v>
      </c>
      <c r="I3158" s="4">
        <v>88344</v>
      </c>
      <c r="J3158">
        <v>0</v>
      </c>
      <c r="K3158" s="4">
        <v>0</v>
      </c>
    </row>
    <row r="3159" spans="1:11" x14ac:dyDescent="0.35">
      <c r="A3159" t="s">
        <v>368</v>
      </c>
      <c r="B3159" t="s">
        <v>2154</v>
      </c>
      <c r="C3159" t="s">
        <v>1876</v>
      </c>
      <c r="D3159" s="4">
        <v>165873</v>
      </c>
      <c r="H3159" s="4">
        <v>646800</v>
      </c>
      <c r="I3159" s="4">
        <v>812673</v>
      </c>
      <c r="J3159" s="4">
        <v>165873</v>
      </c>
      <c r="K3159" s="4">
        <v>165873</v>
      </c>
    </row>
    <row r="3160" spans="1:11" x14ac:dyDescent="0.35">
      <c r="A3160" t="s">
        <v>368</v>
      </c>
      <c r="B3160" t="s">
        <v>2155</v>
      </c>
      <c r="C3160" t="s">
        <v>1877</v>
      </c>
      <c r="D3160" s="4">
        <v>52487</v>
      </c>
      <c r="E3160" s="4">
        <v>0</v>
      </c>
      <c r="I3160" s="4">
        <v>52487</v>
      </c>
      <c r="J3160" s="4">
        <v>52487</v>
      </c>
      <c r="K3160" s="4">
        <v>52487</v>
      </c>
    </row>
    <row r="3161" spans="1:11" x14ac:dyDescent="0.35">
      <c r="A3161" t="s">
        <v>368</v>
      </c>
      <c r="B3161" t="s">
        <v>2156</v>
      </c>
      <c r="D3161" s="4">
        <v>5142371</v>
      </c>
      <c r="E3161" s="4">
        <v>16271413</v>
      </c>
      <c r="F3161" s="4">
        <v>6673797</v>
      </c>
      <c r="G3161" s="4">
        <v>30092</v>
      </c>
      <c r="H3161" s="4">
        <v>16172075</v>
      </c>
      <c r="I3161" s="4">
        <v>44289748</v>
      </c>
      <c r="J3161" s="4">
        <v>21413784</v>
      </c>
      <c r="K3161" s="4">
        <v>5142371</v>
      </c>
    </row>
    <row r="3162" spans="1:11" x14ac:dyDescent="0.35">
      <c r="A3162" t="s">
        <v>368</v>
      </c>
      <c r="B3162" t="s">
        <v>2157</v>
      </c>
      <c r="C3162" t="s">
        <v>1879</v>
      </c>
      <c r="D3162" s="4">
        <v>3993744</v>
      </c>
      <c r="I3162" s="4">
        <v>3993744</v>
      </c>
      <c r="J3162" s="4">
        <v>3993744</v>
      </c>
      <c r="K3162" s="4">
        <v>3993744</v>
      </c>
    </row>
    <row r="3163" spans="1:11" x14ac:dyDescent="0.35">
      <c r="A3163" t="s">
        <v>368</v>
      </c>
      <c r="B3163" t="s">
        <v>2158</v>
      </c>
      <c r="C3163" t="s">
        <v>1880</v>
      </c>
      <c r="D3163" s="4">
        <v>1190732</v>
      </c>
      <c r="I3163" s="4">
        <v>1190732</v>
      </c>
      <c r="J3163" s="4">
        <v>1190732</v>
      </c>
      <c r="K3163" s="4">
        <v>1190732</v>
      </c>
    </row>
    <row r="3164" spans="1:11" x14ac:dyDescent="0.35">
      <c r="A3164" t="s">
        <v>368</v>
      </c>
      <c r="B3164" t="s">
        <v>2159</v>
      </c>
      <c r="C3164" t="s">
        <v>1881</v>
      </c>
      <c r="D3164" s="4">
        <v>1997124</v>
      </c>
      <c r="I3164" s="4">
        <v>1997124</v>
      </c>
      <c r="J3164" s="4">
        <v>1997124</v>
      </c>
      <c r="K3164" s="4">
        <v>1997124</v>
      </c>
    </row>
    <row r="3165" spans="1:11" x14ac:dyDescent="0.35">
      <c r="A3165" t="s">
        <v>368</v>
      </c>
      <c r="B3165" t="s">
        <v>2174</v>
      </c>
      <c r="C3165" t="s">
        <v>1895</v>
      </c>
      <c r="D3165" s="4">
        <v>217539</v>
      </c>
      <c r="I3165" s="4">
        <v>217539</v>
      </c>
      <c r="J3165" s="4">
        <v>217539</v>
      </c>
      <c r="K3165" s="4">
        <v>217539</v>
      </c>
    </row>
    <row r="3166" spans="1:11" x14ac:dyDescent="0.35">
      <c r="A3166" t="s">
        <v>368</v>
      </c>
      <c r="B3166" t="s">
        <v>2160</v>
      </c>
      <c r="C3166" t="s">
        <v>1882</v>
      </c>
      <c r="D3166" s="4">
        <v>858</v>
      </c>
      <c r="F3166" s="4">
        <v>431902</v>
      </c>
      <c r="I3166" s="4">
        <v>432760</v>
      </c>
      <c r="J3166" s="4">
        <v>858</v>
      </c>
      <c r="K3166" s="4">
        <v>858</v>
      </c>
    </row>
    <row r="3167" spans="1:11" x14ac:dyDescent="0.35">
      <c r="A3167" t="s">
        <v>368</v>
      </c>
      <c r="B3167" t="s">
        <v>2161</v>
      </c>
      <c r="C3167" t="s">
        <v>1883</v>
      </c>
      <c r="D3167" s="4">
        <v>37454</v>
      </c>
      <c r="I3167" s="4">
        <v>37454</v>
      </c>
      <c r="J3167" s="4">
        <v>37454</v>
      </c>
      <c r="K3167" s="4">
        <v>37454</v>
      </c>
    </row>
    <row r="3168" spans="1:11" x14ac:dyDescent="0.35">
      <c r="A3168" t="s">
        <v>368</v>
      </c>
      <c r="B3168" t="s">
        <v>2163</v>
      </c>
      <c r="D3168" s="4">
        <v>7437451</v>
      </c>
      <c r="F3168" s="4">
        <v>431902</v>
      </c>
      <c r="I3168" s="4">
        <v>7869353</v>
      </c>
      <c r="J3168" s="4">
        <v>7437451</v>
      </c>
      <c r="K3168" s="4">
        <v>7437451</v>
      </c>
    </row>
    <row r="3169" spans="1:11" x14ac:dyDescent="0.35">
      <c r="A3169" t="s">
        <v>368</v>
      </c>
      <c r="B3169" t="s">
        <v>2177</v>
      </c>
      <c r="C3169" t="s">
        <v>1898</v>
      </c>
      <c r="D3169" s="4">
        <v>7602</v>
      </c>
      <c r="I3169" s="4">
        <v>7602</v>
      </c>
      <c r="J3169" s="4">
        <v>7602</v>
      </c>
      <c r="K3169" s="4">
        <v>7602</v>
      </c>
    </row>
    <row r="3170" spans="1:11" x14ac:dyDescent="0.35">
      <c r="A3170" t="s">
        <v>368</v>
      </c>
      <c r="B3170" t="s">
        <v>2183</v>
      </c>
      <c r="C3170" t="s">
        <v>1904</v>
      </c>
      <c r="D3170" s="4">
        <v>375000</v>
      </c>
      <c r="I3170" s="4">
        <v>375000</v>
      </c>
      <c r="J3170" s="4">
        <v>375000</v>
      </c>
      <c r="K3170" s="4">
        <v>375000</v>
      </c>
    </row>
    <row r="3171" spans="1:11" x14ac:dyDescent="0.35">
      <c r="A3171" t="s">
        <v>368</v>
      </c>
      <c r="B3171" t="s">
        <v>2187</v>
      </c>
      <c r="C3171" t="s">
        <v>1908</v>
      </c>
      <c r="D3171" s="4">
        <v>9080</v>
      </c>
      <c r="I3171" s="4">
        <v>9080</v>
      </c>
      <c r="J3171" s="4">
        <v>9080</v>
      </c>
      <c r="K3171" s="4">
        <v>9080</v>
      </c>
    </row>
    <row r="3172" spans="1:11" x14ac:dyDescent="0.35">
      <c r="A3172" t="s">
        <v>368</v>
      </c>
      <c r="B3172" t="s">
        <v>2166</v>
      </c>
      <c r="C3172" t="s">
        <v>1888</v>
      </c>
      <c r="H3172" s="4">
        <v>11520000</v>
      </c>
      <c r="I3172" s="4">
        <v>11520000</v>
      </c>
      <c r="J3172">
        <v>0</v>
      </c>
      <c r="K3172" s="4">
        <v>0</v>
      </c>
    </row>
    <row r="3173" spans="1:11" x14ac:dyDescent="0.35">
      <c r="A3173" t="s">
        <v>368</v>
      </c>
      <c r="B3173" t="s">
        <v>2180</v>
      </c>
      <c r="C3173" t="s">
        <v>1901</v>
      </c>
      <c r="E3173" s="4">
        <v>9000000</v>
      </c>
      <c r="I3173" s="4">
        <v>9000000</v>
      </c>
      <c r="J3173">
        <v>9000000</v>
      </c>
      <c r="K3173" s="4">
        <v>0</v>
      </c>
    </row>
    <row r="3174" spans="1:11" x14ac:dyDescent="0.35">
      <c r="A3174" t="s">
        <v>368</v>
      </c>
      <c r="B3174" t="s">
        <v>2167</v>
      </c>
      <c r="C3174" t="s">
        <v>1889</v>
      </c>
      <c r="E3174" s="4">
        <v>8400000</v>
      </c>
      <c r="I3174" s="4">
        <v>8400000</v>
      </c>
      <c r="J3174">
        <v>8400000</v>
      </c>
      <c r="K3174" s="4">
        <v>0</v>
      </c>
    </row>
    <row r="3175" spans="1:11" x14ac:dyDescent="0.35">
      <c r="A3175" t="s">
        <v>368</v>
      </c>
      <c r="B3175" t="s">
        <v>2168</v>
      </c>
      <c r="C3175" t="s">
        <v>1890</v>
      </c>
      <c r="E3175" s="4">
        <v>7500000</v>
      </c>
      <c r="I3175" s="4">
        <v>7500000</v>
      </c>
      <c r="J3175">
        <v>7500000</v>
      </c>
      <c r="K3175" s="4">
        <v>0</v>
      </c>
    </row>
    <row r="3176" spans="1:11" x14ac:dyDescent="0.35">
      <c r="A3176" t="s">
        <v>368</v>
      </c>
      <c r="B3176" t="s">
        <v>2181</v>
      </c>
      <c r="C3176" t="s">
        <v>1902</v>
      </c>
      <c r="D3176" s="4">
        <v>15000</v>
      </c>
      <c r="E3176" s="4">
        <v>18000000</v>
      </c>
      <c r="I3176" s="4">
        <v>18015000</v>
      </c>
      <c r="J3176" s="4">
        <v>18015000</v>
      </c>
      <c r="K3176" s="4">
        <v>15000</v>
      </c>
    </row>
    <row r="3177" spans="1:11" x14ac:dyDescent="0.35">
      <c r="A3177" t="s">
        <v>368</v>
      </c>
      <c r="B3177" t="s">
        <v>2169</v>
      </c>
      <c r="D3177" s="4">
        <v>406683</v>
      </c>
      <c r="E3177" s="4">
        <v>42900000</v>
      </c>
      <c r="H3177" s="4">
        <v>11520000</v>
      </c>
      <c r="I3177" s="4">
        <v>54826683</v>
      </c>
      <c r="J3177" s="4">
        <v>43306683</v>
      </c>
      <c r="K3177" s="4">
        <v>406683</v>
      </c>
    </row>
    <row r="3178" spans="1:11" x14ac:dyDescent="0.35">
      <c r="A3178" t="s">
        <v>368</v>
      </c>
      <c r="B3178" t="s">
        <v>2170</v>
      </c>
      <c r="D3178" s="4">
        <v>190120371</v>
      </c>
      <c r="E3178" s="4">
        <v>65294262</v>
      </c>
      <c r="F3178" s="4">
        <v>20495738</v>
      </c>
      <c r="G3178" s="4">
        <v>60598</v>
      </c>
      <c r="H3178" s="4">
        <v>39785791</v>
      </c>
      <c r="I3178" s="4">
        <v>315756761</v>
      </c>
      <c r="J3178" s="4">
        <f>SUM(D3178,E3178)</f>
        <v>255414633</v>
      </c>
      <c r="K3178" s="4">
        <v>190120371</v>
      </c>
    </row>
    <row r="3179" spans="1:11" x14ac:dyDescent="0.35">
      <c r="A3179" t="s">
        <v>374</v>
      </c>
      <c r="B3179" t="s">
        <v>2118</v>
      </c>
      <c r="C3179" t="s">
        <v>1843</v>
      </c>
      <c r="D3179" s="4">
        <v>21979143</v>
      </c>
      <c r="E3179" s="4">
        <v>6760</v>
      </c>
      <c r="F3179" s="4">
        <v>7235200</v>
      </c>
      <c r="I3179" s="4">
        <v>29221103</v>
      </c>
      <c r="J3179" s="4">
        <v>21985903</v>
      </c>
      <c r="K3179" s="4">
        <v>21979143</v>
      </c>
    </row>
    <row r="3180" spans="1:11" x14ac:dyDescent="0.35">
      <c r="A3180" t="s">
        <v>374</v>
      </c>
      <c r="B3180" t="s">
        <v>2119</v>
      </c>
      <c r="C3180" t="s">
        <v>1844</v>
      </c>
      <c r="D3180" s="4">
        <v>1096224</v>
      </c>
      <c r="E3180" s="4">
        <v>62489</v>
      </c>
      <c r="F3180" s="4">
        <v>1197333</v>
      </c>
      <c r="H3180" s="4">
        <v>135900</v>
      </c>
      <c r="I3180" s="4">
        <v>2491946</v>
      </c>
      <c r="J3180" s="4">
        <v>1158713</v>
      </c>
      <c r="K3180" s="4">
        <v>1096224</v>
      </c>
    </row>
    <row r="3181" spans="1:11" x14ac:dyDescent="0.35">
      <c r="A3181" t="s">
        <v>374</v>
      </c>
      <c r="B3181" t="s">
        <v>2120</v>
      </c>
      <c r="C3181" t="s">
        <v>1845</v>
      </c>
      <c r="D3181" s="4">
        <v>52834</v>
      </c>
      <c r="F3181" s="4">
        <v>2471562</v>
      </c>
      <c r="I3181" s="4">
        <v>2524397</v>
      </c>
      <c r="J3181" s="4">
        <v>52834</v>
      </c>
      <c r="K3181" s="4">
        <v>52834</v>
      </c>
    </row>
    <row r="3182" spans="1:11" x14ac:dyDescent="0.35">
      <c r="A3182" t="s">
        <v>374</v>
      </c>
      <c r="B3182" t="s">
        <v>2121</v>
      </c>
      <c r="D3182" s="4">
        <v>23128201</v>
      </c>
      <c r="E3182" s="4">
        <v>69249</v>
      </c>
      <c r="F3182" s="4">
        <v>10904095</v>
      </c>
      <c r="H3182" s="4">
        <v>135900</v>
      </c>
      <c r="I3182" s="4">
        <v>34237446</v>
      </c>
      <c r="J3182" s="4">
        <v>23197450</v>
      </c>
      <c r="K3182" s="4">
        <v>23128201</v>
      </c>
    </row>
    <row r="3183" spans="1:11" x14ac:dyDescent="0.35">
      <c r="A3183" t="s">
        <v>374</v>
      </c>
      <c r="B3183" t="s">
        <v>2122</v>
      </c>
      <c r="C3183" t="s">
        <v>1846</v>
      </c>
      <c r="D3183" s="4">
        <v>15703040</v>
      </c>
      <c r="E3183" s="4">
        <v>109796</v>
      </c>
      <c r="F3183" s="4">
        <v>1221024</v>
      </c>
      <c r="I3183" s="4">
        <v>17033860</v>
      </c>
      <c r="J3183" s="4">
        <v>15812836</v>
      </c>
      <c r="K3183" s="4">
        <v>15703040</v>
      </c>
    </row>
    <row r="3184" spans="1:11" x14ac:dyDescent="0.35">
      <c r="A3184" t="s">
        <v>374</v>
      </c>
      <c r="B3184" t="s">
        <v>2123</v>
      </c>
      <c r="C3184" t="s">
        <v>1847</v>
      </c>
      <c r="D3184" s="4">
        <v>3306817</v>
      </c>
      <c r="E3184" s="4">
        <v>147466</v>
      </c>
      <c r="F3184" s="4">
        <v>3795000</v>
      </c>
      <c r="G3184" s="4">
        <v>4422</v>
      </c>
      <c r="I3184" s="4">
        <v>7253705</v>
      </c>
      <c r="J3184" s="4">
        <v>3454283</v>
      </c>
      <c r="K3184" s="4">
        <v>3306817</v>
      </c>
    </row>
    <row r="3185" spans="1:11" x14ac:dyDescent="0.35">
      <c r="A3185" t="s">
        <v>374</v>
      </c>
      <c r="B3185" t="s">
        <v>2124</v>
      </c>
      <c r="C3185" t="s">
        <v>1848</v>
      </c>
      <c r="D3185" s="4">
        <v>1268</v>
      </c>
      <c r="E3185" s="4">
        <v>7637</v>
      </c>
      <c r="I3185" s="4">
        <v>8905</v>
      </c>
      <c r="J3185" s="4">
        <v>8905</v>
      </c>
      <c r="K3185" s="4">
        <v>1268</v>
      </c>
    </row>
    <row r="3186" spans="1:11" x14ac:dyDescent="0.35">
      <c r="A3186" t="s">
        <v>374</v>
      </c>
      <c r="B3186" t="s">
        <v>2125</v>
      </c>
      <c r="D3186" s="4">
        <v>19011124</v>
      </c>
      <c r="E3186" s="4">
        <v>264900</v>
      </c>
      <c r="F3186" s="4">
        <v>5016024</v>
      </c>
      <c r="G3186" s="4">
        <v>4422</v>
      </c>
      <c r="I3186" s="4">
        <v>24296471</v>
      </c>
      <c r="J3186" s="4">
        <v>19276024</v>
      </c>
      <c r="K3186" s="4">
        <v>19011124</v>
      </c>
    </row>
    <row r="3187" spans="1:11" x14ac:dyDescent="0.35">
      <c r="A3187" t="s">
        <v>374</v>
      </c>
      <c r="B3187" t="s">
        <v>2128</v>
      </c>
      <c r="C3187" t="s">
        <v>1851</v>
      </c>
      <c r="D3187" s="4">
        <v>408414</v>
      </c>
      <c r="I3187" s="4">
        <v>408414</v>
      </c>
      <c r="J3187" s="4">
        <v>408414</v>
      </c>
      <c r="K3187" s="4">
        <v>408414</v>
      </c>
    </row>
    <row r="3188" spans="1:11" x14ac:dyDescent="0.35">
      <c r="A3188" t="s">
        <v>374</v>
      </c>
      <c r="B3188" t="s">
        <v>2129</v>
      </c>
      <c r="C3188" t="s">
        <v>1852</v>
      </c>
      <c r="D3188" s="4">
        <v>85866</v>
      </c>
      <c r="H3188" s="4">
        <v>6815</v>
      </c>
      <c r="I3188" s="4">
        <v>92681</v>
      </c>
      <c r="J3188" s="4">
        <v>85866</v>
      </c>
      <c r="K3188" s="4">
        <v>85866</v>
      </c>
    </row>
    <row r="3189" spans="1:11" x14ac:dyDescent="0.35">
      <c r="A3189" t="s">
        <v>374</v>
      </c>
      <c r="B3189" t="s">
        <v>2172</v>
      </c>
      <c r="C3189" t="s">
        <v>1893</v>
      </c>
      <c r="D3189" s="4">
        <v>1195</v>
      </c>
      <c r="E3189" s="4">
        <v>1195</v>
      </c>
      <c r="I3189" s="4">
        <v>2389</v>
      </c>
      <c r="J3189" s="4">
        <v>2390</v>
      </c>
      <c r="K3189" s="4">
        <v>1195</v>
      </c>
    </row>
    <row r="3190" spans="1:11" x14ac:dyDescent="0.35">
      <c r="A3190" t="s">
        <v>374</v>
      </c>
      <c r="B3190" t="s">
        <v>2184</v>
      </c>
      <c r="C3190" t="s">
        <v>1905</v>
      </c>
      <c r="D3190" s="4">
        <v>10653</v>
      </c>
      <c r="I3190" s="4">
        <v>10653</v>
      </c>
      <c r="J3190" s="4">
        <v>10653</v>
      </c>
      <c r="K3190" s="4">
        <v>10653</v>
      </c>
    </row>
    <row r="3191" spans="1:11" x14ac:dyDescent="0.35">
      <c r="A3191" t="s">
        <v>374</v>
      </c>
      <c r="B3191" t="s">
        <v>2182</v>
      </c>
      <c r="C3191" t="s">
        <v>1903</v>
      </c>
      <c r="D3191" s="4">
        <v>18031</v>
      </c>
      <c r="I3191" s="4">
        <v>18031</v>
      </c>
      <c r="J3191" s="4">
        <v>18031</v>
      </c>
      <c r="K3191" s="4">
        <v>18031</v>
      </c>
    </row>
    <row r="3192" spans="1:11" x14ac:dyDescent="0.35">
      <c r="A3192" t="s">
        <v>374</v>
      </c>
      <c r="B3192" t="s">
        <v>2131</v>
      </c>
      <c r="C3192" t="s">
        <v>1854</v>
      </c>
      <c r="D3192" s="4">
        <v>432883</v>
      </c>
      <c r="G3192" s="4">
        <v>40349</v>
      </c>
      <c r="H3192" s="4">
        <v>773363</v>
      </c>
      <c r="I3192" s="4">
        <v>1246596</v>
      </c>
      <c r="J3192" s="4">
        <v>432883</v>
      </c>
      <c r="K3192" s="4">
        <v>432883</v>
      </c>
    </row>
    <row r="3193" spans="1:11" x14ac:dyDescent="0.35">
      <c r="A3193" t="s">
        <v>374</v>
      </c>
      <c r="B3193" t="s">
        <v>2132</v>
      </c>
      <c r="C3193" t="s">
        <v>1855</v>
      </c>
      <c r="D3193" s="4">
        <v>351898</v>
      </c>
      <c r="E3193" s="4">
        <v>25852</v>
      </c>
      <c r="G3193" s="4">
        <v>19587</v>
      </c>
      <c r="H3193" s="4">
        <v>58761</v>
      </c>
      <c r="I3193" s="4">
        <v>456099</v>
      </c>
      <c r="J3193" s="4">
        <v>377750</v>
      </c>
      <c r="K3193" s="4">
        <v>351898</v>
      </c>
    </row>
    <row r="3194" spans="1:11" x14ac:dyDescent="0.35">
      <c r="A3194" t="s">
        <v>374</v>
      </c>
      <c r="B3194" t="s">
        <v>2133</v>
      </c>
      <c r="C3194" t="s">
        <v>1856</v>
      </c>
      <c r="I3194" s="4">
        <v>0</v>
      </c>
      <c r="J3194">
        <v>0</v>
      </c>
      <c r="K3194" s="4">
        <v>0</v>
      </c>
    </row>
    <row r="3195" spans="1:11" x14ac:dyDescent="0.35">
      <c r="A3195" t="s">
        <v>374</v>
      </c>
      <c r="B3195" t="s">
        <v>2135</v>
      </c>
      <c r="C3195" t="s">
        <v>1858</v>
      </c>
      <c r="D3195" s="4">
        <v>34209</v>
      </c>
      <c r="F3195" s="4">
        <v>92508</v>
      </c>
      <c r="I3195" s="4">
        <v>126716</v>
      </c>
      <c r="J3195" s="4">
        <v>34209</v>
      </c>
      <c r="K3195" s="4">
        <v>34209</v>
      </c>
    </row>
    <row r="3196" spans="1:11" x14ac:dyDescent="0.35">
      <c r="A3196" t="s">
        <v>374</v>
      </c>
      <c r="B3196" t="s">
        <v>2136</v>
      </c>
      <c r="C3196" t="s">
        <v>1859</v>
      </c>
      <c r="D3196" s="4">
        <v>1299</v>
      </c>
      <c r="F3196" s="4">
        <v>100003</v>
      </c>
      <c r="H3196" s="4">
        <v>2400029</v>
      </c>
      <c r="I3196" s="4">
        <v>2501332</v>
      </c>
      <c r="J3196" s="4">
        <v>1299</v>
      </c>
      <c r="K3196" s="4">
        <v>1299</v>
      </c>
    </row>
    <row r="3197" spans="1:11" x14ac:dyDescent="0.35">
      <c r="A3197" t="s">
        <v>374</v>
      </c>
      <c r="B3197" t="s">
        <v>2137</v>
      </c>
      <c r="C3197" t="s">
        <v>1860</v>
      </c>
      <c r="F3197" s="4">
        <v>2717576</v>
      </c>
      <c r="I3197" s="4">
        <v>2717576</v>
      </c>
      <c r="J3197">
        <v>0</v>
      </c>
      <c r="K3197" s="4">
        <v>0</v>
      </c>
    </row>
    <row r="3198" spans="1:11" x14ac:dyDescent="0.35">
      <c r="A3198" t="s">
        <v>374</v>
      </c>
      <c r="B3198" t="s">
        <v>2140</v>
      </c>
      <c r="C3198" t="s">
        <v>1863</v>
      </c>
      <c r="D3198" s="4">
        <v>13131</v>
      </c>
      <c r="F3198" s="4">
        <v>194498</v>
      </c>
      <c r="I3198" s="4">
        <v>207629</v>
      </c>
      <c r="J3198" s="4">
        <v>13131</v>
      </c>
      <c r="K3198" s="4">
        <v>13131</v>
      </c>
    </row>
    <row r="3199" spans="1:11" x14ac:dyDescent="0.35">
      <c r="A3199" t="s">
        <v>374</v>
      </c>
      <c r="B3199" t="s">
        <v>2141</v>
      </c>
      <c r="D3199" s="4">
        <v>1357578</v>
      </c>
      <c r="E3199" s="4">
        <v>27047</v>
      </c>
      <c r="F3199" s="4">
        <v>3104585</v>
      </c>
      <c r="G3199" s="4">
        <v>59936</v>
      </c>
      <c r="H3199" s="4">
        <v>3238968</v>
      </c>
      <c r="I3199" s="4">
        <v>7788115</v>
      </c>
      <c r="J3199" s="4">
        <v>1384625</v>
      </c>
      <c r="K3199" s="4">
        <v>1357578</v>
      </c>
    </row>
    <row r="3200" spans="1:11" x14ac:dyDescent="0.35">
      <c r="A3200" t="s">
        <v>374</v>
      </c>
      <c r="B3200" t="s">
        <v>2144</v>
      </c>
      <c r="C3200" t="s">
        <v>1866</v>
      </c>
      <c r="I3200" s="4">
        <v>0</v>
      </c>
      <c r="J3200">
        <v>0</v>
      </c>
      <c r="K3200" s="4">
        <v>0</v>
      </c>
    </row>
    <row r="3201" spans="1:11" x14ac:dyDescent="0.35">
      <c r="A3201" t="s">
        <v>374</v>
      </c>
      <c r="B3201" t="s">
        <v>2145</v>
      </c>
      <c r="C3201" t="s">
        <v>1867</v>
      </c>
      <c r="D3201" s="4">
        <v>87440</v>
      </c>
      <c r="E3201" s="4">
        <v>91940</v>
      </c>
      <c r="F3201" s="4">
        <v>31500</v>
      </c>
      <c r="G3201" s="4">
        <v>268100</v>
      </c>
      <c r="H3201" s="4">
        <v>4001672</v>
      </c>
      <c r="I3201" s="4">
        <v>4480653</v>
      </c>
      <c r="J3201" s="4">
        <v>179380</v>
      </c>
      <c r="K3201" s="4">
        <v>87440</v>
      </c>
    </row>
    <row r="3202" spans="1:11" x14ac:dyDescent="0.35">
      <c r="A3202" t="s">
        <v>374</v>
      </c>
      <c r="B3202" t="s">
        <v>2146</v>
      </c>
      <c r="C3202" t="s">
        <v>1868</v>
      </c>
      <c r="D3202" s="4">
        <v>55986</v>
      </c>
      <c r="E3202" s="4">
        <v>21037</v>
      </c>
      <c r="F3202" s="4">
        <v>21037</v>
      </c>
      <c r="G3202" s="4">
        <v>21037</v>
      </c>
      <c r="H3202" s="4">
        <v>3481401</v>
      </c>
      <c r="I3202" s="4">
        <v>3600498</v>
      </c>
      <c r="J3202" s="4">
        <v>77023</v>
      </c>
      <c r="K3202" s="4">
        <v>55986</v>
      </c>
    </row>
    <row r="3203" spans="1:11" x14ac:dyDescent="0.35">
      <c r="A3203" t="s">
        <v>374</v>
      </c>
      <c r="B3203" t="s">
        <v>2173</v>
      </c>
      <c r="C3203" t="s">
        <v>1894</v>
      </c>
      <c r="D3203" s="4">
        <v>0</v>
      </c>
      <c r="E3203" s="4">
        <v>0</v>
      </c>
      <c r="I3203" s="4">
        <v>0</v>
      </c>
      <c r="J3203" s="4">
        <v>0</v>
      </c>
      <c r="K3203" s="4">
        <v>0</v>
      </c>
    </row>
    <row r="3204" spans="1:11" x14ac:dyDescent="0.35">
      <c r="A3204" t="s">
        <v>374</v>
      </c>
      <c r="B3204" t="s">
        <v>2147</v>
      </c>
      <c r="C3204" t="s">
        <v>1869</v>
      </c>
      <c r="H3204" s="4">
        <v>1512000</v>
      </c>
      <c r="I3204" s="4">
        <v>1512000</v>
      </c>
      <c r="J3204">
        <v>0</v>
      </c>
      <c r="K3204" s="4">
        <v>0</v>
      </c>
    </row>
    <row r="3205" spans="1:11" x14ac:dyDescent="0.35">
      <c r="A3205" t="s">
        <v>374</v>
      </c>
      <c r="B3205" t="s">
        <v>2148</v>
      </c>
      <c r="C3205" t="s">
        <v>1870</v>
      </c>
      <c r="E3205" s="4">
        <v>0</v>
      </c>
      <c r="F3205" s="4">
        <v>27934</v>
      </c>
      <c r="H3205" s="4">
        <v>6831552</v>
      </c>
      <c r="I3205" s="4">
        <v>6859486</v>
      </c>
      <c r="J3205">
        <v>0</v>
      </c>
      <c r="K3205" s="4">
        <v>0</v>
      </c>
    </row>
    <row r="3206" spans="1:11" x14ac:dyDescent="0.35">
      <c r="A3206" t="s">
        <v>374</v>
      </c>
      <c r="B3206" t="s">
        <v>2149</v>
      </c>
      <c r="C3206" t="s">
        <v>1871</v>
      </c>
      <c r="D3206" s="4">
        <v>3006576</v>
      </c>
      <c r="F3206" s="4">
        <v>151243</v>
      </c>
      <c r="H3206" s="4">
        <v>627459</v>
      </c>
      <c r="I3206" s="4">
        <v>3785278</v>
      </c>
      <c r="J3206" s="4">
        <v>3006576</v>
      </c>
      <c r="K3206" s="4">
        <v>3006576</v>
      </c>
    </row>
    <row r="3207" spans="1:11" x14ac:dyDescent="0.35">
      <c r="A3207" t="s">
        <v>374</v>
      </c>
      <c r="B3207" t="s">
        <v>2150</v>
      </c>
      <c r="C3207" t="s">
        <v>1872</v>
      </c>
      <c r="D3207" s="4">
        <v>1225000</v>
      </c>
      <c r="E3207" s="4">
        <v>0</v>
      </c>
      <c r="I3207" s="4">
        <v>1225000</v>
      </c>
      <c r="J3207" s="4">
        <v>1225000</v>
      </c>
      <c r="K3207" s="4">
        <v>1225000</v>
      </c>
    </row>
    <row r="3208" spans="1:11" x14ac:dyDescent="0.35">
      <c r="A3208" t="s">
        <v>374</v>
      </c>
      <c r="B3208" t="s">
        <v>2153</v>
      </c>
      <c r="C3208" t="s">
        <v>1875</v>
      </c>
      <c r="H3208" s="4">
        <v>1319347</v>
      </c>
      <c r="I3208" s="4">
        <v>1319347</v>
      </c>
      <c r="J3208">
        <v>0</v>
      </c>
      <c r="K3208" s="4">
        <v>0</v>
      </c>
    </row>
    <row r="3209" spans="1:11" x14ac:dyDescent="0.35">
      <c r="A3209" t="s">
        <v>374</v>
      </c>
      <c r="B3209" t="s">
        <v>2156</v>
      </c>
      <c r="D3209" s="4">
        <v>4375002</v>
      </c>
      <c r="E3209" s="4">
        <v>112978</v>
      </c>
      <c r="F3209" s="4">
        <v>231715</v>
      </c>
      <c r="G3209" s="4">
        <v>289138</v>
      </c>
      <c r="H3209" s="4">
        <v>17773431</v>
      </c>
      <c r="I3209" s="4">
        <v>22782263</v>
      </c>
      <c r="J3209" s="4">
        <v>4487980</v>
      </c>
      <c r="K3209" s="4">
        <v>4375002</v>
      </c>
    </row>
    <row r="3210" spans="1:11" x14ac:dyDescent="0.35">
      <c r="A3210" t="s">
        <v>374</v>
      </c>
      <c r="B3210" t="s">
        <v>2157</v>
      </c>
      <c r="C3210" t="s">
        <v>1879</v>
      </c>
      <c r="D3210" s="4">
        <v>3110029</v>
      </c>
      <c r="I3210" s="4">
        <v>3110029</v>
      </c>
      <c r="J3210" s="4">
        <v>3110029</v>
      </c>
      <c r="K3210" s="4">
        <v>3110029</v>
      </c>
    </row>
    <row r="3211" spans="1:11" x14ac:dyDescent="0.35">
      <c r="A3211" t="s">
        <v>374</v>
      </c>
      <c r="B3211" t="s">
        <v>2186</v>
      </c>
      <c r="C3211" t="s">
        <v>1907</v>
      </c>
      <c r="D3211" s="4">
        <v>23606</v>
      </c>
      <c r="I3211" s="4">
        <v>23606</v>
      </c>
      <c r="J3211" s="4">
        <v>23606</v>
      </c>
      <c r="K3211" s="4">
        <v>23606</v>
      </c>
    </row>
    <row r="3212" spans="1:11" x14ac:dyDescent="0.35">
      <c r="A3212" t="s">
        <v>374</v>
      </c>
      <c r="B3212" t="s">
        <v>2176</v>
      </c>
      <c r="C3212" t="s">
        <v>1897</v>
      </c>
      <c r="D3212" s="4">
        <v>909</v>
      </c>
      <c r="I3212" s="4">
        <v>909</v>
      </c>
      <c r="J3212" s="4">
        <v>909</v>
      </c>
      <c r="K3212" s="4">
        <v>909</v>
      </c>
    </row>
    <row r="3213" spans="1:11" x14ac:dyDescent="0.35">
      <c r="A3213" t="s">
        <v>374</v>
      </c>
      <c r="B3213" t="s">
        <v>2158</v>
      </c>
      <c r="C3213" t="s">
        <v>1880</v>
      </c>
      <c r="D3213" s="4">
        <v>1029264</v>
      </c>
      <c r="I3213" s="4">
        <v>1029264</v>
      </c>
      <c r="J3213" s="4">
        <v>1029264</v>
      </c>
      <c r="K3213" s="4">
        <v>1029264</v>
      </c>
    </row>
    <row r="3214" spans="1:11" x14ac:dyDescent="0.35">
      <c r="A3214" t="s">
        <v>374</v>
      </c>
      <c r="B3214" t="s">
        <v>2159</v>
      </c>
      <c r="C3214" t="s">
        <v>1881</v>
      </c>
      <c r="D3214" s="4">
        <v>1878122</v>
      </c>
      <c r="I3214" s="4">
        <v>1878122</v>
      </c>
      <c r="J3214" s="4">
        <v>1878122</v>
      </c>
      <c r="K3214" s="4">
        <v>1878122</v>
      </c>
    </row>
    <row r="3215" spans="1:11" x14ac:dyDescent="0.35">
      <c r="A3215" t="s">
        <v>374</v>
      </c>
      <c r="B3215" t="s">
        <v>2160</v>
      </c>
      <c r="C3215" t="s">
        <v>1882</v>
      </c>
      <c r="D3215" s="4">
        <v>684990</v>
      </c>
      <c r="E3215" s="4">
        <v>355425</v>
      </c>
      <c r="I3215" s="4">
        <v>1040415</v>
      </c>
      <c r="J3215" s="4">
        <v>1040415</v>
      </c>
      <c r="K3215" s="4">
        <v>684990</v>
      </c>
    </row>
    <row r="3216" spans="1:11" x14ac:dyDescent="0.35">
      <c r="A3216" t="s">
        <v>374</v>
      </c>
      <c r="B3216" t="s">
        <v>2161</v>
      </c>
      <c r="C3216" t="s">
        <v>1883</v>
      </c>
      <c r="D3216" s="4">
        <v>135197</v>
      </c>
      <c r="I3216" s="4">
        <v>135197</v>
      </c>
      <c r="J3216" s="4">
        <v>135197</v>
      </c>
      <c r="K3216" s="4">
        <v>135197</v>
      </c>
    </row>
    <row r="3217" spans="1:11" x14ac:dyDescent="0.35">
      <c r="A3217" t="s">
        <v>374</v>
      </c>
      <c r="B3217" t="s">
        <v>2162</v>
      </c>
      <c r="C3217" t="s">
        <v>1884</v>
      </c>
      <c r="D3217" s="4">
        <v>6299</v>
      </c>
      <c r="I3217" s="4">
        <v>6299</v>
      </c>
      <c r="J3217" s="4">
        <v>6299</v>
      </c>
      <c r="K3217" s="4">
        <v>6299</v>
      </c>
    </row>
    <row r="3218" spans="1:11" x14ac:dyDescent="0.35">
      <c r="A3218" t="s">
        <v>374</v>
      </c>
      <c r="B3218" t="s">
        <v>2163</v>
      </c>
      <c r="D3218" s="4">
        <v>6868416</v>
      </c>
      <c r="E3218" s="4">
        <v>355425</v>
      </c>
      <c r="I3218" s="4">
        <v>7223841</v>
      </c>
      <c r="J3218" s="4">
        <v>7223841</v>
      </c>
      <c r="K3218" s="4">
        <v>6868416</v>
      </c>
    </row>
    <row r="3219" spans="1:11" x14ac:dyDescent="0.35">
      <c r="A3219" t="s">
        <v>374</v>
      </c>
      <c r="B3219" t="s">
        <v>2164</v>
      </c>
      <c r="C3219" t="s">
        <v>1886</v>
      </c>
      <c r="D3219" s="4">
        <v>14140</v>
      </c>
      <c r="I3219" s="4">
        <v>14140</v>
      </c>
      <c r="J3219" s="4">
        <v>14140</v>
      </c>
      <c r="K3219" s="4">
        <v>14140</v>
      </c>
    </row>
    <row r="3220" spans="1:11" x14ac:dyDescent="0.35">
      <c r="A3220" t="s">
        <v>374</v>
      </c>
      <c r="B3220" t="s">
        <v>2165</v>
      </c>
      <c r="D3220" s="4">
        <v>14140</v>
      </c>
      <c r="I3220" s="4">
        <v>14140</v>
      </c>
      <c r="J3220" s="4">
        <v>14140</v>
      </c>
      <c r="K3220" s="4">
        <v>14140</v>
      </c>
    </row>
    <row r="3221" spans="1:11" x14ac:dyDescent="0.35">
      <c r="A3221" t="s">
        <v>374</v>
      </c>
      <c r="B3221" t="s">
        <v>2166</v>
      </c>
      <c r="C3221" t="s">
        <v>1888</v>
      </c>
      <c r="H3221" s="4">
        <v>7680000</v>
      </c>
      <c r="I3221" s="4">
        <v>7680000</v>
      </c>
      <c r="J3221">
        <v>0</v>
      </c>
      <c r="K3221" s="4">
        <v>0</v>
      </c>
    </row>
    <row r="3222" spans="1:11" x14ac:dyDescent="0.35">
      <c r="A3222" t="s">
        <v>374</v>
      </c>
      <c r="B3222" t="s">
        <v>2167</v>
      </c>
      <c r="C3222" t="s">
        <v>1889</v>
      </c>
      <c r="H3222" s="4">
        <v>262500</v>
      </c>
      <c r="I3222" s="4">
        <v>262500</v>
      </c>
      <c r="J3222">
        <v>0</v>
      </c>
      <c r="K3222" s="4">
        <v>0</v>
      </c>
    </row>
    <row r="3223" spans="1:11" x14ac:dyDescent="0.35">
      <c r="A3223" t="s">
        <v>374</v>
      </c>
      <c r="B3223" t="s">
        <v>2168</v>
      </c>
      <c r="C3223" t="s">
        <v>1890</v>
      </c>
      <c r="H3223" s="4">
        <v>6525000</v>
      </c>
      <c r="I3223" s="4">
        <v>6525000</v>
      </c>
      <c r="J3223">
        <v>0</v>
      </c>
      <c r="K3223" s="4">
        <v>0</v>
      </c>
    </row>
    <row r="3224" spans="1:11" x14ac:dyDescent="0.35">
      <c r="A3224" t="s">
        <v>374</v>
      </c>
      <c r="B3224" t="s">
        <v>2169</v>
      </c>
      <c r="H3224" s="4">
        <v>14467500</v>
      </c>
      <c r="I3224" s="4">
        <v>14467500</v>
      </c>
      <c r="J3224">
        <v>0</v>
      </c>
      <c r="K3224" s="4">
        <v>0</v>
      </c>
    </row>
    <row r="3225" spans="1:11" x14ac:dyDescent="0.35">
      <c r="A3225" t="s">
        <v>374</v>
      </c>
      <c r="B3225" t="s">
        <v>2170</v>
      </c>
      <c r="D3225" s="4">
        <v>54754461</v>
      </c>
      <c r="E3225" s="4">
        <v>829598</v>
      </c>
      <c r="F3225" s="4">
        <v>19256419</v>
      </c>
      <c r="G3225" s="4">
        <v>353496</v>
      </c>
      <c r="H3225" s="4">
        <v>35615799</v>
      </c>
      <c r="I3225" s="4">
        <v>110809773</v>
      </c>
      <c r="J3225" s="4">
        <f>SUM(D3225,E3225)</f>
        <v>55584059</v>
      </c>
      <c r="K3225" s="4">
        <v>54754461</v>
      </c>
    </row>
    <row r="3226" spans="1:11" x14ac:dyDescent="0.35">
      <c r="A3226" t="s">
        <v>384</v>
      </c>
      <c r="B3226" t="s">
        <v>2118</v>
      </c>
      <c r="C3226" t="s">
        <v>1843</v>
      </c>
      <c r="D3226" s="4">
        <v>24073576</v>
      </c>
      <c r="F3226" s="4">
        <v>5107200</v>
      </c>
      <c r="I3226" s="4">
        <v>29180776</v>
      </c>
      <c r="J3226" s="4">
        <v>24073576</v>
      </c>
      <c r="K3226" s="4">
        <v>24073576</v>
      </c>
    </row>
    <row r="3227" spans="1:11" x14ac:dyDescent="0.35">
      <c r="A3227" t="s">
        <v>384</v>
      </c>
      <c r="B3227" t="s">
        <v>2119</v>
      </c>
      <c r="C3227" t="s">
        <v>1844</v>
      </c>
      <c r="D3227" s="4">
        <v>1315361</v>
      </c>
      <c r="E3227" s="4">
        <v>231956</v>
      </c>
      <c r="F3227" s="4">
        <v>947889</v>
      </c>
      <c r="G3227" s="4">
        <v>32400</v>
      </c>
      <c r="H3227" s="4">
        <v>103050</v>
      </c>
      <c r="I3227" s="4">
        <v>2630655</v>
      </c>
      <c r="J3227" s="4">
        <v>1547317</v>
      </c>
      <c r="K3227" s="4">
        <v>1315361</v>
      </c>
    </row>
    <row r="3228" spans="1:11" x14ac:dyDescent="0.35">
      <c r="A3228" t="s">
        <v>384</v>
      </c>
      <c r="B3228" t="s">
        <v>2120</v>
      </c>
      <c r="C3228" t="s">
        <v>1845</v>
      </c>
      <c r="D3228" s="4">
        <v>26768</v>
      </c>
      <c r="F3228" s="4">
        <v>2461215</v>
      </c>
      <c r="I3228" s="4">
        <v>2487983</v>
      </c>
      <c r="J3228" s="4">
        <v>26768</v>
      </c>
      <c r="K3228" s="4">
        <v>26768</v>
      </c>
    </row>
    <row r="3229" spans="1:11" x14ac:dyDescent="0.35">
      <c r="A3229" t="s">
        <v>384</v>
      </c>
      <c r="B3229" t="s">
        <v>2121</v>
      </c>
      <c r="D3229" s="4">
        <v>25415705</v>
      </c>
      <c r="E3229" s="4">
        <v>231956</v>
      </c>
      <c r="F3229" s="4">
        <v>8516304</v>
      </c>
      <c r="G3229" s="4">
        <v>32400</v>
      </c>
      <c r="H3229" s="4">
        <v>103050</v>
      </c>
      <c r="I3229" s="4">
        <v>34299414</v>
      </c>
      <c r="J3229" s="4">
        <v>25647661</v>
      </c>
      <c r="K3229" s="4">
        <v>25415705</v>
      </c>
    </row>
    <row r="3230" spans="1:11" x14ac:dyDescent="0.35">
      <c r="A3230" t="s">
        <v>384</v>
      </c>
      <c r="B3230" t="s">
        <v>2122</v>
      </c>
      <c r="C3230" t="s">
        <v>1846</v>
      </c>
      <c r="D3230" s="4">
        <v>18037881</v>
      </c>
      <c r="E3230" s="4">
        <v>32059</v>
      </c>
      <c r="I3230" s="4">
        <v>18069940</v>
      </c>
      <c r="J3230" s="4">
        <v>18069940</v>
      </c>
      <c r="K3230" s="4">
        <v>18037881</v>
      </c>
    </row>
    <row r="3231" spans="1:11" x14ac:dyDescent="0.35">
      <c r="A3231" t="s">
        <v>384</v>
      </c>
      <c r="B3231" t="s">
        <v>2123</v>
      </c>
      <c r="C3231" t="s">
        <v>1847</v>
      </c>
      <c r="D3231" s="4">
        <v>4243930</v>
      </c>
      <c r="E3231" s="4">
        <v>288294</v>
      </c>
      <c r="F3231" s="4">
        <v>3833626</v>
      </c>
      <c r="I3231" s="4">
        <v>8365850</v>
      </c>
      <c r="J3231" s="4">
        <v>4532224</v>
      </c>
      <c r="K3231" s="4">
        <v>4243930</v>
      </c>
    </row>
    <row r="3232" spans="1:11" x14ac:dyDescent="0.35">
      <c r="A3232" t="s">
        <v>384</v>
      </c>
      <c r="B3232" t="s">
        <v>2124</v>
      </c>
      <c r="C3232" t="s">
        <v>1848</v>
      </c>
      <c r="D3232" s="4">
        <v>5179</v>
      </c>
      <c r="E3232" s="4">
        <v>92433</v>
      </c>
      <c r="I3232" s="4">
        <v>97611</v>
      </c>
      <c r="J3232" s="4">
        <v>97612</v>
      </c>
      <c r="K3232" s="4">
        <v>5179</v>
      </c>
    </row>
    <row r="3233" spans="1:11" x14ac:dyDescent="0.35">
      <c r="A3233" t="s">
        <v>384</v>
      </c>
      <c r="B3233" t="s">
        <v>2125</v>
      </c>
      <c r="D3233" s="4">
        <v>22286990</v>
      </c>
      <c r="E3233" s="4">
        <v>412785</v>
      </c>
      <c r="F3233" s="4">
        <v>3833626</v>
      </c>
      <c r="I3233" s="4">
        <v>26533401</v>
      </c>
      <c r="J3233" s="4">
        <v>22699775</v>
      </c>
      <c r="K3233" s="4">
        <v>22286990</v>
      </c>
    </row>
    <row r="3234" spans="1:11" x14ac:dyDescent="0.35">
      <c r="A3234" t="s">
        <v>384</v>
      </c>
      <c r="B3234" t="s">
        <v>2128</v>
      </c>
      <c r="C3234" t="s">
        <v>1851</v>
      </c>
      <c r="D3234" s="4">
        <v>419687</v>
      </c>
      <c r="I3234" s="4">
        <v>419687</v>
      </c>
      <c r="J3234" s="4">
        <v>419687</v>
      </c>
      <c r="K3234" s="4">
        <v>419687</v>
      </c>
    </row>
    <row r="3235" spans="1:11" x14ac:dyDescent="0.35">
      <c r="A3235" t="s">
        <v>384</v>
      </c>
      <c r="B3235" t="s">
        <v>2129</v>
      </c>
      <c r="C3235" t="s">
        <v>1852</v>
      </c>
      <c r="D3235" s="4">
        <v>89955</v>
      </c>
      <c r="F3235" s="4">
        <v>2726</v>
      </c>
      <c r="H3235" s="4">
        <v>17718</v>
      </c>
      <c r="I3235" s="4">
        <v>110399</v>
      </c>
      <c r="J3235" s="4">
        <v>89955</v>
      </c>
      <c r="K3235" s="4">
        <v>89955</v>
      </c>
    </row>
    <row r="3236" spans="1:11" x14ac:dyDescent="0.35">
      <c r="A3236" t="s">
        <v>384</v>
      </c>
      <c r="B3236" t="s">
        <v>2130</v>
      </c>
      <c r="C3236" t="s">
        <v>1853</v>
      </c>
      <c r="D3236" s="4">
        <v>770</v>
      </c>
      <c r="G3236" s="4">
        <v>10922</v>
      </c>
      <c r="I3236" s="4">
        <v>11691</v>
      </c>
      <c r="J3236" s="4">
        <v>770</v>
      </c>
      <c r="K3236" s="4">
        <v>770</v>
      </c>
    </row>
    <row r="3237" spans="1:11" x14ac:dyDescent="0.35">
      <c r="A3237" t="s">
        <v>384</v>
      </c>
      <c r="B3237" t="s">
        <v>2172</v>
      </c>
      <c r="C3237" t="s">
        <v>1893</v>
      </c>
      <c r="D3237" s="4">
        <v>1195</v>
      </c>
      <c r="H3237" s="4">
        <v>2052</v>
      </c>
      <c r="I3237" s="4">
        <v>3247</v>
      </c>
      <c r="J3237" s="4">
        <v>1195</v>
      </c>
      <c r="K3237" s="4">
        <v>1195</v>
      </c>
    </row>
    <row r="3238" spans="1:11" x14ac:dyDescent="0.35">
      <c r="A3238" t="s">
        <v>384</v>
      </c>
      <c r="B3238" t="s">
        <v>2182</v>
      </c>
      <c r="C3238" t="s">
        <v>1903</v>
      </c>
      <c r="D3238" s="4">
        <v>19596</v>
      </c>
      <c r="I3238" s="4">
        <v>19596</v>
      </c>
      <c r="J3238" s="4">
        <v>19596</v>
      </c>
      <c r="K3238" s="4">
        <v>19596</v>
      </c>
    </row>
    <row r="3239" spans="1:11" x14ac:dyDescent="0.35">
      <c r="A3239" t="s">
        <v>384</v>
      </c>
      <c r="B3239" t="s">
        <v>2131</v>
      </c>
      <c r="C3239" t="s">
        <v>1854</v>
      </c>
      <c r="D3239" s="4">
        <v>491836</v>
      </c>
      <c r="E3239" s="4">
        <v>47074</v>
      </c>
      <c r="H3239" s="4">
        <v>638865</v>
      </c>
      <c r="I3239" s="4">
        <v>1177775</v>
      </c>
      <c r="J3239" s="4">
        <v>538910</v>
      </c>
      <c r="K3239" s="4">
        <v>491836</v>
      </c>
    </row>
    <row r="3240" spans="1:11" x14ac:dyDescent="0.35">
      <c r="A3240" t="s">
        <v>384</v>
      </c>
      <c r="B3240" t="s">
        <v>2132</v>
      </c>
      <c r="C3240" t="s">
        <v>1855</v>
      </c>
      <c r="D3240" s="4">
        <v>400086</v>
      </c>
      <c r="G3240" s="4">
        <v>94671</v>
      </c>
      <c r="I3240" s="4">
        <v>494756</v>
      </c>
      <c r="J3240" s="4">
        <v>400086</v>
      </c>
      <c r="K3240" s="4">
        <v>400086</v>
      </c>
    </row>
    <row r="3241" spans="1:11" x14ac:dyDescent="0.35">
      <c r="A3241" t="s">
        <v>384</v>
      </c>
      <c r="B3241" t="s">
        <v>2133</v>
      </c>
      <c r="C3241" t="s">
        <v>1856</v>
      </c>
      <c r="D3241" s="4">
        <v>4091</v>
      </c>
      <c r="G3241" s="4">
        <v>47628</v>
      </c>
      <c r="I3241" s="4">
        <v>51718</v>
      </c>
      <c r="J3241" s="4">
        <v>4091</v>
      </c>
      <c r="K3241" s="4">
        <v>4091</v>
      </c>
    </row>
    <row r="3242" spans="1:11" x14ac:dyDescent="0.35">
      <c r="A3242" t="s">
        <v>384</v>
      </c>
      <c r="B3242" t="s">
        <v>2134</v>
      </c>
      <c r="C3242" t="s">
        <v>1857</v>
      </c>
      <c r="D3242" s="4">
        <v>1876</v>
      </c>
      <c r="G3242" s="4">
        <v>14258</v>
      </c>
      <c r="I3242" s="4">
        <v>16134</v>
      </c>
      <c r="J3242" s="4">
        <v>1876</v>
      </c>
      <c r="K3242" s="4">
        <v>1876</v>
      </c>
    </row>
    <row r="3243" spans="1:11" x14ac:dyDescent="0.35">
      <c r="A3243" t="s">
        <v>384</v>
      </c>
      <c r="B3243" t="s">
        <v>2135</v>
      </c>
      <c r="C3243" t="s">
        <v>1858</v>
      </c>
      <c r="D3243" s="4">
        <v>40870</v>
      </c>
      <c r="F3243" s="4">
        <v>72397</v>
      </c>
      <c r="I3243" s="4">
        <v>113268</v>
      </c>
      <c r="J3243" s="4">
        <v>40870</v>
      </c>
      <c r="K3243" s="4">
        <v>40870</v>
      </c>
    </row>
    <row r="3244" spans="1:11" x14ac:dyDescent="0.35">
      <c r="A3244" t="s">
        <v>384</v>
      </c>
      <c r="B3244" t="s">
        <v>2136</v>
      </c>
      <c r="C3244" t="s">
        <v>1859</v>
      </c>
      <c r="D3244" s="4">
        <v>1487</v>
      </c>
      <c r="E3244" s="4">
        <v>56114</v>
      </c>
      <c r="F3244" s="4">
        <v>1225003</v>
      </c>
      <c r="G3244" s="4">
        <v>1000000</v>
      </c>
      <c r="H3244" s="4">
        <v>23</v>
      </c>
      <c r="I3244" s="4">
        <v>2282628</v>
      </c>
      <c r="J3244" s="4">
        <v>57601</v>
      </c>
      <c r="K3244" s="4">
        <v>1487</v>
      </c>
    </row>
    <row r="3245" spans="1:11" x14ac:dyDescent="0.35">
      <c r="A3245" t="s">
        <v>384</v>
      </c>
      <c r="B3245" t="s">
        <v>2137</v>
      </c>
      <c r="C3245" t="s">
        <v>1860</v>
      </c>
      <c r="E3245" s="4">
        <v>0</v>
      </c>
      <c r="F3245" s="4">
        <v>2934982</v>
      </c>
      <c r="I3245" s="4">
        <v>2934982</v>
      </c>
      <c r="J3245">
        <v>0</v>
      </c>
      <c r="K3245" s="4">
        <v>0</v>
      </c>
    </row>
    <row r="3246" spans="1:11" x14ac:dyDescent="0.35">
      <c r="A3246" t="s">
        <v>384</v>
      </c>
      <c r="B3246" t="s">
        <v>2139</v>
      </c>
      <c r="C3246" t="s">
        <v>1862</v>
      </c>
      <c r="E3246" s="4">
        <v>0</v>
      </c>
      <c r="F3246" s="4">
        <v>128137</v>
      </c>
      <c r="I3246" s="4">
        <v>128137</v>
      </c>
      <c r="J3246">
        <v>0</v>
      </c>
      <c r="K3246" s="4">
        <v>0</v>
      </c>
    </row>
    <row r="3247" spans="1:11" x14ac:dyDescent="0.35">
      <c r="A3247" t="s">
        <v>384</v>
      </c>
      <c r="B3247" t="s">
        <v>2140</v>
      </c>
      <c r="C3247" t="s">
        <v>1863</v>
      </c>
      <c r="F3247" s="4">
        <v>62239</v>
      </c>
      <c r="I3247" s="4">
        <v>62239</v>
      </c>
      <c r="J3247">
        <v>0</v>
      </c>
      <c r="K3247" s="4">
        <v>0</v>
      </c>
    </row>
    <row r="3248" spans="1:11" x14ac:dyDescent="0.35">
      <c r="A3248" t="s">
        <v>384</v>
      </c>
      <c r="B3248" t="s">
        <v>2141</v>
      </c>
      <c r="D3248" s="4">
        <v>1471448</v>
      </c>
      <c r="E3248" s="4">
        <v>103188</v>
      </c>
      <c r="F3248" s="4">
        <v>4425485</v>
      </c>
      <c r="G3248" s="4">
        <v>1167478</v>
      </c>
      <c r="H3248" s="4">
        <v>658658</v>
      </c>
      <c r="I3248" s="4">
        <v>7826258</v>
      </c>
      <c r="J3248" s="4">
        <v>1574636</v>
      </c>
      <c r="K3248" s="4">
        <v>1471448</v>
      </c>
    </row>
    <row r="3249" spans="1:11" x14ac:dyDescent="0.35">
      <c r="A3249" t="s">
        <v>384</v>
      </c>
      <c r="B3249" t="s">
        <v>2143</v>
      </c>
      <c r="C3249" t="s">
        <v>1865</v>
      </c>
      <c r="G3249" s="4">
        <v>87842</v>
      </c>
      <c r="I3249" s="4">
        <v>87842</v>
      </c>
      <c r="J3249">
        <v>0</v>
      </c>
      <c r="K3249" s="4">
        <v>0</v>
      </c>
    </row>
    <row r="3250" spans="1:11" x14ac:dyDescent="0.35">
      <c r="A3250" t="s">
        <v>384</v>
      </c>
      <c r="B3250" t="s">
        <v>2144</v>
      </c>
      <c r="C3250" t="s">
        <v>1866</v>
      </c>
      <c r="I3250" s="4">
        <v>0</v>
      </c>
      <c r="J3250">
        <v>0</v>
      </c>
      <c r="K3250" s="4">
        <v>0</v>
      </c>
    </row>
    <row r="3251" spans="1:11" x14ac:dyDescent="0.35">
      <c r="A3251" t="s">
        <v>384</v>
      </c>
      <c r="B3251" t="s">
        <v>2145</v>
      </c>
      <c r="C3251" t="s">
        <v>1867</v>
      </c>
      <c r="D3251" s="4">
        <v>324484</v>
      </c>
      <c r="E3251" s="4">
        <v>43720</v>
      </c>
      <c r="F3251" s="4">
        <v>100940</v>
      </c>
      <c r="G3251" s="4">
        <v>237880</v>
      </c>
      <c r="H3251" s="4">
        <v>3678009</v>
      </c>
      <c r="I3251" s="4">
        <v>4385034</v>
      </c>
      <c r="J3251" s="4">
        <v>368204</v>
      </c>
      <c r="K3251" s="4">
        <v>324484</v>
      </c>
    </row>
    <row r="3252" spans="1:11" x14ac:dyDescent="0.35">
      <c r="A3252" t="s">
        <v>384</v>
      </c>
      <c r="B3252" t="s">
        <v>2146</v>
      </c>
      <c r="C3252" t="s">
        <v>1868</v>
      </c>
      <c r="D3252" s="4">
        <v>28094</v>
      </c>
      <c r="F3252" s="4">
        <v>15778</v>
      </c>
      <c r="G3252" s="4">
        <v>78890</v>
      </c>
      <c r="H3252" s="4">
        <v>3525761</v>
      </c>
      <c r="I3252" s="4">
        <v>3648523</v>
      </c>
      <c r="J3252" s="4">
        <v>28094</v>
      </c>
      <c r="K3252" s="4">
        <v>28094</v>
      </c>
    </row>
    <row r="3253" spans="1:11" x14ac:dyDescent="0.35">
      <c r="A3253" t="s">
        <v>384</v>
      </c>
      <c r="B3253" t="s">
        <v>2173</v>
      </c>
      <c r="C3253" t="s">
        <v>1894</v>
      </c>
      <c r="D3253" s="4">
        <v>31591</v>
      </c>
      <c r="E3253" s="4">
        <v>0</v>
      </c>
      <c r="I3253" s="4">
        <v>31591</v>
      </c>
      <c r="J3253" s="4">
        <v>31591</v>
      </c>
      <c r="K3253" s="4">
        <v>31591</v>
      </c>
    </row>
    <row r="3254" spans="1:11" x14ac:dyDescent="0.35">
      <c r="A3254" t="s">
        <v>384</v>
      </c>
      <c r="B3254" t="s">
        <v>2147</v>
      </c>
      <c r="C3254" t="s">
        <v>1869</v>
      </c>
      <c r="H3254" s="4">
        <v>1522560</v>
      </c>
      <c r="I3254" s="4">
        <v>1522560</v>
      </c>
      <c r="J3254">
        <v>0</v>
      </c>
      <c r="K3254" s="4">
        <v>0</v>
      </c>
    </row>
    <row r="3255" spans="1:11" x14ac:dyDescent="0.35">
      <c r="A3255" t="s">
        <v>384</v>
      </c>
      <c r="B3255" t="s">
        <v>2148</v>
      </c>
      <c r="C3255" t="s">
        <v>1870</v>
      </c>
      <c r="F3255" s="4">
        <v>68284</v>
      </c>
      <c r="H3255" s="4">
        <v>6901619</v>
      </c>
      <c r="I3255" s="4">
        <v>6969903</v>
      </c>
      <c r="J3255">
        <v>0</v>
      </c>
      <c r="K3255" s="4">
        <v>0</v>
      </c>
    </row>
    <row r="3256" spans="1:11" x14ac:dyDescent="0.35">
      <c r="A3256" t="s">
        <v>384</v>
      </c>
      <c r="B3256" t="s">
        <v>2149</v>
      </c>
      <c r="C3256" t="s">
        <v>1871</v>
      </c>
      <c r="D3256" s="4">
        <v>3754149</v>
      </c>
      <c r="H3256" s="4">
        <v>453730</v>
      </c>
      <c r="I3256" s="4">
        <v>4207879</v>
      </c>
      <c r="J3256" s="4">
        <v>3754149</v>
      </c>
      <c r="K3256" s="4">
        <v>3754149</v>
      </c>
    </row>
    <row r="3257" spans="1:11" x14ac:dyDescent="0.35">
      <c r="A3257" t="s">
        <v>384</v>
      </c>
      <c r="B3257" t="s">
        <v>2150</v>
      </c>
      <c r="C3257" t="s">
        <v>1872</v>
      </c>
      <c r="D3257" s="4">
        <v>1225000</v>
      </c>
      <c r="E3257" s="4">
        <v>0</v>
      </c>
      <c r="I3257" s="4">
        <v>1225000</v>
      </c>
      <c r="J3257" s="4">
        <v>1225000</v>
      </c>
      <c r="K3257" s="4">
        <v>1225000</v>
      </c>
    </row>
    <row r="3258" spans="1:11" x14ac:dyDescent="0.35">
      <c r="A3258" t="s">
        <v>384</v>
      </c>
      <c r="B3258" t="s">
        <v>2153</v>
      </c>
      <c r="C3258" t="s">
        <v>1875</v>
      </c>
      <c r="H3258" s="4">
        <v>1370493</v>
      </c>
      <c r="I3258" s="4">
        <v>1370493</v>
      </c>
      <c r="J3258">
        <v>0</v>
      </c>
      <c r="K3258" s="4">
        <v>0</v>
      </c>
    </row>
    <row r="3259" spans="1:11" x14ac:dyDescent="0.35">
      <c r="A3259" t="s">
        <v>384</v>
      </c>
      <c r="B3259" t="s">
        <v>2154</v>
      </c>
      <c r="C3259" t="s">
        <v>1876</v>
      </c>
      <c r="H3259" s="4">
        <v>0</v>
      </c>
      <c r="I3259" s="4">
        <v>0</v>
      </c>
      <c r="J3259">
        <v>0</v>
      </c>
      <c r="K3259" s="4">
        <v>0</v>
      </c>
    </row>
    <row r="3260" spans="1:11" x14ac:dyDescent="0.35">
      <c r="A3260" t="s">
        <v>384</v>
      </c>
      <c r="B3260" t="s">
        <v>2156</v>
      </c>
      <c r="D3260" s="4">
        <v>5363319</v>
      </c>
      <c r="E3260" s="4">
        <v>43720</v>
      </c>
      <c r="F3260" s="4">
        <v>185002</v>
      </c>
      <c r="G3260" s="4">
        <v>404612</v>
      </c>
      <c r="H3260" s="4">
        <v>17452172</v>
      </c>
      <c r="I3260" s="4">
        <v>23448825</v>
      </c>
      <c r="J3260" s="4">
        <v>5407039</v>
      </c>
      <c r="K3260" s="4">
        <v>5363319</v>
      </c>
    </row>
    <row r="3261" spans="1:11" x14ac:dyDescent="0.35">
      <c r="A3261" t="s">
        <v>384</v>
      </c>
      <c r="B3261" t="s">
        <v>2157</v>
      </c>
      <c r="C3261" t="s">
        <v>1879</v>
      </c>
      <c r="D3261" s="4">
        <v>2386431</v>
      </c>
      <c r="I3261" s="4">
        <v>2386431</v>
      </c>
      <c r="J3261" s="4">
        <v>2386431</v>
      </c>
      <c r="K3261" s="4">
        <v>2386431</v>
      </c>
    </row>
    <row r="3262" spans="1:11" x14ac:dyDescent="0.35">
      <c r="A3262" t="s">
        <v>384</v>
      </c>
      <c r="B3262" t="s">
        <v>2186</v>
      </c>
      <c r="C3262" t="s">
        <v>1907</v>
      </c>
      <c r="D3262" s="4">
        <v>18051</v>
      </c>
      <c r="I3262" s="4">
        <v>18051</v>
      </c>
      <c r="J3262" s="4">
        <v>18051</v>
      </c>
      <c r="K3262" s="4">
        <v>18051</v>
      </c>
    </row>
    <row r="3263" spans="1:11" x14ac:dyDescent="0.35">
      <c r="A3263" t="s">
        <v>384</v>
      </c>
      <c r="B3263" t="s">
        <v>2176</v>
      </c>
      <c r="C3263" t="s">
        <v>1897</v>
      </c>
      <c r="D3263" s="4">
        <v>6282</v>
      </c>
      <c r="I3263" s="4">
        <v>6282</v>
      </c>
      <c r="J3263" s="4">
        <v>6282</v>
      </c>
      <c r="K3263" s="4">
        <v>6282</v>
      </c>
    </row>
    <row r="3264" spans="1:11" x14ac:dyDescent="0.35">
      <c r="A3264" t="s">
        <v>384</v>
      </c>
      <c r="B3264" t="s">
        <v>2158</v>
      </c>
      <c r="C3264" t="s">
        <v>1880</v>
      </c>
      <c r="D3264" s="4">
        <v>1139605</v>
      </c>
      <c r="I3264" s="4">
        <v>1139605</v>
      </c>
      <c r="J3264" s="4">
        <v>1139605</v>
      </c>
      <c r="K3264" s="4">
        <v>1139605</v>
      </c>
    </row>
    <row r="3265" spans="1:11" x14ac:dyDescent="0.35">
      <c r="A3265" t="s">
        <v>384</v>
      </c>
      <c r="B3265" t="s">
        <v>2159</v>
      </c>
      <c r="C3265" t="s">
        <v>1881</v>
      </c>
      <c r="D3265" s="4">
        <v>1871849</v>
      </c>
      <c r="I3265" s="4">
        <v>1871849</v>
      </c>
      <c r="J3265" s="4">
        <v>1871849</v>
      </c>
      <c r="K3265" s="4">
        <v>1871849</v>
      </c>
    </row>
    <row r="3266" spans="1:11" x14ac:dyDescent="0.35">
      <c r="A3266" t="s">
        <v>384</v>
      </c>
      <c r="B3266" t="s">
        <v>2160</v>
      </c>
      <c r="C3266" t="s">
        <v>1882</v>
      </c>
      <c r="D3266" s="4">
        <v>588707</v>
      </c>
      <c r="E3266" s="4">
        <v>352124</v>
      </c>
      <c r="I3266" s="4">
        <v>940830</v>
      </c>
      <c r="J3266" s="4">
        <v>940831</v>
      </c>
      <c r="K3266" s="4">
        <v>588707</v>
      </c>
    </row>
    <row r="3267" spans="1:11" x14ac:dyDescent="0.35">
      <c r="A3267" t="s">
        <v>384</v>
      </c>
      <c r="B3267" t="s">
        <v>2179</v>
      </c>
      <c r="C3267" t="s">
        <v>1900</v>
      </c>
      <c r="D3267" s="4">
        <v>1989</v>
      </c>
      <c r="I3267" s="4">
        <v>1989</v>
      </c>
      <c r="J3267" s="4">
        <v>1989</v>
      </c>
      <c r="K3267" s="4">
        <v>1989</v>
      </c>
    </row>
    <row r="3268" spans="1:11" x14ac:dyDescent="0.35">
      <c r="A3268" t="s">
        <v>384</v>
      </c>
      <c r="B3268" t="s">
        <v>2161</v>
      </c>
      <c r="C3268" t="s">
        <v>1883</v>
      </c>
      <c r="D3268" s="4">
        <v>168841</v>
      </c>
      <c r="I3268" s="4">
        <v>168841</v>
      </c>
      <c r="J3268" s="4">
        <v>168841</v>
      </c>
      <c r="K3268" s="4">
        <v>168841</v>
      </c>
    </row>
    <row r="3269" spans="1:11" x14ac:dyDescent="0.35">
      <c r="A3269" t="s">
        <v>384</v>
      </c>
      <c r="B3269" t="s">
        <v>2171</v>
      </c>
      <c r="C3269" t="s">
        <v>1892</v>
      </c>
      <c r="D3269" s="4">
        <v>3332</v>
      </c>
      <c r="I3269" s="4">
        <v>3332</v>
      </c>
      <c r="J3269" s="4">
        <v>3332</v>
      </c>
      <c r="K3269" s="4">
        <v>3332</v>
      </c>
    </row>
    <row r="3270" spans="1:11" x14ac:dyDescent="0.35">
      <c r="A3270" t="s">
        <v>384</v>
      </c>
      <c r="B3270" t="s">
        <v>2163</v>
      </c>
      <c r="D3270" s="4">
        <v>6185087</v>
      </c>
      <c r="E3270" s="4">
        <v>352124</v>
      </c>
      <c r="I3270" s="4">
        <v>6537210</v>
      </c>
      <c r="J3270" s="4">
        <v>6537211</v>
      </c>
      <c r="K3270" s="4">
        <v>6185087</v>
      </c>
    </row>
    <row r="3271" spans="1:11" x14ac:dyDescent="0.35">
      <c r="A3271" t="s">
        <v>384</v>
      </c>
      <c r="B3271" t="s">
        <v>2166</v>
      </c>
      <c r="C3271" t="s">
        <v>1888</v>
      </c>
      <c r="H3271" s="4">
        <v>240000</v>
      </c>
      <c r="I3271" s="4">
        <v>240000</v>
      </c>
      <c r="J3271">
        <v>0</v>
      </c>
      <c r="K3271" s="4">
        <v>0</v>
      </c>
    </row>
    <row r="3272" spans="1:11" x14ac:dyDescent="0.35">
      <c r="A3272" t="s">
        <v>384</v>
      </c>
      <c r="B3272" t="s">
        <v>2167</v>
      </c>
      <c r="C3272" t="s">
        <v>1889</v>
      </c>
      <c r="H3272" s="4">
        <v>315000</v>
      </c>
      <c r="I3272" s="4">
        <v>315000</v>
      </c>
      <c r="J3272">
        <v>0</v>
      </c>
      <c r="K3272" s="4">
        <v>0</v>
      </c>
    </row>
    <row r="3273" spans="1:11" x14ac:dyDescent="0.35">
      <c r="A3273" t="s">
        <v>384</v>
      </c>
      <c r="B3273" t="s">
        <v>2168</v>
      </c>
      <c r="C3273" t="s">
        <v>1890</v>
      </c>
      <c r="H3273" s="4">
        <v>225000</v>
      </c>
      <c r="I3273" s="4">
        <v>225000</v>
      </c>
      <c r="J3273">
        <v>0</v>
      </c>
      <c r="K3273" s="4">
        <v>0</v>
      </c>
    </row>
    <row r="3274" spans="1:11" x14ac:dyDescent="0.35">
      <c r="A3274" t="s">
        <v>384</v>
      </c>
      <c r="B3274" t="s">
        <v>2169</v>
      </c>
      <c r="H3274" s="4">
        <v>780000</v>
      </c>
      <c r="I3274" s="4">
        <v>780000</v>
      </c>
      <c r="J3274">
        <v>0</v>
      </c>
      <c r="K3274" s="4">
        <v>0</v>
      </c>
    </row>
    <row r="3275" spans="1:11" x14ac:dyDescent="0.35">
      <c r="A3275" t="s">
        <v>384</v>
      </c>
      <c r="B3275" t="s">
        <v>2170</v>
      </c>
      <c r="D3275" s="4">
        <v>60722548</v>
      </c>
      <c r="E3275" s="4">
        <v>1143773</v>
      </c>
      <c r="F3275" s="4">
        <v>16960416</v>
      </c>
      <c r="G3275" s="4">
        <v>1604490</v>
      </c>
      <c r="H3275" s="4">
        <v>18993880</v>
      </c>
      <c r="I3275" s="4">
        <v>99425108</v>
      </c>
      <c r="J3275" s="4">
        <f>SUM(D3275,E3275)</f>
        <v>61866321</v>
      </c>
      <c r="K3275" s="4">
        <v>60722548</v>
      </c>
    </row>
    <row r="3276" spans="1:11" x14ac:dyDescent="0.35">
      <c r="A3276" t="s">
        <v>388</v>
      </c>
      <c r="B3276" t="s">
        <v>2118</v>
      </c>
      <c r="C3276" t="s">
        <v>1843</v>
      </c>
      <c r="D3276" s="4">
        <v>23302868</v>
      </c>
      <c r="E3276" s="4">
        <v>668460</v>
      </c>
      <c r="F3276" s="4">
        <v>1596000</v>
      </c>
      <c r="I3276" s="4">
        <v>25567328</v>
      </c>
      <c r="J3276" s="4">
        <v>23971328</v>
      </c>
      <c r="K3276" s="4">
        <v>23302868</v>
      </c>
    </row>
    <row r="3277" spans="1:11" x14ac:dyDescent="0.35">
      <c r="A3277" t="s">
        <v>388</v>
      </c>
      <c r="B3277" t="s">
        <v>2119</v>
      </c>
      <c r="C3277" t="s">
        <v>1844</v>
      </c>
      <c r="D3277" s="4">
        <v>696218</v>
      </c>
      <c r="E3277" s="4">
        <v>245240</v>
      </c>
      <c r="F3277" s="4">
        <v>1308031</v>
      </c>
      <c r="G3277" s="4">
        <v>266193</v>
      </c>
      <c r="H3277" s="4">
        <v>270900</v>
      </c>
      <c r="I3277" s="4">
        <v>2786582</v>
      </c>
      <c r="J3277" s="4">
        <v>941458</v>
      </c>
      <c r="K3277" s="4">
        <v>696218</v>
      </c>
    </row>
    <row r="3278" spans="1:11" x14ac:dyDescent="0.35">
      <c r="A3278" t="s">
        <v>388</v>
      </c>
      <c r="B3278" t="s">
        <v>2120</v>
      </c>
      <c r="C3278" t="s">
        <v>1845</v>
      </c>
      <c r="D3278" s="4">
        <v>56916</v>
      </c>
      <c r="F3278" s="4">
        <v>2004449</v>
      </c>
      <c r="I3278" s="4">
        <v>2061365</v>
      </c>
      <c r="J3278" s="4">
        <v>56916</v>
      </c>
      <c r="K3278" s="4">
        <v>56916</v>
      </c>
    </row>
    <row r="3279" spans="1:11" x14ac:dyDescent="0.35">
      <c r="A3279" t="s">
        <v>388</v>
      </c>
      <c r="B3279" t="s">
        <v>2121</v>
      </c>
      <c r="D3279" s="4">
        <v>24056002</v>
      </c>
      <c r="E3279" s="4">
        <v>913700</v>
      </c>
      <c r="F3279" s="4">
        <v>4908480</v>
      </c>
      <c r="G3279" s="4">
        <v>266193</v>
      </c>
      <c r="H3279" s="4">
        <v>270900</v>
      </c>
      <c r="I3279" s="4">
        <v>30415275</v>
      </c>
      <c r="J3279" s="4">
        <v>24969702</v>
      </c>
      <c r="K3279" s="4">
        <v>24056002</v>
      </c>
    </row>
    <row r="3280" spans="1:11" x14ac:dyDescent="0.35">
      <c r="A3280" t="s">
        <v>388</v>
      </c>
      <c r="B3280" t="s">
        <v>2122</v>
      </c>
      <c r="C3280" t="s">
        <v>1846</v>
      </c>
      <c r="D3280" s="4">
        <v>23845637</v>
      </c>
      <c r="I3280" s="4">
        <v>23845637</v>
      </c>
      <c r="J3280" s="4">
        <v>23845637</v>
      </c>
      <c r="K3280" s="4">
        <v>23845637</v>
      </c>
    </row>
    <row r="3281" spans="1:11" x14ac:dyDescent="0.35">
      <c r="A3281" t="s">
        <v>388</v>
      </c>
      <c r="B3281" t="s">
        <v>2123</v>
      </c>
      <c r="C3281" t="s">
        <v>1847</v>
      </c>
      <c r="D3281" s="4">
        <v>2183295</v>
      </c>
      <c r="F3281" s="4">
        <v>660000</v>
      </c>
      <c r="I3281" s="4">
        <v>2843295</v>
      </c>
      <c r="J3281" s="4">
        <v>2183295</v>
      </c>
      <c r="K3281" s="4">
        <v>2183295</v>
      </c>
    </row>
    <row r="3282" spans="1:11" x14ac:dyDescent="0.35">
      <c r="A3282" t="s">
        <v>388</v>
      </c>
      <c r="B3282" t="s">
        <v>2124</v>
      </c>
      <c r="C3282" t="s">
        <v>1848</v>
      </c>
      <c r="D3282" s="4">
        <v>91578</v>
      </c>
      <c r="I3282" s="4">
        <v>91578</v>
      </c>
      <c r="J3282" s="4">
        <v>91578</v>
      </c>
      <c r="K3282" s="4">
        <v>91578</v>
      </c>
    </row>
    <row r="3283" spans="1:11" x14ac:dyDescent="0.35">
      <c r="A3283" t="s">
        <v>388</v>
      </c>
      <c r="B3283" t="s">
        <v>2125</v>
      </c>
      <c r="D3283" s="4">
        <v>26120511</v>
      </c>
      <c r="F3283" s="4">
        <v>660000</v>
      </c>
      <c r="I3283" s="4">
        <v>26780511</v>
      </c>
      <c r="J3283" s="4">
        <v>26120511</v>
      </c>
      <c r="K3283" s="4">
        <v>26120511</v>
      </c>
    </row>
    <row r="3284" spans="1:11" x14ac:dyDescent="0.35">
      <c r="A3284" t="s">
        <v>388</v>
      </c>
      <c r="B3284" t="s">
        <v>2128</v>
      </c>
      <c r="C3284" t="s">
        <v>1851</v>
      </c>
      <c r="D3284" s="4">
        <v>48968</v>
      </c>
      <c r="I3284" s="4">
        <v>48968</v>
      </c>
      <c r="J3284" s="4">
        <v>48968</v>
      </c>
      <c r="K3284" s="4">
        <v>48968</v>
      </c>
    </row>
    <row r="3285" spans="1:11" x14ac:dyDescent="0.35">
      <c r="A3285" t="s">
        <v>388</v>
      </c>
      <c r="B3285" t="s">
        <v>2129</v>
      </c>
      <c r="C3285" t="s">
        <v>1852</v>
      </c>
      <c r="D3285" s="4">
        <v>4244</v>
      </c>
      <c r="H3285" s="4">
        <v>1921</v>
      </c>
      <c r="I3285" s="4">
        <v>6165</v>
      </c>
      <c r="J3285" s="4">
        <v>4244</v>
      </c>
      <c r="K3285" s="4">
        <v>4244</v>
      </c>
    </row>
    <row r="3286" spans="1:11" x14ac:dyDescent="0.35">
      <c r="A3286" t="s">
        <v>388</v>
      </c>
      <c r="B3286" t="s">
        <v>2172</v>
      </c>
      <c r="C3286" t="s">
        <v>1893</v>
      </c>
      <c r="D3286" s="4">
        <v>267</v>
      </c>
      <c r="H3286" s="4">
        <v>7182</v>
      </c>
      <c r="I3286" s="4">
        <v>7449</v>
      </c>
      <c r="J3286" s="4">
        <v>267</v>
      </c>
      <c r="K3286" s="4">
        <v>267</v>
      </c>
    </row>
    <row r="3287" spans="1:11" x14ac:dyDescent="0.35">
      <c r="A3287" t="s">
        <v>388</v>
      </c>
      <c r="B3287" t="s">
        <v>2182</v>
      </c>
      <c r="C3287" t="s">
        <v>1903</v>
      </c>
      <c r="D3287" s="4">
        <v>7825</v>
      </c>
      <c r="I3287" s="4">
        <v>7825</v>
      </c>
      <c r="J3287" s="4">
        <v>7825</v>
      </c>
      <c r="K3287" s="4">
        <v>7825</v>
      </c>
    </row>
    <row r="3288" spans="1:11" x14ac:dyDescent="0.35">
      <c r="A3288" t="s">
        <v>388</v>
      </c>
      <c r="B3288" t="s">
        <v>2131</v>
      </c>
      <c r="C3288" t="s">
        <v>1854</v>
      </c>
      <c r="D3288" s="4">
        <v>200930</v>
      </c>
      <c r="F3288" s="4">
        <v>1156682</v>
      </c>
      <c r="I3288" s="4">
        <v>1357612</v>
      </c>
      <c r="J3288" s="4">
        <v>200930</v>
      </c>
      <c r="K3288" s="4">
        <v>200930</v>
      </c>
    </row>
    <row r="3289" spans="1:11" x14ac:dyDescent="0.35">
      <c r="A3289" t="s">
        <v>388</v>
      </c>
      <c r="B3289" t="s">
        <v>2132</v>
      </c>
      <c r="C3289" t="s">
        <v>1855</v>
      </c>
      <c r="D3289" s="4">
        <v>49541</v>
      </c>
      <c r="F3289" s="4">
        <v>104464</v>
      </c>
      <c r="G3289" s="4">
        <v>34277</v>
      </c>
      <c r="I3289" s="4">
        <v>188283</v>
      </c>
      <c r="J3289" s="4">
        <v>49541</v>
      </c>
      <c r="K3289" s="4">
        <v>49541</v>
      </c>
    </row>
    <row r="3290" spans="1:11" x14ac:dyDescent="0.35">
      <c r="A3290" t="s">
        <v>388</v>
      </c>
      <c r="B3290" t="s">
        <v>2133</v>
      </c>
      <c r="C3290" t="s">
        <v>1856</v>
      </c>
      <c r="I3290" s="4">
        <v>0</v>
      </c>
      <c r="J3290">
        <v>0</v>
      </c>
      <c r="K3290" s="4">
        <v>0</v>
      </c>
    </row>
    <row r="3291" spans="1:11" x14ac:dyDescent="0.35">
      <c r="A3291" t="s">
        <v>388</v>
      </c>
      <c r="B3291" t="s">
        <v>2134</v>
      </c>
      <c r="C3291" t="s">
        <v>1857</v>
      </c>
      <c r="D3291" s="4">
        <v>22406</v>
      </c>
      <c r="I3291" s="4">
        <v>22406</v>
      </c>
      <c r="J3291" s="4">
        <v>22406</v>
      </c>
      <c r="K3291" s="4">
        <v>22406</v>
      </c>
    </row>
    <row r="3292" spans="1:11" x14ac:dyDescent="0.35">
      <c r="A3292" t="s">
        <v>388</v>
      </c>
      <c r="B3292" t="s">
        <v>2135</v>
      </c>
      <c r="C3292" t="s">
        <v>1858</v>
      </c>
      <c r="D3292" s="4">
        <v>13063</v>
      </c>
      <c r="F3292" s="4">
        <v>20781</v>
      </c>
      <c r="G3292" s="4">
        <v>20781</v>
      </c>
      <c r="I3292" s="4">
        <v>54624</v>
      </c>
      <c r="J3292" s="4">
        <v>13063</v>
      </c>
      <c r="K3292" s="4">
        <v>13063</v>
      </c>
    </row>
    <row r="3293" spans="1:11" x14ac:dyDescent="0.35">
      <c r="A3293" t="s">
        <v>388</v>
      </c>
      <c r="B3293" t="s">
        <v>2136</v>
      </c>
      <c r="C3293" t="s">
        <v>1859</v>
      </c>
      <c r="D3293" s="4">
        <v>725000</v>
      </c>
      <c r="E3293" s="4">
        <v>1180</v>
      </c>
      <c r="F3293" s="4">
        <v>450000</v>
      </c>
      <c r="H3293" s="4">
        <v>25000</v>
      </c>
      <c r="I3293" s="4">
        <v>1201180</v>
      </c>
      <c r="J3293" s="4">
        <v>726180</v>
      </c>
      <c r="K3293" s="4">
        <v>725000</v>
      </c>
    </row>
    <row r="3294" spans="1:11" x14ac:dyDescent="0.35">
      <c r="A3294" t="s">
        <v>388</v>
      </c>
      <c r="B3294" t="s">
        <v>2137</v>
      </c>
      <c r="C3294" t="s">
        <v>1860</v>
      </c>
      <c r="E3294" s="4">
        <v>0</v>
      </c>
      <c r="F3294" s="4">
        <v>978327</v>
      </c>
      <c r="I3294" s="4">
        <v>978327</v>
      </c>
      <c r="J3294">
        <v>0</v>
      </c>
      <c r="K3294" s="4">
        <v>0</v>
      </c>
    </row>
    <row r="3295" spans="1:11" x14ac:dyDescent="0.35">
      <c r="A3295" t="s">
        <v>388</v>
      </c>
      <c r="B3295" t="s">
        <v>2138</v>
      </c>
      <c r="C3295" t="s">
        <v>1861</v>
      </c>
      <c r="D3295" s="4">
        <v>24484</v>
      </c>
      <c r="I3295" s="4">
        <v>24484</v>
      </c>
      <c r="J3295" s="4">
        <v>24484</v>
      </c>
      <c r="K3295" s="4">
        <v>24484</v>
      </c>
    </row>
    <row r="3296" spans="1:11" x14ac:dyDescent="0.35">
      <c r="A3296" t="s">
        <v>388</v>
      </c>
      <c r="B3296" t="s">
        <v>2140</v>
      </c>
      <c r="C3296" t="s">
        <v>1863</v>
      </c>
      <c r="D3296" s="4">
        <v>6410</v>
      </c>
      <c r="F3296" s="4">
        <v>147818</v>
      </c>
      <c r="I3296" s="4">
        <v>154228</v>
      </c>
      <c r="J3296" s="4">
        <v>6410</v>
      </c>
      <c r="K3296" s="4">
        <v>6410</v>
      </c>
    </row>
    <row r="3297" spans="1:11" x14ac:dyDescent="0.35">
      <c r="A3297" t="s">
        <v>388</v>
      </c>
      <c r="B3297" t="s">
        <v>2141</v>
      </c>
      <c r="D3297" s="4">
        <v>1103137</v>
      </c>
      <c r="E3297" s="4">
        <v>1180</v>
      </c>
      <c r="F3297" s="4">
        <v>2858072</v>
      </c>
      <c r="G3297" s="4">
        <v>55058</v>
      </c>
      <c r="H3297" s="4">
        <v>34103</v>
      </c>
      <c r="I3297" s="4">
        <v>4051551</v>
      </c>
      <c r="J3297" s="4">
        <v>1104317</v>
      </c>
      <c r="K3297" s="4">
        <v>1103137</v>
      </c>
    </row>
    <row r="3298" spans="1:11" x14ac:dyDescent="0.35">
      <c r="A3298" t="s">
        <v>388</v>
      </c>
      <c r="B3298" t="s">
        <v>2144</v>
      </c>
      <c r="C3298" t="s">
        <v>1866</v>
      </c>
      <c r="I3298" s="4">
        <v>0</v>
      </c>
      <c r="J3298">
        <v>0</v>
      </c>
      <c r="K3298" s="4">
        <v>0</v>
      </c>
    </row>
    <row r="3299" spans="1:11" x14ac:dyDescent="0.35">
      <c r="A3299" t="s">
        <v>388</v>
      </c>
      <c r="B3299" t="s">
        <v>2145</v>
      </c>
      <c r="C3299" t="s">
        <v>1867</v>
      </c>
      <c r="E3299" s="4">
        <v>18000</v>
      </c>
      <c r="G3299" s="4">
        <v>108822</v>
      </c>
      <c r="H3299" s="4">
        <v>1781258</v>
      </c>
      <c r="I3299" s="4">
        <v>1908080</v>
      </c>
      <c r="J3299">
        <v>18000</v>
      </c>
      <c r="K3299" s="4">
        <v>0</v>
      </c>
    </row>
    <row r="3300" spans="1:11" x14ac:dyDescent="0.35">
      <c r="A3300" t="s">
        <v>388</v>
      </c>
      <c r="B3300" t="s">
        <v>2146</v>
      </c>
      <c r="C3300" t="s">
        <v>1868</v>
      </c>
      <c r="E3300" s="4">
        <v>42075</v>
      </c>
      <c r="H3300" s="4">
        <v>1524495</v>
      </c>
      <c r="I3300" s="4">
        <v>1566570</v>
      </c>
      <c r="J3300">
        <v>42075</v>
      </c>
      <c r="K3300" s="4">
        <v>0</v>
      </c>
    </row>
    <row r="3301" spans="1:11" x14ac:dyDescent="0.35">
      <c r="A3301" t="s">
        <v>388</v>
      </c>
      <c r="B3301" t="s">
        <v>2147</v>
      </c>
      <c r="C3301" t="s">
        <v>1869</v>
      </c>
      <c r="E3301" s="4">
        <v>0</v>
      </c>
      <c r="H3301" s="4">
        <v>619680</v>
      </c>
      <c r="I3301" s="4">
        <v>619680</v>
      </c>
      <c r="J3301">
        <v>0</v>
      </c>
      <c r="K3301" s="4">
        <v>0</v>
      </c>
    </row>
    <row r="3302" spans="1:11" x14ac:dyDescent="0.35">
      <c r="A3302" t="s">
        <v>388</v>
      </c>
      <c r="B3302" t="s">
        <v>2148</v>
      </c>
      <c r="C3302" t="s">
        <v>1870</v>
      </c>
      <c r="E3302" s="4">
        <v>0</v>
      </c>
      <c r="F3302" s="4">
        <v>69170</v>
      </c>
      <c r="H3302" s="4">
        <v>5498524</v>
      </c>
      <c r="I3302" s="4">
        <v>5567694</v>
      </c>
      <c r="J3302">
        <v>0</v>
      </c>
      <c r="K3302" s="4">
        <v>0</v>
      </c>
    </row>
    <row r="3303" spans="1:11" x14ac:dyDescent="0.35">
      <c r="A3303" t="s">
        <v>388</v>
      </c>
      <c r="B3303" t="s">
        <v>2149</v>
      </c>
      <c r="C3303" t="s">
        <v>1871</v>
      </c>
      <c r="D3303" s="4">
        <v>756216</v>
      </c>
      <c r="I3303" s="4">
        <v>756216</v>
      </c>
      <c r="J3303" s="4">
        <v>756216</v>
      </c>
      <c r="K3303" s="4">
        <v>756216</v>
      </c>
    </row>
    <row r="3304" spans="1:11" x14ac:dyDescent="0.35">
      <c r="A3304" t="s">
        <v>388</v>
      </c>
      <c r="B3304" t="s">
        <v>2153</v>
      </c>
      <c r="C3304" t="s">
        <v>1875</v>
      </c>
      <c r="H3304" s="4">
        <v>34873</v>
      </c>
      <c r="I3304" s="4">
        <v>34873</v>
      </c>
      <c r="J3304">
        <v>0</v>
      </c>
      <c r="K3304" s="4">
        <v>0</v>
      </c>
    </row>
    <row r="3305" spans="1:11" x14ac:dyDescent="0.35">
      <c r="A3305" t="s">
        <v>388</v>
      </c>
      <c r="B3305" t="s">
        <v>2154</v>
      </c>
      <c r="C3305" t="s">
        <v>1876</v>
      </c>
      <c r="H3305" s="4">
        <v>0</v>
      </c>
      <c r="I3305" s="4">
        <v>0</v>
      </c>
      <c r="J3305">
        <v>0</v>
      </c>
      <c r="K3305" s="4">
        <v>0</v>
      </c>
    </row>
    <row r="3306" spans="1:11" x14ac:dyDescent="0.35">
      <c r="A3306" t="s">
        <v>388</v>
      </c>
      <c r="B3306" t="s">
        <v>2155</v>
      </c>
      <c r="C3306" t="s">
        <v>1877</v>
      </c>
      <c r="D3306" s="4">
        <v>2619</v>
      </c>
      <c r="I3306" s="4">
        <v>2619</v>
      </c>
      <c r="J3306" s="4">
        <v>2619</v>
      </c>
      <c r="K3306" s="4">
        <v>2619</v>
      </c>
    </row>
    <row r="3307" spans="1:11" x14ac:dyDescent="0.35">
      <c r="A3307" t="s">
        <v>388</v>
      </c>
      <c r="B3307" t="s">
        <v>2156</v>
      </c>
      <c r="D3307" s="4">
        <v>758834</v>
      </c>
      <c r="E3307" s="4">
        <v>60075</v>
      </c>
      <c r="F3307" s="4">
        <v>69170</v>
      </c>
      <c r="G3307" s="4">
        <v>108822</v>
      </c>
      <c r="H3307" s="4">
        <v>9458829</v>
      </c>
      <c r="I3307" s="4">
        <v>10455730</v>
      </c>
      <c r="J3307" s="4">
        <v>818909</v>
      </c>
      <c r="K3307" s="4">
        <v>758834</v>
      </c>
    </row>
    <row r="3308" spans="1:11" x14ac:dyDescent="0.35">
      <c r="A3308" t="s">
        <v>388</v>
      </c>
      <c r="B3308" t="s">
        <v>2157</v>
      </c>
      <c r="C3308" t="s">
        <v>1879</v>
      </c>
      <c r="D3308" s="4">
        <v>933310</v>
      </c>
      <c r="I3308" s="4">
        <v>933310</v>
      </c>
      <c r="J3308" s="4">
        <v>933310</v>
      </c>
      <c r="K3308" s="4">
        <v>933310</v>
      </c>
    </row>
    <row r="3309" spans="1:11" x14ac:dyDescent="0.35">
      <c r="A3309" t="s">
        <v>388</v>
      </c>
      <c r="B3309" t="s">
        <v>2186</v>
      </c>
      <c r="C3309" t="s">
        <v>1907</v>
      </c>
      <c r="D3309" s="4">
        <v>17403</v>
      </c>
      <c r="I3309" s="4">
        <v>17403</v>
      </c>
      <c r="J3309" s="4">
        <v>17403</v>
      </c>
      <c r="K3309" s="4">
        <v>17403</v>
      </c>
    </row>
    <row r="3310" spans="1:11" x14ac:dyDescent="0.35">
      <c r="A3310" t="s">
        <v>388</v>
      </c>
      <c r="B3310" t="s">
        <v>2158</v>
      </c>
      <c r="C3310" t="s">
        <v>1880</v>
      </c>
      <c r="D3310" s="4">
        <v>1056579</v>
      </c>
      <c r="I3310" s="4">
        <v>1056579</v>
      </c>
      <c r="J3310" s="4">
        <v>1056579</v>
      </c>
      <c r="K3310" s="4">
        <v>1056579</v>
      </c>
    </row>
    <row r="3311" spans="1:11" x14ac:dyDescent="0.35">
      <c r="A3311" t="s">
        <v>388</v>
      </c>
      <c r="B3311" t="s">
        <v>2159</v>
      </c>
      <c r="C3311" t="s">
        <v>1881</v>
      </c>
      <c r="D3311" s="4">
        <v>486484</v>
      </c>
      <c r="I3311" s="4">
        <v>486484</v>
      </c>
      <c r="J3311" s="4">
        <v>486484</v>
      </c>
      <c r="K3311" s="4">
        <v>486484</v>
      </c>
    </row>
    <row r="3312" spans="1:11" x14ac:dyDescent="0.35">
      <c r="A3312" t="s">
        <v>388</v>
      </c>
      <c r="B3312" t="s">
        <v>2160</v>
      </c>
      <c r="C3312" t="s">
        <v>1882</v>
      </c>
      <c r="F3312" s="4">
        <v>52268</v>
      </c>
      <c r="I3312" s="4">
        <v>52268</v>
      </c>
      <c r="J3312">
        <v>0</v>
      </c>
      <c r="K3312" s="4">
        <v>0</v>
      </c>
    </row>
    <row r="3313" spans="1:11" x14ac:dyDescent="0.35">
      <c r="A3313" t="s">
        <v>388</v>
      </c>
      <c r="B3313" t="s">
        <v>2161</v>
      </c>
      <c r="C3313" t="s">
        <v>1883</v>
      </c>
      <c r="D3313" s="4">
        <v>77850</v>
      </c>
      <c r="I3313" s="4">
        <v>77850</v>
      </c>
      <c r="J3313" s="4">
        <v>77850</v>
      </c>
      <c r="K3313" s="4">
        <v>77850</v>
      </c>
    </row>
    <row r="3314" spans="1:11" x14ac:dyDescent="0.35">
      <c r="A3314" t="s">
        <v>388</v>
      </c>
      <c r="B3314" t="s">
        <v>2163</v>
      </c>
      <c r="D3314" s="4">
        <v>2571625</v>
      </c>
      <c r="F3314" s="4">
        <v>52268</v>
      </c>
      <c r="I3314" s="4">
        <v>2623893</v>
      </c>
      <c r="J3314" s="4">
        <v>2571625</v>
      </c>
      <c r="K3314" s="4">
        <v>2571625</v>
      </c>
    </row>
    <row r="3315" spans="1:11" x14ac:dyDescent="0.35">
      <c r="A3315" t="s">
        <v>388</v>
      </c>
      <c r="B3315" t="s">
        <v>2164</v>
      </c>
      <c r="C3315" t="s">
        <v>1886</v>
      </c>
      <c r="D3315" s="4">
        <v>42419</v>
      </c>
      <c r="I3315" s="4">
        <v>42419</v>
      </c>
      <c r="J3315" s="4">
        <v>42419</v>
      </c>
      <c r="K3315" s="4">
        <v>42419</v>
      </c>
    </row>
    <row r="3316" spans="1:11" x14ac:dyDescent="0.35">
      <c r="A3316" t="s">
        <v>388</v>
      </c>
      <c r="B3316" t="s">
        <v>2165</v>
      </c>
      <c r="D3316" s="4">
        <v>42419</v>
      </c>
      <c r="I3316" s="4">
        <v>42419</v>
      </c>
      <c r="J3316" s="4">
        <v>42419</v>
      </c>
      <c r="K3316" s="4">
        <v>42419</v>
      </c>
    </row>
    <row r="3317" spans="1:11" x14ac:dyDescent="0.35">
      <c r="A3317" t="s">
        <v>388</v>
      </c>
      <c r="B3317" t="s">
        <v>2166</v>
      </c>
      <c r="C3317" t="s">
        <v>1888</v>
      </c>
      <c r="H3317" s="4">
        <v>192000</v>
      </c>
      <c r="I3317" s="4">
        <v>192000</v>
      </c>
      <c r="J3317">
        <v>0</v>
      </c>
      <c r="K3317" s="4">
        <v>0</v>
      </c>
    </row>
    <row r="3318" spans="1:11" x14ac:dyDescent="0.35">
      <c r="A3318" t="s">
        <v>388</v>
      </c>
      <c r="B3318" t="s">
        <v>2167</v>
      </c>
      <c r="C3318" t="s">
        <v>1889</v>
      </c>
      <c r="H3318" s="4">
        <v>315000</v>
      </c>
      <c r="I3318" s="4">
        <v>315000</v>
      </c>
      <c r="J3318">
        <v>0</v>
      </c>
      <c r="K3318" s="4">
        <v>0</v>
      </c>
    </row>
    <row r="3319" spans="1:11" x14ac:dyDescent="0.35">
      <c r="A3319" t="s">
        <v>388</v>
      </c>
      <c r="B3319" t="s">
        <v>2168</v>
      </c>
      <c r="C3319" t="s">
        <v>1890</v>
      </c>
      <c r="H3319" s="4">
        <v>262500</v>
      </c>
      <c r="I3319" s="4">
        <v>262500</v>
      </c>
      <c r="J3319">
        <v>0</v>
      </c>
      <c r="K3319" s="4">
        <v>0</v>
      </c>
    </row>
    <row r="3320" spans="1:11" x14ac:dyDescent="0.35">
      <c r="A3320" t="s">
        <v>388</v>
      </c>
      <c r="B3320" t="s">
        <v>2169</v>
      </c>
      <c r="H3320" s="4">
        <v>769500</v>
      </c>
      <c r="I3320" s="4">
        <v>769500</v>
      </c>
      <c r="J3320">
        <v>0</v>
      </c>
      <c r="K3320" s="4">
        <v>0</v>
      </c>
    </row>
    <row r="3321" spans="1:11" x14ac:dyDescent="0.35">
      <c r="A3321" t="s">
        <v>388</v>
      </c>
      <c r="B3321" t="s">
        <v>2170</v>
      </c>
      <c r="D3321" s="4">
        <v>54652528</v>
      </c>
      <c r="E3321" s="4">
        <v>974955</v>
      </c>
      <c r="F3321" s="4">
        <v>8547991</v>
      </c>
      <c r="G3321" s="4">
        <v>430073</v>
      </c>
      <c r="H3321" s="4">
        <v>10533332</v>
      </c>
      <c r="I3321" s="4">
        <v>75138879</v>
      </c>
      <c r="J3321" s="4">
        <f>SUM(D3321,E3321)</f>
        <v>55627483</v>
      </c>
      <c r="K3321" s="4">
        <v>54652528</v>
      </c>
    </row>
    <row r="3322" spans="1:11" x14ac:dyDescent="0.35">
      <c r="A3322" t="s">
        <v>392</v>
      </c>
      <c r="B3322" t="s">
        <v>2118</v>
      </c>
      <c r="C3322" t="s">
        <v>1843</v>
      </c>
      <c r="D3322" s="4">
        <v>30231186</v>
      </c>
      <c r="E3322" s="4">
        <v>66042837</v>
      </c>
      <c r="F3322" s="4">
        <v>29925000</v>
      </c>
      <c r="I3322" s="4">
        <v>126199023</v>
      </c>
      <c r="J3322" s="4">
        <v>96274023</v>
      </c>
      <c r="K3322" s="4">
        <v>30231186</v>
      </c>
    </row>
    <row r="3323" spans="1:11" x14ac:dyDescent="0.35">
      <c r="A3323" t="s">
        <v>392</v>
      </c>
      <c r="B3323" t="s">
        <v>2119</v>
      </c>
      <c r="C3323" t="s">
        <v>1844</v>
      </c>
      <c r="D3323" s="4">
        <v>7033845</v>
      </c>
      <c r="H3323" s="4">
        <v>5853456</v>
      </c>
      <c r="I3323" s="4">
        <v>12887301</v>
      </c>
      <c r="J3323" s="4">
        <v>7033845</v>
      </c>
      <c r="K3323" s="4">
        <v>7033845</v>
      </c>
    </row>
    <row r="3324" spans="1:11" x14ac:dyDescent="0.35">
      <c r="A3324" t="s">
        <v>392</v>
      </c>
      <c r="B3324" t="s">
        <v>2120</v>
      </c>
      <c r="C3324" t="s">
        <v>1845</v>
      </c>
      <c r="D3324" s="4">
        <v>10511845</v>
      </c>
      <c r="I3324" s="4">
        <v>10511845</v>
      </c>
      <c r="J3324" s="4">
        <v>10511845</v>
      </c>
      <c r="K3324" s="4">
        <v>10511845</v>
      </c>
    </row>
    <row r="3325" spans="1:11" x14ac:dyDescent="0.35">
      <c r="A3325" t="s">
        <v>392</v>
      </c>
      <c r="B3325" t="s">
        <v>2121</v>
      </c>
      <c r="D3325" s="4">
        <v>47776876</v>
      </c>
      <c r="E3325" s="4">
        <v>66042837</v>
      </c>
      <c r="F3325" s="4">
        <v>29925000</v>
      </c>
      <c r="H3325" s="4">
        <v>5853456</v>
      </c>
      <c r="I3325" s="4">
        <v>149598170</v>
      </c>
      <c r="J3325" s="4">
        <v>113819713</v>
      </c>
      <c r="K3325" s="4">
        <v>47776876</v>
      </c>
    </row>
    <row r="3326" spans="1:11" x14ac:dyDescent="0.35">
      <c r="A3326" t="s">
        <v>392</v>
      </c>
      <c r="B3326" t="s">
        <v>2122</v>
      </c>
      <c r="C3326" t="s">
        <v>1846</v>
      </c>
      <c r="D3326" s="4">
        <v>39655288</v>
      </c>
      <c r="E3326" s="4">
        <v>7331466</v>
      </c>
      <c r="I3326" s="4">
        <v>46986754</v>
      </c>
      <c r="J3326" s="4">
        <v>46986754</v>
      </c>
      <c r="K3326" s="4">
        <v>39655288</v>
      </c>
    </row>
    <row r="3327" spans="1:11" x14ac:dyDescent="0.35">
      <c r="A3327" t="s">
        <v>392</v>
      </c>
      <c r="B3327" t="s">
        <v>2123</v>
      </c>
      <c r="C3327" t="s">
        <v>1847</v>
      </c>
      <c r="D3327" s="4">
        <v>36796273</v>
      </c>
      <c r="E3327" s="4">
        <v>763344</v>
      </c>
      <c r="F3327" s="4">
        <v>2432433</v>
      </c>
      <c r="I3327" s="4">
        <v>39992049</v>
      </c>
      <c r="J3327" s="4">
        <v>37559617</v>
      </c>
      <c r="K3327" s="4">
        <v>36796273</v>
      </c>
    </row>
    <row r="3328" spans="1:11" x14ac:dyDescent="0.35">
      <c r="A3328" t="s">
        <v>392</v>
      </c>
      <c r="B3328" t="s">
        <v>2124</v>
      </c>
      <c r="C3328" t="s">
        <v>1848</v>
      </c>
      <c r="D3328" s="4">
        <v>56342</v>
      </c>
      <c r="E3328" s="4">
        <v>4648</v>
      </c>
      <c r="I3328" s="4">
        <v>60990</v>
      </c>
      <c r="J3328" s="4">
        <v>60990</v>
      </c>
      <c r="K3328" s="4">
        <v>56342</v>
      </c>
    </row>
    <row r="3329" spans="1:11" x14ac:dyDescent="0.35">
      <c r="A3329" t="s">
        <v>392</v>
      </c>
      <c r="B3329" t="s">
        <v>2125</v>
      </c>
      <c r="D3329" s="4">
        <v>76507904</v>
      </c>
      <c r="E3329" s="4">
        <v>8099457</v>
      </c>
      <c r="F3329" s="4">
        <v>2432433</v>
      </c>
      <c r="I3329" s="4">
        <v>87039793</v>
      </c>
      <c r="J3329" s="4">
        <v>84607361</v>
      </c>
      <c r="K3329" s="4">
        <v>76507904</v>
      </c>
    </row>
    <row r="3330" spans="1:11" x14ac:dyDescent="0.35">
      <c r="A3330" t="s">
        <v>392</v>
      </c>
      <c r="B3330" t="s">
        <v>2126</v>
      </c>
      <c r="C3330" t="s">
        <v>1850</v>
      </c>
      <c r="E3330" s="4">
        <v>14400000</v>
      </c>
      <c r="I3330" s="4">
        <v>14400000</v>
      </c>
      <c r="J3330">
        <v>14400000</v>
      </c>
      <c r="K3330" s="4">
        <v>0</v>
      </c>
    </row>
    <row r="3331" spans="1:11" x14ac:dyDescent="0.35">
      <c r="A3331" t="s">
        <v>392</v>
      </c>
      <c r="B3331" t="s">
        <v>2127</v>
      </c>
      <c r="E3331" s="4">
        <v>14400000</v>
      </c>
      <c r="I3331" s="4">
        <v>14400000</v>
      </c>
      <c r="J3331">
        <v>14400000</v>
      </c>
      <c r="K3331" s="4">
        <v>0</v>
      </c>
    </row>
    <row r="3332" spans="1:11" x14ac:dyDescent="0.35">
      <c r="A3332" t="s">
        <v>392</v>
      </c>
      <c r="B3332" t="s">
        <v>2128</v>
      </c>
      <c r="C3332" t="s">
        <v>1851</v>
      </c>
      <c r="D3332" s="4">
        <v>3594872</v>
      </c>
      <c r="I3332" s="4">
        <v>3594872</v>
      </c>
      <c r="J3332" s="4">
        <v>3594872</v>
      </c>
      <c r="K3332" s="4">
        <v>3594872</v>
      </c>
    </row>
    <row r="3333" spans="1:11" x14ac:dyDescent="0.35">
      <c r="A3333" t="s">
        <v>392</v>
      </c>
      <c r="B3333" t="s">
        <v>2129</v>
      </c>
      <c r="C3333" t="s">
        <v>1852</v>
      </c>
      <c r="D3333" s="4">
        <v>6815</v>
      </c>
      <c r="E3333" s="4">
        <v>19081</v>
      </c>
      <c r="F3333" s="4">
        <v>5452</v>
      </c>
      <c r="H3333" s="4">
        <v>31348</v>
      </c>
      <c r="I3333" s="4">
        <v>62696</v>
      </c>
      <c r="J3333" s="4">
        <v>25896</v>
      </c>
      <c r="K3333" s="4">
        <v>6815</v>
      </c>
    </row>
    <row r="3334" spans="1:11" x14ac:dyDescent="0.35">
      <c r="A3334" t="s">
        <v>392</v>
      </c>
      <c r="B3334" t="s">
        <v>2130</v>
      </c>
      <c r="C3334" t="s">
        <v>1853</v>
      </c>
      <c r="D3334" s="4">
        <v>26113</v>
      </c>
      <c r="E3334" s="4">
        <v>16383</v>
      </c>
      <c r="F3334" s="4">
        <v>8191</v>
      </c>
      <c r="H3334" s="4">
        <v>5461</v>
      </c>
      <c r="I3334" s="4">
        <v>56148</v>
      </c>
      <c r="J3334" s="4">
        <v>42496</v>
      </c>
      <c r="K3334" s="4">
        <v>26113</v>
      </c>
    </row>
    <row r="3335" spans="1:11" x14ac:dyDescent="0.35">
      <c r="A3335" t="s">
        <v>392</v>
      </c>
      <c r="B3335" t="s">
        <v>2172</v>
      </c>
      <c r="C3335" t="s">
        <v>1893</v>
      </c>
      <c r="E3335" s="4">
        <v>3584</v>
      </c>
      <c r="F3335" s="4">
        <v>1195</v>
      </c>
      <c r="H3335" s="4">
        <v>16724</v>
      </c>
      <c r="I3335" s="4">
        <v>21502</v>
      </c>
      <c r="J3335">
        <v>3584</v>
      </c>
      <c r="K3335" s="4">
        <v>0</v>
      </c>
    </row>
    <row r="3336" spans="1:11" x14ac:dyDescent="0.35">
      <c r="A3336" t="s">
        <v>392</v>
      </c>
      <c r="B3336" t="s">
        <v>2131</v>
      </c>
      <c r="C3336" t="s">
        <v>1854</v>
      </c>
      <c r="H3336" s="4">
        <v>773363</v>
      </c>
      <c r="I3336" s="4">
        <v>773363</v>
      </c>
      <c r="J3336">
        <v>0</v>
      </c>
      <c r="K3336" s="4">
        <v>0</v>
      </c>
    </row>
    <row r="3337" spans="1:11" x14ac:dyDescent="0.35">
      <c r="A3337" t="s">
        <v>392</v>
      </c>
      <c r="B3337" t="s">
        <v>2132</v>
      </c>
      <c r="C3337" t="s">
        <v>1855</v>
      </c>
      <c r="D3337" s="4">
        <v>61923</v>
      </c>
      <c r="E3337" s="4">
        <v>1464527</v>
      </c>
      <c r="F3337" s="4">
        <v>310404</v>
      </c>
      <c r="H3337" s="4">
        <v>110993</v>
      </c>
      <c r="I3337" s="4">
        <v>1947847</v>
      </c>
      <c r="J3337" s="4">
        <v>1526450</v>
      </c>
      <c r="K3337" s="4">
        <v>61923</v>
      </c>
    </row>
    <row r="3338" spans="1:11" x14ac:dyDescent="0.35">
      <c r="A3338" t="s">
        <v>392</v>
      </c>
      <c r="B3338" t="s">
        <v>2133</v>
      </c>
      <c r="C3338" t="s">
        <v>1856</v>
      </c>
      <c r="D3338" s="4">
        <v>7717</v>
      </c>
      <c r="E3338" s="4">
        <v>24849</v>
      </c>
      <c r="F3338" s="4">
        <v>47628</v>
      </c>
      <c r="I3338" s="4">
        <v>80194</v>
      </c>
      <c r="J3338" s="4">
        <v>32566</v>
      </c>
      <c r="K3338" s="4">
        <v>7717</v>
      </c>
    </row>
    <row r="3339" spans="1:11" x14ac:dyDescent="0.35">
      <c r="A3339" t="s">
        <v>392</v>
      </c>
      <c r="B3339" t="s">
        <v>2134</v>
      </c>
      <c r="C3339" t="s">
        <v>1857</v>
      </c>
      <c r="D3339" s="4">
        <v>39380</v>
      </c>
      <c r="I3339" s="4">
        <v>39380</v>
      </c>
      <c r="J3339" s="4">
        <v>39380</v>
      </c>
      <c r="K3339" s="4">
        <v>39380</v>
      </c>
    </row>
    <row r="3340" spans="1:11" x14ac:dyDescent="0.35">
      <c r="A3340" t="s">
        <v>392</v>
      </c>
      <c r="B3340" t="s">
        <v>2193</v>
      </c>
      <c r="C3340" t="s">
        <v>1914</v>
      </c>
      <c r="E3340" s="4">
        <v>45410</v>
      </c>
      <c r="I3340" s="4">
        <v>45410</v>
      </c>
      <c r="J3340">
        <v>45410</v>
      </c>
      <c r="K3340" s="4">
        <v>0</v>
      </c>
    </row>
    <row r="3341" spans="1:11" x14ac:dyDescent="0.35">
      <c r="A3341" t="s">
        <v>392</v>
      </c>
      <c r="B3341" t="s">
        <v>2135</v>
      </c>
      <c r="C3341" t="s">
        <v>1858</v>
      </c>
      <c r="E3341" s="4">
        <v>12066</v>
      </c>
      <c r="H3341" s="4">
        <v>40221</v>
      </c>
      <c r="I3341" s="4">
        <v>52287</v>
      </c>
      <c r="J3341">
        <v>12066</v>
      </c>
      <c r="K3341" s="4">
        <v>0</v>
      </c>
    </row>
    <row r="3342" spans="1:11" x14ac:dyDescent="0.35">
      <c r="A3342" t="s">
        <v>392</v>
      </c>
      <c r="B3342" t="s">
        <v>2136</v>
      </c>
      <c r="C3342" t="s">
        <v>1859</v>
      </c>
      <c r="D3342" s="4">
        <v>800000</v>
      </c>
      <c r="E3342" s="4">
        <v>105424</v>
      </c>
      <c r="F3342" s="4">
        <v>180421</v>
      </c>
      <c r="G3342" s="4">
        <v>175000</v>
      </c>
      <c r="H3342" s="4">
        <v>718371</v>
      </c>
      <c r="I3342" s="4">
        <v>1979216</v>
      </c>
      <c r="J3342" s="4">
        <v>905424</v>
      </c>
      <c r="K3342" s="4">
        <v>800000</v>
      </c>
    </row>
    <row r="3343" spans="1:11" x14ac:dyDescent="0.35">
      <c r="A3343" t="s">
        <v>392</v>
      </c>
      <c r="B3343" t="s">
        <v>2137</v>
      </c>
      <c r="C3343" t="s">
        <v>1860</v>
      </c>
      <c r="D3343" s="4">
        <v>652218</v>
      </c>
      <c r="I3343" s="4">
        <v>652218</v>
      </c>
      <c r="J3343" s="4">
        <v>652218</v>
      </c>
      <c r="K3343" s="4">
        <v>652218</v>
      </c>
    </row>
    <row r="3344" spans="1:11" x14ac:dyDescent="0.35">
      <c r="A3344" t="s">
        <v>392</v>
      </c>
      <c r="B3344" t="s">
        <v>2138</v>
      </c>
      <c r="C3344" t="s">
        <v>1861</v>
      </c>
      <c r="D3344" s="4">
        <v>723089</v>
      </c>
      <c r="I3344" s="4">
        <v>723089</v>
      </c>
      <c r="J3344" s="4">
        <v>723089</v>
      </c>
      <c r="K3344" s="4">
        <v>723089</v>
      </c>
    </row>
    <row r="3345" spans="1:11" x14ac:dyDescent="0.35">
      <c r="A3345" t="s">
        <v>392</v>
      </c>
      <c r="B3345" t="s">
        <v>2139</v>
      </c>
      <c r="C3345" t="s">
        <v>1862</v>
      </c>
      <c r="D3345" s="4">
        <v>940107</v>
      </c>
      <c r="I3345" s="4">
        <v>940107</v>
      </c>
      <c r="J3345" s="4">
        <v>940107</v>
      </c>
      <c r="K3345" s="4">
        <v>940107</v>
      </c>
    </row>
    <row r="3346" spans="1:11" x14ac:dyDescent="0.35">
      <c r="A3346" t="s">
        <v>392</v>
      </c>
      <c r="B3346" t="s">
        <v>2140</v>
      </c>
      <c r="C3346" t="s">
        <v>1863</v>
      </c>
      <c r="E3346" s="4">
        <v>31120</v>
      </c>
      <c r="I3346" s="4">
        <v>31120</v>
      </c>
      <c r="J3346">
        <v>31120</v>
      </c>
      <c r="K3346" s="4">
        <v>0</v>
      </c>
    </row>
    <row r="3347" spans="1:11" x14ac:dyDescent="0.35">
      <c r="A3347" t="s">
        <v>392</v>
      </c>
      <c r="B3347" t="s">
        <v>2141</v>
      </c>
      <c r="D3347" s="4">
        <v>6852233</v>
      </c>
      <c r="E3347" s="4">
        <v>1722443</v>
      </c>
      <c r="F3347" s="4">
        <v>553290</v>
      </c>
      <c r="G3347" s="4">
        <v>175000</v>
      </c>
      <c r="H3347" s="4">
        <v>1696481</v>
      </c>
      <c r="I3347" s="4">
        <v>10999448</v>
      </c>
      <c r="J3347" s="4">
        <v>8574676</v>
      </c>
      <c r="K3347" s="4">
        <v>6852233</v>
      </c>
    </row>
    <row r="3348" spans="1:11" x14ac:dyDescent="0.35">
      <c r="A3348" t="s">
        <v>392</v>
      </c>
      <c r="B3348" t="s">
        <v>2142</v>
      </c>
      <c r="C3348" t="s">
        <v>1864</v>
      </c>
      <c r="E3348" s="4">
        <v>11158</v>
      </c>
      <c r="F3348" s="4">
        <v>11158</v>
      </c>
      <c r="I3348" s="4">
        <v>22317</v>
      </c>
      <c r="J3348">
        <v>11158</v>
      </c>
      <c r="K3348" s="4">
        <v>0</v>
      </c>
    </row>
    <row r="3349" spans="1:11" x14ac:dyDescent="0.35">
      <c r="A3349" t="s">
        <v>392</v>
      </c>
      <c r="B3349" t="s">
        <v>2143</v>
      </c>
      <c r="C3349" t="s">
        <v>1865</v>
      </c>
      <c r="E3349" s="4">
        <v>0</v>
      </c>
      <c r="G3349" s="4">
        <v>219604</v>
      </c>
      <c r="H3349" s="4">
        <v>195828</v>
      </c>
      <c r="I3349" s="4">
        <v>415432</v>
      </c>
      <c r="J3349">
        <v>0</v>
      </c>
      <c r="K3349" s="4">
        <v>0</v>
      </c>
    </row>
    <row r="3350" spans="1:11" x14ac:dyDescent="0.35">
      <c r="A3350" t="s">
        <v>392</v>
      </c>
      <c r="B3350" t="s">
        <v>2144</v>
      </c>
      <c r="C3350" t="s">
        <v>1866</v>
      </c>
      <c r="I3350" s="4">
        <v>0</v>
      </c>
      <c r="J3350">
        <v>0</v>
      </c>
      <c r="K3350" s="4">
        <v>0</v>
      </c>
    </row>
    <row r="3351" spans="1:11" x14ac:dyDescent="0.35">
      <c r="A3351" t="s">
        <v>392</v>
      </c>
      <c r="B3351" t="s">
        <v>2145</v>
      </c>
      <c r="C3351" t="s">
        <v>1867</v>
      </c>
      <c r="D3351" s="4">
        <v>1600000</v>
      </c>
      <c r="E3351" s="4">
        <v>204000</v>
      </c>
      <c r="H3351" s="4">
        <v>4402577</v>
      </c>
      <c r="I3351" s="4">
        <v>6206577</v>
      </c>
      <c r="J3351" s="4">
        <v>1804000</v>
      </c>
      <c r="K3351" s="4">
        <v>1600000</v>
      </c>
    </row>
    <row r="3352" spans="1:11" x14ac:dyDescent="0.35">
      <c r="A3352" t="s">
        <v>392</v>
      </c>
      <c r="B3352" t="s">
        <v>2146</v>
      </c>
      <c r="C3352" t="s">
        <v>1868</v>
      </c>
      <c r="E3352" s="4">
        <v>15778</v>
      </c>
      <c r="F3352" s="4">
        <v>31556</v>
      </c>
      <c r="H3352" s="4">
        <v>4658467</v>
      </c>
      <c r="I3352" s="4">
        <v>4705801</v>
      </c>
      <c r="J3352">
        <v>15778</v>
      </c>
      <c r="K3352" s="4">
        <v>0</v>
      </c>
    </row>
    <row r="3353" spans="1:11" x14ac:dyDescent="0.35">
      <c r="A3353" t="s">
        <v>392</v>
      </c>
      <c r="B3353" t="s">
        <v>2173</v>
      </c>
      <c r="C3353" t="s">
        <v>1894</v>
      </c>
      <c r="D3353" s="4">
        <v>6969</v>
      </c>
      <c r="I3353" s="4">
        <v>6969</v>
      </c>
      <c r="J3353" s="4">
        <v>6969</v>
      </c>
      <c r="K3353" s="4">
        <v>6969</v>
      </c>
    </row>
    <row r="3354" spans="1:11" x14ac:dyDescent="0.35">
      <c r="A3354" t="s">
        <v>392</v>
      </c>
      <c r="B3354" t="s">
        <v>2147</v>
      </c>
      <c r="C3354" t="s">
        <v>1869</v>
      </c>
      <c r="H3354" s="4">
        <v>1818240</v>
      </c>
      <c r="I3354" s="4">
        <v>1818240</v>
      </c>
      <c r="J3354">
        <v>0</v>
      </c>
      <c r="K3354" s="4">
        <v>0</v>
      </c>
    </row>
    <row r="3355" spans="1:11" x14ac:dyDescent="0.35">
      <c r="A3355" t="s">
        <v>392</v>
      </c>
      <c r="B3355" t="s">
        <v>2148</v>
      </c>
      <c r="C3355" t="s">
        <v>1870</v>
      </c>
      <c r="E3355" s="4">
        <v>49217</v>
      </c>
      <c r="F3355" s="4">
        <v>13358782</v>
      </c>
      <c r="H3355" s="4">
        <v>300015</v>
      </c>
      <c r="I3355" s="4">
        <v>13708015</v>
      </c>
      <c r="J3355">
        <v>49217</v>
      </c>
      <c r="K3355" s="4">
        <v>0</v>
      </c>
    </row>
    <row r="3356" spans="1:11" x14ac:dyDescent="0.35">
      <c r="A3356" t="s">
        <v>392</v>
      </c>
      <c r="B3356" t="s">
        <v>2149</v>
      </c>
      <c r="C3356" t="s">
        <v>1871</v>
      </c>
      <c r="F3356" s="4">
        <v>12990000</v>
      </c>
      <c r="G3356" s="4">
        <v>108346</v>
      </c>
      <c r="H3356" s="4">
        <v>189457</v>
      </c>
      <c r="I3356" s="4">
        <v>13287803</v>
      </c>
      <c r="J3356">
        <v>0</v>
      </c>
      <c r="K3356" s="4">
        <v>0</v>
      </c>
    </row>
    <row r="3357" spans="1:11" x14ac:dyDescent="0.35">
      <c r="A3357" t="s">
        <v>392</v>
      </c>
      <c r="B3357" t="s">
        <v>2150</v>
      </c>
      <c r="C3357" t="s">
        <v>1872</v>
      </c>
      <c r="D3357" s="4">
        <v>588000</v>
      </c>
      <c r="I3357" s="4">
        <v>588000</v>
      </c>
      <c r="J3357" s="4">
        <v>588000</v>
      </c>
      <c r="K3357" s="4">
        <v>588000</v>
      </c>
    </row>
    <row r="3358" spans="1:11" x14ac:dyDescent="0.35">
      <c r="A3358" t="s">
        <v>392</v>
      </c>
      <c r="B3358" t="s">
        <v>2153</v>
      </c>
      <c r="C3358" t="s">
        <v>1875</v>
      </c>
      <c r="H3358" s="4">
        <v>32548</v>
      </c>
      <c r="I3358" s="4">
        <v>32548</v>
      </c>
      <c r="J3358">
        <v>0</v>
      </c>
      <c r="K3358" s="4">
        <v>0</v>
      </c>
    </row>
    <row r="3359" spans="1:11" x14ac:dyDescent="0.35">
      <c r="A3359" t="s">
        <v>392</v>
      </c>
      <c r="B3359" t="s">
        <v>2154</v>
      </c>
      <c r="C3359" t="s">
        <v>1876</v>
      </c>
      <c r="D3359" s="4">
        <v>0</v>
      </c>
      <c r="H3359" s="4">
        <v>470400</v>
      </c>
      <c r="I3359" s="4">
        <v>470400</v>
      </c>
      <c r="J3359" s="4">
        <v>0</v>
      </c>
      <c r="K3359" s="4">
        <v>0</v>
      </c>
    </row>
    <row r="3360" spans="1:11" x14ac:dyDescent="0.35">
      <c r="A3360" t="s">
        <v>392</v>
      </c>
      <c r="B3360" t="s">
        <v>2155</v>
      </c>
      <c r="C3360" t="s">
        <v>1877</v>
      </c>
      <c r="D3360" s="4">
        <v>5237</v>
      </c>
      <c r="I3360" s="4">
        <v>5237</v>
      </c>
      <c r="J3360" s="4">
        <v>5237</v>
      </c>
      <c r="K3360" s="4">
        <v>5237</v>
      </c>
    </row>
    <row r="3361" spans="1:11" x14ac:dyDescent="0.35">
      <c r="A3361" t="s">
        <v>392</v>
      </c>
      <c r="B3361" t="s">
        <v>2156</v>
      </c>
      <c r="D3361" s="4">
        <v>2200206</v>
      </c>
      <c r="E3361" s="4">
        <v>280154</v>
      </c>
      <c r="F3361" s="4">
        <v>26391496</v>
      </c>
      <c r="G3361" s="4">
        <v>327950</v>
      </c>
      <c r="H3361" s="4">
        <v>12067533</v>
      </c>
      <c r="I3361" s="4">
        <v>41267339</v>
      </c>
      <c r="J3361" s="4">
        <v>2480360</v>
      </c>
      <c r="K3361" s="4">
        <v>2200206</v>
      </c>
    </row>
    <row r="3362" spans="1:11" x14ac:dyDescent="0.35">
      <c r="A3362" t="s">
        <v>392</v>
      </c>
      <c r="B3362" t="s">
        <v>2157</v>
      </c>
      <c r="C3362" t="s">
        <v>1879</v>
      </c>
      <c r="D3362" s="4">
        <v>4268362</v>
      </c>
      <c r="I3362" s="4">
        <v>4268362</v>
      </c>
      <c r="J3362" s="4">
        <v>4268362</v>
      </c>
      <c r="K3362" s="4">
        <v>4268362</v>
      </c>
    </row>
    <row r="3363" spans="1:11" x14ac:dyDescent="0.35">
      <c r="A3363" t="s">
        <v>392</v>
      </c>
      <c r="B3363" t="s">
        <v>2186</v>
      </c>
      <c r="C3363" t="s">
        <v>1907</v>
      </c>
      <c r="D3363" s="4">
        <v>6639</v>
      </c>
      <c r="I3363" s="4">
        <v>6639</v>
      </c>
      <c r="J3363" s="4">
        <v>6639</v>
      </c>
      <c r="K3363" s="4">
        <v>6639</v>
      </c>
    </row>
    <row r="3364" spans="1:11" x14ac:dyDescent="0.35">
      <c r="A3364" t="s">
        <v>392</v>
      </c>
      <c r="B3364" t="s">
        <v>2176</v>
      </c>
      <c r="C3364" t="s">
        <v>1897</v>
      </c>
      <c r="D3364" s="4">
        <v>25728</v>
      </c>
      <c r="I3364" s="4">
        <v>25728</v>
      </c>
      <c r="J3364" s="4">
        <v>25728</v>
      </c>
      <c r="K3364" s="4">
        <v>25728</v>
      </c>
    </row>
    <row r="3365" spans="1:11" x14ac:dyDescent="0.35">
      <c r="A3365" t="s">
        <v>392</v>
      </c>
      <c r="B3365" t="s">
        <v>2158</v>
      </c>
      <c r="C3365" t="s">
        <v>1880</v>
      </c>
      <c r="D3365" s="4">
        <v>1422171</v>
      </c>
      <c r="I3365" s="4">
        <v>1422171</v>
      </c>
      <c r="J3365" s="4">
        <v>1422171</v>
      </c>
      <c r="K3365" s="4">
        <v>1422171</v>
      </c>
    </row>
    <row r="3366" spans="1:11" x14ac:dyDescent="0.35">
      <c r="A3366" t="s">
        <v>392</v>
      </c>
      <c r="B3366" t="s">
        <v>2159</v>
      </c>
      <c r="C3366" t="s">
        <v>1881</v>
      </c>
      <c r="D3366" s="4">
        <v>2638164</v>
      </c>
      <c r="I3366" s="4">
        <v>2638164</v>
      </c>
      <c r="J3366" s="4">
        <v>2638164</v>
      </c>
      <c r="K3366" s="4">
        <v>2638164</v>
      </c>
    </row>
    <row r="3367" spans="1:11" x14ac:dyDescent="0.35">
      <c r="A3367" t="s">
        <v>392</v>
      </c>
      <c r="B3367" t="s">
        <v>2160</v>
      </c>
      <c r="C3367" t="s">
        <v>1882</v>
      </c>
      <c r="D3367" s="4">
        <v>343871</v>
      </c>
      <c r="I3367" s="4">
        <v>343871</v>
      </c>
      <c r="J3367" s="4">
        <v>343871</v>
      </c>
      <c r="K3367" s="4">
        <v>343871</v>
      </c>
    </row>
    <row r="3368" spans="1:11" x14ac:dyDescent="0.35">
      <c r="A3368" t="s">
        <v>392</v>
      </c>
      <c r="B3368" t="s">
        <v>2161</v>
      </c>
      <c r="C3368" t="s">
        <v>1883</v>
      </c>
      <c r="D3368" s="4">
        <v>150516</v>
      </c>
      <c r="I3368" s="4">
        <v>150516</v>
      </c>
      <c r="J3368" s="4">
        <v>150516</v>
      </c>
      <c r="K3368" s="4">
        <v>150516</v>
      </c>
    </row>
    <row r="3369" spans="1:11" x14ac:dyDescent="0.35">
      <c r="A3369" t="s">
        <v>392</v>
      </c>
      <c r="B3369" t="s">
        <v>2162</v>
      </c>
      <c r="C3369" t="s">
        <v>1884</v>
      </c>
      <c r="D3369" s="4">
        <v>34992</v>
      </c>
      <c r="I3369" s="4">
        <v>34992</v>
      </c>
      <c r="J3369" s="4">
        <v>34992</v>
      </c>
      <c r="K3369" s="4">
        <v>34992</v>
      </c>
    </row>
    <row r="3370" spans="1:11" x14ac:dyDescent="0.35">
      <c r="A3370" t="s">
        <v>392</v>
      </c>
      <c r="B3370" t="s">
        <v>2163</v>
      </c>
      <c r="D3370" s="4">
        <v>8890442</v>
      </c>
      <c r="I3370" s="4">
        <v>8890442</v>
      </c>
      <c r="J3370" s="4">
        <v>8890442</v>
      </c>
      <c r="K3370" s="4">
        <v>8890442</v>
      </c>
    </row>
    <row r="3371" spans="1:11" x14ac:dyDescent="0.35">
      <c r="A3371" t="s">
        <v>392</v>
      </c>
      <c r="B3371" t="s">
        <v>2164</v>
      </c>
      <c r="C3371" t="s">
        <v>1886</v>
      </c>
      <c r="H3371" s="4">
        <v>509026</v>
      </c>
      <c r="I3371" s="4">
        <v>509026</v>
      </c>
      <c r="J3371">
        <v>0</v>
      </c>
      <c r="K3371" s="4">
        <v>0</v>
      </c>
    </row>
    <row r="3372" spans="1:11" x14ac:dyDescent="0.35">
      <c r="A3372" t="s">
        <v>392</v>
      </c>
      <c r="B3372" t="s">
        <v>2165</v>
      </c>
      <c r="H3372" s="4">
        <v>509026</v>
      </c>
      <c r="I3372" s="4">
        <v>509026</v>
      </c>
      <c r="J3372">
        <v>0</v>
      </c>
      <c r="K3372" s="4">
        <v>0</v>
      </c>
    </row>
    <row r="3373" spans="1:11" x14ac:dyDescent="0.35">
      <c r="A3373" t="s">
        <v>392</v>
      </c>
      <c r="B3373" t="s">
        <v>2183</v>
      </c>
      <c r="C3373" t="s">
        <v>1904</v>
      </c>
      <c r="D3373" s="4">
        <v>250000</v>
      </c>
      <c r="I3373" s="4">
        <v>250000</v>
      </c>
      <c r="J3373" s="4">
        <v>250000</v>
      </c>
      <c r="K3373" s="4">
        <v>250000</v>
      </c>
    </row>
    <row r="3374" spans="1:11" x14ac:dyDescent="0.35">
      <c r="A3374" t="s">
        <v>392</v>
      </c>
      <c r="B3374" t="s">
        <v>2166</v>
      </c>
      <c r="C3374" t="s">
        <v>1888</v>
      </c>
      <c r="H3374" s="4">
        <v>960000</v>
      </c>
      <c r="I3374" s="4">
        <v>960000</v>
      </c>
      <c r="J3374">
        <v>0</v>
      </c>
      <c r="K3374" s="4">
        <v>0</v>
      </c>
    </row>
    <row r="3375" spans="1:11" x14ac:dyDescent="0.35">
      <c r="A3375" t="s">
        <v>392</v>
      </c>
      <c r="B3375" t="s">
        <v>2180</v>
      </c>
      <c r="C3375" t="s">
        <v>1901</v>
      </c>
      <c r="F3375" s="4">
        <v>525000</v>
      </c>
      <c r="I3375" s="4">
        <v>525000</v>
      </c>
      <c r="J3375">
        <v>0</v>
      </c>
      <c r="K3375" s="4">
        <v>0</v>
      </c>
    </row>
    <row r="3376" spans="1:11" x14ac:dyDescent="0.35">
      <c r="A3376" t="s">
        <v>392</v>
      </c>
      <c r="B3376" t="s">
        <v>2167</v>
      </c>
      <c r="C3376" t="s">
        <v>1889</v>
      </c>
      <c r="F3376" s="4">
        <v>1995000</v>
      </c>
      <c r="I3376" s="4">
        <v>1995000</v>
      </c>
      <c r="J3376">
        <v>0</v>
      </c>
      <c r="K3376" s="4">
        <v>0</v>
      </c>
    </row>
    <row r="3377" spans="1:11" x14ac:dyDescent="0.35">
      <c r="A3377" t="s">
        <v>392</v>
      </c>
      <c r="B3377" t="s">
        <v>2168</v>
      </c>
      <c r="C3377" t="s">
        <v>1890</v>
      </c>
      <c r="F3377" s="4">
        <v>712500</v>
      </c>
      <c r="I3377" s="4">
        <v>712500</v>
      </c>
      <c r="J3377">
        <v>0</v>
      </c>
      <c r="K3377" s="4">
        <v>0</v>
      </c>
    </row>
    <row r="3378" spans="1:11" x14ac:dyDescent="0.35">
      <c r="A3378" t="s">
        <v>392</v>
      </c>
      <c r="B3378" t="s">
        <v>2181</v>
      </c>
      <c r="C3378" t="s">
        <v>1902</v>
      </c>
      <c r="F3378" s="4">
        <v>1050000</v>
      </c>
      <c r="I3378" s="4">
        <v>1050000</v>
      </c>
      <c r="J3378">
        <v>0</v>
      </c>
      <c r="K3378" s="4">
        <v>0</v>
      </c>
    </row>
    <row r="3379" spans="1:11" x14ac:dyDescent="0.35">
      <c r="A3379" t="s">
        <v>392</v>
      </c>
      <c r="B3379" t="s">
        <v>2169</v>
      </c>
      <c r="D3379" s="4">
        <v>250000</v>
      </c>
      <c r="F3379" s="4">
        <v>4282500</v>
      </c>
      <c r="H3379" s="4">
        <v>960000</v>
      </c>
      <c r="I3379" s="4">
        <v>5492500</v>
      </c>
      <c r="J3379" s="4">
        <v>250000</v>
      </c>
      <c r="K3379" s="4">
        <v>250000</v>
      </c>
    </row>
    <row r="3380" spans="1:11" x14ac:dyDescent="0.35">
      <c r="A3380" t="s">
        <v>392</v>
      </c>
      <c r="B3380" t="s">
        <v>2170</v>
      </c>
      <c r="D3380" s="4">
        <v>142477661</v>
      </c>
      <c r="E3380" s="4">
        <v>90544892</v>
      </c>
      <c r="F3380" s="4">
        <v>63584719</v>
      </c>
      <c r="G3380" s="4">
        <v>502950</v>
      </c>
      <c r="H3380" s="4">
        <v>21086496</v>
      </c>
      <c r="I3380" s="4">
        <v>318196718</v>
      </c>
      <c r="J3380" s="4">
        <f>SUM(D3380,E3380)</f>
        <v>233022553</v>
      </c>
      <c r="K3380" s="4">
        <v>142477661</v>
      </c>
    </row>
    <row r="3381" spans="1:11" x14ac:dyDescent="0.35">
      <c r="A3381" t="s">
        <v>399</v>
      </c>
      <c r="B3381" t="s">
        <v>2118</v>
      </c>
      <c r="C3381" t="s">
        <v>1843</v>
      </c>
      <c r="D3381" s="4">
        <v>6093565</v>
      </c>
      <c r="E3381" s="4">
        <v>6403700</v>
      </c>
      <c r="F3381" s="4">
        <v>7394800</v>
      </c>
      <c r="I3381" s="4">
        <v>19892065</v>
      </c>
      <c r="J3381" s="4">
        <v>12497265</v>
      </c>
      <c r="K3381" s="4">
        <v>6093565</v>
      </c>
    </row>
    <row r="3382" spans="1:11" x14ac:dyDescent="0.35">
      <c r="A3382" t="s">
        <v>399</v>
      </c>
      <c r="B3382" t="s">
        <v>2119</v>
      </c>
      <c r="C3382" t="s">
        <v>1844</v>
      </c>
      <c r="D3382" s="4">
        <v>134375</v>
      </c>
      <c r="F3382" s="4">
        <v>1026701</v>
      </c>
      <c r="G3382" s="4">
        <v>532148</v>
      </c>
      <c r="H3382" s="4">
        <v>144450</v>
      </c>
      <c r="I3382" s="4">
        <v>1837674</v>
      </c>
      <c r="J3382" s="4">
        <v>134375</v>
      </c>
      <c r="K3382" s="4">
        <v>134375</v>
      </c>
    </row>
    <row r="3383" spans="1:11" x14ac:dyDescent="0.35">
      <c r="A3383" t="s">
        <v>399</v>
      </c>
      <c r="B3383" t="s">
        <v>2120</v>
      </c>
      <c r="C3383" t="s">
        <v>1845</v>
      </c>
      <c r="D3383" s="4">
        <v>6386</v>
      </c>
      <c r="F3383" s="4">
        <v>1215086</v>
      </c>
      <c r="I3383" s="4">
        <v>1221472</v>
      </c>
      <c r="J3383" s="4">
        <v>6386</v>
      </c>
      <c r="K3383" s="4">
        <v>6386</v>
      </c>
    </row>
    <row r="3384" spans="1:11" x14ac:dyDescent="0.35">
      <c r="A3384" t="s">
        <v>399</v>
      </c>
      <c r="B3384" t="s">
        <v>2121</v>
      </c>
      <c r="D3384" s="4">
        <v>6234325</v>
      </c>
      <c r="E3384" s="4">
        <v>6403700</v>
      </c>
      <c r="F3384" s="4">
        <v>9636587</v>
      </c>
      <c r="G3384" s="4">
        <v>532148</v>
      </c>
      <c r="H3384" s="4">
        <v>144450</v>
      </c>
      <c r="I3384" s="4">
        <v>22951211</v>
      </c>
      <c r="J3384" s="4">
        <v>12638025</v>
      </c>
      <c r="K3384" s="4">
        <v>6234325</v>
      </c>
    </row>
    <row r="3385" spans="1:11" x14ac:dyDescent="0.35">
      <c r="A3385" t="s">
        <v>399</v>
      </c>
      <c r="B3385" t="s">
        <v>2122</v>
      </c>
      <c r="C3385" t="s">
        <v>1846</v>
      </c>
      <c r="D3385" s="4">
        <v>6790820</v>
      </c>
      <c r="E3385" s="4">
        <v>802148</v>
      </c>
      <c r="F3385" s="4">
        <v>1935315</v>
      </c>
      <c r="I3385" s="4">
        <v>9528283</v>
      </c>
      <c r="J3385" s="4">
        <v>7592968</v>
      </c>
      <c r="K3385" s="4">
        <v>6790820</v>
      </c>
    </row>
    <row r="3386" spans="1:11" x14ac:dyDescent="0.35">
      <c r="A3386" t="s">
        <v>399</v>
      </c>
      <c r="B3386" t="s">
        <v>2123</v>
      </c>
      <c r="C3386" t="s">
        <v>1847</v>
      </c>
      <c r="D3386" s="4">
        <v>4653889</v>
      </c>
      <c r="F3386" s="4">
        <v>2702973</v>
      </c>
      <c r="I3386" s="4">
        <v>7356862</v>
      </c>
      <c r="J3386" s="4">
        <v>4653889</v>
      </c>
      <c r="K3386" s="4">
        <v>4653889</v>
      </c>
    </row>
    <row r="3387" spans="1:11" x14ac:dyDescent="0.35">
      <c r="A3387" t="s">
        <v>399</v>
      </c>
      <c r="B3387" t="s">
        <v>2124</v>
      </c>
      <c r="C3387" t="s">
        <v>1848</v>
      </c>
      <c r="D3387" s="4">
        <v>8512</v>
      </c>
      <c r="E3387" s="4">
        <v>2905</v>
      </c>
      <c r="I3387" s="4">
        <v>11417</v>
      </c>
      <c r="J3387" s="4">
        <v>11417</v>
      </c>
      <c r="K3387" s="4">
        <v>8512</v>
      </c>
    </row>
    <row r="3388" spans="1:11" x14ac:dyDescent="0.35">
      <c r="A3388" t="s">
        <v>399</v>
      </c>
      <c r="B3388" t="s">
        <v>2125</v>
      </c>
      <c r="D3388" s="4">
        <v>11453222</v>
      </c>
      <c r="E3388" s="4">
        <v>805053</v>
      </c>
      <c r="F3388" s="4">
        <v>4638288</v>
      </c>
      <c r="I3388" s="4">
        <v>16896563</v>
      </c>
      <c r="J3388" s="4">
        <v>12258275</v>
      </c>
      <c r="K3388" s="4">
        <v>11453222</v>
      </c>
    </row>
    <row r="3389" spans="1:11" x14ac:dyDescent="0.35">
      <c r="A3389" t="s">
        <v>399</v>
      </c>
      <c r="B3389" t="s">
        <v>2126</v>
      </c>
      <c r="C3389" t="s">
        <v>1850</v>
      </c>
      <c r="E3389" s="4">
        <v>5600000</v>
      </c>
      <c r="I3389" s="4">
        <v>5600000</v>
      </c>
      <c r="J3389">
        <v>5600000</v>
      </c>
      <c r="K3389" s="4">
        <v>0</v>
      </c>
    </row>
    <row r="3390" spans="1:11" x14ac:dyDescent="0.35">
      <c r="A3390" t="s">
        <v>399</v>
      </c>
      <c r="B3390" t="s">
        <v>2127</v>
      </c>
      <c r="E3390" s="4">
        <v>5600000</v>
      </c>
      <c r="I3390" s="4">
        <v>5600000</v>
      </c>
      <c r="J3390">
        <v>5600000</v>
      </c>
      <c r="K3390" s="4">
        <v>0</v>
      </c>
    </row>
    <row r="3391" spans="1:11" x14ac:dyDescent="0.35">
      <c r="A3391" t="s">
        <v>399</v>
      </c>
      <c r="B3391" t="s">
        <v>2128</v>
      </c>
      <c r="C3391" t="s">
        <v>1851</v>
      </c>
      <c r="F3391" s="4">
        <v>495461</v>
      </c>
      <c r="I3391" s="4">
        <v>495461</v>
      </c>
      <c r="J3391">
        <v>0</v>
      </c>
      <c r="K3391" s="4">
        <v>0</v>
      </c>
    </row>
    <row r="3392" spans="1:11" x14ac:dyDescent="0.35">
      <c r="A3392" t="s">
        <v>399</v>
      </c>
      <c r="B3392" t="s">
        <v>2129</v>
      </c>
      <c r="C3392" t="s">
        <v>1852</v>
      </c>
      <c r="F3392" s="4">
        <v>12267</v>
      </c>
      <c r="I3392" s="4">
        <v>12267</v>
      </c>
      <c r="J3392">
        <v>0</v>
      </c>
      <c r="K3392" s="4">
        <v>0</v>
      </c>
    </row>
    <row r="3393" spans="1:11" x14ac:dyDescent="0.35">
      <c r="A3393" t="s">
        <v>399</v>
      </c>
      <c r="B3393" t="s">
        <v>2130</v>
      </c>
      <c r="C3393" t="s">
        <v>1853</v>
      </c>
      <c r="F3393" s="4">
        <v>19039</v>
      </c>
      <c r="I3393" s="4">
        <v>19039</v>
      </c>
      <c r="J3393">
        <v>0</v>
      </c>
      <c r="K3393" s="4">
        <v>0</v>
      </c>
    </row>
    <row r="3394" spans="1:11" x14ac:dyDescent="0.35">
      <c r="A3394" t="s">
        <v>399</v>
      </c>
      <c r="B3394" t="s">
        <v>2182</v>
      </c>
      <c r="C3394" t="s">
        <v>1903</v>
      </c>
      <c r="D3394" s="4">
        <v>24801</v>
      </c>
      <c r="I3394" s="4">
        <v>24801</v>
      </c>
      <c r="J3394" s="4">
        <v>24801</v>
      </c>
      <c r="K3394" s="4">
        <v>24801</v>
      </c>
    </row>
    <row r="3395" spans="1:11" x14ac:dyDescent="0.35">
      <c r="A3395" t="s">
        <v>399</v>
      </c>
      <c r="B3395" t="s">
        <v>2131</v>
      </c>
      <c r="C3395" t="s">
        <v>1854</v>
      </c>
      <c r="D3395" s="4">
        <v>2727</v>
      </c>
      <c r="F3395" s="4">
        <v>416943</v>
      </c>
      <c r="I3395" s="4">
        <v>419671</v>
      </c>
      <c r="J3395" s="4">
        <v>2727</v>
      </c>
      <c r="K3395" s="4">
        <v>2727</v>
      </c>
    </row>
    <row r="3396" spans="1:11" x14ac:dyDescent="0.35">
      <c r="A3396" t="s">
        <v>399</v>
      </c>
      <c r="B3396" t="s">
        <v>2132</v>
      </c>
      <c r="C3396" t="s">
        <v>1855</v>
      </c>
      <c r="D3396" s="4">
        <v>3450</v>
      </c>
      <c r="F3396" s="4">
        <v>359995</v>
      </c>
      <c r="I3396" s="4">
        <v>363445</v>
      </c>
      <c r="J3396" s="4">
        <v>3450</v>
      </c>
      <c r="K3396" s="4">
        <v>3450</v>
      </c>
    </row>
    <row r="3397" spans="1:11" x14ac:dyDescent="0.35">
      <c r="A3397" t="s">
        <v>399</v>
      </c>
      <c r="B3397" t="s">
        <v>2133</v>
      </c>
      <c r="C3397" t="s">
        <v>1856</v>
      </c>
      <c r="D3397" s="4">
        <v>21322</v>
      </c>
      <c r="F3397" s="4">
        <v>57982</v>
      </c>
      <c r="I3397" s="4">
        <v>79303</v>
      </c>
      <c r="J3397" s="4">
        <v>21322</v>
      </c>
      <c r="K3397" s="4">
        <v>21322</v>
      </c>
    </row>
    <row r="3398" spans="1:11" x14ac:dyDescent="0.35">
      <c r="A3398" t="s">
        <v>399</v>
      </c>
      <c r="B3398" t="s">
        <v>2134</v>
      </c>
      <c r="C3398" t="s">
        <v>1857</v>
      </c>
      <c r="D3398" s="4">
        <v>2955</v>
      </c>
      <c r="F3398" s="4">
        <v>25122</v>
      </c>
      <c r="I3398" s="4">
        <v>28077</v>
      </c>
      <c r="J3398" s="4">
        <v>2955</v>
      </c>
      <c r="K3398" s="4">
        <v>2955</v>
      </c>
    </row>
    <row r="3399" spans="1:11" x14ac:dyDescent="0.35">
      <c r="A3399" t="s">
        <v>399</v>
      </c>
      <c r="B3399" t="s">
        <v>2135</v>
      </c>
      <c r="C3399" t="s">
        <v>1858</v>
      </c>
      <c r="F3399" s="4">
        <v>15586</v>
      </c>
      <c r="I3399" s="4">
        <v>15586</v>
      </c>
      <c r="J3399">
        <v>0</v>
      </c>
      <c r="K3399" s="4">
        <v>0</v>
      </c>
    </row>
    <row r="3400" spans="1:11" x14ac:dyDescent="0.35">
      <c r="A3400" t="s">
        <v>399</v>
      </c>
      <c r="B3400" t="s">
        <v>2136</v>
      </c>
      <c r="C3400" t="s">
        <v>1859</v>
      </c>
      <c r="D3400" s="4">
        <v>9402</v>
      </c>
      <c r="E3400" s="4">
        <v>105421</v>
      </c>
      <c r="F3400" s="4">
        <v>550003</v>
      </c>
      <c r="H3400" s="4">
        <v>217652</v>
      </c>
      <c r="I3400" s="4">
        <v>882478</v>
      </c>
      <c r="J3400" s="4">
        <v>114823</v>
      </c>
      <c r="K3400" s="4">
        <v>9402</v>
      </c>
    </row>
    <row r="3401" spans="1:11" x14ac:dyDescent="0.35">
      <c r="A3401" t="s">
        <v>399</v>
      </c>
      <c r="B3401" t="s">
        <v>2137</v>
      </c>
      <c r="C3401" t="s">
        <v>1860</v>
      </c>
      <c r="E3401" s="4">
        <v>0</v>
      </c>
      <c r="F3401" s="4">
        <v>978327</v>
      </c>
      <c r="I3401" s="4">
        <v>978327</v>
      </c>
      <c r="J3401">
        <v>0</v>
      </c>
      <c r="K3401" s="4">
        <v>0</v>
      </c>
    </row>
    <row r="3402" spans="1:11" x14ac:dyDescent="0.35">
      <c r="A3402" t="s">
        <v>399</v>
      </c>
      <c r="B3402" t="s">
        <v>2138</v>
      </c>
      <c r="C3402" t="s">
        <v>1861</v>
      </c>
      <c r="F3402" s="4">
        <v>204032</v>
      </c>
      <c r="I3402" s="4">
        <v>204032</v>
      </c>
      <c r="J3402">
        <v>0</v>
      </c>
      <c r="K3402" s="4">
        <v>0</v>
      </c>
    </row>
    <row r="3403" spans="1:11" x14ac:dyDescent="0.35">
      <c r="A3403" t="s">
        <v>399</v>
      </c>
      <c r="B3403" t="s">
        <v>2139</v>
      </c>
      <c r="C3403" t="s">
        <v>1862</v>
      </c>
      <c r="E3403" s="4">
        <v>0</v>
      </c>
      <c r="F3403" s="4">
        <v>341857</v>
      </c>
      <c r="I3403" s="4">
        <v>341857</v>
      </c>
      <c r="J3403">
        <v>0</v>
      </c>
      <c r="K3403" s="4">
        <v>0</v>
      </c>
    </row>
    <row r="3404" spans="1:11" x14ac:dyDescent="0.35">
      <c r="A3404" t="s">
        <v>399</v>
      </c>
      <c r="B3404" t="s">
        <v>2140</v>
      </c>
      <c r="C3404" t="s">
        <v>1863</v>
      </c>
      <c r="G3404" s="4">
        <v>15560</v>
      </c>
      <c r="H3404" s="4">
        <v>7780</v>
      </c>
      <c r="I3404" s="4">
        <v>23340</v>
      </c>
      <c r="J3404">
        <v>0</v>
      </c>
      <c r="K3404" s="4">
        <v>0</v>
      </c>
    </row>
    <row r="3405" spans="1:11" x14ac:dyDescent="0.35">
      <c r="A3405" t="s">
        <v>399</v>
      </c>
      <c r="B3405" t="s">
        <v>2141</v>
      </c>
      <c r="D3405" s="4">
        <v>64657</v>
      </c>
      <c r="E3405" s="4">
        <v>105421</v>
      </c>
      <c r="F3405" s="4">
        <v>3476613</v>
      </c>
      <c r="G3405" s="4">
        <v>15560</v>
      </c>
      <c r="H3405" s="4">
        <v>225432</v>
      </c>
      <c r="I3405" s="4">
        <v>3887682</v>
      </c>
      <c r="J3405" s="4">
        <v>170078</v>
      </c>
      <c r="K3405" s="4">
        <v>64657</v>
      </c>
    </row>
    <row r="3406" spans="1:11" x14ac:dyDescent="0.35">
      <c r="A3406" t="s">
        <v>399</v>
      </c>
      <c r="B3406" t="s">
        <v>2143</v>
      </c>
      <c r="C3406" t="s">
        <v>1865</v>
      </c>
      <c r="D3406" s="4">
        <v>5233</v>
      </c>
      <c r="H3406" s="4">
        <v>43921</v>
      </c>
      <c r="I3406" s="4">
        <v>49153</v>
      </c>
      <c r="J3406" s="4">
        <v>5233</v>
      </c>
      <c r="K3406" s="4">
        <v>5233</v>
      </c>
    </row>
    <row r="3407" spans="1:11" x14ac:dyDescent="0.35">
      <c r="A3407" t="s">
        <v>399</v>
      </c>
      <c r="B3407" t="s">
        <v>2144</v>
      </c>
      <c r="C3407" t="s">
        <v>1866</v>
      </c>
      <c r="I3407" s="4">
        <v>0</v>
      </c>
      <c r="J3407">
        <v>0</v>
      </c>
      <c r="K3407" s="4">
        <v>0</v>
      </c>
    </row>
    <row r="3408" spans="1:11" x14ac:dyDescent="0.35">
      <c r="A3408" t="s">
        <v>399</v>
      </c>
      <c r="B3408" t="s">
        <v>2145</v>
      </c>
      <c r="C3408" t="s">
        <v>1867</v>
      </c>
      <c r="D3408" s="4">
        <v>100000</v>
      </c>
      <c r="F3408" s="4">
        <v>818000</v>
      </c>
      <c r="H3408" s="4">
        <v>1192542</v>
      </c>
      <c r="I3408" s="4">
        <v>2110542</v>
      </c>
      <c r="J3408" s="4">
        <v>100000</v>
      </c>
      <c r="K3408" s="4">
        <v>100000</v>
      </c>
    </row>
    <row r="3409" spans="1:11" x14ac:dyDescent="0.35">
      <c r="A3409" t="s">
        <v>399</v>
      </c>
      <c r="B3409" t="s">
        <v>2146</v>
      </c>
      <c r="C3409" t="s">
        <v>1868</v>
      </c>
      <c r="D3409" s="4">
        <v>10519</v>
      </c>
      <c r="H3409" s="4">
        <v>834553</v>
      </c>
      <c r="I3409" s="4">
        <v>845071</v>
      </c>
      <c r="J3409" s="4">
        <v>10519</v>
      </c>
      <c r="K3409" s="4">
        <v>10519</v>
      </c>
    </row>
    <row r="3410" spans="1:11" x14ac:dyDescent="0.35">
      <c r="A3410" t="s">
        <v>399</v>
      </c>
      <c r="B3410" t="s">
        <v>2173</v>
      </c>
      <c r="C3410" t="s">
        <v>1894</v>
      </c>
      <c r="D3410" s="4">
        <v>6546</v>
      </c>
      <c r="I3410" s="4">
        <v>6546</v>
      </c>
      <c r="J3410" s="4">
        <v>6546</v>
      </c>
      <c r="K3410" s="4">
        <v>6546</v>
      </c>
    </row>
    <row r="3411" spans="1:11" x14ac:dyDescent="0.35">
      <c r="A3411" t="s">
        <v>399</v>
      </c>
      <c r="B3411" t="s">
        <v>2147</v>
      </c>
      <c r="C3411" t="s">
        <v>1869</v>
      </c>
      <c r="H3411" s="4">
        <v>338880</v>
      </c>
      <c r="I3411" s="4">
        <v>338880</v>
      </c>
      <c r="J3411">
        <v>0</v>
      </c>
      <c r="K3411" s="4">
        <v>0</v>
      </c>
    </row>
    <row r="3412" spans="1:11" x14ac:dyDescent="0.35">
      <c r="A3412" t="s">
        <v>399</v>
      </c>
      <c r="B3412" t="s">
        <v>2148</v>
      </c>
      <c r="C3412" t="s">
        <v>1870</v>
      </c>
      <c r="D3412" s="4">
        <v>7231</v>
      </c>
      <c r="F3412" s="4">
        <v>10642</v>
      </c>
      <c r="H3412" s="4">
        <v>2240111</v>
      </c>
      <c r="I3412" s="4">
        <v>2257984</v>
      </c>
      <c r="J3412" s="4">
        <v>7231</v>
      </c>
      <c r="K3412" s="4">
        <v>7231</v>
      </c>
    </row>
    <row r="3413" spans="1:11" x14ac:dyDescent="0.35">
      <c r="A3413" t="s">
        <v>399</v>
      </c>
      <c r="B3413" t="s">
        <v>2150</v>
      </c>
      <c r="C3413" t="s">
        <v>1872</v>
      </c>
      <c r="D3413" s="4">
        <v>147000</v>
      </c>
      <c r="I3413" s="4">
        <v>147000</v>
      </c>
      <c r="J3413" s="4">
        <v>147000</v>
      </c>
      <c r="K3413" s="4">
        <v>147000</v>
      </c>
    </row>
    <row r="3414" spans="1:11" x14ac:dyDescent="0.35">
      <c r="A3414" t="s">
        <v>399</v>
      </c>
      <c r="B3414" t="s">
        <v>2153</v>
      </c>
      <c r="C3414" t="s">
        <v>1875</v>
      </c>
      <c r="H3414" s="4">
        <v>310366</v>
      </c>
      <c r="I3414" s="4">
        <v>310366</v>
      </c>
      <c r="J3414">
        <v>0</v>
      </c>
      <c r="K3414" s="4">
        <v>0</v>
      </c>
    </row>
    <row r="3415" spans="1:11" x14ac:dyDescent="0.35">
      <c r="A3415" t="s">
        <v>399</v>
      </c>
      <c r="B3415" t="s">
        <v>2154</v>
      </c>
      <c r="C3415" t="s">
        <v>1876</v>
      </c>
      <c r="H3415" s="4">
        <v>94080</v>
      </c>
      <c r="I3415" s="4">
        <v>94080</v>
      </c>
      <c r="J3415">
        <v>0</v>
      </c>
      <c r="K3415" s="4">
        <v>0</v>
      </c>
    </row>
    <row r="3416" spans="1:11" x14ac:dyDescent="0.35">
      <c r="A3416" t="s">
        <v>399</v>
      </c>
      <c r="B3416" t="s">
        <v>2155</v>
      </c>
      <c r="C3416" t="s">
        <v>1877</v>
      </c>
      <c r="D3416" s="4">
        <v>4625</v>
      </c>
      <c r="I3416" s="4">
        <v>4625</v>
      </c>
      <c r="J3416" s="4">
        <v>4625</v>
      </c>
      <c r="K3416" s="4">
        <v>4625</v>
      </c>
    </row>
    <row r="3417" spans="1:11" x14ac:dyDescent="0.35">
      <c r="A3417" t="s">
        <v>399</v>
      </c>
      <c r="B3417" t="s">
        <v>2156</v>
      </c>
      <c r="D3417" s="4">
        <v>281153</v>
      </c>
      <c r="F3417" s="4">
        <v>828642</v>
      </c>
      <c r="H3417" s="4">
        <v>5054453</v>
      </c>
      <c r="I3417" s="4">
        <v>6164248</v>
      </c>
      <c r="J3417" s="4">
        <v>281153</v>
      </c>
      <c r="K3417" s="4">
        <v>281153</v>
      </c>
    </row>
    <row r="3418" spans="1:11" x14ac:dyDescent="0.35">
      <c r="A3418" t="s">
        <v>399</v>
      </c>
      <c r="B3418" t="s">
        <v>2157</v>
      </c>
      <c r="C3418" t="s">
        <v>1879</v>
      </c>
      <c r="D3418" s="4">
        <v>94743</v>
      </c>
      <c r="I3418" s="4">
        <v>94743</v>
      </c>
      <c r="J3418" s="4">
        <v>94743</v>
      </c>
      <c r="K3418" s="4">
        <v>94743</v>
      </c>
    </row>
    <row r="3419" spans="1:11" x14ac:dyDescent="0.35">
      <c r="A3419" t="s">
        <v>399</v>
      </c>
      <c r="B3419" t="s">
        <v>2158</v>
      </c>
      <c r="C3419" t="s">
        <v>1880</v>
      </c>
      <c r="D3419" s="4">
        <v>632619</v>
      </c>
      <c r="I3419" s="4">
        <v>632619</v>
      </c>
      <c r="J3419" s="4">
        <v>632619</v>
      </c>
      <c r="K3419" s="4">
        <v>632619</v>
      </c>
    </row>
    <row r="3420" spans="1:11" x14ac:dyDescent="0.35">
      <c r="A3420" t="s">
        <v>399</v>
      </c>
      <c r="B3420" t="s">
        <v>2159</v>
      </c>
      <c r="C3420" t="s">
        <v>1881</v>
      </c>
      <c r="D3420" s="4">
        <v>527452</v>
      </c>
      <c r="I3420" s="4">
        <v>527452</v>
      </c>
      <c r="J3420" s="4">
        <v>527452</v>
      </c>
      <c r="K3420" s="4">
        <v>527452</v>
      </c>
    </row>
    <row r="3421" spans="1:11" x14ac:dyDescent="0.35">
      <c r="A3421" t="s">
        <v>399</v>
      </c>
      <c r="B3421" t="s">
        <v>2160</v>
      </c>
      <c r="C3421" t="s">
        <v>1882</v>
      </c>
      <c r="F3421" s="4">
        <v>24759</v>
      </c>
      <c r="I3421" s="4">
        <v>24759</v>
      </c>
      <c r="J3421">
        <v>0</v>
      </c>
      <c r="K3421" s="4">
        <v>0</v>
      </c>
    </row>
    <row r="3422" spans="1:11" x14ac:dyDescent="0.35">
      <c r="A3422" t="s">
        <v>399</v>
      </c>
      <c r="B3422" t="s">
        <v>2161</v>
      </c>
      <c r="C3422" t="s">
        <v>1883</v>
      </c>
      <c r="D3422" s="4">
        <v>14260</v>
      </c>
      <c r="I3422" s="4">
        <v>14260</v>
      </c>
      <c r="J3422" s="4">
        <v>14260</v>
      </c>
      <c r="K3422" s="4">
        <v>14260</v>
      </c>
    </row>
    <row r="3423" spans="1:11" x14ac:dyDescent="0.35">
      <c r="A3423" t="s">
        <v>399</v>
      </c>
      <c r="B3423" t="s">
        <v>2162</v>
      </c>
      <c r="C3423" t="s">
        <v>1884</v>
      </c>
      <c r="D3423" s="4">
        <v>1166</v>
      </c>
      <c r="I3423" s="4">
        <v>1166</v>
      </c>
      <c r="J3423" s="4">
        <v>1166</v>
      </c>
      <c r="K3423" s="4">
        <v>1166</v>
      </c>
    </row>
    <row r="3424" spans="1:11" x14ac:dyDescent="0.35">
      <c r="A3424" t="s">
        <v>399</v>
      </c>
      <c r="B3424" t="s">
        <v>2163</v>
      </c>
      <c r="D3424" s="4">
        <v>1270241</v>
      </c>
      <c r="F3424" s="4">
        <v>24759</v>
      </c>
      <c r="I3424" s="4">
        <v>1295000</v>
      </c>
      <c r="J3424" s="4">
        <v>1270241</v>
      </c>
      <c r="K3424" s="4">
        <v>1270241</v>
      </c>
    </row>
    <row r="3425" spans="1:11" x14ac:dyDescent="0.35">
      <c r="A3425" t="s">
        <v>399</v>
      </c>
      <c r="B3425" t="s">
        <v>2164</v>
      </c>
      <c r="C3425" t="s">
        <v>1886</v>
      </c>
      <c r="F3425" s="4">
        <v>47132</v>
      </c>
      <c r="I3425" s="4">
        <v>47132</v>
      </c>
      <c r="J3425">
        <v>0</v>
      </c>
      <c r="K3425" s="4">
        <v>0</v>
      </c>
    </row>
    <row r="3426" spans="1:11" x14ac:dyDescent="0.35">
      <c r="A3426" t="s">
        <v>399</v>
      </c>
      <c r="B3426" t="s">
        <v>2165</v>
      </c>
      <c r="F3426" s="4">
        <v>47132</v>
      </c>
      <c r="I3426" s="4">
        <v>47132</v>
      </c>
      <c r="J3426">
        <v>0</v>
      </c>
      <c r="K3426" s="4">
        <v>0</v>
      </c>
    </row>
    <row r="3427" spans="1:11" x14ac:dyDescent="0.35">
      <c r="A3427" t="s">
        <v>399</v>
      </c>
      <c r="B3427" t="s">
        <v>2166</v>
      </c>
      <c r="C3427" t="s">
        <v>1888</v>
      </c>
      <c r="H3427" s="4">
        <v>364800</v>
      </c>
      <c r="I3427" s="4">
        <v>364800</v>
      </c>
      <c r="J3427">
        <v>0</v>
      </c>
      <c r="K3427" s="4">
        <v>0</v>
      </c>
    </row>
    <row r="3428" spans="1:11" x14ac:dyDescent="0.35">
      <c r="A3428" t="s">
        <v>399</v>
      </c>
      <c r="B3428" t="s">
        <v>2180</v>
      </c>
      <c r="C3428" t="s">
        <v>1901</v>
      </c>
      <c r="H3428" s="4">
        <v>37500</v>
      </c>
      <c r="I3428" s="4">
        <v>37500</v>
      </c>
      <c r="J3428">
        <v>0</v>
      </c>
      <c r="K3428" s="4">
        <v>0</v>
      </c>
    </row>
    <row r="3429" spans="1:11" x14ac:dyDescent="0.35">
      <c r="A3429" t="s">
        <v>399</v>
      </c>
      <c r="B3429" t="s">
        <v>2167</v>
      </c>
      <c r="C3429" t="s">
        <v>1889</v>
      </c>
      <c r="H3429" s="4">
        <v>378000</v>
      </c>
      <c r="I3429" s="4">
        <v>378000</v>
      </c>
      <c r="J3429">
        <v>0</v>
      </c>
      <c r="K3429" s="4">
        <v>0</v>
      </c>
    </row>
    <row r="3430" spans="1:11" x14ac:dyDescent="0.35">
      <c r="A3430" t="s">
        <v>399</v>
      </c>
      <c r="B3430" t="s">
        <v>2168</v>
      </c>
      <c r="C3430" t="s">
        <v>1890</v>
      </c>
      <c r="H3430" s="4">
        <v>112500</v>
      </c>
      <c r="I3430" s="4">
        <v>112500</v>
      </c>
      <c r="J3430">
        <v>0</v>
      </c>
      <c r="K3430" s="4">
        <v>0</v>
      </c>
    </row>
    <row r="3431" spans="1:11" x14ac:dyDescent="0.35">
      <c r="A3431" t="s">
        <v>399</v>
      </c>
      <c r="B3431" t="s">
        <v>2181</v>
      </c>
      <c r="C3431" t="s">
        <v>1902</v>
      </c>
      <c r="H3431" s="4">
        <v>75000</v>
      </c>
      <c r="I3431" s="4">
        <v>75000</v>
      </c>
      <c r="J3431">
        <v>0</v>
      </c>
      <c r="K3431" s="4">
        <v>0</v>
      </c>
    </row>
    <row r="3432" spans="1:11" x14ac:dyDescent="0.35">
      <c r="A3432" t="s">
        <v>399</v>
      </c>
      <c r="B3432" t="s">
        <v>2169</v>
      </c>
      <c r="H3432" s="4">
        <v>967800</v>
      </c>
      <c r="I3432" s="4">
        <v>967800</v>
      </c>
      <c r="J3432">
        <v>0</v>
      </c>
      <c r="K3432" s="4">
        <v>0</v>
      </c>
    </row>
    <row r="3433" spans="1:11" x14ac:dyDescent="0.35">
      <c r="A3433" t="s">
        <v>399</v>
      </c>
      <c r="B3433" t="s">
        <v>2170</v>
      </c>
      <c r="D3433" s="4">
        <v>19303599</v>
      </c>
      <c r="E3433" s="4">
        <v>12914174</v>
      </c>
      <c r="F3433" s="4">
        <v>18652020</v>
      </c>
      <c r="G3433" s="4">
        <v>547708</v>
      </c>
      <c r="H3433" s="4">
        <v>6392135</v>
      </c>
      <c r="I3433" s="4">
        <v>57809635</v>
      </c>
      <c r="J3433" s="4">
        <f>SUM(D3433,E3433)</f>
        <v>32217773</v>
      </c>
      <c r="K3433" s="4">
        <v>19303599</v>
      </c>
    </row>
    <row r="3434" spans="1:11" x14ac:dyDescent="0.35">
      <c r="A3434" t="s">
        <v>404</v>
      </c>
      <c r="B3434" t="s">
        <v>2118</v>
      </c>
      <c r="C3434" t="s">
        <v>1843</v>
      </c>
      <c r="D3434" s="4">
        <v>29355292</v>
      </c>
      <c r="E3434" s="4">
        <v>9212929</v>
      </c>
      <c r="F3434" s="4">
        <v>20801200</v>
      </c>
      <c r="I3434" s="4">
        <v>59369421</v>
      </c>
      <c r="J3434" s="4">
        <v>38568221</v>
      </c>
      <c r="K3434" s="4">
        <v>29355292</v>
      </c>
    </row>
    <row r="3435" spans="1:11" x14ac:dyDescent="0.35">
      <c r="A3435" t="s">
        <v>404</v>
      </c>
      <c r="B3435" t="s">
        <v>2119</v>
      </c>
      <c r="C3435" t="s">
        <v>1844</v>
      </c>
      <c r="D3435" s="4">
        <v>1382862</v>
      </c>
      <c r="F3435" s="4">
        <v>1878712</v>
      </c>
      <c r="G3435" s="4">
        <v>1978925</v>
      </c>
      <c r="H3435" s="4">
        <v>1209389</v>
      </c>
      <c r="I3435" s="4">
        <v>6449888</v>
      </c>
      <c r="J3435" s="4">
        <v>1382862</v>
      </c>
      <c r="K3435" s="4">
        <v>1382862</v>
      </c>
    </row>
    <row r="3436" spans="1:11" x14ac:dyDescent="0.35">
      <c r="A3436" t="s">
        <v>404</v>
      </c>
      <c r="B3436" t="s">
        <v>2120</v>
      </c>
      <c r="C3436" t="s">
        <v>1845</v>
      </c>
      <c r="D3436" s="4">
        <v>4211440</v>
      </c>
      <c r="I3436" s="4">
        <v>4211440</v>
      </c>
      <c r="J3436" s="4">
        <v>4211440</v>
      </c>
      <c r="K3436" s="4">
        <v>4211440</v>
      </c>
    </row>
    <row r="3437" spans="1:11" x14ac:dyDescent="0.35">
      <c r="A3437" t="s">
        <v>404</v>
      </c>
      <c r="B3437" t="s">
        <v>2121</v>
      </c>
      <c r="D3437" s="4">
        <v>34949595</v>
      </c>
      <c r="E3437" s="4">
        <v>9212929</v>
      </c>
      <c r="F3437" s="4">
        <v>22679912</v>
      </c>
      <c r="G3437" s="4">
        <v>1978925</v>
      </c>
      <c r="H3437" s="4">
        <v>1209389</v>
      </c>
      <c r="I3437" s="4">
        <v>70030749</v>
      </c>
      <c r="J3437" s="4">
        <v>44162524</v>
      </c>
      <c r="K3437" s="4">
        <v>34949595</v>
      </c>
    </row>
    <row r="3438" spans="1:11" x14ac:dyDescent="0.35">
      <c r="A3438" t="s">
        <v>404</v>
      </c>
      <c r="B3438" t="s">
        <v>2122</v>
      </c>
      <c r="C3438" t="s">
        <v>1846</v>
      </c>
      <c r="D3438" s="4">
        <v>23794873</v>
      </c>
      <c r="I3438" s="4">
        <v>23794873</v>
      </c>
      <c r="J3438" s="4">
        <v>23794873</v>
      </c>
      <c r="K3438" s="4">
        <v>23794873</v>
      </c>
    </row>
    <row r="3439" spans="1:11" x14ac:dyDescent="0.35">
      <c r="A3439" t="s">
        <v>404</v>
      </c>
      <c r="B3439" t="s">
        <v>2123</v>
      </c>
      <c r="C3439" t="s">
        <v>1847</v>
      </c>
      <c r="D3439" s="4">
        <v>15690546</v>
      </c>
      <c r="F3439" s="4">
        <v>2297297</v>
      </c>
      <c r="I3439" s="4">
        <v>17987843</v>
      </c>
      <c r="J3439" s="4">
        <v>15690546</v>
      </c>
      <c r="K3439" s="4">
        <v>15690546</v>
      </c>
    </row>
    <row r="3440" spans="1:11" x14ac:dyDescent="0.35">
      <c r="A3440" t="s">
        <v>404</v>
      </c>
      <c r="B3440" t="s">
        <v>2124</v>
      </c>
      <c r="C3440" t="s">
        <v>1848</v>
      </c>
      <c r="D3440" s="4">
        <v>9047</v>
      </c>
      <c r="I3440" s="4">
        <v>9047</v>
      </c>
      <c r="J3440" s="4">
        <v>9047</v>
      </c>
      <c r="K3440" s="4">
        <v>9047</v>
      </c>
    </row>
    <row r="3441" spans="1:11" x14ac:dyDescent="0.35">
      <c r="A3441" t="s">
        <v>404</v>
      </c>
      <c r="B3441" t="s">
        <v>2125</v>
      </c>
      <c r="D3441" s="4">
        <v>39494466</v>
      </c>
      <c r="F3441" s="4">
        <v>2297297</v>
      </c>
      <c r="I3441" s="4">
        <v>41791763</v>
      </c>
      <c r="J3441" s="4">
        <v>39494466</v>
      </c>
      <c r="K3441" s="4">
        <v>39494466</v>
      </c>
    </row>
    <row r="3442" spans="1:11" x14ac:dyDescent="0.35">
      <c r="A3442" t="s">
        <v>404</v>
      </c>
      <c r="B3442" t="s">
        <v>2190</v>
      </c>
      <c r="C3442" t="s">
        <v>1911</v>
      </c>
      <c r="E3442" s="4">
        <v>400000</v>
      </c>
      <c r="I3442" s="4">
        <v>400000</v>
      </c>
      <c r="J3442">
        <v>400000</v>
      </c>
      <c r="K3442" s="4">
        <v>0</v>
      </c>
    </row>
    <row r="3443" spans="1:11" x14ac:dyDescent="0.35">
      <c r="A3443" t="s">
        <v>404</v>
      </c>
      <c r="B3443" t="s">
        <v>2126</v>
      </c>
      <c r="C3443" t="s">
        <v>1850</v>
      </c>
      <c r="D3443" s="4">
        <v>7444140</v>
      </c>
      <c r="E3443" s="4">
        <v>13660</v>
      </c>
      <c r="I3443" s="4">
        <v>7457800</v>
      </c>
      <c r="J3443" s="4">
        <v>7457800</v>
      </c>
      <c r="K3443" s="4">
        <v>7444140</v>
      </c>
    </row>
    <row r="3444" spans="1:11" x14ac:dyDescent="0.35">
      <c r="A3444" t="s">
        <v>404</v>
      </c>
      <c r="B3444" t="s">
        <v>2127</v>
      </c>
      <c r="D3444" s="4">
        <v>7444140</v>
      </c>
      <c r="E3444" s="4">
        <v>413660</v>
      </c>
      <c r="I3444" s="4">
        <v>7857800</v>
      </c>
      <c r="J3444" s="4">
        <v>7857800</v>
      </c>
      <c r="K3444" s="4">
        <v>7444140</v>
      </c>
    </row>
    <row r="3445" spans="1:11" x14ac:dyDescent="0.35">
      <c r="A3445" t="s">
        <v>404</v>
      </c>
      <c r="B3445" t="s">
        <v>2128</v>
      </c>
      <c r="C3445" t="s">
        <v>1851</v>
      </c>
      <c r="D3445" s="4">
        <v>9128</v>
      </c>
      <c r="F3445" s="4">
        <v>741048</v>
      </c>
      <c r="G3445" s="4">
        <v>398269</v>
      </c>
      <c r="I3445" s="4">
        <v>1148445</v>
      </c>
      <c r="J3445" s="4">
        <v>9128</v>
      </c>
      <c r="K3445" s="4">
        <v>9128</v>
      </c>
    </row>
    <row r="3446" spans="1:11" x14ac:dyDescent="0.35">
      <c r="A3446" t="s">
        <v>404</v>
      </c>
      <c r="B3446" t="s">
        <v>2129</v>
      </c>
      <c r="C3446" t="s">
        <v>1852</v>
      </c>
      <c r="D3446" s="4">
        <v>1510</v>
      </c>
      <c r="E3446" s="4">
        <v>12267</v>
      </c>
      <c r="F3446" s="4">
        <v>14992</v>
      </c>
      <c r="I3446" s="4">
        <v>28769</v>
      </c>
      <c r="J3446" s="4">
        <v>13777</v>
      </c>
      <c r="K3446" s="4">
        <v>1510</v>
      </c>
    </row>
    <row r="3447" spans="1:11" x14ac:dyDescent="0.35">
      <c r="A3447" t="s">
        <v>404</v>
      </c>
      <c r="B3447" t="s">
        <v>2130</v>
      </c>
      <c r="C3447" t="s">
        <v>1853</v>
      </c>
      <c r="D3447" s="4">
        <v>3848</v>
      </c>
      <c r="E3447" s="4">
        <v>9234</v>
      </c>
      <c r="F3447" s="4">
        <v>17152</v>
      </c>
      <c r="I3447" s="4">
        <v>30234</v>
      </c>
      <c r="J3447" s="4">
        <v>13082</v>
      </c>
      <c r="K3447" s="4">
        <v>3848</v>
      </c>
    </row>
    <row r="3448" spans="1:11" x14ac:dyDescent="0.35">
      <c r="A3448" t="s">
        <v>404</v>
      </c>
      <c r="B3448" t="s">
        <v>2172</v>
      </c>
      <c r="C3448" t="s">
        <v>1893</v>
      </c>
      <c r="H3448" s="4">
        <v>13140</v>
      </c>
      <c r="I3448" s="4">
        <v>13140</v>
      </c>
      <c r="J3448">
        <v>0</v>
      </c>
      <c r="K3448" s="4">
        <v>0</v>
      </c>
    </row>
    <row r="3449" spans="1:11" x14ac:dyDescent="0.35">
      <c r="A3449" t="s">
        <v>404</v>
      </c>
      <c r="B3449" t="s">
        <v>2182</v>
      </c>
      <c r="C3449" t="s">
        <v>1903</v>
      </c>
      <c r="D3449" s="4">
        <v>6770</v>
      </c>
      <c r="I3449" s="4">
        <v>6770</v>
      </c>
      <c r="J3449" s="4">
        <v>6770</v>
      </c>
      <c r="K3449" s="4">
        <v>6770</v>
      </c>
    </row>
    <row r="3450" spans="1:11" x14ac:dyDescent="0.35">
      <c r="A3450" t="s">
        <v>404</v>
      </c>
      <c r="B3450" t="s">
        <v>2131</v>
      </c>
      <c r="C3450" t="s">
        <v>1854</v>
      </c>
      <c r="H3450" s="4">
        <v>390044</v>
      </c>
      <c r="I3450" s="4">
        <v>390044</v>
      </c>
      <c r="J3450">
        <v>0</v>
      </c>
      <c r="K3450" s="4">
        <v>0</v>
      </c>
    </row>
    <row r="3451" spans="1:11" x14ac:dyDescent="0.35">
      <c r="A3451" t="s">
        <v>404</v>
      </c>
      <c r="B3451" t="s">
        <v>2197</v>
      </c>
      <c r="C3451" t="s">
        <v>1919</v>
      </c>
      <c r="D3451" s="4">
        <v>9155</v>
      </c>
      <c r="E3451" s="4">
        <v>524482</v>
      </c>
      <c r="I3451" s="4">
        <v>533637</v>
      </c>
      <c r="J3451" s="4">
        <v>533637</v>
      </c>
      <c r="K3451" s="4">
        <v>9155</v>
      </c>
    </row>
    <row r="3452" spans="1:11" x14ac:dyDescent="0.35">
      <c r="A3452" t="s">
        <v>404</v>
      </c>
      <c r="B3452" t="s">
        <v>2132</v>
      </c>
      <c r="C3452" t="s">
        <v>1855</v>
      </c>
      <c r="D3452" s="4">
        <v>308150</v>
      </c>
      <c r="F3452" s="4">
        <v>530312</v>
      </c>
      <c r="G3452" s="4">
        <v>72483</v>
      </c>
      <c r="I3452" s="4">
        <v>910944</v>
      </c>
      <c r="J3452" s="4">
        <v>308150</v>
      </c>
      <c r="K3452" s="4">
        <v>308150</v>
      </c>
    </row>
    <row r="3453" spans="1:11" x14ac:dyDescent="0.35">
      <c r="A3453" t="s">
        <v>404</v>
      </c>
      <c r="B3453" t="s">
        <v>2133</v>
      </c>
      <c r="C3453" t="s">
        <v>1856</v>
      </c>
      <c r="D3453" s="4">
        <v>10227</v>
      </c>
      <c r="F3453" s="4">
        <v>60052</v>
      </c>
      <c r="I3453" s="4">
        <v>70279</v>
      </c>
      <c r="J3453" s="4">
        <v>10227</v>
      </c>
      <c r="K3453" s="4">
        <v>10227</v>
      </c>
    </row>
    <row r="3454" spans="1:11" x14ac:dyDescent="0.35">
      <c r="A3454" t="s">
        <v>404</v>
      </c>
      <c r="B3454" t="s">
        <v>2134</v>
      </c>
      <c r="C3454" t="s">
        <v>1857</v>
      </c>
      <c r="D3454" s="4">
        <v>49564</v>
      </c>
      <c r="I3454" s="4">
        <v>49564</v>
      </c>
      <c r="J3454" s="4">
        <v>49564</v>
      </c>
      <c r="K3454" s="4">
        <v>49564</v>
      </c>
    </row>
    <row r="3455" spans="1:11" x14ac:dyDescent="0.35">
      <c r="A3455" t="s">
        <v>404</v>
      </c>
      <c r="B3455" t="s">
        <v>2193</v>
      </c>
      <c r="C3455" t="s">
        <v>1914</v>
      </c>
      <c r="E3455" s="4">
        <v>90820</v>
      </c>
      <c r="I3455" s="4">
        <v>90820</v>
      </c>
      <c r="J3455">
        <v>90820</v>
      </c>
      <c r="K3455" s="4">
        <v>0</v>
      </c>
    </row>
    <row r="3456" spans="1:11" x14ac:dyDescent="0.35">
      <c r="A3456" t="s">
        <v>404</v>
      </c>
      <c r="B3456" t="s">
        <v>2135</v>
      </c>
      <c r="C3456" t="s">
        <v>1858</v>
      </c>
      <c r="D3456" s="4">
        <v>37372</v>
      </c>
      <c r="H3456" s="4">
        <v>76084</v>
      </c>
      <c r="I3456" s="4">
        <v>113456</v>
      </c>
      <c r="J3456" s="4">
        <v>37372</v>
      </c>
      <c r="K3456" s="4">
        <v>37372</v>
      </c>
    </row>
    <row r="3457" spans="1:11" x14ac:dyDescent="0.35">
      <c r="A3457" t="s">
        <v>404</v>
      </c>
      <c r="B3457" t="s">
        <v>2136</v>
      </c>
      <c r="C3457" t="s">
        <v>1859</v>
      </c>
      <c r="D3457" s="4">
        <v>200000</v>
      </c>
      <c r="E3457" s="4">
        <v>180421</v>
      </c>
      <c r="F3457" s="4">
        <v>175003</v>
      </c>
      <c r="H3457" s="4">
        <v>418380</v>
      </c>
      <c r="I3457" s="4">
        <v>973804</v>
      </c>
      <c r="J3457" s="4">
        <v>380421</v>
      </c>
      <c r="K3457" s="4">
        <v>200000</v>
      </c>
    </row>
    <row r="3458" spans="1:11" x14ac:dyDescent="0.35">
      <c r="A3458" t="s">
        <v>404</v>
      </c>
      <c r="B3458" t="s">
        <v>2137</v>
      </c>
      <c r="C3458" t="s">
        <v>1860</v>
      </c>
      <c r="D3458" s="4">
        <v>543515</v>
      </c>
      <c r="I3458" s="4">
        <v>543515</v>
      </c>
      <c r="J3458" s="4">
        <v>543515</v>
      </c>
      <c r="K3458" s="4">
        <v>543515</v>
      </c>
    </row>
    <row r="3459" spans="1:11" x14ac:dyDescent="0.35">
      <c r="A3459" t="s">
        <v>404</v>
      </c>
      <c r="B3459" t="s">
        <v>2138</v>
      </c>
      <c r="C3459" t="s">
        <v>1861</v>
      </c>
      <c r="D3459" s="4">
        <v>4141</v>
      </c>
      <c r="F3459" s="4">
        <v>173019</v>
      </c>
      <c r="G3459" s="4">
        <v>78348</v>
      </c>
      <c r="I3459" s="4">
        <v>255508</v>
      </c>
      <c r="J3459" s="4">
        <v>4141</v>
      </c>
      <c r="K3459" s="4">
        <v>4141</v>
      </c>
    </row>
    <row r="3460" spans="1:11" x14ac:dyDescent="0.35">
      <c r="A3460" t="s">
        <v>404</v>
      </c>
      <c r="B3460" t="s">
        <v>2139</v>
      </c>
      <c r="C3460" t="s">
        <v>1862</v>
      </c>
      <c r="D3460" s="4">
        <v>427321</v>
      </c>
      <c r="I3460" s="4">
        <v>427321</v>
      </c>
      <c r="J3460" s="4">
        <v>427321</v>
      </c>
      <c r="K3460" s="4">
        <v>427321</v>
      </c>
    </row>
    <row r="3461" spans="1:11" x14ac:dyDescent="0.35">
      <c r="A3461" t="s">
        <v>404</v>
      </c>
      <c r="B3461" t="s">
        <v>2192</v>
      </c>
      <c r="C3461" t="s">
        <v>1913</v>
      </c>
      <c r="E3461" s="4">
        <v>0</v>
      </c>
      <c r="H3461" s="4">
        <v>114341</v>
      </c>
      <c r="I3461" s="4">
        <v>114341</v>
      </c>
      <c r="J3461">
        <v>0</v>
      </c>
      <c r="K3461" s="4">
        <v>0</v>
      </c>
    </row>
    <row r="3462" spans="1:11" x14ac:dyDescent="0.35">
      <c r="A3462" t="s">
        <v>404</v>
      </c>
      <c r="B3462" t="s">
        <v>2141</v>
      </c>
      <c r="D3462" s="4">
        <v>1610701</v>
      </c>
      <c r="E3462" s="4">
        <v>817223</v>
      </c>
      <c r="F3462" s="4">
        <v>1711579</v>
      </c>
      <c r="G3462" s="4">
        <v>549100</v>
      </c>
      <c r="H3462" s="4">
        <v>1011989</v>
      </c>
      <c r="I3462" s="4">
        <v>5700592</v>
      </c>
      <c r="J3462" s="4">
        <v>2427924</v>
      </c>
      <c r="K3462" s="4">
        <v>1610701</v>
      </c>
    </row>
    <row r="3463" spans="1:11" x14ac:dyDescent="0.35">
      <c r="A3463" t="s">
        <v>404</v>
      </c>
      <c r="B3463" t="s">
        <v>2143</v>
      </c>
      <c r="C3463" t="s">
        <v>1865</v>
      </c>
      <c r="D3463" s="4">
        <v>6977</v>
      </c>
      <c r="H3463" s="4">
        <v>107987</v>
      </c>
      <c r="I3463" s="4">
        <v>114963</v>
      </c>
      <c r="J3463" s="4">
        <v>6977</v>
      </c>
      <c r="K3463" s="4">
        <v>6977</v>
      </c>
    </row>
    <row r="3464" spans="1:11" x14ac:dyDescent="0.35">
      <c r="A3464" t="s">
        <v>404</v>
      </c>
      <c r="B3464" t="s">
        <v>2144</v>
      </c>
      <c r="C3464" t="s">
        <v>1866</v>
      </c>
      <c r="I3464" s="4">
        <v>0</v>
      </c>
      <c r="J3464">
        <v>0</v>
      </c>
      <c r="K3464" s="4">
        <v>0</v>
      </c>
    </row>
    <row r="3465" spans="1:11" x14ac:dyDescent="0.35">
      <c r="A3465" t="s">
        <v>404</v>
      </c>
      <c r="B3465" t="s">
        <v>2145</v>
      </c>
      <c r="C3465" t="s">
        <v>1867</v>
      </c>
      <c r="D3465" s="4">
        <v>2700000</v>
      </c>
      <c r="E3465" s="4">
        <v>4500</v>
      </c>
      <c r="G3465" s="4">
        <v>51668</v>
      </c>
      <c r="H3465" s="4">
        <v>3045933</v>
      </c>
      <c r="I3465" s="4">
        <v>5802102</v>
      </c>
      <c r="J3465" s="4">
        <v>2704500</v>
      </c>
      <c r="K3465" s="4">
        <v>2700000</v>
      </c>
    </row>
    <row r="3466" spans="1:11" x14ac:dyDescent="0.35">
      <c r="A3466" t="s">
        <v>404</v>
      </c>
      <c r="B3466" t="s">
        <v>2146</v>
      </c>
      <c r="C3466" t="s">
        <v>1868</v>
      </c>
      <c r="D3466" s="4">
        <v>8089</v>
      </c>
      <c r="E3466" s="4">
        <v>10519</v>
      </c>
      <c r="H3466" s="4">
        <v>2962504</v>
      </c>
      <c r="I3466" s="4">
        <v>2981111</v>
      </c>
      <c r="J3466" s="4">
        <v>18608</v>
      </c>
      <c r="K3466" s="4">
        <v>8089</v>
      </c>
    </row>
    <row r="3467" spans="1:11" x14ac:dyDescent="0.35">
      <c r="A3467" t="s">
        <v>404</v>
      </c>
      <c r="B3467" t="s">
        <v>2173</v>
      </c>
      <c r="C3467" t="s">
        <v>1894</v>
      </c>
      <c r="D3467" s="4">
        <v>4582</v>
      </c>
      <c r="I3467" s="4">
        <v>4582</v>
      </c>
      <c r="J3467" s="4">
        <v>4582</v>
      </c>
      <c r="K3467" s="4">
        <v>4582</v>
      </c>
    </row>
    <row r="3468" spans="1:11" x14ac:dyDescent="0.35">
      <c r="A3468" t="s">
        <v>404</v>
      </c>
      <c r="B3468" t="s">
        <v>2147</v>
      </c>
      <c r="C3468" t="s">
        <v>1869</v>
      </c>
      <c r="H3468" s="4">
        <v>722880</v>
      </c>
      <c r="I3468" s="4">
        <v>722880</v>
      </c>
      <c r="J3468">
        <v>0</v>
      </c>
      <c r="K3468" s="4">
        <v>0</v>
      </c>
    </row>
    <row r="3469" spans="1:11" x14ac:dyDescent="0.35">
      <c r="A3469" t="s">
        <v>404</v>
      </c>
      <c r="B3469" t="s">
        <v>2148</v>
      </c>
      <c r="C3469" t="s">
        <v>1870</v>
      </c>
      <c r="D3469" s="4">
        <v>23828</v>
      </c>
      <c r="E3469" s="4">
        <v>40349</v>
      </c>
      <c r="G3469" s="4">
        <v>6114741</v>
      </c>
      <c r="H3469" s="4">
        <v>128000</v>
      </c>
      <c r="I3469" s="4">
        <v>6306919</v>
      </c>
      <c r="J3469" s="4">
        <v>64177</v>
      </c>
      <c r="K3469" s="4">
        <v>23828</v>
      </c>
    </row>
    <row r="3470" spans="1:11" x14ac:dyDescent="0.35">
      <c r="A3470" t="s">
        <v>404</v>
      </c>
      <c r="B3470" t="s">
        <v>2149</v>
      </c>
      <c r="C3470" t="s">
        <v>1871</v>
      </c>
      <c r="D3470" s="4">
        <v>11949</v>
      </c>
      <c r="G3470" s="4">
        <v>57788</v>
      </c>
      <c r="H3470" s="4">
        <v>115612</v>
      </c>
      <c r="I3470" s="4">
        <v>185350</v>
      </c>
      <c r="J3470" s="4">
        <v>11949</v>
      </c>
      <c r="K3470" s="4">
        <v>11949</v>
      </c>
    </row>
    <row r="3471" spans="1:11" x14ac:dyDescent="0.35">
      <c r="A3471" t="s">
        <v>404</v>
      </c>
      <c r="B3471" t="s">
        <v>2150</v>
      </c>
      <c r="C3471" t="s">
        <v>1872</v>
      </c>
      <c r="D3471" s="4">
        <v>147000</v>
      </c>
      <c r="I3471" s="4">
        <v>147000</v>
      </c>
      <c r="J3471" s="4">
        <v>147000</v>
      </c>
      <c r="K3471" s="4">
        <v>147000</v>
      </c>
    </row>
    <row r="3472" spans="1:11" x14ac:dyDescent="0.35">
      <c r="A3472" t="s">
        <v>404</v>
      </c>
      <c r="B3472" t="s">
        <v>2153</v>
      </c>
      <c r="C3472" t="s">
        <v>1875</v>
      </c>
      <c r="H3472" s="4">
        <v>45334</v>
      </c>
      <c r="I3472" s="4">
        <v>45334</v>
      </c>
      <c r="J3472">
        <v>0</v>
      </c>
      <c r="K3472" s="4">
        <v>0</v>
      </c>
    </row>
    <row r="3473" spans="1:11" x14ac:dyDescent="0.35">
      <c r="A3473" t="s">
        <v>404</v>
      </c>
      <c r="B3473" t="s">
        <v>2154</v>
      </c>
      <c r="C3473" t="s">
        <v>1876</v>
      </c>
      <c r="D3473" s="4">
        <v>23694</v>
      </c>
      <c r="H3473" s="4">
        <v>186480</v>
      </c>
      <c r="I3473" s="4">
        <v>210174</v>
      </c>
      <c r="J3473" s="4">
        <v>23694</v>
      </c>
      <c r="K3473" s="4">
        <v>23694</v>
      </c>
    </row>
    <row r="3474" spans="1:11" x14ac:dyDescent="0.35">
      <c r="A3474" t="s">
        <v>404</v>
      </c>
      <c r="B3474" t="s">
        <v>2155</v>
      </c>
      <c r="C3474" t="s">
        <v>1877</v>
      </c>
      <c r="D3474" s="4">
        <v>866</v>
      </c>
      <c r="I3474" s="4">
        <v>866</v>
      </c>
      <c r="J3474" s="4">
        <v>866</v>
      </c>
      <c r="K3474" s="4">
        <v>866</v>
      </c>
    </row>
    <row r="3475" spans="1:11" x14ac:dyDescent="0.35">
      <c r="A3475" t="s">
        <v>404</v>
      </c>
      <c r="B3475" t="s">
        <v>2156</v>
      </c>
      <c r="D3475" s="4">
        <v>2926985</v>
      </c>
      <c r="E3475" s="4">
        <v>55368</v>
      </c>
      <c r="G3475" s="4">
        <v>6224198</v>
      </c>
      <c r="H3475" s="4">
        <v>7314730</v>
      </c>
      <c r="I3475" s="4">
        <v>16521281</v>
      </c>
      <c r="J3475" s="4">
        <v>2982353</v>
      </c>
      <c r="K3475" s="4">
        <v>2926985</v>
      </c>
    </row>
    <row r="3476" spans="1:11" x14ac:dyDescent="0.35">
      <c r="A3476" t="s">
        <v>404</v>
      </c>
      <c r="B3476" t="s">
        <v>2157</v>
      </c>
      <c r="C3476" t="s">
        <v>1879</v>
      </c>
      <c r="D3476" s="4">
        <v>2192268</v>
      </c>
      <c r="I3476" s="4">
        <v>2192268</v>
      </c>
      <c r="J3476" s="4">
        <v>2192268</v>
      </c>
      <c r="K3476" s="4">
        <v>2192268</v>
      </c>
    </row>
    <row r="3477" spans="1:11" x14ac:dyDescent="0.35">
      <c r="A3477" t="s">
        <v>404</v>
      </c>
      <c r="B3477" t="s">
        <v>2186</v>
      </c>
      <c r="C3477" t="s">
        <v>1907</v>
      </c>
      <c r="D3477" s="4">
        <v>7835</v>
      </c>
      <c r="I3477" s="4">
        <v>7835</v>
      </c>
      <c r="J3477" s="4">
        <v>7835</v>
      </c>
      <c r="K3477" s="4">
        <v>7835</v>
      </c>
    </row>
    <row r="3478" spans="1:11" x14ac:dyDescent="0.35">
      <c r="A3478" t="s">
        <v>404</v>
      </c>
      <c r="B3478" t="s">
        <v>2176</v>
      </c>
      <c r="C3478" t="s">
        <v>1897</v>
      </c>
      <c r="D3478" s="4">
        <v>2840</v>
      </c>
      <c r="I3478" s="4">
        <v>2840</v>
      </c>
      <c r="J3478" s="4">
        <v>2840</v>
      </c>
      <c r="K3478" s="4">
        <v>2840</v>
      </c>
    </row>
    <row r="3479" spans="1:11" x14ac:dyDescent="0.35">
      <c r="A3479" t="s">
        <v>404</v>
      </c>
      <c r="B3479" t="s">
        <v>2158</v>
      </c>
      <c r="C3479" t="s">
        <v>1880</v>
      </c>
      <c r="D3479" s="4">
        <v>1931132</v>
      </c>
      <c r="I3479" s="4">
        <v>1931132</v>
      </c>
      <c r="J3479" s="4">
        <v>1931132</v>
      </c>
      <c r="K3479" s="4">
        <v>1931132</v>
      </c>
    </row>
    <row r="3480" spans="1:11" x14ac:dyDescent="0.35">
      <c r="A3480" t="s">
        <v>404</v>
      </c>
      <c r="B3480" t="s">
        <v>2159</v>
      </c>
      <c r="C3480" t="s">
        <v>1881</v>
      </c>
      <c r="D3480" s="4">
        <v>2232702</v>
      </c>
      <c r="I3480" s="4">
        <v>2232702</v>
      </c>
      <c r="J3480" s="4">
        <v>2232702</v>
      </c>
      <c r="K3480" s="4">
        <v>2232702</v>
      </c>
    </row>
    <row r="3481" spans="1:11" x14ac:dyDescent="0.35">
      <c r="A3481" t="s">
        <v>404</v>
      </c>
      <c r="B3481" t="s">
        <v>2174</v>
      </c>
      <c r="C3481" t="s">
        <v>1895</v>
      </c>
      <c r="D3481" s="4">
        <v>173135</v>
      </c>
      <c r="I3481" s="4">
        <v>173135</v>
      </c>
      <c r="J3481" s="4">
        <v>173135</v>
      </c>
      <c r="K3481" s="4">
        <v>173135</v>
      </c>
    </row>
    <row r="3482" spans="1:11" x14ac:dyDescent="0.35">
      <c r="A3482" t="s">
        <v>404</v>
      </c>
      <c r="B3482" t="s">
        <v>2160</v>
      </c>
      <c r="C3482" t="s">
        <v>1882</v>
      </c>
      <c r="F3482" s="4">
        <v>249788</v>
      </c>
      <c r="I3482" s="4">
        <v>249788</v>
      </c>
      <c r="J3482">
        <v>0</v>
      </c>
      <c r="K3482" s="4">
        <v>0</v>
      </c>
    </row>
    <row r="3483" spans="1:11" x14ac:dyDescent="0.35">
      <c r="A3483" t="s">
        <v>404</v>
      </c>
      <c r="B3483" t="s">
        <v>2161</v>
      </c>
      <c r="C3483" t="s">
        <v>1883</v>
      </c>
      <c r="D3483" s="4">
        <v>59143</v>
      </c>
      <c r="I3483" s="4">
        <v>59143</v>
      </c>
      <c r="J3483" s="4">
        <v>59143</v>
      </c>
      <c r="K3483" s="4">
        <v>59143</v>
      </c>
    </row>
    <row r="3484" spans="1:11" x14ac:dyDescent="0.35">
      <c r="A3484" t="s">
        <v>404</v>
      </c>
      <c r="B3484" t="s">
        <v>2171</v>
      </c>
      <c r="C3484" t="s">
        <v>1892</v>
      </c>
      <c r="D3484" s="4">
        <v>1155</v>
      </c>
      <c r="I3484" s="4">
        <v>1155</v>
      </c>
      <c r="J3484" s="4">
        <v>1155</v>
      </c>
      <c r="K3484" s="4">
        <v>1155</v>
      </c>
    </row>
    <row r="3485" spans="1:11" x14ac:dyDescent="0.35">
      <c r="A3485" t="s">
        <v>404</v>
      </c>
      <c r="B3485" t="s">
        <v>2162</v>
      </c>
      <c r="C3485" t="s">
        <v>1884</v>
      </c>
      <c r="D3485" s="4">
        <v>2333</v>
      </c>
      <c r="I3485" s="4">
        <v>2333</v>
      </c>
      <c r="J3485" s="4">
        <v>2333</v>
      </c>
      <c r="K3485" s="4">
        <v>2333</v>
      </c>
    </row>
    <row r="3486" spans="1:11" x14ac:dyDescent="0.35">
      <c r="A3486" t="s">
        <v>404</v>
      </c>
      <c r="B3486" t="s">
        <v>2163</v>
      </c>
      <c r="D3486" s="4">
        <v>6602543</v>
      </c>
      <c r="F3486" s="4">
        <v>249788</v>
      </c>
      <c r="I3486" s="4">
        <v>6852331</v>
      </c>
      <c r="J3486" s="4">
        <v>6602543</v>
      </c>
      <c r="K3486" s="4">
        <v>6602543</v>
      </c>
    </row>
    <row r="3487" spans="1:11" x14ac:dyDescent="0.35">
      <c r="A3487" t="s">
        <v>404</v>
      </c>
      <c r="B3487" t="s">
        <v>2164</v>
      </c>
      <c r="C3487" t="s">
        <v>1886</v>
      </c>
      <c r="H3487" s="4">
        <v>353490</v>
      </c>
      <c r="I3487" s="4">
        <v>353490</v>
      </c>
      <c r="J3487">
        <v>0</v>
      </c>
      <c r="K3487" s="4">
        <v>0</v>
      </c>
    </row>
    <row r="3488" spans="1:11" x14ac:dyDescent="0.35">
      <c r="A3488" t="s">
        <v>404</v>
      </c>
      <c r="B3488" t="s">
        <v>2165</v>
      </c>
      <c r="H3488" s="4">
        <v>353490</v>
      </c>
      <c r="I3488" s="4">
        <v>353490</v>
      </c>
      <c r="J3488">
        <v>0</v>
      </c>
      <c r="K3488" s="4">
        <v>0</v>
      </c>
    </row>
    <row r="3489" spans="1:11" x14ac:dyDescent="0.35">
      <c r="A3489" t="s">
        <v>404</v>
      </c>
      <c r="B3489" t="s">
        <v>2183</v>
      </c>
      <c r="C3489" t="s">
        <v>1904</v>
      </c>
      <c r="F3489" s="4">
        <v>250000</v>
      </c>
      <c r="I3489" s="4">
        <v>250000</v>
      </c>
      <c r="J3489">
        <v>0</v>
      </c>
      <c r="K3489" s="4">
        <v>0</v>
      </c>
    </row>
    <row r="3490" spans="1:11" x14ac:dyDescent="0.35">
      <c r="A3490" t="s">
        <v>404</v>
      </c>
      <c r="B3490" t="s">
        <v>2166</v>
      </c>
      <c r="C3490" t="s">
        <v>1888</v>
      </c>
      <c r="H3490" s="4">
        <v>211200</v>
      </c>
      <c r="I3490" s="4">
        <v>211200</v>
      </c>
      <c r="J3490">
        <v>0</v>
      </c>
      <c r="K3490" s="4">
        <v>0</v>
      </c>
    </row>
    <row r="3491" spans="1:11" x14ac:dyDescent="0.35">
      <c r="A3491" t="s">
        <v>404</v>
      </c>
      <c r="B3491" t="s">
        <v>2180</v>
      </c>
      <c r="C3491" t="s">
        <v>1901</v>
      </c>
      <c r="G3491" s="4">
        <v>135000</v>
      </c>
      <c r="I3491" s="4">
        <v>135000</v>
      </c>
      <c r="J3491">
        <v>0</v>
      </c>
      <c r="K3491" s="4">
        <v>0</v>
      </c>
    </row>
    <row r="3492" spans="1:11" x14ac:dyDescent="0.35">
      <c r="A3492" t="s">
        <v>404</v>
      </c>
      <c r="B3492" t="s">
        <v>2167</v>
      </c>
      <c r="C3492" t="s">
        <v>1889</v>
      </c>
      <c r="G3492" s="4">
        <v>199500</v>
      </c>
      <c r="I3492" s="4">
        <v>199500</v>
      </c>
      <c r="J3492">
        <v>0</v>
      </c>
      <c r="K3492" s="4">
        <v>0</v>
      </c>
    </row>
    <row r="3493" spans="1:11" x14ac:dyDescent="0.35">
      <c r="A3493" t="s">
        <v>404</v>
      </c>
      <c r="B3493" t="s">
        <v>2168</v>
      </c>
      <c r="C3493" t="s">
        <v>1890</v>
      </c>
      <c r="G3493" s="4">
        <v>135000</v>
      </c>
      <c r="I3493" s="4">
        <v>135000</v>
      </c>
      <c r="J3493">
        <v>0</v>
      </c>
      <c r="K3493" s="4">
        <v>0</v>
      </c>
    </row>
    <row r="3494" spans="1:11" x14ac:dyDescent="0.35">
      <c r="A3494" t="s">
        <v>404</v>
      </c>
      <c r="B3494" t="s">
        <v>2181</v>
      </c>
      <c r="C3494" t="s">
        <v>1902</v>
      </c>
      <c r="G3494" s="4">
        <v>270000</v>
      </c>
      <c r="I3494" s="4">
        <v>270000</v>
      </c>
      <c r="J3494">
        <v>0</v>
      </c>
      <c r="K3494" s="4">
        <v>0</v>
      </c>
    </row>
    <row r="3495" spans="1:11" x14ac:dyDescent="0.35">
      <c r="A3495" t="s">
        <v>404</v>
      </c>
      <c r="B3495" t="s">
        <v>2169</v>
      </c>
      <c r="F3495" s="4">
        <v>250000</v>
      </c>
      <c r="G3495" s="4">
        <v>739500</v>
      </c>
      <c r="H3495" s="4">
        <v>211200</v>
      </c>
      <c r="I3495" s="4">
        <v>1200700</v>
      </c>
      <c r="J3495">
        <v>0</v>
      </c>
      <c r="K3495" s="4">
        <v>0</v>
      </c>
    </row>
    <row r="3496" spans="1:11" x14ac:dyDescent="0.35">
      <c r="A3496" t="s">
        <v>404</v>
      </c>
      <c r="B3496" t="s">
        <v>2170</v>
      </c>
      <c r="D3496" s="4">
        <v>93028430</v>
      </c>
      <c r="E3496" s="4">
        <v>10499180</v>
      </c>
      <c r="F3496" s="4">
        <v>27188575</v>
      </c>
      <c r="G3496" s="4">
        <v>9491723</v>
      </c>
      <c r="H3496" s="4">
        <v>10100798</v>
      </c>
      <c r="I3496" s="4">
        <v>150308706</v>
      </c>
      <c r="J3496" s="4">
        <f>SUM(D3496,E3496)</f>
        <v>103527610</v>
      </c>
      <c r="K3496" s="4">
        <v>93028430</v>
      </c>
    </row>
    <row r="3497" spans="1:11" x14ac:dyDescent="0.35">
      <c r="A3497" t="s">
        <v>412</v>
      </c>
      <c r="B3497" t="s">
        <v>2118</v>
      </c>
      <c r="C3497" t="s">
        <v>1843</v>
      </c>
      <c r="D3497" s="4">
        <v>5011678</v>
      </c>
      <c r="E3497" s="4">
        <v>3683756</v>
      </c>
      <c r="F3497" s="4">
        <v>4974200</v>
      </c>
      <c r="I3497" s="4">
        <v>13669635</v>
      </c>
      <c r="J3497" s="4">
        <v>8695434</v>
      </c>
      <c r="K3497" s="4">
        <v>5011678</v>
      </c>
    </row>
    <row r="3498" spans="1:11" x14ac:dyDescent="0.35">
      <c r="A3498" t="s">
        <v>412</v>
      </c>
      <c r="B3498" t="s">
        <v>2119</v>
      </c>
      <c r="C3498" t="s">
        <v>1844</v>
      </c>
      <c r="D3498" s="4">
        <v>299868</v>
      </c>
      <c r="E3498" s="4">
        <v>372402</v>
      </c>
      <c r="H3498" s="4">
        <v>827339</v>
      </c>
      <c r="I3498" s="4">
        <v>1499609</v>
      </c>
      <c r="J3498" s="4">
        <v>672270</v>
      </c>
      <c r="K3498" s="4">
        <v>299868</v>
      </c>
    </row>
    <row r="3499" spans="1:11" x14ac:dyDescent="0.35">
      <c r="A3499" t="s">
        <v>412</v>
      </c>
      <c r="B3499" t="s">
        <v>2120</v>
      </c>
      <c r="C3499" t="s">
        <v>1845</v>
      </c>
      <c r="D3499" s="4">
        <v>1031864</v>
      </c>
      <c r="I3499" s="4">
        <v>1031864</v>
      </c>
      <c r="J3499" s="4">
        <v>1031864</v>
      </c>
      <c r="K3499" s="4">
        <v>1031864</v>
      </c>
    </row>
    <row r="3500" spans="1:11" x14ac:dyDescent="0.35">
      <c r="A3500" t="s">
        <v>412</v>
      </c>
      <c r="B3500" t="s">
        <v>2121</v>
      </c>
      <c r="D3500" s="4">
        <v>6343411</v>
      </c>
      <c r="E3500" s="4">
        <v>4056158</v>
      </c>
      <c r="F3500" s="4">
        <v>4974200</v>
      </c>
      <c r="H3500" s="4">
        <v>827339</v>
      </c>
      <c r="I3500" s="4">
        <v>16201108</v>
      </c>
      <c r="J3500" s="4">
        <v>10399569</v>
      </c>
      <c r="K3500" s="4">
        <v>6343411</v>
      </c>
    </row>
    <row r="3501" spans="1:11" x14ac:dyDescent="0.35">
      <c r="A3501" t="s">
        <v>412</v>
      </c>
      <c r="B3501" t="s">
        <v>2122</v>
      </c>
      <c r="C3501" t="s">
        <v>1846</v>
      </c>
      <c r="D3501" s="4">
        <v>5459378</v>
      </c>
      <c r="I3501" s="4">
        <v>5459378</v>
      </c>
      <c r="J3501" s="4">
        <v>5459378</v>
      </c>
      <c r="K3501" s="4">
        <v>5459378</v>
      </c>
    </row>
    <row r="3502" spans="1:11" x14ac:dyDescent="0.35">
      <c r="A3502" t="s">
        <v>412</v>
      </c>
      <c r="B3502" t="s">
        <v>2123</v>
      </c>
      <c r="C3502" t="s">
        <v>1847</v>
      </c>
      <c r="D3502" s="4">
        <v>4898917</v>
      </c>
      <c r="F3502" s="4">
        <v>270270</v>
      </c>
      <c r="I3502" s="4">
        <v>5169187</v>
      </c>
      <c r="J3502" s="4">
        <v>4898917</v>
      </c>
      <c r="K3502" s="4">
        <v>4898917</v>
      </c>
    </row>
    <row r="3503" spans="1:11" x14ac:dyDescent="0.35">
      <c r="A3503" t="s">
        <v>412</v>
      </c>
      <c r="B3503" t="s">
        <v>2124</v>
      </c>
      <c r="C3503" t="s">
        <v>1848</v>
      </c>
      <c r="D3503" s="4">
        <v>25647</v>
      </c>
      <c r="I3503" s="4">
        <v>25647</v>
      </c>
      <c r="J3503" s="4">
        <v>25647</v>
      </c>
      <c r="K3503" s="4">
        <v>25647</v>
      </c>
    </row>
    <row r="3504" spans="1:11" x14ac:dyDescent="0.35">
      <c r="A3504" t="s">
        <v>412</v>
      </c>
      <c r="B3504" t="s">
        <v>2125</v>
      </c>
      <c r="D3504" s="4">
        <v>10383942</v>
      </c>
      <c r="F3504" s="4">
        <v>270270</v>
      </c>
      <c r="I3504" s="4">
        <v>10654213</v>
      </c>
      <c r="J3504" s="4">
        <v>10383942</v>
      </c>
      <c r="K3504" s="4">
        <v>10383942</v>
      </c>
    </row>
    <row r="3505" spans="1:11" x14ac:dyDescent="0.35">
      <c r="A3505" t="s">
        <v>412</v>
      </c>
      <c r="B3505" t="s">
        <v>2126</v>
      </c>
      <c r="C3505" t="s">
        <v>1850</v>
      </c>
      <c r="G3505" s="4">
        <v>1600000</v>
      </c>
      <c r="I3505" s="4">
        <v>1600000</v>
      </c>
      <c r="J3505">
        <v>0</v>
      </c>
      <c r="K3505" s="4">
        <v>0</v>
      </c>
    </row>
    <row r="3506" spans="1:11" x14ac:dyDescent="0.35">
      <c r="A3506" t="s">
        <v>412</v>
      </c>
      <c r="B3506" t="s">
        <v>2127</v>
      </c>
      <c r="G3506" s="4">
        <v>1600000</v>
      </c>
      <c r="I3506" s="4">
        <v>1600000</v>
      </c>
      <c r="J3506">
        <v>0</v>
      </c>
      <c r="K3506" s="4">
        <v>0</v>
      </c>
    </row>
    <row r="3507" spans="1:11" x14ac:dyDescent="0.35">
      <c r="A3507" t="s">
        <v>412</v>
      </c>
      <c r="B3507" t="s">
        <v>2128</v>
      </c>
      <c r="C3507" t="s">
        <v>1851</v>
      </c>
      <c r="D3507" s="4">
        <v>2334</v>
      </c>
      <c r="F3507" s="4">
        <v>244838</v>
      </c>
      <c r="I3507" s="4">
        <v>247171</v>
      </c>
      <c r="J3507" s="4">
        <v>2334</v>
      </c>
      <c r="K3507" s="4">
        <v>2334</v>
      </c>
    </row>
    <row r="3508" spans="1:11" x14ac:dyDescent="0.35">
      <c r="A3508" t="s">
        <v>412</v>
      </c>
      <c r="B3508" t="s">
        <v>2129</v>
      </c>
      <c r="C3508" t="s">
        <v>1852</v>
      </c>
      <c r="D3508" s="4">
        <v>9541</v>
      </c>
      <c r="I3508" s="4">
        <v>9541</v>
      </c>
      <c r="J3508" s="4">
        <v>9541</v>
      </c>
      <c r="K3508" s="4">
        <v>9541</v>
      </c>
    </row>
    <row r="3509" spans="1:11" x14ac:dyDescent="0.35">
      <c r="A3509" t="s">
        <v>412</v>
      </c>
      <c r="B3509" t="s">
        <v>2130</v>
      </c>
      <c r="C3509" t="s">
        <v>1853</v>
      </c>
      <c r="D3509" s="4">
        <v>4617</v>
      </c>
      <c r="F3509" s="4">
        <v>8191</v>
      </c>
      <c r="I3509" s="4">
        <v>12809</v>
      </c>
      <c r="J3509" s="4">
        <v>4617</v>
      </c>
      <c r="K3509" s="4">
        <v>4617</v>
      </c>
    </row>
    <row r="3510" spans="1:11" x14ac:dyDescent="0.35">
      <c r="A3510" t="s">
        <v>412</v>
      </c>
      <c r="B3510" t="s">
        <v>2131</v>
      </c>
      <c r="C3510" t="s">
        <v>1854</v>
      </c>
      <c r="D3510" s="4">
        <v>154673</v>
      </c>
      <c r="I3510" s="4">
        <v>154673</v>
      </c>
      <c r="J3510" s="4">
        <v>154673</v>
      </c>
      <c r="K3510" s="4">
        <v>154673</v>
      </c>
    </row>
    <row r="3511" spans="1:11" x14ac:dyDescent="0.35">
      <c r="A3511" t="s">
        <v>412</v>
      </c>
      <c r="B3511" t="s">
        <v>2132</v>
      </c>
      <c r="C3511" t="s">
        <v>1855</v>
      </c>
      <c r="D3511" s="4">
        <v>172180</v>
      </c>
      <c r="I3511" s="4">
        <v>172180</v>
      </c>
      <c r="J3511" s="4">
        <v>172180</v>
      </c>
      <c r="K3511" s="4">
        <v>172180</v>
      </c>
    </row>
    <row r="3512" spans="1:11" x14ac:dyDescent="0.35">
      <c r="A3512" t="s">
        <v>412</v>
      </c>
      <c r="B3512" t="s">
        <v>2133</v>
      </c>
      <c r="C3512" t="s">
        <v>1856</v>
      </c>
      <c r="I3512" s="4">
        <v>0</v>
      </c>
      <c r="J3512">
        <v>0</v>
      </c>
      <c r="K3512" s="4">
        <v>0</v>
      </c>
    </row>
    <row r="3513" spans="1:11" x14ac:dyDescent="0.35">
      <c r="A3513" t="s">
        <v>412</v>
      </c>
      <c r="B3513" t="s">
        <v>2134</v>
      </c>
      <c r="C3513" t="s">
        <v>1857</v>
      </c>
      <c r="D3513" s="4">
        <v>11542</v>
      </c>
      <c r="I3513" s="4">
        <v>11542</v>
      </c>
      <c r="J3513" s="4">
        <v>11542</v>
      </c>
      <c r="K3513" s="4">
        <v>11542</v>
      </c>
    </row>
    <row r="3514" spans="1:11" x14ac:dyDescent="0.35">
      <c r="A3514" t="s">
        <v>412</v>
      </c>
      <c r="B3514" t="s">
        <v>2135</v>
      </c>
      <c r="C3514" t="s">
        <v>1858</v>
      </c>
      <c r="D3514" s="4">
        <v>12066</v>
      </c>
      <c r="I3514" s="4">
        <v>12066</v>
      </c>
      <c r="J3514" s="4">
        <v>12066</v>
      </c>
      <c r="K3514" s="4">
        <v>12066</v>
      </c>
    </row>
    <row r="3515" spans="1:11" x14ac:dyDescent="0.35">
      <c r="A3515" t="s">
        <v>412</v>
      </c>
      <c r="B3515" t="s">
        <v>2136</v>
      </c>
      <c r="C3515" t="s">
        <v>1859</v>
      </c>
      <c r="D3515" s="4">
        <v>135413</v>
      </c>
      <c r="E3515" s="4">
        <v>25293</v>
      </c>
      <c r="H3515" s="4">
        <v>75000</v>
      </c>
      <c r="I3515" s="4">
        <v>235706</v>
      </c>
      <c r="J3515" s="4">
        <v>160706</v>
      </c>
      <c r="K3515" s="4">
        <v>135413</v>
      </c>
    </row>
    <row r="3516" spans="1:11" x14ac:dyDescent="0.35">
      <c r="A3516" t="s">
        <v>412</v>
      </c>
      <c r="B3516" t="s">
        <v>2137</v>
      </c>
      <c r="C3516" t="s">
        <v>1860</v>
      </c>
      <c r="D3516" s="4">
        <v>108703</v>
      </c>
      <c r="I3516" s="4">
        <v>108703</v>
      </c>
      <c r="J3516" s="4">
        <v>108703</v>
      </c>
      <c r="K3516" s="4">
        <v>108703</v>
      </c>
    </row>
    <row r="3517" spans="1:11" x14ac:dyDescent="0.35">
      <c r="A3517" t="s">
        <v>412</v>
      </c>
      <c r="B3517" t="s">
        <v>2138</v>
      </c>
      <c r="C3517" t="s">
        <v>1861</v>
      </c>
      <c r="D3517" s="4">
        <v>4667</v>
      </c>
      <c r="F3517" s="4">
        <v>79980</v>
      </c>
      <c r="I3517" s="4">
        <v>84648</v>
      </c>
      <c r="J3517" s="4">
        <v>4667</v>
      </c>
      <c r="K3517" s="4">
        <v>4667</v>
      </c>
    </row>
    <row r="3518" spans="1:11" x14ac:dyDescent="0.35">
      <c r="A3518" t="s">
        <v>412</v>
      </c>
      <c r="B3518" t="s">
        <v>2139</v>
      </c>
      <c r="C3518" t="s">
        <v>1862</v>
      </c>
      <c r="D3518" s="4">
        <v>256393</v>
      </c>
      <c r="I3518" s="4">
        <v>256393</v>
      </c>
      <c r="J3518" s="4">
        <v>256393</v>
      </c>
      <c r="K3518" s="4">
        <v>256393</v>
      </c>
    </row>
    <row r="3519" spans="1:11" x14ac:dyDescent="0.35">
      <c r="A3519" t="s">
        <v>412</v>
      </c>
      <c r="B3519" t="s">
        <v>2141</v>
      </c>
      <c r="D3519" s="4">
        <v>872128</v>
      </c>
      <c r="E3519" s="4">
        <v>25293</v>
      </c>
      <c r="F3519" s="4">
        <v>333009</v>
      </c>
      <c r="H3519" s="4">
        <v>75000</v>
      </c>
      <c r="I3519" s="4">
        <v>1305431</v>
      </c>
      <c r="J3519" s="4">
        <v>897421</v>
      </c>
      <c r="K3519" s="4">
        <v>872128</v>
      </c>
    </row>
    <row r="3520" spans="1:11" x14ac:dyDescent="0.35">
      <c r="A3520" t="s">
        <v>412</v>
      </c>
      <c r="B3520" t="s">
        <v>2144</v>
      </c>
      <c r="C3520" t="s">
        <v>1866</v>
      </c>
      <c r="I3520" s="4">
        <v>0</v>
      </c>
      <c r="J3520">
        <v>0</v>
      </c>
      <c r="K3520" s="4">
        <v>0</v>
      </c>
    </row>
    <row r="3521" spans="1:11" x14ac:dyDescent="0.35">
      <c r="A3521" t="s">
        <v>412</v>
      </c>
      <c r="B3521" t="s">
        <v>2145</v>
      </c>
      <c r="C3521" t="s">
        <v>1867</v>
      </c>
      <c r="E3521" s="4">
        <v>100000</v>
      </c>
      <c r="F3521" s="4">
        <v>9000</v>
      </c>
      <c r="G3521" s="4">
        <v>800000</v>
      </c>
      <c r="H3521" s="4">
        <v>807516</v>
      </c>
      <c r="I3521" s="4">
        <v>1716516</v>
      </c>
      <c r="J3521">
        <v>100000</v>
      </c>
      <c r="K3521" s="4">
        <v>0</v>
      </c>
    </row>
    <row r="3522" spans="1:11" x14ac:dyDescent="0.35">
      <c r="A3522" t="s">
        <v>412</v>
      </c>
      <c r="B3522" t="s">
        <v>2146</v>
      </c>
      <c r="C3522" t="s">
        <v>1868</v>
      </c>
      <c r="D3522" s="4">
        <v>21252</v>
      </c>
      <c r="H3522" s="4">
        <v>724448</v>
      </c>
      <c r="I3522" s="4">
        <v>745700</v>
      </c>
      <c r="J3522" s="4">
        <v>21252</v>
      </c>
      <c r="K3522" s="4">
        <v>21252</v>
      </c>
    </row>
    <row r="3523" spans="1:11" x14ac:dyDescent="0.35">
      <c r="A3523" t="s">
        <v>412</v>
      </c>
      <c r="B3523" t="s">
        <v>2173</v>
      </c>
      <c r="C3523" t="s">
        <v>1894</v>
      </c>
      <c r="D3523" s="4">
        <v>2872</v>
      </c>
      <c r="I3523" s="4">
        <v>2872</v>
      </c>
      <c r="J3523" s="4">
        <v>2872</v>
      </c>
      <c r="K3523" s="4">
        <v>2872</v>
      </c>
    </row>
    <row r="3524" spans="1:11" x14ac:dyDescent="0.35">
      <c r="A3524" t="s">
        <v>412</v>
      </c>
      <c r="B3524" t="s">
        <v>2147</v>
      </c>
      <c r="C3524" t="s">
        <v>1869</v>
      </c>
      <c r="H3524" s="4">
        <v>337440</v>
      </c>
      <c r="I3524" s="4">
        <v>337440</v>
      </c>
      <c r="J3524">
        <v>0</v>
      </c>
      <c r="K3524" s="4">
        <v>0</v>
      </c>
    </row>
    <row r="3525" spans="1:11" x14ac:dyDescent="0.35">
      <c r="A3525" t="s">
        <v>412</v>
      </c>
      <c r="B3525" t="s">
        <v>2148</v>
      </c>
      <c r="C3525" t="s">
        <v>1870</v>
      </c>
      <c r="E3525" s="4">
        <v>11085</v>
      </c>
      <c r="F3525" s="4">
        <v>1390966</v>
      </c>
      <c r="G3525" s="4">
        <v>0</v>
      </c>
      <c r="I3525" s="4">
        <v>1402051</v>
      </c>
      <c r="J3525">
        <v>11085</v>
      </c>
      <c r="K3525" s="4">
        <v>0</v>
      </c>
    </row>
    <row r="3526" spans="1:11" x14ac:dyDescent="0.35">
      <c r="A3526" t="s">
        <v>412</v>
      </c>
      <c r="B3526" t="s">
        <v>2150</v>
      </c>
      <c r="C3526" t="s">
        <v>1872</v>
      </c>
      <c r="D3526" s="4">
        <v>51924</v>
      </c>
      <c r="I3526" s="4">
        <v>51924</v>
      </c>
      <c r="J3526" s="4">
        <v>51924</v>
      </c>
      <c r="K3526" s="4">
        <v>51924</v>
      </c>
    </row>
    <row r="3527" spans="1:11" x14ac:dyDescent="0.35">
      <c r="A3527" t="s">
        <v>412</v>
      </c>
      <c r="B3527" t="s">
        <v>2153</v>
      </c>
      <c r="C3527" t="s">
        <v>1875</v>
      </c>
      <c r="H3527" s="4">
        <v>4650</v>
      </c>
      <c r="I3527" s="4">
        <v>4650</v>
      </c>
      <c r="J3527">
        <v>0</v>
      </c>
      <c r="K3527" s="4">
        <v>0</v>
      </c>
    </row>
    <row r="3528" spans="1:11" x14ac:dyDescent="0.35">
      <c r="A3528" t="s">
        <v>412</v>
      </c>
      <c r="B3528" t="s">
        <v>2154</v>
      </c>
      <c r="C3528" t="s">
        <v>1876</v>
      </c>
      <c r="D3528" s="4">
        <v>31591</v>
      </c>
      <c r="H3528" s="4">
        <v>33600</v>
      </c>
      <c r="I3528" s="4">
        <v>65191</v>
      </c>
      <c r="J3528" s="4">
        <v>31591</v>
      </c>
      <c r="K3528" s="4">
        <v>31591</v>
      </c>
    </row>
    <row r="3529" spans="1:11" x14ac:dyDescent="0.35">
      <c r="A3529" t="s">
        <v>412</v>
      </c>
      <c r="B3529" t="s">
        <v>2155</v>
      </c>
      <c r="C3529" t="s">
        <v>1877</v>
      </c>
      <c r="D3529" s="4">
        <v>9249</v>
      </c>
      <c r="I3529" s="4">
        <v>9249</v>
      </c>
      <c r="J3529" s="4">
        <v>9249</v>
      </c>
      <c r="K3529" s="4">
        <v>9249</v>
      </c>
    </row>
    <row r="3530" spans="1:11" x14ac:dyDescent="0.35">
      <c r="A3530" t="s">
        <v>412</v>
      </c>
      <c r="B3530" t="s">
        <v>2156</v>
      </c>
      <c r="D3530" s="4">
        <v>116889</v>
      </c>
      <c r="E3530" s="4">
        <v>111085</v>
      </c>
      <c r="F3530" s="4">
        <v>1399966</v>
      </c>
      <c r="G3530" s="4">
        <v>800000</v>
      </c>
      <c r="H3530" s="4">
        <v>1907654</v>
      </c>
      <c r="I3530" s="4">
        <v>4335593</v>
      </c>
      <c r="J3530" s="4">
        <v>227974</v>
      </c>
      <c r="K3530" s="4">
        <v>116889</v>
      </c>
    </row>
    <row r="3531" spans="1:11" x14ac:dyDescent="0.35">
      <c r="A3531" t="s">
        <v>412</v>
      </c>
      <c r="B3531" t="s">
        <v>2191</v>
      </c>
      <c r="C3531" t="s">
        <v>1912</v>
      </c>
      <c r="D3531" s="4">
        <v>589</v>
      </c>
      <c r="I3531" s="4">
        <v>589</v>
      </c>
      <c r="J3531" s="4">
        <v>589</v>
      </c>
      <c r="K3531" s="4">
        <v>589</v>
      </c>
    </row>
    <row r="3532" spans="1:11" x14ac:dyDescent="0.35">
      <c r="A3532" t="s">
        <v>412</v>
      </c>
      <c r="B3532" t="s">
        <v>2157</v>
      </c>
      <c r="C3532" t="s">
        <v>1879</v>
      </c>
      <c r="D3532" s="4">
        <v>2962241</v>
      </c>
      <c r="I3532" s="4">
        <v>2962241</v>
      </c>
      <c r="J3532" s="4">
        <v>2962241</v>
      </c>
      <c r="K3532" s="4">
        <v>2962241</v>
      </c>
    </row>
    <row r="3533" spans="1:11" x14ac:dyDescent="0.35">
      <c r="A3533" t="s">
        <v>412</v>
      </c>
      <c r="B3533" t="s">
        <v>2158</v>
      </c>
      <c r="C3533" t="s">
        <v>1880</v>
      </c>
      <c r="D3533" s="4">
        <v>843611</v>
      </c>
      <c r="I3533" s="4">
        <v>843611</v>
      </c>
      <c r="J3533" s="4">
        <v>843611</v>
      </c>
      <c r="K3533" s="4">
        <v>843611</v>
      </c>
    </row>
    <row r="3534" spans="1:11" x14ac:dyDescent="0.35">
      <c r="A3534" t="s">
        <v>412</v>
      </c>
      <c r="B3534" t="s">
        <v>2159</v>
      </c>
      <c r="C3534" t="s">
        <v>1881</v>
      </c>
      <c r="D3534" s="4">
        <v>309850</v>
      </c>
      <c r="I3534" s="4">
        <v>309850</v>
      </c>
      <c r="J3534" s="4">
        <v>309850</v>
      </c>
      <c r="K3534" s="4">
        <v>309850</v>
      </c>
    </row>
    <row r="3535" spans="1:11" x14ac:dyDescent="0.35">
      <c r="A3535" t="s">
        <v>412</v>
      </c>
      <c r="B3535" t="s">
        <v>2160</v>
      </c>
      <c r="C3535" t="s">
        <v>1882</v>
      </c>
      <c r="D3535" s="4">
        <v>286</v>
      </c>
      <c r="F3535" s="4">
        <v>228330</v>
      </c>
      <c r="I3535" s="4">
        <v>228616</v>
      </c>
      <c r="J3535" s="4">
        <v>286</v>
      </c>
      <c r="K3535" s="4">
        <v>286</v>
      </c>
    </row>
    <row r="3536" spans="1:11" x14ac:dyDescent="0.35">
      <c r="A3536" t="s">
        <v>412</v>
      </c>
      <c r="B3536" t="s">
        <v>2161</v>
      </c>
      <c r="C3536" t="s">
        <v>1883</v>
      </c>
      <c r="D3536" s="4">
        <v>42057</v>
      </c>
      <c r="I3536" s="4">
        <v>42057</v>
      </c>
      <c r="J3536" s="4">
        <v>42057</v>
      </c>
      <c r="K3536" s="4">
        <v>42057</v>
      </c>
    </row>
    <row r="3537" spans="1:11" x14ac:dyDescent="0.35">
      <c r="A3537" t="s">
        <v>412</v>
      </c>
      <c r="B3537" t="s">
        <v>2163</v>
      </c>
      <c r="D3537" s="4">
        <v>4158634</v>
      </c>
      <c r="F3537" s="4">
        <v>228330</v>
      </c>
      <c r="I3537" s="4">
        <v>4386964</v>
      </c>
      <c r="J3537" s="4">
        <v>4158634</v>
      </c>
      <c r="K3537" s="4">
        <v>4158634</v>
      </c>
    </row>
    <row r="3538" spans="1:11" x14ac:dyDescent="0.35">
      <c r="A3538" t="s">
        <v>412</v>
      </c>
      <c r="B3538" t="s">
        <v>2164</v>
      </c>
      <c r="C3538" t="s">
        <v>1886</v>
      </c>
      <c r="D3538" s="4">
        <v>51845</v>
      </c>
      <c r="I3538" s="4">
        <v>51845</v>
      </c>
      <c r="J3538" s="4">
        <v>51845</v>
      </c>
      <c r="K3538" s="4">
        <v>51845</v>
      </c>
    </row>
    <row r="3539" spans="1:11" x14ac:dyDescent="0.35">
      <c r="A3539" t="s">
        <v>412</v>
      </c>
      <c r="B3539" t="s">
        <v>2165</v>
      </c>
      <c r="D3539" s="4">
        <v>51845</v>
      </c>
      <c r="I3539" s="4">
        <v>51845</v>
      </c>
      <c r="J3539" s="4">
        <v>51845</v>
      </c>
      <c r="K3539" s="4">
        <v>51845</v>
      </c>
    </row>
    <row r="3540" spans="1:11" x14ac:dyDescent="0.35">
      <c r="A3540" t="s">
        <v>412</v>
      </c>
      <c r="B3540" t="s">
        <v>2166</v>
      </c>
      <c r="C3540" t="s">
        <v>1888</v>
      </c>
      <c r="H3540" s="4">
        <v>288000</v>
      </c>
      <c r="I3540" s="4">
        <v>288000</v>
      </c>
      <c r="J3540">
        <v>0</v>
      </c>
      <c r="K3540" s="4">
        <v>0</v>
      </c>
    </row>
    <row r="3541" spans="1:11" x14ac:dyDescent="0.35">
      <c r="A3541" t="s">
        <v>412</v>
      </c>
      <c r="B3541" t="s">
        <v>2167</v>
      </c>
      <c r="C3541" t="s">
        <v>1889</v>
      </c>
      <c r="F3541" s="4">
        <v>315000</v>
      </c>
      <c r="I3541" s="4">
        <v>315000</v>
      </c>
      <c r="J3541">
        <v>0</v>
      </c>
      <c r="K3541" s="4">
        <v>0</v>
      </c>
    </row>
    <row r="3542" spans="1:11" x14ac:dyDescent="0.35">
      <c r="A3542" t="s">
        <v>412</v>
      </c>
      <c r="B3542" t="s">
        <v>2168</v>
      </c>
      <c r="C3542" t="s">
        <v>1890</v>
      </c>
      <c r="F3542" s="4">
        <v>150000</v>
      </c>
      <c r="I3542" s="4">
        <v>150000</v>
      </c>
      <c r="J3542">
        <v>0</v>
      </c>
      <c r="K3542" s="4">
        <v>0</v>
      </c>
    </row>
    <row r="3543" spans="1:11" x14ac:dyDescent="0.35">
      <c r="A3543" t="s">
        <v>412</v>
      </c>
      <c r="B3543" t="s">
        <v>2169</v>
      </c>
      <c r="F3543" s="4">
        <v>465000</v>
      </c>
      <c r="H3543" s="4">
        <v>288000</v>
      </c>
      <c r="I3543" s="4">
        <v>753000</v>
      </c>
      <c r="J3543">
        <v>0</v>
      </c>
      <c r="K3543" s="4">
        <v>0</v>
      </c>
    </row>
    <row r="3544" spans="1:11" x14ac:dyDescent="0.35">
      <c r="A3544" t="s">
        <v>412</v>
      </c>
      <c r="B3544" t="s">
        <v>2170</v>
      </c>
      <c r="D3544" s="4">
        <v>21926849</v>
      </c>
      <c r="E3544" s="4">
        <v>4192536</v>
      </c>
      <c r="F3544" s="4">
        <v>7670776</v>
      </c>
      <c r="G3544" s="4">
        <v>2400000</v>
      </c>
      <c r="H3544" s="4">
        <v>3097992</v>
      </c>
      <c r="I3544" s="4">
        <v>39288154</v>
      </c>
      <c r="J3544" s="4">
        <f>SUM(D3544,E3544)</f>
        <v>26119385</v>
      </c>
      <c r="K3544" s="4">
        <v>21926849</v>
      </c>
    </row>
    <row r="3545" spans="1:11" x14ac:dyDescent="0.35">
      <c r="A3545" t="s">
        <v>417</v>
      </c>
      <c r="B3545" t="s">
        <v>2118</v>
      </c>
      <c r="C3545" t="s">
        <v>1843</v>
      </c>
      <c r="D3545" s="4">
        <v>70089470</v>
      </c>
      <c r="E3545" s="4">
        <v>3552093</v>
      </c>
      <c r="F3545" s="4">
        <v>25509400</v>
      </c>
      <c r="I3545" s="4">
        <v>99150963</v>
      </c>
      <c r="J3545" s="4">
        <v>73641563</v>
      </c>
      <c r="K3545" s="4">
        <v>70089470</v>
      </c>
    </row>
    <row r="3546" spans="1:11" x14ac:dyDescent="0.35">
      <c r="A3546" t="s">
        <v>417</v>
      </c>
      <c r="B3546" t="s">
        <v>2119</v>
      </c>
      <c r="C3546" t="s">
        <v>1844</v>
      </c>
      <c r="D3546" s="4">
        <v>9537581</v>
      </c>
      <c r="E3546" s="4">
        <v>989463</v>
      </c>
      <c r="F3546" s="4">
        <v>968676</v>
      </c>
      <c r="H3546" s="4">
        <v>947700</v>
      </c>
      <c r="I3546" s="4">
        <v>12443420</v>
      </c>
      <c r="J3546" s="4">
        <v>10527044</v>
      </c>
      <c r="K3546" s="4">
        <v>9537581</v>
      </c>
    </row>
    <row r="3547" spans="1:11" x14ac:dyDescent="0.35">
      <c r="A3547" t="s">
        <v>417</v>
      </c>
      <c r="B3547" t="s">
        <v>2120</v>
      </c>
      <c r="C3547" t="s">
        <v>1845</v>
      </c>
      <c r="D3547" s="4">
        <v>6690539</v>
      </c>
      <c r="I3547" s="4">
        <v>6690539</v>
      </c>
      <c r="J3547" s="4">
        <v>6690539</v>
      </c>
      <c r="K3547" s="4">
        <v>6690539</v>
      </c>
    </row>
    <row r="3548" spans="1:11" x14ac:dyDescent="0.35">
      <c r="A3548" t="s">
        <v>417</v>
      </c>
      <c r="B3548" t="s">
        <v>2121</v>
      </c>
      <c r="D3548" s="4">
        <v>86317591</v>
      </c>
      <c r="E3548" s="4">
        <v>4541556</v>
      </c>
      <c r="F3548" s="4">
        <v>26478076</v>
      </c>
      <c r="H3548" s="4">
        <v>947700</v>
      </c>
      <c r="I3548" s="4">
        <v>118284922</v>
      </c>
      <c r="J3548" s="4">
        <v>90859147</v>
      </c>
      <c r="K3548" s="4">
        <v>86317591</v>
      </c>
    </row>
    <row r="3549" spans="1:11" x14ac:dyDescent="0.35">
      <c r="A3549" t="s">
        <v>417</v>
      </c>
      <c r="B3549" t="s">
        <v>2122</v>
      </c>
      <c r="C3549" t="s">
        <v>1846</v>
      </c>
      <c r="D3549" s="4">
        <v>8649767</v>
      </c>
      <c r="F3549" s="4">
        <v>25968083</v>
      </c>
      <c r="H3549" s="4">
        <v>17902904</v>
      </c>
      <c r="I3549" s="4">
        <v>52520753</v>
      </c>
      <c r="J3549" s="4">
        <v>8649767</v>
      </c>
      <c r="K3549" s="4">
        <v>8649767</v>
      </c>
    </row>
    <row r="3550" spans="1:11" x14ac:dyDescent="0.35">
      <c r="A3550" t="s">
        <v>417</v>
      </c>
      <c r="B3550" t="s">
        <v>2123</v>
      </c>
      <c r="C3550" t="s">
        <v>1847</v>
      </c>
      <c r="D3550" s="4">
        <v>30078829</v>
      </c>
      <c r="F3550" s="4">
        <v>1418919</v>
      </c>
      <c r="I3550" s="4">
        <v>31497748</v>
      </c>
      <c r="J3550" s="4">
        <v>30078829</v>
      </c>
      <c r="K3550" s="4">
        <v>30078829</v>
      </c>
    </row>
    <row r="3551" spans="1:11" x14ac:dyDescent="0.35">
      <c r="A3551" t="s">
        <v>417</v>
      </c>
      <c r="B3551" t="s">
        <v>2124</v>
      </c>
      <c r="C3551" t="s">
        <v>1848</v>
      </c>
      <c r="D3551" s="4">
        <v>142409</v>
      </c>
      <c r="I3551" s="4">
        <v>142409</v>
      </c>
      <c r="J3551" s="4">
        <v>142409</v>
      </c>
      <c r="K3551" s="4">
        <v>142409</v>
      </c>
    </row>
    <row r="3552" spans="1:11" x14ac:dyDescent="0.35">
      <c r="A3552" t="s">
        <v>417</v>
      </c>
      <c r="B3552" t="s">
        <v>2125</v>
      </c>
      <c r="D3552" s="4">
        <v>38871005</v>
      </c>
      <c r="F3552" s="4">
        <v>27387002</v>
      </c>
      <c r="H3552" s="4">
        <v>17902904</v>
      </c>
      <c r="I3552" s="4">
        <v>84160911</v>
      </c>
      <c r="J3552" s="4">
        <v>38871005</v>
      </c>
      <c r="K3552" s="4">
        <v>38871005</v>
      </c>
    </row>
    <row r="3553" spans="1:11" x14ac:dyDescent="0.35">
      <c r="A3553" t="s">
        <v>417</v>
      </c>
      <c r="B3553" t="s">
        <v>2126</v>
      </c>
      <c r="C3553" t="s">
        <v>1850</v>
      </c>
      <c r="E3553" s="4">
        <v>17600000</v>
      </c>
      <c r="I3553" s="4">
        <v>17600000</v>
      </c>
      <c r="J3553">
        <v>17600000</v>
      </c>
      <c r="K3553" s="4">
        <v>0</v>
      </c>
    </row>
    <row r="3554" spans="1:11" x14ac:dyDescent="0.35">
      <c r="A3554" t="s">
        <v>417</v>
      </c>
      <c r="B3554" t="s">
        <v>2127</v>
      </c>
      <c r="E3554" s="4">
        <v>17600000</v>
      </c>
      <c r="I3554" s="4">
        <v>17600000</v>
      </c>
      <c r="J3554">
        <v>17600000</v>
      </c>
      <c r="K3554" s="4">
        <v>0</v>
      </c>
    </row>
    <row r="3555" spans="1:11" x14ac:dyDescent="0.35">
      <c r="A3555" t="s">
        <v>417</v>
      </c>
      <c r="B3555" t="s">
        <v>2128</v>
      </c>
      <c r="C3555" t="s">
        <v>1851</v>
      </c>
      <c r="D3555" s="4">
        <v>432546</v>
      </c>
      <c r="G3555" s="4">
        <v>868357</v>
      </c>
      <c r="I3555" s="4">
        <v>1300903</v>
      </c>
      <c r="J3555" s="4">
        <v>432546</v>
      </c>
      <c r="K3555" s="4">
        <v>432546</v>
      </c>
    </row>
    <row r="3556" spans="1:11" x14ac:dyDescent="0.35">
      <c r="A3556" t="s">
        <v>417</v>
      </c>
      <c r="B3556" t="s">
        <v>2129</v>
      </c>
      <c r="C3556" t="s">
        <v>1852</v>
      </c>
      <c r="G3556" s="4">
        <v>14992</v>
      </c>
      <c r="H3556" s="4">
        <v>4089</v>
      </c>
      <c r="I3556" s="4">
        <v>19081</v>
      </c>
      <c r="J3556">
        <v>0</v>
      </c>
      <c r="K3556" s="4">
        <v>0</v>
      </c>
    </row>
    <row r="3557" spans="1:11" x14ac:dyDescent="0.35">
      <c r="A3557" t="s">
        <v>417</v>
      </c>
      <c r="B3557" t="s">
        <v>2130</v>
      </c>
      <c r="C3557" t="s">
        <v>1853</v>
      </c>
      <c r="G3557" s="4">
        <v>10922</v>
      </c>
      <c r="H3557" s="4">
        <v>13652</v>
      </c>
      <c r="I3557" s="4">
        <v>24574</v>
      </c>
      <c r="J3557">
        <v>0</v>
      </c>
      <c r="K3557" s="4">
        <v>0</v>
      </c>
    </row>
    <row r="3558" spans="1:11" x14ac:dyDescent="0.35">
      <c r="A3558" t="s">
        <v>417</v>
      </c>
      <c r="B3558" t="s">
        <v>2172</v>
      </c>
      <c r="C3558" t="s">
        <v>1893</v>
      </c>
      <c r="G3558" s="4">
        <v>9556</v>
      </c>
      <c r="H3558" s="4">
        <v>13140</v>
      </c>
      <c r="I3558" s="4">
        <v>22696</v>
      </c>
      <c r="J3558">
        <v>0</v>
      </c>
      <c r="K3558" s="4">
        <v>0</v>
      </c>
    </row>
    <row r="3559" spans="1:11" x14ac:dyDescent="0.35">
      <c r="A3559" t="s">
        <v>417</v>
      </c>
      <c r="B3559" t="s">
        <v>2182</v>
      </c>
      <c r="C3559" t="s">
        <v>1903</v>
      </c>
      <c r="D3559" s="4">
        <v>18031</v>
      </c>
      <c r="I3559" s="4">
        <v>18031</v>
      </c>
      <c r="J3559" s="4">
        <v>18031</v>
      </c>
      <c r="K3559" s="4">
        <v>18031</v>
      </c>
    </row>
    <row r="3560" spans="1:11" x14ac:dyDescent="0.35">
      <c r="A3560" t="s">
        <v>417</v>
      </c>
      <c r="B3560" t="s">
        <v>2131</v>
      </c>
      <c r="C3560" t="s">
        <v>1854</v>
      </c>
      <c r="D3560" s="4">
        <v>54410</v>
      </c>
      <c r="F3560" s="4">
        <v>275721</v>
      </c>
      <c r="G3560" s="4">
        <v>423668</v>
      </c>
      <c r="H3560" s="4">
        <v>558166</v>
      </c>
      <c r="I3560" s="4">
        <v>1311966</v>
      </c>
      <c r="J3560" s="4">
        <v>54410</v>
      </c>
      <c r="K3560" s="4">
        <v>54410</v>
      </c>
    </row>
    <row r="3561" spans="1:11" x14ac:dyDescent="0.35">
      <c r="A3561" t="s">
        <v>417</v>
      </c>
      <c r="B3561" t="s">
        <v>2132</v>
      </c>
      <c r="C3561" t="s">
        <v>1855</v>
      </c>
      <c r="D3561" s="4">
        <v>42810</v>
      </c>
      <c r="F3561" s="4">
        <v>277994</v>
      </c>
      <c r="G3561" s="4">
        <v>744063</v>
      </c>
      <c r="I3561" s="4">
        <v>1064867</v>
      </c>
      <c r="J3561" s="4">
        <v>42810</v>
      </c>
      <c r="K3561" s="4">
        <v>42810</v>
      </c>
    </row>
    <row r="3562" spans="1:11" x14ac:dyDescent="0.35">
      <c r="A3562" t="s">
        <v>417</v>
      </c>
      <c r="B3562" t="s">
        <v>2133</v>
      </c>
      <c r="C3562" t="s">
        <v>1856</v>
      </c>
      <c r="D3562" s="4">
        <v>5788</v>
      </c>
      <c r="F3562" s="4">
        <v>35463</v>
      </c>
      <c r="I3562" s="4">
        <v>41251</v>
      </c>
      <c r="J3562" s="4">
        <v>5788</v>
      </c>
      <c r="K3562" s="4">
        <v>5788</v>
      </c>
    </row>
    <row r="3563" spans="1:11" x14ac:dyDescent="0.35">
      <c r="A3563" t="s">
        <v>417</v>
      </c>
      <c r="B3563" t="s">
        <v>2134</v>
      </c>
      <c r="C3563" t="s">
        <v>1857</v>
      </c>
      <c r="D3563" s="4">
        <v>109992</v>
      </c>
      <c r="F3563" s="4">
        <v>6790</v>
      </c>
      <c r="I3563" s="4">
        <v>116782</v>
      </c>
      <c r="J3563" s="4">
        <v>109992</v>
      </c>
      <c r="K3563" s="4">
        <v>109992</v>
      </c>
    </row>
    <row r="3564" spans="1:11" x14ac:dyDescent="0.35">
      <c r="A3564" t="s">
        <v>417</v>
      </c>
      <c r="B3564" t="s">
        <v>2135</v>
      </c>
      <c r="C3564" t="s">
        <v>1858</v>
      </c>
      <c r="G3564" s="4">
        <v>32177</v>
      </c>
      <c r="H3564" s="4">
        <v>164905</v>
      </c>
      <c r="I3564" s="4">
        <v>197082</v>
      </c>
      <c r="J3564">
        <v>0</v>
      </c>
      <c r="K3564" s="4">
        <v>0</v>
      </c>
    </row>
    <row r="3565" spans="1:11" x14ac:dyDescent="0.35">
      <c r="A3565" t="s">
        <v>417</v>
      </c>
      <c r="B3565" t="s">
        <v>2136</v>
      </c>
      <c r="C3565" t="s">
        <v>1859</v>
      </c>
      <c r="D3565" s="4">
        <v>825000</v>
      </c>
      <c r="E3565" s="4">
        <v>176767</v>
      </c>
      <c r="F3565" s="4">
        <v>200000</v>
      </c>
      <c r="G3565" s="4">
        <v>405476</v>
      </c>
      <c r="H3565" s="4">
        <v>1506114</v>
      </c>
      <c r="I3565" s="4">
        <v>3113357</v>
      </c>
      <c r="J3565" s="4">
        <v>1001767</v>
      </c>
      <c r="K3565" s="4">
        <v>825000</v>
      </c>
    </row>
    <row r="3566" spans="1:11" x14ac:dyDescent="0.35">
      <c r="A3566" t="s">
        <v>417</v>
      </c>
      <c r="B3566" t="s">
        <v>2137</v>
      </c>
      <c r="C3566" t="s">
        <v>1860</v>
      </c>
      <c r="D3566" s="4">
        <v>108703</v>
      </c>
      <c r="E3566" s="4">
        <v>543515</v>
      </c>
      <c r="F3566" s="4">
        <v>760921</v>
      </c>
      <c r="G3566" s="4">
        <v>326109</v>
      </c>
      <c r="H3566" s="4">
        <v>3587200</v>
      </c>
      <c r="I3566" s="4">
        <v>5326449</v>
      </c>
      <c r="J3566" s="4">
        <v>652218</v>
      </c>
      <c r="K3566" s="4">
        <v>108703</v>
      </c>
    </row>
    <row r="3567" spans="1:11" x14ac:dyDescent="0.35">
      <c r="A3567" t="s">
        <v>417</v>
      </c>
      <c r="B3567" t="s">
        <v>2138</v>
      </c>
      <c r="C3567" t="s">
        <v>1861</v>
      </c>
      <c r="D3567" s="4">
        <v>157246</v>
      </c>
      <c r="G3567" s="4">
        <v>375419</v>
      </c>
      <c r="I3567" s="4">
        <v>532665</v>
      </c>
      <c r="J3567" s="4">
        <v>157246</v>
      </c>
      <c r="K3567" s="4">
        <v>157246</v>
      </c>
    </row>
    <row r="3568" spans="1:11" x14ac:dyDescent="0.35">
      <c r="A3568" t="s">
        <v>417</v>
      </c>
      <c r="B3568" t="s">
        <v>2139</v>
      </c>
      <c r="C3568" t="s">
        <v>1862</v>
      </c>
      <c r="E3568" s="4">
        <v>683714</v>
      </c>
      <c r="F3568" s="4">
        <v>1965678</v>
      </c>
      <c r="G3568" s="4">
        <v>897316</v>
      </c>
      <c r="I3568" s="4">
        <v>3546708</v>
      </c>
      <c r="J3568">
        <v>683714</v>
      </c>
      <c r="K3568" s="4">
        <v>0</v>
      </c>
    </row>
    <row r="3569" spans="1:11" x14ac:dyDescent="0.35">
      <c r="A3569" t="s">
        <v>417</v>
      </c>
      <c r="B3569" t="s">
        <v>2140</v>
      </c>
      <c r="C3569" t="s">
        <v>1863</v>
      </c>
      <c r="D3569" s="4">
        <v>13197</v>
      </c>
      <c r="E3569" s="4">
        <v>23340</v>
      </c>
      <c r="F3569" s="4">
        <v>23340</v>
      </c>
      <c r="G3569" s="4">
        <v>46679</v>
      </c>
      <c r="I3569" s="4">
        <v>106556</v>
      </c>
      <c r="J3569" s="4">
        <v>36537</v>
      </c>
      <c r="K3569" s="4">
        <v>13197</v>
      </c>
    </row>
    <row r="3570" spans="1:11" x14ac:dyDescent="0.35">
      <c r="A3570" t="s">
        <v>417</v>
      </c>
      <c r="B3570" t="s">
        <v>2141</v>
      </c>
      <c r="D3570" s="4">
        <v>1767724</v>
      </c>
      <c r="E3570" s="4">
        <v>1427336</v>
      </c>
      <c r="F3570" s="4">
        <v>3545907</v>
      </c>
      <c r="G3570" s="4">
        <v>4154735</v>
      </c>
      <c r="H3570" s="4">
        <v>5847267</v>
      </c>
      <c r="I3570" s="4">
        <v>16742968</v>
      </c>
      <c r="J3570" s="4">
        <v>3195060</v>
      </c>
      <c r="K3570" s="4">
        <v>1767724</v>
      </c>
    </row>
    <row r="3571" spans="1:11" x14ac:dyDescent="0.35">
      <c r="A3571" t="s">
        <v>417</v>
      </c>
      <c r="B3571" t="s">
        <v>2143</v>
      </c>
      <c r="C3571" t="s">
        <v>1865</v>
      </c>
      <c r="D3571" s="4">
        <v>3488</v>
      </c>
      <c r="E3571" s="4">
        <v>0</v>
      </c>
      <c r="I3571" s="4">
        <v>3488</v>
      </c>
      <c r="J3571" s="4">
        <v>3488</v>
      </c>
      <c r="K3571" s="4">
        <v>3488</v>
      </c>
    </row>
    <row r="3572" spans="1:11" x14ac:dyDescent="0.35">
      <c r="A3572" t="s">
        <v>417</v>
      </c>
      <c r="B3572" t="s">
        <v>2144</v>
      </c>
      <c r="C3572" t="s">
        <v>1866</v>
      </c>
      <c r="I3572" s="4">
        <v>0</v>
      </c>
      <c r="J3572">
        <v>0</v>
      </c>
      <c r="K3572" s="4">
        <v>0</v>
      </c>
    </row>
    <row r="3573" spans="1:11" x14ac:dyDescent="0.35">
      <c r="A3573" t="s">
        <v>417</v>
      </c>
      <c r="B3573" t="s">
        <v>2145</v>
      </c>
      <c r="C3573" t="s">
        <v>1867</v>
      </c>
      <c r="D3573" s="4">
        <v>366683</v>
      </c>
      <c r="F3573" s="4">
        <v>22500</v>
      </c>
      <c r="G3573" s="4">
        <v>164100</v>
      </c>
      <c r="H3573" s="4">
        <v>7842326</v>
      </c>
      <c r="I3573" s="4">
        <v>8395609</v>
      </c>
      <c r="J3573" s="4">
        <v>366683</v>
      </c>
      <c r="K3573" s="4">
        <v>366683</v>
      </c>
    </row>
    <row r="3574" spans="1:11" x14ac:dyDescent="0.35">
      <c r="A3574" t="s">
        <v>417</v>
      </c>
      <c r="B3574" t="s">
        <v>2146</v>
      </c>
      <c r="C3574" t="s">
        <v>1868</v>
      </c>
      <c r="D3574" s="4">
        <v>74221</v>
      </c>
      <c r="E3574" s="4">
        <v>10519</v>
      </c>
      <c r="F3574" s="4">
        <v>36815</v>
      </c>
      <c r="G3574" s="4">
        <v>5259</v>
      </c>
      <c r="H3574" s="4">
        <v>4622521</v>
      </c>
      <c r="I3574" s="4">
        <v>4749335</v>
      </c>
      <c r="J3574" s="4">
        <v>84740</v>
      </c>
      <c r="K3574" s="4">
        <v>74221</v>
      </c>
    </row>
    <row r="3575" spans="1:11" x14ac:dyDescent="0.35">
      <c r="A3575" t="s">
        <v>417</v>
      </c>
      <c r="B3575" t="s">
        <v>2173</v>
      </c>
      <c r="C3575" t="s">
        <v>1894</v>
      </c>
      <c r="D3575" s="4">
        <v>655</v>
      </c>
      <c r="I3575" s="4">
        <v>655</v>
      </c>
      <c r="J3575" s="4">
        <v>655</v>
      </c>
      <c r="K3575" s="4">
        <v>655</v>
      </c>
    </row>
    <row r="3576" spans="1:11" x14ac:dyDescent="0.35">
      <c r="A3576" t="s">
        <v>417</v>
      </c>
      <c r="B3576" t="s">
        <v>2147</v>
      </c>
      <c r="C3576" t="s">
        <v>1869</v>
      </c>
      <c r="H3576" s="4">
        <v>1699200</v>
      </c>
      <c r="I3576" s="4">
        <v>1699200</v>
      </c>
      <c r="J3576">
        <v>0</v>
      </c>
      <c r="K3576" s="4">
        <v>0</v>
      </c>
    </row>
    <row r="3577" spans="1:11" x14ac:dyDescent="0.35">
      <c r="A3577" t="s">
        <v>417</v>
      </c>
      <c r="B3577" t="s">
        <v>2148</v>
      </c>
      <c r="C3577" t="s">
        <v>1870</v>
      </c>
      <c r="D3577" s="4">
        <v>98707</v>
      </c>
      <c r="E3577" s="4">
        <v>11198833</v>
      </c>
      <c r="F3577" s="4">
        <v>11528</v>
      </c>
      <c r="H3577" s="4">
        <v>363949</v>
      </c>
      <c r="I3577" s="4">
        <v>11673018</v>
      </c>
      <c r="J3577" s="4">
        <v>11297540</v>
      </c>
      <c r="K3577" s="4">
        <v>98707</v>
      </c>
    </row>
    <row r="3578" spans="1:11" x14ac:dyDescent="0.35">
      <c r="A3578" t="s">
        <v>417</v>
      </c>
      <c r="B3578" t="s">
        <v>2149</v>
      </c>
      <c r="C3578" t="s">
        <v>1871</v>
      </c>
      <c r="D3578" s="4">
        <v>11156369</v>
      </c>
      <c r="E3578" s="4">
        <v>30092</v>
      </c>
      <c r="F3578" s="4">
        <v>29817</v>
      </c>
      <c r="I3578" s="4">
        <v>11216278</v>
      </c>
      <c r="J3578" s="4">
        <v>11186461</v>
      </c>
      <c r="K3578" s="4">
        <v>11156369</v>
      </c>
    </row>
    <row r="3579" spans="1:11" x14ac:dyDescent="0.35">
      <c r="A3579" t="s">
        <v>417</v>
      </c>
      <c r="B3579" t="s">
        <v>2150</v>
      </c>
      <c r="C3579" t="s">
        <v>1872</v>
      </c>
      <c r="D3579" s="4">
        <v>10437</v>
      </c>
      <c r="E3579" s="4">
        <v>637000</v>
      </c>
      <c r="I3579" s="4">
        <v>647437</v>
      </c>
      <c r="J3579" s="4">
        <v>647437</v>
      </c>
      <c r="K3579" s="4">
        <v>10437</v>
      </c>
    </row>
    <row r="3580" spans="1:11" x14ac:dyDescent="0.35">
      <c r="A3580" t="s">
        <v>417</v>
      </c>
      <c r="B3580" t="s">
        <v>2151</v>
      </c>
      <c r="C3580" t="s">
        <v>1873</v>
      </c>
      <c r="D3580" s="4">
        <v>4651</v>
      </c>
      <c r="I3580" s="4">
        <v>4651</v>
      </c>
      <c r="J3580" s="4">
        <v>4651</v>
      </c>
      <c r="K3580" s="4">
        <v>4651</v>
      </c>
    </row>
    <row r="3581" spans="1:11" x14ac:dyDescent="0.35">
      <c r="A3581" t="s">
        <v>417</v>
      </c>
      <c r="B3581" t="s">
        <v>2152</v>
      </c>
      <c r="C3581" t="s">
        <v>1874</v>
      </c>
      <c r="E3581" s="4">
        <v>0</v>
      </c>
      <c r="I3581" s="4">
        <v>0</v>
      </c>
      <c r="J3581">
        <v>0</v>
      </c>
      <c r="K3581" s="4">
        <v>0</v>
      </c>
    </row>
    <row r="3582" spans="1:11" x14ac:dyDescent="0.35">
      <c r="A3582" t="s">
        <v>417</v>
      </c>
      <c r="B3582" t="s">
        <v>2153</v>
      </c>
      <c r="C3582" t="s">
        <v>1875</v>
      </c>
      <c r="D3582" s="4">
        <v>0</v>
      </c>
      <c r="H3582" s="4">
        <v>260382</v>
      </c>
      <c r="I3582" s="4">
        <v>260382</v>
      </c>
      <c r="J3582" s="4">
        <v>0</v>
      </c>
      <c r="K3582" s="4">
        <v>0</v>
      </c>
    </row>
    <row r="3583" spans="1:11" x14ac:dyDescent="0.35">
      <c r="A3583" t="s">
        <v>417</v>
      </c>
      <c r="B3583" t="s">
        <v>2154</v>
      </c>
      <c r="C3583" t="s">
        <v>1876</v>
      </c>
      <c r="D3583" s="4">
        <v>0</v>
      </c>
      <c r="H3583" s="4">
        <v>485520</v>
      </c>
      <c r="I3583" s="4">
        <v>485520</v>
      </c>
      <c r="J3583" s="4">
        <v>0</v>
      </c>
      <c r="K3583" s="4">
        <v>0</v>
      </c>
    </row>
    <row r="3584" spans="1:11" x14ac:dyDescent="0.35">
      <c r="A3584" t="s">
        <v>417</v>
      </c>
      <c r="B3584" t="s">
        <v>2155</v>
      </c>
      <c r="C3584" t="s">
        <v>1877</v>
      </c>
      <c r="D3584" s="4">
        <v>41622</v>
      </c>
      <c r="E3584" s="4">
        <v>0</v>
      </c>
      <c r="I3584" s="4">
        <v>41622</v>
      </c>
      <c r="J3584" s="4">
        <v>41622</v>
      </c>
      <c r="K3584" s="4">
        <v>41622</v>
      </c>
    </row>
    <row r="3585" spans="1:11" x14ac:dyDescent="0.35">
      <c r="A3585" t="s">
        <v>417</v>
      </c>
      <c r="B3585" t="s">
        <v>2156</v>
      </c>
      <c r="D3585" s="4">
        <v>11756834</v>
      </c>
      <c r="E3585" s="4">
        <v>11876444</v>
      </c>
      <c r="F3585" s="4">
        <v>100661</v>
      </c>
      <c r="G3585" s="4">
        <v>169359</v>
      </c>
      <c r="H3585" s="4">
        <v>15273898</v>
      </c>
      <c r="I3585" s="4">
        <v>39177196</v>
      </c>
      <c r="J3585" s="4">
        <v>23633278</v>
      </c>
      <c r="K3585" s="4">
        <v>11756834</v>
      </c>
    </row>
    <row r="3586" spans="1:11" x14ac:dyDescent="0.35">
      <c r="A3586" t="s">
        <v>417</v>
      </c>
      <c r="B3586" t="s">
        <v>2157</v>
      </c>
      <c r="C3586" t="s">
        <v>1879</v>
      </c>
      <c r="D3586" s="4">
        <v>2899145</v>
      </c>
      <c r="I3586" s="4">
        <v>2899145</v>
      </c>
      <c r="J3586" s="4">
        <v>2899145</v>
      </c>
      <c r="K3586" s="4">
        <v>2899145</v>
      </c>
    </row>
    <row r="3587" spans="1:11" x14ac:dyDescent="0.35">
      <c r="A3587" t="s">
        <v>417</v>
      </c>
      <c r="B3587" t="s">
        <v>2158</v>
      </c>
      <c r="C3587" t="s">
        <v>1880</v>
      </c>
      <c r="D3587" s="4">
        <v>1642137</v>
      </c>
      <c r="I3587" s="4">
        <v>1642137</v>
      </c>
      <c r="J3587" s="4">
        <v>1642137</v>
      </c>
      <c r="K3587" s="4">
        <v>1642137</v>
      </c>
    </row>
    <row r="3588" spans="1:11" x14ac:dyDescent="0.35">
      <c r="A3588" t="s">
        <v>417</v>
      </c>
      <c r="B3588" t="s">
        <v>2159</v>
      </c>
      <c r="C3588" t="s">
        <v>1881</v>
      </c>
      <c r="D3588" s="4">
        <v>15742717</v>
      </c>
      <c r="I3588" s="4">
        <v>15742717</v>
      </c>
      <c r="J3588" s="4">
        <v>15742717</v>
      </c>
      <c r="K3588" s="4">
        <v>15742717</v>
      </c>
    </row>
    <row r="3589" spans="1:11" x14ac:dyDescent="0.35">
      <c r="A3589" t="s">
        <v>417</v>
      </c>
      <c r="B3589" t="s">
        <v>2174</v>
      </c>
      <c r="C3589" t="s">
        <v>1895</v>
      </c>
      <c r="D3589" s="4">
        <v>576610</v>
      </c>
      <c r="I3589" s="4">
        <v>576610</v>
      </c>
      <c r="J3589" s="4">
        <v>576610</v>
      </c>
      <c r="K3589" s="4">
        <v>576610</v>
      </c>
    </row>
    <row r="3590" spans="1:11" x14ac:dyDescent="0.35">
      <c r="A3590" t="s">
        <v>417</v>
      </c>
      <c r="B3590" t="s">
        <v>2160</v>
      </c>
      <c r="C3590" t="s">
        <v>1882</v>
      </c>
      <c r="D3590" s="4">
        <v>171780</v>
      </c>
      <c r="I3590" s="4">
        <v>171780</v>
      </c>
      <c r="J3590" s="4">
        <v>171780</v>
      </c>
      <c r="K3590" s="4">
        <v>171780</v>
      </c>
    </row>
    <row r="3591" spans="1:11" x14ac:dyDescent="0.35">
      <c r="A3591" t="s">
        <v>417</v>
      </c>
      <c r="B3591" t="s">
        <v>2161</v>
      </c>
      <c r="C3591" t="s">
        <v>1883</v>
      </c>
      <c r="D3591" s="4">
        <v>14375</v>
      </c>
      <c r="I3591" s="4">
        <v>14375</v>
      </c>
      <c r="J3591" s="4">
        <v>14375</v>
      </c>
      <c r="K3591" s="4">
        <v>14375</v>
      </c>
    </row>
    <row r="3592" spans="1:11" x14ac:dyDescent="0.35">
      <c r="A3592" t="s">
        <v>417</v>
      </c>
      <c r="B3592" t="s">
        <v>2162</v>
      </c>
      <c r="C3592" t="s">
        <v>1884</v>
      </c>
      <c r="D3592" s="4">
        <v>186626</v>
      </c>
      <c r="I3592" s="4">
        <v>186626</v>
      </c>
      <c r="J3592" s="4">
        <v>186626</v>
      </c>
      <c r="K3592" s="4">
        <v>186626</v>
      </c>
    </row>
    <row r="3593" spans="1:11" x14ac:dyDescent="0.35">
      <c r="A3593" t="s">
        <v>417</v>
      </c>
      <c r="B3593" t="s">
        <v>2163</v>
      </c>
      <c r="D3593" s="4">
        <v>21233390</v>
      </c>
      <c r="I3593" s="4">
        <v>21233390</v>
      </c>
      <c r="J3593" s="4">
        <v>21233390</v>
      </c>
      <c r="K3593" s="4">
        <v>21233390</v>
      </c>
    </row>
    <row r="3594" spans="1:11" x14ac:dyDescent="0.35">
      <c r="A3594" t="s">
        <v>417</v>
      </c>
      <c r="B3594" t="s">
        <v>2164</v>
      </c>
      <c r="C3594" t="s">
        <v>1886</v>
      </c>
      <c r="D3594" s="4">
        <v>1290</v>
      </c>
      <c r="H3594" s="4">
        <v>212094</v>
      </c>
      <c r="I3594" s="4">
        <v>213384</v>
      </c>
      <c r="J3594" s="4">
        <v>1290</v>
      </c>
      <c r="K3594" s="4">
        <v>1290</v>
      </c>
    </row>
    <row r="3595" spans="1:11" x14ac:dyDescent="0.35">
      <c r="A3595" t="s">
        <v>417</v>
      </c>
      <c r="B3595" t="s">
        <v>2165</v>
      </c>
      <c r="D3595" s="4">
        <v>1290</v>
      </c>
      <c r="H3595" s="4">
        <v>212094</v>
      </c>
      <c r="I3595" s="4">
        <v>213384</v>
      </c>
      <c r="J3595" s="4">
        <v>1290</v>
      </c>
      <c r="K3595" s="4">
        <v>1290</v>
      </c>
    </row>
    <row r="3596" spans="1:11" x14ac:dyDescent="0.35">
      <c r="A3596" t="s">
        <v>417</v>
      </c>
      <c r="B3596" t="s">
        <v>2183</v>
      </c>
      <c r="C3596" t="s">
        <v>1904</v>
      </c>
      <c r="E3596" s="4">
        <v>375000</v>
      </c>
      <c r="I3596" s="4">
        <v>375000</v>
      </c>
      <c r="J3596">
        <v>375000</v>
      </c>
      <c r="K3596" s="4">
        <v>0</v>
      </c>
    </row>
    <row r="3597" spans="1:11" x14ac:dyDescent="0.35">
      <c r="A3597" t="s">
        <v>417</v>
      </c>
      <c r="B3597" t="s">
        <v>2166</v>
      </c>
      <c r="C3597" t="s">
        <v>1888</v>
      </c>
      <c r="H3597" s="4">
        <v>1632000</v>
      </c>
      <c r="I3597" s="4">
        <v>1632000</v>
      </c>
      <c r="J3597">
        <v>0</v>
      </c>
      <c r="K3597" s="4">
        <v>0</v>
      </c>
    </row>
    <row r="3598" spans="1:11" x14ac:dyDescent="0.35">
      <c r="A3598" t="s">
        <v>417</v>
      </c>
      <c r="B3598" t="s">
        <v>2180</v>
      </c>
      <c r="C3598" t="s">
        <v>1901</v>
      </c>
      <c r="E3598" s="4">
        <v>2250000</v>
      </c>
      <c r="I3598" s="4">
        <v>2250000</v>
      </c>
      <c r="J3598">
        <v>2250000</v>
      </c>
      <c r="K3598" s="4">
        <v>0</v>
      </c>
    </row>
    <row r="3599" spans="1:11" x14ac:dyDescent="0.35">
      <c r="A3599" t="s">
        <v>417</v>
      </c>
      <c r="B3599" t="s">
        <v>2167</v>
      </c>
      <c r="C3599" t="s">
        <v>1889</v>
      </c>
      <c r="E3599" s="4">
        <v>3150000</v>
      </c>
      <c r="I3599" s="4">
        <v>3150000</v>
      </c>
      <c r="J3599">
        <v>3150000</v>
      </c>
      <c r="K3599" s="4">
        <v>0</v>
      </c>
    </row>
    <row r="3600" spans="1:11" x14ac:dyDescent="0.35">
      <c r="A3600" t="s">
        <v>417</v>
      </c>
      <c r="B3600" t="s">
        <v>2168</v>
      </c>
      <c r="C3600" t="s">
        <v>1890</v>
      </c>
      <c r="E3600" s="4">
        <v>1125000</v>
      </c>
      <c r="I3600" s="4">
        <v>1125000</v>
      </c>
      <c r="J3600">
        <v>1125000</v>
      </c>
      <c r="K3600" s="4">
        <v>0</v>
      </c>
    </row>
    <row r="3601" spans="1:11" x14ac:dyDescent="0.35">
      <c r="A3601" t="s">
        <v>417</v>
      </c>
      <c r="B3601" t="s">
        <v>2181</v>
      </c>
      <c r="C3601" t="s">
        <v>1902</v>
      </c>
      <c r="E3601" s="4">
        <v>4500000</v>
      </c>
      <c r="I3601" s="4">
        <v>4500000</v>
      </c>
      <c r="J3601">
        <v>4500000</v>
      </c>
      <c r="K3601" s="4">
        <v>0</v>
      </c>
    </row>
    <row r="3602" spans="1:11" x14ac:dyDescent="0.35">
      <c r="A3602" t="s">
        <v>417</v>
      </c>
      <c r="B3602" t="s">
        <v>2169</v>
      </c>
      <c r="E3602" s="4">
        <v>11400000</v>
      </c>
      <c r="H3602" s="4">
        <v>1632000</v>
      </c>
      <c r="I3602" s="4">
        <v>13032000</v>
      </c>
      <c r="J3602">
        <v>11400000</v>
      </c>
      <c r="K3602" s="4">
        <v>0</v>
      </c>
    </row>
    <row r="3603" spans="1:11" x14ac:dyDescent="0.35">
      <c r="A3603" t="s">
        <v>417</v>
      </c>
      <c r="B3603" t="s">
        <v>2170</v>
      </c>
      <c r="D3603" s="4">
        <v>159947834</v>
      </c>
      <c r="E3603" s="4">
        <v>46845335</v>
      </c>
      <c r="F3603" s="4">
        <v>57511645</v>
      </c>
      <c r="G3603" s="4">
        <v>4324094</v>
      </c>
      <c r="H3603" s="4">
        <v>41815863</v>
      </c>
      <c r="I3603" s="4">
        <v>310444772</v>
      </c>
      <c r="J3603" s="4">
        <f>SUM(D3603,E3603)</f>
        <v>206793169</v>
      </c>
      <c r="K3603" s="4">
        <v>159947834</v>
      </c>
    </row>
    <row r="3604" spans="1:11" x14ac:dyDescent="0.35">
      <c r="A3604" t="s">
        <v>422</v>
      </c>
      <c r="B3604" t="s">
        <v>2118</v>
      </c>
      <c r="C3604" t="s">
        <v>1843</v>
      </c>
      <c r="D3604" s="4">
        <v>16777367</v>
      </c>
      <c r="F3604" s="4">
        <v>10081400</v>
      </c>
      <c r="I3604" s="4">
        <v>26858767</v>
      </c>
      <c r="J3604" s="4">
        <v>16777367</v>
      </c>
      <c r="K3604" s="4">
        <v>16777367</v>
      </c>
    </row>
    <row r="3605" spans="1:11" x14ac:dyDescent="0.35">
      <c r="A3605" t="s">
        <v>422</v>
      </c>
      <c r="B3605" t="s">
        <v>2119</v>
      </c>
      <c r="C3605" t="s">
        <v>1844</v>
      </c>
      <c r="D3605" s="4">
        <v>2385651</v>
      </c>
      <c r="H3605" s="4">
        <v>207000</v>
      </c>
      <c r="I3605" s="4">
        <v>2592651</v>
      </c>
      <c r="J3605" s="4">
        <v>2385651</v>
      </c>
      <c r="K3605" s="4">
        <v>2385651</v>
      </c>
    </row>
    <row r="3606" spans="1:11" x14ac:dyDescent="0.35">
      <c r="A3606" t="s">
        <v>422</v>
      </c>
      <c r="B3606" t="s">
        <v>2120</v>
      </c>
      <c r="C3606" t="s">
        <v>1845</v>
      </c>
      <c r="D3606" s="4">
        <v>1212763</v>
      </c>
      <c r="I3606" s="4">
        <v>1212763</v>
      </c>
      <c r="J3606" s="4">
        <v>1212763</v>
      </c>
      <c r="K3606" s="4">
        <v>1212763</v>
      </c>
    </row>
    <row r="3607" spans="1:11" x14ac:dyDescent="0.35">
      <c r="A3607" t="s">
        <v>422</v>
      </c>
      <c r="B3607" t="s">
        <v>2121</v>
      </c>
      <c r="D3607" s="4">
        <v>20375782</v>
      </c>
      <c r="F3607" s="4">
        <v>10081400</v>
      </c>
      <c r="H3607" s="4">
        <v>207000</v>
      </c>
      <c r="I3607" s="4">
        <v>30664182</v>
      </c>
      <c r="J3607" s="4">
        <v>20375782</v>
      </c>
      <c r="K3607" s="4">
        <v>20375782</v>
      </c>
    </row>
    <row r="3608" spans="1:11" x14ac:dyDescent="0.35">
      <c r="A3608" t="s">
        <v>422</v>
      </c>
      <c r="B3608" t="s">
        <v>2122</v>
      </c>
      <c r="C3608" t="s">
        <v>1846</v>
      </c>
      <c r="D3608" s="4">
        <v>31088386</v>
      </c>
      <c r="E3608" s="4">
        <v>1091953</v>
      </c>
      <c r="I3608" s="4">
        <v>32180339</v>
      </c>
      <c r="J3608" s="4">
        <v>32180339</v>
      </c>
      <c r="K3608" s="4">
        <v>31088386</v>
      </c>
    </row>
    <row r="3609" spans="1:11" x14ac:dyDescent="0.35">
      <c r="A3609" t="s">
        <v>422</v>
      </c>
      <c r="B3609" t="s">
        <v>2123</v>
      </c>
      <c r="C3609" t="s">
        <v>1847</v>
      </c>
      <c r="D3609" s="4">
        <v>6470364</v>
      </c>
      <c r="F3609" s="4">
        <v>540541</v>
      </c>
      <c r="I3609" s="4">
        <v>7010904</v>
      </c>
      <c r="J3609" s="4">
        <v>6470364</v>
      </c>
      <c r="K3609" s="4">
        <v>6470364</v>
      </c>
    </row>
    <row r="3610" spans="1:11" x14ac:dyDescent="0.35">
      <c r="A3610" t="s">
        <v>422</v>
      </c>
      <c r="B3610" t="s">
        <v>2124</v>
      </c>
      <c r="C3610" t="s">
        <v>1848</v>
      </c>
      <c r="D3610" s="4">
        <v>289474</v>
      </c>
      <c r="I3610" s="4">
        <v>289474</v>
      </c>
      <c r="J3610" s="4">
        <v>289474</v>
      </c>
      <c r="K3610" s="4">
        <v>289474</v>
      </c>
    </row>
    <row r="3611" spans="1:11" x14ac:dyDescent="0.35">
      <c r="A3611" t="s">
        <v>422</v>
      </c>
      <c r="B3611" t="s">
        <v>2125</v>
      </c>
      <c r="D3611" s="4">
        <v>37848224</v>
      </c>
      <c r="E3611" s="4">
        <v>1091953</v>
      </c>
      <c r="F3611" s="4">
        <v>540541</v>
      </c>
      <c r="I3611" s="4">
        <v>39480718</v>
      </c>
      <c r="J3611" s="4">
        <v>38940177</v>
      </c>
      <c r="K3611" s="4">
        <v>37848224</v>
      </c>
    </row>
    <row r="3612" spans="1:11" x14ac:dyDescent="0.35">
      <c r="A3612" t="s">
        <v>422</v>
      </c>
      <c r="B3612" t="s">
        <v>2126</v>
      </c>
      <c r="C3612" t="s">
        <v>1850</v>
      </c>
      <c r="D3612" s="4">
        <v>6406040</v>
      </c>
      <c r="I3612" s="4">
        <v>6406040</v>
      </c>
      <c r="J3612" s="4">
        <v>6406040</v>
      </c>
      <c r="K3612" s="4">
        <v>6406040</v>
      </c>
    </row>
    <row r="3613" spans="1:11" x14ac:dyDescent="0.35">
      <c r="A3613" t="s">
        <v>422</v>
      </c>
      <c r="B3613" t="s">
        <v>2127</v>
      </c>
      <c r="D3613" s="4">
        <v>6406040</v>
      </c>
      <c r="I3613" s="4">
        <v>6406040</v>
      </c>
      <c r="J3613" s="4">
        <v>6406040</v>
      </c>
      <c r="K3613" s="4">
        <v>6406040</v>
      </c>
    </row>
    <row r="3614" spans="1:11" x14ac:dyDescent="0.35">
      <c r="A3614" t="s">
        <v>422</v>
      </c>
      <c r="B3614" t="s">
        <v>2128</v>
      </c>
      <c r="C3614" t="s">
        <v>1851</v>
      </c>
      <c r="D3614" s="4">
        <v>579449</v>
      </c>
      <c r="I3614" s="4">
        <v>579449</v>
      </c>
      <c r="J3614" s="4">
        <v>579449</v>
      </c>
      <c r="K3614" s="4">
        <v>579449</v>
      </c>
    </row>
    <row r="3615" spans="1:11" x14ac:dyDescent="0.35">
      <c r="A3615" t="s">
        <v>422</v>
      </c>
      <c r="B3615" t="s">
        <v>2129</v>
      </c>
      <c r="C3615" t="s">
        <v>1852</v>
      </c>
      <c r="D3615" s="4">
        <v>1363</v>
      </c>
      <c r="F3615" s="4">
        <v>35437</v>
      </c>
      <c r="I3615" s="4">
        <v>36800</v>
      </c>
      <c r="J3615" s="4">
        <v>1363</v>
      </c>
      <c r="K3615" s="4">
        <v>1363</v>
      </c>
    </row>
    <row r="3616" spans="1:11" x14ac:dyDescent="0.35">
      <c r="A3616" t="s">
        <v>422</v>
      </c>
      <c r="B3616" t="s">
        <v>2130</v>
      </c>
      <c r="C3616" t="s">
        <v>1853</v>
      </c>
      <c r="D3616" s="4">
        <v>12906</v>
      </c>
      <c r="F3616" s="4">
        <v>60070</v>
      </c>
      <c r="I3616" s="4">
        <v>72976</v>
      </c>
      <c r="J3616" s="4">
        <v>12906</v>
      </c>
      <c r="K3616" s="4">
        <v>12906</v>
      </c>
    </row>
    <row r="3617" spans="1:11" x14ac:dyDescent="0.35">
      <c r="A3617" t="s">
        <v>422</v>
      </c>
      <c r="B3617" t="s">
        <v>2172</v>
      </c>
      <c r="C3617" t="s">
        <v>1893</v>
      </c>
      <c r="D3617" s="4">
        <v>14335</v>
      </c>
      <c r="F3617" s="4">
        <v>44198</v>
      </c>
      <c r="H3617" s="4">
        <v>2389</v>
      </c>
      <c r="I3617" s="4">
        <v>60922</v>
      </c>
      <c r="J3617" s="4">
        <v>14335</v>
      </c>
      <c r="K3617" s="4">
        <v>14335</v>
      </c>
    </row>
    <row r="3618" spans="1:11" x14ac:dyDescent="0.35">
      <c r="A3618" t="s">
        <v>422</v>
      </c>
      <c r="B3618" t="s">
        <v>2131</v>
      </c>
      <c r="C3618" t="s">
        <v>1854</v>
      </c>
      <c r="D3618" s="4">
        <v>54949</v>
      </c>
      <c r="G3618" s="4">
        <v>416943</v>
      </c>
      <c r="I3618" s="4">
        <v>471892</v>
      </c>
      <c r="J3618" s="4">
        <v>54949</v>
      </c>
      <c r="K3618" s="4">
        <v>54949</v>
      </c>
    </row>
    <row r="3619" spans="1:11" x14ac:dyDescent="0.35">
      <c r="A3619" t="s">
        <v>422</v>
      </c>
      <c r="B3619" t="s">
        <v>2132</v>
      </c>
      <c r="C3619" t="s">
        <v>1855</v>
      </c>
      <c r="D3619" s="4">
        <v>20640</v>
      </c>
      <c r="G3619" s="4">
        <v>354108</v>
      </c>
      <c r="I3619" s="4">
        <v>374748</v>
      </c>
      <c r="J3619" s="4">
        <v>20640</v>
      </c>
      <c r="K3619" s="4">
        <v>20640</v>
      </c>
    </row>
    <row r="3620" spans="1:11" x14ac:dyDescent="0.35">
      <c r="A3620" t="s">
        <v>422</v>
      </c>
      <c r="B3620" t="s">
        <v>2133</v>
      </c>
      <c r="C3620" t="s">
        <v>1856</v>
      </c>
      <c r="D3620" s="4">
        <v>1015</v>
      </c>
      <c r="G3620" s="4">
        <v>24849</v>
      </c>
      <c r="I3620" s="4">
        <v>25864</v>
      </c>
      <c r="J3620" s="4">
        <v>1015</v>
      </c>
      <c r="K3620" s="4">
        <v>1015</v>
      </c>
    </row>
    <row r="3621" spans="1:11" x14ac:dyDescent="0.35">
      <c r="A3621" t="s">
        <v>422</v>
      </c>
      <c r="B3621" t="s">
        <v>2134</v>
      </c>
      <c r="C3621" t="s">
        <v>1857</v>
      </c>
      <c r="D3621" s="4">
        <v>9079</v>
      </c>
      <c r="G3621" s="4">
        <v>38022</v>
      </c>
      <c r="I3621" s="4">
        <v>47101</v>
      </c>
      <c r="J3621" s="4">
        <v>9079</v>
      </c>
      <c r="K3621" s="4">
        <v>9079</v>
      </c>
    </row>
    <row r="3622" spans="1:11" x14ac:dyDescent="0.35">
      <c r="A3622" t="s">
        <v>422</v>
      </c>
      <c r="B3622" t="s">
        <v>2135</v>
      </c>
      <c r="C3622" t="s">
        <v>1858</v>
      </c>
      <c r="G3622" s="4">
        <v>20781</v>
      </c>
      <c r="I3622" s="4">
        <v>20781</v>
      </c>
      <c r="J3622">
        <v>0</v>
      </c>
      <c r="K3622" s="4">
        <v>0</v>
      </c>
    </row>
    <row r="3623" spans="1:11" x14ac:dyDescent="0.35">
      <c r="A3623" t="s">
        <v>422</v>
      </c>
      <c r="B3623" t="s">
        <v>2136</v>
      </c>
      <c r="C3623" t="s">
        <v>1859</v>
      </c>
      <c r="E3623" s="4">
        <v>56114</v>
      </c>
      <c r="F3623" s="4">
        <v>131114</v>
      </c>
      <c r="G3623" s="4">
        <v>850000</v>
      </c>
      <c r="H3623" s="4">
        <v>155421</v>
      </c>
      <c r="I3623" s="4">
        <v>1192649</v>
      </c>
      <c r="J3623">
        <v>56114</v>
      </c>
      <c r="K3623" s="4">
        <v>0</v>
      </c>
    </row>
    <row r="3624" spans="1:11" x14ac:dyDescent="0.35">
      <c r="A3624" t="s">
        <v>422</v>
      </c>
      <c r="B3624" t="s">
        <v>2137</v>
      </c>
      <c r="C3624" t="s">
        <v>1860</v>
      </c>
      <c r="D3624" s="4">
        <v>434812</v>
      </c>
      <c r="F3624" s="4">
        <v>108703</v>
      </c>
      <c r="H3624" s="4">
        <v>108703</v>
      </c>
      <c r="I3624" s="4">
        <v>652218</v>
      </c>
      <c r="J3624" s="4">
        <v>434812</v>
      </c>
      <c r="K3624" s="4">
        <v>434812</v>
      </c>
    </row>
    <row r="3625" spans="1:11" x14ac:dyDescent="0.35">
      <c r="A3625" t="s">
        <v>422</v>
      </c>
      <c r="B3625" t="s">
        <v>2138</v>
      </c>
      <c r="C3625" t="s">
        <v>1861</v>
      </c>
      <c r="D3625" s="4">
        <v>169754</v>
      </c>
      <c r="I3625" s="4">
        <v>169754</v>
      </c>
      <c r="J3625" s="4">
        <v>169754</v>
      </c>
      <c r="K3625" s="4">
        <v>169754</v>
      </c>
    </row>
    <row r="3626" spans="1:11" x14ac:dyDescent="0.35">
      <c r="A3626" t="s">
        <v>422</v>
      </c>
      <c r="B3626" t="s">
        <v>2139</v>
      </c>
      <c r="C3626" t="s">
        <v>1862</v>
      </c>
      <c r="D3626" s="4">
        <v>341857</v>
      </c>
      <c r="F3626" s="4">
        <v>128137</v>
      </c>
      <c r="H3626" s="4">
        <v>256274</v>
      </c>
      <c r="I3626" s="4">
        <v>726269</v>
      </c>
      <c r="J3626" s="4">
        <v>341857</v>
      </c>
      <c r="K3626" s="4">
        <v>341857</v>
      </c>
    </row>
    <row r="3627" spans="1:11" x14ac:dyDescent="0.35">
      <c r="A3627" t="s">
        <v>422</v>
      </c>
      <c r="B3627" t="s">
        <v>2140</v>
      </c>
      <c r="C3627" t="s">
        <v>1863</v>
      </c>
      <c r="H3627" s="4">
        <v>38900</v>
      </c>
      <c r="I3627" s="4">
        <v>38900</v>
      </c>
      <c r="J3627">
        <v>0</v>
      </c>
      <c r="K3627" s="4">
        <v>0</v>
      </c>
    </row>
    <row r="3628" spans="1:11" x14ac:dyDescent="0.35">
      <c r="A3628" t="s">
        <v>422</v>
      </c>
      <c r="B3628" t="s">
        <v>2141</v>
      </c>
      <c r="D3628" s="4">
        <v>1640158</v>
      </c>
      <c r="E3628" s="4">
        <v>56114</v>
      </c>
      <c r="F3628" s="4">
        <v>507659</v>
      </c>
      <c r="G3628" s="4">
        <v>1704704</v>
      </c>
      <c r="H3628" s="4">
        <v>561687</v>
      </c>
      <c r="I3628" s="4">
        <v>4470321</v>
      </c>
      <c r="J3628" s="4">
        <v>1696272</v>
      </c>
      <c r="K3628" s="4">
        <v>1640158</v>
      </c>
    </row>
    <row r="3629" spans="1:11" x14ac:dyDescent="0.35">
      <c r="A3629" t="s">
        <v>422</v>
      </c>
      <c r="B3629" t="s">
        <v>2143</v>
      </c>
      <c r="C3629" t="s">
        <v>1865</v>
      </c>
      <c r="D3629" s="4">
        <v>2995</v>
      </c>
      <c r="H3629" s="4">
        <v>153360</v>
      </c>
      <c r="I3629" s="4">
        <v>156354</v>
      </c>
      <c r="J3629" s="4">
        <v>2995</v>
      </c>
      <c r="K3629" s="4">
        <v>2995</v>
      </c>
    </row>
    <row r="3630" spans="1:11" x14ac:dyDescent="0.35">
      <c r="A3630" t="s">
        <v>422</v>
      </c>
      <c r="B3630" t="s">
        <v>2144</v>
      </c>
      <c r="C3630" t="s">
        <v>1866</v>
      </c>
      <c r="I3630" s="4">
        <v>0</v>
      </c>
      <c r="J3630">
        <v>0</v>
      </c>
      <c r="K3630" s="4">
        <v>0</v>
      </c>
    </row>
    <row r="3631" spans="1:11" x14ac:dyDescent="0.35">
      <c r="A3631" t="s">
        <v>422</v>
      </c>
      <c r="B3631" t="s">
        <v>2145</v>
      </c>
      <c r="C3631" t="s">
        <v>1867</v>
      </c>
      <c r="D3631" s="4">
        <v>61113</v>
      </c>
      <c r="F3631" s="4">
        <v>69531</v>
      </c>
      <c r="G3631" s="4">
        <v>121336</v>
      </c>
      <c r="H3631" s="4">
        <v>1940667</v>
      </c>
      <c r="I3631" s="4">
        <v>2192647</v>
      </c>
      <c r="J3631" s="4">
        <v>61113</v>
      </c>
      <c r="K3631" s="4">
        <v>61113</v>
      </c>
    </row>
    <row r="3632" spans="1:11" x14ac:dyDescent="0.35">
      <c r="A3632" t="s">
        <v>422</v>
      </c>
      <c r="B3632" t="s">
        <v>2146</v>
      </c>
      <c r="C3632" t="s">
        <v>1868</v>
      </c>
      <c r="E3632" s="4">
        <v>5259</v>
      </c>
      <c r="F3632" s="4">
        <v>126297</v>
      </c>
      <c r="H3632" s="4">
        <v>1871515</v>
      </c>
      <c r="I3632" s="4">
        <v>2003071</v>
      </c>
      <c r="J3632">
        <v>5259</v>
      </c>
      <c r="K3632" s="4">
        <v>0</v>
      </c>
    </row>
    <row r="3633" spans="1:11" x14ac:dyDescent="0.35">
      <c r="A3633" t="s">
        <v>422</v>
      </c>
      <c r="B3633" t="s">
        <v>2173</v>
      </c>
      <c r="C3633" t="s">
        <v>1894</v>
      </c>
      <c r="D3633" s="4">
        <v>2091</v>
      </c>
      <c r="I3633" s="4">
        <v>2091</v>
      </c>
      <c r="J3633" s="4">
        <v>2091</v>
      </c>
      <c r="K3633" s="4">
        <v>2091</v>
      </c>
    </row>
    <row r="3634" spans="1:11" x14ac:dyDescent="0.35">
      <c r="A3634" t="s">
        <v>422</v>
      </c>
      <c r="B3634" t="s">
        <v>2147</v>
      </c>
      <c r="C3634" t="s">
        <v>1869</v>
      </c>
      <c r="H3634" s="4">
        <v>661728</v>
      </c>
      <c r="I3634" s="4">
        <v>661728</v>
      </c>
      <c r="J3634">
        <v>0</v>
      </c>
      <c r="K3634" s="4">
        <v>0</v>
      </c>
    </row>
    <row r="3635" spans="1:11" x14ac:dyDescent="0.35">
      <c r="A3635" t="s">
        <v>422</v>
      </c>
      <c r="B3635" t="s">
        <v>2148</v>
      </c>
      <c r="C3635" t="s">
        <v>1870</v>
      </c>
      <c r="D3635" s="4">
        <v>30446</v>
      </c>
      <c r="E3635" s="4">
        <v>15635</v>
      </c>
      <c r="G3635" s="4">
        <v>2050383</v>
      </c>
      <c r="H3635" s="4">
        <v>86282</v>
      </c>
      <c r="I3635" s="4">
        <v>2182745</v>
      </c>
      <c r="J3635" s="4">
        <v>46081</v>
      </c>
      <c r="K3635" s="4">
        <v>30446</v>
      </c>
    </row>
    <row r="3636" spans="1:11" x14ac:dyDescent="0.35">
      <c r="A3636" t="s">
        <v>422</v>
      </c>
      <c r="B3636" t="s">
        <v>2149</v>
      </c>
      <c r="C3636" t="s">
        <v>1871</v>
      </c>
      <c r="D3636" s="4">
        <v>10197</v>
      </c>
      <c r="G3636" s="4">
        <v>6495000</v>
      </c>
      <c r="H3636" s="4">
        <v>147191</v>
      </c>
      <c r="I3636" s="4">
        <v>6652388</v>
      </c>
      <c r="J3636" s="4">
        <v>10197</v>
      </c>
      <c r="K3636" s="4">
        <v>10197</v>
      </c>
    </row>
    <row r="3637" spans="1:11" x14ac:dyDescent="0.35">
      <c r="A3637" t="s">
        <v>422</v>
      </c>
      <c r="B3637" t="s">
        <v>2150</v>
      </c>
      <c r="C3637" t="s">
        <v>1872</v>
      </c>
      <c r="D3637" s="4">
        <v>196000</v>
      </c>
      <c r="I3637" s="4">
        <v>196000</v>
      </c>
      <c r="J3637" s="4">
        <v>196000</v>
      </c>
      <c r="K3637" s="4">
        <v>196000</v>
      </c>
    </row>
    <row r="3638" spans="1:11" x14ac:dyDescent="0.35">
      <c r="A3638" t="s">
        <v>422</v>
      </c>
      <c r="B3638" t="s">
        <v>2153</v>
      </c>
      <c r="C3638" t="s">
        <v>1875</v>
      </c>
      <c r="H3638" s="4">
        <v>60446</v>
      </c>
      <c r="I3638" s="4">
        <v>60446</v>
      </c>
      <c r="J3638">
        <v>0</v>
      </c>
      <c r="K3638" s="4">
        <v>0</v>
      </c>
    </row>
    <row r="3639" spans="1:11" x14ac:dyDescent="0.35">
      <c r="A3639" t="s">
        <v>422</v>
      </c>
      <c r="B3639" t="s">
        <v>2156</v>
      </c>
      <c r="D3639" s="4">
        <v>302841</v>
      </c>
      <c r="E3639" s="4">
        <v>20894</v>
      </c>
      <c r="F3639" s="4">
        <v>195827</v>
      </c>
      <c r="G3639" s="4">
        <v>8666720</v>
      </c>
      <c r="H3639" s="4">
        <v>4921189</v>
      </c>
      <c r="I3639" s="4">
        <v>14107470</v>
      </c>
      <c r="J3639" s="4">
        <v>323735</v>
      </c>
      <c r="K3639" s="4">
        <v>302841</v>
      </c>
    </row>
    <row r="3640" spans="1:11" x14ac:dyDescent="0.35">
      <c r="A3640" t="s">
        <v>422</v>
      </c>
      <c r="B3640" t="s">
        <v>2157</v>
      </c>
      <c r="C3640" t="s">
        <v>1879</v>
      </c>
      <c r="D3640" s="4">
        <v>1630938</v>
      </c>
      <c r="I3640" s="4">
        <v>1630938</v>
      </c>
      <c r="J3640" s="4">
        <v>1630938</v>
      </c>
      <c r="K3640" s="4">
        <v>1630938</v>
      </c>
    </row>
    <row r="3641" spans="1:11" x14ac:dyDescent="0.35">
      <c r="A3641" t="s">
        <v>422</v>
      </c>
      <c r="B3641" t="s">
        <v>2158</v>
      </c>
      <c r="C3641" t="s">
        <v>1880</v>
      </c>
      <c r="D3641" s="4">
        <v>1159204</v>
      </c>
      <c r="I3641" s="4">
        <v>1159204</v>
      </c>
      <c r="J3641" s="4">
        <v>1159204</v>
      </c>
      <c r="K3641" s="4">
        <v>1159204</v>
      </c>
    </row>
    <row r="3642" spans="1:11" x14ac:dyDescent="0.35">
      <c r="A3642" t="s">
        <v>422</v>
      </c>
      <c r="B3642" t="s">
        <v>2159</v>
      </c>
      <c r="C3642" t="s">
        <v>1881</v>
      </c>
      <c r="D3642" s="4">
        <v>104828</v>
      </c>
      <c r="I3642" s="4">
        <v>104828</v>
      </c>
      <c r="J3642" s="4">
        <v>104828</v>
      </c>
      <c r="K3642" s="4">
        <v>104828</v>
      </c>
    </row>
    <row r="3643" spans="1:11" x14ac:dyDescent="0.35">
      <c r="A3643" t="s">
        <v>422</v>
      </c>
      <c r="B3643" t="s">
        <v>2174</v>
      </c>
      <c r="C3643" t="s">
        <v>1895</v>
      </c>
      <c r="D3643" s="4">
        <v>629824</v>
      </c>
      <c r="I3643" s="4">
        <v>629824</v>
      </c>
      <c r="J3643" s="4">
        <v>629824</v>
      </c>
      <c r="K3643" s="4">
        <v>629824</v>
      </c>
    </row>
    <row r="3644" spans="1:11" x14ac:dyDescent="0.35">
      <c r="A3644" t="s">
        <v>422</v>
      </c>
      <c r="B3644" t="s">
        <v>2161</v>
      </c>
      <c r="C3644" t="s">
        <v>1883</v>
      </c>
      <c r="D3644" s="4">
        <v>29922</v>
      </c>
      <c r="I3644" s="4">
        <v>29922</v>
      </c>
      <c r="J3644" s="4">
        <v>29922</v>
      </c>
      <c r="K3644" s="4">
        <v>29922</v>
      </c>
    </row>
    <row r="3645" spans="1:11" x14ac:dyDescent="0.35">
      <c r="A3645" t="s">
        <v>422</v>
      </c>
      <c r="B3645" t="s">
        <v>2163</v>
      </c>
      <c r="D3645" s="4">
        <v>3554716</v>
      </c>
      <c r="I3645" s="4">
        <v>3554716</v>
      </c>
      <c r="J3645" s="4">
        <v>3554716</v>
      </c>
      <c r="K3645" s="4">
        <v>3554716</v>
      </c>
    </row>
    <row r="3646" spans="1:11" x14ac:dyDescent="0.35">
      <c r="A3646" t="s">
        <v>422</v>
      </c>
      <c r="B3646" t="s">
        <v>2164</v>
      </c>
      <c r="C3646" t="s">
        <v>1886</v>
      </c>
      <c r="D3646" s="4">
        <v>1290</v>
      </c>
      <c r="G3646" s="4">
        <v>155536</v>
      </c>
      <c r="I3646" s="4">
        <v>156825</v>
      </c>
      <c r="J3646" s="4">
        <v>1290</v>
      </c>
      <c r="K3646" s="4">
        <v>1290</v>
      </c>
    </row>
    <row r="3647" spans="1:11" x14ac:dyDescent="0.35">
      <c r="A3647" t="s">
        <v>422</v>
      </c>
      <c r="B3647" t="s">
        <v>2165</v>
      </c>
      <c r="D3647" s="4">
        <v>1290</v>
      </c>
      <c r="G3647" s="4">
        <v>155536</v>
      </c>
      <c r="I3647" s="4">
        <v>156825</v>
      </c>
      <c r="J3647" s="4">
        <v>1290</v>
      </c>
      <c r="K3647" s="4">
        <v>1290</v>
      </c>
    </row>
    <row r="3648" spans="1:11" x14ac:dyDescent="0.35">
      <c r="A3648" t="s">
        <v>422</v>
      </c>
      <c r="B3648" t="s">
        <v>2183</v>
      </c>
      <c r="C3648" t="s">
        <v>1904</v>
      </c>
      <c r="E3648" s="4">
        <v>125000</v>
      </c>
      <c r="I3648" s="4">
        <v>125000</v>
      </c>
      <c r="J3648">
        <v>125000</v>
      </c>
      <c r="K3648" s="4">
        <v>0</v>
      </c>
    </row>
    <row r="3649" spans="1:11" x14ac:dyDescent="0.35">
      <c r="A3649" t="s">
        <v>422</v>
      </c>
      <c r="B3649" t="s">
        <v>2166</v>
      </c>
      <c r="C3649" t="s">
        <v>1888</v>
      </c>
      <c r="H3649" s="4">
        <v>576000</v>
      </c>
      <c r="I3649" s="4">
        <v>576000</v>
      </c>
      <c r="J3649">
        <v>0</v>
      </c>
      <c r="K3649" s="4">
        <v>0</v>
      </c>
    </row>
    <row r="3650" spans="1:11" x14ac:dyDescent="0.35">
      <c r="A3650" t="s">
        <v>422</v>
      </c>
      <c r="B3650" t="s">
        <v>2180</v>
      </c>
      <c r="C3650" t="s">
        <v>1901</v>
      </c>
      <c r="G3650" s="4">
        <v>600000</v>
      </c>
      <c r="I3650" s="4">
        <v>600000</v>
      </c>
      <c r="J3650">
        <v>0</v>
      </c>
      <c r="K3650" s="4">
        <v>0</v>
      </c>
    </row>
    <row r="3651" spans="1:11" x14ac:dyDescent="0.35">
      <c r="A3651" t="s">
        <v>422</v>
      </c>
      <c r="B3651" t="s">
        <v>2167</v>
      </c>
      <c r="C3651" t="s">
        <v>1889</v>
      </c>
      <c r="G3651" s="4">
        <v>273000</v>
      </c>
      <c r="I3651" s="4">
        <v>273000</v>
      </c>
      <c r="J3651">
        <v>0</v>
      </c>
      <c r="K3651" s="4">
        <v>0</v>
      </c>
    </row>
    <row r="3652" spans="1:11" x14ac:dyDescent="0.35">
      <c r="A3652" t="s">
        <v>422</v>
      </c>
      <c r="B3652" t="s">
        <v>2168</v>
      </c>
      <c r="C3652" t="s">
        <v>1890</v>
      </c>
      <c r="G3652" s="4">
        <v>450000</v>
      </c>
      <c r="I3652" s="4">
        <v>450000</v>
      </c>
      <c r="J3652">
        <v>0</v>
      </c>
      <c r="K3652" s="4">
        <v>0</v>
      </c>
    </row>
    <row r="3653" spans="1:11" x14ac:dyDescent="0.35">
      <c r="A3653" t="s">
        <v>422</v>
      </c>
      <c r="B3653" t="s">
        <v>2181</v>
      </c>
      <c r="C3653" t="s">
        <v>1902</v>
      </c>
      <c r="G3653" s="4">
        <v>1200000</v>
      </c>
      <c r="I3653" s="4">
        <v>1200000</v>
      </c>
      <c r="J3653">
        <v>0</v>
      </c>
      <c r="K3653" s="4">
        <v>0</v>
      </c>
    </row>
    <row r="3654" spans="1:11" x14ac:dyDescent="0.35">
      <c r="A3654" t="s">
        <v>422</v>
      </c>
      <c r="B3654" t="s">
        <v>2169</v>
      </c>
      <c r="E3654" s="4">
        <v>125000</v>
      </c>
      <c r="G3654" s="4">
        <v>2523000</v>
      </c>
      <c r="H3654" s="4">
        <v>576000</v>
      </c>
      <c r="I3654" s="4">
        <v>3224000</v>
      </c>
      <c r="J3654">
        <v>125000</v>
      </c>
      <c r="K3654" s="4">
        <v>0</v>
      </c>
    </row>
    <row r="3655" spans="1:11" x14ac:dyDescent="0.35">
      <c r="A3655" t="s">
        <v>422</v>
      </c>
      <c r="B3655" t="s">
        <v>2170</v>
      </c>
      <c r="D3655" s="4">
        <v>70129051</v>
      </c>
      <c r="E3655" s="4">
        <v>1293961</v>
      </c>
      <c r="F3655" s="4">
        <v>11325427</v>
      </c>
      <c r="G3655" s="4">
        <v>13049959</v>
      </c>
      <c r="H3655" s="4">
        <v>6265875</v>
      </c>
      <c r="I3655" s="4">
        <v>102064273</v>
      </c>
      <c r="J3655" s="4">
        <f>SUM(D3655,E3655)</f>
        <v>71423012</v>
      </c>
      <c r="K3655" s="4">
        <v>70129051</v>
      </c>
    </row>
    <row r="3656" spans="1:11" x14ac:dyDescent="0.35">
      <c r="A3656" t="s">
        <v>429</v>
      </c>
      <c r="B3656" t="s">
        <v>2118</v>
      </c>
      <c r="C3656" t="s">
        <v>1843</v>
      </c>
      <c r="D3656" s="4">
        <v>111753978</v>
      </c>
      <c r="E3656" s="4">
        <v>2920455</v>
      </c>
      <c r="F3656" s="4">
        <v>51550800</v>
      </c>
      <c r="I3656" s="4">
        <v>166225233</v>
      </c>
      <c r="J3656" s="4">
        <v>114674433</v>
      </c>
      <c r="K3656" s="4">
        <v>111753978</v>
      </c>
    </row>
    <row r="3657" spans="1:11" x14ac:dyDescent="0.35">
      <c r="A3657" t="s">
        <v>429</v>
      </c>
      <c r="B3657" t="s">
        <v>2119</v>
      </c>
      <c r="C3657" t="s">
        <v>1844</v>
      </c>
      <c r="D3657" s="4">
        <v>9076658</v>
      </c>
      <c r="F3657" s="4">
        <v>2296611</v>
      </c>
      <c r="G3657" s="4">
        <v>387108</v>
      </c>
      <c r="H3657" s="4">
        <v>6290490</v>
      </c>
      <c r="I3657" s="4">
        <v>18050867</v>
      </c>
      <c r="J3657" s="4">
        <v>9076658</v>
      </c>
      <c r="K3657" s="4">
        <v>9076658</v>
      </c>
    </row>
    <row r="3658" spans="1:11" x14ac:dyDescent="0.35">
      <c r="A3658" t="s">
        <v>429</v>
      </c>
      <c r="B3658" t="s">
        <v>2120</v>
      </c>
      <c r="C3658" t="s">
        <v>1845</v>
      </c>
      <c r="D3658" s="4">
        <v>12091729</v>
      </c>
      <c r="E3658" s="4">
        <v>5775</v>
      </c>
      <c r="I3658" s="4">
        <v>12097504</v>
      </c>
      <c r="J3658" s="4">
        <v>12097504</v>
      </c>
      <c r="K3658" s="4">
        <v>12091729</v>
      </c>
    </row>
    <row r="3659" spans="1:11" x14ac:dyDescent="0.35">
      <c r="A3659" t="s">
        <v>429</v>
      </c>
      <c r="B3659" t="s">
        <v>2121</v>
      </c>
      <c r="D3659" s="4">
        <v>132922365</v>
      </c>
      <c r="E3659" s="4">
        <v>2926230</v>
      </c>
      <c r="F3659" s="4">
        <v>53847411</v>
      </c>
      <c r="G3659" s="4">
        <v>387108</v>
      </c>
      <c r="H3659" s="4">
        <v>6290490</v>
      </c>
      <c r="I3659" s="4">
        <v>196373604</v>
      </c>
      <c r="J3659" s="4">
        <v>135848595</v>
      </c>
      <c r="K3659" s="4">
        <v>132922365</v>
      </c>
    </row>
    <row r="3660" spans="1:11" x14ac:dyDescent="0.35">
      <c r="A3660" t="s">
        <v>429</v>
      </c>
      <c r="B3660" t="s">
        <v>2122</v>
      </c>
      <c r="C3660" t="s">
        <v>1846</v>
      </c>
      <c r="D3660" s="4">
        <v>58974952</v>
      </c>
      <c r="E3660" s="4">
        <v>75802</v>
      </c>
      <c r="F3660" s="4">
        <v>2666834</v>
      </c>
      <c r="G3660" s="4">
        <v>14037294</v>
      </c>
      <c r="I3660" s="4">
        <v>75754883</v>
      </c>
      <c r="J3660" s="4">
        <v>59050754</v>
      </c>
      <c r="K3660" s="4">
        <v>58974952</v>
      </c>
    </row>
    <row r="3661" spans="1:11" x14ac:dyDescent="0.35">
      <c r="A3661" t="s">
        <v>429</v>
      </c>
      <c r="B3661" t="s">
        <v>2123</v>
      </c>
      <c r="C3661" t="s">
        <v>1847</v>
      </c>
      <c r="D3661" s="4">
        <v>46571152</v>
      </c>
      <c r="F3661" s="4">
        <v>7095245</v>
      </c>
      <c r="H3661" s="4">
        <v>15555</v>
      </c>
      <c r="I3661" s="4">
        <v>53681951</v>
      </c>
      <c r="J3661" s="4">
        <v>46571152</v>
      </c>
      <c r="K3661" s="4">
        <v>46571152</v>
      </c>
    </row>
    <row r="3662" spans="1:11" x14ac:dyDescent="0.35">
      <c r="A3662" t="s">
        <v>429</v>
      </c>
      <c r="B3662" t="s">
        <v>2124</v>
      </c>
      <c r="C3662" t="s">
        <v>1848</v>
      </c>
      <c r="D3662" s="4">
        <v>129538</v>
      </c>
      <c r="E3662" s="4">
        <v>127766</v>
      </c>
      <c r="I3662" s="4">
        <v>257304</v>
      </c>
      <c r="J3662" s="4">
        <v>257304</v>
      </c>
      <c r="K3662" s="4">
        <v>129538</v>
      </c>
    </row>
    <row r="3663" spans="1:11" x14ac:dyDescent="0.35">
      <c r="A3663" t="s">
        <v>429</v>
      </c>
      <c r="B3663" t="s">
        <v>2125</v>
      </c>
      <c r="D3663" s="4">
        <v>105675642</v>
      </c>
      <c r="E3663" s="4">
        <v>203568</v>
      </c>
      <c r="F3663" s="4">
        <v>9762079</v>
      </c>
      <c r="G3663" s="4">
        <v>14037294</v>
      </c>
      <c r="H3663" s="4">
        <v>15555</v>
      </c>
      <c r="I3663" s="4">
        <v>129694138</v>
      </c>
      <c r="J3663" s="4">
        <v>105879210</v>
      </c>
      <c r="K3663" s="4">
        <v>105675642</v>
      </c>
    </row>
    <row r="3664" spans="1:11" x14ac:dyDescent="0.35">
      <c r="A3664" t="s">
        <v>429</v>
      </c>
      <c r="B3664" t="s">
        <v>2190</v>
      </c>
      <c r="C3664" t="s">
        <v>1911</v>
      </c>
      <c r="E3664" s="4">
        <v>400000</v>
      </c>
      <c r="I3664" s="4">
        <v>400000</v>
      </c>
      <c r="J3664">
        <v>400000</v>
      </c>
      <c r="K3664" s="4">
        <v>0</v>
      </c>
    </row>
    <row r="3665" spans="1:11" x14ac:dyDescent="0.35">
      <c r="A3665" t="s">
        <v>429</v>
      </c>
      <c r="B3665" t="s">
        <v>2175</v>
      </c>
      <c r="C3665" t="s">
        <v>1896</v>
      </c>
      <c r="D3665" s="4">
        <v>12160</v>
      </c>
      <c r="E3665" s="4">
        <v>32748</v>
      </c>
      <c r="I3665" s="4">
        <v>44908</v>
      </c>
      <c r="J3665" s="4">
        <v>44908</v>
      </c>
      <c r="K3665" s="4">
        <v>12160</v>
      </c>
    </row>
    <row r="3666" spans="1:11" x14ac:dyDescent="0.35">
      <c r="A3666" t="s">
        <v>429</v>
      </c>
      <c r="B3666" t="s">
        <v>2126</v>
      </c>
      <c r="C3666" t="s">
        <v>1850</v>
      </c>
      <c r="E3666" s="4">
        <v>22400000</v>
      </c>
      <c r="I3666" s="4">
        <v>22400000</v>
      </c>
      <c r="J3666">
        <v>22400000</v>
      </c>
      <c r="K3666" s="4">
        <v>0</v>
      </c>
    </row>
    <row r="3667" spans="1:11" x14ac:dyDescent="0.35">
      <c r="A3667" t="s">
        <v>429</v>
      </c>
      <c r="B3667" t="s">
        <v>2127</v>
      </c>
      <c r="D3667" s="4">
        <v>12160</v>
      </c>
      <c r="E3667" s="4">
        <v>22832748</v>
      </c>
      <c r="I3667" s="4">
        <v>22844908</v>
      </c>
      <c r="J3667" s="4">
        <v>22844908</v>
      </c>
      <c r="K3667" s="4">
        <v>12160</v>
      </c>
    </row>
    <row r="3668" spans="1:11" x14ac:dyDescent="0.35">
      <c r="A3668" t="s">
        <v>429</v>
      </c>
      <c r="B3668" t="s">
        <v>2201</v>
      </c>
      <c r="C3668" t="s">
        <v>1934</v>
      </c>
      <c r="D3668" s="4">
        <v>3849</v>
      </c>
      <c r="I3668" s="4">
        <v>3849</v>
      </c>
      <c r="J3668" s="4">
        <v>3849</v>
      </c>
      <c r="K3668" s="4">
        <v>3849</v>
      </c>
    </row>
    <row r="3669" spans="1:11" x14ac:dyDescent="0.35">
      <c r="A3669" t="s">
        <v>429</v>
      </c>
      <c r="B3669" t="s">
        <v>2128</v>
      </c>
      <c r="C3669" t="s">
        <v>1851</v>
      </c>
      <c r="D3669" s="4">
        <v>1431358</v>
      </c>
      <c r="H3669" s="4">
        <v>2276989</v>
      </c>
      <c r="I3669" s="4">
        <v>3708347</v>
      </c>
      <c r="J3669" s="4">
        <v>1431358</v>
      </c>
      <c r="K3669" s="4">
        <v>1431358</v>
      </c>
    </row>
    <row r="3670" spans="1:11" x14ac:dyDescent="0.35">
      <c r="A3670" t="s">
        <v>429</v>
      </c>
      <c r="B3670" t="s">
        <v>2178</v>
      </c>
      <c r="C3670" t="s">
        <v>1899</v>
      </c>
      <c r="D3670" s="4">
        <v>66433</v>
      </c>
      <c r="I3670" s="4">
        <v>66433</v>
      </c>
      <c r="J3670" s="4">
        <v>66433</v>
      </c>
      <c r="K3670" s="4">
        <v>66433</v>
      </c>
    </row>
    <row r="3671" spans="1:11" x14ac:dyDescent="0.35">
      <c r="A3671" t="s">
        <v>429</v>
      </c>
      <c r="B3671" t="s">
        <v>2129</v>
      </c>
      <c r="C3671" t="s">
        <v>1852</v>
      </c>
      <c r="D3671" s="4">
        <v>0</v>
      </c>
      <c r="E3671" s="4">
        <v>4802</v>
      </c>
      <c r="G3671" s="4">
        <v>97966</v>
      </c>
      <c r="H3671" s="4">
        <v>7684</v>
      </c>
      <c r="I3671" s="4">
        <v>110452</v>
      </c>
      <c r="J3671" s="4">
        <v>4802</v>
      </c>
      <c r="K3671" s="4">
        <v>0</v>
      </c>
    </row>
    <row r="3672" spans="1:11" x14ac:dyDescent="0.35">
      <c r="A3672" t="s">
        <v>429</v>
      </c>
      <c r="B3672" t="s">
        <v>2130</v>
      </c>
      <c r="C3672" t="s">
        <v>1853</v>
      </c>
      <c r="E3672" s="4">
        <v>4617</v>
      </c>
      <c r="G3672" s="4">
        <v>7695</v>
      </c>
      <c r="I3672" s="4">
        <v>12313</v>
      </c>
      <c r="J3672">
        <v>4617</v>
      </c>
      <c r="K3672" s="4">
        <v>0</v>
      </c>
    </row>
    <row r="3673" spans="1:11" x14ac:dyDescent="0.35">
      <c r="A3673" t="s">
        <v>429</v>
      </c>
      <c r="B3673" t="s">
        <v>2172</v>
      </c>
      <c r="C3673" t="s">
        <v>1893</v>
      </c>
      <c r="G3673" s="4">
        <v>2052</v>
      </c>
      <c r="I3673" s="4">
        <v>2052</v>
      </c>
      <c r="J3673">
        <v>0</v>
      </c>
      <c r="K3673" s="4">
        <v>0</v>
      </c>
    </row>
    <row r="3674" spans="1:11" x14ac:dyDescent="0.35">
      <c r="A3674" t="s">
        <v>429</v>
      </c>
      <c r="B3674" t="s">
        <v>2131</v>
      </c>
      <c r="C3674" t="s">
        <v>1854</v>
      </c>
      <c r="H3674" s="4">
        <v>2077992</v>
      </c>
      <c r="I3674" s="4">
        <v>2077992</v>
      </c>
      <c r="J3674">
        <v>0</v>
      </c>
      <c r="K3674" s="4">
        <v>0</v>
      </c>
    </row>
    <row r="3675" spans="1:11" x14ac:dyDescent="0.35">
      <c r="A3675" t="s">
        <v>429</v>
      </c>
      <c r="B3675" t="s">
        <v>2197</v>
      </c>
      <c r="C3675" t="s">
        <v>1919</v>
      </c>
      <c r="G3675" s="4">
        <v>1468549</v>
      </c>
      <c r="I3675" s="4">
        <v>1468549</v>
      </c>
      <c r="J3675">
        <v>0</v>
      </c>
      <c r="K3675" s="4">
        <v>0</v>
      </c>
    </row>
    <row r="3676" spans="1:11" x14ac:dyDescent="0.35">
      <c r="A3676" t="s">
        <v>429</v>
      </c>
      <c r="B3676" t="s">
        <v>2132</v>
      </c>
      <c r="C3676" t="s">
        <v>1855</v>
      </c>
      <c r="D3676" s="4">
        <v>38381</v>
      </c>
      <c r="E3676" s="4">
        <v>6067</v>
      </c>
      <c r="H3676" s="4">
        <v>2176821</v>
      </c>
      <c r="I3676" s="4">
        <v>2221270</v>
      </c>
      <c r="J3676" s="4">
        <v>44448</v>
      </c>
      <c r="K3676" s="4">
        <v>38381</v>
      </c>
    </row>
    <row r="3677" spans="1:11" x14ac:dyDescent="0.35">
      <c r="A3677" t="s">
        <v>429</v>
      </c>
      <c r="B3677" t="s">
        <v>2133</v>
      </c>
      <c r="C3677" t="s">
        <v>1856</v>
      </c>
      <c r="D3677" s="4">
        <v>1600</v>
      </c>
      <c r="E3677" s="4">
        <v>0</v>
      </c>
      <c r="H3677" s="4">
        <v>138742</v>
      </c>
      <c r="I3677" s="4">
        <v>140342</v>
      </c>
      <c r="J3677" s="4">
        <v>1600</v>
      </c>
      <c r="K3677" s="4">
        <v>1600</v>
      </c>
    </row>
    <row r="3678" spans="1:11" x14ac:dyDescent="0.35">
      <c r="A3678" t="s">
        <v>429</v>
      </c>
      <c r="B3678" t="s">
        <v>2134</v>
      </c>
      <c r="C3678" t="s">
        <v>1857</v>
      </c>
      <c r="D3678" s="4">
        <v>29874</v>
      </c>
      <c r="E3678" s="4">
        <v>5910</v>
      </c>
      <c r="I3678" s="4">
        <v>35784</v>
      </c>
      <c r="J3678" s="4">
        <v>35784</v>
      </c>
      <c r="K3678" s="4">
        <v>29874</v>
      </c>
    </row>
    <row r="3679" spans="1:11" x14ac:dyDescent="0.35">
      <c r="A3679" t="s">
        <v>429</v>
      </c>
      <c r="B3679" t="s">
        <v>2189</v>
      </c>
      <c r="C3679" t="s">
        <v>1910</v>
      </c>
      <c r="D3679" s="4">
        <v>2199</v>
      </c>
      <c r="I3679" s="4">
        <v>2199</v>
      </c>
      <c r="J3679" s="4">
        <v>2199</v>
      </c>
      <c r="K3679" s="4">
        <v>2199</v>
      </c>
    </row>
    <row r="3680" spans="1:11" x14ac:dyDescent="0.35">
      <c r="A3680" t="s">
        <v>429</v>
      </c>
      <c r="B3680" t="s">
        <v>2135</v>
      </c>
      <c r="C3680" t="s">
        <v>1858</v>
      </c>
      <c r="D3680" s="4">
        <v>8044</v>
      </c>
      <c r="E3680" s="4">
        <v>20110</v>
      </c>
      <c r="H3680" s="4">
        <v>426340</v>
      </c>
      <c r="I3680" s="4">
        <v>454495</v>
      </c>
      <c r="J3680" s="4">
        <v>28154</v>
      </c>
      <c r="K3680" s="4">
        <v>8044</v>
      </c>
    </row>
    <row r="3681" spans="1:11" x14ac:dyDescent="0.35">
      <c r="A3681" t="s">
        <v>429</v>
      </c>
      <c r="B3681" t="s">
        <v>2136</v>
      </c>
      <c r="C3681" t="s">
        <v>1859</v>
      </c>
      <c r="D3681" s="4">
        <v>799768</v>
      </c>
      <c r="E3681" s="4">
        <v>627107</v>
      </c>
      <c r="H3681" s="4">
        <v>3756114</v>
      </c>
      <c r="I3681" s="4">
        <v>5182988</v>
      </c>
      <c r="J3681" s="4">
        <v>1426875</v>
      </c>
      <c r="K3681" s="4">
        <v>799768</v>
      </c>
    </row>
    <row r="3682" spans="1:11" x14ac:dyDescent="0.35">
      <c r="A3682" t="s">
        <v>429</v>
      </c>
      <c r="B3682" t="s">
        <v>2194</v>
      </c>
      <c r="C3682" t="s">
        <v>1915</v>
      </c>
      <c r="G3682" s="4">
        <v>5</v>
      </c>
      <c r="I3682" s="4">
        <v>5</v>
      </c>
      <c r="J3682">
        <v>0</v>
      </c>
      <c r="K3682" s="4">
        <v>0</v>
      </c>
    </row>
    <row r="3683" spans="1:11" x14ac:dyDescent="0.35">
      <c r="A3683" t="s">
        <v>429</v>
      </c>
      <c r="B3683" t="s">
        <v>2137</v>
      </c>
      <c r="C3683" t="s">
        <v>1860</v>
      </c>
      <c r="E3683" s="4">
        <v>0</v>
      </c>
      <c r="H3683" s="4">
        <v>1956655</v>
      </c>
      <c r="I3683" s="4">
        <v>1956655</v>
      </c>
      <c r="J3683">
        <v>0</v>
      </c>
      <c r="K3683" s="4">
        <v>0</v>
      </c>
    </row>
    <row r="3684" spans="1:11" x14ac:dyDescent="0.35">
      <c r="A3684" t="s">
        <v>429</v>
      </c>
      <c r="B3684" t="s">
        <v>2138</v>
      </c>
      <c r="C3684" t="s">
        <v>1861</v>
      </c>
      <c r="D3684" s="4">
        <v>277708</v>
      </c>
      <c r="F3684" s="4">
        <v>83245</v>
      </c>
      <c r="H3684" s="4">
        <v>654534</v>
      </c>
      <c r="I3684" s="4">
        <v>1015488</v>
      </c>
      <c r="J3684" s="4">
        <v>277708</v>
      </c>
      <c r="K3684" s="4">
        <v>277708</v>
      </c>
    </row>
    <row r="3685" spans="1:11" x14ac:dyDescent="0.35">
      <c r="A3685" t="s">
        <v>429</v>
      </c>
      <c r="B3685" t="s">
        <v>2139</v>
      </c>
      <c r="C3685" t="s">
        <v>1862</v>
      </c>
      <c r="E3685" s="4">
        <v>0</v>
      </c>
      <c r="H3685" s="4">
        <v>1538357</v>
      </c>
      <c r="I3685" s="4">
        <v>1538357</v>
      </c>
      <c r="J3685">
        <v>0</v>
      </c>
      <c r="K3685" s="4">
        <v>0</v>
      </c>
    </row>
    <row r="3686" spans="1:11" x14ac:dyDescent="0.35">
      <c r="A3686" t="s">
        <v>429</v>
      </c>
      <c r="B3686" t="s">
        <v>2140</v>
      </c>
      <c r="C3686" t="s">
        <v>1863</v>
      </c>
      <c r="D3686" s="4">
        <v>6566</v>
      </c>
      <c r="E3686" s="4">
        <v>6566</v>
      </c>
      <c r="F3686" s="4">
        <v>23340</v>
      </c>
      <c r="I3686" s="4">
        <v>36471</v>
      </c>
      <c r="J3686" s="4">
        <v>13132</v>
      </c>
      <c r="K3686" s="4">
        <v>6566</v>
      </c>
    </row>
    <row r="3687" spans="1:11" x14ac:dyDescent="0.35">
      <c r="A3687" t="s">
        <v>429</v>
      </c>
      <c r="B3687" t="s">
        <v>2141</v>
      </c>
      <c r="D3687" s="4">
        <v>2665782</v>
      </c>
      <c r="E3687" s="4">
        <v>675179</v>
      </c>
      <c r="F3687" s="4">
        <v>106585</v>
      </c>
      <c r="G3687" s="4">
        <v>1576267</v>
      </c>
      <c r="H3687" s="4">
        <v>15010227</v>
      </c>
      <c r="I3687" s="4">
        <v>20034040</v>
      </c>
      <c r="J3687" s="4">
        <v>3340961</v>
      </c>
      <c r="K3687" s="4">
        <v>2665782</v>
      </c>
    </row>
    <row r="3688" spans="1:11" x14ac:dyDescent="0.35">
      <c r="A3688" t="s">
        <v>429</v>
      </c>
      <c r="B3688" t="s">
        <v>2142</v>
      </c>
      <c r="C3688" t="s">
        <v>1864</v>
      </c>
      <c r="D3688" s="4">
        <v>5053</v>
      </c>
      <c r="H3688" s="4">
        <v>11158</v>
      </c>
      <c r="I3688" s="4">
        <v>16212</v>
      </c>
      <c r="J3688" s="4">
        <v>5053</v>
      </c>
      <c r="K3688" s="4">
        <v>5053</v>
      </c>
    </row>
    <row r="3689" spans="1:11" x14ac:dyDescent="0.35">
      <c r="A3689" t="s">
        <v>429</v>
      </c>
      <c r="B3689" t="s">
        <v>2143</v>
      </c>
      <c r="C3689" t="s">
        <v>1865</v>
      </c>
      <c r="D3689" s="4">
        <v>77727</v>
      </c>
      <c r="H3689" s="4">
        <v>351366</v>
      </c>
      <c r="I3689" s="4">
        <v>429094</v>
      </c>
      <c r="J3689" s="4">
        <v>77727</v>
      </c>
      <c r="K3689" s="4">
        <v>77727</v>
      </c>
    </row>
    <row r="3690" spans="1:11" x14ac:dyDescent="0.35">
      <c r="A3690" t="s">
        <v>429</v>
      </c>
      <c r="B3690" t="s">
        <v>2144</v>
      </c>
      <c r="C3690" t="s">
        <v>1866</v>
      </c>
      <c r="D3690" s="4">
        <v>14224</v>
      </c>
      <c r="I3690" s="4">
        <v>14224</v>
      </c>
      <c r="J3690" s="4">
        <v>14224</v>
      </c>
      <c r="K3690" s="4">
        <v>14224</v>
      </c>
    </row>
    <row r="3691" spans="1:11" x14ac:dyDescent="0.35">
      <c r="A3691" t="s">
        <v>429</v>
      </c>
      <c r="B3691" t="s">
        <v>2145</v>
      </c>
      <c r="C3691" t="s">
        <v>1867</v>
      </c>
      <c r="D3691" s="4">
        <v>2001101</v>
      </c>
      <c r="E3691" s="4">
        <v>22744</v>
      </c>
      <c r="F3691" s="4">
        <v>96600</v>
      </c>
      <c r="G3691" s="4">
        <v>103500</v>
      </c>
      <c r="H3691" s="4">
        <v>8210351</v>
      </c>
      <c r="I3691" s="4">
        <v>10434296</v>
      </c>
      <c r="J3691" s="4">
        <v>2023845</v>
      </c>
      <c r="K3691" s="4">
        <v>2001101</v>
      </c>
    </row>
    <row r="3692" spans="1:11" x14ac:dyDescent="0.35">
      <c r="A3692" t="s">
        <v>429</v>
      </c>
      <c r="B3692" t="s">
        <v>2146</v>
      </c>
      <c r="C3692" t="s">
        <v>1868</v>
      </c>
      <c r="D3692" s="4">
        <v>77935</v>
      </c>
      <c r="E3692" s="4">
        <v>26297</v>
      </c>
      <c r="G3692" s="4">
        <v>10519</v>
      </c>
      <c r="H3692" s="4">
        <v>10120861</v>
      </c>
      <c r="I3692" s="4">
        <v>10235611</v>
      </c>
      <c r="J3692" s="4">
        <v>104232</v>
      </c>
      <c r="K3692" s="4">
        <v>77935</v>
      </c>
    </row>
    <row r="3693" spans="1:11" x14ac:dyDescent="0.35">
      <c r="A3693" t="s">
        <v>429</v>
      </c>
      <c r="B3693" t="s">
        <v>2173</v>
      </c>
      <c r="C3693" t="s">
        <v>1894</v>
      </c>
      <c r="D3693" s="4">
        <v>12924</v>
      </c>
      <c r="I3693" s="4">
        <v>12924</v>
      </c>
      <c r="J3693" s="4">
        <v>12924</v>
      </c>
      <c r="K3693" s="4">
        <v>12924</v>
      </c>
    </row>
    <row r="3694" spans="1:11" x14ac:dyDescent="0.35">
      <c r="A3694" t="s">
        <v>429</v>
      </c>
      <c r="B3694" t="s">
        <v>2147</v>
      </c>
      <c r="C3694" t="s">
        <v>1869</v>
      </c>
      <c r="E3694" s="4">
        <v>0</v>
      </c>
      <c r="H3694" s="4">
        <v>3105600</v>
      </c>
      <c r="I3694" s="4">
        <v>3105600</v>
      </c>
      <c r="J3694">
        <v>0</v>
      </c>
      <c r="K3694" s="4">
        <v>0</v>
      </c>
    </row>
    <row r="3695" spans="1:11" x14ac:dyDescent="0.35">
      <c r="A3695" t="s">
        <v>429</v>
      </c>
      <c r="B3695" t="s">
        <v>2148</v>
      </c>
      <c r="C3695" t="s">
        <v>1870</v>
      </c>
      <c r="D3695" s="4">
        <v>367142</v>
      </c>
      <c r="E3695" s="4">
        <v>9477775</v>
      </c>
      <c r="H3695" s="4">
        <v>459545</v>
      </c>
      <c r="I3695" s="4">
        <v>10304462</v>
      </c>
      <c r="J3695" s="4">
        <v>9844917</v>
      </c>
      <c r="K3695" s="4">
        <v>367142</v>
      </c>
    </row>
    <row r="3696" spans="1:11" x14ac:dyDescent="0.35">
      <c r="A3696" t="s">
        <v>429</v>
      </c>
      <c r="B3696" t="s">
        <v>2149</v>
      </c>
      <c r="C3696" t="s">
        <v>1871</v>
      </c>
      <c r="D3696" s="4">
        <v>202842</v>
      </c>
      <c r="E3696" s="4">
        <v>10197</v>
      </c>
      <c r="H3696" s="4">
        <v>10970704</v>
      </c>
      <c r="I3696" s="4">
        <v>11183743</v>
      </c>
      <c r="J3696" s="4">
        <v>213039</v>
      </c>
      <c r="K3696" s="4">
        <v>202842</v>
      </c>
    </row>
    <row r="3697" spans="1:11" x14ac:dyDescent="0.35">
      <c r="A3697" t="s">
        <v>429</v>
      </c>
      <c r="B3697" t="s">
        <v>2150</v>
      </c>
      <c r="C3697" t="s">
        <v>1872</v>
      </c>
      <c r="D3697" s="4">
        <v>24224</v>
      </c>
      <c r="E3697" s="4">
        <v>688924</v>
      </c>
      <c r="I3697" s="4">
        <v>713148</v>
      </c>
      <c r="J3697" s="4">
        <v>713148</v>
      </c>
      <c r="K3697" s="4">
        <v>24224</v>
      </c>
    </row>
    <row r="3698" spans="1:11" x14ac:dyDescent="0.35">
      <c r="A3698" t="s">
        <v>429</v>
      </c>
      <c r="B3698" t="s">
        <v>2151</v>
      </c>
      <c r="C3698" t="s">
        <v>1873</v>
      </c>
      <c r="D3698" s="4">
        <v>14514</v>
      </c>
      <c r="I3698" s="4">
        <v>14514</v>
      </c>
      <c r="J3698" s="4">
        <v>14514</v>
      </c>
      <c r="K3698" s="4">
        <v>14514</v>
      </c>
    </row>
    <row r="3699" spans="1:11" x14ac:dyDescent="0.35">
      <c r="A3699" t="s">
        <v>429</v>
      </c>
      <c r="B3699" t="s">
        <v>2152</v>
      </c>
      <c r="C3699" t="s">
        <v>1874</v>
      </c>
      <c r="D3699" s="4">
        <v>2766</v>
      </c>
      <c r="I3699" s="4">
        <v>2766</v>
      </c>
      <c r="J3699" s="4">
        <v>2766</v>
      </c>
      <c r="K3699" s="4">
        <v>2766</v>
      </c>
    </row>
    <row r="3700" spans="1:11" x14ac:dyDescent="0.35">
      <c r="A3700" t="s">
        <v>429</v>
      </c>
      <c r="B3700" t="s">
        <v>2153</v>
      </c>
      <c r="C3700" t="s">
        <v>1875</v>
      </c>
      <c r="D3700" s="4">
        <v>1162</v>
      </c>
      <c r="H3700" s="4">
        <v>98806</v>
      </c>
      <c r="I3700" s="4">
        <v>99968</v>
      </c>
      <c r="J3700" s="4">
        <v>1162</v>
      </c>
      <c r="K3700" s="4">
        <v>1162</v>
      </c>
    </row>
    <row r="3701" spans="1:11" x14ac:dyDescent="0.35">
      <c r="A3701" t="s">
        <v>429</v>
      </c>
      <c r="B3701" t="s">
        <v>2154</v>
      </c>
      <c r="C3701" t="s">
        <v>1876</v>
      </c>
      <c r="D3701" s="4">
        <v>180586</v>
      </c>
      <c r="E3701" s="4">
        <v>0</v>
      </c>
      <c r="H3701" s="4">
        <v>764400</v>
      </c>
      <c r="I3701" s="4">
        <v>944986</v>
      </c>
      <c r="J3701" s="4">
        <v>180586</v>
      </c>
      <c r="K3701" s="4">
        <v>180586</v>
      </c>
    </row>
    <row r="3702" spans="1:11" x14ac:dyDescent="0.35">
      <c r="A3702" t="s">
        <v>429</v>
      </c>
      <c r="B3702" t="s">
        <v>2155</v>
      </c>
      <c r="C3702" t="s">
        <v>1877</v>
      </c>
      <c r="D3702" s="4">
        <v>69238</v>
      </c>
      <c r="E3702" s="4">
        <v>0</v>
      </c>
      <c r="I3702" s="4">
        <v>69238</v>
      </c>
      <c r="J3702" s="4">
        <v>69238</v>
      </c>
      <c r="K3702" s="4">
        <v>69238</v>
      </c>
    </row>
    <row r="3703" spans="1:11" x14ac:dyDescent="0.35">
      <c r="A3703" t="s">
        <v>429</v>
      </c>
      <c r="B3703" t="s">
        <v>2156</v>
      </c>
      <c r="D3703" s="4">
        <v>3051440</v>
      </c>
      <c r="E3703" s="4">
        <v>10225936</v>
      </c>
      <c r="F3703" s="4">
        <v>96600</v>
      </c>
      <c r="G3703" s="4">
        <v>114019</v>
      </c>
      <c r="H3703" s="4">
        <v>34092791</v>
      </c>
      <c r="I3703" s="4">
        <v>47580785</v>
      </c>
      <c r="J3703" s="4">
        <v>13277376</v>
      </c>
      <c r="K3703" s="4">
        <v>3051440</v>
      </c>
    </row>
    <row r="3704" spans="1:11" x14ac:dyDescent="0.35">
      <c r="A3704" t="s">
        <v>429</v>
      </c>
      <c r="B3704" t="s">
        <v>2157</v>
      </c>
      <c r="C3704" t="s">
        <v>1879</v>
      </c>
      <c r="D3704" s="4">
        <v>5450716</v>
      </c>
      <c r="I3704" s="4">
        <v>5450716</v>
      </c>
      <c r="J3704" s="4">
        <v>5450716</v>
      </c>
      <c r="K3704" s="4">
        <v>5450716</v>
      </c>
    </row>
    <row r="3705" spans="1:11" x14ac:dyDescent="0.35">
      <c r="A3705" t="s">
        <v>429</v>
      </c>
      <c r="B3705" t="s">
        <v>2186</v>
      </c>
      <c r="C3705" t="s">
        <v>1907</v>
      </c>
      <c r="D3705" s="4">
        <v>1959</v>
      </c>
      <c r="I3705" s="4">
        <v>1959</v>
      </c>
      <c r="J3705" s="4">
        <v>1959</v>
      </c>
      <c r="K3705" s="4">
        <v>1959</v>
      </c>
    </row>
    <row r="3706" spans="1:11" x14ac:dyDescent="0.35">
      <c r="A3706" t="s">
        <v>429</v>
      </c>
      <c r="B3706" t="s">
        <v>2176</v>
      </c>
      <c r="C3706" t="s">
        <v>1897</v>
      </c>
      <c r="D3706" s="4">
        <v>15772</v>
      </c>
      <c r="I3706" s="4">
        <v>15772</v>
      </c>
      <c r="J3706" s="4">
        <v>15772</v>
      </c>
      <c r="K3706" s="4">
        <v>15772</v>
      </c>
    </row>
    <row r="3707" spans="1:11" x14ac:dyDescent="0.35">
      <c r="A3707" t="s">
        <v>429</v>
      </c>
      <c r="B3707" t="s">
        <v>2158</v>
      </c>
      <c r="C3707" t="s">
        <v>1880</v>
      </c>
      <c r="D3707" s="4">
        <v>3986097</v>
      </c>
      <c r="I3707" s="4">
        <v>3986097</v>
      </c>
      <c r="J3707" s="4">
        <v>3986097</v>
      </c>
      <c r="K3707" s="4">
        <v>3986097</v>
      </c>
    </row>
    <row r="3708" spans="1:11" x14ac:dyDescent="0.35">
      <c r="A3708" t="s">
        <v>429</v>
      </c>
      <c r="B3708" t="s">
        <v>2159</v>
      </c>
      <c r="C3708" t="s">
        <v>1881</v>
      </c>
      <c r="D3708" s="4">
        <v>9182867</v>
      </c>
      <c r="I3708" s="4">
        <v>9182867</v>
      </c>
      <c r="J3708" s="4">
        <v>9182867</v>
      </c>
      <c r="K3708" s="4">
        <v>9182867</v>
      </c>
    </row>
    <row r="3709" spans="1:11" x14ac:dyDescent="0.35">
      <c r="A3709" t="s">
        <v>429</v>
      </c>
      <c r="B3709" t="s">
        <v>2174</v>
      </c>
      <c r="C3709" t="s">
        <v>1895</v>
      </c>
      <c r="D3709" s="4">
        <v>821757</v>
      </c>
      <c r="I3709" s="4">
        <v>821757</v>
      </c>
      <c r="J3709" s="4">
        <v>821757</v>
      </c>
      <c r="K3709" s="4">
        <v>821757</v>
      </c>
    </row>
    <row r="3710" spans="1:11" x14ac:dyDescent="0.35">
      <c r="A3710" t="s">
        <v>429</v>
      </c>
      <c r="B3710" t="s">
        <v>2160</v>
      </c>
      <c r="C3710" t="s">
        <v>1882</v>
      </c>
      <c r="D3710" s="4">
        <v>10194</v>
      </c>
      <c r="F3710" s="4">
        <v>1038214</v>
      </c>
      <c r="I3710" s="4">
        <v>1048408</v>
      </c>
      <c r="J3710" s="4">
        <v>10194</v>
      </c>
      <c r="K3710" s="4">
        <v>10194</v>
      </c>
    </row>
    <row r="3711" spans="1:11" x14ac:dyDescent="0.35">
      <c r="A3711" t="s">
        <v>429</v>
      </c>
      <c r="B3711" t="s">
        <v>2161</v>
      </c>
      <c r="C3711" t="s">
        <v>1883</v>
      </c>
      <c r="D3711" s="4">
        <v>403141</v>
      </c>
      <c r="I3711" s="4">
        <v>403141</v>
      </c>
      <c r="J3711" s="4">
        <v>403141</v>
      </c>
      <c r="K3711" s="4">
        <v>403141</v>
      </c>
    </row>
    <row r="3712" spans="1:11" x14ac:dyDescent="0.35">
      <c r="A3712" t="s">
        <v>429</v>
      </c>
      <c r="B3712" t="s">
        <v>2162</v>
      </c>
      <c r="C3712" t="s">
        <v>1884</v>
      </c>
      <c r="D3712" s="4">
        <v>34270</v>
      </c>
      <c r="I3712" s="4">
        <v>34270</v>
      </c>
      <c r="J3712" s="4">
        <v>34270</v>
      </c>
      <c r="K3712" s="4">
        <v>34270</v>
      </c>
    </row>
    <row r="3713" spans="1:11" x14ac:dyDescent="0.35">
      <c r="A3713" t="s">
        <v>429</v>
      </c>
      <c r="B3713" t="s">
        <v>2163</v>
      </c>
      <c r="D3713" s="4">
        <v>19906772</v>
      </c>
      <c r="F3713" s="4">
        <v>1038214</v>
      </c>
      <c r="I3713" s="4">
        <v>20944986</v>
      </c>
      <c r="J3713" s="4">
        <v>19906772</v>
      </c>
      <c r="K3713" s="4">
        <v>19906772</v>
      </c>
    </row>
    <row r="3714" spans="1:11" x14ac:dyDescent="0.35">
      <c r="A3714" t="s">
        <v>429</v>
      </c>
      <c r="B3714" t="s">
        <v>2164</v>
      </c>
      <c r="C3714" t="s">
        <v>1886</v>
      </c>
      <c r="H3714" s="4">
        <v>1413961</v>
      </c>
      <c r="I3714" s="4">
        <v>1413961</v>
      </c>
      <c r="J3714">
        <v>0</v>
      </c>
      <c r="K3714" s="4">
        <v>0</v>
      </c>
    </row>
    <row r="3715" spans="1:11" x14ac:dyDescent="0.35">
      <c r="A3715" t="s">
        <v>429</v>
      </c>
      <c r="B3715" t="s">
        <v>2165</v>
      </c>
      <c r="H3715" s="4">
        <v>1413961</v>
      </c>
      <c r="I3715" s="4">
        <v>1413961</v>
      </c>
      <c r="J3715">
        <v>0</v>
      </c>
      <c r="K3715" s="4">
        <v>0</v>
      </c>
    </row>
    <row r="3716" spans="1:11" x14ac:dyDescent="0.35">
      <c r="A3716" t="s">
        <v>429</v>
      </c>
      <c r="B3716" t="s">
        <v>2177</v>
      </c>
      <c r="C3716" t="s">
        <v>1898</v>
      </c>
      <c r="D3716" s="4">
        <v>38011</v>
      </c>
      <c r="I3716" s="4">
        <v>38011</v>
      </c>
      <c r="J3716" s="4">
        <v>38011</v>
      </c>
      <c r="K3716" s="4">
        <v>38011</v>
      </c>
    </row>
    <row r="3717" spans="1:11" x14ac:dyDescent="0.35">
      <c r="A3717" t="s">
        <v>429</v>
      </c>
      <c r="B3717" t="s">
        <v>2183</v>
      </c>
      <c r="C3717" t="s">
        <v>1904</v>
      </c>
      <c r="D3717" s="4">
        <v>500000</v>
      </c>
      <c r="I3717" s="4">
        <v>500000</v>
      </c>
      <c r="J3717" s="4">
        <v>500000</v>
      </c>
      <c r="K3717" s="4">
        <v>500000</v>
      </c>
    </row>
    <row r="3718" spans="1:11" x14ac:dyDescent="0.35">
      <c r="A3718" t="s">
        <v>429</v>
      </c>
      <c r="B3718" t="s">
        <v>2166</v>
      </c>
      <c r="C3718" t="s">
        <v>1888</v>
      </c>
      <c r="H3718" s="4">
        <v>1440000</v>
      </c>
      <c r="I3718" s="4">
        <v>1440000</v>
      </c>
      <c r="J3718">
        <v>0</v>
      </c>
      <c r="K3718" s="4">
        <v>0</v>
      </c>
    </row>
    <row r="3719" spans="1:11" x14ac:dyDescent="0.35">
      <c r="A3719" t="s">
        <v>429</v>
      </c>
      <c r="B3719" t="s">
        <v>2180</v>
      </c>
      <c r="C3719" t="s">
        <v>1901</v>
      </c>
      <c r="D3719" s="4">
        <v>5550</v>
      </c>
      <c r="E3719" s="4">
        <v>1725000</v>
      </c>
      <c r="I3719" s="4">
        <v>1730550</v>
      </c>
      <c r="J3719" s="4">
        <v>1730550</v>
      </c>
      <c r="K3719" s="4">
        <v>5550</v>
      </c>
    </row>
    <row r="3720" spans="1:11" x14ac:dyDescent="0.35">
      <c r="A3720" t="s">
        <v>429</v>
      </c>
      <c r="B3720" t="s">
        <v>2167</v>
      </c>
      <c r="C3720" t="s">
        <v>1889</v>
      </c>
      <c r="E3720" s="4">
        <v>2520000</v>
      </c>
      <c r="I3720" s="4">
        <v>2520000</v>
      </c>
      <c r="J3720">
        <v>2520000</v>
      </c>
      <c r="K3720" s="4">
        <v>0</v>
      </c>
    </row>
    <row r="3721" spans="1:11" x14ac:dyDescent="0.35">
      <c r="A3721" t="s">
        <v>429</v>
      </c>
      <c r="B3721" t="s">
        <v>2168</v>
      </c>
      <c r="C3721" t="s">
        <v>1890</v>
      </c>
      <c r="E3721" s="4">
        <v>1050000</v>
      </c>
      <c r="I3721" s="4">
        <v>1050000</v>
      </c>
      <c r="J3721">
        <v>1050000</v>
      </c>
      <c r="K3721" s="4">
        <v>0</v>
      </c>
    </row>
    <row r="3722" spans="1:11" x14ac:dyDescent="0.35">
      <c r="A3722" t="s">
        <v>429</v>
      </c>
      <c r="B3722" t="s">
        <v>2181</v>
      </c>
      <c r="C3722" t="s">
        <v>1902</v>
      </c>
      <c r="D3722" s="4">
        <v>75000</v>
      </c>
      <c r="E3722" s="4">
        <v>3450000</v>
      </c>
      <c r="I3722" s="4">
        <v>3525000</v>
      </c>
      <c r="J3722" s="4">
        <v>3525000</v>
      </c>
      <c r="K3722" s="4">
        <v>75000</v>
      </c>
    </row>
    <row r="3723" spans="1:11" x14ac:dyDescent="0.35">
      <c r="A3723" t="s">
        <v>429</v>
      </c>
      <c r="B3723" t="s">
        <v>2169</v>
      </c>
      <c r="D3723" s="4">
        <v>618561</v>
      </c>
      <c r="E3723" s="4">
        <v>8745000</v>
      </c>
      <c r="H3723" s="4">
        <v>1440000</v>
      </c>
      <c r="I3723" s="4">
        <v>10803561</v>
      </c>
      <c r="J3723" s="4">
        <v>9363561</v>
      </c>
      <c r="K3723" s="4">
        <v>618561</v>
      </c>
    </row>
    <row r="3724" spans="1:11" x14ac:dyDescent="0.35">
      <c r="A3724" t="s">
        <v>429</v>
      </c>
      <c r="B3724" t="s">
        <v>2170</v>
      </c>
      <c r="D3724" s="4">
        <v>264852721</v>
      </c>
      <c r="E3724" s="4">
        <v>45608661</v>
      </c>
      <c r="F3724" s="4">
        <v>64850890</v>
      </c>
      <c r="G3724" s="4">
        <v>16114688</v>
      </c>
      <c r="H3724" s="4">
        <v>58263024</v>
      </c>
      <c r="I3724" s="4">
        <v>449689983</v>
      </c>
      <c r="J3724" s="4">
        <f>SUM(D3724,E3724)</f>
        <v>310461382</v>
      </c>
      <c r="K3724" s="4">
        <v>264852721</v>
      </c>
    </row>
    <row r="3725" spans="1:11" x14ac:dyDescent="0.35">
      <c r="A3725" t="s">
        <v>436</v>
      </c>
      <c r="B3725" t="s">
        <v>2118</v>
      </c>
      <c r="C3725" t="s">
        <v>1843</v>
      </c>
      <c r="D3725" s="4">
        <v>12052873</v>
      </c>
      <c r="E3725" s="4">
        <v>9403169</v>
      </c>
      <c r="F3725" s="4">
        <v>12502000</v>
      </c>
      <c r="I3725" s="4">
        <v>33958042</v>
      </c>
      <c r="J3725" s="4">
        <v>21456042</v>
      </c>
      <c r="K3725" s="4">
        <v>12052873</v>
      </c>
    </row>
    <row r="3726" spans="1:11" x14ac:dyDescent="0.35">
      <c r="A3726" t="s">
        <v>436</v>
      </c>
      <c r="B3726" t="s">
        <v>2119</v>
      </c>
      <c r="C3726" t="s">
        <v>1844</v>
      </c>
      <c r="D3726" s="4">
        <v>2019782</v>
      </c>
      <c r="E3726" s="4">
        <v>647919</v>
      </c>
      <c r="F3726" s="4">
        <v>204151</v>
      </c>
      <c r="H3726" s="4">
        <v>1076772</v>
      </c>
      <c r="I3726" s="4">
        <v>3948623</v>
      </c>
      <c r="J3726" s="4">
        <v>2667701</v>
      </c>
      <c r="K3726" s="4">
        <v>2019782</v>
      </c>
    </row>
    <row r="3727" spans="1:11" x14ac:dyDescent="0.35">
      <c r="A3727" t="s">
        <v>436</v>
      </c>
      <c r="B3727" t="s">
        <v>2120</v>
      </c>
      <c r="C3727" t="s">
        <v>1845</v>
      </c>
      <c r="D3727" s="4">
        <v>2626900</v>
      </c>
      <c r="I3727" s="4">
        <v>2626900</v>
      </c>
      <c r="J3727" s="4">
        <v>2626900</v>
      </c>
      <c r="K3727" s="4">
        <v>2626900</v>
      </c>
    </row>
    <row r="3728" spans="1:11" x14ac:dyDescent="0.35">
      <c r="A3728" t="s">
        <v>436</v>
      </c>
      <c r="B3728" t="s">
        <v>2121</v>
      </c>
      <c r="D3728" s="4">
        <v>16699555</v>
      </c>
      <c r="E3728" s="4">
        <v>10051087</v>
      </c>
      <c r="F3728" s="4">
        <v>12706151</v>
      </c>
      <c r="H3728" s="4">
        <v>1076772</v>
      </c>
      <c r="I3728" s="4">
        <v>40533565</v>
      </c>
      <c r="J3728" s="4">
        <v>26750642</v>
      </c>
      <c r="K3728" s="4">
        <v>16699555</v>
      </c>
    </row>
    <row r="3729" spans="1:11" x14ac:dyDescent="0.35">
      <c r="A3729" t="s">
        <v>436</v>
      </c>
      <c r="B3729" t="s">
        <v>2122</v>
      </c>
      <c r="C3729" t="s">
        <v>1846</v>
      </c>
      <c r="D3729" s="4">
        <v>11570162</v>
      </c>
      <c r="E3729" s="4">
        <v>38286</v>
      </c>
      <c r="I3729" s="4">
        <v>11608448</v>
      </c>
      <c r="J3729" s="4">
        <v>11608448</v>
      </c>
      <c r="K3729" s="4">
        <v>11570162</v>
      </c>
    </row>
    <row r="3730" spans="1:11" x14ac:dyDescent="0.35">
      <c r="A3730" t="s">
        <v>436</v>
      </c>
      <c r="B3730" t="s">
        <v>2123</v>
      </c>
      <c r="C3730" t="s">
        <v>1847</v>
      </c>
      <c r="D3730" s="4">
        <v>13947934</v>
      </c>
      <c r="E3730" s="4">
        <v>47401</v>
      </c>
      <c r="F3730" s="4">
        <v>968108</v>
      </c>
      <c r="H3730" s="4">
        <v>169022</v>
      </c>
      <c r="I3730" s="4">
        <v>15132466</v>
      </c>
      <c r="J3730" s="4">
        <v>13995335</v>
      </c>
      <c r="K3730" s="4">
        <v>13947934</v>
      </c>
    </row>
    <row r="3731" spans="1:11" x14ac:dyDescent="0.35">
      <c r="A3731" t="s">
        <v>436</v>
      </c>
      <c r="B3731" t="s">
        <v>2124</v>
      </c>
      <c r="C3731" t="s">
        <v>1848</v>
      </c>
      <c r="D3731" s="4">
        <v>16122</v>
      </c>
      <c r="I3731" s="4">
        <v>16122</v>
      </c>
      <c r="J3731" s="4">
        <v>16122</v>
      </c>
      <c r="K3731" s="4">
        <v>16122</v>
      </c>
    </row>
    <row r="3732" spans="1:11" x14ac:dyDescent="0.35">
      <c r="A3732" t="s">
        <v>436</v>
      </c>
      <c r="B3732" t="s">
        <v>2125</v>
      </c>
      <c r="D3732" s="4">
        <v>25534219</v>
      </c>
      <c r="E3732" s="4">
        <v>85687</v>
      </c>
      <c r="F3732" s="4">
        <v>968108</v>
      </c>
      <c r="H3732" s="4">
        <v>169022</v>
      </c>
      <c r="I3732" s="4">
        <v>26757036</v>
      </c>
      <c r="J3732" s="4">
        <v>25619906</v>
      </c>
      <c r="K3732" s="4">
        <v>25534219</v>
      </c>
    </row>
    <row r="3733" spans="1:11" x14ac:dyDescent="0.35">
      <c r="A3733" t="s">
        <v>436</v>
      </c>
      <c r="B3733" t="s">
        <v>2126</v>
      </c>
      <c r="C3733" t="s">
        <v>1850</v>
      </c>
      <c r="G3733" s="4">
        <v>6400000</v>
      </c>
      <c r="I3733" s="4">
        <v>6400000</v>
      </c>
      <c r="J3733">
        <v>0</v>
      </c>
      <c r="K3733" s="4">
        <v>0</v>
      </c>
    </row>
    <row r="3734" spans="1:11" x14ac:dyDescent="0.35">
      <c r="A3734" t="s">
        <v>436</v>
      </c>
      <c r="B3734" t="s">
        <v>2127</v>
      </c>
      <c r="G3734" s="4">
        <v>6400000</v>
      </c>
      <c r="I3734" s="4">
        <v>6400000</v>
      </c>
      <c r="J3734">
        <v>0</v>
      </c>
      <c r="K3734" s="4">
        <v>0</v>
      </c>
    </row>
    <row r="3735" spans="1:11" x14ac:dyDescent="0.35">
      <c r="A3735" t="s">
        <v>436</v>
      </c>
      <c r="B3735" t="s">
        <v>2128</v>
      </c>
      <c r="C3735" t="s">
        <v>1851</v>
      </c>
      <c r="D3735" s="4">
        <v>329349</v>
      </c>
      <c r="G3735" s="4">
        <v>359095</v>
      </c>
      <c r="I3735" s="4">
        <v>688444</v>
      </c>
      <c r="J3735" s="4">
        <v>329349</v>
      </c>
      <c r="K3735" s="4">
        <v>329349</v>
      </c>
    </row>
    <row r="3736" spans="1:11" x14ac:dyDescent="0.35">
      <c r="A3736" t="s">
        <v>436</v>
      </c>
      <c r="B3736" t="s">
        <v>2129</v>
      </c>
      <c r="C3736" t="s">
        <v>1852</v>
      </c>
      <c r="F3736" s="4">
        <v>12267</v>
      </c>
      <c r="I3736" s="4">
        <v>12267</v>
      </c>
      <c r="J3736">
        <v>0</v>
      </c>
      <c r="K3736" s="4">
        <v>0</v>
      </c>
    </row>
    <row r="3737" spans="1:11" x14ac:dyDescent="0.35">
      <c r="A3737" t="s">
        <v>436</v>
      </c>
      <c r="B3737" t="s">
        <v>2130</v>
      </c>
      <c r="C3737" t="s">
        <v>1853</v>
      </c>
      <c r="F3737" s="4">
        <v>10004</v>
      </c>
      <c r="I3737" s="4">
        <v>10004</v>
      </c>
      <c r="J3737">
        <v>0</v>
      </c>
      <c r="K3737" s="4">
        <v>0</v>
      </c>
    </row>
    <row r="3738" spans="1:11" x14ac:dyDescent="0.35">
      <c r="A3738" t="s">
        <v>436</v>
      </c>
      <c r="B3738" t="s">
        <v>2172</v>
      </c>
      <c r="C3738" t="s">
        <v>1893</v>
      </c>
      <c r="F3738" s="4">
        <v>5973</v>
      </c>
      <c r="I3738" s="4">
        <v>5973</v>
      </c>
      <c r="J3738">
        <v>0</v>
      </c>
      <c r="K3738" s="4">
        <v>0</v>
      </c>
    </row>
    <row r="3739" spans="1:11" x14ac:dyDescent="0.35">
      <c r="A3739" t="s">
        <v>436</v>
      </c>
      <c r="B3739" t="s">
        <v>2182</v>
      </c>
      <c r="C3739" t="s">
        <v>1903</v>
      </c>
      <c r="D3739" s="4">
        <v>6073</v>
      </c>
      <c r="I3739" s="4">
        <v>6073</v>
      </c>
      <c r="J3739" s="4">
        <v>6073</v>
      </c>
      <c r="K3739" s="4">
        <v>6073</v>
      </c>
    </row>
    <row r="3740" spans="1:11" x14ac:dyDescent="0.35">
      <c r="A3740" t="s">
        <v>436</v>
      </c>
      <c r="B3740" t="s">
        <v>2131</v>
      </c>
      <c r="C3740" t="s">
        <v>1854</v>
      </c>
      <c r="D3740" s="4">
        <v>4942</v>
      </c>
      <c r="G3740" s="4">
        <v>248821</v>
      </c>
      <c r="I3740" s="4">
        <v>253763</v>
      </c>
      <c r="J3740" s="4">
        <v>4942</v>
      </c>
      <c r="K3740" s="4">
        <v>4942</v>
      </c>
    </row>
    <row r="3741" spans="1:11" x14ac:dyDescent="0.35">
      <c r="A3741" t="s">
        <v>436</v>
      </c>
      <c r="B3741" t="s">
        <v>2132</v>
      </c>
      <c r="C3741" t="s">
        <v>1855</v>
      </c>
      <c r="D3741" s="4">
        <v>25217</v>
      </c>
      <c r="G3741" s="4">
        <v>425287</v>
      </c>
      <c r="I3741" s="4">
        <v>450504</v>
      </c>
      <c r="J3741" s="4">
        <v>25217</v>
      </c>
      <c r="K3741" s="4">
        <v>25217</v>
      </c>
    </row>
    <row r="3742" spans="1:11" x14ac:dyDescent="0.35">
      <c r="A3742" t="s">
        <v>436</v>
      </c>
      <c r="B3742" t="s">
        <v>2133</v>
      </c>
      <c r="C3742" t="s">
        <v>1856</v>
      </c>
      <c r="D3742" s="4">
        <v>1929</v>
      </c>
      <c r="G3742" s="4">
        <v>22934</v>
      </c>
      <c r="I3742" s="4">
        <v>24864</v>
      </c>
      <c r="J3742" s="4">
        <v>1929</v>
      </c>
      <c r="K3742" s="4">
        <v>1929</v>
      </c>
    </row>
    <row r="3743" spans="1:11" x14ac:dyDescent="0.35">
      <c r="A3743" t="s">
        <v>436</v>
      </c>
      <c r="B3743" t="s">
        <v>2134</v>
      </c>
      <c r="C3743" t="s">
        <v>1857</v>
      </c>
      <c r="G3743" s="4">
        <v>19011</v>
      </c>
      <c r="I3743" s="4">
        <v>19011</v>
      </c>
      <c r="J3743">
        <v>0</v>
      </c>
      <c r="K3743" s="4">
        <v>0</v>
      </c>
    </row>
    <row r="3744" spans="1:11" x14ac:dyDescent="0.35">
      <c r="A3744" t="s">
        <v>436</v>
      </c>
      <c r="B3744" t="s">
        <v>2135</v>
      </c>
      <c r="C3744" t="s">
        <v>1858</v>
      </c>
      <c r="G3744" s="4">
        <v>20781</v>
      </c>
      <c r="I3744" s="4">
        <v>20781</v>
      </c>
      <c r="J3744">
        <v>0</v>
      </c>
      <c r="K3744" s="4">
        <v>0</v>
      </c>
    </row>
    <row r="3745" spans="1:11" x14ac:dyDescent="0.35">
      <c r="A3745" t="s">
        <v>436</v>
      </c>
      <c r="B3745" t="s">
        <v>2136</v>
      </c>
      <c r="C3745" t="s">
        <v>1859</v>
      </c>
      <c r="D3745" s="4">
        <v>176372</v>
      </c>
      <c r="G3745" s="4">
        <v>350000</v>
      </c>
      <c r="H3745" s="4">
        <v>3</v>
      </c>
      <c r="I3745" s="4">
        <v>526375</v>
      </c>
      <c r="J3745" s="4">
        <v>176372</v>
      </c>
      <c r="K3745" s="4">
        <v>176372</v>
      </c>
    </row>
    <row r="3746" spans="1:11" x14ac:dyDescent="0.35">
      <c r="A3746" t="s">
        <v>436</v>
      </c>
      <c r="B3746" t="s">
        <v>2137</v>
      </c>
      <c r="C3746" t="s">
        <v>1860</v>
      </c>
      <c r="D3746" s="4">
        <v>326109</v>
      </c>
      <c r="I3746" s="4">
        <v>326109</v>
      </c>
      <c r="J3746" s="4">
        <v>326109</v>
      </c>
      <c r="K3746" s="4">
        <v>326109</v>
      </c>
    </row>
    <row r="3747" spans="1:11" x14ac:dyDescent="0.35">
      <c r="A3747" t="s">
        <v>436</v>
      </c>
      <c r="B3747" t="s">
        <v>2138</v>
      </c>
      <c r="C3747" t="s">
        <v>1861</v>
      </c>
      <c r="D3747" s="4">
        <v>300335</v>
      </c>
      <c r="G3747" s="4">
        <v>66604</v>
      </c>
      <c r="I3747" s="4">
        <v>366939</v>
      </c>
      <c r="J3747" s="4">
        <v>300335</v>
      </c>
      <c r="K3747" s="4">
        <v>300335</v>
      </c>
    </row>
    <row r="3748" spans="1:11" x14ac:dyDescent="0.35">
      <c r="A3748" t="s">
        <v>436</v>
      </c>
      <c r="B3748" t="s">
        <v>2139</v>
      </c>
      <c r="C3748" t="s">
        <v>1862</v>
      </c>
      <c r="D3748" s="4">
        <v>598250</v>
      </c>
      <c r="I3748" s="4">
        <v>598250</v>
      </c>
      <c r="J3748" s="4">
        <v>598250</v>
      </c>
      <c r="K3748" s="4">
        <v>598250</v>
      </c>
    </row>
    <row r="3749" spans="1:11" x14ac:dyDescent="0.35">
      <c r="A3749" t="s">
        <v>436</v>
      </c>
      <c r="B3749" t="s">
        <v>2140</v>
      </c>
      <c r="C3749" t="s">
        <v>1863</v>
      </c>
      <c r="G3749" s="4">
        <v>7780</v>
      </c>
      <c r="H3749" s="4">
        <v>7780</v>
      </c>
      <c r="I3749" s="4">
        <v>15560</v>
      </c>
      <c r="J3749">
        <v>0</v>
      </c>
      <c r="K3749" s="4">
        <v>0</v>
      </c>
    </row>
    <row r="3750" spans="1:11" x14ac:dyDescent="0.35">
      <c r="A3750" t="s">
        <v>436</v>
      </c>
      <c r="B3750" t="s">
        <v>2141</v>
      </c>
      <c r="D3750" s="4">
        <v>1768576</v>
      </c>
      <c r="F3750" s="4">
        <v>28243</v>
      </c>
      <c r="G3750" s="4">
        <v>1520313</v>
      </c>
      <c r="H3750" s="4">
        <v>7783</v>
      </c>
      <c r="I3750" s="4">
        <v>3324915</v>
      </c>
      <c r="J3750" s="4">
        <v>1768576</v>
      </c>
      <c r="K3750" s="4">
        <v>1768576</v>
      </c>
    </row>
    <row r="3751" spans="1:11" x14ac:dyDescent="0.35">
      <c r="A3751" t="s">
        <v>436</v>
      </c>
      <c r="B3751" t="s">
        <v>2142</v>
      </c>
      <c r="C3751" t="s">
        <v>1864</v>
      </c>
      <c r="E3751" s="4">
        <v>11158</v>
      </c>
      <c r="I3751" s="4">
        <v>11158</v>
      </c>
      <c r="J3751">
        <v>11158</v>
      </c>
      <c r="K3751" s="4">
        <v>0</v>
      </c>
    </row>
    <row r="3752" spans="1:11" x14ac:dyDescent="0.35">
      <c r="A3752" t="s">
        <v>436</v>
      </c>
      <c r="B3752" t="s">
        <v>2144</v>
      </c>
      <c r="C3752" t="s">
        <v>1866</v>
      </c>
      <c r="I3752" s="4">
        <v>0</v>
      </c>
      <c r="J3752">
        <v>0</v>
      </c>
      <c r="K3752" s="4">
        <v>0</v>
      </c>
    </row>
    <row r="3753" spans="1:11" x14ac:dyDescent="0.35">
      <c r="A3753" t="s">
        <v>436</v>
      </c>
      <c r="B3753" t="s">
        <v>2145</v>
      </c>
      <c r="C3753" t="s">
        <v>1867</v>
      </c>
      <c r="D3753" s="4">
        <v>1188000</v>
      </c>
      <c r="G3753" s="4">
        <v>36000</v>
      </c>
      <c r="H3753" s="4">
        <v>1838225</v>
      </c>
      <c r="I3753" s="4">
        <v>3062225</v>
      </c>
      <c r="J3753" s="4">
        <v>1188000</v>
      </c>
      <c r="K3753" s="4">
        <v>1188000</v>
      </c>
    </row>
    <row r="3754" spans="1:11" x14ac:dyDescent="0.35">
      <c r="A3754" t="s">
        <v>436</v>
      </c>
      <c r="B3754" t="s">
        <v>2146</v>
      </c>
      <c r="C3754" t="s">
        <v>1868</v>
      </c>
      <c r="D3754" s="4">
        <v>105259</v>
      </c>
      <c r="H3754" s="4">
        <v>1366476</v>
      </c>
      <c r="I3754" s="4">
        <v>1471735</v>
      </c>
      <c r="J3754" s="4">
        <v>105259</v>
      </c>
      <c r="K3754" s="4">
        <v>105259</v>
      </c>
    </row>
    <row r="3755" spans="1:11" x14ac:dyDescent="0.35">
      <c r="A3755" t="s">
        <v>436</v>
      </c>
      <c r="B3755" t="s">
        <v>2173</v>
      </c>
      <c r="C3755" t="s">
        <v>1894</v>
      </c>
      <c r="D3755" s="4">
        <v>2091</v>
      </c>
      <c r="I3755" s="4">
        <v>2091</v>
      </c>
      <c r="J3755" s="4">
        <v>2091</v>
      </c>
      <c r="K3755" s="4">
        <v>2091</v>
      </c>
    </row>
    <row r="3756" spans="1:11" x14ac:dyDescent="0.35">
      <c r="A3756" t="s">
        <v>436</v>
      </c>
      <c r="B3756" t="s">
        <v>2147</v>
      </c>
      <c r="C3756" t="s">
        <v>1869</v>
      </c>
      <c r="H3756" s="4">
        <v>528960</v>
      </c>
      <c r="I3756" s="4">
        <v>528960</v>
      </c>
      <c r="J3756">
        <v>0</v>
      </c>
      <c r="K3756" s="4">
        <v>0</v>
      </c>
    </row>
    <row r="3757" spans="1:11" x14ac:dyDescent="0.35">
      <c r="A3757" t="s">
        <v>436</v>
      </c>
      <c r="B3757" t="s">
        <v>2148</v>
      </c>
      <c r="C3757" t="s">
        <v>1870</v>
      </c>
      <c r="E3757" s="4">
        <v>23057</v>
      </c>
      <c r="F3757" s="4">
        <v>3529551</v>
      </c>
      <c r="H3757" s="4">
        <v>43949</v>
      </c>
      <c r="I3757" s="4">
        <v>3596558</v>
      </c>
      <c r="J3757">
        <v>23057</v>
      </c>
      <c r="K3757" s="4">
        <v>0</v>
      </c>
    </row>
    <row r="3758" spans="1:11" x14ac:dyDescent="0.35">
      <c r="A3758" t="s">
        <v>436</v>
      </c>
      <c r="B3758" t="s">
        <v>2149</v>
      </c>
      <c r="C3758" t="s">
        <v>1871</v>
      </c>
      <c r="D3758" s="4">
        <v>43341</v>
      </c>
      <c r="E3758" s="4">
        <v>73845</v>
      </c>
      <c r="F3758" s="4">
        <v>4330000</v>
      </c>
      <c r="G3758" s="4">
        <v>6018</v>
      </c>
      <c r="H3758" s="4">
        <v>29817</v>
      </c>
      <c r="I3758" s="4">
        <v>4483022</v>
      </c>
      <c r="J3758" s="4">
        <v>117186</v>
      </c>
      <c r="K3758" s="4">
        <v>43341</v>
      </c>
    </row>
    <row r="3759" spans="1:11" x14ac:dyDescent="0.35">
      <c r="A3759" t="s">
        <v>436</v>
      </c>
      <c r="B3759" t="s">
        <v>2150</v>
      </c>
      <c r="C3759" t="s">
        <v>1872</v>
      </c>
      <c r="D3759" s="4">
        <v>196000</v>
      </c>
      <c r="I3759" s="4">
        <v>196000</v>
      </c>
      <c r="J3759" s="4">
        <v>196000</v>
      </c>
      <c r="K3759" s="4">
        <v>196000</v>
      </c>
    </row>
    <row r="3760" spans="1:11" x14ac:dyDescent="0.35">
      <c r="A3760" t="s">
        <v>436</v>
      </c>
      <c r="B3760" t="s">
        <v>2153</v>
      </c>
      <c r="C3760" t="s">
        <v>1875</v>
      </c>
      <c r="H3760" s="4">
        <v>77882</v>
      </c>
      <c r="I3760" s="4">
        <v>77882</v>
      </c>
      <c r="J3760">
        <v>0</v>
      </c>
      <c r="K3760" s="4">
        <v>0</v>
      </c>
    </row>
    <row r="3761" spans="1:11" x14ac:dyDescent="0.35">
      <c r="A3761" t="s">
        <v>436</v>
      </c>
      <c r="B3761" t="s">
        <v>2154</v>
      </c>
      <c r="C3761" t="s">
        <v>1876</v>
      </c>
      <c r="D3761" s="4">
        <v>21508</v>
      </c>
      <c r="H3761" s="4">
        <v>110880</v>
      </c>
      <c r="I3761" s="4">
        <v>132388</v>
      </c>
      <c r="J3761" s="4">
        <v>21508</v>
      </c>
      <c r="K3761" s="4">
        <v>21508</v>
      </c>
    </row>
    <row r="3762" spans="1:11" x14ac:dyDescent="0.35">
      <c r="A3762" t="s">
        <v>436</v>
      </c>
      <c r="B3762" t="s">
        <v>2156</v>
      </c>
      <c r="D3762" s="4">
        <v>1556199</v>
      </c>
      <c r="E3762" s="4">
        <v>108060</v>
      </c>
      <c r="F3762" s="4">
        <v>7859551</v>
      </c>
      <c r="G3762" s="4">
        <v>42018</v>
      </c>
      <c r="H3762" s="4">
        <v>3996189</v>
      </c>
      <c r="I3762" s="4">
        <v>13562019</v>
      </c>
      <c r="J3762" s="4">
        <v>1664259</v>
      </c>
      <c r="K3762" s="4">
        <v>1556199</v>
      </c>
    </row>
    <row r="3763" spans="1:11" x14ac:dyDescent="0.35">
      <c r="A3763" t="s">
        <v>436</v>
      </c>
      <c r="B3763" t="s">
        <v>2157</v>
      </c>
      <c r="C3763" t="s">
        <v>1879</v>
      </c>
      <c r="D3763" s="4">
        <v>561912</v>
      </c>
      <c r="I3763" s="4">
        <v>561912</v>
      </c>
      <c r="J3763" s="4">
        <v>561912</v>
      </c>
      <c r="K3763" s="4">
        <v>561912</v>
      </c>
    </row>
    <row r="3764" spans="1:11" x14ac:dyDescent="0.35">
      <c r="A3764" t="s">
        <v>436</v>
      </c>
      <c r="B3764" t="s">
        <v>2176</v>
      </c>
      <c r="C3764" t="s">
        <v>1897</v>
      </c>
      <c r="D3764" s="4">
        <v>3565</v>
      </c>
      <c r="I3764" s="4">
        <v>3565</v>
      </c>
      <c r="J3764" s="4">
        <v>3565</v>
      </c>
      <c r="K3764" s="4">
        <v>3565</v>
      </c>
    </row>
    <row r="3765" spans="1:11" x14ac:dyDescent="0.35">
      <c r="A3765" t="s">
        <v>436</v>
      </c>
      <c r="B3765" t="s">
        <v>2158</v>
      </c>
      <c r="C3765" t="s">
        <v>1880</v>
      </c>
      <c r="D3765" s="4">
        <v>138466</v>
      </c>
      <c r="I3765" s="4">
        <v>138466</v>
      </c>
      <c r="J3765" s="4">
        <v>138466</v>
      </c>
      <c r="K3765" s="4">
        <v>138466</v>
      </c>
    </row>
    <row r="3766" spans="1:11" x14ac:dyDescent="0.35">
      <c r="A3766" t="s">
        <v>436</v>
      </c>
      <c r="B3766" t="s">
        <v>2159</v>
      </c>
      <c r="C3766" t="s">
        <v>1881</v>
      </c>
      <c r="D3766" s="4">
        <v>588136</v>
      </c>
      <c r="I3766" s="4">
        <v>588136</v>
      </c>
      <c r="J3766" s="4">
        <v>588136</v>
      </c>
      <c r="K3766" s="4">
        <v>588136</v>
      </c>
    </row>
    <row r="3767" spans="1:11" x14ac:dyDescent="0.35">
      <c r="A3767" t="s">
        <v>436</v>
      </c>
      <c r="B3767" t="s">
        <v>2174</v>
      </c>
      <c r="C3767" t="s">
        <v>1895</v>
      </c>
      <c r="D3767" s="4">
        <v>125806</v>
      </c>
      <c r="I3767" s="4">
        <v>125806</v>
      </c>
      <c r="J3767" s="4">
        <v>125806</v>
      </c>
      <c r="K3767" s="4">
        <v>125806</v>
      </c>
    </row>
    <row r="3768" spans="1:11" x14ac:dyDescent="0.35">
      <c r="A3768" t="s">
        <v>436</v>
      </c>
      <c r="B3768" t="s">
        <v>2160</v>
      </c>
      <c r="C3768" t="s">
        <v>1882</v>
      </c>
      <c r="D3768" s="4">
        <v>715</v>
      </c>
      <c r="E3768" s="4">
        <v>132046</v>
      </c>
      <c r="I3768" s="4">
        <v>132762</v>
      </c>
      <c r="J3768" s="4">
        <v>132761</v>
      </c>
      <c r="K3768" s="4">
        <v>715</v>
      </c>
    </row>
    <row r="3769" spans="1:11" x14ac:dyDescent="0.35">
      <c r="A3769" t="s">
        <v>436</v>
      </c>
      <c r="B3769" t="s">
        <v>2161</v>
      </c>
      <c r="C3769" t="s">
        <v>1883</v>
      </c>
      <c r="D3769" s="4">
        <v>1804</v>
      </c>
      <c r="I3769" s="4">
        <v>1804</v>
      </c>
      <c r="J3769" s="4">
        <v>1804</v>
      </c>
      <c r="K3769" s="4">
        <v>1804</v>
      </c>
    </row>
    <row r="3770" spans="1:11" x14ac:dyDescent="0.35">
      <c r="A3770" t="s">
        <v>436</v>
      </c>
      <c r="B3770" t="s">
        <v>2162</v>
      </c>
      <c r="C3770" t="s">
        <v>1884</v>
      </c>
      <c r="D3770" s="4">
        <v>50739</v>
      </c>
      <c r="I3770" s="4">
        <v>50739</v>
      </c>
      <c r="J3770" s="4">
        <v>50739</v>
      </c>
      <c r="K3770" s="4">
        <v>50739</v>
      </c>
    </row>
    <row r="3771" spans="1:11" x14ac:dyDescent="0.35">
      <c r="A3771" t="s">
        <v>436</v>
      </c>
      <c r="B3771" t="s">
        <v>2163</v>
      </c>
      <c r="D3771" s="4">
        <v>1471143</v>
      </c>
      <c r="E3771" s="4">
        <v>132046</v>
      </c>
      <c r="I3771" s="4">
        <v>1603190</v>
      </c>
      <c r="J3771" s="4">
        <v>1603189</v>
      </c>
      <c r="K3771" s="4">
        <v>1471143</v>
      </c>
    </row>
    <row r="3772" spans="1:11" x14ac:dyDescent="0.35">
      <c r="A3772" t="s">
        <v>436</v>
      </c>
      <c r="B3772" t="s">
        <v>2164</v>
      </c>
      <c r="C3772" t="s">
        <v>1886</v>
      </c>
      <c r="G3772" s="4">
        <v>37706</v>
      </c>
      <c r="I3772" s="4">
        <v>37706</v>
      </c>
      <c r="J3772">
        <v>0</v>
      </c>
      <c r="K3772" s="4">
        <v>0</v>
      </c>
    </row>
    <row r="3773" spans="1:11" x14ac:dyDescent="0.35">
      <c r="A3773" t="s">
        <v>436</v>
      </c>
      <c r="B3773" t="s">
        <v>2165</v>
      </c>
      <c r="G3773" s="4">
        <v>37706</v>
      </c>
      <c r="I3773" s="4">
        <v>37706</v>
      </c>
      <c r="J3773">
        <v>0</v>
      </c>
      <c r="K3773" s="4">
        <v>0</v>
      </c>
    </row>
    <row r="3774" spans="1:11" x14ac:dyDescent="0.35">
      <c r="A3774" t="s">
        <v>436</v>
      </c>
      <c r="B3774" t="s">
        <v>2166</v>
      </c>
      <c r="C3774" t="s">
        <v>1888</v>
      </c>
      <c r="H3774" s="4">
        <v>124800</v>
      </c>
      <c r="I3774" s="4">
        <v>124800</v>
      </c>
      <c r="J3774">
        <v>0</v>
      </c>
      <c r="K3774" s="4">
        <v>0</v>
      </c>
    </row>
    <row r="3775" spans="1:11" x14ac:dyDescent="0.35">
      <c r="A3775" t="s">
        <v>436</v>
      </c>
      <c r="B3775" t="s">
        <v>2180</v>
      </c>
      <c r="C3775" t="s">
        <v>1901</v>
      </c>
      <c r="F3775" s="4">
        <v>97500</v>
      </c>
      <c r="I3775" s="4">
        <v>97500</v>
      </c>
      <c r="J3775">
        <v>0</v>
      </c>
      <c r="K3775" s="4">
        <v>0</v>
      </c>
    </row>
    <row r="3776" spans="1:11" x14ac:dyDescent="0.35">
      <c r="A3776" t="s">
        <v>436</v>
      </c>
      <c r="B3776" t="s">
        <v>2167</v>
      </c>
      <c r="C3776" t="s">
        <v>1889</v>
      </c>
      <c r="F3776" s="4">
        <v>315000</v>
      </c>
      <c r="I3776" s="4">
        <v>315000</v>
      </c>
      <c r="J3776">
        <v>0</v>
      </c>
      <c r="K3776" s="4">
        <v>0</v>
      </c>
    </row>
    <row r="3777" spans="1:11" x14ac:dyDescent="0.35">
      <c r="A3777" t="s">
        <v>436</v>
      </c>
      <c r="B3777" t="s">
        <v>2168</v>
      </c>
      <c r="C3777" t="s">
        <v>1890</v>
      </c>
      <c r="F3777" s="4">
        <v>90000</v>
      </c>
      <c r="I3777" s="4">
        <v>90000</v>
      </c>
      <c r="J3777">
        <v>0</v>
      </c>
      <c r="K3777" s="4">
        <v>0</v>
      </c>
    </row>
    <row r="3778" spans="1:11" x14ac:dyDescent="0.35">
      <c r="A3778" t="s">
        <v>436</v>
      </c>
      <c r="B3778" t="s">
        <v>2181</v>
      </c>
      <c r="C3778" t="s">
        <v>1902</v>
      </c>
      <c r="F3778" s="4">
        <v>195000</v>
      </c>
      <c r="I3778" s="4">
        <v>195000</v>
      </c>
      <c r="J3778">
        <v>0</v>
      </c>
      <c r="K3778" s="4">
        <v>0</v>
      </c>
    </row>
    <row r="3779" spans="1:11" x14ac:dyDescent="0.35">
      <c r="A3779" t="s">
        <v>436</v>
      </c>
      <c r="B3779" t="s">
        <v>2169</v>
      </c>
      <c r="F3779" s="4">
        <v>697500</v>
      </c>
      <c r="H3779" s="4">
        <v>124800</v>
      </c>
      <c r="I3779" s="4">
        <v>822300</v>
      </c>
      <c r="J3779">
        <v>0</v>
      </c>
      <c r="K3779" s="4">
        <v>0</v>
      </c>
    </row>
    <row r="3780" spans="1:11" x14ac:dyDescent="0.35">
      <c r="A3780" t="s">
        <v>436</v>
      </c>
      <c r="B3780" t="s">
        <v>2170</v>
      </c>
      <c r="D3780" s="4">
        <v>47029692</v>
      </c>
      <c r="E3780" s="4">
        <v>10376881</v>
      </c>
      <c r="F3780" s="4">
        <v>22259553</v>
      </c>
      <c r="G3780" s="4">
        <v>8000037</v>
      </c>
      <c r="H3780" s="4">
        <v>5374567</v>
      </c>
      <c r="I3780" s="4">
        <v>93040730</v>
      </c>
      <c r="J3780" s="4">
        <f>SUM(D3780,E3780)</f>
        <v>57406573</v>
      </c>
      <c r="K3780" s="4">
        <v>47029692</v>
      </c>
    </row>
    <row r="3781" spans="1:11" x14ac:dyDescent="0.35">
      <c r="A3781" t="s">
        <v>442</v>
      </c>
      <c r="B3781" t="s">
        <v>2118</v>
      </c>
      <c r="C3781" t="s">
        <v>1843</v>
      </c>
      <c r="D3781" s="4">
        <v>3935944</v>
      </c>
      <c r="F3781" s="4">
        <v>2553600</v>
      </c>
      <c r="I3781" s="4">
        <v>6489544</v>
      </c>
      <c r="J3781" s="4">
        <v>3935944</v>
      </c>
      <c r="K3781" s="4">
        <v>3935944</v>
      </c>
    </row>
    <row r="3782" spans="1:11" x14ac:dyDescent="0.35">
      <c r="A3782" t="s">
        <v>442</v>
      </c>
      <c r="B3782" t="s">
        <v>2119</v>
      </c>
      <c r="C3782" t="s">
        <v>1844</v>
      </c>
      <c r="D3782" s="4">
        <v>861132</v>
      </c>
      <c r="H3782" s="4">
        <v>89100</v>
      </c>
      <c r="I3782" s="4">
        <v>950232</v>
      </c>
      <c r="J3782" s="4">
        <v>861132</v>
      </c>
      <c r="K3782" s="4">
        <v>861132</v>
      </c>
    </row>
    <row r="3783" spans="1:11" x14ac:dyDescent="0.35">
      <c r="A3783" t="s">
        <v>442</v>
      </c>
      <c r="B3783" t="s">
        <v>2120</v>
      </c>
      <c r="C3783" t="s">
        <v>1845</v>
      </c>
      <c r="D3783" s="4">
        <v>482413</v>
      </c>
      <c r="I3783" s="4">
        <v>482413</v>
      </c>
      <c r="J3783" s="4">
        <v>482413</v>
      </c>
      <c r="K3783" s="4">
        <v>482413</v>
      </c>
    </row>
    <row r="3784" spans="1:11" x14ac:dyDescent="0.35">
      <c r="A3784" t="s">
        <v>442</v>
      </c>
      <c r="B3784" t="s">
        <v>2121</v>
      </c>
      <c r="D3784" s="4">
        <v>5279490</v>
      </c>
      <c r="F3784" s="4">
        <v>2553600</v>
      </c>
      <c r="H3784" s="4">
        <v>89100</v>
      </c>
      <c r="I3784" s="4">
        <v>7922190</v>
      </c>
      <c r="J3784" s="4">
        <v>5279490</v>
      </c>
      <c r="K3784" s="4">
        <v>5279490</v>
      </c>
    </row>
    <row r="3785" spans="1:11" x14ac:dyDescent="0.35">
      <c r="A3785" t="s">
        <v>442</v>
      </c>
      <c r="B3785" t="s">
        <v>2122</v>
      </c>
      <c r="C3785" t="s">
        <v>1846</v>
      </c>
      <c r="D3785" s="4">
        <v>3970611</v>
      </c>
      <c r="I3785" s="4">
        <v>3970611</v>
      </c>
      <c r="J3785" s="4">
        <v>3970611</v>
      </c>
      <c r="K3785" s="4">
        <v>3970611</v>
      </c>
    </row>
    <row r="3786" spans="1:11" x14ac:dyDescent="0.35">
      <c r="A3786" t="s">
        <v>442</v>
      </c>
      <c r="B3786" t="s">
        <v>2123</v>
      </c>
      <c r="C3786" t="s">
        <v>1847</v>
      </c>
      <c r="D3786" s="4">
        <v>2424568</v>
      </c>
      <c r="E3786" s="4">
        <v>2283743</v>
      </c>
      <c r="F3786" s="4">
        <v>758244</v>
      </c>
      <c r="I3786" s="4">
        <v>5466555</v>
      </c>
      <c r="J3786" s="4">
        <v>4708311</v>
      </c>
      <c r="K3786" s="4">
        <v>2424568</v>
      </c>
    </row>
    <row r="3787" spans="1:11" x14ac:dyDescent="0.35">
      <c r="A3787" t="s">
        <v>442</v>
      </c>
      <c r="B3787" t="s">
        <v>2124</v>
      </c>
      <c r="C3787" t="s">
        <v>1848</v>
      </c>
      <c r="D3787" s="4">
        <v>120</v>
      </c>
      <c r="E3787" s="4">
        <v>2905</v>
      </c>
      <c r="I3787" s="4">
        <v>3025</v>
      </c>
      <c r="J3787" s="4">
        <v>3025</v>
      </c>
      <c r="K3787" s="4">
        <v>120</v>
      </c>
    </row>
    <row r="3788" spans="1:11" x14ac:dyDescent="0.35">
      <c r="A3788" t="s">
        <v>442</v>
      </c>
      <c r="B3788" t="s">
        <v>2125</v>
      </c>
      <c r="D3788" s="4">
        <v>6395300</v>
      </c>
      <c r="E3788" s="4">
        <v>2286648</v>
      </c>
      <c r="F3788" s="4">
        <v>758244</v>
      </c>
      <c r="I3788" s="4">
        <v>9440192</v>
      </c>
      <c r="J3788" s="4">
        <v>8681948</v>
      </c>
      <c r="K3788" s="4">
        <v>6395300</v>
      </c>
    </row>
    <row r="3789" spans="1:11" x14ac:dyDescent="0.35">
      <c r="A3789" t="s">
        <v>442</v>
      </c>
      <c r="B3789" t="s">
        <v>2190</v>
      </c>
      <c r="C3789" t="s">
        <v>1911</v>
      </c>
      <c r="F3789" s="4">
        <v>400000</v>
      </c>
      <c r="I3789" s="4">
        <v>400000</v>
      </c>
      <c r="J3789">
        <v>0</v>
      </c>
      <c r="K3789" s="4">
        <v>0</v>
      </c>
    </row>
    <row r="3790" spans="1:11" x14ac:dyDescent="0.35">
      <c r="A3790" t="s">
        <v>442</v>
      </c>
      <c r="B3790" t="s">
        <v>2126</v>
      </c>
      <c r="C3790" t="s">
        <v>1850</v>
      </c>
      <c r="D3790" s="4">
        <v>1600000</v>
      </c>
      <c r="I3790" s="4">
        <v>1600000</v>
      </c>
      <c r="J3790" s="4">
        <v>1600000</v>
      </c>
      <c r="K3790" s="4">
        <v>1600000</v>
      </c>
    </row>
    <row r="3791" spans="1:11" x14ac:dyDescent="0.35">
      <c r="A3791" t="s">
        <v>442</v>
      </c>
      <c r="B3791" t="s">
        <v>2127</v>
      </c>
      <c r="D3791" s="4">
        <v>1600000</v>
      </c>
      <c r="F3791" s="4">
        <v>400000</v>
      </c>
      <c r="I3791" s="4">
        <v>2000000</v>
      </c>
      <c r="J3791" s="4">
        <v>1600000</v>
      </c>
      <c r="K3791" s="4">
        <v>1600000</v>
      </c>
    </row>
    <row r="3792" spans="1:11" x14ac:dyDescent="0.35">
      <c r="A3792" t="s">
        <v>442</v>
      </c>
      <c r="B3792" t="s">
        <v>2128</v>
      </c>
      <c r="C3792" t="s">
        <v>1851</v>
      </c>
      <c r="D3792" s="4">
        <v>150167</v>
      </c>
      <c r="I3792" s="4">
        <v>150167</v>
      </c>
      <c r="J3792" s="4">
        <v>150167</v>
      </c>
      <c r="K3792" s="4">
        <v>150167</v>
      </c>
    </row>
    <row r="3793" spans="1:11" x14ac:dyDescent="0.35">
      <c r="A3793" t="s">
        <v>442</v>
      </c>
      <c r="B3793" t="s">
        <v>2129</v>
      </c>
      <c r="C3793" t="s">
        <v>1852</v>
      </c>
      <c r="F3793" s="4">
        <v>1363</v>
      </c>
      <c r="G3793" s="4">
        <v>14992</v>
      </c>
      <c r="I3793" s="4">
        <v>16355</v>
      </c>
      <c r="J3793">
        <v>0</v>
      </c>
      <c r="K3793" s="4">
        <v>0</v>
      </c>
    </row>
    <row r="3794" spans="1:11" x14ac:dyDescent="0.35">
      <c r="A3794" t="s">
        <v>442</v>
      </c>
      <c r="B3794" t="s">
        <v>2130</v>
      </c>
      <c r="C3794" t="s">
        <v>1853</v>
      </c>
      <c r="F3794" s="4">
        <v>770</v>
      </c>
      <c r="G3794" s="4">
        <v>28473</v>
      </c>
      <c r="I3794" s="4">
        <v>29242</v>
      </c>
      <c r="J3794">
        <v>0</v>
      </c>
      <c r="K3794" s="4">
        <v>0</v>
      </c>
    </row>
    <row r="3795" spans="1:11" x14ac:dyDescent="0.35">
      <c r="A3795" t="s">
        <v>442</v>
      </c>
      <c r="B3795" t="s">
        <v>2172</v>
      </c>
      <c r="C3795" t="s">
        <v>1893</v>
      </c>
      <c r="F3795" s="4">
        <v>1195</v>
      </c>
      <c r="G3795" s="4">
        <v>1195</v>
      </c>
      <c r="I3795" s="4">
        <v>2389</v>
      </c>
      <c r="J3795">
        <v>0</v>
      </c>
      <c r="K3795" s="4">
        <v>0</v>
      </c>
    </row>
    <row r="3796" spans="1:11" x14ac:dyDescent="0.35">
      <c r="A3796" t="s">
        <v>442</v>
      </c>
      <c r="B3796" t="s">
        <v>2131</v>
      </c>
      <c r="C3796" t="s">
        <v>1854</v>
      </c>
      <c r="D3796" s="4">
        <v>19705</v>
      </c>
      <c r="G3796" s="4">
        <v>73974</v>
      </c>
      <c r="H3796" s="4">
        <v>114323</v>
      </c>
      <c r="I3796" s="4">
        <v>208003</v>
      </c>
      <c r="J3796" s="4">
        <v>19705</v>
      </c>
      <c r="K3796" s="4">
        <v>19705</v>
      </c>
    </row>
    <row r="3797" spans="1:11" x14ac:dyDescent="0.35">
      <c r="A3797" t="s">
        <v>442</v>
      </c>
      <c r="B3797" t="s">
        <v>2197</v>
      </c>
      <c r="C3797" t="s">
        <v>1919</v>
      </c>
      <c r="G3797" s="4">
        <v>209793</v>
      </c>
      <c r="I3797" s="4">
        <v>209793</v>
      </c>
      <c r="J3797">
        <v>0</v>
      </c>
      <c r="K3797" s="4">
        <v>0</v>
      </c>
    </row>
    <row r="3798" spans="1:11" x14ac:dyDescent="0.35">
      <c r="A3798" t="s">
        <v>442</v>
      </c>
      <c r="B3798" t="s">
        <v>2200</v>
      </c>
      <c r="C3798" t="s">
        <v>1926</v>
      </c>
      <c r="G3798" s="4">
        <v>650554</v>
      </c>
      <c r="I3798" s="4">
        <v>650554</v>
      </c>
      <c r="J3798">
        <v>0</v>
      </c>
      <c r="K3798" s="4">
        <v>0</v>
      </c>
    </row>
    <row r="3799" spans="1:11" x14ac:dyDescent="0.35">
      <c r="A3799" t="s">
        <v>442</v>
      </c>
      <c r="B3799" t="s">
        <v>2132</v>
      </c>
      <c r="C3799" t="s">
        <v>1855</v>
      </c>
      <c r="D3799" s="4">
        <v>14557</v>
      </c>
      <c r="G3799" s="4">
        <v>55107</v>
      </c>
      <c r="H3799" s="4">
        <v>407874</v>
      </c>
      <c r="I3799" s="4">
        <v>477537</v>
      </c>
      <c r="J3799" s="4">
        <v>14557</v>
      </c>
      <c r="K3799" s="4">
        <v>14557</v>
      </c>
    </row>
    <row r="3800" spans="1:11" x14ac:dyDescent="0.35">
      <c r="A3800" t="s">
        <v>442</v>
      </c>
      <c r="B3800" t="s">
        <v>2133</v>
      </c>
      <c r="C3800" t="s">
        <v>1856</v>
      </c>
      <c r="D3800" s="4">
        <v>9646</v>
      </c>
      <c r="H3800" s="4">
        <v>66265</v>
      </c>
      <c r="I3800" s="4">
        <v>75911</v>
      </c>
      <c r="J3800" s="4">
        <v>9646</v>
      </c>
      <c r="K3800" s="4">
        <v>9646</v>
      </c>
    </row>
    <row r="3801" spans="1:11" x14ac:dyDescent="0.35">
      <c r="A3801" t="s">
        <v>442</v>
      </c>
      <c r="B3801" t="s">
        <v>2134</v>
      </c>
      <c r="C3801" t="s">
        <v>1857</v>
      </c>
      <c r="D3801" s="4">
        <v>30331</v>
      </c>
      <c r="G3801" s="4">
        <v>16974</v>
      </c>
      <c r="H3801" s="4">
        <v>152088</v>
      </c>
      <c r="I3801" s="4">
        <v>199394</v>
      </c>
      <c r="J3801" s="4">
        <v>30331</v>
      </c>
      <c r="K3801" s="4">
        <v>30331</v>
      </c>
    </row>
    <row r="3802" spans="1:11" x14ac:dyDescent="0.35">
      <c r="A3802" t="s">
        <v>442</v>
      </c>
      <c r="B3802" t="s">
        <v>2135</v>
      </c>
      <c r="C3802" t="s">
        <v>1858</v>
      </c>
      <c r="G3802" s="4">
        <v>5195</v>
      </c>
      <c r="I3802" s="4">
        <v>5195</v>
      </c>
      <c r="J3802">
        <v>0</v>
      </c>
      <c r="K3802" s="4">
        <v>0</v>
      </c>
    </row>
    <row r="3803" spans="1:11" x14ac:dyDescent="0.35">
      <c r="A3803" t="s">
        <v>442</v>
      </c>
      <c r="B3803" t="s">
        <v>2136</v>
      </c>
      <c r="C3803" t="s">
        <v>1859</v>
      </c>
      <c r="D3803" s="4">
        <v>151372</v>
      </c>
      <c r="G3803" s="4">
        <v>180421</v>
      </c>
      <c r="H3803" s="4">
        <v>293371</v>
      </c>
      <c r="I3803" s="4">
        <v>625163</v>
      </c>
      <c r="J3803" s="4">
        <v>151372</v>
      </c>
      <c r="K3803" s="4">
        <v>151372</v>
      </c>
    </row>
    <row r="3804" spans="1:11" x14ac:dyDescent="0.35">
      <c r="A3804" t="s">
        <v>442</v>
      </c>
      <c r="B3804" t="s">
        <v>2137</v>
      </c>
      <c r="C3804" t="s">
        <v>1860</v>
      </c>
      <c r="G3804" s="4">
        <v>217406</v>
      </c>
      <c r="I3804" s="4">
        <v>217406</v>
      </c>
      <c r="J3804">
        <v>0</v>
      </c>
      <c r="K3804" s="4">
        <v>0</v>
      </c>
    </row>
    <row r="3805" spans="1:11" x14ac:dyDescent="0.35">
      <c r="A3805" t="s">
        <v>442</v>
      </c>
      <c r="B3805" t="s">
        <v>2138</v>
      </c>
      <c r="C3805" t="s">
        <v>1861</v>
      </c>
      <c r="D3805" s="4">
        <v>52232</v>
      </c>
      <c r="I3805" s="4">
        <v>52232</v>
      </c>
      <c r="J3805" s="4">
        <v>52232</v>
      </c>
      <c r="K3805" s="4">
        <v>52232</v>
      </c>
    </row>
    <row r="3806" spans="1:11" x14ac:dyDescent="0.35">
      <c r="A3806" t="s">
        <v>442</v>
      </c>
      <c r="B3806" t="s">
        <v>2139</v>
      </c>
      <c r="C3806" t="s">
        <v>1862</v>
      </c>
      <c r="D3806" s="4">
        <v>256393</v>
      </c>
      <c r="I3806" s="4">
        <v>256393</v>
      </c>
      <c r="J3806" s="4">
        <v>256393</v>
      </c>
      <c r="K3806" s="4">
        <v>256393</v>
      </c>
    </row>
    <row r="3807" spans="1:11" x14ac:dyDescent="0.35">
      <c r="A3807" t="s">
        <v>442</v>
      </c>
      <c r="B3807" t="s">
        <v>2140</v>
      </c>
      <c r="C3807" t="s">
        <v>1863</v>
      </c>
      <c r="H3807" s="4">
        <v>7780</v>
      </c>
      <c r="I3807" s="4">
        <v>7780</v>
      </c>
      <c r="J3807">
        <v>0</v>
      </c>
      <c r="K3807" s="4">
        <v>0</v>
      </c>
    </row>
    <row r="3808" spans="1:11" x14ac:dyDescent="0.35">
      <c r="A3808" t="s">
        <v>442</v>
      </c>
      <c r="B3808" t="s">
        <v>2141</v>
      </c>
      <c r="D3808" s="4">
        <v>684404</v>
      </c>
      <c r="F3808" s="4">
        <v>3327</v>
      </c>
      <c r="G3808" s="4">
        <v>1454083</v>
      </c>
      <c r="H3808" s="4">
        <v>1041700</v>
      </c>
      <c r="I3808" s="4">
        <v>3183515</v>
      </c>
      <c r="J3808" s="4">
        <v>684404</v>
      </c>
      <c r="K3808" s="4">
        <v>684404</v>
      </c>
    </row>
    <row r="3809" spans="1:11" x14ac:dyDescent="0.35">
      <c r="A3809" t="s">
        <v>442</v>
      </c>
      <c r="B3809" t="s">
        <v>2143</v>
      </c>
      <c r="C3809" t="s">
        <v>1865</v>
      </c>
      <c r="H3809" s="4">
        <v>370037</v>
      </c>
      <c r="I3809" s="4">
        <v>370037</v>
      </c>
      <c r="J3809">
        <v>0</v>
      </c>
      <c r="K3809" s="4">
        <v>0</v>
      </c>
    </row>
    <row r="3810" spans="1:11" x14ac:dyDescent="0.35">
      <c r="A3810" t="s">
        <v>442</v>
      </c>
      <c r="B3810" t="s">
        <v>2144</v>
      </c>
      <c r="C3810" t="s">
        <v>1866</v>
      </c>
      <c r="I3810" s="4">
        <v>0</v>
      </c>
      <c r="J3810">
        <v>0</v>
      </c>
      <c r="K3810" s="4">
        <v>0</v>
      </c>
    </row>
    <row r="3811" spans="1:11" x14ac:dyDescent="0.35">
      <c r="A3811" t="s">
        <v>442</v>
      </c>
      <c r="B3811" t="s">
        <v>2145</v>
      </c>
      <c r="C3811" t="s">
        <v>1867</v>
      </c>
      <c r="D3811" s="4">
        <v>900000</v>
      </c>
      <c r="G3811" s="4">
        <v>9000</v>
      </c>
      <c r="H3811" s="4">
        <v>561064</v>
      </c>
      <c r="I3811" s="4">
        <v>1470064</v>
      </c>
      <c r="J3811" s="4">
        <v>900000</v>
      </c>
      <c r="K3811" s="4">
        <v>900000</v>
      </c>
    </row>
    <row r="3812" spans="1:11" x14ac:dyDescent="0.35">
      <c r="A3812" t="s">
        <v>442</v>
      </c>
      <c r="B3812" t="s">
        <v>2146</v>
      </c>
      <c r="C3812" t="s">
        <v>1868</v>
      </c>
      <c r="D3812" s="4">
        <v>55259</v>
      </c>
      <c r="H3812" s="4">
        <v>417772</v>
      </c>
      <c r="I3812" s="4">
        <v>473031</v>
      </c>
      <c r="J3812" s="4">
        <v>55259</v>
      </c>
      <c r="K3812" s="4">
        <v>55259</v>
      </c>
    </row>
    <row r="3813" spans="1:11" x14ac:dyDescent="0.35">
      <c r="A3813" t="s">
        <v>442</v>
      </c>
      <c r="B3813" t="s">
        <v>2147</v>
      </c>
      <c r="C3813" t="s">
        <v>1869</v>
      </c>
      <c r="H3813" s="4">
        <v>33600</v>
      </c>
      <c r="I3813" s="4">
        <v>33600</v>
      </c>
      <c r="J3813">
        <v>0</v>
      </c>
      <c r="K3813" s="4">
        <v>0</v>
      </c>
    </row>
    <row r="3814" spans="1:11" x14ac:dyDescent="0.35">
      <c r="A3814" t="s">
        <v>442</v>
      </c>
      <c r="B3814" t="s">
        <v>2148</v>
      </c>
      <c r="C3814" t="s">
        <v>1870</v>
      </c>
      <c r="E3814" s="4">
        <v>3547</v>
      </c>
      <c r="F3814" s="4">
        <v>981743</v>
      </c>
      <c r="G3814" s="4">
        <v>0</v>
      </c>
      <c r="H3814" s="4">
        <v>115470</v>
      </c>
      <c r="I3814" s="4">
        <v>1100759</v>
      </c>
      <c r="J3814">
        <v>3547</v>
      </c>
      <c r="K3814" s="4">
        <v>0</v>
      </c>
    </row>
    <row r="3815" spans="1:11" x14ac:dyDescent="0.35">
      <c r="A3815" t="s">
        <v>442</v>
      </c>
      <c r="B3815" t="s">
        <v>2150</v>
      </c>
      <c r="C3815" t="s">
        <v>1872</v>
      </c>
      <c r="D3815" s="4">
        <v>49000</v>
      </c>
      <c r="I3815" s="4">
        <v>49000</v>
      </c>
      <c r="J3815" s="4">
        <v>49000</v>
      </c>
      <c r="K3815" s="4">
        <v>49000</v>
      </c>
    </row>
    <row r="3816" spans="1:11" x14ac:dyDescent="0.35">
      <c r="A3816" t="s">
        <v>442</v>
      </c>
      <c r="B3816" t="s">
        <v>2153</v>
      </c>
      <c r="C3816" t="s">
        <v>1875</v>
      </c>
      <c r="H3816" s="4">
        <v>11624</v>
      </c>
      <c r="I3816" s="4">
        <v>11624</v>
      </c>
      <c r="J3816">
        <v>0</v>
      </c>
      <c r="K3816" s="4">
        <v>0</v>
      </c>
    </row>
    <row r="3817" spans="1:11" x14ac:dyDescent="0.35">
      <c r="A3817" t="s">
        <v>442</v>
      </c>
      <c r="B3817" t="s">
        <v>2154</v>
      </c>
      <c r="C3817" t="s">
        <v>1876</v>
      </c>
      <c r="H3817" s="4">
        <v>53424</v>
      </c>
      <c r="I3817" s="4">
        <v>53424</v>
      </c>
      <c r="J3817">
        <v>0</v>
      </c>
      <c r="K3817" s="4">
        <v>0</v>
      </c>
    </row>
    <row r="3818" spans="1:11" x14ac:dyDescent="0.35">
      <c r="A3818" t="s">
        <v>442</v>
      </c>
      <c r="B3818" t="s">
        <v>2156</v>
      </c>
      <c r="D3818" s="4">
        <v>1004259</v>
      </c>
      <c r="E3818" s="4">
        <v>3547</v>
      </c>
      <c r="F3818" s="4">
        <v>981743</v>
      </c>
      <c r="G3818" s="4">
        <v>9000</v>
      </c>
      <c r="H3818" s="4">
        <v>1562990</v>
      </c>
      <c r="I3818" s="4">
        <v>3561539</v>
      </c>
      <c r="J3818" s="4">
        <v>1007806</v>
      </c>
      <c r="K3818" s="4">
        <v>1004259</v>
      </c>
    </row>
    <row r="3819" spans="1:11" x14ac:dyDescent="0.35">
      <c r="A3819" t="s">
        <v>442</v>
      </c>
      <c r="B3819" t="s">
        <v>2157</v>
      </c>
      <c r="C3819" t="s">
        <v>1879</v>
      </c>
      <c r="D3819" s="4">
        <v>484995</v>
      </c>
      <c r="I3819" s="4">
        <v>484995</v>
      </c>
      <c r="J3819" s="4">
        <v>484995</v>
      </c>
      <c r="K3819" s="4">
        <v>484995</v>
      </c>
    </row>
    <row r="3820" spans="1:11" x14ac:dyDescent="0.35">
      <c r="A3820" t="s">
        <v>442</v>
      </c>
      <c r="B3820" t="s">
        <v>2159</v>
      </c>
      <c r="C3820" t="s">
        <v>1881</v>
      </c>
      <c r="D3820" s="4">
        <v>111416</v>
      </c>
      <c r="I3820" s="4">
        <v>111416</v>
      </c>
      <c r="J3820" s="4">
        <v>111416</v>
      </c>
      <c r="K3820" s="4">
        <v>111416</v>
      </c>
    </row>
    <row r="3821" spans="1:11" x14ac:dyDescent="0.35">
      <c r="A3821" t="s">
        <v>442</v>
      </c>
      <c r="B3821" t="s">
        <v>2163</v>
      </c>
      <c r="D3821" s="4">
        <v>596412</v>
      </c>
      <c r="I3821" s="4">
        <v>596412</v>
      </c>
      <c r="J3821" s="4">
        <v>596412</v>
      </c>
      <c r="K3821" s="4">
        <v>596412</v>
      </c>
    </row>
    <row r="3822" spans="1:11" x14ac:dyDescent="0.35">
      <c r="A3822" t="s">
        <v>442</v>
      </c>
      <c r="B3822" t="s">
        <v>2164</v>
      </c>
      <c r="C3822" t="s">
        <v>1886</v>
      </c>
      <c r="H3822" s="4">
        <v>28279</v>
      </c>
      <c r="I3822" s="4">
        <v>28279</v>
      </c>
      <c r="J3822">
        <v>0</v>
      </c>
      <c r="K3822" s="4">
        <v>0</v>
      </c>
    </row>
    <row r="3823" spans="1:11" x14ac:dyDescent="0.35">
      <c r="A3823" t="s">
        <v>442</v>
      </c>
      <c r="B3823" t="s">
        <v>2165</v>
      </c>
      <c r="H3823" s="4">
        <v>28279</v>
      </c>
      <c r="I3823" s="4">
        <v>28279</v>
      </c>
      <c r="J3823">
        <v>0</v>
      </c>
      <c r="K3823" s="4">
        <v>0</v>
      </c>
    </row>
    <row r="3824" spans="1:11" x14ac:dyDescent="0.35">
      <c r="A3824" t="s">
        <v>442</v>
      </c>
      <c r="B3824" t="s">
        <v>2166</v>
      </c>
      <c r="C3824" t="s">
        <v>1888</v>
      </c>
      <c r="H3824" s="4">
        <v>144000</v>
      </c>
      <c r="I3824" s="4">
        <v>144000</v>
      </c>
      <c r="J3824">
        <v>0</v>
      </c>
      <c r="K3824" s="4">
        <v>0</v>
      </c>
    </row>
    <row r="3825" spans="1:11" x14ac:dyDescent="0.35">
      <c r="A3825" t="s">
        <v>442</v>
      </c>
      <c r="B3825" t="s">
        <v>2180</v>
      </c>
      <c r="C3825" t="s">
        <v>1901</v>
      </c>
      <c r="F3825" s="4">
        <v>75000</v>
      </c>
      <c r="I3825" s="4">
        <v>75000</v>
      </c>
      <c r="J3825">
        <v>0</v>
      </c>
      <c r="K3825" s="4">
        <v>0</v>
      </c>
    </row>
    <row r="3826" spans="1:11" x14ac:dyDescent="0.35">
      <c r="A3826" t="s">
        <v>442</v>
      </c>
      <c r="B3826" t="s">
        <v>2167</v>
      </c>
      <c r="C3826" t="s">
        <v>1889</v>
      </c>
      <c r="F3826" s="4">
        <v>336000</v>
      </c>
      <c r="I3826" s="4">
        <v>336000</v>
      </c>
      <c r="J3826">
        <v>0</v>
      </c>
      <c r="K3826" s="4">
        <v>0</v>
      </c>
    </row>
    <row r="3827" spans="1:11" x14ac:dyDescent="0.35">
      <c r="A3827" t="s">
        <v>442</v>
      </c>
      <c r="B3827" t="s">
        <v>2168</v>
      </c>
      <c r="C3827" t="s">
        <v>1890</v>
      </c>
      <c r="F3827" s="4">
        <v>105000</v>
      </c>
      <c r="I3827" s="4">
        <v>105000</v>
      </c>
      <c r="J3827">
        <v>0</v>
      </c>
      <c r="K3827" s="4">
        <v>0</v>
      </c>
    </row>
    <row r="3828" spans="1:11" x14ac:dyDescent="0.35">
      <c r="A3828" t="s">
        <v>442</v>
      </c>
      <c r="B3828" t="s">
        <v>2181</v>
      </c>
      <c r="C3828" t="s">
        <v>1902</v>
      </c>
      <c r="F3828" s="4">
        <v>150000</v>
      </c>
      <c r="I3828" s="4">
        <v>150000</v>
      </c>
      <c r="J3828">
        <v>0</v>
      </c>
      <c r="K3828" s="4">
        <v>0</v>
      </c>
    </row>
    <row r="3829" spans="1:11" x14ac:dyDescent="0.35">
      <c r="A3829" t="s">
        <v>442</v>
      </c>
      <c r="B3829" t="s">
        <v>2169</v>
      </c>
      <c r="F3829" s="4">
        <v>666000</v>
      </c>
      <c r="H3829" s="4">
        <v>144000</v>
      </c>
      <c r="I3829" s="4">
        <v>810000</v>
      </c>
      <c r="J3829">
        <v>0</v>
      </c>
      <c r="K3829" s="4">
        <v>0</v>
      </c>
    </row>
    <row r="3830" spans="1:11" x14ac:dyDescent="0.35">
      <c r="A3830" t="s">
        <v>442</v>
      </c>
      <c r="B3830" t="s">
        <v>2170</v>
      </c>
      <c r="D3830" s="4">
        <v>15559864</v>
      </c>
      <c r="E3830" s="4">
        <v>2290195</v>
      </c>
      <c r="F3830" s="4">
        <v>5362914</v>
      </c>
      <c r="G3830" s="4">
        <v>1463083</v>
      </c>
      <c r="H3830" s="4">
        <v>2866070</v>
      </c>
      <c r="I3830" s="4">
        <v>27542126</v>
      </c>
      <c r="J3830" s="4">
        <f>SUM(D3830,E3830)</f>
        <v>17850059</v>
      </c>
      <c r="K3830" s="4">
        <v>15559864</v>
      </c>
    </row>
    <row r="3831" spans="1:11" x14ac:dyDescent="0.35">
      <c r="A3831" t="s">
        <v>447</v>
      </c>
      <c r="B3831" t="s">
        <v>2118</v>
      </c>
      <c r="C3831" t="s">
        <v>1843</v>
      </c>
      <c r="D3831" s="4">
        <v>8657060</v>
      </c>
      <c r="F3831" s="4">
        <v>5506200</v>
      </c>
      <c r="I3831" s="4">
        <v>14163260</v>
      </c>
      <c r="J3831" s="4">
        <v>8657060</v>
      </c>
      <c r="K3831" s="4">
        <v>8657060</v>
      </c>
    </row>
    <row r="3832" spans="1:11" x14ac:dyDescent="0.35">
      <c r="A3832" t="s">
        <v>447</v>
      </c>
      <c r="B3832" t="s">
        <v>2119</v>
      </c>
      <c r="C3832" t="s">
        <v>1844</v>
      </c>
      <c r="D3832" s="4">
        <v>350867</v>
      </c>
      <c r="E3832" s="4">
        <v>219721</v>
      </c>
      <c r="F3832" s="4">
        <v>851396</v>
      </c>
      <c r="H3832" s="4">
        <v>131400</v>
      </c>
      <c r="I3832" s="4">
        <v>1553385</v>
      </c>
      <c r="J3832" s="4">
        <v>570588</v>
      </c>
      <c r="K3832" s="4">
        <v>350867</v>
      </c>
    </row>
    <row r="3833" spans="1:11" x14ac:dyDescent="0.35">
      <c r="A3833" t="s">
        <v>447</v>
      </c>
      <c r="B3833" t="s">
        <v>2120</v>
      </c>
      <c r="C3833" t="s">
        <v>1845</v>
      </c>
      <c r="D3833" s="4">
        <v>39491</v>
      </c>
      <c r="F3833" s="4">
        <v>1037701</v>
      </c>
      <c r="I3833" s="4">
        <v>1077192</v>
      </c>
      <c r="J3833" s="4">
        <v>39491</v>
      </c>
      <c r="K3833" s="4">
        <v>39491</v>
      </c>
    </row>
    <row r="3834" spans="1:11" x14ac:dyDescent="0.35">
      <c r="A3834" t="s">
        <v>447</v>
      </c>
      <c r="B3834" t="s">
        <v>2121</v>
      </c>
      <c r="D3834" s="4">
        <v>9047418</v>
      </c>
      <c r="E3834" s="4">
        <v>219721</v>
      </c>
      <c r="F3834" s="4">
        <v>7395298</v>
      </c>
      <c r="H3834" s="4">
        <v>131400</v>
      </c>
      <c r="I3834" s="4">
        <v>16793837</v>
      </c>
      <c r="J3834" s="4">
        <v>9267139</v>
      </c>
      <c r="K3834" s="4">
        <v>9047418</v>
      </c>
    </row>
    <row r="3835" spans="1:11" x14ac:dyDescent="0.35">
      <c r="A3835" t="s">
        <v>447</v>
      </c>
      <c r="B3835" t="s">
        <v>2122</v>
      </c>
      <c r="C3835" t="s">
        <v>1846</v>
      </c>
      <c r="D3835" s="4">
        <v>3688754</v>
      </c>
      <c r="G3835" s="4">
        <v>2362464</v>
      </c>
      <c r="H3835" s="4">
        <v>1675546</v>
      </c>
      <c r="I3835" s="4">
        <v>7726764</v>
      </c>
      <c r="J3835" s="4">
        <v>3688754</v>
      </c>
      <c r="K3835" s="4">
        <v>3688754</v>
      </c>
    </row>
    <row r="3836" spans="1:11" x14ac:dyDescent="0.35">
      <c r="A3836" t="s">
        <v>447</v>
      </c>
      <c r="B3836" t="s">
        <v>2123</v>
      </c>
      <c r="C3836" t="s">
        <v>1847</v>
      </c>
      <c r="D3836" s="4">
        <v>2902610</v>
      </c>
      <c r="F3836" s="4">
        <v>3607973</v>
      </c>
      <c r="I3836" s="4">
        <v>6510583</v>
      </c>
      <c r="J3836" s="4">
        <v>2902610</v>
      </c>
      <c r="K3836" s="4">
        <v>2902610</v>
      </c>
    </row>
    <row r="3837" spans="1:11" x14ac:dyDescent="0.35">
      <c r="A3837" t="s">
        <v>447</v>
      </c>
      <c r="B3837" t="s">
        <v>2124</v>
      </c>
      <c r="C3837" t="s">
        <v>1848</v>
      </c>
      <c r="D3837" s="4">
        <v>14344</v>
      </c>
      <c r="I3837" s="4">
        <v>14344</v>
      </c>
      <c r="J3837" s="4">
        <v>14344</v>
      </c>
      <c r="K3837" s="4">
        <v>14344</v>
      </c>
    </row>
    <row r="3838" spans="1:11" x14ac:dyDescent="0.35">
      <c r="A3838" t="s">
        <v>447</v>
      </c>
      <c r="B3838" t="s">
        <v>2125</v>
      </c>
      <c r="D3838" s="4">
        <v>6605709</v>
      </c>
      <c r="F3838" s="4">
        <v>3607973</v>
      </c>
      <c r="G3838" s="4">
        <v>2362464</v>
      </c>
      <c r="H3838" s="4">
        <v>1675546</v>
      </c>
      <c r="I3838" s="4">
        <v>14251692</v>
      </c>
      <c r="J3838" s="4">
        <v>6605709</v>
      </c>
      <c r="K3838" s="4">
        <v>6605709</v>
      </c>
    </row>
    <row r="3839" spans="1:11" x14ac:dyDescent="0.35">
      <c r="A3839" t="s">
        <v>447</v>
      </c>
      <c r="B3839" t="s">
        <v>2126</v>
      </c>
      <c r="C3839" t="s">
        <v>1850</v>
      </c>
      <c r="F3839" s="4">
        <v>1600000</v>
      </c>
      <c r="I3839" s="4">
        <v>1600000</v>
      </c>
      <c r="J3839">
        <v>0</v>
      </c>
      <c r="K3839" s="4">
        <v>0</v>
      </c>
    </row>
    <row r="3840" spans="1:11" x14ac:dyDescent="0.35">
      <c r="A3840" t="s">
        <v>447</v>
      </c>
      <c r="B3840" t="s">
        <v>2127</v>
      </c>
      <c r="F3840" s="4">
        <v>1600000</v>
      </c>
      <c r="I3840" s="4">
        <v>1600000</v>
      </c>
      <c r="J3840">
        <v>0</v>
      </c>
      <c r="K3840" s="4">
        <v>0</v>
      </c>
    </row>
    <row r="3841" spans="1:11" x14ac:dyDescent="0.35">
      <c r="A3841" t="s">
        <v>447</v>
      </c>
      <c r="B3841" t="s">
        <v>2128</v>
      </c>
      <c r="C3841" t="s">
        <v>1851</v>
      </c>
      <c r="D3841" s="4">
        <v>305231</v>
      </c>
      <c r="I3841" s="4">
        <v>305231</v>
      </c>
      <c r="J3841" s="4">
        <v>305231</v>
      </c>
      <c r="K3841" s="4">
        <v>305231</v>
      </c>
    </row>
    <row r="3842" spans="1:11" x14ac:dyDescent="0.35">
      <c r="A3842" t="s">
        <v>447</v>
      </c>
      <c r="B3842" t="s">
        <v>2129</v>
      </c>
      <c r="C3842" t="s">
        <v>1852</v>
      </c>
      <c r="E3842" s="4">
        <v>23170</v>
      </c>
      <c r="I3842" s="4">
        <v>23170</v>
      </c>
      <c r="J3842">
        <v>23170</v>
      </c>
      <c r="K3842" s="4">
        <v>0</v>
      </c>
    </row>
    <row r="3843" spans="1:11" x14ac:dyDescent="0.35">
      <c r="A3843" t="s">
        <v>447</v>
      </c>
      <c r="B3843" t="s">
        <v>2130</v>
      </c>
      <c r="C3843" t="s">
        <v>1853</v>
      </c>
      <c r="D3843" s="4">
        <v>87187</v>
      </c>
      <c r="E3843" s="4">
        <v>15191</v>
      </c>
      <c r="I3843" s="4">
        <v>102379</v>
      </c>
      <c r="J3843" s="4">
        <v>102378</v>
      </c>
      <c r="K3843" s="4">
        <v>87187</v>
      </c>
    </row>
    <row r="3844" spans="1:11" x14ac:dyDescent="0.35">
      <c r="A3844" t="s">
        <v>447</v>
      </c>
      <c r="B3844" t="s">
        <v>2172</v>
      </c>
      <c r="C3844" t="s">
        <v>1893</v>
      </c>
      <c r="E3844" s="4">
        <v>7167</v>
      </c>
      <c r="I3844" s="4">
        <v>7167</v>
      </c>
      <c r="J3844">
        <v>7167</v>
      </c>
      <c r="K3844" s="4">
        <v>0</v>
      </c>
    </row>
    <row r="3845" spans="1:11" x14ac:dyDescent="0.35">
      <c r="A3845" t="s">
        <v>447</v>
      </c>
      <c r="B3845" t="s">
        <v>2131</v>
      </c>
      <c r="C3845" t="s">
        <v>1854</v>
      </c>
      <c r="D3845" s="4">
        <v>733014</v>
      </c>
      <c r="I3845" s="4">
        <v>733014</v>
      </c>
      <c r="J3845" s="4">
        <v>733014</v>
      </c>
      <c r="K3845" s="4">
        <v>733014</v>
      </c>
    </row>
    <row r="3846" spans="1:11" x14ac:dyDescent="0.35">
      <c r="A3846" t="s">
        <v>447</v>
      </c>
      <c r="B3846" t="s">
        <v>2132</v>
      </c>
      <c r="C3846" t="s">
        <v>1855</v>
      </c>
      <c r="D3846" s="4">
        <v>181511</v>
      </c>
      <c r="F3846" s="4">
        <v>185623</v>
      </c>
      <c r="I3846" s="4">
        <v>367134</v>
      </c>
      <c r="J3846" s="4">
        <v>181511</v>
      </c>
      <c r="K3846" s="4">
        <v>181511</v>
      </c>
    </row>
    <row r="3847" spans="1:11" x14ac:dyDescent="0.35">
      <c r="A3847" t="s">
        <v>447</v>
      </c>
      <c r="B3847" t="s">
        <v>2133</v>
      </c>
      <c r="C3847" t="s">
        <v>1856</v>
      </c>
      <c r="I3847" s="4">
        <v>0</v>
      </c>
      <c r="J3847">
        <v>0</v>
      </c>
      <c r="K3847" s="4">
        <v>0</v>
      </c>
    </row>
    <row r="3848" spans="1:11" x14ac:dyDescent="0.35">
      <c r="A3848" t="s">
        <v>447</v>
      </c>
      <c r="B3848" t="s">
        <v>2134</v>
      </c>
      <c r="C3848" t="s">
        <v>1857</v>
      </c>
      <c r="D3848" s="4">
        <v>11542</v>
      </c>
      <c r="F3848" s="4">
        <v>679</v>
      </c>
      <c r="I3848" s="4">
        <v>12221</v>
      </c>
      <c r="J3848" s="4">
        <v>11542</v>
      </c>
      <c r="K3848" s="4">
        <v>11542</v>
      </c>
    </row>
    <row r="3849" spans="1:11" x14ac:dyDescent="0.35">
      <c r="A3849" t="s">
        <v>447</v>
      </c>
      <c r="B3849" t="s">
        <v>2193</v>
      </c>
      <c r="C3849" t="s">
        <v>1914</v>
      </c>
      <c r="E3849" s="4">
        <v>45410</v>
      </c>
      <c r="I3849" s="4">
        <v>45410</v>
      </c>
      <c r="J3849">
        <v>45410</v>
      </c>
      <c r="K3849" s="4">
        <v>0</v>
      </c>
    </row>
    <row r="3850" spans="1:11" x14ac:dyDescent="0.35">
      <c r="A3850" t="s">
        <v>447</v>
      </c>
      <c r="B3850" t="s">
        <v>2135</v>
      </c>
      <c r="C3850" t="s">
        <v>1858</v>
      </c>
      <c r="F3850" s="4">
        <v>41561</v>
      </c>
      <c r="I3850" s="4">
        <v>41561</v>
      </c>
      <c r="J3850">
        <v>0</v>
      </c>
      <c r="K3850" s="4">
        <v>0</v>
      </c>
    </row>
    <row r="3851" spans="1:11" x14ac:dyDescent="0.35">
      <c r="A3851" t="s">
        <v>447</v>
      </c>
      <c r="B3851" t="s">
        <v>2136</v>
      </c>
      <c r="C3851" t="s">
        <v>1859</v>
      </c>
      <c r="E3851" s="4">
        <v>210851</v>
      </c>
      <c r="F3851" s="4">
        <v>1625000</v>
      </c>
      <c r="H3851" s="4">
        <v>56114</v>
      </c>
      <c r="I3851" s="4">
        <v>1891965</v>
      </c>
      <c r="J3851">
        <v>210851</v>
      </c>
      <c r="K3851" s="4">
        <v>0</v>
      </c>
    </row>
    <row r="3852" spans="1:11" x14ac:dyDescent="0.35">
      <c r="A3852" t="s">
        <v>447</v>
      </c>
      <c r="B3852" t="s">
        <v>2137</v>
      </c>
      <c r="C3852" t="s">
        <v>1860</v>
      </c>
      <c r="E3852" s="4">
        <v>0</v>
      </c>
      <c r="F3852" s="4">
        <v>978327</v>
      </c>
      <c r="I3852" s="4">
        <v>978327</v>
      </c>
      <c r="J3852">
        <v>0</v>
      </c>
      <c r="K3852" s="4">
        <v>0</v>
      </c>
    </row>
    <row r="3853" spans="1:11" x14ac:dyDescent="0.35">
      <c r="A3853" t="s">
        <v>447</v>
      </c>
      <c r="B3853" t="s">
        <v>2138</v>
      </c>
      <c r="C3853" t="s">
        <v>1861</v>
      </c>
      <c r="D3853" s="4">
        <v>194157</v>
      </c>
      <c r="I3853" s="4">
        <v>194157</v>
      </c>
      <c r="J3853" s="4">
        <v>194157</v>
      </c>
      <c r="K3853" s="4">
        <v>194157</v>
      </c>
    </row>
    <row r="3854" spans="1:11" x14ac:dyDescent="0.35">
      <c r="A3854" t="s">
        <v>447</v>
      </c>
      <c r="B3854" t="s">
        <v>2141</v>
      </c>
      <c r="D3854" s="4">
        <v>1512642</v>
      </c>
      <c r="E3854" s="4">
        <v>301790</v>
      </c>
      <c r="F3854" s="4">
        <v>2831191</v>
      </c>
      <c r="H3854" s="4">
        <v>56114</v>
      </c>
      <c r="I3854" s="4">
        <v>4701737</v>
      </c>
      <c r="J3854" s="4">
        <v>1814432</v>
      </c>
      <c r="K3854" s="4">
        <v>1512642</v>
      </c>
    </row>
    <row r="3855" spans="1:11" x14ac:dyDescent="0.35">
      <c r="A3855" t="s">
        <v>447</v>
      </c>
      <c r="B3855" t="s">
        <v>2143</v>
      </c>
      <c r="C3855" t="s">
        <v>1865</v>
      </c>
      <c r="D3855" s="4">
        <v>1744</v>
      </c>
      <c r="G3855" s="4">
        <v>43195</v>
      </c>
      <c r="I3855" s="4">
        <v>44939</v>
      </c>
      <c r="J3855" s="4">
        <v>1744</v>
      </c>
      <c r="K3855" s="4">
        <v>1744</v>
      </c>
    </row>
    <row r="3856" spans="1:11" x14ac:dyDescent="0.35">
      <c r="A3856" t="s">
        <v>447</v>
      </c>
      <c r="B3856" t="s">
        <v>2144</v>
      </c>
      <c r="C3856" t="s">
        <v>1866</v>
      </c>
      <c r="I3856" s="4">
        <v>0</v>
      </c>
      <c r="J3856">
        <v>0</v>
      </c>
      <c r="K3856" s="4">
        <v>0</v>
      </c>
    </row>
    <row r="3857" spans="1:11" x14ac:dyDescent="0.35">
      <c r="A3857" t="s">
        <v>447</v>
      </c>
      <c r="B3857" t="s">
        <v>2145</v>
      </c>
      <c r="C3857" t="s">
        <v>1867</v>
      </c>
      <c r="D3857" s="4">
        <v>96600</v>
      </c>
      <c r="E3857" s="4">
        <v>4500</v>
      </c>
      <c r="F3857" s="4">
        <v>9000</v>
      </c>
      <c r="G3857" s="4">
        <v>43720</v>
      </c>
      <c r="H3857" s="4">
        <v>787997</v>
      </c>
      <c r="I3857" s="4">
        <v>941817</v>
      </c>
      <c r="J3857" s="4">
        <v>101100</v>
      </c>
      <c r="K3857" s="4">
        <v>96600</v>
      </c>
    </row>
    <row r="3858" spans="1:11" x14ac:dyDescent="0.35">
      <c r="A3858" t="s">
        <v>447</v>
      </c>
      <c r="B3858" t="s">
        <v>2146</v>
      </c>
      <c r="C3858" t="s">
        <v>1868</v>
      </c>
      <c r="H3858" s="4">
        <v>809350</v>
      </c>
      <c r="I3858" s="4">
        <v>809350</v>
      </c>
      <c r="J3858">
        <v>0</v>
      </c>
      <c r="K3858" s="4">
        <v>0</v>
      </c>
    </row>
    <row r="3859" spans="1:11" x14ac:dyDescent="0.35">
      <c r="A3859" t="s">
        <v>447</v>
      </c>
      <c r="B3859" t="s">
        <v>2147</v>
      </c>
      <c r="C3859" t="s">
        <v>1869</v>
      </c>
      <c r="H3859" s="4">
        <v>345600</v>
      </c>
      <c r="I3859" s="4">
        <v>345600</v>
      </c>
      <c r="J3859">
        <v>0</v>
      </c>
      <c r="K3859" s="4">
        <v>0</v>
      </c>
    </row>
    <row r="3860" spans="1:11" x14ac:dyDescent="0.35">
      <c r="A3860" t="s">
        <v>447</v>
      </c>
      <c r="B3860" t="s">
        <v>2148</v>
      </c>
      <c r="C3860" t="s">
        <v>1870</v>
      </c>
      <c r="E3860" s="4">
        <v>0</v>
      </c>
      <c r="F3860" s="4">
        <v>50104</v>
      </c>
      <c r="H3860" s="4">
        <v>3687286</v>
      </c>
      <c r="I3860" s="4">
        <v>3737391</v>
      </c>
      <c r="J3860">
        <v>0</v>
      </c>
      <c r="K3860" s="4">
        <v>0</v>
      </c>
    </row>
    <row r="3861" spans="1:11" x14ac:dyDescent="0.35">
      <c r="A3861" t="s">
        <v>447</v>
      </c>
      <c r="B3861" t="s">
        <v>2149</v>
      </c>
      <c r="C3861" t="s">
        <v>1871</v>
      </c>
      <c r="F3861" s="4">
        <v>4300000</v>
      </c>
      <c r="G3861" s="4">
        <v>10750000</v>
      </c>
      <c r="I3861" s="4">
        <v>15050000</v>
      </c>
      <c r="J3861">
        <v>0</v>
      </c>
      <c r="K3861" s="4">
        <v>0</v>
      </c>
    </row>
    <row r="3862" spans="1:11" x14ac:dyDescent="0.35">
      <c r="A3862" t="s">
        <v>447</v>
      </c>
      <c r="B3862" t="s">
        <v>2150</v>
      </c>
      <c r="C3862" t="s">
        <v>1872</v>
      </c>
      <c r="E3862" s="4">
        <v>49000</v>
      </c>
      <c r="I3862" s="4">
        <v>49000</v>
      </c>
      <c r="J3862">
        <v>49000</v>
      </c>
      <c r="K3862" s="4">
        <v>0</v>
      </c>
    </row>
    <row r="3863" spans="1:11" x14ac:dyDescent="0.35">
      <c r="A3863" t="s">
        <v>447</v>
      </c>
      <c r="B3863" t="s">
        <v>2153</v>
      </c>
      <c r="C3863" t="s">
        <v>1875</v>
      </c>
      <c r="D3863" s="4">
        <v>35841</v>
      </c>
      <c r="H3863" s="4">
        <v>348726</v>
      </c>
      <c r="I3863" s="4">
        <v>384567</v>
      </c>
      <c r="J3863" s="4">
        <v>35841</v>
      </c>
      <c r="K3863" s="4">
        <v>35841</v>
      </c>
    </row>
    <row r="3864" spans="1:11" x14ac:dyDescent="0.35">
      <c r="A3864" t="s">
        <v>447</v>
      </c>
      <c r="B3864" t="s">
        <v>2154</v>
      </c>
      <c r="C3864" t="s">
        <v>1876</v>
      </c>
      <c r="H3864" s="4">
        <v>139440</v>
      </c>
      <c r="I3864" s="4">
        <v>139440</v>
      </c>
      <c r="J3864">
        <v>0</v>
      </c>
      <c r="K3864" s="4">
        <v>0</v>
      </c>
    </row>
    <row r="3865" spans="1:11" x14ac:dyDescent="0.35">
      <c r="A3865" t="s">
        <v>447</v>
      </c>
      <c r="B3865" t="s">
        <v>2156</v>
      </c>
      <c r="D3865" s="4">
        <v>134185</v>
      </c>
      <c r="E3865" s="4">
        <v>53500</v>
      </c>
      <c r="F3865" s="4">
        <v>4359104</v>
      </c>
      <c r="G3865" s="4">
        <v>10836915</v>
      </c>
      <c r="H3865" s="4">
        <v>6118400</v>
      </c>
      <c r="I3865" s="4">
        <v>21502104</v>
      </c>
      <c r="J3865" s="4">
        <v>187685</v>
      </c>
      <c r="K3865" s="4">
        <v>134185</v>
      </c>
    </row>
    <row r="3866" spans="1:11" x14ac:dyDescent="0.35">
      <c r="A3866" t="s">
        <v>447</v>
      </c>
      <c r="B3866" t="s">
        <v>2157</v>
      </c>
      <c r="C3866" t="s">
        <v>1879</v>
      </c>
      <c r="D3866" s="4">
        <v>760202</v>
      </c>
      <c r="I3866" s="4">
        <v>760202</v>
      </c>
      <c r="J3866" s="4">
        <v>760202</v>
      </c>
      <c r="K3866" s="4">
        <v>760202</v>
      </c>
    </row>
    <row r="3867" spans="1:11" x14ac:dyDescent="0.35">
      <c r="A3867" t="s">
        <v>447</v>
      </c>
      <c r="B3867" t="s">
        <v>2186</v>
      </c>
      <c r="C3867" t="s">
        <v>1907</v>
      </c>
      <c r="D3867" s="4">
        <v>5496</v>
      </c>
      <c r="I3867" s="4">
        <v>5496</v>
      </c>
      <c r="J3867" s="4">
        <v>5496</v>
      </c>
      <c r="K3867" s="4">
        <v>5496</v>
      </c>
    </row>
    <row r="3868" spans="1:11" x14ac:dyDescent="0.35">
      <c r="A3868" t="s">
        <v>447</v>
      </c>
      <c r="B3868" t="s">
        <v>2158</v>
      </c>
      <c r="C3868" t="s">
        <v>1880</v>
      </c>
      <c r="D3868" s="4">
        <v>363999</v>
      </c>
      <c r="I3868" s="4">
        <v>363999</v>
      </c>
      <c r="J3868" s="4">
        <v>363999</v>
      </c>
      <c r="K3868" s="4">
        <v>363999</v>
      </c>
    </row>
    <row r="3869" spans="1:11" x14ac:dyDescent="0.35">
      <c r="A3869" t="s">
        <v>447</v>
      </c>
      <c r="B3869" t="s">
        <v>2159</v>
      </c>
      <c r="C3869" t="s">
        <v>1881</v>
      </c>
      <c r="D3869" s="4">
        <v>369500</v>
      </c>
      <c r="I3869" s="4">
        <v>369500</v>
      </c>
      <c r="J3869" s="4">
        <v>369500</v>
      </c>
      <c r="K3869" s="4">
        <v>369500</v>
      </c>
    </row>
    <row r="3870" spans="1:11" x14ac:dyDescent="0.35">
      <c r="A3870" t="s">
        <v>447</v>
      </c>
      <c r="B3870" t="s">
        <v>2174</v>
      </c>
      <c r="C3870" t="s">
        <v>1895</v>
      </c>
      <c r="D3870" s="4">
        <v>52419</v>
      </c>
      <c r="I3870" s="4">
        <v>52419</v>
      </c>
      <c r="J3870" s="4">
        <v>52419</v>
      </c>
      <c r="K3870" s="4">
        <v>52419</v>
      </c>
    </row>
    <row r="3871" spans="1:11" x14ac:dyDescent="0.35">
      <c r="A3871" t="s">
        <v>447</v>
      </c>
      <c r="B3871" t="s">
        <v>2160</v>
      </c>
      <c r="C3871" t="s">
        <v>1882</v>
      </c>
      <c r="F3871" s="4">
        <v>41264</v>
      </c>
      <c r="I3871" s="4">
        <v>41264</v>
      </c>
      <c r="J3871">
        <v>0</v>
      </c>
      <c r="K3871" s="4">
        <v>0</v>
      </c>
    </row>
    <row r="3872" spans="1:11" x14ac:dyDescent="0.35">
      <c r="A3872" t="s">
        <v>447</v>
      </c>
      <c r="B3872" t="s">
        <v>2161</v>
      </c>
      <c r="C3872" t="s">
        <v>1883</v>
      </c>
      <c r="D3872" s="4">
        <v>14202</v>
      </c>
      <c r="I3872" s="4">
        <v>14202</v>
      </c>
      <c r="J3872" s="4">
        <v>14202</v>
      </c>
      <c r="K3872" s="4">
        <v>14202</v>
      </c>
    </row>
    <row r="3873" spans="1:11" x14ac:dyDescent="0.35">
      <c r="A3873" t="s">
        <v>447</v>
      </c>
      <c r="B3873" t="s">
        <v>2162</v>
      </c>
      <c r="C3873" t="s">
        <v>1884</v>
      </c>
      <c r="D3873" s="4">
        <v>11664</v>
      </c>
      <c r="I3873" s="4">
        <v>11664</v>
      </c>
      <c r="J3873" s="4">
        <v>11664</v>
      </c>
      <c r="K3873" s="4">
        <v>11664</v>
      </c>
    </row>
    <row r="3874" spans="1:11" x14ac:dyDescent="0.35">
      <c r="A3874" t="s">
        <v>447</v>
      </c>
      <c r="B3874" t="s">
        <v>2163</v>
      </c>
      <c r="D3874" s="4">
        <v>1577483</v>
      </c>
      <c r="F3874" s="4">
        <v>41264</v>
      </c>
      <c r="I3874" s="4">
        <v>1618747</v>
      </c>
      <c r="J3874" s="4">
        <v>1577483</v>
      </c>
      <c r="K3874" s="4">
        <v>1577483</v>
      </c>
    </row>
    <row r="3875" spans="1:11" x14ac:dyDescent="0.35">
      <c r="A3875" t="s">
        <v>447</v>
      </c>
      <c r="B3875" t="s">
        <v>2164</v>
      </c>
      <c r="C3875" t="s">
        <v>1886</v>
      </c>
      <c r="D3875" s="4">
        <v>9426</v>
      </c>
      <c r="I3875" s="4">
        <v>9426</v>
      </c>
      <c r="J3875" s="4">
        <v>9426</v>
      </c>
      <c r="K3875" s="4">
        <v>9426</v>
      </c>
    </row>
    <row r="3876" spans="1:11" x14ac:dyDescent="0.35">
      <c r="A3876" t="s">
        <v>447</v>
      </c>
      <c r="B3876" t="s">
        <v>2165</v>
      </c>
      <c r="D3876" s="4">
        <v>9426</v>
      </c>
      <c r="I3876" s="4">
        <v>9426</v>
      </c>
      <c r="J3876" s="4">
        <v>9426</v>
      </c>
      <c r="K3876" s="4">
        <v>9426</v>
      </c>
    </row>
    <row r="3877" spans="1:11" x14ac:dyDescent="0.35">
      <c r="A3877" t="s">
        <v>447</v>
      </c>
      <c r="B3877" t="s">
        <v>2183</v>
      </c>
      <c r="C3877" t="s">
        <v>1904</v>
      </c>
      <c r="E3877" s="4">
        <v>125000</v>
      </c>
      <c r="I3877" s="4">
        <v>125000</v>
      </c>
      <c r="J3877">
        <v>125000</v>
      </c>
      <c r="K3877" s="4">
        <v>0</v>
      </c>
    </row>
    <row r="3878" spans="1:11" x14ac:dyDescent="0.35">
      <c r="A3878" t="s">
        <v>447</v>
      </c>
      <c r="B3878" t="s">
        <v>2166</v>
      </c>
      <c r="C3878" t="s">
        <v>1888</v>
      </c>
      <c r="H3878" s="4">
        <v>960000</v>
      </c>
      <c r="I3878" s="4">
        <v>960000</v>
      </c>
      <c r="J3878">
        <v>0</v>
      </c>
      <c r="K3878" s="4">
        <v>0</v>
      </c>
    </row>
    <row r="3879" spans="1:11" x14ac:dyDescent="0.35">
      <c r="A3879" t="s">
        <v>447</v>
      </c>
      <c r="B3879" t="s">
        <v>2167</v>
      </c>
      <c r="C3879" t="s">
        <v>1889</v>
      </c>
      <c r="H3879" s="4">
        <v>52500</v>
      </c>
      <c r="I3879" s="4">
        <v>52500</v>
      </c>
      <c r="J3879">
        <v>0</v>
      </c>
      <c r="K3879" s="4">
        <v>0</v>
      </c>
    </row>
    <row r="3880" spans="1:11" x14ac:dyDescent="0.35">
      <c r="A3880" t="s">
        <v>447</v>
      </c>
      <c r="B3880" t="s">
        <v>2168</v>
      </c>
      <c r="C3880" t="s">
        <v>1890</v>
      </c>
      <c r="H3880" s="4">
        <v>37500</v>
      </c>
      <c r="I3880" s="4">
        <v>37500</v>
      </c>
      <c r="J3880">
        <v>0</v>
      </c>
      <c r="K3880" s="4">
        <v>0</v>
      </c>
    </row>
    <row r="3881" spans="1:11" x14ac:dyDescent="0.35">
      <c r="A3881" t="s">
        <v>447</v>
      </c>
      <c r="B3881" t="s">
        <v>2169</v>
      </c>
      <c r="E3881" s="4">
        <v>125000</v>
      </c>
      <c r="H3881" s="4">
        <v>1050000</v>
      </c>
      <c r="I3881" s="4">
        <v>1175000</v>
      </c>
      <c r="J3881">
        <v>125000</v>
      </c>
      <c r="K3881" s="4">
        <v>0</v>
      </c>
    </row>
    <row r="3882" spans="1:11" x14ac:dyDescent="0.35">
      <c r="A3882" t="s">
        <v>447</v>
      </c>
      <c r="B3882" t="s">
        <v>2170</v>
      </c>
      <c r="D3882" s="4">
        <v>18886863</v>
      </c>
      <c r="E3882" s="4">
        <v>700011</v>
      </c>
      <c r="F3882" s="4">
        <v>19834830</v>
      </c>
      <c r="G3882" s="4">
        <v>13199379</v>
      </c>
      <c r="H3882" s="4">
        <v>9031460</v>
      </c>
      <c r="I3882" s="4">
        <v>61652543</v>
      </c>
      <c r="J3882" s="4">
        <f>SUM(D3882,E3882)</f>
        <v>19586874</v>
      </c>
      <c r="K3882" s="4">
        <v>18886863</v>
      </c>
    </row>
    <row r="3883" spans="1:11" x14ac:dyDescent="0.35">
      <c r="A3883" t="s">
        <v>452</v>
      </c>
      <c r="B3883" t="s">
        <v>2118</v>
      </c>
      <c r="C3883" t="s">
        <v>1843</v>
      </c>
      <c r="D3883" s="4">
        <v>4567990</v>
      </c>
      <c r="E3883" s="4">
        <v>116220</v>
      </c>
      <c r="F3883" s="4">
        <v>4537226</v>
      </c>
      <c r="H3883" s="4">
        <v>412088</v>
      </c>
      <c r="I3883" s="4">
        <v>9633524</v>
      </c>
      <c r="J3883" s="4">
        <v>4684210</v>
      </c>
      <c r="K3883" s="4">
        <v>4567990</v>
      </c>
    </row>
    <row r="3884" spans="1:11" x14ac:dyDescent="0.35">
      <c r="A3884" t="s">
        <v>452</v>
      </c>
      <c r="B3884" t="s">
        <v>2119</v>
      </c>
      <c r="C3884" t="s">
        <v>1844</v>
      </c>
      <c r="D3884" s="4">
        <v>755143</v>
      </c>
      <c r="E3884" s="4">
        <v>170239</v>
      </c>
      <c r="F3884" s="4">
        <v>83148</v>
      </c>
      <c r="I3884" s="4">
        <v>1008530</v>
      </c>
      <c r="J3884" s="4">
        <v>925382</v>
      </c>
      <c r="K3884" s="4">
        <v>755143</v>
      </c>
    </row>
    <row r="3885" spans="1:11" x14ac:dyDescent="0.35">
      <c r="A3885" t="s">
        <v>452</v>
      </c>
      <c r="B3885" t="s">
        <v>2120</v>
      </c>
      <c r="C3885" t="s">
        <v>1845</v>
      </c>
      <c r="D3885" s="4">
        <v>186539</v>
      </c>
      <c r="F3885" s="4">
        <v>147821</v>
      </c>
      <c r="G3885" s="4">
        <v>858838</v>
      </c>
      <c r="I3885" s="4">
        <v>1193198</v>
      </c>
      <c r="J3885" s="4">
        <v>186539</v>
      </c>
      <c r="K3885" s="4">
        <v>186539</v>
      </c>
    </row>
    <row r="3886" spans="1:11" x14ac:dyDescent="0.35">
      <c r="A3886" t="s">
        <v>452</v>
      </c>
      <c r="B3886" t="s">
        <v>2121</v>
      </c>
      <c r="D3886" s="4">
        <v>5509672</v>
      </c>
      <c r="E3886" s="4">
        <v>286459</v>
      </c>
      <c r="F3886" s="4">
        <v>4768195</v>
      </c>
      <c r="G3886" s="4">
        <v>858838</v>
      </c>
      <c r="H3886" s="4">
        <v>412088</v>
      </c>
      <c r="I3886" s="4">
        <v>11835252</v>
      </c>
      <c r="J3886" s="4">
        <v>5796131</v>
      </c>
      <c r="K3886" s="4">
        <v>5509672</v>
      </c>
    </row>
    <row r="3887" spans="1:11" x14ac:dyDescent="0.35">
      <c r="A3887" t="s">
        <v>452</v>
      </c>
      <c r="B3887" t="s">
        <v>2122</v>
      </c>
      <c r="C3887" t="s">
        <v>1846</v>
      </c>
      <c r="D3887" s="4">
        <v>7377742</v>
      </c>
      <c r="E3887" s="4">
        <v>2737753</v>
      </c>
      <c r="G3887" s="4">
        <v>2940000</v>
      </c>
      <c r="I3887" s="4">
        <v>13055495</v>
      </c>
      <c r="J3887" s="4">
        <v>10115495</v>
      </c>
      <c r="K3887" s="4">
        <v>7377742</v>
      </c>
    </row>
    <row r="3888" spans="1:11" x14ac:dyDescent="0.35">
      <c r="A3888" t="s">
        <v>452</v>
      </c>
      <c r="B3888" t="s">
        <v>2123</v>
      </c>
      <c r="C3888" t="s">
        <v>1847</v>
      </c>
      <c r="D3888" s="4">
        <v>2702169</v>
      </c>
      <c r="E3888" s="4">
        <v>493</v>
      </c>
      <c r="F3888" s="4">
        <v>1975270</v>
      </c>
      <c r="I3888" s="4">
        <v>4677933</v>
      </c>
      <c r="J3888" s="4">
        <v>2702662</v>
      </c>
      <c r="K3888" s="4">
        <v>2702169</v>
      </c>
    </row>
    <row r="3889" spans="1:11" x14ac:dyDescent="0.35">
      <c r="A3889" t="s">
        <v>452</v>
      </c>
      <c r="B3889" t="s">
        <v>2124</v>
      </c>
      <c r="C3889" t="s">
        <v>1848</v>
      </c>
      <c r="D3889" s="4">
        <v>117617</v>
      </c>
      <c r="I3889" s="4">
        <v>117617</v>
      </c>
      <c r="J3889" s="4">
        <v>117617</v>
      </c>
      <c r="K3889" s="4">
        <v>117617</v>
      </c>
    </row>
    <row r="3890" spans="1:11" x14ac:dyDescent="0.35">
      <c r="A3890" t="s">
        <v>452</v>
      </c>
      <c r="B3890" t="s">
        <v>2125</v>
      </c>
      <c r="D3890" s="4">
        <v>10197528</v>
      </c>
      <c r="E3890" s="4">
        <v>2738246</v>
      </c>
      <c r="F3890" s="4">
        <v>1975270</v>
      </c>
      <c r="G3890" s="4">
        <v>2940000</v>
      </c>
      <c r="I3890" s="4">
        <v>17851044</v>
      </c>
      <c r="J3890" s="4">
        <v>12935774</v>
      </c>
      <c r="K3890" s="4">
        <v>10197528</v>
      </c>
    </row>
    <row r="3891" spans="1:11" x14ac:dyDescent="0.35">
      <c r="A3891" t="s">
        <v>452</v>
      </c>
      <c r="B3891" t="s">
        <v>2126</v>
      </c>
      <c r="C3891" t="s">
        <v>1850</v>
      </c>
      <c r="D3891" s="4">
        <v>24640</v>
      </c>
      <c r="E3891" s="4">
        <v>1600000</v>
      </c>
      <c r="I3891" s="4">
        <v>1624640</v>
      </c>
      <c r="J3891" s="4">
        <v>1624640</v>
      </c>
      <c r="K3891" s="4">
        <v>24640</v>
      </c>
    </row>
    <row r="3892" spans="1:11" x14ac:dyDescent="0.35">
      <c r="A3892" t="s">
        <v>452</v>
      </c>
      <c r="B3892" t="s">
        <v>2127</v>
      </c>
      <c r="D3892" s="4">
        <v>24640</v>
      </c>
      <c r="E3892" s="4">
        <v>1600000</v>
      </c>
      <c r="I3892" s="4">
        <v>1624640</v>
      </c>
      <c r="J3892" s="4">
        <v>1624640</v>
      </c>
      <c r="K3892" s="4">
        <v>24640</v>
      </c>
    </row>
    <row r="3893" spans="1:11" x14ac:dyDescent="0.35">
      <c r="A3893" t="s">
        <v>452</v>
      </c>
      <c r="B3893" t="s">
        <v>2128</v>
      </c>
      <c r="C3893" t="s">
        <v>1851</v>
      </c>
      <c r="D3893" s="4">
        <v>147409</v>
      </c>
      <c r="E3893" s="4">
        <v>11426</v>
      </c>
      <c r="I3893" s="4">
        <v>158835</v>
      </c>
      <c r="J3893" s="4">
        <v>158835</v>
      </c>
      <c r="K3893" s="4">
        <v>147409</v>
      </c>
    </row>
    <row r="3894" spans="1:11" x14ac:dyDescent="0.35">
      <c r="A3894" t="s">
        <v>452</v>
      </c>
      <c r="B3894" t="s">
        <v>2129</v>
      </c>
      <c r="C3894" t="s">
        <v>1852</v>
      </c>
      <c r="D3894" s="4">
        <v>19548</v>
      </c>
      <c r="I3894" s="4">
        <v>19548</v>
      </c>
      <c r="J3894" s="4">
        <v>19548</v>
      </c>
      <c r="K3894" s="4">
        <v>19548</v>
      </c>
    </row>
    <row r="3895" spans="1:11" x14ac:dyDescent="0.35">
      <c r="A3895" t="s">
        <v>452</v>
      </c>
      <c r="B3895" t="s">
        <v>2130</v>
      </c>
      <c r="C3895" t="s">
        <v>1853</v>
      </c>
      <c r="D3895" s="4">
        <v>24625</v>
      </c>
      <c r="I3895" s="4">
        <v>24625</v>
      </c>
      <c r="J3895" s="4">
        <v>24625</v>
      </c>
      <c r="K3895" s="4">
        <v>24625</v>
      </c>
    </row>
    <row r="3896" spans="1:11" x14ac:dyDescent="0.35">
      <c r="A3896" t="s">
        <v>452</v>
      </c>
      <c r="B3896" t="s">
        <v>2131</v>
      </c>
      <c r="C3896" t="s">
        <v>1854</v>
      </c>
      <c r="D3896" s="4">
        <v>75279</v>
      </c>
      <c r="E3896" s="4">
        <v>282446</v>
      </c>
      <c r="I3896" s="4">
        <v>357725</v>
      </c>
      <c r="J3896" s="4">
        <v>357725</v>
      </c>
      <c r="K3896" s="4">
        <v>75279</v>
      </c>
    </row>
    <row r="3897" spans="1:11" x14ac:dyDescent="0.35">
      <c r="A3897" t="s">
        <v>452</v>
      </c>
      <c r="B3897" t="s">
        <v>2132</v>
      </c>
      <c r="C3897" t="s">
        <v>1855</v>
      </c>
      <c r="D3897" s="4">
        <v>71400</v>
      </c>
      <c r="E3897" s="4">
        <v>76445</v>
      </c>
      <c r="I3897" s="4">
        <v>147846</v>
      </c>
      <c r="J3897" s="4">
        <v>147845</v>
      </c>
      <c r="K3897" s="4">
        <v>71400</v>
      </c>
    </row>
    <row r="3898" spans="1:11" x14ac:dyDescent="0.35">
      <c r="A3898" t="s">
        <v>452</v>
      </c>
      <c r="B3898" t="s">
        <v>2133</v>
      </c>
      <c r="C3898" t="s">
        <v>1856</v>
      </c>
      <c r="I3898" s="4">
        <v>0</v>
      </c>
      <c r="J3898">
        <v>0</v>
      </c>
      <c r="K3898" s="4">
        <v>0</v>
      </c>
    </row>
    <row r="3899" spans="1:11" x14ac:dyDescent="0.35">
      <c r="A3899" t="s">
        <v>452</v>
      </c>
      <c r="B3899" t="s">
        <v>2134</v>
      </c>
      <c r="C3899" t="s">
        <v>1857</v>
      </c>
      <c r="D3899" s="4">
        <v>18473</v>
      </c>
      <c r="E3899" s="4">
        <v>37343</v>
      </c>
      <c r="I3899" s="4">
        <v>55816</v>
      </c>
      <c r="J3899" s="4">
        <v>55816</v>
      </c>
      <c r="K3899" s="4">
        <v>18473</v>
      </c>
    </row>
    <row r="3900" spans="1:11" x14ac:dyDescent="0.35">
      <c r="A3900" t="s">
        <v>452</v>
      </c>
      <c r="B3900" t="s">
        <v>2135</v>
      </c>
      <c r="C3900" t="s">
        <v>1858</v>
      </c>
      <c r="F3900" s="4">
        <v>8044</v>
      </c>
      <c r="G3900" s="4">
        <v>12066</v>
      </c>
      <c r="I3900" s="4">
        <v>20110</v>
      </c>
      <c r="J3900">
        <v>0</v>
      </c>
      <c r="K3900" s="4">
        <v>0</v>
      </c>
    </row>
    <row r="3901" spans="1:11" x14ac:dyDescent="0.35">
      <c r="A3901" t="s">
        <v>452</v>
      </c>
      <c r="B3901" t="s">
        <v>2136</v>
      </c>
      <c r="C3901" t="s">
        <v>1859</v>
      </c>
      <c r="D3901" s="4">
        <v>276855</v>
      </c>
      <c r="F3901" s="4">
        <v>250000</v>
      </c>
      <c r="G3901" s="4">
        <v>475000</v>
      </c>
      <c r="H3901" s="4">
        <v>114166</v>
      </c>
      <c r="I3901" s="4">
        <v>1116021</v>
      </c>
      <c r="J3901" s="4">
        <v>276855</v>
      </c>
      <c r="K3901" s="4">
        <v>276855</v>
      </c>
    </row>
    <row r="3902" spans="1:11" x14ac:dyDescent="0.35">
      <c r="A3902" t="s">
        <v>452</v>
      </c>
      <c r="B3902" t="s">
        <v>2137</v>
      </c>
      <c r="C3902" t="s">
        <v>1860</v>
      </c>
      <c r="E3902" s="4">
        <v>0</v>
      </c>
      <c r="F3902" s="4">
        <v>434812</v>
      </c>
      <c r="G3902" s="4">
        <v>869624</v>
      </c>
      <c r="I3902" s="4">
        <v>1304436</v>
      </c>
      <c r="J3902">
        <v>0</v>
      </c>
      <c r="K3902" s="4">
        <v>0</v>
      </c>
    </row>
    <row r="3903" spans="1:11" x14ac:dyDescent="0.35">
      <c r="A3903" t="s">
        <v>452</v>
      </c>
      <c r="B3903" t="s">
        <v>2138</v>
      </c>
      <c r="C3903" t="s">
        <v>1861</v>
      </c>
      <c r="D3903" s="4">
        <v>90356</v>
      </c>
      <c r="E3903" s="4">
        <v>8161</v>
      </c>
      <c r="I3903" s="4">
        <v>98517</v>
      </c>
      <c r="J3903" s="4">
        <v>98517</v>
      </c>
      <c r="K3903" s="4">
        <v>90356</v>
      </c>
    </row>
    <row r="3904" spans="1:11" x14ac:dyDescent="0.35">
      <c r="A3904" t="s">
        <v>452</v>
      </c>
      <c r="B3904" t="s">
        <v>2139</v>
      </c>
      <c r="C3904" t="s">
        <v>1862</v>
      </c>
      <c r="E3904" s="4">
        <v>0</v>
      </c>
      <c r="G3904" s="4">
        <v>170929</v>
      </c>
      <c r="I3904" s="4">
        <v>170929</v>
      </c>
      <c r="J3904">
        <v>0</v>
      </c>
      <c r="K3904" s="4">
        <v>0</v>
      </c>
    </row>
    <row r="3905" spans="1:11" x14ac:dyDescent="0.35">
      <c r="A3905" t="s">
        <v>452</v>
      </c>
      <c r="B3905" t="s">
        <v>2141</v>
      </c>
      <c r="D3905" s="4">
        <v>723945</v>
      </c>
      <c r="E3905" s="4">
        <v>415821</v>
      </c>
      <c r="F3905" s="4">
        <v>692856</v>
      </c>
      <c r="G3905" s="4">
        <v>1527619</v>
      </c>
      <c r="H3905" s="4">
        <v>114166</v>
      </c>
      <c r="I3905" s="4">
        <v>3474407</v>
      </c>
      <c r="J3905" s="4">
        <v>1139766</v>
      </c>
      <c r="K3905" s="4">
        <v>723945</v>
      </c>
    </row>
    <row r="3906" spans="1:11" x14ac:dyDescent="0.35">
      <c r="A3906" t="s">
        <v>452</v>
      </c>
      <c r="B3906" t="s">
        <v>2144</v>
      </c>
      <c r="C3906" t="s">
        <v>1866</v>
      </c>
      <c r="I3906" s="4">
        <v>0</v>
      </c>
      <c r="J3906">
        <v>0</v>
      </c>
      <c r="K3906" s="4">
        <v>0</v>
      </c>
    </row>
    <row r="3907" spans="1:11" x14ac:dyDescent="0.35">
      <c r="A3907" t="s">
        <v>452</v>
      </c>
      <c r="B3907" t="s">
        <v>2145</v>
      </c>
      <c r="C3907" t="s">
        <v>1867</v>
      </c>
      <c r="D3907" s="4">
        <v>31500</v>
      </c>
      <c r="E3907" s="4">
        <v>131160</v>
      </c>
      <c r="F3907" s="4">
        <v>4500</v>
      </c>
      <c r="H3907" s="4">
        <v>629750</v>
      </c>
      <c r="I3907" s="4">
        <v>796910</v>
      </c>
      <c r="J3907" s="4">
        <v>162660</v>
      </c>
      <c r="K3907" s="4">
        <v>31500</v>
      </c>
    </row>
    <row r="3908" spans="1:11" x14ac:dyDescent="0.35">
      <c r="A3908" t="s">
        <v>452</v>
      </c>
      <c r="B3908" t="s">
        <v>2146</v>
      </c>
      <c r="C3908" t="s">
        <v>1868</v>
      </c>
      <c r="D3908" s="4">
        <v>21037</v>
      </c>
      <c r="H3908" s="4">
        <v>604612</v>
      </c>
      <c r="I3908" s="4">
        <v>625649</v>
      </c>
      <c r="J3908" s="4">
        <v>21037</v>
      </c>
      <c r="K3908" s="4">
        <v>21037</v>
      </c>
    </row>
    <row r="3909" spans="1:11" x14ac:dyDescent="0.35">
      <c r="A3909" t="s">
        <v>452</v>
      </c>
      <c r="B3909" t="s">
        <v>2173</v>
      </c>
      <c r="C3909" t="s">
        <v>1894</v>
      </c>
      <c r="D3909" s="4">
        <v>1436</v>
      </c>
      <c r="I3909" s="4">
        <v>1436</v>
      </c>
      <c r="J3909" s="4">
        <v>1436</v>
      </c>
      <c r="K3909" s="4">
        <v>1436</v>
      </c>
    </row>
    <row r="3910" spans="1:11" x14ac:dyDescent="0.35">
      <c r="A3910" t="s">
        <v>452</v>
      </c>
      <c r="B3910" t="s">
        <v>2147</v>
      </c>
      <c r="C3910" t="s">
        <v>1869</v>
      </c>
      <c r="H3910" s="4">
        <v>180768</v>
      </c>
      <c r="I3910" s="4">
        <v>180768</v>
      </c>
      <c r="J3910">
        <v>0</v>
      </c>
      <c r="K3910" s="4">
        <v>0</v>
      </c>
    </row>
    <row r="3911" spans="1:11" x14ac:dyDescent="0.35">
      <c r="A3911" t="s">
        <v>452</v>
      </c>
      <c r="B3911" t="s">
        <v>2148</v>
      </c>
      <c r="C3911" t="s">
        <v>1870</v>
      </c>
      <c r="D3911" s="4">
        <v>0</v>
      </c>
      <c r="F3911" s="4">
        <v>15962</v>
      </c>
      <c r="G3911" s="4">
        <v>14189</v>
      </c>
      <c r="H3911" s="4">
        <v>2247756</v>
      </c>
      <c r="I3911" s="4">
        <v>2277907</v>
      </c>
      <c r="J3911" s="4">
        <v>0</v>
      </c>
      <c r="K3911" s="4">
        <v>0</v>
      </c>
    </row>
    <row r="3912" spans="1:11" x14ac:dyDescent="0.35">
      <c r="A3912" t="s">
        <v>452</v>
      </c>
      <c r="B3912" t="s">
        <v>2149</v>
      </c>
      <c r="C3912" t="s">
        <v>1871</v>
      </c>
      <c r="D3912" s="4">
        <v>1065525</v>
      </c>
      <c r="E3912" s="4">
        <v>30092</v>
      </c>
      <c r="H3912" s="4">
        <v>471785</v>
      </c>
      <c r="I3912" s="4">
        <v>1567402</v>
      </c>
      <c r="J3912" s="4">
        <v>1095617</v>
      </c>
      <c r="K3912" s="4">
        <v>1065525</v>
      </c>
    </row>
    <row r="3913" spans="1:11" x14ac:dyDescent="0.35">
      <c r="A3913" t="s">
        <v>452</v>
      </c>
      <c r="B3913" t="s">
        <v>2150</v>
      </c>
      <c r="C3913" t="s">
        <v>1872</v>
      </c>
      <c r="D3913" s="4">
        <v>245000</v>
      </c>
      <c r="I3913" s="4">
        <v>245000</v>
      </c>
      <c r="J3913" s="4">
        <v>245000</v>
      </c>
      <c r="K3913" s="4">
        <v>245000</v>
      </c>
    </row>
    <row r="3914" spans="1:11" x14ac:dyDescent="0.35">
      <c r="A3914" t="s">
        <v>452</v>
      </c>
      <c r="B3914" t="s">
        <v>2153</v>
      </c>
      <c r="C3914" t="s">
        <v>1875</v>
      </c>
      <c r="H3914" s="4">
        <v>79045</v>
      </c>
      <c r="I3914" s="4">
        <v>79045</v>
      </c>
      <c r="J3914">
        <v>0</v>
      </c>
      <c r="K3914" s="4">
        <v>0</v>
      </c>
    </row>
    <row r="3915" spans="1:11" x14ac:dyDescent="0.35">
      <c r="A3915" t="s">
        <v>452</v>
      </c>
      <c r="B3915" t="s">
        <v>2154</v>
      </c>
      <c r="C3915" t="s">
        <v>1876</v>
      </c>
      <c r="H3915" s="4">
        <v>90552</v>
      </c>
      <c r="I3915" s="4">
        <v>90552</v>
      </c>
      <c r="J3915">
        <v>0</v>
      </c>
      <c r="K3915" s="4">
        <v>0</v>
      </c>
    </row>
    <row r="3916" spans="1:11" x14ac:dyDescent="0.35">
      <c r="A3916" t="s">
        <v>452</v>
      </c>
      <c r="B3916" t="s">
        <v>2155</v>
      </c>
      <c r="C3916" t="s">
        <v>1877</v>
      </c>
      <c r="D3916" s="4">
        <v>4625</v>
      </c>
      <c r="I3916" s="4">
        <v>4625</v>
      </c>
      <c r="J3916" s="4">
        <v>4625</v>
      </c>
      <c r="K3916" s="4">
        <v>4625</v>
      </c>
    </row>
    <row r="3917" spans="1:11" x14ac:dyDescent="0.35">
      <c r="A3917" t="s">
        <v>452</v>
      </c>
      <c r="B3917" t="s">
        <v>2156</v>
      </c>
      <c r="D3917" s="4">
        <v>1369123</v>
      </c>
      <c r="E3917" s="4">
        <v>161252</v>
      </c>
      <c r="F3917" s="4">
        <v>20462</v>
      </c>
      <c r="G3917" s="4">
        <v>14189</v>
      </c>
      <c r="H3917" s="4">
        <v>4304267</v>
      </c>
      <c r="I3917" s="4">
        <v>5869294</v>
      </c>
      <c r="J3917" s="4">
        <v>1530375</v>
      </c>
      <c r="K3917" s="4">
        <v>1369123</v>
      </c>
    </row>
    <row r="3918" spans="1:11" x14ac:dyDescent="0.35">
      <c r="A3918" t="s">
        <v>452</v>
      </c>
      <c r="B3918" t="s">
        <v>2157</v>
      </c>
      <c r="C3918" t="s">
        <v>1879</v>
      </c>
      <c r="D3918" s="4">
        <v>101511</v>
      </c>
      <c r="I3918" s="4">
        <v>101511</v>
      </c>
      <c r="J3918" s="4">
        <v>101511</v>
      </c>
      <c r="K3918" s="4">
        <v>101511</v>
      </c>
    </row>
    <row r="3919" spans="1:11" x14ac:dyDescent="0.35">
      <c r="A3919" t="s">
        <v>452</v>
      </c>
      <c r="B3919" t="s">
        <v>2159</v>
      </c>
      <c r="C3919" t="s">
        <v>1881</v>
      </c>
      <c r="D3919" s="4">
        <v>236938</v>
      </c>
      <c r="I3919" s="4">
        <v>236938</v>
      </c>
      <c r="J3919" s="4">
        <v>236938</v>
      </c>
      <c r="K3919" s="4">
        <v>236938</v>
      </c>
    </row>
    <row r="3920" spans="1:11" x14ac:dyDescent="0.35">
      <c r="A3920" t="s">
        <v>452</v>
      </c>
      <c r="B3920" t="s">
        <v>2163</v>
      </c>
      <c r="D3920" s="4">
        <v>338449</v>
      </c>
      <c r="I3920" s="4">
        <v>338449</v>
      </c>
      <c r="J3920" s="4">
        <v>338449</v>
      </c>
      <c r="K3920" s="4">
        <v>338449</v>
      </c>
    </row>
    <row r="3921" spans="1:11" x14ac:dyDescent="0.35">
      <c r="A3921" t="s">
        <v>452</v>
      </c>
      <c r="B3921" t="s">
        <v>2166</v>
      </c>
      <c r="C3921" t="s">
        <v>1888</v>
      </c>
      <c r="H3921" s="4">
        <v>115200</v>
      </c>
      <c r="I3921" s="4">
        <v>115200</v>
      </c>
      <c r="J3921">
        <v>0</v>
      </c>
      <c r="K3921" s="4">
        <v>0</v>
      </c>
    </row>
    <row r="3922" spans="1:11" x14ac:dyDescent="0.35">
      <c r="A3922" t="s">
        <v>452</v>
      </c>
      <c r="B3922" t="s">
        <v>2167</v>
      </c>
      <c r="C3922" t="s">
        <v>1889</v>
      </c>
      <c r="H3922" s="4">
        <v>210000</v>
      </c>
      <c r="I3922" s="4">
        <v>210000</v>
      </c>
      <c r="J3922">
        <v>0</v>
      </c>
      <c r="K3922" s="4">
        <v>0</v>
      </c>
    </row>
    <row r="3923" spans="1:11" x14ac:dyDescent="0.35">
      <c r="A3923" t="s">
        <v>452</v>
      </c>
      <c r="B3923" t="s">
        <v>2168</v>
      </c>
      <c r="C3923" t="s">
        <v>1890</v>
      </c>
      <c r="H3923" s="4">
        <v>180000</v>
      </c>
      <c r="I3923" s="4">
        <v>180000</v>
      </c>
      <c r="J3923">
        <v>0</v>
      </c>
      <c r="K3923" s="4">
        <v>0</v>
      </c>
    </row>
    <row r="3924" spans="1:11" x14ac:dyDescent="0.35">
      <c r="A3924" t="s">
        <v>452</v>
      </c>
      <c r="B3924" t="s">
        <v>2169</v>
      </c>
      <c r="H3924" s="4">
        <v>505200</v>
      </c>
      <c r="I3924" s="4">
        <v>505200</v>
      </c>
      <c r="J3924">
        <v>0</v>
      </c>
      <c r="K3924" s="4">
        <v>0</v>
      </c>
    </row>
    <row r="3925" spans="1:11" x14ac:dyDescent="0.35">
      <c r="A3925" t="s">
        <v>452</v>
      </c>
      <c r="B3925" t="s">
        <v>2170</v>
      </c>
      <c r="D3925" s="4">
        <v>18163358</v>
      </c>
      <c r="E3925" s="4">
        <v>5201778</v>
      </c>
      <c r="F3925" s="4">
        <v>7456784</v>
      </c>
      <c r="G3925" s="4">
        <v>5340646</v>
      </c>
      <c r="H3925" s="4">
        <v>5335720</v>
      </c>
      <c r="I3925" s="4">
        <v>41498286</v>
      </c>
      <c r="J3925" s="4">
        <f>SUM(D3925,E3925)</f>
        <v>23365136</v>
      </c>
      <c r="K3925" s="4">
        <v>18163358</v>
      </c>
    </row>
    <row r="3926" spans="1:11" x14ac:dyDescent="0.35">
      <c r="A3926" t="s">
        <v>456</v>
      </c>
      <c r="B3926" t="s">
        <v>2118</v>
      </c>
      <c r="C3926" t="s">
        <v>1843</v>
      </c>
      <c r="D3926" s="4">
        <v>6640955</v>
      </c>
      <c r="F3926" s="4">
        <v>2793000</v>
      </c>
      <c r="I3926" s="4">
        <v>9433955</v>
      </c>
      <c r="J3926" s="4">
        <v>6640955</v>
      </c>
      <c r="K3926" s="4">
        <v>6640955</v>
      </c>
    </row>
    <row r="3927" spans="1:11" x14ac:dyDescent="0.35">
      <c r="A3927" t="s">
        <v>456</v>
      </c>
      <c r="B3927" t="s">
        <v>2119</v>
      </c>
      <c r="C3927" t="s">
        <v>1844</v>
      </c>
      <c r="D3927" s="4">
        <v>685128</v>
      </c>
      <c r="E3927" s="4">
        <v>85183</v>
      </c>
      <c r="F3927" s="4">
        <v>403268</v>
      </c>
      <c r="H3927" s="4">
        <v>35550</v>
      </c>
      <c r="I3927" s="4">
        <v>1209130</v>
      </c>
      <c r="J3927" s="4">
        <v>770311</v>
      </c>
      <c r="K3927" s="4">
        <v>685128</v>
      </c>
    </row>
    <row r="3928" spans="1:11" x14ac:dyDescent="0.35">
      <c r="A3928" t="s">
        <v>456</v>
      </c>
      <c r="B3928" t="s">
        <v>2120</v>
      </c>
      <c r="C3928" t="s">
        <v>1845</v>
      </c>
      <c r="D3928" s="4">
        <v>1825</v>
      </c>
      <c r="F3928" s="4">
        <v>883968</v>
      </c>
      <c r="I3928" s="4">
        <v>885792</v>
      </c>
      <c r="J3928" s="4">
        <v>1825</v>
      </c>
      <c r="K3928" s="4">
        <v>1825</v>
      </c>
    </row>
    <row r="3929" spans="1:11" x14ac:dyDescent="0.35">
      <c r="A3929" t="s">
        <v>456</v>
      </c>
      <c r="B3929" t="s">
        <v>2121</v>
      </c>
      <c r="D3929" s="4">
        <v>7327908</v>
      </c>
      <c r="E3929" s="4">
        <v>85183</v>
      </c>
      <c r="F3929" s="4">
        <v>4080236</v>
      </c>
      <c r="H3929" s="4">
        <v>35550</v>
      </c>
      <c r="I3929" s="4">
        <v>11528877</v>
      </c>
      <c r="J3929" s="4">
        <v>7413091</v>
      </c>
      <c r="K3929" s="4">
        <v>7327908</v>
      </c>
    </row>
    <row r="3930" spans="1:11" x14ac:dyDescent="0.35">
      <c r="A3930" t="s">
        <v>456</v>
      </c>
      <c r="B3930" t="s">
        <v>2122</v>
      </c>
      <c r="C3930" t="s">
        <v>1846</v>
      </c>
      <c r="D3930" s="4">
        <v>9934204</v>
      </c>
      <c r="F3930" s="4">
        <v>3080000</v>
      </c>
      <c r="I3930" s="4">
        <v>13014204</v>
      </c>
      <c r="J3930" s="4">
        <v>9934204</v>
      </c>
      <c r="K3930" s="4">
        <v>9934204</v>
      </c>
    </row>
    <row r="3931" spans="1:11" x14ac:dyDescent="0.35">
      <c r="A3931" t="s">
        <v>456</v>
      </c>
      <c r="B3931" t="s">
        <v>2123</v>
      </c>
      <c r="C3931" t="s">
        <v>1847</v>
      </c>
      <c r="D3931" s="4">
        <v>1997474</v>
      </c>
      <c r="F3931" s="4">
        <v>1650000</v>
      </c>
      <c r="I3931" s="4">
        <v>3647474</v>
      </c>
      <c r="J3931" s="4">
        <v>1997474</v>
      </c>
      <c r="K3931" s="4">
        <v>1997474</v>
      </c>
    </row>
    <row r="3932" spans="1:11" x14ac:dyDescent="0.35">
      <c r="A3932" t="s">
        <v>456</v>
      </c>
      <c r="B3932" t="s">
        <v>2124</v>
      </c>
      <c r="C3932" t="s">
        <v>1848</v>
      </c>
      <c r="D3932" s="4">
        <v>88207</v>
      </c>
      <c r="I3932" s="4">
        <v>88207</v>
      </c>
      <c r="J3932" s="4">
        <v>88207</v>
      </c>
      <c r="K3932" s="4">
        <v>88207</v>
      </c>
    </row>
    <row r="3933" spans="1:11" x14ac:dyDescent="0.35">
      <c r="A3933" t="s">
        <v>456</v>
      </c>
      <c r="B3933" t="s">
        <v>2125</v>
      </c>
      <c r="D3933" s="4">
        <v>12019885</v>
      </c>
      <c r="F3933" s="4">
        <v>4730000</v>
      </c>
      <c r="I3933" s="4">
        <v>16749885</v>
      </c>
      <c r="J3933" s="4">
        <v>12019885</v>
      </c>
      <c r="K3933" s="4">
        <v>12019885</v>
      </c>
    </row>
    <row r="3934" spans="1:11" x14ac:dyDescent="0.35">
      <c r="A3934" t="s">
        <v>456</v>
      </c>
      <c r="B3934" t="s">
        <v>2126</v>
      </c>
      <c r="C3934" t="s">
        <v>1850</v>
      </c>
      <c r="E3934" s="4">
        <v>800000</v>
      </c>
      <c r="I3934" s="4">
        <v>800000</v>
      </c>
      <c r="J3934">
        <v>800000</v>
      </c>
      <c r="K3934" s="4">
        <v>0</v>
      </c>
    </row>
    <row r="3935" spans="1:11" x14ac:dyDescent="0.35">
      <c r="A3935" t="s">
        <v>456</v>
      </c>
      <c r="B3935" t="s">
        <v>2127</v>
      </c>
      <c r="E3935" s="4">
        <v>800000</v>
      </c>
      <c r="I3935" s="4">
        <v>800000</v>
      </c>
      <c r="J3935">
        <v>800000</v>
      </c>
      <c r="K3935" s="4">
        <v>0</v>
      </c>
    </row>
    <row r="3936" spans="1:11" x14ac:dyDescent="0.35">
      <c r="A3936" t="s">
        <v>456</v>
      </c>
      <c r="B3936" t="s">
        <v>2128</v>
      </c>
      <c r="C3936" t="s">
        <v>1851</v>
      </c>
      <c r="D3936" s="4">
        <v>125683</v>
      </c>
      <c r="I3936" s="4">
        <v>125683</v>
      </c>
      <c r="J3936" s="4">
        <v>125683</v>
      </c>
      <c r="K3936" s="4">
        <v>125683</v>
      </c>
    </row>
    <row r="3937" spans="1:11" x14ac:dyDescent="0.35">
      <c r="A3937" t="s">
        <v>456</v>
      </c>
      <c r="B3937" t="s">
        <v>2129</v>
      </c>
      <c r="C3937" t="s">
        <v>1852</v>
      </c>
      <c r="D3937" s="4">
        <v>71587</v>
      </c>
      <c r="I3937" s="4">
        <v>71587</v>
      </c>
      <c r="J3937" s="4">
        <v>71587</v>
      </c>
      <c r="K3937" s="4">
        <v>71587</v>
      </c>
    </row>
    <row r="3938" spans="1:11" x14ac:dyDescent="0.35">
      <c r="A3938" t="s">
        <v>456</v>
      </c>
      <c r="B3938" t="s">
        <v>2130</v>
      </c>
      <c r="C3938" t="s">
        <v>1853</v>
      </c>
      <c r="D3938" s="4">
        <v>32320</v>
      </c>
      <c r="I3938" s="4">
        <v>32320</v>
      </c>
      <c r="J3938" s="4">
        <v>32320</v>
      </c>
      <c r="K3938" s="4">
        <v>32320</v>
      </c>
    </row>
    <row r="3939" spans="1:11" x14ac:dyDescent="0.35">
      <c r="A3939" t="s">
        <v>456</v>
      </c>
      <c r="B3939" t="s">
        <v>2131</v>
      </c>
      <c r="C3939" t="s">
        <v>1854</v>
      </c>
      <c r="D3939" s="4">
        <v>470743</v>
      </c>
      <c r="I3939" s="4">
        <v>470743</v>
      </c>
      <c r="J3939" s="4">
        <v>470743</v>
      </c>
      <c r="K3939" s="4">
        <v>470743</v>
      </c>
    </row>
    <row r="3940" spans="1:11" x14ac:dyDescent="0.35">
      <c r="A3940" t="s">
        <v>456</v>
      </c>
      <c r="B3940" t="s">
        <v>2132</v>
      </c>
      <c r="C3940" t="s">
        <v>1855</v>
      </c>
      <c r="D3940" s="4">
        <v>228535</v>
      </c>
      <c r="I3940" s="4">
        <v>228535</v>
      </c>
      <c r="J3940" s="4">
        <v>228535</v>
      </c>
      <c r="K3940" s="4">
        <v>228535</v>
      </c>
    </row>
    <row r="3941" spans="1:11" x14ac:dyDescent="0.35">
      <c r="A3941" t="s">
        <v>456</v>
      </c>
      <c r="B3941" t="s">
        <v>2133</v>
      </c>
      <c r="C3941" t="s">
        <v>1856</v>
      </c>
      <c r="I3941" s="4">
        <v>0</v>
      </c>
      <c r="J3941">
        <v>0</v>
      </c>
      <c r="K3941" s="4">
        <v>0</v>
      </c>
    </row>
    <row r="3942" spans="1:11" x14ac:dyDescent="0.35">
      <c r="A3942" t="s">
        <v>456</v>
      </c>
      <c r="B3942" t="s">
        <v>2134</v>
      </c>
      <c r="C3942" t="s">
        <v>1857</v>
      </c>
      <c r="D3942" s="4">
        <v>17653</v>
      </c>
      <c r="I3942" s="4">
        <v>17653</v>
      </c>
      <c r="J3942" s="4">
        <v>17653</v>
      </c>
      <c r="K3942" s="4">
        <v>17653</v>
      </c>
    </row>
    <row r="3943" spans="1:11" x14ac:dyDescent="0.35">
      <c r="A3943" t="s">
        <v>456</v>
      </c>
      <c r="B3943" t="s">
        <v>2135</v>
      </c>
      <c r="C3943" t="s">
        <v>1858</v>
      </c>
      <c r="F3943" s="4">
        <v>52287</v>
      </c>
      <c r="I3943" s="4">
        <v>52287</v>
      </c>
      <c r="J3943">
        <v>0</v>
      </c>
      <c r="K3943" s="4">
        <v>0</v>
      </c>
    </row>
    <row r="3944" spans="1:11" x14ac:dyDescent="0.35">
      <c r="A3944" t="s">
        <v>456</v>
      </c>
      <c r="B3944" t="s">
        <v>2136</v>
      </c>
      <c r="C3944" t="s">
        <v>1859</v>
      </c>
      <c r="D3944" s="4">
        <v>174913</v>
      </c>
      <c r="E3944" s="4">
        <v>232207</v>
      </c>
      <c r="F3944" s="4">
        <v>875000</v>
      </c>
      <c r="I3944" s="4">
        <v>1282120</v>
      </c>
      <c r="J3944" s="4">
        <v>407120</v>
      </c>
      <c r="K3944" s="4">
        <v>174913</v>
      </c>
    </row>
    <row r="3945" spans="1:11" x14ac:dyDescent="0.35">
      <c r="A3945" t="s">
        <v>456</v>
      </c>
      <c r="B3945" t="s">
        <v>2137</v>
      </c>
      <c r="C3945" t="s">
        <v>1860</v>
      </c>
      <c r="E3945" s="4">
        <v>0</v>
      </c>
      <c r="F3945" s="4">
        <v>543515</v>
      </c>
      <c r="I3945" s="4">
        <v>543515</v>
      </c>
      <c r="J3945">
        <v>0</v>
      </c>
      <c r="K3945" s="4">
        <v>0</v>
      </c>
    </row>
    <row r="3946" spans="1:11" x14ac:dyDescent="0.35">
      <c r="A3946" t="s">
        <v>456</v>
      </c>
      <c r="B3946" t="s">
        <v>2138</v>
      </c>
      <c r="C3946" t="s">
        <v>1861</v>
      </c>
      <c r="D3946" s="4">
        <v>55497</v>
      </c>
      <c r="I3946" s="4">
        <v>55497</v>
      </c>
      <c r="J3946" s="4">
        <v>55497</v>
      </c>
      <c r="K3946" s="4">
        <v>55497</v>
      </c>
    </row>
    <row r="3947" spans="1:11" x14ac:dyDescent="0.35">
      <c r="A3947" t="s">
        <v>456</v>
      </c>
      <c r="B3947" t="s">
        <v>2139</v>
      </c>
      <c r="C3947" t="s">
        <v>1862</v>
      </c>
      <c r="F3947" s="4">
        <v>85464</v>
      </c>
      <c r="I3947" s="4">
        <v>85464</v>
      </c>
      <c r="J3947">
        <v>0</v>
      </c>
      <c r="K3947" s="4">
        <v>0</v>
      </c>
    </row>
    <row r="3948" spans="1:11" x14ac:dyDescent="0.35">
      <c r="A3948" t="s">
        <v>456</v>
      </c>
      <c r="B3948" t="s">
        <v>2141</v>
      </c>
      <c r="D3948" s="4">
        <v>1176930</v>
      </c>
      <c r="E3948" s="4">
        <v>232207</v>
      </c>
      <c r="F3948" s="4">
        <v>1556266</v>
      </c>
      <c r="I3948" s="4">
        <v>2965404</v>
      </c>
      <c r="J3948" s="4">
        <v>1409137</v>
      </c>
      <c r="K3948" s="4">
        <v>1176930</v>
      </c>
    </row>
    <row r="3949" spans="1:11" x14ac:dyDescent="0.35">
      <c r="A3949" t="s">
        <v>456</v>
      </c>
      <c r="B3949" t="s">
        <v>2144</v>
      </c>
      <c r="C3949" t="s">
        <v>1866</v>
      </c>
      <c r="I3949" s="4">
        <v>0</v>
      </c>
      <c r="J3949">
        <v>0</v>
      </c>
      <c r="K3949" s="4">
        <v>0</v>
      </c>
    </row>
    <row r="3950" spans="1:11" x14ac:dyDescent="0.35">
      <c r="A3950" t="s">
        <v>456</v>
      </c>
      <c r="B3950" t="s">
        <v>2145</v>
      </c>
      <c r="C3950" t="s">
        <v>1867</v>
      </c>
      <c r="D3950" s="4">
        <v>70720</v>
      </c>
      <c r="E3950" s="4">
        <v>218600</v>
      </c>
      <c r="F3950" s="4">
        <v>13500</v>
      </c>
      <c r="H3950" s="4">
        <v>638972</v>
      </c>
      <c r="I3950" s="4">
        <v>941792</v>
      </c>
      <c r="J3950" s="4">
        <v>289320</v>
      </c>
      <c r="K3950" s="4">
        <v>70720</v>
      </c>
    </row>
    <row r="3951" spans="1:11" x14ac:dyDescent="0.35">
      <c r="A3951" t="s">
        <v>456</v>
      </c>
      <c r="B3951" t="s">
        <v>2146</v>
      </c>
      <c r="C3951" t="s">
        <v>1868</v>
      </c>
      <c r="D3951" s="4">
        <v>280</v>
      </c>
      <c r="H3951" s="4">
        <v>545094</v>
      </c>
      <c r="I3951" s="4">
        <v>545374</v>
      </c>
      <c r="J3951" s="4">
        <v>280</v>
      </c>
      <c r="K3951" s="4">
        <v>280</v>
      </c>
    </row>
    <row r="3952" spans="1:11" x14ac:dyDescent="0.35">
      <c r="A3952" t="s">
        <v>456</v>
      </c>
      <c r="B3952" t="s">
        <v>2147</v>
      </c>
      <c r="C3952" t="s">
        <v>1869</v>
      </c>
      <c r="H3952" s="4">
        <v>177216</v>
      </c>
      <c r="I3952" s="4">
        <v>177216</v>
      </c>
      <c r="J3952">
        <v>0</v>
      </c>
      <c r="K3952" s="4">
        <v>0</v>
      </c>
    </row>
    <row r="3953" spans="1:11" x14ac:dyDescent="0.35">
      <c r="A3953" t="s">
        <v>456</v>
      </c>
      <c r="B3953" t="s">
        <v>2148</v>
      </c>
      <c r="C3953" t="s">
        <v>1870</v>
      </c>
      <c r="F3953" s="4">
        <v>34585</v>
      </c>
      <c r="H3953" s="4">
        <v>2029146</v>
      </c>
      <c r="I3953" s="4">
        <v>2063731</v>
      </c>
      <c r="J3953">
        <v>0</v>
      </c>
      <c r="K3953" s="4">
        <v>0</v>
      </c>
    </row>
    <row r="3954" spans="1:11" x14ac:dyDescent="0.35">
      <c r="A3954" t="s">
        <v>456</v>
      </c>
      <c r="B3954" t="s">
        <v>2149</v>
      </c>
      <c r="C3954" t="s">
        <v>1871</v>
      </c>
      <c r="D3954" s="4">
        <v>606979</v>
      </c>
      <c r="H3954" s="4">
        <v>151243</v>
      </c>
      <c r="I3954" s="4">
        <v>758222</v>
      </c>
      <c r="J3954" s="4">
        <v>606979</v>
      </c>
      <c r="K3954" s="4">
        <v>606979</v>
      </c>
    </row>
    <row r="3955" spans="1:11" x14ac:dyDescent="0.35">
      <c r="A3955" t="s">
        <v>456</v>
      </c>
      <c r="B3955" t="s">
        <v>2150</v>
      </c>
      <c r="C3955" t="s">
        <v>1872</v>
      </c>
      <c r="D3955" s="4">
        <v>196000</v>
      </c>
      <c r="I3955" s="4">
        <v>196000</v>
      </c>
      <c r="J3955" s="4">
        <v>196000</v>
      </c>
      <c r="K3955" s="4">
        <v>196000</v>
      </c>
    </row>
    <row r="3956" spans="1:11" x14ac:dyDescent="0.35">
      <c r="A3956" t="s">
        <v>456</v>
      </c>
      <c r="B3956" t="s">
        <v>2153</v>
      </c>
      <c r="C3956" t="s">
        <v>1875</v>
      </c>
      <c r="H3956" s="4">
        <v>87879</v>
      </c>
      <c r="I3956" s="4">
        <v>87879</v>
      </c>
      <c r="J3956">
        <v>0</v>
      </c>
      <c r="K3956" s="4">
        <v>0</v>
      </c>
    </row>
    <row r="3957" spans="1:11" x14ac:dyDescent="0.35">
      <c r="A3957" t="s">
        <v>456</v>
      </c>
      <c r="B3957" t="s">
        <v>2154</v>
      </c>
      <c r="C3957" t="s">
        <v>1876</v>
      </c>
      <c r="D3957" s="4">
        <v>0</v>
      </c>
      <c r="H3957" s="4">
        <v>77952</v>
      </c>
      <c r="I3957" s="4">
        <v>77952</v>
      </c>
      <c r="J3957" s="4">
        <v>0</v>
      </c>
      <c r="K3957" s="4">
        <v>0</v>
      </c>
    </row>
    <row r="3958" spans="1:11" x14ac:dyDescent="0.35">
      <c r="A3958" t="s">
        <v>456</v>
      </c>
      <c r="B3958" t="s">
        <v>2155</v>
      </c>
      <c r="C3958" t="s">
        <v>1877</v>
      </c>
      <c r="D3958" s="4">
        <v>5058</v>
      </c>
      <c r="I3958" s="4">
        <v>5058</v>
      </c>
      <c r="J3958" s="4">
        <v>5058</v>
      </c>
      <c r="K3958" s="4">
        <v>5058</v>
      </c>
    </row>
    <row r="3959" spans="1:11" x14ac:dyDescent="0.35">
      <c r="A3959" t="s">
        <v>456</v>
      </c>
      <c r="B3959" t="s">
        <v>2156</v>
      </c>
      <c r="D3959" s="4">
        <v>879036</v>
      </c>
      <c r="E3959" s="4">
        <v>218600</v>
      </c>
      <c r="F3959" s="4">
        <v>48085</v>
      </c>
      <c r="H3959" s="4">
        <v>3707503</v>
      </c>
      <c r="I3959" s="4">
        <v>4853224</v>
      </c>
      <c r="J3959" s="4">
        <v>1097636</v>
      </c>
      <c r="K3959" s="4">
        <v>879036</v>
      </c>
    </row>
    <row r="3960" spans="1:11" x14ac:dyDescent="0.35">
      <c r="A3960" t="s">
        <v>456</v>
      </c>
      <c r="B3960" t="s">
        <v>2157</v>
      </c>
      <c r="C3960" t="s">
        <v>1879</v>
      </c>
      <c r="D3960" s="4">
        <v>128580</v>
      </c>
      <c r="I3960" s="4">
        <v>128580</v>
      </c>
      <c r="J3960" s="4">
        <v>128580</v>
      </c>
      <c r="K3960" s="4">
        <v>128580</v>
      </c>
    </row>
    <row r="3961" spans="1:11" x14ac:dyDescent="0.35">
      <c r="A3961" t="s">
        <v>456</v>
      </c>
      <c r="B3961" t="s">
        <v>2176</v>
      </c>
      <c r="C3961" t="s">
        <v>1897</v>
      </c>
      <c r="D3961" s="4">
        <v>71</v>
      </c>
      <c r="I3961" s="4">
        <v>71</v>
      </c>
      <c r="J3961" s="4">
        <v>71</v>
      </c>
      <c r="K3961" s="4">
        <v>71</v>
      </c>
    </row>
    <row r="3962" spans="1:11" x14ac:dyDescent="0.35">
      <c r="A3962" t="s">
        <v>456</v>
      </c>
      <c r="B3962" t="s">
        <v>2159</v>
      </c>
      <c r="C3962" t="s">
        <v>1881</v>
      </c>
      <c r="D3962" s="4">
        <v>11356</v>
      </c>
      <c r="I3962" s="4">
        <v>11356</v>
      </c>
      <c r="J3962" s="4">
        <v>11356</v>
      </c>
      <c r="K3962" s="4">
        <v>11356</v>
      </c>
    </row>
    <row r="3963" spans="1:11" x14ac:dyDescent="0.35">
      <c r="A3963" t="s">
        <v>456</v>
      </c>
      <c r="B3963" t="s">
        <v>2163</v>
      </c>
      <c r="D3963" s="4">
        <v>140008</v>
      </c>
      <c r="I3963" s="4">
        <v>140008</v>
      </c>
      <c r="J3963" s="4">
        <v>140008</v>
      </c>
      <c r="K3963" s="4">
        <v>140008</v>
      </c>
    </row>
    <row r="3964" spans="1:11" x14ac:dyDescent="0.35">
      <c r="A3964" t="s">
        <v>456</v>
      </c>
      <c r="B3964" t="s">
        <v>2166</v>
      </c>
      <c r="C3964" t="s">
        <v>1888</v>
      </c>
      <c r="H3964" s="4">
        <v>19200</v>
      </c>
      <c r="I3964" s="4">
        <v>19200</v>
      </c>
      <c r="J3964">
        <v>0</v>
      </c>
      <c r="K3964" s="4">
        <v>0</v>
      </c>
    </row>
    <row r="3965" spans="1:11" x14ac:dyDescent="0.35">
      <c r="A3965" t="s">
        <v>456</v>
      </c>
      <c r="B3965" t="s">
        <v>2167</v>
      </c>
      <c r="C3965" t="s">
        <v>1889</v>
      </c>
      <c r="H3965" s="4">
        <v>168000</v>
      </c>
      <c r="I3965" s="4">
        <v>168000</v>
      </c>
      <c r="J3965">
        <v>0</v>
      </c>
      <c r="K3965" s="4">
        <v>0</v>
      </c>
    </row>
    <row r="3966" spans="1:11" x14ac:dyDescent="0.35">
      <c r="A3966" t="s">
        <v>456</v>
      </c>
      <c r="B3966" t="s">
        <v>2168</v>
      </c>
      <c r="C3966" t="s">
        <v>1890</v>
      </c>
      <c r="H3966" s="4">
        <v>150000</v>
      </c>
      <c r="I3966" s="4">
        <v>150000</v>
      </c>
      <c r="J3966">
        <v>0</v>
      </c>
      <c r="K3966" s="4">
        <v>0</v>
      </c>
    </row>
    <row r="3967" spans="1:11" x14ac:dyDescent="0.35">
      <c r="A3967" t="s">
        <v>456</v>
      </c>
      <c r="B3967" t="s">
        <v>2169</v>
      </c>
      <c r="H3967" s="4">
        <v>337200</v>
      </c>
      <c r="I3967" s="4">
        <v>337200</v>
      </c>
      <c r="J3967">
        <v>0</v>
      </c>
      <c r="K3967" s="4">
        <v>0</v>
      </c>
    </row>
    <row r="3968" spans="1:11" x14ac:dyDescent="0.35">
      <c r="A3968" t="s">
        <v>456</v>
      </c>
      <c r="B3968" t="s">
        <v>2170</v>
      </c>
      <c r="D3968" s="4">
        <v>21543767</v>
      </c>
      <c r="E3968" s="4">
        <v>1335991</v>
      </c>
      <c r="F3968" s="4">
        <v>10414588</v>
      </c>
      <c r="H3968" s="4">
        <v>4080253</v>
      </c>
      <c r="I3968" s="4">
        <v>37374598</v>
      </c>
      <c r="J3968" s="4">
        <f>SUM(D3968,E3968)</f>
        <v>22879758</v>
      </c>
      <c r="K3968" s="4">
        <v>21543767</v>
      </c>
    </row>
    <row r="3969" spans="1:11" x14ac:dyDescent="0.35">
      <c r="A3969" t="s">
        <v>461</v>
      </c>
      <c r="B3969" t="s">
        <v>2118</v>
      </c>
      <c r="C3969" t="s">
        <v>1843</v>
      </c>
      <c r="D3969" s="4">
        <v>7988474</v>
      </c>
      <c r="F3969" s="4">
        <v>5054000</v>
      </c>
      <c r="I3969" s="4">
        <v>13042474</v>
      </c>
      <c r="J3969" s="4">
        <v>7988474</v>
      </c>
      <c r="K3969" s="4">
        <v>7988474</v>
      </c>
    </row>
    <row r="3970" spans="1:11" x14ac:dyDescent="0.35">
      <c r="A3970" t="s">
        <v>461</v>
      </c>
      <c r="B3970" t="s">
        <v>2119</v>
      </c>
      <c r="C3970" t="s">
        <v>1844</v>
      </c>
      <c r="D3970" s="4">
        <v>1023663</v>
      </c>
      <c r="E3970" s="4">
        <v>69924</v>
      </c>
      <c r="F3970" s="4">
        <v>261917</v>
      </c>
      <c r="H3970" s="4">
        <v>53550</v>
      </c>
      <c r="I3970" s="4">
        <v>1409054</v>
      </c>
      <c r="J3970" s="4">
        <v>1093587</v>
      </c>
      <c r="K3970" s="4">
        <v>1023663</v>
      </c>
    </row>
    <row r="3971" spans="1:11" x14ac:dyDescent="0.35">
      <c r="A3971" t="s">
        <v>461</v>
      </c>
      <c r="B3971" t="s">
        <v>2120</v>
      </c>
      <c r="C3971" t="s">
        <v>1845</v>
      </c>
      <c r="D3971" s="4">
        <v>53678</v>
      </c>
      <c r="F3971" s="4">
        <v>1358472</v>
      </c>
      <c r="I3971" s="4">
        <v>1412150</v>
      </c>
      <c r="J3971" s="4">
        <v>53678</v>
      </c>
      <c r="K3971" s="4">
        <v>53678</v>
      </c>
    </row>
    <row r="3972" spans="1:11" x14ac:dyDescent="0.35">
      <c r="A3972" t="s">
        <v>461</v>
      </c>
      <c r="B3972" t="s">
        <v>2121</v>
      </c>
      <c r="D3972" s="4">
        <v>9065815</v>
      </c>
      <c r="E3972" s="4">
        <v>69924</v>
      </c>
      <c r="F3972" s="4">
        <v>6674389</v>
      </c>
      <c r="H3972" s="4">
        <v>53550</v>
      </c>
      <c r="I3972" s="4">
        <v>15863678</v>
      </c>
      <c r="J3972" s="4">
        <v>9135739</v>
      </c>
      <c r="K3972" s="4">
        <v>9065815</v>
      </c>
    </row>
    <row r="3973" spans="1:11" x14ac:dyDescent="0.35">
      <c r="A3973" t="s">
        <v>461</v>
      </c>
      <c r="B3973" t="s">
        <v>2122</v>
      </c>
      <c r="C3973" t="s">
        <v>1846</v>
      </c>
      <c r="D3973" s="4">
        <v>13239714</v>
      </c>
      <c r="F3973" s="4">
        <v>4900000</v>
      </c>
      <c r="I3973" s="4">
        <v>18139714</v>
      </c>
      <c r="J3973" s="4">
        <v>13239714</v>
      </c>
      <c r="K3973" s="4">
        <v>13239714</v>
      </c>
    </row>
    <row r="3974" spans="1:11" x14ac:dyDescent="0.35">
      <c r="A3974" t="s">
        <v>461</v>
      </c>
      <c r="B3974" t="s">
        <v>2123</v>
      </c>
      <c r="C3974" t="s">
        <v>1847</v>
      </c>
      <c r="D3974" s="4">
        <v>2194251</v>
      </c>
      <c r="F3974" s="4">
        <v>2035000</v>
      </c>
      <c r="I3974" s="4">
        <v>4229251</v>
      </c>
      <c r="J3974" s="4">
        <v>2194251</v>
      </c>
      <c r="K3974" s="4">
        <v>2194251</v>
      </c>
    </row>
    <row r="3975" spans="1:11" x14ac:dyDescent="0.35">
      <c r="A3975" t="s">
        <v>461</v>
      </c>
      <c r="B3975" t="s">
        <v>2124</v>
      </c>
      <c r="C3975" t="s">
        <v>1848</v>
      </c>
      <c r="D3975" s="4">
        <v>474487</v>
      </c>
      <c r="I3975" s="4">
        <v>474487</v>
      </c>
      <c r="J3975" s="4">
        <v>474487</v>
      </c>
      <c r="K3975" s="4">
        <v>474487</v>
      </c>
    </row>
    <row r="3976" spans="1:11" x14ac:dyDescent="0.35">
      <c r="A3976" t="s">
        <v>461</v>
      </c>
      <c r="B3976" t="s">
        <v>2125</v>
      </c>
      <c r="D3976" s="4">
        <v>15908453</v>
      </c>
      <c r="F3976" s="4">
        <v>6935000</v>
      </c>
      <c r="I3976" s="4">
        <v>22843453</v>
      </c>
      <c r="J3976" s="4">
        <v>15908453</v>
      </c>
      <c r="K3976" s="4">
        <v>15908453</v>
      </c>
    </row>
    <row r="3977" spans="1:11" x14ac:dyDescent="0.35">
      <c r="A3977" t="s">
        <v>461</v>
      </c>
      <c r="B3977" t="s">
        <v>2190</v>
      </c>
      <c r="C3977" t="s">
        <v>1911</v>
      </c>
      <c r="D3977" s="4">
        <v>11380</v>
      </c>
      <c r="E3977" s="4">
        <v>400000</v>
      </c>
      <c r="I3977" s="4">
        <v>411380</v>
      </c>
      <c r="J3977" s="4">
        <v>411380</v>
      </c>
      <c r="K3977" s="4">
        <v>11380</v>
      </c>
    </row>
    <row r="3978" spans="1:11" x14ac:dyDescent="0.35">
      <c r="A3978" t="s">
        <v>461</v>
      </c>
      <c r="B3978" t="s">
        <v>2127</v>
      </c>
      <c r="D3978" s="4">
        <v>11380</v>
      </c>
      <c r="E3978" s="4">
        <v>400000</v>
      </c>
      <c r="I3978" s="4">
        <v>411380</v>
      </c>
      <c r="J3978" s="4">
        <v>411380</v>
      </c>
      <c r="K3978" s="4">
        <v>11380</v>
      </c>
    </row>
    <row r="3979" spans="1:11" x14ac:dyDescent="0.35">
      <c r="A3979" t="s">
        <v>461</v>
      </c>
      <c r="B3979" t="s">
        <v>2128</v>
      </c>
      <c r="C3979" t="s">
        <v>1851</v>
      </c>
      <c r="D3979" s="4">
        <v>132567</v>
      </c>
      <c r="E3979" s="4">
        <v>9794</v>
      </c>
      <c r="I3979" s="4">
        <v>142361</v>
      </c>
      <c r="J3979" s="4">
        <v>142361</v>
      </c>
      <c r="K3979" s="4">
        <v>132567</v>
      </c>
    </row>
    <row r="3980" spans="1:11" x14ac:dyDescent="0.35">
      <c r="A3980" t="s">
        <v>461</v>
      </c>
      <c r="B3980" t="s">
        <v>2129</v>
      </c>
      <c r="C3980" t="s">
        <v>1852</v>
      </c>
      <c r="D3980" s="4">
        <v>19611</v>
      </c>
      <c r="I3980" s="4">
        <v>19611</v>
      </c>
      <c r="J3980" s="4">
        <v>19611</v>
      </c>
      <c r="K3980" s="4">
        <v>19611</v>
      </c>
    </row>
    <row r="3981" spans="1:11" x14ac:dyDescent="0.35">
      <c r="A3981" t="s">
        <v>461</v>
      </c>
      <c r="B3981" t="s">
        <v>2130</v>
      </c>
      <c r="C3981" t="s">
        <v>1853</v>
      </c>
      <c r="D3981" s="4">
        <v>770</v>
      </c>
      <c r="I3981" s="4">
        <v>770</v>
      </c>
      <c r="J3981" s="4">
        <v>770</v>
      </c>
      <c r="K3981" s="4">
        <v>770</v>
      </c>
    </row>
    <row r="3982" spans="1:11" x14ac:dyDescent="0.35">
      <c r="A3982" t="s">
        <v>461</v>
      </c>
      <c r="B3982" t="s">
        <v>2188</v>
      </c>
      <c r="C3982" t="s">
        <v>1909</v>
      </c>
      <c r="E3982" s="4">
        <v>1508</v>
      </c>
      <c r="I3982" s="4">
        <v>1508</v>
      </c>
      <c r="J3982">
        <v>1508</v>
      </c>
      <c r="K3982" s="4">
        <v>0</v>
      </c>
    </row>
    <row r="3983" spans="1:11" x14ac:dyDescent="0.35">
      <c r="A3983" t="s">
        <v>461</v>
      </c>
      <c r="B3983" t="s">
        <v>2131</v>
      </c>
      <c r="C3983" t="s">
        <v>1854</v>
      </c>
      <c r="D3983" s="4">
        <v>524542</v>
      </c>
      <c r="I3983" s="4">
        <v>524542</v>
      </c>
      <c r="J3983" s="4">
        <v>524542</v>
      </c>
      <c r="K3983" s="4">
        <v>524542</v>
      </c>
    </row>
    <row r="3984" spans="1:11" x14ac:dyDescent="0.35">
      <c r="A3984" t="s">
        <v>461</v>
      </c>
      <c r="B3984" t="s">
        <v>2132</v>
      </c>
      <c r="C3984" t="s">
        <v>1855</v>
      </c>
      <c r="D3984" s="4">
        <v>403531</v>
      </c>
      <c r="I3984" s="4">
        <v>403531</v>
      </c>
      <c r="J3984" s="4">
        <v>403531</v>
      </c>
      <c r="K3984" s="4">
        <v>403531</v>
      </c>
    </row>
    <row r="3985" spans="1:11" x14ac:dyDescent="0.35">
      <c r="A3985" t="s">
        <v>461</v>
      </c>
      <c r="B3985" t="s">
        <v>2133</v>
      </c>
      <c r="C3985" t="s">
        <v>1856</v>
      </c>
      <c r="I3985" s="4">
        <v>0</v>
      </c>
      <c r="J3985">
        <v>0</v>
      </c>
      <c r="K3985" s="4">
        <v>0</v>
      </c>
    </row>
    <row r="3986" spans="1:11" x14ac:dyDescent="0.35">
      <c r="A3986" t="s">
        <v>461</v>
      </c>
      <c r="B3986" t="s">
        <v>2134</v>
      </c>
      <c r="C3986" t="s">
        <v>1857</v>
      </c>
      <c r="D3986" s="4">
        <v>13579</v>
      </c>
      <c r="I3986" s="4">
        <v>13579</v>
      </c>
      <c r="J3986" s="4">
        <v>13579</v>
      </c>
      <c r="K3986" s="4">
        <v>13579</v>
      </c>
    </row>
    <row r="3987" spans="1:11" x14ac:dyDescent="0.35">
      <c r="A3987" t="s">
        <v>461</v>
      </c>
      <c r="B3987" t="s">
        <v>2135</v>
      </c>
      <c r="C3987" t="s">
        <v>1858</v>
      </c>
      <c r="F3987" s="4">
        <v>62342</v>
      </c>
      <c r="H3987" s="4">
        <v>10390</v>
      </c>
      <c r="I3987" s="4">
        <v>72733</v>
      </c>
      <c r="J3987">
        <v>0</v>
      </c>
      <c r="K3987" s="4">
        <v>0</v>
      </c>
    </row>
    <row r="3988" spans="1:11" x14ac:dyDescent="0.35">
      <c r="A3988" t="s">
        <v>461</v>
      </c>
      <c r="B3988" t="s">
        <v>2136</v>
      </c>
      <c r="C3988" t="s">
        <v>1859</v>
      </c>
      <c r="D3988" s="4">
        <v>1207763</v>
      </c>
      <c r="F3988" s="4">
        <v>950000</v>
      </c>
      <c r="H3988" s="4">
        <v>100000</v>
      </c>
      <c r="I3988" s="4">
        <v>2257763</v>
      </c>
      <c r="J3988" s="4">
        <v>1207763</v>
      </c>
      <c r="K3988" s="4">
        <v>1207763</v>
      </c>
    </row>
    <row r="3989" spans="1:11" x14ac:dyDescent="0.35">
      <c r="A3989" t="s">
        <v>461</v>
      </c>
      <c r="B3989" t="s">
        <v>2137</v>
      </c>
      <c r="C3989" t="s">
        <v>1860</v>
      </c>
      <c r="E3989" s="4">
        <v>0</v>
      </c>
      <c r="F3989" s="4">
        <v>978327</v>
      </c>
      <c r="I3989" s="4">
        <v>978327</v>
      </c>
      <c r="J3989">
        <v>0</v>
      </c>
      <c r="K3989" s="4">
        <v>0</v>
      </c>
    </row>
    <row r="3990" spans="1:11" x14ac:dyDescent="0.35">
      <c r="A3990" t="s">
        <v>461</v>
      </c>
      <c r="B3990" t="s">
        <v>2138</v>
      </c>
      <c r="C3990" t="s">
        <v>1861</v>
      </c>
      <c r="D3990" s="4">
        <v>95187</v>
      </c>
      <c r="E3990" s="4">
        <v>9794</v>
      </c>
      <c r="I3990" s="4">
        <v>104981</v>
      </c>
      <c r="J3990" s="4">
        <v>104981</v>
      </c>
      <c r="K3990" s="4">
        <v>95187</v>
      </c>
    </row>
    <row r="3991" spans="1:11" x14ac:dyDescent="0.35">
      <c r="A3991" t="s">
        <v>461</v>
      </c>
      <c r="B3991" t="s">
        <v>2139</v>
      </c>
      <c r="C3991" t="s">
        <v>1862</v>
      </c>
      <c r="E3991" s="4">
        <v>0</v>
      </c>
      <c r="F3991" s="4">
        <v>769178</v>
      </c>
      <c r="I3991" s="4">
        <v>769178</v>
      </c>
      <c r="J3991">
        <v>0</v>
      </c>
      <c r="K3991" s="4">
        <v>0</v>
      </c>
    </row>
    <row r="3992" spans="1:11" x14ac:dyDescent="0.35">
      <c r="A3992" t="s">
        <v>461</v>
      </c>
      <c r="B3992" t="s">
        <v>2141</v>
      </c>
      <c r="D3992" s="4">
        <v>2397550</v>
      </c>
      <c r="E3992" s="4">
        <v>21095</v>
      </c>
      <c r="F3992" s="4">
        <v>2759848</v>
      </c>
      <c r="H3992" s="4">
        <v>110390</v>
      </c>
      <c r="I3992" s="4">
        <v>5288884</v>
      </c>
      <c r="J3992" s="4">
        <v>2418645</v>
      </c>
      <c r="K3992" s="4">
        <v>2397550</v>
      </c>
    </row>
    <row r="3993" spans="1:11" x14ac:dyDescent="0.35">
      <c r="A3993" t="s">
        <v>461</v>
      </c>
      <c r="B3993" t="s">
        <v>2144</v>
      </c>
      <c r="C3993" t="s">
        <v>1866</v>
      </c>
      <c r="D3993" s="4">
        <v>2112</v>
      </c>
      <c r="I3993" s="4">
        <v>2112</v>
      </c>
      <c r="J3993" s="4">
        <v>2112</v>
      </c>
      <c r="K3993" s="4">
        <v>2112</v>
      </c>
    </row>
    <row r="3994" spans="1:11" x14ac:dyDescent="0.35">
      <c r="A3994" t="s">
        <v>461</v>
      </c>
      <c r="B3994" t="s">
        <v>2145</v>
      </c>
      <c r="C3994" t="s">
        <v>1867</v>
      </c>
      <c r="D3994" s="4">
        <v>105440</v>
      </c>
      <c r="E3994" s="4">
        <v>4500</v>
      </c>
      <c r="F3994" s="4">
        <v>52720</v>
      </c>
      <c r="G3994" s="4">
        <v>43720</v>
      </c>
      <c r="H3994" s="4">
        <v>728099</v>
      </c>
      <c r="I3994" s="4">
        <v>934479</v>
      </c>
      <c r="J3994" s="4">
        <v>109940</v>
      </c>
      <c r="K3994" s="4">
        <v>105440</v>
      </c>
    </row>
    <row r="3995" spans="1:11" x14ac:dyDescent="0.35">
      <c r="A3995" t="s">
        <v>461</v>
      </c>
      <c r="B3995" t="s">
        <v>2146</v>
      </c>
      <c r="C3995" t="s">
        <v>1868</v>
      </c>
      <c r="D3995" s="4">
        <v>73631</v>
      </c>
      <c r="H3995" s="4">
        <v>995455</v>
      </c>
      <c r="I3995" s="4">
        <v>1069086</v>
      </c>
      <c r="J3995" s="4">
        <v>73631</v>
      </c>
      <c r="K3995" s="4">
        <v>73631</v>
      </c>
    </row>
    <row r="3996" spans="1:11" x14ac:dyDescent="0.35">
      <c r="A3996" t="s">
        <v>461</v>
      </c>
      <c r="B3996" t="s">
        <v>2173</v>
      </c>
      <c r="C3996" t="s">
        <v>1894</v>
      </c>
      <c r="D3996" s="4">
        <v>1436</v>
      </c>
      <c r="I3996" s="4">
        <v>1436</v>
      </c>
      <c r="J3996" s="4">
        <v>1436</v>
      </c>
      <c r="K3996" s="4">
        <v>1436</v>
      </c>
    </row>
    <row r="3997" spans="1:11" x14ac:dyDescent="0.35">
      <c r="A3997" t="s">
        <v>461</v>
      </c>
      <c r="B3997" t="s">
        <v>2147</v>
      </c>
      <c r="C3997" t="s">
        <v>1869</v>
      </c>
      <c r="H3997" s="4">
        <v>252096</v>
      </c>
      <c r="I3997" s="4">
        <v>252096</v>
      </c>
      <c r="J3997">
        <v>0</v>
      </c>
      <c r="K3997" s="4">
        <v>0</v>
      </c>
    </row>
    <row r="3998" spans="1:11" x14ac:dyDescent="0.35">
      <c r="A3998" t="s">
        <v>461</v>
      </c>
      <c r="B3998" t="s">
        <v>2148</v>
      </c>
      <c r="C3998" t="s">
        <v>1870</v>
      </c>
      <c r="D3998" s="4">
        <v>4508</v>
      </c>
      <c r="F3998" s="4">
        <v>16406</v>
      </c>
      <c r="H3998" s="4">
        <v>2834218</v>
      </c>
      <c r="I3998" s="4">
        <v>2855132</v>
      </c>
      <c r="J3998" s="4">
        <v>4508</v>
      </c>
      <c r="K3998" s="4">
        <v>4508</v>
      </c>
    </row>
    <row r="3999" spans="1:11" x14ac:dyDescent="0.35">
      <c r="A3999" t="s">
        <v>461</v>
      </c>
      <c r="B3999" t="s">
        <v>2149</v>
      </c>
      <c r="C3999" t="s">
        <v>1871</v>
      </c>
      <c r="D3999" s="4">
        <v>487459</v>
      </c>
      <c r="E3999" s="4">
        <v>649945</v>
      </c>
      <c r="G3999" s="4">
        <v>2150000</v>
      </c>
      <c r="H3999" s="4">
        <v>6018</v>
      </c>
      <c r="I3999" s="4">
        <v>3293423</v>
      </c>
      <c r="J3999" s="4">
        <v>1137404</v>
      </c>
      <c r="K3999" s="4">
        <v>487459</v>
      </c>
    </row>
    <row r="4000" spans="1:11" x14ac:dyDescent="0.35">
      <c r="A4000" t="s">
        <v>461</v>
      </c>
      <c r="B4000" t="s">
        <v>2150</v>
      </c>
      <c r="C4000" t="s">
        <v>1872</v>
      </c>
      <c r="D4000" s="4">
        <v>441000</v>
      </c>
      <c r="I4000" s="4">
        <v>441000</v>
      </c>
      <c r="J4000" s="4">
        <v>441000</v>
      </c>
      <c r="K4000" s="4">
        <v>441000</v>
      </c>
    </row>
    <row r="4001" spans="1:11" x14ac:dyDescent="0.35">
      <c r="A4001" t="s">
        <v>461</v>
      </c>
      <c r="B4001" t="s">
        <v>2153</v>
      </c>
      <c r="C4001" t="s">
        <v>1875</v>
      </c>
      <c r="H4001" s="4">
        <v>91599</v>
      </c>
      <c r="I4001" s="4">
        <v>91599</v>
      </c>
      <c r="J4001">
        <v>0</v>
      </c>
      <c r="K4001" s="4">
        <v>0</v>
      </c>
    </row>
    <row r="4002" spans="1:11" x14ac:dyDescent="0.35">
      <c r="A4002" t="s">
        <v>461</v>
      </c>
      <c r="B4002" t="s">
        <v>2154</v>
      </c>
      <c r="C4002" t="s">
        <v>1876</v>
      </c>
      <c r="H4002" s="4">
        <v>23520</v>
      </c>
      <c r="I4002" s="4">
        <v>23520</v>
      </c>
      <c r="J4002">
        <v>0</v>
      </c>
      <c r="K4002" s="4">
        <v>0</v>
      </c>
    </row>
    <row r="4003" spans="1:11" x14ac:dyDescent="0.35">
      <c r="A4003" t="s">
        <v>461</v>
      </c>
      <c r="B4003" t="s">
        <v>2155</v>
      </c>
      <c r="C4003" t="s">
        <v>1877</v>
      </c>
      <c r="D4003" s="4">
        <v>3484</v>
      </c>
      <c r="I4003" s="4">
        <v>3484</v>
      </c>
      <c r="J4003" s="4">
        <v>3484</v>
      </c>
      <c r="K4003" s="4">
        <v>3484</v>
      </c>
    </row>
    <row r="4004" spans="1:11" x14ac:dyDescent="0.35">
      <c r="A4004" t="s">
        <v>461</v>
      </c>
      <c r="B4004" t="s">
        <v>2156</v>
      </c>
      <c r="D4004" s="4">
        <v>1119070</v>
      </c>
      <c r="E4004" s="4">
        <v>654445</v>
      </c>
      <c r="F4004" s="4">
        <v>69126</v>
      </c>
      <c r="G4004" s="4">
        <v>2193720</v>
      </c>
      <c r="H4004" s="4">
        <v>4931005</v>
      </c>
      <c r="I4004" s="4">
        <v>8967366</v>
      </c>
      <c r="J4004" s="4">
        <v>1773515</v>
      </c>
      <c r="K4004" s="4">
        <v>1119070</v>
      </c>
    </row>
    <row r="4005" spans="1:11" x14ac:dyDescent="0.35">
      <c r="A4005" t="s">
        <v>461</v>
      </c>
      <c r="B4005" t="s">
        <v>2157</v>
      </c>
      <c r="C4005" t="s">
        <v>1879</v>
      </c>
      <c r="D4005" s="4">
        <v>323706</v>
      </c>
      <c r="I4005" s="4">
        <v>323706</v>
      </c>
      <c r="J4005" s="4">
        <v>323706</v>
      </c>
      <c r="K4005" s="4">
        <v>323706</v>
      </c>
    </row>
    <row r="4006" spans="1:11" x14ac:dyDescent="0.35">
      <c r="A4006" t="s">
        <v>461</v>
      </c>
      <c r="B4006" t="s">
        <v>2159</v>
      </c>
      <c r="C4006" t="s">
        <v>1881</v>
      </c>
      <c r="D4006" s="4">
        <v>342264</v>
      </c>
      <c r="I4006" s="4">
        <v>342264</v>
      </c>
      <c r="J4006" s="4">
        <v>342264</v>
      </c>
      <c r="K4006" s="4">
        <v>342264</v>
      </c>
    </row>
    <row r="4007" spans="1:11" x14ac:dyDescent="0.35">
      <c r="A4007" t="s">
        <v>461</v>
      </c>
      <c r="B4007" t="s">
        <v>2179</v>
      </c>
      <c r="C4007" t="s">
        <v>1900</v>
      </c>
      <c r="D4007" s="4">
        <v>994</v>
      </c>
      <c r="I4007" s="4">
        <v>994</v>
      </c>
      <c r="J4007" s="4">
        <v>994</v>
      </c>
      <c r="K4007" s="4">
        <v>994</v>
      </c>
    </row>
    <row r="4008" spans="1:11" x14ac:dyDescent="0.35">
      <c r="A4008" t="s">
        <v>461</v>
      </c>
      <c r="B4008" t="s">
        <v>2163</v>
      </c>
      <c r="D4008" s="4">
        <v>666965</v>
      </c>
      <c r="I4008" s="4">
        <v>666965</v>
      </c>
      <c r="J4008" s="4">
        <v>666965</v>
      </c>
      <c r="K4008" s="4">
        <v>666965</v>
      </c>
    </row>
    <row r="4009" spans="1:11" x14ac:dyDescent="0.35">
      <c r="A4009" t="s">
        <v>461</v>
      </c>
      <c r="B4009" t="s">
        <v>2167</v>
      </c>
      <c r="C4009" t="s">
        <v>1889</v>
      </c>
      <c r="H4009" s="4">
        <v>252000</v>
      </c>
      <c r="I4009" s="4">
        <v>252000</v>
      </c>
      <c r="J4009">
        <v>0</v>
      </c>
      <c r="K4009" s="4">
        <v>0</v>
      </c>
    </row>
    <row r="4010" spans="1:11" x14ac:dyDescent="0.35">
      <c r="A4010" t="s">
        <v>461</v>
      </c>
      <c r="B4010" t="s">
        <v>2168</v>
      </c>
      <c r="C4010" t="s">
        <v>1890</v>
      </c>
      <c r="H4010" s="4">
        <v>270000</v>
      </c>
      <c r="I4010" s="4">
        <v>270000</v>
      </c>
      <c r="J4010">
        <v>0</v>
      </c>
      <c r="K4010" s="4">
        <v>0</v>
      </c>
    </row>
    <row r="4011" spans="1:11" x14ac:dyDescent="0.35">
      <c r="A4011" t="s">
        <v>461</v>
      </c>
      <c r="B4011" t="s">
        <v>2169</v>
      </c>
      <c r="H4011" s="4">
        <v>522000</v>
      </c>
      <c r="I4011" s="4">
        <v>522000</v>
      </c>
      <c r="J4011">
        <v>0</v>
      </c>
      <c r="K4011" s="4">
        <v>0</v>
      </c>
    </row>
    <row r="4012" spans="1:11" x14ac:dyDescent="0.35">
      <c r="A4012" t="s">
        <v>461</v>
      </c>
      <c r="B4012" t="s">
        <v>2170</v>
      </c>
      <c r="D4012" s="4">
        <v>29169232</v>
      </c>
      <c r="E4012" s="4">
        <v>1145465</v>
      </c>
      <c r="F4012" s="4">
        <v>16438363</v>
      </c>
      <c r="G4012" s="4">
        <v>2193720</v>
      </c>
      <c r="H4012" s="4">
        <v>5616945</v>
      </c>
      <c r="I4012" s="4">
        <v>54563725</v>
      </c>
      <c r="J4012" s="4">
        <f>SUM(D4012,E4012)</f>
        <v>30314697</v>
      </c>
      <c r="K4012" s="4">
        <v>29169232</v>
      </c>
    </row>
    <row r="4013" spans="1:11" x14ac:dyDescent="0.35">
      <c r="A4013" t="s">
        <v>463</v>
      </c>
      <c r="B4013" t="s">
        <v>2118</v>
      </c>
      <c r="C4013" t="s">
        <v>1843</v>
      </c>
      <c r="D4013" s="4">
        <v>8883586</v>
      </c>
      <c r="F4013" s="4">
        <v>1862000</v>
      </c>
      <c r="I4013" s="4">
        <v>10745586</v>
      </c>
      <c r="J4013" s="4">
        <v>8883586</v>
      </c>
      <c r="K4013" s="4">
        <v>8883586</v>
      </c>
    </row>
    <row r="4014" spans="1:11" x14ac:dyDescent="0.35">
      <c r="A4014" t="s">
        <v>463</v>
      </c>
      <c r="B4014" t="s">
        <v>2119</v>
      </c>
      <c r="C4014" t="s">
        <v>1844</v>
      </c>
      <c r="D4014" s="4">
        <v>724490</v>
      </c>
      <c r="F4014" s="4">
        <v>561250</v>
      </c>
      <c r="H4014" s="4">
        <v>69300</v>
      </c>
      <c r="I4014" s="4">
        <v>1355040</v>
      </c>
      <c r="J4014" s="4">
        <v>724490</v>
      </c>
      <c r="K4014" s="4">
        <v>724490</v>
      </c>
    </row>
    <row r="4015" spans="1:11" x14ac:dyDescent="0.35">
      <c r="A4015" t="s">
        <v>463</v>
      </c>
      <c r="B4015" t="s">
        <v>2120</v>
      </c>
      <c r="C4015" t="s">
        <v>1845</v>
      </c>
      <c r="D4015" s="4">
        <v>4725</v>
      </c>
      <c r="E4015" s="4">
        <v>3854</v>
      </c>
      <c r="F4015" s="4">
        <v>901706</v>
      </c>
      <c r="I4015" s="4">
        <v>910285</v>
      </c>
      <c r="J4015" s="4">
        <v>8579</v>
      </c>
      <c r="K4015" s="4">
        <v>4725</v>
      </c>
    </row>
    <row r="4016" spans="1:11" x14ac:dyDescent="0.35">
      <c r="A4016" t="s">
        <v>463</v>
      </c>
      <c r="B4016" t="s">
        <v>2121</v>
      </c>
      <c r="D4016" s="4">
        <v>9612801</v>
      </c>
      <c r="E4016" s="4">
        <v>3854</v>
      </c>
      <c r="F4016" s="4">
        <v>3324956</v>
      </c>
      <c r="H4016" s="4">
        <v>69300</v>
      </c>
      <c r="I4016" s="4">
        <v>13010911</v>
      </c>
      <c r="J4016" s="4">
        <v>9616655</v>
      </c>
      <c r="K4016" s="4">
        <v>9612801</v>
      </c>
    </row>
    <row r="4017" spans="1:11" x14ac:dyDescent="0.35">
      <c r="A4017" t="s">
        <v>463</v>
      </c>
      <c r="B4017" t="s">
        <v>2122</v>
      </c>
      <c r="C4017" t="s">
        <v>1846</v>
      </c>
      <c r="D4017" s="4">
        <v>10899728</v>
      </c>
      <c r="F4017" s="4">
        <v>2800000</v>
      </c>
      <c r="I4017" s="4">
        <v>13699728</v>
      </c>
      <c r="J4017" s="4">
        <v>10899728</v>
      </c>
      <c r="K4017" s="4">
        <v>10899728</v>
      </c>
    </row>
    <row r="4018" spans="1:11" x14ac:dyDescent="0.35">
      <c r="A4018" t="s">
        <v>463</v>
      </c>
      <c r="B4018" t="s">
        <v>2123</v>
      </c>
      <c r="C4018" t="s">
        <v>1847</v>
      </c>
      <c r="D4018" s="4">
        <v>1769240</v>
      </c>
      <c r="F4018" s="4">
        <v>2200000</v>
      </c>
      <c r="G4018" s="4">
        <v>67568</v>
      </c>
      <c r="I4018" s="4">
        <v>4036808</v>
      </c>
      <c r="J4018" s="4">
        <v>1769240</v>
      </c>
      <c r="K4018" s="4">
        <v>1769240</v>
      </c>
    </row>
    <row r="4019" spans="1:11" x14ac:dyDescent="0.35">
      <c r="A4019" t="s">
        <v>463</v>
      </c>
      <c r="B4019" t="s">
        <v>2124</v>
      </c>
      <c r="C4019" t="s">
        <v>1848</v>
      </c>
      <c r="D4019" s="4">
        <v>45426</v>
      </c>
      <c r="I4019" s="4">
        <v>45426</v>
      </c>
      <c r="J4019" s="4">
        <v>45426</v>
      </c>
      <c r="K4019" s="4">
        <v>45426</v>
      </c>
    </row>
    <row r="4020" spans="1:11" x14ac:dyDescent="0.35">
      <c r="A4020" t="s">
        <v>463</v>
      </c>
      <c r="B4020" t="s">
        <v>2125</v>
      </c>
      <c r="D4020" s="4">
        <v>12714394</v>
      </c>
      <c r="F4020" s="4">
        <v>5000000</v>
      </c>
      <c r="G4020" s="4">
        <v>67568</v>
      </c>
      <c r="I4020" s="4">
        <v>17781962</v>
      </c>
      <c r="J4020" s="4">
        <v>12714394</v>
      </c>
      <c r="K4020" s="4">
        <v>12714394</v>
      </c>
    </row>
    <row r="4021" spans="1:11" x14ac:dyDescent="0.35">
      <c r="A4021" t="s">
        <v>463</v>
      </c>
      <c r="B4021" t="s">
        <v>2190</v>
      </c>
      <c r="C4021" t="s">
        <v>1911</v>
      </c>
      <c r="E4021" s="4">
        <v>800000</v>
      </c>
      <c r="I4021" s="4">
        <v>800000</v>
      </c>
      <c r="J4021">
        <v>800000</v>
      </c>
      <c r="K4021" s="4">
        <v>0</v>
      </c>
    </row>
    <row r="4022" spans="1:11" x14ac:dyDescent="0.35">
      <c r="A4022" t="s">
        <v>463</v>
      </c>
      <c r="B4022" t="s">
        <v>2127</v>
      </c>
      <c r="E4022" s="4">
        <v>800000</v>
      </c>
      <c r="I4022" s="4">
        <v>800000</v>
      </c>
      <c r="J4022">
        <v>800000</v>
      </c>
      <c r="K4022" s="4">
        <v>0</v>
      </c>
    </row>
    <row r="4023" spans="1:11" x14ac:dyDescent="0.35">
      <c r="A4023" t="s">
        <v>463</v>
      </c>
      <c r="B4023" t="s">
        <v>2128</v>
      </c>
      <c r="C4023" t="s">
        <v>1851</v>
      </c>
      <c r="D4023" s="4">
        <v>122419</v>
      </c>
      <c r="I4023" s="4">
        <v>122419</v>
      </c>
      <c r="J4023" s="4">
        <v>122419</v>
      </c>
      <c r="K4023" s="4">
        <v>122419</v>
      </c>
    </row>
    <row r="4024" spans="1:11" x14ac:dyDescent="0.35">
      <c r="A4024" t="s">
        <v>463</v>
      </c>
      <c r="B4024" t="s">
        <v>2130</v>
      </c>
      <c r="C4024" t="s">
        <v>1853</v>
      </c>
      <c r="E4024" s="4">
        <v>7000</v>
      </c>
      <c r="I4024" s="4">
        <v>7000</v>
      </c>
      <c r="J4024">
        <v>7000</v>
      </c>
      <c r="K4024" s="4">
        <v>0</v>
      </c>
    </row>
    <row r="4025" spans="1:11" x14ac:dyDescent="0.35">
      <c r="A4025" t="s">
        <v>463</v>
      </c>
      <c r="B4025" t="s">
        <v>2172</v>
      </c>
      <c r="C4025" t="s">
        <v>1893</v>
      </c>
      <c r="F4025" s="4">
        <v>1195</v>
      </c>
      <c r="I4025" s="4">
        <v>1195</v>
      </c>
      <c r="J4025">
        <v>0</v>
      </c>
      <c r="K4025" s="4">
        <v>0</v>
      </c>
    </row>
    <row r="4026" spans="1:11" x14ac:dyDescent="0.35">
      <c r="A4026" t="s">
        <v>463</v>
      </c>
      <c r="B4026" t="s">
        <v>2131</v>
      </c>
      <c r="C4026" t="s">
        <v>1854</v>
      </c>
      <c r="D4026" s="4">
        <v>302620</v>
      </c>
      <c r="I4026" s="4">
        <v>302620</v>
      </c>
      <c r="J4026" s="4">
        <v>302620</v>
      </c>
      <c r="K4026" s="4">
        <v>302620</v>
      </c>
    </row>
    <row r="4027" spans="1:11" x14ac:dyDescent="0.35">
      <c r="A4027" t="s">
        <v>463</v>
      </c>
      <c r="B4027" t="s">
        <v>2132</v>
      </c>
      <c r="C4027" t="s">
        <v>1855</v>
      </c>
      <c r="D4027" s="4">
        <v>22924</v>
      </c>
      <c r="F4027" s="4">
        <v>271539</v>
      </c>
      <c r="I4027" s="4">
        <v>294463</v>
      </c>
      <c r="J4027" s="4">
        <v>22924</v>
      </c>
      <c r="K4027" s="4">
        <v>22924</v>
      </c>
    </row>
    <row r="4028" spans="1:11" x14ac:dyDescent="0.35">
      <c r="A4028" t="s">
        <v>463</v>
      </c>
      <c r="B4028" t="s">
        <v>2133</v>
      </c>
      <c r="C4028" t="s">
        <v>1856</v>
      </c>
      <c r="I4028" s="4">
        <v>0</v>
      </c>
      <c r="J4028">
        <v>0</v>
      </c>
      <c r="K4028" s="4">
        <v>0</v>
      </c>
    </row>
    <row r="4029" spans="1:11" x14ac:dyDescent="0.35">
      <c r="A4029" t="s">
        <v>463</v>
      </c>
      <c r="B4029" t="s">
        <v>2134</v>
      </c>
      <c r="C4029" t="s">
        <v>1857</v>
      </c>
      <c r="D4029" s="4">
        <v>6111</v>
      </c>
      <c r="I4029" s="4">
        <v>6111</v>
      </c>
      <c r="J4029" s="4">
        <v>6111</v>
      </c>
      <c r="K4029" s="4">
        <v>6111</v>
      </c>
    </row>
    <row r="4030" spans="1:11" x14ac:dyDescent="0.35">
      <c r="A4030" t="s">
        <v>463</v>
      </c>
      <c r="B4030" t="s">
        <v>2135</v>
      </c>
      <c r="C4030" t="s">
        <v>1858</v>
      </c>
      <c r="F4030" s="4">
        <v>28825</v>
      </c>
      <c r="I4030" s="4">
        <v>28825</v>
      </c>
      <c r="J4030">
        <v>0</v>
      </c>
      <c r="K4030" s="4">
        <v>0</v>
      </c>
    </row>
    <row r="4031" spans="1:11" x14ac:dyDescent="0.35">
      <c r="A4031" t="s">
        <v>463</v>
      </c>
      <c r="B4031" t="s">
        <v>2136</v>
      </c>
      <c r="C4031" t="s">
        <v>1859</v>
      </c>
      <c r="E4031" s="4">
        <v>105421</v>
      </c>
      <c r="F4031" s="4">
        <v>1000000</v>
      </c>
      <c r="I4031" s="4">
        <v>1105421</v>
      </c>
      <c r="J4031">
        <v>105421</v>
      </c>
      <c r="K4031" s="4">
        <v>0</v>
      </c>
    </row>
    <row r="4032" spans="1:11" x14ac:dyDescent="0.35">
      <c r="A4032" t="s">
        <v>463</v>
      </c>
      <c r="B4032" t="s">
        <v>2137</v>
      </c>
      <c r="C4032" t="s">
        <v>1860</v>
      </c>
      <c r="E4032" s="4">
        <v>0</v>
      </c>
      <c r="F4032" s="4">
        <v>869624</v>
      </c>
      <c r="H4032" s="4">
        <v>108703</v>
      </c>
      <c r="I4032" s="4">
        <v>978327</v>
      </c>
      <c r="J4032">
        <v>0</v>
      </c>
      <c r="K4032" s="4">
        <v>0</v>
      </c>
    </row>
    <row r="4033" spans="1:11" x14ac:dyDescent="0.35">
      <c r="A4033" t="s">
        <v>463</v>
      </c>
      <c r="B4033" t="s">
        <v>2138</v>
      </c>
      <c r="C4033" t="s">
        <v>1861</v>
      </c>
      <c r="D4033" s="4">
        <v>81613</v>
      </c>
      <c r="I4033" s="4">
        <v>81613</v>
      </c>
      <c r="J4033" s="4">
        <v>81613</v>
      </c>
      <c r="K4033" s="4">
        <v>81613</v>
      </c>
    </row>
    <row r="4034" spans="1:11" x14ac:dyDescent="0.35">
      <c r="A4034" t="s">
        <v>463</v>
      </c>
      <c r="B4034" t="s">
        <v>2139</v>
      </c>
      <c r="C4034" t="s">
        <v>1862</v>
      </c>
      <c r="E4034" s="4">
        <v>0</v>
      </c>
      <c r="F4034" s="4">
        <v>256393</v>
      </c>
      <c r="I4034" s="4">
        <v>256393</v>
      </c>
      <c r="J4034">
        <v>0</v>
      </c>
      <c r="K4034" s="4">
        <v>0</v>
      </c>
    </row>
    <row r="4035" spans="1:11" x14ac:dyDescent="0.35">
      <c r="A4035" t="s">
        <v>463</v>
      </c>
      <c r="B4035" t="s">
        <v>2141</v>
      </c>
      <c r="D4035" s="4">
        <v>535687</v>
      </c>
      <c r="E4035" s="4">
        <v>112421</v>
      </c>
      <c r="F4035" s="4">
        <v>2427575</v>
      </c>
      <c r="H4035" s="4">
        <v>108703</v>
      </c>
      <c r="I4035" s="4">
        <v>3184386</v>
      </c>
      <c r="J4035" s="4">
        <v>648108</v>
      </c>
      <c r="K4035" s="4">
        <v>535687</v>
      </c>
    </row>
    <row r="4036" spans="1:11" x14ac:dyDescent="0.35">
      <c r="A4036" t="s">
        <v>463</v>
      </c>
      <c r="B4036" t="s">
        <v>2144</v>
      </c>
      <c r="C4036" t="s">
        <v>1866</v>
      </c>
      <c r="I4036" s="4">
        <v>0</v>
      </c>
      <c r="J4036">
        <v>0</v>
      </c>
      <c r="K4036" s="4">
        <v>0</v>
      </c>
    </row>
    <row r="4037" spans="1:11" x14ac:dyDescent="0.35">
      <c r="A4037" t="s">
        <v>463</v>
      </c>
      <c r="B4037" t="s">
        <v>2145</v>
      </c>
      <c r="C4037" t="s">
        <v>1867</v>
      </c>
      <c r="E4037" s="4">
        <v>13500</v>
      </c>
      <c r="G4037" s="4">
        <v>131160</v>
      </c>
      <c r="H4037" s="4">
        <v>689126</v>
      </c>
      <c r="I4037" s="4">
        <v>833786</v>
      </c>
      <c r="J4037">
        <v>13500</v>
      </c>
      <c r="K4037" s="4">
        <v>0</v>
      </c>
    </row>
    <row r="4038" spans="1:11" x14ac:dyDescent="0.35">
      <c r="A4038" t="s">
        <v>463</v>
      </c>
      <c r="B4038" t="s">
        <v>2146</v>
      </c>
      <c r="C4038" t="s">
        <v>1868</v>
      </c>
      <c r="E4038" s="4">
        <v>10519</v>
      </c>
      <c r="H4038" s="4">
        <v>650640</v>
      </c>
      <c r="I4038" s="4">
        <v>661158</v>
      </c>
      <c r="J4038">
        <v>10519</v>
      </c>
      <c r="K4038" s="4">
        <v>0</v>
      </c>
    </row>
    <row r="4039" spans="1:11" x14ac:dyDescent="0.35">
      <c r="A4039" t="s">
        <v>463</v>
      </c>
      <c r="B4039" t="s">
        <v>2147</v>
      </c>
      <c r="C4039" t="s">
        <v>1869</v>
      </c>
      <c r="D4039" s="4">
        <v>3556</v>
      </c>
      <c r="H4039" s="4">
        <v>268800</v>
      </c>
      <c r="I4039" s="4">
        <v>272356</v>
      </c>
      <c r="J4039" s="4">
        <v>3556</v>
      </c>
      <c r="K4039" s="4">
        <v>3556</v>
      </c>
    </row>
    <row r="4040" spans="1:11" x14ac:dyDescent="0.35">
      <c r="A4040" t="s">
        <v>463</v>
      </c>
      <c r="B4040" t="s">
        <v>2148</v>
      </c>
      <c r="C4040" t="s">
        <v>1870</v>
      </c>
      <c r="F4040" s="4">
        <v>27934</v>
      </c>
      <c r="H4040" s="4">
        <v>2242150</v>
      </c>
      <c r="I4040" s="4">
        <v>2270085</v>
      </c>
      <c r="J4040">
        <v>0</v>
      </c>
      <c r="K4040" s="4">
        <v>0</v>
      </c>
    </row>
    <row r="4041" spans="1:11" x14ac:dyDescent="0.35">
      <c r="A4041" t="s">
        <v>463</v>
      </c>
      <c r="B4041" t="s">
        <v>2149</v>
      </c>
      <c r="C4041" t="s">
        <v>1871</v>
      </c>
      <c r="F4041" s="4">
        <v>453730</v>
      </c>
      <c r="G4041" s="4">
        <v>30092</v>
      </c>
      <c r="I4041" s="4">
        <v>483822</v>
      </c>
      <c r="J4041">
        <v>0</v>
      </c>
      <c r="K4041" s="4">
        <v>0</v>
      </c>
    </row>
    <row r="4042" spans="1:11" x14ac:dyDescent="0.35">
      <c r="A4042" t="s">
        <v>463</v>
      </c>
      <c r="B4042" t="s">
        <v>2150</v>
      </c>
      <c r="C4042" t="s">
        <v>1872</v>
      </c>
      <c r="D4042" s="4">
        <v>196000</v>
      </c>
      <c r="I4042" s="4">
        <v>196000</v>
      </c>
      <c r="J4042" s="4">
        <v>196000</v>
      </c>
      <c r="K4042" s="4">
        <v>196000</v>
      </c>
    </row>
    <row r="4043" spans="1:11" x14ac:dyDescent="0.35">
      <c r="A4043" t="s">
        <v>463</v>
      </c>
      <c r="B4043" t="s">
        <v>2153</v>
      </c>
      <c r="C4043" t="s">
        <v>1875</v>
      </c>
      <c r="H4043" s="4">
        <v>33710</v>
      </c>
      <c r="I4043" s="4">
        <v>33710</v>
      </c>
      <c r="J4043">
        <v>0</v>
      </c>
      <c r="K4043" s="4">
        <v>0</v>
      </c>
    </row>
    <row r="4044" spans="1:11" x14ac:dyDescent="0.35">
      <c r="A4044" t="s">
        <v>463</v>
      </c>
      <c r="B4044" t="s">
        <v>2154</v>
      </c>
      <c r="C4044" t="s">
        <v>1876</v>
      </c>
      <c r="H4044" s="4">
        <v>50400</v>
      </c>
      <c r="I4044" s="4">
        <v>50400</v>
      </c>
      <c r="J4044">
        <v>0</v>
      </c>
      <c r="K4044" s="4">
        <v>0</v>
      </c>
    </row>
    <row r="4045" spans="1:11" x14ac:dyDescent="0.35">
      <c r="A4045" t="s">
        <v>463</v>
      </c>
      <c r="B4045" t="s">
        <v>2156</v>
      </c>
      <c r="D4045" s="4">
        <v>199556</v>
      </c>
      <c r="E4045" s="4">
        <v>24019</v>
      </c>
      <c r="F4045" s="4">
        <v>481664</v>
      </c>
      <c r="G4045" s="4">
        <v>161252</v>
      </c>
      <c r="H4045" s="4">
        <v>3934826</v>
      </c>
      <c r="I4045" s="4">
        <v>4801317</v>
      </c>
      <c r="J4045" s="4">
        <v>223575</v>
      </c>
      <c r="K4045" s="4">
        <v>199556</v>
      </c>
    </row>
    <row r="4046" spans="1:11" x14ac:dyDescent="0.35">
      <c r="A4046" t="s">
        <v>463</v>
      </c>
      <c r="B4046" t="s">
        <v>2157</v>
      </c>
      <c r="C4046" t="s">
        <v>1879</v>
      </c>
      <c r="D4046" s="4">
        <v>67674</v>
      </c>
      <c r="I4046" s="4">
        <v>67674</v>
      </c>
      <c r="J4046" s="4">
        <v>67674</v>
      </c>
      <c r="K4046" s="4">
        <v>67674</v>
      </c>
    </row>
    <row r="4047" spans="1:11" x14ac:dyDescent="0.35">
      <c r="A4047" t="s">
        <v>463</v>
      </c>
      <c r="B4047" t="s">
        <v>2159</v>
      </c>
      <c r="C4047" t="s">
        <v>1881</v>
      </c>
      <c r="D4047" s="4">
        <v>177684</v>
      </c>
      <c r="I4047" s="4">
        <v>177684</v>
      </c>
      <c r="J4047" s="4">
        <v>177684</v>
      </c>
      <c r="K4047" s="4">
        <v>177684</v>
      </c>
    </row>
    <row r="4048" spans="1:11" x14ac:dyDescent="0.35">
      <c r="A4048" t="s">
        <v>463</v>
      </c>
      <c r="B4048" t="s">
        <v>2162</v>
      </c>
      <c r="C4048" t="s">
        <v>1884</v>
      </c>
      <c r="D4048" s="4">
        <v>8165</v>
      </c>
      <c r="I4048" s="4">
        <v>8165</v>
      </c>
      <c r="J4048" s="4">
        <v>8165</v>
      </c>
      <c r="K4048" s="4">
        <v>8165</v>
      </c>
    </row>
    <row r="4049" spans="1:11" x14ac:dyDescent="0.35">
      <c r="A4049" t="s">
        <v>463</v>
      </c>
      <c r="B4049" t="s">
        <v>2163</v>
      </c>
      <c r="D4049" s="4">
        <v>253523</v>
      </c>
      <c r="I4049" s="4">
        <v>253523</v>
      </c>
      <c r="J4049" s="4">
        <v>253523</v>
      </c>
      <c r="K4049" s="4">
        <v>253523</v>
      </c>
    </row>
    <row r="4050" spans="1:11" x14ac:dyDescent="0.35">
      <c r="A4050" t="s">
        <v>463</v>
      </c>
      <c r="B4050" t="s">
        <v>2166</v>
      </c>
      <c r="C4050" t="s">
        <v>1888</v>
      </c>
      <c r="H4050" s="4">
        <v>240000</v>
      </c>
      <c r="I4050" s="4">
        <v>240000</v>
      </c>
      <c r="J4050">
        <v>0</v>
      </c>
      <c r="K4050" s="4">
        <v>0</v>
      </c>
    </row>
    <row r="4051" spans="1:11" x14ac:dyDescent="0.35">
      <c r="A4051" t="s">
        <v>463</v>
      </c>
      <c r="B4051" t="s">
        <v>2167</v>
      </c>
      <c r="C4051" t="s">
        <v>1889</v>
      </c>
      <c r="H4051" s="4">
        <v>126000</v>
      </c>
      <c r="I4051" s="4">
        <v>126000</v>
      </c>
      <c r="J4051">
        <v>0</v>
      </c>
      <c r="K4051" s="4">
        <v>0</v>
      </c>
    </row>
    <row r="4052" spans="1:11" x14ac:dyDescent="0.35">
      <c r="A4052" t="s">
        <v>463</v>
      </c>
      <c r="B4052" t="s">
        <v>2168</v>
      </c>
      <c r="C4052" t="s">
        <v>1890</v>
      </c>
      <c r="H4052" s="4">
        <v>90000</v>
      </c>
      <c r="I4052" s="4">
        <v>90000</v>
      </c>
      <c r="J4052">
        <v>0</v>
      </c>
      <c r="K4052" s="4">
        <v>0</v>
      </c>
    </row>
    <row r="4053" spans="1:11" x14ac:dyDescent="0.35">
      <c r="A4053" t="s">
        <v>463</v>
      </c>
      <c r="B4053" t="s">
        <v>2169</v>
      </c>
      <c r="H4053" s="4">
        <v>456000</v>
      </c>
      <c r="I4053" s="4">
        <v>456000</v>
      </c>
      <c r="J4053">
        <v>0</v>
      </c>
      <c r="K4053" s="4">
        <v>0</v>
      </c>
    </row>
    <row r="4054" spans="1:11" x14ac:dyDescent="0.35">
      <c r="A4054" t="s">
        <v>463</v>
      </c>
      <c r="B4054" t="s">
        <v>2170</v>
      </c>
      <c r="D4054" s="4">
        <v>23315960</v>
      </c>
      <c r="E4054" s="4">
        <v>940293</v>
      </c>
      <c r="F4054" s="4">
        <v>11234195</v>
      </c>
      <c r="G4054" s="4">
        <v>228820</v>
      </c>
      <c r="H4054" s="4">
        <v>4568829</v>
      </c>
      <c r="I4054" s="4">
        <v>40288098</v>
      </c>
      <c r="J4054" s="4">
        <f>SUM(D4054,E4054)</f>
        <v>24256253</v>
      </c>
      <c r="K4054" s="4">
        <v>23315960</v>
      </c>
    </row>
    <row r="4055" spans="1:11" x14ac:dyDescent="0.35">
      <c r="A4055" t="s">
        <v>466</v>
      </c>
      <c r="B4055" t="s">
        <v>2118</v>
      </c>
      <c r="C4055" t="s">
        <v>1843</v>
      </c>
      <c r="D4055" s="4">
        <v>21211387</v>
      </c>
      <c r="E4055" s="4">
        <v>287935</v>
      </c>
      <c r="F4055" s="4">
        <v>8698200</v>
      </c>
      <c r="H4055" s="4">
        <v>53040</v>
      </c>
      <c r="I4055" s="4">
        <v>30250562</v>
      </c>
      <c r="J4055" s="4">
        <v>21499322</v>
      </c>
      <c r="K4055" s="4">
        <v>21211387</v>
      </c>
    </row>
    <row r="4056" spans="1:11" x14ac:dyDescent="0.35">
      <c r="A4056" t="s">
        <v>466</v>
      </c>
      <c r="B4056" t="s">
        <v>2119</v>
      </c>
      <c r="C4056" t="s">
        <v>1844</v>
      </c>
      <c r="D4056" s="4">
        <v>3114105</v>
      </c>
      <c r="H4056" s="4">
        <v>188724</v>
      </c>
      <c r="I4056" s="4">
        <v>3302829</v>
      </c>
      <c r="J4056" s="4">
        <v>3114105</v>
      </c>
      <c r="K4056" s="4">
        <v>3114105</v>
      </c>
    </row>
    <row r="4057" spans="1:11" x14ac:dyDescent="0.35">
      <c r="A4057" t="s">
        <v>466</v>
      </c>
      <c r="B4057" t="s">
        <v>2120</v>
      </c>
      <c r="C4057" t="s">
        <v>1845</v>
      </c>
      <c r="D4057" s="4">
        <v>2714024</v>
      </c>
      <c r="I4057" s="4">
        <v>2714024</v>
      </c>
      <c r="J4057" s="4">
        <v>2714024</v>
      </c>
      <c r="K4057" s="4">
        <v>2714024</v>
      </c>
    </row>
    <row r="4058" spans="1:11" x14ac:dyDescent="0.35">
      <c r="A4058" t="s">
        <v>466</v>
      </c>
      <c r="B4058" t="s">
        <v>2121</v>
      </c>
      <c r="D4058" s="4">
        <v>27039516</v>
      </c>
      <c r="E4058" s="4">
        <v>287935</v>
      </c>
      <c r="F4058" s="4">
        <v>8698200</v>
      </c>
      <c r="H4058" s="4">
        <v>241764</v>
      </c>
      <c r="I4058" s="4">
        <v>36267415</v>
      </c>
      <c r="J4058" s="4">
        <v>27327451</v>
      </c>
      <c r="K4058" s="4">
        <v>27039516</v>
      </c>
    </row>
    <row r="4059" spans="1:11" x14ac:dyDescent="0.35">
      <c r="A4059" t="s">
        <v>466</v>
      </c>
      <c r="B4059" t="s">
        <v>2122</v>
      </c>
      <c r="C4059" t="s">
        <v>1846</v>
      </c>
      <c r="D4059" s="4">
        <v>40898058</v>
      </c>
      <c r="E4059" s="4">
        <v>931</v>
      </c>
      <c r="F4059" s="4">
        <v>149355</v>
      </c>
      <c r="I4059" s="4">
        <v>41048344</v>
      </c>
      <c r="J4059" s="4">
        <v>40898989</v>
      </c>
      <c r="K4059" s="4">
        <v>40898058</v>
      </c>
    </row>
    <row r="4060" spans="1:11" x14ac:dyDescent="0.35">
      <c r="A4060" t="s">
        <v>466</v>
      </c>
      <c r="B4060" t="s">
        <v>2123</v>
      </c>
      <c r="C4060" t="s">
        <v>1847</v>
      </c>
      <c r="D4060" s="4">
        <v>701579</v>
      </c>
      <c r="F4060" s="4">
        <v>67568</v>
      </c>
      <c r="I4060" s="4">
        <v>769146</v>
      </c>
      <c r="J4060" s="4">
        <v>701579</v>
      </c>
      <c r="K4060" s="4">
        <v>701579</v>
      </c>
    </row>
    <row r="4061" spans="1:11" x14ac:dyDescent="0.35">
      <c r="A4061" t="s">
        <v>466</v>
      </c>
      <c r="B4061" t="s">
        <v>2124</v>
      </c>
      <c r="C4061" t="s">
        <v>1848</v>
      </c>
      <c r="D4061" s="4">
        <v>38730</v>
      </c>
      <c r="E4061" s="4">
        <v>637</v>
      </c>
      <c r="I4061" s="4">
        <v>39367</v>
      </c>
      <c r="J4061" s="4">
        <v>39367</v>
      </c>
      <c r="K4061" s="4">
        <v>38730</v>
      </c>
    </row>
    <row r="4062" spans="1:11" x14ac:dyDescent="0.35">
      <c r="A4062" t="s">
        <v>466</v>
      </c>
      <c r="B4062" t="s">
        <v>2125</v>
      </c>
      <c r="D4062" s="4">
        <v>41638367</v>
      </c>
      <c r="E4062" s="4">
        <v>1568</v>
      </c>
      <c r="F4062" s="4">
        <v>216922</v>
      </c>
      <c r="I4062" s="4">
        <v>41856858</v>
      </c>
      <c r="J4062" s="4">
        <v>41639935</v>
      </c>
      <c r="K4062" s="4">
        <v>41638367</v>
      </c>
    </row>
    <row r="4063" spans="1:11" x14ac:dyDescent="0.35">
      <c r="A4063" t="s">
        <v>466</v>
      </c>
      <c r="B4063" t="s">
        <v>2129</v>
      </c>
      <c r="C4063" t="s">
        <v>1852</v>
      </c>
      <c r="H4063" s="4">
        <v>5452</v>
      </c>
      <c r="I4063" s="4">
        <v>5452</v>
      </c>
      <c r="J4063">
        <v>0</v>
      </c>
      <c r="K4063" s="4">
        <v>0</v>
      </c>
    </row>
    <row r="4064" spans="1:11" x14ac:dyDescent="0.35">
      <c r="A4064" t="s">
        <v>466</v>
      </c>
      <c r="B4064" t="s">
        <v>2130</v>
      </c>
      <c r="C4064" t="s">
        <v>1853</v>
      </c>
      <c r="H4064" s="4">
        <v>13652</v>
      </c>
      <c r="I4064" s="4">
        <v>13652</v>
      </c>
      <c r="J4064">
        <v>0</v>
      </c>
      <c r="K4064" s="4">
        <v>0</v>
      </c>
    </row>
    <row r="4065" spans="1:11" x14ac:dyDescent="0.35">
      <c r="A4065" t="s">
        <v>466</v>
      </c>
      <c r="B4065" t="s">
        <v>2172</v>
      </c>
      <c r="C4065" t="s">
        <v>1893</v>
      </c>
      <c r="H4065" s="4">
        <v>5973</v>
      </c>
      <c r="I4065" s="4">
        <v>5973</v>
      </c>
      <c r="J4065">
        <v>0</v>
      </c>
      <c r="K4065" s="4">
        <v>0</v>
      </c>
    </row>
    <row r="4066" spans="1:11" x14ac:dyDescent="0.35">
      <c r="A4066" t="s">
        <v>466</v>
      </c>
      <c r="B4066" t="s">
        <v>2131</v>
      </c>
      <c r="C4066" t="s">
        <v>1854</v>
      </c>
      <c r="D4066" s="4">
        <v>632140</v>
      </c>
      <c r="I4066" s="4">
        <v>632140</v>
      </c>
      <c r="J4066" s="4">
        <v>632140</v>
      </c>
      <c r="K4066" s="4">
        <v>632140</v>
      </c>
    </row>
    <row r="4067" spans="1:11" x14ac:dyDescent="0.35">
      <c r="A4067" t="s">
        <v>466</v>
      </c>
      <c r="B4067" t="s">
        <v>2132</v>
      </c>
      <c r="C4067" t="s">
        <v>1855</v>
      </c>
      <c r="D4067" s="4">
        <v>105609</v>
      </c>
      <c r="I4067" s="4">
        <v>105609</v>
      </c>
      <c r="J4067" s="4">
        <v>105609</v>
      </c>
      <c r="K4067" s="4">
        <v>105609</v>
      </c>
    </row>
    <row r="4068" spans="1:11" x14ac:dyDescent="0.35">
      <c r="A4068" t="s">
        <v>466</v>
      </c>
      <c r="B4068" t="s">
        <v>2133</v>
      </c>
      <c r="C4068" t="s">
        <v>1856</v>
      </c>
      <c r="D4068" s="4">
        <v>16566</v>
      </c>
      <c r="I4068" s="4">
        <v>16566</v>
      </c>
      <c r="J4068" s="4">
        <v>16566</v>
      </c>
      <c r="K4068" s="4">
        <v>16566</v>
      </c>
    </row>
    <row r="4069" spans="1:11" x14ac:dyDescent="0.35">
      <c r="A4069" t="s">
        <v>466</v>
      </c>
      <c r="B4069" t="s">
        <v>2136</v>
      </c>
      <c r="C4069" t="s">
        <v>1859</v>
      </c>
      <c r="F4069" s="4">
        <v>400000</v>
      </c>
      <c r="I4069" s="4">
        <v>400000</v>
      </c>
      <c r="J4069">
        <v>0</v>
      </c>
      <c r="K4069" s="4">
        <v>0</v>
      </c>
    </row>
    <row r="4070" spans="1:11" x14ac:dyDescent="0.35">
      <c r="A4070" t="s">
        <v>466</v>
      </c>
      <c r="B4070" t="s">
        <v>2137</v>
      </c>
      <c r="C4070" t="s">
        <v>1860</v>
      </c>
      <c r="E4070" s="4">
        <v>0</v>
      </c>
      <c r="F4070" s="4">
        <v>543515</v>
      </c>
      <c r="I4070" s="4">
        <v>543515</v>
      </c>
      <c r="J4070">
        <v>0</v>
      </c>
      <c r="K4070" s="4">
        <v>0</v>
      </c>
    </row>
    <row r="4071" spans="1:11" x14ac:dyDescent="0.35">
      <c r="A4071" t="s">
        <v>466</v>
      </c>
      <c r="B4071" t="s">
        <v>2141</v>
      </c>
      <c r="D4071" s="4">
        <v>754315</v>
      </c>
      <c r="E4071" s="4">
        <v>0</v>
      </c>
      <c r="F4071" s="4">
        <v>943515</v>
      </c>
      <c r="H4071" s="4">
        <v>25077</v>
      </c>
      <c r="I4071" s="4">
        <v>1722907</v>
      </c>
      <c r="J4071" s="4">
        <v>754315</v>
      </c>
      <c r="K4071" s="4">
        <v>754315</v>
      </c>
    </row>
    <row r="4072" spans="1:11" x14ac:dyDescent="0.35">
      <c r="A4072" t="s">
        <v>466</v>
      </c>
      <c r="B4072" t="s">
        <v>2143</v>
      </c>
      <c r="C4072" t="s">
        <v>1865</v>
      </c>
      <c r="D4072" s="4">
        <v>1744</v>
      </c>
      <c r="I4072" s="4">
        <v>1744</v>
      </c>
      <c r="J4072" s="4">
        <v>1744</v>
      </c>
      <c r="K4072" s="4">
        <v>1744</v>
      </c>
    </row>
    <row r="4073" spans="1:11" x14ac:dyDescent="0.35">
      <c r="A4073" t="s">
        <v>466</v>
      </c>
      <c r="B4073" t="s">
        <v>2144</v>
      </c>
      <c r="C4073" t="s">
        <v>1866</v>
      </c>
      <c r="D4073" s="4">
        <v>14224</v>
      </c>
      <c r="I4073" s="4">
        <v>14224</v>
      </c>
      <c r="J4073" s="4">
        <v>14224</v>
      </c>
      <c r="K4073" s="4">
        <v>14224</v>
      </c>
    </row>
    <row r="4074" spans="1:11" x14ac:dyDescent="0.35">
      <c r="A4074" t="s">
        <v>466</v>
      </c>
      <c r="B4074" t="s">
        <v>2145</v>
      </c>
      <c r="C4074" t="s">
        <v>1867</v>
      </c>
      <c r="D4074" s="4">
        <v>182407</v>
      </c>
      <c r="E4074" s="4">
        <v>2263885</v>
      </c>
      <c r="G4074" s="4">
        <v>27000</v>
      </c>
      <c r="H4074" s="4">
        <v>208592</v>
      </c>
      <c r="I4074" s="4">
        <v>2681883</v>
      </c>
      <c r="J4074" s="4">
        <v>2446292</v>
      </c>
      <c r="K4074" s="4">
        <v>182407</v>
      </c>
    </row>
    <row r="4075" spans="1:11" x14ac:dyDescent="0.35">
      <c r="A4075" t="s">
        <v>466</v>
      </c>
      <c r="B4075" t="s">
        <v>2146</v>
      </c>
      <c r="C4075" t="s">
        <v>1868</v>
      </c>
      <c r="D4075" s="4">
        <v>573242</v>
      </c>
      <c r="E4075" s="4">
        <v>2860203</v>
      </c>
      <c r="G4075" s="4">
        <v>5259</v>
      </c>
      <c r="H4075" s="4">
        <v>2577396</v>
      </c>
      <c r="I4075" s="4">
        <v>6016100</v>
      </c>
      <c r="J4075" s="4">
        <v>3433445</v>
      </c>
      <c r="K4075" s="4">
        <v>573242</v>
      </c>
    </row>
    <row r="4076" spans="1:11" x14ac:dyDescent="0.35">
      <c r="A4076" t="s">
        <v>466</v>
      </c>
      <c r="B4076" t="s">
        <v>2148</v>
      </c>
      <c r="C4076" t="s">
        <v>1870</v>
      </c>
      <c r="D4076" s="4">
        <v>2953997</v>
      </c>
      <c r="E4076" s="4">
        <v>6065765</v>
      </c>
      <c r="I4076" s="4">
        <v>9019762</v>
      </c>
      <c r="J4076" s="4">
        <v>9019762</v>
      </c>
      <c r="K4076" s="4">
        <v>2953997</v>
      </c>
    </row>
    <row r="4077" spans="1:11" x14ac:dyDescent="0.35">
      <c r="A4077" t="s">
        <v>466</v>
      </c>
      <c r="B4077" t="s">
        <v>2149</v>
      </c>
      <c r="C4077" t="s">
        <v>1871</v>
      </c>
      <c r="D4077" s="4">
        <v>561363</v>
      </c>
      <c r="E4077" s="4">
        <v>232621</v>
      </c>
      <c r="F4077" s="4">
        <v>19485000</v>
      </c>
      <c r="G4077" s="4">
        <v>126401</v>
      </c>
      <c r="H4077" s="4">
        <v>310988</v>
      </c>
      <c r="I4077" s="4">
        <v>20716373</v>
      </c>
      <c r="J4077" s="4">
        <v>793984</v>
      </c>
      <c r="K4077" s="4">
        <v>561363</v>
      </c>
    </row>
    <row r="4078" spans="1:11" x14ac:dyDescent="0.35">
      <c r="A4078" t="s">
        <v>466</v>
      </c>
      <c r="B4078" t="s">
        <v>2152</v>
      </c>
      <c r="C4078" t="s">
        <v>1874</v>
      </c>
      <c r="E4078" s="4">
        <v>3410</v>
      </c>
      <c r="I4078" s="4">
        <v>3410</v>
      </c>
      <c r="J4078">
        <v>3410</v>
      </c>
      <c r="K4078" s="4">
        <v>0</v>
      </c>
    </row>
    <row r="4079" spans="1:11" x14ac:dyDescent="0.35">
      <c r="A4079" t="s">
        <v>466</v>
      </c>
      <c r="B4079" t="s">
        <v>2153</v>
      </c>
      <c r="C4079" t="s">
        <v>1875</v>
      </c>
      <c r="D4079" s="4">
        <v>4830</v>
      </c>
      <c r="E4079" s="4">
        <v>6975</v>
      </c>
      <c r="I4079" s="4">
        <v>11805</v>
      </c>
      <c r="J4079" s="4">
        <v>11805</v>
      </c>
      <c r="K4079" s="4">
        <v>4830</v>
      </c>
    </row>
    <row r="4080" spans="1:11" x14ac:dyDescent="0.35">
      <c r="A4080" t="s">
        <v>466</v>
      </c>
      <c r="B4080" t="s">
        <v>2156</v>
      </c>
      <c r="D4080" s="4">
        <v>4291806</v>
      </c>
      <c r="E4080" s="4">
        <v>11432859</v>
      </c>
      <c r="F4080" s="4">
        <v>19485000</v>
      </c>
      <c r="G4080" s="4">
        <v>158660</v>
      </c>
      <c r="H4080" s="4">
        <v>3096975</v>
      </c>
      <c r="I4080" s="4">
        <v>38465301</v>
      </c>
      <c r="J4080" s="4">
        <v>15724665</v>
      </c>
      <c r="K4080" s="4">
        <v>4291806</v>
      </c>
    </row>
    <row r="4081" spans="1:11" x14ac:dyDescent="0.35">
      <c r="A4081" t="s">
        <v>466</v>
      </c>
      <c r="B4081" t="s">
        <v>2157</v>
      </c>
      <c r="C4081" t="s">
        <v>1879</v>
      </c>
      <c r="D4081" s="4">
        <v>9373149</v>
      </c>
      <c r="I4081" s="4">
        <v>9373149</v>
      </c>
      <c r="J4081" s="4">
        <v>9373149</v>
      </c>
      <c r="K4081" s="4">
        <v>9373149</v>
      </c>
    </row>
    <row r="4082" spans="1:11" x14ac:dyDescent="0.35">
      <c r="A4082" t="s">
        <v>466</v>
      </c>
      <c r="B4082" t="s">
        <v>2186</v>
      </c>
      <c r="C4082" t="s">
        <v>1907</v>
      </c>
      <c r="D4082" s="4">
        <v>7329</v>
      </c>
      <c r="I4082" s="4">
        <v>7329</v>
      </c>
      <c r="J4082" s="4">
        <v>7329</v>
      </c>
      <c r="K4082" s="4">
        <v>7329</v>
      </c>
    </row>
    <row r="4083" spans="1:11" x14ac:dyDescent="0.35">
      <c r="A4083" t="s">
        <v>466</v>
      </c>
      <c r="B4083" t="s">
        <v>2158</v>
      </c>
      <c r="C4083" t="s">
        <v>1880</v>
      </c>
      <c r="D4083" s="4">
        <v>646441</v>
      </c>
      <c r="I4083" s="4">
        <v>646441</v>
      </c>
      <c r="J4083" s="4">
        <v>646441</v>
      </c>
      <c r="K4083" s="4">
        <v>646441</v>
      </c>
    </row>
    <row r="4084" spans="1:11" x14ac:dyDescent="0.35">
      <c r="A4084" t="s">
        <v>466</v>
      </c>
      <c r="B4084" t="s">
        <v>2159</v>
      </c>
      <c r="C4084" t="s">
        <v>1881</v>
      </c>
      <c r="D4084" s="4">
        <v>3899405</v>
      </c>
      <c r="I4084" s="4">
        <v>3899405</v>
      </c>
      <c r="J4084" s="4">
        <v>3899405</v>
      </c>
      <c r="K4084" s="4">
        <v>3899405</v>
      </c>
    </row>
    <row r="4085" spans="1:11" x14ac:dyDescent="0.35">
      <c r="A4085" t="s">
        <v>466</v>
      </c>
      <c r="B4085" t="s">
        <v>2174</v>
      </c>
      <c r="C4085" t="s">
        <v>1895</v>
      </c>
      <c r="D4085" s="4">
        <v>457974</v>
      </c>
      <c r="I4085" s="4">
        <v>457974</v>
      </c>
      <c r="J4085" s="4">
        <v>457974</v>
      </c>
      <c r="K4085" s="4">
        <v>457974</v>
      </c>
    </row>
    <row r="4086" spans="1:11" x14ac:dyDescent="0.35">
      <c r="A4086" t="s">
        <v>466</v>
      </c>
      <c r="B4086" t="s">
        <v>2160</v>
      </c>
      <c r="C4086" t="s">
        <v>1882</v>
      </c>
      <c r="D4086" s="4">
        <v>172486</v>
      </c>
      <c r="E4086" s="4">
        <v>118842</v>
      </c>
      <c r="I4086" s="4">
        <v>291327</v>
      </c>
      <c r="J4086" s="4">
        <v>291328</v>
      </c>
      <c r="K4086" s="4">
        <v>172486</v>
      </c>
    </row>
    <row r="4087" spans="1:11" x14ac:dyDescent="0.35">
      <c r="A4087" t="s">
        <v>466</v>
      </c>
      <c r="B4087" t="s">
        <v>2179</v>
      </c>
      <c r="C4087" t="s">
        <v>1900</v>
      </c>
      <c r="D4087" s="4">
        <v>317</v>
      </c>
      <c r="I4087" s="4">
        <v>317</v>
      </c>
      <c r="J4087" s="4">
        <v>317</v>
      </c>
      <c r="K4087" s="4">
        <v>317</v>
      </c>
    </row>
    <row r="4088" spans="1:11" x14ac:dyDescent="0.35">
      <c r="A4088" t="s">
        <v>466</v>
      </c>
      <c r="B4088" t="s">
        <v>2161</v>
      </c>
      <c r="C4088" t="s">
        <v>1883</v>
      </c>
      <c r="D4088" s="4">
        <v>89053</v>
      </c>
      <c r="I4088" s="4">
        <v>89053</v>
      </c>
      <c r="J4088" s="4">
        <v>89053</v>
      </c>
      <c r="K4088" s="4">
        <v>89053</v>
      </c>
    </row>
    <row r="4089" spans="1:11" x14ac:dyDescent="0.35">
      <c r="A4089" t="s">
        <v>466</v>
      </c>
      <c r="B4089" t="s">
        <v>2171</v>
      </c>
      <c r="C4089" t="s">
        <v>1892</v>
      </c>
      <c r="D4089" s="4">
        <v>11419</v>
      </c>
      <c r="I4089" s="4">
        <v>11419</v>
      </c>
      <c r="J4089" s="4">
        <v>11419</v>
      </c>
      <c r="K4089" s="4">
        <v>11419</v>
      </c>
    </row>
    <row r="4090" spans="1:11" x14ac:dyDescent="0.35">
      <c r="A4090" t="s">
        <v>466</v>
      </c>
      <c r="B4090" t="s">
        <v>2163</v>
      </c>
      <c r="D4090" s="4">
        <v>14657573</v>
      </c>
      <c r="E4090" s="4">
        <v>118842</v>
      </c>
      <c r="I4090" s="4">
        <v>14776415</v>
      </c>
      <c r="J4090" s="4">
        <v>14776415</v>
      </c>
      <c r="K4090" s="4">
        <v>14657573</v>
      </c>
    </row>
    <row r="4091" spans="1:11" x14ac:dyDescent="0.35">
      <c r="A4091" t="s">
        <v>466</v>
      </c>
      <c r="B4091" t="s">
        <v>2164</v>
      </c>
      <c r="C4091" t="s">
        <v>1886</v>
      </c>
      <c r="D4091" s="4">
        <v>749399</v>
      </c>
      <c r="I4091" s="4">
        <v>749399</v>
      </c>
      <c r="J4091" s="4">
        <v>749399</v>
      </c>
      <c r="K4091" s="4">
        <v>749399</v>
      </c>
    </row>
    <row r="4092" spans="1:11" x14ac:dyDescent="0.35">
      <c r="A4092" t="s">
        <v>466</v>
      </c>
      <c r="B4092" t="s">
        <v>2165</v>
      </c>
      <c r="D4092" s="4">
        <v>749399</v>
      </c>
      <c r="I4092" s="4">
        <v>749399</v>
      </c>
      <c r="J4092" s="4">
        <v>749399</v>
      </c>
      <c r="K4092" s="4">
        <v>749399</v>
      </c>
    </row>
    <row r="4093" spans="1:11" x14ac:dyDescent="0.35">
      <c r="A4093" t="s">
        <v>466</v>
      </c>
      <c r="B4093" t="s">
        <v>2166</v>
      </c>
      <c r="C4093" t="s">
        <v>1888</v>
      </c>
      <c r="E4093" s="4">
        <v>576000</v>
      </c>
      <c r="I4093" s="4">
        <v>576000</v>
      </c>
      <c r="J4093">
        <v>576000</v>
      </c>
      <c r="K4093" s="4">
        <v>0</v>
      </c>
    </row>
    <row r="4094" spans="1:11" x14ac:dyDescent="0.35">
      <c r="A4094" t="s">
        <v>466</v>
      </c>
      <c r="B4094" t="s">
        <v>2180</v>
      </c>
      <c r="C4094" t="s">
        <v>1901</v>
      </c>
      <c r="E4094" s="4">
        <v>2100000</v>
      </c>
      <c r="I4094" s="4">
        <v>2100000</v>
      </c>
      <c r="J4094">
        <v>2100000</v>
      </c>
      <c r="K4094" s="4">
        <v>0</v>
      </c>
    </row>
    <row r="4095" spans="1:11" x14ac:dyDescent="0.35">
      <c r="A4095" t="s">
        <v>466</v>
      </c>
      <c r="B4095" t="s">
        <v>2167</v>
      </c>
      <c r="C4095" t="s">
        <v>1889</v>
      </c>
      <c r="E4095" s="4">
        <v>1890000</v>
      </c>
      <c r="I4095" s="4">
        <v>1890000</v>
      </c>
      <c r="J4095">
        <v>1890000</v>
      </c>
      <c r="K4095" s="4">
        <v>0</v>
      </c>
    </row>
    <row r="4096" spans="1:11" x14ac:dyDescent="0.35">
      <c r="A4096" t="s">
        <v>466</v>
      </c>
      <c r="B4096" t="s">
        <v>2168</v>
      </c>
      <c r="C4096" t="s">
        <v>1890</v>
      </c>
      <c r="H4096" s="4">
        <v>1125000</v>
      </c>
      <c r="I4096" s="4">
        <v>1125000</v>
      </c>
      <c r="J4096">
        <v>0</v>
      </c>
      <c r="K4096" s="4">
        <v>0</v>
      </c>
    </row>
    <row r="4097" spans="1:11" x14ac:dyDescent="0.35">
      <c r="A4097" t="s">
        <v>466</v>
      </c>
      <c r="B4097" t="s">
        <v>2181</v>
      </c>
      <c r="C4097" t="s">
        <v>1902</v>
      </c>
      <c r="E4097" s="4">
        <v>4200000</v>
      </c>
      <c r="I4097" s="4">
        <v>4200000</v>
      </c>
      <c r="J4097">
        <v>4200000</v>
      </c>
      <c r="K4097" s="4">
        <v>0</v>
      </c>
    </row>
    <row r="4098" spans="1:11" x14ac:dyDescent="0.35">
      <c r="A4098" t="s">
        <v>466</v>
      </c>
      <c r="B4098" t="s">
        <v>2169</v>
      </c>
      <c r="E4098" s="4">
        <v>8766000</v>
      </c>
      <c r="H4098" s="4">
        <v>1125000</v>
      </c>
      <c r="I4098" s="4">
        <v>9891000</v>
      </c>
      <c r="J4098">
        <v>8766000</v>
      </c>
      <c r="K4098" s="4">
        <v>0</v>
      </c>
    </row>
    <row r="4099" spans="1:11" x14ac:dyDescent="0.35">
      <c r="A4099" t="s">
        <v>466</v>
      </c>
      <c r="B4099" t="s">
        <v>2170</v>
      </c>
      <c r="D4099" s="4">
        <v>89130977</v>
      </c>
      <c r="E4099" s="4">
        <v>20607204</v>
      </c>
      <c r="F4099" s="4">
        <v>29343637</v>
      </c>
      <c r="G4099" s="4">
        <v>158660</v>
      </c>
      <c r="H4099" s="4">
        <v>4488816</v>
      </c>
      <c r="I4099" s="4">
        <v>143729295</v>
      </c>
      <c r="J4099" s="4">
        <f>SUM(D4099,E4099)</f>
        <v>109738181</v>
      </c>
      <c r="K4099" s="4">
        <v>89130977</v>
      </c>
    </row>
    <row r="4100" spans="1:11" x14ac:dyDescent="0.35">
      <c r="A4100" t="s">
        <v>473</v>
      </c>
      <c r="B4100" t="s">
        <v>2118</v>
      </c>
      <c r="C4100" t="s">
        <v>1843</v>
      </c>
      <c r="D4100" s="4">
        <v>51016751</v>
      </c>
      <c r="E4100" s="4">
        <v>0</v>
      </c>
      <c r="F4100" s="4">
        <v>13459600</v>
      </c>
      <c r="I4100" s="4">
        <v>64476351</v>
      </c>
      <c r="J4100" s="4">
        <v>51016751</v>
      </c>
      <c r="K4100" s="4">
        <v>51016751</v>
      </c>
    </row>
    <row r="4101" spans="1:11" x14ac:dyDescent="0.35">
      <c r="A4101" t="s">
        <v>473</v>
      </c>
      <c r="B4101" t="s">
        <v>2119</v>
      </c>
      <c r="C4101" t="s">
        <v>1844</v>
      </c>
      <c r="D4101" s="4">
        <v>1727220</v>
      </c>
      <c r="H4101" s="4">
        <v>3458725</v>
      </c>
      <c r="I4101" s="4">
        <v>5185945</v>
      </c>
      <c r="J4101" s="4">
        <v>1727220</v>
      </c>
      <c r="K4101" s="4">
        <v>1727220</v>
      </c>
    </row>
    <row r="4102" spans="1:11" x14ac:dyDescent="0.35">
      <c r="A4102" t="s">
        <v>473</v>
      </c>
      <c r="B4102" t="s">
        <v>2120</v>
      </c>
      <c r="C4102" t="s">
        <v>1845</v>
      </c>
      <c r="D4102" s="4">
        <v>4154461</v>
      </c>
      <c r="E4102" s="4">
        <v>941618</v>
      </c>
      <c r="I4102" s="4">
        <v>5096079</v>
      </c>
      <c r="J4102" s="4">
        <v>5096079</v>
      </c>
      <c r="K4102" s="4">
        <v>4154461</v>
      </c>
    </row>
    <row r="4103" spans="1:11" x14ac:dyDescent="0.35">
      <c r="A4103" t="s">
        <v>473</v>
      </c>
      <c r="B4103" t="s">
        <v>2121</v>
      </c>
      <c r="D4103" s="4">
        <v>56898431</v>
      </c>
      <c r="E4103" s="4">
        <v>941618</v>
      </c>
      <c r="F4103" s="4">
        <v>13459600</v>
      </c>
      <c r="H4103" s="4">
        <v>3458725</v>
      </c>
      <c r="I4103" s="4">
        <v>74758375</v>
      </c>
      <c r="J4103" s="4">
        <v>57840049</v>
      </c>
      <c r="K4103" s="4">
        <v>56898431</v>
      </c>
    </row>
    <row r="4104" spans="1:11" x14ac:dyDescent="0.35">
      <c r="A4104" t="s">
        <v>473</v>
      </c>
      <c r="B4104" t="s">
        <v>2122</v>
      </c>
      <c r="C4104" t="s">
        <v>1846</v>
      </c>
      <c r="D4104" s="4">
        <v>29522472</v>
      </c>
      <c r="E4104" s="4">
        <v>2366</v>
      </c>
      <c r="I4104" s="4">
        <v>29524839</v>
      </c>
      <c r="J4104" s="4">
        <v>29524838</v>
      </c>
      <c r="K4104" s="4">
        <v>29522472</v>
      </c>
    </row>
    <row r="4105" spans="1:11" x14ac:dyDescent="0.35">
      <c r="A4105" t="s">
        <v>473</v>
      </c>
      <c r="B4105" t="s">
        <v>2123</v>
      </c>
      <c r="C4105" t="s">
        <v>1847</v>
      </c>
      <c r="D4105" s="4">
        <v>19004129</v>
      </c>
      <c r="F4105" s="4">
        <v>2523970</v>
      </c>
      <c r="I4105" s="4">
        <v>21528099</v>
      </c>
      <c r="J4105" s="4">
        <v>19004129</v>
      </c>
      <c r="K4105" s="4">
        <v>19004129</v>
      </c>
    </row>
    <row r="4106" spans="1:11" x14ac:dyDescent="0.35">
      <c r="A4106" t="s">
        <v>473</v>
      </c>
      <c r="B4106" t="s">
        <v>2124</v>
      </c>
      <c r="C4106" t="s">
        <v>1848</v>
      </c>
      <c r="D4106" s="4">
        <v>30832</v>
      </c>
      <c r="E4106" s="4">
        <v>2615</v>
      </c>
      <c r="I4106" s="4">
        <v>33447</v>
      </c>
      <c r="J4106" s="4">
        <v>33447</v>
      </c>
      <c r="K4106" s="4">
        <v>30832</v>
      </c>
    </row>
    <row r="4107" spans="1:11" x14ac:dyDescent="0.35">
      <c r="A4107" t="s">
        <v>473</v>
      </c>
      <c r="B4107" t="s">
        <v>2125</v>
      </c>
      <c r="D4107" s="4">
        <v>48557434</v>
      </c>
      <c r="E4107" s="4">
        <v>4981</v>
      </c>
      <c r="F4107" s="4">
        <v>2523970</v>
      </c>
      <c r="I4107" s="4">
        <v>51086385</v>
      </c>
      <c r="J4107" s="4">
        <v>48562415</v>
      </c>
      <c r="K4107" s="4">
        <v>48557434</v>
      </c>
    </row>
    <row r="4108" spans="1:11" x14ac:dyDescent="0.35">
      <c r="A4108" t="s">
        <v>473</v>
      </c>
      <c r="B4108" t="s">
        <v>2175</v>
      </c>
      <c r="C4108" t="s">
        <v>1896</v>
      </c>
      <c r="H4108" s="4">
        <v>196485</v>
      </c>
      <c r="I4108" s="4">
        <v>196485</v>
      </c>
      <c r="J4108">
        <v>0</v>
      </c>
      <c r="K4108" s="4">
        <v>0</v>
      </c>
    </row>
    <row r="4109" spans="1:11" x14ac:dyDescent="0.35">
      <c r="A4109" t="s">
        <v>473</v>
      </c>
      <c r="B4109" t="s">
        <v>2126</v>
      </c>
      <c r="C4109" t="s">
        <v>1850</v>
      </c>
      <c r="H4109" s="4">
        <v>9600000</v>
      </c>
      <c r="I4109" s="4">
        <v>9600000</v>
      </c>
      <c r="J4109">
        <v>0</v>
      </c>
      <c r="K4109" s="4">
        <v>0</v>
      </c>
    </row>
    <row r="4110" spans="1:11" x14ac:dyDescent="0.35">
      <c r="A4110" t="s">
        <v>473</v>
      </c>
      <c r="B4110" t="s">
        <v>2127</v>
      </c>
      <c r="H4110" s="4">
        <v>9796485</v>
      </c>
      <c r="I4110" s="4">
        <v>9796485</v>
      </c>
      <c r="J4110">
        <v>0</v>
      </c>
      <c r="K4110" s="4">
        <v>0</v>
      </c>
    </row>
    <row r="4111" spans="1:11" x14ac:dyDescent="0.35">
      <c r="A4111" t="s">
        <v>473</v>
      </c>
      <c r="B4111" t="s">
        <v>2128</v>
      </c>
      <c r="C4111" t="s">
        <v>1851</v>
      </c>
      <c r="D4111" s="4">
        <v>1191543</v>
      </c>
      <c r="I4111" s="4">
        <v>1191543</v>
      </c>
      <c r="J4111" s="4">
        <v>1191543</v>
      </c>
      <c r="K4111" s="4">
        <v>1191543</v>
      </c>
    </row>
    <row r="4112" spans="1:11" x14ac:dyDescent="0.35">
      <c r="A4112" t="s">
        <v>473</v>
      </c>
      <c r="B4112" t="s">
        <v>2129</v>
      </c>
      <c r="C4112" t="s">
        <v>1852</v>
      </c>
      <c r="F4112" s="4">
        <v>34074</v>
      </c>
      <c r="I4112" s="4">
        <v>34074</v>
      </c>
      <c r="J4112">
        <v>0</v>
      </c>
      <c r="K4112" s="4">
        <v>0</v>
      </c>
    </row>
    <row r="4113" spans="1:11" x14ac:dyDescent="0.35">
      <c r="A4113" t="s">
        <v>473</v>
      </c>
      <c r="B4113" t="s">
        <v>2130</v>
      </c>
      <c r="C4113" t="s">
        <v>1853</v>
      </c>
      <c r="D4113" s="4">
        <v>1298</v>
      </c>
      <c r="E4113" s="4">
        <v>13652</v>
      </c>
      <c r="F4113" s="4">
        <v>51878</v>
      </c>
      <c r="I4113" s="4">
        <v>66828</v>
      </c>
      <c r="J4113" s="4">
        <v>14950</v>
      </c>
      <c r="K4113" s="4">
        <v>1298</v>
      </c>
    </row>
    <row r="4114" spans="1:11" x14ac:dyDescent="0.35">
      <c r="A4114" t="s">
        <v>473</v>
      </c>
      <c r="B4114" t="s">
        <v>2172</v>
      </c>
      <c r="C4114" t="s">
        <v>1893</v>
      </c>
      <c r="F4114" s="4">
        <v>1195</v>
      </c>
      <c r="I4114" s="4">
        <v>1195</v>
      </c>
      <c r="J4114">
        <v>0</v>
      </c>
      <c r="K4114" s="4">
        <v>0</v>
      </c>
    </row>
    <row r="4115" spans="1:11" x14ac:dyDescent="0.35">
      <c r="A4115" t="s">
        <v>473</v>
      </c>
      <c r="B4115" t="s">
        <v>2182</v>
      </c>
      <c r="C4115" t="s">
        <v>1903</v>
      </c>
      <c r="D4115" s="4">
        <v>2262</v>
      </c>
      <c r="I4115" s="4">
        <v>2262</v>
      </c>
      <c r="J4115" s="4">
        <v>2262</v>
      </c>
      <c r="K4115" s="4">
        <v>2262</v>
      </c>
    </row>
    <row r="4116" spans="1:11" x14ac:dyDescent="0.35">
      <c r="A4116" t="s">
        <v>473</v>
      </c>
      <c r="B4116" t="s">
        <v>2131</v>
      </c>
      <c r="C4116" t="s">
        <v>1854</v>
      </c>
      <c r="D4116" s="4">
        <v>10413</v>
      </c>
      <c r="F4116" s="4">
        <v>107598</v>
      </c>
      <c r="G4116" s="4">
        <v>638865</v>
      </c>
      <c r="I4116" s="4">
        <v>756876</v>
      </c>
      <c r="J4116" s="4">
        <v>10413</v>
      </c>
      <c r="K4116" s="4">
        <v>10413</v>
      </c>
    </row>
    <row r="4117" spans="1:11" x14ac:dyDescent="0.35">
      <c r="A4117" t="s">
        <v>473</v>
      </c>
      <c r="B4117" t="s">
        <v>2197</v>
      </c>
      <c r="C4117" t="s">
        <v>1919</v>
      </c>
      <c r="E4117" s="4">
        <v>2360167</v>
      </c>
      <c r="I4117" s="4">
        <v>2360167</v>
      </c>
      <c r="J4117">
        <v>2360167</v>
      </c>
      <c r="K4117" s="4">
        <v>0</v>
      </c>
    </row>
    <row r="4118" spans="1:11" x14ac:dyDescent="0.35">
      <c r="A4118" t="s">
        <v>473</v>
      </c>
      <c r="B4118" t="s">
        <v>2200</v>
      </c>
      <c r="C4118" t="s">
        <v>1926</v>
      </c>
      <c r="D4118" s="4">
        <v>3310</v>
      </c>
      <c r="F4118" s="4">
        <v>1040887</v>
      </c>
      <c r="I4118" s="4">
        <v>1044197</v>
      </c>
      <c r="J4118" s="4">
        <v>3310</v>
      </c>
      <c r="K4118" s="4">
        <v>3310</v>
      </c>
    </row>
    <row r="4119" spans="1:11" x14ac:dyDescent="0.35">
      <c r="A4119" t="s">
        <v>473</v>
      </c>
      <c r="B4119" t="s">
        <v>2132</v>
      </c>
      <c r="C4119" t="s">
        <v>1855</v>
      </c>
      <c r="D4119" s="4">
        <v>53302</v>
      </c>
      <c r="F4119" s="4">
        <v>313149</v>
      </c>
      <c r="G4119" s="4">
        <v>344966</v>
      </c>
      <c r="I4119" s="4">
        <v>711417</v>
      </c>
      <c r="J4119" s="4">
        <v>53302</v>
      </c>
      <c r="K4119" s="4">
        <v>53302</v>
      </c>
    </row>
    <row r="4120" spans="1:11" x14ac:dyDescent="0.35">
      <c r="A4120" t="s">
        <v>473</v>
      </c>
      <c r="B4120" t="s">
        <v>2133</v>
      </c>
      <c r="C4120" t="s">
        <v>1856</v>
      </c>
      <c r="D4120" s="4">
        <v>13904</v>
      </c>
      <c r="F4120" s="4">
        <v>93237</v>
      </c>
      <c r="G4120" s="4">
        <v>2123</v>
      </c>
      <c r="I4120" s="4">
        <v>109263</v>
      </c>
      <c r="J4120" s="4">
        <v>13904</v>
      </c>
      <c r="K4120" s="4">
        <v>13904</v>
      </c>
    </row>
    <row r="4121" spans="1:11" x14ac:dyDescent="0.35">
      <c r="A4121" t="s">
        <v>473</v>
      </c>
      <c r="B4121" t="s">
        <v>2134</v>
      </c>
      <c r="C4121" t="s">
        <v>1857</v>
      </c>
      <c r="D4121" s="4">
        <v>33269</v>
      </c>
      <c r="F4121" s="4">
        <v>12900</v>
      </c>
      <c r="I4121" s="4">
        <v>46170</v>
      </c>
      <c r="J4121" s="4">
        <v>33269</v>
      </c>
      <c r="K4121" s="4">
        <v>33269</v>
      </c>
    </row>
    <row r="4122" spans="1:11" x14ac:dyDescent="0.35">
      <c r="A4122" t="s">
        <v>473</v>
      </c>
      <c r="B4122" t="s">
        <v>2135</v>
      </c>
      <c r="C4122" t="s">
        <v>1858</v>
      </c>
      <c r="H4122" s="4">
        <v>180993</v>
      </c>
      <c r="I4122" s="4">
        <v>180993</v>
      </c>
      <c r="J4122">
        <v>0</v>
      </c>
      <c r="K4122" s="4">
        <v>0</v>
      </c>
    </row>
    <row r="4123" spans="1:11" x14ac:dyDescent="0.35">
      <c r="A4123" t="s">
        <v>473</v>
      </c>
      <c r="B4123" t="s">
        <v>2136</v>
      </c>
      <c r="C4123" t="s">
        <v>1859</v>
      </c>
      <c r="D4123" s="4">
        <v>350000</v>
      </c>
      <c r="F4123" s="4">
        <v>180421</v>
      </c>
      <c r="G4123" s="4">
        <v>56114</v>
      </c>
      <c r="H4123" s="4">
        <v>850046</v>
      </c>
      <c r="I4123" s="4">
        <v>1436581</v>
      </c>
      <c r="J4123" s="4">
        <v>350000</v>
      </c>
      <c r="K4123" s="4">
        <v>350000</v>
      </c>
    </row>
    <row r="4124" spans="1:11" x14ac:dyDescent="0.35">
      <c r="A4124" t="s">
        <v>473</v>
      </c>
      <c r="B4124" t="s">
        <v>2137</v>
      </c>
      <c r="C4124" t="s">
        <v>1860</v>
      </c>
      <c r="E4124" s="4">
        <v>0</v>
      </c>
      <c r="H4124" s="4">
        <v>4891636</v>
      </c>
      <c r="I4124" s="4">
        <v>4891636</v>
      </c>
      <c r="J4124">
        <v>0</v>
      </c>
      <c r="K4124" s="4">
        <v>0</v>
      </c>
    </row>
    <row r="4125" spans="1:11" x14ac:dyDescent="0.35">
      <c r="A4125" t="s">
        <v>473</v>
      </c>
      <c r="B4125" t="s">
        <v>2138</v>
      </c>
      <c r="C4125" t="s">
        <v>1861</v>
      </c>
      <c r="D4125" s="4">
        <v>450502</v>
      </c>
      <c r="I4125" s="4">
        <v>450502</v>
      </c>
      <c r="J4125" s="4">
        <v>450502</v>
      </c>
      <c r="K4125" s="4">
        <v>450502</v>
      </c>
    </row>
    <row r="4126" spans="1:11" x14ac:dyDescent="0.35">
      <c r="A4126" t="s">
        <v>473</v>
      </c>
      <c r="B4126" t="s">
        <v>2139</v>
      </c>
      <c r="C4126" t="s">
        <v>1862</v>
      </c>
      <c r="D4126" s="4">
        <v>85464</v>
      </c>
      <c r="H4126" s="4">
        <v>2051142</v>
      </c>
      <c r="I4126" s="4">
        <v>2136607</v>
      </c>
      <c r="J4126" s="4">
        <v>85464</v>
      </c>
      <c r="K4126" s="4">
        <v>85464</v>
      </c>
    </row>
    <row r="4127" spans="1:11" x14ac:dyDescent="0.35">
      <c r="A4127" t="s">
        <v>473</v>
      </c>
      <c r="B4127" t="s">
        <v>2140</v>
      </c>
      <c r="C4127" t="s">
        <v>1863</v>
      </c>
      <c r="G4127" s="4">
        <v>46679</v>
      </c>
      <c r="I4127" s="4">
        <v>46679</v>
      </c>
      <c r="J4127">
        <v>0</v>
      </c>
      <c r="K4127" s="4">
        <v>0</v>
      </c>
    </row>
    <row r="4128" spans="1:11" x14ac:dyDescent="0.35">
      <c r="A4128" t="s">
        <v>473</v>
      </c>
      <c r="B4128" t="s">
        <v>2192</v>
      </c>
      <c r="C4128" t="s">
        <v>1913</v>
      </c>
      <c r="H4128" s="4">
        <v>114341</v>
      </c>
      <c r="I4128" s="4">
        <v>114341</v>
      </c>
      <c r="J4128">
        <v>0</v>
      </c>
      <c r="K4128" s="4">
        <v>0</v>
      </c>
    </row>
    <row r="4129" spans="1:11" x14ac:dyDescent="0.35">
      <c r="A4129" t="s">
        <v>473</v>
      </c>
      <c r="B4129" t="s">
        <v>2141</v>
      </c>
      <c r="D4129" s="4">
        <v>2195268</v>
      </c>
      <c r="E4129" s="4">
        <v>2373820</v>
      </c>
      <c r="F4129" s="4">
        <v>1835338</v>
      </c>
      <c r="G4129" s="4">
        <v>1088747</v>
      </c>
      <c r="H4129" s="4">
        <v>8088159</v>
      </c>
      <c r="I4129" s="4">
        <v>15581331</v>
      </c>
      <c r="J4129" s="4">
        <v>4569088</v>
      </c>
      <c r="K4129" s="4">
        <v>2195268</v>
      </c>
    </row>
    <row r="4130" spans="1:11" x14ac:dyDescent="0.35">
      <c r="A4130" t="s">
        <v>473</v>
      </c>
      <c r="B4130" t="s">
        <v>2143</v>
      </c>
      <c r="C4130" t="s">
        <v>1865</v>
      </c>
      <c r="D4130" s="4">
        <v>3488</v>
      </c>
      <c r="E4130" s="4">
        <v>0</v>
      </c>
      <c r="G4130" s="4">
        <v>151181</v>
      </c>
      <c r="H4130" s="4">
        <v>87842</v>
      </c>
      <c r="I4130" s="4">
        <v>242511</v>
      </c>
      <c r="J4130" s="4">
        <v>3488</v>
      </c>
      <c r="K4130" s="4">
        <v>3488</v>
      </c>
    </row>
    <row r="4131" spans="1:11" x14ac:dyDescent="0.35">
      <c r="A4131" t="s">
        <v>473</v>
      </c>
      <c r="B4131" t="s">
        <v>2144</v>
      </c>
      <c r="C4131" t="s">
        <v>1866</v>
      </c>
      <c r="D4131" s="4">
        <v>4741</v>
      </c>
      <c r="I4131" s="4">
        <v>4741</v>
      </c>
      <c r="J4131" s="4">
        <v>4741</v>
      </c>
      <c r="K4131" s="4">
        <v>4741</v>
      </c>
    </row>
    <row r="4132" spans="1:11" x14ac:dyDescent="0.35">
      <c r="A4132" t="s">
        <v>473</v>
      </c>
      <c r="B4132" t="s">
        <v>2145</v>
      </c>
      <c r="C4132" t="s">
        <v>1867</v>
      </c>
      <c r="D4132" s="4">
        <v>1430615</v>
      </c>
      <c r="E4132" s="4">
        <v>51668</v>
      </c>
      <c r="F4132" s="4">
        <v>206672</v>
      </c>
      <c r="G4132" s="4">
        <v>100000</v>
      </c>
      <c r="H4132" s="4">
        <v>3689684</v>
      </c>
      <c r="I4132" s="4">
        <v>5478640</v>
      </c>
      <c r="J4132" s="4">
        <v>1482283</v>
      </c>
      <c r="K4132" s="4">
        <v>1430615</v>
      </c>
    </row>
    <row r="4133" spans="1:11" x14ac:dyDescent="0.35">
      <c r="A4133" t="s">
        <v>473</v>
      </c>
      <c r="B4133" t="s">
        <v>2146</v>
      </c>
      <c r="C4133" t="s">
        <v>1868</v>
      </c>
      <c r="D4133" s="4">
        <v>45584</v>
      </c>
      <c r="H4133" s="4">
        <v>4434912</v>
      </c>
      <c r="I4133" s="4">
        <v>4480496</v>
      </c>
      <c r="J4133" s="4">
        <v>45584</v>
      </c>
      <c r="K4133" s="4">
        <v>45584</v>
      </c>
    </row>
    <row r="4134" spans="1:11" x14ac:dyDescent="0.35">
      <c r="A4134" t="s">
        <v>473</v>
      </c>
      <c r="B4134" t="s">
        <v>2173</v>
      </c>
      <c r="C4134" t="s">
        <v>1894</v>
      </c>
      <c r="D4134" s="4">
        <v>0</v>
      </c>
      <c r="I4134" s="4">
        <v>0</v>
      </c>
      <c r="J4134" s="4">
        <v>0</v>
      </c>
      <c r="K4134" s="4">
        <v>0</v>
      </c>
    </row>
    <row r="4135" spans="1:11" x14ac:dyDescent="0.35">
      <c r="A4135" t="s">
        <v>473</v>
      </c>
      <c r="B4135" t="s">
        <v>2147</v>
      </c>
      <c r="C4135" t="s">
        <v>1869</v>
      </c>
      <c r="E4135" s="4">
        <v>0</v>
      </c>
      <c r="H4135" s="4">
        <v>943680</v>
      </c>
      <c r="I4135" s="4">
        <v>943680</v>
      </c>
      <c r="J4135">
        <v>0</v>
      </c>
      <c r="K4135" s="4">
        <v>0</v>
      </c>
    </row>
    <row r="4136" spans="1:11" x14ac:dyDescent="0.35">
      <c r="A4136" t="s">
        <v>473</v>
      </c>
      <c r="B4136" t="s">
        <v>2148</v>
      </c>
      <c r="C4136" t="s">
        <v>1870</v>
      </c>
      <c r="D4136" s="4">
        <v>114475</v>
      </c>
      <c r="E4136" s="4">
        <v>57717</v>
      </c>
      <c r="F4136" s="4">
        <v>4605730</v>
      </c>
      <c r="I4136" s="4">
        <v>4777922</v>
      </c>
      <c r="J4136" s="4">
        <v>172192</v>
      </c>
      <c r="K4136" s="4">
        <v>114475</v>
      </c>
    </row>
    <row r="4137" spans="1:11" x14ac:dyDescent="0.35">
      <c r="A4137" t="s">
        <v>473</v>
      </c>
      <c r="B4137" t="s">
        <v>2149</v>
      </c>
      <c r="C4137" t="s">
        <v>1871</v>
      </c>
      <c r="D4137" s="4">
        <v>195275</v>
      </c>
      <c r="E4137" s="4">
        <v>10825000</v>
      </c>
      <c r="F4137" s="4">
        <v>30092</v>
      </c>
      <c r="G4137" s="4">
        <v>41767</v>
      </c>
      <c r="H4137" s="4">
        <v>73845</v>
      </c>
      <c r="I4137" s="4">
        <v>11165979</v>
      </c>
      <c r="J4137" s="4">
        <v>11020275</v>
      </c>
      <c r="K4137" s="4">
        <v>195275</v>
      </c>
    </row>
    <row r="4138" spans="1:11" x14ac:dyDescent="0.35">
      <c r="A4138" t="s">
        <v>473</v>
      </c>
      <c r="B4138" t="s">
        <v>2150</v>
      </c>
      <c r="C4138" t="s">
        <v>1872</v>
      </c>
      <c r="D4138" s="4">
        <v>305696</v>
      </c>
      <c r="I4138" s="4">
        <v>305696</v>
      </c>
      <c r="J4138" s="4">
        <v>305696</v>
      </c>
      <c r="K4138" s="4">
        <v>305696</v>
      </c>
    </row>
    <row r="4139" spans="1:11" x14ac:dyDescent="0.35">
      <c r="A4139" t="s">
        <v>473</v>
      </c>
      <c r="B4139" t="s">
        <v>2151</v>
      </c>
      <c r="C4139" t="s">
        <v>1873</v>
      </c>
      <c r="D4139" s="4">
        <v>8859</v>
      </c>
      <c r="E4139" s="4">
        <v>0</v>
      </c>
      <c r="I4139" s="4">
        <v>8859</v>
      </c>
      <c r="J4139" s="4">
        <v>8859</v>
      </c>
      <c r="K4139" s="4">
        <v>8859</v>
      </c>
    </row>
    <row r="4140" spans="1:11" x14ac:dyDescent="0.35">
      <c r="A4140" t="s">
        <v>473</v>
      </c>
      <c r="B4140" t="s">
        <v>2152</v>
      </c>
      <c r="C4140" t="s">
        <v>1874</v>
      </c>
      <c r="D4140" s="4">
        <v>5533</v>
      </c>
      <c r="I4140" s="4">
        <v>5533</v>
      </c>
      <c r="J4140" s="4">
        <v>5533</v>
      </c>
      <c r="K4140" s="4">
        <v>5533</v>
      </c>
    </row>
    <row r="4141" spans="1:11" x14ac:dyDescent="0.35">
      <c r="A4141" t="s">
        <v>473</v>
      </c>
      <c r="B4141" t="s">
        <v>2153</v>
      </c>
      <c r="C4141" t="s">
        <v>1875</v>
      </c>
      <c r="D4141" s="4">
        <v>1162</v>
      </c>
      <c r="H4141" s="4">
        <v>40685</v>
      </c>
      <c r="I4141" s="4">
        <v>41847</v>
      </c>
      <c r="J4141" s="4">
        <v>1162</v>
      </c>
      <c r="K4141" s="4">
        <v>1162</v>
      </c>
    </row>
    <row r="4142" spans="1:11" x14ac:dyDescent="0.35">
      <c r="A4142" t="s">
        <v>473</v>
      </c>
      <c r="B4142" t="s">
        <v>2154</v>
      </c>
      <c r="C4142" t="s">
        <v>1876</v>
      </c>
      <c r="D4142" s="4">
        <v>34822</v>
      </c>
      <c r="H4142" s="4">
        <v>319200</v>
      </c>
      <c r="I4142" s="4">
        <v>354022</v>
      </c>
      <c r="J4142" s="4">
        <v>34822</v>
      </c>
      <c r="K4142" s="4">
        <v>34822</v>
      </c>
    </row>
    <row r="4143" spans="1:11" x14ac:dyDescent="0.35">
      <c r="A4143" t="s">
        <v>473</v>
      </c>
      <c r="B4143" t="s">
        <v>2155</v>
      </c>
      <c r="C4143" t="s">
        <v>1877</v>
      </c>
      <c r="D4143" s="4">
        <v>7064</v>
      </c>
      <c r="E4143" s="4">
        <v>19861</v>
      </c>
      <c r="I4143" s="4">
        <v>26924</v>
      </c>
      <c r="J4143" s="4">
        <v>26925</v>
      </c>
      <c r="K4143" s="4">
        <v>7064</v>
      </c>
    </row>
    <row r="4144" spans="1:11" x14ac:dyDescent="0.35">
      <c r="A4144" t="s">
        <v>473</v>
      </c>
      <c r="B4144" t="s">
        <v>2156</v>
      </c>
      <c r="D4144" s="4">
        <v>2157314</v>
      </c>
      <c r="E4144" s="4">
        <v>10954246</v>
      </c>
      <c r="F4144" s="4">
        <v>4842495</v>
      </c>
      <c r="G4144" s="4">
        <v>292948</v>
      </c>
      <c r="H4144" s="4">
        <v>9589848</v>
      </c>
      <c r="I4144" s="4">
        <v>27836851</v>
      </c>
      <c r="J4144" s="4">
        <v>13111560</v>
      </c>
      <c r="K4144" s="4">
        <v>2157314</v>
      </c>
    </row>
    <row r="4145" spans="1:11" x14ac:dyDescent="0.35">
      <c r="A4145" t="s">
        <v>473</v>
      </c>
      <c r="B4145" t="s">
        <v>2157</v>
      </c>
      <c r="C4145" t="s">
        <v>1879</v>
      </c>
      <c r="D4145" s="4">
        <v>2373094</v>
      </c>
      <c r="I4145" s="4">
        <v>2373094</v>
      </c>
      <c r="J4145" s="4">
        <v>2373094</v>
      </c>
      <c r="K4145" s="4">
        <v>2373094</v>
      </c>
    </row>
    <row r="4146" spans="1:11" x14ac:dyDescent="0.35">
      <c r="A4146" t="s">
        <v>473</v>
      </c>
      <c r="B4146" t="s">
        <v>2158</v>
      </c>
      <c r="C4146" t="s">
        <v>1880</v>
      </c>
      <c r="D4146" s="4">
        <v>278936</v>
      </c>
      <c r="I4146" s="4">
        <v>278936</v>
      </c>
      <c r="J4146" s="4">
        <v>278936</v>
      </c>
      <c r="K4146" s="4">
        <v>278936</v>
      </c>
    </row>
    <row r="4147" spans="1:11" x14ac:dyDescent="0.35">
      <c r="A4147" t="s">
        <v>473</v>
      </c>
      <c r="B4147" t="s">
        <v>2159</v>
      </c>
      <c r="C4147" t="s">
        <v>1881</v>
      </c>
      <c r="D4147" s="4">
        <v>5242835</v>
      </c>
      <c r="I4147" s="4">
        <v>5242835</v>
      </c>
      <c r="J4147" s="4">
        <v>5242835</v>
      </c>
      <c r="K4147" s="4">
        <v>5242835</v>
      </c>
    </row>
    <row r="4148" spans="1:11" x14ac:dyDescent="0.35">
      <c r="A4148" t="s">
        <v>473</v>
      </c>
      <c r="B4148" t="s">
        <v>2174</v>
      </c>
      <c r="C4148" t="s">
        <v>1895</v>
      </c>
      <c r="D4148" s="4">
        <v>402579</v>
      </c>
      <c r="I4148" s="4">
        <v>402579</v>
      </c>
      <c r="J4148" s="4">
        <v>402579</v>
      </c>
      <c r="K4148" s="4">
        <v>402579</v>
      </c>
    </row>
    <row r="4149" spans="1:11" x14ac:dyDescent="0.35">
      <c r="A4149" t="s">
        <v>473</v>
      </c>
      <c r="B4149" t="s">
        <v>2160</v>
      </c>
      <c r="C4149" t="s">
        <v>1882</v>
      </c>
      <c r="D4149" s="4">
        <v>715</v>
      </c>
      <c r="F4149" s="4">
        <v>465573</v>
      </c>
      <c r="I4149" s="4">
        <v>466289</v>
      </c>
      <c r="J4149" s="4">
        <v>715</v>
      </c>
      <c r="K4149" s="4">
        <v>715</v>
      </c>
    </row>
    <row r="4150" spans="1:11" x14ac:dyDescent="0.35">
      <c r="A4150" t="s">
        <v>473</v>
      </c>
      <c r="B4150" t="s">
        <v>2161</v>
      </c>
      <c r="C4150" t="s">
        <v>1883</v>
      </c>
      <c r="D4150" s="4">
        <v>13117</v>
      </c>
      <c r="I4150" s="4">
        <v>13117</v>
      </c>
      <c r="J4150" s="4">
        <v>13117</v>
      </c>
      <c r="K4150" s="4">
        <v>13117</v>
      </c>
    </row>
    <row r="4151" spans="1:11" x14ac:dyDescent="0.35">
      <c r="A4151" t="s">
        <v>473</v>
      </c>
      <c r="B4151" t="s">
        <v>2163</v>
      </c>
      <c r="D4151" s="4">
        <v>8311276</v>
      </c>
      <c r="F4151" s="4">
        <v>465573</v>
      </c>
      <c r="I4151" s="4">
        <v>8776849</v>
      </c>
      <c r="J4151" s="4">
        <v>8311276</v>
      </c>
      <c r="K4151" s="4">
        <v>8311276</v>
      </c>
    </row>
    <row r="4152" spans="1:11" x14ac:dyDescent="0.35">
      <c r="A4152" t="s">
        <v>473</v>
      </c>
      <c r="B4152" t="s">
        <v>2164</v>
      </c>
      <c r="C4152" t="s">
        <v>1886</v>
      </c>
      <c r="D4152" s="4">
        <v>4269</v>
      </c>
      <c r="F4152" s="4">
        <v>70698</v>
      </c>
      <c r="I4152" s="4">
        <v>74967</v>
      </c>
      <c r="J4152" s="4">
        <v>4269</v>
      </c>
      <c r="K4152" s="4">
        <v>4269</v>
      </c>
    </row>
    <row r="4153" spans="1:11" x14ac:dyDescent="0.35">
      <c r="A4153" t="s">
        <v>473</v>
      </c>
      <c r="B4153" t="s">
        <v>2165</v>
      </c>
      <c r="D4153" s="4">
        <v>4269</v>
      </c>
      <c r="F4153" s="4">
        <v>70698</v>
      </c>
      <c r="I4153" s="4">
        <v>74967</v>
      </c>
      <c r="J4153" s="4">
        <v>4269</v>
      </c>
      <c r="K4153" s="4">
        <v>4269</v>
      </c>
    </row>
    <row r="4154" spans="1:11" x14ac:dyDescent="0.35">
      <c r="A4154" t="s">
        <v>473</v>
      </c>
      <c r="B4154" t="s">
        <v>2183</v>
      </c>
      <c r="C4154" t="s">
        <v>1904</v>
      </c>
      <c r="E4154" s="4">
        <v>125000</v>
      </c>
      <c r="I4154" s="4">
        <v>125000</v>
      </c>
      <c r="J4154">
        <v>125000</v>
      </c>
      <c r="K4154" s="4">
        <v>0</v>
      </c>
    </row>
    <row r="4155" spans="1:11" x14ac:dyDescent="0.35">
      <c r="A4155" t="s">
        <v>473</v>
      </c>
      <c r="B4155" t="s">
        <v>2166</v>
      </c>
      <c r="C4155" t="s">
        <v>1888</v>
      </c>
      <c r="H4155" s="4">
        <v>720000</v>
      </c>
      <c r="I4155" s="4">
        <v>720000</v>
      </c>
      <c r="J4155">
        <v>0</v>
      </c>
      <c r="K4155" s="4">
        <v>0</v>
      </c>
    </row>
    <row r="4156" spans="1:11" x14ac:dyDescent="0.35">
      <c r="A4156" t="s">
        <v>473</v>
      </c>
      <c r="B4156" t="s">
        <v>2180</v>
      </c>
      <c r="C4156" t="s">
        <v>1901</v>
      </c>
      <c r="F4156" s="4">
        <v>562500</v>
      </c>
      <c r="I4156" s="4">
        <v>562500</v>
      </c>
      <c r="J4156">
        <v>0</v>
      </c>
      <c r="K4156" s="4">
        <v>0</v>
      </c>
    </row>
    <row r="4157" spans="1:11" x14ac:dyDescent="0.35">
      <c r="A4157" t="s">
        <v>473</v>
      </c>
      <c r="B4157" t="s">
        <v>2167</v>
      </c>
      <c r="C4157" t="s">
        <v>1889</v>
      </c>
      <c r="F4157" s="4">
        <v>630000</v>
      </c>
      <c r="I4157" s="4">
        <v>630000</v>
      </c>
      <c r="J4157">
        <v>0</v>
      </c>
      <c r="K4157" s="4">
        <v>0</v>
      </c>
    </row>
    <row r="4158" spans="1:11" x14ac:dyDescent="0.35">
      <c r="A4158" t="s">
        <v>473</v>
      </c>
      <c r="B4158" t="s">
        <v>2168</v>
      </c>
      <c r="C4158" t="s">
        <v>1890</v>
      </c>
      <c r="F4158" s="4">
        <v>525000</v>
      </c>
      <c r="I4158" s="4">
        <v>525000</v>
      </c>
      <c r="J4158">
        <v>0</v>
      </c>
      <c r="K4158" s="4">
        <v>0</v>
      </c>
    </row>
    <row r="4159" spans="1:11" x14ac:dyDescent="0.35">
      <c r="A4159" t="s">
        <v>473</v>
      </c>
      <c r="B4159" t="s">
        <v>2181</v>
      </c>
      <c r="C4159" t="s">
        <v>1902</v>
      </c>
      <c r="F4159" s="4">
        <v>1125000</v>
      </c>
      <c r="I4159" s="4">
        <v>1125000</v>
      </c>
      <c r="J4159">
        <v>0</v>
      </c>
      <c r="K4159" s="4">
        <v>0</v>
      </c>
    </row>
    <row r="4160" spans="1:11" x14ac:dyDescent="0.35">
      <c r="A4160" t="s">
        <v>473</v>
      </c>
      <c r="B4160" t="s">
        <v>2169</v>
      </c>
      <c r="E4160" s="4">
        <v>125000</v>
      </c>
      <c r="F4160" s="4">
        <v>2842500</v>
      </c>
      <c r="H4160" s="4">
        <v>720000</v>
      </c>
      <c r="I4160" s="4">
        <v>3687500</v>
      </c>
      <c r="J4160">
        <v>125000</v>
      </c>
      <c r="K4160" s="4">
        <v>0</v>
      </c>
    </row>
    <row r="4161" spans="1:11" x14ac:dyDescent="0.35">
      <c r="A4161" t="s">
        <v>473</v>
      </c>
      <c r="B4161" t="s">
        <v>2170</v>
      </c>
      <c r="D4161" s="4">
        <v>118123992</v>
      </c>
      <c r="E4161" s="4">
        <v>14399665</v>
      </c>
      <c r="F4161" s="4">
        <v>26040174</v>
      </c>
      <c r="G4161" s="4">
        <v>1381695</v>
      </c>
      <c r="H4161" s="4">
        <v>31653217</v>
      </c>
      <c r="I4161" s="4">
        <v>191598743</v>
      </c>
      <c r="J4161" s="4">
        <f>SUM(D4161,E4161)</f>
        <v>132523657</v>
      </c>
      <c r="K4161" s="4">
        <v>118123992</v>
      </c>
    </row>
    <row r="4162" spans="1:11" x14ac:dyDescent="0.35">
      <c r="A4162" t="s">
        <v>480</v>
      </c>
      <c r="B4162" t="s">
        <v>2118</v>
      </c>
      <c r="C4162" t="s">
        <v>1843</v>
      </c>
      <c r="D4162" s="4">
        <v>3944503</v>
      </c>
      <c r="F4162" s="4">
        <v>2527000</v>
      </c>
      <c r="I4162" s="4">
        <v>6471503</v>
      </c>
      <c r="J4162" s="4">
        <v>3944503</v>
      </c>
      <c r="K4162" s="4">
        <v>3944503</v>
      </c>
    </row>
    <row r="4163" spans="1:11" x14ac:dyDescent="0.35">
      <c r="A4163" t="s">
        <v>480</v>
      </c>
      <c r="B4163" t="s">
        <v>2119</v>
      </c>
      <c r="C4163" t="s">
        <v>1844</v>
      </c>
      <c r="D4163" s="4">
        <v>296710</v>
      </c>
      <c r="H4163" s="4">
        <v>440854</v>
      </c>
      <c r="I4163" s="4">
        <v>737564</v>
      </c>
      <c r="J4163" s="4">
        <v>296710</v>
      </c>
      <c r="K4163" s="4">
        <v>296710</v>
      </c>
    </row>
    <row r="4164" spans="1:11" x14ac:dyDescent="0.35">
      <c r="A4164" t="s">
        <v>480</v>
      </c>
      <c r="B4164" t="s">
        <v>2120</v>
      </c>
      <c r="C4164" t="s">
        <v>1845</v>
      </c>
      <c r="D4164" s="4">
        <v>383436</v>
      </c>
      <c r="I4164" s="4">
        <v>383436</v>
      </c>
      <c r="J4164" s="4">
        <v>383436</v>
      </c>
      <c r="K4164" s="4">
        <v>383436</v>
      </c>
    </row>
    <row r="4165" spans="1:11" x14ac:dyDescent="0.35">
      <c r="A4165" t="s">
        <v>480</v>
      </c>
      <c r="B4165" t="s">
        <v>2121</v>
      </c>
      <c r="D4165" s="4">
        <v>4624649</v>
      </c>
      <c r="F4165" s="4">
        <v>2527000</v>
      </c>
      <c r="H4165" s="4">
        <v>440854</v>
      </c>
      <c r="I4165" s="4">
        <v>7592503</v>
      </c>
      <c r="J4165" s="4">
        <v>4624649</v>
      </c>
      <c r="K4165" s="4">
        <v>4624649</v>
      </c>
    </row>
    <row r="4166" spans="1:11" x14ac:dyDescent="0.35">
      <c r="A4166" t="s">
        <v>480</v>
      </c>
      <c r="B4166" t="s">
        <v>2122</v>
      </c>
      <c r="C4166" t="s">
        <v>1846</v>
      </c>
      <c r="D4166" s="4">
        <v>3011969</v>
      </c>
      <c r="I4166" s="4">
        <v>3011969</v>
      </c>
      <c r="J4166" s="4">
        <v>3011969</v>
      </c>
      <c r="K4166" s="4">
        <v>3011969</v>
      </c>
    </row>
    <row r="4167" spans="1:11" x14ac:dyDescent="0.35">
      <c r="A4167" t="s">
        <v>480</v>
      </c>
      <c r="B4167" t="s">
        <v>2123</v>
      </c>
      <c r="C4167" t="s">
        <v>1847</v>
      </c>
      <c r="D4167" s="4">
        <v>1688587</v>
      </c>
      <c r="F4167" s="4">
        <v>630270</v>
      </c>
      <c r="I4167" s="4">
        <v>2318858</v>
      </c>
      <c r="J4167" s="4">
        <v>1688587</v>
      </c>
      <c r="K4167" s="4">
        <v>1688587</v>
      </c>
    </row>
    <row r="4168" spans="1:11" x14ac:dyDescent="0.35">
      <c r="A4168" t="s">
        <v>480</v>
      </c>
      <c r="B4168" t="s">
        <v>2124</v>
      </c>
      <c r="C4168" t="s">
        <v>1848</v>
      </c>
      <c r="D4168" s="4">
        <v>7298</v>
      </c>
      <c r="I4168" s="4">
        <v>7298</v>
      </c>
      <c r="J4168" s="4">
        <v>7298</v>
      </c>
      <c r="K4168" s="4">
        <v>7298</v>
      </c>
    </row>
    <row r="4169" spans="1:11" x14ac:dyDescent="0.35">
      <c r="A4169" t="s">
        <v>480</v>
      </c>
      <c r="B4169" t="s">
        <v>2125</v>
      </c>
      <c r="D4169" s="4">
        <v>4707854</v>
      </c>
      <c r="F4169" s="4">
        <v>630270</v>
      </c>
      <c r="I4169" s="4">
        <v>5338124</v>
      </c>
      <c r="J4169" s="4">
        <v>4707854</v>
      </c>
      <c r="K4169" s="4">
        <v>4707854</v>
      </c>
    </row>
    <row r="4170" spans="1:11" x14ac:dyDescent="0.35">
      <c r="A4170" t="s">
        <v>480</v>
      </c>
      <c r="B4170" t="s">
        <v>2126</v>
      </c>
      <c r="C4170" t="s">
        <v>1850</v>
      </c>
      <c r="D4170" s="4">
        <v>1600000</v>
      </c>
      <c r="I4170" s="4">
        <v>1600000</v>
      </c>
      <c r="J4170" s="4">
        <v>1600000</v>
      </c>
      <c r="K4170" s="4">
        <v>1600000</v>
      </c>
    </row>
    <row r="4171" spans="1:11" x14ac:dyDescent="0.35">
      <c r="A4171" t="s">
        <v>480</v>
      </c>
      <c r="B4171" t="s">
        <v>2127</v>
      </c>
      <c r="D4171" s="4">
        <v>1600000</v>
      </c>
      <c r="I4171" s="4">
        <v>1600000</v>
      </c>
      <c r="J4171" s="4">
        <v>1600000</v>
      </c>
      <c r="K4171" s="4">
        <v>1600000</v>
      </c>
    </row>
    <row r="4172" spans="1:11" x14ac:dyDescent="0.35">
      <c r="A4172" t="s">
        <v>480</v>
      </c>
      <c r="B4172" t="s">
        <v>2128</v>
      </c>
      <c r="C4172" t="s">
        <v>1851</v>
      </c>
      <c r="D4172" s="4">
        <v>97935</v>
      </c>
      <c r="I4172" s="4">
        <v>97935</v>
      </c>
      <c r="J4172" s="4">
        <v>97935</v>
      </c>
      <c r="K4172" s="4">
        <v>97935</v>
      </c>
    </row>
    <row r="4173" spans="1:11" x14ac:dyDescent="0.35">
      <c r="A4173" t="s">
        <v>480</v>
      </c>
      <c r="B4173" t="s">
        <v>2129</v>
      </c>
      <c r="C4173" t="s">
        <v>1852</v>
      </c>
      <c r="E4173" s="4">
        <v>2726</v>
      </c>
      <c r="I4173" s="4">
        <v>2726</v>
      </c>
      <c r="J4173">
        <v>2726</v>
      </c>
      <c r="K4173" s="4">
        <v>0</v>
      </c>
    </row>
    <row r="4174" spans="1:11" x14ac:dyDescent="0.35">
      <c r="A4174" t="s">
        <v>480</v>
      </c>
      <c r="B4174" t="s">
        <v>2130</v>
      </c>
      <c r="C4174" t="s">
        <v>1853</v>
      </c>
      <c r="D4174" s="4">
        <v>3848</v>
      </c>
      <c r="E4174" s="4">
        <v>3848</v>
      </c>
      <c r="I4174" s="4">
        <v>7695</v>
      </c>
      <c r="J4174" s="4">
        <v>7696</v>
      </c>
      <c r="K4174" s="4">
        <v>3848</v>
      </c>
    </row>
    <row r="4175" spans="1:11" x14ac:dyDescent="0.35">
      <c r="A4175" t="s">
        <v>480</v>
      </c>
      <c r="B4175" t="s">
        <v>2132</v>
      </c>
      <c r="C4175" t="s">
        <v>1855</v>
      </c>
      <c r="D4175" s="4">
        <v>39433</v>
      </c>
      <c r="F4175" s="4">
        <v>136395</v>
      </c>
      <c r="I4175" s="4">
        <v>175829</v>
      </c>
      <c r="J4175" s="4">
        <v>39433</v>
      </c>
      <c r="K4175" s="4">
        <v>39433</v>
      </c>
    </row>
    <row r="4176" spans="1:11" x14ac:dyDescent="0.35">
      <c r="A4176" t="s">
        <v>480</v>
      </c>
      <c r="B4176" t="s">
        <v>2133</v>
      </c>
      <c r="C4176" t="s">
        <v>1856</v>
      </c>
      <c r="I4176" s="4">
        <v>0</v>
      </c>
      <c r="J4176">
        <v>0</v>
      </c>
      <c r="K4176" s="4">
        <v>0</v>
      </c>
    </row>
    <row r="4177" spans="1:11" x14ac:dyDescent="0.35">
      <c r="A4177" t="s">
        <v>480</v>
      </c>
      <c r="B4177" t="s">
        <v>2134</v>
      </c>
      <c r="C4177" t="s">
        <v>1857</v>
      </c>
      <c r="D4177" s="4">
        <v>7469</v>
      </c>
      <c r="F4177" s="4">
        <v>3395</v>
      </c>
      <c r="I4177" s="4">
        <v>10863</v>
      </c>
      <c r="J4177" s="4">
        <v>7469</v>
      </c>
      <c r="K4177" s="4">
        <v>7469</v>
      </c>
    </row>
    <row r="4178" spans="1:11" x14ac:dyDescent="0.35">
      <c r="A4178" t="s">
        <v>480</v>
      </c>
      <c r="B4178" t="s">
        <v>2135</v>
      </c>
      <c r="C4178" t="s">
        <v>1858</v>
      </c>
      <c r="F4178" s="4">
        <v>8044</v>
      </c>
      <c r="I4178" s="4">
        <v>8044</v>
      </c>
      <c r="J4178">
        <v>0</v>
      </c>
      <c r="K4178" s="4">
        <v>0</v>
      </c>
    </row>
    <row r="4179" spans="1:11" x14ac:dyDescent="0.35">
      <c r="A4179" t="s">
        <v>480</v>
      </c>
      <c r="B4179" t="s">
        <v>2136</v>
      </c>
      <c r="C4179" t="s">
        <v>1859</v>
      </c>
      <c r="D4179" s="4">
        <v>150000</v>
      </c>
      <c r="E4179" s="4">
        <v>105421</v>
      </c>
      <c r="H4179" s="4">
        <v>25000</v>
      </c>
      <c r="I4179" s="4">
        <v>280421</v>
      </c>
      <c r="J4179" s="4">
        <v>255421</v>
      </c>
      <c r="K4179" s="4">
        <v>150000</v>
      </c>
    </row>
    <row r="4180" spans="1:11" x14ac:dyDescent="0.35">
      <c r="A4180" t="s">
        <v>480</v>
      </c>
      <c r="B4180" t="s">
        <v>2137</v>
      </c>
      <c r="C4180" t="s">
        <v>1860</v>
      </c>
      <c r="D4180" s="4">
        <v>217406</v>
      </c>
      <c r="I4180" s="4">
        <v>217406</v>
      </c>
      <c r="J4180" s="4">
        <v>217406</v>
      </c>
      <c r="K4180" s="4">
        <v>217406</v>
      </c>
    </row>
    <row r="4181" spans="1:11" x14ac:dyDescent="0.35">
      <c r="A4181" t="s">
        <v>480</v>
      </c>
      <c r="B4181" t="s">
        <v>2138</v>
      </c>
      <c r="C4181" t="s">
        <v>1861</v>
      </c>
      <c r="D4181" s="4">
        <v>22852</v>
      </c>
      <c r="I4181" s="4">
        <v>22852</v>
      </c>
      <c r="J4181" s="4">
        <v>22852</v>
      </c>
      <c r="K4181" s="4">
        <v>22852</v>
      </c>
    </row>
    <row r="4182" spans="1:11" x14ac:dyDescent="0.35">
      <c r="A4182" t="s">
        <v>480</v>
      </c>
      <c r="B4182" t="s">
        <v>2139</v>
      </c>
      <c r="C4182" t="s">
        <v>1862</v>
      </c>
      <c r="D4182" s="4">
        <v>170929</v>
      </c>
      <c r="I4182" s="4">
        <v>170929</v>
      </c>
      <c r="J4182" s="4">
        <v>170929</v>
      </c>
      <c r="K4182" s="4">
        <v>170929</v>
      </c>
    </row>
    <row r="4183" spans="1:11" x14ac:dyDescent="0.35">
      <c r="A4183" t="s">
        <v>480</v>
      </c>
      <c r="B4183" t="s">
        <v>2141</v>
      </c>
      <c r="D4183" s="4">
        <v>709871</v>
      </c>
      <c r="E4183" s="4">
        <v>111994</v>
      </c>
      <c r="F4183" s="4">
        <v>147834</v>
      </c>
      <c r="H4183" s="4">
        <v>25000</v>
      </c>
      <c r="I4183" s="4">
        <v>994699</v>
      </c>
      <c r="J4183" s="4">
        <v>821865</v>
      </c>
      <c r="K4183" s="4">
        <v>709871</v>
      </c>
    </row>
    <row r="4184" spans="1:11" x14ac:dyDescent="0.35">
      <c r="A4184" t="s">
        <v>480</v>
      </c>
      <c r="B4184" t="s">
        <v>2144</v>
      </c>
      <c r="C4184" t="s">
        <v>1866</v>
      </c>
      <c r="I4184" s="4">
        <v>0</v>
      </c>
      <c r="J4184">
        <v>0</v>
      </c>
      <c r="K4184" s="4">
        <v>0</v>
      </c>
    </row>
    <row r="4185" spans="1:11" x14ac:dyDescent="0.35">
      <c r="A4185" t="s">
        <v>480</v>
      </c>
      <c r="B4185" t="s">
        <v>2145</v>
      </c>
      <c r="C4185" t="s">
        <v>1867</v>
      </c>
      <c r="E4185" s="4">
        <v>4500</v>
      </c>
      <c r="G4185" s="4">
        <v>43720</v>
      </c>
      <c r="H4185" s="4">
        <v>283489</v>
      </c>
      <c r="I4185" s="4">
        <v>331709</v>
      </c>
      <c r="J4185">
        <v>4500</v>
      </c>
      <c r="K4185" s="4">
        <v>0</v>
      </c>
    </row>
    <row r="4186" spans="1:11" x14ac:dyDescent="0.35">
      <c r="A4186" t="s">
        <v>480</v>
      </c>
      <c r="B4186" t="s">
        <v>2146</v>
      </c>
      <c r="C4186" t="s">
        <v>1868</v>
      </c>
      <c r="F4186" s="4">
        <v>5259</v>
      </c>
      <c r="H4186" s="4">
        <v>319366</v>
      </c>
      <c r="I4186" s="4">
        <v>324625</v>
      </c>
      <c r="J4186">
        <v>0</v>
      </c>
      <c r="K4186" s="4">
        <v>0</v>
      </c>
    </row>
    <row r="4187" spans="1:11" x14ac:dyDescent="0.35">
      <c r="A4187" t="s">
        <v>480</v>
      </c>
      <c r="B4187" t="s">
        <v>2147</v>
      </c>
      <c r="C4187" t="s">
        <v>1869</v>
      </c>
      <c r="H4187" s="4">
        <v>105600</v>
      </c>
      <c r="I4187" s="4">
        <v>105600</v>
      </c>
      <c r="J4187">
        <v>0</v>
      </c>
      <c r="K4187" s="4">
        <v>0</v>
      </c>
    </row>
    <row r="4188" spans="1:11" x14ac:dyDescent="0.35">
      <c r="A4188" t="s">
        <v>480</v>
      </c>
      <c r="B4188" t="s">
        <v>2148</v>
      </c>
      <c r="C4188" t="s">
        <v>1870</v>
      </c>
      <c r="D4188" s="4">
        <v>6420</v>
      </c>
      <c r="E4188" s="4">
        <v>6651</v>
      </c>
      <c r="H4188" s="4">
        <v>688597</v>
      </c>
      <c r="I4188" s="4">
        <v>701668</v>
      </c>
      <c r="J4188" s="4">
        <v>13071</v>
      </c>
      <c r="K4188" s="4">
        <v>6420</v>
      </c>
    </row>
    <row r="4189" spans="1:11" x14ac:dyDescent="0.35">
      <c r="A4189" t="s">
        <v>480</v>
      </c>
      <c r="B4189" t="s">
        <v>2149</v>
      </c>
      <c r="C4189" t="s">
        <v>1871</v>
      </c>
      <c r="F4189" s="4">
        <v>2165000</v>
      </c>
      <c r="H4189" s="4">
        <v>11949</v>
      </c>
      <c r="I4189" s="4">
        <v>2176949</v>
      </c>
      <c r="J4189">
        <v>0</v>
      </c>
      <c r="K4189" s="4">
        <v>0</v>
      </c>
    </row>
    <row r="4190" spans="1:11" x14ac:dyDescent="0.35">
      <c r="A4190" t="s">
        <v>480</v>
      </c>
      <c r="B4190" t="s">
        <v>2150</v>
      </c>
      <c r="C4190" t="s">
        <v>1872</v>
      </c>
      <c r="D4190" s="4">
        <v>49000</v>
      </c>
      <c r="I4190" s="4">
        <v>49000</v>
      </c>
      <c r="J4190" s="4">
        <v>49000</v>
      </c>
      <c r="K4190" s="4">
        <v>49000</v>
      </c>
    </row>
    <row r="4191" spans="1:11" x14ac:dyDescent="0.35">
      <c r="A4191" t="s">
        <v>480</v>
      </c>
      <c r="B4191" t="s">
        <v>2151</v>
      </c>
      <c r="C4191" t="s">
        <v>1873</v>
      </c>
      <c r="D4191" s="4">
        <v>13395</v>
      </c>
      <c r="I4191" s="4">
        <v>13395</v>
      </c>
      <c r="J4191" s="4">
        <v>13395</v>
      </c>
      <c r="K4191" s="4">
        <v>13395</v>
      </c>
    </row>
    <row r="4192" spans="1:11" x14ac:dyDescent="0.35">
      <c r="A4192" t="s">
        <v>480</v>
      </c>
      <c r="B4192" t="s">
        <v>2153</v>
      </c>
      <c r="C4192" t="s">
        <v>1875</v>
      </c>
      <c r="H4192" s="4">
        <v>17436</v>
      </c>
      <c r="I4192" s="4">
        <v>17436</v>
      </c>
      <c r="J4192">
        <v>0</v>
      </c>
      <c r="K4192" s="4">
        <v>0</v>
      </c>
    </row>
    <row r="4193" spans="1:11" x14ac:dyDescent="0.35">
      <c r="A4193" t="s">
        <v>480</v>
      </c>
      <c r="B4193" t="s">
        <v>2154</v>
      </c>
      <c r="C4193" t="s">
        <v>1876</v>
      </c>
      <c r="H4193" s="4">
        <v>16800</v>
      </c>
      <c r="I4193" s="4">
        <v>16800</v>
      </c>
      <c r="J4193">
        <v>0</v>
      </c>
      <c r="K4193" s="4">
        <v>0</v>
      </c>
    </row>
    <row r="4194" spans="1:11" x14ac:dyDescent="0.35">
      <c r="A4194" t="s">
        <v>480</v>
      </c>
      <c r="B4194" t="s">
        <v>2156</v>
      </c>
      <c r="D4194" s="4">
        <v>68814</v>
      </c>
      <c r="E4194" s="4">
        <v>11151</v>
      </c>
      <c r="F4194" s="4">
        <v>2170259</v>
      </c>
      <c r="G4194" s="4">
        <v>43720</v>
      </c>
      <c r="H4194" s="4">
        <v>1443237</v>
      </c>
      <c r="I4194" s="4">
        <v>3737182</v>
      </c>
      <c r="J4194" s="4">
        <v>79965</v>
      </c>
      <c r="K4194" s="4">
        <v>68814</v>
      </c>
    </row>
    <row r="4195" spans="1:11" x14ac:dyDescent="0.35">
      <c r="A4195" t="s">
        <v>480</v>
      </c>
      <c r="B4195" t="s">
        <v>2157</v>
      </c>
      <c r="C4195" t="s">
        <v>1879</v>
      </c>
      <c r="D4195" s="4">
        <v>33837</v>
      </c>
      <c r="I4195" s="4">
        <v>33837</v>
      </c>
      <c r="J4195" s="4">
        <v>33837</v>
      </c>
      <c r="K4195" s="4">
        <v>33837</v>
      </c>
    </row>
    <row r="4196" spans="1:11" x14ac:dyDescent="0.35">
      <c r="A4196" t="s">
        <v>480</v>
      </c>
      <c r="B4196" t="s">
        <v>2186</v>
      </c>
      <c r="C4196" t="s">
        <v>1907</v>
      </c>
      <c r="D4196" s="4">
        <v>3664</v>
      </c>
      <c r="I4196" s="4">
        <v>3664</v>
      </c>
      <c r="J4196" s="4">
        <v>3664</v>
      </c>
      <c r="K4196" s="4">
        <v>3664</v>
      </c>
    </row>
    <row r="4197" spans="1:11" x14ac:dyDescent="0.35">
      <c r="A4197" t="s">
        <v>480</v>
      </c>
      <c r="B4197" t="s">
        <v>2159</v>
      </c>
      <c r="C4197" t="s">
        <v>1881</v>
      </c>
      <c r="D4197" s="4">
        <v>80827</v>
      </c>
      <c r="I4197" s="4">
        <v>80827</v>
      </c>
      <c r="J4197" s="4">
        <v>80827</v>
      </c>
      <c r="K4197" s="4">
        <v>80827</v>
      </c>
    </row>
    <row r="4198" spans="1:11" x14ac:dyDescent="0.35">
      <c r="A4198" t="s">
        <v>480</v>
      </c>
      <c r="B4198" t="s">
        <v>2163</v>
      </c>
      <c r="D4198" s="4">
        <v>118328</v>
      </c>
      <c r="I4198" s="4">
        <v>118328</v>
      </c>
      <c r="J4198" s="4">
        <v>118328</v>
      </c>
      <c r="K4198" s="4">
        <v>118328</v>
      </c>
    </row>
    <row r="4199" spans="1:11" x14ac:dyDescent="0.35">
      <c r="A4199" t="s">
        <v>480</v>
      </c>
      <c r="B4199" t="s">
        <v>2166</v>
      </c>
      <c r="C4199" t="s">
        <v>1888</v>
      </c>
      <c r="H4199" s="4">
        <v>192000</v>
      </c>
      <c r="I4199" s="4">
        <v>192000</v>
      </c>
      <c r="J4199">
        <v>0</v>
      </c>
      <c r="K4199" s="4">
        <v>0</v>
      </c>
    </row>
    <row r="4200" spans="1:11" x14ac:dyDescent="0.35">
      <c r="A4200" t="s">
        <v>480</v>
      </c>
      <c r="B4200" t="s">
        <v>2167</v>
      </c>
      <c r="C4200" t="s">
        <v>1889</v>
      </c>
      <c r="H4200" s="4">
        <v>42000</v>
      </c>
      <c r="I4200" s="4">
        <v>42000</v>
      </c>
      <c r="J4200">
        <v>0</v>
      </c>
      <c r="K4200" s="4">
        <v>0</v>
      </c>
    </row>
    <row r="4201" spans="1:11" x14ac:dyDescent="0.35">
      <c r="A4201" t="s">
        <v>480</v>
      </c>
      <c r="B4201" t="s">
        <v>2168</v>
      </c>
      <c r="C4201" t="s">
        <v>1890</v>
      </c>
      <c r="H4201" s="4">
        <v>30000</v>
      </c>
      <c r="I4201" s="4">
        <v>30000</v>
      </c>
      <c r="J4201">
        <v>0</v>
      </c>
      <c r="K4201" s="4">
        <v>0</v>
      </c>
    </row>
    <row r="4202" spans="1:11" x14ac:dyDescent="0.35">
      <c r="A4202" t="s">
        <v>480</v>
      </c>
      <c r="B4202" t="s">
        <v>2169</v>
      </c>
      <c r="H4202" s="4">
        <v>264000</v>
      </c>
      <c r="I4202" s="4">
        <v>264000</v>
      </c>
      <c r="J4202">
        <v>0</v>
      </c>
      <c r="K4202" s="4">
        <v>0</v>
      </c>
    </row>
    <row r="4203" spans="1:11" x14ac:dyDescent="0.35">
      <c r="A4203" t="s">
        <v>480</v>
      </c>
      <c r="B4203" t="s">
        <v>2170</v>
      </c>
      <c r="D4203" s="4">
        <v>11829516</v>
      </c>
      <c r="E4203" s="4">
        <v>123145</v>
      </c>
      <c r="F4203" s="4">
        <v>5475364</v>
      </c>
      <c r="G4203" s="4">
        <v>43720</v>
      </c>
      <c r="H4203" s="4">
        <v>2173091</v>
      </c>
      <c r="I4203" s="4">
        <v>19644836</v>
      </c>
      <c r="J4203" s="4">
        <f>SUM(D4203,E4203)</f>
        <v>11952661</v>
      </c>
      <c r="K4203" s="4">
        <v>11829516</v>
      </c>
    </row>
    <row r="4204" spans="1:11" x14ac:dyDescent="0.35">
      <c r="A4204" t="s">
        <v>482</v>
      </c>
      <c r="B4204" t="s">
        <v>2118</v>
      </c>
      <c r="C4204" t="s">
        <v>1843</v>
      </c>
      <c r="D4204" s="4">
        <v>22718944</v>
      </c>
      <c r="E4204" s="4">
        <v>13942354</v>
      </c>
      <c r="F4204" s="4">
        <v>8538600</v>
      </c>
      <c r="I4204" s="4">
        <v>45199899</v>
      </c>
      <c r="J4204" s="4">
        <v>36661298</v>
      </c>
      <c r="K4204" s="4">
        <v>22718944</v>
      </c>
    </row>
    <row r="4205" spans="1:11" x14ac:dyDescent="0.35">
      <c r="A4205" t="s">
        <v>482</v>
      </c>
      <c r="B4205" t="s">
        <v>2119</v>
      </c>
      <c r="C4205" t="s">
        <v>1844</v>
      </c>
      <c r="D4205" s="4">
        <v>3228444</v>
      </c>
      <c r="E4205" s="4">
        <v>589853</v>
      </c>
      <c r="F4205" s="4">
        <v>1134692</v>
      </c>
      <c r="G4205" s="4">
        <v>26319</v>
      </c>
      <c r="H4205" s="4">
        <v>310950</v>
      </c>
      <c r="I4205" s="4">
        <v>5290259</v>
      </c>
      <c r="J4205" s="4">
        <v>3818297</v>
      </c>
      <c r="K4205" s="4">
        <v>3228444</v>
      </c>
    </row>
    <row r="4206" spans="1:11" x14ac:dyDescent="0.35">
      <c r="A4206" t="s">
        <v>482</v>
      </c>
      <c r="B4206" t="s">
        <v>2120</v>
      </c>
      <c r="C4206" t="s">
        <v>1845</v>
      </c>
      <c r="D4206" s="4">
        <v>2976710</v>
      </c>
      <c r="I4206" s="4">
        <v>2976710</v>
      </c>
      <c r="J4206" s="4">
        <v>2976710</v>
      </c>
      <c r="K4206" s="4">
        <v>2976710</v>
      </c>
    </row>
    <row r="4207" spans="1:11" x14ac:dyDescent="0.35">
      <c r="A4207" t="s">
        <v>482</v>
      </c>
      <c r="B4207" t="s">
        <v>2121</v>
      </c>
      <c r="D4207" s="4">
        <v>28924099</v>
      </c>
      <c r="E4207" s="4">
        <v>14532208</v>
      </c>
      <c r="F4207" s="4">
        <v>9673292</v>
      </c>
      <c r="G4207" s="4">
        <v>26319</v>
      </c>
      <c r="H4207" s="4">
        <v>310950</v>
      </c>
      <c r="I4207" s="4">
        <v>53466867</v>
      </c>
      <c r="J4207" s="4">
        <v>43456307</v>
      </c>
      <c r="K4207" s="4">
        <v>28924099</v>
      </c>
    </row>
    <row r="4208" spans="1:11" x14ac:dyDescent="0.35">
      <c r="A4208" t="s">
        <v>482</v>
      </c>
      <c r="B4208" t="s">
        <v>2122</v>
      </c>
      <c r="C4208" t="s">
        <v>1846</v>
      </c>
      <c r="D4208" s="4">
        <v>13769009</v>
      </c>
      <c r="H4208" s="4">
        <v>659520</v>
      </c>
      <c r="I4208" s="4">
        <v>14428529</v>
      </c>
      <c r="J4208" s="4">
        <v>13769009</v>
      </c>
      <c r="K4208" s="4">
        <v>13769009</v>
      </c>
    </row>
    <row r="4209" spans="1:11" x14ac:dyDescent="0.35">
      <c r="A4209" t="s">
        <v>482</v>
      </c>
      <c r="B4209" t="s">
        <v>2123</v>
      </c>
      <c r="C4209" t="s">
        <v>1847</v>
      </c>
      <c r="D4209" s="4">
        <v>12566226</v>
      </c>
      <c r="F4209" s="4">
        <v>1810270</v>
      </c>
      <c r="I4209" s="4">
        <v>14376496</v>
      </c>
      <c r="J4209" s="4">
        <v>12566226</v>
      </c>
      <c r="K4209" s="4">
        <v>12566226</v>
      </c>
    </row>
    <row r="4210" spans="1:11" x14ac:dyDescent="0.35">
      <c r="A4210" t="s">
        <v>482</v>
      </c>
      <c r="B4210" t="s">
        <v>2124</v>
      </c>
      <c r="C4210" t="s">
        <v>1848</v>
      </c>
      <c r="D4210" s="4">
        <v>18282</v>
      </c>
      <c r="I4210" s="4">
        <v>18282</v>
      </c>
      <c r="J4210" s="4">
        <v>18282</v>
      </c>
      <c r="K4210" s="4">
        <v>18282</v>
      </c>
    </row>
    <row r="4211" spans="1:11" x14ac:dyDescent="0.35">
      <c r="A4211" t="s">
        <v>482</v>
      </c>
      <c r="B4211" t="s">
        <v>2125</v>
      </c>
      <c r="D4211" s="4">
        <v>26353517</v>
      </c>
      <c r="F4211" s="4">
        <v>1810270</v>
      </c>
      <c r="H4211" s="4">
        <v>659520</v>
      </c>
      <c r="I4211" s="4">
        <v>28823307</v>
      </c>
      <c r="J4211" s="4">
        <v>26353517</v>
      </c>
      <c r="K4211" s="4">
        <v>26353517</v>
      </c>
    </row>
    <row r="4212" spans="1:11" x14ac:dyDescent="0.35">
      <c r="A4212" t="s">
        <v>482</v>
      </c>
      <c r="B4212" t="s">
        <v>2126</v>
      </c>
      <c r="C4212" t="s">
        <v>1850</v>
      </c>
      <c r="D4212" s="4">
        <v>8000000</v>
      </c>
      <c r="I4212" s="4">
        <v>8000000</v>
      </c>
      <c r="J4212" s="4">
        <v>8000000</v>
      </c>
      <c r="K4212" s="4">
        <v>8000000</v>
      </c>
    </row>
    <row r="4213" spans="1:11" x14ac:dyDescent="0.35">
      <c r="A4213" t="s">
        <v>482</v>
      </c>
      <c r="B4213" t="s">
        <v>2127</v>
      </c>
      <c r="D4213" s="4">
        <v>8000000</v>
      </c>
      <c r="I4213" s="4">
        <v>8000000</v>
      </c>
      <c r="J4213" s="4">
        <v>8000000</v>
      </c>
      <c r="K4213" s="4">
        <v>8000000</v>
      </c>
    </row>
    <row r="4214" spans="1:11" x14ac:dyDescent="0.35">
      <c r="A4214" t="s">
        <v>482</v>
      </c>
      <c r="B4214" t="s">
        <v>2128</v>
      </c>
      <c r="C4214" t="s">
        <v>1851</v>
      </c>
      <c r="D4214" s="4">
        <v>236369</v>
      </c>
      <c r="F4214" s="4">
        <v>348605</v>
      </c>
      <c r="I4214" s="4">
        <v>584974</v>
      </c>
      <c r="J4214" s="4">
        <v>236369</v>
      </c>
      <c r="K4214" s="4">
        <v>236369</v>
      </c>
    </row>
    <row r="4215" spans="1:11" x14ac:dyDescent="0.35">
      <c r="A4215" t="s">
        <v>482</v>
      </c>
      <c r="B4215" t="s">
        <v>2129</v>
      </c>
      <c r="C4215" t="s">
        <v>1852</v>
      </c>
      <c r="D4215" s="4">
        <v>2173</v>
      </c>
      <c r="F4215" s="4">
        <v>2726</v>
      </c>
      <c r="H4215" s="4">
        <v>21807</v>
      </c>
      <c r="I4215" s="4">
        <v>26706</v>
      </c>
      <c r="J4215" s="4">
        <v>2173</v>
      </c>
      <c r="K4215" s="4">
        <v>2173</v>
      </c>
    </row>
    <row r="4216" spans="1:11" x14ac:dyDescent="0.35">
      <c r="A4216" t="s">
        <v>482</v>
      </c>
      <c r="B4216" t="s">
        <v>2130</v>
      </c>
      <c r="C4216" t="s">
        <v>1853</v>
      </c>
      <c r="D4216" s="4">
        <v>5461</v>
      </c>
      <c r="I4216" s="4">
        <v>5461</v>
      </c>
      <c r="J4216" s="4">
        <v>5461</v>
      </c>
      <c r="K4216" s="4">
        <v>5461</v>
      </c>
    </row>
    <row r="4217" spans="1:11" x14ac:dyDescent="0.35">
      <c r="A4217" t="s">
        <v>482</v>
      </c>
      <c r="B4217" t="s">
        <v>2172</v>
      </c>
      <c r="C4217" t="s">
        <v>1893</v>
      </c>
      <c r="H4217" s="4">
        <v>7167</v>
      </c>
      <c r="I4217" s="4">
        <v>7167</v>
      </c>
      <c r="J4217">
        <v>0</v>
      </c>
      <c r="K4217" s="4">
        <v>0</v>
      </c>
    </row>
    <row r="4218" spans="1:11" x14ac:dyDescent="0.35">
      <c r="A4218" t="s">
        <v>482</v>
      </c>
      <c r="B4218" t="s">
        <v>2182</v>
      </c>
      <c r="C4218" t="s">
        <v>1903</v>
      </c>
      <c r="D4218" s="4">
        <v>4508</v>
      </c>
      <c r="I4218" s="4">
        <v>4508</v>
      </c>
      <c r="J4218" s="4">
        <v>4508</v>
      </c>
      <c r="K4218" s="4">
        <v>4508</v>
      </c>
    </row>
    <row r="4219" spans="1:11" x14ac:dyDescent="0.35">
      <c r="A4219" t="s">
        <v>482</v>
      </c>
      <c r="B4219" t="s">
        <v>2131</v>
      </c>
      <c r="C4219" t="s">
        <v>1854</v>
      </c>
      <c r="D4219" s="4">
        <v>457293</v>
      </c>
      <c r="I4219" s="4">
        <v>457293</v>
      </c>
      <c r="J4219" s="4">
        <v>457293</v>
      </c>
      <c r="K4219" s="4">
        <v>457293</v>
      </c>
    </row>
    <row r="4220" spans="1:11" x14ac:dyDescent="0.35">
      <c r="A4220" t="s">
        <v>482</v>
      </c>
      <c r="B4220" t="s">
        <v>2132</v>
      </c>
      <c r="C4220" t="s">
        <v>1855</v>
      </c>
      <c r="D4220" s="4">
        <v>267592</v>
      </c>
      <c r="I4220" s="4">
        <v>267592</v>
      </c>
      <c r="J4220" s="4">
        <v>267592</v>
      </c>
      <c r="K4220" s="4">
        <v>267592</v>
      </c>
    </row>
    <row r="4221" spans="1:11" x14ac:dyDescent="0.35">
      <c r="A4221" t="s">
        <v>482</v>
      </c>
      <c r="B4221" t="s">
        <v>2133</v>
      </c>
      <c r="C4221" t="s">
        <v>1856</v>
      </c>
      <c r="D4221" s="4">
        <v>1929</v>
      </c>
      <c r="H4221" s="4">
        <v>22778</v>
      </c>
      <c r="I4221" s="4">
        <v>24708</v>
      </c>
      <c r="J4221" s="4">
        <v>1929</v>
      </c>
      <c r="K4221" s="4">
        <v>1929</v>
      </c>
    </row>
    <row r="4222" spans="1:11" x14ac:dyDescent="0.35">
      <c r="A4222" t="s">
        <v>482</v>
      </c>
      <c r="B4222" t="s">
        <v>2134</v>
      </c>
      <c r="C4222" t="s">
        <v>1857</v>
      </c>
      <c r="D4222" s="4">
        <v>59749</v>
      </c>
      <c r="I4222" s="4">
        <v>59749</v>
      </c>
      <c r="J4222" s="4">
        <v>59749</v>
      </c>
      <c r="K4222" s="4">
        <v>59749</v>
      </c>
    </row>
    <row r="4223" spans="1:11" x14ac:dyDescent="0.35">
      <c r="A4223" t="s">
        <v>482</v>
      </c>
      <c r="B4223" t="s">
        <v>2135</v>
      </c>
      <c r="C4223" t="s">
        <v>1858</v>
      </c>
      <c r="E4223" s="4">
        <v>2975</v>
      </c>
      <c r="H4223" s="4">
        <v>117813</v>
      </c>
      <c r="I4223" s="4">
        <v>120788</v>
      </c>
      <c r="J4223">
        <v>2975</v>
      </c>
      <c r="K4223" s="4">
        <v>0</v>
      </c>
    </row>
    <row r="4224" spans="1:11" x14ac:dyDescent="0.35">
      <c r="A4224" t="s">
        <v>482</v>
      </c>
      <c r="B4224" t="s">
        <v>2136</v>
      </c>
      <c r="C4224" t="s">
        <v>1859</v>
      </c>
      <c r="D4224" s="4">
        <v>100000</v>
      </c>
      <c r="H4224" s="4">
        <v>525016</v>
      </c>
      <c r="I4224" s="4">
        <v>625016</v>
      </c>
      <c r="J4224" s="4">
        <v>100000</v>
      </c>
      <c r="K4224" s="4">
        <v>100000</v>
      </c>
    </row>
    <row r="4225" spans="1:11" x14ac:dyDescent="0.35">
      <c r="A4225" t="s">
        <v>482</v>
      </c>
      <c r="B4225" t="s">
        <v>2137</v>
      </c>
      <c r="C4225" t="s">
        <v>1860</v>
      </c>
      <c r="D4225" s="4">
        <v>326109</v>
      </c>
      <c r="E4225" s="4">
        <v>0</v>
      </c>
      <c r="H4225" s="4">
        <v>869624</v>
      </c>
      <c r="I4225" s="4">
        <v>1195733</v>
      </c>
      <c r="J4225" s="4">
        <v>326109</v>
      </c>
      <c r="K4225" s="4">
        <v>326109</v>
      </c>
    </row>
    <row r="4226" spans="1:11" x14ac:dyDescent="0.35">
      <c r="A4226" t="s">
        <v>482</v>
      </c>
      <c r="B4226" t="s">
        <v>2138</v>
      </c>
      <c r="C4226" t="s">
        <v>1861</v>
      </c>
      <c r="D4226" s="4">
        <v>99700</v>
      </c>
      <c r="F4226" s="4">
        <v>176191</v>
      </c>
      <c r="I4226" s="4">
        <v>275890</v>
      </c>
      <c r="J4226" s="4">
        <v>99700</v>
      </c>
      <c r="K4226" s="4">
        <v>99700</v>
      </c>
    </row>
    <row r="4227" spans="1:11" x14ac:dyDescent="0.35">
      <c r="A4227" t="s">
        <v>482</v>
      </c>
      <c r="B4227" t="s">
        <v>2139</v>
      </c>
      <c r="C4227" t="s">
        <v>1862</v>
      </c>
      <c r="D4227" s="4">
        <v>170929</v>
      </c>
      <c r="E4227" s="4">
        <v>0</v>
      </c>
      <c r="H4227" s="4">
        <v>598250</v>
      </c>
      <c r="I4227" s="4">
        <v>769178</v>
      </c>
      <c r="J4227" s="4">
        <v>170929</v>
      </c>
      <c r="K4227" s="4">
        <v>170929</v>
      </c>
    </row>
    <row r="4228" spans="1:11" x14ac:dyDescent="0.35">
      <c r="A4228" t="s">
        <v>482</v>
      </c>
      <c r="B4228" t="s">
        <v>2141</v>
      </c>
      <c r="D4228" s="4">
        <v>1731811</v>
      </c>
      <c r="E4228" s="4">
        <v>2975</v>
      </c>
      <c r="F4228" s="4">
        <v>527521</v>
      </c>
      <c r="H4228" s="4">
        <v>2162457</v>
      </c>
      <c r="I4228" s="4">
        <v>4424764</v>
      </c>
      <c r="J4228" s="4">
        <v>1734786</v>
      </c>
      <c r="K4228" s="4">
        <v>1731811</v>
      </c>
    </row>
    <row r="4229" spans="1:11" x14ac:dyDescent="0.35">
      <c r="A4229" t="s">
        <v>482</v>
      </c>
      <c r="B4229" t="s">
        <v>2144</v>
      </c>
      <c r="C4229" t="s">
        <v>1866</v>
      </c>
      <c r="I4229" s="4">
        <v>0</v>
      </c>
      <c r="J4229">
        <v>0</v>
      </c>
      <c r="K4229" s="4">
        <v>0</v>
      </c>
    </row>
    <row r="4230" spans="1:11" x14ac:dyDescent="0.35">
      <c r="A4230" t="s">
        <v>482</v>
      </c>
      <c r="B4230" t="s">
        <v>2145</v>
      </c>
      <c r="C4230" t="s">
        <v>1867</v>
      </c>
      <c r="D4230" s="4">
        <v>1055004</v>
      </c>
      <c r="E4230" s="4">
        <v>125836</v>
      </c>
      <c r="H4230" s="4">
        <v>2162745</v>
      </c>
      <c r="I4230" s="4">
        <v>3343586</v>
      </c>
      <c r="J4230" s="4">
        <v>1180840</v>
      </c>
      <c r="K4230" s="4">
        <v>1055004</v>
      </c>
    </row>
    <row r="4231" spans="1:11" x14ac:dyDescent="0.35">
      <c r="A4231" t="s">
        <v>482</v>
      </c>
      <c r="B4231" t="s">
        <v>2146</v>
      </c>
      <c r="C4231" t="s">
        <v>1868</v>
      </c>
      <c r="D4231" s="4">
        <v>458855</v>
      </c>
      <c r="H4231" s="4">
        <v>1989058</v>
      </c>
      <c r="I4231" s="4">
        <v>2447913</v>
      </c>
      <c r="J4231" s="4">
        <v>458855</v>
      </c>
      <c r="K4231" s="4">
        <v>458855</v>
      </c>
    </row>
    <row r="4232" spans="1:11" x14ac:dyDescent="0.35">
      <c r="A4232" t="s">
        <v>482</v>
      </c>
      <c r="B4232" t="s">
        <v>2173</v>
      </c>
      <c r="C4232" t="s">
        <v>1894</v>
      </c>
      <c r="D4232" s="4">
        <v>11446</v>
      </c>
      <c r="I4232" s="4">
        <v>11446</v>
      </c>
      <c r="J4232" s="4">
        <v>11446</v>
      </c>
      <c r="K4232" s="4">
        <v>11446</v>
      </c>
    </row>
    <row r="4233" spans="1:11" x14ac:dyDescent="0.35">
      <c r="A4233" t="s">
        <v>482</v>
      </c>
      <c r="B4233" t="s">
        <v>2147</v>
      </c>
      <c r="C4233" t="s">
        <v>1869</v>
      </c>
      <c r="H4233" s="4">
        <v>696000</v>
      </c>
      <c r="I4233" s="4">
        <v>696000</v>
      </c>
      <c r="J4233">
        <v>0</v>
      </c>
      <c r="K4233" s="4">
        <v>0</v>
      </c>
    </row>
    <row r="4234" spans="1:11" x14ac:dyDescent="0.35">
      <c r="A4234" t="s">
        <v>482</v>
      </c>
      <c r="B4234" t="s">
        <v>2148</v>
      </c>
      <c r="C4234" t="s">
        <v>1870</v>
      </c>
      <c r="E4234" s="4">
        <v>4828604</v>
      </c>
      <c r="H4234" s="4">
        <v>128000</v>
      </c>
      <c r="I4234" s="4">
        <v>4956604</v>
      </c>
      <c r="J4234">
        <v>4828604</v>
      </c>
      <c r="K4234" s="4">
        <v>0</v>
      </c>
    </row>
    <row r="4235" spans="1:11" x14ac:dyDescent="0.35">
      <c r="A4235" t="s">
        <v>482</v>
      </c>
      <c r="B4235" t="s">
        <v>2149</v>
      </c>
      <c r="C4235" t="s">
        <v>1871</v>
      </c>
      <c r="D4235" s="4">
        <v>39365</v>
      </c>
      <c r="H4235" s="4">
        <v>29817</v>
      </c>
      <c r="I4235" s="4">
        <v>69182</v>
      </c>
      <c r="J4235" s="4">
        <v>39365</v>
      </c>
      <c r="K4235" s="4">
        <v>39365</v>
      </c>
    </row>
    <row r="4236" spans="1:11" x14ac:dyDescent="0.35">
      <c r="A4236" t="s">
        <v>482</v>
      </c>
      <c r="B4236" t="s">
        <v>2150</v>
      </c>
      <c r="C4236" t="s">
        <v>1872</v>
      </c>
      <c r="D4236" s="4">
        <v>245000</v>
      </c>
      <c r="I4236" s="4">
        <v>245000</v>
      </c>
      <c r="J4236" s="4">
        <v>245000</v>
      </c>
      <c r="K4236" s="4">
        <v>245000</v>
      </c>
    </row>
    <row r="4237" spans="1:11" x14ac:dyDescent="0.35">
      <c r="A4237" t="s">
        <v>482</v>
      </c>
      <c r="B4237" t="s">
        <v>2153</v>
      </c>
      <c r="C4237" t="s">
        <v>1875</v>
      </c>
      <c r="H4237" s="4">
        <v>58121</v>
      </c>
      <c r="I4237" s="4">
        <v>58121</v>
      </c>
      <c r="J4237">
        <v>0</v>
      </c>
      <c r="K4237" s="4">
        <v>0</v>
      </c>
    </row>
    <row r="4238" spans="1:11" x14ac:dyDescent="0.35">
      <c r="A4238" t="s">
        <v>482</v>
      </c>
      <c r="B4238" t="s">
        <v>2154</v>
      </c>
      <c r="C4238" t="s">
        <v>1876</v>
      </c>
      <c r="D4238" s="4">
        <v>52493</v>
      </c>
      <c r="H4238" s="4">
        <v>205800</v>
      </c>
      <c r="I4238" s="4">
        <v>258293</v>
      </c>
      <c r="J4238" s="4">
        <v>52493</v>
      </c>
      <c r="K4238" s="4">
        <v>52493</v>
      </c>
    </row>
    <row r="4239" spans="1:11" x14ac:dyDescent="0.35">
      <c r="A4239" t="s">
        <v>482</v>
      </c>
      <c r="B4239" t="s">
        <v>2155</v>
      </c>
      <c r="C4239" t="s">
        <v>1877</v>
      </c>
      <c r="D4239" s="4">
        <v>1732</v>
      </c>
      <c r="I4239" s="4">
        <v>1732</v>
      </c>
      <c r="J4239" s="4">
        <v>1732</v>
      </c>
      <c r="K4239" s="4">
        <v>1732</v>
      </c>
    </row>
    <row r="4240" spans="1:11" x14ac:dyDescent="0.35">
      <c r="A4240" t="s">
        <v>482</v>
      </c>
      <c r="B4240" t="s">
        <v>2156</v>
      </c>
      <c r="D4240" s="4">
        <v>1863894</v>
      </c>
      <c r="E4240" s="4">
        <v>4954440</v>
      </c>
      <c r="H4240" s="4">
        <v>5269542</v>
      </c>
      <c r="I4240" s="4">
        <v>12087876</v>
      </c>
      <c r="J4240" s="4">
        <v>6818334</v>
      </c>
      <c r="K4240" s="4">
        <v>1863894</v>
      </c>
    </row>
    <row r="4241" spans="1:11" x14ac:dyDescent="0.35">
      <c r="A4241" t="s">
        <v>482</v>
      </c>
      <c r="B4241" t="s">
        <v>2157</v>
      </c>
      <c r="C4241" t="s">
        <v>1879</v>
      </c>
      <c r="D4241" s="4">
        <v>2036981</v>
      </c>
      <c r="I4241" s="4">
        <v>2036981</v>
      </c>
      <c r="J4241" s="4">
        <v>2036981</v>
      </c>
      <c r="K4241" s="4">
        <v>2036981</v>
      </c>
    </row>
    <row r="4242" spans="1:11" x14ac:dyDescent="0.35">
      <c r="A4242" t="s">
        <v>482</v>
      </c>
      <c r="B4242" t="s">
        <v>2186</v>
      </c>
      <c r="C4242" t="s">
        <v>1907</v>
      </c>
      <c r="D4242" s="4">
        <v>18321</v>
      </c>
      <c r="I4242" s="4">
        <v>18321</v>
      </c>
      <c r="J4242" s="4">
        <v>18321</v>
      </c>
      <c r="K4242" s="4">
        <v>18321</v>
      </c>
    </row>
    <row r="4243" spans="1:11" x14ac:dyDescent="0.35">
      <c r="A4243" t="s">
        <v>482</v>
      </c>
      <c r="B4243" t="s">
        <v>2158</v>
      </c>
      <c r="C4243" t="s">
        <v>1880</v>
      </c>
      <c r="D4243" s="4">
        <v>845578</v>
      </c>
      <c r="I4243" s="4">
        <v>845578</v>
      </c>
      <c r="J4243" s="4">
        <v>845578</v>
      </c>
      <c r="K4243" s="4">
        <v>845578</v>
      </c>
    </row>
    <row r="4244" spans="1:11" x14ac:dyDescent="0.35">
      <c r="A4244" t="s">
        <v>482</v>
      </c>
      <c r="B4244" t="s">
        <v>2159</v>
      </c>
      <c r="C4244" t="s">
        <v>1881</v>
      </c>
      <c r="D4244" s="4">
        <v>1552305</v>
      </c>
      <c r="E4244" s="4">
        <v>3783</v>
      </c>
      <c r="I4244" s="4">
        <v>1556089</v>
      </c>
      <c r="J4244" s="4">
        <v>1556088</v>
      </c>
      <c r="K4244" s="4">
        <v>1552305</v>
      </c>
    </row>
    <row r="4245" spans="1:11" x14ac:dyDescent="0.35">
      <c r="A4245" t="s">
        <v>482</v>
      </c>
      <c r="B4245" t="s">
        <v>2160</v>
      </c>
      <c r="C4245" t="s">
        <v>1882</v>
      </c>
      <c r="D4245" s="4">
        <v>182950</v>
      </c>
      <c r="I4245" s="4">
        <v>182950</v>
      </c>
      <c r="J4245" s="4">
        <v>182950</v>
      </c>
      <c r="K4245" s="4">
        <v>182950</v>
      </c>
    </row>
    <row r="4246" spans="1:11" x14ac:dyDescent="0.35">
      <c r="A4246" t="s">
        <v>482</v>
      </c>
      <c r="B4246" t="s">
        <v>2161</v>
      </c>
      <c r="C4246" t="s">
        <v>1883</v>
      </c>
      <c r="D4246" s="4">
        <v>83288</v>
      </c>
      <c r="I4246" s="4">
        <v>83288</v>
      </c>
      <c r="J4246" s="4">
        <v>83288</v>
      </c>
      <c r="K4246" s="4">
        <v>83288</v>
      </c>
    </row>
    <row r="4247" spans="1:11" x14ac:dyDescent="0.35">
      <c r="A4247" t="s">
        <v>482</v>
      </c>
      <c r="B4247" t="s">
        <v>2163</v>
      </c>
      <c r="D4247" s="4">
        <v>4719424</v>
      </c>
      <c r="E4247" s="4">
        <v>3783</v>
      </c>
      <c r="I4247" s="4">
        <v>4723207</v>
      </c>
      <c r="J4247" s="4">
        <v>4723207</v>
      </c>
      <c r="K4247" s="4">
        <v>4719424</v>
      </c>
    </row>
    <row r="4248" spans="1:11" x14ac:dyDescent="0.35">
      <c r="A4248" t="s">
        <v>482</v>
      </c>
      <c r="B4248" t="s">
        <v>2164</v>
      </c>
      <c r="C4248" t="s">
        <v>1886</v>
      </c>
      <c r="D4248" s="4">
        <v>89551</v>
      </c>
      <c r="I4248" s="4">
        <v>89551</v>
      </c>
      <c r="J4248" s="4">
        <v>89551</v>
      </c>
      <c r="K4248" s="4">
        <v>89551</v>
      </c>
    </row>
    <row r="4249" spans="1:11" x14ac:dyDescent="0.35">
      <c r="A4249" t="s">
        <v>482</v>
      </c>
      <c r="B4249" t="s">
        <v>2165</v>
      </c>
      <c r="D4249" s="4">
        <v>89551</v>
      </c>
      <c r="I4249" s="4">
        <v>89551</v>
      </c>
      <c r="J4249" s="4">
        <v>89551</v>
      </c>
      <c r="K4249" s="4">
        <v>89551</v>
      </c>
    </row>
    <row r="4250" spans="1:11" x14ac:dyDescent="0.35">
      <c r="A4250" t="s">
        <v>482</v>
      </c>
      <c r="B4250" t="s">
        <v>2166</v>
      </c>
      <c r="C4250" t="s">
        <v>1888</v>
      </c>
      <c r="H4250" s="4">
        <v>777600</v>
      </c>
      <c r="I4250" s="4">
        <v>777600</v>
      </c>
      <c r="J4250">
        <v>0</v>
      </c>
      <c r="K4250" s="4">
        <v>0</v>
      </c>
    </row>
    <row r="4251" spans="1:11" x14ac:dyDescent="0.35">
      <c r="A4251" t="s">
        <v>482</v>
      </c>
      <c r="B4251" t="s">
        <v>2180</v>
      </c>
      <c r="C4251" t="s">
        <v>1901</v>
      </c>
      <c r="E4251" s="4">
        <v>367500</v>
      </c>
      <c r="I4251" s="4">
        <v>367500</v>
      </c>
      <c r="J4251">
        <v>367500</v>
      </c>
      <c r="K4251" s="4">
        <v>0</v>
      </c>
    </row>
    <row r="4252" spans="1:11" x14ac:dyDescent="0.35">
      <c r="A4252" t="s">
        <v>482</v>
      </c>
      <c r="B4252" t="s">
        <v>2167</v>
      </c>
      <c r="C4252" t="s">
        <v>1889</v>
      </c>
      <c r="E4252" s="4">
        <v>819000</v>
      </c>
      <c r="I4252" s="4">
        <v>819000</v>
      </c>
      <c r="J4252">
        <v>819000</v>
      </c>
      <c r="K4252" s="4">
        <v>0</v>
      </c>
    </row>
    <row r="4253" spans="1:11" x14ac:dyDescent="0.35">
      <c r="A4253" t="s">
        <v>482</v>
      </c>
      <c r="B4253" t="s">
        <v>2168</v>
      </c>
      <c r="C4253" t="s">
        <v>1890</v>
      </c>
      <c r="E4253" s="4">
        <v>562500</v>
      </c>
      <c r="I4253" s="4">
        <v>562500</v>
      </c>
      <c r="J4253">
        <v>562500</v>
      </c>
      <c r="K4253" s="4">
        <v>0</v>
      </c>
    </row>
    <row r="4254" spans="1:11" x14ac:dyDescent="0.35">
      <c r="A4254" t="s">
        <v>482</v>
      </c>
      <c r="B4254" t="s">
        <v>2181</v>
      </c>
      <c r="C4254" t="s">
        <v>1902</v>
      </c>
      <c r="E4254" s="4">
        <v>735000</v>
      </c>
      <c r="I4254" s="4">
        <v>735000</v>
      </c>
      <c r="J4254">
        <v>735000</v>
      </c>
      <c r="K4254" s="4">
        <v>0</v>
      </c>
    </row>
    <row r="4255" spans="1:11" x14ac:dyDescent="0.35">
      <c r="A4255" t="s">
        <v>482</v>
      </c>
      <c r="B4255" t="s">
        <v>2169</v>
      </c>
      <c r="E4255" s="4">
        <v>2484000</v>
      </c>
      <c r="H4255" s="4">
        <v>777600</v>
      </c>
      <c r="I4255" s="4">
        <v>3261600</v>
      </c>
      <c r="J4255">
        <v>2484000</v>
      </c>
      <c r="K4255" s="4">
        <v>0</v>
      </c>
    </row>
    <row r="4256" spans="1:11" x14ac:dyDescent="0.35">
      <c r="A4256" t="s">
        <v>482</v>
      </c>
      <c r="B4256" t="s">
        <v>2170</v>
      </c>
      <c r="D4256" s="4">
        <v>71682296</v>
      </c>
      <c r="E4256" s="4">
        <v>21977406</v>
      </c>
      <c r="F4256" s="4">
        <v>12011083</v>
      </c>
      <c r="G4256" s="4">
        <v>26319</v>
      </c>
      <c r="H4256" s="4">
        <v>9180068</v>
      </c>
      <c r="I4256" s="4">
        <v>114877172</v>
      </c>
      <c r="J4256" s="4">
        <f>SUM(D4256,E4256)</f>
        <v>93659702</v>
      </c>
      <c r="K4256" s="4">
        <v>71682296</v>
      </c>
    </row>
    <row r="4257" spans="1:11" x14ac:dyDescent="0.35">
      <c r="A4257" t="s">
        <v>488</v>
      </c>
      <c r="B4257" t="s">
        <v>2118</v>
      </c>
      <c r="C4257" t="s">
        <v>1843</v>
      </c>
      <c r="D4257" s="4">
        <v>11190930</v>
      </c>
      <c r="F4257" s="4">
        <v>5133800</v>
      </c>
      <c r="I4257" s="4">
        <v>16324730</v>
      </c>
      <c r="J4257" s="4">
        <v>11190930</v>
      </c>
      <c r="K4257" s="4">
        <v>11190930</v>
      </c>
    </row>
    <row r="4258" spans="1:11" x14ac:dyDescent="0.35">
      <c r="A4258" t="s">
        <v>488</v>
      </c>
      <c r="B4258" t="s">
        <v>2119</v>
      </c>
      <c r="C4258" t="s">
        <v>1844</v>
      </c>
      <c r="D4258" s="4">
        <v>742756</v>
      </c>
      <c r="E4258" s="4">
        <v>176469</v>
      </c>
      <c r="H4258" s="4">
        <v>920279</v>
      </c>
      <c r="I4258" s="4">
        <v>1839505</v>
      </c>
      <c r="J4258" s="4">
        <v>919225</v>
      </c>
      <c r="K4258" s="4">
        <v>742756</v>
      </c>
    </row>
    <row r="4259" spans="1:11" x14ac:dyDescent="0.35">
      <c r="A4259" t="s">
        <v>488</v>
      </c>
      <c r="B4259" t="s">
        <v>2120</v>
      </c>
      <c r="C4259" t="s">
        <v>1845</v>
      </c>
      <c r="D4259" s="4">
        <v>1322154</v>
      </c>
      <c r="I4259" s="4">
        <v>1322154</v>
      </c>
      <c r="J4259" s="4">
        <v>1322154</v>
      </c>
      <c r="K4259" s="4">
        <v>1322154</v>
      </c>
    </row>
    <row r="4260" spans="1:11" x14ac:dyDescent="0.35">
      <c r="A4260" t="s">
        <v>488</v>
      </c>
      <c r="B4260" t="s">
        <v>2121</v>
      </c>
      <c r="D4260" s="4">
        <v>13255840</v>
      </c>
      <c r="E4260" s="4">
        <v>176469</v>
      </c>
      <c r="F4260" s="4">
        <v>5133800</v>
      </c>
      <c r="H4260" s="4">
        <v>920279</v>
      </c>
      <c r="I4260" s="4">
        <v>19486389</v>
      </c>
      <c r="J4260" s="4">
        <v>13432309</v>
      </c>
      <c r="K4260" s="4">
        <v>13255840</v>
      </c>
    </row>
    <row r="4261" spans="1:11" x14ac:dyDescent="0.35">
      <c r="A4261" t="s">
        <v>488</v>
      </c>
      <c r="B4261" t="s">
        <v>2122</v>
      </c>
      <c r="C4261" t="s">
        <v>1846</v>
      </c>
      <c r="D4261" s="4">
        <v>6854599</v>
      </c>
      <c r="I4261" s="4">
        <v>6854599</v>
      </c>
      <c r="J4261" s="4">
        <v>6854599</v>
      </c>
      <c r="K4261" s="4">
        <v>6854599</v>
      </c>
    </row>
    <row r="4262" spans="1:11" x14ac:dyDescent="0.35">
      <c r="A4262" t="s">
        <v>488</v>
      </c>
      <c r="B4262" t="s">
        <v>2123</v>
      </c>
      <c r="C4262" t="s">
        <v>1847</v>
      </c>
      <c r="D4262" s="4">
        <v>5279933</v>
      </c>
      <c r="F4262" s="4">
        <v>270270</v>
      </c>
      <c r="I4262" s="4">
        <v>5550203</v>
      </c>
      <c r="J4262" s="4">
        <v>5279933</v>
      </c>
      <c r="K4262" s="4">
        <v>5279933</v>
      </c>
    </row>
    <row r="4263" spans="1:11" x14ac:dyDescent="0.35">
      <c r="A4263" t="s">
        <v>488</v>
      </c>
      <c r="B4263" t="s">
        <v>2124</v>
      </c>
      <c r="C4263" t="s">
        <v>1848</v>
      </c>
      <c r="D4263" s="4">
        <v>581</v>
      </c>
      <c r="I4263" s="4">
        <v>581</v>
      </c>
      <c r="J4263" s="4">
        <v>581</v>
      </c>
      <c r="K4263" s="4">
        <v>581</v>
      </c>
    </row>
    <row r="4264" spans="1:11" x14ac:dyDescent="0.35">
      <c r="A4264" t="s">
        <v>488</v>
      </c>
      <c r="B4264" t="s">
        <v>2125</v>
      </c>
      <c r="D4264" s="4">
        <v>12135113</v>
      </c>
      <c r="F4264" s="4">
        <v>270270</v>
      </c>
      <c r="I4264" s="4">
        <v>12405384</v>
      </c>
      <c r="J4264" s="4">
        <v>12135113</v>
      </c>
      <c r="K4264" s="4">
        <v>12135113</v>
      </c>
    </row>
    <row r="4265" spans="1:11" x14ac:dyDescent="0.35">
      <c r="A4265" t="s">
        <v>488</v>
      </c>
      <c r="B4265" t="s">
        <v>2126</v>
      </c>
      <c r="C4265" t="s">
        <v>1850</v>
      </c>
      <c r="D4265" s="4">
        <v>2400000</v>
      </c>
      <c r="I4265" s="4">
        <v>2400000</v>
      </c>
      <c r="J4265" s="4">
        <v>2400000</v>
      </c>
      <c r="K4265" s="4">
        <v>2400000</v>
      </c>
    </row>
    <row r="4266" spans="1:11" x14ac:dyDescent="0.35">
      <c r="A4266" t="s">
        <v>488</v>
      </c>
      <c r="B4266" t="s">
        <v>2127</v>
      </c>
      <c r="D4266" s="4">
        <v>2400000</v>
      </c>
      <c r="I4266" s="4">
        <v>2400000</v>
      </c>
      <c r="J4266" s="4">
        <v>2400000</v>
      </c>
      <c r="K4266" s="4">
        <v>2400000</v>
      </c>
    </row>
    <row r="4267" spans="1:11" x14ac:dyDescent="0.35">
      <c r="A4267" t="s">
        <v>488</v>
      </c>
      <c r="B4267" t="s">
        <v>2128</v>
      </c>
      <c r="C4267" t="s">
        <v>1851</v>
      </c>
      <c r="D4267" s="4">
        <v>5601</v>
      </c>
      <c r="F4267" s="4">
        <v>564759</v>
      </c>
      <c r="I4267" s="4">
        <v>570359</v>
      </c>
      <c r="J4267" s="4">
        <v>5601</v>
      </c>
      <c r="K4267" s="4">
        <v>5601</v>
      </c>
    </row>
    <row r="4268" spans="1:11" x14ac:dyDescent="0.35">
      <c r="A4268" t="s">
        <v>488</v>
      </c>
      <c r="B4268" t="s">
        <v>2129</v>
      </c>
      <c r="C4268" t="s">
        <v>1852</v>
      </c>
      <c r="D4268" s="4">
        <v>1510</v>
      </c>
      <c r="H4268" s="4">
        <v>12267</v>
      </c>
      <c r="I4268" s="4">
        <v>13776</v>
      </c>
      <c r="J4268" s="4">
        <v>1510</v>
      </c>
      <c r="K4268" s="4">
        <v>1510</v>
      </c>
    </row>
    <row r="4269" spans="1:11" x14ac:dyDescent="0.35">
      <c r="A4269" t="s">
        <v>488</v>
      </c>
      <c r="B4269" t="s">
        <v>2172</v>
      </c>
      <c r="C4269" t="s">
        <v>1893</v>
      </c>
      <c r="H4269" s="4">
        <v>5973</v>
      </c>
      <c r="I4269" s="4">
        <v>5973</v>
      </c>
      <c r="J4269">
        <v>0</v>
      </c>
      <c r="K4269" s="4">
        <v>0</v>
      </c>
    </row>
    <row r="4270" spans="1:11" x14ac:dyDescent="0.35">
      <c r="A4270" t="s">
        <v>488</v>
      </c>
      <c r="B4270" t="s">
        <v>2131</v>
      </c>
      <c r="C4270" t="s">
        <v>1854</v>
      </c>
      <c r="D4270" s="4">
        <v>242096</v>
      </c>
      <c r="I4270" s="4">
        <v>242096</v>
      </c>
      <c r="J4270" s="4">
        <v>242096</v>
      </c>
      <c r="K4270" s="4">
        <v>242096</v>
      </c>
    </row>
    <row r="4271" spans="1:11" x14ac:dyDescent="0.35">
      <c r="A4271" t="s">
        <v>488</v>
      </c>
      <c r="B4271" t="s">
        <v>2132</v>
      </c>
      <c r="C4271" t="s">
        <v>1855</v>
      </c>
      <c r="D4271" s="4">
        <v>169849</v>
      </c>
      <c r="I4271" s="4">
        <v>169849</v>
      </c>
      <c r="J4271" s="4">
        <v>169849</v>
      </c>
      <c r="K4271" s="4">
        <v>169849</v>
      </c>
    </row>
    <row r="4272" spans="1:11" x14ac:dyDescent="0.35">
      <c r="A4272" t="s">
        <v>488</v>
      </c>
      <c r="B4272" t="s">
        <v>2133</v>
      </c>
      <c r="C4272" t="s">
        <v>1856</v>
      </c>
      <c r="D4272" s="4">
        <v>8491</v>
      </c>
      <c r="H4272" s="4">
        <v>16566</v>
      </c>
      <c r="I4272" s="4">
        <v>25057</v>
      </c>
      <c r="J4272" s="4">
        <v>8491</v>
      </c>
      <c r="K4272" s="4">
        <v>8491</v>
      </c>
    </row>
    <row r="4273" spans="1:11" x14ac:dyDescent="0.35">
      <c r="A4273" t="s">
        <v>488</v>
      </c>
      <c r="B4273" t="s">
        <v>2134</v>
      </c>
      <c r="C4273" t="s">
        <v>1857</v>
      </c>
      <c r="D4273" s="4">
        <v>8827</v>
      </c>
      <c r="I4273" s="4">
        <v>8827</v>
      </c>
      <c r="J4273" s="4">
        <v>8827</v>
      </c>
      <c r="K4273" s="4">
        <v>8827</v>
      </c>
    </row>
    <row r="4274" spans="1:11" x14ac:dyDescent="0.35">
      <c r="A4274" t="s">
        <v>488</v>
      </c>
      <c r="B4274" t="s">
        <v>2135</v>
      </c>
      <c r="C4274" t="s">
        <v>1858</v>
      </c>
      <c r="D4274" s="4">
        <v>24132</v>
      </c>
      <c r="H4274" s="4">
        <v>10390</v>
      </c>
      <c r="I4274" s="4">
        <v>34523</v>
      </c>
      <c r="J4274" s="4">
        <v>24132</v>
      </c>
      <c r="K4274" s="4">
        <v>24132</v>
      </c>
    </row>
    <row r="4275" spans="1:11" x14ac:dyDescent="0.35">
      <c r="A4275" t="s">
        <v>488</v>
      </c>
      <c r="B4275" t="s">
        <v>2136</v>
      </c>
      <c r="C4275" t="s">
        <v>1859</v>
      </c>
      <c r="D4275" s="4">
        <v>100000</v>
      </c>
      <c r="E4275" s="4">
        <v>275000</v>
      </c>
      <c r="H4275" s="4">
        <v>100000</v>
      </c>
      <c r="I4275" s="4">
        <v>475000</v>
      </c>
      <c r="J4275" s="4">
        <v>375000</v>
      </c>
      <c r="K4275" s="4">
        <v>100000</v>
      </c>
    </row>
    <row r="4276" spans="1:11" x14ac:dyDescent="0.35">
      <c r="A4276" t="s">
        <v>488</v>
      </c>
      <c r="B4276" t="s">
        <v>2137</v>
      </c>
      <c r="C4276" t="s">
        <v>1860</v>
      </c>
      <c r="D4276" s="4">
        <v>326109</v>
      </c>
      <c r="I4276" s="4">
        <v>326109</v>
      </c>
      <c r="J4276" s="4">
        <v>326109</v>
      </c>
      <c r="K4276" s="4">
        <v>326109</v>
      </c>
    </row>
    <row r="4277" spans="1:11" x14ac:dyDescent="0.35">
      <c r="A4277" t="s">
        <v>488</v>
      </c>
      <c r="B4277" t="s">
        <v>2138</v>
      </c>
      <c r="C4277" t="s">
        <v>1861</v>
      </c>
      <c r="F4277" s="4">
        <v>62026</v>
      </c>
      <c r="I4277" s="4">
        <v>62026</v>
      </c>
      <c r="J4277">
        <v>0</v>
      </c>
      <c r="K4277" s="4">
        <v>0</v>
      </c>
    </row>
    <row r="4278" spans="1:11" x14ac:dyDescent="0.35">
      <c r="A4278" t="s">
        <v>488</v>
      </c>
      <c r="B4278" t="s">
        <v>2139</v>
      </c>
      <c r="C4278" t="s">
        <v>1862</v>
      </c>
      <c r="D4278" s="4">
        <v>170929</v>
      </c>
      <c r="I4278" s="4">
        <v>170929</v>
      </c>
      <c r="J4278" s="4">
        <v>170929</v>
      </c>
      <c r="K4278" s="4">
        <v>170929</v>
      </c>
    </row>
    <row r="4279" spans="1:11" x14ac:dyDescent="0.35">
      <c r="A4279" t="s">
        <v>488</v>
      </c>
      <c r="B4279" t="s">
        <v>2141</v>
      </c>
      <c r="D4279" s="4">
        <v>1057543</v>
      </c>
      <c r="E4279" s="4">
        <v>275000</v>
      </c>
      <c r="F4279" s="4">
        <v>626784</v>
      </c>
      <c r="H4279" s="4">
        <v>145196</v>
      </c>
      <c r="I4279" s="4">
        <v>2104523</v>
      </c>
      <c r="J4279" s="4">
        <v>1332543</v>
      </c>
      <c r="K4279" s="4">
        <v>1057543</v>
      </c>
    </row>
    <row r="4280" spans="1:11" x14ac:dyDescent="0.35">
      <c r="A4280" t="s">
        <v>488</v>
      </c>
      <c r="B4280" t="s">
        <v>2144</v>
      </c>
      <c r="C4280" t="s">
        <v>1866</v>
      </c>
      <c r="I4280" s="4">
        <v>0</v>
      </c>
      <c r="J4280">
        <v>0</v>
      </c>
      <c r="K4280" s="4">
        <v>0</v>
      </c>
    </row>
    <row r="4281" spans="1:11" x14ac:dyDescent="0.35">
      <c r="A4281" t="s">
        <v>488</v>
      </c>
      <c r="B4281" t="s">
        <v>2145</v>
      </c>
      <c r="C4281" t="s">
        <v>1867</v>
      </c>
      <c r="D4281" s="4">
        <v>1138000</v>
      </c>
      <c r="H4281" s="4">
        <v>809692</v>
      </c>
      <c r="I4281" s="4">
        <v>1947692</v>
      </c>
      <c r="J4281" s="4">
        <v>1138000</v>
      </c>
      <c r="K4281" s="4">
        <v>1138000</v>
      </c>
    </row>
    <row r="4282" spans="1:11" x14ac:dyDescent="0.35">
      <c r="A4282" t="s">
        <v>488</v>
      </c>
      <c r="B4282" t="s">
        <v>2146</v>
      </c>
      <c r="C4282" t="s">
        <v>1868</v>
      </c>
      <c r="H4282" s="4">
        <v>735776</v>
      </c>
      <c r="I4282" s="4">
        <v>735776</v>
      </c>
      <c r="J4282">
        <v>0</v>
      </c>
      <c r="K4282" s="4">
        <v>0</v>
      </c>
    </row>
    <row r="4283" spans="1:11" x14ac:dyDescent="0.35">
      <c r="A4283" t="s">
        <v>488</v>
      </c>
      <c r="B4283" t="s">
        <v>2147</v>
      </c>
      <c r="C4283" t="s">
        <v>1869</v>
      </c>
      <c r="H4283" s="4">
        <v>239520</v>
      </c>
      <c r="I4283" s="4">
        <v>239520</v>
      </c>
      <c r="J4283">
        <v>0</v>
      </c>
      <c r="K4283" s="4">
        <v>0</v>
      </c>
    </row>
    <row r="4284" spans="1:11" x14ac:dyDescent="0.35">
      <c r="A4284" t="s">
        <v>488</v>
      </c>
      <c r="B4284" t="s">
        <v>2148</v>
      </c>
      <c r="C4284" t="s">
        <v>1870</v>
      </c>
      <c r="D4284" s="4">
        <v>3825</v>
      </c>
      <c r="E4284" s="4">
        <v>12859</v>
      </c>
      <c r="H4284" s="4">
        <v>1576048</v>
      </c>
      <c r="I4284" s="4">
        <v>1592732</v>
      </c>
      <c r="J4284" s="4">
        <v>16684</v>
      </c>
      <c r="K4284" s="4">
        <v>3825</v>
      </c>
    </row>
    <row r="4285" spans="1:11" x14ac:dyDescent="0.35">
      <c r="A4285" t="s">
        <v>488</v>
      </c>
      <c r="B4285" t="s">
        <v>2149</v>
      </c>
      <c r="C4285" t="s">
        <v>1871</v>
      </c>
      <c r="D4285" s="4">
        <v>34991</v>
      </c>
      <c r="H4285" s="4">
        <v>29817</v>
      </c>
      <c r="I4285" s="4">
        <v>64808</v>
      </c>
      <c r="J4285" s="4">
        <v>34991</v>
      </c>
      <c r="K4285" s="4">
        <v>34991</v>
      </c>
    </row>
    <row r="4286" spans="1:11" x14ac:dyDescent="0.35">
      <c r="A4286" t="s">
        <v>488</v>
      </c>
      <c r="B4286" t="s">
        <v>2150</v>
      </c>
      <c r="C4286" t="s">
        <v>1872</v>
      </c>
      <c r="D4286" s="4">
        <v>49000</v>
      </c>
      <c r="I4286" s="4">
        <v>49000</v>
      </c>
      <c r="J4286" s="4">
        <v>49000</v>
      </c>
      <c r="K4286" s="4">
        <v>49000</v>
      </c>
    </row>
    <row r="4287" spans="1:11" x14ac:dyDescent="0.35">
      <c r="A4287" t="s">
        <v>488</v>
      </c>
      <c r="B4287" t="s">
        <v>2153</v>
      </c>
      <c r="C4287" t="s">
        <v>1875</v>
      </c>
      <c r="H4287" s="4">
        <v>13949</v>
      </c>
      <c r="I4287" s="4">
        <v>13949</v>
      </c>
      <c r="J4287">
        <v>0</v>
      </c>
      <c r="K4287" s="4">
        <v>0</v>
      </c>
    </row>
    <row r="4288" spans="1:11" x14ac:dyDescent="0.35">
      <c r="A4288" t="s">
        <v>488</v>
      </c>
      <c r="B4288" t="s">
        <v>2154</v>
      </c>
      <c r="C4288" t="s">
        <v>1876</v>
      </c>
      <c r="D4288" s="4">
        <v>30012</v>
      </c>
      <c r="H4288" s="4">
        <v>61824</v>
      </c>
      <c r="I4288" s="4">
        <v>91836</v>
      </c>
      <c r="J4288" s="4">
        <v>30012</v>
      </c>
      <c r="K4288" s="4">
        <v>30012</v>
      </c>
    </row>
    <row r="4289" spans="1:11" x14ac:dyDescent="0.35">
      <c r="A4289" t="s">
        <v>488</v>
      </c>
      <c r="B4289" t="s">
        <v>2156</v>
      </c>
      <c r="D4289" s="4">
        <v>1255828</v>
      </c>
      <c r="E4289" s="4">
        <v>12859</v>
      </c>
      <c r="H4289" s="4">
        <v>3466626</v>
      </c>
      <c r="I4289" s="4">
        <v>4735312</v>
      </c>
      <c r="J4289" s="4">
        <v>1268687</v>
      </c>
      <c r="K4289" s="4">
        <v>1255828</v>
      </c>
    </row>
    <row r="4290" spans="1:11" x14ac:dyDescent="0.35">
      <c r="A4290" t="s">
        <v>488</v>
      </c>
      <c r="B4290" t="s">
        <v>2157</v>
      </c>
      <c r="C4290" t="s">
        <v>1879</v>
      </c>
      <c r="D4290" s="4">
        <v>633949</v>
      </c>
      <c r="I4290" s="4">
        <v>633949</v>
      </c>
      <c r="J4290" s="4">
        <v>633949</v>
      </c>
      <c r="K4290" s="4">
        <v>633949</v>
      </c>
    </row>
    <row r="4291" spans="1:11" x14ac:dyDescent="0.35">
      <c r="A4291" t="s">
        <v>488</v>
      </c>
      <c r="B4291" t="s">
        <v>2186</v>
      </c>
      <c r="C4291" t="s">
        <v>1907</v>
      </c>
      <c r="D4291" s="4">
        <v>2289</v>
      </c>
      <c r="I4291" s="4">
        <v>2289</v>
      </c>
      <c r="J4291" s="4">
        <v>2289</v>
      </c>
      <c r="K4291" s="4">
        <v>2289</v>
      </c>
    </row>
    <row r="4292" spans="1:11" x14ac:dyDescent="0.35">
      <c r="A4292" t="s">
        <v>488</v>
      </c>
      <c r="B4292" t="s">
        <v>2176</v>
      </c>
      <c r="C4292" t="s">
        <v>1897</v>
      </c>
      <c r="D4292" s="4">
        <v>963</v>
      </c>
      <c r="I4292" s="4">
        <v>963</v>
      </c>
      <c r="J4292" s="4">
        <v>963</v>
      </c>
      <c r="K4292" s="4">
        <v>963</v>
      </c>
    </row>
    <row r="4293" spans="1:11" x14ac:dyDescent="0.35">
      <c r="A4293" t="s">
        <v>488</v>
      </c>
      <c r="B4293" t="s">
        <v>2159</v>
      </c>
      <c r="C4293" t="s">
        <v>1881</v>
      </c>
      <c r="D4293" s="4">
        <v>1440166</v>
      </c>
      <c r="I4293" s="4">
        <v>1440166</v>
      </c>
      <c r="J4293" s="4">
        <v>1440166</v>
      </c>
      <c r="K4293" s="4">
        <v>1440166</v>
      </c>
    </row>
    <row r="4294" spans="1:11" x14ac:dyDescent="0.35">
      <c r="A4294" t="s">
        <v>488</v>
      </c>
      <c r="B4294" t="s">
        <v>2160</v>
      </c>
      <c r="C4294" t="s">
        <v>1882</v>
      </c>
      <c r="D4294" s="4">
        <v>286</v>
      </c>
      <c r="F4294" s="4">
        <v>132046</v>
      </c>
      <c r="I4294" s="4">
        <v>132332</v>
      </c>
      <c r="J4294" s="4">
        <v>286</v>
      </c>
      <c r="K4294" s="4">
        <v>286</v>
      </c>
    </row>
    <row r="4295" spans="1:11" x14ac:dyDescent="0.35">
      <c r="A4295" t="s">
        <v>488</v>
      </c>
      <c r="B4295" t="s">
        <v>2179</v>
      </c>
      <c r="C4295" t="s">
        <v>1900</v>
      </c>
      <c r="D4295" s="4">
        <v>2983</v>
      </c>
      <c r="I4295" s="4">
        <v>2983</v>
      </c>
      <c r="J4295" s="4">
        <v>2983</v>
      </c>
      <c r="K4295" s="4">
        <v>2983</v>
      </c>
    </row>
    <row r="4296" spans="1:11" x14ac:dyDescent="0.35">
      <c r="A4296" t="s">
        <v>488</v>
      </c>
      <c r="B4296" t="s">
        <v>2171</v>
      </c>
      <c r="C4296" t="s">
        <v>1892</v>
      </c>
      <c r="D4296" s="4">
        <v>1733</v>
      </c>
      <c r="I4296" s="4">
        <v>1733</v>
      </c>
      <c r="J4296" s="4">
        <v>1733</v>
      </c>
      <c r="K4296" s="4">
        <v>1733</v>
      </c>
    </row>
    <row r="4297" spans="1:11" x14ac:dyDescent="0.35">
      <c r="A4297" t="s">
        <v>488</v>
      </c>
      <c r="B4297" t="s">
        <v>2162</v>
      </c>
      <c r="C4297" t="s">
        <v>1884</v>
      </c>
      <c r="D4297" s="4">
        <v>13997</v>
      </c>
      <c r="I4297" s="4">
        <v>13997</v>
      </c>
      <c r="J4297" s="4">
        <v>13997</v>
      </c>
      <c r="K4297" s="4">
        <v>13997</v>
      </c>
    </row>
    <row r="4298" spans="1:11" x14ac:dyDescent="0.35">
      <c r="A4298" t="s">
        <v>488</v>
      </c>
      <c r="B4298" t="s">
        <v>2163</v>
      </c>
      <c r="D4298" s="4">
        <v>2096366</v>
      </c>
      <c r="F4298" s="4">
        <v>132046</v>
      </c>
      <c r="I4298" s="4">
        <v>2228413</v>
      </c>
      <c r="J4298" s="4">
        <v>2096366</v>
      </c>
      <c r="K4298" s="4">
        <v>2096366</v>
      </c>
    </row>
    <row r="4299" spans="1:11" x14ac:dyDescent="0.35">
      <c r="A4299" t="s">
        <v>488</v>
      </c>
      <c r="B4299" t="s">
        <v>2164</v>
      </c>
      <c r="C4299" t="s">
        <v>1886</v>
      </c>
      <c r="D4299" s="4">
        <v>65985</v>
      </c>
      <c r="I4299" s="4">
        <v>65985</v>
      </c>
      <c r="J4299" s="4">
        <v>65985</v>
      </c>
      <c r="K4299" s="4">
        <v>65985</v>
      </c>
    </row>
    <row r="4300" spans="1:11" x14ac:dyDescent="0.35">
      <c r="A4300" t="s">
        <v>488</v>
      </c>
      <c r="B4300" t="s">
        <v>2165</v>
      </c>
      <c r="D4300" s="4">
        <v>65985</v>
      </c>
      <c r="I4300" s="4">
        <v>65985</v>
      </c>
      <c r="J4300" s="4">
        <v>65985</v>
      </c>
      <c r="K4300" s="4">
        <v>65985</v>
      </c>
    </row>
    <row r="4301" spans="1:11" x14ac:dyDescent="0.35">
      <c r="A4301" t="s">
        <v>488</v>
      </c>
      <c r="B4301" t="s">
        <v>2166</v>
      </c>
      <c r="C4301" t="s">
        <v>1888</v>
      </c>
      <c r="H4301" s="4">
        <v>163200</v>
      </c>
      <c r="I4301" s="4">
        <v>163200</v>
      </c>
      <c r="J4301">
        <v>0</v>
      </c>
      <c r="K4301" s="4">
        <v>0</v>
      </c>
    </row>
    <row r="4302" spans="1:11" x14ac:dyDescent="0.35">
      <c r="A4302" t="s">
        <v>488</v>
      </c>
      <c r="B4302" t="s">
        <v>2180</v>
      </c>
      <c r="C4302" t="s">
        <v>1901</v>
      </c>
      <c r="H4302" s="4">
        <v>60000</v>
      </c>
      <c r="I4302" s="4">
        <v>60000</v>
      </c>
      <c r="J4302">
        <v>0</v>
      </c>
      <c r="K4302" s="4">
        <v>0</v>
      </c>
    </row>
    <row r="4303" spans="1:11" x14ac:dyDescent="0.35">
      <c r="A4303" t="s">
        <v>488</v>
      </c>
      <c r="B4303" t="s">
        <v>2167</v>
      </c>
      <c r="C4303" t="s">
        <v>1889</v>
      </c>
      <c r="H4303" s="4">
        <v>147000</v>
      </c>
      <c r="I4303" s="4">
        <v>147000</v>
      </c>
      <c r="J4303">
        <v>0</v>
      </c>
      <c r="K4303" s="4">
        <v>0</v>
      </c>
    </row>
    <row r="4304" spans="1:11" x14ac:dyDescent="0.35">
      <c r="A4304" t="s">
        <v>488</v>
      </c>
      <c r="B4304" t="s">
        <v>2168</v>
      </c>
      <c r="C4304" t="s">
        <v>1890</v>
      </c>
      <c r="H4304" s="4">
        <v>82500</v>
      </c>
      <c r="I4304" s="4">
        <v>82500</v>
      </c>
      <c r="J4304">
        <v>0</v>
      </c>
      <c r="K4304" s="4">
        <v>0</v>
      </c>
    </row>
    <row r="4305" spans="1:11" x14ac:dyDescent="0.35">
      <c r="A4305" t="s">
        <v>488</v>
      </c>
      <c r="B4305" t="s">
        <v>2181</v>
      </c>
      <c r="C4305" t="s">
        <v>1902</v>
      </c>
      <c r="H4305" s="4">
        <v>120000</v>
      </c>
      <c r="I4305" s="4">
        <v>120000</v>
      </c>
      <c r="J4305">
        <v>0</v>
      </c>
      <c r="K4305" s="4">
        <v>0</v>
      </c>
    </row>
    <row r="4306" spans="1:11" x14ac:dyDescent="0.35">
      <c r="A4306" t="s">
        <v>488</v>
      </c>
      <c r="B4306" t="s">
        <v>2169</v>
      </c>
      <c r="H4306" s="4">
        <v>572700</v>
      </c>
      <c r="I4306" s="4">
        <v>572700</v>
      </c>
      <c r="J4306">
        <v>0</v>
      </c>
      <c r="K4306" s="4">
        <v>0</v>
      </c>
    </row>
    <row r="4307" spans="1:11" x14ac:dyDescent="0.35">
      <c r="A4307" t="s">
        <v>488</v>
      </c>
      <c r="B4307" t="s">
        <v>2170</v>
      </c>
      <c r="D4307" s="4">
        <v>32266675</v>
      </c>
      <c r="E4307" s="4">
        <v>464328</v>
      </c>
      <c r="F4307" s="4">
        <v>6162901</v>
      </c>
      <c r="H4307" s="4">
        <v>5104801</v>
      </c>
      <c r="I4307" s="4">
        <v>43998705</v>
      </c>
      <c r="J4307" s="4">
        <f>SUM(D4307,E4307)</f>
        <v>32731003</v>
      </c>
      <c r="K4307" s="4">
        <v>32266675</v>
      </c>
    </row>
    <row r="4308" spans="1:11" x14ac:dyDescent="0.35">
      <c r="A4308" t="s">
        <v>493</v>
      </c>
      <c r="B4308" t="s">
        <v>2118</v>
      </c>
      <c r="C4308" t="s">
        <v>1843</v>
      </c>
      <c r="D4308" s="4">
        <v>6985712</v>
      </c>
      <c r="F4308" s="4">
        <v>3803800</v>
      </c>
      <c r="I4308" s="4">
        <v>10789512</v>
      </c>
      <c r="J4308" s="4">
        <v>6985712</v>
      </c>
      <c r="K4308" s="4">
        <v>6985712</v>
      </c>
    </row>
    <row r="4309" spans="1:11" x14ac:dyDescent="0.35">
      <c r="A4309" t="s">
        <v>493</v>
      </c>
      <c r="B4309" t="s">
        <v>2119</v>
      </c>
      <c r="C4309" t="s">
        <v>1844</v>
      </c>
      <c r="D4309" s="4">
        <v>794466</v>
      </c>
      <c r="E4309" s="4">
        <v>348181</v>
      </c>
      <c r="H4309" s="4">
        <v>64800</v>
      </c>
      <c r="I4309" s="4">
        <v>1207446</v>
      </c>
      <c r="J4309" s="4">
        <v>1142647</v>
      </c>
      <c r="K4309" s="4">
        <v>794466</v>
      </c>
    </row>
    <row r="4310" spans="1:11" x14ac:dyDescent="0.35">
      <c r="A4310" t="s">
        <v>493</v>
      </c>
      <c r="B4310" t="s">
        <v>2120</v>
      </c>
      <c r="C4310" t="s">
        <v>1845</v>
      </c>
      <c r="D4310" s="4">
        <v>843610</v>
      </c>
      <c r="I4310" s="4">
        <v>843610</v>
      </c>
      <c r="J4310" s="4">
        <v>843610</v>
      </c>
      <c r="K4310" s="4">
        <v>843610</v>
      </c>
    </row>
    <row r="4311" spans="1:11" x14ac:dyDescent="0.35">
      <c r="A4311" t="s">
        <v>493</v>
      </c>
      <c r="B4311" t="s">
        <v>2121</v>
      </c>
      <c r="D4311" s="4">
        <v>8623787</v>
      </c>
      <c r="E4311" s="4">
        <v>348181</v>
      </c>
      <c r="F4311" s="4">
        <v>3803800</v>
      </c>
      <c r="H4311" s="4">
        <v>64800</v>
      </c>
      <c r="I4311" s="4">
        <v>12840568</v>
      </c>
      <c r="J4311" s="4">
        <v>8971968</v>
      </c>
      <c r="K4311" s="4">
        <v>8623787</v>
      </c>
    </row>
    <row r="4312" spans="1:11" x14ac:dyDescent="0.35">
      <c r="A4312" t="s">
        <v>493</v>
      </c>
      <c r="B4312" t="s">
        <v>2122</v>
      </c>
      <c r="C4312" t="s">
        <v>1846</v>
      </c>
      <c r="D4312" s="4">
        <v>4696939</v>
      </c>
      <c r="H4312" s="4">
        <v>44000</v>
      </c>
      <c r="I4312" s="4">
        <v>4740939</v>
      </c>
      <c r="J4312" s="4">
        <v>4696939</v>
      </c>
      <c r="K4312" s="4">
        <v>4696939</v>
      </c>
    </row>
    <row r="4313" spans="1:11" x14ac:dyDescent="0.35">
      <c r="A4313" t="s">
        <v>493</v>
      </c>
      <c r="B4313" t="s">
        <v>2123</v>
      </c>
      <c r="C4313" t="s">
        <v>1847</v>
      </c>
      <c r="D4313" s="4">
        <v>3611985</v>
      </c>
      <c r="F4313" s="4">
        <v>138884</v>
      </c>
      <c r="I4313" s="4">
        <v>3750869</v>
      </c>
      <c r="J4313" s="4">
        <v>3611985</v>
      </c>
      <c r="K4313" s="4">
        <v>3611985</v>
      </c>
    </row>
    <row r="4314" spans="1:11" x14ac:dyDescent="0.35">
      <c r="A4314" t="s">
        <v>493</v>
      </c>
      <c r="B4314" t="s">
        <v>2124</v>
      </c>
      <c r="C4314" t="s">
        <v>1848</v>
      </c>
      <c r="D4314" s="4">
        <v>19303</v>
      </c>
      <c r="I4314" s="4">
        <v>19303</v>
      </c>
      <c r="J4314" s="4">
        <v>19303</v>
      </c>
      <c r="K4314" s="4">
        <v>19303</v>
      </c>
    </row>
    <row r="4315" spans="1:11" x14ac:dyDescent="0.35">
      <c r="A4315" t="s">
        <v>493</v>
      </c>
      <c r="B4315" t="s">
        <v>2125</v>
      </c>
      <c r="D4315" s="4">
        <v>8328227</v>
      </c>
      <c r="F4315" s="4">
        <v>138884</v>
      </c>
      <c r="H4315" s="4">
        <v>44000</v>
      </c>
      <c r="I4315" s="4">
        <v>8511111</v>
      </c>
      <c r="J4315" s="4">
        <v>8328227</v>
      </c>
      <c r="K4315" s="4">
        <v>8328227</v>
      </c>
    </row>
    <row r="4316" spans="1:11" x14ac:dyDescent="0.35">
      <c r="A4316" t="s">
        <v>493</v>
      </c>
      <c r="B4316" t="s">
        <v>2126</v>
      </c>
      <c r="C4316" t="s">
        <v>1850</v>
      </c>
      <c r="D4316" s="4">
        <v>1600000</v>
      </c>
      <c r="I4316" s="4">
        <v>1600000</v>
      </c>
      <c r="J4316" s="4">
        <v>1600000</v>
      </c>
      <c r="K4316" s="4">
        <v>1600000</v>
      </c>
    </row>
    <row r="4317" spans="1:11" x14ac:dyDescent="0.35">
      <c r="A4317" t="s">
        <v>493</v>
      </c>
      <c r="B4317" t="s">
        <v>2127</v>
      </c>
      <c r="D4317" s="4">
        <v>1600000</v>
      </c>
      <c r="I4317" s="4">
        <v>1600000</v>
      </c>
      <c r="J4317" s="4">
        <v>1600000</v>
      </c>
      <c r="K4317" s="4">
        <v>1600000</v>
      </c>
    </row>
    <row r="4318" spans="1:11" x14ac:dyDescent="0.35">
      <c r="A4318" t="s">
        <v>493</v>
      </c>
      <c r="B4318" t="s">
        <v>2128</v>
      </c>
      <c r="C4318" t="s">
        <v>1851</v>
      </c>
      <c r="D4318" s="4">
        <v>133193</v>
      </c>
      <c r="I4318" s="4">
        <v>133193</v>
      </c>
      <c r="J4318" s="4">
        <v>133193</v>
      </c>
      <c r="K4318" s="4">
        <v>133193</v>
      </c>
    </row>
    <row r="4319" spans="1:11" x14ac:dyDescent="0.35">
      <c r="A4319" t="s">
        <v>493</v>
      </c>
      <c r="B4319" t="s">
        <v>2129</v>
      </c>
      <c r="C4319" t="s">
        <v>1852</v>
      </c>
      <c r="D4319" s="4">
        <v>1510</v>
      </c>
      <c r="H4319" s="4">
        <v>10904</v>
      </c>
      <c r="I4319" s="4">
        <v>12413</v>
      </c>
      <c r="J4319" s="4">
        <v>1510</v>
      </c>
      <c r="K4319" s="4">
        <v>1510</v>
      </c>
    </row>
    <row r="4320" spans="1:11" x14ac:dyDescent="0.35">
      <c r="A4320" t="s">
        <v>493</v>
      </c>
      <c r="B4320" t="s">
        <v>2130</v>
      </c>
      <c r="C4320" t="s">
        <v>1853</v>
      </c>
      <c r="H4320" s="4">
        <v>2730</v>
      </c>
      <c r="I4320" s="4">
        <v>2730</v>
      </c>
      <c r="J4320">
        <v>0</v>
      </c>
      <c r="K4320" s="4">
        <v>0</v>
      </c>
    </row>
    <row r="4321" spans="1:11" x14ac:dyDescent="0.35">
      <c r="A4321" t="s">
        <v>493</v>
      </c>
      <c r="B4321" t="s">
        <v>2172</v>
      </c>
      <c r="C4321" t="s">
        <v>1893</v>
      </c>
      <c r="H4321" s="4">
        <v>3584</v>
      </c>
      <c r="I4321" s="4">
        <v>3584</v>
      </c>
      <c r="J4321">
        <v>0</v>
      </c>
      <c r="K4321" s="4">
        <v>0</v>
      </c>
    </row>
    <row r="4322" spans="1:11" x14ac:dyDescent="0.35">
      <c r="A4322" t="s">
        <v>493</v>
      </c>
      <c r="B4322" t="s">
        <v>2131</v>
      </c>
      <c r="C4322" t="s">
        <v>1854</v>
      </c>
      <c r="D4322" s="4">
        <v>275721</v>
      </c>
      <c r="I4322" s="4">
        <v>275721</v>
      </c>
      <c r="J4322" s="4">
        <v>275721</v>
      </c>
      <c r="K4322" s="4">
        <v>275721</v>
      </c>
    </row>
    <row r="4323" spans="1:11" x14ac:dyDescent="0.35">
      <c r="A4323" t="s">
        <v>493</v>
      </c>
      <c r="B4323" t="s">
        <v>2132</v>
      </c>
      <c r="C4323" t="s">
        <v>1855</v>
      </c>
      <c r="D4323" s="4">
        <v>73228</v>
      </c>
      <c r="E4323" s="4">
        <v>15207</v>
      </c>
      <c r="H4323" s="4">
        <v>6212</v>
      </c>
      <c r="I4323" s="4">
        <v>94648</v>
      </c>
      <c r="J4323" s="4">
        <v>88435</v>
      </c>
      <c r="K4323" s="4">
        <v>73228</v>
      </c>
    </row>
    <row r="4324" spans="1:11" x14ac:dyDescent="0.35">
      <c r="A4324" t="s">
        <v>493</v>
      </c>
      <c r="B4324" t="s">
        <v>2133</v>
      </c>
      <c r="C4324" t="s">
        <v>1856</v>
      </c>
      <c r="H4324" s="4">
        <v>8283</v>
      </c>
      <c r="I4324" s="4">
        <v>8283</v>
      </c>
      <c r="J4324">
        <v>0</v>
      </c>
      <c r="K4324" s="4">
        <v>0</v>
      </c>
    </row>
    <row r="4325" spans="1:11" x14ac:dyDescent="0.35">
      <c r="A4325" t="s">
        <v>493</v>
      </c>
      <c r="B4325" t="s">
        <v>2134</v>
      </c>
      <c r="C4325" t="s">
        <v>1857</v>
      </c>
      <c r="D4325" s="4">
        <v>27838</v>
      </c>
      <c r="I4325" s="4">
        <v>27838</v>
      </c>
      <c r="J4325" s="4">
        <v>27838</v>
      </c>
      <c r="K4325" s="4">
        <v>27838</v>
      </c>
    </row>
    <row r="4326" spans="1:11" x14ac:dyDescent="0.35">
      <c r="A4326" t="s">
        <v>493</v>
      </c>
      <c r="B4326" t="s">
        <v>2185</v>
      </c>
      <c r="C4326" t="s">
        <v>1906</v>
      </c>
      <c r="H4326" s="4">
        <v>5104</v>
      </c>
      <c r="I4326" s="4">
        <v>5104</v>
      </c>
      <c r="J4326">
        <v>0</v>
      </c>
      <c r="K4326" s="4">
        <v>0</v>
      </c>
    </row>
    <row r="4327" spans="1:11" x14ac:dyDescent="0.35">
      <c r="A4327" t="s">
        <v>493</v>
      </c>
      <c r="B4327" t="s">
        <v>2135</v>
      </c>
      <c r="C4327" t="s">
        <v>1858</v>
      </c>
      <c r="E4327" s="4">
        <v>20110</v>
      </c>
      <c r="H4327" s="4">
        <v>17261</v>
      </c>
      <c r="I4327" s="4">
        <v>37372</v>
      </c>
      <c r="J4327">
        <v>20110</v>
      </c>
      <c r="K4327" s="4">
        <v>0</v>
      </c>
    </row>
    <row r="4328" spans="1:11" x14ac:dyDescent="0.35">
      <c r="A4328" t="s">
        <v>493</v>
      </c>
      <c r="B4328" t="s">
        <v>2136</v>
      </c>
      <c r="C4328" t="s">
        <v>1859</v>
      </c>
      <c r="D4328" s="4">
        <v>150003</v>
      </c>
      <c r="G4328" s="4">
        <v>105421</v>
      </c>
      <c r="H4328" s="4">
        <v>175000</v>
      </c>
      <c r="I4328" s="4">
        <v>430424</v>
      </c>
      <c r="J4328" s="4">
        <v>150003</v>
      </c>
      <c r="K4328" s="4">
        <v>150003</v>
      </c>
    </row>
    <row r="4329" spans="1:11" x14ac:dyDescent="0.35">
      <c r="A4329" t="s">
        <v>493</v>
      </c>
      <c r="B4329" t="s">
        <v>2137</v>
      </c>
      <c r="C4329" t="s">
        <v>1860</v>
      </c>
      <c r="H4329" s="4">
        <v>108703</v>
      </c>
      <c r="I4329" s="4">
        <v>108703</v>
      </c>
      <c r="J4329">
        <v>0</v>
      </c>
      <c r="K4329" s="4">
        <v>0</v>
      </c>
    </row>
    <row r="4330" spans="1:11" x14ac:dyDescent="0.35">
      <c r="A4330" t="s">
        <v>493</v>
      </c>
      <c r="B4330" t="s">
        <v>2138</v>
      </c>
      <c r="C4330" t="s">
        <v>1861</v>
      </c>
      <c r="D4330" s="4">
        <v>104464</v>
      </c>
      <c r="I4330" s="4">
        <v>104464</v>
      </c>
      <c r="J4330" s="4">
        <v>104464</v>
      </c>
      <c r="K4330" s="4">
        <v>104464</v>
      </c>
    </row>
    <row r="4331" spans="1:11" x14ac:dyDescent="0.35">
      <c r="A4331" t="s">
        <v>493</v>
      </c>
      <c r="B4331" t="s">
        <v>2139</v>
      </c>
      <c r="C4331" t="s">
        <v>1862</v>
      </c>
      <c r="E4331" s="4">
        <v>0</v>
      </c>
      <c r="H4331" s="4">
        <v>256393</v>
      </c>
      <c r="I4331" s="4">
        <v>256393</v>
      </c>
      <c r="J4331">
        <v>0</v>
      </c>
      <c r="K4331" s="4">
        <v>0</v>
      </c>
    </row>
    <row r="4332" spans="1:11" x14ac:dyDescent="0.35">
      <c r="A4332" t="s">
        <v>493</v>
      </c>
      <c r="B4332" t="s">
        <v>2141</v>
      </c>
      <c r="D4332" s="4">
        <v>765957</v>
      </c>
      <c r="E4332" s="4">
        <v>35318</v>
      </c>
      <c r="G4332" s="4">
        <v>105421</v>
      </c>
      <c r="H4332" s="4">
        <v>594174</v>
      </c>
      <c r="I4332" s="4">
        <v>1500870</v>
      </c>
      <c r="J4332" s="4">
        <v>801275</v>
      </c>
      <c r="K4332" s="4">
        <v>765957</v>
      </c>
    </row>
    <row r="4333" spans="1:11" x14ac:dyDescent="0.35">
      <c r="A4333" t="s">
        <v>493</v>
      </c>
      <c r="B4333" t="s">
        <v>2144</v>
      </c>
      <c r="C4333" t="s">
        <v>1866</v>
      </c>
      <c r="I4333" s="4">
        <v>0</v>
      </c>
      <c r="J4333">
        <v>0</v>
      </c>
      <c r="K4333" s="4">
        <v>0</v>
      </c>
    </row>
    <row r="4334" spans="1:11" x14ac:dyDescent="0.35">
      <c r="A4334" t="s">
        <v>493</v>
      </c>
      <c r="B4334" t="s">
        <v>2145</v>
      </c>
      <c r="C4334" t="s">
        <v>1867</v>
      </c>
      <c r="D4334" s="4">
        <v>850000</v>
      </c>
      <c r="H4334" s="4">
        <v>523955</v>
      </c>
      <c r="I4334" s="4">
        <v>1373955</v>
      </c>
      <c r="J4334" s="4">
        <v>850000</v>
      </c>
      <c r="K4334" s="4">
        <v>850000</v>
      </c>
    </row>
    <row r="4335" spans="1:11" x14ac:dyDescent="0.35">
      <c r="A4335" t="s">
        <v>493</v>
      </c>
      <c r="B4335" t="s">
        <v>2146</v>
      </c>
      <c r="C4335" t="s">
        <v>1868</v>
      </c>
      <c r="H4335" s="4">
        <v>468765</v>
      </c>
      <c r="I4335" s="4">
        <v>468765</v>
      </c>
      <c r="J4335">
        <v>0</v>
      </c>
      <c r="K4335" s="4">
        <v>0</v>
      </c>
    </row>
    <row r="4336" spans="1:11" x14ac:dyDescent="0.35">
      <c r="A4336" t="s">
        <v>493</v>
      </c>
      <c r="B4336" t="s">
        <v>2147</v>
      </c>
      <c r="C4336" t="s">
        <v>1869</v>
      </c>
      <c r="H4336" s="4">
        <v>144000</v>
      </c>
      <c r="I4336" s="4">
        <v>144000</v>
      </c>
      <c r="J4336">
        <v>0</v>
      </c>
      <c r="K4336" s="4">
        <v>0</v>
      </c>
    </row>
    <row r="4337" spans="1:11" x14ac:dyDescent="0.35">
      <c r="A4337" t="s">
        <v>493</v>
      </c>
      <c r="B4337" t="s">
        <v>2148</v>
      </c>
      <c r="C4337" t="s">
        <v>1870</v>
      </c>
      <c r="E4337" s="4">
        <v>4877</v>
      </c>
      <c r="H4337" s="4">
        <v>844023</v>
      </c>
      <c r="I4337" s="4">
        <v>848901</v>
      </c>
      <c r="J4337">
        <v>4877</v>
      </c>
      <c r="K4337" s="4">
        <v>0</v>
      </c>
    </row>
    <row r="4338" spans="1:11" x14ac:dyDescent="0.35">
      <c r="A4338" t="s">
        <v>493</v>
      </c>
      <c r="B4338" t="s">
        <v>2149</v>
      </c>
      <c r="C4338" t="s">
        <v>1871</v>
      </c>
      <c r="D4338" s="4">
        <v>16959</v>
      </c>
      <c r="H4338" s="4">
        <v>41767</v>
      </c>
      <c r="I4338" s="4">
        <v>58725</v>
      </c>
      <c r="J4338" s="4">
        <v>16959</v>
      </c>
      <c r="K4338" s="4">
        <v>16959</v>
      </c>
    </row>
    <row r="4339" spans="1:11" x14ac:dyDescent="0.35">
      <c r="A4339" t="s">
        <v>493</v>
      </c>
      <c r="B4339" t="s">
        <v>2150</v>
      </c>
      <c r="C4339" t="s">
        <v>1872</v>
      </c>
      <c r="D4339" s="4">
        <v>49000</v>
      </c>
      <c r="I4339" s="4">
        <v>49000</v>
      </c>
      <c r="J4339" s="4">
        <v>49000</v>
      </c>
      <c r="K4339" s="4">
        <v>49000</v>
      </c>
    </row>
    <row r="4340" spans="1:11" x14ac:dyDescent="0.35">
      <c r="A4340" t="s">
        <v>493</v>
      </c>
      <c r="B4340" t="s">
        <v>2153</v>
      </c>
      <c r="C4340" t="s">
        <v>1875</v>
      </c>
      <c r="H4340" s="4">
        <v>23248</v>
      </c>
      <c r="I4340" s="4">
        <v>23248</v>
      </c>
      <c r="J4340">
        <v>0</v>
      </c>
      <c r="K4340" s="4">
        <v>0</v>
      </c>
    </row>
    <row r="4341" spans="1:11" x14ac:dyDescent="0.35">
      <c r="A4341" t="s">
        <v>493</v>
      </c>
      <c r="B4341" t="s">
        <v>2154</v>
      </c>
      <c r="C4341" t="s">
        <v>1876</v>
      </c>
      <c r="D4341" s="4">
        <v>11057</v>
      </c>
      <c r="H4341" s="4">
        <v>52080</v>
      </c>
      <c r="I4341" s="4">
        <v>63137</v>
      </c>
      <c r="J4341" s="4">
        <v>11057</v>
      </c>
      <c r="K4341" s="4">
        <v>11057</v>
      </c>
    </row>
    <row r="4342" spans="1:11" x14ac:dyDescent="0.35">
      <c r="A4342" t="s">
        <v>493</v>
      </c>
      <c r="B4342" t="s">
        <v>2155</v>
      </c>
      <c r="C4342" t="s">
        <v>1877</v>
      </c>
      <c r="D4342" s="4">
        <v>4625</v>
      </c>
      <c r="I4342" s="4">
        <v>4625</v>
      </c>
      <c r="J4342" s="4">
        <v>4625</v>
      </c>
      <c r="K4342" s="4">
        <v>4625</v>
      </c>
    </row>
    <row r="4343" spans="1:11" x14ac:dyDescent="0.35">
      <c r="A4343" t="s">
        <v>493</v>
      </c>
      <c r="B4343" t="s">
        <v>2156</v>
      </c>
      <c r="D4343" s="4">
        <v>931640</v>
      </c>
      <c r="E4343" s="4">
        <v>4877</v>
      </c>
      <c r="H4343" s="4">
        <v>2097838</v>
      </c>
      <c r="I4343" s="4">
        <v>3034356</v>
      </c>
      <c r="J4343" s="4">
        <v>936517</v>
      </c>
      <c r="K4343" s="4">
        <v>931640</v>
      </c>
    </row>
    <row r="4344" spans="1:11" x14ac:dyDescent="0.35">
      <c r="A4344" t="s">
        <v>493</v>
      </c>
      <c r="B4344" t="s">
        <v>2157</v>
      </c>
      <c r="C4344" t="s">
        <v>1879</v>
      </c>
      <c r="D4344" s="4">
        <v>404123</v>
      </c>
      <c r="I4344" s="4">
        <v>404123</v>
      </c>
      <c r="J4344" s="4">
        <v>404123</v>
      </c>
      <c r="K4344" s="4">
        <v>404123</v>
      </c>
    </row>
    <row r="4345" spans="1:11" x14ac:dyDescent="0.35">
      <c r="A4345" t="s">
        <v>493</v>
      </c>
      <c r="B4345" t="s">
        <v>2186</v>
      </c>
      <c r="C4345" t="s">
        <v>1907</v>
      </c>
      <c r="D4345" s="4">
        <v>3664</v>
      </c>
      <c r="I4345" s="4">
        <v>3664</v>
      </c>
      <c r="J4345" s="4">
        <v>3664</v>
      </c>
      <c r="K4345" s="4">
        <v>3664</v>
      </c>
    </row>
    <row r="4346" spans="1:11" x14ac:dyDescent="0.35">
      <c r="A4346" t="s">
        <v>493</v>
      </c>
      <c r="B4346" t="s">
        <v>2176</v>
      </c>
      <c r="C4346" t="s">
        <v>1897</v>
      </c>
      <c r="D4346" s="4">
        <v>820</v>
      </c>
      <c r="I4346" s="4">
        <v>820</v>
      </c>
      <c r="J4346" s="4">
        <v>820</v>
      </c>
      <c r="K4346" s="4">
        <v>820</v>
      </c>
    </row>
    <row r="4347" spans="1:11" x14ac:dyDescent="0.35">
      <c r="A4347" t="s">
        <v>493</v>
      </c>
      <c r="B4347" t="s">
        <v>2158</v>
      </c>
      <c r="C4347" t="s">
        <v>1880</v>
      </c>
      <c r="D4347" s="4">
        <v>448637</v>
      </c>
      <c r="I4347" s="4">
        <v>448637</v>
      </c>
      <c r="J4347" s="4">
        <v>448637</v>
      </c>
      <c r="K4347" s="4">
        <v>448637</v>
      </c>
    </row>
    <row r="4348" spans="1:11" x14ac:dyDescent="0.35">
      <c r="A4348" t="s">
        <v>493</v>
      </c>
      <c r="B4348" t="s">
        <v>2159</v>
      </c>
      <c r="C4348" t="s">
        <v>1881</v>
      </c>
      <c r="D4348" s="4">
        <v>481162</v>
      </c>
      <c r="I4348" s="4">
        <v>481162</v>
      </c>
      <c r="J4348" s="4">
        <v>481162</v>
      </c>
      <c r="K4348" s="4">
        <v>481162</v>
      </c>
    </row>
    <row r="4349" spans="1:11" x14ac:dyDescent="0.35">
      <c r="A4349" t="s">
        <v>493</v>
      </c>
      <c r="B4349" t="s">
        <v>2160</v>
      </c>
      <c r="C4349" t="s">
        <v>1882</v>
      </c>
      <c r="F4349" s="4">
        <v>134247</v>
      </c>
      <c r="I4349" s="4">
        <v>134247</v>
      </c>
      <c r="J4349">
        <v>0</v>
      </c>
      <c r="K4349" s="4">
        <v>0</v>
      </c>
    </row>
    <row r="4350" spans="1:11" x14ac:dyDescent="0.35">
      <c r="A4350" t="s">
        <v>493</v>
      </c>
      <c r="B4350" t="s">
        <v>2179</v>
      </c>
      <c r="C4350" t="s">
        <v>1900</v>
      </c>
      <c r="D4350" s="4">
        <v>8451</v>
      </c>
      <c r="I4350" s="4">
        <v>8451</v>
      </c>
      <c r="J4350" s="4">
        <v>8451</v>
      </c>
      <c r="K4350" s="4">
        <v>8451</v>
      </c>
    </row>
    <row r="4351" spans="1:11" x14ac:dyDescent="0.35">
      <c r="A4351" t="s">
        <v>493</v>
      </c>
      <c r="B4351" t="s">
        <v>2161</v>
      </c>
      <c r="C4351" t="s">
        <v>1883</v>
      </c>
      <c r="D4351" s="4">
        <v>37546</v>
      </c>
      <c r="I4351" s="4">
        <v>37546</v>
      </c>
      <c r="J4351" s="4">
        <v>37546</v>
      </c>
      <c r="K4351" s="4">
        <v>37546</v>
      </c>
    </row>
    <row r="4352" spans="1:11" x14ac:dyDescent="0.35">
      <c r="A4352" t="s">
        <v>493</v>
      </c>
      <c r="B4352" t="s">
        <v>2162</v>
      </c>
      <c r="C4352" t="s">
        <v>1884</v>
      </c>
      <c r="D4352" s="4">
        <v>15636</v>
      </c>
      <c r="I4352" s="4">
        <v>15636</v>
      </c>
      <c r="J4352" s="4">
        <v>15636</v>
      </c>
      <c r="K4352" s="4">
        <v>15636</v>
      </c>
    </row>
    <row r="4353" spans="1:11" x14ac:dyDescent="0.35">
      <c r="A4353" t="s">
        <v>493</v>
      </c>
      <c r="B4353" t="s">
        <v>2163</v>
      </c>
      <c r="D4353" s="4">
        <v>1400040</v>
      </c>
      <c r="F4353" s="4">
        <v>134247</v>
      </c>
      <c r="I4353" s="4">
        <v>1534287</v>
      </c>
      <c r="J4353" s="4">
        <v>1400040</v>
      </c>
      <c r="K4353" s="4">
        <v>1400040</v>
      </c>
    </row>
    <row r="4354" spans="1:11" x14ac:dyDescent="0.35">
      <c r="A4354" t="s">
        <v>493</v>
      </c>
      <c r="B4354" t="s">
        <v>2164</v>
      </c>
      <c r="C4354" t="s">
        <v>1886</v>
      </c>
      <c r="D4354" s="4">
        <v>89551</v>
      </c>
      <c r="I4354" s="4">
        <v>89551</v>
      </c>
      <c r="J4354" s="4">
        <v>89551</v>
      </c>
      <c r="K4354" s="4">
        <v>89551</v>
      </c>
    </row>
    <row r="4355" spans="1:11" x14ac:dyDescent="0.35">
      <c r="A4355" t="s">
        <v>493</v>
      </c>
      <c r="B4355" t="s">
        <v>2165</v>
      </c>
      <c r="D4355" s="4">
        <v>89551</v>
      </c>
      <c r="I4355" s="4">
        <v>89551</v>
      </c>
      <c r="J4355" s="4">
        <v>89551</v>
      </c>
      <c r="K4355" s="4">
        <v>89551</v>
      </c>
    </row>
    <row r="4356" spans="1:11" x14ac:dyDescent="0.35">
      <c r="A4356" t="s">
        <v>493</v>
      </c>
      <c r="B4356" t="s">
        <v>2166</v>
      </c>
      <c r="C4356" t="s">
        <v>1888</v>
      </c>
      <c r="H4356" s="4">
        <v>96000</v>
      </c>
      <c r="I4356" s="4">
        <v>96000</v>
      </c>
      <c r="J4356">
        <v>0</v>
      </c>
      <c r="K4356" s="4">
        <v>0</v>
      </c>
    </row>
    <row r="4357" spans="1:11" x14ac:dyDescent="0.35">
      <c r="A4357" t="s">
        <v>493</v>
      </c>
      <c r="B4357" t="s">
        <v>2167</v>
      </c>
      <c r="C4357" t="s">
        <v>1889</v>
      </c>
      <c r="H4357" s="4">
        <v>105000</v>
      </c>
      <c r="I4357" s="4">
        <v>105000</v>
      </c>
      <c r="J4357">
        <v>0</v>
      </c>
      <c r="K4357" s="4">
        <v>0</v>
      </c>
    </row>
    <row r="4358" spans="1:11" x14ac:dyDescent="0.35">
      <c r="A4358" t="s">
        <v>493</v>
      </c>
      <c r="B4358" t="s">
        <v>2168</v>
      </c>
      <c r="C4358" t="s">
        <v>1890</v>
      </c>
      <c r="H4358" s="4">
        <v>75000</v>
      </c>
      <c r="I4358" s="4">
        <v>75000</v>
      </c>
      <c r="J4358">
        <v>0</v>
      </c>
      <c r="K4358" s="4">
        <v>0</v>
      </c>
    </row>
    <row r="4359" spans="1:11" x14ac:dyDescent="0.35">
      <c r="A4359" t="s">
        <v>493</v>
      </c>
      <c r="B4359" t="s">
        <v>2169</v>
      </c>
      <c r="H4359" s="4">
        <v>276000</v>
      </c>
      <c r="I4359" s="4">
        <v>276000</v>
      </c>
      <c r="J4359">
        <v>0</v>
      </c>
      <c r="K4359" s="4">
        <v>0</v>
      </c>
    </row>
    <row r="4360" spans="1:11" x14ac:dyDescent="0.35">
      <c r="A4360" t="s">
        <v>493</v>
      </c>
      <c r="B4360" t="s">
        <v>2170</v>
      </c>
      <c r="D4360" s="4">
        <v>21739202</v>
      </c>
      <c r="E4360" s="4">
        <v>388376</v>
      </c>
      <c r="F4360" s="4">
        <v>4076931</v>
      </c>
      <c r="G4360" s="4">
        <v>105421</v>
      </c>
      <c r="H4360" s="4">
        <v>3076812</v>
      </c>
      <c r="I4360" s="4">
        <v>29386742</v>
      </c>
      <c r="J4360" s="4">
        <f>SUM(D4360,E4360)</f>
        <v>22127578</v>
      </c>
      <c r="K4360" s="4">
        <v>21739202</v>
      </c>
    </row>
    <row r="4361" spans="1:11" x14ac:dyDescent="0.35">
      <c r="A4361" t="s">
        <v>498</v>
      </c>
      <c r="B4361" t="s">
        <v>2118</v>
      </c>
      <c r="C4361" t="s">
        <v>1843</v>
      </c>
      <c r="D4361" s="4">
        <v>21341597</v>
      </c>
      <c r="F4361" s="4">
        <v>10826200</v>
      </c>
      <c r="I4361" s="4">
        <v>32167797</v>
      </c>
      <c r="J4361" s="4">
        <v>21341597</v>
      </c>
      <c r="K4361" s="4">
        <v>21341597</v>
      </c>
    </row>
    <row r="4362" spans="1:11" x14ac:dyDescent="0.35">
      <c r="A4362" t="s">
        <v>498</v>
      </c>
      <c r="B4362" t="s">
        <v>2119</v>
      </c>
      <c r="C4362" t="s">
        <v>1844</v>
      </c>
      <c r="D4362" s="4">
        <v>2333033</v>
      </c>
      <c r="E4362" s="4">
        <v>727546</v>
      </c>
      <c r="H4362" s="4">
        <v>200250</v>
      </c>
      <c r="I4362" s="4">
        <v>3260829</v>
      </c>
      <c r="J4362" s="4">
        <v>3060579</v>
      </c>
      <c r="K4362" s="4">
        <v>2333033</v>
      </c>
    </row>
    <row r="4363" spans="1:11" x14ac:dyDescent="0.35">
      <c r="A4363" t="s">
        <v>498</v>
      </c>
      <c r="B4363" t="s">
        <v>2120</v>
      </c>
      <c r="C4363" t="s">
        <v>1845</v>
      </c>
      <c r="D4363" s="4">
        <v>2451203</v>
      </c>
      <c r="I4363" s="4">
        <v>2451203</v>
      </c>
      <c r="J4363" s="4">
        <v>2451203</v>
      </c>
      <c r="K4363" s="4">
        <v>2451203</v>
      </c>
    </row>
    <row r="4364" spans="1:11" x14ac:dyDescent="0.35">
      <c r="A4364" t="s">
        <v>498</v>
      </c>
      <c r="B4364" t="s">
        <v>2121</v>
      </c>
      <c r="D4364" s="4">
        <v>26125833</v>
      </c>
      <c r="E4364" s="4">
        <v>727546</v>
      </c>
      <c r="F4364" s="4">
        <v>10826200</v>
      </c>
      <c r="H4364" s="4">
        <v>200250</v>
      </c>
      <c r="I4364" s="4">
        <v>37879829</v>
      </c>
      <c r="J4364" s="4">
        <v>26853379</v>
      </c>
      <c r="K4364" s="4">
        <v>26125833</v>
      </c>
    </row>
    <row r="4365" spans="1:11" x14ac:dyDescent="0.35">
      <c r="A4365" t="s">
        <v>498</v>
      </c>
      <c r="B4365" t="s">
        <v>2122</v>
      </c>
      <c r="C4365" t="s">
        <v>1846</v>
      </c>
      <c r="D4365" s="4">
        <v>13327209</v>
      </c>
      <c r="E4365" s="4">
        <v>2491</v>
      </c>
      <c r="I4365" s="4">
        <v>13329700</v>
      </c>
      <c r="J4365" s="4">
        <v>13329700</v>
      </c>
      <c r="K4365" s="4">
        <v>13327209</v>
      </c>
    </row>
    <row r="4366" spans="1:11" x14ac:dyDescent="0.35">
      <c r="A4366" t="s">
        <v>498</v>
      </c>
      <c r="B4366" t="s">
        <v>2123</v>
      </c>
      <c r="C4366" t="s">
        <v>1847</v>
      </c>
      <c r="D4366" s="4">
        <v>2516954</v>
      </c>
      <c r="F4366" s="4">
        <v>5610000</v>
      </c>
      <c r="I4366" s="4">
        <v>8126954</v>
      </c>
      <c r="J4366" s="4">
        <v>2516954</v>
      </c>
      <c r="K4366" s="4">
        <v>2516954</v>
      </c>
    </row>
    <row r="4367" spans="1:11" x14ac:dyDescent="0.35">
      <c r="A4367" t="s">
        <v>498</v>
      </c>
      <c r="B4367" t="s">
        <v>2124</v>
      </c>
      <c r="C4367" t="s">
        <v>1848</v>
      </c>
      <c r="D4367" s="4">
        <v>8412</v>
      </c>
      <c r="I4367" s="4">
        <v>8412</v>
      </c>
      <c r="J4367" s="4">
        <v>8412</v>
      </c>
      <c r="K4367" s="4">
        <v>8412</v>
      </c>
    </row>
    <row r="4368" spans="1:11" x14ac:dyDescent="0.35">
      <c r="A4368" t="s">
        <v>498</v>
      </c>
      <c r="B4368" t="s">
        <v>2125</v>
      </c>
      <c r="D4368" s="4">
        <v>15852576</v>
      </c>
      <c r="E4368" s="4">
        <v>2491</v>
      </c>
      <c r="F4368" s="4">
        <v>5610000</v>
      </c>
      <c r="I4368" s="4">
        <v>21465067</v>
      </c>
      <c r="J4368" s="4">
        <v>15855067</v>
      </c>
      <c r="K4368" s="4">
        <v>15852576</v>
      </c>
    </row>
    <row r="4369" spans="1:11" x14ac:dyDescent="0.35">
      <c r="A4369" t="s">
        <v>498</v>
      </c>
      <c r="B4369" t="s">
        <v>2126</v>
      </c>
      <c r="C4369" t="s">
        <v>1850</v>
      </c>
      <c r="D4369" s="4">
        <v>4800000</v>
      </c>
      <c r="I4369" s="4">
        <v>4800000</v>
      </c>
      <c r="J4369" s="4">
        <v>4800000</v>
      </c>
      <c r="K4369" s="4">
        <v>4800000</v>
      </c>
    </row>
    <row r="4370" spans="1:11" x14ac:dyDescent="0.35">
      <c r="A4370" t="s">
        <v>498</v>
      </c>
      <c r="B4370" t="s">
        <v>2127</v>
      </c>
      <c r="D4370" s="4">
        <v>4800000</v>
      </c>
      <c r="I4370" s="4">
        <v>4800000</v>
      </c>
      <c r="J4370" s="4">
        <v>4800000</v>
      </c>
      <c r="K4370" s="4">
        <v>4800000</v>
      </c>
    </row>
    <row r="4371" spans="1:11" x14ac:dyDescent="0.35">
      <c r="A4371" t="s">
        <v>498</v>
      </c>
      <c r="B4371" t="s">
        <v>2128</v>
      </c>
      <c r="C4371" t="s">
        <v>1851</v>
      </c>
      <c r="D4371" s="4">
        <v>627720</v>
      </c>
      <c r="I4371" s="4">
        <v>627720</v>
      </c>
      <c r="J4371" s="4">
        <v>627720</v>
      </c>
      <c r="K4371" s="4">
        <v>627720</v>
      </c>
    </row>
    <row r="4372" spans="1:11" x14ac:dyDescent="0.35">
      <c r="A4372" t="s">
        <v>498</v>
      </c>
      <c r="B4372" t="s">
        <v>2129</v>
      </c>
      <c r="C4372" t="s">
        <v>1852</v>
      </c>
      <c r="H4372" s="4">
        <v>4089</v>
      </c>
      <c r="I4372" s="4">
        <v>4089</v>
      </c>
      <c r="J4372">
        <v>0</v>
      </c>
      <c r="K4372" s="4">
        <v>0</v>
      </c>
    </row>
    <row r="4373" spans="1:11" x14ac:dyDescent="0.35">
      <c r="A4373" t="s">
        <v>498</v>
      </c>
      <c r="B4373" t="s">
        <v>2130</v>
      </c>
      <c r="C4373" t="s">
        <v>1853</v>
      </c>
      <c r="H4373" s="4">
        <v>5461</v>
      </c>
      <c r="I4373" s="4">
        <v>5461</v>
      </c>
      <c r="J4373">
        <v>0</v>
      </c>
      <c r="K4373" s="4">
        <v>0</v>
      </c>
    </row>
    <row r="4374" spans="1:11" x14ac:dyDescent="0.35">
      <c r="A4374" t="s">
        <v>498</v>
      </c>
      <c r="B4374" t="s">
        <v>2182</v>
      </c>
      <c r="C4374" t="s">
        <v>1903</v>
      </c>
      <c r="D4374" s="4">
        <v>11311</v>
      </c>
      <c r="I4374" s="4">
        <v>11311</v>
      </c>
      <c r="J4374" s="4">
        <v>11311</v>
      </c>
      <c r="K4374" s="4">
        <v>11311</v>
      </c>
    </row>
    <row r="4375" spans="1:11" x14ac:dyDescent="0.35">
      <c r="A4375" t="s">
        <v>498</v>
      </c>
      <c r="B4375" t="s">
        <v>2131</v>
      </c>
      <c r="C4375" t="s">
        <v>1854</v>
      </c>
      <c r="D4375" s="4">
        <v>410219</v>
      </c>
      <c r="I4375" s="4">
        <v>410219</v>
      </c>
      <c r="J4375" s="4">
        <v>410219</v>
      </c>
      <c r="K4375" s="4">
        <v>410219</v>
      </c>
    </row>
    <row r="4376" spans="1:11" x14ac:dyDescent="0.35">
      <c r="A4376" t="s">
        <v>498</v>
      </c>
      <c r="B4376" t="s">
        <v>2132</v>
      </c>
      <c r="C4376" t="s">
        <v>1855</v>
      </c>
      <c r="D4376" s="4">
        <v>110092</v>
      </c>
      <c r="I4376" s="4">
        <v>110092</v>
      </c>
      <c r="J4376" s="4">
        <v>110092</v>
      </c>
      <c r="K4376" s="4">
        <v>110092</v>
      </c>
    </row>
    <row r="4377" spans="1:11" x14ac:dyDescent="0.35">
      <c r="A4377" t="s">
        <v>498</v>
      </c>
      <c r="B4377" t="s">
        <v>2133</v>
      </c>
      <c r="C4377" t="s">
        <v>1856</v>
      </c>
      <c r="I4377" s="4">
        <v>0</v>
      </c>
      <c r="J4377">
        <v>0</v>
      </c>
      <c r="K4377" s="4">
        <v>0</v>
      </c>
    </row>
    <row r="4378" spans="1:11" x14ac:dyDescent="0.35">
      <c r="A4378" t="s">
        <v>498</v>
      </c>
      <c r="B4378" t="s">
        <v>2134</v>
      </c>
      <c r="C4378" t="s">
        <v>1857</v>
      </c>
      <c r="D4378" s="4">
        <v>16974</v>
      </c>
      <c r="I4378" s="4">
        <v>16974</v>
      </c>
      <c r="J4378" s="4">
        <v>16974</v>
      </c>
      <c r="K4378" s="4">
        <v>16974</v>
      </c>
    </row>
    <row r="4379" spans="1:11" x14ac:dyDescent="0.35">
      <c r="A4379" t="s">
        <v>498</v>
      </c>
      <c r="B4379" t="s">
        <v>2135</v>
      </c>
      <c r="C4379" t="s">
        <v>1858</v>
      </c>
      <c r="D4379" s="4">
        <v>48265</v>
      </c>
      <c r="H4379" s="4">
        <v>4022</v>
      </c>
      <c r="I4379" s="4">
        <v>52287</v>
      </c>
      <c r="J4379" s="4">
        <v>48265</v>
      </c>
      <c r="K4379" s="4">
        <v>48265</v>
      </c>
    </row>
    <row r="4380" spans="1:11" x14ac:dyDescent="0.35">
      <c r="A4380" t="s">
        <v>498</v>
      </c>
      <c r="B4380" t="s">
        <v>2136</v>
      </c>
      <c r="C4380" t="s">
        <v>1859</v>
      </c>
      <c r="D4380" s="4">
        <v>300000</v>
      </c>
      <c r="H4380" s="4">
        <v>3</v>
      </c>
      <c r="I4380" s="4">
        <v>300003</v>
      </c>
      <c r="J4380" s="4">
        <v>300000</v>
      </c>
      <c r="K4380" s="4">
        <v>300000</v>
      </c>
    </row>
    <row r="4381" spans="1:11" x14ac:dyDescent="0.35">
      <c r="A4381" t="s">
        <v>498</v>
      </c>
      <c r="B4381" t="s">
        <v>2137</v>
      </c>
      <c r="C4381" t="s">
        <v>1860</v>
      </c>
      <c r="D4381" s="4">
        <v>1195733</v>
      </c>
      <c r="I4381" s="4">
        <v>1195733</v>
      </c>
      <c r="J4381" s="4">
        <v>1195733</v>
      </c>
      <c r="K4381" s="4">
        <v>1195733</v>
      </c>
    </row>
    <row r="4382" spans="1:11" x14ac:dyDescent="0.35">
      <c r="A4382" t="s">
        <v>498</v>
      </c>
      <c r="B4382" t="s">
        <v>2138</v>
      </c>
      <c r="C4382" t="s">
        <v>1861</v>
      </c>
      <c r="D4382" s="4">
        <v>135477</v>
      </c>
      <c r="I4382" s="4">
        <v>135477</v>
      </c>
      <c r="J4382" s="4">
        <v>135477</v>
      </c>
      <c r="K4382" s="4">
        <v>135477</v>
      </c>
    </row>
    <row r="4383" spans="1:11" x14ac:dyDescent="0.35">
      <c r="A4383" t="s">
        <v>498</v>
      </c>
      <c r="B4383" t="s">
        <v>2139</v>
      </c>
      <c r="C4383" t="s">
        <v>1862</v>
      </c>
      <c r="D4383" s="4">
        <v>427321</v>
      </c>
      <c r="E4383" s="4">
        <v>85464</v>
      </c>
      <c r="I4383" s="4">
        <v>512786</v>
      </c>
      <c r="J4383" s="4">
        <v>512785</v>
      </c>
      <c r="K4383" s="4">
        <v>427321</v>
      </c>
    </row>
    <row r="4384" spans="1:11" x14ac:dyDescent="0.35">
      <c r="A4384" t="s">
        <v>498</v>
      </c>
      <c r="B4384" t="s">
        <v>2141</v>
      </c>
      <c r="D4384" s="4">
        <v>3283112</v>
      </c>
      <c r="E4384" s="4">
        <v>85464</v>
      </c>
      <c r="H4384" s="4">
        <v>13575</v>
      </c>
      <c r="I4384" s="4">
        <v>3382151</v>
      </c>
      <c r="J4384" s="4">
        <v>3368576</v>
      </c>
      <c r="K4384" s="4">
        <v>3283112</v>
      </c>
    </row>
    <row r="4385" spans="1:11" x14ac:dyDescent="0.35">
      <c r="A4385" t="s">
        <v>498</v>
      </c>
      <c r="B4385" t="s">
        <v>2144</v>
      </c>
      <c r="C4385" t="s">
        <v>1866</v>
      </c>
      <c r="I4385" s="4">
        <v>0</v>
      </c>
      <c r="J4385">
        <v>0</v>
      </c>
      <c r="K4385" s="4">
        <v>0</v>
      </c>
    </row>
    <row r="4386" spans="1:11" x14ac:dyDescent="0.35">
      <c r="A4386" t="s">
        <v>498</v>
      </c>
      <c r="B4386" t="s">
        <v>2145</v>
      </c>
      <c r="C4386" t="s">
        <v>1867</v>
      </c>
      <c r="D4386" s="4">
        <v>850000</v>
      </c>
      <c r="H4386" s="4">
        <v>1431119</v>
      </c>
      <c r="I4386" s="4">
        <v>2281119</v>
      </c>
      <c r="J4386" s="4">
        <v>850000</v>
      </c>
      <c r="K4386" s="4">
        <v>850000</v>
      </c>
    </row>
    <row r="4387" spans="1:11" x14ac:dyDescent="0.35">
      <c r="A4387" t="s">
        <v>498</v>
      </c>
      <c r="B4387" t="s">
        <v>2146</v>
      </c>
      <c r="C4387" t="s">
        <v>1868</v>
      </c>
      <c r="H4387" s="4">
        <v>1267383</v>
      </c>
      <c r="I4387" s="4">
        <v>1267383</v>
      </c>
      <c r="J4387">
        <v>0</v>
      </c>
      <c r="K4387" s="4">
        <v>0</v>
      </c>
    </row>
    <row r="4388" spans="1:11" x14ac:dyDescent="0.35">
      <c r="A4388" t="s">
        <v>498</v>
      </c>
      <c r="B4388" t="s">
        <v>2173</v>
      </c>
      <c r="C4388" t="s">
        <v>1894</v>
      </c>
      <c r="D4388" s="4">
        <v>1309</v>
      </c>
      <c r="I4388" s="4">
        <v>1309</v>
      </c>
      <c r="J4388" s="4">
        <v>1309</v>
      </c>
      <c r="K4388" s="4">
        <v>1309</v>
      </c>
    </row>
    <row r="4389" spans="1:11" x14ac:dyDescent="0.35">
      <c r="A4389" t="s">
        <v>498</v>
      </c>
      <c r="B4389" t="s">
        <v>2147</v>
      </c>
      <c r="C4389" t="s">
        <v>1869</v>
      </c>
      <c r="H4389" s="4">
        <v>647040</v>
      </c>
      <c r="I4389" s="4">
        <v>647040</v>
      </c>
      <c r="J4389">
        <v>0</v>
      </c>
      <c r="K4389" s="4">
        <v>0</v>
      </c>
    </row>
    <row r="4390" spans="1:11" x14ac:dyDescent="0.35">
      <c r="A4390" t="s">
        <v>498</v>
      </c>
      <c r="B4390" t="s">
        <v>2148</v>
      </c>
      <c r="C4390" t="s">
        <v>1870</v>
      </c>
      <c r="D4390" s="4">
        <v>9188</v>
      </c>
      <c r="E4390" s="4">
        <v>3104</v>
      </c>
      <c r="F4390" s="4">
        <v>32000</v>
      </c>
      <c r="H4390" s="4">
        <v>2558833</v>
      </c>
      <c r="I4390" s="4">
        <v>2603126</v>
      </c>
      <c r="J4390" s="4">
        <v>12292</v>
      </c>
      <c r="K4390" s="4">
        <v>9188</v>
      </c>
    </row>
    <row r="4391" spans="1:11" x14ac:dyDescent="0.35">
      <c r="A4391" t="s">
        <v>498</v>
      </c>
      <c r="B4391" t="s">
        <v>2149</v>
      </c>
      <c r="C4391" t="s">
        <v>1871</v>
      </c>
      <c r="D4391" s="4">
        <v>34991</v>
      </c>
      <c r="H4391" s="4">
        <v>41767</v>
      </c>
      <c r="I4391" s="4">
        <v>76757</v>
      </c>
      <c r="J4391" s="4">
        <v>34991</v>
      </c>
      <c r="K4391" s="4">
        <v>34991</v>
      </c>
    </row>
    <row r="4392" spans="1:11" x14ac:dyDescent="0.35">
      <c r="A4392" t="s">
        <v>498</v>
      </c>
      <c r="B4392" t="s">
        <v>2150</v>
      </c>
      <c r="C4392" t="s">
        <v>1872</v>
      </c>
      <c r="D4392" s="4">
        <v>147000</v>
      </c>
      <c r="I4392" s="4">
        <v>147000</v>
      </c>
      <c r="J4392" s="4">
        <v>147000</v>
      </c>
      <c r="K4392" s="4">
        <v>147000</v>
      </c>
    </row>
    <row r="4393" spans="1:11" x14ac:dyDescent="0.35">
      <c r="A4393" t="s">
        <v>498</v>
      </c>
      <c r="B4393" t="s">
        <v>2153</v>
      </c>
      <c r="C4393" t="s">
        <v>1875</v>
      </c>
      <c r="H4393" s="4">
        <v>37197</v>
      </c>
      <c r="I4393" s="4">
        <v>37197</v>
      </c>
      <c r="J4393">
        <v>0</v>
      </c>
      <c r="K4393" s="4">
        <v>0</v>
      </c>
    </row>
    <row r="4394" spans="1:11" x14ac:dyDescent="0.35">
      <c r="A4394" t="s">
        <v>498</v>
      </c>
      <c r="B4394" t="s">
        <v>2154</v>
      </c>
      <c r="C4394" t="s">
        <v>1876</v>
      </c>
      <c r="H4394" s="4">
        <v>83160</v>
      </c>
      <c r="I4394" s="4">
        <v>83160</v>
      </c>
      <c r="J4394">
        <v>0</v>
      </c>
      <c r="K4394" s="4">
        <v>0</v>
      </c>
    </row>
    <row r="4395" spans="1:11" x14ac:dyDescent="0.35">
      <c r="A4395" t="s">
        <v>498</v>
      </c>
      <c r="B4395" t="s">
        <v>2155</v>
      </c>
      <c r="C4395" t="s">
        <v>1877</v>
      </c>
      <c r="D4395" s="4">
        <v>4625</v>
      </c>
      <c r="I4395" s="4">
        <v>4625</v>
      </c>
      <c r="J4395" s="4">
        <v>4625</v>
      </c>
      <c r="K4395" s="4">
        <v>4625</v>
      </c>
    </row>
    <row r="4396" spans="1:11" x14ac:dyDescent="0.35">
      <c r="A4396" t="s">
        <v>498</v>
      </c>
      <c r="B4396" t="s">
        <v>2156</v>
      </c>
      <c r="D4396" s="4">
        <v>1047113</v>
      </c>
      <c r="E4396" s="4">
        <v>3104</v>
      </c>
      <c r="F4396" s="4">
        <v>32000</v>
      </c>
      <c r="H4396" s="4">
        <v>6066499</v>
      </c>
      <c r="I4396" s="4">
        <v>7148716</v>
      </c>
      <c r="J4396" s="4">
        <v>1050217</v>
      </c>
      <c r="K4396" s="4">
        <v>1047113</v>
      </c>
    </row>
    <row r="4397" spans="1:11" x14ac:dyDescent="0.35">
      <c r="A4397" t="s">
        <v>498</v>
      </c>
      <c r="B4397" t="s">
        <v>2157</v>
      </c>
      <c r="C4397" t="s">
        <v>1879</v>
      </c>
      <c r="D4397" s="4">
        <v>622599</v>
      </c>
      <c r="I4397" s="4">
        <v>622599</v>
      </c>
      <c r="J4397" s="4">
        <v>622599</v>
      </c>
      <c r="K4397" s="4">
        <v>622599</v>
      </c>
    </row>
    <row r="4398" spans="1:11" x14ac:dyDescent="0.35">
      <c r="A4398" t="s">
        <v>498</v>
      </c>
      <c r="B4398" t="s">
        <v>2186</v>
      </c>
      <c r="C4398" t="s">
        <v>1907</v>
      </c>
      <c r="D4398" s="4">
        <v>10993</v>
      </c>
      <c r="I4398" s="4">
        <v>10993</v>
      </c>
      <c r="J4398" s="4">
        <v>10993</v>
      </c>
      <c r="K4398" s="4">
        <v>10993</v>
      </c>
    </row>
    <row r="4399" spans="1:11" x14ac:dyDescent="0.35">
      <c r="A4399" t="s">
        <v>498</v>
      </c>
      <c r="B4399" t="s">
        <v>2158</v>
      </c>
      <c r="C4399" t="s">
        <v>1880</v>
      </c>
      <c r="D4399" s="4">
        <v>1378697</v>
      </c>
      <c r="I4399" s="4">
        <v>1378697</v>
      </c>
      <c r="J4399" s="4">
        <v>1378697</v>
      </c>
      <c r="K4399" s="4">
        <v>1378697</v>
      </c>
    </row>
    <row r="4400" spans="1:11" x14ac:dyDescent="0.35">
      <c r="A4400" t="s">
        <v>498</v>
      </c>
      <c r="B4400" t="s">
        <v>2159</v>
      </c>
      <c r="C4400" t="s">
        <v>1881</v>
      </c>
      <c r="D4400" s="4">
        <v>1590655</v>
      </c>
      <c r="I4400" s="4">
        <v>1590655</v>
      </c>
      <c r="J4400" s="4">
        <v>1590655</v>
      </c>
      <c r="K4400" s="4">
        <v>1590655</v>
      </c>
    </row>
    <row r="4401" spans="1:11" x14ac:dyDescent="0.35">
      <c r="A4401" t="s">
        <v>498</v>
      </c>
      <c r="B4401" t="s">
        <v>2174</v>
      </c>
      <c r="C4401" t="s">
        <v>1895</v>
      </c>
      <c r="D4401" s="4">
        <v>183459</v>
      </c>
      <c r="I4401" s="4">
        <v>183459</v>
      </c>
      <c r="J4401" s="4">
        <v>183459</v>
      </c>
      <c r="K4401" s="4">
        <v>183459</v>
      </c>
    </row>
    <row r="4402" spans="1:11" x14ac:dyDescent="0.35">
      <c r="A4402" t="s">
        <v>498</v>
      </c>
      <c r="B4402" t="s">
        <v>2160</v>
      </c>
      <c r="C4402" t="s">
        <v>1882</v>
      </c>
      <c r="D4402" s="4">
        <v>168330</v>
      </c>
      <c r="I4402" s="4">
        <v>168330</v>
      </c>
      <c r="J4402" s="4">
        <v>168330</v>
      </c>
      <c r="K4402" s="4">
        <v>168330</v>
      </c>
    </row>
    <row r="4403" spans="1:11" x14ac:dyDescent="0.35">
      <c r="A4403" t="s">
        <v>498</v>
      </c>
      <c r="B4403" t="s">
        <v>2161</v>
      </c>
      <c r="C4403" t="s">
        <v>1883</v>
      </c>
      <c r="D4403" s="4">
        <v>62632</v>
      </c>
      <c r="I4403" s="4">
        <v>62632</v>
      </c>
      <c r="J4403" s="4">
        <v>62632</v>
      </c>
      <c r="K4403" s="4">
        <v>62632</v>
      </c>
    </row>
    <row r="4404" spans="1:11" x14ac:dyDescent="0.35">
      <c r="A4404" t="s">
        <v>498</v>
      </c>
      <c r="B4404" t="s">
        <v>2162</v>
      </c>
      <c r="C4404" t="s">
        <v>1884</v>
      </c>
      <c r="D4404" s="4">
        <v>5832</v>
      </c>
      <c r="I4404" s="4">
        <v>5832</v>
      </c>
      <c r="J4404" s="4">
        <v>5832</v>
      </c>
      <c r="K4404" s="4">
        <v>5832</v>
      </c>
    </row>
    <row r="4405" spans="1:11" x14ac:dyDescent="0.35">
      <c r="A4405" t="s">
        <v>498</v>
      </c>
      <c r="B4405" t="s">
        <v>2163</v>
      </c>
      <c r="D4405" s="4">
        <v>4023197</v>
      </c>
      <c r="I4405" s="4">
        <v>4023197</v>
      </c>
      <c r="J4405" s="4">
        <v>4023197</v>
      </c>
      <c r="K4405" s="4">
        <v>4023197</v>
      </c>
    </row>
    <row r="4406" spans="1:11" x14ac:dyDescent="0.35">
      <c r="A4406" t="s">
        <v>498</v>
      </c>
      <c r="B4406" t="s">
        <v>2164</v>
      </c>
      <c r="C4406" t="s">
        <v>1886</v>
      </c>
      <c r="D4406" s="4">
        <v>136683</v>
      </c>
      <c r="I4406" s="4">
        <v>136683</v>
      </c>
      <c r="J4406" s="4">
        <v>136683</v>
      </c>
      <c r="K4406" s="4">
        <v>136683</v>
      </c>
    </row>
    <row r="4407" spans="1:11" x14ac:dyDescent="0.35">
      <c r="A4407" t="s">
        <v>498</v>
      </c>
      <c r="B4407" t="s">
        <v>2165</v>
      </c>
      <c r="D4407" s="4">
        <v>136683</v>
      </c>
      <c r="I4407" s="4">
        <v>136683</v>
      </c>
      <c r="J4407" s="4">
        <v>136683</v>
      </c>
      <c r="K4407" s="4">
        <v>136683</v>
      </c>
    </row>
    <row r="4408" spans="1:11" x14ac:dyDescent="0.35">
      <c r="A4408" t="s">
        <v>498</v>
      </c>
      <c r="B4408" t="s">
        <v>2183</v>
      </c>
      <c r="C4408" t="s">
        <v>1904</v>
      </c>
      <c r="D4408" s="4">
        <v>125000</v>
      </c>
      <c r="I4408" s="4">
        <v>125000</v>
      </c>
      <c r="J4408" s="4">
        <v>125000</v>
      </c>
      <c r="K4408" s="4">
        <v>125000</v>
      </c>
    </row>
    <row r="4409" spans="1:11" x14ac:dyDescent="0.35">
      <c r="A4409" t="s">
        <v>498</v>
      </c>
      <c r="B4409" t="s">
        <v>2166</v>
      </c>
      <c r="C4409" t="s">
        <v>1888</v>
      </c>
      <c r="H4409" s="4">
        <v>326400</v>
      </c>
      <c r="I4409" s="4">
        <v>326400</v>
      </c>
      <c r="J4409">
        <v>0</v>
      </c>
      <c r="K4409" s="4">
        <v>0</v>
      </c>
    </row>
    <row r="4410" spans="1:11" x14ac:dyDescent="0.35">
      <c r="A4410" t="s">
        <v>498</v>
      </c>
      <c r="B4410" t="s">
        <v>2180</v>
      </c>
      <c r="C4410" t="s">
        <v>1901</v>
      </c>
      <c r="H4410" s="4">
        <v>300000</v>
      </c>
      <c r="I4410" s="4">
        <v>300000</v>
      </c>
      <c r="J4410">
        <v>0</v>
      </c>
      <c r="K4410" s="4">
        <v>0</v>
      </c>
    </row>
    <row r="4411" spans="1:11" x14ac:dyDescent="0.35">
      <c r="A4411" t="s">
        <v>498</v>
      </c>
      <c r="B4411" t="s">
        <v>2167</v>
      </c>
      <c r="C4411" t="s">
        <v>1889</v>
      </c>
      <c r="H4411" s="4">
        <v>325500</v>
      </c>
      <c r="I4411" s="4">
        <v>325500</v>
      </c>
      <c r="J4411">
        <v>0</v>
      </c>
      <c r="K4411" s="4">
        <v>0</v>
      </c>
    </row>
    <row r="4412" spans="1:11" x14ac:dyDescent="0.35">
      <c r="A4412" t="s">
        <v>498</v>
      </c>
      <c r="B4412" t="s">
        <v>2168</v>
      </c>
      <c r="C4412" t="s">
        <v>1890</v>
      </c>
      <c r="H4412" s="4">
        <v>210000</v>
      </c>
      <c r="I4412" s="4">
        <v>210000</v>
      </c>
      <c r="J4412">
        <v>0</v>
      </c>
      <c r="K4412" s="4">
        <v>0</v>
      </c>
    </row>
    <row r="4413" spans="1:11" x14ac:dyDescent="0.35">
      <c r="A4413" t="s">
        <v>498</v>
      </c>
      <c r="B4413" t="s">
        <v>2181</v>
      </c>
      <c r="C4413" t="s">
        <v>1902</v>
      </c>
      <c r="H4413" s="4">
        <v>600000</v>
      </c>
      <c r="I4413" s="4">
        <v>600000</v>
      </c>
      <c r="J4413">
        <v>0</v>
      </c>
      <c r="K4413" s="4">
        <v>0</v>
      </c>
    </row>
    <row r="4414" spans="1:11" x14ac:dyDescent="0.35">
      <c r="A4414" t="s">
        <v>498</v>
      </c>
      <c r="B4414" t="s">
        <v>2169</v>
      </c>
      <c r="D4414" s="4">
        <v>125000</v>
      </c>
      <c r="H4414" s="4">
        <v>1761900</v>
      </c>
      <c r="I4414" s="4">
        <v>1886900</v>
      </c>
      <c r="J4414" s="4">
        <v>125000</v>
      </c>
      <c r="K4414" s="4">
        <v>125000</v>
      </c>
    </row>
    <row r="4415" spans="1:11" x14ac:dyDescent="0.35">
      <c r="A4415" t="s">
        <v>498</v>
      </c>
      <c r="B4415" t="s">
        <v>2170</v>
      </c>
      <c r="D4415" s="4">
        <v>55393512</v>
      </c>
      <c r="E4415" s="4">
        <v>818605</v>
      </c>
      <c r="F4415" s="4">
        <v>16468200</v>
      </c>
      <c r="H4415" s="4">
        <v>8042224</v>
      </c>
      <c r="I4415" s="4">
        <v>80722542</v>
      </c>
      <c r="J4415" s="4">
        <f>SUM(D4415,E4415)</f>
        <v>56212117</v>
      </c>
      <c r="K4415" s="4">
        <v>55393512</v>
      </c>
    </row>
    <row r="4416" spans="1:11" x14ac:dyDescent="0.35">
      <c r="A4416" t="s">
        <v>501</v>
      </c>
      <c r="B4416" t="s">
        <v>2118</v>
      </c>
      <c r="C4416" t="s">
        <v>1843</v>
      </c>
      <c r="D4416" s="4">
        <v>15978562</v>
      </c>
      <c r="I4416" s="4">
        <v>15978562</v>
      </c>
      <c r="J4416" s="4">
        <v>15978562</v>
      </c>
      <c r="K4416" s="4">
        <v>15978562</v>
      </c>
    </row>
    <row r="4417" spans="1:11" x14ac:dyDescent="0.35">
      <c r="A4417" t="s">
        <v>501</v>
      </c>
      <c r="B4417" t="s">
        <v>2119</v>
      </c>
      <c r="C4417" t="s">
        <v>1844</v>
      </c>
      <c r="D4417" s="4">
        <v>494902</v>
      </c>
      <c r="F4417" s="4">
        <v>213666</v>
      </c>
      <c r="G4417" s="4">
        <v>1012048</v>
      </c>
      <c r="H4417" s="4">
        <v>157050</v>
      </c>
      <c r="I4417" s="4">
        <v>1877665</v>
      </c>
      <c r="J4417" s="4">
        <v>494902</v>
      </c>
      <c r="K4417" s="4">
        <v>494902</v>
      </c>
    </row>
    <row r="4418" spans="1:11" x14ac:dyDescent="0.35">
      <c r="A4418" t="s">
        <v>501</v>
      </c>
      <c r="B4418" t="s">
        <v>2120</v>
      </c>
      <c r="C4418" t="s">
        <v>1845</v>
      </c>
      <c r="D4418" s="4">
        <v>646226</v>
      </c>
      <c r="I4418" s="4">
        <v>646226</v>
      </c>
      <c r="J4418" s="4">
        <v>646226</v>
      </c>
      <c r="K4418" s="4">
        <v>646226</v>
      </c>
    </row>
    <row r="4419" spans="1:11" x14ac:dyDescent="0.35">
      <c r="A4419" t="s">
        <v>501</v>
      </c>
      <c r="B4419" t="s">
        <v>2121</v>
      </c>
      <c r="D4419" s="4">
        <v>17119690</v>
      </c>
      <c r="F4419" s="4">
        <v>213666</v>
      </c>
      <c r="G4419" s="4">
        <v>1012048</v>
      </c>
      <c r="H4419" s="4">
        <v>157050</v>
      </c>
      <c r="I4419" s="4">
        <v>18502453</v>
      </c>
      <c r="J4419" s="4">
        <v>17119690</v>
      </c>
      <c r="K4419" s="4">
        <v>17119690</v>
      </c>
    </row>
    <row r="4420" spans="1:11" x14ac:dyDescent="0.35">
      <c r="A4420" t="s">
        <v>501</v>
      </c>
      <c r="B4420" t="s">
        <v>2122</v>
      </c>
      <c r="C4420" t="s">
        <v>1846</v>
      </c>
      <c r="D4420" s="4">
        <v>1562827</v>
      </c>
      <c r="G4420" s="4">
        <v>1046899</v>
      </c>
      <c r="H4420" s="4">
        <v>812160</v>
      </c>
      <c r="I4420" s="4">
        <v>3421886</v>
      </c>
      <c r="J4420" s="4">
        <v>1562827</v>
      </c>
      <c r="K4420" s="4">
        <v>1562827</v>
      </c>
    </row>
    <row r="4421" spans="1:11" x14ac:dyDescent="0.35">
      <c r="A4421" t="s">
        <v>501</v>
      </c>
      <c r="B4421" t="s">
        <v>2123</v>
      </c>
      <c r="C4421" t="s">
        <v>1847</v>
      </c>
      <c r="D4421" s="4">
        <v>3352502</v>
      </c>
      <c r="F4421" s="4">
        <v>202703</v>
      </c>
      <c r="I4421" s="4">
        <v>3555204</v>
      </c>
      <c r="J4421" s="4">
        <v>3352502</v>
      </c>
      <c r="K4421" s="4">
        <v>3352502</v>
      </c>
    </row>
    <row r="4422" spans="1:11" x14ac:dyDescent="0.35">
      <c r="A4422" t="s">
        <v>501</v>
      </c>
      <c r="B4422" t="s">
        <v>2125</v>
      </c>
      <c r="D4422" s="4">
        <v>4915329</v>
      </c>
      <c r="F4422" s="4">
        <v>202703</v>
      </c>
      <c r="G4422" s="4">
        <v>1046899</v>
      </c>
      <c r="H4422" s="4">
        <v>812160</v>
      </c>
      <c r="I4422" s="4">
        <v>6977090</v>
      </c>
      <c r="J4422" s="4">
        <v>4915329</v>
      </c>
      <c r="K4422" s="4">
        <v>4915329</v>
      </c>
    </row>
    <row r="4423" spans="1:11" x14ac:dyDescent="0.35">
      <c r="A4423" t="s">
        <v>501</v>
      </c>
      <c r="B4423" t="s">
        <v>2126</v>
      </c>
      <c r="C4423" t="s">
        <v>1850</v>
      </c>
      <c r="D4423" s="4">
        <v>1600000</v>
      </c>
      <c r="I4423" s="4">
        <v>1600000</v>
      </c>
      <c r="J4423" s="4">
        <v>1600000</v>
      </c>
      <c r="K4423" s="4">
        <v>1600000</v>
      </c>
    </row>
    <row r="4424" spans="1:11" x14ac:dyDescent="0.35">
      <c r="A4424" t="s">
        <v>501</v>
      </c>
      <c r="B4424" t="s">
        <v>2127</v>
      </c>
      <c r="D4424" s="4">
        <v>1600000</v>
      </c>
      <c r="I4424" s="4">
        <v>1600000</v>
      </c>
      <c r="J4424" s="4">
        <v>1600000</v>
      </c>
      <c r="K4424" s="4">
        <v>1600000</v>
      </c>
    </row>
    <row r="4425" spans="1:11" x14ac:dyDescent="0.35">
      <c r="A4425" t="s">
        <v>501</v>
      </c>
      <c r="B4425" t="s">
        <v>2128</v>
      </c>
      <c r="C4425" t="s">
        <v>1851</v>
      </c>
      <c r="D4425" s="4">
        <v>293805</v>
      </c>
      <c r="I4425" s="4">
        <v>293805</v>
      </c>
      <c r="J4425" s="4">
        <v>293805</v>
      </c>
      <c r="K4425" s="4">
        <v>293805</v>
      </c>
    </row>
    <row r="4426" spans="1:11" x14ac:dyDescent="0.35">
      <c r="A4426" t="s">
        <v>501</v>
      </c>
      <c r="B4426" t="s">
        <v>2129</v>
      </c>
      <c r="C4426" t="s">
        <v>1852</v>
      </c>
      <c r="H4426" s="4">
        <v>5452</v>
      </c>
      <c r="I4426" s="4">
        <v>5452</v>
      </c>
      <c r="J4426">
        <v>0</v>
      </c>
      <c r="K4426" s="4">
        <v>0</v>
      </c>
    </row>
    <row r="4427" spans="1:11" x14ac:dyDescent="0.35">
      <c r="A4427" t="s">
        <v>501</v>
      </c>
      <c r="B4427" t="s">
        <v>2130</v>
      </c>
      <c r="C4427" t="s">
        <v>1853</v>
      </c>
      <c r="D4427" s="4">
        <v>6156</v>
      </c>
      <c r="E4427" s="4">
        <v>3848</v>
      </c>
      <c r="I4427" s="4">
        <v>10004</v>
      </c>
      <c r="J4427" s="4">
        <v>10004</v>
      </c>
      <c r="K4427" s="4">
        <v>6156</v>
      </c>
    </row>
    <row r="4428" spans="1:11" x14ac:dyDescent="0.35">
      <c r="A4428" t="s">
        <v>501</v>
      </c>
      <c r="B4428" t="s">
        <v>2172</v>
      </c>
      <c r="C4428" t="s">
        <v>1893</v>
      </c>
      <c r="H4428" s="4">
        <v>1195</v>
      </c>
      <c r="I4428" s="4">
        <v>1195</v>
      </c>
      <c r="J4428">
        <v>0</v>
      </c>
      <c r="K4428" s="4">
        <v>0</v>
      </c>
    </row>
    <row r="4429" spans="1:11" x14ac:dyDescent="0.35">
      <c r="A4429" t="s">
        <v>501</v>
      </c>
      <c r="B4429" t="s">
        <v>2131</v>
      </c>
      <c r="C4429" t="s">
        <v>1854</v>
      </c>
      <c r="D4429" s="4">
        <v>134498</v>
      </c>
      <c r="I4429" s="4">
        <v>134498</v>
      </c>
      <c r="J4429" s="4">
        <v>134498</v>
      </c>
      <c r="K4429" s="4">
        <v>134498</v>
      </c>
    </row>
    <row r="4430" spans="1:11" x14ac:dyDescent="0.35">
      <c r="A4430" t="s">
        <v>501</v>
      </c>
      <c r="B4430" t="s">
        <v>2132</v>
      </c>
      <c r="C4430" t="s">
        <v>1855</v>
      </c>
      <c r="D4430" s="4">
        <v>186663</v>
      </c>
      <c r="I4430" s="4">
        <v>186663</v>
      </c>
      <c r="J4430" s="4">
        <v>186663</v>
      </c>
      <c r="K4430" s="4">
        <v>186663</v>
      </c>
    </row>
    <row r="4431" spans="1:11" x14ac:dyDescent="0.35">
      <c r="A4431" t="s">
        <v>501</v>
      </c>
      <c r="B4431" t="s">
        <v>2133</v>
      </c>
      <c r="C4431" t="s">
        <v>1856</v>
      </c>
      <c r="D4431" s="4">
        <v>3859</v>
      </c>
      <c r="H4431" s="4">
        <v>16566</v>
      </c>
      <c r="I4431" s="4">
        <v>20425</v>
      </c>
      <c r="J4431" s="4">
        <v>3859</v>
      </c>
      <c r="K4431" s="4">
        <v>3859</v>
      </c>
    </row>
    <row r="4432" spans="1:11" x14ac:dyDescent="0.35">
      <c r="A4432" t="s">
        <v>501</v>
      </c>
      <c r="B4432" t="s">
        <v>2134</v>
      </c>
      <c r="C4432" t="s">
        <v>1857</v>
      </c>
      <c r="D4432" s="4">
        <v>16974</v>
      </c>
      <c r="I4432" s="4">
        <v>16974</v>
      </c>
      <c r="J4432" s="4">
        <v>16974</v>
      </c>
      <c r="K4432" s="4">
        <v>16974</v>
      </c>
    </row>
    <row r="4433" spans="1:11" x14ac:dyDescent="0.35">
      <c r="A4433" t="s">
        <v>501</v>
      </c>
      <c r="B4433" t="s">
        <v>2135</v>
      </c>
      <c r="C4433" t="s">
        <v>1858</v>
      </c>
      <c r="D4433" s="4">
        <v>8044</v>
      </c>
      <c r="E4433" s="4">
        <v>1487</v>
      </c>
      <c r="H4433" s="4">
        <v>20110</v>
      </c>
      <c r="I4433" s="4">
        <v>29642</v>
      </c>
      <c r="J4433" s="4">
        <v>9531</v>
      </c>
      <c r="K4433" s="4">
        <v>8044</v>
      </c>
    </row>
    <row r="4434" spans="1:11" x14ac:dyDescent="0.35">
      <c r="A4434" t="s">
        <v>501</v>
      </c>
      <c r="B4434" t="s">
        <v>2136</v>
      </c>
      <c r="C4434" t="s">
        <v>1859</v>
      </c>
      <c r="D4434" s="4">
        <v>203759</v>
      </c>
      <c r="E4434" s="4">
        <v>105421</v>
      </c>
      <c r="I4434" s="4">
        <v>309180</v>
      </c>
      <c r="J4434" s="4">
        <v>309180</v>
      </c>
      <c r="K4434" s="4">
        <v>203759</v>
      </c>
    </row>
    <row r="4435" spans="1:11" x14ac:dyDescent="0.35">
      <c r="A4435" t="s">
        <v>501</v>
      </c>
      <c r="B4435" t="s">
        <v>2137</v>
      </c>
      <c r="C4435" t="s">
        <v>1860</v>
      </c>
      <c r="D4435" s="4">
        <v>326109</v>
      </c>
      <c r="I4435" s="4">
        <v>326109</v>
      </c>
      <c r="J4435" s="4">
        <v>326109</v>
      </c>
      <c r="K4435" s="4">
        <v>326109</v>
      </c>
    </row>
    <row r="4436" spans="1:11" x14ac:dyDescent="0.35">
      <c r="A4436" t="s">
        <v>501</v>
      </c>
      <c r="B4436" t="s">
        <v>2138</v>
      </c>
      <c r="C4436" t="s">
        <v>1861</v>
      </c>
      <c r="D4436" s="4">
        <v>45703</v>
      </c>
      <c r="I4436" s="4">
        <v>45703</v>
      </c>
      <c r="J4436" s="4">
        <v>45703</v>
      </c>
      <c r="K4436" s="4">
        <v>45703</v>
      </c>
    </row>
    <row r="4437" spans="1:11" x14ac:dyDescent="0.35">
      <c r="A4437" t="s">
        <v>501</v>
      </c>
      <c r="B4437" t="s">
        <v>2139</v>
      </c>
      <c r="C4437" t="s">
        <v>1862</v>
      </c>
      <c r="D4437" s="4">
        <v>256274</v>
      </c>
      <c r="I4437" s="4">
        <v>256274</v>
      </c>
      <c r="J4437" s="4">
        <v>256274</v>
      </c>
      <c r="K4437" s="4">
        <v>256274</v>
      </c>
    </row>
    <row r="4438" spans="1:11" x14ac:dyDescent="0.35">
      <c r="A4438" t="s">
        <v>501</v>
      </c>
      <c r="B4438" t="s">
        <v>2141</v>
      </c>
      <c r="D4438" s="4">
        <v>1481845</v>
      </c>
      <c r="E4438" s="4">
        <v>110756</v>
      </c>
      <c r="H4438" s="4">
        <v>43323</v>
      </c>
      <c r="I4438" s="4">
        <v>1635923</v>
      </c>
      <c r="J4438" s="4">
        <v>1592601</v>
      </c>
      <c r="K4438" s="4">
        <v>1481845</v>
      </c>
    </row>
    <row r="4439" spans="1:11" x14ac:dyDescent="0.35">
      <c r="A4439" t="s">
        <v>501</v>
      </c>
      <c r="B4439" t="s">
        <v>2143</v>
      </c>
      <c r="C4439" t="s">
        <v>1865</v>
      </c>
      <c r="D4439" s="4">
        <v>5233</v>
      </c>
      <c r="E4439" s="4">
        <v>52867</v>
      </c>
      <c r="I4439" s="4">
        <v>58100</v>
      </c>
      <c r="J4439" s="4">
        <v>58100</v>
      </c>
      <c r="K4439" s="4">
        <v>5233</v>
      </c>
    </row>
    <row r="4440" spans="1:11" x14ac:dyDescent="0.35">
      <c r="A4440" t="s">
        <v>501</v>
      </c>
      <c r="B4440" t="s">
        <v>2144</v>
      </c>
      <c r="C4440" t="s">
        <v>1866</v>
      </c>
      <c r="I4440" s="4">
        <v>0</v>
      </c>
      <c r="J4440">
        <v>0</v>
      </c>
      <c r="K4440" s="4">
        <v>0</v>
      </c>
    </row>
    <row r="4441" spans="1:11" x14ac:dyDescent="0.35">
      <c r="A4441" t="s">
        <v>501</v>
      </c>
      <c r="B4441" t="s">
        <v>2145</v>
      </c>
      <c r="C4441" t="s">
        <v>1867</v>
      </c>
      <c r="D4441" s="4">
        <v>50000</v>
      </c>
      <c r="F4441" s="4">
        <v>800000</v>
      </c>
      <c r="G4441" s="4">
        <v>9000</v>
      </c>
      <c r="H4441" s="4">
        <v>938287</v>
      </c>
      <c r="I4441" s="4">
        <v>1797287</v>
      </c>
      <c r="J4441" s="4">
        <v>50000</v>
      </c>
      <c r="K4441" s="4">
        <v>50000</v>
      </c>
    </row>
    <row r="4442" spans="1:11" x14ac:dyDescent="0.35">
      <c r="A4442" t="s">
        <v>501</v>
      </c>
      <c r="B4442" t="s">
        <v>2146</v>
      </c>
      <c r="C4442" t="s">
        <v>1868</v>
      </c>
      <c r="H4442" s="4">
        <v>757817</v>
      </c>
      <c r="I4442" s="4">
        <v>757817</v>
      </c>
      <c r="J4442">
        <v>0</v>
      </c>
      <c r="K4442" s="4">
        <v>0</v>
      </c>
    </row>
    <row r="4443" spans="1:11" x14ac:dyDescent="0.35">
      <c r="A4443" t="s">
        <v>501</v>
      </c>
      <c r="B4443" t="s">
        <v>2147</v>
      </c>
      <c r="C4443" t="s">
        <v>1869</v>
      </c>
      <c r="H4443" s="4">
        <v>391680</v>
      </c>
      <c r="I4443" s="4">
        <v>391680</v>
      </c>
      <c r="J4443">
        <v>0</v>
      </c>
      <c r="K4443" s="4">
        <v>0</v>
      </c>
    </row>
    <row r="4444" spans="1:11" x14ac:dyDescent="0.35">
      <c r="A4444" t="s">
        <v>501</v>
      </c>
      <c r="B4444" t="s">
        <v>2148</v>
      </c>
      <c r="C4444" t="s">
        <v>1870</v>
      </c>
      <c r="E4444" s="4">
        <v>15519</v>
      </c>
      <c r="H4444" s="4">
        <v>1790352</v>
      </c>
      <c r="I4444" s="4">
        <v>1805871</v>
      </c>
      <c r="J4444">
        <v>15519</v>
      </c>
      <c r="K4444" s="4">
        <v>0</v>
      </c>
    </row>
    <row r="4445" spans="1:11" x14ac:dyDescent="0.35">
      <c r="A4445" t="s">
        <v>501</v>
      </c>
      <c r="B4445" t="s">
        <v>2149</v>
      </c>
      <c r="C4445" t="s">
        <v>1871</v>
      </c>
      <c r="H4445" s="4">
        <v>4560388</v>
      </c>
      <c r="I4445" s="4">
        <v>4560388</v>
      </c>
      <c r="J4445">
        <v>0</v>
      </c>
      <c r="K4445" s="4">
        <v>0</v>
      </c>
    </row>
    <row r="4446" spans="1:11" x14ac:dyDescent="0.35">
      <c r="A4446" t="s">
        <v>501</v>
      </c>
      <c r="B4446" t="s">
        <v>2150</v>
      </c>
      <c r="C4446" t="s">
        <v>1872</v>
      </c>
      <c r="D4446" s="4">
        <v>51924</v>
      </c>
      <c r="I4446" s="4">
        <v>51924</v>
      </c>
      <c r="J4446" s="4">
        <v>51924</v>
      </c>
      <c r="K4446" s="4">
        <v>51924</v>
      </c>
    </row>
    <row r="4447" spans="1:11" x14ac:dyDescent="0.35">
      <c r="A4447" t="s">
        <v>501</v>
      </c>
      <c r="B4447" t="s">
        <v>2153</v>
      </c>
      <c r="C4447" t="s">
        <v>1875</v>
      </c>
      <c r="H4447" s="4">
        <v>5812</v>
      </c>
      <c r="I4447" s="4">
        <v>5812</v>
      </c>
      <c r="J4447">
        <v>0</v>
      </c>
      <c r="K4447" s="4">
        <v>0</v>
      </c>
    </row>
    <row r="4448" spans="1:11" x14ac:dyDescent="0.35">
      <c r="A4448" t="s">
        <v>501</v>
      </c>
      <c r="B4448" t="s">
        <v>2154</v>
      </c>
      <c r="C4448" t="s">
        <v>1876</v>
      </c>
      <c r="H4448" s="4">
        <v>47040</v>
      </c>
      <c r="I4448" s="4">
        <v>47040</v>
      </c>
      <c r="J4448">
        <v>0</v>
      </c>
      <c r="K4448" s="4">
        <v>0</v>
      </c>
    </row>
    <row r="4449" spans="1:11" x14ac:dyDescent="0.35">
      <c r="A4449" t="s">
        <v>501</v>
      </c>
      <c r="B4449" t="s">
        <v>2156</v>
      </c>
      <c r="D4449" s="4">
        <v>107156</v>
      </c>
      <c r="E4449" s="4">
        <v>68386</v>
      </c>
      <c r="F4449" s="4">
        <v>800000</v>
      </c>
      <c r="G4449" s="4">
        <v>9000</v>
      </c>
      <c r="H4449" s="4">
        <v>8491376</v>
      </c>
      <c r="I4449" s="4">
        <v>9475918</v>
      </c>
      <c r="J4449" s="4">
        <v>175542</v>
      </c>
      <c r="K4449" s="4">
        <v>107156</v>
      </c>
    </row>
    <row r="4450" spans="1:11" x14ac:dyDescent="0.35">
      <c r="A4450" t="s">
        <v>501</v>
      </c>
      <c r="B4450" t="s">
        <v>2157</v>
      </c>
      <c r="C4450" t="s">
        <v>1879</v>
      </c>
      <c r="D4450" s="4">
        <v>257160</v>
      </c>
      <c r="I4450" s="4">
        <v>257160</v>
      </c>
      <c r="J4450" s="4">
        <v>257160</v>
      </c>
      <c r="K4450" s="4">
        <v>257160</v>
      </c>
    </row>
    <row r="4451" spans="1:11" x14ac:dyDescent="0.35">
      <c r="A4451" t="s">
        <v>501</v>
      </c>
      <c r="B4451" t="s">
        <v>2176</v>
      </c>
      <c r="C4451" t="s">
        <v>1897</v>
      </c>
      <c r="D4451" s="4">
        <v>6233</v>
      </c>
      <c r="I4451" s="4">
        <v>6233</v>
      </c>
      <c r="J4451" s="4">
        <v>6233</v>
      </c>
      <c r="K4451" s="4">
        <v>6233</v>
      </c>
    </row>
    <row r="4452" spans="1:11" x14ac:dyDescent="0.35">
      <c r="A4452" t="s">
        <v>501</v>
      </c>
      <c r="B4452" t="s">
        <v>2158</v>
      </c>
      <c r="C4452" t="s">
        <v>1880</v>
      </c>
      <c r="D4452" s="4">
        <v>550253</v>
      </c>
      <c r="I4452" s="4">
        <v>550253</v>
      </c>
      <c r="J4452" s="4">
        <v>550253</v>
      </c>
      <c r="K4452" s="4">
        <v>550253</v>
      </c>
    </row>
    <row r="4453" spans="1:11" x14ac:dyDescent="0.35">
      <c r="A4453" t="s">
        <v>501</v>
      </c>
      <c r="B4453" t="s">
        <v>2159</v>
      </c>
      <c r="C4453" t="s">
        <v>1881</v>
      </c>
      <c r="D4453" s="4">
        <v>97038</v>
      </c>
      <c r="I4453" s="4">
        <v>97038</v>
      </c>
      <c r="J4453" s="4">
        <v>97038</v>
      </c>
      <c r="K4453" s="4">
        <v>97038</v>
      </c>
    </row>
    <row r="4454" spans="1:11" x14ac:dyDescent="0.35">
      <c r="A4454" t="s">
        <v>501</v>
      </c>
      <c r="B4454" t="s">
        <v>2171</v>
      </c>
      <c r="C4454" t="s">
        <v>1892</v>
      </c>
      <c r="D4454" s="4">
        <v>963</v>
      </c>
      <c r="I4454" s="4">
        <v>963</v>
      </c>
      <c r="J4454" s="4">
        <v>963</v>
      </c>
      <c r="K4454" s="4">
        <v>963</v>
      </c>
    </row>
    <row r="4455" spans="1:11" x14ac:dyDescent="0.35">
      <c r="A4455" t="s">
        <v>501</v>
      </c>
      <c r="B4455" t="s">
        <v>2163</v>
      </c>
      <c r="D4455" s="4">
        <v>911647</v>
      </c>
      <c r="I4455" s="4">
        <v>911647</v>
      </c>
      <c r="J4455" s="4">
        <v>911647</v>
      </c>
      <c r="K4455" s="4">
        <v>911647</v>
      </c>
    </row>
    <row r="4456" spans="1:11" x14ac:dyDescent="0.35">
      <c r="A4456" t="s">
        <v>501</v>
      </c>
      <c r="B4456" t="s">
        <v>2164</v>
      </c>
      <c r="C4456" t="s">
        <v>1886</v>
      </c>
      <c r="D4456" s="4">
        <v>47132</v>
      </c>
      <c r="I4456" s="4">
        <v>47132</v>
      </c>
      <c r="J4456" s="4">
        <v>47132</v>
      </c>
      <c r="K4456" s="4">
        <v>47132</v>
      </c>
    </row>
    <row r="4457" spans="1:11" x14ac:dyDescent="0.35">
      <c r="A4457" t="s">
        <v>501</v>
      </c>
      <c r="B4457" t="s">
        <v>2165</v>
      </c>
      <c r="D4457" s="4">
        <v>47132</v>
      </c>
      <c r="I4457" s="4">
        <v>47132</v>
      </c>
      <c r="J4457" s="4">
        <v>47132</v>
      </c>
      <c r="K4457" s="4">
        <v>47132</v>
      </c>
    </row>
    <row r="4458" spans="1:11" x14ac:dyDescent="0.35">
      <c r="A4458" t="s">
        <v>501</v>
      </c>
      <c r="B4458" t="s">
        <v>2183</v>
      </c>
      <c r="C4458" t="s">
        <v>1904</v>
      </c>
      <c r="D4458" s="4">
        <v>250000</v>
      </c>
      <c r="I4458" s="4">
        <v>250000</v>
      </c>
      <c r="J4458" s="4">
        <v>250000</v>
      </c>
      <c r="K4458" s="4">
        <v>250000</v>
      </c>
    </row>
    <row r="4459" spans="1:11" x14ac:dyDescent="0.35">
      <c r="A4459" t="s">
        <v>501</v>
      </c>
      <c r="B4459" t="s">
        <v>2166</v>
      </c>
      <c r="C4459" t="s">
        <v>1888</v>
      </c>
      <c r="H4459" s="4">
        <v>38400</v>
      </c>
      <c r="I4459" s="4">
        <v>38400</v>
      </c>
      <c r="J4459">
        <v>0</v>
      </c>
      <c r="K4459" s="4">
        <v>0</v>
      </c>
    </row>
    <row r="4460" spans="1:11" x14ac:dyDescent="0.35">
      <c r="A4460" t="s">
        <v>501</v>
      </c>
      <c r="B4460" t="s">
        <v>2167</v>
      </c>
      <c r="C4460" t="s">
        <v>1889</v>
      </c>
      <c r="H4460" s="4">
        <v>52500</v>
      </c>
      <c r="I4460" s="4">
        <v>52500</v>
      </c>
      <c r="J4460">
        <v>0</v>
      </c>
      <c r="K4460" s="4">
        <v>0</v>
      </c>
    </row>
    <row r="4461" spans="1:11" x14ac:dyDescent="0.35">
      <c r="A4461" t="s">
        <v>501</v>
      </c>
      <c r="B4461" t="s">
        <v>2168</v>
      </c>
      <c r="C4461" t="s">
        <v>1890</v>
      </c>
      <c r="H4461" s="4">
        <v>30000</v>
      </c>
      <c r="I4461" s="4">
        <v>30000</v>
      </c>
      <c r="J4461">
        <v>0</v>
      </c>
      <c r="K4461" s="4">
        <v>0</v>
      </c>
    </row>
    <row r="4462" spans="1:11" x14ac:dyDescent="0.35">
      <c r="A4462" t="s">
        <v>501</v>
      </c>
      <c r="B4462" t="s">
        <v>2169</v>
      </c>
      <c r="D4462" s="4">
        <v>250000</v>
      </c>
      <c r="H4462" s="4">
        <v>120900</v>
      </c>
      <c r="I4462" s="4">
        <v>370900</v>
      </c>
      <c r="J4462" s="4">
        <v>250000</v>
      </c>
      <c r="K4462" s="4">
        <v>250000</v>
      </c>
    </row>
    <row r="4463" spans="1:11" x14ac:dyDescent="0.35">
      <c r="A4463" t="s">
        <v>501</v>
      </c>
      <c r="B4463" t="s">
        <v>2170</v>
      </c>
      <c r="D4463" s="4">
        <v>26432799</v>
      </c>
      <c r="E4463" s="4">
        <v>179142</v>
      </c>
      <c r="F4463" s="4">
        <v>1216369</v>
      </c>
      <c r="G4463" s="4">
        <v>2067946</v>
      </c>
      <c r="H4463" s="4">
        <v>9624809</v>
      </c>
      <c r="I4463" s="4">
        <v>39521064</v>
      </c>
      <c r="J4463" s="4">
        <f>SUM(D4463,E4463)</f>
        <v>26611941</v>
      </c>
      <c r="K4463" s="4">
        <v>26432799</v>
      </c>
    </row>
    <row r="4464" spans="1:11" x14ac:dyDescent="0.35">
      <c r="A4464" t="s">
        <v>507</v>
      </c>
      <c r="B4464" t="s">
        <v>2118</v>
      </c>
      <c r="C4464" t="s">
        <v>1843</v>
      </c>
      <c r="D4464" s="4">
        <v>38811660</v>
      </c>
      <c r="E4464" s="4">
        <v>706037</v>
      </c>
      <c r="F4464" s="4">
        <v>16385600</v>
      </c>
      <c r="I4464" s="4">
        <v>55903297</v>
      </c>
      <c r="J4464" s="4">
        <v>39517697</v>
      </c>
      <c r="K4464" s="4">
        <v>38811660</v>
      </c>
    </row>
    <row r="4465" spans="1:11" x14ac:dyDescent="0.35">
      <c r="A4465" t="s">
        <v>507</v>
      </c>
      <c r="B4465" t="s">
        <v>2119</v>
      </c>
      <c r="C4465" t="s">
        <v>1844</v>
      </c>
      <c r="D4465" s="4">
        <v>5443834</v>
      </c>
      <c r="H4465" s="4">
        <v>405900</v>
      </c>
      <c r="I4465" s="4">
        <v>5849734</v>
      </c>
      <c r="J4465" s="4">
        <v>5443834</v>
      </c>
      <c r="K4465" s="4">
        <v>5443834</v>
      </c>
    </row>
    <row r="4466" spans="1:11" x14ac:dyDescent="0.35">
      <c r="A4466" t="s">
        <v>507</v>
      </c>
      <c r="B4466" t="s">
        <v>2120</v>
      </c>
      <c r="C4466" t="s">
        <v>1845</v>
      </c>
      <c r="D4466" s="4">
        <v>4535340</v>
      </c>
      <c r="I4466" s="4">
        <v>4535340</v>
      </c>
      <c r="J4466" s="4">
        <v>4535340</v>
      </c>
      <c r="K4466" s="4">
        <v>4535340</v>
      </c>
    </row>
    <row r="4467" spans="1:11" x14ac:dyDescent="0.35">
      <c r="A4467" t="s">
        <v>507</v>
      </c>
      <c r="B4467" t="s">
        <v>2121</v>
      </c>
      <c r="D4467" s="4">
        <v>48790834</v>
      </c>
      <c r="E4467" s="4">
        <v>706037</v>
      </c>
      <c r="F4467" s="4">
        <v>16385600</v>
      </c>
      <c r="H4467" s="4">
        <v>405900</v>
      </c>
      <c r="I4467" s="4">
        <v>66288371</v>
      </c>
      <c r="J4467" s="4">
        <v>49496871</v>
      </c>
      <c r="K4467" s="4">
        <v>48790834</v>
      </c>
    </row>
    <row r="4468" spans="1:11" x14ac:dyDescent="0.35">
      <c r="A4468" t="s">
        <v>507</v>
      </c>
      <c r="B4468" t="s">
        <v>2122</v>
      </c>
      <c r="C4468" t="s">
        <v>1846</v>
      </c>
      <c r="D4468" s="4">
        <v>14889868</v>
      </c>
      <c r="F4468" s="4">
        <v>437163</v>
      </c>
      <c r="H4468" s="4">
        <v>15893690</v>
      </c>
      <c r="I4468" s="4">
        <v>31220721</v>
      </c>
      <c r="J4468" s="4">
        <v>14889868</v>
      </c>
      <c r="K4468" s="4">
        <v>14889868</v>
      </c>
    </row>
    <row r="4469" spans="1:11" x14ac:dyDescent="0.35">
      <c r="A4469" t="s">
        <v>507</v>
      </c>
      <c r="B4469" t="s">
        <v>2123</v>
      </c>
      <c r="C4469" t="s">
        <v>1847</v>
      </c>
      <c r="D4469" s="4">
        <v>16143075</v>
      </c>
      <c r="E4469" s="4">
        <v>675902</v>
      </c>
      <c r="F4469" s="4">
        <v>2217040</v>
      </c>
      <c r="I4469" s="4">
        <v>19036017</v>
      </c>
      <c r="J4469" s="4">
        <v>16818977</v>
      </c>
      <c r="K4469" s="4">
        <v>16143075</v>
      </c>
    </row>
    <row r="4470" spans="1:11" x14ac:dyDescent="0.35">
      <c r="A4470" t="s">
        <v>507</v>
      </c>
      <c r="B4470" t="s">
        <v>2124</v>
      </c>
      <c r="C4470" t="s">
        <v>1848</v>
      </c>
      <c r="D4470" s="4">
        <v>59804</v>
      </c>
      <c r="I4470" s="4">
        <v>59804</v>
      </c>
      <c r="J4470" s="4">
        <v>59804</v>
      </c>
      <c r="K4470" s="4">
        <v>59804</v>
      </c>
    </row>
    <row r="4471" spans="1:11" x14ac:dyDescent="0.35">
      <c r="A4471" t="s">
        <v>507</v>
      </c>
      <c r="B4471" t="s">
        <v>2125</v>
      </c>
      <c r="D4471" s="4">
        <v>31092747</v>
      </c>
      <c r="E4471" s="4">
        <v>675902</v>
      </c>
      <c r="F4471" s="4">
        <v>2654203</v>
      </c>
      <c r="H4471" s="4">
        <v>15893690</v>
      </c>
      <c r="I4471" s="4">
        <v>50316541</v>
      </c>
      <c r="J4471" s="4">
        <v>31768649</v>
      </c>
      <c r="K4471" s="4">
        <v>31092747</v>
      </c>
    </row>
    <row r="4472" spans="1:11" x14ac:dyDescent="0.35">
      <c r="A4472" t="s">
        <v>507</v>
      </c>
      <c r="B4472" t="s">
        <v>2126</v>
      </c>
      <c r="C4472" t="s">
        <v>1850</v>
      </c>
      <c r="D4472" s="4">
        <v>6040</v>
      </c>
      <c r="F4472" s="4">
        <v>10400000</v>
      </c>
      <c r="I4472" s="4">
        <v>10406040</v>
      </c>
      <c r="J4472" s="4">
        <v>6040</v>
      </c>
      <c r="K4472" s="4">
        <v>6040</v>
      </c>
    </row>
    <row r="4473" spans="1:11" x14ac:dyDescent="0.35">
      <c r="A4473" t="s">
        <v>507</v>
      </c>
      <c r="B4473" t="s">
        <v>2127</v>
      </c>
      <c r="D4473" s="4">
        <v>6040</v>
      </c>
      <c r="F4473" s="4">
        <v>10400000</v>
      </c>
      <c r="I4473" s="4">
        <v>10406040</v>
      </c>
      <c r="J4473" s="4">
        <v>6040</v>
      </c>
      <c r="K4473" s="4">
        <v>6040</v>
      </c>
    </row>
    <row r="4474" spans="1:11" x14ac:dyDescent="0.35">
      <c r="A4474" t="s">
        <v>507</v>
      </c>
      <c r="B4474" t="s">
        <v>2201</v>
      </c>
      <c r="C4474" t="s">
        <v>1934</v>
      </c>
      <c r="D4474" s="4">
        <v>4702</v>
      </c>
      <c r="I4474" s="4">
        <v>4702</v>
      </c>
      <c r="J4474" s="4">
        <v>4702</v>
      </c>
      <c r="K4474" s="4">
        <v>4702</v>
      </c>
    </row>
    <row r="4475" spans="1:11" x14ac:dyDescent="0.35">
      <c r="A4475" t="s">
        <v>507</v>
      </c>
      <c r="B4475" t="s">
        <v>2128</v>
      </c>
      <c r="C4475" t="s">
        <v>1851</v>
      </c>
      <c r="D4475" s="4">
        <v>739137</v>
      </c>
      <c r="I4475" s="4">
        <v>739137</v>
      </c>
      <c r="J4475" s="4">
        <v>739137</v>
      </c>
      <c r="K4475" s="4">
        <v>739137</v>
      </c>
    </row>
    <row r="4476" spans="1:11" x14ac:dyDescent="0.35">
      <c r="A4476" t="s">
        <v>507</v>
      </c>
      <c r="B4476" t="s">
        <v>2129</v>
      </c>
      <c r="C4476" t="s">
        <v>1852</v>
      </c>
      <c r="D4476" s="4">
        <v>11462</v>
      </c>
      <c r="H4476" s="4">
        <v>7684</v>
      </c>
      <c r="I4476" s="4">
        <v>19145</v>
      </c>
      <c r="J4476" s="4">
        <v>11462</v>
      </c>
      <c r="K4476" s="4">
        <v>11462</v>
      </c>
    </row>
    <row r="4477" spans="1:11" x14ac:dyDescent="0.35">
      <c r="A4477" t="s">
        <v>507</v>
      </c>
      <c r="B4477" t="s">
        <v>2130</v>
      </c>
      <c r="C4477" t="s">
        <v>1853</v>
      </c>
      <c r="D4477" s="4">
        <v>3848</v>
      </c>
      <c r="F4477" s="4">
        <v>2309</v>
      </c>
      <c r="H4477" s="4">
        <v>3078</v>
      </c>
      <c r="I4477" s="4">
        <v>9234</v>
      </c>
      <c r="J4477" s="4">
        <v>3848</v>
      </c>
      <c r="K4477" s="4">
        <v>3848</v>
      </c>
    </row>
    <row r="4478" spans="1:11" x14ac:dyDescent="0.35">
      <c r="A4478" t="s">
        <v>507</v>
      </c>
      <c r="B4478" t="s">
        <v>2172</v>
      </c>
      <c r="C4478" t="s">
        <v>1893</v>
      </c>
      <c r="D4478" s="4">
        <v>267</v>
      </c>
      <c r="H4478" s="4">
        <v>23569</v>
      </c>
      <c r="I4478" s="4">
        <v>23836</v>
      </c>
      <c r="J4478" s="4">
        <v>267</v>
      </c>
      <c r="K4478" s="4">
        <v>267</v>
      </c>
    </row>
    <row r="4479" spans="1:11" x14ac:dyDescent="0.35">
      <c r="A4479" t="s">
        <v>507</v>
      </c>
      <c r="B4479" t="s">
        <v>2182</v>
      </c>
      <c r="C4479" t="s">
        <v>1903</v>
      </c>
      <c r="D4479" s="4">
        <v>14612</v>
      </c>
      <c r="I4479" s="4">
        <v>14612</v>
      </c>
      <c r="J4479" s="4">
        <v>14612</v>
      </c>
      <c r="K4479" s="4">
        <v>14612</v>
      </c>
    </row>
    <row r="4480" spans="1:11" x14ac:dyDescent="0.35">
      <c r="A4480" t="s">
        <v>507</v>
      </c>
      <c r="B4480" t="s">
        <v>2131</v>
      </c>
      <c r="C4480" t="s">
        <v>1854</v>
      </c>
      <c r="D4480" s="4">
        <v>515005</v>
      </c>
      <c r="F4480" s="4">
        <v>1250830</v>
      </c>
      <c r="I4480" s="4">
        <v>1765836</v>
      </c>
      <c r="J4480" s="4">
        <v>515005</v>
      </c>
      <c r="K4480" s="4">
        <v>515005</v>
      </c>
    </row>
    <row r="4481" spans="1:11" x14ac:dyDescent="0.35">
      <c r="A4481" t="s">
        <v>507</v>
      </c>
      <c r="B4481" t="s">
        <v>2132</v>
      </c>
      <c r="C4481" t="s">
        <v>1855</v>
      </c>
      <c r="D4481" s="4">
        <v>381163</v>
      </c>
      <c r="E4481" s="4">
        <v>56131</v>
      </c>
      <c r="F4481" s="4">
        <v>243739</v>
      </c>
      <c r="G4481" s="4">
        <v>642645</v>
      </c>
      <c r="I4481" s="4">
        <v>1323677</v>
      </c>
      <c r="J4481" s="4">
        <v>437294</v>
      </c>
      <c r="K4481" s="4">
        <v>381163</v>
      </c>
    </row>
    <row r="4482" spans="1:11" x14ac:dyDescent="0.35">
      <c r="A4482" t="s">
        <v>507</v>
      </c>
      <c r="B4482" t="s">
        <v>2133</v>
      </c>
      <c r="C4482" t="s">
        <v>1856</v>
      </c>
      <c r="D4482" s="4">
        <v>69167</v>
      </c>
      <c r="F4482" s="4">
        <v>2123</v>
      </c>
      <c r="I4482" s="4">
        <v>71290</v>
      </c>
      <c r="J4482" s="4">
        <v>69167</v>
      </c>
      <c r="K4482" s="4">
        <v>69167</v>
      </c>
    </row>
    <row r="4483" spans="1:11" x14ac:dyDescent="0.35">
      <c r="A4483" t="s">
        <v>507</v>
      </c>
      <c r="B4483" t="s">
        <v>2134</v>
      </c>
      <c r="C4483" t="s">
        <v>1857</v>
      </c>
      <c r="D4483" s="4">
        <v>14258</v>
      </c>
      <c r="E4483" s="4">
        <v>12221</v>
      </c>
      <c r="I4483" s="4">
        <v>26480</v>
      </c>
      <c r="J4483" s="4">
        <v>26479</v>
      </c>
      <c r="K4483" s="4">
        <v>14258</v>
      </c>
    </row>
    <row r="4484" spans="1:11" x14ac:dyDescent="0.35">
      <c r="A4484" t="s">
        <v>507</v>
      </c>
      <c r="B4484" t="s">
        <v>2135</v>
      </c>
      <c r="C4484" t="s">
        <v>1858</v>
      </c>
      <c r="D4484" s="4">
        <v>172949</v>
      </c>
      <c r="H4484" s="4">
        <v>4022</v>
      </c>
      <c r="I4484" s="4">
        <v>176971</v>
      </c>
      <c r="J4484" s="4">
        <v>172949</v>
      </c>
      <c r="K4484" s="4">
        <v>172949</v>
      </c>
    </row>
    <row r="4485" spans="1:11" x14ac:dyDescent="0.35">
      <c r="A4485" t="s">
        <v>507</v>
      </c>
      <c r="B4485" t="s">
        <v>2136</v>
      </c>
      <c r="C4485" t="s">
        <v>1859</v>
      </c>
      <c r="D4485" s="4">
        <v>964550</v>
      </c>
      <c r="E4485" s="4">
        <v>50000</v>
      </c>
      <c r="G4485" s="4">
        <v>1406114</v>
      </c>
      <c r="H4485" s="4">
        <v>175043</v>
      </c>
      <c r="I4485" s="4">
        <v>2595707</v>
      </c>
      <c r="J4485" s="4">
        <v>1014550</v>
      </c>
      <c r="K4485" s="4">
        <v>964550</v>
      </c>
    </row>
    <row r="4486" spans="1:11" x14ac:dyDescent="0.35">
      <c r="A4486" t="s">
        <v>507</v>
      </c>
      <c r="B4486" t="s">
        <v>2194</v>
      </c>
      <c r="C4486" t="s">
        <v>1915</v>
      </c>
      <c r="D4486" s="4">
        <v>10</v>
      </c>
      <c r="I4486" s="4">
        <v>10</v>
      </c>
      <c r="J4486" s="4">
        <v>10</v>
      </c>
      <c r="K4486" s="4">
        <v>10</v>
      </c>
    </row>
    <row r="4487" spans="1:11" x14ac:dyDescent="0.35">
      <c r="A4487" t="s">
        <v>507</v>
      </c>
      <c r="B4487" t="s">
        <v>2137</v>
      </c>
      <c r="C4487" t="s">
        <v>1860</v>
      </c>
      <c r="D4487" s="4">
        <v>1195733</v>
      </c>
      <c r="E4487" s="4">
        <v>543515</v>
      </c>
      <c r="H4487" s="4">
        <v>217406</v>
      </c>
      <c r="I4487" s="4">
        <v>1956655</v>
      </c>
      <c r="J4487" s="4">
        <v>1739248</v>
      </c>
      <c r="K4487" s="4">
        <v>1195733</v>
      </c>
    </row>
    <row r="4488" spans="1:11" x14ac:dyDescent="0.35">
      <c r="A4488" t="s">
        <v>507</v>
      </c>
      <c r="B4488" t="s">
        <v>2138</v>
      </c>
      <c r="C4488" t="s">
        <v>1861</v>
      </c>
      <c r="D4488" s="4">
        <v>349302</v>
      </c>
      <c r="I4488" s="4">
        <v>349302</v>
      </c>
      <c r="J4488" s="4">
        <v>349302</v>
      </c>
      <c r="K4488" s="4">
        <v>349302</v>
      </c>
    </row>
    <row r="4489" spans="1:11" x14ac:dyDescent="0.35">
      <c r="A4489" t="s">
        <v>507</v>
      </c>
      <c r="B4489" t="s">
        <v>2139</v>
      </c>
      <c r="C4489" t="s">
        <v>1862</v>
      </c>
      <c r="D4489" s="4">
        <v>683714</v>
      </c>
      <c r="E4489" s="4">
        <v>85464</v>
      </c>
      <c r="G4489" s="4">
        <v>427321</v>
      </c>
      <c r="H4489" s="4">
        <v>854643</v>
      </c>
      <c r="I4489" s="4">
        <v>2051142</v>
      </c>
      <c r="J4489" s="4">
        <v>769178</v>
      </c>
      <c r="K4489" s="4">
        <v>683714</v>
      </c>
    </row>
    <row r="4490" spans="1:11" x14ac:dyDescent="0.35">
      <c r="A4490" t="s">
        <v>507</v>
      </c>
      <c r="B4490" t="s">
        <v>2140</v>
      </c>
      <c r="C4490" t="s">
        <v>1863</v>
      </c>
      <c r="D4490" s="4">
        <v>32523</v>
      </c>
      <c r="F4490" s="4">
        <v>7780</v>
      </c>
      <c r="G4490" s="4">
        <v>93359</v>
      </c>
      <c r="I4490" s="4">
        <v>133662</v>
      </c>
      <c r="J4490" s="4">
        <v>32523</v>
      </c>
      <c r="K4490" s="4">
        <v>32523</v>
      </c>
    </row>
    <row r="4491" spans="1:11" x14ac:dyDescent="0.35">
      <c r="A4491" t="s">
        <v>507</v>
      </c>
      <c r="B4491" t="s">
        <v>2141</v>
      </c>
      <c r="D4491" s="4">
        <v>5152403</v>
      </c>
      <c r="E4491" s="4">
        <v>747331</v>
      </c>
      <c r="F4491" s="4">
        <v>1506781</v>
      </c>
      <c r="G4491" s="4">
        <v>2569439</v>
      </c>
      <c r="H4491" s="4">
        <v>1285444</v>
      </c>
      <c r="I4491" s="4">
        <v>11261399</v>
      </c>
      <c r="J4491" s="4">
        <v>5899734</v>
      </c>
      <c r="K4491" s="4">
        <v>5152403</v>
      </c>
    </row>
    <row r="4492" spans="1:11" x14ac:dyDescent="0.35">
      <c r="A4492" t="s">
        <v>507</v>
      </c>
      <c r="B4492" t="s">
        <v>2142</v>
      </c>
      <c r="C4492" t="s">
        <v>1864</v>
      </c>
      <c r="D4492" s="4">
        <v>11158</v>
      </c>
      <c r="I4492" s="4">
        <v>11158</v>
      </c>
      <c r="J4492" s="4">
        <v>11158</v>
      </c>
      <c r="K4492" s="4">
        <v>11158</v>
      </c>
    </row>
    <row r="4493" spans="1:11" x14ac:dyDescent="0.35">
      <c r="A4493" t="s">
        <v>507</v>
      </c>
      <c r="B4493" t="s">
        <v>2143</v>
      </c>
      <c r="C4493" t="s">
        <v>1865</v>
      </c>
      <c r="D4493" s="4">
        <v>8721</v>
      </c>
      <c r="E4493" s="4">
        <v>0</v>
      </c>
      <c r="G4493" s="4">
        <v>105734</v>
      </c>
      <c r="I4493" s="4">
        <v>114455</v>
      </c>
      <c r="J4493" s="4">
        <v>8721</v>
      </c>
      <c r="K4493" s="4">
        <v>8721</v>
      </c>
    </row>
    <row r="4494" spans="1:11" x14ac:dyDescent="0.35">
      <c r="A4494" t="s">
        <v>507</v>
      </c>
      <c r="B4494" t="s">
        <v>2144</v>
      </c>
      <c r="C4494" t="s">
        <v>1866</v>
      </c>
      <c r="I4494" s="4">
        <v>0</v>
      </c>
      <c r="J4494">
        <v>0</v>
      </c>
      <c r="K4494" s="4">
        <v>0</v>
      </c>
    </row>
    <row r="4495" spans="1:11" x14ac:dyDescent="0.35">
      <c r="A4495" t="s">
        <v>507</v>
      </c>
      <c r="B4495" t="s">
        <v>2145</v>
      </c>
      <c r="C4495" t="s">
        <v>1867</v>
      </c>
      <c r="D4495" s="4">
        <v>667152</v>
      </c>
      <c r="E4495" s="4">
        <v>0</v>
      </c>
      <c r="F4495" s="4">
        <v>1062600</v>
      </c>
      <c r="H4495" s="4">
        <v>2555057</v>
      </c>
      <c r="I4495" s="4">
        <v>4284809</v>
      </c>
      <c r="J4495" s="4">
        <v>667152</v>
      </c>
      <c r="K4495" s="4">
        <v>667152</v>
      </c>
    </row>
    <row r="4496" spans="1:11" x14ac:dyDescent="0.35">
      <c r="A4496" t="s">
        <v>507</v>
      </c>
      <c r="B4496" t="s">
        <v>2146</v>
      </c>
      <c r="C4496" t="s">
        <v>1868</v>
      </c>
      <c r="D4496" s="4">
        <v>188479</v>
      </c>
      <c r="E4496" s="4">
        <v>1913</v>
      </c>
      <c r="H4496" s="4">
        <v>3999281</v>
      </c>
      <c r="I4496" s="4">
        <v>4189673</v>
      </c>
      <c r="J4496" s="4">
        <v>190392</v>
      </c>
      <c r="K4496" s="4">
        <v>188479</v>
      </c>
    </row>
    <row r="4497" spans="1:11" x14ac:dyDescent="0.35">
      <c r="A4497" t="s">
        <v>507</v>
      </c>
      <c r="B4497" t="s">
        <v>2147</v>
      </c>
      <c r="C4497" t="s">
        <v>1869</v>
      </c>
      <c r="E4497" s="4">
        <v>0</v>
      </c>
      <c r="H4497" s="4">
        <v>1410240</v>
      </c>
      <c r="I4497" s="4">
        <v>1410240</v>
      </c>
      <c r="J4497">
        <v>0</v>
      </c>
      <c r="K4497" s="4">
        <v>0</v>
      </c>
    </row>
    <row r="4498" spans="1:11" x14ac:dyDescent="0.35">
      <c r="A4498" t="s">
        <v>507</v>
      </c>
      <c r="B4498" t="s">
        <v>2148</v>
      </c>
      <c r="C4498" t="s">
        <v>1870</v>
      </c>
      <c r="D4498" s="4">
        <v>176888</v>
      </c>
      <c r="E4498" s="4">
        <v>5734536</v>
      </c>
      <c r="G4498" s="4">
        <v>347747</v>
      </c>
      <c r="I4498" s="4">
        <v>6259170</v>
      </c>
      <c r="J4498" s="4">
        <v>5911424</v>
      </c>
      <c r="K4498" s="4">
        <v>176888</v>
      </c>
    </row>
    <row r="4499" spans="1:11" x14ac:dyDescent="0.35">
      <c r="A4499" t="s">
        <v>507</v>
      </c>
      <c r="B4499" t="s">
        <v>2149</v>
      </c>
      <c r="C4499" t="s">
        <v>1871</v>
      </c>
      <c r="D4499" s="4">
        <v>8618939</v>
      </c>
      <c r="E4499" s="4">
        <v>284074</v>
      </c>
      <c r="G4499" s="4">
        <v>29817</v>
      </c>
      <c r="I4499" s="4">
        <v>8932829</v>
      </c>
      <c r="J4499" s="4">
        <v>8903013</v>
      </c>
      <c r="K4499" s="4">
        <v>8618939</v>
      </c>
    </row>
    <row r="4500" spans="1:11" x14ac:dyDescent="0.35">
      <c r="A4500" t="s">
        <v>507</v>
      </c>
      <c r="B4500" t="s">
        <v>2150</v>
      </c>
      <c r="C4500" t="s">
        <v>1872</v>
      </c>
      <c r="D4500" s="4">
        <v>637000</v>
      </c>
      <c r="I4500" s="4">
        <v>637000</v>
      </c>
      <c r="J4500" s="4">
        <v>637000</v>
      </c>
      <c r="K4500" s="4">
        <v>637000</v>
      </c>
    </row>
    <row r="4501" spans="1:11" x14ac:dyDescent="0.35">
      <c r="A4501" t="s">
        <v>507</v>
      </c>
      <c r="B4501" t="s">
        <v>2151</v>
      </c>
      <c r="C4501" t="s">
        <v>1873</v>
      </c>
      <c r="D4501" s="4">
        <v>9361</v>
      </c>
      <c r="I4501" s="4">
        <v>9361</v>
      </c>
      <c r="J4501" s="4">
        <v>9361</v>
      </c>
      <c r="K4501" s="4">
        <v>9361</v>
      </c>
    </row>
    <row r="4502" spans="1:11" x14ac:dyDescent="0.35">
      <c r="A4502" t="s">
        <v>507</v>
      </c>
      <c r="B4502" t="s">
        <v>2152</v>
      </c>
      <c r="C4502" t="s">
        <v>1874</v>
      </c>
      <c r="D4502" s="4">
        <v>5533</v>
      </c>
      <c r="I4502" s="4">
        <v>5533</v>
      </c>
      <c r="J4502" s="4">
        <v>5533</v>
      </c>
      <c r="K4502" s="4">
        <v>5533</v>
      </c>
    </row>
    <row r="4503" spans="1:11" x14ac:dyDescent="0.35">
      <c r="A4503" t="s">
        <v>507</v>
      </c>
      <c r="B4503" t="s">
        <v>2153</v>
      </c>
      <c r="C4503" t="s">
        <v>1875</v>
      </c>
      <c r="D4503" s="4">
        <v>4830</v>
      </c>
      <c r="H4503" s="4">
        <v>116242</v>
      </c>
      <c r="I4503" s="4">
        <v>121072</v>
      </c>
      <c r="J4503" s="4">
        <v>4830</v>
      </c>
      <c r="K4503" s="4">
        <v>4830</v>
      </c>
    </row>
    <row r="4504" spans="1:11" x14ac:dyDescent="0.35">
      <c r="A4504" t="s">
        <v>507</v>
      </c>
      <c r="B4504" t="s">
        <v>2154</v>
      </c>
      <c r="C4504" t="s">
        <v>1876</v>
      </c>
      <c r="E4504" s="4">
        <v>0</v>
      </c>
      <c r="H4504" s="4">
        <v>0</v>
      </c>
      <c r="I4504" s="4">
        <v>0</v>
      </c>
      <c r="J4504">
        <v>0</v>
      </c>
      <c r="K4504" s="4">
        <v>0</v>
      </c>
    </row>
    <row r="4505" spans="1:11" x14ac:dyDescent="0.35">
      <c r="A4505" t="s">
        <v>507</v>
      </c>
      <c r="B4505" t="s">
        <v>2155</v>
      </c>
      <c r="C4505" t="s">
        <v>1877</v>
      </c>
      <c r="D4505" s="4">
        <v>195546</v>
      </c>
      <c r="I4505" s="4">
        <v>195546</v>
      </c>
      <c r="J4505" s="4">
        <v>195546</v>
      </c>
      <c r="K4505" s="4">
        <v>195546</v>
      </c>
    </row>
    <row r="4506" spans="1:11" x14ac:dyDescent="0.35">
      <c r="A4506" t="s">
        <v>507</v>
      </c>
      <c r="B4506" t="s">
        <v>2156</v>
      </c>
      <c r="D4506" s="4">
        <v>10523607</v>
      </c>
      <c r="E4506" s="4">
        <v>6020522</v>
      </c>
      <c r="F4506" s="4">
        <v>1062600</v>
      </c>
      <c r="G4506" s="4">
        <v>483298</v>
      </c>
      <c r="H4506" s="4">
        <v>8080820</v>
      </c>
      <c r="I4506" s="4">
        <v>26170847</v>
      </c>
      <c r="J4506" s="4">
        <v>16544129</v>
      </c>
      <c r="K4506" s="4">
        <v>10523607</v>
      </c>
    </row>
    <row r="4507" spans="1:11" x14ac:dyDescent="0.35">
      <c r="A4507" t="s">
        <v>507</v>
      </c>
      <c r="B4507" t="s">
        <v>2157</v>
      </c>
      <c r="C4507" t="s">
        <v>1879</v>
      </c>
      <c r="D4507" s="4">
        <v>3156817</v>
      </c>
      <c r="I4507" s="4">
        <v>3156817</v>
      </c>
      <c r="J4507" s="4">
        <v>3156817</v>
      </c>
      <c r="K4507" s="4">
        <v>3156817</v>
      </c>
    </row>
    <row r="4508" spans="1:11" x14ac:dyDescent="0.35">
      <c r="A4508" t="s">
        <v>507</v>
      </c>
      <c r="B4508" t="s">
        <v>2158</v>
      </c>
      <c r="C4508" t="s">
        <v>1880</v>
      </c>
      <c r="D4508" s="4">
        <v>1033022</v>
      </c>
      <c r="I4508" s="4">
        <v>1033022</v>
      </c>
      <c r="J4508" s="4">
        <v>1033022</v>
      </c>
      <c r="K4508" s="4">
        <v>1033022</v>
      </c>
    </row>
    <row r="4509" spans="1:11" x14ac:dyDescent="0.35">
      <c r="A4509" t="s">
        <v>507</v>
      </c>
      <c r="B4509" t="s">
        <v>2159</v>
      </c>
      <c r="C4509" t="s">
        <v>1881</v>
      </c>
      <c r="D4509" s="4">
        <v>1521280</v>
      </c>
      <c r="I4509" s="4">
        <v>1521280</v>
      </c>
      <c r="J4509" s="4">
        <v>1521280</v>
      </c>
      <c r="K4509" s="4">
        <v>1521280</v>
      </c>
    </row>
    <row r="4510" spans="1:11" x14ac:dyDescent="0.35">
      <c r="A4510" t="s">
        <v>507</v>
      </c>
      <c r="B4510" t="s">
        <v>2160</v>
      </c>
      <c r="C4510" t="s">
        <v>1882</v>
      </c>
      <c r="D4510" s="4">
        <v>572</v>
      </c>
      <c r="F4510" s="4">
        <v>270695</v>
      </c>
      <c r="I4510" s="4">
        <v>271267</v>
      </c>
      <c r="J4510" s="4">
        <v>572</v>
      </c>
      <c r="K4510" s="4">
        <v>572</v>
      </c>
    </row>
    <row r="4511" spans="1:11" x14ac:dyDescent="0.35">
      <c r="A4511" t="s">
        <v>507</v>
      </c>
      <c r="B4511" t="s">
        <v>2161</v>
      </c>
      <c r="C4511" t="s">
        <v>1883</v>
      </c>
      <c r="D4511" s="4">
        <v>24804</v>
      </c>
      <c r="I4511" s="4">
        <v>24804</v>
      </c>
      <c r="J4511" s="4">
        <v>24804</v>
      </c>
      <c r="K4511" s="4">
        <v>24804</v>
      </c>
    </row>
    <row r="4512" spans="1:11" x14ac:dyDescent="0.35">
      <c r="A4512" t="s">
        <v>507</v>
      </c>
      <c r="B4512" t="s">
        <v>2162</v>
      </c>
      <c r="C4512" t="s">
        <v>1884</v>
      </c>
      <c r="D4512" s="4">
        <v>18352</v>
      </c>
      <c r="I4512" s="4">
        <v>18352</v>
      </c>
      <c r="J4512" s="4">
        <v>18352</v>
      </c>
      <c r="K4512" s="4">
        <v>18352</v>
      </c>
    </row>
    <row r="4513" spans="1:11" x14ac:dyDescent="0.35">
      <c r="A4513" t="s">
        <v>507</v>
      </c>
      <c r="B4513" t="s">
        <v>2163</v>
      </c>
      <c r="D4513" s="4">
        <v>5754847</v>
      </c>
      <c r="F4513" s="4">
        <v>270695</v>
      </c>
      <c r="I4513" s="4">
        <v>6025542</v>
      </c>
      <c r="J4513" s="4">
        <v>5754847</v>
      </c>
      <c r="K4513" s="4">
        <v>5754847</v>
      </c>
    </row>
    <row r="4514" spans="1:11" x14ac:dyDescent="0.35">
      <c r="A4514" t="s">
        <v>507</v>
      </c>
      <c r="B4514" t="s">
        <v>2164</v>
      </c>
      <c r="C4514" t="s">
        <v>1886</v>
      </c>
      <c r="D4514" s="4">
        <v>118767</v>
      </c>
      <c r="G4514" s="4">
        <v>155536</v>
      </c>
      <c r="I4514" s="4">
        <v>274303</v>
      </c>
      <c r="J4514" s="4">
        <v>118767</v>
      </c>
      <c r="K4514" s="4">
        <v>118767</v>
      </c>
    </row>
    <row r="4515" spans="1:11" x14ac:dyDescent="0.35">
      <c r="A4515" t="s">
        <v>507</v>
      </c>
      <c r="B4515" t="s">
        <v>2165</v>
      </c>
      <c r="D4515" s="4">
        <v>118767</v>
      </c>
      <c r="G4515" s="4">
        <v>155536</v>
      </c>
      <c r="I4515" s="4">
        <v>274303</v>
      </c>
      <c r="J4515" s="4">
        <v>118767</v>
      </c>
      <c r="K4515" s="4">
        <v>118767</v>
      </c>
    </row>
    <row r="4516" spans="1:11" x14ac:dyDescent="0.35">
      <c r="A4516" t="s">
        <v>507</v>
      </c>
      <c r="B4516" t="s">
        <v>2177</v>
      </c>
      <c r="C4516" t="s">
        <v>1898</v>
      </c>
      <c r="D4516" s="4">
        <v>50000</v>
      </c>
      <c r="I4516" s="4">
        <v>50000</v>
      </c>
      <c r="J4516" s="4">
        <v>50000</v>
      </c>
      <c r="K4516" s="4">
        <v>50000</v>
      </c>
    </row>
    <row r="4517" spans="1:11" x14ac:dyDescent="0.35">
      <c r="A4517" t="s">
        <v>507</v>
      </c>
      <c r="B4517" t="s">
        <v>2183</v>
      </c>
      <c r="C4517" t="s">
        <v>1904</v>
      </c>
      <c r="D4517" s="4">
        <v>250000</v>
      </c>
      <c r="I4517" s="4">
        <v>250000</v>
      </c>
      <c r="J4517" s="4">
        <v>250000</v>
      </c>
      <c r="K4517" s="4">
        <v>250000</v>
      </c>
    </row>
    <row r="4518" spans="1:11" x14ac:dyDescent="0.35">
      <c r="A4518" t="s">
        <v>507</v>
      </c>
      <c r="B4518" t="s">
        <v>2166</v>
      </c>
      <c r="C4518" t="s">
        <v>1888</v>
      </c>
      <c r="H4518" s="4">
        <v>1920000</v>
      </c>
      <c r="I4518" s="4">
        <v>1920000</v>
      </c>
      <c r="J4518">
        <v>0</v>
      </c>
      <c r="K4518" s="4">
        <v>0</v>
      </c>
    </row>
    <row r="4519" spans="1:11" x14ac:dyDescent="0.35">
      <c r="A4519" t="s">
        <v>507</v>
      </c>
      <c r="B4519" t="s">
        <v>2180</v>
      </c>
      <c r="C4519" t="s">
        <v>1901</v>
      </c>
      <c r="E4519" s="4">
        <v>2250000</v>
      </c>
      <c r="I4519" s="4">
        <v>2250000</v>
      </c>
      <c r="J4519">
        <v>2250000</v>
      </c>
      <c r="K4519" s="4">
        <v>0</v>
      </c>
    </row>
    <row r="4520" spans="1:11" x14ac:dyDescent="0.35">
      <c r="A4520" t="s">
        <v>507</v>
      </c>
      <c r="B4520" t="s">
        <v>2167</v>
      </c>
      <c r="C4520" t="s">
        <v>1889</v>
      </c>
      <c r="E4520" s="4">
        <v>1575000</v>
      </c>
      <c r="I4520" s="4">
        <v>1575000</v>
      </c>
      <c r="J4520">
        <v>1575000</v>
      </c>
      <c r="K4520" s="4">
        <v>0</v>
      </c>
    </row>
    <row r="4521" spans="1:11" x14ac:dyDescent="0.35">
      <c r="A4521" t="s">
        <v>507</v>
      </c>
      <c r="B4521" t="s">
        <v>2168</v>
      </c>
      <c r="C4521" t="s">
        <v>1890</v>
      </c>
      <c r="E4521" s="4">
        <v>1500000</v>
      </c>
      <c r="I4521" s="4">
        <v>1500000</v>
      </c>
      <c r="J4521">
        <v>1500000</v>
      </c>
      <c r="K4521" s="4">
        <v>0</v>
      </c>
    </row>
    <row r="4522" spans="1:11" x14ac:dyDescent="0.35">
      <c r="A4522" t="s">
        <v>507</v>
      </c>
      <c r="B4522" t="s">
        <v>2181</v>
      </c>
      <c r="C4522" t="s">
        <v>1902</v>
      </c>
      <c r="E4522" s="4">
        <v>4500000</v>
      </c>
      <c r="I4522" s="4">
        <v>4500000</v>
      </c>
      <c r="J4522">
        <v>4500000</v>
      </c>
      <c r="K4522" s="4">
        <v>0</v>
      </c>
    </row>
    <row r="4523" spans="1:11" x14ac:dyDescent="0.35">
      <c r="A4523" t="s">
        <v>507</v>
      </c>
      <c r="B4523" t="s">
        <v>2169</v>
      </c>
      <c r="D4523" s="4">
        <v>300000</v>
      </c>
      <c r="E4523" s="4">
        <v>9825000</v>
      </c>
      <c r="H4523" s="4">
        <v>1920000</v>
      </c>
      <c r="I4523" s="4">
        <v>12045000</v>
      </c>
      <c r="J4523" s="4">
        <v>10125000</v>
      </c>
      <c r="K4523" s="4">
        <v>300000</v>
      </c>
    </row>
    <row r="4524" spans="1:11" x14ac:dyDescent="0.35">
      <c r="A4524" t="s">
        <v>507</v>
      </c>
      <c r="B4524" t="s">
        <v>2170</v>
      </c>
      <c r="D4524" s="4">
        <v>101739244</v>
      </c>
      <c r="E4524" s="4">
        <v>17974792</v>
      </c>
      <c r="F4524" s="4">
        <v>32279878</v>
      </c>
      <c r="G4524" s="4">
        <v>3208273</v>
      </c>
      <c r="H4524" s="4">
        <v>27585854</v>
      </c>
      <c r="I4524" s="4">
        <v>182788043</v>
      </c>
      <c r="J4524" s="4">
        <f>SUM(D4524,E4524)</f>
        <v>119714036</v>
      </c>
      <c r="K4524" s="4">
        <v>101739244</v>
      </c>
    </row>
    <row r="4525" spans="1:11" x14ac:dyDescent="0.35">
      <c r="A4525" t="s">
        <v>514</v>
      </c>
      <c r="B4525" t="s">
        <v>2118</v>
      </c>
      <c r="C4525" t="s">
        <v>1843</v>
      </c>
      <c r="D4525" s="4">
        <v>3995903</v>
      </c>
      <c r="E4525" s="4">
        <v>4069800</v>
      </c>
      <c r="F4525" s="4">
        <v>4548600</v>
      </c>
      <c r="I4525" s="4">
        <v>12614303</v>
      </c>
      <c r="J4525" s="4">
        <v>8065703</v>
      </c>
      <c r="K4525" s="4">
        <v>3995903</v>
      </c>
    </row>
    <row r="4526" spans="1:11" x14ac:dyDescent="0.35">
      <c r="A4526" t="s">
        <v>514</v>
      </c>
      <c r="B4526" t="s">
        <v>2119</v>
      </c>
      <c r="C4526" t="s">
        <v>1844</v>
      </c>
      <c r="D4526" s="4">
        <v>1086517</v>
      </c>
      <c r="E4526" s="4">
        <v>192905</v>
      </c>
      <c r="F4526" s="4">
        <v>4187</v>
      </c>
      <c r="H4526" s="4">
        <v>138150</v>
      </c>
      <c r="I4526" s="4">
        <v>1421759</v>
      </c>
      <c r="J4526" s="4">
        <v>1279422</v>
      </c>
      <c r="K4526" s="4">
        <v>1086517</v>
      </c>
    </row>
    <row r="4527" spans="1:11" x14ac:dyDescent="0.35">
      <c r="A4527" t="s">
        <v>514</v>
      </c>
      <c r="B4527" t="s">
        <v>2120</v>
      </c>
      <c r="C4527" t="s">
        <v>1845</v>
      </c>
      <c r="D4527" s="4">
        <v>759722</v>
      </c>
      <c r="I4527" s="4">
        <v>759722</v>
      </c>
      <c r="J4527" s="4">
        <v>759722</v>
      </c>
      <c r="K4527" s="4">
        <v>759722</v>
      </c>
    </row>
    <row r="4528" spans="1:11" x14ac:dyDescent="0.35">
      <c r="A4528" t="s">
        <v>514</v>
      </c>
      <c r="B4528" t="s">
        <v>2121</v>
      </c>
      <c r="D4528" s="4">
        <v>5842142</v>
      </c>
      <c r="E4528" s="4">
        <v>4262705</v>
      </c>
      <c r="F4528" s="4">
        <v>4552787</v>
      </c>
      <c r="H4528" s="4">
        <v>138150</v>
      </c>
      <c r="I4528" s="4">
        <v>14795784</v>
      </c>
      <c r="J4528" s="4">
        <v>10104847</v>
      </c>
      <c r="K4528" s="4">
        <v>5842142</v>
      </c>
    </row>
    <row r="4529" spans="1:11" x14ac:dyDescent="0.35">
      <c r="A4529" t="s">
        <v>514</v>
      </c>
      <c r="B4529" t="s">
        <v>2122</v>
      </c>
      <c r="C4529" t="s">
        <v>1846</v>
      </c>
      <c r="D4529" s="4">
        <v>6338768</v>
      </c>
      <c r="I4529" s="4">
        <v>6338768</v>
      </c>
      <c r="J4529" s="4">
        <v>6338768</v>
      </c>
      <c r="K4529" s="4">
        <v>6338768</v>
      </c>
    </row>
    <row r="4530" spans="1:11" x14ac:dyDescent="0.35">
      <c r="A4530" t="s">
        <v>514</v>
      </c>
      <c r="B4530" t="s">
        <v>2123</v>
      </c>
      <c r="C4530" t="s">
        <v>1847</v>
      </c>
      <c r="D4530" s="4">
        <v>4330037</v>
      </c>
      <c r="F4530" s="4">
        <v>1441081</v>
      </c>
      <c r="I4530" s="4">
        <v>5771118</v>
      </c>
      <c r="J4530" s="4">
        <v>4330037</v>
      </c>
      <c r="K4530" s="4">
        <v>4330037</v>
      </c>
    </row>
    <row r="4531" spans="1:11" x14ac:dyDescent="0.35">
      <c r="A4531" t="s">
        <v>514</v>
      </c>
      <c r="B4531" t="s">
        <v>2125</v>
      </c>
      <c r="D4531" s="4">
        <v>10668805</v>
      </c>
      <c r="F4531" s="4">
        <v>1441081</v>
      </c>
      <c r="I4531" s="4">
        <v>12109886</v>
      </c>
      <c r="J4531" s="4">
        <v>10668805</v>
      </c>
      <c r="K4531" s="4">
        <v>10668805</v>
      </c>
    </row>
    <row r="4532" spans="1:11" x14ac:dyDescent="0.35">
      <c r="A4532" t="s">
        <v>514</v>
      </c>
      <c r="B4532" t="s">
        <v>2190</v>
      </c>
      <c r="C4532" t="s">
        <v>1911</v>
      </c>
      <c r="D4532" s="4">
        <v>400000</v>
      </c>
      <c r="I4532" s="4">
        <v>400000</v>
      </c>
      <c r="J4532" s="4">
        <v>400000</v>
      </c>
      <c r="K4532" s="4">
        <v>400000</v>
      </c>
    </row>
    <row r="4533" spans="1:11" x14ac:dyDescent="0.35">
      <c r="A4533" t="s">
        <v>514</v>
      </c>
      <c r="B4533" t="s">
        <v>2126</v>
      </c>
      <c r="C4533" t="s">
        <v>1850</v>
      </c>
      <c r="D4533" s="4">
        <v>2425540</v>
      </c>
      <c r="I4533" s="4">
        <v>2425540</v>
      </c>
      <c r="J4533" s="4">
        <v>2425540</v>
      </c>
      <c r="K4533" s="4">
        <v>2425540</v>
      </c>
    </row>
    <row r="4534" spans="1:11" x14ac:dyDescent="0.35">
      <c r="A4534" t="s">
        <v>514</v>
      </c>
      <c r="B4534" t="s">
        <v>2127</v>
      </c>
      <c r="D4534" s="4">
        <v>2825540</v>
      </c>
      <c r="I4534" s="4">
        <v>2825540</v>
      </c>
      <c r="J4534" s="4">
        <v>2825540</v>
      </c>
      <c r="K4534" s="4">
        <v>2825540</v>
      </c>
    </row>
    <row r="4535" spans="1:11" x14ac:dyDescent="0.35">
      <c r="A4535" t="s">
        <v>514</v>
      </c>
      <c r="B4535" t="s">
        <v>2128</v>
      </c>
      <c r="C4535" t="s">
        <v>1851</v>
      </c>
      <c r="D4535" s="4">
        <v>190973</v>
      </c>
      <c r="I4535" s="4">
        <v>190973</v>
      </c>
      <c r="J4535" s="4">
        <v>190973</v>
      </c>
      <c r="K4535" s="4">
        <v>190973</v>
      </c>
    </row>
    <row r="4536" spans="1:11" x14ac:dyDescent="0.35">
      <c r="A4536" t="s">
        <v>514</v>
      </c>
      <c r="B4536" t="s">
        <v>2129</v>
      </c>
      <c r="C4536" t="s">
        <v>1852</v>
      </c>
      <c r="D4536" s="4">
        <v>1363</v>
      </c>
      <c r="E4536" s="4">
        <v>43614</v>
      </c>
      <c r="H4536" s="4">
        <v>5452</v>
      </c>
      <c r="I4536" s="4">
        <v>50429</v>
      </c>
      <c r="J4536" s="4">
        <v>44977</v>
      </c>
      <c r="K4536" s="4">
        <v>1363</v>
      </c>
    </row>
    <row r="4537" spans="1:11" x14ac:dyDescent="0.35">
      <c r="A4537" t="s">
        <v>514</v>
      </c>
      <c r="B4537" t="s">
        <v>2130</v>
      </c>
      <c r="C4537" t="s">
        <v>1853</v>
      </c>
      <c r="D4537" s="4">
        <v>756</v>
      </c>
      <c r="E4537" s="4">
        <v>15043</v>
      </c>
      <c r="H4537" s="4">
        <v>10922</v>
      </c>
      <c r="I4537" s="4">
        <v>26720</v>
      </c>
      <c r="J4537" s="4">
        <v>15799</v>
      </c>
      <c r="K4537" s="4">
        <v>756</v>
      </c>
    </row>
    <row r="4538" spans="1:11" x14ac:dyDescent="0.35">
      <c r="A4538" t="s">
        <v>514</v>
      </c>
      <c r="B4538" t="s">
        <v>2172</v>
      </c>
      <c r="C4538" t="s">
        <v>1893</v>
      </c>
      <c r="G4538" s="4">
        <v>7167</v>
      </c>
      <c r="I4538" s="4">
        <v>7167</v>
      </c>
      <c r="J4538">
        <v>0</v>
      </c>
      <c r="K4538" s="4">
        <v>0</v>
      </c>
    </row>
    <row r="4539" spans="1:11" x14ac:dyDescent="0.35">
      <c r="A4539" t="s">
        <v>514</v>
      </c>
      <c r="B4539" t="s">
        <v>2182</v>
      </c>
      <c r="C4539" t="s">
        <v>1903</v>
      </c>
      <c r="D4539" s="4">
        <v>9016</v>
      </c>
      <c r="I4539" s="4">
        <v>9016</v>
      </c>
      <c r="J4539" s="4">
        <v>9016</v>
      </c>
      <c r="K4539" s="4">
        <v>9016</v>
      </c>
    </row>
    <row r="4540" spans="1:11" x14ac:dyDescent="0.35">
      <c r="A4540" t="s">
        <v>514</v>
      </c>
      <c r="B4540" t="s">
        <v>2131</v>
      </c>
      <c r="C4540" t="s">
        <v>1854</v>
      </c>
      <c r="G4540" s="4">
        <v>134498</v>
      </c>
      <c r="I4540" s="4">
        <v>134498</v>
      </c>
      <c r="J4540">
        <v>0</v>
      </c>
      <c r="K4540" s="4">
        <v>0</v>
      </c>
    </row>
    <row r="4541" spans="1:11" x14ac:dyDescent="0.35">
      <c r="A4541" t="s">
        <v>514</v>
      </c>
      <c r="B4541" t="s">
        <v>2197</v>
      </c>
      <c r="C4541" t="s">
        <v>1919</v>
      </c>
      <c r="D4541" s="4">
        <v>3033490</v>
      </c>
      <c r="E4541" s="4">
        <v>938282</v>
      </c>
      <c r="I4541" s="4">
        <v>3971772</v>
      </c>
      <c r="J4541" s="4">
        <v>3971772</v>
      </c>
      <c r="K4541" s="4">
        <v>3033490</v>
      </c>
    </row>
    <row r="4542" spans="1:11" x14ac:dyDescent="0.35">
      <c r="A4542" t="s">
        <v>514</v>
      </c>
      <c r="B4542" t="s">
        <v>2132</v>
      </c>
      <c r="C4542" t="s">
        <v>1855</v>
      </c>
      <c r="D4542" s="4">
        <v>1015</v>
      </c>
      <c r="F4542" s="4">
        <v>37832</v>
      </c>
      <c r="H4542" s="4">
        <v>2086303</v>
      </c>
      <c r="I4542" s="4">
        <v>2125149</v>
      </c>
      <c r="J4542" s="4">
        <v>1015</v>
      </c>
      <c r="K4542" s="4">
        <v>1015</v>
      </c>
    </row>
    <row r="4543" spans="1:11" x14ac:dyDescent="0.35">
      <c r="A4543" t="s">
        <v>514</v>
      </c>
      <c r="B4543" t="s">
        <v>2133</v>
      </c>
      <c r="C4543" t="s">
        <v>1856</v>
      </c>
      <c r="D4543" s="4">
        <v>0</v>
      </c>
      <c r="H4543" s="4">
        <v>20708</v>
      </c>
      <c r="I4543" s="4">
        <v>20708</v>
      </c>
      <c r="J4543" s="4">
        <v>0</v>
      </c>
      <c r="K4543" s="4">
        <v>0</v>
      </c>
    </row>
    <row r="4544" spans="1:11" x14ac:dyDescent="0.35">
      <c r="A4544" t="s">
        <v>514</v>
      </c>
      <c r="B4544" t="s">
        <v>2134</v>
      </c>
      <c r="C4544" t="s">
        <v>1857</v>
      </c>
      <c r="D4544" s="4">
        <v>4074</v>
      </c>
      <c r="H4544" s="4">
        <v>8148</v>
      </c>
      <c r="I4544" s="4">
        <v>12221</v>
      </c>
      <c r="J4544" s="4">
        <v>4074</v>
      </c>
      <c r="K4544" s="4">
        <v>4074</v>
      </c>
    </row>
    <row r="4545" spans="1:11" x14ac:dyDescent="0.35">
      <c r="A4545" t="s">
        <v>514</v>
      </c>
      <c r="B4545" t="s">
        <v>2185</v>
      </c>
      <c r="C4545" t="s">
        <v>1906</v>
      </c>
      <c r="H4545" s="4">
        <v>25521</v>
      </c>
      <c r="I4545" s="4">
        <v>25521</v>
      </c>
      <c r="J4545">
        <v>0</v>
      </c>
      <c r="K4545" s="4">
        <v>0</v>
      </c>
    </row>
    <row r="4546" spans="1:11" x14ac:dyDescent="0.35">
      <c r="A4546" t="s">
        <v>514</v>
      </c>
      <c r="B4546" t="s">
        <v>2135</v>
      </c>
      <c r="C4546" t="s">
        <v>1858</v>
      </c>
      <c r="G4546" s="4">
        <v>10390</v>
      </c>
      <c r="H4546" s="4">
        <v>41561</v>
      </c>
      <c r="I4546" s="4">
        <v>51952</v>
      </c>
      <c r="J4546">
        <v>0</v>
      </c>
      <c r="K4546" s="4">
        <v>0</v>
      </c>
    </row>
    <row r="4547" spans="1:11" x14ac:dyDescent="0.35">
      <c r="A4547" t="s">
        <v>514</v>
      </c>
      <c r="B4547" t="s">
        <v>2136</v>
      </c>
      <c r="C4547" t="s">
        <v>1859</v>
      </c>
      <c r="D4547" s="4">
        <v>88176</v>
      </c>
      <c r="E4547" s="4">
        <v>180421</v>
      </c>
      <c r="H4547" s="4">
        <v>306114</v>
      </c>
      <c r="I4547" s="4">
        <v>574711</v>
      </c>
      <c r="J4547" s="4">
        <v>268597</v>
      </c>
      <c r="K4547" s="4">
        <v>88176</v>
      </c>
    </row>
    <row r="4548" spans="1:11" x14ac:dyDescent="0.35">
      <c r="A4548" t="s">
        <v>514</v>
      </c>
      <c r="B4548" t="s">
        <v>2137</v>
      </c>
      <c r="C4548" t="s">
        <v>1860</v>
      </c>
      <c r="D4548" s="4">
        <v>108703</v>
      </c>
      <c r="I4548" s="4">
        <v>108703</v>
      </c>
      <c r="J4548" s="4">
        <v>108703</v>
      </c>
      <c r="K4548" s="4">
        <v>108703</v>
      </c>
    </row>
    <row r="4549" spans="1:11" x14ac:dyDescent="0.35">
      <c r="A4549" t="s">
        <v>514</v>
      </c>
      <c r="B4549" t="s">
        <v>2138</v>
      </c>
      <c r="C4549" t="s">
        <v>1861</v>
      </c>
      <c r="D4549" s="4">
        <v>57129</v>
      </c>
      <c r="I4549" s="4">
        <v>57129</v>
      </c>
      <c r="J4549" s="4">
        <v>57129</v>
      </c>
      <c r="K4549" s="4">
        <v>57129</v>
      </c>
    </row>
    <row r="4550" spans="1:11" x14ac:dyDescent="0.35">
      <c r="A4550" t="s">
        <v>514</v>
      </c>
      <c r="B4550" t="s">
        <v>2139</v>
      </c>
      <c r="C4550" t="s">
        <v>1862</v>
      </c>
      <c r="D4550" s="4">
        <v>256393</v>
      </c>
      <c r="I4550" s="4">
        <v>256393</v>
      </c>
      <c r="J4550" s="4">
        <v>256393</v>
      </c>
      <c r="K4550" s="4">
        <v>256393</v>
      </c>
    </row>
    <row r="4551" spans="1:11" x14ac:dyDescent="0.35">
      <c r="A4551" t="s">
        <v>514</v>
      </c>
      <c r="B4551" t="s">
        <v>2140</v>
      </c>
      <c r="C4551" t="s">
        <v>1863</v>
      </c>
      <c r="E4551" s="4">
        <v>15560</v>
      </c>
      <c r="I4551" s="4">
        <v>15560</v>
      </c>
      <c r="J4551">
        <v>15560</v>
      </c>
      <c r="K4551" s="4">
        <v>0</v>
      </c>
    </row>
    <row r="4552" spans="1:11" x14ac:dyDescent="0.35">
      <c r="A4552" t="s">
        <v>514</v>
      </c>
      <c r="B4552" t="s">
        <v>2141</v>
      </c>
      <c r="D4552" s="4">
        <v>3751088</v>
      </c>
      <c r="E4552" s="4">
        <v>1192919</v>
      </c>
      <c r="F4552" s="4">
        <v>37832</v>
      </c>
      <c r="G4552" s="4">
        <v>152056</v>
      </c>
      <c r="H4552" s="4">
        <v>2504727</v>
      </c>
      <c r="I4552" s="4">
        <v>7638622</v>
      </c>
      <c r="J4552" s="4">
        <v>4944007</v>
      </c>
      <c r="K4552" s="4">
        <v>3751088</v>
      </c>
    </row>
    <row r="4553" spans="1:11" x14ac:dyDescent="0.35">
      <c r="A4553" t="s">
        <v>514</v>
      </c>
      <c r="B4553" t="s">
        <v>2143</v>
      </c>
      <c r="C4553" t="s">
        <v>1865</v>
      </c>
      <c r="G4553" s="4">
        <v>175683</v>
      </c>
      <c r="H4553" s="4">
        <v>43921</v>
      </c>
      <c r="I4553" s="4">
        <v>219604</v>
      </c>
      <c r="J4553">
        <v>0</v>
      </c>
      <c r="K4553" s="4">
        <v>0</v>
      </c>
    </row>
    <row r="4554" spans="1:11" x14ac:dyDescent="0.35">
      <c r="A4554" t="s">
        <v>514</v>
      </c>
      <c r="B4554" t="s">
        <v>2144</v>
      </c>
      <c r="C4554" t="s">
        <v>1866</v>
      </c>
      <c r="I4554" s="4">
        <v>0</v>
      </c>
      <c r="J4554">
        <v>0</v>
      </c>
      <c r="K4554" s="4">
        <v>0</v>
      </c>
    </row>
    <row r="4555" spans="1:11" x14ac:dyDescent="0.35">
      <c r="A4555" t="s">
        <v>514</v>
      </c>
      <c r="B4555" t="s">
        <v>2145</v>
      </c>
      <c r="C4555" t="s">
        <v>1867</v>
      </c>
      <c r="D4555" s="4">
        <v>1088000</v>
      </c>
      <c r="F4555" s="4">
        <v>104500</v>
      </c>
      <c r="H4555" s="4">
        <v>1067938</v>
      </c>
      <c r="I4555" s="4">
        <v>2260438</v>
      </c>
      <c r="J4555" s="4">
        <v>1088000</v>
      </c>
      <c r="K4555" s="4">
        <v>1088000</v>
      </c>
    </row>
    <row r="4556" spans="1:11" x14ac:dyDescent="0.35">
      <c r="A4556" t="s">
        <v>514</v>
      </c>
      <c r="B4556" t="s">
        <v>2146</v>
      </c>
      <c r="C4556" t="s">
        <v>1868</v>
      </c>
      <c r="D4556" s="4">
        <v>1552</v>
      </c>
      <c r="F4556" s="4">
        <v>100000</v>
      </c>
      <c r="H4556" s="4">
        <v>1386431</v>
      </c>
      <c r="I4556" s="4">
        <v>1487983</v>
      </c>
      <c r="J4556" s="4">
        <v>1552</v>
      </c>
      <c r="K4556" s="4">
        <v>1552</v>
      </c>
    </row>
    <row r="4557" spans="1:11" x14ac:dyDescent="0.35">
      <c r="A4557" t="s">
        <v>514</v>
      </c>
      <c r="B4557" t="s">
        <v>2147</v>
      </c>
      <c r="C4557" t="s">
        <v>1869</v>
      </c>
      <c r="H4557" s="4">
        <v>584640</v>
      </c>
      <c r="I4557" s="4">
        <v>584640</v>
      </c>
      <c r="J4557">
        <v>0</v>
      </c>
      <c r="K4557" s="4">
        <v>0</v>
      </c>
    </row>
    <row r="4558" spans="1:11" x14ac:dyDescent="0.35">
      <c r="A4558" t="s">
        <v>514</v>
      </c>
      <c r="B4558" t="s">
        <v>2148</v>
      </c>
      <c r="C4558" t="s">
        <v>1870</v>
      </c>
      <c r="E4558" s="4">
        <v>22170</v>
      </c>
      <c r="H4558" s="4">
        <v>2242859</v>
      </c>
      <c r="I4558" s="4">
        <v>2265029</v>
      </c>
      <c r="J4558">
        <v>22170</v>
      </c>
      <c r="K4558" s="4">
        <v>0</v>
      </c>
    </row>
    <row r="4559" spans="1:11" x14ac:dyDescent="0.35">
      <c r="A4559" t="s">
        <v>514</v>
      </c>
      <c r="B4559" t="s">
        <v>2149</v>
      </c>
      <c r="C4559" t="s">
        <v>1871</v>
      </c>
      <c r="D4559" s="4">
        <v>13454</v>
      </c>
      <c r="F4559" s="4">
        <v>117187</v>
      </c>
      <c r="G4559" s="4">
        <v>29817</v>
      </c>
      <c r="H4559" s="4">
        <v>4353986</v>
      </c>
      <c r="I4559" s="4">
        <v>4514444</v>
      </c>
      <c r="J4559" s="4">
        <v>13454</v>
      </c>
      <c r="K4559" s="4">
        <v>13454</v>
      </c>
    </row>
    <row r="4560" spans="1:11" x14ac:dyDescent="0.35">
      <c r="A4560" t="s">
        <v>514</v>
      </c>
      <c r="B4560" t="s">
        <v>2150</v>
      </c>
      <c r="C4560" t="s">
        <v>1872</v>
      </c>
      <c r="D4560" s="4">
        <v>49000</v>
      </c>
      <c r="I4560" s="4">
        <v>49000</v>
      </c>
      <c r="J4560" s="4">
        <v>49000</v>
      </c>
      <c r="K4560" s="4">
        <v>49000</v>
      </c>
    </row>
    <row r="4561" spans="1:11" x14ac:dyDescent="0.35">
      <c r="A4561" t="s">
        <v>514</v>
      </c>
      <c r="B4561" t="s">
        <v>2153</v>
      </c>
      <c r="C4561" t="s">
        <v>1875</v>
      </c>
      <c r="H4561" s="4">
        <v>9299</v>
      </c>
      <c r="I4561" s="4">
        <v>9299</v>
      </c>
      <c r="J4561">
        <v>0</v>
      </c>
      <c r="K4561" s="4">
        <v>0</v>
      </c>
    </row>
    <row r="4562" spans="1:11" x14ac:dyDescent="0.35">
      <c r="A4562" t="s">
        <v>514</v>
      </c>
      <c r="B4562" t="s">
        <v>2154</v>
      </c>
      <c r="C4562" t="s">
        <v>1876</v>
      </c>
      <c r="H4562" s="4">
        <v>53760</v>
      </c>
      <c r="I4562" s="4">
        <v>53760</v>
      </c>
      <c r="J4562">
        <v>0</v>
      </c>
      <c r="K4562" s="4">
        <v>0</v>
      </c>
    </row>
    <row r="4563" spans="1:11" x14ac:dyDescent="0.35">
      <c r="A4563" t="s">
        <v>514</v>
      </c>
      <c r="B4563" t="s">
        <v>2155</v>
      </c>
      <c r="C4563" t="s">
        <v>1877</v>
      </c>
      <c r="D4563" s="4">
        <v>4625</v>
      </c>
      <c r="I4563" s="4">
        <v>4625</v>
      </c>
      <c r="J4563" s="4">
        <v>4625</v>
      </c>
      <c r="K4563" s="4">
        <v>4625</v>
      </c>
    </row>
    <row r="4564" spans="1:11" x14ac:dyDescent="0.35">
      <c r="A4564" t="s">
        <v>514</v>
      </c>
      <c r="B4564" t="s">
        <v>2156</v>
      </c>
      <c r="D4564" s="4">
        <v>1156631</v>
      </c>
      <c r="E4564" s="4">
        <v>22170</v>
      </c>
      <c r="F4564" s="4">
        <v>321687</v>
      </c>
      <c r="G4564" s="4">
        <v>205500</v>
      </c>
      <c r="H4564" s="4">
        <v>9742834</v>
      </c>
      <c r="I4564" s="4">
        <v>11448821</v>
      </c>
      <c r="J4564" s="4">
        <v>1178801</v>
      </c>
      <c r="K4564" s="4">
        <v>1156631</v>
      </c>
    </row>
    <row r="4565" spans="1:11" x14ac:dyDescent="0.35">
      <c r="A4565" t="s">
        <v>514</v>
      </c>
      <c r="B4565" t="s">
        <v>2157</v>
      </c>
      <c r="C4565" t="s">
        <v>1879</v>
      </c>
      <c r="D4565" s="4">
        <v>56395</v>
      </c>
      <c r="I4565" s="4">
        <v>56395</v>
      </c>
      <c r="J4565" s="4">
        <v>56395</v>
      </c>
      <c r="K4565" s="4">
        <v>56395</v>
      </c>
    </row>
    <row r="4566" spans="1:11" x14ac:dyDescent="0.35">
      <c r="A4566" t="s">
        <v>514</v>
      </c>
      <c r="B4566" t="s">
        <v>2176</v>
      </c>
      <c r="C4566" t="s">
        <v>1897</v>
      </c>
      <c r="D4566" s="4">
        <v>891</v>
      </c>
      <c r="I4566" s="4">
        <v>891</v>
      </c>
      <c r="J4566" s="4">
        <v>891</v>
      </c>
      <c r="K4566" s="4">
        <v>891</v>
      </c>
    </row>
    <row r="4567" spans="1:11" x14ac:dyDescent="0.35">
      <c r="A4567" t="s">
        <v>514</v>
      </c>
      <c r="B4567" t="s">
        <v>2158</v>
      </c>
      <c r="C4567" t="s">
        <v>1880</v>
      </c>
      <c r="D4567" s="4">
        <v>197227</v>
      </c>
      <c r="I4567" s="4">
        <v>197227</v>
      </c>
      <c r="J4567" s="4">
        <v>197227</v>
      </c>
      <c r="K4567" s="4">
        <v>197227</v>
      </c>
    </row>
    <row r="4568" spans="1:11" x14ac:dyDescent="0.35">
      <c r="A4568" t="s">
        <v>514</v>
      </c>
      <c r="B4568" t="s">
        <v>2159</v>
      </c>
      <c r="C4568" t="s">
        <v>1881</v>
      </c>
      <c r="D4568" s="4">
        <v>165518</v>
      </c>
      <c r="I4568" s="4">
        <v>165518</v>
      </c>
      <c r="J4568" s="4">
        <v>165518</v>
      </c>
      <c r="K4568" s="4">
        <v>165518</v>
      </c>
    </row>
    <row r="4569" spans="1:11" x14ac:dyDescent="0.35">
      <c r="A4569" t="s">
        <v>514</v>
      </c>
      <c r="B4569" t="s">
        <v>2161</v>
      </c>
      <c r="C4569" t="s">
        <v>1883</v>
      </c>
      <c r="D4569" s="4">
        <v>9305</v>
      </c>
      <c r="I4569" s="4">
        <v>9305</v>
      </c>
      <c r="J4569" s="4">
        <v>9305</v>
      </c>
      <c r="K4569" s="4">
        <v>9305</v>
      </c>
    </row>
    <row r="4570" spans="1:11" x14ac:dyDescent="0.35">
      <c r="A4570" t="s">
        <v>514</v>
      </c>
      <c r="B4570" t="s">
        <v>2171</v>
      </c>
      <c r="C4570" t="s">
        <v>1892</v>
      </c>
      <c r="D4570" s="4">
        <v>1541</v>
      </c>
      <c r="I4570" s="4">
        <v>1541</v>
      </c>
      <c r="J4570" s="4">
        <v>1541</v>
      </c>
      <c r="K4570" s="4">
        <v>1541</v>
      </c>
    </row>
    <row r="4571" spans="1:11" x14ac:dyDescent="0.35">
      <c r="A4571" t="s">
        <v>514</v>
      </c>
      <c r="B4571" t="s">
        <v>2162</v>
      </c>
      <c r="C4571" t="s">
        <v>1884</v>
      </c>
      <c r="D4571" s="4">
        <v>8913</v>
      </c>
      <c r="I4571" s="4">
        <v>8913</v>
      </c>
      <c r="J4571" s="4">
        <v>8913</v>
      </c>
      <c r="K4571" s="4">
        <v>8913</v>
      </c>
    </row>
    <row r="4572" spans="1:11" x14ac:dyDescent="0.35">
      <c r="A4572" t="s">
        <v>514</v>
      </c>
      <c r="B4572" t="s">
        <v>2163</v>
      </c>
      <c r="D4572" s="4">
        <v>439790</v>
      </c>
      <c r="I4572" s="4">
        <v>439790</v>
      </c>
      <c r="J4572" s="4">
        <v>439790</v>
      </c>
      <c r="K4572" s="4">
        <v>439790</v>
      </c>
    </row>
    <row r="4573" spans="1:11" x14ac:dyDescent="0.35">
      <c r="A4573" t="s">
        <v>514</v>
      </c>
      <c r="B4573" t="s">
        <v>2164</v>
      </c>
      <c r="C4573" t="s">
        <v>1886</v>
      </c>
      <c r="D4573" s="4">
        <v>47132</v>
      </c>
      <c r="I4573" s="4">
        <v>47132</v>
      </c>
      <c r="J4573" s="4">
        <v>47132</v>
      </c>
      <c r="K4573" s="4">
        <v>47132</v>
      </c>
    </row>
    <row r="4574" spans="1:11" x14ac:dyDescent="0.35">
      <c r="A4574" t="s">
        <v>514</v>
      </c>
      <c r="B4574" t="s">
        <v>2165</v>
      </c>
      <c r="D4574" s="4">
        <v>47132</v>
      </c>
      <c r="I4574" s="4">
        <v>47132</v>
      </c>
      <c r="J4574" s="4">
        <v>47132</v>
      </c>
      <c r="K4574" s="4">
        <v>47132</v>
      </c>
    </row>
    <row r="4575" spans="1:11" x14ac:dyDescent="0.35">
      <c r="A4575" t="s">
        <v>514</v>
      </c>
      <c r="B4575" t="s">
        <v>2166</v>
      </c>
      <c r="C4575" t="s">
        <v>1888</v>
      </c>
      <c r="H4575" s="4">
        <v>76800</v>
      </c>
      <c r="I4575" s="4">
        <v>76800</v>
      </c>
      <c r="J4575">
        <v>0</v>
      </c>
      <c r="K4575" s="4">
        <v>0</v>
      </c>
    </row>
    <row r="4576" spans="1:11" x14ac:dyDescent="0.35">
      <c r="A4576" t="s">
        <v>514</v>
      </c>
      <c r="B4576" t="s">
        <v>2167</v>
      </c>
      <c r="C4576" t="s">
        <v>1889</v>
      </c>
      <c r="H4576" s="4">
        <v>84000</v>
      </c>
      <c r="I4576" s="4">
        <v>84000</v>
      </c>
      <c r="J4576">
        <v>0</v>
      </c>
      <c r="K4576" s="4">
        <v>0</v>
      </c>
    </row>
    <row r="4577" spans="1:11" x14ac:dyDescent="0.35">
      <c r="A4577" t="s">
        <v>514</v>
      </c>
      <c r="B4577" t="s">
        <v>2168</v>
      </c>
      <c r="C4577" t="s">
        <v>1890</v>
      </c>
      <c r="H4577" s="4">
        <v>37500</v>
      </c>
      <c r="I4577" s="4">
        <v>37500</v>
      </c>
      <c r="J4577">
        <v>0</v>
      </c>
      <c r="K4577" s="4">
        <v>0</v>
      </c>
    </row>
    <row r="4578" spans="1:11" x14ac:dyDescent="0.35">
      <c r="A4578" t="s">
        <v>514</v>
      </c>
      <c r="B4578" t="s">
        <v>2169</v>
      </c>
      <c r="H4578" s="4">
        <v>198300</v>
      </c>
      <c r="I4578" s="4">
        <v>198300</v>
      </c>
      <c r="J4578">
        <v>0</v>
      </c>
      <c r="K4578" s="4">
        <v>0</v>
      </c>
    </row>
    <row r="4579" spans="1:11" x14ac:dyDescent="0.35">
      <c r="A4579" t="s">
        <v>514</v>
      </c>
      <c r="B4579" t="s">
        <v>2170</v>
      </c>
      <c r="D4579" s="4">
        <v>24731127</v>
      </c>
      <c r="E4579" s="4">
        <v>5477794</v>
      </c>
      <c r="F4579" s="4">
        <v>6353386</v>
      </c>
      <c r="G4579" s="4">
        <v>357556</v>
      </c>
      <c r="H4579" s="4">
        <v>12584011</v>
      </c>
      <c r="I4579" s="4">
        <v>49503876</v>
      </c>
      <c r="J4579" s="4">
        <f>SUM(D4579,E4579)</f>
        <v>30208921</v>
      </c>
      <c r="K4579" s="4">
        <v>24731127</v>
      </c>
    </row>
    <row r="4580" spans="1:11" x14ac:dyDescent="0.35">
      <c r="A4580" t="s">
        <v>518</v>
      </c>
      <c r="B4580" t="s">
        <v>2118</v>
      </c>
      <c r="C4580" t="s">
        <v>1843</v>
      </c>
      <c r="D4580" s="4">
        <v>9823502</v>
      </c>
      <c r="F4580" s="4">
        <v>824600</v>
      </c>
      <c r="I4580" s="4">
        <v>10648102</v>
      </c>
      <c r="J4580" s="4">
        <v>9823502</v>
      </c>
      <c r="K4580" s="4">
        <v>9823502</v>
      </c>
    </row>
    <row r="4581" spans="1:11" x14ac:dyDescent="0.35">
      <c r="A4581" t="s">
        <v>518</v>
      </c>
      <c r="B4581" t="s">
        <v>2119</v>
      </c>
      <c r="C4581" t="s">
        <v>1844</v>
      </c>
      <c r="D4581" s="4">
        <v>502480</v>
      </c>
      <c r="F4581" s="4">
        <v>503046</v>
      </c>
      <c r="H4581" s="4">
        <v>139950</v>
      </c>
      <c r="I4581" s="4">
        <v>1145476</v>
      </c>
      <c r="J4581" s="4">
        <v>502480</v>
      </c>
      <c r="K4581" s="4">
        <v>502480</v>
      </c>
    </row>
    <row r="4582" spans="1:11" x14ac:dyDescent="0.35">
      <c r="A4582" t="s">
        <v>518</v>
      </c>
      <c r="B4582" t="s">
        <v>2120</v>
      </c>
      <c r="C4582" t="s">
        <v>1845</v>
      </c>
      <c r="D4582" s="4">
        <v>76108</v>
      </c>
      <c r="F4582" s="4">
        <v>1150045</v>
      </c>
      <c r="I4582" s="4">
        <v>1226153</v>
      </c>
      <c r="J4582" s="4">
        <v>76108</v>
      </c>
      <c r="K4582" s="4">
        <v>76108</v>
      </c>
    </row>
    <row r="4583" spans="1:11" x14ac:dyDescent="0.35">
      <c r="A4583" t="s">
        <v>518</v>
      </c>
      <c r="B4583" t="s">
        <v>2121</v>
      </c>
      <c r="D4583" s="4">
        <v>10402090</v>
      </c>
      <c r="F4583" s="4">
        <v>2477691</v>
      </c>
      <c r="H4583" s="4">
        <v>139950</v>
      </c>
      <c r="I4583" s="4">
        <v>13019731</v>
      </c>
      <c r="J4583" s="4">
        <v>10402090</v>
      </c>
      <c r="K4583" s="4">
        <v>10402090</v>
      </c>
    </row>
    <row r="4584" spans="1:11" x14ac:dyDescent="0.35">
      <c r="A4584" t="s">
        <v>518</v>
      </c>
      <c r="B4584" t="s">
        <v>2122</v>
      </c>
      <c r="C4584" t="s">
        <v>1846</v>
      </c>
      <c r="D4584" s="4">
        <v>14465579</v>
      </c>
      <c r="E4584" s="4">
        <v>6525</v>
      </c>
      <c r="I4584" s="4">
        <v>14472104</v>
      </c>
      <c r="J4584" s="4">
        <v>14472104</v>
      </c>
      <c r="K4584" s="4">
        <v>14465579</v>
      </c>
    </row>
    <row r="4585" spans="1:11" x14ac:dyDescent="0.35">
      <c r="A4585" t="s">
        <v>518</v>
      </c>
      <c r="B4585" t="s">
        <v>2123</v>
      </c>
      <c r="C4585" t="s">
        <v>1847</v>
      </c>
      <c r="D4585" s="4">
        <v>3242263</v>
      </c>
      <c r="F4585" s="4">
        <v>1729154</v>
      </c>
      <c r="I4585" s="4">
        <v>4971418</v>
      </c>
      <c r="J4585" s="4">
        <v>3242263</v>
      </c>
      <c r="K4585" s="4">
        <v>3242263</v>
      </c>
    </row>
    <row r="4586" spans="1:11" x14ac:dyDescent="0.35">
      <c r="A4586" t="s">
        <v>518</v>
      </c>
      <c r="B4586" t="s">
        <v>2124</v>
      </c>
      <c r="C4586" t="s">
        <v>1848</v>
      </c>
      <c r="D4586" s="4">
        <v>37745</v>
      </c>
      <c r="E4586" s="4">
        <v>1453</v>
      </c>
      <c r="I4586" s="4">
        <v>39197</v>
      </c>
      <c r="J4586" s="4">
        <v>39198</v>
      </c>
      <c r="K4586" s="4">
        <v>37745</v>
      </c>
    </row>
    <row r="4587" spans="1:11" x14ac:dyDescent="0.35">
      <c r="A4587" t="s">
        <v>518</v>
      </c>
      <c r="B4587" t="s">
        <v>2125</v>
      </c>
      <c r="D4587" s="4">
        <v>17745587</v>
      </c>
      <c r="E4587" s="4">
        <v>7978</v>
      </c>
      <c r="F4587" s="4">
        <v>1729154</v>
      </c>
      <c r="I4587" s="4">
        <v>19482719</v>
      </c>
      <c r="J4587" s="4">
        <v>17753565</v>
      </c>
      <c r="K4587" s="4">
        <v>17745587</v>
      </c>
    </row>
    <row r="4588" spans="1:11" x14ac:dyDescent="0.35">
      <c r="A4588" t="s">
        <v>518</v>
      </c>
      <c r="B4588" t="s">
        <v>2128</v>
      </c>
      <c r="C4588" t="s">
        <v>1851</v>
      </c>
      <c r="D4588" s="4">
        <v>180437</v>
      </c>
      <c r="I4588" s="4">
        <v>180437</v>
      </c>
      <c r="J4588" s="4">
        <v>180437</v>
      </c>
      <c r="K4588" s="4">
        <v>180437</v>
      </c>
    </row>
    <row r="4589" spans="1:11" x14ac:dyDescent="0.35">
      <c r="A4589" t="s">
        <v>518</v>
      </c>
      <c r="B4589" t="s">
        <v>2129</v>
      </c>
      <c r="C4589" t="s">
        <v>1852</v>
      </c>
      <c r="D4589" s="4">
        <v>2323</v>
      </c>
      <c r="I4589" s="4">
        <v>2323</v>
      </c>
      <c r="J4589" s="4">
        <v>2323</v>
      </c>
      <c r="K4589" s="4">
        <v>2323</v>
      </c>
    </row>
    <row r="4590" spans="1:11" x14ac:dyDescent="0.35">
      <c r="A4590" t="s">
        <v>518</v>
      </c>
      <c r="B4590" t="s">
        <v>2130</v>
      </c>
      <c r="C4590" t="s">
        <v>1853</v>
      </c>
      <c r="D4590" s="4">
        <v>100039</v>
      </c>
      <c r="I4590" s="4">
        <v>100039</v>
      </c>
      <c r="J4590" s="4">
        <v>100039</v>
      </c>
      <c r="K4590" s="4">
        <v>100039</v>
      </c>
    </row>
    <row r="4591" spans="1:11" x14ac:dyDescent="0.35">
      <c r="A4591" t="s">
        <v>518</v>
      </c>
      <c r="B4591" t="s">
        <v>2131</v>
      </c>
      <c r="C4591" t="s">
        <v>1854</v>
      </c>
      <c r="D4591" s="4">
        <v>60110</v>
      </c>
      <c r="F4591" s="4">
        <v>988560</v>
      </c>
      <c r="I4591" s="4">
        <v>1048670</v>
      </c>
      <c r="J4591" s="4">
        <v>60110</v>
      </c>
      <c r="K4591" s="4">
        <v>60110</v>
      </c>
    </row>
    <row r="4592" spans="1:11" x14ac:dyDescent="0.35">
      <c r="A4592" t="s">
        <v>518</v>
      </c>
      <c r="B4592" t="s">
        <v>2132</v>
      </c>
      <c r="C4592" t="s">
        <v>1855</v>
      </c>
      <c r="D4592" s="4">
        <v>53233</v>
      </c>
      <c r="E4592" s="4">
        <v>188980</v>
      </c>
      <c r="G4592" s="4">
        <v>319167</v>
      </c>
      <c r="I4592" s="4">
        <v>561379</v>
      </c>
      <c r="J4592" s="4">
        <v>242213</v>
      </c>
      <c r="K4592" s="4">
        <v>53233</v>
      </c>
    </row>
    <row r="4593" spans="1:11" x14ac:dyDescent="0.35">
      <c r="A4593" t="s">
        <v>518</v>
      </c>
      <c r="B4593" t="s">
        <v>2133</v>
      </c>
      <c r="C4593" t="s">
        <v>1856</v>
      </c>
      <c r="I4593" s="4">
        <v>0</v>
      </c>
      <c r="J4593">
        <v>0</v>
      </c>
      <c r="K4593" s="4">
        <v>0</v>
      </c>
    </row>
    <row r="4594" spans="1:11" x14ac:dyDescent="0.35">
      <c r="A4594" t="s">
        <v>518</v>
      </c>
      <c r="B4594" t="s">
        <v>2134</v>
      </c>
      <c r="C4594" t="s">
        <v>1857</v>
      </c>
      <c r="D4594" s="4">
        <v>6790</v>
      </c>
      <c r="I4594" s="4">
        <v>6790</v>
      </c>
      <c r="J4594" s="4">
        <v>6790</v>
      </c>
      <c r="K4594" s="4">
        <v>6790</v>
      </c>
    </row>
    <row r="4595" spans="1:11" x14ac:dyDescent="0.35">
      <c r="A4595" t="s">
        <v>518</v>
      </c>
      <c r="B4595" t="s">
        <v>2135</v>
      </c>
      <c r="C4595" t="s">
        <v>1858</v>
      </c>
      <c r="D4595" s="4">
        <v>2975</v>
      </c>
      <c r="F4595" s="4">
        <v>38545</v>
      </c>
      <c r="H4595" s="4">
        <v>29998</v>
      </c>
      <c r="I4595" s="4">
        <v>71518</v>
      </c>
      <c r="J4595" s="4">
        <v>2975</v>
      </c>
      <c r="K4595" s="4">
        <v>2975</v>
      </c>
    </row>
    <row r="4596" spans="1:11" x14ac:dyDescent="0.35">
      <c r="A4596" t="s">
        <v>518</v>
      </c>
      <c r="B4596" t="s">
        <v>2136</v>
      </c>
      <c r="C4596" t="s">
        <v>1859</v>
      </c>
      <c r="F4596" s="4">
        <v>1275000</v>
      </c>
      <c r="H4596" s="4">
        <v>25000</v>
      </c>
      <c r="I4596" s="4">
        <v>1300000</v>
      </c>
      <c r="J4596">
        <v>0</v>
      </c>
      <c r="K4596" s="4">
        <v>0</v>
      </c>
    </row>
    <row r="4597" spans="1:11" x14ac:dyDescent="0.35">
      <c r="A4597" t="s">
        <v>518</v>
      </c>
      <c r="B4597" t="s">
        <v>2137</v>
      </c>
      <c r="C4597" t="s">
        <v>1860</v>
      </c>
      <c r="E4597" s="4">
        <v>0</v>
      </c>
      <c r="F4597" s="4">
        <v>1087030</v>
      </c>
      <c r="I4597" s="4">
        <v>1087030</v>
      </c>
      <c r="J4597">
        <v>0</v>
      </c>
      <c r="K4597" s="4">
        <v>0</v>
      </c>
    </row>
    <row r="4598" spans="1:11" x14ac:dyDescent="0.35">
      <c r="A4598" t="s">
        <v>518</v>
      </c>
      <c r="B4598" t="s">
        <v>2138</v>
      </c>
      <c r="C4598" t="s">
        <v>1861</v>
      </c>
      <c r="D4598" s="4">
        <v>62026</v>
      </c>
      <c r="I4598" s="4">
        <v>62026</v>
      </c>
      <c r="J4598" s="4">
        <v>62026</v>
      </c>
      <c r="K4598" s="4">
        <v>62026</v>
      </c>
    </row>
    <row r="4599" spans="1:11" x14ac:dyDescent="0.35">
      <c r="A4599" t="s">
        <v>518</v>
      </c>
      <c r="B4599" t="s">
        <v>2140</v>
      </c>
      <c r="C4599" t="s">
        <v>1863</v>
      </c>
      <c r="F4599" s="4">
        <v>62239</v>
      </c>
      <c r="I4599" s="4">
        <v>62239</v>
      </c>
      <c r="J4599">
        <v>0</v>
      </c>
      <c r="K4599" s="4">
        <v>0</v>
      </c>
    </row>
    <row r="4600" spans="1:11" x14ac:dyDescent="0.35">
      <c r="A4600" t="s">
        <v>518</v>
      </c>
      <c r="B4600" t="s">
        <v>2192</v>
      </c>
      <c r="C4600" t="s">
        <v>1913</v>
      </c>
      <c r="E4600" s="4">
        <v>0</v>
      </c>
      <c r="F4600" s="4">
        <v>114341</v>
      </c>
      <c r="I4600" s="4">
        <v>114341</v>
      </c>
      <c r="J4600">
        <v>0</v>
      </c>
      <c r="K4600" s="4">
        <v>0</v>
      </c>
    </row>
    <row r="4601" spans="1:11" x14ac:dyDescent="0.35">
      <c r="A4601" t="s">
        <v>518</v>
      </c>
      <c r="B4601" t="s">
        <v>2141</v>
      </c>
      <c r="D4601" s="4">
        <v>467933</v>
      </c>
      <c r="E4601" s="4">
        <v>188980</v>
      </c>
      <c r="F4601" s="4">
        <v>3565715</v>
      </c>
      <c r="G4601" s="4">
        <v>319167</v>
      </c>
      <c r="H4601" s="4">
        <v>54998</v>
      </c>
      <c r="I4601" s="4">
        <v>4596792</v>
      </c>
      <c r="J4601" s="4">
        <v>656913</v>
      </c>
      <c r="K4601" s="4">
        <v>467933</v>
      </c>
    </row>
    <row r="4602" spans="1:11" x14ac:dyDescent="0.35">
      <c r="A4602" t="s">
        <v>518</v>
      </c>
      <c r="B4602" t="s">
        <v>2144</v>
      </c>
      <c r="C4602" t="s">
        <v>1866</v>
      </c>
      <c r="I4602" s="4">
        <v>0</v>
      </c>
      <c r="J4602">
        <v>0</v>
      </c>
      <c r="K4602" s="4">
        <v>0</v>
      </c>
    </row>
    <row r="4603" spans="1:11" x14ac:dyDescent="0.35">
      <c r="A4603" t="s">
        <v>518</v>
      </c>
      <c r="B4603" t="s">
        <v>2145</v>
      </c>
      <c r="C4603" t="s">
        <v>1867</v>
      </c>
      <c r="E4603" s="4">
        <v>148061</v>
      </c>
      <c r="G4603" s="4">
        <v>4500</v>
      </c>
      <c r="H4603" s="4">
        <v>846686</v>
      </c>
      <c r="I4603" s="4">
        <v>999247</v>
      </c>
      <c r="J4603">
        <v>148061</v>
      </c>
      <c r="K4603" s="4">
        <v>0</v>
      </c>
    </row>
    <row r="4604" spans="1:11" x14ac:dyDescent="0.35">
      <c r="A4604" t="s">
        <v>518</v>
      </c>
      <c r="B4604" t="s">
        <v>2146</v>
      </c>
      <c r="C4604" t="s">
        <v>1868</v>
      </c>
      <c r="E4604" s="4">
        <v>5259</v>
      </c>
      <c r="F4604" s="4">
        <v>50000</v>
      </c>
      <c r="H4604" s="4">
        <v>507121</v>
      </c>
      <c r="I4604" s="4">
        <v>562381</v>
      </c>
      <c r="J4604">
        <v>5259</v>
      </c>
      <c r="K4604" s="4">
        <v>0</v>
      </c>
    </row>
    <row r="4605" spans="1:11" x14ac:dyDescent="0.35">
      <c r="A4605" t="s">
        <v>518</v>
      </c>
      <c r="B4605" t="s">
        <v>2173</v>
      </c>
      <c r="C4605" t="s">
        <v>1894</v>
      </c>
      <c r="D4605" s="4">
        <v>2872</v>
      </c>
      <c r="I4605" s="4">
        <v>2872</v>
      </c>
      <c r="J4605" s="4">
        <v>2872</v>
      </c>
      <c r="K4605" s="4">
        <v>2872</v>
      </c>
    </row>
    <row r="4606" spans="1:11" x14ac:dyDescent="0.35">
      <c r="A4606" t="s">
        <v>518</v>
      </c>
      <c r="B4606" t="s">
        <v>2147</v>
      </c>
      <c r="C4606" t="s">
        <v>1869</v>
      </c>
      <c r="H4606" s="4">
        <v>233760</v>
      </c>
      <c r="I4606" s="4">
        <v>233760</v>
      </c>
      <c r="J4606">
        <v>0</v>
      </c>
      <c r="K4606" s="4">
        <v>0</v>
      </c>
    </row>
    <row r="4607" spans="1:11" x14ac:dyDescent="0.35">
      <c r="A4607" t="s">
        <v>518</v>
      </c>
      <c r="B4607" t="s">
        <v>2148</v>
      </c>
      <c r="C4607" t="s">
        <v>1870</v>
      </c>
      <c r="D4607" s="4">
        <v>717</v>
      </c>
      <c r="F4607" s="4">
        <v>56820</v>
      </c>
      <c r="H4607" s="4">
        <v>1658841</v>
      </c>
      <c r="I4607" s="4">
        <v>1716378</v>
      </c>
      <c r="J4607" s="4">
        <v>717</v>
      </c>
      <c r="K4607" s="4">
        <v>717</v>
      </c>
    </row>
    <row r="4608" spans="1:11" x14ac:dyDescent="0.35">
      <c r="A4608" t="s">
        <v>518</v>
      </c>
      <c r="B4608" t="s">
        <v>2149</v>
      </c>
      <c r="C4608" t="s">
        <v>1871</v>
      </c>
      <c r="D4608" s="4">
        <v>689840</v>
      </c>
      <c r="H4608" s="4">
        <v>319748</v>
      </c>
      <c r="I4608" s="4">
        <v>1009588</v>
      </c>
      <c r="J4608" s="4">
        <v>689840</v>
      </c>
      <c r="K4608" s="4">
        <v>689840</v>
      </c>
    </row>
    <row r="4609" spans="1:11" x14ac:dyDescent="0.35">
      <c r="A4609" t="s">
        <v>518</v>
      </c>
      <c r="B4609" t="s">
        <v>2150</v>
      </c>
      <c r="C4609" t="s">
        <v>1872</v>
      </c>
      <c r="D4609" s="4">
        <v>392000</v>
      </c>
      <c r="I4609" s="4">
        <v>392000</v>
      </c>
      <c r="J4609" s="4">
        <v>392000</v>
      </c>
      <c r="K4609" s="4">
        <v>392000</v>
      </c>
    </row>
    <row r="4610" spans="1:11" x14ac:dyDescent="0.35">
      <c r="A4610" t="s">
        <v>518</v>
      </c>
      <c r="B4610" t="s">
        <v>2153</v>
      </c>
      <c r="C4610" t="s">
        <v>1875</v>
      </c>
      <c r="H4610" s="4">
        <v>49984</v>
      </c>
      <c r="I4610" s="4">
        <v>49984</v>
      </c>
      <c r="J4610">
        <v>0</v>
      </c>
      <c r="K4610" s="4">
        <v>0</v>
      </c>
    </row>
    <row r="4611" spans="1:11" x14ac:dyDescent="0.35">
      <c r="A4611" t="s">
        <v>518</v>
      </c>
      <c r="B4611" t="s">
        <v>2156</v>
      </c>
      <c r="D4611" s="4">
        <v>1085429</v>
      </c>
      <c r="E4611" s="4">
        <v>153320</v>
      </c>
      <c r="F4611" s="4">
        <v>106820</v>
      </c>
      <c r="G4611" s="4">
        <v>4500</v>
      </c>
      <c r="H4611" s="4">
        <v>3616140</v>
      </c>
      <c r="I4611" s="4">
        <v>4966210</v>
      </c>
      <c r="J4611" s="4">
        <v>1238749</v>
      </c>
      <c r="K4611" s="4">
        <v>1085429</v>
      </c>
    </row>
    <row r="4612" spans="1:11" x14ac:dyDescent="0.35">
      <c r="A4612" t="s">
        <v>518</v>
      </c>
      <c r="B4612" t="s">
        <v>2157</v>
      </c>
      <c r="C4612" t="s">
        <v>1879</v>
      </c>
      <c r="D4612" s="4">
        <v>221068</v>
      </c>
      <c r="I4612" s="4">
        <v>221068</v>
      </c>
      <c r="J4612" s="4">
        <v>221068</v>
      </c>
      <c r="K4612" s="4">
        <v>221068</v>
      </c>
    </row>
    <row r="4613" spans="1:11" x14ac:dyDescent="0.35">
      <c r="A4613" t="s">
        <v>518</v>
      </c>
      <c r="B4613" t="s">
        <v>2159</v>
      </c>
      <c r="C4613" t="s">
        <v>1881</v>
      </c>
      <c r="D4613" s="4">
        <v>397786</v>
      </c>
      <c r="I4613" s="4">
        <v>397786</v>
      </c>
      <c r="J4613" s="4">
        <v>397786</v>
      </c>
      <c r="K4613" s="4">
        <v>397786</v>
      </c>
    </row>
    <row r="4614" spans="1:11" x14ac:dyDescent="0.35">
      <c r="A4614" t="s">
        <v>518</v>
      </c>
      <c r="B4614" t="s">
        <v>2179</v>
      </c>
      <c r="C4614" t="s">
        <v>1900</v>
      </c>
      <c r="D4614" s="4">
        <v>105727</v>
      </c>
      <c r="I4614" s="4">
        <v>105727</v>
      </c>
      <c r="J4614" s="4">
        <v>105727</v>
      </c>
      <c r="K4614" s="4">
        <v>105727</v>
      </c>
    </row>
    <row r="4615" spans="1:11" x14ac:dyDescent="0.35">
      <c r="A4615" t="s">
        <v>518</v>
      </c>
      <c r="B4615" t="s">
        <v>2162</v>
      </c>
      <c r="C4615" t="s">
        <v>1884</v>
      </c>
      <c r="D4615" s="4">
        <v>18931</v>
      </c>
      <c r="I4615" s="4">
        <v>18931</v>
      </c>
      <c r="J4615" s="4">
        <v>18931</v>
      </c>
      <c r="K4615" s="4">
        <v>18931</v>
      </c>
    </row>
    <row r="4616" spans="1:11" x14ac:dyDescent="0.35">
      <c r="A4616" t="s">
        <v>518</v>
      </c>
      <c r="B4616" t="s">
        <v>2163</v>
      </c>
      <c r="D4616" s="4">
        <v>743512</v>
      </c>
      <c r="I4616" s="4">
        <v>743512</v>
      </c>
      <c r="J4616" s="4">
        <v>743512</v>
      </c>
      <c r="K4616" s="4">
        <v>743512</v>
      </c>
    </row>
    <row r="4617" spans="1:11" x14ac:dyDescent="0.35">
      <c r="A4617" t="s">
        <v>518</v>
      </c>
      <c r="B4617" t="s">
        <v>2166</v>
      </c>
      <c r="C4617" t="s">
        <v>1888</v>
      </c>
      <c r="H4617" s="4">
        <v>336000</v>
      </c>
      <c r="I4617" s="4">
        <v>336000</v>
      </c>
      <c r="J4617">
        <v>0</v>
      </c>
      <c r="K4617" s="4">
        <v>0</v>
      </c>
    </row>
    <row r="4618" spans="1:11" x14ac:dyDescent="0.35">
      <c r="A4618" t="s">
        <v>518</v>
      </c>
      <c r="B4618" t="s">
        <v>2167</v>
      </c>
      <c r="C4618" t="s">
        <v>1889</v>
      </c>
      <c r="H4618" s="4">
        <v>252000</v>
      </c>
      <c r="I4618" s="4">
        <v>252000</v>
      </c>
      <c r="J4618">
        <v>0</v>
      </c>
      <c r="K4618" s="4">
        <v>0</v>
      </c>
    </row>
    <row r="4619" spans="1:11" x14ac:dyDescent="0.35">
      <c r="A4619" t="s">
        <v>518</v>
      </c>
      <c r="B4619" t="s">
        <v>2168</v>
      </c>
      <c r="C4619" t="s">
        <v>1890</v>
      </c>
      <c r="H4619" s="4">
        <v>562500</v>
      </c>
      <c r="I4619" s="4">
        <v>562500</v>
      </c>
      <c r="J4619">
        <v>0</v>
      </c>
      <c r="K4619" s="4">
        <v>0</v>
      </c>
    </row>
    <row r="4620" spans="1:11" x14ac:dyDescent="0.35">
      <c r="A4620" t="s">
        <v>518</v>
      </c>
      <c r="B4620" t="s">
        <v>2169</v>
      </c>
      <c r="H4620" s="4">
        <v>1150500</v>
      </c>
      <c r="I4620" s="4">
        <v>1150500</v>
      </c>
      <c r="J4620">
        <v>0</v>
      </c>
      <c r="K4620" s="4">
        <v>0</v>
      </c>
    </row>
    <row r="4621" spans="1:11" x14ac:dyDescent="0.35">
      <c r="A4621" t="s">
        <v>518</v>
      </c>
      <c r="B4621" t="s">
        <v>2170</v>
      </c>
      <c r="D4621" s="4">
        <v>30444551</v>
      </c>
      <c r="E4621" s="4">
        <v>350278</v>
      </c>
      <c r="F4621" s="4">
        <v>7879380</v>
      </c>
      <c r="G4621" s="4">
        <v>323667</v>
      </c>
      <c r="H4621" s="4">
        <v>4961588</v>
      </c>
      <c r="I4621" s="4">
        <v>43959464</v>
      </c>
      <c r="J4621" s="4">
        <f>SUM(D4621,E4621)</f>
        <v>30794829</v>
      </c>
      <c r="K4621" s="4">
        <v>30444551</v>
      </c>
    </row>
    <row r="4622" spans="1:11" x14ac:dyDescent="0.35">
      <c r="A4622" t="s">
        <v>526</v>
      </c>
      <c r="B4622" t="s">
        <v>2118</v>
      </c>
      <c r="C4622" t="s">
        <v>1843</v>
      </c>
      <c r="D4622" s="4">
        <v>68701652</v>
      </c>
      <c r="E4622" s="4">
        <v>11043840</v>
      </c>
      <c r="F4622" s="4">
        <v>33196800</v>
      </c>
      <c r="I4622" s="4">
        <v>112942292</v>
      </c>
      <c r="J4622" s="4">
        <v>79745492</v>
      </c>
      <c r="K4622" s="4">
        <v>68701652</v>
      </c>
    </row>
    <row r="4623" spans="1:11" x14ac:dyDescent="0.35">
      <c r="A4623" t="s">
        <v>526</v>
      </c>
      <c r="B4623" t="s">
        <v>2119</v>
      </c>
      <c r="C4623" t="s">
        <v>1844</v>
      </c>
      <c r="D4623" s="4">
        <v>8598712</v>
      </c>
      <c r="E4623" s="4">
        <v>948954</v>
      </c>
      <c r="F4623" s="4">
        <v>3330388</v>
      </c>
      <c r="G4623" s="4">
        <v>462799</v>
      </c>
      <c r="H4623" s="4">
        <v>927450</v>
      </c>
      <c r="I4623" s="4">
        <v>14268304</v>
      </c>
      <c r="J4623" s="4">
        <v>9547666</v>
      </c>
      <c r="K4623" s="4">
        <v>8598712</v>
      </c>
    </row>
    <row r="4624" spans="1:11" x14ac:dyDescent="0.35">
      <c r="A4624" t="s">
        <v>526</v>
      </c>
      <c r="B4624" t="s">
        <v>2120</v>
      </c>
      <c r="C4624" t="s">
        <v>1845</v>
      </c>
      <c r="D4624" s="4">
        <v>8189463</v>
      </c>
      <c r="E4624" s="4">
        <v>623803</v>
      </c>
      <c r="I4624" s="4">
        <v>8813266</v>
      </c>
      <c r="J4624" s="4">
        <v>8813266</v>
      </c>
      <c r="K4624" s="4">
        <v>8189463</v>
      </c>
    </row>
    <row r="4625" spans="1:11" x14ac:dyDescent="0.35">
      <c r="A4625" t="s">
        <v>526</v>
      </c>
      <c r="B4625" t="s">
        <v>2121</v>
      </c>
      <c r="D4625" s="4">
        <v>85489827</v>
      </c>
      <c r="E4625" s="4">
        <v>12616598</v>
      </c>
      <c r="F4625" s="4">
        <v>36527188</v>
      </c>
      <c r="G4625" s="4">
        <v>462799</v>
      </c>
      <c r="H4625" s="4">
        <v>927450</v>
      </c>
      <c r="I4625" s="4">
        <v>136023862</v>
      </c>
      <c r="J4625" s="4">
        <v>98106425</v>
      </c>
      <c r="K4625" s="4">
        <v>85489827</v>
      </c>
    </row>
    <row r="4626" spans="1:11" x14ac:dyDescent="0.35">
      <c r="A4626" t="s">
        <v>526</v>
      </c>
      <c r="B4626" t="s">
        <v>2122</v>
      </c>
      <c r="C4626" t="s">
        <v>1846</v>
      </c>
      <c r="D4626" s="4">
        <v>68526192</v>
      </c>
      <c r="E4626" s="4">
        <v>8616</v>
      </c>
      <c r="I4626" s="4">
        <v>68534808</v>
      </c>
      <c r="J4626" s="4">
        <v>68534808</v>
      </c>
      <c r="K4626" s="4">
        <v>68526192</v>
      </c>
    </row>
    <row r="4627" spans="1:11" x14ac:dyDescent="0.35">
      <c r="A4627" t="s">
        <v>526</v>
      </c>
      <c r="B4627" t="s">
        <v>2123</v>
      </c>
      <c r="C4627" t="s">
        <v>1847</v>
      </c>
      <c r="D4627" s="4">
        <v>35916039</v>
      </c>
      <c r="E4627" s="4">
        <v>167</v>
      </c>
      <c r="F4627" s="4">
        <v>2206384</v>
      </c>
      <c r="I4627" s="4">
        <v>38122591</v>
      </c>
      <c r="J4627" s="4">
        <v>35916206</v>
      </c>
      <c r="K4627" s="4">
        <v>35916039</v>
      </c>
    </row>
    <row r="4628" spans="1:11" x14ac:dyDescent="0.35">
      <c r="A4628" t="s">
        <v>526</v>
      </c>
      <c r="B4628" t="s">
        <v>2124</v>
      </c>
      <c r="C4628" t="s">
        <v>1848</v>
      </c>
      <c r="D4628" s="4">
        <v>37607</v>
      </c>
      <c r="I4628" s="4">
        <v>37607</v>
      </c>
      <c r="J4628" s="4">
        <v>37607</v>
      </c>
      <c r="K4628" s="4">
        <v>37607</v>
      </c>
    </row>
    <row r="4629" spans="1:11" x14ac:dyDescent="0.35">
      <c r="A4629" t="s">
        <v>526</v>
      </c>
      <c r="B4629" t="s">
        <v>2125</v>
      </c>
      <c r="D4629" s="4">
        <v>104479838</v>
      </c>
      <c r="E4629" s="4">
        <v>8783</v>
      </c>
      <c r="F4629" s="4">
        <v>2206384</v>
      </c>
      <c r="I4629" s="4">
        <v>106695006</v>
      </c>
      <c r="J4629" s="4">
        <v>104488621</v>
      </c>
      <c r="K4629" s="4">
        <v>104479838</v>
      </c>
    </row>
    <row r="4630" spans="1:11" x14ac:dyDescent="0.35">
      <c r="A4630" t="s">
        <v>526</v>
      </c>
      <c r="B4630" t="s">
        <v>2126</v>
      </c>
      <c r="C4630" t="s">
        <v>1850</v>
      </c>
      <c r="D4630" s="4">
        <v>12080</v>
      </c>
      <c r="E4630" s="4">
        <v>24000000</v>
      </c>
      <c r="I4630" s="4">
        <v>24012080</v>
      </c>
      <c r="J4630" s="4">
        <v>24012080</v>
      </c>
      <c r="K4630" s="4">
        <v>12080</v>
      </c>
    </row>
    <row r="4631" spans="1:11" x14ac:dyDescent="0.35">
      <c r="A4631" t="s">
        <v>526</v>
      </c>
      <c r="B4631" t="s">
        <v>2127</v>
      </c>
      <c r="D4631" s="4">
        <v>12080</v>
      </c>
      <c r="E4631" s="4">
        <v>24000000</v>
      </c>
      <c r="I4631" s="4">
        <v>24012080</v>
      </c>
      <c r="J4631" s="4">
        <v>24012080</v>
      </c>
      <c r="K4631" s="4">
        <v>12080</v>
      </c>
    </row>
    <row r="4632" spans="1:11" x14ac:dyDescent="0.35">
      <c r="A4632" t="s">
        <v>526</v>
      </c>
      <c r="B4632" t="s">
        <v>2128</v>
      </c>
      <c r="C4632" t="s">
        <v>1851</v>
      </c>
      <c r="D4632" s="4">
        <v>268346</v>
      </c>
      <c r="F4632" s="4">
        <v>303041</v>
      </c>
      <c r="G4632" s="4">
        <v>234208</v>
      </c>
      <c r="I4632" s="4">
        <v>805595</v>
      </c>
      <c r="J4632" s="4">
        <v>268346</v>
      </c>
      <c r="K4632" s="4">
        <v>268346</v>
      </c>
    </row>
    <row r="4633" spans="1:11" x14ac:dyDescent="0.35">
      <c r="A4633" t="s">
        <v>526</v>
      </c>
      <c r="B4633" t="s">
        <v>2129</v>
      </c>
      <c r="C4633" t="s">
        <v>1852</v>
      </c>
      <c r="D4633" s="4">
        <v>1510</v>
      </c>
      <c r="F4633" s="4">
        <v>14992</v>
      </c>
      <c r="I4633" s="4">
        <v>16502</v>
      </c>
      <c r="J4633" s="4">
        <v>1510</v>
      </c>
      <c r="K4633" s="4">
        <v>1510</v>
      </c>
    </row>
    <row r="4634" spans="1:11" x14ac:dyDescent="0.35">
      <c r="A4634" t="s">
        <v>526</v>
      </c>
      <c r="B4634" t="s">
        <v>2130</v>
      </c>
      <c r="C4634" t="s">
        <v>1853</v>
      </c>
      <c r="F4634" s="4">
        <v>21843</v>
      </c>
      <c r="H4634" s="4">
        <v>11691</v>
      </c>
      <c r="I4634" s="4">
        <v>33535</v>
      </c>
      <c r="J4634">
        <v>0</v>
      </c>
      <c r="K4634" s="4">
        <v>0</v>
      </c>
    </row>
    <row r="4635" spans="1:11" x14ac:dyDescent="0.35">
      <c r="A4635" t="s">
        <v>526</v>
      </c>
      <c r="B4635" t="s">
        <v>2172</v>
      </c>
      <c r="C4635" t="s">
        <v>1893</v>
      </c>
      <c r="F4635" s="4">
        <v>3584</v>
      </c>
      <c r="H4635" s="4">
        <v>5973</v>
      </c>
      <c r="I4635" s="4">
        <v>9556</v>
      </c>
      <c r="J4635">
        <v>0</v>
      </c>
      <c r="K4635" s="4">
        <v>0</v>
      </c>
    </row>
    <row r="4636" spans="1:11" x14ac:dyDescent="0.35">
      <c r="A4636" t="s">
        <v>526</v>
      </c>
      <c r="B4636" t="s">
        <v>2182</v>
      </c>
      <c r="C4636" t="s">
        <v>1903</v>
      </c>
      <c r="D4636" s="4">
        <v>6770</v>
      </c>
      <c r="I4636" s="4">
        <v>6770</v>
      </c>
      <c r="J4636" s="4">
        <v>6770</v>
      </c>
      <c r="K4636" s="4">
        <v>6770</v>
      </c>
    </row>
    <row r="4637" spans="1:11" x14ac:dyDescent="0.35">
      <c r="A4637" t="s">
        <v>526</v>
      </c>
      <c r="B4637" t="s">
        <v>2131</v>
      </c>
      <c r="C4637" t="s">
        <v>1854</v>
      </c>
      <c r="D4637" s="4">
        <v>1459302</v>
      </c>
      <c r="I4637" s="4">
        <v>1459302</v>
      </c>
      <c r="J4637" s="4">
        <v>1459302</v>
      </c>
      <c r="K4637" s="4">
        <v>1459302</v>
      </c>
    </row>
    <row r="4638" spans="1:11" x14ac:dyDescent="0.35">
      <c r="A4638" t="s">
        <v>526</v>
      </c>
      <c r="B4638" t="s">
        <v>2132</v>
      </c>
      <c r="C4638" t="s">
        <v>1855</v>
      </c>
      <c r="D4638" s="4">
        <v>1143499</v>
      </c>
      <c r="G4638" s="4">
        <v>343917</v>
      </c>
      <c r="I4638" s="4">
        <v>1487416</v>
      </c>
      <c r="J4638" s="4">
        <v>1143499</v>
      </c>
      <c r="K4638" s="4">
        <v>1143499</v>
      </c>
    </row>
    <row r="4639" spans="1:11" x14ac:dyDescent="0.35">
      <c r="A4639" t="s">
        <v>526</v>
      </c>
      <c r="B4639" t="s">
        <v>2133</v>
      </c>
      <c r="C4639" t="s">
        <v>1856</v>
      </c>
      <c r="D4639" s="4">
        <v>37274</v>
      </c>
      <c r="I4639" s="4">
        <v>37274</v>
      </c>
      <c r="J4639" s="4">
        <v>37274</v>
      </c>
      <c r="K4639" s="4">
        <v>37274</v>
      </c>
    </row>
    <row r="4640" spans="1:11" x14ac:dyDescent="0.35">
      <c r="A4640" t="s">
        <v>526</v>
      </c>
      <c r="B4640" t="s">
        <v>2134</v>
      </c>
      <c r="C4640" t="s">
        <v>1857</v>
      </c>
      <c r="D4640" s="4">
        <v>162273</v>
      </c>
      <c r="I4640" s="4">
        <v>162273</v>
      </c>
      <c r="J4640" s="4">
        <v>162273</v>
      </c>
      <c r="K4640" s="4">
        <v>162273</v>
      </c>
    </row>
    <row r="4641" spans="1:11" x14ac:dyDescent="0.35">
      <c r="A4641" t="s">
        <v>526</v>
      </c>
      <c r="B4641" t="s">
        <v>2135</v>
      </c>
      <c r="C4641" t="s">
        <v>1858</v>
      </c>
      <c r="D4641" s="4">
        <v>318917</v>
      </c>
      <c r="E4641" s="4">
        <v>16088</v>
      </c>
      <c r="H4641" s="4">
        <v>44410</v>
      </c>
      <c r="I4641" s="4">
        <v>379416</v>
      </c>
      <c r="J4641" s="4">
        <v>335005</v>
      </c>
      <c r="K4641" s="4">
        <v>318917</v>
      </c>
    </row>
    <row r="4642" spans="1:11" x14ac:dyDescent="0.35">
      <c r="A4642" t="s">
        <v>526</v>
      </c>
      <c r="B4642" t="s">
        <v>2136</v>
      </c>
      <c r="C4642" t="s">
        <v>1859</v>
      </c>
      <c r="D4642" s="4">
        <v>852045</v>
      </c>
      <c r="F4642" s="4">
        <v>105421</v>
      </c>
      <c r="H4642" s="4">
        <v>1412231</v>
      </c>
      <c r="I4642" s="4">
        <v>2369697</v>
      </c>
      <c r="J4642" s="4">
        <v>852045</v>
      </c>
      <c r="K4642" s="4">
        <v>852045</v>
      </c>
    </row>
    <row r="4643" spans="1:11" x14ac:dyDescent="0.35">
      <c r="A4643" t="s">
        <v>526</v>
      </c>
      <c r="B4643" t="s">
        <v>2137</v>
      </c>
      <c r="C4643" t="s">
        <v>1860</v>
      </c>
      <c r="D4643" s="4">
        <v>3913309</v>
      </c>
      <c r="E4643" s="4">
        <v>1413139</v>
      </c>
      <c r="H4643" s="4">
        <v>108703</v>
      </c>
      <c r="I4643" s="4">
        <v>5435152</v>
      </c>
      <c r="J4643" s="4">
        <v>5326448</v>
      </c>
      <c r="K4643" s="4">
        <v>3913309</v>
      </c>
    </row>
    <row r="4644" spans="1:11" x14ac:dyDescent="0.35">
      <c r="A4644" t="s">
        <v>526</v>
      </c>
      <c r="B4644" t="s">
        <v>2138</v>
      </c>
      <c r="C4644" t="s">
        <v>1861</v>
      </c>
      <c r="D4644" s="4">
        <v>234301</v>
      </c>
      <c r="F4644" s="4">
        <v>159868</v>
      </c>
      <c r="G4644" s="4">
        <v>156696</v>
      </c>
      <c r="I4644" s="4">
        <v>550866</v>
      </c>
      <c r="J4644" s="4">
        <v>234301</v>
      </c>
      <c r="K4644" s="4">
        <v>234301</v>
      </c>
    </row>
    <row r="4645" spans="1:11" x14ac:dyDescent="0.35">
      <c r="A4645" t="s">
        <v>526</v>
      </c>
      <c r="B4645" t="s">
        <v>2139</v>
      </c>
      <c r="C4645" t="s">
        <v>1862</v>
      </c>
      <c r="D4645" s="4">
        <v>3162178</v>
      </c>
      <c r="E4645" s="4">
        <v>427321</v>
      </c>
      <c r="H4645" s="4">
        <v>85464</v>
      </c>
      <c r="I4645" s="4">
        <v>3674964</v>
      </c>
      <c r="J4645" s="4">
        <v>3589499</v>
      </c>
      <c r="K4645" s="4">
        <v>3162178</v>
      </c>
    </row>
    <row r="4646" spans="1:11" x14ac:dyDescent="0.35">
      <c r="A4646" t="s">
        <v>526</v>
      </c>
      <c r="B4646" t="s">
        <v>2141</v>
      </c>
      <c r="D4646" s="4">
        <v>11559723</v>
      </c>
      <c r="E4646" s="4">
        <v>1856549</v>
      </c>
      <c r="F4646" s="4">
        <v>608749</v>
      </c>
      <c r="G4646" s="4">
        <v>734821</v>
      </c>
      <c r="H4646" s="4">
        <v>1668473</v>
      </c>
      <c r="I4646" s="4">
        <v>16428316</v>
      </c>
      <c r="J4646" s="4">
        <v>13416272</v>
      </c>
      <c r="K4646" s="4">
        <v>11559723</v>
      </c>
    </row>
    <row r="4647" spans="1:11" x14ac:dyDescent="0.35">
      <c r="A4647" t="s">
        <v>526</v>
      </c>
      <c r="B4647" t="s">
        <v>2142</v>
      </c>
      <c r="C4647" t="s">
        <v>1864</v>
      </c>
      <c r="E4647" s="4">
        <v>22317</v>
      </c>
      <c r="I4647" s="4">
        <v>22317</v>
      </c>
      <c r="J4647">
        <v>22317</v>
      </c>
      <c r="K4647" s="4">
        <v>0</v>
      </c>
    </row>
    <row r="4648" spans="1:11" x14ac:dyDescent="0.35">
      <c r="A4648" t="s">
        <v>526</v>
      </c>
      <c r="B4648" t="s">
        <v>2143</v>
      </c>
      <c r="C4648" t="s">
        <v>1865</v>
      </c>
      <c r="D4648" s="4">
        <v>3488</v>
      </c>
      <c r="H4648" s="4">
        <v>326248</v>
      </c>
      <c r="I4648" s="4">
        <v>329737</v>
      </c>
      <c r="J4648" s="4">
        <v>3488</v>
      </c>
      <c r="K4648" s="4">
        <v>3488</v>
      </c>
    </row>
    <row r="4649" spans="1:11" x14ac:dyDescent="0.35">
      <c r="A4649" t="s">
        <v>526</v>
      </c>
      <c r="B4649" t="s">
        <v>2144</v>
      </c>
      <c r="C4649" t="s">
        <v>1866</v>
      </c>
      <c r="I4649" s="4">
        <v>0</v>
      </c>
      <c r="J4649">
        <v>0</v>
      </c>
      <c r="K4649" s="4">
        <v>0</v>
      </c>
    </row>
    <row r="4650" spans="1:11" x14ac:dyDescent="0.35">
      <c r="A4650" t="s">
        <v>526</v>
      </c>
      <c r="B4650" t="s">
        <v>2145</v>
      </c>
      <c r="C4650" t="s">
        <v>1867</v>
      </c>
      <c r="D4650" s="4">
        <v>184224</v>
      </c>
      <c r="E4650" s="4">
        <v>0</v>
      </c>
      <c r="F4650" s="4">
        <v>135000</v>
      </c>
      <c r="H4650" s="4">
        <v>6787728</v>
      </c>
      <c r="I4650" s="4">
        <v>7106952</v>
      </c>
      <c r="J4650" s="4">
        <v>184224</v>
      </c>
      <c r="K4650" s="4">
        <v>184224</v>
      </c>
    </row>
    <row r="4651" spans="1:11" x14ac:dyDescent="0.35">
      <c r="A4651" t="s">
        <v>526</v>
      </c>
      <c r="B4651" t="s">
        <v>2146</v>
      </c>
      <c r="C4651" t="s">
        <v>1868</v>
      </c>
      <c r="D4651" s="4">
        <v>49149</v>
      </c>
      <c r="E4651" s="4">
        <v>110446</v>
      </c>
      <c r="F4651" s="4">
        <v>15778</v>
      </c>
      <c r="H4651" s="4">
        <v>3402189</v>
      </c>
      <c r="I4651" s="4">
        <v>3577562</v>
      </c>
      <c r="J4651" s="4">
        <v>159595</v>
      </c>
      <c r="K4651" s="4">
        <v>49149</v>
      </c>
    </row>
    <row r="4652" spans="1:11" x14ac:dyDescent="0.35">
      <c r="A4652" t="s">
        <v>526</v>
      </c>
      <c r="B4652" t="s">
        <v>2173</v>
      </c>
      <c r="C4652" t="s">
        <v>1894</v>
      </c>
      <c r="D4652" s="4">
        <v>3928</v>
      </c>
      <c r="I4652" s="4">
        <v>3928</v>
      </c>
      <c r="J4652" s="4">
        <v>3928</v>
      </c>
      <c r="K4652" s="4">
        <v>3928</v>
      </c>
    </row>
    <row r="4653" spans="1:11" x14ac:dyDescent="0.35">
      <c r="A4653" t="s">
        <v>526</v>
      </c>
      <c r="B4653" t="s">
        <v>2147</v>
      </c>
      <c r="C4653" t="s">
        <v>1869</v>
      </c>
      <c r="D4653" s="4">
        <v>3556</v>
      </c>
      <c r="E4653" s="4">
        <v>0</v>
      </c>
      <c r="H4653" s="4">
        <v>1178400</v>
      </c>
      <c r="I4653" s="4">
        <v>1181956</v>
      </c>
      <c r="J4653" s="4">
        <v>3556</v>
      </c>
      <c r="K4653" s="4">
        <v>3556</v>
      </c>
    </row>
    <row r="4654" spans="1:11" x14ac:dyDescent="0.35">
      <c r="A4654" t="s">
        <v>526</v>
      </c>
      <c r="B4654" t="s">
        <v>2148</v>
      </c>
      <c r="C4654" t="s">
        <v>1870</v>
      </c>
      <c r="D4654" s="4">
        <v>155571</v>
      </c>
      <c r="E4654" s="4">
        <v>8516911</v>
      </c>
      <c r="H4654" s="4">
        <v>591393</v>
      </c>
      <c r="I4654" s="4">
        <v>9263875</v>
      </c>
      <c r="J4654" s="4">
        <v>8672482</v>
      </c>
      <c r="K4654" s="4">
        <v>155571</v>
      </c>
    </row>
    <row r="4655" spans="1:11" x14ac:dyDescent="0.35">
      <c r="A4655" t="s">
        <v>526</v>
      </c>
      <c r="B4655" t="s">
        <v>2149</v>
      </c>
      <c r="C4655" t="s">
        <v>1871</v>
      </c>
      <c r="D4655" s="4">
        <v>11601853</v>
      </c>
      <c r="E4655" s="4">
        <v>58986</v>
      </c>
      <c r="G4655" s="4">
        <v>73845</v>
      </c>
      <c r="H4655" s="4">
        <v>41767</v>
      </c>
      <c r="I4655" s="4">
        <v>11776451</v>
      </c>
      <c r="J4655" s="4">
        <v>11660839</v>
      </c>
      <c r="K4655" s="4">
        <v>11601853</v>
      </c>
    </row>
    <row r="4656" spans="1:11" x14ac:dyDescent="0.35">
      <c r="A4656" t="s">
        <v>526</v>
      </c>
      <c r="B4656" t="s">
        <v>2150</v>
      </c>
      <c r="C4656" t="s">
        <v>1872</v>
      </c>
      <c r="D4656" s="4">
        <v>1423924</v>
      </c>
      <c r="I4656" s="4">
        <v>1423924</v>
      </c>
      <c r="J4656" s="4">
        <v>1423924</v>
      </c>
      <c r="K4656" s="4">
        <v>1423924</v>
      </c>
    </row>
    <row r="4657" spans="1:11" x14ac:dyDescent="0.35">
      <c r="A4657" t="s">
        <v>526</v>
      </c>
      <c r="B4657" t="s">
        <v>2153</v>
      </c>
      <c r="C4657" t="s">
        <v>1875</v>
      </c>
      <c r="D4657" s="4">
        <v>483</v>
      </c>
      <c r="H4657" s="4">
        <v>219697</v>
      </c>
      <c r="I4657" s="4">
        <v>220180</v>
      </c>
      <c r="J4657" s="4">
        <v>483</v>
      </c>
      <c r="K4657" s="4">
        <v>483</v>
      </c>
    </row>
    <row r="4658" spans="1:11" x14ac:dyDescent="0.35">
      <c r="A4658" t="s">
        <v>526</v>
      </c>
      <c r="B4658" t="s">
        <v>2155</v>
      </c>
      <c r="C4658" t="s">
        <v>1877</v>
      </c>
      <c r="D4658" s="4">
        <v>73995</v>
      </c>
      <c r="I4658" s="4">
        <v>73995</v>
      </c>
      <c r="J4658" s="4">
        <v>73995</v>
      </c>
      <c r="K4658" s="4">
        <v>73995</v>
      </c>
    </row>
    <row r="4659" spans="1:11" x14ac:dyDescent="0.35">
      <c r="A4659" t="s">
        <v>526</v>
      </c>
      <c r="B4659" t="s">
        <v>2156</v>
      </c>
      <c r="D4659" s="4">
        <v>13500170</v>
      </c>
      <c r="E4659" s="4">
        <v>8708660</v>
      </c>
      <c r="F4659" s="4">
        <v>150778</v>
      </c>
      <c r="G4659" s="4">
        <v>73845</v>
      </c>
      <c r="H4659" s="4">
        <v>12547422</v>
      </c>
      <c r="I4659" s="4">
        <v>34980875</v>
      </c>
      <c r="J4659" s="4">
        <v>22208830</v>
      </c>
      <c r="K4659" s="4">
        <v>13500170</v>
      </c>
    </row>
    <row r="4660" spans="1:11" x14ac:dyDescent="0.35">
      <c r="A4660" t="s">
        <v>526</v>
      </c>
      <c r="B4660" t="s">
        <v>2157</v>
      </c>
      <c r="C4660" t="s">
        <v>1879</v>
      </c>
      <c r="D4660" s="4">
        <v>3392118</v>
      </c>
      <c r="I4660" s="4">
        <v>3392118</v>
      </c>
      <c r="J4660" s="4">
        <v>3392118</v>
      </c>
      <c r="K4660" s="4">
        <v>3392118</v>
      </c>
    </row>
    <row r="4661" spans="1:11" x14ac:dyDescent="0.35">
      <c r="A4661" t="s">
        <v>526</v>
      </c>
      <c r="B4661" t="s">
        <v>2186</v>
      </c>
      <c r="C4661" t="s">
        <v>1907</v>
      </c>
      <c r="D4661" s="4">
        <v>8814</v>
      </c>
      <c r="I4661" s="4">
        <v>8814</v>
      </c>
      <c r="J4661" s="4">
        <v>8814</v>
      </c>
      <c r="K4661" s="4">
        <v>8814</v>
      </c>
    </row>
    <row r="4662" spans="1:11" x14ac:dyDescent="0.35">
      <c r="A4662" t="s">
        <v>526</v>
      </c>
      <c r="B4662" t="s">
        <v>2176</v>
      </c>
      <c r="C4662" t="s">
        <v>1897</v>
      </c>
      <c r="D4662" s="4">
        <v>21059</v>
      </c>
      <c r="I4662" s="4">
        <v>21059</v>
      </c>
      <c r="J4662" s="4">
        <v>21059</v>
      </c>
      <c r="K4662" s="4">
        <v>21059</v>
      </c>
    </row>
    <row r="4663" spans="1:11" x14ac:dyDescent="0.35">
      <c r="A4663" t="s">
        <v>526</v>
      </c>
      <c r="B4663" t="s">
        <v>2158</v>
      </c>
      <c r="C4663" t="s">
        <v>1880</v>
      </c>
      <c r="D4663" s="4">
        <v>2769431</v>
      </c>
      <c r="I4663" s="4">
        <v>2769431</v>
      </c>
      <c r="J4663" s="4">
        <v>2769431</v>
      </c>
      <c r="K4663" s="4">
        <v>2769431</v>
      </c>
    </row>
    <row r="4664" spans="1:11" x14ac:dyDescent="0.35">
      <c r="A4664" t="s">
        <v>526</v>
      </c>
      <c r="B4664" t="s">
        <v>2159</v>
      </c>
      <c r="C4664" t="s">
        <v>1881</v>
      </c>
      <c r="D4664" s="4">
        <v>6190089</v>
      </c>
      <c r="I4664" s="4">
        <v>6190089</v>
      </c>
      <c r="J4664" s="4">
        <v>6190089</v>
      </c>
      <c r="K4664" s="4">
        <v>6190089</v>
      </c>
    </row>
    <row r="4665" spans="1:11" x14ac:dyDescent="0.35">
      <c r="A4665" t="s">
        <v>526</v>
      </c>
      <c r="B4665" t="s">
        <v>2174</v>
      </c>
      <c r="C4665" t="s">
        <v>1895</v>
      </c>
      <c r="D4665" s="4">
        <v>68297</v>
      </c>
      <c r="I4665" s="4">
        <v>68297</v>
      </c>
      <c r="J4665" s="4">
        <v>68297</v>
      </c>
      <c r="K4665" s="4">
        <v>68297</v>
      </c>
    </row>
    <row r="4666" spans="1:11" x14ac:dyDescent="0.35">
      <c r="A4666" t="s">
        <v>526</v>
      </c>
      <c r="B4666" t="s">
        <v>2160</v>
      </c>
      <c r="C4666" t="s">
        <v>1882</v>
      </c>
      <c r="D4666" s="4">
        <v>54293</v>
      </c>
      <c r="I4666" s="4">
        <v>54293</v>
      </c>
      <c r="J4666" s="4">
        <v>54293</v>
      </c>
      <c r="K4666" s="4">
        <v>54293</v>
      </c>
    </row>
    <row r="4667" spans="1:11" x14ac:dyDescent="0.35">
      <c r="A4667" t="s">
        <v>526</v>
      </c>
      <c r="B4667" t="s">
        <v>2161</v>
      </c>
      <c r="C4667" t="s">
        <v>1883</v>
      </c>
      <c r="D4667" s="4">
        <v>269760</v>
      </c>
      <c r="I4667" s="4">
        <v>269760</v>
      </c>
      <c r="J4667" s="4">
        <v>269760</v>
      </c>
      <c r="K4667" s="4">
        <v>269760</v>
      </c>
    </row>
    <row r="4668" spans="1:11" x14ac:dyDescent="0.35">
      <c r="A4668" t="s">
        <v>526</v>
      </c>
      <c r="B4668" t="s">
        <v>2162</v>
      </c>
      <c r="C4668" t="s">
        <v>1884</v>
      </c>
      <c r="D4668" s="4">
        <v>3499</v>
      </c>
      <c r="I4668" s="4">
        <v>3499</v>
      </c>
      <c r="J4668" s="4">
        <v>3499</v>
      </c>
      <c r="K4668" s="4">
        <v>3499</v>
      </c>
    </row>
    <row r="4669" spans="1:11" x14ac:dyDescent="0.35">
      <c r="A4669" t="s">
        <v>526</v>
      </c>
      <c r="B4669" t="s">
        <v>2163</v>
      </c>
      <c r="D4669" s="4">
        <v>12777360</v>
      </c>
      <c r="I4669" s="4">
        <v>12777360</v>
      </c>
      <c r="J4669" s="4">
        <v>12777360</v>
      </c>
      <c r="K4669" s="4">
        <v>12777360</v>
      </c>
    </row>
    <row r="4670" spans="1:11" x14ac:dyDescent="0.35">
      <c r="A4670" t="s">
        <v>526</v>
      </c>
      <c r="B4670" t="s">
        <v>2164</v>
      </c>
      <c r="C4670" t="s">
        <v>1886</v>
      </c>
      <c r="D4670" s="4">
        <v>344064</v>
      </c>
      <c r="I4670" s="4">
        <v>344064</v>
      </c>
      <c r="J4670" s="4">
        <v>344064</v>
      </c>
      <c r="K4670" s="4">
        <v>344064</v>
      </c>
    </row>
    <row r="4671" spans="1:11" x14ac:dyDescent="0.35">
      <c r="A4671" t="s">
        <v>526</v>
      </c>
      <c r="B4671" t="s">
        <v>2165</v>
      </c>
      <c r="D4671" s="4">
        <v>344064</v>
      </c>
      <c r="I4671" s="4">
        <v>344064</v>
      </c>
      <c r="J4671" s="4">
        <v>344064</v>
      </c>
      <c r="K4671" s="4">
        <v>344064</v>
      </c>
    </row>
    <row r="4672" spans="1:11" x14ac:dyDescent="0.35">
      <c r="A4672" t="s">
        <v>526</v>
      </c>
      <c r="B4672" t="s">
        <v>2183</v>
      </c>
      <c r="C4672" t="s">
        <v>1904</v>
      </c>
      <c r="G4672" s="4">
        <v>375000</v>
      </c>
      <c r="I4672" s="4">
        <v>375000</v>
      </c>
      <c r="J4672">
        <v>0</v>
      </c>
      <c r="K4672" s="4">
        <v>0</v>
      </c>
    </row>
    <row r="4673" spans="1:11" x14ac:dyDescent="0.35">
      <c r="A4673" t="s">
        <v>526</v>
      </c>
      <c r="B4673" t="s">
        <v>2166</v>
      </c>
      <c r="C4673" t="s">
        <v>1888</v>
      </c>
      <c r="H4673" s="4">
        <v>3456000</v>
      </c>
      <c r="I4673" s="4">
        <v>3456000</v>
      </c>
      <c r="J4673">
        <v>0</v>
      </c>
      <c r="K4673" s="4">
        <v>0</v>
      </c>
    </row>
    <row r="4674" spans="1:11" x14ac:dyDescent="0.35">
      <c r="A4674" t="s">
        <v>526</v>
      </c>
      <c r="B4674" t="s">
        <v>2180</v>
      </c>
      <c r="C4674" t="s">
        <v>1901</v>
      </c>
      <c r="E4674" s="4">
        <v>3315000</v>
      </c>
      <c r="I4674" s="4">
        <v>3315000</v>
      </c>
      <c r="J4674">
        <v>3315000</v>
      </c>
      <c r="K4674" s="4">
        <v>0</v>
      </c>
    </row>
    <row r="4675" spans="1:11" x14ac:dyDescent="0.35">
      <c r="A4675" t="s">
        <v>526</v>
      </c>
      <c r="B4675" t="s">
        <v>2167</v>
      </c>
      <c r="C4675" t="s">
        <v>1889</v>
      </c>
      <c r="E4675" s="4">
        <v>1470000</v>
      </c>
      <c r="I4675" s="4">
        <v>1470000</v>
      </c>
      <c r="J4675">
        <v>1470000</v>
      </c>
      <c r="K4675" s="4">
        <v>0</v>
      </c>
    </row>
    <row r="4676" spans="1:11" x14ac:dyDescent="0.35">
      <c r="A4676" t="s">
        <v>526</v>
      </c>
      <c r="B4676" t="s">
        <v>2168</v>
      </c>
      <c r="C4676" t="s">
        <v>1890</v>
      </c>
      <c r="E4676" s="4">
        <v>1200000</v>
      </c>
      <c r="I4676" s="4">
        <v>1200000</v>
      </c>
      <c r="J4676">
        <v>1200000</v>
      </c>
      <c r="K4676" s="4">
        <v>0</v>
      </c>
    </row>
    <row r="4677" spans="1:11" x14ac:dyDescent="0.35">
      <c r="A4677" t="s">
        <v>526</v>
      </c>
      <c r="B4677" t="s">
        <v>2181</v>
      </c>
      <c r="C4677" t="s">
        <v>1902</v>
      </c>
      <c r="E4677" s="4">
        <v>6630000</v>
      </c>
      <c r="I4677" s="4">
        <v>6630000</v>
      </c>
      <c r="J4677">
        <v>6630000</v>
      </c>
      <c r="K4677" s="4">
        <v>0</v>
      </c>
    </row>
    <row r="4678" spans="1:11" x14ac:dyDescent="0.35">
      <c r="A4678" t="s">
        <v>526</v>
      </c>
      <c r="B4678" t="s">
        <v>2169</v>
      </c>
      <c r="E4678" s="4">
        <v>12615000</v>
      </c>
      <c r="G4678" s="4">
        <v>375000</v>
      </c>
      <c r="H4678" s="4">
        <v>3456000</v>
      </c>
      <c r="I4678" s="4">
        <v>16446000</v>
      </c>
      <c r="J4678">
        <v>12615000</v>
      </c>
      <c r="K4678" s="4">
        <v>0</v>
      </c>
    </row>
    <row r="4679" spans="1:11" x14ac:dyDescent="0.35">
      <c r="A4679" t="s">
        <v>526</v>
      </c>
      <c r="B4679" t="s">
        <v>2170</v>
      </c>
      <c r="D4679" s="4">
        <v>228163062</v>
      </c>
      <c r="E4679" s="4">
        <v>59805590</v>
      </c>
      <c r="F4679" s="4">
        <v>39493100</v>
      </c>
      <c r="G4679" s="4">
        <v>1646466</v>
      </c>
      <c r="H4679" s="4">
        <v>18599345</v>
      </c>
      <c r="I4679" s="4">
        <v>347707563</v>
      </c>
      <c r="J4679" s="4">
        <f>SUM(D4679,E4679)</f>
        <v>287968652</v>
      </c>
      <c r="K4679" s="4">
        <v>228163062</v>
      </c>
    </row>
    <row r="4680" spans="1:11" x14ac:dyDescent="0.35">
      <c r="A4680" t="s">
        <v>532</v>
      </c>
      <c r="B4680" t="s">
        <v>2118</v>
      </c>
      <c r="C4680" t="s">
        <v>1843</v>
      </c>
      <c r="D4680" s="4">
        <v>2417995</v>
      </c>
      <c r="E4680" s="4">
        <v>6954168</v>
      </c>
      <c r="F4680" s="4">
        <v>4814600</v>
      </c>
      <c r="I4680" s="4">
        <v>14186763</v>
      </c>
      <c r="J4680" s="4">
        <v>9372163</v>
      </c>
      <c r="K4680" s="4">
        <v>2417995</v>
      </c>
    </row>
    <row r="4681" spans="1:11" x14ac:dyDescent="0.35">
      <c r="A4681" t="s">
        <v>532</v>
      </c>
      <c r="B4681" t="s">
        <v>2119</v>
      </c>
      <c r="C4681" t="s">
        <v>1844</v>
      </c>
      <c r="D4681" s="4">
        <v>1306435</v>
      </c>
      <c r="H4681" s="4">
        <v>134100</v>
      </c>
      <c r="I4681" s="4">
        <v>1440535</v>
      </c>
      <c r="J4681" s="4">
        <v>1306435</v>
      </c>
      <c r="K4681" s="4">
        <v>1306435</v>
      </c>
    </row>
    <row r="4682" spans="1:11" x14ac:dyDescent="0.35">
      <c r="A4682" t="s">
        <v>532</v>
      </c>
      <c r="B4682" t="s">
        <v>2120</v>
      </c>
      <c r="C4682" t="s">
        <v>1845</v>
      </c>
      <c r="D4682" s="4">
        <v>903367</v>
      </c>
      <c r="I4682" s="4">
        <v>903367</v>
      </c>
      <c r="J4682" s="4">
        <v>903367</v>
      </c>
      <c r="K4682" s="4">
        <v>903367</v>
      </c>
    </row>
    <row r="4683" spans="1:11" x14ac:dyDescent="0.35">
      <c r="A4683" t="s">
        <v>532</v>
      </c>
      <c r="B4683" t="s">
        <v>2121</v>
      </c>
      <c r="D4683" s="4">
        <v>4627797</v>
      </c>
      <c r="E4683" s="4">
        <v>6954168</v>
      </c>
      <c r="F4683" s="4">
        <v>4814600</v>
      </c>
      <c r="H4683" s="4">
        <v>134100</v>
      </c>
      <c r="I4683" s="4">
        <v>16530665</v>
      </c>
      <c r="J4683" s="4">
        <v>11581965</v>
      </c>
      <c r="K4683" s="4">
        <v>4627797</v>
      </c>
    </row>
    <row r="4684" spans="1:11" x14ac:dyDescent="0.35">
      <c r="A4684" t="s">
        <v>532</v>
      </c>
      <c r="B4684" t="s">
        <v>2122</v>
      </c>
      <c r="C4684" t="s">
        <v>1846</v>
      </c>
      <c r="D4684" s="4">
        <v>3915517</v>
      </c>
      <c r="F4684" s="4">
        <v>2166792</v>
      </c>
      <c r="H4684" s="4">
        <v>2311290</v>
      </c>
      <c r="I4684" s="4">
        <v>8393599</v>
      </c>
      <c r="J4684" s="4">
        <v>3915517</v>
      </c>
      <c r="K4684" s="4">
        <v>3915517</v>
      </c>
    </row>
    <row r="4685" spans="1:11" x14ac:dyDescent="0.35">
      <c r="A4685" t="s">
        <v>532</v>
      </c>
      <c r="B4685" t="s">
        <v>2123</v>
      </c>
      <c r="C4685" t="s">
        <v>1847</v>
      </c>
      <c r="D4685" s="4">
        <v>4842160</v>
      </c>
      <c r="F4685" s="4">
        <v>540541</v>
      </c>
      <c r="I4685" s="4">
        <v>5382701</v>
      </c>
      <c r="J4685" s="4">
        <v>4842160</v>
      </c>
      <c r="K4685" s="4">
        <v>4842160</v>
      </c>
    </row>
    <row r="4686" spans="1:11" x14ac:dyDescent="0.35">
      <c r="A4686" t="s">
        <v>532</v>
      </c>
      <c r="B4686" t="s">
        <v>2124</v>
      </c>
      <c r="C4686" t="s">
        <v>1848</v>
      </c>
      <c r="D4686" s="4">
        <v>8375</v>
      </c>
      <c r="I4686" s="4">
        <v>8375</v>
      </c>
      <c r="J4686" s="4">
        <v>8375</v>
      </c>
      <c r="K4686" s="4">
        <v>8375</v>
      </c>
    </row>
    <row r="4687" spans="1:11" x14ac:dyDescent="0.35">
      <c r="A4687" t="s">
        <v>532</v>
      </c>
      <c r="B4687" t="s">
        <v>2125</v>
      </c>
      <c r="D4687" s="4">
        <v>8766052</v>
      </c>
      <c r="F4687" s="4">
        <v>2707333</v>
      </c>
      <c r="H4687" s="4">
        <v>2311290</v>
      </c>
      <c r="I4687" s="4">
        <v>13784674</v>
      </c>
      <c r="J4687" s="4">
        <v>8766052</v>
      </c>
      <c r="K4687" s="4">
        <v>8766052</v>
      </c>
    </row>
    <row r="4688" spans="1:11" x14ac:dyDescent="0.35">
      <c r="A4688" t="s">
        <v>532</v>
      </c>
      <c r="B4688" t="s">
        <v>2175</v>
      </c>
      <c r="C4688" t="s">
        <v>1896</v>
      </c>
      <c r="F4688" s="4">
        <v>32748</v>
      </c>
      <c r="I4688" s="4">
        <v>32748</v>
      </c>
      <c r="J4688">
        <v>0</v>
      </c>
      <c r="K4688" s="4">
        <v>0</v>
      </c>
    </row>
    <row r="4689" spans="1:11" x14ac:dyDescent="0.35">
      <c r="A4689" t="s">
        <v>532</v>
      </c>
      <c r="B4689" t="s">
        <v>2126</v>
      </c>
      <c r="C4689" t="s">
        <v>1850</v>
      </c>
      <c r="F4689" s="4">
        <v>2400000</v>
      </c>
      <c r="I4689" s="4">
        <v>2400000</v>
      </c>
      <c r="J4689">
        <v>0</v>
      </c>
      <c r="K4689" s="4">
        <v>0</v>
      </c>
    </row>
    <row r="4690" spans="1:11" x14ac:dyDescent="0.35">
      <c r="A4690" t="s">
        <v>532</v>
      </c>
      <c r="B4690" t="s">
        <v>2127</v>
      </c>
      <c r="F4690" s="4">
        <v>2432748</v>
      </c>
      <c r="I4690" s="4">
        <v>2432748</v>
      </c>
      <c r="J4690">
        <v>0</v>
      </c>
      <c r="K4690" s="4">
        <v>0</v>
      </c>
    </row>
    <row r="4691" spans="1:11" x14ac:dyDescent="0.35">
      <c r="A4691" t="s">
        <v>532</v>
      </c>
      <c r="B4691" t="s">
        <v>2128</v>
      </c>
      <c r="C4691" t="s">
        <v>1851</v>
      </c>
      <c r="D4691" s="4">
        <v>0</v>
      </c>
      <c r="F4691" s="4">
        <v>365624</v>
      </c>
      <c r="I4691" s="4">
        <v>365624</v>
      </c>
      <c r="J4691" s="4">
        <v>0</v>
      </c>
      <c r="K4691" s="4">
        <v>0</v>
      </c>
    </row>
    <row r="4692" spans="1:11" x14ac:dyDescent="0.35">
      <c r="A4692" t="s">
        <v>532</v>
      </c>
      <c r="B4692" t="s">
        <v>2129</v>
      </c>
      <c r="C4692" t="s">
        <v>1852</v>
      </c>
      <c r="E4692" s="4">
        <v>5452</v>
      </c>
      <c r="F4692" s="4">
        <v>17718</v>
      </c>
      <c r="I4692" s="4">
        <v>23170</v>
      </c>
      <c r="J4692">
        <v>5452</v>
      </c>
      <c r="K4692" s="4">
        <v>0</v>
      </c>
    </row>
    <row r="4693" spans="1:11" x14ac:dyDescent="0.35">
      <c r="A4693" t="s">
        <v>532</v>
      </c>
      <c r="B4693" t="s">
        <v>2130</v>
      </c>
      <c r="C4693" t="s">
        <v>1853</v>
      </c>
      <c r="D4693" s="4">
        <v>7632</v>
      </c>
      <c r="E4693" s="4">
        <v>8191</v>
      </c>
      <c r="F4693" s="4">
        <v>30035</v>
      </c>
      <c r="I4693" s="4">
        <v>45858</v>
      </c>
      <c r="J4693" s="4">
        <v>15823</v>
      </c>
      <c r="K4693" s="4">
        <v>7632</v>
      </c>
    </row>
    <row r="4694" spans="1:11" x14ac:dyDescent="0.35">
      <c r="A4694" t="s">
        <v>532</v>
      </c>
      <c r="B4694" t="s">
        <v>2172</v>
      </c>
      <c r="C4694" t="s">
        <v>1893</v>
      </c>
      <c r="F4694" s="4">
        <v>2389</v>
      </c>
      <c r="I4694" s="4">
        <v>2389</v>
      </c>
      <c r="J4694">
        <v>0</v>
      </c>
      <c r="K4694" s="4">
        <v>0</v>
      </c>
    </row>
    <row r="4695" spans="1:11" x14ac:dyDescent="0.35">
      <c r="A4695" t="s">
        <v>532</v>
      </c>
      <c r="B4695" t="s">
        <v>2131</v>
      </c>
      <c r="C4695" t="s">
        <v>1854</v>
      </c>
      <c r="D4695" s="4">
        <v>18796</v>
      </c>
      <c r="F4695" s="4">
        <v>215197</v>
      </c>
      <c r="I4695" s="4">
        <v>233993</v>
      </c>
      <c r="J4695" s="4">
        <v>18796</v>
      </c>
      <c r="K4695" s="4">
        <v>18796</v>
      </c>
    </row>
    <row r="4696" spans="1:11" x14ac:dyDescent="0.35">
      <c r="A4696" t="s">
        <v>532</v>
      </c>
      <c r="B4696" t="s">
        <v>2132</v>
      </c>
      <c r="C4696" t="s">
        <v>1855</v>
      </c>
      <c r="D4696" s="4">
        <v>27487</v>
      </c>
      <c r="F4696" s="4">
        <v>304809</v>
      </c>
      <c r="I4696" s="4">
        <v>332296</v>
      </c>
      <c r="J4696" s="4">
        <v>27487</v>
      </c>
      <c r="K4696" s="4">
        <v>27487</v>
      </c>
    </row>
    <row r="4697" spans="1:11" x14ac:dyDescent="0.35">
      <c r="A4697" t="s">
        <v>532</v>
      </c>
      <c r="B4697" t="s">
        <v>2133</v>
      </c>
      <c r="C4697" t="s">
        <v>1856</v>
      </c>
      <c r="D4697" s="4">
        <v>1929</v>
      </c>
      <c r="F4697" s="4">
        <v>29251</v>
      </c>
      <c r="I4697" s="4">
        <v>31180</v>
      </c>
      <c r="J4697" s="4">
        <v>1929</v>
      </c>
      <c r="K4697" s="4">
        <v>1929</v>
      </c>
    </row>
    <row r="4698" spans="1:11" x14ac:dyDescent="0.35">
      <c r="A4698" t="s">
        <v>532</v>
      </c>
      <c r="B4698" t="s">
        <v>2134</v>
      </c>
      <c r="C4698" t="s">
        <v>1857</v>
      </c>
      <c r="D4698" s="4">
        <v>6111</v>
      </c>
      <c r="I4698" s="4">
        <v>6111</v>
      </c>
      <c r="J4698" s="4">
        <v>6111</v>
      </c>
      <c r="K4698" s="4">
        <v>6111</v>
      </c>
    </row>
    <row r="4699" spans="1:11" x14ac:dyDescent="0.35">
      <c r="A4699" t="s">
        <v>532</v>
      </c>
      <c r="B4699" t="s">
        <v>2193</v>
      </c>
      <c r="C4699" t="s">
        <v>1914</v>
      </c>
      <c r="F4699" s="4">
        <v>45410</v>
      </c>
      <c r="I4699" s="4">
        <v>45410</v>
      </c>
      <c r="J4699">
        <v>0</v>
      </c>
      <c r="K4699" s="4">
        <v>0</v>
      </c>
    </row>
    <row r="4700" spans="1:11" x14ac:dyDescent="0.35">
      <c r="A4700" t="s">
        <v>532</v>
      </c>
      <c r="B4700" t="s">
        <v>2135</v>
      </c>
      <c r="C4700" t="s">
        <v>1858</v>
      </c>
      <c r="E4700" s="4">
        <v>20110</v>
      </c>
      <c r="I4700" s="4">
        <v>20110</v>
      </c>
      <c r="J4700">
        <v>20110</v>
      </c>
      <c r="K4700" s="4">
        <v>0</v>
      </c>
    </row>
    <row r="4701" spans="1:11" x14ac:dyDescent="0.35">
      <c r="A4701" t="s">
        <v>532</v>
      </c>
      <c r="B4701" t="s">
        <v>2136</v>
      </c>
      <c r="C4701" t="s">
        <v>1859</v>
      </c>
      <c r="D4701" s="4">
        <v>250000</v>
      </c>
      <c r="E4701" s="4">
        <v>210841</v>
      </c>
      <c r="F4701" s="4">
        <v>7</v>
      </c>
      <c r="H4701" s="4">
        <v>50000</v>
      </c>
      <c r="I4701" s="4">
        <v>510848</v>
      </c>
      <c r="J4701" s="4">
        <v>460841</v>
      </c>
      <c r="K4701" s="4">
        <v>250000</v>
      </c>
    </row>
    <row r="4702" spans="1:11" x14ac:dyDescent="0.35">
      <c r="A4702" t="s">
        <v>532</v>
      </c>
      <c r="B4702" t="s">
        <v>2137</v>
      </c>
      <c r="C4702" t="s">
        <v>1860</v>
      </c>
      <c r="D4702" s="4">
        <v>108703</v>
      </c>
      <c r="H4702" s="4">
        <v>108703</v>
      </c>
      <c r="I4702" s="4">
        <v>217406</v>
      </c>
      <c r="J4702" s="4">
        <v>108703</v>
      </c>
      <c r="K4702" s="4">
        <v>108703</v>
      </c>
    </row>
    <row r="4703" spans="1:11" x14ac:dyDescent="0.35">
      <c r="A4703" t="s">
        <v>532</v>
      </c>
      <c r="B4703" t="s">
        <v>2138</v>
      </c>
      <c r="C4703" t="s">
        <v>1861</v>
      </c>
      <c r="D4703" s="4">
        <v>68555</v>
      </c>
      <c r="I4703" s="4">
        <v>68555</v>
      </c>
      <c r="J4703" s="4">
        <v>68555</v>
      </c>
      <c r="K4703" s="4">
        <v>68555</v>
      </c>
    </row>
    <row r="4704" spans="1:11" x14ac:dyDescent="0.35">
      <c r="A4704" t="s">
        <v>532</v>
      </c>
      <c r="B4704" t="s">
        <v>2139</v>
      </c>
      <c r="C4704" t="s">
        <v>1862</v>
      </c>
      <c r="F4704" s="4">
        <v>384412</v>
      </c>
      <c r="I4704" s="4">
        <v>384412</v>
      </c>
      <c r="J4704">
        <v>0</v>
      </c>
      <c r="K4704" s="4">
        <v>0</v>
      </c>
    </row>
    <row r="4705" spans="1:11" x14ac:dyDescent="0.35">
      <c r="A4705" t="s">
        <v>532</v>
      </c>
      <c r="B4705" t="s">
        <v>2192</v>
      </c>
      <c r="C4705" t="s">
        <v>1913</v>
      </c>
      <c r="H4705" s="4">
        <v>114341</v>
      </c>
      <c r="I4705" s="4">
        <v>114341</v>
      </c>
      <c r="J4705">
        <v>0</v>
      </c>
      <c r="K4705" s="4">
        <v>0</v>
      </c>
    </row>
    <row r="4706" spans="1:11" x14ac:dyDescent="0.35">
      <c r="A4706" t="s">
        <v>532</v>
      </c>
      <c r="B4706" t="s">
        <v>2141</v>
      </c>
      <c r="D4706" s="4">
        <v>489212</v>
      </c>
      <c r="E4706" s="4">
        <v>244595</v>
      </c>
      <c r="F4706" s="4">
        <v>1394851</v>
      </c>
      <c r="H4706" s="4">
        <v>273044</v>
      </c>
      <c r="I4706" s="4">
        <v>2401702</v>
      </c>
      <c r="J4706" s="4">
        <v>733807</v>
      </c>
      <c r="K4706" s="4">
        <v>489212</v>
      </c>
    </row>
    <row r="4707" spans="1:11" x14ac:dyDescent="0.35">
      <c r="A4707" t="s">
        <v>532</v>
      </c>
      <c r="B4707" t="s">
        <v>2143</v>
      </c>
      <c r="C4707" t="s">
        <v>1865</v>
      </c>
      <c r="D4707" s="4">
        <v>38043</v>
      </c>
      <c r="F4707" s="4">
        <v>21597</v>
      </c>
      <c r="I4707" s="4">
        <v>59640</v>
      </c>
      <c r="J4707" s="4">
        <v>38043</v>
      </c>
      <c r="K4707" s="4">
        <v>38043</v>
      </c>
    </row>
    <row r="4708" spans="1:11" x14ac:dyDescent="0.35">
      <c r="A4708" t="s">
        <v>532</v>
      </c>
      <c r="B4708" t="s">
        <v>2144</v>
      </c>
      <c r="C4708" t="s">
        <v>1866</v>
      </c>
      <c r="I4708" s="4">
        <v>0</v>
      </c>
      <c r="J4708">
        <v>0</v>
      </c>
      <c r="K4708" s="4">
        <v>0</v>
      </c>
    </row>
    <row r="4709" spans="1:11" x14ac:dyDescent="0.35">
      <c r="A4709" t="s">
        <v>532</v>
      </c>
      <c r="B4709" t="s">
        <v>2145</v>
      </c>
      <c r="C4709" t="s">
        <v>1867</v>
      </c>
      <c r="G4709" s="4">
        <v>31401</v>
      </c>
      <c r="H4709" s="4">
        <v>660315</v>
      </c>
      <c r="I4709" s="4">
        <v>691716</v>
      </c>
      <c r="J4709">
        <v>0</v>
      </c>
      <c r="K4709" s="4">
        <v>0</v>
      </c>
    </row>
    <row r="4710" spans="1:11" x14ac:dyDescent="0.35">
      <c r="A4710" t="s">
        <v>532</v>
      </c>
      <c r="B4710" t="s">
        <v>2146</v>
      </c>
      <c r="C4710" t="s">
        <v>1868</v>
      </c>
      <c r="H4710" s="4">
        <v>744911</v>
      </c>
      <c r="I4710" s="4">
        <v>744911</v>
      </c>
      <c r="J4710">
        <v>0</v>
      </c>
      <c r="K4710" s="4">
        <v>0</v>
      </c>
    </row>
    <row r="4711" spans="1:11" x14ac:dyDescent="0.35">
      <c r="A4711" t="s">
        <v>532</v>
      </c>
      <c r="B4711" t="s">
        <v>2147</v>
      </c>
      <c r="C4711" t="s">
        <v>1869</v>
      </c>
      <c r="H4711" s="4">
        <v>230400</v>
      </c>
      <c r="I4711" s="4">
        <v>230400</v>
      </c>
      <c r="J4711">
        <v>0</v>
      </c>
      <c r="K4711" s="4">
        <v>0</v>
      </c>
    </row>
    <row r="4712" spans="1:11" x14ac:dyDescent="0.35">
      <c r="A4712" t="s">
        <v>532</v>
      </c>
      <c r="B4712" t="s">
        <v>2148</v>
      </c>
      <c r="C4712" t="s">
        <v>1870</v>
      </c>
      <c r="G4712" s="4">
        <v>0</v>
      </c>
      <c r="H4712" s="4">
        <v>1180895</v>
      </c>
      <c r="I4712" s="4">
        <v>1180895</v>
      </c>
      <c r="J4712">
        <v>0</v>
      </c>
      <c r="K4712" s="4">
        <v>0</v>
      </c>
    </row>
    <row r="4713" spans="1:11" x14ac:dyDescent="0.35">
      <c r="A4713" t="s">
        <v>532</v>
      </c>
      <c r="B4713" t="s">
        <v>2149</v>
      </c>
      <c r="C4713" t="s">
        <v>1871</v>
      </c>
      <c r="D4713" s="4">
        <v>73845</v>
      </c>
      <c r="F4713" s="4">
        <v>4330000</v>
      </c>
      <c r="G4713" s="4">
        <v>40931</v>
      </c>
      <c r="H4713" s="4">
        <v>115612</v>
      </c>
      <c r="I4713" s="4">
        <v>4560388</v>
      </c>
      <c r="J4713" s="4">
        <v>73845</v>
      </c>
      <c r="K4713" s="4">
        <v>73845</v>
      </c>
    </row>
    <row r="4714" spans="1:11" x14ac:dyDescent="0.35">
      <c r="A4714" t="s">
        <v>532</v>
      </c>
      <c r="B4714" t="s">
        <v>2150</v>
      </c>
      <c r="C4714" t="s">
        <v>1872</v>
      </c>
      <c r="D4714" s="4">
        <v>49000</v>
      </c>
      <c r="I4714" s="4">
        <v>49000</v>
      </c>
      <c r="J4714" s="4">
        <v>49000</v>
      </c>
      <c r="K4714" s="4">
        <v>49000</v>
      </c>
    </row>
    <row r="4715" spans="1:11" x14ac:dyDescent="0.35">
      <c r="A4715" t="s">
        <v>532</v>
      </c>
      <c r="B4715" t="s">
        <v>2151</v>
      </c>
      <c r="C4715" t="s">
        <v>1873</v>
      </c>
      <c r="D4715" s="4">
        <v>25000</v>
      </c>
      <c r="I4715" s="4">
        <v>25000</v>
      </c>
      <c r="J4715" s="4">
        <v>25000</v>
      </c>
      <c r="K4715" s="4">
        <v>25000</v>
      </c>
    </row>
    <row r="4716" spans="1:11" x14ac:dyDescent="0.35">
      <c r="A4716" t="s">
        <v>532</v>
      </c>
      <c r="B4716" t="s">
        <v>2153</v>
      </c>
      <c r="C4716" t="s">
        <v>1875</v>
      </c>
      <c r="H4716" s="4">
        <v>5812</v>
      </c>
      <c r="I4716" s="4">
        <v>5812</v>
      </c>
      <c r="J4716">
        <v>0</v>
      </c>
      <c r="K4716" s="4">
        <v>0</v>
      </c>
    </row>
    <row r="4717" spans="1:11" x14ac:dyDescent="0.35">
      <c r="A4717" t="s">
        <v>532</v>
      </c>
      <c r="B4717" t="s">
        <v>2154</v>
      </c>
      <c r="C4717" t="s">
        <v>1876</v>
      </c>
      <c r="H4717" s="4">
        <v>0</v>
      </c>
      <c r="I4717" s="4">
        <v>0</v>
      </c>
      <c r="J4717">
        <v>0</v>
      </c>
      <c r="K4717" s="4">
        <v>0</v>
      </c>
    </row>
    <row r="4718" spans="1:11" x14ac:dyDescent="0.35">
      <c r="A4718" t="s">
        <v>532</v>
      </c>
      <c r="B4718" t="s">
        <v>2156</v>
      </c>
      <c r="D4718" s="4">
        <v>185888</v>
      </c>
      <c r="F4718" s="4">
        <v>4351597</v>
      </c>
      <c r="G4718" s="4">
        <v>72332</v>
      </c>
      <c r="H4718" s="4">
        <v>2937945</v>
      </c>
      <c r="I4718" s="4">
        <v>7547763</v>
      </c>
      <c r="J4718" s="4">
        <v>185888</v>
      </c>
      <c r="K4718" s="4">
        <v>185888</v>
      </c>
    </row>
    <row r="4719" spans="1:11" x14ac:dyDescent="0.35">
      <c r="A4719" t="s">
        <v>532</v>
      </c>
      <c r="B4719" t="s">
        <v>2191</v>
      </c>
      <c r="C4719" t="s">
        <v>1912</v>
      </c>
      <c r="D4719" s="4">
        <v>1985</v>
      </c>
      <c r="I4719" s="4">
        <v>1985</v>
      </c>
      <c r="J4719" s="4">
        <v>1985</v>
      </c>
      <c r="K4719" s="4">
        <v>1985</v>
      </c>
    </row>
    <row r="4720" spans="1:11" x14ac:dyDescent="0.35">
      <c r="A4720" t="s">
        <v>532</v>
      </c>
      <c r="B4720" t="s">
        <v>2157</v>
      </c>
      <c r="C4720" t="s">
        <v>1879</v>
      </c>
      <c r="D4720" s="4">
        <v>1133839</v>
      </c>
      <c r="I4720" s="4">
        <v>1133839</v>
      </c>
      <c r="J4720" s="4">
        <v>1133839</v>
      </c>
      <c r="K4720" s="4">
        <v>1133839</v>
      </c>
    </row>
    <row r="4721" spans="1:11" x14ac:dyDescent="0.35">
      <c r="A4721" t="s">
        <v>532</v>
      </c>
      <c r="B4721" t="s">
        <v>2186</v>
      </c>
      <c r="C4721" t="s">
        <v>1907</v>
      </c>
      <c r="D4721" s="4">
        <v>5496</v>
      </c>
      <c r="I4721" s="4">
        <v>5496</v>
      </c>
      <c r="J4721" s="4">
        <v>5496</v>
      </c>
      <c r="K4721" s="4">
        <v>5496</v>
      </c>
    </row>
    <row r="4722" spans="1:11" x14ac:dyDescent="0.35">
      <c r="A4722" t="s">
        <v>532</v>
      </c>
      <c r="B4722" t="s">
        <v>2176</v>
      </c>
      <c r="C4722" t="s">
        <v>1897</v>
      </c>
      <c r="D4722" s="4">
        <v>594</v>
      </c>
      <c r="I4722" s="4">
        <v>594</v>
      </c>
      <c r="J4722" s="4">
        <v>594</v>
      </c>
      <c r="K4722" s="4">
        <v>594</v>
      </c>
    </row>
    <row r="4723" spans="1:11" x14ac:dyDescent="0.35">
      <c r="A4723" t="s">
        <v>532</v>
      </c>
      <c r="B4723" t="s">
        <v>2158</v>
      </c>
      <c r="C4723" t="s">
        <v>1880</v>
      </c>
      <c r="D4723" s="4">
        <v>647699</v>
      </c>
      <c r="I4723" s="4">
        <v>647699</v>
      </c>
      <c r="J4723" s="4">
        <v>647699</v>
      </c>
      <c r="K4723" s="4">
        <v>647699</v>
      </c>
    </row>
    <row r="4724" spans="1:11" x14ac:dyDescent="0.35">
      <c r="A4724" t="s">
        <v>532</v>
      </c>
      <c r="B4724" t="s">
        <v>2159</v>
      </c>
      <c r="C4724" t="s">
        <v>1881</v>
      </c>
      <c r="D4724" s="4">
        <v>888737</v>
      </c>
      <c r="I4724" s="4">
        <v>888737</v>
      </c>
      <c r="J4724" s="4">
        <v>888737</v>
      </c>
      <c r="K4724" s="4">
        <v>888737</v>
      </c>
    </row>
    <row r="4725" spans="1:11" x14ac:dyDescent="0.35">
      <c r="A4725" t="s">
        <v>532</v>
      </c>
      <c r="B4725" t="s">
        <v>2160</v>
      </c>
      <c r="C4725" t="s">
        <v>1882</v>
      </c>
      <c r="F4725" s="4">
        <v>110039</v>
      </c>
      <c r="I4725" s="4">
        <v>110039</v>
      </c>
      <c r="J4725">
        <v>0</v>
      </c>
      <c r="K4725" s="4">
        <v>0</v>
      </c>
    </row>
    <row r="4726" spans="1:11" x14ac:dyDescent="0.35">
      <c r="A4726" t="s">
        <v>532</v>
      </c>
      <c r="B4726" t="s">
        <v>2161</v>
      </c>
      <c r="C4726" t="s">
        <v>1883</v>
      </c>
      <c r="D4726" s="4">
        <v>85772</v>
      </c>
      <c r="I4726" s="4">
        <v>85772</v>
      </c>
      <c r="J4726" s="4">
        <v>85772</v>
      </c>
      <c r="K4726" s="4">
        <v>85772</v>
      </c>
    </row>
    <row r="4727" spans="1:11" x14ac:dyDescent="0.35">
      <c r="A4727" t="s">
        <v>532</v>
      </c>
      <c r="B4727" t="s">
        <v>2162</v>
      </c>
      <c r="C4727" t="s">
        <v>1884</v>
      </c>
      <c r="D4727" s="4">
        <v>17496</v>
      </c>
      <c r="I4727" s="4">
        <v>17496</v>
      </c>
      <c r="J4727" s="4">
        <v>17496</v>
      </c>
      <c r="K4727" s="4">
        <v>17496</v>
      </c>
    </row>
    <row r="4728" spans="1:11" x14ac:dyDescent="0.35">
      <c r="A4728" t="s">
        <v>532</v>
      </c>
      <c r="B4728" t="s">
        <v>2163</v>
      </c>
      <c r="D4728" s="4">
        <v>2781619</v>
      </c>
      <c r="F4728" s="4">
        <v>110039</v>
      </c>
      <c r="I4728" s="4">
        <v>2891657</v>
      </c>
      <c r="J4728" s="4">
        <v>2781619</v>
      </c>
      <c r="K4728" s="4">
        <v>2781619</v>
      </c>
    </row>
    <row r="4729" spans="1:11" x14ac:dyDescent="0.35">
      <c r="A4729" t="s">
        <v>532</v>
      </c>
      <c r="B4729" t="s">
        <v>2164</v>
      </c>
      <c r="C4729" t="s">
        <v>1886</v>
      </c>
      <c r="D4729" s="4">
        <v>150822</v>
      </c>
      <c r="I4729" s="4">
        <v>150822</v>
      </c>
      <c r="J4729" s="4">
        <v>150822</v>
      </c>
      <c r="K4729" s="4">
        <v>150822</v>
      </c>
    </row>
    <row r="4730" spans="1:11" x14ac:dyDescent="0.35">
      <c r="A4730" t="s">
        <v>532</v>
      </c>
      <c r="B4730" t="s">
        <v>2165</v>
      </c>
      <c r="D4730" s="4">
        <v>150822</v>
      </c>
      <c r="I4730" s="4">
        <v>150822</v>
      </c>
      <c r="J4730" s="4">
        <v>150822</v>
      </c>
      <c r="K4730" s="4">
        <v>150822</v>
      </c>
    </row>
    <row r="4731" spans="1:11" x14ac:dyDescent="0.35">
      <c r="A4731" t="s">
        <v>532</v>
      </c>
      <c r="B4731" t="s">
        <v>2166</v>
      </c>
      <c r="C4731" t="s">
        <v>1888</v>
      </c>
      <c r="H4731" s="4">
        <v>288000</v>
      </c>
      <c r="I4731" s="4">
        <v>288000</v>
      </c>
      <c r="J4731">
        <v>0</v>
      </c>
      <c r="K4731" s="4">
        <v>0</v>
      </c>
    </row>
    <row r="4732" spans="1:11" x14ac:dyDescent="0.35">
      <c r="A4732" t="s">
        <v>532</v>
      </c>
      <c r="B4732" t="s">
        <v>2167</v>
      </c>
      <c r="C4732" t="s">
        <v>1889</v>
      </c>
      <c r="H4732" s="4">
        <v>52500</v>
      </c>
      <c r="I4732" s="4">
        <v>52500</v>
      </c>
      <c r="J4732">
        <v>0</v>
      </c>
      <c r="K4732" s="4">
        <v>0</v>
      </c>
    </row>
    <row r="4733" spans="1:11" x14ac:dyDescent="0.35">
      <c r="A4733" t="s">
        <v>532</v>
      </c>
      <c r="B4733" t="s">
        <v>2168</v>
      </c>
      <c r="C4733" t="s">
        <v>1890</v>
      </c>
      <c r="H4733" s="4">
        <v>37500</v>
      </c>
      <c r="I4733" s="4">
        <v>37500</v>
      </c>
      <c r="J4733">
        <v>0</v>
      </c>
      <c r="K4733" s="4">
        <v>0</v>
      </c>
    </row>
    <row r="4734" spans="1:11" x14ac:dyDescent="0.35">
      <c r="A4734" t="s">
        <v>532</v>
      </c>
      <c r="B4734" t="s">
        <v>2169</v>
      </c>
      <c r="H4734" s="4">
        <v>378000</v>
      </c>
      <c r="I4734" s="4">
        <v>378000</v>
      </c>
      <c r="J4734">
        <v>0</v>
      </c>
      <c r="K4734" s="4">
        <v>0</v>
      </c>
    </row>
    <row r="4735" spans="1:11" x14ac:dyDescent="0.35">
      <c r="A4735" t="s">
        <v>532</v>
      </c>
      <c r="B4735" t="s">
        <v>2170</v>
      </c>
      <c r="D4735" s="4">
        <v>17001391</v>
      </c>
      <c r="E4735" s="4">
        <v>7198763</v>
      </c>
      <c r="F4735" s="4">
        <v>15811167</v>
      </c>
      <c r="G4735" s="4">
        <v>72332</v>
      </c>
      <c r="H4735" s="4">
        <v>6034379</v>
      </c>
      <c r="I4735" s="4">
        <v>46118032</v>
      </c>
      <c r="J4735" s="4">
        <f>SUM(D4735,E4735)</f>
        <v>24200154</v>
      </c>
      <c r="K4735" s="4">
        <v>17001391</v>
      </c>
    </row>
    <row r="4736" spans="1:11" x14ac:dyDescent="0.35">
      <c r="A4736" t="s">
        <v>537</v>
      </c>
      <c r="B4736" t="s">
        <v>2118</v>
      </c>
      <c r="C4736" t="s">
        <v>1843</v>
      </c>
      <c r="D4736" s="4">
        <v>12670231</v>
      </c>
      <c r="F4736" s="4">
        <v>5905200</v>
      </c>
      <c r="I4736" s="4">
        <v>18575431</v>
      </c>
      <c r="J4736" s="4">
        <v>12670231</v>
      </c>
      <c r="K4736" s="4">
        <v>12670231</v>
      </c>
    </row>
    <row r="4737" spans="1:11" x14ac:dyDescent="0.35">
      <c r="A4737" t="s">
        <v>537</v>
      </c>
      <c r="B4737" t="s">
        <v>2119</v>
      </c>
      <c r="C4737" t="s">
        <v>1844</v>
      </c>
      <c r="D4737" s="4">
        <v>242242</v>
      </c>
      <c r="F4737" s="4">
        <v>4187</v>
      </c>
      <c r="G4737" s="4">
        <v>473180</v>
      </c>
      <c r="H4737" s="4">
        <v>1061544</v>
      </c>
      <c r="I4737" s="4">
        <v>1781153</v>
      </c>
      <c r="J4737" s="4">
        <v>242242</v>
      </c>
      <c r="K4737" s="4">
        <v>242242</v>
      </c>
    </row>
    <row r="4738" spans="1:11" x14ac:dyDescent="0.35">
      <c r="A4738" t="s">
        <v>537</v>
      </c>
      <c r="B4738" t="s">
        <v>2120</v>
      </c>
      <c r="C4738" t="s">
        <v>1845</v>
      </c>
      <c r="D4738" s="4">
        <v>1059981</v>
      </c>
      <c r="I4738" s="4">
        <v>1059981</v>
      </c>
      <c r="J4738" s="4">
        <v>1059981</v>
      </c>
      <c r="K4738" s="4">
        <v>1059981</v>
      </c>
    </row>
    <row r="4739" spans="1:11" x14ac:dyDescent="0.35">
      <c r="A4739" t="s">
        <v>537</v>
      </c>
      <c r="B4739" t="s">
        <v>2121</v>
      </c>
      <c r="D4739" s="4">
        <v>13972453</v>
      </c>
      <c r="F4739" s="4">
        <v>5909387</v>
      </c>
      <c r="G4739" s="4">
        <v>473180</v>
      </c>
      <c r="H4739" s="4">
        <v>1061544</v>
      </c>
      <c r="I4739" s="4">
        <v>21416564</v>
      </c>
      <c r="J4739" s="4">
        <v>13972453</v>
      </c>
      <c r="K4739" s="4">
        <v>13972453</v>
      </c>
    </row>
    <row r="4740" spans="1:11" x14ac:dyDescent="0.35">
      <c r="A4740" t="s">
        <v>537</v>
      </c>
      <c r="B4740" t="s">
        <v>2122</v>
      </c>
      <c r="C4740" t="s">
        <v>1846</v>
      </c>
      <c r="D4740" s="4">
        <v>5743841</v>
      </c>
      <c r="E4740" s="4">
        <v>15238</v>
      </c>
      <c r="F4740" s="4">
        <v>728490</v>
      </c>
      <c r="I4740" s="4">
        <v>6487569</v>
      </c>
      <c r="J4740" s="4">
        <v>5759079</v>
      </c>
      <c r="K4740" s="4">
        <v>5743841</v>
      </c>
    </row>
    <row r="4741" spans="1:11" x14ac:dyDescent="0.35">
      <c r="A4741" t="s">
        <v>537</v>
      </c>
      <c r="B4741" t="s">
        <v>2123</v>
      </c>
      <c r="C4741" t="s">
        <v>1847</v>
      </c>
      <c r="D4741" s="4">
        <v>5887943</v>
      </c>
      <c r="F4741" s="4">
        <v>540541</v>
      </c>
      <c r="I4741" s="4">
        <v>6428484</v>
      </c>
      <c r="J4741" s="4">
        <v>5887943</v>
      </c>
      <c r="K4741" s="4">
        <v>5887943</v>
      </c>
    </row>
    <row r="4742" spans="1:11" x14ac:dyDescent="0.35">
      <c r="A4742" t="s">
        <v>537</v>
      </c>
      <c r="B4742" t="s">
        <v>2124</v>
      </c>
      <c r="C4742" t="s">
        <v>1848</v>
      </c>
      <c r="D4742" s="4">
        <v>120</v>
      </c>
      <c r="E4742" s="4">
        <v>1702</v>
      </c>
      <c r="I4742" s="4">
        <v>1823</v>
      </c>
      <c r="J4742" s="4">
        <v>1822</v>
      </c>
      <c r="K4742" s="4">
        <v>120</v>
      </c>
    </row>
    <row r="4743" spans="1:11" x14ac:dyDescent="0.35">
      <c r="A4743" t="s">
        <v>537</v>
      </c>
      <c r="B4743" t="s">
        <v>2125</v>
      </c>
      <c r="D4743" s="4">
        <v>11631904</v>
      </c>
      <c r="E4743" s="4">
        <v>16941</v>
      </c>
      <c r="F4743" s="4">
        <v>1269031</v>
      </c>
      <c r="I4743" s="4">
        <v>12917875</v>
      </c>
      <c r="J4743" s="4">
        <v>11648845</v>
      </c>
      <c r="K4743" s="4">
        <v>11631904</v>
      </c>
    </row>
    <row r="4744" spans="1:11" x14ac:dyDescent="0.35">
      <c r="A4744" t="s">
        <v>537</v>
      </c>
      <c r="B4744" t="s">
        <v>2126</v>
      </c>
      <c r="C4744" t="s">
        <v>1850</v>
      </c>
      <c r="E4744" s="4">
        <v>1600000</v>
      </c>
      <c r="I4744" s="4">
        <v>1600000</v>
      </c>
      <c r="J4744">
        <v>1600000</v>
      </c>
      <c r="K4744" s="4">
        <v>0</v>
      </c>
    </row>
    <row r="4745" spans="1:11" x14ac:dyDescent="0.35">
      <c r="A4745" t="s">
        <v>537</v>
      </c>
      <c r="B4745" t="s">
        <v>2127</v>
      </c>
      <c r="E4745" s="4">
        <v>1600000</v>
      </c>
      <c r="I4745" s="4">
        <v>1600000</v>
      </c>
      <c r="J4745">
        <v>1600000</v>
      </c>
      <c r="K4745" s="4">
        <v>0</v>
      </c>
    </row>
    <row r="4746" spans="1:11" x14ac:dyDescent="0.35">
      <c r="A4746" t="s">
        <v>537</v>
      </c>
      <c r="B4746" t="s">
        <v>2128</v>
      </c>
      <c r="C4746" t="s">
        <v>1851</v>
      </c>
      <c r="D4746" s="4">
        <v>3044</v>
      </c>
      <c r="F4746" s="4">
        <v>274218</v>
      </c>
      <c r="I4746" s="4">
        <v>277262</v>
      </c>
      <c r="J4746" s="4">
        <v>3044</v>
      </c>
      <c r="K4746" s="4">
        <v>3044</v>
      </c>
    </row>
    <row r="4747" spans="1:11" x14ac:dyDescent="0.35">
      <c r="A4747" t="s">
        <v>537</v>
      </c>
      <c r="B4747" t="s">
        <v>2129</v>
      </c>
      <c r="C4747" t="s">
        <v>1852</v>
      </c>
      <c r="F4747" s="4">
        <v>4089</v>
      </c>
      <c r="I4747" s="4">
        <v>4089</v>
      </c>
      <c r="J4747">
        <v>0</v>
      </c>
      <c r="K4747" s="4">
        <v>0</v>
      </c>
    </row>
    <row r="4748" spans="1:11" x14ac:dyDescent="0.35">
      <c r="A4748" t="s">
        <v>537</v>
      </c>
      <c r="B4748" t="s">
        <v>2130</v>
      </c>
      <c r="C4748" t="s">
        <v>1853</v>
      </c>
      <c r="E4748" s="4">
        <v>770</v>
      </c>
      <c r="F4748" s="4">
        <v>19113</v>
      </c>
      <c r="I4748" s="4">
        <v>19883</v>
      </c>
      <c r="J4748">
        <v>770</v>
      </c>
      <c r="K4748" s="4">
        <v>0</v>
      </c>
    </row>
    <row r="4749" spans="1:11" x14ac:dyDescent="0.35">
      <c r="A4749" t="s">
        <v>537</v>
      </c>
      <c r="B4749" t="s">
        <v>2172</v>
      </c>
      <c r="C4749" t="s">
        <v>1893</v>
      </c>
      <c r="F4749" s="4">
        <v>9556</v>
      </c>
      <c r="I4749" s="4">
        <v>9556</v>
      </c>
      <c r="J4749">
        <v>0</v>
      </c>
      <c r="K4749" s="4">
        <v>0</v>
      </c>
    </row>
    <row r="4750" spans="1:11" x14ac:dyDescent="0.35">
      <c r="A4750" t="s">
        <v>537</v>
      </c>
      <c r="B4750" t="s">
        <v>2131</v>
      </c>
      <c r="C4750" t="s">
        <v>1854</v>
      </c>
      <c r="D4750" s="4">
        <v>4976</v>
      </c>
      <c r="F4750" s="4">
        <v>127773</v>
      </c>
      <c r="I4750" s="4">
        <v>132749</v>
      </c>
      <c r="J4750" s="4">
        <v>4976</v>
      </c>
      <c r="K4750" s="4">
        <v>4976</v>
      </c>
    </row>
    <row r="4751" spans="1:11" x14ac:dyDescent="0.35">
      <c r="A4751" t="s">
        <v>537</v>
      </c>
      <c r="B4751" t="s">
        <v>2132</v>
      </c>
      <c r="C4751" t="s">
        <v>1855</v>
      </c>
      <c r="D4751" s="4">
        <v>4562</v>
      </c>
      <c r="E4751" s="4">
        <v>131384</v>
      </c>
      <c r="F4751" s="4">
        <v>65334</v>
      </c>
      <c r="I4751" s="4">
        <v>201280</v>
      </c>
      <c r="J4751" s="4">
        <v>135946</v>
      </c>
      <c r="K4751" s="4">
        <v>4562</v>
      </c>
    </row>
    <row r="4752" spans="1:11" x14ac:dyDescent="0.35">
      <c r="A4752" t="s">
        <v>537</v>
      </c>
      <c r="B4752" t="s">
        <v>2133</v>
      </c>
      <c r="C4752" t="s">
        <v>1856</v>
      </c>
      <c r="I4752" s="4">
        <v>0</v>
      </c>
      <c r="J4752">
        <v>0</v>
      </c>
      <c r="K4752" s="4">
        <v>0</v>
      </c>
    </row>
    <row r="4753" spans="1:11" x14ac:dyDescent="0.35">
      <c r="A4753" t="s">
        <v>537</v>
      </c>
      <c r="B4753" t="s">
        <v>2134</v>
      </c>
      <c r="C4753" t="s">
        <v>1857</v>
      </c>
      <c r="D4753" s="4">
        <v>3395</v>
      </c>
      <c r="I4753" s="4">
        <v>3395</v>
      </c>
      <c r="J4753" s="4">
        <v>3395</v>
      </c>
      <c r="K4753" s="4">
        <v>3395</v>
      </c>
    </row>
    <row r="4754" spans="1:11" x14ac:dyDescent="0.35">
      <c r="A4754" t="s">
        <v>537</v>
      </c>
      <c r="B4754" t="s">
        <v>2135</v>
      </c>
      <c r="C4754" t="s">
        <v>1858</v>
      </c>
      <c r="E4754" s="4">
        <v>8044</v>
      </c>
      <c r="I4754" s="4">
        <v>8044</v>
      </c>
      <c r="J4754">
        <v>8044</v>
      </c>
      <c r="K4754" s="4">
        <v>0</v>
      </c>
    </row>
    <row r="4755" spans="1:11" x14ac:dyDescent="0.35">
      <c r="A4755" t="s">
        <v>537</v>
      </c>
      <c r="B4755" t="s">
        <v>2136</v>
      </c>
      <c r="C4755" t="s">
        <v>1859</v>
      </c>
      <c r="E4755" s="4">
        <v>75000</v>
      </c>
      <c r="G4755" s="4">
        <v>25000</v>
      </c>
      <c r="H4755" s="4">
        <v>292652</v>
      </c>
      <c r="I4755" s="4">
        <v>392652</v>
      </c>
      <c r="J4755">
        <v>75000</v>
      </c>
      <c r="K4755" s="4">
        <v>0</v>
      </c>
    </row>
    <row r="4756" spans="1:11" x14ac:dyDescent="0.35">
      <c r="A4756" t="s">
        <v>537</v>
      </c>
      <c r="B4756" t="s">
        <v>2137</v>
      </c>
      <c r="C4756" t="s">
        <v>1860</v>
      </c>
      <c r="H4756" s="4">
        <v>217406</v>
      </c>
      <c r="I4756" s="4">
        <v>217406</v>
      </c>
      <c r="J4756">
        <v>0</v>
      </c>
      <c r="K4756" s="4">
        <v>0</v>
      </c>
    </row>
    <row r="4757" spans="1:11" x14ac:dyDescent="0.35">
      <c r="A4757" t="s">
        <v>537</v>
      </c>
      <c r="B4757" t="s">
        <v>2138</v>
      </c>
      <c r="C4757" t="s">
        <v>1861</v>
      </c>
      <c r="D4757" s="4">
        <v>1521</v>
      </c>
      <c r="G4757" s="4">
        <v>79980</v>
      </c>
      <c r="I4757" s="4">
        <v>81501</v>
      </c>
      <c r="J4757" s="4">
        <v>1521</v>
      </c>
      <c r="K4757" s="4">
        <v>1521</v>
      </c>
    </row>
    <row r="4758" spans="1:11" x14ac:dyDescent="0.35">
      <c r="A4758" t="s">
        <v>537</v>
      </c>
      <c r="B4758" t="s">
        <v>2139</v>
      </c>
      <c r="C4758" t="s">
        <v>1862</v>
      </c>
      <c r="H4758" s="4">
        <v>170929</v>
      </c>
      <c r="I4758" s="4">
        <v>170929</v>
      </c>
      <c r="J4758">
        <v>0</v>
      </c>
      <c r="K4758" s="4">
        <v>0</v>
      </c>
    </row>
    <row r="4759" spans="1:11" x14ac:dyDescent="0.35">
      <c r="A4759" t="s">
        <v>537</v>
      </c>
      <c r="B4759" t="s">
        <v>2140</v>
      </c>
      <c r="C4759" t="s">
        <v>1863</v>
      </c>
      <c r="F4759" s="4">
        <v>7780</v>
      </c>
      <c r="I4759" s="4">
        <v>7780</v>
      </c>
      <c r="J4759">
        <v>0</v>
      </c>
      <c r="K4759" s="4">
        <v>0</v>
      </c>
    </row>
    <row r="4760" spans="1:11" x14ac:dyDescent="0.35">
      <c r="A4760" t="s">
        <v>537</v>
      </c>
      <c r="B4760" t="s">
        <v>2141</v>
      </c>
      <c r="D4760" s="4">
        <v>17497</v>
      </c>
      <c r="E4760" s="4">
        <v>215198</v>
      </c>
      <c r="F4760" s="4">
        <v>507863</v>
      </c>
      <c r="G4760" s="4">
        <v>104980</v>
      </c>
      <c r="H4760" s="4">
        <v>680987</v>
      </c>
      <c r="I4760" s="4">
        <v>1526525</v>
      </c>
      <c r="J4760" s="4">
        <v>232695</v>
      </c>
      <c r="K4760" s="4">
        <v>17497</v>
      </c>
    </row>
    <row r="4761" spans="1:11" x14ac:dyDescent="0.35">
      <c r="A4761" t="s">
        <v>537</v>
      </c>
      <c r="B4761" t="s">
        <v>2143</v>
      </c>
      <c r="C4761" t="s">
        <v>1865</v>
      </c>
      <c r="G4761" s="4">
        <v>9469</v>
      </c>
      <c r="H4761" s="4">
        <v>56049</v>
      </c>
      <c r="I4761" s="4">
        <v>65518</v>
      </c>
      <c r="J4761">
        <v>0</v>
      </c>
      <c r="K4761" s="4">
        <v>0</v>
      </c>
    </row>
    <row r="4762" spans="1:11" x14ac:dyDescent="0.35">
      <c r="A4762" t="s">
        <v>537</v>
      </c>
      <c r="B4762" t="s">
        <v>2144</v>
      </c>
      <c r="C4762" t="s">
        <v>1866</v>
      </c>
      <c r="I4762" s="4">
        <v>0</v>
      </c>
      <c r="J4762">
        <v>0</v>
      </c>
      <c r="K4762" s="4">
        <v>0</v>
      </c>
    </row>
    <row r="4763" spans="1:11" x14ac:dyDescent="0.35">
      <c r="A4763" t="s">
        <v>537</v>
      </c>
      <c r="B4763" t="s">
        <v>2145</v>
      </c>
      <c r="C4763" t="s">
        <v>1867</v>
      </c>
      <c r="D4763" s="4">
        <v>800000</v>
      </c>
      <c r="E4763" s="4">
        <v>139061</v>
      </c>
      <c r="F4763" s="4">
        <v>104500</v>
      </c>
      <c r="H4763" s="4">
        <v>1390010</v>
      </c>
      <c r="I4763" s="4">
        <v>2433571</v>
      </c>
      <c r="J4763" s="4">
        <v>939061</v>
      </c>
      <c r="K4763" s="4">
        <v>800000</v>
      </c>
    </row>
    <row r="4764" spans="1:11" x14ac:dyDescent="0.35">
      <c r="A4764" t="s">
        <v>537</v>
      </c>
      <c r="B4764" t="s">
        <v>2146</v>
      </c>
      <c r="C4764" t="s">
        <v>1868</v>
      </c>
      <c r="D4764" s="4">
        <v>101415</v>
      </c>
      <c r="H4764" s="4">
        <v>783278</v>
      </c>
      <c r="I4764" s="4">
        <v>884692</v>
      </c>
      <c r="J4764" s="4">
        <v>101415</v>
      </c>
      <c r="K4764" s="4">
        <v>101415</v>
      </c>
    </row>
    <row r="4765" spans="1:11" x14ac:dyDescent="0.35">
      <c r="A4765" t="s">
        <v>537</v>
      </c>
      <c r="B4765" t="s">
        <v>2173</v>
      </c>
      <c r="C4765" t="s">
        <v>1894</v>
      </c>
      <c r="D4765" s="4">
        <v>47134</v>
      </c>
      <c r="I4765" s="4">
        <v>47134</v>
      </c>
      <c r="J4765" s="4">
        <v>47134</v>
      </c>
      <c r="K4765" s="4">
        <v>47134</v>
      </c>
    </row>
    <row r="4766" spans="1:11" x14ac:dyDescent="0.35">
      <c r="A4766" t="s">
        <v>537</v>
      </c>
      <c r="B4766" t="s">
        <v>2147</v>
      </c>
      <c r="C4766" t="s">
        <v>1869</v>
      </c>
      <c r="H4766" s="4">
        <v>388800</v>
      </c>
      <c r="I4766" s="4">
        <v>388800</v>
      </c>
      <c r="J4766">
        <v>0</v>
      </c>
      <c r="K4766" s="4">
        <v>0</v>
      </c>
    </row>
    <row r="4767" spans="1:11" x14ac:dyDescent="0.35">
      <c r="A4767" t="s">
        <v>537</v>
      </c>
      <c r="B4767" t="s">
        <v>2148</v>
      </c>
      <c r="C4767" t="s">
        <v>1870</v>
      </c>
      <c r="D4767" s="4">
        <v>32000</v>
      </c>
      <c r="E4767" s="4">
        <v>27491</v>
      </c>
      <c r="G4767" s="4">
        <v>1829701</v>
      </c>
      <c r="I4767" s="4">
        <v>1889191</v>
      </c>
      <c r="J4767" s="4">
        <v>59491</v>
      </c>
      <c r="K4767" s="4">
        <v>32000</v>
      </c>
    </row>
    <row r="4768" spans="1:11" x14ac:dyDescent="0.35">
      <c r="A4768" t="s">
        <v>537</v>
      </c>
      <c r="B4768" t="s">
        <v>2150</v>
      </c>
      <c r="C4768" t="s">
        <v>1872</v>
      </c>
      <c r="D4768" s="4">
        <v>98000</v>
      </c>
      <c r="I4768" s="4">
        <v>98000</v>
      </c>
      <c r="J4768" s="4">
        <v>98000</v>
      </c>
      <c r="K4768" s="4">
        <v>98000</v>
      </c>
    </row>
    <row r="4769" spans="1:11" x14ac:dyDescent="0.35">
      <c r="A4769" t="s">
        <v>537</v>
      </c>
      <c r="B4769" t="s">
        <v>2153</v>
      </c>
      <c r="C4769" t="s">
        <v>1875</v>
      </c>
      <c r="H4769" s="4">
        <v>4650</v>
      </c>
      <c r="I4769" s="4">
        <v>4650</v>
      </c>
      <c r="J4769">
        <v>0</v>
      </c>
      <c r="K4769" s="4">
        <v>0</v>
      </c>
    </row>
    <row r="4770" spans="1:11" x14ac:dyDescent="0.35">
      <c r="A4770" t="s">
        <v>537</v>
      </c>
      <c r="B4770" t="s">
        <v>2154</v>
      </c>
      <c r="C4770" t="s">
        <v>1876</v>
      </c>
      <c r="D4770" s="4">
        <v>27271</v>
      </c>
      <c r="H4770" s="4">
        <v>50400</v>
      </c>
      <c r="I4770" s="4">
        <v>77671</v>
      </c>
      <c r="J4770" s="4">
        <v>27271</v>
      </c>
      <c r="K4770" s="4">
        <v>27271</v>
      </c>
    </row>
    <row r="4771" spans="1:11" x14ac:dyDescent="0.35">
      <c r="A4771" t="s">
        <v>537</v>
      </c>
      <c r="B4771" t="s">
        <v>2155</v>
      </c>
      <c r="C4771" t="s">
        <v>1877</v>
      </c>
      <c r="D4771" s="4">
        <v>4625</v>
      </c>
      <c r="I4771" s="4">
        <v>4625</v>
      </c>
      <c r="J4771" s="4">
        <v>4625</v>
      </c>
      <c r="K4771" s="4">
        <v>4625</v>
      </c>
    </row>
    <row r="4772" spans="1:11" x14ac:dyDescent="0.35">
      <c r="A4772" t="s">
        <v>537</v>
      </c>
      <c r="B4772" t="s">
        <v>2156</v>
      </c>
      <c r="D4772" s="4">
        <v>1110444</v>
      </c>
      <c r="E4772" s="4">
        <v>166552</v>
      </c>
      <c r="F4772" s="4">
        <v>104500</v>
      </c>
      <c r="G4772" s="4">
        <v>1839169</v>
      </c>
      <c r="H4772" s="4">
        <v>2673186</v>
      </c>
      <c r="I4772" s="4">
        <v>5893852</v>
      </c>
      <c r="J4772" s="4">
        <v>1276996</v>
      </c>
      <c r="K4772" s="4">
        <v>1110444</v>
      </c>
    </row>
    <row r="4773" spans="1:11" x14ac:dyDescent="0.35">
      <c r="A4773" t="s">
        <v>537</v>
      </c>
      <c r="B4773" t="s">
        <v>2157</v>
      </c>
      <c r="C4773" t="s">
        <v>1879</v>
      </c>
      <c r="D4773" s="4">
        <v>242498</v>
      </c>
      <c r="I4773" s="4">
        <v>242498</v>
      </c>
      <c r="J4773" s="4">
        <v>242498</v>
      </c>
      <c r="K4773" s="4">
        <v>242498</v>
      </c>
    </row>
    <row r="4774" spans="1:11" x14ac:dyDescent="0.35">
      <c r="A4774" t="s">
        <v>537</v>
      </c>
      <c r="B4774" t="s">
        <v>2186</v>
      </c>
      <c r="C4774" t="s">
        <v>1907</v>
      </c>
      <c r="D4774" s="4">
        <v>3280</v>
      </c>
      <c r="I4774" s="4">
        <v>3280</v>
      </c>
      <c r="J4774" s="4">
        <v>3280</v>
      </c>
      <c r="K4774" s="4">
        <v>3280</v>
      </c>
    </row>
    <row r="4775" spans="1:11" x14ac:dyDescent="0.35">
      <c r="A4775" t="s">
        <v>537</v>
      </c>
      <c r="B4775" t="s">
        <v>2176</v>
      </c>
      <c r="C4775" t="s">
        <v>1897</v>
      </c>
      <c r="D4775" s="4">
        <v>891</v>
      </c>
      <c r="I4775" s="4">
        <v>891</v>
      </c>
      <c r="J4775" s="4">
        <v>891</v>
      </c>
      <c r="K4775" s="4">
        <v>891</v>
      </c>
    </row>
    <row r="4776" spans="1:11" x14ac:dyDescent="0.35">
      <c r="A4776" t="s">
        <v>537</v>
      </c>
      <c r="B4776" t="s">
        <v>2158</v>
      </c>
      <c r="C4776" t="s">
        <v>1880</v>
      </c>
      <c r="D4776" s="4">
        <v>285277</v>
      </c>
      <c r="I4776" s="4">
        <v>285277</v>
      </c>
      <c r="J4776" s="4">
        <v>285277</v>
      </c>
      <c r="K4776" s="4">
        <v>285277</v>
      </c>
    </row>
    <row r="4777" spans="1:11" x14ac:dyDescent="0.35">
      <c r="A4777" t="s">
        <v>537</v>
      </c>
      <c r="B4777" t="s">
        <v>2159</v>
      </c>
      <c r="C4777" t="s">
        <v>1881</v>
      </c>
      <c r="D4777" s="4">
        <v>170746</v>
      </c>
      <c r="I4777" s="4">
        <v>170746</v>
      </c>
      <c r="J4777" s="4">
        <v>170746</v>
      </c>
      <c r="K4777" s="4">
        <v>170746</v>
      </c>
    </row>
    <row r="4778" spans="1:11" x14ac:dyDescent="0.35">
      <c r="A4778" t="s">
        <v>537</v>
      </c>
      <c r="B4778" t="s">
        <v>2174</v>
      </c>
      <c r="C4778" t="s">
        <v>1895</v>
      </c>
      <c r="D4778" s="4">
        <v>104838</v>
      </c>
      <c r="I4778" s="4">
        <v>104838</v>
      </c>
      <c r="J4778" s="4">
        <v>104838</v>
      </c>
      <c r="K4778" s="4">
        <v>104838</v>
      </c>
    </row>
    <row r="4779" spans="1:11" x14ac:dyDescent="0.35">
      <c r="A4779" t="s">
        <v>537</v>
      </c>
      <c r="B4779" t="s">
        <v>2160</v>
      </c>
      <c r="C4779" t="s">
        <v>1882</v>
      </c>
      <c r="E4779" s="4">
        <v>51718</v>
      </c>
      <c r="I4779" s="4">
        <v>51718</v>
      </c>
      <c r="J4779">
        <v>51718</v>
      </c>
      <c r="K4779" s="4">
        <v>0</v>
      </c>
    </row>
    <row r="4780" spans="1:11" x14ac:dyDescent="0.35">
      <c r="A4780" t="s">
        <v>537</v>
      </c>
      <c r="B4780" t="s">
        <v>2179</v>
      </c>
      <c r="C4780" t="s">
        <v>1900</v>
      </c>
      <c r="D4780" s="4">
        <v>3480</v>
      </c>
      <c r="I4780" s="4">
        <v>3480</v>
      </c>
      <c r="J4780" s="4">
        <v>3480</v>
      </c>
      <c r="K4780" s="4">
        <v>3480</v>
      </c>
    </row>
    <row r="4781" spans="1:11" x14ac:dyDescent="0.35">
      <c r="A4781" t="s">
        <v>537</v>
      </c>
      <c r="B4781" t="s">
        <v>2161</v>
      </c>
      <c r="C4781" t="s">
        <v>1883</v>
      </c>
      <c r="D4781" s="4">
        <v>33186</v>
      </c>
      <c r="I4781" s="4">
        <v>33186</v>
      </c>
      <c r="J4781" s="4">
        <v>33186</v>
      </c>
      <c r="K4781" s="4">
        <v>33186</v>
      </c>
    </row>
    <row r="4782" spans="1:11" x14ac:dyDescent="0.35">
      <c r="A4782" t="s">
        <v>537</v>
      </c>
      <c r="B4782" t="s">
        <v>2162</v>
      </c>
      <c r="C4782" t="s">
        <v>1884</v>
      </c>
      <c r="D4782" s="4">
        <v>16759</v>
      </c>
      <c r="I4782" s="4">
        <v>16759</v>
      </c>
      <c r="J4782" s="4">
        <v>16759</v>
      </c>
      <c r="K4782" s="4">
        <v>16759</v>
      </c>
    </row>
    <row r="4783" spans="1:11" x14ac:dyDescent="0.35">
      <c r="A4783" t="s">
        <v>537</v>
      </c>
      <c r="B4783" t="s">
        <v>2163</v>
      </c>
      <c r="D4783" s="4">
        <v>860955</v>
      </c>
      <c r="E4783" s="4">
        <v>51718</v>
      </c>
      <c r="I4783" s="4">
        <v>912673</v>
      </c>
      <c r="J4783" s="4">
        <v>912673</v>
      </c>
      <c r="K4783" s="4">
        <v>860955</v>
      </c>
    </row>
    <row r="4784" spans="1:11" x14ac:dyDescent="0.35">
      <c r="A4784" t="s">
        <v>537</v>
      </c>
      <c r="B4784" t="s">
        <v>2164</v>
      </c>
      <c r="C4784" t="s">
        <v>1886</v>
      </c>
      <c r="F4784" s="4">
        <v>18853</v>
      </c>
      <c r="I4784" s="4">
        <v>18853</v>
      </c>
      <c r="J4784">
        <v>0</v>
      </c>
      <c r="K4784" s="4">
        <v>0</v>
      </c>
    </row>
    <row r="4785" spans="1:11" x14ac:dyDescent="0.35">
      <c r="A4785" t="s">
        <v>537</v>
      </c>
      <c r="B4785" t="s">
        <v>2165</v>
      </c>
      <c r="F4785" s="4">
        <v>18853</v>
      </c>
      <c r="I4785" s="4">
        <v>18853</v>
      </c>
      <c r="J4785">
        <v>0</v>
      </c>
      <c r="K4785" s="4">
        <v>0</v>
      </c>
    </row>
    <row r="4786" spans="1:11" x14ac:dyDescent="0.35">
      <c r="A4786" t="s">
        <v>537</v>
      </c>
      <c r="B4786" t="s">
        <v>2166</v>
      </c>
      <c r="C4786" t="s">
        <v>1888</v>
      </c>
      <c r="H4786" s="4">
        <v>96000</v>
      </c>
      <c r="I4786" s="4">
        <v>96000</v>
      </c>
      <c r="J4786">
        <v>0</v>
      </c>
      <c r="K4786" s="4">
        <v>0</v>
      </c>
    </row>
    <row r="4787" spans="1:11" x14ac:dyDescent="0.35">
      <c r="A4787" t="s">
        <v>537</v>
      </c>
      <c r="B4787" t="s">
        <v>2167</v>
      </c>
      <c r="C4787" t="s">
        <v>1889</v>
      </c>
      <c r="G4787" s="4">
        <v>105000</v>
      </c>
      <c r="I4787" s="4">
        <v>105000</v>
      </c>
      <c r="J4787">
        <v>0</v>
      </c>
      <c r="K4787" s="4">
        <v>0</v>
      </c>
    </row>
    <row r="4788" spans="1:11" x14ac:dyDescent="0.35">
      <c r="A4788" t="s">
        <v>537</v>
      </c>
      <c r="B4788" t="s">
        <v>2168</v>
      </c>
      <c r="C4788" t="s">
        <v>1890</v>
      </c>
      <c r="G4788" s="4">
        <v>56250</v>
      </c>
      <c r="I4788" s="4">
        <v>56250</v>
      </c>
      <c r="J4788">
        <v>0</v>
      </c>
      <c r="K4788" s="4">
        <v>0</v>
      </c>
    </row>
    <row r="4789" spans="1:11" x14ac:dyDescent="0.35">
      <c r="A4789" t="s">
        <v>537</v>
      </c>
      <c r="B4789" t="s">
        <v>2181</v>
      </c>
      <c r="C4789" t="s">
        <v>1902</v>
      </c>
      <c r="G4789" s="4">
        <v>75000</v>
      </c>
      <c r="I4789" s="4">
        <v>75000</v>
      </c>
      <c r="J4789">
        <v>0</v>
      </c>
      <c r="K4789" s="4">
        <v>0</v>
      </c>
    </row>
    <row r="4790" spans="1:11" x14ac:dyDescent="0.35">
      <c r="A4790" t="s">
        <v>537</v>
      </c>
      <c r="B4790" t="s">
        <v>2169</v>
      </c>
      <c r="G4790" s="4">
        <v>236250</v>
      </c>
      <c r="H4790" s="4">
        <v>96000</v>
      </c>
      <c r="I4790" s="4">
        <v>332250</v>
      </c>
      <c r="J4790">
        <v>0</v>
      </c>
      <c r="K4790" s="4">
        <v>0</v>
      </c>
    </row>
    <row r="4791" spans="1:11" x14ac:dyDescent="0.35">
      <c r="A4791" t="s">
        <v>537</v>
      </c>
      <c r="B4791" t="s">
        <v>2170</v>
      </c>
      <c r="D4791" s="4">
        <v>27593253</v>
      </c>
      <c r="E4791" s="4">
        <v>2050409</v>
      </c>
      <c r="F4791" s="4">
        <v>7809634</v>
      </c>
      <c r="G4791" s="4">
        <v>2653579</v>
      </c>
      <c r="H4791" s="4">
        <v>4511717</v>
      </c>
      <c r="I4791" s="4">
        <v>44618592</v>
      </c>
      <c r="J4791" s="4">
        <f>SUM(D4791,E4791)</f>
        <v>29643662</v>
      </c>
      <c r="K4791" s="4">
        <v>27593253</v>
      </c>
    </row>
    <row r="4792" spans="1:11" x14ac:dyDescent="0.35">
      <c r="A4792" t="s">
        <v>543</v>
      </c>
      <c r="B4792" t="s">
        <v>2118</v>
      </c>
      <c r="C4792" t="s">
        <v>1843</v>
      </c>
      <c r="D4792" s="4">
        <v>7541711</v>
      </c>
      <c r="F4792" s="4">
        <v>4947600</v>
      </c>
      <c r="I4792" s="4">
        <v>12489311</v>
      </c>
      <c r="J4792" s="4">
        <v>7541711</v>
      </c>
      <c r="K4792" s="4">
        <v>7541711</v>
      </c>
    </row>
    <row r="4793" spans="1:11" x14ac:dyDescent="0.35">
      <c r="A4793" t="s">
        <v>543</v>
      </c>
      <c r="B4793" t="s">
        <v>2119</v>
      </c>
      <c r="C4793" t="s">
        <v>1844</v>
      </c>
      <c r="D4793" s="4">
        <v>879353</v>
      </c>
      <c r="F4793" s="4">
        <v>414357</v>
      </c>
      <c r="H4793" s="4">
        <v>67950</v>
      </c>
      <c r="I4793" s="4">
        <v>1361659</v>
      </c>
      <c r="J4793" s="4">
        <v>879353</v>
      </c>
      <c r="K4793" s="4">
        <v>879353</v>
      </c>
    </row>
    <row r="4794" spans="1:11" x14ac:dyDescent="0.35">
      <c r="A4794" t="s">
        <v>543</v>
      </c>
      <c r="B4794" t="s">
        <v>2120</v>
      </c>
      <c r="C4794" t="s">
        <v>1845</v>
      </c>
      <c r="D4794" s="4">
        <v>989572</v>
      </c>
      <c r="I4794" s="4">
        <v>989572</v>
      </c>
      <c r="J4794" s="4">
        <v>989572</v>
      </c>
      <c r="K4794" s="4">
        <v>989572</v>
      </c>
    </row>
    <row r="4795" spans="1:11" x14ac:dyDescent="0.35">
      <c r="A4795" t="s">
        <v>543</v>
      </c>
      <c r="B4795" t="s">
        <v>2121</v>
      </c>
      <c r="D4795" s="4">
        <v>9410636</v>
      </c>
      <c r="F4795" s="4">
        <v>5361957</v>
      </c>
      <c r="H4795" s="4">
        <v>67950</v>
      </c>
      <c r="I4795" s="4">
        <v>14840543</v>
      </c>
      <c r="J4795" s="4">
        <v>9410636</v>
      </c>
      <c r="K4795" s="4">
        <v>9410636</v>
      </c>
    </row>
    <row r="4796" spans="1:11" x14ac:dyDescent="0.35">
      <c r="A4796" t="s">
        <v>543</v>
      </c>
      <c r="B4796" t="s">
        <v>2122</v>
      </c>
      <c r="C4796" t="s">
        <v>1846</v>
      </c>
      <c r="D4796" s="4">
        <v>4800313</v>
      </c>
      <c r="I4796" s="4">
        <v>4800313</v>
      </c>
      <c r="J4796" s="4">
        <v>4800313</v>
      </c>
      <c r="K4796" s="4">
        <v>4800313</v>
      </c>
    </row>
    <row r="4797" spans="1:11" x14ac:dyDescent="0.35">
      <c r="A4797" t="s">
        <v>543</v>
      </c>
      <c r="B4797" t="s">
        <v>2123</v>
      </c>
      <c r="C4797" t="s">
        <v>1847</v>
      </c>
      <c r="D4797" s="4">
        <v>3360037</v>
      </c>
      <c r="F4797" s="4">
        <v>202703</v>
      </c>
      <c r="I4797" s="4">
        <v>3562740</v>
      </c>
      <c r="J4797" s="4">
        <v>3360037</v>
      </c>
      <c r="K4797" s="4">
        <v>3360037</v>
      </c>
    </row>
    <row r="4798" spans="1:11" x14ac:dyDescent="0.35">
      <c r="A4798" t="s">
        <v>543</v>
      </c>
      <c r="B4798" t="s">
        <v>2125</v>
      </c>
      <c r="D4798" s="4">
        <v>8160350</v>
      </c>
      <c r="F4798" s="4">
        <v>202703</v>
      </c>
      <c r="I4798" s="4">
        <v>8363053</v>
      </c>
      <c r="J4798" s="4">
        <v>8160350</v>
      </c>
      <c r="K4798" s="4">
        <v>8160350</v>
      </c>
    </row>
    <row r="4799" spans="1:11" x14ac:dyDescent="0.35">
      <c r="A4799" t="s">
        <v>543</v>
      </c>
      <c r="B4799" t="s">
        <v>2126</v>
      </c>
      <c r="C4799" t="s">
        <v>1850</v>
      </c>
      <c r="H4799" s="4">
        <v>1600000</v>
      </c>
      <c r="I4799" s="4">
        <v>1600000</v>
      </c>
      <c r="J4799">
        <v>0</v>
      </c>
      <c r="K4799" s="4">
        <v>0</v>
      </c>
    </row>
    <row r="4800" spans="1:11" x14ac:dyDescent="0.35">
      <c r="A4800" t="s">
        <v>543</v>
      </c>
      <c r="B4800" t="s">
        <v>2127</v>
      </c>
      <c r="H4800" s="4">
        <v>1600000</v>
      </c>
      <c r="I4800" s="4">
        <v>1600000</v>
      </c>
      <c r="J4800">
        <v>0</v>
      </c>
      <c r="K4800" s="4">
        <v>0</v>
      </c>
    </row>
    <row r="4801" spans="1:11" x14ac:dyDescent="0.35">
      <c r="A4801" t="s">
        <v>543</v>
      </c>
      <c r="B4801" t="s">
        <v>2128</v>
      </c>
      <c r="C4801" t="s">
        <v>1851</v>
      </c>
      <c r="D4801" s="4">
        <v>234301</v>
      </c>
      <c r="I4801" s="4">
        <v>234301</v>
      </c>
      <c r="J4801" s="4">
        <v>234301</v>
      </c>
      <c r="K4801" s="4">
        <v>234301</v>
      </c>
    </row>
    <row r="4802" spans="1:11" x14ac:dyDescent="0.35">
      <c r="A4802" t="s">
        <v>543</v>
      </c>
      <c r="B4802" t="s">
        <v>2129</v>
      </c>
      <c r="C4802" t="s">
        <v>1852</v>
      </c>
      <c r="F4802" s="4">
        <v>8178</v>
      </c>
      <c r="I4802" s="4">
        <v>8178</v>
      </c>
      <c r="J4802">
        <v>0</v>
      </c>
      <c r="K4802" s="4">
        <v>0</v>
      </c>
    </row>
    <row r="4803" spans="1:11" x14ac:dyDescent="0.35">
      <c r="A4803" t="s">
        <v>543</v>
      </c>
      <c r="B4803" t="s">
        <v>2130</v>
      </c>
      <c r="C4803" t="s">
        <v>1853</v>
      </c>
      <c r="D4803" s="4">
        <v>770</v>
      </c>
      <c r="F4803" s="4">
        <v>19113</v>
      </c>
      <c r="I4803" s="4">
        <v>19883</v>
      </c>
      <c r="J4803" s="4">
        <v>770</v>
      </c>
      <c r="K4803" s="4">
        <v>770</v>
      </c>
    </row>
    <row r="4804" spans="1:11" x14ac:dyDescent="0.35">
      <c r="A4804" t="s">
        <v>543</v>
      </c>
      <c r="B4804" t="s">
        <v>2131</v>
      </c>
      <c r="C4804" t="s">
        <v>1854</v>
      </c>
      <c r="D4804" s="4">
        <v>42684</v>
      </c>
      <c r="F4804" s="4">
        <v>188297</v>
      </c>
      <c r="I4804" s="4">
        <v>230981</v>
      </c>
      <c r="J4804" s="4">
        <v>42684</v>
      </c>
      <c r="K4804" s="4">
        <v>42684</v>
      </c>
    </row>
    <row r="4805" spans="1:11" x14ac:dyDescent="0.35">
      <c r="A4805" t="s">
        <v>543</v>
      </c>
      <c r="B4805" t="s">
        <v>2132</v>
      </c>
      <c r="C4805" t="s">
        <v>1855</v>
      </c>
      <c r="D4805" s="4">
        <v>0</v>
      </c>
      <c r="F4805" s="4">
        <v>188342</v>
      </c>
      <c r="G4805" s="4">
        <v>6529</v>
      </c>
      <c r="I4805" s="4">
        <v>194871</v>
      </c>
      <c r="J4805" s="4">
        <v>0</v>
      </c>
      <c r="K4805" s="4">
        <v>0</v>
      </c>
    </row>
    <row r="4806" spans="1:11" x14ac:dyDescent="0.35">
      <c r="A4806" t="s">
        <v>543</v>
      </c>
      <c r="B4806" t="s">
        <v>2133</v>
      </c>
      <c r="C4806" t="s">
        <v>1856</v>
      </c>
      <c r="D4806" s="4">
        <v>5788</v>
      </c>
      <c r="G4806" s="4">
        <v>20708</v>
      </c>
      <c r="I4806" s="4">
        <v>26496</v>
      </c>
      <c r="J4806" s="4">
        <v>5788</v>
      </c>
      <c r="K4806" s="4">
        <v>5788</v>
      </c>
    </row>
    <row r="4807" spans="1:11" x14ac:dyDescent="0.35">
      <c r="A4807" t="s">
        <v>543</v>
      </c>
      <c r="B4807" t="s">
        <v>2134</v>
      </c>
      <c r="C4807" t="s">
        <v>1857</v>
      </c>
      <c r="D4807" s="4">
        <v>2037</v>
      </c>
      <c r="F4807" s="4">
        <v>679</v>
      </c>
      <c r="G4807" s="4">
        <v>5432</v>
      </c>
      <c r="I4807" s="4">
        <v>8148</v>
      </c>
      <c r="J4807" s="4">
        <v>2037</v>
      </c>
      <c r="K4807" s="4">
        <v>2037</v>
      </c>
    </row>
    <row r="4808" spans="1:11" x14ac:dyDescent="0.35">
      <c r="A4808" t="s">
        <v>543</v>
      </c>
      <c r="B4808" t="s">
        <v>2135</v>
      </c>
      <c r="C4808" t="s">
        <v>1858</v>
      </c>
      <c r="H4808" s="4">
        <v>56309</v>
      </c>
      <c r="I4808" s="4">
        <v>56309</v>
      </c>
      <c r="J4808">
        <v>0</v>
      </c>
      <c r="K4808" s="4">
        <v>0</v>
      </c>
    </row>
    <row r="4809" spans="1:11" x14ac:dyDescent="0.35">
      <c r="A4809" t="s">
        <v>543</v>
      </c>
      <c r="B4809" t="s">
        <v>2136</v>
      </c>
      <c r="C4809" t="s">
        <v>1859</v>
      </c>
      <c r="D4809" s="4">
        <v>156114</v>
      </c>
      <c r="G4809" s="4">
        <v>3</v>
      </c>
      <c r="H4809" s="4">
        <v>250000</v>
      </c>
      <c r="I4809" s="4">
        <v>406117</v>
      </c>
      <c r="J4809" s="4">
        <v>156114</v>
      </c>
      <c r="K4809" s="4">
        <v>156114</v>
      </c>
    </row>
    <row r="4810" spans="1:11" x14ac:dyDescent="0.35">
      <c r="A4810" t="s">
        <v>543</v>
      </c>
      <c r="B4810" t="s">
        <v>2137</v>
      </c>
      <c r="C4810" t="s">
        <v>1860</v>
      </c>
      <c r="E4810" s="4">
        <v>434812</v>
      </c>
      <c r="H4810" s="4">
        <v>760921</v>
      </c>
      <c r="I4810" s="4">
        <v>1195733</v>
      </c>
      <c r="J4810">
        <v>434812</v>
      </c>
      <c r="K4810" s="4">
        <v>0</v>
      </c>
    </row>
    <row r="4811" spans="1:11" x14ac:dyDescent="0.35">
      <c r="A4811" t="s">
        <v>543</v>
      </c>
      <c r="B4811" t="s">
        <v>2138</v>
      </c>
      <c r="C4811" t="s">
        <v>1861</v>
      </c>
      <c r="D4811" s="4">
        <v>55497</v>
      </c>
      <c r="I4811" s="4">
        <v>55497</v>
      </c>
      <c r="J4811" s="4">
        <v>55497</v>
      </c>
      <c r="K4811" s="4">
        <v>55497</v>
      </c>
    </row>
    <row r="4812" spans="1:11" x14ac:dyDescent="0.35">
      <c r="A4812" t="s">
        <v>543</v>
      </c>
      <c r="B4812" t="s">
        <v>2139</v>
      </c>
      <c r="C4812" t="s">
        <v>1862</v>
      </c>
      <c r="D4812" s="4">
        <v>341857</v>
      </c>
      <c r="I4812" s="4">
        <v>341857</v>
      </c>
      <c r="J4812" s="4">
        <v>341857</v>
      </c>
      <c r="K4812" s="4">
        <v>341857</v>
      </c>
    </row>
    <row r="4813" spans="1:11" x14ac:dyDescent="0.35">
      <c r="A4813" t="s">
        <v>543</v>
      </c>
      <c r="B4813" t="s">
        <v>2140</v>
      </c>
      <c r="C4813" t="s">
        <v>1863</v>
      </c>
      <c r="G4813" s="4">
        <v>7780</v>
      </c>
      <c r="I4813" s="4">
        <v>7780</v>
      </c>
      <c r="J4813">
        <v>0</v>
      </c>
      <c r="K4813" s="4">
        <v>0</v>
      </c>
    </row>
    <row r="4814" spans="1:11" x14ac:dyDescent="0.35">
      <c r="A4814" t="s">
        <v>543</v>
      </c>
      <c r="B4814" t="s">
        <v>2141</v>
      </c>
      <c r="D4814" s="4">
        <v>839047</v>
      </c>
      <c r="E4814" s="4">
        <v>434812</v>
      </c>
      <c r="F4814" s="4">
        <v>404609</v>
      </c>
      <c r="G4814" s="4">
        <v>40452</v>
      </c>
      <c r="H4814" s="4">
        <v>1067230</v>
      </c>
      <c r="I4814" s="4">
        <v>2786149</v>
      </c>
      <c r="J4814" s="4">
        <v>1273859</v>
      </c>
      <c r="K4814" s="4">
        <v>839047</v>
      </c>
    </row>
    <row r="4815" spans="1:11" x14ac:dyDescent="0.35">
      <c r="A4815" t="s">
        <v>543</v>
      </c>
      <c r="B4815" t="s">
        <v>2143</v>
      </c>
      <c r="C4815" t="s">
        <v>1865</v>
      </c>
      <c r="H4815" s="4">
        <v>21597</v>
      </c>
      <c r="I4815" s="4">
        <v>21597</v>
      </c>
      <c r="J4815">
        <v>0</v>
      </c>
      <c r="K4815" s="4">
        <v>0</v>
      </c>
    </row>
    <row r="4816" spans="1:11" x14ac:dyDescent="0.35">
      <c r="A4816" t="s">
        <v>543</v>
      </c>
      <c r="B4816" t="s">
        <v>2144</v>
      </c>
      <c r="C4816" t="s">
        <v>1866</v>
      </c>
      <c r="I4816" s="4">
        <v>0</v>
      </c>
      <c r="J4816">
        <v>0</v>
      </c>
      <c r="K4816" s="4">
        <v>0</v>
      </c>
    </row>
    <row r="4817" spans="1:11" x14ac:dyDescent="0.35">
      <c r="A4817" t="s">
        <v>543</v>
      </c>
      <c r="B4817" t="s">
        <v>2145</v>
      </c>
      <c r="C4817" t="s">
        <v>1867</v>
      </c>
      <c r="D4817" s="4">
        <v>800000</v>
      </c>
      <c r="G4817" s="4">
        <v>100000</v>
      </c>
      <c r="H4817" s="4">
        <v>207404</v>
      </c>
      <c r="I4817" s="4">
        <v>1107404</v>
      </c>
      <c r="J4817" s="4">
        <v>800000</v>
      </c>
      <c r="K4817" s="4">
        <v>800000</v>
      </c>
    </row>
    <row r="4818" spans="1:11" x14ac:dyDescent="0.35">
      <c r="A4818" t="s">
        <v>543</v>
      </c>
      <c r="B4818" t="s">
        <v>2146</v>
      </c>
      <c r="C4818" t="s">
        <v>1868</v>
      </c>
      <c r="D4818" s="4">
        <v>5539</v>
      </c>
      <c r="H4818" s="4">
        <v>416907</v>
      </c>
      <c r="I4818" s="4">
        <v>422447</v>
      </c>
      <c r="J4818" s="4">
        <v>5539</v>
      </c>
      <c r="K4818" s="4">
        <v>5539</v>
      </c>
    </row>
    <row r="4819" spans="1:11" x14ac:dyDescent="0.35">
      <c r="A4819" t="s">
        <v>543</v>
      </c>
      <c r="B4819" t="s">
        <v>2147</v>
      </c>
      <c r="C4819" t="s">
        <v>1869</v>
      </c>
      <c r="H4819" s="4">
        <v>66144</v>
      </c>
      <c r="I4819" s="4">
        <v>66144</v>
      </c>
      <c r="J4819">
        <v>0</v>
      </c>
      <c r="K4819" s="4">
        <v>0</v>
      </c>
    </row>
    <row r="4820" spans="1:11" x14ac:dyDescent="0.35">
      <c r="A4820" t="s">
        <v>543</v>
      </c>
      <c r="B4820" t="s">
        <v>2148</v>
      </c>
      <c r="C4820" t="s">
        <v>1870</v>
      </c>
      <c r="E4820" s="4">
        <v>997215</v>
      </c>
      <c r="F4820" s="4">
        <v>0</v>
      </c>
      <c r="I4820" s="4">
        <v>997215</v>
      </c>
      <c r="J4820">
        <v>997215</v>
      </c>
      <c r="K4820" s="4">
        <v>0</v>
      </c>
    </row>
    <row r="4821" spans="1:11" x14ac:dyDescent="0.35">
      <c r="A4821" t="s">
        <v>543</v>
      </c>
      <c r="B4821" t="s">
        <v>2149</v>
      </c>
      <c r="C4821" t="s">
        <v>1871</v>
      </c>
      <c r="F4821" s="4">
        <v>4330000</v>
      </c>
      <c r="G4821" s="4">
        <v>12037</v>
      </c>
      <c r="I4821" s="4">
        <v>4342037</v>
      </c>
      <c r="J4821">
        <v>0</v>
      </c>
      <c r="K4821" s="4">
        <v>0</v>
      </c>
    </row>
    <row r="4822" spans="1:11" x14ac:dyDescent="0.35">
      <c r="A4822" t="s">
        <v>543</v>
      </c>
      <c r="B4822" t="s">
        <v>2150</v>
      </c>
      <c r="C4822" t="s">
        <v>1872</v>
      </c>
      <c r="D4822" s="4">
        <v>49000</v>
      </c>
      <c r="I4822" s="4">
        <v>49000</v>
      </c>
      <c r="J4822" s="4">
        <v>49000</v>
      </c>
      <c r="K4822" s="4">
        <v>49000</v>
      </c>
    </row>
    <row r="4823" spans="1:11" x14ac:dyDescent="0.35">
      <c r="A4823" t="s">
        <v>543</v>
      </c>
      <c r="B4823" t="s">
        <v>2153</v>
      </c>
      <c r="C4823" t="s">
        <v>1875</v>
      </c>
      <c r="D4823" s="4">
        <v>0</v>
      </c>
      <c r="H4823" s="4">
        <v>11624</v>
      </c>
      <c r="I4823" s="4">
        <v>11624</v>
      </c>
      <c r="J4823" s="4">
        <v>0</v>
      </c>
      <c r="K4823" s="4">
        <v>0</v>
      </c>
    </row>
    <row r="4824" spans="1:11" x14ac:dyDescent="0.35">
      <c r="A4824" t="s">
        <v>543</v>
      </c>
      <c r="B4824" t="s">
        <v>2154</v>
      </c>
      <c r="C4824" t="s">
        <v>1876</v>
      </c>
      <c r="D4824" s="4">
        <v>12637</v>
      </c>
      <c r="H4824" s="4">
        <v>45360</v>
      </c>
      <c r="I4824" s="4">
        <v>57997</v>
      </c>
      <c r="J4824" s="4">
        <v>12637</v>
      </c>
      <c r="K4824" s="4">
        <v>12637</v>
      </c>
    </row>
    <row r="4825" spans="1:11" x14ac:dyDescent="0.35">
      <c r="A4825" t="s">
        <v>543</v>
      </c>
      <c r="B4825" t="s">
        <v>2156</v>
      </c>
      <c r="D4825" s="4">
        <v>867176</v>
      </c>
      <c r="E4825" s="4">
        <v>997215</v>
      </c>
      <c r="F4825" s="4">
        <v>4330000</v>
      </c>
      <c r="G4825" s="4">
        <v>112037</v>
      </c>
      <c r="H4825" s="4">
        <v>769037</v>
      </c>
      <c r="I4825" s="4">
        <v>7075465</v>
      </c>
      <c r="J4825" s="4">
        <v>1864391</v>
      </c>
      <c r="K4825" s="4">
        <v>867176</v>
      </c>
    </row>
    <row r="4826" spans="1:11" x14ac:dyDescent="0.35">
      <c r="A4826" t="s">
        <v>543</v>
      </c>
      <c r="B4826" t="s">
        <v>2157</v>
      </c>
      <c r="C4826" t="s">
        <v>1879</v>
      </c>
      <c r="D4826" s="4">
        <v>310172</v>
      </c>
      <c r="I4826" s="4">
        <v>310172</v>
      </c>
      <c r="J4826" s="4">
        <v>310172</v>
      </c>
      <c r="K4826" s="4">
        <v>310172</v>
      </c>
    </row>
    <row r="4827" spans="1:11" x14ac:dyDescent="0.35">
      <c r="A4827" t="s">
        <v>543</v>
      </c>
      <c r="B4827" t="s">
        <v>2176</v>
      </c>
      <c r="C4827" t="s">
        <v>1897</v>
      </c>
      <c r="D4827" s="4">
        <v>3060</v>
      </c>
      <c r="I4827" s="4">
        <v>3060</v>
      </c>
      <c r="J4827" s="4">
        <v>3060</v>
      </c>
      <c r="K4827" s="4">
        <v>3060</v>
      </c>
    </row>
    <row r="4828" spans="1:11" x14ac:dyDescent="0.35">
      <c r="A4828" t="s">
        <v>543</v>
      </c>
      <c r="B4828" t="s">
        <v>2159</v>
      </c>
      <c r="C4828" t="s">
        <v>1881</v>
      </c>
      <c r="D4828" s="4">
        <v>217309</v>
      </c>
      <c r="I4828" s="4">
        <v>217309</v>
      </c>
      <c r="J4828" s="4">
        <v>217309</v>
      </c>
      <c r="K4828" s="4">
        <v>217309</v>
      </c>
    </row>
    <row r="4829" spans="1:11" x14ac:dyDescent="0.35">
      <c r="A4829" t="s">
        <v>543</v>
      </c>
      <c r="B4829" t="s">
        <v>2160</v>
      </c>
      <c r="C4829" t="s">
        <v>1882</v>
      </c>
      <c r="F4829" s="4">
        <v>102886</v>
      </c>
      <c r="I4829" s="4">
        <v>102886</v>
      </c>
      <c r="J4829">
        <v>0</v>
      </c>
      <c r="K4829" s="4">
        <v>0</v>
      </c>
    </row>
    <row r="4830" spans="1:11" x14ac:dyDescent="0.35">
      <c r="A4830" t="s">
        <v>543</v>
      </c>
      <c r="B4830" t="s">
        <v>2162</v>
      </c>
      <c r="C4830" t="s">
        <v>1884</v>
      </c>
      <c r="D4830" s="4">
        <v>4776</v>
      </c>
      <c r="I4830" s="4">
        <v>4776</v>
      </c>
      <c r="J4830" s="4">
        <v>4776</v>
      </c>
      <c r="K4830" s="4">
        <v>4776</v>
      </c>
    </row>
    <row r="4831" spans="1:11" x14ac:dyDescent="0.35">
      <c r="A4831" t="s">
        <v>543</v>
      </c>
      <c r="B4831" t="s">
        <v>2163</v>
      </c>
      <c r="D4831" s="4">
        <v>535317</v>
      </c>
      <c r="F4831" s="4">
        <v>102886</v>
      </c>
      <c r="I4831" s="4">
        <v>638203</v>
      </c>
      <c r="J4831" s="4">
        <v>535317</v>
      </c>
      <c r="K4831" s="4">
        <v>535317</v>
      </c>
    </row>
    <row r="4832" spans="1:11" x14ac:dyDescent="0.35">
      <c r="A4832" t="s">
        <v>543</v>
      </c>
      <c r="B4832" t="s">
        <v>2164</v>
      </c>
      <c r="C4832" t="s">
        <v>1886</v>
      </c>
      <c r="G4832" s="4">
        <v>28279</v>
      </c>
      <c r="I4832" s="4">
        <v>28279</v>
      </c>
      <c r="J4832">
        <v>0</v>
      </c>
      <c r="K4832" s="4">
        <v>0</v>
      </c>
    </row>
    <row r="4833" spans="1:11" x14ac:dyDescent="0.35">
      <c r="A4833" t="s">
        <v>543</v>
      </c>
      <c r="B4833" t="s">
        <v>2165</v>
      </c>
      <c r="G4833" s="4">
        <v>28279</v>
      </c>
      <c r="I4833" s="4">
        <v>28279</v>
      </c>
      <c r="J4833">
        <v>0</v>
      </c>
      <c r="K4833" s="4">
        <v>0</v>
      </c>
    </row>
    <row r="4834" spans="1:11" x14ac:dyDescent="0.35">
      <c r="A4834" t="s">
        <v>543</v>
      </c>
      <c r="B4834" t="s">
        <v>2166</v>
      </c>
      <c r="C4834" t="s">
        <v>1888</v>
      </c>
      <c r="H4834" s="4">
        <v>81600</v>
      </c>
      <c r="I4834" s="4">
        <v>81600</v>
      </c>
      <c r="J4834">
        <v>0</v>
      </c>
      <c r="K4834" s="4">
        <v>0</v>
      </c>
    </row>
    <row r="4835" spans="1:11" x14ac:dyDescent="0.35">
      <c r="A4835" t="s">
        <v>543</v>
      </c>
      <c r="B4835" t="s">
        <v>2167</v>
      </c>
      <c r="C4835" t="s">
        <v>1889</v>
      </c>
      <c r="E4835" s="4">
        <v>105000</v>
      </c>
      <c r="I4835" s="4">
        <v>105000</v>
      </c>
      <c r="J4835">
        <v>105000</v>
      </c>
      <c r="K4835" s="4">
        <v>0</v>
      </c>
    </row>
    <row r="4836" spans="1:11" x14ac:dyDescent="0.35">
      <c r="A4836" t="s">
        <v>543</v>
      </c>
      <c r="B4836" t="s">
        <v>2168</v>
      </c>
      <c r="C4836" t="s">
        <v>1890</v>
      </c>
      <c r="E4836" s="4">
        <v>52500</v>
      </c>
      <c r="I4836" s="4">
        <v>52500</v>
      </c>
      <c r="J4836">
        <v>52500</v>
      </c>
      <c r="K4836" s="4">
        <v>0</v>
      </c>
    </row>
    <row r="4837" spans="1:11" x14ac:dyDescent="0.35">
      <c r="A4837" t="s">
        <v>543</v>
      </c>
      <c r="B4837" t="s">
        <v>2169</v>
      </c>
      <c r="E4837" s="4">
        <v>157500</v>
      </c>
      <c r="H4837" s="4">
        <v>81600</v>
      </c>
      <c r="I4837" s="4">
        <v>239100</v>
      </c>
      <c r="J4837">
        <v>157500</v>
      </c>
      <c r="K4837" s="4">
        <v>0</v>
      </c>
    </row>
    <row r="4838" spans="1:11" x14ac:dyDescent="0.35">
      <c r="A4838" t="s">
        <v>543</v>
      </c>
      <c r="B4838" t="s">
        <v>2170</v>
      </c>
      <c r="D4838" s="4">
        <v>19812525</v>
      </c>
      <c r="E4838" s="4">
        <v>1589527</v>
      </c>
      <c r="F4838" s="4">
        <v>10402154</v>
      </c>
      <c r="G4838" s="4">
        <v>180768</v>
      </c>
      <c r="H4838" s="4">
        <v>3585817</v>
      </c>
      <c r="I4838" s="4">
        <v>35570792</v>
      </c>
      <c r="J4838" s="4">
        <f>SUM(D4838,E4838)</f>
        <v>21402052</v>
      </c>
      <c r="K4838" s="4">
        <v>19812525</v>
      </c>
    </row>
    <row r="4839" spans="1:11" x14ac:dyDescent="0.35">
      <c r="A4839" t="s">
        <v>548</v>
      </c>
      <c r="B4839" t="s">
        <v>2118</v>
      </c>
      <c r="C4839" t="s">
        <v>1843</v>
      </c>
      <c r="D4839" s="4">
        <v>56849376</v>
      </c>
      <c r="E4839" s="4">
        <v>18922466</v>
      </c>
      <c r="F4839" s="4">
        <v>25695600</v>
      </c>
      <c r="I4839" s="4">
        <v>101467442</v>
      </c>
      <c r="J4839" s="4">
        <v>75771842</v>
      </c>
      <c r="K4839" s="4">
        <v>56849376</v>
      </c>
    </row>
    <row r="4840" spans="1:11" x14ac:dyDescent="0.35">
      <c r="A4840" t="s">
        <v>548</v>
      </c>
      <c r="B4840" t="s">
        <v>2119</v>
      </c>
      <c r="C4840" t="s">
        <v>1844</v>
      </c>
      <c r="D4840" s="4">
        <v>6284753</v>
      </c>
      <c r="E4840" s="4">
        <v>52650</v>
      </c>
      <c r="G4840" s="4">
        <v>1467666</v>
      </c>
      <c r="H4840" s="4">
        <v>4028787</v>
      </c>
      <c r="I4840" s="4">
        <v>11833856</v>
      </c>
      <c r="J4840" s="4">
        <v>6337403</v>
      </c>
      <c r="K4840" s="4">
        <v>6284753</v>
      </c>
    </row>
    <row r="4841" spans="1:11" x14ac:dyDescent="0.35">
      <c r="A4841" t="s">
        <v>548</v>
      </c>
      <c r="B4841" t="s">
        <v>2120</v>
      </c>
      <c r="C4841" t="s">
        <v>1845</v>
      </c>
      <c r="D4841" s="4">
        <v>6952934</v>
      </c>
      <c r="I4841" s="4">
        <v>6952934</v>
      </c>
      <c r="J4841" s="4">
        <v>6952934</v>
      </c>
      <c r="K4841" s="4">
        <v>6952934</v>
      </c>
    </row>
    <row r="4842" spans="1:11" x14ac:dyDescent="0.35">
      <c r="A4842" t="s">
        <v>548</v>
      </c>
      <c r="B4842" t="s">
        <v>2121</v>
      </c>
      <c r="D4842" s="4">
        <v>70087063</v>
      </c>
      <c r="E4842" s="4">
        <v>18975116</v>
      </c>
      <c r="F4842" s="4">
        <v>25695600</v>
      </c>
      <c r="G4842" s="4">
        <v>1467666</v>
      </c>
      <c r="H4842" s="4">
        <v>4028787</v>
      </c>
      <c r="I4842" s="4">
        <v>120254232</v>
      </c>
      <c r="J4842" s="4">
        <v>89062179</v>
      </c>
      <c r="K4842" s="4">
        <v>70087063</v>
      </c>
    </row>
    <row r="4843" spans="1:11" x14ac:dyDescent="0.35">
      <c r="A4843" t="s">
        <v>548</v>
      </c>
      <c r="B4843" t="s">
        <v>2122</v>
      </c>
      <c r="C4843" t="s">
        <v>1846</v>
      </c>
      <c r="D4843" s="4">
        <v>13596391</v>
      </c>
      <c r="E4843" s="4">
        <v>21337832</v>
      </c>
      <c r="F4843" s="4">
        <v>9915909</v>
      </c>
      <c r="G4843" s="4">
        <v>1179720</v>
      </c>
      <c r="H4843" s="4">
        <v>4416607</v>
      </c>
      <c r="I4843" s="4">
        <v>50446459</v>
      </c>
      <c r="J4843" s="4">
        <v>34934223</v>
      </c>
      <c r="K4843" s="4">
        <v>13596391</v>
      </c>
    </row>
    <row r="4844" spans="1:11" x14ac:dyDescent="0.35">
      <c r="A4844" t="s">
        <v>548</v>
      </c>
      <c r="B4844" t="s">
        <v>2123</v>
      </c>
      <c r="C4844" t="s">
        <v>1847</v>
      </c>
      <c r="D4844" s="4">
        <v>29926581</v>
      </c>
      <c r="E4844" s="4">
        <v>300406</v>
      </c>
      <c r="F4844" s="4">
        <v>2229730</v>
      </c>
      <c r="I4844" s="4">
        <v>32456717</v>
      </c>
      <c r="J4844" s="4">
        <v>30226987</v>
      </c>
      <c r="K4844" s="4">
        <v>29926581</v>
      </c>
    </row>
    <row r="4845" spans="1:11" x14ac:dyDescent="0.35">
      <c r="A4845" t="s">
        <v>548</v>
      </c>
      <c r="B4845" t="s">
        <v>2124</v>
      </c>
      <c r="C4845" t="s">
        <v>1848</v>
      </c>
      <c r="D4845" s="4">
        <v>581359</v>
      </c>
      <c r="I4845" s="4">
        <v>581359</v>
      </c>
      <c r="J4845" s="4">
        <v>581359</v>
      </c>
      <c r="K4845" s="4">
        <v>581359</v>
      </c>
    </row>
    <row r="4846" spans="1:11" x14ac:dyDescent="0.35">
      <c r="A4846" t="s">
        <v>548</v>
      </c>
      <c r="B4846" t="s">
        <v>2125</v>
      </c>
      <c r="D4846" s="4">
        <v>44104331</v>
      </c>
      <c r="E4846" s="4">
        <v>21638238</v>
      </c>
      <c r="F4846" s="4">
        <v>12145639</v>
      </c>
      <c r="G4846" s="4">
        <v>1179720</v>
      </c>
      <c r="H4846" s="4">
        <v>4416607</v>
      </c>
      <c r="I4846" s="4">
        <v>83484534</v>
      </c>
      <c r="J4846" s="4">
        <v>65742569</v>
      </c>
      <c r="K4846" s="4">
        <v>44104331</v>
      </c>
    </row>
    <row r="4847" spans="1:11" x14ac:dyDescent="0.35">
      <c r="A4847" t="s">
        <v>548</v>
      </c>
      <c r="B4847" t="s">
        <v>2196</v>
      </c>
      <c r="C4847" t="s">
        <v>1918</v>
      </c>
      <c r="D4847" s="4">
        <v>9660</v>
      </c>
      <c r="I4847" s="4">
        <v>9660</v>
      </c>
      <c r="J4847" s="4">
        <v>9660</v>
      </c>
      <c r="K4847" s="4">
        <v>9660</v>
      </c>
    </row>
    <row r="4848" spans="1:11" x14ac:dyDescent="0.35">
      <c r="A4848" t="s">
        <v>548</v>
      </c>
      <c r="B4848" t="s">
        <v>2175</v>
      </c>
      <c r="C4848" t="s">
        <v>1896</v>
      </c>
      <c r="H4848" s="4">
        <v>294728</v>
      </c>
      <c r="I4848" s="4">
        <v>294728</v>
      </c>
      <c r="J4848">
        <v>0</v>
      </c>
      <c r="K4848" s="4">
        <v>0</v>
      </c>
    </row>
    <row r="4849" spans="1:11" x14ac:dyDescent="0.35">
      <c r="A4849" t="s">
        <v>548</v>
      </c>
      <c r="B4849" t="s">
        <v>2126</v>
      </c>
      <c r="C4849" t="s">
        <v>1850</v>
      </c>
      <c r="H4849" s="4">
        <v>14400000</v>
      </c>
      <c r="I4849" s="4">
        <v>14400000</v>
      </c>
      <c r="J4849">
        <v>0</v>
      </c>
      <c r="K4849" s="4">
        <v>0</v>
      </c>
    </row>
    <row r="4850" spans="1:11" x14ac:dyDescent="0.35">
      <c r="A4850" t="s">
        <v>548</v>
      </c>
      <c r="B4850" t="s">
        <v>2127</v>
      </c>
      <c r="D4850" s="4">
        <v>9660</v>
      </c>
      <c r="H4850" s="4">
        <v>14694728</v>
      </c>
      <c r="I4850" s="4">
        <v>14704388</v>
      </c>
      <c r="J4850" s="4">
        <v>9660</v>
      </c>
      <c r="K4850" s="4">
        <v>9660</v>
      </c>
    </row>
    <row r="4851" spans="1:11" x14ac:dyDescent="0.35">
      <c r="A4851" t="s">
        <v>548</v>
      </c>
      <c r="B4851" t="s">
        <v>2128</v>
      </c>
      <c r="C4851" t="s">
        <v>1851</v>
      </c>
      <c r="D4851" s="4">
        <v>2237453</v>
      </c>
      <c r="I4851" s="4">
        <v>2237453</v>
      </c>
      <c r="J4851" s="4">
        <v>2237453</v>
      </c>
      <c r="K4851" s="4">
        <v>2237453</v>
      </c>
    </row>
    <row r="4852" spans="1:11" x14ac:dyDescent="0.35">
      <c r="A4852" t="s">
        <v>548</v>
      </c>
      <c r="B4852" t="s">
        <v>2129</v>
      </c>
      <c r="C4852" t="s">
        <v>1852</v>
      </c>
      <c r="E4852" s="4">
        <v>74962</v>
      </c>
      <c r="H4852" s="4">
        <v>1363</v>
      </c>
      <c r="I4852" s="4">
        <v>76325</v>
      </c>
      <c r="J4852">
        <v>74962</v>
      </c>
      <c r="K4852" s="4">
        <v>0</v>
      </c>
    </row>
    <row r="4853" spans="1:11" x14ac:dyDescent="0.35">
      <c r="A4853" t="s">
        <v>548</v>
      </c>
      <c r="B4853" t="s">
        <v>2130</v>
      </c>
      <c r="C4853" t="s">
        <v>1853</v>
      </c>
      <c r="D4853" s="4">
        <v>25974</v>
      </c>
      <c r="E4853" s="4">
        <v>19113</v>
      </c>
      <c r="H4853" s="4">
        <v>2730</v>
      </c>
      <c r="I4853" s="4">
        <v>47818</v>
      </c>
      <c r="J4853" s="4">
        <v>45087</v>
      </c>
      <c r="K4853" s="4">
        <v>25974</v>
      </c>
    </row>
    <row r="4854" spans="1:11" x14ac:dyDescent="0.35">
      <c r="A4854" t="s">
        <v>548</v>
      </c>
      <c r="B4854" t="s">
        <v>2172</v>
      </c>
      <c r="C4854" t="s">
        <v>1893</v>
      </c>
      <c r="E4854" s="4">
        <v>29864</v>
      </c>
      <c r="I4854" s="4">
        <v>29864</v>
      </c>
      <c r="J4854">
        <v>29864</v>
      </c>
      <c r="K4854" s="4">
        <v>0</v>
      </c>
    </row>
    <row r="4855" spans="1:11" x14ac:dyDescent="0.35">
      <c r="A4855" t="s">
        <v>548</v>
      </c>
      <c r="B4855" t="s">
        <v>2182</v>
      </c>
      <c r="C4855" t="s">
        <v>1903</v>
      </c>
      <c r="D4855" s="4">
        <v>6073</v>
      </c>
      <c r="I4855" s="4">
        <v>6073</v>
      </c>
      <c r="J4855" s="4">
        <v>6073</v>
      </c>
      <c r="K4855" s="4">
        <v>6073</v>
      </c>
    </row>
    <row r="4856" spans="1:11" x14ac:dyDescent="0.35">
      <c r="A4856" t="s">
        <v>548</v>
      </c>
      <c r="B4856" t="s">
        <v>2131</v>
      </c>
      <c r="C4856" t="s">
        <v>1854</v>
      </c>
      <c r="D4856" s="4">
        <v>34671</v>
      </c>
      <c r="F4856" s="4">
        <v>874236</v>
      </c>
      <c r="G4856" s="4">
        <v>80699</v>
      </c>
      <c r="I4856" s="4">
        <v>989606</v>
      </c>
      <c r="J4856" s="4">
        <v>34671</v>
      </c>
      <c r="K4856" s="4">
        <v>34671</v>
      </c>
    </row>
    <row r="4857" spans="1:11" x14ac:dyDescent="0.35">
      <c r="A4857" t="s">
        <v>548</v>
      </c>
      <c r="B4857" t="s">
        <v>2197</v>
      </c>
      <c r="C4857" t="s">
        <v>1919</v>
      </c>
      <c r="F4857" s="4">
        <v>314689</v>
      </c>
      <c r="I4857" s="4">
        <v>314689</v>
      </c>
      <c r="J4857">
        <v>0</v>
      </c>
      <c r="K4857" s="4">
        <v>0</v>
      </c>
    </row>
    <row r="4858" spans="1:11" x14ac:dyDescent="0.35">
      <c r="A4858" t="s">
        <v>548</v>
      </c>
      <c r="B4858" t="s">
        <v>2200</v>
      </c>
      <c r="C4858" t="s">
        <v>1926</v>
      </c>
      <c r="F4858" s="4">
        <v>390333</v>
      </c>
      <c r="I4858" s="4">
        <v>390333</v>
      </c>
      <c r="J4858">
        <v>0</v>
      </c>
      <c r="K4858" s="4">
        <v>0</v>
      </c>
    </row>
    <row r="4859" spans="1:11" x14ac:dyDescent="0.35">
      <c r="A4859" t="s">
        <v>548</v>
      </c>
      <c r="B4859" t="s">
        <v>2132</v>
      </c>
      <c r="C4859" t="s">
        <v>1855</v>
      </c>
      <c r="D4859" s="4">
        <v>161983</v>
      </c>
      <c r="F4859" s="4">
        <v>1320763</v>
      </c>
      <c r="H4859" s="4">
        <v>80338</v>
      </c>
      <c r="I4859" s="4">
        <v>1563084</v>
      </c>
      <c r="J4859" s="4">
        <v>161983</v>
      </c>
      <c r="K4859" s="4">
        <v>161983</v>
      </c>
    </row>
    <row r="4860" spans="1:11" x14ac:dyDescent="0.35">
      <c r="A4860" t="s">
        <v>548</v>
      </c>
      <c r="B4860" t="s">
        <v>2133</v>
      </c>
      <c r="C4860" t="s">
        <v>1856</v>
      </c>
      <c r="D4860" s="4">
        <v>36333</v>
      </c>
      <c r="F4860" s="4">
        <v>89043</v>
      </c>
      <c r="I4860" s="4">
        <v>125376</v>
      </c>
      <c r="J4860" s="4">
        <v>36333</v>
      </c>
      <c r="K4860" s="4">
        <v>36333</v>
      </c>
    </row>
    <row r="4861" spans="1:11" x14ac:dyDescent="0.35">
      <c r="A4861" t="s">
        <v>548</v>
      </c>
      <c r="B4861" t="s">
        <v>2134</v>
      </c>
      <c r="C4861" t="s">
        <v>1857</v>
      </c>
      <c r="D4861" s="4">
        <v>21394</v>
      </c>
      <c r="F4861" s="4">
        <v>51601</v>
      </c>
      <c r="I4861" s="4">
        <v>72995</v>
      </c>
      <c r="J4861" s="4">
        <v>21394</v>
      </c>
      <c r="K4861" s="4">
        <v>21394</v>
      </c>
    </row>
    <row r="4862" spans="1:11" x14ac:dyDescent="0.35">
      <c r="A4862" t="s">
        <v>548</v>
      </c>
      <c r="B4862" t="s">
        <v>2135</v>
      </c>
      <c r="C4862" t="s">
        <v>1858</v>
      </c>
      <c r="E4862" s="4">
        <v>8044</v>
      </c>
      <c r="H4862" s="4">
        <v>253726</v>
      </c>
      <c r="I4862" s="4">
        <v>261770</v>
      </c>
      <c r="J4862">
        <v>8044</v>
      </c>
      <c r="K4862" s="4">
        <v>0</v>
      </c>
    </row>
    <row r="4863" spans="1:11" x14ac:dyDescent="0.35">
      <c r="A4863" t="s">
        <v>548</v>
      </c>
      <c r="B4863" t="s">
        <v>2136</v>
      </c>
      <c r="C4863" t="s">
        <v>1859</v>
      </c>
      <c r="D4863" s="4">
        <v>106114</v>
      </c>
      <c r="F4863" s="4">
        <v>105421</v>
      </c>
      <c r="H4863" s="4">
        <v>1275029</v>
      </c>
      <c r="I4863" s="4">
        <v>1486564</v>
      </c>
      <c r="J4863" s="4">
        <v>106114</v>
      </c>
      <c r="K4863" s="4">
        <v>106114</v>
      </c>
    </row>
    <row r="4864" spans="1:11" x14ac:dyDescent="0.35">
      <c r="A4864" t="s">
        <v>548</v>
      </c>
      <c r="B4864" t="s">
        <v>2137</v>
      </c>
      <c r="C4864" t="s">
        <v>1860</v>
      </c>
      <c r="E4864" s="4">
        <v>0</v>
      </c>
      <c r="H4864" s="4">
        <v>3587200</v>
      </c>
      <c r="I4864" s="4">
        <v>3587200</v>
      </c>
      <c r="J4864">
        <v>0</v>
      </c>
      <c r="K4864" s="4">
        <v>0</v>
      </c>
    </row>
    <row r="4865" spans="1:11" x14ac:dyDescent="0.35">
      <c r="A4865" t="s">
        <v>548</v>
      </c>
      <c r="B4865" t="s">
        <v>2138</v>
      </c>
      <c r="C4865" t="s">
        <v>1861</v>
      </c>
      <c r="D4865" s="4">
        <v>547905</v>
      </c>
      <c r="I4865" s="4">
        <v>547905</v>
      </c>
      <c r="J4865" s="4">
        <v>547905</v>
      </c>
      <c r="K4865" s="4">
        <v>547905</v>
      </c>
    </row>
    <row r="4866" spans="1:11" x14ac:dyDescent="0.35">
      <c r="A4866" t="s">
        <v>548</v>
      </c>
      <c r="B4866" t="s">
        <v>2139</v>
      </c>
      <c r="C4866" t="s">
        <v>1862</v>
      </c>
      <c r="E4866" s="4">
        <v>0</v>
      </c>
      <c r="H4866" s="4">
        <v>2990894</v>
      </c>
      <c r="I4866" s="4">
        <v>2990894</v>
      </c>
      <c r="J4866">
        <v>0</v>
      </c>
      <c r="K4866" s="4">
        <v>0</v>
      </c>
    </row>
    <row r="4867" spans="1:11" x14ac:dyDescent="0.35">
      <c r="A4867" t="s">
        <v>548</v>
      </c>
      <c r="B4867" t="s">
        <v>2192</v>
      </c>
      <c r="C4867" t="s">
        <v>1913</v>
      </c>
      <c r="E4867" s="4">
        <v>0</v>
      </c>
      <c r="H4867" s="4">
        <v>457363</v>
      </c>
      <c r="I4867" s="4">
        <v>457363</v>
      </c>
      <c r="J4867">
        <v>0</v>
      </c>
      <c r="K4867" s="4">
        <v>0</v>
      </c>
    </row>
    <row r="4868" spans="1:11" x14ac:dyDescent="0.35">
      <c r="A4868" t="s">
        <v>548</v>
      </c>
      <c r="B4868" t="s">
        <v>2141</v>
      </c>
      <c r="D4868" s="4">
        <v>3177900</v>
      </c>
      <c r="E4868" s="4">
        <v>131983</v>
      </c>
      <c r="F4868" s="4">
        <v>3146086</v>
      </c>
      <c r="G4868" s="4">
        <v>80699</v>
      </c>
      <c r="H4868" s="4">
        <v>8648644</v>
      </c>
      <c r="I4868" s="4">
        <v>15185312</v>
      </c>
      <c r="J4868" s="4">
        <v>3309883</v>
      </c>
      <c r="K4868" s="4">
        <v>3177900</v>
      </c>
    </row>
    <row r="4869" spans="1:11" x14ac:dyDescent="0.35">
      <c r="A4869" t="s">
        <v>548</v>
      </c>
      <c r="B4869" t="s">
        <v>2142</v>
      </c>
      <c r="C4869" t="s">
        <v>1864</v>
      </c>
      <c r="D4869" s="4">
        <v>11158</v>
      </c>
      <c r="I4869" s="4">
        <v>11158</v>
      </c>
      <c r="J4869" s="4">
        <v>11158</v>
      </c>
      <c r="K4869" s="4">
        <v>11158</v>
      </c>
    </row>
    <row r="4870" spans="1:11" x14ac:dyDescent="0.35">
      <c r="A4870" t="s">
        <v>548</v>
      </c>
      <c r="B4870" t="s">
        <v>2143</v>
      </c>
      <c r="C4870" t="s">
        <v>1865</v>
      </c>
      <c r="D4870" s="4">
        <v>12209</v>
      </c>
      <c r="H4870" s="4">
        <v>77124</v>
      </c>
      <c r="I4870" s="4">
        <v>89334</v>
      </c>
      <c r="J4870" s="4">
        <v>12209</v>
      </c>
      <c r="K4870" s="4">
        <v>12209</v>
      </c>
    </row>
    <row r="4871" spans="1:11" x14ac:dyDescent="0.35">
      <c r="A4871" t="s">
        <v>548</v>
      </c>
      <c r="B4871" t="s">
        <v>2144</v>
      </c>
      <c r="C4871" t="s">
        <v>1866</v>
      </c>
      <c r="I4871" s="4">
        <v>0</v>
      </c>
      <c r="J4871">
        <v>0</v>
      </c>
      <c r="K4871" s="4">
        <v>0</v>
      </c>
    </row>
    <row r="4872" spans="1:11" x14ac:dyDescent="0.35">
      <c r="A4872" t="s">
        <v>548</v>
      </c>
      <c r="B4872" t="s">
        <v>2145</v>
      </c>
      <c r="C4872" t="s">
        <v>1867</v>
      </c>
      <c r="D4872" s="4">
        <v>2254089</v>
      </c>
      <c r="E4872" s="4">
        <v>594845</v>
      </c>
      <c r="G4872" s="4">
        <v>278122</v>
      </c>
      <c r="H4872" s="4">
        <v>8395475</v>
      </c>
      <c r="I4872" s="4">
        <v>11522531</v>
      </c>
      <c r="J4872" s="4">
        <v>2848934</v>
      </c>
      <c r="K4872" s="4">
        <v>2254089</v>
      </c>
    </row>
    <row r="4873" spans="1:11" x14ac:dyDescent="0.35">
      <c r="A4873" t="s">
        <v>548</v>
      </c>
      <c r="B4873" t="s">
        <v>2146</v>
      </c>
      <c r="C4873" t="s">
        <v>1868</v>
      </c>
      <c r="D4873" s="4">
        <v>2881419</v>
      </c>
      <c r="E4873" s="4">
        <v>250728</v>
      </c>
      <c r="H4873" s="4">
        <v>6107994</v>
      </c>
      <c r="I4873" s="4">
        <v>9240141</v>
      </c>
      <c r="J4873" s="4">
        <v>3132147</v>
      </c>
      <c r="K4873" s="4">
        <v>2881419</v>
      </c>
    </row>
    <row r="4874" spans="1:11" x14ac:dyDescent="0.35">
      <c r="A4874" t="s">
        <v>548</v>
      </c>
      <c r="B4874" t="s">
        <v>2173</v>
      </c>
      <c r="C4874" t="s">
        <v>1894</v>
      </c>
      <c r="D4874" s="4">
        <v>5892</v>
      </c>
      <c r="I4874" s="4">
        <v>5892</v>
      </c>
      <c r="J4874" s="4">
        <v>5892</v>
      </c>
      <c r="K4874" s="4">
        <v>5892</v>
      </c>
    </row>
    <row r="4875" spans="1:11" x14ac:dyDescent="0.35">
      <c r="A4875" t="s">
        <v>548</v>
      </c>
      <c r="B4875" t="s">
        <v>2147</v>
      </c>
      <c r="C4875" t="s">
        <v>1869</v>
      </c>
      <c r="D4875" s="4">
        <v>62341</v>
      </c>
      <c r="E4875" s="4">
        <v>0</v>
      </c>
      <c r="H4875" s="4">
        <v>2029440</v>
      </c>
      <c r="I4875" s="4">
        <v>2091781</v>
      </c>
      <c r="J4875" s="4">
        <v>62341</v>
      </c>
      <c r="K4875" s="4">
        <v>62341</v>
      </c>
    </row>
    <row r="4876" spans="1:11" x14ac:dyDescent="0.35">
      <c r="A4876" t="s">
        <v>548</v>
      </c>
      <c r="B4876" t="s">
        <v>2148</v>
      </c>
      <c r="C4876" t="s">
        <v>1870</v>
      </c>
      <c r="D4876" s="4">
        <v>8645246</v>
      </c>
      <c r="E4876" s="4">
        <v>9872658</v>
      </c>
      <c r="G4876" s="4">
        <v>87899</v>
      </c>
      <c r="I4876" s="4">
        <v>18605802</v>
      </c>
      <c r="J4876" s="4">
        <v>18517904</v>
      </c>
      <c r="K4876" s="4">
        <v>8645246</v>
      </c>
    </row>
    <row r="4877" spans="1:11" x14ac:dyDescent="0.35">
      <c r="A4877" t="s">
        <v>548</v>
      </c>
      <c r="B4877" t="s">
        <v>2149</v>
      </c>
      <c r="C4877" t="s">
        <v>1871</v>
      </c>
      <c r="D4877" s="4">
        <v>15367888</v>
      </c>
      <c r="F4877" s="4">
        <v>42129</v>
      </c>
      <c r="I4877" s="4">
        <v>15410017</v>
      </c>
      <c r="J4877" s="4">
        <v>15367888</v>
      </c>
      <c r="K4877" s="4">
        <v>15367888</v>
      </c>
    </row>
    <row r="4878" spans="1:11" x14ac:dyDescent="0.35">
      <c r="A4878" t="s">
        <v>548</v>
      </c>
      <c r="B4878" t="s">
        <v>2150</v>
      </c>
      <c r="C4878" t="s">
        <v>1872</v>
      </c>
      <c r="D4878" s="4">
        <v>570175</v>
      </c>
      <c r="I4878" s="4">
        <v>570175</v>
      </c>
      <c r="J4878" s="4">
        <v>570175</v>
      </c>
      <c r="K4878" s="4">
        <v>570175</v>
      </c>
    </row>
    <row r="4879" spans="1:11" x14ac:dyDescent="0.35">
      <c r="A4879" t="s">
        <v>548</v>
      </c>
      <c r="B4879" t="s">
        <v>2152</v>
      </c>
      <c r="C4879" t="s">
        <v>1874</v>
      </c>
      <c r="E4879" s="4">
        <v>2766</v>
      </c>
      <c r="I4879" s="4">
        <v>2766</v>
      </c>
      <c r="J4879">
        <v>2766</v>
      </c>
      <c r="K4879" s="4">
        <v>0</v>
      </c>
    </row>
    <row r="4880" spans="1:11" x14ac:dyDescent="0.35">
      <c r="A4880" t="s">
        <v>548</v>
      </c>
      <c r="B4880" t="s">
        <v>2153</v>
      </c>
      <c r="C4880" t="s">
        <v>1875</v>
      </c>
      <c r="D4880" s="4">
        <v>46497</v>
      </c>
      <c r="H4880" s="4">
        <v>170876</v>
      </c>
      <c r="I4880" s="4">
        <v>217373</v>
      </c>
      <c r="J4880" s="4">
        <v>46497</v>
      </c>
      <c r="K4880" s="4">
        <v>46497</v>
      </c>
    </row>
    <row r="4881" spans="1:11" x14ac:dyDescent="0.35">
      <c r="A4881" t="s">
        <v>548</v>
      </c>
      <c r="B4881" t="s">
        <v>2154</v>
      </c>
      <c r="C4881" t="s">
        <v>1876</v>
      </c>
      <c r="D4881" s="4">
        <v>100364</v>
      </c>
      <c r="H4881" s="4">
        <v>711480</v>
      </c>
      <c r="I4881" s="4">
        <v>811844</v>
      </c>
      <c r="J4881" s="4">
        <v>100364</v>
      </c>
      <c r="K4881" s="4">
        <v>100364</v>
      </c>
    </row>
    <row r="4882" spans="1:11" x14ac:dyDescent="0.35">
      <c r="A4882" t="s">
        <v>548</v>
      </c>
      <c r="B4882" t="s">
        <v>2155</v>
      </c>
      <c r="C4882" t="s">
        <v>1877</v>
      </c>
      <c r="D4882" s="4">
        <v>176171</v>
      </c>
      <c r="I4882" s="4">
        <v>176171</v>
      </c>
      <c r="J4882" s="4">
        <v>176171</v>
      </c>
      <c r="K4882" s="4">
        <v>176171</v>
      </c>
    </row>
    <row r="4883" spans="1:11" x14ac:dyDescent="0.35">
      <c r="A4883" t="s">
        <v>548</v>
      </c>
      <c r="B4883" t="s">
        <v>2156</v>
      </c>
      <c r="D4883" s="4">
        <v>30133448</v>
      </c>
      <c r="E4883" s="4">
        <v>10720997</v>
      </c>
      <c r="F4883" s="4">
        <v>42129</v>
      </c>
      <c r="G4883" s="4">
        <v>366021</v>
      </c>
      <c r="H4883" s="4">
        <v>17492390</v>
      </c>
      <c r="I4883" s="4">
        <v>58754984</v>
      </c>
      <c r="J4883" s="4">
        <v>40854445</v>
      </c>
      <c r="K4883" s="4">
        <v>30133448</v>
      </c>
    </row>
    <row r="4884" spans="1:11" x14ac:dyDescent="0.35">
      <c r="A4884" t="s">
        <v>548</v>
      </c>
      <c r="B4884" t="s">
        <v>2191</v>
      </c>
      <c r="C4884" t="s">
        <v>1912</v>
      </c>
      <c r="D4884" s="4">
        <v>1178</v>
      </c>
      <c r="I4884" s="4">
        <v>1178</v>
      </c>
      <c r="J4884" s="4">
        <v>1178</v>
      </c>
      <c r="K4884" s="4">
        <v>1178</v>
      </c>
    </row>
    <row r="4885" spans="1:11" x14ac:dyDescent="0.35">
      <c r="A4885" t="s">
        <v>548</v>
      </c>
      <c r="B4885" t="s">
        <v>2157</v>
      </c>
      <c r="C4885" t="s">
        <v>1879</v>
      </c>
      <c r="D4885" s="4">
        <v>1697099</v>
      </c>
      <c r="I4885" s="4">
        <v>1697099</v>
      </c>
      <c r="J4885" s="4">
        <v>1697099</v>
      </c>
      <c r="K4885" s="4">
        <v>1697099</v>
      </c>
    </row>
    <row r="4886" spans="1:11" x14ac:dyDescent="0.35">
      <c r="A4886" t="s">
        <v>548</v>
      </c>
      <c r="B4886" t="s">
        <v>2158</v>
      </c>
      <c r="C4886" t="s">
        <v>1880</v>
      </c>
      <c r="D4886" s="4">
        <v>1594186</v>
      </c>
      <c r="I4886" s="4">
        <v>1594186</v>
      </c>
      <c r="J4886" s="4">
        <v>1594186</v>
      </c>
      <c r="K4886" s="4">
        <v>1594186</v>
      </c>
    </row>
    <row r="4887" spans="1:11" x14ac:dyDescent="0.35">
      <c r="A4887" t="s">
        <v>548</v>
      </c>
      <c r="B4887" t="s">
        <v>2159</v>
      </c>
      <c r="C4887" t="s">
        <v>1881</v>
      </c>
      <c r="D4887" s="4">
        <v>362944</v>
      </c>
      <c r="I4887" s="4">
        <v>362944</v>
      </c>
      <c r="J4887" s="4">
        <v>362944</v>
      </c>
      <c r="K4887" s="4">
        <v>362944</v>
      </c>
    </row>
    <row r="4888" spans="1:11" x14ac:dyDescent="0.35">
      <c r="A4888" t="s">
        <v>548</v>
      </c>
      <c r="B4888" t="s">
        <v>2160</v>
      </c>
      <c r="C4888" t="s">
        <v>1882</v>
      </c>
      <c r="D4888" s="4">
        <v>19543</v>
      </c>
      <c r="E4888" s="4">
        <v>412645</v>
      </c>
      <c r="I4888" s="4">
        <v>432188</v>
      </c>
      <c r="J4888" s="4">
        <v>432188</v>
      </c>
      <c r="K4888" s="4">
        <v>19543</v>
      </c>
    </row>
    <row r="4889" spans="1:11" x14ac:dyDescent="0.35">
      <c r="A4889" t="s">
        <v>548</v>
      </c>
      <c r="B4889" t="s">
        <v>2161</v>
      </c>
      <c r="C4889" t="s">
        <v>1883</v>
      </c>
      <c r="D4889" s="4">
        <v>51433</v>
      </c>
      <c r="I4889" s="4">
        <v>51433</v>
      </c>
      <c r="J4889" s="4">
        <v>51433</v>
      </c>
      <c r="K4889" s="4">
        <v>51433</v>
      </c>
    </row>
    <row r="4890" spans="1:11" x14ac:dyDescent="0.35">
      <c r="A4890" t="s">
        <v>548</v>
      </c>
      <c r="B4890" t="s">
        <v>2162</v>
      </c>
      <c r="C4890" t="s">
        <v>1884</v>
      </c>
      <c r="D4890" s="4">
        <v>142091</v>
      </c>
      <c r="I4890" s="4">
        <v>142091</v>
      </c>
      <c r="J4890" s="4">
        <v>142091</v>
      </c>
      <c r="K4890" s="4">
        <v>142091</v>
      </c>
    </row>
    <row r="4891" spans="1:11" x14ac:dyDescent="0.35">
      <c r="A4891" t="s">
        <v>548</v>
      </c>
      <c r="B4891" t="s">
        <v>2163</v>
      </c>
      <c r="D4891" s="4">
        <v>3868474</v>
      </c>
      <c r="E4891" s="4">
        <v>412645</v>
      </c>
      <c r="I4891" s="4">
        <v>4281119</v>
      </c>
      <c r="J4891" s="4">
        <v>4281119</v>
      </c>
      <c r="K4891" s="4">
        <v>3868474</v>
      </c>
    </row>
    <row r="4892" spans="1:11" x14ac:dyDescent="0.35">
      <c r="A4892" t="s">
        <v>548</v>
      </c>
      <c r="B4892" t="s">
        <v>2164</v>
      </c>
      <c r="C4892" t="s">
        <v>1886</v>
      </c>
      <c r="D4892" s="4">
        <v>32992</v>
      </c>
      <c r="F4892" s="4">
        <v>254513</v>
      </c>
      <c r="I4892" s="4">
        <v>287505</v>
      </c>
      <c r="J4892" s="4">
        <v>32992</v>
      </c>
      <c r="K4892" s="4">
        <v>32992</v>
      </c>
    </row>
    <row r="4893" spans="1:11" x14ac:dyDescent="0.35">
      <c r="A4893" t="s">
        <v>548</v>
      </c>
      <c r="B4893" t="s">
        <v>2165</v>
      </c>
      <c r="D4893" s="4">
        <v>32992</v>
      </c>
      <c r="F4893" s="4">
        <v>254513</v>
      </c>
      <c r="I4893" s="4">
        <v>287505</v>
      </c>
      <c r="J4893" s="4">
        <v>32992</v>
      </c>
      <c r="K4893" s="4">
        <v>32992</v>
      </c>
    </row>
    <row r="4894" spans="1:11" x14ac:dyDescent="0.35">
      <c r="A4894" t="s">
        <v>548</v>
      </c>
      <c r="B4894" t="s">
        <v>2166</v>
      </c>
      <c r="C4894" t="s">
        <v>1888</v>
      </c>
      <c r="H4894" s="4">
        <v>369600</v>
      </c>
      <c r="I4894" s="4">
        <v>369600</v>
      </c>
      <c r="J4894">
        <v>0</v>
      </c>
      <c r="K4894" s="4">
        <v>0</v>
      </c>
    </row>
    <row r="4895" spans="1:11" x14ac:dyDescent="0.35">
      <c r="A4895" t="s">
        <v>548</v>
      </c>
      <c r="B4895" t="s">
        <v>2180</v>
      </c>
      <c r="C4895" t="s">
        <v>1901</v>
      </c>
      <c r="E4895" s="4">
        <v>945000</v>
      </c>
      <c r="I4895" s="4">
        <v>945000</v>
      </c>
      <c r="J4895">
        <v>945000</v>
      </c>
      <c r="K4895" s="4">
        <v>0</v>
      </c>
    </row>
    <row r="4896" spans="1:11" x14ac:dyDescent="0.35">
      <c r="A4896" t="s">
        <v>548</v>
      </c>
      <c r="B4896" t="s">
        <v>2167</v>
      </c>
      <c r="C4896" t="s">
        <v>1889</v>
      </c>
      <c r="E4896" s="4">
        <v>1795500</v>
      </c>
      <c r="I4896" s="4">
        <v>1795500</v>
      </c>
      <c r="J4896">
        <v>1795500</v>
      </c>
      <c r="K4896" s="4">
        <v>0</v>
      </c>
    </row>
    <row r="4897" spans="1:11" x14ac:dyDescent="0.35">
      <c r="A4897" t="s">
        <v>548</v>
      </c>
      <c r="B4897" t="s">
        <v>2168</v>
      </c>
      <c r="C4897" t="s">
        <v>1890</v>
      </c>
      <c r="E4897" s="4">
        <v>735000</v>
      </c>
      <c r="I4897" s="4">
        <v>735000</v>
      </c>
      <c r="J4897">
        <v>735000</v>
      </c>
      <c r="K4897" s="4">
        <v>0</v>
      </c>
    </row>
    <row r="4898" spans="1:11" x14ac:dyDescent="0.35">
      <c r="A4898" t="s">
        <v>548</v>
      </c>
      <c r="B4898" t="s">
        <v>2181</v>
      </c>
      <c r="C4898" t="s">
        <v>1902</v>
      </c>
      <c r="E4898" s="4">
        <v>1890000</v>
      </c>
      <c r="I4898" s="4">
        <v>1890000</v>
      </c>
      <c r="J4898">
        <v>1890000</v>
      </c>
      <c r="K4898" s="4">
        <v>0</v>
      </c>
    </row>
    <row r="4899" spans="1:11" x14ac:dyDescent="0.35">
      <c r="A4899" t="s">
        <v>548</v>
      </c>
      <c r="B4899" t="s">
        <v>2169</v>
      </c>
      <c r="E4899" s="4">
        <v>5365500</v>
      </c>
      <c r="H4899" s="4">
        <v>369600</v>
      </c>
      <c r="I4899" s="4">
        <v>5735100</v>
      </c>
      <c r="J4899">
        <v>5365500</v>
      </c>
      <c r="K4899" s="4">
        <v>0</v>
      </c>
    </row>
    <row r="4900" spans="1:11" x14ac:dyDescent="0.35">
      <c r="A4900" t="s">
        <v>548</v>
      </c>
      <c r="B4900" t="s">
        <v>2170</v>
      </c>
      <c r="D4900" s="4">
        <v>151413867</v>
      </c>
      <c r="E4900" s="4">
        <v>57244479</v>
      </c>
      <c r="F4900" s="4">
        <v>41283967</v>
      </c>
      <c r="G4900" s="4">
        <v>3094106</v>
      </c>
      <c r="H4900" s="4">
        <v>49650754</v>
      </c>
      <c r="I4900" s="4">
        <v>302687173</v>
      </c>
      <c r="J4900" s="4">
        <f>SUM(D4900,E4900)</f>
        <v>208658346</v>
      </c>
      <c r="K4900" s="4">
        <v>151413867</v>
      </c>
    </row>
    <row r="4901" spans="1:11" x14ac:dyDescent="0.35">
      <c r="A4901" t="s">
        <v>551</v>
      </c>
      <c r="B4901" t="s">
        <v>2118</v>
      </c>
      <c r="C4901" t="s">
        <v>1843</v>
      </c>
      <c r="D4901" s="4">
        <v>35408367</v>
      </c>
      <c r="E4901" s="4">
        <v>7293386</v>
      </c>
      <c r="F4901" s="4">
        <v>15933400</v>
      </c>
      <c r="I4901" s="4">
        <v>58635153</v>
      </c>
      <c r="J4901" s="4">
        <v>42701753</v>
      </c>
      <c r="K4901" s="4">
        <v>35408367</v>
      </c>
    </row>
    <row r="4902" spans="1:11" x14ac:dyDescent="0.35">
      <c r="A4902" t="s">
        <v>551</v>
      </c>
      <c r="B4902" t="s">
        <v>2119</v>
      </c>
      <c r="C4902" t="s">
        <v>1844</v>
      </c>
      <c r="D4902" s="4">
        <v>3261828</v>
      </c>
      <c r="G4902" s="4">
        <v>83250</v>
      </c>
      <c r="H4902" s="4">
        <v>3435070</v>
      </c>
      <c r="I4902" s="4">
        <v>6780148</v>
      </c>
      <c r="J4902" s="4">
        <v>3261828</v>
      </c>
      <c r="K4902" s="4">
        <v>3261828</v>
      </c>
    </row>
    <row r="4903" spans="1:11" x14ac:dyDescent="0.35">
      <c r="A4903" t="s">
        <v>551</v>
      </c>
      <c r="B4903" t="s">
        <v>2120</v>
      </c>
      <c r="C4903" t="s">
        <v>1845</v>
      </c>
      <c r="D4903" s="4">
        <v>4261722</v>
      </c>
      <c r="I4903" s="4">
        <v>4261722</v>
      </c>
      <c r="J4903" s="4">
        <v>4261722</v>
      </c>
      <c r="K4903" s="4">
        <v>4261722</v>
      </c>
    </row>
    <row r="4904" spans="1:11" x14ac:dyDescent="0.35">
      <c r="A4904" t="s">
        <v>551</v>
      </c>
      <c r="B4904" t="s">
        <v>2121</v>
      </c>
      <c r="D4904" s="4">
        <v>42931918</v>
      </c>
      <c r="E4904" s="4">
        <v>7293386</v>
      </c>
      <c r="F4904" s="4">
        <v>15933400</v>
      </c>
      <c r="G4904" s="4">
        <v>83250</v>
      </c>
      <c r="H4904" s="4">
        <v>3435070</v>
      </c>
      <c r="I4904" s="4">
        <v>69677023</v>
      </c>
      <c r="J4904" s="4">
        <v>50225304</v>
      </c>
      <c r="K4904" s="4">
        <v>42931918</v>
      </c>
    </row>
    <row r="4905" spans="1:11" x14ac:dyDescent="0.35">
      <c r="A4905" t="s">
        <v>551</v>
      </c>
      <c r="B4905" t="s">
        <v>2122</v>
      </c>
      <c r="C4905" t="s">
        <v>1846</v>
      </c>
      <c r="D4905" s="4">
        <v>30344205</v>
      </c>
      <c r="I4905" s="4">
        <v>30344205</v>
      </c>
      <c r="J4905" s="4">
        <v>30344205</v>
      </c>
      <c r="K4905" s="4">
        <v>30344205</v>
      </c>
    </row>
    <row r="4906" spans="1:11" x14ac:dyDescent="0.35">
      <c r="A4906" t="s">
        <v>551</v>
      </c>
      <c r="B4906" t="s">
        <v>2123</v>
      </c>
      <c r="C4906" t="s">
        <v>1847</v>
      </c>
      <c r="D4906" s="4">
        <v>13449136</v>
      </c>
      <c r="F4906" s="4">
        <v>4728378</v>
      </c>
      <c r="I4906" s="4">
        <v>18177514</v>
      </c>
      <c r="J4906" s="4">
        <v>13449136</v>
      </c>
      <c r="K4906" s="4">
        <v>13449136</v>
      </c>
    </row>
    <row r="4907" spans="1:11" x14ac:dyDescent="0.35">
      <c r="A4907" t="s">
        <v>551</v>
      </c>
      <c r="B4907" t="s">
        <v>2124</v>
      </c>
      <c r="C4907" t="s">
        <v>1848</v>
      </c>
      <c r="D4907" s="4">
        <v>104347</v>
      </c>
      <c r="I4907" s="4">
        <v>104347</v>
      </c>
      <c r="J4907" s="4">
        <v>104347</v>
      </c>
      <c r="K4907" s="4">
        <v>104347</v>
      </c>
    </row>
    <row r="4908" spans="1:11" x14ac:dyDescent="0.35">
      <c r="A4908" t="s">
        <v>551</v>
      </c>
      <c r="B4908" t="s">
        <v>2125</v>
      </c>
      <c r="D4908" s="4">
        <v>43897687</v>
      </c>
      <c r="F4908" s="4">
        <v>4728378</v>
      </c>
      <c r="I4908" s="4">
        <v>48626066</v>
      </c>
      <c r="J4908" s="4">
        <v>43897687</v>
      </c>
      <c r="K4908" s="4">
        <v>43897687</v>
      </c>
    </row>
    <row r="4909" spans="1:11" x14ac:dyDescent="0.35">
      <c r="A4909" t="s">
        <v>551</v>
      </c>
      <c r="B4909" t="s">
        <v>2175</v>
      </c>
      <c r="C4909" t="s">
        <v>1896</v>
      </c>
      <c r="H4909" s="4">
        <v>196485</v>
      </c>
      <c r="I4909" s="4">
        <v>196485</v>
      </c>
      <c r="J4909">
        <v>0</v>
      </c>
      <c r="K4909" s="4">
        <v>0</v>
      </c>
    </row>
    <row r="4910" spans="1:11" x14ac:dyDescent="0.35">
      <c r="A4910" t="s">
        <v>551</v>
      </c>
      <c r="B4910" t="s">
        <v>2126</v>
      </c>
      <c r="C4910" t="s">
        <v>1850</v>
      </c>
      <c r="H4910" s="4">
        <v>9600000</v>
      </c>
      <c r="I4910" s="4">
        <v>9600000</v>
      </c>
      <c r="J4910">
        <v>0</v>
      </c>
      <c r="K4910" s="4">
        <v>0</v>
      </c>
    </row>
    <row r="4911" spans="1:11" x14ac:dyDescent="0.35">
      <c r="A4911" t="s">
        <v>551</v>
      </c>
      <c r="B4911" t="s">
        <v>2127</v>
      </c>
      <c r="H4911" s="4">
        <v>9796485</v>
      </c>
      <c r="I4911" s="4">
        <v>9796485</v>
      </c>
      <c r="J4911">
        <v>0</v>
      </c>
      <c r="K4911" s="4">
        <v>0</v>
      </c>
    </row>
    <row r="4912" spans="1:11" x14ac:dyDescent="0.35">
      <c r="A4912" t="s">
        <v>551</v>
      </c>
      <c r="B4912" t="s">
        <v>2128</v>
      </c>
      <c r="C4912" t="s">
        <v>1851</v>
      </c>
      <c r="D4912" s="4">
        <v>438471</v>
      </c>
      <c r="G4912" s="4">
        <v>884872</v>
      </c>
      <c r="I4912" s="4">
        <v>1323343</v>
      </c>
      <c r="J4912" s="4">
        <v>438471</v>
      </c>
      <c r="K4912" s="4">
        <v>438471</v>
      </c>
    </row>
    <row r="4913" spans="1:11" x14ac:dyDescent="0.35">
      <c r="A4913" t="s">
        <v>551</v>
      </c>
      <c r="B4913" t="s">
        <v>2129</v>
      </c>
      <c r="C4913" t="s">
        <v>1852</v>
      </c>
      <c r="F4913" s="4">
        <v>4089</v>
      </c>
      <c r="G4913" s="4">
        <v>51792</v>
      </c>
      <c r="I4913" s="4">
        <v>55881</v>
      </c>
      <c r="J4913">
        <v>0</v>
      </c>
      <c r="K4913" s="4">
        <v>0</v>
      </c>
    </row>
    <row r="4914" spans="1:11" x14ac:dyDescent="0.35">
      <c r="A4914" t="s">
        <v>551</v>
      </c>
      <c r="B4914" t="s">
        <v>2130</v>
      </c>
      <c r="C4914" t="s">
        <v>1853</v>
      </c>
      <c r="D4914" s="4">
        <v>158</v>
      </c>
      <c r="E4914" s="4">
        <v>1539</v>
      </c>
      <c r="G4914" s="4">
        <v>8191</v>
      </c>
      <c r="I4914" s="4">
        <v>9888</v>
      </c>
      <c r="J4914" s="4">
        <v>1697</v>
      </c>
      <c r="K4914" s="4">
        <v>158</v>
      </c>
    </row>
    <row r="4915" spans="1:11" x14ac:dyDescent="0.35">
      <c r="A4915" t="s">
        <v>551</v>
      </c>
      <c r="B4915" t="s">
        <v>2172</v>
      </c>
      <c r="C4915" t="s">
        <v>1893</v>
      </c>
      <c r="F4915" s="4">
        <v>1195</v>
      </c>
      <c r="G4915" s="4">
        <v>10751</v>
      </c>
      <c r="I4915" s="4">
        <v>11946</v>
      </c>
      <c r="J4915">
        <v>0</v>
      </c>
      <c r="K4915" s="4">
        <v>0</v>
      </c>
    </row>
    <row r="4916" spans="1:11" x14ac:dyDescent="0.35">
      <c r="A4916" t="s">
        <v>551</v>
      </c>
      <c r="B4916" t="s">
        <v>2131</v>
      </c>
      <c r="C4916" t="s">
        <v>1854</v>
      </c>
      <c r="D4916" s="4">
        <v>212371</v>
      </c>
      <c r="E4916" s="4">
        <v>47074</v>
      </c>
      <c r="F4916" s="4">
        <v>403494</v>
      </c>
      <c r="I4916" s="4">
        <v>662939</v>
      </c>
      <c r="J4916" s="4">
        <v>259445</v>
      </c>
      <c r="K4916" s="4">
        <v>212371</v>
      </c>
    </row>
    <row r="4917" spans="1:11" x14ac:dyDescent="0.35">
      <c r="A4917" t="s">
        <v>551</v>
      </c>
      <c r="B4917" t="s">
        <v>2132</v>
      </c>
      <c r="C4917" t="s">
        <v>1855</v>
      </c>
      <c r="D4917" s="4">
        <v>0</v>
      </c>
      <c r="E4917" s="4">
        <v>6180</v>
      </c>
      <c r="F4917" s="4">
        <v>674038</v>
      </c>
      <c r="I4917" s="4">
        <v>680218</v>
      </c>
      <c r="J4917" s="4">
        <v>6180</v>
      </c>
      <c r="K4917" s="4">
        <v>0</v>
      </c>
    </row>
    <row r="4918" spans="1:11" x14ac:dyDescent="0.35">
      <c r="A4918" t="s">
        <v>551</v>
      </c>
      <c r="B4918" t="s">
        <v>2133</v>
      </c>
      <c r="C4918" t="s">
        <v>1856</v>
      </c>
      <c r="I4918" s="4">
        <v>0</v>
      </c>
      <c r="J4918">
        <v>0</v>
      </c>
      <c r="K4918" s="4">
        <v>0</v>
      </c>
    </row>
    <row r="4919" spans="1:11" x14ac:dyDescent="0.35">
      <c r="A4919" t="s">
        <v>551</v>
      </c>
      <c r="B4919" t="s">
        <v>2134</v>
      </c>
      <c r="C4919" t="s">
        <v>1857</v>
      </c>
      <c r="D4919" s="4">
        <v>44133</v>
      </c>
      <c r="I4919" s="4">
        <v>44133</v>
      </c>
      <c r="J4919" s="4">
        <v>44133</v>
      </c>
      <c r="K4919" s="4">
        <v>44133</v>
      </c>
    </row>
    <row r="4920" spans="1:11" x14ac:dyDescent="0.35">
      <c r="A4920" t="s">
        <v>551</v>
      </c>
      <c r="B4920" t="s">
        <v>2135</v>
      </c>
      <c r="C4920" t="s">
        <v>1858</v>
      </c>
      <c r="D4920" s="4">
        <v>14995</v>
      </c>
      <c r="G4920" s="4">
        <v>80442</v>
      </c>
      <c r="H4920" s="4">
        <v>56309</v>
      </c>
      <c r="I4920" s="4">
        <v>151746</v>
      </c>
      <c r="J4920" s="4">
        <v>14995</v>
      </c>
      <c r="K4920" s="4">
        <v>14995</v>
      </c>
    </row>
    <row r="4921" spans="1:11" x14ac:dyDescent="0.35">
      <c r="A4921" t="s">
        <v>551</v>
      </c>
      <c r="B4921" t="s">
        <v>2136</v>
      </c>
      <c r="C4921" t="s">
        <v>1859</v>
      </c>
      <c r="D4921" s="4">
        <v>125000</v>
      </c>
      <c r="G4921" s="4">
        <v>100023</v>
      </c>
      <c r="H4921" s="4">
        <v>1081114</v>
      </c>
      <c r="I4921" s="4">
        <v>1306137</v>
      </c>
      <c r="J4921" s="4">
        <v>125000</v>
      </c>
      <c r="K4921" s="4">
        <v>125000</v>
      </c>
    </row>
    <row r="4922" spans="1:11" x14ac:dyDescent="0.35">
      <c r="A4922" t="s">
        <v>551</v>
      </c>
      <c r="B4922" t="s">
        <v>2137</v>
      </c>
      <c r="C4922" t="s">
        <v>1860</v>
      </c>
      <c r="E4922" s="4">
        <v>0</v>
      </c>
      <c r="H4922" s="4">
        <v>4022012</v>
      </c>
      <c r="I4922" s="4">
        <v>4022012</v>
      </c>
      <c r="J4922">
        <v>0</v>
      </c>
      <c r="K4922" s="4">
        <v>0</v>
      </c>
    </row>
    <row r="4923" spans="1:11" x14ac:dyDescent="0.35">
      <c r="A4923" t="s">
        <v>551</v>
      </c>
      <c r="B4923" t="s">
        <v>2138</v>
      </c>
      <c r="C4923" t="s">
        <v>1861</v>
      </c>
      <c r="D4923" s="4">
        <v>111460</v>
      </c>
      <c r="G4923" s="4">
        <v>199135</v>
      </c>
      <c r="I4923" s="4">
        <v>310595</v>
      </c>
      <c r="J4923" s="4">
        <v>111460</v>
      </c>
      <c r="K4923" s="4">
        <v>111460</v>
      </c>
    </row>
    <row r="4924" spans="1:11" x14ac:dyDescent="0.35">
      <c r="A4924" t="s">
        <v>551</v>
      </c>
      <c r="B4924" t="s">
        <v>2139</v>
      </c>
      <c r="C4924" t="s">
        <v>1862</v>
      </c>
      <c r="D4924" s="4">
        <v>427321</v>
      </c>
      <c r="H4924" s="4">
        <v>1709285</v>
      </c>
      <c r="I4924" s="4">
        <v>2136607</v>
      </c>
      <c r="J4924" s="4">
        <v>427321</v>
      </c>
      <c r="K4924" s="4">
        <v>427321</v>
      </c>
    </row>
    <row r="4925" spans="1:11" x14ac:dyDescent="0.35">
      <c r="A4925" t="s">
        <v>551</v>
      </c>
      <c r="B4925" t="s">
        <v>2140</v>
      </c>
      <c r="C4925" t="s">
        <v>1863</v>
      </c>
      <c r="F4925" s="4">
        <v>15560</v>
      </c>
      <c r="G4925" s="4">
        <v>31120</v>
      </c>
      <c r="H4925" s="4">
        <v>7780</v>
      </c>
      <c r="I4925" s="4">
        <v>54459</v>
      </c>
      <c r="J4925">
        <v>0</v>
      </c>
      <c r="K4925" s="4">
        <v>0</v>
      </c>
    </row>
    <row r="4926" spans="1:11" x14ac:dyDescent="0.35">
      <c r="A4926" t="s">
        <v>551</v>
      </c>
      <c r="B4926" t="s">
        <v>2192</v>
      </c>
      <c r="C4926" t="s">
        <v>1913</v>
      </c>
      <c r="H4926" s="4">
        <v>686044</v>
      </c>
      <c r="I4926" s="4">
        <v>686044</v>
      </c>
      <c r="J4926">
        <v>0</v>
      </c>
      <c r="K4926" s="4">
        <v>0</v>
      </c>
    </row>
    <row r="4927" spans="1:11" x14ac:dyDescent="0.35">
      <c r="A4927" t="s">
        <v>551</v>
      </c>
      <c r="B4927" t="s">
        <v>2141</v>
      </c>
      <c r="D4927" s="4">
        <v>1373910</v>
      </c>
      <c r="E4927" s="4">
        <v>54793</v>
      </c>
      <c r="F4927" s="4">
        <v>1098375</v>
      </c>
      <c r="G4927" s="4">
        <v>1366325</v>
      </c>
      <c r="H4927" s="4">
        <v>7562545</v>
      </c>
      <c r="I4927" s="4">
        <v>11455948</v>
      </c>
      <c r="J4927" s="4">
        <v>1428703</v>
      </c>
      <c r="K4927" s="4">
        <v>1373910</v>
      </c>
    </row>
    <row r="4928" spans="1:11" x14ac:dyDescent="0.35">
      <c r="A4928" t="s">
        <v>551</v>
      </c>
      <c r="B4928" t="s">
        <v>2144</v>
      </c>
      <c r="C4928" t="s">
        <v>1866</v>
      </c>
      <c r="I4928" s="4">
        <v>0</v>
      </c>
      <c r="J4928">
        <v>0</v>
      </c>
      <c r="K4928" s="4">
        <v>0</v>
      </c>
    </row>
    <row r="4929" spans="1:11" x14ac:dyDescent="0.35">
      <c r="A4929" t="s">
        <v>551</v>
      </c>
      <c r="B4929" t="s">
        <v>2145</v>
      </c>
      <c r="C4929" t="s">
        <v>1867</v>
      </c>
      <c r="E4929" s="4">
        <v>310009</v>
      </c>
      <c r="F4929" s="4">
        <v>18000</v>
      </c>
      <c r="H4929" s="4">
        <v>915433</v>
      </c>
      <c r="I4929" s="4">
        <v>1243441</v>
      </c>
      <c r="J4929">
        <v>310009</v>
      </c>
      <c r="K4929" s="4">
        <v>0</v>
      </c>
    </row>
    <row r="4930" spans="1:11" x14ac:dyDescent="0.35">
      <c r="A4930" t="s">
        <v>551</v>
      </c>
      <c r="B4930" t="s">
        <v>2146</v>
      </c>
      <c r="C4930" t="s">
        <v>1868</v>
      </c>
      <c r="D4930" s="4">
        <v>27919</v>
      </c>
      <c r="E4930" s="4">
        <v>0</v>
      </c>
      <c r="G4930" s="4">
        <v>5259</v>
      </c>
      <c r="H4930" s="4">
        <v>3037965</v>
      </c>
      <c r="I4930" s="4">
        <v>3071143</v>
      </c>
      <c r="J4930" s="4">
        <v>27919</v>
      </c>
      <c r="K4930" s="4">
        <v>27919</v>
      </c>
    </row>
    <row r="4931" spans="1:11" x14ac:dyDescent="0.35">
      <c r="A4931" t="s">
        <v>551</v>
      </c>
      <c r="B4931" t="s">
        <v>2147</v>
      </c>
      <c r="C4931" t="s">
        <v>1869</v>
      </c>
      <c r="E4931" s="4">
        <v>0</v>
      </c>
      <c r="H4931" s="4">
        <v>578304</v>
      </c>
      <c r="I4931" s="4">
        <v>578304</v>
      </c>
      <c r="J4931">
        <v>0</v>
      </c>
      <c r="K4931" s="4">
        <v>0</v>
      </c>
    </row>
    <row r="4932" spans="1:11" x14ac:dyDescent="0.35">
      <c r="A4932" t="s">
        <v>551</v>
      </c>
      <c r="B4932" t="s">
        <v>2148</v>
      </c>
      <c r="C4932" t="s">
        <v>1870</v>
      </c>
      <c r="E4932" s="4">
        <v>3256397</v>
      </c>
      <c r="H4932" s="4">
        <v>75949</v>
      </c>
      <c r="I4932" s="4">
        <v>3332346</v>
      </c>
      <c r="J4932">
        <v>3256397</v>
      </c>
      <c r="K4932" s="4">
        <v>0</v>
      </c>
    </row>
    <row r="4933" spans="1:11" x14ac:dyDescent="0.35">
      <c r="A4933" t="s">
        <v>551</v>
      </c>
      <c r="B4933" t="s">
        <v>2150</v>
      </c>
      <c r="C4933" t="s">
        <v>1872</v>
      </c>
      <c r="D4933" s="4">
        <v>296924</v>
      </c>
      <c r="I4933" s="4">
        <v>296924</v>
      </c>
      <c r="J4933" s="4">
        <v>296924</v>
      </c>
      <c r="K4933" s="4">
        <v>296924</v>
      </c>
    </row>
    <row r="4934" spans="1:11" x14ac:dyDescent="0.35">
      <c r="A4934" t="s">
        <v>551</v>
      </c>
      <c r="B4934" t="s">
        <v>2153</v>
      </c>
      <c r="C4934" t="s">
        <v>1875</v>
      </c>
      <c r="D4934" s="4">
        <v>0</v>
      </c>
      <c r="H4934" s="4">
        <v>63933</v>
      </c>
      <c r="I4934" s="4">
        <v>63933</v>
      </c>
      <c r="J4934" s="4">
        <v>0</v>
      </c>
      <c r="K4934" s="4">
        <v>0</v>
      </c>
    </row>
    <row r="4935" spans="1:11" x14ac:dyDescent="0.35">
      <c r="A4935" t="s">
        <v>551</v>
      </c>
      <c r="B4935" t="s">
        <v>2154</v>
      </c>
      <c r="C4935" t="s">
        <v>1876</v>
      </c>
      <c r="D4935" s="4">
        <v>50546</v>
      </c>
      <c r="E4935" s="4">
        <v>0</v>
      </c>
      <c r="H4935" s="4">
        <v>282240</v>
      </c>
      <c r="I4935" s="4">
        <v>332786</v>
      </c>
      <c r="J4935" s="4">
        <v>50546</v>
      </c>
      <c r="K4935" s="4">
        <v>50546</v>
      </c>
    </row>
    <row r="4936" spans="1:11" x14ac:dyDescent="0.35">
      <c r="A4936" t="s">
        <v>551</v>
      </c>
      <c r="B4936" t="s">
        <v>2155</v>
      </c>
      <c r="C4936" t="s">
        <v>1877</v>
      </c>
      <c r="D4936" s="4">
        <v>9249</v>
      </c>
      <c r="I4936" s="4">
        <v>9249</v>
      </c>
      <c r="J4936" s="4">
        <v>9249</v>
      </c>
      <c r="K4936" s="4">
        <v>9249</v>
      </c>
    </row>
    <row r="4937" spans="1:11" x14ac:dyDescent="0.35">
      <c r="A4937" t="s">
        <v>551</v>
      </c>
      <c r="B4937" t="s">
        <v>2156</v>
      </c>
      <c r="D4937" s="4">
        <v>384638</v>
      </c>
      <c r="E4937" s="4">
        <v>3566405</v>
      </c>
      <c r="F4937" s="4">
        <v>18000</v>
      </c>
      <c r="G4937" s="4">
        <v>5259</v>
      </c>
      <c r="H4937" s="4">
        <v>4953824</v>
      </c>
      <c r="I4937" s="4">
        <v>8928127</v>
      </c>
      <c r="J4937" s="4">
        <v>3951043</v>
      </c>
      <c r="K4937" s="4">
        <v>384638</v>
      </c>
    </row>
    <row r="4938" spans="1:11" x14ac:dyDescent="0.35">
      <c r="A4938" t="s">
        <v>551</v>
      </c>
      <c r="B4938" t="s">
        <v>2157</v>
      </c>
      <c r="C4938" t="s">
        <v>1879</v>
      </c>
      <c r="D4938" s="4">
        <v>2397682</v>
      </c>
      <c r="I4938" s="4">
        <v>2397682</v>
      </c>
      <c r="J4938" s="4">
        <v>2397682</v>
      </c>
      <c r="K4938" s="4">
        <v>2397682</v>
      </c>
    </row>
    <row r="4939" spans="1:11" x14ac:dyDescent="0.35">
      <c r="A4939" t="s">
        <v>551</v>
      </c>
      <c r="B4939" t="s">
        <v>2158</v>
      </c>
      <c r="C4939" t="s">
        <v>1880</v>
      </c>
      <c r="D4939" s="4">
        <v>2690422</v>
      </c>
      <c r="I4939" s="4">
        <v>2690422</v>
      </c>
      <c r="J4939" s="4">
        <v>2690422</v>
      </c>
      <c r="K4939" s="4">
        <v>2690422</v>
      </c>
    </row>
    <row r="4940" spans="1:11" x14ac:dyDescent="0.35">
      <c r="A4940" t="s">
        <v>551</v>
      </c>
      <c r="B4940" t="s">
        <v>2159</v>
      </c>
      <c r="C4940" t="s">
        <v>1881</v>
      </c>
      <c r="D4940" s="4">
        <v>836600</v>
      </c>
      <c r="I4940" s="4">
        <v>836600</v>
      </c>
      <c r="J4940" s="4">
        <v>836600</v>
      </c>
      <c r="K4940" s="4">
        <v>836600</v>
      </c>
    </row>
    <row r="4941" spans="1:11" x14ac:dyDescent="0.35">
      <c r="A4941" t="s">
        <v>551</v>
      </c>
      <c r="B4941" t="s">
        <v>2160</v>
      </c>
      <c r="C4941" t="s">
        <v>1882</v>
      </c>
      <c r="F4941" s="4">
        <v>511129</v>
      </c>
      <c r="I4941" s="4">
        <v>511129</v>
      </c>
      <c r="J4941">
        <v>0</v>
      </c>
      <c r="K4941" s="4">
        <v>0</v>
      </c>
    </row>
    <row r="4942" spans="1:11" x14ac:dyDescent="0.35">
      <c r="A4942" t="s">
        <v>551</v>
      </c>
      <c r="B4942" t="s">
        <v>2161</v>
      </c>
      <c r="C4942" t="s">
        <v>1883</v>
      </c>
      <c r="D4942" s="4">
        <v>55746</v>
      </c>
      <c r="I4942" s="4">
        <v>55746</v>
      </c>
      <c r="J4942" s="4">
        <v>55746</v>
      </c>
      <c r="K4942" s="4">
        <v>55746</v>
      </c>
    </row>
    <row r="4943" spans="1:11" x14ac:dyDescent="0.35">
      <c r="A4943" t="s">
        <v>551</v>
      </c>
      <c r="B4943" t="s">
        <v>2163</v>
      </c>
      <c r="D4943" s="4">
        <v>5980450</v>
      </c>
      <c r="F4943" s="4">
        <v>511129</v>
      </c>
      <c r="I4943" s="4">
        <v>6491580</v>
      </c>
      <c r="J4943" s="4">
        <v>5980450</v>
      </c>
      <c r="K4943" s="4">
        <v>5980450</v>
      </c>
    </row>
    <row r="4944" spans="1:11" x14ac:dyDescent="0.35">
      <c r="A4944" t="s">
        <v>551</v>
      </c>
      <c r="B4944" t="s">
        <v>2164</v>
      </c>
      <c r="C4944" t="s">
        <v>1886</v>
      </c>
      <c r="G4944" s="4">
        <v>259226</v>
      </c>
      <c r="I4944" s="4">
        <v>259226</v>
      </c>
      <c r="J4944">
        <v>0</v>
      </c>
      <c r="K4944" s="4">
        <v>0</v>
      </c>
    </row>
    <row r="4945" spans="1:11" x14ac:dyDescent="0.35">
      <c r="A4945" t="s">
        <v>551</v>
      </c>
      <c r="B4945" t="s">
        <v>2165</v>
      </c>
      <c r="G4945" s="4">
        <v>259226</v>
      </c>
      <c r="I4945" s="4">
        <v>259226</v>
      </c>
      <c r="J4945">
        <v>0</v>
      </c>
      <c r="K4945" s="4">
        <v>0</v>
      </c>
    </row>
    <row r="4946" spans="1:11" x14ac:dyDescent="0.35">
      <c r="A4946" t="s">
        <v>551</v>
      </c>
      <c r="B4946" t="s">
        <v>2166</v>
      </c>
      <c r="C4946" t="s">
        <v>1888</v>
      </c>
      <c r="H4946" s="4">
        <v>816000</v>
      </c>
      <c r="I4946" s="4">
        <v>816000</v>
      </c>
      <c r="J4946">
        <v>0</v>
      </c>
      <c r="K4946" s="4">
        <v>0</v>
      </c>
    </row>
    <row r="4947" spans="1:11" x14ac:dyDescent="0.35">
      <c r="A4947" t="s">
        <v>551</v>
      </c>
      <c r="B4947" t="s">
        <v>2180</v>
      </c>
      <c r="C4947" t="s">
        <v>1901</v>
      </c>
      <c r="E4947" s="4">
        <v>690000</v>
      </c>
      <c r="I4947" s="4">
        <v>690000</v>
      </c>
      <c r="J4947">
        <v>690000</v>
      </c>
      <c r="K4947" s="4">
        <v>0</v>
      </c>
    </row>
    <row r="4948" spans="1:11" x14ac:dyDescent="0.35">
      <c r="A4948" t="s">
        <v>551</v>
      </c>
      <c r="B4948" t="s">
        <v>2167</v>
      </c>
      <c r="C4948" t="s">
        <v>1889</v>
      </c>
      <c r="E4948" s="4">
        <v>3045000</v>
      </c>
      <c r="I4948" s="4">
        <v>3045000</v>
      </c>
      <c r="J4948">
        <v>3045000</v>
      </c>
      <c r="K4948" s="4">
        <v>0</v>
      </c>
    </row>
    <row r="4949" spans="1:11" x14ac:dyDescent="0.35">
      <c r="A4949" t="s">
        <v>551</v>
      </c>
      <c r="B4949" t="s">
        <v>2168</v>
      </c>
      <c r="C4949" t="s">
        <v>1890</v>
      </c>
      <c r="E4949" s="4">
        <v>525000</v>
      </c>
      <c r="I4949" s="4">
        <v>525000</v>
      </c>
      <c r="J4949">
        <v>525000</v>
      </c>
      <c r="K4949" s="4">
        <v>0</v>
      </c>
    </row>
    <row r="4950" spans="1:11" x14ac:dyDescent="0.35">
      <c r="A4950" t="s">
        <v>551</v>
      </c>
      <c r="B4950" t="s">
        <v>2181</v>
      </c>
      <c r="C4950" t="s">
        <v>1902</v>
      </c>
      <c r="E4950" s="4">
        <v>1380000</v>
      </c>
      <c r="I4950" s="4">
        <v>1380000</v>
      </c>
      <c r="J4950">
        <v>1380000</v>
      </c>
      <c r="K4950" s="4">
        <v>0</v>
      </c>
    </row>
    <row r="4951" spans="1:11" x14ac:dyDescent="0.35">
      <c r="A4951" t="s">
        <v>551</v>
      </c>
      <c r="B4951" t="s">
        <v>2169</v>
      </c>
      <c r="E4951" s="4">
        <v>5640000</v>
      </c>
      <c r="H4951" s="4">
        <v>816000</v>
      </c>
      <c r="I4951" s="4">
        <v>6456000</v>
      </c>
      <c r="J4951">
        <v>5640000</v>
      </c>
      <c r="K4951" s="4">
        <v>0</v>
      </c>
    </row>
    <row r="4952" spans="1:11" x14ac:dyDescent="0.35">
      <c r="A4952" t="s">
        <v>551</v>
      </c>
      <c r="B4952" t="s">
        <v>2170</v>
      </c>
      <c r="D4952" s="4">
        <v>94568603</v>
      </c>
      <c r="E4952" s="4">
        <v>16554585</v>
      </c>
      <c r="F4952" s="4">
        <v>22289283</v>
      </c>
      <c r="G4952" s="4">
        <v>1714061</v>
      </c>
      <c r="H4952" s="4">
        <v>26563924</v>
      </c>
      <c r="I4952" s="4">
        <v>161690455</v>
      </c>
      <c r="J4952" s="4">
        <f>SUM(D4952,E4952)</f>
        <v>111123188</v>
      </c>
      <c r="K4952" s="4">
        <v>94568603</v>
      </c>
    </row>
    <row r="4953" spans="1:11" x14ac:dyDescent="0.35">
      <c r="A4953" t="s">
        <v>553</v>
      </c>
      <c r="B4953" t="s">
        <v>2118</v>
      </c>
      <c r="C4953" t="s">
        <v>1843</v>
      </c>
      <c r="D4953" s="4">
        <v>67963016</v>
      </c>
      <c r="E4953" s="4">
        <v>14948080</v>
      </c>
      <c r="F4953" s="4">
        <v>14284200</v>
      </c>
      <c r="I4953" s="4">
        <v>97195296</v>
      </c>
      <c r="J4953" s="4">
        <v>82911096</v>
      </c>
      <c r="K4953" s="4">
        <v>67963016</v>
      </c>
    </row>
    <row r="4954" spans="1:11" x14ac:dyDescent="0.35">
      <c r="A4954" t="s">
        <v>553</v>
      </c>
      <c r="B4954" t="s">
        <v>2119</v>
      </c>
      <c r="C4954" t="s">
        <v>1844</v>
      </c>
      <c r="D4954" s="4">
        <v>1732766</v>
      </c>
      <c r="F4954" s="4">
        <v>4176749</v>
      </c>
      <c r="H4954" s="4">
        <v>4970484</v>
      </c>
      <c r="I4954" s="4">
        <v>10880000</v>
      </c>
      <c r="J4954" s="4">
        <v>1732766</v>
      </c>
      <c r="K4954" s="4">
        <v>1732766</v>
      </c>
    </row>
    <row r="4955" spans="1:11" x14ac:dyDescent="0.35">
      <c r="A4955" t="s">
        <v>553</v>
      </c>
      <c r="B4955" t="s">
        <v>2120</v>
      </c>
      <c r="C4955" t="s">
        <v>1845</v>
      </c>
      <c r="D4955" s="4">
        <v>6223751</v>
      </c>
      <c r="I4955" s="4">
        <v>6223751</v>
      </c>
      <c r="J4955" s="4">
        <v>6223751</v>
      </c>
      <c r="K4955" s="4">
        <v>6223751</v>
      </c>
    </row>
    <row r="4956" spans="1:11" x14ac:dyDescent="0.35">
      <c r="A4956" t="s">
        <v>553</v>
      </c>
      <c r="B4956" t="s">
        <v>2121</v>
      </c>
      <c r="D4956" s="4">
        <v>75919534</v>
      </c>
      <c r="E4956" s="4">
        <v>14948080</v>
      </c>
      <c r="F4956" s="4">
        <v>18460949</v>
      </c>
      <c r="H4956" s="4">
        <v>4970484</v>
      </c>
      <c r="I4956" s="4">
        <v>114299048</v>
      </c>
      <c r="J4956" s="4">
        <v>90867614</v>
      </c>
      <c r="K4956" s="4">
        <v>75919534</v>
      </c>
    </row>
    <row r="4957" spans="1:11" x14ac:dyDescent="0.35">
      <c r="A4957" t="s">
        <v>553</v>
      </c>
      <c r="B4957" t="s">
        <v>2122</v>
      </c>
      <c r="C4957" t="s">
        <v>1846</v>
      </c>
      <c r="D4957" s="4">
        <v>37128674</v>
      </c>
      <c r="E4957" s="4">
        <v>454078</v>
      </c>
      <c r="I4957" s="4">
        <v>37582753</v>
      </c>
      <c r="J4957" s="4">
        <v>37582752</v>
      </c>
      <c r="K4957" s="4">
        <v>37128674</v>
      </c>
    </row>
    <row r="4958" spans="1:11" x14ac:dyDescent="0.35">
      <c r="A4958" t="s">
        <v>553</v>
      </c>
      <c r="B4958" t="s">
        <v>2123</v>
      </c>
      <c r="C4958" t="s">
        <v>1847</v>
      </c>
      <c r="D4958" s="4">
        <v>22734617</v>
      </c>
      <c r="E4958" s="4">
        <v>217647</v>
      </c>
      <c r="F4958" s="4">
        <v>2837838</v>
      </c>
      <c r="I4958" s="4">
        <v>25790102</v>
      </c>
      <c r="J4958" s="4">
        <v>22952264</v>
      </c>
      <c r="K4958" s="4">
        <v>22734617</v>
      </c>
    </row>
    <row r="4959" spans="1:11" x14ac:dyDescent="0.35">
      <c r="A4959" t="s">
        <v>553</v>
      </c>
      <c r="B4959" t="s">
        <v>2124</v>
      </c>
      <c r="C4959" t="s">
        <v>1848</v>
      </c>
      <c r="D4959" s="4">
        <v>16203</v>
      </c>
      <c r="E4959" s="4">
        <v>141490</v>
      </c>
      <c r="I4959" s="4">
        <v>157693</v>
      </c>
      <c r="J4959" s="4">
        <v>157693</v>
      </c>
      <c r="K4959" s="4">
        <v>16203</v>
      </c>
    </row>
    <row r="4960" spans="1:11" x14ac:dyDescent="0.35">
      <c r="A4960" t="s">
        <v>553</v>
      </c>
      <c r="B4960" t="s">
        <v>2125</v>
      </c>
      <c r="D4960" s="4">
        <v>59879495</v>
      </c>
      <c r="E4960" s="4">
        <v>813215</v>
      </c>
      <c r="F4960" s="4">
        <v>2837838</v>
      </c>
      <c r="I4960" s="4">
        <v>63530547</v>
      </c>
      <c r="J4960" s="4">
        <v>60692710</v>
      </c>
      <c r="K4960" s="4">
        <v>59879495</v>
      </c>
    </row>
    <row r="4961" spans="1:11" x14ac:dyDescent="0.35">
      <c r="A4961" t="s">
        <v>553</v>
      </c>
      <c r="B4961" t="s">
        <v>2126</v>
      </c>
      <c r="C4961" t="s">
        <v>1850</v>
      </c>
      <c r="D4961" s="4">
        <v>6040</v>
      </c>
      <c r="G4961" s="4">
        <v>12800000</v>
      </c>
      <c r="H4961" s="4">
        <v>3200000</v>
      </c>
      <c r="I4961" s="4">
        <v>16006040</v>
      </c>
      <c r="J4961" s="4">
        <v>6040</v>
      </c>
      <c r="K4961" s="4">
        <v>6040</v>
      </c>
    </row>
    <row r="4962" spans="1:11" x14ac:dyDescent="0.35">
      <c r="A4962" t="s">
        <v>553</v>
      </c>
      <c r="B4962" t="s">
        <v>2127</v>
      </c>
      <c r="D4962" s="4">
        <v>6040</v>
      </c>
      <c r="G4962" s="4">
        <v>12800000</v>
      </c>
      <c r="H4962" s="4">
        <v>3200000</v>
      </c>
      <c r="I4962" s="4">
        <v>16006040</v>
      </c>
      <c r="J4962" s="4">
        <v>6040</v>
      </c>
      <c r="K4962" s="4">
        <v>6040</v>
      </c>
    </row>
    <row r="4963" spans="1:11" x14ac:dyDescent="0.35">
      <c r="A4963" t="s">
        <v>553</v>
      </c>
      <c r="B4963" t="s">
        <v>2128</v>
      </c>
      <c r="C4963" t="s">
        <v>1851</v>
      </c>
      <c r="D4963" s="4">
        <v>550217</v>
      </c>
      <c r="F4963" s="4">
        <v>2177057</v>
      </c>
      <c r="I4963" s="4">
        <v>2727274</v>
      </c>
      <c r="J4963" s="4">
        <v>550217</v>
      </c>
      <c r="K4963" s="4">
        <v>550217</v>
      </c>
    </row>
    <row r="4964" spans="1:11" x14ac:dyDescent="0.35">
      <c r="A4964" t="s">
        <v>553</v>
      </c>
      <c r="B4964" t="s">
        <v>2129</v>
      </c>
      <c r="C4964" t="s">
        <v>1852</v>
      </c>
      <c r="F4964" s="4">
        <v>34074</v>
      </c>
      <c r="H4964" s="4">
        <v>16355</v>
      </c>
      <c r="I4964" s="4">
        <v>50429</v>
      </c>
      <c r="J4964">
        <v>0</v>
      </c>
      <c r="K4964" s="4">
        <v>0</v>
      </c>
    </row>
    <row r="4965" spans="1:11" x14ac:dyDescent="0.35">
      <c r="A4965" t="s">
        <v>553</v>
      </c>
      <c r="B4965" t="s">
        <v>2130</v>
      </c>
      <c r="C4965" t="s">
        <v>1853</v>
      </c>
      <c r="F4965" s="4">
        <v>24574</v>
      </c>
      <c r="H4965" s="4">
        <v>40957</v>
      </c>
      <c r="I4965" s="4">
        <v>65530</v>
      </c>
      <c r="J4965">
        <v>0</v>
      </c>
      <c r="K4965" s="4">
        <v>0</v>
      </c>
    </row>
    <row r="4966" spans="1:11" x14ac:dyDescent="0.35">
      <c r="A4966" t="s">
        <v>553</v>
      </c>
      <c r="B4966" t="s">
        <v>2172</v>
      </c>
      <c r="C4966" t="s">
        <v>1893</v>
      </c>
      <c r="F4966" s="4">
        <v>2389</v>
      </c>
      <c r="H4966" s="4">
        <v>3584</v>
      </c>
      <c r="I4966" s="4">
        <v>5973</v>
      </c>
      <c r="J4966">
        <v>0</v>
      </c>
      <c r="K4966" s="4">
        <v>0</v>
      </c>
    </row>
    <row r="4967" spans="1:11" x14ac:dyDescent="0.35">
      <c r="A4967" t="s">
        <v>553</v>
      </c>
      <c r="B4967" t="s">
        <v>2131</v>
      </c>
      <c r="C4967" t="s">
        <v>1854</v>
      </c>
      <c r="D4967" s="4">
        <v>26606</v>
      </c>
      <c r="G4967" s="4">
        <v>847337</v>
      </c>
      <c r="H4967" s="4">
        <v>208472</v>
      </c>
      <c r="I4967" s="4">
        <v>1082415</v>
      </c>
      <c r="J4967" s="4">
        <v>26606</v>
      </c>
      <c r="K4967" s="4">
        <v>26606</v>
      </c>
    </row>
    <row r="4968" spans="1:11" x14ac:dyDescent="0.35">
      <c r="A4968" t="s">
        <v>553</v>
      </c>
      <c r="B4968" t="s">
        <v>2132</v>
      </c>
      <c r="C4968" t="s">
        <v>1855</v>
      </c>
      <c r="D4968" s="4">
        <v>36361</v>
      </c>
      <c r="F4968" s="4">
        <v>97326</v>
      </c>
      <c r="G4968" s="4">
        <v>864023</v>
      </c>
      <c r="H4968" s="4">
        <v>745220</v>
      </c>
      <c r="I4968" s="4">
        <v>1742930</v>
      </c>
      <c r="J4968" s="4">
        <v>36361</v>
      </c>
      <c r="K4968" s="4">
        <v>36361</v>
      </c>
    </row>
    <row r="4969" spans="1:11" x14ac:dyDescent="0.35">
      <c r="A4969" t="s">
        <v>553</v>
      </c>
      <c r="B4969" t="s">
        <v>2133</v>
      </c>
      <c r="C4969" t="s">
        <v>1856</v>
      </c>
      <c r="D4969" s="4">
        <v>4058</v>
      </c>
      <c r="G4969" s="4">
        <v>33132</v>
      </c>
      <c r="H4969" s="4">
        <v>33132</v>
      </c>
      <c r="I4969" s="4">
        <v>70323</v>
      </c>
      <c r="J4969" s="4">
        <v>4058</v>
      </c>
      <c r="K4969" s="4">
        <v>4058</v>
      </c>
    </row>
    <row r="4970" spans="1:11" x14ac:dyDescent="0.35">
      <c r="A4970" t="s">
        <v>553</v>
      </c>
      <c r="B4970" t="s">
        <v>2134</v>
      </c>
      <c r="C4970" t="s">
        <v>1857</v>
      </c>
      <c r="D4970" s="4">
        <v>10962</v>
      </c>
      <c r="F4970" s="4">
        <v>9506</v>
      </c>
      <c r="G4970" s="4">
        <v>12900</v>
      </c>
      <c r="H4970" s="4">
        <v>59070</v>
      </c>
      <c r="I4970" s="4">
        <v>92437</v>
      </c>
      <c r="J4970" s="4">
        <v>10962</v>
      </c>
      <c r="K4970" s="4">
        <v>10962</v>
      </c>
    </row>
    <row r="4971" spans="1:11" x14ac:dyDescent="0.35">
      <c r="A4971" t="s">
        <v>553</v>
      </c>
      <c r="B4971" t="s">
        <v>2135</v>
      </c>
      <c r="C4971" t="s">
        <v>1858</v>
      </c>
      <c r="H4971" s="4">
        <v>148817</v>
      </c>
      <c r="I4971" s="4">
        <v>148817</v>
      </c>
      <c r="J4971">
        <v>0</v>
      </c>
      <c r="K4971" s="4">
        <v>0</v>
      </c>
    </row>
    <row r="4972" spans="1:11" x14ac:dyDescent="0.35">
      <c r="A4972" t="s">
        <v>553</v>
      </c>
      <c r="B4972" t="s">
        <v>2136</v>
      </c>
      <c r="C4972" t="s">
        <v>1859</v>
      </c>
      <c r="D4972" s="4">
        <v>486079</v>
      </c>
      <c r="E4972" s="4">
        <v>106601</v>
      </c>
      <c r="G4972" s="4">
        <v>280437</v>
      </c>
      <c r="H4972" s="4">
        <v>2328513</v>
      </c>
      <c r="I4972" s="4">
        <v>3201630</v>
      </c>
      <c r="J4972" s="4">
        <v>592680</v>
      </c>
      <c r="K4972" s="4">
        <v>486079</v>
      </c>
    </row>
    <row r="4973" spans="1:11" x14ac:dyDescent="0.35">
      <c r="A4973" t="s">
        <v>553</v>
      </c>
      <c r="B4973" t="s">
        <v>2137</v>
      </c>
      <c r="C4973" t="s">
        <v>1860</v>
      </c>
      <c r="D4973" s="4">
        <v>543515</v>
      </c>
      <c r="H4973" s="4">
        <v>108703</v>
      </c>
      <c r="I4973" s="4">
        <v>652218</v>
      </c>
      <c r="J4973" s="4">
        <v>543515</v>
      </c>
      <c r="K4973" s="4">
        <v>543515</v>
      </c>
    </row>
    <row r="4974" spans="1:11" x14ac:dyDescent="0.35">
      <c r="A4974" t="s">
        <v>553</v>
      </c>
      <c r="B4974" t="s">
        <v>2138</v>
      </c>
      <c r="C4974" t="s">
        <v>1861</v>
      </c>
      <c r="D4974" s="4">
        <v>75550</v>
      </c>
      <c r="F4974" s="4">
        <v>293806</v>
      </c>
      <c r="I4974" s="4">
        <v>369356</v>
      </c>
      <c r="J4974" s="4">
        <v>75550</v>
      </c>
      <c r="K4974" s="4">
        <v>75550</v>
      </c>
    </row>
    <row r="4975" spans="1:11" x14ac:dyDescent="0.35">
      <c r="A4975" t="s">
        <v>553</v>
      </c>
      <c r="B4975" t="s">
        <v>2139</v>
      </c>
      <c r="C4975" t="s">
        <v>1862</v>
      </c>
      <c r="D4975" s="4">
        <v>512786</v>
      </c>
      <c r="I4975" s="4">
        <v>512786</v>
      </c>
      <c r="J4975" s="4">
        <v>512786</v>
      </c>
      <c r="K4975" s="4">
        <v>512786</v>
      </c>
    </row>
    <row r="4976" spans="1:11" x14ac:dyDescent="0.35">
      <c r="A4976" t="s">
        <v>553</v>
      </c>
      <c r="B4976" t="s">
        <v>2140</v>
      </c>
      <c r="C4976" t="s">
        <v>1863</v>
      </c>
      <c r="D4976" s="4">
        <v>15331</v>
      </c>
      <c r="F4976" s="4">
        <v>15560</v>
      </c>
      <c r="G4976" s="4">
        <v>23340</v>
      </c>
      <c r="I4976" s="4">
        <v>54230</v>
      </c>
      <c r="J4976" s="4">
        <v>15331</v>
      </c>
      <c r="K4976" s="4">
        <v>15331</v>
      </c>
    </row>
    <row r="4977" spans="1:11" x14ac:dyDescent="0.35">
      <c r="A4977" t="s">
        <v>553</v>
      </c>
      <c r="B4977" t="s">
        <v>2141</v>
      </c>
      <c r="D4977" s="4">
        <v>2261465</v>
      </c>
      <c r="E4977" s="4">
        <v>106601</v>
      </c>
      <c r="F4977" s="4">
        <v>2654290</v>
      </c>
      <c r="G4977" s="4">
        <v>2061169</v>
      </c>
      <c r="H4977" s="4">
        <v>3692823</v>
      </c>
      <c r="I4977" s="4">
        <v>10776347</v>
      </c>
      <c r="J4977" s="4">
        <v>2368066</v>
      </c>
      <c r="K4977" s="4">
        <v>2261465</v>
      </c>
    </row>
    <row r="4978" spans="1:11" x14ac:dyDescent="0.35">
      <c r="A4978" t="s">
        <v>553</v>
      </c>
      <c r="B4978" t="s">
        <v>2142</v>
      </c>
      <c r="C4978" t="s">
        <v>1864</v>
      </c>
      <c r="E4978" s="4">
        <v>11158</v>
      </c>
      <c r="I4978" s="4">
        <v>11158</v>
      </c>
      <c r="J4978">
        <v>11158</v>
      </c>
      <c r="K4978" s="4">
        <v>0</v>
      </c>
    </row>
    <row r="4979" spans="1:11" x14ac:dyDescent="0.35">
      <c r="A4979" t="s">
        <v>553</v>
      </c>
      <c r="B4979" t="s">
        <v>2143</v>
      </c>
      <c r="C4979" t="s">
        <v>1865</v>
      </c>
      <c r="D4979" s="4">
        <v>28049</v>
      </c>
      <c r="E4979" s="4">
        <v>0</v>
      </c>
      <c r="F4979" s="4">
        <v>52867</v>
      </c>
      <c r="G4979" s="4">
        <v>43921</v>
      </c>
      <c r="H4979" s="4">
        <v>330954</v>
      </c>
      <c r="I4979" s="4">
        <v>455791</v>
      </c>
      <c r="J4979" s="4">
        <v>28049</v>
      </c>
      <c r="K4979" s="4">
        <v>28049</v>
      </c>
    </row>
    <row r="4980" spans="1:11" x14ac:dyDescent="0.35">
      <c r="A4980" t="s">
        <v>553</v>
      </c>
      <c r="B4980" t="s">
        <v>2144</v>
      </c>
      <c r="C4980" t="s">
        <v>1866</v>
      </c>
      <c r="I4980" s="4">
        <v>0</v>
      </c>
      <c r="J4980">
        <v>0</v>
      </c>
      <c r="K4980" s="4">
        <v>0</v>
      </c>
    </row>
    <row r="4981" spans="1:11" x14ac:dyDescent="0.35">
      <c r="A4981" t="s">
        <v>553</v>
      </c>
      <c r="B4981" t="s">
        <v>2145</v>
      </c>
      <c r="C4981" t="s">
        <v>1867</v>
      </c>
      <c r="D4981" s="4">
        <v>1993604</v>
      </c>
      <c r="F4981" s="4">
        <v>40500</v>
      </c>
      <c r="G4981" s="4">
        <v>18425</v>
      </c>
      <c r="H4981" s="4">
        <v>4892618</v>
      </c>
      <c r="I4981" s="4">
        <v>6945147</v>
      </c>
      <c r="J4981" s="4">
        <v>1993604</v>
      </c>
      <c r="K4981" s="4">
        <v>1993604</v>
      </c>
    </row>
    <row r="4982" spans="1:11" x14ac:dyDescent="0.35">
      <c r="A4982" t="s">
        <v>553</v>
      </c>
      <c r="B4982" t="s">
        <v>2146</v>
      </c>
      <c r="C4982" t="s">
        <v>1868</v>
      </c>
      <c r="D4982" s="4">
        <v>21202</v>
      </c>
      <c r="E4982" s="4">
        <v>171037</v>
      </c>
      <c r="F4982" s="4">
        <v>100000</v>
      </c>
      <c r="H4982" s="4">
        <v>4743228</v>
      </c>
      <c r="I4982" s="4">
        <v>5035467</v>
      </c>
      <c r="J4982" s="4">
        <v>192239</v>
      </c>
      <c r="K4982" s="4">
        <v>21202</v>
      </c>
    </row>
    <row r="4983" spans="1:11" x14ac:dyDescent="0.35">
      <c r="A4983" t="s">
        <v>553</v>
      </c>
      <c r="B4983" t="s">
        <v>2173</v>
      </c>
      <c r="C4983" t="s">
        <v>1894</v>
      </c>
      <c r="D4983" s="4">
        <v>28593</v>
      </c>
      <c r="I4983" s="4">
        <v>28593</v>
      </c>
      <c r="J4983" s="4">
        <v>28593</v>
      </c>
      <c r="K4983" s="4">
        <v>28593</v>
      </c>
    </row>
    <row r="4984" spans="1:11" x14ac:dyDescent="0.35">
      <c r="A4984" t="s">
        <v>553</v>
      </c>
      <c r="B4984" t="s">
        <v>2147</v>
      </c>
      <c r="C4984" t="s">
        <v>1869</v>
      </c>
      <c r="D4984" s="4">
        <v>3556</v>
      </c>
      <c r="H4984" s="4">
        <v>1540800</v>
      </c>
      <c r="I4984" s="4">
        <v>1544356</v>
      </c>
      <c r="J4984" s="4">
        <v>3556</v>
      </c>
      <c r="K4984" s="4">
        <v>3556</v>
      </c>
    </row>
    <row r="4985" spans="1:11" x14ac:dyDescent="0.35">
      <c r="A4985" t="s">
        <v>553</v>
      </c>
      <c r="B4985" t="s">
        <v>2148</v>
      </c>
      <c r="C4985" t="s">
        <v>1870</v>
      </c>
      <c r="D4985" s="4">
        <v>62002</v>
      </c>
      <c r="E4985" s="4">
        <v>31925</v>
      </c>
      <c r="F4985" s="4">
        <v>5404991</v>
      </c>
      <c r="H4985" s="4">
        <v>196615</v>
      </c>
      <c r="I4985" s="4">
        <v>5695532</v>
      </c>
      <c r="J4985" s="4">
        <v>93927</v>
      </c>
      <c r="K4985" s="4">
        <v>62002</v>
      </c>
    </row>
    <row r="4986" spans="1:11" x14ac:dyDescent="0.35">
      <c r="A4986" t="s">
        <v>553</v>
      </c>
      <c r="B4986" t="s">
        <v>2149</v>
      </c>
      <c r="C4986" t="s">
        <v>1871</v>
      </c>
      <c r="D4986" s="4">
        <v>348892</v>
      </c>
      <c r="F4986" s="4">
        <v>10825000</v>
      </c>
      <c r="G4986" s="4">
        <v>30092</v>
      </c>
      <c r="H4986" s="4">
        <v>41767</v>
      </c>
      <c r="I4986" s="4">
        <v>11245750</v>
      </c>
      <c r="J4986" s="4">
        <v>348892</v>
      </c>
      <c r="K4986" s="4">
        <v>348892</v>
      </c>
    </row>
    <row r="4987" spans="1:11" x14ac:dyDescent="0.35">
      <c r="A4987" t="s">
        <v>553</v>
      </c>
      <c r="B4987" t="s">
        <v>2150</v>
      </c>
      <c r="C4987" t="s">
        <v>1872</v>
      </c>
      <c r="D4987" s="4">
        <v>247924</v>
      </c>
      <c r="I4987" s="4">
        <v>247924</v>
      </c>
      <c r="J4987" s="4">
        <v>247924</v>
      </c>
      <c r="K4987" s="4">
        <v>247924</v>
      </c>
    </row>
    <row r="4988" spans="1:11" x14ac:dyDescent="0.35">
      <c r="A4988" t="s">
        <v>553</v>
      </c>
      <c r="B4988" t="s">
        <v>2151</v>
      </c>
      <c r="C4988" t="s">
        <v>1873</v>
      </c>
      <c r="D4988" s="4">
        <v>1711</v>
      </c>
      <c r="I4988" s="4">
        <v>1711</v>
      </c>
      <c r="J4988" s="4">
        <v>1711</v>
      </c>
      <c r="K4988" s="4">
        <v>1711</v>
      </c>
    </row>
    <row r="4989" spans="1:11" x14ac:dyDescent="0.35">
      <c r="A4989" t="s">
        <v>553</v>
      </c>
      <c r="B4989" t="s">
        <v>2152</v>
      </c>
      <c r="C4989" t="s">
        <v>1874</v>
      </c>
      <c r="D4989" s="4">
        <v>3410</v>
      </c>
      <c r="I4989" s="4">
        <v>3410</v>
      </c>
      <c r="J4989" s="4">
        <v>3410</v>
      </c>
      <c r="K4989" s="4">
        <v>3410</v>
      </c>
    </row>
    <row r="4990" spans="1:11" x14ac:dyDescent="0.35">
      <c r="A4990" t="s">
        <v>553</v>
      </c>
      <c r="B4990" t="s">
        <v>2153</v>
      </c>
      <c r="C4990" t="s">
        <v>1875</v>
      </c>
      <c r="D4990" s="4">
        <v>7689</v>
      </c>
      <c r="H4990" s="4">
        <v>110430</v>
      </c>
      <c r="I4990" s="4">
        <v>118119</v>
      </c>
      <c r="J4990" s="4">
        <v>7689</v>
      </c>
      <c r="K4990" s="4">
        <v>7689</v>
      </c>
    </row>
    <row r="4991" spans="1:11" x14ac:dyDescent="0.35">
      <c r="A4991" t="s">
        <v>553</v>
      </c>
      <c r="B4991" t="s">
        <v>2154</v>
      </c>
      <c r="C4991" t="s">
        <v>1876</v>
      </c>
      <c r="D4991" s="4">
        <v>99513</v>
      </c>
      <c r="H4991" s="4">
        <v>294000</v>
      </c>
      <c r="I4991" s="4">
        <v>393513</v>
      </c>
      <c r="J4991" s="4">
        <v>99513</v>
      </c>
      <c r="K4991" s="4">
        <v>99513</v>
      </c>
    </row>
    <row r="4992" spans="1:11" x14ac:dyDescent="0.35">
      <c r="A4992" t="s">
        <v>553</v>
      </c>
      <c r="B4992" t="s">
        <v>2155</v>
      </c>
      <c r="C4992" t="s">
        <v>1877</v>
      </c>
      <c r="D4992" s="4">
        <v>109282</v>
      </c>
      <c r="I4992" s="4">
        <v>109282</v>
      </c>
      <c r="J4992" s="4">
        <v>109282</v>
      </c>
      <c r="K4992" s="4">
        <v>109282</v>
      </c>
    </row>
    <row r="4993" spans="1:11" x14ac:dyDescent="0.35">
      <c r="A4993" t="s">
        <v>553</v>
      </c>
      <c r="B4993" t="s">
        <v>2156</v>
      </c>
      <c r="D4993" s="4">
        <v>2955426</v>
      </c>
      <c r="E4993" s="4">
        <v>214120</v>
      </c>
      <c r="F4993" s="4">
        <v>16423358</v>
      </c>
      <c r="G4993" s="4">
        <v>92438</v>
      </c>
      <c r="H4993" s="4">
        <v>12150412</v>
      </c>
      <c r="I4993" s="4">
        <v>31835753</v>
      </c>
      <c r="J4993" s="4">
        <v>3169546</v>
      </c>
      <c r="K4993" s="4">
        <v>2955426</v>
      </c>
    </row>
    <row r="4994" spans="1:11" x14ac:dyDescent="0.35">
      <c r="A4994" t="s">
        <v>553</v>
      </c>
      <c r="B4994" t="s">
        <v>2157</v>
      </c>
      <c r="C4994" t="s">
        <v>1879</v>
      </c>
      <c r="D4994" s="4">
        <v>1210233</v>
      </c>
      <c r="I4994" s="4">
        <v>1210233</v>
      </c>
      <c r="J4994" s="4">
        <v>1210233</v>
      </c>
      <c r="K4994" s="4">
        <v>1210233</v>
      </c>
    </row>
    <row r="4995" spans="1:11" x14ac:dyDescent="0.35">
      <c r="A4995" t="s">
        <v>553</v>
      </c>
      <c r="B4995" t="s">
        <v>2158</v>
      </c>
      <c r="C4995" t="s">
        <v>1880</v>
      </c>
      <c r="D4995" s="4">
        <v>494370</v>
      </c>
      <c r="I4995" s="4">
        <v>494370</v>
      </c>
      <c r="J4995" s="4">
        <v>494370</v>
      </c>
      <c r="K4995" s="4">
        <v>494370</v>
      </c>
    </row>
    <row r="4996" spans="1:11" x14ac:dyDescent="0.35">
      <c r="A4996" t="s">
        <v>553</v>
      </c>
      <c r="B4996" t="s">
        <v>2159</v>
      </c>
      <c r="C4996" t="s">
        <v>1881</v>
      </c>
      <c r="D4996" s="4">
        <v>5820611</v>
      </c>
      <c r="I4996" s="4">
        <v>5820611</v>
      </c>
      <c r="J4996" s="4">
        <v>5820611</v>
      </c>
      <c r="K4996" s="4">
        <v>5820611</v>
      </c>
    </row>
    <row r="4997" spans="1:11" x14ac:dyDescent="0.35">
      <c r="A4997" t="s">
        <v>553</v>
      </c>
      <c r="B4997" t="s">
        <v>2174</v>
      </c>
      <c r="C4997" t="s">
        <v>1895</v>
      </c>
      <c r="D4997" s="4">
        <v>416410</v>
      </c>
      <c r="I4997" s="4">
        <v>416410</v>
      </c>
      <c r="J4997" s="4">
        <v>416410</v>
      </c>
      <c r="K4997" s="4">
        <v>416410</v>
      </c>
    </row>
    <row r="4998" spans="1:11" x14ac:dyDescent="0.35">
      <c r="A4998" t="s">
        <v>553</v>
      </c>
      <c r="B4998" t="s">
        <v>2160</v>
      </c>
      <c r="C4998" t="s">
        <v>1882</v>
      </c>
      <c r="F4998" s="4">
        <v>580619</v>
      </c>
      <c r="I4998" s="4">
        <v>580619</v>
      </c>
      <c r="J4998">
        <v>0</v>
      </c>
      <c r="K4998" s="4">
        <v>0</v>
      </c>
    </row>
    <row r="4999" spans="1:11" x14ac:dyDescent="0.35">
      <c r="A4999" t="s">
        <v>553</v>
      </c>
      <c r="B4999" t="s">
        <v>2161</v>
      </c>
      <c r="C4999" t="s">
        <v>1883</v>
      </c>
      <c r="D4999" s="4">
        <v>64435</v>
      </c>
      <c r="I4999" s="4">
        <v>64435</v>
      </c>
      <c r="J4999" s="4">
        <v>64435</v>
      </c>
      <c r="K4999" s="4">
        <v>64435</v>
      </c>
    </row>
    <row r="5000" spans="1:11" x14ac:dyDescent="0.35">
      <c r="A5000" t="s">
        <v>553</v>
      </c>
      <c r="B5000" t="s">
        <v>2162</v>
      </c>
      <c r="C5000" t="s">
        <v>1884</v>
      </c>
      <c r="D5000" s="4">
        <v>29160</v>
      </c>
      <c r="I5000" s="4">
        <v>29160</v>
      </c>
      <c r="J5000" s="4">
        <v>29160</v>
      </c>
      <c r="K5000" s="4">
        <v>29160</v>
      </c>
    </row>
    <row r="5001" spans="1:11" x14ac:dyDescent="0.35">
      <c r="A5001" t="s">
        <v>553</v>
      </c>
      <c r="B5001" t="s">
        <v>2163</v>
      </c>
      <c r="D5001" s="4">
        <v>8035221</v>
      </c>
      <c r="F5001" s="4">
        <v>580619</v>
      </c>
      <c r="I5001" s="4">
        <v>8615839</v>
      </c>
      <c r="J5001" s="4">
        <v>8035221</v>
      </c>
      <c r="K5001" s="4">
        <v>8035221</v>
      </c>
    </row>
    <row r="5002" spans="1:11" x14ac:dyDescent="0.35">
      <c r="A5002" t="s">
        <v>553</v>
      </c>
      <c r="B5002" t="s">
        <v>2164</v>
      </c>
      <c r="C5002" t="s">
        <v>1886</v>
      </c>
      <c r="G5002" s="4">
        <v>169675</v>
      </c>
      <c r="I5002" s="4">
        <v>169675</v>
      </c>
      <c r="J5002">
        <v>0</v>
      </c>
      <c r="K5002" s="4">
        <v>0</v>
      </c>
    </row>
    <row r="5003" spans="1:11" x14ac:dyDescent="0.35">
      <c r="A5003" t="s">
        <v>553</v>
      </c>
      <c r="B5003" t="s">
        <v>2165</v>
      </c>
      <c r="G5003" s="4">
        <v>169675</v>
      </c>
      <c r="I5003" s="4">
        <v>169675</v>
      </c>
      <c r="J5003">
        <v>0</v>
      </c>
      <c r="K5003" s="4">
        <v>0</v>
      </c>
    </row>
    <row r="5004" spans="1:11" x14ac:dyDescent="0.35">
      <c r="A5004" t="s">
        <v>553</v>
      </c>
      <c r="B5004" t="s">
        <v>2183</v>
      </c>
      <c r="C5004" t="s">
        <v>1904</v>
      </c>
      <c r="D5004" s="4">
        <v>250000</v>
      </c>
      <c r="I5004" s="4">
        <v>250000</v>
      </c>
      <c r="J5004" s="4">
        <v>250000</v>
      </c>
      <c r="K5004" s="4">
        <v>250000</v>
      </c>
    </row>
    <row r="5005" spans="1:11" x14ac:dyDescent="0.35">
      <c r="A5005" t="s">
        <v>553</v>
      </c>
      <c r="B5005" t="s">
        <v>2166</v>
      </c>
      <c r="C5005" t="s">
        <v>1888</v>
      </c>
      <c r="H5005" s="4">
        <v>672000</v>
      </c>
      <c r="I5005" s="4">
        <v>672000</v>
      </c>
      <c r="J5005">
        <v>0</v>
      </c>
      <c r="K5005" s="4">
        <v>0</v>
      </c>
    </row>
    <row r="5006" spans="1:11" x14ac:dyDescent="0.35">
      <c r="A5006" t="s">
        <v>553</v>
      </c>
      <c r="B5006" t="s">
        <v>2180</v>
      </c>
      <c r="C5006" t="s">
        <v>1901</v>
      </c>
      <c r="D5006" s="4">
        <v>42750</v>
      </c>
      <c r="F5006" s="4">
        <v>412500</v>
      </c>
      <c r="I5006" s="4">
        <v>455250</v>
      </c>
      <c r="J5006" s="4">
        <v>42750</v>
      </c>
      <c r="K5006" s="4">
        <v>42750</v>
      </c>
    </row>
    <row r="5007" spans="1:11" x14ac:dyDescent="0.35">
      <c r="A5007" t="s">
        <v>553</v>
      </c>
      <c r="B5007" t="s">
        <v>2167</v>
      </c>
      <c r="C5007" t="s">
        <v>1889</v>
      </c>
      <c r="F5007" s="4">
        <v>630000</v>
      </c>
      <c r="I5007" s="4">
        <v>630000</v>
      </c>
      <c r="J5007">
        <v>0</v>
      </c>
      <c r="K5007" s="4">
        <v>0</v>
      </c>
    </row>
    <row r="5008" spans="1:11" x14ac:dyDescent="0.35">
      <c r="A5008" t="s">
        <v>553</v>
      </c>
      <c r="B5008" t="s">
        <v>2168</v>
      </c>
      <c r="C5008" t="s">
        <v>1890</v>
      </c>
      <c r="F5008" s="4">
        <v>206250</v>
      </c>
      <c r="I5008" s="4">
        <v>206250</v>
      </c>
      <c r="J5008">
        <v>0</v>
      </c>
      <c r="K5008" s="4">
        <v>0</v>
      </c>
    </row>
    <row r="5009" spans="1:11" x14ac:dyDescent="0.35">
      <c r="A5009" t="s">
        <v>553</v>
      </c>
      <c r="B5009" t="s">
        <v>2181</v>
      </c>
      <c r="C5009" t="s">
        <v>1902</v>
      </c>
      <c r="D5009" s="4">
        <v>16090</v>
      </c>
      <c r="F5009" s="4">
        <v>825000</v>
      </c>
      <c r="I5009" s="4">
        <v>841090</v>
      </c>
      <c r="J5009" s="4">
        <v>16090</v>
      </c>
      <c r="K5009" s="4">
        <v>16090</v>
      </c>
    </row>
    <row r="5010" spans="1:11" x14ac:dyDescent="0.35">
      <c r="A5010" t="s">
        <v>553</v>
      </c>
      <c r="B5010" t="s">
        <v>2169</v>
      </c>
      <c r="D5010" s="4">
        <v>308840</v>
      </c>
      <c r="F5010" s="4">
        <v>2073750</v>
      </c>
      <c r="H5010" s="4">
        <v>672000</v>
      </c>
      <c r="I5010" s="4">
        <v>3054590</v>
      </c>
      <c r="J5010" s="4">
        <v>308840</v>
      </c>
      <c r="K5010" s="4">
        <v>308840</v>
      </c>
    </row>
    <row r="5011" spans="1:11" x14ac:dyDescent="0.35">
      <c r="A5011" t="s">
        <v>553</v>
      </c>
      <c r="B5011" t="s">
        <v>2170</v>
      </c>
      <c r="D5011" s="4">
        <v>149366020</v>
      </c>
      <c r="E5011" s="4">
        <v>16082016</v>
      </c>
      <c r="F5011" s="4">
        <v>43030804</v>
      </c>
      <c r="G5011" s="4">
        <v>15123282</v>
      </c>
      <c r="H5011" s="4">
        <v>24685718</v>
      </c>
      <c r="I5011" s="4">
        <v>248287841</v>
      </c>
      <c r="J5011" s="4">
        <f>SUM(D5011,E5011)</f>
        <v>165448036</v>
      </c>
      <c r="K5011" s="4">
        <v>149366020</v>
      </c>
    </row>
    <row r="5012" spans="1:11" x14ac:dyDescent="0.35">
      <c r="A5012" t="s">
        <v>560</v>
      </c>
      <c r="B5012" t="s">
        <v>2118</v>
      </c>
      <c r="C5012" t="s">
        <v>1843</v>
      </c>
      <c r="D5012" s="4">
        <v>46189410</v>
      </c>
      <c r="E5012" s="4">
        <v>23000483</v>
      </c>
      <c r="F5012" s="4">
        <v>22317400</v>
      </c>
      <c r="I5012" s="4">
        <v>91507292</v>
      </c>
      <c r="J5012" s="4">
        <v>69189893</v>
      </c>
      <c r="K5012" s="4">
        <v>46189410</v>
      </c>
    </row>
    <row r="5013" spans="1:11" x14ac:dyDescent="0.35">
      <c r="A5013" t="s">
        <v>560</v>
      </c>
      <c r="B5013" t="s">
        <v>2119</v>
      </c>
      <c r="C5013" t="s">
        <v>1844</v>
      </c>
      <c r="D5013" s="4">
        <v>8147776</v>
      </c>
      <c r="E5013" s="4">
        <v>247835</v>
      </c>
      <c r="F5013" s="4">
        <v>401813</v>
      </c>
      <c r="H5013" s="4">
        <v>697050</v>
      </c>
      <c r="I5013" s="4">
        <v>9494475</v>
      </c>
      <c r="J5013" s="4">
        <v>8395611</v>
      </c>
      <c r="K5013" s="4">
        <v>8147776</v>
      </c>
    </row>
    <row r="5014" spans="1:11" x14ac:dyDescent="0.35">
      <c r="A5014" t="s">
        <v>560</v>
      </c>
      <c r="B5014" t="s">
        <v>2120</v>
      </c>
      <c r="C5014" t="s">
        <v>1845</v>
      </c>
      <c r="D5014" s="4">
        <v>5660171</v>
      </c>
      <c r="I5014" s="4">
        <v>5660171</v>
      </c>
      <c r="J5014" s="4">
        <v>5660171</v>
      </c>
      <c r="K5014" s="4">
        <v>5660171</v>
      </c>
    </row>
    <row r="5015" spans="1:11" x14ac:dyDescent="0.35">
      <c r="A5015" t="s">
        <v>560</v>
      </c>
      <c r="B5015" t="s">
        <v>2121</v>
      </c>
      <c r="D5015" s="4">
        <v>59997357</v>
      </c>
      <c r="E5015" s="4">
        <v>23248318</v>
      </c>
      <c r="F5015" s="4">
        <v>22719213</v>
      </c>
      <c r="H5015" s="4">
        <v>697050</v>
      </c>
      <c r="I5015" s="4">
        <v>106661938</v>
      </c>
      <c r="J5015" s="4">
        <v>83245675</v>
      </c>
      <c r="K5015" s="4">
        <v>59997357</v>
      </c>
    </row>
    <row r="5016" spans="1:11" x14ac:dyDescent="0.35">
      <c r="A5016" t="s">
        <v>560</v>
      </c>
      <c r="B5016" t="s">
        <v>2122</v>
      </c>
      <c r="C5016" t="s">
        <v>1846</v>
      </c>
      <c r="D5016" s="4">
        <v>41650044</v>
      </c>
      <c r="I5016" s="4">
        <v>41650044</v>
      </c>
      <c r="J5016" s="4">
        <v>41650044</v>
      </c>
      <c r="K5016" s="4">
        <v>41650044</v>
      </c>
    </row>
    <row r="5017" spans="1:11" x14ac:dyDescent="0.35">
      <c r="A5017" t="s">
        <v>560</v>
      </c>
      <c r="B5017" t="s">
        <v>2123</v>
      </c>
      <c r="C5017" t="s">
        <v>1847</v>
      </c>
      <c r="D5017" s="4">
        <v>23006899</v>
      </c>
      <c r="E5017" s="4">
        <v>162712</v>
      </c>
      <c r="F5017" s="4">
        <v>1441081</v>
      </c>
      <c r="I5017" s="4">
        <v>24610692</v>
      </c>
      <c r="J5017" s="4">
        <v>23169611</v>
      </c>
      <c r="K5017" s="4">
        <v>23006899</v>
      </c>
    </row>
    <row r="5018" spans="1:11" x14ac:dyDescent="0.35">
      <c r="A5018" t="s">
        <v>560</v>
      </c>
      <c r="B5018" t="s">
        <v>2124</v>
      </c>
      <c r="C5018" t="s">
        <v>1848</v>
      </c>
      <c r="D5018" s="4">
        <v>167920</v>
      </c>
      <c r="I5018" s="4">
        <v>167920</v>
      </c>
      <c r="J5018" s="4">
        <v>167920</v>
      </c>
      <c r="K5018" s="4">
        <v>167920</v>
      </c>
    </row>
    <row r="5019" spans="1:11" x14ac:dyDescent="0.35">
      <c r="A5019" t="s">
        <v>560</v>
      </c>
      <c r="B5019" t="s">
        <v>2125</v>
      </c>
      <c r="D5019" s="4">
        <v>64824864</v>
      </c>
      <c r="E5019" s="4">
        <v>162712</v>
      </c>
      <c r="F5019" s="4">
        <v>1441081</v>
      </c>
      <c r="I5019" s="4">
        <v>66428657</v>
      </c>
      <c r="J5019" s="4">
        <v>64987576</v>
      </c>
      <c r="K5019" s="4">
        <v>64824864</v>
      </c>
    </row>
    <row r="5020" spans="1:11" x14ac:dyDescent="0.35">
      <c r="A5020" t="s">
        <v>560</v>
      </c>
      <c r="B5020" t="s">
        <v>2126</v>
      </c>
      <c r="C5020" t="s">
        <v>1850</v>
      </c>
      <c r="D5020" s="4">
        <v>11315760</v>
      </c>
      <c r="E5020" s="4">
        <v>199680</v>
      </c>
      <c r="I5020" s="4">
        <v>11515440</v>
      </c>
      <c r="J5020" s="4">
        <v>11515440</v>
      </c>
      <c r="K5020" s="4">
        <v>11315760</v>
      </c>
    </row>
    <row r="5021" spans="1:11" x14ac:dyDescent="0.35">
      <c r="A5021" t="s">
        <v>560</v>
      </c>
      <c r="B5021" t="s">
        <v>2127</v>
      </c>
      <c r="D5021" s="4">
        <v>11315760</v>
      </c>
      <c r="E5021" s="4">
        <v>199680</v>
      </c>
      <c r="I5021" s="4">
        <v>11515440</v>
      </c>
      <c r="J5021" s="4">
        <v>11515440</v>
      </c>
      <c r="K5021" s="4">
        <v>11315760</v>
      </c>
    </row>
    <row r="5022" spans="1:11" x14ac:dyDescent="0.35">
      <c r="A5022" t="s">
        <v>560</v>
      </c>
      <c r="B5022" t="s">
        <v>2128</v>
      </c>
      <c r="C5022" t="s">
        <v>1851</v>
      </c>
      <c r="D5022" s="4">
        <v>1317929</v>
      </c>
      <c r="I5022" s="4">
        <v>1317929</v>
      </c>
      <c r="J5022" s="4">
        <v>1317929</v>
      </c>
      <c r="K5022" s="4">
        <v>1317929</v>
      </c>
    </row>
    <row r="5023" spans="1:11" x14ac:dyDescent="0.35">
      <c r="A5023" t="s">
        <v>560</v>
      </c>
      <c r="B5023" t="s">
        <v>2129</v>
      </c>
      <c r="C5023" t="s">
        <v>1852</v>
      </c>
      <c r="F5023" s="4">
        <v>57244</v>
      </c>
      <c r="G5023" s="4">
        <v>1363</v>
      </c>
      <c r="H5023" s="4">
        <v>20444</v>
      </c>
      <c r="I5023" s="4">
        <v>79051</v>
      </c>
      <c r="J5023">
        <v>0</v>
      </c>
      <c r="K5023" s="4">
        <v>0</v>
      </c>
    </row>
    <row r="5024" spans="1:11" x14ac:dyDescent="0.35">
      <c r="A5024" t="s">
        <v>560</v>
      </c>
      <c r="B5024" t="s">
        <v>2130</v>
      </c>
      <c r="C5024" t="s">
        <v>1853</v>
      </c>
      <c r="F5024" s="4">
        <v>39691</v>
      </c>
      <c r="G5024" s="4">
        <v>8539</v>
      </c>
      <c r="H5024" s="4">
        <v>30035</v>
      </c>
      <c r="I5024" s="4">
        <v>78265</v>
      </c>
      <c r="J5024">
        <v>0</v>
      </c>
      <c r="K5024" s="4">
        <v>0</v>
      </c>
    </row>
    <row r="5025" spans="1:11" x14ac:dyDescent="0.35">
      <c r="A5025" t="s">
        <v>560</v>
      </c>
      <c r="B5025" t="s">
        <v>2172</v>
      </c>
      <c r="C5025" t="s">
        <v>1893</v>
      </c>
      <c r="G5025" s="4">
        <v>8362</v>
      </c>
      <c r="I5025" s="4">
        <v>8362</v>
      </c>
      <c r="J5025">
        <v>0</v>
      </c>
      <c r="K5025" s="4">
        <v>0</v>
      </c>
    </row>
    <row r="5026" spans="1:11" x14ac:dyDescent="0.35">
      <c r="A5026" t="s">
        <v>560</v>
      </c>
      <c r="B5026" t="s">
        <v>2131</v>
      </c>
      <c r="C5026" t="s">
        <v>1854</v>
      </c>
      <c r="D5026" s="4">
        <v>20110</v>
      </c>
      <c r="F5026" s="4">
        <v>60524</v>
      </c>
      <c r="G5026" s="4">
        <v>591791</v>
      </c>
      <c r="H5026" s="4">
        <v>47074</v>
      </c>
      <c r="I5026" s="4">
        <v>719499</v>
      </c>
      <c r="J5026" s="4">
        <v>20110</v>
      </c>
      <c r="K5026" s="4">
        <v>20110</v>
      </c>
    </row>
    <row r="5027" spans="1:11" x14ac:dyDescent="0.35">
      <c r="A5027" t="s">
        <v>560</v>
      </c>
      <c r="B5027" t="s">
        <v>2132</v>
      </c>
      <c r="C5027" t="s">
        <v>1855</v>
      </c>
      <c r="D5027" s="4">
        <v>18555</v>
      </c>
      <c r="F5027" s="4">
        <v>113892</v>
      </c>
      <c r="G5027" s="4">
        <v>648188</v>
      </c>
      <c r="H5027" s="4">
        <v>308902</v>
      </c>
      <c r="I5027" s="4">
        <v>1089537</v>
      </c>
      <c r="J5027" s="4">
        <v>18555</v>
      </c>
      <c r="K5027" s="4">
        <v>18555</v>
      </c>
    </row>
    <row r="5028" spans="1:11" x14ac:dyDescent="0.35">
      <c r="A5028" t="s">
        <v>560</v>
      </c>
      <c r="B5028" t="s">
        <v>2133</v>
      </c>
      <c r="C5028" t="s">
        <v>1856</v>
      </c>
      <c r="D5028" s="4">
        <v>5788</v>
      </c>
      <c r="F5028" s="4">
        <v>20708</v>
      </c>
      <c r="I5028" s="4">
        <v>26496</v>
      </c>
      <c r="J5028" s="4">
        <v>5788</v>
      </c>
      <c r="K5028" s="4">
        <v>5788</v>
      </c>
    </row>
    <row r="5029" spans="1:11" x14ac:dyDescent="0.35">
      <c r="A5029" t="s">
        <v>560</v>
      </c>
      <c r="B5029" t="s">
        <v>2134</v>
      </c>
      <c r="C5029" t="s">
        <v>1857</v>
      </c>
      <c r="D5029" s="4">
        <v>38274</v>
      </c>
      <c r="F5029" s="4">
        <v>3395</v>
      </c>
      <c r="G5029" s="4">
        <v>40059</v>
      </c>
      <c r="H5029" s="4">
        <v>2716</v>
      </c>
      <c r="I5029" s="4">
        <v>84444</v>
      </c>
      <c r="J5029" s="4">
        <v>38274</v>
      </c>
      <c r="K5029" s="4">
        <v>38274</v>
      </c>
    </row>
    <row r="5030" spans="1:11" x14ac:dyDescent="0.35">
      <c r="A5030" t="s">
        <v>560</v>
      </c>
      <c r="B5030" t="s">
        <v>2135</v>
      </c>
      <c r="C5030" t="s">
        <v>1858</v>
      </c>
      <c r="G5030" s="4">
        <v>40221</v>
      </c>
      <c r="H5030" s="4">
        <v>62845</v>
      </c>
      <c r="I5030" s="4">
        <v>103066</v>
      </c>
      <c r="J5030">
        <v>0</v>
      </c>
      <c r="K5030" s="4">
        <v>0</v>
      </c>
    </row>
    <row r="5031" spans="1:11" x14ac:dyDescent="0.35">
      <c r="A5031" t="s">
        <v>560</v>
      </c>
      <c r="B5031" t="s">
        <v>2136</v>
      </c>
      <c r="C5031" t="s">
        <v>1859</v>
      </c>
      <c r="D5031" s="4">
        <v>50000</v>
      </c>
      <c r="E5031" s="4">
        <v>25000</v>
      </c>
      <c r="F5031" s="4">
        <v>105421</v>
      </c>
      <c r="G5031" s="4">
        <v>155437</v>
      </c>
      <c r="H5031" s="4">
        <v>1823073</v>
      </c>
      <c r="I5031" s="4">
        <v>2158930</v>
      </c>
      <c r="J5031" s="4">
        <v>75000</v>
      </c>
      <c r="K5031" s="4">
        <v>50000</v>
      </c>
    </row>
    <row r="5032" spans="1:11" x14ac:dyDescent="0.35">
      <c r="A5032" t="s">
        <v>560</v>
      </c>
      <c r="B5032" t="s">
        <v>2194</v>
      </c>
      <c r="C5032" t="s">
        <v>1915</v>
      </c>
      <c r="H5032" s="4">
        <v>5</v>
      </c>
      <c r="I5032" s="4">
        <v>5</v>
      </c>
      <c r="J5032">
        <v>0</v>
      </c>
      <c r="K5032" s="4">
        <v>0</v>
      </c>
    </row>
    <row r="5033" spans="1:11" x14ac:dyDescent="0.35">
      <c r="A5033" t="s">
        <v>560</v>
      </c>
      <c r="B5033" t="s">
        <v>2137</v>
      </c>
      <c r="C5033" t="s">
        <v>1860</v>
      </c>
      <c r="D5033" s="4">
        <v>1521842</v>
      </c>
      <c r="H5033" s="4">
        <v>869624</v>
      </c>
      <c r="I5033" s="4">
        <v>2391467</v>
      </c>
      <c r="J5033" s="4">
        <v>1521842</v>
      </c>
      <c r="K5033" s="4">
        <v>1521842</v>
      </c>
    </row>
    <row r="5034" spans="1:11" x14ac:dyDescent="0.35">
      <c r="A5034" t="s">
        <v>560</v>
      </c>
      <c r="B5034" t="s">
        <v>2138</v>
      </c>
      <c r="C5034" t="s">
        <v>1861</v>
      </c>
      <c r="D5034" s="4">
        <v>347670</v>
      </c>
      <c r="I5034" s="4">
        <v>347670</v>
      </c>
      <c r="J5034" s="4">
        <v>347670</v>
      </c>
      <c r="K5034" s="4">
        <v>347670</v>
      </c>
    </row>
    <row r="5035" spans="1:11" x14ac:dyDescent="0.35">
      <c r="A5035" t="s">
        <v>560</v>
      </c>
      <c r="B5035" t="s">
        <v>2139</v>
      </c>
      <c r="C5035" t="s">
        <v>1862</v>
      </c>
      <c r="D5035" s="4">
        <v>1281964</v>
      </c>
      <c r="E5035" s="4">
        <v>85464</v>
      </c>
      <c r="H5035" s="4">
        <v>1367428</v>
      </c>
      <c r="I5035" s="4">
        <v>2734857</v>
      </c>
      <c r="J5035" s="4">
        <v>1367428</v>
      </c>
      <c r="K5035" s="4">
        <v>1281964</v>
      </c>
    </row>
    <row r="5036" spans="1:11" x14ac:dyDescent="0.35">
      <c r="A5036" t="s">
        <v>560</v>
      </c>
      <c r="B5036" t="s">
        <v>2140</v>
      </c>
      <c r="C5036" t="s">
        <v>1863</v>
      </c>
      <c r="G5036" s="4">
        <v>46679</v>
      </c>
      <c r="H5036" s="4">
        <v>7780</v>
      </c>
      <c r="I5036" s="4">
        <v>54459</v>
      </c>
      <c r="J5036">
        <v>0</v>
      </c>
      <c r="K5036" s="4">
        <v>0</v>
      </c>
    </row>
    <row r="5037" spans="1:11" x14ac:dyDescent="0.35">
      <c r="A5037" t="s">
        <v>560</v>
      </c>
      <c r="B5037" t="s">
        <v>2141</v>
      </c>
      <c r="D5037" s="4">
        <v>4602133</v>
      </c>
      <c r="E5037" s="4">
        <v>110464</v>
      </c>
      <c r="F5037" s="4">
        <v>400874</v>
      </c>
      <c r="G5037" s="4">
        <v>1540639</v>
      </c>
      <c r="H5037" s="4">
        <v>4539927</v>
      </c>
      <c r="I5037" s="4">
        <v>11194037</v>
      </c>
      <c r="J5037" s="4">
        <v>4712597</v>
      </c>
      <c r="K5037" s="4">
        <v>4602133</v>
      </c>
    </row>
    <row r="5038" spans="1:11" x14ac:dyDescent="0.35">
      <c r="A5038" t="s">
        <v>560</v>
      </c>
      <c r="B5038" t="s">
        <v>2143</v>
      </c>
      <c r="C5038" t="s">
        <v>1865</v>
      </c>
      <c r="H5038" s="4">
        <v>219604</v>
      </c>
      <c r="I5038" s="4">
        <v>219604</v>
      </c>
      <c r="J5038">
        <v>0</v>
      </c>
      <c r="K5038" s="4">
        <v>0</v>
      </c>
    </row>
    <row r="5039" spans="1:11" x14ac:dyDescent="0.35">
      <c r="A5039" t="s">
        <v>560</v>
      </c>
      <c r="B5039" t="s">
        <v>2144</v>
      </c>
      <c r="C5039" t="s">
        <v>1866</v>
      </c>
      <c r="I5039" s="4">
        <v>0</v>
      </c>
      <c r="J5039">
        <v>0</v>
      </c>
      <c r="K5039" s="4">
        <v>0</v>
      </c>
    </row>
    <row r="5040" spans="1:11" x14ac:dyDescent="0.35">
      <c r="A5040" t="s">
        <v>560</v>
      </c>
      <c r="B5040" t="s">
        <v>2145</v>
      </c>
      <c r="C5040" t="s">
        <v>1867</v>
      </c>
      <c r="D5040" s="4">
        <v>1600000</v>
      </c>
      <c r="E5040" s="4">
        <v>0</v>
      </c>
      <c r="F5040" s="4">
        <v>415677</v>
      </c>
      <c r="G5040" s="4">
        <v>4500</v>
      </c>
      <c r="H5040" s="4">
        <v>3835016</v>
      </c>
      <c r="I5040" s="4">
        <v>5855192</v>
      </c>
      <c r="J5040" s="4">
        <v>1600000</v>
      </c>
      <c r="K5040" s="4">
        <v>1600000</v>
      </c>
    </row>
    <row r="5041" spans="1:11" x14ac:dyDescent="0.35">
      <c r="A5041" t="s">
        <v>560</v>
      </c>
      <c r="B5041" t="s">
        <v>2146</v>
      </c>
      <c r="C5041" t="s">
        <v>1868</v>
      </c>
      <c r="D5041" s="4">
        <v>11581</v>
      </c>
      <c r="E5041" s="4">
        <v>10519</v>
      </c>
      <c r="F5041" s="4">
        <v>26297</v>
      </c>
      <c r="G5041" s="4">
        <v>0</v>
      </c>
      <c r="H5041" s="4">
        <v>4677946</v>
      </c>
      <c r="I5041" s="4">
        <v>4726342</v>
      </c>
      <c r="J5041" s="4">
        <v>22100</v>
      </c>
      <c r="K5041" s="4">
        <v>11581</v>
      </c>
    </row>
    <row r="5042" spans="1:11" x14ac:dyDescent="0.35">
      <c r="A5042" t="s">
        <v>560</v>
      </c>
      <c r="B5042" t="s">
        <v>2173</v>
      </c>
      <c r="C5042" t="s">
        <v>1894</v>
      </c>
      <c r="D5042" s="4">
        <v>1436</v>
      </c>
      <c r="I5042" s="4">
        <v>1436</v>
      </c>
      <c r="J5042" s="4">
        <v>1436</v>
      </c>
      <c r="K5042" s="4">
        <v>1436</v>
      </c>
    </row>
    <row r="5043" spans="1:11" x14ac:dyDescent="0.35">
      <c r="A5043" t="s">
        <v>560</v>
      </c>
      <c r="B5043" t="s">
        <v>2147</v>
      </c>
      <c r="C5043" t="s">
        <v>1869</v>
      </c>
      <c r="E5043" s="4">
        <v>0</v>
      </c>
      <c r="G5043" s="4">
        <v>0</v>
      </c>
      <c r="H5043" s="4">
        <v>1890240</v>
      </c>
      <c r="I5043" s="4">
        <v>1890240</v>
      </c>
      <c r="J5043">
        <v>0</v>
      </c>
      <c r="K5043" s="4">
        <v>0</v>
      </c>
    </row>
    <row r="5044" spans="1:11" x14ac:dyDescent="0.35">
      <c r="A5044" t="s">
        <v>560</v>
      </c>
      <c r="B5044" t="s">
        <v>2148</v>
      </c>
      <c r="C5044" t="s">
        <v>1870</v>
      </c>
      <c r="D5044" s="4">
        <v>443</v>
      </c>
      <c r="E5044" s="4">
        <v>44958</v>
      </c>
      <c r="F5044" s="4">
        <v>9563025</v>
      </c>
      <c r="G5044" s="4">
        <v>87899</v>
      </c>
      <c r="H5044" s="4">
        <v>23899</v>
      </c>
      <c r="I5044" s="4">
        <v>9720224</v>
      </c>
      <c r="J5044" s="4">
        <v>45401</v>
      </c>
      <c r="K5044" s="4">
        <v>443</v>
      </c>
    </row>
    <row r="5045" spans="1:11" x14ac:dyDescent="0.35">
      <c r="A5045" t="s">
        <v>560</v>
      </c>
      <c r="B5045" t="s">
        <v>2149</v>
      </c>
      <c r="C5045" t="s">
        <v>1871</v>
      </c>
      <c r="D5045" s="4">
        <v>10825000</v>
      </c>
      <c r="E5045" s="4">
        <v>79452</v>
      </c>
      <c r="F5045" s="4">
        <v>23899</v>
      </c>
      <c r="G5045" s="4">
        <v>73845</v>
      </c>
      <c r="I5045" s="4">
        <v>11002196</v>
      </c>
      <c r="J5045" s="4">
        <v>10904452</v>
      </c>
      <c r="K5045" s="4">
        <v>10825000</v>
      </c>
    </row>
    <row r="5046" spans="1:11" x14ac:dyDescent="0.35">
      <c r="A5046" t="s">
        <v>560</v>
      </c>
      <c r="B5046" t="s">
        <v>2150</v>
      </c>
      <c r="C5046" t="s">
        <v>1872</v>
      </c>
      <c r="D5046" s="4">
        <v>686000</v>
      </c>
      <c r="I5046" s="4">
        <v>686000</v>
      </c>
      <c r="J5046" s="4">
        <v>686000</v>
      </c>
      <c r="K5046" s="4">
        <v>686000</v>
      </c>
    </row>
    <row r="5047" spans="1:11" x14ac:dyDescent="0.35">
      <c r="A5047" t="s">
        <v>560</v>
      </c>
      <c r="B5047" t="s">
        <v>2151</v>
      </c>
      <c r="C5047" t="s">
        <v>1873</v>
      </c>
      <c r="D5047" s="4">
        <v>4420</v>
      </c>
      <c r="E5047" s="4">
        <v>0</v>
      </c>
      <c r="I5047" s="4">
        <v>4420</v>
      </c>
      <c r="J5047" s="4">
        <v>4420</v>
      </c>
      <c r="K5047" s="4">
        <v>4420</v>
      </c>
    </row>
    <row r="5048" spans="1:11" x14ac:dyDescent="0.35">
      <c r="A5048" t="s">
        <v>560</v>
      </c>
      <c r="B5048" t="s">
        <v>2153</v>
      </c>
      <c r="C5048" t="s">
        <v>1875</v>
      </c>
      <c r="D5048" s="4">
        <v>0</v>
      </c>
      <c r="H5048" s="4">
        <v>95900</v>
      </c>
      <c r="I5048" s="4">
        <v>95900</v>
      </c>
      <c r="J5048" s="4">
        <v>0</v>
      </c>
      <c r="K5048" s="4">
        <v>0</v>
      </c>
    </row>
    <row r="5049" spans="1:11" x14ac:dyDescent="0.35">
      <c r="A5049" t="s">
        <v>560</v>
      </c>
      <c r="B5049" t="s">
        <v>2154</v>
      </c>
      <c r="C5049" t="s">
        <v>1876</v>
      </c>
      <c r="D5049" s="4">
        <v>24162</v>
      </c>
      <c r="E5049" s="4">
        <v>0</v>
      </c>
      <c r="G5049" s="4">
        <v>0</v>
      </c>
      <c r="H5049" s="4">
        <v>235200</v>
      </c>
      <c r="I5049" s="4">
        <v>259362</v>
      </c>
      <c r="J5049" s="4">
        <v>24162</v>
      </c>
      <c r="K5049" s="4">
        <v>24162</v>
      </c>
    </row>
    <row r="5050" spans="1:11" x14ac:dyDescent="0.35">
      <c r="A5050" t="s">
        <v>560</v>
      </c>
      <c r="B5050" t="s">
        <v>2155</v>
      </c>
      <c r="C5050" t="s">
        <v>1877</v>
      </c>
      <c r="D5050" s="4">
        <v>5934</v>
      </c>
      <c r="I5050" s="4">
        <v>5934</v>
      </c>
      <c r="J5050" s="4">
        <v>5934</v>
      </c>
      <c r="K5050" s="4">
        <v>5934</v>
      </c>
    </row>
    <row r="5051" spans="1:11" x14ac:dyDescent="0.35">
      <c r="A5051" t="s">
        <v>560</v>
      </c>
      <c r="B5051" t="s">
        <v>2156</v>
      </c>
      <c r="D5051" s="4">
        <v>13158977</v>
      </c>
      <c r="E5051" s="4">
        <v>134929</v>
      </c>
      <c r="F5051" s="4">
        <v>10028897</v>
      </c>
      <c r="G5051" s="4">
        <v>166244</v>
      </c>
      <c r="H5051" s="4">
        <v>10977804</v>
      </c>
      <c r="I5051" s="4">
        <v>34466851</v>
      </c>
      <c r="J5051" s="4">
        <v>13293906</v>
      </c>
      <c r="K5051" s="4">
        <v>13158977</v>
      </c>
    </row>
    <row r="5052" spans="1:11" x14ac:dyDescent="0.35">
      <c r="A5052" t="s">
        <v>560</v>
      </c>
      <c r="B5052" t="s">
        <v>2157</v>
      </c>
      <c r="C5052" t="s">
        <v>1879</v>
      </c>
      <c r="D5052" s="4">
        <v>6768683</v>
      </c>
      <c r="I5052" s="4">
        <v>6768683</v>
      </c>
      <c r="J5052" s="4">
        <v>6768683</v>
      </c>
      <c r="K5052" s="4">
        <v>6768683</v>
      </c>
    </row>
    <row r="5053" spans="1:11" x14ac:dyDescent="0.35">
      <c r="A5053" t="s">
        <v>560</v>
      </c>
      <c r="B5053" t="s">
        <v>2158</v>
      </c>
      <c r="C5053" t="s">
        <v>1880</v>
      </c>
      <c r="D5053" s="4">
        <v>636345</v>
      </c>
      <c r="I5053" s="4">
        <v>636345</v>
      </c>
      <c r="J5053" s="4">
        <v>636345</v>
      </c>
      <c r="K5053" s="4">
        <v>636345</v>
      </c>
    </row>
    <row r="5054" spans="1:11" x14ac:dyDescent="0.35">
      <c r="A5054" t="s">
        <v>560</v>
      </c>
      <c r="B5054" t="s">
        <v>2159</v>
      </c>
      <c r="C5054" t="s">
        <v>1881</v>
      </c>
      <c r="D5054" s="4">
        <v>4546621</v>
      </c>
      <c r="I5054" s="4">
        <v>4546621</v>
      </c>
      <c r="J5054" s="4">
        <v>4546621</v>
      </c>
      <c r="K5054" s="4">
        <v>4546621</v>
      </c>
    </row>
    <row r="5055" spans="1:11" x14ac:dyDescent="0.35">
      <c r="A5055" t="s">
        <v>560</v>
      </c>
      <c r="B5055" t="s">
        <v>2174</v>
      </c>
      <c r="C5055" t="s">
        <v>1895</v>
      </c>
      <c r="D5055" s="4">
        <v>59910</v>
      </c>
      <c r="I5055" s="4">
        <v>59910</v>
      </c>
      <c r="J5055" s="4">
        <v>59910</v>
      </c>
      <c r="K5055" s="4">
        <v>59910</v>
      </c>
    </row>
    <row r="5056" spans="1:11" x14ac:dyDescent="0.35">
      <c r="A5056" t="s">
        <v>560</v>
      </c>
      <c r="B5056" t="s">
        <v>2160</v>
      </c>
      <c r="C5056" t="s">
        <v>1882</v>
      </c>
      <c r="F5056" s="4">
        <v>74276</v>
      </c>
      <c r="I5056" s="4">
        <v>74276</v>
      </c>
      <c r="J5056">
        <v>0</v>
      </c>
      <c r="K5056" s="4">
        <v>0</v>
      </c>
    </row>
    <row r="5057" spans="1:11" x14ac:dyDescent="0.35">
      <c r="A5057" t="s">
        <v>560</v>
      </c>
      <c r="B5057" t="s">
        <v>2161</v>
      </c>
      <c r="C5057" t="s">
        <v>1883</v>
      </c>
      <c r="D5057" s="4">
        <v>8198</v>
      </c>
      <c r="I5057" s="4">
        <v>8198</v>
      </c>
      <c r="J5057" s="4">
        <v>8198</v>
      </c>
      <c r="K5057" s="4">
        <v>8198</v>
      </c>
    </row>
    <row r="5058" spans="1:11" x14ac:dyDescent="0.35">
      <c r="A5058" t="s">
        <v>560</v>
      </c>
      <c r="B5058" t="s">
        <v>2162</v>
      </c>
      <c r="C5058" t="s">
        <v>1884</v>
      </c>
      <c r="D5058" s="4">
        <v>116641</v>
      </c>
      <c r="I5058" s="4">
        <v>116641</v>
      </c>
      <c r="J5058" s="4">
        <v>116641</v>
      </c>
      <c r="K5058" s="4">
        <v>116641</v>
      </c>
    </row>
    <row r="5059" spans="1:11" x14ac:dyDescent="0.35">
      <c r="A5059" t="s">
        <v>560</v>
      </c>
      <c r="B5059" t="s">
        <v>2163</v>
      </c>
      <c r="D5059" s="4">
        <v>12136397</v>
      </c>
      <c r="F5059" s="4">
        <v>74276</v>
      </c>
      <c r="I5059" s="4">
        <v>12210673</v>
      </c>
      <c r="J5059" s="4">
        <v>12136397</v>
      </c>
      <c r="K5059" s="4">
        <v>12136397</v>
      </c>
    </row>
    <row r="5060" spans="1:11" x14ac:dyDescent="0.35">
      <c r="A5060" t="s">
        <v>560</v>
      </c>
      <c r="B5060" t="s">
        <v>2164</v>
      </c>
      <c r="C5060" t="s">
        <v>1886</v>
      </c>
      <c r="G5060" s="4">
        <v>197954</v>
      </c>
      <c r="I5060" s="4">
        <v>197954</v>
      </c>
      <c r="J5060">
        <v>0</v>
      </c>
      <c r="K5060" s="4">
        <v>0</v>
      </c>
    </row>
    <row r="5061" spans="1:11" x14ac:dyDescent="0.35">
      <c r="A5061" t="s">
        <v>560</v>
      </c>
      <c r="B5061" t="s">
        <v>2165</v>
      </c>
      <c r="G5061" s="4">
        <v>197954</v>
      </c>
      <c r="I5061" s="4">
        <v>197954</v>
      </c>
      <c r="J5061">
        <v>0</v>
      </c>
      <c r="K5061" s="4">
        <v>0</v>
      </c>
    </row>
    <row r="5062" spans="1:11" x14ac:dyDescent="0.35">
      <c r="A5062" t="s">
        <v>560</v>
      </c>
      <c r="B5062" t="s">
        <v>2183</v>
      </c>
      <c r="C5062" t="s">
        <v>1904</v>
      </c>
      <c r="F5062" s="4">
        <v>250000</v>
      </c>
      <c r="I5062" s="4">
        <v>250000</v>
      </c>
      <c r="J5062">
        <v>0</v>
      </c>
      <c r="K5062" s="4">
        <v>0</v>
      </c>
    </row>
    <row r="5063" spans="1:11" x14ac:dyDescent="0.35">
      <c r="A5063" t="s">
        <v>560</v>
      </c>
      <c r="B5063" t="s">
        <v>2166</v>
      </c>
      <c r="C5063" t="s">
        <v>1888</v>
      </c>
      <c r="H5063" s="4">
        <v>1075200</v>
      </c>
      <c r="I5063" s="4">
        <v>1075200</v>
      </c>
      <c r="J5063">
        <v>0</v>
      </c>
      <c r="K5063" s="4">
        <v>0</v>
      </c>
    </row>
    <row r="5064" spans="1:11" x14ac:dyDescent="0.35">
      <c r="A5064" t="s">
        <v>560</v>
      </c>
      <c r="B5064" t="s">
        <v>2180</v>
      </c>
      <c r="C5064" t="s">
        <v>1901</v>
      </c>
      <c r="F5064" s="4">
        <v>1413750</v>
      </c>
      <c r="I5064" s="4">
        <v>1413750</v>
      </c>
      <c r="J5064">
        <v>0</v>
      </c>
      <c r="K5064" s="4">
        <v>0</v>
      </c>
    </row>
    <row r="5065" spans="1:11" x14ac:dyDescent="0.35">
      <c r="A5065" t="s">
        <v>560</v>
      </c>
      <c r="B5065" t="s">
        <v>2167</v>
      </c>
      <c r="C5065" t="s">
        <v>1889</v>
      </c>
      <c r="F5065" s="4">
        <v>1853250</v>
      </c>
      <c r="I5065" s="4">
        <v>1853250</v>
      </c>
      <c r="J5065">
        <v>0</v>
      </c>
      <c r="K5065" s="4">
        <v>0</v>
      </c>
    </row>
    <row r="5066" spans="1:11" x14ac:dyDescent="0.35">
      <c r="A5066" t="s">
        <v>560</v>
      </c>
      <c r="B5066" t="s">
        <v>2168</v>
      </c>
      <c r="C5066" t="s">
        <v>1890</v>
      </c>
      <c r="F5066" s="4">
        <v>682500</v>
      </c>
      <c r="I5066" s="4">
        <v>682500</v>
      </c>
      <c r="J5066">
        <v>0</v>
      </c>
      <c r="K5066" s="4">
        <v>0</v>
      </c>
    </row>
    <row r="5067" spans="1:11" x14ac:dyDescent="0.35">
      <c r="A5067" t="s">
        <v>560</v>
      </c>
      <c r="B5067" t="s">
        <v>2181</v>
      </c>
      <c r="C5067" t="s">
        <v>1902</v>
      </c>
      <c r="F5067" s="4">
        <v>2827500</v>
      </c>
      <c r="I5067" s="4">
        <v>2827500</v>
      </c>
      <c r="J5067">
        <v>0</v>
      </c>
      <c r="K5067" s="4">
        <v>0</v>
      </c>
    </row>
    <row r="5068" spans="1:11" x14ac:dyDescent="0.35">
      <c r="A5068" t="s">
        <v>560</v>
      </c>
      <c r="B5068" t="s">
        <v>2169</v>
      </c>
      <c r="F5068" s="4">
        <v>7027000</v>
      </c>
      <c r="H5068" s="4">
        <v>1075200</v>
      </c>
      <c r="I5068" s="4">
        <v>8102200</v>
      </c>
      <c r="J5068">
        <v>0</v>
      </c>
      <c r="K5068" s="4">
        <v>0</v>
      </c>
    </row>
    <row r="5069" spans="1:11" x14ac:dyDescent="0.35">
      <c r="A5069" t="s">
        <v>560</v>
      </c>
      <c r="B5069" t="s">
        <v>2170</v>
      </c>
      <c r="D5069" s="4">
        <v>166035488</v>
      </c>
      <c r="E5069" s="4">
        <v>23856103</v>
      </c>
      <c r="F5069" s="4">
        <v>41691342</v>
      </c>
      <c r="G5069" s="4">
        <v>1904837</v>
      </c>
      <c r="H5069" s="4">
        <v>17289981</v>
      </c>
      <c r="I5069" s="4">
        <v>250777750</v>
      </c>
      <c r="J5069" s="4">
        <f>SUM(D5069,E5069)</f>
        <v>189891591</v>
      </c>
      <c r="K5069" s="4">
        <v>166035488</v>
      </c>
    </row>
    <row r="5070" spans="1:11" x14ac:dyDescent="0.35">
      <c r="A5070" t="s">
        <v>567</v>
      </c>
      <c r="B5070" t="s">
        <v>2118</v>
      </c>
      <c r="C5070" t="s">
        <v>1843</v>
      </c>
      <c r="D5070" s="4">
        <v>5615051</v>
      </c>
      <c r="I5070" s="4">
        <v>5615051</v>
      </c>
      <c r="J5070" s="4">
        <v>5615051</v>
      </c>
      <c r="K5070" s="4">
        <v>5615051</v>
      </c>
    </row>
    <row r="5071" spans="1:11" x14ac:dyDescent="0.35">
      <c r="A5071" t="s">
        <v>567</v>
      </c>
      <c r="B5071" t="s">
        <v>2119</v>
      </c>
      <c r="C5071" t="s">
        <v>1844</v>
      </c>
      <c r="D5071" s="4">
        <v>426242</v>
      </c>
      <c r="F5071" s="4">
        <v>101412</v>
      </c>
      <c r="G5071" s="4">
        <v>54065</v>
      </c>
      <c r="H5071" s="4">
        <v>47700</v>
      </c>
      <c r="I5071" s="4">
        <v>629420</v>
      </c>
      <c r="J5071" s="4">
        <v>426242</v>
      </c>
      <c r="K5071" s="4">
        <v>426242</v>
      </c>
    </row>
    <row r="5072" spans="1:11" x14ac:dyDescent="0.35">
      <c r="A5072" t="s">
        <v>567</v>
      </c>
      <c r="B5072" t="s">
        <v>2120</v>
      </c>
      <c r="C5072" t="s">
        <v>1845</v>
      </c>
      <c r="D5072" s="4">
        <v>329369</v>
      </c>
      <c r="I5072" s="4">
        <v>329369</v>
      </c>
      <c r="J5072" s="4">
        <v>329369</v>
      </c>
      <c r="K5072" s="4">
        <v>329369</v>
      </c>
    </row>
    <row r="5073" spans="1:11" x14ac:dyDescent="0.35">
      <c r="A5073" t="s">
        <v>567</v>
      </c>
      <c r="B5073" t="s">
        <v>2121</v>
      </c>
      <c r="D5073" s="4">
        <v>6370662</v>
      </c>
      <c r="F5073" s="4">
        <v>101412</v>
      </c>
      <c r="G5073" s="4">
        <v>54065</v>
      </c>
      <c r="H5073" s="4">
        <v>47700</v>
      </c>
      <c r="I5073" s="4">
        <v>6573840</v>
      </c>
      <c r="J5073" s="4">
        <v>6370662</v>
      </c>
      <c r="K5073" s="4">
        <v>6370662</v>
      </c>
    </row>
    <row r="5074" spans="1:11" x14ac:dyDescent="0.35">
      <c r="A5074" t="s">
        <v>567</v>
      </c>
      <c r="B5074" t="s">
        <v>2122</v>
      </c>
      <c r="C5074" t="s">
        <v>1846</v>
      </c>
      <c r="D5074" s="4">
        <v>3861798</v>
      </c>
      <c r="G5074" s="4">
        <v>903372</v>
      </c>
      <c r="I5074" s="4">
        <v>4765170</v>
      </c>
      <c r="J5074" s="4">
        <v>3861798</v>
      </c>
      <c r="K5074" s="4">
        <v>3861798</v>
      </c>
    </row>
    <row r="5075" spans="1:11" x14ac:dyDescent="0.35">
      <c r="A5075" t="s">
        <v>567</v>
      </c>
      <c r="B5075" t="s">
        <v>2123</v>
      </c>
      <c r="C5075" t="s">
        <v>1847</v>
      </c>
      <c r="D5075" s="4">
        <v>1309749</v>
      </c>
      <c r="F5075" s="4">
        <v>135135</v>
      </c>
      <c r="I5075" s="4">
        <v>1444885</v>
      </c>
      <c r="J5075" s="4">
        <v>1309749</v>
      </c>
      <c r="K5075" s="4">
        <v>1309749</v>
      </c>
    </row>
    <row r="5076" spans="1:11" x14ac:dyDescent="0.35">
      <c r="A5076" t="s">
        <v>567</v>
      </c>
      <c r="B5076" t="s">
        <v>2124</v>
      </c>
      <c r="C5076" t="s">
        <v>1848</v>
      </c>
      <c r="D5076" s="4">
        <v>3524</v>
      </c>
      <c r="I5076" s="4">
        <v>3524</v>
      </c>
      <c r="J5076" s="4">
        <v>3524</v>
      </c>
      <c r="K5076" s="4">
        <v>3524</v>
      </c>
    </row>
    <row r="5077" spans="1:11" x14ac:dyDescent="0.35">
      <c r="A5077" t="s">
        <v>567</v>
      </c>
      <c r="B5077" t="s">
        <v>2125</v>
      </c>
      <c r="D5077" s="4">
        <v>5175072</v>
      </c>
      <c r="F5077" s="4">
        <v>135135</v>
      </c>
      <c r="G5077" s="4">
        <v>903372</v>
      </c>
      <c r="I5077" s="4">
        <v>6213578</v>
      </c>
      <c r="J5077" s="4">
        <v>5175072</v>
      </c>
      <c r="K5077" s="4">
        <v>5175072</v>
      </c>
    </row>
    <row r="5078" spans="1:11" x14ac:dyDescent="0.35">
      <c r="A5078" t="s">
        <v>567</v>
      </c>
      <c r="B5078" t="s">
        <v>2126</v>
      </c>
      <c r="C5078" t="s">
        <v>1850</v>
      </c>
      <c r="D5078" s="4">
        <v>800000</v>
      </c>
      <c r="I5078" s="4">
        <v>800000</v>
      </c>
      <c r="J5078" s="4">
        <v>800000</v>
      </c>
      <c r="K5078" s="4">
        <v>800000</v>
      </c>
    </row>
    <row r="5079" spans="1:11" x14ac:dyDescent="0.35">
      <c r="A5079" t="s">
        <v>567</v>
      </c>
      <c r="B5079" t="s">
        <v>2127</v>
      </c>
      <c r="D5079" s="4">
        <v>800000</v>
      </c>
      <c r="I5079" s="4">
        <v>800000</v>
      </c>
      <c r="J5079" s="4">
        <v>800000</v>
      </c>
      <c r="K5079" s="4">
        <v>800000</v>
      </c>
    </row>
    <row r="5080" spans="1:11" x14ac:dyDescent="0.35">
      <c r="A5080" t="s">
        <v>567</v>
      </c>
      <c r="B5080" t="s">
        <v>2128</v>
      </c>
      <c r="C5080" t="s">
        <v>1851</v>
      </c>
      <c r="D5080" s="4">
        <v>4355</v>
      </c>
      <c r="G5080" s="4">
        <v>84598</v>
      </c>
      <c r="I5080" s="4">
        <v>88953</v>
      </c>
      <c r="J5080" s="4">
        <v>4355</v>
      </c>
      <c r="K5080" s="4">
        <v>4355</v>
      </c>
    </row>
    <row r="5081" spans="1:11" x14ac:dyDescent="0.35">
      <c r="A5081" t="s">
        <v>567</v>
      </c>
      <c r="B5081" t="s">
        <v>2129</v>
      </c>
      <c r="C5081" t="s">
        <v>1852</v>
      </c>
      <c r="E5081" s="4">
        <v>5452</v>
      </c>
      <c r="I5081" s="4">
        <v>5452</v>
      </c>
      <c r="J5081">
        <v>5452</v>
      </c>
      <c r="K5081" s="4">
        <v>0</v>
      </c>
    </row>
    <row r="5082" spans="1:11" x14ac:dyDescent="0.35">
      <c r="A5082" t="s">
        <v>567</v>
      </c>
      <c r="B5082" t="s">
        <v>2130</v>
      </c>
      <c r="C5082" t="s">
        <v>1853</v>
      </c>
      <c r="D5082" s="4">
        <v>5088</v>
      </c>
      <c r="E5082" s="4">
        <v>10922</v>
      </c>
      <c r="I5082" s="4">
        <v>16010</v>
      </c>
      <c r="J5082" s="4">
        <v>16010</v>
      </c>
      <c r="K5082" s="4">
        <v>5088</v>
      </c>
    </row>
    <row r="5083" spans="1:11" x14ac:dyDescent="0.35">
      <c r="A5083" t="s">
        <v>567</v>
      </c>
      <c r="B5083" t="s">
        <v>2131</v>
      </c>
      <c r="C5083" t="s">
        <v>1854</v>
      </c>
      <c r="D5083" s="4">
        <v>2346</v>
      </c>
      <c r="F5083" s="4">
        <v>242096</v>
      </c>
      <c r="I5083" s="4">
        <v>244442</v>
      </c>
      <c r="J5083" s="4">
        <v>2346</v>
      </c>
      <c r="K5083" s="4">
        <v>2346</v>
      </c>
    </row>
    <row r="5084" spans="1:11" x14ac:dyDescent="0.35">
      <c r="A5084" t="s">
        <v>567</v>
      </c>
      <c r="B5084" t="s">
        <v>2132</v>
      </c>
      <c r="C5084" t="s">
        <v>1855</v>
      </c>
      <c r="D5084" s="4">
        <v>16403</v>
      </c>
      <c r="F5084" s="4">
        <v>60572</v>
      </c>
      <c r="I5084" s="4">
        <v>76975</v>
      </c>
      <c r="J5084" s="4">
        <v>16403</v>
      </c>
      <c r="K5084" s="4">
        <v>16403</v>
      </c>
    </row>
    <row r="5085" spans="1:11" x14ac:dyDescent="0.35">
      <c r="A5085" t="s">
        <v>567</v>
      </c>
      <c r="B5085" t="s">
        <v>2133</v>
      </c>
      <c r="C5085" t="s">
        <v>1856</v>
      </c>
      <c r="I5085" s="4">
        <v>0</v>
      </c>
      <c r="J5085">
        <v>0</v>
      </c>
      <c r="K5085" s="4">
        <v>0</v>
      </c>
    </row>
    <row r="5086" spans="1:11" x14ac:dyDescent="0.35">
      <c r="A5086" t="s">
        <v>567</v>
      </c>
      <c r="B5086" t="s">
        <v>2134</v>
      </c>
      <c r="C5086" t="s">
        <v>1857</v>
      </c>
      <c r="D5086" s="4">
        <v>3395</v>
      </c>
      <c r="I5086" s="4">
        <v>3395</v>
      </c>
      <c r="J5086" s="4">
        <v>3395</v>
      </c>
      <c r="K5086" s="4">
        <v>3395</v>
      </c>
    </row>
    <row r="5087" spans="1:11" x14ac:dyDescent="0.35">
      <c r="A5087" t="s">
        <v>567</v>
      </c>
      <c r="B5087" t="s">
        <v>2135</v>
      </c>
      <c r="C5087" t="s">
        <v>1858</v>
      </c>
      <c r="D5087" s="4">
        <v>4022</v>
      </c>
      <c r="F5087" s="4">
        <v>15586</v>
      </c>
      <c r="I5087" s="4">
        <v>19608</v>
      </c>
      <c r="J5087" s="4">
        <v>4022</v>
      </c>
      <c r="K5087" s="4">
        <v>4022</v>
      </c>
    </row>
    <row r="5088" spans="1:11" x14ac:dyDescent="0.35">
      <c r="A5088" t="s">
        <v>567</v>
      </c>
      <c r="B5088" t="s">
        <v>2136</v>
      </c>
      <c r="C5088" t="s">
        <v>1859</v>
      </c>
      <c r="D5088" s="4">
        <v>100000</v>
      </c>
      <c r="I5088" s="4">
        <v>100000</v>
      </c>
      <c r="J5088" s="4">
        <v>100000</v>
      </c>
      <c r="K5088" s="4">
        <v>100000</v>
      </c>
    </row>
    <row r="5089" spans="1:11" x14ac:dyDescent="0.35">
      <c r="A5089" t="s">
        <v>567</v>
      </c>
      <c r="B5089" t="s">
        <v>2137</v>
      </c>
      <c r="C5089" t="s">
        <v>1860</v>
      </c>
      <c r="D5089" s="4">
        <v>326109</v>
      </c>
      <c r="I5089" s="4">
        <v>326109</v>
      </c>
      <c r="J5089" s="4">
        <v>326109</v>
      </c>
      <c r="K5089" s="4">
        <v>326109</v>
      </c>
    </row>
    <row r="5090" spans="1:11" x14ac:dyDescent="0.35">
      <c r="A5090" t="s">
        <v>567</v>
      </c>
      <c r="B5090" t="s">
        <v>2138</v>
      </c>
      <c r="C5090" t="s">
        <v>1861</v>
      </c>
      <c r="D5090" s="4">
        <v>2334</v>
      </c>
      <c r="G5090" s="4">
        <v>52232</v>
      </c>
      <c r="I5090" s="4">
        <v>54566</v>
      </c>
      <c r="J5090" s="4">
        <v>2334</v>
      </c>
      <c r="K5090" s="4">
        <v>2334</v>
      </c>
    </row>
    <row r="5091" spans="1:11" x14ac:dyDescent="0.35">
      <c r="A5091" t="s">
        <v>567</v>
      </c>
      <c r="B5091" t="s">
        <v>2139</v>
      </c>
      <c r="C5091" t="s">
        <v>1862</v>
      </c>
      <c r="D5091" s="4">
        <v>170929</v>
      </c>
      <c r="I5091" s="4">
        <v>170929</v>
      </c>
      <c r="J5091" s="4">
        <v>170929</v>
      </c>
      <c r="K5091" s="4">
        <v>170929</v>
      </c>
    </row>
    <row r="5092" spans="1:11" x14ac:dyDescent="0.35">
      <c r="A5092" t="s">
        <v>567</v>
      </c>
      <c r="B5092" t="s">
        <v>2141</v>
      </c>
      <c r="D5092" s="4">
        <v>634980</v>
      </c>
      <c r="E5092" s="4">
        <v>16374</v>
      </c>
      <c r="F5092" s="4">
        <v>318254</v>
      </c>
      <c r="G5092" s="4">
        <v>136830</v>
      </c>
      <c r="I5092" s="4">
        <v>1106438</v>
      </c>
      <c r="J5092" s="4">
        <v>651354</v>
      </c>
      <c r="K5092" s="4">
        <v>634980</v>
      </c>
    </row>
    <row r="5093" spans="1:11" x14ac:dyDescent="0.35">
      <c r="A5093" t="s">
        <v>567</v>
      </c>
      <c r="B5093" t="s">
        <v>2144</v>
      </c>
      <c r="C5093" t="s">
        <v>1866</v>
      </c>
      <c r="I5093" s="4">
        <v>0</v>
      </c>
      <c r="J5093">
        <v>0</v>
      </c>
      <c r="K5093" s="4">
        <v>0</v>
      </c>
    </row>
    <row r="5094" spans="1:11" x14ac:dyDescent="0.35">
      <c r="A5094" t="s">
        <v>567</v>
      </c>
      <c r="B5094" t="s">
        <v>2145</v>
      </c>
      <c r="C5094" t="s">
        <v>1867</v>
      </c>
      <c r="D5094" s="4">
        <v>9000</v>
      </c>
      <c r="F5094" s="4">
        <v>87440</v>
      </c>
      <c r="H5094" s="4">
        <v>130096</v>
      </c>
      <c r="I5094" s="4">
        <v>226536</v>
      </c>
      <c r="J5094" s="4">
        <v>9000</v>
      </c>
      <c r="K5094" s="4">
        <v>9000</v>
      </c>
    </row>
    <row r="5095" spans="1:11" x14ac:dyDescent="0.35">
      <c r="A5095" t="s">
        <v>567</v>
      </c>
      <c r="B5095" t="s">
        <v>2146</v>
      </c>
      <c r="C5095" t="s">
        <v>1868</v>
      </c>
      <c r="F5095" s="4">
        <v>5259</v>
      </c>
      <c r="H5095" s="4">
        <v>261164</v>
      </c>
      <c r="I5095" s="4">
        <v>266423</v>
      </c>
      <c r="J5095">
        <v>0</v>
      </c>
      <c r="K5095" s="4">
        <v>0</v>
      </c>
    </row>
    <row r="5096" spans="1:11" x14ac:dyDescent="0.35">
      <c r="A5096" t="s">
        <v>567</v>
      </c>
      <c r="B5096" t="s">
        <v>2147</v>
      </c>
      <c r="C5096" t="s">
        <v>1869</v>
      </c>
      <c r="H5096" s="4">
        <v>57600</v>
      </c>
      <c r="I5096" s="4">
        <v>57600</v>
      </c>
      <c r="J5096">
        <v>0</v>
      </c>
      <c r="K5096" s="4">
        <v>0</v>
      </c>
    </row>
    <row r="5097" spans="1:11" x14ac:dyDescent="0.35">
      <c r="A5097" t="s">
        <v>567</v>
      </c>
      <c r="B5097" t="s">
        <v>2148</v>
      </c>
      <c r="C5097" t="s">
        <v>1870</v>
      </c>
      <c r="E5097" s="4">
        <v>2217</v>
      </c>
      <c r="G5097" s="4">
        <v>413158</v>
      </c>
      <c r="I5097" s="4">
        <v>415375</v>
      </c>
      <c r="J5097">
        <v>2217</v>
      </c>
      <c r="K5097" s="4">
        <v>0</v>
      </c>
    </row>
    <row r="5098" spans="1:11" x14ac:dyDescent="0.35">
      <c r="A5098" t="s">
        <v>567</v>
      </c>
      <c r="B5098" t="s">
        <v>2149</v>
      </c>
      <c r="C5098" t="s">
        <v>1871</v>
      </c>
      <c r="E5098" s="4">
        <v>2165000</v>
      </c>
      <c r="F5098" s="4">
        <v>28894</v>
      </c>
      <c r="G5098" s="4">
        <v>11949</v>
      </c>
      <c r="H5098" s="4">
        <v>73845</v>
      </c>
      <c r="I5098" s="4">
        <v>2279689</v>
      </c>
      <c r="J5098">
        <v>2165000</v>
      </c>
      <c r="K5098" s="4">
        <v>0</v>
      </c>
    </row>
    <row r="5099" spans="1:11" x14ac:dyDescent="0.35">
      <c r="A5099" t="s">
        <v>567</v>
      </c>
      <c r="B5099" t="s">
        <v>2150</v>
      </c>
      <c r="C5099" t="s">
        <v>1872</v>
      </c>
      <c r="D5099" s="4">
        <v>49000</v>
      </c>
      <c r="I5099" s="4">
        <v>49000</v>
      </c>
      <c r="J5099" s="4">
        <v>49000</v>
      </c>
      <c r="K5099" s="4">
        <v>49000</v>
      </c>
    </row>
    <row r="5100" spans="1:11" x14ac:dyDescent="0.35">
      <c r="A5100" t="s">
        <v>567</v>
      </c>
      <c r="B5100" t="s">
        <v>2153</v>
      </c>
      <c r="C5100" t="s">
        <v>1875</v>
      </c>
      <c r="H5100" s="4">
        <v>2906</v>
      </c>
      <c r="I5100" s="4">
        <v>2906</v>
      </c>
      <c r="J5100">
        <v>0</v>
      </c>
      <c r="K5100" s="4">
        <v>0</v>
      </c>
    </row>
    <row r="5101" spans="1:11" x14ac:dyDescent="0.35">
      <c r="A5101" t="s">
        <v>567</v>
      </c>
      <c r="B5101" t="s">
        <v>2154</v>
      </c>
      <c r="C5101" t="s">
        <v>1876</v>
      </c>
      <c r="H5101" s="4">
        <v>16800</v>
      </c>
      <c r="I5101" s="4">
        <v>16800</v>
      </c>
      <c r="J5101">
        <v>0</v>
      </c>
      <c r="K5101" s="4">
        <v>0</v>
      </c>
    </row>
    <row r="5102" spans="1:11" x14ac:dyDescent="0.35">
      <c r="A5102" t="s">
        <v>567</v>
      </c>
      <c r="B5102" t="s">
        <v>2155</v>
      </c>
      <c r="C5102" t="s">
        <v>1877</v>
      </c>
      <c r="D5102" s="4">
        <v>433</v>
      </c>
      <c r="I5102" s="4">
        <v>433</v>
      </c>
      <c r="J5102" s="4">
        <v>433</v>
      </c>
      <c r="K5102" s="4">
        <v>433</v>
      </c>
    </row>
    <row r="5103" spans="1:11" x14ac:dyDescent="0.35">
      <c r="A5103" t="s">
        <v>567</v>
      </c>
      <c r="B5103" t="s">
        <v>2156</v>
      </c>
      <c r="D5103" s="4">
        <v>58433</v>
      </c>
      <c r="E5103" s="4">
        <v>2167217</v>
      </c>
      <c r="F5103" s="4">
        <v>121594</v>
      </c>
      <c r="G5103" s="4">
        <v>425108</v>
      </c>
      <c r="H5103" s="4">
        <v>542411</v>
      </c>
      <c r="I5103" s="4">
        <v>3314762</v>
      </c>
      <c r="J5103" s="4">
        <v>2225650</v>
      </c>
      <c r="K5103" s="4">
        <v>58433</v>
      </c>
    </row>
    <row r="5104" spans="1:11" x14ac:dyDescent="0.35">
      <c r="A5104" t="s">
        <v>567</v>
      </c>
      <c r="B5104" t="s">
        <v>2157</v>
      </c>
      <c r="C5104" t="s">
        <v>1879</v>
      </c>
      <c r="D5104" s="4">
        <v>137086</v>
      </c>
      <c r="I5104" s="4">
        <v>137086</v>
      </c>
      <c r="J5104" s="4">
        <v>137086</v>
      </c>
      <c r="K5104" s="4">
        <v>137086</v>
      </c>
    </row>
    <row r="5105" spans="1:11" x14ac:dyDescent="0.35">
      <c r="A5105" t="s">
        <v>567</v>
      </c>
      <c r="B5105" t="s">
        <v>2158</v>
      </c>
      <c r="C5105" t="s">
        <v>1880</v>
      </c>
      <c r="D5105" s="4">
        <v>289617</v>
      </c>
      <c r="I5105" s="4">
        <v>289617</v>
      </c>
      <c r="J5105" s="4">
        <v>289617</v>
      </c>
      <c r="K5105" s="4">
        <v>289617</v>
      </c>
    </row>
    <row r="5106" spans="1:11" x14ac:dyDescent="0.35">
      <c r="A5106" t="s">
        <v>567</v>
      </c>
      <c r="B5106" t="s">
        <v>2159</v>
      </c>
      <c r="C5106" t="s">
        <v>1881</v>
      </c>
      <c r="D5106" s="4">
        <v>47641</v>
      </c>
      <c r="I5106" s="4">
        <v>47641</v>
      </c>
      <c r="J5106" s="4">
        <v>47641</v>
      </c>
      <c r="K5106" s="4">
        <v>47641</v>
      </c>
    </row>
    <row r="5107" spans="1:11" x14ac:dyDescent="0.35">
      <c r="A5107" t="s">
        <v>567</v>
      </c>
      <c r="B5107" t="s">
        <v>2161</v>
      </c>
      <c r="C5107" t="s">
        <v>1883</v>
      </c>
      <c r="D5107" s="4">
        <v>5902</v>
      </c>
      <c r="I5107" s="4">
        <v>5902</v>
      </c>
      <c r="J5107" s="4">
        <v>5902</v>
      </c>
      <c r="K5107" s="4">
        <v>5902</v>
      </c>
    </row>
    <row r="5108" spans="1:11" x14ac:dyDescent="0.35">
      <c r="A5108" t="s">
        <v>567</v>
      </c>
      <c r="B5108" t="s">
        <v>2163</v>
      </c>
      <c r="D5108" s="4">
        <v>480247</v>
      </c>
      <c r="I5108" s="4">
        <v>480247</v>
      </c>
      <c r="J5108" s="4">
        <v>480247</v>
      </c>
      <c r="K5108" s="4">
        <v>480247</v>
      </c>
    </row>
    <row r="5109" spans="1:11" x14ac:dyDescent="0.35">
      <c r="A5109" t="s">
        <v>567</v>
      </c>
      <c r="B5109" t="s">
        <v>2166</v>
      </c>
      <c r="C5109" t="s">
        <v>1888</v>
      </c>
      <c r="H5109" s="4">
        <v>480000</v>
      </c>
      <c r="I5109" s="4">
        <v>480000</v>
      </c>
      <c r="J5109">
        <v>0</v>
      </c>
      <c r="K5109" s="4">
        <v>0</v>
      </c>
    </row>
    <row r="5110" spans="1:11" x14ac:dyDescent="0.35">
      <c r="A5110" t="s">
        <v>567</v>
      </c>
      <c r="B5110" t="s">
        <v>2167</v>
      </c>
      <c r="C5110" t="s">
        <v>1889</v>
      </c>
      <c r="G5110" s="4">
        <v>31500</v>
      </c>
      <c r="I5110" s="4">
        <v>31500</v>
      </c>
      <c r="J5110">
        <v>0</v>
      </c>
      <c r="K5110" s="4">
        <v>0</v>
      </c>
    </row>
    <row r="5111" spans="1:11" x14ac:dyDescent="0.35">
      <c r="A5111" t="s">
        <v>567</v>
      </c>
      <c r="B5111" t="s">
        <v>2168</v>
      </c>
      <c r="C5111" t="s">
        <v>1890</v>
      </c>
      <c r="G5111" s="4">
        <v>22500</v>
      </c>
      <c r="I5111" s="4">
        <v>22500</v>
      </c>
      <c r="J5111">
        <v>0</v>
      </c>
      <c r="K5111" s="4">
        <v>0</v>
      </c>
    </row>
    <row r="5112" spans="1:11" x14ac:dyDescent="0.35">
      <c r="A5112" t="s">
        <v>567</v>
      </c>
      <c r="B5112" t="s">
        <v>2169</v>
      </c>
      <c r="G5112" s="4">
        <v>54000</v>
      </c>
      <c r="H5112" s="4">
        <v>480000</v>
      </c>
      <c r="I5112" s="4">
        <v>534000</v>
      </c>
      <c r="J5112">
        <v>0</v>
      </c>
      <c r="K5112" s="4">
        <v>0</v>
      </c>
    </row>
    <row r="5113" spans="1:11" x14ac:dyDescent="0.35">
      <c r="A5113" t="s">
        <v>567</v>
      </c>
      <c r="B5113" t="s">
        <v>2170</v>
      </c>
      <c r="D5113" s="4">
        <v>13519393</v>
      </c>
      <c r="E5113" s="4">
        <v>2183591</v>
      </c>
      <c r="F5113" s="4">
        <v>676395</v>
      </c>
      <c r="G5113" s="4">
        <v>1573375</v>
      </c>
      <c r="H5113" s="4">
        <v>1070111</v>
      </c>
      <c r="I5113" s="4">
        <v>19022865</v>
      </c>
      <c r="J5113" s="4">
        <f>SUM(D5113,E5113)</f>
        <v>15702984</v>
      </c>
      <c r="K5113" s="4">
        <v>13519393</v>
      </c>
    </row>
    <row r="5114" spans="1:11" x14ac:dyDescent="0.35">
      <c r="A5114" t="s">
        <v>573</v>
      </c>
      <c r="B5114" t="s">
        <v>2118</v>
      </c>
      <c r="C5114" t="s">
        <v>1843</v>
      </c>
      <c r="D5114" s="4">
        <v>14736593</v>
      </c>
      <c r="F5114" s="4">
        <v>3458000</v>
      </c>
      <c r="I5114" s="4">
        <v>18194593</v>
      </c>
      <c r="J5114" s="4">
        <v>14736593</v>
      </c>
      <c r="K5114" s="4">
        <v>14736593</v>
      </c>
    </row>
    <row r="5115" spans="1:11" x14ac:dyDescent="0.35">
      <c r="A5115" t="s">
        <v>573</v>
      </c>
      <c r="B5115" t="s">
        <v>2119</v>
      </c>
      <c r="C5115" t="s">
        <v>1844</v>
      </c>
      <c r="D5115" s="4">
        <v>1371096</v>
      </c>
      <c r="F5115" s="4">
        <v>152248</v>
      </c>
      <c r="G5115" s="4">
        <v>85759</v>
      </c>
      <c r="H5115" s="4">
        <v>107100</v>
      </c>
      <c r="I5115" s="4">
        <v>1716203</v>
      </c>
      <c r="J5115" s="4">
        <v>1371096</v>
      </c>
      <c r="K5115" s="4">
        <v>1371096</v>
      </c>
    </row>
    <row r="5116" spans="1:11" x14ac:dyDescent="0.35">
      <c r="A5116" t="s">
        <v>573</v>
      </c>
      <c r="B5116" t="s">
        <v>2120</v>
      </c>
      <c r="C5116" t="s">
        <v>1845</v>
      </c>
      <c r="D5116" s="4">
        <v>1016331</v>
      </c>
      <c r="I5116" s="4">
        <v>1016331</v>
      </c>
      <c r="J5116" s="4">
        <v>1016331</v>
      </c>
      <c r="K5116" s="4">
        <v>1016331</v>
      </c>
    </row>
    <row r="5117" spans="1:11" x14ac:dyDescent="0.35">
      <c r="A5117" t="s">
        <v>573</v>
      </c>
      <c r="B5117" t="s">
        <v>2121</v>
      </c>
      <c r="D5117" s="4">
        <v>17124020</v>
      </c>
      <c r="F5117" s="4">
        <v>3610248</v>
      </c>
      <c r="G5117" s="4">
        <v>85759</v>
      </c>
      <c r="H5117" s="4">
        <v>107100</v>
      </c>
      <c r="I5117" s="4">
        <v>20927126</v>
      </c>
      <c r="J5117" s="4">
        <v>17124020</v>
      </c>
      <c r="K5117" s="4">
        <v>17124020</v>
      </c>
    </row>
    <row r="5118" spans="1:11" x14ac:dyDescent="0.35">
      <c r="A5118" t="s">
        <v>573</v>
      </c>
      <c r="B5118" t="s">
        <v>2122</v>
      </c>
      <c r="C5118" t="s">
        <v>1846</v>
      </c>
      <c r="D5118" s="4">
        <v>242209</v>
      </c>
      <c r="H5118" s="4">
        <v>4895820</v>
      </c>
      <c r="I5118" s="4">
        <v>5138029</v>
      </c>
      <c r="J5118" s="4">
        <v>242209</v>
      </c>
      <c r="K5118" s="4">
        <v>242209</v>
      </c>
    </row>
    <row r="5119" spans="1:11" x14ac:dyDescent="0.35">
      <c r="A5119" t="s">
        <v>573</v>
      </c>
      <c r="B5119" t="s">
        <v>2123</v>
      </c>
      <c r="C5119" t="s">
        <v>1847</v>
      </c>
      <c r="D5119" s="4">
        <v>4566649</v>
      </c>
      <c r="F5119" s="4">
        <v>472973</v>
      </c>
      <c r="I5119" s="4">
        <v>5039622</v>
      </c>
      <c r="J5119" s="4">
        <v>4566649</v>
      </c>
      <c r="K5119" s="4">
        <v>4566649</v>
      </c>
    </row>
    <row r="5120" spans="1:11" x14ac:dyDescent="0.35">
      <c r="A5120" t="s">
        <v>573</v>
      </c>
      <c r="B5120" t="s">
        <v>2124</v>
      </c>
      <c r="C5120" t="s">
        <v>1848</v>
      </c>
      <c r="D5120" s="4">
        <v>4447</v>
      </c>
      <c r="I5120" s="4">
        <v>4447</v>
      </c>
      <c r="J5120" s="4">
        <v>4447</v>
      </c>
      <c r="K5120" s="4">
        <v>4447</v>
      </c>
    </row>
    <row r="5121" spans="1:11" x14ac:dyDescent="0.35">
      <c r="A5121" t="s">
        <v>573</v>
      </c>
      <c r="B5121" t="s">
        <v>2125</v>
      </c>
      <c r="D5121" s="4">
        <v>4813305</v>
      </c>
      <c r="F5121" s="4">
        <v>472973</v>
      </c>
      <c r="H5121" s="4">
        <v>4895820</v>
      </c>
      <c r="I5121" s="4">
        <v>10182098</v>
      </c>
      <c r="J5121" s="4">
        <v>4813305</v>
      </c>
      <c r="K5121" s="4">
        <v>4813305</v>
      </c>
    </row>
    <row r="5122" spans="1:11" x14ac:dyDescent="0.35">
      <c r="A5122" t="s">
        <v>573</v>
      </c>
      <c r="B5122" t="s">
        <v>2175</v>
      </c>
      <c r="C5122" t="s">
        <v>1896</v>
      </c>
      <c r="H5122" s="4">
        <v>65495</v>
      </c>
      <c r="I5122" s="4">
        <v>65495</v>
      </c>
      <c r="J5122">
        <v>0</v>
      </c>
      <c r="K5122" s="4">
        <v>0</v>
      </c>
    </row>
    <row r="5123" spans="1:11" x14ac:dyDescent="0.35">
      <c r="A5123" t="s">
        <v>573</v>
      </c>
      <c r="B5123" t="s">
        <v>2126</v>
      </c>
      <c r="C5123" t="s">
        <v>1850</v>
      </c>
      <c r="H5123" s="4">
        <v>3200000</v>
      </c>
      <c r="I5123" s="4">
        <v>3200000</v>
      </c>
      <c r="J5123">
        <v>0</v>
      </c>
      <c r="K5123" s="4">
        <v>0</v>
      </c>
    </row>
    <row r="5124" spans="1:11" x14ac:dyDescent="0.35">
      <c r="A5124" t="s">
        <v>573</v>
      </c>
      <c r="B5124" t="s">
        <v>2127</v>
      </c>
      <c r="H5124" s="4">
        <v>3265495</v>
      </c>
      <c r="I5124" s="4">
        <v>3265495</v>
      </c>
      <c r="J5124">
        <v>0</v>
      </c>
      <c r="K5124" s="4">
        <v>0</v>
      </c>
    </row>
    <row r="5125" spans="1:11" x14ac:dyDescent="0.35">
      <c r="A5125" t="s">
        <v>573</v>
      </c>
      <c r="B5125" t="s">
        <v>2128</v>
      </c>
      <c r="C5125" t="s">
        <v>1851</v>
      </c>
      <c r="D5125" s="4">
        <v>255929</v>
      </c>
      <c r="F5125" s="4">
        <v>223618</v>
      </c>
      <c r="I5125" s="4">
        <v>479547</v>
      </c>
      <c r="J5125" s="4">
        <v>255929</v>
      </c>
      <c r="K5125" s="4">
        <v>255929</v>
      </c>
    </row>
    <row r="5126" spans="1:11" x14ac:dyDescent="0.35">
      <c r="A5126" t="s">
        <v>573</v>
      </c>
      <c r="B5126" t="s">
        <v>2129</v>
      </c>
      <c r="C5126" t="s">
        <v>1852</v>
      </c>
      <c r="E5126" s="4">
        <v>10904</v>
      </c>
      <c r="I5126" s="4">
        <v>10904</v>
      </c>
      <c r="J5126">
        <v>10904</v>
      </c>
      <c r="K5126" s="4">
        <v>0</v>
      </c>
    </row>
    <row r="5127" spans="1:11" x14ac:dyDescent="0.35">
      <c r="A5127" t="s">
        <v>573</v>
      </c>
      <c r="B5127" t="s">
        <v>2130</v>
      </c>
      <c r="C5127" t="s">
        <v>1853</v>
      </c>
      <c r="D5127" s="4">
        <v>79183</v>
      </c>
      <c r="E5127" s="4">
        <v>24574</v>
      </c>
      <c r="I5127" s="4">
        <v>103757</v>
      </c>
      <c r="J5127" s="4">
        <v>103757</v>
      </c>
      <c r="K5127" s="4">
        <v>79183</v>
      </c>
    </row>
    <row r="5128" spans="1:11" x14ac:dyDescent="0.35">
      <c r="A5128" t="s">
        <v>573</v>
      </c>
      <c r="B5128" t="s">
        <v>2131</v>
      </c>
      <c r="C5128" t="s">
        <v>1854</v>
      </c>
      <c r="D5128" s="4">
        <v>127773</v>
      </c>
      <c r="I5128" s="4">
        <v>127773</v>
      </c>
      <c r="J5128" s="4">
        <v>127773</v>
      </c>
      <c r="K5128" s="4">
        <v>127773</v>
      </c>
    </row>
    <row r="5129" spans="1:11" x14ac:dyDescent="0.35">
      <c r="A5129" t="s">
        <v>573</v>
      </c>
      <c r="B5129" t="s">
        <v>2132</v>
      </c>
      <c r="C5129" t="s">
        <v>1855</v>
      </c>
      <c r="D5129" s="4">
        <v>13687</v>
      </c>
      <c r="F5129" s="4">
        <v>245642</v>
      </c>
      <c r="I5129" s="4">
        <v>259329</v>
      </c>
      <c r="J5129" s="4">
        <v>13687</v>
      </c>
      <c r="K5129" s="4">
        <v>13687</v>
      </c>
    </row>
    <row r="5130" spans="1:11" x14ac:dyDescent="0.35">
      <c r="A5130" t="s">
        <v>573</v>
      </c>
      <c r="B5130" t="s">
        <v>2133</v>
      </c>
      <c r="C5130" t="s">
        <v>1856</v>
      </c>
      <c r="F5130" s="4">
        <v>28991</v>
      </c>
      <c r="I5130" s="4">
        <v>28991</v>
      </c>
      <c r="J5130">
        <v>0</v>
      </c>
      <c r="K5130" s="4">
        <v>0</v>
      </c>
    </row>
    <row r="5131" spans="1:11" x14ac:dyDescent="0.35">
      <c r="A5131" t="s">
        <v>573</v>
      </c>
      <c r="B5131" t="s">
        <v>2134</v>
      </c>
      <c r="C5131" t="s">
        <v>1857</v>
      </c>
      <c r="D5131" s="4">
        <v>14258</v>
      </c>
      <c r="I5131" s="4">
        <v>14258</v>
      </c>
      <c r="J5131" s="4">
        <v>14258</v>
      </c>
      <c r="K5131" s="4">
        <v>14258</v>
      </c>
    </row>
    <row r="5132" spans="1:11" x14ac:dyDescent="0.35">
      <c r="A5132" t="s">
        <v>573</v>
      </c>
      <c r="B5132" t="s">
        <v>2193</v>
      </c>
      <c r="C5132" t="s">
        <v>1914</v>
      </c>
      <c r="E5132" s="4">
        <v>45410</v>
      </c>
      <c r="I5132" s="4">
        <v>45410</v>
      </c>
      <c r="J5132">
        <v>45410</v>
      </c>
      <c r="K5132" s="4">
        <v>0</v>
      </c>
    </row>
    <row r="5133" spans="1:11" x14ac:dyDescent="0.35">
      <c r="A5133" t="s">
        <v>573</v>
      </c>
      <c r="B5133" t="s">
        <v>2135</v>
      </c>
      <c r="C5133" t="s">
        <v>1858</v>
      </c>
      <c r="D5133" s="4">
        <v>8044</v>
      </c>
      <c r="H5133" s="4">
        <v>20781</v>
      </c>
      <c r="I5133" s="4">
        <v>28825</v>
      </c>
      <c r="J5133" s="4">
        <v>8044</v>
      </c>
      <c r="K5133" s="4">
        <v>8044</v>
      </c>
    </row>
    <row r="5134" spans="1:11" x14ac:dyDescent="0.35">
      <c r="A5134" t="s">
        <v>573</v>
      </c>
      <c r="B5134" t="s">
        <v>2136</v>
      </c>
      <c r="C5134" t="s">
        <v>1859</v>
      </c>
      <c r="D5134" s="4">
        <v>146124</v>
      </c>
      <c r="E5134" s="4">
        <v>105424</v>
      </c>
      <c r="H5134" s="4">
        <v>150000</v>
      </c>
      <c r="I5134" s="4">
        <v>401548</v>
      </c>
      <c r="J5134" s="4">
        <v>251548</v>
      </c>
      <c r="K5134" s="4">
        <v>146124</v>
      </c>
    </row>
    <row r="5135" spans="1:11" x14ac:dyDescent="0.35">
      <c r="A5135" t="s">
        <v>573</v>
      </c>
      <c r="B5135" t="s">
        <v>2137</v>
      </c>
      <c r="C5135" t="s">
        <v>1860</v>
      </c>
      <c r="D5135" s="4">
        <v>543515</v>
      </c>
      <c r="I5135" s="4">
        <v>543515</v>
      </c>
      <c r="J5135" s="4">
        <v>543515</v>
      </c>
      <c r="K5135" s="4">
        <v>543515</v>
      </c>
    </row>
    <row r="5136" spans="1:11" x14ac:dyDescent="0.35">
      <c r="A5136" t="s">
        <v>573</v>
      </c>
      <c r="B5136" t="s">
        <v>2138</v>
      </c>
      <c r="C5136" t="s">
        <v>1861</v>
      </c>
      <c r="D5136" s="4">
        <v>48968</v>
      </c>
      <c r="F5136" s="4">
        <v>47335</v>
      </c>
      <c r="I5136" s="4">
        <v>96303</v>
      </c>
      <c r="J5136" s="4">
        <v>48968</v>
      </c>
      <c r="K5136" s="4">
        <v>48968</v>
      </c>
    </row>
    <row r="5137" spans="1:11" x14ac:dyDescent="0.35">
      <c r="A5137" t="s">
        <v>573</v>
      </c>
      <c r="B5137" t="s">
        <v>2139</v>
      </c>
      <c r="C5137" t="s">
        <v>1862</v>
      </c>
      <c r="D5137" s="4">
        <v>512786</v>
      </c>
      <c r="E5137" s="4">
        <v>0</v>
      </c>
      <c r="H5137" s="4">
        <v>128137</v>
      </c>
      <c r="I5137" s="4">
        <v>640923</v>
      </c>
      <c r="J5137" s="4">
        <v>512786</v>
      </c>
      <c r="K5137" s="4">
        <v>512786</v>
      </c>
    </row>
    <row r="5138" spans="1:11" x14ac:dyDescent="0.35">
      <c r="A5138" t="s">
        <v>573</v>
      </c>
      <c r="B5138" t="s">
        <v>2141</v>
      </c>
      <c r="D5138" s="4">
        <v>1750266</v>
      </c>
      <c r="E5138" s="4">
        <v>186311</v>
      </c>
      <c r="F5138" s="4">
        <v>545586</v>
      </c>
      <c r="H5138" s="4">
        <v>298918</v>
      </c>
      <c r="I5138" s="4">
        <v>2781082</v>
      </c>
      <c r="J5138" s="4">
        <v>1936577</v>
      </c>
      <c r="K5138" s="4">
        <v>1750266</v>
      </c>
    </row>
    <row r="5139" spans="1:11" x14ac:dyDescent="0.35">
      <c r="A5139" t="s">
        <v>573</v>
      </c>
      <c r="B5139" t="s">
        <v>2143</v>
      </c>
      <c r="C5139" t="s">
        <v>1865</v>
      </c>
      <c r="D5139" s="4">
        <v>441335</v>
      </c>
      <c r="I5139" s="4">
        <v>441335</v>
      </c>
      <c r="J5139" s="4">
        <v>441335</v>
      </c>
      <c r="K5139" s="4">
        <v>441335</v>
      </c>
    </row>
    <row r="5140" spans="1:11" x14ac:dyDescent="0.35">
      <c r="A5140" t="s">
        <v>573</v>
      </c>
      <c r="B5140" t="s">
        <v>2144</v>
      </c>
      <c r="C5140" t="s">
        <v>1866</v>
      </c>
      <c r="I5140" s="4">
        <v>0</v>
      </c>
      <c r="J5140">
        <v>0</v>
      </c>
      <c r="K5140" s="4">
        <v>0</v>
      </c>
    </row>
    <row r="5141" spans="1:11" x14ac:dyDescent="0.35">
      <c r="A5141" t="s">
        <v>573</v>
      </c>
      <c r="B5141" t="s">
        <v>2145</v>
      </c>
      <c r="C5141" t="s">
        <v>1867</v>
      </c>
      <c r="D5141" s="4">
        <v>809000</v>
      </c>
      <c r="E5141" s="4">
        <v>100000</v>
      </c>
      <c r="F5141" s="4">
        <v>291622</v>
      </c>
      <c r="H5141" s="4">
        <v>843211</v>
      </c>
      <c r="I5141" s="4">
        <v>2043833</v>
      </c>
      <c r="J5141" s="4">
        <v>909000</v>
      </c>
      <c r="K5141" s="4">
        <v>809000</v>
      </c>
    </row>
    <row r="5142" spans="1:11" x14ac:dyDescent="0.35">
      <c r="A5142" t="s">
        <v>573</v>
      </c>
      <c r="B5142" t="s">
        <v>2146</v>
      </c>
      <c r="C5142" t="s">
        <v>1868</v>
      </c>
      <c r="F5142" s="4">
        <v>15778</v>
      </c>
      <c r="H5142" s="4">
        <v>1022717</v>
      </c>
      <c r="I5142" s="4">
        <v>1038495</v>
      </c>
      <c r="J5142">
        <v>0</v>
      </c>
      <c r="K5142" s="4">
        <v>0</v>
      </c>
    </row>
    <row r="5143" spans="1:11" x14ac:dyDescent="0.35">
      <c r="A5143" t="s">
        <v>573</v>
      </c>
      <c r="B5143" t="s">
        <v>2147</v>
      </c>
      <c r="C5143" t="s">
        <v>1869</v>
      </c>
      <c r="D5143" s="4">
        <v>3556</v>
      </c>
      <c r="H5143" s="4">
        <v>336000</v>
      </c>
      <c r="I5143" s="4">
        <v>339556</v>
      </c>
      <c r="J5143" s="4">
        <v>3556</v>
      </c>
      <c r="K5143" s="4">
        <v>3556</v>
      </c>
    </row>
    <row r="5144" spans="1:11" x14ac:dyDescent="0.35">
      <c r="A5144" t="s">
        <v>573</v>
      </c>
      <c r="B5144" t="s">
        <v>2148</v>
      </c>
      <c r="C5144" t="s">
        <v>1870</v>
      </c>
      <c r="D5144" s="4">
        <v>887</v>
      </c>
      <c r="E5144" s="4">
        <v>11085</v>
      </c>
      <c r="F5144" s="4">
        <v>32000</v>
      </c>
      <c r="H5144" s="4">
        <v>2537972</v>
      </c>
      <c r="I5144" s="4">
        <v>2581944</v>
      </c>
      <c r="J5144" s="4">
        <v>11972</v>
      </c>
      <c r="K5144" s="4">
        <v>887</v>
      </c>
    </row>
    <row r="5145" spans="1:11" x14ac:dyDescent="0.35">
      <c r="A5145" t="s">
        <v>573</v>
      </c>
      <c r="B5145" t="s">
        <v>2149</v>
      </c>
      <c r="C5145" t="s">
        <v>1871</v>
      </c>
      <c r="D5145" s="4">
        <v>12719</v>
      </c>
      <c r="G5145" s="4">
        <v>4330000</v>
      </c>
      <c r="H5145" s="4">
        <v>144593</v>
      </c>
      <c r="I5145" s="4">
        <v>4487312</v>
      </c>
      <c r="J5145" s="4">
        <v>12719</v>
      </c>
      <c r="K5145" s="4">
        <v>12719</v>
      </c>
    </row>
    <row r="5146" spans="1:11" x14ac:dyDescent="0.35">
      <c r="A5146" t="s">
        <v>573</v>
      </c>
      <c r="B5146" t="s">
        <v>2150</v>
      </c>
      <c r="C5146" t="s">
        <v>1872</v>
      </c>
      <c r="D5146" s="4">
        <v>98000</v>
      </c>
      <c r="I5146" s="4">
        <v>98000</v>
      </c>
      <c r="J5146" s="4">
        <v>98000</v>
      </c>
      <c r="K5146" s="4">
        <v>98000</v>
      </c>
    </row>
    <row r="5147" spans="1:11" x14ac:dyDescent="0.35">
      <c r="A5147" t="s">
        <v>573</v>
      </c>
      <c r="B5147" t="s">
        <v>2153</v>
      </c>
      <c r="C5147" t="s">
        <v>1875</v>
      </c>
      <c r="H5147" s="4">
        <v>10462</v>
      </c>
      <c r="I5147" s="4">
        <v>10462</v>
      </c>
      <c r="J5147">
        <v>0</v>
      </c>
      <c r="K5147" s="4">
        <v>0</v>
      </c>
    </row>
    <row r="5148" spans="1:11" x14ac:dyDescent="0.35">
      <c r="A5148" t="s">
        <v>573</v>
      </c>
      <c r="B5148" t="s">
        <v>2154</v>
      </c>
      <c r="C5148" t="s">
        <v>1876</v>
      </c>
      <c r="H5148" s="4">
        <v>63000</v>
      </c>
      <c r="I5148" s="4">
        <v>63000</v>
      </c>
      <c r="J5148">
        <v>0</v>
      </c>
      <c r="K5148" s="4">
        <v>0</v>
      </c>
    </row>
    <row r="5149" spans="1:11" x14ac:dyDescent="0.35">
      <c r="A5149" t="s">
        <v>573</v>
      </c>
      <c r="B5149" t="s">
        <v>2156</v>
      </c>
      <c r="D5149" s="4">
        <v>1365496</v>
      </c>
      <c r="E5149" s="4">
        <v>111085</v>
      </c>
      <c r="F5149" s="4">
        <v>339400</v>
      </c>
      <c r="G5149" s="4">
        <v>4330000</v>
      </c>
      <c r="H5149" s="4">
        <v>4957955</v>
      </c>
      <c r="I5149" s="4">
        <v>11103936</v>
      </c>
      <c r="J5149" s="4">
        <v>1476581</v>
      </c>
      <c r="K5149" s="4">
        <v>1365496</v>
      </c>
    </row>
    <row r="5150" spans="1:11" x14ac:dyDescent="0.35">
      <c r="A5150" t="s">
        <v>573</v>
      </c>
      <c r="B5150" t="s">
        <v>2157</v>
      </c>
      <c r="C5150" t="s">
        <v>1879</v>
      </c>
      <c r="D5150" s="4">
        <v>164838</v>
      </c>
      <c r="I5150" s="4">
        <v>164838</v>
      </c>
      <c r="J5150" s="4">
        <v>164838</v>
      </c>
      <c r="K5150" s="4">
        <v>164838</v>
      </c>
    </row>
    <row r="5151" spans="1:11" x14ac:dyDescent="0.35">
      <c r="A5151" t="s">
        <v>573</v>
      </c>
      <c r="B5151" t="s">
        <v>2186</v>
      </c>
      <c r="C5151" t="s">
        <v>1907</v>
      </c>
      <c r="D5151" s="4">
        <v>7329</v>
      </c>
      <c r="I5151" s="4">
        <v>7329</v>
      </c>
      <c r="J5151" s="4">
        <v>7329</v>
      </c>
      <c r="K5151" s="4">
        <v>7329</v>
      </c>
    </row>
    <row r="5152" spans="1:11" x14ac:dyDescent="0.35">
      <c r="A5152" t="s">
        <v>573</v>
      </c>
      <c r="B5152" t="s">
        <v>2158</v>
      </c>
      <c r="C5152" t="s">
        <v>1880</v>
      </c>
      <c r="D5152" s="4">
        <v>170786</v>
      </c>
      <c r="I5152" s="4">
        <v>170786</v>
      </c>
      <c r="J5152" s="4">
        <v>170786</v>
      </c>
      <c r="K5152" s="4">
        <v>170786</v>
      </c>
    </row>
    <row r="5153" spans="1:11" x14ac:dyDescent="0.35">
      <c r="A5153" t="s">
        <v>573</v>
      </c>
      <c r="B5153" t="s">
        <v>2159</v>
      </c>
      <c r="C5153" t="s">
        <v>1881</v>
      </c>
      <c r="D5153" s="4">
        <v>284271</v>
      </c>
      <c r="I5153" s="4">
        <v>284271</v>
      </c>
      <c r="J5153" s="4">
        <v>284271</v>
      </c>
      <c r="K5153" s="4">
        <v>284271</v>
      </c>
    </row>
    <row r="5154" spans="1:11" x14ac:dyDescent="0.35">
      <c r="A5154" t="s">
        <v>573</v>
      </c>
      <c r="B5154" t="s">
        <v>2161</v>
      </c>
      <c r="C5154" t="s">
        <v>1883</v>
      </c>
      <c r="D5154" s="4">
        <v>12214</v>
      </c>
      <c r="I5154" s="4">
        <v>12214</v>
      </c>
      <c r="J5154" s="4">
        <v>12214</v>
      </c>
      <c r="K5154" s="4">
        <v>12214</v>
      </c>
    </row>
    <row r="5155" spans="1:11" x14ac:dyDescent="0.35">
      <c r="A5155" t="s">
        <v>573</v>
      </c>
      <c r="B5155" t="s">
        <v>2162</v>
      </c>
      <c r="C5155" t="s">
        <v>1884</v>
      </c>
      <c r="D5155" s="4">
        <v>22560</v>
      </c>
      <c r="I5155" s="4">
        <v>22560</v>
      </c>
      <c r="J5155" s="4">
        <v>22560</v>
      </c>
      <c r="K5155" s="4">
        <v>22560</v>
      </c>
    </row>
    <row r="5156" spans="1:11" x14ac:dyDescent="0.35">
      <c r="A5156" t="s">
        <v>573</v>
      </c>
      <c r="B5156" t="s">
        <v>2163</v>
      </c>
      <c r="D5156" s="4">
        <v>661999</v>
      </c>
      <c r="I5156" s="4">
        <v>661999</v>
      </c>
      <c r="J5156" s="4">
        <v>661999</v>
      </c>
      <c r="K5156" s="4">
        <v>661999</v>
      </c>
    </row>
    <row r="5157" spans="1:11" x14ac:dyDescent="0.35">
      <c r="A5157" t="s">
        <v>573</v>
      </c>
      <c r="B5157" t="s">
        <v>2164</v>
      </c>
      <c r="C5157" t="s">
        <v>1886</v>
      </c>
      <c r="D5157" s="4">
        <v>150822</v>
      </c>
      <c r="I5157" s="4">
        <v>150822</v>
      </c>
      <c r="J5157" s="4">
        <v>150822</v>
      </c>
      <c r="K5157" s="4">
        <v>150822</v>
      </c>
    </row>
    <row r="5158" spans="1:11" x14ac:dyDescent="0.35">
      <c r="A5158" t="s">
        <v>573</v>
      </c>
      <c r="B5158" t="s">
        <v>2165</v>
      </c>
      <c r="D5158" s="4">
        <v>150822</v>
      </c>
      <c r="I5158" s="4">
        <v>150822</v>
      </c>
      <c r="J5158" s="4">
        <v>150822</v>
      </c>
      <c r="K5158" s="4">
        <v>150822</v>
      </c>
    </row>
    <row r="5159" spans="1:11" x14ac:dyDescent="0.35">
      <c r="A5159" t="s">
        <v>573</v>
      </c>
      <c r="B5159" t="s">
        <v>2183</v>
      </c>
      <c r="C5159" t="s">
        <v>1904</v>
      </c>
      <c r="D5159" s="4">
        <v>125000</v>
      </c>
      <c r="I5159" s="4">
        <v>125000</v>
      </c>
      <c r="J5159" s="4">
        <v>125000</v>
      </c>
      <c r="K5159" s="4">
        <v>125000</v>
      </c>
    </row>
    <row r="5160" spans="1:11" x14ac:dyDescent="0.35">
      <c r="A5160" t="s">
        <v>573</v>
      </c>
      <c r="B5160" t="s">
        <v>2166</v>
      </c>
      <c r="C5160" t="s">
        <v>1888</v>
      </c>
      <c r="H5160" s="4">
        <v>288000</v>
      </c>
      <c r="I5160" s="4">
        <v>288000</v>
      </c>
      <c r="J5160">
        <v>0</v>
      </c>
      <c r="K5160" s="4">
        <v>0</v>
      </c>
    </row>
    <row r="5161" spans="1:11" x14ac:dyDescent="0.35">
      <c r="A5161" t="s">
        <v>573</v>
      </c>
      <c r="B5161" t="s">
        <v>2180</v>
      </c>
      <c r="C5161" t="s">
        <v>1901</v>
      </c>
      <c r="H5161" s="4">
        <v>187500</v>
      </c>
      <c r="I5161" s="4">
        <v>187500</v>
      </c>
      <c r="J5161">
        <v>0</v>
      </c>
      <c r="K5161" s="4">
        <v>0</v>
      </c>
    </row>
    <row r="5162" spans="1:11" x14ac:dyDescent="0.35">
      <c r="A5162" t="s">
        <v>573</v>
      </c>
      <c r="B5162" t="s">
        <v>2167</v>
      </c>
      <c r="C5162" t="s">
        <v>1889</v>
      </c>
      <c r="H5162" s="4">
        <v>105000</v>
      </c>
      <c r="I5162" s="4">
        <v>105000</v>
      </c>
      <c r="J5162">
        <v>0</v>
      </c>
      <c r="K5162" s="4">
        <v>0</v>
      </c>
    </row>
    <row r="5163" spans="1:11" x14ac:dyDescent="0.35">
      <c r="A5163" t="s">
        <v>573</v>
      </c>
      <c r="B5163" t="s">
        <v>2168</v>
      </c>
      <c r="C5163" t="s">
        <v>1890</v>
      </c>
      <c r="H5163" s="4">
        <v>75000</v>
      </c>
      <c r="I5163" s="4">
        <v>75000</v>
      </c>
      <c r="J5163">
        <v>0</v>
      </c>
      <c r="K5163" s="4">
        <v>0</v>
      </c>
    </row>
    <row r="5164" spans="1:11" x14ac:dyDescent="0.35">
      <c r="A5164" t="s">
        <v>573</v>
      </c>
      <c r="B5164" t="s">
        <v>2181</v>
      </c>
      <c r="C5164" t="s">
        <v>1902</v>
      </c>
      <c r="H5164" s="4">
        <v>375000</v>
      </c>
      <c r="I5164" s="4">
        <v>375000</v>
      </c>
      <c r="J5164">
        <v>0</v>
      </c>
      <c r="K5164" s="4">
        <v>0</v>
      </c>
    </row>
    <row r="5165" spans="1:11" x14ac:dyDescent="0.35">
      <c r="A5165" t="s">
        <v>573</v>
      </c>
      <c r="B5165" t="s">
        <v>2169</v>
      </c>
      <c r="D5165" s="4">
        <v>125000</v>
      </c>
      <c r="H5165" s="4">
        <v>1030500</v>
      </c>
      <c r="I5165" s="4">
        <v>1155500</v>
      </c>
      <c r="J5165" s="4">
        <v>125000</v>
      </c>
      <c r="K5165" s="4">
        <v>125000</v>
      </c>
    </row>
    <row r="5166" spans="1:11" x14ac:dyDescent="0.35">
      <c r="A5166" t="s">
        <v>573</v>
      </c>
      <c r="B5166" t="s">
        <v>2170</v>
      </c>
      <c r="D5166" s="4">
        <v>25990908</v>
      </c>
      <c r="E5166" s="4">
        <v>297396</v>
      </c>
      <c r="F5166" s="4">
        <v>4968207</v>
      </c>
      <c r="G5166" s="4">
        <v>4415759</v>
      </c>
      <c r="H5166" s="4">
        <v>14555787</v>
      </c>
      <c r="I5166" s="4">
        <v>50228058</v>
      </c>
      <c r="J5166" s="4">
        <f>SUM(D5166,E5166)</f>
        <v>26288304</v>
      </c>
      <c r="K5166" s="4">
        <v>25990908</v>
      </c>
    </row>
    <row r="5167" spans="1:11" x14ac:dyDescent="0.35">
      <c r="A5167" t="s">
        <v>580</v>
      </c>
      <c r="B5167" t="s">
        <v>2118</v>
      </c>
      <c r="C5167" t="s">
        <v>1843</v>
      </c>
      <c r="D5167" s="4">
        <v>5824447</v>
      </c>
      <c r="F5167" s="4">
        <v>3112200</v>
      </c>
      <c r="I5167" s="4">
        <v>8936647</v>
      </c>
      <c r="J5167" s="4">
        <v>5824447</v>
      </c>
      <c r="K5167" s="4">
        <v>5824447</v>
      </c>
    </row>
    <row r="5168" spans="1:11" x14ac:dyDescent="0.35">
      <c r="A5168" t="s">
        <v>580</v>
      </c>
      <c r="B5168" t="s">
        <v>2119</v>
      </c>
      <c r="C5168" t="s">
        <v>1844</v>
      </c>
      <c r="D5168" s="4">
        <v>437151</v>
      </c>
      <c r="F5168" s="4">
        <v>54450</v>
      </c>
      <c r="G5168" s="4">
        <v>461472</v>
      </c>
      <c r="I5168" s="4">
        <v>953074</v>
      </c>
      <c r="J5168" s="4">
        <v>437151</v>
      </c>
      <c r="K5168" s="4">
        <v>437151</v>
      </c>
    </row>
    <row r="5169" spans="1:11" x14ac:dyDescent="0.35">
      <c r="A5169" t="s">
        <v>580</v>
      </c>
      <c r="B5169" t="s">
        <v>2120</v>
      </c>
      <c r="C5169" t="s">
        <v>1845</v>
      </c>
      <c r="D5169" s="4">
        <v>9422</v>
      </c>
      <c r="G5169" s="4">
        <v>677019</v>
      </c>
      <c r="I5169" s="4">
        <v>686441</v>
      </c>
      <c r="J5169" s="4">
        <v>9422</v>
      </c>
      <c r="K5169" s="4">
        <v>9422</v>
      </c>
    </row>
    <row r="5170" spans="1:11" x14ac:dyDescent="0.35">
      <c r="A5170" t="s">
        <v>580</v>
      </c>
      <c r="B5170" t="s">
        <v>2121</v>
      </c>
      <c r="D5170" s="4">
        <v>6271021</v>
      </c>
      <c r="F5170" s="4">
        <v>3166650</v>
      </c>
      <c r="G5170" s="4">
        <v>1138491</v>
      </c>
      <c r="I5170" s="4">
        <v>10576162</v>
      </c>
      <c r="J5170" s="4">
        <v>6271021</v>
      </c>
      <c r="K5170" s="4">
        <v>6271021</v>
      </c>
    </row>
    <row r="5171" spans="1:11" x14ac:dyDescent="0.35">
      <c r="A5171" t="s">
        <v>580</v>
      </c>
      <c r="B5171" t="s">
        <v>2122</v>
      </c>
      <c r="C5171" t="s">
        <v>1846</v>
      </c>
      <c r="D5171" s="4">
        <v>2635005</v>
      </c>
      <c r="E5171" s="4">
        <v>7943376</v>
      </c>
      <c r="I5171" s="4">
        <v>10578381</v>
      </c>
      <c r="J5171" s="4">
        <v>10578381</v>
      </c>
      <c r="K5171" s="4">
        <v>2635005</v>
      </c>
    </row>
    <row r="5172" spans="1:11" x14ac:dyDescent="0.35">
      <c r="A5172" t="s">
        <v>580</v>
      </c>
      <c r="B5172" t="s">
        <v>2123</v>
      </c>
      <c r="C5172" t="s">
        <v>1847</v>
      </c>
      <c r="D5172" s="4">
        <v>987464</v>
      </c>
      <c r="E5172" s="4">
        <v>1751</v>
      </c>
      <c r="G5172" s="4">
        <v>3135000</v>
      </c>
      <c r="I5172" s="4">
        <v>4124215</v>
      </c>
      <c r="J5172" s="4">
        <v>989215</v>
      </c>
      <c r="K5172" s="4">
        <v>987464</v>
      </c>
    </row>
    <row r="5173" spans="1:11" x14ac:dyDescent="0.35">
      <c r="A5173" t="s">
        <v>580</v>
      </c>
      <c r="B5173" t="s">
        <v>2124</v>
      </c>
      <c r="C5173" t="s">
        <v>1848</v>
      </c>
      <c r="D5173" s="4">
        <v>3027</v>
      </c>
      <c r="I5173" s="4">
        <v>3027</v>
      </c>
      <c r="J5173" s="4">
        <v>3027</v>
      </c>
      <c r="K5173" s="4">
        <v>3027</v>
      </c>
    </row>
    <row r="5174" spans="1:11" x14ac:dyDescent="0.35">
      <c r="A5174" t="s">
        <v>580</v>
      </c>
      <c r="B5174" t="s">
        <v>2125</v>
      </c>
      <c r="D5174" s="4">
        <v>3625496</v>
      </c>
      <c r="E5174" s="4">
        <v>7945128</v>
      </c>
      <c r="G5174" s="4">
        <v>3135000</v>
      </c>
      <c r="I5174" s="4">
        <v>14705624</v>
      </c>
      <c r="J5174" s="4">
        <v>11570624</v>
      </c>
      <c r="K5174" s="4">
        <v>3625496</v>
      </c>
    </row>
    <row r="5175" spans="1:11" x14ac:dyDescent="0.35">
      <c r="A5175" t="s">
        <v>580</v>
      </c>
      <c r="B5175" t="s">
        <v>2128</v>
      </c>
      <c r="C5175" t="s">
        <v>1851</v>
      </c>
      <c r="E5175" s="4">
        <v>205013</v>
      </c>
      <c r="I5175" s="4">
        <v>205013</v>
      </c>
      <c r="J5175">
        <v>205013</v>
      </c>
      <c r="K5175" s="4">
        <v>0</v>
      </c>
    </row>
    <row r="5176" spans="1:11" x14ac:dyDescent="0.35">
      <c r="A5176" t="s">
        <v>580</v>
      </c>
      <c r="B5176" t="s">
        <v>2129</v>
      </c>
      <c r="C5176" t="s">
        <v>1852</v>
      </c>
      <c r="D5176" s="4">
        <v>7684</v>
      </c>
      <c r="I5176" s="4">
        <v>7684</v>
      </c>
      <c r="J5176" s="4">
        <v>7684</v>
      </c>
      <c r="K5176" s="4">
        <v>7684</v>
      </c>
    </row>
    <row r="5177" spans="1:11" x14ac:dyDescent="0.35">
      <c r="A5177" t="s">
        <v>580</v>
      </c>
      <c r="B5177" t="s">
        <v>2130</v>
      </c>
      <c r="C5177" t="s">
        <v>1853</v>
      </c>
      <c r="D5177" s="4">
        <v>1539</v>
      </c>
      <c r="I5177" s="4">
        <v>1539</v>
      </c>
      <c r="J5177" s="4">
        <v>1539</v>
      </c>
      <c r="K5177" s="4">
        <v>1539</v>
      </c>
    </row>
    <row r="5178" spans="1:11" x14ac:dyDescent="0.35">
      <c r="A5178" t="s">
        <v>580</v>
      </c>
      <c r="B5178" t="s">
        <v>2172</v>
      </c>
      <c r="C5178" t="s">
        <v>1893</v>
      </c>
      <c r="D5178" s="4">
        <v>5130</v>
      </c>
      <c r="I5178" s="4">
        <v>5130</v>
      </c>
      <c r="J5178" s="4">
        <v>5130</v>
      </c>
      <c r="K5178" s="4">
        <v>5130</v>
      </c>
    </row>
    <row r="5179" spans="1:11" x14ac:dyDescent="0.35">
      <c r="A5179" t="s">
        <v>580</v>
      </c>
      <c r="B5179" t="s">
        <v>2131</v>
      </c>
      <c r="C5179" t="s">
        <v>1854</v>
      </c>
      <c r="E5179" s="4">
        <v>537992</v>
      </c>
      <c r="I5179" s="4">
        <v>537992</v>
      </c>
      <c r="J5179">
        <v>537992</v>
      </c>
      <c r="K5179" s="4">
        <v>0</v>
      </c>
    </row>
    <row r="5180" spans="1:11" x14ac:dyDescent="0.35">
      <c r="A5180" t="s">
        <v>580</v>
      </c>
      <c r="B5180" t="s">
        <v>2132</v>
      </c>
      <c r="C5180" t="s">
        <v>1855</v>
      </c>
      <c r="E5180" s="4">
        <v>104464</v>
      </c>
      <c r="I5180" s="4">
        <v>104464</v>
      </c>
      <c r="J5180">
        <v>104464</v>
      </c>
      <c r="K5180" s="4">
        <v>0</v>
      </c>
    </row>
    <row r="5181" spans="1:11" x14ac:dyDescent="0.35">
      <c r="A5181" t="s">
        <v>580</v>
      </c>
      <c r="B5181" t="s">
        <v>2133</v>
      </c>
      <c r="C5181" t="s">
        <v>1856</v>
      </c>
      <c r="H5181" s="4">
        <v>16982</v>
      </c>
      <c r="I5181" s="4">
        <v>16982</v>
      </c>
      <c r="J5181">
        <v>0</v>
      </c>
      <c r="K5181" s="4">
        <v>0</v>
      </c>
    </row>
    <row r="5182" spans="1:11" x14ac:dyDescent="0.35">
      <c r="A5182" t="s">
        <v>580</v>
      </c>
      <c r="B5182" t="s">
        <v>2134</v>
      </c>
      <c r="C5182" t="s">
        <v>1857</v>
      </c>
      <c r="D5182" s="4">
        <v>321</v>
      </c>
      <c r="E5182" s="4">
        <v>15616</v>
      </c>
      <c r="I5182" s="4">
        <v>15937</v>
      </c>
      <c r="J5182" s="4">
        <v>15937</v>
      </c>
      <c r="K5182" s="4">
        <v>321</v>
      </c>
    </row>
    <row r="5183" spans="1:11" x14ac:dyDescent="0.35">
      <c r="A5183" t="s">
        <v>580</v>
      </c>
      <c r="B5183" t="s">
        <v>2185</v>
      </c>
      <c r="C5183" t="s">
        <v>1906</v>
      </c>
      <c r="H5183" s="4">
        <v>8513</v>
      </c>
      <c r="I5183" s="4">
        <v>8513</v>
      </c>
      <c r="J5183">
        <v>0</v>
      </c>
      <c r="K5183" s="4">
        <v>0</v>
      </c>
    </row>
    <row r="5184" spans="1:11" x14ac:dyDescent="0.35">
      <c r="A5184" t="s">
        <v>580</v>
      </c>
      <c r="B5184" t="s">
        <v>2135</v>
      </c>
      <c r="C5184" t="s">
        <v>1858</v>
      </c>
      <c r="G5184" s="4">
        <v>80442</v>
      </c>
      <c r="I5184" s="4">
        <v>80442</v>
      </c>
      <c r="J5184">
        <v>0</v>
      </c>
      <c r="K5184" s="4">
        <v>0</v>
      </c>
    </row>
    <row r="5185" spans="1:11" x14ac:dyDescent="0.35">
      <c r="A5185" t="s">
        <v>580</v>
      </c>
      <c r="B5185" t="s">
        <v>2136</v>
      </c>
      <c r="C5185" t="s">
        <v>1859</v>
      </c>
      <c r="G5185" s="4">
        <v>1100000</v>
      </c>
      <c r="I5185" s="4">
        <v>1100000</v>
      </c>
      <c r="J5185">
        <v>0</v>
      </c>
      <c r="K5185" s="4">
        <v>0</v>
      </c>
    </row>
    <row r="5186" spans="1:11" x14ac:dyDescent="0.35">
      <c r="A5186" t="s">
        <v>580</v>
      </c>
      <c r="B5186" t="s">
        <v>2137</v>
      </c>
      <c r="C5186" t="s">
        <v>1860</v>
      </c>
      <c r="G5186" s="4">
        <v>543515</v>
      </c>
      <c r="I5186" s="4">
        <v>543515</v>
      </c>
      <c r="J5186">
        <v>0</v>
      </c>
      <c r="K5186" s="4">
        <v>0</v>
      </c>
    </row>
    <row r="5187" spans="1:11" x14ac:dyDescent="0.35">
      <c r="A5187" t="s">
        <v>580</v>
      </c>
      <c r="B5187" t="s">
        <v>2138</v>
      </c>
      <c r="C5187" t="s">
        <v>1861</v>
      </c>
      <c r="D5187" s="4">
        <v>1521</v>
      </c>
      <c r="E5187" s="4">
        <v>73219</v>
      </c>
      <c r="I5187" s="4">
        <v>74740</v>
      </c>
      <c r="J5187" s="4">
        <v>74740</v>
      </c>
      <c r="K5187" s="4">
        <v>1521</v>
      </c>
    </row>
    <row r="5188" spans="1:11" x14ac:dyDescent="0.35">
      <c r="A5188" t="s">
        <v>580</v>
      </c>
      <c r="B5188" t="s">
        <v>2141</v>
      </c>
      <c r="D5188" s="4">
        <v>16195</v>
      </c>
      <c r="E5188" s="4">
        <v>936304</v>
      </c>
      <c r="G5188" s="4">
        <v>1723957</v>
      </c>
      <c r="H5188" s="4">
        <v>25495</v>
      </c>
      <c r="I5188" s="4">
        <v>2701951</v>
      </c>
      <c r="J5188" s="4">
        <v>952499</v>
      </c>
      <c r="K5188" s="4">
        <v>16195</v>
      </c>
    </row>
    <row r="5189" spans="1:11" x14ac:dyDescent="0.35">
      <c r="A5189" t="s">
        <v>580</v>
      </c>
      <c r="B5189" t="s">
        <v>2144</v>
      </c>
      <c r="C5189" t="s">
        <v>1866</v>
      </c>
      <c r="I5189" s="4">
        <v>0</v>
      </c>
      <c r="J5189">
        <v>0</v>
      </c>
      <c r="K5189" s="4">
        <v>0</v>
      </c>
    </row>
    <row r="5190" spans="1:11" x14ac:dyDescent="0.35">
      <c r="A5190" t="s">
        <v>580</v>
      </c>
      <c r="B5190" t="s">
        <v>2145</v>
      </c>
      <c r="C5190" t="s">
        <v>1867</v>
      </c>
      <c r="D5190" s="4">
        <v>4500</v>
      </c>
      <c r="F5190" s="4">
        <v>9000</v>
      </c>
      <c r="G5190" s="4">
        <v>9000</v>
      </c>
      <c r="H5190" s="4">
        <v>839852</v>
      </c>
      <c r="I5190" s="4">
        <v>862352</v>
      </c>
      <c r="J5190" s="4">
        <v>4500</v>
      </c>
      <c r="K5190" s="4">
        <v>4500</v>
      </c>
    </row>
    <row r="5191" spans="1:11" x14ac:dyDescent="0.35">
      <c r="A5191" t="s">
        <v>580</v>
      </c>
      <c r="B5191" t="s">
        <v>2146</v>
      </c>
      <c r="C5191" t="s">
        <v>1868</v>
      </c>
      <c r="E5191" s="4">
        <v>5259</v>
      </c>
      <c r="H5191" s="4">
        <v>833113</v>
      </c>
      <c r="I5191" s="4">
        <v>838373</v>
      </c>
      <c r="J5191">
        <v>5259</v>
      </c>
      <c r="K5191" s="4">
        <v>0</v>
      </c>
    </row>
    <row r="5192" spans="1:11" x14ac:dyDescent="0.35">
      <c r="A5192" t="s">
        <v>580</v>
      </c>
      <c r="B5192" t="s">
        <v>2147</v>
      </c>
      <c r="C5192" t="s">
        <v>1869</v>
      </c>
      <c r="H5192" s="4">
        <v>203904</v>
      </c>
      <c r="I5192" s="4">
        <v>203904</v>
      </c>
      <c r="J5192">
        <v>0</v>
      </c>
      <c r="K5192" s="4">
        <v>0</v>
      </c>
    </row>
    <row r="5193" spans="1:11" x14ac:dyDescent="0.35">
      <c r="A5193" t="s">
        <v>580</v>
      </c>
      <c r="B5193" t="s">
        <v>2148</v>
      </c>
      <c r="C5193" t="s">
        <v>1870</v>
      </c>
      <c r="G5193" s="4">
        <v>12859</v>
      </c>
      <c r="H5193" s="4">
        <v>2270177</v>
      </c>
      <c r="I5193" s="4">
        <v>2283036</v>
      </c>
      <c r="J5193">
        <v>0</v>
      </c>
      <c r="K5193" s="4">
        <v>0</v>
      </c>
    </row>
    <row r="5194" spans="1:11" x14ac:dyDescent="0.35">
      <c r="A5194" t="s">
        <v>580</v>
      </c>
      <c r="B5194" t="s">
        <v>2149</v>
      </c>
      <c r="C5194" t="s">
        <v>1871</v>
      </c>
      <c r="F5194" s="4">
        <v>907459</v>
      </c>
      <c r="I5194" s="4">
        <v>907459</v>
      </c>
      <c r="J5194">
        <v>0</v>
      </c>
      <c r="K5194" s="4">
        <v>0</v>
      </c>
    </row>
    <row r="5195" spans="1:11" x14ac:dyDescent="0.35">
      <c r="A5195" t="s">
        <v>580</v>
      </c>
      <c r="B5195" t="s">
        <v>2154</v>
      </c>
      <c r="C5195" t="s">
        <v>1876</v>
      </c>
      <c r="H5195" s="4">
        <v>0</v>
      </c>
      <c r="I5195" s="4">
        <v>0</v>
      </c>
      <c r="J5195">
        <v>0</v>
      </c>
      <c r="K5195" s="4">
        <v>0</v>
      </c>
    </row>
    <row r="5196" spans="1:11" x14ac:dyDescent="0.35">
      <c r="A5196" t="s">
        <v>580</v>
      </c>
      <c r="B5196" t="s">
        <v>2156</v>
      </c>
      <c r="D5196" s="4">
        <v>4500</v>
      </c>
      <c r="E5196" s="4">
        <v>5259</v>
      </c>
      <c r="F5196" s="4">
        <v>916459</v>
      </c>
      <c r="G5196" s="4">
        <v>21859</v>
      </c>
      <c r="H5196" s="4">
        <v>4147047</v>
      </c>
      <c r="I5196" s="4">
        <v>5095124</v>
      </c>
      <c r="J5196" s="4">
        <v>9759</v>
      </c>
      <c r="K5196" s="4">
        <v>4500</v>
      </c>
    </row>
    <row r="5197" spans="1:11" x14ac:dyDescent="0.35">
      <c r="A5197" t="s">
        <v>580</v>
      </c>
      <c r="B5197" t="s">
        <v>2157</v>
      </c>
      <c r="C5197" t="s">
        <v>1879</v>
      </c>
      <c r="D5197" s="4">
        <v>723449</v>
      </c>
      <c r="I5197" s="4">
        <v>723449</v>
      </c>
      <c r="J5197" s="4">
        <v>723449</v>
      </c>
      <c r="K5197" s="4">
        <v>723449</v>
      </c>
    </row>
    <row r="5198" spans="1:11" x14ac:dyDescent="0.35">
      <c r="A5198" t="s">
        <v>580</v>
      </c>
      <c r="B5198" t="s">
        <v>2158</v>
      </c>
      <c r="C5198" t="s">
        <v>1880</v>
      </c>
      <c r="D5198" s="4">
        <v>439765</v>
      </c>
      <c r="I5198" s="4">
        <v>439765</v>
      </c>
      <c r="J5198" s="4">
        <v>439765</v>
      </c>
      <c r="K5198" s="4">
        <v>439765</v>
      </c>
    </row>
    <row r="5199" spans="1:11" x14ac:dyDescent="0.35">
      <c r="A5199" t="s">
        <v>580</v>
      </c>
      <c r="B5199" t="s">
        <v>2159</v>
      </c>
      <c r="C5199" t="s">
        <v>1881</v>
      </c>
      <c r="D5199" s="4">
        <v>523628</v>
      </c>
      <c r="I5199" s="4">
        <v>523628</v>
      </c>
      <c r="J5199" s="4">
        <v>523628</v>
      </c>
      <c r="K5199" s="4">
        <v>523628</v>
      </c>
    </row>
    <row r="5200" spans="1:11" x14ac:dyDescent="0.35">
      <c r="A5200" t="s">
        <v>580</v>
      </c>
      <c r="B5200" t="s">
        <v>2160</v>
      </c>
      <c r="C5200" t="s">
        <v>1882</v>
      </c>
      <c r="E5200" s="4">
        <v>66023</v>
      </c>
      <c r="I5200" s="4">
        <v>66023</v>
      </c>
      <c r="J5200">
        <v>66023</v>
      </c>
      <c r="K5200" s="4">
        <v>0</v>
      </c>
    </row>
    <row r="5201" spans="1:11" x14ac:dyDescent="0.35">
      <c r="A5201" t="s">
        <v>580</v>
      </c>
      <c r="B5201" t="s">
        <v>2161</v>
      </c>
      <c r="C5201" t="s">
        <v>1883</v>
      </c>
      <c r="D5201" s="4">
        <v>43901</v>
      </c>
      <c r="I5201" s="4">
        <v>43901</v>
      </c>
      <c r="J5201" s="4">
        <v>43901</v>
      </c>
      <c r="K5201" s="4">
        <v>43901</v>
      </c>
    </row>
    <row r="5202" spans="1:11" x14ac:dyDescent="0.35">
      <c r="A5202" t="s">
        <v>580</v>
      </c>
      <c r="B5202" t="s">
        <v>2163</v>
      </c>
      <c r="D5202" s="4">
        <v>1730744</v>
      </c>
      <c r="E5202" s="4">
        <v>66023</v>
      </c>
      <c r="I5202" s="4">
        <v>1796767</v>
      </c>
      <c r="J5202" s="4">
        <v>1796767</v>
      </c>
      <c r="K5202" s="4">
        <v>1730744</v>
      </c>
    </row>
    <row r="5203" spans="1:11" x14ac:dyDescent="0.35">
      <c r="A5203" t="s">
        <v>580</v>
      </c>
      <c r="B5203" t="s">
        <v>2164</v>
      </c>
      <c r="C5203" t="s">
        <v>1886</v>
      </c>
      <c r="E5203" s="4">
        <v>4713</v>
      </c>
      <c r="I5203" s="4">
        <v>4713</v>
      </c>
      <c r="J5203">
        <v>4713</v>
      </c>
      <c r="K5203" s="4">
        <v>0</v>
      </c>
    </row>
    <row r="5204" spans="1:11" x14ac:dyDescent="0.35">
      <c r="A5204" t="s">
        <v>580</v>
      </c>
      <c r="B5204" t="s">
        <v>2165</v>
      </c>
      <c r="E5204" s="4">
        <v>4713</v>
      </c>
      <c r="I5204" s="4">
        <v>4713</v>
      </c>
      <c r="J5204">
        <v>4713</v>
      </c>
      <c r="K5204" s="4">
        <v>0</v>
      </c>
    </row>
    <row r="5205" spans="1:11" x14ac:dyDescent="0.35">
      <c r="A5205" t="s">
        <v>580</v>
      </c>
      <c r="B5205" t="s">
        <v>2166</v>
      </c>
      <c r="C5205" t="s">
        <v>1888</v>
      </c>
      <c r="H5205" s="4">
        <v>76800</v>
      </c>
      <c r="I5205" s="4">
        <v>76800</v>
      </c>
      <c r="J5205">
        <v>0</v>
      </c>
      <c r="K5205" s="4">
        <v>0</v>
      </c>
    </row>
    <row r="5206" spans="1:11" x14ac:dyDescent="0.35">
      <c r="A5206" t="s">
        <v>580</v>
      </c>
      <c r="B5206" t="s">
        <v>2167</v>
      </c>
      <c r="C5206" t="s">
        <v>1889</v>
      </c>
      <c r="H5206" s="4">
        <v>514500</v>
      </c>
      <c r="I5206" s="4">
        <v>514500</v>
      </c>
      <c r="J5206">
        <v>0</v>
      </c>
      <c r="K5206" s="4">
        <v>0</v>
      </c>
    </row>
    <row r="5207" spans="1:11" x14ac:dyDescent="0.35">
      <c r="A5207" t="s">
        <v>580</v>
      </c>
      <c r="B5207" t="s">
        <v>2168</v>
      </c>
      <c r="C5207" t="s">
        <v>1890</v>
      </c>
      <c r="H5207" s="4">
        <v>150000</v>
      </c>
      <c r="I5207" s="4">
        <v>150000</v>
      </c>
      <c r="J5207">
        <v>0</v>
      </c>
      <c r="K5207" s="4">
        <v>0</v>
      </c>
    </row>
    <row r="5208" spans="1:11" x14ac:dyDescent="0.35">
      <c r="A5208" t="s">
        <v>580</v>
      </c>
      <c r="B5208" t="s">
        <v>2169</v>
      </c>
      <c r="H5208" s="4">
        <v>741300</v>
      </c>
      <c r="I5208" s="4">
        <v>741300</v>
      </c>
      <c r="J5208">
        <v>0</v>
      </c>
      <c r="K5208" s="4">
        <v>0</v>
      </c>
    </row>
    <row r="5209" spans="1:11" x14ac:dyDescent="0.35">
      <c r="A5209" t="s">
        <v>580</v>
      </c>
      <c r="B5209" t="s">
        <v>2170</v>
      </c>
      <c r="D5209" s="4">
        <v>11647955</v>
      </c>
      <c r="E5209" s="4">
        <v>8957428</v>
      </c>
      <c r="F5209" s="4">
        <v>4083109</v>
      </c>
      <c r="G5209" s="4">
        <v>6019306</v>
      </c>
      <c r="H5209" s="4">
        <v>4913842</v>
      </c>
      <c r="I5209" s="4">
        <v>35621641</v>
      </c>
      <c r="J5209" s="4">
        <f>SUM(D5209,E5209)</f>
        <v>20605383</v>
      </c>
      <c r="K5209" s="4">
        <v>11647955</v>
      </c>
    </row>
    <row r="5210" spans="1:11" x14ac:dyDescent="0.35">
      <c r="A5210" t="s">
        <v>585</v>
      </c>
      <c r="B5210" t="s">
        <v>2118</v>
      </c>
      <c r="C5210" t="s">
        <v>1843</v>
      </c>
      <c r="D5210" s="4">
        <v>8321507</v>
      </c>
      <c r="E5210" s="4">
        <v>1694173</v>
      </c>
      <c r="F5210" s="4">
        <v>4921000</v>
      </c>
      <c r="I5210" s="4">
        <v>14936680</v>
      </c>
      <c r="J5210" s="4">
        <v>10015680</v>
      </c>
      <c r="K5210" s="4">
        <v>8321507</v>
      </c>
    </row>
    <row r="5211" spans="1:11" x14ac:dyDescent="0.35">
      <c r="A5211" t="s">
        <v>585</v>
      </c>
      <c r="B5211" t="s">
        <v>2119</v>
      </c>
      <c r="C5211" t="s">
        <v>1844</v>
      </c>
      <c r="D5211" s="4">
        <v>82872</v>
      </c>
      <c r="E5211" s="4">
        <v>435118</v>
      </c>
      <c r="G5211" s="4">
        <v>743894</v>
      </c>
      <c r="H5211" s="4">
        <v>36900</v>
      </c>
      <c r="I5211" s="4">
        <v>1298784</v>
      </c>
      <c r="J5211" s="4">
        <v>517990</v>
      </c>
      <c r="K5211" s="4">
        <v>82872</v>
      </c>
    </row>
    <row r="5212" spans="1:11" x14ac:dyDescent="0.35">
      <c r="A5212" t="s">
        <v>585</v>
      </c>
      <c r="B5212" t="s">
        <v>2120</v>
      </c>
      <c r="C5212" t="s">
        <v>1845</v>
      </c>
      <c r="H5212" s="4">
        <v>844056</v>
      </c>
      <c r="I5212" s="4">
        <v>844056</v>
      </c>
      <c r="J5212">
        <v>0</v>
      </c>
      <c r="K5212" s="4">
        <v>0</v>
      </c>
    </row>
    <row r="5213" spans="1:11" x14ac:dyDescent="0.35">
      <c r="A5213" t="s">
        <v>585</v>
      </c>
      <c r="B5213" t="s">
        <v>2121</v>
      </c>
      <c r="D5213" s="4">
        <v>8404379</v>
      </c>
      <c r="E5213" s="4">
        <v>2129290</v>
      </c>
      <c r="F5213" s="4">
        <v>4921000</v>
      </c>
      <c r="G5213" s="4">
        <v>743894</v>
      </c>
      <c r="H5213" s="4">
        <v>880956</v>
      </c>
      <c r="I5213" s="4">
        <v>17079520</v>
      </c>
      <c r="J5213" s="4">
        <v>10533669</v>
      </c>
      <c r="K5213" s="4">
        <v>8404379</v>
      </c>
    </row>
    <row r="5214" spans="1:11" x14ac:dyDescent="0.35">
      <c r="A5214" t="s">
        <v>585</v>
      </c>
      <c r="B5214" t="s">
        <v>2122</v>
      </c>
      <c r="C5214" t="s">
        <v>1846</v>
      </c>
      <c r="D5214" s="4">
        <v>4069969</v>
      </c>
      <c r="E5214" s="4">
        <v>351200</v>
      </c>
      <c r="F5214" s="4">
        <v>15300</v>
      </c>
      <c r="I5214" s="4">
        <v>4436469</v>
      </c>
      <c r="J5214" s="4">
        <v>4421169</v>
      </c>
      <c r="K5214" s="4">
        <v>4069969</v>
      </c>
    </row>
    <row r="5215" spans="1:11" x14ac:dyDescent="0.35">
      <c r="A5215" t="s">
        <v>585</v>
      </c>
      <c r="B5215" t="s">
        <v>2123</v>
      </c>
      <c r="C5215" t="s">
        <v>1847</v>
      </c>
      <c r="D5215" s="4">
        <v>2016253</v>
      </c>
      <c r="F5215" s="4">
        <v>67568</v>
      </c>
      <c r="G5215" s="4">
        <v>4620000</v>
      </c>
      <c r="I5215" s="4">
        <v>6703821</v>
      </c>
      <c r="J5215" s="4">
        <v>2016253</v>
      </c>
      <c r="K5215" s="4">
        <v>2016253</v>
      </c>
    </row>
    <row r="5216" spans="1:11" x14ac:dyDescent="0.35">
      <c r="A5216" t="s">
        <v>585</v>
      </c>
      <c r="B5216" t="s">
        <v>2125</v>
      </c>
      <c r="D5216" s="4">
        <v>6086222</v>
      </c>
      <c r="E5216" s="4">
        <v>351200</v>
      </c>
      <c r="F5216" s="4">
        <v>82868</v>
      </c>
      <c r="G5216" s="4">
        <v>4620000</v>
      </c>
      <c r="I5216" s="4">
        <v>11140290</v>
      </c>
      <c r="J5216" s="4">
        <v>6437422</v>
      </c>
      <c r="K5216" s="4">
        <v>6086222</v>
      </c>
    </row>
    <row r="5217" spans="1:11" x14ac:dyDescent="0.35">
      <c r="A5217" t="s">
        <v>585</v>
      </c>
      <c r="B5217" t="s">
        <v>2128</v>
      </c>
      <c r="C5217" t="s">
        <v>1851</v>
      </c>
      <c r="E5217" s="4">
        <v>45703</v>
      </c>
      <c r="I5217" s="4">
        <v>45703</v>
      </c>
      <c r="J5217">
        <v>45703</v>
      </c>
      <c r="K5217" s="4">
        <v>0</v>
      </c>
    </row>
    <row r="5218" spans="1:11" x14ac:dyDescent="0.35">
      <c r="A5218" t="s">
        <v>585</v>
      </c>
      <c r="B5218" t="s">
        <v>2130</v>
      </c>
      <c r="C5218" t="s">
        <v>1853</v>
      </c>
      <c r="D5218" s="4">
        <v>4270</v>
      </c>
      <c r="I5218" s="4">
        <v>4270</v>
      </c>
      <c r="J5218" s="4">
        <v>4270</v>
      </c>
      <c r="K5218" s="4">
        <v>4270</v>
      </c>
    </row>
    <row r="5219" spans="1:11" x14ac:dyDescent="0.35">
      <c r="A5219" t="s">
        <v>585</v>
      </c>
      <c r="B5219" t="s">
        <v>2131</v>
      </c>
      <c r="C5219" t="s">
        <v>1854</v>
      </c>
      <c r="D5219" s="4">
        <v>12728</v>
      </c>
      <c r="E5219" s="4">
        <v>443843</v>
      </c>
      <c r="I5219" s="4">
        <v>456571</v>
      </c>
      <c r="J5219" s="4">
        <v>456571</v>
      </c>
      <c r="K5219" s="4">
        <v>12728</v>
      </c>
    </row>
    <row r="5220" spans="1:11" x14ac:dyDescent="0.35">
      <c r="A5220" t="s">
        <v>585</v>
      </c>
      <c r="B5220" t="s">
        <v>2132</v>
      </c>
      <c r="C5220" t="s">
        <v>1855</v>
      </c>
      <c r="D5220" s="4">
        <v>20600</v>
      </c>
      <c r="E5220" s="4">
        <v>273023</v>
      </c>
      <c r="I5220" s="4">
        <v>293623</v>
      </c>
      <c r="J5220" s="4">
        <v>293623</v>
      </c>
      <c r="K5220" s="4">
        <v>20600</v>
      </c>
    </row>
    <row r="5221" spans="1:11" x14ac:dyDescent="0.35">
      <c r="A5221" t="s">
        <v>585</v>
      </c>
      <c r="B5221" t="s">
        <v>2133</v>
      </c>
      <c r="C5221" t="s">
        <v>1856</v>
      </c>
      <c r="I5221" s="4">
        <v>0</v>
      </c>
      <c r="J5221">
        <v>0</v>
      </c>
      <c r="K5221" s="4">
        <v>0</v>
      </c>
    </row>
    <row r="5222" spans="1:11" x14ac:dyDescent="0.35">
      <c r="A5222" t="s">
        <v>585</v>
      </c>
      <c r="B5222" t="s">
        <v>2134</v>
      </c>
      <c r="C5222" t="s">
        <v>1857</v>
      </c>
      <c r="D5222" s="4">
        <v>1358</v>
      </c>
      <c r="E5222" s="4">
        <v>10863</v>
      </c>
      <c r="I5222" s="4">
        <v>12221</v>
      </c>
      <c r="J5222" s="4">
        <v>12221</v>
      </c>
      <c r="K5222" s="4">
        <v>1358</v>
      </c>
    </row>
    <row r="5223" spans="1:11" x14ac:dyDescent="0.35">
      <c r="A5223" t="s">
        <v>585</v>
      </c>
      <c r="B5223" t="s">
        <v>2135</v>
      </c>
      <c r="C5223" t="s">
        <v>1858</v>
      </c>
      <c r="G5223" s="4">
        <v>68375</v>
      </c>
      <c r="I5223" s="4">
        <v>68375</v>
      </c>
      <c r="J5223">
        <v>0</v>
      </c>
      <c r="K5223" s="4">
        <v>0</v>
      </c>
    </row>
    <row r="5224" spans="1:11" x14ac:dyDescent="0.35">
      <c r="A5224" t="s">
        <v>585</v>
      </c>
      <c r="B5224" t="s">
        <v>2136</v>
      </c>
      <c r="C5224" t="s">
        <v>1859</v>
      </c>
      <c r="G5224" s="4">
        <v>1325000</v>
      </c>
      <c r="I5224" s="4">
        <v>1325000</v>
      </c>
      <c r="J5224">
        <v>0</v>
      </c>
      <c r="K5224" s="4">
        <v>0</v>
      </c>
    </row>
    <row r="5225" spans="1:11" x14ac:dyDescent="0.35">
      <c r="A5225" t="s">
        <v>585</v>
      </c>
      <c r="B5225" t="s">
        <v>2137</v>
      </c>
      <c r="C5225" t="s">
        <v>1860</v>
      </c>
      <c r="E5225" s="4">
        <v>0</v>
      </c>
      <c r="G5225" s="4">
        <v>1195733</v>
      </c>
      <c r="I5225" s="4">
        <v>1195733</v>
      </c>
      <c r="J5225">
        <v>0</v>
      </c>
      <c r="K5225" s="4">
        <v>0</v>
      </c>
    </row>
    <row r="5226" spans="1:11" x14ac:dyDescent="0.35">
      <c r="A5226" t="s">
        <v>585</v>
      </c>
      <c r="B5226" t="s">
        <v>2138</v>
      </c>
      <c r="C5226" t="s">
        <v>1861</v>
      </c>
      <c r="E5226" s="4">
        <v>182812</v>
      </c>
      <c r="I5226" s="4">
        <v>182812</v>
      </c>
      <c r="J5226">
        <v>182812</v>
      </c>
      <c r="K5226" s="4">
        <v>0</v>
      </c>
    </row>
    <row r="5227" spans="1:11" x14ac:dyDescent="0.35">
      <c r="A5227" t="s">
        <v>585</v>
      </c>
      <c r="B5227" t="s">
        <v>2140</v>
      </c>
      <c r="C5227" t="s">
        <v>1863</v>
      </c>
      <c r="D5227" s="4">
        <v>7780</v>
      </c>
      <c r="E5227" s="4">
        <v>7780</v>
      </c>
      <c r="F5227" s="4">
        <v>38900</v>
      </c>
      <c r="I5227" s="4">
        <v>54459</v>
      </c>
      <c r="J5227" s="4">
        <v>15560</v>
      </c>
      <c r="K5227" s="4">
        <v>7780</v>
      </c>
    </row>
    <row r="5228" spans="1:11" x14ac:dyDescent="0.35">
      <c r="A5228" t="s">
        <v>585</v>
      </c>
      <c r="B5228" t="s">
        <v>2141</v>
      </c>
      <c r="D5228" s="4">
        <v>46735</v>
      </c>
      <c r="E5228" s="4">
        <v>964025</v>
      </c>
      <c r="F5228" s="4">
        <v>38900</v>
      </c>
      <c r="G5228" s="4">
        <v>2589109</v>
      </c>
      <c r="I5228" s="4">
        <v>3638768</v>
      </c>
      <c r="J5228" s="4">
        <v>1010760</v>
      </c>
      <c r="K5228" s="4">
        <v>46735</v>
      </c>
    </row>
    <row r="5229" spans="1:11" x14ac:dyDescent="0.35">
      <c r="A5229" t="s">
        <v>585</v>
      </c>
      <c r="B5229" t="s">
        <v>2144</v>
      </c>
      <c r="C5229" t="s">
        <v>1866</v>
      </c>
      <c r="I5229" s="4">
        <v>0</v>
      </c>
      <c r="J5229">
        <v>0</v>
      </c>
      <c r="K5229" s="4">
        <v>0</v>
      </c>
    </row>
    <row r="5230" spans="1:11" x14ac:dyDescent="0.35">
      <c r="A5230" t="s">
        <v>585</v>
      </c>
      <c r="B5230" t="s">
        <v>2145</v>
      </c>
      <c r="C5230" t="s">
        <v>1867</v>
      </c>
      <c r="D5230" s="4">
        <v>27000</v>
      </c>
      <c r="F5230" s="4">
        <v>282622</v>
      </c>
      <c r="H5230" s="4">
        <v>646922</v>
      </c>
      <c r="I5230" s="4">
        <v>956544</v>
      </c>
      <c r="J5230" s="4">
        <v>27000</v>
      </c>
      <c r="K5230" s="4">
        <v>27000</v>
      </c>
    </row>
    <row r="5231" spans="1:11" x14ac:dyDescent="0.35">
      <c r="A5231" t="s">
        <v>585</v>
      </c>
      <c r="B5231" t="s">
        <v>2146</v>
      </c>
      <c r="C5231" t="s">
        <v>1868</v>
      </c>
      <c r="F5231" s="4">
        <v>5259</v>
      </c>
      <c r="H5231" s="4">
        <v>242721</v>
      </c>
      <c r="I5231" s="4">
        <v>247981</v>
      </c>
      <c r="J5231">
        <v>0</v>
      </c>
      <c r="K5231" s="4">
        <v>0</v>
      </c>
    </row>
    <row r="5232" spans="1:11" x14ac:dyDescent="0.35">
      <c r="A5232" t="s">
        <v>585</v>
      </c>
      <c r="B5232" t="s">
        <v>2147</v>
      </c>
      <c r="C5232" t="s">
        <v>1869</v>
      </c>
      <c r="H5232" s="4">
        <v>285600</v>
      </c>
      <c r="I5232" s="4">
        <v>285600</v>
      </c>
      <c r="J5232">
        <v>0</v>
      </c>
      <c r="K5232" s="4">
        <v>0</v>
      </c>
    </row>
    <row r="5233" spans="1:11" x14ac:dyDescent="0.35">
      <c r="A5233" t="s">
        <v>585</v>
      </c>
      <c r="B5233" t="s">
        <v>2148</v>
      </c>
      <c r="C5233" t="s">
        <v>1870</v>
      </c>
      <c r="G5233" s="4">
        <v>3547</v>
      </c>
      <c r="H5233" s="4">
        <v>2869252</v>
      </c>
      <c r="I5233" s="4">
        <v>2872799</v>
      </c>
      <c r="J5233">
        <v>0</v>
      </c>
      <c r="K5233" s="4">
        <v>0</v>
      </c>
    </row>
    <row r="5234" spans="1:11" x14ac:dyDescent="0.35">
      <c r="A5234" t="s">
        <v>585</v>
      </c>
      <c r="B5234" t="s">
        <v>2149</v>
      </c>
      <c r="C5234" t="s">
        <v>1871</v>
      </c>
      <c r="D5234" s="4">
        <v>1351024</v>
      </c>
      <c r="I5234" s="4">
        <v>1351024</v>
      </c>
      <c r="J5234" s="4">
        <v>1351024</v>
      </c>
      <c r="K5234" s="4">
        <v>1351024</v>
      </c>
    </row>
    <row r="5235" spans="1:11" x14ac:dyDescent="0.35">
      <c r="A5235" t="s">
        <v>585</v>
      </c>
      <c r="B5235" t="s">
        <v>2153</v>
      </c>
      <c r="C5235" t="s">
        <v>1875</v>
      </c>
      <c r="H5235" s="4">
        <v>32548</v>
      </c>
      <c r="I5235" s="4">
        <v>32548</v>
      </c>
      <c r="J5235">
        <v>0</v>
      </c>
      <c r="K5235" s="4">
        <v>0</v>
      </c>
    </row>
    <row r="5236" spans="1:11" x14ac:dyDescent="0.35">
      <c r="A5236" t="s">
        <v>585</v>
      </c>
      <c r="B5236" t="s">
        <v>2156</v>
      </c>
      <c r="D5236" s="4">
        <v>1378024</v>
      </c>
      <c r="F5236" s="4">
        <v>287881</v>
      </c>
      <c r="G5236" s="4">
        <v>3547</v>
      </c>
      <c r="H5236" s="4">
        <v>4077043</v>
      </c>
      <c r="I5236" s="4">
        <v>5746496</v>
      </c>
      <c r="J5236" s="4">
        <v>1378024</v>
      </c>
      <c r="K5236" s="4">
        <v>1378024</v>
      </c>
    </row>
    <row r="5237" spans="1:11" x14ac:dyDescent="0.35">
      <c r="A5237" t="s">
        <v>585</v>
      </c>
      <c r="B5237" t="s">
        <v>2157</v>
      </c>
      <c r="C5237" t="s">
        <v>1879</v>
      </c>
      <c r="D5237" s="4">
        <v>838082</v>
      </c>
      <c r="I5237" s="4">
        <v>838082</v>
      </c>
      <c r="J5237" s="4">
        <v>838082</v>
      </c>
      <c r="K5237" s="4">
        <v>838082</v>
      </c>
    </row>
    <row r="5238" spans="1:11" x14ac:dyDescent="0.35">
      <c r="A5238" t="s">
        <v>585</v>
      </c>
      <c r="B5238" t="s">
        <v>2176</v>
      </c>
      <c r="C5238" t="s">
        <v>1897</v>
      </c>
      <c r="D5238" s="4">
        <v>1426</v>
      </c>
      <c r="I5238" s="4">
        <v>1426</v>
      </c>
      <c r="J5238" s="4">
        <v>1426</v>
      </c>
      <c r="K5238" s="4">
        <v>1426</v>
      </c>
    </row>
    <row r="5239" spans="1:11" x14ac:dyDescent="0.35">
      <c r="A5239" t="s">
        <v>585</v>
      </c>
      <c r="B5239" t="s">
        <v>2158</v>
      </c>
      <c r="C5239" t="s">
        <v>1880</v>
      </c>
      <c r="D5239" s="4">
        <v>498588</v>
      </c>
      <c r="I5239" s="4">
        <v>498588</v>
      </c>
      <c r="J5239" s="4">
        <v>498588</v>
      </c>
      <c r="K5239" s="4">
        <v>498588</v>
      </c>
    </row>
    <row r="5240" spans="1:11" x14ac:dyDescent="0.35">
      <c r="A5240" t="s">
        <v>585</v>
      </c>
      <c r="B5240" t="s">
        <v>2159</v>
      </c>
      <c r="C5240" t="s">
        <v>1881</v>
      </c>
      <c r="D5240" s="4">
        <v>578586</v>
      </c>
      <c r="I5240" s="4">
        <v>578586</v>
      </c>
      <c r="J5240" s="4">
        <v>578586</v>
      </c>
      <c r="K5240" s="4">
        <v>578586</v>
      </c>
    </row>
    <row r="5241" spans="1:11" x14ac:dyDescent="0.35">
      <c r="A5241" t="s">
        <v>585</v>
      </c>
      <c r="B5241" t="s">
        <v>2174</v>
      </c>
      <c r="C5241" t="s">
        <v>1895</v>
      </c>
      <c r="D5241" s="4">
        <v>39839</v>
      </c>
      <c r="I5241" s="4">
        <v>39839</v>
      </c>
      <c r="J5241" s="4">
        <v>39839</v>
      </c>
      <c r="K5241" s="4">
        <v>39839</v>
      </c>
    </row>
    <row r="5242" spans="1:11" x14ac:dyDescent="0.35">
      <c r="A5242" t="s">
        <v>585</v>
      </c>
      <c r="B5242" t="s">
        <v>2160</v>
      </c>
      <c r="C5242" t="s">
        <v>1882</v>
      </c>
      <c r="F5242" s="4">
        <v>221178</v>
      </c>
      <c r="I5242" s="4">
        <v>221178</v>
      </c>
      <c r="J5242">
        <v>0</v>
      </c>
      <c r="K5242" s="4">
        <v>0</v>
      </c>
    </row>
    <row r="5243" spans="1:11" x14ac:dyDescent="0.35">
      <c r="A5243" t="s">
        <v>585</v>
      </c>
      <c r="B5243" t="s">
        <v>2179</v>
      </c>
      <c r="C5243" t="s">
        <v>1900</v>
      </c>
      <c r="D5243" s="4">
        <v>30437</v>
      </c>
      <c r="I5243" s="4">
        <v>30437</v>
      </c>
      <c r="J5243" s="4">
        <v>30437</v>
      </c>
      <c r="K5243" s="4">
        <v>30437</v>
      </c>
    </row>
    <row r="5244" spans="1:11" x14ac:dyDescent="0.35">
      <c r="A5244" t="s">
        <v>585</v>
      </c>
      <c r="B5244" t="s">
        <v>2162</v>
      </c>
      <c r="C5244" t="s">
        <v>1884</v>
      </c>
      <c r="D5244" s="4">
        <v>39857</v>
      </c>
      <c r="E5244" s="4">
        <v>2333</v>
      </c>
      <c r="I5244" s="4">
        <v>42190</v>
      </c>
      <c r="J5244" s="4">
        <v>42190</v>
      </c>
      <c r="K5244" s="4">
        <v>39857</v>
      </c>
    </row>
    <row r="5245" spans="1:11" x14ac:dyDescent="0.35">
      <c r="A5245" t="s">
        <v>585</v>
      </c>
      <c r="B5245" t="s">
        <v>2163</v>
      </c>
      <c r="D5245" s="4">
        <v>2026814</v>
      </c>
      <c r="E5245" s="4">
        <v>2333</v>
      </c>
      <c r="F5245" s="4">
        <v>221178</v>
      </c>
      <c r="I5245" s="4">
        <v>2250325</v>
      </c>
      <c r="J5245" s="4">
        <v>2029147</v>
      </c>
      <c r="K5245" s="4">
        <v>2026814</v>
      </c>
    </row>
    <row r="5246" spans="1:11" x14ac:dyDescent="0.35">
      <c r="A5246" t="s">
        <v>585</v>
      </c>
      <c r="B5246" t="s">
        <v>2164</v>
      </c>
      <c r="C5246" t="s">
        <v>1886</v>
      </c>
      <c r="D5246" s="4">
        <v>32992</v>
      </c>
      <c r="I5246" s="4">
        <v>32992</v>
      </c>
      <c r="J5246" s="4">
        <v>32992</v>
      </c>
      <c r="K5246" s="4">
        <v>32992</v>
      </c>
    </row>
    <row r="5247" spans="1:11" x14ac:dyDescent="0.35">
      <c r="A5247" t="s">
        <v>585</v>
      </c>
      <c r="B5247" t="s">
        <v>2165</v>
      </c>
      <c r="D5247" s="4">
        <v>32992</v>
      </c>
      <c r="I5247" s="4">
        <v>32992</v>
      </c>
      <c r="J5247" s="4">
        <v>32992</v>
      </c>
      <c r="K5247" s="4">
        <v>32992</v>
      </c>
    </row>
    <row r="5248" spans="1:11" x14ac:dyDescent="0.35">
      <c r="A5248" t="s">
        <v>585</v>
      </c>
      <c r="B5248" t="s">
        <v>2167</v>
      </c>
      <c r="C5248" t="s">
        <v>1889</v>
      </c>
      <c r="H5248" s="4">
        <v>210000</v>
      </c>
      <c r="I5248" s="4">
        <v>210000</v>
      </c>
      <c r="J5248">
        <v>0</v>
      </c>
      <c r="K5248" s="4">
        <v>0</v>
      </c>
    </row>
    <row r="5249" spans="1:11" x14ac:dyDescent="0.35">
      <c r="A5249" t="s">
        <v>585</v>
      </c>
      <c r="B5249" t="s">
        <v>2168</v>
      </c>
      <c r="C5249" t="s">
        <v>1890</v>
      </c>
      <c r="H5249" s="4">
        <v>37500</v>
      </c>
      <c r="I5249" s="4">
        <v>37500</v>
      </c>
      <c r="J5249">
        <v>0</v>
      </c>
      <c r="K5249" s="4">
        <v>0</v>
      </c>
    </row>
    <row r="5250" spans="1:11" x14ac:dyDescent="0.35">
      <c r="A5250" t="s">
        <v>585</v>
      </c>
      <c r="B5250" t="s">
        <v>2169</v>
      </c>
      <c r="H5250" s="4">
        <v>247500</v>
      </c>
      <c r="I5250" s="4">
        <v>247500</v>
      </c>
      <c r="J5250">
        <v>0</v>
      </c>
      <c r="K5250" s="4">
        <v>0</v>
      </c>
    </row>
    <row r="5251" spans="1:11" x14ac:dyDescent="0.35">
      <c r="A5251" t="s">
        <v>585</v>
      </c>
      <c r="B5251" t="s">
        <v>2170</v>
      </c>
      <c r="D5251" s="4">
        <v>17975168</v>
      </c>
      <c r="E5251" s="4">
        <v>3446848</v>
      </c>
      <c r="F5251" s="4">
        <v>5551826</v>
      </c>
      <c r="G5251" s="4">
        <v>7956550</v>
      </c>
      <c r="H5251" s="4">
        <v>5205500</v>
      </c>
      <c r="I5251" s="4">
        <v>40135892</v>
      </c>
      <c r="J5251" s="4">
        <f>SUM(D5251,E5251)</f>
        <v>21422016</v>
      </c>
      <c r="K5251" s="4">
        <v>17975168</v>
      </c>
    </row>
    <row r="5252" spans="1:11" x14ac:dyDescent="0.35">
      <c r="A5252" t="s">
        <v>589</v>
      </c>
      <c r="B5252" t="s">
        <v>2118</v>
      </c>
      <c r="C5252" t="s">
        <v>1843</v>
      </c>
      <c r="D5252" s="4">
        <v>12363843</v>
      </c>
      <c r="F5252" s="4">
        <v>6517000</v>
      </c>
      <c r="I5252" s="4">
        <v>18880843</v>
      </c>
      <c r="J5252" s="4">
        <v>12363843</v>
      </c>
      <c r="K5252" s="4">
        <v>12363843</v>
      </c>
    </row>
    <row r="5253" spans="1:11" x14ac:dyDescent="0.35">
      <c r="A5253" t="s">
        <v>589</v>
      </c>
      <c r="B5253" t="s">
        <v>2119</v>
      </c>
      <c r="C5253" t="s">
        <v>1844</v>
      </c>
      <c r="D5253" s="4">
        <v>1350477</v>
      </c>
      <c r="E5253" s="4">
        <v>217559</v>
      </c>
      <c r="H5253" s="4">
        <v>446330</v>
      </c>
      <c r="I5253" s="4">
        <v>2014365</v>
      </c>
      <c r="J5253" s="4">
        <v>1568036</v>
      </c>
      <c r="K5253" s="4">
        <v>1350477</v>
      </c>
    </row>
    <row r="5254" spans="1:11" x14ac:dyDescent="0.35">
      <c r="A5254" t="s">
        <v>589</v>
      </c>
      <c r="B5254" t="s">
        <v>2120</v>
      </c>
      <c r="C5254" t="s">
        <v>1845</v>
      </c>
      <c r="D5254" s="4">
        <v>1373627</v>
      </c>
      <c r="I5254" s="4">
        <v>1373627</v>
      </c>
      <c r="J5254" s="4">
        <v>1373627</v>
      </c>
      <c r="K5254" s="4">
        <v>1373627</v>
      </c>
    </row>
    <row r="5255" spans="1:11" x14ac:dyDescent="0.35">
      <c r="A5255" t="s">
        <v>589</v>
      </c>
      <c r="B5255" t="s">
        <v>2121</v>
      </c>
      <c r="D5255" s="4">
        <v>15087947</v>
      </c>
      <c r="E5255" s="4">
        <v>217559</v>
      </c>
      <c r="F5255" s="4">
        <v>6517000</v>
      </c>
      <c r="H5255" s="4">
        <v>446330</v>
      </c>
      <c r="I5255" s="4">
        <v>22268835</v>
      </c>
      <c r="J5255" s="4">
        <v>15305506</v>
      </c>
      <c r="K5255" s="4">
        <v>15087947</v>
      </c>
    </row>
    <row r="5256" spans="1:11" x14ac:dyDescent="0.35">
      <c r="A5256" t="s">
        <v>589</v>
      </c>
      <c r="B5256" t="s">
        <v>2122</v>
      </c>
      <c r="C5256" t="s">
        <v>1846</v>
      </c>
      <c r="D5256" s="4">
        <v>10279704</v>
      </c>
      <c r="I5256" s="4">
        <v>10279704</v>
      </c>
      <c r="J5256" s="4">
        <v>10279704</v>
      </c>
      <c r="K5256" s="4">
        <v>10279704</v>
      </c>
    </row>
    <row r="5257" spans="1:11" x14ac:dyDescent="0.35">
      <c r="A5257" t="s">
        <v>589</v>
      </c>
      <c r="B5257" t="s">
        <v>2123</v>
      </c>
      <c r="C5257" t="s">
        <v>1847</v>
      </c>
      <c r="D5257" s="4">
        <v>7154129</v>
      </c>
      <c r="F5257" s="4">
        <v>1148649</v>
      </c>
      <c r="I5257" s="4">
        <v>8302778</v>
      </c>
      <c r="J5257" s="4">
        <v>7154129</v>
      </c>
      <c r="K5257" s="4">
        <v>7154129</v>
      </c>
    </row>
    <row r="5258" spans="1:11" x14ac:dyDescent="0.35">
      <c r="A5258" t="s">
        <v>589</v>
      </c>
      <c r="B5258" t="s">
        <v>2124</v>
      </c>
      <c r="C5258" t="s">
        <v>1848</v>
      </c>
      <c r="D5258" s="4">
        <v>25436</v>
      </c>
      <c r="I5258" s="4">
        <v>25436</v>
      </c>
      <c r="J5258" s="4">
        <v>25436</v>
      </c>
      <c r="K5258" s="4">
        <v>25436</v>
      </c>
    </row>
    <row r="5259" spans="1:11" x14ac:dyDescent="0.35">
      <c r="A5259" t="s">
        <v>589</v>
      </c>
      <c r="B5259" t="s">
        <v>2125</v>
      </c>
      <c r="D5259" s="4">
        <v>17459269</v>
      </c>
      <c r="F5259" s="4">
        <v>1148649</v>
      </c>
      <c r="I5259" s="4">
        <v>18607917</v>
      </c>
      <c r="J5259" s="4">
        <v>17459269</v>
      </c>
      <c r="K5259" s="4">
        <v>17459269</v>
      </c>
    </row>
    <row r="5260" spans="1:11" x14ac:dyDescent="0.35">
      <c r="A5260" t="s">
        <v>589</v>
      </c>
      <c r="B5260" t="s">
        <v>2126</v>
      </c>
      <c r="C5260" t="s">
        <v>1850</v>
      </c>
      <c r="G5260" s="4">
        <v>3200000</v>
      </c>
      <c r="I5260" s="4">
        <v>3200000</v>
      </c>
      <c r="J5260">
        <v>0</v>
      </c>
      <c r="K5260" s="4">
        <v>0</v>
      </c>
    </row>
    <row r="5261" spans="1:11" x14ac:dyDescent="0.35">
      <c r="A5261" t="s">
        <v>589</v>
      </c>
      <c r="B5261" t="s">
        <v>2127</v>
      </c>
      <c r="G5261" s="4">
        <v>3200000</v>
      </c>
      <c r="I5261" s="4">
        <v>3200000</v>
      </c>
      <c r="J5261">
        <v>0</v>
      </c>
      <c r="K5261" s="4">
        <v>0</v>
      </c>
    </row>
    <row r="5262" spans="1:11" x14ac:dyDescent="0.35">
      <c r="A5262" t="s">
        <v>589</v>
      </c>
      <c r="B5262" t="s">
        <v>2128</v>
      </c>
      <c r="C5262" t="s">
        <v>1851</v>
      </c>
      <c r="D5262" s="4">
        <v>408195</v>
      </c>
      <c r="I5262" s="4">
        <v>408195</v>
      </c>
      <c r="J5262" s="4">
        <v>408195</v>
      </c>
      <c r="K5262" s="4">
        <v>408195</v>
      </c>
    </row>
    <row r="5263" spans="1:11" x14ac:dyDescent="0.35">
      <c r="A5263" t="s">
        <v>589</v>
      </c>
      <c r="B5263" t="s">
        <v>2195</v>
      </c>
      <c r="C5263" t="s">
        <v>1916</v>
      </c>
      <c r="H5263" s="4">
        <v>14264</v>
      </c>
      <c r="I5263" s="4">
        <v>14264</v>
      </c>
      <c r="J5263">
        <v>0</v>
      </c>
      <c r="K5263" s="4">
        <v>0</v>
      </c>
    </row>
    <row r="5264" spans="1:11" x14ac:dyDescent="0.35">
      <c r="A5264" t="s">
        <v>589</v>
      </c>
      <c r="B5264" t="s">
        <v>2129</v>
      </c>
      <c r="C5264" t="s">
        <v>1852</v>
      </c>
      <c r="E5264" s="4">
        <v>16355</v>
      </c>
      <c r="I5264" s="4">
        <v>16355</v>
      </c>
      <c r="J5264">
        <v>16355</v>
      </c>
      <c r="K5264" s="4">
        <v>0</v>
      </c>
    </row>
    <row r="5265" spans="1:11" x14ac:dyDescent="0.35">
      <c r="A5265" t="s">
        <v>589</v>
      </c>
      <c r="B5265" t="s">
        <v>2130</v>
      </c>
      <c r="C5265" t="s">
        <v>1853</v>
      </c>
      <c r="E5265" s="4">
        <v>8465</v>
      </c>
      <c r="I5265" s="4">
        <v>8465</v>
      </c>
      <c r="J5265">
        <v>8465</v>
      </c>
      <c r="K5265" s="4">
        <v>0</v>
      </c>
    </row>
    <row r="5266" spans="1:11" x14ac:dyDescent="0.35">
      <c r="A5266" t="s">
        <v>589</v>
      </c>
      <c r="B5266" t="s">
        <v>2172</v>
      </c>
      <c r="C5266" t="s">
        <v>1893</v>
      </c>
      <c r="E5266" s="4">
        <v>5973</v>
      </c>
      <c r="F5266" s="4">
        <v>2389</v>
      </c>
      <c r="I5266" s="4">
        <v>8362</v>
      </c>
      <c r="J5266">
        <v>5973</v>
      </c>
      <c r="K5266" s="4">
        <v>0</v>
      </c>
    </row>
    <row r="5267" spans="1:11" x14ac:dyDescent="0.35">
      <c r="A5267" t="s">
        <v>589</v>
      </c>
      <c r="B5267" t="s">
        <v>2131</v>
      </c>
      <c r="C5267" t="s">
        <v>1854</v>
      </c>
      <c r="D5267" s="4">
        <v>289170</v>
      </c>
      <c r="F5267" s="4">
        <v>67249</v>
      </c>
      <c r="I5267" s="4">
        <v>356419</v>
      </c>
      <c r="J5267" s="4">
        <v>289170</v>
      </c>
      <c r="K5267" s="4">
        <v>289170</v>
      </c>
    </row>
    <row r="5268" spans="1:11" x14ac:dyDescent="0.35">
      <c r="A5268" t="s">
        <v>589</v>
      </c>
      <c r="B5268" t="s">
        <v>2132</v>
      </c>
      <c r="C5268" t="s">
        <v>1855</v>
      </c>
      <c r="D5268" s="4">
        <v>19843</v>
      </c>
      <c r="F5268" s="4">
        <v>620820</v>
      </c>
      <c r="I5268" s="4">
        <v>640663</v>
      </c>
      <c r="J5268" s="4">
        <v>19843</v>
      </c>
      <c r="K5268" s="4">
        <v>19843</v>
      </c>
    </row>
    <row r="5269" spans="1:11" x14ac:dyDescent="0.35">
      <c r="A5269" t="s">
        <v>589</v>
      </c>
      <c r="B5269" t="s">
        <v>2133</v>
      </c>
      <c r="C5269" t="s">
        <v>1856</v>
      </c>
      <c r="I5269" s="4">
        <v>0</v>
      </c>
      <c r="J5269">
        <v>0</v>
      </c>
      <c r="K5269" s="4">
        <v>0</v>
      </c>
    </row>
    <row r="5270" spans="1:11" x14ac:dyDescent="0.35">
      <c r="A5270" t="s">
        <v>589</v>
      </c>
      <c r="B5270" t="s">
        <v>2134</v>
      </c>
      <c r="C5270" t="s">
        <v>1857</v>
      </c>
      <c r="D5270" s="4">
        <v>22406</v>
      </c>
      <c r="F5270" s="4">
        <v>2037</v>
      </c>
      <c r="I5270" s="4">
        <v>24443</v>
      </c>
      <c r="J5270" s="4">
        <v>22406</v>
      </c>
      <c r="K5270" s="4">
        <v>22406</v>
      </c>
    </row>
    <row r="5271" spans="1:11" x14ac:dyDescent="0.35">
      <c r="A5271" t="s">
        <v>589</v>
      </c>
      <c r="B5271" t="s">
        <v>2135</v>
      </c>
      <c r="C5271" t="s">
        <v>1858</v>
      </c>
      <c r="D5271" s="4">
        <v>16088</v>
      </c>
      <c r="I5271" s="4">
        <v>16088</v>
      </c>
      <c r="J5271" s="4">
        <v>16088</v>
      </c>
      <c r="K5271" s="4">
        <v>16088</v>
      </c>
    </row>
    <row r="5272" spans="1:11" x14ac:dyDescent="0.35">
      <c r="A5272" t="s">
        <v>589</v>
      </c>
      <c r="B5272" t="s">
        <v>2136</v>
      </c>
      <c r="C5272" t="s">
        <v>1859</v>
      </c>
      <c r="D5272" s="4">
        <v>175000</v>
      </c>
      <c r="E5272" s="4">
        <v>210841</v>
      </c>
      <c r="F5272" s="4">
        <v>150007</v>
      </c>
      <c r="H5272" s="4">
        <v>362228</v>
      </c>
      <c r="I5272" s="4">
        <v>898076</v>
      </c>
      <c r="J5272" s="4">
        <v>385841</v>
      </c>
      <c r="K5272" s="4">
        <v>175000</v>
      </c>
    </row>
    <row r="5273" spans="1:11" x14ac:dyDescent="0.35">
      <c r="A5273" t="s">
        <v>589</v>
      </c>
      <c r="B5273" t="s">
        <v>2137</v>
      </c>
      <c r="C5273" t="s">
        <v>1860</v>
      </c>
      <c r="D5273" s="4">
        <v>217406</v>
      </c>
      <c r="I5273" s="4">
        <v>217406</v>
      </c>
      <c r="J5273" s="4">
        <v>217406</v>
      </c>
      <c r="K5273" s="4">
        <v>217406</v>
      </c>
    </row>
    <row r="5274" spans="1:11" x14ac:dyDescent="0.35">
      <c r="A5274" t="s">
        <v>589</v>
      </c>
      <c r="B5274" t="s">
        <v>2138</v>
      </c>
      <c r="C5274" t="s">
        <v>1861</v>
      </c>
      <c r="D5274" s="4">
        <v>91406</v>
      </c>
      <c r="I5274" s="4">
        <v>91406</v>
      </c>
      <c r="J5274" s="4">
        <v>91406</v>
      </c>
      <c r="K5274" s="4">
        <v>91406</v>
      </c>
    </row>
    <row r="5275" spans="1:11" x14ac:dyDescent="0.35">
      <c r="A5275" t="s">
        <v>589</v>
      </c>
      <c r="B5275" t="s">
        <v>2139</v>
      </c>
      <c r="C5275" t="s">
        <v>1862</v>
      </c>
      <c r="D5275" s="4">
        <v>427321</v>
      </c>
      <c r="I5275" s="4">
        <v>427321</v>
      </c>
      <c r="J5275" s="4">
        <v>427321</v>
      </c>
      <c r="K5275" s="4">
        <v>427321</v>
      </c>
    </row>
    <row r="5276" spans="1:11" x14ac:dyDescent="0.35">
      <c r="A5276" t="s">
        <v>589</v>
      </c>
      <c r="B5276" t="s">
        <v>2141</v>
      </c>
      <c r="D5276" s="4">
        <v>1666836</v>
      </c>
      <c r="E5276" s="4">
        <v>241634</v>
      </c>
      <c r="F5276" s="4">
        <v>842502</v>
      </c>
      <c r="H5276" s="4">
        <v>376492</v>
      </c>
      <c r="I5276" s="4">
        <v>3127464</v>
      </c>
      <c r="J5276" s="4">
        <v>1908470</v>
      </c>
      <c r="K5276" s="4">
        <v>1666836</v>
      </c>
    </row>
    <row r="5277" spans="1:11" x14ac:dyDescent="0.35">
      <c r="A5277" t="s">
        <v>589</v>
      </c>
      <c r="B5277" t="s">
        <v>2142</v>
      </c>
      <c r="C5277" t="s">
        <v>1864</v>
      </c>
      <c r="D5277" s="4">
        <v>11158</v>
      </c>
      <c r="E5277" s="4">
        <v>0</v>
      </c>
      <c r="I5277" s="4">
        <v>11158</v>
      </c>
      <c r="J5277" s="4">
        <v>11158</v>
      </c>
      <c r="K5277" s="4">
        <v>11158</v>
      </c>
    </row>
    <row r="5278" spans="1:11" x14ac:dyDescent="0.35">
      <c r="A5278" t="s">
        <v>589</v>
      </c>
      <c r="B5278" t="s">
        <v>2143</v>
      </c>
      <c r="C5278" t="s">
        <v>1865</v>
      </c>
      <c r="D5278" s="4">
        <v>1744</v>
      </c>
      <c r="H5278" s="4">
        <v>109439</v>
      </c>
      <c r="I5278" s="4">
        <v>111183</v>
      </c>
      <c r="J5278" s="4">
        <v>1744</v>
      </c>
      <c r="K5278" s="4">
        <v>1744</v>
      </c>
    </row>
    <row r="5279" spans="1:11" x14ac:dyDescent="0.35">
      <c r="A5279" t="s">
        <v>589</v>
      </c>
      <c r="B5279" t="s">
        <v>2144</v>
      </c>
      <c r="C5279" t="s">
        <v>1866</v>
      </c>
      <c r="I5279" s="4">
        <v>0</v>
      </c>
      <c r="J5279">
        <v>0</v>
      </c>
      <c r="K5279" s="4">
        <v>0</v>
      </c>
    </row>
    <row r="5280" spans="1:11" x14ac:dyDescent="0.35">
      <c r="A5280" t="s">
        <v>589</v>
      </c>
      <c r="B5280" t="s">
        <v>2145</v>
      </c>
      <c r="C5280" t="s">
        <v>1867</v>
      </c>
      <c r="D5280" s="4">
        <v>900000</v>
      </c>
      <c r="G5280" s="4">
        <v>4500</v>
      </c>
      <c r="H5280" s="4">
        <v>478653</v>
      </c>
      <c r="I5280" s="4">
        <v>1383153</v>
      </c>
      <c r="J5280" s="4">
        <v>900000</v>
      </c>
      <c r="K5280" s="4">
        <v>900000</v>
      </c>
    </row>
    <row r="5281" spans="1:11" x14ac:dyDescent="0.35">
      <c r="A5281" t="s">
        <v>589</v>
      </c>
      <c r="B5281" t="s">
        <v>2146</v>
      </c>
      <c r="C5281" t="s">
        <v>1868</v>
      </c>
      <c r="H5281" s="4">
        <v>989495</v>
      </c>
      <c r="I5281" s="4">
        <v>989495</v>
      </c>
      <c r="J5281">
        <v>0</v>
      </c>
      <c r="K5281" s="4">
        <v>0</v>
      </c>
    </row>
    <row r="5282" spans="1:11" x14ac:dyDescent="0.35">
      <c r="A5282" t="s">
        <v>589</v>
      </c>
      <c r="B5282" t="s">
        <v>2147</v>
      </c>
      <c r="C5282" t="s">
        <v>1869</v>
      </c>
      <c r="H5282" s="4">
        <v>264000</v>
      </c>
      <c r="I5282" s="4">
        <v>264000</v>
      </c>
      <c r="J5282">
        <v>0</v>
      </c>
      <c r="K5282" s="4">
        <v>0</v>
      </c>
    </row>
    <row r="5283" spans="1:11" x14ac:dyDescent="0.35">
      <c r="A5283" t="s">
        <v>589</v>
      </c>
      <c r="B5283" t="s">
        <v>2148</v>
      </c>
      <c r="C5283" t="s">
        <v>1870</v>
      </c>
      <c r="E5283" s="4">
        <v>9755</v>
      </c>
      <c r="H5283" s="4">
        <v>2262533</v>
      </c>
      <c r="I5283" s="4">
        <v>2272288</v>
      </c>
      <c r="J5283">
        <v>9755</v>
      </c>
      <c r="K5283" s="4">
        <v>0</v>
      </c>
    </row>
    <row r="5284" spans="1:11" x14ac:dyDescent="0.35">
      <c r="A5284" t="s">
        <v>589</v>
      </c>
      <c r="B5284" t="s">
        <v>2149</v>
      </c>
      <c r="C5284" t="s">
        <v>1871</v>
      </c>
      <c r="D5284" s="4">
        <v>0</v>
      </c>
      <c r="H5284" s="4">
        <v>6615059</v>
      </c>
      <c r="I5284" s="4">
        <v>6615059</v>
      </c>
      <c r="J5284" s="4">
        <v>0</v>
      </c>
      <c r="K5284" s="4">
        <v>0</v>
      </c>
    </row>
    <row r="5285" spans="1:11" x14ac:dyDescent="0.35">
      <c r="A5285" t="s">
        <v>589</v>
      </c>
      <c r="B5285" t="s">
        <v>2150</v>
      </c>
      <c r="C5285" t="s">
        <v>1872</v>
      </c>
      <c r="D5285" s="4">
        <v>98000</v>
      </c>
      <c r="I5285" s="4">
        <v>98000</v>
      </c>
      <c r="J5285" s="4">
        <v>98000</v>
      </c>
      <c r="K5285" s="4">
        <v>98000</v>
      </c>
    </row>
    <row r="5286" spans="1:11" x14ac:dyDescent="0.35">
      <c r="A5286" t="s">
        <v>589</v>
      </c>
      <c r="B5286" t="s">
        <v>2153</v>
      </c>
      <c r="C5286" t="s">
        <v>1875</v>
      </c>
      <c r="H5286" s="4">
        <v>116242</v>
      </c>
      <c r="I5286" s="4">
        <v>116242</v>
      </c>
      <c r="J5286">
        <v>0</v>
      </c>
      <c r="K5286" s="4">
        <v>0</v>
      </c>
    </row>
    <row r="5287" spans="1:11" x14ac:dyDescent="0.35">
      <c r="A5287" t="s">
        <v>589</v>
      </c>
      <c r="B5287" t="s">
        <v>2154</v>
      </c>
      <c r="C5287" t="s">
        <v>1876</v>
      </c>
      <c r="D5287" s="4">
        <v>28432</v>
      </c>
      <c r="H5287" s="4">
        <v>82320</v>
      </c>
      <c r="I5287" s="4">
        <v>110752</v>
      </c>
      <c r="J5287" s="4">
        <v>28432</v>
      </c>
      <c r="K5287" s="4">
        <v>28432</v>
      </c>
    </row>
    <row r="5288" spans="1:11" x14ac:dyDescent="0.35">
      <c r="A5288" t="s">
        <v>589</v>
      </c>
      <c r="B5288" t="s">
        <v>2156</v>
      </c>
      <c r="D5288" s="4">
        <v>1039335</v>
      </c>
      <c r="E5288" s="4">
        <v>9755</v>
      </c>
      <c r="G5288" s="4">
        <v>4500</v>
      </c>
      <c r="H5288" s="4">
        <v>10917741</v>
      </c>
      <c r="I5288" s="4">
        <v>11971330</v>
      </c>
      <c r="J5288" s="4">
        <v>1049090</v>
      </c>
      <c r="K5288" s="4">
        <v>1039335</v>
      </c>
    </row>
    <row r="5289" spans="1:11" x14ac:dyDescent="0.35">
      <c r="A5289" t="s">
        <v>589</v>
      </c>
      <c r="B5289" t="s">
        <v>2157</v>
      </c>
      <c r="C5289" t="s">
        <v>1879</v>
      </c>
      <c r="D5289" s="4">
        <v>1585575</v>
      </c>
      <c r="I5289" s="4">
        <v>1585575</v>
      </c>
      <c r="J5289" s="4">
        <v>1585575</v>
      </c>
      <c r="K5289" s="4">
        <v>1585575</v>
      </c>
    </row>
    <row r="5290" spans="1:11" x14ac:dyDescent="0.35">
      <c r="A5290" t="s">
        <v>589</v>
      </c>
      <c r="B5290" t="s">
        <v>2186</v>
      </c>
      <c r="C5290" t="s">
        <v>1907</v>
      </c>
      <c r="D5290" s="4">
        <v>21986</v>
      </c>
      <c r="I5290" s="4">
        <v>21986</v>
      </c>
      <c r="J5290" s="4">
        <v>21986</v>
      </c>
      <c r="K5290" s="4">
        <v>21986</v>
      </c>
    </row>
    <row r="5291" spans="1:11" x14ac:dyDescent="0.35">
      <c r="A5291" t="s">
        <v>589</v>
      </c>
      <c r="B5291" t="s">
        <v>2158</v>
      </c>
      <c r="C5291" t="s">
        <v>1880</v>
      </c>
      <c r="D5291" s="4">
        <v>82835</v>
      </c>
      <c r="I5291" s="4">
        <v>82835</v>
      </c>
      <c r="J5291" s="4">
        <v>82835</v>
      </c>
      <c r="K5291" s="4">
        <v>82835</v>
      </c>
    </row>
    <row r="5292" spans="1:11" x14ac:dyDescent="0.35">
      <c r="A5292" t="s">
        <v>589</v>
      </c>
      <c r="B5292" t="s">
        <v>2159</v>
      </c>
      <c r="C5292" t="s">
        <v>1881</v>
      </c>
      <c r="D5292" s="4">
        <v>754240</v>
      </c>
      <c r="I5292" s="4">
        <v>754240</v>
      </c>
      <c r="J5292" s="4">
        <v>754240</v>
      </c>
      <c r="K5292" s="4">
        <v>754240</v>
      </c>
    </row>
    <row r="5293" spans="1:11" x14ac:dyDescent="0.35">
      <c r="A5293" t="s">
        <v>589</v>
      </c>
      <c r="B5293" t="s">
        <v>2160</v>
      </c>
      <c r="C5293" t="s">
        <v>1882</v>
      </c>
      <c r="F5293" s="4">
        <v>81979</v>
      </c>
      <c r="I5293" s="4">
        <v>81979</v>
      </c>
      <c r="J5293">
        <v>0</v>
      </c>
      <c r="K5293" s="4">
        <v>0</v>
      </c>
    </row>
    <row r="5294" spans="1:11" x14ac:dyDescent="0.35">
      <c r="A5294" t="s">
        <v>589</v>
      </c>
      <c r="B5294" t="s">
        <v>2162</v>
      </c>
      <c r="C5294" t="s">
        <v>1884</v>
      </c>
      <c r="D5294" s="4">
        <v>116641</v>
      </c>
      <c r="I5294" s="4">
        <v>116641</v>
      </c>
      <c r="J5294" s="4">
        <v>116641</v>
      </c>
      <c r="K5294" s="4">
        <v>116641</v>
      </c>
    </row>
    <row r="5295" spans="1:11" x14ac:dyDescent="0.35">
      <c r="A5295" t="s">
        <v>589</v>
      </c>
      <c r="B5295" t="s">
        <v>2163</v>
      </c>
      <c r="D5295" s="4">
        <v>2561277</v>
      </c>
      <c r="F5295" s="4">
        <v>81979</v>
      </c>
      <c r="I5295" s="4">
        <v>2643255</v>
      </c>
      <c r="J5295" s="4">
        <v>2561277</v>
      </c>
      <c r="K5295" s="4">
        <v>2561277</v>
      </c>
    </row>
    <row r="5296" spans="1:11" x14ac:dyDescent="0.35">
      <c r="A5296" t="s">
        <v>589</v>
      </c>
      <c r="B5296" t="s">
        <v>2164</v>
      </c>
      <c r="C5296" t="s">
        <v>1886</v>
      </c>
      <c r="F5296" s="4">
        <v>14140</v>
      </c>
      <c r="I5296" s="4">
        <v>14140</v>
      </c>
      <c r="J5296">
        <v>0</v>
      </c>
      <c r="K5296" s="4">
        <v>0</v>
      </c>
    </row>
    <row r="5297" spans="1:11" x14ac:dyDescent="0.35">
      <c r="A5297" t="s">
        <v>589</v>
      </c>
      <c r="B5297" t="s">
        <v>2165</v>
      </c>
      <c r="F5297" s="4">
        <v>14140</v>
      </c>
      <c r="I5297" s="4">
        <v>14140</v>
      </c>
      <c r="J5297">
        <v>0</v>
      </c>
      <c r="K5297" s="4">
        <v>0</v>
      </c>
    </row>
    <row r="5298" spans="1:11" x14ac:dyDescent="0.35">
      <c r="A5298" t="s">
        <v>589</v>
      </c>
      <c r="B5298" t="s">
        <v>2183</v>
      </c>
      <c r="C5298" t="s">
        <v>1904</v>
      </c>
      <c r="D5298" s="4">
        <v>125000</v>
      </c>
      <c r="I5298" s="4">
        <v>125000</v>
      </c>
      <c r="J5298" s="4">
        <v>125000</v>
      </c>
      <c r="K5298" s="4">
        <v>125000</v>
      </c>
    </row>
    <row r="5299" spans="1:11" x14ac:dyDescent="0.35">
      <c r="A5299" t="s">
        <v>589</v>
      </c>
      <c r="B5299" t="s">
        <v>2166</v>
      </c>
      <c r="C5299" t="s">
        <v>1888</v>
      </c>
      <c r="H5299" s="4">
        <v>288000</v>
      </c>
      <c r="I5299" s="4">
        <v>288000</v>
      </c>
      <c r="J5299">
        <v>0</v>
      </c>
      <c r="K5299" s="4">
        <v>0</v>
      </c>
    </row>
    <row r="5300" spans="1:11" x14ac:dyDescent="0.35">
      <c r="A5300" t="s">
        <v>589</v>
      </c>
      <c r="B5300" t="s">
        <v>2167</v>
      </c>
      <c r="C5300" t="s">
        <v>1889</v>
      </c>
      <c r="H5300" s="4">
        <v>63000</v>
      </c>
      <c r="I5300" s="4">
        <v>63000</v>
      </c>
      <c r="J5300">
        <v>0</v>
      </c>
      <c r="K5300" s="4">
        <v>0</v>
      </c>
    </row>
    <row r="5301" spans="1:11" x14ac:dyDescent="0.35">
      <c r="A5301" t="s">
        <v>589</v>
      </c>
      <c r="B5301" t="s">
        <v>2168</v>
      </c>
      <c r="C5301" t="s">
        <v>1890</v>
      </c>
      <c r="H5301" s="4">
        <v>37500</v>
      </c>
      <c r="I5301" s="4">
        <v>37500</v>
      </c>
      <c r="J5301">
        <v>0</v>
      </c>
      <c r="K5301" s="4">
        <v>0</v>
      </c>
    </row>
    <row r="5302" spans="1:11" x14ac:dyDescent="0.35">
      <c r="A5302" t="s">
        <v>589</v>
      </c>
      <c r="B5302" t="s">
        <v>2169</v>
      </c>
      <c r="D5302" s="4">
        <v>125000</v>
      </c>
      <c r="H5302" s="4">
        <v>388500</v>
      </c>
      <c r="I5302" s="4">
        <v>513500</v>
      </c>
      <c r="J5302" s="4">
        <v>125000</v>
      </c>
      <c r="K5302" s="4">
        <v>125000</v>
      </c>
    </row>
    <row r="5303" spans="1:11" x14ac:dyDescent="0.35">
      <c r="A5303" t="s">
        <v>589</v>
      </c>
      <c r="B5303" t="s">
        <v>2170</v>
      </c>
      <c r="D5303" s="4">
        <v>37939663</v>
      </c>
      <c r="E5303" s="4">
        <v>468948</v>
      </c>
      <c r="F5303" s="4">
        <v>8604269</v>
      </c>
      <c r="G5303" s="4">
        <v>3204500</v>
      </c>
      <c r="H5303" s="4">
        <v>12129062</v>
      </c>
      <c r="I5303" s="4">
        <v>62346442</v>
      </c>
      <c r="J5303" s="4">
        <f>SUM(D5303,E5303)</f>
        <v>38408611</v>
      </c>
      <c r="K5303" s="4">
        <v>37939663</v>
      </c>
    </row>
    <row r="5304" spans="1:11" x14ac:dyDescent="0.35">
      <c r="A5304" t="s">
        <v>596</v>
      </c>
      <c r="B5304" t="s">
        <v>2118</v>
      </c>
      <c r="C5304" t="s">
        <v>1843</v>
      </c>
      <c r="D5304" s="4">
        <v>4012089</v>
      </c>
      <c r="E5304" s="4">
        <v>1258</v>
      </c>
      <c r="F5304" s="4">
        <v>1622600</v>
      </c>
      <c r="I5304" s="4">
        <v>5635947</v>
      </c>
      <c r="J5304" s="4">
        <v>4013347</v>
      </c>
      <c r="K5304" s="4">
        <v>4012089</v>
      </c>
    </row>
    <row r="5305" spans="1:11" x14ac:dyDescent="0.35">
      <c r="A5305" t="s">
        <v>596</v>
      </c>
      <c r="B5305" t="s">
        <v>2119</v>
      </c>
      <c r="C5305" t="s">
        <v>1844</v>
      </c>
      <c r="D5305" s="4">
        <v>362110</v>
      </c>
      <c r="I5305" s="4">
        <v>362110</v>
      </c>
      <c r="J5305" s="4">
        <v>362110</v>
      </c>
      <c r="K5305" s="4">
        <v>362110</v>
      </c>
    </row>
    <row r="5306" spans="1:11" x14ac:dyDescent="0.35">
      <c r="A5306" t="s">
        <v>596</v>
      </c>
      <c r="B5306" t="s">
        <v>2120</v>
      </c>
      <c r="C5306" t="s">
        <v>1845</v>
      </c>
      <c r="D5306" s="4">
        <v>388201</v>
      </c>
      <c r="I5306" s="4">
        <v>388201</v>
      </c>
      <c r="J5306" s="4">
        <v>388201</v>
      </c>
      <c r="K5306" s="4">
        <v>388201</v>
      </c>
    </row>
    <row r="5307" spans="1:11" x14ac:dyDescent="0.35">
      <c r="A5307" t="s">
        <v>596</v>
      </c>
      <c r="B5307" t="s">
        <v>2121</v>
      </c>
      <c r="D5307" s="4">
        <v>4762400</v>
      </c>
      <c r="E5307" s="4">
        <v>1258</v>
      </c>
      <c r="F5307" s="4">
        <v>1622600</v>
      </c>
      <c r="I5307" s="4">
        <v>6386258</v>
      </c>
      <c r="J5307" s="4">
        <v>4763658</v>
      </c>
      <c r="K5307" s="4">
        <v>4762400</v>
      </c>
    </row>
    <row r="5308" spans="1:11" x14ac:dyDescent="0.35">
      <c r="A5308" t="s">
        <v>596</v>
      </c>
      <c r="B5308" t="s">
        <v>2122</v>
      </c>
      <c r="C5308" t="s">
        <v>1846</v>
      </c>
      <c r="D5308" s="4">
        <v>8883026</v>
      </c>
      <c r="E5308" s="4">
        <v>326940</v>
      </c>
      <c r="F5308" s="4">
        <v>2141540</v>
      </c>
      <c r="I5308" s="4">
        <v>11351506</v>
      </c>
      <c r="J5308" s="4">
        <v>9209966</v>
      </c>
      <c r="K5308" s="4">
        <v>8883026</v>
      </c>
    </row>
    <row r="5309" spans="1:11" x14ac:dyDescent="0.35">
      <c r="A5309" t="s">
        <v>596</v>
      </c>
      <c r="B5309" t="s">
        <v>2124</v>
      </c>
      <c r="C5309" t="s">
        <v>1848</v>
      </c>
      <c r="D5309" s="4">
        <v>21521</v>
      </c>
      <c r="E5309" s="4">
        <v>48858</v>
      </c>
      <c r="I5309" s="4">
        <v>70379</v>
      </c>
      <c r="J5309" s="4">
        <v>70379</v>
      </c>
      <c r="K5309" s="4">
        <v>21521</v>
      </c>
    </row>
    <row r="5310" spans="1:11" x14ac:dyDescent="0.35">
      <c r="A5310" t="s">
        <v>596</v>
      </c>
      <c r="B5310" t="s">
        <v>2125</v>
      </c>
      <c r="D5310" s="4">
        <v>8904547</v>
      </c>
      <c r="E5310" s="4">
        <v>375798</v>
      </c>
      <c r="F5310" s="4">
        <v>2141540</v>
      </c>
      <c r="I5310" s="4">
        <v>11421885</v>
      </c>
      <c r="J5310" s="4">
        <v>9280345</v>
      </c>
      <c r="K5310" s="4">
        <v>8904547</v>
      </c>
    </row>
    <row r="5311" spans="1:11" x14ac:dyDescent="0.35">
      <c r="A5311" t="s">
        <v>596</v>
      </c>
      <c r="B5311" t="s">
        <v>2131</v>
      </c>
      <c r="C5311" t="s">
        <v>1854</v>
      </c>
      <c r="D5311" s="4">
        <v>35219</v>
      </c>
      <c r="F5311" s="4">
        <v>692664</v>
      </c>
      <c r="G5311" s="4">
        <v>67249</v>
      </c>
      <c r="H5311" s="4">
        <v>100873</v>
      </c>
      <c r="I5311" s="4">
        <v>896006</v>
      </c>
      <c r="J5311" s="4">
        <v>35219</v>
      </c>
      <c r="K5311" s="4">
        <v>35219</v>
      </c>
    </row>
    <row r="5312" spans="1:11" x14ac:dyDescent="0.35">
      <c r="A5312" t="s">
        <v>596</v>
      </c>
      <c r="B5312" t="s">
        <v>2132</v>
      </c>
      <c r="C5312" t="s">
        <v>1855</v>
      </c>
      <c r="D5312" s="4">
        <v>32236</v>
      </c>
      <c r="F5312" s="4">
        <v>157378</v>
      </c>
      <c r="I5312" s="4">
        <v>189614</v>
      </c>
      <c r="J5312" s="4">
        <v>32236</v>
      </c>
      <c r="K5312" s="4">
        <v>32236</v>
      </c>
    </row>
    <row r="5313" spans="1:11" x14ac:dyDescent="0.35">
      <c r="A5313" t="s">
        <v>596</v>
      </c>
      <c r="B5313" t="s">
        <v>2133</v>
      </c>
      <c r="C5313" t="s">
        <v>1856</v>
      </c>
      <c r="I5313" s="4">
        <v>0</v>
      </c>
      <c r="J5313">
        <v>0</v>
      </c>
      <c r="K5313" s="4">
        <v>0</v>
      </c>
    </row>
    <row r="5314" spans="1:11" x14ac:dyDescent="0.35">
      <c r="A5314" t="s">
        <v>596</v>
      </c>
      <c r="B5314" t="s">
        <v>2136</v>
      </c>
      <c r="C5314" t="s">
        <v>1859</v>
      </c>
      <c r="F5314" s="4">
        <v>25000</v>
      </c>
      <c r="H5314" s="4">
        <v>250000</v>
      </c>
      <c r="I5314" s="4">
        <v>275000</v>
      </c>
      <c r="J5314">
        <v>0</v>
      </c>
      <c r="K5314" s="4">
        <v>0</v>
      </c>
    </row>
    <row r="5315" spans="1:11" x14ac:dyDescent="0.35">
      <c r="A5315" t="s">
        <v>596</v>
      </c>
      <c r="B5315" t="s">
        <v>2137</v>
      </c>
      <c r="C5315" t="s">
        <v>1860</v>
      </c>
      <c r="D5315" s="4">
        <v>217406</v>
      </c>
      <c r="E5315" s="4">
        <v>0</v>
      </c>
      <c r="H5315" s="4">
        <v>652218</v>
      </c>
      <c r="I5315" s="4">
        <v>869624</v>
      </c>
      <c r="J5315" s="4">
        <v>217406</v>
      </c>
      <c r="K5315" s="4">
        <v>217406</v>
      </c>
    </row>
    <row r="5316" spans="1:11" x14ac:dyDescent="0.35">
      <c r="A5316" t="s">
        <v>596</v>
      </c>
      <c r="B5316" t="s">
        <v>2139</v>
      </c>
      <c r="C5316" t="s">
        <v>1862</v>
      </c>
      <c r="E5316" s="4">
        <v>0</v>
      </c>
      <c r="H5316" s="4">
        <v>811851</v>
      </c>
      <c r="I5316" s="4">
        <v>811851</v>
      </c>
      <c r="J5316">
        <v>0</v>
      </c>
      <c r="K5316" s="4">
        <v>0</v>
      </c>
    </row>
    <row r="5317" spans="1:11" x14ac:dyDescent="0.35">
      <c r="A5317" t="s">
        <v>596</v>
      </c>
      <c r="B5317" t="s">
        <v>2141</v>
      </c>
      <c r="D5317" s="4">
        <v>284861</v>
      </c>
      <c r="E5317" s="4">
        <v>0</v>
      </c>
      <c r="F5317" s="4">
        <v>875042</v>
      </c>
      <c r="G5317" s="4">
        <v>67249</v>
      </c>
      <c r="H5317" s="4">
        <v>1814943</v>
      </c>
      <c r="I5317" s="4">
        <v>3042095</v>
      </c>
      <c r="J5317" s="4">
        <v>284861</v>
      </c>
      <c r="K5317" s="4">
        <v>284861</v>
      </c>
    </row>
    <row r="5318" spans="1:11" x14ac:dyDescent="0.35">
      <c r="A5318" t="s">
        <v>596</v>
      </c>
      <c r="B5318" t="s">
        <v>2144</v>
      </c>
      <c r="C5318" t="s">
        <v>1866</v>
      </c>
      <c r="I5318" s="4">
        <v>0</v>
      </c>
      <c r="J5318">
        <v>0</v>
      </c>
      <c r="K5318" s="4">
        <v>0</v>
      </c>
    </row>
    <row r="5319" spans="1:11" x14ac:dyDescent="0.35">
      <c r="A5319" t="s">
        <v>596</v>
      </c>
      <c r="B5319" t="s">
        <v>2145</v>
      </c>
      <c r="C5319" t="s">
        <v>1867</v>
      </c>
      <c r="D5319" s="4">
        <v>32712</v>
      </c>
      <c r="E5319" s="4">
        <v>4500</v>
      </c>
      <c r="F5319" s="4">
        <v>310541</v>
      </c>
      <c r="G5319" s="4">
        <v>43720</v>
      </c>
      <c r="H5319" s="4">
        <v>547426</v>
      </c>
      <c r="I5319" s="4">
        <v>938899</v>
      </c>
      <c r="J5319" s="4">
        <v>37212</v>
      </c>
      <c r="K5319" s="4">
        <v>32712</v>
      </c>
    </row>
    <row r="5320" spans="1:11" x14ac:dyDescent="0.35">
      <c r="A5320" t="s">
        <v>596</v>
      </c>
      <c r="B5320" t="s">
        <v>2146</v>
      </c>
      <c r="C5320" t="s">
        <v>1868</v>
      </c>
      <c r="D5320" s="4">
        <v>21037</v>
      </c>
      <c r="H5320" s="4">
        <v>797096</v>
      </c>
      <c r="I5320" s="4">
        <v>818133</v>
      </c>
      <c r="J5320" s="4">
        <v>21037</v>
      </c>
      <c r="K5320" s="4">
        <v>21037</v>
      </c>
    </row>
    <row r="5321" spans="1:11" x14ac:dyDescent="0.35">
      <c r="A5321" t="s">
        <v>596</v>
      </c>
      <c r="B5321" t="s">
        <v>2147</v>
      </c>
      <c r="C5321" t="s">
        <v>1869</v>
      </c>
      <c r="H5321" s="4">
        <v>312480</v>
      </c>
      <c r="I5321" s="4">
        <v>312480</v>
      </c>
      <c r="J5321">
        <v>0</v>
      </c>
      <c r="K5321" s="4">
        <v>0</v>
      </c>
    </row>
    <row r="5322" spans="1:11" x14ac:dyDescent="0.35">
      <c r="A5322" t="s">
        <v>596</v>
      </c>
      <c r="B5322" t="s">
        <v>2148</v>
      </c>
      <c r="C5322" t="s">
        <v>1870</v>
      </c>
      <c r="H5322" s="4">
        <v>3981569</v>
      </c>
      <c r="I5322" s="4">
        <v>3981569</v>
      </c>
      <c r="J5322">
        <v>0</v>
      </c>
      <c r="K5322" s="4">
        <v>0</v>
      </c>
    </row>
    <row r="5323" spans="1:11" x14ac:dyDescent="0.35">
      <c r="A5323" t="s">
        <v>596</v>
      </c>
      <c r="B5323" t="s">
        <v>2149</v>
      </c>
      <c r="C5323" t="s">
        <v>1871</v>
      </c>
      <c r="E5323" s="4">
        <v>1058702</v>
      </c>
      <c r="F5323" s="4">
        <v>151243</v>
      </c>
      <c r="I5323" s="4">
        <v>1209945</v>
      </c>
      <c r="J5323">
        <v>1058702</v>
      </c>
      <c r="K5323" s="4">
        <v>0</v>
      </c>
    </row>
    <row r="5324" spans="1:11" x14ac:dyDescent="0.35">
      <c r="A5324" t="s">
        <v>596</v>
      </c>
      <c r="B5324" t="s">
        <v>2155</v>
      </c>
      <c r="C5324" t="s">
        <v>1877</v>
      </c>
      <c r="D5324" s="4">
        <v>11783</v>
      </c>
      <c r="I5324" s="4">
        <v>11783</v>
      </c>
      <c r="J5324" s="4">
        <v>11783</v>
      </c>
      <c r="K5324" s="4">
        <v>11783</v>
      </c>
    </row>
    <row r="5325" spans="1:11" x14ac:dyDescent="0.35">
      <c r="A5325" t="s">
        <v>596</v>
      </c>
      <c r="B5325" t="s">
        <v>2156</v>
      </c>
      <c r="D5325" s="4">
        <v>65533</v>
      </c>
      <c r="E5325" s="4">
        <v>1063202</v>
      </c>
      <c r="F5325" s="4">
        <v>461784</v>
      </c>
      <c r="G5325" s="4">
        <v>43720</v>
      </c>
      <c r="H5325" s="4">
        <v>5638570</v>
      </c>
      <c r="I5325" s="4">
        <v>7272809</v>
      </c>
      <c r="J5325" s="4">
        <v>1128735</v>
      </c>
      <c r="K5325" s="4">
        <v>65533</v>
      </c>
    </row>
    <row r="5326" spans="1:11" x14ac:dyDescent="0.35">
      <c r="A5326" t="s">
        <v>596</v>
      </c>
      <c r="B5326" t="s">
        <v>2157</v>
      </c>
      <c r="C5326" t="s">
        <v>1879</v>
      </c>
      <c r="D5326" s="4">
        <v>15868</v>
      </c>
      <c r="E5326" s="4">
        <v>818402</v>
      </c>
      <c r="I5326" s="4">
        <v>834269</v>
      </c>
      <c r="J5326" s="4">
        <v>834270</v>
      </c>
      <c r="K5326" s="4">
        <v>15868</v>
      </c>
    </row>
    <row r="5327" spans="1:11" x14ac:dyDescent="0.35">
      <c r="A5327" t="s">
        <v>596</v>
      </c>
      <c r="B5327" t="s">
        <v>2186</v>
      </c>
      <c r="C5327" t="s">
        <v>1907</v>
      </c>
      <c r="D5327" s="4">
        <v>24586</v>
      </c>
      <c r="I5327" s="4">
        <v>24586</v>
      </c>
      <c r="J5327" s="4">
        <v>24586</v>
      </c>
      <c r="K5327" s="4">
        <v>24586</v>
      </c>
    </row>
    <row r="5328" spans="1:11" x14ac:dyDescent="0.35">
      <c r="A5328" t="s">
        <v>596</v>
      </c>
      <c r="B5328" t="s">
        <v>2159</v>
      </c>
      <c r="C5328" t="s">
        <v>1881</v>
      </c>
      <c r="D5328" s="4">
        <v>30114</v>
      </c>
      <c r="E5328" s="4">
        <v>590533</v>
      </c>
      <c r="I5328" s="4">
        <v>620647</v>
      </c>
      <c r="J5328" s="4">
        <v>620647</v>
      </c>
      <c r="K5328" s="4">
        <v>30114</v>
      </c>
    </row>
    <row r="5329" spans="1:11" x14ac:dyDescent="0.35">
      <c r="A5329" t="s">
        <v>596</v>
      </c>
      <c r="B5329" t="s">
        <v>2160</v>
      </c>
      <c r="C5329" t="s">
        <v>1882</v>
      </c>
      <c r="E5329" s="4">
        <v>151303</v>
      </c>
      <c r="I5329" s="4">
        <v>151303</v>
      </c>
      <c r="J5329">
        <v>151303</v>
      </c>
      <c r="K5329" s="4">
        <v>0</v>
      </c>
    </row>
    <row r="5330" spans="1:11" x14ac:dyDescent="0.35">
      <c r="A5330" t="s">
        <v>596</v>
      </c>
      <c r="B5330" t="s">
        <v>2179</v>
      </c>
      <c r="C5330" t="s">
        <v>1900</v>
      </c>
      <c r="D5330" s="4">
        <v>994</v>
      </c>
      <c r="I5330" s="4">
        <v>994</v>
      </c>
      <c r="J5330" s="4">
        <v>994</v>
      </c>
      <c r="K5330" s="4">
        <v>994</v>
      </c>
    </row>
    <row r="5331" spans="1:11" x14ac:dyDescent="0.35">
      <c r="A5331" t="s">
        <v>596</v>
      </c>
      <c r="B5331" t="s">
        <v>2171</v>
      </c>
      <c r="C5331" t="s">
        <v>1892</v>
      </c>
      <c r="D5331" s="4">
        <v>963</v>
      </c>
      <c r="I5331" s="4">
        <v>963</v>
      </c>
      <c r="J5331" s="4">
        <v>963</v>
      </c>
      <c r="K5331" s="4">
        <v>963</v>
      </c>
    </row>
    <row r="5332" spans="1:11" x14ac:dyDescent="0.35">
      <c r="A5332" t="s">
        <v>596</v>
      </c>
      <c r="B5332" t="s">
        <v>2162</v>
      </c>
      <c r="C5332" t="s">
        <v>1884</v>
      </c>
      <c r="D5332" s="4">
        <v>319</v>
      </c>
      <c r="G5332" s="4">
        <v>7582</v>
      </c>
      <c r="I5332" s="4">
        <v>7901</v>
      </c>
      <c r="J5332" s="4">
        <v>319</v>
      </c>
      <c r="K5332" s="4">
        <v>319</v>
      </c>
    </row>
    <row r="5333" spans="1:11" x14ac:dyDescent="0.35">
      <c r="A5333" t="s">
        <v>596</v>
      </c>
      <c r="B5333" t="s">
        <v>2163</v>
      </c>
      <c r="D5333" s="4">
        <v>72844</v>
      </c>
      <c r="E5333" s="4">
        <v>1560238</v>
      </c>
      <c r="G5333" s="4">
        <v>7582</v>
      </c>
      <c r="I5333" s="4">
        <v>1640664</v>
      </c>
      <c r="J5333" s="4">
        <v>1633082</v>
      </c>
      <c r="K5333" s="4">
        <v>72844</v>
      </c>
    </row>
    <row r="5334" spans="1:11" x14ac:dyDescent="0.35">
      <c r="A5334" t="s">
        <v>596</v>
      </c>
      <c r="B5334" t="s">
        <v>2166</v>
      </c>
      <c r="C5334" t="s">
        <v>1888</v>
      </c>
      <c r="H5334" s="4">
        <v>1152000</v>
      </c>
      <c r="I5334" s="4">
        <v>1152000</v>
      </c>
      <c r="J5334">
        <v>0</v>
      </c>
      <c r="K5334" s="4">
        <v>0</v>
      </c>
    </row>
    <row r="5335" spans="1:11" x14ac:dyDescent="0.35">
      <c r="A5335" t="s">
        <v>596</v>
      </c>
      <c r="B5335" t="s">
        <v>2167</v>
      </c>
      <c r="C5335" t="s">
        <v>1889</v>
      </c>
      <c r="H5335" s="4">
        <v>2310000</v>
      </c>
      <c r="I5335" s="4">
        <v>2310000</v>
      </c>
      <c r="J5335">
        <v>0</v>
      </c>
      <c r="K5335" s="4">
        <v>0</v>
      </c>
    </row>
    <row r="5336" spans="1:11" x14ac:dyDescent="0.35">
      <c r="A5336" t="s">
        <v>596</v>
      </c>
      <c r="B5336" t="s">
        <v>2168</v>
      </c>
      <c r="C5336" t="s">
        <v>1890</v>
      </c>
      <c r="H5336" s="4">
        <v>1500000</v>
      </c>
      <c r="I5336" s="4">
        <v>1500000</v>
      </c>
      <c r="J5336">
        <v>0</v>
      </c>
      <c r="K5336" s="4">
        <v>0</v>
      </c>
    </row>
    <row r="5337" spans="1:11" x14ac:dyDescent="0.35">
      <c r="A5337" t="s">
        <v>596</v>
      </c>
      <c r="B5337" t="s">
        <v>2169</v>
      </c>
      <c r="H5337" s="4">
        <v>4962000</v>
      </c>
      <c r="I5337" s="4">
        <v>4962000</v>
      </c>
      <c r="J5337">
        <v>0</v>
      </c>
      <c r="K5337" s="4">
        <v>0</v>
      </c>
    </row>
    <row r="5338" spans="1:11" x14ac:dyDescent="0.35">
      <c r="A5338" t="s">
        <v>596</v>
      </c>
      <c r="B5338" t="s">
        <v>2170</v>
      </c>
      <c r="D5338" s="4">
        <v>14090185</v>
      </c>
      <c r="E5338" s="4">
        <v>3000496</v>
      </c>
      <c r="F5338" s="4">
        <v>5100966</v>
      </c>
      <c r="G5338" s="4">
        <v>118551</v>
      </c>
      <c r="H5338" s="4">
        <v>12415513</v>
      </c>
      <c r="I5338" s="4">
        <v>34725711</v>
      </c>
      <c r="J5338" s="4">
        <f>SUM(D5338,E5338)</f>
        <v>17090681</v>
      </c>
      <c r="K5338" s="4">
        <v>14090185</v>
      </c>
    </row>
    <row r="5339" spans="1:11" x14ac:dyDescent="0.35">
      <c r="A5339" t="s">
        <v>197</v>
      </c>
      <c r="B5339" t="s">
        <v>2118</v>
      </c>
      <c r="C5339" t="s">
        <v>1843</v>
      </c>
      <c r="D5339" s="4">
        <v>58795417</v>
      </c>
      <c r="F5339" s="4">
        <v>30989000</v>
      </c>
      <c r="I5339" s="4">
        <v>89784417</v>
      </c>
      <c r="J5339" s="4">
        <v>58795417</v>
      </c>
      <c r="K5339" s="4">
        <v>58795417</v>
      </c>
    </row>
    <row r="5340" spans="1:11" x14ac:dyDescent="0.35">
      <c r="A5340" t="s">
        <v>197</v>
      </c>
      <c r="B5340" t="s">
        <v>2119</v>
      </c>
      <c r="C5340" t="s">
        <v>1844</v>
      </c>
      <c r="D5340" s="4">
        <v>7816716</v>
      </c>
      <c r="E5340" s="4">
        <v>151815</v>
      </c>
      <c r="H5340" s="4">
        <v>613350</v>
      </c>
      <c r="I5340" s="4">
        <v>8581881</v>
      </c>
      <c r="J5340" s="4">
        <v>7968531</v>
      </c>
      <c r="K5340" s="4">
        <v>7816716</v>
      </c>
    </row>
    <row r="5341" spans="1:11" x14ac:dyDescent="0.35">
      <c r="A5341" t="s">
        <v>197</v>
      </c>
      <c r="B5341" t="s">
        <v>2120</v>
      </c>
      <c r="C5341" t="s">
        <v>1845</v>
      </c>
      <c r="D5341" s="4">
        <v>5265895</v>
      </c>
      <c r="I5341" s="4">
        <v>5265895</v>
      </c>
      <c r="J5341" s="4">
        <v>5265895</v>
      </c>
      <c r="K5341" s="4">
        <v>5265895</v>
      </c>
    </row>
    <row r="5342" spans="1:11" x14ac:dyDescent="0.35">
      <c r="A5342" t="s">
        <v>197</v>
      </c>
      <c r="B5342" t="s">
        <v>2121</v>
      </c>
      <c r="D5342" s="4">
        <v>71878028</v>
      </c>
      <c r="E5342" s="4">
        <v>151815</v>
      </c>
      <c r="F5342" s="4">
        <v>30989000</v>
      </c>
      <c r="H5342" s="4">
        <v>613350</v>
      </c>
      <c r="I5342" s="4">
        <v>103632193</v>
      </c>
      <c r="J5342" s="4">
        <v>72029843</v>
      </c>
      <c r="K5342" s="4">
        <v>71878028</v>
      </c>
    </row>
    <row r="5343" spans="1:11" x14ac:dyDescent="0.35">
      <c r="A5343" t="s">
        <v>197</v>
      </c>
      <c r="B5343" t="s">
        <v>2122</v>
      </c>
      <c r="C5343" t="s">
        <v>1846</v>
      </c>
      <c r="D5343" s="4">
        <v>58551275</v>
      </c>
      <c r="I5343" s="4">
        <v>58551275</v>
      </c>
      <c r="J5343" s="4">
        <v>58551275</v>
      </c>
      <c r="K5343" s="4">
        <v>58551275</v>
      </c>
    </row>
    <row r="5344" spans="1:11" x14ac:dyDescent="0.35">
      <c r="A5344" t="s">
        <v>197</v>
      </c>
      <c r="B5344" t="s">
        <v>2123</v>
      </c>
      <c r="C5344" t="s">
        <v>1847</v>
      </c>
      <c r="D5344" s="4">
        <v>25100231</v>
      </c>
      <c r="F5344" s="4">
        <v>4114054</v>
      </c>
      <c r="I5344" s="4">
        <v>29214285</v>
      </c>
      <c r="J5344" s="4">
        <v>25100231</v>
      </c>
      <c r="K5344" s="4">
        <v>25100231</v>
      </c>
    </row>
    <row r="5345" spans="1:11" x14ac:dyDescent="0.35">
      <c r="A5345" t="s">
        <v>197</v>
      </c>
      <c r="B5345" t="s">
        <v>2124</v>
      </c>
      <c r="C5345" t="s">
        <v>1848</v>
      </c>
      <c r="D5345" s="4">
        <v>49286</v>
      </c>
      <c r="I5345" s="4">
        <v>49286</v>
      </c>
      <c r="J5345" s="4">
        <v>49286</v>
      </c>
      <c r="K5345" s="4">
        <v>49286</v>
      </c>
    </row>
    <row r="5346" spans="1:11" x14ac:dyDescent="0.35">
      <c r="A5346" t="s">
        <v>197</v>
      </c>
      <c r="B5346" t="s">
        <v>2125</v>
      </c>
      <c r="D5346" s="4">
        <v>83700792</v>
      </c>
      <c r="F5346" s="4">
        <v>4114054</v>
      </c>
      <c r="I5346" s="4">
        <v>87814846</v>
      </c>
      <c r="J5346" s="4">
        <v>83700792</v>
      </c>
      <c r="K5346" s="4">
        <v>83700792</v>
      </c>
    </row>
    <row r="5347" spans="1:11" x14ac:dyDescent="0.35">
      <c r="A5347" t="s">
        <v>197</v>
      </c>
      <c r="B5347" t="s">
        <v>2126</v>
      </c>
      <c r="C5347" t="s">
        <v>1850</v>
      </c>
      <c r="D5347" s="4">
        <v>28000000</v>
      </c>
      <c r="I5347" s="4">
        <v>28000000</v>
      </c>
      <c r="J5347" s="4">
        <v>28000000</v>
      </c>
      <c r="K5347" s="4">
        <v>28000000</v>
      </c>
    </row>
    <row r="5348" spans="1:11" x14ac:dyDescent="0.35">
      <c r="A5348" t="s">
        <v>197</v>
      </c>
      <c r="B5348" t="s">
        <v>2127</v>
      </c>
      <c r="D5348" s="4">
        <v>28000000</v>
      </c>
      <c r="I5348" s="4">
        <v>28000000</v>
      </c>
      <c r="J5348" s="4">
        <v>28000000</v>
      </c>
      <c r="K5348" s="4">
        <v>28000000</v>
      </c>
    </row>
    <row r="5349" spans="1:11" x14ac:dyDescent="0.35">
      <c r="A5349" t="s">
        <v>197</v>
      </c>
      <c r="B5349" t="s">
        <v>2128</v>
      </c>
      <c r="C5349" t="s">
        <v>1851</v>
      </c>
      <c r="D5349" s="4">
        <v>514818</v>
      </c>
      <c r="F5349" s="4">
        <v>143638</v>
      </c>
      <c r="I5349" s="4">
        <v>658456</v>
      </c>
      <c r="J5349" s="4">
        <v>514818</v>
      </c>
      <c r="K5349" s="4">
        <v>514818</v>
      </c>
    </row>
    <row r="5350" spans="1:11" x14ac:dyDescent="0.35">
      <c r="A5350" t="s">
        <v>197</v>
      </c>
      <c r="B5350" t="s">
        <v>2129</v>
      </c>
      <c r="C5350" t="s">
        <v>1852</v>
      </c>
      <c r="D5350" s="4">
        <v>1620</v>
      </c>
      <c r="F5350" s="4">
        <v>2726</v>
      </c>
      <c r="G5350" s="4">
        <v>28622</v>
      </c>
      <c r="H5350" s="4">
        <v>4089</v>
      </c>
      <c r="I5350" s="4">
        <v>37057</v>
      </c>
      <c r="J5350" s="4">
        <v>1620</v>
      </c>
      <c r="K5350" s="4">
        <v>1620</v>
      </c>
    </row>
    <row r="5351" spans="1:11" x14ac:dyDescent="0.35">
      <c r="A5351" t="s">
        <v>197</v>
      </c>
      <c r="B5351" t="s">
        <v>2130</v>
      </c>
      <c r="C5351" t="s">
        <v>1853</v>
      </c>
      <c r="D5351" s="4">
        <v>13504</v>
      </c>
      <c r="F5351" s="4">
        <v>19461</v>
      </c>
      <c r="G5351" s="4">
        <v>143100</v>
      </c>
      <c r="H5351" s="4">
        <v>24574</v>
      </c>
      <c r="I5351" s="4">
        <v>200638</v>
      </c>
      <c r="J5351" s="4">
        <v>13504</v>
      </c>
      <c r="K5351" s="4">
        <v>13504</v>
      </c>
    </row>
    <row r="5352" spans="1:11" x14ac:dyDescent="0.35">
      <c r="A5352" t="s">
        <v>197</v>
      </c>
      <c r="B5352" t="s">
        <v>2172</v>
      </c>
      <c r="C5352" t="s">
        <v>1893</v>
      </c>
      <c r="G5352" s="4">
        <v>56144</v>
      </c>
      <c r="H5352" s="4">
        <v>4778</v>
      </c>
      <c r="I5352" s="4">
        <v>60922</v>
      </c>
      <c r="J5352">
        <v>0</v>
      </c>
      <c r="K5352" s="4">
        <v>0</v>
      </c>
    </row>
    <row r="5353" spans="1:11" x14ac:dyDescent="0.35">
      <c r="A5353" t="s">
        <v>197</v>
      </c>
      <c r="B5353" t="s">
        <v>2131</v>
      </c>
      <c r="C5353" t="s">
        <v>1854</v>
      </c>
      <c r="D5353" s="4">
        <v>20480</v>
      </c>
      <c r="F5353" s="4">
        <v>813712</v>
      </c>
      <c r="G5353" s="4">
        <v>1183581</v>
      </c>
      <c r="I5353" s="4">
        <v>2017774</v>
      </c>
      <c r="J5353" s="4">
        <v>20480</v>
      </c>
      <c r="K5353" s="4">
        <v>20480</v>
      </c>
    </row>
    <row r="5354" spans="1:11" x14ac:dyDescent="0.35">
      <c r="A5354" t="s">
        <v>197</v>
      </c>
      <c r="B5354" t="s">
        <v>2132</v>
      </c>
      <c r="C5354" t="s">
        <v>1855</v>
      </c>
      <c r="D5354" s="4">
        <v>160729</v>
      </c>
      <c r="F5354" s="4">
        <v>1447367</v>
      </c>
      <c r="G5354" s="4">
        <v>244838</v>
      </c>
      <c r="H5354" s="4">
        <v>151288</v>
      </c>
      <c r="I5354" s="4">
        <v>2004222</v>
      </c>
      <c r="J5354" s="4">
        <v>160729</v>
      </c>
      <c r="K5354" s="4">
        <v>160729</v>
      </c>
    </row>
    <row r="5355" spans="1:11" x14ac:dyDescent="0.35">
      <c r="A5355" t="s">
        <v>197</v>
      </c>
      <c r="B5355" t="s">
        <v>2133</v>
      </c>
      <c r="C5355" t="s">
        <v>1856</v>
      </c>
      <c r="F5355" s="4">
        <v>68335</v>
      </c>
      <c r="I5355" s="4">
        <v>68335</v>
      </c>
      <c r="J5355">
        <v>0</v>
      </c>
      <c r="K5355" s="4">
        <v>0</v>
      </c>
    </row>
    <row r="5356" spans="1:11" x14ac:dyDescent="0.35">
      <c r="A5356" t="s">
        <v>197</v>
      </c>
      <c r="B5356" t="s">
        <v>2134</v>
      </c>
      <c r="C5356" t="s">
        <v>1857</v>
      </c>
      <c r="D5356" s="4">
        <v>18332</v>
      </c>
      <c r="F5356" s="4">
        <v>4753</v>
      </c>
      <c r="H5356" s="4">
        <v>9506</v>
      </c>
      <c r="I5356" s="4">
        <v>32590</v>
      </c>
      <c r="J5356" s="4">
        <v>18332</v>
      </c>
      <c r="K5356" s="4">
        <v>18332</v>
      </c>
    </row>
    <row r="5357" spans="1:11" x14ac:dyDescent="0.35">
      <c r="A5357" t="s">
        <v>197</v>
      </c>
      <c r="B5357" t="s">
        <v>2135</v>
      </c>
      <c r="C5357" t="s">
        <v>1858</v>
      </c>
      <c r="H5357" s="4">
        <v>317744</v>
      </c>
      <c r="I5357" s="4">
        <v>317744</v>
      </c>
      <c r="J5357">
        <v>0</v>
      </c>
      <c r="K5357" s="4">
        <v>0</v>
      </c>
    </row>
    <row r="5358" spans="1:11" x14ac:dyDescent="0.35">
      <c r="A5358" t="s">
        <v>197</v>
      </c>
      <c r="B5358" t="s">
        <v>2136</v>
      </c>
      <c r="C5358" t="s">
        <v>1859</v>
      </c>
      <c r="D5358" s="4">
        <v>58924</v>
      </c>
      <c r="E5358" s="4">
        <v>101474</v>
      </c>
      <c r="F5358" s="4">
        <v>450000</v>
      </c>
      <c r="G5358" s="4">
        <v>105437</v>
      </c>
      <c r="H5358" s="4">
        <v>1856114</v>
      </c>
      <c r="I5358" s="4">
        <v>2571949</v>
      </c>
      <c r="J5358" s="4">
        <v>160398</v>
      </c>
      <c r="K5358" s="4">
        <v>58924</v>
      </c>
    </row>
    <row r="5359" spans="1:11" x14ac:dyDescent="0.35">
      <c r="A5359" t="s">
        <v>197</v>
      </c>
      <c r="B5359" t="s">
        <v>2137</v>
      </c>
      <c r="C5359" t="s">
        <v>1860</v>
      </c>
      <c r="E5359" s="4">
        <v>0</v>
      </c>
      <c r="F5359" s="4">
        <v>3261091</v>
      </c>
      <c r="H5359" s="4">
        <v>1956655</v>
      </c>
      <c r="I5359" s="4">
        <v>5217745</v>
      </c>
      <c r="J5359">
        <v>0</v>
      </c>
      <c r="K5359" s="4">
        <v>0</v>
      </c>
    </row>
    <row r="5360" spans="1:11" x14ac:dyDescent="0.35">
      <c r="A5360" t="s">
        <v>197</v>
      </c>
      <c r="B5360" t="s">
        <v>2138</v>
      </c>
      <c r="C5360" t="s">
        <v>1861</v>
      </c>
      <c r="D5360" s="4">
        <v>308264</v>
      </c>
      <c r="F5360" s="4">
        <v>169754</v>
      </c>
      <c r="I5360" s="4">
        <v>478019</v>
      </c>
      <c r="J5360" s="4">
        <v>308264</v>
      </c>
      <c r="K5360" s="4">
        <v>308264</v>
      </c>
    </row>
    <row r="5361" spans="1:11" x14ac:dyDescent="0.35">
      <c r="A5361" t="s">
        <v>197</v>
      </c>
      <c r="B5361" t="s">
        <v>2139</v>
      </c>
      <c r="C5361" t="s">
        <v>1862</v>
      </c>
      <c r="D5361" s="4">
        <v>1175</v>
      </c>
      <c r="E5361" s="4">
        <v>0</v>
      </c>
      <c r="F5361" s="4">
        <v>2051142</v>
      </c>
      <c r="G5361" s="4">
        <v>85464</v>
      </c>
      <c r="H5361" s="4">
        <v>1452893</v>
      </c>
      <c r="I5361" s="4">
        <v>3590674</v>
      </c>
      <c r="J5361" s="4">
        <v>1175</v>
      </c>
      <c r="K5361" s="4">
        <v>1175</v>
      </c>
    </row>
    <row r="5362" spans="1:11" x14ac:dyDescent="0.35">
      <c r="A5362" t="s">
        <v>197</v>
      </c>
      <c r="B5362" t="s">
        <v>2140</v>
      </c>
      <c r="C5362" t="s">
        <v>1863</v>
      </c>
      <c r="D5362" s="4">
        <v>2199</v>
      </c>
      <c r="F5362" s="4">
        <v>38900</v>
      </c>
      <c r="G5362" s="4">
        <v>62239</v>
      </c>
      <c r="I5362" s="4">
        <v>103338</v>
      </c>
      <c r="J5362" s="4">
        <v>2199</v>
      </c>
      <c r="K5362" s="4">
        <v>2199</v>
      </c>
    </row>
    <row r="5363" spans="1:11" x14ac:dyDescent="0.35">
      <c r="A5363" t="s">
        <v>197</v>
      </c>
      <c r="B5363" t="s">
        <v>2141</v>
      </c>
      <c r="D5363" s="4">
        <v>1100046</v>
      </c>
      <c r="E5363" s="4">
        <v>101474</v>
      </c>
      <c r="F5363" s="4">
        <v>8470879</v>
      </c>
      <c r="G5363" s="4">
        <v>1909426</v>
      </c>
      <c r="H5363" s="4">
        <v>5777640</v>
      </c>
      <c r="I5363" s="4">
        <v>17359464</v>
      </c>
      <c r="J5363" s="4">
        <v>1201520</v>
      </c>
      <c r="K5363" s="4">
        <v>1100046</v>
      </c>
    </row>
    <row r="5364" spans="1:11" x14ac:dyDescent="0.35">
      <c r="A5364" t="s">
        <v>197</v>
      </c>
      <c r="B5364" t="s">
        <v>2142</v>
      </c>
      <c r="C5364" t="s">
        <v>1864</v>
      </c>
      <c r="D5364" s="4">
        <v>11158</v>
      </c>
      <c r="I5364" s="4">
        <v>11158</v>
      </c>
      <c r="J5364" s="4">
        <v>11158</v>
      </c>
      <c r="K5364" s="4">
        <v>11158</v>
      </c>
    </row>
    <row r="5365" spans="1:11" x14ac:dyDescent="0.35">
      <c r="A5365" t="s">
        <v>197</v>
      </c>
      <c r="B5365" t="s">
        <v>2143</v>
      </c>
      <c r="C5365" t="s">
        <v>1865</v>
      </c>
      <c r="D5365" s="4">
        <v>19186</v>
      </c>
      <c r="E5365" s="4">
        <v>0</v>
      </c>
      <c r="I5365" s="4">
        <v>19186</v>
      </c>
      <c r="J5365" s="4">
        <v>19186</v>
      </c>
      <c r="K5365" s="4">
        <v>19186</v>
      </c>
    </row>
    <row r="5366" spans="1:11" x14ac:dyDescent="0.35">
      <c r="A5366" t="s">
        <v>197</v>
      </c>
      <c r="B5366" t="s">
        <v>2144</v>
      </c>
      <c r="C5366" t="s">
        <v>1866</v>
      </c>
      <c r="I5366" s="4">
        <v>0</v>
      </c>
      <c r="J5366">
        <v>0</v>
      </c>
      <c r="K5366" s="4">
        <v>0</v>
      </c>
    </row>
    <row r="5367" spans="1:11" x14ac:dyDescent="0.35">
      <c r="A5367" t="s">
        <v>197</v>
      </c>
      <c r="B5367" t="s">
        <v>2145</v>
      </c>
      <c r="C5367" t="s">
        <v>1867</v>
      </c>
      <c r="D5367" s="4">
        <v>665038</v>
      </c>
      <c r="E5367" s="4">
        <v>6863917</v>
      </c>
      <c r="F5367" s="4">
        <v>67500</v>
      </c>
      <c r="H5367" s="4">
        <v>637453</v>
      </c>
      <c r="I5367" s="4">
        <v>8233908</v>
      </c>
      <c r="J5367" s="4">
        <v>7528955</v>
      </c>
      <c r="K5367" s="4">
        <v>665038</v>
      </c>
    </row>
    <row r="5368" spans="1:11" x14ac:dyDescent="0.35">
      <c r="A5368" t="s">
        <v>197</v>
      </c>
      <c r="B5368" t="s">
        <v>2146</v>
      </c>
      <c r="C5368" t="s">
        <v>1868</v>
      </c>
      <c r="D5368" s="4">
        <v>3247</v>
      </c>
      <c r="E5368" s="4">
        <v>1755357</v>
      </c>
      <c r="F5368" s="4">
        <v>507853</v>
      </c>
      <c r="G5368" s="4">
        <v>5259</v>
      </c>
      <c r="H5368" s="4">
        <v>3485892</v>
      </c>
      <c r="I5368" s="4">
        <v>5757608</v>
      </c>
      <c r="J5368" s="4">
        <v>1758604</v>
      </c>
      <c r="K5368" s="4">
        <v>3247</v>
      </c>
    </row>
    <row r="5369" spans="1:11" x14ac:dyDescent="0.35">
      <c r="A5369" t="s">
        <v>197</v>
      </c>
      <c r="B5369" t="s">
        <v>2173</v>
      </c>
      <c r="C5369" t="s">
        <v>1894</v>
      </c>
      <c r="D5369" s="4">
        <v>14634</v>
      </c>
      <c r="I5369" s="4">
        <v>14634</v>
      </c>
      <c r="J5369" s="4">
        <v>14634</v>
      </c>
      <c r="K5369" s="4">
        <v>14634</v>
      </c>
    </row>
    <row r="5370" spans="1:11" x14ac:dyDescent="0.35">
      <c r="A5370" t="s">
        <v>197</v>
      </c>
      <c r="B5370" t="s">
        <v>2147</v>
      </c>
      <c r="C5370" t="s">
        <v>1869</v>
      </c>
      <c r="E5370" s="4">
        <v>1900704</v>
      </c>
      <c r="I5370" s="4">
        <v>1900704</v>
      </c>
      <c r="J5370">
        <v>1900704</v>
      </c>
      <c r="K5370" s="4">
        <v>0</v>
      </c>
    </row>
    <row r="5371" spans="1:11" x14ac:dyDescent="0.35">
      <c r="A5371" t="s">
        <v>197</v>
      </c>
      <c r="B5371" t="s">
        <v>2148</v>
      </c>
      <c r="C5371" t="s">
        <v>1870</v>
      </c>
      <c r="D5371" s="4">
        <v>125454</v>
      </c>
      <c r="E5371" s="4">
        <v>11457082</v>
      </c>
      <c r="H5371" s="4">
        <v>387444</v>
      </c>
      <c r="I5371" s="4">
        <v>11969980</v>
      </c>
      <c r="J5371" s="4">
        <v>11582536</v>
      </c>
      <c r="K5371" s="4">
        <v>125454</v>
      </c>
    </row>
    <row r="5372" spans="1:11" x14ac:dyDescent="0.35">
      <c r="A5372" t="s">
        <v>197</v>
      </c>
      <c r="B5372" t="s">
        <v>2149</v>
      </c>
      <c r="C5372" t="s">
        <v>1871</v>
      </c>
      <c r="D5372" s="4">
        <v>8782102</v>
      </c>
      <c r="E5372" s="4">
        <v>28894</v>
      </c>
      <c r="G5372" s="4">
        <v>48147</v>
      </c>
      <c r="H5372" s="4">
        <v>29817</v>
      </c>
      <c r="I5372" s="4">
        <v>8888961</v>
      </c>
      <c r="J5372" s="4">
        <v>8810996</v>
      </c>
      <c r="K5372" s="4">
        <v>8782102</v>
      </c>
    </row>
    <row r="5373" spans="1:11" x14ac:dyDescent="0.35">
      <c r="A5373" t="s">
        <v>197</v>
      </c>
      <c r="B5373" t="s">
        <v>2150</v>
      </c>
      <c r="C5373" t="s">
        <v>1872</v>
      </c>
      <c r="D5373" s="4">
        <v>132661</v>
      </c>
      <c r="E5373" s="4">
        <v>1323000</v>
      </c>
      <c r="I5373" s="4">
        <v>1455661</v>
      </c>
      <c r="J5373" s="4">
        <v>1455661</v>
      </c>
      <c r="K5373" s="4">
        <v>132661</v>
      </c>
    </row>
    <row r="5374" spans="1:11" x14ac:dyDescent="0.35">
      <c r="A5374" t="s">
        <v>197</v>
      </c>
      <c r="B5374" t="s">
        <v>2151</v>
      </c>
      <c r="C5374" t="s">
        <v>1873</v>
      </c>
      <c r="D5374" s="4">
        <v>4646</v>
      </c>
      <c r="I5374" s="4">
        <v>4646</v>
      </c>
      <c r="J5374" s="4">
        <v>4646</v>
      </c>
      <c r="K5374" s="4">
        <v>4646</v>
      </c>
    </row>
    <row r="5375" spans="1:11" x14ac:dyDescent="0.35">
      <c r="A5375" t="s">
        <v>197</v>
      </c>
      <c r="B5375" t="s">
        <v>2152</v>
      </c>
      <c r="C5375" t="s">
        <v>1874</v>
      </c>
      <c r="D5375" s="4">
        <v>2766</v>
      </c>
      <c r="I5375" s="4">
        <v>2766</v>
      </c>
      <c r="J5375" s="4">
        <v>2766</v>
      </c>
      <c r="K5375" s="4">
        <v>2766</v>
      </c>
    </row>
    <row r="5376" spans="1:11" x14ac:dyDescent="0.35">
      <c r="A5376" t="s">
        <v>197</v>
      </c>
      <c r="B5376" t="s">
        <v>2153</v>
      </c>
      <c r="C5376" t="s">
        <v>1875</v>
      </c>
      <c r="D5376" s="4">
        <v>0</v>
      </c>
      <c r="H5376" s="4">
        <v>181338</v>
      </c>
      <c r="I5376" s="4">
        <v>181338</v>
      </c>
      <c r="J5376" s="4">
        <v>0</v>
      </c>
      <c r="K5376" s="4">
        <v>0</v>
      </c>
    </row>
    <row r="5377" spans="1:11" x14ac:dyDescent="0.35">
      <c r="A5377" t="s">
        <v>197</v>
      </c>
      <c r="B5377" t="s">
        <v>2154</v>
      </c>
      <c r="C5377" t="s">
        <v>1876</v>
      </c>
      <c r="E5377" s="4">
        <v>564480</v>
      </c>
      <c r="I5377" s="4">
        <v>564480</v>
      </c>
      <c r="J5377">
        <v>564480</v>
      </c>
      <c r="K5377" s="4">
        <v>0</v>
      </c>
    </row>
    <row r="5378" spans="1:11" x14ac:dyDescent="0.35">
      <c r="A5378" t="s">
        <v>197</v>
      </c>
      <c r="B5378" t="s">
        <v>2155</v>
      </c>
      <c r="C5378" t="s">
        <v>1877</v>
      </c>
      <c r="D5378" s="4">
        <v>50871</v>
      </c>
      <c r="I5378" s="4">
        <v>50871</v>
      </c>
      <c r="J5378" s="4">
        <v>50871</v>
      </c>
      <c r="K5378" s="4">
        <v>50871</v>
      </c>
    </row>
    <row r="5379" spans="1:11" x14ac:dyDescent="0.35">
      <c r="A5379" t="s">
        <v>197</v>
      </c>
      <c r="B5379" t="s">
        <v>2156</v>
      </c>
      <c r="D5379" s="4">
        <v>9811764</v>
      </c>
      <c r="E5379" s="4">
        <v>23893435</v>
      </c>
      <c r="F5379" s="4">
        <v>575353</v>
      </c>
      <c r="G5379" s="4">
        <v>53407</v>
      </c>
      <c r="H5379" s="4">
        <v>4721943</v>
      </c>
      <c r="I5379" s="4">
        <v>39055901</v>
      </c>
      <c r="J5379" s="4">
        <v>33705199</v>
      </c>
      <c r="K5379" s="4">
        <v>9811764</v>
      </c>
    </row>
    <row r="5380" spans="1:11" x14ac:dyDescent="0.35">
      <c r="A5380" t="s">
        <v>197</v>
      </c>
      <c r="B5380" t="s">
        <v>2157</v>
      </c>
      <c r="C5380" t="s">
        <v>1879</v>
      </c>
      <c r="D5380" s="4">
        <v>1257605</v>
      </c>
      <c r="I5380" s="4">
        <v>1257605</v>
      </c>
      <c r="J5380" s="4">
        <v>1257605</v>
      </c>
      <c r="K5380" s="4">
        <v>1257605</v>
      </c>
    </row>
    <row r="5381" spans="1:11" x14ac:dyDescent="0.35">
      <c r="A5381" t="s">
        <v>197</v>
      </c>
      <c r="B5381" t="s">
        <v>2186</v>
      </c>
      <c r="C5381" t="s">
        <v>1907</v>
      </c>
      <c r="D5381" s="4">
        <v>14965</v>
      </c>
      <c r="I5381" s="4">
        <v>14965</v>
      </c>
      <c r="J5381" s="4">
        <v>14965</v>
      </c>
      <c r="K5381" s="4">
        <v>14965</v>
      </c>
    </row>
    <row r="5382" spans="1:11" x14ac:dyDescent="0.35">
      <c r="A5382" t="s">
        <v>197</v>
      </c>
      <c r="B5382" t="s">
        <v>2158</v>
      </c>
      <c r="C5382" t="s">
        <v>1880</v>
      </c>
      <c r="D5382" s="4">
        <v>356311</v>
      </c>
      <c r="I5382" s="4">
        <v>356311</v>
      </c>
      <c r="J5382" s="4">
        <v>356311</v>
      </c>
      <c r="K5382" s="4">
        <v>356311</v>
      </c>
    </row>
    <row r="5383" spans="1:11" x14ac:dyDescent="0.35">
      <c r="A5383" t="s">
        <v>197</v>
      </c>
      <c r="B5383" t="s">
        <v>2159</v>
      </c>
      <c r="C5383" t="s">
        <v>1881</v>
      </c>
      <c r="D5383" s="4">
        <v>2363550</v>
      </c>
      <c r="I5383" s="4">
        <v>2363550</v>
      </c>
      <c r="J5383" s="4">
        <v>2363550</v>
      </c>
      <c r="K5383" s="4">
        <v>2363550</v>
      </c>
    </row>
    <row r="5384" spans="1:11" x14ac:dyDescent="0.35">
      <c r="A5384" t="s">
        <v>197</v>
      </c>
      <c r="B5384" t="s">
        <v>2174</v>
      </c>
      <c r="C5384" t="s">
        <v>1895</v>
      </c>
      <c r="D5384" s="4">
        <v>809283</v>
      </c>
      <c r="I5384" s="4">
        <v>809283</v>
      </c>
      <c r="J5384" s="4">
        <v>809283</v>
      </c>
      <c r="K5384" s="4">
        <v>809283</v>
      </c>
    </row>
    <row r="5385" spans="1:11" x14ac:dyDescent="0.35">
      <c r="A5385" t="s">
        <v>197</v>
      </c>
      <c r="B5385" t="s">
        <v>2160</v>
      </c>
      <c r="C5385" t="s">
        <v>1882</v>
      </c>
      <c r="D5385" s="4">
        <v>311420</v>
      </c>
      <c r="I5385" s="4">
        <v>311420</v>
      </c>
      <c r="J5385" s="4">
        <v>311420</v>
      </c>
      <c r="K5385" s="4">
        <v>311420</v>
      </c>
    </row>
    <row r="5386" spans="1:11" x14ac:dyDescent="0.35">
      <c r="A5386" t="s">
        <v>197</v>
      </c>
      <c r="B5386" t="s">
        <v>2161</v>
      </c>
      <c r="C5386" t="s">
        <v>1883</v>
      </c>
      <c r="D5386" s="4">
        <v>108682</v>
      </c>
      <c r="I5386" s="4">
        <v>108682</v>
      </c>
      <c r="J5386" s="4">
        <v>108682</v>
      </c>
      <c r="K5386" s="4">
        <v>108682</v>
      </c>
    </row>
    <row r="5387" spans="1:11" x14ac:dyDescent="0.35">
      <c r="A5387" t="s">
        <v>197</v>
      </c>
      <c r="B5387" t="s">
        <v>2162</v>
      </c>
      <c r="C5387" t="s">
        <v>1884</v>
      </c>
      <c r="D5387" s="4">
        <v>116641</v>
      </c>
      <c r="I5387" s="4">
        <v>116641</v>
      </c>
      <c r="J5387" s="4">
        <v>116641</v>
      </c>
      <c r="K5387" s="4">
        <v>116641</v>
      </c>
    </row>
    <row r="5388" spans="1:11" x14ac:dyDescent="0.35">
      <c r="A5388" t="s">
        <v>197</v>
      </c>
      <c r="B5388" t="s">
        <v>2163</v>
      </c>
      <c r="D5388" s="4">
        <v>5338457</v>
      </c>
      <c r="I5388" s="4">
        <v>5338457</v>
      </c>
      <c r="J5388" s="4">
        <v>5338457</v>
      </c>
      <c r="K5388" s="4">
        <v>5338457</v>
      </c>
    </row>
    <row r="5389" spans="1:11" x14ac:dyDescent="0.35">
      <c r="A5389" t="s">
        <v>197</v>
      </c>
      <c r="B5389" t="s">
        <v>2164</v>
      </c>
      <c r="C5389" t="s">
        <v>1886</v>
      </c>
      <c r="G5389" s="4">
        <v>169675</v>
      </c>
      <c r="I5389" s="4">
        <v>169675</v>
      </c>
      <c r="J5389">
        <v>0</v>
      </c>
      <c r="K5389" s="4">
        <v>0</v>
      </c>
    </row>
    <row r="5390" spans="1:11" x14ac:dyDescent="0.35">
      <c r="A5390" t="s">
        <v>197</v>
      </c>
      <c r="B5390" t="s">
        <v>2165</v>
      </c>
      <c r="G5390" s="4">
        <v>169675</v>
      </c>
      <c r="I5390" s="4">
        <v>169675</v>
      </c>
      <c r="J5390">
        <v>0</v>
      </c>
      <c r="K5390" s="4">
        <v>0</v>
      </c>
    </row>
    <row r="5391" spans="1:11" x14ac:dyDescent="0.35">
      <c r="A5391" t="s">
        <v>197</v>
      </c>
      <c r="B5391" t="s">
        <v>2183</v>
      </c>
      <c r="C5391" t="s">
        <v>1904</v>
      </c>
      <c r="D5391" s="4">
        <v>77289</v>
      </c>
      <c r="E5391" s="4">
        <v>250000</v>
      </c>
      <c r="I5391" s="4">
        <v>327289</v>
      </c>
      <c r="J5391" s="4">
        <v>327289</v>
      </c>
      <c r="K5391" s="4">
        <v>77289</v>
      </c>
    </row>
    <row r="5392" spans="1:11" x14ac:dyDescent="0.35">
      <c r="A5392" t="s">
        <v>197</v>
      </c>
      <c r="B5392" t="s">
        <v>2166</v>
      </c>
      <c r="C5392" t="s">
        <v>1888</v>
      </c>
      <c r="E5392" s="4">
        <v>1824000</v>
      </c>
      <c r="I5392" s="4">
        <v>1824000</v>
      </c>
      <c r="J5392">
        <v>1824000</v>
      </c>
      <c r="K5392" s="4">
        <v>0</v>
      </c>
    </row>
    <row r="5393" spans="1:11" x14ac:dyDescent="0.35">
      <c r="A5393" t="s">
        <v>197</v>
      </c>
      <c r="B5393" t="s">
        <v>2180</v>
      </c>
      <c r="C5393" t="s">
        <v>1901</v>
      </c>
      <c r="E5393" s="4">
        <v>1725000</v>
      </c>
      <c r="I5393" s="4">
        <v>1725000</v>
      </c>
      <c r="J5393">
        <v>1725000</v>
      </c>
      <c r="K5393" s="4">
        <v>0</v>
      </c>
    </row>
    <row r="5394" spans="1:11" x14ac:dyDescent="0.35">
      <c r="A5394" t="s">
        <v>197</v>
      </c>
      <c r="B5394" t="s">
        <v>2167</v>
      </c>
      <c r="C5394" t="s">
        <v>1889</v>
      </c>
      <c r="E5394" s="4">
        <v>2320500</v>
      </c>
      <c r="I5394" s="4">
        <v>2320500</v>
      </c>
      <c r="J5394">
        <v>2320500</v>
      </c>
      <c r="K5394" s="4">
        <v>0</v>
      </c>
    </row>
    <row r="5395" spans="1:11" x14ac:dyDescent="0.35">
      <c r="A5395" t="s">
        <v>197</v>
      </c>
      <c r="B5395" t="s">
        <v>2168</v>
      </c>
      <c r="C5395" t="s">
        <v>1890</v>
      </c>
      <c r="E5395" s="4">
        <v>1394250</v>
      </c>
      <c r="I5395" s="4">
        <v>1394250</v>
      </c>
      <c r="J5395">
        <v>1394250</v>
      </c>
      <c r="K5395" s="4">
        <v>0</v>
      </c>
    </row>
    <row r="5396" spans="1:11" x14ac:dyDescent="0.35">
      <c r="A5396" t="s">
        <v>197</v>
      </c>
      <c r="B5396" t="s">
        <v>2181</v>
      </c>
      <c r="C5396" t="s">
        <v>1902</v>
      </c>
      <c r="E5396" s="4">
        <v>3375000</v>
      </c>
      <c r="I5396" s="4">
        <v>3375000</v>
      </c>
      <c r="J5396">
        <v>3375000</v>
      </c>
      <c r="K5396" s="4">
        <v>0</v>
      </c>
    </row>
    <row r="5397" spans="1:11" x14ac:dyDescent="0.35">
      <c r="A5397" t="s">
        <v>197</v>
      </c>
      <c r="B5397" t="s">
        <v>2169</v>
      </c>
      <c r="D5397" s="4">
        <v>77289</v>
      </c>
      <c r="E5397" s="4">
        <v>10888750</v>
      </c>
      <c r="I5397" s="4">
        <v>10966039</v>
      </c>
      <c r="J5397" s="4">
        <v>10966039</v>
      </c>
      <c r="K5397" s="4">
        <v>77289</v>
      </c>
    </row>
    <row r="5398" spans="1:11" x14ac:dyDescent="0.35">
      <c r="A5398" t="s">
        <v>197</v>
      </c>
      <c r="B5398" t="s">
        <v>2170</v>
      </c>
      <c r="D5398" s="4">
        <v>199906376</v>
      </c>
      <c r="E5398" s="4">
        <v>35035474</v>
      </c>
      <c r="F5398" s="4">
        <v>44149286</v>
      </c>
      <c r="G5398" s="4">
        <v>2132508</v>
      </c>
      <c r="H5398" s="4">
        <v>11112933</v>
      </c>
      <c r="I5398" s="4">
        <v>292336576</v>
      </c>
      <c r="J5398" s="4">
        <f>SUM(D5398,E5398)</f>
        <v>234941850</v>
      </c>
      <c r="K5398" s="4">
        <v>199906376</v>
      </c>
    </row>
    <row r="5399" spans="1:11" x14ac:dyDescent="0.35">
      <c r="A5399" t="s">
        <v>603</v>
      </c>
      <c r="B5399" t="s">
        <v>2118</v>
      </c>
      <c r="C5399" t="s">
        <v>1843</v>
      </c>
      <c r="D5399" s="4">
        <v>48945932</v>
      </c>
      <c r="F5399" s="4">
        <v>23248400</v>
      </c>
      <c r="I5399" s="4">
        <v>72194332</v>
      </c>
      <c r="J5399" s="4">
        <v>48945932</v>
      </c>
      <c r="K5399" s="4">
        <v>48945932</v>
      </c>
    </row>
    <row r="5400" spans="1:11" x14ac:dyDescent="0.35">
      <c r="A5400" t="s">
        <v>603</v>
      </c>
      <c r="B5400" t="s">
        <v>2119</v>
      </c>
      <c r="C5400" t="s">
        <v>1844</v>
      </c>
      <c r="D5400" s="4">
        <v>4485858</v>
      </c>
      <c r="E5400" s="4">
        <v>198095</v>
      </c>
      <c r="F5400" s="4">
        <v>465630</v>
      </c>
      <c r="G5400" s="4">
        <v>997778</v>
      </c>
      <c r="H5400" s="4">
        <v>1998933</v>
      </c>
      <c r="I5400" s="4">
        <v>8146293</v>
      </c>
      <c r="J5400" s="4">
        <v>4683953</v>
      </c>
      <c r="K5400" s="4">
        <v>4485858</v>
      </c>
    </row>
    <row r="5401" spans="1:11" x14ac:dyDescent="0.35">
      <c r="A5401" t="s">
        <v>603</v>
      </c>
      <c r="B5401" t="s">
        <v>2120</v>
      </c>
      <c r="C5401" t="s">
        <v>1845</v>
      </c>
      <c r="D5401" s="4">
        <v>5222865</v>
      </c>
      <c r="I5401" s="4">
        <v>5222865</v>
      </c>
      <c r="J5401" s="4">
        <v>5222865</v>
      </c>
      <c r="K5401" s="4">
        <v>5222865</v>
      </c>
    </row>
    <row r="5402" spans="1:11" x14ac:dyDescent="0.35">
      <c r="A5402" t="s">
        <v>603</v>
      </c>
      <c r="B5402" t="s">
        <v>2121</v>
      </c>
      <c r="D5402" s="4">
        <v>58654655</v>
      </c>
      <c r="E5402" s="4">
        <v>198095</v>
      </c>
      <c r="F5402" s="4">
        <v>23714030</v>
      </c>
      <c r="G5402" s="4">
        <v>997778</v>
      </c>
      <c r="H5402" s="4">
        <v>1998933</v>
      </c>
      <c r="I5402" s="4">
        <v>85563491</v>
      </c>
      <c r="J5402" s="4">
        <v>58852750</v>
      </c>
      <c r="K5402" s="4">
        <v>58654655</v>
      </c>
    </row>
    <row r="5403" spans="1:11" x14ac:dyDescent="0.35">
      <c r="A5403" t="s">
        <v>603</v>
      </c>
      <c r="B5403" t="s">
        <v>2122</v>
      </c>
      <c r="C5403" t="s">
        <v>1846</v>
      </c>
      <c r="D5403" s="4">
        <v>46007918</v>
      </c>
      <c r="E5403" s="4">
        <v>1641341</v>
      </c>
      <c r="I5403" s="4">
        <v>47649260</v>
      </c>
      <c r="J5403" s="4">
        <v>47649259</v>
      </c>
      <c r="K5403" s="4">
        <v>46007918</v>
      </c>
    </row>
    <row r="5404" spans="1:11" x14ac:dyDescent="0.35">
      <c r="A5404" t="s">
        <v>603</v>
      </c>
      <c r="B5404" t="s">
        <v>2123</v>
      </c>
      <c r="C5404" t="s">
        <v>1847</v>
      </c>
      <c r="D5404" s="4">
        <v>21180204</v>
      </c>
      <c r="F5404" s="4">
        <v>1013514</v>
      </c>
      <c r="H5404" s="4">
        <v>61975</v>
      </c>
      <c r="I5404" s="4">
        <v>22255692</v>
      </c>
      <c r="J5404" s="4">
        <v>21180204</v>
      </c>
      <c r="K5404" s="4">
        <v>21180204</v>
      </c>
    </row>
    <row r="5405" spans="1:11" x14ac:dyDescent="0.35">
      <c r="A5405" t="s">
        <v>603</v>
      </c>
      <c r="B5405" t="s">
        <v>2124</v>
      </c>
      <c r="C5405" t="s">
        <v>1848</v>
      </c>
      <c r="D5405" s="4">
        <v>582226</v>
      </c>
      <c r="I5405" s="4">
        <v>582226</v>
      </c>
      <c r="J5405" s="4">
        <v>582226</v>
      </c>
      <c r="K5405" s="4">
        <v>582226</v>
      </c>
    </row>
    <row r="5406" spans="1:11" x14ac:dyDescent="0.35">
      <c r="A5406" t="s">
        <v>603</v>
      </c>
      <c r="B5406" t="s">
        <v>2125</v>
      </c>
      <c r="D5406" s="4">
        <v>67770348</v>
      </c>
      <c r="E5406" s="4">
        <v>1641341</v>
      </c>
      <c r="F5406" s="4">
        <v>1013514</v>
      </c>
      <c r="H5406" s="4">
        <v>61975</v>
      </c>
      <c r="I5406" s="4">
        <v>70487178</v>
      </c>
      <c r="J5406" s="4">
        <v>69411689</v>
      </c>
      <c r="K5406" s="4">
        <v>67770348</v>
      </c>
    </row>
    <row r="5407" spans="1:11" x14ac:dyDescent="0.35">
      <c r="A5407" t="s">
        <v>603</v>
      </c>
      <c r="B5407" t="s">
        <v>2126</v>
      </c>
      <c r="C5407" t="s">
        <v>1850</v>
      </c>
      <c r="G5407" s="4">
        <v>12000000</v>
      </c>
      <c r="I5407" s="4">
        <v>12000000</v>
      </c>
      <c r="J5407">
        <v>0</v>
      </c>
      <c r="K5407" s="4">
        <v>0</v>
      </c>
    </row>
    <row r="5408" spans="1:11" x14ac:dyDescent="0.35">
      <c r="A5408" t="s">
        <v>603</v>
      </c>
      <c r="B5408" t="s">
        <v>2127</v>
      </c>
      <c r="G5408" s="4">
        <v>12000000</v>
      </c>
      <c r="I5408" s="4">
        <v>12000000</v>
      </c>
      <c r="J5408">
        <v>0</v>
      </c>
      <c r="K5408" s="4">
        <v>0</v>
      </c>
    </row>
    <row r="5409" spans="1:11" x14ac:dyDescent="0.35">
      <c r="A5409" t="s">
        <v>603</v>
      </c>
      <c r="B5409" t="s">
        <v>2201</v>
      </c>
      <c r="C5409" t="s">
        <v>1934</v>
      </c>
      <c r="D5409" s="4">
        <v>853</v>
      </c>
      <c r="I5409" s="4">
        <v>853</v>
      </c>
      <c r="J5409" s="4">
        <v>853</v>
      </c>
      <c r="K5409" s="4">
        <v>853</v>
      </c>
    </row>
    <row r="5410" spans="1:11" x14ac:dyDescent="0.35">
      <c r="A5410" t="s">
        <v>603</v>
      </c>
      <c r="B5410" t="s">
        <v>2128</v>
      </c>
      <c r="C5410" t="s">
        <v>1851</v>
      </c>
      <c r="D5410" s="4">
        <v>1283233</v>
      </c>
      <c r="I5410" s="4">
        <v>1283233</v>
      </c>
      <c r="J5410" s="4">
        <v>1283233</v>
      </c>
      <c r="K5410" s="4">
        <v>1283233</v>
      </c>
    </row>
    <row r="5411" spans="1:11" x14ac:dyDescent="0.35">
      <c r="A5411" t="s">
        <v>603</v>
      </c>
      <c r="B5411" t="s">
        <v>2129</v>
      </c>
      <c r="C5411" t="s">
        <v>1852</v>
      </c>
      <c r="F5411" s="4">
        <v>7684</v>
      </c>
      <c r="G5411" s="4">
        <v>16328</v>
      </c>
      <c r="I5411" s="4">
        <v>24011</v>
      </c>
      <c r="J5411">
        <v>0</v>
      </c>
      <c r="K5411" s="4">
        <v>0</v>
      </c>
    </row>
    <row r="5412" spans="1:11" x14ac:dyDescent="0.35">
      <c r="A5412" t="s">
        <v>603</v>
      </c>
      <c r="B5412" t="s">
        <v>2130</v>
      </c>
      <c r="C5412" t="s">
        <v>1853</v>
      </c>
      <c r="D5412" s="4">
        <v>9234</v>
      </c>
      <c r="F5412" s="4">
        <v>13082</v>
      </c>
      <c r="I5412" s="4">
        <v>22316</v>
      </c>
      <c r="J5412" s="4">
        <v>9234</v>
      </c>
      <c r="K5412" s="4">
        <v>9234</v>
      </c>
    </row>
    <row r="5413" spans="1:11" x14ac:dyDescent="0.35">
      <c r="A5413" t="s">
        <v>603</v>
      </c>
      <c r="B5413" t="s">
        <v>2172</v>
      </c>
      <c r="C5413" t="s">
        <v>1893</v>
      </c>
      <c r="F5413" s="4">
        <v>2052</v>
      </c>
      <c r="I5413" s="4">
        <v>2052</v>
      </c>
      <c r="J5413">
        <v>0</v>
      </c>
      <c r="K5413" s="4">
        <v>0</v>
      </c>
    </row>
    <row r="5414" spans="1:11" x14ac:dyDescent="0.35">
      <c r="A5414" t="s">
        <v>603</v>
      </c>
      <c r="B5414" t="s">
        <v>2131</v>
      </c>
      <c r="C5414" t="s">
        <v>1854</v>
      </c>
      <c r="D5414" s="4">
        <v>733014</v>
      </c>
      <c r="I5414" s="4">
        <v>733014</v>
      </c>
      <c r="J5414" s="4">
        <v>733014</v>
      </c>
      <c r="K5414" s="4">
        <v>733014</v>
      </c>
    </row>
    <row r="5415" spans="1:11" x14ac:dyDescent="0.35">
      <c r="A5415" t="s">
        <v>603</v>
      </c>
      <c r="B5415" t="s">
        <v>2132</v>
      </c>
      <c r="C5415" t="s">
        <v>1855</v>
      </c>
      <c r="D5415" s="4">
        <v>10774</v>
      </c>
      <c r="E5415" s="4">
        <v>1004114</v>
      </c>
      <c r="G5415" s="4">
        <v>259249</v>
      </c>
      <c r="I5415" s="4">
        <v>1274138</v>
      </c>
      <c r="J5415" s="4">
        <v>1014888</v>
      </c>
      <c r="K5415" s="4">
        <v>10774</v>
      </c>
    </row>
    <row r="5416" spans="1:11" x14ac:dyDescent="0.35">
      <c r="A5416" t="s">
        <v>603</v>
      </c>
      <c r="B5416" t="s">
        <v>2133</v>
      </c>
      <c r="C5416" t="s">
        <v>1856</v>
      </c>
      <c r="D5416" s="4">
        <v>0</v>
      </c>
      <c r="E5416" s="4">
        <v>41415</v>
      </c>
      <c r="G5416" s="4">
        <v>24849</v>
      </c>
      <c r="I5416" s="4">
        <v>66265</v>
      </c>
      <c r="J5416" s="4">
        <v>41415</v>
      </c>
      <c r="K5416" s="4">
        <v>0</v>
      </c>
    </row>
    <row r="5417" spans="1:11" x14ac:dyDescent="0.35">
      <c r="A5417" t="s">
        <v>603</v>
      </c>
      <c r="B5417" t="s">
        <v>2134</v>
      </c>
      <c r="C5417" t="s">
        <v>1857</v>
      </c>
      <c r="D5417" s="4">
        <v>85550</v>
      </c>
      <c r="E5417" s="4">
        <v>14258</v>
      </c>
      <c r="G5417" s="4">
        <v>4074</v>
      </c>
      <c r="I5417" s="4">
        <v>103882</v>
      </c>
      <c r="J5417" s="4">
        <v>99808</v>
      </c>
      <c r="K5417" s="4">
        <v>85550</v>
      </c>
    </row>
    <row r="5418" spans="1:11" x14ac:dyDescent="0.35">
      <c r="A5418" t="s">
        <v>603</v>
      </c>
      <c r="B5418" t="s">
        <v>2135</v>
      </c>
      <c r="C5418" t="s">
        <v>1858</v>
      </c>
      <c r="G5418" s="4">
        <v>345898</v>
      </c>
      <c r="H5418" s="4">
        <v>44243</v>
      </c>
      <c r="I5418" s="4">
        <v>390141</v>
      </c>
      <c r="J5418">
        <v>0</v>
      </c>
      <c r="K5418" s="4">
        <v>0</v>
      </c>
    </row>
    <row r="5419" spans="1:11" x14ac:dyDescent="0.35">
      <c r="A5419" t="s">
        <v>603</v>
      </c>
      <c r="B5419" t="s">
        <v>2136</v>
      </c>
      <c r="C5419" t="s">
        <v>1859</v>
      </c>
      <c r="D5419" s="4">
        <v>292657</v>
      </c>
      <c r="E5419" s="4">
        <v>260841</v>
      </c>
      <c r="G5419" s="4">
        <v>1756114</v>
      </c>
      <c r="H5419" s="4">
        <v>1006121</v>
      </c>
      <c r="I5419" s="4">
        <v>3315733</v>
      </c>
      <c r="J5419" s="4">
        <v>553498</v>
      </c>
      <c r="K5419" s="4">
        <v>292657</v>
      </c>
    </row>
    <row r="5420" spans="1:11" x14ac:dyDescent="0.35">
      <c r="A5420" t="s">
        <v>603</v>
      </c>
      <c r="B5420" t="s">
        <v>2194</v>
      </c>
      <c r="C5420" t="s">
        <v>1915</v>
      </c>
      <c r="F5420" s="4">
        <v>5</v>
      </c>
      <c r="G5420" s="4">
        <v>5</v>
      </c>
      <c r="I5420" s="4">
        <v>10</v>
      </c>
      <c r="J5420">
        <v>0</v>
      </c>
      <c r="K5420" s="4">
        <v>0</v>
      </c>
    </row>
    <row r="5421" spans="1:11" x14ac:dyDescent="0.35">
      <c r="A5421" t="s">
        <v>603</v>
      </c>
      <c r="B5421" t="s">
        <v>2137</v>
      </c>
      <c r="C5421" t="s">
        <v>1860</v>
      </c>
      <c r="H5421" s="4">
        <v>1956655</v>
      </c>
      <c r="I5421" s="4">
        <v>1956655</v>
      </c>
      <c r="J5421">
        <v>0</v>
      </c>
      <c r="K5421" s="4">
        <v>0</v>
      </c>
    </row>
    <row r="5422" spans="1:11" x14ac:dyDescent="0.35">
      <c r="A5422" t="s">
        <v>603</v>
      </c>
      <c r="B5422" t="s">
        <v>2138</v>
      </c>
      <c r="C5422" t="s">
        <v>1861</v>
      </c>
      <c r="D5422" s="4">
        <v>391741</v>
      </c>
      <c r="I5422" s="4">
        <v>391741</v>
      </c>
      <c r="J5422" s="4">
        <v>391741</v>
      </c>
      <c r="K5422" s="4">
        <v>391741</v>
      </c>
    </row>
    <row r="5423" spans="1:11" x14ac:dyDescent="0.35">
      <c r="A5423" t="s">
        <v>603</v>
      </c>
      <c r="B5423" t="s">
        <v>2139</v>
      </c>
      <c r="C5423" t="s">
        <v>1862</v>
      </c>
      <c r="H5423" s="4">
        <v>2649392</v>
      </c>
      <c r="I5423" s="4">
        <v>2649392</v>
      </c>
      <c r="J5423">
        <v>0</v>
      </c>
      <c r="K5423" s="4">
        <v>0</v>
      </c>
    </row>
    <row r="5424" spans="1:11" x14ac:dyDescent="0.35">
      <c r="A5424" t="s">
        <v>603</v>
      </c>
      <c r="B5424" t="s">
        <v>2140</v>
      </c>
      <c r="C5424" t="s">
        <v>1863</v>
      </c>
      <c r="D5424" s="4">
        <v>13131</v>
      </c>
      <c r="E5424" s="4">
        <v>7780</v>
      </c>
      <c r="G5424" s="4">
        <v>15560</v>
      </c>
      <c r="I5424" s="4">
        <v>36471</v>
      </c>
      <c r="J5424" s="4">
        <v>20911</v>
      </c>
      <c r="K5424" s="4">
        <v>13131</v>
      </c>
    </row>
    <row r="5425" spans="1:11" x14ac:dyDescent="0.35">
      <c r="A5425" t="s">
        <v>603</v>
      </c>
      <c r="B5425" t="s">
        <v>2141</v>
      </c>
      <c r="D5425" s="4">
        <v>2820187</v>
      </c>
      <c r="E5425" s="4">
        <v>1328409</v>
      </c>
      <c r="F5425" s="4">
        <v>22823</v>
      </c>
      <c r="G5425" s="4">
        <v>2422078</v>
      </c>
      <c r="H5425" s="4">
        <v>5656411</v>
      </c>
      <c r="I5425" s="4">
        <v>12249907</v>
      </c>
      <c r="J5425" s="4">
        <v>4148596</v>
      </c>
      <c r="K5425" s="4">
        <v>2820187</v>
      </c>
    </row>
    <row r="5426" spans="1:11" x14ac:dyDescent="0.35">
      <c r="A5426" t="s">
        <v>603</v>
      </c>
      <c r="B5426" t="s">
        <v>2142</v>
      </c>
      <c r="C5426" t="s">
        <v>1864</v>
      </c>
      <c r="G5426" s="4">
        <v>11158</v>
      </c>
      <c r="I5426" s="4">
        <v>11158</v>
      </c>
      <c r="J5426">
        <v>0</v>
      </c>
      <c r="K5426" s="4">
        <v>0</v>
      </c>
    </row>
    <row r="5427" spans="1:11" x14ac:dyDescent="0.35">
      <c r="A5427" t="s">
        <v>603</v>
      </c>
      <c r="B5427" t="s">
        <v>2143</v>
      </c>
      <c r="C5427" t="s">
        <v>1865</v>
      </c>
      <c r="D5427" s="4">
        <v>323084</v>
      </c>
      <c r="G5427" s="4">
        <v>84137</v>
      </c>
      <c r="H5427" s="4">
        <v>1017873</v>
      </c>
      <c r="I5427" s="4">
        <v>1425095</v>
      </c>
      <c r="J5427" s="4">
        <v>323084</v>
      </c>
      <c r="K5427" s="4">
        <v>323084</v>
      </c>
    </row>
    <row r="5428" spans="1:11" x14ac:dyDescent="0.35">
      <c r="A5428" t="s">
        <v>603</v>
      </c>
      <c r="B5428" t="s">
        <v>2144</v>
      </c>
      <c r="C5428" t="s">
        <v>1866</v>
      </c>
      <c r="I5428" s="4">
        <v>0</v>
      </c>
      <c r="J5428">
        <v>0</v>
      </c>
      <c r="K5428" s="4">
        <v>0</v>
      </c>
    </row>
    <row r="5429" spans="1:11" x14ac:dyDescent="0.35">
      <c r="A5429" t="s">
        <v>603</v>
      </c>
      <c r="B5429" t="s">
        <v>2145</v>
      </c>
      <c r="C5429" t="s">
        <v>1867</v>
      </c>
      <c r="D5429" s="4">
        <v>5732</v>
      </c>
      <c r="E5429" s="4">
        <v>9000</v>
      </c>
      <c r="G5429" s="4">
        <v>5116127</v>
      </c>
      <c r="H5429" s="4">
        <v>810560</v>
      </c>
      <c r="I5429" s="4">
        <v>5941418</v>
      </c>
      <c r="J5429" s="4">
        <v>14732</v>
      </c>
      <c r="K5429" s="4">
        <v>5732</v>
      </c>
    </row>
    <row r="5430" spans="1:11" x14ac:dyDescent="0.35">
      <c r="A5430" t="s">
        <v>603</v>
      </c>
      <c r="B5430" t="s">
        <v>2146</v>
      </c>
      <c r="C5430" t="s">
        <v>1868</v>
      </c>
      <c r="D5430" s="4">
        <v>42075</v>
      </c>
      <c r="E5430" s="4">
        <v>36815</v>
      </c>
      <c r="G5430" s="4">
        <v>1807351</v>
      </c>
      <c r="H5430" s="4">
        <v>1831330</v>
      </c>
      <c r="I5430" s="4">
        <v>3717570</v>
      </c>
      <c r="J5430" s="4">
        <v>78890</v>
      </c>
      <c r="K5430" s="4">
        <v>42075</v>
      </c>
    </row>
    <row r="5431" spans="1:11" x14ac:dyDescent="0.35">
      <c r="A5431" t="s">
        <v>603</v>
      </c>
      <c r="B5431" t="s">
        <v>2147</v>
      </c>
      <c r="C5431" t="s">
        <v>1869</v>
      </c>
      <c r="G5431" s="4">
        <v>1329600</v>
      </c>
      <c r="H5431" s="4">
        <v>508800</v>
      </c>
      <c r="I5431" s="4">
        <v>1838400</v>
      </c>
      <c r="J5431">
        <v>0</v>
      </c>
      <c r="K5431" s="4">
        <v>0</v>
      </c>
    </row>
    <row r="5432" spans="1:11" x14ac:dyDescent="0.35">
      <c r="A5432" t="s">
        <v>603</v>
      </c>
      <c r="B5432" t="s">
        <v>2148</v>
      </c>
      <c r="C5432" t="s">
        <v>1870</v>
      </c>
      <c r="D5432" s="4">
        <v>158716</v>
      </c>
      <c r="E5432" s="4">
        <v>4352185</v>
      </c>
      <c r="H5432" s="4">
        <v>446466</v>
      </c>
      <c r="I5432" s="4">
        <v>4957367</v>
      </c>
      <c r="J5432" s="4">
        <v>4510901</v>
      </c>
      <c r="K5432" s="4">
        <v>158716</v>
      </c>
    </row>
    <row r="5433" spans="1:11" x14ac:dyDescent="0.35">
      <c r="A5433" t="s">
        <v>603</v>
      </c>
      <c r="B5433" t="s">
        <v>2149</v>
      </c>
      <c r="C5433" t="s">
        <v>1871</v>
      </c>
      <c r="D5433" s="4">
        <v>8906348</v>
      </c>
      <c r="E5433" s="4">
        <v>44980</v>
      </c>
      <c r="F5433" s="4">
        <v>11949</v>
      </c>
      <c r="H5433" s="4">
        <v>29817</v>
      </c>
      <c r="I5433" s="4">
        <v>8993094</v>
      </c>
      <c r="J5433" s="4">
        <v>8951328</v>
      </c>
      <c r="K5433" s="4">
        <v>8906348</v>
      </c>
    </row>
    <row r="5434" spans="1:11" x14ac:dyDescent="0.35">
      <c r="A5434" t="s">
        <v>603</v>
      </c>
      <c r="B5434" t="s">
        <v>2150</v>
      </c>
      <c r="C5434" t="s">
        <v>1872</v>
      </c>
      <c r="D5434" s="4">
        <v>737924</v>
      </c>
      <c r="I5434" s="4">
        <v>737924</v>
      </c>
      <c r="J5434" s="4">
        <v>737924</v>
      </c>
      <c r="K5434" s="4">
        <v>737924</v>
      </c>
    </row>
    <row r="5435" spans="1:11" x14ac:dyDescent="0.35">
      <c r="A5435" t="s">
        <v>603</v>
      </c>
      <c r="B5435" t="s">
        <v>2151</v>
      </c>
      <c r="C5435" t="s">
        <v>1873</v>
      </c>
      <c r="D5435" s="4">
        <v>11160</v>
      </c>
      <c r="I5435" s="4">
        <v>11160</v>
      </c>
      <c r="J5435" s="4">
        <v>11160</v>
      </c>
      <c r="K5435" s="4">
        <v>11160</v>
      </c>
    </row>
    <row r="5436" spans="1:11" x14ac:dyDescent="0.35">
      <c r="A5436" t="s">
        <v>603</v>
      </c>
      <c r="B5436" t="s">
        <v>2153</v>
      </c>
      <c r="C5436" t="s">
        <v>1875</v>
      </c>
      <c r="H5436" s="4">
        <v>92994</v>
      </c>
      <c r="I5436" s="4">
        <v>92994</v>
      </c>
      <c r="J5436">
        <v>0</v>
      </c>
      <c r="K5436" s="4">
        <v>0</v>
      </c>
    </row>
    <row r="5437" spans="1:11" x14ac:dyDescent="0.35">
      <c r="A5437" t="s">
        <v>603</v>
      </c>
      <c r="B5437" t="s">
        <v>2154</v>
      </c>
      <c r="C5437" t="s">
        <v>1876</v>
      </c>
      <c r="G5437" s="4">
        <v>0</v>
      </c>
      <c r="I5437" s="4">
        <v>0</v>
      </c>
      <c r="J5437">
        <v>0</v>
      </c>
      <c r="K5437" s="4">
        <v>0</v>
      </c>
    </row>
    <row r="5438" spans="1:11" x14ac:dyDescent="0.35">
      <c r="A5438" t="s">
        <v>603</v>
      </c>
      <c r="B5438" t="s">
        <v>2155</v>
      </c>
      <c r="C5438" t="s">
        <v>1877</v>
      </c>
      <c r="D5438" s="4">
        <v>7433</v>
      </c>
      <c r="I5438" s="4">
        <v>7433</v>
      </c>
      <c r="J5438" s="4">
        <v>7433</v>
      </c>
      <c r="K5438" s="4">
        <v>7433</v>
      </c>
    </row>
    <row r="5439" spans="1:11" x14ac:dyDescent="0.35">
      <c r="A5439" t="s">
        <v>603</v>
      </c>
      <c r="B5439" t="s">
        <v>2156</v>
      </c>
      <c r="D5439" s="4">
        <v>10192472</v>
      </c>
      <c r="E5439" s="4">
        <v>4442980</v>
      </c>
      <c r="F5439" s="4">
        <v>11949</v>
      </c>
      <c r="G5439" s="4">
        <v>8348373</v>
      </c>
      <c r="H5439" s="4">
        <v>4737840</v>
      </c>
      <c r="I5439" s="4">
        <v>27733615</v>
      </c>
      <c r="J5439" s="4">
        <v>14635452</v>
      </c>
      <c r="K5439" s="4">
        <v>10192472</v>
      </c>
    </row>
    <row r="5440" spans="1:11" x14ac:dyDescent="0.35">
      <c r="A5440" t="s">
        <v>603</v>
      </c>
      <c r="B5440" t="s">
        <v>2157</v>
      </c>
      <c r="C5440" t="s">
        <v>1879</v>
      </c>
      <c r="D5440" s="4">
        <v>2773723</v>
      </c>
      <c r="I5440" s="4">
        <v>2773723</v>
      </c>
      <c r="J5440" s="4">
        <v>2773723</v>
      </c>
      <c r="K5440" s="4">
        <v>2773723</v>
      </c>
    </row>
    <row r="5441" spans="1:11" x14ac:dyDescent="0.35">
      <c r="A5441" t="s">
        <v>603</v>
      </c>
      <c r="B5441" t="s">
        <v>2176</v>
      </c>
      <c r="C5441" t="s">
        <v>1897</v>
      </c>
      <c r="D5441" s="4">
        <v>33748</v>
      </c>
      <c r="I5441" s="4">
        <v>33748</v>
      </c>
      <c r="J5441" s="4">
        <v>33748</v>
      </c>
      <c r="K5441" s="4">
        <v>33748</v>
      </c>
    </row>
    <row r="5442" spans="1:11" x14ac:dyDescent="0.35">
      <c r="A5442" t="s">
        <v>603</v>
      </c>
      <c r="B5442" t="s">
        <v>2158</v>
      </c>
      <c r="C5442" t="s">
        <v>1880</v>
      </c>
      <c r="D5442" s="4">
        <v>180549</v>
      </c>
      <c r="I5442" s="4">
        <v>180549</v>
      </c>
      <c r="J5442" s="4">
        <v>180549</v>
      </c>
      <c r="K5442" s="4">
        <v>180549</v>
      </c>
    </row>
    <row r="5443" spans="1:11" x14ac:dyDescent="0.35">
      <c r="A5443" t="s">
        <v>603</v>
      </c>
      <c r="B5443" t="s">
        <v>2159</v>
      </c>
      <c r="C5443" t="s">
        <v>1881</v>
      </c>
      <c r="D5443" s="4">
        <v>1255502</v>
      </c>
      <c r="I5443" s="4">
        <v>1255502</v>
      </c>
      <c r="J5443" s="4">
        <v>1255502</v>
      </c>
      <c r="K5443" s="4">
        <v>1255502</v>
      </c>
    </row>
    <row r="5444" spans="1:11" x14ac:dyDescent="0.35">
      <c r="A5444" t="s">
        <v>603</v>
      </c>
      <c r="B5444" t="s">
        <v>2174</v>
      </c>
      <c r="C5444" t="s">
        <v>1895</v>
      </c>
      <c r="D5444" s="4">
        <v>143146</v>
      </c>
      <c r="I5444" s="4">
        <v>143146</v>
      </c>
      <c r="J5444" s="4">
        <v>143146</v>
      </c>
      <c r="K5444" s="4">
        <v>143146</v>
      </c>
    </row>
    <row r="5445" spans="1:11" x14ac:dyDescent="0.35">
      <c r="A5445" t="s">
        <v>603</v>
      </c>
      <c r="B5445" t="s">
        <v>2160</v>
      </c>
      <c r="C5445" t="s">
        <v>1882</v>
      </c>
      <c r="D5445" s="4">
        <v>858</v>
      </c>
      <c r="F5445" s="4">
        <v>438504</v>
      </c>
      <c r="I5445" s="4">
        <v>439362</v>
      </c>
      <c r="J5445" s="4">
        <v>858</v>
      </c>
      <c r="K5445" s="4">
        <v>858</v>
      </c>
    </row>
    <row r="5446" spans="1:11" x14ac:dyDescent="0.35">
      <c r="A5446" t="s">
        <v>603</v>
      </c>
      <c r="B5446" t="s">
        <v>2179</v>
      </c>
      <c r="C5446" t="s">
        <v>1900</v>
      </c>
      <c r="D5446" s="4">
        <v>376</v>
      </c>
      <c r="I5446" s="4">
        <v>376</v>
      </c>
      <c r="J5446" s="4">
        <v>376</v>
      </c>
      <c r="K5446" s="4">
        <v>376</v>
      </c>
    </row>
    <row r="5447" spans="1:11" x14ac:dyDescent="0.35">
      <c r="A5447" t="s">
        <v>603</v>
      </c>
      <c r="B5447" t="s">
        <v>2162</v>
      </c>
      <c r="C5447" t="s">
        <v>1884</v>
      </c>
      <c r="D5447" s="4">
        <v>19730</v>
      </c>
      <c r="I5447" s="4">
        <v>19730</v>
      </c>
      <c r="J5447" s="4">
        <v>19730</v>
      </c>
      <c r="K5447" s="4">
        <v>19730</v>
      </c>
    </row>
    <row r="5448" spans="1:11" x14ac:dyDescent="0.35">
      <c r="A5448" t="s">
        <v>603</v>
      </c>
      <c r="B5448" t="s">
        <v>2163</v>
      </c>
      <c r="D5448" s="4">
        <v>4407633</v>
      </c>
      <c r="F5448" s="4">
        <v>438504</v>
      </c>
      <c r="I5448" s="4">
        <v>4846137</v>
      </c>
      <c r="J5448" s="4">
        <v>4407633</v>
      </c>
      <c r="K5448" s="4">
        <v>4407633</v>
      </c>
    </row>
    <row r="5449" spans="1:11" x14ac:dyDescent="0.35">
      <c r="A5449" t="s">
        <v>603</v>
      </c>
      <c r="B5449" t="s">
        <v>2164</v>
      </c>
      <c r="C5449" t="s">
        <v>1886</v>
      </c>
      <c r="D5449" s="4">
        <v>452467</v>
      </c>
      <c r="I5449" s="4">
        <v>452467</v>
      </c>
      <c r="J5449" s="4">
        <v>452467</v>
      </c>
      <c r="K5449" s="4">
        <v>452467</v>
      </c>
    </row>
    <row r="5450" spans="1:11" x14ac:dyDescent="0.35">
      <c r="A5450" t="s">
        <v>603</v>
      </c>
      <c r="B5450" t="s">
        <v>2165</v>
      </c>
      <c r="D5450" s="4">
        <v>452467</v>
      </c>
      <c r="I5450" s="4">
        <v>452467</v>
      </c>
      <c r="J5450" s="4">
        <v>452467</v>
      </c>
      <c r="K5450" s="4">
        <v>452467</v>
      </c>
    </row>
    <row r="5451" spans="1:11" x14ac:dyDescent="0.35">
      <c r="A5451" t="s">
        <v>603</v>
      </c>
      <c r="B5451" t="s">
        <v>2183</v>
      </c>
      <c r="C5451" t="s">
        <v>1904</v>
      </c>
      <c r="E5451" s="4">
        <v>250000</v>
      </c>
      <c r="I5451" s="4">
        <v>250000</v>
      </c>
      <c r="J5451">
        <v>250000</v>
      </c>
      <c r="K5451" s="4">
        <v>0</v>
      </c>
    </row>
    <row r="5452" spans="1:11" x14ac:dyDescent="0.35">
      <c r="A5452" t="s">
        <v>603</v>
      </c>
      <c r="B5452" t="s">
        <v>2166</v>
      </c>
      <c r="C5452" t="s">
        <v>1888</v>
      </c>
      <c r="G5452" s="4">
        <v>3840000</v>
      </c>
      <c r="I5452" s="4">
        <v>3840000</v>
      </c>
      <c r="J5452">
        <v>0</v>
      </c>
      <c r="K5452" s="4">
        <v>0</v>
      </c>
    </row>
    <row r="5453" spans="1:11" x14ac:dyDescent="0.35">
      <c r="A5453" t="s">
        <v>603</v>
      </c>
      <c r="B5453" t="s">
        <v>2180</v>
      </c>
      <c r="C5453" t="s">
        <v>1901</v>
      </c>
      <c r="E5453" s="4">
        <v>1650000</v>
      </c>
      <c r="I5453" s="4">
        <v>1650000</v>
      </c>
      <c r="J5453">
        <v>1650000</v>
      </c>
      <c r="K5453" s="4">
        <v>0</v>
      </c>
    </row>
    <row r="5454" spans="1:11" x14ac:dyDescent="0.35">
      <c r="A5454" t="s">
        <v>603</v>
      </c>
      <c r="B5454" t="s">
        <v>2167</v>
      </c>
      <c r="C5454" t="s">
        <v>1889</v>
      </c>
      <c r="E5454" s="4">
        <v>1417500</v>
      </c>
      <c r="I5454" s="4">
        <v>1417500</v>
      </c>
      <c r="J5454">
        <v>1417500</v>
      </c>
      <c r="K5454" s="4">
        <v>0</v>
      </c>
    </row>
    <row r="5455" spans="1:11" x14ac:dyDescent="0.35">
      <c r="A5455" t="s">
        <v>603</v>
      </c>
      <c r="B5455" t="s">
        <v>2168</v>
      </c>
      <c r="C5455" t="s">
        <v>1890</v>
      </c>
      <c r="E5455" s="4">
        <v>1050000</v>
      </c>
      <c r="I5455" s="4">
        <v>1050000</v>
      </c>
      <c r="J5455">
        <v>1050000</v>
      </c>
      <c r="K5455" s="4">
        <v>0</v>
      </c>
    </row>
    <row r="5456" spans="1:11" x14ac:dyDescent="0.35">
      <c r="A5456" t="s">
        <v>603</v>
      </c>
      <c r="B5456" t="s">
        <v>2181</v>
      </c>
      <c r="C5456" t="s">
        <v>1902</v>
      </c>
      <c r="E5456" s="4">
        <v>3300000</v>
      </c>
      <c r="I5456" s="4">
        <v>3300000</v>
      </c>
      <c r="J5456">
        <v>3300000</v>
      </c>
      <c r="K5456" s="4">
        <v>0</v>
      </c>
    </row>
    <row r="5457" spans="1:11" x14ac:dyDescent="0.35">
      <c r="A5457" t="s">
        <v>603</v>
      </c>
      <c r="B5457" t="s">
        <v>2169</v>
      </c>
      <c r="E5457" s="4">
        <v>7667500</v>
      </c>
      <c r="G5457" s="4">
        <v>3840000</v>
      </c>
      <c r="I5457" s="4">
        <v>11507500</v>
      </c>
      <c r="J5457">
        <v>7667500</v>
      </c>
      <c r="K5457" s="4">
        <v>0</v>
      </c>
    </row>
    <row r="5458" spans="1:11" x14ac:dyDescent="0.35">
      <c r="A5458" t="s">
        <v>603</v>
      </c>
      <c r="B5458" t="s">
        <v>2170</v>
      </c>
      <c r="D5458" s="4">
        <v>144297761</v>
      </c>
      <c r="E5458" s="4">
        <v>15278326</v>
      </c>
      <c r="F5458" s="4">
        <v>25200819</v>
      </c>
      <c r="G5458" s="4">
        <v>27608228</v>
      </c>
      <c r="H5458" s="4">
        <v>12455159</v>
      </c>
      <c r="I5458" s="4">
        <v>224840294</v>
      </c>
      <c r="J5458" s="4">
        <f>SUM(D5458,E5458)</f>
        <v>159576087</v>
      </c>
      <c r="K5458" s="4">
        <v>144297761</v>
      </c>
    </row>
    <row r="5459" spans="1:11" x14ac:dyDescent="0.35">
      <c r="A5459" t="s">
        <v>611</v>
      </c>
      <c r="B5459" t="s">
        <v>2118</v>
      </c>
      <c r="C5459" t="s">
        <v>1843</v>
      </c>
      <c r="D5459" s="4">
        <v>111828279</v>
      </c>
      <c r="E5459" s="4">
        <v>15404559</v>
      </c>
      <c r="F5459" s="4">
        <v>43863400</v>
      </c>
      <c r="I5459" s="4">
        <v>171096238</v>
      </c>
      <c r="J5459" s="4">
        <v>127232838</v>
      </c>
      <c r="K5459" s="4">
        <v>111828279</v>
      </c>
    </row>
    <row r="5460" spans="1:11" x14ac:dyDescent="0.35">
      <c r="A5460" t="s">
        <v>611</v>
      </c>
      <c r="B5460" t="s">
        <v>2119</v>
      </c>
      <c r="C5460" t="s">
        <v>1844</v>
      </c>
      <c r="D5460" s="4">
        <v>16632555</v>
      </c>
      <c r="F5460" s="4">
        <v>342484</v>
      </c>
      <c r="G5460" s="4">
        <v>209623</v>
      </c>
      <c r="H5460" s="4">
        <v>393300</v>
      </c>
      <c r="I5460" s="4">
        <v>17577961</v>
      </c>
      <c r="J5460" s="4">
        <v>16632555</v>
      </c>
      <c r="K5460" s="4">
        <v>16632555</v>
      </c>
    </row>
    <row r="5461" spans="1:11" x14ac:dyDescent="0.35">
      <c r="A5461" t="s">
        <v>611</v>
      </c>
      <c r="B5461" t="s">
        <v>2120</v>
      </c>
      <c r="C5461" t="s">
        <v>1845</v>
      </c>
      <c r="D5461" s="4">
        <v>13456863</v>
      </c>
      <c r="I5461" s="4">
        <v>13456863</v>
      </c>
      <c r="J5461" s="4">
        <v>13456863</v>
      </c>
      <c r="K5461" s="4">
        <v>13456863</v>
      </c>
    </row>
    <row r="5462" spans="1:11" x14ac:dyDescent="0.35">
      <c r="A5462" t="s">
        <v>611</v>
      </c>
      <c r="B5462" t="s">
        <v>2121</v>
      </c>
      <c r="D5462" s="4">
        <v>141917697</v>
      </c>
      <c r="E5462" s="4">
        <v>15404559</v>
      </c>
      <c r="F5462" s="4">
        <v>44205884</v>
      </c>
      <c r="G5462" s="4">
        <v>209623</v>
      </c>
      <c r="H5462" s="4">
        <v>393300</v>
      </c>
      <c r="I5462" s="4">
        <v>202131062</v>
      </c>
      <c r="J5462" s="4">
        <v>157322256</v>
      </c>
      <c r="K5462" s="4">
        <v>141917697</v>
      </c>
    </row>
    <row r="5463" spans="1:11" x14ac:dyDescent="0.35">
      <c r="A5463" t="s">
        <v>611</v>
      </c>
      <c r="B5463" t="s">
        <v>2122</v>
      </c>
      <c r="C5463" t="s">
        <v>1846</v>
      </c>
      <c r="D5463" s="4">
        <v>124673659</v>
      </c>
      <c r="E5463" s="4">
        <v>9964</v>
      </c>
      <c r="F5463" s="4">
        <v>98595</v>
      </c>
      <c r="I5463" s="4">
        <v>124782219</v>
      </c>
      <c r="J5463" s="4">
        <v>124683623</v>
      </c>
      <c r="K5463" s="4">
        <v>124673659</v>
      </c>
    </row>
    <row r="5464" spans="1:11" x14ac:dyDescent="0.35">
      <c r="A5464" t="s">
        <v>611</v>
      </c>
      <c r="B5464" t="s">
        <v>2123</v>
      </c>
      <c r="C5464" t="s">
        <v>1847</v>
      </c>
      <c r="D5464" s="4">
        <v>47205227</v>
      </c>
      <c r="F5464" s="4">
        <v>2148108</v>
      </c>
      <c r="G5464" s="4">
        <v>8421</v>
      </c>
      <c r="I5464" s="4">
        <v>49361756</v>
      </c>
      <c r="J5464" s="4">
        <v>47205227</v>
      </c>
      <c r="K5464" s="4">
        <v>47205227</v>
      </c>
    </row>
    <row r="5465" spans="1:11" x14ac:dyDescent="0.35">
      <c r="A5465" t="s">
        <v>611</v>
      </c>
      <c r="B5465" t="s">
        <v>2124</v>
      </c>
      <c r="C5465" t="s">
        <v>1848</v>
      </c>
      <c r="D5465" s="4">
        <v>362315</v>
      </c>
      <c r="I5465" s="4">
        <v>362315</v>
      </c>
      <c r="J5465" s="4">
        <v>362315</v>
      </c>
      <c r="K5465" s="4">
        <v>362315</v>
      </c>
    </row>
    <row r="5466" spans="1:11" x14ac:dyDescent="0.35">
      <c r="A5466" t="s">
        <v>611</v>
      </c>
      <c r="B5466" t="s">
        <v>2125</v>
      </c>
      <c r="D5466" s="4">
        <v>172241202</v>
      </c>
      <c r="E5466" s="4">
        <v>9964</v>
      </c>
      <c r="F5466" s="4">
        <v>2246703</v>
      </c>
      <c r="G5466" s="4">
        <v>8421</v>
      </c>
      <c r="I5466" s="4">
        <v>174506290</v>
      </c>
      <c r="J5466" s="4">
        <v>172251166</v>
      </c>
      <c r="K5466" s="4">
        <v>172241202</v>
      </c>
    </row>
    <row r="5467" spans="1:11" x14ac:dyDescent="0.35">
      <c r="A5467" t="s">
        <v>611</v>
      </c>
      <c r="B5467" t="s">
        <v>2196</v>
      </c>
      <c r="C5467" t="s">
        <v>1918</v>
      </c>
      <c r="D5467" s="4">
        <v>19320</v>
      </c>
      <c r="I5467" s="4">
        <v>19320</v>
      </c>
      <c r="J5467" s="4">
        <v>19320</v>
      </c>
      <c r="K5467" s="4">
        <v>19320</v>
      </c>
    </row>
    <row r="5468" spans="1:11" x14ac:dyDescent="0.35">
      <c r="A5468" t="s">
        <v>611</v>
      </c>
      <c r="B5468" t="s">
        <v>2126</v>
      </c>
      <c r="C5468" t="s">
        <v>1850</v>
      </c>
      <c r="D5468" s="4">
        <v>21320</v>
      </c>
      <c r="E5468" s="4">
        <v>19200000</v>
      </c>
      <c r="I5468" s="4">
        <v>19221320</v>
      </c>
      <c r="J5468" s="4">
        <v>19221320</v>
      </c>
      <c r="K5468" s="4">
        <v>21320</v>
      </c>
    </row>
    <row r="5469" spans="1:11" x14ac:dyDescent="0.35">
      <c r="A5469" t="s">
        <v>611</v>
      </c>
      <c r="B5469" t="s">
        <v>2127</v>
      </c>
      <c r="D5469" s="4">
        <v>40640</v>
      </c>
      <c r="E5469" s="4">
        <v>19200000</v>
      </c>
      <c r="I5469" s="4">
        <v>19240640</v>
      </c>
      <c r="J5469" s="4">
        <v>19240640</v>
      </c>
      <c r="K5469" s="4">
        <v>40640</v>
      </c>
    </row>
    <row r="5470" spans="1:11" x14ac:dyDescent="0.35">
      <c r="A5470" t="s">
        <v>611</v>
      </c>
      <c r="B5470" t="s">
        <v>2203</v>
      </c>
      <c r="C5470" t="s">
        <v>1941</v>
      </c>
      <c r="D5470" s="4">
        <v>2968</v>
      </c>
      <c r="I5470" s="4">
        <v>2968</v>
      </c>
      <c r="J5470" s="4">
        <v>2968</v>
      </c>
      <c r="K5470" s="4">
        <v>2968</v>
      </c>
    </row>
    <row r="5471" spans="1:11" x14ac:dyDescent="0.35">
      <c r="A5471" t="s">
        <v>611</v>
      </c>
      <c r="B5471" t="s">
        <v>2128</v>
      </c>
      <c r="C5471" t="s">
        <v>1851</v>
      </c>
      <c r="D5471" s="4">
        <v>2257402</v>
      </c>
      <c r="I5471" s="4">
        <v>2257402</v>
      </c>
      <c r="J5471" s="4">
        <v>2257402</v>
      </c>
      <c r="K5471" s="4">
        <v>2257402</v>
      </c>
    </row>
    <row r="5472" spans="1:11" x14ac:dyDescent="0.35">
      <c r="A5472" t="s">
        <v>611</v>
      </c>
      <c r="B5472" t="s">
        <v>2195</v>
      </c>
      <c r="C5472" t="s">
        <v>1916</v>
      </c>
      <c r="G5472" s="4">
        <v>25329</v>
      </c>
      <c r="I5472" s="4">
        <v>25329</v>
      </c>
      <c r="J5472">
        <v>0</v>
      </c>
      <c r="K5472" s="4">
        <v>0</v>
      </c>
    </row>
    <row r="5473" spans="1:11" x14ac:dyDescent="0.35">
      <c r="A5473" t="s">
        <v>611</v>
      </c>
      <c r="B5473" t="s">
        <v>2129</v>
      </c>
      <c r="C5473" t="s">
        <v>1852</v>
      </c>
      <c r="D5473" s="4">
        <v>3197</v>
      </c>
      <c r="H5473" s="4">
        <v>16108</v>
      </c>
      <c r="I5473" s="4">
        <v>19305</v>
      </c>
      <c r="J5473" s="4">
        <v>3197</v>
      </c>
      <c r="K5473" s="4">
        <v>3197</v>
      </c>
    </row>
    <row r="5474" spans="1:11" x14ac:dyDescent="0.35">
      <c r="A5474" t="s">
        <v>611</v>
      </c>
      <c r="B5474" t="s">
        <v>2130</v>
      </c>
      <c r="C5474" t="s">
        <v>1853</v>
      </c>
      <c r="D5474" s="4">
        <v>11536</v>
      </c>
      <c r="H5474" s="4">
        <v>24922</v>
      </c>
      <c r="I5474" s="4">
        <v>36458</v>
      </c>
      <c r="J5474" s="4">
        <v>11536</v>
      </c>
      <c r="K5474" s="4">
        <v>11536</v>
      </c>
    </row>
    <row r="5475" spans="1:11" x14ac:dyDescent="0.35">
      <c r="A5475" t="s">
        <v>611</v>
      </c>
      <c r="B5475" t="s">
        <v>2172</v>
      </c>
      <c r="C5475" t="s">
        <v>1893</v>
      </c>
      <c r="D5475" s="4">
        <v>11033</v>
      </c>
      <c r="H5475" s="4">
        <v>14687</v>
      </c>
      <c r="I5475" s="4">
        <v>25719</v>
      </c>
      <c r="J5475" s="4">
        <v>11033</v>
      </c>
      <c r="K5475" s="4">
        <v>11033</v>
      </c>
    </row>
    <row r="5476" spans="1:11" x14ac:dyDescent="0.35">
      <c r="A5476" t="s">
        <v>611</v>
      </c>
      <c r="B5476" t="s">
        <v>2184</v>
      </c>
      <c r="C5476" t="s">
        <v>1905</v>
      </c>
      <c r="D5476" s="4">
        <v>15544</v>
      </c>
      <c r="I5476" s="4">
        <v>15544</v>
      </c>
      <c r="J5476" s="4">
        <v>15544</v>
      </c>
      <c r="K5476" s="4">
        <v>15544</v>
      </c>
    </row>
    <row r="5477" spans="1:11" x14ac:dyDescent="0.35">
      <c r="A5477" t="s">
        <v>611</v>
      </c>
      <c r="B5477" t="s">
        <v>2131</v>
      </c>
      <c r="C5477" t="s">
        <v>1854</v>
      </c>
      <c r="D5477" s="4">
        <v>1586974</v>
      </c>
      <c r="E5477" s="4">
        <v>107598</v>
      </c>
      <c r="F5477" s="4">
        <v>87424</v>
      </c>
      <c r="G5477" s="4">
        <v>410219</v>
      </c>
      <c r="H5477" s="4">
        <v>410219</v>
      </c>
      <c r="I5477" s="4">
        <v>2602433</v>
      </c>
      <c r="J5477" s="4">
        <v>1694572</v>
      </c>
      <c r="K5477" s="4">
        <v>1586974</v>
      </c>
    </row>
    <row r="5478" spans="1:11" x14ac:dyDescent="0.35">
      <c r="A5478" t="s">
        <v>611</v>
      </c>
      <c r="B5478" t="s">
        <v>2200</v>
      </c>
      <c r="C5478" t="s">
        <v>1926</v>
      </c>
      <c r="D5478" s="4">
        <v>1951663</v>
      </c>
      <c r="E5478" s="4">
        <v>853036</v>
      </c>
      <c r="I5478" s="4">
        <v>2804699</v>
      </c>
      <c r="J5478" s="4">
        <v>2804699</v>
      </c>
      <c r="K5478" s="4">
        <v>1951663</v>
      </c>
    </row>
    <row r="5479" spans="1:11" x14ac:dyDescent="0.35">
      <c r="A5479" t="s">
        <v>611</v>
      </c>
      <c r="B5479" t="s">
        <v>2132</v>
      </c>
      <c r="C5479" t="s">
        <v>1855</v>
      </c>
      <c r="D5479" s="4">
        <v>820492</v>
      </c>
      <c r="E5479" s="4">
        <v>162600</v>
      </c>
      <c r="F5479" s="4">
        <v>72477</v>
      </c>
      <c r="G5479" s="4">
        <v>136670</v>
      </c>
      <c r="H5479" s="4">
        <v>507336</v>
      </c>
      <c r="I5479" s="4">
        <v>1699575</v>
      </c>
      <c r="J5479" s="4">
        <v>983092</v>
      </c>
      <c r="K5479" s="4">
        <v>820492</v>
      </c>
    </row>
    <row r="5480" spans="1:11" x14ac:dyDescent="0.35">
      <c r="A5480" t="s">
        <v>611</v>
      </c>
      <c r="B5480" t="s">
        <v>2133</v>
      </c>
      <c r="C5480" t="s">
        <v>1856</v>
      </c>
      <c r="H5480" s="4">
        <v>16566</v>
      </c>
      <c r="I5480" s="4">
        <v>16566</v>
      </c>
      <c r="J5480">
        <v>0</v>
      </c>
      <c r="K5480" s="4">
        <v>0</v>
      </c>
    </row>
    <row r="5481" spans="1:11" x14ac:dyDescent="0.35">
      <c r="A5481" t="s">
        <v>611</v>
      </c>
      <c r="B5481" t="s">
        <v>2134</v>
      </c>
      <c r="C5481" t="s">
        <v>1857</v>
      </c>
      <c r="D5481" s="4">
        <v>9505</v>
      </c>
      <c r="E5481" s="4">
        <v>1358</v>
      </c>
      <c r="H5481" s="4">
        <v>16295</v>
      </c>
      <c r="I5481" s="4">
        <v>27159</v>
      </c>
      <c r="J5481" s="4">
        <v>10863</v>
      </c>
      <c r="K5481" s="4">
        <v>9505</v>
      </c>
    </row>
    <row r="5482" spans="1:11" x14ac:dyDescent="0.35">
      <c r="A5482" t="s">
        <v>611</v>
      </c>
      <c r="B5482" t="s">
        <v>2185</v>
      </c>
      <c r="C5482" t="s">
        <v>1906</v>
      </c>
      <c r="H5482" s="4">
        <v>10208</v>
      </c>
      <c r="I5482" s="4">
        <v>10208</v>
      </c>
      <c r="J5482">
        <v>0</v>
      </c>
      <c r="K5482" s="4">
        <v>0</v>
      </c>
    </row>
    <row r="5483" spans="1:11" x14ac:dyDescent="0.35">
      <c r="A5483" t="s">
        <v>611</v>
      </c>
      <c r="B5483" t="s">
        <v>2193</v>
      </c>
      <c r="C5483" t="s">
        <v>1914</v>
      </c>
      <c r="D5483" s="4">
        <v>45410</v>
      </c>
      <c r="E5483" s="4">
        <v>9510</v>
      </c>
      <c r="I5483" s="4">
        <v>54920</v>
      </c>
      <c r="J5483" s="4">
        <v>54920</v>
      </c>
      <c r="K5483" s="4">
        <v>45410</v>
      </c>
    </row>
    <row r="5484" spans="1:11" x14ac:dyDescent="0.35">
      <c r="A5484" t="s">
        <v>611</v>
      </c>
      <c r="B5484" t="s">
        <v>2135</v>
      </c>
      <c r="C5484" t="s">
        <v>1858</v>
      </c>
      <c r="D5484" s="4">
        <v>121479</v>
      </c>
      <c r="E5484" s="4">
        <v>19608</v>
      </c>
      <c r="F5484" s="4">
        <v>5195</v>
      </c>
      <c r="G5484" s="4">
        <v>4022</v>
      </c>
      <c r="H5484" s="4">
        <v>195071</v>
      </c>
      <c r="I5484" s="4">
        <v>345375</v>
      </c>
      <c r="J5484" s="4">
        <v>141087</v>
      </c>
      <c r="K5484" s="4">
        <v>121479</v>
      </c>
    </row>
    <row r="5485" spans="1:11" x14ac:dyDescent="0.35">
      <c r="A5485" t="s">
        <v>611</v>
      </c>
      <c r="B5485" t="s">
        <v>2136</v>
      </c>
      <c r="C5485" t="s">
        <v>1859</v>
      </c>
      <c r="D5485" s="4">
        <v>1650000</v>
      </c>
      <c r="E5485" s="4">
        <v>75587</v>
      </c>
      <c r="F5485" s="4">
        <v>175000</v>
      </c>
      <c r="G5485" s="4">
        <v>1500000</v>
      </c>
      <c r="H5485" s="4">
        <v>2250043</v>
      </c>
      <c r="I5485" s="4">
        <v>5650629</v>
      </c>
      <c r="J5485" s="4">
        <v>1725587</v>
      </c>
      <c r="K5485" s="4">
        <v>1650000</v>
      </c>
    </row>
    <row r="5486" spans="1:11" x14ac:dyDescent="0.35">
      <c r="A5486" t="s">
        <v>611</v>
      </c>
      <c r="B5486" t="s">
        <v>2194</v>
      </c>
      <c r="C5486" t="s">
        <v>1915</v>
      </c>
      <c r="D5486" s="4">
        <v>5</v>
      </c>
      <c r="I5486" s="4">
        <v>5</v>
      </c>
      <c r="J5486" s="4">
        <v>5</v>
      </c>
      <c r="K5486" s="4">
        <v>5</v>
      </c>
    </row>
    <row r="5487" spans="1:11" x14ac:dyDescent="0.35">
      <c r="A5487" t="s">
        <v>611</v>
      </c>
      <c r="B5487" t="s">
        <v>2137</v>
      </c>
      <c r="C5487" t="s">
        <v>1860</v>
      </c>
      <c r="D5487" s="4">
        <v>1847952</v>
      </c>
      <c r="E5487" s="4">
        <v>7826618</v>
      </c>
      <c r="G5487" s="4">
        <v>326109</v>
      </c>
      <c r="H5487" s="4">
        <v>543515</v>
      </c>
      <c r="I5487" s="4">
        <v>10544194</v>
      </c>
      <c r="J5487" s="4">
        <v>9674570</v>
      </c>
      <c r="K5487" s="4">
        <v>1847952</v>
      </c>
    </row>
    <row r="5488" spans="1:11" x14ac:dyDescent="0.35">
      <c r="A5488" t="s">
        <v>611</v>
      </c>
      <c r="B5488" t="s">
        <v>2138</v>
      </c>
      <c r="C5488" t="s">
        <v>1861</v>
      </c>
      <c r="D5488" s="4">
        <v>1601130</v>
      </c>
      <c r="E5488" s="4">
        <v>9124</v>
      </c>
      <c r="I5488" s="4">
        <v>1610255</v>
      </c>
      <c r="J5488" s="4">
        <v>1610254</v>
      </c>
      <c r="K5488" s="4">
        <v>1601130</v>
      </c>
    </row>
    <row r="5489" spans="1:11" x14ac:dyDescent="0.35">
      <c r="A5489" t="s">
        <v>611</v>
      </c>
      <c r="B5489" t="s">
        <v>2139</v>
      </c>
      <c r="C5489" t="s">
        <v>1862</v>
      </c>
      <c r="D5489" s="4">
        <v>4358678</v>
      </c>
      <c r="E5489" s="4">
        <v>4657625</v>
      </c>
      <c r="H5489" s="4">
        <v>85464</v>
      </c>
      <c r="I5489" s="4">
        <v>9101767</v>
      </c>
      <c r="J5489" s="4">
        <v>9016303</v>
      </c>
      <c r="K5489" s="4">
        <v>4358678</v>
      </c>
    </row>
    <row r="5490" spans="1:11" x14ac:dyDescent="0.35">
      <c r="A5490" t="s">
        <v>611</v>
      </c>
      <c r="B5490" t="s">
        <v>2140</v>
      </c>
      <c r="C5490" t="s">
        <v>1863</v>
      </c>
      <c r="D5490" s="4">
        <v>60796</v>
      </c>
      <c r="E5490" s="4">
        <v>127158</v>
      </c>
      <c r="F5490" s="4">
        <v>7780</v>
      </c>
      <c r="G5490" s="4">
        <v>62239</v>
      </c>
      <c r="H5490" s="4">
        <v>38900</v>
      </c>
      <c r="I5490" s="4">
        <v>296872</v>
      </c>
      <c r="J5490" s="4">
        <v>187954</v>
      </c>
      <c r="K5490" s="4">
        <v>60796</v>
      </c>
    </row>
    <row r="5491" spans="1:11" x14ac:dyDescent="0.35">
      <c r="A5491" t="s">
        <v>611</v>
      </c>
      <c r="B5491" t="s">
        <v>2192</v>
      </c>
      <c r="C5491" t="s">
        <v>1913</v>
      </c>
      <c r="D5491" s="4">
        <v>114341</v>
      </c>
      <c r="I5491" s="4">
        <v>114341</v>
      </c>
      <c r="J5491" s="4">
        <v>114341</v>
      </c>
      <c r="K5491" s="4">
        <v>114341</v>
      </c>
    </row>
    <row r="5492" spans="1:11" x14ac:dyDescent="0.35">
      <c r="A5492" t="s">
        <v>611</v>
      </c>
      <c r="B5492" t="s">
        <v>2141</v>
      </c>
      <c r="D5492" s="4">
        <v>16470105</v>
      </c>
      <c r="E5492" s="4">
        <v>13849821</v>
      </c>
      <c r="F5492" s="4">
        <v>347875</v>
      </c>
      <c r="G5492" s="4">
        <v>2464588</v>
      </c>
      <c r="H5492" s="4">
        <v>4129333</v>
      </c>
      <c r="I5492" s="4">
        <v>37261723</v>
      </c>
      <c r="J5492" s="4">
        <v>30319926</v>
      </c>
      <c r="K5492" s="4">
        <v>16470105</v>
      </c>
    </row>
    <row r="5493" spans="1:11" x14ac:dyDescent="0.35">
      <c r="A5493" t="s">
        <v>611</v>
      </c>
      <c r="B5493" t="s">
        <v>2143</v>
      </c>
      <c r="C5493" t="s">
        <v>1865</v>
      </c>
      <c r="D5493" s="4">
        <v>21091</v>
      </c>
      <c r="I5493" s="4">
        <v>21091</v>
      </c>
      <c r="J5493" s="4">
        <v>21091</v>
      </c>
      <c r="K5493" s="4">
        <v>21091</v>
      </c>
    </row>
    <row r="5494" spans="1:11" x14ac:dyDescent="0.35">
      <c r="A5494" t="s">
        <v>611</v>
      </c>
      <c r="B5494" t="s">
        <v>2144</v>
      </c>
      <c r="C5494" t="s">
        <v>1866</v>
      </c>
      <c r="I5494" s="4">
        <v>0</v>
      </c>
      <c r="J5494">
        <v>0</v>
      </c>
      <c r="K5494" s="4">
        <v>0</v>
      </c>
    </row>
    <row r="5495" spans="1:11" x14ac:dyDescent="0.35">
      <c r="A5495" t="s">
        <v>611</v>
      </c>
      <c r="B5495" t="s">
        <v>2145</v>
      </c>
      <c r="C5495" t="s">
        <v>1867</v>
      </c>
      <c r="D5495" s="4">
        <v>2893097</v>
      </c>
      <c r="E5495" s="4">
        <v>220411</v>
      </c>
      <c r="H5495" s="4">
        <v>10236958</v>
      </c>
      <c r="I5495" s="4">
        <v>13350466</v>
      </c>
      <c r="J5495" s="4">
        <v>3113508</v>
      </c>
      <c r="K5495" s="4">
        <v>2893097</v>
      </c>
    </row>
    <row r="5496" spans="1:11" x14ac:dyDescent="0.35">
      <c r="A5496" t="s">
        <v>611</v>
      </c>
      <c r="B5496" t="s">
        <v>2146</v>
      </c>
      <c r="C5496" t="s">
        <v>1868</v>
      </c>
      <c r="D5496" s="4">
        <v>398941</v>
      </c>
      <c r="E5496" s="4">
        <v>280</v>
      </c>
      <c r="F5496" s="4">
        <v>10519</v>
      </c>
      <c r="G5496" s="4">
        <v>10519</v>
      </c>
      <c r="H5496" s="4">
        <v>9237680</v>
      </c>
      <c r="I5496" s="4">
        <v>9657938</v>
      </c>
      <c r="J5496" s="4">
        <v>399221</v>
      </c>
      <c r="K5496" s="4">
        <v>398941</v>
      </c>
    </row>
    <row r="5497" spans="1:11" x14ac:dyDescent="0.35">
      <c r="A5497" t="s">
        <v>611</v>
      </c>
      <c r="B5497" t="s">
        <v>2173</v>
      </c>
      <c r="C5497" t="s">
        <v>1894</v>
      </c>
      <c r="D5497" s="4">
        <v>166467</v>
      </c>
      <c r="I5497" s="4">
        <v>166467</v>
      </c>
      <c r="J5497" s="4">
        <v>166467</v>
      </c>
      <c r="K5497" s="4">
        <v>166467</v>
      </c>
    </row>
    <row r="5498" spans="1:11" x14ac:dyDescent="0.35">
      <c r="A5498" t="s">
        <v>611</v>
      </c>
      <c r="B5498" t="s">
        <v>2147</v>
      </c>
      <c r="C5498" t="s">
        <v>1869</v>
      </c>
      <c r="D5498" s="4">
        <v>13037</v>
      </c>
      <c r="H5498" s="4">
        <v>4015680</v>
      </c>
      <c r="I5498" s="4">
        <v>4028717</v>
      </c>
      <c r="J5498" s="4">
        <v>13037</v>
      </c>
      <c r="K5498" s="4">
        <v>13037</v>
      </c>
    </row>
    <row r="5499" spans="1:11" x14ac:dyDescent="0.35">
      <c r="A5499" t="s">
        <v>611</v>
      </c>
      <c r="B5499" t="s">
        <v>2148</v>
      </c>
      <c r="C5499" t="s">
        <v>1870</v>
      </c>
      <c r="D5499" s="4">
        <v>455571</v>
      </c>
      <c r="E5499" s="4">
        <v>21881862</v>
      </c>
      <c r="H5499" s="4">
        <v>1682027</v>
      </c>
      <c r="I5499" s="4">
        <v>24019461</v>
      </c>
      <c r="J5499" s="4">
        <v>22337433</v>
      </c>
      <c r="K5499" s="4">
        <v>455571</v>
      </c>
    </row>
    <row r="5500" spans="1:11" x14ac:dyDescent="0.35">
      <c r="A5500" t="s">
        <v>611</v>
      </c>
      <c r="B5500" t="s">
        <v>2149</v>
      </c>
      <c r="C5500" t="s">
        <v>1871</v>
      </c>
      <c r="H5500" s="4">
        <v>15239133</v>
      </c>
      <c r="I5500" s="4">
        <v>15239133</v>
      </c>
      <c r="J5500">
        <v>0</v>
      </c>
      <c r="K5500" s="4">
        <v>0</v>
      </c>
    </row>
    <row r="5501" spans="1:11" x14ac:dyDescent="0.35">
      <c r="A5501" t="s">
        <v>611</v>
      </c>
      <c r="B5501" t="s">
        <v>2150</v>
      </c>
      <c r="C5501" t="s">
        <v>1872</v>
      </c>
      <c r="D5501" s="4">
        <v>155772</v>
      </c>
      <c r="F5501" s="4">
        <v>2891000</v>
      </c>
      <c r="I5501" s="4">
        <v>3046772</v>
      </c>
      <c r="J5501" s="4">
        <v>155772</v>
      </c>
      <c r="K5501" s="4">
        <v>155772</v>
      </c>
    </row>
    <row r="5502" spans="1:11" x14ac:dyDescent="0.35">
      <c r="A5502" t="s">
        <v>611</v>
      </c>
      <c r="B5502" t="s">
        <v>2151</v>
      </c>
      <c r="C5502" t="s">
        <v>1873</v>
      </c>
      <c r="D5502" s="4">
        <v>33253</v>
      </c>
      <c r="I5502" s="4">
        <v>33253</v>
      </c>
      <c r="J5502" s="4">
        <v>33253</v>
      </c>
      <c r="K5502" s="4">
        <v>33253</v>
      </c>
    </row>
    <row r="5503" spans="1:11" x14ac:dyDescent="0.35">
      <c r="A5503" t="s">
        <v>611</v>
      </c>
      <c r="B5503" t="s">
        <v>2152</v>
      </c>
      <c r="C5503" t="s">
        <v>1874</v>
      </c>
      <c r="D5503" s="4">
        <v>2766</v>
      </c>
      <c r="E5503" s="4">
        <v>3410</v>
      </c>
      <c r="I5503" s="4">
        <v>6177</v>
      </c>
      <c r="J5503" s="4">
        <v>6176</v>
      </c>
      <c r="K5503" s="4">
        <v>2766</v>
      </c>
    </row>
    <row r="5504" spans="1:11" x14ac:dyDescent="0.35">
      <c r="A5504" t="s">
        <v>611</v>
      </c>
      <c r="B5504" t="s">
        <v>2153</v>
      </c>
      <c r="C5504" t="s">
        <v>1875</v>
      </c>
      <c r="D5504" s="4">
        <v>2496</v>
      </c>
      <c r="H5504" s="4">
        <v>563774</v>
      </c>
      <c r="I5504" s="4">
        <v>566269</v>
      </c>
      <c r="J5504" s="4">
        <v>2496</v>
      </c>
      <c r="K5504" s="4">
        <v>2496</v>
      </c>
    </row>
    <row r="5505" spans="1:13" x14ac:dyDescent="0.35">
      <c r="A5505" t="s">
        <v>611</v>
      </c>
      <c r="B5505" t="s">
        <v>2154</v>
      </c>
      <c r="C5505" t="s">
        <v>1876</v>
      </c>
      <c r="D5505" s="4">
        <v>9144</v>
      </c>
      <c r="E5505" s="4">
        <v>0</v>
      </c>
      <c r="H5505" s="4">
        <v>1013040</v>
      </c>
      <c r="I5505" s="4">
        <v>1022184</v>
      </c>
      <c r="J5505" s="4">
        <v>9144</v>
      </c>
      <c r="K5505" s="4">
        <v>9144</v>
      </c>
    </row>
    <row r="5506" spans="1:13" x14ac:dyDescent="0.35">
      <c r="A5506" t="s">
        <v>611</v>
      </c>
      <c r="B5506" t="s">
        <v>2155</v>
      </c>
      <c r="C5506" t="s">
        <v>1877</v>
      </c>
      <c r="D5506" s="4">
        <v>48485</v>
      </c>
      <c r="E5506" s="4">
        <v>11825</v>
      </c>
      <c r="I5506" s="4">
        <v>60311</v>
      </c>
      <c r="J5506" s="4">
        <v>60310</v>
      </c>
      <c r="K5506" s="4">
        <v>48485</v>
      </c>
    </row>
    <row r="5507" spans="1:13" x14ac:dyDescent="0.35">
      <c r="A5507" t="s">
        <v>611</v>
      </c>
      <c r="B5507" t="s">
        <v>2156</v>
      </c>
      <c r="D5507" s="4">
        <v>4200120</v>
      </c>
      <c r="E5507" s="4">
        <v>22117788</v>
      </c>
      <c r="F5507" s="4">
        <v>2901519</v>
      </c>
      <c r="G5507" s="4">
        <v>10519</v>
      </c>
      <c r="H5507" s="4">
        <v>41988292</v>
      </c>
      <c r="I5507" s="4">
        <v>71218237</v>
      </c>
      <c r="J5507" s="4">
        <v>26317908</v>
      </c>
      <c r="K5507" s="4">
        <v>4200120</v>
      </c>
      <c r="M5507" s="4">
        <f>SUM(J5507,J5492,J5469)</f>
        <v>75878474</v>
      </c>
    </row>
    <row r="5508" spans="1:13" x14ac:dyDescent="0.35">
      <c r="A5508" t="s">
        <v>611</v>
      </c>
      <c r="B5508" t="s">
        <v>2157</v>
      </c>
      <c r="C5508" t="s">
        <v>1879</v>
      </c>
      <c r="D5508" s="4">
        <v>5750753</v>
      </c>
      <c r="I5508" s="4">
        <v>5750753</v>
      </c>
      <c r="J5508" s="4">
        <v>5750753</v>
      </c>
      <c r="K5508" s="4">
        <v>5750753</v>
      </c>
    </row>
    <row r="5509" spans="1:13" x14ac:dyDescent="0.35">
      <c r="A5509" t="s">
        <v>611</v>
      </c>
      <c r="B5509" t="s">
        <v>2186</v>
      </c>
      <c r="C5509" t="s">
        <v>1907</v>
      </c>
      <c r="D5509" s="4">
        <v>17138</v>
      </c>
      <c r="I5509" s="4">
        <v>17138</v>
      </c>
      <c r="J5509" s="4">
        <v>17138</v>
      </c>
      <c r="K5509" s="4">
        <v>17138</v>
      </c>
    </row>
    <row r="5510" spans="1:13" x14ac:dyDescent="0.35">
      <c r="A5510" t="s">
        <v>611</v>
      </c>
      <c r="B5510" t="s">
        <v>2176</v>
      </c>
      <c r="C5510" t="s">
        <v>1897</v>
      </c>
      <c r="D5510" s="4">
        <v>20487</v>
      </c>
      <c r="I5510" s="4">
        <v>20487</v>
      </c>
      <c r="J5510" s="4">
        <v>20487</v>
      </c>
      <c r="K5510" s="4">
        <v>20487</v>
      </c>
    </row>
    <row r="5511" spans="1:13" x14ac:dyDescent="0.35">
      <c r="A5511" t="s">
        <v>611</v>
      </c>
      <c r="B5511" t="s">
        <v>2158</v>
      </c>
      <c r="C5511" t="s">
        <v>1880</v>
      </c>
      <c r="D5511" s="4">
        <v>1953965</v>
      </c>
      <c r="I5511" s="4">
        <v>1953965</v>
      </c>
      <c r="J5511" s="4">
        <v>1953965</v>
      </c>
      <c r="K5511" s="4">
        <v>1953965</v>
      </c>
    </row>
    <row r="5512" spans="1:13" x14ac:dyDescent="0.35">
      <c r="A5512" t="s">
        <v>611</v>
      </c>
      <c r="B5512" t="s">
        <v>2159</v>
      </c>
      <c r="C5512" t="s">
        <v>1881</v>
      </c>
      <c r="D5512" s="4">
        <v>10000892</v>
      </c>
      <c r="I5512" s="4">
        <v>10000892</v>
      </c>
      <c r="J5512" s="4">
        <v>10000892</v>
      </c>
      <c r="K5512" s="4">
        <v>10000892</v>
      </c>
    </row>
    <row r="5513" spans="1:13" x14ac:dyDescent="0.35">
      <c r="A5513" t="s">
        <v>611</v>
      </c>
      <c r="B5513" t="s">
        <v>2174</v>
      </c>
      <c r="C5513" t="s">
        <v>1895</v>
      </c>
      <c r="D5513" s="4">
        <v>841379</v>
      </c>
      <c r="I5513" s="4">
        <v>841379</v>
      </c>
      <c r="J5513" s="4">
        <v>841379</v>
      </c>
      <c r="K5513" s="4">
        <v>841379</v>
      </c>
    </row>
    <row r="5514" spans="1:13" x14ac:dyDescent="0.35">
      <c r="A5514" t="s">
        <v>611</v>
      </c>
      <c r="B5514" t="s">
        <v>2160</v>
      </c>
      <c r="C5514" t="s">
        <v>1882</v>
      </c>
      <c r="D5514" s="4">
        <v>858</v>
      </c>
      <c r="E5514" s="4">
        <v>397514</v>
      </c>
      <c r="I5514" s="4">
        <v>398373</v>
      </c>
      <c r="J5514" s="4">
        <v>398372</v>
      </c>
      <c r="K5514" s="4">
        <v>858</v>
      </c>
    </row>
    <row r="5515" spans="1:13" x14ac:dyDescent="0.35">
      <c r="A5515" t="s">
        <v>611</v>
      </c>
      <c r="B5515" t="s">
        <v>2179</v>
      </c>
      <c r="C5515" t="s">
        <v>1900</v>
      </c>
      <c r="D5515" s="4">
        <v>446</v>
      </c>
      <c r="I5515" s="4">
        <v>446</v>
      </c>
      <c r="J5515" s="4">
        <v>446</v>
      </c>
      <c r="K5515" s="4">
        <v>446</v>
      </c>
    </row>
    <row r="5516" spans="1:13" x14ac:dyDescent="0.35">
      <c r="A5516" t="s">
        <v>611</v>
      </c>
      <c r="B5516" t="s">
        <v>2161</v>
      </c>
      <c r="C5516" t="s">
        <v>1883</v>
      </c>
      <c r="D5516" s="4">
        <v>22140</v>
      </c>
      <c r="I5516" s="4">
        <v>22140</v>
      </c>
      <c r="J5516" s="4">
        <v>22140</v>
      </c>
      <c r="K5516" s="4">
        <v>22140</v>
      </c>
    </row>
    <row r="5517" spans="1:13" x14ac:dyDescent="0.35">
      <c r="A5517" t="s">
        <v>611</v>
      </c>
      <c r="B5517" t="s">
        <v>2162</v>
      </c>
      <c r="C5517" t="s">
        <v>1884</v>
      </c>
      <c r="D5517" s="4">
        <v>61296</v>
      </c>
      <c r="I5517" s="4">
        <v>61296</v>
      </c>
      <c r="J5517" s="4">
        <v>61296</v>
      </c>
      <c r="K5517" s="4">
        <v>61296</v>
      </c>
    </row>
    <row r="5518" spans="1:13" x14ac:dyDescent="0.35">
      <c r="A5518" t="s">
        <v>611</v>
      </c>
      <c r="B5518" t="s">
        <v>2163</v>
      </c>
      <c r="D5518" s="4">
        <v>18669354</v>
      </c>
      <c r="E5518" s="4">
        <v>397514</v>
      </c>
      <c r="I5518" s="4">
        <v>19066868</v>
      </c>
      <c r="J5518" s="4">
        <v>19066868</v>
      </c>
      <c r="K5518" s="4">
        <v>18669354</v>
      </c>
    </row>
    <row r="5519" spans="1:13" x14ac:dyDescent="0.35">
      <c r="A5519" t="s">
        <v>611</v>
      </c>
      <c r="B5519" t="s">
        <v>2164</v>
      </c>
      <c r="C5519" t="s">
        <v>1886</v>
      </c>
      <c r="D5519" s="4">
        <v>622143</v>
      </c>
      <c r="I5519" s="4">
        <v>622143</v>
      </c>
      <c r="J5519" s="4">
        <v>622143</v>
      </c>
      <c r="K5519" s="4">
        <v>622143</v>
      </c>
    </row>
    <row r="5520" spans="1:13" x14ac:dyDescent="0.35">
      <c r="A5520" t="s">
        <v>611</v>
      </c>
      <c r="B5520" t="s">
        <v>2165</v>
      </c>
      <c r="D5520" s="4">
        <v>622143</v>
      </c>
      <c r="I5520" s="4">
        <v>622143</v>
      </c>
      <c r="J5520" s="4">
        <v>622143</v>
      </c>
      <c r="K5520" s="4">
        <v>622143</v>
      </c>
    </row>
    <row r="5521" spans="1:13" x14ac:dyDescent="0.35">
      <c r="A5521" t="s">
        <v>611</v>
      </c>
      <c r="B5521" t="s">
        <v>2177</v>
      </c>
      <c r="C5521" t="s">
        <v>1898</v>
      </c>
      <c r="D5521" s="4">
        <v>60818</v>
      </c>
      <c r="I5521" s="4">
        <v>60818</v>
      </c>
      <c r="J5521" s="4">
        <v>60818</v>
      </c>
      <c r="K5521" s="4">
        <v>60818</v>
      </c>
    </row>
    <row r="5522" spans="1:13" x14ac:dyDescent="0.35">
      <c r="A5522" t="s">
        <v>611</v>
      </c>
      <c r="B5522" t="s">
        <v>2183</v>
      </c>
      <c r="C5522" t="s">
        <v>1904</v>
      </c>
      <c r="F5522" s="4">
        <v>625000</v>
      </c>
      <c r="I5522" s="4">
        <v>625000</v>
      </c>
      <c r="J5522">
        <v>0</v>
      </c>
      <c r="K5522" s="4">
        <v>0</v>
      </c>
    </row>
    <row r="5523" spans="1:13" x14ac:dyDescent="0.35">
      <c r="A5523" t="s">
        <v>611</v>
      </c>
      <c r="B5523" t="s">
        <v>2166</v>
      </c>
      <c r="C5523" t="s">
        <v>1888</v>
      </c>
      <c r="D5523" s="4">
        <v>0</v>
      </c>
      <c r="H5523" s="4">
        <v>7200000</v>
      </c>
      <c r="I5523" s="4">
        <v>7200000</v>
      </c>
      <c r="J5523" s="4">
        <v>0</v>
      </c>
      <c r="K5523" s="4">
        <v>0</v>
      </c>
    </row>
    <row r="5524" spans="1:13" x14ac:dyDescent="0.35">
      <c r="A5524" t="s">
        <v>611</v>
      </c>
      <c r="B5524" t="s">
        <v>2180</v>
      </c>
      <c r="C5524" t="s">
        <v>1901</v>
      </c>
      <c r="H5524" s="4">
        <v>11250000</v>
      </c>
      <c r="I5524" s="4">
        <v>11250000</v>
      </c>
      <c r="J5524">
        <v>0</v>
      </c>
      <c r="K5524" s="4">
        <v>0</v>
      </c>
    </row>
    <row r="5525" spans="1:13" x14ac:dyDescent="0.35">
      <c r="A5525" t="s">
        <v>611</v>
      </c>
      <c r="B5525" t="s">
        <v>2167</v>
      </c>
      <c r="C5525" t="s">
        <v>1889</v>
      </c>
      <c r="E5525" s="4">
        <v>15750000</v>
      </c>
      <c r="I5525" s="4">
        <v>15750000</v>
      </c>
      <c r="J5525">
        <v>15750000</v>
      </c>
      <c r="K5525" s="4">
        <v>0</v>
      </c>
    </row>
    <row r="5526" spans="1:13" x14ac:dyDescent="0.35">
      <c r="A5526" t="s">
        <v>611</v>
      </c>
      <c r="B5526" t="s">
        <v>2168</v>
      </c>
      <c r="C5526" t="s">
        <v>1890</v>
      </c>
      <c r="E5526" s="4">
        <v>3750000</v>
      </c>
      <c r="I5526" s="4">
        <v>3750000</v>
      </c>
      <c r="J5526">
        <v>3750000</v>
      </c>
      <c r="K5526" s="4">
        <v>0</v>
      </c>
    </row>
    <row r="5527" spans="1:13" x14ac:dyDescent="0.35">
      <c r="A5527" t="s">
        <v>611</v>
      </c>
      <c r="B5527" t="s">
        <v>2181</v>
      </c>
      <c r="C5527" t="s">
        <v>1902</v>
      </c>
      <c r="H5527" s="4">
        <v>22500000</v>
      </c>
      <c r="I5527" s="4">
        <v>22500000</v>
      </c>
      <c r="J5527">
        <v>0</v>
      </c>
      <c r="K5527" s="4">
        <v>0</v>
      </c>
    </row>
    <row r="5528" spans="1:13" x14ac:dyDescent="0.35">
      <c r="A5528" t="s">
        <v>611</v>
      </c>
      <c r="B5528" t="s">
        <v>2169</v>
      </c>
      <c r="D5528" s="4">
        <v>60818</v>
      </c>
      <c r="E5528" s="4">
        <v>19500000</v>
      </c>
      <c r="F5528" s="4">
        <v>625000</v>
      </c>
      <c r="H5528" s="4">
        <v>40950000</v>
      </c>
      <c r="I5528" s="4">
        <v>61135818</v>
      </c>
      <c r="J5528" s="4">
        <v>19560818</v>
      </c>
      <c r="K5528" s="4">
        <v>60818</v>
      </c>
      <c r="M5528" s="4"/>
    </row>
    <row r="5529" spans="1:13" x14ac:dyDescent="0.35">
      <c r="A5529" t="s">
        <v>611</v>
      </c>
      <c r="B5529" t="s">
        <v>2170</v>
      </c>
      <c r="D5529" s="4">
        <v>354222077</v>
      </c>
      <c r="E5529" s="4">
        <v>90479647</v>
      </c>
      <c r="F5529" s="4">
        <v>50326981</v>
      </c>
      <c r="G5529" s="4">
        <v>2693150</v>
      </c>
      <c r="H5529" s="4">
        <v>87460925</v>
      </c>
      <c r="I5529" s="4">
        <v>585182781</v>
      </c>
      <c r="J5529" s="4">
        <f>SUM(D5529,E5529)</f>
        <v>444701724</v>
      </c>
      <c r="K5529" s="4">
        <v>354222077</v>
      </c>
    </row>
    <row r="5530" spans="1:13" x14ac:dyDescent="0.35">
      <c r="A5530" t="s">
        <v>618</v>
      </c>
      <c r="B5530" t="s">
        <v>2118</v>
      </c>
      <c r="C5530" t="s">
        <v>1843</v>
      </c>
      <c r="D5530" s="4">
        <v>10550353</v>
      </c>
      <c r="E5530" s="4">
        <v>32221832</v>
      </c>
      <c r="F5530" s="4">
        <v>4309200</v>
      </c>
      <c r="I5530" s="4">
        <v>47081385</v>
      </c>
      <c r="J5530" s="4">
        <v>42772185</v>
      </c>
      <c r="K5530" s="4">
        <v>10550353</v>
      </c>
    </row>
    <row r="5531" spans="1:13" x14ac:dyDescent="0.35">
      <c r="A5531" t="s">
        <v>618</v>
      </c>
      <c r="B5531" t="s">
        <v>2119</v>
      </c>
      <c r="C5531" t="s">
        <v>1844</v>
      </c>
      <c r="D5531" s="4">
        <v>2606057</v>
      </c>
      <c r="E5531" s="4">
        <v>767295</v>
      </c>
      <c r="F5531" s="4">
        <v>1239303</v>
      </c>
      <c r="G5531" s="4">
        <v>673500</v>
      </c>
      <c r="H5531" s="4">
        <v>367868</v>
      </c>
      <c r="I5531" s="4">
        <v>5654023</v>
      </c>
      <c r="J5531" s="4">
        <v>3373352</v>
      </c>
      <c r="K5531" s="4">
        <v>2606057</v>
      </c>
    </row>
    <row r="5532" spans="1:13" x14ac:dyDescent="0.35">
      <c r="A5532" t="s">
        <v>618</v>
      </c>
      <c r="B5532" t="s">
        <v>2120</v>
      </c>
      <c r="C5532" t="s">
        <v>1845</v>
      </c>
      <c r="D5532" s="4">
        <v>3072145</v>
      </c>
      <c r="I5532" s="4">
        <v>3072145</v>
      </c>
      <c r="J5532" s="4">
        <v>3072145</v>
      </c>
      <c r="K5532" s="4">
        <v>3072145</v>
      </c>
    </row>
    <row r="5533" spans="1:13" x14ac:dyDescent="0.35">
      <c r="A5533" t="s">
        <v>618</v>
      </c>
      <c r="B5533" t="s">
        <v>2121</v>
      </c>
      <c r="D5533" s="4">
        <v>16228555</v>
      </c>
      <c r="E5533" s="4">
        <v>32989127</v>
      </c>
      <c r="F5533" s="4">
        <v>5548503</v>
      </c>
      <c r="G5533" s="4">
        <v>673500</v>
      </c>
      <c r="H5533" s="4">
        <v>367868</v>
      </c>
      <c r="I5533" s="4">
        <v>55807553</v>
      </c>
      <c r="J5533" s="4">
        <v>49217682</v>
      </c>
      <c r="K5533" s="4">
        <v>16228555</v>
      </c>
    </row>
    <row r="5534" spans="1:13" x14ac:dyDescent="0.35">
      <c r="A5534" t="s">
        <v>618</v>
      </c>
      <c r="B5534" t="s">
        <v>2122</v>
      </c>
      <c r="C5534" t="s">
        <v>1846</v>
      </c>
      <c r="D5534" s="4">
        <v>21409529</v>
      </c>
      <c r="E5534" s="4">
        <v>3436071</v>
      </c>
      <c r="F5534" s="4">
        <v>600603</v>
      </c>
      <c r="G5534" s="4">
        <v>20961</v>
      </c>
      <c r="H5534" s="4">
        <v>3698370</v>
      </c>
      <c r="I5534" s="4">
        <v>29165535</v>
      </c>
      <c r="J5534" s="4">
        <v>24845600</v>
      </c>
      <c r="K5534" s="4">
        <v>21409529</v>
      </c>
    </row>
    <row r="5535" spans="1:13" x14ac:dyDescent="0.35">
      <c r="A5535" t="s">
        <v>618</v>
      </c>
      <c r="B5535" t="s">
        <v>2123</v>
      </c>
      <c r="C5535" t="s">
        <v>1847</v>
      </c>
      <c r="D5535" s="4">
        <v>13511294</v>
      </c>
      <c r="F5535" s="4">
        <v>1486487</v>
      </c>
      <c r="I5535" s="4">
        <v>14997780</v>
      </c>
      <c r="J5535" s="4">
        <v>13511294</v>
      </c>
      <c r="K5535" s="4">
        <v>13511294</v>
      </c>
    </row>
    <row r="5536" spans="1:13" x14ac:dyDescent="0.35">
      <c r="A5536" t="s">
        <v>618</v>
      </c>
      <c r="B5536" t="s">
        <v>2124</v>
      </c>
      <c r="C5536" t="s">
        <v>1848</v>
      </c>
      <c r="D5536" s="4">
        <v>87579</v>
      </c>
      <c r="I5536" s="4">
        <v>87579</v>
      </c>
      <c r="J5536" s="4">
        <v>87579</v>
      </c>
      <c r="K5536" s="4">
        <v>87579</v>
      </c>
    </row>
    <row r="5537" spans="1:11" x14ac:dyDescent="0.35">
      <c r="A5537" t="s">
        <v>618</v>
      </c>
      <c r="B5537" t="s">
        <v>2125</v>
      </c>
      <c r="D5537" s="4">
        <v>35008402</v>
      </c>
      <c r="E5537" s="4">
        <v>3436071</v>
      </c>
      <c r="F5537" s="4">
        <v>2087090</v>
      </c>
      <c r="G5537" s="4">
        <v>20961</v>
      </c>
      <c r="H5537" s="4">
        <v>3698370</v>
      </c>
      <c r="I5537" s="4">
        <v>44250894</v>
      </c>
      <c r="J5537" s="4">
        <v>38444473</v>
      </c>
      <c r="K5537" s="4">
        <v>35008402</v>
      </c>
    </row>
    <row r="5538" spans="1:11" x14ac:dyDescent="0.35">
      <c r="A5538" t="s">
        <v>618</v>
      </c>
      <c r="B5538" t="s">
        <v>2126</v>
      </c>
      <c r="C5538" t="s">
        <v>1850</v>
      </c>
      <c r="D5538" s="4">
        <v>6427360</v>
      </c>
      <c r="I5538" s="4">
        <v>6427360</v>
      </c>
      <c r="J5538" s="4">
        <v>6427360</v>
      </c>
      <c r="K5538" s="4">
        <v>6427360</v>
      </c>
    </row>
    <row r="5539" spans="1:11" x14ac:dyDescent="0.35">
      <c r="A5539" t="s">
        <v>618</v>
      </c>
      <c r="B5539" t="s">
        <v>2127</v>
      </c>
      <c r="D5539" s="4">
        <v>6427360</v>
      </c>
      <c r="I5539" s="4">
        <v>6427360</v>
      </c>
      <c r="J5539" s="4">
        <v>6427360</v>
      </c>
      <c r="K5539" s="4">
        <v>6427360</v>
      </c>
    </row>
    <row r="5540" spans="1:11" x14ac:dyDescent="0.35">
      <c r="A5540" t="s">
        <v>618</v>
      </c>
      <c r="B5540" t="s">
        <v>2128</v>
      </c>
      <c r="C5540" t="s">
        <v>1851</v>
      </c>
      <c r="D5540" s="4">
        <v>56823</v>
      </c>
      <c r="E5540" s="4">
        <v>122419</v>
      </c>
      <c r="G5540" s="4">
        <v>126944</v>
      </c>
      <c r="I5540" s="4">
        <v>306186</v>
      </c>
      <c r="J5540" s="4">
        <v>179242</v>
      </c>
      <c r="K5540" s="4">
        <v>56823</v>
      </c>
    </row>
    <row r="5541" spans="1:11" x14ac:dyDescent="0.35">
      <c r="A5541" t="s">
        <v>618</v>
      </c>
      <c r="B5541" t="s">
        <v>2129</v>
      </c>
      <c r="C5541" t="s">
        <v>1852</v>
      </c>
      <c r="F5541" s="4">
        <v>62696</v>
      </c>
      <c r="I5541" s="4">
        <v>62696</v>
      </c>
      <c r="J5541">
        <v>0</v>
      </c>
      <c r="K5541" s="4">
        <v>0</v>
      </c>
    </row>
    <row r="5542" spans="1:11" x14ac:dyDescent="0.35">
      <c r="A5542" t="s">
        <v>618</v>
      </c>
      <c r="B5542" t="s">
        <v>2130</v>
      </c>
      <c r="C5542" t="s">
        <v>1853</v>
      </c>
      <c r="D5542" s="4">
        <v>770</v>
      </c>
      <c r="F5542" s="4">
        <v>13852</v>
      </c>
      <c r="I5542" s="4">
        <v>14621</v>
      </c>
      <c r="J5542" s="4">
        <v>770</v>
      </c>
      <c r="K5542" s="4">
        <v>770</v>
      </c>
    </row>
    <row r="5543" spans="1:11" x14ac:dyDescent="0.35">
      <c r="A5543" t="s">
        <v>618</v>
      </c>
      <c r="B5543" t="s">
        <v>2172</v>
      </c>
      <c r="C5543" t="s">
        <v>1893</v>
      </c>
      <c r="F5543" s="4">
        <v>3584</v>
      </c>
      <c r="I5543" s="4">
        <v>3584</v>
      </c>
      <c r="J5543">
        <v>0</v>
      </c>
      <c r="K5543" s="4">
        <v>0</v>
      </c>
    </row>
    <row r="5544" spans="1:11" x14ac:dyDescent="0.35">
      <c r="A5544" t="s">
        <v>618</v>
      </c>
      <c r="B5544" t="s">
        <v>2131</v>
      </c>
      <c r="C5544" t="s">
        <v>1854</v>
      </c>
      <c r="D5544" s="4">
        <v>61826</v>
      </c>
      <c r="G5544" s="4">
        <v>537992</v>
      </c>
      <c r="I5544" s="4">
        <v>599817</v>
      </c>
      <c r="J5544" s="4">
        <v>61826</v>
      </c>
      <c r="K5544" s="4">
        <v>61826</v>
      </c>
    </row>
    <row r="5545" spans="1:11" x14ac:dyDescent="0.35">
      <c r="A5545" t="s">
        <v>618</v>
      </c>
      <c r="B5545" t="s">
        <v>2132</v>
      </c>
      <c r="C5545" t="s">
        <v>1855</v>
      </c>
      <c r="D5545" s="4">
        <v>23355</v>
      </c>
      <c r="G5545" s="4">
        <v>749080</v>
      </c>
      <c r="I5545" s="4">
        <v>772435</v>
      </c>
      <c r="J5545" s="4">
        <v>23355</v>
      </c>
      <c r="K5545" s="4">
        <v>23355</v>
      </c>
    </row>
    <row r="5546" spans="1:11" x14ac:dyDescent="0.35">
      <c r="A5546" t="s">
        <v>618</v>
      </c>
      <c r="B5546" t="s">
        <v>2133</v>
      </c>
      <c r="C5546" t="s">
        <v>1856</v>
      </c>
      <c r="D5546" s="4">
        <v>9646</v>
      </c>
      <c r="G5546" s="4">
        <v>24849</v>
      </c>
      <c r="I5546" s="4">
        <v>34496</v>
      </c>
      <c r="J5546" s="4">
        <v>9646</v>
      </c>
      <c r="K5546" s="4">
        <v>9646</v>
      </c>
    </row>
    <row r="5547" spans="1:11" x14ac:dyDescent="0.35">
      <c r="A5547" t="s">
        <v>618</v>
      </c>
      <c r="B5547" t="s">
        <v>2134</v>
      </c>
      <c r="C5547" t="s">
        <v>1857</v>
      </c>
      <c r="D5547" s="4">
        <v>6111</v>
      </c>
      <c r="G5547" s="4">
        <v>38022</v>
      </c>
      <c r="I5547" s="4">
        <v>44133</v>
      </c>
      <c r="J5547" s="4">
        <v>6111</v>
      </c>
      <c r="K5547" s="4">
        <v>6111</v>
      </c>
    </row>
    <row r="5548" spans="1:11" x14ac:dyDescent="0.35">
      <c r="A5548" t="s">
        <v>618</v>
      </c>
      <c r="B5548" t="s">
        <v>2135</v>
      </c>
      <c r="C5548" t="s">
        <v>1858</v>
      </c>
      <c r="G5548" s="4">
        <v>41561</v>
      </c>
      <c r="I5548" s="4">
        <v>41561</v>
      </c>
      <c r="J5548">
        <v>0</v>
      </c>
      <c r="K5548" s="4">
        <v>0</v>
      </c>
    </row>
    <row r="5549" spans="1:11" x14ac:dyDescent="0.35">
      <c r="A5549" t="s">
        <v>618</v>
      </c>
      <c r="B5549" t="s">
        <v>2136</v>
      </c>
      <c r="C5549" t="s">
        <v>1859</v>
      </c>
      <c r="D5549" s="4">
        <v>200000</v>
      </c>
      <c r="G5549" s="4">
        <v>500000</v>
      </c>
      <c r="H5549" s="4">
        <v>316955</v>
      </c>
      <c r="I5549" s="4">
        <v>1016955</v>
      </c>
      <c r="J5549" s="4">
        <v>200000</v>
      </c>
      <c r="K5549" s="4">
        <v>200000</v>
      </c>
    </row>
    <row r="5550" spans="1:11" x14ac:dyDescent="0.35">
      <c r="A5550" t="s">
        <v>618</v>
      </c>
      <c r="B5550" t="s">
        <v>2137</v>
      </c>
      <c r="C5550" t="s">
        <v>1860</v>
      </c>
      <c r="D5550" s="4">
        <v>760921</v>
      </c>
      <c r="E5550" s="4">
        <v>0</v>
      </c>
      <c r="G5550" s="4">
        <v>652218</v>
      </c>
      <c r="H5550" s="4">
        <v>217406</v>
      </c>
      <c r="I5550" s="4">
        <v>1630545</v>
      </c>
      <c r="J5550" s="4">
        <v>760921</v>
      </c>
      <c r="K5550" s="4">
        <v>760921</v>
      </c>
    </row>
    <row r="5551" spans="1:11" x14ac:dyDescent="0.35">
      <c r="A5551" t="s">
        <v>618</v>
      </c>
      <c r="B5551" t="s">
        <v>2138</v>
      </c>
      <c r="C5551" t="s">
        <v>1861</v>
      </c>
      <c r="D5551" s="4">
        <v>72286</v>
      </c>
      <c r="E5551" s="4">
        <v>88142</v>
      </c>
      <c r="G5551" s="4">
        <v>88095</v>
      </c>
      <c r="I5551" s="4">
        <v>248523</v>
      </c>
      <c r="J5551" s="4">
        <v>160428</v>
      </c>
      <c r="K5551" s="4">
        <v>72286</v>
      </c>
    </row>
    <row r="5552" spans="1:11" x14ac:dyDescent="0.35">
      <c r="A5552" t="s">
        <v>618</v>
      </c>
      <c r="B5552" t="s">
        <v>2139</v>
      </c>
      <c r="C5552" t="s">
        <v>1862</v>
      </c>
      <c r="D5552" s="4">
        <v>341857</v>
      </c>
      <c r="G5552" s="4">
        <v>598250</v>
      </c>
      <c r="I5552" s="4">
        <v>940107</v>
      </c>
      <c r="J5552" s="4">
        <v>341857</v>
      </c>
      <c r="K5552" s="4">
        <v>341857</v>
      </c>
    </row>
    <row r="5553" spans="1:11" x14ac:dyDescent="0.35">
      <c r="A5553" t="s">
        <v>618</v>
      </c>
      <c r="B5553" t="s">
        <v>2140</v>
      </c>
      <c r="C5553" t="s">
        <v>1863</v>
      </c>
      <c r="H5553" s="4">
        <v>54459</v>
      </c>
      <c r="I5553" s="4">
        <v>54459</v>
      </c>
      <c r="J5553">
        <v>0</v>
      </c>
      <c r="K5553" s="4">
        <v>0</v>
      </c>
    </row>
    <row r="5554" spans="1:11" x14ac:dyDescent="0.35">
      <c r="A5554" t="s">
        <v>618</v>
      </c>
      <c r="B5554" t="s">
        <v>2141</v>
      </c>
      <c r="D5554" s="4">
        <v>1533594</v>
      </c>
      <c r="E5554" s="4">
        <v>210561</v>
      </c>
      <c r="F5554" s="4">
        <v>80131</v>
      </c>
      <c r="G5554" s="4">
        <v>3357012</v>
      </c>
      <c r="H5554" s="4">
        <v>588821</v>
      </c>
      <c r="I5554" s="4">
        <v>5770119</v>
      </c>
      <c r="J5554" s="4">
        <v>1744155</v>
      </c>
      <c r="K5554" s="4">
        <v>1533594</v>
      </c>
    </row>
    <row r="5555" spans="1:11" x14ac:dyDescent="0.35">
      <c r="A5555" t="s">
        <v>618</v>
      </c>
      <c r="B5555" t="s">
        <v>2142</v>
      </c>
      <c r="C5555" t="s">
        <v>1864</v>
      </c>
      <c r="E5555" s="4">
        <v>11158</v>
      </c>
      <c r="I5555" s="4">
        <v>11158</v>
      </c>
      <c r="J5555">
        <v>11158</v>
      </c>
      <c r="K5555" s="4">
        <v>0</v>
      </c>
    </row>
    <row r="5556" spans="1:11" x14ac:dyDescent="0.35">
      <c r="A5556" t="s">
        <v>618</v>
      </c>
      <c r="B5556" t="s">
        <v>2143</v>
      </c>
      <c r="C5556" t="s">
        <v>1865</v>
      </c>
      <c r="D5556" s="4">
        <v>43921</v>
      </c>
      <c r="H5556" s="4">
        <v>43921</v>
      </c>
      <c r="I5556" s="4">
        <v>87842</v>
      </c>
      <c r="J5556" s="4">
        <v>43921</v>
      </c>
      <c r="K5556" s="4">
        <v>43921</v>
      </c>
    </row>
    <row r="5557" spans="1:11" x14ac:dyDescent="0.35">
      <c r="A5557" t="s">
        <v>618</v>
      </c>
      <c r="B5557" t="s">
        <v>2144</v>
      </c>
      <c r="C5557" t="s">
        <v>1866</v>
      </c>
      <c r="I5557" s="4">
        <v>0</v>
      </c>
      <c r="J5557">
        <v>0</v>
      </c>
      <c r="K5557" s="4">
        <v>0</v>
      </c>
    </row>
    <row r="5558" spans="1:11" x14ac:dyDescent="0.35">
      <c r="A5558" t="s">
        <v>618</v>
      </c>
      <c r="B5558" t="s">
        <v>2145</v>
      </c>
      <c r="C5558" t="s">
        <v>1867</v>
      </c>
      <c r="D5558" s="4">
        <v>900914</v>
      </c>
      <c r="G5558" s="4">
        <v>36000</v>
      </c>
      <c r="H5558" s="4">
        <v>3016075</v>
      </c>
      <c r="I5558" s="4">
        <v>3952990</v>
      </c>
      <c r="J5558" s="4">
        <v>900914</v>
      </c>
      <c r="K5558" s="4">
        <v>900914</v>
      </c>
    </row>
    <row r="5559" spans="1:11" x14ac:dyDescent="0.35">
      <c r="A5559" t="s">
        <v>618</v>
      </c>
      <c r="B5559" t="s">
        <v>2146</v>
      </c>
      <c r="C5559" t="s">
        <v>1868</v>
      </c>
      <c r="D5559" s="4">
        <v>265778</v>
      </c>
      <c r="G5559" s="4">
        <v>0</v>
      </c>
      <c r="H5559" s="4">
        <v>2114304</v>
      </c>
      <c r="I5559" s="4">
        <v>2380082</v>
      </c>
      <c r="J5559" s="4">
        <v>265778</v>
      </c>
      <c r="K5559" s="4">
        <v>265778</v>
      </c>
    </row>
    <row r="5560" spans="1:11" x14ac:dyDescent="0.35">
      <c r="A5560" t="s">
        <v>618</v>
      </c>
      <c r="B5560" t="s">
        <v>2173</v>
      </c>
      <c r="C5560" t="s">
        <v>1894</v>
      </c>
      <c r="D5560" s="4">
        <v>24813</v>
      </c>
      <c r="I5560" s="4">
        <v>24813</v>
      </c>
      <c r="J5560" s="4">
        <v>24813</v>
      </c>
      <c r="K5560" s="4">
        <v>24813</v>
      </c>
    </row>
    <row r="5561" spans="1:11" x14ac:dyDescent="0.35">
      <c r="A5561" t="s">
        <v>618</v>
      </c>
      <c r="B5561" t="s">
        <v>2147</v>
      </c>
      <c r="C5561" t="s">
        <v>1869</v>
      </c>
      <c r="G5561" s="4">
        <v>0</v>
      </c>
      <c r="H5561" s="4">
        <v>903360</v>
      </c>
      <c r="I5561" s="4">
        <v>903360</v>
      </c>
      <c r="J5561">
        <v>0</v>
      </c>
      <c r="K5561" s="4">
        <v>0</v>
      </c>
    </row>
    <row r="5562" spans="1:11" x14ac:dyDescent="0.35">
      <c r="A5562" t="s">
        <v>618</v>
      </c>
      <c r="B5562" t="s">
        <v>2148</v>
      </c>
      <c r="C5562" t="s">
        <v>1870</v>
      </c>
      <c r="E5562" s="4">
        <v>43897</v>
      </c>
      <c r="F5562" s="4">
        <v>5371057</v>
      </c>
      <c r="H5562" s="4">
        <v>131848</v>
      </c>
      <c r="I5562" s="4">
        <v>5546801</v>
      </c>
      <c r="J5562">
        <v>43897</v>
      </c>
      <c r="K5562" s="4">
        <v>0</v>
      </c>
    </row>
    <row r="5563" spans="1:11" x14ac:dyDescent="0.35">
      <c r="A5563" t="s">
        <v>618</v>
      </c>
      <c r="B5563" t="s">
        <v>2149</v>
      </c>
      <c r="C5563" t="s">
        <v>1871</v>
      </c>
      <c r="D5563" s="4">
        <v>61642</v>
      </c>
      <c r="H5563" s="4">
        <v>6544419</v>
      </c>
      <c r="I5563" s="4">
        <v>6606060</v>
      </c>
      <c r="J5563" s="4">
        <v>61642</v>
      </c>
      <c r="K5563" s="4">
        <v>61642</v>
      </c>
    </row>
    <row r="5564" spans="1:11" x14ac:dyDescent="0.35">
      <c r="A5564" t="s">
        <v>618</v>
      </c>
      <c r="B5564" t="s">
        <v>2150</v>
      </c>
      <c r="C5564" t="s">
        <v>1872</v>
      </c>
      <c r="D5564" s="4">
        <v>392000</v>
      </c>
      <c r="I5564" s="4">
        <v>392000</v>
      </c>
      <c r="J5564" s="4">
        <v>392000</v>
      </c>
      <c r="K5564" s="4">
        <v>392000</v>
      </c>
    </row>
    <row r="5565" spans="1:11" x14ac:dyDescent="0.35">
      <c r="A5565" t="s">
        <v>618</v>
      </c>
      <c r="B5565" t="s">
        <v>2153</v>
      </c>
      <c r="C5565" t="s">
        <v>1875</v>
      </c>
      <c r="D5565" s="4">
        <v>0</v>
      </c>
      <c r="H5565" s="4">
        <v>109267</v>
      </c>
      <c r="I5565" s="4">
        <v>109267</v>
      </c>
      <c r="J5565" s="4">
        <v>0</v>
      </c>
      <c r="K5565" s="4">
        <v>0</v>
      </c>
    </row>
    <row r="5566" spans="1:11" x14ac:dyDescent="0.35">
      <c r="A5566" t="s">
        <v>618</v>
      </c>
      <c r="B5566" t="s">
        <v>2154</v>
      </c>
      <c r="C5566" t="s">
        <v>1876</v>
      </c>
      <c r="G5566" s="4">
        <v>0</v>
      </c>
      <c r="H5566" s="4">
        <v>583968</v>
      </c>
      <c r="I5566" s="4">
        <v>583968</v>
      </c>
      <c r="J5566">
        <v>0</v>
      </c>
      <c r="K5566" s="4">
        <v>0</v>
      </c>
    </row>
    <row r="5567" spans="1:11" x14ac:dyDescent="0.35">
      <c r="A5567" t="s">
        <v>618</v>
      </c>
      <c r="B5567" t="s">
        <v>2156</v>
      </c>
      <c r="D5567" s="4">
        <v>1689068</v>
      </c>
      <c r="E5567" s="4">
        <v>55055</v>
      </c>
      <c r="F5567" s="4">
        <v>5371057</v>
      </c>
      <c r="G5567" s="4">
        <v>36000</v>
      </c>
      <c r="H5567" s="4">
        <v>13447162</v>
      </c>
      <c r="I5567" s="4">
        <v>20598341</v>
      </c>
      <c r="J5567" s="4">
        <v>1744123</v>
      </c>
      <c r="K5567" s="4">
        <v>1689068</v>
      </c>
    </row>
    <row r="5568" spans="1:11" x14ac:dyDescent="0.35">
      <c r="A5568" t="s">
        <v>618</v>
      </c>
      <c r="B5568" t="s">
        <v>2157</v>
      </c>
      <c r="C5568" t="s">
        <v>1879</v>
      </c>
      <c r="D5568" s="4">
        <v>1425661</v>
      </c>
      <c r="I5568" s="4">
        <v>1425661</v>
      </c>
      <c r="J5568" s="4">
        <v>1425661</v>
      </c>
      <c r="K5568" s="4">
        <v>1425661</v>
      </c>
    </row>
    <row r="5569" spans="1:11" x14ac:dyDescent="0.35">
      <c r="A5569" t="s">
        <v>618</v>
      </c>
      <c r="B5569" t="s">
        <v>2176</v>
      </c>
      <c r="C5569" t="s">
        <v>1897</v>
      </c>
      <c r="D5569" s="4">
        <v>6358</v>
      </c>
      <c r="I5569" s="4">
        <v>6358</v>
      </c>
      <c r="J5569" s="4">
        <v>6358</v>
      </c>
      <c r="K5569" s="4">
        <v>6358</v>
      </c>
    </row>
    <row r="5570" spans="1:11" x14ac:dyDescent="0.35">
      <c r="A5570" t="s">
        <v>618</v>
      </c>
      <c r="B5570" t="s">
        <v>2159</v>
      </c>
      <c r="C5570" t="s">
        <v>1881</v>
      </c>
      <c r="D5570" s="4">
        <v>1067552</v>
      </c>
      <c r="I5570" s="4">
        <v>1067552</v>
      </c>
      <c r="J5570" s="4">
        <v>1067552</v>
      </c>
      <c r="K5570" s="4">
        <v>1067552</v>
      </c>
    </row>
    <row r="5571" spans="1:11" x14ac:dyDescent="0.35">
      <c r="A5571" t="s">
        <v>618</v>
      </c>
      <c r="B5571" t="s">
        <v>2160</v>
      </c>
      <c r="C5571" t="s">
        <v>1882</v>
      </c>
      <c r="D5571" s="4">
        <v>572</v>
      </c>
      <c r="E5571" s="4">
        <v>683890</v>
      </c>
      <c r="I5571" s="4">
        <v>684462</v>
      </c>
      <c r="J5571" s="4">
        <v>684462</v>
      </c>
      <c r="K5571" s="4">
        <v>572</v>
      </c>
    </row>
    <row r="5572" spans="1:11" x14ac:dyDescent="0.35">
      <c r="A5572" t="s">
        <v>618</v>
      </c>
      <c r="B5572" t="s">
        <v>2179</v>
      </c>
      <c r="C5572" t="s">
        <v>1900</v>
      </c>
      <c r="D5572" s="4">
        <v>9446</v>
      </c>
      <c r="I5572" s="4">
        <v>9446</v>
      </c>
      <c r="J5572" s="4">
        <v>9446</v>
      </c>
      <c r="K5572" s="4">
        <v>9446</v>
      </c>
    </row>
    <row r="5573" spans="1:11" x14ac:dyDescent="0.35">
      <c r="A5573" t="s">
        <v>618</v>
      </c>
      <c r="B5573" t="s">
        <v>2171</v>
      </c>
      <c r="C5573" t="s">
        <v>1892</v>
      </c>
      <c r="D5573" s="4">
        <v>963</v>
      </c>
      <c r="I5573" s="4">
        <v>963</v>
      </c>
      <c r="J5573" s="4">
        <v>963</v>
      </c>
      <c r="K5573" s="4">
        <v>963</v>
      </c>
    </row>
    <row r="5574" spans="1:11" x14ac:dyDescent="0.35">
      <c r="A5574" t="s">
        <v>618</v>
      </c>
      <c r="B5574" t="s">
        <v>2162</v>
      </c>
      <c r="C5574" t="s">
        <v>1884</v>
      </c>
      <c r="D5574" s="4">
        <v>85056</v>
      </c>
      <c r="I5574" s="4">
        <v>85056</v>
      </c>
      <c r="J5574" s="4">
        <v>85056</v>
      </c>
      <c r="K5574" s="4">
        <v>85056</v>
      </c>
    </row>
    <row r="5575" spans="1:11" x14ac:dyDescent="0.35">
      <c r="A5575" t="s">
        <v>618</v>
      </c>
      <c r="B5575" t="s">
        <v>2163</v>
      </c>
      <c r="D5575" s="4">
        <v>2595607</v>
      </c>
      <c r="E5575" s="4">
        <v>683890</v>
      </c>
      <c r="I5575" s="4">
        <v>3279497</v>
      </c>
      <c r="J5575" s="4">
        <v>3279497</v>
      </c>
      <c r="K5575" s="4">
        <v>2595607</v>
      </c>
    </row>
    <row r="5576" spans="1:11" x14ac:dyDescent="0.35">
      <c r="A5576" t="s">
        <v>618</v>
      </c>
      <c r="B5576" t="s">
        <v>2164</v>
      </c>
      <c r="C5576" t="s">
        <v>1886</v>
      </c>
      <c r="G5576" s="4">
        <v>80124</v>
      </c>
      <c r="I5576" s="4">
        <v>80124</v>
      </c>
      <c r="J5576">
        <v>0</v>
      </c>
      <c r="K5576" s="4">
        <v>0</v>
      </c>
    </row>
    <row r="5577" spans="1:11" x14ac:dyDescent="0.35">
      <c r="A5577" t="s">
        <v>618</v>
      </c>
      <c r="B5577" t="s">
        <v>2165</v>
      </c>
      <c r="G5577" s="4">
        <v>80124</v>
      </c>
      <c r="I5577" s="4">
        <v>80124</v>
      </c>
      <c r="J5577">
        <v>0</v>
      </c>
      <c r="K5577" s="4">
        <v>0</v>
      </c>
    </row>
    <row r="5578" spans="1:11" x14ac:dyDescent="0.35">
      <c r="A5578" t="s">
        <v>618</v>
      </c>
      <c r="B5578" t="s">
        <v>2183</v>
      </c>
      <c r="C5578" t="s">
        <v>1904</v>
      </c>
      <c r="F5578" s="4">
        <v>250000</v>
      </c>
      <c r="I5578" s="4">
        <v>250000</v>
      </c>
      <c r="J5578">
        <v>0</v>
      </c>
      <c r="K5578" s="4">
        <v>0</v>
      </c>
    </row>
    <row r="5579" spans="1:11" x14ac:dyDescent="0.35">
      <c r="A5579" t="s">
        <v>618</v>
      </c>
      <c r="B5579" t="s">
        <v>2166</v>
      </c>
      <c r="C5579" t="s">
        <v>1888</v>
      </c>
      <c r="H5579" s="4">
        <v>1017600</v>
      </c>
      <c r="I5579" s="4">
        <v>1017600</v>
      </c>
      <c r="J5579">
        <v>0</v>
      </c>
      <c r="K5579" s="4">
        <v>0</v>
      </c>
    </row>
    <row r="5580" spans="1:11" x14ac:dyDescent="0.35">
      <c r="A5580" t="s">
        <v>618</v>
      </c>
      <c r="B5580" t="s">
        <v>2180</v>
      </c>
      <c r="C5580" t="s">
        <v>1901</v>
      </c>
      <c r="F5580" s="4">
        <v>270000</v>
      </c>
      <c r="I5580" s="4">
        <v>270000</v>
      </c>
      <c r="J5580">
        <v>0</v>
      </c>
      <c r="K5580" s="4">
        <v>0</v>
      </c>
    </row>
    <row r="5581" spans="1:11" x14ac:dyDescent="0.35">
      <c r="A5581" t="s">
        <v>618</v>
      </c>
      <c r="B5581" t="s">
        <v>2167</v>
      </c>
      <c r="C5581" t="s">
        <v>1889</v>
      </c>
      <c r="F5581" s="4">
        <v>1092000</v>
      </c>
      <c r="I5581" s="4">
        <v>1092000</v>
      </c>
      <c r="J5581">
        <v>0</v>
      </c>
      <c r="K5581" s="4">
        <v>0</v>
      </c>
    </row>
    <row r="5582" spans="1:11" x14ac:dyDescent="0.35">
      <c r="A5582" t="s">
        <v>618</v>
      </c>
      <c r="B5582" t="s">
        <v>2168</v>
      </c>
      <c r="C5582" t="s">
        <v>1890</v>
      </c>
      <c r="F5582" s="4">
        <v>172500</v>
      </c>
      <c r="I5582" s="4">
        <v>172500</v>
      </c>
      <c r="J5582">
        <v>0</v>
      </c>
      <c r="K5582" s="4">
        <v>0</v>
      </c>
    </row>
    <row r="5583" spans="1:11" x14ac:dyDescent="0.35">
      <c r="A5583" t="s">
        <v>618</v>
      </c>
      <c r="B5583" t="s">
        <v>2181</v>
      </c>
      <c r="C5583" t="s">
        <v>1902</v>
      </c>
      <c r="F5583" s="4">
        <v>570000</v>
      </c>
      <c r="I5583" s="4">
        <v>570000</v>
      </c>
      <c r="J5583">
        <v>0</v>
      </c>
      <c r="K5583" s="4">
        <v>0</v>
      </c>
    </row>
    <row r="5584" spans="1:11" x14ac:dyDescent="0.35">
      <c r="A5584" t="s">
        <v>618</v>
      </c>
      <c r="B5584" t="s">
        <v>2169</v>
      </c>
      <c r="F5584" s="4">
        <v>2354500</v>
      </c>
      <c r="H5584" s="4">
        <v>1017600</v>
      </c>
      <c r="I5584" s="4">
        <v>3372100</v>
      </c>
      <c r="J5584">
        <v>0</v>
      </c>
      <c r="K5584" s="4">
        <v>0</v>
      </c>
    </row>
    <row r="5585" spans="1:11" x14ac:dyDescent="0.35">
      <c r="A5585" t="s">
        <v>618</v>
      </c>
      <c r="B5585" t="s">
        <v>2170</v>
      </c>
      <c r="D5585" s="4">
        <v>63482586</v>
      </c>
      <c r="E5585" s="4">
        <v>37374703</v>
      </c>
      <c r="F5585" s="4">
        <v>15441281</v>
      </c>
      <c r="G5585" s="4">
        <v>4167598</v>
      </c>
      <c r="H5585" s="4">
        <v>19119821</v>
      </c>
      <c r="I5585" s="4">
        <v>139585988</v>
      </c>
      <c r="J5585" s="4">
        <f>SUM(D5585,E5585)</f>
        <v>100857289</v>
      </c>
      <c r="K5585" s="4">
        <v>63482586</v>
      </c>
    </row>
    <row r="5586" spans="1:11" x14ac:dyDescent="0.35">
      <c r="A5586" t="s">
        <v>621</v>
      </c>
      <c r="B5586" t="s">
        <v>2118</v>
      </c>
      <c r="C5586" t="s">
        <v>1843</v>
      </c>
      <c r="D5586" s="4">
        <v>84845206</v>
      </c>
      <c r="F5586" s="4">
        <v>33223400</v>
      </c>
      <c r="I5586" s="4">
        <v>118068606</v>
      </c>
      <c r="J5586" s="4">
        <v>84845206</v>
      </c>
      <c r="K5586" s="4">
        <v>84845206</v>
      </c>
    </row>
    <row r="5587" spans="1:11" x14ac:dyDescent="0.35">
      <c r="A5587" t="s">
        <v>621</v>
      </c>
      <c r="B5587" t="s">
        <v>2119</v>
      </c>
      <c r="C5587" t="s">
        <v>1844</v>
      </c>
      <c r="D5587" s="4">
        <v>10123009</v>
      </c>
      <c r="H5587" s="4">
        <v>710100</v>
      </c>
      <c r="I5587" s="4">
        <v>10833109</v>
      </c>
      <c r="J5587" s="4">
        <v>10123009</v>
      </c>
      <c r="K5587" s="4">
        <v>10123009</v>
      </c>
    </row>
    <row r="5588" spans="1:11" x14ac:dyDescent="0.35">
      <c r="A5588" t="s">
        <v>621</v>
      </c>
      <c r="B5588" t="s">
        <v>2120</v>
      </c>
      <c r="C5588" t="s">
        <v>1845</v>
      </c>
      <c r="D5588" s="4">
        <v>7917887</v>
      </c>
      <c r="I5588" s="4">
        <v>7917887</v>
      </c>
      <c r="J5588" s="4">
        <v>7917887</v>
      </c>
      <c r="K5588" s="4">
        <v>7917887</v>
      </c>
    </row>
    <row r="5589" spans="1:11" x14ac:dyDescent="0.35">
      <c r="A5589" t="s">
        <v>621</v>
      </c>
      <c r="B5589" t="s">
        <v>2121</v>
      </c>
      <c r="D5589" s="4">
        <v>102886101</v>
      </c>
      <c r="F5589" s="4">
        <v>33223400</v>
      </c>
      <c r="H5589" s="4">
        <v>710100</v>
      </c>
      <c r="I5589" s="4">
        <v>136819601</v>
      </c>
      <c r="J5589" s="4">
        <v>102886101</v>
      </c>
      <c r="K5589" s="4">
        <v>102886101</v>
      </c>
    </row>
    <row r="5590" spans="1:11" x14ac:dyDescent="0.35">
      <c r="A5590" t="s">
        <v>621</v>
      </c>
      <c r="B5590" t="s">
        <v>2122</v>
      </c>
      <c r="C5590" t="s">
        <v>1846</v>
      </c>
      <c r="D5590" s="4">
        <v>54672780</v>
      </c>
      <c r="E5590" s="4">
        <v>300000</v>
      </c>
      <c r="H5590" s="4">
        <v>862560</v>
      </c>
      <c r="I5590" s="4">
        <v>55835340</v>
      </c>
      <c r="J5590" s="4">
        <v>54972780</v>
      </c>
      <c r="K5590" s="4">
        <v>54672780</v>
      </c>
    </row>
    <row r="5591" spans="1:11" x14ac:dyDescent="0.35">
      <c r="A5591" t="s">
        <v>621</v>
      </c>
      <c r="B5591" t="s">
        <v>2123</v>
      </c>
      <c r="C5591" t="s">
        <v>1847</v>
      </c>
      <c r="D5591" s="4">
        <v>29623449</v>
      </c>
      <c r="F5591" s="4">
        <v>2027027</v>
      </c>
      <c r="I5591" s="4">
        <v>31650476</v>
      </c>
      <c r="J5591" s="4">
        <v>29623449</v>
      </c>
      <c r="K5591" s="4">
        <v>29623449</v>
      </c>
    </row>
    <row r="5592" spans="1:11" x14ac:dyDescent="0.35">
      <c r="A5592" t="s">
        <v>621</v>
      </c>
      <c r="B5592" t="s">
        <v>2124</v>
      </c>
      <c r="C5592" t="s">
        <v>1848</v>
      </c>
      <c r="D5592" s="4">
        <v>83757</v>
      </c>
      <c r="I5592" s="4">
        <v>83757</v>
      </c>
      <c r="J5592" s="4">
        <v>83757</v>
      </c>
      <c r="K5592" s="4">
        <v>83757</v>
      </c>
    </row>
    <row r="5593" spans="1:11" x14ac:dyDescent="0.35">
      <c r="A5593" t="s">
        <v>621</v>
      </c>
      <c r="B5593" t="s">
        <v>2125</v>
      </c>
      <c r="D5593" s="4">
        <v>84379986</v>
      </c>
      <c r="E5593" s="4">
        <v>300000</v>
      </c>
      <c r="F5593" s="4">
        <v>2027027</v>
      </c>
      <c r="H5593" s="4">
        <v>862560</v>
      </c>
      <c r="I5593" s="4">
        <v>87569573</v>
      </c>
      <c r="J5593" s="4">
        <v>84679986</v>
      </c>
      <c r="K5593" s="4">
        <v>84379986</v>
      </c>
    </row>
    <row r="5594" spans="1:11" x14ac:dyDescent="0.35">
      <c r="A5594" t="s">
        <v>621</v>
      </c>
      <c r="B5594" t="s">
        <v>2126</v>
      </c>
      <c r="C5594" t="s">
        <v>1850</v>
      </c>
      <c r="E5594" s="4">
        <v>6400000</v>
      </c>
      <c r="F5594" s="4">
        <v>9600000</v>
      </c>
      <c r="I5594" s="4">
        <v>16000000</v>
      </c>
      <c r="J5594">
        <v>6400000</v>
      </c>
      <c r="K5594" s="4">
        <v>0</v>
      </c>
    </row>
    <row r="5595" spans="1:11" x14ac:dyDescent="0.35">
      <c r="A5595" t="s">
        <v>621</v>
      </c>
      <c r="B5595" t="s">
        <v>2127</v>
      </c>
      <c r="E5595" s="4">
        <v>6400000</v>
      </c>
      <c r="F5595" s="4">
        <v>9600000</v>
      </c>
      <c r="I5595" s="4">
        <v>16000000</v>
      </c>
      <c r="J5595">
        <v>6400000</v>
      </c>
      <c r="K5595" s="4">
        <v>0</v>
      </c>
    </row>
    <row r="5596" spans="1:11" x14ac:dyDescent="0.35">
      <c r="A5596" t="s">
        <v>621</v>
      </c>
      <c r="B5596" t="s">
        <v>2128</v>
      </c>
      <c r="C5596" t="s">
        <v>1851</v>
      </c>
      <c r="D5596" s="4">
        <v>1060963</v>
      </c>
      <c r="I5596" s="4">
        <v>1060963</v>
      </c>
      <c r="J5596" s="4">
        <v>1060963</v>
      </c>
      <c r="K5596" s="4">
        <v>1060963</v>
      </c>
    </row>
    <row r="5597" spans="1:11" x14ac:dyDescent="0.35">
      <c r="A5597" t="s">
        <v>621</v>
      </c>
      <c r="B5597" t="s">
        <v>2129</v>
      </c>
      <c r="C5597" t="s">
        <v>1852</v>
      </c>
      <c r="D5597" s="4">
        <v>20444</v>
      </c>
      <c r="E5597" s="4">
        <v>23170</v>
      </c>
      <c r="I5597" s="4">
        <v>43614</v>
      </c>
      <c r="J5597" s="4">
        <v>43614</v>
      </c>
      <c r="K5597" s="4">
        <v>20444</v>
      </c>
    </row>
    <row r="5598" spans="1:11" x14ac:dyDescent="0.35">
      <c r="A5598" t="s">
        <v>621</v>
      </c>
      <c r="B5598" t="s">
        <v>2130</v>
      </c>
      <c r="C5598" t="s">
        <v>1853</v>
      </c>
      <c r="D5598" s="4">
        <v>2309</v>
      </c>
      <c r="E5598" s="4">
        <v>8465</v>
      </c>
      <c r="I5598" s="4">
        <v>10773</v>
      </c>
      <c r="J5598" s="4">
        <v>10774</v>
      </c>
      <c r="K5598" s="4">
        <v>2309</v>
      </c>
    </row>
    <row r="5599" spans="1:11" x14ac:dyDescent="0.35">
      <c r="A5599" t="s">
        <v>621</v>
      </c>
      <c r="B5599" t="s">
        <v>2172</v>
      </c>
      <c r="C5599" t="s">
        <v>1893</v>
      </c>
      <c r="D5599" s="4">
        <v>8362</v>
      </c>
      <c r="F5599" s="4">
        <v>1195</v>
      </c>
      <c r="H5599" s="4">
        <v>10260</v>
      </c>
      <c r="I5599" s="4">
        <v>19817</v>
      </c>
      <c r="J5599" s="4">
        <v>8362</v>
      </c>
      <c r="K5599" s="4">
        <v>8362</v>
      </c>
    </row>
    <row r="5600" spans="1:11" x14ac:dyDescent="0.35">
      <c r="A5600" t="s">
        <v>621</v>
      </c>
      <c r="B5600" t="s">
        <v>2182</v>
      </c>
      <c r="C5600" t="s">
        <v>1903</v>
      </c>
      <c r="D5600" s="4">
        <v>4508</v>
      </c>
      <c r="I5600" s="4">
        <v>4508</v>
      </c>
      <c r="J5600" s="4">
        <v>4508</v>
      </c>
      <c r="K5600" s="4">
        <v>4508</v>
      </c>
    </row>
    <row r="5601" spans="1:11" x14ac:dyDescent="0.35">
      <c r="A5601" t="s">
        <v>621</v>
      </c>
      <c r="B5601" t="s">
        <v>2131</v>
      </c>
      <c r="C5601" t="s">
        <v>1854</v>
      </c>
      <c r="D5601" s="4">
        <v>938728</v>
      </c>
      <c r="G5601" s="4">
        <v>80699</v>
      </c>
      <c r="I5601" s="4">
        <v>1019427</v>
      </c>
      <c r="J5601" s="4">
        <v>938728</v>
      </c>
      <c r="K5601" s="4">
        <v>938728</v>
      </c>
    </row>
    <row r="5602" spans="1:11" x14ac:dyDescent="0.35">
      <c r="A5602" t="s">
        <v>621</v>
      </c>
      <c r="B5602" t="s">
        <v>2132</v>
      </c>
      <c r="C5602" t="s">
        <v>1855</v>
      </c>
      <c r="D5602" s="4">
        <v>832729</v>
      </c>
      <c r="F5602" s="4">
        <v>380778</v>
      </c>
      <c r="G5602" s="4">
        <v>21219</v>
      </c>
      <c r="H5602" s="4">
        <v>88702</v>
      </c>
      <c r="I5602" s="4">
        <v>1323429</v>
      </c>
      <c r="J5602" s="4">
        <v>832729</v>
      </c>
      <c r="K5602" s="4">
        <v>832729</v>
      </c>
    </row>
    <row r="5603" spans="1:11" x14ac:dyDescent="0.35">
      <c r="A5603" t="s">
        <v>621</v>
      </c>
      <c r="B5603" t="s">
        <v>2133</v>
      </c>
      <c r="C5603" t="s">
        <v>1856</v>
      </c>
      <c r="D5603" s="4">
        <v>40142</v>
      </c>
      <c r="F5603" s="4">
        <v>41415</v>
      </c>
      <c r="I5603" s="4">
        <v>81557</v>
      </c>
      <c r="J5603" s="4">
        <v>40142</v>
      </c>
      <c r="K5603" s="4">
        <v>40142</v>
      </c>
    </row>
    <row r="5604" spans="1:11" x14ac:dyDescent="0.35">
      <c r="A5604" t="s">
        <v>621</v>
      </c>
      <c r="B5604" t="s">
        <v>2134</v>
      </c>
      <c r="C5604" t="s">
        <v>1857</v>
      </c>
      <c r="D5604" s="4">
        <v>36105</v>
      </c>
      <c r="H5604" s="4">
        <v>4753</v>
      </c>
      <c r="I5604" s="4">
        <v>40857</v>
      </c>
      <c r="J5604" s="4">
        <v>36105</v>
      </c>
      <c r="K5604" s="4">
        <v>36105</v>
      </c>
    </row>
    <row r="5605" spans="1:11" x14ac:dyDescent="0.35">
      <c r="A5605" t="s">
        <v>621</v>
      </c>
      <c r="B5605" t="s">
        <v>2135</v>
      </c>
      <c r="C5605" t="s">
        <v>1858</v>
      </c>
      <c r="D5605" s="4">
        <v>106920</v>
      </c>
      <c r="E5605" s="4">
        <v>5195</v>
      </c>
      <c r="H5605" s="4">
        <v>5195</v>
      </c>
      <c r="I5605" s="4">
        <v>117311</v>
      </c>
      <c r="J5605" s="4">
        <v>112115</v>
      </c>
      <c r="K5605" s="4">
        <v>106920</v>
      </c>
    </row>
    <row r="5606" spans="1:11" x14ac:dyDescent="0.35">
      <c r="A5606" t="s">
        <v>621</v>
      </c>
      <c r="B5606" t="s">
        <v>2136</v>
      </c>
      <c r="C5606" t="s">
        <v>1859</v>
      </c>
      <c r="D5606" s="4">
        <v>1280444</v>
      </c>
      <c r="E5606" s="4">
        <v>150000</v>
      </c>
      <c r="G5606" s="4">
        <v>250007</v>
      </c>
      <c r="H5606" s="4">
        <v>75000</v>
      </c>
      <c r="I5606" s="4">
        <v>1755451</v>
      </c>
      <c r="J5606" s="4">
        <v>1430444</v>
      </c>
      <c r="K5606" s="4">
        <v>1280444</v>
      </c>
    </row>
    <row r="5607" spans="1:11" x14ac:dyDescent="0.35">
      <c r="A5607" t="s">
        <v>621</v>
      </c>
      <c r="B5607" t="s">
        <v>2194</v>
      </c>
      <c r="C5607" t="s">
        <v>1915</v>
      </c>
      <c r="D5607" s="4">
        <v>5</v>
      </c>
      <c r="I5607" s="4">
        <v>5</v>
      </c>
      <c r="J5607" s="4">
        <v>5</v>
      </c>
      <c r="K5607" s="4">
        <v>5</v>
      </c>
    </row>
    <row r="5608" spans="1:11" x14ac:dyDescent="0.35">
      <c r="A5608" t="s">
        <v>621</v>
      </c>
      <c r="B5608" t="s">
        <v>2137</v>
      </c>
      <c r="C5608" t="s">
        <v>1860</v>
      </c>
      <c r="D5608" s="4">
        <v>2174061</v>
      </c>
      <c r="E5608" s="4">
        <v>0</v>
      </c>
      <c r="F5608" s="4">
        <v>1630545</v>
      </c>
      <c r="I5608" s="4">
        <v>3804606</v>
      </c>
      <c r="J5608" s="4">
        <v>2174061</v>
      </c>
      <c r="K5608" s="4">
        <v>2174061</v>
      </c>
    </row>
    <row r="5609" spans="1:11" x14ac:dyDescent="0.35">
      <c r="A5609" t="s">
        <v>621</v>
      </c>
      <c r="B5609" t="s">
        <v>2138</v>
      </c>
      <c r="C5609" t="s">
        <v>1861</v>
      </c>
      <c r="D5609" s="4">
        <v>502734</v>
      </c>
      <c r="I5609" s="4">
        <v>502734</v>
      </c>
      <c r="J5609" s="4">
        <v>502734</v>
      </c>
      <c r="K5609" s="4">
        <v>502734</v>
      </c>
    </row>
    <row r="5610" spans="1:11" x14ac:dyDescent="0.35">
      <c r="A5610" t="s">
        <v>621</v>
      </c>
      <c r="B5610" t="s">
        <v>2139</v>
      </c>
      <c r="C5610" t="s">
        <v>1862</v>
      </c>
      <c r="D5610" s="4">
        <v>341857</v>
      </c>
      <c r="E5610" s="4">
        <v>0</v>
      </c>
      <c r="F5610" s="4">
        <v>940107</v>
      </c>
      <c r="G5610" s="4">
        <v>512786</v>
      </c>
      <c r="I5610" s="4">
        <v>1794750</v>
      </c>
      <c r="J5610" s="4">
        <v>341857</v>
      </c>
      <c r="K5610" s="4">
        <v>341857</v>
      </c>
    </row>
    <row r="5611" spans="1:11" x14ac:dyDescent="0.35">
      <c r="A5611" t="s">
        <v>621</v>
      </c>
      <c r="B5611" t="s">
        <v>2140</v>
      </c>
      <c r="C5611" t="s">
        <v>1863</v>
      </c>
      <c r="D5611" s="4">
        <v>54459</v>
      </c>
      <c r="I5611" s="4">
        <v>54459</v>
      </c>
      <c r="J5611" s="4">
        <v>54459</v>
      </c>
      <c r="K5611" s="4">
        <v>54459</v>
      </c>
    </row>
    <row r="5612" spans="1:11" x14ac:dyDescent="0.35">
      <c r="A5612" t="s">
        <v>621</v>
      </c>
      <c r="B5612" t="s">
        <v>2141</v>
      </c>
      <c r="D5612" s="4">
        <v>7404770</v>
      </c>
      <c r="E5612" s="4">
        <v>186830</v>
      </c>
      <c r="F5612" s="4">
        <v>2994040</v>
      </c>
      <c r="G5612" s="4">
        <v>864711</v>
      </c>
      <c r="H5612" s="4">
        <v>183910</v>
      </c>
      <c r="I5612" s="4">
        <v>11634262</v>
      </c>
      <c r="J5612" s="4">
        <v>7591600</v>
      </c>
      <c r="K5612" s="4">
        <v>7404770</v>
      </c>
    </row>
    <row r="5613" spans="1:11" x14ac:dyDescent="0.35">
      <c r="A5613" t="s">
        <v>621</v>
      </c>
      <c r="B5613" t="s">
        <v>2142</v>
      </c>
      <c r="C5613" t="s">
        <v>1864</v>
      </c>
      <c r="E5613" s="4">
        <v>11158</v>
      </c>
      <c r="I5613" s="4">
        <v>11158</v>
      </c>
      <c r="J5613">
        <v>11158</v>
      </c>
      <c r="K5613" s="4">
        <v>0</v>
      </c>
    </row>
    <row r="5614" spans="1:11" x14ac:dyDescent="0.35">
      <c r="A5614" t="s">
        <v>621</v>
      </c>
      <c r="B5614" t="s">
        <v>2143</v>
      </c>
      <c r="C5614" t="s">
        <v>1865</v>
      </c>
      <c r="D5614" s="4">
        <v>1744</v>
      </c>
      <c r="E5614" s="4">
        <v>0</v>
      </c>
      <c r="F5614" s="4">
        <v>43921</v>
      </c>
      <c r="I5614" s="4">
        <v>45665</v>
      </c>
      <c r="J5614" s="4">
        <v>1744</v>
      </c>
      <c r="K5614" s="4">
        <v>1744</v>
      </c>
    </row>
    <row r="5615" spans="1:11" x14ac:dyDescent="0.35">
      <c r="A5615" t="s">
        <v>621</v>
      </c>
      <c r="B5615" t="s">
        <v>2144</v>
      </c>
      <c r="C5615" t="s">
        <v>1866</v>
      </c>
      <c r="D5615" s="4">
        <v>3161</v>
      </c>
      <c r="I5615" s="4">
        <v>3161</v>
      </c>
      <c r="J5615" s="4">
        <v>3161</v>
      </c>
      <c r="K5615" s="4">
        <v>3161</v>
      </c>
    </row>
    <row r="5616" spans="1:11" x14ac:dyDescent="0.35">
      <c r="A5616" t="s">
        <v>621</v>
      </c>
      <c r="B5616" t="s">
        <v>2145</v>
      </c>
      <c r="C5616" t="s">
        <v>1867</v>
      </c>
      <c r="D5616" s="4">
        <v>745123</v>
      </c>
      <c r="E5616" s="4">
        <v>200000</v>
      </c>
      <c r="G5616" s="4">
        <v>8495519</v>
      </c>
      <c r="H5616" s="4">
        <v>3548587</v>
      </c>
      <c r="I5616" s="4">
        <v>12989230</v>
      </c>
      <c r="J5616" s="4">
        <v>945123</v>
      </c>
      <c r="K5616" s="4">
        <v>745123</v>
      </c>
    </row>
    <row r="5617" spans="1:11" x14ac:dyDescent="0.35">
      <c r="A5617" t="s">
        <v>621</v>
      </c>
      <c r="B5617" t="s">
        <v>2146</v>
      </c>
      <c r="C5617" t="s">
        <v>1868</v>
      </c>
      <c r="D5617" s="4">
        <v>144514</v>
      </c>
      <c r="E5617" s="4">
        <v>15778</v>
      </c>
      <c r="G5617" s="4">
        <v>4185506</v>
      </c>
      <c r="H5617" s="4">
        <v>5758801</v>
      </c>
      <c r="I5617" s="4">
        <v>10104599</v>
      </c>
      <c r="J5617" s="4">
        <v>160292</v>
      </c>
      <c r="K5617" s="4">
        <v>144514</v>
      </c>
    </row>
    <row r="5618" spans="1:11" x14ac:dyDescent="0.35">
      <c r="A5618" t="s">
        <v>621</v>
      </c>
      <c r="B5618" t="s">
        <v>2173</v>
      </c>
      <c r="C5618" t="s">
        <v>1894</v>
      </c>
      <c r="D5618" s="4">
        <v>22976</v>
      </c>
      <c r="I5618" s="4">
        <v>22976</v>
      </c>
      <c r="J5618" s="4">
        <v>22976</v>
      </c>
      <c r="K5618" s="4">
        <v>22976</v>
      </c>
    </row>
    <row r="5619" spans="1:11" x14ac:dyDescent="0.35">
      <c r="A5619" t="s">
        <v>621</v>
      </c>
      <c r="B5619" t="s">
        <v>2147</v>
      </c>
      <c r="C5619" t="s">
        <v>1869</v>
      </c>
      <c r="D5619" s="4">
        <v>10667</v>
      </c>
      <c r="G5619" s="4">
        <v>2894400</v>
      </c>
      <c r="I5619" s="4">
        <v>2905067</v>
      </c>
      <c r="J5619" s="4">
        <v>10667</v>
      </c>
      <c r="K5619" s="4">
        <v>10667</v>
      </c>
    </row>
    <row r="5620" spans="1:11" x14ac:dyDescent="0.35">
      <c r="A5620" t="s">
        <v>621</v>
      </c>
      <c r="B5620" t="s">
        <v>2148</v>
      </c>
      <c r="C5620" t="s">
        <v>1870</v>
      </c>
      <c r="D5620" s="4">
        <v>316696</v>
      </c>
      <c r="E5620" s="4">
        <v>7968887</v>
      </c>
      <c r="H5620" s="4">
        <v>263697</v>
      </c>
      <c r="I5620" s="4">
        <v>8549280</v>
      </c>
      <c r="J5620" s="4">
        <v>8285583</v>
      </c>
      <c r="K5620" s="4">
        <v>316696</v>
      </c>
    </row>
    <row r="5621" spans="1:11" x14ac:dyDescent="0.35">
      <c r="A5621" t="s">
        <v>621</v>
      </c>
      <c r="B5621" t="s">
        <v>2149</v>
      </c>
      <c r="C5621" t="s">
        <v>1871</v>
      </c>
      <c r="D5621" s="4">
        <v>13215735</v>
      </c>
      <c r="E5621" s="4">
        <v>30092</v>
      </c>
      <c r="F5621" s="4">
        <v>29817</v>
      </c>
      <c r="I5621" s="4">
        <v>13275644</v>
      </c>
      <c r="J5621" s="4">
        <v>13245827</v>
      </c>
      <c r="K5621" s="4">
        <v>13215735</v>
      </c>
    </row>
    <row r="5622" spans="1:11" x14ac:dyDescent="0.35">
      <c r="A5622" t="s">
        <v>621</v>
      </c>
      <c r="B5622" t="s">
        <v>2150</v>
      </c>
      <c r="C5622" t="s">
        <v>1872</v>
      </c>
      <c r="D5622" s="4">
        <v>490000</v>
      </c>
      <c r="I5622" s="4">
        <v>490000</v>
      </c>
      <c r="J5622" s="4">
        <v>490000</v>
      </c>
      <c r="K5622" s="4">
        <v>490000</v>
      </c>
    </row>
    <row r="5623" spans="1:11" x14ac:dyDescent="0.35">
      <c r="A5623" t="s">
        <v>621</v>
      </c>
      <c r="B5623" t="s">
        <v>2152</v>
      </c>
      <c r="C5623" t="s">
        <v>1874</v>
      </c>
      <c r="D5623" s="4">
        <v>2766</v>
      </c>
      <c r="I5623" s="4">
        <v>2766</v>
      </c>
      <c r="J5623" s="4">
        <v>2766</v>
      </c>
      <c r="K5623" s="4">
        <v>2766</v>
      </c>
    </row>
    <row r="5624" spans="1:11" x14ac:dyDescent="0.35">
      <c r="A5624" t="s">
        <v>621</v>
      </c>
      <c r="B5624" t="s">
        <v>2153</v>
      </c>
      <c r="C5624" t="s">
        <v>1875</v>
      </c>
      <c r="D5624" s="4">
        <v>3487</v>
      </c>
      <c r="H5624" s="4">
        <v>127866</v>
      </c>
      <c r="I5624" s="4">
        <v>131353</v>
      </c>
      <c r="J5624" s="4">
        <v>3487</v>
      </c>
      <c r="K5624" s="4">
        <v>3487</v>
      </c>
    </row>
    <row r="5625" spans="1:11" x14ac:dyDescent="0.35">
      <c r="A5625" t="s">
        <v>621</v>
      </c>
      <c r="B5625" t="s">
        <v>2154</v>
      </c>
      <c r="C5625" t="s">
        <v>1876</v>
      </c>
      <c r="D5625" s="4">
        <v>4572</v>
      </c>
      <c r="G5625" s="4">
        <v>1604400</v>
      </c>
      <c r="H5625" s="4">
        <v>168000</v>
      </c>
      <c r="I5625" s="4">
        <v>1776972</v>
      </c>
      <c r="J5625" s="4">
        <v>4572</v>
      </c>
      <c r="K5625" s="4">
        <v>4572</v>
      </c>
    </row>
    <row r="5626" spans="1:11" x14ac:dyDescent="0.35">
      <c r="A5626" t="s">
        <v>621</v>
      </c>
      <c r="B5626" t="s">
        <v>2155</v>
      </c>
      <c r="C5626" t="s">
        <v>1877</v>
      </c>
      <c r="D5626" s="4">
        <v>21933</v>
      </c>
      <c r="E5626" s="4">
        <v>1717</v>
      </c>
      <c r="I5626" s="4">
        <v>23651</v>
      </c>
      <c r="J5626" s="4">
        <v>23650</v>
      </c>
      <c r="K5626" s="4">
        <v>21933</v>
      </c>
    </row>
    <row r="5627" spans="1:11" x14ac:dyDescent="0.35">
      <c r="A5627" t="s">
        <v>621</v>
      </c>
      <c r="B5627" t="s">
        <v>2156</v>
      </c>
      <c r="D5627" s="4">
        <v>14983376</v>
      </c>
      <c r="E5627" s="4">
        <v>8227633</v>
      </c>
      <c r="F5627" s="4">
        <v>73738</v>
      </c>
      <c r="G5627" s="4">
        <v>17179825</v>
      </c>
      <c r="H5627" s="4">
        <v>9866950</v>
      </c>
      <c r="I5627" s="4">
        <v>50331522</v>
      </c>
      <c r="J5627" s="4">
        <v>23211009</v>
      </c>
      <c r="K5627" s="4">
        <v>14983376</v>
      </c>
    </row>
    <row r="5628" spans="1:11" x14ac:dyDescent="0.35">
      <c r="A5628" t="s">
        <v>621</v>
      </c>
      <c r="B5628" t="s">
        <v>2191</v>
      </c>
      <c r="C5628" t="s">
        <v>1912</v>
      </c>
      <c r="D5628" s="4">
        <v>3970</v>
      </c>
      <c r="I5628" s="4">
        <v>3970</v>
      </c>
      <c r="J5628" s="4">
        <v>3970</v>
      </c>
      <c r="K5628" s="4">
        <v>3970</v>
      </c>
    </row>
    <row r="5629" spans="1:11" x14ac:dyDescent="0.35">
      <c r="A5629" t="s">
        <v>621</v>
      </c>
      <c r="B5629" t="s">
        <v>2157</v>
      </c>
      <c r="C5629" t="s">
        <v>1879</v>
      </c>
      <c r="D5629" s="4">
        <v>3342755</v>
      </c>
      <c r="I5629" s="4">
        <v>3342755</v>
      </c>
      <c r="J5629" s="4">
        <v>3342755</v>
      </c>
      <c r="K5629" s="4">
        <v>3342755</v>
      </c>
    </row>
    <row r="5630" spans="1:11" x14ac:dyDescent="0.35">
      <c r="A5630" t="s">
        <v>621</v>
      </c>
      <c r="B5630" t="s">
        <v>2186</v>
      </c>
      <c r="C5630" t="s">
        <v>1907</v>
      </c>
      <c r="D5630" s="4">
        <v>2938</v>
      </c>
      <c r="I5630" s="4">
        <v>2938</v>
      </c>
      <c r="J5630" s="4">
        <v>2938</v>
      </c>
      <c r="K5630" s="4">
        <v>2938</v>
      </c>
    </row>
    <row r="5631" spans="1:11" x14ac:dyDescent="0.35">
      <c r="A5631" t="s">
        <v>621</v>
      </c>
      <c r="B5631" t="s">
        <v>2158</v>
      </c>
      <c r="C5631" t="s">
        <v>1880</v>
      </c>
      <c r="D5631" s="4">
        <v>883664</v>
      </c>
      <c r="I5631" s="4">
        <v>883664</v>
      </c>
      <c r="J5631" s="4">
        <v>883664</v>
      </c>
      <c r="K5631" s="4">
        <v>883664</v>
      </c>
    </row>
    <row r="5632" spans="1:11" x14ac:dyDescent="0.35">
      <c r="A5632" t="s">
        <v>621</v>
      </c>
      <c r="B5632" t="s">
        <v>2159</v>
      </c>
      <c r="C5632" t="s">
        <v>1881</v>
      </c>
      <c r="D5632" s="4">
        <v>1571808</v>
      </c>
      <c r="I5632" s="4">
        <v>1571808</v>
      </c>
      <c r="J5632" s="4">
        <v>1571808</v>
      </c>
      <c r="K5632" s="4">
        <v>1571808</v>
      </c>
    </row>
    <row r="5633" spans="1:11" x14ac:dyDescent="0.35">
      <c r="A5633" t="s">
        <v>621</v>
      </c>
      <c r="B5633" t="s">
        <v>2174</v>
      </c>
      <c r="C5633" t="s">
        <v>1895</v>
      </c>
      <c r="D5633" s="4">
        <v>37742</v>
      </c>
      <c r="I5633" s="4">
        <v>37742</v>
      </c>
      <c r="J5633" s="4">
        <v>37742</v>
      </c>
      <c r="K5633" s="4">
        <v>37742</v>
      </c>
    </row>
    <row r="5634" spans="1:11" x14ac:dyDescent="0.35">
      <c r="A5634" t="s">
        <v>621</v>
      </c>
      <c r="B5634" t="s">
        <v>2160</v>
      </c>
      <c r="C5634" t="s">
        <v>1882</v>
      </c>
      <c r="D5634" s="4">
        <v>429</v>
      </c>
      <c r="F5634" s="4">
        <v>365878</v>
      </c>
      <c r="I5634" s="4">
        <v>366308</v>
      </c>
      <c r="J5634" s="4">
        <v>429</v>
      </c>
      <c r="K5634" s="4">
        <v>429</v>
      </c>
    </row>
    <row r="5635" spans="1:11" x14ac:dyDescent="0.35">
      <c r="A5635" t="s">
        <v>621</v>
      </c>
      <c r="B5635" t="s">
        <v>2179</v>
      </c>
      <c r="C5635" t="s">
        <v>1900</v>
      </c>
      <c r="D5635" s="4">
        <v>38046</v>
      </c>
      <c r="I5635" s="4">
        <v>38046</v>
      </c>
      <c r="J5635" s="4">
        <v>38046</v>
      </c>
      <c r="K5635" s="4">
        <v>38046</v>
      </c>
    </row>
    <row r="5636" spans="1:11" x14ac:dyDescent="0.35">
      <c r="A5636" t="s">
        <v>621</v>
      </c>
      <c r="B5636" t="s">
        <v>2161</v>
      </c>
      <c r="C5636" t="s">
        <v>1883</v>
      </c>
      <c r="D5636" s="4">
        <v>16096</v>
      </c>
      <c r="I5636" s="4">
        <v>16096</v>
      </c>
      <c r="J5636" s="4">
        <v>16096</v>
      </c>
      <c r="K5636" s="4">
        <v>16096</v>
      </c>
    </row>
    <row r="5637" spans="1:11" x14ac:dyDescent="0.35">
      <c r="A5637" t="s">
        <v>621</v>
      </c>
      <c r="B5637" t="s">
        <v>2162</v>
      </c>
      <c r="C5637" t="s">
        <v>1884</v>
      </c>
      <c r="D5637" s="4">
        <v>2333</v>
      </c>
      <c r="I5637" s="4">
        <v>2333</v>
      </c>
      <c r="J5637" s="4">
        <v>2333</v>
      </c>
      <c r="K5637" s="4">
        <v>2333</v>
      </c>
    </row>
    <row r="5638" spans="1:11" x14ac:dyDescent="0.35">
      <c r="A5638" t="s">
        <v>621</v>
      </c>
      <c r="B5638" t="s">
        <v>2163</v>
      </c>
      <c r="D5638" s="4">
        <v>5899782</v>
      </c>
      <c r="F5638" s="4">
        <v>365878</v>
      </c>
      <c r="I5638" s="4">
        <v>6265660</v>
      </c>
      <c r="J5638" s="4">
        <v>5899782</v>
      </c>
      <c r="K5638" s="4">
        <v>5899782</v>
      </c>
    </row>
    <row r="5639" spans="1:11" x14ac:dyDescent="0.35">
      <c r="A5639" t="s">
        <v>621</v>
      </c>
      <c r="B5639" t="s">
        <v>2164</v>
      </c>
      <c r="C5639" t="s">
        <v>1886</v>
      </c>
      <c r="D5639" s="4">
        <v>226234</v>
      </c>
      <c r="I5639" s="4">
        <v>226234</v>
      </c>
      <c r="J5639" s="4">
        <v>226234</v>
      </c>
      <c r="K5639" s="4">
        <v>226234</v>
      </c>
    </row>
    <row r="5640" spans="1:11" x14ac:dyDescent="0.35">
      <c r="A5640" t="s">
        <v>621</v>
      </c>
      <c r="B5640" t="s">
        <v>2165</v>
      </c>
      <c r="D5640" s="4">
        <v>226234</v>
      </c>
      <c r="I5640" s="4">
        <v>226234</v>
      </c>
      <c r="J5640" s="4">
        <v>226234</v>
      </c>
      <c r="K5640" s="4">
        <v>226234</v>
      </c>
    </row>
    <row r="5641" spans="1:11" x14ac:dyDescent="0.35">
      <c r="A5641" t="s">
        <v>621</v>
      </c>
      <c r="B5641" t="s">
        <v>2183</v>
      </c>
      <c r="C5641" t="s">
        <v>1904</v>
      </c>
      <c r="D5641" s="4">
        <v>125000</v>
      </c>
      <c r="I5641" s="4">
        <v>125000</v>
      </c>
      <c r="J5641" s="4">
        <v>125000</v>
      </c>
      <c r="K5641" s="4">
        <v>125000</v>
      </c>
    </row>
    <row r="5642" spans="1:11" x14ac:dyDescent="0.35">
      <c r="A5642" t="s">
        <v>621</v>
      </c>
      <c r="B5642" t="s">
        <v>2166</v>
      </c>
      <c r="C5642" t="s">
        <v>1888</v>
      </c>
      <c r="G5642" s="4">
        <v>9600000</v>
      </c>
      <c r="I5642" s="4">
        <v>9600000</v>
      </c>
      <c r="J5642">
        <v>0</v>
      </c>
      <c r="K5642" s="4">
        <v>0</v>
      </c>
    </row>
    <row r="5643" spans="1:11" x14ac:dyDescent="0.35">
      <c r="A5643" t="s">
        <v>621</v>
      </c>
      <c r="B5643" t="s">
        <v>2180</v>
      </c>
      <c r="C5643" t="s">
        <v>1901</v>
      </c>
      <c r="E5643" s="4">
        <v>7500000</v>
      </c>
      <c r="I5643" s="4">
        <v>7500000</v>
      </c>
      <c r="J5643">
        <v>7500000</v>
      </c>
      <c r="K5643" s="4">
        <v>0</v>
      </c>
    </row>
    <row r="5644" spans="1:11" x14ac:dyDescent="0.35">
      <c r="A5644" t="s">
        <v>621</v>
      </c>
      <c r="B5644" t="s">
        <v>2167</v>
      </c>
      <c r="C5644" t="s">
        <v>1889</v>
      </c>
      <c r="E5644" s="4">
        <v>6300000</v>
      </c>
      <c r="I5644" s="4">
        <v>6300000</v>
      </c>
      <c r="J5644">
        <v>6300000</v>
      </c>
      <c r="K5644" s="4">
        <v>0</v>
      </c>
    </row>
    <row r="5645" spans="1:11" x14ac:dyDescent="0.35">
      <c r="A5645" t="s">
        <v>621</v>
      </c>
      <c r="B5645" t="s">
        <v>2168</v>
      </c>
      <c r="C5645" t="s">
        <v>1890</v>
      </c>
      <c r="E5645" s="4">
        <v>3750000</v>
      </c>
      <c r="I5645" s="4">
        <v>3750000</v>
      </c>
      <c r="J5645">
        <v>3750000</v>
      </c>
      <c r="K5645" s="4">
        <v>0</v>
      </c>
    </row>
    <row r="5646" spans="1:11" x14ac:dyDescent="0.35">
      <c r="A5646" t="s">
        <v>621</v>
      </c>
      <c r="B5646" t="s">
        <v>2181</v>
      </c>
      <c r="C5646" t="s">
        <v>1902</v>
      </c>
      <c r="D5646" s="4">
        <v>150000</v>
      </c>
      <c r="E5646" s="4">
        <v>15000000</v>
      </c>
      <c r="I5646" s="4">
        <v>15150000</v>
      </c>
      <c r="J5646" s="4">
        <v>15150000</v>
      </c>
      <c r="K5646" s="4">
        <v>150000</v>
      </c>
    </row>
    <row r="5647" spans="1:11" x14ac:dyDescent="0.35">
      <c r="A5647" t="s">
        <v>621</v>
      </c>
      <c r="B5647" t="s">
        <v>2169</v>
      </c>
      <c r="D5647" s="4">
        <v>275000</v>
      </c>
      <c r="E5647" s="4">
        <v>32550000</v>
      </c>
      <c r="G5647" s="4">
        <v>9600000</v>
      </c>
      <c r="I5647" s="4">
        <v>42425000</v>
      </c>
      <c r="J5647" s="4">
        <v>32825000</v>
      </c>
      <c r="K5647" s="4">
        <v>275000</v>
      </c>
    </row>
    <row r="5648" spans="1:11" x14ac:dyDescent="0.35">
      <c r="A5648" t="s">
        <v>621</v>
      </c>
      <c r="B5648" t="s">
        <v>2170</v>
      </c>
      <c r="D5648" s="4">
        <v>216055248</v>
      </c>
      <c r="E5648" s="4">
        <v>47664463</v>
      </c>
      <c r="F5648" s="4">
        <v>48284084</v>
      </c>
      <c r="G5648" s="4">
        <v>27644536</v>
      </c>
      <c r="H5648" s="4">
        <v>11623521</v>
      </c>
      <c r="I5648" s="4">
        <v>351271852</v>
      </c>
      <c r="J5648" s="4">
        <f>SUM(D5648,E5648)</f>
        <v>263719711</v>
      </c>
      <c r="K5648" s="4">
        <v>216055248</v>
      </c>
    </row>
    <row r="5649" spans="1:11" x14ac:dyDescent="0.35">
      <c r="A5649" t="s">
        <v>628</v>
      </c>
      <c r="B5649" t="s">
        <v>2118</v>
      </c>
      <c r="C5649" t="s">
        <v>1843</v>
      </c>
      <c r="D5649" s="4">
        <v>2238634</v>
      </c>
      <c r="F5649" s="4">
        <v>1117200</v>
      </c>
      <c r="I5649" s="4">
        <v>3355834</v>
      </c>
      <c r="J5649" s="4">
        <v>2238634</v>
      </c>
      <c r="K5649" s="4">
        <v>2238634</v>
      </c>
    </row>
    <row r="5650" spans="1:11" x14ac:dyDescent="0.35">
      <c r="A5650" t="s">
        <v>628</v>
      </c>
      <c r="B5650" t="s">
        <v>2119</v>
      </c>
      <c r="C5650" t="s">
        <v>1844</v>
      </c>
      <c r="D5650" s="4">
        <v>210383</v>
      </c>
      <c r="H5650" s="4">
        <v>42981</v>
      </c>
      <c r="I5650" s="4">
        <v>253364</v>
      </c>
      <c r="J5650" s="4">
        <v>210383</v>
      </c>
      <c r="K5650" s="4">
        <v>210383</v>
      </c>
    </row>
    <row r="5651" spans="1:11" x14ac:dyDescent="0.35">
      <c r="A5651" t="s">
        <v>628</v>
      </c>
      <c r="B5651" t="s">
        <v>2120</v>
      </c>
      <c r="C5651" t="s">
        <v>1845</v>
      </c>
      <c r="D5651" s="4">
        <v>190929</v>
      </c>
      <c r="I5651" s="4">
        <v>190929</v>
      </c>
      <c r="J5651" s="4">
        <v>190929</v>
      </c>
      <c r="K5651" s="4">
        <v>190929</v>
      </c>
    </row>
    <row r="5652" spans="1:11" x14ac:dyDescent="0.35">
      <c r="A5652" t="s">
        <v>628</v>
      </c>
      <c r="B5652" t="s">
        <v>2121</v>
      </c>
      <c r="D5652" s="4">
        <v>2639946</v>
      </c>
      <c r="F5652" s="4">
        <v>1117200</v>
      </c>
      <c r="H5652" s="4">
        <v>42981</v>
      </c>
      <c r="I5652" s="4">
        <v>3800127</v>
      </c>
      <c r="J5652" s="4">
        <v>2639946</v>
      </c>
      <c r="K5652" s="4">
        <v>2639946</v>
      </c>
    </row>
    <row r="5653" spans="1:11" x14ac:dyDescent="0.35">
      <c r="A5653" t="s">
        <v>628</v>
      </c>
      <c r="B5653" t="s">
        <v>2122</v>
      </c>
      <c r="C5653" t="s">
        <v>1846</v>
      </c>
      <c r="D5653" s="4">
        <v>2281449</v>
      </c>
      <c r="E5653" s="4">
        <v>3829</v>
      </c>
      <c r="F5653" s="4">
        <v>515286</v>
      </c>
      <c r="H5653" s="4">
        <v>1079365</v>
      </c>
      <c r="I5653" s="4">
        <v>3879929</v>
      </c>
      <c r="J5653" s="4">
        <v>2285278</v>
      </c>
      <c r="K5653" s="4">
        <v>2281449</v>
      </c>
    </row>
    <row r="5654" spans="1:11" x14ac:dyDescent="0.35">
      <c r="A5654" t="s">
        <v>628</v>
      </c>
      <c r="B5654" t="s">
        <v>2123</v>
      </c>
      <c r="C5654" t="s">
        <v>1847</v>
      </c>
      <c r="D5654" s="4">
        <v>417370</v>
      </c>
      <c r="F5654" s="4">
        <v>19597</v>
      </c>
      <c r="H5654" s="4">
        <v>41888</v>
      </c>
      <c r="I5654" s="4">
        <v>478855</v>
      </c>
      <c r="J5654" s="4">
        <v>417370</v>
      </c>
      <c r="K5654" s="4">
        <v>417370</v>
      </c>
    </row>
    <row r="5655" spans="1:11" x14ac:dyDescent="0.35">
      <c r="A5655" t="s">
        <v>628</v>
      </c>
      <c r="B5655" t="s">
        <v>2124</v>
      </c>
      <c r="C5655" t="s">
        <v>1848</v>
      </c>
      <c r="D5655" s="4">
        <v>22115</v>
      </c>
      <c r="I5655" s="4">
        <v>22115</v>
      </c>
      <c r="J5655" s="4">
        <v>22115</v>
      </c>
      <c r="K5655" s="4">
        <v>22115</v>
      </c>
    </row>
    <row r="5656" spans="1:11" x14ac:dyDescent="0.35">
      <c r="A5656" t="s">
        <v>628</v>
      </c>
      <c r="B5656" t="s">
        <v>2125</v>
      </c>
      <c r="D5656" s="4">
        <v>2720933</v>
      </c>
      <c r="E5656" s="4">
        <v>3829</v>
      </c>
      <c r="F5656" s="4">
        <v>534882</v>
      </c>
      <c r="H5656" s="4">
        <v>1121253</v>
      </c>
      <c r="I5656" s="4">
        <v>4380898</v>
      </c>
      <c r="J5656" s="4">
        <v>2724762</v>
      </c>
      <c r="K5656" s="4">
        <v>2720933</v>
      </c>
    </row>
    <row r="5657" spans="1:11" x14ac:dyDescent="0.35">
      <c r="A5657" t="s">
        <v>628</v>
      </c>
      <c r="B5657" t="s">
        <v>2128</v>
      </c>
      <c r="C5657" t="s">
        <v>1851</v>
      </c>
      <c r="D5657" s="4">
        <v>58761</v>
      </c>
      <c r="I5657" s="4">
        <v>58761</v>
      </c>
      <c r="J5657" s="4">
        <v>58761</v>
      </c>
      <c r="K5657" s="4">
        <v>58761</v>
      </c>
    </row>
    <row r="5658" spans="1:11" x14ac:dyDescent="0.35">
      <c r="A5658" t="s">
        <v>628</v>
      </c>
      <c r="B5658" t="s">
        <v>2131</v>
      </c>
      <c r="C5658" t="s">
        <v>1854</v>
      </c>
      <c r="D5658" s="4">
        <v>56119</v>
      </c>
      <c r="F5658" s="4">
        <v>221922</v>
      </c>
      <c r="G5658" s="4">
        <v>20175</v>
      </c>
      <c r="I5658" s="4">
        <v>298215</v>
      </c>
      <c r="J5658" s="4">
        <v>56119</v>
      </c>
      <c r="K5658" s="4">
        <v>56119</v>
      </c>
    </row>
    <row r="5659" spans="1:11" x14ac:dyDescent="0.35">
      <c r="A5659" t="s">
        <v>628</v>
      </c>
      <c r="B5659" t="s">
        <v>2132</v>
      </c>
      <c r="C5659" t="s">
        <v>1855</v>
      </c>
      <c r="D5659" s="4">
        <v>70333</v>
      </c>
      <c r="E5659" s="4">
        <v>91244</v>
      </c>
      <c r="G5659" s="4">
        <v>122419</v>
      </c>
      <c r="H5659" s="4">
        <v>88142</v>
      </c>
      <c r="I5659" s="4">
        <v>372138</v>
      </c>
      <c r="J5659" s="4">
        <v>161577</v>
      </c>
      <c r="K5659" s="4">
        <v>70333</v>
      </c>
    </row>
    <row r="5660" spans="1:11" x14ac:dyDescent="0.35">
      <c r="A5660" t="s">
        <v>628</v>
      </c>
      <c r="B5660" t="s">
        <v>2133</v>
      </c>
      <c r="C5660" t="s">
        <v>1856</v>
      </c>
      <c r="I5660" s="4">
        <v>0</v>
      </c>
      <c r="J5660">
        <v>0</v>
      </c>
      <c r="K5660" s="4">
        <v>0</v>
      </c>
    </row>
    <row r="5661" spans="1:11" x14ac:dyDescent="0.35">
      <c r="A5661" t="s">
        <v>628</v>
      </c>
      <c r="B5661" t="s">
        <v>2134</v>
      </c>
      <c r="C5661" t="s">
        <v>1857</v>
      </c>
      <c r="D5661" s="4">
        <v>21048</v>
      </c>
      <c r="I5661" s="4">
        <v>21048</v>
      </c>
      <c r="J5661" s="4">
        <v>21048</v>
      </c>
      <c r="K5661" s="4">
        <v>21048</v>
      </c>
    </row>
    <row r="5662" spans="1:11" x14ac:dyDescent="0.35">
      <c r="A5662" t="s">
        <v>628</v>
      </c>
      <c r="B5662" t="s">
        <v>2136</v>
      </c>
      <c r="C5662" t="s">
        <v>1859</v>
      </c>
      <c r="D5662" s="4">
        <v>1350000</v>
      </c>
      <c r="I5662" s="4">
        <v>1350000</v>
      </c>
      <c r="J5662" s="4">
        <v>1350000</v>
      </c>
      <c r="K5662" s="4">
        <v>1350000</v>
      </c>
    </row>
    <row r="5663" spans="1:11" x14ac:dyDescent="0.35">
      <c r="A5663" t="s">
        <v>628</v>
      </c>
      <c r="B5663" t="s">
        <v>2141</v>
      </c>
      <c r="D5663" s="4">
        <v>1556261</v>
      </c>
      <c r="E5663" s="4">
        <v>91244</v>
      </c>
      <c r="F5663" s="4">
        <v>221922</v>
      </c>
      <c r="G5663" s="4">
        <v>142594</v>
      </c>
      <c r="H5663" s="4">
        <v>88142</v>
      </c>
      <c r="I5663" s="4">
        <v>2100162</v>
      </c>
      <c r="J5663" s="4">
        <v>1647505</v>
      </c>
      <c r="K5663" s="4">
        <v>1556261</v>
      </c>
    </row>
    <row r="5664" spans="1:11" x14ac:dyDescent="0.35">
      <c r="A5664" t="s">
        <v>628</v>
      </c>
      <c r="B5664" t="s">
        <v>2144</v>
      </c>
      <c r="C5664" t="s">
        <v>1866</v>
      </c>
      <c r="I5664" s="4">
        <v>0</v>
      </c>
      <c r="J5664">
        <v>0</v>
      </c>
      <c r="K5664" s="4">
        <v>0</v>
      </c>
    </row>
    <row r="5665" spans="1:11" x14ac:dyDescent="0.35">
      <c r="A5665" t="s">
        <v>628</v>
      </c>
      <c r="B5665" t="s">
        <v>2145</v>
      </c>
      <c r="C5665" t="s">
        <v>1867</v>
      </c>
      <c r="H5665" s="4">
        <v>1239629</v>
      </c>
      <c r="I5665" s="4">
        <v>1239629</v>
      </c>
      <c r="J5665">
        <v>0</v>
      </c>
      <c r="K5665" s="4">
        <v>0</v>
      </c>
    </row>
    <row r="5666" spans="1:11" x14ac:dyDescent="0.35">
      <c r="A5666" t="s">
        <v>628</v>
      </c>
      <c r="B5666" t="s">
        <v>2146</v>
      </c>
      <c r="C5666" t="s">
        <v>1868</v>
      </c>
      <c r="D5666" s="4">
        <v>19389</v>
      </c>
      <c r="H5666" s="4">
        <v>368230</v>
      </c>
      <c r="I5666" s="4">
        <v>387619</v>
      </c>
      <c r="J5666" s="4">
        <v>19389</v>
      </c>
      <c r="K5666" s="4">
        <v>19389</v>
      </c>
    </row>
    <row r="5667" spans="1:11" x14ac:dyDescent="0.35">
      <c r="A5667" t="s">
        <v>628</v>
      </c>
      <c r="B5667" t="s">
        <v>2147</v>
      </c>
      <c r="C5667" t="s">
        <v>1869</v>
      </c>
      <c r="D5667" s="4">
        <v>3556</v>
      </c>
      <c r="H5667" s="4">
        <v>198720</v>
      </c>
      <c r="I5667" s="4">
        <v>202276</v>
      </c>
      <c r="J5667" s="4">
        <v>3556</v>
      </c>
      <c r="K5667" s="4">
        <v>3556</v>
      </c>
    </row>
    <row r="5668" spans="1:11" x14ac:dyDescent="0.35">
      <c r="A5668" t="s">
        <v>628</v>
      </c>
      <c r="B5668" t="s">
        <v>2148</v>
      </c>
      <c r="C5668" t="s">
        <v>1870</v>
      </c>
      <c r="D5668" s="4">
        <v>411</v>
      </c>
      <c r="E5668" s="4">
        <v>7538</v>
      </c>
      <c r="G5668" s="4">
        <v>1891814</v>
      </c>
      <c r="I5668" s="4">
        <v>1899763</v>
      </c>
      <c r="J5668" s="4">
        <v>7949</v>
      </c>
      <c r="K5668" s="4">
        <v>411</v>
      </c>
    </row>
    <row r="5669" spans="1:11" x14ac:dyDescent="0.35">
      <c r="A5669" t="s">
        <v>628</v>
      </c>
      <c r="B5669" t="s">
        <v>2149</v>
      </c>
      <c r="C5669" t="s">
        <v>1871</v>
      </c>
      <c r="D5669" s="4">
        <v>639854</v>
      </c>
      <c r="E5669" s="4">
        <v>2722377</v>
      </c>
      <c r="I5669" s="4">
        <v>3362231</v>
      </c>
      <c r="J5669" s="4">
        <v>3362231</v>
      </c>
      <c r="K5669" s="4">
        <v>639854</v>
      </c>
    </row>
    <row r="5670" spans="1:11" x14ac:dyDescent="0.35">
      <c r="A5670" t="s">
        <v>628</v>
      </c>
      <c r="B5670" t="s">
        <v>2156</v>
      </c>
      <c r="D5670" s="4">
        <v>663209</v>
      </c>
      <c r="E5670" s="4">
        <v>2729915</v>
      </c>
      <c r="G5670" s="4">
        <v>1891814</v>
      </c>
      <c r="H5670" s="4">
        <v>1806579</v>
      </c>
      <c r="I5670" s="4">
        <v>7091517</v>
      </c>
      <c r="J5670" s="4">
        <v>3393124</v>
      </c>
      <c r="K5670" s="4">
        <v>663209</v>
      </c>
    </row>
    <row r="5671" spans="1:11" x14ac:dyDescent="0.35">
      <c r="A5671" t="s">
        <v>628</v>
      </c>
      <c r="B5671" t="s">
        <v>2157</v>
      </c>
      <c r="C5671" t="s">
        <v>1879</v>
      </c>
      <c r="D5671" s="4">
        <v>322793</v>
      </c>
      <c r="I5671" s="4">
        <v>322793</v>
      </c>
      <c r="J5671" s="4">
        <v>322793</v>
      </c>
      <c r="K5671" s="4">
        <v>322793</v>
      </c>
    </row>
    <row r="5672" spans="1:11" x14ac:dyDescent="0.35">
      <c r="A5672" t="s">
        <v>628</v>
      </c>
      <c r="B5672" t="s">
        <v>2159</v>
      </c>
      <c r="C5672" t="s">
        <v>1881</v>
      </c>
      <c r="D5672" s="4">
        <v>250947</v>
      </c>
      <c r="I5672" s="4">
        <v>250947</v>
      </c>
      <c r="J5672" s="4">
        <v>250947</v>
      </c>
      <c r="K5672" s="4">
        <v>250947</v>
      </c>
    </row>
    <row r="5673" spans="1:11" x14ac:dyDescent="0.35">
      <c r="A5673" t="s">
        <v>628</v>
      </c>
      <c r="B5673" t="s">
        <v>2179</v>
      </c>
      <c r="C5673" t="s">
        <v>1900</v>
      </c>
      <c r="D5673" s="4">
        <v>15218</v>
      </c>
      <c r="I5673" s="4">
        <v>15218</v>
      </c>
      <c r="J5673" s="4">
        <v>15218</v>
      </c>
      <c r="K5673" s="4">
        <v>15218</v>
      </c>
    </row>
    <row r="5674" spans="1:11" x14ac:dyDescent="0.35">
      <c r="A5674" t="s">
        <v>628</v>
      </c>
      <c r="B5674" t="s">
        <v>2171</v>
      </c>
      <c r="C5674" t="s">
        <v>1892</v>
      </c>
      <c r="D5674" s="4">
        <v>1708</v>
      </c>
      <c r="I5674" s="4">
        <v>1708</v>
      </c>
      <c r="J5674" s="4">
        <v>1708</v>
      </c>
      <c r="K5674" s="4">
        <v>1708</v>
      </c>
    </row>
    <row r="5675" spans="1:11" x14ac:dyDescent="0.35">
      <c r="A5675" t="s">
        <v>628</v>
      </c>
      <c r="B5675" t="s">
        <v>2163</v>
      </c>
      <c r="D5675" s="4">
        <v>590666</v>
      </c>
      <c r="I5675" s="4">
        <v>590666</v>
      </c>
      <c r="J5675" s="4">
        <v>590666</v>
      </c>
      <c r="K5675" s="4">
        <v>590666</v>
      </c>
    </row>
    <row r="5676" spans="1:11" x14ac:dyDescent="0.35">
      <c r="A5676" t="s">
        <v>628</v>
      </c>
      <c r="B5676" t="s">
        <v>2166</v>
      </c>
      <c r="C5676" t="s">
        <v>1888</v>
      </c>
      <c r="H5676" s="4">
        <v>691200</v>
      </c>
      <c r="I5676" s="4">
        <v>691200</v>
      </c>
      <c r="J5676">
        <v>0</v>
      </c>
      <c r="K5676" s="4">
        <v>0</v>
      </c>
    </row>
    <row r="5677" spans="1:11" x14ac:dyDescent="0.35">
      <c r="A5677" t="s">
        <v>628</v>
      </c>
      <c r="B5677" t="s">
        <v>2167</v>
      </c>
      <c r="C5677" t="s">
        <v>1889</v>
      </c>
      <c r="G5677" s="4">
        <v>661500</v>
      </c>
      <c r="I5677" s="4">
        <v>661500</v>
      </c>
      <c r="J5677">
        <v>0</v>
      </c>
      <c r="K5677" s="4">
        <v>0</v>
      </c>
    </row>
    <row r="5678" spans="1:11" x14ac:dyDescent="0.35">
      <c r="A5678" t="s">
        <v>628</v>
      </c>
      <c r="B5678" t="s">
        <v>2168</v>
      </c>
      <c r="C5678" t="s">
        <v>1890</v>
      </c>
      <c r="G5678" s="4">
        <v>390000</v>
      </c>
      <c r="I5678" s="4">
        <v>390000</v>
      </c>
      <c r="J5678">
        <v>0</v>
      </c>
      <c r="K5678" s="4">
        <v>0</v>
      </c>
    </row>
    <row r="5679" spans="1:11" x14ac:dyDescent="0.35">
      <c r="A5679" t="s">
        <v>628</v>
      </c>
      <c r="B5679" t="s">
        <v>2169</v>
      </c>
      <c r="G5679" s="4">
        <v>1051500</v>
      </c>
      <c r="H5679" s="4">
        <v>691200</v>
      </c>
      <c r="I5679" s="4">
        <v>1742700</v>
      </c>
      <c r="J5679">
        <v>0</v>
      </c>
      <c r="K5679" s="4">
        <v>0</v>
      </c>
    </row>
    <row r="5680" spans="1:11" x14ac:dyDescent="0.35">
      <c r="A5680" t="s">
        <v>628</v>
      </c>
      <c r="B5680" t="s">
        <v>2170</v>
      </c>
      <c r="D5680" s="4">
        <v>8171015</v>
      </c>
      <c r="E5680" s="4">
        <v>2824988</v>
      </c>
      <c r="F5680" s="4">
        <v>1874004</v>
      </c>
      <c r="G5680" s="4">
        <v>3085908</v>
      </c>
      <c r="H5680" s="4">
        <v>3750156</v>
      </c>
      <c r="I5680" s="4">
        <v>19706071</v>
      </c>
      <c r="J5680" s="4">
        <f>SUM(D5680,E5680)</f>
        <v>10996003</v>
      </c>
      <c r="K5680" s="4">
        <v>8171015</v>
      </c>
    </row>
    <row r="5681" spans="1:11" x14ac:dyDescent="0.35">
      <c r="A5681" t="s">
        <v>634</v>
      </c>
      <c r="B5681" t="s">
        <v>2118</v>
      </c>
      <c r="C5681" t="s">
        <v>1843</v>
      </c>
      <c r="D5681" s="4">
        <v>10594872</v>
      </c>
      <c r="F5681" s="4">
        <v>4495400</v>
      </c>
      <c r="I5681" s="4">
        <v>15090272</v>
      </c>
      <c r="J5681" s="4">
        <v>10594872</v>
      </c>
      <c r="K5681" s="4">
        <v>10594872</v>
      </c>
    </row>
    <row r="5682" spans="1:11" x14ac:dyDescent="0.35">
      <c r="A5682" t="s">
        <v>634</v>
      </c>
      <c r="B5682" t="s">
        <v>2119</v>
      </c>
      <c r="C5682" t="s">
        <v>1844</v>
      </c>
      <c r="D5682" s="4">
        <v>1260523</v>
      </c>
      <c r="E5682" s="4">
        <v>11250</v>
      </c>
      <c r="F5682" s="4">
        <v>16200</v>
      </c>
      <c r="G5682" s="4">
        <v>37800</v>
      </c>
      <c r="H5682" s="4">
        <v>31050</v>
      </c>
      <c r="I5682" s="4">
        <v>1356823</v>
      </c>
      <c r="J5682" s="4">
        <v>1271773</v>
      </c>
      <c r="K5682" s="4">
        <v>1260523</v>
      </c>
    </row>
    <row r="5683" spans="1:11" x14ac:dyDescent="0.35">
      <c r="A5683" t="s">
        <v>634</v>
      </c>
      <c r="B5683" t="s">
        <v>2120</v>
      </c>
      <c r="C5683" t="s">
        <v>1845</v>
      </c>
      <c r="D5683" s="4">
        <v>1215946</v>
      </c>
      <c r="I5683" s="4">
        <v>1215946</v>
      </c>
      <c r="J5683" s="4">
        <v>1215946</v>
      </c>
      <c r="K5683" s="4">
        <v>1215946</v>
      </c>
    </row>
    <row r="5684" spans="1:11" x14ac:dyDescent="0.35">
      <c r="A5684" t="s">
        <v>634</v>
      </c>
      <c r="B5684" t="s">
        <v>2121</v>
      </c>
      <c r="D5684" s="4">
        <v>13071341</v>
      </c>
      <c r="E5684" s="4">
        <v>11250</v>
      </c>
      <c r="F5684" s="4">
        <v>4511600</v>
      </c>
      <c r="G5684" s="4">
        <v>37800</v>
      </c>
      <c r="H5684" s="4">
        <v>31050</v>
      </c>
      <c r="I5684" s="4">
        <v>17663041</v>
      </c>
      <c r="J5684" s="4">
        <v>13082591</v>
      </c>
      <c r="K5684" s="4">
        <v>13071341</v>
      </c>
    </row>
    <row r="5685" spans="1:11" x14ac:dyDescent="0.35">
      <c r="A5685" t="s">
        <v>634</v>
      </c>
      <c r="B5685" t="s">
        <v>2122</v>
      </c>
      <c r="C5685" t="s">
        <v>1846</v>
      </c>
      <c r="D5685" s="4">
        <v>14577821</v>
      </c>
      <c r="E5685" s="4">
        <v>15903</v>
      </c>
      <c r="I5685" s="4">
        <v>14593725</v>
      </c>
      <c r="J5685" s="4">
        <v>14593724</v>
      </c>
      <c r="K5685" s="4">
        <v>14577821</v>
      </c>
    </row>
    <row r="5686" spans="1:11" x14ac:dyDescent="0.35">
      <c r="A5686" t="s">
        <v>634</v>
      </c>
      <c r="B5686" t="s">
        <v>2123</v>
      </c>
      <c r="C5686" t="s">
        <v>1847</v>
      </c>
      <c r="D5686" s="4">
        <v>4478409</v>
      </c>
      <c r="F5686" s="4">
        <v>18308</v>
      </c>
      <c r="I5686" s="4">
        <v>4496717</v>
      </c>
      <c r="J5686" s="4">
        <v>4478409</v>
      </c>
      <c r="K5686" s="4">
        <v>4478409</v>
      </c>
    </row>
    <row r="5687" spans="1:11" x14ac:dyDescent="0.35">
      <c r="A5687" t="s">
        <v>634</v>
      </c>
      <c r="B5687" t="s">
        <v>2124</v>
      </c>
      <c r="C5687" t="s">
        <v>1848</v>
      </c>
      <c r="D5687" s="4">
        <v>34201</v>
      </c>
      <c r="I5687" s="4">
        <v>34201</v>
      </c>
      <c r="J5687" s="4">
        <v>34201</v>
      </c>
      <c r="K5687" s="4">
        <v>34201</v>
      </c>
    </row>
    <row r="5688" spans="1:11" x14ac:dyDescent="0.35">
      <c r="A5688" t="s">
        <v>634</v>
      </c>
      <c r="B5688" t="s">
        <v>2125</v>
      </c>
      <c r="D5688" s="4">
        <v>19090431</v>
      </c>
      <c r="E5688" s="4">
        <v>15903</v>
      </c>
      <c r="F5688" s="4">
        <v>18308</v>
      </c>
      <c r="I5688" s="4">
        <v>19124643</v>
      </c>
      <c r="J5688" s="4">
        <v>19106334</v>
      </c>
      <c r="K5688" s="4">
        <v>19090431</v>
      </c>
    </row>
    <row r="5689" spans="1:11" x14ac:dyDescent="0.35">
      <c r="A5689" t="s">
        <v>634</v>
      </c>
      <c r="B5689" t="s">
        <v>2128</v>
      </c>
      <c r="C5689" t="s">
        <v>1851</v>
      </c>
      <c r="D5689" s="4">
        <v>282857</v>
      </c>
      <c r="I5689" s="4">
        <v>282857</v>
      </c>
      <c r="J5689" s="4">
        <v>282857</v>
      </c>
      <c r="K5689" s="4">
        <v>282857</v>
      </c>
    </row>
    <row r="5690" spans="1:11" x14ac:dyDescent="0.35">
      <c r="A5690" t="s">
        <v>634</v>
      </c>
      <c r="B5690" t="s">
        <v>2182</v>
      </c>
      <c r="C5690" t="s">
        <v>1903</v>
      </c>
      <c r="D5690" s="4">
        <v>6073</v>
      </c>
      <c r="I5690" s="4">
        <v>6073</v>
      </c>
      <c r="J5690" s="4">
        <v>6073</v>
      </c>
      <c r="K5690" s="4">
        <v>6073</v>
      </c>
    </row>
    <row r="5691" spans="1:11" x14ac:dyDescent="0.35">
      <c r="A5691" t="s">
        <v>634</v>
      </c>
      <c r="B5691" t="s">
        <v>2131</v>
      </c>
      <c r="C5691" t="s">
        <v>1854</v>
      </c>
      <c r="D5691" s="4">
        <v>67002</v>
      </c>
      <c r="E5691" s="4">
        <v>6265</v>
      </c>
      <c r="F5691" s="4">
        <v>275721</v>
      </c>
      <c r="G5691" s="4">
        <v>121048</v>
      </c>
      <c r="I5691" s="4">
        <v>470037</v>
      </c>
      <c r="J5691" s="4">
        <v>73267</v>
      </c>
      <c r="K5691" s="4">
        <v>67002</v>
      </c>
    </row>
    <row r="5692" spans="1:11" x14ac:dyDescent="0.35">
      <c r="A5692" t="s">
        <v>634</v>
      </c>
      <c r="B5692" t="s">
        <v>2132</v>
      </c>
      <c r="C5692" t="s">
        <v>1855</v>
      </c>
      <c r="D5692" s="4">
        <v>77326</v>
      </c>
      <c r="G5692" s="4">
        <v>342407</v>
      </c>
      <c r="I5692" s="4">
        <v>419733</v>
      </c>
      <c r="J5692" s="4">
        <v>77326</v>
      </c>
      <c r="K5692" s="4">
        <v>77326</v>
      </c>
    </row>
    <row r="5693" spans="1:11" x14ac:dyDescent="0.35">
      <c r="A5693" t="s">
        <v>634</v>
      </c>
      <c r="B5693" t="s">
        <v>2133</v>
      </c>
      <c r="C5693" t="s">
        <v>1856</v>
      </c>
      <c r="H5693" s="4">
        <v>20708</v>
      </c>
      <c r="I5693" s="4">
        <v>20708</v>
      </c>
      <c r="J5693">
        <v>0</v>
      </c>
      <c r="K5693" s="4">
        <v>0</v>
      </c>
    </row>
    <row r="5694" spans="1:11" x14ac:dyDescent="0.35">
      <c r="A5694" t="s">
        <v>634</v>
      </c>
      <c r="B5694" t="s">
        <v>2134</v>
      </c>
      <c r="C5694" t="s">
        <v>1857</v>
      </c>
      <c r="D5694" s="4">
        <v>8827</v>
      </c>
      <c r="I5694" s="4">
        <v>8827</v>
      </c>
      <c r="J5694" s="4">
        <v>8827</v>
      </c>
      <c r="K5694" s="4">
        <v>8827</v>
      </c>
    </row>
    <row r="5695" spans="1:11" x14ac:dyDescent="0.35">
      <c r="A5695" t="s">
        <v>634</v>
      </c>
      <c r="B5695" t="s">
        <v>2135</v>
      </c>
      <c r="C5695" t="s">
        <v>1858</v>
      </c>
      <c r="D5695" s="4">
        <v>130382</v>
      </c>
      <c r="H5695" s="4">
        <v>5195</v>
      </c>
      <c r="I5695" s="4">
        <v>135577</v>
      </c>
      <c r="J5695" s="4">
        <v>130382</v>
      </c>
      <c r="K5695" s="4">
        <v>130382</v>
      </c>
    </row>
    <row r="5696" spans="1:11" x14ac:dyDescent="0.35">
      <c r="A5696" t="s">
        <v>634</v>
      </c>
      <c r="B5696" t="s">
        <v>2136</v>
      </c>
      <c r="C5696" t="s">
        <v>1859</v>
      </c>
      <c r="D5696" s="4">
        <v>1214836</v>
      </c>
      <c r="E5696" s="4">
        <v>0</v>
      </c>
      <c r="H5696" s="4">
        <v>280592</v>
      </c>
      <c r="I5696" s="4">
        <v>1495429</v>
      </c>
      <c r="J5696" s="4">
        <v>1214836</v>
      </c>
      <c r="K5696" s="4">
        <v>1214836</v>
      </c>
    </row>
    <row r="5697" spans="1:11" x14ac:dyDescent="0.35">
      <c r="A5697" t="s">
        <v>634</v>
      </c>
      <c r="B5697" t="s">
        <v>2137</v>
      </c>
      <c r="C5697" t="s">
        <v>1860</v>
      </c>
      <c r="D5697" s="4">
        <v>869624</v>
      </c>
      <c r="I5697" s="4">
        <v>869624</v>
      </c>
      <c r="J5697" s="4">
        <v>869624</v>
      </c>
      <c r="K5697" s="4">
        <v>869624</v>
      </c>
    </row>
    <row r="5698" spans="1:11" x14ac:dyDescent="0.35">
      <c r="A5698" t="s">
        <v>634</v>
      </c>
      <c r="B5698" t="s">
        <v>2138</v>
      </c>
      <c r="C5698" t="s">
        <v>1861</v>
      </c>
      <c r="D5698" s="4">
        <v>212193</v>
      </c>
      <c r="I5698" s="4">
        <v>212193</v>
      </c>
      <c r="J5698" s="4">
        <v>212193</v>
      </c>
      <c r="K5698" s="4">
        <v>212193</v>
      </c>
    </row>
    <row r="5699" spans="1:11" x14ac:dyDescent="0.35">
      <c r="A5699" t="s">
        <v>634</v>
      </c>
      <c r="B5699" t="s">
        <v>2139</v>
      </c>
      <c r="C5699" t="s">
        <v>1862</v>
      </c>
      <c r="D5699" s="4">
        <v>512786</v>
      </c>
      <c r="E5699" s="4">
        <v>85464</v>
      </c>
      <c r="I5699" s="4">
        <v>598250</v>
      </c>
      <c r="J5699" s="4">
        <v>598250</v>
      </c>
      <c r="K5699" s="4">
        <v>512786</v>
      </c>
    </row>
    <row r="5700" spans="1:11" x14ac:dyDescent="0.35">
      <c r="A5700" t="s">
        <v>634</v>
      </c>
      <c r="B5700" t="s">
        <v>2140</v>
      </c>
      <c r="C5700" t="s">
        <v>1863</v>
      </c>
      <c r="F5700" s="4">
        <v>62239</v>
      </c>
      <c r="I5700" s="4">
        <v>62239</v>
      </c>
      <c r="J5700">
        <v>0</v>
      </c>
      <c r="K5700" s="4">
        <v>0</v>
      </c>
    </row>
    <row r="5701" spans="1:11" x14ac:dyDescent="0.35">
      <c r="A5701" t="s">
        <v>634</v>
      </c>
      <c r="B5701" t="s">
        <v>2192</v>
      </c>
      <c r="C5701" t="s">
        <v>1913</v>
      </c>
      <c r="D5701" s="4">
        <v>1029066</v>
      </c>
      <c r="I5701" s="4">
        <v>1029066</v>
      </c>
      <c r="J5701" s="4">
        <v>1029066</v>
      </c>
      <c r="K5701" s="4">
        <v>1029066</v>
      </c>
    </row>
    <row r="5702" spans="1:11" x14ac:dyDescent="0.35">
      <c r="A5702" t="s">
        <v>634</v>
      </c>
      <c r="B5702" t="s">
        <v>2141</v>
      </c>
      <c r="D5702" s="4">
        <v>4410973</v>
      </c>
      <c r="E5702" s="4">
        <v>91730</v>
      </c>
      <c r="F5702" s="4">
        <v>337960</v>
      </c>
      <c r="G5702" s="4">
        <v>463455</v>
      </c>
      <c r="H5702" s="4">
        <v>306495</v>
      </c>
      <c r="I5702" s="4">
        <v>5610612</v>
      </c>
      <c r="J5702" s="4">
        <v>4502703</v>
      </c>
      <c r="K5702" s="4">
        <v>4410973</v>
      </c>
    </row>
    <row r="5703" spans="1:11" x14ac:dyDescent="0.35">
      <c r="A5703" t="s">
        <v>634</v>
      </c>
      <c r="B5703" t="s">
        <v>2144</v>
      </c>
      <c r="C5703" t="s">
        <v>1866</v>
      </c>
      <c r="I5703" s="4">
        <v>0</v>
      </c>
      <c r="J5703">
        <v>0</v>
      </c>
      <c r="K5703" s="4">
        <v>0</v>
      </c>
    </row>
    <row r="5704" spans="1:11" x14ac:dyDescent="0.35">
      <c r="A5704" t="s">
        <v>634</v>
      </c>
      <c r="B5704" t="s">
        <v>2145</v>
      </c>
      <c r="C5704" t="s">
        <v>1867</v>
      </c>
      <c r="D5704" s="4">
        <v>96600</v>
      </c>
      <c r="E5704" s="4">
        <v>4500</v>
      </c>
      <c r="G5704" s="4">
        <v>159504</v>
      </c>
      <c r="H5704" s="4">
        <v>794013</v>
      </c>
      <c r="I5704" s="4">
        <v>1054618</v>
      </c>
      <c r="J5704" s="4">
        <v>101100</v>
      </c>
      <c r="K5704" s="4">
        <v>96600</v>
      </c>
    </row>
    <row r="5705" spans="1:11" x14ac:dyDescent="0.35">
      <c r="A5705" t="s">
        <v>634</v>
      </c>
      <c r="B5705" t="s">
        <v>2146</v>
      </c>
      <c r="C5705" t="s">
        <v>1868</v>
      </c>
      <c r="D5705" s="4">
        <v>3113</v>
      </c>
      <c r="E5705" s="4">
        <v>226297</v>
      </c>
      <c r="H5705" s="4">
        <v>485673</v>
      </c>
      <c r="I5705" s="4">
        <v>715083</v>
      </c>
      <c r="J5705" s="4">
        <v>229410</v>
      </c>
      <c r="K5705" s="4">
        <v>3113</v>
      </c>
    </row>
    <row r="5706" spans="1:11" x14ac:dyDescent="0.35">
      <c r="A5706" t="s">
        <v>634</v>
      </c>
      <c r="B5706" t="s">
        <v>2147</v>
      </c>
      <c r="C5706" t="s">
        <v>1869</v>
      </c>
      <c r="H5706" s="4">
        <v>263040</v>
      </c>
      <c r="I5706" s="4">
        <v>263040</v>
      </c>
      <c r="J5706">
        <v>0</v>
      </c>
      <c r="K5706" s="4">
        <v>0</v>
      </c>
    </row>
    <row r="5707" spans="1:11" x14ac:dyDescent="0.35">
      <c r="A5707" t="s">
        <v>634</v>
      </c>
      <c r="B5707" t="s">
        <v>2148</v>
      </c>
      <c r="C5707" t="s">
        <v>1870</v>
      </c>
      <c r="D5707" s="4">
        <v>83646</v>
      </c>
      <c r="G5707" s="4">
        <v>727945</v>
      </c>
      <c r="I5707" s="4">
        <v>811591</v>
      </c>
      <c r="J5707" s="4">
        <v>83646</v>
      </c>
      <c r="K5707" s="4">
        <v>83646</v>
      </c>
    </row>
    <row r="5708" spans="1:11" x14ac:dyDescent="0.35">
      <c r="A5708" t="s">
        <v>634</v>
      </c>
      <c r="B5708" t="s">
        <v>2149</v>
      </c>
      <c r="C5708" t="s">
        <v>1871</v>
      </c>
      <c r="D5708" s="4">
        <v>4439868</v>
      </c>
      <c r="G5708" s="4">
        <v>43341</v>
      </c>
      <c r="I5708" s="4">
        <v>4483210</v>
      </c>
      <c r="J5708" s="4">
        <v>4439868</v>
      </c>
      <c r="K5708" s="4">
        <v>4439868</v>
      </c>
    </row>
    <row r="5709" spans="1:11" x14ac:dyDescent="0.35">
      <c r="A5709" t="s">
        <v>634</v>
      </c>
      <c r="B5709" t="s">
        <v>2150</v>
      </c>
      <c r="C5709" t="s">
        <v>1872</v>
      </c>
      <c r="D5709" s="4">
        <v>156066</v>
      </c>
      <c r="I5709" s="4">
        <v>156066</v>
      </c>
      <c r="J5709" s="4">
        <v>156066</v>
      </c>
      <c r="K5709" s="4">
        <v>156066</v>
      </c>
    </row>
    <row r="5710" spans="1:11" x14ac:dyDescent="0.35">
      <c r="A5710" t="s">
        <v>634</v>
      </c>
      <c r="B5710" t="s">
        <v>2153</v>
      </c>
      <c r="C5710" t="s">
        <v>1875</v>
      </c>
      <c r="H5710" s="4">
        <v>46497</v>
      </c>
      <c r="I5710" s="4">
        <v>46497</v>
      </c>
      <c r="J5710">
        <v>0</v>
      </c>
      <c r="K5710" s="4">
        <v>0</v>
      </c>
    </row>
    <row r="5711" spans="1:11" x14ac:dyDescent="0.35">
      <c r="A5711" t="s">
        <v>634</v>
      </c>
      <c r="B5711" t="s">
        <v>2155</v>
      </c>
      <c r="C5711" t="s">
        <v>1877</v>
      </c>
      <c r="D5711" s="4">
        <v>5237</v>
      </c>
      <c r="I5711" s="4">
        <v>5237</v>
      </c>
      <c r="J5711" s="4">
        <v>5237</v>
      </c>
      <c r="K5711" s="4">
        <v>5237</v>
      </c>
    </row>
    <row r="5712" spans="1:11" x14ac:dyDescent="0.35">
      <c r="A5712" t="s">
        <v>634</v>
      </c>
      <c r="B5712" t="s">
        <v>2156</v>
      </c>
      <c r="D5712" s="4">
        <v>4784530</v>
      </c>
      <c r="E5712" s="4">
        <v>230797</v>
      </c>
      <c r="G5712" s="4">
        <v>930791</v>
      </c>
      <c r="H5712" s="4">
        <v>1589224</v>
      </c>
      <c r="I5712" s="4">
        <v>7535342</v>
      </c>
      <c r="J5712" s="4">
        <v>5015327</v>
      </c>
      <c r="K5712" s="4">
        <v>4784530</v>
      </c>
    </row>
    <row r="5713" spans="1:11" x14ac:dyDescent="0.35">
      <c r="A5713" t="s">
        <v>634</v>
      </c>
      <c r="B5713" t="s">
        <v>2191</v>
      </c>
      <c r="C5713" t="s">
        <v>1912</v>
      </c>
      <c r="D5713" s="4">
        <v>1985</v>
      </c>
      <c r="I5713" s="4">
        <v>1985</v>
      </c>
      <c r="J5713" s="4">
        <v>1985</v>
      </c>
      <c r="K5713" s="4">
        <v>1985</v>
      </c>
    </row>
    <row r="5714" spans="1:11" x14ac:dyDescent="0.35">
      <c r="A5714" t="s">
        <v>634</v>
      </c>
      <c r="B5714" t="s">
        <v>2157</v>
      </c>
      <c r="C5714" t="s">
        <v>1879</v>
      </c>
      <c r="D5714" s="4">
        <v>385796</v>
      </c>
      <c r="I5714" s="4">
        <v>385796</v>
      </c>
      <c r="J5714" s="4">
        <v>385796</v>
      </c>
      <c r="K5714" s="4">
        <v>385796</v>
      </c>
    </row>
    <row r="5715" spans="1:11" x14ac:dyDescent="0.35">
      <c r="A5715" t="s">
        <v>634</v>
      </c>
      <c r="B5715" t="s">
        <v>2186</v>
      </c>
      <c r="C5715" t="s">
        <v>1907</v>
      </c>
      <c r="D5715" s="4">
        <v>7882</v>
      </c>
      <c r="I5715" s="4">
        <v>7882</v>
      </c>
      <c r="J5715" s="4">
        <v>7882</v>
      </c>
      <c r="K5715" s="4">
        <v>7882</v>
      </c>
    </row>
    <row r="5716" spans="1:11" x14ac:dyDescent="0.35">
      <c r="A5716" t="s">
        <v>634</v>
      </c>
      <c r="B5716" t="s">
        <v>2176</v>
      </c>
      <c r="C5716" t="s">
        <v>1897</v>
      </c>
      <c r="D5716" s="4">
        <v>879</v>
      </c>
      <c r="I5716" s="4">
        <v>879</v>
      </c>
      <c r="J5716" s="4">
        <v>879</v>
      </c>
      <c r="K5716" s="4">
        <v>879</v>
      </c>
    </row>
    <row r="5717" spans="1:11" x14ac:dyDescent="0.35">
      <c r="A5717" t="s">
        <v>634</v>
      </c>
      <c r="B5717" t="s">
        <v>2158</v>
      </c>
      <c r="C5717" t="s">
        <v>1880</v>
      </c>
      <c r="D5717" s="4">
        <v>123850</v>
      </c>
      <c r="I5717" s="4">
        <v>123850</v>
      </c>
      <c r="J5717" s="4">
        <v>123850</v>
      </c>
      <c r="K5717" s="4">
        <v>123850</v>
      </c>
    </row>
    <row r="5718" spans="1:11" x14ac:dyDescent="0.35">
      <c r="A5718" t="s">
        <v>634</v>
      </c>
      <c r="B5718" t="s">
        <v>2159</v>
      </c>
      <c r="C5718" t="s">
        <v>1881</v>
      </c>
      <c r="D5718" s="4">
        <v>793859</v>
      </c>
      <c r="I5718" s="4">
        <v>793859</v>
      </c>
      <c r="J5718" s="4">
        <v>793859</v>
      </c>
      <c r="K5718" s="4">
        <v>793859</v>
      </c>
    </row>
    <row r="5719" spans="1:11" x14ac:dyDescent="0.35">
      <c r="A5719" t="s">
        <v>634</v>
      </c>
      <c r="B5719" t="s">
        <v>2174</v>
      </c>
      <c r="C5719" t="s">
        <v>1895</v>
      </c>
      <c r="D5719" s="4">
        <v>84919</v>
      </c>
      <c r="I5719" s="4">
        <v>84919</v>
      </c>
      <c r="J5719" s="4">
        <v>84919</v>
      </c>
      <c r="K5719" s="4">
        <v>84919</v>
      </c>
    </row>
    <row r="5720" spans="1:11" x14ac:dyDescent="0.35">
      <c r="A5720" t="s">
        <v>634</v>
      </c>
      <c r="B5720" t="s">
        <v>2160</v>
      </c>
      <c r="C5720" t="s">
        <v>1882</v>
      </c>
      <c r="D5720" s="4">
        <v>27796</v>
      </c>
      <c r="E5720" s="4">
        <v>176062</v>
      </c>
      <c r="I5720" s="4">
        <v>203858</v>
      </c>
      <c r="J5720" s="4">
        <v>203858</v>
      </c>
      <c r="K5720" s="4">
        <v>27796</v>
      </c>
    </row>
    <row r="5721" spans="1:11" x14ac:dyDescent="0.35">
      <c r="A5721" t="s">
        <v>634</v>
      </c>
      <c r="B5721" t="s">
        <v>2179</v>
      </c>
      <c r="C5721" t="s">
        <v>1900</v>
      </c>
      <c r="D5721" s="4">
        <v>39046</v>
      </c>
      <c r="I5721" s="4">
        <v>39046</v>
      </c>
      <c r="J5721" s="4">
        <v>39046</v>
      </c>
      <c r="K5721" s="4">
        <v>39046</v>
      </c>
    </row>
    <row r="5722" spans="1:11" x14ac:dyDescent="0.35">
      <c r="A5722" t="s">
        <v>634</v>
      </c>
      <c r="B5722" t="s">
        <v>2161</v>
      </c>
      <c r="C5722" t="s">
        <v>1883</v>
      </c>
      <c r="D5722" s="4">
        <v>18199</v>
      </c>
      <c r="I5722" s="4">
        <v>18199</v>
      </c>
      <c r="J5722" s="4">
        <v>18199</v>
      </c>
      <c r="K5722" s="4">
        <v>18199</v>
      </c>
    </row>
    <row r="5723" spans="1:11" x14ac:dyDescent="0.35">
      <c r="A5723" t="s">
        <v>634</v>
      </c>
      <c r="B5723" t="s">
        <v>2171</v>
      </c>
      <c r="C5723" t="s">
        <v>1892</v>
      </c>
      <c r="D5723" s="4">
        <v>6871</v>
      </c>
      <c r="I5723" s="4">
        <v>6871</v>
      </c>
      <c r="J5723" s="4">
        <v>6871</v>
      </c>
      <c r="K5723" s="4">
        <v>6871</v>
      </c>
    </row>
    <row r="5724" spans="1:11" x14ac:dyDescent="0.35">
      <c r="A5724" t="s">
        <v>634</v>
      </c>
      <c r="B5724" t="s">
        <v>2162</v>
      </c>
      <c r="C5724" t="s">
        <v>1884</v>
      </c>
      <c r="D5724" s="4">
        <v>15126</v>
      </c>
      <c r="I5724" s="4">
        <v>15126</v>
      </c>
      <c r="J5724" s="4">
        <v>15126</v>
      </c>
      <c r="K5724" s="4">
        <v>15126</v>
      </c>
    </row>
    <row r="5725" spans="1:11" x14ac:dyDescent="0.35">
      <c r="A5725" t="s">
        <v>634</v>
      </c>
      <c r="B5725" t="s">
        <v>2163</v>
      </c>
      <c r="D5725" s="4">
        <v>1506209</v>
      </c>
      <c r="E5725" s="4">
        <v>176062</v>
      </c>
      <c r="I5725" s="4">
        <v>1682270</v>
      </c>
      <c r="J5725" s="4">
        <v>1682271</v>
      </c>
      <c r="K5725" s="4">
        <v>1506209</v>
      </c>
    </row>
    <row r="5726" spans="1:11" x14ac:dyDescent="0.35">
      <c r="A5726" t="s">
        <v>634</v>
      </c>
      <c r="B5726" t="s">
        <v>2164</v>
      </c>
      <c r="C5726" t="s">
        <v>1886</v>
      </c>
      <c r="D5726" s="4">
        <v>117830</v>
      </c>
      <c r="I5726" s="4">
        <v>117830</v>
      </c>
      <c r="J5726" s="4">
        <v>117830</v>
      </c>
      <c r="K5726" s="4">
        <v>117830</v>
      </c>
    </row>
    <row r="5727" spans="1:11" x14ac:dyDescent="0.35">
      <c r="A5727" t="s">
        <v>634</v>
      </c>
      <c r="B5727" t="s">
        <v>2165</v>
      </c>
      <c r="D5727" s="4">
        <v>117830</v>
      </c>
      <c r="I5727" s="4">
        <v>117830</v>
      </c>
      <c r="J5727" s="4">
        <v>117830</v>
      </c>
      <c r="K5727" s="4">
        <v>117830</v>
      </c>
    </row>
    <row r="5728" spans="1:11" x14ac:dyDescent="0.35">
      <c r="A5728" t="s">
        <v>634</v>
      </c>
      <c r="B5728" t="s">
        <v>2166</v>
      </c>
      <c r="C5728" t="s">
        <v>1888</v>
      </c>
      <c r="H5728" s="4">
        <v>384000</v>
      </c>
      <c r="I5728" s="4">
        <v>384000</v>
      </c>
      <c r="J5728">
        <v>0</v>
      </c>
      <c r="K5728" s="4">
        <v>0</v>
      </c>
    </row>
    <row r="5729" spans="1:11" x14ac:dyDescent="0.35">
      <c r="A5729" t="s">
        <v>634</v>
      </c>
      <c r="B5729" t="s">
        <v>2180</v>
      </c>
      <c r="C5729" t="s">
        <v>1901</v>
      </c>
      <c r="G5729" s="4">
        <v>712500</v>
      </c>
      <c r="I5729" s="4">
        <v>712500</v>
      </c>
      <c r="J5729">
        <v>0</v>
      </c>
      <c r="K5729" s="4">
        <v>0</v>
      </c>
    </row>
    <row r="5730" spans="1:11" x14ac:dyDescent="0.35">
      <c r="A5730" t="s">
        <v>634</v>
      </c>
      <c r="B5730" t="s">
        <v>2167</v>
      </c>
      <c r="C5730" t="s">
        <v>1889</v>
      </c>
      <c r="G5730" s="4">
        <v>1155000</v>
      </c>
      <c r="I5730" s="4">
        <v>1155000</v>
      </c>
      <c r="J5730">
        <v>0</v>
      </c>
      <c r="K5730" s="4">
        <v>0</v>
      </c>
    </row>
    <row r="5731" spans="1:11" x14ac:dyDescent="0.35">
      <c r="A5731" t="s">
        <v>634</v>
      </c>
      <c r="B5731" t="s">
        <v>2168</v>
      </c>
      <c r="C5731" t="s">
        <v>1890</v>
      </c>
      <c r="G5731" s="4">
        <v>600000</v>
      </c>
      <c r="I5731" s="4">
        <v>600000</v>
      </c>
      <c r="J5731">
        <v>0</v>
      </c>
      <c r="K5731" s="4">
        <v>0</v>
      </c>
    </row>
    <row r="5732" spans="1:11" x14ac:dyDescent="0.35">
      <c r="A5732" t="s">
        <v>634</v>
      </c>
      <c r="B5732" t="s">
        <v>2181</v>
      </c>
      <c r="C5732" t="s">
        <v>1902</v>
      </c>
      <c r="G5732" s="4">
        <v>1425000</v>
      </c>
      <c r="I5732" s="4">
        <v>1425000</v>
      </c>
      <c r="J5732">
        <v>0</v>
      </c>
      <c r="K5732" s="4">
        <v>0</v>
      </c>
    </row>
    <row r="5733" spans="1:11" x14ac:dyDescent="0.35">
      <c r="A5733" t="s">
        <v>634</v>
      </c>
      <c r="B5733" t="s">
        <v>2169</v>
      </c>
      <c r="G5733" s="4">
        <v>3892500</v>
      </c>
      <c r="H5733" s="4">
        <v>384000</v>
      </c>
      <c r="I5733" s="4">
        <v>4276500</v>
      </c>
      <c r="J5733">
        <v>0</v>
      </c>
      <c r="K5733" s="4">
        <v>0</v>
      </c>
    </row>
    <row r="5734" spans="1:11" x14ac:dyDescent="0.35">
      <c r="A5734" t="s">
        <v>634</v>
      </c>
      <c r="B5734" t="s">
        <v>2170</v>
      </c>
      <c r="D5734" s="4">
        <v>42981314</v>
      </c>
      <c r="E5734" s="4">
        <v>525742</v>
      </c>
      <c r="F5734" s="4">
        <v>4867868</v>
      </c>
      <c r="G5734" s="4">
        <v>5324546</v>
      </c>
      <c r="H5734" s="4">
        <v>2310769</v>
      </c>
      <c r="I5734" s="4">
        <v>56010238</v>
      </c>
      <c r="J5734" s="4">
        <f>SUM(D5734,E5734)</f>
        <v>43507056</v>
      </c>
      <c r="K5734" s="4">
        <v>42981314</v>
      </c>
    </row>
    <row r="5735" spans="1:11" x14ac:dyDescent="0.35">
      <c r="A5735" t="s">
        <v>641</v>
      </c>
      <c r="B5735" t="s">
        <v>2118</v>
      </c>
      <c r="C5735" t="s">
        <v>1843</v>
      </c>
      <c r="D5735" s="4">
        <v>6393656</v>
      </c>
      <c r="F5735" s="4">
        <v>2819600</v>
      </c>
      <c r="I5735" s="4">
        <v>9213256</v>
      </c>
      <c r="J5735" s="4">
        <v>6393656</v>
      </c>
      <c r="K5735" s="4">
        <v>6393656</v>
      </c>
    </row>
    <row r="5736" spans="1:11" x14ac:dyDescent="0.35">
      <c r="A5736" t="s">
        <v>641</v>
      </c>
      <c r="B5736" t="s">
        <v>2119</v>
      </c>
      <c r="C5736" t="s">
        <v>1844</v>
      </c>
      <c r="D5736" s="4">
        <v>884755</v>
      </c>
      <c r="I5736" s="4">
        <v>884755</v>
      </c>
      <c r="J5736" s="4">
        <v>884755</v>
      </c>
      <c r="K5736" s="4">
        <v>884755</v>
      </c>
    </row>
    <row r="5737" spans="1:11" x14ac:dyDescent="0.35">
      <c r="A5737" t="s">
        <v>641</v>
      </c>
      <c r="B5737" t="s">
        <v>2120</v>
      </c>
      <c r="C5737" t="s">
        <v>1845</v>
      </c>
      <c r="D5737" s="4">
        <v>362057</v>
      </c>
      <c r="I5737" s="4">
        <v>362057</v>
      </c>
      <c r="J5737" s="4">
        <v>362057</v>
      </c>
      <c r="K5737" s="4">
        <v>362057</v>
      </c>
    </row>
    <row r="5738" spans="1:11" x14ac:dyDescent="0.35">
      <c r="A5738" t="s">
        <v>641</v>
      </c>
      <c r="B5738" t="s">
        <v>2121</v>
      </c>
      <c r="D5738" s="4">
        <v>7640469</v>
      </c>
      <c r="F5738" s="4">
        <v>2819600</v>
      </c>
      <c r="I5738" s="4">
        <v>10460069</v>
      </c>
      <c r="J5738" s="4">
        <v>7640469</v>
      </c>
      <c r="K5738" s="4">
        <v>7640469</v>
      </c>
    </row>
    <row r="5739" spans="1:11" x14ac:dyDescent="0.35">
      <c r="A5739" t="s">
        <v>641</v>
      </c>
      <c r="B5739" t="s">
        <v>2122</v>
      </c>
      <c r="C5739" t="s">
        <v>1846</v>
      </c>
      <c r="D5739" s="4">
        <v>11572931</v>
      </c>
      <c r="I5739" s="4">
        <v>11572931</v>
      </c>
      <c r="J5739" s="4">
        <v>11572931</v>
      </c>
      <c r="K5739" s="4">
        <v>11572931</v>
      </c>
    </row>
    <row r="5740" spans="1:11" x14ac:dyDescent="0.35">
      <c r="A5740" t="s">
        <v>641</v>
      </c>
      <c r="B5740" t="s">
        <v>2123</v>
      </c>
      <c r="C5740" t="s">
        <v>1847</v>
      </c>
      <c r="D5740" s="4">
        <v>4343771</v>
      </c>
      <c r="E5740" s="4">
        <v>611924</v>
      </c>
      <c r="F5740" s="4">
        <v>156186</v>
      </c>
      <c r="G5740" s="4">
        <v>478531</v>
      </c>
      <c r="H5740" s="4">
        <v>72263</v>
      </c>
      <c r="I5740" s="4">
        <v>5662676</v>
      </c>
      <c r="J5740" s="4">
        <v>4955695</v>
      </c>
      <c r="K5740" s="4">
        <v>4343771</v>
      </c>
    </row>
    <row r="5741" spans="1:11" x14ac:dyDescent="0.35">
      <c r="A5741" t="s">
        <v>641</v>
      </c>
      <c r="B5741" t="s">
        <v>2124</v>
      </c>
      <c r="C5741" t="s">
        <v>1848</v>
      </c>
      <c r="D5741" s="4">
        <v>5700</v>
      </c>
      <c r="I5741" s="4">
        <v>5700</v>
      </c>
      <c r="J5741" s="4">
        <v>5700</v>
      </c>
      <c r="K5741" s="4">
        <v>5700</v>
      </c>
    </row>
    <row r="5742" spans="1:11" x14ac:dyDescent="0.35">
      <c r="A5742" t="s">
        <v>641</v>
      </c>
      <c r="B5742" t="s">
        <v>2125</v>
      </c>
      <c r="D5742" s="4">
        <v>15922402</v>
      </c>
      <c r="E5742" s="4">
        <v>611924</v>
      </c>
      <c r="F5742" s="4">
        <v>156186</v>
      </c>
      <c r="G5742" s="4">
        <v>478531</v>
      </c>
      <c r="H5742" s="4">
        <v>72263</v>
      </c>
      <c r="I5742" s="4">
        <v>17241307</v>
      </c>
      <c r="J5742" s="4">
        <v>16534326</v>
      </c>
      <c r="K5742" s="4">
        <v>15922402</v>
      </c>
    </row>
    <row r="5743" spans="1:11" x14ac:dyDescent="0.35">
      <c r="A5743" t="s">
        <v>641</v>
      </c>
      <c r="B5743" t="s">
        <v>2128</v>
      </c>
      <c r="C5743" t="s">
        <v>1851</v>
      </c>
      <c r="D5743" s="4">
        <v>130580</v>
      </c>
      <c r="I5743" s="4">
        <v>130580</v>
      </c>
      <c r="J5743" s="4">
        <v>130580</v>
      </c>
      <c r="K5743" s="4">
        <v>130580</v>
      </c>
    </row>
    <row r="5744" spans="1:11" x14ac:dyDescent="0.35">
      <c r="A5744" t="s">
        <v>641</v>
      </c>
      <c r="B5744" t="s">
        <v>2129</v>
      </c>
      <c r="C5744" t="s">
        <v>1852</v>
      </c>
      <c r="F5744" s="4">
        <v>1363</v>
      </c>
      <c r="I5744" s="4">
        <v>1363</v>
      </c>
      <c r="J5744">
        <v>0</v>
      </c>
      <c r="K5744" s="4">
        <v>0</v>
      </c>
    </row>
    <row r="5745" spans="1:11" x14ac:dyDescent="0.35">
      <c r="A5745" t="s">
        <v>641</v>
      </c>
      <c r="B5745" t="s">
        <v>2130</v>
      </c>
      <c r="C5745" t="s">
        <v>1853</v>
      </c>
      <c r="F5745" s="4">
        <v>5461</v>
      </c>
      <c r="I5745" s="4">
        <v>5461</v>
      </c>
      <c r="J5745">
        <v>0</v>
      </c>
      <c r="K5745" s="4">
        <v>0</v>
      </c>
    </row>
    <row r="5746" spans="1:11" x14ac:dyDescent="0.35">
      <c r="A5746" t="s">
        <v>641</v>
      </c>
      <c r="B5746" t="s">
        <v>2172</v>
      </c>
      <c r="C5746" t="s">
        <v>1893</v>
      </c>
      <c r="F5746" s="4">
        <v>2389</v>
      </c>
      <c r="I5746" s="4">
        <v>2389</v>
      </c>
      <c r="J5746">
        <v>0</v>
      </c>
      <c r="K5746" s="4">
        <v>0</v>
      </c>
    </row>
    <row r="5747" spans="1:11" x14ac:dyDescent="0.35">
      <c r="A5747" t="s">
        <v>641</v>
      </c>
      <c r="B5747" t="s">
        <v>2131</v>
      </c>
      <c r="C5747" t="s">
        <v>1854</v>
      </c>
      <c r="D5747" s="4">
        <v>376594</v>
      </c>
      <c r="H5747" s="4">
        <v>13450</v>
      </c>
      <c r="I5747" s="4">
        <v>390044</v>
      </c>
      <c r="J5747" s="4">
        <v>376594</v>
      </c>
      <c r="K5747" s="4">
        <v>376594</v>
      </c>
    </row>
    <row r="5748" spans="1:11" x14ac:dyDescent="0.35">
      <c r="A5748" t="s">
        <v>641</v>
      </c>
      <c r="B5748" t="s">
        <v>2132</v>
      </c>
      <c r="C5748" t="s">
        <v>1855</v>
      </c>
      <c r="D5748" s="4">
        <v>386233</v>
      </c>
      <c r="G5748" s="4">
        <v>102564</v>
      </c>
      <c r="H5748" s="4">
        <v>243915</v>
      </c>
      <c r="I5748" s="4">
        <v>732712</v>
      </c>
      <c r="J5748" s="4">
        <v>386233</v>
      </c>
      <c r="K5748" s="4">
        <v>386233</v>
      </c>
    </row>
    <row r="5749" spans="1:11" x14ac:dyDescent="0.35">
      <c r="A5749" t="s">
        <v>641</v>
      </c>
      <c r="B5749" t="s">
        <v>2133</v>
      </c>
      <c r="C5749" t="s">
        <v>1856</v>
      </c>
      <c r="I5749" s="4">
        <v>0</v>
      </c>
      <c r="J5749">
        <v>0</v>
      </c>
      <c r="K5749" s="4">
        <v>0</v>
      </c>
    </row>
    <row r="5750" spans="1:11" x14ac:dyDescent="0.35">
      <c r="A5750" t="s">
        <v>641</v>
      </c>
      <c r="B5750" t="s">
        <v>2134</v>
      </c>
      <c r="C5750" t="s">
        <v>1857</v>
      </c>
      <c r="D5750" s="4">
        <v>34627</v>
      </c>
      <c r="G5750" s="4">
        <v>13579</v>
      </c>
      <c r="H5750" s="4">
        <v>41417</v>
      </c>
      <c r="I5750" s="4">
        <v>89623</v>
      </c>
      <c r="J5750" s="4">
        <v>34627</v>
      </c>
      <c r="K5750" s="4">
        <v>34627</v>
      </c>
    </row>
    <row r="5751" spans="1:11" x14ac:dyDescent="0.35">
      <c r="A5751" t="s">
        <v>641</v>
      </c>
      <c r="B5751" t="s">
        <v>2136</v>
      </c>
      <c r="C5751" t="s">
        <v>1859</v>
      </c>
      <c r="D5751" s="4">
        <v>25000</v>
      </c>
      <c r="E5751" s="4">
        <v>25000</v>
      </c>
      <c r="H5751" s="4">
        <v>766278</v>
      </c>
      <c r="I5751" s="4">
        <v>816278</v>
      </c>
      <c r="J5751" s="4">
        <v>50000</v>
      </c>
      <c r="K5751" s="4">
        <v>25000</v>
      </c>
    </row>
    <row r="5752" spans="1:11" x14ac:dyDescent="0.35">
      <c r="A5752" t="s">
        <v>641</v>
      </c>
      <c r="B5752" t="s">
        <v>2137</v>
      </c>
      <c r="C5752" t="s">
        <v>1860</v>
      </c>
      <c r="D5752" s="4">
        <v>869624</v>
      </c>
      <c r="I5752" s="4">
        <v>869624</v>
      </c>
      <c r="J5752" s="4">
        <v>869624</v>
      </c>
      <c r="K5752" s="4">
        <v>869624</v>
      </c>
    </row>
    <row r="5753" spans="1:11" x14ac:dyDescent="0.35">
      <c r="A5753" t="s">
        <v>641</v>
      </c>
      <c r="B5753" t="s">
        <v>2138</v>
      </c>
      <c r="C5753" t="s">
        <v>1861</v>
      </c>
      <c r="D5753" s="4">
        <v>19587</v>
      </c>
      <c r="I5753" s="4">
        <v>19587</v>
      </c>
      <c r="J5753" s="4">
        <v>19587</v>
      </c>
      <c r="K5753" s="4">
        <v>19587</v>
      </c>
    </row>
    <row r="5754" spans="1:11" x14ac:dyDescent="0.35">
      <c r="A5754" t="s">
        <v>641</v>
      </c>
      <c r="B5754" t="s">
        <v>2139</v>
      </c>
      <c r="C5754" t="s">
        <v>1862</v>
      </c>
      <c r="D5754" s="4">
        <v>854643</v>
      </c>
      <c r="I5754" s="4">
        <v>854643</v>
      </c>
      <c r="J5754" s="4">
        <v>854643</v>
      </c>
      <c r="K5754" s="4">
        <v>854643</v>
      </c>
    </row>
    <row r="5755" spans="1:11" x14ac:dyDescent="0.35">
      <c r="A5755" t="s">
        <v>641</v>
      </c>
      <c r="B5755" t="s">
        <v>2141</v>
      </c>
      <c r="D5755" s="4">
        <v>2696888</v>
      </c>
      <c r="E5755" s="4">
        <v>25000</v>
      </c>
      <c r="F5755" s="4">
        <v>9213</v>
      </c>
      <c r="G5755" s="4">
        <v>116143</v>
      </c>
      <c r="H5755" s="4">
        <v>1065060</v>
      </c>
      <c r="I5755" s="4">
        <v>3912305</v>
      </c>
      <c r="J5755" s="4">
        <v>2721888</v>
      </c>
      <c r="K5755" s="4">
        <v>2696888</v>
      </c>
    </row>
    <row r="5756" spans="1:11" x14ac:dyDescent="0.35">
      <c r="A5756" t="s">
        <v>641</v>
      </c>
      <c r="B5756" t="s">
        <v>2143</v>
      </c>
      <c r="C5756" t="s">
        <v>1865</v>
      </c>
      <c r="H5756" s="4">
        <v>98182</v>
      </c>
      <c r="I5756" s="4">
        <v>98182</v>
      </c>
      <c r="J5756">
        <v>0</v>
      </c>
      <c r="K5756" s="4">
        <v>0</v>
      </c>
    </row>
    <row r="5757" spans="1:11" x14ac:dyDescent="0.35">
      <c r="A5757" t="s">
        <v>641</v>
      </c>
      <c r="B5757" t="s">
        <v>2144</v>
      </c>
      <c r="C5757" t="s">
        <v>1866</v>
      </c>
      <c r="I5757" s="4">
        <v>0</v>
      </c>
      <c r="J5757">
        <v>0</v>
      </c>
      <c r="K5757" s="4">
        <v>0</v>
      </c>
    </row>
    <row r="5758" spans="1:11" x14ac:dyDescent="0.35">
      <c r="A5758" t="s">
        <v>641</v>
      </c>
      <c r="B5758" t="s">
        <v>2145</v>
      </c>
      <c r="C5758" t="s">
        <v>1867</v>
      </c>
      <c r="E5758" s="4">
        <v>18000</v>
      </c>
      <c r="G5758" s="4">
        <v>314849</v>
      </c>
      <c r="H5758" s="4">
        <v>22427</v>
      </c>
      <c r="I5758" s="4">
        <v>355276</v>
      </c>
      <c r="J5758">
        <v>18000</v>
      </c>
      <c r="K5758" s="4">
        <v>0</v>
      </c>
    </row>
    <row r="5759" spans="1:11" x14ac:dyDescent="0.35">
      <c r="A5759" t="s">
        <v>641</v>
      </c>
      <c r="B5759" t="s">
        <v>2146</v>
      </c>
      <c r="C5759" t="s">
        <v>1868</v>
      </c>
      <c r="D5759" s="4">
        <v>5259</v>
      </c>
      <c r="E5759" s="4">
        <v>5259</v>
      </c>
      <c r="G5759" s="4">
        <v>51993</v>
      </c>
      <c r="H5759" s="4">
        <v>264025</v>
      </c>
      <c r="I5759" s="4">
        <v>326537</v>
      </c>
      <c r="J5759" s="4">
        <v>10518</v>
      </c>
      <c r="K5759" s="4">
        <v>5259</v>
      </c>
    </row>
    <row r="5760" spans="1:11" x14ac:dyDescent="0.35">
      <c r="A5760" t="s">
        <v>641</v>
      </c>
      <c r="B5760" t="s">
        <v>2147</v>
      </c>
      <c r="C5760" t="s">
        <v>1869</v>
      </c>
      <c r="E5760" s="4">
        <v>0</v>
      </c>
      <c r="H5760" s="4">
        <v>143040</v>
      </c>
      <c r="I5760" s="4">
        <v>143040</v>
      </c>
      <c r="J5760">
        <v>0</v>
      </c>
      <c r="K5760" s="4">
        <v>0</v>
      </c>
    </row>
    <row r="5761" spans="1:11" x14ac:dyDescent="0.35">
      <c r="A5761" t="s">
        <v>641</v>
      </c>
      <c r="B5761" t="s">
        <v>2148</v>
      </c>
      <c r="C5761" t="s">
        <v>1870</v>
      </c>
      <c r="E5761" s="4">
        <v>58150</v>
      </c>
      <c r="H5761" s="4">
        <v>94492</v>
      </c>
      <c r="I5761" s="4">
        <v>152642</v>
      </c>
      <c r="J5761">
        <v>58150</v>
      </c>
      <c r="K5761" s="4">
        <v>0</v>
      </c>
    </row>
    <row r="5762" spans="1:11" x14ac:dyDescent="0.35">
      <c r="A5762" t="s">
        <v>641</v>
      </c>
      <c r="B5762" t="s">
        <v>2149</v>
      </c>
      <c r="C5762" t="s">
        <v>1871</v>
      </c>
      <c r="D5762" s="4">
        <v>10197</v>
      </c>
      <c r="F5762" s="4">
        <v>4330000</v>
      </c>
      <c r="G5762" s="4">
        <v>57788</v>
      </c>
      <c r="H5762" s="4">
        <v>183539</v>
      </c>
      <c r="I5762" s="4">
        <v>4581524</v>
      </c>
      <c r="J5762" s="4">
        <v>10197</v>
      </c>
      <c r="K5762" s="4">
        <v>10197</v>
      </c>
    </row>
    <row r="5763" spans="1:11" x14ac:dyDescent="0.35">
      <c r="A5763" t="s">
        <v>641</v>
      </c>
      <c r="B5763" t="s">
        <v>2150</v>
      </c>
      <c r="C5763" t="s">
        <v>1872</v>
      </c>
      <c r="E5763" s="4">
        <v>392000</v>
      </c>
      <c r="I5763" s="4">
        <v>392000</v>
      </c>
      <c r="J5763">
        <v>392000</v>
      </c>
      <c r="K5763" s="4">
        <v>0</v>
      </c>
    </row>
    <row r="5764" spans="1:11" x14ac:dyDescent="0.35">
      <c r="A5764" t="s">
        <v>641</v>
      </c>
      <c r="B5764" t="s">
        <v>2156</v>
      </c>
      <c r="D5764" s="4">
        <v>15456</v>
      </c>
      <c r="E5764" s="4">
        <v>473410</v>
      </c>
      <c r="F5764" s="4">
        <v>4330000</v>
      </c>
      <c r="G5764" s="4">
        <v>424631</v>
      </c>
      <c r="H5764" s="4">
        <v>805704</v>
      </c>
      <c r="I5764" s="4">
        <v>6049201</v>
      </c>
      <c r="J5764" s="4">
        <v>488866</v>
      </c>
      <c r="K5764" s="4">
        <v>15456</v>
      </c>
    </row>
    <row r="5765" spans="1:11" x14ac:dyDescent="0.35">
      <c r="A5765" t="s">
        <v>641</v>
      </c>
      <c r="B5765" t="s">
        <v>2157</v>
      </c>
      <c r="C5765" t="s">
        <v>1879</v>
      </c>
      <c r="D5765" s="4">
        <v>101511</v>
      </c>
      <c r="I5765" s="4">
        <v>101511</v>
      </c>
      <c r="J5765" s="4">
        <v>101511</v>
      </c>
      <c r="K5765" s="4">
        <v>101511</v>
      </c>
    </row>
    <row r="5766" spans="1:11" x14ac:dyDescent="0.35">
      <c r="A5766" t="s">
        <v>641</v>
      </c>
      <c r="B5766" t="s">
        <v>2176</v>
      </c>
      <c r="C5766" t="s">
        <v>1897</v>
      </c>
      <c r="D5766" s="4">
        <v>547</v>
      </c>
      <c r="I5766" s="4">
        <v>547</v>
      </c>
      <c r="J5766" s="4">
        <v>547</v>
      </c>
      <c r="K5766" s="4">
        <v>547</v>
      </c>
    </row>
    <row r="5767" spans="1:11" x14ac:dyDescent="0.35">
      <c r="A5767" t="s">
        <v>641</v>
      </c>
      <c r="B5767" t="s">
        <v>2159</v>
      </c>
      <c r="C5767" t="s">
        <v>1881</v>
      </c>
      <c r="D5767" s="4">
        <v>1064534</v>
      </c>
      <c r="I5767" s="4">
        <v>1064534</v>
      </c>
      <c r="J5767" s="4">
        <v>1064534</v>
      </c>
      <c r="K5767" s="4">
        <v>1064534</v>
      </c>
    </row>
    <row r="5768" spans="1:11" x14ac:dyDescent="0.35">
      <c r="A5768" t="s">
        <v>641</v>
      </c>
      <c r="B5768" t="s">
        <v>2160</v>
      </c>
      <c r="C5768" t="s">
        <v>1882</v>
      </c>
      <c r="E5768" s="4">
        <v>77027</v>
      </c>
      <c r="I5768" s="4">
        <v>77027</v>
      </c>
      <c r="J5768">
        <v>77027</v>
      </c>
      <c r="K5768" s="4">
        <v>0</v>
      </c>
    </row>
    <row r="5769" spans="1:11" x14ac:dyDescent="0.35">
      <c r="A5769" t="s">
        <v>641</v>
      </c>
      <c r="B5769" t="s">
        <v>2179</v>
      </c>
      <c r="C5769" t="s">
        <v>1900</v>
      </c>
      <c r="D5769" s="4">
        <v>45732</v>
      </c>
      <c r="I5769" s="4">
        <v>45732</v>
      </c>
      <c r="J5769" s="4">
        <v>45732</v>
      </c>
      <c r="K5769" s="4">
        <v>45732</v>
      </c>
    </row>
    <row r="5770" spans="1:11" x14ac:dyDescent="0.35">
      <c r="A5770" t="s">
        <v>641</v>
      </c>
      <c r="B5770" t="s">
        <v>2171</v>
      </c>
      <c r="C5770" t="s">
        <v>1892</v>
      </c>
      <c r="D5770" s="4">
        <v>21519</v>
      </c>
      <c r="I5770" s="4">
        <v>21519</v>
      </c>
      <c r="J5770" s="4">
        <v>21519</v>
      </c>
      <c r="K5770" s="4">
        <v>21519</v>
      </c>
    </row>
    <row r="5771" spans="1:11" x14ac:dyDescent="0.35">
      <c r="A5771" t="s">
        <v>641</v>
      </c>
      <c r="B5771" t="s">
        <v>2162</v>
      </c>
      <c r="C5771" t="s">
        <v>1884</v>
      </c>
      <c r="D5771" s="4">
        <v>15449</v>
      </c>
      <c r="I5771" s="4">
        <v>15449</v>
      </c>
      <c r="J5771" s="4">
        <v>15449</v>
      </c>
      <c r="K5771" s="4">
        <v>15449</v>
      </c>
    </row>
    <row r="5772" spans="1:11" x14ac:dyDescent="0.35">
      <c r="A5772" t="s">
        <v>641</v>
      </c>
      <c r="B5772" t="s">
        <v>2163</v>
      </c>
      <c r="D5772" s="4">
        <v>1249292</v>
      </c>
      <c r="E5772" s="4">
        <v>77027</v>
      </c>
      <c r="I5772" s="4">
        <v>1326319</v>
      </c>
      <c r="J5772" s="4">
        <v>1326319</v>
      </c>
      <c r="K5772" s="4">
        <v>1249292</v>
      </c>
    </row>
    <row r="5773" spans="1:11" x14ac:dyDescent="0.35">
      <c r="A5773" t="s">
        <v>641</v>
      </c>
      <c r="B5773" t="s">
        <v>2164</v>
      </c>
      <c r="C5773" t="s">
        <v>1886</v>
      </c>
      <c r="D5773" s="4">
        <v>23566</v>
      </c>
      <c r="I5773" s="4">
        <v>23566</v>
      </c>
      <c r="J5773" s="4">
        <v>23566</v>
      </c>
      <c r="K5773" s="4">
        <v>23566</v>
      </c>
    </row>
    <row r="5774" spans="1:11" x14ac:dyDescent="0.35">
      <c r="A5774" t="s">
        <v>641</v>
      </c>
      <c r="B5774" t="s">
        <v>2165</v>
      </c>
      <c r="D5774" s="4">
        <v>23566</v>
      </c>
      <c r="I5774" s="4">
        <v>23566</v>
      </c>
      <c r="J5774" s="4">
        <v>23566</v>
      </c>
      <c r="K5774" s="4">
        <v>23566</v>
      </c>
    </row>
    <row r="5775" spans="1:11" x14ac:dyDescent="0.35">
      <c r="A5775" t="s">
        <v>641</v>
      </c>
      <c r="B5775" t="s">
        <v>2180</v>
      </c>
      <c r="C5775" t="s">
        <v>1901</v>
      </c>
      <c r="E5775" s="4">
        <v>105000</v>
      </c>
      <c r="I5775" s="4">
        <v>105000</v>
      </c>
      <c r="J5775">
        <v>105000</v>
      </c>
      <c r="K5775" s="4">
        <v>0</v>
      </c>
    </row>
    <row r="5776" spans="1:11" x14ac:dyDescent="0.35">
      <c r="A5776" t="s">
        <v>641</v>
      </c>
      <c r="B5776" t="s">
        <v>2167</v>
      </c>
      <c r="C5776" t="s">
        <v>1889</v>
      </c>
      <c r="E5776" s="4">
        <v>341250</v>
      </c>
      <c r="I5776" s="4">
        <v>341250</v>
      </c>
      <c r="J5776">
        <v>341250</v>
      </c>
      <c r="K5776" s="4">
        <v>0</v>
      </c>
    </row>
    <row r="5777" spans="1:11" x14ac:dyDescent="0.35">
      <c r="A5777" t="s">
        <v>641</v>
      </c>
      <c r="B5777" t="s">
        <v>2168</v>
      </c>
      <c r="C5777" t="s">
        <v>1890</v>
      </c>
      <c r="E5777" s="4">
        <v>240000</v>
      </c>
      <c r="I5777" s="4">
        <v>240000</v>
      </c>
      <c r="J5777">
        <v>240000</v>
      </c>
      <c r="K5777" s="4">
        <v>0</v>
      </c>
    </row>
    <row r="5778" spans="1:11" x14ac:dyDescent="0.35">
      <c r="A5778" t="s">
        <v>641</v>
      </c>
      <c r="B5778" t="s">
        <v>2181</v>
      </c>
      <c r="C5778" t="s">
        <v>1902</v>
      </c>
      <c r="E5778" s="4">
        <v>210000</v>
      </c>
      <c r="I5778" s="4">
        <v>210000</v>
      </c>
      <c r="J5778">
        <v>210000</v>
      </c>
      <c r="K5778" s="4">
        <v>0</v>
      </c>
    </row>
    <row r="5779" spans="1:11" x14ac:dyDescent="0.35">
      <c r="A5779" t="s">
        <v>641</v>
      </c>
      <c r="B5779" t="s">
        <v>2169</v>
      </c>
      <c r="E5779" s="4">
        <v>896250</v>
      </c>
      <c r="I5779" s="4">
        <v>896250</v>
      </c>
      <c r="J5779">
        <v>896250</v>
      </c>
      <c r="K5779" s="4">
        <v>0</v>
      </c>
    </row>
    <row r="5780" spans="1:11" x14ac:dyDescent="0.35">
      <c r="A5780" t="s">
        <v>641</v>
      </c>
      <c r="B5780" t="s">
        <v>2170</v>
      </c>
      <c r="D5780" s="4">
        <v>27548074</v>
      </c>
      <c r="E5780" s="4">
        <v>2083611</v>
      </c>
      <c r="F5780" s="4">
        <v>7314999</v>
      </c>
      <c r="G5780" s="4">
        <v>1019305</v>
      </c>
      <c r="H5780" s="4">
        <v>1943028</v>
      </c>
      <c r="I5780" s="4">
        <v>39909017</v>
      </c>
      <c r="J5780" s="4">
        <f>SUM(D5780,E5780)</f>
        <v>29631685</v>
      </c>
      <c r="K5780" s="4">
        <v>27548074</v>
      </c>
    </row>
    <row r="5781" spans="1:11" x14ac:dyDescent="0.35">
      <c r="A5781" t="s">
        <v>645</v>
      </c>
      <c r="B5781" t="s">
        <v>2118</v>
      </c>
      <c r="C5781" t="s">
        <v>1843</v>
      </c>
      <c r="D5781" s="4">
        <v>83582727</v>
      </c>
      <c r="E5781" s="4">
        <v>7163248</v>
      </c>
      <c r="F5781" s="4">
        <v>29898400</v>
      </c>
      <c r="I5781" s="4">
        <v>120644375</v>
      </c>
      <c r="J5781" s="4">
        <v>90745975</v>
      </c>
      <c r="K5781" s="4">
        <v>83582727</v>
      </c>
    </row>
    <row r="5782" spans="1:11" x14ac:dyDescent="0.35">
      <c r="A5782" t="s">
        <v>645</v>
      </c>
      <c r="B5782" t="s">
        <v>2119</v>
      </c>
      <c r="C5782" t="s">
        <v>1844</v>
      </c>
      <c r="D5782" s="4">
        <v>10296688</v>
      </c>
      <c r="F5782" s="4">
        <v>393833</v>
      </c>
      <c r="G5782" s="4">
        <v>55350</v>
      </c>
      <c r="H5782" s="4">
        <v>421646</v>
      </c>
      <c r="I5782" s="4">
        <v>11167517</v>
      </c>
      <c r="J5782" s="4">
        <v>10296688</v>
      </c>
      <c r="K5782" s="4">
        <v>10296688</v>
      </c>
    </row>
    <row r="5783" spans="1:11" x14ac:dyDescent="0.35">
      <c r="A5783" t="s">
        <v>645</v>
      </c>
      <c r="B5783" t="s">
        <v>2120</v>
      </c>
      <c r="C5783" t="s">
        <v>1845</v>
      </c>
      <c r="D5783" s="4">
        <v>7548056</v>
      </c>
      <c r="I5783" s="4">
        <v>7548056</v>
      </c>
      <c r="J5783" s="4">
        <v>7548056</v>
      </c>
      <c r="K5783" s="4">
        <v>7548056</v>
      </c>
    </row>
    <row r="5784" spans="1:11" x14ac:dyDescent="0.35">
      <c r="A5784" t="s">
        <v>645</v>
      </c>
      <c r="B5784" t="s">
        <v>2121</v>
      </c>
      <c r="D5784" s="4">
        <v>101427471</v>
      </c>
      <c r="E5784" s="4">
        <v>7163248</v>
      </c>
      <c r="F5784" s="4">
        <v>30292233</v>
      </c>
      <c r="G5784" s="4">
        <v>55350</v>
      </c>
      <c r="H5784" s="4">
        <v>421646</v>
      </c>
      <c r="I5784" s="4">
        <v>139359948</v>
      </c>
      <c r="J5784" s="4">
        <v>108590719</v>
      </c>
      <c r="K5784" s="4">
        <v>101427471</v>
      </c>
    </row>
    <row r="5785" spans="1:11" x14ac:dyDescent="0.35">
      <c r="A5785" t="s">
        <v>645</v>
      </c>
      <c r="B5785" t="s">
        <v>2122</v>
      </c>
      <c r="C5785" t="s">
        <v>1846</v>
      </c>
      <c r="D5785" s="4">
        <v>63831406</v>
      </c>
      <c r="E5785" s="4">
        <v>0</v>
      </c>
      <c r="I5785" s="4">
        <v>63831406</v>
      </c>
      <c r="J5785" s="4">
        <v>63831406</v>
      </c>
      <c r="K5785" s="4">
        <v>63831406</v>
      </c>
    </row>
    <row r="5786" spans="1:11" x14ac:dyDescent="0.35">
      <c r="A5786" t="s">
        <v>645</v>
      </c>
      <c r="B5786" t="s">
        <v>2123</v>
      </c>
      <c r="C5786" t="s">
        <v>1847</v>
      </c>
      <c r="D5786" s="4">
        <v>32606485</v>
      </c>
      <c r="F5786" s="4">
        <v>1486487</v>
      </c>
      <c r="I5786" s="4">
        <v>34092972</v>
      </c>
      <c r="J5786" s="4">
        <v>32606485</v>
      </c>
      <c r="K5786" s="4">
        <v>32606485</v>
      </c>
    </row>
    <row r="5787" spans="1:11" x14ac:dyDescent="0.35">
      <c r="A5787" t="s">
        <v>645</v>
      </c>
      <c r="B5787" t="s">
        <v>2124</v>
      </c>
      <c r="C5787" t="s">
        <v>1848</v>
      </c>
      <c r="D5787" s="4">
        <v>137391</v>
      </c>
      <c r="I5787" s="4">
        <v>137391</v>
      </c>
      <c r="J5787" s="4">
        <v>137391</v>
      </c>
      <c r="K5787" s="4">
        <v>137391</v>
      </c>
    </row>
    <row r="5788" spans="1:11" x14ac:dyDescent="0.35">
      <c r="A5788" t="s">
        <v>645</v>
      </c>
      <c r="B5788" t="s">
        <v>2125</v>
      </c>
      <c r="D5788" s="4">
        <v>96575282</v>
      </c>
      <c r="E5788" s="4">
        <v>0</v>
      </c>
      <c r="F5788" s="4">
        <v>1486487</v>
      </c>
      <c r="I5788" s="4">
        <v>98061769</v>
      </c>
      <c r="J5788" s="4">
        <v>96575282</v>
      </c>
      <c r="K5788" s="4">
        <v>96575282</v>
      </c>
    </row>
    <row r="5789" spans="1:11" x14ac:dyDescent="0.35">
      <c r="A5789" t="s">
        <v>645</v>
      </c>
      <c r="B5789" t="s">
        <v>2126</v>
      </c>
      <c r="C5789" t="s">
        <v>1850</v>
      </c>
      <c r="F5789" s="4">
        <v>22400000</v>
      </c>
      <c r="H5789" s="4">
        <v>1600000</v>
      </c>
      <c r="I5789" s="4">
        <v>24000000</v>
      </c>
      <c r="J5789">
        <v>0</v>
      </c>
      <c r="K5789" s="4">
        <v>0</v>
      </c>
    </row>
    <row r="5790" spans="1:11" x14ac:dyDescent="0.35">
      <c r="A5790" t="s">
        <v>645</v>
      </c>
      <c r="B5790" t="s">
        <v>2127</v>
      </c>
      <c r="F5790" s="4">
        <v>22400000</v>
      </c>
      <c r="H5790" s="4">
        <v>1600000</v>
      </c>
      <c r="I5790" s="4">
        <v>24000000</v>
      </c>
      <c r="J5790">
        <v>0</v>
      </c>
      <c r="K5790" s="4">
        <v>0</v>
      </c>
    </row>
    <row r="5791" spans="1:11" x14ac:dyDescent="0.35">
      <c r="A5791" t="s">
        <v>645</v>
      </c>
      <c r="B5791" t="s">
        <v>2201</v>
      </c>
      <c r="C5791" t="s">
        <v>1934</v>
      </c>
      <c r="D5791" s="4">
        <v>4702</v>
      </c>
      <c r="I5791" s="4">
        <v>4702</v>
      </c>
      <c r="J5791" s="4">
        <v>4702</v>
      </c>
      <c r="K5791" s="4">
        <v>4702</v>
      </c>
    </row>
    <row r="5792" spans="1:11" x14ac:dyDescent="0.35">
      <c r="A5792" t="s">
        <v>645</v>
      </c>
      <c r="B5792" t="s">
        <v>2128</v>
      </c>
      <c r="C5792" t="s">
        <v>1851</v>
      </c>
      <c r="D5792" s="4">
        <v>1411114</v>
      </c>
      <c r="I5792" s="4">
        <v>1411114</v>
      </c>
      <c r="J5792" s="4">
        <v>1411114</v>
      </c>
      <c r="K5792" s="4">
        <v>1411114</v>
      </c>
    </row>
    <row r="5793" spans="1:11" x14ac:dyDescent="0.35">
      <c r="A5793" t="s">
        <v>645</v>
      </c>
      <c r="B5793" t="s">
        <v>2129</v>
      </c>
      <c r="C5793" t="s">
        <v>1852</v>
      </c>
      <c r="D5793" s="4">
        <v>299</v>
      </c>
      <c r="E5793" s="4">
        <v>26893</v>
      </c>
      <c r="G5793" s="4">
        <v>17288</v>
      </c>
      <c r="I5793" s="4">
        <v>44480</v>
      </c>
      <c r="J5793" s="4">
        <v>27192</v>
      </c>
      <c r="K5793" s="4">
        <v>299</v>
      </c>
    </row>
    <row r="5794" spans="1:11" x14ac:dyDescent="0.35">
      <c r="A5794" t="s">
        <v>645</v>
      </c>
      <c r="B5794" t="s">
        <v>2130</v>
      </c>
      <c r="C5794" t="s">
        <v>1853</v>
      </c>
      <c r="D5794" s="4">
        <v>13082</v>
      </c>
      <c r="E5794" s="4">
        <v>4617</v>
      </c>
      <c r="I5794" s="4">
        <v>17699</v>
      </c>
      <c r="J5794" s="4">
        <v>17699</v>
      </c>
      <c r="K5794" s="4">
        <v>13082</v>
      </c>
    </row>
    <row r="5795" spans="1:11" x14ac:dyDescent="0.35">
      <c r="A5795" t="s">
        <v>645</v>
      </c>
      <c r="B5795" t="s">
        <v>2172</v>
      </c>
      <c r="C5795" t="s">
        <v>1893</v>
      </c>
      <c r="D5795" s="4">
        <v>283</v>
      </c>
      <c r="E5795" s="4">
        <v>7182</v>
      </c>
      <c r="I5795" s="4">
        <v>7465</v>
      </c>
      <c r="J5795" s="4">
        <v>7465</v>
      </c>
      <c r="K5795" s="4">
        <v>283</v>
      </c>
    </row>
    <row r="5796" spans="1:11" x14ac:dyDescent="0.35">
      <c r="A5796" t="s">
        <v>645</v>
      </c>
      <c r="B5796" t="s">
        <v>2131</v>
      </c>
      <c r="C5796" t="s">
        <v>1854</v>
      </c>
      <c r="D5796" s="4">
        <v>585756</v>
      </c>
      <c r="E5796" s="4">
        <v>127773</v>
      </c>
      <c r="F5796" s="4">
        <v>195022</v>
      </c>
      <c r="G5796" s="4">
        <v>188297</v>
      </c>
      <c r="I5796" s="4">
        <v>1096848</v>
      </c>
      <c r="J5796" s="4">
        <v>713529</v>
      </c>
      <c r="K5796" s="4">
        <v>585756</v>
      </c>
    </row>
    <row r="5797" spans="1:11" x14ac:dyDescent="0.35">
      <c r="A5797" t="s">
        <v>645</v>
      </c>
      <c r="B5797" t="s">
        <v>2197</v>
      </c>
      <c r="C5797" t="s">
        <v>1919</v>
      </c>
      <c r="D5797" s="4">
        <v>211624</v>
      </c>
      <c r="E5797" s="4">
        <v>65844</v>
      </c>
      <c r="I5797" s="4">
        <v>277468</v>
      </c>
      <c r="J5797" s="4">
        <v>277468</v>
      </c>
      <c r="K5797" s="4">
        <v>211624</v>
      </c>
    </row>
    <row r="5798" spans="1:11" x14ac:dyDescent="0.35">
      <c r="A5798" t="s">
        <v>645</v>
      </c>
      <c r="B5798" t="s">
        <v>2132</v>
      </c>
      <c r="C5798" t="s">
        <v>1855</v>
      </c>
      <c r="D5798" s="4">
        <v>1127205</v>
      </c>
      <c r="E5798" s="4">
        <v>109750</v>
      </c>
      <c r="H5798" s="4">
        <v>313002</v>
      </c>
      <c r="I5798" s="4">
        <v>1549957</v>
      </c>
      <c r="J5798" s="4">
        <v>1236955</v>
      </c>
      <c r="K5798" s="4">
        <v>1127205</v>
      </c>
    </row>
    <row r="5799" spans="1:11" x14ac:dyDescent="0.35">
      <c r="A5799" t="s">
        <v>645</v>
      </c>
      <c r="B5799" t="s">
        <v>2133</v>
      </c>
      <c r="C5799" t="s">
        <v>1856</v>
      </c>
      <c r="D5799" s="4">
        <v>94589</v>
      </c>
      <c r="I5799" s="4">
        <v>94589</v>
      </c>
      <c r="J5799" s="4">
        <v>94589</v>
      </c>
      <c r="K5799" s="4">
        <v>94589</v>
      </c>
    </row>
    <row r="5800" spans="1:11" x14ac:dyDescent="0.35">
      <c r="A5800" t="s">
        <v>645</v>
      </c>
      <c r="B5800" t="s">
        <v>2134</v>
      </c>
      <c r="C5800" t="s">
        <v>1857</v>
      </c>
      <c r="D5800" s="4">
        <v>129003</v>
      </c>
      <c r="I5800" s="4">
        <v>129003</v>
      </c>
      <c r="J5800" s="4">
        <v>129003</v>
      </c>
      <c r="K5800" s="4">
        <v>129003</v>
      </c>
    </row>
    <row r="5801" spans="1:11" x14ac:dyDescent="0.35">
      <c r="A5801" t="s">
        <v>645</v>
      </c>
      <c r="B5801" t="s">
        <v>2185</v>
      </c>
      <c r="C5801" t="s">
        <v>1906</v>
      </c>
      <c r="H5801" s="4">
        <v>34053</v>
      </c>
      <c r="I5801" s="4">
        <v>34053</v>
      </c>
      <c r="J5801">
        <v>0</v>
      </c>
      <c r="K5801" s="4">
        <v>0</v>
      </c>
    </row>
    <row r="5802" spans="1:11" x14ac:dyDescent="0.35">
      <c r="A5802" t="s">
        <v>645</v>
      </c>
      <c r="B5802" t="s">
        <v>2135</v>
      </c>
      <c r="C5802" t="s">
        <v>1858</v>
      </c>
      <c r="D5802" s="4">
        <v>422318</v>
      </c>
      <c r="G5802" s="4">
        <v>164905</v>
      </c>
      <c r="I5802" s="4">
        <v>587223</v>
      </c>
      <c r="J5802" s="4">
        <v>422318</v>
      </c>
      <c r="K5802" s="4">
        <v>422318</v>
      </c>
    </row>
    <row r="5803" spans="1:11" x14ac:dyDescent="0.35">
      <c r="A5803" t="s">
        <v>645</v>
      </c>
      <c r="B5803" t="s">
        <v>2136</v>
      </c>
      <c r="C5803" t="s">
        <v>1859</v>
      </c>
      <c r="D5803" s="4">
        <v>1293432</v>
      </c>
      <c r="E5803" s="4">
        <v>430421</v>
      </c>
      <c r="F5803" s="4">
        <v>105421</v>
      </c>
      <c r="G5803" s="4">
        <v>225000</v>
      </c>
      <c r="H5803" s="4">
        <v>350010</v>
      </c>
      <c r="I5803" s="4">
        <v>2404283</v>
      </c>
      <c r="J5803" s="4">
        <v>1723853</v>
      </c>
      <c r="K5803" s="4">
        <v>1293432</v>
      </c>
    </row>
    <row r="5804" spans="1:11" x14ac:dyDescent="0.35">
      <c r="A5804" t="s">
        <v>645</v>
      </c>
      <c r="B5804" t="s">
        <v>2194</v>
      </c>
      <c r="C5804" t="s">
        <v>1915</v>
      </c>
      <c r="D5804" s="4">
        <v>5</v>
      </c>
      <c r="G5804" s="4">
        <v>5</v>
      </c>
      <c r="I5804" s="4">
        <v>10</v>
      </c>
      <c r="J5804" s="4">
        <v>5</v>
      </c>
      <c r="K5804" s="4">
        <v>5</v>
      </c>
    </row>
    <row r="5805" spans="1:11" x14ac:dyDescent="0.35">
      <c r="A5805" t="s">
        <v>645</v>
      </c>
      <c r="B5805" t="s">
        <v>2137</v>
      </c>
      <c r="C5805" t="s">
        <v>1860</v>
      </c>
      <c r="D5805" s="4">
        <v>3152388</v>
      </c>
      <c r="G5805" s="4">
        <v>108703</v>
      </c>
      <c r="I5805" s="4">
        <v>3261091</v>
      </c>
      <c r="J5805" s="4">
        <v>3152388</v>
      </c>
      <c r="K5805" s="4">
        <v>3152388</v>
      </c>
    </row>
    <row r="5806" spans="1:11" x14ac:dyDescent="0.35">
      <c r="A5806" t="s">
        <v>645</v>
      </c>
      <c r="B5806" t="s">
        <v>2138</v>
      </c>
      <c r="C5806" t="s">
        <v>1861</v>
      </c>
      <c r="D5806" s="4">
        <v>1059114</v>
      </c>
      <c r="I5806" s="4">
        <v>1059114</v>
      </c>
      <c r="J5806" s="4">
        <v>1059114</v>
      </c>
      <c r="K5806" s="4">
        <v>1059114</v>
      </c>
    </row>
    <row r="5807" spans="1:11" x14ac:dyDescent="0.35">
      <c r="A5807" t="s">
        <v>645</v>
      </c>
      <c r="B5807" t="s">
        <v>2139</v>
      </c>
      <c r="C5807" t="s">
        <v>1862</v>
      </c>
      <c r="D5807" s="4">
        <v>2734857</v>
      </c>
      <c r="I5807" s="4">
        <v>2734857</v>
      </c>
      <c r="J5807" s="4">
        <v>2734857</v>
      </c>
      <c r="K5807" s="4">
        <v>2734857</v>
      </c>
    </row>
    <row r="5808" spans="1:11" x14ac:dyDescent="0.35">
      <c r="A5808" t="s">
        <v>645</v>
      </c>
      <c r="B5808" t="s">
        <v>2140</v>
      </c>
      <c r="C5808" t="s">
        <v>1863</v>
      </c>
      <c r="D5808" s="4">
        <v>22125</v>
      </c>
      <c r="G5808" s="4">
        <v>7780</v>
      </c>
      <c r="I5808" s="4">
        <v>29905</v>
      </c>
      <c r="J5808" s="4">
        <v>22125</v>
      </c>
      <c r="K5808" s="4">
        <v>22125</v>
      </c>
    </row>
    <row r="5809" spans="1:11" x14ac:dyDescent="0.35">
      <c r="A5809" t="s">
        <v>645</v>
      </c>
      <c r="B5809" t="s">
        <v>2141</v>
      </c>
      <c r="D5809" s="4">
        <v>12261895</v>
      </c>
      <c r="E5809" s="4">
        <v>772480</v>
      </c>
      <c r="F5809" s="4">
        <v>300443</v>
      </c>
      <c r="G5809" s="4">
        <v>711978</v>
      </c>
      <c r="H5809" s="4">
        <v>697064</v>
      </c>
      <c r="I5809" s="4">
        <v>14743860</v>
      </c>
      <c r="J5809" s="4">
        <v>13034375</v>
      </c>
      <c r="K5809" s="4">
        <v>12261895</v>
      </c>
    </row>
    <row r="5810" spans="1:11" x14ac:dyDescent="0.35">
      <c r="A5810" t="s">
        <v>645</v>
      </c>
      <c r="B5810" t="s">
        <v>2143</v>
      </c>
      <c r="C5810" t="s">
        <v>1865</v>
      </c>
      <c r="H5810" s="4">
        <v>43195</v>
      </c>
      <c r="I5810" s="4">
        <v>43195</v>
      </c>
      <c r="J5810">
        <v>0</v>
      </c>
      <c r="K5810" s="4">
        <v>0</v>
      </c>
    </row>
    <row r="5811" spans="1:11" x14ac:dyDescent="0.35">
      <c r="A5811" t="s">
        <v>645</v>
      </c>
      <c r="B5811" t="s">
        <v>2144</v>
      </c>
      <c r="C5811" t="s">
        <v>1866</v>
      </c>
      <c r="I5811" s="4">
        <v>0</v>
      </c>
      <c r="J5811">
        <v>0</v>
      </c>
      <c r="K5811" s="4">
        <v>0</v>
      </c>
    </row>
    <row r="5812" spans="1:11" x14ac:dyDescent="0.35">
      <c r="A5812" t="s">
        <v>645</v>
      </c>
      <c r="B5812" t="s">
        <v>2145</v>
      </c>
      <c r="C5812" t="s">
        <v>1867</v>
      </c>
      <c r="D5812" s="4">
        <v>1039304</v>
      </c>
      <c r="E5812" s="4">
        <v>96600</v>
      </c>
      <c r="F5812" s="4">
        <v>4500</v>
      </c>
      <c r="G5812" s="4">
        <v>193200</v>
      </c>
      <c r="H5812" s="4">
        <v>2295345</v>
      </c>
      <c r="I5812" s="4">
        <v>3628949</v>
      </c>
      <c r="J5812" s="4">
        <v>1135904</v>
      </c>
      <c r="K5812" s="4">
        <v>1039304</v>
      </c>
    </row>
    <row r="5813" spans="1:11" x14ac:dyDescent="0.35">
      <c r="A5813" t="s">
        <v>645</v>
      </c>
      <c r="B5813" t="s">
        <v>2146</v>
      </c>
      <c r="C5813" t="s">
        <v>1868</v>
      </c>
      <c r="D5813" s="4">
        <v>80822</v>
      </c>
      <c r="E5813" s="4">
        <v>0</v>
      </c>
      <c r="F5813" s="4">
        <v>5259</v>
      </c>
      <c r="H5813" s="4">
        <v>5028501</v>
      </c>
      <c r="I5813" s="4">
        <v>5114582</v>
      </c>
      <c r="J5813" s="4">
        <v>80822</v>
      </c>
      <c r="K5813" s="4">
        <v>80822</v>
      </c>
    </row>
    <row r="5814" spans="1:11" x14ac:dyDescent="0.35">
      <c r="A5814" t="s">
        <v>645</v>
      </c>
      <c r="B5814" t="s">
        <v>2173</v>
      </c>
      <c r="C5814" t="s">
        <v>1894</v>
      </c>
      <c r="D5814" s="4">
        <v>6356</v>
      </c>
      <c r="I5814" s="4">
        <v>6356</v>
      </c>
      <c r="J5814" s="4">
        <v>6356</v>
      </c>
      <c r="K5814" s="4">
        <v>6356</v>
      </c>
    </row>
    <row r="5815" spans="1:11" x14ac:dyDescent="0.35">
      <c r="A5815" t="s">
        <v>645</v>
      </c>
      <c r="B5815" t="s">
        <v>2147</v>
      </c>
      <c r="C5815" t="s">
        <v>1869</v>
      </c>
      <c r="D5815" s="4">
        <v>3556</v>
      </c>
      <c r="E5815" s="4">
        <v>0</v>
      </c>
      <c r="H5815" s="4">
        <v>1581600</v>
      </c>
      <c r="I5815" s="4">
        <v>1585156</v>
      </c>
      <c r="J5815" s="4">
        <v>3556</v>
      </c>
      <c r="K5815" s="4">
        <v>3556</v>
      </c>
    </row>
    <row r="5816" spans="1:11" x14ac:dyDescent="0.35">
      <c r="A5816" t="s">
        <v>645</v>
      </c>
      <c r="B5816" t="s">
        <v>2148</v>
      </c>
      <c r="C5816" t="s">
        <v>1870</v>
      </c>
      <c r="D5816" s="4">
        <v>106529</v>
      </c>
      <c r="E5816" s="4">
        <v>12466747</v>
      </c>
      <c r="F5816" s="4">
        <v>416000</v>
      </c>
      <c r="I5816" s="4">
        <v>12989276</v>
      </c>
      <c r="J5816" s="4">
        <v>12573276</v>
      </c>
      <c r="K5816" s="4">
        <v>106529</v>
      </c>
    </row>
    <row r="5817" spans="1:11" x14ac:dyDescent="0.35">
      <c r="A5817" t="s">
        <v>645</v>
      </c>
      <c r="B5817" t="s">
        <v>2149</v>
      </c>
      <c r="C5817" t="s">
        <v>1871</v>
      </c>
      <c r="D5817" s="4">
        <v>10836949</v>
      </c>
      <c r="E5817" s="4">
        <v>58986</v>
      </c>
      <c r="F5817" s="4">
        <v>29817</v>
      </c>
      <c r="G5817" s="4">
        <v>73845</v>
      </c>
      <c r="I5817" s="4">
        <v>10999598</v>
      </c>
      <c r="J5817" s="4">
        <v>10895935</v>
      </c>
      <c r="K5817" s="4">
        <v>10836949</v>
      </c>
    </row>
    <row r="5818" spans="1:11" x14ac:dyDescent="0.35">
      <c r="A5818" t="s">
        <v>645</v>
      </c>
      <c r="B5818" t="s">
        <v>2150</v>
      </c>
      <c r="C5818" t="s">
        <v>1872</v>
      </c>
      <c r="E5818" s="4">
        <v>735000</v>
      </c>
      <c r="I5818" s="4">
        <v>735000</v>
      </c>
      <c r="J5818">
        <v>735000</v>
      </c>
      <c r="K5818" s="4">
        <v>0</v>
      </c>
    </row>
    <row r="5819" spans="1:11" x14ac:dyDescent="0.35">
      <c r="A5819" t="s">
        <v>645</v>
      </c>
      <c r="B5819" t="s">
        <v>2151</v>
      </c>
      <c r="C5819" t="s">
        <v>1873</v>
      </c>
      <c r="E5819" s="4">
        <v>0</v>
      </c>
      <c r="I5819" s="4">
        <v>0</v>
      </c>
      <c r="J5819">
        <v>0</v>
      </c>
      <c r="K5819" s="4">
        <v>0</v>
      </c>
    </row>
    <row r="5820" spans="1:11" x14ac:dyDescent="0.35">
      <c r="A5820" t="s">
        <v>645</v>
      </c>
      <c r="B5820" t="s">
        <v>2153</v>
      </c>
      <c r="C5820" t="s">
        <v>1875</v>
      </c>
      <c r="H5820" s="4">
        <v>122054</v>
      </c>
      <c r="I5820" s="4">
        <v>122054</v>
      </c>
      <c r="J5820">
        <v>0</v>
      </c>
      <c r="K5820" s="4">
        <v>0</v>
      </c>
    </row>
    <row r="5821" spans="1:11" x14ac:dyDescent="0.35">
      <c r="A5821" t="s">
        <v>645</v>
      </c>
      <c r="B5821" t="s">
        <v>2154</v>
      </c>
      <c r="C5821" t="s">
        <v>1876</v>
      </c>
      <c r="D5821" s="4">
        <v>0</v>
      </c>
      <c r="E5821" s="4">
        <v>0</v>
      </c>
      <c r="H5821" s="4">
        <v>910560</v>
      </c>
      <c r="I5821" s="4">
        <v>910560</v>
      </c>
      <c r="J5821" s="4">
        <v>0</v>
      </c>
      <c r="K5821" s="4">
        <v>0</v>
      </c>
    </row>
    <row r="5822" spans="1:11" x14ac:dyDescent="0.35">
      <c r="A5822" t="s">
        <v>645</v>
      </c>
      <c r="B5822" t="s">
        <v>2155</v>
      </c>
      <c r="C5822" t="s">
        <v>1877</v>
      </c>
      <c r="D5822" s="4">
        <v>29754</v>
      </c>
      <c r="E5822" s="4">
        <v>0</v>
      </c>
      <c r="I5822" s="4">
        <v>29754</v>
      </c>
      <c r="J5822" s="4">
        <v>29754</v>
      </c>
      <c r="K5822" s="4">
        <v>29754</v>
      </c>
    </row>
    <row r="5823" spans="1:11" x14ac:dyDescent="0.35">
      <c r="A5823" t="s">
        <v>645</v>
      </c>
      <c r="B5823" t="s">
        <v>2156</v>
      </c>
      <c r="D5823" s="4">
        <v>12103271</v>
      </c>
      <c r="E5823" s="4">
        <v>13357333</v>
      </c>
      <c r="F5823" s="4">
        <v>455577</v>
      </c>
      <c r="G5823" s="4">
        <v>267045</v>
      </c>
      <c r="H5823" s="4">
        <v>9981254</v>
      </c>
      <c r="I5823" s="4">
        <v>36164480</v>
      </c>
      <c r="J5823" s="4">
        <v>25460604</v>
      </c>
      <c r="K5823" s="4">
        <v>12103271</v>
      </c>
    </row>
    <row r="5824" spans="1:11" x14ac:dyDescent="0.35">
      <c r="A5824" t="s">
        <v>645</v>
      </c>
      <c r="B5824" t="s">
        <v>2157</v>
      </c>
      <c r="C5824" t="s">
        <v>1879</v>
      </c>
      <c r="D5824" s="4">
        <v>2171201</v>
      </c>
      <c r="I5824" s="4">
        <v>2171201</v>
      </c>
      <c r="J5824" s="4">
        <v>2171201</v>
      </c>
      <c r="K5824" s="4">
        <v>2171201</v>
      </c>
    </row>
    <row r="5825" spans="1:11" x14ac:dyDescent="0.35">
      <c r="A5825" t="s">
        <v>645</v>
      </c>
      <c r="B5825" t="s">
        <v>2176</v>
      </c>
      <c r="C5825" t="s">
        <v>1897</v>
      </c>
      <c r="D5825" s="4">
        <v>2886</v>
      </c>
      <c r="I5825" s="4">
        <v>2886</v>
      </c>
      <c r="J5825" s="4">
        <v>2886</v>
      </c>
      <c r="K5825" s="4">
        <v>2886</v>
      </c>
    </row>
    <row r="5826" spans="1:11" x14ac:dyDescent="0.35">
      <c r="A5826" t="s">
        <v>645</v>
      </c>
      <c r="B5826" t="s">
        <v>2158</v>
      </c>
      <c r="C5826" t="s">
        <v>1880</v>
      </c>
      <c r="D5826" s="4">
        <v>1606151</v>
      </c>
      <c r="I5826" s="4">
        <v>1606151</v>
      </c>
      <c r="J5826" s="4">
        <v>1606151</v>
      </c>
      <c r="K5826" s="4">
        <v>1606151</v>
      </c>
    </row>
    <row r="5827" spans="1:11" x14ac:dyDescent="0.35">
      <c r="A5827" t="s">
        <v>645</v>
      </c>
      <c r="B5827" t="s">
        <v>2159</v>
      </c>
      <c r="C5827" t="s">
        <v>1881</v>
      </c>
      <c r="D5827" s="4">
        <v>2696485</v>
      </c>
      <c r="I5827" s="4">
        <v>2696485</v>
      </c>
      <c r="J5827" s="4">
        <v>2696485</v>
      </c>
      <c r="K5827" s="4">
        <v>2696485</v>
      </c>
    </row>
    <row r="5828" spans="1:11" x14ac:dyDescent="0.35">
      <c r="A5828" t="s">
        <v>645</v>
      </c>
      <c r="B5828" t="s">
        <v>2174</v>
      </c>
      <c r="C5828" t="s">
        <v>1895</v>
      </c>
      <c r="D5828" s="4">
        <v>122136</v>
      </c>
      <c r="I5828" s="4">
        <v>122136</v>
      </c>
      <c r="J5828" s="4">
        <v>122136</v>
      </c>
      <c r="K5828" s="4">
        <v>122136</v>
      </c>
    </row>
    <row r="5829" spans="1:11" x14ac:dyDescent="0.35">
      <c r="A5829" t="s">
        <v>645</v>
      </c>
      <c r="B5829" t="s">
        <v>2160</v>
      </c>
      <c r="C5829" t="s">
        <v>1882</v>
      </c>
      <c r="D5829" s="4">
        <v>1144</v>
      </c>
      <c r="E5829" s="4">
        <v>310859</v>
      </c>
      <c r="I5829" s="4">
        <v>312003</v>
      </c>
      <c r="J5829" s="4">
        <v>312003</v>
      </c>
      <c r="K5829" s="4">
        <v>1144</v>
      </c>
    </row>
    <row r="5830" spans="1:11" x14ac:dyDescent="0.35">
      <c r="A5830" t="s">
        <v>645</v>
      </c>
      <c r="B5830" t="s">
        <v>2163</v>
      </c>
      <c r="D5830" s="4">
        <v>6600003</v>
      </c>
      <c r="E5830" s="4">
        <v>310859</v>
      </c>
      <c r="I5830" s="4">
        <v>6910862</v>
      </c>
      <c r="J5830" s="4">
        <v>6910862</v>
      </c>
      <c r="K5830" s="4">
        <v>6600003</v>
      </c>
    </row>
    <row r="5831" spans="1:11" x14ac:dyDescent="0.35">
      <c r="A5831" t="s">
        <v>645</v>
      </c>
      <c r="B5831" t="s">
        <v>2164</v>
      </c>
      <c r="C5831" t="s">
        <v>1886</v>
      </c>
      <c r="D5831" s="4">
        <v>295065</v>
      </c>
      <c r="F5831" s="4">
        <v>358203</v>
      </c>
      <c r="I5831" s="4">
        <v>653268</v>
      </c>
      <c r="J5831" s="4">
        <v>295065</v>
      </c>
      <c r="K5831" s="4">
        <v>295065</v>
      </c>
    </row>
    <row r="5832" spans="1:11" x14ac:dyDescent="0.35">
      <c r="A5832" t="s">
        <v>645</v>
      </c>
      <c r="B5832" t="s">
        <v>2165</v>
      </c>
      <c r="D5832" s="4">
        <v>295065</v>
      </c>
      <c r="F5832" s="4">
        <v>358203</v>
      </c>
      <c r="I5832" s="4">
        <v>653268</v>
      </c>
      <c r="J5832" s="4">
        <v>295065</v>
      </c>
      <c r="K5832" s="4">
        <v>295065</v>
      </c>
    </row>
    <row r="5833" spans="1:11" x14ac:dyDescent="0.35">
      <c r="A5833" t="s">
        <v>645</v>
      </c>
      <c r="B5833" t="s">
        <v>2183</v>
      </c>
      <c r="C5833" t="s">
        <v>1904</v>
      </c>
      <c r="D5833" s="4">
        <v>375000</v>
      </c>
      <c r="I5833" s="4">
        <v>375000</v>
      </c>
      <c r="J5833" s="4">
        <v>375000</v>
      </c>
      <c r="K5833" s="4">
        <v>375000</v>
      </c>
    </row>
    <row r="5834" spans="1:11" x14ac:dyDescent="0.35">
      <c r="A5834" t="s">
        <v>645</v>
      </c>
      <c r="B5834" t="s">
        <v>2166</v>
      </c>
      <c r="C5834" t="s">
        <v>1888</v>
      </c>
      <c r="H5834" s="4">
        <v>1689600</v>
      </c>
      <c r="I5834" s="4">
        <v>1689600</v>
      </c>
      <c r="J5834">
        <v>0</v>
      </c>
      <c r="K5834" s="4">
        <v>0</v>
      </c>
    </row>
    <row r="5835" spans="1:11" x14ac:dyDescent="0.35">
      <c r="A5835" t="s">
        <v>645</v>
      </c>
      <c r="B5835" t="s">
        <v>2180</v>
      </c>
      <c r="C5835" t="s">
        <v>1901</v>
      </c>
      <c r="E5835" s="4">
        <v>1702500</v>
      </c>
      <c r="I5835" s="4">
        <v>1702500</v>
      </c>
      <c r="J5835">
        <v>1702500</v>
      </c>
      <c r="K5835" s="4">
        <v>0</v>
      </c>
    </row>
    <row r="5836" spans="1:11" x14ac:dyDescent="0.35">
      <c r="A5836" t="s">
        <v>645</v>
      </c>
      <c r="B5836" t="s">
        <v>2167</v>
      </c>
      <c r="C5836" t="s">
        <v>1889</v>
      </c>
      <c r="E5836" s="4">
        <v>4767000</v>
      </c>
      <c r="I5836" s="4">
        <v>4767000</v>
      </c>
      <c r="J5836">
        <v>4767000</v>
      </c>
      <c r="K5836" s="4">
        <v>0</v>
      </c>
    </row>
    <row r="5837" spans="1:11" x14ac:dyDescent="0.35">
      <c r="A5837" t="s">
        <v>645</v>
      </c>
      <c r="B5837" t="s">
        <v>2168</v>
      </c>
      <c r="C5837" t="s">
        <v>1890</v>
      </c>
      <c r="E5837" s="4">
        <v>1650000</v>
      </c>
      <c r="I5837" s="4">
        <v>1650000</v>
      </c>
      <c r="J5837">
        <v>1650000</v>
      </c>
      <c r="K5837" s="4">
        <v>0</v>
      </c>
    </row>
    <row r="5838" spans="1:11" x14ac:dyDescent="0.35">
      <c r="A5838" t="s">
        <v>645</v>
      </c>
      <c r="B5838" t="s">
        <v>2181</v>
      </c>
      <c r="C5838" t="s">
        <v>1902</v>
      </c>
      <c r="E5838" s="4">
        <v>3405000</v>
      </c>
      <c r="I5838" s="4">
        <v>3405000</v>
      </c>
      <c r="J5838">
        <v>3405000</v>
      </c>
      <c r="K5838" s="4">
        <v>0</v>
      </c>
    </row>
    <row r="5839" spans="1:11" x14ac:dyDescent="0.35">
      <c r="A5839" t="s">
        <v>645</v>
      </c>
      <c r="B5839" t="s">
        <v>2169</v>
      </c>
      <c r="D5839" s="4">
        <v>375000</v>
      </c>
      <c r="E5839" s="4">
        <v>11524500</v>
      </c>
      <c r="H5839" s="4">
        <v>1689600</v>
      </c>
      <c r="I5839" s="4">
        <v>13589100</v>
      </c>
      <c r="J5839" s="4">
        <v>11899500</v>
      </c>
      <c r="K5839" s="4">
        <v>375000</v>
      </c>
    </row>
    <row r="5840" spans="1:11" x14ac:dyDescent="0.35">
      <c r="A5840" t="s">
        <v>645</v>
      </c>
      <c r="B5840" t="s">
        <v>2170</v>
      </c>
      <c r="D5840" s="4">
        <v>229637987</v>
      </c>
      <c r="E5840" s="4">
        <v>33128421</v>
      </c>
      <c r="F5840" s="4">
        <v>55292942</v>
      </c>
      <c r="G5840" s="4">
        <v>1034374</v>
      </c>
      <c r="H5840" s="4">
        <v>14389564</v>
      </c>
      <c r="I5840" s="4">
        <v>333483287</v>
      </c>
      <c r="J5840" s="4">
        <f>SUM(D5840,E5840)</f>
        <v>262766408</v>
      </c>
      <c r="K5840" s="4">
        <v>229637987</v>
      </c>
    </row>
    <row r="5841" spans="1:11" x14ac:dyDescent="0.35">
      <c r="A5841" t="s">
        <v>2069</v>
      </c>
      <c r="B5841" t="s">
        <v>2118</v>
      </c>
      <c r="C5841" t="s">
        <v>1843</v>
      </c>
      <c r="D5841" s="4">
        <v>23030448</v>
      </c>
      <c r="E5841" s="4">
        <v>7807882</v>
      </c>
      <c r="F5841" s="4">
        <v>3803800</v>
      </c>
      <c r="I5841" s="4">
        <v>34642130</v>
      </c>
      <c r="J5841" s="4">
        <v>30838330</v>
      </c>
      <c r="K5841" s="4">
        <v>23030448</v>
      </c>
    </row>
    <row r="5842" spans="1:11" x14ac:dyDescent="0.35">
      <c r="A5842" t="s">
        <v>2069</v>
      </c>
      <c r="B5842" t="s">
        <v>2119</v>
      </c>
      <c r="C5842" t="s">
        <v>1844</v>
      </c>
      <c r="D5842" s="4">
        <v>805243</v>
      </c>
      <c r="F5842" s="4">
        <v>428630</v>
      </c>
      <c r="G5842" s="4">
        <v>1179103</v>
      </c>
      <c r="H5842" s="4">
        <v>1508981</v>
      </c>
      <c r="I5842" s="4">
        <v>3921957</v>
      </c>
      <c r="J5842" s="4">
        <v>805243</v>
      </c>
      <c r="K5842" s="4">
        <v>805243</v>
      </c>
    </row>
    <row r="5843" spans="1:11" x14ac:dyDescent="0.35">
      <c r="A5843" t="s">
        <v>2069</v>
      </c>
      <c r="B5843" t="s">
        <v>2120</v>
      </c>
      <c r="C5843" t="s">
        <v>1845</v>
      </c>
      <c r="D5843" s="4">
        <v>1812393</v>
      </c>
      <c r="I5843" s="4">
        <v>1812393</v>
      </c>
      <c r="J5843" s="4">
        <v>1812393</v>
      </c>
      <c r="K5843" s="4">
        <v>1812393</v>
      </c>
    </row>
    <row r="5844" spans="1:11" x14ac:dyDescent="0.35">
      <c r="A5844" t="s">
        <v>2069</v>
      </c>
      <c r="B5844" t="s">
        <v>2121</v>
      </c>
      <c r="D5844" s="4">
        <v>25648085</v>
      </c>
      <c r="E5844" s="4">
        <v>7807882</v>
      </c>
      <c r="F5844" s="4">
        <v>4232430</v>
      </c>
      <c r="G5844" s="4">
        <v>1179103</v>
      </c>
      <c r="H5844" s="4">
        <v>1508981</v>
      </c>
      <c r="I5844" s="4">
        <v>40376480</v>
      </c>
      <c r="J5844" s="4">
        <v>33455967</v>
      </c>
      <c r="K5844" s="4">
        <v>25648085</v>
      </c>
    </row>
    <row r="5845" spans="1:11" x14ac:dyDescent="0.35">
      <c r="A5845" t="s">
        <v>2069</v>
      </c>
      <c r="B5845" t="s">
        <v>2122</v>
      </c>
      <c r="C5845" t="s">
        <v>1846</v>
      </c>
      <c r="D5845" s="4">
        <v>5089776</v>
      </c>
      <c r="E5845" s="4">
        <v>5505949</v>
      </c>
      <c r="F5845" s="4">
        <v>3952968</v>
      </c>
      <c r="I5845" s="4">
        <v>14548693</v>
      </c>
      <c r="J5845" s="4">
        <v>10595725</v>
      </c>
      <c r="K5845" s="4">
        <v>5089776</v>
      </c>
    </row>
    <row r="5846" spans="1:11" x14ac:dyDescent="0.35">
      <c r="A5846" t="s">
        <v>2069</v>
      </c>
      <c r="B5846" t="s">
        <v>2123</v>
      </c>
      <c r="C5846" t="s">
        <v>1847</v>
      </c>
      <c r="D5846" s="4">
        <v>7592174</v>
      </c>
      <c r="E5846" s="4">
        <v>168826</v>
      </c>
      <c r="F5846" s="4">
        <v>2265946</v>
      </c>
      <c r="I5846" s="4">
        <v>10026946</v>
      </c>
      <c r="J5846" s="4">
        <v>7761000</v>
      </c>
      <c r="K5846" s="4">
        <v>7592174</v>
      </c>
    </row>
    <row r="5847" spans="1:11" x14ac:dyDescent="0.35">
      <c r="A5847" t="s">
        <v>2069</v>
      </c>
      <c r="B5847" t="s">
        <v>2124</v>
      </c>
      <c r="C5847" t="s">
        <v>1848</v>
      </c>
      <c r="D5847" s="4">
        <v>18610</v>
      </c>
      <c r="I5847" s="4">
        <v>18610</v>
      </c>
      <c r="J5847" s="4">
        <v>18610</v>
      </c>
      <c r="K5847" s="4">
        <v>18610</v>
      </c>
    </row>
    <row r="5848" spans="1:11" x14ac:dyDescent="0.35">
      <c r="A5848" t="s">
        <v>2069</v>
      </c>
      <c r="B5848" t="s">
        <v>2125</v>
      </c>
      <c r="D5848" s="4">
        <v>12700559</v>
      </c>
      <c r="E5848" s="4">
        <v>5674775</v>
      </c>
      <c r="F5848" s="4">
        <v>6218914</v>
      </c>
      <c r="I5848" s="4">
        <v>24594249</v>
      </c>
      <c r="J5848" s="4">
        <v>18375334</v>
      </c>
      <c r="K5848" s="4">
        <v>12700559</v>
      </c>
    </row>
    <row r="5849" spans="1:11" x14ac:dyDescent="0.35">
      <c r="A5849" t="s">
        <v>2069</v>
      </c>
      <c r="B5849" t="s">
        <v>2126</v>
      </c>
      <c r="C5849" t="s">
        <v>1850</v>
      </c>
      <c r="E5849" s="4">
        <v>7200000</v>
      </c>
      <c r="I5849" s="4">
        <v>7200000</v>
      </c>
      <c r="J5849">
        <v>7200000</v>
      </c>
      <c r="K5849" s="4">
        <v>0</v>
      </c>
    </row>
    <row r="5850" spans="1:11" x14ac:dyDescent="0.35">
      <c r="A5850" t="s">
        <v>2069</v>
      </c>
      <c r="B5850" t="s">
        <v>2127</v>
      </c>
      <c r="E5850" s="4">
        <v>7200000</v>
      </c>
      <c r="I5850" s="4">
        <v>7200000</v>
      </c>
      <c r="J5850">
        <v>7200000</v>
      </c>
      <c r="K5850" s="4">
        <v>0</v>
      </c>
    </row>
    <row r="5851" spans="1:11" x14ac:dyDescent="0.35">
      <c r="A5851" t="s">
        <v>2069</v>
      </c>
      <c r="B5851" t="s">
        <v>2128</v>
      </c>
      <c r="C5851" t="s">
        <v>1851</v>
      </c>
      <c r="D5851" s="4">
        <v>239244</v>
      </c>
      <c r="G5851" s="4">
        <v>464076</v>
      </c>
      <c r="I5851" s="4">
        <v>703320</v>
      </c>
      <c r="J5851" s="4">
        <v>239244</v>
      </c>
      <c r="K5851" s="4">
        <v>239244</v>
      </c>
    </row>
    <row r="5852" spans="1:11" x14ac:dyDescent="0.35">
      <c r="A5852" t="s">
        <v>2069</v>
      </c>
      <c r="B5852" t="s">
        <v>2129</v>
      </c>
      <c r="C5852" t="s">
        <v>1852</v>
      </c>
      <c r="F5852" s="4">
        <v>17718</v>
      </c>
      <c r="I5852" s="4">
        <v>17718</v>
      </c>
      <c r="J5852">
        <v>0</v>
      </c>
      <c r="K5852" s="4">
        <v>0</v>
      </c>
    </row>
    <row r="5853" spans="1:11" x14ac:dyDescent="0.35">
      <c r="A5853" t="s">
        <v>2069</v>
      </c>
      <c r="B5853" t="s">
        <v>2130</v>
      </c>
      <c r="C5853" t="s">
        <v>1853</v>
      </c>
      <c r="E5853" s="4">
        <v>16383</v>
      </c>
      <c r="F5853" s="4">
        <v>38226</v>
      </c>
      <c r="I5853" s="4">
        <v>54609</v>
      </c>
      <c r="J5853">
        <v>16383</v>
      </c>
      <c r="K5853" s="4">
        <v>0</v>
      </c>
    </row>
    <row r="5854" spans="1:11" x14ac:dyDescent="0.35">
      <c r="A5854" t="s">
        <v>2069</v>
      </c>
      <c r="B5854" t="s">
        <v>2172</v>
      </c>
      <c r="C5854" t="s">
        <v>1893</v>
      </c>
      <c r="F5854" s="4">
        <v>19113</v>
      </c>
      <c r="I5854" s="4">
        <v>19113</v>
      </c>
      <c r="J5854">
        <v>0</v>
      </c>
      <c r="K5854" s="4">
        <v>0</v>
      </c>
    </row>
    <row r="5855" spans="1:11" x14ac:dyDescent="0.35">
      <c r="A5855" t="s">
        <v>2069</v>
      </c>
      <c r="B5855" t="s">
        <v>2131</v>
      </c>
      <c r="C5855" t="s">
        <v>1854</v>
      </c>
      <c r="D5855" s="4">
        <v>369869</v>
      </c>
      <c r="I5855" s="4">
        <v>369869</v>
      </c>
      <c r="J5855" s="4">
        <v>369869</v>
      </c>
      <c r="K5855" s="4">
        <v>369869</v>
      </c>
    </row>
    <row r="5856" spans="1:11" x14ac:dyDescent="0.35">
      <c r="A5856" t="s">
        <v>2069</v>
      </c>
      <c r="B5856" t="s">
        <v>2197</v>
      </c>
      <c r="C5856" t="s">
        <v>1919</v>
      </c>
      <c r="D5856" s="4">
        <v>157344</v>
      </c>
      <c r="E5856" s="4">
        <v>93359</v>
      </c>
      <c r="I5856" s="4">
        <v>250703</v>
      </c>
      <c r="J5856" s="4">
        <v>250703</v>
      </c>
      <c r="K5856" s="4">
        <v>157344</v>
      </c>
    </row>
    <row r="5857" spans="1:11" x14ac:dyDescent="0.35">
      <c r="A5857" t="s">
        <v>2069</v>
      </c>
      <c r="B5857" t="s">
        <v>2200</v>
      </c>
      <c r="C5857" t="s">
        <v>1926</v>
      </c>
      <c r="D5857" s="4">
        <v>3382882</v>
      </c>
      <c r="E5857" s="4">
        <v>1478596</v>
      </c>
      <c r="I5857" s="4">
        <v>4861478</v>
      </c>
      <c r="J5857" s="4">
        <v>4861478</v>
      </c>
      <c r="K5857" s="4">
        <v>3382882</v>
      </c>
    </row>
    <row r="5858" spans="1:11" x14ac:dyDescent="0.35">
      <c r="A5858" t="s">
        <v>2069</v>
      </c>
      <c r="B5858" t="s">
        <v>2132</v>
      </c>
      <c r="C5858" t="s">
        <v>1855</v>
      </c>
      <c r="D5858" s="4">
        <v>482536</v>
      </c>
      <c r="E5858" s="4">
        <v>21290</v>
      </c>
      <c r="F5858" s="4">
        <v>82355</v>
      </c>
      <c r="G5858" s="4">
        <v>14495</v>
      </c>
      <c r="H5858" s="4">
        <v>233467</v>
      </c>
      <c r="I5858" s="4">
        <v>834143</v>
      </c>
      <c r="J5858" s="4">
        <v>503826</v>
      </c>
      <c r="K5858" s="4">
        <v>482536</v>
      </c>
    </row>
    <row r="5859" spans="1:11" x14ac:dyDescent="0.35">
      <c r="A5859" t="s">
        <v>2069</v>
      </c>
      <c r="B5859" t="s">
        <v>2133</v>
      </c>
      <c r="C5859" t="s">
        <v>1856</v>
      </c>
      <c r="G5859" s="4">
        <v>37274</v>
      </c>
      <c r="I5859" s="4">
        <v>37274</v>
      </c>
      <c r="J5859">
        <v>0</v>
      </c>
      <c r="K5859" s="4">
        <v>0</v>
      </c>
    </row>
    <row r="5860" spans="1:11" x14ac:dyDescent="0.35">
      <c r="A5860" t="s">
        <v>2069</v>
      </c>
      <c r="B5860" t="s">
        <v>2134</v>
      </c>
      <c r="C5860" t="s">
        <v>1857</v>
      </c>
      <c r="D5860" s="4">
        <v>68575</v>
      </c>
      <c r="F5860" s="4">
        <v>1358</v>
      </c>
      <c r="I5860" s="4">
        <v>69933</v>
      </c>
      <c r="J5860" s="4">
        <v>68575</v>
      </c>
      <c r="K5860" s="4">
        <v>68575</v>
      </c>
    </row>
    <row r="5861" spans="1:11" x14ac:dyDescent="0.35">
      <c r="A5861" t="s">
        <v>2069</v>
      </c>
      <c r="B5861" t="s">
        <v>2135</v>
      </c>
      <c r="C5861" t="s">
        <v>1858</v>
      </c>
      <c r="H5861" s="4">
        <v>156861</v>
      </c>
      <c r="I5861" s="4">
        <v>156861</v>
      </c>
      <c r="J5861">
        <v>0</v>
      </c>
      <c r="K5861" s="4">
        <v>0</v>
      </c>
    </row>
    <row r="5862" spans="1:11" x14ac:dyDescent="0.35">
      <c r="A5862" t="s">
        <v>2069</v>
      </c>
      <c r="B5862" t="s">
        <v>2136</v>
      </c>
      <c r="C5862" t="s">
        <v>1859</v>
      </c>
      <c r="D5862" s="4">
        <v>309745</v>
      </c>
      <c r="E5862" s="4">
        <v>550000</v>
      </c>
      <c r="F5862" s="4">
        <v>13</v>
      </c>
      <c r="G5862" s="4">
        <v>56114</v>
      </c>
      <c r="H5862" s="4">
        <v>725000</v>
      </c>
      <c r="I5862" s="4">
        <v>1640872</v>
      </c>
      <c r="J5862" s="4">
        <v>859745</v>
      </c>
      <c r="K5862" s="4">
        <v>309745</v>
      </c>
    </row>
    <row r="5863" spans="1:11" x14ac:dyDescent="0.35">
      <c r="A5863" t="s">
        <v>2069</v>
      </c>
      <c r="B5863" t="s">
        <v>2137</v>
      </c>
      <c r="C5863" t="s">
        <v>1860</v>
      </c>
      <c r="D5863" s="4">
        <v>2608873</v>
      </c>
      <c r="H5863" s="4">
        <v>326109</v>
      </c>
      <c r="I5863" s="4">
        <v>2934982</v>
      </c>
      <c r="J5863" s="4">
        <v>2608873</v>
      </c>
      <c r="K5863" s="4">
        <v>2608873</v>
      </c>
    </row>
    <row r="5864" spans="1:11" x14ac:dyDescent="0.35">
      <c r="A5864" t="s">
        <v>2069</v>
      </c>
      <c r="B5864" t="s">
        <v>2138</v>
      </c>
      <c r="C5864" t="s">
        <v>1861</v>
      </c>
      <c r="D5864" s="4">
        <v>84877</v>
      </c>
      <c r="G5864" s="4">
        <v>163225</v>
      </c>
      <c r="I5864" s="4">
        <v>248103</v>
      </c>
      <c r="J5864" s="4">
        <v>84877</v>
      </c>
      <c r="K5864" s="4">
        <v>84877</v>
      </c>
    </row>
    <row r="5865" spans="1:11" x14ac:dyDescent="0.35">
      <c r="A5865" t="s">
        <v>2069</v>
      </c>
      <c r="B5865" t="s">
        <v>2139</v>
      </c>
      <c r="C5865" t="s">
        <v>1862</v>
      </c>
      <c r="D5865" s="4">
        <v>854643</v>
      </c>
      <c r="H5865" s="4">
        <v>299066</v>
      </c>
      <c r="I5865" s="4">
        <v>1153708</v>
      </c>
      <c r="J5865" s="4">
        <v>854643</v>
      </c>
      <c r="K5865" s="4">
        <v>854643</v>
      </c>
    </row>
    <row r="5866" spans="1:11" x14ac:dyDescent="0.35">
      <c r="A5866" t="s">
        <v>2069</v>
      </c>
      <c r="B5866" t="s">
        <v>2140</v>
      </c>
      <c r="C5866" t="s">
        <v>1863</v>
      </c>
      <c r="F5866" s="4">
        <v>7780</v>
      </c>
      <c r="I5866" s="4">
        <v>7780</v>
      </c>
      <c r="J5866">
        <v>0</v>
      </c>
      <c r="K5866" s="4">
        <v>0</v>
      </c>
    </row>
    <row r="5867" spans="1:11" x14ac:dyDescent="0.35">
      <c r="A5867" t="s">
        <v>2069</v>
      </c>
      <c r="B5867" t="s">
        <v>2141</v>
      </c>
      <c r="D5867" s="4">
        <v>8558590</v>
      </c>
      <c r="E5867" s="4">
        <v>2159627</v>
      </c>
      <c r="F5867" s="4">
        <v>166563</v>
      </c>
      <c r="G5867" s="4">
        <v>735185</v>
      </c>
      <c r="H5867" s="4">
        <v>1740503</v>
      </c>
      <c r="I5867" s="4">
        <v>13360468</v>
      </c>
      <c r="J5867" s="4">
        <v>10718217</v>
      </c>
      <c r="K5867" s="4">
        <v>8558590</v>
      </c>
    </row>
    <row r="5868" spans="1:11" x14ac:dyDescent="0.35">
      <c r="A5868" t="s">
        <v>2069</v>
      </c>
      <c r="B5868" t="s">
        <v>2143</v>
      </c>
      <c r="C5868" t="s">
        <v>1865</v>
      </c>
      <c r="D5868" s="4">
        <v>160345</v>
      </c>
      <c r="E5868" s="4">
        <v>3488</v>
      </c>
      <c r="G5868" s="4">
        <v>175683</v>
      </c>
      <c r="I5868" s="4">
        <v>339517</v>
      </c>
      <c r="J5868" s="4">
        <v>163833</v>
      </c>
      <c r="K5868" s="4">
        <v>160345</v>
      </c>
    </row>
    <row r="5869" spans="1:11" x14ac:dyDescent="0.35">
      <c r="A5869" t="s">
        <v>2069</v>
      </c>
      <c r="B5869" t="s">
        <v>2144</v>
      </c>
      <c r="C5869" t="s">
        <v>1866</v>
      </c>
      <c r="I5869" s="4">
        <v>0</v>
      </c>
      <c r="J5869">
        <v>0</v>
      </c>
      <c r="K5869" s="4">
        <v>0</v>
      </c>
    </row>
    <row r="5870" spans="1:11" x14ac:dyDescent="0.35">
      <c r="A5870" t="s">
        <v>2069</v>
      </c>
      <c r="B5870" t="s">
        <v>2145</v>
      </c>
      <c r="C5870" t="s">
        <v>1867</v>
      </c>
      <c r="D5870" s="4">
        <v>2319561</v>
      </c>
      <c r="E5870" s="4">
        <v>13500</v>
      </c>
      <c r="G5870" s="4">
        <v>378122</v>
      </c>
      <c r="H5870" s="4">
        <v>2571609</v>
      </c>
      <c r="I5870" s="4">
        <v>5282792</v>
      </c>
      <c r="J5870" s="4">
        <v>2333061</v>
      </c>
      <c r="K5870" s="4">
        <v>2319561</v>
      </c>
    </row>
    <row r="5871" spans="1:11" x14ac:dyDescent="0.35">
      <c r="A5871" t="s">
        <v>2069</v>
      </c>
      <c r="B5871" t="s">
        <v>2146</v>
      </c>
      <c r="C5871" t="s">
        <v>1868</v>
      </c>
      <c r="D5871" s="4">
        <v>10519</v>
      </c>
      <c r="G5871" s="4">
        <v>10519</v>
      </c>
      <c r="H5871" s="4">
        <v>2378940</v>
      </c>
      <c r="I5871" s="4">
        <v>2399977</v>
      </c>
      <c r="J5871" s="4">
        <v>10519</v>
      </c>
      <c r="K5871" s="4">
        <v>10519</v>
      </c>
    </row>
    <row r="5872" spans="1:11" x14ac:dyDescent="0.35">
      <c r="A5872" t="s">
        <v>2069</v>
      </c>
      <c r="B5872" t="s">
        <v>2173</v>
      </c>
      <c r="C5872" t="s">
        <v>1894</v>
      </c>
      <c r="D5872" s="4">
        <v>1309</v>
      </c>
      <c r="I5872" s="4">
        <v>1309</v>
      </c>
      <c r="J5872" s="4">
        <v>1309</v>
      </c>
      <c r="K5872" s="4">
        <v>1309</v>
      </c>
    </row>
    <row r="5873" spans="1:11" x14ac:dyDescent="0.35">
      <c r="A5873" t="s">
        <v>2069</v>
      </c>
      <c r="B5873" t="s">
        <v>2147</v>
      </c>
      <c r="C5873" t="s">
        <v>1869</v>
      </c>
      <c r="H5873" s="4">
        <v>837600</v>
      </c>
      <c r="I5873" s="4">
        <v>837600</v>
      </c>
      <c r="J5873">
        <v>0</v>
      </c>
      <c r="K5873" s="4">
        <v>0</v>
      </c>
    </row>
    <row r="5874" spans="1:11" x14ac:dyDescent="0.35">
      <c r="A5874" t="s">
        <v>2069</v>
      </c>
      <c r="B5874" t="s">
        <v>2148</v>
      </c>
      <c r="C5874" t="s">
        <v>1870</v>
      </c>
      <c r="E5874" s="4">
        <v>43453</v>
      </c>
      <c r="H5874" s="4">
        <v>5792116</v>
      </c>
      <c r="I5874" s="4">
        <v>5835569</v>
      </c>
      <c r="J5874">
        <v>43453</v>
      </c>
      <c r="K5874" s="4">
        <v>0</v>
      </c>
    </row>
    <row r="5875" spans="1:11" x14ac:dyDescent="0.35">
      <c r="A5875" t="s">
        <v>2069</v>
      </c>
      <c r="B5875" t="s">
        <v>2149</v>
      </c>
      <c r="C5875" t="s">
        <v>1871</v>
      </c>
      <c r="F5875" s="4">
        <v>4330000</v>
      </c>
      <c r="G5875" s="4">
        <v>55378</v>
      </c>
      <c r="H5875" s="4">
        <v>115612</v>
      </c>
      <c r="I5875" s="4">
        <v>4500990</v>
      </c>
      <c r="J5875">
        <v>0</v>
      </c>
      <c r="K5875" s="4">
        <v>0</v>
      </c>
    </row>
    <row r="5876" spans="1:11" x14ac:dyDescent="0.35">
      <c r="A5876" t="s">
        <v>2069</v>
      </c>
      <c r="B5876" t="s">
        <v>2150</v>
      </c>
      <c r="C5876" t="s">
        <v>1872</v>
      </c>
      <c r="D5876" s="4">
        <v>147000</v>
      </c>
      <c r="I5876" s="4">
        <v>147000</v>
      </c>
      <c r="J5876" s="4">
        <v>147000</v>
      </c>
      <c r="K5876" s="4">
        <v>147000</v>
      </c>
    </row>
    <row r="5877" spans="1:11" x14ac:dyDescent="0.35">
      <c r="A5877" t="s">
        <v>2069</v>
      </c>
      <c r="B5877" t="s">
        <v>2153</v>
      </c>
      <c r="C5877" t="s">
        <v>1875</v>
      </c>
      <c r="D5877" s="4">
        <v>0</v>
      </c>
      <c r="H5877" s="4">
        <v>75557</v>
      </c>
      <c r="I5877" s="4">
        <v>75557</v>
      </c>
      <c r="J5877" s="4">
        <v>0</v>
      </c>
      <c r="K5877" s="4">
        <v>0</v>
      </c>
    </row>
    <row r="5878" spans="1:11" x14ac:dyDescent="0.35">
      <c r="A5878" t="s">
        <v>2069</v>
      </c>
      <c r="B5878" t="s">
        <v>2154</v>
      </c>
      <c r="C5878" t="s">
        <v>1876</v>
      </c>
      <c r="H5878" s="4">
        <v>272160</v>
      </c>
      <c r="I5878" s="4">
        <v>272160</v>
      </c>
      <c r="J5878">
        <v>0</v>
      </c>
      <c r="K5878" s="4">
        <v>0</v>
      </c>
    </row>
    <row r="5879" spans="1:11" x14ac:dyDescent="0.35">
      <c r="A5879" t="s">
        <v>2069</v>
      </c>
      <c r="B5879" t="s">
        <v>2155</v>
      </c>
      <c r="C5879" t="s">
        <v>1877</v>
      </c>
      <c r="D5879" s="4">
        <v>3435</v>
      </c>
      <c r="I5879" s="4">
        <v>3435</v>
      </c>
      <c r="J5879" s="4">
        <v>3435</v>
      </c>
      <c r="K5879" s="4">
        <v>3435</v>
      </c>
    </row>
    <row r="5880" spans="1:11" x14ac:dyDescent="0.35">
      <c r="A5880" t="s">
        <v>2069</v>
      </c>
      <c r="B5880" t="s">
        <v>2156</v>
      </c>
      <c r="D5880" s="4">
        <v>2642169</v>
      </c>
      <c r="E5880" s="4">
        <v>60442</v>
      </c>
      <c r="F5880" s="4">
        <v>4330000</v>
      </c>
      <c r="G5880" s="4">
        <v>619702</v>
      </c>
      <c r="H5880" s="4">
        <v>12043594</v>
      </c>
      <c r="I5880" s="4">
        <v>19695906</v>
      </c>
      <c r="J5880" s="4">
        <v>2702611</v>
      </c>
      <c r="K5880" s="4">
        <v>2642169</v>
      </c>
    </row>
    <row r="5881" spans="1:11" x14ac:dyDescent="0.35">
      <c r="A5881" t="s">
        <v>2069</v>
      </c>
      <c r="B5881" t="s">
        <v>2157</v>
      </c>
      <c r="C5881" t="s">
        <v>1879</v>
      </c>
      <c r="D5881" s="4">
        <v>7624580</v>
      </c>
      <c r="I5881" s="4">
        <v>7624580</v>
      </c>
      <c r="J5881" s="4">
        <v>7624580</v>
      </c>
      <c r="K5881" s="4">
        <v>7624580</v>
      </c>
    </row>
    <row r="5882" spans="1:11" x14ac:dyDescent="0.35">
      <c r="A5882" t="s">
        <v>2069</v>
      </c>
      <c r="B5882" t="s">
        <v>2186</v>
      </c>
      <c r="C5882" t="s">
        <v>1907</v>
      </c>
      <c r="D5882" s="4">
        <v>23504</v>
      </c>
      <c r="I5882" s="4">
        <v>23504</v>
      </c>
      <c r="J5882" s="4">
        <v>23504</v>
      </c>
      <c r="K5882" s="4">
        <v>23504</v>
      </c>
    </row>
    <row r="5883" spans="1:11" x14ac:dyDescent="0.35">
      <c r="A5883" t="s">
        <v>2069</v>
      </c>
      <c r="B5883" t="s">
        <v>2176</v>
      </c>
      <c r="C5883" t="s">
        <v>1897</v>
      </c>
      <c r="D5883" s="4">
        <v>44120</v>
      </c>
      <c r="I5883" s="4">
        <v>44120</v>
      </c>
      <c r="J5883" s="4">
        <v>44120</v>
      </c>
      <c r="K5883" s="4">
        <v>44120</v>
      </c>
    </row>
    <row r="5884" spans="1:11" x14ac:dyDescent="0.35">
      <c r="A5884" t="s">
        <v>2069</v>
      </c>
      <c r="B5884" t="s">
        <v>2158</v>
      </c>
      <c r="C5884" t="s">
        <v>1880</v>
      </c>
      <c r="D5884" s="4">
        <v>1788830</v>
      </c>
      <c r="I5884" s="4">
        <v>1788830</v>
      </c>
      <c r="J5884" s="4">
        <v>1788830</v>
      </c>
      <c r="K5884" s="4">
        <v>1788830</v>
      </c>
    </row>
    <row r="5885" spans="1:11" x14ac:dyDescent="0.35">
      <c r="A5885" t="s">
        <v>2069</v>
      </c>
      <c r="B5885" t="s">
        <v>2159</v>
      </c>
      <c r="C5885" t="s">
        <v>1881</v>
      </c>
      <c r="D5885" s="4">
        <v>102030</v>
      </c>
      <c r="I5885" s="4">
        <v>102030</v>
      </c>
      <c r="J5885" s="4">
        <v>102030</v>
      </c>
      <c r="K5885" s="4">
        <v>102030</v>
      </c>
    </row>
    <row r="5886" spans="1:11" x14ac:dyDescent="0.35">
      <c r="A5886" t="s">
        <v>2069</v>
      </c>
      <c r="B5886" t="s">
        <v>2174</v>
      </c>
      <c r="C5886" t="s">
        <v>1895</v>
      </c>
      <c r="D5886" s="4">
        <v>83871</v>
      </c>
      <c r="I5886" s="4">
        <v>83871</v>
      </c>
      <c r="J5886" s="4">
        <v>83871</v>
      </c>
      <c r="K5886" s="4">
        <v>83871</v>
      </c>
    </row>
    <row r="5887" spans="1:11" x14ac:dyDescent="0.35">
      <c r="A5887" t="s">
        <v>2069</v>
      </c>
      <c r="B5887" t="s">
        <v>2160</v>
      </c>
      <c r="C5887" t="s">
        <v>1882</v>
      </c>
      <c r="D5887" s="4">
        <v>8803</v>
      </c>
      <c r="I5887" s="4">
        <v>8803</v>
      </c>
      <c r="J5887" s="4">
        <v>8803</v>
      </c>
      <c r="K5887" s="4">
        <v>8803</v>
      </c>
    </row>
    <row r="5888" spans="1:11" x14ac:dyDescent="0.35">
      <c r="A5888" t="s">
        <v>2069</v>
      </c>
      <c r="B5888" t="s">
        <v>2161</v>
      </c>
      <c r="C5888" t="s">
        <v>1883</v>
      </c>
      <c r="D5888" s="4">
        <v>39229</v>
      </c>
      <c r="I5888" s="4">
        <v>39229</v>
      </c>
      <c r="J5888" s="4">
        <v>39229</v>
      </c>
      <c r="K5888" s="4">
        <v>39229</v>
      </c>
    </row>
    <row r="5889" spans="1:11" x14ac:dyDescent="0.35">
      <c r="A5889" t="s">
        <v>2069</v>
      </c>
      <c r="B5889" t="s">
        <v>2162</v>
      </c>
      <c r="C5889" t="s">
        <v>1884</v>
      </c>
      <c r="D5889" s="4">
        <v>3922</v>
      </c>
      <c r="I5889" s="4">
        <v>3922</v>
      </c>
      <c r="J5889" s="4">
        <v>3922</v>
      </c>
      <c r="K5889" s="4">
        <v>3922</v>
      </c>
    </row>
    <row r="5890" spans="1:11" x14ac:dyDescent="0.35">
      <c r="A5890" t="s">
        <v>2069</v>
      </c>
      <c r="B5890" t="s">
        <v>2163</v>
      </c>
      <c r="D5890" s="4">
        <v>9718888</v>
      </c>
      <c r="I5890" s="4">
        <v>9718888</v>
      </c>
      <c r="J5890" s="4">
        <v>9718888</v>
      </c>
      <c r="K5890" s="4">
        <v>9718888</v>
      </c>
    </row>
    <row r="5891" spans="1:11" x14ac:dyDescent="0.35">
      <c r="A5891" t="s">
        <v>2069</v>
      </c>
      <c r="B5891" t="s">
        <v>2164</v>
      </c>
      <c r="C5891" t="s">
        <v>1886</v>
      </c>
      <c r="D5891" s="4">
        <v>471320</v>
      </c>
      <c r="I5891" s="4">
        <v>471320</v>
      </c>
      <c r="J5891" s="4">
        <v>471320</v>
      </c>
      <c r="K5891" s="4">
        <v>471320</v>
      </c>
    </row>
    <row r="5892" spans="1:11" x14ac:dyDescent="0.35">
      <c r="A5892" t="s">
        <v>2069</v>
      </c>
      <c r="B5892" t="s">
        <v>2165</v>
      </c>
      <c r="D5892" s="4">
        <v>471320</v>
      </c>
      <c r="I5892" s="4">
        <v>471320</v>
      </c>
      <c r="J5892" s="4">
        <v>471320</v>
      </c>
      <c r="K5892" s="4">
        <v>471320</v>
      </c>
    </row>
    <row r="5893" spans="1:11" x14ac:dyDescent="0.35">
      <c r="A5893" t="s">
        <v>2069</v>
      </c>
      <c r="B5893" t="s">
        <v>2177</v>
      </c>
      <c r="C5893" t="s">
        <v>1898</v>
      </c>
      <c r="D5893" s="4">
        <v>22807</v>
      </c>
      <c r="I5893" s="4">
        <v>22807</v>
      </c>
      <c r="J5893" s="4">
        <v>22807</v>
      </c>
      <c r="K5893" s="4">
        <v>22807</v>
      </c>
    </row>
    <row r="5894" spans="1:11" x14ac:dyDescent="0.35">
      <c r="A5894" t="s">
        <v>2069</v>
      </c>
      <c r="B5894" t="s">
        <v>2166</v>
      </c>
      <c r="C5894" t="s">
        <v>1888</v>
      </c>
      <c r="H5894" s="4">
        <v>384000</v>
      </c>
      <c r="I5894" s="4">
        <v>384000</v>
      </c>
      <c r="J5894">
        <v>0</v>
      </c>
      <c r="K5894" s="4">
        <v>0</v>
      </c>
    </row>
    <row r="5895" spans="1:11" x14ac:dyDescent="0.35">
      <c r="A5895" t="s">
        <v>2069</v>
      </c>
      <c r="B5895" t="s">
        <v>2180</v>
      </c>
      <c r="C5895" t="s">
        <v>1901</v>
      </c>
      <c r="H5895" s="4">
        <v>450000</v>
      </c>
      <c r="I5895" s="4">
        <v>450000</v>
      </c>
      <c r="J5895">
        <v>0</v>
      </c>
      <c r="K5895" s="4">
        <v>0</v>
      </c>
    </row>
    <row r="5896" spans="1:11" x14ac:dyDescent="0.35">
      <c r="A5896" t="s">
        <v>2069</v>
      </c>
      <c r="B5896" t="s">
        <v>2167</v>
      </c>
      <c r="C5896" t="s">
        <v>1889</v>
      </c>
      <c r="H5896" s="4">
        <v>525000</v>
      </c>
      <c r="I5896" s="4">
        <v>525000</v>
      </c>
      <c r="J5896">
        <v>0</v>
      </c>
      <c r="K5896" s="4">
        <v>0</v>
      </c>
    </row>
    <row r="5897" spans="1:11" x14ac:dyDescent="0.35">
      <c r="A5897" t="s">
        <v>2069</v>
      </c>
      <c r="B5897" t="s">
        <v>2168</v>
      </c>
      <c r="C5897" t="s">
        <v>1890</v>
      </c>
      <c r="H5897" s="4">
        <v>405000</v>
      </c>
      <c r="I5897" s="4">
        <v>405000</v>
      </c>
      <c r="J5897">
        <v>0</v>
      </c>
      <c r="K5897" s="4">
        <v>0</v>
      </c>
    </row>
    <row r="5898" spans="1:11" x14ac:dyDescent="0.35">
      <c r="A5898" t="s">
        <v>2069</v>
      </c>
      <c r="B5898" t="s">
        <v>2181</v>
      </c>
      <c r="C5898" t="s">
        <v>1902</v>
      </c>
      <c r="H5898" s="4">
        <v>900000</v>
      </c>
      <c r="I5898" s="4">
        <v>900000</v>
      </c>
      <c r="J5898">
        <v>0</v>
      </c>
      <c r="K5898" s="4">
        <v>0</v>
      </c>
    </row>
    <row r="5899" spans="1:11" x14ac:dyDescent="0.35">
      <c r="A5899" t="s">
        <v>2069</v>
      </c>
      <c r="B5899" t="s">
        <v>2169</v>
      </c>
      <c r="D5899" s="4">
        <v>22807</v>
      </c>
      <c r="H5899" s="4">
        <v>2664000</v>
      </c>
      <c r="I5899" s="4">
        <v>2686807</v>
      </c>
      <c r="J5899" s="4">
        <v>22807</v>
      </c>
      <c r="K5899" s="4">
        <v>22807</v>
      </c>
    </row>
    <row r="5900" spans="1:11" x14ac:dyDescent="0.35">
      <c r="A5900" t="s">
        <v>2069</v>
      </c>
      <c r="B5900" t="s">
        <v>2170</v>
      </c>
      <c r="D5900" s="4">
        <v>59762417</v>
      </c>
      <c r="E5900" s="4">
        <v>22902725</v>
      </c>
      <c r="F5900" s="4">
        <v>14947907</v>
      </c>
      <c r="G5900" s="4">
        <v>2533990</v>
      </c>
      <c r="H5900" s="4">
        <v>17957078</v>
      </c>
      <c r="I5900" s="4">
        <v>118104118</v>
      </c>
      <c r="J5900" s="4">
        <f>SUM(D5900,E5900)</f>
        <v>82665142</v>
      </c>
      <c r="K5900" s="4">
        <v>59762417</v>
      </c>
    </row>
    <row r="5901" spans="1:11" x14ac:dyDescent="0.35">
      <c r="A5901" t="s">
        <v>649</v>
      </c>
      <c r="B5901" t="s">
        <v>2118</v>
      </c>
      <c r="C5901" t="s">
        <v>1843</v>
      </c>
      <c r="D5901" s="4">
        <v>19998917</v>
      </c>
      <c r="F5901" s="4">
        <v>9815400</v>
      </c>
      <c r="I5901" s="4">
        <v>29814317</v>
      </c>
      <c r="J5901" s="4">
        <v>19998917</v>
      </c>
      <c r="K5901" s="4">
        <v>19998917</v>
      </c>
    </row>
    <row r="5902" spans="1:11" x14ac:dyDescent="0.35">
      <c r="A5902" t="s">
        <v>649</v>
      </c>
      <c r="B5902" t="s">
        <v>2119</v>
      </c>
      <c r="C5902" t="s">
        <v>1844</v>
      </c>
      <c r="D5902" s="4">
        <v>1935780</v>
      </c>
      <c r="H5902" s="4">
        <v>718857</v>
      </c>
      <c r="I5902" s="4">
        <v>2654637</v>
      </c>
      <c r="J5902" s="4">
        <v>1935780</v>
      </c>
      <c r="K5902" s="4">
        <v>1935780</v>
      </c>
    </row>
    <row r="5903" spans="1:11" x14ac:dyDescent="0.35">
      <c r="A5903" t="s">
        <v>649</v>
      </c>
      <c r="B5903" t="s">
        <v>2120</v>
      </c>
      <c r="C5903" t="s">
        <v>1845</v>
      </c>
      <c r="D5903" s="4">
        <v>187098</v>
      </c>
      <c r="E5903" s="4">
        <v>1670374</v>
      </c>
      <c r="I5903" s="4">
        <v>1857472</v>
      </c>
      <c r="J5903" s="4">
        <v>1857472</v>
      </c>
      <c r="K5903" s="4">
        <v>187098</v>
      </c>
    </row>
    <row r="5904" spans="1:11" x14ac:dyDescent="0.35">
      <c r="A5904" t="s">
        <v>649</v>
      </c>
      <c r="B5904" t="s">
        <v>2121</v>
      </c>
      <c r="D5904" s="4">
        <v>22121795</v>
      </c>
      <c r="E5904" s="4">
        <v>1670374</v>
      </c>
      <c r="F5904" s="4">
        <v>9815400</v>
      </c>
      <c r="H5904" s="4">
        <v>718857</v>
      </c>
      <c r="I5904" s="4">
        <v>34326427</v>
      </c>
      <c r="J5904" s="4">
        <v>23792169</v>
      </c>
      <c r="K5904" s="4">
        <v>22121795</v>
      </c>
    </row>
    <row r="5905" spans="1:11" x14ac:dyDescent="0.35">
      <c r="A5905" t="s">
        <v>649</v>
      </c>
      <c r="B5905" t="s">
        <v>2122</v>
      </c>
      <c r="C5905" t="s">
        <v>1846</v>
      </c>
      <c r="D5905" s="4">
        <v>8275644</v>
      </c>
      <c r="I5905" s="4">
        <v>8275644</v>
      </c>
      <c r="J5905" s="4">
        <v>8275644</v>
      </c>
      <c r="K5905" s="4">
        <v>8275644</v>
      </c>
    </row>
    <row r="5906" spans="1:11" x14ac:dyDescent="0.35">
      <c r="A5906" t="s">
        <v>649</v>
      </c>
      <c r="B5906" t="s">
        <v>2123</v>
      </c>
      <c r="C5906" t="s">
        <v>1847</v>
      </c>
      <c r="D5906" s="4">
        <v>6287909</v>
      </c>
      <c r="F5906" s="4">
        <v>810811</v>
      </c>
      <c r="G5906" s="4">
        <v>7498</v>
      </c>
      <c r="I5906" s="4">
        <v>7106218</v>
      </c>
      <c r="J5906" s="4">
        <v>6287909</v>
      </c>
      <c r="K5906" s="4">
        <v>6287909</v>
      </c>
    </row>
    <row r="5907" spans="1:11" x14ac:dyDescent="0.35">
      <c r="A5907" t="s">
        <v>649</v>
      </c>
      <c r="B5907" t="s">
        <v>2124</v>
      </c>
      <c r="C5907" t="s">
        <v>1848</v>
      </c>
      <c r="D5907" s="4">
        <v>18449</v>
      </c>
      <c r="I5907" s="4">
        <v>18449</v>
      </c>
      <c r="J5907" s="4">
        <v>18449</v>
      </c>
      <c r="K5907" s="4">
        <v>18449</v>
      </c>
    </row>
    <row r="5908" spans="1:11" x14ac:dyDescent="0.35">
      <c r="A5908" t="s">
        <v>649</v>
      </c>
      <c r="B5908" t="s">
        <v>2125</v>
      </c>
      <c r="D5908" s="4">
        <v>14582003</v>
      </c>
      <c r="F5908" s="4">
        <v>810811</v>
      </c>
      <c r="G5908" s="4">
        <v>7498</v>
      </c>
      <c r="I5908" s="4">
        <v>15400311</v>
      </c>
      <c r="J5908" s="4">
        <v>14582003</v>
      </c>
      <c r="K5908" s="4">
        <v>14582003</v>
      </c>
    </row>
    <row r="5909" spans="1:11" x14ac:dyDescent="0.35">
      <c r="A5909" t="s">
        <v>649</v>
      </c>
      <c r="B5909" t="s">
        <v>2126</v>
      </c>
      <c r="C5909" t="s">
        <v>1850</v>
      </c>
      <c r="F5909" s="4">
        <v>4000000</v>
      </c>
      <c r="I5909" s="4">
        <v>4000000</v>
      </c>
      <c r="J5909">
        <v>0</v>
      </c>
      <c r="K5909" s="4">
        <v>0</v>
      </c>
    </row>
    <row r="5910" spans="1:11" x14ac:dyDescent="0.35">
      <c r="A5910" t="s">
        <v>649</v>
      </c>
      <c r="B5910" t="s">
        <v>2127</v>
      </c>
      <c r="F5910" s="4">
        <v>4000000</v>
      </c>
      <c r="I5910" s="4">
        <v>4000000</v>
      </c>
      <c r="J5910">
        <v>0</v>
      </c>
      <c r="K5910" s="4">
        <v>0</v>
      </c>
    </row>
    <row r="5911" spans="1:11" x14ac:dyDescent="0.35">
      <c r="A5911" t="s">
        <v>649</v>
      </c>
      <c r="B5911" t="s">
        <v>2128</v>
      </c>
      <c r="C5911" t="s">
        <v>1851</v>
      </c>
      <c r="D5911" s="4">
        <v>754100</v>
      </c>
      <c r="I5911" s="4">
        <v>754100</v>
      </c>
      <c r="J5911" s="4">
        <v>754100</v>
      </c>
      <c r="K5911" s="4">
        <v>754100</v>
      </c>
    </row>
    <row r="5912" spans="1:11" x14ac:dyDescent="0.35">
      <c r="A5912" t="s">
        <v>649</v>
      </c>
      <c r="B5912" t="s">
        <v>2129</v>
      </c>
      <c r="C5912" t="s">
        <v>1852</v>
      </c>
      <c r="E5912" s="4">
        <v>20444</v>
      </c>
      <c r="I5912" s="4">
        <v>20444</v>
      </c>
      <c r="J5912">
        <v>20444</v>
      </c>
      <c r="K5912" s="4">
        <v>0</v>
      </c>
    </row>
    <row r="5913" spans="1:11" x14ac:dyDescent="0.35">
      <c r="A5913" t="s">
        <v>649</v>
      </c>
      <c r="B5913" t="s">
        <v>2130</v>
      </c>
      <c r="C5913" t="s">
        <v>1853</v>
      </c>
      <c r="E5913" s="4">
        <v>40957</v>
      </c>
      <c r="I5913" s="4">
        <v>40957</v>
      </c>
      <c r="J5913">
        <v>40957</v>
      </c>
      <c r="K5913" s="4">
        <v>0</v>
      </c>
    </row>
    <row r="5914" spans="1:11" x14ac:dyDescent="0.35">
      <c r="A5914" t="s">
        <v>649</v>
      </c>
      <c r="B5914" t="s">
        <v>2131</v>
      </c>
      <c r="C5914" t="s">
        <v>1854</v>
      </c>
      <c r="D5914" s="4">
        <v>295895</v>
      </c>
      <c r="I5914" s="4">
        <v>295895</v>
      </c>
      <c r="J5914" s="4">
        <v>295895</v>
      </c>
      <c r="K5914" s="4">
        <v>295895</v>
      </c>
    </row>
    <row r="5915" spans="1:11" x14ac:dyDescent="0.35">
      <c r="A5915" t="s">
        <v>649</v>
      </c>
      <c r="B5915" t="s">
        <v>2197</v>
      </c>
      <c r="C5915" t="s">
        <v>1919</v>
      </c>
      <c r="F5915" s="4">
        <v>157344</v>
      </c>
      <c r="I5915" s="4">
        <v>157344</v>
      </c>
      <c r="J5915">
        <v>0</v>
      </c>
      <c r="K5915" s="4">
        <v>0</v>
      </c>
    </row>
    <row r="5916" spans="1:11" x14ac:dyDescent="0.35">
      <c r="A5916" t="s">
        <v>649</v>
      </c>
      <c r="B5916" t="s">
        <v>2132</v>
      </c>
      <c r="C5916" t="s">
        <v>1855</v>
      </c>
      <c r="D5916" s="4">
        <v>51998</v>
      </c>
      <c r="F5916" s="4">
        <v>545857</v>
      </c>
      <c r="I5916" s="4">
        <v>597855</v>
      </c>
      <c r="J5916" s="4">
        <v>51998</v>
      </c>
      <c r="K5916" s="4">
        <v>51998</v>
      </c>
    </row>
    <row r="5917" spans="1:11" x14ac:dyDescent="0.35">
      <c r="A5917" t="s">
        <v>649</v>
      </c>
      <c r="B5917" t="s">
        <v>2133</v>
      </c>
      <c r="C5917" t="s">
        <v>1856</v>
      </c>
      <c r="D5917" s="4">
        <v>50947</v>
      </c>
      <c r="F5917" s="4">
        <v>2071</v>
      </c>
      <c r="I5917" s="4">
        <v>53017</v>
      </c>
      <c r="J5917" s="4">
        <v>50947</v>
      </c>
      <c r="K5917" s="4">
        <v>50947</v>
      </c>
    </row>
    <row r="5918" spans="1:11" x14ac:dyDescent="0.35">
      <c r="A5918" t="s">
        <v>649</v>
      </c>
      <c r="B5918" t="s">
        <v>2134</v>
      </c>
      <c r="C5918" t="s">
        <v>1857</v>
      </c>
      <c r="D5918" s="4">
        <v>2037</v>
      </c>
      <c r="F5918" s="4">
        <v>14937</v>
      </c>
      <c r="I5918" s="4">
        <v>16974</v>
      </c>
      <c r="J5918" s="4">
        <v>2037</v>
      </c>
      <c r="K5918" s="4">
        <v>2037</v>
      </c>
    </row>
    <row r="5919" spans="1:11" x14ac:dyDescent="0.35">
      <c r="A5919" t="s">
        <v>649</v>
      </c>
      <c r="B5919" t="s">
        <v>2135</v>
      </c>
      <c r="C5919" t="s">
        <v>1858</v>
      </c>
      <c r="E5919" s="4">
        <v>4022</v>
      </c>
      <c r="F5919" s="4">
        <v>10390</v>
      </c>
      <c r="H5919" s="4">
        <v>5195</v>
      </c>
      <c r="I5919" s="4">
        <v>19608</v>
      </c>
      <c r="J5919">
        <v>4022</v>
      </c>
      <c r="K5919" s="4">
        <v>0</v>
      </c>
    </row>
    <row r="5920" spans="1:11" x14ac:dyDescent="0.35">
      <c r="A5920" t="s">
        <v>649</v>
      </c>
      <c r="B5920" t="s">
        <v>2136</v>
      </c>
      <c r="C5920" t="s">
        <v>1859</v>
      </c>
      <c r="D5920" s="4">
        <v>81110</v>
      </c>
      <c r="F5920" s="4">
        <v>210845</v>
      </c>
      <c r="H5920" s="4">
        <v>306114</v>
      </c>
      <c r="I5920" s="4">
        <v>598069</v>
      </c>
      <c r="J5920" s="4">
        <v>81110</v>
      </c>
      <c r="K5920" s="4">
        <v>81110</v>
      </c>
    </row>
    <row r="5921" spans="1:11" x14ac:dyDescent="0.35">
      <c r="A5921" t="s">
        <v>649</v>
      </c>
      <c r="B5921" t="s">
        <v>2137</v>
      </c>
      <c r="C5921" t="s">
        <v>1860</v>
      </c>
      <c r="D5921" s="4">
        <v>217406</v>
      </c>
      <c r="I5921" s="4">
        <v>217406</v>
      </c>
      <c r="J5921" s="4">
        <v>217406</v>
      </c>
      <c r="K5921" s="4">
        <v>217406</v>
      </c>
    </row>
    <row r="5922" spans="1:11" x14ac:dyDescent="0.35">
      <c r="A5922" t="s">
        <v>649</v>
      </c>
      <c r="B5922" t="s">
        <v>2138</v>
      </c>
      <c r="C5922" t="s">
        <v>1861</v>
      </c>
      <c r="D5922" s="4">
        <v>208929</v>
      </c>
      <c r="I5922" s="4">
        <v>208929</v>
      </c>
      <c r="J5922" s="4">
        <v>208929</v>
      </c>
      <c r="K5922" s="4">
        <v>208929</v>
      </c>
    </row>
    <row r="5923" spans="1:11" x14ac:dyDescent="0.35">
      <c r="A5923" t="s">
        <v>649</v>
      </c>
      <c r="B5923" t="s">
        <v>2139</v>
      </c>
      <c r="C5923" t="s">
        <v>1862</v>
      </c>
      <c r="D5923" s="4">
        <v>341857</v>
      </c>
      <c r="I5923" s="4">
        <v>341857</v>
      </c>
      <c r="J5923" s="4">
        <v>341857</v>
      </c>
      <c r="K5923" s="4">
        <v>341857</v>
      </c>
    </row>
    <row r="5924" spans="1:11" x14ac:dyDescent="0.35">
      <c r="A5924" t="s">
        <v>649</v>
      </c>
      <c r="B5924" t="s">
        <v>2141</v>
      </c>
      <c r="D5924" s="4">
        <v>2004278</v>
      </c>
      <c r="E5924" s="4">
        <v>65423</v>
      </c>
      <c r="F5924" s="4">
        <v>941445</v>
      </c>
      <c r="H5924" s="4">
        <v>311309</v>
      </c>
      <c r="I5924" s="4">
        <v>3322455</v>
      </c>
      <c r="J5924" s="4">
        <v>2069701</v>
      </c>
      <c r="K5924" s="4">
        <v>2004278</v>
      </c>
    </row>
    <row r="5925" spans="1:11" x14ac:dyDescent="0.35">
      <c r="A5925" t="s">
        <v>649</v>
      </c>
      <c r="B5925" t="s">
        <v>2143</v>
      </c>
      <c r="C5925" t="s">
        <v>1865</v>
      </c>
      <c r="F5925" s="4">
        <v>76406</v>
      </c>
      <c r="I5925" s="4">
        <v>76406</v>
      </c>
      <c r="J5925">
        <v>0</v>
      </c>
      <c r="K5925" s="4">
        <v>0</v>
      </c>
    </row>
    <row r="5926" spans="1:11" x14ac:dyDescent="0.35">
      <c r="A5926" t="s">
        <v>649</v>
      </c>
      <c r="B5926" t="s">
        <v>2144</v>
      </c>
      <c r="C5926" t="s">
        <v>1866</v>
      </c>
      <c r="I5926" s="4">
        <v>0</v>
      </c>
      <c r="J5926">
        <v>0</v>
      </c>
      <c r="K5926" s="4">
        <v>0</v>
      </c>
    </row>
    <row r="5927" spans="1:11" x14ac:dyDescent="0.35">
      <c r="A5927" t="s">
        <v>649</v>
      </c>
      <c r="B5927" t="s">
        <v>2145</v>
      </c>
      <c r="C5927" t="s">
        <v>1867</v>
      </c>
      <c r="D5927" s="4">
        <v>9000</v>
      </c>
      <c r="H5927" s="4">
        <v>1185623</v>
      </c>
      <c r="I5927" s="4">
        <v>1194623</v>
      </c>
      <c r="J5927" s="4">
        <v>9000</v>
      </c>
      <c r="K5927" s="4">
        <v>9000</v>
      </c>
    </row>
    <row r="5928" spans="1:11" x14ac:dyDescent="0.35">
      <c r="A5928" t="s">
        <v>649</v>
      </c>
      <c r="B5928" t="s">
        <v>2146</v>
      </c>
      <c r="C5928" t="s">
        <v>1868</v>
      </c>
      <c r="F5928" s="4">
        <v>10519</v>
      </c>
      <c r="H5928" s="4">
        <v>1844742</v>
      </c>
      <c r="I5928" s="4">
        <v>1855261</v>
      </c>
      <c r="J5928">
        <v>0</v>
      </c>
      <c r="K5928" s="4">
        <v>0</v>
      </c>
    </row>
    <row r="5929" spans="1:11" x14ac:dyDescent="0.35">
      <c r="A5929" t="s">
        <v>649</v>
      </c>
      <c r="B5929" t="s">
        <v>2173</v>
      </c>
      <c r="C5929" t="s">
        <v>1894</v>
      </c>
      <c r="D5929" s="4">
        <v>5744</v>
      </c>
      <c r="I5929" s="4">
        <v>5744</v>
      </c>
      <c r="J5929" s="4">
        <v>5744</v>
      </c>
      <c r="K5929" s="4">
        <v>5744</v>
      </c>
    </row>
    <row r="5930" spans="1:11" x14ac:dyDescent="0.35">
      <c r="A5930" t="s">
        <v>649</v>
      </c>
      <c r="B5930" t="s">
        <v>2147</v>
      </c>
      <c r="C5930" t="s">
        <v>1869</v>
      </c>
      <c r="H5930" s="4">
        <v>542400</v>
      </c>
      <c r="I5930" s="4">
        <v>542400</v>
      </c>
      <c r="J5930">
        <v>0</v>
      </c>
      <c r="K5930" s="4">
        <v>0</v>
      </c>
    </row>
    <row r="5931" spans="1:11" x14ac:dyDescent="0.35">
      <c r="A5931" t="s">
        <v>649</v>
      </c>
      <c r="B5931" t="s">
        <v>2148</v>
      </c>
      <c r="C5931" t="s">
        <v>1870</v>
      </c>
      <c r="E5931" s="4">
        <v>11085</v>
      </c>
      <c r="G5931" s="4">
        <v>0</v>
      </c>
      <c r="H5931" s="4">
        <v>6656384</v>
      </c>
      <c r="I5931" s="4">
        <v>6667469</v>
      </c>
      <c r="J5931">
        <v>11085</v>
      </c>
      <c r="K5931" s="4">
        <v>0</v>
      </c>
    </row>
    <row r="5932" spans="1:11" x14ac:dyDescent="0.35">
      <c r="A5932" t="s">
        <v>649</v>
      </c>
      <c r="B5932" t="s">
        <v>2149</v>
      </c>
      <c r="C5932" t="s">
        <v>1871</v>
      </c>
      <c r="E5932" s="4">
        <v>6495000</v>
      </c>
      <c r="F5932" s="4">
        <v>18055</v>
      </c>
      <c r="I5932" s="4">
        <v>6513055</v>
      </c>
      <c r="J5932">
        <v>6495000</v>
      </c>
      <c r="K5932" s="4">
        <v>0</v>
      </c>
    </row>
    <row r="5933" spans="1:11" x14ac:dyDescent="0.35">
      <c r="A5933" t="s">
        <v>649</v>
      </c>
      <c r="B5933" t="s">
        <v>2150</v>
      </c>
      <c r="C5933" t="s">
        <v>1872</v>
      </c>
      <c r="D5933" s="4">
        <v>98000</v>
      </c>
      <c r="I5933" s="4">
        <v>98000</v>
      </c>
      <c r="J5933" s="4">
        <v>98000</v>
      </c>
      <c r="K5933" s="4">
        <v>98000</v>
      </c>
    </row>
    <row r="5934" spans="1:11" x14ac:dyDescent="0.35">
      <c r="A5934" t="s">
        <v>649</v>
      </c>
      <c r="B5934" t="s">
        <v>2153</v>
      </c>
      <c r="C5934" t="s">
        <v>1875</v>
      </c>
      <c r="D5934" s="4">
        <v>32943</v>
      </c>
      <c r="H5934" s="4">
        <v>46497</v>
      </c>
      <c r="I5934" s="4">
        <v>79440</v>
      </c>
      <c r="J5934" s="4">
        <v>32943</v>
      </c>
      <c r="K5934" s="4">
        <v>32943</v>
      </c>
    </row>
    <row r="5935" spans="1:11" x14ac:dyDescent="0.35">
      <c r="A5935" t="s">
        <v>649</v>
      </c>
      <c r="B5935" t="s">
        <v>2154</v>
      </c>
      <c r="C5935" t="s">
        <v>1876</v>
      </c>
      <c r="H5935" s="4">
        <v>84000</v>
      </c>
      <c r="I5935" s="4">
        <v>84000</v>
      </c>
      <c r="J5935">
        <v>0</v>
      </c>
      <c r="K5935" s="4">
        <v>0</v>
      </c>
    </row>
    <row r="5936" spans="1:11" x14ac:dyDescent="0.35">
      <c r="A5936" t="s">
        <v>649</v>
      </c>
      <c r="B5936" t="s">
        <v>2156</v>
      </c>
      <c r="D5936" s="4">
        <v>145687</v>
      </c>
      <c r="E5936" s="4">
        <v>6506085</v>
      </c>
      <c r="F5936" s="4">
        <v>104980</v>
      </c>
      <c r="G5936" s="4">
        <v>0</v>
      </c>
      <c r="H5936" s="4">
        <v>10359646</v>
      </c>
      <c r="I5936" s="4">
        <v>17116398</v>
      </c>
      <c r="J5936" s="4">
        <v>6651772</v>
      </c>
      <c r="K5936" s="4">
        <v>145687</v>
      </c>
    </row>
    <row r="5937" spans="1:11" x14ac:dyDescent="0.35">
      <c r="A5937" t="s">
        <v>649</v>
      </c>
      <c r="B5937" t="s">
        <v>2157</v>
      </c>
      <c r="C5937" t="s">
        <v>1879</v>
      </c>
      <c r="D5937" s="4">
        <v>2255793</v>
      </c>
      <c r="I5937" s="4">
        <v>2255793</v>
      </c>
      <c r="J5937" s="4">
        <v>2255793</v>
      </c>
      <c r="K5937" s="4">
        <v>2255793</v>
      </c>
    </row>
    <row r="5938" spans="1:11" x14ac:dyDescent="0.35">
      <c r="A5938" t="s">
        <v>649</v>
      </c>
      <c r="B5938" t="s">
        <v>2158</v>
      </c>
      <c r="C5938" t="s">
        <v>1880</v>
      </c>
      <c r="D5938" s="4">
        <v>331956</v>
      </c>
      <c r="I5938" s="4">
        <v>331956</v>
      </c>
      <c r="J5938" s="4">
        <v>331956</v>
      </c>
      <c r="K5938" s="4">
        <v>331956</v>
      </c>
    </row>
    <row r="5939" spans="1:11" x14ac:dyDescent="0.35">
      <c r="A5939" t="s">
        <v>649</v>
      </c>
      <c r="B5939" t="s">
        <v>2159</v>
      </c>
      <c r="C5939" t="s">
        <v>1881</v>
      </c>
      <c r="D5939" s="4">
        <v>349428</v>
      </c>
      <c r="I5939" s="4">
        <v>349428</v>
      </c>
      <c r="J5939" s="4">
        <v>349428</v>
      </c>
      <c r="K5939" s="4">
        <v>349428</v>
      </c>
    </row>
    <row r="5940" spans="1:11" x14ac:dyDescent="0.35">
      <c r="A5940" t="s">
        <v>649</v>
      </c>
      <c r="B5940" t="s">
        <v>2161</v>
      </c>
      <c r="C5940" t="s">
        <v>1883</v>
      </c>
      <c r="D5940" s="4">
        <v>19103</v>
      </c>
      <c r="I5940" s="4">
        <v>19103</v>
      </c>
      <c r="J5940" s="4">
        <v>19103</v>
      </c>
      <c r="K5940" s="4">
        <v>19103</v>
      </c>
    </row>
    <row r="5941" spans="1:11" x14ac:dyDescent="0.35">
      <c r="A5941" t="s">
        <v>649</v>
      </c>
      <c r="B5941" t="s">
        <v>2171</v>
      </c>
      <c r="C5941" t="s">
        <v>1892</v>
      </c>
      <c r="D5941" s="4">
        <v>2192</v>
      </c>
      <c r="I5941" s="4">
        <v>2192</v>
      </c>
      <c r="J5941" s="4">
        <v>2192</v>
      </c>
      <c r="K5941" s="4">
        <v>2192</v>
      </c>
    </row>
    <row r="5942" spans="1:11" x14ac:dyDescent="0.35">
      <c r="A5942" t="s">
        <v>649</v>
      </c>
      <c r="B5942" t="s">
        <v>2162</v>
      </c>
      <c r="C5942" t="s">
        <v>1884</v>
      </c>
      <c r="D5942" s="4">
        <v>23328</v>
      </c>
      <c r="I5942" s="4">
        <v>23328</v>
      </c>
      <c r="J5942" s="4">
        <v>23328</v>
      </c>
      <c r="K5942" s="4">
        <v>23328</v>
      </c>
    </row>
    <row r="5943" spans="1:11" x14ac:dyDescent="0.35">
      <c r="A5943" t="s">
        <v>649</v>
      </c>
      <c r="B5943" t="s">
        <v>2163</v>
      </c>
      <c r="D5943" s="4">
        <v>2981800</v>
      </c>
      <c r="I5943" s="4">
        <v>2981800</v>
      </c>
      <c r="J5943" s="4">
        <v>2981800</v>
      </c>
      <c r="K5943" s="4">
        <v>2981800</v>
      </c>
    </row>
    <row r="5944" spans="1:11" x14ac:dyDescent="0.35">
      <c r="A5944" t="s">
        <v>649</v>
      </c>
      <c r="B5944" t="s">
        <v>2164</v>
      </c>
      <c r="C5944" t="s">
        <v>1886</v>
      </c>
      <c r="D5944" s="4">
        <v>70698</v>
      </c>
      <c r="I5944" s="4">
        <v>70698</v>
      </c>
      <c r="J5944" s="4">
        <v>70698</v>
      </c>
      <c r="K5944" s="4">
        <v>70698</v>
      </c>
    </row>
    <row r="5945" spans="1:11" x14ac:dyDescent="0.35">
      <c r="A5945" t="s">
        <v>649</v>
      </c>
      <c r="B5945" t="s">
        <v>2165</v>
      </c>
      <c r="D5945" s="4">
        <v>70698</v>
      </c>
      <c r="I5945" s="4">
        <v>70698</v>
      </c>
      <c r="J5945" s="4">
        <v>70698</v>
      </c>
      <c r="K5945" s="4">
        <v>70698</v>
      </c>
    </row>
    <row r="5946" spans="1:11" x14ac:dyDescent="0.35">
      <c r="A5946" t="s">
        <v>649</v>
      </c>
      <c r="B5946" t="s">
        <v>2183</v>
      </c>
      <c r="C5946" t="s">
        <v>1904</v>
      </c>
      <c r="D5946" s="4">
        <v>125000</v>
      </c>
      <c r="I5946" s="4">
        <v>125000</v>
      </c>
      <c r="J5946" s="4">
        <v>125000</v>
      </c>
      <c r="K5946" s="4">
        <v>125000</v>
      </c>
    </row>
    <row r="5947" spans="1:11" x14ac:dyDescent="0.35">
      <c r="A5947" t="s">
        <v>649</v>
      </c>
      <c r="B5947" t="s">
        <v>2166</v>
      </c>
      <c r="C5947" t="s">
        <v>1888</v>
      </c>
      <c r="H5947" s="4">
        <v>960000</v>
      </c>
      <c r="I5947" s="4">
        <v>960000</v>
      </c>
      <c r="J5947">
        <v>0</v>
      </c>
      <c r="K5947" s="4">
        <v>0</v>
      </c>
    </row>
    <row r="5948" spans="1:11" x14ac:dyDescent="0.35">
      <c r="A5948" t="s">
        <v>649</v>
      </c>
      <c r="B5948" t="s">
        <v>2167</v>
      </c>
      <c r="C5948" t="s">
        <v>1889</v>
      </c>
      <c r="H5948" s="4">
        <v>420000</v>
      </c>
      <c r="I5948" s="4">
        <v>420000</v>
      </c>
      <c r="J5948">
        <v>0</v>
      </c>
      <c r="K5948" s="4">
        <v>0</v>
      </c>
    </row>
    <row r="5949" spans="1:11" x14ac:dyDescent="0.35">
      <c r="A5949" t="s">
        <v>649</v>
      </c>
      <c r="B5949" t="s">
        <v>2168</v>
      </c>
      <c r="C5949" t="s">
        <v>1890</v>
      </c>
      <c r="H5949" s="4">
        <v>75000</v>
      </c>
      <c r="I5949" s="4">
        <v>75000</v>
      </c>
      <c r="J5949">
        <v>0</v>
      </c>
      <c r="K5949" s="4">
        <v>0</v>
      </c>
    </row>
    <row r="5950" spans="1:11" x14ac:dyDescent="0.35">
      <c r="A5950" t="s">
        <v>649</v>
      </c>
      <c r="B5950" t="s">
        <v>2169</v>
      </c>
      <c r="D5950" s="4">
        <v>125000</v>
      </c>
      <c r="H5950" s="4">
        <v>1455000</v>
      </c>
      <c r="I5950" s="4">
        <v>1580000</v>
      </c>
      <c r="J5950" s="4">
        <v>125000</v>
      </c>
      <c r="K5950" s="4">
        <v>125000</v>
      </c>
    </row>
    <row r="5951" spans="1:11" x14ac:dyDescent="0.35">
      <c r="A5951" t="s">
        <v>649</v>
      </c>
      <c r="B5951" t="s">
        <v>2170</v>
      </c>
      <c r="D5951" s="4">
        <v>42031261</v>
      </c>
      <c r="E5951" s="4">
        <v>8241882</v>
      </c>
      <c r="F5951" s="4">
        <v>15672636</v>
      </c>
      <c r="G5951" s="4">
        <v>7498</v>
      </c>
      <c r="H5951" s="4">
        <v>12844813</v>
      </c>
      <c r="I5951" s="4">
        <v>78798089</v>
      </c>
      <c r="J5951" s="4">
        <f>SUM(D5951,E5951)</f>
        <v>50273143</v>
      </c>
      <c r="K5951" s="4">
        <v>42031261</v>
      </c>
    </row>
    <row r="5952" spans="1:11" x14ac:dyDescent="0.35">
      <c r="A5952" t="s">
        <v>653</v>
      </c>
      <c r="B5952" t="s">
        <v>2118</v>
      </c>
      <c r="C5952" t="s">
        <v>1843</v>
      </c>
      <c r="D5952" s="4">
        <v>10192870</v>
      </c>
      <c r="F5952" s="4">
        <v>6011600</v>
      </c>
      <c r="I5952" s="4">
        <v>16204470</v>
      </c>
      <c r="J5952" s="4">
        <v>10192870</v>
      </c>
      <c r="K5952" s="4">
        <v>10192870</v>
      </c>
    </row>
    <row r="5953" spans="1:11" x14ac:dyDescent="0.35">
      <c r="A5953" t="s">
        <v>653</v>
      </c>
      <c r="B5953" t="s">
        <v>2119</v>
      </c>
      <c r="C5953" t="s">
        <v>1844</v>
      </c>
      <c r="D5953" s="4">
        <v>198331</v>
      </c>
      <c r="F5953" s="4">
        <v>1380050</v>
      </c>
      <c r="G5953" s="4">
        <v>8374</v>
      </c>
      <c r="H5953" s="4">
        <v>145350</v>
      </c>
      <c r="I5953" s="4">
        <v>1732105</v>
      </c>
      <c r="J5953" s="4">
        <v>198331</v>
      </c>
      <c r="K5953" s="4">
        <v>198331</v>
      </c>
    </row>
    <row r="5954" spans="1:11" x14ac:dyDescent="0.35">
      <c r="A5954" t="s">
        <v>653</v>
      </c>
      <c r="B5954" t="s">
        <v>2120</v>
      </c>
      <c r="C5954" t="s">
        <v>1845</v>
      </c>
      <c r="D5954" s="4">
        <v>6868</v>
      </c>
      <c r="F5954" s="4">
        <v>847013</v>
      </c>
      <c r="I5954" s="4">
        <v>853881</v>
      </c>
      <c r="J5954" s="4">
        <v>6868</v>
      </c>
      <c r="K5954" s="4">
        <v>6868</v>
      </c>
    </row>
    <row r="5955" spans="1:11" x14ac:dyDescent="0.35">
      <c r="A5955" t="s">
        <v>653</v>
      </c>
      <c r="B5955" t="s">
        <v>2121</v>
      </c>
      <c r="D5955" s="4">
        <v>10398069</v>
      </c>
      <c r="F5955" s="4">
        <v>8238662</v>
      </c>
      <c r="G5955" s="4">
        <v>8374</v>
      </c>
      <c r="H5955" s="4">
        <v>145350</v>
      </c>
      <c r="I5955" s="4">
        <v>18790456</v>
      </c>
      <c r="J5955" s="4">
        <v>10398069</v>
      </c>
      <c r="K5955" s="4">
        <v>10398069</v>
      </c>
    </row>
    <row r="5956" spans="1:11" x14ac:dyDescent="0.35">
      <c r="A5956" t="s">
        <v>653</v>
      </c>
      <c r="B5956" t="s">
        <v>2122</v>
      </c>
      <c r="C5956" t="s">
        <v>1846</v>
      </c>
      <c r="D5956" s="4">
        <v>5252646</v>
      </c>
      <c r="E5956" s="4">
        <v>308</v>
      </c>
      <c r="G5956" s="4">
        <v>3809929</v>
      </c>
      <c r="I5956" s="4">
        <v>9062882</v>
      </c>
      <c r="J5956" s="4">
        <v>5252954</v>
      </c>
      <c r="K5956" s="4">
        <v>5252646</v>
      </c>
    </row>
    <row r="5957" spans="1:11" x14ac:dyDescent="0.35">
      <c r="A5957" t="s">
        <v>653</v>
      </c>
      <c r="B5957" t="s">
        <v>2123</v>
      </c>
      <c r="C5957" t="s">
        <v>1847</v>
      </c>
      <c r="D5957" s="4">
        <v>4362677</v>
      </c>
      <c r="F5957" s="4">
        <v>1148649</v>
      </c>
      <c r="G5957" s="4">
        <v>360000</v>
      </c>
      <c r="I5957" s="4">
        <v>5871326</v>
      </c>
      <c r="J5957" s="4">
        <v>4362677</v>
      </c>
      <c r="K5957" s="4">
        <v>4362677</v>
      </c>
    </row>
    <row r="5958" spans="1:11" x14ac:dyDescent="0.35">
      <c r="A5958" t="s">
        <v>653</v>
      </c>
      <c r="B5958" t="s">
        <v>2124</v>
      </c>
      <c r="C5958" t="s">
        <v>1848</v>
      </c>
      <c r="D5958" s="4">
        <v>21518</v>
      </c>
      <c r="I5958" s="4">
        <v>21518</v>
      </c>
      <c r="J5958" s="4">
        <v>21518</v>
      </c>
      <c r="K5958" s="4">
        <v>21518</v>
      </c>
    </row>
    <row r="5959" spans="1:11" x14ac:dyDescent="0.35">
      <c r="A5959" t="s">
        <v>653</v>
      </c>
      <c r="B5959" t="s">
        <v>2125</v>
      </c>
      <c r="D5959" s="4">
        <v>9636841</v>
      </c>
      <c r="E5959" s="4">
        <v>308</v>
      </c>
      <c r="F5959" s="4">
        <v>1148649</v>
      </c>
      <c r="G5959" s="4">
        <v>4169929</v>
      </c>
      <c r="I5959" s="4">
        <v>14955727</v>
      </c>
      <c r="J5959" s="4">
        <v>9637149</v>
      </c>
      <c r="K5959" s="4">
        <v>9636841</v>
      </c>
    </row>
    <row r="5960" spans="1:11" x14ac:dyDescent="0.35">
      <c r="A5960" t="s">
        <v>653</v>
      </c>
      <c r="B5960" t="s">
        <v>2126</v>
      </c>
      <c r="C5960" t="s">
        <v>1850</v>
      </c>
      <c r="D5960" s="4">
        <v>3200000</v>
      </c>
      <c r="I5960" s="4">
        <v>3200000</v>
      </c>
      <c r="J5960" s="4">
        <v>3200000</v>
      </c>
      <c r="K5960" s="4">
        <v>3200000</v>
      </c>
    </row>
    <row r="5961" spans="1:11" x14ac:dyDescent="0.35">
      <c r="A5961" t="s">
        <v>653</v>
      </c>
      <c r="B5961" t="s">
        <v>2127</v>
      </c>
      <c r="D5961" s="4">
        <v>3200000</v>
      </c>
      <c r="I5961" s="4">
        <v>3200000</v>
      </c>
      <c r="J5961" s="4">
        <v>3200000</v>
      </c>
      <c r="K5961" s="4">
        <v>3200000</v>
      </c>
    </row>
    <row r="5962" spans="1:11" x14ac:dyDescent="0.35">
      <c r="A5962" t="s">
        <v>653</v>
      </c>
      <c r="B5962" t="s">
        <v>2128</v>
      </c>
      <c r="C5962" t="s">
        <v>1851</v>
      </c>
      <c r="D5962" s="4">
        <v>577817</v>
      </c>
      <c r="I5962" s="4">
        <v>577817</v>
      </c>
      <c r="J5962" s="4">
        <v>577817</v>
      </c>
      <c r="K5962" s="4">
        <v>577817</v>
      </c>
    </row>
    <row r="5963" spans="1:11" x14ac:dyDescent="0.35">
      <c r="A5963" t="s">
        <v>653</v>
      </c>
      <c r="B5963" t="s">
        <v>2129</v>
      </c>
      <c r="C5963" t="s">
        <v>1852</v>
      </c>
      <c r="G5963" s="4">
        <v>36800</v>
      </c>
      <c r="I5963" s="4">
        <v>36800</v>
      </c>
      <c r="J5963">
        <v>0</v>
      </c>
      <c r="K5963" s="4">
        <v>0</v>
      </c>
    </row>
    <row r="5964" spans="1:11" x14ac:dyDescent="0.35">
      <c r="A5964" t="s">
        <v>653</v>
      </c>
      <c r="B5964" t="s">
        <v>2130</v>
      </c>
      <c r="C5964" t="s">
        <v>1853</v>
      </c>
      <c r="G5964" s="4">
        <v>43687</v>
      </c>
      <c r="I5964" s="4">
        <v>43687</v>
      </c>
      <c r="J5964">
        <v>0</v>
      </c>
      <c r="K5964" s="4">
        <v>0</v>
      </c>
    </row>
    <row r="5965" spans="1:11" x14ac:dyDescent="0.35">
      <c r="A5965" t="s">
        <v>653</v>
      </c>
      <c r="B5965" t="s">
        <v>2131</v>
      </c>
      <c r="C5965" t="s">
        <v>1854</v>
      </c>
      <c r="D5965" s="4">
        <v>1302</v>
      </c>
      <c r="F5965" s="4">
        <v>484192</v>
      </c>
      <c r="I5965" s="4">
        <v>485494</v>
      </c>
      <c r="J5965" s="4">
        <v>1302</v>
      </c>
      <c r="K5965" s="4">
        <v>1302</v>
      </c>
    </row>
    <row r="5966" spans="1:11" x14ac:dyDescent="0.35">
      <c r="A5966" t="s">
        <v>653</v>
      </c>
      <c r="B5966" t="s">
        <v>2132</v>
      </c>
      <c r="C5966" t="s">
        <v>1855</v>
      </c>
      <c r="D5966" s="4">
        <v>26616</v>
      </c>
      <c r="F5966" s="4">
        <v>423216</v>
      </c>
      <c r="G5966" s="4">
        <v>50600</v>
      </c>
      <c r="H5966" s="4">
        <v>570609</v>
      </c>
      <c r="I5966" s="4">
        <v>1071041</v>
      </c>
      <c r="J5966" s="4">
        <v>26616</v>
      </c>
      <c r="K5966" s="4">
        <v>26616</v>
      </c>
    </row>
    <row r="5967" spans="1:11" x14ac:dyDescent="0.35">
      <c r="A5967" t="s">
        <v>653</v>
      </c>
      <c r="B5967" t="s">
        <v>2133</v>
      </c>
      <c r="C5967" t="s">
        <v>1856</v>
      </c>
      <c r="F5967" s="4">
        <v>4246</v>
      </c>
      <c r="H5967" s="4">
        <v>6212</v>
      </c>
      <c r="I5967" s="4">
        <v>10458</v>
      </c>
      <c r="J5967">
        <v>0</v>
      </c>
      <c r="K5967" s="4">
        <v>0</v>
      </c>
    </row>
    <row r="5968" spans="1:11" x14ac:dyDescent="0.35">
      <c r="A5968" t="s">
        <v>653</v>
      </c>
      <c r="B5968" t="s">
        <v>2134</v>
      </c>
      <c r="C5968" t="s">
        <v>1857</v>
      </c>
      <c r="D5968" s="4">
        <v>11542</v>
      </c>
      <c r="G5968" s="4">
        <v>4074</v>
      </c>
      <c r="I5968" s="4">
        <v>15616</v>
      </c>
      <c r="J5968" s="4">
        <v>11542</v>
      </c>
      <c r="K5968" s="4">
        <v>11542</v>
      </c>
    </row>
    <row r="5969" spans="1:11" x14ac:dyDescent="0.35">
      <c r="A5969" t="s">
        <v>653</v>
      </c>
      <c r="B5969" t="s">
        <v>2135</v>
      </c>
      <c r="C5969" t="s">
        <v>1858</v>
      </c>
      <c r="H5969" s="4">
        <v>40221</v>
      </c>
      <c r="I5969" s="4">
        <v>40221</v>
      </c>
      <c r="J5969">
        <v>0</v>
      </c>
      <c r="K5969" s="4">
        <v>0</v>
      </c>
    </row>
    <row r="5970" spans="1:11" x14ac:dyDescent="0.35">
      <c r="A5970" t="s">
        <v>653</v>
      </c>
      <c r="B5970" t="s">
        <v>2136</v>
      </c>
      <c r="C5970" t="s">
        <v>1859</v>
      </c>
      <c r="D5970" s="4">
        <v>1350000</v>
      </c>
      <c r="F5970" s="4">
        <v>200000</v>
      </c>
      <c r="G5970" s="4">
        <v>210881</v>
      </c>
      <c r="H5970" s="4">
        <v>570280</v>
      </c>
      <c r="I5970" s="4">
        <v>2331160</v>
      </c>
      <c r="J5970" s="4">
        <v>1350000</v>
      </c>
      <c r="K5970" s="4">
        <v>1350000</v>
      </c>
    </row>
    <row r="5971" spans="1:11" x14ac:dyDescent="0.35">
      <c r="A5971" t="s">
        <v>653</v>
      </c>
      <c r="B5971" t="s">
        <v>2137</v>
      </c>
      <c r="C5971" t="s">
        <v>1860</v>
      </c>
      <c r="D5971" s="4">
        <v>0</v>
      </c>
      <c r="F5971" s="4">
        <v>217406</v>
      </c>
      <c r="H5971" s="4">
        <v>543515</v>
      </c>
      <c r="I5971" s="4">
        <v>760921</v>
      </c>
      <c r="J5971" s="4">
        <v>0</v>
      </c>
      <c r="K5971" s="4">
        <v>0</v>
      </c>
    </row>
    <row r="5972" spans="1:11" x14ac:dyDescent="0.35">
      <c r="A5972" t="s">
        <v>653</v>
      </c>
      <c r="B5972" t="s">
        <v>2138</v>
      </c>
      <c r="C5972" t="s">
        <v>1861</v>
      </c>
      <c r="D5972" s="4">
        <v>97935</v>
      </c>
      <c r="I5972" s="4">
        <v>97935</v>
      </c>
      <c r="J5972" s="4">
        <v>97935</v>
      </c>
      <c r="K5972" s="4">
        <v>97935</v>
      </c>
    </row>
    <row r="5973" spans="1:11" x14ac:dyDescent="0.35">
      <c r="A5973" t="s">
        <v>653</v>
      </c>
      <c r="B5973" t="s">
        <v>2139</v>
      </c>
      <c r="C5973" t="s">
        <v>1862</v>
      </c>
      <c r="D5973" s="4">
        <v>0</v>
      </c>
      <c r="F5973" s="4">
        <v>341857</v>
      </c>
      <c r="I5973" s="4">
        <v>341857</v>
      </c>
      <c r="J5973" s="4">
        <v>0</v>
      </c>
      <c r="K5973" s="4">
        <v>0</v>
      </c>
    </row>
    <row r="5974" spans="1:11" x14ac:dyDescent="0.35">
      <c r="A5974" t="s">
        <v>653</v>
      </c>
      <c r="B5974" t="s">
        <v>2140</v>
      </c>
      <c r="C5974" t="s">
        <v>1863</v>
      </c>
      <c r="H5974" s="4">
        <v>7780</v>
      </c>
      <c r="I5974" s="4">
        <v>7780</v>
      </c>
      <c r="J5974">
        <v>0</v>
      </c>
      <c r="K5974" s="4">
        <v>0</v>
      </c>
    </row>
    <row r="5975" spans="1:11" x14ac:dyDescent="0.35">
      <c r="A5975" t="s">
        <v>653</v>
      </c>
      <c r="B5975" t="s">
        <v>2141</v>
      </c>
      <c r="D5975" s="4">
        <v>2065212</v>
      </c>
      <c r="F5975" s="4">
        <v>1670917</v>
      </c>
      <c r="G5975" s="4">
        <v>346041</v>
      </c>
      <c r="H5975" s="4">
        <v>1738617</v>
      </c>
      <c r="I5975" s="4">
        <v>5820787</v>
      </c>
      <c r="J5975" s="4">
        <v>2065212</v>
      </c>
      <c r="K5975" s="4">
        <v>2065212</v>
      </c>
    </row>
    <row r="5976" spans="1:11" x14ac:dyDescent="0.35">
      <c r="A5976" t="s">
        <v>653</v>
      </c>
      <c r="B5976" t="s">
        <v>2143</v>
      </c>
      <c r="C5976" t="s">
        <v>1865</v>
      </c>
      <c r="D5976" s="4">
        <v>3488</v>
      </c>
      <c r="H5976" s="4">
        <v>64792</v>
      </c>
      <c r="I5976" s="4">
        <v>68280</v>
      </c>
      <c r="J5976" s="4">
        <v>3488</v>
      </c>
      <c r="K5976" s="4">
        <v>3488</v>
      </c>
    </row>
    <row r="5977" spans="1:11" x14ac:dyDescent="0.35">
      <c r="A5977" t="s">
        <v>653</v>
      </c>
      <c r="B5977" t="s">
        <v>2144</v>
      </c>
      <c r="C5977" t="s">
        <v>1866</v>
      </c>
      <c r="I5977" s="4">
        <v>0</v>
      </c>
      <c r="J5977">
        <v>0</v>
      </c>
      <c r="K5977" s="4">
        <v>0</v>
      </c>
    </row>
    <row r="5978" spans="1:11" x14ac:dyDescent="0.35">
      <c r="A5978" t="s">
        <v>653</v>
      </c>
      <c r="B5978" t="s">
        <v>2145</v>
      </c>
      <c r="C5978" t="s">
        <v>1867</v>
      </c>
      <c r="D5978" s="4">
        <v>1424339</v>
      </c>
      <c r="E5978" s="4">
        <v>69531</v>
      </c>
      <c r="H5978" s="4">
        <v>1083629</v>
      </c>
      <c r="I5978" s="4">
        <v>2577498</v>
      </c>
      <c r="J5978" s="4">
        <v>1493870</v>
      </c>
      <c r="K5978" s="4">
        <v>1424339</v>
      </c>
    </row>
    <row r="5979" spans="1:11" x14ac:dyDescent="0.35">
      <c r="A5979" t="s">
        <v>653</v>
      </c>
      <c r="B5979" t="s">
        <v>2146</v>
      </c>
      <c r="C5979" t="s">
        <v>1868</v>
      </c>
      <c r="D5979" s="4">
        <v>6674</v>
      </c>
      <c r="H5979" s="4">
        <v>730330</v>
      </c>
      <c r="I5979" s="4">
        <v>737005</v>
      </c>
      <c r="J5979" s="4">
        <v>6674</v>
      </c>
      <c r="K5979" s="4">
        <v>6674</v>
      </c>
    </row>
    <row r="5980" spans="1:11" x14ac:dyDescent="0.35">
      <c r="A5980" t="s">
        <v>653</v>
      </c>
      <c r="B5980" t="s">
        <v>2147</v>
      </c>
      <c r="C5980" t="s">
        <v>1869</v>
      </c>
      <c r="H5980" s="4">
        <v>364800</v>
      </c>
      <c r="I5980" s="4">
        <v>364800</v>
      </c>
      <c r="J5980">
        <v>0</v>
      </c>
      <c r="K5980" s="4">
        <v>0</v>
      </c>
    </row>
    <row r="5981" spans="1:11" x14ac:dyDescent="0.35">
      <c r="A5981" t="s">
        <v>653</v>
      </c>
      <c r="B5981" t="s">
        <v>2148</v>
      </c>
      <c r="C5981" t="s">
        <v>1870</v>
      </c>
      <c r="D5981" s="4">
        <v>14255</v>
      </c>
      <c r="E5981" s="4">
        <v>1823886</v>
      </c>
      <c r="F5981" s="4">
        <v>5321</v>
      </c>
      <c r="H5981" s="4">
        <v>0</v>
      </c>
      <c r="I5981" s="4">
        <v>1843461</v>
      </c>
      <c r="J5981" s="4">
        <v>1838141</v>
      </c>
      <c r="K5981" s="4">
        <v>14255</v>
      </c>
    </row>
    <row r="5982" spans="1:11" x14ac:dyDescent="0.35">
      <c r="A5982" t="s">
        <v>653</v>
      </c>
      <c r="B5982" t="s">
        <v>2149</v>
      </c>
      <c r="C5982" t="s">
        <v>1871</v>
      </c>
      <c r="D5982" s="4">
        <v>18055</v>
      </c>
      <c r="H5982" s="4">
        <v>6450000</v>
      </c>
      <c r="I5982" s="4">
        <v>6468055</v>
      </c>
      <c r="J5982" s="4">
        <v>18055</v>
      </c>
      <c r="K5982" s="4">
        <v>18055</v>
      </c>
    </row>
    <row r="5983" spans="1:11" x14ac:dyDescent="0.35">
      <c r="A5983" t="s">
        <v>653</v>
      </c>
      <c r="B5983" t="s">
        <v>2150</v>
      </c>
      <c r="C5983" t="s">
        <v>1872</v>
      </c>
      <c r="D5983" s="4">
        <v>2924</v>
      </c>
      <c r="E5983" s="4">
        <v>98000</v>
      </c>
      <c r="I5983" s="4">
        <v>100924</v>
      </c>
      <c r="J5983" s="4">
        <v>100924</v>
      </c>
      <c r="K5983" s="4">
        <v>2924</v>
      </c>
    </row>
    <row r="5984" spans="1:11" x14ac:dyDescent="0.35">
      <c r="A5984" t="s">
        <v>653</v>
      </c>
      <c r="B5984" t="s">
        <v>2153</v>
      </c>
      <c r="C5984" t="s">
        <v>1875</v>
      </c>
      <c r="H5984" s="4">
        <v>13949</v>
      </c>
      <c r="I5984" s="4">
        <v>13949</v>
      </c>
      <c r="J5984">
        <v>0</v>
      </c>
      <c r="K5984" s="4">
        <v>0</v>
      </c>
    </row>
    <row r="5985" spans="1:11" x14ac:dyDescent="0.35">
      <c r="A5985" t="s">
        <v>653</v>
      </c>
      <c r="B5985" t="s">
        <v>2154</v>
      </c>
      <c r="C5985" t="s">
        <v>1876</v>
      </c>
      <c r="H5985" s="4">
        <v>60480</v>
      </c>
      <c r="I5985" s="4">
        <v>60480</v>
      </c>
      <c r="J5985">
        <v>0</v>
      </c>
      <c r="K5985" s="4">
        <v>0</v>
      </c>
    </row>
    <row r="5986" spans="1:11" x14ac:dyDescent="0.35">
      <c r="A5986" t="s">
        <v>653</v>
      </c>
      <c r="B5986" t="s">
        <v>2155</v>
      </c>
      <c r="C5986" t="s">
        <v>1877</v>
      </c>
      <c r="D5986" s="4">
        <v>4625</v>
      </c>
      <c r="E5986" s="4">
        <v>0</v>
      </c>
      <c r="I5986" s="4">
        <v>4625</v>
      </c>
      <c r="J5986" s="4">
        <v>4625</v>
      </c>
      <c r="K5986" s="4">
        <v>4625</v>
      </c>
    </row>
    <row r="5987" spans="1:11" x14ac:dyDescent="0.35">
      <c r="A5987" t="s">
        <v>653</v>
      </c>
      <c r="B5987" t="s">
        <v>2156</v>
      </c>
      <c r="D5987" s="4">
        <v>1474360</v>
      </c>
      <c r="E5987" s="4">
        <v>1991417</v>
      </c>
      <c r="F5987" s="4">
        <v>5321</v>
      </c>
      <c r="H5987" s="4">
        <v>8767980</v>
      </c>
      <c r="I5987" s="4">
        <v>12239078</v>
      </c>
      <c r="J5987" s="4">
        <v>3465777</v>
      </c>
      <c r="K5987" s="4">
        <v>1474360</v>
      </c>
    </row>
    <row r="5988" spans="1:11" x14ac:dyDescent="0.35">
      <c r="A5988" t="s">
        <v>653</v>
      </c>
      <c r="B5988" t="s">
        <v>2157</v>
      </c>
      <c r="C5988" t="s">
        <v>1879</v>
      </c>
      <c r="D5988" s="4">
        <v>228209</v>
      </c>
      <c r="I5988" s="4">
        <v>228209</v>
      </c>
      <c r="J5988" s="4">
        <v>228209</v>
      </c>
      <c r="K5988" s="4">
        <v>228209</v>
      </c>
    </row>
    <row r="5989" spans="1:11" x14ac:dyDescent="0.35">
      <c r="A5989" t="s">
        <v>653</v>
      </c>
      <c r="B5989" t="s">
        <v>2176</v>
      </c>
      <c r="C5989" t="s">
        <v>1897</v>
      </c>
      <c r="D5989" s="4">
        <v>13073</v>
      </c>
      <c r="I5989" s="4">
        <v>13073</v>
      </c>
      <c r="J5989" s="4">
        <v>13073</v>
      </c>
      <c r="K5989" s="4">
        <v>13073</v>
      </c>
    </row>
    <row r="5990" spans="1:11" x14ac:dyDescent="0.35">
      <c r="A5990" t="s">
        <v>653</v>
      </c>
      <c r="B5990" t="s">
        <v>2158</v>
      </c>
      <c r="C5990" t="s">
        <v>1880</v>
      </c>
      <c r="D5990" s="4">
        <v>310991</v>
      </c>
      <c r="I5990" s="4">
        <v>310991</v>
      </c>
      <c r="J5990" s="4">
        <v>310991</v>
      </c>
      <c r="K5990" s="4">
        <v>310991</v>
      </c>
    </row>
    <row r="5991" spans="1:11" x14ac:dyDescent="0.35">
      <c r="A5991" t="s">
        <v>653</v>
      </c>
      <c r="B5991" t="s">
        <v>2159</v>
      </c>
      <c r="C5991" t="s">
        <v>1881</v>
      </c>
      <c r="D5991" s="4">
        <v>90152</v>
      </c>
      <c r="I5991" s="4">
        <v>90152</v>
      </c>
      <c r="J5991" s="4">
        <v>90152</v>
      </c>
      <c r="K5991" s="4">
        <v>90152</v>
      </c>
    </row>
    <row r="5992" spans="1:11" x14ac:dyDescent="0.35">
      <c r="A5992" t="s">
        <v>653</v>
      </c>
      <c r="B5992" t="s">
        <v>2174</v>
      </c>
      <c r="C5992" t="s">
        <v>1895</v>
      </c>
      <c r="D5992" s="4">
        <v>450164</v>
      </c>
      <c r="I5992" s="4">
        <v>450164</v>
      </c>
      <c r="J5992" s="4">
        <v>450164</v>
      </c>
      <c r="K5992" s="4">
        <v>450164</v>
      </c>
    </row>
    <row r="5993" spans="1:11" x14ac:dyDescent="0.35">
      <c r="A5993" t="s">
        <v>653</v>
      </c>
      <c r="B5993" t="s">
        <v>2179</v>
      </c>
      <c r="C5993" t="s">
        <v>1900</v>
      </c>
      <c r="D5993" s="4">
        <v>53237</v>
      </c>
      <c r="I5993" s="4">
        <v>53237</v>
      </c>
      <c r="J5993" s="4">
        <v>53237</v>
      </c>
      <c r="K5993" s="4">
        <v>53237</v>
      </c>
    </row>
    <row r="5994" spans="1:11" x14ac:dyDescent="0.35">
      <c r="A5994" t="s">
        <v>653</v>
      </c>
      <c r="B5994" t="s">
        <v>2161</v>
      </c>
      <c r="C5994" t="s">
        <v>1883</v>
      </c>
      <c r="D5994" s="4">
        <v>46509</v>
      </c>
      <c r="I5994" s="4">
        <v>46509</v>
      </c>
      <c r="J5994" s="4">
        <v>46509</v>
      </c>
      <c r="K5994" s="4">
        <v>46509</v>
      </c>
    </row>
    <row r="5995" spans="1:11" x14ac:dyDescent="0.35">
      <c r="A5995" t="s">
        <v>653</v>
      </c>
      <c r="B5995" t="s">
        <v>2171</v>
      </c>
      <c r="C5995" t="s">
        <v>1892</v>
      </c>
      <c r="D5995" s="4">
        <v>4225</v>
      </c>
      <c r="I5995" s="4">
        <v>4225</v>
      </c>
      <c r="J5995" s="4">
        <v>4225</v>
      </c>
      <c r="K5995" s="4">
        <v>4225</v>
      </c>
    </row>
    <row r="5996" spans="1:11" x14ac:dyDescent="0.35">
      <c r="A5996" t="s">
        <v>653</v>
      </c>
      <c r="B5996" t="s">
        <v>2162</v>
      </c>
      <c r="C5996" t="s">
        <v>1884</v>
      </c>
      <c r="D5996" s="4">
        <v>12831</v>
      </c>
      <c r="I5996" s="4">
        <v>12831</v>
      </c>
      <c r="J5996" s="4">
        <v>12831</v>
      </c>
      <c r="K5996" s="4">
        <v>12831</v>
      </c>
    </row>
    <row r="5997" spans="1:11" x14ac:dyDescent="0.35">
      <c r="A5997" t="s">
        <v>653</v>
      </c>
      <c r="B5997" t="s">
        <v>2163</v>
      </c>
      <c r="D5997" s="4">
        <v>1209391</v>
      </c>
      <c r="I5997" s="4">
        <v>1209391</v>
      </c>
      <c r="J5997" s="4">
        <v>1209391</v>
      </c>
      <c r="K5997" s="4">
        <v>1209391</v>
      </c>
    </row>
    <row r="5998" spans="1:11" x14ac:dyDescent="0.35">
      <c r="A5998" t="s">
        <v>653</v>
      </c>
      <c r="B5998" t="s">
        <v>2164</v>
      </c>
      <c r="C5998" t="s">
        <v>1886</v>
      </c>
      <c r="F5998" s="4">
        <v>47132</v>
      </c>
      <c r="I5998" s="4">
        <v>47132</v>
      </c>
      <c r="J5998">
        <v>0</v>
      </c>
      <c r="K5998" s="4">
        <v>0</v>
      </c>
    </row>
    <row r="5999" spans="1:11" x14ac:dyDescent="0.35">
      <c r="A5999" t="s">
        <v>653</v>
      </c>
      <c r="B5999" t="s">
        <v>2165</v>
      </c>
      <c r="F5999" s="4">
        <v>47132</v>
      </c>
      <c r="I5999" s="4">
        <v>47132</v>
      </c>
      <c r="J5999">
        <v>0</v>
      </c>
      <c r="K5999" s="4">
        <v>0</v>
      </c>
    </row>
    <row r="6000" spans="1:11" x14ac:dyDescent="0.35">
      <c r="A6000" t="s">
        <v>653</v>
      </c>
      <c r="B6000" t="s">
        <v>2166</v>
      </c>
      <c r="C6000" t="s">
        <v>1888</v>
      </c>
      <c r="H6000" s="4">
        <v>192000</v>
      </c>
      <c r="I6000" s="4">
        <v>192000</v>
      </c>
      <c r="J6000">
        <v>0</v>
      </c>
      <c r="K6000" s="4">
        <v>0</v>
      </c>
    </row>
    <row r="6001" spans="1:11" x14ac:dyDescent="0.35">
      <c r="A6001" t="s">
        <v>653</v>
      </c>
      <c r="B6001" t="s">
        <v>2167</v>
      </c>
      <c r="C6001" t="s">
        <v>1889</v>
      </c>
      <c r="E6001" s="4">
        <v>210000</v>
      </c>
      <c r="I6001" s="4">
        <v>210000</v>
      </c>
      <c r="J6001">
        <v>210000</v>
      </c>
      <c r="K6001" s="4">
        <v>0</v>
      </c>
    </row>
    <row r="6002" spans="1:11" x14ac:dyDescent="0.35">
      <c r="A6002" t="s">
        <v>653</v>
      </c>
      <c r="B6002" t="s">
        <v>2168</v>
      </c>
      <c r="C6002" t="s">
        <v>1890</v>
      </c>
      <c r="E6002" s="4">
        <v>112500</v>
      </c>
      <c r="I6002" s="4">
        <v>112500</v>
      </c>
      <c r="J6002">
        <v>112500</v>
      </c>
      <c r="K6002" s="4">
        <v>0</v>
      </c>
    </row>
    <row r="6003" spans="1:11" x14ac:dyDescent="0.35">
      <c r="A6003" t="s">
        <v>653</v>
      </c>
      <c r="B6003" t="s">
        <v>2169</v>
      </c>
      <c r="E6003" s="4">
        <v>322500</v>
      </c>
      <c r="H6003" s="4">
        <v>192000</v>
      </c>
      <c r="I6003" s="4">
        <v>514500</v>
      </c>
      <c r="J6003">
        <v>322500</v>
      </c>
      <c r="K6003" s="4">
        <v>0</v>
      </c>
    </row>
    <row r="6004" spans="1:11" x14ac:dyDescent="0.35">
      <c r="A6004" t="s">
        <v>653</v>
      </c>
      <c r="B6004" t="s">
        <v>2170</v>
      </c>
      <c r="D6004" s="4">
        <v>27983873</v>
      </c>
      <c r="E6004" s="4">
        <v>2314225</v>
      </c>
      <c r="F6004" s="4">
        <v>11110681</v>
      </c>
      <c r="G6004" s="4">
        <v>4524344</v>
      </c>
      <c r="H6004" s="4">
        <v>10843947</v>
      </c>
      <c r="I6004" s="4">
        <v>56777069</v>
      </c>
      <c r="J6004" s="4">
        <f>SUM(D6004,E6004)</f>
        <v>30298098</v>
      </c>
      <c r="K6004" s="4">
        <v>27983873</v>
      </c>
    </row>
    <row r="6005" spans="1:11" x14ac:dyDescent="0.35">
      <c r="A6005" t="s">
        <v>1944</v>
      </c>
      <c r="B6005" t="s">
        <v>2118</v>
      </c>
      <c r="C6005" t="s">
        <v>1843</v>
      </c>
      <c r="D6005" s="4">
        <v>3122784</v>
      </c>
      <c r="F6005" s="4">
        <v>1622600</v>
      </c>
      <c r="I6005" s="4">
        <v>4745384</v>
      </c>
      <c r="J6005" s="4">
        <v>3122784</v>
      </c>
      <c r="K6005" s="4">
        <v>3122784</v>
      </c>
    </row>
    <row r="6006" spans="1:11" x14ac:dyDescent="0.35">
      <c r="A6006" t="s">
        <v>1944</v>
      </c>
      <c r="B6006" t="s">
        <v>2119</v>
      </c>
      <c r="C6006" t="s">
        <v>1844</v>
      </c>
      <c r="D6006" s="4">
        <v>3893</v>
      </c>
      <c r="F6006" s="4">
        <v>223614</v>
      </c>
      <c r="H6006" s="4">
        <v>300852</v>
      </c>
      <c r="I6006" s="4">
        <v>528359</v>
      </c>
      <c r="J6006" s="4">
        <v>3893</v>
      </c>
      <c r="K6006" s="4">
        <v>3893</v>
      </c>
    </row>
    <row r="6007" spans="1:11" x14ac:dyDescent="0.35">
      <c r="A6007" t="s">
        <v>1944</v>
      </c>
      <c r="B6007" t="s">
        <v>2120</v>
      </c>
      <c r="C6007" t="s">
        <v>1845</v>
      </c>
      <c r="D6007" s="4">
        <v>3469</v>
      </c>
      <c r="H6007" s="4">
        <v>493721</v>
      </c>
      <c r="I6007" s="4">
        <v>497190</v>
      </c>
      <c r="J6007" s="4">
        <v>3469</v>
      </c>
      <c r="K6007" s="4">
        <v>3469</v>
      </c>
    </row>
    <row r="6008" spans="1:11" x14ac:dyDescent="0.35">
      <c r="A6008" t="s">
        <v>1944</v>
      </c>
      <c r="B6008" t="s">
        <v>2121</v>
      </c>
      <c r="D6008" s="4">
        <v>3130146</v>
      </c>
      <c r="F6008" s="4">
        <v>1846214</v>
      </c>
      <c r="H6008" s="4">
        <v>794573</v>
      </c>
      <c r="I6008" s="4">
        <v>5770933</v>
      </c>
      <c r="J6008" s="4">
        <v>3130146</v>
      </c>
      <c r="K6008" s="4">
        <v>3130146</v>
      </c>
    </row>
    <row r="6009" spans="1:11" x14ac:dyDescent="0.35">
      <c r="A6009" t="s">
        <v>1944</v>
      </c>
      <c r="B6009" t="s">
        <v>2122</v>
      </c>
      <c r="C6009" t="s">
        <v>1846</v>
      </c>
      <c r="D6009" s="4">
        <v>1293330</v>
      </c>
      <c r="E6009" s="4">
        <v>1678420</v>
      </c>
      <c r="F6009" s="4">
        <v>1435180</v>
      </c>
      <c r="H6009" s="4">
        <v>930000</v>
      </c>
      <c r="I6009" s="4">
        <v>5336931</v>
      </c>
      <c r="J6009" s="4">
        <v>2971750</v>
      </c>
      <c r="K6009" s="4">
        <v>1293330</v>
      </c>
    </row>
    <row r="6010" spans="1:11" x14ac:dyDescent="0.35">
      <c r="A6010" t="s">
        <v>1944</v>
      </c>
      <c r="B6010" t="s">
        <v>2123</v>
      </c>
      <c r="C6010" t="s">
        <v>1847</v>
      </c>
      <c r="D6010" s="4">
        <v>991592</v>
      </c>
      <c r="F6010" s="4">
        <v>202703</v>
      </c>
      <c r="H6010" s="4">
        <v>825000</v>
      </c>
      <c r="I6010" s="4">
        <v>2019295</v>
      </c>
      <c r="J6010" s="4">
        <v>991592</v>
      </c>
      <c r="K6010" s="4">
        <v>991592</v>
      </c>
    </row>
    <row r="6011" spans="1:11" x14ac:dyDescent="0.35">
      <c r="A6011" t="s">
        <v>1944</v>
      </c>
      <c r="B6011" t="s">
        <v>2124</v>
      </c>
      <c r="C6011" t="s">
        <v>1848</v>
      </c>
      <c r="D6011" s="4">
        <v>14898</v>
      </c>
      <c r="I6011" s="4">
        <v>14898</v>
      </c>
      <c r="J6011" s="4">
        <v>14898</v>
      </c>
      <c r="K6011" s="4">
        <v>14898</v>
      </c>
    </row>
    <row r="6012" spans="1:11" x14ac:dyDescent="0.35">
      <c r="A6012" t="s">
        <v>1944</v>
      </c>
      <c r="B6012" t="s">
        <v>2125</v>
      </c>
      <c r="D6012" s="4">
        <v>2299820</v>
      </c>
      <c r="E6012" s="4">
        <v>1678420</v>
      </c>
      <c r="F6012" s="4">
        <v>1637883</v>
      </c>
      <c r="H6012" s="4">
        <v>1755000</v>
      </c>
      <c r="I6012" s="4">
        <v>7371123</v>
      </c>
      <c r="J6012" s="4">
        <v>3978240</v>
      </c>
      <c r="K6012" s="4">
        <v>2299820</v>
      </c>
    </row>
    <row r="6013" spans="1:11" x14ac:dyDescent="0.35">
      <c r="A6013" t="s">
        <v>1944</v>
      </c>
      <c r="B6013" t="s">
        <v>2128</v>
      </c>
      <c r="C6013" t="s">
        <v>1851</v>
      </c>
      <c r="F6013" s="4">
        <v>103687</v>
      </c>
      <c r="I6013" s="4">
        <v>103687</v>
      </c>
      <c r="J6013">
        <v>0</v>
      </c>
      <c r="K6013" s="4">
        <v>0</v>
      </c>
    </row>
    <row r="6014" spans="1:11" x14ac:dyDescent="0.35">
      <c r="A6014" t="s">
        <v>1944</v>
      </c>
      <c r="B6014" t="s">
        <v>2129</v>
      </c>
      <c r="C6014" t="s">
        <v>1852</v>
      </c>
      <c r="E6014" s="4">
        <v>12486</v>
      </c>
      <c r="I6014" s="4">
        <v>12486</v>
      </c>
      <c r="J6014">
        <v>12486</v>
      </c>
      <c r="K6014" s="4">
        <v>0</v>
      </c>
    </row>
    <row r="6015" spans="1:11" x14ac:dyDescent="0.35">
      <c r="A6015" t="s">
        <v>1944</v>
      </c>
      <c r="B6015" t="s">
        <v>2130</v>
      </c>
      <c r="C6015" t="s">
        <v>1853</v>
      </c>
      <c r="E6015" s="4">
        <v>30160</v>
      </c>
      <c r="H6015" s="4">
        <v>1539</v>
      </c>
      <c r="I6015" s="4">
        <v>31699</v>
      </c>
      <c r="J6015">
        <v>30160</v>
      </c>
      <c r="K6015" s="4">
        <v>0</v>
      </c>
    </row>
    <row r="6016" spans="1:11" x14ac:dyDescent="0.35">
      <c r="A6016" t="s">
        <v>1944</v>
      </c>
      <c r="B6016" t="s">
        <v>2131</v>
      </c>
      <c r="C6016" t="s">
        <v>1854</v>
      </c>
      <c r="F6016" s="4">
        <v>450568</v>
      </c>
      <c r="I6016" s="4">
        <v>450568</v>
      </c>
      <c r="J6016">
        <v>0</v>
      </c>
      <c r="K6016" s="4">
        <v>0</v>
      </c>
    </row>
    <row r="6017" spans="1:11" x14ac:dyDescent="0.35">
      <c r="A6017" t="s">
        <v>1944</v>
      </c>
      <c r="B6017" t="s">
        <v>2132</v>
      </c>
      <c r="C6017" t="s">
        <v>1855</v>
      </c>
      <c r="D6017" s="4">
        <v>0</v>
      </c>
      <c r="F6017" s="4">
        <v>206319</v>
      </c>
      <c r="I6017" s="4">
        <v>206319</v>
      </c>
      <c r="J6017" s="4">
        <v>0</v>
      </c>
      <c r="K6017" s="4">
        <v>0</v>
      </c>
    </row>
    <row r="6018" spans="1:11" x14ac:dyDescent="0.35">
      <c r="A6018" t="s">
        <v>1944</v>
      </c>
      <c r="B6018" t="s">
        <v>2133</v>
      </c>
      <c r="C6018" t="s">
        <v>1856</v>
      </c>
      <c r="I6018" s="4">
        <v>0</v>
      </c>
      <c r="J6018">
        <v>0</v>
      </c>
      <c r="K6018" s="4">
        <v>0</v>
      </c>
    </row>
    <row r="6019" spans="1:11" x14ac:dyDescent="0.35">
      <c r="A6019" t="s">
        <v>1944</v>
      </c>
      <c r="B6019" t="s">
        <v>2135</v>
      </c>
      <c r="C6019" t="s">
        <v>1858</v>
      </c>
      <c r="H6019" s="4">
        <v>21283</v>
      </c>
      <c r="I6019" s="4">
        <v>21283</v>
      </c>
      <c r="J6019">
        <v>0</v>
      </c>
      <c r="K6019" s="4">
        <v>0</v>
      </c>
    </row>
    <row r="6020" spans="1:11" x14ac:dyDescent="0.35">
      <c r="A6020" t="s">
        <v>1944</v>
      </c>
      <c r="B6020" t="s">
        <v>2136</v>
      </c>
      <c r="C6020" t="s">
        <v>1859</v>
      </c>
      <c r="H6020" s="4">
        <v>400000</v>
      </c>
      <c r="I6020" s="4">
        <v>400000</v>
      </c>
      <c r="J6020">
        <v>0</v>
      </c>
      <c r="K6020" s="4">
        <v>0</v>
      </c>
    </row>
    <row r="6021" spans="1:11" x14ac:dyDescent="0.35">
      <c r="A6021" t="s">
        <v>1944</v>
      </c>
      <c r="B6021" t="s">
        <v>2137</v>
      </c>
      <c r="C6021" t="s">
        <v>1860</v>
      </c>
      <c r="H6021" s="4">
        <v>652218</v>
      </c>
      <c r="I6021" s="4">
        <v>652218</v>
      </c>
      <c r="J6021">
        <v>0</v>
      </c>
      <c r="K6021" s="4">
        <v>0</v>
      </c>
    </row>
    <row r="6022" spans="1:11" x14ac:dyDescent="0.35">
      <c r="A6022" t="s">
        <v>1944</v>
      </c>
      <c r="B6022" t="s">
        <v>2138</v>
      </c>
      <c r="C6022" t="s">
        <v>1861</v>
      </c>
      <c r="F6022" s="4">
        <v>26116</v>
      </c>
      <c r="I6022" s="4">
        <v>26116</v>
      </c>
      <c r="J6022">
        <v>0</v>
      </c>
      <c r="K6022" s="4">
        <v>0</v>
      </c>
    </row>
    <row r="6023" spans="1:11" x14ac:dyDescent="0.35">
      <c r="A6023" t="s">
        <v>1944</v>
      </c>
      <c r="B6023" t="s">
        <v>2140</v>
      </c>
      <c r="C6023" t="s">
        <v>1863</v>
      </c>
      <c r="F6023" s="4">
        <v>15560</v>
      </c>
      <c r="I6023" s="4">
        <v>15560</v>
      </c>
      <c r="J6023">
        <v>0</v>
      </c>
      <c r="K6023" s="4">
        <v>0</v>
      </c>
    </row>
    <row r="6024" spans="1:11" x14ac:dyDescent="0.35">
      <c r="A6024" t="s">
        <v>1944</v>
      </c>
      <c r="B6024" t="s">
        <v>2141</v>
      </c>
      <c r="D6024" s="4">
        <v>0</v>
      </c>
      <c r="E6024" s="4">
        <v>42646</v>
      </c>
      <c r="F6024" s="4">
        <v>802250</v>
      </c>
      <c r="H6024" s="4">
        <v>1075041</v>
      </c>
      <c r="I6024" s="4">
        <v>1919937</v>
      </c>
      <c r="J6024" s="4">
        <v>42646</v>
      </c>
      <c r="K6024" s="4">
        <v>0</v>
      </c>
    </row>
    <row r="6025" spans="1:11" x14ac:dyDescent="0.35">
      <c r="A6025" t="s">
        <v>1944</v>
      </c>
      <c r="B6025" t="s">
        <v>2144</v>
      </c>
      <c r="C6025" t="s">
        <v>1866</v>
      </c>
      <c r="I6025" s="4">
        <v>0</v>
      </c>
      <c r="J6025">
        <v>0</v>
      </c>
      <c r="K6025" s="4">
        <v>0</v>
      </c>
    </row>
    <row r="6026" spans="1:11" x14ac:dyDescent="0.35">
      <c r="A6026" t="s">
        <v>1944</v>
      </c>
      <c r="B6026" t="s">
        <v>2145</v>
      </c>
      <c r="C6026" t="s">
        <v>1867</v>
      </c>
      <c r="E6026" s="4">
        <v>4500</v>
      </c>
      <c r="F6026" s="4">
        <v>105600</v>
      </c>
      <c r="G6026" s="4">
        <v>96600</v>
      </c>
      <c r="H6026" s="4">
        <v>213653</v>
      </c>
      <c r="I6026" s="4">
        <v>420353</v>
      </c>
      <c r="J6026">
        <v>4500</v>
      </c>
      <c r="K6026" s="4">
        <v>0</v>
      </c>
    </row>
    <row r="6027" spans="1:11" x14ac:dyDescent="0.35">
      <c r="A6027" t="s">
        <v>1944</v>
      </c>
      <c r="B6027" t="s">
        <v>2146</v>
      </c>
      <c r="C6027" t="s">
        <v>1868</v>
      </c>
      <c r="F6027" s="4">
        <v>10519</v>
      </c>
      <c r="H6027" s="4">
        <v>289369</v>
      </c>
      <c r="I6027" s="4">
        <v>299888</v>
      </c>
      <c r="J6027">
        <v>0</v>
      </c>
      <c r="K6027" s="4">
        <v>0</v>
      </c>
    </row>
    <row r="6028" spans="1:11" x14ac:dyDescent="0.35">
      <c r="A6028" t="s">
        <v>1944</v>
      </c>
      <c r="B6028" t="s">
        <v>2147</v>
      </c>
      <c r="C6028" t="s">
        <v>1869</v>
      </c>
      <c r="H6028" s="4">
        <v>115200</v>
      </c>
      <c r="I6028" s="4">
        <v>115200</v>
      </c>
      <c r="J6028">
        <v>0</v>
      </c>
      <c r="K6028" s="4">
        <v>0</v>
      </c>
    </row>
    <row r="6029" spans="1:11" x14ac:dyDescent="0.35">
      <c r="A6029" t="s">
        <v>1944</v>
      </c>
      <c r="B6029" t="s">
        <v>2148</v>
      </c>
      <c r="C6029" t="s">
        <v>1870</v>
      </c>
      <c r="H6029" s="4">
        <v>502048</v>
      </c>
      <c r="I6029" s="4">
        <v>502048</v>
      </c>
      <c r="J6029">
        <v>0</v>
      </c>
      <c r="K6029" s="4">
        <v>0</v>
      </c>
    </row>
    <row r="6030" spans="1:11" x14ac:dyDescent="0.35">
      <c r="A6030" t="s">
        <v>1944</v>
      </c>
      <c r="B6030" t="s">
        <v>2149</v>
      </c>
      <c r="C6030" t="s">
        <v>1871</v>
      </c>
      <c r="F6030" s="4">
        <v>2150000</v>
      </c>
      <c r="G6030" s="4">
        <v>4300000</v>
      </c>
      <c r="I6030" s="4">
        <v>6450000</v>
      </c>
      <c r="J6030">
        <v>0</v>
      </c>
      <c r="K6030" s="4">
        <v>0</v>
      </c>
    </row>
    <row r="6031" spans="1:11" x14ac:dyDescent="0.35">
      <c r="A6031" t="s">
        <v>1944</v>
      </c>
      <c r="B6031" t="s">
        <v>2156</v>
      </c>
      <c r="E6031" s="4">
        <v>4500</v>
      </c>
      <c r="F6031" s="4">
        <v>2266119</v>
      </c>
      <c r="G6031" s="4">
        <v>4396600</v>
      </c>
      <c r="H6031" s="4">
        <v>1120270</v>
      </c>
      <c r="I6031" s="4">
        <v>7787489</v>
      </c>
      <c r="J6031">
        <v>4500</v>
      </c>
      <c r="K6031" s="4">
        <v>0</v>
      </c>
    </row>
    <row r="6032" spans="1:11" x14ac:dyDescent="0.35">
      <c r="A6032" t="s">
        <v>1944</v>
      </c>
      <c r="B6032" t="s">
        <v>2157</v>
      </c>
      <c r="C6032" t="s">
        <v>1879</v>
      </c>
      <c r="D6032" s="4">
        <v>135348</v>
      </c>
      <c r="I6032" s="4">
        <v>135348</v>
      </c>
      <c r="J6032" s="4">
        <v>135348</v>
      </c>
      <c r="K6032" s="4">
        <v>135348</v>
      </c>
    </row>
    <row r="6033" spans="1:11" x14ac:dyDescent="0.35">
      <c r="A6033" t="s">
        <v>1944</v>
      </c>
      <c r="B6033" t="s">
        <v>2159</v>
      </c>
      <c r="C6033" t="s">
        <v>1881</v>
      </c>
      <c r="D6033" s="4">
        <v>118149</v>
      </c>
      <c r="I6033" s="4">
        <v>118149</v>
      </c>
      <c r="J6033" s="4">
        <v>118149</v>
      </c>
      <c r="K6033" s="4">
        <v>118149</v>
      </c>
    </row>
    <row r="6034" spans="1:11" x14ac:dyDescent="0.35">
      <c r="A6034" t="s">
        <v>1944</v>
      </c>
      <c r="B6034" t="s">
        <v>2163</v>
      </c>
      <c r="D6034" s="4">
        <v>253496</v>
      </c>
      <c r="I6034" s="4">
        <v>253496</v>
      </c>
      <c r="J6034" s="4">
        <v>253496</v>
      </c>
      <c r="K6034" s="4">
        <v>253496</v>
      </c>
    </row>
    <row r="6035" spans="1:11" x14ac:dyDescent="0.35">
      <c r="A6035" t="s">
        <v>1944</v>
      </c>
      <c r="B6035" t="s">
        <v>2166</v>
      </c>
      <c r="C6035" t="s">
        <v>1888</v>
      </c>
      <c r="H6035" s="4">
        <v>384000</v>
      </c>
      <c r="I6035" s="4">
        <v>384000</v>
      </c>
      <c r="J6035">
        <v>0</v>
      </c>
      <c r="K6035" s="4">
        <v>0</v>
      </c>
    </row>
    <row r="6036" spans="1:11" x14ac:dyDescent="0.35">
      <c r="A6036" t="s">
        <v>1944</v>
      </c>
      <c r="B6036" t="s">
        <v>2167</v>
      </c>
      <c r="C6036" t="s">
        <v>1889</v>
      </c>
      <c r="H6036" s="4">
        <v>84000</v>
      </c>
      <c r="I6036" s="4">
        <v>84000</v>
      </c>
      <c r="J6036">
        <v>0</v>
      </c>
      <c r="K6036" s="4">
        <v>0</v>
      </c>
    </row>
    <row r="6037" spans="1:11" x14ac:dyDescent="0.35">
      <c r="A6037" t="s">
        <v>1944</v>
      </c>
      <c r="B6037" t="s">
        <v>2168</v>
      </c>
      <c r="C6037" t="s">
        <v>1890</v>
      </c>
      <c r="H6037" s="4">
        <v>60000</v>
      </c>
      <c r="I6037" s="4">
        <v>60000</v>
      </c>
      <c r="J6037">
        <v>0</v>
      </c>
      <c r="K6037" s="4">
        <v>0</v>
      </c>
    </row>
    <row r="6038" spans="1:11" x14ac:dyDescent="0.35">
      <c r="A6038" t="s">
        <v>1944</v>
      </c>
      <c r="B6038" t="s">
        <v>2169</v>
      </c>
      <c r="H6038" s="4">
        <v>528000</v>
      </c>
      <c r="I6038" s="4">
        <v>528000</v>
      </c>
      <c r="J6038">
        <v>0</v>
      </c>
      <c r="K6038" s="4">
        <v>0</v>
      </c>
    </row>
    <row r="6039" spans="1:11" x14ac:dyDescent="0.35">
      <c r="A6039" t="s">
        <v>1944</v>
      </c>
      <c r="B6039" t="s">
        <v>2170</v>
      </c>
      <c r="D6039" s="4">
        <v>5683462</v>
      </c>
      <c r="E6039" s="4">
        <v>1725566</v>
      </c>
      <c r="F6039" s="4">
        <v>6552466</v>
      </c>
      <c r="G6039" s="4">
        <v>4396600</v>
      </c>
      <c r="H6039" s="4">
        <v>5272884</v>
      </c>
      <c r="I6039" s="4">
        <v>23630977</v>
      </c>
      <c r="J6039" s="4">
        <f>SUM(D6039,E6039)</f>
        <v>7409028</v>
      </c>
      <c r="K6039" s="4">
        <v>5683462</v>
      </c>
    </row>
    <row r="6040" spans="1:11" x14ac:dyDescent="0.35">
      <c r="A6040" t="s">
        <v>1945</v>
      </c>
      <c r="B6040" t="s">
        <v>2118</v>
      </c>
      <c r="C6040" t="s">
        <v>1843</v>
      </c>
      <c r="D6040" s="4">
        <v>2685152</v>
      </c>
      <c r="F6040" s="4">
        <v>798000</v>
      </c>
      <c r="I6040" s="4">
        <v>3483152</v>
      </c>
      <c r="J6040" s="4">
        <v>2685152</v>
      </c>
      <c r="K6040" s="4">
        <v>2685152</v>
      </c>
    </row>
    <row r="6041" spans="1:11" x14ac:dyDescent="0.35">
      <c r="A6041" t="s">
        <v>1945</v>
      </c>
      <c r="B6041" t="s">
        <v>2119</v>
      </c>
      <c r="C6041" t="s">
        <v>1844</v>
      </c>
      <c r="F6041" s="4">
        <v>162628</v>
      </c>
      <c r="H6041" s="4">
        <v>210933</v>
      </c>
      <c r="I6041" s="4">
        <v>373562</v>
      </c>
      <c r="J6041">
        <v>0</v>
      </c>
      <c r="K6041" s="4">
        <v>0</v>
      </c>
    </row>
    <row r="6042" spans="1:11" x14ac:dyDescent="0.35">
      <c r="A6042" t="s">
        <v>1945</v>
      </c>
      <c r="B6042" t="s">
        <v>2120</v>
      </c>
      <c r="C6042" t="s">
        <v>1845</v>
      </c>
      <c r="H6042" s="4">
        <v>269034</v>
      </c>
      <c r="I6042" s="4">
        <v>269034</v>
      </c>
      <c r="J6042">
        <v>0</v>
      </c>
      <c r="K6042" s="4">
        <v>0</v>
      </c>
    </row>
    <row r="6043" spans="1:11" x14ac:dyDescent="0.35">
      <c r="A6043" t="s">
        <v>1945</v>
      </c>
      <c r="B6043" t="s">
        <v>2121</v>
      </c>
      <c r="D6043" s="4">
        <v>2685152</v>
      </c>
      <c r="F6043" s="4">
        <v>960628</v>
      </c>
      <c r="H6043" s="4">
        <v>479967</v>
      </c>
      <c r="I6043" s="4">
        <v>4125747</v>
      </c>
      <c r="J6043" s="4">
        <v>2685152</v>
      </c>
      <c r="K6043" s="4">
        <v>2685152</v>
      </c>
    </row>
    <row r="6044" spans="1:11" x14ac:dyDescent="0.35">
      <c r="A6044" t="s">
        <v>1945</v>
      </c>
      <c r="B6044" t="s">
        <v>2122</v>
      </c>
      <c r="C6044" t="s">
        <v>1846</v>
      </c>
      <c r="D6044" s="4">
        <v>905752</v>
      </c>
      <c r="E6044" s="4">
        <v>1094622</v>
      </c>
      <c r="F6044" s="4">
        <v>1002880</v>
      </c>
      <c r="H6044" s="4">
        <v>930000</v>
      </c>
      <c r="I6044" s="4">
        <v>3933254</v>
      </c>
      <c r="J6044" s="4">
        <v>2000374</v>
      </c>
      <c r="K6044" s="4">
        <v>905752</v>
      </c>
    </row>
    <row r="6045" spans="1:11" x14ac:dyDescent="0.35">
      <c r="A6045" t="s">
        <v>1945</v>
      </c>
      <c r="B6045" t="s">
        <v>2123</v>
      </c>
      <c r="C6045" t="s">
        <v>1847</v>
      </c>
      <c r="D6045" s="4">
        <v>440069</v>
      </c>
      <c r="H6045" s="4">
        <v>825000</v>
      </c>
      <c r="I6045" s="4">
        <v>1265069</v>
      </c>
      <c r="J6045" s="4">
        <v>440069</v>
      </c>
      <c r="K6045" s="4">
        <v>440069</v>
      </c>
    </row>
    <row r="6046" spans="1:11" x14ac:dyDescent="0.35">
      <c r="A6046" t="s">
        <v>1945</v>
      </c>
      <c r="B6046" t="s">
        <v>2124</v>
      </c>
      <c r="C6046" t="s">
        <v>1848</v>
      </c>
      <c r="D6046" s="4">
        <v>9258</v>
      </c>
      <c r="I6046" s="4">
        <v>9258</v>
      </c>
      <c r="J6046" s="4">
        <v>9258</v>
      </c>
      <c r="K6046" s="4">
        <v>9258</v>
      </c>
    </row>
    <row r="6047" spans="1:11" x14ac:dyDescent="0.35">
      <c r="A6047" t="s">
        <v>1945</v>
      </c>
      <c r="B6047" t="s">
        <v>2125</v>
      </c>
      <c r="D6047" s="4">
        <v>1355079</v>
      </c>
      <c r="E6047" s="4">
        <v>1094622</v>
      </c>
      <c r="F6047" s="4">
        <v>1002880</v>
      </c>
      <c r="H6047" s="4">
        <v>1755000</v>
      </c>
      <c r="I6047" s="4">
        <v>5207581</v>
      </c>
      <c r="J6047" s="4">
        <v>2449701</v>
      </c>
      <c r="K6047" s="4">
        <v>1355079</v>
      </c>
    </row>
    <row r="6048" spans="1:11" x14ac:dyDescent="0.35">
      <c r="A6048" t="s">
        <v>1945</v>
      </c>
      <c r="B6048" t="s">
        <v>2128</v>
      </c>
      <c r="C6048" t="s">
        <v>1851</v>
      </c>
      <c r="F6048" s="4">
        <v>55311</v>
      </c>
      <c r="I6048" s="4">
        <v>55311</v>
      </c>
      <c r="J6048">
        <v>0</v>
      </c>
      <c r="K6048" s="4">
        <v>0</v>
      </c>
    </row>
    <row r="6049" spans="1:11" x14ac:dyDescent="0.35">
      <c r="A6049" t="s">
        <v>1945</v>
      </c>
      <c r="B6049" t="s">
        <v>2130</v>
      </c>
      <c r="C6049" t="s">
        <v>1853</v>
      </c>
      <c r="E6049" s="4">
        <v>22316</v>
      </c>
      <c r="I6049" s="4">
        <v>22316</v>
      </c>
      <c r="J6049">
        <v>22316</v>
      </c>
      <c r="K6049" s="4">
        <v>0</v>
      </c>
    </row>
    <row r="6050" spans="1:11" x14ac:dyDescent="0.35">
      <c r="A6050" t="s">
        <v>1945</v>
      </c>
      <c r="B6050" t="s">
        <v>2172</v>
      </c>
      <c r="C6050" t="s">
        <v>1893</v>
      </c>
      <c r="E6050" s="4">
        <v>2052</v>
      </c>
      <c r="I6050" s="4">
        <v>2052</v>
      </c>
      <c r="J6050">
        <v>2052</v>
      </c>
      <c r="K6050" s="4">
        <v>0</v>
      </c>
    </row>
    <row r="6051" spans="1:11" x14ac:dyDescent="0.35">
      <c r="A6051" t="s">
        <v>1945</v>
      </c>
      <c r="B6051" t="s">
        <v>2131</v>
      </c>
      <c r="C6051" t="s">
        <v>1854</v>
      </c>
      <c r="F6051" s="4">
        <v>383319</v>
      </c>
      <c r="I6051" s="4">
        <v>383319</v>
      </c>
      <c r="J6051">
        <v>0</v>
      </c>
      <c r="K6051" s="4">
        <v>0</v>
      </c>
    </row>
    <row r="6052" spans="1:11" x14ac:dyDescent="0.35">
      <c r="A6052" t="s">
        <v>1945</v>
      </c>
      <c r="B6052" t="s">
        <v>2132</v>
      </c>
      <c r="C6052" t="s">
        <v>1855</v>
      </c>
      <c r="F6052" s="4">
        <v>147609</v>
      </c>
      <c r="I6052" s="4">
        <v>147609</v>
      </c>
      <c r="J6052">
        <v>0</v>
      </c>
      <c r="K6052" s="4">
        <v>0</v>
      </c>
    </row>
    <row r="6053" spans="1:11" x14ac:dyDescent="0.35">
      <c r="A6053" t="s">
        <v>1945</v>
      </c>
      <c r="B6053" t="s">
        <v>2133</v>
      </c>
      <c r="C6053" t="s">
        <v>1856</v>
      </c>
      <c r="I6053" s="4">
        <v>0</v>
      </c>
      <c r="J6053">
        <v>0</v>
      </c>
      <c r="K6053" s="4">
        <v>0</v>
      </c>
    </row>
    <row r="6054" spans="1:11" x14ac:dyDescent="0.35">
      <c r="A6054" t="s">
        <v>1945</v>
      </c>
      <c r="B6054" t="s">
        <v>2135</v>
      </c>
      <c r="C6054" t="s">
        <v>1858</v>
      </c>
      <c r="H6054" s="4">
        <v>15586</v>
      </c>
      <c r="I6054" s="4">
        <v>15586</v>
      </c>
      <c r="J6054">
        <v>0</v>
      </c>
      <c r="K6054" s="4">
        <v>0</v>
      </c>
    </row>
    <row r="6055" spans="1:11" x14ac:dyDescent="0.35">
      <c r="A6055" t="s">
        <v>1945</v>
      </c>
      <c r="B6055" t="s">
        <v>2136</v>
      </c>
      <c r="C6055" t="s">
        <v>1859</v>
      </c>
      <c r="H6055" s="4">
        <v>75000</v>
      </c>
      <c r="I6055" s="4">
        <v>75000</v>
      </c>
      <c r="J6055">
        <v>0</v>
      </c>
      <c r="K6055" s="4">
        <v>0</v>
      </c>
    </row>
    <row r="6056" spans="1:11" x14ac:dyDescent="0.35">
      <c r="A6056" t="s">
        <v>1945</v>
      </c>
      <c r="B6056" t="s">
        <v>2137</v>
      </c>
      <c r="C6056" t="s">
        <v>1860</v>
      </c>
      <c r="H6056" s="4">
        <v>652218</v>
      </c>
      <c r="I6056" s="4">
        <v>652218</v>
      </c>
      <c r="J6056">
        <v>0</v>
      </c>
      <c r="K6056" s="4">
        <v>0</v>
      </c>
    </row>
    <row r="6057" spans="1:11" x14ac:dyDescent="0.35">
      <c r="A6057" t="s">
        <v>1945</v>
      </c>
      <c r="B6057" t="s">
        <v>2138</v>
      </c>
      <c r="C6057" t="s">
        <v>1861</v>
      </c>
      <c r="F6057" s="4">
        <v>24484</v>
      </c>
      <c r="I6057" s="4">
        <v>24484</v>
      </c>
      <c r="J6057">
        <v>0</v>
      </c>
      <c r="K6057" s="4">
        <v>0</v>
      </c>
    </row>
    <row r="6058" spans="1:11" x14ac:dyDescent="0.35">
      <c r="A6058" t="s">
        <v>1945</v>
      </c>
      <c r="B6058" t="s">
        <v>2141</v>
      </c>
      <c r="E6058" s="4">
        <v>24369</v>
      </c>
      <c r="F6058" s="4">
        <v>610722</v>
      </c>
      <c r="H6058" s="4">
        <v>742804</v>
      </c>
      <c r="I6058" s="4">
        <v>1377895</v>
      </c>
      <c r="J6058">
        <v>24369</v>
      </c>
      <c r="K6058" s="4">
        <v>0</v>
      </c>
    </row>
    <row r="6059" spans="1:11" x14ac:dyDescent="0.35">
      <c r="A6059" t="s">
        <v>1945</v>
      </c>
      <c r="B6059" t="s">
        <v>2144</v>
      </c>
      <c r="C6059" t="s">
        <v>1866</v>
      </c>
      <c r="I6059" s="4">
        <v>0</v>
      </c>
      <c r="J6059">
        <v>0</v>
      </c>
      <c r="K6059" s="4">
        <v>0</v>
      </c>
    </row>
    <row r="6060" spans="1:11" x14ac:dyDescent="0.35">
      <c r="A6060" t="s">
        <v>1945</v>
      </c>
      <c r="B6060" t="s">
        <v>2145</v>
      </c>
      <c r="C6060" t="s">
        <v>1867</v>
      </c>
      <c r="E6060" s="4">
        <v>18000</v>
      </c>
      <c r="F6060" s="4">
        <v>9000</v>
      </c>
      <c r="G6060" s="4">
        <v>289800</v>
      </c>
      <c r="H6060" s="4">
        <v>286755</v>
      </c>
      <c r="I6060" s="4">
        <v>603555</v>
      </c>
      <c r="J6060">
        <v>18000</v>
      </c>
      <c r="K6060" s="4">
        <v>0</v>
      </c>
    </row>
    <row r="6061" spans="1:11" x14ac:dyDescent="0.35">
      <c r="A6061" t="s">
        <v>1945</v>
      </c>
      <c r="B6061" t="s">
        <v>2146</v>
      </c>
      <c r="C6061" t="s">
        <v>1868</v>
      </c>
      <c r="H6061" s="4">
        <v>265312</v>
      </c>
      <c r="I6061" s="4">
        <v>265312</v>
      </c>
      <c r="J6061">
        <v>0</v>
      </c>
      <c r="K6061" s="4">
        <v>0</v>
      </c>
    </row>
    <row r="6062" spans="1:11" x14ac:dyDescent="0.35">
      <c r="A6062" t="s">
        <v>1945</v>
      </c>
      <c r="B6062" t="s">
        <v>2147</v>
      </c>
      <c r="C6062" t="s">
        <v>1869</v>
      </c>
      <c r="H6062" s="4">
        <v>100800</v>
      </c>
      <c r="I6062" s="4">
        <v>100800</v>
      </c>
      <c r="J6062">
        <v>0</v>
      </c>
      <c r="K6062" s="4">
        <v>0</v>
      </c>
    </row>
    <row r="6063" spans="1:11" x14ac:dyDescent="0.35">
      <c r="A6063" t="s">
        <v>1945</v>
      </c>
      <c r="B6063" t="s">
        <v>2148</v>
      </c>
      <c r="C6063" t="s">
        <v>1870</v>
      </c>
      <c r="H6063" s="4">
        <v>391198</v>
      </c>
      <c r="I6063" s="4">
        <v>391198</v>
      </c>
      <c r="J6063">
        <v>0</v>
      </c>
      <c r="K6063" s="4">
        <v>0</v>
      </c>
    </row>
    <row r="6064" spans="1:11" x14ac:dyDescent="0.35">
      <c r="A6064" t="s">
        <v>1945</v>
      </c>
      <c r="B6064" t="s">
        <v>2149</v>
      </c>
      <c r="C6064" t="s">
        <v>1871</v>
      </c>
      <c r="F6064" s="4">
        <v>4300000</v>
      </c>
      <c r="G6064" s="4">
        <v>2150000</v>
      </c>
      <c r="I6064" s="4">
        <v>6450000</v>
      </c>
      <c r="J6064">
        <v>0</v>
      </c>
      <c r="K6064" s="4">
        <v>0</v>
      </c>
    </row>
    <row r="6065" spans="1:11" x14ac:dyDescent="0.35">
      <c r="A6065" t="s">
        <v>1945</v>
      </c>
      <c r="B6065" t="s">
        <v>2156</v>
      </c>
      <c r="E6065" s="4">
        <v>18000</v>
      </c>
      <c r="F6065" s="4">
        <v>4309000</v>
      </c>
      <c r="G6065" s="4">
        <v>2439800</v>
      </c>
      <c r="H6065" s="4">
        <v>1044065</v>
      </c>
      <c r="I6065" s="4">
        <v>7810865</v>
      </c>
      <c r="J6065">
        <v>18000</v>
      </c>
      <c r="K6065" s="4">
        <v>0</v>
      </c>
    </row>
    <row r="6066" spans="1:11" x14ac:dyDescent="0.35">
      <c r="A6066" t="s">
        <v>1945</v>
      </c>
      <c r="B6066" t="s">
        <v>2157</v>
      </c>
      <c r="C6066" t="s">
        <v>1879</v>
      </c>
      <c r="D6066" s="4">
        <v>78953</v>
      </c>
      <c r="I6066" s="4">
        <v>78953</v>
      </c>
      <c r="J6066" s="4">
        <v>78953</v>
      </c>
      <c r="K6066" s="4">
        <v>78953</v>
      </c>
    </row>
    <row r="6067" spans="1:11" x14ac:dyDescent="0.35">
      <c r="A6067" t="s">
        <v>1945</v>
      </c>
      <c r="B6067" t="s">
        <v>2159</v>
      </c>
      <c r="C6067" t="s">
        <v>1881</v>
      </c>
      <c r="D6067" s="4">
        <v>82352</v>
      </c>
      <c r="I6067" s="4">
        <v>82352</v>
      </c>
      <c r="J6067" s="4">
        <v>82352</v>
      </c>
      <c r="K6067" s="4">
        <v>82352</v>
      </c>
    </row>
    <row r="6068" spans="1:11" x14ac:dyDescent="0.35">
      <c r="A6068" t="s">
        <v>1945</v>
      </c>
      <c r="B6068" t="s">
        <v>2163</v>
      </c>
      <c r="D6068" s="4">
        <v>161305</v>
      </c>
      <c r="I6068" s="4">
        <v>161305</v>
      </c>
      <c r="J6068" s="4">
        <v>161305</v>
      </c>
      <c r="K6068" s="4">
        <v>161305</v>
      </c>
    </row>
    <row r="6069" spans="1:11" x14ac:dyDescent="0.35">
      <c r="A6069" t="s">
        <v>1945</v>
      </c>
      <c r="B6069" t="s">
        <v>2166</v>
      </c>
      <c r="C6069" t="s">
        <v>1888</v>
      </c>
      <c r="H6069" s="4">
        <v>240000</v>
      </c>
      <c r="I6069" s="4">
        <v>240000</v>
      </c>
      <c r="J6069">
        <v>0</v>
      </c>
      <c r="K6069" s="4">
        <v>0</v>
      </c>
    </row>
    <row r="6070" spans="1:11" x14ac:dyDescent="0.35">
      <c r="A6070" t="s">
        <v>1945</v>
      </c>
      <c r="B6070" t="s">
        <v>2167</v>
      </c>
      <c r="C6070" t="s">
        <v>1889</v>
      </c>
      <c r="H6070" s="4">
        <v>84000</v>
      </c>
      <c r="I6070" s="4">
        <v>84000</v>
      </c>
      <c r="J6070">
        <v>0</v>
      </c>
      <c r="K6070" s="4">
        <v>0</v>
      </c>
    </row>
    <row r="6071" spans="1:11" x14ac:dyDescent="0.35">
      <c r="A6071" t="s">
        <v>1945</v>
      </c>
      <c r="B6071" t="s">
        <v>2168</v>
      </c>
      <c r="C6071" t="s">
        <v>1890</v>
      </c>
      <c r="H6071" s="4">
        <v>60000</v>
      </c>
      <c r="I6071" s="4">
        <v>60000</v>
      </c>
      <c r="J6071">
        <v>0</v>
      </c>
      <c r="K6071" s="4">
        <v>0</v>
      </c>
    </row>
    <row r="6072" spans="1:11" x14ac:dyDescent="0.35">
      <c r="A6072" t="s">
        <v>1945</v>
      </c>
      <c r="B6072" t="s">
        <v>2169</v>
      </c>
      <c r="H6072" s="4">
        <v>384000</v>
      </c>
      <c r="I6072" s="4">
        <v>384000</v>
      </c>
      <c r="J6072">
        <v>0</v>
      </c>
      <c r="K6072" s="4">
        <v>0</v>
      </c>
    </row>
    <row r="6073" spans="1:11" x14ac:dyDescent="0.35">
      <c r="A6073" t="s">
        <v>1945</v>
      </c>
      <c r="B6073" t="s">
        <v>2170</v>
      </c>
      <c r="D6073" s="4">
        <v>4201536</v>
      </c>
      <c r="E6073" s="4">
        <v>1136991</v>
      </c>
      <c r="F6073" s="4">
        <v>6883231</v>
      </c>
      <c r="G6073" s="4">
        <v>2439800</v>
      </c>
      <c r="H6073" s="4">
        <v>4405836</v>
      </c>
      <c r="I6073" s="4">
        <v>19067393</v>
      </c>
      <c r="J6073" s="4">
        <f>SUM(D6073,E6073)</f>
        <v>5338527</v>
      </c>
      <c r="K6073" s="4">
        <v>4201536</v>
      </c>
    </row>
    <row r="6074" spans="1:11" x14ac:dyDescent="0.35">
      <c r="A6074" t="s">
        <v>1946</v>
      </c>
      <c r="B6074" t="s">
        <v>2118</v>
      </c>
      <c r="C6074" t="s">
        <v>1843</v>
      </c>
      <c r="D6074" s="4">
        <v>1234299</v>
      </c>
      <c r="I6074" s="4">
        <v>1234299</v>
      </c>
      <c r="J6074" s="4">
        <v>1234299</v>
      </c>
      <c r="K6074" s="4">
        <v>1234299</v>
      </c>
    </row>
    <row r="6075" spans="1:11" x14ac:dyDescent="0.35">
      <c r="A6075" t="s">
        <v>1946</v>
      </c>
      <c r="B6075" t="s">
        <v>2119</v>
      </c>
      <c r="C6075" t="s">
        <v>1844</v>
      </c>
      <c r="F6075" s="4">
        <v>58391</v>
      </c>
      <c r="H6075" s="4">
        <v>73611</v>
      </c>
      <c r="I6075" s="4">
        <v>132002</v>
      </c>
      <c r="J6075">
        <v>0</v>
      </c>
      <c r="K6075" s="4">
        <v>0</v>
      </c>
    </row>
    <row r="6076" spans="1:11" x14ac:dyDescent="0.35">
      <c r="A6076" t="s">
        <v>1946</v>
      </c>
      <c r="B6076" t="s">
        <v>2120</v>
      </c>
      <c r="C6076" t="s">
        <v>1845</v>
      </c>
      <c r="H6076" s="4">
        <v>113822</v>
      </c>
      <c r="I6076" s="4">
        <v>113822</v>
      </c>
      <c r="J6076">
        <v>0</v>
      </c>
      <c r="K6076" s="4">
        <v>0</v>
      </c>
    </row>
    <row r="6077" spans="1:11" x14ac:dyDescent="0.35">
      <c r="A6077" t="s">
        <v>1946</v>
      </c>
      <c r="B6077" t="s">
        <v>2121</v>
      </c>
      <c r="D6077" s="4">
        <v>1234299</v>
      </c>
      <c r="F6077" s="4">
        <v>58391</v>
      </c>
      <c r="H6077" s="4">
        <v>187433</v>
      </c>
      <c r="I6077" s="4">
        <v>1480122</v>
      </c>
      <c r="J6077" s="4">
        <v>1234299</v>
      </c>
      <c r="K6077" s="4">
        <v>1234299</v>
      </c>
    </row>
    <row r="6078" spans="1:11" x14ac:dyDescent="0.35">
      <c r="A6078" t="s">
        <v>1946</v>
      </c>
      <c r="B6078" t="s">
        <v>2122</v>
      </c>
      <c r="C6078" t="s">
        <v>1846</v>
      </c>
      <c r="D6078" s="4">
        <v>393457</v>
      </c>
      <c r="E6078" s="4">
        <v>364874</v>
      </c>
      <c r="F6078" s="4">
        <v>381933</v>
      </c>
      <c r="H6078" s="4">
        <v>310000</v>
      </c>
      <c r="I6078" s="4">
        <v>1450264</v>
      </c>
      <c r="J6078" s="4">
        <v>758331</v>
      </c>
      <c r="K6078" s="4">
        <v>393457</v>
      </c>
    </row>
    <row r="6079" spans="1:11" x14ac:dyDescent="0.35">
      <c r="A6079" t="s">
        <v>1946</v>
      </c>
      <c r="B6079" t="s">
        <v>2123</v>
      </c>
      <c r="C6079" t="s">
        <v>1847</v>
      </c>
      <c r="D6079" s="4">
        <v>120782</v>
      </c>
      <c r="H6079" s="4">
        <v>275000</v>
      </c>
      <c r="I6079" s="4">
        <v>395782</v>
      </c>
      <c r="J6079" s="4">
        <v>120782</v>
      </c>
      <c r="K6079" s="4">
        <v>120782</v>
      </c>
    </row>
    <row r="6080" spans="1:11" x14ac:dyDescent="0.35">
      <c r="A6080" t="s">
        <v>1946</v>
      </c>
      <c r="B6080" t="s">
        <v>2124</v>
      </c>
      <c r="C6080" t="s">
        <v>1848</v>
      </c>
      <c r="D6080" s="4">
        <v>2530</v>
      </c>
      <c r="I6080" s="4">
        <v>2530</v>
      </c>
      <c r="J6080" s="4">
        <v>2530</v>
      </c>
      <c r="K6080" s="4">
        <v>2530</v>
      </c>
    </row>
    <row r="6081" spans="1:11" x14ac:dyDescent="0.35">
      <c r="A6081" t="s">
        <v>1946</v>
      </c>
      <c r="B6081" t="s">
        <v>2125</v>
      </c>
      <c r="D6081" s="4">
        <v>516769</v>
      </c>
      <c r="E6081" s="4">
        <v>364874</v>
      </c>
      <c r="F6081" s="4">
        <v>381933</v>
      </c>
      <c r="H6081" s="4">
        <v>585000</v>
      </c>
      <c r="I6081" s="4">
        <v>1848576</v>
      </c>
      <c r="J6081" s="4">
        <v>881643</v>
      </c>
      <c r="K6081" s="4">
        <v>516769</v>
      </c>
    </row>
    <row r="6082" spans="1:11" x14ac:dyDescent="0.35">
      <c r="A6082" t="s">
        <v>1946</v>
      </c>
      <c r="B6082" t="s">
        <v>2128</v>
      </c>
      <c r="C6082" t="s">
        <v>1851</v>
      </c>
      <c r="F6082" s="4">
        <v>16323</v>
      </c>
      <c r="I6082" s="4">
        <v>16323</v>
      </c>
      <c r="J6082">
        <v>0</v>
      </c>
      <c r="K6082" s="4">
        <v>0</v>
      </c>
    </row>
    <row r="6083" spans="1:11" x14ac:dyDescent="0.35">
      <c r="A6083" t="s">
        <v>1946</v>
      </c>
      <c r="B6083" t="s">
        <v>2130</v>
      </c>
      <c r="C6083" t="s">
        <v>1853</v>
      </c>
      <c r="E6083" s="4">
        <v>13926</v>
      </c>
      <c r="I6083" s="4">
        <v>13926</v>
      </c>
      <c r="J6083">
        <v>13926</v>
      </c>
      <c r="K6083" s="4">
        <v>0</v>
      </c>
    </row>
    <row r="6084" spans="1:11" x14ac:dyDescent="0.35">
      <c r="A6084" t="s">
        <v>1946</v>
      </c>
      <c r="B6084" t="s">
        <v>2131</v>
      </c>
      <c r="C6084" t="s">
        <v>1854</v>
      </c>
      <c r="F6084" s="4">
        <v>80699</v>
      </c>
      <c r="I6084" s="4">
        <v>80699</v>
      </c>
      <c r="J6084">
        <v>0</v>
      </c>
      <c r="K6084" s="4">
        <v>0</v>
      </c>
    </row>
    <row r="6085" spans="1:11" x14ac:dyDescent="0.35">
      <c r="A6085" t="s">
        <v>1946</v>
      </c>
      <c r="B6085" t="s">
        <v>2132</v>
      </c>
      <c r="C6085" t="s">
        <v>1855</v>
      </c>
      <c r="F6085" s="4">
        <v>62318</v>
      </c>
      <c r="I6085" s="4">
        <v>62318</v>
      </c>
      <c r="J6085">
        <v>0</v>
      </c>
      <c r="K6085" s="4">
        <v>0</v>
      </c>
    </row>
    <row r="6086" spans="1:11" x14ac:dyDescent="0.35">
      <c r="A6086" t="s">
        <v>1946</v>
      </c>
      <c r="B6086" t="s">
        <v>2133</v>
      </c>
      <c r="C6086" t="s">
        <v>1856</v>
      </c>
      <c r="I6086" s="4">
        <v>0</v>
      </c>
      <c r="J6086">
        <v>0</v>
      </c>
      <c r="K6086" s="4">
        <v>0</v>
      </c>
    </row>
    <row r="6087" spans="1:11" x14ac:dyDescent="0.35">
      <c r="A6087" t="s">
        <v>1946</v>
      </c>
      <c r="B6087" t="s">
        <v>2135</v>
      </c>
      <c r="C6087" t="s">
        <v>1858</v>
      </c>
      <c r="H6087" s="4">
        <v>5195</v>
      </c>
      <c r="I6087" s="4">
        <v>5195</v>
      </c>
      <c r="J6087">
        <v>0</v>
      </c>
      <c r="K6087" s="4">
        <v>0</v>
      </c>
    </row>
    <row r="6088" spans="1:11" x14ac:dyDescent="0.35">
      <c r="A6088" t="s">
        <v>1946</v>
      </c>
      <c r="B6088" t="s">
        <v>2136</v>
      </c>
      <c r="C6088" t="s">
        <v>1859</v>
      </c>
      <c r="H6088" s="4">
        <v>25000</v>
      </c>
      <c r="I6088" s="4">
        <v>25000</v>
      </c>
      <c r="J6088">
        <v>0</v>
      </c>
      <c r="K6088" s="4">
        <v>0</v>
      </c>
    </row>
    <row r="6089" spans="1:11" x14ac:dyDescent="0.35">
      <c r="A6089" t="s">
        <v>1946</v>
      </c>
      <c r="B6089" t="s">
        <v>2137</v>
      </c>
      <c r="C6089" t="s">
        <v>1860</v>
      </c>
      <c r="H6089" s="4">
        <v>217406</v>
      </c>
      <c r="I6089" s="4">
        <v>217406</v>
      </c>
      <c r="J6089">
        <v>0</v>
      </c>
      <c r="K6089" s="4">
        <v>0</v>
      </c>
    </row>
    <row r="6090" spans="1:11" x14ac:dyDescent="0.35">
      <c r="A6090" t="s">
        <v>1946</v>
      </c>
      <c r="B6090" t="s">
        <v>2138</v>
      </c>
      <c r="C6090" t="s">
        <v>1861</v>
      </c>
      <c r="F6090" s="4">
        <v>6529</v>
      </c>
      <c r="I6090" s="4">
        <v>6529</v>
      </c>
      <c r="J6090">
        <v>0</v>
      </c>
      <c r="K6090" s="4">
        <v>0</v>
      </c>
    </row>
    <row r="6091" spans="1:11" x14ac:dyDescent="0.35">
      <c r="A6091" t="s">
        <v>1946</v>
      </c>
      <c r="B6091" t="s">
        <v>2141</v>
      </c>
      <c r="E6091" s="4">
        <v>13926</v>
      </c>
      <c r="F6091" s="4">
        <v>165868</v>
      </c>
      <c r="H6091" s="4">
        <v>247601</v>
      </c>
      <c r="I6091" s="4">
        <v>427395</v>
      </c>
      <c r="J6091">
        <v>13926</v>
      </c>
      <c r="K6091" s="4">
        <v>0</v>
      </c>
    </row>
    <row r="6092" spans="1:11" x14ac:dyDescent="0.35">
      <c r="A6092" t="s">
        <v>1946</v>
      </c>
      <c r="B6092" t="s">
        <v>2144</v>
      </c>
      <c r="C6092" t="s">
        <v>1866</v>
      </c>
      <c r="I6092" s="4">
        <v>0</v>
      </c>
      <c r="J6092">
        <v>0</v>
      </c>
      <c r="K6092" s="4">
        <v>0</v>
      </c>
    </row>
    <row r="6093" spans="1:11" x14ac:dyDescent="0.35">
      <c r="A6093" t="s">
        <v>1946</v>
      </c>
      <c r="B6093" t="s">
        <v>2145</v>
      </c>
      <c r="C6093" t="s">
        <v>1867</v>
      </c>
      <c r="F6093" s="4">
        <v>9000</v>
      </c>
      <c r="G6093" s="4">
        <v>96600</v>
      </c>
      <c r="H6093" s="4">
        <v>95585</v>
      </c>
      <c r="I6093" s="4">
        <v>201185</v>
      </c>
      <c r="J6093">
        <v>0</v>
      </c>
      <c r="K6093" s="4">
        <v>0</v>
      </c>
    </row>
    <row r="6094" spans="1:11" x14ac:dyDescent="0.35">
      <c r="A6094" t="s">
        <v>1946</v>
      </c>
      <c r="B6094" t="s">
        <v>2146</v>
      </c>
      <c r="C6094" t="s">
        <v>1868</v>
      </c>
      <c r="H6094" s="4">
        <v>88437</v>
      </c>
      <c r="I6094" s="4">
        <v>88437</v>
      </c>
      <c r="J6094">
        <v>0</v>
      </c>
      <c r="K6094" s="4">
        <v>0</v>
      </c>
    </row>
    <row r="6095" spans="1:11" x14ac:dyDescent="0.35">
      <c r="A6095" t="s">
        <v>1946</v>
      </c>
      <c r="B6095" t="s">
        <v>2147</v>
      </c>
      <c r="C6095" t="s">
        <v>1869</v>
      </c>
      <c r="H6095" s="4">
        <v>33600</v>
      </c>
      <c r="I6095" s="4">
        <v>33600</v>
      </c>
      <c r="J6095">
        <v>0</v>
      </c>
      <c r="K6095" s="4">
        <v>0</v>
      </c>
    </row>
    <row r="6096" spans="1:11" x14ac:dyDescent="0.35">
      <c r="A6096" t="s">
        <v>1946</v>
      </c>
      <c r="B6096" t="s">
        <v>2148</v>
      </c>
      <c r="C6096" t="s">
        <v>1870</v>
      </c>
      <c r="H6096" s="4">
        <v>129365</v>
      </c>
      <c r="I6096" s="4">
        <v>129365</v>
      </c>
      <c r="J6096">
        <v>0</v>
      </c>
      <c r="K6096" s="4">
        <v>0</v>
      </c>
    </row>
    <row r="6097" spans="1:11" x14ac:dyDescent="0.35">
      <c r="A6097" t="s">
        <v>1946</v>
      </c>
      <c r="B6097" t="s">
        <v>2149</v>
      </c>
      <c r="C6097" t="s">
        <v>1871</v>
      </c>
      <c r="G6097" s="4">
        <v>2150000</v>
      </c>
      <c r="I6097" s="4">
        <v>2150000</v>
      </c>
      <c r="J6097">
        <v>0</v>
      </c>
      <c r="K6097" s="4">
        <v>0</v>
      </c>
    </row>
    <row r="6098" spans="1:11" x14ac:dyDescent="0.35">
      <c r="A6098" t="s">
        <v>1946</v>
      </c>
      <c r="B6098" t="s">
        <v>2156</v>
      </c>
      <c r="F6098" s="4">
        <v>9000</v>
      </c>
      <c r="G6098" s="4">
        <v>2246600</v>
      </c>
      <c r="H6098" s="4">
        <v>346987</v>
      </c>
      <c r="I6098" s="4">
        <v>2602587</v>
      </c>
      <c r="J6098">
        <v>0</v>
      </c>
      <c r="K6098" s="4">
        <v>0</v>
      </c>
    </row>
    <row r="6099" spans="1:11" x14ac:dyDescent="0.35">
      <c r="A6099" t="s">
        <v>1946</v>
      </c>
      <c r="B6099" t="s">
        <v>2157</v>
      </c>
      <c r="C6099" t="s">
        <v>1879</v>
      </c>
      <c r="D6099" s="4">
        <v>56169</v>
      </c>
      <c r="I6099" s="4">
        <v>56169</v>
      </c>
      <c r="J6099" s="4">
        <v>56169</v>
      </c>
      <c r="K6099" s="4">
        <v>56169</v>
      </c>
    </row>
    <row r="6100" spans="1:11" x14ac:dyDescent="0.35">
      <c r="A6100" t="s">
        <v>1946</v>
      </c>
      <c r="B6100" t="s">
        <v>2159</v>
      </c>
      <c r="C6100" t="s">
        <v>1881</v>
      </c>
      <c r="D6100" s="4">
        <v>39594</v>
      </c>
      <c r="I6100" s="4">
        <v>39594</v>
      </c>
      <c r="J6100" s="4">
        <v>39594</v>
      </c>
      <c r="K6100" s="4">
        <v>39594</v>
      </c>
    </row>
    <row r="6101" spans="1:11" x14ac:dyDescent="0.35">
      <c r="A6101" t="s">
        <v>1946</v>
      </c>
      <c r="B6101" t="s">
        <v>2162</v>
      </c>
      <c r="C6101" t="s">
        <v>1884</v>
      </c>
      <c r="D6101" s="4">
        <v>1805</v>
      </c>
      <c r="I6101" s="4">
        <v>1805</v>
      </c>
      <c r="J6101" s="4">
        <v>1805</v>
      </c>
      <c r="K6101" s="4">
        <v>1805</v>
      </c>
    </row>
    <row r="6102" spans="1:11" x14ac:dyDescent="0.35">
      <c r="A6102" t="s">
        <v>1946</v>
      </c>
      <c r="B6102" t="s">
        <v>2163</v>
      </c>
      <c r="D6102" s="4">
        <v>97568</v>
      </c>
      <c r="I6102" s="4">
        <v>97568</v>
      </c>
      <c r="J6102" s="4">
        <v>97568</v>
      </c>
      <c r="K6102" s="4">
        <v>97568</v>
      </c>
    </row>
    <row r="6103" spans="1:11" x14ac:dyDescent="0.35">
      <c r="A6103" t="s">
        <v>1946</v>
      </c>
      <c r="B6103" t="s">
        <v>2166</v>
      </c>
      <c r="C6103" t="s">
        <v>1888</v>
      </c>
      <c r="H6103" s="4">
        <v>96000</v>
      </c>
      <c r="I6103" s="4">
        <v>96000</v>
      </c>
      <c r="J6103">
        <v>0</v>
      </c>
      <c r="K6103" s="4">
        <v>0</v>
      </c>
    </row>
    <row r="6104" spans="1:11" x14ac:dyDescent="0.35">
      <c r="A6104" t="s">
        <v>1946</v>
      </c>
      <c r="B6104" t="s">
        <v>2167</v>
      </c>
      <c r="C6104" t="s">
        <v>1889</v>
      </c>
      <c r="H6104" s="4">
        <v>31500</v>
      </c>
      <c r="I6104" s="4">
        <v>31500</v>
      </c>
      <c r="J6104">
        <v>0</v>
      </c>
      <c r="K6104" s="4">
        <v>0</v>
      </c>
    </row>
    <row r="6105" spans="1:11" x14ac:dyDescent="0.35">
      <c r="A6105" t="s">
        <v>1946</v>
      </c>
      <c r="B6105" t="s">
        <v>2168</v>
      </c>
      <c r="C6105" t="s">
        <v>1890</v>
      </c>
      <c r="H6105" s="4">
        <v>22500</v>
      </c>
      <c r="I6105" s="4">
        <v>22500</v>
      </c>
      <c r="J6105">
        <v>0</v>
      </c>
      <c r="K6105" s="4">
        <v>0</v>
      </c>
    </row>
    <row r="6106" spans="1:11" x14ac:dyDescent="0.35">
      <c r="A6106" t="s">
        <v>1946</v>
      </c>
      <c r="B6106" t="s">
        <v>2169</v>
      </c>
      <c r="H6106" s="4">
        <v>150000</v>
      </c>
      <c r="I6106" s="4">
        <v>150000</v>
      </c>
      <c r="J6106">
        <v>0</v>
      </c>
      <c r="K6106" s="4">
        <v>0</v>
      </c>
    </row>
    <row r="6107" spans="1:11" x14ac:dyDescent="0.35">
      <c r="A6107" t="s">
        <v>1946</v>
      </c>
      <c r="B6107" t="s">
        <v>2170</v>
      </c>
      <c r="D6107" s="4">
        <v>1848636</v>
      </c>
      <c r="E6107" s="4">
        <v>378800</v>
      </c>
      <c r="F6107" s="4">
        <v>615192</v>
      </c>
      <c r="G6107" s="4">
        <v>2246600</v>
      </c>
      <c r="H6107" s="4">
        <v>1517021</v>
      </c>
      <c r="I6107" s="4">
        <v>6606249</v>
      </c>
      <c r="J6107" s="4">
        <f>SUM(D6107,E6107)</f>
        <v>2227436</v>
      </c>
      <c r="K6107" s="4">
        <v>1848636</v>
      </c>
    </row>
    <row r="6108" spans="1:11" x14ac:dyDescent="0.35">
      <c r="A6108" t="s">
        <v>661</v>
      </c>
      <c r="B6108" t="s">
        <v>2118</v>
      </c>
      <c r="C6108" t="s">
        <v>1843</v>
      </c>
      <c r="D6108" s="4">
        <v>54828065</v>
      </c>
      <c r="E6108" s="4">
        <v>756841</v>
      </c>
      <c r="F6108" s="4">
        <v>21891800</v>
      </c>
      <c r="I6108" s="4">
        <v>77476706</v>
      </c>
      <c r="J6108" s="4">
        <v>55584906</v>
      </c>
      <c r="K6108" s="4">
        <v>54828065</v>
      </c>
    </row>
    <row r="6109" spans="1:11" x14ac:dyDescent="0.35">
      <c r="A6109" t="s">
        <v>661</v>
      </c>
      <c r="B6109" t="s">
        <v>2119</v>
      </c>
      <c r="C6109" t="s">
        <v>1844</v>
      </c>
      <c r="D6109" s="4">
        <v>2822782</v>
      </c>
      <c r="F6109" s="4">
        <v>3792361</v>
      </c>
      <c r="G6109" s="4">
        <v>242382</v>
      </c>
      <c r="H6109" s="4">
        <v>473389</v>
      </c>
      <c r="I6109" s="4">
        <v>7330914</v>
      </c>
      <c r="J6109" s="4">
        <v>2822782</v>
      </c>
      <c r="K6109" s="4">
        <v>2822782</v>
      </c>
    </row>
    <row r="6110" spans="1:11" x14ac:dyDescent="0.35">
      <c r="A6110" t="s">
        <v>661</v>
      </c>
      <c r="B6110" t="s">
        <v>2120</v>
      </c>
      <c r="C6110" t="s">
        <v>1845</v>
      </c>
      <c r="D6110" s="4">
        <v>5313663</v>
      </c>
      <c r="I6110" s="4">
        <v>5313663</v>
      </c>
      <c r="J6110" s="4">
        <v>5313663</v>
      </c>
      <c r="K6110" s="4">
        <v>5313663</v>
      </c>
    </row>
    <row r="6111" spans="1:11" x14ac:dyDescent="0.35">
      <c r="A6111" t="s">
        <v>661</v>
      </c>
      <c r="B6111" t="s">
        <v>2121</v>
      </c>
      <c r="D6111" s="4">
        <v>62964509</v>
      </c>
      <c r="E6111" s="4">
        <v>756841</v>
      </c>
      <c r="F6111" s="4">
        <v>25684161</v>
      </c>
      <c r="G6111" s="4">
        <v>242382</v>
      </c>
      <c r="H6111" s="4">
        <v>473389</v>
      </c>
      <c r="I6111" s="4">
        <v>90121282</v>
      </c>
      <c r="J6111" s="4">
        <v>63721350</v>
      </c>
      <c r="K6111" s="4">
        <v>62964509</v>
      </c>
    </row>
    <row r="6112" spans="1:11" x14ac:dyDescent="0.35">
      <c r="A6112" t="s">
        <v>661</v>
      </c>
      <c r="B6112" t="s">
        <v>2122</v>
      </c>
      <c r="C6112" t="s">
        <v>1846</v>
      </c>
      <c r="D6112" s="4">
        <v>29023718</v>
      </c>
      <c r="E6112" s="4">
        <v>5621215</v>
      </c>
      <c r="F6112" s="4">
        <v>1203125</v>
      </c>
      <c r="G6112" s="4">
        <v>568080</v>
      </c>
      <c r="H6112" s="4">
        <v>5822865</v>
      </c>
      <c r="I6112" s="4">
        <v>42239003</v>
      </c>
      <c r="J6112" s="4">
        <v>34644933</v>
      </c>
      <c r="K6112" s="4">
        <v>29023718</v>
      </c>
    </row>
    <row r="6113" spans="1:11" x14ac:dyDescent="0.35">
      <c r="A6113" t="s">
        <v>661</v>
      </c>
      <c r="B6113" t="s">
        <v>2123</v>
      </c>
      <c r="C6113" t="s">
        <v>1847</v>
      </c>
      <c r="D6113" s="4">
        <v>25493985</v>
      </c>
      <c r="F6113" s="4">
        <v>945946</v>
      </c>
      <c r="I6113" s="4">
        <v>26439931</v>
      </c>
      <c r="J6113" s="4">
        <v>25493985</v>
      </c>
      <c r="K6113" s="4">
        <v>25493985</v>
      </c>
    </row>
    <row r="6114" spans="1:11" x14ac:dyDescent="0.35">
      <c r="A6114" t="s">
        <v>661</v>
      </c>
      <c r="B6114" t="s">
        <v>2124</v>
      </c>
      <c r="C6114" t="s">
        <v>1848</v>
      </c>
      <c r="D6114" s="4">
        <v>215421</v>
      </c>
      <c r="E6114" s="4">
        <v>281382</v>
      </c>
      <c r="I6114" s="4">
        <v>496803</v>
      </c>
      <c r="J6114" s="4">
        <v>496803</v>
      </c>
      <c r="K6114" s="4">
        <v>215421</v>
      </c>
    </row>
    <row r="6115" spans="1:11" x14ac:dyDescent="0.35">
      <c r="A6115" t="s">
        <v>661</v>
      </c>
      <c r="B6115" t="s">
        <v>2125</v>
      </c>
      <c r="D6115" s="4">
        <v>54733124</v>
      </c>
      <c r="E6115" s="4">
        <v>5902596</v>
      </c>
      <c r="F6115" s="4">
        <v>2149071</v>
      </c>
      <c r="G6115" s="4">
        <v>568080</v>
      </c>
      <c r="H6115" s="4">
        <v>5822865</v>
      </c>
      <c r="I6115" s="4">
        <v>69175737</v>
      </c>
      <c r="J6115" s="4">
        <v>60635720</v>
      </c>
      <c r="K6115" s="4">
        <v>54733124</v>
      </c>
    </row>
    <row r="6116" spans="1:11" x14ac:dyDescent="0.35">
      <c r="A6116" t="s">
        <v>661</v>
      </c>
      <c r="B6116" t="s">
        <v>2126</v>
      </c>
      <c r="C6116" t="s">
        <v>1850</v>
      </c>
      <c r="D6116" s="4">
        <v>108720</v>
      </c>
      <c r="E6116" s="4">
        <v>20109280</v>
      </c>
      <c r="I6116" s="4">
        <v>20218000</v>
      </c>
      <c r="J6116" s="4">
        <v>20218000</v>
      </c>
      <c r="K6116" s="4">
        <v>108720</v>
      </c>
    </row>
    <row r="6117" spans="1:11" x14ac:dyDescent="0.35">
      <c r="A6117" t="s">
        <v>661</v>
      </c>
      <c r="B6117" t="s">
        <v>2127</v>
      </c>
      <c r="D6117" s="4">
        <v>108720</v>
      </c>
      <c r="E6117" s="4">
        <v>20109280</v>
      </c>
      <c r="I6117" s="4">
        <v>20218000</v>
      </c>
      <c r="J6117" s="4">
        <v>20218000</v>
      </c>
      <c r="K6117" s="4">
        <v>108720</v>
      </c>
    </row>
    <row r="6118" spans="1:11" x14ac:dyDescent="0.35">
      <c r="A6118" t="s">
        <v>661</v>
      </c>
      <c r="B6118" t="s">
        <v>2128</v>
      </c>
      <c r="C6118" t="s">
        <v>1851</v>
      </c>
      <c r="D6118" s="4">
        <v>1482083</v>
      </c>
      <c r="I6118" s="4">
        <v>1482083</v>
      </c>
      <c r="J6118" s="4">
        <v>1482083</v>
      </c>
      <c r="K6118" s="4">
        <v>1482083</v>
      </c>
    </row>
    <row r="6119" spans="1:11" x14ac:dyDescent="0.35">
      <c r="A6119" t="s">
        <v>661</v>
      </c>
      <c r="B6119" t="s">
        <v>2195</v>
      </c>
      <c r="C6119" t="s">
        <v>1916</v>
      </c>
      <c r="D6119" s="4">
        <v>9630</v>
      </c>
      <c r="G6119" s="4">
        <v>14264</v>
      </c>
      <c r="I6119" s="4">
        <v>23894</v>
      </c>
      <c r="J6119" s="4">
        <v>9630</v>
      </c>
      <c r="K6119" s="4">
        <v>9630</v>
      </c>
    </row>
    <row r="6120" spans="1:11" x14ac:dyDescent="0.35">
      <c r="A6120" t="s">
        <v>661</v>
      </c>
      <c r="B6120" t="s">
        <v>2129</v>
      </c>
      <c r="C6120" t="s">
        <v>1852</v>
      </c>
      <c r="D6120" s="4">
        <v>70471</v>
      </c>
      <c r="I6120" s="4">
        <v>70471</v>
      </c>
      <c r="J6120" s="4">
        <v>70471</v>
      </c>
      <c r="K6120" s="4">
        <v>70471</v>
      </c>
    </row>
    <row r="6121" spans="1:11" x14ac:dyDescent="0.35">
      <c r="A6121" t="s">
        <v>661</v>
      </c>
      <c r="B6121" t="s">
        <v>2130</v>
      </c>
      <c r="C6121" t="s">
        <v>1853</v>
      </c>
      <c r="D6121" s="4">
        <v>13082</v>
      </c>
      <c r="I6121" s="4">
        <v>13082</v>
      </c>
      <c r="J6121" s="4">
        <v>13082</v>
      </c>
      <c r="K6121" s="4">
        <v>13082</v>
      </c>
    </row>
    <row r="6122" spans="1:11" x14ac:dyDescent="0.35">
      <c r="A6122" t="s">
        <v>661</v>
      </c>
      <c r="B6122" t="s">
        <v>2172</v>
      </c>
      <c r="C6122" t="s">
        <v>1893</v>
      </c>
      <c r="D6122" s="4">
        <v>1195</v>
      </c>
      <c r="I6122" s="4">
        <v>1195</v>
      </c>
      <c r="J6122" s="4">
        <v>1195</v>
      </c>
      <c r="K6122" s="4">
        <v>1195</v>
      </c>
    </row>
    <row r="6123" spans="1:11" x14ac:dyDescent="0.35">
      <c r="A6123" t="s">
        <v>661</v>
      </c>
      <c r="B6123" t="s">
        <v>2131</v>
      </c>
      <c r="C6123" t="s">
        <v>1854</v>
      </c>
      <c r="D6123" s="4">
        <v>2326814</v>
      </c>
      <c r="I6123" s="4">
        <v>2326814</v>
      </c>
      <c r="J6123" s="4">
        <v>2326814</v>
      </c>
      <c r="K6123" s="4">
        <v>2326814</v>
      </c>
    </row>
    <row r="6124" spans="1:11" x14ac:dyDescent="0.35">
      <c r="A6124" t="s">
        <v>661</v>
      </c>
      <c r="B6124" t="s">
        <v>2197</v>
      </c>
      <c r="C6124" t="s">
        <v>1919</v>
      </c>
      <c r="D6124" s="4">
        <v>524482</v>
      </c>
      <c r="E6124" s="4">
        <v>164611</v>
      </c>
      <c r="I6124" s="4">
        <v>689092</v>
      </c>
      <c r="J6124" s="4">
        <v>689093</v>
      </c>
      <c r="K6124" s="4">
        <v>524482</v>
      </c>
    </row>
    <row r="6125" spans="1:11" x14ac:dyDescent="0.35">
      <c r="A6125" t="s">
        <v>661</v>
      </c>
      <c r="B6125" t="s">
        <v>2200</v>
      </c>
      <c r="C6125" t="s">
        <v>1926</v>
      </c>
      <c r="D6125" s="4">
        <v>1054423</v>
      </c>
      <c r="E6125" s="4">
        <v>43314</v>
      </c>
      <c r="I6125" s="4">
        <v>1097737</v>
      </c>
      <c r="J6125" s="4">
        <v>1097737</v>
      </c>
      <c r="K6125" s="4">
        <v>1054423</v>
      </c>
    </row>
    <row r="6126" spans="1:11" x14ac:dyDescent="0.35">
      <c r="A6126" t="s">
        <v>661</v>
      </c>
      <c r="B6126" t="s">
        <v>2132</v>
      </c>
      <c r="C6126" t="s">
        <v>1855</v>
      </c>
      <c r="D6126" s="4">
        <v>1006745</v>
      </c>
      <c r="E6126" s="4">
        <v>103392</v>
      </c>
      <c r="I6126" s="4">
        <v>1110137</v>
      </c>
      <c r="J6126" s="4">
        <v>1110137</v>
      </c>
      <c r="K6126" s="4">
        <v>1006745</v>
      </c>
    </row>
    <row r="6127" spans="1:11" x14ac:dyDescent="0.35">
      <c r="A6127" t="s">
        <v>661</v>
      </c>
      <c r="B6127" t="s">
        <v>2133</v>
      </c>
      <c r="C6127" t="s">
        <v>1856</v>
      </c>
      <c r="I6127" s="4">
        <v>0</v>
      </c>
      <c r="J6127">
        <v>0</v>
      </c>
      <c r="K6127" s="4">
        <v>0</v>
      </c>
    </row>
    <row r="6128" spans="1:11" x14ac:dyDescent="0.35">
      <c r="A6128" t="s">
        <v>661</v>
      </c>
      <c r="B6128" t="s">
        <v>2134</v>
      </c>
      <c r="C6128" t="s">
        <v>1857</v>
      </c>
      <c r="D6128" s="4">
        <v>171778</v>
      </c>
      <c r="I6128" s="4">
        <v>171778</v>
      </c>
      <c r="J6128" s="4">
        <v>171778</v>
      </c>
      <c r="K6128" s="4">
        <v>171778</v>
      </c>
    </row>
    <row r="6129" spans="1:11" x14ac:dyDescent="0.35">
      <c r="A6129" t="s">
        <v>661</v>
      </c>
      <c r="B6129" t="s">
        <v>2135</v>
      </c>
      <c r="C6129" t="s">
        <v>1858</v>
      </c>
      <c r="D6129" s="4">
        <v>168424</v>
      </c>
      <c r="F6129" s="4">
        <v>20781</v>
      </c>
      <c r="H6129" s="4">
        <v>10390</v>
      </c>
      <c r="I6129" s="4">
        <v>199595</v>
      </c>
      <c r="J6129" s="4">
        <v>168424</v>
      </c>
      <c r="K6129" s="4">
        <v>168424</v>
      </c>
    </row>
    <row r="6130" spans="1:11" x14ac:dyDescent="0.35">
      <c r="A6130" t="s">
        <v>661</v>
      </c>
      <c r="B6130" t="s">
        <v>2136</v>
      </c>
      <c r="C6130" t="s">
        <v>1859</v>
      </c>
      <c r="D6130" s="4">
        <v>1184040</v>
      </c>
      <c r="F6130" s="4">
        <v>430421</v>
      </c>
      <c r="H6130" s="4">
        <v>400000</v>
      </c>
      <c r="I6130" s="4">
        <v>2014461</v>
      </c>
      <c r="J6130" s="4">
        <v>1184040</v>
      </c>
      <c r="K6130" s="4">
        <v>1184040</v>
      </c>
    </row>
    <row r="6131" spans="1:11" x14ac:dyDescent="0.35">
      <c r="A6131" t="s">
        <v>661</v>
      </c>
      <c r="B6131" t="s">
        <v>2137</v>
      </c>
      <c r="C6131" t="s">
        <v>1860</v>
      </c>
      <c r="D6131" s="4">
        <v>1956655</v>
      </c>
      <c r="I6131" s="4">
        <v>1956655</v>
      </c>
      <c r="J6131" s="4">
        <v>1956655</v>
      </c>
      <c r="K6131" s="4">
        <v>1956655</v>
      </c>
    </row>
    <row r="6132" spans="1:11" x14ac:dyDescent="0.35">
      <c r="A6132" t="s">
        <v>661</v>
      </c>
      <c r="B6132" t="s">
        <v>2138</v>
      </c>
      <c r="C6132" t="s">
        <v>1861</v>
      </c>
      <c r="D6132" s="4">
        <v>463560</v>
      </c>
      <c r="I6132" s="4">
        <v>463560</v>
      </c>
      <c r="J6132" s="4">
        <v>463560</v>
      </c>
      <c r="K6132" s="4">
        <v>463560</v>
      </c>
    </row>
    <row r="6133" spans="1:11" x14ac:dyDescent="0.35">
      <c r="A6133" t="s">
        <v>661</v>
      </c>
      <c r="B6133" t="s">
        <v>2139</v>
      </c>
      <c r="C6133" t="s">
        <v>1862</v>
      </c>
      <c r="D6133" s="4">
        <v>1452893</v>
      </c>
      <c r="I6133" s="4">
        <v>1452893</v>
      </c>
      <c r="J6133" s="4">
        <v>1452893</v>
      </c>
      <c r="K6133" s="4">
        <v>1452893</v>
      </c>
    </row>
    <row r="6134" spans="1:11" x14ac:dyDescent="0.35">
      <c r="A6134" t="s">
        <v>661</v>
      </c>
      <c r="B6134" t="s">
        <v>2140</v>
      </c>
      <c r="C6134" t="s">
        <v>1863</v>
      </c>
      <c r="G6134" s="4">
        <v>31120</v>
      </c>
      <c r="I6134" s="4">
        <v>31120</v>
      </c>
      <c r="J6134">
        <v>0</v>
      </c>
      <c r="K6134" s="4">
        <v>0</v>
      </c>
    </row>
    <row r="6135" spans="1:11" x14ac:dyDescent="0.35">
      <c r="A6135" t="s">
        <v>661</v>
      </c>
      <c r="B6135" t="s">
        <v>2141</v>
      </c>
      <c r="D6135" s="4">
        <v>11886274</v>
      </c>
      <c r="E6135" s="4">
        <v>311317</v>
      </c>
      <c r="F6135" s="4">
        <v>451201</v>
      </c>
      <c r="G6135" s="4">
        <v>45383</v>
      </c>
      <c r="H6135" s="4">
        <v>410390</v>
      </c>
      <c r="I6135" s="4">
        <v>13104566</v>
      </c>
      <c r="J6135" s="4">
        <v>12197591</v>
      </c>
      <c r="K6135" s="4">
        <v>11886274</v>
      </c>
    </row>
    <row r="6136" spans="1:11" x14ac:dyDescent="0.35">
      <c r="A6136" t="s">
        <v>661</v>
      </c>
      <c r="B6136" t="s">
        <v>2143</v>
      </c>
      <c r="C6136" t="s">
        <v>1865</v>
      </c>
      <c r="G6136" s="4">
        <v>196554</v>
      </c>
      <c r="I6136" s="4">
        <v>196554</v>
      </c>
      <c r="J6136">
        <v>0</v>
      </c>
      <c r="K6136" s="4">
        <v>0</v>
      </c>
    </row>
    <row r="6137" spans="1:11" x14ac:dyDescent="0.35">
      <c r="A6137" t="s">
        <v>661</v>
      </c>
      <c r="B6137" t="s">
        <v>2144</v>
      </c>
      <c r="C6137" t="s">
        <v>1866</v>
      </c>
      <c r="I6137" s="4">
        <v>0</v>
      </c>
      <c r="J6137">
        <v>0</v>
      </c>
      <c r="K6137" s="4">
        <v>0</v>
      </c>
    </row>
    <row r="6138" spans="1:11" x14ac:dyDescent="0.35">
      <c r="A6138" t="s">
        <v>661</v>
      </c>
      <c r="B6138" t="s">
        <v>2145</v>
      </c>
      <c r="C6138" t="s">
        <v>1867</v>
      </c>
      <c r="D6138" s="4">
        <v>2340241</v>
      </c>
      <c r="E6138" s="4">
        <v>0</v>
      </c>
      <c r="F6138" s="4">
        <v>974775</v>
      </c>
      <c r="H6138" s="4">
        <v>4390165</v>
      </c>
      <c r="I6138" s="4">
        <v>7705181</v>
      </c>
      <c r="J6138" s="4">
        <v>2340241</v>
      </c>
      <c r="K6138" s="4">
        <v>2340241</v>
      </c>
    </row>
    <row r="6139" spans="1:11" x14ac:dyDescent="0.35">
      <c r="A6139" t="s">
        <v>661</v>
      </c>
      <c r="B6139" t="s">
        <v>2146</v>
      </c>
      <c r="C6139" t="s">
        <v>1868</v>
      </c>
      <c r="D6139" s="4">
        <v>53656</v>
      </c>
      <c r="F6139" s="4">
        <v>100000</v>
      </c>
      <c r="H6139" s="4">
        <v>4184599</v>
      </c>
      <c r="I6139" s="4">
        <v>4338255</v>
      </c>
      <c r="J6139" s="4">
        <v>53656</v>
      </c>
      <c r="K6139" s="4">
        <v>53656</v>
      </c>
    </row>
    <row r="6140" spans="1:11" x14ac:dyDescent="0.35">
      <c r="A6140" t="s">
        <v>661</v>
      </c>
      <c r="B6140" t="s">
        <v>2173</v>
      </c>
      <c r="C6140" t="s">
        <v>1894</v>
      </c>
      <c r="D6140" s="4">
        <v>2745</v>
      </c>
      <c r="I6140" s="4">
        <v>2745</v>
      </c>
      <c r="J6140" s="4">
        <v>2745</v>
      </c>
      <c r="K6140" s="4">
        <v>2745</v>
      </c>
    </row>
    <row r="6141" spans="1:11" x14ac:dyDescent="0.35">
      <c r="A6141" t="s">
        <v>661</v>
      </c>
      <c r="B6141" t="s">
        <v>2147</v>
      </c>
      <c r="C6141" t="s">
        <v>1869</v>
      </c>
      <c r="H6141" s="4">
        <v>1306560</v>
      </c>
      <c r="I6141" s="4">
        <v>1306560</v>
      </c>
      <c r="J6141">
        <v>0</v>
      </c>
      <c r="K6141" s="4">
        <v>0</v>
      </c>
    </row>
    <row r="6142" spans="1:11" x14ac:dyDescent="0.35">
      <c r="A6142" t="s">
        <v>661</v>
      </c>
      <c r="B6142" t="s">
        <v>2148</v>
      </c>
      <c r="C6142" t="s">
        <v>1870</v>
      </c>
      <c r="D6142" s="4">
        <v>11614</v>
      </c>
      <c r="E6142" s="4">
        <v>74935</v>
      </c>
      <c r="F6142" s="4">
        <v>10254193</v>
      </c>
      <c r="G6142" s="4">
        <v>352000</v>
      </c>
      <c r="I6142" s="4">
        <v>10692742</v>
      </c>
      <c r="J6142" s="4">
        <v>86549</v>
      </c>
      <c r="K6142" s="4">
        <v>11614</v>
      </c>
    </row>
    <row r="6143" spans="1:11" x14ac:dyDescent="0.35">
      <c r="A6143" t="s">
        <v>661</v>
      </c>
      <c r="B6143" t="s">
        <v>2150</v>
      </c>
      <c r="C6143" t="s">
        <v>1872</v>
      </c>
      <c r="D6143" s="4">
        <v>931000</v>
      </c>
      <c r="I6143" s="4">
        <v>931000</v>
      </c>
      <c r="J6143" s="4">
        <v>931000</v>
      </c>
      <c r="K6143" s="4">
        <v>931000</v>
      </c>
    </row>
    <row r="6144" spans="1:11" x14ac:dyDescent="0.35">
      <c r="A6144" t="s">
        <v>661</v>
      </c>
      <c r="B6144" t="s">
        <v>2153</v>
      </c>
      <c r="C6144" t="s">
        <v>1875</v>
      </c>
      <c r="H6144" s="4">
        <v>110430</v>
      </c>
      <c r="I6144" s="4">
        <v>110430</v>
      </c>
      <c r="J6144">
        <v>0</v>
      </c>
      <c r="K6144" s="4">
        <v>0</v>
      </c>
    </row>
    <row r="6145" spans="1:11" x14ac:dyDescent="0.35">
      <c r="A6145" t="s">
        <v>661</v>
      </c>
      <c r="B6145" t="s">
        <v>2154</v>
      </c>
      <c r="C6145" t="s">
        <v>1876</v>
      </c>
      <c r="D6145" s="4">
        <v>25605</v>
      </c>
      <c r="H6145" s="4">
        <v>211680</v>
      </c>
      <c r="I6145" s="4">
        <v>237285</v>
      </c>
      <c r="J6145" s="4">
        <v>25605</v>
      </c>
      <c r="K6145" s="4">
        <v>25605</v>
      </c>
    </row>
    <row r="6146" spans="1:11" x14ac:dyDescent="0.35">
      <c r="A6146" t="s">
        <v>661</v>
      </c>
      <c r="B6146" t="s">
        <v>2155</v>
      </c>
      <c r="C6146" t="s">
        <v>1877</v>
      </c>
      <c r="D6146" s="4">
        <v>26608</v>
      </c>
      <c r="I6146" s="4">
        <v>26608</v>
      </c>
      <c r="J6146" s="4">
        <v>26608</v>
      </c>
      <c r="K6146" s="4">
        <v>26608</v>
      </c>
    </row>
    <row r="6147" spans="1:11" x14ac:dyDescent="0.35">
      <c r="A6147" t="s">
        <v>661</v>
      </c>
      <c r="B6147" t="s">
        <v>2156</v>
      </c>
      <c r="D6147" s="4">
        <v>3391470</v>
      </c>
      <c r="E6147" s="4">
        <v>74935</v>
      </c>
      <c r="F6147" s="4">
        <v>11328968</v>
      </c>
      <c r="G6147" s="4">
        <v>548554</v>
      </c>
      <c r="H6147" s="4">
        <v>10203434</v>
      </c>
      <c r="I6147" s="4">
        <v>25547361</v>
      </c>
      <c r="J6147" s="4">
        <v>3466405</v>
      </c>
      <c r="K6147" s="4">
        <v>3391470</v>
      </c>
    </row>
    <row r="6148" spans="1:11" x14ac:dyDescent="0.35">
      <c r="A6148" t="s">
        <v>661</v>
      </c>
      <c r="B6148" t="s">
        <v>2157</v>
      </c>
      <c r="C6148" t="s">
        <v>1879</v>
      </c>
      <c r="D6148" s="4">
        <v>3617841</v>
      </c>
      <c r="I6148" s="4">
        <v>3617841</v>
      </c>
      <c r="J6148" s="4">
        <v>3617841</v>
      </c>
      <c r="K6148" s="4">
        <v>3617841</v>
      </c>
    </row>
    <row r="6149" spans="1:11" x14ac:dyDescent="0.35">
      <c r="A6149" t="s">
        <v>661</v>
      </c>
      <c r="B6149" t="s">
        <v>2176</v>
      </c>
      <c r="C6149" t="s">
        <v>1897</v>
      </c>
      <c r="D6149" s="4">
        <v>7487</v>
      </c>
      <c r="I6149" s="4">
        <v>7487</v>
      </c>
      <c r="J6149" s="4">
        <v>7487</v>
      </c>
      <c r="K6149" s="4">
        <v>7487</v>
      </c>
    </row>
    <row r="6150" spans="1:11" x14ac:dyDescent="0.35">
      <c r="A6150" t="s">
        <v>661</v>
      </c>
      <c r="B6150" t="s">
        <v>2158</v>
      </c>
      <c r="C6150" t="s">
        <v>1880</v>
      </c>
      <c r="D6150" s="4">
        <v>1469690</v>
      </c>
      <c r="I6150" s="4">
        <v>1469690</v>
      </c>
      <c r="J6150" s="4">
        <v>1469690</v>
      </c>
      <c r="K6150" s="4">
        <v>1469690</v>
      </c>
    </row>
    <row r="6151" spans="1:11" x14ac:dyDescent="0.35">
      <c r="A6151" t="s">
        <v>661</v>
      </c>
      <c r="B6151" t="s">
        <v>2159</v>
      </c>
      <c r="C6151" t="s">
        <v>1881</v>
      </c>
      <c r="D6151" s="4">
        <v>1836833</v>
      </c>
      <c r="I6151" s="4">
        <v>1836833</v>
      </c>
      <c r="J6151" s="4">
        <v>1836833</v>
      </c>
      <c r="K6151" s="4">
        <v>1836833</v>
      </c>
    </row>
    <row r="6152" spans="1:11" x14ac:dyDescent="0.35">
      <c r="A6152" t="s">
        <v>661</v>
      </c>
      <c r="B6152" t="s">
        <v>2174</v>
      </c>
      <c r="C6152" t="s">
        <v>1895</v>
      </c>
      <c r="D6152" s="4">
        <v>105974</v>
      </c>
      <c r="I6152" s="4">
        <v>105974</v>
      </c>
      <c r="J6152" s="4">
        <v>105974</v>
      </c>
      <c r="K6152" s="4">
        <v>105974</v>
      </c>
    </row>
    <row r="6153" spans="1:11" x14ac:dyDescent="0.35">
      <c r="A6153" t="s">
        <v>661</v>
      </c>
      <c r="B6153" t="s">
        <v>2160</v>
      </c>
      <c r="C6153" t="s">
        <v>1882</v>
      </c>
      <c r="D6153" s="4">
        <v>458</v>
      </c>
      <c r="E6153" s="4">
        <v>512230</v>
      </c>
      <c r="I6153" s="4">
        <v>512687</v>
      </c>
      <c r="J6153" s="4">
        <v>512688</v>
      </c>
      <c r="K6153" s="4">
        <v>458</v>
      </c>
    </row>
    <row r="6154" spans="1:11" x14ac:dyDescent="0.35">
      <c r="A6154" t="s">
        <v>661</v>
      </c>
      <c r="B6154" t="s">
        <v>2161</v>
      </c>
      <c r="C6154" t="s">
        <v>1883</v>
      </c>
      <c r="D6154" s="4">
        <v>29335</v>
      </c>
      <c r="I6154" s="4">
        <v>29335</v>
      </c>
      <c r="J6154" s="4">
        <v>29335</v>
      </c>
      <c r="K6154" s="4">
        <v>29335</v>
      </c>
    </row>
    <row r="6155" spans="1:11" x14ac:dyDescent="0.35">
      <c r="A6155" t="s">
        <v>661</v>
      </c>
      <c r="B6155" t="s">
        <v>2171</v>
      </c>
      <c r="C6155" t="s">
        <v>1892</v>
      </c>
      <c r="D6155" s="4">
        <v>3830</v>
      </c>
      <c r="I6155" s="4">
        <v>3830</v>
      </c>
      <c r="J6155" s="4">
        <v>3830</v>
      </c>
      <c r="K6155" s="4">
        <v>3830</v>
      </c>
    </row>
    <row r="6156" spans="1:11" x14ac:dyDescent="0.35">
      <c r="A6156" t="s">
        <v>661</v>
      </c>
      <c r="B6156" t="s">
        <v>2162</v>
      </c>
      <c r="C6156" t="s">
        <v>1884</v>
      </c>
      <c r="D6156" s="4">
        <v>73484</v>
      </c>
      <c r="I6156" s="4">
        <v>73484</v>
      </c>
      <c r="J6156" s="4">
        <v>73484</v>
      </c>
      <c r="K6156" s="4">
        <v>73484</v>
      </c>
    </row>
    <row r="6157" spans="1:11" x14ac:dyDescent="0.35">
      <c r="A6157" t="s">
        <v>661</v>
      </c>
      <c r="B6157" t="s">
        <v>2163</v>
      </c>
      <c r="D6157" s="4">
        <v>7144932</v>
      </c>
      <c r="E6157" s="4">
        <v>512230</v>
      </c>
      <c r="I6157" s="4">
        <v>7657162</v>
      </c>
      <c r="J6157" s="4">
        <v>7657162</v>
      </c>
      <c r="K6157" s="4">
        <v>7144932</v>
      </c>
    </row>
    <row r="6158" spans="1:11" x14ac:dyDescent="0.35">
      <c r="A6158" t="s">
        <v>661</v>
      </c>
      <c r="B6158" t="s">
        <v>2164</v>
      </c>
      <c r="C6158" t="s">
        <v>1886</v>
      </c>
      <c r="D6158" s="4">
        <v>70698</v>
      </c>
      <c r="I6158" s="4">
        <v>70698</v>
      </c>
      <c r="J6158" s="4">
        <v>70698</v>
      </c>
      <c r="K6158" s="4">
        <v>70698</v>
      </c>
    </row>
    <row r="6159" spans="1:11" x14ac:dyDescent="0.35">
      <c r="A6159" t="s">
        <v>661</v>
      </c>
      <c r="B6159" t="s">
        <v>2165</v>
      </c>
      <c r="D6159" s="4">
        <v>70698</v>
      </c>
      <c r="I6159" s="4">
        <v>70698</v>
      </c>
      <c r="J6159" s="4">
        <v>70698</v>
      </c>
      <c r="K6159" s="4">
        <v>70698</v>
      </c>
    </row>
    <row r="6160" spans="1:11" x14ac:dyDescent="0.35">
      <c r="A6160" t="s">
        <v>661</v>
      </c>
      <c r="B6160" t="s">
        <v>2183</v>
      </c>
      <c r="C6160" t="s">
        <v>1904</v>
      </c>
      <c r="D6160" s="4">
        <v>250000</v>
      </c>
      <c r="I6160" s="4">
        <v>250000</v>
      </c>
      <c r="J6160" s="4">
        <v>250000</v>
      </c>
      <c r="K6160" s="4">
        <v>250000</v>
      </c>
    </row>
    <row r="6161" spans="1:11" x14ac:dyDescent="0.35">
      <c r="A6161" t="s">
        <v>661</v>
      </c>
      <c r="B6161" t="s">
        <v>2166</v>
      </c>
      <c r="C6161" t="s">
        <v>1888</v>
      </c>
      <c r="H6161" s="4">
        <v>595200</v>
      </c>
      <c r="I6161" s="4">
        <v>595200</v>
      </c>
      <c r="J6161">
        <v>0</v>
      </c>
      <c r="K6161" s="4">
        <v>0</v>
      </c>
    </row>
    <row r="6162" spans="1:11" x14ac:dyDescent="0.35">
      <c r="A6162" t="s">
        <v>661</v>
      </c>
      <c r="B6162" t="s">
        <v>2180</v>
      </c>
      <c r="C6162" t="s">
        <v>1901</v>
      </c>
      <c r="F6162" s="4">
        <v>825000</v>
      </c>
      <c r="I6162" s="4">
        <v>825000</v>
      </c>
      <c r="J6162">
        <v>0</v>
      </c>
      <c r="K6162" s="4">
        <v>0</v>
      </c>
    </row>
    <row r="6163" spans="1:11" x14ac:dyDescent="0.35">
      <c r="A6163" t="s">
        <v>661</v>
      </c>
      <c r="B6163" t="s">
        <v>2167</v>
      </c>
      <c r="C6163" t="s">
        <v>1889</v>
      </c>
      <c r="F6163" s="4">
        <v>2772000</v>
      </c>
      <c r="I6163" s="4">
        <v>2772000</v>
      </c>
      <c r="J6163">
        <v>0</v>
      </c>
      <c r="K6163" s="4">
        <v>0</v>
      </c>
    </row>
    <row r="6164" spans="1:11" x14ac:dyDescent="0.35">
      <c r="A6164" t="s">
        <v>661</v>
      </c>
      <c r="B6164" t="s">
        <v>2168</v>
      </c>
      <c r="C6164" t="s">
        <v>1890</v>
      </c>
      <c r="F6164" s="4">
        <v>1050000</v>
      </c>
      <c r="I6164" s="4">
        <v>1050000</v>
      </c>
      <c r="J6164">
        <v>0</v>
      </c>
      <c r="K6164" s="4">
        <v>0</v>
      </c>
    </row>
    <row r="6165" spans="1:11" x14ac:dyDescent="0.35">
      <c r="A6165" t="s">
        <v>661</v>
      </c>
      <c r="B6165" t="s">
        <v>2181</v>
      </c>
      <c r="C6165" t="s">
        <v>1902</v>
      </c>
      <c r="F6165" s="4">
        <v>1650000</v>
      </c>
      <c r="I6165" s="4">
        <v>1650000</v>
      </c>
      <c r="J6165">
        <v>0</v>
      </c>
      <c r="K6165" s="4">
        <v>0</v>
      </c>
    </row>
    <row r="6166" spans="1:11" x14ac:dyDescent="0.35">
      <c r="A6166" t="s">
        <v>661</v>
      </c>
      <c r="B6166" t="s">
        <v>2169</v>
      </c>
      <c r="D6166" s="4">
        <v>250000</v>
      </c>
      <c r="F6166" s="4">
        <v>6297000</v>
      </c>
      <c r="H6166" s="4">
        <v>595200</v>
      </c>
      <c r="I6166" s="4">
        <v>7142200</v>
      </c>
      <c r="J6166" s="4">
        <v>250000</v>
      </c>
      <c r="K6166" s="4">
        <v>250000</v>
      </c>
    </row>
    <row r="6167" spans="1:11" x14ac:dyDescent="0.35">
      <c r="A6167" t="s">
        <v>661</v>
      </c>
      <c r="B6167" t="s">
        <v>2170</v>
      </c>
      <c r="D6167" s="4">
        <v>140549727</v>
      </c>
      <c r="E6167" s="4">
        <v>27667199</v>
      </c>
      <c r="F6167" s="4">
        <v>45910401</v>
      </c>
      <c r="G6167" s="4">
        <v>1404400</v>
      </c>
      <c r="H6167" s="4">
        <v>17505279</v>
      </c>
      <c r="I6167" s="4">
        <v>233037006</v>
      </c>
      <c r="J6167" s="4">
        <f>SUM(D6167,E6167)</f>
        <v>168216926</v>
      </c>
      <c r="K6167" s="4">
        <v>140549727</v>
      </c>
    </row>
    <row r="6168" spans="1:11" x14ac:dyDescent="0.35">
      <c r="A6168" t="s">
        <v>666</v>
      </c>
      <c r="B6168" t="s">
        <v>2118</v>
      </c>
      <c r="C6168" t="s">
        <v>1843</v>
      </c>
      <c r="D6168" s="4">
        <v>28942422</v>
      </c>
      <c r="I6168" s="4">
        <v>28942422</v>
      </c>
      <c r="J6168" s="4">
        <v>28942422</v>
      </c>
      <c r="K6168" s="4">
        <v>28942422</v>
      </c>
    </row>
    <row r="6169" spans="1:11" x14ac:dyDescent="0.35">
      <c r="A6169" t="s">
        <v>666</v>
      </c>
      <c r="B6169" t="s">
        <v>2119</v>
      </c>
      <c r="C6169" t="s">
        <v>1844</v>
      </c>
      <c r="D6169" s="4">
        <v>2370030</v>
      </c>
      <c r="H6169" s="4">
        <v>157950</v>
      </c>
      <c r="I6169" s="4">
        <v>2527980</v>
      </c>
      <c r="J6169" s="4">
        <v>2370030</v>
      </c>
      <c r="K6169" s="4">
        <v>2370030</v>
      </c>
    </row>
    <row r="6170" spans="1:11" x14ac:dyDescent="0.35">
      <c r="A6170" t="s">
        <v>666</v>
      </c>
      <c r="B6170" t="s">
        <v>2120</v>
      </c>
      <c r="C6170" t="s">
        <v>1845</v>
      </c>
      <c r="D6170" s="4">
        <v>2126630</v>
      </c>
      <c r="I6170" s="4">
        <v>2126630</v>
      </c>
      <c r="J6170" s="4">
        <v>2126630</v>
      </c>
      <c r="K6170" s="4">
        <v>2126630</v>
      </c>
    </row>
    <row r="6171" spans="1:11" x14ac:dyDescent="0.35">
      <c r="A6171" t="s">
        <v>666</v>
      </c>
      <c r="B6171" t="s">
        <v>2121</v>
      </c>
      <c r="D6171" s="4">
        <v>33439082</v>
      </c>
      <c r="H6171" s="4">
        <v>157950</v>
      </c>
      <c r="I6171" s="4">
        <v>33597032</v>
      </c>
      <c r="J6171" s="4">
        <v>33439082</v>
      </c>
      <c r="K6171" s="4">
        <v>33439082</v>
      </c>
    </row>
    <row r="6172" spans="1:11" x14ac:dyDescent="0.35">
      <c r="A6172" t="s">
        <v>666</v>
      </c>
      <c r="B6172" t="s">
        <v>2122</v>
      </c>
      <c r="C6172" t="s">
        <v>1846</v>
      </c>
      <c r="D6172" s="4">
        <v>525880</v>
      </c>
      <c r="E6172" s="4">
        <v>4323757</v>
      </c>
      <c r="F6172" s="4">
        <v>4552309</v>
      </c>
      <c r="G6172" s="4">
        <v>109462</v>
      </c>
      <c r="H6172" s="4">
        <v>3430927</v>
      </c>
      <c r="I6172" s="4">
        <v>12942335</v>
      </c>
      <c r="J6172" s="4">
        <v>4849637</v>
      </c>
      <c r="K6172" s="4">
        <v>525880</v>
      </c>
    </row>
    <row r="6173" spans="1:11" x14ac:dyDescent="0.35">
      <c r="A6173" t="s">
        <v>666</v>
      </c>
      <c r="B6173" t="s">
        <v>2123</v>
      </c>
      <c r="C6173" t="s">
        <v>1847</v>
      </c>
      <c r="D6173" s="4">
        <v>8420831</v>
      </c>
      <c r="E6173" s="4">
        <v>730589</v>
      </c>
      <c r="F6173" s="4">
        <v>975680</v>
      </c>
      <c r="G6173" s="4">
        <v>35000</v>
      </c>
      <c r="I6173" s="4">
        <v>10162101</v>
      </c>
      <c r="J6173" s="4">
        <v>9151420</v>
      </c>
      <c r="K6173" s="4">
        <v>8420831</v>
      </c>
    </row>
    <row r="6174" spans="1:11" x14ac:dyDescent="0.35">
      <c r="A6174" t="s">
        <v>666</v>
      </c>
      <c r="B6174" t="s">
        <v>2124</v>
      </c>
      <c r="C6174" t="s">
        <v>1848</v>
      </c>
      <c r="D6174" s="4">
        <v>23612</v>
      </c>
      <c r="I6174" s="4">
        <v>23612</v>
      </c>
      <c r="J6174" s="4">
        <v>23612</v>
      </c>
      <c r="K6174" s="4">
        <v>23612</v>
      </c>
    </row>
    <row r="6175" spans="1:11" x14ac:dyDescent="0.35">
      <c r="A6175" t="s">
        <v>666</v>
      </c>
      <c r="B6175" t="s">
        <v>2125</v>
      </c>
      <c r="D6175" s="4">
        <v>8970324</v>
      </c>
      <c r="E6175" s="4">
        <v>5054346</v>
      </c>
      <c r="F6175" s="4">
        <v>5527989</v>
      </c>
      <c r="G6175" s="4">
        <v>144462</v>
      </c>
      <c r="H6175" s="4">
        <v>3430927</v>
      </c>
      <c r="I6175" s="4">
        <v>23128048</v>
      </c>
      <c r="J6175" s="4">
        <v>14024670</v>
      </c>
      <c r="K6175" s="4">
        <v>8970324</v>
      </c>
    </row>
    <row r="6176" spans="1:11" x14ac:dyDescent="0.35">
      <c r="A6176" t="s">
        <v>666</v>
      </c>
      <c r="B6176" t="s">
        <v>2175</v>
      </c>
      <c r="C6176" t="s">
        <v>1896</v>
      </c>
      <c r="H6176" s="4">
        <v>98243</v>
      </c>
      <c r="I6176" s="4">
        <v>98243</v>
      </c>
      <c r="J6176">
        <v>0</v>
      </c>
      <c r="K6176" s="4">
        <v>0</v>
      </c>
    </row>
    <row r="6177" spans="1:11" x14ac:dyDescent="0.35">
      <c r="A6177" t="s">
        <v>666</v>
      </c>
      <c r="B6177" t="s">
        <v>2126</v>
      </c>
      <c r="C6177" t="s">
        <v>1850</v>
      </c>
      <c r="H6177" s="4">
        <v>4800000</v>
      </c>
      <c r="I6177" s="4">
        <v>4800000</v>
      </c>
      <c r="J6177">
        <v>0</v>
      </c>
      <c r="K6177" s="4">
        <v>0</v>
      </c>
    </row>
    <row r="6178" spans="1:11" x14ac:dyDescent="0.35">
      <c r="A6178" t="s">
        <v>666</v>
      </c>
      <c r="B6178" t="s">
        <v>2127</v>
      </c>
      <c r="H6178" s="4">
        <v>4898243</v>
      </c>
      <c r="I6178" s="4">
        <v>4898243</v>
      </c>
      <c r="J6178">
        <v>0</v>
      </c>
      <c r="K6178" s="4">
        <v>0</v>
      </c>
    </row>
    <row r="6179" spans="1:11" x14ac:dyDescent="0.35">
      <c r="A6179" t="s">
        <v>666</v>
      </c>
      <c r="B6179" t="s">
        <v>2128</v>
      </c>
      <c r="C6179" t="s">
        <v>1851</v>
      </c>
      <c r="D6179" s="4">
        <v>610462</v>
      </c>
      <c r="I6179" s="4">
        <v>610462</v>
      </c>
      <c r="J6179" s="4">
        <v>610462</v>
      </c>
      <c r="K6179" s="4">
        <v>610462</v>
      </c>
    </row>
    <row r="6180" spans="1:11" x14ac:dyDescent="0.35">
      <c r="A6180" t="s">
        <v>666</v>
      </c>
      <c r="B6180" t="s">
        <v>2204</v>
      </c>
      <c r="C6180" t="s">
        <v>1947</v>
      </c>
      <c r="D6180" s="4">
        <v>1063</v>
      </c>
      <c r="E6180" s="4">
        <v>18392</v>
      </c>
      <c r="I6180" s="4">
        <v>19455</v>
      </c>
      <c r="J6180" s="4">
        <v>19455</v>
      </c>
      <c r="K6180" s="4">
        <v>1063</v>
      </c>
    </row>
    <row r="6181" spans="1:11" x14ac:dyDescent="0.35">
      <c r="A6181" t="s">
        <v>666</v>
      </c>
      <c r="B6181" t="s">
        <v>2178</v>
      </c>
      <c r="C6181" t="s">
        <v>1899</v>
      </c>
      <c r="D6181" s="4">
        <v>305881</v>
      </c>
      <c r="F6181" s="4">
        <v>50161</v>
      </c>
      <c r="I6181" s="4">
        <v>356042</v>
      </c>
      <c r="J6181" s="4">
        <v>305881</v>
      </c>
      <c r="K6181" s="4">
        <v>305881</v>
      </c>
    </row>
    <row r="6182" spans="1:11" x14ac:dyDescent="0.35">
      <c r="A6182" t="s">
        <v>666</v>
      </c>
      <c r="B6182" t="s">
        <v>2195</v>
      </c>
      <c r="C6182" t="s">
        <v>1916</v>
      </c>
      <c r="H6182" s="4">
        <v>14264</v>
      </c>
      <c r="I6182" s="4">
        <v>14264</v>
      </c>
      <c r="J6182">
        <v>0</v>
      </c>
      <c r="K6182" s="4">
        <v>0</v>
      </c>
    </row>
    <row r="6183" spans="1:11" x14ac:dyDescent="0.35">
      <c r="A6183" t="s">
        <v>666</v>
      </c>
      <c r="B6183" t="s">
        <v>2129</v>
      </c>
      <c r="C6183" t="s">
        <v>1852</v>
      </c>
      <c r="E6183" s="4">
        <v>1363</v>
      </c>
      <c r="H6183" s="4">
        <v>8178</v>
      </c>
      <c r="I6183" s="4">
        <v>9541</v>
      </c>
      <c r="J6183">
        <v>1363</v>
      </c>
      <c r="K6183" s="4">
        <v>0</v>
      </c>
    </row>
    <row r="6184" spans="1:11" x14ac:dyDescent="0.35">
      <c r="A6184" t="s">
        <v>666</v>
      </c>
      <c r="B6184" t="s">
        <v>2130</v>
      </c>
      <c r="C6184" t="s">
        <v>1853</v>
      </c>
      <c r="F6184" s="4">
        <v>2309</v>
      </c>
      <c r="G6184" s="4">
        <v>27304</v>
      </c>
      <c r="H6184" s="4">
        <v>2309</v>
      </c>
      <c r="I6184" s="4">
        <v>31922</v>
      </c>
      <c r="J6184">
        <v>0</v>
      </c>
      <c r="K6184" s="4">
        <v>0</v>
      </c>
    </row>
    <row r="6185" spans="1:11" x14ac:dyDescent="0.35">
      <c r="A6185" t="s">
        <v>666</v>
      </c>
      <c r="B6185" t="s">
        <v>2131</v>
      </c>
      <c r="C6185" t="s">
        <v>1854</v>
      </c>
      <c r="D6185" s="4">
        <v>254478</v>
      </c>
      <c r="F6185" s="4">
        <v>349695</v>
      </c>
      <c r="H6185" s="4">
        <v>127773</v>
      </c>
      <c r="I6185" s="4">
        <v>731945</v>
      </c>
      <c r="J6185" s="4">
        <v>254478</v>
      </c>
      <c r="K6185" s="4">
        <v>254478</v>
      </c>
    </row>
    <row r="6186" spans="1:11" x14ac:dyDescent="0.35">
      <c r="A6186" t="s">
        <v>666</v>
      </c>
      <c r="B6186" t="s">
        <v>2132</v>
      </c>
      <c r="C6186" t="s">
        <v>1855</v>
      </c>
      <c r="D6186" s="4">
        <v>207486</v>
      </c>
      <c r="E6186" s="4">
        <v>38329</v>
      </c>
      <c r="F6186" s="4">
        <v>347624</v>
      </c>
      <c r="H6186" s="4">
        <v>217564</v>
      </c>
      <c r="I6186" s="4">
        <v>811003</v>
      </c>
      <c r="J6186" s="4">
        <v>245815</v>
      </c>
      <c r="K6186" s="4">
        <v>207486</v>
      </c>
    </row>
    <row r="6187" spans="1:11" x14ac:dyDescent="0.35">
      <c r="A6187" t="s">
        <v>666</v>
      </c>
      <c r="B6187" t="s">
        <v>2133</v>
      </c>
      <c r="C6187" t="s">
        <v>1856</v>
      </c>
      <c r="D6187" s="4">
        <v>14129</v>
      </c>
      <c r="H6187" s="4">
        <v>50684</v>
      </c>
      <c r="I6187" s="4">
        <v>64813</v>
      </c>
      <c r="J6187" s="4">
        <v>14129</v>
      </c>
      <c r="K6187" s="4">
        <v>14129</v>
      </c>
    </row>
    <row r="6188" spans="1:11" x14ac:dyDescent="0.35">
      <c r="A6188" t="s">
        <v>666</v>
      </c>
      <c r="B6188" t="s">
        <v>2134</v>
      </c>
      <c r="C6188" t="s">
        <v>1857</v>
      </c>
      <c r="D6188" s="4">
        <v>29315</v>
      </c>
      <c r="F6188" s="4">
        <v>10184</v>
      </c>
      <c r="I6188" s="4">
        <v>39499</v>
      </c>
      <c r="J6188" s="4">
        <v>29315</v>
      </c>
      <c r="K6188" s="4">
        <v>29315</v>
      </c>
    </row>
    <row r="6189" spans="1:11" x14ac:dyDescent="0.35">
      <c r="A6189" t="s">
        <v>666</v>
      </c>
      <c r="B6189" t="s">
        <v>2185</v>
      </c>
      <c r="C6189" t="s">
        <v>1906</v>
      </c>
      <c r="H6189" s="4">
        <v>2554</v>
      </c>
      <c r="I6189" s="4">
        <v>2554</v>
      </c>
      <c r="J6189">
        <v>0</v>
      </c>
      <c r="K6189" s="4">
        <v>0</v>
      </c>
    </row>
    <row r="6190" spans="1:11" x14ac:dyDescent="0.35">
      <c r="A6190" t="s">
        <v>666</v>
      </c>
      <c r="B6190" t="s">
        <v>2135</v>
      </c>
      <c r="C6190" t="s">
        <v>1858</v>
      </c>
      <c r="D6190" s="4">
        <v>86977</v>
      </c>
      <c r="H6190" s="4">
        <v>12066</v>
      </c>
      <c r="I6190" s="4">
        <v>99044</v>
      </c>
      <c r="J6190" s="4">
        <v>86977</v>
      </c>
      <c r="K6190" s="4">
        <v>86977</v>
      </c>
    </row>
    <row r="6191" spans="1:11" x14ac:dyDescent="0.35">
      <c r="A6191" t="s">
        <v>666</v>
      </c>
      <c r="B6191" t="s">
        <v>2136</v>
      </c>
      <c r="C6191" t="s">
        <v>1859</v>
      </c>
      <c r="D6191" s="4">
        <v>1055729</v>
      </c>
      <c r="E6191" s="4">
        <v>100000</v>
      </c>
      <c r="F6191" s="4">
        <v>4</v>
      </c>
      <c r="G6191" s="4">
        <v>130424</v>
      </c>
      <c r="H6191" s="4">
        <v>374488</v>
      </c>
      <c r="I6191" s="4">
        <v>1660645</v>
      </c>
      <c r="J6191" s="4">
        <v>1155729</v>
      </c>
      <c r="K6191" s="4">
        <v>1055729</v>
      </c>
    </row>
    <row r="6192" spans="1:11" x14ac:dyDescent="0.35">
      <c r="A6192" t="s">
        <v>666</v>
      </c>
      <c r="B6192" t="s">
        <v>2137</v>
      </c>
      <c r="C6192" t="s">
        <v>1860</v>
      </c>
      <c r="D6192" s="4">
        <v>652218</v>
      </c>
      <c r="I6192" s="4">
        <v>652218</v>
      </c>
      <c r="J6192" s="4">
        <v>652218</v>
      </c>
      <c r="K6192" s="4">
        <v>652218</v>
      </c>
    </row>
    <row r="6193" spans="1:11" x14ac:dyDescent="0.35">
      <c r="A6193" t="s">
        <v>666</v>
      </c>
      <c r="B6193" t="s">
        <v>2138</v>
      </c>
      <c r="C6193" t="s">
        <v>1861</v>
      </c>
      <c r="D6193" s="4">
        <v>135477</v>
      </c>
      <c r="I6193" s="4">
        <v>135477</v>
      </c>
      <c r="J6193" s="4">
        <v>135477</v>
      </c>
      <c r="K6193" s="4">
        <v>135477</v>
      </c>
    </row>
    <row r="6194" spans="1:11" x14ac:dyDescent="0.35">
      <c r="A6194" t="s">
        <v>666</v>
      </c>
      <c r="B6194" t="s">
        <v>2139</v>
      </c>
      <c r="C6194" t="s">
        <v>1862</v>
      </c>
      <c r="D6194" s="4">
        <v>939752</v>
      </c>
      <c r="I6194" s="4">
        <v>939752</v>
      </c>
      <c r="J6194" s="4">
        <v>939752</v>
      </c>
      <c r="K6194" s="4">
        <v>939752</v>
      </c>
    </row>
    <row r="6195" spans="1:11" x14ac:dyDescent="0.35">
      <c r="A6195" t="s">
        <v>666</v>
      </c>
      <c r="B6195" t="s">
        <v>2140</v>
      </c>
      <c r="C6195" t="s">
        <v>1863</v>
      </c>
      <c r="D6195" s="4">
        <v>14190</v>
      </c>
      <c r="F6195" s="4">
        <v>15560</v>
      </c>
      <c r="I6195" s="4">
        <v>29750</v>
      </c>
      <c r="J6195" s="4">
        <v>14190</v>
      </c>
      <c r="K6195" s="4">
        <v>14190</v>
      </c>
    </row>
    <row r="6196" spans="1:11" x14ac:dyDescent="0.35">
      <c r="A6196" t="s">
        <v>666</v>
      </c>
      <c r="B6196" t="s">
        <v>2141</v>
      </c>
      <c r="D6196" s="4">
        <v>4307156</v>
      </c>
      <c r="E6196" s="4">
        <v>158084</v>
      </c>
      <c r="F6196" s="4">
        <v>775537</v>
      </c>
      <c r="G6196" s="4">
        <v>157728</v>
      </c>
      <c r="H6196" s="4">
        <v>809879</v>
      </c>
      <c r="I6196" s="4">
        <v>6208384</v>
      </c>
      <c r="J6196" s="4">
        <v>4465240</v>
      </c>
      <c r="K6196" s="4">
        <v>4307156</v>
      </c>
    </row>
    <row r="6197" spans="1:11" x14ac:dyDescent="0.35">
      <c r="A6197" t="s">
        <v>666</v>
      </c>
      <c r="B6197" t="s">
        <v>2143</v>
      </c>
      <c r="C6197" t="s">
        <v>1865</v>
      </c>
      <c r="D6197" s="4">
        <v>3488</v>
      </c>
      <c r="H6197" s="4">
        <v>43195</v>
      </c>
      <c r="I6197" s="4">
        <v>46683</v>
      </c>
      <c r="J6197" s="4">
        <v>3488</v>
      </c>
      <c r="K6197" s="4">
        <v>3488</v>
      </c>
    </row>
    <row r="6198" spans="1:11" x14ac:dyDescent="0.35">
      <c r="A6198" t="s">
        <v>666</v>
      </c>
      <c r="B6198" t="s">
        <v>2144</v>
      </c>
      <c r="C6198" t="s">
        <v>1866</v>
      </c>
      <c r="D6198" s="4">
        <v>1580</v>
      </c>
      <c r="I6198" s="4">
        <v>1580</v>
      </c>
      <c r="J6198" s="4">
        <v>1580</v>
      </c>
      <c r="K6198" s="4">
        <v>1580</v>
      </c>
    </row>
    <row r="6199" spans="1:11" x14ac:dyDescent="0.35">
      <c r="A6199" t="s">
        <v>666</v>
      </c>
      <c r="B6199" t="s">
        <v>2145</v>
      </c>
      <c r="C6199" t="s">
        <v>1867</v>
      </c>
      <c r="D6199" s="4">
        <v>918000</v>
      </c>
      <c r="F6199" s="4">
        <v>9000</v>
      </c>
      <c r="G6199" s="4">
        <v>278122</v>
      </c>
      <c r="H6199" s="4">
        <v>1474265</v>
      </c>
      <c r="I6199" s="4">
        <v>2679387</v>
      </c>
      <c r="J6199" s="4">
        <v>918000</v>
      </c>
      <c r="K6199" s="4">
        <v>918000</v>
      </c>
    </row>
    <row r="6200" spans="1:11" x14ac:dyDescent="0.35">
      <c r="A6200" t="s">
        <v>666</v>
      </c>
      <c r="B6200" t="s">
        <v>2146</v>
      </c>
      <c r="C6200" t="s">
        <v>1868</v>
      </c>
      <c r="D6200" s="4">
        <v>406674</v>
      </c>
      <c r="H6200" s="4">
        <v>3010424</v>
      </c>
      <c r="I6200" s="4">
        <v>3417098</v>
      </c>
      <c r="J6200" s="4">
        <v>406674</v>
      </c>
      <c r="K6200" s="4">
        <v>406674</v>
      </c>
    </row>
    <row r="6201" spans="1:11" x14ac:dyDescent="0.35">
      <c r="A6201" t="s">
        <v>666</v>
      </c>
      <c r="B6201" t="s">
        <v>2147</v>
      </c>
      <c r="C6201" t="s">
        <v>1869</v>
      </c>
      <c r="H6201" s="4">
        <v>849600</v>
      </c>
      <c r="I6201" s="4">
        <v>849600</v>
      </c>
      <c r="J6201">
        <v>0</v>
      </c>
      <c r="K6201" s="4">
        <v>0</v>
      </c>
    </row>
    <row r="6202" spans="1:11" x14ac:dyDescent="0.35">
      <c r="A6202" t="s">
        <v>666</v>
      </c>
      <c r="B6202" t="s">
        <v>2148</v>
      </c>
      <c r="C6202" t="s">
        <v>1870</v>
      </c>
      <c r="D6202" s="4">
        <v>5689</v>
      </c>
      <c r="G6202" s="4">
        <v>64000</v>
      </c>
      <c r="H6202" s="4">
        <v>2171636</v>
      </c>
      <c r="I6202" s="4">
        <v>2241325</v>
      </c>
      <c r="J6202" s="4">
        <v>5689</v>
      </c>
      <c r="K6202" s="4">
        <v>5689</v>
      </c>
    </row>
    <row r="6203" spans="1:11" x14ac:dyDescent="0.35">
      <c r="A6203" t="s">
        <v>666</v>
      </c>
      <c r="B6203" t="s">
        <v>2149</v>
      </c>
      <c r="C6203" t="s">
        <v>1871</v>
      </c>
      <c r="D6203" s="4">
        <v>73158</v>
      </c>
      <c r="G6203" s="4">
        <v>4330000</v>
      </c>
      <c r="H6203" s="4">
        <v>159041</v>
      </c>
      <c r="I6203" s="4">
        <v>4562199</v>
      </c>
      <c r="J6203" s="4">
        <v>73158</v>
      </c>
      <c r="K6203" s="4">
        <v>73158</v>
      </c>
    </row>
    <row r="6204" spans="1:11" x14ac:dyDescent="0.35">
      <c r="A6204" t="s">
        <v>666</v>
      </c>
      <c r="B6204" t="s">
        <v>2150</v>
      </c>
      <c r="C6204" t="s">
        <v>1872</v>
      </c>
      <c r="D6204" s="4">
        <v>245000</v>
      </c>
      <c r="I6204" s="4">
        <v>245000</v>
      </c>
      <c r="J6204" s="4">
        <v>245000</v>
      </c>
      <c r="K6204" s="4">
        <v>245000</v>
      </c>
    </row>
    <row r="6205" spans="1:11" x14ac:dyDescent="0.35">
      <c r="A6205" t="s">
        <v>666</v>
      </c>
      <c r="B6205" t="s">
        <v>2153</v>
      </c>
      <c r="C6205" t="s">
        <v>1875</v>
      </c>
      <c r="H6205" s="4">
        <v>58121</v>
      </c>
      <c r="I6205" s="4">
        <v>58121</v>
      </c>
      <c r="J6205">
        <v>0</v>
      </c>
      <c r="K6205" s="4">
        <v>0</v>
      </c>
    </row>
    <row r="6206" spans="1:11" x14ac:dyDescent="0.35">
      <c r="A6206" t="s">
        <v>666</v>
      </c>
      <c r="B6206" t="s">
        <v>2154</v>
      </c>
      <c r="C6206" t="s">
        <v>1876</v>
      </c>
      <c r="H6206" s="4">
        <v>604800</v>
      </c>
      <c r="I6206" s="4">
        <v>604800</v>
      </c>
      <c r="J6206">
        <v>0</v>
      </c>
      <c r="K6206" s="4">
        <v>0</v>
      </c>
    </row>
    <row r="6207" spans="1:11" x14ac:dyDescent="0.35">
      <c r="A6207" t="s">
        <v>666</v>
      </c>
      <c r="B6207" t="s">
        <v>2155</v>
      </c>
      <c r="C6207" t="s">
        <v>1877</v>
      </c>
      <c r="D6207" s="4">
        <v>116979</v>
      </c>
      <c r="I6207" s="4">
        <v>116979</v>
      </c>
      <c r="J6207" s="4">
        <v>116979</v>
      </c>
      <c r="K6207" s="4">
        <v>116979</v>
      </c>
    </row>
    <row r="6208" spans="1:11" x14ac:dyDescent="0.35">
      <c r="A6208" t="s">
        <v>666</v>
      </c>
      <c r="B6208" t="s">
        <v>2156</v>
      </c>
      <c r="D6208" s="4">
        <v>1770570</v>
      </c>
      <c r="F6208" s="4">
        <v>9000</v>
      </c>
      <c r="G6208" s="4">
        <v>4672122</v>
      </c>
      <c r="H6208" s="4">
        <v>8371081</v>
      </c>
      <c r="I6208" s="4">
        <v>14822773</v>
      </c>
      <c r="J6208" s="4">
        <v>1770570</v>
      </c>
      <c r="K6208" s="4">
        <v>1770570</v>
      </c>
    </row>
    <row r="6209" spans="1:11" x14ac:dyDescent="0.35">
      <c r="A6209" t="s">
        <v>666</v>
      </c>
      <c r="B6209" t="s">
        <v>2157</v>
      </c>
      <c r="C6209" t="s">
        <v>1879</v>
      </c>
      <c r="D6209" s="4">
        <v>962272</v>
      </c>
      <c r="I6209" s="4">
        <v>962272</v>
      </c>
      <c r="J6209" s="4">
        <v>962272</v>
      </c>
      <c r="K6209" s="4">
        <v>962272</v>
      </c>
    </row>
    <row r="6210" spans="1:11" x14ac:dyDescent="0.35">
      <c r="A6210" t="s">
        <v>666</v>
      </c>
      <c r="B6210" t="s">
        <v>2186</v>
      </c>
      <c r="C6210" t="s">
        <v>1907</v>
      </c>
      <c r="D6210" s="4">
        <v>7186</v>
      </c>
      <c r="I6210" s="4">
        <v>7186</v>
      </c>
      <c r="J6210" s="4">
        <v>7186</v>
      </c>
      <c r="K6210" s="4">
        <v>7186</v>
      </c>
    </row>
    <row r="6211" spans="1:11" x14ac:dyDescent="0.35">
      <c r="A6211" t="s">
        <v>666</v>
      </c>
      <c r="B6211" t="s">
        <v>2158</v>
      </c>
      <c r="C6211" t="s">
        <v>1880</v>
      </c>
      <c r="D6211" s="4">
        <v>403106</v>
      </c>
      <c r="I6211" s="4">
        <v>403106</v>
      </c>
      <c r="J6211" s="4">
        <v>403106</v>
      </c>
      <c r="K6211" s="4">
        <v>403106</v>
      </c>
    </row>
    <row r="6212" spans="1:11" x14ac:dyDescent="0.35">
      <c r="A6212" t="s">
        <v>666</v>
      </c>
      <c r="B6212" t="s">
        <v>2159</v>
      </c>
      <c r="C6212" t="s">
        <v>1881</v>
      </c>
      <c r="D6212" s="4">
        <v>7043944</v>
      </c>
      <c r="I6212" s="4">
        <v>7043944</v>
      </c>
      <c r="J6212" s="4">
        <v>7043944</v>
      </c>
      <c r="K6212" s="4">
        <v>7043944</v>
      </c>
    </row>
    <row r="6213" spans="1:11" x14ac:dyDescent="0.35">
      <c r="A6213" t="s">
        <v>666</v>
      </c>
      <c r="B6213" t="s">
        <v>2174</v>
      </c>
      <c r="C6213" t="s">
        <v>1895</v>
      </c>
      <c r="D6213" s="4">
        <v>105729</v>
      </c>
      <c r="I6213" s="4">
        <v>105729</v>
      </c>
      <c r="J6213" s="4">
        <v>105729</v>
      </c>
      <c r="K6213" s="4">
        <v>105729</v>
      </c>
    </row>
    <row r="6214" spans="1:11" x14ac:dyDescent="0.35">
      <c r="A6214" t="s">
        <v>666</v>
      </c>
      <c r="B6214" t="s">
        <v>2160</v>
      </c>
      <c r="C6214" t="s">
        <v>1882</v>
      </c>
      <c r="D6214" s="4">
        <v>2146</v>
      </c>
      <c r="F6214" s="4">
        <v>60521</v>
      </c>
      <c r="I6214" s="4">
        <v>62667</v>
      </c>
      <c r="J6214" s="4">
        <v>2146</v>
      </c>
      <c r="K6214" s="4">
        <v>2146</v>
      </c>
    </row>
    <row r="6215" spans="1:11" x14ac:dyDescent="0.35">
      <c r="A6215" t="s">
        <v>666</v>
      </c>
      <c r="B6215" t="s">
        <v>2161</v>
      </c>
      <c r="C6215" t="s">
        <v>1883</v>
      </c>
      <c r="D6215" s="4">
        <v>26151</v>
      </c>
      <c r="I6215" s="4">
        <v>26151</v>
      </c>
      <c r="J6215" s="4">
        <v>26151</v>
      </c>
      <c r="K6215" s="4">
        <v>26151</v>
      </c>
    </row>
    <row r="6216" spans="1:11" x14ac:dyDescent="0.35">
      <c r="A6216" t="s">
        <v>666</v>
      </c>
      <c r="B6216" t="s">
        <v>2162</v>
      </c>
      <c r="C6216" t="s">
        <v>1884</v>
      </c>
      <c r="D6216" s="4">
        <v>2333</v>
      </c>
      <c r="I6216" s="4">
        <v>2333</v>
      </c>
      <c r="J6216" s="4">
        <v>2333</v>
      </c>
      <c r="K6216" s="4">
        <v>2333</v>
      </c>
    </row>
    <row r="6217" spans="1:11" x14ac:dyDescent="0.35">
      <c r="A6217" t="s">
        <v>666</v>
      </c>
      <c r="B6217" t="s">
        <v>2163</v>
      </c>
      <c r="D6217" s="4">
        <v>8552866</v>
      </c>
      <c r="F6217" s="4">
        <v>60521</v>
      </c>
      <c r="I6217" s="4">
        <v>8613387</v>
      </c>
      <c r="J6217" s="4">
        <v>8552866</v>
      </c>
      <c r="K6217" s="4">
        <v>8552866</v>
      </c>
    </row>
    <row r="6218" spans="1:11" x14ac:dyDescent="0.35">
      <c r="A6218" t="s">
        <v>666</v>
      </c>
      <c r="B6218" t="s">
        <v>2164</v>
      </c>
      <c r="C6218" t="s">
        <v>1886</v>
      </c>
      <c r="D6218" s="4">
        <v>36557</v>
      </c>
      <c r="H6218" s="4">
        <v>160249</v>
      </c>
      <c r="I6218" s="4">
        <v>196806</v>
      </c>
      <c r="J6218" s="4">
        <v>36557</v>
      </c>
      <c r="K6218" s="4">
        <v>36557</v>
      </c>
    </row>
    <row r="6219" spans="1:11" x14ac:dyDescent="0.35">
      <c r="A6219" t="s">
        <v>666</v>
      </c>
      <c r="B6219" t="s">
        <v>2165</v>
      </c>
      <c r="D6219" s="4">
        <v>36557</v>
      </c>
      <c r="H6219" s="4">
        <v>160249</v>
      </c>
      <c r="I6219" s="4">
        <v>196806</v>
      </c>
      <c r="J6219" s="4">
        <v>36557</v>
      </c>
      <c r="K6219" s="4">
        <v>36557</v>
      </c>
    </row>
    <row r="6220" spans="1:11" x14ac:dyDescent="0.35">
      <c r="A6220" t="s">
        <v>666</v>
      </c>
      <c r="B6220" t="s">
        <v>2166</v>
      </c>
      <c r="C6220" t="s">
        <v>1888</v>
      </c>
      <c r="H6220" s="4">
        <v>480000</v>
      </c>
      <c r="I6220" s="4">
        <v>480000</v>
      </c>
      <c r="J6220">
        <v>0</v>
      </c>
      <c r="K6220" s="4">
        <v>0</v>
      </c>
    </row>
    <row r="6221" spans="1:11" x14ac:dyDescent="0.35">
      <c r="A6221" t="s">
        <v>666</v>
      </c>
      <c r="B6221" t="s">
        <v>2180</v>
      </c>
      <c r="C6221" t="s">
        <v>1901</v>
      </c>
      <c r="H6221" s="4">
        <v>375000</v>
      </c>
      <c r="I6221" s="4">
        <v>375000</v>
      </c>
      <c r="J6221">
        <v>0</v>
      </c>
      <c r="K6221" s="4">
        <v>0</v>
      </c>
    </row>
    <row r="6222" spans="1:11" x14ac:dyDescent="0.35">
      <c r="A6222" t="s">
        <v>666</v>
      </c>
      <c r="B6222" t="s">
        <v>2167</v>
      </c>
      <c r="C6222" t="s">
        <v>1889</v>
      </c>
      <c r="H6222" s="4">
        <v>315000</v>
      </c>
      <c r="I6222" s="4">
        <v>315000</v>
      </c>
      <c r="J6222">
        <v>0</v>
      </c>
      <c r="K6222" s="4">
        <v>0</v>
      </c>
    </row>
    <row r="6223" spans="1:11" x14ac:dyDescent="0.35">
      <c r="A6223" t="s">
        <v>666</v>
      </c>
      <c r="B6223" t="s">
        <v>2168</v>
      </c>
      <c r="C6223" t="s">
        <v>1890</v>
      </c>
      <c r="H6223" s="4">
        <v>225000</v>
      </c>
      <c r="I6223" s="4">
        <v>225000</v>
      </c>
      <c r="J6223">
        <v>0</v>
      </c>
      <c r="K6223" s="4">
        <v>0</v>
      </c>
    </row>
    <row r="6224" spans="1:11" x14ac:dyDescent="0.35">
      <c r="A6224" t="s">
        <v>666</v>
      </c>
      <c r="B6224" t="s">
        <v>2181</v>
      </c>
      <c r="C6224" t="s">
        <v>1902</v>
      </c>
      <c r="H6224" s="4">
        <v>750000</v>
      </c>
      <c r="I6224" s="4">
        <v>750000</v>
      </c>
      <c r="J6224">
        <v>0</v>
      </c>
      <c r="K6224" s="4">
        <v>0</v>
      </c>
    </row>
    <row r="6225" spans="1:11" x14ac:dyDescent="0.35">
      <c r="A6225" t="s">
        <v>666</v>
      </c>
      <c r="B6225" t="s">
        <v>2169</v>
      </c>
      <c r="H6225" s="4">
        <v>2145000</v>
      </c>
      <c r="I6225" s="4">
        <v>2145000</v>
      </c>
      <c r="J6225">
        <v>0</v>
      </c>
      <c r="K6225" s="4">
        <v>0</v>
      </c>
    </row>
    <row r="6226" spans="1:11" x14ac:dyDescent="0.35">
      <c r="A6226" t="s">
        <v>666</v>
      </c>
      <c r="B6226" t="s">
        <v>2170</v>
      </c>
      <c r="D6226" s="4">
        <v>57076554</v>
      </c>
      <c r="E6226" s="4">
        <v>5212430</v>
      </c>
      <c r="F6226" s="4">
        <v>6373047</v>
      </c>
      <c r="G6226" s="4">
        <v>4974313</v>
      </c>
      <c r="H6226" s="4">
        <v>19973328</v>
      </c>
      <c r="I6226" s="4">
        <v>93609671</v>
      </c>
      <c r="J6226" s="4">
        <f>SUM(D6226,E6226)</f>
        <v>62288984</v>
      </c>
      <c r="K6226" s="4">
        <v>57076554</v>
      </c>
    </row>
    <row r="6227" spans="1:11" x14ac:dyDescent="0.35">
      <c r="A6227" t="s">
        <v>671</v>
      </c>
      <c r="B6227" t="s">
        <v>2118</v>
      </c>
      <c r="C6227" t="s">
        <v>1843</v>
      </c>
      <c r="D6227" s="4">
        <v>6052253</v>
      </c>
      <c r="F6227" s="4">
        <v>3484600</v>
      </c>
      <c r="I6227" s="4">
        <v>9536853</v>
      </c>
      <c r="J6227" s="4">
        <v>6052253</v>
      </c>
      <c r="K6227" s="4">
        <v>6052253</v>
      </c>
    </row>
    <row r="6228" spans="1:11" x14ac:dyDescent="0.35">
      <c r="A6228" t="s">
        <v>671</v>
      </c>
      <c r="B6228" t="s">
        <v>2119</v>
      </c>
      <c r="C6228" t="s">
        <v>1844</v>
      </c>
      <c r="D6228" s="4">
        <v>858969</v>
      </c>
      <c r="H6228" s="4">
        <v>63450</v>
      </c>
      <c r="I6228" s="4">
        <v>922419</v>
      </c>
      <c r="J6228" s="4">
        <v>858969</v>
      </c>
      <c r="K6228" s="4">
        <v>858969</v>
      </c>
    </row>
    <row r="6229" spans="1:11" x14ac:dyDescent="0.35">
      <c r="A6229" t="s">
        <v>671</v>
      </c>
      <c r="B6229" t="s">
        <v>2120</v>
      </c>
      <c r="C6229" t="s">
        <v>1845</v>
      </c>
      <c r="D6229" s="4">
        <v>509154</v>
      </c>
      <c r="I6229" s="4">
        <v>509154</v>
      </c>
      <c r="J6229" s="4">
        <v>509154</v>
      </c>
      <c r="K6229" s="4">
        <v>509154</v>
      </c>
    </row>
    <row r="6230" spans="1:11" x14ac:dyDescent="0.35">
      <c r="A6230" t="s">
        <v>671</v>
      </c>
      <c r="B6230" t="s">
        <v>2121</v>
      </c>
      <c r="D6230" s="4">
        <v>7420376</v>
      </c>
      <c r="F6230" s="4">
        <v>3484600</v>
      </c>
      <c r="H6230" s="4">
        <v>63450</v>
      </c>
      <c r="I6230" s="4">
        <v>10968426</v>
      </c>
      <c r="J6230" s="4">
        <v>7420376</v>
      </c>
      <c r="K6230" s="4">
        <v>7420376</v>
      </c>
    </row>
    <row r="6231" spans="1:11" x14ac:dyDescent="0.35">
      <c r="A6231" t="s">
        <v>671</v>
      </c>
      <c r="B6231" t="s">
        <v>2122</v>
      </c>
      <c r="C6231" t="s">
        <v>1846</v>
      </c>
      <c r="D6231" s="4">
        <v>3828769</v>
      </c>
      <c r="E6231" s="4">
        <v>1811772</v>
      </c>
      <c r="I6231" s="4">
        <v>5640541</v>
      </c>
      <c r="J6231" s="4">
        <v>5640541</v>
      </c>
      <c r="K6231" s="4">
        <v>3828769</v>
      </c>
    </row>
    <row r="6232" spans="1:11" x14ac:dyDescent="0.35">
      <c r="A6232" t="s">
        <v>671</v>
      </c>
      <c r="B6232" t="s">
        <v>2123</v>
      </c>
      <c r="C6232" t="s">
        <v>1847</v>
      </c>
      <c r="D6232" s="4">
        <v>2114532</v>
      </c>
      <c r="F6232" s="4">
        <v>900541</v>
      </c>
      <c r="I6232" s="4">
        <v>3015073</v>
      </c>
      <c r="J6232" s="4">
        <v>2114532</v>
      </c>
      <c r="K6232" s="4">
        <v>2114532</v>
      </c>
    </row>
    <row r="6233" spans="1:11" x14ac:dyDescent="0.35">
      <c r="A6233" t="s">
        <v>671</v>
      </c>
      <c r="B6233" t="s">
        <v>2124</v>
      </c>
      <c r="C6233" t="s">
        <v>1848</v>
      </c>
      <c r="E6233" s="4">
        <v>25864</v>
      </c>
      <c r="I6233" s="4">
        <v>25864</v>
      </c>
      <c r="J6233">
        <v>25864</v>
      </c>
      <c r="K6233" s="4">
        <v>0</v>
      </c>
    </row>
    <row r="6234" spans="1:11" x14ac:dyDescent="0.35">
      <c r="A6234" t="s">
        <v>671</v>
      </c>
      <c r="B6234" t="s">
        <v>2125</v>
      </c>
      <c r="D6234" s="4">
        <v>5943301</v>
      </c>
      <c r="E6234" s="4">
        <v>1837636</v>
      </c>
      <c r="F6234" s="4">
        <v>900541</v>
      </c>
      <c r="I6234" s="4">
        <v>8681477</v>
      </c>
      <c r="J6234" s="4">
        <v>7780937</v>
      </c>
      <c r="K6234" s="4">
        <v>5943301</v>
      </c>
    </row>
    <row r="6235" spans="1:11" x14ac:dyDescent="0.35">
      <c r="A6235" t="s">
        <v>671</v>
      </c>
      <c r="B6235" t="s">
        <v>2126</v>
      </c>
      <c r="C6235" t="s">
        <v>1850</v>
      </c>
      <c r="D6235" s="4">
        <v>1600000</v>
      </c>
      <c r="I6235" s="4">
        <v>1600000</v>
      </c>
      <c r="J6235" s="4">
        <v>1600000</v>
      </c>
      <c r="K6235" s="4">
        <v>1600000</v>
      </c>
    </row>
    <row r="6236" spans="1:11" x14ac:dyDescent="0.35">
      <c r="A6236" t="s">
        <v>671</v>
      </c>
      <c r="B6236" t="s">
        <v>2127</v>
      </c>
      <c r="D6236" s="4">
        <v>1600000</v>
      </c>
      <c r="I6236" s="4">
        <v>1600000</v>
      </c>
      <c r="J6236" s="4">
        <v>1600000</v>
      </c>
      <c r="K6236" s="4">
        <v>1600000</v>
      </c>
    </row>
    <row r="6237" spans="1:11" x14ac:dyDescent="0.35">
      <c r="A6237" t="s">
        <v>671</v>
      </c>
      <c r="B6237" t="s">
        <v>2128</v>
      </c>
      <c r="C6237" t="s">
        <v>1851</v>
      </c>
      <c r="D6237" s="4">
        <v>205664</v>
      </c>
      <c r="I6237" s="4">
        <v>205664</v>
      </c>
      <c r="J6237" s="4">
        <v>205664</v>
      </c>
      <c r="K6237" s="4">
        <v>205664</v>
      </c>
    </row>
    <row r="6238" spans="1:11" x14ac:dyDescent="0.35">
      <c r="A6238" t="s">
        <v>671</v>
      </c>
      <c r="B6238" t="s">
        <v>2129</v>
      </c>
      <c r="C6238" t="s">
        <v>1852</v>
      </c>
      <c r="F6238" s="4">
        <v>4647</v>
      </c>
      <c r="I6238" s="4">
        <v>4647</v>
      </c>
      <c r="J6238">
        <v>0</v>
      </c>
      <c r="K6238" s="4">
        <v>0</v>
      </c>
    </row>
    <row r="6239" spans="1:11" x14ac:dyDescent="0.35">
      <c r="A6239" t="s">
        <v>671</v>
      </c>
      <c r="B6239" t="s">
        <v>2130</v>
      </c>
      <c r="C6239" t="s">
        <v>1853</v>
      </c>
      <c r="D6239" s="4">
        <v>2309</v>
      </c>
      <c r="F6239" s="4">
        <v>1539</v>
      </c>
      <c r="I6239" s="4">
        <v>3848</v>
      </c>
      <c r="J6239" s="4">
        <v>2309</v>
      </c>
      <c r="K6239" s="4">
        <v>2309</v>
      </c>
    </row>
    <row r="6240" spans="1:11" x14ac:dyDescent="0.35">
      <c r="A6240" t="s">
        <v>671</v>
      </c>
      <c r="B6240" t="s">
        <v>2131</v>
      </c>
      <c r="C6240" t="s">
        <v>1854</v>
      </c>
      <c r="D6240" s="4">
        <v>181572</v>
      </c>
      <c r="I6240" s="4">
        <v>181572</v>
      </c>
      <c r="J6240" s="4">
        <v>181572</v>
      </c>
      <c r="K6240" s="4">
        <v>181572</v>
      </c>
    </row>
    <row r="6241" spans="1:11" x14ac:dyDescent="0.35">
      <c r="A6241" t="s">
        <v>671</v>
      </c>
      <c r="B6241" t="s">
        <v>2132</v>
      </c>
      <c r="C6241" t="s">
        <v>1855</v>
      </c>
      <c r="D6241" s="4">
        <v>131663</v>
      </c>
      <c r="G6241" s="4">
        <v>220354</v>
      </c>
      <c r="I6241" s="4">
        <v>352017</v>
      </c>
      <c r="J6241" s="4">
        <v>131663</v>
      </c>
      <c r="K6241" s="4">
        <v>131663</v>
      </c>
    </row>
    <row r="6242" spans="1:11" x14ac:dyDescent="0.35">
      <c r="A6242" t="s">
        <v>671</v>
      </c>
      <c r="B6242" t="s">
        <v>2133</v>
      </c>
      <c r="C6242" t="s">
        <v>1856</v>
      </c>
      <c r="D6242" s="4">
        <v>0</v>
      </c>
      <c r="G6242" s="4">
        <v>8283</v>
      </c>
      <c r="I6242" s="4">
        <v>8283</v>
      </c>
      <c r="J6242" s="4">
        <v>0</v>
      </c>
      <c r="K6242" s="4">
        <v>0</v>
      </c>
    </row>
    <row r="6243" spans="1:11" x14ac:dyDescent="0.35">
      <c r="A6243" t="s">
        <v>671</v>
      </c>
      <c r="B6243" t="s">
        <v>2134</v>
      </c>
      <c r="C6243" t="s">
        <v>1857</v>
      </c>
      <c r="D6243" s="4">
        <v>16295</v>
      </c>
      <c r="I6243" s="4">
        <v>16295</v>
      </c>
      <c r="J6243" s="4">
        <v>16295</v>
      </c>
      <c r="K6243" s="4">
        <v>16295</v>
      </c>
    </row>
    <row r="6244" spans="1:11" x14ac:dyDescent="0.35">
      <c r="A6244" t="s">
        <v>671</v>
      </c>
      <c r="B6244" t="s">
        <v>2135</v>
      </c>
      <c r="C6244" t="s">
        <v>1858</v>
      </c>
      <c r="E6244" s="4">
        <v>4022</v>
      </c>
      <c r="F6244" s="4">
        <v>20110</v>
      </c>
      <c r="H6244" s="4">
        <v>36199</v>
      </c>
      <c r="I6244" s="4">
        <v>60331</v>
      </c>
      <c r="J6244">
        <v>4022</v>
      </c>
      <c r="K6244" s="4">
        <v>0</v>
      </c>
    </row>
    <row r="6245" spans="1:11" x14ac:dyDescent="0.35">
      <c r="A6245" t="s">
        <v>671</v>
      </c>
      <c r="B6245" t="s">
        <v>2136</v>
      </c>
      <c r="C6245" t="s">
        <v>1859</v>
      </c>
      <c r="D6245" s="4">
        <v>250000</v>
      </c>
      <c r="H6245" s="4">
        <v>50000</v>
      </c>
      <c r="I6245" s="4">
        <v>300000</v>
      </c>
      <c r="J6245" s="4">
        <v>250000</v>
      </c>
      <c r="K6245" s="4">
        <v>250000</v>
      </c>
    </row>
    <row r="6246" spans="1:11" x14ac:dyDescent="0.35">
      <c r="A6246" t="s">
        <v>671</v>
      </c>
      <c r="B6246" t="s">
        <v>2137</v>
      </c>
      <c r="C6246" t="s">
        <v>1860</v>
      </c>
      <c r="D6246" s="4">
        <v>326109</v>
      </c>
      <c r="I6246" s="4">
        <v>326109</v>
      </c>
      <c r="J6246" s="4">
        <v>326109</v>
      </c>
      <c r="K6246" s="4">
        <v>326109</v>
      </c>
    </row>
    <row r="6247" spans="1:11" x14ac:dyDescent="0.35">
      <c r="A6247" t="s">
        <v>671</v>
      </c>
      <c r="B6247" t="s">
        <v>2138</v>
      </c>
      <c r="C6247" t="s">
        <v>1861</v>
      </c>
      <c r="D6247" s="4">
        <v>22852</v>
      </c>
      <c r="I6247" s="4">
        <v>22852</v>
      </c>
      <c r="J6247" s="4">
        <v>22852</v>
      </c>
      <c r="K6247" s="4">
        <v>22852</v>
      </c>
    </row>
    <row r="6248" spans="1:11" x14ac:dyDescent="0.35">
      <c r="A6248" t="s">
        <v>671</v>
      </c>
      <c r="B6248" t="s">
        <v>2139</v>
      </c>
      <c r="C6248" t="s">
        <v>1862</v>
      </c>
      <c r="D6248" s="4">
        <v>256393</v>
      </c>
      <c r="I6248" s="4">
        <v>256393</v>
      </c>
      <c r="J6248" s="4">
        <v>256393</v>
      </c>
      <c r="K6248" s="4">
        <v>256393</v>
      </c>
    </row>
    <row r="6249" spans="1:11" x14ac:dyDescent="0.35">
      <c r="A6249" t="s">
        <v>671</v>
      </c>
      <c r="B6249" t="s">
        <v>2140</v>
      </c>
      <c r="C6249" t="s">
        <v>1863</v>
      </c>
      <c r="D6249" s="4">
        <v>7780</v>
      </c>
      <c r="H6249" s="4">
        <v>7780</v>
      </c>
      <c r="I6249" s="4">
        <v>15560</v>
      </c>
      <c r="J6249" s="4">
        <v>7780</v>
      </c>
      <c r="K6249" s="4">
        <v>7780</v>
      </c>
    </row>
    <row r="6250" spans="1:11" x14ac:dyDescent="0.35">
      <c r="A6250" t="s">
        <v>671</v>
      </c>
      <c r="B6250" t="s">
        <v>2141</v>
      </c>
      <c r="D6250" s="4">
        <v>1400636</v>
      </c>
      <c r="E6250" s="4">
        <v>4022</v>
      </c>
      <c r="F6250" s="4">
        <v>26296</v>
      </c>
      <c r="G6250" s="4">
        <v>228637</v>
      </c>
      <c r="H6250" s="4">
        <v>93979</v>
      </c>
      <c r="I6250" s="4">
        <v>1753570</v>
      </c>
      <c r="J6250" s="4">
        <v>1404658</v>
      </c>
      <c r="K6250" s="4">
        <v>1400636</v>
      </c>
    </row>
    <row r="6251" spans="1:11" x14ac:dyDescent="0.35">
      <c r="A6251" t="s">
        <v>671</v>
      </c>
      <c r="B6251" t="s">
        <v>2142</v>
      </c>
      <c r="C6251" t="s">
        <v>1864</v>
      </c>
      <c r="E6251" s="4">
        <v>22317</v>
      </c>
      <c r="I6251" s="4">
        <v>22317</v>
      </c>
      <c r="J6251">
        <v>22317</v>
      </c>
      <c r="K6251" s="4">
        <v>0</v>
      </c>
    </row>
    <row r="6252" spans="1:11" x14ac:dyDescent="0.35">
      <c r="A6252" t="s">
        <v>671</v>
      </c>
      <c r="B6252" t="s">
        <v>2143</v>
      </c>
      <c r="C6252" t="s">
        <v>1865</v>
      </c>
      <c r="H6252" s="4">
        <v>87115</v>
      </c>
      <c r="I6252" s="4">
        <v>87115</v>
      </c>
      <c r="J6252">
        <v>0</v>
      </c>
      <c r="K6252" s="4">
        <v>0</v>
      </c>
    </row>
    <row r="6253" spans="1:11" x14ac:dyDescent="0.35">
      <c r="A6253" t="s">
        <v>671</v>
      </c>
      <c r="B6253" t="s">
        <v>2144</v>
      </c>
      <c r="C6253" t="s">
        <v>1866</v>
      </c>
      <c r="I6253" s="4">
        <v>0</v>
      </c>
      <c r="J6253">
        <v>0</v>
      </c>
      <c r="K6253" s="4">
        <v>0</v>
      </c>
    </row>
    <row r="6254" spans="1:11" x14ac:dyDescent="0.35">
      <c r="A6254" t="s">
        <v>671</v>
      </c>
      <c r="B6254" t="s">
        <v>2145</v>
      </c>
      <c r="C6254" t="s">
        <v>1867</v>
      </c>
      <c r="D6254" s="4">
        <v>39606</v>
      </c>
      <c r="E6254" s="4">
        <v>101100</v>
      </c>
      <c r="G6254" s="4">
        <v>43720</v>
      </c>
      <c r="H6254" s="4">
        <v>872653</v>
      </c>
      <c r="I6254" s="4">
        <v>1057080</v>
      </c>
      <c r="J6254" s="4">
        <v>140706</v>
      </c>
      <c r="K6254" s="4">
        <v>39606</v>
      </c>
    </row>
    <row r="6255" spans="1:11" x14ac:dyDescent="0.35">
      <c r="A6255" t="s">
        <v>671</v>
      </c>
      <c r="B6255" t="s">
        <v>2146</v>
      </c>
      <c r="C6255" t="s">
        <v>1868</v>
      </c>
      <c r="D6255" s="4">
        <v>4955</v>
      </c>
      <c r="E6255" s="4">
        <v>10519</v>
      </c>
      <c r="H6255" s="4">
        <v>607505</v>
      </c>
      <c r="I6255" s="4">
        <v>622978</v>
      </c>
      <c r="J6255" s="4">
        <v>15474</v>
      </c>
      <c r="K6255" s="4">
        <v>4955</v>
      </c>
    </row>
    <row r="6256" spans="1:11" x14ac:dyDescent="0.35">
      <c r="A6256" t="s">
        <v>671</v>
      </c>
      <c r="B6256" t="s">
        <v>2147</v>
      </c>
      <c r="C6256" t="s">
        <v>1869</v>
      </c>
      <c r="H6256" s="4">
        <v>290880</v>
      </c>
      <c r="I6256" s="4">
        <v>290880</v>
      </c>
      <c r="J6256">
        <v>0</v>
      </c>
      <c r="K6256" s="4">
        <v>0</v>
      </c>
    </row>
    <row r="6257" spans="1:11" x14ac:dyDescent="0.35">
      <c r="A6257" t="s">
        <v>671</v>
      </c>
      <c r="B6257" t="s">
        <v>2148</v>
      </c>
      <c r="C6257" t="s">
        <v>1870</v>
      </c>
      <c r="D6257" s="4">
        <v>11949</v>
      </c>
      <c r="E6257" s="4">
        <v>15519</v>
      </c>
      <c r="G6257" s="4">
        <v>635770</v>
      </c>
      <c r="I6257" s="4">
        <v>663238</v>
      </c>
      <c r="J6257" s="4">
        <v>27468</v>
      </c>
      <c r="K6257" s="4">
        <v>11949</v>
      </c>
    </row>
    <row r="6258" spans="1:11" x14ac:dyDescent="0.35">
      <c r="A6258" t="s">
        <v>671</v>
      </c>
      <c r="B6258" t="s">
        <v>2149</v>
      </c>
      <c r="C6258" t="s">
        <v>1871</v>
      </c>
      <c r="D6258" s="4">
        <v>167240</v>
      </c>
      <c r="F6258" s="4">
        <v>4330000</v>
      </c>
      <c r="G6258" s="4">
        <v>12037</v>
      </c>
      <c r="I6258" s="4">
        <v>4509277</v>
      </c>
      <c r="J6258" s="4">
        <v>167240</v>
      </c>
      <c r="K6258" s="4">
        <v>167240</v>
      </c>
    </row>
    <row r="6259" spans="1:11" x14ac:dyDescent="0.35">
      <c r="A6259" t="s">
        <v>671</v>
      </c>
      <c r="B6259" t="s">
        <v>2150</v>
      </c>
      <c r="C6259" t="s">
        <v>1872</v>
      </c>
      <c r="D6259" s="4">
        <v>98000</v>
      </c>
      <c r="I6259" s="4">
        <v>98000</v>
      </c>
      <c r="J6259" s="4">
        <v>98000</v>
      </c>
      <c r="K6259" s="4">
        <v>98000</v>
      </c>
    </row>
    <row r="6260" spans="1:11" x14ac:dyDescent="0.35">
      <c r="A6260" t="s">
        <v>671</v>
      </c>
      <c r="B6260" t="s">
        <v>2151</v>
      </c>
      <c r="C6260" t="s">
        <v>1873</v>
      </c>
      <c r="D6260" s="4">
        <v>4973</v>
      </c>
      <c r="I6260" s="4">
        <v>4973</v>
      </c>
      <c r="J6260" s="4">
        <v>4973</v>
      </c>
      <c r="K6260" s="4">
        <v>4973</v>
      </c>
    </row>
    <row r="6261" spans="1:11" x14ac:dyDescent="0.35">
      <c r="A6261" t="s">
        <v>671</v>
      </c>
      <c r="B6261" t="s">
        <v>2152</v>
      </c>
      <c r="C6261" t="s">
        <v>1874</v>
      </c>
      <c r="D6261" s="4">
        <v>0</v>
      </c>
      <c r="I6261" s="4">
        <v>0</v>
      </c>
      <c r="J6261" s="4">
        <v>0</v>
      </c>
      <c r="K6261" s="4">
        <v>0</v>
      </c>
    </row>
    <row r="6262" spans="1:11" x14ac:dyDescent="0.35">
      <c r="A6262" t="s">
        <v>671</v>
      </c>
      <c r="B6262" t="s">
        <v>2153</v>
      </c>
      <c r="C6262" t="s">
        <v>1875</v>
      </c>
      <c r="H6262" s="4">
        <v>52309</v>
      </c>
      <c r="I6262" s="4">
        <v>52309</v>
      </c>
      <c r="J6262">
        <v>0</v>
      </c>
      <c r="K6262" s="4">
        <v>0</v>
      </c>
    </row>
    <row r="6263" spans="1:11" x14ac:dyDescent="0.35">
      <c r="A6263" t="s">
        <v>671</v>
      </c>
      <c r="B6263" t="s">
        <v>2154</v>
      </c>
      <c r="C6263" t="s">
        <v>1876</v>
      </c>
      <c r="H6263" s="4">
        <v>0</v>
      </c>
      <c r="I6263" s="4">
        <v>0</v>
      </c>
      <c r="J6263">
        <v>0</v>
      </c>
      <c r="K6263" s="4">
        <v>0</v>
      </c>
    </row>
    <row r="6264" spans="1:11" x14ac:dyDescent="0.35">
      <c r="A6264" t="s">
        <v>671</v>
      </c>
      <c r="B6264" t="s">
        <v>2155</v>
      </c>
      <c r="C6264" t="s">
        <v>1877</v>
      </c>
      <c r="D6264" s="4">
        <v>73456</v>
      </c>
      <c r="I6264" s="4">
        <v>73456</v>
      </c>
      <c r="J6264" s="4">
        <v>73456</v>
      </c>
      <c r="K6264" s="4">
        <v>73456</v>
      </c>
    </row>
    <row r="6265" spans="1:11" x14ac:dyDescent="0.35">
      <c r="A6265" t="s">
        <v>671</v>
      </c>
      <c r="B6265" t="s">
        <v>2156</v>
      </c>
      <c r="D6265" s="4">
        <v>400181</v>
      </c>
      <c r="E6265" s="4">
        <v>149454</v>
      </c>
      <c r="F6265" s="4">
        <v>4330000</v>
      </c>
      <c r="G6265" s="4">
        <v>691527</v>
      </c>
      <c r="H6265" s="4">
        <v>1910462</v>
      </c>
      <c r="I6265" s="4">
        <v>7481624</v>
      </c>
      <c r="J6265" s="4">
        <v>549635</v>
      </c>
      <c r="K6265" s="4">
        <v>400181</v>
      </c>
    </row>
    <row r="6266" spans="1:11" x14ac:dyDescent="0.35">
      <c r="A6266" t="s">
        <v>671</v>
      </c>
      <c r="B6266" t="s">
        <v>2157</v>
      </c>
      <c r="C6266" t="s">
        <v>1879</v>
      </c>
      <c r="D6266" s="4">
        <v>1131335</v>
      </c>
      <c r="I6266" s="4">
        <v>1131335</v>
      </c>
      <c r="J6266" s="4">
        <v>1131335</v>
      </c>
      <c r="K6266" s="4">
        <v>1131335</v>
      </c>
    </row>
    <row r="6267" spans="1:11" x14ac:dyDescent="0.35">
      <c r="A6267" t="s">
        <v>671</v>
      </c>
      <c r="B6267" t="s">
        <v>2186</v>
      </c>
      <c r="C6267" t="s">
        <v>1907</v>
      </c>
      <c r="D6267" s="4">
        <v>6855</v>
      </c>
      <c r="I6267" s="4">
        <v>6855</v>
      </c>
      <c r="J6267" s="4">
        <v>6855</v>
      </c>
      <c r="K6267" s="4">
        <v>6855</v>
      </c>
    </row>
    <row r="6268" spans="1:11" x14ac:dyDescent="0.35">
      <c r="A6268" t="s">
        <v>671</v>
      </c>
      <c r="B6268" t="s">
        <v>2176</v>
      </c>
      <c r="C6268" t="s">
        <v>1897</v>
      </c>
      <c r="D6268" s="4">
        <v>6209</v>
      </c>
      <c r="I6268" s="4">
        <v>6209</v>
      </c>
      <c r="J6268" s="4">
        <v>6209</v>
      </c>
      <c r="K6268" s="4">
        <v>6209</v>
      </c>
    </row>
    <row r="6269" spans="1:11" x14ac:dyDescent="0.35">
      <c r="A6269" t="s">
        <v>671</v>
      </c>
      <c r="B6269" t="s">
        <v>2158</v>
      </c>
      <c r="C6269" t="s">
        <v>1880</v>
      </c>
      <c r="D6269" s="4">
        <v>360483</v>
      </c>
      <c r="I6269" s="4">
        <v>360483</v>
      </c>
      <c r="J6269" s="4">
        <v>360483</v>
      </c>
      <c r="K6269" s="4">
        <v>360483</v>
      </c>
    </row>
    <row r="6270" spans="1:11" x14ac:dyDescent="0.35">
      <c r="A6270" t="s">
        <v>671</v>
      </c>
      <c r="B6270" t="s">
        <v>2159</v>
      </c>
      <c r="C6270" t="s">
        <v>1881</v>
      </c>
      <c r="D6270" s="4">
        <v>252987</v>
      </c>
      <c r="I6270" s="4">
        <v>252987</v>
      </c>
      <c r="J6270" s="4">
        <v>252987</v>
      </c>
      <c r="K6270" s="4">
        <v>252987</v>
      </c>
    </row>
    <row r="6271" spans="1:11" x14ac:dyDescent="0.35">
      <c r="A6271" t="s">
        <v>671</v>
      </c>
      <c r="B6271" t="s">
        <v>2174</v>
      </c>
      <c r="C6271" t="s">
        <v>1895</v>
      </c>
      <c r="D6271" s="4">
        <v>126600</v>
      </c>
      <c r="I6271" s="4">
        <v>126600</v>
      </c>
      <c r="J6271" s="4">
        <v>126600</v>
      </c>
      <c r="K6271" s="4">
        <v>126600</v>
      </c>
    </row>
    <row r="6272" spans="1:11" x14ac:dyDescent="0.35">
      <c r="A6272" t="s">
        <v>671</v>
      </c>
      <c r="B6272" t="s">
        <v>2179</v>
      </c>
      <c r="C6272" t="s">
        <v>1900</v>
      </c>
      <c r="D6272" s="4">
        <v>1989</v>
      </c>
      <c r="I6272" s="4">
        <v>1989</v>
      </c>
      <c r="J6272" s="4">
        <v>1989</v>
      </c>
      <c r="K6272" s="4">
        <v>1989</v>
      </c>
    </row>
    <row r="6273" spans="1:11" x14ac:dyDescent="0.35">
      <c r="A6273" t="s">
        <v>671</v>
      </c>
      <c r="B6273" t="s">
        <v>2171</v>
      </c>
      <c r="C6273" t="s">
        <v>1892</v>
      </c>
      <c r="D6273" s="4">
        <v>11554</v>
      </c>
      <c r="I6273" s="4">
        <v>11554</v>
      </c>
      <c r="J6273" s="4">
        <v>11554</v>
      </c>
      <c r="K6273" s="4">
        <v>11554</v>
      </c>
    </row>
    <row r="6274" spans="1:11" x14ac:dyDescent="0.35">
      <c r="A6274" t="s">
        <v>671</v>
      </c>
      <c r="B6274" t="s">
        <v>2162</v>
      </c>
      <c r="C6274" t="s">
        <v>1884</v>
      </c>
      <c r="D6274" s="4">
        <v>16173</v>
      </c>
      <c r="I6274" s="4">
        <v>16173</v>
      </c>
      <c r="J6274" s="4">
        <v>16173</v>
      </c>
      <c r="K6274" s="4">
        <v>16173</v>
      </c>
    </row>
    <row r="6275" spans="1:11" x14ac:dyDescent="0.35">
      <c r="A6275" t="s">
        <v>671</v>
      </c>
      <c r="B6275" t="s">
        <v>2163</v>
      </c>
      <c r="D6275" s="4">
        <v>1914186</v>
      </c>
      <c r="I6275" s="4">
        <v>1914186</v>
      </c>
      <c r="J6275" s="4">
        <v>1914186</v>
      </c>
      <c r="K6275" s="4">
        <v>1914186</v>
      </c>
    </row>
    <row r="6276" spans="1:11" x14ac:dyDescent="0.35">
      <c r="A6276" t="s">
        <v>671</v>
      </c>
      <c r="B6276" t="s">
        <v>2164</v>
      </c>
      <c r="C6276" t="s">
        <v>1886</v>
      </c>
      <c r="D6276" s="4">
        <v>23566</v>
      </c>
      <c r="I6276" s="4">
        <v>23566</v>
      </c>
      <c r="J6276" s="4">
        <v>23566</v>
      </c>
      <c r="K6276" s="4">
        <v>23566</v>
      </c>
    </row>
    <row r="6277" spans="1:11" x14ac:dyDescent="0.35">
      <c r="A6277" t="s">
        <v>671</v>
      </c>
      <c r="B6277" t="s">
        <v>2165</v>
      </c>
      <c r="D6277" s="4">
        <v>23566</v>
      </c>
      <c r="I6277" s="4">
        <v>23566</v>
      </c>
      <c r="J6277" s="4">
        <v>23566</v>
      </c>
      <c r="K6277" s="4">
        <v>23566</v>
      </c>
    </row>
    <row r="6278" spans="1:11" x14ac:dyDescent="0.35">
      <c r="A6278" t="s">
        <v>671</v>
      </c>
      <c r="B6278" t="s">
        <v>2177</v>
      </c>
      <c r="C6278" t="s">
        <v>1898</v>
      </c>
      <c r="D6278" s="4">
        <v>7602</v>
      </c>
      <c r="I6278" s="4">
        <v>7602</v>
      </c>
      <c r="J6278" s="4">
        <v>7602</v>
      </c>
      <c r="K6278" s="4">
        <v>7602</v>
      </c>
    </row>
    <row r="6279" spans="1:11" x14ac:dyDescent="0.35">
      <c r="A6279" t="s">
        <v>671</v>
      </c>
      <c r="B6279" t="s">
        <v>2166</v>
      </c>
      <c r="C6279" t="s">
        <v>1888</v>
      </c>
      <c r="H6279" s="4">
        <v>192000</v>
      </c>
      <c r="I6279" s="4">
        <v>192000</v>
      </c>
      <c r="J6279">
        <v>0</v>
      </c>
      <c r="K6279" s="4">
        <v>0</v>
      </c>
    </row>
    <row r="6280" spans="1:11" x14ac:dyDescent="0.35">
      <c r="A6280" t="s">
        <v>671</v>
      </c>
      <c r="B6280" t="s">
        <v>2167</v>
      </c>
      <c r="C6280" t="s">
        <v>1889</v>
      </c>
      <c r="G6280" s="4">
        <v>52500</v>
      </c>
      <c r="I6280" s="4">
        <v>52500</v>
      </c>
      <c r="J6280">
        <v>0</v>
      </c>
      <c r="K6280" s="4">
        <v>0</v>
      </c>
    </row>
    <row r="6281" spans="1:11" x14ac:dyDescent="0.35">
      <c r="A6281" t="s">
        <v>671</v>
      </c>
      <c r="B6281" t="s">
        <v>2168</v>
      </c>
      <c r="C6281" t="s">
        <v>1890</v>
      </c>
      <c r="G6281" s="4">
        <v>37500</v>
      </c>
      <c r="I6281" s="4">
        <v>37500</v>
      </c>
      <c r="J6281">
        <v>0</v>
      </c>
      <c r="K6281" s="4">
        <v>0</v>
      </c>
    </row>
    <row r="6282" spans="1:11" x14ac:dyDescent="0.35">
      <c r="A6282" t="s">
        <v>671</v>
      </c>
      <c r="B6282" t="s">
        <v>2169</v>
      </c>
      <c r="D6282" s="4">
        <v>7602</v>
      </c>
      <c r="G6282" s="4">
        <v>90000</v>
      </c>
      <c r="H6282" s="4">
        <v>192000</v>
      </c>
      <c r="I6282" s="4">
        <v>289602</v>
      </c>
      <c r="J6282" s="4">
        <v>7602</v>
      </c>
      <c r="K6282" s="4">
        <v>7602</v>
      </c>
    </row>
    <row r="6283" spans="1:11" x14ac:dyDescent="0.35">
      <c r="A6283" t="s">
        <v>671</v>
      </c>
      <c r="B6283" t="s">
        <v>2170</v>
      </c>
      <c r="D6283" s="4">
        <v>18709848</v>
      </c>
      <c r="E6283" s="4">
        <v>1991112</v>
      </c>
      <c r="F6283" s="4">
        <v>8741437</v>
      </c>
      <c r="G6283" s="4">
        <v>1010164</v>
      </c>
      <c r="H6283" s="4">
        <v>2259891</v>
      </c>
      <c r="I6283" s="4">
        <v>32712452</v>
      </c>
      <c r="J6283" s="4">
        <f>SUM(D6283,E6283)</f>
        <v>20700960</v>
      </c>
      <c r="K6283" s="4">
        <v>18709848</v>
      </c>
    </row>
    <row r="6284" spans="1:11" x14ac:dyDescent="0.35">
      <c r="A6284" t="s">
        <v>676</v>
      </c>
      <c r="B6284" t="s">
        <v>2118</v>
      </c>
      <c r="C6284" t="s">
        <v>1843</v>
      </c>
      <c r="D6284" s="4">
        <v>36499567</v>
      </c>
      <c r="I6284" s="4">
        <v>36499567</v>
      </c>
      <c r="J6284" s="4">
        <v>36499567</v>
      </c>
      <c r="K6284" s="4">
        <v>36499567</v>
      </c>
    </row>
    <row r="6285" spans="1:11" x14ac:dyDescent="0.35">
      <c r="A6285" t="s">
        <v>676</v>
      </c>
      <c r="B6285" t="s">
        <v>2119</v>
      </c>
      <c r="C6285" t="s">
        <v>1844</v>
      </c>
      <c r="D6285" s="4">
        <v>1237103</v>
      </c>
      <c r="H6285" s="4">
        <v>2044701</v>
      </c>
      <c r="I6285" s="4">
        <v>3281804</v>
      </c>
      <c r="J6285" s="4">
        <v>1237103</v>
      </c>
      <c r="K6285" s="4">
        <v>1237103</v>
      </c>
    </row>
    <row r="6286" spans="1:11" x14ac:dyDescent="0.35">
      <c r="A6286" t="s">
        <v>676</v>
      </c>
      <c r="B6286" t="s">
        <v>2120</v>
      </c>
      <c r="C6286" t="s">
        <v>1845</v>
      </c>
      <c r="D6286" s="4">
        <v>2445054</v>
      </c>
      <c r="I6286" s="4">
        <v>2445054</v>
      </c>
      <c r="J6286" s="4">
        <v>2445054</v>
      </c>
      <c r="K6286" s="4">
        <v>2445054</v>
      </c>
    </row>
    <row r="6287" spans="1:11" x14ac:dyDescent="0.35">
      <c r="A6287" t="s">
        <v>676</v>
      </c>
      <c r="B6287" t="s">
        <v>2121</v>
      </c>
      <c r="D6287" s="4">
        <v>40181724</v>
      </c>
      <c r="H6287" s="4">
        <v>2044701</v>
      </c>
      <c r="I6287" s="4">
        <v>42226425</v>
      </c>
      <c r="J6287" s="4">
        <v>40181724</v>
      </c>
      <c r="K6287" s="4">
        <v>40181724</v>
      </c>
    </row>
    <row r="6288" spans="1:11" x14ac:dyDescent="0.35">
      <c r="A6288" t="s">
        <v>676</v>
      </c>
      <c r="B6288" t="s">
        <v>2122</v>
      </c>
      <c r="C6288" t="s">
        <v>1846</v>
      </c>
      <c r="D6288" s="4">
        <v>8881552</v>
      </c>
      <c r="G6288" s="4">
        <v>148000</v>
      </c>
      <c r="H6288" s="4">
        <v>4288628</v>
      </c>
      <c r="I6288" s="4">
        <v>13318180</v>
      </c>
      <c r="J6288" s="4">
        <v>8881552</v>
      </c>
      <c r="K6288" s="4">
        <v>8881552</v>
      </c>
    </row>
    <row r="6289" spans="1:11" x14ac:dyDescent="0.35">
      <c r="A6289" t="s">
        <v>676</v>
      </c>
      <c r="B6289" t="s">
        <v>2123</v>
      </c>
      <c r="C6289" t="s">
        <v>1847</v>
      </c>
      <c r="D6289" s="4">
        <v>10332339</v>
      </c>
      <c r="F6289" s="4">
        <v>2385405</v>
      </c>
      <c r="I6289" s="4">
        <v>12717745</v>
      </c>
      <c r="J6289" s="4">
        <v>10332339</v>
      </c>
      <c r="K6289" s="4">
        <v>10332339</v>
      </c>
    </row>
    <row r="6290" spans="1:11" x14ac:dyDescent="0.35">
      <c r="A6290" t="s">
        <v>676</v>
      </c>
      <c r="B6290" t="s">
        <v>2124</v>
      </c>
      <c r="C6290" t="s">
        <v>1848</v>
      </c>
      <c r="D6290" s="4">
        <v>8161</v>
      </c>
      <c r="I6290" s="4">
        <v>8161</v>
      </c>
      <c r="J6290" s="4">
        <v>8161</v>
      </c>
      <c r="K6290" s="4">
        <v>8161</v>
      </c>
    </row>
    <row r="6291" spans="1:11" x14ac:dyDescent="0.35">
      <c r="A6291" t="s">
        <v>676</v>
      </c>
      <c r="B6291" t="s">
        <v>2125</v>
      </c>
      <c r="D6291" s="4">
        <v>19222052</v>
      </c>
      <c r="F6291" s="4">
        <v>2385405</v>
      </c>
      <c r="G6291" s="4">
        <v>148000</v>
      </c>
      <c r="H6291" s="4">
        <v>4288628</v>
      </c>
      <c r="I6291" s="4">
        <v>26044085</v>
      </c>
      <c r="J6291" s="4">
        <v>19222052</v>
      </c>
      <c r="K6291" s="4">
        <v>19222052</v>
      </c>
    </row>
    <row r="6292" spans="1:11" x14ac:dyDescent="0.35">
      <c r="A6292" t="s">
        <v>676</v>
      </c>
      <c r="B6292" t="s">
        <v>2175</v>
      </c>
      <c r="C6292" t="s">
        <v>1896</v>
      </c>
      <c r="H6292" s="4">
        <v>130990</v>
      </c>
      <c r="I6292" s="4">
        <v>130990</v>
      </c>
      <c r="J6292">
        <v>0</v>
      </c>
      <c r="K6292" s="4">
        <v>0</v>
      </c>
    </row>
    <row r="6293" spans="1:11" x14ac:dyDescent="0.35">
      <c r="A6293" t="s">
        <v>676</v>
      </c>
      <c r="B6293" t="s">
        <v>2126</v>
      </c>
      <c r="C6293" t="s">
        <v>1850</v>
      </c>
      <c r="D6293" s="4">
        <v>24160</v>
      </c>
      <c r="H6293" s="4">
        <v>6400000</v>
      </c>
      <c r="I6293" s="4">
        <v>6424160</v>
      </c>
      <c r="J6293" s="4">
        <v>24160</v>
      </c>
      <c r="K6293" s="4">
        <v>24160</v>
      </c>
    </row>
    <row r="6294" spans="1:11" x14ac:dyDescent="0.35">
      <c r="A6294" t="s">
        <v>676</v>
      </c>
      <c r="B6294" t="s">
        <v>2127</v>
      </c>
      <c r="D6294" s="4">
        <v>24160</v>
      </c>
      <c r="H6294" s="4">
        <v>6530990</v>
      </c>
      <c r="I6294" s="4">
        <v>6555150</v>
      </c>
      <c r="J6294" s="4">
        <v>24160</v>
      </c>
      <c r="K6294" s="4">
        <v>24160</v>
      </c>
    </row>
    <row r="6295" spans="1:11" x14ac:dyDescent="0.35">
      <c r="A6295" t="s">
        <v>676</v>
      </c>
      <c r="B6295" t="s">
        <v>2128</v>
      </c>
      <c r="C6295" t="s">
        <v>1851</v>
      </c>
      <c r="D6295" s="4">
        <v>574552</v>
      </c>
      <c r="I6295" s="4">
        <v>574552</v>
      </c>
      <c r="J6295" s="4">
        <v>574552</v>
      </c>
      <c r="K6295" s="4">
        <v>574552</v>
      </c>
    </row>
    <row r="6296" spans="1:11" x14ac:dyDescent="0.35">
      <c r="A6296" t="s">
        <v>676</v>
      </c>
      <c r="B6296" t="s">
        <v>2195</v>
      </c>
      <c r="C6296" t="s">
        <v>1916</v>
      </c>
      <c r="D6296" s="4">
        <v>11065</v>
      </c>
      <c r="I6296" s="4">
        <v>11065</v>
      </c>
      <c r="J6296" s="4">
        <v>11065</v>
      </c>
      <c r="K6296" s="4">
        <v>11065</v>
      </c>
    </row>
    <row r="6297" spans="1:11" x14ac:dyDescent="0.35">
      <c r="A6297" t="s">
        <v>676</v>
      </c>
      <c r="B6297" t="s">
        <v>2129</v>
      </c>
      <c r="C6297" t="s">
        <v>1852</v>
      </c>
      <c r="D6297" s="4">
        <v>1363</v>
      </c>
      <c r="I6297" s="4">
        <v>1363</v>
      </c>
      <c r="J6297" s="4">
        <v>1363</v>
      </c>
      <c r="K6297" s="4">
        <v>1363</v>
      </c>
    </row>
    <row r="6298" spans="1:11" x14ac:dyDescent="0.35">
      <c r="A6298" t="s">
        <v>676</v>
      </c>
      <c r="B6298" t="s">
        <v>2130</v>
      </c>
      <c r="C6298" t="s">
        <v>1853</v>
      </c>
      <c r="D6298" s="4">
        <v>10848</v>
      </c>
      <c r="H6298" s="4">
        <v>3848</v>
      </c>
      <c r="I6298" s="4">
        <v>14695</v>
      </c>
      <c r="J6298" s="4">
        <v>10848</v>
      </c>
      <c r="K6298" s="4">
        <v>10848</v>
      </c>
    </row>
    <row r="6299" spans="1:11" x14ac:dyDescent="0.35">
      <c r="A6299" t="s">
        <v>676</v>
      </c>
      <c r="B6299" t="s">
        <v>2182</v>
      </c>
      <c r="C6299" t="s">
        <v>1903</v>
      </c>
      <c r="D6299" s="4">
        <v>6770</v>
      </c>
      <c r="I6299" s="4">
        <v>6770</v>
      </c>
      <c r="J6299" s="4">
        <v>6770</v>
      </c>
      <c r="K6299" s="4">
        <v>6770</v>
      </c>
    </row>
    <row r="6300" spans="1:11" x14ac:dyDescent="0.35">
      <c r="A6300" t="s">
        <v>676</v>
      </c>
      <c r="B6300" t="s">
        <v>2131</v>
      </c>
      <c r="C6300" t="s">
        <v>1854</v>
      </c>
      <c r="D6300" s="4">
        <v>108380</v>
      </c>
      <c r="F6300" s="4">
        <v>383319</v>
      </c>
      <c r="I6300" s="4">
        <v>491699</v>
      </c>
      <c r="J6300" s="4">
        <v>108380</v>
      </c>
      <c r="K6300" s="4">
        <v>108380</v>
      </c>
    </row>
    <row r="6301" spans="1:11" x14ac:dyDescent="0.35">
      <c r="A6301" t="s">
        <v>676</v>
      </c>
      <c r="B6301" t="s">
        <v>2132</v>
      </c>
      <c r="C6301" t="s">
        <v>1855</v>
      </c>
      <c r="D6301" s="4">
        <v>179109</v>
      </c>
      <c r="E6301" s="4">
        <v>73608</v>
      </c>
      <c r="F6301" s="4">
        <v>26116</v>
      </c>
      <c r="G6301" s="4">
        <v>591928</v>
      </c>
      <c r="I6301" s="4">
        <v>870761</v>
      </c>
      <c r="J6301" s="4">
        <v>252717</v>
      </c>
      <c r="K6301" s="4">
        <v>179109</v>
      </c>
    </row>
    <row r="6302" spans="1:11" x14ac:dyDescent="0.35">
      <c r="A6302" t="s">
        <v>676</v>
      </c>
      <c r="B6302" t="s">
        <v>2133</v>
      </c>
      <c r="C6302" t="s">
        <v>1856</v>
      </c>
      <c r="D6302" s="4">
        <v>31062</v>
      </c>
      <c r="I6302" s="4">
        <v>31062</v>
      </c>
      <c r="J6302" s="4">
        <v>31062</v>
      </c>
      <c r="K6302" s="4">
        <v>31062</v>
      </c>
    </row>
    <row r="6303" spans="1:11" x14ac:dyDescent="0.35">
      <c r="A6303" t="s">
        <v>676</v>
      </c>
      <c r="B6303" t="s">
        <v>2134</v>
      </c>
      <c r="C6303" t="s">
        <v>1857</v>
      </c>
      <c r="D6303" s="4">
        <v>20369</v>
      </c>
      <c r="I6303" s="4">
        <v>20369</v>
      </c>
      <c r="J6303" s="4">
        <v>20369</v>
      </c>
      <c r="K6303" s="4">
        <v>20369</v>
      </c>
    </row>
    <row r="6304" spans="1:11" x14ac:dyDescent="0.35">
      <c r="A6304" t="s">
        <v>676</v>
      </c>
      <c r="B6304" t="s">
        <v>2135</v>
      </c>
      <c r="C6304" t="s">
        <v>1858</v>
      </c>
      <c r="D6304" s="4">
        <v>2975</v>
      </c>
      <c r="E6304" s="4">
        <v>16728</v>
      </c>
      <c r="H6304" s="4">
        <v>88821</v>
      </c>
      <c r="I6304" s="4">
        <v>108524</v>
      </c>
      <c r="J6304" s="4">
        <v>19703</v>
      </c>
      <c r="K6304" s="4">
        <v>2975</v>
      </c>
    </row>
    <row r="6305" spans="1:11" x14ac:dyDescent="0.35">
      <c r="A6305" t="s">
        <v>676</v>
      </c>
      <c r="B6305" t="s">
        <v>2136</v>
      </c>
      <c r="C6305" t="s">
        <v>1859</v>
      </c>
      <c r="D6305" s="4">
        <v>811194</v>
      </c>
      <c r="E6305" s="4">
        <v>25000</v>
      </c>
      <c r="H6305" s="4">
        <v>556127</v>
      </c>
      <c r="I6305" s="4">
        <v>1392321</v>
      </c>
      <c r="J6305" s="4">
        <v>836194</v>
      </c>
      <c r="K6305" s="4">
        <v>811194</v>
      </c>
    </row>
    <row r="6306" spans="1:11" x14ac:dyDescent="0.35">
      <c r="A6306" t="s">
        <v>676</v>
      </c>
      <c r="B6306" t="s">
        <v>2137</v>
      </c>
      <c r="C6306" t="s">
        <v>1860</v>
      </c>
      <c r="D6306" s="4">
        <v>434812</v>
      </c>
      <c r="I6306" s="4">
        <v>434812</v>
      </c>
      <c r="J6306" s="4">
        <v>434812</v>
      </c>
      <c r="K6306" s="4">
        <v>434812</v>
      </c>
    </row>
    <row r="6307" spans="1:11" x14ac:dyDescent="0.35">
      <c r="A6307" t="s">
        <v>676</v>
      </c>
      <c r="B6307" t="s">
        <v>2138</v>
      </c>
      <c r="C6307" t="s">
        <v>1861</v>
      </c>
      <c r="D6307" s="4">
        <v>238309</v>
      </c>
      <c r="I6307" s="4">
        <v>238309</v>
      </c>
      <c r="J6307" s="4">
        <v>238309</v>
      </c>
      <c r="K6307" s="4">
        <v>238309</v>
      </c>
    </row>
    <row r="6308" spans="1:11" x14ac:dyDescent="0.35">
      <c r="A6308" t="s">
        <v>676</v>
      </c>
      <c r="B6308" t="s">
        <v>2140</v>
      </c>
      <c r="C6308" t="s">
        <v>1863</v>
      </c>
      <c r="F6308" s="4">
        <v>7780</v>
      </c>
      <c r="G6308" s="4">
        <v>23340</v>
      </c>
      <c r="I6308" s="4">
        <v>31120</v>
      </c>
      <c r="J6308">
        <v>0</v>
      </c>
      <c r="K6308" s="4">
        <v>0</v>
      </c>
    </row>
    <row r="6309" spans="1:11" x14ac:dyDescent="0.35">
      <c r="A6309" t="s">
        <v>676</v>
      </c>
      <c r="B6309" t="s">
        <v>2141</v>
      </c>
      <c r="D6309" s="4">
        <v>2430808</v>
      </c>
      <c r="E6309" s="4">
        <v>115336</v>
      </c>
      <c r="F6309" s="4">
        <v>417215</v>
      </c>
      <c r="G6309" s="4">
        <v>615267</v>
      </c>
      <c r="H6309" s="4">
        <v>648796</v>
      </c>
      <c r="I6309" s="4">
        <v>4227422</v>
      </c>
      <c r="J6309" s="4">
        <v>2546144</v>
      </c>
      <c r="K6309" s="4">
        <v>2430808</v>
      </c>
    </row>
    <row r="6310" spans="1:11" x14ac:dyDescent="0.35">
      <c r="A6310" t="s">
        <v>676</v>
      </c>
      <c r="B6310" t="s">
        <v>2143</v>
      </c>
      <c r="C6310" t="s">
        <v>1865</v>
      </c>
      <c r="D6310" s="4">
        <v>15377</v>
      </c>
      <c r="H6310" s="4">
        <v>27220</v>
      </c>
      <c r="I6310" s="4">
        <v>42597</v>
      </c>
      <c r="J6310" s="4">
        <v>15377</v>
      </c>
      <c r="K6310" s="4">
        <v>15377</v>
      </c>
    </row>
    <row r="6311" spans="1:11" x14ac:dyDescent="0.35">
      <c r="A6311" t="s">
        <v>676</v>
      </c>
      <c r="B6311" t="s">
        <v>2144</v>
      </c>
      <c r="C6311" t="s">
        <v>1866</v>
      </c>
      <c r="D6311" s="4">
        <v>1580</v>
      </c>
      <c r="E6311" s="4">
        <v>0</v>
      </c>
      <c r="I6311" s="4">
        <v>1580</v>
      </c>
      <c r="J6311" s="4">
        <v>1580</v>
      </c>
      <c r="K6311" s="4">
        <v>1580</v>
      </c>
    </row>
    <row r="6312" spans="1:11" x14ac:dyDescent="0.35">
      <c r="A6312" t="s">
        <v>676</v>
      </c>
      <c r="B6312" t="s">
        <v>2145</v>
      </c>
      <c r="C6312" t="s">
        <v>1867</v>
      </c>
      <c r="D6312" s="4">
        <v>102360</v>
      </c>
      <c r="F6312" s="4">
        <v>100000</v>
      </c>
      <c r="G6312" s="4">
        <v>36000</v>
      </c>
      <c r="H6312" s="4">
        <v>5398246</v>
      </c>
      <c r="I6312" s="4">
        <v>5636606</v>
      </c>
      <c r="J6312" s="4">
        <v>102360</v>
      </c>
      <c r="K6312" s="4">
        <v>102360</v>
      </c>
    </row>
    <row r="6313" spans="1:11" x14ac:dyDescent="0.35">
      <c r="A6313" t="s">
        <v>676</v>
      </c>
      <c r="B6313" t="s">
        <v>2146</v>
      </c>
      <c r="C6313" t="s">
        <v>1868</v>
      </c>
      <c r="D6313" s="4">
        <v>59445</v>
      </c>
      <c r="G6313" s="4">
        <v>250000</v>
      </c>
      <c r="H6313" s="4">
        <v>5173971</v>
      </c>
      <c r="I6313" s="4">
        <v>5483415</v>
      </c>
      <c r="J6313" s="4">
        <v>59445</v>
      </c>
      <c r="K6313" s="4">
        <v>59445</v>
      </c>
    </row>
    <row r="6314" spans="1:11" x14ac:dyDescent="0.35">
      <c r="A6314" t="s">
        <v>676</v>
      </c>
      <c r="B6314" t="s">
        <v>2147</v>
      </c>
      <c r="C6314" t="s">
        <v>1869</v>
      </c>
      <c r="H6314" s="4">
        <v>2961120</v>
      </c>
      <c r="I6314" s="4">
        <v>2961120</v>
      </c>
      <c r="J6314">
        <v>0</v>
      </c>
      <c r="K6314" s="4">
        <v>0</v>
      </c>
    </row>
    <row r="6315" spans="1:11" x14ac:dyDescent="0.35">
      <c r="A6315" t="s">
        <v>676</v>
      </c>
      <c r="B6315" t="s">
        <v>2148</v>
      </c>
      <c r="C6315" t="s">
        <v>1870</v>
      </c>
      <c r="D6315" s="4">
        <v>99739</v>
      </c>
      <c r="E6315" s="4">
        <v>19953</v>
      </c>
      <c r="G6315" s="4">
        <v>9463290</v>
      </c>
      <c r="H6315" s="4">
        <v>131848</v>
      </c>
      <c r="I6315" s="4">
        <v>9714830</v>
      </c>
      <c r="J6315" s="4">
        <v>119692</v>
      </c>
      <c r="K6315" s="4">
        <v>99739</v>
      </c>
    </row>
    <row r="6316" spans="1:11" x14ac:dyDescent="0.35">
      <c r="A6316" t="s">
        <v>676</v>
      </c>
      <c r="B6316" t="s">
        <v>2149</v>
      </c>
      <c r="C6316" t="s">
        <v>1871</v>
      </c>
      <c r="D6316" s="4">
        <v>101698</v>
      </c>
      <c r="E6316" s="4">
        <v>4200000</v>
      </c>
      <c r="F6316" s="4">
        <v>55378</v>
      </c>
      <c r="H6316" s="4">
        <v>129817</v>
      </c>
      <c r="I6316" s="4">
        <v>4486893</v>
      </c>
      <c r="J6316" s="4">
        <v>4301698</v>
      </c>
      <c r="K6316" s="4">
        <v>101698</v>
      </c>
    </row>
    <row r="6317" spans="1:11" x14ac:dyDescent="0.35">
      <c r="A6317" t="s">
        <v>676</v>
      </c>
      <c r="B6317" t="s">
        <v>2150</v>
      </c>
      <c r="C6317" t="s">
        <v>1872</v>
      </c>
      <c r="D6317" s="4">
        <v>196000</v>
      </c>
      <c r="I6317" s="4">
        <v>196000</v>
      </c>
      <c r="J6317" s="4">
        <v>196000</v>
      </c>
      <c r="K6317" s="4">
        <v>196000</v>
      </c>
    </row>
    <row r="6318" spans="1:11" x14ac:dyDescent="0.35">
      <c r="A6318" t="s">
        <v>676</v>
      </c>
      <c r="B6318" t="s">
        <v>2151</v>
      </c>
      <c r="C6318" t="s">
        <v>1873</v>
      </c>
      <c r="D6318" s="4">
        <v>8975</v>
      </c>
      <c r="E6318" s="4">
        <v>0</v>
      </c>
      <c r="I6318" s="4">
        <v>8975</v>
      </c>
      <c r="J6318" s="4">
        <v>8975</v>
      </c>
      <c r="K6318" s="4">
        <v>8975</v>
      </c>
    </row>
    <row r="6319" spans="1:11" x14ac:dyDescent="0.35">
      <c r="A6319" t="s">
        <v>676</v>
      </c>
      <c r="B6319" t="s">
        <v>2152</v>
      </c>
      <c r="C6319" t="s">
        <v>1874</v>
      </c>
      <c r="D6319" s="4">
        <v>5533</v>
      </c>
      <c r="I6319" s="4">
        <v>5533</v>
      </c>
      <c r="J6319" s="4">
        <v>5533</v>
      </c>
      <c r="K6319" s="4">
        <v>5533</v>
      </c>
    </row>
    <row r="6320" spans="1:11" x14ac:dyDescent="0.35">
      <c r="A6320" t="s">
        <v>676</v>
      </c>
      <c r="B6320" t="s">
        <v>2153</v>
      </c>
      <c r="C6320" t="s">
        <v>1875</v>
      </c>
      <c r="H6320" s="4">
        <v>46497</v>
      </c>
      <c r="I6320" s="4">
        <v>46497</v>
      </c>
      <c r="J6320">
        <v>0</v>
      </c>
      <c r="K6320" s="4">
        <v>0</v>
      </c>
    </row>
    <row r="6321" spans="1:11" x14ac:dyDescent="0.35">
      <c r="A6321" t="s">
        <v>676</v>
      </c>
      <c r="B6321" t="s">
        <v>2154</v>
      </c>
      <c r="C6321" t="s">
        <v>1876</v>
      </c>
      <c r="D6321" s="4">
        <v>9144</v>
      </c>
      <c r="H6321" s="4">
        <v>201600</v>
      </c>
      <c r="I6321" s="4">
        <v>210744</v>
      </c>
      <c r="J6321" s="4">
        <v>9144</v>
      </c>
      <c r="K6321" s="4">
        <v>9144</v>
      </c>
    </row>
    <row r="6322" spans="1:11" x14ac:dyDescent="0.35">
      <c r="A6322" t="s">
        <v>676</v>
      </c>
      <c r="B6322" t="s">
        <v>2155</v>
      </c>
      <c r="C6322" t="s">
        <v>1877</v>
      </c>
      <c r="D6322" s="4">
        <v>90065</v>
      </c>
      <c r="I6322" s="4">
        <v>90065</v>
      </c>
      <c r="J6322" s="4">
        <v>90065</v>
      </c>
      <c r="K6322" s="4">
        <v>90065</v>
      </c>
    </row>
    <row r="6323" spans="1:11" x14ac:dyDescent="0.35">
      <c r="A6323" t="s">
        <v>676</v>
      </c>
      <c r="B6323" t="s">
        <v>2156</v>
      </c>
      <c r="D6323" s="4">
        <v>689916</v>
      </c>
      <c r="E6323" s="4">
        <v>4219953</v>
      </c>
      <c r="F6323" s="4">
        <v>155378</v>
      </c>
      <c r="G6323" s="4">
        <v>9749290</v>
      </c>
      <c r="H6323" s="4">
        <v>14070319</v>
      </c>
      <c r="I6323" s="4">
        <v>28884856</v>
      </c>
      <c r="J6323" s="4">
        <v>4909869</v>
      </c>
      <c r="K6323" s="4">
        <v>689916</v>
      </c>
    </row>
    <row r="6324" spans="1:11" x14ac:dyDescent="0.35">
      <c r="A6324" t="s">
        <v>676</v>
      </c>
      <c r="B6324" t="s">
        <v>2191</v>
      </c>
      <c r="C6324" t="s">
        <v>1912</v>
      </c>
      <c r="D6324" s="4">
        <v>589</v>
      </c>
      <c r="I6324" s="4">
        <v>589</v>
      </c>
      <c r="J6324" s="4">
        <v>589</v>
      </c>
      <c r="K6324" s="4">
        <v>589</v>
      </c>
    </row>
    <row r="6325" spans="1:11" x14ac:dyDescent="0.35">
      <c r="A6325" t="s">
        <v>676</v>
      </c>
      <c r="B6325" t="s">
        <v>2157</v>
      </c>
      <c r="C6325" t="s">
        <v>1879</v>
      </c>
      <c r="D6325" s="4">
        <v>1103165</v>
      </c>
      <c r="I6325" s="4">
        <v>1103165</v>
      </c>
      <c r="J6325" s="4">
        <v>1103165</v>
      </c>
      <c r="K6325" s="4">
        <v>1103165</v>
      </c>
    </row>
    <row r="6326" spans="1:11" x14ac:dyDescent="0.35">
      <c r="A6326" t="s">
        <v>676</v>
      </c>
      <c r="B6326" t="s">
        <v>2186</v>
      </c>
      <c r="C6326" t="s">
        <v>1907</v>
      </c>
      <c r="D6326" s="4">
        <v>16940</v>
      </c>
      <c r="I6326" s="4">
        <v>16940</v>
      </c>
      <c r="J6326" s="4">
        <v>16940</v>
      </c>
      <c r="K6326" s="4">
        <v>16940</v>
      </c>
    </row>
    <row r="6327" spans="1:11" x14ac:dyDescent="0.35">
      <c r="A6327" t="s">
        <v>676</v>
      </c>
      <c r="B6327" t="s">
        <v>2176</v>
      </c>
      <c r="C6327" t="s">
        <v>1897</v>
      </c>
      <c r="D6327" s="4">
        <v>404</v>
      </c>
      <c r="I6327" s="4">
        <v>404</v>
      </c>
      <c r="J6327" s="4">
        <v>404</v>
      </c>
      <c r="K6327" s="4">
        <v>404</v>
      </c>
    </row>
    <row r="6328" spans="1:11" x14ac:dyDescent="0.35">
      <c r="A6328" t="s">
        <v>676</v>
      </c>
      <c r="B6328" t="s">
        <v>2158</v>
      </c>
      <c r="C6328" t="s">
        <v>1880</v>
      </c>
      <c r="D6328" s="4">
        <v>1532975</v>
      </c>
      <c r="I6328" s="4">
        <v>1532975</v>
      </c>
      <c r="J6328" s="4">
        <v>1532975</v>
      </c>
      <c r="K6328" s="4">
        <v>1532975</v>
      </c>
    </row>
    <row r="6329" spans="1:11" x14ac:dyDescent="0.35">
      <c r="A6329" t="s">
        <v>676</v>
      </c>
      <c r="B6329" t="s">
        <v>2159</v>
      </c>
      <c r="C6329" t="s">
        <v>1881</v>
      </c>
      <c r="D6329" s="4">
        <v>2093465</v>
      </c>
      <c r="I6329" s="4">
        <v>2093465</v>
      </c>
      <c r="J6329" s="4">
        <v>2093465</v>
      </c>
      <c r="K6329" s="4">
        <v>2093465</v>
      </c>
    </row>
    <row r="6330" spans="1:11" x14ac:dyDescent="0.35">
      <c r="A6330" t="s">
        <v>676</v>
      </c>
      <c r="B6330" t="s">
        <v>2174</v>
      </c>
      <c r="C6330" t="s">
        <v>1895</v>
      </c>
      <c r="D6330" s="4">
        <v>127622</v>
      </c>
      <c r="I6330" s="4">
        <v>127622</v>
      </c>
      <c r="J6330" s="4">
        <v>127622</v>
      </c>
      <c r="K6330" s="4">
        <v>127622</v>
      </c>
    </row>
    <row r="6331" spans="1:11" x14ac:dyDescent="0.35">
      <c r="A6331" t="s">
        <v>676</v>
      </c>
      <c r="B6331" t="s">
        <v>2160</v>
      </c>
      <c r="C6331" t="s">
        <v>1882</v>
      </c>
      <c r="D6331" s="4">
        <v>116916</v>
      </c>
      <c r="I6331" s="4">
        <v>116916</v>
      </c>
      <c r="J6331" s="4">
        <v>116916</v>
      </c>
      <c r="K6331" s="4">
        <v>116916</v>
      </c>
    </row>
    <row r="6332" spans="1:11" x14ac:dyDescent="0.35">
      <c r="A6332" t="s">
        <v>676</v>
      </c>
      <c r="B6332" t="s">
        <v>2161</v>
      </c>
      <c r="C6332" t="s">
        <v>1883</v>
      </c>
      <c r="D6332" s="4">
        <v>133508</v>
      </c>
      <c r="I6332" s="4">
        <v>133508</v>
      </c>
      <c r="J6332" s="4">
        <v>133508</v>
      </c>
      <c r="K6332" s="4">
        <v>133508</v>
      </c>
    </row>
    <row r="6333" spans="1:11" x14ac:dyDescent="0.35">
      <c r="A6333" t="s">
        <v>676</v>
      </c>
      <c r="B6333" t="s">
        <v>2171</v>
      </c>
      <c r="C6333" t="s">
        <v>1892</v>
      </c>
      <c r="D6333" s="4">
        <v>5301</v>
      </c>
      <c r="I6333" s="4">
        <v>5301</v>
      </c>
      <c r="J6333" s="4">
        <v>5301</v>
      </c>
      <c r="K6333" s="4">
        <v>5301</v>
      </c>
    </row>
    <row r="6334" spans="1:11" x14ac:dyDescent="0.35">
      <c r="A6334" t="s">
        <v>676</v>
      </c>
      <c r="B6334" t="s">
        <v>2162</v>
      </c>
      <c r="C6334" t="s">
        <v>1884</v>
      </c>
      <c r="D6334" s="4">
        <v>16407</v>
      </c>
      <c r="I6334" s="4">
        <v>16407</v>
      </c>
      <c r="J6334" s="4">
        <v>16407</v>
      </c>
      <c r="K6334" s="4">
        <v>16407</v>
      </c>
    </row>
    <row r="6335" spans="1:11" x14ac:dyDescent="0.35">
      <c r="A6335" t="s">
        <v>676</v>
      </c>
      <c r="B6335" t="s">
        <v>2163</v>
      </c>
      <c r="D6335" s="4">
        <v>5147293</v>
      </c>
      <c r="I6335" s="4">
        <v>5147293</v>
      </c>
      <c r="J6335" s="4">
        <v>5147293</v>
      </c>
      <c r="K6335" s="4">
        <v>5147293</v>
      </c>
    </row>
    <row r="6336" spans="1:11" x14ac:dyDescent="0.35">
      <c r="A6336" t="s">
        <v>676</v>
      </c>
      <c r="B6336" t="s">
        <v>2164</v>
      </c>
      <c r="C6336" t="s">
        <v>1886</v>
      </c>
      <c r="D6336" s="4">
        <v>207146</v>
      </c>
      <c r="G6336" s="4">
        <v>490173</v>
      </c>
      <c r="I6336" s="4">
        <v>697319</v>
      </c>
      <c r="J6336" s="4">
        <v>207146</v>
      </c>
      <c r="K6336" s="4">
        <v>207146</v>
      </c>
    </row>
    <row r="6337" spans="1:11" x14ac:dyDescent="0.35">
      <c r="A6337" t="s">
        <v>676</v>
      </c>
      <c r="B6337" t="s">
        <v>2165</v>
      </c>
      <c r="D6337" s="4">
        <v>207146</v>
      </c>
      <c r="G6337" s="4">
        <v>490173</v>
      </c>
      <c r="I6337" s="4">
        <v>697319</v>
      </c>
      <c r="J6337" s="4">
        <v>207146</v>
      </c>
      <c r="K6337" s="4">
        <v>207146</v>
      </c>
    </row>
    <row r="6338" spans="1:11" x14ac:dyDescent="0.35">
      <c r="A6338" t="s">
        <v>676</v>
      </c>
      <c r="B6338" t="s">
        <v>2166</v>
      </c>
      <c r="C6338" t="s">
        <v>1888</v>
      </c>
      <c r="H6338" s="4">
        <v>3696000</v>
      </c>
      <c r="I6338" s="4">
        <v>3696000</v>
      </c>
      <c r="J6338">
        <v>0</v>
      </c>
      <c r="K6338" s="4">
        <v>0</v>
      </c>
    </row>
    <row r="6339" spans="1:11" x14ac:dyDescent="0.35">
      <c r="A6339" t="s">
        <v>676</v>
      </c>
      <c r="B6339" t="s">
        <v>2180</v>
      </c>
      <c r="C6339" t="s">
        <v>1901</v>
      </c>
      <c r="G6339" s="4">
        <v>750000</v>
      </c>
      <c r="I6339" s="4">
        <v>750000</v>
      </c>
      <c r="J6339">
        <v>0</v>
      </c>
      <c r="K6339" s="4">
        <v>0</v>
      </c>
    </row>
    <row r="6340" spans="1:11" x14ac:dyDescent="0.35">
      <c r="A6340" t="s">
        <v>676</v>
      </c>
      <c r="B6340" t="s">
        <v>2167</v>
      </c>
      <c r="C6340" t="s">
        <v>1889</v>
      </c>
      <c r="G6340" s="4">
        <v>1050000</v>
      </c>
      <c r="I6340" s="4">
        <v>1050000</v>
      </c>
      <c r="J6340">
        <v>0</v>
      </c>
      <c r="K6340" s="4">
        <v>0</v>
      </c>
    </row>
    <row r="6341" spans="1:11" x14ac:dyDescent="0.35">
      <c r="A6341" t="s">
        <v>676</v>
      </c>
      <c r="B6341" t="s">
        <v>2168</v>
      </c>
      <c r="C6341" t="s">
        <v>1890</v>
      </c>
      <c r="G6341" s="4">
        <v>2887500</v>
      </c>
      <c r="I6341" s="4">
        <v>2887500</v>
      </c>
      <c r="J6341">
        <v>0</v>
      </c>
      <c r="K6341" s="4">
        <v>0</v>
      </c>
    </row>
    <row r="6342" spans="1:11" x14ac:dyDescent="0.35">
      <c r="A6342" t="s">
        <v>676</v>
      </c>
      <c r="B6342" t="s">
        <v>2181</v>
      </c>
      <c r="C6342" t="s">
        <v>1902</v>
      </c>
      <c r="G6342" s="4">
        <v>1500000</v>
      </c>
      <c r="I6342" s="4">
        <v>1500000</v>
      </c>
      <c r="J6342">
        <v>0</v>
      </c>
      <c r="K6342" s="4">
        <v>0</v>
      </c>
    </row>
    <row r="6343" spans="1:11" x14ac:dyDescent="0.35">
      <c r="A6343" t="s">
        <v>676</v>
      </c>
      <c r="B6343" t="s">
        <v>2169</v>
      </c>
      <c r="G6343" s="4">
        <v>6187500</v>
      </c>
      <c r="H6343" s="4">
        <v>3696000</v>
      </c>
      <c r="I6343" s="4">
        <v>9883500</v>
      </c>
      <c r="J6343">
        <v>0</v>
      </c>
      <c r="K6343" s="4">
        <v>0</v>
      </c>
    </row>
    <row r="6344" spans="1:11" x14ac:dyDescent="0.35">
      <c r="A6344" t="s">
        <v>676</v>
      </c>
      <c r="B6344" t="s">
        <v>2170</v>
      </c>
      <c r="D6344" s="4">
        <v>67903099</v>
      </c>
      <c r="E6344" s="4">
        <v>4335289</v>
      </c>
      <c r="F6344" s="4">
        <v>2957998</v>
      </c>
      <c r="G6344" s="4">
        <v>17190231</v>
      </c>
      <c r="H6344" s="4">
        <v>31279433</v>
      </c>
      <c r="I6344" s="4">
        <v>123666051</v>
      </c>
      <c r="J6344" s="4">
        <f>SUM(D6344,E6344)</f>
        <v>72238388</v>
      </c>
      <c r="K6344" s="4">
        <v>67903099</v>
      </c>
    </row>
    <row r="6345" spans="1:11" x14ac:dyDescent="0.35">
      <c r="A6345" t="s">
        <v>682</v>
      </c>
      <c r="B6345" t="s">
        <v>2118</v>
      </c>
      <c r="C6345" t="s">
        <v>1843</v>
      </c>
      <c r="D6345" s="4">
        <v>21519782</v>
      </c>
      <c r="E6345" s="4">
        <v>68379475</v>
      </c>
      <c r="F6345" s="4">
        <v>14090218</v>
      </c>
      <c r="I6345" s="4">
        <v>103989475</v>
      </c>
      <c r="J6345" s="4">
        <v>89899257</v>
      </c>
      <c r="K6345" s="4">
        <v>21519782</v>
      </c>
    </row>
    <row r="6346" spans="1:11" x14ac:dyDescent="0.35">
      <c r="A6346" t="s">
        <v>682</v>
      </c>
      <c r="B6346" t="s">
        <v>2119</v>
      </c>
      <c r="C6346" t="s">
        <v>1844</v>
      </c>
      <c r="D6346" s="4">
        <v>5494429</v>
      </c>
      <c r="E6346" s="4">
        <v>536305</v>
      </c>
      <c r="F6346" s="4">
        <v>910771</v>
      </c>
      <c r="G6346" s="4">
        <v>872830</v>
      </c>
      <c r="H6346" s="4">
        <v>2515233</v>
      </c>
      <c r="I6346" s="4">
        <v>10329570</v>
      </c>
      <c r="J6346" s="4">
        <v>6030734</v>
      </c>
      <c r="K6346" s="4">
        <v>5494429</v>
      </c>
    </row>
    <row r="6347" spans="1:11" x14ac:dyDescent="0.35">
      <c r="A6347" t="s">
        <v>682</v>
      </c>
      <c r="B6347" t="s">
        <v>2120</v>
      </c>
      <c r="C6347" t="s">
        <v>1845</v>
      </c>
      <c r="D6347" s="4">
        <v>8061717</v>
      </c>
      <c r="I6347" s="4">
        <v>8061717</v>
      </c>
      <c r="J6347" s="4">
        <v>8061717</v>
      </c>
      <c r="K6347" s="4">
        <v>8061717</v>
      </c>
    </row>
    <row r="6348" spans="1:11" x14ac:dyDescent="0.35">
      <c r="A6348" t="s">
        <v>682</v>
      </c>
      <c r="B6348" t="s">
        <v>2121</v>
      </c>
      <c r="D6348" s="4">
        <v>35075929</v>
      </c>
      <c r="E6348" s="4">
        <v>68915780</v>
      </c>
      <c r="F6348" s="4">
        <v>15000989</v>
      </c>
      <c r="G6348" s="4">
        <v>872830</v>
      </c>
      <c r="H6348" s="4">
        <v>2515233</v>
      </c>
      <c r="I6348" s="4">
        <v>122380762</v>
      </c>
      <c r="J6348" s="4">
        <v>103991709</v>
      </c>
      <c r="K6348" s="4">
        <v>35075929</v>
      </c>
    </row>
    <row r="6349" spans="1:11" x14ac:dyDescent="0.35">
      <c r="A6349" t="s">
        <v>682</v>
      </c>
      <c r="B6349" t="s">
        <v>2122</v>
      </c>
      <c r="C6349" t="s">
        <v>1846</v>
      </c>
      <c r="D6349" s="4">
        <v>13210011</v>
      </c>
      <c r="E6349" s="4">
        <v>20799733</v>
      </c>
      <c r="F6349" s="4">
        <v>720000</v>
      </c>
      <c r="G6349" s="4">
        <v>13638030</v>
      </c>
      <c r="H6349" s="4">
        <v>37475675</v>
      </c>
      <c r="I6349" s="4">
        <v>85843448</v>
      </c>
      <c r="J6349" s="4">
        <v>34009744</v>
      </c>
      <c r="K6349" s="4">
        <v>13210011</v>
      </c>
    </row>
    <row r="6350" spans="1:11" x14ac:dyDescent="0.35">
      <c r="A6350" t="s">
        <v>682</v>
      </c>
      <c r="B6350" t="s">
        <v>2123</v>
      </c>
      <c r="C6350" t="s">
        <v>1847</v>
      </c>
      <c r="D6350" s="4">
        <v>24639531</v>
      </c>
      <c r="F6350" s="4">
        <v>2250270</v>
      </c>
      <c r="I6350" s="4">
        <v>26889801</v>
      </c>
      <c r="J6350" s="4">
        <v>24639531</v>
      </c>
      <c r="K6350" s="4">
        <v>24639531</v>
      </c>
    </row>
    <row r="6351" spans="1:11" x14ac:dyDescent="0.35">
      <c r="A6351" t="s">
        <v>682</v>
      </c>
      <c r="B6351" t="s">
        <v>2124</v>
      </c>
      <c r="C6351" t="s">
        <v>1848</v>
      </c>
      <c r="D6351" s="4">
        <v>1105124</v>
      </c>
      <c r="E6351" s="4">
        <v>20441</v>
      </c>
      <c r="I6351" s="4">
        <v>1125565</v>
      </c>
      <c r="J6351" s="4">
        <v>1125565</v>
      </c>
      <c r="K6351" s="4">
        <v>1105124</v>
      </c>
    </row>
    <row r="6352" spans="1:11" x14ac:dyDescent="0.35">
      <c r="A6352" t="s">
        <v>682</v>
      </c>
      <c r="B6352" t="s">
        <v>2125</v>
      </c>
      <c r="D6352" s="4">
        <v>38954666</v>
      </c>
      <c r="E6352" s="4">
        <v>20820173</v>
      </c>
      <c r="F6352" s="4">
        <v>2970270</v>
      </c>
      <c r="G6352" s="4">
        <v>13638030</v>
      </c>
      <c r="H6352" s="4">
        <v>37475675</v>
      </c>
      <c r="I6352" s="4">
        <v>113858814</v>
      </c>
      <c r="J6352" s="4">
        <v>59774839</v>
      </c>
      <c r="K6352" s="4">
        <v>38954666</v>
      </c>
    </row>
    <row r="6353" spans="1:11" x14ac:dyDescent="0.35">
      <c r="A6353" t="s">
        <v>682</v>
      </c>
      <c r="B6353" t="s">
        <v>2126</v>
      </c>
      <c r="C6353" t="s">
        <v>1850</v>
      </c>
      <c r="D6353" s="4">
        <v>27540</v>
      </c>
      <c r="E6353" s="4">
        <v>32000000</v>
      </c>
      <c r="I6353" s="4">
        <v>32027540</v>
      </c>
      <c r="J6353" s="4">
        <v>32027540</v>
      </c>
      <c r="K6353" s="4">
        <v>27540</v>
      </c>
    </row>
    <row r="6354" spans="1:11" x14ac:dyDescent="0.35">
      <c r="A6354" t="s">
        <v>682</v>
      </c>
      <c r="B6354" t="s">
        <v>2127</v>
      </c>
      <c r="D6354" s="4">
        <v>27540</v>
      </c>
      <c r="E6354" s="4">
        <v>32000000</v>
      </c>
      <c r="I6354" s="4">
        <v>32027540</v>
      </c>
      <c r="J6354" s="4">
        <v>32027540</v>
      </c>
      <c r="K6354" s="4">
        <v>27540</v>
      </c>
    </row>
    <row r="6355" spans="1:11" x14ac:dyDescent="0.35">
      <c r="A6355" t="s">
        <v>682</v>
      </c>
      <c r="B6355" t="s">
        <v>2128</v>
      </c>
      <c r="C6355" t="s">
        <v>1851</v>
      </c>
      <c r="D6355" s="4">
        <v>438458</v>
      </c>
      <c r="G6355" s="4">
        <v>166490</v>
      </c>
      <c r="H6355" s="4">
        <v>212193</v>
      </c>
      <c r="I6355" s="4">
        <v>817140</v>
      </c>
      <c r="J6355" s="4">
        <v>438458</v>
      </c>
      <c r="K6355" s="4">
        <v>438458</v>
      </c>
    </row>
    <row r="6356" spans="1:11" x14ac:dyDescent="0.35">
      <c r="A6356" t="s">
        <v>682</v>
      </c>
      <c r="B6356" t="s">
        <v>2129</v>
      </c>
      <c r="C6356" t="s">
        <v>1852</v>
      </c>
      <c r="D6356" s="4">
        <v>16355</v>
      </c>
      <c r="E6356" s="4">
        <v>960</v>
      </c>
      <c r="F6356" s="4">
        <v>7775</v>
      </c>
      <c r="I6356" s="4">
        <v>25091</v>
      </c>
      <c r="J6356" s="4">
        <v>17315</v>
      </c>
      <c r="K6356" s="4">
        <v>16355</v>
      </c>
    </row>
    <row r="6357" spans="1:11" x14ac:dyDescent="0.35">
      <c r="A6357" t="s">
        <v>682</v>
      </c>
      <c r="B6357" t="s">
        <v>2130</v>
      </c>
      <c r="C6357" t="s">
        <v>1853</v>
      </c>
      <c r="D6357" s="4">
        <v>2184</v>
      </c>
      <c r="E6357" s="4">
        <v>770</v>
      </c>
      <c r="F6357" s="4">
        <v>21843</v>
      </c>
      <c r="H6357" s="4">
        <v>32765</v>
      </c>
      <c r="I6357" s="4">
        <v>57563</v>
      </c>
      <c r="J6357" s="4">
        <v>2954</v>
      </c>
      <c r="K6357" s="4">
        <v>2184</v>
      </c>
    </row>
    <row r="6358" spans="1:11" x14ac:dyDescent="0.35">
      <c r="A6358" t="s">
        <v>682</v>
      </c>
      <c r="B6358" t="s">
        <v>2172</v>
      </c>
      <c r="C6358" t="s">
        <v>1893</v>
      </c>
      <c r="G6358" s="4">
        <v>1195</v>
      </c>
      <c r="H6358" s="4">
        <v>1195</v>
      </c>
      <c r="I6358" s="4">
        <v>2389</v>
      </c>
      <c r="J6358">
        <v>0</v>
      </c>
      <c r="K6358" s="4">
        <v>0</v>
      </c>
    </row>
    <row r="6359" spans="1:11" x14ac:dyDescent="0.35">
      <c r="A6359" t="s">
        <v>682</v>
      </c>
      <c r="B6359" t="s">
        <v>2188</v>
      </c>
      <c r="C6359" t="s">
        <v>1909</v>
      </c>
      <c r="D6359" s="4">
        <v>5530</v>
      </c>
      <c r="I6359" s="4">
        <v>5530</v>
      </c>
      <c r="J6359" s="4">
        <v>5530</v>
      </c>
      <c r="K6359" s="4">
        <v>5530</v>
      </c>
    </row>
    <row r="6360" spans="1:11" x14ac:dyDescent="0.35">
      <c r="A6360" t="s">
        <v>682</v>
      </c>
      <c r="B6360" t="s">
        <v>2184</v>
      </c>
      <c r="C6360" t="s">
        <v>1905</v>
      </c>
      <c r="D6360" s="4">
        <v>10653</v>
      </c>
      <c r="I6360" s="4">
        <v>10653</v>
      </c>
      <c r="J6360" s="4">
        <v>10653</v>
      </c>
      <c r="K6360" s="4">
        <v>10653</v>
      </c>
    </row>
    <row r="6361" spans="1:11" x14ac:dyDescent="0.35">
      <c r="A6361" t="s">
        <v>682</v>
      </c>
      <c r="B6361" t="s">
        <v>2182</v>
      </c>
      <c r="C6361" t="s">
        <v>1903</v>
      </c>
      <c r="D6361" s="4">
        <v>1565</v>
      </c>
      <c r="I6361" s="4">
        <v>1565</v>
      </c>
      <c r="J6361" s="4">
        <v>1565</v>
      </c>
      <c r="K6361" s="4">
        <v>1565</v>
      </c>
    </row>
    <row r="6362" spans="1:11" x14ac:dyDescent="0.35">
      <c r="A6362" t="s">
        <v>682</v>
      </c>
      <c r="B6362" t="s">
        <v>2131</v>
      </c>
      <c r="C6362" t="s">
        <v>1854</v>
      </c>
      <c r="D6362" s="4">
        <v>2044378</v>
      </c>
      <c r="E6362" s="4">
        <v>107598</v>
      </c>
      <c r="G6362" s="4">
        <v>26900</v>
      </c>
      <c r="I6362" s="4">
        <v>2178876</v>
      </c>
      <c r="J6362" s="4">
        <v>2151976</v>
      </c>
      <c r="K6362" s="4">
        <v>2044378</v>
      </c>
    </row>
    <row r="6363" spans="1:11" x14ac:dyDescent="0.35">
      <c r="A6363" t="s">
        <v>682</v>
      </c>
      <c r="B6363" t="s">
        <v>2132</v>
      </c>
      <c r="C6363" t="s">
        <v>1855</v>
      </c>
      <c r="D6363" s="4">
        <v>690660</v>
      </c>
      <c r="E6363" s="4">
        <v>23742</v>
      </c>
      <c r="G6363" s="4">
        <v>220925</v>
      </c>
      <c r="I6363" s="4">
        <v>935327</v>
      </c>
      <c r="J6363" s="4">
        <v>714402</v>
      </c>
      <c r="K6363" s="4">
        <v>690660</v>
      </c>
    </row>
    <row r="6364" spans="1:11" x14ac:dyDescent="0.35">
      <c r="A6364" t="s">
        <v>682</v>
      </c>
      <c r="B6364" t="s">
        <v>2133</v>
      </c>
      <c r="C6364" t="s">
        <v>1856</v>
      </c>
      <c r="G6364" s="4">
        <v>16566</v>
      </c>
      <c r="I6364" s="4">
        <v>16566</v>
      </c>
      <c r="J6364">
        <v>0</v>
      </c>
      <c r="K6364" s="4">
        <v>0</v>
      </c>
    </row>
    <row r="6365" spans="1:11" x14ac:dyDescent="0.35">
      <c r="A6365" t="s">
        <v>682</v>
      </c>
      <c r="B6365" t="s">
        <v>2134</v>
      </c>
      <c r="C6365" t="s">
        <v>1857</v>
      </c>
      <c r="D6365" s="4">
        <v>179926</v>
      </c>
      <c r="I6365" s="4">
        <v>179926</v>
      </c>
      <c r="J6365" s="4">
        <v>179926</v>
      </c>
      <c r="K6365" s="4">
        <v>179926</v>
      </c>
    </row>
    <row r="6366" spans="1:11" x14ac:dyDescent="0.35">
      <c r="A6366" t="s">
        <v>682</v>
      </c>
      <c r="B6366" t="s">
        <v>2185</v>
      </c>
      <c r="C6366" t="s">
        <v>1906</v>
      </c>
      <c r="H6366" s="4">
        <v>17026</v>
      </c>
      <c r="I6366" s="4">
        <v>17026</v>
      </c>
      <c r="J6366">
        <v>0</v>
      </c>
      <c r="K6366" s="4">
        <v>0</v>
      </c>
    </row>
    <row r="6367" spans="1:11" x14ac:dyDescent="0.35">
      <c r="A6367" t="s">
        <v>682</v>
      </c>
      <c r="B6367" t="s">
        <v>2193</v>
      </c>
      <c r="C6367" t="s">
        <v>1914</v>
      </c>
      <c r="D6367" s="4">
        <v>45410</v>
      </c>
      <c r="E6367" s="4">
        <v>45410</v>
      </c>
      <c r="I6367" s="4">
        <v>90820</v>
      </c>
      <c r="J6367" s="4">
        <v>90820</v>
      </c>
      <c r="K6367" s="4">
        <v>45410</v>
      </c>
    </row>
    <row r="6368" spans="1:11" x14ac:dyDescent="0.35">
      <c r="A6368" t="s">
        <v>682</v>
      </c>
      <c r="B6368" t="s">
        <v>2135</v>
      </c>
      <c r="C6368" t="s">
        <v>1858</v>
      </c>
      <c r="D6368" s="4">
        <v>8044</v>
      </c>
      <c r="E6368" s="4">
        <v>153006</v>
      </c>
      <c r="F6368" s="4">
        <v>57147</v>
      </c>
      <c r="G6368" s="4">
        <v>25976</v>
      </c>
      <c r="H6368" s="4">
        <v>8044</v>
      </c>
      <c r="I6368" s="4">
        <v>252218</v>
      </c>
      <c r="J6368" s="4">
        <v>161050</v>
      </c>
      <c r="K6368" s="4">
        <v>8044</v>
      </c>
    </row>
    <row r="6369" spans="1:11" x14ac:dyDescent="0.35">
      <c r="A6369" t="s">
        <v>682</v>
      </c>
      <c r="B6369" t="s">
        <v>2136</v>
      </c>
      <c r="C6369" t="s">
        <v>1859</v>
      </c>
      <c r="D6369" s="4">
        <v>675000</v>
      </c>
      <c r="E6369" s="4">
        <v>1400000</v>
      </c>
      <c r="F6369" s="4">
        <v>550000</v>
      </c>
      <c r="G6369" s="4">
        <v>300052</v>
      </c>
      <c r="H6369" s="4">
        <v>181114</v>
      </c>
      <c r="I6369" s="4">
        <v>3106166</v>
      </c>
      <c r="J6369" s="4">
        <v>2075000</v>
      </c>
      <c r="K6369" s="4">
        <v>675000</v>
      </c>
    </row>
    <row r="6370" spans="1:11" x14ac:dyDescent="0.35">
      <c r="A6370" t="s">
        <v>682</v>
      </c>
      <c r="B6370" t="s">
        <v>2194</v>
      </c>
      <c r="C6370" t="s">
        <v>1915</v>
      </c>
      <c r="E6370" s="4">
        <v>5</v>
      </c>
      <c r="I6370" s="4">
        <v>5</v>
      </c>
      <c r="J6370">
        <v>5</v>
      </c>
      <c r="K6370" s="4">
        <v>0</v>
      </c>
    </row>
    <row r="6371" spans="1:11" x14ac:dyDescent="0.35">
      <c r="A6371" t="s">
        <v>682</v>
      </c>
      <c r="B6371" t="s">
        <v>2137</v>
      </c>
      <c r="C6371" t="s">
        <v>1860</v>
      </c>
      <c r="D6371" s="4">
        <v>4891636</v>
      </c>
      <c r="E6371" s="4">
        <v>434812</v>
      </c>
      <c r="F6371" s="4">
        <v>108703</v>
      </c>
      <c r="I6371" s="4">
        <v>5435152</v>
      </c>
      <c r="J6371" s="4">
        <v>5326448</v>
      </c>
      <c r="K6371" s="4">
        <v>4891636</v>
      </c>
    </row>
    <row r="6372" spans="1:11" x14ac:dyDescent="0.35">
      <c r="A6372" t="s">
        <v>682</v>
      </c>
      <c r="B6372" t="s">
        <v>2138</v>
      </c>
      <c r="C6372" t="s">
        <v>1861</v>
      </c>
      <c r="D6372" s="4">
        <v>243580</v>
      </c>
      <c r="G6372" s="4">
        <v>78348</v>
      </c>
      <c r="H6372" s="4">
        <v>100735</v>
      </c>
      <c r="I6372" s="4">
        <v>422663</v>
      </c>
      <c r="J6372" s="4">
        <v>243580</v>
      </c>
      <c r="K6372" s="4">
        <v>243580</v>
      </c>
    </row>
    <row r="6373" spans="1:11" x14ac:dyDescent="0.35">
      <c r="A6373" t="s">
        <v>682</v>
      </c>
      <c r="B6373" t="s">
        <v>2139</v>
      </c>
      <c r="C6373" t="s">
        <v>1862</v>
      </c>
      <c r="D6373" s="4">
        <v>4700535</v>
      </c>
      <c r="E6373" s="4">
        <v>427321</v>
      </c>
      <c r="I6373" s="4">
        <v>5127856</v>
      </c>
      <c r="J6373" s="4">
        <v>5127856</v>
      </c>
      <c r="K6373" s="4">
        <v>4700535</v>
      </c>
    </row>
    <row r="6374" spans="1:11" x14ac:dyDescent="0.35">
      <c r="A6374" t="s">
        <v>682</v>
      </c>
      <c r="B6374" t="s">
        <v>2140</v>
      </c>
      <c r="C6374" t="s">
        <v>1863</v>
      </c>
      <c r="E6374" s="4">
        <v>31655</v>
      </c>
      <c r="I6374" s="4">
        <v>31655</v>
      </c>
      <c r="J6374">
        <v>31655</v>
      </c>
      <c r="K6374" s="4">
        <v>0</v>
      </c>
    </row>
    <row r="6375" spans="1:11" x14ac:dyDescent="0.35">
      <c r="A6375" t="s">
        <v>682</v>
      </c>
      <c r="B6375" t="s">
        <v>2141</v>
      </c>
      <c r="D6375" s="4">
        <v>13953915</v>
      </c>
      <c r="E6375" s="4">
        <v>2625280</v>
      </c>
      <c r="F6375" s="4">
        <v>745469</v>
      </c>
      <c r="G6375" s="4">
        <v>836451</v>
      </c>
      <c r="H6375" s="4">
        <v>553072</v>
      </c>
      <c r="I6375" s="4">
        <v>18714187</v>
      </c>
      <c r="J6375" s="4">
        <v>16579195</v>
      </c>
      <c r="K6375" s="4">
        <v>13953915</v>
      </c>
    </row>
    <row r="6376" spans="1:11" x14ac:dyDescent="0.35">
      <c r="A6376" t="s">
        <v>682</v>
      </c>
      <c r="B6376" t="s">
        <v>2143</v>
      </c>
      <c r="C6376" t="s">
        <v>1865</v>
      </c>
      <c r="D6376" s="4">
        <v>241201</v>
      </c>
      <c r="F6376" s="4">
        <v>361065</v>
      </c>
      <c r="G6376" s="4">
        <v>187189</v>
      </c>
      <c r="H6376" s="4">
        <v>17827</v>
      </c>
      <c r="I6376" s="4">
        <v>807283</v>
      </c>
      <c r="J6376" s="4">
        <v>241201</v>
      </c>
      <c r="K6376" s="4">
        <v>241201</v>
      </c>
    </row>
    <row r="6377" spans="1:11" x14ac:dyDescent="0.35">
      <c r="A6377" t="s">
        <v>682</v>
      </c>
      <c r="B6377" t="s">
        <v>2144</v>
      </c>
      <c r="C6377" t="s">
        <v>1866</v>
      </c>
      <c r="I6377" s="4">
        <v>0</v>
      </c>
      <c r="J6377">
        <v>0</v>
      </c>
      <c r="K6377" s="4">
        <v>0</v>
      </c>
    </row>
    <row r="6378" spans="1:11" x14ac:dyDescent="0.35">
      <c r="A6378" t="s">
        <v>682</v>
      </c>
      <c r="B6378" t="s">
        <v>2145</v>
      </c>
      <c r="C6378" t="s">
        <v>1867</v>
      </c>
      <c r="D6378" s="4">
        <v>1007564</v>
      </c>
      <c r="F6378" s="4">
        <v>18000</v>
      </c>
      <c r="G6378" s="4">
        <v>3765200</v>
      </c>
      <c r="H6378" s="4">
        <v>1932000</v>
      </c>
      <c r="I6378" s="4">
        <v>6722764</v>
      </c>
      <c r="J6378" s="4">
        <v>1007564</v>
      </c>
      <c r="K6378" s="4">
        <v>1007564</v>
      </c>
    </row>
    <row r="6379" spans="1:11" x14ac:dyDescent="0.35">
      <c r="A6379" t="s">
        <v>682</v>
      </c>
      <c r="B6379" t="s">
        <v>2146</v>
      </c>
      <c r="C6379" t="s">
        <v>1868</v>
      </c>
      <c r="D6379" s="4">
        <v>11312</v>
      </c>
      <c r="E6379" s="4">
        <v>47334</v>
      </c>
      <c r="F6379" s="4">
        <v>21037</v>
      </c>
      <c r="G6379" s="4">
        <v>2015624</v>
      </c>
      <c r="H6379" s="4">
        <v>2319779</v>
      </c>
      <c r="I6379" s="4">
        <v>4415086</v>
      </c>
      <c r="J6379" s="4">
        <v>58646</v>
      </c>
      <c r="K6379" s="4">
        <v>11312</v>
      </c>
    </row>
    <row r="6380" spans="1:11" x14ac:dyDescent="0.35">
      <c r="A6380" t="s">
        <v>682</v>
      </c>
      <c r="B6380" t="s">
        <v>2173</v>
      </c>
      <c r="C6380" t="s">
        <v>1894</v>
      </c>
      <c r="D6380" s="4">
        <v>60079</v>
      </c>
      <c r="I6380" s="4">
        <v>60079</v>
      </c>
      <c r="J6380" s="4">
        <v>60079</v>
      </c>
      <c r="K6380" s="4">
        <v>60079</v>
      </c>
    </row>
    <row r="6381" spans="1:11" x14ac:dyDescent="0.35">
      <c r="A6381" t="s">
        <v>682</v>
      </c>
      <c r="B6381" t="s">
        <v>2147</v>
      </c>
      <c r="C6381" t="s">
        <v>1869</v>
      </c>
      <c r="E6381" s="4">
        <v>0</v>
      </c>
      <c r="G6381" s="4">
        <v>1834080</v>
      </c>
      <c r="I6381" s="4">
        <v>1834080</v>
      </c>
      <c r="J6381">
        <v>0</v>
      </c>
      <c r="K6381" s="4">
        <v>0</v>
      </c>
    </row>
    <row r="6382" spans="1:11" x14ac:dyDescent="0.35">
      <c r="A6382" t="s">
        <v>682</v>
      </c>
      <c r="B6382" t="s">
        <v>2148</v>
      </c>
      <c r="C6382" t="s">
        <v>1870</v>
      </c>
      <c r="D6382" s="4">
        <v>56376</v>
      </c>
      <c r="E6382" s="4">
        <v>12215463</v>
      </c>
      <c r="H6382" s="4">
        <v>827524</v>
      </c>
      <c r="I6382" s="4">
        <v>13099362</v>
      </c>
      <c r="J6382" s="4">
        <v>12271839</v>
      </c>
      <c r="K6382" s="4">
        <v>56376</v>
      </c>
    </row>
    <row r="6383" spans="1:11" x14ac:dyDescent="0.35">
      <c r="A6383" t="s">
        <v>682</v>
      </c>
      <c r="B6383" t="s">
        <v>2149</v>
      </c>
      <c r="C6383" t="s">
        <v>1871</v>
      </c>
      <c r="D6383" s="4">
        <v>8812078</v>
      </c>
      <c r="I6383" s="4">
        <v>8812078</v>
      </c>
      <c r="J6383" s="4">
        <v>8812078</v>
      </c>
      <c r="K6383" s="4">
        <v>8812078</v>
      </c>
    </row>
    <row r="6384" spans="1:11" x14ac:dyDescent="0.35">
      <c r="A6384" t="s">
        <v>682</v>
      </c>
      <c r="B6384" t="s">
        <v>2150</v>
      </c>
      <c r="C6384" t="s">
        <v>1872</v>
      </c>
      <c r="E6384" s="4">
        <v>1960000</v>
      </c>
      <c r="I6384" s="4">
        <v>1960000</v>
      </c>
      <c r="J6384">
        <v>1960000</v>
      </c>
      <c r="K6384" s="4">
        <v>0</v>
      </c>
    </row>
    <row r="6385" spans="1:11" x14ac:dyDescent="0.35">
      <c r="A6385" t="s">
        <v>682</v>
      </c>
      <c r="B6385" t="s">
        <v>2151</v>
      </c>
      <c r="C6385" t="s">
        <v>1873</v>
      </c>
      <c r="D6385" s="4">
        <v>2407</v>
      </c>
      <c r="I6385" s="4">
        <v>2407</v>
      </c>
      <c r="J6385" s="4">
        <v>2407</v>
      </c>
      <c r="K6385" s="4">
        <v>2407</v>
      </c>
    </row>
    <row r="6386" spans="1:11" x14ac:dyDescent="0.35">
      <c r="A6386" t="s">
        <v>682</v>
      </c>
      <c r="B6386" t="s">
        <v>2153</v>
      </c>
      <c r="C6386" t="s">
        <v>1875</v>
      </c>
      <c r="H6386" s="4">
        <v>149952</v>
      </c>
      <c r="I6386" s="4">
        <v>149952</v>
      </c>
      <c r="J6386">
        <v>0</v>
      </c>
      <c r="K6386" s="4">
        <v>0</v>
      </c>
    </row>
    <row r="6387" spans="1:11" x14ac:dyDescent="0.35">
      <c r="A6387" t="s">
        <v>682</v>
      </c>
      <c r="B6387" t="s">
        <v>2155</v>
      </c>
      <c r="C6387" t="s">
        <v>1877</v>
      </c>
      <c r="D6387" s="4">
        <v>55707</v>
      </c>
      <c r="I6387" s="4">
        <v>55707</v>
      </c>
      <c r="J6387" s="4">
        <v>55707</v>
      </c>
      <c r="K6387" s="4">
        <v>55707</v>
      </c>
    </row>
    <row r="6388" spans="1:11" x14ac:dyDescent="0.35">
      <c r="A6388" t="s">
        <v>682</v>
      </c>
      <c r="B6388" t="s">
        <v>2156</v>
      </c>
      <c r="D6388" s="4">
        <v>10246725</v>
      </c>
      <c r="E6388" s="4">
        <v>14222797</v>
      </c>
      <c r="F6388" s="4">
        <v>400102</v>
      </c>
      <c r="G6388" s="4">
        <v>7802093</v>
      </c>
      <c r="H6388" s="4">
        <v>5247082</v>
      </c>
      <c r="I6388" s="4">
        <v>37918798</v>
      </c>
      <c r="J6388" s="4">
        <v>24469522</v>
      </c>
      <c r="K6388" s="4">
        <v>10246725</v>
      </c>
    </row>
    <row r="6389" spans="1:11" x14ac:dyDescent="0.35">
      <c r="A6389" t="s">
        <v>682</v>
      </c>
      <c r="B6389" t="s">
        <v>2157</v>
      </c>
      <c r="C6389" t="s">
        <v>1879</v>
      </c>
      <c r="D6389" s="4">
        <v>7364162</v>
      </c>
      <c r="I6389" s="4">
        <v>7364162</v>
      </c>
      <c r="J6389" s="4">
        <v>7364162</v>
      </c>
      <c r="K6389" s="4">
        <v>7364162</v>
      </c>
    </row>
    <row r="6390" spans="1:11" x14ac:dyDescent="0.35">
      <c r="A6390" t="s">
        <v>682</v>
      </c>
      <c r="B6390" t="s">
        <v>2186</v>
      </c>
      <c r="C6390" t="s">
        <v>1907</v>
      </c>
      <c r="D6390" s="4">
        <v>4121</v>
      </c>
      <c r="I6390" s="4">
        <v>4121</v>
      </c>
      <c r="J6390" s="4">
        <v>4121</v>
      </c>
      <c r="K6390" s="4">
        <v>4121</v>
      </c>
    </row>
    <row r="6391" spans="1:11" x14ac:dyDescent="0.35">
      <c r="A6391" t="s">
        <v>682</v>
      </c>
      <c r="B6391" t="s">
        <v>2176</v>
      </c>
      <c r="C6391" t="s">
        <v>1897</v>
      </c>
      <c r="D6391" s="4">
        <v>42784</v>
      </c>
      <c r="I6391" s="4">
        <v>42784</v>
      </c>
      <c r="J6391" s="4">
        <v>42784</v>
      </c>
      <c r="K6391" s="4">
        <v>42784</v>
      </c>
    </row>
    <row r="6392" spans="1:11" x14ac:dyDescent="0.35">
      <c r="A6392" t="s">
        <v>682</v>
      </c>
      <c r="B6392" t="s">
        <v>2158</v>
      </c>
      <c r="C6392" t="s">
        <v>1880</v>
      </c>
      <c r="D6392" s="4">
        <v>444962</v>
      </c>
      <c r="I6392" s="4">
        <v>444962</v>
      </c>
      <c r="J6392" s="4">
        <v>444962</v>
      </c>
      <c r="K6392" s="4">
        <v>444962</v>
      </c>
    </row>
    <row r="6393" spans="1:11" x14ac:dyDescent="0.35">
      <c r="A6393" t="s">
        <v>682</v>
      </c>
      <c r="B6393" t="s">
        <v>2159</v>
      </c>
      <c r="C6393" t="s">
        <v>1881</v>
      </c>
      <c r="D6393" s="4">
        <v>2007110</v>
      </c>
      <c r="I6393" s="4">
        <v>2007110</v>
      </c>
      <c r="J6393" s="4">
        <v>2007110</v>
      </c>
      <c r="K6393" s="4">
        <v>2007110</v>
      </c>
    </row>
    <row r="6394" spans="1:11" x14ac:dyDescent="0.35">
      <c r="A6394" t="s">
        <v>682</v>
      </c>
      <c r="B6394" t="s">
        <v>2174</v>
      </c>
      <c r="C6394" t="s">
        <v>1895</v>
      </c>
      <c r="D6394" s="4">
        <v>5033277</v>
      </c>
      <c r="I6394" s="4">
        <v>5033277</v>
      </c>
      <c r="J6394" s="4">
        <v>5033277</v>
      </c>
      <c r="K6394" s="4">
        <v>5033277</v>
      </c>
    </row>
    <row r="6395" spans="1:11" x14ac:dyDescent="0.35">
      <c r="A6395" t="s">
        <v>682</v>
      </c>
      <c r="B6395" t="s">
        <v>2160</v>
      </c>
      <c r="C6395" t="s">
        <v>1882</v>
      </c>
      <c r="D6395" s="4">
        <v>1144</v>
      </c>
      <c r="F6395" s="4">
        <v>177712</v>
      </c>
      <c r="I6395" s="4">
        <v>178857</v>
      </c>
      <c r="J6395" s="4">
        <v>1144</v>
      </c>
      <c r="K6395" s="4">
        <v>1144</v>
      </c>
    </row>
    <row r="6396" spans="1:11" x14ac:dyDescent="0.35">
      <c r="A6396" t="s">
        <v>682</v>
      </c>
      <c r="B6396" t="s">
        <v>2179</v>
      </c>
      <c r="C6396" t="s">
        <v>1900</v>
      </c>
      <c r="D6396" s="4">
        <v>1989</v>
      </c>
      <c r="I6396" s="4">
        <v>1989</v>
      </c>
      <c r="J6396" s="4">
        <v>1989</v>
      </c>
      <c r="K6396" s="4">
        <v>1989</v>
      </c>
    </row>
    <row r="6397" spans="1:11" x14ac:dyDescent="0.35">
      <c r="A6397" t="s">
        <v>682</v>
      </c>
      <c r="B6397" t="s">
        <v>2161</v>
      </c>
      <c r="C6397" t="s">
        <v>1883</v>
      </c>
      <c r="D6397" s="4">
        <v>145922</v>
      </c>
      <c r="I6397" s="4">
        <v>145922</v>
      </c>
      <c r="J6397" s="4">
        <v>145922</v>
      </c>
      <c r="K6397" s="4">
        <v>145922</v>
      </c>
    </row>
    <row r="6398" spans="1:11" x14ac:dyDescent="0.35">
      <c r="A6398" t="s">
        <v>682</v>
      </c>
      <c r="B6398" t="s">
        <v>2162</v>
      </c>
      <c r="C6398" t="s">
        <v>1884</v>
      </c>
      <c r="D6398" s="4">
        <v>11664</v>
      </c>
      <c r="I6398" s="4">
        <v>11664</v>
      </c>
      <c r="J6398" s="4">
        <v>11664</v>
      </c>
      <c r="K6398" s="4">
        <v>11664</v>
      </c>
    </row>
    <row r="6399" spans="1:11" x14ac:dyDescent="0.35">
      <c r="A6399" t="s">
        <v>682</v>
      </c>
      <c r="B6399" t="s">
        <v>2163</v>
      </c>
      <c r="D6399" s="4">
        <v>15057135</v>
      </c>
      <c r="F6399" s="4">
        <v>177712</v>
      </c>
      <c r="I6399" s="4">
        <v>15234848</v>
      </c>
      <c r="J6399" s="4">
        <v>15057135</v>
      </c>
      <c r="K6399" s="4">
        <v>15057135</v>
      </c>
    </row>
    <row r="6400" spans="1:11" x14ac:dyDescent="0.35">
      <c r="A6400" t="s">
        <v>682</v>
      </c>
      <c r="B6400" t="s">
        <v>2164</v>
      </c>
      <c r="C6400" t="s">
        <v>1886</v>
      </c>
      <c r="D6400" s="4">
        <v>146109</v>
      </c>
      <c r="I6400" s="4">
        <v>146109</v>
      </c>
      <c r="J6400" s="4">
        <v>146109</v>
      </c>
      <c r="K6400" s="4">
        <v>146109</v>
      </c>
    </row>
    <row r="6401" spans="1:11" x14ac:dyDescent="0.35">
      <c r="A6401" t="s">
        <v>682</v>
      </c>
      <c r="B6401" t="s">
        <v>2165</v>
      </c>
      <c r="D6401" s="4">
        <v>146109</v>
      </c>
      <c r="I6401" s="4">
        <v>146109</v>
      </c>
      <c r="J6401" s="4">
        <v>146109</v>
      </c>
      <c r="K6401" s="4">
        <v>146109</v>
      </c>
    </row>
    <row r="6402" spans="1:11" x14ac:dyDescent="0.35">
      <c r="A6402" t="s">
        <v>682</v>
      </c>
      <c r="B6402" t="s">
        <v>2166</v>
      </c>
      <c r="C6402" t="s">
        <v>1888</v>
      </c>
      <c r="G6402" s="4">
        <v>960000</v>
      </c>
      <c r="I6402" s="4">
        <v>960000</v>
      </c>
      <c r="J6402">
        <v>0</v>
      </c>
      <c r="K6402" s="4">
        <v>0</v>
      </c>
    </row>
    <row r="6403" spans="1:11" x14ac:dyDescent="0.35">
      <c r="A6403" t="s">
        <v>682</v>
      </c>
      <c r="B6403" t="s">
        <v>2180</v>
      </c>
      <c r="C6403" t="s">
        <v>1901</v>
      </c>
      <c r="E6403" s="4">
        <v>975000</v>
      </c>
      <c r="I6403" s="4">
        <v>975000</v>
      </c>
      <c r="J6403">
        <v>975000</v>
      </c>
      <c r="K6403" s="4">
        <v>0</v>
      </c>
    </row>
    <row r="6404" spans="1:11" x14ac:dyDescent="0.35">
      <c r="A6404" t="s">
        <v>682</v>
      </c>
      <c r="B6404" t="s">
        <v>2167</v>
      </c>
      <c r="C6404" t="s">
        <v>1889</v>
      </c>
      <c r="E6404" s="4">
        <v>1575000</v>
      </c>
      <c r="I6404" s="4">
        <v>1575000</v>
      </c>
      <c r="J6404">
        <v>1575000</v>
      </c>
      <c r="K6404" s="4">
        <v>0</v>
      </c>
    </row>
    <row r="6405" spans="1:11" x14ac:dyDescent="0.35">
      <c r="A6405" t="s">
        <v>682</v>
      </c>
      <c r="B6405" t="s">
        <v>2168</v>
      </c>
      <c r="C6405" t="s">
        <v>1890</v>
      </c>
      <c r="E6405" s="4">
        <v>712500</v>
      </c>
      <c r="I6405" s="4">
        <v>712500</v>
      </c>
      <c r="J6405">
        <v>712500</v>
      </c>
      <c r="K6405" s="4">
        <v>0</v>
      </c>
    </row>
    <row r="6406" spans="1:11" x14ac:dyDescent="0.35">
      <c r="A6406" t="s">
        <v>682</v>
      </c>
      <c r="B6406" t="s">
        <v>2181</v>
      </c>
      <c r="C6406" t="s">
        <v>1902</v>
      </c>
      <c r="E6406" s="4">
        <v>1950000</v>
      </c>
      <c r="I6406" s="4">
        <v>1950000</v>
      </c>
      <c r="J6406">
        <v>1950000</v>
      </c>
      <c r="K6406" s="4">
        <v>0</v>
      </c>
    </row>
    <row r="6407" spans="1:11" x14ac:dyDescent="0.35">
      <c r="A6407" t="s">
        <v>682</v>
      </c>
      <c r="B6407" t="s">
        <v>2169</v>
      </c>
      <c r="E6407" s="4">
        <v>5212500</v>
      </c>
      <c r="G6407" s="4">
        <v>960000</v>
      </c>
      <c r="I6407" s="4">
        <v>6172500</v>
      </c>
      <c r="J6407">
        <v>5212500</v>
      </c>
      <c r="K6407" s="4">
        <v>0</v>
      </c>
    </row>
    <row r="6408" spans="1:11" x14ac:dyDescent="0.35">
      <c r="A6408" t="s">
        <v>682</v>
      </c>
      <c r="B6408" t="s">
        <v>2170</v>
      </c>
      <c r="D6408" s="4">
        <v>113462018</v>
      </c>
      <c r="E6408" s="4">
        <v>143796531</v>
      </c>
      <c r="F6408" s="4">
        <v>19294543</v>
      </c>
      <c r="G6408" s="4">
        <v>24109404</v>
      </c>
      <c r="H6408" s="4">
        <v>45791062</v>
      </c>
      <c r="I6408" s="4">
        <v>346453558</v>
      </c>
      <c r="J6408" s="4">
        <f>SUM(D6408,E6408)</f>
        <v>257258549</v>
      </c>
      <c r="K6408" s="4">
        <v>113462018</v>
      </c>
    </row>
    <row r="6409" spans="1:11" x14ac:dyDescent="0.35">
      <c r="A6409" t="s">
        <v>689</v>
      </c>
      <c r="B6409" t="s">
        <v>2118</v>
      </c>
      <c r="C6409" t="s">
        <v>1843</v>
      </c>
      <c r="D6409" s="4">
        <v>14150588</v>
      </c>
      <c r="E6409" s="4">
        <v>24049200</v>
      </c>
      <c r="I6409" s="4">
        <v>38199788</v>
      </c>
      <c r="J6409" s="4">
        <v>38199788</v>
      </c>
      <c r="K6409" s="4">
        <v>14150588</v>
      </c>
    </row>
    <row r="6410" spans="1:11" x14ac:dyDescent="0.35">
      <c r="A6410" t="s">
        <v>689</v>
      </c>
      <c r="B6410" t="s">
        <v>2119</v>
      </c>
      <c r="C6410" t="s">
        <v>1844</v>
      </c>
      <c r="D6410" s="4">
        <v>2309385</v>
      </c>
      <c r="F6410" s="4">
        <v>981148</v>
      </c>
      <c r="G6410" s="4">
        <v>989463</v>
      </c>
      <c r="H6410" s="4">
        <v>247500</v>
      </c>
      <c r="I6410" s="4">
        <v>4527496</v>
      </c>
      <c r="J6410" s="4">
        <v>2309385</v>
      </c>
      <c r="K6410" s="4">
        <v>2309385</v>
      </c>
    </row>
    <row r="6411" spans="1:11" x14ac:dyDescent="0.35">
      <c r="A6411" t="s">
        <v>689</v>
      </c>
      <c r="B6411" t="s">
        <v>2120</v>
      </c>
      <c r="C6411" t="s">
        <v>1845</v>
      </c>
      <c r="D6411" s="4">
        <v>2744679</v>
      </c>
      <c r="I6411" s="4">
        <v>2744679</v>
      </c>
      <c r="J6411" s="4">
        <v>2744679</v>
      </c>
      <c r="K6411" s="4">
        <v>2744679</v>
      </c>
    </row>
    <row r="6412" spans="1:11" x14ac:dyDescent="0.35">
      <c r="A6412" t="s">
        <v>689</v>
      </c>
      <c r="B6412" t="s">
        <v>2121</v>
      </c>
      <c r="D6412" s="4">
        <v>19204652</v>
      </c>
      <c r="E6412" s="4">
        <v>24049200</v>
      </c>
      <c r="F6412" s="4">
        <v>981148</v>
      </c>
      <c r="G6412" s="4">
        <v>989463</v>
      </c>
      <c r="H6412" s="4">
        <v>247500</v>
      </c>
      <c r="I6412" s="4">
        <v>45471962</v>
      </c>
      <c r="J6412" s="4">
        <v>43253852</v>
      </c>
      <c r="K6412" s="4">
        <v>19204652</v>
      </c>
    </row>
    <row r="6413" spans="1:11" x14ac:dyDescent="0.35">
      <c r="A6413" t="s">
        <v>689</v>
      </c>
      <c r="B6413" t="s">
        <v>2122</v>
      </c>
      <c r="C6413" t="s">
        <v>1846</v>
      </c>
      <c r="D6413" s="4">
        <v>16033860</v>
      </c>
      <c r="E6413" s="4">
        <v>3670031</v>
      </c>
      <c r="F6413" s="4">
        <v>119650</v>
      </c>
      <c r="I6413" s="4">
        <v>19823540</v>
      </c>
      <c r="J6413" s="4">
        <v>19703891</v>
      </c>
      <c r="K6413" s="4">
        <v>16033860</v>
      </c>
    </row>
    <row r="6414" spans="1:11" x14ac:dyDescent="0.35">
      <c r="A6414" t="s">
        <v>689</v>
      </c>
      <c r="B6414" t="s">
        <v>2123</v>
      </c>
      <c r="C6414" t="s">
        <v>1847</v>
      </c>
      <c r="D6414" s="4">
        <v>10137271</v>
      </c>
      <c r="F6414" s="4">
        <v>2116757</v>
      </c>
      <c r="I6414" s="4">
        <v>12254028</v>
      </c>
      <c r="J6414" s="4">
        <v>10137271</v>
      </c>
      <c r="K6414" s="4">
        <v>10137271</v>
      </c>
    </row>
    <row r="6415" spans="1:11" x14ac:dyDescent="0.35">
      <c r="A6415" t="s">
        <v>689</v>
      </c>
      <c r="B6415" t="s">
        <v>2124</v>
      </c>
      <c r="C6415" t="s">
        <v>1848</v>
      </c>
      <c r="D6415" s="4">
        <v>3408</v>
      </c>
      <c r="E6415" s="4">
        <v>4256</v>
      </c>
      <c r="I6415" s="4">
        <v>7665</v>
      </c>
      <c r="J6415" s="4">
        <v>7664</v>
      </c>
      <c r="K6415" s="4">
        <v>3408</v>
      </c>
    </row>
    <row r="6416" spans="1:11" x14ac:dyDescent="0.35">
      <c r="A6416" t="s">
        <v>689</v>
      </c>
      <c r="B6416" t="s">
        <v>2125</v>
      </c>
      <c r="D6416" s="4">
        <v>26174539</v>
      </c>
      <c r="E6416" s="4">
        <v>3674287</v>
      </c>
      <c r="F6416" s="4">
        <v>2236407</v>
      </c>
      <c r="I6416" s="4">
        <v>32085233</v>
      </c>
      <c r="J6416" s="4">
        <v>29848826</v>
      </c>
      <c r="K6416" s="4">
        <v>26174539</v>
      </c>
    </row>
    <row r="6417" spans="1:11" x14ac:dyDescent="0.35">
      <c r="A6417" t="s">
        <v>689</v>
      </c>
      <c r="B6417" t="s">
        <v>2190</v>
      </c>
      <c r="C6417" t="s">
        <v>1911</v>
      </c>
      <c r="E6417" s="4">
        <v>400000</v>
      </c>
      <c r="I6417" s="4">
        <v>400000</v>
      </c>
      <c r="J6417">
        <v>400000</v>
      </c>
      <c r="K6417" s="4">
        <v>0</v>
      </c>
    </row>
    <row r="6418" spans="1:11" x14ac:dyDescent="0.35">
      <c r="A6418" t="s">
        <v>689</v>
      </c>
      <c r="B6418" t="s">
        <v>2126</v>
      </c>
      <c r="C6418" t="s">
        <v>1850</v>
      </c>
      <c r="E6418" s="4">
        <v>6400000</v>
      </c>
      <c r="I6418" s="4">
        <v>6400000</v>
      </c>
      <c r="J6418">
        <v>6400000</v>
      </c>
      <c r="K6418" s="4">
        <v>0</v>
      </c>
    </row>
    <row r="6419" spans="1:11" x14ac:dyDescent="0.35">
      <c r="A6419" t="s">
        <v>689</v>
      </c>
      <c r="B6419" t="s">
        <v>2127</v>
      </c>
      <c r="E6419" s="4">
        <v>6800000</v>
      </c>
      <c r="I6419" s="4">
        <v>6800000</v>
      </c>
      <c r="J6419">
        <v>6800000</v>
      </c>
      <c r="K6419" s="4">
        <v>0</v>
      </c>
    </row>
    <row r="6420" spans="1:11" x14ac:dyDescent="0.35">
      <c r="A6420" t="s">
        <v>689</v>
      </c>
      <c r="B6420" t="s">
        <v>2128</v>
      </c>
      <c r="C6420" t="s">
        <v>1851</v>
      </c>
      <c r="D6420" s="4">
        <v>293584</v>
      </c>
      <c r="I6420" s="4">
        <v>293584</v>
      </c>
      <c r="J6420" s="4">
        <v>293584</v>
      </c>
      <c r="K6420" s="4">
        <v>293584</v>
      </c>
    </row>
    <row r="6421" spans="1:11" x14ac:dyDescent="0.35">
      <c r="A6421" t="s">
        <v>689</v>
      </c>
      <c r="B6421" t="s">
        <v>2129</v>
      </c>
      <c r="C6421" t="s">
        <v>1852</v>
      </c>
      <c r="H6421" s="4">
        <v>34074</v>
      </c>
      <c r="I6421" s="4">
        <v>34074</v>
      </c>
      <c r="J6421">
        <v>0</v>
      </c>
      <c r="K6421" s="4">
        <v>0</v>
      </c>
    </row>
    <row r="6422" spans="1:11" x14ac:dyDescent="0.35">
      <c r="A6422" t="s">
        <v>689</v>
      </c>
      <c r="B6422" t="s">
        <v>2130</v>
      </c>
      <c r="C6422" t="s">
        <v>1853</v>
      </c>
      <c r="H6422" s="4">
        <v>21273</v>
      </c>
      <c r="I6422" s="4">
        <v>21273</v>
      </c>
      <c r="J6422">
        <v>0</v>
      </c>
      <c r="K6422" s="4">
        <v>0</v>
      </c>
    </row>
    <row r="6423" spans="1:11" x14ac:dyDescent="0.35">
      <c r="A6423" t="s">
        <v>689</v>
      </c>
      <c r="B6423" t="s">
        <v>2172</v>
      </c>
      <c r="C6423" t="s">
        <v>1893</v>
      </c>
      <c r="H6423" s="4">
        <v>4778</v>
      </c>
      <c r="I6423" s="4">
        <v>4778</v>
      </c>
      <c r="J6423">
        <v>0</v>
      </c>
      <c r="K6423" s="4">
        <v>0</v>
      </c>
    </row>
    <row r="6424" spans="1:11" x14ac:dyDescent="0.35">
      <c r="A6424" t="s">
        <v>689</v>
      </c>
      <c r="B6424" t="s">
        <v>2131</v>
      </c>
      <c r="C6424" t="s">
        <v>1854</v>
      </c>
      <c r="D6424" s="4">
        <v>137425</v>
      </c>
      <c r="F6424" s="4">
        <v>484192</v>
      </c>
      <c r="I6424" s="4">
        <v>621618</v>
      </c>
      <c r="J6424" s="4">
        <v>137425</v>
      </c>
      <c r="K6424" s="4">
        <v>137425</v>
      </c>
    </row>
    <row r="6425" spans="1:11" x14ac:dyDescent="0.35">
      <c r="A6425" t="s">
        <v>689</v>
      </c>
      <c r="B6425" t="s">
        <v>2132</v>
      </c>
      <c r="C6425" t="s">
        <v>1855</v>
      </c>
      <c r="D6425" s="4">
        <v>43411</v>
      </c>
      <c r="F6425" s="4">
        <v>920148</v>
      </c>
      <c r="I6425" s="4">
        <v>963559</v>
      </c>
      <c r="J6425" s="4">
        <v>43411</v>
      </c>
      <c r="K6425" s="4">
        <v>43411</v>
      </c>
    </row>
    <row r="6426" spans="1:11" x14ac:dyDescent="0.35">
      <c r="A6426" t="s">
        <v>689</v>
      </c>
      <c r="B6426" t="s">
        <v>2133</v>
      </c>
      <c r="C6426" t="s">
        <v>1856</v>
      </c>
      <c r="D6426" s="4">
        <v>1929</v>
      </c>
      <c r="F6426" s="4">
        <v>20708</v>
      </c>
      <c r="H6426" s="4">
        <v>4142</v>
      </c>
      <c r="I6426" s="4">
        <v>26779</v>
      </c>
      <c r="J6426" s="4">
        <v>1929</v>
      </c>
      <c r="K6426" s="4">
        <v>1929</v>
      </c>
    </row>
    <row r="6427" spans="1:11" x14ac:dyDescent="0.35">
      <c r="A6427" t="s">
        <v>689</v>
      </c>
      <c r="B6427" t="s">
        <v>2134</v>
      </c>
      <c r="C6427" t="s">
        <v>1857</v>
      </c>
      <c r="D6427" s="4">
        <v>16252</v>
      </c>
      <c r="F6427" s="4">
        <v>73328</v>
      </c>
      <c r="I6427" s="4">
        <v>89580</v>
      </c>
      <c r="J6427" s="4">
        <v>16252</v>
      </c>
      <c r="K6427" s="4">
        <v>16252</v>
      </c>
    </row>
    <row r="6428" spans="1:11" x14ac:dyDescent="0.35">
      <c r="A6428" t="s">
        <v>689</v>
      </c>
      <c r="B6428" t="s">
        <v>2198</v>
      </c>
      <c r="C6428" t="s">
        <v>1920</v>
      </c>
      <c r="D6428" s="4">
        <v>35654</v>
      </c>
      <c r="E6428" s="4">
        <v>4860</v>
      </c>
      <c r="I6428" s="4">
        <v>40514</v>
      </c>
      <c r="J6428" s="4">
        <v>40514</v>
      </c>
      <c r="K6428" s="4">
        <v>35654</v>
      </c>
    </row>
    <row r="6429" spans="1:11" x14ac:dyDescent="0.35">
      <c r="A6429" t="s">
        <v>689</v>
      </c>
      <c r="B6429" t="s">
        <v>2135</v>
      </c>
      <c r="C6429" t="s">
        <v>1858</v>
      </c>
      <c r="H6429" s="4">
        <v>20781</v>
      </c>
      <c r="I6429" s="4">
        <v>20781</v>
      </c>
      <c r="J6429">
        <v>0</v>
      </c>
      <c r="K6429" s="4">
        <v>0</v>
      </c>
    </row>
    <row r="6430" spans="1:11" x14ac:dyDescent="0.35">
      <c r="A6430" t="s">
        <v>689</v>
      </c>
      <c r="B6430" t="s">
        <v>2136</v>
      </c>
      <c r="C6430" t="s">
        <v>1859</v>
      </c>
      <c r="D6430" s="4">
        <v>127718</v>
      </c>
      <c r="E6430" s="4">
        <v>210841</v>
      </c>
      <c r="G6430" s="4">
        <v>56114</v>
      </c>
      <c r="H6430" s="4">
        <v>650016</v>
      </c>
      <c r="I6430" s="4">
        <v>1044689</v>
      </c>
      <c r="J6430" s="4">
        <v>338559</v>
      </c>
      <c r="K6430" s="4">
        <v>127718</v>
      </c>
    </row>
    <row r="6431" spans="1:11" x14ac:dyDescent="0.35">
      <c r="A6431" t="s">
        <v>689</v>
      </c>
      <c r="B6431" t="s">
        <v>2137</v>
      </c>
      <c r="C6431" t="s">
        <v>1860</v>
      </c>
      <c r="D6431" s="4">
        <v>434812</v>
      </c>
      <c r="I6431" s="4">
        <v>434812</v>
      </c>
      <c r="J6431" s="4">
        <v>434812</v>
      </c>
      <c r="K6431" s="4">
        <v>434812</v>
      </c>
    </row>
    <row r="6432" spans="1:11" x14ac:dyDescent="0.35">
      <c r="A6432" t="s">
        <v>689</v>
      </c>
      <c r="B6432" t="s">
        <v>2138</v>
      </c>
      <c r="C6432" t="s">
        <v>1861</v>
      </c>
      <c r="D6432" s="4">
        <v>139180</v>
      </c>
      <c r="I6432" s="4">
        <v>139180</v>
      </c>
      <c r="J6432" s="4">
        <v>139180</v>
      </c>
      <c r="K6432" s="4">
        <v>139180</v>
      </c>
    </row>
    <row r="6433" spans="1:11" x14ac:dyDescent="0.35">
      <c r="A6433" t="s">
        <v>689</v>
      </c>
      <c r="B6433" t="s">
        <v>2139</v>
      </c>
      <c r="C6433" t="s">
        <v>1862</v>
      </c>
      <c r="D6433" s="4">
        <v>683714</v>
      </c>
      <c r="I6433" s="4">
        <v>683714</v>
      </c>
      <c r="J6433" s="4">
        <v>683714</v>
      </c>
      <c r="K6433" s="4">
        <v>683714</v>
      </c>
    </row>
    <row r="6434" spans="1:11" x14ac:dyDescent="0.35">
      <c r="A6434" t="s">
        <v>689</v>
      </c>
      <c r="B6434" t="s">
        <v>2140</v>
      </c>
      <c r="C6434" t="s">
        <v>1863</v>
      </c>
      <c r="F6434" s="4">
        <v>7780</v>
      </c>
      <c r="G6434" s="4">
        <v>15560</v>
      </c>
      <c r="I6434" s="4">
        <v>23340</v>
      </c>
      <c r="J6434">
        <v>0</v>
      </c>
      <c r="K6434" s="4">
        <v>0</v>
      </c>
    </row>
    <row r="6435" spans="1:11" x14ac:dyDescent="0.35">
      <c r="A6435" t="s">
        <v>689</v>
      </c>
      <c r="B6435" t="s">
        <v>2141</v>
      </c>
      <c r="D6435" s="4">
        <v>1913679</v>
      </c>
      <c r="E6435" s="4">
        <v>215701</v>
      </c>
      <c r="F6435" s="4">
        <v>1506157</v>
      </c>
      <c r="G6435" s="4">
        <v>71674</v>
      </c>
      <c r="H6435" s="4">
        <v>735064</v>
      </c>
      <c r="I6435" s="4">
        <v>4442275</v>
      </c>
      <c r="J6435" s="4">
        <v>2129380</v>
      </c>
      <c r="K6435" s="4">
        <v>1913679</v>
      </c>
    </row>
    <row r="6436" spans="1:11" x14ac:dyDescent="0.35">
      <c r="A6436" t="s">
        <v>689</v>
      </c>
      <c r="B6436" t="s">
        <v>2143</v>
      </c>
      <c r="C6436" t="s">
        <v>1865</v>
      </c>
      <c r="D6436" s="4">
        <v>559266</v>
      </c>
      <c r="E6436" s="4">
        <v>0</v>
      </c>
      <c r="G6436" s="4">
        <v>42069</v>
      </c>
      <c r="H6436" s="4">
        <v>278718</v>
      </c>
      <c r="I6436" s="4">
        <v>880052</v>
      </c>
      <c r="J6436" s="4">
        <v>559266</v>
      </c>
      <c r="K6436" s="4">
        <v>559266</v>
      </c>
    </row>
    <row r="6437" spans="1:11" x14ac:dyDescent="0.35">
      <c r="A6437" t="s">
        <v>689</v>
      </c>
      <c r="B6437" t="s">
        <v>2144</v>
      </c>
      <c r="C6437" t="s">
        <v>1866</v>
      </c>
      <c r="I6437" s="4">
        <v>0</v>
      </c>
      <c r="J6437">
        <v>0</v>
      </c>
      <c r="K6437" s="4">
        <v>0</v>
      </c>
    </row>
    <row r="6438" spans="1:11" x14ac:dyDescent="0.35">
      <c r="A6438" t="s">
        <v>689</v>
      </c>
      <c r="B6438" t="s">
        <v>2145</v>
      </c>
      <c r="C6438" t="s">
        <v>1867</v>
      </c>
      <c r="D6438" s="4">
        <v>1188000</v>
      </c>
      <c r="E6438" s="4">
        <v>4500</v>
      </c>
      <c r="F6438" s="4">
        <v>103336</v>
      </c>
      <c r="G6438" s="4">
        <v>27425</v>
      </c>
      <c r="H6438" s="4">
        <v>1873770</v>
      </c>
      <c r="I6438" s="4">
        <v>3197031</v>
      </c>
      <c r="J6438" s="4">
        <v>1192500</v>
      </c>
      <c r="K6438" s="4">
        <v>1188000</v>
      </c>
    </row>
    <row r="6439" spans="1:11" x14ac:dyDescent="0.35">
      <c r="A6439" t="s">
        <v>689</v>
      </c>
      <c r="B6439" t="s">
        <v>2146</v>
      </c>
      <c r="C6439" t="s">
        <v>1868</v>
      </c>
      <c r="E6439" s="4">
        <v>26297</v>
      </c>
      <c r="H6439" s="4">
        <v>1666602</v>
      </c>
      <c r="I6439" s="4">
        <v>1692898</v>
      </c>
      <c r="J6439">
        <v>26297</v>
      </c>
      <c r="K6439" s="4">
        <v>0</v>
      </c>
    </row>
    <row r="6440" spans="1:11" x14ac:dyDescent="0.35">
      <c r="A6440" t="s">
        <v>689</v>
      </c>
      <c r="B6440" t="s">
        <v>2173</v>
      </c>
      <c r="C6440" t="s">
        <v>1894</v>
      </c>
      <c r="D6440" s="4">
        <v>2872</v>
      </c>
      <c r="I6440" s="4">
        <v>2872</v>
      </c>
      <c r="J6440" s="4">
        <v>2872</v>
      </c>
      <c r="K6440" s="4">
        <v>2872</v>
      </c>
    </row>
    <row r="6441" spans="1:11" x14ac:dyDescent="0.35">
      <c r="A6441" t="s">
        <v>689</v>
      </c>
      <c r="B6441" t="s">
        <v>2147</v>
      </c>
      <c r="C6441" t="s">
        <v>1869</v>
      </c>
      <c r="H6441" s="4">
        <v>637440</v>
      </c>
      <c r="I6441" s="4">
        <v>637440</v>
      </c>
      <c r="J6441">
        <v>0</v>
      </c>
      <c r="K6441" s="4">
        <v>0</v>
      </c>
    </row>
    <row r="6442" spans="1:11" x14ac:dyDescent="0.35">
      <c r="A6442" t="s">
        <v>689</v>
      </c>
      <c r="B6442" t="s">
        <v>2148</v>
      </c>
      <c r="C6442" t="s">
        <v>1870</v>
      </c>
      <c r="D6442" s="4">
        <v>1330</v>
      </c>
      <c r="E6442" s="4">
        <v>17293</v>
      </c>
      <c r="F6442" s="4">
        <v>4054070</v>
      </c>
      <c r="H6442" s="4">
        <v>459880</v>
      </c>
      <c r="I6442" s="4">
        <v>4532573</v>
      </c>
      <c r="J6442" s="4">
        <v>18623</v>
      </c>
      <c r="K6442" s="4">
        <v>1330</v>
      </c>
    </row>
    <row r="6443" spans="1:11" x14ac:dyDescent="0.35">
      <c r="A6443" t="s">
        <v>689</v>
      </c>
      <c r="B6443" t="s">
        <v>2149</v>
      </c>
      <c r="C6443" t="s">
        <v>1871</v>
      </c>
      <c r="D6443" s="4">
        <v>151243</v>
      </c>
      <c r="I6443" s="4">
        <v>151243</v>
      </c>
      <c r="J6443" s="4">
        <v>151243</v>
      </c>
      <c r="K6443" s="4">
        <v>151243</v>
      </c>
    </row>
    <row r="6444" spans="1:11" x14ac:dyDescent="0.35">
      <c r="A6444" t="s">
        <v>689</v>
      </c>
      <c r="B6444" t="s">
        <v>2150</v>
      </c>
      <c r="C6444" t="s">
        <v>1872</v>
      </c>
      <c r="D6444" s="4">
        <v>196000</v>
      </c>
      <c r="I6444" s="4">
        <v>196000</v>
      </c>
      <c r="J6444" s="4">
        <v>196000</v>
      </c>
      <c r="K6444" s="4">
        <v>196000</v>
      </c>
    </row>
    <row r="6445" spans="1:11" x14ac:dyDescent="0.35">
      <c r="A6445" t="s">
        <v>689</v>
      </c>
      <c r="B6445" t="s">
        <v>2153</v>
      </c>
      <c r="C6445" t="s">
        <v>1875</v>
      </c>
      <c r="D6445" s="4">
        <v>0</v>
      </c>
      <c r="H6445" s="4">
        <v>133678</v>
      </c>
      <c r="I6445" s="4">
        <v>133678</v>
      </c>
      <c r="J6445" s="4">
        <v>0</v>
      </c>
      <c r="K6445" s="4">
        <v>0</v>
      </c>
    </row>
    <row r="6446" spans="1:11" x14ac:dyDescent="0.35">
      <c r="A6446" t="s">
        <v>689</v>
      </c>
      <c r="B6446" t="s">
        <v>2154</v>
      </c>
      <c r="C6446" t="s">
        <v>1876</v>
      </c>
      <c r="D6446" s="4">
        <v>1580</v>
      </c>
      <c r="H6446" s="4">
        <v>115920</v>
      </c>
      <c r="I6446" s="4">
        <v>117500</v>
      </c>
      <c r="J6446" s="4">
        <v>1580</v>
      </c>
      <c r="K6446" s="4">
        <v>1580</v>
      </c>
    </row>
    <row r="6447" spans="1:11" x14ac:dyDescent="0.35">
      <c r="A6447" t="s">
        <v>689</v>
      </c>
      <c r="B6447" t="s">
        <v>2156</v>
      </c>
      <c r="D6447" s="4">
        <v>2100291</v>
      </c>
      <c r="E6447" s="4">
        <v>48089</v>
      </c>
      <c r="F6447" s="4">
        <v>4157406</v>
      </c>
      <c r="G6447" s="4">
        <v>69494</v>
      </c>
      <c r="H6447" s="4">
        <v>5166007</v>
      </c>
      <c r="I6447" s="4">
        <v>11541287</v>
      </c>
      <c r="J6447" s="4">
        <v>2148380</v>
      </c>
      <c r="K6447" s="4">
        <v>2100291</v>
      </c>
    </row>
    <row r="6448" spans="1:11" x14ac:dyDescent="0.35">
      <c r="A6448" t="s">
        <v>689</v>
      </c>
      <c r="B6448" t="s">
        <v>2157</v>
      </c>
      <c r="C6448" t="s">
        <v>1879</v>
      </c>
      <c r="D6448" s="4">
        <v>1129729</v>
      </c>
      <c r="I6448" s="4">
        <v>1129729</v>
      </c>
      <c r="J6448" s="4">
        <v>1129729</v>
      </c>
      <c r="K6448" s="4">
        <v>1129729</v>
      </c>
    </row>
    <row r="6449" spans="1:11" x14ac:dyDescent="0.35">
      <c r="A6449" t="s">
        <v>689</v>
      </c>
      <c r="B6449" t="s">
        <v>2176</v>
      </c>
      <c r="C6449" t="s">
        <v>1897</v>
      </c>
      <c r="D6449" s="4">
        <v>3090</v>
      </c>
      <c r="I6449" s="4">
        <v>3090</v>
      </c>
      <c r="J6449" s="4">
        <v>3090</v>
      </c>
      <c r="K6449" s="4">
        <v>3090</v>
      </c>
    </row>
    <row r="6450" spans="1:11" x14ac:dyDescent="0.35">
      <c r="A6450" t="s">
        <v>689</v>
      </c>
      <c r="B6450" t="s">
        <v>2158</v>
      </c>
      <c r="C6450" t="s">
        <v>1880</v>
      </c>
      <c r="D6450" s="4">
        <v>756685</v>
      </c>
      <c r="I6450" s="4">
        <v>756685</v>
      </c>
      <c r="J6450" s="4">
        <v>756685</v>
      </c>
      <c r="K6450" s="4">
        <v>756685</v>
      </c>
    </row>
    <row r="6451" spans="1:11" x14ac:dyDescent="0.35">
      <c r="A6451" t="s">
        <v>689</v>
      </c>
      <c r="B6451" t="s">
        <v>2159</v>
      </c>
      <c r="C6451" t="s">
        <v>1881</v>
      </c>
      <c r="D6451" s="4">
        <v>1290499</v>
      </c>
      <c r="I6451" s="4">
        <v>1290499</v>
      </c>
      <c r="J6451" s="4">
        <v>1290499</v>
      </c>
      <c r="K6451" s="4">
        <v>1290499</v>
      </c>
    </row>
    <row r="6452" spans="1:11" x14ac:dyDescent="0.35">
      <c r="A6452" t="s">
        <v>689</v>
      </c>
      <c r="B6452" t="s">
        <v>2174</v>
      </c>
      <c r="C6452" t="s">
        <v>1895</v>
      </c>
      <c r="D6452" s="4">
        <v>168638</v>
      </c>
      <c r="I6452" s="4">
        <v>168638</v>
      </c>
      <c r="J6452" s="4">
        <v>168638</v>
      </c>
      <c r="K6452" s="4">
        <v>168638</v>
      </c>
    </row>
    <row r="6453" spans="1:11" x14ac:dyDescent="0.35">
      <c r="A6453" t="s">
        <v>689</v>
      </c>
      <c r="B6453" t="s">
        <v>2160</v>
      </c>
      <c r="C6453" t="s">
        <v>1882</v>
      </c>
      <c r="E6453" s="4">
        <v>214575</v>
      </c>
      <c r="I6453" s="4">
        <v>214575</v>
      </c>
      <c r="J6453">
        <v>214575</v>
      </c>
      <c r="K6453" s="4">
        <v>0</v>
      </c>
    </row>
    <row r="6454" spans="1:11" x14ac:dyDescent="0.35">
      <c r="A6454" t="s">
        <v>689</v>
      </c>
      <c r="B6454" t="s">
        <v>2179</v>
      </c>
      <c r="C6454" t="s">
        <v>1900</v>
      </c>
      <c r="D6454" s="4">
        <v>2486</v>
      </c>
      <c r="I6454" s="4">
        <v>2486</v>
      </c>
      <c r="J6454" s="4">
        <v>2486</v>
      </c>
      <c r="K6454" s="4">
        <v>2486</v>
      </c>
    </row>
    <row r="6455" spans="1:11" x14ac:dyDescent="0.35">
      <c r="A6455" t="s">
        <v>689</v>
      </c>
      <c r="B6455" t="s">
        <v>2161</v>
      </c>
      <c r="C6455" t="s">
        <v>1883</v>
      </c>
      <c r="D6455" s="4">
        <v>31358</v>
      </c>
      <c r="I6455" s="4">
        <v>31358</v>
      </c>
      <c r="J6455" s="4">
        <v>31358</v>
      </c>
      <c r="K6455" s="4">
        <v>31358</v>
      </c>
    </row>
    <row r="6456" spans="1:11" x14ac:dyDescent="0.35">
      <c r="A6456" t="s">
        <v>689</v>
      </c>
      <c r="B6456" t="s">
        <v>2162</v>
      </c>
      <c r="C6456" t="s">
        <v>1884</v>
      </c>
      <c r="D6456" s="4">
        <v>89087</v>
      </c>
      <c r="I6456" s="4">
        <v>89087</v>
      </c>
      <c r="J6456" s="4">
        <v>89087</v>
      </c>
      <c r="K6456" s="4">
        <v>89087</v>
      </c>
    </row>
    <row r="6457" spans="1:11" x14ac:dyDescent="0.35">
      <c r="A6457" t="s">
        <v>689</v>
      </c>
      <c r="B6457" t="s">
        <v>2163</v>
      </c>
      <c r="D6457" s="4">
        <v>3471572</v>
      </c>
      <c r="E6457" s="4">
        <v>214575</v>
      </c>
      <c r="I6457" s="4">
        <v>3686147</v>
      </c>
      <c r="J6457" s="4">
        <v>3686147</v>
      </c>
      <c r="K6457" s="4">
        <v>3471572</v>
      </c>
    </row>
    <row r="6458" spans="1:11" x14ac:dyDescent="0.35">
      <c r="A6458" t="s">
        <v>689</v>
      </c>
      <c r="B6458" t="s">
        <v>2164</v>
      </c>
      <c r="C6458" t="s">
        <v>1886</v>
      </c>
      <c r="F6458" s="4">
        <v>42419</v>
      </c>
      <c r="I6458" s="4">
        <v>42419</v>
      </c>
      <c r="J6458">
        <v>0</v>
      </c>
      <c r="K6458" s="4">
        <v>0</v>
      </c>
    </row>
    <row r="6459" spans="1:11" x14ac:dyDescent="0.35">
      <c r="A6459" t="s">
        <v>689</v>
      </c>
      <c r="B6459" t="s">
        <v>2165</v>
      </c>
      <c r="F6459" s="4">
        <v>42419</v>
      </c>
      <c r="I6459" s="4">
        <v>42419</v>
      </c>
      <c r="J6459">
        <v>0</v>
      </c>
      <c r="K6459" s="4">
        <v>0</v>
      </c>
    </row>
    <row r="6460" spans="1:11" x14ac:dyDescent="0.35">
      <c r="A6460" t="s">
        <v>689</v>
      </c>
      <c r="B6460" t="s">
        <v>2183</v>
      </c>
      <c r="C6460" t="s">
        <v>1904</v>
      </c>
      <c r="D6460" s="4">
        <v>125000</v>
      </c>
      <c r="I6460" s="4">
        <v>125000</v>
      </c>
      <c r="J6460" s="4">
        <v>125000</v>
      </c>
      <c r="K6460" s="4">
        <v>125000</v>
      </c>
    </row>
    <row r="6461" spans="1:11" x14ac:dyDescent="0.35">
      <c r="A6461" t="s">
        <v>689</v>
      </c>
      <c r="B6461" t="s">
        <v>2166</v>
      </c>
      <c r="C6461" t="s">
        <v>1888</v>
      </c>
      <c r="H6461" s="4">
        <v>2006400</v>
      </c>
      <c r="I6461" s="4">
        <v>2006400</v>
      </c>
      <c r="J6461">
        <v>0</v>
      </c>
      <c r="K6461" s="4">
        <v>0</v>
      </c>
    </row>
    <row r="6462" spans="1:11" x14ac:dyDescent="0.35">
      <c r="A6462" t="s">
        <v>689</v>
      </c>
      <c r="B6462" t="s">
        <v>2180</v>
      </c>
      <c r="C6462" t="s">
        <v>1901</v>
      </c>
      <c r="F6462" s="4">
        <v>150000</v>
      </c>
      <c r="I6462" s="4">
        <v>150000</v>
      </c>
      <c r="J6462">
        <v>0</v>
      </c>
      <c r="K6462" s="4">
        <v>0</v>
      </c>
    </row>
    <row r="6463" spans="1:11" x14ac:dyDescent="0.35">
      <c r="A6463" t="s">
        <v>689</v>
      </c>
      <c r="B6463" t="s">
        <v>2167</v>
      </c>
      <c r="C6463" t="s">
        <v>1889</v>
      </c>
      <c r="F6463" s="4">
        <v>2173500</v>
      </c>
      <c r="I6463" s="4">
        <v>2173500</v>
      </c>
      <c r="J6463">
        <v>0</v>
      </c>
      <c r="K6463" s="4">
        <v>0</v>
      </c>
    </row>
    <row r="6464" spans="1:11" x14ac:dyDescent="0.35">
      <c r="A6464" t="s">
        <v>689</v>
      </c>
      <c r="B6464" t="s">
        <v>2168</v>
      </c>
      <c r="C6464" t="s">
        <v>1890</v>
      </c>
      <c r="F6464" s="4">
        <v>495000</v>
      </c>
      <c r="I6464" s="4">
        <v>495000</v>
      </c>
      <c r="J6464">
        <v>0</v>
      </c>
      <c r="K6464" s="4">
        <v>0</v>
      </c>
    </row>
    <row r="6465" spans="1:11" x14ac:dyDescent="0.35">
      <c r="A6465" t="s">
        <v>689</v>
      </c>
      <c r="B6465" t="s">
        <v>2181</v>
      </c>
      <c r="C6465" t="s">
        <v>1902</v>
      </c>
      <c r="F6465" s="4">
        <v>300000</v>
      </c>
      <c r="I6465" s="4">
        <v>300000</v>
      </c>
      <c r="J6465">
        <v>0</v>
      </c>
      <c r="K6465" s="4">
        <v>0</v>
      </c>
    </row>
    <row r="6466" spans="1:11" x14ac:dyDescent="0.35">
      <c r="A6466" t="s">
        <v>689</v>
      </c>
      <c r="B6466" t="s">
        <v>2169</v>
      </c>
      <c r="D6466" s="4">
        <v>125000</v>
      </c>
      <c r="F6466" s="4">
        <v>3118500</v>
      </c>
      <c r="H6466" s="4">
        <v>2006400</v>
      </c>
      <c r="I6466" s="4">
        <v>5249900</v>
      </c>
      <c r="J6466" s="4">
        <v>125000</v>
      </c>
      <c r="K6466" s="4">
        <v>125000</v>
      </c>
    </row>
    <row r="6467" spans="1:11" x14ac:dyDescent="0.35">
      <c r="A6467" t="s">
        <v>689</v>
      </c>
      <c r="B6467" t="s">
        <v>2170</v>
      </c>
      <c r="D6467" s="4">
        <v>52989732</v>
      </c>
      <c r="E6467" s="4">
        <v>35001853</v>
      </c>
      <c r="F6467" s="4">
        <v>12042036</v>
      </c>
      <c r="G6467" s="4">
        <v>1130630</v>
      </c>
      <c r="H6467" s="4">
        <v>8154971</v>
      </c>
      <c r="I6467" s="4">
        <v>109319222</v>
      </c>
      <c r="J6467" s="4">
        <f>SUM(D6467,E6467)</f>
        <v>87991585</v>
      </c>
      <c r="K6467" s="4">
        <v>52989732</v>
      </c>
    </row>
    <row r="6468" spans="1:11" x14ac:dyDescent="0.35">
      <c r="A6468" t="s">
        <v>694</v>
      </c>
      <c r="B6468" t="s">
        <v>2118</v>
      </c>
      <c r="C6468" t="s">
        <v>1843</v>
      </c>
      <c r="D6468" s="4">
        <v>53151433</v>
      </c>
      <c r="E6468" s="4">
        <v>9388843</v>
      </c>
      <c r="F6468" s="4">
        <v>26062611</v>
      </c>
      <c r="I6468" s="4">
        <v>88602887</v>
      </c>
      <c r="J6468" s="4">
        <v>62540276</v>
      </c>
      <c r="K6468" s="4">
        <v>53151433</v>
      </c>
    </row>
    <row r="6469" spans="1:11" x14ac:dyDescent="0.35">
      <c r="A6469" t="s">
        <v>694</v>
      </c>
      <c r="B6469" t="s">
        <v>2119</v>
      </c>
      <c r="C6469" t="s">
        <v>1844</v>
      </c>
      <c r="D6469" s="4">
        <v>7356998</v>
      </c>
      <c r="E6469" s="4">
        <v>510671</v>
      </c>
      <c r="F6469" s="4">
        <v>613317</v>
      </c>
      <c r="G6469" s="4">
        <v>1029084</v>
      </c>
      <c r="H6469" s="4">
        <v>816006</v>
      </c>
      <c r="I6469" s="4">
        <v>10326076</v>
      </c>
      <c r="J6469" s="4">
        <v>7867669</v>
      </c>
      <c r="K6469" s="4">
        <v>7356998</v>
      </c>
    </row>
    <row r="6470" spans="1:11" x14ac:dyDescent="0.35">
      <c r="A6470" t="s">
        <v>694</v>
      </c>
      <c r="B6470" t="s">
        <v>2120</v>
      </c>
      <c r="C6470" t="s">
        <v>1845</v>
      </c>
      <c r="D6470" s="4">
        <v>6065544</v>
      </c>
      <c r="E6470" s="4">
        <v>131560</v>
      </c>
      <c r="I6470" s="4">
        <v>6197105</v>
      </c>
      <c r="J6470" s="4">
        <v>6197104</v>
      </c>
      <c r="K6470" s="4">
        <v>6065544</v>
      </c>
    </row>
    <row r="6471" spans="1:11" x14ac:dyDescent="0.35">
      <c r="A6471" t="s">
        <v>694</v>
      </c>
      <c r="B6471" t="s">
        <v>2121</v>
      </c>
      <c r="D6471" s="4">
        <v>66573975</v>
      </c>
      <c r="E6471" s="4">
        <v>10031074</v>
      </c>
      <c r="F6471" s="4">
        <v>26675928</v>
      </c>
      <c r="G6471" s="4">
        <v>1029084</v>
      </c>
      <c r="H6471" s="4">
        <v>816006</v>
      </c>
      <c r="I6471" s="4">
        <v>105126067</v>
      </c>
      <c r="J6471" s="4">
        <v>76605049</v>
      </c>
      <c r="K6471" s="4">
        <v>66573975</v>
      </c>
    </row>
    <row r="6472" spans="1:11" x14ac:dyDescent="0.35">
      <c r="A6472" t="s">
        <v>694</v>
      </c>
      <c r="B6472" t="s">
        <v>2122</v>
      </c>
      <c r="C6472" t="s">
        <v>1846</v>
      </c>
      <c r="D6472" s="4">
        <v>27507467</v>
      </c>
      <c r="E6472" s="4">
        <v>6229</v>
      </c>
      <c r="F6472" s="4">
        <v>7839732</v>
      </c>
      <c r="G6472" s="4">
        <v>19411297</v>
      </c>
      <c r="H6472" s="4">
        <v>63045</v>
      </c>
      <c r="I6472" s="4">
        <v>54827769</v>
      </c>
      <c r="J6472" s="4">
        <v>27513696</v>
      </c>
      <c r="K6472" s="4">
        <v>27507467</v>
      </c>
    </row>
    <row r="6473" spans="1:11" x14ac:dyDescent="0.35">
      <c r="A6473" t="s">
        <v>694</v>
      </c>
      <c r="B6473" t="s">
        <v>2123</v>
      </c>
      <c r="C6473" t="s">
        <v>1847</v>
      </c>
      <c r="D6473" s="4">
        <v>25143785</v>
      </c>
      <c r="F6473" s="4">
        <v>540541</v>
      </c>
      <c r="I6473" s="4">
        <v>25684326</v>
      </c>
      <c r="J6473" s="4">
        <v>25143785</v>
      </c>
      <c r="K6473" s="4">
        <v>25143785</v>
      </c>
    </row>
    <row r="6474" spans="1:11" x14ac:dyDescent="0.35">
      <c r="A6474" t="s">
        <v>694</v>
      </c>
      <c r="B6474" t="s">
        <v>2124</v>
      </c>
      <c r="C6474" t="s">
        <v>1848</v>
      </c>
      <c r="D6474" s="4">
        <v>55661</v>
      </c>
      <c r="I6474" s="4">
        <v>55661</v>
      </c>
      <c r="J6474" s="4">
        <v>55661</v>
      </c>
      <c r="K6474" s="4">
        <v>55661</v>
      </c>
    </row>
    <row r="6475" spans="1:11" x14ac:dyDescent="0.35">
      <c r="A6475" t="s">
        <v>694</v>
      </c>
      <c r="B6475" t="s">
        <v>2125</v>
      </c>
      <c r="D6475" s="4">
        <v>52706913</v>
      </c>
      <c r="E6475" s="4">
        <v>6229</v>
      </c>
      <c r="F6475" s="4">
        <v>8380273</v>
      </c>
      <c r="G6475" s="4">
        <v>19411297</v>
      </c>
      <c r="H6475" s="4">
        <v>63045</v>
      </c>
      <c r="I6475" s="4">
        <v>80567756</v>
      </c>
      <c r="J6475" s="4">
        <v>52713142</v>
      </c>
      <c r="K6475" s="4">
        <v>52706913</v>
      </c>
    </row>
    <row r="6476" spans="1:11" x14ac:dyDescent="0.35">
      <c r="A6476" t="s">
        <v>694</v>
      </c>
      <c r="B6476" t="s">
        <v>2126</v>
      </c>
      <c r="C6476" t="s">
        <v>1850</v>
      </c>
      <c r="D6476" s="4">
        <v>9600000</v>
      </c>
      <c r="E6476" s="4">
        <v>11200000</v>
      </c>
      <c r="I6476" s="4">
        <v>20800000</v>
      </c>
      <c r="J6476" s="4">
        <v>20800000</v>
      </c>
      <c r="K6476" s="4">
        <v>9600000</v>
      </c>
    </row>
    <row r="6477" spans="1:11" x14ac:dyDescent="0.35">
      <c r="A6477" t="s">
        <v>694</v>
      </c>
      <c r="B6477" t="s">
        <v>2127</v>
      </c>
      <c r="D6477" s="4">
        <v>9600000</v>
      </c>
      <c r="E6477" s="4">
        <v>11200000</v>
      </c>
      <c r="I6477" s="4">
        <v>20800000</v>
      </c>
      <c r="J6477" s="4">
        <v>20800000</v>
      </c>
      <c r="K6477" s="4">
        <v>9600000</v>
      </c>
    </row>
    <row r="6478" spans="1:11" x14ac:dyDescent="0.35">
      <c r="A6478" t="s">
        <v>694</v>
      </c>
      <c r="B6478" t="s">
        <v>2128</v>
      </c>
      <c r="C6478" t="s">
        <v>1851</v>
      </c>
      <c r="D6478" s="4">
        <v>186870</v>
      </c>
      <c r="H6478" s="4">
        <v>698603</v>
      </c>
      <c r="I6478" s="4">
        <v>885473</v>
      </c>
      <c r="J6478" s="4">
        <v>186870</v>
      </c>
      <c r="K6478" s="4">
        <v>186870</v>
      </c>
    </row>
    <row r="6479" spans="1:11" x14ac:dyDescent="0.35">
      <c r="A6479" t="s">
        <v>694</v>
      </c>
      <c r="B6479" t="s">
        <v>2178</v>
      </c>
      <c r="C6479" t="s">
        <v>1899</v>
      </c>
      <c r="D6479" s="4">
        <v>292600</v>
      </c>
      <c r="I6479" s="4">
        <v>292600</v>
      </c>
      <c r="J6479" s="4">
        <v>292600</v>
      </c>
      <c r="K6479" s="4">
        <v>292600</v>
      </c>
    </row>
    <row r="6480" spans="1:11" x14ac:dyDescent="0.35">
      <c r="A6480" t="s">
        <v>694</v>
      </c>
      <c r="B6480" t="s">
        <v>2129</v>
      </c>
      <c r="C6480" t="s">
        <v>1852</v>
      </c>
      <c r="G6480" s="4">
        <v>2726</v>
      </c>
      <c r="I6480" s="4">
        <v>2726</v>
      </c>
      <c r="J6480">
        <v>0</v>
      </c>
      <c r="K6480" s="4">
        <v>0</v>
      </c>
    </row>
    <row r="6481" spans="1:11" x14ac:dyDescent="0.35">
      <c r="A6481" t="s">
        <v>694</v>
      </c>
      <c r="B6481" t="s">
        <v>2130</v>
      </c>
      <c r="C6481" t="s">
        <v>1853</v>
      </c>
      <c r="D6481" s="4">
        <v>3163</v>
      </c>
      <c r="F6481" s="4">
        <v>2730</v>
      </c>
      <c r="G6481" s="4">
        <v>38226</v>
      </c>
      <c r="H6481" s="4">
        <v>8191</v>
      </c>
      <c r="I6481" s="4">
        <v>52311</v>
      </c>
      <c r="J6481" s="4">
        <v>3163</v>
      </c>
      <c r="K6481" s="4">
        <v>3163</v>
      </c>
    </row>
    <row r="6482" spans="1:11" x14ac:dyDescent="0.35">
      <c r="A6482" t="s">
        <v>694</v>
      </c>
      <c r="B6482" t="s">
        <v>2172</v>
      </c>
      <c r="C6482" t="s">
        <v>1893</v>
      </c>
      <c r="G6482" s="4">
        <v>7167</v>
      </c>
      <c r="I6482" s="4">
        <v>7167</v>
      </c>
      <c r="J6482">
        <v>0</v>
      </c>
      <c r="K6482" s="4">
        <v>0</v>
      </c>
    </row>
    <row r="6483" spans="1:11" x14ac:dyDescent="0.35">
      <c r="A6483" t="s">
        <v>694</v>
      </c>
      <c r="B6483" t="s">
        <v>2188</v>
      </c>
      <c r="C6483" t="s">
        <v>1909</v>
      </c>
      <c r="D6483" s="4">
        <v>8547</v>
      </c>
      <c r="I6483" s="4">
        <v>8547</v>
      </c>
      <c r="J6483" s="4">
        <v>8547</v>
      </c>
      <c r="K6483" s="4">
        <v>8547</v>
      </c>
    </row>
    <row r="6484" spans="1:11" x14ac:dyDescent="0.35">
      <c r="A6484" t="s">
        <v>694</v>
      </c>
      <c r="B6484" t="s">
        <v>2182</v>
      </c>
      <c r="C6484" t="s">
        <v>1903</v>
      </c>
      <c r="D6484" s="4">
        <v>2262</v>
      </c>
      <c r="I6484" s="4">
        <v>2262</v>
      </c>
      <c r="J6484" s="4">
        <v>2262</v>
      </c>
      <c r="K6484" s="4">
        <v>2262</v>
      </c>
    </row>
    <row r="6485" spans="1:11" x14ac:dyDescent="0.35">
      <c r="A6485" t="s">
        <v>694</v>
      </c>
      <c r="B6485" t="s">
        <v>2131</v>
      </c>
      <c r="C6485" t="s">
        <v>1854</v>
      </c>
      <c r="D6485" s="4">
        <v>242833</v>
      </c>
      <c r="E6485" s="4">
        <v>1156682</v>
      </c>
      <c r="I6485" s="4">
        <v>1399515</v>
      </c>
      <c r="J6485" s="4">
        <v>1399515</v>
      </c>
      <c r="K6485" s="4">
        <v>242833</v>
      </c>
    </row>
    <row r="6486" spans="1:11" x14ac:dyDescent="0.35">
      <c r="A6486" t="s">
        <v>694</v>
      </c>
      <c r="B6486" t="s">
        <v>2132</v>
      </c>
      <c r="C6486" t="s">
        <v>1855</v>
      </c>
      <c r="D6486" s="4">
        <v>102121</v>
      </c>
      <c r="E6486" s="4">
        <v>860806</v>
      </c>
      <c r="F6486" s="4">
        <v>32645</v>
      </c>
      <c r="H6486" s="4">
        <v>105512</v>
      </c>
      <c r="I6486" s="4">
        <v>1101084</v>
      </c>
      <c r="J6486" s="4">
        <v>962927</v>
      </c>
      <c r="K6486" s="4">
        <v>102121</v>
      </c>
    </row>
    <row r="6487" spans="1:11" x14ac:dyDescent="0.35">
      <c r="A6487" t="s">
        <v>694</v>
      </c>
      <c r="B6487" t="s">
        <v>2133</v>
      </c>
      <c r="C6487" t="s">
        <v>1856</v>
      </c>
      <c r="D6487" s="4">
        <v>22632</v>
      </c>
      <c r="E6487" s="4">
        <v>14402</v>
      </c>
      <c r="I6487" s="4">
        <v>37035</v>
      </c>
      <c r="J6487" s="4">
        <v>37034</v>
      </c>
      <c r="K6487" s="4">
        <v>22632</v>
      </c>
    </row>
    <row r="6488" spans="1:11" x14ac:dyDescent="0.35">
      <c r="A6488" t="s">
        <v>694</v>
      </c>
      <c r="B6488" t="s">
        <v>2134</v>
      </c>
      <c r="C6488" t="s">
        <v>1857</v>
      </c>
      <c r="D6488" s="4">
        <v>3395</v>
      </c>
      <c r="E6488" s="4">
        <v>9505</v>
      </c>
      <c r="H6488" s="4">
        <v>2037</v>
      </c>
      <c r="I6488" s="4">
        <v>14937</v>
      </c>
      <c r="J6488" s="4">
        <v>12900</v>
      </c>
      <c r="K6488" s="4">
        <v>3395</v>
      </c>
    </row>
    <row r="6489" spans="1:11" x14ac:dyDescent="0.35">
      <c r="A6489" t="s">
        <v>694</v>
      </c>
      <c r="B6489" t="s">
        <v>2135</v>
      </c>
      <c r="C6489" t="s">
        <v>1858</v>
      </c>
      <c r="D6489" s="4">
        <v>13389</v>
      </c>
      <c r="E6489" s="4">
        <v>20781</v>
      </c>
      <c r="G6489" s="4">
        <v>368858</v>
      </c>
      <c r="H6489" s="4">
        <v>25976</v>
      </c>
      <c r="I6489" s="4">
        <v>429004</v>
      </c>
      <c r="J6489" s="4">
        <v>34170</v>
      </c>
      <c r="K6489" s="4">
        <v>13389</v>
      </c>
    </row>
    <row r="6490" spans="1:11" x14ac:dyDescent="0.35">
      <c r="A6490" t="s">
        <v>694</v>
      </c>
      <c r="B6490" t="s">
        <v>2136</v>
      </c>
      <c r="C6490" t="s">
        <v>1859</v>
      </c>
      <c r="D6490" s="4">
        <v>200741</v>
      </c>
      <c r="E6490" s="4">
        <v>1781201</v>
      </c>
      <c r="G6490" s="4">
        <v>905463</v>
      </c>
      <c r="H6490" s="4">
        <v>900000</v>
      </c>
      <c r="I6490" s="4">
        <v>3787405</v>
      </c>
      <c r="J6490" s="4">
        <v>1981942</v>
      </c>
      <c r="K6490" s="4">
        <v>200741</v>
      </c>
    </row>
    <row r="6491" spans="1:11" x14ac:dyDescent="0.35">
      <c r="A6491" t="s">
        <v>694</v>
      </c>
      <c r="B6491" t="s">
        <v>2137</v>
      </c>
      <c r="C6491" t="s">
        <v>1860</v>
      </c>
      <c r="D6491" s="4">
        <v>1413139</v>
      </c>
      <c r="E6491" s="4">
        <v>3261091</v>
      </c>
      <c r="G6491" s="4">
        <v>108703</v>
      </c>
      <c r="H6491" s="4">
        <v>978327</v>
      </c>
      <c r="I6491" s="4">
        <v>5761261</v>
      </c>
      <c r="J6491" s="4">
        <v>4674230</v>
      </c>
      <c r="K6491" s="4">
        <v>1413139</v>
      </c>
    </row>
    <row r="6492" spans="1:11" x14ac:dyDescent="0.35">
      <c r="A6492" t="s">
        <v>694</v>
      </c>
      <c r="B6492" t="s">
        <v>2138</v>
      </c>
      <c r="C6492" t="s">
        <v>1861</v>
      </c>
      <c r="D6492" s="4">
        <v>58432</v>
      </c>
      <c r="H6492" s="4">
        <v>483147</v>
      </c>
      <c r="I6492" s="4">
        <v>541579</v>
      </c>
      <c r="J6492" s="4">
        <v>58432</v>
      </c>
      <c r="K6492" s="4">
        <v>58432</v>
      </c>
    </row>
    <row r="6493" spans="1:11" x14ac:dyDescent="0.35">
      <c r="A6493" t="s">
        <v>694</v>
      </c>
      <c r="B6493" t="s">
        <v>2139</v>
      </c>
      <c r="C6493" t="s">
        <v>1862</v>
      </c>
      <c r="D6493" s="4">
        <v>1281964</v>
      </c>
      <c r="E6493" s="4">
        <v>2136607</v>
      </c>
      <c r="I6493" s="4">
        <v>3418571</v>
      </c>
      <c r="J6493" s="4">
        <v>3418571</v>
      </c>
      <c r="K6493" s="4">
        <v>1281964</v>
      </c>
    </row>
    <row r="6494" spans="1:11" x14ac:dyDescent="0.35">
      <c r="A6494" t="s">
        <v>694</v>
      </c>
      <c r="B6494" t="s">
        <v>2141</v>
      </c>
      <c r="D6494" s="4">
        <v>3832088</v>
      </c>
      <c r="E6494" s="4">
        <v>9241075</v>
      </c>
      <c r="F6494" s="4">
        <v>35376</v>
      </c>
      <c r="G6494" s="4">
        <v>1431143</v>
      </c>
      <c r="H6494" s="4">
        <v>3201793</v>
      </c>
      <c r="I6494" s="4">
        <v>17741476</v>
      </c>
      <c r="J6494" s="4">
        <v>13073163</v>
      </c>
      <c r="K6494" s="4">
        <v>3832088</v>
      </c>
    </row>
    <row r="6495" spans="1:11" x14ac:dyDescent="0.35">
      <c r="A6495" t="s">
        <v>694</v>
      </c>
      <c r="B6495" t="s">
        <v>2142</v>
      </c>
      <c r="C6495" t="s">
        <v>1864</v>
      </c>
      <c r="D6495" s="4">
        <v>11158</v>
      </c>
      <c r="I6495" s="4">
        <v>11158</v>
      </c>
      <c r="J6495" s="4">
        <v>11158</v>
      </c>
      <c r="K6495" s="4">
        <v>11158</v>
      </c>
    </row>
    <row r="6496" spans="1:11" x14ac:dyDescent="0.35">
      <c r="A6496" t="s">
        <v>694</v>
      </c>
      <c r="B6496" t="s">
        <v>2143</v>
      </c>
      <c r="C6496" t="s">
        <v>1865</v>
      </c>
      <c r="D6496" s="4">
        <v>12209</v>
      </c>
      <c r="I6496" s="4">
        <v>12209</v>
      </c>
      <c r="J6496" s="4">
        <v>12209</v>
      </c>
      <c r="K6496" s="4">
        <v>12209</v>
      </c>
    </row>
    <row r="6497" spans="1:11" x14ac:dyDescent="0.35">
      <c r="A6497" t="s">
        <v>694</v>
      </c>
      <c r="B6497" t="s">
        <v>2144</v>
      </c>
      <c r="C6497" t="s">
        <v>1866</v>
      </c>
      <c r="D6497" s="4">
        <v>1056</v>
      </c>
      <c r="I6497" s="4">
        <v>1056</v>
      </c>
      <c r="J6497" s="4">
        <v>1056</v>
      </c>
      <c r="K6497" s="4">
        <v>1056</v>
      </c>
    </row>
    <row r="6498" spans="1:11" x14ac:dyDescent="0.35">
      <c r="A6498" t="s">
        <v>694</v>
      </c>
      <c r="B6498" t="s">
        <v>2145</v>
      </c>
      <c r="C6498" t="s">
        <v>1867</v>
      </c>
      <c r="D6498" s="4">
        <v>576000</v>
      </c>
      <c r="G6498" s="4">
        <v>6881548</v>
      </c>
      <c r="H6498" s="4">
        <v>3735916</v>
      </c>
      <c r="I6498" s="4">
        <v>11193464</v>
      </c>
      <c r="J6498" s="4">
        <v>576000</v>
      </c>
      <c r="K6498" s="4">
        <v>576000</v>
      </c>
    </row>
    <row r="6499" spans="1:11" x14ac:dyDescent="0.35">
      <c r="A6499" t="s">
        <v>694</v>
      </c>
      <c r="B6499" t="s">
        <v>2146</v>
      </c>
      <c r="C6499" t="s">
        <v>1868</v>
      </c>
      <c r="D6499" s="4">
        <v>31556</v>
      </c>
      <c r="E6499" s="4">
        <v>115985</v>
      </c>
      <c r="G6499" s="4">
        <v>3116884</v>
      </c>
      <c r="H6499" s="4">
        <v>2984628</v>
      </c>
      <c r="I6499" s="4">
        <v>6249053</v>
      </c>
      <c r="J6499" s="4">
        <v>147541</v>
      </c>
      <c r="K6499" s="4">
        <v>31556</v>
      </c>
    </row>
    <row r="6500" spans="1:11" x14ac:dyDescent="0.35">
      <c r="A6500" t="s">
        <v>694</v>
      </c>
      <c r="B6500" t="s">
        <v>2173</v>
      </c>
      <c r="C6500" t="s">
        <v>1894</v>
      </c>
      <c r="D6500" s="4">
        <v>12290</v>
      </c>
      <c r="I6500" s="4">
        <v>12290</v>
      </c>
      <c r="J6500" s="4">
        <v>12290</v>
      </c>
      <c r="K6500" s="4">
        <v>12290</v>
      </c>
    </row>
    <row r="6501" spans="1:11" x14ac:dyDescent="0.35">
      <c r="A6501" t="s">
        <v>694</v>
      </c>
      <c r="B6501" t="s">
        <v>2147</v>
      </c>
      <c r="C6501" t="s">
        <v>1869</v>
      </c>
      <c r="G6501" s="4">
        <v>2452224</v>
      </c>
      <c r="I6501" s="4">
        <v>2452224</v>
      </c>
      <c r="J6501">
        <v>0</v>
      </c>
      <c r="K6501" s="4">
        <v>0</v>
      </c>
    </row>
    <row r="6502" spans="1:11" x14ac:dyDescent="0.35">
      <c r="A6502" t="s">
        <v>694</v>
      </c>
      <c r="B6502" t="s">
        <v>2148</v>
      </c>
      <c r="C6502" t="s">
        <v>1870</v>
      </c>
      <c r="D6502" s="4">
        <v>293514</v>
      </c>
      <c r="E6502" s="4">
        <v>13924421</v>
      </c>
      <c r="H6502" s="4">
        <v>384000</v>
      </c>
      <c r="I6502" s="4">
        <v>14601935</v>
      </c>
      <c r="J6502" s="4">
        <v>14217935</v>
      </c>
      <c r="K6502" s="4">
        <v>293514</v>
      </c>
    </row>
    <row r="6503" spans="1:11" x14ac:dyDescent="0.35">
      <c r="A6503" t="s">
        <v>694</v>
      </c>
      <c r="B6503" t="s">
        <v>2149</v>
      </c>
      <c r="C6503" t="s">
        <v>1871</v>
      </c>
      <c r="D6503" s="4">
        <v>13336207</v>
      </c>
      <c r="H6503" s="4">
        <v>71584</v>
      </c>
      <c r="I6503" s="4">
        <v>13407791</v>
      </c>
      <c r="J6503" s="4">
        <v>13336207</v>
      </c>
      <c r="K6503" s="4">
        <v>13336207</v>
      </c>
    </row>
    <row r="6504" spans="1:11" x14ac:dyDescent="0.35">
      <c r="A6504" t="s">
        <v>694</v>
      </c>
      <c r="B6504" t="s">
        <v>2150</v>
      </c>
      <c r="C6504" t="s">
        <v>1872</v>
      </c>
      <c r="D6504" s="4">
        <v>1176000</v>
      </c>
      <c r="I6504" s="4">
        <v>1176000</v>
      </c>
      <c r="J6504" s="4">
        <v>1176000</v>
      </c>
      <c r="K6504" s="4">
        <v>1176000</v>
      </c>
    </row>
    <row r="6505" spans="1:11" x14ac:dyDescent="0.35">
      <c r="A6505" t="s">
        <v>694</v>
      </c>
      <c r="B6505" t="s">
        <v>2152</v>
      </c>
      <c r="C6505" t="s">
        <v>1874</v>
      </c>
      <c r="D6505" s="4">
        <v>3410</v>
      </c>
      <c r="I6505" s="4">
        <v>3410</v>
      </c>
      <c r="J6505" s="4">
        <v>3410</v>
      </c>
      <c r="K6505" s="4">
        <v>3410</v>
      </c>
    </row>
    <row r="6506" spans="1:11" x14ac:dyDescent="0.35">
      <c r="A6506" t="s">
        <v>694</v>
      </c>
      <c r="B6506" t="s">
        <v>2153</v>
      </c>
      <c r="C6506" t="s">
        <v>1875</v>
      </c>
      <c r="D6506" s="4">
        <v>0</v>
      </c>
      <c r="H6506" s="4">
        <v>232484</v>
      </c>
      <c r="I6506" s="4">
        <v>232484</v>
      </c>
      <c r="J6506" s="4">
        <v>0</v>
      </c>
      <c r="K6506" s="4">
        <v>0</v>
      </c>
    </row>
    <row r="6507" spans="1:11" x14ac:dyDescent="0.35">
      <c r="A6507" t="s">
        <v>694</v>
      </c>
      <c r="B6507" t="s">
        <v>2154</v>
      </c>
      <c r="C6507" t="s">
        <v>1876</v>
      </c>
      <c r="G6507" s="4">
        <v>540288</v>
      </c>
      <c r="I6507" s="4">
        <v>540288</v>
      </c>
      <c r="J6507">
        <v>0</v>
      </c>
      <c r="K6507" s="4">
        <v>0</v>
      </c>
    </row>
    <row r="6508" spans="1:11" x14ac:dyDescent="0.35">
      <c r="A6508" t="s">
        <v>694</v>
      </c>
      <c r="B6508" t="s">
        <v>2155</v>
      </c>
      <c r="C6508" t="s">
        <v>1877</v>
      </c>
      <c r="D6508" s="4">
        <v>78620</v>
      </c>
      <c r="I6508" s="4">
        <v>78620</v>
      </c>
      <c r="J6508" s="4">
        <v>78620</v>
      </c>
      <c r="K6508" s="4">
        <v>78620</v>
      </c>
    </row>
    <row r="6509" spans="1:11" x14ac:dyDescent="0.35">
      <c r="A6509" t="s">
        <v>694</v>
      </c>
      <c r="B6509" t="s">
        <v>2156</v>
      </c>
      <c r="D6509" s="4">
        <v>15532021</v>
      </c>
      <c r="E6509" s="4">
        <v>14040406</v>
      </c>
      <c r="G6509" s="4">
        <v>12990944</v>
      </c>
      <c r="H6509" s="4">
        <v>7408611</v>
      </c>
      <c r="I6509" s="4">
        <v>49971983</v>
      </c>
      <c r="J6509" s="4">
        <v>29572427</v>
      </c>
      <c r="K6509" s="4">
        <v>15532021</v>
      </c>
    </row>
    <row r="6510" spans="1:11" x14ac:dyDescent="0.35">
      <c r="A6510" t="s">
        <v>694</v>
      </c>
      <c r="B6510" t="s">
        <v>2157</v>
      </c>
      <c r="C6510" t="s">
        <v>1879</v>
      </c>
      <c r="D6510" s="4">
        <v>3766871</v>
      </c>
      <c r="I6510" s="4">
        <v>3766871</v>
      </c>
      <c r="J6510" s="4">
        <v>3766871</v>
      </c>
      <c r="K6510" s="4">
        <v>3766871</v>
      </c>
    </row>
    <row r="6511" spans="1:11" x14ac:dyDescent="0.35">
      <c r="A6511" t="s">
        <v>694</v>
      </c>
      <c r="B6511" t="s">
        <v>2186</v>
      </c>
      <c r="C6511" t="s">
        <v>1907</v>
      </c>
      <c r="D6511" s="4">
        <v>34783</v>
      </c>
      <c r="I6511" s="4">
        <v>34783</v>
      </c>
      <c r="J6511" s="4">
        <v>34783</v>
      </c>
      <c r="K6511" s="4">
        <v>34783</v>
      </c>
    </row>
    <row r="6512" spans="1:11" x14ac:dyDescent="0.35">
      <c r="A6512" t="s">
        <v>694</v>
      </c>
      <c r="B6512" t="s">
        <v>2176</v>
      </c>
      <c r="C6512" t="s">
        <v>1897</v>
      </c>
      <c r="D6512" s="4">
        <v>2424</v>
      </c>
      <c r="I6512" s="4">
        <v>2424</v>
      </c>
      <c r="J6512" s="4">
        <v>2424</v>
      </c>
      <c r="K6512" s="4">
        <v>2424</v>
      </c>
    </row>
    <row r="6513" spans="1:11" x14ac:dyDescent="0.35">
      <c r="A6513" t="s">
        <v>694</v>
      </c>
      <c r="B6513" t="s">
        <v>2159</v>
      </c>
      <c r="C6513" t="s">
        <v>1881</v>
      </c>
      <c r="D6513" s="4">
        <v>4085590</v>
      </c>
      <c r="I6513" s="4">
        <v>4085590</v>
      </c>
      <c r="J6513" s="4">
        <v>4085590</v>
      </c>
      <c r="K6513" s="4">
        <v>4085590</v>
      </c>
    </row>
    <row r="6514" spans="1:11" x14ac:dyDescent="0.35">
      <c r="A6514" t="s">
        <v>694</v>
      </c>
      <c r="B6514" t="s">
        <v>2174</v>
      </c>
      <c r="C6514" t="s">
        <v>1895</v>
      </c>
      <c r="D6514" s="4">
        <v>407099</v>
      </c>
      <c r="I6514" s="4">
        <v>407099</v>
      </c>
      <c r="J6514" s="4">
        <v>407099</v>
      </c>
      <c r="K6514" s="4">
        <v>407099</v>
      </c>
    </row>
    <row r="6515" spans="1:11" x14ac:dyDescent="0.35">
      <c r="A6515" t="s">
        <v>694</v>
      </c>
      <c r="B6515" t="s">
        <v>2160</v>
      </c>
      <c r="C6515" t="s">
        <v>1882</v>
      </c>
      <c r="D6515" s="4">
        <v>21542</v>
      </c>
      <c r="E6515" s="4">
        <v>338369</v>
      </c>
      <c r="I6515" s="4">
        <v>359911</v>
      </c>
      <c r="J6515" s="4">
        <v>359911</v>
      </c>
      <c r="K6515" s="4">
        <v>21542</v>
      </c>
    </row>
    <row r="6516" spans="1:11" x14ac:dyDescent="0.35">
      <c r="A6516" t="s">
        <v>694</v>
      </c>
      <c r="B6516" t="s">
        <v>2179</v>
      </c>
      <c r="C6516" t="s">
        <v>1900</v>
      </c>
      <c r="D6516" s="4">
        <v>7954</v>
      </c>
      <c r="I6516" s="4">
        <v>7954</v>
      </c>
      <c r="J6516" s="4">
        <v>7954</v>
      </c>
      <c r="K6516" s="4">
        <v>7954</v>
      </c>
    </row>
    <row r="6517" spans="1:11" x14ac:dyDescent="0.35">
      <c r="A6517" t="s">
        <v>694</v>
      </c>
      <c r="B6517" t="s">
        <v>2171</v>
      </c>
      <c r="C6517" t="s">
        <v>1892</v>
      </c>
      <c r="D6517" s="4">
        <v>2889</v>
      </c>
      <c r="I6517" s="4">
        <v>2889</v>
      </c>
      <c r="J6517" s="4">
        <v>2889</v>
      </c>
      <c r="K6517" s="4">
        <v>2889</v>
      </c>
    </row>
    <row r="6518" spans="1:11" x14ac:dyDescent="0.35">
      <c r="A6518" t="s">
        <v>694</v>
      </c>
      <c r="B6518" t="s">
        <v>2163</v>
      </c>
      <c r="D6518" s="4">
        <v>8329153</v>
      </c>
      <c r="E6518" s="4">
        <v>338369</v>
      </c>
      <c r="I6518" s="4">
        <v>8667522</v>
      </c>
      <c r="J6518" s="4">
        <v>8667522</v>
      </c>
      <c r="K6518" s="4">
        <v>8329153</v>
      </c>
    </row>
    <row r="6519" spans="1:11" x14ac:dyDescent="0.35">
      <c r="A6519" t="s">
        <v>694</v>
      </c>
      <c r="B6519" t="s">
        <v>2164</v>
      </c>
      <c r="C6519" t="s">
        <v>1886</v>
      </c>
      <c r="D6519" s="4">
        <v>10352</v>
      </c>
      <c r="E6519" s="4">
        <v>391196</v>
      </c>
      <c r="I6519" s="4">
        <v>401547</v>
      </c>
      <c r="J6519" s="4">
        <v>401548</v>
      </c>
      <c r="K6519" s="4">
        <v>10352</v>
      </c>
    </row>
    <row r="6520" spans="1:11" x14ac:dyDescent="0.35">
      <c r="A6520" t="s">
        <v>694</v>
      </c>
      <c r="B6520" t="s">
        <v>2165</v>
      </c>
      <c r="D6520" s="4">
        <v>10352</v>
      </c>
      <c r="E6520" s="4">
        <v>391196</v>
      </c>
      <c r="I6520" s="4">
        <v>401547</v>
      </c>
      <c r="J6520" s="4">
        <v>401548</v>
      </c>
      <c r="K6520" s="4">
        <v>10352</v>
      </c>
    </row>
    <row r="6521" spans="1:11" x14ac:dyDescent="0.35">
      <c r="A6521" t="s">
        <v>694</v>
      </c>
      <c r="B6521" t="s">
        <v>2183</v>
      </c>
      <c r="C6521" t="s">
        <v>1904</v>
      </c>
      <c r="E6521" s="4">
        <v>375000</v>
      </c>
      <c r="I6521" s="4">
        <v>375000</v>
      </c>
      <c r="J6521">
        <v>375000</v>
      </c>
      <c r="K6521" s="4">
        <v>0</v>
      </c>
    </row>
    <row r="6522" spans="1:11" x14ac:dyDescent="0.35">
      <c r="A6522" t="s">
        <v>694</v>
      </c>
      <c r="B6522" t="s">
        <v>2166</v>
      </c>
      <c r="C6522" t="s">
        <v>1888</v>
      </c>
      <c r="G6522" s="4">
        <v>480000</v>
      </c>
      <c r="I6522" s="4">
        <v>480000</v>
      </c>
      <c r="J6522">
        <v>0</v>
      </c>
      <c r="K6522" s="4">
        <v>0</v>
      </c>
    </row>
    <row r="6523" spans="1:11" x14ac:dyDescent="0.35">
      <c r="A6523" t="s">
        <v>694</v>
      </c>
      <c r="B6523" t="s">
        <v>2180</v>
      </c>
      <c r="C6523" t="s">
        <v>1901</v>
      </c>
      <c r="E6523" s="4">
        <v>1462500</v>
      </c>
      <c r="I6523" s="4">
        <v>1462500</v>
      </c>
      <c r="J6523">
        <v>1462500</v>
      </c>
      <c r="K6523" s="4">
        <v>0</v>
      </c>
    </row>
    <row r="6524" spans="1:11" x14ac:dyDescent="0.35">
      <c r="A6524" t="s">
        <v>694</v>
      </c>
      <c r="B6524" t="s">
        <v>2167</v>
      </c>
      <c r="C6524" t="s">
        <v>1889</v>
      </c>
      <c r="E6524" s="4">
        <v>2835000</v>
      </c>
      <c r="I6524" s="4">
        <v>2835000</v>
      </c>
      <c r="J6524">
        <v>2835000</v>
      </c>
      <c r="K6524" s="4">
        <v>0</v>
      </c>
    </row>
    <row r="6525" spans="1:11" x14ac:dyDescent="0.35">
      <c r="A6525" t="s">
        <v>694</v>
      </c>
      <c r="B6525" t="s">
        <v>2168</v>
      </c>
      <c r="C6525" t="s">
        <v>1890</v>
      </c>
      <c r="E6525" s="4">
        <v>468750</v>
      </c>
      <c r="I6525" s="4">
        <v>468750</v>
      </c>
      <c r="J6525">
        <v>468750</v>
      </c>
      <c r="K6525" s="4">
        <v>0</v>
      </c>
    </row>
    <row r="6526" spans="1:11" x14ac:dyDescent="0.35">
      <c r="A6526" t="s">
        <v>694</v>
      </c>
      <c r="B6526" t="s">
        <v>2181</v>
      </c>
      <c r="C6526" t="s">
        <v>1902</v>
      </c>
      <c r="E6526" s="4">
        <v>2925000</v>
      </c>
      <c r="I6526" s="4">
        <v>2925000</v>
      </c>
      <c r="J6526">
        <v>2925000</v>
      </c>
      <c r="K6526" s="4">
        <v>0</v>
      </c>
    </row>
    <row r="6527" spans="1:11" x14ac:dyDescent="0.35">
      <c r="A6527" t="s">
        <v>694</v>
      </c>
      <c r="B6527" t="s">
        <v>2169</v>
      </c>
      <c r="E6527" s="4">
        <v>8066250</v>
      </c>
      <c r="G6527" s="4">
        <v>480000</v>
      </c>
      <c r="I6527" s="4">
        <v>8546250</v>
      </c>
      <c r="J6527">
        <v>8066250</v>
      </c>
      <c r="K6527" s="4">
        <v>0</v>
      </c>
    </row>
    <row r="6528" spans="1:11" x14ac:dyDescent="0.35">
      <c r="A6528" t="s">
        <v>694</v>
      </c>
      <c r="B6528" t="s">
        <v>2170</v>
      </c>
      <c r="D6528" s="4">
        <v>156584502</v>
      </c>
      <c r="E6528" s="4">
        <v>53314598</v>
      </c>
      <c r="F6528" s="4">
        <v>35091576</v>
      </c>
      <c r="G6528" s="4">
        <v>35342469</v>
      </c>
      <c r="H6528" s="4">
        <v>11489456</v>
      </c>
      <c r="I6528" s="4">
        <v>291822601</v>
      </c>
      <c r="J6528" s="4">
        <f>SUM(D6528,E6528)</f>
        <v>209899100</v>
      </c>
      <c r="K6528" s="4">
        <v>156584502</v>
      </c>
    </row>
    <row r="6529" spans="1:11" x14ac:dyDescent="0.35">
      <c r="A6529" t="s">
        <v>702</v>
      </c>
      <c r="B6529" t="s">
        <v>2118</v>
      </c>
      <c r="C6529" t="s">
        <v>1843</v>
      </c>
      <c r="D6529" s="4">
        <v>2129154</v>
      </c>
      <c r="F6529" s="4">
        <v>931000</v>
      </c>
      <c r="I6529" s="4">
        <v>3060154</v>
      </c>
      <c r="J6529" s="4">
        <v>2129154</v>
      </c>
      <c r="K6529" s="4">
        <v>2129154</v>
      </c>
    </row>
    <row r="6530" spans="1:11" x14ac:dyDescent="0.35">
      <c r="A6530" t="s">
        <v>702</v>
      </c>
      <c r="B6530" t="s">
        <v>2119</v>
      </c>
      <c r="C6530" t="s">
        <v>1844</v>
      </c>
      <c r="D6530" s="4">
        <v>117604</v>
      </c>
      <c r="E6530" s="4">
        <v>145509</v>
      </c>
      <c r="H6530" s="4">
        <v>18450</v>
      </c>
      <c r="I6530" s="4">
        <v>281563</v>
      </c>
      <c r="J6530" s="4">
        <v>263113</v>
      </c>
      <c r="K6530" s="4">
        <v>117604</v>
      </c>
    </row>
    <row r="6531" spans="1:11" x14ac:dyDescent="0.35">
      <c r="A6531" t="s">
        <v>702</v>
      </c>
      <c r="B6531" t="s">
        <v>2120</v>
      </c>
      <c r="C6531" t="s">
        <v>1845</v>
      </c>
      <c r="D6531" s="4">
        <v>2281</v>
      </c>
      <c r="E6531" s="4">
        <v>227644</v>
      </c>
      <c r="I6531" s="4">
        <v>229925</v>
      </c>
      <c r="J6531" s="4">
        <v>229925</v>
      </c>
      <c r="K6531" s="4">
        <v>2281</v>
      </c>
    </row>
    <row r="6532" spans="1:11" x14ac:dyDescent="0.35">
      <c r="A6532" t="s">
        <v>702</v>
      </c>
      <c r="B6532" t="s">
        <v>2121</v>
      </c>
      <c r="D6532" s="4">
        <v>2249039</v>
      </c>
      <c r="E6532" s="4">
        <v>373153</v>
      </c>
      <c r="F6532" s="4">
        <v>931000</v>
      </c>
      <c r="H6532" s="4">
        <v>18450</v>
      </c>
      <c r="I6532" s="4">
        <v>3571642</v>
      </c>
      <c r="J6532" s="4">
        <v>2622192</v>
      </c>
      <c r="K6532" s="4">
        <v>2249039</v>
      </c>
    </row>
    <row r="6533" spans="1:11" x14ac:dyDescent="0.35">
      <c r="A6533" t="s">
        <v>702</v>
      </c>
      <c r="B6533" t="s">
        <v>2122</v>
      </c>
      <c r="C6533" t="s">
        <v>1846</v>
      </c>
      <c r="D6533" s="4">
        <v>1809603</v>
      </c>
      <c r="E6533" s="4">
        <v>560000</v>
      </c>
      <c r="F6533" s="4">
        <v>9000</v>
      </c>
      <c r="H6533" s="4">
        <v>469440</v>
      </c>
      <c r="I6533" s="4">
        <v>2848043</v>
      </c>
      <c r="J6533" s="4">
        <v>2369603</v>
      </c>
      <c r="K6533" s="4">
        <v>1809603</v>
      </c>
    </row>
    <row r="6534" spans="1:11" x14ac:dyDescent="0.35">
      <c r="A6534" t="s">
        <v>702</v>
      </c>
      <c r="B6534" t="s">
        <v>2123</v>
      </c>
      <c r="C6534" t="s">
        <v>1847</v>
      </c>
      <c r="D6534" s="4">
        <v>465486</v>
      </c>
      <c r="E6534" s="4">
        <v>385000</v>
      </c>
      <c r="F6534" s="4">
        <v>67568</v>
      </c>
      <c r="I6534" s="4">
        <v>918054</v>
      </c>
      <c r="J6534" s="4">
        <v>850486</v>
      </c>
      <c r="K6534" s="4">
        <v>465486</v>
      </c>
    </row>
    <row r="6535" spans="1:11" x14ac:dyDescent="0.35">
      <c r="A6535" t="s">
        <v>702</v>
      </c>
      <c r="B6535" t="s">
        <v>2124</v>
      </c>
      <c r="C6535" t="s">
        <v>1848</v>
      </c>
      <c r="D6535" s="4">
        <v>131067</v>
      </c>
      <c r="I6535" s="4">
        <v>131067</v>
      </c>
      <c r="J6535" s="4">
        <v>131067</v>
      </c>
      <c r="K6535" s="4">
        <v>131067</v>
      </c>
    </row>
    <row r="6536" spans="1:11" x14ac:dyDescent="0.35">
      <c r="A6536" t="s">
        <v>702</v>
      </c>
      <c r="B6536" t="s">
        <v>2125</v>
      </c>
      <c r="D6536" s="4">
        <v>2406157</v>
      </c>
      <c r="E6536" s="4">
        <v>945000</v>
      </c>
      <c r="F6536" s="4">
        <v>76568</v>
      </c>
      <c r="H6536" s="4">
        <v>469440</v>
      </c>
      <c r="I6536" s="4">
        <v>3897164</v>
      </c>
      <c r="J6536" s="4">
        <v>3351157</v>
      </c>
      <c r="K6536" s="4">
        <v>2406157</v>
      </c>
    </row>
    <row r="6537" spans="1:11" x14ac:dyDescent="0.35">
      <c r="A6537" t="s">
        <v>702</v>
      </c>
      <c r="B6537" t="s">
        <v>2126</v>
      </c>
      <c r="C6537" t="s">
        <v>1850</v>
      </c>
      <c r="D6537" s="4">
        <v>800000</v>
      </c>
      <c r="I6537" s="4">
        <v>800000</v>
      </c>
      <c r="J6537" s="4">
        <v>800000</v>
      </c>
      <c r="K6537" s="4">
        <v>800000</v>
      </c>
    </row>
    <row r="6538" spans="1:11" x14ac:dyDescent="0.35">
      <c r="A6538" t="s">
        <v>702</v>
      </c>
      <c r="B6538" t="s">
        <v>2127</v>
      </c>
      <c r="D6538" s="4">
        <v>800000</v>
      </c>
      <c r="I6538" s="4">
        <v>800000</v>
      </c>
      <c r="J6538" s="4">
        <v>800000</v>
      </c>
      <c r="K6538" s="4">
        <v>800000</v>
      </c>
    </row>
    <row r="6539" spans="1:11" x14ac:dyDescent="0.35">
      <c r="A6539" t="s">
        <v>702</v>
      </c>
      <c r="B6539" t="s">
        <v>2128</v>
      </c>
      <c r="C6539" t="s">
        <v>1851</v>
      </c>
      <c r="D6539" s="4">
        <v>50600</v>
      </c>
      <c r="I6539" s="4">
        <v>50600</v>
      </c>
      <c r="J6539" s="4">
        <v>50600</v>
      </c>
      <c r="K6539" s="4">
        <v>50600</v>
      </c>
    </row>
    <row r="6540" spans="1:11" x14ac:dyDescent="0.35">
      <c r="A6540" t="s">
        <v>702</v>
      </c>
      <c r="B6540" t="s">
        <v>2129</v>
      </c>
      <c r="C6540" t="s">
        <v>1852</v>
      </c>
      <c r="D6540" s="4">
        <v>5763</v>
      </c>
      <c r="I6540" s="4">
        <v>5763</v>
      </c>
      <c r="J6540" s="4">
        <v>5763</v>
      </c>
      <c r="K6540" s="4">
        <v>5763</v>
      </c>
    </row>
    <row r="6541" spans="1:11" x14ac:dyDescent="0.35">
      <c r="A6541" t="s">
        <v>702</v>
      </c>
      <c r="B6541" t="s">
        <v>2130</v>
      </c>
      <c r="C6541" t="s">
        <v>1853</v>
      </c>
      <c r="D6541" s="4">
        <v>3078</v>
      </c>
      <c r="I6541" s="4">
        <v>3078</v>
      </c>
      <c r="J6541" s="4">
        <v>3078</v>
      </c>
      <c r="K6541" s="4">
        <v>3078</v>
      </c>
    </row>
    <row r="6542" spans="1:11" x14ac:dyDescent="0.35">
      <c r="A6542" t="s">
        <v>702</v>
      </c>
      <c r="B6542" t="s">
        <v>2131</v>
      </c>
      <c r="C6542" t="s">
        <v>1854</v>
      </c>
      <c r="D6542" s="4">
        <v>137088</v>
      </c>
      <c r="I6542" s="4">
        <v>137088</v>
      </c>
      <c r="J6542" s="4">
        <v>137088</v>
      </c>
      <c r="K6542" s="4">
        <v>137088</v>
      </c>
    </row>
    <row r="6543" spans="1:11" x14ac:dyDescent="0.35">
      <c r="A6543" t="s">
        <v>702</v>
      </c>
      <c r="B6543" t="s">
        <v>2132</v>
      </c>
      <c r="C6543" t="s">
        <v>1855</v>
      </c>
      <c r="D6543" s="4">
        <v>37542</v>
      </c>
      <c r="I6543" s="4">
        <v>37542</v>
      </c>
      <c r="J6543" s="4">
        <v>37542</v>
      </c>
      <c r="K6543" s="4">
        <v>37542</v>
      </c>
    </row>
    <row r="6544" spans="1:11" x14ac:dyDescent="0.35">
      <c r="A6544" t="s">
        <v>702</v>
      </c>
      <c r="B6544" t="s">
        <v>2133</v>
      </c>
      <c r="C6544" t="s">
        <v>1856</v>
      </c>
      <c r="I6544" s="4">
        <v>0</v>
      </c>
      <c r="J6544">
        <v>0</v>
      </c>
      <c r="K6544" s="4">
        <v>0</v>
      </c>
    </row>
    <row r="6545" spans="1:11" x14ac:dyDescent="0.35">
      <c r="A6545" t="s">
        <v>702</v>
      </c>
      <c r="B6545" t="s">
        <v>2134</v>
      </c>
      <c r="C6545" t="s">
        <v>1857</v>
      </c>
      <c r="D6545" s="4">
        <v>6111</v>
      </c>
      <c r="I6545" s="4">
        <v>6111</v>
      </c>
      <c r="J6545" s="4">
        <v>6111</v>
      </c>
      <c r="K6545" s="4">
        <v>6111</v>
      </c>
    </row>
    <row r="6546" spans="1:11" x14ac:dyDescent="0.35">
      <c r="A6546" t="s">
        <v>702</v>
      </c>
      <c r="B6546" t="s">
        <v>2135</v>
      </c>
      <c r="C6546" t="s">
        <v>1858</v>
      </c>
      <c r="E6546" s="4">
        <v>12066</v>
      </c>
      <c r="I6546" s="4">
        <v>12066</v>
      </c>
      <c r="J6546">
        <v>12066</v>
      </c>
      <c r="K6546" s="4">
        <v>0</v>
      </c>
    </row>
    <row r="6547" spans="1:11" x14ac:dyDescent="0.35">
      <c r="A6547" t="s">
        <v>702</v>
      </c>
      <c r="B6547" t="s">
        <v>2136</v>
      </c>
      <c r="C6547" t="s">
        <v>1859</v>
      </c>
      <c r="E6547" s="4">
        <v>350000</v>
      </c>
      <c r="I6547" s="4">
        <v>350000</v>
      </c>
      <c r="J6547">
        <v>350000</v>
      </c>
      <c r="K6547" s="4">
        <v>0</v>
      </c>
    </row>
    <row r="6548" spans="1:11" x14ac:dyDescent="0.35">
      <c r="A6548" t="s">
        <v>702</v>
      </c>
      <c r="B6548" t="s">
        <v>2137</v>
      </c>
      <c r="C6548" t="s">
        <v>1860</v>
      </c>
      <c r="E6548" s="4">
        <v>108703</v>
      </c>
      <c r="I6548" s="4">
        <v>108703</v>
      </c>
      <c r="J6548">
        <v>108703</v>
      </c>
      <c r="K6548" s="4">
        <v>0</v>
      </c>
    </row>
    <row r="6549" spans="1:11" x14ac:dyDescent="0.35">
      <c r="A6549" t="s">
        <v>702</v>
      </c>
      <c r="B6549" t="s">
        <v>2138</v>
      </c>
      <c r="C6549" t="s">
        <v>1861</v>
      </c>
      <c r="D6549" s="4">
        <v>1632</v>
      </c>
      <c r="I6549" s="4">
        <v>1632</v>
      </c>
      <c r="J6549" s="4">
        <v>1632</v>
      </c>
      <c r="K6549" s="4">
        <v>1632</v>
      </c>
    </row>
    <row r="6550" spans="1:11" x14ac:dyDescent="0.35">
      <c r="A6550" t="s">
        <v>702</v>
      </c>
      <c r="B6550" t="s">
        <v>2140</v>
      </c>
      <c r="C6550" t="s">
        <v>1863</v>
      </c>
      <c r="D6550" s="4">
        <v>7780</v>
      </c>
      <c r="I6550" s="4">
        <v>7780</v>
      </c>
      <c r="J6550" s="4">
        <v>7780</v>
      </c>
      <c r="K6550" s="4">
        <v>7780</v>
      </c>
    </row>
    <row r="6551" spans="1:11" x14ac:dyDescent="0.35">
      <c r="A6551" t="s">
        <v>702</v>
      </c>
      <c r="B6551" t="s">
        <v>2141</v>
      </c>
      <c r="D6551" s="4">
        <v>249593</v>
      </c>
      <c r="E6551" s="4">
        <v>470769</v>
      </c>
      <c r="I6551" s="4">
        <v>720362</v>
      </c>
      <c r="J6551" s="4">
        <v>720362</v>
      </c>
      <c r="K6551" s="4">
        <v>249593</v>
      </c>
    </row>
    <row r="6552" spans="1:11" x14ac:dyDescent="0.35">
      <c r="A6552" t="s">
        <v>702</v>
      </c>
      <c r="B6552" t="s">
        <v>2144</v>
      </c>
      <c r="C6552" t="s">
        <v>1866</v>
      </c>
      <c r="I6552" s="4">
        <v>0</v>
      </c>
      <c r="J6552">
        <v>0</v>
      </c>
      <c r="K6552" s="4">
        <v>0</v>
      </c>
    </row>
    <row r="6553" spans="1:11" x14ac:dyDescent="0.35">
      <c r="A6553" t="s">
        <v>702</v>
      </c>
      <c r="B6553" t="s">
        <v>2145</v>
      </c>
      <c r="C6553" t="s">
        <v>1867</v>
      </c>
      <c r="F6553" s="4">
        <v>4500</v>
      </c>
      <c r="H6553" s="4">
        <v>365672</v>
      </c>
      <c r="I6553" s="4">
        <v>370172</v>
      </c>
      <c r="J6553">
        <v>0</v>
      </c>
      <c r="K6553" s="4">
        <v>0</v>
      </c>
    </row>
    <row r="6554" spans="1:11" x14ac:dyDescent="0.35">
      <c r="A6554" t="s">
        <v>702</v>
      </c>
      <c r="B6554" t="s">
        <v>2146</v>
      </c>
      <c r="C6554" t="s">
        <v>1868</v>
      </c>
      <c r="H6554" s="4">
        <v>169022</v>
      </c>
      <c r="I6554" s="4">
        <v>169022</v>
      </c>
      <c r="J6554">
        <v>0</v>
      </c>
      <c r="K6554" s="4">
        <v>0</v>
      </c>
    </row>
    <row r="6555" spans="1:11" x14ac:dyDescent="0.35">
      <c r="A6555" t="s">
        <v>702</v>
      </c>
      <c r="B6555" t="s">
        <v>2173</v>
      </c>
      <c r="C6555" t="s">
        <v>1894</v>
      </c>
      <c r="D6555" s="4">
        <v>41242</v>
      </c>
      <c r="I6555" s="4">
        <v>41242</v>
      </c>
      <c r="J6555" s="4">
        <v>41242</v>
      </c>
      <c r="K6555" s="4">
        <v>41242</v>
      </c>
    </row>
    <row r="6556" spans="1:11" x14ac:dyDescent="0.35">
      <c r="A6556" t="s">
        <v>702</v>
      </c>
      <c r="B6556" t="s">
        <v>2147</v>
      </c>
      <c r="C6556" t="s">
        <v>1869</v>
      </c>
      <c r="H6556" s="4">
        <v>38400</v>
      </c>
      <c r="I6556" s="4">
        <v>38400</v>
      </c>
      <c r="J6556">
        <v>0</v>
      </c>
      <c r="K6556" s="4">
        <v>0</v>
      </c>
    </row>
    <row r="6557" spans="1:11" x14ac:dyDescent="0.35">
      <c r="A6557" t="s">
        <v>702</v>
      </c>
      <c r="B6557" t="s">
        <v>2148</v>
      </c>
      <c r="C6557" t="s">
        <v>1870</v>
      </c>
      <c r="E6557" s="4">
        <v>1774</v>
      </c>
      <c r="H6557" s="4">
        <v>118045</v>
      </c>
      <c r="I6557" s="4">
        <v>119819</v>
      </c>
      <c r="J6557">
        <v>1774</v>
      </c>
      <c r="K6557" s="4">
        <v>0</v>
      </c>
    </row>
    <row r="6558" spans="1:11" x14ac:dyDescent="0.35">
      <c r="A6558" t="s">
        <v>702</v>
      </c>
      <c r="B6558" t="s">
        <v>2149</v>
      </c>
      <c r="C6558" t="s">
        <v>1871</v>
      </c>
      <c r="F6558" s="4">
        <v>151243</v>
      </c>
      <c r="I6558" s="4">
        <v>151243</v>
      </c>
      <c r="J6558">
        <v>0</v>
      </c>
      <c r="K6558" s="4">
        <v>0</v>
      </c>
    </row>
    <row r="6559" spans="1:11" x14ac:dyDescent="0.35">
      <c r="A6559" t="s">
        <v>702</v>
      </c>
      <c r="B6559" t="s">
        <v>2150</v>
      </c>
      <c r="C6559" t="s">
        <v>1872</v>
      </c>
      <c r="D6559" s="4">
        <v>49000</v>
      </c>
      <c r="I6559" s="4">
        <v>49000</v>
      </c>
      <c r="J6559" s="4">
        <v>49000</v>
      </c>
      <c r="K6559" s="4">
        <v>49000</v>
      </c>
    </row>
    <row r="6560" spans="1:11" x14ac:dyDescent="0.35">
      <c r="A6560" t="s">
        <v>702</v>
      </c>
      <c r="B6560" t="s">
        <v>2153</v>
      </c>
      <c r="C6560" t="s">
        <v>1875</v>
      </c>
      <c r="H6560" s="4">
        <v>65096</v>
      </c>
      <c r="I6560" s="4">
        <v>65096</v>
      </c>
      <c r="J6560">
        <v>0</v>
      </c>
      <c r="K6560" s="4">
        <v>0</v>
      </c>
    </row>
    <row r="6561" spans="1:11" x14ac:dyDescent="0.35">
      <c r="A6561" t="s">
        <v>702</v>
      </c>
      <c r="B6561" t="s">
        <v>2155</v>
      </c>
      <c r="C6561" t="s">
        <v>1877</v>
      </c>
      <c r="D6561" s="4">
        <v>4625</v>
      </c>
      <c r="I6561" s="4">
        <v>4625</v>
      </c>
      <c r="J6561" s="4">
        <v>4625</v>
      </c>
      <c r="K6561" s="4">
        <v>4625</v>
      </c>
    </row>
    <row r="6562" spans="1:11" x14ac:dyDescent="0.35">
      <c r="A6562" t="s">
        <v>702</v>
      </c>
      <c r="B6562" t="s">
        <v>2156</v>
      </c>
      <c r="D6562" s="4">
        <v>94867</v>
      </c>
      <c r="E6562" s="4">
        <v>1774</v>
      </c>
      <c r="F6562" s="4">
        <v>155743</v>
      </c>
      <c r="H6562" s="4">
        <v>756234</v>
      </c>
      <c r="I6562" s="4">
        <v>1008618</v>
      </c>
      <c r="J6562" s="4">
        <v>96641</v>
      </c>
      <c r="K6562" s="4">
        <v>94867</v>
      </c>
    </row>
    <row r="6563" spans="1:11" x14ac:dyDescent="0.35">
      <c r="A6563" t="s">
        <v>702</v>
      </c>
      <c r="B6563" t="s">
        <v>2157</v>
      </c>
      <c r="C6563" t="s">
        <v>1879</v>
      </c>
      <c r="D6563" s="4">
        <v>25942</v>
      </c>
      <c r="I6563" s="4">
        <v>25942</v>
      </c>
      <c r="J6563" s="4">
        <v>25942</v>
      </c>
      <c r="K6563" s="4">
        <v>25942</v>
      </c>
    </row>
    <row r="6564" spans="1:11" x14ac:dyDescent="0.35">
      <c r="A6564" t="s">
        <v>702</v>
      </c>
      <c r="B6564" t="s">
        <v>2159</v>
      </c>
      <c r="C6564" t="s">
        <v>1881</v>
      </c>
      <c r="D6564" s="4">
        <v>105837</v>
      </c>
      <c r="I6564" s="4">
        <v>105837</v>
      </c>
      <c r="J6564" s="4">
        <v>105837</v>
      </c>
      <c r="K6564" s="4">
        <v>105837</v>
      </c>
    </row>
    <row r="6565" spans="1:11" x14ac:dyDescent="0.35">
      <c r="A6565" t="s">
        <v>702</v>
      </c>
      <c r="B6565" t="s">
        <v>2179</v>
      </c>
      <c r="C6565" t="s">
        <v>1900</v>
      </c>
      <c r="D6565" s="4">
        <v>13504</v>
      </c>
      <c r="I6565" s="4">
        <v>13504</v>
      </c>
      <c r="J6565" s="4">
        <v>13504</v>
      </c>
      <c r="K6565" s="4">
        <v>13504</v>
      </c>
    </row>
    <row r="6566" spans="1:11" x14ac:dyDescent="0.35">
      <c r="A6566" t="s">
        <v>702</v>
      </c>
      <c r="B6566" t="s">
        <v>2162</v>
      </c>
      <c r="C6566" t="s">
        <v>1884</v>
      </c>
      <c r="D6566" s="4">
        <v>1750</v>
      </c>
      <c r="I6566" s="4">
        <v>1750</v>
      </c>
      <c r="J6566" s="4">
        <v>1750</v>
      </c>
      <c r="K6566" s="4">
        <v>1750</v>
      </c>
    </row>
    <row r="6567" spans="1:11" x14ac:dyDescent="0.35">
      <c r="A6567" t="s">
        <v>702</v>
      </c>
      <c r="B6567" t="s">
        <v>2163</v>
      </c>
      <c r="D6567" s="4">
        <v>147032</v>
      </c>
      <c r="I6567" s="4">
        <v>147032</v>
      </c>
      <c r="J6567" s="4">
        <v>147032</v>
      </c>
      <c r="K6567" s="4">
        <v>147032</v>
      </c>
    </row>
    <row r="6568" spans="1:11" x14ac:dyDescent="0.35">
      <c r="A6568" t="s">
        <v>702</v>
      </c>
      <c r="B6568" t="s">
        <v>2166</v>
      </c>
      <c r="C6568" t="s">
        <v>1888</v>
      </c>
      <c r="H6568" s="4">
        <v>38400</v>
      </c>
      <c r="I6568" s="4">
        <v>38400</v>
      </c>
      <c r="J6568">
        <v>0</v>
      </c>
      <c r="K6568" s="4">
        <v>0</v>
      </c>
    </row>
    <row r="6569" spans="1:11" x14ac:dyDescent="0.35">
      <c r="A6569" t="s">
        <v>702</v>
      </c>
      <c r="B6569" t="s">
        <v>2167</v>
      </c>
      <c r="C6569" t="s">
        <v>1889</v>
      </c>
      <c r="H6569" s="4">
        <v>21000</v>
      </c>
      <c r="I6569" s="4">
        <v>21000</v>
      </c>
      <c r="J6569">
        <v>0</v>
      </c>
      <c r="K6569" s="4">
        <v>0</v>
      </c>
    </row>
    <row r="6570" spans="1:11" x14ac:dyDescent="0.35">
      <c r="A6570" t="s">
        <v>702</v>
      </c>
      <c r="B6570" t="s">
        <v>2168</v>
      </c>
      <c r="C6570" t="s">
        <v>1890</v>
      </c>
      <c r="H6570" s="4">
        <v>15000</v>
      </c>
      <c r="I6570" s="4">
        <v>15000</v>
      </c>
      <c r="J6570">
        <v>0</v>
      </c>
      <c r="K6570" s="4">
        <v>0</v>
      </c>
    </row>
    <row r="6571" spans="1:11" x14ac:dyDescent="0.35">
      <c r="A6571" t="s">
        <v>702</v>
      </c>
      <c r="B6571" t="s">
        <v>2169</v>
      </c>
      <c r="H6571" s="4">
        <v>74400</v>
      </c>
      <c r="I6571" s="4">
        <v>74400</v>
      </c>
      <c r="J6571">
        <v>0</v>
      </c>
      <c r="K6571" s="4">
        <v>0</v>
      </c>
    </row>
    <row r="6572" spans="1:11" x14ac:dyDescent="0.35">
      <c r="A6572" t="s">
        <v>702</v>
      </c>
      <c r="B6572" t="s">
        <v>2170</v>
      </c>
      <c r="D6572" s="4">
        <v>5946687</v>
      </c>
      <c r="E6572" s="4">
        <v>1790696</v>
      </c>
      <c r="F6572" s="4">
        <v>1163311</v>
      </c>
      <c r="H6572" s="4">
        <v>1318524</v>
      </c>
      <c r="I6572" s="4">
        <v>10219219</v>
      </c>
      <c r="J6572" s="4">
        <f>SUM(D6572,E6572)</f>
        <v>7737383</v>
      </c>
      <c r="K6572" s="4">
        <v>5946687</v>
      </c>
    </row>
    <row r="6573" spans="1:11" x14ac:dyDescent="0.35">
      <c r="A6573" t="s">
        <v>706</v>
      </c>
      <c r="B6573" t="s">
        <v>2118</v>
      </c>
      <c r="C6573" t="s">
        <v>1843</v>
      </c>
      <c r="D6573" s="4">
        <v>136971080</v>
      </c>
      <c r="E6573" s="4">
        <v>20275131</v>
      </c>
      <c r="F6573" s="4">
        <v>9655800</v>
      </c>
      <c r="I6573" s="4">
        <v>166902011</v>
      </c>
      <c r="J6573" s="4">
        <v>157246211</v>
      </c>
      <c r="K6573" s="4">
        <v>136971080</v>
      </c>
    </row>
    <row r="6574" spans="1:11" x14ac:dyDescent="0.35">
      <c r="A6574" t="s">
        <v>706</v>
      </c>
      <c r="B6574" t="s">
        <v>2119</v>
      </c>
      <c r="C6574" t="s">
        <v>1844</v>
      </c>
      <c r="D6574" s="4">
        <v>14496195</v>
      </c>
      <c r="E6574" s="4">
        <v>124418</v>
      </c>
      <c r="F6574" s="4">
        <v>37086</v>
      </c>
      <c r="H6574" s="4">
        <v>936450</v>
      </c>
      <c r="I6574" s="4">
        <v>15594149</v>
      </c>
      <c r="J6574" s="4">
        <v>14620613</v>
      </c>
      <c r="K6574" s="4">
        <v>14496195</v>
      </c>
    </row>
    <row r="6575" spans="1:11" x14ac:dyDescent="0.35">
      <c r="A6575" t="s">
        <v>706</v>
      </c>
      <c r="B6575" t="s">
        <v>2120</v>
      </c>
      <c r="C6575" t="s">
        <v>1845</v>
      </c>
      <c r="D6575" s="4">
        <v>12068899</v>
      </c>
      <c r="I6575" s="4">
        <v>12068899</v>
      </c>
      <c r="J6575" s="4">
        <v>12068899</v>
      </c>
      <c r="K6575" s="4">
        <v>12068899</v>
      </c>
    </row>
    <row r="6576" spans="1:11" x14ac:dyDescent="0.35">
      <c r="A6576" t="s">
        <v>706</v>
      </c>
      <c r="B6576" t="s">
        <v>2121</v>
      </c>
      <c r="D6576" s="4">
        <v>163536174</v>
      </c>
      <c r="E6576" s="4">
        <v>20399549</v>
      </c>
      <c r="F6576" s="4">
        <v>9692886</v>
      </c>
      <c r="H6576" s="4">
        <v>936450</v>
      </c>
      <c r="I6576" s="4">
        <v>194565059</v>
      </c>
      <c r="J6576" s="4">
        <v>183935723</v>
      </c>
      <c r="K6576" s="4">
        <v>163536174</v>
      </c>
    </row>
    <row r="6577" spans="1:11" x14ac:dyDescent="0.35">
      <c r="A6577" t="s">
        <v>706</v>
      </c>
      <c r="B6577" t="s">
        <v>2122</v>
      </c>
      <c r="C6577" t="s">
        <v>1846</v>
      </c>
      <c r="D6577" s="4">
        <v>72094880</v>
      </c>
      <c r="E6577" s="4">
        <v>41887</v>
      </c>
      <c r="F6577" s="4">
        <v>443669</v>
      </c>
      <c r="I6577" s="4">
        <v>72580436</v>
      </c>
      <c r="J6577" s="4">
        <v>72136767</v>
      </c>
      <c r="K6577" s="4">
        <v>72094880</v>
      </c>
    </row>
    <row r="6578" spans="1:11" x14ac:dyDescent="0.35">
      <c r="A6578" t="s">
        <v>706</v>
      </c>
      <c r="B6578" t="s">
        <v>2123</v>
      </c>
      <c r="C6578" t="s">
        <v>1847</v>
      </c>
      <c r="D6578" s="4">
        <v>38305604</v>
      </c>
      <c r="F6578" s="4">
        <v>1959460</v>
      </c>
      <c r="I6578" s="4">
        <v>40265063</v>
      </c>
      <c r="J6578" s="4">
        <v>38305604</v>
      </c>
      <c r="K6578" s="4">
        <v>38305604</v>
      </c>
    </row>
    <row r="6579" spans="1:11" x14ac:dyDescent="0.35">
      <c r="A6579" t="s">
        <v>706</v>
      </c>
      <c r="B6579" t="s">
        <v>2124</v>
      </c>
      <c r="C6579" t="s">
        <v>1848</v>
      </c>
      <c r="D6579" s="4">
        <v>443115</v>
      </c>
      <c r="I6579" s="4">
        <v>443115</v>
      </c>
      <c r="J6579" s="4">
        <v>443115</v>
      </c>
      <c r="K6579" s="4">
        <v>443115</v>
      </c>
    </row>
    <row r="6580" spans="1:11" x14ac:dyDescent="0.35">
      <c r="A6580" t="s">
        <v>706</v>
      </c>
      <c r="B6580" t="s">
        <v>2125</v>
      </c>
      <c r="D6580" s="4">
        <v>110843598</v>
      </c>
      <c r="E6580" s="4">
        <v>41887</v>
      </c>
      <c r="F6580" s="4">
        <v>2403129</v>
      </c>
      <c r="I6580" s="4">
        <v>113288614</v>
      </c>
      <c r="J6580" s="4">
        <v>110885485</v>
      </c>
      <c r="K6580" s="4">
        <v>110843598</v>
      </c>
    </row>
    <row r="6581" spans="1:11" x14ac:dyDescent="0.35">
      <c r="A6581" t="s">
        <v>706</v>
      </c>
      <c r="B6581" t="s">
        <v>2196</v>
      </c>
      <c r="C6581" t="s">
        <v>1918</v>
      </c>
      <c r="D6581" s="4">
        <v>9660</v>
      </c>
      <c r="I6581" s="4">
        <v>9660</v>
      </c>
      <c r="J6581" s="4">
        <v>9660</v>
      </c>
      <c r="K6581" s="4">
        <v>9660</v>
      </c>
    </row>
    <row r="6582" spans="1:11" x14ac:dyDescent="0.35">
      <c r="A6582" t="s">
        <v>706</v>
      </c>
      <c r="B6582" t="s">
        <v>2190</v>
      </c>
      <c r="C6582" t="s">
        <v>1911</v>
      </c>
      <c r="E6582" s="4">
        <v>400000</v>
      </c>
      <c r="I6582" s="4">
        <v>400000</v>
      </c>
      <c r="J6582">
        <v>400000</v>
      </c>
      <c r="K6582" s="4">
        <v>0</v>
      </c>
    </row>
    <row r="6583" spans="1:11" x14ac:dyDescent="0.35">
      <c r="A6583" t="s">
        <v>706</v>
      </c>
      <c r="B6583" t="s">
        <v>2126</v>
      </c>
      <c r="C6583" t="s">
        <v>1850</v>
      </c>
      <c r="D6583" s="4">
        <v>9648300</v>
      </c>
      <c r="E6583" s="4">
        <v>4800000</v>
      </c>
      <c r="I6583" s="4">
        <v>14448300</v>
      </c>
      <c r="J6583" s="4">
        <v>14448300</v>
      </c>
      <c r="K6583" s="4">
        <v>9648300</v>
      </c>
    </row>
    <row r="6584" spans="1:11" x14ac:dyDescent="0.35">
      <c r="A6584" t="s">
        <v>706</v>
      </c>
      <c r="B6584" t="s">
        <v>2127</v>
      </c>
      <c r="D6584" s="4">
        <v>9657960</v>
      </c>
      <c r="E6584" s="4">
        <v>5200000</v>
      </c>
      <c r="I6584" s="4">
        <v>14857960</v>
      </c>
      <c r="J6584" s="4">
        <v>14857960</v>
      </c>
      <c r="K6584" s="4">
        <v>9657960</v>
      </c>
    </row>
    <row r="6585" spans="1:11" x14ac:dyDescent="0.35">
      <c r="A6585" t="s">
        <v>706</v>
      </c>
      <c r="B6585" t="s">
        <v>2128</v>
      </c>
      <c r="C6585" t="s">
        <v>1851</v>
      </c>
      <c r="D6585" s="4">
        <v>2144394</v>
      </c>
      <c r="F6585" s="4">
        <v>966292</v>
      </c>
      <c r="I6585" s="4">
        <v>3110686</v>
      </c>
      <c r="J6585" s="4">
        <v>2144394</v>
      </c>
      <c r="K6585" s="4">
        <v>2144394</v>
      </c>
    </row>
    <row r="6586" spans="1:11" x14ac:dyDescent="0.35">
      <c r="A6586" t="s">
        <v>706</v>
      </c>
      <c r="B6586" t="s">
        <v>2129</v>
      </c>
      <c r="C6586" t="s">
        <v>1852</v>
      </c>
      <c r="E6586" s="4">
        <v>24533</v>
      </c>
      <c r="H6586" s="4">
        <v>4089</v>
      </c>
      <c r="I6586" s="4">
        <v>28622</v>
      </c>
      <c r="J6586">
        <v>24533</v>
      </c>
      <c r="K6586" s="4">
        <v>0</v>
      </c>
    </row>
    <row r="6587" spans="1:11" x14ac:dyDescent="0.35">
      <c r="A6587" t="s">
        <v>706</v>
      </c>
      <c r="B6587" t="s">
        <v>2130</v>
      </c>
      <c r="C6587" t="s">
        <v>1853</v>
      </c>
      <c r="H6587" s="4">
        <v>2730</v>
      </c>
      <c r="I6587" s="4">
        <v>2730</v>
      </c>
      <c r="J6587">
        <v>0</v>
      </c>
      <c r="K6587" s="4">
        <v>0</v>
      </c>
    </row>
    <row r="6588" spans="1:11" x14ac:dyDescent="0.35">
      <c r="A6588" t="s">
        <v>706</v>
      </c>
      <c r="B6588" t="s">
        <v>2172</v>
      </c>
      <c r="C6588" t="s">
        <v>1893</v>
      </c>
      <c r="E6588" s="4">
        <v>20307</v>
      </c>
      <c r="H6588" s="4">
        <v>4778</v>
      </c>
      <c r="I6588" s="4">
        <v>25086</v>
      </c>
      <c r="J6588">
        <v>20307</v>
      </c>
      <c r="K6588" s="4">
        <v>0</v>
      </c>
    </row>
    <row r="6589" spans="1:11" x14ac:dyDescent="0.35">
      <c r="A6589" t="s">
        <v>706</v>
      </c>
      <c r="B6589" t="s">
        <v>2182</v>
      </c>
      <c r="C6589" t="s">
        <v>1903</v>
      </c>
      <c r="D6589" s="4">
        <v>22539</v>
      </c>
      <c r="I6589" s="4">
        <v>22539</v>
      </c>
      <c r="J6589" s="4">
        <v>22539</v>
      </c>
      <c r="K6589" s="4">
        <v>22539</v>
      </c>
    </row>
    <row r="6590" spans="1:11" x14ac:dyDescent="0.35">
      <c r="A6590" t="s">
        <v>706</v>
      </c>
      <c r="B6590" t="s">
        <v>2131</v>
      </c>
      <c r="C6590" t="s">
        <v>1854</v>
      </c>
      <c r="D6590" s="4">
        <v>203618</v>
      </c>
      <c r="F6590" s="4">
        <v>1405503</v>
      </c>
      <c r="I6590" s="4">
        <v>1609121</v>
      </c>
      <c r="J6590" s="4">
        <v>203618</v>
      </c>
      <c r="K6590" s="4">
        <v>203618</v>
      </c>
    </row>
    <row r="6591" spans="1:11" x14ac:dyDescent="0.35">
      <c r="A6591" t="s">
        <v>706</v>
      </c>
      <c r="B6591" t="s">
        <v>2132</v>
      </c>
      <c r="C6591" t="s">
        <v>1855</v>
      </c>
      <c r="D6591" s="4">
        <v>113042</v>
      </c>
      <c r="F6591" s="4">
        <v>1250816</v>
      </c>
      <c r="H6591" s="4">
        <v>195696</v>
      </c>
      <c r="I6591" s="4">
        <v>1559554</v>
      </c>
      <c r="J6591" s="4">
        <v>113042</v>
      </c>
      <c r="K6591" s="4">
        <v>113042</v>
      </c>
    </row>
    <row r="6592" spans="1:11" x14ac:dyDescent="0.35">
      <c r="A6592" t="s">
        <v>706</v>
      </c>
      <c r="B6592" t="s">
        <v>2133</v>
      </c>
      <c r="C6592" t="s">
        <v>1856</v>
      </c>
      <c r="D6592" s="4">
        <v>1929</v>
      </c>
      <c r="F6592" s="4">
        <v>28991</v>
      </c>
      <c r="I6592" s="4">
        <v>30920</v>
      </c>
      <c r="J6592" s="4">
        <v>1929</v>
      </c>
      <c r="K6592" s="4">
        <v>1929</v>
      </c>
    </row>
    <row r="6593" spans="1:11" x14ac:dyDescent="0.35">
      <c r="A6593" t="s">
        <v>706</v>
      </c>
      <c r="B6593" t="s">
        <v>2134</v>
      </c>
      <c r="C6593" t="s">
        <v>1857</v>
      </c>
      <c r="D6593" s="4">
        <v>19408</v>
      </c>
      <c r="F6593" s="4">
        <v>88265</v>
      </c>
      <c r="I6593" s="4">
        <v>107673</v>
      </c>
      <c r="J6593" s="4">
        <v>19408</v>
      </c>
      <c r="K6593" s="4">
        <v>19408</v>
      </c>
    </row>
    <row r="6594" spans="1:11" x14ac:dyDescent="0.35">
      <c r="A6594" t="s">
        <v>706</v>
      </c>
      <c r="B6594" t="s">
        <v>2135</v>
      </c>
      <c r="C6594" t="s">
        <v>1858</v>
      </c>
      <c r="G6594" s="4">
        <v>46757</v>
      </c>
      <c r="I6594" s="4">
        <v>46757</v>
      </c>
      <c r="J6594">
        <v>0</v>
      </c>
      <c r="K6594" s="4">
        <v>0</v>
      </c>
    </row>
    <row r="6595" spans="1:11" x14ac:dyDescent="0.35">
      <c r="A6595" t="s">
        <v>706</v>
      </c>
      <c r="B6595" t="s">
        <v>2136</v>
      </c>
      <c r="C6595" t="s">
        <v>1859</v>
      </c>
      <c r="D6595" s="4">
        <v>426401</v>
      </c>
      <c r="E6595" s="4">
        <v>260841</v>
      </c>
      <c r="G6595" s="4">
        <v>1180421</v>
      </c>
      <c r="H6595" s="4">
        <v>106114</v>
      </c>
      <c r="I6595" s="4">
        <v>1973777</v>
      </c>
      <c r="J6595" s="4">
        <v>687242</v>
      </c>
      <c r="K6595" s="4">
        <v>426401</v>
      </c>
    </row>
    <row r="6596" spans="1:11" x14ac:dyDescent="0.35">
      <c r="A6596" t="s">
        <v>706</v>
      </c>
      <c r="B6596" t="s">
        <v>2137</v>
      </c>
      <c r="C6596" t="s">
        <v>1860</v>
      </c>
      <c r="E6596" s="4">
        <v>0</v>
      </c>
      <c r="G6596" s="4">
        <v>3478497</v>
      </c>
      <c r="I6596" s="4">
        <v>3478497</v>
      </c>
      <c r="J6596">
        <v>0</v>
      </c>
      <c r="K6596" s="4">
        <v>0</v>
      </c>
    </row>
    <row r="6597" spans="1:11" x14ac:dyDescent="0.35">
      <c r="A6597" t="s">
        <v>706</v>
      </c>
      <c r="B6597" t="s">
        <v>2138</v>
      </c>
      <c r="C6597" t="s">
        <v>1861</v>
      </c>
      <c r="D6597" s="4">
        <v>434347</v>
      </c>
      <c r="F6597" s="4">
        <v>189342</v>
      </c>
      <c r="I6597" s="4">
        <v>623688</v>
      </c>
      <c r="J6597" s="4">
        <v>434347</v>
      </c>
      <c r="K6597" s="4">
        <v>434347</v>
      </c>
    </row>
    <row r="6598" spans="1:11" x14ac:dyDescent="0.35">
      <c r="A6598" t="s">
        <v>706</v>
      </c>
      <c r="B6598" t="s">
        <v>2139</v>
      </c>
      <c r="C6598" t="s">
        <v>1862</v>
      </c>
      <c r="E6598" s="4">
        <v>85464</v>
      </c>
      <c r="G6598" s="4">
        <v>2222071</v>
      </c>
      <c r="H6598" s="4">
        <v>256393</v>
      </c>
      <c r="I6598" s="4">
        <v>2563928</v>
      </c>
      <c r="J6598">
        <v>85464</v>
      </c>
      <c r="K6598" s="4">
        <v>0</v>
      </c>
    </row>
    <row r="6599" spans="1:11" x14ac:dyDescent="0.35">
      <c r="A6599" t="s">
        <v>706</v>
      </c>
      <c r="B6599" t="s">
        <v>2140</v>
      </c>
      <c r="C6599" t="s">
        <v>1863</v>
      </c>
      <c r="F6599" s="4">
        <v>93359</v>
      </c>
      <c r="I6599" s="4">
        <v>93359</v>
      </c>
      <c r="J6599">
        <v>0</v>
      </c>
      <c r="K6599" s="4">
        <v>0</v>
      </c>
    </row>
    <row r="6600" spans="1:11" x14ac:dyDescent="0.35">
      <c r="A6600" t="s">
        <v>706</v>
      </c>
      <c r="B6600" t="s">
        <v>2141</v>
      </c>
      <c r="D6600" s="4">
        <v>3365678</v>
      </c>
      <c r="E6600" s="4">
        <v>391146</v>
      </c>
      <c r="F6600" s="4">
        <v>4022568</v>
      </c>
      <c r="G6600" s="4">
        <v>6927745</v>
      </c>
      <c r="H6600" s="4">
        <v>569800</v>
      </c>
      <c r="I6600" s="4">
        <v>15276937</v>
      </c>
      <c r="J6600" s="4">
        <v>3756824</v>
      </c>
      <c r="K6600" s="4">
        <v>3365678</v>
      </c>
    </row>
    <row r="6601" spans="1:11" x14ac:dyDescent="0.35">
      <c r="A6601" t="s">
        <v>706</v>
      </c>
      <c r="B6601" t="s">
        <v>2142</v>
      </c>
      <c r="C6601" t="s">
        <v>1864</v>
      </c>
      <c r="D6601" s="4">
        <v>11158</v>
      </c>
      <c r="I6601" s="4">
        <v>11158</v>
      </c>
      <c r="J6601" s="4">
        <v>11158</v>
      </c>
      <c r="K6601" s="4">
        <v>11158</v>
      </c>
    </row>
    <row r="6602" spans="1:11" x14ac:dyDescent="0.35">
      <c r="A6602" t="s">
        <v>706</v>
      </c>
      <c r="B6602" t="s">
        <v>2143</v>
      </c>
      <c r="C6602" t="s">
        <v>1865</v>
      </c>
      <c r="H6602" s="4">
        <v>109439</v>
      </c>
      <c r="I6602" s="4">
        <v>109439</v>
      </c>
      <c r="J6602">
        <v>0</v>
      </c>
      <c r="K6602" s="4">
        <v>0</v>
      </c>
    </row>
    <row r="6603" spans="1:11" x14ac:dyDescent="0.35">
      <c r="A6603" t="s">
        <v>706</v>
      </c>
      <c r="B6603" t="s">
        <v>2144</v>
      </c>
      <c r="C6603" t="s">
        <v>1866</v>
      </c>
      <c r="I6603" s="4">
        <v>0</v>
      </c>
      <c r="J6603">
        <v>0</v>
      </c>
      <c r="K6603" s="4">
        <v>0</v>
      </c>
    </row>
    <row r="6604" spans="1:11" x14ac:dyDescent="0.35">
      <c r="A6604" t="s">
        <v>706</v>
      </c>
      <c r="B6604" t="s">
        <v>2145</v>
      </c>
      <c r="C6604" t="s">
        <v>1867</v>
      </c>
      <c r="D6604" s="4">
        <v>1669668</v>
      </c>
      <c r="E6604" s="4">
        <v>566992</v>
      </c>
      <c r="G6604" s="4">
        <v>150000</v>
      </c>
      <c r="H6604" s="4">
        <v>6892001</v>
      </c>
      <c r="I6604" s="4">
        <v>9278662</v>
      </c>
      <c r="J6604" s="4">
        <v>2236660</v>
      </c>
      <c r="K6604" s="4">
        <v>1669668</v>
      </c>
    </row>
    <row r="6605" spans="1:11" x14ac:dyDescent="0.35">
      <c r="A6605" t="s">
        <v>706</v>
      </c>
      <c r="B6605" t="s">
        <v>2146</v>
      </c>
      <c r="C6605" t="s">
        <v>1868</v>
      </c>
      <c r="D6605" s="4">
        <v>37501</v>
      </c>
      <c r="E6605" s="4">
        <v>57091</v>
      </c>
      <c r="F6605" s="4">
        <v>5259</v>
      </c>
      <c r="H6605" s="4">
        <v>9116262</v>
      </c>
      <c r="I6605" s="4">
        <v>9216113</v>
      </c>
      <c r="J6605" s="4">
        <v>94592</v>
      </c>
      <c r="K6605" s="4">
        <v>37501</v>
      </c>
    </row>
    <row r="6606" spans="1:11" x14ac:dyDescent="0.35">
      <c r="A6606" t="s">
        <v>706</v>
      </c>
      <c r="B6606" t="s">
        <v>2173</v>
      </c>
      <c r="C6606" t="s">
        <v>1894</v>
      </c>
      <c r="D6606" s="4">
        <v>25573</v>
      </c>
      <c r="I6606" s="4">
        <v>25573</v>
      </c>
      <c r="J6606" s="4">
        <v>25573</v>
      </c>
      <c r="K6606" s="4">
        <v>25573</v>
      </c>
    </row>
    <row r="6607" spans="1:11" x14ac:dyDescent="0.35">
      <c r="A6607" t="s">
        <v>706</v>
      </c>
      <c r="B6607" t="s">
        <v>2147</v>
      </c>
      <c r="C6607" t="s">
        <v>1869</v>
      </c>
      <c r="E6607" s="4">
        <v>0</v>
      </c>
      <c r="H6607" s="4">
        <v>3747360</v>
      </c>
      <c r="I6607" s="4">
        <v>3747360</v>
      </c>
      <c r="J6607">
        <v>0</v>
      </c>
      <c r="K6607" s="4">
        <v>0</v>
      </c>
    </row>
    <row r="6608" spans="1:11" x14ac:dyDescent="0.35">
      <c r="A6608" t="s">
        <v>706</v>
      </c>
      <c r="B6608" t="s">
        <v>2148</v>
      </c>
      <c r="C6608" t="s">
        <v>1870</v>
      </c>
      <c r="D6608" s="4">
        <v>1836</v>
      </c>
      <c r="E6608" s="4">
        <v>21056504</v>
      </c>
      <c r="F6608" s="4">
        <v>358015</v>
      </c>
      <c r="I6608" s="4">
        <v>21416355</v>
      </c>
      <c r="J6608" s="4">
        <v>21058340</v>
      </c>
      <c r="K6608" s="4">
        <v>1836</v>
      </c>
    </row>
    <row r="6609" spans="1:11" x14ac:dyDescent="0.35">
      <c r="A6609" t="s">
        <v>706</v>
      </c>
      <c r="B6609" t="s">
        <v>2149</v>
      </c>
      <c r="C6609" t="s">
        <v>1871</v>
      </c>
      <c r="D6609" s="4">
        <v>123292</v>
      </c>
      <c r="F6609" s="4">
        <v>13098346</v>
      </c>
      <c r="G6609" s="4">
        <v>29817</v>
      </c>
      <c r="H6609" s="4">
        <v>73845</v>
      </c>
      <c r="I6609" s="4">
        <v>13325300</v>
      </c>
      <c r="J6609" s="4">
        <v>123292</v>
      </c>
      <c r="K6609" s="4">
        <v>123292</v>
      </c>
    </row>
    <row r="6610" spans="1:11" x14ac:dyDescent="0.35">
      <c r="A6610" t="s">
        <v>706</v>
      </c>
      <c r="B6610" t="s">
        <v>2150</v>
      </c>
      <c r="C6610" t="s">
        <v>1872</v>
      </c>
      <c r="D6610" s="4">
        <v>784000</v>
      </c>
      <c r="E6610" s="4">
        <v>43858</v>
      </c>
      <c r="I6610" s="4">
        <v>827858</v>
      </c>
      <c r="J6610" s="4">
        <v>827858</v>
      </c>
      <c r="K6610" s="4">
        <v>784000</v>
      </c>
    </row>
    <row r="6611" spans="1:11" x14ac:dyDescent="0.35">
      <c r="A6611" t="s">
        <v>706</v>
      </c>
      <c r="B6611" t="s">
        <v>2152</v>
      </c>
      <c r="C6611" t="s">
        <v>1874</v>
      </c>
      <c r="D6611" s="4">
        <v>2766</v>
      </c>
      <c r="I6611" s="4">
        <v>2766</v>
      </c>
      <c r="J6611" s="4">
        <v>2766</v>
      </c>
      <c r="K6611" s="4">
        <v>2766</v>
      </c>
    </row>
    <row r="6612" spans="1:11" x14ac:dyDescent="0.35">
      <c r="A6612" t="s">
        <v>706</v>
      </c>
      <c r="B6612" t="s">
        <v>2153</v>
      </c>
      <c r="C6612" t="s">
        <v>1875</v>
      </c>
      <c r="D6612" s="4">
        <v>0</v>
      </c>
      <c r="H6612" s="4">
        <v>104618</v>
      </c>
      <c r="I6612" s="4">
        <v>104618</v>
      </c>
      <c r="J6612" s="4">
        <v>0</v>
      </c>
      <c r="K6612" s="4">
        <v>0</v>
      </c>
    </row>
    <row r="6613" spans="1:11" x14ac:dyDescent="0.35">
      <c r="A6613" t="s">
        <v>706</v>
      </c>
      <c r="B6613" t="s">
        <v>2154</v>
      </c>
      <c r="C6613" t="s">
        <v>1876</v>
      </c>
      <c r="D6613" s="4">
        <v>31591</v>
      </c>
      <c r="H6613" s="4">
        <v>579600</v>
      </c>
      <c r="I6613" s="4">
        <v>611191</v>
      </c>
      <c r="J6613" s="4">
        <v>31591</v>
      </c>
      <c r="K6613" s="4">
        <v>31591</v>
      </c>
    </row>
    <row r="6614" spans="1:11" x14ac:dyDescent="0.35">
      <c r="A6614" t="s">
        <v>706</v>
      </c>
      <c r="B6614" t="s">
        <v>2155</v>
      </c>
      <c r="C6614" t="s">
        <v>1877</v>
      </c>
      <c r="D6614" s="4">
        <v>8848</v>
      </c>
      <c r="E6614" s="4">
        <v>9249</v>
      </c>
      <c r="I6614" s="4">
        <v>18097</v>
      </c>
      <c r="J6614" s="4">
        <v>18097</v>
      </c>
      <c r="K6614" s="4">
        <v>8848</v>
      </c>
    </row>
    <row r="6615" spans="1:11" x14ac:dyDescent="0.35">
      <c r="A6615" t="s">
        <v>706</v>
      </c>
      <c r="B6615" t="s">
        <v>2156</v>
      </c>
      <c r="D6615" s="4">
        <v>2696234</v>
      </c>
      <c r="E6615" s="4">
        <v>21733695</v>
      </c>
      <c r="F6615" s="4">
        <v>13461620</v>
      </c>
      <c r="G6615" s="4">
        <v>179817</v>
      </c>
      <c r="H6615" s="4">
        <v>20623125</v>
      </c>
      <c r="I6615" s="4">
        <v>58694491</v>
      </c>
      <c r="J6615" s="4">
        <v>24429929</v>
      </c>
      <c r="K6615" s="4">
        <v>2696234</v>
      </c>
    </row>
    <row r="6616" spans="1:11" x14ac:dyDescent="0.35">
      <c r="A6616" t="s">
        <v>706</v>
      </c>
      <c r="B6616" t="s">
        <v>2191</v>
      </c>
      <c r="C6616" t="s">
        <v>1912</v>
      </c>
      <c r="D6616" s="4">
        <v>589</v>
      </c>
      <c r="I6616" s="4">
        <v>589</v>
      </c>
      <c r="J6616" s="4">
        <v>589</v>
      </c>
      <c r="K6616" s="4">
        <v>589</v>
      </c>
    </row>
    <row r="6617" spans="1:11" x14ac:dyDescent="0.35">
      <c r="A6617" t="s">
        <v>706</v>
      </c>
      <c r="B6617" t="s">
        <v>2157</v>
      </c>
      <c r="C6617" t="s">
        <v>1879</v>
      </c>
      <c r="D6617" s="4">
        <v>3937497</v>
      </c>
      <c r="I6617" s="4">
        <v>3937497</v>
      </c>
      <c r="J6617" s="4">
        <v>3937497</v>
      </c>
      <c r="K6617" s="4">
        <v>3937497</v>
      </c>
    </row>
    <row r="6618" spans="1:11" x14ac:dyDescent="0.35">
      <c r="A6618" t="s">
        <v>706</v>
      </c>
      <c r="B6618" t="s">
        <v>2186</v>
      </c>
      <c r="C6618" t="s">
        <v>1907</v>
      </c>
      <c r="D6618" s="4">
        <v>5876</v>
      </c>
      <c r="I6618" s="4">
        <v>5876</v>
      </c>
      <c r="J6618" s="4">
        <v>5876</v>
      </c>
      <c r="K6618" s="4">
        <v>5876</v>
      </c>
    </row>
    <row r="6619" spans="1:11" x14ac:dyDescent="0.35">
      <c r="A6619" t="s">
        <v>706</v>
      </c>
      <c r="B6619" t="s">
        <v>2176</v>
      </c>
      <c r="C6619" t="s">
        <v>1897</v>
      </c>
      <c r="D6619" s="4">
        <v>357</v>
      </c>
      <c r="I6619" s="4">
        <v>357</v>
      </c>
      <c r="J6619" s="4">
        <v>357</v>
      </c>
      <c r="K6619" s="4">
        <v>357</v>
      </c>
    </row>
    <row r="6620" spans="1:11" x14ac:dyDescent="0.35">
      <c r="A6620" t="s">
        <v>706</v>
      </c>
      <c r="B6620" t="s">
        <v>2158</v>
      </c>
      <c r="C6620" t="s">
        <v>1880</v>
      </c>
      <c r="D6620" s="4">
        <v>1846068</v>
      </c>
      <c r="I6620" s="4">
        <v>1846068</v>
      </c>
      <c r="J6620" s="4">
        <v>1846068</v>
      </c>
      <c r="K6620" s="4">
        <v>1846068</v>
      </c>
    </row>
    <row r="6621" spans="1:11" x14ac:dyDescent="0.35">
      <c r="A6621" t="s">
        <v>706</v>
      </c>
      <c r="B6621" t="s">
        <v>2159</v>
      </c>
      <c r="C6621" t="s">
        <v>1881</v>
      </c>
      <c r="D6621" s="4">
        <v>3258752</v>
      </c>
      <c r="I6621" s="4">
        <v>3258752</v>
      </c>
      <c r="J6621" s="4">
        <v>3258752</v>
      </c>
      <c r="K6621" s="4">
        <v>3258752</v>
      </c>
    </row>
    <row r="6622" spans="1:11" x14ac:dyDescent="0.35">
      <c r="A6622" t="s">
        <v>706</v>
      </c>
      <c r="B6622" t="s">
        <v>2174</v>
      </c>
      <c r="C6622" t="s">
        <v>1895</v>
      </c>
      <c r="D6622" s="4">
        <v>46129</v>
      </c>
      <c r="I6622" s="4">
        <v>46129</v>
      </c>
      <c r="J6622" s="4">
        <v>46129</v>
      </c>
      <c r="K6622" s="4">
        <v>46129</v>
      </c>
    </row>
    <row r="6623" spans="1:11" x14ac:dyDescent="0.35">
      <c r="A6623" t="s">
        <v>706</v>
      </c>
      <c r="B6623" t="s">
        <v>2160</v>
      </c>
      <c r="C6623" t="s">
        <v>1882</v>
      </c>
      <c r="D6623" s="4">
        <v>342814</v>
      </c>
      <c r="I6623" s="4">
        <v>342814</v>
      </c>
      <c r="J6623" s="4">
        <v>342814</v>
      </c>
      <c r="K6623" s="4">
        <v>342814</v>
      </c>
    </row>
    <row r="6624" spans="1:11" x14ac:dyDescent="0.35">
      <c r="A6624" t="s">
        <v>706</v>
      </c>
      <c r="B6624" t="s">
        <v>2161</v>
      </c>
      <c r="C6624" t="s">
        <v>1883</v>
      </c>
      <c r="D6624" s="4">
        <v>149911</v>
      </c>
      <c r="I6624" s="4">
        <v>149911</v>
      </c>
      <c r="J6624" s="4">
        <v>149911</v>
      </c>
      <c r="K6624" s="4">
        <v>149911</v>
      </c>
    </row>
    <row r="6625" spans="1:11" x14ac:dyDescent="0.35">
      <c r="A6625" t="s">
        <v>706</v>
      </c>
      <c r="B6625" t="s">
        <v>2162</v>
      </c>
      <c r="C6625" t="s">
        <v>1884</v>
      </c>
      <c r="D6625" s="4">
        <v>19829</v>
      </c>
      <c r="I6625" s="4">
        <v>19829</v>
      </c>
      <c r="J6625" s="4">
        <v>19829</v>
      </c>
      <c r="K6625" s="4">
        <v>19829</v>
      </c>
    </row>
    <row r="6626" spans="1:11" x14ac:dyDescent="0.35">
      <c r="A6626" t="s">
        <v>706</v>
      </c>
      <c r="B6626" t="s">
        <v>2163</v>
      </c>
      <c r="D6626" s="4">
        <v>9607822</v>
      </c>
      <c r="I6626" s="4">
        <v>9607822</v>
      </c>
      <c r="J6626" s="4">
        <v>9607822</v>
      </c>
      <c r="K6626" s="4">
        <v>9607822</v>
      </c>
    </row>
    <row r="6627" spans="1:11" x14ac:dyDescent="0.35">
      <c r="A6627" t="s">
        <v>706</v>
      </c>
      <c r="B6627" t="s">
        <v>2164</v>
      </c>
      <c r="C6627" t="s">
        <v>1886</v>
      </c>
      <c r="D6627" s="4">
        <v>56660</v>
      </c>
      <c r="F6627" s="4">
        <v>193241</v>
      </c>
      <c r="I6627" s="4">
        <v>249901</v>
      </c>
      <c r="J6627" s="4">
        <v>56660</v>
      </c>
      <c r="K6627" s="4">
        <v>56660</v>
      </c>
    </row>
    <row r="6628" spans="1:11" x14ac:dyDescent="0.35">
      <c r="A6628" t="s">
        <v>706</v>
      </c>
      <c r="B6628" t="s">
        <v>2165</v>
      </c>
      <c r="D6628" s="4">
        <v>56660</v>
      </c>
      <c r="F6628" s="4">
        <v>193241</v>
      </c>
      <c r="I6628" s="4">
        <v>249901</v>
      </c>
      <c r="J6628" s="4">
        <v>56660</v>
      </c>
      <c r="K6628" s="4">
        <v>56660</v>
      </c>
    </row>
    <row r="6629" spans="1:11" x14ac:dyDescent="0.35">
      <c r="A6629" t="s">
        <v>706</v>
      </c>
      <c r="B6629" t="s">
        <v>2177</v>
      </c>
      <c r="C6629" t="s">
        <v>1898</v>
      </c>
      <c r="E6629" s="4">
        <v>115204</v>
      </c>
      <c r="I6629" s="4">
        <v>115204</v>
      </c>
      <c r="J6629">
        <v>115204</v>
      </c>
      <c r="K6629" s="4">
        <v>0</v>
      </c>
    </row>
    <row r="6630" spans="1:11" x14ac:dyDescent="0.35">
      <c r="A6630" t="s">
        <v>706</v>
      </c>
      <c r="B6630" t="s">
        <v>2183</v>
      </c>
      <c r="C6630" t="s">
        <v>1904</v>
      </c>
      <c r="D6630" s="4">
        <v>250000</v>
      </c>
      <c r="I6630" s="4">
        <v>250000</v>
      </c>
      <c r="J6630" s="4">
        <v>250000</v>
      </c>
      <c r="K6630" s="4">
        <v>250000</v>
      </c>
    </row>
    <row r="6631" spans="1:11" x14ac:dyDescent="0.35">
      <c r="A6631" t="s">
        <v>706</v>
      </c>
      <c r="B6631" t="s">
        <v>2166</v>
      </c>
      <c r="C6631" t="s">
        <v>1888</v>
      </c>
      <c r="H6631" s="4">
        <v>1372800</v>
      </c>
      <c r="I6631" s="4">
        <v>1372800</v>
      </c>
      <c r="J6631">
        <v>0</v>
      </c>
      <c r="K6631" s="4">
        <v>0</v>
      </c>
    </row>
    <row r="6632" spans="1:11" x14ac:dyDescent="0.35">
      <c r="A6632" t="s">
        <v>706</v>
      </c>
      <c r="B6632" t="s">
        <v>2180</v>
      </c>
      <c r="C6632" t="s">
        <v>1901</v>
      </c>
      <c r="E6632" s="4">
        <v>1680000</v>
      </c>
      <c r="I6632" s="4">
        <v>1680000</v>
      </c>
      <c r="J6632">
        <v>1680000</v>
      </c>
      <c r="K6632" s="4">
        <v>0</v>
      </c>
    </row>
    <row r="6633" spans="1:11" x14ac:dyDescent="0.35">
      <c r="A6633" t="s">
        <v>706</v>
      </c>
      <c r="B6633" t="s">
        <v>2167</v>
      </c>
      <c r="C6633" t="s">
        <v>1889</v>
      </c>
      <c r="E6633" s="4">
        <v>966000</v>
      </c>
      <c r="I6633" s="4">
        <v>966000</v>
      </c>
      <c r="J6633">
        <v>966000</v>
      </c>
      <c r="K6633" s="4">
        <v>0</v>
      </c>
    </row>
    <row r="6634" spans="1:11" x14ac:dyDescent="0.35">
      <c r="A6634" t="s">
        <v>706</v>
      </c>
      <c r="B6634" t="s">
        <v>2168</v>
      </c>
      <c r="C6634" t="s">
        <v>1890</v>
      </c>
      <c r="E6634" s="4">
        <v>945000</v>
      </c>
      <c r="I6634" s="4">
        <v>945000</v>
      </c>
      <c r="J6634">
        <v>945000</v>
      </c>
      <c r="K6634" s="4">
        <v>0</v>
      </c>
    </row>
    <row r="6635" spans="1:11" x14ac:dyDescent="0.35">
      <c r="A6635" t="s">
        <v>706</v>
      </c>
      <c r="B6635" t="s">
        <v>2181</v>
      </c>
      <c r="C6635" t="s">
        <v>1902</v>
      </c>
      <c r="E6635" s="4">
        <v>3360000</v>
      </c>
      <c r="I6635" s="4">
        <v>3360000</v>
      </c>
      <c r="J6635">
        <v>3360000</v>
      </c>
      <c r="K6635" s="4">
        <v>0</v>
      </c>
    </row>
    <row r="6636" spans="1:11" x14ac:dyDescent="0.35">
      <c r="A6636" t="s">
        <v>706</v>
      </c>
      <c r="B6636" t="s">
        <v>2169</v>
      </c>
      <c r="D6636" s="4">
        <v>250000</v>
      </c>
      <c r="E6636" s="4">
        <v>7066204</v>
      </c>
      <c r="H6636" s="4">
        <v>1372800</v>
      </c>
      <c r="I6636" s="4">
        <v>8689004</v>
      </c>
      <c r="J6636" s="4">
        <v>7316204</v>
      </c>
      <c r="K6636" s="4">
        <v>250000</v>
      </c>
    </row>
    <row r="6637" spans="1:11" x14ac:dyDescent="0.35">
      <c r="A6637" t="s">
        <v>706</v>
      </c>
      <c r="B6637" t="s">
        <v>2170</v>
      </c>
      <c r="D6637" s="4">
        <v>300014126</v>
      </c>
      <c r="E6637" s="4">
        <v>54832481</v>
      </c>
      <c r="F6637" s="4">
        <v>29773444</v>
      </c>
      <c r="G6637" s="4">
        <v>7107562</v>
      </c>
      <c r="H6637" s="4">
        <v>23502176</v>
      </c>
      <c r="I6637" s="4">
        <v>415229789</v>
      </c>
      <c r="J6637" s="4">
        <f>SUM(D6637,E6637)</f>
        <v>354846607</v>
      </c>
      <c r="K6637" s="4">
        <v>300014126</v>
      </c>
    </row>
    <row r="6638" spans="1:11" x14ac:dyDescent="0.35">
      <c r="A6638" t="s">
        <v>713</v>
      </c>
      <c r="B6638" t="s">
        <v>2118</v>
      </c>
      <c r="C6638" t="s">
        <v>1843</v>
      </c>
      <c r="D6638" s="4">
        <v>25861414</v>
      </c>
      <c r="E6638" s="4">
        <v>21952272</v>
      </c>
      <c r="F6638" s="4">
        <v>6611109</v>
      </c>
      <c r="I6638" s="4">
        <v>54424794</v>
      </c>
      <c r="J6638" s="4">
        <v>47813686</v>
      </c>
      <c r="K6638" s="4">
        <v>25861414</v>
      </c>
    </row>
    <row r="6639" spans="1:11" x14ac:dyDescent="0.35">
      <c r="A6639" t="s">
        <v>713</v>
      </c>
      <c r="B6639" t="s">
        <v>2119</v>
      </c>
      <c r="C6639" t="s">
        <v>1844</v>
      </c>
      <c r="D6639" s="4">
        <v>2430910</v>
      </c>
      <c r="E6639" s="4">
        <v>205016</v>
      </c>
      <c r="F6639" s="4">
        <v>1023971</v>
      </c>
      <c r="G6639" s="4">
        <v>708970</v>
      </c>
      <c r="H6639" s="4">
        <v>1728000</v>
      </c>
      <c r="I6639" s="4">
        <v>6096867</v>
      </c>
      <c r="J6639" s="4">
        <v>2635926</v>
      </c>
      <c r="K6639" s="4">
        <v>2430910</v>
      </c>
    </row>
    <row r="6640" spans="1:11" x14ac:dyDescent="0.35">
      <c r="A6640" t="s">
        <v>713</v>
      </c>
      <c r="B6640" t="s">
        <v>2120</v>
      </c>
      <c r="C6640" t="s">
        <v>1845</v>
      </c>
      <c r="D6640" s="4">
        <v>4007863</v>
      </c>
      <c r="I6640" s="4">
        <v>4007863</v>
      </c>
      <c r="J6640" s="4">
        <v>4007863</v>
      </c>
      <c r="K6640" s="4">
        <v>4007863</v>
      </c>
    </row>
    <row r="6641" spans="1:11" x14ac:dyDescent="0.35">
      <c r="A6641" t="s">
        <v>713</v>
      </c>
      <c r="B6641" t="s">
        <v>2121</v>
      </c>
      <c r="D6641" s="4">
        <v>32300187</v>
      </c>
      <c r="E6641" s="4">
        <v>22157287</v>
      </c>
      <c r="F6641" s="4">
        <v>7635080</v>
      </c>
      <c r="G6641" s="4">
        <v>708970</v>
      </c>
      <c r="H6641" s="4">
        <v>1728000</v>
      </c>
      <c r="I6641" s="4">
        <v>64529524</v>
      </c>
      <c r="J6641" s="4">
        <v>54457474</v>
      </c>
      <c r="K6641" s="4">
        <v>32300187</v>
      </c>
    </row>
    <row r="6642" spans="1:11" x14ac:dyDescent="0.35">
      <c r="A6642" t="s">
        <v>713</v>
      </c>
      <c r="B6642" t="s">
        <v>2122</v>
      </c>
      <c r="C6642" t="s">
        <v>1846</v>
      </c>
      <c r="D6642" s="4">
        <v>26815074</v>
      </c>
      <c r="H6642" s="4">
        <v>9084960</v>
      </c>
      <c r="I6642" s="4">
        <v>35900034</v>
      </c>
      <c r="J6642" s="4">
        <v>26815074</v>
      </c>
      <c r="K6642" s="4">
        <v>26815074</v>
      </c>
    </row>
    <row r="6643" spans="1:11" x14ac:dyDescent="0.35">
      <c r="A6643" t="s">
        <v>713</v>
      </c>
      <c r="B6643" t="s">
        <v>2123</v>
      </c>
      <c r="C6643" t="s">
        <v>1847</v>
      </c>
      <c r="D6643" s="4">
        <v>18370396</v>
      </c>
      <c r="F6643" s="4">
        <v>1986216</v>
      </c>
      <c r="H6643" s="4">
        <v>101536</v>
      </c>
      <c r="I6643" s="4">
        <v>20458148</v>
      </c>
      <c r="J6643" s="4">
        <v>18370396</v>
      </c>
      <c r="K6643" s="4">
        <v>18370396</v>
      </c>
    </row>
    <row r="6644" spans="1:11" x14ac:dyDescent="0.35">
      <c r="A6644" t="s">
        <v>713</v>
      </c>
      <c r="B6644" t="s">
        <v>2124</v>
      </c>
      <c r="C6644" t="s">
        <v>1848</v>
      </c>
      <c r="D6644" s="4">
        <v>20816</v>
      </c>
      <c r="I6644" s="4">
        <v>20816</v>
      </c>
      <c r="J6644" s="4">
        <v>20816</v>
      </c>
      <c r="K6644" s="4">
        <v>20816</v>
      </c>
    </row>
    <row r="6645" spans="1:11" x14ac:dyDescent="0.35">
      <c r="A6645" t="s">
        <v>713</v>
      </c>
      <c r="B6645" t="s">
        <v>2125</v>
      </c>
      <c r="D6645" s="4">
        <v>45206286</v>
      </c>
      <c r="F6645" s="4">
        <v>1986216</v>
      </c>
      <c r="H6645" s="4">
        <v>9186496</v>
      </c>
      <c r="I6645" s="4">
        <v>56378998</v>
      </c>
      <c r="J6645" s="4">
        <v>45206286</v>
      </c>
      <c r="K6645" s="4">
        <v>45206286</v>
      </c>
    </row>
    <row r="6646" spans="1:11" x14ac:dyDescent="0.35">
      <c r="A6646" t="s">
        <v>713</v>
      </c>
      <c r="B6646" t="s">
        <v>2126</v>
      </c>
      <c r="C6646" t="s">
        <v>1850</v>
      </c>
      <c r="F6646" s="4">
        <v>12000000</v>
      </c>
      <c r="I6646" s="4">
        <v>12000000</v>
      </c>
      <c r="J6646">
        <v>0</v>
      </c>
      <c r="K6646" s="4">
        <v>0</v>
      </c>
    </row>
    <row r="6647" spans="1:11" x14ac:dyDescent="0.35">
      <c r="A6647" t="s">
        <v>713</v>
      </c>
      <c r="B6647" t="s">
        <v>2127</v>
      </c>
      <c r="F6647" s="4">
        <v>12000000</v>
      </c>
      <c r="I6647" s="4">
        <v>12000000</v>
      </c>
      <c r="J6647">
        <v>0</v>
      </c>
      <c r="K6647" s="4">
        <v>0</v>
      </c>
    </row>
    <row r="6648" spans="1:11" x14ac:dyDescent="0.35">
      <c r="A6648" t="s">
        <v>713</v>
      </c>
      <c r="B6648" t="s">
        <v>2128</v>
      </c>
      <c r="C6648" t="s">
        <v>1851</v>
      </c>
      <c r="D6648" s="4">
        <v>596952</v>
      </c>
      <c r="F6648" s="4">
        <v>146903</v>
      </c>
      <c r="I6648" s="4">
        <v>743854</v>
      </c>
      <c r="J6648" s="4">
        <v>596952</v>
      </c>
      <c r="K6648" s="4">
        <v>596952</v>
      </c>
    </row>
    <row r="6649" spans="1:11" x14ac:dyDescent="0.35">
      <c r="A6649" t="s">
        <v>713</v>
      </c>
      <c r="B6649" t="s">
        <v>2129</v>
      </c>
      <c r="C6649" t="s">
        <v>1852</v>
      </c>
      <c r="H6649" s="4">
        <v>12267</v>
      </c>
      <c r="I6649" s="4">
        <v>12267</v>
      </c>
      <c r="J6649">
        <v>0</v>
      </c>
      <c r="K6649" s="4">
        <v>0</v>
      </c>
    </row>
    <row r="6650" spans="1:11" x14ac:dyDescent="0.35">
      <c r="A6650" t="s">
        <v>713</v>
      </c>
      <c r="B6650" t="s">
        <v>2130</v>
      </c>
      <c r="C6650" t="s">
        <v>1853</v>
      </c>
      <c r="D6650" s="4">
        <v>5088</v>
      </c>
      <c r="F6650" s="4">
        <v>16383</v>
      </c>
      <c r="H6650" s="4">
        <v>3078</v>
      </c>
      <c r="I6650" s="4">
        <v>24549</v>
      </c>
      <c r="J6650" s="4">
        <v>5088</v>
      </c>
      <c r="K6650" s="4">
        <v>5088</v>
      </c>
    </row>
    <row r="6651" spans="1:11" x14ac:dyDescent="0.35">
      <c r="A6651" t="s">
        <v>713</v>
      </c>
      <c r="B6651" t="s">
        <v>2172</v>
      </c>
      <c r="C6651" t="s">
        <v>1893</v>
      </c>
      <c r="H6651" s="4">
        <v>10751</v>
      </c>
      <c r="I6651" s="4">
        <v>10751</v>
      </c>
      <c r="J6651">
        <v>0</v>
      </c>
      <c r="K6651" s="4">
        <v>0</v>
      </c>
    </row>
    <row r="6652" spans="1:11" x14ac:dyDescent="0.35">
      <c r="A6652" t="s">
        <v>713</v>
      </c>
      <c r="B6652" t="s">
        <v>2182</v>
      </c>
      <c r="C6652" t="s">
        <v>1903</v>
      </c>
      <c r="D6652" s="4">
        <v>4508</v>
      </c>
      <c r="I6652" s="4">
        <v>4508</v>
      </c>
      <c r="J6652" s="4">
        <v>4508</v>
      </c>
      <c r="K6652" s="4">
        <v>4508</v>
      </c>
    </row>
    <row r="6653" spans="1:11" x14ac:dyDescent="0.35">
      <c r="A6653" t="s">
        <v>713</v>
      </c>
      <c r="B6653" t="s">
        <v>2131</v>
      </c>
      <c r="C6653" t="s">
        <v>1854</v>
      </c>
      <c r="D6653" s="4">
        <v>657906</v>
      </c>
      <c r="F6653" s="4">
        <v>1217206</v>
      </c>
      <c r="I6653" s="4">
        <v>1875112</v>
      </c>
      <c r="J6653" s="4">
        <v>657906</v>
      </c>
      <c r="K6653" s="4">
        <v>657906</v>
      </c>
    </row>
    <row r="6654" spans="1:11" x14ac:dyDescent="0.35">
      <c r="A6654" t="s">
        <v>713</v>
      </c>
      <c r="B6654" t="s">
        <v>2132</v>
      </c>
      <c r="C6654" t="s">
        <v>1855</v>
      </c>
      <c r="D6654" s="4">
        <v>79945</v>
      </c>
      <c r="E6654" s="4">
        <v>439626</v>
      </c>
      <c r="F6654" s="4">
        <v>19587</v>
      </c>
      <c r="G6654" s="4">
        <v>60894</v>
      </c>
      <c r="I6654" s="4">
        <v>600052</v>
      </c>
      <c r="J6654" s="4">
        <v>519571</v>
      </c>
      <c r="K6654" s="4">
        <v>79945</v>
      </c>
    </row>
    <row r="6655" spans="1:11" x14ac:dyDescent="0.35">
      <c r="A6655" t="s">
        <v>713</v>
      </c>
      <c r="B6655" t="s">
        <v>2133</v>
      </c>
      <c r="C6655" t="s">
        <v>1856</v>
      </c>
      <c r="H6655" s="4">
        <v>20916</v>
      </c>
      <c r="I6655" s="4">
        <v>20916</v>
      </c>
      <c r="J6655">
        <v>0</v>
      </c>
      <c r="K6655" s="4">
        <v>0</v>
      </c>
    </row>
    <row r="6656" spans="1:11" x14ac:dyDescent="0.35">
      <c r="A6656" t="s">
        <v>713</v>
      </c>
      <c r="B6656" t="s">
        <v>2134</v>
      </c>
      <c r="C6656" t="s">
        <v>1857</v>
      </c>
      <c r="D6656" s="4">
        <v>78081</v>
      </c>
      <c r="I6656" s="4">
        <v>78081</v>
      </c>
      <c r="J6656" s="4">
        <v>78081</v>
      </c>
      <c r="K6656" s="4">
        <v>78081</v>
      </c>
    </row>
    <row r="6657" spans="1:11" x14ac:dyDescent="0.35">
      <c r="A6657" t="s">
        <v>713</v>
      </c>
      <c r="B6657" t="s">
        <v>2135</v>
      </c>
      <c r="C6657" t="s">
        <v>1858</v>
      </c>
      <c r="D6657" s="4">
        <v>135075</v>
      </c>
      <c r="F6657" s="4">
        <v>20781</v>
      </c>
      <c r="H6657" s="4">
        <v>60331</v>
      </c>
      <c r="I6657" s="4">
        <v>216187</v>
      </c>
      <c r="J6657" s="4">
        <v>135075</v>
      </c>
      <c r="K6657" s="4">
        <v>135075</v>
      </c>
    </row>
    <row r="6658" spans="1:11" x14ac:dyDescent="0.35">
      <c r="A6658" t="s">
        <v>713</v>
      </c>
      <c r="B6658" t="s">
        <v>2136</v>
      </c>
      <c r="C6658" t="s">
        <v>1859</v>
      </c>
      <c r="D6658" s="4">
        <v>609240</v>
      </c>
      <c r="E6658" s="4">
        <v>25000</v>
      </c>
      <c r="G6658" s="4">
        <v>525000</v>
      </c>
      <c r="H6658" s="4">
        <v>125056</v>
      </c>
      <c r="I6658" s="4">
        <v>1284296</v>
      </c>
      <c r="J6658" s="4">
        <v>634240</v>
      </c>
      <c r="K6658" s="4">
        <v>609240</v>
      </c>
    </row>
    <row r="6659" spans="1:11" x14ac:dyDescent="0.35">
      <c r="A6659" t="s">
        <v>713</v>
      </c>
      <c r="B6659" t="s">
        <v>2194</v>
      </c>
      <c r="C6659" t="s">
        <v>1915</v>
      </c>
      <c r="D6659" s="4">
        <v>5</v>
      </c>
      <c r="I6659" s="4">
        <v>5</v>
      </c>
      <c r="J6659" s="4">
        <v>5</v>
      </c>
      <c r="K6659" s="4">
        <v>5</v>
      </c>
    </row>
    <row r="6660" spans="1:11" x14ac:dyDescent="0.35">
      <c r="A6660" t="s">
        <v>713</v>
      </c>
      <c r="B6660" t="s">
        <v>2137</v>
      </c>
      <c r="C6660" t="s">
        <v>1860</v>
      </c>
      <c r="G6660" s="4">
        <v>5000339</v>
      </c>
      <c r="I6660" s="4">
        <v>5000339</v>
      </c>
      <c r="J6660">
        <v>0</v>
      </c>
      <c r="K6660" s="4">
        <v>0</v>
      </c>
    </row>
    <row r="6661" spans="1:11" x14ac:dyDescent="0.35">
      <c r="A6661" t="s">
        <v>713</v>
      </c>
      <c r="B6661" t="s">
        <v>2138</v>
      </c>
      <c r="C6661" t="s">
        <v>1861</v>
      </c>
      <c r="D6661" s="4">
        <v>336948</v>
      </c>
      <c r="F6661" s="4">
        <v>78348</v>
      </c>
      <c r="I6661" s="4">
        <v>415297</v>
      </c>
      <c r="J6661" s="4">
        <v>336948</v>
      </c>
      <c r="K6661" s="4">
        <v>336948</v>
      </c>
    </row>
    <row r="6662" spans="1:11" x14ac:dyDescent="0.35">
      <c r="A6662" t="s">
        <v>713</v>
      </c>
      <c r="B6662" t="s">
        <v>2139</v>
      </c>
      <c r="C6662" t="s">
        <v>1862</v>
      </c>
      <c r="E6662" s="4">
        <v>0</v>
      </c>
      <c r="G6662" s="4">
        <v>3674964</v>
      </c>
      <c r="I6662" s="4">
        <v>3674964</v>
      </c>
      <c r="J6662">
        <v>0</v>
      </c>
      <c r="K6662" s="4">
        <v>0</v>
      </c>
    </row>
    <row r="6663" spans="1:11" x14ac:dyDescent="0.35">
      <c r="A6663" t="s">
        <v>713</v>
      </c>
      <c r="B6663" t="s">
        <v>2140</v>
      </c>
      <c r="C6663" t="s">
        <v>1863</v>
      </c>
      <c r="G6663" s="4">
        <v>101139</v>
      </c>
      <c r="H6663" s="4">
        <v>15560</v>
      </c>
      <c r="I6663" s="4">
        <v>116699</v>
      </c>
      <c r="J6663">
        <v>0</v>
      </c>
      <c r="K6663" s="4">
        <v>0</v>
      </c>
    </row>
    <row r="6664" spans="1:11" x14ac:dyDescent="0.35">
      <c r="A6664" t="s">
        <v>713</v>
      </c>
      <c r="B6664" t="s">
        <v>2141</v>
      </c>
      <c r="D6664" s="4">
        <v>2503747</v>
      </c>
      <c r="E6664" s="4">
        <v>464626</v>
      </c>
      <c r="F6664" s="4">
        <v>1499207</v>
      </c>
      <c r="G6664" s="4">
        <v>9362336</v>
      </c>
      <c r="H6664" s="4">
        <v>247959</v>
      </c>
      <c r="I6664" s="4">
        <v>14077874</v>
      </c>
      <c r="J6664" s="4">
        <v>2968373</v>
      </c>
      <c r="K6664" s="4">
        <v>2503747</v>
      </c>
    </row>
    <row r="6665" spans="1:11" x14ac:dyDescent="0.35">
      <c r="A6665" t="s">
        <v>713</v>
      </c>
      <c r="B6665" t="s">
        <v>2143</v>
      </c>
      <c r="C6665" t="s">
        <v>1865</v>
      </c>
      <c r="D6665" s="4">
        <v>7481</v>
      </c>
      <c r="G6665" s="4">
        <v>43921</v>
      </c>
      <c r="H6665" s="4">
        <v>43195</v>
      </c>
      <c r="I6665" s="4">
        <v>94597</v>
      </c>
      <c r="J6665" s="4">
        <v>7481</v>
      </c>
      <c r="K6665" s="4">
        <v>7481</v>
      </c>
    </row>
    <row r="6666" spans="1:11" x14ac:dyDescent="0.35">
      <c r="A6666" t="s">
        <v>713</v>
      </c>
      <c r="B6666" t="s">
        <v>2144</v>
      </c>
      <c r="C6666" t="s">
        <v>1866</v>
      </c>
      <c r="I6666" s="4">
        <v>0</v>
      </c>
      <c r="J6666">
        <v>0</v>
      </c>
      <c r="K6666" s="4">
        <v>0</v>
      </c>
    </row>
    <row r="6667" spans="1:11" x14ac:dyDescent="0.35">
      <c r="A6667" t="s">
        <v>713</v>
      </c>
      <c r="B6667" t="s">
        <v>2145</v>
      </c>
      <c r="C6667" t="s">
        <v>1867</v>
      </c>
      <c r="D6667" s="4">
        <v>15701</v>
      </c>
      <c r="F6667" s="4">
        <v>31401</v>
      </c>
      <c r="G6667" s="4">
        <v>135000</v>
      </c>
      <c r="H6667" s="4">
        <v>3670284</v>
      </c>
      <c r="I6667" s="4">
        <v>3852386</v>
      </c>
      <c r="J6667" s="4">
        <v>15701</v>
      </c>
      <c r="K6667" s="4">
        <v>15701</v>
      </c>
    </row>
    <row r="6668" spans="1:11" x14ac:dyDescent="0.35">
      <c r="A6668" t="s">
        <v>713</v>
      </c>
      <c r="B6668" t="s">
        <v>2146</v>
      </c>
      <c r="C6668" t="s">
        <v>1868</v>
      </c>
      <c r="D6668" s="4">
        <v>15778</v>
      </c>
      <c r="G6668" s="4">
        <v>63112</v>
      </c>
      <c r="H6668" s="4">
        <v>3680838</v>
      </c>
      <c r="I6668" s="4">
        <v>3759728</v>
      </c>
      <c r="J6668" s="4">
        <v>15778</v>
      </c>
      <c r="K6668" s="4">
        <v>15778</v>
      </c>
    </row>
    <row r="6669" spans="1:11" x14ac:dyDescent="0.35">
      <c r="A6669" t="s">
        <v>713</v>
      </c>
      <c r="B6669" t="s">
        <v>2173</v>
      </c>
      <c r="C6669" t="s">
        <v>1894</v>
      </c>
      <c r="D6669" s="4">
        <v>5744</v>
      </c>
      <c r="I6669" s="4">
        <v>5744</v>
      </c>
      <c r="J6669" s="4">
        <v>5744</v>
      </c>
      <c r="K6669" s="4">
        <v>5744</v>
      </c>
    </row>
    <row r="6670" spans="1:11" x14ac:dyDescent="0.35">
      <c r="A6670" t="s">
        <v>713</v>
      </c>
      <c r="B6670" t="s">
        <v>2147</v>
      </c>
      <c r="C6670" t="s">
        <v>1869</v>
      </c>
      <c r="E6670" s="4">
        <v>0</v>
      </c>
      <c r="H6670" s="4">
        <v>1130880</v>
      </c>
      <c r="I6670" s="4">
        <v>1130880</v>
      </c>
      <c r="J6670">
        <v>0</v>
      </c>
      <c r="K6670" s="4">
        <v>0</v>
      </c>
    </row>
    <row r="6671" spans="1:11" x14ac:dyDescent="0.35">
      <c r="A6671" t="s">
        <v>713</v>
      </c>
      <c r="B6671" t="s">
        <v>2148</v>
      </c>
      <c r="C6671" t="s">
        <v>1870</v>
      </c>
      <c r="D6671" s="4">
        <v>43949</v>
      </c>
      <c r="E6671" s="4">
        <v>6914875</v>
      </c>
      <c r="H6671" s="4">
        <v>571342</v>
      </c>
      <c r="I6671" s="4">
        <v>7530167</v>
      </c>
      <c r="J6671" s="4">
        <v>6958824</v>
      </c>
      <c r="K6671" s="4">
        <v>43949</v>
      </c>
    </row>
    <row r="6672" spans="1:11" x14ac:dyDescent="0.35">
      <c r="A6672" t="s">
        <v>713</v>
      </c>
      <c r="B6672" t="s">
        <v>2149</v>
      </c>
      <c r="C6672" t="s">
        <v>1871</v>
      </c>
      <c r="H6672" s="4">
        <v>117187</v>
      </c>
      <c r="I6672" s="4">
        <v>117187</v>
      </c>
      <c r="J6672">
        <v>0</v>
      </c>
      <c r="K6672" s="4">
        <v>0</v>
      </c>
    </row>
    <row r="6673" spans="1:11" x14ac:dyDescent="0.35">
      <c r="A6673" t="s">
        <v>713</v>
      </c>
      <c r="B6673" t="s">
        <v>2150</v>
      </c>
      <c r="C6673" t="s">
        <v>1872</v>
      </c>
      <c r="D6673" s="4">
        <v>98000</v>
      </c>
      <c r="F6673" s="4">
        <v>637000</v>
      </c>
      <c r="I6673" s="4">
        <v>735000</v>
      </c>
      <c r="J6673" s="4">
        <v>98000</v>
      </c>
      <c r="K6673" s="4">
        <v>98000</v>
      </c>
    </row>
    <row r="6674" spans="1:11" x14ac:dyDescent="0.35">
      <c r="A6674" t="s">
        <v>713</v>
      </c>
      <c r="B6674" t="s">
        <v>2152</v>
      </c>
      <c r="C6674" t="s">
        <v>1874</v>
      </c>
      <c r="D6674" s="4">
        <v>5533</v>
      </c>
      <c r="I6674" s="4">
        <v>5533</v>
      </c>
      <c r="J6674" s="4">
        <v>5533</v>
      </c>
      <c r="K6674" s="4">
        <v>5533</v>
      </c>
    </row>
    <row r="6675" spans="1:11" x14ac:dyDescent="0.35">
      <c r="A6675" t="s">
        <v>713</v>
      </c>
      <c r="B6675" t="s">
        <v>2153</v>
      </c>
      <c r="C6675" t="s">
        <v>1875</v>
      </c>
      <c r="H6675" s="4">
        <v>59283</v>
      </c>
      <c r="I6675" s="4">
        <v>59283</v>
      </c>
      <c r="J6675">
        <v>0</v>
      </c>
      <c r="K6675" s="4">
        <v>0</v>
      </c>
    </row>
    <row r="6676" spans="1:11" x14ac:dyDescent="0.35">
      <c r="A6676" t="s">
        <v>713</v>
      </c>
      <c r="B6676" t="s">
        <v>2154</v>
      </c>
      <c r="C6676" t="s">
        <v>1876</v>
      </c>
      <c r="H6676" s="4">
        <v>0</v>
      </c>
      <c r="I6676" s="4">
        <v>0</v>
      </c>
      <c r="J6676">
        <v>0</v>
      </c>
      <c r="K6676" s="4">
        <v>0</v>
      </c>
    </row>
    <row r="6677" spans="1:11" x14ac:dyDescent="0.35">
      <c r="A6677" t="s">
        <v>713</v>
      </c>
      <c r="B6677" t="s">
        <v>2155</v>
      </c>
      <c r="C6677" t="s">
        <v>1877</v>
      </c>
      <c r="D6677" s="4">
        <v>7127</v>
      </c>
      <c r="I6677" s="4">
        <v>7127</v>
      </c>
      <c r="J6677" s="4">
        <v>7127</v>
      </c>
      <c r="K6677" s="4">
        <v>7127</v>
      </c>
    </row>
    <row r="6678" spans="1:11" x14ac:dyDescent="0.35">
      <c r="A6678" t="s">
        <v>713</v>
      </c>
      <c r="B6678" t="s">
        <v>2156</v>
      </c>
      <c r="D6678" s="4">
        <v>199313</v>
      </c>
      <c r="E6678" s="4">
        <v>6914875</v>
      </c>
      <c r="F6678" s="4">
        <v>668401</v>
      </c>
      <c r="G6678" s="4">
        <v>242033</v>
      </c>
      <c r="H6678" s="4">
        <v>9273009</v>
      </c>
      <c r="I6678" s="4">
        <v>17297632</v>
      </c>
      <c r="J6678" s="4">
        <v>7114188</v>
      </c>
      <c r="K6678" s="4">
        <v>199313</v>
      </c>
    </row>
    <row r="6679" spans="1:11" x14ac:dyDescent="0.35">
      <c r="A6679" t="s">
        <v>713</v>
      </c>
      <c r="B6679" t="s">
        <v>2157</v>
      </c>
      <c r="C6679" t="s">
        <v>1879</v>
      </c>
      <c r="D6679" s="4">
        <v>2024844</v>
      </c>
      <c r="I6679" s="4">
        <v>2024844</v>
      </c>
      <c r="J6679" s="4">
        <v>2024844</v>
      </c>
      <c r="K6679" s="4">
        <v>2024844</v>
      </c>
    </row>
    <row r="6680" spans="1:11" x14ac:dyDescent="0.35">
      <c r="A6680" t="s">
        <v>713</v>
      </c>
      <c r="B6680" t="s">
        <v>2186</v>
      </c>
      <c r="C6680" t="s">
        <v>1907</v>
      </c>
      <c r="D6680" s="4">
        <v>1959</v>
      </c>
      <c r="I6680" s="4">
        <v>1959</v>
      </c>
      <c r="J6680" s="4">
        <v>1959</v>
      </c>
      <c r="K6680" s="4">
        <v>1959</v>
      </c>
    </row>
    <row r="6681" spans="1:11" x14ac:dyDescent="0.35">
      <c r="A6681" t="s">
        <v>713</v>
      </c>
      <c r="B6681" t="s">
        <v>2158</v>
      </c>
      <c r="C6681" t="s">
        <v>1880</v>
      </c>
      <c r="D6681" s="4">
        <v>1311752</v>
      </c>
      <c r="I6681" s="4">
        <v>1311752</v>
      </c>
      <c r="J6681" s="4">
        <v>1311752</v>
      </c>
      <c r="K6681" s="4">
        <v>1311752</v>
      </c>
    </row>
    <row r="6682" spans="1:11" x14ac:dyDescent="0.35">
      <c r="A6682" t="s">
        <v>713</v>
      </c>
      <c r="B6682" t="s">
        <v>2159</v>
      </c>
      <c r="C6682" t="s">
        <v>1881</v>
      </c>
      <c r="D6682" s="4">
        <v>1275578</v>
      </c>
      <c r="I6682" s="4">
        <v>1275578</v>
      </c>
      <c r="J6682" s="4">
        <v>1275578</v>
      </c>
      <c r="K6682" s="4">
        <v>1275578</v>
      </c>
    </row>
    <row r="6683" spans="1:11" x14ac:dyDescent="0.35">
      <c r="A6683" t="s">
        <v>713</v>
      </c>
      <c r="B6683" t="s">
        <v>2160</v>
      </c>
      <c r="C6683" t="s">
        <v>1882</v>
      </c>
      <c r="D6683" s="4">
        <v>425321</v>
      </c>
      <c r="I6683" s="4">
        <v>425321</v>
      </c>
      <c r="J6683" s="4">
        <v>425321</v>
      </c>
      <c r="K6683" s="4">
        <v>425321</v>
      </c>
    </row>
    <row r="6684" spans="1:11" x14ac:dyDescent="0.35">
      <c r="A6684" t="s">
        <v>713</v>
      </c>
      <c r="B6684" t="s">
        <v>2161</v>
      </c>
      <c r="C6684" t="s">
        <v>1883</v>
      </c>
      <c r="D6684" s="4">
        <v>41142</v>
      </c>
      <c r="I6684" s="4">
        <v>41142</v>
      </c>
      <c r="J6684" s="4">
        <v>41142</v>
      </c>
      <c r="K6684" s="4">
        <v>41142</v>
      </c>
    </row>
    <row r="6685" spans="1:11" x14ac:dyDescent="0.35">
      <c r="A6685" t="s">
        <v>713</v>
      </c>
      <c r="B6685" t="s">
        <v>2163</v>
      </c>
      <c r="D6685" s="4">
        <v>5080596</v>
      </c>
      <c r="I6685" s="4">
        <v>5080596</v>
      </c>
      <c r="J6685" s="4">
        <v>5080596</v>
      </c>
      <c r="K6685" s="4">
        <v>5080596</v>
      </c>
    </row>
    <row r="6686" spans="1:11" x14ac:dyDescent="0.35">
      <c r="A6686" t="s">
        <v>713</v>
      </c>
      <c r="B6686" t="s">
        <v>2164</v>
      </c>
      <c r="C6686" t="s">
        <v>1886</v>
      </c>
      <c r="D6686" s="4">
        <v>113117</v>
      </c>
      <c r="I6686" s="4">
        <v>113117</v>
      </c>
      <c r="J6686" s="4">
        <v>113117</v>
      </c>
      <c r="K6686" s="4">
        <v>113117</v>
      </c>
    </row>
    <row r="6687" spans="1:11" x14ac:dyDescent="0.35">
      <c r="A6687" t="s">
        <v>713</v>
      </c>
      <c r="B6687" t="s">
        <v>2165</v>
      </c>
      <c r="D6687" s="4">
        <v>113117</v>
      </c>
      <c r="I6687" s="4">
        <v>113117</v>
      </c>
      <c r="J6687" s="4">
        <v>113117</v>
      </c>
      <c r="K6687" s="4">
        <v>113117</v>
      </c>
    </row>
    <row r="6688" spans="1:11" x14ac:dyDescent="0.35">
      <c r="A6688" t="s">
        <v>713</v>
      </c>
      <c r="B6688" t="s">
        <v>2166</v>
      </c>
      <c r="C6688" t="s">
        <v>1888</v>
      </c>
      <c r="H6688" s="4">
        <v>2400000</v>
      </c>
      <c r="I6688" s="4">
        <v>2400000</v>
      </c>
      <c r="J6688">
        <v>0</v>
      </c>
      <c r="K6688" s="4">
        <v>0</v>
      </c>
    </row>
    <row r="6689" spans="1:11" x14ac:dyDescent="0.35">
      <c r="A6689" t="s">
        <v>713</v>
      </c>
      <c r="B6689" t="s">
        <v>2180</v>
      </c>
      <c r="C6689" t="s">
        <v>1901</v>
      </c>
      <c r="E6689" s="4">
        <v>1695000</v>
      </c>
      <c r="I6689" s="4">
        <v>1695000</v>
      </c>
      <c r="J6689">
        <v>1695000</v>
      </c>
      <c r="K6689" s="4">
        <v>0</v>
      </c>
    </row>
    <row r="6690" spans="1:11" x14ac:dyDescent="0.35">
      <c r="A6690" t="s">
        <v>713</v>
      </c>
      <c r="B6690" t="s">
        <v>2167</v>
      </c>
      <c r="C6690" t="s">
        <v>1889</v>
      </c>
      <c r="E6690" s="4">
        <v>2499000</v>
      </c>
      <c r="I6690" s="4">
        <v>2499000</v>
      </c>
      <c r="J6690">
        <v>2499000</v>
      </c>
      <c r="K6690" s="4">
        <v>0</v>
      </c>
    </row>
    <row r="6691" spans="1:11" x14ac:dyDescent="0.35">
      <c r="A6691" t="s">
        <v>713</v>
      </c>
      <c r="B6691" t="s">
        <v>2168</v>
      </c>
      <c r="C6691" t="s">
        <v>1890</v>
      </c>
      <c r="E6691" s="4">
        <v>922500</v>
      </c>
      <c r="I6691" s="4">
        <v>922500</v>
      </c>
      <c r="J6691">
        <v>922500</v>
      </c>
      <c r="K6691" s="4">
        <v>0</v>
      </c>
    </row>
    <row r="6692" spans="1:11" x14ac:dyDescent="0.35">
      <c r="A6692" t="s">
        <v>713</v>
      </c>
      <c r="B6692" t="s">
        <v>2181</v>
      </c>
      <c r="C6692" t="s">
        <v>1902</v>
      </c>
      <c r="D6692" s="4">
        <v>45000</v>
      </c>
      <c r="E6692" s="4">
        <v>3390000</v>
      </c>
      <c r="I6692" s="4">
        <v>3435000</v>
      </c>
      <c r="J6692" s="4">
        <v>3435000</v>
      </c>
      <c r="K6692" s="4">
        <v>45000</v>
      </c>
    </row>
    <row r="6693" spans="1:11" x14ac:dyDescent="0.35">
      <c r="A6693" t="s">
        <v>713</v>
      </c>
      <c r="B6693" t="s">
        <v>2169</v>
      </c>
      <c r="D6693" s="4">
        <v>45000</v>
      </c>
      <c r="E6693" s="4">
        <v>8506500</v>
      </c>
      <c r="H6693" s="4">
        <v>2400000</v>
      </c>
      <c r="I6693" s="4">
        <v>10951500</v>
      </c>
      <c r="J6693" s="4">
        <v>8551500</v>
      </c>
      <c r="K6693" s="4">
        <v>45000</v>
      </c>
    </row>
    <row r="6694" spans="1:11" x14ac:dyDescent="0.35">
      <c r="A6694" t="s">
        <v>713</v>
      </c>
      <c r="B6694" t="s">
        <v>2170</v>
      </c>
      <c r="D6694" s="4">
        <v>85448245</v>
      </c>
      <c r="E6694" s="4">
        <v>38043289</v>
      </c>
      <c r="F6694" s="4">
        <v>23788904</v>
      </c>
      <c r="G6694" s="4">
        <v>10313339</v>
      </c>
      <c r="H6694" s="4">
        <v>22835464</v>
      </c>
      <c r="I6694" s="4">
        <v>180429241</v>
      </c>
      <c r="J6694" s="4">
        <f>SUM(D6694,E6694)</f>
        <v>123491534</v>
      </c>
      <c r="K6694" s="4">
        <v>85448245</v>
      </c>
    </row>
    <row r="6695" spans="1:11" x14ac:dyDescent="0.35">
      <c r="A6695" t="s">
        <v>717</v>
      </c>
      <c r="B6695" t="s">
        <v>2118</v>
      </c>
      <c r="C6695" t="s">
        <v>1843</v>
      </c>
      <c r="D6695" s="4">
        <v>36563111</v>
      </c>
      <c r="E6695" s="4">
        <v>6276314</v>
      </c>
      <c r="F6695" s="4">
        <v>12874400</v>
      </c>
      <c r="I6695" s="4">
        <v>55713825</v>
      </c>
      <c r="J6695" s="4">
        <v>42839425</v>
      </c>
      <c r="K6695" s="4">
        <v>36563111</v>
      </c>
    </row>
    <row r="6696" spans="1:11" x14ac:dyDescent="0.35">
      <c r="A6696" t="s">
        <v>717</v>
      </c>
      <c r="B6696" t="s">
        <v>2119</v>
      </c>
      <c r="C6696" t="s">
        <v>1844</v>
      </c>
      <c r="D6696" s="4">
        <v>4583793</v>
      </c>
      <c r="F6696" s="4">
        <v>1074386</v>
      </c>
      <c r="H6696" s="4">
        <v>358650</v>
      </c>
      <c r="I6696" s="4">
        <v>6016829</v>
      </c>
      <c r="J6696" s="4">
        <v>4583793</v>
      </c>
      <c r="K6696" s="4">
        <v>4583793</v>
      </c>
    </row>
    <row r="6697" spans="1:11" x14ac:dyDescent="0.35">
      <c r="A6697" t="s">
        <v>717</v>
      </c>
      <c r="B6697" t="s">
        <v>2120</v>
      </c>
      <c r="C6697" t="s">
        <v>1845</v>
      </c>
      <c r="D6697" s="4">
        <v>4266791</v>
      </c>
      <c r="I6697" s="4">
        <v>4266791</v>
      </c>
      <c r="J6697" s="4">
        <v>4266791</v>
      </c>
      <c r="K6697" s="4">
        <v>4266791</v>
      </c>
    </row>
    <row r="6698" spans="1:11" x14ac:dyDescent="0.35">
      <c r="A6698" t="s">
        <v>717</v>
      </c>
      <c r="B6698" t="s">
        <v>2121</v>
      </c>
      <c r="D6698" s="4">
        <v>45413695</v>
      </c>
      <c r="E6698" s="4">
        <v>6276314</v>
      </c>
      <c r="F6698" s="4">
        <v>13948786</v>
      </c>
      <c r="H6698" s="4">
        <v>358650</v>
      </c>
      <c r="I6698" s="4">
        <v>65997445</v>
      </c>
      <c r="J6698" s="4">
        <v>51690009</v>
      </c>
      <c r="K6698" s="4">
        <v>45413695</v>
      </c>
    </row>
    <row r="6699" spans="1:11" x14ac:dyDescent="0.35">
      <c r="A6699" t="s">
        <v>717</v>
      </c>
      <c r="B6699" t="s">
        <v>2122</v>
      </c>
      <c r="C6699" t="s">
        <v>1846</v>
      </c>
      <c r="D6699" s="4">
        <v>26708950</v>
      </c>
      <c r="E6699" s="4">
        <v>2004974</v>
      </c>
      <c r="I6699" s="4">
        <v>28713923</v>
      </c>
      <c r="J6699" s="4">
        <v>28713924</v>
      </c>
      <c r="K6699" s="4">
        <v>26708950</v>
      </c>
    </row>
    <row r="6700" spans="1:11" x14ac:dyDescent="0.35">
      <c r="A6700" t="s">
        <v>717</v>
      </c>
      <c r="B6700" t="s">
        <v>2123</v>
      </c>
      <c r="C6700" t="s">
        <v>1847</v>
      </c>
      <c r="D6700" s="4">
        <v>17747512</v>
      </c>
      <c r="F6700" s="4">
        <v>1148649</v>
      </c>
      <c r="I6700" s="4">
        <v>18896160</v>
      </c>
      <c r="J6700" s="4">
        <v>17747512</v>
      </c>
      <c r="K6700" s="4">
        <v>17747512</v>
      </c>
    </row>
    <row r="6701" spans="1:11" x14ac:dyDescent="0.35">
      <c r="A6701" t="s">
        <v>717</v>
      </c>
      <c r="B6701" t="s">
        <v>2124</v>
      </c>
      <c r="C6701" t="s">
        <v>1848</v>
      </c>
      <c r="D6701" s="4">
        <v>103487</v>
      </c>
      <c r="E6701" s="4">
        <v>40160</v>
      </c>
      <c r="I6701" s="4">
        <v>143647</v>
      </c>
      <c r="J6701" s="4">
        <v>143647</v>
      </c>
      <c r="K6701" s="4">
        <v>103487</v>
      </c>
    </row>
    <row r="6702" spans="1:11" x14ac:dyDescent="0.35">
      <c r="A6702" t="s">
        <v>717</v>
      </c>
      <c r="B6702" t="s">
        <v>2125</v>
      </c>
      <c r="D6702" s="4">
        <v>44559948</v>
      </c>
      <c r="E6702" s="4">
        <v>2045133</v>
      </c>
      <c r="F6702" s="4">
        <v>1148649</v>
      </c>
      <c r="I6702" s="4">
        <v>47753730</v>
      </c>
      <c r="J6702" s="4">
        <v>46605081</v>
      </c>
      <c r="K6702" s="4">
        <v>44559948</v>
      </c>
    </row>
    <row r="6703" spans="1:11" x14ac:dyDescent="0.35">
      <c r="A6703" t="s">
        <v>717</v>
      </c>
      <c r="B6703" t="s">
        <v>2126</v>
      </c>
      <c r="C6703" t="s">
        <v>1850</v>
      </c>
      <c r="F6703" s="4">
        <v>9600000</v>
      </c>
      <c r="I6703" s="4">
        <v>9600000</v>
      </c>
      <c r="J6703">
        <v>0</v>
      </c>
      <c r="K6703" s="4">
        <v>0</v>
      </c>
    </row>
    <row r="6704" spans="1:11" x14ac:dyDescent="0.35">
      <c r="A6704" t="s">
        <v>717</v>
      </c>
      <c r="B6704" t="s">
        <v>2127</v>
      </c>
      <c r="F6704" s="4">
        <v>9600000</v>
      </c>
      <c r="I6704" s="4">
        <v>9600000</v>
      </c>
      <c r="J6704">
        <v>0</v>
      </c>
      <c r="K6704" s="4">
        <v>0</v>
      </c>
    </row>
    <row r="6705" spans="1:11" x14ac:dyDescent="0.35">
      <c r="A6705" t="s">
        <v>717</v>
      </c>
      <c r="B6705" t="s">
        <v>2128</v>
      </c>
      <c r="C6705" t="s">
        <v>1851</v>
      </c>
      <c r="D6705" s="4">
        <v>1036255</v>
      </c>
      <c r="I6705" s="4">
        <v>1036255</v>
      </c>
      <c r="J6705" s="4">
        <v>1036255</v>
      </c>
      <c r="K6705" s="4">
        <v>1036255</v>
      </c>
    </row>
    <row r="6706" spans="1:11" x14ac:dyDescent="0.35">
      <c r="A6706" t="s">
        <v>717</v>
      </c>
      <c r="B6706" t="s">
        <v>2129</v>
      </c>
      <c r="C6706" t="s">
        <v>1852</v>
      </c>
      <c r="F6706" s="4">
        <v>10565</v>
      </c>
      <c r="I6706" s="4">
        <v>10565</v>
      </c>
      <c r="J6706">
        <v>0</v>
      </c>
      <c r="K6706" s="4">
        <v>0</v>
      </c>
    </row>
    <row r="6707" spans="1:11" x14ac:dyDescent="0.35">
      <c r="A6707" t="s">
        <v>717</v>
      </c>
      <c r="B6707" t="s">
        <v>2130</v>
      </c>
      <c r="C6707" t="s">
        <v>1853</v>
      </c>
      <c r="D6707" s="4">
        <v>1539</v>
      </c>
      <c r="E6707" s="4">
        <v>2309</v>
      </c>
      <c r="F6707" s="4">
        <v>3848</v>
      </c>
      <c r="I6707" s="4">
        <v>7695</v>
      </c>
      <c r="J6707" s="4">
        <v>3848</v>
      </c>
      <c r="K6707" s="4">
        <v>1539</v>
      </c>
    </row>
    <row r="6708" spans="1:11" x14ac:dyDescent="0.35">
      <c r="A6708" t="s">
        <v>717</v>
      </c>
      <c r="B6708" t="s">
        <v>2172</v>
      </c>
      <c r="C6708" t="s">
        <v>1893</v>
      </c>
      <c r="F6708" s="4">
        <v>4104</v>
      </c>
      <c r="H6708" s="4">
        <v>6156</v>
      </c>
      <c r="I6708" s="4">
        <v>10260</v>
      </c>
      <c r="J6708">
        <v>0</v>
      </c>
      <c r="K6708" s="4">
        <v>0</v>
      </c>
    </row>
    <row r="6709" spans="1:11" x14ac:dyDescent="0.35">
      <c r="A6709" t="s">
        <v>717</v>
      </c>
      <c r="B6709" t="s">
        <v>2131</v>
      </c>
      <c r="C6709" t="s">
        <v>1854</v>
      </c>
      <c r="D6709" s="4">
        <v>544716</v>
      </c>
      <c r="G6709" s="4">
        <v>53799</v>
      </c>
      <c r="I6709" s="4">
        <v>598516</v>
      </c>
      <c r="J6709" s="4">
        <v>544716</v>
      </c>
      <c r="K6709" s="4">
        <v>544716</v>
      </c>
    </row>
    <row r="6710" spans="1:11" x14ac:dyDescent="0.35">
      <c r="A6710" t="s">
        <v>717</v>
      </c>
      <c r="B6710" t="s">
        <v>2132</v>
      </c>
      <c r="C6710" t="s">
        <v>1855</v>
      </c>
      <c r="D6710" s="4">
        <v>581131</v>
      </c>
      <c r="E6710" s="4">
        <v>62350</v>
      </c>
      <c r="G6710" s="4">
        <v>232191</v>
      </c>
      <c r="I6710" s="4">
        <v>875671</v>
      </c>
      <c r="J6710" s="4">
        <v>643481</v>
      </c>
      <c r="K6710" s="4">
        <v>581131</v>
      </c>
    </row>
    <row r="6711" spans="1:11" x14ac:dyDescent="0.35">
      <c r="A6711" t="s">
        <v>717</v>
      </c>
      <c r="B6711" t="s">
        <v>2133</v>
      </c>
      <c r="C6711" t="s">
        <v>1856</v>
      </c>
      <c r="D6711" s="4">
        <v>400</v>
      </c>
      <c r="F6711" s="4">
        <v>26920</v>
      </c>
      <c r="I6711" s="4">
        <v>27320</v>
      </c>
      <c r="J6711" s="4">
        <v>400</v>
      </c>
      <c r="K6711" s="4">
        <v>400</v>
      </c>
    </row>
    <row r="6712" spans="1:11" x14ac:dyDescent="0.35">
      <c r="A6712" t="s">
        <v>717</v>
      </c>
      <c r="B6712" t="s">
        <v>2134</v>
      </c>
      <c r="C6712" t="s">
        <v>1857</v>
      </c>
      <c r="D6712" s="4">
        <v>33269</v>
      </c>
      <c r="I6712" s="4">
        <v>33269</v>
      </c>
      <c r="J6712" s="4">
        <v>33269</v>
      </c>
      <c r="K6712" s="4">
        <v>33269</v>
      </c>
    </row>
    <row r="6713" spans="1:11" x14ac:dyDescent="0.35">
      <c r="A6713" t="s">
        <v>717</v>
      </c>
      <c r="B6713" t="s">
        <v>2198</v>
      </c>
      <c r="C6713" t="s">
        <v>1920</v>
      </c>
      <c r="H6713" s="4">
        <v>35654</v>
      </c>
      <c r="I6713" s="4">
        <v>35654</v>
      </c>
      <c r="J6713">
        <v>0</v>
      </c>
      <c r="K6713" s="4">
        <v>0</v>
      </c>
    </row>
    <row r="6714" spans="1:11" x14ac:dyDescent="0.35">
      <c r="A6714" t="s">
        <v>717</v>
      </c>
      <c r="B6714" t="s">
        <v>2135</v>
      </c>
      <c r="C6714" t="s">
        <v>1858</v>
      </c>
      <c r="H6714" s="4">
        <v>189038</v>
      </c>
      <c r="I6714" s="4">
        <v>189038</v>
      </c>
      <c r="J6714">
        <v>0</v>
      </c>
      <c r="K6714" s="4">
        <v>0</v>
      </c>
    </row>
    <row r="6715" spans="1:11" x14ac:dyDescent="0.35">
      <c r="A6715" t="s">
        <v>717</v>
      </c>
      <c r="B6715" t="s">
        <v>2136</v>
      </c>
      <c r="C6715" t="s">
        <v>1859</v>
      </c>
      <c r="D6715" s="4">
        <v>229704</v>
      </c>
      <c r="E6715" s="4">
        <v>210841</v>
      </c>
      <c r="F6715" s="4">
        <v>1180421</v>
      </c>
      <c r="G6715" s="4">
        <v>105421</v>
      </c>
      <c r="H6715" s="4">
        <v>433062</v>
      </c>
      <c r="I6715" s="4">
        <v>2159448</v>
      </c>
      <c r="J6715" s="4">
        <v>440545</v>
      </c>
      <c r="K6715" s="4">
        <v>229704</v>
      </c>
    </row>
    <row r="6716" spans="1:11" x14ac:dyDescent="0.35">
      <c r="A6716" t="s">
        <v>717</v>
      </c>
      <c r="B6716" t="s">
        <v>2194</v>
      </c>
      <c r="C6716" t="s">
        <v>1915</v>
      </c>
      <c r="E6716" s="4">
        <v>5</v>
      </c>
      <c r="G6716" s="4">
        <v>5</v>
      </c>
      <c r="I6716" s="4">
        <v>10</v>
      </c>
      <c r="J6716">
        <v>5</v>
      </c>
      <c r="K6716" s="4">
        <v>0</v>
      </c>
    </row>
    <row r="6717" spans="1:11" x14ac:dyDescent="0.35">
      <c r="A6717" t="s">
        <v>717</v>
      </c>
      <c r="B6717" t="s">
        <v>2137</v>
      </c>
      <c r="C6717" t="s">
        <v>1860</v>
      </c>
      <c r="F6717" s="4">
        <v>1195733</v>
      </c>
      <c r="I6717" s="4">
        <v>1195733</v>
      </c>
      <c r="J6717">
        <v>0</v>
      </c>
      <c r="K6717" s="4">
        <v>0</v>
      </c>
    </row>
    <row r="6718" spans="1:11" x14ac:dyDescent="0.35">
      <c r="A6718" t="s">
        <v>717</v>
      </c>
      <c r="B6718" t="s">
        <v>2138</v>
      </c>
      <c r="C6718" t="s">
        <v>1861</v>
      </c>
      <c r="D6718" s="4">
        <v>296462</v>
      </c>
      <c r="I6718" s="4">
        <v>296462</v>
      </c>
      <c r="J6718" s="4">
        <v>296462</v>
      </c>
      <c r="K6718" s="4">
        <v>296462</v>
      </c>
    </row>
    <row r="6719" spans="1:11" x14ac:dyDescent="0.35">
      <c r="A6719" t="s">
        <v>717</v>
      </c>
      <c r="B6719" t="s">
        <v>2139</v>
      </c>
      <c r="C6719" t="s">
        <v>1862</v>
      </c>
      <c r="E6719" s="4">
        <v>0</v>
      </c>
      <c r="F6719" s="4">
        <v>854643</v>
      </c>
      <c r="H6719" s="4">
        <v>85464</v>
      </c>
      <c r="I6719" s="4">
        <v>940107</v>
      </c>
      <c r="J6719">
        <v>0</v>
      </c>
      <c r="K6719" s="4">
        <v>0</v>
      </c>
    </row>
    <row r="6720" spans="1:11" x14ac:dyDescent="0.35">
      <c r="A6720" t="s">
        <v>717</v>
      </c>
      <c r="B6720" t="s">
        <v>2140</v>
      </c>
      <c r="C6720" t="s">
        <v>1863</v>
      </c>
      <c r="E6720" s="4">
        <v>7780</v>
      </c>
      <c r="G6720" s="4">
        <v>15560</v>
      </c>
      <c r="I6720" s="4">
        <v>23340</v>
      </c>
      <c r="J6720">
        <v>7780</v>
      </c>
      <c r="K6720" s="4">
        <v>0</v>
      </c>
    </row>
    <row r="6721" spans="1:11" x14ac:dyDescent="0.35">
      <c r="A6721" t="s">
        <v>717</v>
      </c>
      <c r="B6721" t="s">
        <v>2141</v>
      </c>
      <c r="D6721" s="4">
        <v>2723476</v>
      </c>
      <c r="E6721" s="4">
        <v>283285</v>
      </c>
      <c r="F6721" s="4">
        <v>3276234</v>
      </c>
      <c r="G6721" s="4">
        <v>406975</v>
      </c>
      <c r="H6721" s="4">
        <v>749374</v>
      </c>
      <c r="I6721" s="4">
        <v>7439344</v>
      </c>
      <c r="J6721" s="4">
        <v>3006761</v>
      </c>
      <c r="K6721" s="4">
        <v>2723476</v>
      </c>
    </row>
    <row r="6722" spans="1:11" x14ac:dyDescent="0.35">
      <c r="A6722" t="s">
        <v>717</v>
      </c>
      <c r="B6722" t="s">
        <v>2143</v>
      </c>
      <c r="C6722" t="s">
        <v>1865</v>
      </c>
      <c r="D6722" s="4">
        <v>5233</v>
      </c>
      <c r="H6722" s="4">
        <v>64792</v>
      </c>
      <c r="I6722" s="4">
        <v>70025</v>
      </c>
      <c r="J6722" s="4">
        <v>5233</v>
      </c>
      <c r="K6722" s="4">
        <v>5233</v>
      </c>
    </row>
    <row r="6723" spans="1:11" x14ac:dyDescent="0.35">
      <c r="A6723" t="s">
        <v>717</v>
      </c>
      <c r="B6723" t="s">
        <v>2144</v>
      </c>
      <c r="C6723" t="s">
        <v>1866</v>
      </c>
      <c r="I6723" s="4">
        <v>0</v>
      </c>
      <c r="J6723">
        <v>0</v>
      </c>
      <c r="K6723" s="4">
        <v>0</v>
      </c>
    </row>
    <row r="6724" spans="1:11" x14ac:dyDescent="0.35">
      <c r="A6724" t="s">
        <v>717</v>
      </c>
      <c r="B6724" t="s">
        <v>2145</v>
      </c>
      <c r="C6724" t="s">
        <v>1867</v>
      </c>
      <c r="D6724" s="4">
        <v>1188000</v>
      </c>
      <c r="E6724" s="4">
        <v>0</v>
      </c>
      <c r="G6724" s="4">
        <v>3048994</v>
      </c>
      <c r="H6724" s="4">
        <v>453762</v>
      </c>
      <c r="I6724" s="4">
        <v>4690757</v>
      </c>
      <c r="J6724" s="4">
        <v>1188000</v>
      </c>
      <c r="K6724" s="4">
        <v>1188000</v>
      </c>
    </row>
    <row r="6725" spans="1:11" x14ac:dyDescent="0.35">
      <c r="A6725" t="s">
        <v>717</v>
      </c>
      <c r="B6725" t="s">
        <v>2146</v>
      </c>
      <c r="C6725" t="s">
        <v>1868</v>
      </c>
      <c r="D6725" s="4">
        <v>179526</v>
      </c>
      <c r="E6725" s="4">
        <v>100000</v>
      </c>
      <c r="G6725" s="4">
        <v>1173169</v>
      </c>
      <c r="H6725" s="4">
        <v>1942773</v>
      </c>
      <c r="I6725" s="4">
        <v>3395469</v>
      </c>
      <c r="J6725" s="4">
        <v>279526</v>
      </c>
      <c r="K6725" s="4">
        <v>179526</v>
      </c>
    </row>
    <row r="6726" spans="1:11" x14ac:dyDescent="0.35">
      <c r="A6726" t="s">
        <v>717</v>
      </c>
      <c r="B6726" t="s">
        <v>2147</v>
      </c>
      <c r="C6726" t="s">
        <v>1869</v>
      </c>
      <c r="E6726" s="4">
        <v>0</v>
      </c>
      <c r="G6726" s="4">
        <v>1060800</v>
      </c>
      <c r="H6726" s="4">
        <v>4800</v>
      </c>
      <c r="I6726" s="4">
        <v>1065600</v>
      </c>
      <c r="J6726">
        <v>0</v>
      </c>
      <c r="K6726" s="4">
        <v>0</v>
      </c>
    </row>
    <row r="6727" spans="1:11" x14ac:dyDescent="0.35">
      <c r="A6727" t="s">
        <v>717</v>
      </c>
      <c r="B6727" t="s">
        <v>2148</v>
      </c>
      <c r="C6727" t="s">
        <v>1870</v>
      </c>
      <c r="D6727" s="4">
        <v>160787</v>
      </c>
      <c r="E6727" s="4">
        <v>4985859</v>
      </c>
      <c r="G6727" s="4">
        <v>32000</v>
      </c>
      <c r="H6727" s="4">
        <v>307567</v>
      </c>
      <c r="I6727" s="4">
        <v>5486213</v>
      </c>
      <c r="J6727" s="4">
        <v>5146646</v>
      </c>
      <c r="K6727" s="4">
        <v>160787</v>
      </c>
    </row>
    <row r="6728" spans="1:11" x14ac:dyDescent="0.35">
      <c r="A6728" t="s">
        <v>717</v>
      </c>
      <c r="B6728" t="s">
        <v>2149</v>
      </c>
      <c r="C6728" t="s">
        <v>1871</v>
      </c>
      <c r="D6728" s="4">
        <v>201233</v>
      </c>
      <c r="F6728" s="4">
        <v>8660000</v>
      </c>
      <c r="G6728" s="4">
        <v>67415</v>
      </c>
      <c r="H6728" s="4">
        <v>11949</v>
      </c>
      <c r="I6728" s="4">
        <v>8940597</v>
      </c>
      <c r="J6728" s="4">
        <v>201233</v>
      </c>
      <c r="K6728" s="4">
        <v>201233</v>
      </c>
    </row>
    <row r="6729" spans="1:11" x14ac:dyDescent="0.35">
      <c r="A6729" t="s">
        <v>717</v>
      </c>
      <c r="B6729" t="s">
        <v>2150</v>
      </c>
      <c r="C6729" t="s">
        <v>1872</v>
      </c>
      <c r="D6729" s="4">
        <v>301513</v>
      </c>
      <c r="I6729" s="4">
        <v>301513</v>
      </c>
      <c r="J6729" s="4">
        <v>301513</v>
      </c>
      <c r="K6729" s="4">
        <v>301513</v>
      </c>
    </row>
    <row r="6730" spans="1:11" x14ac:dyDescent="0.35">
      <c r="A6730" t="s">
        <v>717</v>
      </c>
      <c r="B6730" t="s">
        <v>2152</v>
      </c>
      <c r="C6730" t="s">
        <v>1874</v>
      </c>
      <c r="D6730" s="4">
        <v>6177</v>
      </c>
      <c r="E6730" s="4">
        <v>2766</v>
      </c>
      <c r="I6730" s="4">
        <v>8943</v>
      </c>
      <c r="J6730" s="4">
        <v>8943</v>
      </c>
      <c r="K6730" s="4">
        <v>6177</v>
      </c>
    </row>
    <row r="6731" spans="1:11" x14ac:dyDescent="0.35">
      <c r="A6731" t="s">
        <v>717</v>
      </c>
      <c r="B6731" t="s">
        <v>2153</v>
      </c>
      <c r="C6731" t="s">
        <v>1875</v>
      </c>
      <c r="D6731" s="4">
        <v>0</v>
      </c>
      <c r="H6731" s="4">
        <v>40685</v>
      </c>
      <c r="I6731" s="4">
        <v>40685</v>
      </c>
      <c r="J6731" s="4">
        <v>0</v>
      </c>
      <c r="K6731" s="4">
        <v>0</v>
      </c>
    </row>
    <row r="6732" spans="1:11" x14ac:dyDescent="0.35">
      <c r="A6732" t="s">
        <v>717</v>
      </c>
      <c r="B6732" t="s">
        <v>2154</v>
      </c>
      <c r="C6732" t="s">
        <v>1876</v>
      </c>
      <c r="E6732" s="4">
        <v>0</v>
      </c>
      <c r="G6732" s="4">
        <v>319200</v>
      </c>
      <c r="I6732" s="4">
        <v>319200</v>
      </c>
      <c r="J6732">
        <v>0</v>
      </c>
      <c r="K6732" s="4">
        <v>0</v>
      </c>
    </row>
    <row r="6733" spans="1:11" x14ac:dyDescent="0.35">
      <c r="A6733" t="s">
        <v>717</v>
      </c>
      <c r="B6733" t="s">
        <v>2155</v>
      </c>
      <c r="C6733" t="s">
        <v>1877</v>
      </c>
      <c r="D6733" s="4">
        <v>44367</v>
      </c>
      <c r="E6733" s="4">
        <v>0</v>
      </c>
      <c r="I6733" s="4">
        <v>44367</v>
      </c>
      <c r="J6733" s="4">
        <v>44367</v>
      </c>
      <c r="K6733" s="4">
        <v>44367</v>
      </c>
    </row>
    <row r="6734" spans="1:11" x14ac:dyDescent="0.35">
      <c r="A6734" t="s">
        <v>717</v>
      </c>
      <c r="B6734" t="s">
        <v>2156</v>
      </c>
      <c r="D6734" s="4">
        <v>2086836</v>
      </c>
      <c r="E6734" s="4">
        <v>5088625</v>
      </c>
      <c r="F6734" s="4">
        <v>8660000</v>
      </c>
      <c r="G6734" s="4">
        <v>5701579</v>
      </c>
      <c r="H6734" s="4">
        <v>2826329</v>
      </c>
      <c r="I6734" s="4">
        <v>24363369</v>
      </c>
      <c r="J6734" s="4">
        <v>7175461</v>
      </c>
      <c r="K6734" s="4">
        <v>2086836</v>
      </c>
    </row>
    <row r="6735" spans="1:11" x14ac:dyDescent="0.35">
      <c r="A6735" t="s">
        <v>717</v>
      </c>
      <c r="B6735" t="s">
        <v>2157</v>
      </c>
      <c r="C6735" t="s">
        <v>1879</v>
      </c>
      <c r="D6735" s="4">
        <v>1525824</v>
      </c>
      <c r="I6735" s="4">
        <v>1525824</v>
      </c>
      <c r="J6735" s="4">
        <v>1525824</v>
      </c>
      <c r="K6735" s="4">
        <v>1525824</v>
      </c>
    </row>
    <row r="6736" spans="1:11" x14ac:dyDescent="0.35">
      <c r="A6736" t="s">
        <v>717</v>
      </c>
      <c r="B6736" t="s">
        <v>2186</v>
      </c>
      <c r="C6736" t="s">
        <v>1907</v>
      </c>
      <c r="D6736" s="4">
        <v>1959</v>
      </c>
      <c r="I6736" s="4">
        <v>1959</v>
      </c>
      <c r="J6736" s="4">
        <v>1959</v>
      </c>
      <c r="K6736" s="4">
        <v>1959</v>
      </c>
    </row>
    <row r="6737" spans="1:11" x14ac:dyDescent="0.35">
      <c r="A6737" t="s">
        <v>717</v>
      </c>
      <c r="B6737" t="s">
        <v>2176</v>
      </c>
      <c r="C6737" t="s">
        <v>1897</v>
      </c>
      <c r="D6737" s="4">
        <v>7101</v>
      </c>
      <c r="I6737" s="4">
        <v>7101</v>
      </c>
      <c r="J6737" s="4">
        <v>7101</v>
      </c>
      <c r="K6737" s="4">
        <v>7101</v>
      </c>
    </row>
    <row r="6738" spans="1:11" x14ac:dyDescent="0.35">
      <c r="A6738" t="s">
        <v>717</v>
      </c>
      <c r="B6738" t="s">
        <v>2158</v>
      </c>
      <c r="C6738" t="s">
        <v>1880</v>
      </c>
      <c r="D6738" s="4">
        <v>112582</v>
      </c>
      <c r="I6738" s="4">
        <v>112582</v>
      </c>
      <c r="J6738" s="4">
        <v>112582</v>
      </c>
      <c r="K6738" s="4">
        <v>112582</v>
      </c>
    </row>
    <row r="6739" spans="1:11" x14ac:dyDescent="0.35">
      <c r="A6739" t="s">
        <v>717</v>
      </c>
      <c r="B6739" t="s">
        <v>2159</v>
      </c>
      <c r="C6739" t="s">
        <v>1881</v>
      </c>
      <c r="D6739" s="4">
        <v>2003163</v>
      </c>
      <c r="I6739" s="4">
        <v>2003163</v>
      </c>
      <c r="J6739" s="4">
        <v>2003163</v>
      </c>
      <c r="K6739" s="4">
        <v>2003163</v>
      </c>
    </row>
    <row r="6740" spans="1:11" x14ac:dyDescent="0.35">
      <c r="A6740" t="s">
        <v>717</v>
      </c>
      <c r="B6740" t="s">
        <v>2174</v>
      </c>
      <c r="C6740" t="s">
        <v>1895</v>
      </c>
      <c r="D6740" s="4">
        <v>226052</v>
      </c>
      <c r="I6740" s="4">
        <v>226052</v>
      </c>
      <c r="J6740" s="4">
        <v>226052</v>
      </c>
      <c r="K6740" s="4">
        <v>226052</v>
      </c>
    </row>
    <row r="6741" spans="1:11" x14ac:dyDescent="0.35">
      <c r="A6741" t="s">
        <v>717</v>
      </c>
      <c r="B6741" t="s">
        <v>2160</v>
      </c>
      <c r="C6741" t="s">
        <v>1882</v>
      </c>
      <c r="D6741" s="4">
        <v>143</v>
      </c>
      <c r="F6741" s="4">
        <v>66023</v>
      </c>
      <c r="I6741" s="4">
        <v>66166</v>
      </c>
      <c r="J6741" s="4">
        <v>143</v>
      </c>
      <c r="K6741" s="4">
        <v>143</v>
      </c>
    </row>
    <row r="6742" spans="1:11" x14ac:dyDescent="0.35">
      <c r="A6742" t="s">
        <v>717</v>
      </c>
      <c r="B6742" t="s">
        <v>2179</v>
      </c>
      <c r="C6742" t="s">
        <v>1900</v>
      </c>
      <c r="D6742" s="4">
        <v>5966</v>
      </c>
      <c r="I6742" s="4">
        <v>5966</v>
      </c>
      <c r="J6742" s="4">
        <v>5966</v>
      </c>
      <c r="K6742" s="4">
        <v>5966</v>
      </c>
    </row>
    <row r="6743" spans="1:11" x14ac:dyDescent="0.35">
      <c r="A6743" t="s">
        <v>717</v>
      </c>
      <c r="B6743" t="s">
        <v>2171</v>
      </c>
      <c r="C6743" t="s">
        <v>1892</v>
      </c>
      <c r="D6743" s="4">
        <v>770</v>
      </c>
      <c r="I6743" s="4">
        <v>770</v>
      </c>
      <c r="J6743" s="4">
        <v>770</v>
      </c>
      <c r="K6743" s="4">
        <v>770</v>
      </c>
    </row>
    <row r="6744" spans="1:11" x14ac:dyDescent="0.35">
      <c r="A6744" t="s">
        <v>717</v>
      </c>
      <c r="B6744" t="s">
        <v>2162</v>
      </c>
      <c r="C6744" t="s">
        <v>1884</v>
      </c>
      <c r="D6744" s="4">
        <v>22313</v>
      </c>
      <c r="I6744" s="4">
        <v>22313</v>
      </c>
      <c r="J6744" s="4">
        <v>22313</v>
      </c>
      <c r="K6744" s="4">
        <v>22313</v>
      </c>
    </row>
    <row r="6745" spans="1:11" x14ac:dyDescent="0.35">
      <c r="A6745" t="s">
        <v>717</v>
      </c>
      <c r="B6745" t="s">
        <v>2163</v>
      </c>
      <c r="D6745" s="4">
        <v>3905872</v>
      </c>
      <c r="F6745" s="4">
        <v>66023</v>
      </c>
      <c r="I6745" s="4">
        <v>3971895</v>
      </c>
      <c r="J6745" s="4">
        <v>3905872</v>
      </c>
      <c r="K6745" s="4">
        <v>3905872</v>
      </c>
    </row>
    <row r="6746" spans="1:11" x14ac:dyDescent="0.35">
      <c r="A6746" t="s">
        <v>717</v>
      </c>
      <c r="B6746" t="s">
        <v>2164</v>
      </c>
      <c r="C6746" t="s">
        <v>1886</v>
      </c>
      <c r="D6746" s="4">
        <v>108404</v>
      </c>
      <c r="I6746" s="4">
        <v>108404</v>
      </c>
      <c r="J6746" s="4">
        <v>108404</v>
      </c>
      <c r="K6746" s="4">
        <v>108404</v>
      </c>
    </row>
    <row r="6747" spans="1:11" x14ac:dyDescent="0.35">
      <c r="A6747" t="s">
        <v>717</v>
      </c>
      <c r="B6747" t="s">
        <v>2165</v>
      </c>
      <c r="D6747" s="4">
        <v>108404</v>
      </c>
      <c r="I6747" s="4">
        <v>108404</v>
      </c>
      <c r="J6747" s="4">
        <v>108404</v>
      </c>
      <c r="K6747" s="4">
        <v>108404</v>
      </c>
    </row>
    <row r="6748" spans="1:11" x14ac:dyDescent="0.35">
      <c r="A6748" t="s">
        <v>717</v>
      </c>
      <c r="B6748" t="s">
        <v>2177</v>
      </c>
      <c r="C6748" t="s">
        <v>1898</v>
      </c>
      <c r="D6748" s="4">
        <v>7602</v>
      </c>
      <c r="I6748" s="4">
        <v>7602</v>
      </c>
      <c r="J6748" s="4">
        <v>7602</v>
      </c>
      <c r="K6748" s="4">
        <v>7602</v>
      </c>
    </row>
    <row r="6749" spans="1:11" x14ac:dyDescent="0.35">
      <c r="A6749" t="s">
        <v>717</v>
      </c>
      <c r="B6749" t="s">
        <v>2183</v>
      </c>
      <c r="C6749" t="s">
        <v>1904</v>
      </c>
      <c r="D6749" s="4">
        <v>77289</v>
      </c>
      <c r="F6749" s="4">
        <v>250000</v>
      </c>
      <c r="I6749" s="4">
        <v>327289</v>
      </c>
      <c r="J6749" s="4">
        <v>77289</v>
      </c>
      <c r="K6749" s="4">
        <v>77289</v>
      </c>
    </row>
    <row r="6750" spans="1:11" x14ac:dyDescent="0.35">
      <c r="A6750" t="s">
        <v>717</v>
      </c>
      <c r="B6750" t="s">
        <v>2166</v>
      </c>
      <c r="C6750" t="s">
        <v>1888</v>
      </c>
      <c r="G6750" s="4">
        <v>960000</v>
      </c>
      <c r="I6750" s="4">
        <v>960000</v>
      </c>
      <c r="J6750">
        <v>0</v>
      </c>
      <c r="K6750" s="4">
        <v>0</v>
      </c>
    </row>
    <row r="6751" spans="1:11" x14ac:dyDescent="0.35">
      <c r="A6751" t="s">
        <v>717</v>
      </c>
      <c r="B6751" t="s">
        <v>2180</v>
      </c>
      <c r="C6751" t="s">
        <v>1901</v>
      </c>
      <c r="E6751" s="4">
        <v>431250</v>
      </c>
      <c r="I6751" s="4">
        <v>431250</v>
      </c>
      <c r="J6751">
        <v>431250</v>
      </c>
      <c r="K6751" s="4">
        <v>0</v>
      </c>
    </row>
    <row r="6752" spans="1:11" x14ac:dyDescent="0.35">
      <c r="A6752" t="s">
        <v>717</v>
      </c>
      <c r="B6752" t="s">
        <v>2167</v>
      </c>
      <c r="C6752" t="s">
        <v>1889</v>
      </c>
      <c r="E6752" s="4">
        <v>735000</v>
      </c>
      <c r="I6752" s="4">
        <v>735000</v>
      </c>
      <c r="J6752">
        <v>735000</v>
      </c>
      <c r="K6752" s="4">
        <v>0</v>
      </c>
    </row>
    <row r="6753" spans="1:11" x14ac:dyDescent="0.35">
      <c r="A6753" t="s">
        <v>717</v>
      </c>
      <c r="B6753" t="s">
        <v>2168</v>
      </c>
      <c r="C6753" t="s">
        <v>1890</v>
      </c>
      <c r="E6753" s="4">
        <v>431250</v>
      </c>
      <c r="I6753" s="4">
        <v>431250</v>
      </c>
      <c r="J6753">
        <v>431250</v>
      </c>
      <c r="K6753" s="4">
        <v>0</v>
      </c>
    </row>
    <row r="6754" spans="1:11" x14ac:dyDescent="0.35">
      <c r="A6754" t="s">
        <v>717</v>
      </c>
      <c r="B6754" t="s">
        <v>2181</v>
      </c>
      <c r="C6754" t="s">
        <v>1902</v>
      </c>
      <c r="E6754" s="4">
        <v>862500</v>
      </c>
      <c r="I6754" s="4">
        <v>862500</v>
      </c>
      <c r="J6754">
        <v>862500</v>
      </c>
      <c r="K6754" s="4">
        <v>0</v>
      </c>
    </row>
    <row r="6755" spans="1:11" x14ac:dyDescent="0.35">
      <c r="A6755" t="s">
        <v>717</v>
      </c>
      <c r="B6755" t="s">
        <v>2169</v>
      </c>
      <c r="D6755" s="4">
        <v>84891</v>
      </c>
      <c r="E6755" s="4">
        <v>2460000</v>
      </c>
      <c r="F6755" s="4">
        <v>250000</v>
      </c>
      <c r="G6755" s="4">
        <v>960000</v>
      </c>
      <c r="I6755" s="4">
        <v>3754891</v>
      </c>
      <c r="J6755" s="4">
        <v>2544891</v>
      </c>
      <c r="K6755" s="4">
        <v>84891</v>
      </c>
    </row>
    <row r="6756" spans="1:11" x14ac:dyDescent="0.35">
      <c r="A6756" t="s">
        <v>717</v>
      </c>
      <c r="B6756" t="s">
        <v>2170</v>
      </c>
      <c r="D6756" s="4">
        <v>98883123</v>
      </c>
      <c r="E6756" s="4">
        <v>16153357</v>
      </c>
      <c r="F6756" s="4">
        <v>36949691</v>
      </c>
      <c r="G6756" s="4">
        <v>7068554</v>
      </c>
      <c r="H6756" s="4">
        <v>3934352</v>
      </c>
      <c r="I6756" s="4">
        <v>162989077</v>
      </c>
      <c r="J6756" s="4">
        <f>SUM(D6756,E6756)</f>
        <v>115036480</v>
      </c>
      <c r="K6756" s="4">
        <v>98883123</v>
      </c>
    </row>
    <row r="6757" spans="1:11" x14ac:dyDescent="0.35">
      <c r="A6757" t="s">
        <v>723</v>
      </c>
      <c r="B6757" t="s">
        <v>2118</v>
      </c>
      <c r="C6757" t="s">
        <v>1843</v>
      </c>
      <c r="D6757" s="4">
        <v>5264670</v>
      </c>
      <c r="E6757" s="4">
        <v>17920696</v>
      </c>
      <c r="F6757" s="4">
        <v>3378200</v>
      </c>
      <c r="I6757" s="4">
        <v>26563566</v>
      </c>
      <c r="J6757" s="4">
        <v>23185366</v>
      </c>
      <c r="K6757" s="4">
        <v>5264670</v>
      </c>
    </row>
    <row r="6758" spans="1:11" x14ac:dyDescent="0.35">
      <c r="A6758" t="s">
        <v>723</v>
      </c>
      <c r="B6758" t="s">
        <v>2119</v>
      </c>
      <c r="C6758" t="s">
        <v>1844</v>
      </c>
      <c r="D6758" s="4">
        <v>2766096</v>
      </c>
      <c r="H6758" s="4">
        <v>198000</v>
      </c>
      <c r="I6758" s="4">
        <v>2964096</v>
      </c>
      <c r="J6758" s="4">
        <v>2766096</v>
      </c>
      <c r="K6758" s="4">
        <v>2766096</v>
      </c>
    </row>
    <row r="6759" spans="1:11" x14ac:dyDescent="0.35">
      <c r="A6759" t="s">
        <v>723</v>
      </c>
      <c r="B6759" t="s">
        <v>2120</v>
      </c>
      <c r="C6759" t="s">
        <v>1845</v>
      </c>
      <c r="D6759" s="4">
        <v>1255274</v>
      </c>
      <c r="I6759" s="4">
        <v>1255274</v>
      </c>
      <c r="J6759" s="4">
        <v>1255274</v>
      </c>
      <c r="K6759" s="4">
        <v>1255274</v>
      </c>
    </row>
    <row r="6760" spans="1:11" x14ac:dyDescent="0.35">
      <c r="A6760" t="s">
        <v>723</v>
      </c>
      <c r="B6760" t="s">
        <v>2121</v>
      </c>
      <c r="D6760" s="4">
        <v>9286041</v>
      </c>
      <c r="E6760" s="4">
        <v>17920696</v>
      </c>
      <c r="F6760" s="4">
        <v>3378200</v>
      </c>
      <c r="H6760" s="4">
        <v>198000</v>
      </c>
      <c r="I6760" s="4">
        <v>30782936</v>
      </c>
      <c r="J6760" s="4">
        <v>27206737</v>
      </c>
      <c r="K6760" s="4">
        <v>9286041</v>
      </c>
    </row>
    <row r="6761" spans="1:11" x14ac:dyDescent="0.35">
      <c r="A6761" t="s">
        <v>723</v>
      </c>
      <c r="B6761" t="s">
        <v>2122</v>
      </c>
      <c r="C6761" t="s">
        <v>1846</v>
      </c>
      <c r="D6761" s="4">
        <v>12168197</v>
      </c>
      <c r="I6761" s="4">
        <v>12168197</v>
      </c>
      <c r="J6761" s="4">
        <v>12168197</v>
      </c>
      <c r="K6761" s="4">
        <v>12168197</v>
      </c>
    </row>
    <row r="6762" spans="1:11" x14ac:dyDescent="0.35">
      <c r="A6762" t="s">
        <v>723</v>
      </c>
      <c r="B6762" t="s">
        <v>2123</v>
      </c>
      <c r="C6762" t="s">
        <v>1847</v>
      </c>
      <c r="D6762" s="4">
        <v>8274337</v>
      </c>
      <c r="F6762" s="4">
        <v>405405</v>
      </c>
      <c r="I6762" s="4">
        <v>8679743</v>
      </c>
      <c r="J6762" s="4">
        <v>8274337</v>
      </c>
      <c r="K6762" s="4">
        <v>8274337</v>
      </c>
    </row>
    <row r="6763" spans="1:11" x14ac:dyDescent="0.35">
      <c r="A6763" t="s">
        <v>723</v>
      </c>
      <c r="B6763" t="s">
        <v>2124</v>
      </c>
      <c r="C6763" t="s">
        <v>1848</v>
      </c>
      <c r="D6763" s="4">
        <v>18220</v>
      </c>
      <c r="I6763" s="4">
        <v>18220</v>
      </c>
      <c r="J6763" s="4">
        <v>18220</v>
      </c>
      <c r="K6763" s="4">
        <v>18220</v>
      </c>
    </row>
    <row r="6764" spans="1:11" x14ac:dyDescent="0.35">
      <c r="A6764" t="s">
        <v>723</v>
      </c>
      <c r="B6764" t="s">
        <v>2125</v>
      </c>
      <c r="D6764" s="4">
        <v>20460754</v>
      </c>
      <c r="F6764" s="4">
        <v>405405</v>
      </c>
      <c r="I6764" s="4">
        <v>20866159</v>
      </c>
      <c r="J6764" s="4">
        <v>20460754</v>
      </c>
      <c r="K6764" s="4">
        <v>20460754</v>
      </c>
    </row>
    <row r="6765" spans="1:11" x14ac:dyDescent="0.35">
      <c r="A6765" t="s">
        <v>723</v>
      </c>
      <c r="B6765" t="s">
        <v>2126</v>
      </c>
      <c r="C6765" t="s">
        <v>1850</v>
      </c>
      <c r="E6765" s="4">
        <v>4800000</v>
      </c>
      <c r="I6765" s="4">
        <v>4800000</v>
      </c>
      <c r="J6765">
        <v>4800000</v>
      </c>
      <c r="K6765" s="4">
        <v>0</v>
      </c>
    </row>
    <row r="6766" spans="1:11" x14ac:dyDescent="0.35">
      <c r="A6766" t="s">
        <v>723</v>
      </c>
      <c r="B6766" t="s">
        <v>2127</v>
      </c>
      <c r="E6766" s="4">
        <v>4800000</v>
      </c>
      <c r="I6766" s="4">
        <v>4800000</v>
      </c>
      <c r="J6766">
        <v>4800000</v>
      </c>
      <c r="K6766" s="4">
        <v>0</v>
      </c>
    </row>
    <row r="6767" spans="1:11" x14ac:dyDescent="0.35">
      <c r="A6767" t="s">
        <v>723</v>
      </c>
      <c r="B6767" t="s">
        <v>2128</v>
      </c>
      <c r="C6767" t="s">
        <v>1851</v>
      </c>
      <c r="D6767" s="4">
        <v>465080</v>
      </c>
      <c r="I6767" s="4">
        <v>465080</v>
      </c>
      <c r="J6767" s="4">
        <v>465080</v>
      </c>
      <c r="K6767" s="4">
        <v>465080</v>
      </c>
    </row>
    <row r="6768" spans="1:11" x14ac:dyDescent="0.35">
      <c r="A6768" t="s">
        <v>723</v>
      </c>
      <c r="B6768" t="s">
        <v>2129</v>
      </c>
      <c r="C6768" t="s">
        <v>1852</v>
      </c>
      <c r="H6768" s="4">
        <v>4089</v>
      </c>
      <c r="I6768" s="4">
        <v>4089</v>
      </c>
      <c r="J6768">
        <v>0</v>
      </c>
      <c r="K6768" s="4">
        <v>0</v>
      </c>
    </row>
    <row r="6769" spans="1:11" x14ac:dyDescent="0.35">
      <c r="A6769" t="s">
        <v>723</v>
      </c>
      <c r="B6769" t="s">
        <v>2130</v>
      </c>
      <c r="C6769" t="s">
        <v>1853</v>
      </c>
      <c r="H6769" s="4">
        <v>13652</v>
      </c>
      <c r="I6769" s="4">
        <v>13652</v>
      </c>
      <c r="J6769">
        <v>0</v>
      </c>
      <c r="K6769" s="4">
        <v>0</v>
      </c>
    </row>
    <row r="6770" spans="1:11" x14ac:dyDescent="0.35">
      <c r="A6770" t="s">
        <v>723</v>
      </c>
      <c r="B6770" t="s">
        <v>2172</v>
      </c>
      <c r="C6770" t="s">
        <v>1893</v>
      </c>
      <c r="H6770" s="4">
        <v>14335</v>
      </c>
      <c r="I6770" s="4">
        <v>14335</v>
      </c>
      <c r="J6770">
        <v>0</v>
      </c>
      <c r="K6770" s="4">
        <v>0</v>
      </c>
    </row>
    <row r="6771" spans="1:11" x14ac:dyDescent="0.35">
      <c r="A6771" t="s">
        <v>723</v>
      </c>
      <c r="B6771" t="s">
        <v>2188</v>
      </c>
      <c r="C6771" t="s">
        <v>1909</v>
      </c>
      <c r="D6771" s="4">
        <v>16591</v>
      </c>
      <c r="I6771" s="4">
        <v>16591</v>
      </c>
      <c r="J6771" s="4">
        <v>16591</v>
      </c>
      <c r="K6771" s="4">
        <v>16591</v>
      </c>
    </row>
    <row r="6772" spans="1:11" x14ac:dyDescent="0.35">
      <c r="A6772" t="s">
        <v>723</v>
      </c>
      <c r="B6772" t="s">
        <v>2131</v>
      </c>
      <c r="C6772" t="s">
        <v>1854</v>
      </c>
      <c r="D6772" s="4">
        <v>388206</v>
      </c>
      <c r="I6772" s="4">
        <v>388206</v>
      </c>
      <c r="J6772" s="4">
        <v>388206</v>
      </c>
      <c r="K6772" s="4">
        <v>388206</v>
      </c>
    </row>
    <row r="6773" spans="1:11" x14ac:dyDescent="0.35">
      <c r="A6773" t="s">
        <v>723</v>
      </c>
      <c r="B6773" t="s">
        <v>2132</v>
      </c>
      <c r="C6773" t="s">
        <v>1855</v>
      </c>
      <c r="D6773" s="4">
        <v>311264</v>
      </c>
      <c r="E6773" s="4">
        <v>11576</v>
      </c>
      <c r="F6773" s="4">
        <v>8161</v>
      </c>
      <c r="I6773" s="4">
        <v>331001</v>
      </c>
      <c r="J6773" s="4">
        <v>322840</v>
      </c>
      <c r="K6773" s="4">
        <v>311264</v>
      </c>
    </row>
    <row r="6774" spans="1:11" x14ac:dyDescent="0.35">
      <c r="A6774" t="s">
        <v>723</v>
      </c>
      <c r="B6774" t="s">
        <v>2133</v>
      </c>
      <c r="C6774" t="s">
        <v>1856</v>
      </c>
      <c r="I6774" s="4">
        <v>0</v>
      </c>
      <c r="J6774">
        <v>0</v>
      </c>
      <c r="K6774" s="4">
        <v>0</v>
      </c>
    </row>
    <row r="6775" spans="1:11" x14ac:dyDescent="0.35">
      <c r="A6775" t="s">
        <v>723</v>
      </c>
      <c r="B6775" t="s">
        <v>2134</v>
      </c>
      <c r="C6775" t="s">
        <v>1857</v>
      </c>
      <c r="D6775" s="4">
        <v>12900</v>
      </c>
      <c r="E6775" s="4">
        <v>2716</v>
      </c>
      <c r="I6775" s="4">
        <v>15616</v>
      </c>
      <c r="J6775" s="4">
        <v>15616</v>
      </c>
      <c r="K6775" s="4">
        <v>12900</v>
      </c>
    </row>
    <row r="6776" spans="1:11" x14ac:dyDescent="0.35">
      <c r="A6776" t="s">
        <v>723</v>
      </c>
      <c r="B6776" t="s">
        <v>2193</v>
      </c>
      <c r="C6776" t="s">
        <v>1914</v>
      </c>
      <c r="H6776" s="4">
        <v>45410</v>
      </c>
      <c r="I6776" s="4">
        <v>45410</v>
      </c>
      <c r="J6776">
        <v>0</v>
      </c>
      <c r="K6776" s="4">
        <v>0</v>
      </c>
    </row>
    <row r="6777" spans="1:11" x14ac:dyDescent="0.35">
      <c r="A6777" t="s">
        <v>723</v>
      </c>
      <c r="B6777" t="s">
        <v>2135</v>
      </c>
      <c r="C6777" t="s">
        <v>1858</v>
      </c>
      <c r="H6777" s="4">
        <v>51952</v>
      </c>
      <c r="I6777" s="4">
        <v>51952</v>
      </c>
      <c r="J6777">
        <v>0</v>
      </c>
      <c r="K6777" s="4">
        <v>0</v>
      </c>
    </row>
    <row r="6778" spans="1:11" x14ac:dyDescent="0.35">
      <c r="A6778" t="s">
        <v>723</v>
      </c>
      <c r="B6778" t="s">
        <v>2136</v>
      </c>
      <c r="C6778" t="s">
        <v>1859</v>
      </c>
      <c r="D6778" s="4">
        <v>175000</v>
      </c>
      <c r="E6778" s="4">
        <v>275587</v>
      </c>
      <c r="F6778" s="4">
        <v>50000</v>
      </c>
      <c r="H6778" s="4">
        <v>261548</v>
      </c>
      <c r="I6778" s="4">
        <v>762134</v>
      </c>
      <c r="J6778" s="4">
        <v>450587</v>
      </c>
      <c r="K6778" s="4">
        <v>175000</v>
      </c>
    </row>
    <row r="6779" spans="1:11" x14ac:dyDescent="0.35">
      <c r="A6779" t="s">
        <v>723</v>
      </c>
      <c r="B6779" t="s">
        <v>2137</v>
      </c>
      <c r="C6779" t="s">
        <v>1860</v>
      </c>
      <c r="D6779" s="4">
        <v>108703</v>
      </c>
      <c r="E6779" s="4">
        <v>217406</v>
      </c>
      <c r="H6779" s="4">
        <v>108703</v>
      </c>
      <c r="I6779" s="4">
        <v>434812</v>
      </c>
      <c r="J6779" s="4">
        <v>326109</v>
      </c>
      <c r="K6779" s="4">
        <v>108703</v>
      </c>
    </row>
    <row r="6780" spans="1:11" x14ac:dyDescent="0.35">
      <c r="A6780" t="s">
        <v>723</v>
      </c>
      <c r="B6780" t="s">
        <v>2138</v>
      </c>
      <c r="C6780" t="s">
        <v>1861</v>
      </c>
      <c r="D6780" s="4">
        <v>155064</v>
      </c>
      <c r="I6780" s="4">
        <v>155064</v>
      </c>
      <c r="J6780" s="4">
        <v>155064</v>
      </c>
      <c r="K6780" s="4">
        <v>155064</v>
      </c>
    </row>
    <row r="6781" spans="1:11" x14ac:dyDescent="0.35">
      <c r="A6781" t="s">
        <v>723</v>
      </c>
      <c r="B6781" t="s">
        <v>2139</v>
      </c>
      <c r="C6781" t="s">
        <v>1862</v>
      </c>
      <c r="D6781" s="4">
        <v>512786</v>
      </c>
      <c r="I6781" s="4">
        <v>512786</v>
      </c>
      <c r="J6781" s="4">
        <v>512786</v>
      </c>
      <c r="K6781" s="4">
        <v>512786</v>
      </c>
    </row>
    <row r="6782" spans="1:11" x14ac:dyDescent="0.35">
      <c r="A6782" t="s">
        <v>723</v>
      </c>
      <c r="B6782" t="s">
        <v>2141</v>
      </c>
      <c r="D6782" s="4">
        <v>2145594</v>
      </c>
      <c r="E6782" s="4">
        <v>507284</v>
      </c>
      <c r="F6782" s="4">
        <v>58161</v>
      </c>
      <c r="H6782" s="4">
        <v>499688</v>
      </c>
      <c r="I6782" s="4">
        <v>3210728</v>
      </c>
      <c r="J6782" s="4">
        <v>2652878</v>
      </c>
      <c r="K6782" s="4">
        <v>2145594</v>
      </c>
    </row>
    <row r="6783" spans="1:11" x14ac:dyDescent="0.35">
      <c r="A6783" t="s">
        <v>723</v>
      </c>
      <c r="B6783" t="s">
        <v>2143</v>
      </c>
      <c r="C6783" t="s">
        <v>1865</v>
      </c>
      <c r="D6783" s="4">
        <v>87842</v>
      </c>
      <c r="I6783" s="4">
        <v>87842</v>
      </c>
      <c r="J6783" s="4">
        <v>87842</v>
      </c>
      <c r="K6783" s="4">
        <v>87842</v>
      </c>
    </row>
    <row r="6784" spans="1:11" x14ac:dyDescent="0.35">
      <c r="A6784" t="s">
        <v>723</v>
      </c>
      <c r="B6784" t="s">
        <v>2144</v>
      </c>
      <c r="C6784" t="s">
        <v>1866</v>
      </c>
      <c r="I6784" s="4">
        <v>0</v>
      </c>
      <c r="J6784">
        <v>0</v>
      </c>
      <c r="K6784" s="4">
        <v>0</v>
      </c>
    </row>
    <row r="6785" spans="1:11" x14ac:dyDescent="0.35">
      <c r="A6785" t="s">
        <v>723</v>
      </c>
      <c r="B6785" t="s">
        <v>2145</v>
      </c>
      <c r="C6785" t="s">
        <v>1867</v>
      </c>
      <c r="D6785" s="4">
        <v>804349</v>
      </c>
      <c r="F6785" s="4">
        <v>155004</v>
      </c>
      <c r="H6785" s="4">
        <v>1027523</v>
      </c>
      <c r="I6785" s="4">
        <v>1986876</v>
      </c>
      <c r="J6785" s="4">
        <v>804349</v>
      </c>
      <c r="K6785" s="4">
        <v>804349</v>
      </c>
    </row>
    <row r="6786" spans="1:11" x14ac:dyDescent="0.35">
      <c r="A6786" t="s">
        <v>723</v>
      </c>
      <c r="B6786" t="s">
        <v>2146</v>
      </c>
      <c r="C6786" t="s">
        <v>1868</v>
      </c>
      <c r="H6786" s="4">
        <v>1329846</v>
      </c>
      <c r="I6786" s="4">
        <v>1329846</v>
      </c>
      <c r="J6786">
        <v>0</v>
      </c>
      <c r="K6786" s="4">
        <v>0</v>
      </c>
    </row>
    <row r="6787" spans="1:11" x14ac:dyDescent="0.35">
      <c r="A6787" t="s">
        <v>723</v>
      </c>
      <c r="B6787" t="s">
        <v>2147</v>
      </c>
      <c r="C6787" t="s">
        <v>1869</v>
      </c>
      <c r="H6787" s="4">
        <v>455040</v>
      </c>
      <c r="I6787" s="4">
        <v>455040</v>
      </c>
      <c r="J6787">
        <v>0</v>
      </c>
      <c r="K6787" s="4">
        <v>0</v>
      </c>
    </row>
    <row r="6788" spans="1:11" x14ac:dyDescent="0.35">
      <c r="A6788" t="s">
        <v>723</v>
      </c>
      <c r="B6788" t="s">
        <v>2148</v>
      </c>
      <c r="C6788" t="s">
        <v>1870</v>
      </c>
      <c r="E6788" s="4">
        <v>15962</v>
      </c>
      <c r="F6788" s="4">
        <v>5636906</v>
      </c>
      <c r="G6788" s="4">
        <v>0</v>
      </c>
      <c r="I6788" s="4">
        <v>5652869</v>
      </c>
      <c r="J6788">
        <v>15962</v>
      </c>
      <c r="K6788" s="4">
        <v>0</v>
      </c>
    </row>
    <row r="6789" spans="1:11" x14ac:dyDescent="0.35">
      <c r="A6789" t="s">
        <v>723</v>
      </c>
      <c r="B6789" t="s">
        <v>2149</v>
      </c>
      <c r="C6789" t="s">
        <v>1871</v>
      </c>
      <c r="F6789" s="4">
        <v>4330000</v>
      </c>
      <c r="G6789" s="4">
        <v>12037</v>
      </c>
      <c r="I6789" s="4">
        <v>4342037</v>
      </c>
      <c r="J6789">
        <v>0</v>
      </c>
      <c r="K6789" s="4">
        <v>0</v>
      </c>
    </row>
    <row r="6790" spans="1:11" x14ac:dyDescent="0.35">
      <c r="A6790" t="s">
        <v>723</v>
      </c>
      <c r="B6790" t="s">
        <v>2150</v>
      </c>
      <c r="C6790" t="s">
        <v>1872</v>
      </c>
      <c r="D6790" s="4">
        <v>147000</v>
      </c>
      <c r="I6790" s="4">
        <v>147000</v>
      </c>
      <c r="J6790" s="4">
        <v>147000</v>
      </c>
      <c r="K6790" s="4">
        <v>147000</v>
      </c>
    </row>
    <row r="6791" spans="1:11" x14ac:dyDescent="0.35">
      <c r="A6791" t="s">
        <v>723</v>
      </c>
      <c r="B6791" t="s">
        <v>2153</v>
      </c>
      <c r="C6791" t="s">
        <v>1875</v>
      </c>
      <c r="H6791" s="4">
        <v>13949</v>
      </c>
      <c r="I6791" s="4">
        <v>13949</v>
      </c>
      <c r="J6791">
        <v>0</v>
      </c>
      <c r="K6791" s="4">
        <v>0</v>
      </c>
    </row>
    <row r="6792" spans="1:11" x14ac:dyDescent="0.35">
      <c r="A6792" t="s">
        <v>723</v>
      </c>
      <c r="B6792" t="s">
        <v>2154</v>
      </c>
      <c r="C6792" t="s">
        <v>1876</v>
      </c>
      <c r="H6792" s="4">
        <v>118440</v>
      </c>
      <c r="I6792" s="4">
        <v>118440</v>
      </c>
      <c r="J6792">
        <v>0</v>
      </c>
      <c r="K6792" s="4">
        <v>0</v>
      </c>
    </row>
    <row r="6793" spans="1:11" x14ac:dyDescent="0.35">
      <c r="A6793" t="s">
        <v>723</v>
      </c>
      <c r="B6793" t="s">
        <v>2155</v>
      </c>
      <c r="C6793" t="s">
        <v>1877</v>
      </c>
      <c r="D6793" s="4">
        <v>2619</v>
      </c>
      <c r="I6793" s="4">
        <v>2619</v>
      </c>
      <c r="J6793" s="4">
        <v>2619</v>
      </c>
      <c r="K6793" s="4">
        <v>2619</v>
      </c>
    </row>
    <row r="6794" spans="1:11" x14ac:dyDescent="0.35">
      <c r="A6794" t="s">
        <v>723</v>
      </c>
      <c r="B6794" t="s">
        <v>2156</v>
      </c>
      <c r="D6794" s="4">
        <v>1041809</v>
      </c>
      <c r="E6794" s="4">
        <v>15962</v>
      </c>
      <c r="F6794" s="4">
        <v>10121911</v>
      </c>
      <c r="G6794" s="4">
        <v>12037</v>
      </c>
      <c r="H6794" s="4">
        <v>2944798</v>
      </c>
      <c r="I6794" s="4">
        <v>14136517</v>
      </c>
      <c r="J6794" s="4">
        <v>1057771</v>
      </c>
      <c r="K6794" s="4">
        <v>1041809</v>
      </c>
    </row>
    <row r="6795" spans="1:11" x14ac:dyDescent="0.35">
      <c r="A6795" t="s">
        <v>723</v>
      </c>
      <c r="B6795" t="s">
        <v>2157</v>
      </c>
      <c r="C6795" t="s">
        <v>1879</v>
      </c>
      <c r="D6795" s="4">
        <v>553715</v>
      </c>
      <c r="I6795" s="4">
        <v>553715</v>
      </c>
      <c r="J6795" s="4">
        <v>553715</v>
      </c>
      <c r="K6795" s="4">
        <v>553715</v>
      </c>
    </row>
    <row r="6796" spans="1:11" x14ac:dyDescent="0.35">
      <c r="A6796" t="s">
        <v>723</v>
      </c>
      <c r="B6796" t="s">
        <v>2176</v>
      </c>
      <c r="C6796" t="s">
        <v>1897</v>
      </c>
      <c r="D6796" s="4">
        <v>2377</v>
      </c>
      <c r="I6796" s="4">
        <v>2377</v>
      </c>
      <c r="J6796" s="4">
        <v>2377</v>
      </c>
      <c r="K6796" s="4">
        <v>2377</v>
      </c>
    </row>
    <row r="6797" spans="1:11" x14ac:dyDescent="0.35">
      <c r="A6797" t="s">
        <v>723</v>
      </c>
      <c r="B6797" t="s">
        <v>2158</v>
      </c>
      <c r="C6797" t="s">
        <v>1880</v>
      </c>
      <c r="D6797" s="4">
        <v>750460</v>
      </c>
      <c r="I6797" s="4">
        <v>750460</v>
      </c>
      <c r="J6797" s="4">
        <v>750460</v>
      </c>
      <c r="K6797" s="4">
        <v>750460</v>
      </c>
    </row>
    <row r="6798" spans="1:11" x14ac:dyDescent="0.35">
      <c r="A6798" t="s">
        <v>723</v>
      </c>
      <c r="B6798" t="s">
        <v>2159</v>
      </c>
      <c r="C6798" t="s">
        <v>1881</v>
      </c>
      <c r="D6798" s="4">
        <v>890168</v>
      </c>
      <c r="I6798" s="4">
        <v>890168</v>
      </c>
      <c r="J6798" s="4">
        <v>890168</v>
      </c>
      <c r="K6798" s="4">
        <v>890168</v>
      </c>
    </row>
    <row r="6799" spans="1:11" x14ac:dyDescent="0.35">
      <c r="A6799" t="s">
        <v>723</v>
      </c>
      <c r="B6799" t="s">
        <v>2174</v>
      </c>
      <c r="C6799" t="s">
        <v>1895</v>
      </c>
      <c r="D6799" s="4">
        <v>108575</v>
      </c>
      <c r="I6799" s="4">
        <v>108575</v>
      </c>
      <c r="J6799" s="4">
        <v>108575</v>
      </c>
      <c r="K6799" s="4">
        <v>108575</v>
      </c>
    </row>
    <row r="6800" spans="1:11" x14ac:dyDescent="0.35">
      <c r="A6800" t="s">
        <v>723</v>
      </c>
      <c r="B6800" t="s">
        <v>2179</v>
      </c>
      <c r="C6800" t="s">
        <v>1900</v>
      </c>
      <c r="D6800" s="4">
        <v>21206</v>
      </c>
      <c r="I6800" s="4">
        <v>21206</v>
      </c>
      <c r="J6800" s="4">
        <v>21206</v>
      </c>
      <c r="K6800" s="4">
        <v>21206</v>
      </c>
    </row>
    <row r="6801" spans="1:11" x14ac:dyDescent="0.35">
      <c r="A6801" t="s">
        <v>723</v>
      </c>
      <c r="B6801" t="s">
        <v>2161</v>
      </c>
      <c r="C6801" t="s">
        <v>1883</v>
      </c>
      <c r="D6801" s="4">
        <v>47176</v>
      </c>
      <c r="I6801" s="4">
        <v>47176</v>
      </c>
      <c r="J6801" s="4">
        <v>47176</v>
      </c>
      <c r="K6801" s="4">
        <v>47176</v>
      </c>
    </row>
    <row r="6802" spans="1:11" x14ac:dyDescent="0.35">
      <c r="A6802" t="s">
        <v>723</v>
      </c>
      <c r="B6802" t="s">
        <v>2171</v>
      </c>
      <c r="C6802" t="s">
        <v>1892</v>
      </c>
      <c r="D6802" s="4">
        <v>2606</v>
      </c>
      <c r="I6802" s="4">
        <v>2606</v>
      </c>
      <c r="J6802" s="4">
        <v>2606</v>
      </c>
      <c r="K6802" s="4">
        <v>2606</v>
      </c>
    </row>
    <row r="6803" spans="1:11" x14ac:dyDescent="0.35">
      <c r="A6803" t="s">
        <v>723</v>
      </c>
      <c r="B6803" t="s">
        <v>2162</v>
      </c>
      <c r="C6803" t="s">
        <v>1884</v>
      </c>
      <c r="D6803" s="4">
        <v>14981</v>
      </c>
      <c r="I6803" s="4">
        <v>14981</v>
      </c>
      <c r="J6803" s="4">
        <v>14981</v>
      </c>
      <c r="K6803" s="4">
        <v>14981</v>
      </c>
    </row>
    <row r="6804" spans="1:11" x14ac:dyDescent="0.35">
      <c r="A6804" t="s">
        <v>723</v>
      </c>
      <c r="B6804" t="s">
        <v>2163</v>
      </c>
      <c r="D6804" s="4">
        <v>2391263</v>
      </c>
      <c r="I6804" s="4">
        <v>2391263</v>
      </c>
      <c r="J6804" s="4">
        <v>2391263</v>
      </c>
      <c r="K6804" s="4">
        <v>2391263</v>
      </c>
    </row>
    <row r="6805" spans="1:11" x14ac:dyDescent="0.35">
      <c r="A6805" t="s">
        <v>723</v>
      </c>
      <c r="B6805" t="s">
        <v>2164</v>
      </c>
      <c r="C6805" t="s">
        <v>1886</v>
      </c>
      <c r="D6805" s="4">
        <v>108404</v>
      </c>
      <c r="I6805" s="4">
        <v>108404</v>
      </c>
      <c r="J6805" s="4">
        <v>108404</v>
      </c>
      <c r="K6805" s="4">
        <v>108404</v>
      </c>
    </row>
    <row r="6806" spans="1:11" x14ac:dyDescent="0.35">
      <c r="A6806" t="s">
        <v>723</v>
      </c>
      <c r="B6806" t="s">
        <v>2165</v>
      </c>
      <c r="D6806" s="4">
        <v>108404</v>
      </c>
      <c r="I6806" s="4">
        <v>108404</v>
      </c>
      <c r="J6806" s="4">
        <v>108404</v>
      </c>
      <c r="K6806" s="4">
        <v>108404</v>
      </c>
    </row>
    <row r="6807" spans="1:11" x14ac:dyDescent="0.35">
      <c r="A6807" t="s">
        <v>723</v>
      </c>
      <c r="B6807" t="s">
        <v>2166</v>
      </c>
      <c r="C6807" t="s">
        <v>1888</v>
      </c>
      <c r="H6807" s="4">
        <v>230400</v>
      </c>
      <c r="I6807" s="4">
        <v>230400</v>
      </c>
      <c r="J6807">
        <v>0</v>
      </c>
      <c r="K6807" s="4">
        <v>0</v>
      </c>
    </row>
    <row r="6808" spans="1:11" x14ac:dyDescent="0.35">
      <c r="A6808" t="s">
        <v>723</v>
      </c>
      <c r="B6808" t="s">
        <v>2167</v>
      </c>
      <c r="C6808" t="s">
        <v>1889</v>
      </c>
      <c r="F6808" s="4">
        <v>525000</v>
      </c>
      <c r="I6808" s="4">
        <v>525000</v>
      </c>
      <c r="J6808">
        <v>0</v>
      </c>
      <c r="K6808" s="4">
        <v>0</v>
      </c>
    </row>
    <row r="6809" spans="1:11" x14ac:dyDescent="0.35">
      <c r="A6809" t="s">
        <v>723</v>
      </c>
      <c r="B6809" t="s">
        <v>2168</v>
      </c>
      <c r="C6809" t="s">
        <v>1890</v>
      </c>
      <c r="F6809" s="4">
        <v>150000</v>
      </c>
      <c r="I6809" s="4">
        <v>150000</v>
      </c>
      <c r="J6809">
        <v>0</v>
      </c>
      <c r="K6809" s="4">
        <v>0</v>
      </c>
    </row>
    <row r="6810" spans="1:11" x14ac:dyDescent="0.35">
      <c r="A6810" t="s">
        <v>723</v>
      </c>
      <c r="B6810" t="s">
        <v>2169</v>
      </c>
      <c r="F6810" s="4">
        <v>675000</v>
      </c>
      <c r="H6810" s="4">
        <v>230400</v>
      </c>
      <c r="I6810" s="4">
        <v>905400</v>
      </c>
      <c r="J6810">
        <v>0</v>
      </c>
      <c r="K6810" s="4">
        <v>0</v>
      </c>
    </row>
    <row r="6811" spans="1:11" x14ac:dyDescent="0.35">
      <c r="A6811" t="s">
        <v>723</v>
      </c>
      <c r="B6811" t="s">
        <v>2170</v>
      </c>
      <c r="D6811" s="4">
        <v>35433864</v>
      </c>
      <c r="E6811" s="4">
        <v>23243942</v>
      </c>
      <c r="F6811" s="4">
        <v>14638677</v>
      </c>
      <c r="G6811" s="4">
        <v>12037</v>
      </c>
      <c r="H6811" s="4">
        <v>3872886</v>
      </c>
      <c r="I6811" s="4">
        <v>77201407</v>
      </c>
      <c r="J6811" s="4">
        <f>SUM(D6811,E6811)</f>
        <v>58677806</v>
      </c>
      <c r="K6811" s="4">
        <v>35433864</v>
      </c>
    </row>
    <row r="6812" spans="1:11" x14ac:dyDescent="0.35">
      <c r="A6812" t="s">
        <v>726</v>
      </c>
      <c r="B6812" t="s">
        <v>2118</v>
      </c>
      <c r="C6812" t="s">
        <v>1843</v>
      </c>
      <c r="D6812" s="4">
        <v>35789766</v>
      </c>
      <c r="E6812" s="4">
        <v>18852114</v>
      </c>
      <c r="F6812" s="4">
        <v>11116611</v>
      </c>
      <c r="G6812" s="4">
        <v>797020</v>
      </c>
      <c r="I6812" s="4">
        <v>66555511</v>
      </c>
      <c r="J6812" s="4">
        <v>54641880</v>
      </c>
      <c r="K6812" s="4">
        <v>35789766</v>
      </c>
    </row>
    <row r="6813" spans="1:11" x14ac:dyDescent="0.35">
      <c r="A6813" t="s">
        <v>726</v>
      </c>
      <c r="B6813" t="s">
        <v>2119</v>
      </c>
      <c r="C6813" t="s">
        <v>1844</v>
      </c>
      <c r="D6813" s="4">
        <v>4373050</v>
      </c>
      <c r="F6813" s="4">
        <v>830627</v>
      </c>
      <c r="G6813" s="4">
        <v>722328</v>
      </c>
      <c r="H6813" s="4">
        <v>854715</v>
      </c>
      <c r="I6813" s="4">
        <v>6780720</v>
      </c>
      <c r="J6813" s="4">
        <v>4373050</v>
      </c>
      <c r="K6813" s="4">
        <v>4373050</v>
      </c>
    </row>
    <row r="6814" spans="1:11" x14ac:dyDescent="0.35">
      <c r="A6814" t="s">
        <v>726</v>
      </c>
      <c r="B6814" t="s">
        <v>2120</v>
      </c>
      <c r="C6814" t="s">
        <v>1845</v>
      </c>
      <c r="D6814" s="4">
        <v>3671354</v>
      </c>
      <c r="I6814" s="4">
        <v>3671354</v>
      </c>
      <c r="J6814" s="4">
        <v>3671354</v>
      </c>
      <c r="K6814" s="4">
        <v>3671354</v>
      </c>
    </row>
    <row r="6815" spans="1:11" x14ac:dyDescent="0.35">
      <c r="A6815" t="s">
        <v>726</v>
      </c>
      <c r="B6815" t="s">
        <v>2121</v>
      </c>
      <c r="D6815" s="4">
        <v>43834171</v>
      </c>
      <c r="E6815" s="4">
        <v>18852114</v>
      </c>
      <c r="F6815" s="4">
        <v>11947238</v>
      </c>
      <c r="G6815" s="4">
        <v>1519348</v>
      </c>
      <c r="H6815" s="4">
        <v>854715</v>
      </c>
      <c r="I6815" s="4">
        <v>77007585</v>
      </c>
      <c r="J6815" s="4">
        <v>62686285</v>
      </c>
      <c r="K6815" s="4">
        <v>43834171</v>
      </c>
    </row>
    <row r="6816" spans="1:11" x14ac:dyDescent="0.35">
      <c r="A6816" t="s">
        <v>726</v>
      </c>
      <c r="B6816" t="s">
        <v>2122</v>
      </c>
      <c r="C6816" t="s">
        <v>1846</v>
      </c>
      <c r="D6816" s="4">
        <v>27211220</v>
      </c>
      <c r="F6816" s="4">
        <v>11059431</v>
      </c>
      <c r="I6816" s="4">
        <v>38270651</v>
      </c>
      <c r="J6816" s="4">
        <v>27211220</v>
      </c>
      <c r="K6816" s="4">
        <v>27211220</v>
      </c>
    </row>
    <row r="6817" spans="1:11" x14ac:dyDescent="0.35">
      <c r="A6817" t="s">
        <v>726</v>
      </c>
      <c r="B6817" t="s">
        <v>2123</v>
      </c>
      <c r="C6817" t="s">
        <v>1847</v>
      </c>
      <c r="D6817" s="4">
        <v>18269773</v>
      </c>
      <c r="F6817" s="4">
        <v>1156147</v>
      </c>
      <c r="G6817" s="4">
        <v>207835</v>
      </c>
      <c r="H6817" s="4">
        <v>266848</v>
      </c>
      <c r="I6817" s="4">
        <v>19900603</v>
      </c>
      <c r="J6817" s="4">
        <v>18269773</v>
      </c>
      <c r="K6817" s="4">
        <v>18269773</v>
      </c>
    </row>
    <row r="6818" spans="1:11" x14ac:dyDescent="0.35">
      <c r="A6818" t="s">
        <v>726</v>
      </c>
      <c r="B6818" t="s">
        <v>2124</v>
      </c>
      <c r="C6818" t="s">
        <v>1848</v>
      </c>
      <c r="D6818" s="4">
        <v>20848</v>
      </c>
      <c r="E6818" s="4">
        <v>5229</v>
      </c>
      <c r="I6818" s="4">
        <v>26077</v>
      </c>
      <c r="J6818" s="4">
        <v>26077</v>
      </c>
      <c r="K6818" s="4">
        <v>20848</v>
      </c>
    </row>
    <row r="6819" spans="1:11" x14ac:dyDescent="0.35">
      <c r="A6819" t="s">
        <v>726</v>
      </c>
      <c r="B6819" t="s">
        <v>2125</v>
      </c>
      <c r="D6819" s="4">
        <v>45501841</v>
      </c>
      <c r="E6819" s="4">
        <v>5229</v>
      </c>
      <c r="F6819" s="4">
        <v>12215578</v>
      </c>
      <c r="G6819" s="4">
        <v>207835</v>
      </c>
      <c r="H6819" s="4">
        <v>266848</v>
      </c>
      <c r="I6819" s="4">
        <v>58197332</v>
      </c>
      <c r="J6819" s="4">
        <v>45507070</v>
      </c>
      <c r="K6819" s="4">
        <v>45501841</v>
      </c>
    </row>
    <row r="6820" spans="1:11" x14ac:dyDescent="0.35">
      <c r="A6820" t="s">
        <v>726</v>
      </c>
      <c r="B6820" t="s">
        <v>2126</v>
      </c>
      <c r="C6820" t="s">
        <v>1850</v>
      </c>
      <c r="E6820" s="4">
        <v>800000</v>
      </c>
      <c r="F6820" s="4">
        <v>10400000</v>
      </c>
      <c r="I6820" s="4">
        <v>11200000</v>
      </c>
      <c r="J6820">
        <v>800000</v>
      </c>
      <c r="K6820" s="4">
        <v>0</v>
      </c>
    </row>
    <row r="6821" spans="1:11" x14ac:dyDescent="0.35">
      <c r="A6821" t="s">
        <v>726</v>
      </c>
      <c r="B6821" t="s">
        <v>2127</v>
      </c>
      <c r="E6821" s="4">
        <v>800000</v>
      </c>
      <c r="F6821" s="4">
        <v>10400000</v>
      </c>
      <c r="I6821" s="4">
        <v>11200000</v>
      </c>
      <c r="J6821">
        <v>800000</v>
      </c>
      <c r="K6821" s="4">
        <v>0</v>
      </c>
    </row>
    <row r="6822" spans="1:11" x14ac:dyDescent="0.35">
      <c r="A6822" t="s">
        <v>726</v>
      </c>
      <c r="B6822" t="s">
        <v>2128</v>
      </c>
      <c r="C6822" t="s">
        <v>1851</v>
      </c>
      <c r="D6822" s="4">
        <v>817757</v>
      </c>
      <c r="I6822" s="4">
        <v>817757</v>
      </c>
      <c r="J6822" s="4">
        <v>817757</v>
      </c>
      <c r="K6822" s="4">
        <v>817757</v>
      </c>
    </row>
    <row r="6823" spans="1:11" x14ac:dyDescent="0.35">
      <c r="A6823" t="s">
        <v>726</v>
      </c>
      <c r="B6823" t="s">
        <v>2195</v>
      </c>
      <c r="C6823" t="s">
        <v>1916</v>
      </c>
      <c r="D6823" s="4">
        <v>0</v>
      </c>
      <c r="E6823" s="4">
        <v>0</v>
      </c>
      <c r="H6823" s="4">
        <v>28527</v>
      </c>
      <c r="I6823" s="4">
        <v>28527</v>
      </c>
      <c r="J6823" s="4">
        <v>0</v>
      </c>
      <c r="K6823" s="4">
        <v>0</v>
      </c>
    </row>
    <row r="6824" spans="1:11" x14ac:dyDescent="0.35">
      <c r="A6824" t="s">
        <v>726</v>
      </c>
      <c r="B6824" t="s">
        <v>2129</v>
      </c>
      <c r="C6824" t="s">
        <v>1852</v>
      </c>
      <c r="D6824" s="4">
        <v>10295</v>
      </c>
      <c r="E6824" s="4">
        <v>4089</v>
      </c>
      <c r="F6824" s="4">
        <v>5452</v>
      </c>
      <c r="G6824" s="4">
        <v>1363</v>
      </c>
      <c r="H6824" s="4">
        <v>6815</v>
      </c>
      <c r="I6824" s="4">
        <v>28014</v>
      </c>
      <c r="J6824" s="4">
        <v>14384</v>
      </c>
      <c r="K6824" s="4">
        <v>10295</v>
      </c>
    </row>
    <row r="6825" spans="1:11" x14ac:dyDescent="0.35">
      <c r="A6825" t="s">
        <v>726</v>
      </c>
      <c r="B6825" t="s">
        <v>2130</v>
      </c>
      <c r="C6825" t="s">
        <v>1853</v>
      </c>
      <c r="D6825" s="4">
        <v>8465</v>
      </c>
      <c r="F6825" s="4">
        <v>3078</v>
      </c>
      <c r="H6825" s="4">
        <v>5461</v>
      </c>
      <c r="I6825" s="4">
        <v>17004</v>
      </c>
      <c r="J6825" s="4">
        <v>8465</v>
      </c>
      <c r="K6825" s="4">
        <v>8465</v>
      </c>
    </row>
    <row r="6826" spans="1:11" x14ac:dyDescent="0.35">
      <c r="A6826" t="s">
        <v>726</v>
      </c>
      <c r="B6826" t="s">
        <v>2172</v>
      </c>
      <c r="C6826" t="s">
        <v>1893</v>
      </c>
      <c r="F6826" s="4">
        <v>3584</v>
      </c>
      <c r="G6826" s="4">
        <v>1195</v>
      </c>
      <c r="H6826" s="4">
        <v>1195</v>
      </c>
      <c r="I6826" s="4">
        <v>5973</v>
      </c>
      <c r="J6826">
        <v>0</v>
      </c>
      <c r="K6826" s="4">
        <v>0</v>
      </c>
    </row>
    <row r="6827" spans="1:11" x14ac:dyDescent="0.35">
      <c r="A6827" t="s">
        <v>726</v>
      </c>
      <c r="B6827" t="s">
        <v>2131</v>
      </c>
      <c r="C6827" t="s">
        <v>1854</v>
      </c>
      <c r="D6827" s="4">
        <v>1485347</v>
      </c>
      <c r="F6827" s="4">
        <v>484192</v>
      </c>
      <c r="G6827" s="4">
        <v>632140</v>
      </c>
      <c r="I6827" s="4">
        <v>2601679</v>
      </c>
      <c r="J6827" s="4">
        <v>1485347</v>
      </c>
      <c r="K6827" s="4">
        <v>1485347</v>
      </c>
    </row>
    <row r="6828" spans="1:11" x14ac:dyDescent="0.35">
      <c r="A6828" t="s">
        <v>726</v>
      </c>
      <c r="B6828" t="s">
        <v>2132</v>
      </c>
      <c r="C6828" t="s">
        <v>1855</v>
      </c>
      <c r="D6828" s="4">
        <v>535757</v>
      </c>
      <c r="E6828" s="4">
        <v>1405</v>
      </c>
      <c r="F6828" s="4">
        <v>373274</v>
      </c>
      <c r="G6828" s="4">
        <v>263414</v>
      </c>
      <c r="H6828" s="4">
        <v>14495</v>
      </c>
      <c r="I6828" s="4">
        <v>1188345</v>
      </c>
      <c r="J6828" s="4">
        <v>537162</v>
      </c>
      <c r="K6828" s="4">
        <v>535757</v>
      </c>
    </row>
    <row r="6829" spans="1:11" x14ac:dyDescent="0.35">
      <c r="A6829" t="s">
        <v>726</v>
      </c>
      <c r="B6829" t="s">
        <v>2133</v>
      </c>
      <c r="C6829" t="s">
        <v>1856</v>
      </c>
      <c r="D6829" s="4">
        <v>7833</v>
      </c>
      <c r="G6829" s="4">
        <v>70406</v>
      </c>
      <c r="I6829" s="4">
        <v>78239</v>
      </c>
      <c r="J6829" s="4">
        <v>7833</v>
      </c>
      <c r="K6829" s="4">
        <v>7833</v>
      </c>
    </row>
    <row r="6830" spans="1:11" x14ac:dyDescent="0.35">
      <c r="A6830" t="s">
        <v>726</v>
      </c>
      <c r="B6830" t="s">
        <v>2134</v>
      </c>
      <c r="C6830" t="s">
        <v>1857</v>
      </c>
      <c r="D6830" s="4">
        <v>105240</v>
      </c>
      <c r="G6830" s="4">
        <v>4753</v>
      </c>
      <c r="I6830" s="4">
        <v>109992</v>
      </c>
      <c r="J6830" s="4">
        <v>105240</v>
      </c>
      <c r="K6830" s="4">
        <v>105240</v>
      </c>
    </row>
    <row r="6831" spans="1:11" x14ac:dyDescent="0.35">
      <c r="A6831" t="s">
        <v>726</v>
      </c>
      <c r="B6831" t="s">
        <v>2185</v>
      </c>
      <c r="C6831" t="s">
        <v>1906</v>
      </c>
      <c r="H6831" s="4">
        <v>16333</v>
      </c>
      <c r="I6831" s="4">
        <v>16333</v>
      </c>
      <c r="J6831">
        <v>0</v>
      </c>
      <c r="K6831" s="4">
        <v>0</v>
      </c>
    </row>
    <row r="6832" spans="1:11" x14ac:dyDescent="0.35">
      <c r="A6832" t="s">
        <v>726</v>
      </c>
      <c r="B6832" t="s">
        <v>2135</v>
      </c>
      <c r="C6832" t="s">
        <v>1858</v>
      </c>
      <c r="D6832" s="4">
        <v>98541</v>
      </c>
      <c r="E6832" s="4">
        <v>20110</v>
      </c>
      <c r="H6832" s="4">
        <v>192054</v>
      </c>
      <c r="I6832" s="4">
        <v>310705</v>
      </c>
      <c r="J6832" s="4">
        <v>118651</v>
      </c>
      <c r="K6832" s="4">
        <v>98541</v>
      </c>
    </row>
    <row r="6833" spans="1:11" x14ac:dyDescent="0.35">
      <c r="A6833" t="s">
        <v>726</v>
      </c>
      <c r="B6833" t="s">
        <v>2136</v>
      </c>
      <c r="C6833" t="s">
        <v>1859</v>
      </c>
      <c r="D6833" s="4">
        <v>333513</v>
      </c>
      <c r="F6833" s="4">
        <v>105421</v>
      </c>
      <c r="G6833" s="4">
        <v>155421</v>
      </c>
      <c r="H6833" s="4">
        <v>1886584</v>
      </c>
      <c r="I6833" s="4">
        <v>2480938</v>
      </c>
      <c r="J6833" s="4">
        <v>333513</v>
      </c>
      <c r="K6833" s="4">
        <v>333513</v>
      </c>
    </row>
    <row r="6834" spans="1:11" x14ac:dyDescent="0.35">
      <c r="A6834" t="s">
        <v>726</v>
      </c>
      <c r="B6834" t="s">
        <v>2194</v>
      </c>
      <c r="C6834" t="s">
        <v>1915</v>
      </c>
      <c r="G6834" s="4">
        <v>5</v>
      </c>
      <c r="I6834" s="4">
        <v>5</v>
      </c>
      <c r="J6834">
        <v>0</v>
      </c>
      <c r="K6834" s="4">
        <v>0</v>
      </c>
    </row>
    <row r="6835" spans="1:11" x14ac:dyDescent="0.35">
      <c r="A6835" t="s">
        <v>726</v>
      </c>
      <c r="B6835" t="s">
        <v>2137</v>
      </c>
      <c r="C6835" t="s">
        <v>1860</v>
      </c>
      <c r="E6835" s="4">
        <v>0</v>
      </c>
      <c r="F6835" s="4">
        <v>108703</v>
      </c>
      <c r="H6835" s="4">
        <v>3369794</v>
      </c>
      <c r="I6835" s="4">
        <v>3478497</v>
      </c>
      <c r="J6835">
        <v>0</v>
      </c>
      <c r="K6835" s="4">
        <v>0</v>
      </c>
    </row>
    <row r="6836" spans="1:11" x14ac:dyDescent="0.35">
      <c r="A6836" t="s">
        <v>726</v>
      </c>
      <c r="B6836" t="s">
        <v>2138</v>
      </c>
      <c r="C6836" t="s">
        <v>1861</v>
      </c>
      <c r="D6836" s="4">
        <v>365625</v>
      </c>
      <c r="I6836" s="4">
        <v>365625</v>
      </c>
      <c r="J6836" s="4">
        <v>365625</v>
      </c>
      <c r="K6836" s="4">
        <v>365625</v>
      </c>
    </row>
    <row r="6837" spans="1:11" x14ac:dyDescent="0.35">
      <c r="A6837" t="s">
        <v>726</v>
      </c>
      <c r="B6837" t="s">
        <v>2139</v>
      </c>
      <c r="C6837" t="s">
        <v>1862</v>
      </c>
      <c r="E6837" s="4">
        <v>0</v>
      </c>
      <c r="H6837" s="4">
        <v>2050313</v>
      </c>
      <c r="I6837" s="4">
        <v>2050313</v>
      </c>
      <c r="J6837">
        <v>0</v>
      </c>
      <c r="K6837" s="4">
        <v>0</v>
      </c>
    </row>
    <row r="6838" spans="1:11" x14ac:dyDescent="0.35">
      <c r="A6838" t="s">
        <v>726</v>
      </c>
      <c r="B6838" t="s">
        <v>2140</v>
      </c>
      <c r="C6838" t="s">
        <v>1863</v>
      </c>
      <c r="E6838" s="4">
        <v>7780</v>
      </c>
      <c r="G6838" s="4">
        <v>7780</v>
      </c>
      <c r="I6838" s="4">
        <v>15560</v>
      </c>
      <c r="J6838">
        <v>7780</v>
      </c>
      <c r="K6838" s="4">
        <v>0</v>
      </c>
    </row>
    <row r="6839" spans="1:11" x14ac:dyDescent="0.35">
      <c r="A6839" t="s">
        <v>726</v>
      </c>
      <c r="B6839" t="s">
        <v>2192</v>
      </c>
      <c r="C6839" t="s">
        <v>1913</v>
      </c>
      <c r="H6839" s="4">
        <v>114341</v>
      </c>
      <c r="I6839" s="4">
        <v>114341</v>
      </c>
      <c r="J6839">
        <v>0</v>
      </c>
      <c r="K6839" s="4">
        <v>0</v>
      </c>
    </row>
    <row r="6840" spans="1:11" x14ac:dyDescent="0.35">
      <c r="A6840" t="s">
        <v>726</v>
      </c>
      <c r="B6840" t="s">
        <v>2141</v>
      </c>
      <c r="D6840" s="4">
        <v>3768373</v>
      </c>
      <c r="E6840" s="4">
        <v>33384</v>
      </c>
      <c r="F6840" s="4">
        <v>1083704</v>
      </c>
      <c r="G6840" s="4">
        <v>1136476</v>
      </c>
      <c r="H6840" s="4">
        <v>7685912</v>
      </c>
      <c r="I6840" s="4">
        <v>13707849</v>
      </c>
      <c r="J6840" s="4">
        <v>3801757</v>
      </c>
      <c r="K6840" s="4">
        <v>3768373</v>
      </c>
    </row>
    <row r="6841" spans="1:11" x14ac:dyDescent="0.35">
      <c r="A6841" t="s">
        <v>726</v>
      </c>
      <c r="B6841" t="s">
        <v>2143</v>
      </c>
      <c r="C6841" t="s">
        <v>1865</v>
      </c>
      <c r="D6841" s="4">
        <v>10465</v>
      </c>
      <c r="H6841" s="4">
        <v>392383</v>
      </c>
      <c r="I6841" s="4">
        <v>402848</v>
      </c>
      <c r="J6841" s="4">
        <v>10465</v>
      </c>
      <c r="K6841" s="4">
        <v>10465</v>
      </c>
    </row>
    <row r="6842" spans="1:11" x14ac:dyDescent="0.35">
      <c r="A6842" t="s">
        <v>726</v>
      </c>
      <c r="B6842" t="s">
        <v>2144</v>
      </c>
      <c r="C6842" t="s">
        <v>1866</v>
      </c>
      <c r="D6842" s="4">
        <v>5020</v>
      </c>
      <c r="I6842" s="4">
        <v>5020</v>
      </c>
      <c r="J6842" s="4">
        <v>5020</v>
      </c>
      <c r="K6842" s="4">
        <v>5020</v>
      </c>
    </row>
    <row r="6843" spans="1:11" x14ac:dyDescent="0.35">
      <c r="A6843" t="s">
        <v>726</v>
      </c>
      <c r="B6843" t="s">
        <v>2145</v>
      </c>
      <c r="C6843" t="s">
        <v>1867</v>
      </c>
      <c r="G6843" s="4">
        <v>72000</v>
      </c>
      <c r="H6843" s="4">
        <v>5567186</v>
      </c>
      <c r="I6843" s="4">
        <v>5639186</v>
      </c>
      <c r="J6843">
        <v>0</v>
      </c>
      <c r="K6843" s="4">
        <v>0</v>
      </c>
    </row>
    <row r="6844" spans="1:11" x14ac:dyDescent="0.35">
      <c r="A6844" t="s">
        <v>726</v>
      </c>
      <c r="B6844" t="s">
        <v>2146</v>
      </c>
      <c r="C6844" t="s">
        <v>1868</v>
      </c>
      <c r="D6844" s="4">
        <v>16841</v>
      </c>
      <c r="G6844" s="4">
        <v>15778</v>
      </c>
      <c r="H6844" s="4">
        <v>3122584</v>
      </c>
      <c r="I6844" s="4">
        <v>3155202</v>
      </c>
      <c r="J6844" s="4">
        <v>16841</v>
      </c>
      <c r="K6844" s="4">
        <v>16841</v>
      </c>
    </row>
    <row r="6845" spans="1:11" x14ac:dyDescent="0.35">
      <c r="A6845" t="s">
        <v>726</v>
      </c>
      <c r="B6845" t="s">
        <v>2173</v>
      </c>
      <c r="C6845" t="s">
        <v>1894</v>
      </c>
      <c r="D6845" s="4">
        <v>8616</v>
      </c>
      <c r="I6845" s="4">
        <v>8616</v>
      </c>
      <c r="J6845" s="4">
        <v>8616</v>
      </c>
      <c r="K6845" s="4">
        <v>8616</v>
      </c>
    </row>
    <row r="6846" spans="1:11" x14ac:dyDescent="0.35">
      <c r="A6846" t="s">
        <v>726</v>
      </c>
      <c r="B6846" t="s">
        <v>2147</v>
      </c>
      <c r="C6846" t="s">
        <v>1869</v>
      </c>
      <c r="H6846" s="4">
        <v>1188000</v>
      </c>
      <c r="I6846" s="4">
        <v>1188000</v>
      </c>
      <c r="J6846">
        <v>0</v>
      </c>
      <c r="K6846" s="4">
        <v>0</v>
      </c>
    </row>
    <row r="6847" spans="1:11" x14ac:dyDescent="0.35">
      <c r="A6847" t="s">
        <v>726</v>
      </c>
      <c r="B6847" t="s">
        <v>2148</v>
      </c>
      <c r="C6847" t="s">
        <v>1870</v>
      </c>
      <c r="E6847" s="4">
        <v>5850640</v>
      </c>
      <c r="G6847" s="4">
        <v>11085</v>
      </c>
      <c r="H6847" s="4">
        <v>682750</v>
      </c>
      <c r="I6847" s="4">
        <v>6544475</v>
      </c>
      <c r="J6847">
        <v>5850640</v>
      </c>
      <c r="K6847" s="4">
        <v>0</v>
      </c>
    </row>
    <row r="6848" spans="1:11" x14ac:dyDescent="0.35">
      <c r="A6848" t="s">
        <v>726</v>
      </c>
      <c r="B6848" t="s">
        <v>2149</v>
      </c>
      <c r="C6848" t="s">
        <v>1871</v>
      </c>
      <c r="D6848" s="4">
        <v>10197</v>
      </c>
      <c r="H6848" s="4">
        <v>158953</v>
      </c>
      <c r="I6848" s="4">
        <v>169150</v>
      </c>
      <c r="J6848" s="4">
        <v>10197</v>
      </c>
      <c r="K6848" s="4">
        <v>10197</v>
      </c>
    </row>
    <row r="6849" spans="1:11" x14ac:dyDescent="0.35">
      <c r="A6849" t="s">
        <v>726</v>
      </c>
      <c r="B6849" t="s">
        <v>2150</v>
      </c>
      <c r="C6849" t="s">
        <v>1872</v>
      </c>
      <c r="D6849" s="4">
        <v>686000</v>
      </c>
      <c r="I6849" s="4">
        <v>686000</v>
      </c>
      <c r="J6849" s="4">
        <v>686000</v>
      </c>
      <c r="K6849" s="4">
        <v>686000</v>
      </c>
    </row>
    <row r="6850" spans="1:11" x14ac:dyDescent="0.35">
      <c r="A6850" t="s">
        <v>726</v>
      </c>
      <c r="B6850" t="s">
        <v>2151</v>
      </c>
      <c r="C6850" t="s">
        <v>1873</v>
      </c>
      <c r="D6850" s="4">
        <v>0</v>
      </c>
      <c r="I6850" s="4">
        <v>0</v>
      </c>
      <c r="J6850" s="4">
        <v>0</v>
      </c>
      <c r="K6850" s="4">
        <v>0</v>
      </c>
    </row>
    <row r="6851" spans="1:11" x14ac:dyDescent="0.35">
      <c r="A6851" t="s">
        <v>726</v>
      </c>
      <c r="B6851" t="s">
        <v>2152</v>
      </c>
      <c r="C6851" t="s">
        <v>1874</v>
      </c>
      <c r="D6851" s="4">
        <v>2766</v>
      </c>
      <c r="I6851" s="4">
        <v>2766</v>
      </c>
      <c r="J6851" s="4">
        <v>2766</v>
      </c>
      <c r="K6851" s="4">
        <v>2766</v>
      </c>
    </row>
    <row r="6852" spans="1:11" x14ac:dyDescent="0.35">
      <c r="A6852" t="s">
        <v>726</v>
      </c>
      <c r="B6852" t="s">
        <v>2153</v>
      </c>
      <c r="C6852" t="s">
        <v>1875</v>
      </c>
      <c r="H6852" s="4">
        <v>64514</v>
      </c>
      <c r="I6852" s="4">
        <v>64514</v>
      </c>
      <c r="J6852">
        <v>0</v>
      </c>
      <c r="K6852" s="4">
        <v>0</v>
      </c>
    </row>
    <row r="6853" spans="1:11" x14ac:dyDescent="0.35">
      <c r="A6853" t="s">
        <v>726</v>
      </c>
      <c r="B6853" t="s">
        <v>2155</v>
      </c>
      <c r="C6853" t="s">
        <v>1877</v>
      </c>
      <c r="D6853" s="4">
        <v>1742</v>
      </c>
      <c r="I6853" s="4">
        <v>1742</v>
      </c>
      <c r="J6853" s="4">
        <v>1742</v>
      </c>
      <c r="K6853" s="4">
        <v>1742</v>
      </c>
    </row>
    <row r="6854" spans="1:11" x14ac:dyDescent="0.35">
      <c r="A6854" t="s">
        <v>726</v>
      </c>
      <c r="B6854" t="s">
        <v>2156</v>
      </c>
      <c r="D6854" s="4">
        <v>741646</v>
      </c>
      <c r="E6854" s="4">
        <v>5850640</v>
      </c>
      <c r="G6854" s="4">
        <v>98863</v>
      </c>
      <c r="H6854" s="4">
        <v>11176370</v>
      </c>
      <c r="I6854" s="4">
        <v>17867519</v>
      </c>
      <c r="J6854" s="4">
        <v>6592286</v>
      </c>
      <c r="K6854" s="4">
        <v>741646</v>
      </c>
    </row>
    <row r="6855" spans="1:11" x14ac:dyDescent="0.35">
      <c r="A6855" t="s">
        <v>726</v>
      </c>
      <c r="B6855" t="s">
        <v>2157</v>
      </c>
      <c r="C6855" t="s">
        <v>1879</v>
      </c>
      <c r="D6855" s="4">
        <v>5143207</v>
      </c>
      <c r="I6855" s="4">
        <v>5143207</v>
      </c>
      <c r="J6855" s="4">
        <v>5143207</v>
      </c>
      <c r="K6855" s="4">
        <v>5143207</v>
      </c>
    </row>
    <row r="6856" spans="1:11" x14ac:dyDescent="0.35">
      <c r="A6856" t="s">
        <v>726</v>
      </c>
      <c r="B6856" t="s">
        <v>2176</v>
      </c>
      <c r="C6856" t="s">
        <v>1897</v>
      </c>
      <c r="D6856" s="4">
        <v>4754</v>
      </c>
      <c r="I6856" s="4">
        <v>4754</v>
      </c>
      <c r="J6856" s="4">
        <v>4754</v>
      </c>
      <c r="K6856" s="4">
        <v>4754</v>
      </c>
    </row>
    <row r="6857" spans="1:11" x14ac:dyDescent="0.35">
      <c r="A6857" t="s">
        <v>726</v>
      </c>
      <c r="B6857" t="s">
        <v>2158</v>
      </c>
      <c r="C6857" t="s">
        <v>1880</v>
      </c>
      <c r="D6857" s="4">
        <v>756007</v>
      </c>
      <c r="I6857" s="4">
        <v>756007</v>
      </c>
      <c r="J6857" s="4">
        <v>756007</v>
      </c>
      <c r="K6857" s="4">
        <v>756007</v>
      </c>
    </row>
    <row r="6858" spans="1:11" x14ac:dyDescent="0.35">
      <c r="A6858" t="s">
        <v>726</v>
      </c>
      <c r="B6858" t="s">
        <v>2159</v>
      </c>
      <c r="C6858" t="s">
        <v>1881</v>
      </c>
      <c r="D6858" s="4">
        <v>254058</v>
      </c>
      <c r="I6858" s="4">
        <v>254058</v>
      </c>
      <c r="J6858" s="4">
        <v>254058</v>
      </c>
      <c r="K6858" s="4">
        <v>254058</v>
      </c>
    </row>
    <row r="6859" spans="1:11" x14ac:dyDescent="0.35">
      <c r="A6859" t="s">
        <v>726</v>
      </c>
      <c r="B6859" t="s">
        <v>2174</v>
      </c>
      <c r="C6859" t="s">
        <v>1895</v>
      </c>
      <c r="D6859" s="4">
        <v>1748428</v>
      </c>
      <c r="I6859" s="4">
        <v>1748428</v>
      </c>
      <c r="J6859" s="4">
        <v>1748428</v>
      </c>
      <c r="K6859" s="4">
        <v>1748428</v>
      </c>
    </row>
    <row r="6860" spans="1:11" x14ac:dyDescent="0.35">
      <c r="A6860" t="s">
        <v>726</v>
      </c>
      <c r="B6860" t="s">
        <v>2160</v>
      </c>
      <c r="C6860" t="s">
        <v>1882</v>
      </c>
      <c r="F6860" s="4">
        <v>55019</v>
      </c>
      <c r="I6860" s="4">
        <v>55019</v>
      </c>
      <c r="J6860">
        <v>0</v>
      </c>
      <c r="K6860" s="4">
        <v>0</v>
      </c>
    </row>
    <row r="6861" spans="1:11" x14ac:dyDescent="0.35">
      <c r="A6861" t="s">
        <v>726</v>
      </c>
      <c r="B6861" t="s">
        <v>2179</v>
      </c>
      <c r="C6861" t="s">
        <v>1900</v>
      </c>
      <c r="D6861" s="4">
        <v>17169</v>
      </c>
      <c r="I6861" s="4">
        <v>17169</v>
      </c>
      <c r="J6861" s="4">
        <v>17169</v>
      </c>
      <c r="K6861" s="4">
        <v>17169</v>
      </c>
    </row>
    <row r="6862" spans="1:11" x14ac:dyDescent="0.35">
      <c r="A6862" t="s">
        <v>726</v>
      </c>
      <c r="B6862" t="s">
        <v>2161</v>
      </c>
      <c r="C6862" t="s">
        <v>1883</v>
      </c>
      <c r="D6862" s="4">
        <v>16851</v>
      </c>
      <c r="I6862" s="4">
        <v>16851</v>
      </c>
      <c r="J6862" s="4">
        <v>16851</v>
      </c>
      <c r="K6862" s="4">
        <v>16851</v>
      </c>
    </row>
    <row r="6863" spans="1:11" x14ac:dyDescent="0.35">
      <c r="A6863" t="s">
        <v>726</v>
      </c>
      <c r="B6863" t="s">
        <v>2163</v>
      </c>
      <c r="D6863" s="4">
        <v>7940474</v>
      </c>
      <c r="F6863" s="4">
        <v>55019</v>
      </c>
      <c r="I6863" s="4">
        <v>7995494</v>
      </c>
      <c r="J6863" s="4">
        <v>7940474</v>
      </c>
      <c r="K6863" s="4">
        <v>7940474</v>
      </c>
    </row>
    <row r="6864" spans="1:11" x14ac:dyDescent="0.35">
      <c r="A6864" t="s">
        <v>726</v>
      </c>
      <c r="B6864" t="s">
        <v>2164</v>
      </c>
      <c r="C6864" t="s">
        <v>1886</v>
      </c>
      <c r="D6864" s="4">
        <v>197273</v>
      </c>
      <c r="I6864" s="4">
        <v>197273</v>
      </c>
      <c r="J6864" s="4">
        <v>197273</v>
      </c>
      <c r="K6864" s="4">
        <v>197273</v>
      </c>
    </row>
    <row r="6865" spans="1:11" x14ac:dyDescent="0.35">
      <c r="A6865" t="s">
        <v>726</v>
      </c>
      <c r="B6865" t="s">
        <v>2165</v>
      </c>
      <c r="D6865" s="4">
        <v>197273</v>
      </c>
      <c r="I6865" s="4">
        <v>197273</v>
      </c>
      <c r="J6865" s="4">
        <v>197273</v>
      </c>
      <c r="K6865" s="4">
        <v>197273</v>
      </c>
    </row>
    <row r="6866" spans="1:11" x14ac:dyDescent="0.35">
      <c r="A6866" t="s">
        <v>726</v>
      </c>
      <c r="B6866" t="s">
        <v>2183</v>
      </c>
      <c r="C6866" t="s">
        <v>1904</v>
      </c>
      <c r="D6866" s="4">
        <v>250000</v>
      </c>
      <c r="I6866" s="4">
        <v>250000</v>
      </c>
      <c r="J6866" s="4">
        <v>250000</v>
      </c>
      <c r="K6866" s="4">
        <v>250000</v>
      </c>
    </row>
    <row r="6867" spans="1:11" x14ac:dyDescent="0.35">
      <c r="A6867" t="s">
        <v>726</v>
      </c>
      <c r="B6867" t="s">
        <v>2166</v>
      </c>
      <c r="C6867" t="s">
        <v>1888</v>
      </c>
      <c r="H6867" s="4">
        <v>1152000</v>
      </c>
      <c r="I6867" s="4">
        <v>1152000</v>
      </c>
      <c r="J6867">
        <v>0</v>
      </c>
      <c r="K6867" s="4">
        <v>0</v>
      </c>
    </row>
    <row r="6868" spans="1:11" x14ac:dyDescent="0.35">
      <c r="A6868" t="s">
        <v>726</v>
      </c>
      <c r="B6868" t="s">
        <v>2180</v>
      </c>
      <c r="C6868" t="s">
        <v>1901</v>
      </c>
      <c r="E6868" s="4">
        <v>1200000</v>
      </c>
      <c r="I6868" s="4">
        <v>1200000</v>
      </c>
      <c r="J6868">
        <v>1200000</v>
      </c>
      <c r="K6868" s="4">
        <v>0</v>
      </c>
    </row>
    <row r="6869" spans="1:11" x14ac:dyDescent="0.35">
      <c r="A6869" t="s">
        <v>726</v>
      </c>
      <c r="B6869" t="s">
        <v>2167</v>
      </c>
      <c r="C6869" t="s">
        <v>1889</v>
      </c>
      <c r="E6869" s="4">
        <v>1522500</v>
      </c>
      <c r="I6869" s="4">
        <v>1522500</v>
      </c>
      <c r="J6869">
        <v>1522500</v>
      </c>
      <c r="K6869" s="4">
        <v>0</v>
      </c>
    </row>
    <row r="6870" spans="1:11" x14ac:dyDescent="0.35">
      <c r="A6870" t="s">
        <v>726</v>
      </c>
      <c r="B6870" t="s">
        <v>2168</v>
      </c>
      <c r="C6870" t="s">
        <v>1890</v>
      </c>
      <c r="E6870" s="4">
        <v>900000</v>
      </c>
      <c r="I6870" s="4">
        <v>900000</v>
      </c>
      <c r="J6870">
        <v>900000</v>
      </c>
      <c r="K6870" s="4">
        <v>0</v>
      </c>
    </row>
    <row r="6871" spans="1:11" x14ac:dyDescent="0.35">
      <c r="A6871" t="s">
        <v>726</v>
      </c>
      <c r="B6871" t="s">
        <v>2181</v>
      </c>
      <c r="C6871" t="s">
        <v>1902</v>
      </c>
      <c r="E6871" s="4">
        <v>2400000</v>
      </c>
      <c r="I6871" s="4">
        <v>2400000</v>
      </c>
      <c r="J6871">
        <v>2400000</v>
      </c>
      <c r="K6871" s="4">
        <v>0</v>
      </c>
    </row>
    <row r="6872" spans="1:11" x14ac:dyDescent="0.35">
      <c r="A6872" t="s">
        <v>726</v>
      </c>
      <c r="B6872" t="s">
        <v>2169</v>
      </c>
      <c r="D6872" s="4">
        <v>250000</v>
      </c>
      <c r="E6872" s="4">
        <v>6022500</v>
      </c>
      <c r="H6872" s="4">
        <v>1152000</v>
      </c>
      <c r="I6872" s="4">
        <v>7424500</v>
      </c>
      <c r="J6872" s="4">
        <v>6272500</v>
      </c>
      <c r="K6872" s="4">
        <v>250000</v>
      </c>
    </row>
    <row r="6873" spans="1:11" x14ac:dyDescent="0.35">
      <c r="A6873" t="s">
        <v>726</v>
      </c>
      <c r="B6873" t="s">
        <v>2170</v>
      </c>
      <c r="D6873" s="4">
        <v>102233778</v>
      </c>
      <c r="E6873" s="4">
        <v>31563867</v>
      </c>
      <c r="F6873" s="4">
        <v>35701538</v>
      </c>
      <c r="G6873" s="4">
        <v>2962522</v>
      </c>
      <c r="H6873" s="4">
        <v>21135845</v>
      </c>
      <c r="I6873" s="4">
        <v>193597551</v>
      </c>
      <c r="J6873" s="4">
        <f>SUM(D6873,E6873)</f>
        <v>133797645</v>
      </c>
      <c r="K6873" s="4">
        <v>102233778</v>
      </c>
    </row>
    <row r="6874" spans="1:11" x14ac:dyDescent="0.35">
      <c r="A6874" t="s">
        <v>732</v>
      </c>
      <c r="B6874" t="s">
        <v>2118</v>
      </c>
      <c r="C6874" t="s">
        <v>1843</v>
      </c>
      <c r="D6874" s="4">
        <v>16192626</v>
      </c>
      <c r="E6874" s="4">
        <v>2199717</v>
      </c>
      <c r="F6874" s="4">
        <v>10773000</v>
      </c>
      <c r="I6874" s="4">
        <v>29165343</v>
      </c>
      <c r="J6874" s="4">
        <v>18392343</v>
      </c>
      <c r="K6874" s="4">
        <v>16192626</v>
      </c>
    </row>
    <row r="6875" spans="1:11" x14ac:dyDescent="0.35">
      <c r="A6875" t="s">
        <v>732</v>
      </c>
      <c r="B6875" t="s">
        <v>2119</v>
      </c>
      <c r="C6875" t="s">
        <v>1844</v>
      </c>
      <c r="D6875" s="4">
        <v>403167</v>
      </c>
      <c r="F6875" s="4">
        <v>669545</v>
      </c>
      <c r="H6875" s="4">
        <v>1869292</v>
      </c>
      <c r="I6875" s="4">
        <v>2942004</v>
      </c>
      <c r="J6875" s="4">
        <v>403167</v>
      </c>
      <c r="K6875" s="4">
        <v>403167</v>
      </c>
    </row>
    <row r="6876" spans="1:11" x14ac:dyDescent="0.35">
      <c r="A6876" t="s">
        <v>732</v>
      </c>
      <c r="B6876" t="s">
        <v>2120</v>
      </c>
      <c r="C6876" t="s">
        <v>1845</v>
      </c>
      <c r="D6876" s="4">
        <v>505308</v>
      </c>
      <c r="E6876" s="4">
        <v>1051005</v>
      </c>
      <c r="I6876" s="4">
        <v>1556313</v>
      </c>
      <c r="J6876" s="4">
        <v>1556313</v>
      </c>
      <c r="K6876" s="4">
        <v>505308</v>
      </c>
    </row>
    <row r="6877" spans="1:11" x14ac:dyDescent="0.35">
      <c r="A6877" t="s">
        <v>732</v>
      </c>
      <c r="B6877" t="s">
        <v>2121</v>
      </c>
      <c r="D6877" s="4">
        <v>17101101</v>
      </c>
      <c r="E6877" s="4">
        <v>3250722</v>
      </c>
      <c r="F6877" s="4">
        <v>11442545</v>
      </c>
      <c r="H6877" s="4">
        <v>1869292</v>
      </c>
      <c r="I6877" s="4">
        <v>33663661</v>
      </c>
      <c r="J6877" s="4">
        <v>20351823</v>
      </c>
      <c r="K6877" s="4">
        <v>17101101</v>
      </c>
    </row>
    <row r="6878" spans="1:11" x14ac:dyDescent="0.35">
      <c r="A6878" t="s">
        <v>732</v>
      </c>
      <c r="B6878" t="s">
        <v>2122</v>
      </c>
      <c r="C6878" t="s">
        <v>1846</v>
      </c>
      <c r="D6878" s="4">
        <v>3698387</v>
      </c>
      <c r="E6878" s="4">
        <v>3226948</v>
      </c>
      <c r="F6878" s="4">
        <v>172750</v>
      </c>
      <c r="H6878" s="4">
        <v>5089992</v>
      </c>
      <c r="I6878" s="4">
        <v>12188077</v>
      </c>
      <c r="J6878" s="4">
        <v>6925335</v>
      </c>
      <c r="K6878" s="4">
        <v>3698387</v>
      </c>
    </row>
    <row r="6879" spans="1:11" x14ac:dyDescent="0.35">
      <c r="A6879" t="s">
        <v>732</v>
      </c>
      <c r="B6879" t="s">
        <v>2123</v>
      </c>
      <c r="C6879" t="s">
        <v>1847</v>
      </c>
      <c r="D6879" s="4">
        <v>6105284</v>
      </c>
      <c r="E6879" s="4">
        <v>1540000</v>
      </c>
      <c r="F6879" s="4">
        <v>1373514</v>
      </c>
      <c r="G6879" s="4">
        <v>7498</v>
      </c>
      <c r="I6879" s="4">
        <v>9026295</v>
      </c>
      <c r="J6879" s="4">
        <v>7645284</v>
      </c>
      <c r="K6879" s="4">
        <v>6105284</v>
      </c>
    </row>
    <row r="6880" spans="1:11" x14ac:dyDescent="0.35">
      <c r="A6880" t="s">
        <v>732</v>
      </c>
      <c r="B6880" t="s">
        <v>2124</v>
      </c>
      <c r="C6880" t="s">
        <v>1848</v>
      </c>
      <c r="D6880" s="4">
        <v>8715</v>
      </c>
      <c r="I6880" s="4">
        <v>8715</v>
      </c>
      <c r="J6880" s="4">
        <v>8715</v>
      </c>
      <c r="K6880" s="4">
        <v>8715</v>
      </c>
    </row>
    <row r="6881" spans="1:11" x14ac:dyDescent="0.35">
      <c r="A6881" t="s">
        <v>732</v>
      </c>
      <c r="B6881" t="s">
        <v>2125</v>
      </c>
      <c r="D6881" s="4">
        <v>9812386</v>
      </c>
      <c r="E6881" s="4">
        <v>4766948</v>
      </c>
      <c r="F6881" s="4">
        <v>1546264</v>
      </c>
      <c r="G6881" s="4">
        <v>7498</v>
      </c>
      <c r="H6881" s="4">
        <v>5089992</v>
      </c>
      <c r="I6881" s="4">
        <v>21223088</v>
      </c>
      <c r="J6881" s="4">
        <v>14579334</v>
      </c>
      <c r="K6881" s="4">
        <v>9812386</v>
      </c>
    </row>
    <row r="6882" spans="1:11" x14ac:dyDescent="0.35">
      <c r="A6882" t="s">
        <v>732</v>
      </c>
      <c r="B6882" t="s">
        <v>2126</v>
      </c>
      <c r="C6882" t="s">
        <v>1850</v>
      </c>
      <c r="D6882" s="4">
        <v>4000000</v>
      </c>
      <c r="I6882" s="4">
        <v>4000000</v>
      </c>
      <c r="J6882" s="4">
        <v>4000000</v>
      </c>
      <c r="K6882" s="4">
        <v>4000000</v>
      </c>
    </row>
    <row r="6883" spans="1:11" x14ac:dyDescent="0.35">
      <c r="A6883" t="s">
        <v>732</v>
      </c>
      <c r="B6883" t="s">
        <v>2127</v>
      </c>
      <c r="D6883" s="4">
        <v>4000000</v>
      </c>
      <c r="I6883" s="4">
        <v>4000000</v>
      </c>
      <c r="J6883" s="4">
        <v>4000000</v>
      </c>
      <c r="K6883" s="4">
        <v>4000000</v>
      </c>
    </row>
    <row r="6884" spans="1:11" x14ac:dyDescent="0.35">
      <c r="A6884" t="s">
        <v>732</v>
      </c>
      <c r="B6884" t="s">
        <v>2128</v>
      </c>
      <c r="C6884" t="s">
        <v>1851</v>
      </c>
      <c r="F6884" s="4">
        <v>710029</v>
      </c>
      <c r="I6884" s="4">
        <v>710029</v>
      </c>
      <c r="J6884">
        <v>0</v>
      </c>
      <c r="K6884" s="4">
        <v>0</v>
      </c>
    </row>
    <row r="6885" spans="1:11" x14ac:dyDescent="0.35">
      <c r="A6885" t="s">
        <v>732</v>
      </c>
      <c r="B6885" t="s">
        <v>2129</v>
      </c>
      <c r="C6885" t="s">
        <v>1852</v>
      </c>
      <c r="F6885" s="4">
        <v>24533</v>
      </c>
      <c r="I6885" s="4">
        <v>24533</v>
      </c>
      <c r="J6885">
        <v>0</v>
      </c>
      <c r="K6885" s="4">
        <v>0</v>
      </c>
    </row>
    <row r="6886" spans="1:11" x14ac:dyDescent="0.35">
      <c r="A6886" t="s">
        <v>732</v>
      </c>
      <c r="B6886" t="s">
        <v>2130</v>
      </c>
      <c r="C6886" t="s">
        <v>1853</v>
      </c>
      <c r="F6886" s="4">
        <v>4617</v>
      </c>
      <c r="I6886" s="4">
        <v>4617</v>
      </c>
      <c r="J6886">
        <v>0</v>
      </c>
      <c r="K6886" s="4">
        <v>0</v>
      </c>
    </row>
    <row r="6887" spans="1:11" x14ac:dyDescent="0.35">
      <c r="A6887" t="s">
        <v>732</v>
      </c>
      <c r="B6887" t="s">
        <v>2172</v>
      </c>
      <c r="C6887" t="s">
        <v>1893</v>
      </c>
      <c r="F6887" s="4">
        <v>9556</v>
      </c>
      <c r="I6887" s="4">
        <v>9556</v>
      </c>
      <c r="J6887">
        <v>0</v>
      </c>
      <c r="K6887" s="4">
        <v>0</v>
      </c>
    </row>
    <row r="6888" spans="1:11" x14ac:dyDescent="0.35">
      <c r="A6888" t="s">
        <v>732</v>
      </c>
      <c r="B6888" t="s">
        <v>2131</v>
      </c>
      <c r="C6888" t="s">
        <v>1854</v>
      </c>
      <c r="D6888" s="4">
        <v>51429</v>
      </c>
      <c r="G6888" s="4">
        <v>262271</v>
      </c>
      <c r="I6888" s="4">
        <v>313700</v>
      </c>
      <c r="J6888" s="4">
        <v>51429</v>
      </c>
      <c r="K6888" s="4">
        <v>51429</v>
      </c>
    </row>
    <row r="6889" spans="1:11" x14ac:dyDescent="0.35">
      <c r="A6889" t="s">
        <v>732</v>
      </c>
      <c r="B6889" t="s">
        <v>2132</v>
      </c>
      <c r="C6889" t="s">
        <v>1855</v>
      </c>
      <c r="D6889" s="4">
        <v>40634</v>
      </c>
      <c r="G6889" s="4">
        <v>688492</v>
      </c>
      <c r="I6889" s="4">
        <v>729126</v>
      </c>
      <c r="J6889" s="4">
        <v>40634</v>
      </c>
      <c r="K6889" s="4">
        <v>40634</v>
      </c>
    </row>
    <row r="6890" spans="1:11" x14ac:dyDescent="0.35">
      <c r="A6890" t="s">
        <v>732</v>
      </c>
      <c r="B6890" t="s">
        <v>2133</v>
      </c>
      <c r="C6890" t="s">
        <v>1856</v>
      </c>
      <c r="D6890" s="4">
        <v>5788</v>
      </c>
      <c r="G6890" s="4">
        <v>24849</v>
      </c>
      <c r="I6890" s="4">
        <v>30637</v>
      </c>
      <c r="J6890" s="4">
        <v>5788</v>
      </c>
      <c r="K6890" s="4">
        <v>5788</v>
      </c>
    </row>
    <row r="6891" spans="1:11" x14ac:dyDescent="0.35">
      <c r="A6891" t="s">
        <v>732</v>
      </c>
      <c r="B6891" t="s">
        <v>2134</v>
      </c>
      <c r="C6891" t="s">
        <v>1857</v>
      </c>
      <c r="D6891" s="4">
        <v>13712</v>
      </c>
      <c r="G6891" s="4">
        <v>36664</v>
      </c>
      <c r="I6891" s="4">
        <v>50376</v>
      </c>
      <c r="J6891" s="4">
        <v>13712</v>
      </c>
      <c r="K6891" s="4">
        <v>13712</v>
      </c>
    </row>
    <row r="6892" spans="1:11" x14ac:dyDescent="0.35">
      <c r="A6892" t="s">
        <v>732</v>
      </c>
      <c r="B6892" t="s">
        <v>2135</v>
      </c>
      <c r="C6892" t="s">
        <v>1858</v>
      </c>
      <c r="G6892" s="4">
        <v>10390</v>
      </c>
      <c r="I6892" s="4">
        <v>10390</v>
      </c>
      <c r="J6892">
        <v>0</v>
      </c>
      <c r="K6892" s="4">
        <v>0</v>
      </c>
    </row>
    <row r="6893" spans="1:11" x14ac:dyDescent="0.35">
      <c r="A6893" t="s">
        <v>732</v>
      </c>
      <c r="B6893" t="s">
        <v>2136</v>
      </c>
      <c r="C6893" t="s">
        <v>1859</v>
      </c>
      <c r="D6893" s="4">
        <v>9402</v>
      </c>
      <c r="E6893" s="4">
        <v>175000</v>
      </c>
      <c r="F6893" s="4">
        <v>210841</v>
      </c>
      <c r="H6893" s="4">
        <v>487231</v>
      </c>
      <c r="I6893" s="4">
        <v>882474</v>
      </c>
      <c r="J6893" s="4">
        <v>184402</v>
      </c>
      <c r="K6893" s="4">
        <v>9402</v>
      </c>
    </row>
    <row r="6894" spans="1:11" x14ac:dyDescent="0.35">
      <c r="A6894" t="s">
        <v>732</v>
      </c>
      <c r="B6894" t="s">
        <v>2137</v>
      </c>
      <c r="C6894" t="s">
        <v>1860</v>
      </c>
      <c r="E6894" s="4">
        <v>326109</v>
      </c>
      <c r="H6894" s="4">
        <v>978327</v>
      </c>
      <c r="I6894" s="4">
        <v>1304436</v>
      </c>
      <c r="J6894">
        <v>326109</v>
      </c>
      <c r="K6894" s="4">
        <v>0</v>
      </c>
    </row>
    <row r="6895" spans="1:11" x14ac:dyDescent="0.35">
      <c r="A6895" t="s">
        <v>732</v>
      </c>
      <c r="B6895" t="s">
        <v>2138</v>
      </c>
      <c r="C6895" t="s">
        <v>1861</v>
      </c>
      <c r="D6895" s="4">
        <v>1521</v>
      </c>
      <c r="F6895" s="4">
        <v>182813</v>
      </c>
      <c r="I6895" s="4">
        <v>184333</v>
      </c>
      <c r="J6895" s="4">
        <v>1521</v>
      </c>
      <c r="K6895" s="4">
        <v>1521</v>
      </c>
    </row>
    <row r="6896" spans="1:11" x14ac:dyDescent="0.35">
      <c r="A6896" t="s">
        <v>732</v>
      </c>
      <c r="B6896" t="s">
        <v>2139</v>
      </c>
      <c r="C6896" t="s">
        <v>1862</v>
      </c>
      <c r="E6896" s="4">
        <v>1025571</v>
      </c>
      <c r="H6896" s="4">
        <v>85464</v>
      </c>
      <c r="I6896" s="4">
        <v>1111036</v>
      </c>
      <c r="J6896">
        <v>1025571</v>
      </c>
      <c r="K6896" s="4">
        <v>0</v>
      </c>
    </row>
    <row r="6897" spans="1:11" x14ac:dyDescent="0.35">
      <c r="A6897" t="s">
        <v>732</v>
      </c>
      <c r="B6897" t="s">
        <v>2140</v>
      </c>
      <c r="C6897" t="s">
        <v>1863</v>
      </c>
      <c r="H6897" s="4">
        <v>15560</v>
      </c>
      <c r="I6897" s="4">
        <v>15560</v>
      </c>
      <c r="J6897">
        <v>0</v>
      </c>
      <c r="K6897" s="4">
        <v>0</v>
      </c>
    </row>
    <row r="6898" spans="1:11" x14ac:dyDescent="0.35">
      <c r="A6898" t="s">
        <v>732</v>
      </c>
      <c r="B6898" t="s">
        <v>2141</v>
      </c>
      <c r="D6898" s="4">
        <v>122485</v>
      </c>
      <c r="E6898" s="4">
        <v>1526680</v>
      </c>
      <c r="F6898" s="4">
        <v>1142389</v>
      </c>
      <c r="G6898" s="4">
        <v>1022667</v>
      </c>
      <c r="H6898" s="4">
        <v>1566583</v>
      </c>
      <c r="I6898" s="4">
        <v>5380804</v>
      </c>
      <c r="J6898" s="4">
        <v>1649165</v>
      </c>
      <c r="K6898" s="4">
        <v>122485</v>
      </c>
    </row>
    <row r="6899" spans="1:11" x14ac:dyDescent="0.35">
      <c r="A6899" t="s">
        <v>732</v>
      </c>
      <c r="B6899" t="s">
        <v>2143</v>
      </c>
      <c r="C6899" t="s">
        <v>1865</v>
      </c>
      <c r="D6899" s="4">
        <v>1744</v>
      </c>
      <c r="I6899" s="4">
        <v>1744</v>
      </c>
      <c r="J6899" s="4">
        <v>1744</v>
      </c>
      <c r="K6899" s="4">
        <v>1744</v>
      </c>
    </row>
    <row r="6900" spans="1:11" x14ac:dyDescent="0.35">
      <c r="A6900" t="s">
        <v>732</v>
      </c>
      <c r="B6900" t="s">
        <v>2144</v>
      </c>
      <c r="C6900" t="s">
        <v>1866</v>
      </c>
      <c r="I6900" s="4">
        <v>0</v>
      </c>
      <c r="J6900">
        <v>0</v>
      </c>
      <c r="K6900" s="4">
        <v>0</v>
      </c>
    </row>
    <row r="6901" spans="1:11" x14ac:dyDescent="0.35">
      <c r="A6901" t="s">
        <v>732</v>
      </c>
      <c r="B6901" t="s">
        <v>2145</v>
      </c>
      <c r="C6901" t="s">
        <v>1867</v>
      </c>
      <c r="D6901" s="4">
        <v>150000</v>
      </c>
      <c r="E6901" s="4">
        <v>809000</v>
      </c>
      <c r="H6901" s="4">
        <v>1700018</v>
      </c>
      <c r="I6901" s="4">
        <v>2659018</v>
      </c>
      <c r="J6901" s="4">
        <v>959000</v>
      </c>
      <c r="K6901" s="4">
        <v>150000</v>
      </c>
    </row>
    <row r="6902" spans="1:11" x14ac:dyDescent="0.35">
      <c r="A6902" t="s">
        <v>732</v>
      </c>
      <c r="B6902" t="s">
        <v>2146</v>
      </c>
      <c r="C6902" t="s">
        <v>1868</v>
      </c>
      <c r="D6902" s="4">
        <v>50000</v>
      </c>
      <c r="H6902" s="4">
        <v>1393036</v>
      </c>
      <c r="I6902" s="4">
        <v>1443036</v>
      </c>
      <c r="J6902" s="4">
        <v>50000</v>
      </c>
      <c r="K6902" s="4">
        <v>50000</v>
      </c>
    </row>
    <row r="6903" spans="1:11" x14ac:dyDescent="0.35">
      <c r="A6903" t="s">
        <v>732</v>
      </c>
      <c r="B6903" t="s">
        <v>2173</v>
      </c>
      <c r="C6903" t="s">
        <v>1894</v>
      </c>
      <c r="D6903" s="4">
        <v>8489</v>
      </c>
      <c r="I6903" s="4">
        <v>8489</v>
      </c>
      <c r="J6903" s="4">
        <v>8489</v>
      </c>
      <c r="K6903" s="4">
        <v>8489</v>
      </c>
    </row>
    <row r="6904" spans="1:11" x14ac:dyDescent="0.35">
      <c r="A6904" t="s">
        <v>732</v>
      </c>
      <c r="B6904" t="s">
        <v>2147</v>
      </c>
      <c r="C6904" t="s">
        <v>1869</v>
      </c>
      <c r="H6904" s="4">
        <v>508800</v>
      </c>
      <c r="I6904" s="4">
        <v>508800</v>
      </c>
      <c r="J6904">
        <v>0</v>
      </c>
      <c r="K6904" s="4">
        <v>0</v>
      </c>
    </row>
    <row r="6905" spans="1:11" x14ac:dyDescent="0.35">
      <c r="A6905" t="s">
        <v>732</v>
      </c>
      <c r="B6905" t="s">
        <v>2148</v>
      </c>
      <c r="C6905" t="s">
        <v>1870</v>
      </c>
      <c r="D6905" s="4">
        <v>40035</v>
      </c>
      <c r="E6905" s="4">
        <v>34142</v>
      </c>
      <c r="H6905" s="4">
        <v>6136634</v>
      </c>
      <c r="I6905" s="4">
        <v>6210811</v>
      </c>
      <c r="J6905" s="4">
        <v>74177</v>
      </c>
      <c r="K6905" s="4">
        <v>40035</v>
      </c>
    </row>
    <row r="6906" spans="1:11" x14ac:dyDescent="0.35">
      <c r="A6906" t="s">
        <v>732</v>
      </c>
      <c r="B6906" t="s">
        <v>2149</v>
      </c>
      <c r="C6906" t="s">
        <v>1871</v>
      </c>
      <c r="F6906" s="4">
        <v>4265000</v>
      </c>
      <c r="G6906" s="4">
        <v>49360</v>
      </c>
      <c r="H6906" s="4">
        <v>85795</v>
      </c>
      <c r="I6906" s="4">
        <v>4400154</v>
      </c>
      <c r="J6906">
        <v>0</v>
      </c>
      <c r="K6906" s="4">
        <v>0</v>
      </c>
    </row>
    <row r="6907" spans="1:11" x14ac:dyDescent="0.35">
      <c r="A6907" t="s">
        <v>732</v>
      </c>
      <c r="B6907" t="s">
        <v>2150</v>
      </c>
      <c r="C6907" t="s">
        <v>1872</v>
      </c>
      <c r="D6907" s="4">
        <v>98000</v>
      </c>
      <c r="I6907" s="4">
        <v>98000</v>
      </c>
      <c r="J6907" s="4">
        <v>98000</v>
      </c>
      <c r="K6907" s="4">
        <v>98000</v>
      </c>
    </row>
    <row r="6908" spans="1:11" x14ac:dyDescent="0.35">
      <c r="A6908" t="s">
        <v>732</v>
      </c>
      <c r="B6908" t="s">
        <v>2151</v>
      </c>
      <c r="C6908" t="s">
        <v>1873</v>
      </c>
      <c r="D6908" s="4">
        <v>4646</v>
      </c>
      <c r="I6908" s="4">
        <v>4646</v>
      </c>
      <c r="J6908" s="4">
        <v>4646</v>
      </c>
      <c r="K6908" s="4">
        <v>4646</v>
      </c>
    </row>
    <row r="6909" spans="1:11" x14ac:dyDescent="0.35">
      <c r="A6909" t="s">
        <v>732</v>
      </c>
      <c r="B6909" t="s">
        <v>2153</v>
      </c>
      <c r="C6909" t="s">
        <v>1875</v>
      </c>
      <c r="H6909" s="4">
        <v>62771</v>
      </c>
      <c r="I6909" s="4">
        <v>62771</v>
      </c>
      <c r="J6909">
        <v>0</v>
      </c>
      <c r="K6909" s="4">
        <v>0</v>
      </c>
    </row>
    <row r="6910" spans="1:11" x14ac:dyDescent="0.35">
      <c r="A6910" t="s">
        <v>732</v>
      </c>
      <c r="B6910" t="s">
        <v>2154</v>
      </c>
      <c r="C6910" t="s">
        <v>1876</v>
      </c>
      <c r="D6910" s="4">
        <v>23694</v>
      </c>
      <c r="H6910" s="4">
        <v>57120</v>
      </c>
      <c r="I6910" s="4">
        <v>80814</v>
      </c>
      <c r="J6910" s="4">
        <v>23694</v>
      </c>
      <c r="K6910" s="4">
        <v>23694</v>
      </c>
    </row>
    <row r="6911" spans="1:11" x14ac:dyDescent="0.35">
      <c r="A6911" t="s">
        <v>732</v>
      </c>
      <c r="B6911" t="s">
        <v>2156</v>
      </c>
      <c r="D6911" s="4">
        <v>376608</v>
      </c>
      <c r="E6911" s="4">
        <v>843142</v>
      </c>
      <c r="F6911" s="4">
        <v>4265000</v>
      </c>
      <c r="G6911" s="4">
        <v>49360</v>
      </c>
      <c r="H6911" s="4">
        <v>9944174</v>
      </c>
      <c r="I6911" s="4">
        <v>15478283</v>
      </c>
      <c r="J6911" s="4">
        <v>1219750</v>
      </c>
      <c r="K6911" s="4">
        <v>376608</v>
      </c>
    </row>
    <row r="6912" spans="1:11" x14ac:dyDescent="0.35">
      <c r="A6912" t="s">
        <v>732</v>
      </c>
      <c r="B6912" t="s">
        <v>2157</v>
      </c>
      <c r="C6912" t="s">
        <v>1879</v>
      </c>
      <c r="D6912" s="4">
        <v>586594</v>
      </c>
      <c r="I6912" s="4">
        <v>586594</v>
      </c>
      <c r="J6912" s="4">
        <v>586594</v>
      </c>
      <c r="K6912" s="4">
        <v>586594</v>
      </c>
    </row>
    <row r="6913" spans="1:11" x14ac:dyDescent="0.35">
      <c r="A6913" t="s">
        <v>732</v>
      </c>
      <c r="B6913" t="s">
        <v>2186</v>
      </c>
      <c r="C6913" t="s">
        <v>1907</v>
      </c>
      <c r="D6913" s="4">
        <v>67190</v>
      </c>
      <c r="I6913" s="4">
        <v>67190</v>
      </c>
      <c r="J6913" s="4">
        <v>67190</v>
      </c>
      <c r="K6913" s="4">
        <v>67190</v>
      </c>
    </row>
    <row r="6914" spans="1:11" x14ac:dyDescent="0.35">
      <c r="A6914" t="s">
        <v>732</v>
      </c>
      <c r="B6914" t="s">
        <v>2176</v>
      </c>
      <c r="C6914" t="s">
        <v>1897</v>
      </c>
      <c r="D6914" s="4">
        <v>1664</v>
      </c>
      <c r="I6914" s="4">
        <v>1664</v>
      </c>
      <c r="J6914" s="4">
        <v>1664</v>
      </c>
      <c r="K6914" s="4">
        <v>1664</v>
      </c>
    </row>
    <row r="6915" spans="1:11" x14ac:dyDescent="0.35">
      <c r="A6915" t="s">
        <v>732</v>
      </c>
      <c r="B6915" t="s">
        <v>2158</v>
      </c>
      <c r="C6915" t="s">
        <v>1880</v>
      </c>
      <c r="D6915" s="4">
        <v>887490</v>
      </c>
      <c r="I6915" s="4">
        <v>887490</v>
      </c>
      <c r="J6915" s="4">
        <v>887490</v>
      </c>
      <c r="K6915" s="4">
        <v>887490</v>
      </c>
    </row>
    <row r="6916" spans="1:11" x14ac:dyDescent="0.35">
      <c r="A6916" t="s">
        <v>732</v>
      </c>
      <c r="B6916" t="s">
        <v>2159</v>
      </c>
      <c r="C6916" t="s">
        <v>1881</v>
      </c>
      <c r="D6916" s="4">
        <v>2086585</v>
      </c>
      <c r="I6916" s="4">
        <v>2086585</v>
      </c>
      <c r="J6916" s="4">
        <v>2086585</v>
      </c>
      <c r="K6916" s="4">
        <v>2086585</v>
      </c>
    </row>
    <row r="6917" spans="1:11" x14ac:dyDescent="0.35">
      <c r="A6917" t="s">
        <v>732</v>
      </c>
      <c r="B6917" t="s">
        <v>2174</v>
      </c>
      <c r="C6917" t="s">
        <v>1895</v>
      </c>
      <c r="D6917" s="4">
        <v>58971</v>
      </c>
      <c r="I6917" s="4">
        <v>58971</v>
      </c>
      <c r="J6917" s="4">
        <v>58971</v>
      </c>
      <c r="K6917" s="4">
        <v>58971</v>
      </c>
    </row>
    <row r="6918" spans="1:11" x14ac:dyDescent="0.35">
      <c r="A6918" t="s">
        <v>732</v>
      </c>
      <c r="B6918" t="s">
        <v>2160</v>
      </c>
      <c r="C6918" t="s">
        <v>1882</v>
      </c>
      <c r="D6918" s="4">
        <v>5007</v>
      </c>
      <c r="E6918" s="4">
        <v>44015</v>
      </c>
      <c r="I6918" s="4">
        <v>49022</v>
      </c>
      <c r="J6918" s="4">
        <v>49022</v>
      </c>
      <c r="K6918" s="4">
        <v>5007</v>
      </c>
    </row>
    <row r="6919" spans="1:11" x14ac:dyDescent="0.35">
      <c r="A6919" t="s">
        <v>732</v>
      </c>
      <c r="B6919" t="s">
        <v>2179</v>
      </c>
      <c r="C6919" t="s">
        <v>1900</v>
      </c>
      <c r="D6919" s="4">
        <v>17897</v>
      </c>
      <c r="I6919" s="4">
        <v>17897</v>
      </c>
      <c r="J6919" s="4">
        <v>17897</v>
      </c>
      <c r="K6919" s="4">
        <v>17897</v>
      </c>
    </row>
    <row r="6920" spans="1:11" x14ac:dyDescent="0.35">
      <c r="A6920" t="s">
        <v>732</v>
      </c>
      <c r="B6920" t="s">
        <v>2171</v>
      </c>
      <c r="C6920" t="s">
        <v>1892</v>
      </c>
      <c r="D6920" s="4">
        <v>3037</v>
      </c>
      <c r="I6920" s="4">
        <v>3037</v>
      </c>
      <c r="J6920" s="4">
        <v>3037</v>
      </c>
      <c r="K6920" s="4">
        <v>3037</v>
      </c>
    </row>
    <row r="6921" spans="1:11" x14ac:dyDescent="0.35">
      <c r="A6921" t="s">
        <v>732</v>
      </c>
      <c r="B6921" t="s">
        <v>2162</v>
      </c>
      <c r="C6921" t="s">
        <v>1884</v>
      </c>
      <c r="D6921" s="4">
        <v>47814</v>
      </c>
      <c r="I6921" s="4">
        <v>47814</v>
      </c>
      <c r="J6921" s="4">
        <v>47814</v>
      </c>
      <c r="K6921" s="4">
        <v>47814</v>
      </c>
    </row>
    <row r="6922" spans="1:11" x14ac:dyDescent="0.35">
      <c r="A6922" t="s">
        <v>732</v>
      </c>
      <c r="B6922" t="s">
        <v>2163</v>
      </c>
      <c r="D6922" s="4">
        <v>3762249</v>
      </c>
      <c r="E6922" s="4">
        <v>44015</v>
      </c>
      <c r="I6922" s="4">
        <v>3806265</v>
      </c>
      <c r="J6922" s="4">
        <v>3806264</v>
      </c>
      <c r="K6922" s="4">
        <v>3762249</v>
      </c>
    </row>
    <row r="6923" spans="1:11" x14ac:dyDescent="0.35">
      <c r="A6923" t="s">
        <v>732</v>
      </c>
      <c r="B6923" t="s">
        <v>2164</v>
      </c>
      <c r="C6923" t="s">
        <v>1886</v>
      </c>
      <c r="D6923" s="4">
        <v>34282</v>
      </c>
      <c r="G6923" s="4">
        <v>287505</v>
      </c>
      <c r="I6923" s="4">
        <v>321788</v>
      </c>
      <c r="J6923" s="4">
        <v>34282</v>
      </c>
      <c r="K6923" s="4">
        <v>34282</v>
      </c>
    </row>
    <row r="6924" spans="1:11" x14ac:dyDescent="0.35">
      <c r="A6924" t="s">
        <v>732</v>
      </c>
      <c r="B6924" t="s">
        <v>2165</v>
      </c>
      <c r="D6924" s="4">
        <v>34282</v>
      </c>
      <c r="G6924" s="4">
        <v>287505</v>
      </c>
      <c r="I6924" s="4">
        <v>321788</v>
      </c>
      <c r="J6924" s="4">
        <v>34282</v>
      </c>
      <c r="K6924" s="4">
        <v>34282</v>
      </c>
    </row>
    <row r="6925" spans="1:11" x14ac:dyDescent="0.35">
      <c r="A6925" t="s">
        <v>732</v>
      </c>
      <c r="B6925" t="s">
        <v>2183</v>
      </c>
      <c r="C6925" t="s">
        <v>1904</v>
      </c>
      <c r="D6925" s="4">
        <v>125000</v>
      </c>
      <c r="I6925" s="4">
        <v>125000</v>
      </c>
      <c r="J6925" s="4">
        <v>125000</v>
      </c>
      <c r="K6925" s="4">
        <v>125000</v>
      </c>
    </row>
    <row r="6926" spans="1:11" x14ac:dyDescent="0.35">
      <c r="A6926" t="s">
        <v>732</v>
      </c>
      <c r="B6926" t="s">
        <v>2166</v>
      </c>
      <c r="C6926" t="s">
        <v>1888</v>
      </c>
      <c r="H6926" s="4">
        <v>153600</v>
      </c>
      <c r="I6926" s="4">
        <v>153600</v>
      </c>
      <c r="J6926">
        <v>0</v>
      </c>
      <c r="K6926" s="4">
        <v>0</v>
      </c>
    </row>
    <row r="6927" spans="1:11" x14ac:dyDescent="0.35">
      <c r="A6927" t="s">
        <v>732</v>
      </c>
      <c r="B6927" t="s">
        <v>2180</v>
      </c>
      <c r="C6927" t="s">
        <v>1901</v>
      </c>
      <c r="H6927" s="4">
        <v>90000</v>
      </c>
      <c r="I6927" s="4">
        <v>90000</v>
      </c>
      <c r="J6927">
        <v>0</v>
      </c>
      <c r="K6927" s="4">
        <v>0</v>
      </c>
    </row>
    <row r="6928" spans="1:11" x14ac:dyDescent="0.35">
      <c r="A6928" t="s">
        <v>732</v>
      </c>
      <c r="B6928" t="s">
        <v>2167</v>
      </c>
      <c r="C6928" t="s">
        <v>1889</v>
      </c>
      <c r="H6928" s="4">
        <v>136500</v>
      </c>
      <c r="I6928" s="4">
        <v>136500</v>
      </c>
      <c r="J6928">
        <v>0</v>
      </c>
      <c r="K6928" s="4">
        <v>0</v>
      </c>
    </row>
    <row r="6929" spans="1:11" x14ac:dyDescent="0.35">
      <c r="A6929" t="s">
        <v>732</v>
      </c>
      <c r="B6929" t="s">
        <v>2168</v>
      </c>
      <c r="C6929" t="s">
        <v>1890</v>
      </c>
      <c r="H6929" s="4">
        <v>75000</v>
      </c>
      <c r="I6929" s="4">
        <v>75000</v>
      </c>
      <c r="J6929">
        <v>0</v>
      </c>
      <c r="K6929" s="4">
        <v>0</v>
      </c>
    </row>
    <row r="6930" spans="1:11" x14ac:dyDescent="0.35">
      <c r="A6930" t="s">
        <v>732</v>
      </c>
      <c r="B6930" t="s">
        <v>2181</v>
      </c>
      <c r="C6930" t="s">
        <v>1902</v>
      </c>
      <c r="H6930" s="4">
        <v>180000</v>
      </c>
      <c r="I6930" s="4">
        <v>180000</v>
      </c>
      <c r="J6930">
        <v>0</v>
      </c>
      <c r="K6930" s="4">
        <v>0</v>
      </c>
    </row>
    <row r="6931" spans="1:11" x14ac:dyDescent="0.35">
      <c r="A6931" t="s">
        <v>732</v>
      </c>
      <c r="B6931" t="s">
        <v>2169</v>
      </c>
      <c r="D6931" s="4">
        <v>125000</v>
      </c>
      <c r="H6931" s="4">
        <v>635100</v>
      </c>
      <c r="I6931" s="4">
        <v>760100</v>
      </c>
      <c r="J6931" s="4">
        <v>125000</v>
      </c>
      <c r="K6931" s="4">
        <v>125000</v>
      </c>
    </row>
    <row r="6932" spans="1:11" x14ac:dyDescent="0.35">
      <c r="A6932" t="s">
        <v>732</v>
      </c>
      <c r="B6932" t="s">
        <v>2170</v>
      </c>
      <c r="D6932" s="4">
        <v>35334111</v>
      </c>
      <c r="E6932" s="4">
        <v>10431508</v>
      </c>
      <c r="F6932" s="4">
        <v>18396198</v>
      </c>
      <c r="G6932" s="4">
        <v>1367029</v>
      </c>
      <c r="H6932" s="4">
        <v>19105141</v>
      </c>
      <c r="I6932" s="4">
        <v>84633987</v>
      </c>
      <c r="J6932" s="4">
        <f>SUM(D6932,E6932)</f>
        <v>45765619</v>
      </c>
      <c r="K6932" s="4">
        <v>35334111</v>
      </c>
    </row>
    <row r="6933" spans="1:11" x14ac:dyDescent="0.35">
      <c r="A6933" t="s">
        <v>738</v>
      </c>
      <c r="B6933" t="s">
        <v>2118</v>
      </c>
      <c r="C6933" t="s">
        <v>1843</v>
      </c>
      <c r="D6933" s="4">
        <v>3393112</v>
      </c>
      <c r="E6933" s="4">
        <v>24543249</v>
      </c>
      <c r="F6933" s="4">
        <v>11606686</v>
      </c>
      <c r="G6933" s="4">
        <v>3477600</v>
      </c>
      <c r="H6933" s="4">
        <v>1490768</v>
      </c>
      <c r="I6933" s="4">
        <v>44511414</v>
      </c>
      <c r="J6933" s="4">
        <v>27936361</v>
      </c>
      <c r="K6933" s="4">
        <v>3393112</v>
      </c>
    </row>
    <row r="6934" spans="1:11" x14ac:dyDescent="0.35">
      <c r="A6934" t="s">
        <v>738</v>
      </c>
      <c r="B6934" t="s">
        <v>2119</v>
      </c>
      <c r="C6934" t="s">
        <v>1844</v>
      </c>
      <c r="D6934" s="4">
        <v>769160</v>
      </c>
      <c r="F6934" s="4">
        <v>59256</v>
      </c>
      <c r="G6934" s="4">
        <v>137831</v>
      </c>
      <c r="H6934" s="4">
        <v>3829314</v>
      </c>
      <c r="I6934" s="4">
        <v>4795560</v>
      </c>
      <c r="J6934" s="4">
        <v>769160</v>
      </c>
      <c r="K6934" s="4">
        <v>769160</v>
      </c>
    </row>
    <row r="6935" spans="1:11" x14ac:dyDescent="0.35">
      <c r="A6935" t="s">
        <v>738</v>
      </c>
      <c r="B6935" t="s">
        <v>2120</v>
      </c>
      <c r="C6935" t="s">
        <v>1845</v>
      </c>
      <c r="D6935" s="4">
        <v>1634868</v>
      </c>
      <c r="E6935" s="4">
        <v>844056</v>
      </c>
      <c r="I6935" s="4">
        <v>2478924</v>
      </c>
      <c r="J6935" s="4">
        <v>2478924</v>
      </c>
      <c r="K6935" s="4">
        <v>1634868</v>
      </c>
    </row>
    <row r="6936" spans="1:11" x14ac:dyDescent="0.35">
      <c r="A6936" t="s">
        <v>738</v>
      </c>
      <c r="B6936" t="s">
        <v>2121</v>
      </c>
      <c r="D6936" s="4">
        <v>5797140</v>
      </c>
      <c r="E6936" s="4">
        <v>25387305</v>
      </c>
      <c r="F6936" s="4">
        <v>11665941</v>
      </c>
      <c r="G6936" s="4">
        <v>3615431</v>
      </c>
      <c r="H6936" s="4">
        <v>5320082</v>
      </c>
      <c r="I6936" s="4">
        <v>51785898</v>
      </c>
      <c r="J6936" s="4">
        <v>31184445</v>
      </c>
      <c r="K6936" s="4">
        <v>5797140</v>
      </c>
    </row>
    <row r="6937" spans="1:11" x14ac:dyDescent="0.35">
      <c r="A6937" t="s">
        <v>738</v>
      </c>
      <c r="B6937" t="s">
        <v>2122</v>
      </c>
      <c r="C6937" t="s">
        <v>1846</v>
      </c>
      <c r="D6937" s="4">
        <v>4997963</v>
      </c>
      <c r="F6937" s="4">
        <v>8705531</v>
      </c>
      <c r="G6937" s="4">
        <v>44120</v>
      </c>
      <c r="H6937" s="4">
        <v>3630240</v>
      </c>
      <c r="I6937" s="4">
        <v>17377855</v>
      </c>
      <c r="J6937" s="4">
        <v>4997963</v>
      </c>
      <c r="K6937" s="4">
        <v>4997963</v>
      </c>
    </row>
    <row r="6938" spans="1:11" x14ac:dyDescent="0.35">
      <c r="A6938" t="s">
        <v>738</v>
      </c>
      <c r="B6938" t="s">
        <v>2123</v>
      </c>
      <c r="C6938" t="s">
        <v>1847</v>
      </c>
      <c r="D6938" s="4">
        <v>21077587</v>
      </c>
      <c r="F6938" s="4">
        <v>1621622</v>
      </c>
      <c r="I6938" s="4">
        <v>22699209</v>
      </c>
      <c r="J6938" s="4">
        <v>21077587</v>
      </c>
      <c r="K6938" s="4">
        <v>21077587</v>
      </c>
    </row>
    <row r="6939" spans="1:11" x14ac:dyDescent="0.35">
      <c r="A6939" t="s">
        <v>738</v>
      </c>
      <c r="B6939" t="s">
        <v>2124</v>
      </c>
      <c r="C6939" t="s">
        <v>1848</v>
      </c>
      <c r="D6939" s="4">
        <v>14062</v>
      </c>
      <c r="I6939" s="4">
        <v>14062</v>
      </c>
      <c r="J6939" s="4">
        <v>14062</v>
      </c>
      <c r="K6939" s="4">
        <v>14062</v>
      </c>
    </row>
    <row r="6940" spans="1:11" x14ac:dyDescent="0.35">
      <c r="A6940" t="s">
        <v>738</v>
      </c>
      <c r="B6940" t="s">
        <v>2125</v>
      </c>
      <c r="D6940" s="4">
        <v>26089612</v>
      </c>
      <c r="F6940" s="4">
        <v>10327153</v>
      </c>
      <c r="G6940" s="4">
        <v>44120</v>
      </c>
      <c r="H6940" s="4">
        <v>3630240</v>
      </c>
      <c r="I6940" s="4">
        <v>40091125</v>
      </c>
      <c r="J6940" s="4">
        <v>26089612</v>
      </c>
      <c r="K6940" s="4">
        <v>26089612</v>
      </c>
    </row>
    <row r="6941" spans="1:11" x14ac:dyDescent="0.35">
      <c r="A6941" t="s">
        <v>738</v>
      </c>
      <c r="B6941" t="s">
        <v>2129</v>
      </c>
      <c r="C6941" t="s">
        <v>1852</v>
      </c>
      <c r="H6941" s="4">
        <v>10904</v>
      </c>
      <c r="I6941" s="4">
        <v>10904</v>
      </c>
      <c r="J6941">
        <v>0</v>
      </c>
      <c r="K6941" s="4">
        <v>0</v>
      </c>
    </row>
    <row r="6942" spans="1:11" x14ac:dyDescent="0.35">
      <c r="A6942" t="s">
        <v>738</v>
      </c>
      <c r="B6942" t="s">
        <v>2130</v>
      </c>
      <c r="C6942" t="s">
        <v>1853</v>
      </c>
      <c r="E6942" s="4">
        <v>7695</v>
      </c>
      <c r="H6942" s="4">
        <v>11691</v>
      </c>
      <c r="I6942" s="4">
        <v>19387</v>
      </c>
      <c r="J6942">
        <v>7695</v>
      </c>
      <c r="K6942" s="4">
        <v>0</v>
      </c>
    </row>
    <row r="6943" spans="1:11" x14ac:dyDescent="0.35">
      <c r="A6943" t="s">
        <v>738</v>
      </c>
      <c r="B6943" t="s">
        <v>2172</v>
      </c>
      <c r="C6943" t="s">
        <v>1893</v>
      </c>
      <c r="H6943" s="4">
        <v>4778</v>
      </c>
      <c r="I6943" s="4">
        <v>4778</v>
      </c>
      <c r="J6943">
        <v>0</v>
      </c>
      <c r="K6943" s="4">
        <v>0</v>
      </c>
    </row>
    <row r="6944" spans="1:11" x14ac:dyDescent="0.35">
      <c r="A6944" t="s">
        <v>738</v>
      </c>
      <c r="B6944" t="s">
        <v>2131</v>
      </c>
      <c r="C6944" t="s">
        <v>1854</v>
      </c>
      <c r="F6944" s="4">
        <v>504367</v>
      </c>
      <c r="I6944" s="4">
        <v>504367</v>
      </c>
      <c r="J6944">
        <v>0</v>
      </c>
      <c r="K6944" s="4">
        <v>0</v>
      </c>
    </row>
    <row r="6945" spans="1:11" x14ac:dyDescent="0.35">
      <c r="A6945" t="s">
        <v>738</v>
      </c>
      <c r="B6945" t="s">
        <v>2132</v>
      </c>
      <c r="C6945" t="s">
        <v>1855</v>
      </c>
      <c r="D6945" s="4">
        <v>116770</v>
      </c>
      <c r="F6945" s="4">
        <v>2566937</v>
      </c>
      <c r="I6945" s="4">
        <v>2683708</v>
      </c>
      <c r="J6945" s="4">
        <v>116770</v>
      </c>
      <c r="K6945" s="4">
        <v>116770</v>
      </c>
    </row>
    <row r="6946" spans="1:11" x14ac:dyDescent="0.35">
      <c r="A6946" t="s">
        <v>738</v>
      </c>
      <c r="B6946" t="s">
        <v>2133</v>
      </c>
      <c r="C6946" t="s">
        <v>1856</v>
      </c>
      <c r="I6946" s="4">
        <v>0</v>
      </c>
      <c r="J6946">
        <v>0</v>
      </c>
      <c r="K6946" s="4">
        <v>0</v>
      </c>
    </row>
    <row r="6947" spans="1:11" x14ac:dyDescent="0.35">
      <c r="A6947" t="s">
        <v>738</v>
      </c>
      <c r="B6947" t="s">
        <v>2134</v>
      </c>
      <c r="C6947" t="s">
        <v>1857</v>
      </c>
      <c r="F6947" s="4">
        <v>59749</v>
      </c>
      <c r="H6947" s="4">
        <v>2037</v>
      </c>
      <c r="I6947" s="4">
        <v>61786</v>
      </c>
      <c r="J6947">
        <v>0</v>
      </c>
      <c r="K6947" s="4">
        <v>0</v>
      </c>
    </row>
    <row r="6948" spans="1:11" x14ac:dyDescent="0.35">
      <c r="A6948" t="s">
        <v>738</v>
      </c>
      <c r="B6948" t="s">
        <v>2135</v>
      </c>
      <c r="C6948" t="s">
        <v>1858</v>
      </c>
      <c r="H6948" s="4">
        <v>201104</v>
      </c>
      <c r="I6948" s="4">
        <v>201104</v>
      </c>
      <c r="J6948">
        <v>0</v>
      </c>
      <c r="K6948" s="4">
        <v>0</v>
      </c>
    </row>
    <row r="6949" spans="1:11" x14ac:dyDescent="0.35">
      <c r="A6949" t="s">
        <v>738</v>
      </c>
      <c r="B6949" t="s">
        <v>2136</v>
      </c>
      <c r="C6949" t="s">
        <v>1859</v>
      </c>
      <c r="E6949" s="4">
        <v>25000</v>
      </c>
      <c r="G6949" s="4">
        <v>25000</v>
      </c>
      <c r="H6949" s="4">
        <v>1175023</v>
      </c>
      <c r="I6949" s="4">
        <v>1225023</v>
      </c>
      <c r="J6949">
        <v>25000</v>
      </c>
      <c r="K6949" s="4">
        <v>0</v>
      </c>
    </row>
    <row r="6950" spans="1:11" x14ac:dyDescent="0.35">
      <c r="A6950" t="s">
        <v>738</v>
      </c>
      <c r="B6950" t="s">
        <v>2137</v>
      </c>
      <c r="C6950" t="s">
        <v>1860</v>
      </c>
      <c r="H6950" s="4">
        <v>3478497</v>
      </c>
      <c r="I6950" s="4">
        <v>3478497</v>
      </c>
      <c r="J6950">
        <v>0</v>
      </c>
      <c r="K6950" s="4">
        <v>0</v>
      </c>
    </row>
    <row r="6951" spans="1:11" x14ac:dyDescent="0.35">
      <c r="A6951" t="s">
        <v>738</v>
      </c>
      <c r="B6951" t="s">
        <v>2138</v>
      </c>
      <c r="C6951" t="s">
        <v>1861</v>
      </c>
      <c r="D6951" s="4">
        <v>461928</v>
      </c>
      <c r="I6951" s="4">
        <v>461928</v>
      </c>
      <c r="J6951" s="4">
        <v>461928</v>
      </c>
      <c r="K6951" s="4">
        <v>461928</v>
      </c>
    </row>
    <row r="6952" spans="1:11" x14ac:dyDescent="0.35">
      <c r="A6952" t="s">
        <v>738</v>
      </c>
      <c r="B6952" t="s">
        <v>2139</v>
      </c>
      <c r="C6952" t="s">
        <v>1862</v>
      </c>
      <c r="H6952" s="4">
        <v>2905785</v>
      </c>
      <c r="I6952" s="4">
        <v>2905785</v>
      </c>
      <c r="J6952">
        <v>0</v>
      </c>
      <c r="K6952" s="4">
        <v>0</v>
      </c>
    </row>
    <row r="6953" spans="1:11" x14ac:dyDescent="0.35">
      <c r="A6953" t="s">
        <v>738</v>
      </c>
      <c r="B6953" t="s">
        <v>2141</v>
      </c>
      <c r="D6953" s="4">
        <v>578698</v>
      </c>
      <c r="E6953" s="4">
        <v>32695</v>
      </c>
      <c r="F6953" s="4">
        <v>3131053</v>
      </c>
      <c r="G6953" s="4">
        <v>25000</v>
      </c>
      <c r="H6953" s="4">
        <v>7789819</v>
      </c>
      <c r="I6953" s="4">
        <v>11557266</v>
      </c>
      <c r="J6953" s="4">
        <v>611393</v>
      </c>
      <c r="K6953" s="4">
        <v>578698</v>
      </c>
    </row>
    <row r="6954" spans="1:11" x14ac:dyDescent="0.35">
      <c r="A6954" t="s">
        <v>738</v>
      </c>
      <c r="B6954" t="s">
        <v>2143</v>
      </c>
      <c r="C6954" t="s">
        <v>1865</v>
      </c>
      <c r="D6954" s="4">
        <v>66004</v>
      </c>
      <c r="H6954" s="4">
        <v>52867</v>
      </c>
      <c r="I6954" s="4">
        <v>118871</v>
      </c>
      <c r="J6954" s="4">
        <v>66004</v>
      </c>
      <c r="K6954" s="4">
        <v>66004</v>
      </c>
    </row>
    <row r="6955" spans="1:11" x14ac:dyDescent="0.35">
      <c r="A6955" t="s">
        <v>738</v>
      </c>
      <c r="B6955" t="s">
        <v>2144</v>
      </c>
      <c r="C6955" t="s">
        <v>1866</v>
      </c>
      <c r="I6955" s="4">
        <v>0</v>
      </c>
      <c r="J6955">
        <v>0</v>
      </c>
      <c r="K6955" s="4">
        <v>0</v>
      </c>
    </row>
    <row r="6956" spans="1:11" x14ac:dyDescent="0.35">
      <c r="A6956" t="s">
        <v>738</v>
      </c>
      <c r="B6956" t="s">
        <v>2145</v>
      </c>
      <c r="C6956" t="s">
        <v>1867</v>
      </c>
      <c r="D6956" s="4">
        <v>2250076</v>
      </c>
      <c r="E6956" s="4">
        <v>89619</v>
      </c>
      <c r="F6956" s="4">
        <v>45000</v>
      </c>
      <c r="H6956" s="4">
        <v>421756</v>
      </c>
      <c r="I6956" s="4">
        <v>2806451</v>
      </c>
      <c r="J6956" s="4">
        <v>2339695</v>
      </c>
      <c r="K6956" s="4">
        <v>2250076</v>
      </c>
    </row>
    <row r="6957" spans="1:11" x14ac:dyDescent="0.35">
      <c r="A6957" t="s">
        <v>738</v>
      </c>
      <c r="B6957" t="s">
        <v>2146</v>
      </c>
      <c r="C6957" t="s">
        <v>1868</v>
      </c>
      <c r="D6957" s="4">
        <v>2413137</v>
      </c>
      <c r="E6957" s="4">
        <v>85616</v>
      </c>
      <c r="H6957" s="4">
        <v>2475710</v>
      </c>
      <c r="I6957" s="4">
        <v>4974464</v>
      </c>
      <c r="J6957" s="4">
        <v>2498753</v>
      </c>
      <c r="K6957" s="4">
        <v>2413137</v>
      </c>
    </row>
    <row r="6958" spans="1:11" x14ac:dyDescent="0.35">
      <c r="A6958" t="s">
        <v>738</v>
      </c>
      <c r="B6958" t="s">
        <v>2173</v>
      </c>
      <c r="C6958" t="s">
        <v>1894</v>
      </c>
      <c r="D6958" s="4">
        <v>15183</v>
      </c>
      <c r="I6958" s="4">
        <v>15183</v>
      </c>
      <c r="J6958" s="4">
        <v>15183</v>
      </c>
      <c r="K6958" s="4">
        <v>15183</v>
      </c>
    </row>
    <row r="6959" spans="1:11" x14ac:dyDescent="0.35">
      <c r="A6959" t="s">
        <v>738</v>
      </c>
      <c r="B6959" t="s">
        <v>2147</v>
      </c>
      <c r="C6959" t="s">
        <v>1869</v>
      </c>
      <c r="D6959" s="4">
        <v>598756</v>
      </c>
      <c r="E6959" s="4">
        <v>100800</v>
      </c>
      <c r="I6959" s="4">
        <v>699556</v>
      </c>
      <c r="J6959" s="4">
        <v>699556</v>
      </c>
      <c r="K6959" s="4">
        <v>598756</v>
      </c>
    </row>
    <row r="6960" spans="1:11" x14ac:dyDescent="0.35">
      <c r="A6960" t="s">
        <v>738</v>
      </c>
      <c r="B6960" t="s">
        <v>2148</v>
      </c>
      <c r="C6960" t="s">
        <v>1870</v>
      </c>
      <c r="D6960" s="4">
        <v>2077863</v>
      </c>
      <c r="E6960" s="4">
        <v>561519</v>
      </c>
      <c r="H6960" s="4">
        <v>143798</v>
      </c>
      <c r="I6960" s="4">
        <v>2783180</v>
      </c>
      <c r="J6960" s="4">
        <v>2639382</v>
      </c>
      <c r="K6960" s="4">
        <v>2077863</v>
      </c>
    </row>
    <row r="6961" spans="1:11" x14ac:dyDescent="0.35">
      <c r="A6961" t="s">
        <v>738</v>
      </c>
      <c r="B6961" t="s">
        <v>2150</v>
      </c>
      <c r="C6961" t="s">
        <v>1872</v>
      </c>
      <c r="D6961" s="4">
        <v>2191793</v>
      </c>
      <c r="I6961" s="4">
        <v>2191793</v>
      </c>
      <c r="J6961" s="4">
        <v>2191793</v>
      </c>
      <c r="K6961" s="4">
        <v>2191793</v>
      </c>
    </row>
    <row r="6962" spans="1:11" x14ac:dyDescent="0.35">
      <c r="A6962" t="s">
        <v>738</v>
      </c>
      <c r="B6962" t="s">
        <v>2151</v>
      </c>
      <c r="C6962" t="s">
        <v>1873</v>
      </c>
      <c r="D6962" s="4">
        <v>25000</v>
      </c>
      <c r="I6962" s="4">
        <v>25000</v>
      </c>
      <c r="J6962" s="4">
        <v>25000</v>
      </c>
      <c r="K6962" s="4">
        <v>25000</v>
      </c>
    </row>
    <row r="6963" spans="1:11" x14ac:dyDescent="0.35">
      <c r="A6963" t="s">
        <v>738</v>
      </c>
      <c r="B6963" t="s">
        <v>2152</v>
      </c>
      <c r="C6963" t="s">
        <v>1874</v>
      </c>
      <c r="D6963" s="4">
        <v>3410</v>
      </c>
      <c r="I6963" s="4">
        <v>3410</v>
      </c>
      <c r="J6963" s="4">
        <v>3410</v>
      </c>
      <c r="K6963" s="4">
        <v>3410</v>
      </c>
    </row>
    <row r="6964" spans="1:11" x14ac:dyDescent="0.35">
      <c r="A6964" t="s">
        <v>738</v>
      </c>
      <c r="B6964" t="s">
        <v>2153</v>
      </c>
      <c r="C6964" t="s">
        <v>1875</v>
      </c>
      <c r="H6964" s="4">
        <v>81369</v>
      </c>
      <c r="I6964" s="4">
        <v>81369</v>
      </c>
      <c r="J6964">
        <v>0</v>
      </c>
      <c r="K6964" s="4">
        <v>0</v>
      </c>
    </row>
    <row r="6965" spans="1:11" x14ac:dyDescent="0.35">
      <c r="A6965" t="s">
        <v>738</v>
      </c>
      <c r="B6965" t="s">
        <v>2154</v>
      </c>
      <c r="C6965" t="s">
        <v>1876</v>
      </c>
      <c r="E6965" s="4">
        <v>0</v>
      </c>
      <c r="I6965" s="4">
        <v>0</v>
      </c>
      <c r="J6965">
        <v>0</v>
      </c>
      <c r="K6965" s="4">
        <v>0</v>
      </c>
    </row>
    <row r="6966" spans="1:11" x14ac:dyDescent="0.35">
      <c r="A6966" t="s">
        <v>738</v>
      </c>
      <c r="B6966" t="s">
        <v>2155</v>
      </c>
      <c r="C6966" t="s">
        <v>1877</v>
      </c>
      <c r="D6966" s="4">
        <v>99879</v>
      </c>
      <c r="E6966" s="4">
        <v>1267</v>
      </c>
      <c r="I6966" s="4">
        <v>101146</v>
      </c>
      <c r="J6966" s="4">
        <v>101146</v>
      </c>
      <c r="K6966" s="4">
        <v>99879</v>
      </c>
    </row>
    <row r="6967" spans="1:11" x14ac:dyDescent="0.35">
      <c r="A6967" t="s">
        <v>738</v>
      </c>
      <c r="B6967" t="s">
        <v>2156</v>
      </c>
      <c r="D6967" s="4">
        <v>9741102</v>
      </c>
      <c r="E6967" s="4">
        <v>838821</v>
      </c>
      <c r="F6967" s="4">
        <v>45000</v>
      </c>
      <c r="H6967" s="4">
        <v>3175500</v>
      </c>
      <c r="I6967" s="4">
        <v>13800423</v>
      </c>
      <c r="J6967" s="4">
        <v>10579923</v>
      </c>
      <c r="K6967" s="4">
        <v>9741102</v>
      </c>
    </row>
    <row r="6968" spans="1:11" x14ac:dyDescent="0.35">
      <c r="A6968" t="s">
        <v>738</v>
      </c>
      <c r="B6968" t="s">
        <v>2157</v>
      </c>
      <c r="C6968" t="s">
        <v>1879</v>
      </c>
      <c r="D6968" s="4">
        <v>2933521</v>
      </c>
      <c r="I6968" s="4">
        <v>2933521</v>
      </c>
      <c r="J6968" s="4">
        <v>2933521</v>
      </c>
      <c r="K6968" s="4">
        <v>2933521</v>
      </c>
    </row>
    <row r="6969" spans="1:11" x14ac:dyDescent="0.35">
      <c r="A6969" t="s">
        <v>738</v>
      </c>
      <c r="B6969" t="s">
        <v>2159</v>
      </c>
      <c r="C6969" t="s">
        <v>1881</v>
      </c>
      <c r="D6969" s="4">
        <v>522953</v>
      </c>
      <c r="I6969" s="4">
        <v>522953</v>
      </c>
      <c r="J6969" s="4">
        <v>522953</v>
      </c>
      <c r="K6969" s="4">
        <v>522953</v>
      </c>
    </row>
    <row r="6970" spans="1:11" x14ac:dyDescent="0.35">
      <c r="A6970" t="s">
        <v>738</v>
      </c>
      <c r="B6970" t="s">
        <v>2160</v>
      </c>
      <c r="C6970" t="s">
        <v>1882</v>
      </c>
      <c r="D6970" s="4">
        <v>1431</v>
      </c>
      <c r="E6970" s="4">
        <v>148552</v>
      </c>
      <c r="I6970" s="4">
        <v>149983</v>
      </c>
      <c r="J6970" s="4">
        <v>149983</v>
      </c>
      <c r="K6970" s="4">
        <v>1431</v>
      </c>
    </row>
    <row r="6971" spans="1:11" x14ac:dyDescent="0.35">
      <c r="A6971" t="s">
        <v>738</v>
      </c>
      <c r="B6971" t="s">
        <v>2162</v>
      </c>
      <c r="C6971" t="s">
        <v>1884</v>
      </c>
      <c r="D6971" s="4">
        <v>138327</v>
      </c>
      <c r="I6971" s="4">
        <v>138327</v>
      </c>
      <c r="J6971" s="4">
        <v>138327</v>
      </c>
      <c r="K6971" s="4">
        <v>138327</v>
      </c>
    </row>
    <row r="6972" spans="1:11" x14ac:dyDescent="0.35">
      <c r="A6972" t="s">
        <v>738</v>
      </c>
      <c r="B6972" t="s">
        <v>2163</v>
      </c>
      <c r="D6972" s="4">
        <v>3596232</v>
      </c>
      <c r="E6972" s="4">
        <v>148552</v>
      </c>
      <c r="I6972" s="4">
        <v>3744784</v>
      </c>
      <c r="J6972" s="4">
        <v>3744784</v>
      </c>
      <c r="K6972" s="4">
        <v>3596232</v>
      </c>
    </row>
    <row r="6973" spans="1:11" x14ac:dyDescent="0.35">
      <c r="A6973" t="s">
        <v>738</v>
      </c>
      <c r="B6973" t="s">
        <v>2166</v>
      </c>
      <c r="C6973" t="s">
        <v>1888</v>
      </c>
      <c r="E6973" s="4">
        <v>115200</v>
      </c>
      <c r="I6973" s="4">
        <v>115200</v>
      </c>
      <c r="J6973">
        <v>115200</v>
      </c>
      <c r="K6973" s="4">
        <v>0</v>
      </c>
    </row>
    <row r="6974" spans="1:11" x14ac:dyDescent="0.35">
      <c r="A6974" t="s">
        <v>738</v>
      </c>
      <c r="B6974" t="s">
        <v>2180</v>
      </c>
      <c r="C6974" t="s">
        <v>1901</v>
      </c>
      <c r="E6974" s="4">
        <v>300000</v>
      </c>
      <c r="I6974" s="4">
        <v>300000</v>
      </c>
      <c r="J6974">
        <v>300000</v>
      </c>
      <c r="K6974" s="4">
        <v>0</v>
      </c>
    </row>
    <row r="6975" spans="1:11" x14ac:dyDescent="0.35">
      <c r="A6975" t="s">
        <v>738</v>
      </c>
      <c r="B6975" t="s">
        <v>2167</v>
      </c>
      <c r="C6975" t="s">
        <v>1889</v>
      </c>
      <c r="E6975" s="4">
        <v>189000</v>
      </c>
      <c r="I6975" s="4">
        <v>189000</v>
      </c>
      <c r="J6975">
        <v>189000</v>
      </c>
      <c r="K6975" s="4">
        <v>0</v>
      </c>
    </row>
    <row r="6976" spans="1:11" x14ac:dyDescent="0.35">
      <c r="A6976" t="s">
        <v>738</v>
      </c>
      <c r="B6976" t="s">
        <v>2168</v>
      </c>
      <c r="C6976" t="s">
        <v>1890</v>
      </c>
      <c r="E6976" s="4">
        <v>105000</v>
      </c>
      <c r="I6976" s="4">
        <v>105000</v>
      </c>
      <c r="J6976">
        <v>105000</v>
      </c>
      <c r="K6976" s="4">
        <v>0</v>
      </c>
    </row>
    <row r="6977" spans="1:11" x14ac:dyDescent="0.35">
      <c r="A6977" t="s">
        <v>738</v>
      </c>
      <c r="B6977" t="s">
        <v>2181</v>
      </c>
      <c r="C6977" t="s">
        <v>1902</v>
      </c>
      <c r="E6977" s="4">
        <v>600000</v>
      </c>
      <c r="I6977" s="4">
        <v>600000</v>
      </c>
      <c r="J6977">
        <v>600000</v>
      </c>
      <c r="K6977" s="4">
        <v>0</v>
      </c>
    </row>
    <row r="6978" spans="1:11" x14ac:dyDescent="0.35">
      <c r="A6978" t="s">
        <v>738</v>
      </c>
      <c r="B6978" t="s">
        <v>2169</v>
      </c>
      <c r="E6978" s="4">
        <v>1309200</v>
      </c>
      <c r="I6978" s="4">
        <v>1309200</v>
      </c>
      <c r="J6978">
        <v>1309200</v>
      </c>
      <c r="K6978" s="4">
        <v>0</v>
      </c>
    </row>
    <row r="6979" spans="1:11" x14ac:dyDescent="0.35">
      <c r="A6979" t="s">
        <v>738</v>
      </c>
      <c r="B6979" t="s">
        <v>2170</v>
      </c>
      <c r="D6979" s="4">
        <v>45802784</v>
      </c>
      <c r="E6979" s="4">
        <v>27716574</v>
      </c>
      <c r="F6979" s="4">
        <v>25169147</v>
      </c>
      <c r="G6979" s="4">
        <v>3684551</v>
      </c>
      <c r="H6979" s="4">
        <v>19915640</v>
      </c>
      <c r="I6979" s="4">
        <v>122288696</v>
      </c>
      <c r="J6979" s="4">
        <f>SUM(D6979,E6979)</f>
        <v>73519358</v>
      </c>
      <c r="K6979" s="4">
        <v>45802784</v>
      </c>
    </row>
    <row r="6980" spans="1:11" x14ac:dyDescent="0.35">
      <c r="A6980" t="s">
        <v>744</v>
      </c>
      <c r="B6980" t="s">
        <v>2118</v>
      </c>
      <c r="C6980" t="s">
        <v>1843</v>
      </c>
      <c r="D6980" s="4">
        <v>9632966</v>
      </c>
      <c r="I6980" s="4">
        <v>9632966</v>
      </c>
      <c r="J6980" s="4">
        <v>9632966</v>
      </c>
      <c r="K6980" s="4">
        <v>9632966</v>
      </c>
    </row>
    <row r="6981" spans="1:11" x14ac:dyDescent="0.35">
      <c r="A6981" t="s">
        <v>744</v>
      </c>
      <c r="B6981" t="s">
        <v>2119</v>
      </c>
      <c r="C6981" t="s">
        <v>1844</v>
      </c>
      <c r="D6981" s="4">
        <v>335205</v>
      </c>
      <c r="H6981" s="4">
        <v>527602</v>
      </c>
      <c r="I6981" s="4">
        <v>862807</v>
      </c>
      <c r="J6981" s="4">
        <v>335205</v>
      </c>
      <c r="K6981" s="4">
        <v>335205</v>
      </c>
    </row>
    <row r="6982" spans="1:11" x14ac:dyDescent="0.35">
      <c r="A6982" t="s">
        <v>744</v>
      </c>
      <c r="B6982" t="s">
        <v>2120</v>
      </c>
      <c r="C6982" t="s">
        <v>1845</v>
      </c>
      <c r="D6982" s="4">
        <v>745016</v>
      </c>
      <c r="I6982" s="4">
        <v>745016</v>
      </c>
      <c r="J6982" s="4">
        <v>745016</v>
      </c>
      <c r="K6982" s="4">
        <v>745016</v>
      </c>
    </row>
    <row r="6983" spans="1:11" x14ac:dyDescent="0.35">
      <c r="A6983" t="s">
        <v>744</v>
      </c>
      <c r="B6983" t="s">
        <v>2121</v>
      </c>
      <c r="D6983" s="4">
        <v>10713187</v>
      </c>
      <c r="H6983" s="4">
        <v>527602</v>
      </c>
      <c r="I6983" s="4">
        <v>11240789</v>
      </c>
      <c r="J6983" s="4">
        <v>10713187</v>
      </c>
      <c r="K6983" s="4">
        <v>10713187</v>
      </c>
    </row>
    <row r="6984" spans="1:11" x14ac:dyDescent="0.35">
      <c r="A6984" t="s">
        <v>744</v>
      </c>
      <c r="B6984" t="s">
        <v>2122</v>
      </c>
      <c r="C6984" t="s">
        <v>1846</v>
      </c>
      <c r="D6984" s="4">
        <v>5214840</v>
      </c>
      <c r="I6984" s="4">
        <v>5214840</v>
      </c>
      <c r="J6984" s="4">
        <v>5214840</v>
      </c>
      <c r="K6984" s="4">
        <v>5214840</v>
      </c>
    </row>
    <row r="6985" spans="1:11" x14ac:dyDescent="0.35">
      <c r="A6985" t="s">
        <v>744</v>
      </c>
      <c r="B6985" t="s">
        <v>2123</v>
      </c>
      <c r="C6985" t="s">
        <v>1847</v>
      </c>
      <c r="D6985" s="4">
        <v>3170626</v>
      </c>
      <c r="F6985" s="4">
        <v>202703</v>
      </c>
      <c r="I6985" s="4">
        <v>3373329</v>
      </c>
      <c r="J6985" s="4">
        <v>3170626</v>
      </c>
      <c r="K6985" s="4">
        <v>3170626</v>
      </c>
    </row>
    <row r="6986" spans="1:11" x14ac:dyDescent="0.35">
      <c r="A6986" t="s">
        <v>744</v>
      </c>
      <c r="B6986" t="s">
        <v>2125</v>
      </c>
      <c r="D6986" s="4">
        <v>8385466</v>
      </c>
      <c r="F6986" s="4">
        <v>202703</v>
      </c>
      <c r="I6986" s="4">
        <v>8588169</v>
      </c>
      <c r="J6986" s="4">
        <v>8385466</v>
      </c>
      <c r="K6986" s="4">
        <v>8385466</v>
      </c>
    </row>
    <row r="6987" spans="1:11" x14ac:dyDescent="0.35">
      <c r="A6987" t="s">
        <v>744</v>
      </c>
      <c r="B6987" t="s">
        <v>2126</v>
      </c>
      <c r="C6987" t="s">
        <v>1850</v>
      </c>
      <c r="D6987" s="4">
        <v>1600000</v>
      </c>
      <c r="I6987" s="4">
        <v>1600000</v>
      </c>
      <c r="J6987" s="4">
        <v>1600000</v>
      </c>
      <c r="K6987" s="4">
        <v>1600000</v>
      </c>
    </row>
    <row r="6988" spans="1:11" x14ac:dyDescent="0.35">
      <c r="A6988" t="s">
        <v>744</v>
      </c>
      <c r="B6988" t="s">
        <v>2127</v>
      </c>
      <c r="D6988" s="4">
        <v>1600000</v>
      </c>
      <c r="I6988" s="4">
        <v>1600000</v>
      </c>
      <c r="J6988" s="4">
        <v>1600000</v>
      </c>
      <c r="K6988" s="4">
        <v>1600000</v>
      </c>
    </row>
    <row r="6989" spans="1:11" x14ac:dyDescent="0.35">
      <c r="A6989" t="s">
        <v>744</v>
      </c>
      <c r="B6989" t="s">
        <v>2128</v>
      </c>
      <c r="C6989" t="s">
        <v>1851</v>
      </c>
      <c r="D6989" s="4">
        <v>167425</v>
      </c>
      <c r="I6989" s="4">
        <v>167425</v>
      </c>
      <c r="J6989" s="4">
        <v>167425</v>
      </c>
      <c r="K6989" s="4">
        <v>167425</v>
      </c>
    </row>
    <row r="6990" spans="1:11" x14ac:dyDescent="0.35">
      <c r="A6990" t="s">
        <v>744</v>
      </c>
      <c r="B6990" t="s">
        <v>2129</v>
      </c>
      <c r="C6990" t="s">
        <v>1852</v>
      </c>
      <c r="G6990" s="4">
        <v>2726</v>
      </c>
      <c r="I6990" s="4">
        <v>2726</v>
      </c>
      <c r="J6990">
        <v>0</v>
      </c>
      <c r="K6990" s="4">
        <v>0</v>
      </c>
    </row>
    <row r="6991" spans="1:11" x14ac:dyDescent="0.35">
      <c r="A6991" t="s">
        <v>744</v>
      </c>
      <c r="B6991" t="s">
        <v>2130</v>
      </c>
      <c r="C6991" t="s">
        <v>1853</v>
      </c>
      <c r="G6991" s="4">
        <v>5461</v>
      </c>
      <c r="I6991" s="4">
        <v>5461</v>
      </c>
      <c r="J6991">
        <v>0</v>
      </c>
      <c r="K6991" s="4">
        <v>0</v>
      </c>
    </row>
    <row r="6992" spans="1:11" x14ac:dyDescent="0.35">
      <c r="A6992" t="s">
        <v>744</v>
      </c>
      <c r="B6992" t="s">
        <v>2131</v>
      </c>
      <c r="C6992" t="s">
        <v>1854</v>
      </c>
      <c r="D6992" s="4">
        <v>1302</v>
      </c>
      <c r="F6992" s="4">
        <v>94149</v>
      </c>
      <c r="I6992" s="4">
        <v>95450</v>
      </c>
      <c r="J6992" s="4">
        <v>1302</v>
      </c>
      <c r="K6992" s="4">
        <v>1302</v>
      </c>
    </row>
    <row r="6993" spans="1:11" x14ac:dyDescent="0.35">
      <c r="A6993" t="s">
        <v>744</v>
      </c>
      <c r="B6993" t="s">
        <v>2132</v>
      </c>
      <c r="C6993" t="s">
        <v>1855</v>
      </c>
      <c r="D6993" s="4">
        <v>13766</v>
      </c>
      <c r="F6993" s="4">
        <v>138595</v>
      </c>
      <c r="I6993" s="4">
        <v>152362</v>
      </c>
      <c r="J6993" s="4">
        <v>13766</v>
      </c>
      <c r="K6993" s="4">
        <v>13766</v>
      </c>
    </row>
    <row r="6994" spans="1:11" x14ac:dyDescent="0.35">
      <c r="A6994" t="s">
        <v>744</v>
      </c>
      <c r="B6994" t="s">
        <v>2133</v>
      </c>
      <c r="C6994" t="s">
        <v>1856</v>
      </c>
      <c r="D6994" s="4">
        <v>9743</v>
      </c>
      <c r="F6994" s="4">
        <v>16982</v>
      </c>
      <c r="G6994" s="4">
        <v>20708</v>
      </c>
      <c r="I6994" s="4">
        <v>47433</v>
      </c>
      <c r="J6994" s="4">
        <v>9743</v>
      </c>
      <c r="K6994" s="4">
        <v>9743</v>
      </c>
    </row>
    <row r="6995" spans="1:11" x14ac:dyDescent="0.35">
      <c r="A6995" t="s">
        <v>744</v>
      </c>
      <c r="B6995" t="s">
        <v>2134</v>
      </c>
      <c r="C6995" t="s">
        <v>1857</v>
      </c>
      <c r="D6995" s="4">
        <v>6790</v>
      </c>
      <c r="I6995" s="4">
        <v>6790</v>
      </c>
      <c r="J6995" s="4">
        <v>6790</v>
      </c>
      <c r="K6995" s="4">
        <v>6790</v>
      </c>
    </row>
    <row r="6996" spans="1:11" x14ac:dyDescent="0.35">
      <c r="A6996" t="s">
        <v>744</v>
      </c>
      <c r="B6996" t="s">
        <v>2135</v>
      </c>
      <c r="C6996" t="s">
        <v>1858</v>
      </c>
      <c r="G6996" s="4">
        <v>12066</v>
      </c>
      <c r="H6996" s="4">
        <v>24132</v>
      </c>
      <c r="I6996" s="4">
        <v>36199</v>
      </c>
      <c r="J6996">
        <v>0</v>
      </c>
      <c r="K6996" s="4">
        <v>0</v>
      </c>
    </row>
    <row r="6997" spans="1:11" x14ac:dyDescent="0.35">
      <c r="A6997" t="s">
        <v>744</v>
      </c>
      <c r="B6997" t="s">
        <v>2136</v>
      </c>
      <c r="C6997" t="s">
        <v>1859</v>
      </c>
      <c r="G6997" s="4">
        <v>50000</v>
      </c>
      <c r="H6997" s="4">
        <v>225000</v>
      </c>
      <c r="I6997" s="4">
        <v>275000</v>
      </c>
      <c r="J6997">
        <v>0</v>
      </c>
      <c r="K6997" s="4">
        <v>0</v>
      </c>
    </row>
    <row r="6998" spans="1:11" x14ac:dyDescent="0.35">
      <c r="A6998" t="s">
        <v>744</v>
      </c>
      <c r="B6998" t="s">
        <v>2137</v>
      </c>
      <c r="C6998" t="s">
        <v>1860</v>
      </c>
      <c r="H6998" s="4">
        <v>217406</v>
      </c>
      <c r="I6998" s="4">
        <v>217406</v>
      </c>
      <c r="J6998">
        <v>0</v>
      </c>
      <c r="K6998" s="4">
        <v>0</v>
      </c>
    </row>
    <row r="6999" spans="1:11" x14ac:dyDescent="0.35">
      <c r="A6999" t="s">
        <v>744</v>
      </c>
      <c r="B6999" t="s">
        <v>2138</v>
      </c>
      <c r="C6999" t="s">
        <v>1861</v>
      </c>
      <c r="D6999" s="4">
        <v>52232</v>
      </c>
      <c r="I6999" s="4">
        <v>52232</v>
      </c>
      <c r="J6999" s="4">
        <v>52232</v>
      </c>
      <c r="K6999" s="4">
        <v>52232</v>
      </c>
    </row>
    <row r="7000" spans="1:11" x14ac:dyDescent="0.35">
      <c r="A7000" t="s">
        <v>744</v>
      </c>
      <c r="B7000" t="s">
        <v>2139</v>
      </c>
      <c r="C7000" t="s">
        <v>1862</v>
      </c>
      <c r="E7000" s="4">
        <v>0</v>
      </c>
      <c r="H7000" s="4">
        <v>427321</v>
      </c>
      <c r="I7000" s="4">
        <v>427321</v>
      </c>
      <c r="J7000">
        <v>0</v>
      </c>
      <c r="K7000" s="4">
        <v>0</v>
      </c>
    </row>
    <row r="7001" spans="1:11" x14ac:dyDescent="0.35">
      <c r="A7001" t="s">
        <v>744</v>
      </c>
      <c r="B7001" t="s">
        <v>2140</v>
      </c>
      <c r="C7001" t="s">
        <v>1863</v>
      </c>
      <c r="F7001" s="4">
        <v>7780</v>
      </c>
      <c r="I7001" s="4">
        <v>7780</v>
      </c>
      <c r="J7001">
        <v>0</v>
      </c>
      <c r="K7001" s="4">
        <v>0</v>
      </c>
    </row>
    <row r="7002" spans="1:11" x14ac:dyDescent="0.35">
      <c r="A7002" t="s">
        <v>744</v>
      </c>
      <c r="B7002" t="s">
        <v>2141</v>
      </c>
      <c r="D7002" s="4">
        <v>251258</v>
      </c>
      <c r="E7002" s="4">
        <v>0</v>
      </c>
      <c r="F7002" s="4">
        <v>257506</v>
      </c>
      <c r="G7002" s="4">
        <v>90961</v>
      </c>
      <c r="H7002" s="4">
        <v>893860</v>
      </c>
      <c r="I7002" s="4">
        <v>1493585</v>
      </c>
      <c r="J7002" s="4">
        <v>251258</v>
      </c>
      <c r="K7002" s="4">
        <v>251258</v>
      </c>
    </row>
    <row r="7003" spans="1:11" x14ac:dyDescent="0.35">
      <c r="A7003" t="s">
        <v>744</v>
      </c>
      <c r="B7003" t="s">
        <v>2144</v>
      </c>
      <c r="C7003" t="s">
        <v>1866</v>
      </c>
      <c r="I7003" s="4">
        <v>0</v>
      </c>
      <c r="J7003">
        <v>0</v>
      </c>
      <c r="K7003" s="4">
        <v>0</v>
      </c>
    </row>
    <row r="7004" spans="1:11" x14ac:dyDescent="0.35">
      <c r="A7004" t="s">
        <v>744</v>
      </c>
      <c r="B7004" t="s">
        <v>2145</v>
      </c>
      <c r="C7004" t="s">
        <v>1867</v>
      </c>
      <c r="D7004" s="4">
        <v>925000</v>
      </c>
      <c r="F7004" s="4">
        <v>9000</v>
      </c>
      <c r="H7004" s="4">
        <v>224992</v>
      </c>
      <c r="I7004" s="4">
        <v>1158992</v>
      </c>
      <c r="J7004" s="4">
        <v>925000</v>
      </c>
      <c r="K7004" s="4">
        <v>925000</v>
      </c>
    </row>
    <row r="7005" spans="1:11" x14ac:dyDescent="0.35">
      <c r="A7005" t="s">
        <v>744</v>
      </c>
      <c r="B7005" t="s">
        <v>2146</v>
      </c>
      <c r="C7005" t="s">
        <v>1868</v>
      </c>
      <c r="D7005" s="4">
        <v>10919</v>
      </c>
      <c r="H7005" s="4">
        <v>585679</v>
      </c>
      <c r="I7005" s="4">
        <v>596598</v>
      </c>
      <c r="J7005" s="4">
        <v>10919</v>
      </c>
      <c r="K7005" s="4">
        <v>10919</v>
      </c>
    </row>
    <row r="7006" spans="1:11" x14ac:dyDescent="0.35">
      <c r="A7006" t="s">
        <v>744</v>
      </c>
      <c r="B7006" t="s">
        <v>2147</v>
      </c>
      <c r="C7006" t="s">
        <v>1869</v>
      </c>
      <c r="H7006" s="4">
        <v>192000</v>
      </c>
      <c r="I7006" s="4">
        <v>192000</v>
      </c>
      <c r="J7006">
        <v>0</v>
      </c>
      <c r="K7006" s="4">
        <v>0</v>
      </c>
    </row>
    <row r="7007" spans="1:11" x14ac:dyDescent="0.35">
      <c r="A7007" t="s">
        <v>744</v>
      </c>
      <c r="B7007" t="s">
        <v>2148</v>
      </c>
      <c r="C7007" t="s">
        <v>1870</v>
      </c>
      <c r="D7007" s="4">
        <v>116</v>
      </c>
      <c r="E7007" s="4">
        <v>1774</v>
      </c>
      <c r="G7007" s="4">
        <v>1062407</v>
      </c>
      <c r="I7007" s="4">
        <v>1064296</v>
      </c>
      <c r="J7007" s="4">
        <v>1890</v>
      </c>
      <c r="K7007" s="4">
        <v>116</v>
      </c>
    </row>
    <row r="7008" spans="1:11" x14ac:dyDescent="0.35">
      <c r="A7008" t="s">
        <v>744</v>
      </c>
      <c r="B7008" t="s">
        <v>2149</v>
      </c>
      <c r="C7008" t="s">
        <v>1871</v>
      </c>
      <c r="D7008" s="4">
        <v>850165</v>
      </c>
      <c r="E7008" s="4">
        <v>6524817</v>
      </c>
      <c r="F7008" s="4">
        <v>18055</v>
      </c>
      <c r="H7008" s="4">
        <v>28894</v>
      </c>
      <c r="I7008" s="4">
        <v>7421931</v>
      </c>
      <c r="J7008" s="4">
        <v>7374982</v>
      </c>
      <c r="K7008" s="4">
        <v>850165</v>
      </c>
    </row>
    <row r="7009" spans="1:11" x14ac:dyDescent="0.35">
      <c r="A7009" t="s">
        <v>744</v>
      </c>
      <c r="B7009" t="s">
        <v>2150</v>
      </c>
      <c r="C7009" t="s">
        <v>1872</v>
      </c>
      <c r="D7009" s="4">
        <v>51924</v>
      </c>
      <c r="I7009" s="4">
        <v>51924</v>
      </c>
      <c r="J7009" s="4">
        <v>51924</v>
      </c>
      <c r="K7009" s="4">
        <v>51924</v>
      </c>
    </row>
    <row r="7010" spans="1:11" x14ac:dyDescent="0.35">
      <c r="A7010" t="s">
        <v>744</v>
      </c>
      <c r="B7010" t="s">
        <v>2152</v>
      </c>
      <c r="C7010" t="s">
        <v>1874</v>
      </c>
      <c r="D7010" s="4">
        <v>3410</v>
      </c>
      <c r="I7010" s="4">
        <v>3410</v>
      </c>
      <c r="J7010" s="4">
        <v>3410</v>
      </c>
      <c r="K7010" s="4">
        <v>3410</v>
      </c>
    </row>
    <row r="7011" spans="1:11" x14ac:dyDescent="0.35">
      <c r="A7011" t="s">
        <v>744</v>
      </c>
      <c r="B7011" t="s">
        <v>2153</v>
      </c>
      <c r="C7011" t="s">
        <v>1875</v>
      </c>
      <c r="H7011" s="4">
        <v>23248</v>
      </c>
      <c r="I7011" s="4">
        <v>23248</v>
      </c>
      <c r="J7011">
        <v>0</v>
      </c>
      <c r="K7011" s="4">
        <v>0</v>
      </c>
    </row>
    <row r="7012" spans="1:11" x14ac:dyDescent="0.35">
      <c r="A7012" t="s">
        <v>744</v>
      </c>
      <c r="B7012" t="s">
        <v>2154</v>
      </c>
      <c r="C7012" t="s">
        <v>1876</v>
      </c>
      <c r="H7012" s="4">
        <v>42000</v>
      </c>
      <c r="I7012" s="4">
        <v>42000</v>
      </c>
      <c r="J7012">
        <v>0</v>
      </c>
      <c r="K7012" s="4">
        <v>0</v>
      </c>
    </row>
    <row r="7013" spans="1:11" x14ac:dyDescent="0.35">
      <c r="A7013" t="s">
        <v>744</v>
      </c>
      <c r="B7013" t="s">
        <v>2156</v>
      </c>
      <c r="D7013" s="4">
        <v>1841534</v>
      </c>
      <c r="E7013" s="4">
        <v>6526591</v>
      </c>
      <c r="F7013" s="4">
        <v>27055</v>
      </c>
      <c r="G7013" s="4">
        <v>1062407</v>
      </c>
      <c r="H7013" s="4">
        <v>1096814</v>
      </c>
      <c r="I7013" s="4">
        <v>10554400</v>
      </c>
      <c r="J7013" s="4">
        <v>8368125</v>
      </c>
      <c r="K7013" s="4">
        <v>1841534</v>
      </c>
    </row>
    <row r="7014" spans="1:11" x14ac:dyDescent="0.35">
      <c r="A7014" t="s">
        <v>744</v>
      </c>
      <c r="B7014" t="s">
        <v>2157</v>
      </c>
      <c r="C7014" t="s">
        <v>1879</v>
      </c>
      <c r="D7014" s="4">
        <v>300020</v>
      </c>
      <c r="I7014" s="4">
        <v>300020</v>
      </c>
      <c r="J7014" s="4">
        <v>300020</v>
      </c>
      <c r="K7014" s="4">
        <v>300020</v>
      </c>
    </row>
    <row r="7015" spans="1:11" x14ac:dyDescent="0.35">
      <c r="A7015" t="s">
        <v>744</v>
      </c>
      <c r="B7015" t="s">
        <v>2176</v>
      </c>
      <c r="C7015" t="s">
        <v>1897</v>
      </c>
      <c r="D7015" s="4">
        <v>374</v>
      </c>
      <c r="I7015" s="4">
        <v>374</v>
      </c>
      <c r="J7015" s="4">
        <v>374</v>
      </c>
      <c r="K7015" s="4">
        <v>374</v>
      </c>
    </row>
    <row r="7016" spans="1:11" x14ac:dyDescent="0.35">
      <c r="A7016" t="s">
        <v>744</v>
      </c>
      <c r="B7016" t="s">
        <v>2158</v>
      </c>
      <c r="C7016" t="s">
        <v>1880</v>
      </c>
      <c r="D7016" s="4">
        <v>59522</v>
      </c>
      <c r="I7016" s="4">
        <v>59522</v>
      </c>
      <c r="J7016" s="4">
        <v>59522</v>
      </c>
      <c r="K7016" s="4">
        <v>59522</v>
      </c>
    </row>
    <row r="7017" spans="1:11" x14ac:dyDescent="0.35">
      <c r="A7017" t="s">
        <v>744</v>
      </c>
      <c r="B7017" t="s">
        <v>2159</v>
      </c>
      <c r="C7017" t="s">
        <v>1881</v>
      </c>
      <c r="D7017" s="4">
        <v>164874</v>
      </c>
      <c r="I7017" s="4">
        <v>164874</v>
      </c>
      <c r="J7017" s="4">
        <v>164874</v>
      </c>
      <c r="K7017" s="4">
        <v>164874</v>
      </c>
    </row>
    <row r="7018" spans="1:11" x14ac:dyDescent="0.35">
      <c r="A7018" t="s">
        <v>744</v>
      </c>
      <c r="B7018" t="s">
        <v>2174</v>
      </c>
      <c r="C7018" t="s">
        <v>1895</v>
      </c>
      <c r="D7018" s="4">
        <v>108186</v>
      </c>
      <c r="I7018" s="4">
        <v>108186</v>
      </c>
      <c r="J7018" s="4">
        <v>108186</v>
      </c>
      <c r="K7018" s="4">
        <v>108186</v>
      </c>
    </row>
    <row r="7019" spans="1:11" x14ac:dyDescent="0.35">
      <c r="A7019" t="s">
        <v>744</v>
      </c>
      <c r="B7019" t="s">
        <v>2161</v>
      </c>
      <c r="C7019" t="s">
        <v>1883</v>
      </c>
      <c r="D7019" s="4">
        <v>11406</v>
      </c>
      <c r="I7019" s="4">
        <v>11406</v>
      </c>
      <c r="J7019" s="4">
        <v>11406</v>
      </c>
      <c r="K7019" s="4">
        <v>11406</v>
      </c>
    </row>
    <row r="7020" spans="1:11" x14ac:dyDescent="0.35">
      <c r="A7020" t="s">
        <v>744</v>
      </c>
      <c r="B7020" t="s">
        <v>2162</v>
      </c>
      <c r="C7020" t="s">
        <v>1884</v>
      </c>
      <c r="D7020" s="4">
        <v>28577</v>
      </c>
      <c r="I7020" s="4">
        <v>28577</v>
      </c>
      <c r="J7020" s="4">
        <v>28577</v>
      </c>
      <c r="K7020" s="4">
        <v>28577</v>
      </c>
    </row>
    <row r="7021" spans="1:11" x14ac:dyDescent="0.35">
      <c r="A7021" t="s">
        <v>744</v>
      </c>
      <c r="B7021" t="s">
        <v>2163</v>
      </c>
      <c r="D7021" s="4">
        <v>672960</v>
      </c>
      <c r="I7021" s="4">
        <v>672960</v>
      </c>
      <c r="J7021" s="4">
        <v>672960</v>
      </c>
      <c r="K7021" s="4">
        <v>672960</v>
      </c>
    </row>
    <row r="7022" spans="1:11" x14ac:dyDescent="0.35">
      <c r="A7022" t="s">
        <v>744</v>
      </c>
      <c r="B7022" t="s">
        <v>2164</v>
      </c>
      <c r="C7022" t="s">
        <v>1886</v>
      </c>
      <c r="F7022" s="4">
        <v>9426</v>
      </c>
      <c r="I7022" s="4">
        <v>9426</v>
      </c>
      <c r="J7022">
        <v>0</v>
      </c>
      <c r="K7022" s="4">
        <v>0</v>
      </c>
    </row>
    <row r="7023" spans="1:11" x14ac:dyDescent="0.35">
      <c r="A7023" t="s">
        <v>744</v>
      </c>
      <c r="B7023" t="s">
        <v>2165</v>
      </c>
      <c r="F7023" s="4">
        <v>9426</v>
      </c>
      <c r="I7023" s="4">
        <v>9426</v>
      </c>
      <c r="J7023">
        <v>0</v>
      </c>
      <c r="K7023" s="4">
        <v>0</v>
      </c>
    </row>
    <row r="7024" spans="1:11" x14ac:dyDescent="0.35">
      <c r="A7024" t="s">
        <v>744</v>
      </c>
      <c r="B7024" t="s">
        <v>2166</v>
      </c>
      <c r="C7024" t="s">
        <v>1888</v>
      </c>
      <c r="H7024" s="4">
        <v>33600</v>
      </c>
      <c r="I7024" s="4">
        <v>33600</v>
      </c>
      <c r="J7024">
        <v>0</v>
      </c>
      <c r="K7024" s="4">
        <v>0</v>
      </c>
    </row>
    <row r="7025" spans="1:11" x14ac:dyDescent="0.35">
      <c r="A7025" t="s">
        <v>744</v>
      </c>
      <c r="B7025" t="s">
        <v>2180</v>
      </c>
      <c r="C7025" t="s">
        <v>1901</v>
      </c>
      <c r="G7025" s="4">
        <v>18750</v>
      </c>
      <c r="I7025" s="4">
        <v>18750</v>
      </c>
      <c r="J7025">
        <v>0</v>
      </c>
      <c r="K7025" s="4">
        <v>0</v>
      </c>
    </row>
    <row r="7026" spans="1:11" x14ac:dyDescent="0.35">
      <c r="A7026" t="s">
        <v>744</v>
      </c>
      <c r="B7026" t="s">
        <v>2167</v>
      </c>
      <c r="C7026" t="s">
        <v>1889</v>
      </c>
      <c r="G7026" s="4">
        <v>36750</v>
      </c>
      <c r="I7026" s="4">
        <v>36750</v>
      </c>
      <c r="J7026">
        <v>0</v>
      </c>
      <c r="K7026" s="4">
        <v>0</v>
      </c>
    </row>
    <row r="7027" spans="1:11" x14ac:dyDescent="0.35">
      <c r="A7027" t="s">
        <v>744</v>
      </c>
      <c r="B7027" t="s">
        <v>2168</v>
      </c>
      <c r="C7027" t="s">
        <v>1890</v>
      </c>
      <c r="G7027" s="4">
        <v>18750</v>
      </c>
      <c r="I7027" s="4">
        <v>18750</v>
      </c>
      <c r="J7027">
        <v>0</v>
      </c>
      <c r="K7027" s="4">
        <v>0</v>
      </c>
    </row>
    <row r="7028" spans="1:11" x14ac:dyDescent="0.35">
      <c r="A7028" t="s">
        <v>744</v>
      </c>
      <c r="B7028" t="s">
        <v>2181</v>
      </c>
      <c r="C7028" t="s">
        <v>1902</v>
      </c>
      <c r="G7028" s="4">
        <v>75000</v>
      </c>
      <c r="I7028" s="4">
        <v>75000</v>
      </c>
      <c r="J7028">
        <v>0</v>
      </c>
      <c r="K7028" s="4">
        <v>0</v>
      </c>
    </row>
    <row r="7029" spans="1:11" x14ac:dyDescent="0.35">
      <c r="A7029" t="s">
        <v>744</v>
      </c>
      <c r="B7029" t="s">
        <v>2169</v>
      </c>
      <c r="G7029" s="4">
        <v>149250</v>
      </c>
      <c r="H7029" s="4">
        <v>33600</v>
      </c>
      <c r="I7029" s="4">
        <v>182850</v>
      </c>
      <c r="J7029">
        <v>0</v>
      </c>
      <c r="K7029" s="4">
        <v>0</v>
      </c>
    </row>
    <row r="7030" spans="1:11" x14ac:dyDescent="0.35">
      <c r="A7030" t="s">
        <v>744</v>
      </c>
      <c r="B7030" t="s">
        <v>2170</v>
      </c>
      <c r="D7030" s="4">
        <v>23464404</v>
      </c>
      <c r="E7030" s="4">
        <v>6526591</v>
      </c>
      <c r="F7030" s="4">
        <v>496690</v>
      </c>
      <c r="G7030" s="4">
        <v>1302618</v>
      </c>
      <c r="H7030" s="4">
        <v>2551875</v>
      </c>
      <c r="I7030" s="4">
        <v>34342178</v>
      </c>
      <c r="J7030" s="4">
        <f>SUM(D7030,E7030)</f>
        <v>29990995</v>
      </c>
      <c r="K7030" s="4">
        <v>23464404</v>
      </c>
    </row>
    <row r="7031" spans="1:11" x14ac:dyDescent="0.35">
      <c r="A7031" t="s">
        <v>747</v>
      </c>
      <c r="B7031" t="s">
        <v>2118</v>
      </c>
      <c r="C7031" t="s">
        <v>1843</v>
      </c>
      <c r="D7031" s="4">
        <v>1738854</v>
      </c>
      <c r="F7031" s="4">
        <v>904400</v>
      </c>
      <c r="I7031" s="4">
        <v>2643254</v>
      </c>
      <c r="J7031" s="4">
        <v>1738854</v>
      </c>
      <c r="K7031" s="4">
        <v>1738854</v>
      </c>
    </row>
    <row r="7032" spans="1:11" x14ac:dyDescent="0.35">
      <c r="A7032" t="s">
        <v>747</v>
      </c>
      <c r="B7032" t="s">
        <v>2119</v>
      </c>
      <c r="C7032" t="s">
        <v>1844</v>
      </c>
      <c r="D7032" s="4">
        <v>68553</v>
      </c>
      <c r="F7032" s="4">
        <v>141352</v>
      </c>
      <c r="G7032" s="4">
        <v>16200</v>
      </c>
      <c r="I7032" s="4">
        <v>226105</v>
      </c>
      <c r="J7032" s="4">
        <v>68553</v>
      </c>
      <c r="K7032" s="4">
        <v>68553</v>
      </c>
    </row>
    <row r="7033" spans="1:11" x14ac:dyDescent="0.35">
      <c r="A7033" t="s">
        <v>747</v>
      </c>
      <c r="B7033" t="s">
        <v>2120</v>
      </c>
      <c r="C7033" t="s">
        <v>1845</v>
      </c>
      <c r="D7033" s="4">
        <v>6025</v>
      </c>
      <c r="F7033" s="4">
        <v>187732</v>
      </c>
      <c r="I7033" s="4">
        <v>193757</v>
      </c>
      <c r="J7033" s="4">
        <v>6025</v>
      </c>
      <c r="K7033" s="4">
        <v>6025</v>
      </c>
    </row>
    <row r="7034" spans="1:11" x14ac:dyDescent="0.35">
      <c r="A7034" t="s">
        <v>747</v>
      </c>
      <c r="B7034" t="s">
        <v>2121</v>
      </c>
      <c r="D7034" s="4">
        <v>1813432</v>
      </c>
      <c r="F7034" s="4">
        <v>1233484</v>
      </c>
      <c r="G7034" s="4">
        <v>16200</v>
      </c>
      <c r="I7034" s="4">
        <v>3063116</v>
      </c>
      <c r="J7034" s="4">
        <v>1813432</v>
      </c>
      <c r="K7034" s="4">
        <v>1813432</v>
      </c>
    </row>
    <row r="7035" spans="1:11" x14ac:dyDescent="0.35">
      <c r="A7035" t="s">
        <v>747</v>
      </c>
      <c r="B7035" t="s">
        <v>2122</v>
      </c>
      <c r="C7035" t="s">
        <v>1846</v>
      </c>
      <c r="D7035" s="4">
        <v>2111136</v>
      </c>
      <c r="F7035" s="4">
        <v>700000</v>
      </c>
      <c r="I7035" s="4">
        <v>2811136</v>
      </c>
      <c r="J7035" s="4">
        <v>2111136</v>
      </c>
      <c r="K7035" s="4">
        <v>2111136</v>
      </c>
    </row>
    <row r="7036" spans="1:11" x14ac:dyDescent="0.35">
      <c r="A7036" t="s">
        <v>747</v>
      </c>
      <c r="B7036" t="s">
        <v>2123</v>
      </c>
      <c r="C7036" t="s">
        <v>1847</v>
      </c>
      <c r="D7036" s="4">
        <v>387839</v>
      </c>
      <c r="F7036" s="4">
        <v>550000</v>
      </c>
      <c r="I7036" s="4">
        <v>937839</v>
      </c>
      <c r="J7036" s="4">
        <v>387839</v>
      </c>
      <c r="K7036" s="4">
        <v>387839</v>
      </c>
    </row>
    <row r="7037" spans="1:11" x14ac:dyDescent="0.35">
      <c r="A7037" t="s">
        <v>747</v>
      </c>
      <c r="B7037" t="s">
        <v>2124</v>
      </c>
      <c r="C7037" t="s">
        <v>1848</v>
      </c>
      <c r="D7037" s="4">
        <v>10400</v>
      </c>
      <c r="I7037" s="4">
        <v>10400</v>
      </c>
      <c r="J7037" s="4">
        <v>10400</v>
      </c>
      <c r="K7037" s="4">
        <v>10400</v>
      </c>
    </row>
    <row r="7038" spans="1:11" x14ac:dyDescent="0.35">
      <c r="A7038" t="s">
        <v>747</v>
      </c>
      <c r="B7038" t="s">
        <v>2125</v>
      </c>
      <c r="D7038" s="4">
        <v>2509376</v>
      </c>
      <c r="F7038" s="4">
        <v>1250000</v>
      </c>
      <c r="I7038" s="4">
        <v>3759376</v>
      </c>
      <c r="J7038" s="4">
        <v>2509376</v>
      </c>
      <c r="K7038" s="4">
        <v>2509376</v>
      </c>
    </row>
    <row r="7039" spans="1:11" x14ac:dyDescent="0.35">
      <c r="A7039" t="s">
        <v>747</v>
      </c>
      <c r="B7039" t="s">
        <v>2126</v>
      </c>
      <c r="C7039" t="s">
        <v>1850</v>
      </c>
      <c r="G7039" s="4">
        <v>800000</v>
      </c>
      <c r="I7039" s="4">
        <v>800000</v>
      </c>
      <c r="J7039">
        <v>0</v>
      </c>
      <c r="K7039" s="4">
        <v>0</v>
      </c>
    </row>
    <row r="7040" spans="1:11" x14ac:dyDescent="0.35">
      <c r="A7040" t="s">
        <v>747</v>
      </c>
      <c r="B7040" t="s">
        <v>2127</v>
      </c>
      <c r="G7040" s="4">
        <v>800000</v>
      </c>
      <c r="I7040" s="4">
        <v>800000</v>
      </c>
      <c r="J7040">
        <v>0</v>
      </c>
      <c r="K7040" s="4">
        <v>0</v>
      </c>
    </row>
    <row r="7041" spans="1:11" x14ac:dyDescent="0.35">
      <c r="A7041" t="s">
        <v>747</v>
      </c>
      <c r="B7041" t="s">
        <v>2128</v>
      </c>
      <c r="C7041" t="s">
        <v>1851</v>
      </c>
      <c r="D7041" s="4">
        <v>65290</v>
      </c>
      <c r="I7041" s="4">
        <v>65290</v>
      </c>
      <c r="J7041" s="4">
        <v>65290</v>
      </c>
      <c r="K7041" s="4">
        <v>65290</v>
      </c>
    </row>
    <row r="7042" spans="1:11" x14ac:dyDescent="0.35">
      <c r="A7042" t="s">
        <v>747</v>
      </c>
      <c r="B7042" t="s">
        <v>2131</v>
      </c>
      <c r="C7042" t="s">
        <v>1854</v>
      </c>
      <c r="F7042" s="4">
        <v>67249</v>
      </c>
      <c r="I7042" s="4">
        <v>67249</v>
      </c>
      <c r="J7042">
        <v>0</v>
      </c>
      <c r="K7042" s="4">
        <v>0</v>
      </c>
    </row>
    <row r="7043" spans="1:11" x14ac:dyDescent="0.35">
      <c r="A7043" t="s">
        <v>747</v>
      </c>
      <c r="B7043" t="s">
        <v>2132</v>
      </c>
      <c r="C7043" t="s">
        <v>1855</v>
      </c>
      <c r="F7043" s="4">
        <v>14690</v>
      </c>
      <c r="I7043" s="4">
        <v>14690</v>
      </c>
      <c r="J7043">
        <v>0</v>
      </c>
      <c r="K7043" s="4">
        <v>0</v>
      </c>
    </row>
    <row r="7044" spans="1:11" x14ac:dyDescent="0.35">
      <c r="A7044" t="s">
        <v>747</v>
      </c>
      <c r="B7044" t="s">
        <v>2133</v>
      </c>
      <c r="C7044" t="s">
        <v>1856</v>
      </c>
      <c r="I7044" s="4">
        <v>0</v>
      </c>
      <c r="J7044">
        <v>0</v>
      </c>
      <c r="K7044" s="4">
        <v>0</v>
      </c>
    </row>
    <row r="7045" spans="1:11" x14ac:dyDescent="0.35">
      <c r="A7045" t="s">
        <v>747</v>
      </c>
      <c r="B7045" t="s">
        <v>2134</v>
      </c>
      <c r="C7045" t="s">
        <v>1857</v>
      </c>
      <c r="D7045" s="4">
        <v>8148</v>
      </c>
      <c r="I7045" s="4">
        <v>8148</v>
      </c>
      <c r="J7045" s="4">
        <v>8148</v>
      </c>
      <c r="K7045" s="4">
        <v>8148</v>
      </c>
    </row>
    <row r="7046" spans="1:11" x14ac:dyDescent="0.35">
      <c r="A7046" t="s">
        <v>747</v>
      </c>
      <c r="B7046" t="s">
        <v>2135</v>
      </c>
      <c r="C7046" t="s">
        <v>1858</v>
      </c>
      <c r="F7046" s="4">
        <v>8044</v>
      </c>
      <c r="I7046" s="4">
        <v>8044</v>
      </c>
      <c r="J7046">
        <v>0</v>
      </c>
      <c r="K7046" s="4">
        <v>0</v>
      </c>
    </row>
    <row r="7047" spans="1:11" x14ac:dyDescent="0.35">
      <c r="A7047" t="s">
        <v>747</v>
      </c>
      <c r="B7047" t="s">
        <v>2136</v>
      </c>
      <c r="C7047" t="s">
        <v>1859</v>
      </c>
      <c r="F7047" s="4">
        <v>250000</v>
      </c>
      <c r="I7047" s="4">
        <v>250000</v>
      </c>
      <c r="J7047">
        <v>0</v>
      </c>
      <c r="K7047" s="4">
        <v>0</v>
      </c>
    </row>
    <row r="7048" spans="1:11" x14ac:dyDescent="0.35">
      <c r="A7048" t="s">
        <v>747</v>
      </c>
      <c r="B7048" t="s">
        <v>2137</v>
      </c>
      <c r="C7048" t="s">
        <v>1860</v>
      </c>
      <c r="F7048" s="4">
        <v>108703</v>
      </c>
      <c r="I7048" s="4">
        <v>108703</v>
      </c>
      <c r="J7048">
        <v>0</v>
      </c>
      <c r="K7048" s="4">
        <v>0</v>
      </c>
    </row>
    <row r="7049" spans="1:11" x14ac:dyDescent="0.35">
      <c r="A7049" t="s">
        <v>747</v>
      </c>
      <c r="B7049" t="s">
        <v>2138</v>
      </c>
      <c r="C7049" t="s">
        <v>1861</v>
      </c>
      <c r="D7049" s="4">
        <v>8161</v>
      </c>
      <c r="I7049" s="4">
        <v>8161</v>
      </c>
      <c r="J7049" s="4">
        <v>8161</v>
      </c>
      <c r="K7049" s="4">
        <v>8161</v>
      </c>
    </row>
    <row r="7050" spans="1:11" x14ac:dyDescent="0.35">
      <c r="A7050" t="s">
        <v>747</v>
      </c>
      <c r="B7050" t="s">
        <v>2139</v>
      </c>
      <c r="C7050" t="s">
        <v>1862</v>
      </c>
      <c r="E7050" s="4">
        <v>0</v>
      </c>
      <c r="F7050" s="4">
        <v>85464</v>
      </c>
      <c r="I7050" s="4">
        <v>85464</v>
      </c>
      <c r="J7050">
        <v>0</v>
      </c>
      <c r="K7050" s="4">
        <v>0</v>
      </c>
    </row>
    <row r="7051" spans="1:11" x14ac:dyDescent="0.35">
      <c r="A7051" t="s">
        <v>747</v>
      </c>
      <c r="B7051" t="s">
        <v>2141</v>
      </c>
      <c r="D7051" s="4">
        <v>81599</v>
      </c>
      <c r="E7051" s="4">
        <v>0</v>
      </c>
      <c r="F7051" s="4">
        <v>534151</v>
      </c>
      <c r="I7051" s="4">
        <v>615750</v>
      </c>
      <c r="J7051" s="4">
        <v>81599</v>
      </c>
      <c r="K7051" s="4">
        <v>81599</v>
      </c>
    </row>
    <row r="7052" spans="1:11" x14ac:dyDescent="0.35">
      <c r="A7052" t="s">
        <v>747</v>
      </c>
      <c r="B7052" t="s">
        <v>2144</v>
      </c>
      <c r="C7052" t="s">
        <v>1866</v>
      </c>
      <c r="I7052" s="4">
        <v>0</v>
      </c>
      <c r="J7052">
        <v>0</v>
      </c>
      <c r="K7052" s="4">
        <v>0</v>
      </c>
    </row>
    <row r="7053" spans="1:11" x14ac:dyDescent="0.35">
      <c r="A7053" t="s">
        <v>747</v>
      </c>
      <c r="B7053" t="s">
        <v>2145</v>
      </c>
      <c r="C7053" t="s">
        <v>1867</v>
      </c>
      <c r="E7053" s="4">
        <v>4500</v>
      </c>
      <c r="H7053" s="4">
        <v>155462</v>
      </c>
      <c r="I7053" s="4">
        <v>159962</v>
      </c>
      <c r="J7053">
        <v>4500</v>
      </c>
      <c r="K7053" s="4">
        <v>0</v>
      </c>
    </row>
    <row r="7054" spans="1:11" x14ac:dyDescent="0.35">
      <c r="A7054" t="s">
        <v>747</v>
      </c>
      <c r="B7054" t="s">
        <v>2146</v>
      </c>
      <c r="C7054" t="s">
        <v>1868</v>
      </c>
      <c r="F7054" s="4">
        <v>10519</v>
      </c>
      <c r="H7054" s="4">
        <v>198081</v>
      </c>
      <c r="I7054" s="4">
        <v>208600</v>
      </c>
      <c r="J7054">
        <v>0</v>
      </c>
      <c r="K7054" s="4">
        <v>0</v>
      </c>
    </row>
    <row r="7055" spans="1:11" x14ac:dyDescent="0.35">
      <c r="A7055" t="s">
        <v>747</v>
      </c>
      <c r="B7055" t="s">
        <v>2147</v>
      </c>
      <c r="C7055" t="s">
        <v>1869</v>
      </c>
      <c r="H7055" s="4">
        <v>76800</v>
      </c>
      <c r="I7055" s="4">
        <v>76800</v>
      </c>
      <c r="J7055">
        <v>0</v>
      </c>
      <c r="K7055" s="4">
        <v>0</v>
      </c>
    </row>
    <row r="7056" spans="1:11" x14ac:dyDescent="0.35">
      <c r="A7056" t="s">
        <v>747</v>
      </c>
      <c r="B7056" t="s">
        <v>2148</v>
      </c>
      <c r="C7056" t="s">
        <v>1870</v>
      </c>
      <c r="F7056" s="4">
        <v>1774</v>
      </c>
      <c r="H7056" s="4">
        <v>700672</v>
      </c>
      <c r="I7056" s="4">
        <v>702446</v>
      </c>
      <c r="J7056">
        <v>0</v>
      </c>
      <c r="K7056" s="4">
        <v>0</v>
      </c>
    </row>
    <row r="7057" spans="1:11" x14ac:dyDescent="0.35">
      <c r="A7057" t="s">
        <v>747</v>
      </c>
      <c r="B7057" t="s">
        <v>2149</v>
      </c>
      <c r="C7057" t="s">
        <v>1871</v>
      </c>
      <c r="D7057" s="4">
        <v>13202</v>
      </c>
      <c r="F7057" s="4">
        <v>2150000</v>
      </c>
      <c r="G7057" s="4">
        <v>6018</v>
      </c>
      <c r="I7057" s="4">
        <v>2169220</v>
      </c>
      <c r="J7057" s="4">
        <v>13202</v>
      </c>
      <c r="K7057" s="4">
        <v>13202</v>
      </c>
    </row>
    <row r="7058" spans="1:11" x14ac:dyDescent="0.35">
      <c r="A7058" t="s">
        <v>747</v>
      </c>
      <c r="B7058" t="s">
        <v>2150</v>
      </c>
      <c r="C7058" t="s">
        <v>1872</v>
      </c>
      <c r="D7058" s="4">
        <v>49000</v>
      </c>
      <c r="I7058" s="4">
        <v>49000</v>
      </c>
      <c r="J7058" s="4">
        <v>49000</v>
      </c>
      <c r="K7058" s="4">
        <v>49000</v>
      </c>
    </row>
    <row r="7059" spans="1:11" x14ac:dyDescent="0.35">
      <c r="A7059" t="s">
        <v>747</v>
      </c>
      <c r="B7059" t="s">
        <v>2153</v>
      </c>
      <c r="C7059" t="s">
        <v>1875</v>
      </c>
      <c r="H7059" s="4">
        <v>3487</v>
      </c>
      <c r="I7059" s="4">
        <v>3487</v>
      </c>
      <c r="J7059">
        <v>0</v>
      </c>
      <c r="K7059" s="4">
        <v>0</v>
      </c>
    </row>
    <row r="7060" spans="1:11" x14ac:dyDescent="0.35">
      <c r="A7060" t="s">
        <v>747</v>
      </c>
      <c r="B7060" t="s">
        <v>2156</v>
      </c>
      <c r="D7060" s="4">
        <v>62202</v>
      </c>
      <c r="E7060" s="4">
        <v>4500</v>
      </c>
      <c r="F7060" s="4">
        <v>2162292</v>
      </c>
      <c r="G7060" s="4">
        <v>6018</v>
      </c>
      <c r="H7060" s="4">
        <v>1134502</v>
      </c>
      <c r="I7060" s="4">
        <v>3369515</v>
      </c>
      <c r="J7060" s="4">
        <v>66702</v>
      </c>
      <c r="K7060" s="4">
        <v>62202</v>
      </c>
    </row>
    <row r="7061" spans="1:11" x14ac:dyDescent="0.35">
      <c r="A7061" t="s">
        <v>747</v>
      </c>
      <c r="B7061" t="s">
        <v>2157</v>
      </c>
      <c r="C7061" t="s">
        <v>1879</v>
      </c>
      <c r="D7061" s="4">
        <v>14663</v>
      </c>
      <c r="I7061" s="4">
        <v>14663</v>
      </c>
      <c r="J7061" s="4">
        <v>14663</v>
      </c>
      <c r="K7061" s="4">
        <v>14663</v>
      </c>
    </row>
    <row r="7062" spans="1:11" x14ac:dyDescent="0.35">
      <c r="A7062" t="s">
        <v>747</v>
      </c>
      <c r="B7062" t="s">
        <v>2159</v>
      </c>
      <c r="C7062" t="s">
        <v>1881</v>
      </c>
      <c r="D7062" s="4">
        <v>69886</v>
      </c>
      <c r="I7062" s="4">
        <v>69886</v>
      </c>
      <c r="J7062" s="4">
        <v>69886</v>
      </c>
      <c r="K7062" s="4">
        <v>69886</v>
      </c>
    </row>
    <row r="7063" spans="1:11" x14ac:dyDescent="0.35">
      <c r="A7063" t="s">
        <v>747</v>
      </c>
      <c r="B7063" t="s">
        <v>2162</v>
      </c>
      <c r="C7063" t="s">
        <v>1884</v>
      </c>
      <c r="D7063" s="4">
        <v>13414</v>
      </c>
      <c r="I7063" s="4">
        <v>13414</v>
      </c>
      <c r="J7063" s="4">
        <v>13414</v>
      </c>
      <c r="K7063" s="4">
        <v>13414</v>
      </c>
    </row>
    <row r="7064" spans="1:11" x14ac:dyDescent="0.35">
      <c r="A7064" t="s">
        <v>747</v>
      </c>
      <c r="B7064" t="s">
        <v>2163</v>
      </c>
      <c r="D7064" s="4">
        <v>97962</v>
      </c>
      <c r="I7064" s="4">
        <v>97962</v>
      </c>
      <c r="J7064" s="4">
        <v>97962</v>
      </c>
      <c r="K7064" s="4">
        <v>97962</v>
      </c>
    </row>
    <row r="7065" spans="1:11" x14ac:dyDescent="0.35">
      <c r="A7065" t="s">
        <v>747</v>
      </c>
      <c r="B7065" t="s">
        <v>2167</v>
      </c>
      <c r="C7065" t="s">
        <v>1889</v>
      </c>
      <c r="H7065" s="4">
        <v>52500</v>
      </c>
      <c r="I7065" s="4">
        <v>52500</v>
      </c>
      <c r="J7065">
        <v>0</v>
      </c>
      <c r="K7065" s="4">
        <v>0</v>
      </c>
    </row>
    <row r="7066" spans="1:11" x14ac:dyDescent="0.35">
      <c r="A7066" t="s">
        <v>747</v>
      </c>
      <c r="B7066" t="s">
        <v>2168</v>
      </c>
      <c r="C7066" t="s">
        <v>1890</v>
      </c>
      <c r="H7066" s="4">
        <v>37500</v>
      </c>
      <c r="I7066" s="4">
        <v>37500</v>
      </c>
      <c r="J7066">
        <v>0</v>
      </c>
      <c r="K7066" s="4">
        <v>0</v>
      </c>
    </row>
    <row r="7067" spans="1:11" x14ac:dyDescent="0.35">
      <c r="A7067" t="s">
        <v>747</v>
      </c>
      <c r="B7067" t="s">
        <v>2169</v>
      </c>
      <c r="H7067" s="4">
        <v>90000</v>
      </c>
      <c r="I7067" s="4">
        <v>90000</v>
      </c>
      <c r="J7067">
        <v>0</v>
      </c>
      <c r="K7067" s="4">
        <v>0</v>
      </c>
    </row>
    <row r="7068" spans="1:11" x14ac:dyDescent="0.35">
      <c r="A7068" t="s">
        <v>747</v>
      </c>
      <c r="B7068" t="s">
        <v>2170</v>
      </c>
      <c r="D7068" s="4">
        <v>4564570</v>
      </c>
      <c r="E7068" s="4">
        <v>4500</v>
      </c>
      <c r="F7068" s="4">
        <v>5179927</v>
      </c>
      <c r="G7068" s="4">
        <v>822218</v>
      </c>
      <c r="H7068" s="4">
        <v>1224502</v>
      </c>
      <c r="I7068" s="4">
        <v>11795718</v>
      </c>
      <c r="J7068" s="4">
        <f>SUM(D7068,E7068)</f>
        <v>4569070</v>
      </c>
      <c r="K7068" s="4">
        <v>4564570</v>
      </c>
    </row>
    <row r="7069" spans="1:11" x14ac:dyDescent="0.35">
      <c r="A7069" t="s">
        <v>754</v>
      </c>
      <c r="B7069" t="s">
        <v>2118</v>
      </c>
      <c r="C7069" t="s">
        <v>1843</v>
      </c>
      <c r="D7069" s="4">
        <v>7978411</v>
      </c>
      <c r="F7069" s="4">
        <v>4149600</v>
      </c>
      <c r="I7069" s="4">
        <v>12128011</v>
      </c>
      <c r="J7069" s="4">
        <v>7978411</v>
      </c>
      <c r="K7069" s="4">
        <v>7978411</v>
      </c>
    </row>
    <row r="7070" spans="1:11" x14ac:dyDescent="0.35">
      <c r="A7070" t="s">
        <v>754</v>
      </c>
      <c r="B7070" t="s">
        <v>2119</v>
      </c>
      <c r="C7070" t="s">
        <v>1844</v>
      </c>
      <c r="D7070" s="4">
        <v>377607</v>
      </c>
      <c r="F7070" s="4">
        <v>619454</v>
      </c>
      <c r="H7070" s="4">
        <v>72000</v>
      </c>
      <c r="I7070" s="4">
        <v>1069060</v>
      </c>
      <c r="J7070" s="4">
        <v>377607</v>
      </c>
      <c r="K7070" s="4">
        <v>377607</v>
      </c>
    </row>
    <row r="7071" spans="1:11" x14ac:dyDescent="0.35">
      <c r="A7071" t="s">
        <v>754</v>
      </c>
      <c r="B7071" t="s">
        <v>2120</v>
      </c>
      <c r="C7071" t="s">
        <v>1845</v>
      </c>
      <c r="D7071" s="4">
        <v>10018</v>
      </c>
      <c r="F7071" s="4">
        <v>755364</v>
      </c>
      <c r="I7071" s="4">
        <v>765382</v>
      </c>
      <c r="J7071" s="4">
        <v>10018</v>
      </c>
      <c r="K7071" s="4">
        <v>10018</v>
      </c>
    </row>
    <row r="7072" spans="1:11" x14ac:dyDescent="0.35">
      <c r="A7072" t="s">
        <v>754</v>
      </c>
      <c r="B7072" t="s">
        <v>2121</v>
      </c>
      <c r="D7072" s="4">
        <v>8366035</v>
      </c>
      <c r="F7072" s="4">
        <v>5524417</v>
      </c>
      <c r="H7072" s="4">
        <v>72000</v>
      </c>
      <c r="I7072" s="4">
        <v>13962453</v>
      </c>
      <c r="J7072" s="4">
        <v>8366035</v>
      </c>
      <c r="K7072" s="4">
        <v>8366035</v>
      </c>
    </row>
    <row r="7073" spans="1:11" x14ac:dyDescent="0.35">
      <c r="A7073" t="s">
        <v>754</v>
      </c>
      <c r="B7073" t="s">
        <v>2122</v>
      </c>
      <c r="C7073" t="s">
        <v>1846</v>
      </c>
      <c r="D7073" s="4">
        <v>9695784</v>
      </c>
      <c r="F7073" s="4">
        <v>3543539</v>
      </c>
      <c r="I7073" s="4">
        <v>13239323</v>
      </c>
      <c r="J7073" s="4">
        <v>9695784</v>
      </c>
      <c r="K7073" s="4">
        <v>9695784</v>
      </c>
    </row>
    <row r="7074" spans="1:11" x14ac:dyDescent="0.35">
      <c r="A7074" t="s">
        <v>754</v>
      </c>
      <c r="B7074" t="s">
        <v>2123</v>
      </c>
      <c r="C7074" t="s">
        <v>1847</v>
      </c>
      <c r="D7074" s="4">
        <v>1743972</v>
      </c>
      <c r="F7074" s="4">
        <v>2035000</v>
      </c>
      <c r="G7074" s="4">
        <v>642698</v>
      </c>
      <c r="H7074" s="4">
        <v>99313</v>
      </c>
      <c r="I7074" s="4">
        <v>4520983</v>
      </c>
      <c r="J7074" s="4">
        <v>1743972</v>
      </c>
      <c r="K7074" s="4">
        <v>1743972</v>
      </c>
    </row>
    <row r="7075" spans="1:11" x14ac:dyDescent="0.35">
      <c r="A7075" t="s">
        <v>754</v>
      </c>
      <c r="B7075" t="s">
        <v>2124</v>
      </c>
      <c r="C7075" t="s">
        <v>1848</v>
      </c>
      <c r="D7075" s="4">
        <v>31426</v>
      </c>
      <c r="I7075" s="4">
        <v>31426</v>
      </c>
      <c r="J7075" s="4">
        <v>31426</v>
      </c>
      <c r="K7075" s="4">
        <v>31426</v>
      </c>
    </row>
    <row r="7076" spans="1:11" x14ac:dyDescent="0.35">
      <c r="A7076" t="s">
        <v>754</v>
      </c>
      <c r="B7076" t="s">
        <v>2125</v>
      </c>
      <c r="D7076" s="4">
        <v>11471182</v>
      </c>
      <c r="F7076" s="4">
        <v>5578539</v>
      </c>
      <c r="G7076" s="4">
        <v>642698</v>
      </c>
      <c r="H7076" s="4">
        <v>99313</v>
      </c>
      <c r="I7076" s="4">
        <v>17791732</v>
      </c>
      <c r="J7076" s="4">
        <v>11471182</v>
      </c>
      <c r="K7076" s="4">
        <v>11471182</v>
      </c>
    </row>
    <row r="7077" spans="1:11" x14ac:dyDescent="0.35">
      <c r="A7077" t="s">
        <v>754</v>
      </c>
      <c r="B7077" t="s">
        <v>2126</v>
      </c>
      <c r="C7077" t="s">
        <v>1850</v>
      </c>
      <c r="G7077" s="4">
        <v>3200000</v>
      </c>
      <c r="I7077" s="4">
        <v>3200000</v>
      </c>
      <c r="J7077">
        <v>0</v>
      </c>
      <c r="K7077" s="4">
        <v>0</v>
      </c>
    </row>
    <row r="7078" spans="1:11" x14ac:dyDescent="0.35">
      <c r="A7078" t="s">
        <v>754</v>
      </c>
      <c r="B7078" t="s">
        <v>2127</v>
      </c>
      <c r="G7078" s="4">
        <v>3200000</v>
      </c>
      <c r="I7078" s="4">
        <v>3200000</v>
      </c>
      <c r="J7078">
        <v>0</v>
      </c>
      <c r="K7078" s="4">
        <v>0</v>
      </c>
    </row>
    <row r="7079" spans="1:11" x14ac:dyDescent="0.35">
      <c r="A7079" t="s">
        <v>754</v>
      </c>
      <c r="B7079" t="s">
        <v>2128</v>
      </c>
      <c r="C7079" t="s">
        <v>1851</v>
      </c>
      <c r="D7079" s="4">
        <v>243205</v>
      </c>
      <c r="I7079" s="4">
        <v>243205</v>
      </c>
      <c r="J7079" s="4">
        <v>243205</v>
      </c>
      <c r="K7079" s="4">
        <v>243205</v>
      </c>
    </row>
    <row r="7080" spans="1:11" x14ac:dyDescent="0.35">
      <c r="A7080" t="s">
        <v>754</v>
      </c>
      <c r="B7080" t="s">
        <v>2130</v>
      </c>
      <c r="C7080" t="s">
        <v>1853</v>
      </c>
      <c r="F7080" s="4">
        <v>4617</v>
      </c>
      <c r="I7080" s="4">
        <v>4617</v>
      </c>
      <c r="J7080">
        <v>0</v>
      </c>
      <c r="K7080" s="4">
        <v>0</v>
      </c>
    </row>
    <row r="7081" spans="1:11" x14ac:dyDescent="0.35">
      <c r="A7081" t="s">
        <v>754</v>
      </c>
      <c r="B7081" t="s">
        <v>2172</v>
      </c>
      <c r="C7081" t="s">
        <v>1893</v>
      </c>
      <c r="E7081" s="4">
        <v>1195</v>
      </c>
      <c r="I7081" s="4">
        <v>1195</v>
      </c>
      <c r="J7081">
        <v>1195</v>
      </c>
      <c r="K7081" s="4">
        <v>0</v>
      </c>
    </row>
    <row r="7082" spans="1:11" x14ac:dyDescent="0.35">
      <c r="A7082" t="s">
        <v>754</v>
      </c>
      <c r="B7082" t="s">
        <v>2131</v>
      </c>
      <c r="C7082" t="s">
        <v>1854</v>
      </c>
      <c r="F7082" s="4">
        <v>302620</v>
      </c>
      <c r="I7082" s="4">
        <v>302620</v>
      </c>
      <c r="J7082">
        <v>0</v>
      </c>
      <c r="K7082" s="4">
        <v>0</v>
      </c>
    </row>
    <row r="7083" spans="1:11" x14ac:dyDescent="0.35">
      <c r="A7083" t="s">
        <v>754</v>
      </c>
      <c r="B7083" t="s">
        <v>2132</v>
      </c>
      <c r="C7083" t="s">
        <v>1855</v>
      </c>
      <c r="F7083" s="4">
        <v>233301</v>
      </c>
      <c r="I7083" s="4">
        <v>233301</v>
      </c>
      <c r="J7083">
        <v>0</v>
      </c>
      <c r="K7083" s="4">
        <v>0</v>
      </c>
    </row>
    <row r="7084" spans="1:11" x14ac:dyDescent="0.35">
      <c r="A7084" t="s">
        <v>754</v>
      </c>
      <c r="B7084" t="s">
        <v>2133</v>
      </c>
      <c r="C7084" t="s">
        <v>1856</v>
      </c>
      <c r="I7084" s="4">
        <v>0</v>
      </c>
      <c r="J7084">
        <v>0</v>
      </c>
      <c r="K7084" s="4">
        <v>0</v>
      </c>
    </row>
    <row r="7085" spans="1:11" x14ac:dyDescent="0.35">
      <c r="A7085" t="s">
        <v>754</v>
      </c>
      <c r="B7085" t="s">
        <v>2134</v>
      </c>
      <c r="C7085" t="s">
        <v>1857</v>
      </c>
      <c r="D7085" s="4">
        <v>28517</v>
      </c>
      <c r="I7085" s="4">
        <v>28517</v>
      </c>
      <c r="J7085" s="4">
        <v>28517</v>
      </c>
      <c r="K7085" s="4">
        <v>28517</v>
      </c>
    </row>
    <row r="7086" spans="1:11" x14ac:dyDescent="0.35">
      <c r="A7086" t="s">
        <v>754</v>
      </c>
      <c r="B7086" t="s">
        <v>2135</v>
      </c>
      <c r="C7086" t="s">
        <v>1858</v>
      </c>
      <c r="F7086" s="4">
        <v>28155</v>
      </c>
      <c r="I7086" s="4">
        <v>28155</v>
      </c>
      <c r="J7086">
        <v>0</v>
      </c>
      <c r="K7086" s="4">
        <v>0</v>
      </c>
    </row>
    <row r="7087" spans="1:11" x14ac:dyDescent="0.35">
      <c r="A7087" t="s">
        <v>754</v>
      </c>
      <c r="B7087" t="s">
        <v>2136</v>
      </c>
      <c r="C7087" t="s">
        <v>1859</v>
      </c>
      <c r="F7087" s="4">
        <v>880424</v>
      </c>
      <c r="I7087" s="4">
        <v>880424</v>
      </c>
      <c r="J7087">
        <v>0</v>
      </c>
      <c r="K7087" s="4">
        <v>0</v>
      </c>
    </row>
    <row r="7088" spans="1:11" x14ac:dyDescent="0.35">
      <c r="A7088" t="s">
        <v>754</v>
      </c>
      <c r="B7088" t="s">
        <v>2137</v>
      </c>
      <c r="C7088" t="s">
        <v>1860</v>
      </c>
      <c r="F7088" s="4">
        <v>760921</v>
      </c>
      <c r="I7088" s="4">
        <v>760921</v>
      </c>
      <c r="J7088">
        <v>0</v>
      </c>
      <c r="K7088" s="4">
        <v>0</v>
      </c>
    </row>
    <row r="7089" spans="1:11" x14ac:dyDescent="0.35">
      <c r="A7089" t="s">
        <v>754</v>
      </c>
      <c r="B7089" t="s">
        <v>2139</v>
      </c>
      <c r="C7089" t="s">
        <v>1862</v>
      </c>
      <c r="E7089" s="4">
        <v>0</v>
      </c>
      <c r="F7089" s="4">
        <v>256393</v>
      </c>
      <c r="I7089" s="4">
        <v>256393</v>
      </c>
      <c r="J7089">
        <v>0</v>
      </c>
      <c r="K7089" s="4">
        <v>0</v>
      </c>
    </row>
    <row r="7090" spans="1:11" x14ac:dyDescent="0.35">
      <c r="A7090" t="s">
        <v>754</v>
      </c>
      <c r="B7090" t="s">
        <v>2141</v>
      </c>
      <c r="D7090" s="4">
        <v>271722</v>
      </c>
      <c r="E7090" s="4">
        <v>1195</v>
      </c>
      <c r="F7090" s="4">
        <v>2466431</v>
      </c>
      <c r="I7090" s="4">
        <v>2739348</v>
      </c>
      <c r="J7090" s="4">
        <v>272917</v>
      </c>
      <c r="K7090" s="4">
        <v>271722</v>
      </c>
    </row>
    <row r="7091" spans="1:11" x14ac:dyDescent="0.35">
      <c r="A7091" t="s">
        <v>754</v>
      </c>
      <c r="B7091" t="s">
        <v>2143</v>
      </c>
      <c r="C7091" t="s">
        <v>1865</v>
      </c>
      <c r="D7091" s="4">
        <v>87842</v>
      </c>
      <c r="I7091" s="4">
        <v>87842</v>
      </c>
      <c r="J7091" s="4">
        <v>87842</v>
      </c>
      <c r="K7091" s="4">
        <v>87842</v>
      </c>
    </row>
    <row r="7092" spans="1:11" x14ac:dyDescent="0.35">
      <c r="A7092" t="s">
        <v>754</v>
      </c>
      <c r="B7092" t="s">
        <v>2144</v>
      </c>
      <c r="C7092" t="s">
        <v>1866</v>
      </c>
      <c r="I7092" s="4">
        <v>0</v>
      </c>
      <c r="J7092">
        <v>0</v>
      </c>
      <c r="K7092" s="4">
        <v>0</v>
      </c>
    </row>
    <row r="7093" spans="1:11" x14ac:dyDescent="0.35">
      <c r="A7093" t="s">
        <v>754</v>
      </c>
      <c r="B7093" t="s">
        <v>2145</v>
      </c>
      <c r="C7093" t="s">
        <v>1867</v>
      </c>
      <c r="E7093" s="4">
        <v>27000</v>
      </c>
      <c r="H7093" s="4">
        <v>548688</v>
      </c>
      <c r="I7093" s="4">
        <v>575688</v>
      </c>
      <c r="J7093">
        <v>27000</v>
      </c>
      <c r="K7093" s="4">
        <v>0</v>
      </c>
    </row>
    <row r="7094" spans="1:11" x14ac:dyDescent="0.35">
      <c r="A7094" t="s">
        <v>754</v>
      </c>
      <c r="B7094" t="s">
        <v>2146</v>
      </c>
      <c r="C7094" t="s">
        <v>1868</v>
      </c>
      <c r="F7094" s="4">
        <v>15778</v>
      </c>
      <c r="H7094" s="4">
        <v>800955</v>
      </c>
      <c r="I7094" s="4">
        <v>816733</v>
      </c>
      <c r="J7094">
        <v>0</v>
      </c>
      <c r="K7094" s="4">
        <v>0</v>
      </c>
    </row>
    <row r="7095" spans="1:11" x14ac:dyDescent="0.35">
      <c r="A7095" t="s">
        <v>754</v>
      </c>
      <c r="B7095" t="s">
        <v>2147</v>
      </c>
      <c r="C7095" t="s">
        <v>1869</v>
      </c>
      <c r="H7095" s="4">
        <v>264000</v>
      </c>
      <c r="I7095" s="4">
        <v>264000</v>
      </c>
      <c r="J7095">
        <v>0</v>
      </c>
      <c r="K7095" s="4">
        <v>0</v>
      </c>
    </row>
    <row r="7096" spans="1:11" x14ac:dyDescent="0.35">
      <c r="A7096" t="s">
        <v>754</v>
      </c>
      <c r="B7096" t="s">
        <v>2148</v>
      </c>
      <c r="C7096" t="s">
        <v>1870</v>
      </c>
      <c r="F7096" s="4">
        <v>21727</v>
      </c>
      <c r="H7096" s="4">
        <v>2872755</v>
      </c>
      <c r="I7096" s="4">
        <v>2894482</v>
      </c>
      <c r="J7096">
        <v>0</v>
      </c>
      <c r="K7096" s="4">
        <v>0</v>
      </c>
    </row>
    <row r="7097" spans="1:11" x14ac:dyDescent="0.35">
      <c r="A7097" t="s">
        <v>754</v>
      </c>
      <c r="B7097" t="s">
        <v>2149</v>
      </c>
      <c r="C7097" t="s">
        <v>1871</v>
      </c>
      <c r="D7097" s="4">
        <v>79212</v>
      </c>
      <c r="F7097" s="4">
        <v>10750000</v>
      </c>
      <c r="G7097" s="4">
        <v>2180092</v>
      </c>
      <c r="H7097" s="4">
        <v>6018</v>
      </c>
      <c r="I7097" s="4">
        <v>13015322</v>
      </c>
      <c r="J7097" s="4">
        <v>79212</v>
      </c>
      <c r="K7097" s="4">
        <v>79212</v>
      </c>
    </row>
    <row r="7098" spans="1:11" x14ac:dyDescent="0.35">
      <c r="A7098" t="s">
        <v>754</v>
      </c>
      <c r="B7098" t="s">
        <v>2150</v>
      </c>
      <c r="C7098" t="s">
        <v>1872</v>
      </c>
      <c r="D7098" s="4">
        <v>196000</v>
      </c>
      <c r="I7098" s="4">
        <v>196000</v>
      </c>
      <c r="J7098" s="4">
        <v>196000</v>
      </c>
      <c r="K7098" s="4">
        <v>196000</v>
      </c>
    </row>
    <row r="7099" spans="1:11" x14ac:dyDescent="0.35">
      <c r="A7099" t="s">
        <v>754</v>
      </c>
      <c r="B7099" t="s">
        <v>2153</v>
      </c>
      <c r="C7099" t="s">
        <v>1875</v>
      </c>
      <c r="H7099" s="4">
        <v>14530</v>
      </c>
      <c r="I7099" s="4">
        <v>14530</v>
      </c>
      <c r="J7099">
        <v>0</v>
      </c>
      <c r="K7099" s="4">
        <v>0</v>
      </c>
    </row>
    <row r="7100" spans="1:11" x14ac:dyDescent="0.35">
      <c r="A7100" t="s">
        <v>754</v>
      </c>
      <c r="B7100" t="s">
        <v>2156</v>
      </c>
      <c r="D7100" s="4">
        <v>363054</v>
      </c>
      <c r="E7100" s="4">
        <v>27000</v>
      </c>
      <c r="F7100" s="4">
        <v>10787505</v>
      </c>
      <c r="G7100" s="4">
        <v>2180092</v>
      </c>
      <c r="H7100" s="4">
        <v>4506947</v>
      </c>
      <c r="I7100" s="4">
        <v>17864597</v>
      </c>
      <c r="J7100" s="4">
        <v>390054</v>
      </c>
      <c r="K7100" s="4">
        <v>363054</v>
      </c>
    </row>
    <row r="7101" spans="1:11" x14ac:dyDescent="0.35">
      <c r="A7101" t="s">
        <v>754</v>
      </c>
      <c r="B7101" t="s">
        <v>2157</v>
      </c>
      <c r="C7101" t="s">
        <v>1879</v>
      </c>
      <c r="D7101" s="4">
        <v>78953</v>
      </c>
      <c r="I7101" s="4">
        <v>78953</v>
      </c>
      <c r="J7101" s="4">
        <v>78953</v>
      </c>
      <c r="K7101" s="4">
        <v>78953</v>
      </c>
    </row>
    <row r="7102" spans="1:11" x14ac:dyDescent="0.35">
      <c r="A7102" t="s">
        <v>754</v>
      </c>
      <c r="B7102" t="s">
        <v>2159</v>
      </c>
      <c r="C7102" t="s">
        <v>1881</v>
      </c>
      <c r="D7102" s="4">
        <v>154796</v>
      </c>
      <c r="I7102" s="4">
        <v>154796</v>
      </c>
      <c r="J7102" s="4">
        <v>154796</v>
      </c>
      <c r="K7102" s="4">
        <v>154796</v>
      </c>
    </row>
    <row r="7103" spans="1:11" x14ac:dyDescent="0.35">
      <c r="A7103" t="s">
        <v>754</v>
      </c>
      <c r="B7103" t="s">
        <v>2162</v>
      </c>
      <c r="C7103" t="s">
        <v>1884</v>
      </c>
      <c r="D7103" s="4">
        <v>17496</v>
      </c>
      <c r="I7103" s="4">
        <v>17496</v>
      </c>
      <c r="J7103" s="4">
        <v>17496</v>
      </c>
      <c r="K7103" s="4">
        <v>17496</v>
      </c>
    </row>
    <row r="7104" spans="1:11" x14ac:dyDescent="0.35">
      <c r="A7104" t="s">
        <v>754</v>
      </c>
      <c r="B7104" t="s">
        <v>2163</v>
      </c>
      <c r="D7104" s="4">
        <v>251245</v>
      </c>
      <c r="I7104" s="4">
        <v>251245</v>
      </c>
      <c r="J7104" s="4">
        <v>251245</v>
      </c>
      <c r="K7104" s="4">
        <v>251245</v>
      </c>
    </row>
    <row r="7105" spans="1:11" x14ac:dyDescent="0.35">
      <c r="A7105" t="s">
        <v>754</v>
      </c>
      <c r="B7105" t="s">
        <v>2167</v>
      </c>
      <c r="C7105" t="s">
        <v>1889</v>
      </c>
      <c r="H7105" s="4">
        <v>210000</v>
      </c>
      <c r="I7105" s="4">
        <v>210000</v>
      </c>
      <c r="J7105">
        <v>0</v>
      </c>
      <c r="K7105" s="4">
        <v>0</v>
      </c>
    </row>
    <row r="7106" spans="1:11" x14ac:dyDescent="0.35">
      <c r="A7106" t="s">
        <v>754</v>
      </c>
      <c r="B7106" t="s">
        <v>2168</v>
      </c>
      <c r="C7106" t="s">
        <v>1890</v>
      </c>
      <c r="H7106" s="4">
        <v>150000</v>
      </c>
      <c r="I7106" s="4">
        <v>150000</v>
      </c>
      <c r="J7106">
        <v>0</v>
      </c>
      <c r="K7106" s="4">
        <v>0</v>
      </c>
    </row>
    <row r="7107" spans="1:11" x14ac:dyDescent="0.35">
      <c r="A7107" t="s">
        <v>754</v>
      </c>
      <c r="B7107" t="s">
        <v>2169</v>
      </c>
      <c r="H7107" s="4">
        <v>360000</v>
      </c>
      <c r="I7107" s="4">
        <v>360000</v>
      </c>
      <c r="J7107">
        <v>0</v>
      </c>
      <c r="K7107" s="4">
        <v>0</v>
      </c>
    </row>
    <row r="7108" spans="1:11" x14ac:dyDescent="0.35">
      <c r="A7108" t="s">
        <v>754</v>
      </c>
      <c r="B7108" t="s">
        <v>2170</v>
      </c>
      <c r="D7108" s="4">
        <v>20723238</v>
      </c>
      <c r="E7108" s="4">
        <v>28195</v>
      </c>
      <c r="F7108" s="4">
        <v>24356892</v>
      </c>
      <c r="G7108" s="4">
        <v>6022790</v>
      </c>
      <c r="H7108" s="4">
        <v>5038260</v>
      </c>
      <c r="I7108" s="4">
        <v>56169374</v>
      </c>
      <c r="J7108" s="4">
        <f>SUM(D7108,E7108)</f>
        <v>20751433</v>
      </c>
      <c r="K7108" s="4">
        <v>20723238</v>
      </c>
    </row>
    <row r="7109" spans="1:11" x14ac:dyDescent="0.35">
      <c r="A7109" t="s">
        <v>757</v>
      </c>
      <c r="B7109" t="s">
        <v>2118</v>
      </c>
      <c r="C7109" t="s">
        <v>1843</v>
      </c>
      <c r="D7109" s="4">
        <v>7256836</v>
      </c>
      <c r="F7109" s="4">
        <v>4123000</v>
      </c>
      <c r="I7109" s="4">
        <v>11379836</v>
      </c>
      <c r="J7109" s="4">
        <v>7256836</v>
      </c>
      <c r="K7109" s="4">
        <v>7256836</v>
      </c>
    </row>
    <row r="7110" spans="1:11" x14ac:dyDescent="0.35">
      <c r="A7110" t="s">
        <v>757</v>
      </c>
      <c r="B7110" t="s">
        <v>2119</v>
      </c>
      <c r="C7110" t="s">
        <v>1844</v>
      </c>
      <c r="D7110" s="4">
        <v>71911</v>
      </c>
      <c r="F7110" s="4">
        <v>333475</v>
      </c>
      <c r="H7110" s="4">
        <v>697646</v>
      </c>
      <c r="I7110" s="4">
        <v>1103032</v>
      </c>
      <c r="J7110" s="4">
        <v>71911</v>
      </c>
      <c r="K7110" s="4">
        <v>71911</v>
      </c>
    </row>
    <row r="7111" spans="1:11" x14ac:dyDescent="0.35">
      <c r="A7111" t="s">
        <v>757</v>
      </c>
      <c r="B7111" t="s">
        <v>2120</v>
      </c>
      <c r="C7111" t="s">
        <v>1845</v>
      </c>
      <c r="D7111" s="4">
        <v>608821</v>
      </c>
      <c r="I7111" s="4">
        <v>608821</v>
      </c>
      <c r="J7111" s="4">
        <v>608821</v>
      </c>
      <c r="K7111" s="4">
        <v>608821</v>
      </c>
    </row>
    <row r="7112" spans="1:11" x14ac:dyDescent="0.35">
      <c r="A7112" t="s">
        <v>757</v>
      </c>
      <c r="B7112" t="s">
        <v>2121</v>
      </c>
      <c r="D7112" s="4">
        <v>7937569</v>
      </c>
      <c r="F7112" s="4">
        <v>4456475</v>
      </c>
      <c r="H7112" s="4">
        <v>697646</v>
      </c>
      <c r="I7112" s="4">
        <v>13091690</v>
      </c>
      <c r="J7112" s="4">
        <v>7937569</v>
      </c>
      <c r="K7112" s="4">
        <v>7937569</v>
      </c>
    </row>
    <row r="7113" spans="1:11" x14ac:dyDescent="0.35">
      <c r="A7113" t="s">
        <v>757</v>
      </c>
      <c r="B7113" t="s">
        <v>2122</v>
      </c>
      <c r="C7113" t="s">
        <v>1846</v>
      </c>
      <c r="D7113" s="4">
        <v>6655678</v>
      </c>
      <c r="E7113" s="4">
        <v>298613</v>
      </c>
      <c r="I7113" s="4">
        <v>6954291</v>
      </c>
      <c r="J7113" s="4">
        <v>6954291</v>
      </c>
      <c r="K7113" s="4">
        <v>6655678</v>
      </c>
    </row>
    <row r="7114" spans="1:11" x14ac:dyDescent="0.35">
      <c r="A7114" t="s">
        <v>757</v>
      </c>
      <c r="B7114" t="s">
        <v>2123</v>
      </c>
      <c r="C7114" t="s">
        <v>1847</v>
      </c>
      <c r="D7114" s="4">
        <v>4119225</v>
      </c>
      <c r="F7114" s="4">
        <v>472973</v>
      </c>
      <c r="I7114" s="4">
        <v>4592198</v>
      </c>
      <c r="J7114" s="4">
        <v>4119225</v>
      </c>
      <c r="K7114" s="4">
        <v>4119225</v>
      </c>
    </row>
    <row r="7115" spans="1:11" x14ac:dyDescent="0.35">
      <c r="A7115" t="s">
        <v>757</v>
      </c>
      <c r="B7115" t="s">
        <v>2125</v>
      </c>
      <c r="D7115" s="4">
        <v>10774903</v>
      </c>
      <c r="E7115" s="4">
        <v>298613</v>
      </c>
      <c r="F7115" s="4">
        <v>472973</v>
      </c>
      <c r="I7115" s="4">
        <v>11546489</v>
      </c>
      <c r="J7115" s="4">
        <v>11073516</v>
      </c>
      <c r="K7115" s="4">
        <v>10774903</v>
      </c>
    </row>
    <row r="7116" spans="1:11" x14ac:dyDescent="0.35">
      <c r="A7116" t="s">
        <v>757</v>
      </c>
      <c r="B7116" t="s">
        <v>2126</v>
      </c>
      <c r="C7116" t="s">
        <v>1850</v>
      </c>
      <c r="D7116" s="4">
        <v>1600000</v>
      </c>
      <c r="I7116" s="4">
        <v>1600000</v>
      </c>
      <c r="J7116" s="4">
        <v>1600000</v>
      </c>
      <c r="K7116" s="4">
        <v>1600000</v>
      </c>
    </row>
    <row r="7117" spans="1:11" x14ac:dyDescent="0.35">
      <c r="A7117" t="s">
        <v>757</v>
      </c>
      <c r="B7117" t="s">
        <v>2127</v>
      </c>
      <c r="D7117" s="4">
        <v>1600000</v>
      </c>
      <c r="I7117" s="4">
        <v>1600000</v>
      </c>
      <c r="J7117" s="4">
        <v>1600000</v>
      </c>
      <c r="K7117" s="4">
        <v>1600000</v>
      </c>
    </row>
    <row r="7118" spans="1:11" x14ac:dyDescent="0.35">
      <c r="A7118" t="s">
        <v>757</v>
      </c>
      <c r="B7118" t="s">
        <v>2128</v>
      </c>
      <c r="C7118" t="s">
        <v>1851</v>
      </c>
      <c r="H7118" s="4">
        <v>234301</v>
      </c>
      <c r="I7118" s="4">
        <v>234301</v>
      </c>
      <c r="J7118">
        <v>0</v>
      </c>
      <c r="K7118" s="4">
        <v>0</v>
      </c>
    </row>
    <row r="7119" spans="1:11" x14ac:dyDescent="0.35">
      <c r="A7119" t="s">
        <v>757</v>
      </c>
      <c r="B7119" t="s">
        <v>2129</v>
      </c>
      <c r="C7119" t="s">
        <v>1852</v>
      </c>
      <c r="F7119" s="4">
        <v>12267</v>
      </c>
      <c r="G7119" s="4">
        <v>10904</v>
      </c>
      <c r="I7119" s="4">
        <v>23170</v>
      </c>
      <c r="J7119">
        <v>0</v>
      </c>
      <c r="K7119" s="4">
        <v>0</v>
      </c>
    </row>
    <row r="7120" spans="1:11" x14ac:dyDescent="0.35">
      <c r="A7120" t="s">
        <v>757</v>
      </c>
      <c r="B7120" t="s">
        <v>2130</v>
      </c>
      <c r="C7120" t="s">
        <v>1853</v>
      </c>
      <c r="F7120" s="4">
        <v>6156</v>
      </c>
      <c r="G7120" s="4">
        <v>1539</v>
      </c>
      <c r="I7120" s="4">
        <v>7695</v>
      </c>
      <c r="J7120">
        <v>0</v>
      </c>
      <c r="K7120" s="4">
        <v>0</v>
      </c>
    </row>
    <row r="7121" spans="1:11" x14ac:dyDescent="0.35">
      <c r="A7121" t="s">
        <v>757</v>
      </c>
      <c r="B7121" t="s">
        <v>2172</v>
      </c>
      <c r="C7121" t="s">
        <v>1893</v>
      </c>
      <c r="G7121" s="4">
        <v>2389</v>
      </c>
      <c r="I7121" s="4">
        <v>2389</v>
      </c>
      <c r="J7121">
        <v>0</v>
      </c>
      <c r="K7121" s="4">
        <v>0</v>
      </c>
    </row>
    <row r="7122" spans="1:11" x14ac:dyDescent="0.35">
      <c r="A7122" t="s">
        <v>757</v>
      </c>
      <c r="B7122" t="s">
        <v>2182</v>
      </c>
      <c r="C7122" t="s">
        <v>1903</v>
      </c>
      <c r="D7122" s="4">
        <v>4524</v>
      </c>
      <c r="I7122" s="4">
        <v>4524</v>
      </c>
      <c r="J7122" s="4">
        <v>4524</v>
      </c>
      <c r="K7122" s="4">
        <v>4524</v>
      </c>
    </row>
    <row r="7123" spans="1:11" x14ac:dyDescent="0.35">
      <c r="A7123" t="s">
        <v>757</v>
      </c>
      <c r="B7123" t="s">
        <v>2131</v>
      </c>
      <c r="C7123" t="s">
        <v>1854</v>
      </c>
      <c r="D7123" s="4">
        <v>32236</v>
      </c>
      <c r="F7123" s="4">
        <v>154673</v>
      </c>
      <c r="I7123" s="4">
        <v>186909</v>
      </c>
      <c r="J7123" s="4">
        <v>32236</v>
      </c>
      <c r="K7123" s="4">
        <v>32236</v>
      </c>
    </row>
    <row r="7124" spans="1:11" x14ac:dyDescent="0.35">
      <c r="A7124" t="s">
        <v>757</v>
      </c>
      <c r="B7124" t="s">
        <v>2132</v>
      </c>
      <c r="C7124" t="s">
        <v>1855</v>
      </c>
      <c r="D7124" s="4">
        <v>4961</v>
      </c>
      <c r="F7124" s="4">
        <v>335331</v>
      </c>
      <c r="I7124" s="4">
        <v>340292</v>
      </c>
      <c r="J7124" s="4">
        <v>4961</v>
      </c>
      <c r="K7124" s="4">
        <v>4961</v>
      </c>
    </row>
    <row r="7125" spans="1:11" x14ac:dyDescent="0.35">
      <c r="A7125" t="s">
        <v>757</v>
      </c>
      <c r="B7125" t="s">
        <v>2133</v>
      </c>
      <c r="C7125" t="s">
        <v>1856</v>
      </c>
      <c r="D7125" s="4">
        <v>3859</v>
      </c>
      <c r="H7125" s="4">
        <v>22778</v>
      </c>
      <c r="I7125" s="4">
        <v>26637</v>
      </c>
      <c r="J7125" s="4">
        <v>3859</v>
      </c>
      <c r="K7125" s="4">
        <v>3859</v>
      </c>
    </row>
    <row r="7126" spans="1:11" x14ac:dyDescent="0.35">
      <c r="A7126" t="s">
        <v>757</v>
      </c>
      <c r="B7126" t="s">
        <v>2134</v>
      </c>
      <c r="C7126" t="s">
        <v>1857</v>
      </c>
      <c r="D7126" s="4">
        <v>4646</v>
      </c>
      <c r="F7126" s="4">
        <v>27159</v>
      </c>
      <c r="I7126" s="4">
        <v>31805</v>
      </c>
      <c r="J7126" s="4">
        <v>4646</v>
      </c>
      <c r="K7126" s="4">
        <v>4646</v>
      </c>
    </row>
    <row r="7127" spans="1:11" x14ac:dyDescent="0.35">
      <c r="A7127" t="s">
        <v>757</v>
      </c>
      <c r="B7127" t="s">
        <v>2135</v>
      </c>
      <c r="C7127" t="s">
        <v>1858</v>
      </c>
      <c r="H7127" s="4">
        <v>5195</v>
      </c>
      <c r="I7127" s="4">
        <v>5195</v>
      </c>
      <c r="J7127">
        <v>0</v>
      </c>
      <c r="K7127" s="4">
        <v>0</v>
      </c>
    </row>
    <row r="7128" spans="1:11" x14ac:dyDescent="0.35">
      <c r="A7128" t="s">
        <v>757</v>
      </c>
      <c r="B7128" t="s">
        <v>2136</v>
      </c>
      <c r="C7128" t="s">
        <v>1859</v>
      </c>
      <c r="F7128" s="4">
        <v>105421</v>
      </c>
      <c r="G7128" s="4">
        <v>56114</v>
      </c>
      <c r="H7128" s="4">
        <v>275000</v>
      </c>
      <c r="I7128" s="4">
        <v>436535</v>
      </c>
      <c r="J7128">
        <v>0</v>
      </c>
      <c r="K7128" s="4">
        <v>0</v>
      </c>
    </row>
    <row r="7129" spans="1:11" x14ac:dyDescent="0.35">
      <c r="A7129" t="s">
        <v>757</v>
      </c>
      <c r="B7129" t="s">
        <v>2137</v>
      </c>
      <c r="C7129" t="s">
        <v>1860</v>
      </c>
      <c r="H7129" s="4">
        <v>326109</v>
      </c>
      <c r="I7129" s="4">
        <v>326109</v>
      </c>
      <c r="J7129">
        <v>0</v>
      </c>
      <c r="K7129" s="4">
        <v>0</v>
      </c>
    </row>
    <row r="7130" spans="1:11" x14ac:dyDescent="0.35">
      <c r="A7130" t="s">
        <v>757</v>
      </c>
      <c r="B7130" t="s">
        <v>2138</v>
      </c>
      <c r="C7130" t="s">
        <v>1861</v>
      </c>
      <c r="H7130" s="4">
        <v>52232</v>
      </c>
      <c r="I7130" s="4">
        <v>52232</v>
      </c>
      <c r="J7130">
        <v>0</v>
      </c>
      <c r="K7130" s="4">
        <v>0</v>
      </c>
    </row>
    <row r="7131" spans="1:11" x14ac:dyDescent="0.35">
      <c r="A7131" t="s">
        <v>757</v>
      </c>
      <c r="B7131" t="s">
        <v>2139</v>
      </c>
      <c r="C7131" t="s">
        <v>1862</v>
      </c>
      <c r="E7131" s="4">
        <v>0</v>
      </c>
      <c r="H7131" s="4">
        <v>341857</v>
      </c>
      <c r="I7131" s="4">
        <v>341857</v>
      </c>
      <c r="J7131">
        <v>0</v>
      </c>
      <c r="K7131" s="4">
        <v>0</v>
      </c>
    </row>
    <row r="7132" spans="1:11" x14ac:dyDescent="0.35">
      <c r="A7132" t="s">
        <v>757</v>
      </c>
      <c r="B7132" t="s">
        <v>2140</v>
      </c>
      <c r="C7132" t="s">
        <v>1863</v>
      </c>
      <c r="D7132" s="4">
        <v>6566</v>
      </c>
      <c r="G7132" s="4">
        <v>7780</v>
      </c>
      <c r="I7132" s="4">
        <v>14346</v>
      </c>
      <c r="J7132" s="4">
        <v>6566</v>
      </c>
      <c r="K7132" s="4">
        <v>6566</v>
      </c>
    </row>
    <row r="7133" spans="1:11" x14ac:dyDescent="0.35">
      <c r="A7133" t="s">
        <v>757</v>
      </c>
      <c r="B7133" t="s">
        <v>2141</v>
      </c>
      <c r="D7133" s="4">
        <v>56792</v>
      </c>
      <c r="E7133" s="4">
        <v>0</v>
      </c>
      <c r="F7133" s="4">
        <v>641006</v>
      </c>
      <c r="G7133" s="4">
        <v>78726</v>
      </c>
      <c r="H7133" s="4">
        <v>1257473</v>
      </c>
      <c r="I7133" s="4">
        <v>2033997</v>
      </c>
      <c r="J7133" s="4">
        <v>56792</v>
      </c>
      <c r="K7133" s="4">
        <v>56792</v>
      </c>
    </row>
    <row r="7134" spans="1:11" x14ac:dyDescent="0.35">
      <c r="A7134" t="s">
        <v>757</v>
      </c>
      <c r="B7134" t="s">
        <v>2143</v>
      </c>
      <c r="C7134" t="s">
        <v>1865</v>
      </c>
      <c r="D7134" s="4">
        <v>5233</v>
      </c>
      <c r="I7134" s="4">
        <v>5233</v>
      </c>
      <c r="J7134" s="4">
        <v>5233</v>
      </c>
      <c r="K7134" s="4">
        <v>5233</v>
      </c>
    </row>
    <row r="7135" spans="1:11" x14ac:dyDescent="0.35">
      <c r="A7135" t="s">
        <v>757</v>
      </c>
      <c r="B7135" t="s">
        <v>2144</v>
      </c>
      <c r="C7135" t="s">
        <v>1866</v>
      </c>
      <c r="I7135" s="4">
        <v>0</v>
      </c>
      <c r="J7135">
        <v>0</v>
      </c>
      <c r="K7135" s="4">
        <v>0</v>
      </c>
    </row>
    <row r="7136" spans="1:11" x14ac:dyDescent="0.35">
      <c r="A7136" t="s">
        <v>757</v>
      </c>
      <c r="B7136" t="s">
        <v>2145</v>
      </c>
      <c r="C7136" t="s">
        <v>1867</v>
      </c>
      <c r="D7136" s="4">
        <v>1188000</v>
      </c>
      <c r="F7136" s="4">
        <v>4500</v>
      </c>
      <c r="H7136" s="4">
        <v>515861</v>
      </c>
      <c r="I7136" s="4">
        <v>1708361</v>
      </c>
      <c r="J7136" s="4">
        <v>1188000</v>
      </c>
      <c r="K7136" s="4">
        <v>1188000</v>
      </c>
    </row>
    <row r="7137" spans="1:11" x14ac:dyDescent="0.35">
      <c r="A7137" t="s">
        <v>757</v>
      </c>
      <c r="B7137" t="s">
        <v>2146</v>
      </c>
      <c r="C7137" t="s">
        <v>1868</v>
      </c>
      <c r="F7137" s="4">
        <v>110519</v>
      </c>
      <c r="H7137" s="4">
        <v>366127</v>
      </c>
      <c r="I7137" s="4">
        <v>476646</v>
      </c>
      <c r="J7137">
        <v>0</v>
      </c>
      <c r="K7137" s="4">
        <v>0</v>
      </c>
    </row>
    <row r="7138" spans="1:11" x14ac:dyDescent="0.35">
      <c r="A7138" t="s">
        <v>757</v>
      </c>
      <c r="B7138" t="s">
        <v>2173</v>
      </c>
      <c r="C7138" t="s">
        <v>1894</v>
      </c>
      <c r="D7138" s="4">
        <v>2872</v>
      </c>
      <c r="I7138" s="4">
        <v>2872</v>
      </c>
      <c r="J7138" s="4">
        <v>2872</v>
      </c>
      <c r="K7138" s="4">
        <v>2872</v>
      </c>
    </row>
    <row r="7139" spans="1:11" x14ac:dyDescent="0.35">
      <c r="A7139" t="s">
        <v>757</v>
      </c>
      <c r="B7139" t="s">
        <v>2147</v>
      </c>
      <c r="C7139" t="s">
        <v>1869</v>
      </c>
      <c r="E7139" s="4">
        <v>0</v>
      </c>
      <c r="H7139" s="4">
        <v>136320</v>
      </c>
      <c r="I7139" s="4">
        <v>136320</v>
      </c>
      <c r="J7139">
        <v>0</v>
      </c>
      <c r="K7139" s="4">
        <v>0</v>
      </c>
    </row>
    <row r="7140" spans="1:11" x14ac:dyDescent="0.35">
      <c r="A7140" t="s">
        <v>757</v>
      </c>
      <c r="B7140" t="s">
        <v>2148</v>
      </c>
      <c r="C7140" t="s">
        <v>1870</v>
      </c>
      <c r="E7140" s="4">
        <v>15519</v>
      </c>
      <c r="G7140" s="4">
        <v>926655</v>
      </c>
      <c r="H7140" s="4">
        <v>11949</v>
      </c>
      <c r="I7140" s="4">
        <v>954123</v>
      </c>
      <c r="J7140">
        <v>15519</v>
      </c>
      <c r="K7140" s="4">
        <v>0</v>
      </c>
    </row>
    <row r="7141" spans="1:11" x14ac:dyDescent="0.35">
      <c r="A7141" t="s">
        <v>757</v>
      </c>
      <c r="B7141" t="s">
        <v>2149</v>
      </c>
      <c r="C7141" t="s">
        <v>1871</v>
      </c>
      <c r="G7141" s="4">
        <v>4265000</v>
      </c>
      <c r="H7141" s="4">
        <v>124128</v>
      </c>
      <c r="I7141" s="4">
        <v>4389128</v>
      </c>
      <c r="J7141">
        <v>0</v>
      </c>
      <c r="K7141" s="4">
        <v>0</v>
      </c>
    </row>
    <row r="7142" spans="1:11" x14ac:dyDescent="0.35">
      <c r="A7142" t="s">
        <v>757</v>
      </c>
      <c r="B7142" t="s">
        <v>2150</v>
      </c>
      <c r="C7142" t="s">
        <v>1872</v>
      </c>
      <c r="D7142" s="4">
        <v>49000</v>
      </c>
      <c r="I7142" s="4">
        <v>49000</v>
      </c>
      <c r="J7142" s="4">
        <v>49000</v>
      </c>
      <c r="K7142" s="4">
        <v>49000</v>
      </c>
    </row>
    <row r="7143" spans="1:11" x14ac:dyDescent="0.35">
      <c r="A7143" t="s">
        <v>757</v>
      </c>
      <c r="B7143" t="s">
        <v>2153</v>
      </c>
      <c r="C7143" t="s">
        <v>1875</v>
      </c>
      <c r="D7143" s="4">
        <v>0</v>
      </c>
      <c r="H7143" s="4">
        <v>13949</v>
      </c>
      <c r="I7143" s="4">
        <v>13949</v>
      </c>
      <c r="J7143" s="4">
        <v>0</v>
      </c>
      <c r="K7143" s="4">
        <v>0</v>
      </c>
    </row>
    <row r="7144" spans="1:11" x14ac:dyDescent="0.35">
      <c r="A7144" t="s">
        <v>757</v>
      </c>
      <c r="B7144" t="s">
        <v>2154</v>
      </c>
      <c r="C7144" t="s">
        <v>1876</v>
      </c>
      <c r="D7144" s="4">
        <v>25273</v>
      </c>
      <c r="H7144" s="4">
        <v>42000</v>
      </c>
      <c r="I7144" s="4">
        <v>67273</v>
      </c>
      <c r="J7144" s="4">
        <v>25273</v>
      </c>
      <c r="K7144" s="4">
        <v>25273</v>
      </c>
    </row>
    <row r="7145" spans="1:11" x14ac:dyDescent="0.35">
      <c r="A7145" t="s">
        <v>757</v>
      </c>
      <c r="B7145" t="s">
        <v>2155</v>
      </c>
      <c r="C7145" t="s">
        <v>1877</v>
      </c>
      <c r="D7145" s="4">
        <v>6758</v>
      </c>
      <c r="I7145" s="4">
        <v>6758</v>
      </c>
      <c r="J7145" s="4">
        <v>6758</v>
      </c>
      <c r="K7145" s="4">
        <v>6758</v>
      </c>
    </row>
    <row r="7146" spans="1:11" x14ac:dyDescent="0.35">
      <c r="A7146" t="s">
        <v>757</v>
      </c>
      <c r="B7146" t="s">
        <v>2156</v>
      </c>
      <c r="D7146" s="4">
        <v>1277135</v>
      </c>
      <c r="E7146" s="4">
        <v>15519</v>
      </c>
      <c r="F7146" s="4">
        <v>115019</v>
      </c>
      <c r="G7146" s="4">
        <v>5191655</v>
      </c>
      <c r="H7146" s="4">
        <v>1210335</v>
      </c>
      <c r="I7146" s="4">
        <v>7809662</v>
      </c>
      <c r="J7146" s="4">
        <v>1292654</v>
      </c>
      <c r="K7146" s="4">
        <v>1277135</v>
      </c>
    </row>
    <row r="7147" spans="1:11" x14ac:dyDescent="0.35">
      <c r="A7147" t="s">
        <v>757</v>
      </c>
      <c r="B7147" t="s">
        <v>2157</v>
      </c>
      <c r="C7147" t="s">
        <v>1879</v>
      </c>
      <c r="D7147" s="4">
        <v>251746</v>
      </c>
      <c r="I7147" s="4">
        <v>251746</v>
      </c>
      <c r="J7147" s="4">
        <v>251746</v>
      </c>
      <c r="K7147" s="4">
        <v>251746</v>
      </c>
    </row>
    <row r="7148" spans="1:11" x14ac:dyDescent="0.35">
      <c r="A7148" t="s">
        <v>757</v>
      </c>
      <c r="B7148" t="s">
        <v>2186</v>
      </c>
      <c r="C7148" t="s">
        <v>1907</v>
      </c>
      <c r="D7148" s="4">
        <v>4897</v>
      </c>
      <c r="I7148" s="4">
        <v>4897</v>
      </c>
      <c r="J7148" s="4">
        <v>4897</v>
      </c>
      <c r="K7148" s="4">
        <v>4897</v>
      </c>
    </row>
    <row r="7149" spans="1:11" x14ac:dyDescent="0.35">
      <c r="A7149" t="s">
        <v>757</v>
      </c>
      <c r="B7149" t="s">
        <v>2176</v>
      </c>
      <c r="C7149" t="s">
        <v>1897</v>
      </c>
      <c r="D7149" s="4">
        <v>1070</v>
      </c>
      <c r="I7149" s="4">
        <v>1070</v>
      </c>
      <c r="J7149" s="4">
        <v>1070</v>
      </c>
      <c r="K7149" s="4">
        <v>1070</v>
      </c>
    </row>
    <row r="7150" spans="1:11" x14ac:dyDescent="0.35">
      <c r="A7150" t="s">
        <v>757</v>
      </c>
      <c r="B7150" t="s">
        <v>2158</v>
      </c>
      <c r="C7150" t="s">
        <v>1880</v>
      </c>
      <c r="D7150" s="4">
        <v>282213</v>
      </c>
      <c r="I7150" s="4">
        <v>282213</v>
      </c>
      <c r="J7150" s="4">
        <v>282213</v>
      </c>
      <c r="K7150" s="4">
        <v>282213</v>
      </c>
    </row>
    <row r="7151" spans="1:11" x14ac:dyDescent="0.35">
      <c r="A7151" t="s">
        <v>757</v>
      </c>
      <c r="B7151" t="s">
        <v>2159</v>
      </c>
      <c r="C7151" t="s">
        <v>1881</v>
      </c>
      <c r="D7151" s="4">
        <v>631205</v>
      </c>
      <c r="I7151" s="4">
        <v>631205</v>
      </c>
      <c r="J7151" s="4">
        <v>631205</v>
      </c>
      <c r="K7151" s="4">
        <v>631205</v>
      </c>
    </row>
    <row r="7152" spans="1:11" x14ac:dyDescent="0.35">
      <c r="A7152" t="s">
        <v>757</v>
      </c>
      <c r="B7152" t="s">
        <v>2160</v>
      </c>
      <c r="C7152" t="s">
        <v>1882</v>
      </c>
      <c r="E7152" s="4">
        <v>35763</v>
      </c>
      <c r="I7152" s="4">
        <v>35763</v>
      </c>
      <c r="J7152">
        <v>35763</v>
      </c>
      <c r="K7152" s="4">
        <v>0</v>
      </c>
    </row>
    <row r="7153" spans="1:11" x14ac:dyDescent="0.35">
      <c r="A7153" t="s">
        <v>757</v>
      </c>
      <c r="B7153" t="s">
        <v>2161</v>
      </c>
      <c r="C7153" t="s">
        <v>1883</v>
      </c>
      <c r="D7153" s="4">
        <v>22954</v>
      </c>
      <c r="I7153" s="4">
        <v>22954</v>
      </c>
      <c r="J7153" s="4">
        <v>22954</v>
      </c>
      <c r="K7153" s="4">
        <v>22954</v>
      </c>
    </row>
    <row r="7154" spans="1:11" x14ac:dyDescent="0.35">
      <c r="A7154" t="s">
        <v>757</v>
      </c>
      <c r="B7154" t="s">
        <v>2171</v>
      </c>
      <c r="C7154" t="s">
        <v>1892</v>
      </c>
      <c r="D7154" s="4">
        <v>34850</v>
      </c>
      <c r="I7154" s="4">
        <v>34850</v>
      </c>
      <c r="J7154" s="4">
        <v>34850</v>
      </c>
      <c r="K7154" s="4">
        <v>34850</v>
      </c>
    </row>
    <row r="7155" spans="1:11" x14ac:dyDescent="0.35">
      <c r="A7155" t="s">
        <v>757</v>
      </c>
      <c r="B7155" t="s">
        <v>2162</v>
      </c>
      <c r="C7155" t="s">
        <v>1884</v>
      </c>
      <c r="D7155" s="4">
        <v>32739</v>
      </c>
      <c r="I7155" s="4">
        <v>32739</v>
      </c>
      <c r="J7155" s="4">
        <v>32739</v>
      </c>
      <c r="K7155" s="4">
        <v>32739</v>
      </c>
    </row>
    <row r="7156" spans="1:11" x14ac:dyDescent="0.35">
      <c r="A7156" t="s">
        <v>757</v>
      </c>
      <c r="B7156" t="s">
        <v>2163</v>
      </c>
      <c r="D7156" s="4">
        <v>1261674</v>
      </c>
      <c r="E7156" s="4">
        <v>35763</v>
      </c>
      <c r="I7156" s="4">
        <v>1297437</v>
      </c>
      <c r="J7156" s="4">
        <v>1297437</v>
      </c>
      <c r="K7156" s="4">
        <v>1261674</v>
      </c>
    </row>
    <row r="7157" spans="1:11" x14ac:dyDescent="0.35">
      <c r="A7157" t="s">
        <v>757</v>
      </c>
      <c r="B7157" t="s">
        <v>2164</v>
      </c>
      <c r="C7157" t="s">
        <v>1886</v>
      </c>
      <c r="D7157" s="4">
        <v>9426</v>
      </c>
      <c r="F7157" s="4">
        <v>70698</v>
      </c>
      <c r="I7157" s="4">
        <v>80124</v>
      </c>
      <c r="J7157" s="4">
        <v>9426</v>
      </c>
      <c r="K7157" s="4">
        <v>9426</v>
      </c>
    </row>
    <row r="7158" spans="1:11" x14ac:dyDescent="0.35">
      <c r="A7158" t="s">
        <v>757</v>
      </c>
      <c r="B7158" t="s">
        <v>2165</v>
      </c>
      <c r="D7158" s="4">
        <v>9426</v>
      </c>
      <c r="F7158" s="4">
        <v>70698</v>
      </c>
      <c r="I7158" s="4">
        <v>80124</v>
      </c>
      <c r="J7158" s="4">
        <v>9426</v>
      </c>
      <c r="K7158" s="4">
        <v>9426</v>
      </c>
    </row>
    <row r="7159" spans="1:11" x14ac:dyDescent="0.35">
      <c r="A7159" t="s">
        <v>757</v>
      </c>
      <c r="B7159" t="s">
        <v>2166</v>
      </c>
      <c r="C7159" t="s">
        <v>1888</v>
      </c>
      <c r="H7159" s="4">
        <v>105600</v>
      </c>
      <c r="I7159" s="4">
        <v>105600</v>
      </c>
      <c r="J7159">
        <v>0</v>
      </c>
      <c r="K7159" s="4">
        <v>0</v>
      </c>
    </row>
    <row r="7160" spans="1:11" x14ac:dyDescent="0.35">
      <c r="A7160" t="s">
        <v>757</v>
      </c>
      <c r="B7160" t="s">
        <v>2180</v>
      </c>
      <c r="C7160" t="s">
        <v>1901</v>
      </c>
      <c r="G7160" s="4">
        <v>45000</v>
      </c>
      <c r="I7160" s="4">
        <v>45000</v>
      </c>
      <c r="J7160">
        <v>0</v>
      </c>
      <c r="K7160" s="4">
        <v>0</v>
      </c>
    </row>
    <row r="7161" spans="1:11" x14ac:dyDescent="0.35">
      <c r="A7161" t="s">
        <v>757</v>
      </c>
      <c r="B7161" t="s">
        <v>2167</v>
      </c>
      <c r="C7161" t="s">
        <v>1889</v>
      </c>
      <c r="G7161" s="4">
        <v>94500</v>
      </c>
      <c r="I7161" s="4">
        <v>94500</v>
      </c>
      <c r="J7161">
        <v>0</v>
      </c>
      <c r="K7161" s="4">
        <v>0</v>
      </c>
    </row>
    <row r="7162" spans="1:11" x14ac:dyDescent="0.35">
      <c r="A7162" t="s">
        <v>757</v>
      </c>
      <c r="B7162" t="s">
        <v>2168</v>
      </c>
      <c r="C7162" t="s">
        <v>1890</v>
      </c>
      <c r="G7162" s="4">
        <v>45000</v>
      </c>
      <c r="I7162" s="4">
        <v>45000</v>
      </c>
      <c r="J7162">
        <v>0</v>
      </c>
      <c r="K7162" s="4">
        <v>0</v>
      </c>
    </row>
    <row r="7163" spans="1:11" x14ac:dyDescent="0.35">
      <c r="A7163" t="s">
        <v>757</v>
      </c>
      <c r="B7163" t="s">
        <v>2181</v>
      </c>
      <c r="C7163" t="s">
        <v>1902</v>
      </c>
      <c r="G7163" s="4">
        <v>90000</v>
      </c>
      <c r="I7163" s="4">
        <v>90000</v>
      </c>
      <c r="J7163">
        <v>0</v>
      </c>
      <c r="K7163" s="4">
        <v>0</v>
      </c>
    </row>
    <row r="7164" spans="1:11" x14ac:dyDescent="0.35">
      <c r="A7164" t="s">
        <v>757</v>
      </c>
      <c r="B7164" t="s">
        <v>2169</v>
      </c>
      <c r="G7164" s="4">
        <v>274500</v>
      </c>
      <c r="H7164" s="4">
        <v>105600</v>
      </c>
      <c r="I7164" s="4">
        <v>380100</v>
      </c>
      <c r="J7164">
        <v>0</v>
      </c>
      <c r="K7164" s="4">
        <v>0</v>
      </c>
    </row>
    <row r="7165" spans="1:11" x14ac:dyDescent="0.35">
      <c r="A7165" t="s">
        <v>757</v>
      </c>
      <c r="B7165" t="s">
        <v>2170</v>
      </c>
      <c r="D7165" s="4">
        <v>22917500</v>
      </c>
      <c r="E7165" s="4">
        <v>349895</v>
      </c>
      <c r="F7165" s="4">
        <v>5756171</v>
      </c>
      <c r="G7165" s="4">
        <v>5544881</v>
      </c>
      <c r="H7165" s="4">
        <v>3271054</v>
      </c>
      <c r="I7165" s="4">
        <v>37839499</v>
      </c>
      <c r="J7165" s="4">
        <f>SUM(D7165,E7165)</f>
        <v>23267395</v>
      </c>
      <c r="K7165" s="4">
        <v>22917500</v>
      </c>
    </row>
    <row r="7166" spans="1:11" x14ac:dyDescent="0.35">
      <c r="A7166" t="s">
        <v>759</v>
      </c>
      <c r="B7166" t="s">
        <v>2118</v>
      </c>
      <c r="C7166" t="s">
        <v>1843</v>
      </c>
      <c r="D7166" s="4">
        <v>38889896</v>
      </c>
      <c r="E7166" s="4">
        <v>7911</v>
      </c>
      <c r="F7166" s="4">
        <v>18620000</v>
      </c>
      <c r="I7166" s="4">
        <v>57517808</v>
      </c>
      <c r="J7166" s="4">
        <v>38897807</v>
      </c>
      <c r="K7166" s="4">
        <v>38889896</v>
      </c>
    </row>
    <row r="7167" spans="1:11" x14ac:dyDescent="0.35">
      <c r="A7167" t="s">
        <v>759</v>
      </c>
      <c r="B7167" t="s">
        <v>2119</v>
      </c>
      <c r="C7167" t="s">
        <v>1844</v>
      </c>
      <c r="D7167" s="4">
        <v>4329810</v>
      </c>
      <c r="E7167" s="4">
        <v>482259</v>
      </c>
      <c r="F7167" s="4">
        <v>243510</v>
      </c>
      <c r="G7167" s="4">
        <v>964518</v>
      </c>
      <c r="H7167" s="4">
        <v>347850</v>
      </c>
      <c r="I7167" s="4">
        <v>6367947</v>
      </c>
      <c r="J7167" s="4">
        <v>4812069</v>
      </c>
      <c r="K7167" s="4">
        <v>4329810</v>
      </c>
    </row>
    <row r="7168" spans="1:11" x14ac:dyDescent="0.35">
      <c r="A7168" t="s">
        <v>759</v>
      </c>
      <c r="B7168" t="s">
        <v>2120</v>
      </c>
      <c r="C7168" t="s">
        <v>1845</v>
      </c>
      <c r="D7168" s="4">
        <v>4484758</v>
      </c>
      <c r="I7168" s="4">
        <v>4484758</v>
      </c>
      <c r="J7168" s="4">
        <v>4484758</v>
      </c>
      <c r="K7168" s="4">
        <v>4484758</v>
      </c>
    </row>
    <row r="7169" spans="1:11" x14ac:dyDescent="0.35">
      <c r="A7169" t="s">
        <v>759</v>
      </c>
      <c r="B7169" t="s">
        <v>2121</v>
      </c>
      <c r="D7169" s="4">
        <v>47704464</v>
      </c>
      <c r="E7169" s="4">
        <v>490171</v>
      </c>
      <c r="F7169" s="4">
        <v>18863510</v>
      </c>
      <c r="G7169" s="4">
        <v>964518</v>
      </c>
      <c r="H7169" s="4">
        <v>347850</v>
      </c>
      <c r="I7169" s="4">
        <v>68370513</v>
      </c>
      <c r="J7169" s="4">
        <v>48194635</v>
      </c>
      <c r="K7169" s="4">
        <v>47704464</v>
      </c>
    </row>
    <row r="7170" spans="1:11" x14ac:dyDescent="0.35">
      <c r="A7170" t="s">
        <v>759</v>
      </c>
      <c r="B7170" t="s">
        <v>2122</v>
      </c>
      <c r="C7170" t="s">
        <v>1846</v>
      </c>
      <c r="D7170" s="4">
        <v>24056995</v>
      </c>
      <c r="G7170" s="4">
        <v>4085673</v>
      </c>
      <c r="I7170" s="4">
        <v>28142668</v>
      </c>
      <c r="J7170" s="4">
        <v>24056995</v>
      </c>
      <c r="K7170" s="4">
        <v>24056995</v>
      </c>
    </row>
    <row r="7171" spans="1:11" x14ac:dyDescent="0.35">
      <c r="A7171" t="s">
        <v>759</v>
      </c>
      <c r="B7171" t="s">
        <v>2123</v>
      </c>
      <c r="C7171" t="s">
        <v>1847</v>
      </c>
      <c r="D7171" s="4">
        <v>16023882</v>
      </c>
      <c r="F7171" s="4">
        <v>1418919</v>
      </c>
      <c r="I7171" s="4">
        <v>17442801</v>
      </c>
      <c r="J7171" s="4">
        <v>16023882</v>
      </c>
      <c r="K7171" s="4">
        <v>16023882</v>
      </c>
    </row>
    <row r="7172" spans="1:11" x14ac:dyDescent="0.35">
      <c r="A7172" t="s">
        <v>759</v>
      </c>
      <c r="B7172" t="s">
        <v>2124</v>
      </c>
      <c r="C7172" t="s">
        <v>1848</v>
      </c>
      <c r="D7172" s="4">
        <v>60988</v>
      </c>
      <c r="I7172" s="4">
        <v>60988</v>
      </c>
      <c r="J7172" s="4">
        <v>60988</v>
      </c>
      <c r="K7172" s="4">
        <v>60988</v>
      </c>
    </row>
    <row r="7173" spans="1:11" x14ac:dyDescent="0.35">
      <c r="A7173" t="s">
        <v>759</v>
      </c>
      <c r="B7173" t="s">
        <v>2125</v>
      </c>
      <c r="D7173" s="4">
        <v>40141865</v>
      </c>
      <c r="F7173" s="4">
        <v>1418919</v>
      </c>
      <c r="G7173" s="4">
        <v>4085673</v>
      </c>
      <c r="I7173" s="4">
        <v>45646457</v>
      </c>
      <c r="J7173" s="4">
        <v>40141865</v>
      </c>
      <c r="K7173" s="4">
        <v>40141865</v>
      </c>
    </row>
    <row r="7174" spans="1:11" x14ac:dyDescent="0.35">
      <c r="A7174" t="s">
        <v>759</v>
      </c>
      <c r="B7174" t="s">
        <v>2126</v>
      </c>
      <c r="C7174" t="s">
        <v>1850</v>
      </c>
      <c r="D7174" s="4">
        <v>21320</v>
      </c>
      <c r="E7174" s="4">
        <v>9600000</v>
      </c>
      <c r="I7174" s="4">
        <v>9621320</v>
      </c>
      <c r="J7174" s="4">
        <v>9621320</v>
      </c>
      <c r="K7174" s="4">
        <v>21320</v>
      </c>
    </row>
    <row r="7175" spans="1:11" x14ac:dyDescent="0.35">
      <c r="A7175" t="s">
        <v>759</v>
      </c>
      <c r="B7175" t="s">
        <v>2127</v>
      </c>
      <c r="D7175" s="4">
        <v>21320</v>
      </c>
      <c r="E7175" s="4">
        <v>9600000</v>
      </c>
      <c r="I7175" s="4">
        <v>9621320</v>
      </c>
      <c r="J7175" s="4">
        <v>9621320</v>
      </c>
      <c r="K7175" s="4">
        <v>21320</v>
      </c>
    </row>
    <row r="7176" spans="1:11" x14ac:dyDescent="0.35">
      <c r="A7176" t="s">
        <v>759</v>
      </c>
      <c r="B7176" t="s">
        <v>2128</v>
      </c>
      <c r="C7176" t="s">
        <v>1851</v>
      </c>
      <c r="D7176" s="4">
        <v>914996</v>
      </c>
      <c r="I7176" s="4">
        <v>914996</v>
      </c>
      <c r="J7176" s="4">
        <v>914996</v>
      </c>
      <c r="K7176" s="4">
        <v>914996</v>
      </c>
    </row>
    <row r="7177" spans="1:11" x14ac:dyDescent="0.35">
      <c r="A7177" t="s">
        <v>759</v>
      </c>
      <c r="B7177" t="s">
        <v>2129</v>
      </c>
      <c r="C7177" t="s">
        <v>1852</v>
      </c>
      <c r="D7177" s="4">
        <v>4089</v>
      </c>
      <c r="E7177" s="4">
        <v>14992</v>
      </c>
      <c r="I7177" s="4">
        <v>19081</v>
      </c>
      <c r="J7177" s="4">
        <v>19081</v>
      </c>
      <c r="K7177" s="4">
        <v>4089</v>
      </c>
    </row>
    <row r="7178" spans="1:11" x14ac:dyDescent="0.35">
      <c r="A7178" t="s">
        <v>759</v>
      </c>
      <c r="B7178" t="s">
        <v>2130</v>
      </c>
      <c r="C7178" t="s">
        <v>1853</v>
      </c>
      <c r="D7178" s="4">
        <v>4852</v>
      </c>
      <c r="E7178" s="4">
        <v>24574</v>
      </c>
      <c r="I7178" s="4">
        <v>29426</v>
      </c>
      <c r="J7178" s="4">
        <v>29426</v>
      </c>
      <c r="K7178" s="4">
        <v>4852</v>
      </c>
    </row>
    <row r="7179" spans="1:11" x14ac:dyDescent="0.35">
      <c r="A7179" t="s">
        <v>759</v>
      </c>
      <c r="B7179" t="s">
        <v>2172</v>
      </c>
      <c r="C7179" t="s">
        <v>1893</v>
      </c>
      <c r="E7179" s="4">
        <v>2389</v>
      </c>
      <c r="F7179" s="4">
        <v>13140</v>
      </c>
      <c r="I7179" s="4">
        <v>15529</v>
      </c>
      <c r="J7179">
        <v>2389</v>
      </c>
      <c r="K7179" s="4">
        <v>0</v>
      </c>
    </row>
    <row r="7180" spans="1:11" x14ac:dyDescent="0.35">
      <c r="A7180" t="s">
        <v>759</v>
      </c>
      <c r="B7180" t="s">
        <v>2131</v>
      </c>
      <c r="C7180" t="s">
        <v>1854</v>
      </c>
      <c r="E7180" s="4">
        <v>316070</v>
      </c>
      <c r="F7180" s="4">
        <v>423668</v>
      </c>
      <c r="I7180" s="4">
        <v>739738</v>
      </c>
      <c r="J7180">
        <v>316070</v>
      </c>
      <c r="K7180" s="4">
        <v>0</v>
      </c>
    </row>
    <row r="7181" spans="1:11" x14ac:dyDescent="0.35">
      <c r="A7181" t="s">
        <v>759</v>
      </c>
      <c r="B7181" t="s">
        <v>2132</v>
      </c>
      <c r="C7181" t="s">
        <v>1855</v>
      </c>
      <c r="D7181" s="4">
        <v>61578</v>
      </c>
      <c r="F7181" s="4">
        <v>790521</v>
      </c>
      <c r="I7181" s="4">
        <v>852099</v>
      </c>
      <c r="J7181" s="4">
        <v>61578</v>
      </c>
      <c r="K7181" s="4">
        <v>61578</v>
      </c>
    </row>
    <row r="7182" spans="1:11" x14ac:dyDescent="0.35">
      <c r="A7182" t="s">
        <v>759</v>
      </c>
      <c r="B7182" t="s">
        <v>2133</v>
      </c>
      <c r="C7182" t="s">
        <v>1856</v>
      </c>
      <c r="E7182" s="4">
        <v>10614</v>
      </c>
      <c r="I7182" s="4">
        <v>10614</v>
      </c>
      <c r="J7182">
        <v>10614</v>
      </c>
      <c r="K7182" s="4">
        <v>0</v>
      </c>
    </row>
    <row r="7183" spans="1:11" x14ac:dyDescent="0.35">
      <c r="A7183" t="s">
        <v>759</v>
      </c>
      <c r="B7183" t="s">
        <v>2134</v>
      </c>
      <c r="C7183" t="s">
        <v>1857</v>
      </c>
      <c r="D7183" s="4">
        <v>8827</v>
      </c>
      <c r="F7183" s="4">
        <v>18332</v>
      </c>
      <c r="I7183" s="4">
        <v>27159</v>
      </c>
      <c r="J7183" s="4">
        <v>8827</v>
      </c>
      <c r="K7183" s="4">
        <v>8827</v>
      </c>
    </row>
    <row r="7184" spans="1:11" x14ac:dyDescent="0.35">
      <c r="A7184" t="s">
        <v>759</v>
      </c>
      <c r="B7184" t="s">
        <v>2135</v>
      </c>
      <c r="C7184" t="s">
        <v>1858</v>
      </c>
      <c r="F7184" s="4">
        <v>36199</v>
      </c>
      <c r="G7184" s="4">
        <v>8044</v>
      </c>
      <c r="H7184" s="4">
        <v>31171</v>
      </c>
      <c r="I7184" s="4">
        <v>75414</v>
      </c>
      <c r="J7184">
        <v>0</v>
      </c>
      <c r="K7184" s="4">
        <v>0</v>
      </c>
    </row>
    <row r="7185" spans="1:11" x14ac:dyDescent="0.35">
      <c r="A7185" t="s">
        <v>759</v>
      </c>
      <c r="B7185" t="s">
        <v>2136</v>
      </c>
      <c r="C7185" t="s">
        <v>1859</v>
      </c>
      <c r="D7185" s="4">
        <v>50000</v>
      </c>
      <c r="E7185" s="4">
        <v>527110</v>
      </c>
      <c r="F7185" s="4">
        <v>25013</v>
      </c>
      <c r="H7185" s="4">
        <v>425000</v>
      </c>
      <c r="I7185" s="4">
        <v>1027123</v>
      </c>
      <c r="J7185" s="4">
        <v>577110</v>
      </c>
      <c r="K7185" s="4">
        <v>50000</v>
      </c>
    </row>
    <row r="7186" spans="1:11" x14ac:dyDescent="0.35">
      <c r="A7186" t="s">
        <v>759</v>
      </c>
      <c r="B7186" t="s">
        <v>2137</v>
      </c>
      <c r="C7186" t="s">
        <v>1860</v>
      </c>
      <c r="H7186" s="4">
        <v>2391467</v>
      </c>
      <c r="I7186" s="4">
        <v>2391467</v>
      </c>
      <c r="J7186">
        <v>0</v>
      </c>
      <c r="K7186" s="4">
        <v>0</v>
      </c>
    </row>
    <row r="7187" spans="1:11" x14ac:dyDescent="0.35">
      <c r="A7187" t="s">
        <v>759</v>
      </c>
      <c r="B7187" t="s">
        <v>2138</v>
      </c>
      <c r="C7187" t="s">
        <v>1861</v>
      </c>
      <c r="D7187" s="4">
        <v>303599</v>
      </c>
      <c r="I7187" s="4">
        <v>303599</v>
      </c>
      <c r="J7187" s="4">
        <v>303599</v>
      </c>
      <c r="K7187" s="4">
        <v>303599</v>
      </c>
    </row>
    <row r="7188" spans="1:11" x14ac:dyDescent="0.35">
      <c r="A7188" t="s">
        <v>759</v>
      </c>
      <c r="B7188" t="s">
        <v>2139</v>
      </c>
      <c r="C7188" t="s">
        <v>1862</v>
      </c>
      <c r="H7188" s="4">
        <v>1623821</v>
      </c>
      <c r="I7188" s="4">
        <v>1623821</v>
      </c>
      <c r="J7188">
        <v>0</v>
      </c>
      <c r="K7188" s="4">
        <v>0</v>
      </c>
    </row>
    <row r="7189" spans="1:11" x14ac:dyDescent="0.35">
      <c r="A7189" t="s">
        <v>759</v>
      </c>
      <c r="B7189" t="s">
        <v>2141</v>
      </c>
      <c r="D7189" s="4">
        <v>1347941</v>
      </c>
      <c r="E7189" s="4">
        <v>895749</v>
      </c>
      <c r="F7189" s="4">
        <v>1306873</v>
      </c>
      <c r="G7189" s="4">
        <v>8044</v>
      </c>
      <c r="H7189" s="4">
        <v>4471459</v>
      </c>
      <c r="I7189" s="4">
        <v>8030067</v>
      </c>
      <c r="J7189" s="4">
        <v>2243690</v>
      </c>
      <c r="K7189" s="4">
        <v>1347941</v>
      </c>
    </row>
    <row r="7190" spans="1:11" x14ac:dyDescent="0.35">
      <c r="A7190" t="s">
        <v>759</v>
      </c>
      <c r="B7190" t="s">
        <v>2142</v>
      </c>
      <c r="C7190" t="s">
        <v>1864</v>
      </c>
      <c r="F7190" s="4">
        <v>11158</v>
      </c>
      <c r="I7190" s="4">
        <v>11158</v>
      </c>
      <c r="J7190">
        <v>0</v>
      </c>
      <c r="K7190" s="4">
        <v>0</v>
      </c>
    </row>
    <row r="7191" spans="1:11" x14ac:dyDescent="0.35">
      <c r="A7191" t="s">
        <v>759</v>
      </c>
      <c r="B7191" t="s">
        <v>2144</v>
      </c>
      <c r="C7191" t="s">
        <v>1866</v>
      </c>
      <c r="I7191" s="4">
        <v>0</v>
      </c>
      <c r="J7191">
        <v>0</v>
      </c>
      <c r="K7191" s="4">
        <v>0</v>
      </c>
    </row>
    <row r="7192" spans="1:11" x14ac:dyDescent="0.35">
      <c r="A7192" t="s">
        <v>759</v>
      </c>
      <c r="B7192" t="s">
        <v>2145</v>
      </c>
      <c r="C7192" t="s">
        <v>1867</v>
      </c>
      <c r="D7192" s="4">
        <v>177974</v>
      </c>
      <c r="G7192" s="4">
        <v>800000</v>
      </c>
      <c r="H7192" s="4">
        <v>1965218</v>
      </c>
      <c r="I7192" s="4">
        <v>2943192</v>
      </c>
      <c r="J7192" s="4">
        <v>177974</v>
      </c>
      <c r="K7192" s="4">
        <v>177974</v>
      </c>
    </row>
    <row r="7193" spans="1:11" x14ac:dyDescent="0.35">
      <c r="A7193" t="s">
        <v>759</v>
      </c>
      <c r="B7193" t="s">
        <v>2146</v>
      </c>
      <c r="C7193" t="s">
        <v>1868</v>
      </c>
      <c r="F7193" s="4">
        <v>26297</v>
      </c>
      <c r="H7193" s="4">
        <v>2775347</v>
      </c>
      <c r="I7193" s="4">
        <v>2801644</v>
      </c>
      <c r="J7193">
        <v>0</v>
      </c>
      <c r="K7193" s="4">
        <v>0</v>
      </c>
    </row>
    <row r="7194" spans="1:11" x14ac:dyDescent="0.35">
      <c r="A7194" t="s">
        <v>759</v>
      </c>
      <c r="B7194" t="s">
        <v>2147</v>
      </c>
      <c r="C7194" t="s">
        <v>1869</v>
      </c>
      <c r="H7194" s="4">
        <v>748800</v>
      </c>
      <c r="I7194" s="4">
        <v>748800</v>
      </c>
      <c r="J7194">
        <v>0</v>
      </c>
      <c r="K7194" s="4">
        <v>0</v>
      </c>
    </row>
    <row r="7195" spans="1:11" x14ac:dyDescent="0.35">
      <c r="A7195" t="s">
        <v>759</v>
      </c>
      <c r="B7195" t="s">
        <v>2148</v>
      </c>
      <c r="C7195" t="s">
        <v>1870</v>
      </c>
      <c r="D7195" s="4">
        <v>3864</v>
      </c>
      <c r="E7195" s="4">
        <v>5962005</v>
      </c>
      <c r="F7195" s="4">
        <v>207798</v>
      </c>
      <c r="I7195" s="4">
        <v>6173666</v>
      </c>
      <c r="J7195" s="4">
        <v>5965869</v>
      </c>
      <c r="K7195" s="4">
        <v>3864</v>
      </c>
    </row>
    <row r="7196" spans="1:11" x14ac:dyDescent="0.35">
      <c r="A7196" t="s">
        <v>759</v>
      </c>
      <c r="B7196" t="s">
        <v>2149</v>
      </c>
      <c r="C7196" t="s">
        <v>1871</v>
      </c>
      <c r="H7196" s="4">
        <v>8831077</v>
      </c>
      <c r="I7196" s="4">
        <v>8831077</v>
      </c>
      <c r="J7196">
        <v>0</v>
      </c>
      <c r="K7196" s="4">
        <v>0</v>
      </c>
    </row>
    <row r="7197" spans="1:11" x14ac:dyDescent="0.35">
      <c r="A7197" t="s">
        <v>759</v>
      </c>
      <c r="B7197" t="s">
        <v>2150</v>
      </c>
      <c r="C7197" t="s">
        <v>1872</v>
      </c>
      <c r="D7197" s="4">
        <v>294000</v>
      </c>
      <c r="I7197" s="4">
        <v>294000</v>
      </c>
      <c r="J7197" s="4">
        <v>294000</v>
      </c>
      <c r="K7197" s="4">
        <v>294000</v>
      </c>
    </row>
    <row r="7198" spans="1:11" x14ac:dyDescent="0.35">
      <c r="A7198" t="s">
        <v>759</v>
      </c>
      <c r="B7198" t="s">
        <v>2153</v>
      </c>
      <c r="C7198" t="s">
        <v>1875</v>
      </c>
      <c r="H7198" s="4">
        <v>32548</v>
      </c>
      <c r="I7198" s="4">
        <v>32548</v>
      </c>
      <c r="J7198">
        <v>0</v>
      </c>
      <c r="K7198" s="4">
        <v>0</v>
      </c>
    </row>
    <row r="7199" spans="1:11" x14ac:dyDescent="0.35">
      <c r="A7199" t="s">
        <v>759</v>
      </c>
      <c r="B7199" t="s">
        <v>2154</v>
      </c>
      <c r="C7199" t="s">
        <v>1876</v>
      </c>
      <c r="E7199" s="4">
        <v>0</v>
      </c>
      <c r="H7199" s="4">
        <v>159600</v>
      </c>
      <c r="I7199" s="4">
        <v>159600</v>
      </c>
      <c r="J7199">
        <v>0</v>
      </c>
      <c r="K7199" s="4">
        <v>0</v>
      </c>
    </row>
    <row r="7200" spans="1:11" x14ac:dyDescent="0.35">
      <c r="A7200" t="s">
        <v>759</v>
      </c>
      <c r="B7200" t="s">
        <v>2156</v>
      </c>
      <c r="D7200" s="4">
        <v>475838</v>
      </c>
      <c r="E7200" s="4">
        <v>5962005</v>
      </c>
      <c r="F7200" s="4">
        <v>245253</v>
      </c>
      <c r="G7200" s="4">
        <v>800000</v>
      </c>
      <c r="H7200" s="4">
        <v>14512590</v>
      </c>
      <c r="I7200" s="4">
        <v>21995685</v>
      </c>
      <c r="J7200" s="4">
        <v>6437843</v>
      </c>
      <c r="K7200" s="4">
        <v>475838</v>
      </c>
    </row>
    <row r="7201" spans="1:11" x14ac:dyDescent="0.35">
      <c r="A7201" t="s">
        <v>759</v>
      </c>
      <c r="B7201" t="s">
        <v>2157</v>
      </c>
      <c r="C7201" t="s">
        <v>1879</v>
      </c>
      <c r="D7201" s="4">
        <v>4962744</v>
      </c>
      <c r="I7201" s="4">
        <v>4962744</v>
      </c>
      <c r="J7201" s="4">
        <v>4962744</v>
      </c>
      <c r="K7201" s="4">
        <v>4962744</v>
      </c>
    </row>
    <row r="7202" spans="1:11" x14ac:dyDescent="0.35">
      <c r="A7202" t="s">
        <v>759</v>
      </c>
      <c r="B7202" t="s">
        <v>2186</v>
      </c>
      <c r="C7202" t="s">
        <v>1907</v>
      </c>
      <c r="D7202" s="4">
        <v>29931</v>
      </c>
      <c r="I7202" s="4">
        <v>29931</v>
      </c>
      <c r="J7202" s="4">
        <v>29931</v>
      </c>
      <c r="K7202" s="4">
        <v>29931</v>
      </c>
    </row>
    <row r="7203" spans="1:11" x14ac:dyDescent="0.35">
      <c r="A7203" t="s">
        <v>759</v>
      </c>
      <c r="B7203" t="s">
        <v>2158</v>
      </c>
      <c r="C7203" t="s">
        <v>1880</v>
      </c>
      <c r="D7203" s="4">
        <v>110367</v>
      </c>
      <c r="I7203" s="4">
        <v>110367</v>
      </c>
      <c r="J7203" s="4">
        <v>110367</v>
      </c>
      <c r="K7203" s="4">
        <v>110367</v>
      </c>
    </row>
    <row r="7204" spans="1:11" x14ac:dyDescent="0.35">
      <c r="A7204" t="s">
        <v>759</v>
      </c>
      <c r="B7204" t="s">
        <v>2159</v>
      </c>
      <c r="C7204" t="s">
        <v>1881</v>
      </c>
      <c r="D7204" s="4">
        <v>1052356</v>
      </c>
      <c r="I7204" s="4">
        <v>1052356</v>
      </c>
      <c r="J7204" s="4">
        <v>1052356</v>
      </c>
      <c r="K7204" s="4">
        <v>1052356</v>
      </c>
    </row>
    <row r="7205" spans="1:11" x14ac:dyDescent="0.35">
      <c r="A7205" t="s">
        <v>759</v>
      </c>
      <c r="B7205" t="s">
        <v>2174</v>
      </c>
      <c r="C7205" t="s">
        <v>1895</v>
      </c>
      <c r="D7205" s="4">
        <v>100611</v>
      </c>
      <c r="I7205" s="4">
        <v>100611</v>
      </c>
      <c r="J7205" s="4">
        <v>100611</v>
      </c>
      <c r="K7205" s="4">
        <v>100611</v>
      </c>
    </row>
    <row r="7206" spans="1:11" x14ac:dyDescent="0.35">
      <c r="A7206" t="s">
        <v>759</v>
      </c>
      <c r="B7206" t="s">
        <v>2160</v>
      </c>
      <c r="C7206" t="s">
        <v>1882</v>
      </c>
      <c r="F7206" s="4">
        <v>184865</v>
      </c>
      <c r="I7206" s="4">
        <v>184865</v>
      </c>
      <c r="J7206">
        <v>0</v>
      </c>
      <c r="K7206" s="4">
        <v>0</v>
      </c>
    </row>
    <row r="7207" spans="1:11" x14ac:dyDescent="0.35">
      <c r="A7207" t="s">
        <v>759</v>
      </c>
      <c r="B7207" t="s">
        <v>2161</v>
      </c>
      <c r="C7207" t="s">
        <v>1883</v>
      </c>
      <c r="D7207" s="4">
        <v>22972</v>
      </c>
      <c r="I7207" s="4">
        <v>22972</v>
      </c>
      <c r="J7207" s="4">
        <v>22972</v>
      </c>
      <c r="K7207" s="4">
        <v>22972</v>
      </c>
    </row>
    <row r="7208" spans="1:11" x14ac:dyDescent="0.35">
      <c r="A7208" t="s">
        <v>759</v>
      </c>
      <c r="B7208" t="s">
        <v>2162</v>
      </c>
      <c r="C7208" t="s">
        <v>1884</v>
      </c>
      <c r="D7208" s="4">
        <v>117807</v>
      </c>
      <c r="I7208" s="4">
        <v>117807</v>
      </c>
      <c r="J7208" s="4">
        <v>117807</v>
      </c>
      <c r="K7208" s="4">
        <v>117807</v>
      </c>
    </row>
    <row r="7209" spans="1:11" x14ac:dyDescent="0.35">
      <c r="A7209" t="s">
        <v>759</v>
      </c>
      <c r="B7209" t="s">
        <v>2163</v>
      </c>
      <c r="D7209" s="4">
        <v>6396788</v>
      </c>
      <c r="F7209" s="4">
        <v>184865</v>
      </c>
      <c r="I7209" s="4">
        <v>6581653</v>
      </c>
      <c r="J7209" s="4">
        <v>6396788</v>
      </c>
      <c r="K7209" s="4">
        <v>6396788</v>
      </c>
    </row>
    <row r="7210" spans="1:11" x14ac:dyDescent="0.35">
      <c r="A7210" t="s">
        <v>759</v>
      </c>
      <c r="B7210" t="s">
        <v>2164</v>
      </c>
      <c r="C7210" t="s">
        <v>1886</v>
      </c>
      <c r="D7210" s="4">
        <v>113117</v>
      </c>
      <c r="I7210" s="4">
        <v>113117</v>
      </c>
      <c r="J7210" s="4">
        <v>113117</v>
      </c>
      <c r="K7210" s="4">
        <v>113117</v>
      </c>
    </row>
    <row r="7211" spans="1:11" x14ac:dyDescent="0.35">
      <c r="A7211" t="s">
        <v>759</v>
      </c>
      <c r="B7211" t="s">
        <v>2165</v>
      </c>
      <c r="D7211" s="4">
        <v>113117</v>
      </c>
      <c r="I7211" s="4">
        <v>113117</v>
      </c>
      <c r="J7211" s="4">
        <v>113117</v>
      </c>
      <c r="K7211" s="4">
        <v>113117</v>
      </c>
    </row>
    <row r="7212" spans="1:11" x14ac:dyDescent="0.35">
      <c r="A7212" t="s">
        <v>759</v>
      </c>
      <c r="B7212" t="s">
        <v>2183</v>
      </c>
      <c r="C7212" t="s">
        <v>1904</v>
      </c>
      <c r="D7212" s="4">
        <v>250000</v>
      </c>
      <c r="I7212" s="4">
        <v>250000</v>
      </c>
      <c r="J7212" s="4">
        <v>250000</v>
      </c>
      <c r="K7212" s="4">
        <v>250000</v>
      </c>
    </row>
    <row r="7213" spans="1:11" x14ac:dyDescent="0.35">
      <c r="A7213" t="s">
        <v>759</v>
      </c>
      <c r="B7213" t="s">
        <v>2166</v>
      </c>
      <c r="C7213" t="s">
        <v>1888</v>
      </c>
      <c r="H7213" s="4">
        <v>2112000</v>
      </c>
      <c r="I7213" s="4">
        <v>2112000</v>
      </c>
      <c r="J7213">
        <v>0</v>
      </c>
      <c r="K7213" s="4">
        <v>0</v>
      </c>
    </row>
    <row r="7214" spans="1:11" x14ac:dyDescent="0.35">
      <c r="A7214" t="s">
        <v>759</v>
      </c>
      <c r="B7214" t="s">
        <v>2180</v>
      </c>
      <c r="C7214" t="s">
        <v>1901</v>
      </c>
      <c r="E7214" s="4">
        <v>450000</v>
      </c>
      <c r="I7214" s="4">
        <v>450000</v>
      </c>
      <c r="J7214">
        <v>450000</v>
      </c>
      <c r="K7214" s="4">
        <v>0</v>
      </c>
    </row>
    <row r="7215" spans="1:11" x14ac:dyDescent="0.35">
      <c r="A7215" t="s">
        <v>759</v>
      </c>
      <c r="B7215" t="s">
        <v>2167</v>
      </c>
      <c r="C7215" t="s">
        <v>1889</v>
      </c>
      <c r="E7215" s="4">
        <v>1995000</v>
      </c>
      <c r="I7215" s="4">
        <v>1995000</v>
      </c>
      <c r="J7215">
        <v>1995000</v>
      </c>
      <c r="K7215" s="4">
        <v>0</v>
      </c>
    </row>
    <row r="7216" spans="1:11" x14ac:dyDescent="0.35">
      <c r="A7216" t="s">
        <v>759</v>
      </c>
      <c r="B7216" t="s">
        <v>2168</v>
      </c>
      <c r="C7216" t="s">
        <v>1890</v>
      </c>
      <c r="E7216" s="4">
        <v>750000</v>
      </c>
      <c r="I7216" s="4">
        <v>750000</v>
      </c>
      <c r="J7216">
        <v>750000</v>
      </c>
      <c r="K7216" s="4">
        <v>0</v>
      </c>
    </row>
    <row r="7217" spans="1:11" x14ac:dyDescent="0.35">
      <c r="A7217" t="s">
        <v>759</v>
      </c>
      <c r="B7217" t="s">
        <v>2181</v>
      </c>
      <c r="C7217" t="s">
        <v>1902</v>
      </c>
      <c r="E7217" s="4">
        <v>900000</v>
      </c>
      <c r="I7217" s="4">
        <v>900000</v>
      </c>
      <c r="J7217">
        <v>900000</v>
      </c>
      <c r="K7217" s="4">
        <v>0</v>
      </c>
    </row>
    <row r="7218" spans="1:11" x14ac:dyDescent="0.35">
      <c r="A7218" t="s">
        <v>759</v>
      </c>
      <c r="B7218" t="s">
        <v>2169</v>
      </c>
      <c r="D7218" s="4">
        <v>250000</v>
      </c>
      <c r="E7218" s="4">
        <v>4095000</v>
      </c>
      <c r="H7218" s="4">
        <v>2112000</v>
      </c>
      <c r="I7218" s="4">
        <v>6457000</v>
      </c>
      <c r="J7218" s="4">
        <v>4345000</v>
      </c>
      <c r="K7218" s="4">
        <v>250000</v>
      </c>
    </row>
    <row r="7219" spans="1:11" x14ac:dyDescent="0.35">
      <c r="A7219" t="s">
        <v>759</v>
      </c>
      <c r="B7219" t="s">
        <v>2170</v>
      </c>
      <c r="D7219" s="4">
        <v>96451332</v>
      </c>
      <c r="E7219" s="4">
        <v>21042925</v>
      </c>
      <c r="F7219" s="4">
        <v>22019420</v>
      </c>
      <c r="G7219" s="4">
        <v>5858236</v>
      </c>
      <c r="H7219" s="4">
        <v>21443898</v>
      </c>
      <c r="I7219" s="4">
        <v>166815811</v>
      </c>
      <c r="J7219" s="4">
        <f>SUM(D7219,E7219)</f>
        <v>117494257</v>
      </c>
      <c r="K7219" s="4">
        <v>96451332</v>
      </c>
    </row>
    <row r="7220" spans="1:11" x14ac:dyDescent="0.35">
      <c r="A7220" t="s">
        <v>2080</v>
      </c>
      <c r="B7220" t="s">
        <v>2118</v>
      </c>
      <c r="C7220" t="s">
        <v>1843</v>
      </c>
      <c r="D7220" s="4">
        <v>726495</v>
      </c>
      <c r="E7220" s="4">
        <v>8694671</v>
      </c>
      <c r="F7220" s="4">
        <v>3568615</v>
      </c>
      <c r="I7220" s="4">
        <v>12989781</v>
      </c>
      <c r="J7220" s="4">
        <v>9421166</v>
      </c>
      <c r="K7220" s="4">
        <v>726495</v>
      </c>
    </row>
    <row r="7221" spans="1:11" x14ac:dyDescent="0.35">
      <c r="A7221" t="s">
        <v>2080</v>
      </c>
      <c r="B7221" t="s">
        <v>2119</v>
      </c>
      <c r="C7221" t="s">
        <v>1844</v>
      </c>
      <c r="D7221" s="4">
        <v>56930</v>
      </c>
      <c r="F7221" s="4">
        <v>381917</v>
      </c>
      <c r="H7221" s="4">
        <v>722887</v>
      </c>
      <c r="I7221" s="4">
        <v>1161735</v>
      </c>
      <c r="J7221" s="4">
        <v>56930</v>
      </c>
      <c r="K7221" s="4">
        <v>56930</v>
      </c>
    </row>
    <row r="7222" spans="1:11" x14ac:dyDescent="0.35">
      <c r="A7222" t="s">
        <v>2080</v>
      </c>
      <c r="B7222" t="s">
        <v>2120</v>
      </c>
      <c r="C7222" t="s">
        <v>1845</v>
      </c>
      <c r="D7222" s="4">
        <v>163922</v>
      </c>
      <c r="H7222" s="4">
        <v>938662</v>
      </c>
      <c r="I7222" s="4">
        <v>1102583</v>
      </c>
      <c r="J7222" s="4">
        <v>163922</v>
      </c>
      <c r="K7222" s="4">
        <v>163922</v>
      </c>
    </row>
    <row r="7223" spans="1:11" x14ac:dyDescent="0.35">
      <c r="A7223" t="s">
        <v>2080</v>
      </c>
      <c r="B7223" t="s">
        <v>2121</v>
      </c>
      <c r="D7223" s="4">
        <v>947347</v>
      </c>
      <c r="E7223" s="4">
        <v>8694671</v>
      </c>
      <c r="F7223" s="4">
        <v>3950532</v>
      </c>
      <c r="H7223" s="4">
        <v>1661548</v>
      </c>
      <c r="I7223" s="4">
        <v>15254099</v>
      </c>
      <c r="J7223" s="4">
        <v>9642018</v>
      </c>
      <c r="K7223" s="4">
        <v>947347</v>
      </c>
    </row>
    <row r="7224" spans="1:11" x14ac:dyDescent="0.35">
      <c r="A7224" t="s">
        <v>2080</v>
      </c>
      <c r="B7224" t="s">
        <v>2122</v>
      </c>
      <c r="C7224" t="s">
        <v>1846</v>
      </c>
      <c r="D7224" s="4">
        <v>8629422</v>
      </c>
      <c r="E7224" s="4">
        <v>2377318</v>
      </c>
      <c r="H7224" s="4">
        <v>1105920</v>
      </c>
      <c r="I7224" s="4">
        <v>12112661</v>
      </c>
      <c r="J7224" s="4">
        <v>11006740</v>
      </c>
      <c r="K7224" s="4">
        <v>8629422</v>
      </c>
    </row>
    <row r="7225" spans="1:11" x14ac:dyDescent="0.35">
      <c r="A7225" t="s">
        <v>2080</v>
      </c>
      <c r="B7225" t="s">
        <v>2123</v>
      </c>
      <c r="C7225" t="s">
        <v>1847</v>
      </c>
      <c r="D7225" s="4">
        <v>1086428</v>
      </c>
      <c r="F7225" s="4">
        <v>405405</v>
      </c>
      <c r="H7225" s="4">
        <v>2310000</v>
      </c>
      <c r="I7225" s="4">
        <v>3801833</v>
      </c>
      <c r="J7225" s="4">
        <v>1086428</v>
      </c>
      <c r="K7225" s="4">
        <v>1086428</v>
      </c>
    </row>
    <row r="7226" spans="1:11" x14ac:dyDescent="0.35">
      <c r="A7226" t="s">
        <v>2080</v>
      </c>
      <c r="B7226" t="s">
        <v>2124</v>
      </c>
      <c r="C7226" t="s">
        <v>1848</v>
      </c>
      <c r="D7226" s="4">
        <v>34401</v>
      </c>
      <c r="I7226" s="4">
        <v>34401</v>
      </c>
      <c r="J7226" s="4">
        <v>34401</v>
      </c>
      <c r="K7226" s="4">
        <v>34401</v>
      </c>
    </row>
    <row r="7227" spans="1:11" x14ac:dyDescent="0.35">
      <c r="A7227" t="s">
        <v>2080</v>
      </c>
      <c r="B7227" t="s">
        <v>2125</v>
      </c>
      <c r="D7227" s="4">
        <v>9750251</v>
      </c>
      <c r="E7227" s="4">
        <v>2377318</v>
      </c>
      <c r="F7227" s="4">
        <v>405405</v>
      </c>
      <c r="H7227" s="4">
        <v>3415920</v>
      </c>
      <c r="I7227" s="4">
        <v>15948895</v>
      </c>
      <c r="J7227" s="4">
        <v>12127569</v>
      </c>
      <c r="K7227" s="4">
        <v>9750251</v>
      </c>
    </row>
    <row r="7228" spans="1:11" x14ac:dyDescent="0.35">
      <c r="A7228" t="s">
        <v>2080</v>
      </c>
      <c r="B7228" t="s">
        <v>2126</v>
      </c>
      <c r="C7228" t="s">
        <v>1850</v>
      </c>
      <c r="D7228" s="4">
        <v>800000</v>
      </c>
      <c r="I7228" s="4">
        <v>800000</v>
      </c>
      <c r="J7228" s="4">
        <v>800000</v>
      </c>
      <c r="K7228" s="4">
        <v>800000</v>
      </c>
    </row>
    <row r="7229" spans="1:11" x14ac:dyDescent="0.35">
      <c r="A7229" t="s">
        <v>2080</v>
      </c>
      <c r="B7229" t="s">
        <v>2127</v>
      </c>
      <c r="D7229" s="4">
        <v>800000</v>
      </c>
      <c r="I7229" s="4">
        <v>800000</v>
      </c>
      <c r="J7229" s="4">
        <v>800000</v>
      </c>
      <c r="K7229" s="4">
        <v>800000</v>
      </c>
    </row>
    <row r="7230" spans="1:11" x14ac:dyDescent="0.35">
      <c r="A7230" t="s">
        <v>2080</v>
      </c>
      <c r="B7230" t="s">
        <v>2128</v>
      </c>
      <c r="C7230" t="s">
        <v>1851</v>
      </c>
      <c r="D7230" s="4">
        <v>1015</v>
      </c>
      <c r="F7230" s="4">
        <v>181087</v>
      </c>
      <c r="I7230" s="4">
        <v>182101</v>
      </c>
      <c r="J7230" s="4">
        <v>1015</v>
      </c>
      <c r="K7230" s="4">
        <v>1015</v>
      </c>
    </row>
    <row r="7231" spans="1:11" x14ac:dyDescent="0.35">
      <c r="A7231" t="s">
        <v>2080</v>
      </c>
      <c r="B7231" t="s">
        <v>2129</v>
      </c>
      <c r="C7231" t="s">
        <v>1852</v>
      </c>
      <c r="E7231" s="4">
        <v>4089</v>
      </c>
      <c r="I7231" s="4">
        <v>4089</v>
      </c>
      <c r="J7231">
        <v>4089</v>
      </c>
      <c r="K7231" s="4">
        <v>0</v>
      </c>
    </row>
    <row r="7232" spans="1:11" x14ac:dyDescent="0.35">
      <c r="A7232" t="s">
        <v>2080</v>
      </c>
      <c r="B7232" t="s">
        <v>2130</v>
      </c>
      <c r="C7232" t="s">
        <v>1853</v>
      </c>
      <c r="E7232" s="4">
        <v>19461</v>
      </c>
      <c r="I7232" s="4">
        <v>19461</v>
      </c>
      <c r="J7232">
        <v>19461</v>
      </c>
      <c r="K7232" s="4">
        <v>0</v>
      </c>
    </row>
    <row r="7233" spans="1:11" x14ac:dyDescent="0.35">
      <c r="A7233" t="s">
        <v>2080</v>
      </c>
      <c r="B7233" t="s">
        <v>2131</v>
      </c>
      <c r="C7233" t="s">
        <v>1854</v>
      </c>
      <c r="F7233" s="4">
        <v>349695</v>
      </c>
      <c r="I7233" s="4">
        <v>349695</v>
      </c>
      <c r="J7233">
        <v>0</v>
      </c>
      <c r="K7233" s="4">
        <v>0</v>
      </c>
    </row>
    <row r="7234" spans="1:11" x14ac:dyDescent="0.35">
      <c r="A7234" t="s">
        <v>2080</v>
      </c>
      <c r="B7234" t="s">
        <v>2132</v>
      </c>
      <c r="C7234" t="s">
        <v>1855</v>
      </c>
      <c r="F7234" s="4">
        <v>302089</v>
      </c>
      <c r="I7234" s="4">
        <v>302089</v>
      </c>
      <c r="J7234">
        <v>0</v>
      </c>
      <c r="K7234" s="4">
        <v>0</v>
      </c>
    </row>
    <row r="7235" spans="1:11" x14ac:dyDescent="0.35">
      <c r="A7235" t="s">
        <v>2080</v>
      </c>
      <c r="B7235" t="s">
        <v>2133</v>
      </c>
      <c r="C7235" t="s">
        <v>1856</v>
      </c>
      <c r="I7235" s="4">
        <v>0</v>
      </c>
      <c r="J7235">
        <v>0</v>
      </c>
      <c r="K7235" s="4">
        <v>0</v>
      </c>
    </row>
    <row r="7236" spans="1:11" x14ac:dyDescent="0.35">
      <c r="A7236" t="s">
        <v>2080</v>
      </c>
      <c r="B7236" t="s">
        <v>2134</v>
      </c>
      <c r="C7236" t="s">
        <v>1857</v>
      </c>
      <c r="D7236" s="4">
        <v>3395</v>
      </c>
      <c r="F7236" s="4">
        <v>2716</v>
      </c>
      <c r="I7236" s="4">
        <v>6111</v>
      </c>
      <c r="J7236" s="4">
        <v>3395</v>
      </c>
      <c r="K7236" s="4">
        <v>3395</v>
      </c>
    </row>
    <row r="7237" spans="1:11" x14ac:dyDescent="0.35">
      <c r="A7237" t="s">
        <v>2080</v>
      </c>
      <c r="B7237" t="s">
        <v>2135</v>
      </c>
      <c r="C7237" t="s">
        <v>1858</v>
      </c>
      <c r="E7237" s="4">
        <v>8044</v>
      </c>
      <c r="H7237" s="4">
        <v>36366</v>
      </c>
      <c r="I7237" s="4">
        <v>44410</v>
      </c>
      <c r="J7237">
        <v>8044</v>
      </c>
      <c r="K7237" s="4">
        <v>0</v>
      </c>
    </row>
    <row r="7238" spans="1:11" x14ac:dyDescent="0.35">
      <c r="A7238" t="s">
        <v>2080</v>
      </c>
      <c r="B7238" t="s">
        <v>2136</v>
      </c>
      <c r="C7238" t="s">
        <v>1859</v>
      </c>
      <c r="E7238" s="4">
        <v>421686</v>
      </c>
      <c r="G7238" s="4">
        <v>58052</v>
      </c>
      <c r="H7238" s="4">
        <v>1033052</v>
      </c>
      <c r="I7238" s="4">
        <v>1512789</v>
      </c>
      <c r="J7238">
        <v>421686</v>
      </c>
      <c r="K7238" s="4">
        <v>0</v>
      </c>
    </row>
    <row r="7239" spans="1:11" x14ac:dyDescent="0.35">
      <c r="A7239" t="s">
        <v>2080</v>
      </c>
      <c r="B7239" t="s">
        <v>2137</v>
      </c>
      <c r="C7239" t="s">
        <v>1860</v>
      </c>
      <c r="H7239" s="4">
        <v>543515</v>
      </c>
      <c r="I7239" s="4">
        <v>543515</v>
      </c>
      <c r="J7239">
        <v>0</v>
      </c>
      <c r="K7239" s="4">
        <v>0</v>
      </c>
    </row>
    <row r="7240" spans="1:11" x14ac:dyDescent="0.35">
      <c r="A7240" t="s">
        <v>2080</v>
      </c>
      <c r="B7240" t="s">
        <v>2138</v>
      </c>
      <c r="C7240" t="s">
        <v>1861</v>
      </c>
      <c r="F7240" s="4">
        <v>80219</v>
      </c>
      <c r="I7240" s="4">
        <v>80219</v>
      </c>
      <c r="J7240">
        <v>0</v>
      </c>
      <c r="K7240" s="4">
        <v>0</v>
      </c>
    </row>
    <row r="7241" spans="1:11" x14ac:dyDescent="0.35">
      <c r="A7241" t="s">
        <v>2080</v>
      </c>
      <c r="B7241" t="s">
        <v>2141</v>
      </c>
      <c r="D7241" s="4">
        <v>4409</v>
      </c>
      <c r="E7241" s="4">
        <v>453280</v>
      </c>
      <c r="F7241" s="4">
        <v>915805</v>
      </c>
      <c r="G7241" s="4">
        <v>58052</v>
      </c>
      <c r="H7241" s="4">
        <v>1612933</v>
      </c>
      <c r="I7241" s="4">
        <v>3044479</v>
      </c>
      <c r="J7241" s="4">
        <v>457689</v>
      </c>
      <c r="K7241" s="4">
        <v>4409</v>
      </c>
    </row>
    <row r="7242" spans="1:11" x14ac:dyDescent="0.35">
      <c r="A7242" t="s">
        <v>2080</v>
      </c>
      <c r="B7242" t="s">
        <v>2143</v>
      </c>
      <c r="C7242" t="s">
        <v>1865</v>
      </c>
      <c r="G7242" s="4">
        <v>21597</v>
      </c>
      <c r="I7242" s="4">
        <v>21597</v>
      </c>
      <c r="J7242">
        <v>0</v>
      </c>
      <c r="K7242" s="4">
        <v>0</v>
      </c>
    </row>
    <row r="7243" spans="1:11" x14ac:dyDescent="0.35">
      <c r="A7243" t="s">
        <v>2080</v>
      </c>
      <c r="B7243" t="s">
        <v>2144</v>
      </c>
      <c r="C7243" t="s">
        <v>1866</v>
      </c>
      <c r="I7243" s="4">
        <v>0</v>
      </c>
      <c r="J7243">
        <v>0</v>
      </c>
      <c r="K7243" s="4">
        <v>0</v>
      </c>
    </row>
    <row r="7244" spans="1:11" x14ac:dyDescent="0.35">
      <c r="A7244" t="s">
        <v>2080</v>
      </c>
      <c r="B7244" t="s">
        <v>2145</v>
      </c>
      <c r="C7244" t="s">
        <v>1867</v>
      </c>
      <c r="D7244" s="4">
        <v>9000</v>
      </c>
      <c r="E7244" s="4">
        <v>13500</v>
      </c>
      <c r="F7244" s="4">
        <v>174880</v>
      </c>
      <c r="G7244" s="4">
        <v>43720</v>
      </c>
      <c r="H7244" s="4">
        <v>445156</v>
      </c>
      <c r="I7244" s="4">
        <v>686256</v>
      </c>
      <c r="J7244" s="4">
        <v>22500</v>
      </c>
      <c r="K7244" s="4">
        <v>9000</v>
      </c>
    </row>
    <row r="7245" spans="1:11" x14ac:dyDescent="0.35">
      <c r="A7245" t="s">
        <v>2080</v>
      </c>
      <c r="B7245" t="s">
        <v>2146</v>
      </c>
      <c r="C7245" t="s">
        <v>1868</v>
      </c>
      <c r="H7245" s="4">
        <v>634475</v>
      </c>
      <c r="I7245" s="4">
        <v>634475</v>
      </c>
      <c r="J7245">
        <v>0</v>
      </c>
      <c r="K7245" s="4">
        <v>0</v>
      </c>
    </row>
    <row r="7246" spans="1:11" x14ac:dyDescent="0.35">
      <c r="A7246" t="s">
        <v>2080</v>
      </c>
      <c r="B7246" t="s">
        <v>2173</v>
      </c>
      <c r="C7246" t="s">
        <v>1894</v>
      </c>
      <c r="D7246" s="4">
        <v>2872</v>
      </c>
      <c r="I7246" s="4">
        <v>2872</v>
      </c>
      <c r="J7246" s="4">
        <v>2872</v>
      </c>
      <c r="K7246" s="4">
        <v>2872</v>
      </c>
    </row>
    <row r="7247" spans="1:11" x14ac:dyDescent="0.35">
      <c r="A7247" t="s">
        <v>2080</v>
      </c>
      <c r="B7247" t="s">
        <v>2147</v>
      </c>
      <c r="C7247" t="s">
        <v>1869</v>
      </c>
      <c r="H7247" s="4">
        <v>190080</v>
      </c>
      <c r="I7247" s="4">
        <v>190080</v>
      </c>
      <c r="J7247">
        <v>0</v>
      </c>
      <c r="K7247" s="4">
        <v>0</v>
      </c>
    </row>
    <row r="7248" spans="1:11" x14ac:dyDescent="0.35">
      <c r="A7248" t="s">
        <v>2080</v>
      </c>
      <c r="B7248" t="s">
        <v>2148</v>
      </c>
      <c r="C7248" t="s">
        <v>1870</v>
      </c>
      <c r="D7248" s="4">
        <v>1505</v>
      </c>
      <c r="E7248" s="4">
        <v>27047</v>
      </c>
      <c r="H7248" s="4">
        <v>2115849</v>
      </c>
      <c r="I7248" s="4">
        <v>2144402</v>
      </c>
      <c r="J7248" s="4">
        <v>28552</v>
      </c>
      <c r="K7248" s="4">
        <v>1505</v>
      </c>
    </row>
    <row r="7249" spans="1:11" x14ac:dyDescent="0.35">
      <c r="A7249" t="s">
        <v>2080</v>
      </c>
      <c r="B7249" t="s">
        <v>2149</v>
      </c>
      <c r="C7249" t="s">
        <v>1871</v>
      </c>
      <c r="E7249" s="4">
        <v>347459</v>
      </c>
      <c r="F7249" s="4">
        <v>184973</v>
      </c>
      <c r="I7249" s="4">
        <v>532432</v>
      </c>
      <c r="J7249">
        <v>347459</v>
      </c>
      <c r="K7249" s="4">
        <v>0</v>
      </c>
    </row>
    <row r="7250" spans="1:11" x14ac:dyDescent="0.35">
      <c r="A7250" t="s">
        <v>2080</v>
      </c>
      <c r="B7250" t="s">
        <v>2150</v>
      </c>
      <c r="C7250" t="s">
        <v>1872</v>
      </c>
      <c r="D7250" s="4">
        <v>343000</v>
      </c>
      <c r="I7250" s="4">
        <v>343000</v>
      </c>
      <c r="J7250" s="4">
        <v>343000</v>
      </c>
      <c r="K7250" s="4">
        <v>343000</v>
      </c>
    </row>
    <row r="7251" spans="1:11" x14ac:dyDescent="0.35">
      <c r="A7251" t="s">
        <v>2080</v>
      </c>
      <c r="B7251" t="s">
        <v>2153</v>
      </c>
      <c r="C7251" t="s">
        <v>1875</v>
      </c>
      <c r="H7251" s="4">
        <v>26736</v>
      </c>
      <c r="I7251" s="4">
        <v>26736</v>
      </c>
      <c r="J7251">
        <v>0</v>
      </c>
      <c r="K7251" s="4">
        <v>0</v>
      </c>
    </row>
    <row r="7252" spans="1:11" x14ac:dyDescent="0.35">
      <c r="A7252" t="s">
        <v>2080</v>
      </c>
      <c r="B7252" t="s">
        <v>2154</v>
      </c>
      <c r="C7252" t="s">
        <v>1876</v>
      </c>
      <c r="H7252" s="4">
        <v>92400</v>
      </c>
      <c r="I7252" s="4">
        <v>92400</v>
      </c>
      <c r="J7252">
        <v>0</v>
      </c>
      <c r="K7252" s="4">
        <v>0</v>
      </c>
    </row>
    <row r="7253" spans="1:11" x14ac:dyDescent="0.35">
      <c r="A7253" t="s">
        <v>2080</v>
      </c>
      <c r="B7253" t="s">
        <v>2156</v>
      </c>
      <c r="D7253" s="4">
        <v>356377</v>
      </c>
      <c r="E7253" s="4">
        <v>388006</v>
      </c>
      <c r="F7253" s="4">
        <v>359853</v>
      </c>
      <c r="G7253" s="4">
        <v>65317</v>
      </c>
      <c r="H7253" s="4">
        <v>3504696</v>
      </c>
      <c r="I7253" s="4">
        <v>4674250</v>
      </c>
      <c r="J7253" s="4">
        <v>744383</v>
      </c>
      <c r="K7253" s="4">
        <v>356377</v>
      </c>
    </row>
    <row r="7254" spans="1:11" x14ac:dyDescent="0.35">
      <c r="A7254" t="s">
        <v>2080</v>
      </c>
      <c r="B7254" t="s">
        <v>2157</v>
      </c>
      <c r="C7254" t="s">
        <v>1879</v>
      </c>
      <c r="D7254" s="4">
        <v>74441</v>
      </c>
      <c r="I7254" s="4">
        <v>74441</v>
      </c>
      <c r="J7254" s="4">
        <v>74441</v>
      </c>
      <c r="K7254" s="4">
        <v>74441</v>
      </c>
    </row>
    <row r="7255" spans="1:11" x14ac:dyDescent="0.35">
      <c r="A7255" t="s">
        <v>2080</v>
      </c>
      <c r="B7255" t="s">
        <v>2159</v>
      </c>
      <c r="C7255" t="s">
        <v>1881</v>
      </c>
      <c r="D7255" s="4">
        <v>129525</v>
      </c>
      <c r="I7255" s="4">
        <v>129525</v>
      </c>
      <c r="J7255" s="4">
        <v>129525</v>
      </c>
      <c r="K7255" s="4">
        <v>129525</v>
      </c>
    </row>
    <row r="7256" spans="1:11" x14ac:dyDescent="0.35">
      <c r="A7256" t="s">
        <v>2080</v>
      </c>
      <c r="B7256" t="s">
        <v>2163</v>
      </c>
      <c r="D7256" s="4">
        <v>203966</v>
      </c>
      <c r="I7256" s="4">
        <v>203966</v>
      </c>
      <c r="J7256" s="4">
        <v>203966</v>
      </c>
      <c r="K7256" s="4">
        <v>203966</v>
      </c>
    </row>
    <row r="7257" spans="1:11" x14ac:dyDescent="0.35">
      <c r="A7257" t="s">
        <v>2080</v>
      </c>
      <c r="B7257" t="s">
        <v>2167</v>
      </c>
      <c r="C7257" t="s">
        <v>1889</v>
      </c>
      <c r="H7257" s="4">
        <v>63000</v>
      </c>
      <c r="I7257" s="4">
        <v>63000</v>
      </c>
      <c r="J7257">
        <v>0</v>
      </c>
      <c r="K7257" s="4">
        <v>0</v>
      </c>
    </row>
    <row r="7258" spans="1:11" x14ac:dyDescent="0.35">
      <c r="A7258" t="s">
        <v>2080</v>
      </c>
      <c r="B7258" t="s">
        <v>2168</v>
      </c>
      <c r="C7258" t="s">
        <v>1890</v>
      </c>
      <c r="H7258" s="4">
        <v>60000</v>
      </c>
      <c r="I7258" s="4">
        <v>60000</v>
      </c>
      <c r="J7258">
        <v>0</v>
      </c>
      <c r="K7258" s="4">
        <v>0</v>
      </c>
    </row>
    <row r="7259" spans="1:11" x14ac:dyDescent="0.35">
      <c r="A7259" t="s">
        <v>2080</v>
      </c>
      <c r="B7259" t="s">
        <v>2169</v>
      </c>
      <c r="H7259" s="4">
        <v>123000</v>
      </c>
      <c r="I7259" s="4">
        <v>123000</v>
      </c>
      <c r="J7259">
        <v>0</v>
      </c>
      <c r="K7259" s="4">
        <v>0</v>
      </c>
    </row>
    <row r="7260" spans="1:11" x14ac:dyDescent="0.35">
      <c r="A7260" t="s">
        <v>2080</v>
      </c>
      <c r="B7260" t="s">
        <v>2170</v>
      </c>
      <c r="D7260" s="4">
        <v>12062350</v>
      </c>
      <c r="E7260" s="4">
        <v>11913275</v>
      </c>
      <c r="F7260" s="4">
        <v>5631596</v>
      </c>
      <c r="G7260" s="4">
        <v>123369</v>
      </c>
      <c r="H7260" s="4">
        <v>10318098</v>
      </c>
      <c r="I7260" s="4">
        <v>40048688</v>
      </c>
      <c r="J7260" s="4">
        <f>SUM(D7260,E7260)</f>
        <v>23975625</v>
      </c>
      <c r="K7260" s="4">
        <v>12062350</v>
      </c>
    </row>
    <row r="7261" spans="1:11" x14ac:dyDescent="0.35">
      <c r="A7261" t="s">
        <v>1950</v>
      </c>
      <c r="B7261" t="s">
        <v>2118</v>
      </c>
      <c r="C7261" t="s">
        <v>1843</v>
      </c>
      <c r="D7261" s="4">
        <v>5406983</v>
      </c>
      <c r="E7261" s="4">
        <v>506797</v>
      </c>
      <c r="F7261" s="4">
        <v>877800</v>
      </c>
      <c r="I7261" s="4">
        <v>6791580</v>
      </c>
      <c r="J7261" s="4">
        <v>5913780</v>
      </c>
      <c r="K7261" s="4">
        <v>5406983</v>
      </c>
    </row>
    <row r="7262" spans="1:11" x14ac:dyDescent="0.35">
      <c r="A7262" t="s">
        <v>1950</v>
      </c>
      <c r="B7262" t="s">
        <v>2119</v>
      </c>
      <c r="C7262" t="s">
        <v>1844</v>
      </c>
      <c r="D7262" s="4">
        <v>11798</v>
      </c>
      <c r="F7262" s="4">
        <v>224047</v>
      </c>
      <c r="G7262" s="4">
        <v>18000</v>
      </c>
      <c r="H7262" s="4">
        <v>385243</v>
      </c>
      <c r="I7262" s="4">
        <v>639087</v>
      </c>
      <c r="J7262" s="4">
        <v>11798</v>
      </c>
      <c r="K7262" s="4">
        <v>11798</v>
      </c>
    </row>
    <row r="7263" spans="1:11" x14ac:dyDescent="0.35">
      <c r="A7263" t="s">
        <v>1950</v>
      </c>
      <c r="B7263" t="s">
        <v>2120</v>
      </c>
      <c r="C7263" t="s">
        <v>1845</v>
      </c>
      <c r="D7263" s="4">
        <v>133919</v>
      </c>
      <c r="H7263" s="4">
        <v>552849</v>
      </c>
      <c r="I7263" s="4">
        <v>686769</v>
      </c>
      <c r="J7263" s="4">
        <v>133919</v>
      </c>
      <c r="K7263" s="4">
        <v>133919</v>
      </c>
    </row>
    <row r="7264" spans="1:11" x14ac:dyDescent="0.35">
      <c r="A7264" t="s">
        <v>1950</v>
      </c>
      <c r="B7264" t="s">
        <v>2121</v>
      </c>
      <c r="D7264" s="4">
        <v>5552700</v>
      </c>
      <c r="E7264" s="4">
        <v>506797</v>
      </c>
      <c r="F7264" s="4">
        <v>1101847</v>
      </c>
      <c r="G7264" s="4">
        <v>18000</v>
      </c>
      <c r="H7264" s="4">
        <v>938092</v>
      </c>
      <c r="I7264" s="4">
        <v>8117435</v>
      </c>
      <c r="J7264" s="4">
        <v>6059497</v>
      </c>
      <c r="K7264" s="4">
        <v>5552700</v>
      </c>
    </row>
    <row r="7265" spans="1:11" x14ac:dyDescent="0.35">
      <c r="A7265" t="s">
        <v>1950</v>
      </c>
      <c r="B7265" t="s">
        <v>2122</v>
      </c>
      <c r="C7265" t="s">
        <v>1846</v>
      </c>
      <c r="D7265" s="4">
        <v>1127474</v>
      </c>
      <c r="E7265" s="4">
        <v>3437747</v>
      </c>
      <c r="F7265" s="4">
        <v>2381389</v>
      </c>
      <c r="H7265" s="4">
        <v>1820000</v>
      </c>
      <c r="I7265" s="4">
        <v>8766609</v>
      </c>
      <c r="J7265" s="4">
        <v>4565221</v>
      </c>
      <c r="K7265" s="4">
        <v>1127474</v>
      </c>
    </row>
    <row r="7266" spans="1:11" x14ac:dyDescent="0.35">
      <c r="A7266" t="s">
        <v>1950</v>
      </c>
      <c r="B7266" t="s">
        <v>2123</v>
      </c>
      <c r="C7266" t="s">
        <v>1847</v>
      </c>
      <c r="D7266" s="4">
        <v>1093886</v>
      </c>
      <c r="F7266" s="4">
        <v>405405</v>
      </c>
      <c r="H7266" s="4">
        <v>1155000</v>
      </c>
      <c r="I7266" s="4">
        <v>2654292</v>
      </c>
      <c r="J7266" s="4">
        <v>1093886</v>
      </c>
      <c r="K7266" s="4">
        <v>1093886</v>
      </c>
    </row>
    <row r="7267" spans="1:11" x14ac:dyDescent="0.35">
      <c r="A7267" t="s">
        <v>1950</v>
      </c>
      <c r="B7267" t="s">
        <v>2124</v>
      </c>
      <c r="C7267" t="s">
        <v>1848</v>
      </c>
      <c r="D7267" s="4">
        <v>28411</v>
      </c>
      <c r="I7267" s="4">
        <v>28411</v>
      </c>
      <c r="J7267" s="4">
        <v>28411</v>
      </c>
      <c r="K7267" s="4">
        <v>28411</v>
      </c>
    </row>
    <row r="7268" spans="1:11" x14ac:dyDescent="0.35">
      <c r="A7268" t="s">
        <v>1950</v>
      </c>
      <c r="B7268" t="s">
        <v>2125</v>
      </c>
      <c r="D7268" s="4">
        <v>2249771</v>
      </c>
      <c r="E7268" s="4">
        <v>3437747</v>
      </c>
      <c r="F7268" s="4">
        <v>2786794</v>
      </c>
      <c r="H7268" s="4">
        <v>2975000</v>
      </c>
      <c r="I7268" s="4">
        <v>11449312</v>
      </c>
      <c r="J7268" s="4">
        <v>5687518</v>
      </c>
      <c r="K7268" s="4">
        <v>2249771</v>
      </c>
    </row>
    <row r="7269" spans="1:11" x14ac:dyDescent="0.35">
      <c r="A7269" t="s">
        <v>1950</v>
      </c>
      <c r="B7269" t="s">
        <v>2175</v>
      </c>
      <c r="C7269" t="s">
        <v>1896</v>
      </c>
      <c r="H7269" s="4">
        <v>32748</v>
      </c>
      <c r="I7269" s="4">
        <v>32748</v>
      </c>
      <c r="J7269">
        <v>0</v>
      </c>
      <c r="K7269" s="4">
        <v>0</v>
      </c>
    </row>
    <row r="7270" spans="1:11" x14ac:dyDescent="0.35">
      <c r="A7270" t="s">
        <v>1950</v>
      </c>
      <c r="B7270" t="s">
        <v>2126</v>
      </c>
      <c r="C7270" t="s">
        <v>1850</v>
      </c>
      <c r="D7270" s="4">
        <v>1600000</v>
      </c>
      <c r="I7270" s="4">
        <v>1600000</v>
      </c>
      <c r="J7270" s="4">
        <v>1600000</v>
      </c>
      <c r="K7270" s="4">
        <v>1600000</v>
      </c>
    </row>
    <row r="7271" spans="1:11" x14ac:dyDescent="0.35">
      <c r="A7271" t="s">
        <v>1950</v>
      </c>
      <c r="B7271" t="s">
        <v>2127</v>
      </c>
      <c r="D7271" s="4">
        <v>1600000</v>
      </c>
      <c r="H7271" s="4">
        <v>32748</v>
      </c>
      <c r="I7271" s="4">
        <v>1632748</v>
      </c>
      <c r="J7271" s="4">
        <v>1600000</v>
      </c>
      <c r="K7271" s="4">
        <v>1600000</v>
      </c>
    </row>
    <row r="7272" spans="1:11" x14ac:dyDescent="0.35">
      <c r="A7272" t="s">
        <v>1950</v>
      </c>
      <c r="B7272" t="s">
        <v>2128</v>
      </c>
      <c r="C7272" t="s">
        <v>1851</v>
      </c>
      <c r="F7272" s="4">
        <v>48968</v>
      </c>
      <c r="H7272" s="4">
        <v>63658</v>
      </c>
      <c r="I7272" s="4">
        <v>112625</v>
      </c>
      <c r="J7272">
        <v>0</v>
      </c>
      <c r="K7272" s="4">
        <v>0</v>
      </c>
    </row>
    <row r="7273" spans="1:11" x14ac:dyDescent="0.35">
      <c r="A7273" t="s">
        <v>1950</v>
      </c>
      <c r="B7273" t="s">
        <v>2130</v>
      </c>
      <c r="C7273" t="s">
        <v>1853</v>
      </c>
      <c r="E7273" s="4">
        <v>30035</v>
      </c>
      <c r="I7273" s="4">
        <v>30035</v>
      </c>
      <c r="J7273">
        <v>30035</v>
      </c>
      <c r="K7273" s="4">
        <v>0</v>
      </c>
    </row>
    <row r="7274" spans="1:11" x14ac:dyDescent="0.35">
      <c r="A7274" t="s">
        <v>1950</v>
      </c>
      <c r="B7274" t="s">
        <v>2131</v>
      </c>
      <c r="C7274" t="s">
        <v>1854</v>
      </c>
      <c r="F7274" s="4">
        <v>228646</v>
      </c>
      <c r="I7274" s="4">
        <v>228646</v>
      </c>
      <c r="J7274">
        <v>0</v>
      </c>
      <c r="K7274" s="4">
        <v>0</v>
      </c>
    </row>
    <row r="7275" spans="1:11" x14ac:dyDescent="0.35">
      <c r="A7275" t="s">
        <v>1950</v>
      </c>
      <c r="B7275" t="s">
        <v>2132</v>
      </c>
      <c r="C7275" t="s">
        <v>1855</v>
      </c>
      <c r="F7275" s="4">
        <v>174261</v>
      </c>
      <c r="I7275" s="4">
        <v>174261</v>
      </c>
      <c r="J7275">
        <v>0</v>
      </c>
      <c r="K7275" s="4">
        <v>0</v>
      </c>
    </row>
    <row r="7276" spans="1:11" x14ac:dyDescent="0.35">
      <c r="A7276" t="s">
        <v>1950</v>
      </c>
      <c r="B7276" t="s">
        <v>2133</v>
      </c>
      <c r="C7276" t="s">
        <v>1856</v>
      </c>
      <c r="I7276" s="4">
        <v>0</v>
      </c>
      <c r="J7276">
        <v>0</v>
      </c>
      <c r="K7276" s="4">
        <v>0</v>
      </c>
    </row>
    <row r="7277" spans="1:11" x14ac:dyDescent="0.35">
      <c r="A7277" t="s">
        <v>1950</v>
      </c>
      <c r="B7277" t="s">
        <v>2134</v>
      </c>
      <c r="C7277" t="s">
        <v>1857</v>
      </c>
      <c r="F7277" s="4">
        <v>1358</v>
      </c>
      <c r="I7277" s="4">
        <v>1358</v>
      </c>
      <c r="J7277">
        <v>0</v>
      </c>
      <c r="K7277" s="4">
        <v>0</v>
      </c>
    </row>
    <row r="7278" spans="1:11" x14ac:dyDescent="0.35">
      <c r="A7278" t="s">
        <v>1950</v>
      </c>
      <c r="B7278" t="s">
        <v>2135</v>
      </c>
      <c r="C7278" t="s">
        <v>1858</v>
      </c>
      <c r="H7278" s="4">
        <v>31171</v>
      </c>
      <c r="I7278" s="4">
        <v>31171</v>
      </c>
      <c r="J7278">
        <v>0</v>
      </c>
      <c r="K7278" s="4">
        <v>0</v>
      </c>
    </row>
    <row r="7279" spans="1:11" x14ac:dyDescent="0.35">
      <c r="A7279" t="s">
        <v>1950</v>
      </c>
      <c r="B7279" t="s">
        <v>2136</v>
      </c>
      <c r="C7279" t="s">
        <v>1859</v>
      </c>
      <c r="E7279" s="4">
        <v>421696</v>
      </c>
      <c r="H7279" s="4">
        <v>675000</v>
      </c>
      <c r="I7279" s="4">
        <v>1096696</v>
      </c>
      <c r="J7279">
        <v>421696</v>
      </c>
      <c r="K7279" s="4">
        <v>0</v>
      </c>
    </row>
    <row r="7280" spans="1:11" x14ac:dyDescent="0.35">
      <c r="A7280" t="s">
        <v>1950</v>
      </c>
      <c r="B7280" t="s">
        <v>2137</v>
      </c>
      <c r="C7280" t="s">
        <v>1860</v>
      </c>
      <c r="H7280" s="4">
        <v>652218</v>
      </c>
      <c r="I7280" s="4">
        <v>652218</v>
      </c>
      <c r="J7280">
        <v>0</v>
      </c>
      <c r="K7280" s="4">
        <v>0</v>
      </c>
    </row>
    <row r="7281" spans="1:11" x14ac:dyDescent="0.35">
      <c r="A7281" t="s">
        <v>1950</v>
      </c>
      <c r="B7281" t="s">
        <v>2138</v>
      </c>
      <c r="C7281" t="s">
        <v>1861</v>
      </c>
      <c r="F7281" s="4">
        <v>19587</v>
      </c>
      <c r="H7281" s="4">
        <v>9794</v>
      </c>
      <c r="I7281" s="4">
        <v>29381</v>
      </c>
      <c r="J7281">
        <v>0</v>
      </c>
      <c r="K7281" s="4">
        <v>0</v>
      </c>
    </row>
    <row r="7282" spans="1:11" x14ac:dyDescent="0.35">
      <c r="A7282" t="s">
        <v>1950</v>
      </c>
      <c r="B7282" t="s">
        <v>2141</v>
      </c>
      <c r="E7282" s="4">
        <v>451731</v>
      </c>
      <c r="F7282" s="4">
        <v>472820</v>
      </c>
      <c r="H7282" s="4">
        <v>1431841</v>
      </c>
      <c r="I7282" s="4">
        <v>2356391</v>
      </c>
      <c r="J7282">
        <v>451731</v>
      </c>
      <c r="K7282" s="4">
        <v>0</v>
      </c>
    </row>
    <row r="7283" spans="1:11" x14ac:dyDescent="0.35">
      <c r="A7283" t="s">
        <v>1950</v>
      </c>
      <c r="B7283" t="s">
        <v>2143</v>
      </c>
      <c r="C7283" t="s">
        <v>1865</v>
      </c>
      <c r="D7283" s="4">
        <v>26353</v>
      </c>
      <c r="G7283" s="4">
        <v>10888</v>
      </c>
      <c r="I7283" s="4">
        <v>37241</v>
      </c>
      <c r="J7283" s="4">
        <v>26353</v>
      </c>
      <c r="K7283" s="4">
        <v>26353</v>
      </c>
    </row>
    <row r="7284" spans="1:11" x14ac:dyDescent="0.35">
      <c r="A7284" t="s">
        <v>1950</v>
      </c>
      <c r="B7284" t="s">
        <v>2144</v>
      </c>
      <c r="C7284" t="s">
        <v>1866</v>
      </c>
      <c r="I7284" s="4">
        <v>0</v>
      </c>
      <c r="J7284">
        <v>0</v>
      </c>
      <c r="K7284" s="4">
        <v>0</v>
      </c>
    </row>
    <row r="7285" spans="1:11" x14ac:dyDescent="0.35">
      <c r="A7285" t="s">
        <v>1950</v>
      </c>
      <c r="B7285" t="s">
        <v>2145</v>
      </c>
      <c r="C7285" t="s">
        <v>1867</v>
      </c>
      <c r="D7285" s="4">
        <v>22500</v>
      </c>
      <c r="F7285" s="4">
        <v>174880</v>
      </c>
      <c r="H7285" s="4">
        <v>335418</v>
      </c>
      <c r="I7285" s="4">
        <v>532799</v>
      </c>
      <c r="J7285" s="4">
        <v>22500</v>
      </c>
      <c r="K7285" s="4">
        <v>22500</v>
      </c>
    </row>
    <row r="7286" spans="1:11" x14ac:dyDescent="0.35">
      <c r="A7286" t="s">
        <v>1950</v>
      </c>
      <c r="B7286" t="s">
        <v>2146</v>
      </c>
      <c r="C7286" t="s">
        <v>1868</v>
      </c>
      <c r="H7286" s="4">
        <v>538278</v>
      </c>
      <c r="I7286" s="4">
        <v>538278</v>
      </c>
      <c r="J7286">
        <v>0</v>
      </c>
      <c r="K7286" s="4">
        <v>0</v>
      </c>
    </row>
    <row r="7287" spans="1:11" x14ac:dyDescent="0.35">
      <c r="A7287" t="s">
        <v>1950</v>
      </c>
      <c r="B7287" t="s">
        <v>2147</v>
      </c>
      <c r="C7287" t="s">
        <v>1869</v>
      </c>
      <c r="H7287" s="4">
        <v>132480</v>
      </c>
      <c r="I7287" s="4">
        <v>132480</v>
      </c>
      <c r="J7287">
        <v>0</v>
      </c>
      <c r="K7287" s="4">
        <v>0</v>
      </c>
    </row>
    <row r="7288" spans="1:11" x14ac:dyDescent="0.35">
      <c r="A7288" t="s">
        <v>1950</v>
      </c>
      <c r="B7288" t="s">
        <v>2148</v>
      </c>
      <c r="C7288" t="s">
        <v>1870</v>
      </c>
      <c r="E7288" s="4">
        <v>8868</v>
      </c>
      <c r="H7288" s="4">
        <v>1466310</v>
      </c>
      <c r="I7288" s="4">
        <v>1475178</v>
      </c>
      <c r="J7288">
        <v>8868</v>
      </c>
      <c r="K7288" s="4">
        <v>0</v>
      </c>
    </row>
    <row r="7289" spans="1:11" x14ac:dyDescent="0.35">
      <c r="A7289" t="s">
        <v>1950</v>
      </c>
      <c r="B7289" t="s">
        <v>2149</v>
      </c>
      <c r="C7289" t="s">
        <v>1871</v>
      </c>
      <c r="E7289" s="4">
        <v>487459</v>
      </c>
      <c r="I7289" s="4">
        <v>487459</v>
      </c>
      <c r="J7289">
        <v>487459</v>
      </c>
      <c r="K7289" s="4">
        <v>0</v>
      </c>
    </row>
    <row r="7290" spans="1:11" x14ac:dyDescent="0.35">
      <c r="A7290" t="s">
        <v>1950</v>
      </c>
      <c r="B7290" t="s">
        <v>2150</v>
      </c>
      <c r="C7290" t="s">
        <v>1872</v>
      </c>
      <c r="D7290" s="4">
        <v>147000</v>
      </c>
      <c r="I7290" s="4">
        <v>147000</v>
      </c>
      <c r="J7290" s="4">
        <v>147000</v>
      </c>
      <c r="K7290" s="4">
        <v>147000</v>
      </c>
    </row>
    <row r="7291" spans="1:11" x14ac:dyDescent="0.35">
      <c r="A7291" t="s">
        <v>1950</v>
      </c>
      <c r="B7291" t="s">
        <v>2153</v>
      </c>
      <c r="C7291" t="s">
        <v>1875</v>
      </c>
      <c r="H7291" s="4">
        <v>63933</v>
      </c>
      <c r="I7291" s="4">
        <v>63933</v>
      </c>
      <c r="J7291">
        <v>0</v>
      </c>
      <c r="K7291" s="4">
        <v>0</v>
      </c>
    </row>
    <row r="7292" spans="1:11" x14ac:dyDescent="0.35">
      <c r="A7292" t="s">
        <v>1950</v>
      </c>
      <c r="B7292" t="s">
        <v>2154</v>
      </c>
      <c r="C7292" t="s">
        <v>1876</v>
      </c>
      <c r="H7292" s="4">
        <v>23520</v>
      </c>
      <c r="I7292" s="4">
        <v>23520</v>
      </c>
      <c r="J7292">
        <v>0</v>
      </c>
      <c r="K7292" s="4">
        <v>0</v>
      </c>
    </row>
    <row r="7293" spans="1:11" x14ac:dyDescent="0.35">
      <c r="A7293" t="s">
        <v>1950</v>
      </c>
      <c r="B7293" t="s">
        <v>2156</v>
      </c>
      <c r="D7293" s="4">
        <v>195853</v>
      </c>
      <c r="E7293" s="4">
        <v>496327</v>
      </c>
      <c r="F7293" s="4">
        <v>174880</v>
      </c>
      <c r="G7293" s="4">
        <v>10888</v>
      </c>
      <c r="H7293" s="4">
        <v>2559939</v>
      </c>
      <c r="I7293" s="4">
        <v>3437887</v>
      </c>
      <c r="J7293" s="4">
        <v>692180</v>
      </c>
      <c r="K7293" s="4">
        <v>195853</v>
      </c>
    </row>
    <row r="7294" spans="1:11" x14ac:dyDescent="0.35">
      <c r="A7294" t="s">
        <v>1950</v>
      </c>
      <c r="B7294" t="s">
        <v>2157</v>
      </c>
      <c r="C7294" t="s">
        <v>1879</v>
      </c>
      <c r="D7294" s="4">
        <v>90232</v>
      </c>
      <c r="I7294" s="4">
        <v>90232</v>
      </c>
      <c r="J7294" s="4">
        <v>90232</v>
      </c>
      <c r="K7294" s="4">
        <v>90232</v>
      </c>
    </row>
    <row r="7295" spans="1:11" x14ac:dyDescent="0.35">
      <c r="A7295" t="s">
        <v>1950</v>
      </c>
      <c r="B7295" t="s">
        <v>2159</v>
      </c>
      <c r="C7295" t="s">
        <v>1881</v>
      </c>
      <c r="D7295" s="4">
        <v>157242</v>
      </c>
      <c r="I7295" s="4">
        <v>157242</v>
      </c>
      <c r="J7295" s="4">
        <v>157242</v>
      </c>
      <c r="K7295" s="4">
        <v>157242</v>
      </c>
    </row>
    <row r="7296" spans="1:11" x14ac:dyDescent="0.35">
      <c r="A7296" t="s">
        <v>1950</v>
      </c>
      <c r="B7296" t="s">
        <v>2162</v>
      </c>
      <c r="C7296" t="s">
        <v>1884</v>
      </c>
      <c r="D7296" s="4">
        <v>5832</v>
      </c>
      <c r="I7296" s="4">
        <v>5832</v>
      </c>
      <c r="J7296" s="4">
        <v>5832</v>
      </c>
      <c r="K7296" s="4">
        <v>5832</v>
      </c>
    </row>
    <row r="7297" spans="1:11" x14ac:dyDescent="0.35">
      <c r="A7297" t="s">
        <v>1950</v>
      </c>
      <c r="B7297" t="s">
        <v>2163</v>
      </c>
      <c r="D7297" s="4">
        <v>253306</v>
      </c>
      <c r="I7297" s="4">
        <v>253306</v>
      </c>
      <c r="J7297" s="4">
        <v>253306</v>
      </c>
      <c r="K7297" s="4">
        <v>253306</v>
      </c>
    </row>
    <row r="7298" spans="1:11" x14ac:dyDescent="0.35">
      <c r="A7298" t="s">
        <v>1950</v>
      </c>
      <c r="B7298" t="s">
        <v>2166</v>
      </c>
      <c r="C7298" t="s">
        <v>1888</v>
      </c>
      <c r="H7298" s="4">
        <v>96000</v>
      </c>
      <c r="I7298" s="4">
        <v>96000</v>
      </c>
      <c r="J7298">
        <v>0</v>
      </c>
      <c r="K7298" s="4">
        <v>0</v>
      </c>
    </row>
    <row r="7299" spans="1:11" x14ac:dyDescent="0.35">
      <c r="A7299" t="s">
        <v>1950</v>
      </c>
      <c r="B7299" t="s">
        <v>2167</v>
      </c>
      <c r="C7299" t="s">
        <v>1889</v>
      </c>
      <c r="H7299" s="4">
        <v>52500</v>
      </c>
      <c r="I7299" s="4">
        <v>52500</v>
      </c>
      <c r="J7299">
        <v>0</v>
      </c>
      <c r="K7299" s="4">
        <v>0</v>
      </c>
    </row>
    <row r="7300" spans="1:11" x14ac:dyDescent="0.35">
      <c r="A7300" t="s">
        <v>1950</v>
      </c>
      <c r="B7300" t="s">
        <v>2168</v>
      </c>
      <c r="C7300" t="s">
        <v>1890</v>
      </c>
      <c r="H7300" s="4">
        <v>37500</v>
      </c>
      <c r="I7300" s="4">
        <v>37500</v>
      </c>
      <c r="J7300">
        <v>0</v>
      </c>
      <c r="K7300" s="4">
        <v>0</v>
      </c>
    </row>
    <row r="7301" spans="1:11" x14ac:dyDescent="0.35">
      <c r="A7301" t="s">
        <v>1950</v>
      </c>
      <c r="B7301" t="s">
        <v>2169</v>
      </c>
      <c r="H7301" s="4">
        <v>186000</v>
      </c>
      <c r="I7301" s="4">
        <v>186000</v>
      </c>
      <c r="J7301">
        <v>0</v>
      </c>
      <c r="K7301" s="4">
        <v>0</v>
      </c>
    </row>
    <row r="7302" spans="1:11" x14ac:dyDescent="0.35">
      <c r="A7302" t="s">
        <v>1950</v>
      </c>
      <c r="B7302" t="s">
        <v>2170</v>
      </c>
      <c r="D7302" s="4">
        <v>9851630</v>
      </c>
      <c r="E7302" s="4">
        <v>4892601</v>
      </c>
      <c r="F7302" s="4">
        <v>4536341</v>
      </c>
      <c r="G7302" s="4">
        <v>28888</v>
      </c>
      <c r="H7302" s="4">
        <v>8123619</v>
      </c>
      <c r="I7302" s="4">
        <v>27433079</v>
      </c>
      <c r="J7302" s="4">
        <f>SUM(D7302,E7302)</f>
        <v>14744231</v>
      </c>
      <c r="K7302" s="4">
        <v>9851630</v>
      </c>
    </row>
    <row r="7303" spans="1:11" x14ac:dyDescent="0.35">
      <c r="A7303" t="s">
        <v>765</v>
      </c>
      <c r="B7303" t="s">
        <v>2118</v>
      </c>
      <c r="C7303" t="s">
        <v>1843</v>
      </c>
      <c r="D7303" s="4">
        <v>220535</v>
      </c>
      <c r="E7303" s="4">
        <v>3176364</v>
      </c>
      <c r="F7303" s="4">
        <v>1729000</v>
      </c>
      <c r="I7303" s="4">
        <v>5125899</v>
      </c>
      <c r="J7303" s="4">
        <v>3396899</v>
      </c>
      <c r="K7303" s="4">
        <v>220535</v>
      </c>
    </row>
    <row r="7304" spans="1:11" x14ac:dyDescent="0.35">
      <c r="A7304" t="s">
        <v>765</v>
      </c>
      <c r="B7304" t="s">
        <v>2119</v>
      </c>
      <c r="C7304" t="s">
        <v>1844</v>
      </c>
      <c r="D7304" s="4">
        <v>46124</v>
      </c>
      <c r="H7304" s="4">
        <v>441489</v>
      </c>
      <c r="I7304" s="4">
        <v>487612</v>
      </c>
      <c r="J7304" s="4">
        <v>46124</v>
      </c>
      <c r="K7304" s="4">
        <v>46124</v>
      </c>
    </row>
    <row r="7305" spans="1:11" x14ac:dyDescent="0.35">
      <c r="A7305" t="s">
        <v>765</v>
      </c>
      <c r="B7305" t="s">
        <v>2120</v>
      </c>
      <c r="C7305" t="s">
        <v>1845</v>
      </c>
      <c r="D7305" s="4">
        <v>351290</v>
      </c>
      <c r="I7305" s="4">
        <v>351290</v>
      </c>
      <c r="J7305" s="4">
        <v>351290</v>
      </c>
      <c r="K7305" s="4">
        <v>351290</v>
      </c>
    </row>
    <row r="7306" spans="1:11" x14ac:dyDescent="0.35">
      <c r="A7306" t="s">
        <v>765</v>
      </c>
      <c r="B7306" t="s">
        <v>2121</v>
      </c>
      <c r="D7306" s="4">
        <v>617949</v>
      </c>
      <c r="E7306" s="4">
        <v>3176364</v>
      </c>
      <c r="F7306" s="4">
        <v>1729000</v>
      </c>
      <c r="H7306" s="4">
        <v>441489</v>
      </c>
      <c r="I7306" s="4">
        <v>5964802</v>
      </c>
      <c r="J7306" s="4">
        <v>3794313</v>
      </c>
      <c r="K7306" s="4">
        <v>617949</v>
      </c>
    </row>
    <row r="7307" spans="1:11" x14ac:dyDescent="0.35">
      <c r="A7307" t="s">
        <v>765</v>
      </c>
      <c r="B7307" t="s">
        <v>2122</v>
      </c>
      <c r="C7307" t="s">
        <v>1846</v>
      </c>
      <c r="D7307" s="4">
        <v>3599616</v>
      </c>
      <c r="I7307" s="4">
        <v>3599616</v>
      </c>
      <c r="J7307" s="4">
        <v>3599616</v>
      </c>
      <c r="K7307" s="4">
        <v>3599616</v>
      </c>
    </row>
    <row r="7308" spans="1:11" x14ac:dyDescent="0.35">
      <c r="A7308" t="s">
        <v>765</v>
      </c>
      <c r="B7308" t="s">
        <v>2123</v>
      </c>
      <c r="C7308" t="s">
        <v>1847</v>
      </c>
      <c r="D7308" s="4">
        <v>1908638</v>
      </c>
      <c r="F7308" s="4">
        <v>270270</v>
      </c>
      <c r="I7308" s="4">
        <v>2178908</v>
      </c>
      <c r="J7308" s="4">
        <v>1908638</v>
      </c>
      <c r="K7308" s="4">
        <v>1908638</v>
      </c>
    </row>
    <row r="7309" spans="1:11" x14ac:dyDescent="0.35">
      <c r="A7309" t="s">
        <v>765</v>
      </c>
      <c r="B7309" t="s">
        <v>2125</v>
      </c>
      <c r="D7309" s="4">
        <v>5508254</v>
      </c>
      <c r="F7309" s="4">
        <v>270270</v>
      </c>
      <c r="I7309" s="4">
        <v>5778525</v>
      </c>
      <c r="J7309" s="4">
        <v>5508254</v>
      </c>
      <c r="K7309" s="4">
        <v>5508254</v>
      </c>
    </row>
    <row r="7310" spans="1:11" x14ac:dyDescent="0.35">
      <c r="A7310" t="s">
        <v>765</v>
      </c>
      <c r="B7310" t="s">
        <v>2126</v>
      </c>
      <c r="C7310" t="s">
        <v>1850</v>
      </c>
      <c r="H7310" s="4">
        <v>800000</v>
      </c>
      <c r="I7310" s="4">
        <v>800000</v>
      </c>
      <c r="J7310">
        <v>0</v>
      </c>
      <c r="K7310" s="4">
        <v>0</v>
      </c>
    </row>
    <row r="7311" spans="1:11" x14ac:dyDescent="0.35">
      <c r="A7311" t="s">
        <v>765</v>
      </c>
      <c r="B7311" t="s">
        <v>2127</v>
      </c>
      <c r="H7311" s="4">
        <v>800000</v>
      </c>
      <c r="I7311" s="4">
        <v>800000</v>
      </c>
      <c r="J7311">
        <v>0</v>
      </c>
      <c r="K7311" s="4">
        <v>0</v>
      </c>
    </row>
    <row r="7312" spans="1:11" x14ac:dyDescent="0.35">
      <c r="A7312" t="s">
        <v>765</v>
      </c>
      <c r="B7312" t="s">
        <v>2128</v>
      </c>
      <c r="C7312" t="s">
        <v>1851</v>
      </c>
      <c r="E7312" s="4">
        <v>117522</v>
      </c>
      <c r="I7312" s="4">
        <v>117522</v>
      </c>
      <c r="J7312">
        <v>117522</v>
      </c>
      <c r="K7312" s="4">
        <v>0</v>
      </c>
    </row>
    <row r="7313" spans="1:11" x14ac:dyDescent="0.35">
      <c r="A7313" t="s">
        <v>765</v>
      </c>
      <c r="B7313" t="s">
        <v>2130</v>
      </c>
      <c r="C7313" t="s">
        <v>1853</v>
      </c>
      <c r="D7313" s="4">
        <v>16383</v>
      </c>
      <c r="I7313" s="4">
        <v>16383</v>
      </c>
      <c r="J7313" s="4">
        <v>16383</v>
      </c>
      <c r="K7313" s="4">
        <v>16383</v>
      </c>
    </row>
    <row r="7314" spans="1:11" x14ac:dyDescent="0.35">
      <c r="A7314" t="s">
        <v>765</v>
      </c>
      <c r="B7314" t="s">
        <v>2172</v>
      </c>
      <c r="C7314" t="s">
        <v>1893</v>
      </c>
      <c r="D7314" s="4">
        <v>2389</v>
      </c>
      <c r="I7314" s="4">
        <v>2389</v>
      </c>
      <c r="J7314" s="4">
        <v>2389</v>
      </c>
      <c r="K7314" s="4">
        <v>2389</v>
      </c>
    </row>
    <row r="7315" spans="1:11" x14ac:dyDescent="0.35">
      <c r="A7315" t="s">
        <v>765</v>
      </c>
      <c r="B7315" t="s">
        <v>2131</v>
      </c>
      <c r="C7315" t="s">
        <v>1854</v>
      </c>
      <c r="D7315" s="4">
        <v>215197</v>
      </c>
      <c r="I7315" s="4">
        <v>215197</v>
      </c>
      <c r="J7315" s="4">
        <v>215197</v>
      </c>
      <c r="K7315" s="4">
        <v>215197</v>
      </c>
    </row>
    <row r="7316" spans="1:11" x14ac:dyDescent="0.35">
      <c r="A7316" t="s">
        <v>765</v>
      </c>
      <c r="B7316" t="s">
        <v>2132</v>
      </c>
      <c r="C7316" t="s">
        <v>1855</v>
      </c>
      <c r="D7316" s="4">
        <v>65242</v>
      </c>
      <c r="I7316" s="4">
        <v>65242</v>
      </c>
      <c r="J7316" s="4">
        <v>65242</v>
      </c>
      <c r="K7316" s="4">
        <v>65242</v>
      </c>
    </row>
    <row r="7317" spans="1:11" x14ac:dyDescent="0.35">
      <c r="A7317" t="s">
        <v>765</v>
      </c>
      <c r="B7317" t="s">
        <v>2133</v>
      </c>
      <c r="C7317" t="s">
        <v>1856</v>
      </c>
      <c r="I7317" s="4">
        <v>0</v>
      </c>
      <c r="J7317">
        <v>0</v>
      </c>
      <c r="K7317" s="4">
        <v>0</v>
      </c>
    </row>
    <row r="7318" spans="1:11" x14ac:dyDescent="0.35">
      <c r="A7318" t="s">
        <v>765</v>
      </c>
      <c r="B7318" t="s">
        <v>2134</v>
      </c>
      <c r="C7318" t="s">
        <v>1857</v>
      </c>
      <c r="D7318" s="4">
        <v>14937</v>
      </c>
      <c r="I7318" s="4">
        <v>14937</v>
      </c>
      <c r="J7318" s="4">
        <v>14937</v>
      </c>
      <c r="K7318" s="4">
        <v>14937</v>
      </c>
    </row>
    <row r="7319" spans="1:11" x14ac:dyDescent="0.35">
      <c r="A7319" t="s">
        <v>765</v>
      </c>
      <c r="B7319" t="s">
        <v>2185</v>
      </c>
      <c r="C7319" t="s">
        <v>1906</v>
      </c>
      <c r="H7319" s="4">
        <v>2042</v>
      </c>
      <c r="I7319" s="4">
        <v>2042</v>
      </c>
      <c r="J7319">
        <v>0</v>
      </c>
      <c r="K7319" s="4">
        <v>0</v>
      </c>
    </row>
    <row r="7320" spans="1:11" x14ac:dyDescent="0.35">
      <c r="A7320" t="s">
        <v>765</v>
      </c>
      <c r="B7320" t="s">
        <v>2135</v>
      </c>
      <c r="C7320" t="s">
        <v>1858</v>
      </c>
      <c r="D7320" s="4">
        <v>18435</v>
      </c>
      <c r="I7320" s="4">
        <v>18435</v>
      </c>
      <c r="J7320" s="4">
        <v>18435</v>
      </c>
      <c r="K7320" s="4">
        <v>18435</v>
      </c>
    </row>
    <row r="7321" spans="1:11" x14ac:dyDescent="0.35">
      <c r="A7321" t="s">
        <v>765</v>
      </c>
      <c r="B7321" t="s">
        <v>2136</v>
      </c>
      <c r="C7321" t="s">
        <v>1859</v>
      </c>
      <c r="D7321" s="4">
        <v>175003</v>
      </c>
      <c r="I7321" s="4">
        <v>175003</v>
      </c>
      <c r="J7321" s="4">
        <v>175003</v>
      </c>
      <c r="K7321" s="4">
        <v>175003</v>
      </c>
    </row>
    <row r="7322" spans="1:11" x14ac:dyDescent="0.35">
      <c r="A7322" t="s">
        <v>765</v>
      </c>
      <c r="B7322" t="s">
        <v>2137</v>
      </c>
      <c r="C7322" t="s">
        <v>1860</v>
      </c>
      <c r="D7322" s="4">
        <v>326109</v>
      </c>
      <c r="I7322" s="4">
        <v>326109</v>
      </c>
      <c r="J7322" s="4">
        <v>326109</v>
      </c>
      <c r="K7322" s="4">
        <v>326109</v>
      </c>
    </row>
    <row r="7323" spans="1:11" x14ac:dyDescent="0.35">
      <c r="A7323" t="s">
        <v>765</v>
      </c>
      <c r="B7323" t="s">
        <v>2138</v>
      </c>
      <c r="C7323" t="s">
        <v>1861</v>
      </c>
      <c r="E7323" s="4">
        <v>19587</v>
      </c>
      <c r="I7323" s="4">
        <v>19587</v>
      </c>
      <c r="J7323">
        <v>19587</v>
      </c>
      <c r="K7323" s="4">
        <v>0</v>
      </c>
    </row>
    <row r="7324" spans="1:11" x14ac:dyDescent="0.35">
      <c r="A7324" t="s">
        <v>765</v>
      </c>
      <c r="B7324" t="s">
        <v>2139</v>
      </c>
      <c r="C7324" t="s">
        <v>1862</v>
      </c>
      <c r="D7324" s="4">
        <v>256393</v>
      </c>
      <c r="I7324" s="4">
        <v>256393</v>
      </c>
      <c r="J7324" s="4">
        <v>256393</v>
      </c>
      <c r="K7324" s="4">
        <v>256393</v>
      </c>
    </row>
    <row r="7325" spans="1:11" x14ac:dyDescent="0.35">
      <c r="A7325" t="s">
        <v>765</v>
      </c>
      <c r="B7325" t="s">
        <v>2140</v>
      </c>
      <c r="C7325" t="s">
        <v>1863</v>
      </c>
      <c r="E7325" s="4">
        <v>23876</v>
      </c>
      <c r="I7325" s="4">
        <v>23876</v>
      </c>
      <c r="J7325">
        <v>23876</v>
      </c>
      <c r="K7325" s="4">
        <v>0</v>
      </c>
    </row>
    <row r="7326" spans="1:11" x14ac:dyDescent="0.35">
      <c r="A7326" t="s">
        <v>765</v>
      </c>
      <c r="B7326" t="s">
        <v>2141</v>
      </c>
      <c r="D7326" s="4">
        <v>1090087</v>
      </c>
      <c r="E7326" s="4">
        <v>160985</v>
      </c>
      <c r="H7326" s="4">
        <v>2042</v>
      </c>
      <c r="I7326" s="4">
        <v>1253113</v>
      </c>
      <c r="J7326" s="4">
        <v>1251072</v>
      </c>
      <c r="K7326" s="4">
        <v>1090087</v>
      </c>
    </row>
    <row r="7327" spans="1:11" x14ac:dyDescent="0.35">
      <c r="A7327" t="s">
        <v>765</v>
      </c>
      <c r="B7327" t="s">
        <v>2144</v>
      </c>
      <c r="C7327" t="s">
        <v>1866</v>
      </c>
      <c r="I7327" s="4">
        <v>0</v>
      </c>
      <c r="J7327">
        <v>0</v>
      </c>
      <c r="K7327" s="4">
        <v>0</v>
      </c>
    </row>
    <row r="7328" spans="1:11" x14ac:dyDescent="0.35">
      <c r="A7328" t="s">
        <v>765</v>
      </c>
      <c r="B7328" t="s">
        <v>2145</v>
      </c>
      <c r="C7328" t="s">
        <v>1867</v>
      </c>
      <c r="D7328" s="4">
        <v>32790</v>
      </c>
      <c r="F7328" s="4">
        <v>48220</v>
      </c>
      <c r="H7328" s="4">
        <v>354977</v>
      </c>
      <c r="I7328" s="4">
        <v>435988</v>
      </c>
      <c r="J7328" s="4">
        <v>32790</v>
      </c>
      <c r="K7328" s="4">
        <v>32790</v>
      </c>
    </row>
    <row r="7329" spans="1:11" x14ac:dyDescent="0.35">
      <c r="A7329" t="s">
        <v>765</v>
      </c>
      <c r="B7329" t="s">
        <v>2146</v>
      </c>
      <c r="C7329" t="s">
        <v>1868</v>
      </c>
      <c r="D7329" s="4">
        <v>5259</v>
      </c>
      <c r="H7329" s="4">
        <v>460817</v>
      </c>
      <c r="I7329" s="4">
        <v>466076</v>
      </c>
      <c r="J7329" s="4">
        <v>5259</v>
      </c>
      <c r="K7329" s="4">
        <v>5259</v>
      </c>
    </row>
    <row r="7330" spans="1:11" x14ac:dyDescent="0.35">
      <c r="A7330" t="s">
        <v>765</v>
      </c>
      <c r="B7330" t="s">
        <v>2147</v>
      </c>
      <c r="C7330" t="s">
        <v>1869</v>
      </c>
      <c r="H7330" s="4">
        <v>126720</v>
      </c>
      <c r="I7330" s="4">
        <v>126720</v>
      </c>
      <c r="J7330">
        <v>0</v>
      </c>
      <c r="K7330" s="4">
        <v>0</v>
      </c>
    </row>
    <row r="7331" spans="1:11" x14ac:dyDescent="0.35">
      <c r="A7331" t="s">
        <v>765</v>
      </c>
      <c r="B7331" t="s">
        <v>2148</v>
      </c>
      <c r="C7331" t="s">
        <v>1870</v>
      </c>
      <c r="D7331" s="4">
        <v>6420</v>
      </c>
      <c r="E7331" s="4">
        <v>3104</v>
      </c>
      <c r="G7331" s="4">
        <v>979775</v>
      </c>
      <c r="I7331" s="4">
        <v>989299</v>
      </c>
      <c r="J7331" s="4">
        <v>9524</v>
      </c>
      <c r="K7331" s="4">
        <v>6420</v>
      </c>
    </row>
    <row r="7332" spans="1:11" x14ac:dyDescent="0.35">
      <c r="A7332" t="s">
        <v>765</v>
      </c>
      <c r="B7332" t="s">
        <v>2149</v>
      </c>
      <c r="C7332" t="s">
        <v>1871</v>
      </c>
      <c r="D7332" s="4">
        <v>417959</v>
      </c>
      <c r="I7332" s="4">
        <v>417959</v>
      </c>
      <c r="J7332" s="4">
        <v>417959</v>
      </c>
      <c r="K7332" s="4">
        <v>417959</v>
      </c>
    </row>
    <row r="7333" spans="1:11" x14ac:dyDescent="0.35">
      <c r="A7333" t="s">
        <v>765</v>
      </c>
      <c r="B7333" t="s">
        <v>2150</v>
      </c>
      <c r="C7333" t="s">
        <v>1872</v>
      </c>
      <c r="D7333" s="4">
        <v>49000</v>
      </c>
      <c r="I7333" s="4">
        <v>49000</v>
      </c>
      <c r="J7333" s="4">
        <v>49000</v>
      </c>
      <c r="K7333" s="4">
        <v>49000</v>
      </c>
    </row>
    <row r="7334" spans="1:11" x14ac:dyDescent="0.35">
      <c r="A7334" t="s">
        <v>765</v>
      </c>
      <c r="B7334" t="s">
        <v>2153</v>
      </c>
      <c r="C7334" t="s">
        <v>1875</v>
      </c>
      <c r="H7334" s="4">
        <v>10462</v>
      </c>
      <c r="I7334" s="4">
        <v>10462</v>
      </c>
      <c r="J7334">
        <v>0</v>
      </c>
      <c r="K7334" s="4">
        <v>0</v>
      </c>
    </row>
    <row r="7335" spans="1:11" x14ac:dyDescent="0.35">
      <c r="A7335" t="s">
        <v>765</v>
      </c>
      <c r="B7335" t="s">
        <v>2154</v>
      </c>
      <c r="C7335" t="s">
        <v>1876</v>
      </c>
      <c r="H7335" s="4">
        <v>62160</v>
      </c>
      <c r="I7335" s="4">
        <v>62160</v>
      </c>
      <c r="J7335">
        <v>0</v>
      </c>
      <c r="K7335" s="4">
        <v>0</v>
      </c>
    </row>
    <row r="7336" spans="1:11" x14ac:dyDescent="0.35">
      <c r="A7336" t="s">
        <v>765</v>
      </c>
      <c r="B7336" t="s">
        <v>2155</v>
      </c>
      <c r="C7336" t="s">
        <v>1877</v>
      </c>
      <c r="D7336" s="4">
        <v>4625</v>
      </c>
      <c r="I7336" s="4">
        <v>4625</v>
      </c>
      <c r="J7336" s="4">
        <v>4625</v>
      </c>
      <c r="K7336" s="4">
        <v>4625</v>
      </c>
    </row>
    <row r="7337" spans="1:11" x14ac:dyDescent="0.35">
      <c r="A7337" t="s">
        <v>765</v>
      </c>
      <c r="B7337" t="s">
        <v>2156</v>
      </c>
      <c r="D7337" s="4">
        <v>516052</v>
      </c>
      <c r="E7337" s="4">
        <v>3104</v>
      </c>
      <c r="F7337" s="4">
        <v>48220</v>
      </c>
      <c r="G7337" s="4">
        <v>979775</v>
      </c>
      <c r="H7337" s="4">
        <v>1015136</v>
      </c>
      <c r="I7337" s="4">
        <v>2562288</v>
      </c>
      <c r="J7337" s="4">
        <v>519156</v>
      </c>
      <c r="K7337" s="4">
        <v>516052</v>
      </c>
    </row>
    <row r="7338" spans="1:11" x14ac:dyDescent="0.35">
      <c r="A7338" t="s">
        <v>765</v>
      </c>
      <c r="B7338" t="s">
        <v>2157</v>
      </c>
      <c r="C7338" t="s">
        <v>1879</v>
      </c>
      <c r="D7338" s="4">
        <v>101511</v>
      </c>
      <c r="I7338" s="4">
        <v>101511</v>
      </c>
      <c r="J7338" s="4">
        <v>101511</v>
      </c>
      <c r="K7338" s="4">
        <v>101511</v>
      </c>
    </row>
    <row r="7339" spans="1:11" x14ac:dyDescent="0.35">
      <c r="A7339" t="s">
        <v>765</v>
      </c>
      <c r="B7339" t="s">
        <v>2186</v>
      </c>
      <c r="C7339" t="s">
        <v>1907</v>
      </c>
      <c r="D7339" s="4">
        <v>979</v>
      </c>
      <c r="I7339" s="4">
        <v>979</v>
      </c>
      <c r="J7339" s="4">
        <v>979</v>
      </c>
      <c r="K7339" s="4">
        <v>979</v>
      </c>
    </row>
    <row r="7340" spans="1:11" x14ac:dyDescent="0.35">
      <c r="A7340" t="s">
        <v>765</v>
      </c>
      <c r="B7340" t="s">
        <v>2158</v>
      </c>
      <c r="C7340" t="s">
        <v>1880</v>
      </c>
      <c r="D7340" s="4">
        <v>265948</v>
      </c>
      <c r="I7340" s="4">
        <v>265948</v>
      </c>
      <c r="J7340" s="4">
        <v>265948</v>
      </c>
      <c r="K7340" s="4">
        <v>265948</v>
      </c>
    </row>
    <row r="7341" spans="1:11" x14ac:dyDescent="0.35">
      <c r="A7341" t="s">
        <v>765</v>
      </c>
      <c r="B7341" t="s">
        <v>2159</v>
      </c>
      <c r="C7341" t="s">
        <v>1881</v>
      </c>
      <c r="D7341" s="4">
        <v>18272</v>
      </c>
      <c r="I7341" s="4">
        <v>18272</v>
      </c>
      <c r="J7341" s="4">
        <v>18272</v>
      </c>
      <c r="K7341" s="4">
        <v>18272</v>
      </c>
    </row>
    <row r="7342" spans="1:11" x14ac:dyDescent="0.35">
      <c r="A7342" t="s">
        <v>765</v>
      </c>
      <c r="B7342" t="s">
        <v>2174</v>
      </c>
      <c r="C7342" t="s">
        <v>1895</v>
      </c>
      <c r="D7342" s="4">
        <v>28831</v>
      </c>
      <c r="I7342" s="4">
        <v>28831</v>
      </c>
      <c r="J7342" s="4">
        <v>28831</v>
      </c>
      <c r="K7342" s="4">
        <v>28831</v>
      </c>
    </row>
    <row r="7343" spans="1:11" x14ac:dyDescent="0.35">
      <c r="A7343" t="s">
        <v>765</v>
      </c>
      <c r="B7343" t="s">
        <v>2161</v>
      </c>
      <c r="C7343" t="s">
        <v>1883</v>
      </c>
      <c r="D7343" s="4">
        <v>2787</v>
      </c>
      <c r="I7343" s="4">
        <v>2787</v>
      </c>
      <c r="J7343" s="4">
        <v>2787</v>
      </c>
      <c r="K7343" s="4">
        <v>2787</v>
      </c>
    </row>
    <row r="7344" spans="1:11" x14ac:dyDescent="0.35">
      <c r="A7344" t="s">
        <v>765</v>
      </c>
      <c r="B7344" t="s">
        <v>2163</v>
      </c>
      <c r="D7344" s="4">
        <v>418327</v>
      </c>
      <c r="I7344" s="4">
        <v>418327</v>
      </c>
      <c r="J7344" s="4">
        <v>418327</v>
      </c>
      <c r="K7344" s="4">
        <v>418327</v>
      </c>
    </row>
    <row r="7345" spans="1:11" x14ac:dyDescent="0.35">
      <c r="A7345" t="s">
        <v>765</v>
      </c>
      <c r="B7345" t="s">
        <v>2166</v>
      </c>
      <c r="C7345" t="s">
        <v>1888</v>
      </c>
      <c r="H7345" s="4">
        <v>220800</v>
      </c>
      <c r="I7345" s="4">
        <v>220800</v>
      </c>
      <c r="J7345">
        <v>0</v>
      </c>
      <c r="K7345" s="4">
        <v>0</v>
      </c>
    </row>
    <row r="7346" spans="1:11" x14ac:dyDescent="0.35">
      <c r="A7346" t="s">
        <v>765</v>
      </c>
      <c r="B7346" t="s">
        <v>2167</v>
      </c>
      <c r="C7346" t="s">
        <v>1889</v>
      </c>
      <c r="G7346" s="4">
        <v>178500</v>
      </c>
      <c r="I7346" s="4">
        <v>178500</v>
      </c>
      <c r="J7346">
        <v>0</v>
      </c>
      <c r="K7346" s="4">
        <v>0</v>
      </c>
    </row>
    <row r="7347" spans="1:11" x14ac:dyDescent="0.35">
      <c r="A7347" t="s">
        <v>765</v>
      </c>
      <c r="B7347" t="s">
        <v>2169</v>
      </c>
      <c r="G7347" s="4">
        <v>178500</v>
      </c>
      <c r="H7347" s="4">
        <v>220800</v>
      </c>
      <c r="I7347" s="4">
        <v>399300</v>
      </c>
      <c r="J7347">
        <v>0</v>
      </c>
      <c r="K7347" s="4">
        <v>0</v>
      </c>
    </row>
    <row r="7348" spans="1:11" x14ac:dyDescent="0.35">
      <c r="A7348" t="s">
        <v>765</v>
      </c>
      <c r="B7348" t="s">
        <v>2170</v>
      </c>
      <c r="D7348" s="4">
        <v>8150670</v>
      </c>
      <c r="E7348" s="4">
        <v>3340452</v>
      </c>
      <c r="F7348" s="4">
        <v>2047490</v>
      </c>
      <c r="G7348" s="4">
        <v>1158275</v>
      </c>
      <c r="H7348" s="4">
        <v>2479467</v>
      </c>
      <c r="I7348" s="4">
        <v>17176355</v>
      </c>
      <c r="J7348" s="4">
        <f>SUM(D7348,E7348)</f>
        <v>11491122</v>
      </c>
      <c r="K7348" s="4">
        <v>8150670</v>
      </c>
    </row>
    <row r="7349" spans="1:11" x14ac:dyDescent="0.35">
      <c r="A7349" t="s">
        <v>767</v>
      </c>
      <c r="B7349" t="s">
        <v>2118</v>
      </c>
      <c r="C7349" t="s">
        <v>1843</v>
      </c>
      <c r="D7349" s="4">
        <v>4720747</v>
      </c>
      <c r="E7349" s="4">
        <v>21603352</v>
      </c>
      <c r="F7349" s="4">
        <v>14257600</v>
      </c>
      <c r="I7349" s="4">
        <v>40581699</v>
      </c>
      <c r="J7349" s="4">
        <v>26324099</v>
      </c>
      <c r="K7349" s="4">
        <v>4720747</v>
      </c>
    </row>
    <row r="7350" spans="1:11" x14ac:dyDescent="0.35">
      <c r="A7350" t="s">
        <v>767</v>
      </c>
      <c r="B7350" t="s">
        <v>2119</v>
      </c>
      <c r="C7350" t="s">
        <v>1844</v>
      </c>
      <c r="D7350" s="4">
        <v>1443967</v>
      </c>
      <c r="G7350" s="4">
        <v>2228370</v>
      </c>
      <c r="H7350" s="4">
        <v>306900</v>
      </c>
      <c r="I7350" s="4">
        <v>3979237</v>
      </c>
      <c r="J7350" s="4">
        <v>1443967</v>
      </c>
      <c r="K7350" s="4">
        <v>1443967</v>
      </c>
    </row>
    <row r="7351" spans="1:11" x14ac:dyDescent="0.35">
      <c r="A7351" t="s">
        <v>767</v>
      </c>
      <c r="B7351" t="s">
        <v>2120</v>
      </c>
      <c r="C7351" t="s">
        <v>1845</v>
      </c>
      <c r="D7351" s="4">
        <v>2029160</v>
      </c>
      <c r="I7351" s="4">
        <v>2029160</v>
      </c>
      <c r="J7351" s="4">
        <v>2029160</v>
      </c>
      <c r="K7351" s="4">
        <v>2029160</v>
      </c>
    </row>
    <row r="7352" spans="1:11" x14ac:dyDescent="0.35">
      <c r="A7352" t="s">
        <v>767</v>
      </c>
      <c r="B7352" t="s">
        <v>2121</v>
      </c>
      <c r="D7352" s="4">
        <v>8193874</v>
      </c>
      <c r="E7352" s="4">
        <v>21603352</v>
      </c>
      <c r="F7352" s="4">
        <v>14257600</v>
      </c>
      <c r="G7352" s="4">
        <v>2228370</v>
      </c>
      <c r="H7352" s="4">
        <v>306900</v>
      </c>
      <c r="I7352" s="4">
        <v>46590096</v>
      </c>
      <c r="J7352" s="4">
        <v>29797226</v>
      </c>
      <c r="K7352" s="4">
        <v>8193874</v>
      </c>
    </row>
    <row r="7353" spans="1:11" x14ac:dyDescent="0.35">
      <c r="A7353" t="s">
        <v>767</v>
      </c>
      <c r="B7353" t="s">
        <v>2122</v>
      </c>
      <c r="C7353" t="s">
        <v>1846</v>
      </c>
      <c r="D7353" s="4">
        <v>12025675</v>
      </c>
      <c r="E7353" s="4">
        <v>1006647</v>
      </c>
      <c r="F7353" s="4">
        <v>37207</v>
      </c>
      <c r="G7353" s="4">
        <v>37000</v>
      </c>
      <c r="H7353" s="4">
        <v>653790</v>
      </c>
      <c r="I7353" s="4">
        <v>13760319</v>
      </c>
      <c r="J7353" s="4">
        <v>13032322</v>
      </c>
      <c r="K7353" s="4">
        <v>12025675</v>
      </c>
    </row>
    <row r="7354" spans="1:11" x14ac:dyDescent="0.35">
      <c r="A7354" t="s">
        <v>767</v>
      </c>
      <c r="B7354" t="s">
        <v>2123</v>
      </c>
      <c r="C7354" t="s">
        <v>1847</v>
      </c>
      <c r="D7354" s="4">
        <v>10292508</v>
      </c>
      <c r="F7354" s="4">
        <v>1441081</v>
      </c>
      <c r="I7354" s="4">
        <v>11733589</v>
      </c>
      <c r="J7354" s="4">
        <v>10292508</v>
      </c>
      <c r="K7354" s="4">
        <v>10292508</v>
      </c>
    </row>
    <row r="7355" spans="1:11" x14ac:dyDescent="0.35">
      <c r="A7355" t="s">
        <v>767</v>
      </c>
      <c r="B7355" t="s">
        <v>2124</v>
      </c>
      <c r="C7355" t="s">
        <v>1848</v>
      </c>
      <c r="D7355" s="4">
        <v>5144</v>
      </c>
      <c r="I7355" s="4">
        <v>5144</v>
      </c>
      <c r="J7355" s="4">
        <v>5144</v>
      </c>
      <c r="K7355" s="4">
        <v>5144</v>
      </c>
    </row>
    <row r="7356" spans="1:11" x14ac:dyDescent="0.35">
      <c r="A7356" t="s">
        <v>767</v>
      </c>
      <c r="B7356" t="s">
        <v>2125</v>
      </c>
      <c r="D7356" s="4">
        <v>22323326</v>
      </c>
      <c r="E7356" s="4">
        <v>1006647</v>
      </c>
      <c r="F7356" s="4">
        <v>1478288</v>
      </c>
      <c r="G7356" s="4">
        <v>37000</v>
      </c>
      <c r="H7356" s="4">
        <v>653790</v>
      </c>
      <c r="I7356" s="4">
        <v>25499051</v>
      </c>
      <c r="J7356" s="4">
        <v>23329973</v>
      </c>
      <c r="K7356" s="4">
        <v>22323326</v>
      </c>
    </row>
    <row r="7357" spans="1:11" x14ac:dyDescent="0.35">
      <c r="A7357" t="s">
        <v>767</v>
      </c>
      <c r="B7357" t="s">
        <v>2175</v>
      </c>
      <c r="C7357" t="s">
        <v>1896</v>
      </c>
      <c r="H7357" s="4">
        <v>65495</v>
      </c>
      <c r="I7357" s="4">
        <v>65495</v>
      </c>
      <c r="J7357">
        <v>0</v>
      </c>
      <c r="K7357" s="4">
        <v>0</v>
      </c>
    </row>
    <row r="7358" spans="1:11" x14ac:dyDescent="0.35">
      <c r="A7358" t="s">
        <v>767</v>
      </c>
      <c r="B7358" t="s">
        <v>2126</v>
      </c>
      <c r="C7358" t="s">
        <v>1850</v>
      </c>
      <c r="F7358" s="4">
        <v>1600000</v>
      </c>
      <c r="H7358" s="4">
        <v>1600000</v>
      </c>
      <c r="I7358" s="4">
        <v>3200000</v>
      </c>
      <c r="J7358">
        <v>0</v>
      </c>
      <c r="K7358" s="4">
        <v>0</v>
      </c>
    </row>
    <row r="7359" spans="1:11" x14ac:dyDescent="0.35">
      <c r="A7359" t="s">
        <v>767</v>
      </c>
      <c r="B7359" t="s">
        <v>2127</v>
      </c>
      <c r="F7359" s="4">
        <v>1600000</v>
      </c>
      <c r="H7359" s="4">
        <v>1665495</v>
      </c>
      <c r="I7359" s="4">
        <v>3265495</v>
      </c>
      <c r="J7359">
        <v>0</v>
      </c>
      <c r="K7359" s="4">
        <v>0</v>
      </c>
    </row>
    <row r="7360" spans="1:11" x14ac:dyDescent="0.35">
      <c r="A7360" t="s">
        <v>767</v>
      </c>
      <c r="B7360" t="s">
        <v>2128</v>
      </c>
      <c r="C7360" t="s">
        <v>1851</v>
      </c>
      <c r="D7360" s="4">
        <v>706074</v>
      </c>
      <c r="I7360" s="4">
        <v>706074</v>
      </c>
      <c r="J7360" s="4">
        <v>706074</v>
      </c>
      <c r="K7360" s="4">
        <v>706074</v>
      </c>
    </row>
    <row r="7361" spans="1:11" x14ac:dyDescent="0.35">
      <c r="A7361" t="s">
        <v>767</v>
      </c>
      <c r="B7361" t="s">
        <v>2129</v>
      </c>
      <c r="C7361" t="s">
        <v>1852</v>
      </c>
      <c r="F7361" s="4">
        <v>4089</v>
      </c>
      <c r="I7361" s="4">
        <v>4089</v>
      </c>
      <c r="J7361">
        <v>0</v>
      </c>
      <c r="K7361" s="4">
        <v>0</v>
      </c>
    </row>
    <row r="7362" spans="1:11" x14ac:dyDescent="0.35">
      <c r="A7362" t="s">
        <v>767</v>
      </c>
      <c r="B7362" t="s">
        <v>2130</v>
      </c>
      <c r="C7362" t="s">
        <v>1853</v>
      </c>
      <c r="D7362" s="4">
        <v>13652</v>
      </c>
      <c r="F7362" s="4">
        <v>1539</v>
      </c>
      <c r="I7362" s="4">
        <v>15191</v>
      </c>
      <c r="J7362" s="4">
        <v>13652</v>
      </c>
      <c r="K7362" s="4">
        <v>13652</v>
      </c>
    </row>
    <row r="7363" spans="1:11" x14ac:dyDescent="0.35">
      <c r="A7363" t="s">
        <v>767</v>
      </c>
      <c r="B7363" t="s">
        <v>2172</v>
      </c>
      <c r="C7363" t="s">
        <v>1893</v>
      </c>
      <c r="F7363" s="4">
        <v>2389</v>
      </c>
      <c r="H7363" s="4">
        <v>13140</v>
      </c>
      <c r="I7363" s="4">
        <v>15529</v>
      </c>
      <c r="J7363">
        <v>0</v>
      </c>
      <c r="K7363" s="4">
        <v>0</v>
      </c>
    </row>
    <row r="7364" spans="1:11" x14ac:dyDescent="0.35">
      <c r="A7364" t="s">
        <v>767</v>
      </c>
      <c r="B7364" t="s">
        <v>2131</v>
      </c>
      <c r="C7364" t="s">
        <v>1854</v>
      </c>
      <c r="G7364" s="4">
        <v>255546</v>
      </c>
      <c r="I7364" s="4">
        <v>255546</v>
      </c>
      <c r="J7364">
        <v>0</v>
      </c>
      <c r="K7364" s="4">
        <v>0</v>
      </c>
    </row>
    <row r="7365" spans="1:11" x14ac:dyDescent="0.35">
      <c r="A7365" t="s">
        <v>767</v>
      </c>
      <c r="B7365" t="s">
        <v>2132</v>
      </c>
      <c r="C7365" t="s">
        <v>1855</v>
      </c>
      <c r="D7365" s="4">
        <v>21588</v>
      </c>
      <c r="G7365" s="4">
        <v>263426</v>
      </c>
      <c r="H7365" s="4">
        <v>220416</v>
      </c>
      <c r="I7365" s="4">
        <v>505430</v>
      </c>
      <c r="J7365" s="4">
        <v>21588</v>
      </c>
      <c r="K7365" s="4">
        <v>21588</v>
      </c>
    </row>
    <row r="7366" spans="1:11" x14ac:dyDescent="0.35">
      <c r="A7366" t="s">
        <v>767</v>
      </c>
      <c r="B7366" t="s">
        <v>2133</v>
      </c>
      <c r="C7366" t="s">
        <v>1856</v>
      </c>
      <c r="D7366" s="4">
        <v>1929</v>
      </c>
      <c r="G7366" s="4">
        <v>22778</v>
      </c>
      <c r="I7366" s="4">
        <v>24708</v>
      </c>
      <c r="J7366" s="4">
        <v>1929</v>
      </c>
      <c r="K7366" s="4">
        <v>1929</v>
      </c>
    </row>
    <row r="7367" spans="1:11" x14ac:dyDescent="0.35">
      <c r="A7367" t="s">
        <v>767</v>
      </c>
      <c r="B7367" t="s">
        <v>2134</v>
      </c>
      <c r="C7367" t="s">
        <v>1857</v>
      </c>
      <c r="D7367" s="4">
        <v>4432</v>
      </c>
      <c r="G7367" s="4">
        <v>23764</v>
      </c>
      <c r="H7367" s="4">
        <v>13579</v>
      </c>
      <c r="I7367" s="4">
        <v>41775</v>
      </c>
      <c r="J7367" s="4">
        <v>4432</v>
      </c>
      <c r="K7367" s="4">
        <v>4432</v>
      </c>
    </row>
    <row r="7368" spans="1:11" x14ac:dyDescent="0.35">
      <c r="A7368" t="s">
        <v>767</v>
      </c>
      <c r="B7368" t="s">
        <v>2135</v>
      </c>
      <c r="C7368" t="s">
        <v>1858</v>
      </c>
      <c r="G7368" s="4">
        <v>67537</v>
      </c>
      <c r="I7368" s="4">
        <v>67537</v>
      </c>
      <c r="J7368">
        <v>0</v>
      </c>
      <c r="K7368" s="4">
        <v>0</v>
      </c>
    </row>
    <row r="7369" spans="1:11" x14ac:dyDescent="0.35">
      <c r="A7369" t="s">
        <v>767</v>
      </c>
      <c r="B7369" t="s">
        <v>2136</v>
      </c>
      <c r="C7369" t="s">
        <v>1859</v>
      </c>
      <c r="D7369" s="4">
        <v>134047</v>
      </c>
      <c r="G7369" s="4">
        <v>225000</v>
      </c>
      <c r="H7369" s="4">
        <v>275000</v>
      </c>
      <c r="I7369" s="4">
        <v>634047</v>
      </c>
      <c r="J7369" s="4">
        <v>134047</v>
      </c>
      <c r="K7369" s="4">
        <v>134047</v>
      </c>
    </row>
    <row r="7370" spans="1:11" x14ac:dyDescent="0.35">
      <c r="A7370" t="s">
        <v>767</v>
      </c>
      <c r="B7370" t="s">
        <v>2137</v>
      </c>
      <c r="C7370" t="s">
        <v>1860</v>
      </c>
      <c r="E7370" s="4">
        <v>0</v>
      </c>
      <c r="H7370" s="4">
        <v>1630545</v>
      </c>
      <c r="I7370" s="4">
        <v>1630545</v>
      </c>
      <c r="J7370">
        <v>0</v>
      </c>
      <c r="K7370" s="4">
        <v>0</v>
      </c>
    </row>
    <row r="7371" spans="1:11" x14ac:dyDescent="0.35">
      <c r="A7371" t="s">
        <v>767</v>
      </c>
      <c r="B7371" t="s">
        <v>2138</v>
      </c>
      <c r="C7371" t="s">
        <v>1861</v>
      </c>
      <c r="D7371" s="4">
        <v>177916</v>
      </c>
      <c r="I7371" s="4">
        <v>177916</v>
      </c>
      <c r="J7371" s="4">
        <v>177916</v>
      </c>
      <c r="K7371" s="4">
        <v>177916</v>
      </c>
    </row>
    <row r="7372" spans="1:11" x14ac:dyDescent="0.35">
      <c r="A7372" t="s">
        <v>767</v>
      </c>
      <c r="B7372" t="s">
        <v>2139</v>
      </c>
      <c r="C7372" t="s">
        <v>1862</v>
      </c>
      <c r="H7372" s="4">
        <v>768823</v>
      </c>
      <c r="I7372" s="4">
        <v>768823</v>
      </c>
      <c r="J7372">
        <v>0</v>
      </c>
      <c r="K7372" s="4">
        <v>0</v>
      </c>
    </row>
    <row r="7373" spans="1:11" x14ac:dyDescent="0.35">
      <c r="A7373" t="s">
        <v>767</v>
      </c>
      <c r="B7373" t="s">
        <v>2141</v>
      </c>
      <c r="D7373" s="4">
        <v>1059639</v>
      </c>
      <c r="E7373" s="4">
        <v>0</v>
      </c>
      <c r="F7373" s="4">
        <v>8017</v>
      </c>
      <c r="G7373" s="4">
        <v>858051</v>
      </c>
      <c r="H7373" s="4">
        <v>2921504</v>
      </c>
      <c r="I7373" s="4">
        <v>4847211</v>
      </c>
      <c r="J7373" s="4">
        <v>1059639</v>
      </c>
      <c r="K7373" s="4">
        <v>1059639</v>
      </c>
    </row>
    <row r="7374" spans="1:11" x14ac:dyDescent="0.35">
      <c r="A7374" t="s">
        <v>767</v>
      </c>
      <c r="B7374" t="s">
        <v>2144</v>
      </c>
      <c r="C7374" t="s">
        <v>1866</v>
      </c>
      <c r="I7374" s="4">
        <v>0</v>
      </c>
      <c r="J7374">
        <v>0</v>
      </c>
      <c r="K7374" s="4">
        <v>0</v>
      </c>
    </row>
    <row r="7375" spans="1:11" x14ac:dyDescent="0.35">
      <c r="A7375" t="s">
        <v>767</v>
      </c>
      <c r="B7375" t="s">
        <v>2145</v>
      </c>
      <c r="C7375" t="s">
        <v>1867</v>
      </c>
      <c r="D7375" s="4">
        <v>2107531</v>
      </c>
      <c r="E7375" s="4">
        <v>9000</v>
      </c>
      <c r="H7375" s="4">
        <v>2015209</v>
      </c>
      <c r="I7375" s="4">
        <v>4131740</v>
      </c>
      <c r="J7375" s="4">
        <v>2116531</v>
      </c>
      <c r="K7375" s="4">
        <v>2107531</v>
      </c>
    </row>
    <row r="7376" spans="1:11" x14ac:dyDescent="0.35">
      <c r="A7376" t="s">
        <v>767</v>
      </c>
      <c r="B7376" t="s">
        <v>2146</v>
      </c>
      <c r="C7376" t="s">
        <v>1868</v>
      </c>
      <c r="D7376" s="4">
        <v>11934</v>
      </c>
      <c r="E7376" s="4">
        <v>100000</v>
      </c>
      <c r="H7376" s="4">
        <v>1744321</v>
      </c>
      <c r="I7376" s="4">
        <v>1856255</v>
      </c>
      <c r="J7376" s="4">
        <v>111934</v>
      </c>
      <c r="K7376" s="4">
        <v>11934</v>
      </c>
    </row>
    <row r="7377" spans="1:11" x14ac:dyDescent="0.35">
      <c r="A7377" t="s">
        <v>767</v>
      </c>
      <c r="B7377" t="s">
        <v>2173</v>
      </c>
      <c r="C7377" t="s">
        <v>1894</v>
      </c>
      <c r="D7377" s="4">
        <v>35836</v>
      </c>
      <c r="I7377" s="4">
        <v>35836</v>
      </c>
      <c r="J7377" s="4">
        <v>35836</v>
      </c>
      <c r="K7377" s="4">
        <v>35836</v>
      </c>
    </row>
    <row r="7378" spans="1:11" x14ac:dyDescent="0.35">
      <c r="A7378" t="s">
        <v>767</v>
      </c>
      <c r="B7378" t="s">
        <v>2147</v>
      </c>
      <c r="C7378" t="s">
        <v>1869</v>
      </c>
      <c r="H7378" s="4">
        <v>636480</v>
      </c>
      <c r="I7378" s="4">
        <v>636480</v>
      </c>
      <c r="J7378">
        <v>0</v>
      </c>
      <c r="K7378" s="4">
        <v>0</v>
      </c>
    </row>
    <row r="7379" spans="1:11" x14ac:dyDescent="0.35">
      <c r="A7379" t="s">
        <v>767</v>
      </c>
      <c r="B7379" t="s">
        <v>2148</v>
      </c>
      <c r="C7379" t="s">
        <v>1870</v>
      </c>
      <c r="E7379" s="4">
        <v>25274</v>
      </c>
      <c r="G7379" s="4">
        <v>4564414</v>
      </c>
      <c r="H7379" s="4">
        <v>43949</v>
      </c>
      <c r="I7379" s="4">
        <v>4633638</v>
      </c>
      <c r="J7379">
        <v>25274</v>
      </c>
      <c r="K7379" s="4">
        <v>0</v>
      </c>
    </row>
    <row r="7380" spans="1:11" x14ac:dyDescent="0.35">
      <c r="A7380" t="s">
        <v>767</v>
      </c>
      <c r="B7380" t="s">
        <v>2149</v>
      </c>
      <c r="C7380" t="s">
        <v>1871</v>
      </c>
      <c r="D7380" s="4">
        <v>85108</v>
      </c>
      <c r="E7380" s="4">
        <v>73845</v>
      </c>
      <c r="F7380" s="4">
        <v>6495000</v>
      </c>
      <c r="G7380" s="4">
        <v>6018</v>
      </c>
      <c r="I7380" s="4">
        <v>6659972</v>
      </c>
      <c r="J7380" s="4">
        <v>158953</v>
      </c>
      <c r="K7380" s="4">
        <v>85108</v>
      </c>
    </row>
    <row r="7381" spans="1:11" x14ac:dyDescent="0.35">
      <c r="A7381" t="s">
        <v>767</v>
      </c>
      <c r="B7381" t="s">
        <v>2150</v>
      </c>
      <c r="C7381" t="s">
        <v>1872</v>
      </c>
      <c r="D7381" s="4">
        <v>98000</v>
      </c>
      <c r="I7381" s="4">
        <v>98000</v>
      </c>
      <c r="J7381" s="4">
        <v>98000</v>
      </c>
      <c r="K7381" s="4">
        <v>98000</v>
      </c>
    </row>
    <row r="7382" spans="1:11" x14ac:dyDescent="0.35">
      <c r="A7382" t="s">
        <v>767</v>
      </c>
      <c r="B7382" t="s">
        <v>2151</v>
      </c>
      <c r="C7382" t="s">
        <v>1873</v>
      </c>
      <c r="D7382" s="4">
        <v>25000</v>
      </c>
      <c r="I7382" s="4">
        <v>25000</v>
      </c>
      <c r="J7382" s="4">
        <v>25000</v>
      </c>
      <c r="K7382" s="4">
        <v>25000</v>
      </c>
    </row>
    <row r="7383" spans="1:11" x14ac:dyDescent="0.35">
      <c r="A7383" t="s">
        <v>767</v>
      </c>
      <c r="B7383" t="s">
        <v>2153</v>
      </c>
      <c r="C7383" t="s">
        <v>1875</v>
      </c>
      <c r="H7383" s="4">
        <v>51146</v>
      </c>
      <c r="I7383" s="4">
        <v>51146</v>
      </c>
      <c r="J7383">
        <v>0</v>
      </c>
      <c r="K7383" s="4">
        <v>0</v>
      </c>
    </row>
    <row r="7384" spans="1:11" x14ac:dyDescent="0.35">
      <c r="A7384" t="s">
        <v>767</v>
      </c>
      <c r="B7384" t="s">
        <v>2154</v>
      </c>
      <c r="C7384" t="s">
        <v>1876</v>
      </c>
      <c r="D7384" s="4">
        <v>65094</v>
      </c>
      <c r="H7384" s="4">
        <v>122640</v>
      </c>
      <c r="I7384" s="4">
        <v>187734</v>
      </c>
      <c r="J7384" s="4">
        <v>65094</v>
      </c>
      <c r="K7384" s="4">
        <v>65094</v>
      </c>
    </row>
    <row r="7385" spans="1:11" x14ac:dyDescent="0.35">
      <c r="A7385" t="s">
        <v>767</v>
      </c>
      <c r="B7385" t="s">
        <v>2155</v>
      </c>
      <c r="C7385" t="s">
        <v>1877</v>
      </c>
      <c r="D7385" s="4">
        <v>1732</v>
      </c>
      <c r="I7385" s="4">
        <v>1732</v>
      </c>
      <c r="J7385" s="4">
        <v>1732</v>
      </c>
      <c r="K7385" s="4">
        <v>1732</v>
      </c>
    </row>
    <row r="7386" spans="1:11" x14ac:dyDescent="0.35">
      <c r="A7386" t="s">
        <v>767</v>
      </c>
      <c r="B7386" t="s">
        <v>2156</v>
      </c>
      <c r="D7386" s="4">
        <v>2430233</v>
      </c>
      <c r="E7386" s="4">
        <v>208119</v>
      </c>
      <c r="F7386" s="4">
        <v>6495000</v>
      </c>
      <c r="G7386" s="4">
        <v>4570433</v>
      </c>
      <c r="H7386" s="4">
        <v>4613746</v>
      </c>
      <c r="I7386" s="4">
        <v>18317532</v>
      </c>
      <c r="J7386" s="4">
        <v>2638352</v>
      </c>
      <c r="K7386" s="4">
        <v>2430233</v>
      </c>
    </row>
    <row r="7387" spans="1:11" x14ac:dyDescent="0.35">
      <c r="A7387" t="s">
        <v>767</v>
      </c>
      <c r="B7387" t="s">
        <v>2157</v>
      </c>
      <c r="C7387" t="s">
        <v>1879</v>
      </c>
      <c r="D7387" s="4">
        <v>1454865</v>
      </c>
      <c r="I7387" s="4">
        <v>1454865</v>
      </c>
      <c r="J7387" s="4">
        <v>1454865</v>
      </c>
      <c r="K7387" s="4">
        <v>1454865</v>
      </c>
    </row>
    <row r="7388" spans="1:11" x14ac:dyDescent="0.35">
      <c r="A7388" t="s">
        <v>767</v>
      </c>
      <c r="B7388" t="s">
        <v>2186</v>
      </c>
      <c r="C7388" t="s">
        <v>1907</v>
      </c>
      <c r="D7388" s="4">
        <v>5876</v>
      </c>
      <c r="I7388" s="4">
        <v>5876</v>
      </c>
      <c r="J7388" s="4">
        <v>5876</v>
      </c>
      <c r="K7388" s="4">
        <v>5876</v>
      </c>
    </row>
    <row r="7389" spans="1:11" x14ac:dyDescent="0.35">
      <c r="A7389" t="s">
        <v>767</v>
      </c>
      <c r="B7389" t="s">
        <v>2158</v>
      </c>
      <c r="C7389" t="s">
        <v>1880</v>
      </c>
      <c r="D7389" s="4">
        <v>210986</v>
      </c>
      <c r="I7389" s="4">
        <v>210986</v>
      </c>
      <c r="J7389" s="4">
        <v>210986</v>
      </c>
      <c r="K7389" s="4">
        <v>210986</v>
      </c>
    </row>
    <row r="7390" spans="1:11" x14ac:dyDescent="0.35">
      <c r="A7390" t="s">
        <v>767</v>
      </c>
      <c r="B7390" t="s">
        <v>2159</v>
      </c>
      <c r="C7390" t="s">
        <v>1881</v>
      </c>
      <c r="D7390" s="4">
        <v>274534</v>
      </c>
      <c r="I7390" s="4">
        <v>274534</v>
      </c>
      <c r="J7390" s="4">
        <v>274534</v>
      </c>
      <c r="K7390" s="4">
        <v>274534</v>
      </c>
    </row>
    <row r="7391" spans="1:11" x14ac:dyDescent="0.35">
      <c r="A7391" t="s">
        <v>767</v>
      </c>
      <c r="B7391" t="s">
        <v>2160</v>
      </c>
      <c r="C7391" t="s">
        <v>1882</v>
      </c>
      <c r="D7391" s="4">
        <v>88733</v>
      </c>
      <c r="I7391" s="4">
        <v>88733</v>
      </c>
      <c r="J7391" s="4">
        <v>88733</v>
      </c>
      <c r="K7391" s="4">
        <v>88733</v>
      </c>
    </row>
    <row r="7392" spans="1:11" x14ac:dyDescent="0.35">
      <c r="A7392" t="s">
        <v>767</v>
      </c>
      <c r="B7392" t="s">
        <v>2161</v>
      </c>
      <c r="C7392" t="s">
        <v>1883</v>
      </c>
      <c r="D7392" s="4">
        <v>10010</v>
      </c>
      <c r="I7392" s="4">
        <v>10010</v>
      </c>
      <c r="J7392" s="4">
        <v>10010</v>
      </c>
      <c r="K7392" s="4">
        <v>10010</v>
      </c>
    </row>
    <row r="7393" spans="1:11" x14ac:dyDescent="0.35">
      <c r="A7393" t="s">
        <v>767</v>
      </c>
      <c r="B7393" t="s">
        <v>2163</v>
      </c>
      <c r="D7393" s="4">
        <v>2045004</v>
      </c>
      <c r="I7393" s="4">
        <v>2045004</v>
      </c>
      <c r="J7393" s="4">
        <v>2045004</v>
      </c>
      <c r="K7393" s="4">
        <v>2045004</v>
      </c>
    </row>
    <row r="7394" spans="1:11" x14ac:dyDescent="0.35">
      <c r="A7394" t="s">
        <v>767</v>
      </c>
      <c r="B7394" t="s">
        <v>2164</v>
      </c>
      <c r="C7394" t="s">
        <v>1886</v>
      </c>
      <c r="G7394" s="4">
        <v>51845</v>
      </c>
      <c r="I7394" s="4">
        <v>51845</v>
      </c>
      <c r="J7394">
        <v>0</v>
      </c>
      <c r="K7394" s="4">
        <v>0</v>
      </c>
    </row>
    <row r="7395" spans="1:11" x14ac:dyDescent="0.35">
      <c r="A7395" t="s">
        <v>767</v>
      </c>
      <c r="B7395" t="s">
        <v>2165</v>
      </c>
      <c r="G7395" s="4">
        <v>51845</v>
      </c>
      <c r="I7395" s="4">
        <v>51845</v>
      </c>
      <c r="J7395">
        <v>0</v>
      </c>
      <c r="K7395" s="4">
        <v>0</v>
      </c>
    </row>
    <row r="7396" spans="1:11" x14ac:dyDescent="0.35">
      <c r="A7396" t="s">
        <v>767</v>
      </c>
      <c r="B7396" t="s">
        <v>2177</v>
      </c>
      <c r="C7396" t="s">
        <v>1898</v>
      </c>
      <c r="D7396" s="4">
        <v>50000</v>
      </c>
      <c r="I7396" s="4">
        <v>50000</v>
      </c>
      <c r="J7396" s="4">
        <v>50000</v>
      </c>
      <c r="K7396" s="4">
        <v>50000</v>
      </c>
    </row>
    <row r="7397" spans="1:11" x14ac:dyDescent="0.35">
      <c r="A7397" t="s">
        <v>767</v>
      </c>
      <c r="B7397" t="s">
        <v>2166</v>
      </c>
      <c r="C7397" t="s">
        <v>1888</v>
      </c>
      <c r="H7397" s="4">
        <v>153600</v>
      </c>
      <c r="I7397" s="4">
        <v>153600</v>
      </c>
      <c r="J7397">
        <v>0</v>
      </c>
      <c r="K7397" s="4">
        <v>0</v>
      </c>
    </row>
    <row r="7398" spans="1:11" x14ac:dyDescent="0.35">
      <c r="A7398" t="s">
        <v>767</v>
      </c>
      <c r="B7398" t="s">
        <v>2180</v>
      </c>
      <c r="C7398" t="s">
        <v>1901</v>
      </c>
      <c r="G7398" s="4">
        <v>75000</v>
      </c>
      <c r="I7398" s="4">
        <v>75000</v>
      </c>
      <c r="J7398">
        <v>0</v>
      </c>
      <c r="K7398" s="4">
        <v>0</v>
      </c>
    </row>
    <row r="7399" spans="1:11" x14ac:dyDescent="0.35">
      <c r="A7399" t="s">
        <v>767</v>
      </c>
      <c r="B7399" t="s">
        <v>2167</v>
      </c>
      <c r="C7399" t="s">
        <v>1889</v>
      </c>
      <c r="G7399" s="4">
        <v>126000</v>
      </c>
      <c r="I7399" s="4">
        <v>126000</v>
      </c>
      <c r="J7399">
        <v>0</v>
      </c>
      <c r="K7399" s="4">
        <v>0</v>
      </c>
    </row>
    <row r="7400" spans="1:11" x14ac:dyDescent="0.35">
      <c r="A7400" t="s">
        <v>767</v>
      </c>
      <c r="B7400" t="s">
        <v>2168</v>
      </c>
      <c r="C7400" t="s">
        <v>1890</v>
      </c>
      <c r="G7400" s="4">
        <v>120000</v>
      </c>
      <c r="I7400" s="4">
        <v>120000</v>
      </c>
      <c r="J7400">
        <v>0</v>
      </c>
      <c r="K7400" s="4">
        <v>0</v>
      </c>
    </row>
    <row r="7401" spans="1:11" x14ac:dyDescent="0.35">
      <c r="A7401" t="s">
        <v>767</v>
      </c>
      <c r="B7401" t="s">
        <v>2181</v>
      </c>
      <c r="C7401" t="s">
        <v>1902</v>
      </c>
      <c r="G7401" s="4">
        <v>150000</v>
      </c>
      <c r="I7401" s="4">
        <v>150000</v>
      </c>
      <c r="J7401">
        <v>0</v>
      </c>
      <c r="K7401" s="4">
        <v>0</v>
      </c>
    </row>
    <row r="7402" spans="1:11" x14ac:dyDescent="0.35">
      <c r="A7402" t="s">
        <v>767</v>
      </c>
      <c r="B7402" t="s">
        <v>2169</v>
      </c>
      <c r="D7402" s="4">
        <v>50000</v>
      </c>
      <c r="G7402" s="4">
        <v>471000</v>
      </c>
      <c r="H7402" s="4">
        <v>153600</v>
      </c>
      <c r="I7402" s="4">
        <v>674600</v>
      </c>
      <c r="J7402" s="4">
        <v>50000</v>
      </c>
      <c r="K7402" s="4">
        <v>50000</v>
      </c>
    </row>
    <row r="7403" spans="1:11" x14ac:dyDescent="0.35">
      <c r="A7403" t="s">
        <v>767</v>
      </c>
      <c r="B7403" t="s">
        <v>2170</v>
      </c>
      <c r="D7403" s="4">
        <v>36102076</v>
      </c>
      <c r="E7403" s="4">
        <v>22818119</v>
      </c>
      <c r="F7403" s="4">
        <v>23838905</v>
      </c>
      <c r="G7403" s="4">
        <v>8216699</v>
      </c>
      <c r="H7403" s="4">
        <v>10315035</v>
      </c>
      <c r="I7403" s="4">
        <v>101290834</v>
      </c>
      <c r="J7403" s="4">
        <f>SUM(D7403,E7403)</f>
        <v>58920195</v>
      </c>
      <c r="K7403" s="4">
        <v>36102076</v>
      </c>
    </row>
    <row r="7404" spans="1:11" x14ac:dyDescent="0.35">
      <c r="A7404" t="s">
        <v>772</v>
      </c>
      <c r="B7404" t="s">
        <v>2118</v>
      </c>
      <c r="C7404" t="s">
        <v>1843</v>
      </c>
      <c r="D7404" s="4">
        <v>15222439</v>
      </c>
      <c r="E7404" s="4">
        <v>4635653</v>
      </c>
      <c r="F7404" s="4">
        <v>7341600</v>
      </c>
      <c r="I7404" s="4">
        <v>27199692</v>
      </c>
      <c r="J7404" s="4">
        <v>19858092</v>
      </c>
      <c r="K7404" s="4">
        <v>15222439</v>
      </c>
    </row>
    <row r="7405" spans="1:11" x14ac:dyDescent="0.35">
      <c r="A7405" t="s">
        <v>772</v>
      </c>
      <c r="B7405" t="s">
        <v>2119</v>
      </c>
      <c r="C7405" t="s">
        <v>1844</v>
      </c>
      <c r="D7405" s="4">
        <v>658720</v>
      </c>
      <c r="E7405" s="4">
        <v>938624</v>
      </c>
      <c r="F7405" s="4">
        <v>607071</v>
      </c>
      <c r="H7405" s="4">
        <v>180900</v>
      </c>
      <c r="I7405" s="4">
        <v>2385315</v>
      </c>
      <c r="J7405" s="4">
        <v>1597344</v>
      </c>
      <c r="K7405" s="4">
        <v>658720</v>
      </c>
    </row>
    <row r="7406" spans="1:11" x14ac:dyDescent="0.35">
      <c r="A7406" t="s">
        <v>772</v>
      </c>
      <c r="B7406" t="s">
        <v>2120</v>
      </c>
      <c r="C7406" t="s">
        <v>1845</v>
      </c>
      <c r="D7406" s="4">
        <v>15534</v>
      </c>
      <c r="E7406" s="4">
        <v>1132307</v>
      </c>
      <c r="H7406" s="4">
        <v>444940</v>
      </c>
      <c r="I7406" s="4">
        <v>1592781</v>
      </c>
      <c r="J7406" s="4">
        <v>1147841</v>
      </c>
      <c r="K7406" s="4">
        <v>15534</v>
      </c>
    </row>
    <row r="7407" spans="1:11" x14ac:dyDescent="0.35">
      <c r="A7407" t="s">
        <v>772</v>
      </c>
      <c r="B7407" t="s">
        <v>2121</v>
      </c>
      <c r="D7407" s="4">
        <v>15896693</v>
      </c>
      <c r="E7407" s="4">
        <v>6706583</v>
      </c>
      <c r="F7407" s="4">
        <v>7948671</v>
      </c>
      <c r="H7407" s="4">
        <v>625840</v>
      </c>
      <c r="I7407" s="4">
        <v>31177788</v>
      </c>
      <c r="J7407" s="4">
        <v>22603276</v>
      </c>
      <c r="K7407" s="4">
        <v>15896693</v>
      </c>
    </row>
    <row r="7408" spans="1:11" x14ac:dyDescent="0.35">
      <c r="A7408" t="s">
        <v>772</v>
      </c>
      <c r="B7408" t="s">
        <v>2122</v>
      </c>
      <c r="C7408" t="s">
        <v>1846</v>
      </c>
      <c r="D7408" s="4">
        <v>14520412</v>
      </c>
      <c r="I7408" s="4">
        <v>14520412</v>
      </c>
      <c r="J7408" s="4">
        <v>14520412</v>
      </c>
      <c r="K7408" s="4">
        <v>14520412</v>
      </c>
    </row>
    <row r="7409" spans="1:11" x14ac:dyDescent="0.35">
      <c r="A7409" t="s">
        <v>772</v>
      </c>
      <c r="B7409" t="s">
        <v>2123</v>
      </c>
      <c r="C7409" t="s">
        <v>1847</v>
      </c>
      <c r="D7409" s="4">
        <v>5745702</v>
      </c>
      <c r="E7409" s="4">
        <v>3850000</v>
      </c>
      <c r="F7409" s="4">
        <v>2409189</v>
      </c>
      <c r="I7409" s="4">
        <v>12004891</v>
      </c>
      <c r="J7409" s="4">
        <v>9595702</v>
      </c>
      <c r="K7409" s="4">
        <v>5745702</v>
      </c>
    </row>
    <row r="7410" spans="1:11" x14ac:dyDescent="0.35">
      <c r="A7410" t="s">
        <v>772</v>
      </c>
      <c r="B7410" t="s">
        <v>2124</v>
      </c>
      <c r="C7410" t="s">
        <v>1848</v>
      </c>
      <c r="D7410" s="4">
        <v>2324</v>
      </c>
      <c r="I7410" s="4">
        <v>2324</v>
      </c>
      <c r="J7410" s="4">
        <v>2324</v>
      </c>
      <c r="K7410" s="4">
        <v>2324</v>
      </c>
    </row>
    <row r="7411" spans="1:11" x14ac:dyDescent="0.35">
      <c r="A7411" t="s">
        <v>772</v>
      </c>
      <c r="B7411" t="s">
        <v>2125</v>
      </c>
      <c r="D7411" s="4">
        <v>20268438</v>
      </c>
      <c r="E7411" s="4">
        <v>3850000</v>
      </c>
      <c r="F7411" s="4">
        <v>2409189</v>
      </c>
      <c r="I7411" s="4">
        <v>26527627</v>
      </c>
      <c r="J7411" s="4">
        <v>24118438</v>
      </c>
      <c r="K7411" s="4">
        <v>20268438</v>
      </c>
    </row>
    <row r="7412" spans="1:11" x14ac:dyDescent="0.35">
      <c r="A7412" t="s">
        <v>772</v>
      </c>
      <c r="B7412" t="s">
        <v>2205</v>
      </c>
      <c r="C7412" t="s">
        <v>1951</v>
      </c>
      <c r="E7412" s="4">
        <v>1500000</v>
      </c>
      <c r="I7412" s="4">
        <v>1500000</v>
      </c>
      <c r="J7412">
        <v>1500000</v>
      </c>
      <c r="K7412" s="4">
        <v>0</v>
      </c>
    </row>
    <row r="7413" spans="1:11" x14ac:dyDescent="0.35">
      <c r="A7413" t="s">
        <v>772</v>
      </c>
      <c r="B7413" t="s">
        <v>2126</v>
      </c>
      <c r="C7413" t="s">
        <v>1850</v>
      </c>
      <c r="E7413" s="4">
        <v>6400000</v>
      </c>
      <c r="I7413" s="4">
        <v>6400000</v>
      </c>
      <c r="J7413">
        <v>6400000</v>
      </c>
      <c r="K7413" s="4">
        <v>0</v>
      </c>
    </row>
    <row r="7414" spans="1:11" x14ac:dyDescent="0.35">
      <c r="A7414" t="s">
        <v>772</v>
      </c>
      <c r="B7414" t="s">
        <v>2127</v>
      </c>
      <c r="E7414" s="4">
        <v>7900000</v>
      </c>
      <c r="I7414" s="4">
        <v>7900000</v>
      </c>
      <c r="J7414">
        <v>7900000</v>
      </c>
      <c r="K7414" s="4">
        <v>0</v>
      </c>
    </row>
    <row r="7415" spans="1:11" x14ac:dyDescent="0.35">
      <c r="A7415" t="s">
        <v>772</v>
      </c>
      <c r="B7415" t="s">
        <v>2128</v>
      </c>
      <c r="C7415" t="s">
        <v>1851</v>
      </c>
      <c r="D7415" s="4">
        <v>509041</v>
      </c>
      <c r="I7415" s="4">
        <v>509041</v>
      </c>
      <c r="J7415" s="4">
        <v>509041</v>
      </c>
      <c r="K7415" s="4">
        <v>509041</v>
      </c>
    </row>
    <row r="7416" spans="1:11" x14ac:dyDescent="0.35">
      <c r="A7416" t="s">
        <v>772</v>
      </c>
      <c r="B7416" t="s">
        <v>2178</v>
      </c>
      <c r="C7416" t="s">
        <v>1899</v>
      </c>
      <c r="E7416" s="4">
        <v>1170400</v>
      </c>
      <c r="I7416" s="4">
        <v>1170400</v>
      </c>
      <c r="J7416">
        <v>1170400</v>
      </c>
      <c r="K7416" s="4">
        <v>0</v>
      </c>
    </row>
    <row r="7417" spans="1:11" x14ac:dyDescent="0.35">
      <c r="A7417" t="s">
        <v>772</v>
      </c>
      <c r="B7417" t="s">
        <v>2129</v>
      </c>
      <c r="C7417" t="s">
        <v>1852</v>
      </c>
      <c r="D7417" s="4">
        <v>755</v>
      </c>
      <c r="F7417" s="4">
        <v>24533</v>
      </c>
      <c r="H7417" s="4">
        <v>2726</v>
      </c>
      <c r="I7417" s="4">
        <v>28014</v>
      </c>
      <c r="J7417" s="4">
        <v>755</v>
      </c>
      <c r="K7417" s="4">
        <v>755</v>
      </c>
    </row>
    <row r="7418" spans="1:11" x14ac:dyDescent="0.35">
      <c r="A7418" t="s">
        <v>772</v>
      </c>
      <c r="B7418" t="s">
        <v>2130</v>
      </c>
      <c r="C7418" t="s">
        <v>1853</v>
      </c>
      <c r="D7418" s="4">
        <v>1539</v>
      </c>
      <c r="F7418" s="4">
        <v>22961</v>
      </c>
      <c r="I7418" s="4">
        <v>24500</v>
      </c>
      <c r="J7418" s="4">
        <v>1539</v>
      </c>
      <c r="K7418" s="4">
        <v>1539</v>
      </c>
    </row>
    <row r="7419" spans="1:11" x14ac:dyDescent="0.35">
      <c r="A7419" t="s">
        <v>772</v>
      </c>
      <c r="B7419" t="s">
        <v>2172</v>
      </c>
      <c r="C7419" t="s">
        <v>1893</v>
      </c>
      <c r="D7419" s="4">
        <v>4778</v>
      </c>
      <c r="E7419" s="4">
        <v>3584</v>
      </c>
      <c r="F7419" s="4">
        <v>21502</v>
      </c>
      <c r="H7419" s="4">
        <v>7167</v>
      </c>
      <c r="I7419" s="4">
        <v>37031</v>
      </c>
      <c r="J7419" s="4">
        <v>8362</v>
      </c>
      <c r="K7419" s="4">
        <v>4778</v>
      </c>
    </row>
    <row r="7420" spans="1:11" x14ac:dyDescent="0.35">
      <c r="A7420" t="s">
        <v>772</v>
      </c>
      <c r="B7420" t="s">
        <v>2182</v>
      </c>
      <c r="C7420" t="s">
        <v>1903</v>
      </c>
      <c r="D7420" s="4">
        <v>4524</v>
      </c>
      <c r="I7420" s="4">
        <v>4524</v>
      </c>
      <c r="J7420" s="4">
        <v>4524</v>
      </c>
      <c r="K7420" s="4">
        <v>4524</v>
      </c>
    </row>
    <row r="7421" spans="1:11" x14ac:dyDescent="0.35">
      <c r="A7421" t="s">
        <v>772</v>
      </c>
      <c r="B7421" t="s">
        <v>2131</v>
      </c>
      <c r="C7421" t="s">
        <v>1854</v>
      </c>
      <c r="D7421" s="4">
        <v>477468</v>
      </c>
      <c r="I7421" s="4">
        <v>477468</v>
      </c>
      <c r="J7421" s="4">
        <v>477468</v>
      </c>
      <c r="K7421" s="4">
        <v>477468</v>
      </c>
    </row>
    <row r="7422" spans="1:11" x14ac:dyDescent="0.35">
      <c r="A7422" t="s">
        <v>772</v>
      </c>
      <c r="B7422" t="s">
        <v>2132</v>
      </c>
      <c r="C7422" t="s">
        <v>1855</v>
      </c>
      <c r="D7422" s="4">
        <v>806822</v>
      </c>
      <c r="G7422" s="4">
        <v>4897</v>
      </c>
      <c r="H7422" s="4">
        <v>62123</v>
      </c>
      <c r="I7422" s="4">
        <v>873841</v>
      </c>
      <c r="J7422" s="4">
        <v>806822</v>
      </c>
      <c r="K7422" s="4">
        <v>806822</v>
      </c>
    </row>
    <row r="7423" spans="1:11" x14ac:dyDescent="0.35">
      <c r="A7423" t="s">
        <v>772</v>
      </c>
      <c r="B7423" t="s">
        <v>2133</v>
      </c>
      <c r="C7423" t="s">
        <v>1856</v>
      </c>
      <c r="D7423" s="4">
        <v>12425</v>
      </c>
      <c r="G7423" s="4">
        <v>2123</v>
      </c>
      <c r="I7423" s="4">
        <v>14547</v>
      </c>
      <c r="J7423" s="4">
        <v>12425</v>
      </c>
      <c r="K7423" s="4">
        <v>12425</v>
      </c>
    </row>
    <row r="7424" spans="1:11" x14ac:dyDescent="0.35">
      <c r="A7424" t="s">
        <v>772</v>
      </c>
      <c r="B7424" t="s">
        <v>2134</v>
      </c>
      <c r="C7424" t="s">
        <v>1857</v>
      </c>
      <c r="D7424" s="4">
        <v>80797</v>
      </c>
      <c r="I7424" s="4">
        <v>80797</v>
      </c>
      <c r="J7424" s="4">
        <v>80797</v>
      </c>
      <c r="K7424" s="4">
        <v>80797</v>
      </c>
    </row>
    <row r="7425" spans="1:11" x14ac:dyDescent="0.35">
      <c r="A7425" t="s">
        <v>772</v>
      </c>
      <c r="B7425" t="s">
        <v>2135</v>
      </c>
      <c r="C7425" t="s">
        <v>1858</v>
      </c>
      <c r="E7425" s="4">
        <v>1487</v>
      </c>
      <c r="F7425" s="4">
        <v>74744</v>
      </c>
      <c r="H7425" s="4">
        <v>14412</v>
      </c>
      <c r="I7425" s="4">
        <v>90643</v>
      </c>
      <c r="J7425">
        <v>1487</v>
      </c>
      <c r="K7425" s="4">
        <v>0</v>
      </c>
    </row>
    <row r="7426" spans="1:11" x14ac:dyDescent="0.35">
      <c r="A7426" t="s">
        <v>772</v>
      </c>
      <c r="B7426" t="s">
        <v>2136</v>
      </c>
      <c r="C7426" t="s">
        <v>1859</v>
      </c>
      <c r="D7426" s="4">
        <v>31478</v>
      </c>
      <c r="F7426" s="4">
        <v>1021683</v>
      </c>
      <c r="H7426" s="4">
        <v>338625</v>
      </c>
      <c r="I7426" s="4">
        <v>1391786</v>
      </c>
      <c r="J7426" s="4">
        <v>31478</v>
      </c>
      <c r="K7426" s="4">
        <v>31478</v>
      </c>
    </row>
    <row r="7427" spans="1:11" x14ac:dyDescent="0.35">
      <c r="A7427" t="s">
        <v>772</v>
      </c>
      <c r="B7427" t="s">
        <v>2137</v>
      </c>
      <c r="C7427" t="s">
        <v>1860</v>
      </c>
      <c r="F7427" s="4">
        <v>2065358</v>
      </c>
      <c r="H7427" s="4">
        <v>108703</v>
      </c>
      <c r="I7427" s="4">
        <v>2174061</v>
      </c>
      <c r="J7427">
        <v>0</v>
      </c>
      <c r="K7427" s="4">
        <v>0</v>
      </c>
    </row>
    <row r="7428" spans="1:11" x14ac:dyDescent="0.35">
      <c r="A7428" t="s">
        <v>772</v>
      </c>
      <c r="B7428" t="s">
        <v>2138</v>
      </c>
      <c r="C7428" t="s">
        <v>1861</v>
      </c>
      <c r="D7428" s="4">
        <v>220599</v>
      </c>
      <c r="I7428" s="4">
        <v>220599</v>
      </c>
      <c r="J7428" s="4">
        <v>220599</v>
      </c>
      <c r="K7428" s="4">
        <v>220599</v>
      </c>
    </row>
    <row r="7429" spans="1:11" x14ac:dyDescent="0.35">
      <c r="A7429" t="s">
        <v>772</v>
      </c>
      <c r="B7429" t="s">
        <v>2139</v>
      </c>
      <c r="C7429" t="s">
        <v>1862</v>
      </c>
      <c r="D7429" s="4">
        <v>341857</v>
      </c>
      <c r="E7429" s="4">
        <v>0</v>
      </c>
      <c r="F7429" s="4">
        <v>598250</v>
      </c>
      <c r="I7429" s="4">
        <v>940107</v>
      </c>
      <c r="J7429" s="4">
        <v>341857</v>
      </c>
      <c r="K7429" s="4">
        <v>341857</v>
      </c>
    </row>
    <row r="7430" spans="1:11" x14ac:dyDescent="0.35">
      <c r="A7430" t="s">
        <v>772</v>
      </c>
      <c r="B7430" t="s">
        <v>2141</v>
      </c>
      <c r="D7430" s="4">
        <v>2492083</v>
      </c>
      <c r="E7430" s="4">
        <v>1175471</v>
      </c>
      <c r="F7430" s="4">
        <v>3829029</v>
      </c>
      <c r="G7430" s="4">
        <v>7020</v>
      </c>
      <c r="H7430" s="4">
        <v>533757</v>
      </c>
      <c r="I7430" s="4">
        <v>8037360</v>
      </c>
      <c r="J7430" s="4">
        <v>3667554</v>
      </c>
      <c r="K7430" s="4">
        <v>2492083</v>
      </c>
    </row>
    <row r="7431" spans="1:11" x14ac:dyDescent="0.35">
      <c r="A7431" t="s">
        <v>772</v>
      </c>
      <c r="B7431" t="s">
        <v>2143</v>
      </c>
      <c r="C7431" t="s">
        <v>1865</v>
      </c>
      <c r="D7431" s="4">
        <v>3488</v>
      </c>
      <c r="E7431" s="4">
        <v>52867</v>
      </c>
      <c r="G7431" s="4">
        <v>87842</v>
      </c>
      <c r="I7431" s="4">
        <v>144197</v>
      </c>
      <c r="J7431" s="4">
        <v>56355</v>
      </c>
      <c r="K7431" s="4">
        <v>3488</v>
      </c>
    </row>
    <row r="7432" spans="1:11" x14ac:dyDescent="0.35">
      <c r="A7432" t="s">
        <v>772</v>
      </c>
      <c r="B7432" t="s">
        <v>2144</v>
      </c>
      <c r="C7432" t="s">
        <v>1866</v>
      </c>
      <c r="I7432" s="4">
        <v>0</v>
      </c>
      <c r="J7432">
        <v>0</v>
      </c>
      <c r="K7432" s="4">
        <v>0</v>
      </c>
    </row>
    <row r="7433" spans="1:11" x14ac:dyDescent="0.35">
      <c r="A7433" t="s">
        <v>772</v>
      </c>
      <c r="B7433" t="s">
        <v>2145</v>
      </c>
      <c r="C7433" t="s">
        <v>1867</v>
      </c>
      <c r="D7433" s="4">
        <v>210258</v>
      </c>
      <c r="F7433" s="4">
        <v>9000</v>
      </c>
      <c r="H7433" s="4">
        <v>1432872</v>
      </c>
      <c r="I7433" s="4">
        <v>1652130</v>
      </c>
      <c r="J7433" s="4">
        <v>210258</v>
      </c>
      <c r="K7433" s="4">
        <v>210258</v>
      </c>
    </row>
    <row r="7434" spans="1:11" x14ac:dyDescent="0.35">
      <c r="A7434" t="s">
        <v>772</v>
      </c>
      <c r="B7434" t="s">
        <v>2146</v>
      </c>
      <c r="C7434" t="s">
        <v>1868</v>
      </c>
      <c r="F7434" s="4">
        <v>455259</v>
      </c>
      <c r="H7434" s="4">
        <v>2966264</v>
      </c>
      <c r="I7434" s="4">
        <v>3421524</v>
      </c>
      <c r="J7434">
        <v>0</v>
      </c>
      <c r="K7434" s="4">
        <v>0</v>
      </c>
    </row>
    <row r="7435" spans="1:11" x14ac:dyDescent="0.35">
      <c r="A7435" t="s">
        <v>772</v>
      </c>
      <c r="B7435" t="s">
        <v>2147</v>
      </c>
      <c r="C7435" t="s">
        <v>1869</v>
      </c>
      <c r="H7435" s="4">
        <v>616320</v>
      </c>
      <c r="I7435" s="4">
        <v>616320</v>
      </c>
      <c r="J7435">
        <v>0</v>
      </c>
      <c r="K7435" s="4">
        <v>0</v>
      </c>
    </row>
    <row r="7436" spans="1:11" x14ac:dyDescent="0.35">
      <c r="A7436" t="s">
        <v>772</v>
      </c>
      <c r="B7436" t="s">
        <v>2148</v>
      </c>
      <c r="C7436" t="s">
        <v>1870</v>
      </c>
      <c r="E7436" s="4">
        <v>3547</v>
      </c>
      <c r="F7436" s="4">
        <v>42123</v>
      </c>
      <c r="H7436" s="4">
        <v>2907687</v>
      </c>
      <c r="I7436" s="4">
        <v>2953358</v>
      </c>
      <c r="J7436">
        <v>3547</v>
      </c>
      <c r="K7436" s="4">
        <v>0</v>
      </c>
    </row>
    <row r="7437" spans="1:11" x14ac:dyDescent="0.35">
      <c r="A7437" t="s">
        <v>772</v>
      </c>
      <c r="B7437" t="s">
        <v>2149</v>
      </c>
      <c r="C7437" t="s">
        <v>1871</v>
      </c>
      <c r="D7437" s="4">
        <v>4342037</v>
      </c>
      <c r="E7437" s="4">
        <v>11949</v>
      </c>
      <c r="F7437" s="4">
        <v>88292</v>
      </c>
      <c r="H7437" s="4">
        <v>4340931</v>
      </c>
      <c r="I7437" s="4">
        <v>8783210</v>
      </c>
      <c r="J7437" s="4">
        <v>4353986</v>
      </c>
      <c r="K7437" s="4">
        <v>4342037</v>
      </c>
    </row>
    <row r="7438" spans="1:11" x14ac:dyDescent="0.35">
      <c r="A7438" t="s">
        <v>772</v>
      </c>
      <c r="B7438" t="s">
        <v>2150</v>
      </c>
      <c r="C7438" t="s">
        <v>1872</v>
      </c>
      <c r="D7438" s="4">
        <v>196000</v>
      </c>
      <c r="I7438" s="4">
        <v>196000</v>
      </c>
      <c r="J7438" s="4">
        <v>196000</v>
      </c>
      <c r="K7438" s="4">
        <v>196000</v>
      </c>
    </row>
    <row r="7439" spans="1:11" x14ac:dyDescent="0.35">
      <c r="A7439" t="s">
        <v>772</v>
      </c>
      <c r="B7439" t="s">
        <v>2151</v>
      </c>
      <c r="C7439" t="s">
        <v>1873</v>
      </c>
      <c r="D7439" s="4">
        <v>9070</v>
      </c>
      <c r="I7439" s="4">
        <v>9070</v>
      </c>
      <c r="J7439" s="4">
        <v>9070</v>
      </c>
      <c r="K7439" s="4">
        <v>9070</v>
      </c>
    </row>
    <row r="7440" spans="1:11" x14ac:dyDescent="0.35">
      <c r="A7440" t="s">
        <v>772</v>
      </c>
      <c r="B7440" t="s">
        <v>2153</v>
      </c>
      <c r="C7440" t="s">
        <v>1875</v>
      </c>
      <c r="D7440" s="4">
        <v>65886</v>
      </c>
      <c r="H7440" s="4">
        <v>431258</v>
      </c>
      <c r="I7440" s="4">
        <v>497144</v>
      </c>
      <c r="J7440" s="4">
        <v>65886</v>
      </c>
      <c r="K7440" s="4">
        <v>65886</v>
      </c>
    </row>
    <row r="7441" spans="1:11" x14ac:dyDescent="0.35">
      <c r="A7441" t="s">
        <v>772</v>
      </c>
      <c r="B7441" t="s">
        <v>2154</v>
      </c>
      <c r="C7441" t="s">
        <v>1876</v>
      </c>
      <c r="H7441" s="4">
        <v>84000</v>
      </c>
      <c r="I7441" s="4">
        <v>84000</v>
      </c>
      <c r="J7441">
        <v>0</v>
      </c>
      <c r="K7441" s="4">
        <v>0</v>
      </c>
    </row>
    <row r="7442" spans="1:11" x14ac:dyDescent="0.35">
      <c r="A7442" t="s">
        <v>772</v>
      </c>
      <c r="B7442" t="s">
        <v>2156</v>
      </c>
      <c r="D7442" s="4">
        <v>4826739</v>
      </c>
      <c r="E7442" s="4">
        <v>68364</v>
      </c>
      <c r="F7442" s="4">
        <v>594675</v>
      </c>
      <c r="G7442" s="4">
        <v>87842</v>
      </c>
      <c r="H7442" s="4">
        <v>12779333</v>
      </c>
      <c r="I7442" s="4">
        <v>18356952</v>
      </c>
      <c r="J7442" s="4">
        <v>4895103</v>
      </c>
      <c r="K7442" s="4">
        <v>4826739</v>
      </c>
    </row>
    <row r="7443" spans="1:11" x14ac:dyDescent="0.35">
      <c r="A7443" t="s">
        <v>772</v>
      </c>
      <c r="B7443" t="s">
        <v>2157</v>
      </c>
      <c r="C7443" t="s">
        <v>1879</v>
      </c>
      <c r="D7443" s="4">
        <v>1042737</v>
      </c>
      <c r="I7443" s="4">
        <v>1042737</v>
      </c>
      <c r="J7443" s="4">
        <v>1042737</v>
      </c>
      <c r="K7443" s="4">
        <v>1042737</v>
      </c>
    </row>
    <row r="7444" spans="1:11" x14ac:dyDescent="0.35">
      <c r="A7444" t="s">
        <v>772</v>
      </c>
      <c r="B7444" t="s">
        <v>2158</v>
      </c>
      <c r="C7444" t="s">
        <v>1880</v>
      </c>
      <c r="D7444" s="4">
        <v>442817</v>
      </c>
      <c r="I7444" s="4">
        <v>442817</v>
      </c>
      <c r="J7444" s="4">
        <v>442817</v>
      </c>
      <c r="K7444" s="4">
        <v>442817</v>
      </c>
    </row>
    <row r="7445" spans="1:11" x14ac:dyDescent="0.35">
      <c r="A7445" t="s">
        <v>772</v>
      </c>
      <c r="B7445" t="s">
        <v>2159</v>
      </c>
      <c r="C7445" t="s">
        <v>1881</v>
      </c>
      <c r="D7445" s="4">
        <v>1304139</v>
      </c>
      <c r="I7445" s="4">
        <v>1304139</v>
      </c>
      <c r="J7445" s="4">
        <v>1304139</v>
      </c>
      <c r="K7445" s="4">
        <v>1304139</v>
      </c>
    </row>
    <row r="7446" spans="1:11" x14ac:dyDescent="0.35">
      <c r="A7446" t="s">
        <v>772</v>
      </c>
      <c r="B7446" t="s">
        <v>2160</v>
      </c>
      <c r="C7446" t="s">
        <v>1882</v>
      </c>
      <c r="E7446" s="4">
        <v>140299</v>
      </c>
      <c r="I7446" s="4">
        <v>140299</v>
      </c>
      <c r="J7446">
        <v>140299</v>
      </c>
      <c r="K7446" s="4">
        <v>0</v>
      </c>
    </row>
    <row r="7447" spans="1:11" x14ac:dyDescent="0.35">
      <c r="A7447" t="s">
        <v>772</v>
      </c>
      <c r="B7447" t="s">
        <v>2161</v>
      </c>
      <c r="C7447" t="s">
        <v>1883</v>
      </c>
      <c r="D7447" s="4">
        <v>81783</v>
      </c>
      <c r="I7447" s="4">
        <v>81783</v>
      </c>
      <c r="J7447" s="4">
        <v>81783</v>
      </c>
      <c r="K7447" s="4">
        <v>81783</v>
      </c>
    </row>
    <row r="7448" spans="1:11" x14ac:dyDescent="0.35">
      <c r="A7448" t="s">
        <v>772</v>
      </c>
      <c r="B7448" t="s">
        <v>2162</v>
      </c>
      <c r="C7448" t="s">
        <v>1884</v>
      </c>
      <c r="D7448" s="4">
        <v>9331</v>
      </c>
      <c r="I7448" s="4">
        <v>9331</v>
      </c>
      <c r="J7448" s="4">
        <v>9331</v>
      </c>
      <c r="K7448" s="4">
        <v>9331</v>
      </c>
    </row>
    <row r="7449" spans="1:11" x14ac:dyDescent="0.35">
      <c r="A7449" t="s">
        <v>772</v>
      </c>
      <c r="B7449" t="s">
        <v>2163</v>
      </c>
      <c r="D7449" s="4">
        <v>2880807</v>
      </c>
      <c r="E7449" s="4">
        <v>140299</v>
      </c>
      <c r="I7449" s="4">
        <v>3021106</v>
      </c>
      <c r="J7449" s="4">
        <v>3021106</v>
      </c>
      <c r="K7449" s="4">
        <v>2880807</v>
      </c>
    </row>
    <row r="7450" spans="1:11" x14ac:dyDescent="0.35">
      <c r="A7450" t="s">
        <v>772</v>
      </c>
      <c r="B7450" t="s">
        <v>2164</v>
      </c>
      <c r="C7450" t="s">
        <v>1886</v>
      </c>
      <c r="D7450" s="4">
        <v>160249</v>
      </c>
      <c r="I7450" s="4">
        <v>160249</v>
      </c>
      <c r="J7450" s="4">
        <v>160249</v>
      </c>
      <c r="K7450" s="4">
        <v>160249</v>
      </c>
    </row>
    <row r="7451" spans="1:11" x14ac:dyDescent="0.35">
      <c r="A7451" t="s">
        <v>772</v>
      </c>
      <c r="B7451" t="s">
        <v>2165</v>
      </c>
      <c r="D7451" s="4">
        <v>160249</v>
      </c>
      <c r="I7451" s="4">
        <v>160249</v>
      </c>
      <c r="J7451" s="4">
        <v>160249</v>
      </c>
      <c r="K7451" s="4">
        <v>160249</v>
      </c>
    </row>
    <row r="7452" spans="1:11" x14ac:dyDescent="0.35">
      <c r="A7452" t="s">
        <v>772</v>
      </c>
      <c r="B7452" t="s">
        <v>2167</v>
      </c>
      <c r="C7452" t="s">
        <v>1889</v>
      </c>
      <c r="H7452" s="4">
        <v>210000</v>
      </c>
      <c r="I7452" s="4">
        <v>210000</v>
      </c>
      <c r="J7452">
        <v>0</v>
      </c>
      <c r="K7452" s="4">
        <v>0</v>
      </c>
    </row>
    <row r="7453" spans="1:11" x14ac:dyDescent="0.35">
      <c r="A7453" t="s">
        <v>772</v>
      </c>
      <c r="B7453" t="s">
        <v>2168</v>
      </c>
      <c r="C7453" t="s">
        <v>1890</v>
      </c>
      <c r="H7453" s="4">
        <v>75000</v>
      </c>
      <c r="I7453" s="4">
        <v>75000</v>
      </c>
      <c r="J7453">
        <v>0</v>
      </c>
      <c r="K7453" s="4">
        <v>0</v>
      </c>
    </row>
    <row r="7454" spans="1:11" x14ac:dyDescent="0.35">
      <c r="A7454" t="s">
        <v>772</v>
      </c>
      <c r="B7454" t="s">
        <v>2169</v>
      </c>
      <c r="H7454" s="4">
        <v>285000</v>
      </c>
      <c r="I7454" s="4">
        <v>285000</v>
      </c>
      <c r="J7454">
        <v>0</v>
      </c>
      <c r="K7454" s="4">
        <v>0</v>
      </c>
    </row>
    <row r="7455" spans="1:11" x14ac:dyDescent="0.35">
      <c r="A7455" t="s">
        <v>772</v>
      </c>
      <c r="B7455" t="s">
        <v>2170</v>
      </c>
      <c r="D7455" s="4">
        <v>46525009</v>
      </c>
      <c r="E7455" s="4">
        <v>19840718</v>
      </c>
      <c r="F7455" s="4">
        <v>14781565</v>
      </c>
      <c r="G7455" s="4">
        <v>94861</v>
      </c>
      <c r="H7455" s="4">
        <v>14223930</v>
      </c>
      <c r="I7455" s="4">
        <v>95466082</v>
      </c>
      <c r="J7455" s="4">
        <f>SUM(D7455,E7455)</f>
        <v>66365727</v>
      </c>
      <c r="K7455" s="4">
        <v>46525009</v>
      </c>
    </row>
    <row r="7456" spans="1:11" x14ac:dyDescent="0.35">
      <c r="A7456" t="s">
        <v>776</v>
      </c>
      <c r="B7456" t="s">
        <v>2118</v>
      </c>
      <c r="C7456" t="s">
        <v>1843</v>
      </c>
      <c r="D7456" s="4">
        <v>14257282</v>
      </c>
      <c r="E7456" s="4">
        <v>23812645</v>
      </c>
      <c r="F7456" s="4">
        <v>24396467</v>
      </c>
      <c r="I7456" s="4">
        <v>62466394</v>
      </c>
      <c r="J7456" s="4">
        <v>38069927</v>
      </c>
      <c r="K7456" s="4">
        <v>14257282</v>
      </c>
    </row>
    <row r="7457" spans="1:11" x14ac:dyDescent="0.35">
      <c r="A7457" t="s">
        <v>776</v>
      </c>
      <c r="B7457" t="s">
        <v>2119</v>
      </c>
      <c r="C7457" t="s">
        <v>1844</v>
      </c>
      <c r="D7457" s="4">
        <v>3734298</v>
      </c>
      <c r="E7457" s="4">
        <v>2403460</v>
      </c>
      <c r="F7457" s="4">
        <v>702602</v>
      </c>
      <c r="G7457" s="4">
        <v>291018</v>
      </c>
      <c r="H7457" s="4">
        <v>381600</v>
      </c>
      <c r="I7457" s="4">
        <v>7512978</v>
      </c>
      <c r="J7457" s="4">
        <v>6137758</v>
      </c>
      <c r="K7457" s="4">
        <v>3734298</v>
      </c>
    </row>
    <row r="7458" spans="1:11" x14ac:dyDescent="0.35">
      <c r="A7458" t="s">
        <v>776</v>
      </c>
      <c r="B7458" t="s">
        <v>2120</v>
      </c>
      <c r="C7458" t="s">
        <v>1845</v>
      </c>
      <c r="D7458" s="4">
        <v>5380476</v>
      </c>
      <c r="I7458" s="4">
        <v>5380476</v>
      </c>
      <c r="J7458" s="4">
        <v>5380476</v>
      </c>
      <c r="K7458" s="4">
        <v>5380476</v>
      </c>
    </row>
    <row r="7459" spans="1:11" x14ac:dyDescent="0.35">
      <c r="A7459" t="s">
        <v>776</v>
      </c>
      <c r="B7459" t="s">
        <v>2121</v>
      </c>
      <c r="D7459" s="4">
        <v>23372056</v>
      </c>
      <c r="E7459" s="4">
        <v>26216105</v>
      </c>
      <c r="F7459" s="4">
        <v>25099069</v>
      </c>
      <c r="G7459" s="4">
        <v>291018</v>
      </c>
      <c r="H7459" s="4">
        <v>381600</v>
      </c>
      <c r="I7459" s="4">
        <v>75359848</v>
      </c>
      <c r="J7459" s="4">
        <v>49588161</v>
      </c>
      <c r="K7459" s="4">
        <v>23372056</v>
      </c>
    </row>
    <row r="7460" spans="1:11" x14ac:dyDescent="0.35">
      <c r="A7460" t="s">
        <v>776</v>
      </c>
      <c r="B7460" t="s">
        <v>2122</v>
      </c>
      <c r="C7460" t="s">
        <v>1846</v>
      </c>
      <c r="D7460" s="4">
        <v>27967853</v>
      </c>
      <c r="F7460" s="4">
        <v>8824598</v>
      </c>
      <c r="I7460" s="4">
        <v>36792451</v>
      </c>
      <c r="J7460" s="4">
        <v>27967853</v>
      </c>
      <c r="K7460" s="4">
        <v>27967853</v>
      </c>
    </row>
    <row r="7461" spans="1:11" x14ac:dyDescent="0.35">
      <c r="A7461" t="s">
        <v>776</v>
      </c>
      <c r="B7461" t="s">
        <v>2123</v>
      </c>
      <c r="C7461" t="s">
        <v>1847</v>
      </c>
      <c r="D7461" s="4">
        <v>18960071</v>
      </c>
      <c r="F7461" s="4">
        <v>743243</v>
      </c>
      <c r="I7461" s="4">
        <v>19703314</v>
      </c>
      <c r="J7461" s="4">
        <v>18960071</v>
      </c>
      <c r="K7461" s="4">
        <v>18960071</v>
      </c>
    </row>
    <row r="7462" spans="1:11" x14ac:dyDescent="0.35">
      <c r="A7462" t="s">
        <v>776</v>
      </c>
      <c r="B7462" t="s">
        <v>2124</v>
      </c>
      <c r="C7462" t="s">
        <v>1848</v>
      </c>
      <c r="D7462" s="4">
        <v>144242</v>
      </c>
      <c r="I7462" s="4">
        <v>144242</v>
      </c>
      <c r="J7462" s="4">
        <v>144242</v>
      </c>
      <c r="K7462" s="4">
        <v>144242</v>
      </c>
    </row>
    <row r="7463" spans="1:11" x14ac:dyDescent="0.35">
      <c r="A7463" t="s">
        <v>776</v>
      </c>
      <c r="B7463" t="s">
        <v>2125</v>
      </c>
      <c r="D7463" s="4">
        <v>47072166</v>
      </c>
      <c r="F7463" s="4">
        <v>9567841</v>
      </c>
      <c r="I7463" s="4">
        <v>56640007</v>
      </c>
      <c r="J7463" s="4">
        <v>47072166</v>
      </c>
      <c r="K7463" s="4">
        <v>47072166</v>
      </c>
    </row>
    <row r="7464" spans="1:11" x14ac:dyDescent="0.35">
      <c r="A7464" t="s">
        <v>776</v>
      </c>
      <c r="B7464" t="s">
        <v>2126</v>
      </c>
      <c r="C7464" t="s">
        <v>1850</v>
      </c>
      <c r="D7464" s="4">
        <v>16000000</v>
      </c>
      <c r="I7464" s="4">
        <v>16000000</v>
      </c>
      <c r="J7464" s="4">
        <v>16000000</v>
      </c>
      <c r="K7464" s="4">
        <v>16000000</v>
      </c>
    </row>
    <row r="7465" spans="1:11" x14ac:dyDescent="0.35">
      <c r="A7465" t="s">
        <v>776</v>
      </c>
      <c r="B7465" t="s">
        <v>2127</v>
      </c>
      <c r="D7465" s="4">
        <v>16000000</v>
      </c>
      <c r="I7465" s="4">
        <v>16000000</v>
      </c>
      <c r="J7465" s="4">
        <v>16000000</v>
      </c>
      <c r="K7465" s="4">
        <v>16000000</v>
      </c>
    </row>
    <row r="7466" spans="1:11" x14ac:dyDescent="0.35">
      <c r="A7466" t="s">
        <v>776</v>
      </c>
      <c r="B7466" t="s">
        <v>2128</v>
      </c>
      <c r="C7466" t="s">
        <v>1851</v>
      </c>
      <c r="D7466" s="4">
        <v>549143</v>
      </c>
      <c r="I7466" s="4">
        <v>549143</v>
      </c>
      <c r="J7466" s="4">
        <v>549143</v>
      </c>
      <c r="K7466" s="4">
        <v>549143</v>
      </c>
    </row>
    <row r="7467" spans="1:11" x14ac:dyDescent="0.35">
      <c r="A7467" t="s">
        <v>776</v>
      </c>
      <c r="B7467" t="s">
        <v>2129</v>
      </c>
      <c r="C7467" t="s">
        <v>1852</v>
      </c>
      <c r="D7467" s="4">
        <v>1510</v>
      </c>
      <c r="F7467" s="4">
        <v>12267</v>
      </c>
      <c r="I7467" s="4">
        <v>13776</v>
      </c>
      <c r="J7467" s="4">
        <v>1510</v>
      </c>
      <c r="K7467" s="4">
        <v>1510</v>
      </c>
    </row>
    <row r="7468" spans="1:11" x14ac:dyDescent="0.35">
      <c r="A7468" t="s">
        <v>776</v>
      </c>
      <c r="B7468" t="s">
        <v>2130</v>
      </c>
      <c r="C7468" t="s">
        <v>1853</v>
      </c>
      <c r="D7468" s="4">
        <v>6926</v>
      </c>
      <c r="F7468" s="4">
        <v>8117</v>
      </c>
      <c r="I7468" s="4">
        <v>15043</v>
      </c>
      <c r="J7468" s="4">
        <v>6926</v>
      </c>
      <c r="K7468" s="4">
        <v>6926</v>
      </c>
    </row>
    <row r="7469" spans="1:11" x14ac:dyDescent="0.35">
      <c r="A7469" t="s">
        <v>776</v>
      </c>
      <c r="B7469" t="s">
        <v>2172</v>
      </c>
      <c r="C7469" t="s">
        <v>1893</v>
      </c>
      <c r="D7469" s="4">
        <v>1031</v>
      </c>
      <c r="F7469" s="4">
        <v>13140</v>
      </c>
      <c r="I7469" s="4">
        <v>14171</v>
      </c>
      <c r="J7469" s="4">
        <v>1031</v>
      </c>
      <c r="K7469" s="4">
        <v>1031</v>
      </c>
    </row>
    <row r="7470" spans="1:11" x14ac:dyDescent="0.35">
      <c r="A7470" t="s">
        <v>776</v>
      </c>
      <c r="B7470" t="s">
        <v>2131</v>
      </c>
      <c r="C7470" t="s">
        <v>1854</v>
      </c>
      <c r="D7470" s="4">
        <v>1109608</v>
      </c>
      <c r="I7470" s="4">
        <v>1109608</v>
      </c>
      <c r="J7470" s="4">
        <v>1109608</v>
      </c>
      <c r="K7470" s="4">
        <v>1109608</v>
      </c>
    </row>
    <row r="7471" spans="1:11" x14ac:dyDescent="0.35">
      <c r="A7471" t="s">
        <v>776</v>
      </c>
      <c r="B7471" t="s">
        <v>2132</v>
      </c>
      <c r="C7471" t="s">
        <v>1855</v>
      </c>
      <c r="D7471" s="4">
        <v>784114</v>
      </c>
      <c r="I7471" s="4">
        <v>784114</v>
      </c>
      <c r="J7471" s="4">
        <v>784114</v>
      </c>
      <c r="K7471" s="4">
        <v>784114</v>
      </c>
    </row>
    <row r="7472" spans="1:11" x14ac:dyDescent="0.35">
      <c r="A7472" t="s">
        <v>776</v>
      </c>
      <c r="B7472" t="s">
        <v>2133</v>
      </c>
      <c r="C7472" t="s">
        <v>1856</v>
      </c>
      <c r="D7472" s="4">
        <v>20708</v>
      </c>
      <c r="I7472" s="4">
        <v>20708</v>
      </c>
      <c r="J7472" s="4">
        <v>20708</v>
      </c>
      <c r="K7472" s="4">
        <v>20708</v>
      </c>
    </row>
    <row r="7473" spans="1:11" x14ac:dyDescent="0.35">
      <c r="A7473" t="s">
        <v>776</v>
      </c>
      <c r="B7473" t="s">
        <v>2134</v>
      </c>
      <c r="C7473" t="s">
        <v>1857</v>
      </c>
      <c r="D7473" s="4">
        <v>127645</v>
      </c>
      <c r="I7473" s="4">
        <v>127645</v>
      </c>
      <c r="J7473" s="4">
        <v>127645</v>
      </c>
      <c r="K7473" s="4">
        <v>127645</v>
      </c>
    </row>
    <row r="7474" spans="1:11" x14ac:dyDescent="0.35">
      <c r="A7474" t="s">
        <v>776</v>
      </c>
      <c r="B7474" t="s">
        <v>2135</v>
      </c>
      <c r="C7474" t="s">
        <v>1858</v>
      </c>
      <c r="D7474" s="4">
        <v>124684</v>
      </c>
      <c r="H7474" s="4">
        <v>5195</v>
      </c>
      <c r="I7474" s="4">
        <v>129880</v>
      </c>
      <c r="J7474" s="4">
        <v>124684</v>
      </c>
      <c r="K7474" s="4">
        <v>124684</v>
      </c>
    </row>
    <row r="7475" spans="1:11" x14ac:dyDescent="0.35">
      <c r="A7475" t="s">
        <v>776</v>
      </c>
      <c r="B7475" t="s">
        <v>2136</v>
      </c>
      <c r="C7475" t="s">
        <v>1859</v>
      </c>
      <c r="D7475" s="4">
        <v>1820265</v>
      </c>
      <c r="E7475" s="4">
        <v>225000</v>
      </c>
      <c r="F7475" s="4">
        <v>105421</v>
      </c>
      <c r="H7475" s="4">
        <v>411538</v>
      </c>
      <c r="I7475" s="4">
        <v>2562224</v>
      </c>
      <c r="J7475" s="4">
        <v>2045265</v>
      </c>
      <c r="K7475" s="4">
        <v>1820265</v>
      </c>
    </row>
    <row r="7476" spans="1:11" x14ac:dyDescent="0.35">
      <c r="A7476" t="s">
        <v>776</v>
      </c>
      <c r="B7476" t="s">
        <v>2137</v>
      </c>
      <c r="C7476" t="s">
        <v>1860</v>
      </c>
      <c r="D7476" s="4">
        <v>4674230</v>
      </c>
      <c r="F7476" s="4">
        <v>108703</v>
      </c>
      <c r="I7476" s="4">
        <v>4782933</v>
      </c>
      <c r="J7476" s="4">
        <v>4674230</v>
      </c>
      <c r="K7476" s="4">
        <v>4674230</v>
      </c>
    </row>
    <row r="7477" spans="1:11" x14ac:dyDescent="0.35">
      <c r="A7477" t="s">
        <v>776</v>
      </c>
      <c r="B7477" t="s">
        <v>2138</v>
      </c>
      <c r="C7477" t="s">
        <v>1861</v>
      </c>
      <c r="D7477" s="4">
        <v>332203</v>
      </c>
      <c r="I7477" s="4">
        <v>332203</v>
      </c>
      <c r="J7477" s="4">
        <v>332203</v>
      </c>
      <c r="K7477" s="4">
        <v>332203</v>
      </c>
    </row>
    <row r="7478" spans="1:11" x14ac:dyDescent="0.35">
      <c r="A7478" t="s">
        <v>776</v>
      </c>
      <c r="B7478" t="s">
        <v>2139</v>
      </c>
      <c r="C7478" t="s">
        <v>1862</v>
      </c>
      <c r="D7478" s="4">
        <v>2478464</v>
      </c>
      <c r="I7478" s="4">
        <v>2478464</v>
      </c>
      <c r="J7478" s="4">
        <v>2478464</v>
      </c>
      <c r="K7478" s="4">
        <v>2478464</v>
      </c>
    </row>
    <row r="7479" spans="1:11" x14ac:dyDescent="0.35">
      <c r="A7479" t="s">
        <v>776</v>
      </c>
      <c r="B7479" t="s">
        <v>2140</v>
      </c>
      <c r="C7479" t="s">
        <v>1863</v>
      </c>
      <c r="E7479" s="4">
        <v>23876</v>
      </c>
      <c r="I7479" s="4">
        <v>23876</v>
      </c>
      <c r="J7479">
        <v>23876</v>
      </c>
      <c r="K7479" s="4">
        <v>0</v>
      </c>
    </row>
    <row r="7480" spans="1:11" x14ac:dyDescent="0.35">
      <c r="A7480" t="s">
        <v>776</v>
      </c>
      <c r="B7480" t="s">
        <v>2141</v>
      </c>
      <c r="D7480" s="4">
        <v>12030531</v>
      </c>
      <c r="E7480" s="4">
        <v>248876</v>
      </c>
      <c r="F7480" s="4">
        <v>247647</v>
      </c>
      <c r="H7480" s="4">
        <v>416733</v>
      </c>
      <c r="I7480" s="4">
        <v>12943787</v>
      </c>
      <c r="J7480" s="4">
        <v>12279407</v>
      </c>
      <c r="K7480" s="4">
        <v>12030531</v>
      </c>
    </row>
    <row r="7481" spans="1:11" x14ac:dyDescent="0.35">
      <c r="A7481" t="s">
        <v>776</v>
      </c>
      <c r="B7481" t="s">
        <v>2143</v>
      </c>
      <c r="C7481" t="s">
        <v>1865</v>
      </c>
      <c r="D7481" s="4">
        <v>3488</v>
      </c>
      <c r="E7481" s="4">
        <v>0</v>
      </c>
      <c r="I7481" s="4">
        <v>3488</v>
      </c>
      <c r="J7481" s="4">
        <v>3488</v>
      </c>
      <c r="K7481" s="4">
        <v>3488</v>
      </c>
    </row>
    <row r="7482" spans="1:11" x14ac:dyDescent="0.35">
      <c r="A7482" t="s">
        <v>776</v>
      </c>
      <c r="B7482" t="s">
        <v>2144</v>
      </c>
      <c r="C7482" t="s">
        <v>1866</v>
      </c>
      <c r="I7482" s="4">
        <v>0</v>
      </c>
      <c r="J7482">
        <v>0</v>
      </c>
      <c r="K7482" s="4">
        <v>0</v>
      </c>
    </row>
    <row r="7483" spans="1:11" x14ac:dyDescent="0.35">
      <c r="A7483" t="s">
        <v>776</v>
      </c>
      <c r="B7483" t="s">
        <v>2145</v>
      </c>
      <c r="C7483" t="s">
        <v>1867</v>
      </c>
      <c r="E7483" s="4">
        <v>100000</v>
      </c>
      <c r="G7483" s="4">
        <v>90000</v>
      </c>
      <c r="H7483" s="4">
        <v>3934681</v>
      </c>
      <c r="I7483" s="4">
        <v>4124681</v>
      </c>
      <c r="J7483">
        <v>100000</v>
      </c>
      <c r="K7483" s="4">
        <v>0</v>
      </c>
    </row>
    <row r="7484" spans="1:11" x14ac:dyDescent="0.35">
      <c r="A7484" t="s">
        <v>776</v>
      </c>
      <c r="B7484" t="s">
        <v>2146</v>
      </c>
      <c r="C7484" t="s">
        <v>1868</v>
      </c>
      <c r="D7484" s="4">
        <v>4528</v>
      </c>
      <c r="E7484" s="4">
        <v>136815</v>
      </c>
      <c r="H7484" s="4">
        <v>2977760</v>
      </c>
      <c r="I7484" s="4">
        <v>3119103</v>
      </c>
      <c r="J7484" s="4">
        <v>141343</v>
      </c>
      <c r="K7484" s="4">
        <v>4528</v>
      </c>
    </row>
    <row r="7485" spans="1:11" x14ac:dyDescent="0.35">
      <c r="A7485" t="s">
        <v>776</v>
      </c>
      <c r="B7485" t="s">
        <v>2173</v>
      </c>
      <c r="C7485" t="s">
        <v>1894</v>
      </c>
      <c r="D7485" s="4">
        <v>5744</v>
      </c>
      <c r="I7485" s="4">
        <v>5744</v>
      </c>
      <c r="J7485" s="4">
        <v>5744</v>
      </c>
      <c r="K7485" s="4">
        <v>5744</v>
      </c>
    </row>
    <row r="7486" spans="1:11" x14ac:dyDescent="0.35">
      <c r="A7486" t="s">
        <v>776</v>
      </c>
      <c r="B7486" t="s">
        <v>2147</v>
      </c>
      <c r="C7486" t="s">
        <v>1869</v>
      </c>
      <c r="H7486" s="4">
        <v>1137120</v>
      </c>
      <c r="I7486" s="4">
        <v>1137120</v>
      </c>
      <c r="J7486">
        <v>0</v>
      </c>
      <c r="K7486" s="4">
        <v>0</v>
      </c>
    </row>
    <row r="7487" spans="1:11" x14ac:dyDescent="0.35">
      <c r="A7487" t="s">
        <v>776</v>
      </c>
      <c r="B7487" t="s">
        <v>2148</v>
      </c>
      <c r="C7487" t="s">
        <v>1870</v>
      </c>
      <c r="D7487" s="4">
        <v>11949</v>
      </c>
      <c r="E7487" s="4">
        <v>7661244</v>
      </c>
      <c r="G7487" s="4">
        <v>307646</v>
      </c>
      <c r="H7487" s="4">
        <v>76393</v>
      </c>
      <c r="I7487" s="4">
        <v>8057232</v>
      </c>
      <c r="J7487" s="4">
        <v>7673193</v>
      </c>
      <c r="K7487" s="4">
        <v>11949</v>
      </c>
    </row>
    <row r="7488" spans="1:11" x14ac:dyDescent="0.35">
      <c r="A7488" t="s">
        <v>776</v>
      </c>
      <c r="B7488" t="s">
        <v>2149</v>
      </c>
      <c r="C7488" t="s">
        <v>1871</v>
      </c>
      <c r="D7488" s="4">
        <v>8668694</v>
      </c>
      <c r="F7488" s="4">
        <v>65840</v>
      </c>
      <c r="G7488" s="4">
        <v>117187</v>
      </c>
      <c r="I7488" s="4">
        <v>8851721</v>
      </c>
      <c r="J7488" s="4">
        <v>8668694</v>
      </c>
      <c r="K7488" s="4">
        <v>8668694</v>
      </c>
    </row>
    <row r="7489" spans="1:11" x14ac:dyDescent="0.35">
      <c r="A7489" t="s">
        <v>776</v>
      </c>
      <c r="B7489" t="s">
        <v>2150</v>
      </c>
      <c r="C7489" t="s">
        <v>1872</v>
      </c>
      <c r="D7489" s="4">
        <v>784000</v>
      </c>
      <c r="I7489" s="4">
        <v>784000</v>
      </c>
      <c r="J7489" s="4">
        <v>784000</v>
      </c>
      <c r="K7489" s="4">
        <v>784000</v>
      </c>
    </row>
    <row r="7490" spans="1:11" x14ac:dyDescent="0.35">
      <c r="A7490" t="s">
        <v>776</v>
      </c>
      <c r="B7490" t="s">
        <v>2151</v>
      </c>
      <c r="C7490" t="s">
        <v>1873</v>
      </c>
      <c r="D7490" s="4">
        <v>2407</v>
      </c>
      <c r="I7490" s="4">
        <v>2407</v>
      </c>
      <c r="J7490" s="4">
        <v>2407</v>
      </c>
      <c r="K7490" s="4">
        <v>2407</v>
      </c>
    </row>
    <row r="7491" spans="1:11" x14ac:dyDescent="0.35">
      <c r="A7491" t="s">
        <v>776</v>
      </c>
      <c r="B7491" t="s">
        <v>2153</v>
      </c>
      <c r="C7491" t="s">
        <v>1875</v>
      </c>
      <c r="H7491" s="4">
        <v>56377</v>
      </c>
      <c r="I7491" s="4">
        <v>56377</v>
      </c>
      <c r="J7491">
        <v>0</v>
      </c>
      <c r="K7491" s="4">
        <v>0</v>
      </c>
    </row>
    <row r="7492" spans="1:11" x14ac:dyDescent="0.35">
      <c r="A7492" t="s">
        <v>776</v>
      </c>
      <c r="B7492" t="s">
        <v>2154</v>
      </c>
      <c r="C7492" t="s">
        <v>1876</v>
      </c>
      <c r="E7492" s="4">
        <v>0</v>
      </c>
      <c r="H7492" s="4">
        <v>147840</v>
      </c>
      <c r="I7492" s="4">
        <v>147840</v>
      </c>
      <c r="J7492">
        <v>0</v>
      </c>
      <c r="K7492" s="4">
        <v>0</v>
      </c>
    </row>
    <row r="7493" spans="1:11" x14ac:dyDescent="0.35">
      <c r="A7493" t="s">
        <v>776</v>
      </c>
      <c r="B7493" t="s">
        <v>2155</v>
      </c>
      <c r="C7493" t="s">
        <v>1877</v>
      </c>
      <c r="D7493" s="4">
        <v>2619</v>
      </c>
      <c r="I7493" s="4">
        <v>2619</v>
      </c>
      <c r="J7493" s="4">
        <v>2619</v>
      </c>
      <c r="K7493" s="4">
        <v>2619</v>
      </c>
    </row>
    <row r="7494" spans="1:11" x14ac:dyDescent="0.35">
      <c r="A7494" t="s">
        <v>776</v>
      </c>
      <c r="B7494" t="s">
        <v>2156</v>
      </c>
      <c r="D7494" s="4">
        <v>9483429</v>
      </c>
      <c r="E7494" s="4">
        <v>7898059</v>
      </c>
      <c r="F7494" s="4">
        <v>65840</v>
      </c>
      <c r="G7494" s="4">
        <v>514832</v>
      </c>
      <c r="H7494" s="4">
        <v>8330171</v>
      </c>
      <c r="I7494" s="4">
        <v>26292332</v>
      </c>
      <c r="J7494" s="4">
        <v>17381488</v>
      </c>
      <c r="K7494" s="4">
        <v>9483429</v>
      </c>
    </row>
    <row r="7495" spans="1:11" x14ac:dyDescent="0.35">
      <c r="A7495" t="s">
        <v>776</v>
      </c>
      <c r="B7495" t="s">
        <v>2157</v>
      </c>
      <c r="C7495" t="s">
        <v>1879</v>
      </c>
      <c r="D7495" s="4">
        <v>3470372</v>
      </c>
      <c r="I7495" s="4">
        <v>3470372</v>
      </c>
      <c r="J7495" s="4">
        <v>3470372</v>
      </c>
      <c r="K7495" s="4">
        <v>3470372</v>
      </c>
    </row>
    <row r="7496" spans="1:11" x14ac:dyDescent="0.35">
      <c r="A7496" t="s">
        <v>776</v>
      </c>
      <c r="B7496" t="s">
        <v>2158</v>
      </c>
      <c r="C7496" t="s">
        <v>1880</v>
      </c>
      <c r="D7496" s="4">
        <v>1503333</v>
      </c>
      <c r="I7496" s="4">
        <v>1503333</v>
      </c>
      <c r="J7496" s="4">
        <v>1503333</v>
      </c>
      <c r="K7496" s="4">
        <v>1503333</v>
      </c>
    </row>
    <row r="7497" spans="1:11" x14ac:dyDescent="0.35">
      <c r="A7497" t="s">
        <v>776</v>
      </c>
      <c r="B7497" t="s">
        <v>2159</v>
      </c>
      <c r="C7497" t="s">
        <v>1881</v>
      </c>
      <c r="D7497" s="4">
        <v>1249456</v>
      </c>
      <c r="I7497" s="4">
        <v>1249456</v>
      </c>
      <c r="J7497" s="4">
        <v>1249456</v>
      </c>
      <c r="K7497" s="4">
        <v>1249456</v>
      </c>
    </row>
    <row r="7498" spans="1:11" x14ac:dyDescent="0.35">
      <c r="A7498" t="s">
        <v>776</v>
      </c>
      <c r="B7498" t="s">
        <v>2174</v>
      </c>
      <c r="C7498" t="s">
        <v>1895</v>
      </c>
      <c r="D7498" s="4">
        <v>60072</v>
      </c>
      <c r="I7498" s="4">
        <v>60072</v>
      </c>
      <c r="J7498" s="4">
        <v>60072</v>
      </c>
      <c r="K7498" s="4">
        <v>60072</v>
      </c>
    </row>
    <row r="7499" spans="1:11" x14ac:dyDescent="0.35">
      <c r="A7499" t="s">
        <v>776</v>
      </c>
      <c r="B7499" t="s">
        <v>2160</v>
      </c>
      <c r="C7499" t="s">
        <v>1882</v>
      </c>
      <c r="D7499" s="4">
        <v>9628</v>
      </c>
      <c r="F7499" s="4">
        <v>184590</v>
      </c>
      <c r="I7499" s="4">
        <v>194218</v>
      </c>
      <c r="J7499" s="4">
        <v>9628</v>
      </c>
      <c r="K7499" s="4">
        <v>9628</v>
      </c>
    </row>
    <row r="7500" spans="1:11" x14ac:dyDescent="0.35">
      <c r="A7500" t="s">
        <v>776</v>
      </c>
      <c r="B7500" t="s">
        <v>2161</v>
      </c>
      <c r="C7500" t="s">
        <v>1883</v>
      </c>
      <c r="D7500" s="4">
        <v>106900</v>
      </c>
      <c r="I7500" s="4">
        <v>106900</v>
      </c>
      <c r="J7500" s="4">
        <v>106900</v>
      </c>
      <c r="K7500" s="4">
        <v>106900</v>
      </c>
    </row>
    <row r="7501" spans="1:11" x14ac:dyDescent="0.35">
      <c r="A7501" t="s">
        <v>776</v>
      </c>
      <c r="B7501" t="s">
        <v>2163</v>
      </c>
      <c r="D7501" s="4">
        <v>6399762</v>
      </c>
      <c r="F7501" s="4">
        <v>184590</v>
      </c>
      <c r="I7501" s="4">
        <v>6584351</v>
      </c>
      <c r="J7501" s="4">
        <v>6399762</v>
      </c>
      <c r="K7501" s="4">
        <v>6399762</v>
      </c>
    </row>
    <row r="7502" spans="1:11" x14ac:dyDescent="0.35">
      <c r="A7502" t="s">
        <v>776</v>
      </c>
      <c r="B7502" t="s">
        <v>2164</v>
      </c>
      <c r="C7502" t="s">
        <v>1886</v>
      </c>
      <c r="D7502" s="4">
        <v>155536</v>
      </c>
      <c r="I7502" s="4">
        <v>155536</v>
      </c>
      <c r="J7502" s="4">
        <v>155536</v>
      </c>
      <c r="K7502" s="4">
        <v>155536</v>
      </c>
    </row>
    <row r="7503" spans="1:11" x14ac:dyDescent="0.35">
      <c r="A7503" t="s">
        <v>776</v>
      </c>
      <c r="B7503" t="s">
        <v>2165</v>
      </c>
      <c r="D7503" s="4">
        <v>155536</v>
      </c>
      <c r="I7503" s="4">
        <v>155536</v>
      </c>
      <c r="J7503" s="4">
        <v>155536</v>
      </c>
      <c r="K7503" s="4">
        <v>155536</v>
      </c>
    </row>
    <row r="7504" spans="1:11" x14ac:dyDescent="0.35">
      <c r="A7504" t="s">
        <v>776</v>
      </c>
      <c r="B7504" t="s">
        <v>2166</v>
      </c>
      <c r="C7504" t="s">
        <v>1888</v>
      </c>
      <c r="H7504" s="4">
        <v>480000</v>
      </c>
      <c r="I7504" s="4">
        <v>480000</v>
      </c>
      <c r="J7504">
        <v>0</v>
      </c>
      <c r="K7504" s="4">
        <v>0</v>
      </c>
    </row>
    <row r="7505" spans="1:11" x14ac:dyDescent="0.35">
      <c r="A7505" t="s">
        <v>776</v>
      </c>
      <c r="B7505" t="s">
        <v>2180</v>
      </c>
      <c r="C7505" t="s">
        <v>1901</v>
      </c>
      <c r="E7505" s="4">
        <v>562500</v>
      </c>
      <c r="I7505" s="4">
        <v>562500</v>
      </c>
      <c r="J7505">
        <v>562500</v>
      </c>
      <c r="K7505" s="4">
        <v>0</v>
      </c>
    </row>
    <row r="7506" spans="1:11" x14ac:dyDescent="0.35">
      <c r="A7506" t="s">
        <v>776</v>
      </c>
      <c r="B7506" t="s">
        <v>2167</v>
      </c>
      <c r="C7506" t="s">
        <v>1889</v>
      </c>
      <c r="E7506" s="4">
        <v>472500</v>
      </c>
      <c r="I7506" s="4">
        <v>472500</v>
      </c>
      <c r="J7506">
        <v>472500</v>
      </c>
      <c r="K7506" s="4">
        <v>0</v>
      </c>
    </row>
    <row r="7507" spans="1:11" x14ac:dyDescent="0.35">
      <c r="A7507" t="s">
        <v>776</v>
      </c>
      <c r="B7507" t="s">
        <v>2168</v>
      </c>
      <c r="C7507" t="s">
        <v>1890</v>
      </c>
      <c r="E7507" s="4">
        <v>600000</v>
      </c>
      <c r="I7507" s="4">
        <v>600000</v>
      </c>
      <c r="J7507">
        <v>600000</v>
      </c>
      <c r="K7507" s="4">
        <v>0</v>
      </c>
    </row>
    <row r="7508" spans="1:11" x14ac:dyDescent="0.35">
      <c r="A7508" t="s">
        <v>776</v>
      </c>
      <c r="B7508" t="s">
        <v>2181</v>
      </c>
      <c r="C7508" t="s">
        <v>1902</v>
      </c>
      <c r="E7508" s="4">
        <v>1125000</v>
      </c>
      <c r="I7508" s="4">
        <v>1125000</v>
      </c>
      <c r="J7508">
        <v>1125000</v>
      </c>
      <c r="K7508" s="4">
        <v>0</v>
      </c>
    </row>
    <row r="7509" spans="1:11" x14ac:dyDescent="0.35">
      <c r="A7509" t="s">
        <v>776</v>
      </c>
      <c r="B7509" t="s">
        <v>2169</v>
      </c>
      <c r="E7509" s="4">
        <v>2760000</v>
      </c>
      <c r="H7509" s="4">
        <v>480000</v>
      </c>
      <c r="I7509" s="4">
        <v>3240000</v>
      </c>
      <c r="J7509">
        <v>2760000</v>
      </c>
      <c r="K7509" s="4">
        <v>0</v>
      </c>
    </row>
    <row r="7510" spans="1:11" x14ac:dyDescent="0.35">
      <c r="A7510" t="s">
        <v>776</v>
      </c>
      <c r="B7510" t="s">
        <v>2170</v>
      </c>
      <c r="D7510" s="4">
        <v>114513479</v>
      </c>
      <c r="E7510" s="4">
        <v>37123040</v>
      </c>
      <c r="F7510" s="4">
        <v>35164987</v>
      </c>
      <c r="G7510" s="4">
        <v>805851</v>
      </c>
      <c r="H7510" s="4">
        <v>9608504</v>
      </c>
      <c r="I7510" s="4">
        <v>197215861</v>
      </c>
      <c r="J7510" s="4">
        <f>SUM(D7510,E7510)</f>
        <v>151636519</v>
      </c>
      <c r="K7510" s="4">
        <v>114513479</v>
      </c>
    </row>
    <row r="7511" spans="1:11" x14ac:dyDescent="0.35">
      <c r="A7511" t="s">
        <v>779</v>
      </c>
      <c r="B7511" t="s">
        <v>2118</v>
      </c>
      <c r="C7511" t="s">
        <v>1843</v>
      </c>
      <c r="D7511" s="4">
        <v>11185544</v>
      </c>
      <c r="F7511" s="4">
        <v>2310000</v>
      </c>
      <c r="I7511" s="4">
        <v>13495544</v>
      </c>
      <c r="J7511" s="4">
        <v>11185544</v>
      </c>
      <c r="K7511" s="4">
        <v>11185544</v>
      </c>
    </row>
    <row r="7512" spans="1:11" x14ac:dyDescent="0.35">
      <c r="A7512" t="s">
        <v>779</v>
      </c>
      <c r="B7512" t="s">
        <v>2119</v>
      </c>
      <c r="C7512" t="s">
        <v>1844</v>
      </c>
      <c r="D7512" s="4">
        <v>88634</v>
      </c>
      <c r="E7512" s="4">
        <v>232697</v>
      </c>
      <c r="F7512" s="4">
        <v>124722</v>
      </c>
      <c r="G7512" s="4">
        <v>498889</v>
      </c>
      <c r="H7512" s="4">
        <v>206916</v>
      </c>
      <c r="I7512" s="4">
        <v>1151859</v>
      </c>
      <c r="J7512" s="4">
        <v>321331</v>
      </c>
      <c r="K7512" s="4">
        <v>88634</v>
      </c>
    </row>
    <row r="7513" spans="1:11" x14ac:dyDescent="0.35">
      <c r="A7513" t="s">
        <v>779</v>
      </c>
      <c r="B7513" t="s">
        <v>2120</v>
      </c>
      <c r="C7513" t="s">
        <v>1845</v>
      </c>
      <c r="D7513" s="4">
        <v>11096</v>
      </c>
      <c r="G7513" s="4">
        <v>818927</v>
      </c>
      <c r="I7513" s="4">
        <v>830023</v>
      </c>
      <c r="J7513" s="4">
        <v>11096</v>
      </c>
      <c r="K7513" s="4">
        <v>11096</v>
      </c>
    </row>
    <row r="7514" spans="1:11" x14ac:dyDescent="0.35">
      <c r="A7514" t="s">
        <v>779</v>
      </c>
      <c r="B7514" t="s">
        <v>2121</v>
      </c>
      <c r="D7514" s="4">
        <v>11285274</v>
      </c>
      <c r="E7514" s="4">
        <v>232697</v>
      </c>
      <c r="F7514" s="4">
        <v>2434722</v>
      </c>
      <c r="G7514" s="4">
        <v>1317816</v>
      </c>
      <c r="H7514" s="4">
        <v>206916</v>
      </c>
      <c r="I7514" s="4">
        <v>15477425</v>
      </c>
      <c r="J7514" s="4">
        <v>11517971</v>
      </c>
      <c r="K7514" s="4">
        <v>11285274</v>
      </c>
    </row>
    <row r="7515" spans="1:11" x14ac:dyDescent="0.35">
      <c r="A7515" t="s">
        <v>779</v>
      </c>
      <c r="B7515" t="s">
        <v>2122</v>
      </c>
      <c r="C7515" t="s">
        <v>1846</v>
      </c>
      <c r="D7515" s="4">
        <v>1062200</v>
      </c>
      <c r="G7515" s="4">
        <v>4782673</v>
      </c>
      <c r="H7515" s="4">
        <v>1828019</v>
      </c>
      <c r="I7515" s="4">
        <v>7672892</v>
      </c>
      <c r="J7515" s="4">
        <v>1062200</v>
      </c>
      <c r="K7515" s="4">
        <v>1062200</v>
      </c>
    </row>
    <row r="7516" spans="1:11" x14ac:dyDescent="0.35">
      <c r="A7516" t="s">
        <v>779</v>
      </c>
      <c r="B7516" t="s">
        <v>2123</v>
      </c>
      <c r="C7516" t="s">
        <v>1847</v>
      </c>
      <c r="D7516" s="4">
        <v>3278862</v>
      </c>
      <c r="F7516" s="4">
        <v>323182</v>
      </c>
      <c r="G7516" s="4">
        <v>3510769</v>
      </c>
      <c r="H7516" s="4">
        <v>73249</v>
      </c>
      <c r="I7516" s="4">
        <v>7186062</v>
      </c>
      <c r="J7516" s="4">
        <v>3278862</v>
      </c>
      <c r="K7516" s="4">
        <v>3278862</v>
      </c>
    </row>
    <row r="7517" spans="1:11" x14ac:dyDescent="0.35">
      <c r="A7517" t="s">
        <v>779</v>
      </c>
      <c r="B7517" t="s">
        <v>2124</v>
      </c>
      <c r="C7517" t="s">
        <v>1848</v>
      </c>
      <c r="D7517" s="4">
        <v>41438</v>
      </c>
      <c r="I7517" s="4">
        <v>41438</v>
      </c>
      <c r="J7517" s="4">
        <v>41438</v>
      </c>
      <c r="K7517" s="4">
        <v>41438</v>
      </c>
    </row>
    <row r="7518" spans="1:11" x14ac:dyDescent="0.35">
      <c r="A7518" t="s">
        <v>779</v>
      </c>
      <c r="B7518" t="s">
        <v>2125</v>
      </c>
      <c r="D7518" s="4">
        <v>4382500</v>
      </c>
      <c r="F7518" s="4">
        <v>323182</v>
      </c>
      <c r="G7518" s="4">
        <v>8293443</v>
      </c>
      <c r="H7518" s="4">
        <v>1901268</v>
      </c>
      <c r="I7518" s="4">
        <v>14900392</v>
      </c>
      <c r="J7518" s="4">
        <v>4382500</v>
      </c>
      <c r="K7518" s="4">
        <v>4382500</v>
      </c>
    </row>
    <row r="7519" spans="1:11" x14ac:dyDescent="0.35">
      <c r="A7519" t="s">
        <v>779</v>
      </c>
      <c r="B7519" t="s">
        <v>2128</v>
      </c>
      <c r="C7519" t="s">
        <v>1851</v>
      </c>
      <c r="E7519" s="4">
        <v>6529</v>
      </c>
      <c r="H7519" s="4">
        <v>13621</v>
      </c>
      <c r="I7519" s="4">
        <v>20150</v>
      </c>
      <c r="J7519">
        <v>6529</v>
      </c>
      <c r="K7519" s="4">
        <v>0</v>
      </c>
    </row>
    <row r="7520" spans="1:11" x14ac:dyDescent="0.35">
      <c r="A7520" t="s">
        <v>779</v>
      </c>
      <c r="B7520" t="s">
        <v>2129</v>
      </c>
      <c r="C7520" t="s">
        <v>1852</v>
      </c>
      <c r="F7520" s="4">
        <v>32711</v>
      </c>
      <c r="I7520" s="4">
        <v>32711</v>
      </c>
      <c r="J7520">
        <v>0</v>
      </c>
      <c r="K7520" s="4">
        <v>0</v>
      </c>
    </row>
    <row r="7521" spans="1:11" x14ac:dyDescent="0.35">
      <c r="A7521" t="s">
        <v>779</v>
      </c>
      <c r="B7521" t="s">
        <v>2131</v>
      </c>
      <c r="C7521" t="s">
        <v>1854</v>
      </c>
      <c r="D7521" s="4">
        <v>470743</v>
      </c>
      <c r="I7521" s="4">
        <v>470743</v>
      </c>
      <c r="J7521" s="4">
        <v>470743</v>
      </c>
      <c r="K7521" s="4">
        <v>470743</v>
      </c>
    </row>
    <row r="7522" spans="1:11" x14ac:dyDescent="0.35">
      <c r="A7522" t="s">
        <v>779</v>
      </c>
      <c r="B7522" t="s">
        <v>2132</v>
      </c>
      <c r="C7522" t="s">
        <v>1855</v>
      </c>
      <c r="D7522" s="4">
        <v>322276</v>
      </c>
      <c r="E7522" s="4">
        <v>25852</v>
      </c>
      <c r="G7522" s="4">
        <v>34277</v>
      </c>
      <c r="I7522" s="4">
        <v>382406</v>
      </c>
      <c r="J7522" s="4">
        <v>348128</v>
      </c>
      <c r="K7522" s="4">
        <v>322276</v>
      </c>
    </row>
    <row r="7523" spans="1:11" x14ac:dyDescent="0.35">
      <c r="A7523" t="s">
        <v>779</v>
      </c>
      <c r="B7523" t="s">
        <v>2133</v>
      </c>
      <c r="C7523" t="s">
        <v>1856</v>
      </c>
      <c r="I7523" s="4">
        <v>0</v>
      </c>
      <c r="J7523">
        <v>0</v>
      </c>
      <c r="K7523" s="4">
        <v>0</v>
      </c>
    </row>
    <row r="7524" spans="1:11" x14ac:dyDescent="0.35">
      <c r="A7524" t="s">
        <v>779</v>
      </c>
      <c r="B7524" t="s">
        <v>2134</v>
      </c>
      <c r="C7524" t="s">
        <v>1857</v>
      </c>
      <c r="D7524" s="4">
        <v>90302</v>
      </c>
      <c r="I7524" s="4">
        <v>90302</v>
      </c>
      <c r="J7524" s="4">
        <v>90302</v>
      </c>
      <c r="K7524" s="4">
        <v>90302</v>
      </c>
    </row>
    <row r="7525" spans="1:11" x14ac:dyDescent="0.35">
      <c r="A7525" t="s">
        <v>779</v>
      </c>
      <c r="B7525" t="s">
        <v>2135</v>
      </c>
      <c r="C7525" t="s">
        <v>1858</v>
      </c>
      <c r="F7525" s="4">
        <v>36199</v>
      </c>
      <c r="H7525" s="4">
        <v>8044</v>
      </c>
      <c r="I7525" s="4">
        <v>44243</v>
      </c>
      <c r="J7525">
        <v>0</v>
      </c>
      <c r="K7525" s="4">
        <v>0</v>
      </c>
    </row>
    <row r="7526" spans="1:11" x14ac:dyDescent="0.35">
      <c r="A7526" t="s">
        <v>779</v>
      </c>
      <c r="B7526" t="s">
        <v>2136</v>
      </c>
      <c r="C7526" t="s">
        <v>1859</v>
      </c>
      <c r="D7526" s="4">
        <v>70525</v>
      </c>
      <c r="E7526" s="4">
        <v>105421</v>
      </c>
      <c r="I7526" s="4">
        <v>175946</v>
      </c>
      <c r="J7526" s="4">
        <v>175946</v>
      </c>
      <c r="K7526" s="4">
        <v>70525</v>
      </c>
    </row>
    <row r="7527" spans="1:11" x14ac:dyDescent="0.35">
      <c r="A7527" t="s">
        <v>779</v>
      </c>
      <c r="B7527" t="s">
        <v>2137</v>
      </c>
      <c r="C7527" t="s">
        <v>1860</v>
      </c>
      <c r="F7527" s="4">
        <v>1195733</v>
      </c>
      <c r="I7527" s="4">
        <v>1195733</v>
      </c>
      <c r="J7527">
        <v>0</v>
      </c>
      <c r="K7527" s="4">
        <v>0</v>
      </c>
    </row>
    <row r="7528" spans="1:11" x14ac:dyDescent="0.35">
      <c r="A7528" t="s">
        <v>779</v>
      </c>
      <c r="B7528" t="s">
        <v>2138</v>
      </c>
      <c r="C7528" t="s">
        <v>1861</v>
      </c>
      <c r="D7528" s="4">
        <v>9794</v>
      </c>
      <c r="I7528" s="4">
        <v>9794</v>
      </c>
      <c r="J7528" s="4">
        <v>9794</v>
      </c>
      <c r="K7528" s="4">
        <v>9794</v>
      </c>
    </row>
    <row r="7529" spans="1:11" x14ac:dyDescent="0.35">
      <c r="A7529" t="s">
        <v>779</v>
      </c>
      <c r="B7529" t="s">
        <v>2139</v>
      </c>
      <c r="C7529" t="s">
        <v>1862</v>
      </c>
      <c r="E7529" s="4">
        <v>0</v>
      </c>
      <c r="F7529" s="4">
        <v>896960</v>
      </c>
      <c r="H7529" s="4">
        <v>384412</v>
      </c>
      <c r="I7529" s="4">
        <v>1281372</v>
      </c>
      <c r="J7529">
        <v>0</v>
      </c>
      <c r="K7529" s="4">
        <v>0</v>
      </c>
    </row>
    <row r="7530" spans="1:11" x14ac:dyDescent="0.35">
      <c r="A7530" t="s">
        <v>779</v>
      </c>
      <c r="B7530" t="s">
        <v>2141</v>
      </c>
      <c r="D7530" s="4">
        <v>963640</v>
      </c>
      <c r="E7530" s="4">
        <v>137802</v>
      </c>
      <c r="F7530" s="4">
        <v>2161603</v>
      </c>
      <c r="G7530" s="4">
        <v>34277</v>
      </c>
      <c r="H7530" s="4">
        <v>406077</v>
      </c>
      <c r="I7530" s="4">
        <v>3703399</v>
      </c>
      <c r="J7530" s="4">
        <v>1101442</v>
      </c>
      <c r="K7530" s="4">
        <v>963640</v>
      </c>
    </row>
    <row r="7531" spans="1:11" x14ac:dyDescent="0.35">
      <c r="A7531" t="s">
        <v>779</v>
      </c>
      <c r="B7531" t="s">
        <v>2144</v>
      </c>
      <c r="C7531" t="s">
        <v>1866</v>
      </c>
      <c r="I7531" s="4">
        <v>0</v>
      </c>
      <c r="J7531">
        <v>0</v>
      </c>
      <c r="K7531" s="4">
        <v>0</v>
      </c>
    </row>
    <row r="7532" spans="1:11" x14ac:dyDescent="0.35">
      <c r="A7532" t="s">
        <v>779</v>
      </c>
      <c r="B7532" t="s">
        <v>2145</v>
      </c>
      <c r="C7532" t="s">
        <v>1867</v>
      </c>
      <c r="F7532" s="4">
        <v>9000</v>
      </c>
      <c r="G7532" s="4">
        <v>0</v>
      </c>
      <c r="H7532" s="4">
        <v>1072674</v>
      </c>
      <c r="I7532" s="4">
        <v>1081674</v>
      </c>
      <c r="J7532">
        <v>0</v>
      </c>
      <c r="K7532" s="4">
        <v>0</v>
      </c>
    </row>
    <row r="7533" spans="1:11" x14ac:dyDescent="0.35">
      <c r="A7533" t="s">
        <v>779</v>
      </c>
      <c r="B7533" t="s">
        <v>2146</v>
      </c>
      <c r="C7533" t="s">
        <v>1868</v>
      </c>
      <c r="G7533" s="4">
        <v>0</v>
      </c>
      <c r="H7533" s="4">
        <v>733529</v>
      </c>
      <c r="I7533" s="4">
        <v>733529</v>
      </c>
      <c r="J7533">
        <v>0</v>
      </c>
      <c r="K7533" s="4">
        <v>0</v>
      </c>
    </row>
    <row r="7534" spans="1:11" x14ac:dyDescent="0.35">
      <c r="A7534" t="s">
        <v>779</v>
      </c>
      <c r="B7534" t="s">
        <v>2147</v>
      </c>
      <c r="C7534" t="s">
        <v>1869</v>
      </c>
      <c r="G7534" s="4">
        <v>0</v>
      </c>
      <c r="H7534" s="4">
        <v>367200</v>
      </c>
      <c r="I7534" s="4">
        <v>367200</v>
      </c>
      <c r="J7534">
        <v>0</v>
      </c>
      <c r="K7534" s="4">
        <v>0</v>
      </c>
    </row>
    <row r="7535" spans="1:11" x14ac:dyDescent="0.35">
      <c r="A7535" t="s">
        <v>779</v>
      </c>
      <c r="B7535" t="s">
        <v>2148</v>
      </c>
      <c r="C7535" t="s">
        <v>1870</v>
      </c>
      <c r="D7535" s="4">
        <v>12268</v>
      </c>
      <c r="E7535" s="4">
        <v>0</v>
      </c>
      <c r="F7535" s="4">
        <v>18623</v>
      </c>
      <c r="G7535" s="4">
        <v>2217</v>
      </c>
      <c r="H7535" s="4">
        <v>3195064</v>
      </c>
      <c r="I7535" s="4">
        <v>3228172</v>
      </c>
      <c r="J7535" s="4">
        <v>12268</v>
      </c>
      <c r="K7535" s="4">
        <v>12268</v>
      </c>
    </row>
    <row r="7536" spans="1:11" x14ac:dyDescent="0.35">
      <c r="A7536" t="s">
        <v>779</v>
      </c>
      <c r="B7536" t="s">
        <v>2149</v>
      </c>
      <c r="C7536" t="s">
        <v>1871</v>
      </c>
      <c r="D7536" s="4">
        <v>149542</v>
      </c>
      <c r="F7536" s="4">
        <v>313730</v>
      </c>
      <c r="H7536" s="4">
        <v>302486</v>
      </c>
      <c r="I7536" s="4">
        <v>765758</v>
      </c>
      <c r="J7536" s="4">
        <v>149542</v>
      </c>
      <c r="K7536" s="4">
        <v>149542</v>
      </c>
    </row>
    <row r="7537" spans="1:11" x14ac:dyDescent="0.35">
      <c r="A7537" t="s">
        <v>779</v>
      </c>
      <c r="B7537" t="s">
        <v>2156</v>
      </c>
      <c r="D7537" s="4">
        <v>161810</v>
      </c>
      <c r="E7537" s="4">
        <v>0</v>
      </c>
      <c r="F7537" s="4">
        <v>341352</v>
      </c>
      <c r="G7537" s="4">
        <v>2217</v>
      </c>
      <c r="H7537" s="4">
        <v>5670954</v>
      </c>
      <c r="I7537" s="4">
        <v>6176334</v>
      </c>
      <c r="J7537" s="4">
        <v>161810</v>
      </c>
      <c r="K7537" s="4">
        <v>161810</v>
      </c>
    </row>
    <row r="7538" spans="1:11" x14ac:dyDescent="0.35">
      <c r="A7538" t="s">
        <v>779</v>
      </c>
      <c r="B7538" t="s">
        <v>2157</v>
      </c>
      <c r="C7538" t="s">
        <v>1879</v>
      </c>
      <c r="D7538" s="4">
        <v>377180</v>
      </c>
      <c r="I7538" s="4">
        <v>377180</v>
      </c>
      <c r="J7538" s="4">
        <v>377180</v>
      </c>
      <c r="K7538" s="4">
        <v>377180</v>
      </c>
    </row>
    <row r="7539" spans="1:11" x14ac:dyDescent="0.35">
      <c r="A7539" t="s">
        <v>779</v>
      </c>
      <c r="B7539" t="s">
        <v>2186</v>
      </c>
      <c r="C7539" t="s">
        <v>1907</v>
      </c>
      <c r="D7539" s="4">
        <v>7329</v>
      </c>
      <c r="I7539" s="4">
        <v>7329</v>
      </c>
      <c r="J7539" s="4">
        <v>7329</v>
      </c>
      <c r="K7539" s="4">
        <v>7329</v>
      </c>
    </row>
    <row r="7540" spans="1:11" x14ac:dyDescent="0.35">
      <c r="A7540" t="s">
        <v>779</v>
      </c>
      <c r="B7540" t="s">
        <v>2158</v>
      </c>
      <c r="C7540" t="s">
        <v>1880</v>
      </c>
      <c r="D7540" s="4">
        <v>276009</v>
      </c>
      <c r="I7540" s="4">
        <v>276009</v>
      </c>
      <c r="J7540" s="4">
        <v>276009</v>
      </c>
      <c r="K7540" s="4">
        <v>276009</v>
      </c>
    </row>
    <row r="7541" spans="1:11" x14ac:dyDescent="0.35">
      <c r="A7541" t="s">
        <v>779</v>
      </c>
      <c r="B7541" t="s">
        <v>2159</v>
      </c>
      <c r="C7541" t="s">
        <v>1881</v>
      </c>
      <c r="D7541" s="4">
        <v>454812</v>
      </c>
      <c r="I7541" s="4">
        <v>454812</v>
      </c>
      <c r="J7541" s="4">
        <v>454812</v>
      </c>
      <c r="K7541" s="4">
        <v>454812</v>
      </c>
    </row>
    <row r="7542" spans="1:11" x14ac:dyDescent="0.35">
      <c r="A7542" t="s">
        <v>779</v>
      </c>
      <c r="B7542" t="s">
        <v>2174</v>
      </c>
      <c r="C7542" t="s">
        <v>1895</v>
      </c>
      <c r="D7542" s="4">
        <v>178597</v>
      </c>
      <c r="I7542" s="4">
        <v>178597</v>
      </c>
      <c r="J7542" s="4">
        <v>178597</v>
      </c>
      <c r="K7542" s="4">
        <v>178597</v>
      </c>
    </row>
    <row r="7543" spans="1:11" x14ac:dyDescent="0.35">
      <c r="A7543" t="s">
        <v>779</v>
      </c>
      <c r="B7543" t="s">
        <v>2160</v>
      </c>
      <c r="C7543" t="s">
        <v>1882</v>
      </c>
      <c r="F7543" s="4">
        <v>28610</v>
      </c>
      <c r="I7543" s="4">
        <v>28610</v>
      </c>
      <c r="J7543">
        <v>0</v>
      </c>
      <c r="K7543" s="4">
        <v>0</v>
      </c>
    </row>
    <row r="7544" spans="1:11" x14ac:dyDescent="0.35">
      <c r="A7544" t="s">
        <v>779</v>
      </c>
      <c r="B7544" t="s">
        <v>2179</v>
      </c>
      <c r="C7544" t="s">
        <v>1900</v>
      </c>
      <c r="D7544" s="4">
        <v>7012</v>
      </c>
      <c r="I7544" s="4">
        <v>7012</v>
      </c>
      <c r="J7544" s="4">
        <v>7012</v>
      </c>
      <c r="K7544" s="4">
        <v>7012</v>
      </c>
    </row>
    <row r="7545" spans="1:11" x14ac:dyDescent="0.35">
      <c r="A7545" t="s">
        <v>779</v>
      </c>
      <c r="B7545" t="s">
        <v>2161</v>
      </c>
      <c r="C7545" t="s">
        <v>1883</v>
      </c>
      <c r="D7545" s="4">
        <v>2771</v>
      </c>
      <c r="I7545" s="4">
        <v>2771</v>
      </c>
      <c r="J7545" s="4">
        <v>2771</v>
      </c>
      <c r="K7545" s="4">
        <v>2771</v>
      </c>
    </row>
    <row r="7546" spans="1:11" x14ac:dyDescent="0.35">
      <c r="A7546" t="s">
        <v>779</v>
      </c>
      <c r="B7546" t="s">
        <v>2162</v>
      </c>
      <c r="C7546" t="s">
        <v>1884</v>
      </c>
      <c r="D7546" s="4">
        <v>4666</v>
      </c>
      <c r="I7546" s="4">
        <v>4666</v>
      </c>
      <c r="J7546" s="4">
        <v>4666</v>
      </c>
      <c r="K7546" s="4">
        <v>4666</v>
      </c>
    </row>
    <row r="7547" spans="1:11" x14ac:dyDescent="0.35">
      <c r="A7547" t="s">
        <v>779</v>
      </c>
      <c r="B7547" t="s">
        <v>2163</v>
      </c>
      <c r="D7547" s="4">
        <v>1308374</v>
      </c>
      <c r="F7547" s="4">
        <v>28610</v>
      </c>
      <c r="I7547" s="4">
        <v>1336984</v>
      </c>
      <c r="J7547" s="4">
        <v>1308374</v>
      </c>
      <c r="K7547" s="4">
        <v>1308374</v>
      </c>
    </row>
    <row r="7548" spans="1:11" x14ac:dyDescent="0.35">
      <c r="A7548" t="s">
        <v>779</v>
      </c>
      <c r="B7548" t="s">
        <v>2164</v>
      </c>
      <c r="C7548" t="s">
        <v>1886</v>
      </c>
      <c r="D7548" s="4">
        <v>18853</v>
      </c>
      <c r="I7548" s="4">
        <v>18853</v>
      </c>
      <c r="J7548" s="4">
        <v>18853</v>
      </c>
      <c r="K7548" s="4">
        <v>18853</v>
      </c>
    </row>
    <row r="7549" spans="1:11" x14ac:dyDescent="0.35">
      <c r="A7549" t="s">
        <v>779</v>
      </c>
      <c r="B7549" t="s">
        <v>2165</v>
      </c>
      <c r="D7549" s="4">
        <v>18853</v>
      </c>
      <c r="I7549" s="4">
        <v>18853</v>
      </c>
      <c r="J7549" s="4">
        <v>18853</v>
      </c>
      <c r="K7549" s="4">
        <v>18853</v>
      </c>
    </row>
    <row r="7550" spans="1:11" x14ac:dyDescent="0.35">
      <c r="A7550" t="s">
        <v>779</v>
      </c>
      <c r="B7550" t="s">
        <v>2166</v>
      </c>
      <c r="C7550" t="s">
        <v>1888</v>
      </c>
      <c r="H7550" s="4">
        <v>672000</v>
      </c>
      <c r="I7550" s="4">
        <v>672000</v>
      </c>
      <c r="J7550">
        <v>0</v>
      </c>
      <c r="K7550" s="4">
        <v>0</v>
      </c>
    </row>
    <row r="7551" spans="1:11" x14ac:dyDescent="0.35">
      <c r="A7551" t="s">
        <v>779</v>
      </c>
      <c r="B7551" t="s">
        <v>2167</v>
      </c>
      <c r="C7551" t="s">
        <v>1889</v>
      </c>
      <c r="H7551" s="4">
        <v>210000</v>
      </c>
      <c r="I7551" s="4">
        <v>210000</v>
      </c>
      <c r="J7551">
        <v>0</v>
      </c>
      <c r="K7551" s="4">
        <v>0</v>
      </c>
    </row>
    <row r="7552" spans="1:11" x14ac:dyDescent="0.35">
      <c r="A7552" t="s">
        <v>779</v>
      </c>
      <c r="B7552" t="s">
        <v>2168</v>
      </c>
      <c r="C7552" t="s">
        <v>1890</v>
      </c>
      <c r="H7552" s="4">
        <v>187500</v>
      </c>
      <c r="I7552" s="4">
        <v>187500</v>
      </c>
      <c r="J7552">
        <v>0</v>
      </c>
      <c r="K7552" s="4">
        <v>0</v>
      </c>
    </row>
    <row r="7553" spans="1:11" x14ac:dyDescent="0.35">
      <c r="A7553" t="s">
        <v>779</v>
      </c>
      <c r="B7553" t="s">
        <v>2169</v>
      </c>
      <c r="H7553" s="4">
        <v>1069500</v>
      </c>
      <c r="I7553" s="4">
        <v>1069500</v>
      </c>
      <c r="J7553">
        <v>0</v>
      </c>
      <c r="K7553" s="4">
        <v>0</v>
      </c>
    </row>
    <row r="7554" spans="1:11" x14ac:dyDescent="0.35">
      <c r="A7554" t="s">
        <v>779</v>
      </c>
      <c r="B7554" t="s">
        <v>2170</v>
      </c>
      <c r="D7554" s="4">
        <v>18120451</v>
      </c>
      <c r="E7554" s="4">
        <v>370499</v>
      </c>
      <c r="F7554" s="4">
        <v>5289469</v>
      </c>
      <c r="G7554" s="4">
        <v>9647752</v>
      </c>
      <c r="H7554" s="4">
        <v>9254715</v>
      </c>
      <c r="I7554" s="4">
        <v>42682887</v>
      </c>
      <c r="J7554" s="4">
        <f>SUM(D7554,E7554)</f>
        <v>18490950</v>
      </c>
      <c r="K7554" s="4">
        <v>18120451</v>
      </c>
    </row>
    <row r="7555" spans="1:11" x14ac:dyDescent="0.35">
      <c r="A7555" t="s">
        <v>782</v>
      </c>
      <c r="B7555" t="s">
        <v>2118</v>
      </c>
      <c r="C7555" t="s">
        <v>1843</v>
      </c>
      <c r="D7555" s="4">
        <v>11689151</v>
      </c>
      <c r="F7555" s="4">
        <v>5825400</v>
      </c>
      <c r="I7555" s="4">
        <v>17514551</v>
      </c>
      <c r="J7555" s="4">
        <v>11689151</v>
      </c>
      <c r="K7555" s="4">
        <v>11689151</v>
      </c>
    </row>
    <row r="7556" spans="1:11" x14ac:dyDescent="0.35">
      <c r="A7556" t="s">
        <v>782</v>
      </c>
      <c r="B7556" t="s">
        <v>2119</v>
      </c>
      <c r="C7556" t="s">
        <v>1844</v>
      </c>
      <c r="D7556" s="4">
        <v>529711</v>
      </c>
      <c r="F7556" s="4">
        <v>503046</v>
      </c>
      <c r="G7556" s="4">
        <v>145509</v>
      </c>
      <c r="H7556" s="4">
        <v>158400</v>
      </c>
      <c r="I7556" s="4">
        <v>1336666</v>
      </c>
      <c r="J7556" s="4">
        <v>529711</v>
      </c>
      <c r="K7556" s="4">
        <v>529711</v>
      </c>
    </row>
    <row r="7557" spans="1:11" x14ac:dyDescent="0.35">
      <c r="A7557" t="s">
        <v>782</v>
      </c>
      <c r="B7557" t="s">
        <v>2120</v>
      </c>
      <c r="C7557" t="s">
        <v>1845</v>
      </c>
      <c r="D7557" s="4">
        <v>102307</v>
      </c>
      <c r="E7557" s="4">
        <v>186254</v>
      </c>
      <c r="F7557" s="4">
        <v>1042136</v>
      </c>
      <c r="I7557" s="4">
        <v>1330697</v>
      </c>
      <c r="J7557" s="4">
        <v>288561</v>
      </c>
      <c r="K7557" s="4">
        <v>102307</v>
      </c>
    </row>
    <row r="7558" spans="1:11" x14ac:dyDescent="0.35">
      <c r="A7558" t="s">
        <v>782</v>
      </c>
      <c r="B7558" t="s">
        <v>2121</v>
      </c>
      <c r="D7558" s="4">
        <v>12321168</v>
      </c>
      <c r="E7558" s="4">
        <v>186254</v>
      </c>
      <c r="F7558" s="4">
        <v>7370582</v>
      </c>
      <c r="G7558" s="4">
        <v>145509</v>
      </c>
      <c r="H7558" s="4">
        <v>158400</v>
      </c>
      <c r="I7558" s="4">
        <v>20181914</v>
      </c>
      <c r="J7558" s="4">
        <v>12507422</v>
      </c>
      <c r="K7558" s="4">
        <v>12321168</v>
      </c>
    </row>
    <row r="7559" spans="1:11" x14ac:dyDescent="0.35">
      <c r="A7559" t="s">
        <v>782</v>
      </c>
      <c r="B7559" t="s">
        <v>2122</v>
      </c>
      <c r="C7559" t="s">
        <v>1846</v>
      </c>
      <c r="D7559" s="4">
        <v>17680306</v>
      </c>
      <c r="E7559" s="4">
        <v>642178</v>
      </c>
      <c r="F7559" s="4">
        <v>1423440</v>
      </c>
      <c r="I7559" s="4">
        <v>19745924</v>
      </c>
      <c r="J7559" s="4">
        <v>18322484</v>
      </c>
      <c r="K7559" s="4">
        <v>17680306</v>
      </c>
    </row>
    <row r="7560" spans="1:11" x14ac:dyDescent="0.35">
      <c r="A7560" t="s">
        <v>782</v>
      </c>
      <c r="B7560" t="s">
        <v>2123</v>
      </c>
      <c r="C7560" t="s">
        <v>1847</v>
      </c>
      <c r="D7560" s="4">
        <v>364767</v>
      </c>
      <c r="I7560" s="4">
        <v>364767</v>
      </c>
      <c r="J7560" s="4">
        <v>364767</v>
      </c>
      <c r="K7560" s="4">
        <v>364767</v>
      </c>
    </row>
    <row r="7561" spans="1:11" x14ac:dyDescent="0.35">
      <c r="A7561" t="s">
        <v>782</v>
      </c>
      <c r="B7561" t="s">
        <v>2124</v>
      </c>
      <c r="C7561" t="s">
        <v>1848</v>
      </c>
      <c r="D7561" s="4">
        <v>27348</v>
      </c>
      <c r="I7561" s="4">
        <v>27348</v>
      </c>
      <c r="J7561" s="4">
        <v>27348</v>
      </c>
      <c r="K7561" s="4">
        <v>27348</v>
      </c>
    </row>
    <row r="7562" spans="1:11" x14ac:dyDescent="0.35">
      <c r="A7562" t="s">
        <v>782</v>
      </c>
      <c r="B7562" t="s">
        <v>2125</v>
      </c>
      <c r="D7562" s="4">
        <v>18072421</v>
      </c>
      <c r="E7562" s="4">
        <v>642178</v>
      </c>
      <c r="F7562" s="4">
        <v>1423440</v>
      </c>
      <c r="I7562" s="4">
        <v>20138039</v>
      </c>
      <c r="J7562" s="4">
        <v>18714599</v>
      </c>
      <c r="K7562" s="4">
        <v>18072421</v>
      </c>
    </row>
    <row r="7563" spans="1:11" x14ac:dyDescent="0.35">
      <c r="A7563" t="s">
        <v>782</v>
      </c>
      <c r="B7563" t="s">
        <v>2129</v>
      </c>
      <c r="C7563" t="s">
        <v>1852</v>
      </c>
      <c r="E7563" s="4">
        <v>2726</v>
      </c>
      <c r="H7563" s="4">
        <v>1921</v>
      </c>
      <c r="I7563" s="4">
        <v>4647</v>
      </c>
      <c r="J7563">
        <v>2726</v>
      </c>
      <c r="K7563" s="4">
        <v>0</v>
      </c>
    </row>
    <row r="7564" spans="1:11" x14ac:dyDescent="0.35">
      <c r="A7564" t="s">
        <v>782</v>
      </c>
      <c r="B7564" t="s">
        <v>2131</v>
      </c>
      <c r="C7564" t="s">
        <v>1854</v>
      </c>
      <c r="D7564" s="4">
        <v>1302</v>
      </c>
      <c r="F7564" s="4">
        <v>1163407</v>
      </c>
      <c r="I7564" s="4">
        <v>1164708</v>
      </c>
      <c r="J7564" s="4">
        <v>1302</v>
      </c>
      <c r="K7564" s="4">
        <v>1302</v>
      </c>
    </row>
    <row r="7565" spans="1:11" x14ac:dyDescent="0.35">
      <c r="A7565" t="s">
        <v>782</v>
      </c>
      <c r="B7565" t="s">
        <v>2132</v>
      </c>
      <c r="C7565" t="s">
        <v>1855</v>
      </c>
      <c r="D7565" s="4">
        <v>933</v>
      </c>
      <c r="E7565" s="4">
        <v>2087</v>
      </c>
      <c r="F7565" s="4">
        <v>197503</v>
      </c>
      <c r="I7565" s="4">
        <v>200523</v>
      </c>
      <c r="J7565" s="4">
        <v>3020</v>
      </c>
      <c r="K7565" s="4">
        <v>933</v>
      </c>
    </row>
    <row r="7566" spans="1:11" x14ac:dyDescent="0.35">
      <c r="A7566" t="s">
        <v>782</v>
      </c>
      <c r="B7566" t="s">
        <v>2133</v>
      </c>
      <c r="C7566" t="s">
        <v>1856</v>
      </c>
      <c r="I7566" s="4">
        <v>0</v>
      </c>
      <c r="J7566">
        <v>0</v>
      </c>
      <c r="K7566" s="4">
        <v>0</v>
      </c>
    </row>
    <row r="7567" spans="1:11" x14ac:dyDescent="0.35">
      <c r="A7567" t="s">
        <v>782</v>
      </c>
      <c r="B7567" t="s">
        <v>2134</v>
      </c>
      <c r="C7567" t="s">
        <v>1857</v>
      </c>
      <c r="F7567" s="4">
        <v>2716</v>
      </c>
      <c r="I7567" s="4">
        <v>2716</v>
      </c>
      <c r="J7567">
        <v>0</v>
      </c>
      <c r="K7567" s="4">
        <v>0</v>
      </c>
    </row>
    <row r="7568" spans="1:11" x14ac:dyDescent="0.35">
      <c r="A7568" t="s">
        <v>782</v>
      </c>
      <c r="B7568" t="s">
        <v>2135</v>
      </c>
      <c r="C7568" t="s">
        <v>1858</v>
      </c>
      <c r="E7568" s="4">
        <v>7437</v>
      </c>
      <c r="H7568" s="4">
        <v>187362</v>
      </c>
      <c r="I7568" s="4">
        <v>194798</v>
      </c>
      <c r="J7568">
        <v>7437</v>
      </c>
      <c r="K7568" s="4">
        <v>0</v>
      </c>
    </row>
    <row r="7569" spans="1:11" x14ac:dyDescent="0.35">
      <c r="A7569" t="s">
        <v>782</v>
      </c>
      <c r="B7569" t="s">
        <v>2136</v>
      </c>
      <c r="C7569" t="s">
        <v>1859</v>
      </c>
      <c r="H7569" s="4">
        <v>1575000</v>
      </c>
      <c r="I7569" s="4">
        <v>1575000</v>
      </c>
      <c r="J7569">
        <v>0</v>
      </c>
      <c r="K7569" s="4">
        <v>0</v>
      </c>
    </row>
    <row r="7570" spans="1:11" x14ac:dyDescent="0.35">
      <c r="A7570" t="s">
        <v>782</v>
      </c>
      <c r="B7570" t="s">
        <v>2137</v>
      </c>
      <c r="C7570" t="s">
        <v>1860</v>
      </c>
      <c r="E7570" s="4">
        <v>0</v>
      </c>
      <c r="H7570" s="4">
        <v>1413139</v>
      </c>
      <c r="I7570" s="4">
        <v>1413139</v>
      </c>
      <c r="J7570">
        <v>0</v>
      </c>
      <c r="K7570" s="4">
        <v>0</v>
      </c>
    </row>
    <row r="7571" spans="1:11" x14ac:dyDescent="0.35">
      <c r="A7571" t="s">
        <v>782</v>
      </c>
      <c r="B7571" t="s">
        <v>2141</v>
      </c>
      <c r="D7571" s="4">
        <v>2235</v>
      </c>
      <c r="E7571" s="4">
        <v>12250</v>
      </c>
      <c r="F7571" s="4">
        <v>1363625</v>
      </c>
      <c r="H7571" s="4">
        <v>3177422</v>
      </c>
      <c r="I7571" s="4">
        <v>4555532</v>
      </c>
      <c r="J7571" s="4">
        <v>14485</v>
      </c>
      <c r="K7571" s="4">
        <v>2235</v>
      </c>
    </row>
    <row r="7572" spans="1:11" x14ac:dyDescent="0.35">
      <c r="A7572" t="s">
        <v>782</v>
      </c>
      <c r="B7572" t="s">
        <v>2144</v>
      </c>
      <c r="C7572" t="s">
        <v>1866</v>
      </c>
      <c r="I7572" s="4">
        <v>0</v>
      </c>
      <c r="J7572">
        <v>0</v>
      </c>
      <c r="K7572" s="4">
        <v>0</v>
      </c>
    </row>
    <row r="7573" spans="1:11" x14ac:dyDescent="0.35">
      <c r="A7573" t="s">
        <v>782</v>
      </c>
      <c r="B7573" t="s">
        <v>2145</v>
      </c>
      <c r="C7573" t="s">
        <v>1867</v>
      </c>
      <c r="F7573" s="4">
        <v>612081</v>
      </c>
      <c r="G7573" s="4">
        <v>126000</v>
      </c>
      <c r="H7573" s="4">
        <v>1183423</v>
      </c>
      <c r="I7573" s="4">
        <v>1921504</v>
      </c>
      <c r="J7573">
        <v>0</v>
      </c>
      <c r="K7573" s="4">
        <v>0</v>
      </c>
    </row>
    <row r="7574" spans="1:11" x14ac:dyDescent="0.35">
      <c r="A7574" t="s">
        <v>782</v>
      </c>
      <c r="B7574" t="s">
        <v>2146</v>
      </c>
      <c r="C7574" t="s">
        <v>1868</v>
      </c>
      <c r="D7574" s="4">
        <v>17193</v>
      </c>
      <c r="E7574" s="4">
        <v>57853</v>
      </c>
      <c r="H7574" s="4">
        <v>1078818</v>
      </c>
      <c r="I7574" s="4">
        <v>1153863</v>
      </c>
      <c r="J7574" s="4">
        <v>75046</v>
      </c>
      <c r="K7574" s="4">
        <v>17193</v>
      </c>
    </row>
    <row r="7575" spans="1:11" x14ac:dyDescent="0.35">
      <c r="A7575" t="s">
        <v>782</v>
      </c>
      <c r="B7575" t="s">
        <v>2147</v>
      </c>
      <c r="C7575" t="s">
        <v>1869</v>
      </c>
      <c r="H7575" s="4">
        <v>376800</v>
      </c>
      <c r="I7575" s="4">
        <v>376800</v>
      </c>
      <c r="J7575">
        <v>0</v>
      </c>
      <c r="K7575" s="4">
        <v>0</v>
      </c>
    </row>
    <row r="7576" spans="1:11" x14ac:dyDescent="0.35">
      <c r="A7576" t="s">
        <v>782</v>
      </c>
      <c r="B7576" t="s">
        <v>2148</v>
      </c>
      <c r="C7576" t="s">
        <v>1870</v>
      </c>
      <c r="H7576" s="4">
        <v>3443803</v>
      </c>
      <c r="I7576" s="4">
        <v>3443803</v>
      </c>
      <c r="J7576">
        <v>0</v>
      </c>
      <c r="K7576" s="4">
        <v>0</v>
      </c>
    </row>
    <row r="7577" spans="1:11" x14ac:dyDescent="0.35">
      <c r="A7577" t="s">
        <v>782</v>
      </c>
      <c r="B7577" t="s">
        <v>2149</v>
      </c>
      <c r="C7577" t="s">
        <v>1871</v>
      </c>
      <c r="D7577" s="4">
        <v>765534</v>
      </c>
      <c r="E7577" s="4">
        <v>3327350</v>
      </c>
      <c r="I7577" s="4">
        <v>4092883</v>
      </c>
      <c r="J7577" s="4">
        <v>4092884</v>
      </c>
      <c r="K7577" s="4">
        <v>765534</v>
      </c>
    </row>
    <row r="7578" spans="1:11" x14ac:dyDescent="0.35">
      <c r="A7578" t="s">
        <v>782</v>
      </c>
      <c r="B7578" t="s">
        <v>2155</v>
      </c>
      <c r="C7578" t="s">
        <v>1877</v>
      </c>
      <c r="D7578" s="4">
        <v>2619</v>
      </c>
      <c r="I7578" s="4">
        <v>2619</v>
      </c>
      <c r="J7578" s="4">
        <v>2619</v>
      </c>
      <c r="K7578" s="4">
        <v>2619</v>
      </c>
    </row>
    <row r="7579" spans="1:11" x14ac:dyDescent="0.35">
      <c r="A7579" t="s">
        <v>782</v>
      </c>
      <c r="B7579" t="s">
        <v>2156</v>
      </c>
      <c r="D7579" s="4">
        <v>785345</v>
      </c>
      <c r="E7579" s="4">
        <v>3385202</v>
      </c>
      <c r="F7579" s="4">
        <v>612081</v>
      </c>
      <c r="G7579" s="4">
        <v>126000</v>
      </c>
      <c r="H7579" s="4">
        <v>6082844</v>
      </c>
      <c r="I7579" s="4">
        <v>10991472</v>
      </c>
      <c r="J7579" s="4">
        <v>4170547</v>
      </c>
      <c r="K7579" s="4">
        <v>785345</v>
      </c>
    </row>
    <row r="7580" spans="1:11" x14ac:dyDescent="0.35">
      <c r="A7580" t="s">
        <v>782</v>
      </c>
      <c r="B7580" t="s">
        <v>2157</v>
      </c>
      <c r="C7580" t="s">
        <v>1879</v>
      </c>
      <c r="D7580" s="4">
        <v>912166</v>
      </c>
      <c r="I7580" s="4">
        <v>912166</v>
      </c>
      <c r="J7580" s="4">
        <v>912166</v>
      </c>
      <c r="K7580" s="4">
        <v>912166</v>
      </c>
    </row>
    <row r="7581" spans="1:11" x14ac:dyDescent="0.35">
      <c r="A7581" t="s">
        <v>782</v>
      </c>
      <c r="B7581" t="s">
        <v>2186</v>
      </c>
      <c r="C7581" t="s">
        <v>1907</v>
      </c>
      <c r="D7581" s="4">
        <v>3917</v>
      </c>
      <c r="I7581" s="4">
        <v>3917</v>
      </c>
      <c r="J7581" s="4">
        <v>3917</v>
      </c>
      <c r="K7581" s="4">
        <v>3917</v>
      </c>
    </row>
    <row r="7582" spans="1:11" x14ac:dyDescent="0.35">
      <c r="A7582" t="s">
        <v>782</v>
      </c>
      <c r="B7582" t="s">
        <v>2176</v>
      </c>
      <c r="C7582" t="s">
        <v>1897</v>
      </c>
      <c r="D7582" s="4">
        <v>7835</v>
      </c>
      <c r="I7582" s="4">
        <v>7835</v>
      </c>
      <c r="J7582" s="4">
        <v>7835</v>
      </c>
      <c r="K7582" s="4">
        <v>7835</v>
      </c>
    </row>
    <row r="7583" spans="1:11" x14ac:dyDescent="0.35">
      <c r="A7583" t="s">
        <v>782</v>
      </c>
      <c r="B7583" t="s">
        <v>2158</v>
      </c>
      <c r="C7583" t="s">
        <v>1880</v>
      </c>
      <c r="D7583" s="4">
        <v>401744</v>
      </c>
      <c r="I7583" s="4">
        <v>401744</v>
      </c>
      <c r="J7583" s="4">
        <v>401744</v>
      </c>
      <c r="K7583" s="4">
        <v>401744</v>
      </c>
    </row>
    <row r="7584" spans="1:11" x14ac:dyDescent="0.35">
      <c r="A7584" t="s">
        <v>782</v>
      </c>
      <c r="B7584" t="s">
        <v>2159</v>
      </c>
      <c r="C7584" t="s">
        <v>1881</v>
      </c>
      <c r="D7584" s="4">
        <v>502539</v>
      </c>
      <c r="I7584" s="4">
        <v>502539</v>
      </c>
      <c r="J7584" s="4">
        <v>502539</v>
      </c>
      <c r="K7584" s="4">
        <v>502539</v>
      </c>
    </row>
    <row r="7585" spans="1:11" x14ac:dyDescent="0.35">
      <c r="A7585" t="s">
        <v>782</v>
      </c>
      <c r="B7585" t="s">
        <v>2160</v>
      </c>
      <c r="C7585" t="s">
        <v>1882</v>
      </c>
      <c r="D7585" s="4">
        <v>42717</v>
      </c>
      <c r="I7585" s="4">
        <v>42717</v>
      </c>
      <c r="J7585" s="4">
        <v>42717</v>
      </c>
      <c r="K7585" s="4">
        <v>42717</v>
      </c>
    </row>
    <row r="7586" spans="1:11" x14ac:dyDescent="0.35">
      <c r="A7586" t="s">
        <v>782</v>
      </c>
      <c r="B7586" t="s">
        <v>2179</v>
      </c>
      <c r="C7586" t="s">
        <v>1900</v>
      </c>
      <c r="D7586" s="4">
        <v>19886</v>
      </c>
      <c r="I7586" s="4">
        <v>19886</v>
      </c>
      <c r="J7586" s="4">
        <v>19886</v>
      </c>
      <c r="K7586" s="4">
        <v>19886</v>
      </c>
    </row>
    <row r="7587" spans="1:11" x14ac:dyDescent="0.35">
      <c r="A7587" t="s">
        <v>782</v>
      </c>
      <c r="B7587" t="s">
        <v>2161</v>
      </c>
      <c r="C7587" t="s">
        <v>1883</v>
      </c>
      <c r="D7587" s="4">
        <v>7428</v>
      </c>
      <c r="I7587" s="4">
        <v>7428</v>
      </c>
      <c r="J7587" s="4">
        <v>7428</v>
      </c>
      <c r="K7587" s="4">
        <v>7428</v>
      </c>
    </row>
    <row r="7588" spans="1:11" x14ac:dyDescent="0.35">
      <c r="A7588" t="s">
        <v>782</v>
      </c>
      <c r="B7588" t="s">
        <v>2171</v>
      </c>
      <c r="C7588" t="s">
        <v>1892</v>
      </c>
      <c r="D7588" s="4">
        <v>1281</v>
      </c>
      <c r="I7588" s="4">
        <v>1281</v>
      </c>
      <c r="J7588" s="4">
        <v>1281</v>
      </c>
      <c r="K7588" s="4">
        <v>1281</v>
      </c>
    </row>
    <row r="7589" spans="1:11" x14ac:dyDescent="0.35">
      <c r="A7589" t="s">
        <v>782</v>
      </c>
      <c r="B7589" t="s">
        <v>2162</v>
      </c>
      <c r="C7589" t="s">
        <v>1884</v>
      </c>
      <c r="D7589" s="4">
        <v>7582</v>
      </c>
      <c r="I7589" s="4">
        <v>7582</v>
      </c>
      <c r="J7589" s="4">
        <v>7582</v>
      </c>
      <c r="K7589" s="4">
        <v>7582</v>
      </c>
    </row>
    <row r="7590" spans="1:11" x14ac:dyDescent="0.35">
      <c r="A7590" t="s">
        <v>782</v>
      </c>
      <c r="B7590" t="s">
        <v>2163</v>
      </c>
      <c r="D7590" s="4">
        <v>1907094</v>
      </c>
      <c r="I7590" s="4">
        <v>1907094</v>
      </c>
      <c r="J7590" s="4">
        <v>1907094</v>
      </c>
      <c r="K7590" s="4">
        <v>1907094</v>
      </c>
    </row>
    <row r="7591" spans="1:11" x14ac:dyDescent="0.35">
      <c r="A7591" t="s">
        <v>782</v>
      </c>
      <c r="B7591" t="s">
        <v>2164</v>
      </c>
      <c r="C7591" t="s">
        <v>1886</v>
      </c>
      <c r="D7591" s="4">
        <v>2588</v>
      </c>
      <c r="F7591" s="4">
        <v>65985</v>
      </c>
      <c r="I7591" s="4">
        <v>68573</v>
      </c>
      <c r="J7591" s="4">
        <v>2588</v>
      </c>
      <c r="K7591" s="4">
        <v>2588</v>
      </c>
    </row>
    <row r="7592" spans="1:11" x14ac:dyDescent="0.35">
      <c r="A7592" t="s">
        <v>782</v>
      </c>
      <c r="B7592" t="s">
        <v>2165</v>
      </c>
      <c r="D7592" s="4">
        <v>2588</v>
      </c>
      <c r="F7592" s="4">
        <v>65985</v>
      </c>
      <c r="I7592" s="4">
        <v>68573</v>
      </c>
      <c r="J7592" s="4">
        <v>2588</v>
      </c>
      <c r="K7592" s="4">
        <v>2588</v>
      </c>
    </row>
    <row r="7593" spans="1:11" x14ac:dyDescent="0.35">
      <c r="A7593" t="s">
        <v>782</v>
      </c>
      <c r="B7593" t="s">
        <v>2166</v>
      </c>
      <c r="C7593" t="s">
        <v>1888</v>
      </c>
      <c r="H7593" s="4">
        <v>230400</v>
      </c>
      <c r="I7593" s="4">
        <v>230400</v>
      </c>
      <c r="J7593">
        <v>0</v>
      </c>
      <c r="K7593" s="4">
        <v>0</v>
      </c>
    </row>
    <row r="7594" spans="1:11" x14ac:dyDescent="0.35">
      <c r="A7594" t="s">
        <v>782</v>
      </c>
      <c r="B7594" t="s">
        <v>2167</v>
      </c>
      <c r="C7594" t="s">
        <v>1889</v>
      </c>
      <c r="H7594" s="4">
        <v>262500</v>
      </c>
      <c r="I7594" s="4">
        <v>262500</v>
      </c>
      <c r="J7594">
        <v>0</v>
      </c>
      <c r="K7594" s="4">
        <v>0</v>
      </c>
    </row>
    <row r="7595" spans="1:11" x14ac:dyDescent="0.35">
      <c r="A7595" t="s">
        <v>782</v>
      </c>
      <c r="B7595" t="s">
        <v>2168</v>
      </c>
      <c r="C7595" t="s">
        <v>1890</v>
      </c>
      <c r="H7595" s="4">
        <v>240000</v>
      </c>
      <c r="I7595" s="4">
        <v>240000</v>
      </c>
      <c r="J7595">
        <v>0</v>
      </c>
      <c r="K7595" s="4">
        <v>0</v>
      </c>
    </row>
    <row r="7596" spans="1:11" x14ac:dyDescent="0.35">
      <c r="A7596" t="s">
        <v>782</v>
      </c>
      <c r="B7596" t="s">
        <v>2169</v>
      </c>
      <c r="H7596" s="4">
        <v>732900</v>
      </c>
      <c r="I7596" s="4">
        <v>732900</v>
      </c>
      <c r="J7596">
        <v>0</v>
      </c>
      <c r="K7596" s="4">
        <v>0</v>
      </c>
    </row>
    <row r="7597" spans="1:11" x14ac:dyDescent="0.35">
      <c r="A7597" t="s">
        <v>782</v>
      </c>
      <c r="B7597" t="s">
        <v>2170</v>
      </c>
      <c r="D7597" s="4">
        <v>33090851</v>
      </c>
      <c r="E7597" s="4">
        <v>4225884</v>
      </c>
      <c r="F7597" s="4">
        <v>10835714</v>
      </c>
      <c r="G7597" s="4">
        <v>271509</v>
      </c>
      <c r="H7597" s="4">
        <v>10151566</v>
      </c>
      <c r="I7597" s="4">
        <v>58575524</v>
      </c>
      <c r="J7597" s="4">
        <f>SUM(D7597,E7597)</f>
        <v>37316735</v>
      </c>
      <c r="K7597" s="4">
        <v>33090851</v>
      </c>
    </row>
    <row r="7598" spans="1:11" x14ac:dyDescent="0.35">
      <c r="A7598" t="s">
        <v>786</v>
      </c>
      <c r="B7598" t="s">
        <v>2118</v>
      </c>
      <c r="C7598" t="s">
        <v>1843</v>
      </c>
      <c r="D7598" s="4">
        <v>23528415</v>
      </c>
      <c r="E7598" s="4">
        <v>6009353</v>
      </c>
      <c r="F7598" s="4">
        <v>14736400</v>
      </c>
      <c r="I7598" s="4">
        <v>44274168</v>
      </c>
      <c r="J7598" s="4">
        <v>29537768</v>
      </c>
      <c r="K7598" s="4">
        <v>23528415</v>
      </c>
    </row>
    <row r="7599" spans="1:11" x14ac:dyDescent="0.35">
      <c r="A7599" t="s">
        <v>786</v>
      </c>
      <c r="B7599" t="s">
        <v>2119</v>
      </c>
      <c r="C7599" t="s">
        <v>1844</v>
      </c>
      <c r="D7599" s="4">
        <v>3018075</v>
      </c>
      <c r="E7599" s="4">
        <v>371969</v>
      </c>
      <c r="F7599" s="4">
        <v>31104</v>
      </c>
      <c r="G7599" s="4">
        <v>710916</v>
      </c>
      <c r="H7599" s="4">
        <v>394650</v>
      </c>
      <c r="I7599" s="4">
        <v>4526716</v>
      </c>
      <c r="J7599" s="4">
        <v>3390044</v>
      </c>
      <c r="K7599" s="4">
        <v>3018075</v>
      </c>
    </row>
    <row r="7600" spans="1:11" x14ac:dyDescent="0.35">
      <c r="A7600" t="s">
        <v>786</v>
      </c>
      <c r="B7600" t="s">
        <v>2120</v>
      </c>
      <c r="C7600" t="s">
        <v>1845</v>
      </c>
      <c r="D7600" s="4">
        <v>3459359</v>
      </c>
      <c r="I7600" s="4">
        <v>3459359</v>
      </c>
      <c r="J7600" s="4">
        <v>3459359</v>
      </c>
      <c r="K7600" s="4">
        <v>3459359</v>
      </c>
    </row>
    <row r="7601" spans="1:11" x14ac:dyDescent="0.35">
      <c r="A7601" t="s">
        <v>786</v>
      </c>
      <c r="B7601" t="s">
        <v>2121</v>
      </c>
      <c r="D7601" s="4">
        <v>30005850</v>
      </c>
      <c r="E7601" s="4">
        <v>6381322</v>
      </c>
      <c r="F7601" s="4">
        <v>14767504</v>
      </c>
      <c r="G7601" s="4">
        <v>710916</v>
      </c>
      <c r="H7601" s="4">
        <v>394650</v>
      </c>
      <c r="I7601" s="4">
        <v>52260243</v>
      </c>
      <c r="J7601" s="4">
        <v>36387172</v>
      </c>
      <c r="K7601" s="4">
        <v>30005850</v>
      </c>
    </row>
    <row r="7602" spans="1:11" x14ac:dyDescent="0.35">
      <c r="A7602" t="s">
        <v>786</v>
      </c>
      <c r="B7602" t="s">
        <v>2122</v>
      </c>
      <c r="C7602" t="s">
        <v>1846</v>
      </c>
      <c r="D7602" s="4">
        <v>15056761</v>
      </c>
      <c r="G7602" s="4">
        <v>2050220</v>
      </c>
      <c r="I7602" s="4">
        <v>17106981</v>
      </c>
      <c r="J7602" s="4">
        <v>15056761</v>
      </c>
      <c r="K7602" s="4">
        <v>15056761</v>
      </c>
    </row>
    <row r="7603" spans="1:11" x14ac:dyDescent="0.35">
      <c r="A7603" t="s">
        <v>786</v>
      </c>
      <c r="B7603" t="s">
        <v>2123</v>
      </c>
      <c r="C7603" t="s">
        <v>1847</v>
      </c>
      <c r="D7603" s="4">
        <v>13065513</v>
      </c>
      <c r="F7603" s="4">
        <v>1803613</v>
      </c>
      <c r="G7603" s="4">
        <v>135135</v>
      </c>
      <c r="I7603" s="4">
        <v>15004261</v>
      </c>
      <c r="J7603" s="4">
        <v>13065513</v>
      </c>
      <c r="K7603" s="4">
        <v>13065513</v>
      </c>
    </row>
    <row r="7604" spans="1:11" x14ac:dyDescent="0.35">
      <c r="A7604" t="s">
        <v>786</v>
      </c>
      <c r="B7604" t="s">
        <v>2124</v>
      </c>
      <c r="C7604" t="s">
        <v>1848</v>
      </c>
      <c r="D7604" s="4">
        <v>11330</v>
      </c>
      <c r="I7604" s="4">
        <v>11330</v>
      </c>
      <c r="J7604" s="4">
        <v>11330</v>
      </c>
      <c r="K7604" s="4">
        <v>11330</v>
      </c>
    </row>
    <row r="7605" spans="1:11" x14ac:dyDescent="0.35">
      <c r="A7605" t="s">
        <v>786</v>
      </c>
      <c r="B7605" t="s">
        <v>2125</v>
      </c>
      <c r="D7605" s="4">
        <v>28133603</v>
      </c>
      <c r="F7605" s="4">
        <v>1803613</v>
      </c>
      <c r="G7605" s="4">
        <v>2185355</v>
      </c>
      <c r="I7605" s="4">
        <v>32122571</v>
      </c>
      <c r="J7605" s="4">
        <v>28133603</v>
      </c>
      <c r="K7605" s="4">
        <v>28133603</v>
      </c>
    </row>
    <row r="7606" spans="1:11" x14ac:dyDescent="0.35">
      <c r="A7606" t="s">
        <v>786</v>
      </c>
      <c r="B7606" t="s">
        <v>2126</v>
      </c>
      <c r="C7606" t="s">
        <v>1850</v>
      </c>
      <c r="G7606" s="4">
        <v>4800000</v>
      </c>
      <c r="I7606" s="4">
        <v>4800000</v>
      </c>
      <c r="J7606">
        <v>0</v>
      </c>
      <c r="K7606" s="4">
        <v>0</v>
      </c>
    </row>
    <row r="7607" spans="1:11" x14ac:dyDescent="0.35">
      <c r="A7607" t="s">
        <v>786</v>
      </c>
      <c r="B7607" t="s">
        <v>2127</v>
      </c>
      <c r="G7607" s="4">
        <v>4800000</v>
      </c>
      <c r="I7607" s="4">
        <v>4800000</v>
      </c>
      <c r="J7607">
        <v>0</v>
      </c>
      <c r="K7607" s="4">
        <v>0</v>
      </c>
    </row>
    <row r="7608" spans="1:11" x14ac:dyDescent="0.35">
      <c r="A7608" t="s">
        <v>786</v>
      </c>
      <c r="B7608" t="s">
        <v>2128</v>
      </c>
      <c r="C7608" t="s">
        <v>1851</v>
      </c>
      <c r="D7608" s="4">
        <v>501568</v>
      </c>
      <c r="G7608" s="4">
        <v>243205</v>
      </c>
      <c r="I7608" s="4">
        <v>744773</v>
      </c>
      <c r="J7608" s="4">
        <v>501568</v>
      </c>
      <c r="K7608" s="4">
        <v>501568</v>
      </c>
    </row>
    <row r="7609" spans="1:11" x14ac:dyDescent="0.35">
      <c r="A7609" t="s">
        <v>786</v>
      </c>
      <c r="B7609" t="s">
        <v>2178</v>
      </c>
      <c r="C7609" t="s">
        <v>1899</v>
      </c>
      <c r="H7609" s="4">
        <v>50161</v>
      </c>
      <c r="I7609" s="4">
        <v>50161</v>
      </c>
      <c r="J7609">
        <v>0</v>
      </c>
      <c r="K7609" s="4">
        <v>0</v>
      </c>
    </row>
    <row r="7610" spans="1:11" x14ac:dyDescent="0.35">
      <c r="A7610" t="s">
        <v>786</v>
      </c>
      <c r="B7610" t="s">
        <v>2129</v>
      </c>
      <c r="C7610" t="s">
        <v>1852</v>
      </c>
      <c r="D7610" s="4">
        <v>27789</v>
      </c>
      <c r="F7610" s="4">
        <v>2881</v>
      </c>
      <c r="H7610" s="4">
        <v>12330</v>
      </c>
      <c r="I7610" s="4">
        <v>43001</v>
      </c>
      <c r="J7610" s="4">
        <v>27789</v>
      </c>
      <c r="K7610" s="4">
        <v>27789</v>
      </c>
    </row>
    <row r="7611" spans="1:11" x14ac:dyDescent="0.35">
      <c r="A7611" t="s">
        <v>786</v>
      </c>
      <c r="B7611" t="s">
        <v>2130</v>
      </c>
      <c r="C7611" t="s">
        <v>1853</v>
      </c>
      <c r="D7611" s="4">
        <v>6156</v>
      </c>
      <c r="F7611" s="4">
        <v>1539</v>
      </c>
      <c r="H7611" s="4">
        <v>12313</v>
      </c>
      <c r="I7611" s="4">
        <v>20008</v>
      </c>
      <c r="J7611" s="4">
        <v>6156</v>
      </c>
      <c r="K7611" s="4">
        <v>6156</v>
      </c>
    </row>
    <row r="7612" spans="1:11" x14ac:dyDescent="0.35">
      <c r="A7612" t="s">
        <v>786</v>
      </c>
      <c r="B7612" t="s">
        <v>2182</v>
      </c>
      <c r="C7612" t="s">
        <v>1903</v>
      </c>
      <c r="D7612" s="4">
        <v>9032</v>
      </c>
      <c r="I7612" s="4">
        <v>9032</v>
      </c>
      <c r="J7612" s="4">
        <v>9032</v>
      </c>
      <c r="K7612" s="4">
        <v>9032</v>
      </c>
    </row>
    <row r="7613" spans="1:11" x14ac:dyDescent="0.35">
      <c r="A7613" t="s">
        <v>786</v>
      </c>
      <c r="B7613" t="s">
        <v>2131</v>
      </c>
      <c r="C7613" t="s">
        <v>1854</v>
      </c>
      <c r="D7613" s="4">
        <v>206267</v>
      </c>
      <c r="F7613" s="4">
        <v>403494</v>
      </c>
      <c r="H7613" s="4">
        <v>13450</v>
      </c>
      <c r="I7613" s="4">
        <v>623210</v>
      </c>
      <c r="J7613" s="4">
        <v>206267</v>
      </c>
      <c r="K7613" s="4">
        <v>206267</v>
      </c>
    </row>
    <row r="7614" spans="1:11" x14ac:dyDescent="0.35">
      <c r="A7614" t="s">
        <v>786</v>
      </c>
      <c r="B7614" t="s">
        <v>2132</v>
      </c>
      <c r="C7614" t="s">
        <v>1855</v>
      </c>
      <c r="D7614" s="4">
        <v>97503</v>
      </c>
      <c r="E7614" s="4">
        <v>137955</v>
      </c>
      <c r="G7614" s="4">
        <v>363725</v>
      </c>
      <c r="H7614" s="4">
        <v>152251</v>
      </c>
      <c r="I7614" s="4">
        <v>751435</v>
      </c>
      <c r="J7614" s="4">
        <v>235458</v>
      </c>
      <c r="K7614" s="4">
        <v>97503</v>
      </c>
    </row>
    <row r="7615" spans="1:11" x14ac:dyDescent="0.35">
      <c r="A7615" t="s">
        <v>786</v>
      </c>
      <c r="B7615" t="s">
        <v>2133</v>
      </c>
      <c r="C7615" t="s">
        <v>1856</v>
      </c>
      <c r="D7615" s="4">
        <v>9318</v>
      </c>
      <c r="H7615" s="4">
        <v>33132</v>
      </c>
      <c r="I7615" s="4">
        <v>42450</v>
      </c>
      <c r="J7615" s="4">
        <v>9318</v>
      </c>
      <c r="K7615" s="4">
        <v>9318</v>
      </c>
    </row>
    <row r="7616" spans="1:11" x14ac:dyDescent="0.35">
      <c r="A7616" t="s">
        <v>786</v>
      </c>
      <c r="B7616" t="s">
        <v>2134</v>
      </c>
      <c r="C7616" t="s">
        <v>1857</v>
      </c>
      <c r="D7616" s="4">
        <v>48206</v>
      </c>
      <c r="E7616" s="4">
        <v>2955</v>
      </c>
      <c r="I7616" s="4">
        <v>51161</v>
      </c>
      <c r="J7616" s="4">
        <v>51161</v>
      </c>
      <c r="K7616" s="4">
        <v>48206</v>
      </c>
    </row>
    <row r="7617" spans="1:11" x14ac:dyDescent="0.35">
      <c r="A7617" t="s">
        <v>786</v>
      </c>
      <c r="B7617" t="s">
        <v>2135</v>
      </c>
      <c r="C7617" t="s">
        <v>1858</v>
      </c>
      <c r="D7617" s="4">
        <v>25976</v>
      </c>
      <c r="G7617" s="4">
        <v>10390</v>
      </c>
      <c r="H7617" s="4">
        <v>29328</v>
      </c>
      <c r="I7617" s="4">
        <v>65694</v>
      </c>
      <c r="J7617" s="4">
        <v>25976</v>
      </c>
      <c r="K7617" s="4">
        <v>25976</v>
      </c>
    </row>
    <row r="7618" spans="1:11" x14ac:dyDescent="0.35">
      <c r="A7618" t="s">
        <v>786</v>
      </c>
      <c r="B7618" t="s">
        <v>2136</v>
      </c>
      <c r="C7618" t="s">
        <v>1859</v>
      </c>
      <c r="D7618" s="4">
        <v>421148</v>
      </c>
      <c r="E7618" s="4">
        <v>75000</v>
      </c>
      <c r="F7618" s="4">
        <v>4</v>
      </c>
      <c r="G7618" s="4">
        <v>100000</v>
      </c>
      <c r="H7618" s="4">
        <v>281110</v>
      </c>
      <c r="I7618" s="4">
        <v>877262</v>
      </c>
      <c r="J7618" s="4">
        <v>496148</v>
      </c>
      <c r="K7618" s="4">
        <v>421148</v>
      </c>
    </row>
    <row r="7619" spans="1:11" x14ac:dyDescent="0.35">
      <c r="A7619" t="s">
        <v>786</v>
      </c>
      <c r="B7619" t="s">
        <v>2137</v>
      </c>
      <c r="C7619" t="s">
        <v>1860</v>
      </c>
      <c r="H7619" s="4">
        <v>652218</v>
      </c>
      <c r="I7619" s="4">
        <v>652218</v>
      </c>
      <c r="J7619">
        <v>0</v>
      </c>
      <c r="K7619" s="4">
        <v>0</v>
      </c>
    </row>
    <row r="7620" spans="1:11" x14ac:dyDescent="0.35">
      <c r="A7620" t="s">
        <v>786</v>
      </c>
      <c r="B7620" t="s">
        <v>2138</v>
      </c>
      <c r="C7620" t="s">
        <v>1861</v>
      </c>
      <c r="D7620" s="4">
        <v>146903</v>
      </c>
      <c r="G7620" s="4">
        <v>79980</v>
      </c>
      <c r="I7620" s="4">
        <v>226883</v>
      </c>
      <c r="J7620" s="4">
        <v>146903</v>
      </c>
      <c r="K7620" s="4">
        <v>146903</v>
      </c>
    </row>
    <row r="7621" spans="1:11" x14ac:dyDescent="0.35">
      <c r="A7621" t="s">
        <v>786</v>
      </c>
      <c r="B7621" t="s">
        <v>2139</v>
      </c>
      <c r="C7621" t="s">
        <v>1862</v>
      </c>
      <c r="E7621" s="4">
        <v>85464</v>
      </c>
      <c r="G7621" s="4">
        <v>170929</v>
      </c>
      <c r="H7621" s="4">
        <v>940107</v>
      </c>
      <c r="I7621" s="4">
        <v>1196500</v>
      </c>
      <c r="J7621">
        <v>85464</v>
      </c>
      <c r="K7621" s="4">
        <v>0</v>
      </c>
    </row>
    <row r="7622" spans="1:11" x14ac:dyDescent="0.35">
      <c r="A7622" t="s">
        <v>786</v>
      </c>
      <c r="B7622" t="s">
        <v>2140</v>
      </c>
      <c r="C7622" t="s">
        <v>1863</v>
      </c>
      <c r="D7622" s="4">
        <v>31120</v>
      </c>
      <c r="I7622" s="4">
        <v>31120</v>
      </c>
      <c r="J7622" s="4">
        <v>31120</v>
      </c>
      <c r="K7622" s="4">
        <v>31120</v>
      </c>
    </row>
    <row r="7623" spans="1:11" x14ac:dyDescent="0.35">
      <c r="A7623" t="s">
        <v>786</v>
      </c>
      <c r="B7623" t="s">
        <v>2141</v>
      </c>
      <c r="D7623" s="4">
        <v>1530986</v>
      </c>
      <c r="E7623" s="4">
        <v>301375</v>
      </c>
      <c r="F7623" s="4">
        <v>407918</v>
      </c>
      <c r="G7623" s="4">
        <v>968229</v>
      </c>
      <c r="H7623" s="4">
        <v>2176400</v>
      </c>
      <c r="I7623" s="4">
        <v>5384908</v>
      </c>
      <c r="J7623" s="4">
        <v>1832361</v>
      </c>
      <c r="K7623" s="4">
        <v>1530986</v>
      </c>
    </row>
    <row r="7624" spans="1:11" x14ac:dyDescent="0.35">
      <c r="A7624" t="s">
        <v>786</v>
      </c>
      <c r="B7624" t="s">
        <v>2143</v>
      </c>
      <c r="C7624" t="s">
        <v>1865</v>
      </c>
      <c r="D7624" s="4">
        <v>3488</v>
      </c>
      <c r="H7624" s="4">
        <v>43195</v>
      </c>
      <c r="I7624" s="4">
        <v>46683</v>
      </c>
      <c r="J7624" s="4">
        <v>3488</v>
      </c>
      <c r="K7624" s="4">
        <v>3488</v>
      </c>
    </row>
    <row r="7625" spans="1:11" x14ac:dyDescent="0.35">
      <c r="A7625" t="s">
        <v>786</v>
      </c>
      <c r="B7625" t="s">
        <v>2144</v>
      </c>
      <c r="C7625" t="s">
        <v>1866</v>
      </c>
      <c r="D7625" s="4">
        <v>3161</v>
      </c>
      <c r="I7625" s="4">
        <v>3161</v>
      </c>
      <c r="J7625" s="4">
        <v>3161</v>
      </c>
      <c r="K7625" s="4">
        <v>3161</v>
      </c>
    </row>
    <row r="7626" spans="1:11" x14ac:dyDescent="0.35">
      <c r="A7626" t="s">
        <v>786</v>
      </c>
      <c r="B7626" t="s">
        <v>2145</v>
      </c>
      <c r="C7626" t="s">
        <v>1867</v>
      </c>
      <c r="D7626" s="4">
        <v>313000</v>
      </c>
      <c r="G7626" s="4">
        <v>127000</v>
      </c>
      <c r="H7626" s="4">
        <v>3149419</v>
      </c>
      <c r="I7626" s="4">
        <v>3589419</v>
      </c>
      <c r="J7626" s="4">
        <v>313000</v>
      </c>
      <c r="K7626" s="4">
        <v>313000</v>
      </c>
    </row>
    <row r="7627" spans="1:11" x14ac:dyDescent="0.35">
      <c r="A7627" t="s">
        <v>786</v>
      </c>
      <c r="B7627" t="s">
        <v>2146</v>
      </c>
      <c r="C7627" t="s">
        <v>1868</v>
      </c>
      <c r="D7627" s="4">
        <v>107008</v>
      </c>
      <c r="H7627" s="4">
        <v>4166514</v>
      </c>
      <c r="I7627" s="4">
        <v>4273522</v>
      </c>
      <c r="J7627" s="4">
        <v>107008</v>
      </c>
      <c r="K7627" s="4">
        <v>107008</v>
      </c>
    </row>
    <row r="7628" spans="1:11" x14ac:dyDescent="0.35">
      <c r="A7628" t="s">
        <v>786</v>
      </c>
      <c r="B7628" t="s">
        <v>2173</v>
      </c>
      <c r="C7628" t="s">
        <v>1894</v>
      </c>
      <c r="D7628" s="4">
        <v>31908</v>
      </c>
      <c r="I7628" s="4">
        <v>31908</v>
      </c>
      <c r="J7628" s="4">
        <v>31908</v>
      </c>
      <c r="K7628" s="4">
        <v>31908</v>
      </c>
    </row>
    <row r="7629" spans="1:11" x14ac:dyDescent="0.35">
      <c r="A7629" t="s">
        <v>786</v>
      </c>
      <c r="B7629" t="s">
        <v>2147</v>
      </c>
      <c r="C7629" t="s">
        <v>1869</v>
      </c>
      <c r="H7629" s="4">
        <v>1512000</v>
      </c>
      <c r="I7629" s="4">
        <v>1512000</v>
      </c>
      <c r="J7629">
        <v>0</v>
      </c>
      <c r="K7629" s="4">
        <v>0</v>
      </c>
    </row>
    <row r="7630" spans="1:11" x14ac:dyDescent="0.35">
      <c r="A7630" t="s">
        <v>786</v>
      </c>
      <c r="B7630" t="s">
        <v>2148</v>
      </c>
      <c r="C7630" t="s">
        <v>1870</v>
      </c>
      <c r="D7630" s="4">
        <v>36600</v>
      </c>
      <c r="E7630" s="4">
        <v>23057</v>
      </c>
      <c r="G7630" s="4">
        <v>2931456</v>
      </c>
      <c r="H7630" s="4">
        <v>32000</v>
      </c>
      <c r="I7630" s="4">
        <v>3023113</v>
      </c>
      <c r="J7630" s="4">
        <v>59657</v>
      </c>
      <c r="K7630" s="4">
        <v>36600</v>
      </c>
    </row>
    <row r="7631" spans="1:11" x14ac:dyDescent="0.35">
      <c r="A7631" t="s">
        <v>786</v>
      </c>
      <c r="B7631" t="s">
        <v>2149</v>
      </c>
      <c r="C7631" t="s">
        <v>1871</v>
      </c>
      <c r="D7631" s="4">
        <v>26294</v>
      </c>
      <c r="G7631" s="4">
        <v>6495000</v>
      </c>
      <c r="H7631" s="4">
        <v>165059</v>
      </c>
      <c r="I7631" s="4">
        <v>6686353</v>
      </c>
      <c r="J7631" s="4">
        <v>26294</v>
      </c>
      <c r="K7631" s="4">
        <v>26294</v>
      </c>
    </row>
    <row r="7632" spans="1:11" x14ac:dyDescent="0.35">
      <c r="A7632" t="s">
        <v>786</v>
      </c>
      <c r="B7632" t="s">
        <v>2150</v>
      </c>
      <c r="C7632" t="s">
        <v>1872</v>
      </c>
      <c r="D7632" s="4">
        <v>147000</v>
      </c>
      <c r="I7632" s="4">
        <v>147000</v>
      </c>
      <c r="J7632" s="4">
        <v>147000</v>
      </c>
      <c r="K7632" s="4">
        <v>147000</v>
      </c>
    </row>
    <row r="7633" spans="1:11" x14ac:dyDescent="0.35">
      <c r="A7633" t="s">
        <v>786</v>
      </c>
      <c r="B7633" t="s">
        <v>2153</v>
      </c>
      <c r="C7633" t="s">
        <v>1875</v>
      </c>
      <c r="H7633" s="4">
        <v>34873</v>
      </c>
      <c r="I7633" s="4">
        <v>34873</v>
      </c>
      <c r="J7633">
        <v>0</v>
      </c>
      <c r="K7633" s="4">
        <v>0</v>
      </c>
    </row>
    <row r="7634" spans="1:11" x14ac:dyDescent="0.35">
      <c r="A7634" t="s">
        <v>786</v>
      </c>
      <c r="B7634" t="s">
        <v>2154</v>
      </c>
      <c r="C7634" t="s">
        <v>1876</v>
      </c>
      <c r="D7634" s="4">
        <v>95192</v>
      </c>
      <c r="H7634" s="4">
        <v>505680</v>
      </c>
      <c r="I7634" s="4">
        <v>600872</v>
      </c>
      <c r="J7634" s="4">
        <v>95192</v>
      </c>
      <c r="K7634" s="4">
        <v>95192</v>
      </c>
    </row>
    <row r="7635" spans="1:11" x14ac:dyDescent="0.35">
      <c r="A7635" t="s">
        <v>786</v>
      </c>
      <c r="B7635" t="s">
        <v>2155</v>
      </c>
      <c r="C7635" t="s">
        <v>1877</v>
      </c>
      <c r="D7635" s="4">
        <v>79200</v>
      </c>
      <c r="I7635" s="4">
        <v>79200</v>
      </c>
      <c r="J7635" s="4">
        <v>79200</v>
      </c>
      <c r="K7635" s="4">
        <v>79200</v>
      </c>
    </row>
    <row r="7636" spans="1:11" x14ac:dyDescent="0.35">
      <c r="A7636" t="s">
        <v>786</v>
      </c>
      <c r="B7636" t="s">
        <v>2156</v>
      </c>
      <c r="D7636" s="4">
        <v>842852</v>
      </c>
      <c r="E7636" s="4">
        <v>23057</v>
      </c>
      <c r="G7636" s="4">
        <v>9553456</v>
      </c>
      <c r="H7636" s="4">
        <v>9608740</v>
      </c>
      <c r="I7636" s="4">
        <v>20028104</v>
      </c>
      <c r="J7636" s="4">
        <v>865909</v>
      </c>
      <c r="K7636" s="4">
        <v>842852</v>
      </c>
    </row>
    <row r="7637" spans="1:11" x14ac:dyDescent="0.35">
      <c r="A7637" t="s">
        <v>786</v>
      </c>
      <c r="B7637" t="s">
        <v>2191</v>
      </c>
      <c r="C7637" t="s">
        <v>1912</v>
      </c>
      <c r="D7637" s="4">
        <v>1985</v>
      </c>
      <c r="I7637" s="4">
        <v>1985</v>
      </c>
      <c r="J7637" s="4">
        <v>1985</v>
      </c>
      <c r="K7637" s="4">
        <v>1985</v>
      </c>
    </row>
    <row r="7638" spans="1:11" x14ac:dyDescent="0.35">
      <c r="A7638" t="s">
        <v>786</v>
      </c>
      <c r="B7638" t="s">
        <v>2157</v>
      </c>
      <c r="C7638" t="s">
        <v>1879</v>
      </c>
      <c r="D7638" s="4">
        <v>1151307</v>
      </c>
      <c r="I7638" s="4">
        <v>1151307</v>
      </c>
      <c r="J7638" s="4">
        <v>1151307</v>
      </c>
      <c r="K7638" s="4">
        <v>1151307</v>
      </c>
    </row>
    <row r="7639" spans="1:11" x14ac:dyDescent="0.35">
      <c r="A7639" t="s">
        <v>786</v>
      </c>
      <c r="B7639" t="s">
        <v>2176</v>
      </c>
      <c r="C7639" t="s">
        <v>1897</v>
      </c>
      <c r="D7639" s="4">
        <v>7665</v>
      </c>
      <c r="I7639" s="4">
        <v>7665</v>
      </c>
      <c r="J7639" s="4">
        <v>7665</v>
      </c>
      <c r="K7639" s="4">
        <v>7665</v>
      </c>
    </row>
    <row r="7640" spans="1:11" x14ac:dyDescent="0.35">
      <c r="A7640" t="s">
        <v>786</v>
      </c>
      <c r="B7640" t="s">
        <v>2158</v>
      </c>
      <c r="C7640" t="s">
        <v>1880</v>
      </c>
      <c r="D7640" s="4">
        <v>1319861</v>
      </c>
      <c r="I7640" s="4">
        <v>1319861</v>
      </c>
      <c r="J7640" s="4">
        <v>1319861</v>
      </c>
      <c r="K7640" s="4">
        <v>1319861</v>
      </c>
    </row>
    <row r="7641" spans="1:11" x14ac:dyDescent="0.35">
      <c r="A7641" t="s">
        <v>786</v>
      </c>
      <c r="B7641" t="s">
        <v>2159</v>
      </c>
      <c r="C7641" t="s">
        <v>1881</v>
      </c>
      <c r="D7641" s="4">
        <v>1393312</v>
      </c>
      <c r="I7641" s="4">
        <v>1393312</v>
      </c>
      <c r="J7641" s="4">
        <v>1393312</v>
      </c>
      <c r="K7641" s="4">
        <v>1393312</v>
      </c>
    </row>
    <row r="7642" spans="1:11" x14ac:dyDescent="0.35">
      <c r="A7642" t="s">
        <v>786</v>
      </c>
      <c r="B7642" t="s">
        <v>2174</v>
      </c>
      <c r="C7642" t="s">
        <v>1895</v>
      </c>
      <c r="D7642" s="4">
        <v>587599</v>
      </c>
      <c r="I7642" s="4">
        <v>587599</v>
      </c>
      <c r="J7642" s="4">
        <v>587599</v>
      </c>
      <c r="K7642" s="4">
        <v>587599</v>
      </c>
    </row>
    <row r="7643" spans="1:11" x14ac:dyDescent="0.35">
      <c r="A7643" t="s">
        <v>786</v>
      </c>
      <c r="B7643" t="s">
        <v>2160</v>
      </c>
      <c r="C7643" t="s">
        <v>1882</v>
      </c>
      <c r="D7643" s="4">
        <v>172761</v>
      </c>
      <c r="I7643" s="4">
        <v>172761</v>
      </c>
      <c r="J7643" s="4">
        <v>172761</v>
      </c>
      <c r="K7643" s="4">
        <v>172761</v>
      </c>
    </row>
    <row r="7644" spans="1:11" x14ac:dyDescent="0.35">
      <c r="A7644" t="s">
        <v>786</v>
      </c>
      <c r="B7644" t="s">
        <v>2161</v>
      </c>
      <c r="C7644" t="s">
        <v>1883</v>
      </c>
      <c r="D7644" s="4">
        <v>221905</v>
      </c>
      <c r="I7644" s="4">
        <v>221905</v>
      </c>
      <c r="J7644" s="4">
        <v>221905</v>
      </c>
      <c r="K7644" s="4">
        <v>221905</v>
      </c>
    </row>
    <row r="7645" spans="1:11" x14ac:dyDescent="0.35">
      <c r="A7645" t="s">
        <v>786</v>
      </c>
      <c r="B7645" t="s">
        <v>2171</v>
      </c>
      <c r="C7645" t="s">
        <v>1892</v>
      </c>
      <c r="D7645" s="4">
        <v>1096</v>
      </c>
      <c r="I7645" s="4">
        <v>1096</v>
      </c>
      <c r="J7645" s="4">
        <v>1096</v>
      </c>
      <c r="K7645" s="4">
        <v>1096</v>
      </c>
    </row>
    <row r="7646" spans="1:11" x14ac:dyDescent="0.35">
      <c r="A7646" t="s">
        <v>786</v>
      </c>
      <c r="B7646" t="s">
        <v>2163</v>
      </c>
      <c r="D7646" s="4">
        <v>4857492</v>
      </c>
      <c r="I7646" s="4">
        <v>4857492</v>
      </c>
      <c r="J7646" s="4">
        <v>4857492</v>
      </c>
      <c r="K7646" s="4">
        <v>4857492</v>
      </c>
    </row>
    <row r="7647" spans="1:11" x14ac:dyDescent="0.35">
      <c r="A7647" t="s">
        <v>786</v>
      </c>
      <c r="B7647" t="s">
        <v>2164</v>
      </c>
      <c r="C7647" t="s">
        <v>1886</v>
      </c>
      <c r="D7647" s="4">
        <v>183815</v>
      </c>
      <c r="I7647" s="4">
        <v>183815</v>
      </c>
      <c r="J7647" s="4">
        <v>183815</v>
      </c>
      <c r="K7647" s="4">
        <v>183815</v>
      </c>
    </row>
    <row r="7648" spans="1:11" x14ac:dyDescent="0.35">
      <c r="A7648" t="s">
        <v>786</v>
      </c>
      <c r="B7648" t="s">
        <v>2165</v>
      </c>
      <c r="D7648" s="4">
        <v>183815</v>
      </c>
      <c r="I7648" s="4">
        <v>183815</v>
      </c>
      <c r="J7648" s="4">
        <v>183815</v>
      </c>
      <c r="K7648" s="4">
        <v>183815</v>
      </c>
    </row>
    <row r="7649" spans="1:11" x14ac:dyDescent="0.35">
      <c r="A7649" t="s">
        <v>786</v>
      </c>
      <c r="B7649" t="s">
        <v>2183</v>
      </c>
      <c r="C7649" t="s">
        <v>1904</v>
      </c>
      <c r="D7649" s="4">
        <v>125000</v>
      </c>
      <c r="I7649" s="4">
        <v>125000</v>
      </c>
      <c r="J7649" s="4">
        <v>125000</v>
      </c>
      <c r="K7649" s="4">
        <v>125000</v>
      </c>
    </row>
    <row r="7650" spans="1:11" x14ac:dyDescent="0.35">
      <c r="A7650" t="s">
        <v>786</v>
      </c>
      <c r="B7650" t="s">
        <v>2166</v>
      </c>
      <c r="C7650" t="s">
        <v>1888</v>
      </c>
      <c r="H7650" s="4">
        <v>576000</v>
      </c>
      <c r="I7650" s="4">
        <v>576000</v>
      </c>
      <c r="J7650">
        <v>0</v>
      </c>
      <c r="K7650" s="4">
        <v>0</v>
      </c>
    </row>
    <row r="7651" spans="1:11" x14ac:dyDescent="0.35">
      <c r="A7651" t="s">
        <v>786</v>
      </c>
      <c r="B7651" t="s">
        <v>2180</v>
      </c>
      <c r="C7651" t="s">
        <v>1901</v>
      </c>
      <c r="G7651" s="4">
        <v>375000</v>
      </c>
      <c r="I7651" s="4">
        <v>375000</v>
      </c>
      <c r="J7651">
        <v>0</v>
      </c>
      <c r="K7651" s="4">
        <v>0</v>
      </c>
    </row>
    <row r="7652" spans="1:11" x14ac:dyDescent="0.35">
      <c r="A7652" t="s">
        <v>786</v>
      </c>
      <c r="B7652" t="s">
        <v>2167</v>
      </c>
      <c r="C7652" t="s">
        <v>1889</v>
      </c>
      <c r="G7652" s="4">
        <v>1050000</v>
      </c>
      <c r="I7652" s="4">
        <v>1050000</v>
      </c>
      <c r="J7652">
        <v>0</v>
      </c>
      <c r="K7652" s="4">
        <v>0</v>
      </c>
    </row>
    <row r="7653" spans="1:11" x14ac:dyDescent="0.35">
      <c r="A7653" t="s">
        <v>786</v>
      </c>
      <c r="B7653" t="s">
        <v>2168</v>
      </c>
      <c r="C7653" t="s">
        <v>1890</v>
      </c>
      <c r="G7653" s="4">
        <v>300000</v>
      </c>
      <c r="I7653" s="4">
        <v>300000</v>
      </c>
      <c r="J7653">
        <v>0</v>
      </c>
      <c r="K7653" s="4">
        <v>0</v>
      </c>
    </row>
    <row r="7654" spans="1:11" x14ac:dyDescent="0.35">
      <c r="A7654" t="s">
        <v>786</v>
      </c>
      <c r="B7654" t="s">
        <v>2181</v>
      </c>
      <c r="C7654" t="s">
        <v>1902</v>
      </c>
      <c r="G7654" s="4">
        <v>750000</v>
      </c>
      <c r="I7654" s="4">
        <v>750000</v>
      </c>
      <c r="J7654">
        <v>0</v>
      </c>
      <c r="K7654" s="4">
        <v>0</v>
      </c>
    </row>
    <row r="7655" spans="1:11" x14ac:dyDescent="0.35">
      <c r="A7655" t="s">
        <v>786</v>
      </c>
      <c r="B7655" t="s">
        <v>2169</v>
      </c>
      <c r="D7655" s="4">
        <v>125000</v>
      </c>
      <c r="G7655" s="4">
        <v>2475000</v>
      </c>
      <c r="H7655" s="4">
        <v>576000</v>
      </c>
      <c r="I7655" s="4">
        <v>3176000</v>
      </c>
      <c r="J7655" s="4">
        <v>125000</v>
      </c>
      <c r="K7655" s="4">
        <v>125000</v>
      </c>
    </row>
    <row r="7656" spans="1:11" x14ac:dyDescent="0.35">
      <c r="A7656" t="s">
        <v>786</v>
      </c>
      <c r="B7656" t="s">
        <v>2170</v>
      </c>
      <c r="D7656" s="4">
        <v>65679598</v>
      </c>
      <c r="E7656" s="4">
        <v>6705753</v>
      </c>
      <c r="F7656" s="4">
        <v>16979035</v>
      </c>
      <c r="G7656" s="4">
        <v>20692957</v>
      </c>
      <c r="H7656" s="4">
        <v>12755790</v>
      </c>
      <c r="I7656" s="4">
        <v>122813133</v>
      </c>
      <c r="J7656" s="4">
        <f>SUM(D7656,E7656)</f>
        <v>72385351</v>
      </c>
      <c r="K7656" s="4">
        <v>65679598</v>
      </c>
    </row>
    <row r="7657" spans="1:11" x14ac:dyDescent="0.35">
      <c r="A7657" t="s">
        <v>789</v>
      </c>
      <c r="B7657" t="s">
        <v>2118</v>
      </c>
      <c r="C7657" t="s">
        <v>1843</v>
      </c>
      <c r="D7657" s="4">
        <v>7222337</v>
      </c>
      <c r="F7657" s="4">
        <v>4123000</v>
      </c>
      <c r="H7657" s="4">
        <v>176742</v>
      </c>
      <c r="I7657" s="4">
        <v>11522079</v>
      </c>
      <c r="J7657" s="4">
        <v>7222337</v>
      </c>
      <c r="K7657" s="4">
        <v>7222337</v>
      </c>
    </row>
    <row r="7658" spans="1:11" x14ac:dyDescent="0.35">
      <c r="A7658" t="s">
        <v>789</v>
      </c>
      <c r="B7658" t="s">
        <v>2119</v>
      </c>
      <c r="C7658" t="s">
        <v>1844</v>
      </c>
      <c r="D7658" s="4">
        <v>48895</v>
      </c>
      <c r="E7658" s="4">
        <v>374132</v>
      </c>
      <c r="F7658" s="4">
        <v>19464</v>
      </c>
      <c r="G7658" s="4">
        <v>544620</v>
      </c>
      <c r="H7658" s="4">
        <v>117000</v>
      </c>
      <c r="I7658" s="4">
        <v>1104111</v>
      </c>
      <c r="J7658" s="4">
        <v>423027</v>
      </c>
      <c r="K7658" s="4">
        <v>48895</v>
      </c>
    </row>
    <row r="7659" spans="1:11" x14ac:dyDescent="0.35">
      <c r="A7659" t="s">
        <v>789</v>
      </c>
      <c r="B7659" t="s">
        <v>2120</v>
      </c>
      <c r="C7659" t="s">
        <v>1845</v>
      </c>
      <c r="G7659" s="4">
        <v>1259432</v>
      </c>
      <c r="I7659" s="4">
        <v>1259432</v>
      </c>
      <c r="J7659">
        <v>0</v>
      </c>
      <c r="K7659" s="4">
        <v>0</v>
      </c>
    </row>
    <row r="7660" spans="1:11" x14ac:dyDescent="0.35">
      <c r="A7660" t="s">
        <v>789</v>
      </c>
      <c r="B7660" t="s">
        <v>2121</v>
      </c>
      <c r="D7660" s="4">
        <v>7271232</v>
      </c>
      <c r="E7660" s="4">
        <v>374132</v>
      </c>
      <c r="F7660" s="4">
        <v>4142464</v>
      </c>
      <c r="G7660" s="4">
        <v>1804053</v>
      </c>
      <c r="H7660" s="4">
        <v>293742</v>
      </c>
      <c r="I7660" s="4">
        <v>13885623</v>
      </c>
      <c r="J7660" s="4">
        <v>7645364</v>
      </c>
      <c r="K7660" s="4">
        <v>7271232</v>
      </c>
    </row>
    <row r="7661" spans="1:11" x14ac:dyDescent="0.35">
      <c r="A7661" t="s">
        <v>789</v>
      </c>
      <c r="B7661" t="s">
        <v>2122</v>
      </c>
      <c r="C7661" t="s">
        <v>1846</v>
      </c>
      <c r="D7661" s="4">
        <v>20091414</v>
      </c>
      <c r="E7661" s="4">
        <v>159414</v>
      </c>
      <c r="I7661" s="4">
        <v>20250828</v>
      </c>
      <c r="J7661" s="4">
        <v>20250828</v>
      </c>
      <c r="K7661" s="4">
        <v>20091414</v>
      </c>
    </row>
    <row r="7662" spans="1:11" x14ac:dyDescent="0.35">
      <c r="A7662" t="s">
        <v>789</v>
      </c>
      <c r="B7662" t="s">
        <v>2123</v>
      </c>
      <c r="C7662" t="s">
        <v>1847</v>
      </c>
      <c r="D7662" s="4">
        <v>3602949</v>
      </c>
      <c r="F7662" s="4">
        <v>202703</v>
      </c>
      <c r="G7662" s="4">
        <v>1589222</v>
      </c>
      <c r="H7662" s="4">
        <v>15922</v>
      </c>
      <c r="I7662" s="4">
        <v>5410796</v>
      </c>
      <c r="J7662" s="4">
        <v>3602949</v>
      </c>
      <c r="K7662" s="4">
        <v>3602949</v>
      </c>
    </row>
    <row r="7663" spans="1:11" x14ac:dyDescent="0.35">
      <c r="A7663" t="s">
        <v>789</v>
      </c>
      <c r="B7663" t="s">
        <v>2124</v>
      </c>
      <c r="C7663" t="s">
        <v>1848</v>
      </c>
      <c r="D7663" s="4">
        <v>52048</v>
      </c>
      <c r="E7663" s="4">
        <v>80329</v>
      </c>
      <c r="I7663" s="4">
        <v>132377</v>
      </c>
      <c r="J7663" s="4">
        <v>132377</v>
      </c>
      <c r="K7663" s="4">
        <v>52048</v>
      </c>
    </row>
    <row r="7664" spans="1:11" x14ac:dyDescent="0.35">
      <c r="A7664" t="s">
        <v>789</v>
      </c>
      <c r="B7664" t="s">
        <v>2125</v>
      </c>
      <c r="D7664" s="4">
        <v>23746411</v>
      </c>
      <c r="E7664" s="4">
        <v>239743</v>
      </c>
      <c r="F7664" s="4">
        <v>202703</v>
      </c>
      <c r="G7664" s="4">
        <v>1589222</v>
      </c>
      <c r="H7664" s="4">
        <v>15922</v>
      </c>
      <c r="I7664" s="4">
        <v>25794001</v>
      </c>
      <c r="J7664" s="4">
        <v>23986154</v>
      </c>
      <c r="K7664" s="4">
        <v>23746411</v>
      </c>
    </row>
    <row r="7665" spans="1:11" x14ac:dyDescent="0.35">
      <c r="A7665" t="s">
        <v>789</v>
      </c>
      <c r="B7665" t="s">
        <v>2175</v>
      </c>
      <c r="C7665" t="s">
        <v>1896</v>
      </c>
      <c r="H7665" s="4">
        <v>32748</v>
      </c>
      <c r="I7665" s="4">
        <v>32748</v>
      </c>
      <c r="J7665">
        <v>0</v>
      </c>
      <c r="K7665" s="4">
        <v>0</v>
      </c>
    </row>
    <row r="7666" spans="1:11" x14ac:dyDescent="0.35">
      <c r="A7666" t="s">
        <v>789</v>
      </c>
      <c r="B7666" t="s">
        <v>2126</v>
      </c>
      <c r="C7666" t="s">
        <v>1850</v>
      </c>
      <c r="H7666" s="4">
        <v>800000</v>
      </c>
      <c r="I7666" s="4">
        <v>800000</v>
      </c>
      <c r="J7666">
        <v>0</v>
      </c>
      <c r="K7666" s="4">
        <v>0</v>
      </c>
    </row>
    <row r="7667" spans="1:11" x14ac:dyDescent="0.35">
      <c r="A7667" t="s">
        <v>789</v>
      </c>
      <c r="B7667" t="s">
        <v>2127</v>
      </c>
      <c r="H7667" s="4">
        <v>832748</v>
      </c>
      <c r="I7667" s="4">
        <v>832748</v>
      </c>
      <c r="J7667">
        <v>0</v>
      </c>
      <c r="K7667" s="4">
        <v>0</v>
      </c>
    </row>
    <row r="7668" spans="1:11" x14ac:dyDescent="0.35">
      <c r="A7668" t="s">
        <v>789</v>
      </c>
      <c r="B7668" t="s">
        <v>2128</v>
      </c>
      <c r="C7668" t="s">
        <v>1851</v>
      </c>
      <c r="D7668" s="4">
        <v>13455</v>
      </c>
      <c r="E7668" s="4">
        <v>173019</v>
      </c>
      <c r="I7668" s="4">
        <v>186473</v>
      </c>
      <c r="J7668" s="4">
        <v>186474</v>
      </c>
      <c r="K7668" s="4">
        <v>13455</v>
      </c>
    </row>
    <row r="7669" spans="1:11" x14ac:dyDescent="0.35">
      <c r="A7669" t="s">
        <v>789</v>
      </c>
      <c r="B7669" t="s">
        <v>2130</v>
      </c>
      <c r="C7669" t="s">
        <v>1853</v>
      </c>
      <c r="D7669" s="4">
        <v>6156</v>
      </c>
      <c r="H7669" s="4">
        <v>1539</v>
      </c>
      <c r="I7669" s="4">
        <v>7695</v>
      </c>
      <c r="J7669" s="4">
        <v>6156</v>
      </c>
      <c r="K7669" s="4">
        <v>6156</v>
      </c>
    </row>
    <row r="7670" spans="1:11" x14ac:dyDescent="0.35">
      <c r="A7670" t="s">
        <v>789</v>
      </c>
      <c r="B7670" t="s">
        <v>2182</v>
      </c>
      <c r="C7670" t="s">
        <v>1903</v>
      </c>
      <c r="D7670" s="4">
        <v>4508</v>
      </c>
      <c r="I7670" s="4">
        <v>4508</v>
      </c>
      <c r="J7670" s="4">
        <v>4508</v>
      </c>
      <c r="K7670" s="4">
        <v>4508</v>
      </c>
    </row>
    <row r="7671" spans="1:11" x14ac:dyDescent="0.35">
      <c r="A7671" t="s">
        <v>789</v>
      </c>
      <c r="B7671" t="s">
        <v>2131</v>
      </c>
      <c r="C7671" t="s">
        <v>1854</v>
      </c>
      <c r="E7671" s="4">
        <v>544716</v>
      </c>
      <c r="I7671" s="4">
        <v>544716</v>
      </c>
      <c r="J7671">
        <v>544716</v>
      </c>
      <c r="K7671" s="4">
        <v>0</v>
      </c>
    </row>
    <row r="7672" spans="1:11" x14ac:dyDescent="0.35">
      <c r="A7672" t="s">
        <v>789</v>
      </c>
      <c r="B7672" t="s">
        <v>2132</v>
      </c>
      <c r="C7672" t="s">
        <v>1855</v>
      </c>
      <c r="D7672" s="4">
        <v>3041</v>
      </c>
      <c r="E7672" s="4">
        <v>334612</v>
      </c>
      <c r="H7672" s="4">
        <v>26116</v>
      </c>
      <c r="I7672" s="4">
        <v>363770</v>
      </c>
      <c r="J7672" s="4">
        <v>337653</v>
      </c>
      <c r="K7672" s="4">
        <v>3041</v>
      </c>
    </row>
    <row r="7673" spans="1:11" x14ac:dyDescent="0.35">
      <c r="A7673" t="s">
        <v>789</v>
      </c>
      <c r="B7673" t="s">
        <v>2133</v>
      </c>
      <c r="C7673" t="s">
        <v>1856</v>
      </c>
      <c r="I7673" s="4">
        <v>0</v>
      </c>
      <c r="J7673">
        <v>0</v>
      </c>
      <c r="K7673" s="4">
        <v>0</v>
      </c>
    </row>
    <row r="7674" spans="1:11" x14ac:dyDescent="0.35">
      <c r="A7674" t="s">
        <v>789</v>
      </c>
      <c r="B7674" t="s">
        <v>2134</v>
      </c>
      <c r="C7674" t="s">
        <v>1857</v>
      </c>
      <c r="E7674" s="4">
        <v>2037</v>
      </c>
      <c r="I7674" s="4">
        <v>2037</v>
      </c>
      <c r="J7674">
        <v>2037</v>
      </c>
      <c r="K7674" s="4">
        <v>0</v>
      </c>
    </row>
    <row r="7675" spans="1:11" x14ac:dyDescent="0.35">
      <c r="A7675" t="s">
        <v>789</v>
      </c>
      <c r="B7675" t="s">
        <v>2135</v>
      </c>
      <c r="C7675" t="s">
        <v>1858</v>
      </c>
      <c r="G7675" s="4">
        <v>57147</v>
      </c>
      <c r="I7675" s="4">
        <v>57147</v>
      </c>
      <c r="J7675">
        <v>0</v>
      </c>
      <c r="K7675" s="4">
        <v>0</v>
      </c>
    </row>
    <row r="7676" spans="1:11" x14ac:dyDescent="0.35">
      <c r="A7676" t="s">
        <v>789</v>
      </c>
      <c r="B7676" t="s">
        <v>2136</v>
      </c>
      <c r="C7676" t="s">
        <v>1859</v>
      </c>
      <c r="G7676" s="4">
        <v>975000</v>
      </c>
      <c r="I7676" s="4">
        <v>975000</v>
      </c>
      <c r="J7676">
        <v>0</v>
      </c>
      <c r="K7676" s="4">
        <v>0</v>
      </c>
    </row>
    <row r="7677" spans="1:11" x14ac:dyDescent="0.35">
      <c r="A7677" t="s">
        <v>789</v>
      </c>
      <c r="B7677" t="s">
        <v>2137</v>
      </c>
      <c r="C7677" t="s">
        <v>1860</v>
      </c>
      <c r="E7677" s="4">
        <v>0</v>
      </c>
      <c r="G7677" s="4">
        <v>869624</v>
      </c>
      <c r="I7677" s="4">
        <v>869624</v>
      </c>
      <c r="J7677">
        <v>0</v>
      </c>
      <c r="K7677" s="4">
        <v>0</v>
      </c>
    </row>
    <row r="7678" spans="1:11" x14ac:dyDescent="0.35">
      <c r="A7678" t="s">
        <v>789</v>
      </c>
      <c r="B7678" t="s">
        <v>2138</v>
      </c>
      <c r="C7678" t="s">
        <v>1861</v>
      </c>
      <c r="D7678" s="4">
        <v>8711</v>
      </c>
      <c r="E7678" s="4">
        <v>99335</v>
      </c>
      <c r="I7678" s="4">
        <v>108046</v>
      </c>
      <c r="J7678" s="4">
        <v>108046</v>
      </c>
      <c r="K7678" s="4">
        <v>8711</v>
      </c>
    </row>
    <row r="7679" spans="1:11" x14ac:dyDescent="0.35">
      <c r="A7679" t="s">
        <v>789</v>
      </c>
      <c r="B7679" t="s">
        <v>2141</v>
      </c>
      <c r="D7679" s="4">
        <v>35871</v>
      </c>
      <c r="E7679" s="4">
        <v>1153719</v>
      </c>
      <c r="G7679" s="4">
        <v>1901771</v>
      </c>
      <c r="H7679" s="4">
        <v>27655</v>
      </c>
      <c r="I7679" s="4">
        <v>3119017</v>
      </c>
      <c r="J7679" s="4">
        <v>1189590</v>
      </c>
      <c r="K7679" s="4">
        <v>35871</v>
      </c>
    </row>
    <row r="7680" spans="1:11" x14ac:dyDescent="0.35">
      <c r="A7680" t="s">
        <v>789</v>
      </c>
      <c r="B7680" t="s">
        <v>2144</v>
      </c>
      <c r="C7680" t="s">
        <v>1866</v>
      </c>
      <c r="I7680" s="4">
        <v>0</v>
      </c>
      <c r="J7680">
        <v>0</v>
      </c>
      <c r="K7680" s="4">
        <v>0</v>
      </c>
    </row>
    <row r="7681" spans="1:11" x14ac:dyDescent="0.35">
      <c r="A7681" t="s">
        <v>789</v>
      </c>
      <c r="B7681" t="s">
        <v>2145</v>
      </c>
      <c r="C7681" t="s">
        <v>1867</v>
      </c>
      <c r="D7681" s="4">
        <v>3210</v>
      </c>
      <c r="E7681" s="4">
        <v>9000</v>
      </c>
      <c r="F7681" s="4">
        <v>9000</v>
      </c>
      <c r="G7681" s="4">
        <v>96440</v>
      </c>
      <c r="H7681" s="4">
        <v>741295</v>
      </c>
      <c r="I7681" s="4">
        <v>858945</v>
      </c>
      <c r="J7681" s="4">
        <v>12210</v>
      </c>
      <c r="K7681" s="4">
        <v>3210</v>
      </c>
    </row>
    <row r="7682" spans="1:11" x14ac:dyDescent="0.35">
      <c r="A7682" t="s">
        <v>789</v>
      </c>
      <c r="B7682" t="s">
        <v>2146</v>
      </c>
      <c r="C7682" t="s">
        <v>1868</v>
      </c>
      <c r="E7682" s="4">
        <v>0</v>
      </c>
      <c r="H7682" s="4">
        <v>730988</v>
      </c>
      <c r="I7682" s="4">
        <v>730988</v>
      </c>
      <c r="J7682">
        <v>0</v>
      </c>
      <c r="K7682" s="4">
        <v>0</v>
      </c>
    </row>
    <row r="7683" spans="1:11" x14ac:dyDescent="0.35">
      <c r="A7683" t="s">
        <v>789</v>
      </c>
      <c r="B7683" t="s">
        <v>2147</v>
      </c>
      <c r="C7683" t="s">
        <v>1869</v>
      </c>
      <c r="E7683" s="4">
        <v>0</v>
      </c>
      <c r="H7683" s="4">
        <v>278976</v>
      </c>
      <c r="I7683" s="4">
        <v>278976</v>
      </c>
      <c r="J7683">
        <v>0</v>
      </c>
      <c r="K7683" s="4">
        <v>0</v>
      </c>
    </row>
    <row r="7684" spans="1:11" x14ac:dyDescent="0.35">
      <c r="A7684" t="s">
        <v>789</v>
      </c>
      <c r="B7684" t="s">
        <v>2148</v>
      </c>
      <c r="C7684" t="s">
        <v>1870</v>
      </c>
      <c r="E7684" s="4">
        <v>0</v>
      </c>
      <c r="G7684" s="4">
        <v>8868</v>
      </c>
      <c r="H7684" s="4">
        <v>3804299</v>
      </c>
      <c r="I7684" s="4">
        <v>3813167</v>
      </c>
      <c r="J7684">
        <v>0</v>
      </c>
      <c r="K7684" s="4">
        <v>0</v>
      </c>
    </row>
    <row r="7685" spans="1:11" x14ac:dyDescent="0.35">
      <c r="A7685" t="s">
        <v>789</v>
      </c>
      <c r="B7685" t="s">
        <v>2149</v>
      </c>
      <c r="C7685" t="s">
        <v>1871</v>
      </c>
      <c r="D7685" s="4">
        <v>756216</v>
      </c>
      <c r="I7685" s="4">
        <v>756216</v>
      </c>
      <c r="J7685" s="4">
        <v>756216</v>
      </c>
      <c r="K7685" s="4">
        <v>756216</v>
      </c>
    </row>
    <row r="7686" spans="1:11" x14ac:dyDescent="0.35">
      <c r="A7686" t="s">
        <v>789</v>
      </c>
      <c r="B7686" t="s">
        <v>2150</v>
      </c>
      <c r="C7686" t="s">
        <v>1872</v>
      </c>
      <c r="D7686" s="4">
        <v>49000</v>
      </c>
      <c r="I7686" s="4">
        <v>49000</v>
      </c>
      <c r="J7686" s="4">
        <v>49000</v>
      </c>
      <c r="K7686" s="4">
        <v>49000</v>
      </c>
    </row>
    <row r="7687" spans="1:11" x14ac:dyDescent="0.35">
      <c r="A7687" t="s">
        <v>789</v>
      </c>
      <c r="B7687" t="s">
        <v>2153</v>
      </c>
      <c r="C7687" t="s">
        <v>1875</v>
      </c>
      <c r="H7687" s="4">
        <v>9299</v>
      </c>
      <c r="I7687" s="4">
        <v>9299</v>
      </c>
      <c r="J7687">
        <v>0</v>
      </c>
      <c r="K7687" s="4">
        <v>0</v>
      </c>
    </row>
    <row r="7688" spans="1:11" x14ac:dyDescent="0.35">
      <c r="A7688" t="s">
        <v>789</v>
      </c>
      <c r="B7688" t="s">
        <v>2156</v>
      </c>
      <c r="D7688" s="4">
        <v>808426</v>
      </c>
      <c r="E7688" s="4">
        <v>9000</v>
      </c>
      <c r="F7688" s="4">
        <v>9000</v>
      </c>
      <c r="G7688" s="4">
        <v>105308</v>
      </c>
      <c r="H7688" s="4">
        <v>5564856</v>
      </c>
      <c r="I7688" s="4">
        <v>6496590</v>
      </c>
      <c r="J7688" s="4">
        <v>817426</v>
      </c>
      <c r="K7688" s="4">
        <v>808426</v>
      </c>
    </row>
    <row r="7689" spans="1:11" x14ac:dyDescent="0.35">
      <c r="A7689" t="s">
        <v>789</v>
      </c>
      <c r="B7689" t="s">
        <v>2159</v>
      </c>
      <c r="C7689" t="s">
        <v>1881</v>
      </c>
      <c r="D7689" s="4">
        <v>488681</v>
      </c>
      <c r="I7689" s="4">
        <v>488681</v>
      </c>
      <c r="J7689" s="4">
        <v>488681</v>
      </c>
      <c r="K7689" s="4">
        <v>488681</v>
      </c>
    </row>
    <row r="7690" spans="1:11" x14ac:dyDescent="0.35">
      <c r="A7690" t="s">
        <v>789</v>
      </c>
      <c r="B7690" t="s">
        <v>2160</v>
      </c>
      <c r="C7690" t="s">
        <v>1882</v>
      </c>
      <c r="D7690" s="4">
        <v>14899</v>
      </c>
      <c r="E7690" s="4">
        <v>85280</v>
      </c>
      <c r="I7690" s="4">
        <v>100179</v>
      </c>
      <c r="J7690" s="4">
        <v>100179</v>
      </c>
      <c r="K7690" s="4">
        <v>14899</v>
      </c>
    </row>
    <row r="7691" spans="1:11" x14ac:dyDescent="0.35">
      <c r="A7691" t="s">
        <v>789</v>
      </c>
      <c r="B7691" t="s">
        <v>2163</v>
      </c>
      <c r="D7691" s="4">
        <v>503580</v>
      </c>
      <c r="E7691" s="4">
        <v>85280</v>
      </c>
      <c r="I7691" s="4">
        <v>588860</v>
      </c>
      <c r="J7691" s="4">
        <v>588860</v>
      </c>
      <c r="K7691" s="4">
        <v>503580</v>
      </c>
    </row>
    <row r="7692" spans="1:11" x14ac:dyDescent="0.35">
      <c r="A7692" t="s">
        <v>789</v>
      </c>
      <c r="B7692" t="s">
        <v>2166</v>
      </c>
      <c r="C7692" t="s">
        <v>1888</v>
      </c>
      <c r="H7692" s="4">
        <v>124800</v>
      </c>
      <c r="I7692" s="4">
        <v>124800</v>
      </c>
      <c r="J7692">
        <v>0</v>
      </c>
      <c r="K7692" s="4">
        <v>0</v>
      </c>
    </row>
    <row r="7693" spans="1:11" x14ac:dyDescent="0.35">
      <c r="A7693" t="s">
        <v>789</v>
      </c>
      <c r="B7693" t="s">
        <v>2167</v>
      </c>
      <c r="C7693" t="s">
        <v>1889</v>
      </c>
      <c r="H7693" s="4">
        <v>672000</v>
      </c>
      <c r="I7693" s="4">
        <v>672000</v>
      </c>
      <c r="J7693">
        <v>0</v>
      </c>
      <c r="K7693" s="4">
        <v>0</v>
      </c>
    </row>
    <row r="7694" spans="1:11" x14ac:dyDescent="0.35">
      <c r="A7694" t="s">
        <v>789</v>
      </c>
      <c r="B7694" t="s">
        <v>2168</v>
      </c>
      <c r="C7694" t="s">
        <v>1890</v>
      </c>
      <c r="H7694" s="4">
        <v>120000</v>
      </c>
      <c r="I7694" s="4">
        <v>120000</v>
      </c>
      <c r="J7694">
        <v>0</v>
      </c>
      <c r="K7694" s="4">
        <v>0</v>
      </c>
    </row>
    <row r="7695" spans="1:11" x14ac:dyDescent="0.35">
      <c r="A7695" t="s">
        <v>789</v>
      </c>
      <c r="B7695" t="s">
        <v>2169</v>
      </c>
      <c r="H7695" s="4">
        <v>916800</v>
      </c>
      <c r="I7695" s="4">
        <v>916800</v>
      </c>
      <c r="J7695">
        <v>0</v>
      </c>
      <c r="K7695" s="4">
        <v>0</v>
      </c>
    </row>
    <row r="7696" spans="1:11" x14ac:dyDescent="0.35">
      <c r="A7696" t="s">
        <v>789</v>
      </c>
      <c r="B7696" t="s">
        <v>2170</v>
      </c>
      <c r="D7696" s="4">
        <v>32365520</v>
      </c>
      <c r="E7696" s="4">
        <v>1861874</v>
      </c>
      <c r="F7696" s="4">
        <v>4354166</v>
      </c>
      <c r="G7696" s="4">
        <v>5400355</v>
      </c>
      <c r="H7696" s="4">
        <v>7651723</v>
      </c>
      <c r="I7696" s="4">
        <v>51633639</v>
      </c>
      <c r="J7696" s="4">
        <f>SUM(D7696,E7696)</f>
        <v>34227394</v>
      </c>
      <c r="K7696" s="4">
        <v>32365520</v>
      </c>
    </row>
    <row r="7697" spans="1:11" x14ac:dyDescent="0.35">
      <c r="A7697" t="s">
        <v>795</v>
      </c>
      <c r="B7697" t="s">
        <v>2118</v>
      </c>
      <c r="C7697" t="s">
        <v>1843</v>
      </c>
      <c r="D7697" s="4">
        <v>11823410</v>
      </c>
      <c r="E7697" s="4">
        <v>42249</v>
      </c>
      <c r="F7697" s="4">
        <v>5559400</v>
      </c>
      <c r="I7697" s="4">
        <v>17425059</v>
      </c>
      <c r="J7697" s="4">
        <v>11865659</v>
      </c>
      <c r="K7697" s="4">
        <v>11823410</v>
      </c>
    </row>
    <row r="7698" spans="1:11" x14ac:dyDescent="0.35">
      <c r="A7698" t="s">
        <v>795</v>
      </c>
      <c r="B7698" t="s">
        <v>2119</v>
      </c>
      <c r="C7698" t="s">
        <v>1844</v>
      </c>
      <c r="D7698" s="4">
        <v>1426231</v>
      </c>
      <c r="E7698" s="4">
        <v>868898</v>
      </c>
      <c r="H7698" s="4">
        <v>110250</v>
      </c>
      <c r="I7698" s="4">
        <v>2405379</v>
      </c>
      <c r="J7698" s="4">
        <v>2295129</v>
      </c>
      <c r="K7698" s="4">
        <v>1426231</v>
      </c>
    </row>
    <row r="7699" spans="1:11" x14ac:dyDescent="0.35">
      <c r="A7699" t="s">
        <v>795</v>
      </c>
      <c r="B7699" t="s">
        <v>2120</v>
      </c>
      <c r="C7699" t="s">
        <v>1845</v>
      </c>
      <c r="D7699" s="4">
        <v>1152276</v>
      </c>
      <c r="I7699" s="4">
        <v>1152276</v>
      </c>
      <c r="J7699" s="4">
        <v>1152276</v>
      </c>
      <c r="K7699" s="4">
        <v>1152276</v>
      </c>
    </row>
    <row r="7700" spans="1:11" x14ac:dyDescent="0.35">
      <c r="A7700" t="s">
        <v>795</v>
      </c>
      <c r="B7700" t="s">
        <v>2121</v>
      </c>
      <c r="D7700" s="4">
        <v>14401917</v>
      </c>
      <c r="E7700" s="4">
        <v>911147</v>
      </c>
      <c r="F7700" s="4">
        <v>5559400</v>
      </c>
      <c r="H7700" s="4">
        <v>110250</v>
      </c>
      <c r="I7700" s="4">
        <v>20982714</v>
      </c>
      <c r="J7700" s="4">
        <v>15313064</v>
      </c>
      <c r="K7700" s="4">
        <v>14401917</v>
      </c>
    </row>
    <row r="7701" spans="1:11" x14ac:dyDescent="0.35">
      <c r="A7701" t="s">
        <v>795</v>
      </c>
      <c r="B7701" t="s">
        <v>2122</v>
      </c>
      <c r="C7701" t="s">
        <v>1846</v>
      </c>
      <c r="D7701" s="4">
        <v>6683861</v>
      </c>
      <c r="H7701" s="4">
        <v>30000</v>
      </c>
      <c r="I7701" s="4">
        <v>6713861</v>
      </c>
      <c r="J7701" s="4">
        <v>6683861</v>
      </c>
      <c r="K7701" s="4">
        <v>6683861</v>
      </c>
    </row>
    <row r="7702" spans="1:11" x14ac:dyDescent="0.35">
      <c r="A7702" t="s">
        <v>795</v>
      </c>
      <c r="B7702" t="s">
        <v>2123</v>
      </c>
      <c r="C7702" t="s">
        <v>1847</v>
      </c>
      <c r="D7702" s="4">
        <v>5542405</v>
      </c>
      <c r="E7702" s="4">
        <v>4210</v>
      </c>
      <c r="F7702" s="4">
        <v>67568</v>
      </c>
      <c r="I7702" s="4">
        <v>5614183</v>
      </c>
      <c r="J7702" s="4">
        <v>5546615</v>
      </c>
      <c r="K7702" s="4">
        <v>5542405</v>
      </c>
    </row>
    <row r="7703" spans="1:11" x14ac:dyDescent="0.35">
      <c r="A7703" t="s">
        <v>795</v>
      </c>
      <c r="B7703" t="s">
        <v>2124</v>
      </c>
      <c r="C7703" t="s">
        <v>1848</v>
      </c>
      <c r="D7703" s="4">
        <v>616</v>
      </c>
      <c r="I7703" s="4">
        <v>616</v>
      </c>
      <c r="J7703" s="4">
        <v>616</v>
      </c>
      <c r="K7703" s="4">
        <v>616</v>
      </c>
    </row>
    <row r="7704" spans="1:11" x14ac:dyDescent="0.35">
      <c r="A7704" t="s">
        <v>795</v>
      </c>
      <c r="B7704" t="s">
        <v>2125</v>
      </c>
      <c r="D7704" s="4">
        <v>12226883</v>
      </c>
      <c r="E7704" s="4">
        <v>4210</v>
      </c>
      <c r="F7704" s="4">
        <v>67568</v>
      </c>
      <c r="H7704" s="4">
        <v>30000</v>
      </c>
      <c r="I7704" s="4">
        <v>12328661</v>
      </c>
      <c r="J7704" s="4">
        <v>12231093</v>
      </c>
      <c r="K7704" s="4">
        <v>12226883</v>
      </c>
    </row>
    <row r="7705" spans="1:11" x14ac:dyDescent="0.35">
      <c r="A7705" t="s">
        <v>795</v>
      </c>
      <c r="B7705" t="s">
        <v>2126</v>
      </c>
      <c r="C7705" t="s">
        <v>1850</v>
      </c>
      <c r="D7705" s="4">
        <v>12080</v>
      </c>
      <c r="E7705" s="4">
        <v>1600000</v>
      </c>
      <c r="I7705" s="4">
        <v>1612080</v>
      </c>
      <c r="J7705" s="4">
        <v>1612080</v>
      </c>
      <c r="K7705" s="4">
        <v>12080</v>
      </c>
    </row>
    <row r="7706" spans="1:11" x14ac:dyDescent="0.35">
      <c r="A7706" t="s">
        <v>795</v>
      </c>
      <c r="B7706" t="s">
        <v>2127</v>
      </c>
      <c r="D7706" s="4">
        <v>12080</v>
      </c>
      <c r="E7706" s="4">
        <v>1600000</v>
      </c>
      <c r="I7706" s="4">
        <v>1612080</v>
      </c>
      <c r="J7706" s="4">
        <v>1612080</v>
      </c>
      <c r="K7706" s="4">
        <v>12080</v>
      </c>
    </row>
    <row r="7707" spans="1:11" x14ac:dyDescent="0.35">
      <c r="A7707" t="s">
        <v>795</v>
      </c>
      <c r="B7707" t="s">
        <v>2128</v>
      </c>
      <c r="C7707" t="s">
        <v>1851</v>
      </c>
      <c r="D7707" s="4">
        <v>468456</v>
      </c>
      <c r="I7707" s="4">
        <v>468456</v>
      </c>
      <c r="J7707" s="4">
        <v>468456</v>
      </c>
      <c r="K7707" s="4">
        <v>468456</v>
      </c>
    </row>
    <row r="7708" spans="1:11" x14ac:dyDescent="0.35">
      <c r="A7708" t="s">
        <v>795</v>
      </c>
      <c r="B7708" t="s">
        <v>2131</v>
      </c>
      <c r="C7708" t="s">
        <v>1854</v>
      </c>
      <c r="D7708" s="4">
        <v>80699</v>
      </c>
      <c r="I7708" s="4">
        <v>80699</v>
      </c>
      <c r="J7708" s="4">
        <v>80699</v>
      </c>
      <c r="K7708" s="4">
        <v>80699</v>
      </c>
    </row>
    <row r="7709" spans="1:11" x14ac:dyDescent="0.35">
      <c r="A7709" t="s">
        <v>795</v>
      </c>
      <c r="B7709" t="s">
        <v>2132</v>
      </c>
      <c r="C7709" t="s">
        <v>1855</v>
      </c>
      <c r="D7709" s="4">
        <v>94354</v>
      </c>
      <c r="I7709" s="4">
        <v>94354</v>
      </c>
      <c r="J7709" s="4">
        <v>94354</v>
      </c>
      <c r="K7709" s="4">
        <v>94354</v>
      </c>
    </row>
    <row r="7710" spans="1:11" x14ac:dyDescent="0.35">
      <c r="A7710" t="s">
        <v>795</v>
      </c>
      <c r="B7710" t="s">
        <v>2133</v>
      </c>
      <c r="C7710" t="s">
        <v>1856</v>
      </c>
      <c r="I7710" s="4">
        <v>0</v>
      </c>
      <c r="J7710">
        <v>0</v>
      </c>
      <c r="K7710" s="4">
        <v>0</v>
      </c>
    </row>
    <row r="7711" spans="1:11" x14ac:dyDescent="0.35">
      <c r="A7711" t="s">
        <v>795</v>
      </c>
      <c r="B7711" t="s">
        <v>2134</v>
      </c>
      <c r="C7711" t="s">
        <v>1857</v>
      </c>
      <c r="D7711" s="4">
        <v>3395</v>
      </c>
      <c r="I7711" s="4">
        <v>3395</v>
      </c>
      <c r="J7711" s="4">
        <v>3395</v>
      </c>
      <c r="K7711" s="4">
        <v>3395</v>
      </c>
    </row>
    <row r="7712" spans="1:11" x14ac:dyDescent="0.35">
      <c r="A7712" t="s">
        <v>795</v>
      </c>
      <c r="B7712" t="s">
        <v>2135</v>
      </c>
      <c r="C7712" t="s">
        <v>1858</v>
      </c>
      <c r="D7712" s="4">
        <v>20110</v>
      </c>
      <c r="H7712" s="4">
        <v>18435</v>
      </c>
      <c r="I7712" s="4">
        <v>38545</v>
      </c>
      <c r="J7712" s="4">
        <v>20110</v>
      </c>
      <c r="K7712" s="4">
        <v>20110</v>
      </c>
    </row>
    <row r="7713" spans="1:11" x14ac:dyDescent="0.35">
      <c r="A7713" t="s">
        <v>795</v>
      </c>
      <c r="B7713" t="s">
        <v>2136</v>
      </c>
      <c r="C7713" t="s">
        <v>1859</v>
      </c>
      <c r="D7713" s="4">
        <v>50000</v>
      </c>
      <c r="H7713" s="4">
        <v>150000</v>
      </c>
      <c r="I7713" s="4">
        <v>200000</v>
      </c>
      <c r="J7713" s="4">
        <v>50000</v>
      </c>
      <c r="K7713" s="4">
        <v>50000</v>
      </c>
    </row>
    <row r="7714" spans="1:11" x14ac:dyDescent="0.35">
      <c r="A7714" t="s">
        <v>795</v>
      </c>
      <c r="B7714" t="s">
        <v>2137</v>
      </c>
      <c r="C7714" t="s">
        <v>1860</v>
      </c>
      <c r="D7714" s="4">
        <v>217406</v>
      </c>
      <c r="I7714" s="4">
        <v>217406</v>
      </c>
      <c r="J7714" s="4">
        <v>217406</v>
      </c>
      <c r="K7714" s="4">
        <v>217406</v>
      </c>
    </row>
    <row r="7715" spans="1:11" x14ac:dyDescent="0.35">
      <c r="A7715" t="s">
        <v>795</v>
      </c>
      <c r="B7715" t="s">
        <v>2138</v>
      </c>
      <c r="C7715" t="s">
        <v>1861</v>
      </c>
      <c r="D7715" s="4">
        <v>117522</v>
      </c>
      <c r="I7715" s="4">
        <v>117522</v>
      </c>
      <c r="J7715" s="4">
        <v>117522</v>
      </c>
      <c r="K7715" s="4">
        <v>117522</v>
      </c>
    </row>
    <row r="7716" spans="1:11" x14ac:dyDescent="0.35">
      <c r="A7716" t="s">
        <v>795</v>
      </c>
      <c r="B7716" t="s">
        <v>2139</v>
      </c>
      <c r="C7716" t="s">
        <v>1862</v>
      </c>
      <c r="D7716" s="4">
        <v>170929</v>
      </c>
      <c r="I7716" s="4">
        <v>170929</v>
      </c>
      <c r="J7716" s="4">
        <v>170929</v>
      </c>
      <c r="K7716" s="4">
        <v>170929</v>
      </c>
    </row>
    <row r="7717" spans="1:11" x14ac:dyDescent="0.35">
      <c r="A7717" t="s">
        <v>795</v>
      </c>
      <c r="B7717" t="s">
        <v>2141</v>
      </c>
      <c r="D7717" s="4">
        <v>1222871</v>
      </c>
      <c r="H7717" s="4">
        <v>168435</v>
      </c>
      <c r="I7717" s="4">
        <v>1391305</v>
      </c>
      <c r="J7717" s="4">
        <v>1222871</v>
      </c>
      <c r="K7717" s="4">
        <v>1222871</v>
      </c>
    </row>
    <row r="7718" spans="1:11" x14ac:dyDescent="0.35">
      <c r="A7718" t="s">
        <v>795</v>
      </c>
      <c r="B7718" t="s">
        <v>2144</v>
      </c>
      <c r="C7718" t="s">
        <v>1866</v>
      </c>
      <c r="I7718" s="4">
        <v>0</v>
      </c>
      <c r="J7718">
        <v>0</v>
      </c>
      <c r="K7718" s="4">
        <v>0</v>
      </c>
    </row>
    <row r="7719" spans="1:11" x14ac:dyDescent="0.35">
      <c r="A7719" t="s">
        <v>795</v>
      </c>
      <c r="B7719" t="s">
        <v>2145</v>
      </c>
      <c r="C7719" t="s">
        <v>1867</v>
      </c>
      <c r="D7719" s="4">
        <v>8393</v>
      </c>
      <c r="F7719" s="4">
        <v>4500</v>
      </c>
      <c r="H7719" s="4">
        <v>673087</v>
      </c>
      <c r="I7719" s="4">
        <v>685981</v>
      </c>
      <c r="J7719" s="4">
        <v>8393</v>
      </c>
      <c r="K7719" s="4">
        <v>8393</v>
      </c>
    </row>
    <row r="7720" spans="1:11" x14ac:dyDescent="0.35">
      <c r="A7720" t="s">
        <v>795</v>
      </c>
      <c r="B7720" t="s">
        <v>2146</v>
      </c>
      <c r="C7720" t="s">
        <v>1868</v>
      </c>
      <c r="D7720" s="4">
        <v>5259</v>
      </c>
      <c r="H7720" s="4">
        <v>1168015</v>
      </c>
      <c r="I7720" s="4">
        <v>1173274</v>
      </c>
      <c r="J7720" s="4">
        <v>5259</v>
      </c>
      <c r="K7720" s="4">
        <v>5259</v>
      </c>
    </row>
    <row r="7721" spans="1:11" x14ac:dyDescent="0.35">
      <c r="A7721" t="s">
        <v>795</v>
      </c>
      <c r="B7721" t="s">
        <v>2173</v>
      </c>
      <c r="C7721" t="s">
        <v>1894</v>
      </c>
      <c r="D7721" s="4">
        <v>4308</v>
      </c>
      <c r="I7721" s="4">
        <v>4308</v>
      </c>
      <c r="J7721" s="4">
        <v>4308</v>
      </c>
      <c r="K7721" s="4">
        <v>4308</v>
      </c>
    </row>
    <row r="7722" spans="1:11" x14ac:dyDescent="0.35">
      <c r="A7722" t="s">
        <v>795</v>
      </c>
      <c r="B7722" t="s">
        <v>2147</v>
      </c>
      <c r="C7722" t="s">
        <v>1869</v>
      </c>
      <c r="H7722" s="4">
        <v>275520</v>
      </c>
      <c r="I7722" s="4">
        <v>275520</v>
      </c>
      <c r="J7722">
        <v>0</v>
      </c>
      <c r="K7722" s="4">
        <v>0</v>
      </c>
    </row>
    <row r="7723" spans="1:11" x14ac:dyDescent="0.35">
      <c r="A7723" t="s">
        <v>795</v>
      </c>
      <c r="B7723" t="s">
        <v>2148</v>
      </c>
      <c r="C7723" t="s">
        <v>1870</v>
      </c>
      <c r="D7723" s="4">
        <v>411</v>
      </c>
      <c r="E7723" s="4">
        <v>2206360</v>
      </c>
      <c r="I7723" s="4">
        <v>2206771</v>
      </c>
      <c r="J7723" s="4">
        <v>2206771</v>
      </c>
      <c r="K7723" s="4">
        <v>411</v>
      </c>
    </row>
    <row r="7724" spans="1:11" x14ac:dyDescent="0.35">
      <c r="A7724" t="s">
        <v>795</v>
      </c>
      <c r="B7724" t="s">
        <v>2150</v>
      </c>
      <c r="C7724" t="s">
        <v>1872</v>
      </c>
      <c r="D7724" s="4">
        <v>49000</v>
      </c>
      <c r="I7724" s="4">
        <v>49000</v>
      </c>
      <c r="J7724" s="4">
        <v>49000</v>
      </c>
      <c r="K7724" s="4">
        <v>49000</v>
      </c>
    </row>
    <row r="7725" spans="1:11" x14ac:dyDescent="0.35">
      <c r="A7725" t="s">
        <v>795</v>
      </c>
      <c r="B7725" t="s">
        <v>2153</v>
      </c>
      <c r="C7725" t="s">
        <v>1875</v>
      </c>
      <c r="H7725" s="4">
        <v>4650</v>
      </c>
      <c r="I7725" s="4">
        <v>4650</v>
      </c>
      <c r="J7725">
        <v>0</v>
      </c>
      <c r="K7725" s="4">
        <v>0</v>
      </c>
    </row>
    <row r="7726" spans="1:11" x14ac:dyDescent="0.35">
      <c r="A7726" t="s">
        <v>795</v>
      </c>
      <c r="B7726" t="s">
        <v>2154</v>
      </c>
      <c r="C7726" t="s">
        <v>1876</v>
      </c>
      <c r="D7726" s="4">
        <v>3159</v>
      </c>
      <c r="H7726" s="4">
        <v>84000</v>
      </c>
      <c r="I7726" s="4">
        <v>87159</v>
      </c>
      <c r="J7726" s="4">
        <v>3159</v>
      </c>
      <c r="K7726" s="4">
        <v>3159</v>
      </c>
    </row>
    <row r="7727" spans="1:11" x14ac:dyDescent="0.35">
      <c r="A7727" t="s">
        <v>795</v>
      </c>
      <c r="B7727" t="s">
        <v>2155</v>
      </c>
      <c r="C7727" t="s">
        <v>1877</v>
      </c>
      <c r="E7727" s="4">
        <v>0</v>
      </c>
      <c r="I7727" s="4">
        <v>0</v>
      </c>
      <c r="J7727">
        <v>0</v>
      </c>
      <c r="K7727" s="4">
        <v>0</v>
      </c>
    </row>
    <row r="7728" spans="1:11" x14ac:dyDescent="0.35">
      <c r="A7728" t="s">
        <v>795</v>
      </c>
      <c r="B7728" t="s">
        <v>2156</v>
      </c>
      <c r="D7728" s="4">
        <v>70530</v>
      </c>
      <c r="E7728" s="4">
        <v>2206360</v>
      </c>
      <c r="F7728" s="4">
        <v>4500</v>
      </c>
      <c r="H7728" s="4">
        <v>2205272</v>
      </c>
      <c r="I7728" s="4">
        <v>4486662</v>
      </c>
      <c r="J7728" s="4">
        <v>2276890</v>
      </c>
      <c r="K7728" s="4">
        <v>70530</v>
      </c>
    </row>
    <row r="7729" spans="1:11" x14ac:dyDescent="0.35">
      <c r="A7729" t="s">
        <v>795</v>
      </c>
      <c r="B7729" t="s">
        <v>2157</v>
      </c>
      <c r="C7729" t="s">
        <v>1879</v>
      </c>
      <c r="D7729" s="4">
        <v>563172</v>
      </c>
      <c r="I7729" s="4">
        <v>563172</v>
      </c>
      <c r="J7729" s="4">
        <v>563172</v>
      </c>
      <c r="K7729" s="4">
        <v>563172</v>
      </c>
    </row>
    <row r="7730" spans="1:11" x14ac:dyDescent="0.35">
      <c r="A7730" t="s">
        <v>795</v>
      </c>
      <c r="B7730" t="s">
        <v>2158</v>
      </c>
      <c r="C7730" t="s">
        <v>1880</v>
      </c>
      <c r="D7730" s="4">
        <v>482254</v>
      </c>
      <c r="I7730" s="4">
        <v>482254</v>
      </c>
      <c r="J7730" s="4">
        <v>482254</v>
      </c>
      <c r="K7730" s="4">
        <v>482254</v>
      </c>
    </row>
    <row r="7731" spans="1:11" x14ac:dyDescent="0.35">
      <c r="A7731" t="s">
        <v>795</v>
      </c>
      <c r="B7731" t="s">
        <v>2159</v>
      </c>
      <c r="C7731" t="s">
        <v>1881</v>
      </c>
      <c r="D7731" s="4">
        <v>94870</v>
      </c>
      <c r="I7731" s="4">
        <v>94870</v>
      </c>
      <c r="J7731" s="4">
        <v>94870</v>
      </c>
      <c r="K7731" s="4">
        <v>94870</v>
      </c>
    </row>
    <row r="7732" spans="1:11" x14ac:dyDescent="0.35">
      <c r="A7732" t="s">
        <v>795</v>
      </c>
      <c r="B7732" t="s">
        <v>2160</v>
      </c>
      <c r="C7732" t="s">
        <v>1882</v>
      </c>
      <c r="F7732" s="4">
        <v>283900</v>
      </c>
      <c r="I7732" s="4">
        <v>283900</v>
      </c>
      <c r="J7732">
        <v>0</v>
      </c>
      <c r="K7732" s="4">
        <v>0</v>
      </c>
    </row>
    <row r="7733" spans="1:11" x14ac:dyDescent="0.35">
      <c r="A7733" t="s">
        <v>795</v>
      </c>
      <c r="B7733" t="s">
        <v>2161</v>
      </c>
      <c r="C7733" t="s">
        <v>1883</v>
      </c>
      <c r="D7733" s="4">
        <v>55500</v>
      </c>
      <c r="I7733" s="4">
        <v>55500</v>
      </c>
      <c r="J7733" s="4">
        <v>55500</v>
      </c>
      <c r="K7733" s="4">
        <v>55500</v>
      </c>
    </row>
    <row r="7734" spans="1:11" x14ac:dyDescent="0.35">
      <c r="A7734" t="s">
        <v>795</v>
      </c>
      <c r="B7734" t="s">
        <v>2163</v>
      </c>
      <c r="D7734" s="4">
        <v>1195796</v>
      </c>
      <c r="F7734" s="4">
        <v>283900</v>
      </c>
      <c r="I7734" s="4">
        <v>1479695</v>
      </c>
      <c r="J7734" s="4">
        <v>1195796</v>
      </c>
      <c r="K7734" s="4">
        <v>1195796</v>
      </c>
    </row>
    <row r="7735" spans="1:11" x14ac:dyDescent="0.35">
      <c r="A7735" t="s">
        <v>795</v>
      </c>
      <c r="B7735" t="s">
        <v>2164</v>
      </c>
      <c r="C7735" t="s">
        <v>1886</v>
      </c>
      <c r="D7735" s="4">
        <v>61272</v>
      </c>
      <c r="I7735" s="4">
        <v>61272</v>
      </c>
      <c r="J7735" s="4">
        <v>61272</v>
      </c>
      <c r="K7735" s="4">
        <v>61272</v>
      </c>
    </row>
    <row r="7736" spans="1:11" x14ac:dyDescent="0.35">
      <c r="A7736" t="s">
        <v>795</v>
      </c>
      <c r="B7736" t="s">
        <v>2165</v>
      </c>
      <c r="D7736" s="4">
        <v>61272</v>
      </c>
      <c r="I7736" s="4">
        <v>61272</v>
      </c>
      <c r="J7736" s="4">
        <v>61272</v>
      </c>
      <c r="K7736" s="4">
        <v>61272</v>
      </c>
    </row>
    <row r="7737" spans="1:11" x14ac:dyDescent="0.35">
      <c r="A7737" t="s">
        <v>795</v>
      </c>
      <c r="B7737" t="s">
        <v>2166</v>
      </c>
      <c r="C7737" t="s">
        <v>1888</v>
      </c>
      <c r="H7737" s="4">
        <v>192000</v>
      </c>
      <c r="I7737" s="4">
        <v>192000</v>
      </c>
      <c r="J7737">
        <v>0</v>
      </c>
      <c r="K7737" s="4">
        <v>0</v>
      </c>
    </row>
    <row r="7738" spans="1:11" x14ac:dyDescent="0.35">
      <c r="A7738" t="s">
        <v>795</v>
      </c>
      <c r="B7738" t="s">
        <v>2180</v>
      </c>
      <c r="C7738" t="s">
        <v>1901</v>
      </c>
      <c r="E7738" s="4">
        <v>52500</v>
      </c>
      <c r="I7738" s="4">
        <v>52500</v>
      </c>
      <c r="J7738">
        <v>52500</v>
      </c>
      <c r="K7738" s="4">
        <v>0</v>
      </c>
    </row>
    <row r="7739" spans="1:11" x14ac:dyDescent="0.35">
      <c r="A7739" t="s">
        <v>795</v>
      </c>
      <c r="B7739" t="s">
        <v>2167</v>
      </c>
      <c r="C7739" t="s">
        <v>1889</v>
      </c>
      <c r="E7739" s="4">
        <v>73500</v>
      </c>
      <c r="I7739" s="4">
        <v>73500</v>
      </c>
      <c r="J7739">
        <v>73500</v>
      </c>
      <c r="K7739" s="4">
        <v>0</v>
      </c>
    </row>
    <row r="7740" spans="1:11" x14ac:dyDescent="0.35">
      <c r="A7740" t="s">
        <v>795</v>
      </c>
      <c r="B7740" t="s">
        <v>2168</v>
      </c>
      <c r="C7740" t="s">
        <v>1890</v>
      </c>
      <c r="E7740" s="4">
        <v>22500</v>
      </c>
      <c r="I7740" s="4">
        <v>22500</v>
      </c>
      <c r="J7740">
        <v>22500</v>
      </c>
      <c r="K7740" s="4">
        <v>0</v>
      </c>
    </row>
    <row r="7741" spans="1:11" x14ac:dyDescent="0.35">
      <c r="A7741" t="s">
        <v>795</v>
      </c>
      <c r="B7741" t="s">
        <v>2181</v>
      </c>
      <c r="C7741" t="s">
        <v>1902</v>
      </c>
      <c r="E7741" s="4">
        <v>105000</v>
      </c>
      <c r="I7741" s="4">
        <v>105000</v>
      </c>
      <c r="J7741">
        <v>105000</v>
      </c>
      <c r="K7741" s="4">
        <v>0</v>
      </c>
    </row>
    <row r="7742" spans="1:11" x14ac:dyDescent="0.35">
      <c r="A7742" t="s">
        <v>795</v>
      </c>
      <c r="B7742" t="s">
        <v>2169</v>
      </c>
      <c r="E7742" s="4">
        <v>253500</v>
      </c>
      <c r="H7742" s="4">
        <v>192000</v>
      </c>
      <c r="I7742" s="4">
        <v>445500</v>
      </c>
      <c r="J7742">
        <v>253500</v>
      </c>
      <c r="K7742" s="4">
        <v>0</v>
      </c>
    </row>
    <row r="7743" spans="1:11" x14ac:dyDescent="0.35">
      <c r="A7743" t="s">
        <v>795</v>
      </c>
      <c r="B7743" t="s">
        <v>2170</v>
      </c>
      <c r="D7743" s="4">
        <v>29191348</v>
      </c>
      <c r="E7743" s="4">
        <v>4975218</v>
      </c>
      <c r="F7743" s="4">
        <v>5915367</v>
      </c>
      <c r="H7743" s="4">
        <v>2705956</v>
      </c>
      <c r="I7743" s="4">
        <v>42787889</v>
      </c>
      <c r="J7743" s="4">
        <f>SUM(D7743,E7743)</f>
        <v>34166566</v>
      </c>
      <c r="K7743" s="4">
        <v>29191348</v>
      </c>
    </row>
    <row r="7744" spans="1:11" x14ac:dyDescent="0.35">
      <c r="A7744" t="s">
        <v>798</v>
      </c>
      <c r="B7744" t="s">
        <v>2118</v>
      </c>
      <c r="C7744" t="s">
        <v>1843</v>
      </c>
      <c r="D7744" s="4">
        <v>17016921</v>
      </c>
      <c r="E7744" s="4">
        <v>31015408</v>
      </c>
      <c r="F7744" s="4">
        <v>14467869</v>
      </c>
      <c r="I7744" s="4">
        <v>62500197</v>
      </c>
      <c r="J7744" s="4">
        <v>48032329</v>
      </c>
      <c r="K7744" s="4">
        <v>17016921</v>
      </c>
    </row>
    <row r="7745" spans="1:11" x14ac:dyDescent="0.35">
      <c r="A7745" t="s">
        <v>798</v>
      </c>
      <c r="B7745" t="s">
        <v>2119</v>
      </c>
      <c r="C7745" t="s">
        <v>1844</v>
      </c>
      <c r="D7745" s="4">
        <v>724597</v>
      </c>
      <c r="F7745" s="4">
        <v>774335</v>
      </c>
      <c r="G7745" s="4">
        <v>3257998</v>
      </c>
      <c r="H7745" s="4">
        <v>972854</v>
      </c>
      <c r="I7745" s="4">
        <v>5729784</v>
      </c>
      <c r="J7745" s="4">
        <v>724597</v>
      </c>
      <c r="K7745" s="4">
        <v>724597</v>
      </c>
    </row>
    <row r="7746" spans="1:11" x14ac:dyDescent="0.35">
      <c r="A7746" t="s">
        <v>798</v>
      </c>
      <c r="B7746" t="s">
        <v>2120</v>
      </c>
      <c r="C7746" t="s">
        <v>1845</v>
      </c>
      <c r="D7746" s="4">
        <v>5442576</v>
      </c>
      <c r="I7746" s="4">
        <v>5442576</v>
      </c>
      <c r="J7746" s="4">
        <v>5442576</v>
      </c>
      <c r="K7746" s="4">
        <v>5442576</v>
      </c>
    </row>
    <row r="7747" spans="1:11" x14ac:dyDescent="0.35">
      <c r="A7747" t="s">
        <v>798</v>
      </c>
      <c r="B7747" t="s">
        <v>2121</v>
      </c>
      <c r="D7747" s="4">
        <v>23184093</v>
      </c>
      <c r="E7747" s="4">
        <v>31015408</v>
      </c>
      <c r="F7747" s="4">
        <v>15242203</v>
      </c>
      <c r="G7747" s="4">
        <v>3257998</v>
      </c>
      <c r="H7747" s="4">
        <v>972854</v>
      </c>
      <c r="I7747" s="4">
        <v>73672557</v>
      </c>
      <c r="J7747" s="4">
        <v>54199501</v>
      </c>
      <c r="K7747" s="4">
        <v>23184093</v>
      </c>
    </row>
    <row r="7748" spans="1:11" x14ac:dyDescent="0.35">
      <c r="A7748" t="s">
        <v>798</v>
      </c>
      <c r="B7748" t="s">
        <v>2122</v>
      </c>
      <c r="C7748" t="s">
        <v>1846</v>
      </c>
      <c r="D7748" s="4">
        <v>13716622</v>
      </c>
      <c r="G7748" s="4">
        <v>4422413</v>
      </c>
      <c r="H7748" s="4">
        <v>2568240</v>
      </c>
      <c r="I7748" s="4">
        <v>20707275</v>
      </c>
      <c r="J7748" s="4">
        <v>13716622</v>
      </c>
      <c r="K7748" s="4">
        <v>13716622</v>
      </c>
    </row>
    <row r="7749" spans="1:11" x14ac:dyDescent="0.35">
      <c r="A7749" t="s">
        <v>798</v>
      </c>
      <c r="B7749" t="s">
        <v>2123</v>
      </c>
      <c r="C7749" t="s">
        <v>1847</v>
      </c>
      <c r="D7749" s="4">
        <v>21543714</v>
      </c>
      <c r="E7749" s="4">
        <v>378164</v>
      </c>
      <c r="F7749" s="4">
        <v>2206487</v>
      </c>
      <c r="I7749" s="4">
        <v>24128365</v>
      </c>
      <c r="J7749" s="4">
        <v>21921878</v>
      </c>
      <c r="K7749" s="4">
        <v>21543714</v>
      </c>
    </row>
    <row r="7750" spans="1:11" x14ac:dyDescent="0.35">
      <c r="A7750" t="s">
        <v>798</v>
      </c>
      <c r="B7750" t="s">
        <v>2124</v>
      </c>
      <c r="C7750" t="s">
        <v>1848</v>
      </c>
      <c r="D7750" s="4">
        <v>58944</v>
      </c>
      <c r="I7750" s="4">
        <v>58944</v>
      </c>
      <c r="J7750" s="4">
        <v>58944</v>
      </c>
      <c r="K7750" s="4">
        <v>58944</v>
      </c>
    </row>
    <row r="7751" spans="1:11" x14ac:dyDescent="0.35">
      <c r="A7751" t="s">
        <v>798</v>
      </c>
      <c r="B7751" t="s">
        <v>2125</v>
      </c>
      <c r="D7751" s="4">
        <v>35319280</v>
      </c>
      <c r="E7751" s="4">
        <v>378164</v>
      </c>
      <c r="F7751" s="4">
        <v>2206487</v>
      </c>
      <c r="G7751" s="4">
        <v>4422413</v>
      </c>
      <c r="H7751" s="4">
        <v>2568240</v>
      </c>
      <c r="I7751" s="4">
        <v>44894583</v>
      </c>
      <c r="J7751" s="4">
        <v>35697444</v>
      </c>
      <c r="K7751" s="4">
        <v>35319280</v>
      </c>
    </row>
    <row r="7752" spans="1:11" x14ac:dyDescent="0.35">
      <c r="A7752" t="s">
        <v>798</v>
      </c>
      <c r="B7752" t="s">
        <v>2126</v>
      </c>
      <c r="C7752" t="s">
        <v>1850</v>
      </c>
      <c r="E7752" s="4">
        <v>9600000</v>
      </c>
      <c r="I7752" s="4">
        <v>9600000</v>
      </c>
      <c r="J7752">
        <v>9600000</v>
      </c>
      <c r="K7752" s="4">
        <v>0</v>
      </c>
    </row>
    <row r="7753" spans="1:11" x14ac:dyDescent="0.35">
      <c r="A7753" t="s">
        <v>798</v>
      </c>
      <c r="B7753" t="s">
        <v>2127</v>
      </c>
      <c r="E7753" s="4">
        <v>9600000</v>
      </c>
      <c r="I7753" s="4">
        <v>9600000</v>
      </c>
      <c r="J7753">
        <v>9600000</v>
      </c>
      <c r="K7753" s="4">
        <v>0</v>
      </c>
    </row>
    <row r="7754" spans="1:11" x14ac:dyDescent="0.35">
      <c r="A7754" t="s">
        <v>798</v>
      </c>
      <c r="B7754" t="s">
        <v>2128</v>
      </c>
      <c r="C7754" t="s">
        <v>1851</v>
      </c>
      <c r="D7754" s="4">
        <v>1041334</v>
      </c>
      <c r="G7754" s="4">
        <v>202399</v>
      </c>
      <c r="I7754" s="4">
        <v>1243733</v>
      </c>
      <c r="J7754" s="4">
        <v>1041334</v>
      </c>
      <c r="K7754" s="4">
        <v>1041334</v>
      </c>
    </row>
    <row r="7755" spans="1:11" x14ac:dyDescent="0.35">
      <c r="A7755" t="s">
        <v>798</v>
      </c>
      <c r="B7755" t="s">
        <v>2129</v>
      </c>
      <c r="C7755" t="s">
        <v>1852</v>
      </c>
      <c r="D7755" s="4">
        <v>50429</v>
      </c>
      <c r="I7755" s="4">
        <v>50429</v>
      </c>
      <c r="J7755" s="4">
        <v>50429</v>
      </c>
      <c r="K7755" s="4">
        <v>50429</v>
      </c>
    </row>
    <row r="7756" spans="1:11" x14ac:dyDescent="0.35">
      <c r="A7756" t="s">
        <v>798</v>
      </c>
      <c r="B7756" t="s">
        <v>2130</v>
      </c>
      <c r="C7756" t="s">
        <v>1853</v>
      </c>
      <c r="D7756" s="4">
        <v>7209</v>
      </c>
      <c r="H7756" s="4">
        <v>18543</v>
      </c>
      <c r="I7756" s="4">
        <v>25752</v>
      </c>
      <c r="J7756" s="4">
        <v>7209</v>
      </c>
      <c r="K7756" s="4">
        <v>7209</v>
      </c>
    </row>
    <row r="7757" spans="1:11" x14ac:dyDescent="0.35">
      <c r="A7757" t="s">
        <v>798</v>
      </c>
      <c r="B7757" t="s">
        <v>2172</v>
      </c>
      <c r="C7757" t="s">
        <v>1893</v>
      </c>
      <c r="H7757" s="4">
        <v>4778</v>
      </c>
      <c r="I7757" s="4">
        <v>4778</v>
      </c>
      <c r="J7757">
        <v>0</v>
      </c>
      <c r="K7757" s="4">
        <v>0</v>
      </c>
    </row>
    <row r="7758" spans="1:11" x14ac:dyDescent="0.35">
      <c r="A7758" t="s">
        <v>798</v>
      </c>
      <c r="B7758" t="s">
        <v>2131</v>
      </c>
      <c r="C7758" t="s">
        <v>1854</v>
      </c>
      <c r="D7758" s="4">
        <v>146603</v>
      </c>
      <c r="E7758" s="4">
        <v>31327</v>
      </c>
      <c r="F7758" s="4">
        <v>504367</v>
      </c>
      <c r="I7758" s="4">
        <v>682297</v>
      </c>
      <c r="J7758" s="4">
        <v>177930</v>
      </c>
      <c r="K7758" s="4">
        <v>146603</v>
      </c>
    </row>
    <row r="7759" spans="1:11" x14ac:dyDescent="0.35">
      <c r="A7759" t="s">
        <v>798</v>
      </c>
      <c r="B7759" t="s">
        <v>2132</v>
      </c>
      <c r="C7759" t="s">
        <v>1855</v>
      </c>
      <c r="D7759" s="4">
        <v>312492</v>
      </c>
      <c r="E7759" s="4">
        <v>186303</v>
      </c>
      <c r="F7759" s="4">
        <v>57679</v>
      </c>
      <c r="G7759" s="4">
        <v>591850</v>
      </c>
      <c r="H7759" s="4">
        <v>281624</v>
      </c>
      <c r="I7759" s="4">
        <v>1429947</v>
      </c>
      <c r="J7759" s="4">
        <v>498795</v>
      </c>
      <c r="K7759" s="4">
        <v>312492</v>
      </c>
    </row>
    <row r="7760" spans="1:11" x14ac:dyDescent="0.35">
      <c r="A7760" t="s">
        <v>798</v>
      </c>
      <c r="B7760" t="s">
        <v>2133</v>
      </c>
      <c r="C7760" t="s">
        <v>1856</v>
      </c>
      <c r="D7760" s="4">
        <v>5904</v>
      </c>
      <c r="E7760" s="4">
        <v>16566</v>
      </c>
      <c r="I7760" s="4">
        <v>22470</v>
      </c>
      <c r="J7760" s="4">
        <v>22470</v>
      </c>
      <c r="K7760" s="4">
        <v>5904</v>
      </c>
    </row>
    <row r="7761" spans="1:11" x14ac:dyDescent="0.35">
      <c r="A7761" t="s">
        <v>798</v>
      </c>
      <c r="B7761" t="s">
        <v>2134</v>
      </c>
      <c r="C7761" t="s">
        <v>1857</v>
      </c>
      <c r="D7761" s="4">
        <v>77402</v>
      </c>
      <c r="I7761" s="4">
        <v>77402</v>
      </c>
      <c r="J7761" s="4">
        <v>77402</v>
      </c>
      <c r="K7761" s="4">
        <v>77402</v>
      </c>
    </row>
    <row r="7762" spans="1:11" x14ac:dyDescent="0.35">
      <c r="A7762" t="s">
        <v>798</v>
      </c>
      <c r="B7762" t="s">
        <v>2135</v>
      </c>
      <c r="C7762" t="s">
        <v>1858</v>
      </c>
      <c r="D7762" s="4">
        <v>150660</v>
      </c>
      <c r="E7762" s="4">
        <v>31171</v>
      </c>
      <c r="H7762" s="4">
        <v>43740</v>
      </c>
      <c r="I7762" s="4">
        <v>225571</v>
      </c>
      <c r="J7762" s="4">
        <v>181831</v>
      </c>
      <c r="K7762" s="4">
        <v>150660</v>
      </c>
    </row>
    <row r="7763" spans="1:11" x14ac:dyDescent="0.35">
      <c r="A7763" t="s">
        <v>798</v>
      </c>
      <c r="B7763" t="s">
        <v>2136</v>
      </c>
      <c r="C7763" t="s">
        <v>1859</v>
      </c>
      <c r="D7763" s="4">
        <v>462462</v>
      </c>
      <c r="E7763" s="4">
        <v>50000</v>
      </c>
      <c r="G7763" s="4">
        <v>375000</v>
      </c>
      <c r="H7763" s="4">
        <v>256134</v>
      </c>
      <c r="I7763" s="4">
        <v>1143596</v>
      </c>
      <c r="J7763" s="4">
        <v>512462</v>
      </c>
      <c r="K7763" s="4">
        <v>462462</v>
      </c>
    </row>
    <row r="7764" spans="1:11" x14ac:dyDescent="0.35">
      <c r="A7764" t="s">
        <v>798</v>
      </c>
      <c r="B7764" t="s">
        <v>2137</v>
      </c>
      <c r="C7764" t="s">
        <v>1860</v>
      </c>
      <c r="D7764" s="4">
        <v>1087030</v>
      </c>
      <c r="E7764" s="4">
        <v>108703</v>
      </c>
      <c r="I7764" s="4">
        <v>1195733</v>
      </c>
      <c r="J7764" s="4">
        <v>1195733</v>
      </c>
      <c r="K7764" s="4">
        <v>1087030</v>
      </c>
    </row>
    <row r="7765" spans="1:11" x14ac:dyDescent="0.35">
      <c r="A7765" t="s">
        <v>798</v>
      </c>
      <c r="B7765" t="s">
        <v>2138</v>
      </c>
      <c r="C7765" t="s">
        <v>1861</v>
      </c>
      <c r="D7765" s="4">
        <v>287827</v>
      </c>
      <c r="G7765" s="4">
        <v>140374</v>
      </c>
      <c r="I7765" s="4">
        <v>428201</v>
      </c>
      <c r="J7765" s="4">
        <v>287827</v>
      </c>
      <c r="K7765" s="4">
        <v>287827</v>
      </c>
    </row>
    <row r="7766" spans="1:11" x14ac:dyDescent="0.35">
      <c r="A7766" t="s">
        <v>798</v>
      </c>
      <c r="B7766" t="s">
        <v>2139</v>
      </c>
      <c r="C7766" t="s">
        <v>1862</v>
      </c>
      <c r="D7766" s="4">
        <v>2222071</v>
      </c>
      <c r="I7766" s="4">
        <v>2222071</v>
      </c>
      <c r="J7766" s="4">
        <v>2222071</v>
      </c>
      <c r="K7766" s="4">
        <v>2222071</v>
      </c>
    </row>
    <row r="7767" spans="1:11" x14ac:dyDescent="0.35">
      <c r="A7767" t="s">
        <v>798</v>
      </c>
      <c r="B7767" t="s">
        <v>2140</v>
      </c>
      <c r="C7767" t="s">
        <v>1863</v>
      </c>
      <c r="F7767" s="4">
        <v>46679</v>
      </c>
      <c r="I7767" s="4">
        <v>46679</v>
      </c>
      <c r="J7767">
        <v>0</v>
      </c>
      <c r="K7767" s="4">
        <v>0</v>
      </c>
    </row>
    <row r="7768" spans="1:11" x14ac:dyDescent="0.35">
      <c r="A7768" t="s">
        <v>798</v>
      </c>
      <c r="B7768" t="s">
        <v>2141</v>
      </c>
      <c r="D7768" s="4">
        <v>5851422</v>
      </c>
      <c r="E7768" s="4">
        <v>424070</v>
      </c>
      <c r="F7768" s="4">
        <v>608725</v>
      </c>
      <c r="G7768" s="4">
        <v>1309623</v>
      </c>
      <c r="H7768" s="4">
        <v>604818</v>
      </c>
      <c r="I7768" s="4">
        <v>8798660</v>
      </c>
      <c r="J7768" s="4">
        <v>6275492</v>
      </c>
      <c r="K7768" s="4">
        <v>5851422</v>
      </c>
    </row>
    <row r="7769" spans="1:11" x14ac:dyDescent="0.35">
      <c r="A7769" t="s">
        <v>798</v>
      </c>
      <c r="B7769" t="s">
        <v>2143</v>
      </c>
      <c r="C7769" t="s">
        <v>1865</v>
      </c>
      <c r="D7769" s="4">
        <v>242061</v>
      </c>
      <c r="G7769" s="4">
        <v>124468</v>
      </c>
      <c r="H7769" s="4">
        <v>167192</v>
      </c>
      <c r="I7769" s="4">
        <v>533720</v>
      </c>
      <c r="J7769" s="4">
        <v>242061</v>
      </c>
      <c r="K7769" s="4">
        <v>242061</v>
      </c>
    </row>
    <row r="7770" spans="1:11" x14ac:dyDescent="0.35">
      <c r="A7770" t="s">
        <v>798</v>
      </c>
      <c r="B7770" t="s">
        <v>2144</v>
      </c>
      <c r="C7770" t="s">
        <v>1866</v>
      </c>
      <c r="D7770" s="4">
        <v>1056</v>
      </c>
      <c r="I7770" s="4">
        <v>1056</v>
      </c>
      <c r="J7770" s="4">
        <v>1056</v>
      </c>
      <c r="K7770" s="4">
        <v>1056</v>
      </c>
    </row>
    <row r="7771" spans="1:11" x14ac:dyDescent="0.35">
      <c r="A7771" t="s">
        <v>798</v>
      </c>
      <c r="B7771" t="s">
        <v>2145</v>
      </c>
      <c r="C7771" t="s">
        <v>1867</v>
      </c>
      <c r="D7771" s="4">
        <v>123228</v>
      </c>
      <c r="E7771" s="4">
        <v>131672</v>
      </c>
      <c r="F7771" s="4">
        <v>186504</v>
      </c>
      <c r="H7771" s="4">
        <v>4280426</v>
      </c>
      <c r="I7771" s="4">
        <v>4721831</v>
      </c>
      <c r="J7771" s="4">
        <v>254900</v>
      </c>
      <c r="K7771" s="4">
        <v>123228</v>
      </c>
    </row>
    <row r="7772" spans="1:11" x14ac:dyDescent="0.35">
      <c r="A7772" t="s">
        <v>798</v>
      </c>
      <c r="B7772" t="s">
        <v>2146</v>
      </c>
      <c r="C7772" t="s">
        <v>1868</v>
      </c>
      <c r="D7772" s="4">
        <v>3669</v>
      </c>
      <c r="E7772" s="4">
        <v>100000</v>
      </c>
      <c r="F7772" s="4">
        <v>55259</v>
      </c>
      <c r="H7772" s="4">
        <v>4381411</v>
      </c>
      <c r="I7772" s="4">
        <v>4540340</v>
      </c>
      <c r="J7772" s="4">
        <v>103669</v>
      </c>
      <c r="K7772" s="4">
        <v>3669</v>
      </c>
    </row>
    <row r="7773" spans="1:11" x14ac:dyDescent="0.35">
      <c r="A7773" t="s">
        <v>798</v>
      </c>
      <c r="B7773" t="s">
        <v>2173</v>
      </c>
      <c r="C7773" t="s">
        <v>1894</v>
      </c>
      <c r="D7773" s="4">
        <v>19597</v>
      </c>
      <c r="I7773" s="4">
        <v>19597</v>
      </c>
      <c r="J7773" s="4">
        <v>19597</v>
      </c>
      <c r="K7773" s="4">
        <v>19597</v>
      </c>
    </row>
    <row r="7774" spans="1:11" x14ac:dyDescent="0.35">
      <c r="A7774" t="s">
        <v>798</v>
      </c>
      <c r="B7774" t="s">
        <v>2147</v>
      </c>
      <c r="C7774" t="s">
        <v>1869</v>
      </c>
      <c r="E7774" s="4">
        <v>0</v>
      </c>
      <c r="H7774" s="4">
        <v>720000</v>
      </c>
      <c r="I7774" s="4">
        <v>720000</v>
      </c>
      <c r="J7774">
        <v>0</v>
      </c>
      <c r="K7774" s="4">
        <v>0</v>
      </c>
    </row>
    <row r="7775" spans="1:11" x14ac:dyDescent="0.35">
      <c r="A7775" t="s">
        <v>798</v>
      </c>
      <c r="B7775" t="s">
        <v>2148</v>
      </c>
      <c r="C7775" t="s">
        <v>1870</v>
      </c>
      <c r="D7775" s="4">
        <v>49073</v>
      </c>
      <c r="E7775" s="4">
        <v>17293</v>
      </c>
      <c r="F7775" s="4">
        <v>3415776</v>
      </c>
      <c r="H7775" s="4">
        <v>48336</v>
      </c>
      <c r="I7775" s="4">
        <v>3530477</v>
      </c>
      <c r="J7775" s="4">
        <v>66366</v>
      </c>
      <c r="K7775" s="4">
        <v>49073</v>
      </c>
    </row>
    <row r="7776" spans="1:11" x14ac:dyDescent="0.35">
      <c r="A7776" t="s">
        <v>798</v>
      </c>
      <c r="B7776" t="s">
        <v>2149</v>
      </c>
      <c r="C7776" t="s">
        <v>1871</v>
      </c>
      <c r="D7776" s="4">
        <v>6489167</v>
      </c>
      <c r="F7776" s="4">
        <v>195000</v>
      </c>
      <c r="G7776" s="4">
        <v>18055</v>
      </c>
      <c r="I7776" s="4">
        <v>6702222</v>
      </c>
      <c r="J7776" s="4">
        <v>6489167</v>
      </c>
      <c r="K7776" s="4">
        <v>6489167</v>
      </c>
    </row>
    <row r="7777" spans="1:11" x14ac:dyDescent="0.35">
      <c r="A7777" t="s">
        <v>798</v>
      </c>
      <c r="B7777" t="s">
        <v>2150</v>
      </c>
      <c r="C7777" t="s">
        <v>1872</v>
      </c>
      <c r="D7777" s="4">
        <v>294000</v>
      </c>
      <c r="I7777" s="4">
        <v>294000</v>
      </c>
      <c r="J7777" s="4">
        <v>294000</v>
      </c>
      <c r="K7777" s="4">
        <v>294000</v>
      </c>
    </row>
    <row r="7778" spans="1:11" x14ac:dyDescent="0.35">
      <c r="A7778" t="s">
        <v>798</v>
      </c>
      <c r="B7778" t="s">
        <v>2151</v>
      </c>
      <c r="C7778" t="s">
        <v>1873</v>
      </c>
      <c r="D7778" s="4">
        <v>11458</v>
      </c>
      <c r="I7778" s="4">
        <v>11458</v>
      </c>
      <c r="J7778" s="4">
        <v>11458</v>
      </c>
      <c r="K7778" s="4">
        <v>11458</v>
      </c>
    </row>
    <row r="7779" spans="1:11" x14ac:dyDescent="0.35">
      <c r="A7779" t="s">
        <v>798</v>
      </c>
      <c r="B7779" t="s">
        <v>2152</v>
      </c>
      <c r="C7779" t="s">
        <v>1874</v>
      </c>
      <c r="D7779" s="4">
        <v>8943</v>
      </c>
      <c r="I7779" s="4">
        <v>8943</v>
      </c>
      <c r="J7779" s="4">
        <v>8943</v>
      </c>
      <c r="K7779" s="4">
        <v>8943</v>
      </c>
    </row>
    <row r="7780" spans="1:11" x14ac:dyDescent="0.35">
      <c r="A7780" t="s">
        <v>798</v>
      </c>
      <c r="B7780" t="s">
        <v>2153</v>
      </c>
      <c r="C7780" t="s">
        <v>1875</v>
      </c>
      <c r="H7780" s="4">
        <v>87182</v>
      </c>
      <c r="I7780" s="4">
        <v>87182</v>
      </c>
      <c r="J7780">
        <v>0</v>
      </c>
      <c r="K7780" s="4">
        <v>0</v>
      </c>
    </row>
    <row r="7781" spans="1:11" x14ac:dyDescent="0.35">
      <c r="A7781" t="s">
        <v>798</v>
      </c>
      <c r="B7781" t="s">
        <v>2154</v>
      </c>
      <c r="C7781" t="s">
        <v>1876</v>
      </c>
      <c r="D7781" s="4">
        <v>23087</v>
      </c>
      <c r="E7781" s="4">
        <v>0</v>
      </c>
      <c r="H7781" s="4">
        <v>824880</v>
      </c>
      <c r="I7781" s="4">
        <v>847967</v>
      </c>
      <c r="J7781" s="4">
        <v>23087</v>
      </c>
      <c r="K7781" s="4">
        <v>23087</v>
      </c>
    </row>
    <row r="7782" spans="1:11" x14ac:dyDescent="0.35">
      <c r="A7782" t="s">
        <v>798</v>
      </c>
      <c r="B7782" t="s">
        <v>2155</v>
      </c>
      <c r="C7782" t="s">
        <v>1877</v>
      </c>
      <c r="D7782" s="4">
        <v>134395</v>
      </c>
      <c r="I7782" s="4">
        <v>134395</v>
      </c>
      <c r="J7782" s="4">
        <v>134395</v>
      </c>
      <c r="K7782" s="4">
        <v>134395</v>
      </c>
    </row>
    <row r="7783" spans="1:11" x14ac:dyDescent="0.35">
      <c r="A7783" t="s">
        <v>798</v>
      </c>
      <c r="B7783" t="s">
        <v>2156</v>
      </c>
      <c r="D7783" s="4">
        <v>7399734</v>
      </c>
      <c r="E7783" s="4">
        <v>248965</v>
      </c>
      <c r="F7783" s="4">
        <v>3852540</v>
      </c>
      <c r="G7783" s="4">
        <v>142523</v>
      </c>
      <c r="H7783" s="4">
        <v>10509426</v>
      </c>
      <c r="I7783" s="4">
        <v>22153188</v>
      </c>
      <c r="J7783" s="4">
        <v>7648699</v>
      </c>
      <c r="K7783" s="4">
        <v>7399734</v>
      </c>
    </row>
    <row r="7784" spans="1:11" x14ac:dyDescent="0.35">
      <c r="A7784" t="s">
        <v>798</v>
      </c>
      <c r="B7784" t="s">
        <v>2157</v>
      </c>
      <c r="C7784" t="s">
        <v>1879</v>
      </c>
      <c r="D7784" s="4">
        <v>2227970</v>
      </c>
      <c r="I7784" s="4">
        <v>2227970</v>
      </c>
      <c r="J7784" s="4">
        <v>2227970</v>
      </c>
      <c r="K7784" s="4">
        <v>2227970</v>
      </c>
    </row>
    <row r="7785" spans="1:11" x14ac:dyDescent="0.35">
      <c r="A7785" t="s">
        <v>798</v>
      </c>
      <c r="B7785" t="s">
        <v>2176</v>
      </c>
      <c r="C7785" t="s">
        <v>1897</v>
      </c>
      <c r="D7785" s="4">
        <v>3952</v>
      </c>
      <c r="I7785" s="4">
        <v>3952</v>
      </c>
      <c r="J7785" s="4">
        <v>3952</v>
      </c>
      <c r="K7785" s="4">
        <v>3952</v>
      </c>
    </row>
    <row r="7786" spans="1:11" x14ac:dyDescent="0.35">
      <c r="A7786" t="s">
        <v>798</v>
      </c>
      <c r="B7786" t="s">
        <v>2158</v>
      </c>
      <c r="C7786" t="s">
        <v>1880</v>
      </c>
      <c r="D7786" s="4">
        <v>881404</v>
      </c>
      <c r="I7786" s="4">
        <v>881404</v>
      </c>
      <c r="J7786" s="4">
        <v>881404</v>
      </c>
      <c r="K7786" s="4">
        <v>881404</v>
      </c>
    </row>
    <row r="7787" spans="1:11" x14ac:dyDescent="0.35">
      <c r="A7787" t="s">
        <v>798</v>
      </c>
      <c r="B7787" t="s">
        <v>2159</v>
      </c>
      <c r="C7787" t="s">
        <v>1881</v>
      </c>
      <c r="D7787" s="4">
        <v>2005678</v>
      </c>
      <c r="I7787" s="4">
        <v>2005678</v>
      </c>
      <c r="J7787" s="4">
        <v>2005678</v>
      </c>
      <c r="K7787" s="4">
        <v>2005678</v>
      </c>
    </row>
    <row r="7788" spans="1:11" x14ac:dyDescent="0.35">
      <c r="A7788" t="s">
        <v>798</v>
      </c>
      <c r="B7788" t="s">
        <v>2160</v>
      </c>
      <c r="C7788" t="s">
        <v>1882</v>
      </c>
      <c r="D7788" s="4">
        <v>367804</v>
      </c>
      <c r="I7788" s="4">
        <v>367804</v>
      </c>
      <c r="J7788" s="4">
        <v>367804</v>
      </c>
      <c r="K7788" s="4">
        <v>367804</v>
      </c>
    </row>
    <row r="7789" spans="1:11" x14ac:dyDescent="0.35">
      <c r="A7789" t="s">
        <v>798</v>
      </c>
      <c r="B7789" t="s">
        <v>2179</v>
      </c>
      <c r="C7789" t="s">
        <v>1900</v>
      </c>
      <c r="D7789" s="4">
        <v>502</v>
      </c>
      <c r="I7789" s="4">
        <v>502</v>
      </c>
      <c r="J7789" s="4">
        <v>502</v>
      </c>
      <c r="K7789" s="4">
        <v>502</v>
      </c>
    </row>
    <row r="7790" spans="1:11" x14ac:dyDescent="0.35">
      <c r="A7790" t="s">
        <v>798</v>
      </c>
      <c r="B7790" t="s">
        <v>2161</v>
      </c>
      <c r="C7790" t="s">
        <v>1883</v>
      </c>
      <c r="D7790" s="4">
        <v>79377</v>
      </c>
      <c r="I7790" s="4">
        <v>79377</v>
      </c>
      <c r="J7790" s="4">
        <v>79377</v>
      </c>
      <c r="K7790" s="4">
        <v>79377</v>
      </c>
    </row>
    <row r="7791" spans="1:11" x14ac:dyDescent="0.35">
      <c r="A7791" t="s">
        <v>798</v>
      </c>
      <c r="B7791" t="s">
        <v>2163</v>
      </c>
      <c r="D7791" s="4">
        <v>5566686</v>
      </c>
      <c r="I7791" s="4">
        <v>5566686</v>
      </c>
      <c r="J7791" s="4">
        <v>5566686</v>
      </c>
      <c r="K7791" s="4">
        <v>5566686</v>
      </c>
    </row>
    <row r="7792" spans="1:11" x14ac:dyDescent="0.35">
      <c r="A7792" t="s">
        <v>798</v>
      </c>
      <c r="B7792" t="s">
        <v>2164</v>
      </c>
      <c r="C7792" t="s">
        <v>1886</v>
      </c>
      <c r="D7792" s="4">
        <v>311071</v>
      </c>
      <c r="I7792" s="4">
        <v>311071</v>
      </c>
      <c r="J7792" s="4">
        <v>311071</v>
      </c>
      <c r="K7792" s="4">
        <v>311071</v>
      </c>
    </row>
    <row r="7793" spans="1:11" x14ac:dyDescent="0.35">
      <c r="A7793" t="s">
        <v>798</v>
      </c>
      <c r="B7793" t="s">
        <v>2165</v>
      </c>
      <c r="D7793" s="4">
        <v>311071</v>
      </c>
      <c r="I7793" s="4">
        <v>311071</v>
      </c>
      <c r="J7793" s="4">
        <v>311071</v>
      </c>
      <c r="K7793" s="4">
        <v>311071</v>
      </c>
    </row>
    <row r="7794" spans="1:11" x14ac:dyDescent="0.35">
      <c r="A7794" t="s">
        <v>798</v>
      </c>
      <c r="B7794" t="s">
        <v>2183</v>
      </c>
      <c r="C7794" t="s">
        <v>1904</v>
      </c>
      <c r="E7794" s="4">
        <v>250000</v>
      </c>
      <c r="I7794" s="4">
        <v>250000</v>
      </c>
      <c r="J7794">
        <v>250000</v>
      </c>
      <c r="K7794" s="4">
        <v>0</v>
      </c>
    </row>
    <row r="7795" spans="1:11" x14ac:dyDescent="0.35">
      <c r="A7795" t="s">
        <v>798</v>
      </c>
      <c r="B7795" t="s">
        <v>2166</v>
      </c>
      <c r="C7795" t="s">
        <v>1888</v>
      </c>
      <c r="H7795" s="4">
        <v>4800000</v>
      </c>
      <c r="I7795" s="4">
        <v>4800000</v>
      </c>
      <c r="J7795">
        <v>0</v>
      </c>
      <c r="K7795" s="4">
        <v>0</v>
      </c>
    </row>
    <row r="7796" spans="1:11" x14ac:dyDescent="0.35">
      <c r="A7796" t="s">
        <v>798</v>
      </c>
      <c r="B7796" t="s">
        <v>2167</v>
      </c>
      <c r="C7796" t="s">
        <v>1889</v>
      </c>
      <c r="F7796" s="4">
        <v>8400000</v>
      </c>
      <c r="I7796" s="4">
        <v>8400000</v>
      </c>
      <c r="J7796">
        <v>0</v>
      </c>
      <c r="K7796" s="4">
        <v>0</v>
      </c>
    </row>
    <row r="7797" spans="1:11" x14ac:dyDescent="0.35">
      <c r="A7797" t="s">
        <v>798</v>
      </c>
      <c r="B7797" t="s">
        <v>2168</v>
      </c>
      <c r="C7797" t="s">
        <v>1890</v>
      </c>
      <c r="F7797" s="4">
        <v>2250000</v>
      </c>
      <c r="I7797" s="4">
        <v>2250000</v>
      </c>
      <c r="J7797">
        <v>0</v>
      </c>
      <c r="K7797" s="4">
        <v>0</v>
      </c>
    </row>
    <row r="7798" spans="1:11" x14ac:dyDescent="0.35">
      <c r="A7798" t="s">
        <v>798</v>
      </c>
      <c r="B7798" t="s">
        <v>2169</v>
      </c>
      <c r="E7798" s="4">
        <v>250000</v>
      </c>
      <c r="F7798" s="4">
        <v>10650000</v>
      </c>
      <c r="H7798" s="4">
        <v>4800000</v>
      </c>
      <c r="I7798" s="4">
        <v>15700000</v>
      </c>
      <c r="J7798">
        <v>250000</v>
      </c>
      <c r="K7798" s="4">
        <v>0</v>
      </c>
    </row>
    <row r="7799" spans="1:11" x14ac:dyDescent="0.35">
      <c r="A7799" t="s">
        <v>798</v>
      </c>
      <c r="B7799" t="s">
        <v>2170</v>
      </c>
      <c r="D7799" s="4">
        <v>77632288</v>
      </c>
      <c r="E7799" s="4">
        <v>41916607</v>
      </c>
      <c r="F7799" s="4">
        <v>32559955</v>
      </c>
      <c r="G7799" s="4">
        <v>9132557</v>
      </c>
      <c r="H7799" s="4">
        <v>19455339</v>
      </c>
      <c r="I7799" s="4">
        <v>180696746</v>
      </c>
      <c r="J7799" s="4">
        <f>SUM(D7799,E7799)</f>
        <v>119548895</v>
      </c>
      <c r="K7799" s="4">
        <v>77632288</v>
      </c>
    </row>
    <row r="7800" spans="1:11" x14ac:dyDescent="0.35">
      <c r="A7800" t="s">
        <v>803</v>
      </c>
      <c r="B7800" t="s">
        <v>2118</v>
      </c>
      <c r="C7800" t="s">
        <v>1843</v>
      </c>
      <c r="D7800" s="4">
        <v>15280582</v>
      </c>
      <c r="E7800" s="4">
        <v>15345699</v>
      </c>
      <c r="F7800" s="4">
        <v>74062559</v>
      </c>
      <c r="G7800" s="4">
        <v>34010200</v>
      </c>
      <c r="I7800" s="4">
        <v>138699039</v>
      </c>
      <c r="J7800" s="4">
        <v>30626281</v>
      </c>
      <c r="K7800" s="4">
        <v>15280582</v>
      </c>
    </row>
    <row r="7801" spans="1:11" x14ac:dyDescent="0.35">
      <c r="A7801" t="s">
        <v>803</v>
      </c>
      <c r="B7801" t="s">
        <v>2119</v>
      </c>
      <c r="C7801" t="s">
        <v>1844</v>
      </c>
      <c r="D7801" s="4">
        <v>5141439</v>
      </c>
      <c r="G7801" s="4">
        <v>504754</v>
      </c>
      <c r="H7801" s="4">
        <v>8997816</v>
      </c>
      <c r="I7801" s="4">
        <v>14644008</v>
      </c>
      <c r="J7801" s="4">
        <v>5141439</v>
      </c>
      <c r="K7801" s="4">
        <v>5141439</v>
      </c>
    </row>
    <row r="7802" spans="1:11" x14ac:dyDescent="0.35">
      <c r="A7802" t="s">
        <v>803</v>
      </c>
      <c r="B7802" t="s">
        <v>2120</v>
      </c>
      <c r="C7802" t="s">
        <v>1845</v>
      </c>
      <c r="D7802" s="4">
        <v>9474769</v>
      </c>
      <c r="I7802" s="4">
        <v>9474769</v>
      </c>
      <c r="J7802" s="4">
        <v>9474769</v>
      </c>
      <c r="K7802" s="4">
        <v>9474769</v>
      </c>
    </row>
    <row r="7803" spans="1:11" x14ac:dyDescent="0.35">
      <c r="A7803" t="s">
        <v>803</v>
      </c>
      <c r="B7803" t="s">
        <v>2121</v>
      </c>
      <c r="D7803" s="4">
        <v>29896790</v>
      </c>
      <c r="E7803" s="4">
        <v>15345699</v>
      </c>
      <c r="F7803" s="4">
        <v>74062559</v>
      </c>
      <c r="G7803" s="4">
        <v>34514954</v>
      </c>
      <c r="H7803" s="4">
        <v>8997816</v>
      </c>
      <c r="I7803" s="4">
        <v>162817817</v>
      </c>
      <c r="J7803" s="4">
        <v>45242489</v>
      </c>
      <c r="K7803" s="4">
        <v>29896790</v>
      </c>
    </row>
    <row r="7804" spans="1:11" x14ac:dyDescent="0.35">
      <c r="A7804" t="s">
        <v>803</v>
      </c>
      <c r="B7804" t="s">
        <v>2122</v>
      </c>
      <c r="C7804" t="s">
        <v>1846</v>
      </c>
      <c r="D7804" s="4">
        <v>7103941</v>
      </c>
      <c r="F7804" s="4">
        <v>19183007</v>
      </c>
      <c r="G7804" s="4">
        <v>39344363</v>
      </c>
      <c r="H7804" s="4">
        <v>20314610</v>
      </c>
      <c r="I7804" s="4">
        <v>85945922</v>
      </c>
      <c r="J7804" s="4">
        <v>7103941</v>
      </c>
      <c r="K7804" s="4">
        <v>7103941</v>
      </c>
    </row>
    <row r="7805" spans="1:11" x14ac:dyDescent="0.35">
      <c r="A7805" t="s">
        <v>803</v>
      </c>
      <c r="B7805" t="s">
        <v>2123</v>
      </c>
      <c r="C7805" t="s">
        <v>1847</v>
      </c>
      <c r="D7805" s="4">
        <v>37688412</v>
      </c>
      <c r="E7805" s="4">
        <v>478196</v>
      </c>
      <c r="F7805" s="4">
        <v>1959460</v>
      </c>
      <c r="I7805" s="4">
        <v>40126068</v>
      </c>
      <c r="J7805" s="4">
        <v>38166608</v>
      </c>
      <c r="K7805" s="4">
        <v>37688412</v>
      </c>
    </row>
    <row r="7806" spans="1:11" x14ac:dyDescent="0.35">
      <c r="A7806" t="s">
        <v>803</v>
      </c>
      <c r="B7806" t="s">
        <v>2124</v>
      </c>
      <c r="C7806" t="s">
        <v>1848</v>
      </c>
      <c r="D7806" s="4">
        <v>277958</v>
      </c>
      <c r="I7806" s="4">
        <v>277958</v>
      </c>
      <c r="J7806" s="4">
        <v>277958</v>
      </c>
      <c r="K7806" s="4">
        <v>277958</v>
      </c>
    </row>
    <row r="7807" spans="1:11" x14ac:dyDescent="0.35">
      <c r="A7807" t="s">
        <v>803</v>
      </c>
      <c r="B7807" t="s">
        <v>2125</v>
      </c>
      <c r="D7807" s="4">
        <v>45070311</v>
      </c>
      <c r="E7807" s="4">
        <v>478196</v>
      </c>
      <c r="F7807" s="4">
        <v>21142467</v>
      </c>
      <c r="G7807" s="4">
        <v>39344363</v>
      </c>
      <c r="H7807" s="4">
        <v>20314610</v>
      </c>
      <c r="I7807" s="4">
        <v>126349947</v>
      </c>
      <c r="J7807" s="4">
        <v>45548507</v>
      </c>
      <c r="K7807" s="4">
        <v>45070311</v>
      </c>
    </row>
    <row r="7808" spans="1:11" x14ac:dyDescent="0.35">
      <c r="A7808" t="s">
        <v>803</v>
      </c>
      <c r="B7808" t="s">
        <v>2190</v>
      </c>
      <c r="C7808" t="s">
        <v>1911</v>
      </c>
      <c r="F7808" s="4">
        <v>400000</v>
      </c>
      <c r="I7808" s="4">
        <v>400000</v>
      </c>
      <c r="J7808">
        <v>0</v>
      </c>
      <c r="K7808" s="4">
        <v>0</v>
      </c>
    </row>
    <row r="7809" spans="1:11" x14ac:dyDescent="0.35">
      <c r="A7809" t="s">
        <v>803</v>
      </c>
      <c r="B7809" t="s">
        <v>2126</v>
      </c>
      <c r="C7809" t="s">
        <v>1850</v>
      </c>
      <c r="F7809" s="4">
        <v>1600000</v>
      </c>
      <c r="G7809" s="4">
        <v>40800000</v>
      </c>
      <c r="I7809" s="4">
        <v>42400000</v>
      </c>
      <c r="J7809">
        <v>0</v>
      </c>
      <c r="K7809" s="4">
        <v>0</v>
      </c>
    </row>
    <row r="7810" spans="1:11" x14ac:dyDescent="0.35">
      <c r="A7810" t="s">
        <v>803</v>
      </c>
      <c r="B7810" t="s">
        <v>2127</v>
      </c>
      <c r="F7810" s="4">
        <v>2000000</v>
      </c>
      <c r="G7810" s="4">
        <v>40800000</v>
      </c>
      <c r="I7810" s="4">
        <v>42800000</v>
      </c>
      <c r="J7810">
        <v>0</v>
      </c>
      <c r="K7810" s="4">
        <v>0</v>
      </c>
    </row>
    <row r="7811" spans="1:11" x14ac:dyDescent="0.35">
      <c r="A7811" t="s">
        <v>803</v>
      </c>
      <c r="B7811" t="s">
        <v>2201</v>
      </c>
      <c r="C7811" t="s">
        <v>1934</v>
      </c>
      <c r="D7811" s="4">
        <v>4702</v>
      </c>
      <c r="I7811" s="4">
        <v>4702</v>
      </c>
      <c r="J7811" s="4">
        <v>4702</v>
      </c>
      <c r="K7811" s="4">
        <v>4702</v>
      </c>
    </row>
    <row r="7812" spans="1:11" x14ac:dyDescent="0.35">
      <c r="A7812" t="s">
        <v>803</v>
      </c>
      <c r="B7812" t="s">
        <v>2128</v>
      </c>
      <c r="C7812" t="s">
        <v>1851</v>
      </c>
      <c r="D7812" s="4">
        <v>1279405</v>
      </c>
      <c r="I7812" s="4">
        <v>1279405</v>
      </c>
      <c r="J7812" s="4">
        <v>1279405</v>
      </c>
      <c r="K7812" s="4">
        <v>1279405</v>
      </c>
    </row>
    <row r="7813" spans="1:11" x14ac:dyDescent="0.35">
      <c r="A7813" t="s">
        <v>803</v>
      </c>
      <c r="B7813" t="s">
        <v>2129</v>
      </c>
      <c r="C7813" t="s">
        <v>1852</v>
      </c>
      <c r="D7813" s="4">
        <v>1630</v>
      </c>
      <c r="F7813" s="4">
        <v>1921</v>
      </c>
      <c r="G7813" s="4">
        <v>8178</v>
      </c>
      <c r="H7813" s="4">
        <v>38418</v>
      </c>
      <c r="I7813" s="4">
        <v>50146</v>
      </c>
      <c r="J7813" s="4">
        <v>1630</v>
      </c>
      <c r="K7813" s="4">
        <v>1630</v>
      </c>
    </row>
    <row r="7814" spans="1:11" x14ac:dyDescent="0.35">
      <c r="A7814" t="s">
        <v>803</v>
      </c>
      <c r="B7814" t="s">
        <v>2130</v>
      </c>
      <c r="C7814" t="s">
        <v>1853</v>
      </c>
      <c r="D7814" s="4">
        <v>9902</v>
      </c>
      <c r="G7814" s="4">
        <v>57339</v>
      </c>
      <c r="H7814" s="4">
        <v>1539</v>
      </c>
      <c r="I7814" s="4">
        <v>68780</v>
      </c>
      <c r="J7814" s="4">
        <v>9902</v>
      </c>
      <c r="K7814" s="4">
        <v>9902</v>
      </c>
    </row>
    <row r="7815" spans="1:11" x14ac:dyDescent="0.35">
      <c r="A7815" t="s">
        <v>803</v>
      </c>
      <c r="B7815" t="s">
        <v>2172</v>
      </c>
      <c r="C7815" t="s">
        <v>1893</v>
      </c>
      <c r="D7815" s="4">
        <v>1309</v>
      </c>
      <c r="G7815" s="4">
        <v>8362</v>
      </c>
      <c r="I7815" s="4">
        <v>9671</v>
      </c>
      <c r="J7815" s="4">
        <v>1309</v>
      </c>
      <c r="K7815" s="4">
        <v>1309</v>
      </c>
    </row>
    <row r="7816" spans="1:11" x14ac:dyDescent="0.35">
      <c r="A7816" t="s">
        <v>803</v>
      </c>
      <c r="B7816" t="s">
        <v>2182</v>
      </c>
      <c r="C7816" t="s">
        <v>1903</v>
      </c>
      <c r="D7816" s="4">
        <v>17351</v>
      </c>
      <c r="I7816" s="4">
        <v>17351</v>
      </c>
      <c r="J7816" s="4">
        <v>17351</v>
      </c>
      <c r="K7816" s="4">
        <v>17351</v>
      </c>
    </row>
    <row r="7817" spans="1:11" x14ac:dyDescent="0.35">
      <c r="A7817" t="s">
        <v>803</v>
      </c>
      <c r="B7817" t="s">
        <v>2131</v>
      </c>
      <c r="C7817" t="s">
        <v>1854</v>
      </c>
      <c r="D7817" s="4">
        <v>1256892</v>
      </c>
      <c r="F7817" s="4">
        <v>3470046</v>
      </c>
      <c r="G7817" s="4">
        <v>154673</v>
      </c>
      <c r="H7817" s="4">
        <v>174847</v>
      </c>
      <c r="I7817" s="4">
        <v>5056458</v>
      </c>
      <c r="J7817" s="4">
        <v>1256892</v>
      </c>
      <c r="K7817" s="4">
        <v>1256892</v>
      </c>
    </row>
    <row r="7818" spans="1:11" x14ac:dyDescent="0.35">
      <c r="A7818" t="s">
        <v>803</v>
      </c>
      <c r="B7818" t="s">
        <v>2132</v>
      </c>
      <c r="C7818" t="s">
        <v>1855</v>
      </c>
      <c r="D7818" s="4">
        <v>994028</v>
      </c>
      <c r="E7818" s="4">
        <v>92697</v>
      </c>
      <c r="F7818" s="4">
        <v>1717080</v>
      </c>
      <c r="H7818" s="4">
        <v>760722</v>
      </c>
      <c r="I7818" s="4">
        <v>3564527</v>
      </c>
      <c r="J7818" s="4">
        <v>1086725</v>
      </c>
      <c r="K7818" s="4">
        <v>994028</v>
      </c>
    </row>
    <row r="7819" spans="1:11" x14ac:dyDescent="0.35">
      <c r="A7819" t="s">
        <v>803</v>
      </c>
      <c r="B7819" t="s">
        <v>2133</v>
      </c>
      <c r="C7819" t="s">
        <v>1856</v>
      </c>
      <c r="D7819" s="4">
        <v>79101</v>
      </c>
      <c r="H7819" s="4">
        <v>120105</v>
      </c>
      <c r="I7819" s="4">
        <v>199206</v>
      </c>
      <c r="J7819" s="4">
        <v>79101</v>
      </c>
      <c r="K7819" s="4">
        <v>79101</v>
      </c>
    </row>
    <row r="7820" spans="1:11" x14ac:dyDescent="0.35">
      <c r="A7820" t="s">
        <v>803</v>
      </c>
      <c r="B7820" t="s">
        <v>2134</v>
      </c>
      <c r="C7820" t="s">
        <v>1857</v>
      </c>
      <c r="D7820" s="4">
        <v>55675</v>
      </c>
      <c r="I7820" s="4">
        <v>55675</v>
      </c>
      <c r="J7820" s="4">
        <v>55675</v>
      </c>
      <c r="K7820" s="4">
        <v>55675</v>
      </c>
    </row>
    <row r="7821" spans="1:11" x14ac:dyDescent="0.35">
      <c r="A7821" t="s">
        <v>803</v>
      </c>
      <c r="B7821" t="s">
        <v>2135</v>
      </c>
      <c r="C7821" t="s">
        <v>1858</v>
      </c>
      <c r="D7821" s="4">
        <v>367517</v>
      </c>
      <c r="E7821" s="4">
        <v>5195</v>
      </c>
      <c r="H7821" s="4">
        <v>15586</v>
      </c>
      <c r="I7821" s="4">
        <v>388298</v>
      </c>
      <c r="J7821" s="4">
        <v>372712</v>
      </c>
      <c r="K7821" s="4">
        <v>367517</v>
      </c>
    </row>
    <row r="7822" spans="1:11" x14ac:dyDescent="0.35">
      <c r="A7822" t="s">
        <v>803</v>
      </c>
      <c r="B7822" t="s">
        <v>2136</v>
      </c>
      <c r="C7822" t="s">
        <v>1859</v>
      </c>
      <c r="D7822" s="4">
        <v>785589</v>
      </c>
      <c r="E7822" s="4">
        <v>401180</v>
      </c>
      <c r="G7822" s="4">
        <v>1230421</v>
      </c>
      <c r="H7822" s="4">
        <v>3681117</v>
      </c>
      <c r="I7822" s="4">
        <v>6098308</v>
      </c>
      <c r="J7822" s="4">
        <v>1186769</v>
      </c>
      <c r="K7822" s="4">
        <v>785589</v>
      </c>
    </row>
    <row r="7823" spans="1:11" x14ac:dyDescent="0.35">
      <c r="A7823" t="s">
        <v>803</v>
      </c>
      <c r="B7823" t="s">
        <v>2137</v>
      </c>
      <c r="C7823" t="s">
        <v>1860</v>
      </c>
      <c r="D7823" s="4">
        <v>2065358</v>
      </c>
      <c r="E7823" s="4">
        <v>0</v>
      </c>
      <c r="G7823" s="4">
        <v>869624</v>
      </c>
      <c r="H7823" s="4">
        <v>1630545</v>
      </c>
      <c r="I7823" s="4">
        <v>4565527</v>
      </c>
      <c r="J7823" s="4">
        <v>2065358</v>
      </c>
      <c r="K7823" s="4">
        <v>2065358</v>
      </c>
    </row>
    <row r="7824" spans="1:11" x14ac:dyDescent="0.35">
      <c r="A7824" t="s">
        <v>803</v>
      </c>
      <c r="B7824" t="s">
        <v>2138</v>
      </c>
      <c r="C7824" t="s">
        <v>1861</v>
      </c>
      <c r="D7824" s="4">
        <v>375419</v>
      </c>
      <c r="I7824" s="4">
        <v>375419</v>
      </c>
      <c r="J7824" s="4">
        <v>375419</v>
      </c>
      <c r="K7824" s="4">
        <v>375419</v>
      </c>
    </row>
    <row r="7825" spans="1:11" x14ac:dyDescent="0.35">
      <c r="A7825" t="s">
        <v>803</v>
      </c>
      <c r="B7825" t="s">
        <v>2139</v>
      </c>
      <c r="C7825" t="s">
        <v>1862</v>
      </c>
      <c r="D7825" s="4">
        <v>2482541</v>
      </c>
      <c r="E7825" s="4">
        <v>256393</v>
      </c>
      <c r="G7825" s="4">
        <v>4187749</v>
      </c>
      <c r="H7825" s="4">
        <v>683714</v>
      </c>
      <c r="I7825" s="4">
        <v>7610397</v>
      </c>
      <c r="J7825" s="4">
        <v>2738934</v>
      </c>
      <c r="K7825" s="4">
        <v>2482541</v>
      </c>
    </row>
    <row r="7826" spans="1:11" x14ac:dyDescent="0.35">
      <c r="A7826" t="s">
        <v>803</v>
      </c>
      <c r="B7826" t="s">
        <v>2140</v>
      </c>
      <c r="C7826" t="s">
        <v>1863</v>
      </c>
      <c r="D7826" s="4">
        <v>184762</v>
      </c>
      <c r="F7826" s="4">
        <v>116699</v>
      </c>
      <c r="I7826" s="4">
        <v>301460</v>
      </c>
      <c r="J7826" s="4">
        <v>184762</v>
      </c>
      <c r="K7826" s="4">
        <v>184762</v>
      </c>
    </row>
    <row r="7827" spans="1:11" x14ac:dyDescent="0.35">
      <c r="A7827" t="s">
        <v>803</v>
      </c>
      <c r="B7827" t="s">
        <v>2141</v>
      </c>
      <c r="D7827" s="4">
        <v>9961181</v>
      </c>
      <c r="E7827" s="4">
        <v>755465</v>
      </c>
      <c r="F7827" s="4">
        <v>5305745</v>
      </c>
      <c r="G7827" s="4">
        <v>6516345</v>
      </c>
      <c r="H7827" s="4">
        <v>7106593</v>
      </c>
      <c r="I7827" s="4">
        <v>29645329</v>
      </c>
      <c r="J7827" s="4">
        <v>10716646</v>
      </c>
      <c r="K7827" s="4">
        <v>9961181</v>
      </c>
    </row>
    <row r="7828" spans="1:11" x14ac:dyDescent="0.35">
      <c r="A7828" t="s">
        <v>803</v>
      </c>
      <c r="B7828" t="s">
        <v>2143</v>
      </c>
      <c r="C7828" t="s">
        <v>1865</v>
      </c>
      <c r="D7828" s="4">
        <v>10465</v>
      </c>
      <c r="E7828" s="4">
        <v>0</v>
      </c>
      <c r="H7828" s="4">
        <v>262799</v>
      </c>
      <c r="I7828" s="4">
        <v>273264</v>
      </c>
      <c r="J7828" s="4">
        <v>10465</v>
      </c>
      <c r="K7828" s="4">
        <v>10465</v>
      </c>
    </row>
    <row r="7829" spans="1:11" x14ac:dyDescent="0.35">
      <c r="A7829" t="s">
        <v>803</v>
      </c>
      <c r="B7829" t="s">
        <v>2144</v>
      </c>
      <c r="C7829" t="s">
        <v>1866</v>
      </c>
      <c r="D7829" s="4">
        <v>1580</v>
      </c>
      <c r="I7829" s="4">
        <v>1580</v>
      </c>
      <c r="J7829" s="4">
        <v>1580</v>
      </c>
      <c r="K7829" s="4">
        <v>1580</v>
      </c>
    </row>
    <row r="7830" spans="1:11" x14ac:dyDescent="0.35">
      <c r="A7830" t="s">
        <v>803</v>
      </c>
      <c r="B7830" t="s">
        <v>2145</v>
      </c>
      <c r="C7830" t="s">
        <v>1867</v>
      </c>
      <c r="D7830" s="4">
        <v>1274792</v>
      </c>
      <c r="E7830" s="4">
        <v>69531</v>
      </c>
      <c r="F7830" s="4">
        <v>8870094</v>
      </c>
      <c r="G7830" s="4">
        <v>144000</v>
      </c>
      <c r="H7830" s="4">
        <v>2830983</v>
      </c>
      <c r="I7830" s="4">
        <v>13189399</v>
      </c>
      <c r="J7830" s="4">
        <v>1344323</v>
      </c>
      <c r="K7830" s="4">
        <v>1274792</v>
      </c>
    </row>
    <row r="7831" spans="1:11" x14ac:dyDescent="0.35">
      <c r="A7831" t="s">
        <v>803</v>
      </c>
      <c r="B7831" t="s">
        <v>2146</v>
      </c>
      <c r="C7831" t="s">
        <v>1868</v>
      </c>
      <c r="D7831" s="4">
        <v>257984</v>
      </c>
      <c r="E7831" s="4">
        <v>246539</v>
      </c>
      <c r="F7831" s="4">
        <v>5366005</v>
      </c>
      <c r="G7831" s="4">
        <v>126297</v>
      </c>
      <c r="H7831" s="4">
        <v>9396481</v>
      </c>
      <c r="I7831" s="4">
        <v>15393307</v>
      </c>
      <c r="J7831" s="4">
        <v>504523</v>
      </c>
      <c r="K7831" s="4">
        <v>257984</v>
      </c>
    </row>
    <row r="7832" spans="1:11" x14ac:dyDescent="0.35">
      <c r="A7832" t="s">
        <v>803</v>
      </c>
      <c r="B7832" t="s">
        <v>2173</v>
      </c>
      <c r="C7832" t="s">
        <v>1894</v>
      </c>
      <c r="D7832" s="4">
        <v>40925</v>
      </c>
      <c r="I7832" s="4">
        <v>40925</v>
      </c>
      <c r="J7832" s="4">
        <v>40925</v>
      </c>
      <c r="K7832" s="4">
        <v>40925</v>
      </c>
    </row>
    <row r="7833" spans="1:11" x14ac:dyDescent="0.35">
      <c r="A7833" t="s">
        <v>803</v>
      </c>
      <c r="B7833" t="s">
        <v>2147</v>
      </c>
      <c r="C7833" t="s">
        <v>1869</v>
      </c>
      <c r="D7833" s="4">
        <v>17778</v>
      </c>
      <c r="F7833" s="4">
        <v>4394880</v>
      </c>
      <c r="H7833" s="4">
        <v>9600</v>
      </c>
      <c r="I7833" s="4">
        <v>4422258</v>
      </c>
      <c r="J7833" s="4">
        <v>17778</v>
      </c>
      <c r="K7833" s="4">
        <v>17778</v>
      </c>
    </row>
    <row r="7834" spans="1:11" x14ac:dyDescent="0.35">
      <c r="A7834" t="s">
        <v>803</v>
      </c>
      <c r="B7834" t="s">
        <v>2148</v>
      </c>
      <c r="C7834" t="s">
        <v>1870</v>
      </c>
      <c r="D7834" s="4">
        <v>449648</v>
      </c>
      <c r="E7834" s="4">
        <v>12713540</v>
      </c>
      <c r="G7834" s="4">
        <v>32000</v>
      </c>
      <c r="H7834" s="4">
        <v>607366</v>
      </c>
      <c r="I7834" s="4">
        <v>13802554</v>
      </c>
      <c r="J7834" s="4">
        <v>13163188</v>
      </c>
      <c r="K7834" s="4">
        <v>449648</v>
      </c>
    </row>
    <row r="7835" spans="1:11" x14ac:dyDescent="0.35">
      <c r="A7835" t="s">
        <v>803</v>
      </c>
      <c r="B7835" t="s">
        <v>2149</v>
      </c>
      <c r="C7835" t="s">
        <v>1871</v>
      </c>
      <c r="D7835" s="4">
        <v>29817</v>
      </c>
      <c r="G7835" s="4">
        <v>2150000</v>
      </c>
      <c r="H7835" s="4">
        <v>35836</v>
      </c>
      <c r="I7835" s="4">
        <v>2215653</v>
      </c>
      <c r="J7835" s="4">
        <v>29817</v>
      </c>
      <c r="K7835" s="4">
        <v>29817</v>
      </c>
    </row>
    <row r="7836" spans="1:11" x14ac:dyDescent="0.35">
      <c r="A7836" t="s">
        <v>803</v>
      </c>
      <c r="B7836" t="s">
        <v>2150</v>
      </c>
      <c r="C7836" t="s">
        <v>1872</v>
      </c>
      <c r="D7836" s="4">
        <v>2186187</v>
      </c>
      <c r="I7836" s="4">
        <v>2186187</v>
      </c>
      <c r="J7836" s="4">
        <v>2186187</v>
      </c>
      <c r="K7836" s="4">
        <v>2186187</v>
      </c>
    </row>
    <row r="7837" spans="1:11" x14ac:dyDescent="0.35">
      <c r="A7837" t="s">
        <v>803</v>
      </c>
      <c r="B7837" t="s">
        <v>2151</v>
      </c>
      <c r="C7837" t="s">
        <v>1873</v>
      </c>
      <c r="D7837" s="4">
        <v>26711</v>
      </c>
      <c r="E7837" s="4">
        <v>0</v>
      </c>
      <c r="I7837" s="4">
        <v>26711</v>
      </c>
      <c r="J7837" s="4">
        <v>26711</v>
      </c>
      <c r="K7837" s="4">
        <v>26711</v>
      </c>
    </row>
    <row r="7838" spans="1:11" x14ac:dyDescent="0.35">
      <c r="A7838" t="s">
        <v>803</v>
      </c>
      <c r="B7838" t="s">
        <v>2152</v>
      </c>
      <c r="C7838" t="s">
        <v>1874</v>
      </c>
      <c r="D7838" s="4">
        <v>3410</v>
      </c>
      <c r="I7838" s="4">
        <v>3410</v>
      </c>
      <c r="J7838" s="4">
        <v>3410</v>
      </c>
      <c r="K7838" s="4">
        <v>3410</v>
      </c>
    </row>
    <row r="7839" spans="1:11" x14ac:dyDescent="0.35">
      <c r="A7839" t="s">
        <v>803</v>
      </c>
      <c r="B7839" t="s">
        <v>2153</v>
      </c>
      <c r="C7839" t="s">
        <v>1875</v>
      </c>
      <c r="D7839" s="4">
        <v>10843</v>
      </c>
      <c r="H7839" s="4">
        <v>268519</v>
      </c>
      <c r="I7839" s="4">
        <v>279362</v>
      </c>
      <c r="J7839" s="4">
        <v>10843</v>
      </c>
      <c r="K7839" s="4">
        <v>10843</v>
      </c>
    </row>
    <row r="7840" spans="1:11" x14ac:dyDescent="0.35">
      <c r="A7840" t="s">
        <v>803</v>
      </c>
      <c r="B7840" t="s">
        <v>2154</v>
      </c>
      <c r="C7840" t="s">
        <v>1876</v>
      </c>
      <c r="F7840" s="4">
        <v>586320</v>
      </c>
      <c r="H7840" s="4">
        <v>16800</v>
      </c>
      <c r="I7840" s="4">
        <v>603120</v>
      </c>
      <c r="J7840">
        <v>0</v>
      </c>
      <c r="K7840" s="4">
        <v>0</v>
      </c>
    </row>
    <row r="7841" spans="1:11" x14ac:dyDescent="0.35">
      <c r="A7841" t="s">
        <v>803</v>
      </c>
      <c r="B7841" t="s">
        <v>2155</v>
      </c>
      <c r="C7841" t="s">
        <v>1877</v>
      </c>
      <c r="D7841" s="4">
        <v>29975</v>
      </c>
      <c r="E7841" s="4">
        <v>15272</v>
      </c>
      <c r="I7841" s="4">
        <v>45247</v>
      </c>
      <c r="J7841" s="4">
        <v>45247</v>
      </c>
      <c r="K7841" s="4">
        <v>29975</v>
      </c>
    </row>
    <row r="7842" spans="1:11" x14ac:dyDescent="0.35">
      <c r="A7842" t="s">
        <v>803</v>
      </c>
      <c r="B7842" t="s">
        <v>2156</v>
      </c>
      <c r="D7842" s="4">
        <v>4340116</v>
      </c>
      <c r="E7842" s="4">
        <v>13044882</v>
      </c>
      <c r="F7842" s="4">
        <v>19217299</v>
      </c>
      <c r="G7842" s="4">
        <v>2452297</v>
      </c>
      <c r="H7842" s="4">
        <v>13428384</v>
      </c>
      <c r="I7842" s="4">
        <v>52482978</v>
      </c>
      <c r="J7842" s="4">
        <v>17384998</v>
      </c>
      <c r="K7842" s="4">
        <v>4340116</v>
      </c>
    </row>
    <row r="7843" spans="1:11" x14ac:dyDescent="0.35">
      <c r="A7843" t="s">
        <v>803</v>
      </c>
      <c r="B7843" t="s">
        <v>2157</v>
      </c>
      <c r="C7843" t="s">
        <v>1879</v>
      </c>
      <c r="D7843" s="4">
        <v>5310934</v>
      </c>
      <c r="I7843" s="4">
        <v>5310934</v>
      </c>
      <c r="J7843" s="4">
        <v>5310934</v>
      </c>
      <c r="K7843" s="4">
        <v>5310934</v>
      </c>
    </row>
    <row r="7844" spans="1:11" x14ac:dyDescent="0.35">
      <c r="A7844" t="s">
        <v>803</v>
      </c>
      <c r="B7844" t="s">
        <v>2186</v>
      </c>
      <c r="C7844" t="s">
        <v>1907</v>
      </c>
      <c r="D7844" s="4">
        <v>13738</v>
      </c>
      <c r="I7844" s="4">
        <v>13738</v>
      </c>
      <c r="J7844" s="4">
        <v>13738</v>
      </c>
      <c r="K7844" s="4">
        <v>13738</v>
      </c>
    </row>
    <row r="7845" spans="1:11" x14ac:dyDescent="0.35">
      <c r="A7845" t="s">
        <v>803</v>
      </c>
      <c r="B7845" t="s">
        <v>2176</v>
      </c>
      <c r="C7845" t="s">
        <v>1897</v>
      </c>
      <c r="D7845" s="4">
        <v>493</v>
      </c>
      <c r="I7845" s="4">
        <v>493</v>
      </c>
      <c r="J7845" s="4">
        <v>493</v>
      </c>
      <c r="K7845" s="4">
        <v>493</v>
      </c>
    </row>
    <row r="7846" spans="1:11" x14ac:dyDescent="0.35">
      <c r="A7846" t="s">
        <v>803</v>
      </c>
      <c r="B7846" t="s">
        <v>2158</v>
      </c>
      <c r="C7846" t="s">
        <v>1880</v>
      </c>
      <c r="D7846" s="4">
        <v>1055316</v>
      </c>
      <c r="I7846" s="4">
        <v>1055316</v>
      </c>
      <c r="J7846" s="4">
        <v>1055316</v>
      </c>
      <c r="K7846" s="4">
        <v>1055316</v>
      </c>
    </row>
    <row r="7847" spans="1:11" x14ac:dyDescent="0.35">
      <c r="A7847" t="s">
        <v>803</v>
      </c>
      <c r="B7847" t="s">
        <v>2159</v>
      </c>
      <c r="C7847" t="s">
        <v>1881</v>
      </c>
      <c r="D7847" s="4">
        <v>3016677</v>
      </c>
      <c r="I7847" s="4">
        <v>3016677</v>
      </c>
      <c r="J7847" s="4">
        <v>3016677</v>
      </c>
      <c r="K7847" s="4">
        <v>3016677</v>
      </c>
    </row>
    <row r="7848" spans="1:11" x14ac:dyDescent="0.35">
      <c r="A7848" t="s">
        <v>803</v>
      </c>
      <c r="B7848" t="s">
        <v>2174</v>
      </c>
      <c r="C7848" t="s">
        <v>1895</v>
      </c>
      <c r="D7848" s="4">
        <v>35476</v>
      </c>
      <c r="I7848" s="4">
        <v>35476</v>
      </c>
      <c r="J7848" s="4">
        <v>35476</v>
      </c>
      <c r="K7848" s="4">
        <v>35476</v>
      </c>
    </row>
    <row r="7849" spans="1:11" x14ac:dyDescent="0.35">
      <c r="A7849" t="s">
        <v>803</v>
      </c>
      <c r="B7849" t="s">
        <v>2160</v>
      </c>
      <c r="C7849" t="s">
        <v>1882</v>
      </c>
      <c r="F7849" s="4">
        <v>293528</v>
      </c>
      <c r="I7849" s="4">
        <v>293528</v>
      </c>
      <c r="J7849">
        <v>0</v>
      </c>
      <c r="K7849" s="4">
        <v>0</v>
      </c>
    </row>
    <row r="7850" spans="1:11" x14ac:dyDescent="0.35">
      <c r="A7850" t="s">
        <v>803</v>
      </c>
      <c r="B7850" t="s">
        <v>2161</v>
      </c>
      <c r="C7850" t="s">
        <v>1883</v>
      </c>
      <c r="D7850" s="4">
        <v>11199</v>
      </c>
      <c r="I7850" s="4">
        <v>11199</v>
      </c>
      <c r="J7850" s="4">
        <v>11199</v>
      </c>
      <c r="K7850" s="4">
        <v>11199</v>
      </c>
    </row>
    <row r="7851" spans="1:11" x14ac:dyDescent="0.35">
      <c r="A7851" t="s">
        <v>803</v>
      </c>
      <c r="B7851" t="s">
        <v>2171</v>
      </c>
      <c r="C7851" t="s">
        <v>1892</v>
      </c>
      <c r="D7851" s="4">
        <v>854</v>
      </c>
      <c r="I7851" s="4">
        <v>854</v>
      </c>
      <c r="J7851" s="4">
        <v>854</v>
      </c>
      <c r="K7851" s="4">
        <v>854</v>
      </c>
    </row>
    <row r="7852" spans="1:11" x14ac:dyDescent="0.35">
      <c r="A7852" t="s">
        <v>803</v>
      </c>
      <c r="B7852" t="s">
        <v>2162</v>
      </c>
      <c r="C7852" t="s">
        <v>1884</v>
      </c>
      <c r="D7852" s="4">
        <v>5832</v>
      </c>
      <c r="I7852" s="4">
        <v>5832</v>
      </c>
      <c r="J7852" s="4">
        <v>5832</v>
      </c>
      <c r="K7852" s="4">
        <v>5832</v>
      </c>
    </row>
    <row r="7853" spans="1:11" x14ac:dyDescent="0.35">
      <c r="A7853" t="s">
        <v>803</v>
      </c>
      <c r="B7853" t="s">
        <v>2163</v>
      </c>
      <c r="D7853" s="4">
        <v>9450519</v>
      </c>
      <c r="F7853" s="4">
        <v>293528</v>
      </c>
      <c r="I7853" s="4">
        <v>9744047</v>
      </c>
      <c r="J7853" s="4">
        <v>9450519</v>
      </c>
      <c r="K7853" s="4">
        <v>9450519</v>
      </c>
    </row>
    <row r="7854" spans="1:11" x14ac:dyDescent="0.35">
      <c r="A7854" t="s">
        <v>803</v>
      </c>
      <c r="B7854" t="s">
        <v>2164</v>
      </c>
      <c r="C7854" t="s">
        <v>1886</v>
      </c>
      <c r="D7854" s="4">
        <v>18853</v>
      </c>
      <c r="H7854" s="4">
        <v>542018</v>
      </c>
      <c r="I7854" s="4">
        <v>560871</v>
      </c>
      <c r="J7854" s="4">
        <v>18853</v>
      </c>
      <c r="K7854" s="4">
        <v>18853</v>
      </c>
    </row>
    <row r="7855" spans="1:11" x14ac:dyDescent="0.35">
      <c r="A7855" t="s">
        <v>803</v>
      </c>
      <c r="B7855" t="s">
        <v>2165</v>
      </c>
      <c r="D7855" s="4">
        <v>18853</v>
      </c>
      <c r="H7855" s="4">
        <v>542018</v>
      </c>
      <c r="I7855" s="4">
        <v>560871</v>
      </c>
      <c r="J7855" s="4">
        <v>18853</v>
      </c>
      <c r="K7855" s="4">
        <v>18853</v>
      </c>
    </row>
    <row r="7856" spans="1:11" x14ac:dyDescent="0.35">
      <c r="A7856" t="s">
        <v>803</v>
      </c>
      <c r="B7856" t="s">
        <v>2183</v>
      </c>
      <c r="C7856" t="s">
        <v>1904</v>
      </c>
      <c r="D7856" s="4">
        <v>250000</v>
      </c>
      <c r="I7856" s="4">
        <v>250000</v>
      </c>
      <c r="J7856" s="4">
        <v>250000</v>
      </c>
      <c r="K7856" s="4">
        <v>250000</v>
      </c>
    </row>
    <row r="7857" spans="1:11" x14ac:dyDescent="0.35">
      <c r="A7857" t="s">
        <v>803</v>
      </c>
      <c r="B7857" t="s">
        <v>2187</v>
      </c>
      <c r="C7857" t="s">
        <v>1908</v>
      </c>
      <c r="D7857" s="4">
        <v>45402</v>
      </c>
      <c r="I7857" s="4">
        <v>45402</v>
      </c>
      <c r="J7857" s="4">
        <v>45402</v>
      </c>
      <c r="K7857" s="4">
        <v>45402</v>
      </c>
    </row>
    <row r="7858" spans="1:11" x14ac:dyDescent="0.35">
      <c r="A7858" t="s">
        <v>803</v>
      </c>
      <c r="B7858" t="s">
        <v>2166</v>
      </c>
      <c r="C7858" t="s">
        <v>1888</v>
      </c>
      <c r="F7858" s="4">
        <v>9600000</v>
      </c>
      <c r="I7858" s="4">
        <v>9600000</v>
      </c>
      <c r="J7858">
        <v>0</v>
      </c>
      <c r="K7858" s="4">
        <v>0</v>
      </c>
    </row>
    <row r="7859" spans="1:11" x14ac:dyDescent="0.35">
      <c r="A7859" t="s">
        <v>803</v>
      </c>
      <c r="B7859" t="s">
        <v>2180</v>
      </c>
      <c r="C7859" t="s">
        <v>1901</v>
      </c>
      <c r="E7859" s="4">
        <v>7500000</v>
      </c>
      <c r="I7859" s="4">
        <v>7500000</v>
      </c>
      <c r="J7859">
        <v>7500000</v>
      </c>
      <c r="K7859" s="4">
        <v>0</v>
      </c>
    </row>
    <row r="7860" spans="1:11" x14ac:dyDescent="0.35">
      <c r="A7860" t="s">
        <v>803</v>
      </c>
      <c r="B7860" t="s">
        <v>2167</v>
      </c>
      <c r="C7860" t="s">
        <v>1889</v>
      </c>
      <c r="E7860" s="4">
        <v>6300000</v>
      </c>
      <c r="I7860" s="4">
        <v>6300000</v>
      </c>
      <c r="J7860">
        <v>6300000</v>
      </c>
      <c r="K7860" s="4">
        <v>0</v>
      </c>
    </row>
    <row r="7861" spans="1:11" x14ac:dyDescent="0.35">
      <c r="A7861" t="s">
        <v>803</v>
      </c>
      <c r="B7861" t="s">
        <v>2168</v>
      </c>
      <c r="C7861" t="s">
        <v>1890</v>
      </c>
      <c r="E7861" s="4">
        <v>1875000</v>
      </c>
      <c r="I7861" s="4">
        <v>1875000</v>
      </c>
      <c r="J7861">
        <v>1875000</v>
      </c>
      <c r="K7861" s="4">
        <v>0</v>
      </c>
    </row>
    <row r="7862" spans="1:11" x14ac:dyDescent="0.35">
      <c r="A7862" t="s">
        <v>803</v>
      </c>
      <c r="B7862" t="s">
        <v>2181</v>
      </c>
      <c r="C7862" t="s">
        <v>1902</v>
      </c>
      <c r="E7862" s="4">
        <v>15000000</v>
      </c>
      <c r="I7862" s="4">
        <v>15000000</v>
      </c>
      <c r="J7862">
        <v>15000000</v>
      </c>
      <c r="K7862" s="4">
        <v>0</v>
      </c>
    </row>
    <row r="7863" spans="1:11" x14ac:dyDescent="0.35">
      <c r="A7863" t="s">
        <v>803</v>
      </c>
      <c r="B7863" t="s">
        <v>2169</v>
      </c>
      <c r="D7863" s="4">
        <v>295402</v>
      </c>
      <c r="E7863" s="4">
        <v>30675000</v>
      </c>
      <c r="F7863" s="4">
        <v>9600000</v>
      </c>
      <c r="I7863" s="4">
        <v>40570402</v>
      </c>
      <c r="J7863" s="4">
        <v>30970402</v>
      </c>
      <c r="K7863" s="4">
        <v>295402</v>
      </c>
    </row>
    <row r="7864" spans="1:11" x14ac:dyDescent="0.35">
      <c r="A7864" t="s">
        <v>803</v>
      </c>
      <c r="B7864" t="s">
        <v>2170</v>
      </c>
      <c r="D7864" s="4">
        <v>99033172</v>
      </c>
      <c r="E7864" s="4">
        <v>60299242</v>
      </c>
      <c r="F7864" s="4">
        <v>131621598</v>
      </c>
      <c r="G7864" s="4">
        <v>123627959</v>
      </c>
      <c r="H7864" s="4">
        <v>50389421</v>
      </c>
      <c r="I7864" s="4">
        <v>464971392</v>
      </c>
      <c r="J7864" s="4">
        <f>SUM(D7864,E7864)</f>
        <v>159332414</v>
      </c>
      <c r="K7864" s="4">
        <v>99033172</v>
      </c>
    </row>
    <row r="7865" spans="1:11" x14ac:dyDescent="0.35">
      <c r="A7865" t="s">
        <v>807</v>
      </c>
      <c r="B7865" t="s">
        <v>2118</v>
      </c>
      <c r="C7865" t="s">
        <v>1843</v>
      </c>
      <c r="D7865" s="4">
        <v>7758544</v>
      </c>
      <c r="F7865" s="4">
        <v>4229400</v>
      </c>
      <c r="I7865" s="4">
        <v>11987944</v>
      </c>
      <c r="J7865" s="4">
        <v>7758544</v>
      </c>
      <c r="K7865" s="4">
        <v>7758544</v>
      </c>
    </row>
    <row r="7866" spans="1:11" x14ac:dyDescent="0.35">
      <c r="A7866" t="s">
        <v>807</v>
      </c>
      <c r="B7866" t="s">
        <v>2119</v>
      </c>
      <c r="C7866" t="s">
        <v>1844</v>
      </c>
      <c r="D7866" s="4">
        <v>238284</v>
      </c>
      <c r="F7866" s="4">
        <v>661028</v>
      </c>
      <c r="G7866" s="4">
        <v>360337</v>
      </c>
      <c r="H7866" s="4">
        <v>109800</v>
      </c>
      <c r="I7866" s="4">
        <v>1369449</v>
      </c>
      <c r="J7866" s="4">
        <v>238284</v>
      </c>
      <c r="K7866" s="4">
        <v>238284</v>
      </c>
    </row>
    <row r="7867" spans="1:11" x14ac:dyDescent="0.35">
      <c r="A7867" t="s">
        <v>807</v>
      </c>
      <c r="B7867" t="s">
        <v>2120</v>
      </c>
      <c r="C7867" t="s">
        <v>1845</v>
      </c>
      <c r="D7867" s="4">
        <v>14743</v>
      </c>
      <c r="F7867" s="4">
        <v>580935</v>
      </c>
      <c r="I7867" s="4">
        <v>595678</v>
      </c>
      <c r="J7867" s="4">
        <v>14743</v>
      </c>
      <c r="K7867" s="4">
        <v>14743</v>
      </c>
    </row>
    <row r="7868" spans="1:11" x14ac:dyDescent="0.35">
      <c r="A7868" t="s">
        <v>807</v>
      </c>
      <c r="B7868" t="s">
        <v>2121</v>
      </c>
      <c r="D7868" s="4">
        <v>8011571</v>
      </c>
      <c r="F7868" s="4">
        <v>5471363</v>
      </c>
      <c r="G7868" s="4">
        <v>360337</v>
      </c>
      <c r="H7868" s="4">
        <v>109800</v>
      </c>
      <c r="I7868" s="4">
        <v>13953071</v>
      </c>
      <c r="J7868" s="4">
        <v>8011571</v>
      </c>
      <c r="K7868" s="4">
        <v>8011571</v>
      </c>
    </row>
    <row r="7869" spans="1:11" x14ac:dyDescent="0.35">
      <c r="A7869" t="s">
        <v>807</v>
      </c>
      <c r="B7869" t="s">
        <v>2122</v>
      </c>
      <c r="C7869" t="s">
        <v>1846</v>
      </c>
      <c r="D7869" s="4">
        <v>3455055</v>
      </c>
      <c r="I7869" s="4">
        <v>3455055</v>
      </c>
      <c r="J7869" s="4">
        <v>3455055</v>
      </c>
      <c r="K7869" s="4">
        <v>3455055</v>
      </c>
    </row>
    <row r="7870" spans="1:11" x14ac:dyDescent="0.35">
      <c r="A7870" t="s">
        <v>807</v>
      </c>
      <c r="B7870" t="s">
        <v>2123</v>
      </c>
      <c r="C7870" t="s">
        <v>1847</v>
      </c>
      <c r="D7870" s="4">
        <v>4212666</v>
      </c>
      <c r="F7870" s="4">
        <v>1640541</v>
      </c>
      <c r="I7870" s="4">
        <v>5853207</v>
      </c>
      <c r="J7870" s="4">
        <v>4212666</v>
      </c>
      <c r="K7870" s="4">
        <v>4212666</v>
      </c>
    </row>
    <row r="7871" spans="1:11" x14ac:dyDescent="0.35">
      <c r="A7871" t="s">
        <v>807</v>
      </c>
      <c r="B7871" t="s">
        <v>2124</v>
      </c>
      <c r="C7871" t="s">
        <v>1848</v>
      </c>
      <c r="D7871" s="4">
        <v>2773</v>
      </c>
      <c r="I7871" s="4">
        <v>2773</v>
      </c>
      <c r="J7871" s="4">
        <v>2773</v>
      </c>
      <c r="K7871" s="4">
        <v>2773</v>
      </c>
    </row>
    <row r="7872" spans="1:11" x14ac:dyDescent="0.35">
      <c r="A7872" t="s">
        <v>807</v>
      </c>
      <c r="B7872" t="s">
        <v>2125</v>
      </c>
      <c r="D7872" s="4">
        <v>7670494</v>
      </c>
      <c r="F7872" s="4">
        <v>1640541</v>
      </c>
      <c r="I7872" s="4">
        <v>9311035</v>
      </c>
      <c r="J7872" s="4">
        <v>7670494</v>
      </c>
      <c r="K7872" s="4">
        <v>7670494</v>
      </c>
    </row>
    <row r="7873" spans="1:11" x14ac:dyDescent="0.35">
      <c r="A7873" t="s">
        <v>807</v>
      </c>
      <c r="B7873" t="s">
        <v>2205</v>
      </c>
      <c r="C7873" t="s">
        <v>1951</v>
      </c>
      <c r="E7873" s="4">
        <v>500000</v>
      </c>
      <c r="I7873" s="4">
        <v>500000</v>
      </c>
      <c r="J7873">
        <v>500000</v>
      </c>
      <c r="K7873" s="4">
        <v>0</v>
      </c>
    </row>
    <row r="7874" spans="1:11" x14ac:dyDescent="0.35">
      <c r="A7874" t="s">
        <v>807</v>
      </c>
      <c r="B7874" t="s">
        <v>2126</v>
      </c>
      <c r="C7874" t="s">
        <v>1850</v>
      </c>
      <c r="E7874" s="4">
        <v>1600000</v>
      </c>
      <c r="I7874" s="4">
        <v>1600000</v>
      </c>
      <c r="J7874">
        <v>1600000</v>
      </c>
      <c r="K7874" s="4">
        <v>0</v>
      </c>
    </row>
    <row r="7875" spans="1:11" x14ac:dyDescent="0.35">
      <c r="A7875" t="s">
        <v>807</v>
      </c>
      <c r="B7875" t="s">
        <v>2127</v>
      </c>
      <c r="E7875" s="4">
        <v>2100000</v>
      </c>
      <c r="I7875" s="4">
        <v>2100000</v>
      </c>
      <c r="J7875">
        <v>2100000</v>
      </c>
      <c r="K7875" s="4">
        <v>0</v>
      </c>
    </row>
    <row r="7876" spans="1:11" x14ac:dyDescent="0.35">
      <c r="A7876" t="s">
        <v>807</v>
      </c>
      <c r="B7876" t="s">
        <v>2128</v>
      </c>
      <c r="C7876" t="s">
        <v>1851</v>
      </c>
      <c r="D7876" s="4">
        <v>48013</v>
      </c>
      <c r="G7876" s="4">
        <v>334035</v>
      </c>
      <c r="I7876" s="4">
        <v>382049</v>
      </c>
      <c r="J7876" s="4">
        <v>48013</v>
      </c>
      <c r="K7876" s="4">
        <v>48013</v>
      </c>
    </row>
    <row r="7877" spans="1:11" x14ac:dyDescent="0.35">
      <c r="A7877" t="s">
        <v>807</v>
      </c>
      <c r="B7877" t="s">
        <v>2129</v>
      </c>
      <c r="C7877" t="s">
        <v>1852</v>
      </c>
      <c r="D7877" s="4">
        <v>19228</v>
      </c>
      <c r="F7877" s="4">
        <v>115851</v>
      </c>
      <c r="I7877" s="4">
        <v>135079</v>
      </c>
      <c r="J7877" s="4">
        <v>19228</v>
      </c>
      <c r="K7877" s="4">
        <v>19228</v>
      </c>
    </row>
    <row r="7878" spans="1:11" x14ac:dyDescent="0.35">
      <c r="A7878" t="s">
        <v>807</v>
      </c>
      <c r="B7878" t="s">
        <v>2130</v>
      </c>
      <c r="C7878" t="s">
        <v>1853</v>
      </c>
      <c r="D7878" s="4">
        <v>10773</v>
      </c>
      <c r="F7878" s="4">
        <v>29242</v>
      </c>
      <c r="I7878" s="4">
        <v>40016</v>
      </c>
      <c r="J7878" s="4">
        <v>10773</v>
      </c>
      <c r="K7878" s="4">
        <v>10773</v>
      </c>
    </row>
    <row r="7879" spans="1:11" x14ac:dyDescent="0.35">
      <c r="A7879" t="s">
        <v>807</v>
      </c>
      <c r="B7879" t="s">
        <v>2172</v>
      </c>
      <c r="C7879" t="s">
        <v>1893</v>
      </c>
      <c r="F7879" s="4">
        <v>5973</v>
      </c>
      <c r="H7879" s="4">
        <v>3584</v>
      </c>
      <c r="I7879" s="4">
        <v>9556</v>
      </c>
      <c r="J7879">
        <v>0</v>
      </c>
      <c r="K7879" s="4">
        <v>0</v>
      </c>
    </row>
    <row r="7880" spans="1:11" x14ac:dyDescent="0.35">
      <c r="A7880" t="s">
        <v>807</v>
      </c>
      <c r="B7880" t="s">
        <v>2131</v>
      </c>
      <c r="C7880" t="s">
        <v>1854</v>
      </c>
      <c r="D7880" s="4">
        <v>154673</v>
      </c>
      <c r="I7880" s="4">
        <v>154673</v>
      </c>
      <c r="J7880" s="4">
        <v>154673</v>
      </c>
      <c r="K7880" s="4">
        <v>154673</v>
      </c>
    </row>
    <row r="7881" spans="1:11" x14ac:dyDescent="0.35">
      <c r="A7881" t="s">
        <v>807</v>
      </c>
      <c r="B7881" t="s">
        <v>2132</v>
      </c>
      <c r="C7881" t="s">
        <v>1855</v>
      </c>
      <c r="D7881" s="4">
        <v>330406</v>
      </c>
      <c r="I7881" s="4">
        <v>330406</v>
      </c>
      <c r="J7881" s="4">
        <v>330406</v>
      </c>
      <c r="K7881" s="4">
        <v>330406</v>
      </c>
    </row>
    <row r="7882" spans="1:11" x14ac:dyDescent="0.35">
      <c r="A7882" t="s">
        <v>807</v>
      </c>
      <c r="B7882" t="s">
        <v>2133</v>
      </c>
      <c r="C7882" t="s">
        <v>1856</v>
      </c>
      <c r="I7882" s="4">
        <v>0</v>
      </c>
      <c r="J7882">
        <v>0</v>
      </c>
      <c r="K7882" s="4">
        <v>0</v>
      </c>
    </row>
    <row r="7883" spans="1:11" x14ac:dyDescent="0.35">
      <c r="A7883" t="s">
        <v>807</v>
      </c>
      <c r="B7883" t="s">
        <v>2134</v>
      </c>
      <c r="C7883" t="s">
        <v>1857</v>
      </c>
      <c r="D7883" s="4">
        <v>30553</v>
      </c>
      <c r="I7883" s="4">
        <v>30553</v>
      </c>
      <c r="J7883" s="4">
        <v>30553</v>
      </c>
      <c r="K7883" s="4">
        <v>30553</v>
      </c>
    </row>
    <row r="7884" spans="1:11" x14ac:dyDescent="0.35">
      <c r="A7884" t="s">
        <v>807</v>
      </c>
      <c r="B7884" t="s">
        <v>2135</v>
      </c>
      <c r="C7884" t="s">
        <v>1858</v>
      </c>
      <c r="E7884" s="4">
        <v>1487</v>
      </c>
      <c r="F7884" s="4">
        <v>36199</v>
      </c>
      <c r="I7884" s="4">
        <v>37686</v>
      </c>
      <c r="J7884">
        <v>1487</v>
      </c>
      <c r="K7884" s="4">
        <v>0</v>
      </c>
    </row>
    <row r="7885" spans="1:11" x14ac:dyDescent="0.35">
      <c r="A7885" t="s">
        <v>807</v>
      </c>
      <c r="B7885" t="s">
        <v>2136</v>
      </c>
      <c r="C7885" t="s">
        <v>1859</v>
      </c>
      <c r="E7885" s="4">
        <v>105421</v>
      </c>
      <c r="F7885" s="4">
        <v>225000</v>
      </c>
      <c r="H7885" s="4">
        <v>56114</v>
      </c>
      <c r="I7885" s="4">
        <v>386535</v>
      </c>
      <c r="J7885">
        <v>105421</v>
      </c>
      <c r="K7885" s="4">
        <v>0</v>
      </c>
    </row>
    <row r="7886" spans="1:11" x14ac:dyDescent="0.35">
      <c r="A7886" t="s">
        <v>807</v>
      </c>
      <c r="B7886" t="s">
        <v>2137</v>
      </c>
      <c r="C7886" t="s">
        <v>1860</v>
      </c>
      <c r="F7886" s="4">
        <v>434812</v>
      </c>
      <c r="I7886" s="4">
        <v>434812</v>
      </c>
      <c r="J7886">
        <v>0</v>
      </c>
      <c r="K7886" s="4">
        <v>0</v>
      </c>
    </row>
    <row r="7887" spans="1:11" x14ac:dyDescent="0.35">
      <c r="A7887" t="s">
        <v>807</v>
      </c>
      <c r="B7887" t="s">
        <v>2138</v>
      </c>
      <c r="C7887" t="s">
        <v>1861</v>
      </c>
      <c r="D7887" s="4">
        <v>3792</v>
      </c>
      <c r="G7887" s="4">
        <v>39174</v>
      </c>
      <c r="I7887" s="4">
        <v>42966</v>
      </c>
      <c r="J7887" s="4">
        <v>3792</v>
      </c>
      <c r="K7887" s="4">
        <v>3792</v>
      </c>
    </row>
    <row r="7888" spans="1:11" x14ac:dyDescent="0.35">
      <c r="A7888" t="s">
        <v>807</v>
      </c>
      <c r="B7888" t="s">
        <v>2139</v>
      </c>
      <c r="C7888" t="s">
        <v>1862</v>
      </c>
      <c r="E7888" s="4">
        <v>0</v>
      </c>
      <c r="F7888" s="4">
        <v>85464</v>
      </c>
      <c r="I7888" s="4">
        <v>85464</v>
      </c>
      <c r="J7888">
        <v>0</v>
      </c>
      <c r="K7888" s="4">
        <v>0</v>
      </c>
    </row>
    <row r="7889" spans="1:11" x14ac:dyDescent="0.35">
      <c r="A7889" t="s">
        <v>807</v>
      </c>
      <c r="B7889" t="s">
        <v>2141</v>
      </c>
      <c r="D7889" s="4">
        <v>597439</v>
      </c>
      <c r="E7889" s="4">
        <v>106908</v>
      </c>
      <c r="F7889" s="4">
        <v>932541</v>
      </c>
      <c r="G7889" s="4">
        <v>373210</v>
      </c>
      <c r="H7889" s="4">
        <v>59698</v>
      </c>
      <c r="I7889" s="4">
        <v>2069795</v>
      </c>
      <c r="J7889" s="4">
        <v>704347</v>
      </c>
      <c r="K7889" s="4">
        <v>597439</v>
      </c>
    </row>
    <row r="7890" spans="1:11" x14ac:dyDescent="0.35">
      <c r="A7890" t="s">
        <v>807</v>
      </c>
      <c r="B7890" t="s">
        <v>2143</v>
      </c>
      <c r="C7890" t="s">
        <v>1865</v>
      </c>
      <c r="D7890" s="4">
        <v>3488</v>
      </c>
      <c r="I7890" s="4">
        <v>3488</v>
      </c>
      <c r="J7890" s="4">
        <v>3488</v>
      </c>
      <c r="K7890" s="4">
        <v>3488</v>
      </c>
    </row>
    <row r="7891" spans="1:11" x14ac:dyDescent="0.35">
      <c r="A7891" t="s">
        <v>807</v>
      </c>
      <c r="B7891" t="s">
        <v>2144</v>
      </c>
      <c r="C7891" t="s">
        <v>1866</v>
      </c>
      <c r="I7891" s="4">
        <v>0</v>
      </c>
      <c r="J7891">
        <v>0</v>
      </c>
      <c r="K7891" s="4">
        <v>0</v>
      </c>
    </row>
    <row r="7892" spans="1:11" x14ac:dyDescent="0.35">
      <c r="A7892" t="s">
        <v>807</v>
      </c>
      <c r="B7892" t="s">
        <v>2145</v>
      </c>
      <c r="C7892" t="s">
        <v>1867</v>
      </c>
      <c r="F7892" s="4">
        <v>9000</v>
      </c>
      <c r="H7892" s="4">
        <v>1457016</v>
      </c>
      <c r="I7892" s="4">
        <v>1466016</v>
      </c>
      <c r="J7892">
        <v>0</v>
      </c>
      <c r="K7892" s="4">
        <v>0</v>
      </c>
    </row>
    <row r="7893" spans="1:11" x14ac:dyDescent="0.35">
      <c r="A7893" t="s">
        <v>807</v>
      </c>
      <c r="B7893" t="s">
        <v>2146</v>
      </c>
      <c r="C7893" t="s">
        <v>1868</v>
      </c>
      <c r="D7893" s="4">
        <v>50560</v>
      </c>
      <c r="H7893" s="4">
        <v>1578108</v>
      </c>
      <c r="I7893" s="4">
        <v>1628668</v>
      </c>
      <c r="J7893" s="4">
        <v>50560</v>
      </c>
      <c r="K7893" s="4">
        <v>50560</v>
      </c>
    </row>
    <row r="7894" spans="1:11" x14ac:dyDescent="0.35">
      <c r="A7894" t="s">
        <v>807</v>
      </c>
      <c r="B7894" t="s">
        <v>2173</v>
      </c>
      <c r="C7894" t="s">
        <v>1894</v>
      </c>
      <c r="D7894" s="4">
        <v>1436</v>
      </c>
      <c r="I7894" s="4">
        <v>1436</v>
      </c>
      <c r="J7894" s="4">
        <v>1436</v>
      </c>
      <c r="K7894" s="4">
        <v>1436</v>
      </c>
    </row>
    <row r="7895" spans="1:11" x14ac:dyDescent="0.35">
      <c r="A7895" t="s">
        <v>807</v>
      </c>
      <c r="B7895" t="s">
        <v>2147</v>
      </c>
      <c r="C7895" t="s">
        <v>1869</v>
      </c>
      <c r="H7895" s="4">
        <v>422400</v>
      </c>
      <c r="I7895" s="4">
        <v>422400</v>
      </c>
      <c r="J7895">
        <v>0</v>
      </c>
      <c r="K7895" s="4">
        <v>0</v>
      </c>
    </row>
    <row r="7896" spans="1:11" x14ac:dyDescent="0.35">
      <c r="A7896" t="s">
        <v>807</v>
      </c>
      <c r="B7896" t="s">
        <v>2148</v>
      </c>
      <c r="C7896" t="s">
        <v>1870</v>
      </c>
      <c r="D7896" s="4">
        <v>684</v>
      </c>
      <c r="E7896" s="4">
        <v>17736</v>
      </c>
      <c r="F7896" s="4">
        <v>11972</v>
      </c>
      <c r="G7896" s="4">
        <v>2452352</v>
      </c>
      <c r="H7896" s="4">
        <v>0</v>
      </c>
      <c r="I7896" s="4">
        <v>2482744</v>
      </c>
      <c r="J7896" s="4">
        <v>18420</v>
      </c>
      <c r="K7896" s="4">
        <v>684</v>
      </c>
    </row>
    <row r="7897" spans="1:11" x14ac:dyDescent="0.35">
      <c r="A7897" t="s">
        <v>807</v>
      </c>
      <c r="B7897" t="s">
        <v>2149</v>
      </c>
      <c r="C7897" t="s">
        <v>1871</v>
      </c>
      <c r="D7897" s="4">
        <v>4348055</v>
      </c>
      <c r="I7897" s="4">
        <v>4348055</v>
      </c>
      <c r="J7897" s="4">
        <v>4348055</v>
      </c>
      <c r="K7897" s="4">
        <v>4348055</v>
      </c>
    </row>
    <row r="7898" spans="1:11" x14ac:dyDescent="0.35">
      <c r="A7898" t="s">
        <v>807</v>
      </c>
      <c r="B7898" t="s">
        <v>2150</v>
      </c>
      <c r="C7898" t="s">
        <v>1872</v>
      </c>
      <c r="D7898" s="4">
        <v>98000</v>
      </c>
      <c r="I7898" s="4">
        <v>98000</v>
      </c>
      <c r="J7898" s="4">
        <v>98000</v>
      </c>
      <c r="K7898" s="4">
        <v>98000</v>
      </c>
    </row>
    <row r="7899" spans="1:11" x14ac:dyDescent="0.35">
      <c r="A7899" t="s">
        <v>807</v>
      </c>
      <c r="B7899" t="s">
        <v>2151</v>
      </c>
      <c r="C7899" t="s">
        <v>1873</v>
      </c>
      <c r="E7899" s="4">
        <v>0</v>
      </c>
      <c r="I7899" s="4">
        <v>0</v>
      </c>
      <c r="J7899">
        <v>0</v>
      </c>
      <c r="K7899" s="4">
        <v>0</v>
      </c>
    </row>
    <row r="7900" spans="1:11" x14ac:dyDescent="0.35">
      <c r="A7900" t="s">
        <v>807</v>
      </c>
      <c r="B7900" t="s">
        <v>2153</v>
      </c>
      <c r="C7900" t="s">
        <v>1875</v>
      </c>
      <c r="D7900" s="4">
        <v>32943</v>
      </c>
      <c r="H7900" s="4">
        <v>674204</v>
      </c>
      <c r="I7900" s="4">
        <v>707147</v>
      </c>
      <c r="J7900" s="4">
        <v>32943</v>
      </c>
      <c r="K7900" s="4">
        <v>32943</v>
      </c>
    </row>
    <row r="7901" spans="1:11" x14ac:dyDescent="0.35">
      <c r="A7901" t="s">
        <v>807</v>
      </c>
      <c r="B7901" t="s">
        <v>2154</v>
      </c>
      <c r="C7901" t="s">
        <v>1876</v>
      </c>
      <c r="H7901" s="4">
        <v>40320</v>
      </c>
      <c r="I7901" s="4">
        <v>40320</v>
      </c>
      <c r="J7901">
        <v>0</v>
      </c>
      <c r="K7901" s="4">
        <v>0</v>
      </c>
    </row>
    <row r="7902" spans="1:11" x14ac:dyDescent="0.35">
      <c r="A7902" t="s">
        <v>807</v>
      </c>
      <c r="B7902" t="s">
        <v>2155</v>
      </c>
      <c r="C7902" t="s">
        <v>1877</v>
      </c>
      <c r="D7902" s="4">
        <v>1309</v>
      </c>
      <c r="I7902" s="4">
        <v>1309</v>
      </c>
      <c r="J7902" s="4">
        <v>1309</v>
      </c>
      <c r="K7902" s="4">
        <v>1309</v>
      </c>
    </row>
    <row r="7903" spans="1:11" x14ac:dyDescent="0.35">
      <c r="A7903" t="s">
        <v>807</v>
      </c>
      <c r="B7903" t="s">
        <v>2156</v>
      </c>
      <c r="D7903" s="4">
        <v>4536476</v>
      </c>
      <c r="E7903" s="4">
        <v>17736</v>
      </c>
      <c r="F7903" s="4">
        <v>20972</v>
      </c>
      <c r="G7903" s="4">
        <v>2452352</v>
      </c>
      <c r="H7903" s="4">
        <v>4172047</v>
      </c>
      <c r="I7903" s="4">
        <v>11199583</v>
      </c>
      <c r="J7903" s="4">
        <v>4554212</v>
      </c>
      <c r="K7903" s="4">
        <v>4536476</v>
      </c>
    </row>
    <row r="7904" spans="1:11" x14ac:dyDescent="0.35">
      <c r="A7904" t="s">
        <v>807</v>
      </c>
      <c r="B7904" t="s">
        <v>2157</v>
      </c>
      <c r="C7904" t="s">
        <v>1879</v>
      </c>
      <c r="D7904" s="4">
        <v>676738</v>
      </c>
      <c r="I7904" s="4">
        <v>676738</v>
      </c>
      <c r="J7904" s="4">
        <v>676738</v>
      </c>
      <c r="K7904" s="4">
        <v>676738</v>
      </c>
    </row>
    <row r="7905" spans="1:11" x14ac:dyDescent="0.35">
      <c r="A7905" t="s">
        <v>807</v>
      </c>
      <c r="B7905" t="s">
        <v>2158</v>
      </c>
      <c r="C7905" t="s">
        <v>1880</v>
      </c>
      <c r="D7905" s="4">
        <v>598015</v>
      </c>
      <c r="I7905" s="4">
        <v>598015</v>
      </c>
      <c r="J7905" s="4">
        <v>598015</v>
      </c>
      <c r="K7905" s="4">
        <v>598015</v>
      </c>
    </row>
    <row r="7906" spans="1:11" x14ac:dyDescent="0.35">
      <c r="A7906" t="s">
        <v>807</v>
      </c>
      <c r="B7906" t="s">
        <v>2159</v>
      </c>
      <c r="C7906" t="s">
        <v>1881</v>
      </c>
      <c r="D7906" s="4">
        <v>45426</v>
      </c>
      <c r="I7906" s="4">
        <v>45426</v>
      </c>
      <c r="J7906" s="4">
        <v>45426</v>
      </c>
      <c r="K7906" s="4">
        <v>45426</v>
      </c>
    </row>
    <row r="7907" spans="1:11" x14ac:dyDescent="0.35">
      <c r="A7907" t="s">
        <v>807</v>
      </c>
      <c r="B7907" t="s">
        <v>2161</v>
      </c>
      <c r="C7907" t="s">
        <v>1883</v>
      </c>
      <c r="D7907" s="4">
        <v>19855</v>
      </c>
      <c r="I7907" s="4">
        <v>19855</v>
      </c>
      <c r="J7907" s="4">
        <v>19855</v>
      </c>
      <c r="K7907" s="4">
        <v>19855</v>
      </c>
    </row>
    <row r="7908" spans="1:11" x14ac:dyDescent="0.35">
      <c r="A7908" t="s">
        <v>807</v>
      </c>
      <c r="B7908" t="s">
        <v>2162</v>
      </c>
      <c r="C7908" t="s">
        <v>1884</v>
      </c>
      <c r="D7908" s="4">
        <v>933</v>
      </c>
      <c r="I7908" s="4">
        <v>933</v>
      </c>
      <c r="J7908" s="4">
        <v>933</v>
      </c>
      <c r="K7908" s="4">
        <v>933</v>
      </c>
    </row>
    <row r="7909" spans="1:11" x14ac:dyDescent="0.35">
      <c r="A7909" t="s">
        <v>807</v>
      </c>
      <c r="B7909" t="s">
        <v>2163</v>
      </c>
      <c r="D7909" s="4">
        <v>1340967</v>
      </c>
      <c r="I7909" s="4">
        <v>1340967</v>
      </c>
      <c r="J7909" s="4">
        <v>1340967</v>
      </c>
      <c r="K7909" s="4">
        <v>1340967</v>
      </c>
    </row>
    <row r="7910" spans="1:11" x14ac:dyDescent="0.35">
      <c r="A7910" t="s">
        <v>807</v>
      </c>
      <c r="B7910" t="s">
        <v>2166</v>
      </c>
      <c r="C7910" t="s">
        <v>1888</v>
      </c>
      <c r="H7910" s="4">
        <v>57600</v>
      </c>
      <c r="I7910" s="4">
        <v>57600</v>
      </c>
      <c r="J7910">
        <v>0</v>
      </c>
      <c r="K7910" s="4">
        <v>0</v>
      </c>
    </row>
    <row r="7911" spans="1:11" x14ac:dyDescent="0.35">
      <c r="A7911" t="s">
        <v>807</v>
      </c>
      <c r="B7911" t="s">
        <v>2167</v>
      </c>
      <c r="C7911" t="s">
        <v>1889</v>
      </c>
      <c r="G7911" s="4">
        <v>63000</v>
      </c>
      <c r="I7911" s="4">
        <v>63000</v>
      </c>
      <c r="J7911">
        <v>0</v>
      </c>
      <c r="K7911" s="4">
        <v>0</v>
      </c>
    </row>
    <row r="7912" spans="1:11" x14ac:dyDescent="0.35">
      <c r="A7912" t="s">
        <v>807</v>
      </c>
      <c r="B7912" t="s">
        <v>2168</v>
      </c>
      <c r="C7912" t="s">
        <v>1890</v>
      </c>
      <c r="G7912" s="4">
        <v>45000</v>
      </c>
      <c r="I7912" s="4">
        <v>45000</v>
      </c>
      <c r="J7912">
        <v>0</v>
      </c>
      <c r="K7912" s="4">
        <v>0</v>
      </c>
    </row>
    <row r="7913" spans="1:11" x14ac:dyDescent="0.35">
      <c r="A7913" t="s">
        <v>807</v>
      </c>
      <c r="B7913" t="s">
        <v>2169</v>
      </c>
      <c r="G7913" s="4">
        <v>108000</v>
      </c>
      <c r="H7913" s="4">
        <v>57600</v>
      </c>
      <c r="I7913" s="4">
        <v>165600</v>
      </c>
      <c r="J7913">
        <v>0</v>
      </c>
      <c r="K7913" s="4">
        <v>0</v>
      </c>
    </row>
    <row r="7914" spans="1:11" x14ac:dyDescent="0.35">
      <c r="A7914" t="s">
        <v>807</v>
      </c>
      <c r="B7914" t="s">
        <v>2170</v>
      </c>
      <c r="D7914" s="4">
        <v>22156946</v>
      </c>
      <c r="E7914" s="4">
        <v>2224644</v>
      </c>
      <c r="F7914" s="4">
        <v>8065416</v>
      </c>
      <c r="G7914" s="4">
        <v>3293899</v>
      </c>
      <c r="H7914" s="4">
        <v>4399145</v>
      </c>
      <c r="I7914" s="4">
        <v>40140050</v>
      </c>
      <c r="J7914" s="4">
        <f>SUM(D7914,E7914)</f>
        <v>24381590</v>
      </c>
      <c r="K7914" s="4">
        <v>22156946</v>
      </c>
    </row>
    <row r="7915" spans="1:11" x14ac:dyDescent="0.35">
      <c r="A7915" t="s">
        <v>811</v>
      </c>
      <c r="B7915" t="s">
        <v>2118</v>
      </c>
      <c r="C7915" t="s">
        <v>1843</v>
      </c>
      <c r="D7915" s="4">
        <v>16929011</v>
      </c>
      <c r="E7915" s="4">
        <v>14767852</v>
      </c>
      <c r="F7915" s="4">
        <v>17210200</v>
      </c>
      <c r="I7915" s="4">
        <v>48907063</v>
      </c>
      <c r="J7915" s="4">
        <v>31696863</v>
      </c>
      <c r="K7915" s="4">
        <v>16929011</v>
      </c>
    </row>
    <row r="7916" spans="1:11" x14ac:dyDescent="0.35">
      <c r="A7916" t="s">
        <v>811</v>
      </c>
      <c r="B7916" t="s">
        <v>2119</v>
      </c>
      <c r="C7916" t="s">
        <v>1844</v>
      </c>
      <c r="D7916" s="4">
        <v>2815472</v>
      </c>
      <c r="E7916" s="4">
        <v>433388</v>
      </c>
      <c r="F7916" s="4">
        <v>552935</v>
      </c>
      <c r="G7916" s="4">
        <v>482259</v>
      </c>
      <c r="H7916" s="4">
        <v>801902</v>
      </c>
      <c r="I7916" s="4">
        <v>5085956</v>
      </c>
      <c r="J7916" s="4">
        <v>3248860</v>
      </c>
      <c r="K7916" s="4">
        <v>2815472</v>
      </c>
    </row>
    <row r="7917" spans="1:11" x14ac:dyDescent="0.35">
      <c r="A7917" t="s">
        <v>811</v>
      </c>
      <c r="B7917" t="s">
        <v>2120</v>
      </c>
      <c r="C7917" t="s">
        <v>1845</v>
      </c>
      <c r="D7917" s="4">
        <v>3598806</v>
      </c>
      <c r="I7917" s="4">
        <v>3598806</v>
      </c>
      <c r="J7917" s="4">
        <v>3598806</v>
      </c>
      <c r="K7917" s="4">
        <v>3598806</v>
      </c>
    </row>
    <row r="7918" spans="1:11" x14ac:dyDescent="0.35">
      <c r="A7918" t="s">
        <v>811</v>
      </c>
      <c r="B7918" t="s">
        <v>2121</v>
      </c>
      <c r="D7918" s="4">
        <v>23343289</v>
      </c>
      <c r="E7918" s="4">
        <v>15201240</v>
      </c>
      <c r="F7918" s="4">
        <v>17763135</v>
      </c>
      <c r="G7918" s="4">
        <v>482259</v>
      </c>
      <c r="H7918" s="4">
        <v>801902</v>
      </c>
      <c r="I7918" s="4">
        <v>57591825</v>
      </c>
      <c r="J7918" s="4">
        <v>38544529</v>
      </c>
      <c r="K7918" s="4">
        <v>23343289</v>
      </c>
    </row>
    <row r="7919" spans="1:11" x14ac:dyDescent="0.35">
      <c r="A7919" t="s">
        <v>811</v>
      </c>
      <c r="B7919" t="s">
        <v>2122</v>
      </c>
      <c r="C7919" t="s">
        <v>1846</v>
      </c>
      <c r="D7919" s="4">
        <v>13464395</v>
      </c>
      <c r="E7919" s="4">
        <v>1756280</v>
      </c>
      <c r="F7919" s="4">
        <v>561302</v>
      </c>
      <c r="G7919" s="4">
        <v>30000</v>
      </c>
      <c r="H7919" s="4">
        <v>2686182</v>
      </c>
      <c r="I7919" s="4">
        <v>18498158</v>
      </c>
      <c r="J7919" s="4">
        <v>15220675</v>
      </c>
      <c r="K7919" s="4">
        <v>13464395</v>
      </c>
    </row>
    <row r="7920" spans="1:11" x14ac:dyDescent="0.35">
      <c r="A7920" t="s">
        <v>811</v>
      </c>
      <c r="B7920" t="s">
        <v>2123</v>
      </c>
      <c r="C7920" t="s">
        <v>1847</v>
      </c>
      <c r="D7920" s="4">
        <v>13519775</v>
      </c>
      <c r="F7920" s="4">
        <v>1576216</v>
      </c>
      <c r="G7920" s="4">
        <v>127493</v>
      </c>
      <c r="I7920" s="4">
        <v>15223485</v>
      </c>
      <c r="J7920" s="4">
        <v>13519775</v>
      </c>
      <c r="K7920" s="4">
        <v>13519775</v>
      </c>
    </row>
    <row r="7921" spans="1:11" x14ac:dyDescent="0.35">
      <c r="A7921" t="s">
        <v>811</v>
      </c>
      <c r="B7921" t="s">
        <v>2124</v>
      </c>
      <c r="C7921" t="s">
        <v>1848</v>
      </c>
      <c r="D7921" s="4">
        <v>60558</v>
      </c>
      <c r="E7921" s="4">
        <v>19111</v>
      </c>
      <c r="I7921" s="4">
        <v>79670</v>
      </c>
      <c r="J7921" s="4">
        <v>79669</v>
      </c>
      <c r="K7921" s="4">
        <v>60558</v>
      </c>
    </row>
    <row r="7922" spans="1:11" x14ac:dyDescent="0.35">
      <c r="A7922" t="s">
        <v>811</v>
      </c>
      <c r="B7922" t="s">
        <v>2125</v>
      </c>
      <c r="D7922" s="4">
        <v>27044728</v>
      </c>
      <c r="E7922" s="4">
        <v>1775391</v>
      </c>
      <c r="F7922" s="4">
        <v>2137518</v>
      </c>
      <c r="G7922" s="4">
        <v>157493</v>
      </c>
      <c r="H7922" s="4">
        <v>2686182</v>
      </c>
      <c r="I7922" s="4">
        <v>33801312</v>
      </c>
      <c r="J7922" s="4">
        <v>28820119</v>
      </c>
      <c r="K7922" s="4">
        <v>27044728</v>
      </c>
    </row>
    <row r="7923" spans="1:11" x14ac:dyDescent="0.35">
      <c r="A7923" t="s">
        <v>811</v>
      </c>
      <c r="B7923" t="s">
        <v>2175</v>
      </c>
      <c r="C7923" t="s">
        <v>1896</v>
      </c>
      <c r="H7923" s="4">
        <v>98243</v>
      </c>
      <c r="I7923" s="4">
        <v>98243</v>
      </c>
      <c r="J7923">
        <v>0</v>
      </c>
      <c r="K7923" s="4">
        <v>0</v>
      </c>
    </row>
    <row r="7924" spans="1:11" x14ac:dyDescent="0.35">
      <c r="A7924" t="s">
        <v>811</v>
      </c>
      <c r="B7924" t="s">
        <v>2126</v>
      </c>
      <c r="C7924" t="s">
        <v>1850</v>
      </c>
      <c r="F7924" s="4">
        <v>2400000</v>
      </c>
      <c r="H7924" s="4">
        <v>2400000</v>
      </c>
      <c r="I7924" s="4">
        <v>4800000</v>
      </c>
      <c r="J7924">
        <v>0</v>
      </c>
      <c r="K7924" s="4">
        <v>0</v>
      </c>
    </row>
    <row r="7925" spans="1:11" x14ac:dyDescent="0.35">
      <c r="A7925" t="s">
        <v>811</v>
      </c>
      <c r="B7925" t="s">
        <v>2127</v>
      </c>
      <c r="F7925" s="4">
        <v>2400000</v>
      </c>
      <c r="H7925" s="4">
        <v>2498243</v>
      </c>
      <c r="I7925" s="4">
        <v>4898243</v>
      </c>
      <c r="J7925">
        <v>0</v>
      </c>
      <c r="K7925" s="4">
        <v>0</v>
      </c>
    </row>
    <row r="7926" spans="1:11" x14ac:dyDescent="0.35">
      <c r="A7926" t="s">
        <v>811</v>
      </c>
      <c r="B7926" t="s">
        <v>2128</v>
      </c>
      <c r="C7926" t="s">
        <v>1851</v>
      </c>
      <c r="D7926" s="4">
        <v>853587</v>
      </c>
      <c r="I7926" s="4">
        <v>853587</v>
      </c>
      <c r="J7926" s="4">
        <v>853587</v>
      </c>
      <c r="K7926" s="4">
        <v>853587</v>
      </c>
    </row>
    <row r="7927" spans="1:11" x14ac:dyDescent="0.35">
      <c r="A7927" t="s">
        <v>811</v>
      </c>
      <c r="B7927" t="s">
        <v>2129</v>
      </c>
      <c r="C7927" t="s">
        <v>1852</v>
      </c>
      <c r="F7927" s="4">
        <v>5452</v>
      </c>
      <c r="G7927" s="4">
        <v>27259</v>
      </c>
      <c r="I7927" s="4">
        <v>32711</v>
      </c>
      <c r="J7927">
        <v>0</v>
      </c>
      <c r="K7927" s="4">
        <v>0</v>
      </c>
    </row>
    <row r="7928" spans="1:11" x14ac:dyDescent="0.35">
      <c r="A7928" t="s">
        <v>811</v>
      </c>
      <c r="B7928" t="s">
        <v>2130</v>
      </c>
      <c r="C7928" t="s">
        <v>1853</v>
      </c>
      <c r="E7928" s="4">
        <v>10922</v>
      </c>
      <c r="F7928" s="4">
        <v>10922</v>
      </c>
      <c r="G7928" s="4">
        <v>30035</v>
      </c>
      <c r="I7928" s="4">
        <v>51878</v>
      </c>
      <c r="J7928">
        <v>10922</v>
      </c>
      <c r="K7928" s="4">
        <v>0</v>
      </c>
    </row>
    <row r="7929" spans="1:11" x14ac:dyDescent="0.35">
      <c r="A7929" t="s">
        <v>811</v>
      </c>
      <c r="B7929" t="s">
        <v>2172</v>
      </c>
      <c r="C7929" t="s">
        <v>1893</v>
      </c>
      <c r="G7929" s="4">
        <v>5973</v>
      </c>
      <c r="I7929" s="4">
        <v>5973</v>
      </c>
      <c r="J7929">
        <v>0</v>
      </c>
      <c r="K7929" s="4">
        <v>0</v>
      </c>
    </row>
    <row r="7930" spans="1:11" x14ac:dyDescent="0.35">
      <c r="A7930" t="s">
        <v>811</v>
      </c>
      <c r="B7930" t="s">
        <v>2131</v>
      </c>
      <c r="C7930" t="s">
        <v>1854</v>
      </c>
      <c r="E7930" s="4">
        <v>235371</v>
      </c>
      <c r="I7930" s="4">
        <v>235371</v>
      </c>
      <c r="J7930">
        <v>235371</v>
      </c>
      <c r="K7930" s="4">
        <v>0</v>
      </c>
    </row>
    <row r="7931" spans="1:11" x14ac:dyDescent="0.35">
      <c r="A7931" t="s">
        <v>811</v>
      </c>
      <c r="B7931" t="s">
        <v>2132</v>
      </c>
      <c r="C7931" t="s">
        <v>1855</v>
      </c>
      <c r="D7931" s="4">
        <v>287812</v>
      </c>
      <c r="E7931" s="4">
        <v>231863</v>
      </c>
      <c r="F7931" s="4">
        <v>9794</v>
      </c>
      <c r="I7931" s="4">
        <v>529469</v>
      </c>
      <c r="J7931" s="4">
        <v>519675</v>
      </c>
      <c r="K7931" s="4">
        <v>287812</v>
      </c>
    </row>
    <row r="7932" spans="1:11" x14ac:dyDescent="0.35">
      <c r="A7932" t="s">
        <v>811</v>
      </c>
      <c r="B7932" t="s">
        <v>2133</v>
      </c>
      <c r="C7932" t="s">
        <v>1856</v>
      </c>
      <c r="D7932" s="4">
        <v>1929</v>
      </c>
      <c r="E7932" s="4">
        <v>16566</v>
      </c>
      <c r="I7932" s="4">
        <v>18495</v>
      </c>
      <c r="J7932" s="4">
        <v>18495</v>
      </c>
      <c r="K7932" s="4">
        <v>1929</v>
      </c>
    </row>
    <row r="7933" spans="1:11" x14ac:dyDescent="0.35">
      <c r="A7933" t="s">
        <v>811</v>
      </c>
      <c r="B7933" t="s">
        <v>2134</v>
      </c>
      <c r="C7933" t="s">
        <v>1857</v>
      </c>
      <c r="D7933" s="4">
        <v>27838</v>
      </c>
      <c r="E7933" s="4">
        <v>35306</v>
      </c>
      <c r="I7933" s="4">
        <v>63144</v>
      </c>
      <c r="J7933" s="4">
        <v>63144</v>
      </c>
      <c r="K7933" s="4">
        <v>27838</v>
      </c>
    </row>
    <row r="7934" spans="1:11" x14ac:dyDescent="0.35">
      <c r="A7934" t="s">
        <v>811</v>
      </c>
      <c r="B7934" t="s">
        <v>2135</v>
      </c>
      <c r="C7934" t="s">
        <v>1858</v>
      </c>
      <c r="G7934" s="4">
        <v>31171</v>
      </c>
      <c r="H7934" s="4">
        <v>15586</v>
      </c>
      <c r="I7934" s="4">
        <v>46757</v>
      </c>
      <c r="J7934">
        <v>0</v>
      </c>
      <c r="K7934" s="4">
        <v>0</v>
      </c>
    </row>
    <row r="7935" spans="1:11" x14ac:dyDescent="0.35">
      <c r="A7935" t="s">
        <v>811</v>
      </c>
      <c r="B7935" t="s">
        <v>2136</v>
      </c>
      <c r="C7935" t="s">
        <v>1859</v>
      </c>
      <c r="D7935" s="4">
        <v>202105</v>
      </c>
      <c r="E7935" s="4">
        <v>100010</v>
      </c>
      <c r="G7935" s="4">
        <v>105424</v>
      </c>
      <c r="H7935" s="4">
        <v>100000</v>
      </c>
      <c r="I7935" s="4">
        <v>507539</v>
      </c>
      <c r="J7935" s="4">
        <v>302115</v>
      </c>
      <c r="K7935" s="4">
        <v>202105</v>
      </c>
    </row>
    <row r="7936" spans="1:11" x14ac:dyDescent="0.35">
      <c r="A7936" t="s">
        <v>811</v>
      </c>
      <c r="B7936" t="s">
        <v>2137</v>
      </c>
      <c r="C7936" t="s">
        <v>1860</v>
      </c>
      <c r="D7936" s="4">
        <v>652218</v>
      </c>
      <c r="I7936" s="4">
        <v>652218</v>
      </c>
      <c r="J7936" s="4">
        <v>652218</v>
      </c>
      <c r="K7936" s="4">
        <v>652218</v>
      </c>
    </row>
    <row r="7937" spans="1:11" x14ac:dyDescent="0.35">
      <c r="A7937" t="s">
        <v>811</v>
      </c>
      <c r="B7937" t="s">
        <v>2138</v>
      </c>
      <c r="C7937" t="s">
        <v>1861</v>
      </c>
      <c r="D7937" s="4">
        <v>174540</v>
      </c>
      <c r="I7937" s="4">
        <v>174540</v>
      </c>
      <c r="J7937" s="4">
        <v>174540</v>
      </c>
      <c r="K7937" s="4">
        <v>174540</v>
      </c>
    </row>
    <row r="7938" spans="1:11" x14ac:dyDescent="0.35">
      <c r="A7938" t="s">
        <v>811</v>
      </c>
      <c r="B7938" t="s">
        <v>2139</v>
      </c>
      <c r="C7938" t="s">
        <v>1862</v>
      </c>
      <c r="D7938" s="4">
        <v>341857</v>
      </c>
      <c r="H7938" s="4">
        <v>170929</v>
      </c>
      <c r="I7938" s="4">
        <v>512786</v>
      </c>
      <c r="J7938" s="4">
        <v>341857</v>
      </c>
      <c r="K7938" s="4">
        <v>341857</v>
      </c>
    </row>
    <row r="7939" spans="1:11" x14ac:dyDescent="0.35">
      <c r="A7939" t="s">
        <v>811</v>
      </c>
      <c r="B7939" t="s">
        <v>2140</v>
      </c>
      <c r="C7939" t="s">
        <v>1863</v>
      </c>
      <c r="F7939" s="4">
        <v>15560</v>
      </c>
      <c r="G7939" s="4">
        <v>7780</v>
      </c>
      <c r="I7939" s="4">
        <v>23340</v>
      </c>
      <c r="J7939">
        <v>0</v>
      </c>
      <c r="K7939" s="4">
        <v>0</v>
      </c>
    </row>
    <row r="7940" spans="1:11" x14ac:dyDescent="0.35">
      <c r="A7940" t="s">
        <v>811</v>
      </c>
      <c r="B7940" t="s">
        <v>2141</v>
      </c>
      <c r="D7940" s="4">
        <v>2541886</v>
      </c>
      <c r="E7940" s="4">
        <v>630038</v>
      </c>
      <c r="F7940" s="4">
        <v>41727</v>
      </c>
      <c r="G7940" s="4">
        <v>207641</v>
      </c>
      <c r="H7940" s="4">
        <v>286514</v>
      </c>
      <c r="I7940" s="4">
        <v>3707807</v>
      </c>
      <c r="J7940" s="4">
        <v>3171924</v>
      </c>
      <c r="K7940" s="4">
        <v>2541886</v>
      </c>
    </row>
    <row r="7941" spans="1:11" x14ac:dyDescent="0.35">
      <c r="A7941" t="s">
        <v>811</v>
      </c>
      <c r="B7941" t="s">
        <v>2143</v>
      </c>
      <c r="C7941" t="s">
        <v>1865</v>
      </c>
      <c r="D7941" s="4">
        <v>1744</v>
      </c>
      <c r="H7941" s="4">
        <v>43921</v>
      </c>
      <c r="I7941" s="4">
        <v>45665</v>
      </c>
      <c r="J7941" s="4">
        <v>1744</v>
      </c>
      <c r="K7941" s="4">
        <v>1744</v>
      </c>
    </row>
    <row r="7942" spans="1:11" x14ac:dyDescent="0.35">
      <c r="A7942" t="s">
        <v>811</v>
      </c>
      <c r="B7942" t="s">
        <v>2144</v>
      </c>
      <c r="C7942" t="s">
        <v>1866</v>
      </c>
      <c r="I7942" s="4">
        <v>0</v>
      </c>
      <c r="J7942">
        <v>0</v>
      </c>
      <c r="K7942" s="4">
        <v>0</v>
      </c>
    </row>
    <row r="7943" spans="1:11" x14ac:dyDescent="0.35">
      <c r="A7943" t="s">
        <v>811</v>
      </c>
      <c r="B7943" t="s">
        <v>2145</v>
      </c>
      <c r="C7943" t="s">
        <v>1867</v>
      </c>
      <c r="D7943" s="4">
        <v>1609445</v>
      </c>
      <c r="E7943" s="4">
        <v>0</v>
      </c>
      <c r="F7943" s="4">
        <v>254436</v>
      </c>
      <c r="H7943" s="4">
        <v>4536278</v>
      </c>
      <c r="I7943" s="4">
        <v>6400160</v>
      </c>
      <c r="J7943" s="4">
        <v>1609445</v>
      </c>
      <c r="K7943" s="4">
        <v>1609445</v>
      </c>
    </row>
    <row r="7944" spans="1:11" x14ac:dyDescent="0.35">
      <c r="A7944" t="s">
        <v>811</v>
      </c>
      <c r="B7944" t="s">
        <v>2146</v>
      </c>
      <c r="C7944" t="s">
        <v>1868</v>
      </c>
      <c r="D7944" s="4">
        <v>155259</v>
      </c>
      <c r="E7944" s="4">
        <v>0</v>
      </c>
      <c r="F7944" s="4">
        <v>255259</v>
      </c>
      <c r="H7944" s="4">
        <v>4698670</v>
      </c>
      <c r="I7944" s="4">
        <v>5109189</v>
      </c>
      <c r="J7944" s="4">
        <v>155259</v>
      </c>
      <c r="K7944" s="4">
        <v>155259</v>
      </c>
    </row>
    <row r="7945" spans="1:11" x14ac:dyDescent="0.35">
      <c r="A7945" t="s">
        <v>811</v>
      </c>
      <c r="B7945" t="s">
        <v>2173</v>
      </c>
      <c r="C7945" t="s">
        <v>1894</v>
      </c>
      <c r="D7945" s="4">
        <v>6399</v>
      </c>
      <c r="I7945" s="4">
        <v>6399</v>
      </c>
      <c r="J7945" s="4">
        <v>6399</v>
      </c>
      <c r="K7945" s="4">
        <v>6399</v>
      </c>
    </row>
    <row r="7946" spans="1:11" x14ac:dyDescent="0.35">
      <c r="A7946" t="s">
        <v>811</v>
      </c>
      <c r="B7946" t="s">
        <v>2147</v>
      </c>
      <c r="C7946" t="s">
        <v>1869</v>
      </c>
      <c r="E7946" s="4">
        <v>0</v>
      </c>
      <c r="H7946" s="4">
        <v>624000</v>
      </c>
      <c r="I7946" s="4">
        <v>624000</v>
      </c>
      <c r="J7946">
        <v>0</v>
      </c>
      <c r="K7946" s="4">
        <v>0</v>
      </c>
    </row>
    <row r="7947" spans="1:11" x14ac:dyDescent="0.35">
      <c r="A7947" t="s">
        <v>811</v>
      </c>
      <c r="B7947" t="s">
        <v>2148</v>
      </c>
      <c r="C7947" t="s">
        <v>1870</v>
      </c>
      <c r="D7947" s="4">
        <v>0</v>
      </c>
      <c r="E7947" s="4">
        <v>104199</v>
      </c>
      <c r="F7947" s="4">
        <v>5699616</v>
      </c>
      <c r="G7947" s="4">
        <v>87899</v>
      </c>
      <c r="H7947" s="4">
        <v>32000</v>
      </c>
      <c r="I7947" s="4">
        <v>5923714</v>
      </c>
      <c r="J7947" s="4">
        <v>104199</v>
      </c>
      <c r="K7947" s="4">
        <v>0</v>
      </c>
    </row>
    <row r="7948" spans="1:11" x14ac:dyDescent="0.35">
      <c r="A7948" t="s">
        <v>811</v>
      </c>
      <c r="B7948" t="s">
        <v>2149</v>
      </c>
      <c r="C7948" t="s">
        <v>1871</v>
      </c>
      <c r="D7948" s="4">
        <v>6578024</v>
      </c>
      <c r="F7948" s="4">
        <v>73845</v>
      </c>
      <c r="H7948" s="4">
        <v>73158</v>
      </c>
      <c r="I7948" s="4">
        <v>6725028</v>
      </c>
      <c r="J7948" s="4">
        <v>6578024</v>
      </c>
      <c r="K7948" s="4">
        <v>6578024</v>
      </c>
    </row>
    <row r="7949" spans="1:11" x14ac:dyDescent="0.35">
      <c r="A7949" t="s">
        <v>811</v>
      </c>
      <c r="B7949" t="s">
        <v>2150</v>
      </c>
      <c r="C7949" t="s">
        <v>1872</v>
      </c>
      <c r="D7949" s="4">
        <v>294000</v>
      </c>
      <c r="I7949" s="4">
        <v>294000</v>
      </c>
      <c r="J7949" s="4">
        <v>294000</v>
      </c>
      <c r="K7949" s="4">
        <v>294000</v>
      </c>
    </row>
    <row r="7950" spans="1:11" x14ac:dyDescent="0.35">
      <c r="A7950" t="s">
        <v>811</v>
      </c>
      <c r="B7950" t="s">
        <v>2153</v>
      </c>
      <c r="C7950" t="s">
        <v>1875</v>
      </c>
      <c r="D7950" s="4">
        <v>0</v>
      </c>
      <c r="H7950" s="4">
        <v>20342</v>
      </c>
      <c r="I7950" s="4">
        <v>20342</v>
      </c>
      <c r="J7950" s="4">
        <v>0</v>
      </c>
      <c r="K7950" s="4">
        <v>0</v>
      </c>
    </row>
    <row r="7951" spans="1:11" x14ac:dyDescent="0.35">
      <c r="A7951" t="s">
        <v>811</v>
      </c>
      <c r="B7951" t="s">
        <v>2154</v>
      </c>
      <c r="C7951" t="s">
        <v>1876</v>
      </c>
      <c r="D7951" s="4">
        <v>73741</v>
      </c>
      <c r="E7951" s="4">
        <v>0</v>
      </c>
      <c r="H7951" s="4">
        <v>137760</v>
      </c>
      <c r="I7951" s="4">
        <v>211501</v>
      </c>
      <c r="J7951" s="4">
        <v>73741</v>
      </c>
      <c r="K7951" s="4">
        <v>73741</v>
      </c>
    </row>
    <row r="7952" spans="1:11" x14ac:dyDescent="0.35">
      <c r="A7952" t="s">
        <v>811</v>
      </c>
      <c r="B7952" t="s">
        <v>2155</v>
      </c>
      <c r="C7952" t="s">
        <v>1877</v>
      </c>
      <c r="D7952" s="4">
        <v>1161</v>
      </c>
      <c r="I7952" s="4">
        <v>1161</v>
      </c>
      <c r="J7952" s="4">
        <v>1161</v>
      </c>
      <c r="K7952" s="4">
        <v>1161</v>
      </c>
    </row>
    <row r="7953" spans="1:11" x14ac:dyDescent="0.35">
      <c r="A7953" t="s">
        <v>811</v>
      </c>
      <c r="B7953" t="s">
        <v>2156</v>
      </c>
      <c r="D7953" s="4">
        <v>8719774</v>
      </c>
      <c r="E7953" s="4">
        <v>104199</v>
      </c>
      <c r="F7953" s="4">
        <v>6283157</v>
      </c>
      <c r="G7953" s="4">
        <v>87899</v>
      </c>
      <c r="H7953" s="4">
        <v>10166130</v>
      </c>
      <c r="I7953" s="4">
        <v>25361158</v>
      </c>
      <c r="J7953" s="4">
        <v>8823973</v>
      </c>
      <c r="K7953" s="4">
        <v>8719774</v>
      </c>
    </row>
    <row r="7954" spans="1:11" x14ac:dyDescent="0.35">
      <c r="A7954" t="s">
        <v>811</v>
      </c>
      <c r="B7954" t="s">
        <v>2157</v>
      </c>
      <c r="C7954" t="s">
        <v>1879</v>
      </c>
      <c r="D7954" s="4">
        <v>1048828</v>
      </c>
      <c r="I7954" s="4">
        <v>1048828</v>
      </c>
      <c r="J7954" s="4">
        <v>1048828</v>
      </c>
      <c r="K7954" s="4">
        <v>1048828</v>
      </c>
    </row>
    <row r="7955" spans="1:11" x14ac:dyDescent="0.35">
      <c r="A7955" t="s">
        <v>811</v>
      </c>
      <c r="B7955" t="s">
        <v>2176</v>
      </c>
      <c r="C7955" t="s">
        <v>1897</v>
      </c>
      <c r="D7955" s="4">
        <v>7725</v>
      </c>
      <c r="I7955" s="4">
        <v>7725</v>
      </c>
      <c r="J7955" s="4">
        <v>7725</v>
      </c>
      <c r="K7955" s="4">
        <v>7725</v>
      </c>
    </row>
    <row r="7956" spans="1:11" x14ac:dyDescent="0.35">
      <c r="A7956" t="s">
        <v>811</v>
      </c>
      <c r="B7956" t="s">
        <v>2158</v>
      </c>
      <c r="C7956" t="s">
        <v>1880</v>
      </c>
      <c r="D7956" s="4">
        <v>711367</v>
      </c>
      <c r="I7956" s="4">
        <v>711367</v>
      </c>
      <c r="J7956" s="4">
        <v>711367</v>
      </c>
      <c r="K7956" s="4">
        <v>711367</v>
      </c>
    </row>
    <row r="7957" spans="1:11" x14ac:dyDescent="0.35">
      <c r="A7957" t="s">
        <v>811</v>
      </c>
      <c r="B7957" t="s">
        <v>2159</v>
      </c>
      <c r="C7957" t="s">
        <v>1881</v>
      </c>
      <c r="D7957" s="4">
        <v>1375626</v>
      </c>
      <c r="I7957" s="4">
        <v>1375626</v>
      </c>
      <c r="J7957" s="4">
        <v>1375626</v>
      </c>
      <c r="K7957" s="4">
        <v>1375626</v>
      </c>
    </row>
    <row r="7958" spans="1:11" x14ac:dyDescent="0.35">
      <c r="A7958" t="s">
        <v>811</v>
      </c>
      <c r="B7958" t="s">
        <v>2174</v>
      </c>
      <c r="C7958" t="s">
        <v>1895</v>
      </c>
      <c r="D7958" s="4">
        <v>491988</v>
      </c>
      <c r="I7958" s="4">
        <v>491988</v>
      </c>
      <c r="J7958" s="4">
        <v>491988</v>
      </c>
      <c r="K7958" s="4">
        <v>491988</v>
      </c>
    </row>
    <row r="7959" spans="1:11" x14ac:dyDescent="0.35">
      <c r="A7959" t="s">
        <v>811</v>
      </c>
      <c r="B7959" t="s">
        <v>2160</v>
      </c>
      <c r="C7959" t="s">
        <v>1882</v>
      </c>
      <c r="D7959" s="4">
        <v>2289</v>
      </c>
      <c r="E7959" s="4">
        <v>79228</v>
      </c>
      <c r="I7959" s="4">
        <v>81517</v>
      </c>
      <c r="J7959" s="4">
        <v>81517</v>
      </c>
      <c r="K7959" s="4">
        <v>2289</v>
      </c>
    </row>
    <row r="7960" spans="1:11" x14ac:dyDescent="0.35">
      <c r="A7960" t="s">
        <v>811</v>
      </c>
      <c r="B7960" t="s">
        <v>2179</v>
      </c>
      <c r="C7960" t="s">
        <v>1900</v>
      </c>
      <c r="D7960" s="4">
        <v>7462</v>
      </c>
      <c r="I7960" s="4">
        <v>7462</v>
      </c>
      <c r="J7960" s="4">
        <v>7462</v>
      </c>
      <c r="K7960" s="4">
        <v>7462</v>
      </c>
    </row>
    <row r="7961" spans="1:11" x14ac:dyDescent="0.35">
      <c r="A7961" t="s">
        <v>811</v>
      </c>
      <c r="B7961" t="s">
        <v>2161</v>
      </c>
      <c r="C7961" t="s">
        <v>1883</v>
      </c>
      <c r="D7961" s="4">
        <v>55699</v>
      </c>
      <c r="I7961" s="4">
        <v>55699</v>
      </c>
      <c r="J7961" s="4">
        <v>55699</v>
      </c>
      <c r="K7961" s="4">
        <v>55699</v>
      </c>
    </row>
    <row r="7962" spans="1:11" x14ac:dyDescent="0.35">
      <c r="A7962" t="s">
        <v>811</v>
      </c>
      <c r="B7962" t="s">
        <v>2171</v>
      </c>
      <c r="C7962" t="s">
        <v>1892</v>
      </c>
      <c r="D7962" s="4">
        <v>12074</v>
      </c>
      <c r="I7962" s="4">
        <v>12074</v>
      </c>
      <c r="J7962" s="4">
        <v>12074</v>
      </c>
      <c r="K7962" s="4">
        <v>12074</v>
      </c>
    </row>
    <row r="7963" spans="1:11" x14ac:dyDescent="0.35">
      <c r="A7963" t="s">
        <v>811</v>
      </c>
      <c r="B7963" t="s">
        <v>2162</v>
      </c>
      <c r="C7963" t="s">
        <v>1884</v>
      </c>
      <c r="D7963" s="4">
        <v>22162</v>
      </c>
      <c r="I7963" s="4">
        <v>22162</v>
      </c>
      <c r="J7963" s="4">
        <v>22162</v>
      </c>
      <c r="K7963" s="4">
        <v>22162</v>
      </c>
    </row>
    <row r="7964" spans="1:11" x14ac:dyDescent="0.35">
      <c r="A7964" t="s">
        <v>811</v>
      </c>
      <c r="B7964" t="s">
        <v>2163</v>
      </c>
      <c r="D7964" s="4">
        <v>3735220</v>
      </c>
      <c r="E7964" s="4">
        <v>79228</v>
      </c>
      <c r="I7964" s="4">
        <v>3814448</v>
      </c>
      <c r="J7964" s="4">
        <v>3814448</v>
      </c>
      <c r="K7964" s="4">
        <v>3735220</v>
      </c>
    </row>
    <row r="7965" spans="1:11" x14ac:dyDescent="0.35">
      <c r="A7965" t="s">
        <v>811</v>
      </c>
      <c r="B7965" t="s">
        <v>2164</v>
      </c>
      <c r="C7965" t="s">
        <v>1886</v>
      </c>
      <c r="H7965" s="4">
        <v>103690</v>
      </c>
      <c r="I7965" s="4">
        <v>103690</v>
      </c>
      <c r="J7965">
        <v>0</v>
      </c>
      <c r="K7965" s="4">
        <v>0</v>
      </c>
    </row>
    <row r="7966" spans="1:11" x14ac:dyDescent="0.35">
      <c r="A7966" t="s">
        <v>811</v>
      </c>
      <c r="B7966" t="s">
        <v>2165</v>
      </c>
      <c r="H7966" s="4">
        <v>103690</v>
      </c>
      <c r="I7966" s="4">
        <v>103690</v>
      </c>
      <c r="J7966">
        <v>0</v>
      </c>
      <c r="K7966" s="4">
        <v>0</v>
      </c>
    </row>
    <row r="7967" spans="1:11" x14ac:dyDescent="0.35">
      <c r="A7967" t="s">
        <v>811</v>
      </c>
      <c r="B7967" t="s">
        <v>2166</v>
      </c>
      <c r="C7967" t="s">
        <v>1888</v>
      </c>
      <c r="H7967" s="4">
        <v>480000</v>
      </c>
      <c r="I7967" s="4">
        <v>480000</v>
      </c>
      <c r="J7967">
        <v>0</v>
      </c>
      <c r="K7967" s="4">
        <v>0</v>
      </c>
    </row>
    <row r="7968" spans="1:11" x14ac:dyDescent="0.35">
      <c r="A7968" t="s">
        <v>811</v>
      </c>
      <c r="B7968" t="s">
        <v>2180</v>
      </c>
      <c r="C7968" t="s">
        <v>1901</v>
      </c>
      <c r="F7968" s="4">
        <v>600000</v>
      </c>
      <c r="I7968" s="4">
        <v>600000</v>
      </c>
      <c r="J7968">
        <v>0</v>
      </c>
      <c r="K7968" s="4">
        <v>0</v>
      </c>
    </row>
    <row r="7969" spans="1:11" x14ac:dyDescent="0.35">
      <c r="A7969" t="s">
        <v>811</v>
      </c>
      <c r="B7969" t="s">
        <v>2167</v>
      </c>
      <c r="C7969" t="s">
        <v>1889</v>
      </c>
      <c r="F7969" s="4">
        <v>1575000</v>
      </c>
      <c r="I7969" s="4">
        <v>1575000</v>
      </c>
      <c r="J7969">
        <v>0</v>
      </c>
      <c r="K7969" s="4">
        <v>0</v>
      </c>
    </row>
    <row r="7970" spans="1:11" x14ac:dyDescent="0.35">
      <c r="A7970" t="s">
        <v>811</v>
      </c>
      <c r="B7970" t="s">
        <v>2168</v>
      </c>
      <c r="C7970" t="s">
        <v>1890</v>
      </c>
      <c r="F7970" s="4">
        <v>750000</v>
      </c>
      <c r="I7970" s="4">
        <v>750000</v>
      </c>
      <c r="J7970">
        <v>0</v>
      </c>
      <c r="K7970" s="4">
        <v>0</v>
      </c>
    </row>
    <row r="7971" spans="1:11" x14ac:dyDescent="0.35">
      <c r="A7971" t="s">
        <v>811</v>
      </c>
      <c r="B7971" t="s">
        <v>2181</v>
      </c>
      <c r="C7971" t="s">
        <v>1902</v>
      </c>
      <c r="F7971" s="4">
        <v>1200000</v>
      </c>
      <c r="I7971" s="4">
        <v>1200000</v>
      </c>
      <c r="J7971">
        <v>0</v>
      </c>
      <c r="K7971" s="4">
        <v>0</v>
      </c>
    </row>
    <row r="7972" spans="1:11" x14ac:dyDescent="0.35">
      <c r="A7972" t="s">
        <v>811</v>
      </c>
      <c r="B7972" t="s">
        <v>2169</v>
      </c>
      <c r="F7972" s="4">
        <v>4125000</v>
      </c>
      <c r="H7972" s="4">
        <v>480000</v>
      </c>
      <c r="I7972" s="4">
        <v>4605000</v>
      </c>
      <c r="J7972">
        <v>0</v>
      </c>
      <c r="K7972" s="4">
        <v>0</v>
      </c>
    </row>
    <row r="7973" spans="1:11" x14ac:dyDescent="0.35">
      <c r="A7973" t="s">
        <v>811</v>
      </c>
      <c r="B7973" t="s">
        <v>2170</v>
      </c>
      <c r="D7973" s="4">
        <v>65384898</v>
      </c>
      <c r="E7973" s="4">
        <v>17790096</v>
      </c>
      <c r="F7973" s="4">
        <v>32750537</v>
      </c>
      <c r="G7973" s="4">
        <v>935293</v>
      </c>
      <c r="H7973" s="4">
        <v>17022660</v>
      </c>
      <c r="I7973" s="4">
        <v>133883484</v>
      </c>
      <c r="J7973" s="4">
        <f>SUM(D7973,E7973)</f>
        <v>83174994</v>
      </c>
      <c r="K7973" s="4">
        <v>65384898</v>
      </c>
    </row>
    <row r="7974" spans="1:11" x14ac:dyDescent="0.35">
      <c r="A7974" t="s">
        <v>814</v>
      </c>
      <c r="B7974" t="s">
        <v>2118</v>
      </c>
      <c r="C7974" t="s">
        <v>1843</v>
      </c>
      <c r="D7974" s="4">
        <v>27194918</v>
      </c>
      <c r="E7974" s="4">
        <v>35541156</v>
      </c>
      <c r="F7974" s="4">
        <v>17527485</v>
      </c>
      <c r="I7974" s="4">
        <v>80263559</v>
      </c>
      <c r="J7974" s="4">
        <v>62736074</v>
      </c>
      <c r="K7974" s="4">
        <v>27194918</v>
      </c>
    </row>
    <row r="7975" spans="1:11" x14ac:dyDescent="0.35">
      <c r="A7975" t="s">
        <v>814</v>
      </c>
      <c r="B7975" t="s">
        <v>2119</v>
      </c>
      <c r="C7975" t="s">
        <v>1844</v>
      </c>
      <c r="D7975" s="4">
        <v>4457914</v>
      </c>
      <c r="E7975" s="4">
        <v>784596</v>
      </c>
      <c r="F7975" s="4">
        <v>1026879</v>
      </c>
      <c r="G7975" s="4">
        <v>1022722</v>
      </c>
      <c r="H7975" s="4">
        <v>553500</v>
      </c>
      <c r="I7975" s="4">
        <v>7845611</v>
      </c>
      <c r="J7975" s="4">
        <v>5242510</v>
      </c>
      <c r="K7975" s="4">
        <v>4457914</v>
      </c>
    </row>
    <row r="7976" spans="1:11" x14ac:dyDescent="0.35">
      <c r="A7976" t="s">
        <v>814</v>
      </c>
      <c r="B7976" t="s">
        <v>2120</v>
      </c>
      <c r="C7976" t="s">
        <v>1845</v>
      </c>
      <c r="D7976" s="4">
        <v>4426338</v>
      </c>
      <c r="F7976" s="4">
        <v>867708</v>
      </c>
      <c r="I7976" s="4">
        <v>5294046</v>
      </c>
      <c r="J7976" s="4">
        <v>4426338</v>
      </c>
      <c r="K7976" s="4">
        <v>4426338</v>
      </c>
    </row>
    <row r="7977" spans="1:11" x14ac:dyDescent="0.35">
      <c r="A7977" t="s">
        <v>814</v>
      </c>
      <c r="B7977" t="s">
        <v>2121</v>
      </c>
      <c r="D7977" s="4">
        <v>36079170</v>
      </c>
      <c r="E7977" s="4">
        <v>36325752</v>
      </c>
      <c r="F7977" s="4">
        <v>19422072</v>
      </c>
      <c r="G7977" s="4">
        <v>1022722</v>
      </c>
      <c r="H7977" s="4">
        <v>553500</v>
      </c>
      <c r="I7977" s="4">
        <v>93403216</v>
      </c>
      <c r="J7977" s="4">
        <v>72404922</v>
      </c>
      <c r="K7977" s="4">
        <v>36079170</v>
      </c>
    </row>
    <row r="7978" spans="1:11" x14ac:dyDescent="0.35">
      <c r="A7978" t="s">
        <v>814</v>
      </c>
      <c r="B7978" t="s">
        <v>2122</v>
      </c>
      <c r="C7978" t="s">
        <v>1846</v>
      </c>
      <c r="D7978" s="4">
        <v>30758785</v>
      </c>
      <c r="I7978" s="4">
        <v>30758785</v>
      </c>
      <c r="J7978" s="4">
        <v>30758785</v>
      </c>
      <c r="K7978" s="4">
        <v>30758785</v>
      </c>
    </row>
    <row r="7979" spans="1:11" x14ac:dyDescent="0.35">
      <c r="A7979" t="s">
        <v>814</v>
      </c>
      <c r="B7979" t="s">
        <v>2123</v>
      </c>
      <c r="C7979" t="s">
        <v>1847</v>
      </c>
      <c r="D7979" s="4">
        <v>20822624</v>
      </c>
      <c r="F7979" s="4">
        <v>472973</v>
      </c>
      <c r="I7979" s="4">
        <v>21295597</v>
      </c>
      <c r="J7979" s="4">
        <v>20822624</v>
      </c>
      <c r="K7979" s="4">
        <v>20822624</v>
      </c>
    </row>
    <row r="7980" spans="1:11" x14ac:dyDescent="0.35">
      <c r="A7980" t="s">
        <v>814</v>
      </c>
      <c r="B7980" t="s">
        <v>2124</v>
      </c>
      <c r="C7980" t="s">
        <v>1848</v>
      </c>
      <c r="D7980" s="4">
        <v>60838</v>
      </c>
      <c r="I7980" s="4">
        <v>60838</v>
      </c>
      <c r="J7980" s="4">
        <v>60838</v>
      </c>
      <c r="K7980" s="4">
        <v>60838</v>
      </c>
    </row>
    <row r="7981" spans="1:11" x14ac:dyDescent="0.35">
      <c r="A7981" t="s">
        <v>814</v>
      </c>
      <c r="B7981" t="s">
        <v>2125</v>
      </c>
      <c r="D7981" s="4">
        <v>51642247</v>
      </c>
      <c r="F7981" s="4">
        <v>472973</v>
      </c>
      <c r="I7981" s="4">
        <v>52115220</v>
      </c>
      <c r="J7981" s="4">
        <v>51642247</v>
      </c>
      <c r="K7981" s="4">
        <v>51642247</v>
      </c>
    </row>
    <row r="7982" spans="1:11" x14ac:dyDescent="0.35">
      <c r="A7982" t="s">
        <v>814</v>
      </c>
      <c r="B7982" t="s">
        <v>2126</v>
      </c>
      <c r="C7982" t="s">
        <v>1850</v>
      </c>
      <c r="D7982" s="4">
        <v>69740</v>
      </c>
      <c r="G7982" s="4">
        <v>11200000</v>
      </c>
      <c r="I7982" s="4">
        <v>11269740</v>
      </c>
      <c r="J7982" s="4">
        <v>69740</v>
      </c>
      <c r="K7982" s="4">
        <v>69740</v>
      </c>
    </row>
    <row r="7983" spans="1:11" x14ac:dyDescent="0.35">
      <c r="A7983" t="s">
        <v>814</v>
      </c>
      <c r="B7983" t="s">
        <v>2127</v>
      </c>
      <c r="D7983" s="4">
        <v>69740</v>
      </c>
      <c r="G7983" s="4">
        <v>11200000</v>
      </c>
      <c r="I7983" s="4">
        <v>11269740</v>
      </c>
      <c r="J7983" s="4">
        <v>69740</v>
      </c>
      <c r="K7983" s="4">
        <v>69740</v>
      </c>
    </row>
    <row r="7984" spans="1:11" x14ac:dyDescent="0.35">
      <c r="A7984" t="s">
        <v>814</v>
      </c>
      <c r="B7984" t="s">
        <v>2128</v>
      </c>
      <c r="C7984" t="s">
        <v>1851</v>
      </c>
      <c r="D7984" s="4">
        <v>1250595</v>
      </c>
      <c r="I7984" s="4">
        <v>1250595</v>
      </c>
      <c r="J7984" s="4">
        <v>1250595</v>
      </c>
      <c r="K7984" s="4">
        <v>1250595</v>
      </c>
    </row>
    <row r="7985" spans="1:11" x14ac:dyDescent="0.35">
      <c r="A7985" t="s">
        <v>814</v>
      </c>
      <c r="B7985" t="s">
        <v>2129</v>
      </c>
      <c r="C7985" t="s">
        <v>1852</v>
      </c>
      <c r="E7985" s="4">
        <v>23170</v>
      </c>
      <c r="I7985" s="4">
        <v>23170</v>
      </c>
      <c r="J7985">
        <v>23170</v>
      </c>
      <c r="K7985" s="4">
        <v>0</v>
      </c>
    </row>
    <row r="7986" spans="1:11" x14ac:dyDescent="0.35">
      <c r="A7986" t="s">
        <v>814</v>
      </c>
      <c r="B7986" t="s">
        <v>2130</v>
      </c>
      <c r="C7986" t="s">
        <v>1853</v>
      </c>
      <c r="D7986" s="4">
        <v>8191</v>
      </c>
      <c r="E7986" s="4">
        <v>36265</v>
      </c>
      <c r="I7986" s="4">
        <v>44457</v>
      </c>
      <c r="J7986" s="4">
        <v>44456</v>
      </c>
      <c r="K7986" s="4">
        <v>8191</v>
      </c>
    </row>
    <row r="7987" spans="1:11" x14ac:dyDescent="0.35">
      <c r="A7987" t="s">
        <v>814</v>
      </c>
      <c r="B7987" t="s">
        <v>2172</v>
      </c>
      <c r="C7987" t="s">
        <v>1893</v>
      </c>
      <c r="E7987" s="4">
        <v>3584</v>
      </c>
      <c r="I7987" s="4">
        <v>3584</v>
      </c>
      <c r="J7987">
        <v>3584</v>
      </c>
      <c r="K7987" s="4">
        <v>0</v>
      </c>
    </row>
    <row r="7988" spans="1:11" x14ac:dyDescent="0.35">
      <c r="A7988" t="s">
        <v>814</v>
      </c>
      <c r="B7988" t="s">
        <v>2131</v>
      </c>
      <c r="C7988" t="s">
        <v>1854</v>
      </c>
      <c r="D7988" s="4">
        <v>5455</v>
      </c>
      <c r="E7988" s="4">
        <v>618690</v>
      </c>
      <c r="G7988" s="4">
        <v>94149</v>
      </c>
      <c r="I7988" s="4">
        <v>718294</v>
      </c>
      <c r="J7988" s="4">
        <v>624145</v>
      </c>
      <c r="K7988" s="4">
        <v>5455</v>
      </c>
    </row>
    <row r="7989" spans="1:11" x14ac:dyDescent="0.35">
      <c r="A7989" t="s">
        <v>814</v>
      </c>
      <c r="B7989" t="s">
        <v>2200</v>
      </c>
      <c r="C7989" t="s">
        <v>1926</v>
      </c>
      <c r="E7989" s="4">
        <v>130111</v>
      </c>
      <c r="I7989" s="4">
        <v>130111</v>
      </c>
      <c r="J7989">
        <v>130111</v>
      </c>
      <c r="K7989" s="4">
        <v>0</v>
      </c>
    </row>
    <row r="7990" spans="1:11" x14ac:dyDescent="0.35">
      <c r="A7990" t="s">
        <v>814</v>
      </c>
      <c r="B7990" t="s">
        <v>2132</v>
      </c>
      <c r="C7990" t="s">
        <v>1855</v>
      </c>
      <c r="D7990" s="4">
        <v>70394</v>
      </c>
      <c r="E7990" s="4">
        <v>605785</v>
      </c>
      <c r="I7990" s="4">
        <v>676179</v>
      </c>
      <c r="J7990" s="4">
        <v>676179</v>
      </c>
      <c r="K7990" s="4">
        <v>70394</v>
      </c>
    </row>
    <row r="7991" spans="1:11" x14ac:dyDescent="0.35">
      <c r="A7991" t="s">
        <v>814</v>
      </c>
      <c r="B7991" t="s">
        <v>2133</v>
      </c>
      <c r="C7991" t="s">
        <v>1856</v>
      </c>
      <c r="D7991" s="4">
        <v>9646</v>
      </c>
      <c r="E7991" s="4">
        <v>20708</v>
      </c>
      <c r="I7991" s="4">
        <v>30354</v>
      </c>
      <c r="J7991" s="4">
        <v>30354</v>
      </c>
      <c r="K7991" s="4">
        <v>9646</v>
      </c>
    </row>
    <row r="7992" spans="1:11" x14ac:dyDescent="0.35">
      <c r="A7992" t="s">
        <v>814</v>
      </c>
      <c r="B7992" t="s">
        <v>2134</v>
      </c>
      <c r="C7992" t="s">
        <v>1857</v>
      </c>
      <c r="D7992" s="4">
        <v>67896</v>
      </c>
      <c r="I7992" s="4">
        <v>67896</v>
      </c>
      <c r="J7992" s="4">
        <v>67896</v>
      </c>
      <c r="K7992" s="4">
        <v>67896</v>
      </c>
    </row>
    <row r="7993" spans="1:11" x14ac:dyDescent="0.35">
      <c r="A7993" t="s">
        <v>814</v>
      </c>
      <c r="B7993" t="s">
        <v>2135</v>
      </c>
      <c r="C7993" t="s">
        <v>1858</v>
      </c>
      <c r="H7993" s="4">
        <v>72397</v>
      </c>
      <c r="I7993" s="4">
        <v>72397</v>
      </c>
      <c r="J7993">
        <v>0</v>
      </c>
      <c r="K7993" s="4">
        <v>0</v>
      </c>
    </row>
    <row r="7994" spans="1:11" x14ac:dyDescent="0.35">
      <c r="A7994" t="s">
        <v>814</v>
      </c>
      <c r="B7994" t="s">
        <v>2136</v>
      </c>
      <c r="C7994" t="s">
        <v>1859</v>
      </c>
      <c r="D7994" s="4">
        <v>215861</v>
      </c>
      <c r="F7994" s="4">
        <v>56114</v>
      </c>
      <c r="G7994" s="4">
        <v>800000</v>
      </c>
      <c r="H7994" s="4">
        <v>350013</v>
      </c>
      <c r="I7994" s="4">
        <v>1421989</v>
      </c>
      <c r="J7994" s="4">
        <v>215861</v>
      </c>
      <c r="K7994" s="4">
        <v>215861</v>
      </c>
    </row>
    <row r="7995" spans="1:11" x14ac:dyDescent="0.35">
      <c r="A7995" t="s">
        <v>814</v>
      </c>
      <c r="B7995" t="s">
        <v>2137</v>
      </c>
      <c r="C7995" t="s">
        <v>1860</v>
      </c>
      <c r="E7995" s="4">
        <v>0</v>
      </c>
      <c r="G7995" s="4">
        <v>1521842</v>
      </c>
      <c r="H7995" s="4">
        <v>217406</v>
      </c>
      <c r="I7995" s="4">
        <v>1739248</v>
      </c>
      <c r="J7995">
        <v>0</v>
      </c>
      <c r="K7995" s="4">
        <v>0</v>
      </c>
    </row>
    <row r="7996" spans="1:11" x14ac:dyDescent="0.35">
      <c r="A7996" t="s">
        <v>814</v>
      </c>
      <c r="B7996" t="s">
        <v>2138</v>
      </c>
      <c r="C7996" t="s">
        <v>1861</v>
      </c>
      <c r="D7996" s="4">
        <v>406320</v>
      </c>
      <c r="I7996" s="4">
        <v>406320</v>
      </c>
      <c r="J7996" s="4">
        <v>406320</v>
      </c>
      <c r="K7996" s="4">
        <v>406320</v>
      </c>
    </row>
    <row r="7997" spans="1:11" x14ac:dyDescent="0.35">
      <c r="A7997" t="s">
        <v>814</v>
      </c>
      <c r="B7997" t="s">
        <v>2139</v>
      </c>
      <c r="C7997" t="s">
        <v>1862</v>
      </c>
      <c r="D7997" s="4">
        <v>1709285</v>
      </c>
      <c r="G7997" s="4">
        <v>1367428</v>
      </c>
      <c r="I7997" s="4">
        <v>3076714</v>
      </c>
      <c r="J7997" s="4">
        <v>1709285</v>
      </c>
      <c r="K7997" s="4">
        <v>1709285</v>
      </c>
    </row>
    <row r="7998" spans="1:11" x14ac:dyDescent="0.35">
      <c r="A7998" t="s">
        <v>814</v>
      </c>
      <c r="B7998" t="s">
        <v>2140</v>
      </c>
      <c r="C7998" t="s">
        <v>1863</v>
      </c>
      <c r="F7998" s="4">
        <v>31120</v>
      </c>
      <c r="I7998" s="4">
        <v>31120</v>
      </c>
      <c r="J7998">
        <v>0</v>
      </c>
      <c r="K7998" s="4">
        <v>0</v>
      </c>
    </row>
    <row r="7999" spans="1:11" x14ac:dyDescent="0.35">
      <c r="A7999" t="s">
        <v>814</v>
      </c>
      <c r="B7999" t="s">
        <v>2192</v>
      </c>
      <c r="C7999" t="s">
        <v>1913</v>
      </c>
      <c r="D7999" s="4">
        <v>471040</v>
      </c>
      <c r="E7999" s="4">
        <v>157013</v>
      </c>
      <c r="G7999" s="4">
        <v>2826240</v>
      </c>
      <c r="I7999" s="4">
        <v>3454294</v>
      </c>
      <c r="J7999" s="4">
        <v>628053</v>
      </c>
      <c r="K7999" s="4">
        <v>471040</v>
      </c>
    </row>
    <row r="8000" spans="1:11" x14ac:dyDescent="0.35">
      <c r="A8000" t="s">
        <v>814</v>
      </c>
      <c r="B8000" t="s">
        <v>2141</v>
      </c>
      <c r="D8000" s="4">
        <v>4214685</v>
      </c>
      <c r="E8000" s="4">
        <v>1595327</v>
      </c>
      <c r="F8000" s="4">
        <v>87234</v>
      </c>
      <c r="G8000" s="4">
        <v>6609659</v>
      </c>
      <c r="H8000" s="4">
        <v>639817</v>
      </c>
      <c r="I8000" s="4">
        <v>13146721</v>
      </c>
      <c r="J8000" s="4">
        <v>5810012</v>
      </c>
      <c r="K8000" s="4">
        <v>4214685</v>
      </c>
    </row>
    <row r="8001" spans="1:11" x14ac:dyDescent="0.35">
      <c r="A8001" t="s">
        <v>814</v>
      </c>
      <c r="B8001" t="s">
        <v>2142</v>
      </c>
      <c r="C8001" t="s">
        <v>1864</v>
      </c>
      <c r="E8001" s="4">
        <v>11158</v>
      </c>
      <c r="I8001" s="4">
        <v>11158</v>
      </c>
      <c r="J8001">
        <v>11158</v>
      </c>
      <c r="K8001" s="4">
        <v>0</v>
      </c>
    </row>
    <row r="8002" spans="1:11" x14ac:dyDescent="0.35">
      <c r="A8002" t="s">
        <v>814</v>
      </c>
      <c r="B8002" t="s">
        <v>2143</v>
      </c>
      <c r="C8002" t="s">
        <v>1865</v>
      </c>
      <c r="D8002" s="4">
        <v>644</v>
      </c>
      <c r="F8002" s="4">
        <v>137206</v>
      </c>
      <c r="I8002" s="4">
        <v>137850</v>
      </c>
      <c r="J8002" s="4">
        <v>644</v>
      </c>
      <c r="K8002" s="4">
        <v>644</v>
      </c>
    </row>
    <row r="8003" spans="1:11" x14ac:dyDescent="0.35">
      <c r="A8003" t="s">
        <v>814</v>
      </c>
      <c r="B8003" t="s">
        <v>2144</v>
      </c>
      <c r="C8003" t="s">
        <v>1866</v>
      </c>
      <c r="I8003" s="4">
        <v>0</v>
      </c>
      <c r="J8003">
        <v>0</v>
      </c>
      <c r="K8003" s="4">
        <v>0</v>
      </c>
    </row>
    <row r="8004" spans="1:11" x14ac:dyDescent="0.35">
      <c r="A8004" t="s">
        <v>814</v>
      </c>
      <c r="B8004" t="s">
        <v>2145</v>
      </c>
      <c r="C8004" t="s">
        <v>1867</v>
      </c>
      <c r="D8004" s="4">
        <v>1969500</v>
      </c>
      <c r="E8004" s="4">
        <v>100000</v>
      </c>
      <c r="H8004" s="4">
        <v>2574718</v>
      </c>
      <c r="I8004" s="4">
        <v>4644218</v>
      </c>
      <c r="J8004" s="4">
        <v>2069500</v>
      </c>
      <c r="K8004" s="4">
        <v>1969500</v>
      </c>
    </row>
    <row r="8005" spans="1:11" x14ac:dyDescent="0.35">
      <c r="A8005" t="s">
        <v>814</v>
      </c>
      <c r="B8005" t="s">
        <v>2146</v>
      </c>
      <c r="C8005" t="s">
        <v>1868</v>
      </c>
      <c r="D8005" s="4">
        <v>3113</v>
      </c>
      <c r="F8005" s="4">
        <v>42075</v>
      </c>
      <c r="H8005" s="4">
        <v>4132601</v>
      </c>
      <c r="I8005" s="4">
        <v>4177788</v>
      </c>
      <c r="J8005" s="4">
        <v>3113</v>
      </c>
      <c r="K8005" s="4">
        <v>3113</v>
      </c>
    </row>
    <row r="8006" spans="1:11" x14ac:dyDescent="0.35">
      <c r="A8006" t="s">
        <v>814</v>
      </c>
      <c r="B8006" t="s">
        <v>2173</v>
      </c>
      <c r="C8006" t="s">
        <v>1894</v>
      </c>
      <c r="D8006" s="4">
        <v>57439</v>
      </c>
      <c r="I8006" s="4">
        <v>57439</v>
      </c>
      <c r="J8006" s="4">
        <v>57439</v>
      </c>
      <c r="K8006" s="4">
        <v>57439</v>
      </c>
    </row>
    <row r="8007" spans="1:11" x14ac:dyDescent="0.35">
      <c r="A8007" t="s">
        <v>814</v>
      </c>
      <c r="B8007" t="s">
        <v>2147</v>
      </c>
      <c r="C8007" t="s">
        <v>1869</v>
      </c>
      <c r="E8007" s="4">
        <v>0</v>
      </c>
      <c r="H8007" s="4">
        <v>1128000</v>
      </c>
      <c r="I8007" s="4">
        <v>1128000</v>
      </c>
      <c r="J8007">
        <v>0</v>
      </c>
      <c r="K8007" s="4">
        <v>0</v>
      </c>
    </row>
    <row r="8008" spans="1:11" x14ac:dyDescent="0.35">
      <c r="A8008" t="s">
        <v>814</v>
      </c>
      <c r="B8008" t="s">
        <v>2148</v>
      </c>
      <c r="C8008" t="s">
        <v>1870</v>
      </c>
      <c r="E8008" s="4">
        <v>7766710</v>
      </c>
      <c r="F8008" s="4">
        <v>0</v>
      </c>
      <c r="G8008" s="4">
        <v>263697</v>
      </c>
      <c r="I8008" s="4">
        <v>8030407</v>
      </c>
      <c r="J8008">
        <v>7766710</v>
      </c>
      <c r="K8008" s="4">
        <v>0</v>
      </c>
    </row>
    <row r="8009" spans="1:11" x14ac:dyDescent="0.35">
      <c r="A8009" t="s">
        <v>814</v>
      </c>
      <c r="B8009" t="s">
        <v>2149</v>
      </c>
      <c r="C8009" t="s">
        <v>1871</v>
      </c>
      <c r="D8009" s="4">
        <v>8869889</v>
      </c>
      <c r="G8009" s="4">
        <v>29817</v>
      </c>
      <c r="I8009" s="4">
        <v>8899706</v>
      </c>
      <c r="J8009" s="4">
        <v>8869889</v>
      </c>
      <c r="K8009" s="4">
        <v>8869889</v>
      </c>
    </row>
    <row r="8010" spans="1:11" x14ac:dyDescent="0.35">
      <c r="A8010" t="s">
        <v>814</v>
      </c>
      <c r="B8010" t="s">
        <v>2150</v>
      </c>
      <c r="C8010" t="s">
        <v>1872</v>
      </c>
      <c r="D8010" s="4">
        <v>343000</v>
      </c>
      <c r="I8010" s="4">
        <v>343000</v>
      </c>
      <c r="J8010" s="4">
        <v>343000</v>
      </c>
      <c r="K8010" s="4">
        <v>343000</v>
      </c>
    </row>
    <row r="8011" spans="1:11" x14ac:dyDescent="0.35">
      <c r="A8011" t="s">
        <v>814</v>
      </c>
      <c r="B8011" t="s">
        <v>2153</v>
      </c>
      <c r="C8011" t="s">
        <v>1875</v>
      </c>
      <c r="H8011" s="4">
        <v>26736</v>
      </c>
      <c r="I8011" s="4">
        <v>26736</v>
      </c>
      <c r="J8011">
        <v>0</v>
      </c>
      <c r="K8011" s="4">
        <v>0</v>
      </c>
    </row>
    <row r="8012" spans="1:11" x14ac:dyDescent="0.35">
      <c r="A8012" t="s">
        <v>814</v>
      </c>
      <c r="B8012" t="s">
        <v>2154</v>
      </c>
      <c r="C8012" t="s">
        <v>1876</v>
      </c>
      <c r="D8012" s="4">
        <v>126366</v>
      </c>
      <c r="H8012" s="4">
        <v>310800</v>
      </c>
      <c r="I8012" s="4">
        <v>437166</v>
      </c>
      <c r="J8012" s="4">
        <v>126366</v>
      </c>
      <c r="K8012" s="4">
        <v>126366</v>
      </c>
    </row>
    <row r="8013" spans="1:11" x14ac:dyDescent="0.35">
      <c r="A8013" t="s">
        <v>814</v>
      </c>
      <c r="B8013" t="s">
        <v>2155</v>
      </c>
      <c r="C8013" t="s">
        <v>1877</v>
      </c>
      <c r="D8013" s="4">
        <v>24538</v>
      </c>
      <c r="I8013" s="4">
        <v>24538</v>
      </c>
      <c r="J8013" s="4">
        <v>24538</v>
      </c>
      <c r="K8013" s="4">
        <v>24538</v>
      </c>
    </row>
    <row r="8014" spans="1:11" x14ac:dyDescent="0.35">
      <c r="A8014" t="s">
        <v>814</v>
      </c>
      <c r="B8014" t="s">
        <v>2156</v>
      </c>
      <c r="D8014" s="4">
        <v>11394488</v>
      </c>
      <c r="E8014" s="4">
        <v>7877869</v>
      </c>
      <c r="F8014" s="4">
        <v>179281</v>
      </c>
      <c r="G8014" s="4">
        <v>293514</v>
      </c>
      <c r="H8014" s="4">
        <v>8172855</v>
      </c>
      <c r="I8014" s="4">
        <v>27918007</v>
      </c>
      <c r="J8014" s="4">
        <v>19272357</v>
      </c>
      <c r="K8014" s="4">
        <v>11394488</v>
      </c>
    </row>
    <row r="8015" spans="1:11" x14ac:dyDescent="0.35">
      <c r="A8015" t="s">
        <v>814</v>
      </c>
      <c r="B8015" t="s">
        <v>2157</v>
      </c>
      <c r="C8015" t="s">
        <v>1879</v>
      </c>
      <c r="D8015" s="4">
        <v>2246181</v>
      </c>
      <c r="I8015" s="4">
        <v>2246181</v>
      </c>
      <c r="J8015" s="4">
        <v>2246181</v>
      </c>
      <c r="K8015" s="4">
        <v>2246181</v>
      </c>
    </row>
    <row r="8016" spans="1:11" x14ac:dyDescent="0.35">
      <c r="A8016" t="s">
        <v>814</v>
      </c>
      <c r="B8016" t="s">
        <v>2186</v>
      </c>
      <c r="C8016" t="s">
        <v>1907</v>
      </c>
      <c r="D8016" s="4">
        <v>29931</v>
      </c>
      <c r="I8016" s="4">
        <v>29931</v>
      </c>
      <c r="J8016" s="4">
        <v>29931</v>
      </c>
      <c r="K8016" s="4">
        <v>29931</v>
      </c>
    </row>
    <row r="8017" spans="1:11" x14ac:dyDescent="0.35">
      <c r="A8017" t="s">
        <v>814</v>
      </c>
      <c r="B8017" t="s">
        <v>2176</v>
      </c>
      <c r="C8017" t="s">
        <v>1897</v>
      </c>
      <c r="D8017" s="4">
        <v>297</v>
      </c>
      <c r="I8017" s="4">
        <v>297</v>
      </c>
      <c r="J8017" s="4">
        <v>297</v>
      </c>
      <c r="K8017" s="4">
        <v>297</v>
      </c>
    </row>
    <row r="8018" spans="1:11" x14ac:dyDescent="0.35">
      <c r="A8018" t="s">
        <v>814</v>
      </c>
      <c r="B8018" t="s">
        <v>2158</v>
      </c>
      <c r="C8018" t="s">
        <v>1880</v>
      </c>
      <c r="D8018" s="4">
        <v>696925</v>
      </c>
      <c r="I8018" s="4">
        <v>696925</v>
      </c>
      <c r="J8018" s="4">
        <v>696925</v>
      </c>
      <c r="K8018" s="4">
        <v>696925</v>
      </c>
    </row>
    <row r="8019" spans="1:11" x14ac:dyDescent="0.35">
      <c r="A8019" t="s">
        <v>814</v>
      </c>
      <c r="B8019" t="s">
        <v>2159</v>
      </c>
      <c r="C8019" t="s">
        <v>1881</v>
      </c>
      <c r="D8019" s="4">
        <v>2132897</v>
      </c>
      <c r="I8019" s="4">
        <v>2132897</v>
      </c>
      <c r="J8019" s="4">
        <v>2132897</v>
      </c>
      <c r="K8019" s="4">
        <v>2132897</v>
      </c>
    </row>
    <row r="8020" spans="1:11" x14ac:dyDescent="0.35">
      <c r="A8020" t="s">
        <v>814</v>
      </c>
      <c r="B8020" t="s">
        <v>2160</v>
      </c>
      <c r="C8020" t="s">
        <v>1882</v>
      </c>
      <c r="D8020" s="4">
        <v>1001</v>
      </c>
      <c r="F8020" s="4">
        <v>332867</v>
      </c>
      <c r="I8020" s="4">
        <v>333868</v>
      </c>
      <c r="J8020" s="4">
        <v>1001</v>
      </c>
      <c r="K8020" s="4">
        <v>1001</v>
      </c>
    </row>
    <row r="8021" spans="1:11" x14ac:dyDescent="0.35">
      <c r="A8021" t="s">
        <v>814</v>
      </c>
      <c r="B8021" t="s">
        <v>2179</v>
      </c>
      <c r="C8021" t="s">
        <v>1900</v>
      </c>
      <c r="D8021" s="4">
        <v>125</v>
      </c>
      <c r="I8021" s="4">
        <v>125</v>
      </c>
      <c r="J8021" s="4">
        <v>125</v>
      </c>
      <c r="K8021" s="4">
        <v>125</v>
      </c>
    </row>
    <row r="8022" spans="1:11" x14ac:dyDescent="0.35">
      <c r="A8022" t="s">
        <v>814</v>
      </c>
      <c r="B8022" t="s">
        <v>2161</v>
      </c>
      <c r="C8022" t="s">
        <v>1883</v>
      </c>
      <c r="D8022" s="4">
        <v>124667</v>
      </c>
      <c r="I8022" s="4">
        <v>124667</v>
      </c>
      <c r="J8022" s="4">
        <v>124667</v>
      </c>
      <c r="K8022" s="4">
        <v>124667</v>
      </c>
    </row>
    <row r="8023" spans="1:11" x14ac:dyDescent="0.35">
      <c r="A8023" t="s">
        <v>814</v>
      </c>
      <c r="B8023" t="s">
        <v>2171</v>
      </c>
      <c r="C8023" t="s">
        <v>1892</v>
      </c>
      <c r="D8023" s="4">
        <v>829</v>
      </c>
      <c r="I8023" s="4">
        <v>829</v>
      </c>
      <c r="J8023" s="4">
        <v>829</v>
      </c>
      <c r="K8023" s="4">
        <v>829</v>
      </c>
    </row>
    <row r="8024" spans="1:11" x14ac:dyDescent="0.35">
      <c r="A8024" t="s">
        <v>814</v>
      </c>
      <c r="B8024" t="s">
        <v>2163</v>
      </c>
      <c r="D8024" s="4">
        <v>5232853</v>
      </c>
      <c r="F8024" s="4">
        <v>332867</v>
      </c>
      <c r="I8024" s="4">
        <v>5565720</v>
      </c>
      <c r="J8024" s="4">
        <v>5232853</v>
      </c>
      <c r="K8024" s="4">
        <v>5232853</v>
      </c>
    </row>
    <row r="8025" spans="1:11" x14ac:dyDescent="0.35">
      <c r="A8025" t="s">
        <v>814</v>
      </c>
      <c r="B8025" t="s">
        <v>2183</v>
      </c>
      <c r="C8025" t="s">
        <v>1904</v>
      </c>
      <c r="D8025" s="4">
        <v>250000</v>
      </c>
      <c r="I8025" s="4">
        <v>250000</v>
      </c>
      <c r="J8025" s="4">
        <v>250000</v>
      </c>
      <c r="K8025" s="4">
        <v>250000</v>
      </c>
    </row>
    <row r="8026" spans="1:11" x14ac:dyDescent="0.35">
      <c r="A8026" t="s">
        <v>814</v>
      </c>
      <c r="B8026" t="s">
        <v>2166</v>
      </c>
      <c r="C8026" t="s">
        <v>1888</v>
      </c>
      <c r="H8026" s="4">
        <v>960000</v>
      </c>
      <c r="I8026" s="4">
        <v>960000</v>
      </c>
      <c r="J8026">
        <v>0</v>
      </c>
      <c r="K8026" s="4">
        <v>0</v>
      </c>
    </row>
    <row r="8027" spans="1:11" x14ac:dyDescent="0.35">
      <c r="A8027" t="s">
        <v>814</v>
      </c>
      <c r="B8027" t="s">
        <v>2180</v>
      </c>
      <c r="C8027" t="s">
        <v>1901</v>
      </c>
      <c r="E8027" s="4">
        <v>825000</v>
      </c>
      <c r="I8027" s="4">
        <v>825000</v>
      </c>
      <c r="J8027">
        <v>825000</v>
      </c>
      <c r="K8027" s="4">
        <v>0</v>
      </c>
    </row>
    <row r="8028" spans="1:11" x14ac:dyDescent="0.35">
      <c r="A8028" t="s">
        <v>814</v>
      </c>
      <c r="B8028" t="s">
        <v>2167</v>
      </c>
      <c r="C8028" t="s">
        <v>1889</v>
      </c>
      <c r="E8028" s="4">
        <v>2310000</v>
      </c>
      <c r="I8028" s="4">
        <v>2310000</v>
      </c>
      <c r="J8028">
        <v>2310000</v>
      </c>
      <c r="K8028" s="4">
        <v>0</v>
      </c>
    </row>
    <row r="8029" spans="1:11" x14ac:dyDescent="0.35">
      <c r="A8029" t="s">
        <v>814</v>
      </c>
      <c r="B8029" t="s">
        <v>2168</v>
      </c>
      <c r="C8029" t="s">
        <v>1890</v>
      </c>
      <c r="E8029" s="4">
        <v>750000</v>
      </c>
      <c r="I8029" s="4">
        <v>750000</v>
      </c>
      <c r="J8029">
        <v>750000</v>
      </c>
      <c r="K8029" s="4">
        <v>0</v>
      </c>
    </row>
    <row r="8030" spans="1:11" x14ac:dyDescent="0.35">
      <c r="A8030" t="s">
        <v>814</v>
      </c>
      <c r="B8030" t="s">
        <v>2181</v>
      </c>
      <c r="C8030" t="s">
        <v>1902</v>
      </c>
      <c r="E8030" s="4">
        <v>1650000</v>
      </c>
      <c r="I8030" s="4">
        <v>1650000</v>
      </c>
      <c r="J8030">
        <v>1650000</v>
      </c>
      <c r="K8030" s="4">
        <v>0</v>
      </c>
    </row>
    <row r="8031" spans="1:11" x14ac:dyDescent="0.35">
      <c r="A8031" t="s">
        <v>814</v>
      </c>
      <c r="B8031" t="s">
        <v>2169</v>
      </c>
      <c r="D8031" s="4">
        <v>250000</v>
      </c>
      <c r="E8031" s="4">
        <v>5535000</v>
      </c>
      <c r="H8031" s="4">
        <v>960000</v>
      </c>
      <c r="I8031" s="4">
        <v>6745000</v>
      </c>
      <c r="J8031" s="4">
        <v>5785000</v>
      </c>
      <c r="K8031" s="4">
        <v>250000</v>
      </c>
    </row>
    <row r="8032" spans="1:11" x14ac:dyDescent="0.35">
      <c r="A8032" t="s">
        <v>814</v>
      </c>
      <c r="B8032" t="s">
        <v>2170</v>
      </c>
      <c r="D8032" s="4">
        <v>108883184</v>
      </c>
      <c r="E8032" s="4">
        <v>51333947</v>
      </c>
      <c r="F8032" s="4">
        <v>20494427</v>
      </c>
      <c r="G8032" s="4">
        <v>19125895</v>
      </c>
      <c r="H8032" s="4">
        <v>10326171</v>
      </c>
      <c r="I8032" s="4">
        <v>210163624</v>
      </c>
      <c r="J8032" s="4">
        <f>SUM(D8032,E8032)</f>
        <v>160217131</v>
      </c>
      <c r="K8032" s="4">
        <v>108883184</v>
      </c>
    </row>
    <row r="8033" spans="1:11" x14ac:dyDescent="0.35">
      <c r="A8033" t="s">
        <v>819</v>
      </c>
      <c r="B8033" t="s">
        <v>2118</v>
      </c>
      <c r="C8033" t="s">
        <v>1843</v>
      </c>
      <c r="D8033" s="4">
        <v>82647074</v>
      </c>
      <c r="E8033" s="4">
        <v>6861594</v>
      </c>
      <c r="F8033" s="4">
        <v>33409600</v>
      </c>
      <c r="I8033" s="4">
        <v>122918267</v>
      </c>
      <c r="J8033" s="4">
        <v>89508668</v>
      </c>
      <c r="K8033" s="4">
        <v>82647074</v>
      </c>
    </row>
    <row r="8034" spans="1:11" x14ac:dyDescent="0.35">
      <c r="A8034" t="s">
        <v>819</v>
      </c>
      <c r="B8034" t="s">
        <v>2119</v>
      </c>
      <c r="C8034" t="s">
        <v>1844</v>
      </c>
      <c r="D8034" s="4">
        <v>12068256</v>
      </c>
      <c r="G8034" s="4">
        <v>35550</v>
      </c>
      <c r="H8034" s="4">
        <v>862174</v>
      </c>
      <c r="I8034" s="4">
        <v>12965979</v>
      </c>
      <c r="J8034" s="4">
        <v>12068256</v>
      </c>
      <c r="K8034" s="4">
        <v>12068256</v>
      </c>
    </row>
    <row r="8035" spans="1:11" x14ac:dyDescent="0.35">
      <c r="A8035" t="s">
        <v>819</v>
      </c>
      <c r="B8035" t="s">
        <v>2120</v>
      </c>
      <c r="C8035" t="s">
        <v>1845</v>
      </c>
      <c r="D8035" s="4">
        <v>9446885</v>
      </c>
      <c r="I8035" s="4">
        <v>9446885</v>
      </c>
      <c r="J8035" s="4">
        <v>9446885</v>
      </c>
      <c r="K8035" s="4">
        <v>9446885</v>
      </c>
    </row>
    <row r="8036" spans="1:11" x14ac:dyDescent="0.35">
      <c r="A8036" t="s">
        <v>819</v>
      </c>
      <c r="B8036" t="s">
        <v>2121</v>
      </c>
      <c r="D8036" s="4">
        <v>104162214</v>
      </c>
      <c r="E8036" s="4">
        <v>6861594</v>
      </c>
      <c r="F8036" s="4">
        <v>33409600</v>
      </c>
      <c r="G8036" s="4">
        <v>35550</v>
      </c>
      <c r="H8036" s="4">
        <v>862174</v>
      </c>
      <c r="I8036" s="4">
        <v>145331131</v>
      </c>
      <c r="J8036" s="4">
        <v>111023808</v>
      </c>
      <c r="K8036" s="4">
        <v>104162214</v>
      </c>
    </row>
    <row r="8037" spans="1:11" x14ac:dyDescent="0.35">
      <c r="A8037" t="s">
        <v>819</v>
      </c>
      <c r="B8037" t="s">
        <v>2122</v>
      </c>
      <c r="C8037" t="s">
        <v>1846</v>
      </c>
      <c r="D8037" s="4">
        <v>39312448</v>
      </c>
      <c r="E8037" s="4">
        <v>2865424</v>
      </c>
      <c r="F8037" s="4">
        <v>81500</v>
      </c>
      <c r="G8037" s="4">
        <v>693147</v>
      </c>
      <c r="H8037" s="4">
        <v>23111334</v>
      </c>
      <c r="I8037" s="4">
        <v>66063853</v>
      </c>
      <c r="J8037" s="4">
        <v>42177872</v>
      </c>
      <c r="K8037" s="4">
        <v>39312448</v>
      </c>
    </row>
    <row r="8038" spans="1:11" x14ac:dyDescent="0.35">
      <c r="A8038" t="s">
        <v>819</v>
      </c>
      <c r="B8038" t="s">
        <v>2123</v>
      </c>
      <c r="C8038" t="s">
        <v>1847</v>
      </c>
      <c r="D8038" s="4">
        <v>52249990</v>
      </c>
      <c r="F8038" s="4">
        <v>1486487</v>
      </c>
      <c r="I8038" s="4">
        <v>53736477</v>
      </c>
      <c r="J8038" s="4">
        <v>52249990</v>
      </c>
      <c r="K8038" s="4">
        <v>52249990</v>
      </c>
    </row>
    <row r="8039" spans="1:11" x14ac:dyDescent="0.35">
      <c r="A8039" t="s">
        <v>819</v>
      </c>
      <c r="B8039" t="s">
        <v>2124</v>
      </c>
      <c r="C8039" t="s">
        <v>1848</v>
      </c>
      <c r="D8039" s="4">
        <v>145623</v>
      </c>
      <c r="E8039" s="4">
        <v>74784</v>
      </c>
      <c r="I8039" s="4">
        <v>220407</v>
      </c>
      <c r="J8039" s="4">
        <v>220407</v>
      </c>
      <c r="K8039" s="4">
        <v>145623</v>
      </c>
    </row>
    <row r="8040" spans="1:11" x14ac:dyDescent="0.35">
      <c r="A8040" t="s">
        <v>819</v>
      </c>
      <c r="B8040" t="s">
        <v>2125</v>
      </c>
      <c r="D8040" s="4">
        <v>91708062</v>
      </c>
      <c r="E8040" s="4">
        <v>2940208</v>
      </c>
      <c r="F8040" s="4">
        <v>1567987</v>
      </c>
      <c r="G8040" s="4">
        <v>693147</v>
      </c>
      <c r="H8040" s="4">
        <v>23111334</v>
      </c>
      <c r="I8040" s="4">
        <v>120020736</v>
      </c>
      <c r="J8040" s="4">
        <v>94648270</v>
      </c>
      <c r="K8040" s="4">
        <v>91708062</v>
      </c>
    </row>
    <row r="8041" spans="1:11" x14ac:dyDescent="0.35">
      <c r="A8041" t="s">
        <v>819</v>
      </c>
      <c r="B8041" t="s">
        <v>2126</v>
      </c>
      <c r="C8041" t="s">
        <v>1850</v>
      </c>
      <c r="D8041" s="4">
        <v>6040</v>
      </c>
      <c r="E8041" s="4">
        <v>5600000</v>
      </c>
      <c r="F8041" s="4">
        <v>37600000</v>
      </c>
      <c r="I8041" s="4">
        <v>43206040</v>
      </c>
      <c r="J8041" s="4">
        <v>5606040</v>
      </c>
      <c r="K8041" s="4">
        <v>6040</v>
      </c>
    </row>
    <row r="8042" spans="1:11" x14ac:dyDescent="0.35">
      <c r="A8042" t="s">
        <v>819</v>
      </c>
      <c r="B8042" t="s">
        <v>2127</v>
      </c>
      <c r="D8042" s="4">
        <v>6040</v>
      </c>
      <c r="E8042" s="4">
        <v>5600000</v>
      </c>
      <c r="F8042" s="4">
        <v>37600000</v>
      </c>
      <c r="I8042" s="4">
        <v>43206040</v>
      </c>
      <c r="J8042" s="4">
        <v>5606040</v>
      </c>
      <c r="K8042" s="4">
        <v>6040</v>
      </c>
    </row>
    <row r="8043" spans="1:11" x14ac:dyDescent="0.35">
      <c r="A8043" t="s">
        <v>819</v>
      </c>
      <c r="B8043" t="s">
        <v>2128</v>
      </c>
      <c r="C8043" t="s">
        <v>1851</v>
      </c>
      <c r="D8043" s="4">
        <v>1315594</v>
      </c>
      <c r="I8043" s="4">
        <v>1315594</v>
      </c>
      <c r="J8043" s="4">
        <v>1315594</v>
      </c>
      <c r="K8043" s="4">
        <v>1315594</v>
      </c>
    </row>
    <row r="8044" spans="1:11" x14ac:dyDescent="0.35">
      <c r="A8044" t="s">
        <v>819</v>
      </c>
      <c r="B8044" t="s">
        <v>2129</v>
      </c>
      <c r="C8044" t="s">
        <v>1852</v>
      </c>
      <c r="E8044" s="4">
        <v>29985</v>
      </c>
      <c r="I8044" s="4">
        <v>29985</v>
      </c>
      <c r="J8044">
        <v>29985</v>
      </c>
      <c r="K8044" s="4">
        <v>0</v>
      </c>
    </row>
    <row r="8045" spans="1:11" x14ac:dyDescent="0.35">
      <c r="A8045" t="s">
        <v>819</v>
      </c>
      <c r="B8045" t="s">
        <v>2130</v>
      </c>
      <c r="C8045" t="s">
        <v>1853</v>
      </c>
      <c r="D8045" s="4">
        <v>8005</v>
      </c>
      <c r="E8045" s="4">
        <v>28074</v>
      </c>
      <c r="I8045" s="4">
        <v>36079</v>
      </c>
      <c r="J8045" s="4">
        <v>36079</v>
      </c>
      <c r="K8045" s="4">
        <v>8005</v>
      </c>
    </row>
    <row r="8046" spans="1:11" x14ac:dyDescent="0.35">
      <c r="A8046" t="s">
        <v>819</v>
      </c>
      <c r="B8046" t="s">
        <v>2172</v>
      </c>
      <c r="C8046" t="s">
        <v>1893</v>
      </c>
      <c r="E8046" s="4">
        <v>7167</v>
      </c>
      <c r="H8046" s="4">
        <v>1195</v>
      </c>
      <c r="I8046" s="4">
        <v>8362</v>
      </c>
      <c r="J8046">
        <v>7167</v>
      </c>
      <c r="K8046" s="4">
        <v>0</v>
      </c>
    </row>
    <row r="8047" spans="1:11" x14ac:dyDescent="0.35">
      <c r="A8047" t="s">
        <v>819</v>
      </c>
      <c r="B8047" t="s">
        <v>2182</v>
      </c>
      <c r="C8047" t="s">
        <v>1903</v>
      </c>
      <c r="D8047" s="4">
        <v>18031</v>
      </c>
      <c r="I8047" s="4">
        <v>18031</v>
      </c>
      <c r="J8047" s="4">
        <v>18031</v>
      </c>
      <c r="K8047" s="4">
        <v>18031</v>
      </c>
    </row>
    <row r="8048" spans="1:11" x14ac:dyDescent="0.35">
      <c r="A8048" t="s">
        <v>819</v>
      </c>
      <c r="B8048" t="s">
        <v>2131</v>
      </c>
      <c r="C8048" t="s">
        <v>1854</v>
      </c>
      <c r="D8048" s="4">
        <v>162290</v>
      </c>
      <c r="E8048" s="4">
        <v>3133801</v>
      </c>
      <c r="F8048" s="4">
        <v>6725</v>
      </c>
      <c r="I8048" s="4">
        <v>3302816</v>
      </c>
      <c r="J8048" s="4">
        <v>3296091</v>
      </c>
      <c r="K8048" s="4">
        <v>162290</v>
      </c>
    </row>
    <row r="8049" spans="1:11" x14ac:dyDescent="0.35">
      <c r="A8049" t="s">
        <v>819</v>
      </c>
      <c r="B8049" t="s">
        <v>2132</v>
      </c>
      <c r="C8049" t="s">
        <v>1855</v>
      </c>
      <c r="D8049" s="4">
        <v>216464</v>
      </c>
      <c r="E8049" s="4">
        <v>1272890</v>
      </c>
      <c r="I8049" s="4">
        <v>1489354</v>
      </c>
      <c r="J8049" s="4">
        <v>1489354</v>
      </c>
      <c r="K8049" s="4">
        <v>216464</v>
      </c>
    </row>
    <row r="8050" spans="1:11" x14ac:dyDescent="0.35">
      <c r="A8050" t="s">
        <v>819</v>
      </c>
      <c r="B8050" t="s">
        <v>2133</v>
      </c>
      <c r="C8050" t="s">
        <v>1856</v>
      </c>
      <c r="D8050" s="4">
        <v>11576</v>
      </c>
      <c r="F8050" s="4">
        <v>28991</v>
      </c>
      <c r="I8050" s="4">
        <v>40567</v>
      </c>
      <c r="J8050" s="4">
        <v>11576</v>
      </c>
      <c r="K8050" s="4">
        <v>11576</v>
      </c>
    </row>
    <row r="8051" spans="1:11" x14ac:dyDescent="0.35">
      <c r="A8051" t="s">
        <v>819</v>
      </c>
      <c r="B8051" t="s">
        <v>2134</v>
      </c>
      <c r="C8051" t="s">
        <v>1857</v>
      </c>
      <c r="D8051" s="4">
        <v>13139</v>
      </c>
      <c r="E8051" s="4">
        <v>93018</v>
      </c>
      <c r="I8051" s="4">
        <v>106158</v>
      </c>
      <c r="J8051" s="4">
        <v>106157</v>
      </c>
      <c r="K8051" s="4">
        <v>13139</v>
      </c>
    </row>
    <row r="8052" spans="1:11" x14ac:dyDescent="0.35">
      <c r="A8052" t="s">
        <v>819</v>
      </c>
      <c r="B8052" t="s">
        <v>2135</v>
      </c>
      <c r="C8052" t="s">
        <v>1858</v>
      </c>
      <c r="D8052" s="4">
        <v>1487</v>
      </c>
      <c r="G8052" s="4">
        <v>335341</v>
      </c>
      <c r="I8052" s="4">
        <v>336828</v>
      </c>
      <c r="J8052" s="4">
        <v>1487</v>
      </c>
      <c r="K8052" s="4">
        <v>1487</v>
      </c>
    </row>
    <row r="8053" spans="1:11" x14ac:dyDescent="0.35">
      <c r="A8053" t="s">
        <v>819</v>
      </c>
      <c r="B8053" t="s">
        <v>2136</v>
      </c>
      <c r="C8053" t="s">
        <v>1859</v>
      </c>
      <c r="E8053" s="4">
        <v>1180</v>
      </c>
      <c r="F8053" s="4">
        <v>56114</v>
      </c>
      <c r="G8053" s="4">
        <v>1105421</v>
      </c>
      <c r="H8053" s="4">
        <v>56</v>
      </c>
      <c r="I8053" s="4">
        <v>1162771</v>
      </c>
      <c r="J8053">
        <v>1180</v>
      </c>
      <c r="K8053" s="4">
        <v>0</v>
      </c>
    </row>
    <row r="8054" spans="1:11" x14ac:dyDescent="0.35">
      <c r="A8054" t="s">
        <v>819</v>
      </c>
      <c r="B8054" t="s">
        <v>2137</v>
      </c>
      <c r="C8054" t="s">
        <v>1860</v>
      </c>
      <c r="E8054" s="4">
        <v>108703</v>
      </c>
      <c r="G8054" s="4">
        <v>5652558</v>
      </c>
      <c r="I8054" s="4">
        <v>5761261</v>
      </c>
      <c r="J8054">
        <v>108703</v>
      </c>
      <c r="K8054" s="4">
        <v>0</v>
      </c>
    </row>
    <row r="8055" spans="1:11" x14ac:dyDescent="0.35">
      <c r="A8055" t="s">
        <v>819</v>
      </c>
      <c r="B8055" t="s">
        <v>2138</v>
      </c>
      <c r="C8055" t="s">
        <v>1861</v>
      </c>
      <c r="D8055" s="4">
        <v>2279727</v>
      </c>
      <c r="I8055" s="4">
        <v>2279727</v>
      </c>
      <c r="J8055" s="4">
        <v>2279727</v>
      </c>
      <c r="K8055" s="4">
        <v>2279727</v>
      </c>
    </row>
    <row r="8056" spans="1:11" x14ac:dyDescent="0.35">
      <c r="A8056" t="s">
        <v>819</v>
      </c>
      <c r="B8056" t="s">
        <v>2139</v>
      </c>
      <c r="C8056" t="s">
        <v>1862</v>
      </c>
      <c r="G8056" s="4">
        <v>6834418</v>
      </c>
      <c r="I8056" s="4">
        <v>6834418</v>
      </c>
      <c r="J8056">
        <v>0</v>
      </c>
      <c r="K8056" s="4">
        <v>0</v>
      </c>
    </row>
    <row r="8057" spans="1:11" x14ac:dyDescent="0.35">
      <c r="A8057" t="s">
        <v>819</v>
      </c>
      <c r="B8057" t="s">
        <v>2141</v>
      </c>
      <c r="D8057" s="4">
        <v>4026314</v>
      </c>
      <c r="E8057" s="4">
        <v>4674818</v>
      </c>
      <c r="F8057" s="4">
        <v>91830</v>
      </c>
      <c r="G8057" s="4">
        <v>13927736</v>
      </c>
      <c r="H8057" s="4">
        <v>1250</v>
      </c>
      <c r="I8057" s="4">
        <v>22721948</v>
      </c>
      <c r="J8057" s="4">
        <v>8701132</v>
      </c>
      <c r="K8057" s="4">
        <v>4026314</v>
      </c>
    </row>
    <row r="8058" spans="1:11" x14ac:dyDescent="0.35">
      <c r="A8058" t="s">
        <v>819</v>
      </c>
      <c r="B8058" t="s">
        <v>2143</v>
      </c>
      <c r="C8058" t="s">
        <v>1865</v>
      </c>
      <c r="D8058" s="4">
        <v>3488</v>
      </c>
      <c r="I8058" s="4">
        <v>3488</v>
      </c>
      <c r="J8058" s="4">
        <v>3488</v>
      </c>
      <c r="K8058" s="4">
        <v>3488</v>
      </c>
    </row>
    <row r="8059" spans="1:11" x14ac:dyDescent="0.35">
      <c r="A8059" t="s">
        <v>819</v>
      </c>
      <c r="B8059" t="s">
        <v>2144</v>
      </c>
      <c r="C8059" t="s">
        <v>1866</v>
      </c>
      <c r="I8059" s="4">
        <v>0</v>
      </c>
      <c r="J8059">
        <v>0</v>
      </c>
      <c r="K8059" s="4">
        <v>0</v>
      </c>
    </row>
    <row r="8060" spans="1:11" x14ac:dyDescent="0.35">
      <c r="A8060" t="s">
        <v>819</v>
      </c>
      <c r="B8060" t="s">
        <v>2145</v>
      </c>
      <c r="C8060" t="s">
        <v>1867</v>
      </c>
      <c r="D8060" s="4">
        <v>2628244</v>
      </c>
      <c r="E8060" s="4">
        <v>450913</v>
      </c>
      <c r="G8060" s="4">
        <v>4500</v>
      </c>
      <c r="H8060" s="4">
        <v>7276826</v>
      </c>
      <c r="I8060" s="4">
        <v>10360484</v>
      </c>
      <c r="J8060" s="4">
        <v>3079157</v>
      </c>
      <c r="K8060" s="4">
        <v>2628244</v>
      </c>
    </row>
    <row r="8061" spans="1:11" x14ac:dyDescent="0.35">
      <c r="A8061" t="s">
        <v>819</v>
      </c>
      <c r="B8061" t="s">
        <v>2146</v>
      </c>
      <c r="C8061" t="s">
        <v>1868</v>
      </c>
      <c r="D8061" s="4">
        <v>82207</v>
      </c>
      <c r="E8061" s="4">
        <v>26917</v>
      </c>
      <c r="F8061" s="4">
        <v>5259</v>
      </c>
      <c r="G8061" s="4">
        <v>5259</v>
      </c>
      <c r="H8061" s="4">
        <v>9972655</v>
      </c>
      <c r="I8061" s="4">
        <v>10092297</v>
      </c>
      <c r="J8061" s="4">
        <v>109124</v>
      </c>
      <c r="K8061" s="4">
        <v>82207</v>
      </c>
    </row>
    <row r="8062" spans="1:11" x14ac:dyDescent="0.35">
      <c r="A8062" t="s">
        <v>819</v>
      </c>
      <c r="B8062" t="s">
        <v>2173</v>
      </c>
      <c r="C8062" t="s">
        <v>1894</v>
      </c>
      <c r="D8062" s="4">
        <v>209230</v>
      </c>
      <c r="E8062" s="4">
        <v>655</v>
      </c>
      <c r="I8062" s="4">
        <v>209884</v>
      </c>
      <c r="J8062" s="4">
        <v>209885</v>
      </c>
      <c r="K8062" s="4">
        <v>209230</v>
      </c>
    </row>
    <row r="8063" spans="1:11" x14ac:dyDescent="0.35">
      <c r="A8063" t="s">
        <v>819</v>
      </c>
      <c r="B8063" t="s">
        <v>2147</v>
      </c>
      <c r="C8063" t="s">
        <v>1869</v>
      </c>
      <c r="E8063" s="4">
        <v>0</v>
      </c>
      <c r="H8063" s="4">
        <v>3731520</v>
      </c>
      <c r="I8063" s="4">
        <v>3731520</v>
      </c>
      <c r="J8063">
        <v>0</v>
      </c>
      <c r="K8063" s="4">
        <v>0</v>
      </c>
    </row>
    <row r="8064" spans="1:11" x14ac:dyDescent="0.35">
      <c r="A8064" t="s">
        <v>819</v>
      </c>
      <c r="B8064" t="s">
        <v>2148</v>
      </c>
      <c r="C8064" t="s">
        <v>1870</v>
      </c>
      <c r="D8064" s="4">
        <v>140978</v>
      </c>
      <c r="E8064" s="4">
        <v>22646572</v>
      </c>
      <c r="F8064" s="4">
        <v>416000</v>
      </c>
      <c r="I8064" s="4">
        <v>23203550</v>
      </c>
      <c r="J8064" s="4">
        <v>22787550</v>
      </c>
      <c r="K8064" s="4">
        <v>140978</v>
      </c>
    </row>
    <row r="8065" spans="1:11" x14ac:dyDescent="0.35">
      <c r="A8065" t="s">
        <v>819</v>
      </c>
      <c r="B8065" t="s">
        <v>2149</v>
      </c>
      <c r="C8065" t="s">
        <v>1871</v>
      </c>
      <c r="E8065" s="4">
        <v>125656</v>
      </c>
      <c r="F8065" s="4">
        <v>29817</v>
      </c>
      <c r="G8065" s="4">
        <v>73845</v>
      </c>
      <c r="H8065" s="4">
        <v>10855092</v>
      </c>
      <c r="I8065" s="4">
        <v>11084411</v>
      </c>
      <c r="J8065">
        <v>125656</v>
      </c>
      <c r="K8065" s="4">
        <v>0</v>
      </c>
    </row>
    <row r="8066" spans="1:11" x14ac:dyDescent="0.35">
      <c r="A8066" t="s">
        <v>819</v>
      </c>
      <c r="B8066" t="s">
        <v>2150</v>
      </c>
      <c r="C8066" t="s">
        <v>1872</v>
      </c>
      <c r="D8066" s="4">
        <v>1668924</v>
      </c>
      <c r="I8066" s="4">
        <v>1668924</v>
      </c>
      <c r="J8066" s="4">
        <v>1668924</v>
      </c>
      <c r="K8066" s="4">
        <v>1668924</v>
      </c>
    </row>
    <row r="8067" spans="1:11" x14ac:dyDescent="0.35">
      <c r="A8067" t="s">
        <v>819</v>
      </c>
      <c r="B8067" t="s">
        <v>2151</v>
      </c>
      <c r="C8067" t="s">
        <v>1873</v>
      </c>
      <c r="D8067" s="4">
        <v>2033</v>
      </c>
      <c r="I8067" s="4">
        <v>2033</v>
      </c>
      <c r="J8067" s="4">
        <v>2033</v>
      </c>
      <c r="K8067" s="4">
        <v>2033</v>
      </c>
    </row>
    <row r="8068" spans="1:11" x14ac:dyDescent="0.35">
      <c r="A8068" t="s">
        <v>819</v>
      </c>
      <c r="B8068" t="s">
        <v>2152</v>
      </c>
      <c r="C8068" t="s">
        <v>1874</v>
      </c>
      <c r="D8068" s="4">
        <v>3410</v>
      </c>
      <c r="I8068" s="4">
        <v>3410</v>
      </c>
      <c r="J8068" s="4">
        <v>3410</v>
      </c>
      <c r="K8068" s="4">
        <v>3410</v>
      </c>
    </row>
    <row r="8069" spans="1:11" x14ac:dyDescent="0.35">
      <c r="A8069" t="s">
        <v>819</v>
      </c>
      <c r="B8069" t="s">
        <v>2153</v>
      </c>
      <c r="C8069" t="s">
        <v>1875</v>
      </c>
      <c r="D8069" s="4">
        <v>16894</v>
      </c>
      <c r="H8069" s="4">
        <v>127866</v>
      </c>
      <c r="I8069" s="4">
        <v>144760</v>
      </c>
      <c r="J8069" s="4">
        <v>16894</v>
      </c>
      <c r="K8069" s="4">
        <v>16894</v>
      </c>
    </row>
    <row r="8070" spans="1:11" x14ac:dyDescent="0.35">
      <c r="A8070" t="s">
        <v>819</v>
      </c>
      <c r="B8070" t="s">
        <v>2154</v>
      </c>
      <c r="C8070" t="s">
        <v>1876</v>
      </c>
      <c r="D8070" s="4">
        <v>4183</v>
      </c>
      <c r="E8070" s="4">
        <v>0</v>
      </c>
      <c r="H8070" s="4">
        <v>706440</v>
      </c>
      <c r="I8070" s="4">
        <v>710623</v>
      </c>
      <c r="J8070" s="4">
        <v>4183</v>
      </c>
      <c r="K8070" s="4">
        <v>4183</v>
      </c>
    </row>
    <row r="8071" spans="1:11" x14ac:dyDescent="0.35">
      <c r="A8071" t="s">
        <v>819</v>
      </c>
      <c r="B8071" t="s">
        <v>2155</v>
      </c>
      <c r="C8071" t="s">
        <v>1877</v>
      </c>
      <c r="D8071" s="4">
        <v>19079</v>
      </c>
      <c r="I8071" s="4">
        <v>19079</v>
      </c>
      <c r="J8071" s="4">
        <v>19079</v>
      </c>
      <c r="K8071" s="4">
        <v>19079</v>
      </c>
    </row>
    <row r="8072" spans="1:11" x14ac:dyDescent="0.35">
      <c r="A8072" t="s">
        <v>819</v>
      </c>
      <c r="B8072" t="s">
        <v>2156</v>
      </c>
      <c r="D8072" s="4">
        <v>4778670</v>
      </c>
      <c r="E8072" s="4">
        <v>23250714</v>
      </c>
      <c r="F8072" s="4">
        <v>451077</v>
      </c>
      <c r="G8072" s="4">
        <v>83605</v>
      </c>
      <c r="H8072" s="4">
        <v>32670399</v>
      </c>
      <c r="I8072" s="4">
        <v>61234465</v>
      </c>
      <c r="J8072" s="4">
        <v>28029384</v>
      </c>
      <c r="K8072" s="4">
        <v>4778670</v>
      </c>
    </row>
    <row r="8073" spans="1:11" x14ac:dyDescent="0.35">
      <c r="A8073" t="s">
        <v>819</v>
      </c>
      <c r="B8073" t="s">
        <v>2157</v>
      </c>
      <c r="C8073" t="s">
        <v>1879</v>
      </c>
      <c r="D8073" s="4">
        <v>4096311</v>
      </c>
      <c r="I8073" s="4">
        <v>4096311</v>
      </c>
      <c r="J8073" s="4">
        <v>4096311</v>
      </c>
      <c r="K8073" s="4">
        <v>4096311</v>
      </c>
    </row>
    <row r="8074" spans="1:11" x14ac:dyDescent="0.35">
      <c r="A8074" t="s">
        <v>819</v>
      </c>
      <c r="B8074" t="s">
        <v>2186</v>
      </c>
      <c r="C8074" t="s">
        <v>1907</v>
      </c>
      <c r="D8074" s="4">
        <v>52202</v>
      </c>
      <c r="I8074" s="4">
        <v>52202</v>
      </c>
      <c r="J8074" s="4">
        <v>52202</v>
      </c>
      <c r="K8074" s="4">
        <v>52202</v>
      </c>
    </row>
    <row r="8075" spans="1:11" x14ac:dyDescent="0.35">
      <c r="A8075" t="s">
        <v>819</v>
      </c>
      <c r="B8075" t="s">
        <v>2176</v>
      </c>
      <c r="C8075" t="s">
        <v>1897</v>
      </c>
      <c r="D8075" s="4">
        <v>475376</v>
      </c>
      <c r="I8075" s="4">
        <v>475376</v>
      </c>
      <c r="J8075" s="4">
        <v>475376</v>
      </c>
      <c r="K8075" s="4">
        <v>475376</v>
      </c>
    </row>
    <row r="8076" spans="1:11" x14ac:dyDescent="0.35">
      <c r="A8076" t="s">
        <v>819</v>
      </c>
      <c r="B8076" t="s">
        <v>2158</v>
      </c>
      <c r="C8076" t="s">
        <v>1880</v>
      </c>
      <c r="D8076" s="4">
        <v>1588362</v>
      </c>
      <c r="I8076" s="4">
        <v>1588362</v>
      </c>
      <c r="J8076" s="4">
        <v>1588362</v>
      </c>
      <c r="K8076" s="4">
        <v>1588362</v>
      </c>
    </row>
    <row r="8077" spans="1:11" x14ac:dyDescent="0.35">
      <c r="A8077" t="s">
        <v>819</v>
      </c>
      <c r="B8077" t="s">
        <v>2159</v>
      </c>
      <c r="C8077" t="s">
        <v>1881</v>
      </c>
      <c r="D8077" s="4">
        <v>6901002</v>
      </c>
      <c r="I8077" s="4">
        <v>6901002</v>
      </c>
      <c r="J8077" s="4">
        <v>6901002</v>
      </c>
      <c r="K8077" s="4">
        <v>6901002</v>
      </c>
    </row>
    <row r="8078" spans="1:11" x14ac:dyDescent="0.35">
      <c r="A8078" t="s">
        <v>819</v>
      </c>
      <c r="B8078" t="s">
        <v>2174</v>
      </c>
      <c r="C8078" t="s">
        <v>1895</v>
      </c>
      <c r="D8078" s="4">
        <v>67096</v>
      </c>
      <c r="I8078" s="4">
        <v>67096</v>
      </c>
      <c r="J8078" s="4">
        <v>67096</v>
      </c>
      <c r="K8078" s="4">
        <v>67096</v>
      </c>
    </row>
    <row r="8079" spans="1:11" x14ac:dyDescent="0.35">
      <c r="A8079" t="s">
        <v>819</v>
      </c>
      <c r="B8079" t="s">
        <v>2160</v>
      </c>
      <c r="C8079" t="s">
        <v>1882</v>
      </c>
      <c r="D8079" s="4">
        <v>37972</v>
      </c>
      <c r="E8079" s="4">
        <v>726255</v>
      </c>
      <c r="I8079" s="4">
        <v>764227</v>
      </c>
      <c r="J8079" s="4">
        <v>764227</v>
      </c>
      <c r="K8079" s="4">
        <v>37972</v>
      </c>
    </row>
    <row r="8080" spans="1:11" x14ac:dyDescent="0.35">
      <c r="A8080" t="s">
        <v>819</v>
      </c>
      <c r="B8080" t="s">
        <v>2179</v>
      </c>
      <c r="C8080" t="s">
        <v>1900</v>
      </c>
      <c r="D8080" s="4">
        <v>753</v>
      </c>
      <c r="I8080" s="4">
        <v>753</v>
      </c>
      <c r="J8080" s="4">
        <v>753</v>
      </c>
      <c r="K8080" s="4">
        <v>753</v>
      </c>
    </row>
    <row r="8081" spans="1:11" x14ac:dyDescent="0.35">
      <c r="A8081" t="s">
        <v>819</v>
      </c>
      <c r="B8081" t="s">
        <v>2161</v>
      </c>
      <c r="C8081" t="s">
        <v>1883</v>
      </c>
      <c r="D8081" s="4">
        <v>191087</v>
      </c>
      <c r="I8081" s="4">
        <v>191087</v>
      </c>
      <c r="J8081" s="4">
        <v>191087</v>
      </c>
      <c r="K8081" s="4">
        <v>191087</v>
      </c>
    </row>
    <row r="8082" spans="1:11" x14ac:dyDescent="0.35">
      <c r="A8082" t="s">
        <v>819</v>
      </c>
      <c r="B8082" t="s">
        <v>2163</v>
      </c>
      <c r="D8082" s="4">
        <v>13410161</v>
      </c>
      <c r="E8082" s="4">
        <v>726255</v>
      </c>
      <c r="I8082" s="4">
        <v>14136416</v>
      </c>
      <c r="J8082" s="4">
        <v>14136416</v>
      </c>
      <c r="K8082" s="4">
        <v>13410161</v>
      </c>
    </row>
    <row r="8083" spans="1:11" x14ac:dyDescent="0.35">
      <c r="A8083" t="s">
        <v>819</v>
      </c>
      <c r="B8083" t="s">
        <v>2164</v>
      </c>
      <c r="C8083" t="s">
        <v>1886</v>
      </c>
      <c r="D8083" s="4">
        <v>14140</v>
      </c>
      <c r="E8083" s="4">
        <v>221520</v>
      </c>
      <c r="I8083" s="4">
        <v>235660</v>
      </c>
      <c r="J8083" s="4">
        <v>235660</v>
      </c>
      <c r="K8083" s="4">
        <v>14140</v>
      </c>
    </row>
    <row r="8084" spans="1:11" x14ac:dyDescent="0.35">
      <c r="A8084" t="s">
        <v>819</v>
      </c>
      <c r="B8084" t="s">
        <v>2165</v>
      </c>
      <c r="D8084" s="4">
        <v>14140</v>
      </c>
      <c r="E8084" s="4">
        <v>221520</v>
      </c>
      <c r="I8084" s="4">
        <v>235660</v>
      </c>
      <c r="J8084" s="4">
        <v>235660</v>
      </c>
      <c r="K8084" s="4">
        <v>14140</v>
      </c>
    </row>
    <row r="8085" spans="1:11" x14ac:dyDescent="0.35">
      <c r="A8085" t="s">
        <v>819</v>
      </c>
      <c r="B8085" t="s">
        <v>2183</v>
      </c>
      <c r="C8085" t="s">
        <v>1904</v>
      </c>
      <c r="D8085" s="4">
        <v>500000</v>
      </c>
      <c r="I8085" s="4">
        <v>500000</v>
      </c>
      <c r="J8085" s="4">
        <v>500000</v>
      </c>
      <c r="K8085" s="4">
        <v>500000</v>
      </c>
    </row>
    <row r="8086" spans="1:11" x14ac:dyDescent="0.35">
      <c r="A8086" t="s">
        <v>819</v>
      </c>
      <c r="B8086" t="s">
        <v>2166</v>
      </c>
      <c r="C8086" t="s">
        <v>1888</v>
      </c>
      <c r="H8086" s="4">
        <v>5808000</v>
      </c>
      <c r="I8086" s="4">
        <v>5808000</v>
      </c>
      <c r="J8086">
        <v>0</v>
      </c>
      <c r="K8086" s="4">
        <v>0</v>
      </c>
    </row>
    <row r="8087" spans="1:11" x14ac:dyDescent="0.35">
      <c r="A8087" t="s">
        <v>819</v>
      </c>
      <c r="B8087" t="s">
        <v>2180</v>
      </c>
      <c r="C8087" t="s">
        <v>1901</v>
      </c>
      <c r="E8087" s="4">
        <v>1537500</v>
      </c>
      <c r="I8087" s="4">
        <v>1537500</v>
      </c>
      <c r="J8087">
        <v>1537500</v>
      </c>
      <c r="K8087" s="4">
        <v>0</v>
      </c>
    </row>
    <row r="8088" spans="1:11" x14ac:dyDescent="0.35">
      <c r="A8088" t="s">
        <v>819</v>
      </c>
      <c r="B8088" t="s">
        <v>2167</v>
      </c>
      <c r="C8088" t="s">
        <v>1889</v>
      </c>
      <c r="E8088" s="4">
        <v>1638000</v>
      </c>
      <c r="I8088" s="4">
        <v>1638000</v>
      </c>
      <c r="J8088">
        <v>1638000</v>
      </c>
      <c r="K8088" s="4">
        <v>0</v>
      </c>
    </row>
    <row r="8089" spans="1:11" x14ac:dyDescent="0.35">
      <c r="A8089" t="s">
        <v>819</v>
      </c>
      <c r="B8089" t="s">
        <v>2168</v>
      </c>
      <c r="C8089" t="s">
        <v>1890</v>
      </c>
      <c r="E8089" s="4">
        <v>1057500</v>
      </c>
      <c r="I8089" s="4">
        <v>1057500</v>
      </c>
      <c r="J8089">
        <v>1057500</v>
      </c>
      <c r="K8089" s="4">
        <v>0</v>
      </c>
    </row>
    <row r="8090" spans="1:11" x14ac:dyDescent="0.35">
      <c r="A8090" t="s">
        <v>819</v>
      </c>
      <c r="B8090" t="s">
        <v>2181</v>
      </c>
      <c r="C8090" t="s">
        <v>1902</v>
      </c>
      <c r="E8090" s="4">
        <v>3075000</v>
      </c>
      <c r="I8090" s="4">
        <v>3075000</v>
      </c>
      <c r="J8090">
        <v>3075000</v>
      </c>
      <c r="K8090" s="4">
        <v>0</v>
      </c>
    </row>
    <row r="8091" spans="1:11" x14ac:dyDescent="0.35">
      <c r="A8091" t="s">
        <v>819</v>
      </c>
      <c r="B8091" t="s">
        <v>2169</v>
      </c>
      <c r="D8091" s="4">
        <v>500000</v>
      </c>
      <c r="E8091" s="4">
        <v>7308000</v>
      </c>
      <c r="H8091" s="4">
        <v>5808000</v>
      </c>
      <c r="I8091" s="4">
        <v>13616000</v>
      </c>
      <c r="J8091" s="4">
        <v>7808000</v>
      </c>
      <c r="K8091" s="4">
        <v>500000</v>
      </c>
    </row>
    <row r="8092" spans="1:11" x14ac:dyDescent="0.35">
      <c r="A8092" t="s">
        <v>819</v>
      </c>
      <c r="B8092" t="s">
        <v>2170</v>
      </c>
      <c r="D8092" s="4">
        <v>218605601</v>
      </c>
      <c r="E8092" s="4">
        <v>51583108</v>
      </c>
      <c r="F8092" s="4">
        <v>73120493</v>
      </c>
      <c r="G8092" s="4">
        <v>14740038</v>
      </c>
      <c r="H8092" s="4">
        <v>62453157</v>
      </c>
      <c r="I8092" s="4">
        <v>420502396</v>
      </c>
      <c r="J8092" s="4">
        <f>SUM(D8092,E8092)</f>
        <v>270188709</v>
      </c>
      <c r="K8092" s="4">
        <v>218605601</v>
      </c>
    </row>
    <row r="8093" spans="1:11" x14ac:dyDescent="0.35">
      <c r="A8093" t="s">
        <v>822</v>
      </c>
      <c r="B8093" t="s">
        <v>2118</v>
      </c>
      <c r="C8093" t="s">
        <v>1843</v>
      </c>
      <c r="D8093" s="4">
        <v>49174136</v>
      </c>
      <c r="E8093" s="4">
        <v>5644800</v>
      </c>
      <c r="F8093" s="4">
        <v>46083108</v>
      </c>
      <c r="G8093" s="4">
        <v>2035020</v>
      </c>
      <c r="I8093" s="4">
        <v>102937064</v>
      </c>
      <c r="J8093" s="4">
        <v>54818936</v>
      </c>
      <c r="K8093" s="4">
        <v>49174136</v>
      </c>
    </row>
    <row r="8094" spans="1:11" x14ac:dyDescent="0.35">
      <c r="A8094" t="s">
        <v>822</v>
      </c>
      <c r="B8094" t="s">
        <v>2119</v>
      </c>
      <c r="C8094" t="s">
        <v>1844</v>
      </c>
      <c r="D8094" s="4">
        <v>5259645</v>
      </c>
      <c r="E8094" s="4">
        <v>201555</v>
      </c>
      <c r="F8094" s="4">
        <v>3890545</v>
      </c>
      <c r="G8094" s="4">
        <v>1035194</v>
      </c>
      <c r="H8094" s="4">
        <v>1409044</v>
      </c>
      <c r="I8094" s="4">
        <v>11795984</v>
      </c>
      <c r="J8094" s="4">
        <v>5461200</v>
      </c>
      <c r="K8094" s="4">
        <v>5259645</v>
      </c>
    </row>
    <row r="8095" spans="1:11" x14ac:dyDescent="0.35">
      <c r="A8095" t="s">
        <v>822</v>
      </c>
      <c r="B8095" t="s">
        <v>2120</v>
      </c>
      <c r="C8095" t="s">
        <v>1845</v>
      </c>
      <c r="D8095" s="4">
        <v>6914206</v>
      </c>
      <c r="I8095" s="4">
        <v>6914206</v>
      </c>
      <c r="J8095" s="4">
        <v>6914206</v>
      </c>
      <c r="K8095" s="4">
        <v>6914206</v>
      </c>
    </row>
    <row r="8096" spans="1:11" x14ac:dyDescent="0.35">
      <c r="A8096" t="s">
        <v>822</v>
      </c>
      <c r="B8096" t="s">
        <v>2121</v>
      </c>
      <c r="D8096" s="4">
        <v>61347987</v>
      </c>
      <c r="E8096" s="4">
        <v>5846355</v>
      </c>
      <c r="F8096" s="4">
        <v>49973653</v>
      </c>
      <c r="G8096" s="4">
        <v>3070214</v>
      </c>
      <c r="H8096" s="4">
        <v>1409044</v>
      </c>
      <c r="I8096" s="4">
        <v>121647254</v>
      </c>
      <c r="J8096" s="4">
        <v>67194342</v>
      </c>
      <c r="K8096" s="4">
        <v>61347987</v>
      </c>
    </row>
    <row r="8097" spans="1:11" x14ac:dyDescent="0.35">
      <c r="A8097" t="s">
        <v>822</v>
      </c>
      <c r="B8097" t="s">
        <v>2122</v>
      </c>
      <c r="C8097" t="s">
        <v>1846</v>
      </c>
      <c r="D8097" s="4">
        <v>32616500</v>
      </c>
      <c r="E8097" s="4">
        <v>40934</v>
      </c>
      <c r="G8097" s="4">
        <v>3132433</v>
      </c>
      <c r="H8097" s="4">
        <v>19279152</v>
      </c>
      <c r="I8097" s="4">
        <v>55069019</v>
      </c>
      <c r="J8097" s="4">
        <v>32657434</v>
      </c>
      <c r="K8097" s="4">
        <v>32616500</v>
      </c>
    </row>
    <row r="8098" spans="1:11" x14ac:dyDescent="0.35">
      <c r="A8098" t="s">
        <v>822</v>
      </c>
      <c r="B8098" t="s">
        <v>2123</v>
      </c>
      <c r="C8098" t="s">
        <v>1847</v>
      </c>
      <c r="D8098" s="4">
        <v>28541570</v>
      </c>
      <c r="F8098" s="4">
        <v>3257569</v>
      </c>
      <c r="G8098" s="4">
        <v>1741070</v>
      </c>
      <c r="I8098" s="4">
        <v>33540209</v>
      </c>
      <c r="J8098" s="4">
        <v>28541570</v>
      </c>
      <c r="K8098" s="4">
        <v>28541570</v>
      </c>
    </row>
    <row r="8099" spans="1:11" x14ac:dyDescent="0.35">
      <c r="A8099" t="s">
        <v>822</v>
      </c>
      <c r="B8099" t="s">
        <v>2124</v>
      </c>
      <c r="C8099" t="s">
        <v>1848</v>
      </c>
      <c r="D8099" s="4">
        <v>149405</v>
      </c>
      <c r="I8099" s="4">
        <v>149405</v>
      </c>
      <c r="J8099" s="4">
        <v>149405</v>
      </c>
      <c r="K8099" s="4">
        <v>149405</v>
      </c>
    </row>
    <row r="8100" spans="1:11" x14ac:dyDescent="0.35">
      <c r="A8100" t="s">
        <v>822</v>
      </c>
      <c r="B8100" t="s">
        <v>2125</v>
      </c>
      <c r="D8100" s="4">
        <v>61307476</v>
      </c>
      <c r="E8100" s="4">
        <v>40934</v>
      </c>
      <c r="F8100" s="4">
        <v>3257569</v>
      </c>
      <c r="G8100" s="4">
        <v>4873503</v>
      </c>
      <c r="H8100" s="4">
        <v>19279152</v>
      </c>
      <c r="I8100" s="4">
        <v>88758634</v>
      </c>
      <c r="J8100" s="4">
        <v>61348410</v>
      </c>
      <c r="K8100" s="4">
        <v>61307476</v>
      </c>
    </row>
    <row r="8101" spans="1:11" x14ac:dyDescent="0.35">
      <c r="A8101" t="s">
        <v>822</v>
      </c>
      <c r="B8101" t="s">
        <v>2190</v>
      </c>
      <c r="C8101" t="s">
        <v>1911</v>
      </c>
      <c r="F8101" s="4">
        <v>400000</v>
      </c>
      <c r="I8101" s="4">
        <v>400000</v>
      </c>
      <c r="J8101">
        <v>0</v>
      </c>
      <c r="K8101" s="4">
        <v>0</v>
      </c>
    </row>
    <row r="8102" spans="1:11" x14ac:dyDescent="0.35">
      <c r="A8102" t="s">
        <v>822</v>
      </c>
      <c r="B8102" t="s">
        <v>2126</v>
      </c>
      <c r="C8102" t="s">
        <v>1850</v>
      </c>
      <c r="E8102" s="4">
        <v>21627320</v>
      </c>
      <c r="F8102" s="4">
        <v>800000</v>
      </c>
      <c r="I8102" s="4">
        <v>22427320</v>
      </c>
      <c r="J8102">
        <v>21627320</v>
      </c>
      <c r="K8102" s="4">
        <v>0</v>
      </c>
    </row>
    <row r="8103" spans="1:11" x14ac:dyDescent="0.35">
      <c r="A8103" t="s">
        <v>822</v>
      </c>
      <c r="B8103" t="s">
        <v>2127</v>
      </c>
      <c r="E8103" s="4">
        <v>21627320</v>
      </c>
      <c r="F8103" s="4">
        <v>1200000</v>
      </c>
      <c r="I8103" s="4">
        <v>22827320</v>
      </c>
      <c r="J8103">
        <v>21627320</v>
      </c>
      <c r="K8103" s="4">
        <v>0</v>
      </c>
    </row>
    <row r="8104" spans="1:11" x14ac:dyDescent="0.35">
      <c r="A8104" t="s">
        <v>822</v>
      </c>
      <c r="B8104" t="s">
        <v>2128</v>
      </c>
      <c r="C8104" t="s">
        <v>1851</v>
      </c>
      <c r="D8104" s="4">
        <v>1063530</v>
      </c>
      <c r="I8104" s="4">
        <v>1063530</v>
      </c>
      <c r="J8104" s="4">
        <v>1063530</v>
      </c>
      <c r="K8104" s="4">
        <v>1063530</v>
      </c>
    </row>
    <row r="8105" spans="1:11" x14ac:dyDescent="0.35">
      <c r="A8105" t="s">
        <v>822</v>
      </c>
      <c r="B8105" t="s">
        <v>2129</v>
      </c>
      <c r="C8105" t="s">
        <v>1852</v>
      </c>
      <c r="D8105" s="4">
        <v>5452</v>
      </c>
      <c r="F8105" s="4">
        <v>12267</v>
      </c>
      <c r="H8105" s="4">
        <v>50246</v>
      </c>
      <c r="I8105" s="4">
        <v>67964</v>
      </c>
      <c r="J8105" s="4">
        <v>5452</v>
      </c>
      <c r="K8105" s="4">
        <v>5452</v>
      </c>
    </row>
    <row r="8106" spans="1:11" x14ac:dyDescent="0.35">
      <c r="A8106" t="s">
        <v>822</v>
      </c>
      <c r="B8106" t="s">
        <v>2130</v>
      </c>
      <c r="C8106" t="s">
        <v>1853</v>
      </c>
      <c r="D8106" s="4">
        <v>2730</v>
      </c>
      <c r="F8106" s="4">
        <v>10922</v>
      </c>
      <c r="H8106" s="4">
        <v>46417</v>
      </c>
      <c r="I8106" s="4">
        <v>60070</v>
      </c>
      <c r="J8106" s="4">
        <v>2730</v>
      </c>
      <c r="K8106" s="4">
        <v>2730</v>
      </c>
    </row>
    <row r="8107" spans="1:11" x14ac:dyDescent="0.35">
      <c r="A8107" t="s">
        <v>822</v>
      </c>
      <c r="B8107" t="s">
        <v>2131</v>
      </c>
      <c r="C8107" t="s">
        <v>1854</v>
      </c>
      <c r="D8107" s="4">
        <v>72608</v>
      </c>
      <c r="E8107" s="4">
        <v>73974</v>
      </c>
      <c r="F8107" s="4">
        <v>430393</v>
      </c>
      <c r="G8107" s="4">
        <v>403494</v>
      </c>
      <c r="H8107" s="4">
        <v>215197</v>
      </c>
      <c r="I8107" s="4">
        <v>1195666</v>
      </c>
      <c r="J8107" s="4">
        <v>146582</v>
      </c>
      <c r="K8107" s="4">
        <v>72608</v>
      </c>
    </row>
    <row r="8108" spans="1:11" x14ac:dyDescent="0.35">
      <c r="A8108" t="s">
        <v>822</v>
      </c>
      <c r="B8108" t="s">
        <v>2197</v>
      </c>
      <c r="C8108" t="s">
        <v>1919</v>
      </c>
      <c r="H8108" s="4">
        <v>12587560</v>
      </c>
      <c r="I8108" s="4">
        <v>12587560</v>
      </c>
      <c r="J8108">
        <v>0</v>
      </c>
      <c r="K8108" s="4">
        <v>0</v>
      </c>
    </row>
    <row r="8109" spans="1:11" x14ac:dyDescent="0.35">
      <c r="A8109" t="s">
        <v>822</v>
      </c>
      <c r="B8109" t="s">
        <v>2200</v>
      </c>
      <c r="C8109" t="s">
        <v>1926</v>
      </c>
      <c r="H8109" s="4">
        <v>3643104</v>
      </c>
      <c r="I8109" s="4">
        <v>3643104</v>
      </c>
      <c r="J8109">
        <v>0</v>
      </c>
      <c r="K8109" s="4">
        <v>0</v>
      </c>
    </row>
    <row r="8110" spans="1:11" x14ac:dyDescent="0.35">
      <c r="A8110" t="s">
        <v>822</v>
      </c>
      <c r="B8110" t="s">
        <v>2132</v>
      </c>
      <c r="C8110" t="s">
        <v>1855</v>
      </c>
      <c r="D8110" s="4">
        <v>47051</v>
      </c>
      <c r="E8110" s="4">
        <v>369302</v>
      </c>
      <c r="F8110" s="4">
        <v>826871</v>
      </c>
      <c r="H8110" s="4">
        <v>790791</v>
      </c>
      <c r="I8110" s="4">
        <v>2034015</v>
      </c>
      <c r="J8110" s="4">
        <v>416353</v>
      </c>
      <c r="K8110" s="4">
        <v>47051</v>
      </c>
    </row>
    <row r="8111" spans="1:11" x14ac:dyDescent="0.35">
      <c r="A8111" t="s">
        <v>822</v>
      </c>
      <c r="B8111" t="s">
        <v>2133</v>
      </c>
      <c r="C8111" t="s">
        <v>1856</v>
      </c>
      <c r="D8111" s="4">
        <v>11576</v>
      </c>
      <c r="F8111" s="4">
        <v>41415</v>
      </c>
      <c r="H8111" s="4">
        <v>49698</v>
      </c>
      <c r="I8111" s="4">
        <v>102690</v>
      </c>
      <c r="J8111" s="4">
        <v>11576</v>
      </c>
      <c r="K8111" s="4">
        <v>11576</v>
      </c>
    </row>
    <row r="8112" spans="1:11" x14ac:dyDescent="0.35">
      <c r="A8112" t="s">
        <v>822</v>
      </c>
      <c r="B8112" t="s">
        <v>2134</v>
      </c>
      <c r="C8112" t="s">
        <v>1857</v>
      </c>
      <c r="D8112" s="4">
        <v>19347</v>
      </c>
      <c r="E8112" s="4">
        <v>3395</v>
      </c>
      <c r="F8112" s="4">
        <v>5432</v>
      </c>
      <c r="H8112" s="4">
        <v>33948</v>
      </c>
      <c r="I8112" s="4">
        <v>62121</v>
      </c>
      <c r="J8112" s="4">
        <v>22742</v>
      </c>
      <c r="K8112" s="4">
        <v>19347</v>
      </c>
    </row>
    <row r="8113" spans="1:11" x14ac:dyDescent="0.35">
      <c r="A8113" t="s">
        <v>822</v>
      </c>
      <c r="B8113" t="s">
        <v>2135</v>
      </c>
      <c r="C8113" t="s">
        <v>1858</v>
      </c>
      <c r="F8113" s="4">
        <v>28155</v>
      </c>
      <c r="H8113" s="4">
        <v>201104</v>
      </c>
      <c r="I8113" s="4">
        <v>229258</v>
      </c>
      <c r="J8113">
        <v>0</v>
      </c>
      <c r="K8113" s="4">
        <v>0</v>
      </c>
    </row>
    <row r="8114" spans="1:11" x14ac:dyDescent="0.35">
      <c r="A8114" t="s">
        <v>822</v>
      </c>
      <c r="B8114" t="s">
        <v>2136</v>
      </c>
      <c r="C8114" t="s">
        <v>1859</v>
      </c>
      <c r="D8114" s="4">
        <v>747310</v>
      </c>
      <c r="E8114" s="4">
        <v>350000</v>
      </c>
      <c r="F8114" s="4">
        <v>150000</v>
      </c>
      <c r="G8114" s="4">
        <v>281147</v>
      </c>
      <c r="H8114" s="4">
        <v>1960332</v>
      </c>
      <c r="I8114" s="4">
        <v>3488789</v>
      </c>
      <c r="J8114" s="4">
        <v>1097310</v>
      </c>
      <c r="K8114" s="4">
        <v>747310</v>
      </c>
    </row>
    <row r="8115" spans="1:11" x14ac:dyDescent="0.35">
      <c r="A8115" t="s">
        <v>822</v>
      </c>
      <c r="B8115" t="s">
        <v>2137</v>
      </c>
      <c r="C8115" t="s">
        <v>1860</v>
      </c>
      <c r="E8115" s="4">
        <v>3369794</v>
      </c>
      <c r="F8115" s="4">
        <v>1630545</v>
      </c>
      <c r="G8115" s="4">
        <v>760921</v>
      </c>
      <c r="H8115" s="4">
        <v>543515</v>
      </c>
      <c r="I8115" s="4">
        <v>6304776</v>
      </c>
      <c r="J8115">
        <v>3369794</v>
      </c>
      <c r="K8115" s="4">
        <v>0</v>
      </c>
    </row>
    <row r="8116" spans="1:11" x14ac:dyDescent="0.35">
      <c r="A8116" t="s">
        <v>822</v>
      </c>
      <c r="B8116" t="s">
        <v>2138</v>
      </c>
      <c r="C8116" t="s">
        <v>1861</v>
      </c>
      <c r="D8116" s="4">
        <v>538644</v>
      </c>
      <c r="I8116" s="4">
        <v>538644</v>
      </c>
      <c r="J8116" s="4">
        <v>538644</v>
      </c>
      <c r="K8116" s="4">
        <v>538644</v>
      </c>
    </row>
    <row r="8117" spans="1:11" x14ac:dyDescent="0.35">
      <c r="A8117" t="s">
        <v>822</v>
      </c>
      <c r="B8117" t="s">
        <v>2139</v>
      </c>
      <c r="C8117" t="s">
        <v>1862</v>
      </c>
      <c r="D8117" s="4">
        <v>7048</v>
      </c>
      <c r="E8117" s="4">
        <v>1452893</v>
      </c>
      <c r="F8117" s="4">
        <v>683714</v>
      </c>
      <c r="G8117" s="4">
        <v>256393</v>
      </c>
      <c r="H8117" s="4">
        <v>598250</v>
      </c>
      <c r="I8117" s="4">
        <v>2998297</v>
      </c>
      <c r="J8117" s="4">
        <v>1459941</v>
      </c>
      <c r="K8117" s="4">
        <v>7048</v>
      </c>
    </row>
    <row r="8118" spans="1:11" x14ac:dyDescent="0.35">
      <c r="A8118" t="s">
        <v>822</v>
      </c>
      <c r="B8118" t="s">
        <v>2140</v>
      </c>
      <c r="C8118" t="s">
        <v>1863</v>
      </c>
      <c r="H8118" s="4">
        <v>15560</v>
      </c>
      <c r="I8118" s="4">
        <v>15560</v>
      </c>
      <c r="J8118">
        <v>0</v>
      </c>
      <c r="K8118" s="4">
        <v>0</v>
      </c>
    </row>
    <row r="8119" spans="1:11" x14ac:dyDescent="0.35">
      <c r="A8119" t="s">
        <v>822</v>
      </c>
      <c r="B8119" t="s">
        <v>2141</v>
      </c>
      <c r="D8119" s="4">
        <v>2515295</v>
      </c>
      <c r="E8119" s="4">
        <v>5619357</v>
      </c>
      <c r="F8119" s="4">
        <v>3819714</v>
      </c>
      <c r="G8119" s="4">
        <v>1701954</v>
      </c>
      <c r="H8119" s="4">
        <v>20735722</v>
      </c>
      <c r="I8119" s="4">
        <v>34392044</v>
      </c>
      <c r="J8119" s="4">
        <v>8134652</v>
      </c>
      <c r="K8119" s="4">
        <v>2515295</v>
      </c>
    </row>
    <row r="8120" spans="1:11" x14ac:dyDescent="0.35">
      <c r="A8120" t="s">
        <v>822</v>
      </c>
      <c r="B8120" t="s">
        <v>2143</v>
      </c>
      <c r="C8120" t="s">
        <v>1865</v>
      </c>
      <c r="D8120" s="4">
        <v>27110</v>
      </c>
      <c r="E8120" s="4">
        <v>0</v>
      </c>
      <c r="H8120" s="4">
        <v>81660</v>
      </c>
      <c r="I8120" s="4">
        <v>108770</v>
      </c>
      <c r="J8120" s="4">
        <v>27110</v>
      </c>
      <c r="K8120" s="4">
        <v>27110</v>
      </c>
    </row>
    <row r="8121" spans="1:11" x14ac:dyDescent="0.35">
      <c r="A8121" t="s">
        <v>822</v>
      </c>
      <c r="B8121" t="s">
        <v>2144</v>
      </c>
      <c r="C8121" t="s">
        <v>1866</v>
      </c>
      <c r="I8121" s="4">
        <v>0</v>
      </c>
      <c r="J8121">
        <v>0</v>
      </c>
      <c r="K8121" s="4">
        <v>0</v>
      </c>
    </row>
    <row r="8122" spans="1:11" x14ac:dyDescent="0.35">
      <c r="A8122" t="s">
        <v>822</v>
      </c>
      <c r="B8122" t="s">
        <v>2145</v>
      </c>
      <c r="C8122" t="s">
        <v>1867</v>
      </c>
      <c r="D8122" s="4">
        <v>1305116</v>
      </c>
      <c r="E8122" s="4">
        <v>4500</v>
      </c>
      <c r="F8122" s="4">
        <v>50000</v>
      </c>
      <c r="G8122" s="4">
        <v>7504495</v>
      </c>
      <c r="I8122" s="4">
        <v>8864111</v>
      </c>
      <c r="J8122" s="4">
        <v>1309616</v>
      </c>
      <c r="K8122" s="4">
        <v>1305116</v>
      </c>
    </row>
    <row r="8123" spans="1:11" x14ac:dyDescent="0.35">
      <c r="A8123" t="s">
        <v>822</v>
      </c>
      <c r="B8123" t="s">
        <v>2146</v>
      </c>
      <c r="C8123" t="s">
        <v>1868</v>
      </c>
      <c r="D8123" s="4">
        <v>10919</v>
      </c>
      <c r="E8123" s="4">
        <v>36815</v>
      </c>
      <c r="F8123" s="4">
        <v>10519</v>
      </c>
      <c r="G8123" s="4">
        <v>2089046</v>
      </c>
      <c r="H8123" s="4">
        <v>3759483</v>
      </c>
      <c r="I8123" s="4">
        <v>5906781</v>
      </c>
      <c r="J8123" s="4">
        <v>47734</v>
      </c>
      <c r="K8123" s="4">
        <v>10919</v>
      </c>
    </row>
    <row r="8124" spans="1:11" x14ac:dyDescent="0.35">
      <c r="A8124" t="s">
        <v>822</v>
      </c>
      <c r="B8124" t="s">
        <v>2173</v>
      </c>
      <c r="C8124" t="s">
        <v>1894</v>
      </c>
      <c r="D8124" s="4">
        <v>43079</v>
      </c>
      <c r="I8124" s="4">
        <v>43079</v>
      </c>
      <c r="J8124" s="4">
        <v>43079</v>
      </c>
      <c r="K8124" s="4">
        <v>43079</v>
      </c>
    </row>
    <row r="8125" spans="1:11" x14ac:dyDescent="0.35">
      <c r="A8125" t="s">
        <v>822</v>
      </c>
      <c r="B8125" t="s">
        <v>2147</v>
      </c>
      <c r="C8125" t="s">
        <v>1869</v>
      </c>
      <c r="G8125" s="4">
        <v>2051424</v>
      </c>
      <c r="I8125" s="4">
        <v>2051424</v>
      </c>
      <c r="J8125">
        <v>0</v>
      </c>
      <c r="K8125" s="4">
        <v>0</v>
      </c>
    </row>
    <row r="8126" spans="1:11" x14ac:dyDescent="0.35">
      <c r="A8126" t="s">
        <v>822</v>
      </c>
      <c r="B8126" t="s">
        <v>2148</v>
      </c>
      <c r="C8126" t="s">
        <v>1870</v>
      </c>
      <c r="D8126" s="4">
        <v>26811</v>
      </c>
      <c r="E8126" s="4">
        <v>13107697</v>
      </c>
      <c r="H8126" s="4">
        <v>407494</v>
      </c>
      <c r="I8126" s="4">
        <v>13542002</v>
      </c>
      <c r="J8126" s="4">
        <v>13134508</v>
      </c>
      <c r="K8126" s="4">
        <v>26811</v>
      </c>
    </row>
    <row r="8127" spans="1:11" x14ac:dyDescent="0.35">
      <c r="A8127" t="s">
        <v>822</v>
      </c>
      <c r="B8127" t="s">
        <v>2149</v>
      </c>
      <c r="C8127" t="s">
        <v>1871</v>
      </c>
      <c r="D8127" s="4">
        <v>10089993</v>
      </c>
      <c r="E8127" s="4">
        <v>4525000</v>
      </c>
      <c r="G8127" s="4">
        <v>18055</v>
      </c>
      <c r="H8127" s="4">
        <v>41767</v>
      </c>
      <c r="I8127" s="4">
        <v>14674815</v>
      </c>
      <c r="J8127" s="4">
        <v>14614993</v>
      </c>
      <c r="K8127" s="4">
        <v>10089993</v>
      </c>
    </row>
    <row r="8128" spans="1:11" x14ac:dyDescent="0.35">
      <c r="A8128" t="s">
        <v>822</v>
      </c>
      <c r="B8128" t="s">
        <v>2150</v>
      </c>
      <c r="C8128" t="s">
        <v>1872</v>
      </c>
      <c r="D8128" s="4">
        <v>213543</v>
      </c>
      <c r="E8128" s="4">
        <v>637000</v>
      </c>
      <c r="I8128" s="4">
        <v>850543</v>
      </c>
      <c r="J8128" s="4">
        <v>850543</v>
      </c>
      <c r="K8128" s="4">
        <v>213543</v>
      </c>
    </row>
    <row r="8129" spans="1:11" x14ac:dyDescent="0.35">
      <c r="A8129" t="s">
        <v>822</v>
      </c>
      <c r="B8129" t="s">
        <v>2152</v>
      </c>
      <c r="C8129" t="s">
        <v>1874</v>
      </c>
      <c r="D8129" s="4">
        <v>2766</v>
      </c>
      <c r="E8129" s="4">
        <v>0</v>
      </c>
      <c r="I8129" s="4">
        <v>2766</v>
      </c>
      <c r="J8129" s="4">
        <v>2766</v>
      </c>
      <c r="K8129" s="4">
        <v>2766</v>
      </c>
    </row>
    <row r="8130" spans="1:11" x14ac:dyDescent="0.35">
      <c r="A8130" t="s">
        <v>822</v>
      </c>
      <c r="B8130" t="s">
        <v>2153</v>
      </c>
      <c r="C8130" t="s">
        <v>1875</v>
      </c>
      <c r="D8130" s="4">
        <v>0</v>
      </c>
      <c r="H8130" s="4">
        <v>316178</v>
      </c>
      <c r="I8130" s="4">
        <v>316178</v>
      </c>
      <c r="J8130" s="4">
        <v>0</v>
      </c>
      <c r="K8130" s="4">
        <v>0</v>
      </c>
    </row>
    <row r="8131" spans="1:11" x14ac:dyDescent="0.35">
      <c r="A8131" t="s">
        <v>822</v>
      </c>
      <c r="B8131" t="s">
        <v>2154</v>
      </c>
      <c r="C8131" t="s">
        <v>1876</v>
      </c>
      <c r="G8131" s="4">
        <v>627648</v>
      </c>
      <c r="I8131" s="4">
        <v>627648</v>
      </c>
      <c r="J8131">
        <v>0</v>
      </c>
      <c r="K8131" s="4">
        <v>0</v>
      </c>
    </row>
    <row r="8132" spans="1:11" x14ac:dyDescent="0.35">
      <c r="A8132" t="s">
        <v>822</v>
      </c>
      <c r="B8132" t="s">
        <v>2155</v>
      </c>
      <c r="C8132" t="s">
        <v>1877</v>
      </c>
      <c r="D8132" s="4">
        <v>27748</v>
      </c>
      <c r="I8132" s="4">
        <v>27748</v>
      </c>
      <c r="J8132" s="4">
        <v>27748</v>
      </c>
      <c r="K8132" s="4">
        <v>27748</v>
      </c>
    </row>
    <row r="8133" spans="1:11" x14ac:dyDescent="0.35">
      <c r="A8133" t="s">
        <v>822</v>
      </c>
      <c r="B8133" t="s">
        <v>2156</v>
      </c>
      <c r="D8133" s="4">
        <v>11747085</v>
      </c>
      <c r="E8133" s="4">
        <v>18311012</v>
      </c>
      <c r="F8133" s="4">
        <v>60519</v>
      </c>
      <c r="G8133" s="4">
        <v>12290668</v>
      </c>
      <c r="H8133" s="4">
        <v>4606582</v>
      </c>
      <c r="I8133" s="4">
        <v>47015866</v>
      </c>
      <c r="J8133" s="4">
        <v>30058097</v>
      </c>
      <c r="K8133" s="4">
        <v>11747085</v>
      </c>
    </row>
    <row r="8134" spans="1:11" x14ac:dyDescent="0.35">
      <c r="A8134" t="s">
        <v>822</v>
      </c>
      <c r="B8134" t="s">
        <v>2191</v>
      </c>
      <c r="C8134" t="s">
        <v>1912</v>
      </c>
      <c r="D8134" s="4">
        <v>1178</v>
      </c>
      <c r="I8134" s="4">
        <v>1178</v>
      </c>
      <c r="J8134" s="4">
        <v>1178</v>
      </c>
      <c r="K8134" s="4">
        <v>1178</v>
      </c>
    </row>
    <row r="8135" spans="1:11" x14ac:dyDescent="0.35">
      <c r="A8135" t="s">
        <v>822</v>
      </c>
      <c r="B8135" t="s">
        <v>2157</v>
      </c>
      <c r="C8135" t="s">
        <v>1879</v>
      </c>
      <c r="D8135" s="4">
        <v>4027195</v>
      </c>
      <c r="I8135" s="4">
        <v>4027195</v>
      </c>
      <c r="J8135" s="4">
        <v>4027195</v>
      </c>
      <c r="K8135" s="4">
        <v>4027195</v>
      </c>
    </row>
    <row r="8136" spans="1:11" x14ac:dyDescent="0.35">
      <c r="A8136" t="s">
        <v>822</v>
      </c>
      <c r="B8136" t="s">
        <v>2186</v>
      </c>
      <c r="C8136" t="s">
        <v>1907</v>
      </c>
      <c r="D8136" s="4">
        <v>11752</v>
      </c>
      <c r="I8136" s="4">
        <v>11752</v>
      </c>
      <c r="J8136" s="4">
        <v>11752</v>
      </c>
      <c r="K8136" s="4">
        <v>11752</v>
      </c>
    </row>
    <row r="8137" spans="1:11" x14ac:dyDescent="0.35">
      <c r="A8137" t="s">
        <v>822</v>
      </c>
      <c r="B8137" t="s">
        <v>2176</v>
      </c>
      <c r="C8137" t="s">
        <v>1897</v>
      </c>
      <c r="D8137" s="4">
        <v>452</v>
      </c>
      <c r="I8137" s="4">
        <v>452</v>
      </c>
      <c r="J8137" s="4">
        <v>452</v>
      </c>
      <c r="K8137" s="4">
        <v>452</v>
      </c>
    </row>
    <row r="8138" spans="1:11" x14ac:dyDescent="0.35">
      <c r="A8138" t="s">
        <v>822</v>
      </c>
      <c r="B8138" t="s">
        <v>2158</v>
      </c>
      <c r="C8138" t="s">
        <v>1880</v>
      </c>
      <c r="D8138" s="4">
        <v>390896</v>
      </c>
      <c r="I8138" s="4">
        <v>390896</v>
      </c>
      <c r="J8138" s="4">
        <v>390896</v>
      </c>
      <c r="K8138" s="4">
        <v>390896</v>
      </c>
    </row>
    <row r="8139" spans="1:11" x14ac:dyDescent="0.35">
      <c r="A8139" t="s">
        <v>822</v>
      </c>
      <c r="B8139" t="s">
        <v>2159</v>
      </c>
      <c r="C8139" t="s">
        <v>1881</v>
      </c>
      <c r="D8139" s="4">
        <v>4312939</v>
      </c>
      <c r="I8139" s="4">
        <v>4312939</v>
      </c>
      <c r="J8139" s="4">
        <v>4312939</v>
      </c>
      <c r="K8139" s="4">
        <v>4312939</v>
      </c>
    </row>
    <row r="8140" spans="1:11" x14ac:dyDescent="0.35">
      <c r="A8140" t="s">
        <v>822</v>
      </c>
      <c r="B8140" t="s">
        <v>2174</v>
      </c>
      <c r="C8140" t="s">
        <v>1895</v>
      </c>
      <c r="D8140" s="4">
        <v>153369</v>
      </c>
      <c r="I8140" s="4">
        <v>153369</v>
      </c>
      <c r="J8140" s="4">
        <v>153369</v>
      </c>
      <c r="K8140" s="4">
        <v>153369</v>
      </c>
    </row>
    <row r="8141" spans="1:11" x14ac:dyDescent="0.35">
      <c r="A8141" t="s">
        <v>822</v>
      </c>
      <c r="B8141" t="s">
        <v>2160</v>
      </c>
      <c r="C8141" t="s">
        <v>1882</v>
      </c>
      <c r="D8141" s="4">
        <v>372921</v>
      </c>
      <c r="I8141" s="4">
        <v>372921</v>
      </c>
      <c r="J8141" s="4">
        <v>372921</v>
      </c>
      <c r="K8141" s="4">
        <v>372921</v>
      </c>
    </row>
    <row r="8142" spans="1:11" x14ac:dyDescent="0.35">
      <c r="A8142" t="s">
        <v>822</v>
      </c>
      <c r="B8142" t="s">
        <v>2179</v>
      </c>
      <c r="C8142" t="s">
        <v>1900</v>
      </c>
      <c r="D8142" s="4">
        <v>2983</v>
      </c>
      <c r="I8142" s="4">
        <v>2983</v>
      </c>
      <c r="J8142" s="4">
        <v>2983</v>
      </c>
      <c r="K8142" s="4">
        <v>2983</v>
      </c>
    </row>
    <row r="8143" spans="1:11" x14ac:dyDescent="0.35">
      <c r="A8143" t="s">
        <v>822</v>
      </c>
      <c r="B8143" t="s">
        <v>2161</v>
      </c>
      <c r="C8143" t="s">
        <v>1883</v>
      </c>
      <c r="D8143" s="4">
        <v>7009</v>
      </c>
      <c r="I8143" s="4">
        <v>7009</v>
      </c>
      <c r="J8143" s="4">
        <v>7009</v>
      </c>
      <c r="K8143" s="4">
        <v>7009</v>
      </c>
    </row>
    <row r="8144" spans="1:11" x14ac:dyDescent="0.35">
      <c r="A8144" t="s">
        <v>822</v>
      </c>
      <c r="B8144" t="s">
        <v>2162</v>
      </c>
      <c r="C8144" t="s">
        <v>1884</v>
      </c>
      <c r="D8144" s="4">
        <v>957</v>
      </c>
      <c r="I8144" s="4">
        <v>957</v>
      </c>
      <c r="J8144" s="4">
        <v>957</v>
      </c>
      <c r="K8144" s="4">
        <v>957</v>
      </c>
    </row>
    <row r="8145" spans="1:11" x14ac:dyDescent="0.35">
      <c r="A8145" t="s">
        <v>822</v>
      </c>
      <c r="B8145" t="s">
        <v>2163</v>
      </c>
      <c r="D8145" s="4">
        <v>9281652</v>
      </c>
      <c r="I8145" s="4">
        <v>9281652</v>
      </c>
      <c r="J8145" s="4">
        <v>9281652</v>
      </c>
      <c r="K8145" s="4">
        <v>9281652</v>
      </c>
    </row>
    <row r="8146" spans="1:11" x14ac:dyDescent="0.35">
      <c r="A8146" t="s">
        <v>822</v>
      </c>
      <c r="B8146" t="s">
        <v>2164</v>
      </c>
      <c r="C8146" t="s">
        <v>1886</v>
      </c>
      <c r="D8146" s="4">
        <v>1290</v>
      </c>
      <c r="G8146" s="4">
        <v>268653</v>
      </c>
      <c r="I8146" s="4">
        <v>269942</v>
      </c>
      <c r="J8146" s="4">
        <v>1290</v>
      </c>
      <c r="K8146" s="4">
        <v>1290</v>
      </c>
    </row>
    <row r="8147" spans="1:11" x14ac:dyDescent="0.35">
      <c r="A8147" t="s">
        <v>822</v>
      </c>
      <c r="B8147" t="s">
        <v>2165</v>
      </c>
      <c r="D8147" s="4">
        <v>1290</v>
      </c>
      <c r="G8147" s="4">
        <v>268653</v>
      </c>
      <c r="I8147" s="4">
        <v>269942</v>
      </c>
      <c r="J8147" s="4">
        <v>1290</v>
      </c>
      <c r="K8147" s="4">
        <v>1290</v>
      </c>
    </row>
    <row r="8148" spans="1:11" x14ac:dyDescent="0.35">
      <c r="A8148" t="s">
        <v>822</v>
      </c>
      <c r="B8148" t="s">
        <v>2183</v>
      </c>
      <c r="C8148" t="s">
        <v>1904</v>
      </c>
      <c r="F8148" s="4">
        <v>250000</v>
      </c>
      <c r="I8148" s="4">
        <v>250000</v>
      </c>
      <c r="J8148">
        <v>0</v>
      </c>
      <c r="K8148" s="4">
        <v>0</v>
      </c>
    </row>
    <row r="8149" spans="1:11" x14ac:dyDescent="0.35">
      <c r="A8149" t="s">
        <v>822</v>
      </c>
      <c r="B8149" t="s">
        <v>2166</v>
      </c>
      <c r="C8149" t="s">
        <v>1888</v>
      </c>
      <c r="G8149" s="4">
        <v>1152000</v>
      </c>
      <c r="I8149" s="4">
        <v>1152000</v>
      </c>
      <c r="J8149">
        <v>0</v>
      </c>
      <c r="K8149" s="4">
        <v>0</v>
      </c>
    </row>
    <row r="8150" spans="1:11" x14ac:dyDescent="0.35">
      <c r="A8150" t="s">
        <v>822</v>
      </c>
      <c r="B8150" t="s">
        <v>2180</v>
      </c>
      <c r="C8150" t="s">
        <v>1901</v>
      </c>
      <c r="E8150" s="4">
        <v>1500000</v>
      </c>
      <c r="I8150" s="4">
        <v>1500000</v>
      </c>
      <c r="J8150">
        <v>1500000</v>
      </c>
      <c r="K8150" s="4">
        <v>0</v>
      </c>
    </row>
    <row r="8151" spans="1:11" x14ac:dyDescent="0.35">
      <c r="A8151" t="s">
        <v>822</v>
      </c>
      <c r="B8151" t="s">
        <v>2167</v>
      </c>
      <c r="C8151" t="s">
        <v>1889</v>
      </c>
      <c r="E8151" s="4">
        <v>2205000</v>
      </c>
      <c r="I8151" s="4">
        <v>2205000</v>
      </c>
      <c r="J8151">
        <v>2205000</v>
      </c>
      <c r="K8151" s="4">
        <v>0</v>
      </c>
    </row>
    <row r="8152" spans="1:11" x14ac:dyDescent="0.35">
      <c r="A8152" t="s">
        <v>822</v>
      </c>
      <c r="B8152" t="s">
        <v>2168</v>
      </c>
      <c r="C8152" t="s">
        <v>1890</v>
      </c>
      <c r="E8152" s="4">
        <v>930000</v>
      </c>
      <c r="I8152" s="4">
        <v>930000</v>
      </c>
      <c r="J8152">
        <v>930000</v>
      </c>
      <c r="K8152" s="4">
        <v>0</v>
      </c>
    </row>
    <row r="8153" spans="1:11" x14ac:dyDescent="0.35">
      <c r="A8153" t="s">
        <v>822</v>
      </c>
      <c r="B8153" t="s">
        <v>2181</v>
      </c>
      <c r="C8153" t="s">
        <v>1902</v>
      </c>
      <c r="E8153" s="4">
        <v>3000000</v>
      </c>
      <c r="I8153" s="4">
        <v>3000000</v>
      </c>
      <c r="J8153">
        <v>3000000</v>
      </c>
      <c r="K8153" s="4">
        <v>0</v>
      </c>
    </row>
    <row r="8154" spans="1:11" x14ac:dyDescent="0.35">
      <c r="A8154" t="s">
        <v>822</v>
      </c>
      <c r="B8154" t="s">
        <v>2169</v>
      </c>
      <c r="E8154" s="4">
        <v>7635000</v>
      </c>
      <c r="F8154" s="4">
        <v>250000</v>
      </c>
      <c r="G8154" s="4">
        <v>1152000</v>
      </c>
      <c r="I8154" s="4">
        <v>9037000</v>
      </c>
      <c r="J8154">
        <v>7635000</v>
      </c>
      <c r="K8154" s="4">
        <v>0</v>
      </c>
    </row>
    <row r="8155" spans="1:11" x14ac:dyDescent="0.35">
      <c r="A8155" t="s">
        <v>822</v>
      </c>
      <c r="B8155" t="s">
        <v>2170</v>
      </c>
      <c r="D8155" s="4">
        <v>146200785</v>
      </c>
      <c r="E8155" s="4">
        <v>59079979</v>
      </c>
      <c r="F8155" s="4">
        <v>58561455</v>
      </c>
      <c r="G8155" s="4">
        <v>23356992</v>
      </c>
      <c r="H8155" s="4">
        <v>46030501</v>
      </c>
      <c r="I8155" s="4">
        <v>333229712</v>
      </c>
      <c r="J8155" s="4">
        <f>SUM(D8155,E8155)</f>
        <v>205280764</v>
      </c>
      <c r="K8155" s="4">
        <v>146200785</v>
      </c>
    </row>
    <row r="8156" spans="1:11" x14ac:dyDescent="0.35">
      <c r="A8156" t="s">
        <v>825</v>
      </c>
      <c r="B8156" t="s">
        <v>2118</v>
      </c>
      <c r="C8156" t="s">
        <v>1843</v>
      </c>
      <c r="D8156" s="4">
        <v>80818481</v>
      </c>
      <c r="E8156" s="4">
        <v>9332897</v>
      </c>
      <c r="F8156" s="4">
        <v>21253400</v>
      </c>
      <c r="I8156" s="4">
        <v>111404778</v>
      </c>
      <c r="J8156" s="4">
        <v>90151378</v>
      </c>
      <c r="K8156" s="4">
        <v>80818481</v>
      </c>
    </row>
    <row r="8157" spans="1:11" x14ac:dyDescent="0.35">
      <c r="A8157" t="s">
        <v>825</v>
      </c>
      <c r="B8157" t="s">
        <v>2119</v>
      </c>
      <c r="C8157" t="s">
        <v>1844</v>
      </c>
      <c r="D8157" s="4">
        <v>8636284</v>
      </c>
      <c r="E8157" s="4">
        <v>387108</v>
      </c>
      <c r="F8157" s="4">
        <v>1761093</v>
      </c>
      <c r="H8157" s="4">
        <v>1260033</v>
      </c>
      <c r="I8157" s="4">
        <v>12044518</v>
      </c>
      <c r="J8157" s="4">
        <v>9023392</v>
      </c>
      <c r="K8157" s="4">
        <v>8636284</v>
      </c>
    </row>
    <row r="8158" spans="1:11" x14ac:dyDescent="0.35">
      <c r="A8158" t="s">
        <v>825</v>
      </c>
      <c r="B8158" t="s">
        <v>2120</v>
      </c>
      <c r="C8158" t="s">
        <v>1845</v>
      </c>
      <c r="D8158" s="4">
        <v>7917980</v>
      </c>
      <c r="I8158" s="4">
        <v>7917980</v>
      </c>
      <c r="J8158" s="4">
        <v>7917980</v>
      </c>
      <c r="K8158" s="4">
        <v>7917980</v>
      </c>
    </row>
    <row r="8159" spans="1:11" x14ac:dyDescent="0.35">
      <c r="A8159" t="s">
        <v>825</v>
      </c>
      <c r="B8159" t="s">
        <v>2121</v>
      </c>
      <c r="D8159" s="4">
        <v>97372745</v>
      </c>
      <c r="E8159" s="4">
        <v>9720005</v>
      </c>
      <c r="F8159" s="4">
        <v>23014493</v>
      </c>
      <c r="H8159" s="4">
        <v>1260033</v>
      </c>
      <c r="I8159" s="4">
        <v>131367276</v>
      </c>
      <c r="J8159" s="4">
        <v>107092750</v>
      </c>
      <c r="K8159" s="4">
        <v>97372745</v>
      </c>
    </row>
    <row r="8160" spans="1:11" x14ac:dyDescent="0.35">
      <c r="A8160" t="s">
        <v>825</v>
      </c>
      <c r="B8160" t="s">
        <v>2122</v>
      </c>
      <c r="C8160" t="s">
        <v>1846</v>
      </c>
      <c r="D8160" s="4">
        <v>33166602</v>
      </c>
      <c r="H8160" s="4">
        <v>17099169</v>
      </c>
      <c r="I8160" s="4">
        <v>50265771</v>
      </c>
      <c r="J8160" s="4">
        <v>33166602</v>
      </c>
      <c r="K8160" s="4">
        <v>33166602</v>
      </c>
    </row>
    <row r="8161" spans="1:11" x14ac:dyDescent="0.35">
      <c r="A8161" t="s">
        <v>825</v>
      </c>
      <c r="B8161" t="s">
        <v>2123</v>
      </c>
      <c r="C8161" t="s">
        <v>1847</v>
      </c>
      <c r="D8161" s="4">
        <v>26690245</v>
      </c>
      <c r="E8161" s="4">
        <v>608108</v>
      </c>
      <c r="F8161" s="4">
        <v>2443514</v>
      </c>
      <c r="I8161" s="4">
        <v>29741866</v>
      </c>
      <c r="J8161" s="4">
        <v>27298353</v>
      </c>
      <c r="K8161" s="4">
        <v>26690245</v>
      </c>
    </row>
    <row r="8162" spans="1:11" x14ac:dyDescent="0.35">
      <c r="A8162" t="s">
        <v>825</v>
      </c>
      <c r="B8162" t="s">
        <v>2124</v>
      </c>
      <c r="C8162" t="s">
        <v>1848</v>
      </c>
      <c r="D8162" s="4">
        <v>13498</v>
      </c>
      <c r="I8162" s="4">
        <v>13498</v>
      </c>
      <c r="J8162" s="4">
        <v>13498</v>
      </c>
      <c r="K8162" s="4">
        <v>13498</v>
      </c>
    </row>
    <row r="8163" spans="1:11" x14ac:dyDescent="0.35">
      <c r="A8163" t="s">
        <v>825</v>
      </c>
      <c r="B8163" t="s">
        <v>2125</v>
      </c>
      <c r="D8163" s="4">
        <v>59870345</v>
      </c>
      <c r="E8163" s="4">
        <v>608108</v>
      </c>
      <c r="F8163" s="4">
        <v>2443514</v>
      </c>
      <c r="H8163" s="4">
        <v>17099169</v>
      </c>
      <c r="I8163" s="4">
        <v>80021136</v>
      </c>
      <c r="J8163" s="4">
        <v>60478453</v>
      </c>
      <c r="K8163" s="4">
        <v>59870345</v>
      </c>
    </row>
    <row r="8164" spans="1:11" x14ac:dyDescent="0.35">
      <c r="A8164" t="s">
        <v>825</v>
      </c>
      <c r="B8164" t="s">
        <v>2190</v>
      </c>
      <c r="C8164" t="s">
        <v>1911</v>
      </c>
      <c r="E8164" s="4">
        <v>400000</v>
      </c>
      <c r="I8164" s="4">
        <v>400000</v>
      </c>
      <c r="J8164">
        <v>400000</v>
      </c>
      <c r="K8164" s="4">
        <v>0</v>
      </c>
    </row>
    <row r="8165" spans="1:11" x14ac:dyDescent="0.35">
      <c r="A8165" t="s">
        <v>825</v>
      </c>
      <c r="B8165" t="s">
        <v>2175</v>
      </c>
      <c r="C8165" t="s">
        <v>1896</v>
      </c>
      <c r="G8165" s="4">
        <v>32748</v>
      </c>
      <c r="I8165" s="4">
        <v>32748</v>
      </c>
      <c r="J8165">
        <v>0</v>
      </c>
      <c r="K8165" s="4">
        <v>0</v>
      </c>
    </row>
    <row r="8166" spans="1:11" x14ac:dyDescent="0.35">
      <c r="A8166" t="s">
        <v>825</v>
      </c>
      <c r="B8166" t="s">
        <v>2126</v>
      </c>
      <c r="C8166" t="s">
        <v>1850</v>
      </c>
      <c r="G8166" s="4">
        <v>16000000</v>
      </c>
      <c r="I8166" s="4">
        <v>16000000</v>
      </c>
      <c r="J8166">
        <v>0</v>
      </c>
      <c r="K8166" s="4">
        <v>0</v>
      </c>
    </row>
    <row r="8167" spans="1:11" x14ac:dyDescent="0.35">
      <c r="A8167" t="s">
        <v>825</v>
      </c>
      <c r="B8167" t="s">
        <v>2127</v>
      </c>
      <c r="E8167" s="4">
        <v>400000</v>
      </c>
      <c r="G8167" s="4">
        <v>16032748</v>
      </c>
      <c r="I8167" s="4">
        <v>16432748</v>
      </c>
      <c r="J8167">
        <v>400000</v>
      </c>
      <c r="K8167" s="4">
        <v>0</v>
      </c>
    </row>
    <row r="8168" spans="1:11" x14ac:dyDescent="0.35">
      <c r="A8168" t="s">
        <v>825</v>
      </c>
      <c r="B8168" t="s">
        <v>2128</v>
      </c>
      <c r="C8168" t="s">
        <v>1851</v>
      </c>
      <c r="D8168" s="4">
        <v>929742</v>
      </c>
      <c r="F8168" s="4">
        <v>112439</v>
      </c>
      <c r="I8168" s="4">
        <v>1042181</v>
      </c>
      <c r="J8168" s="4">
        <v>929742</v>
      </c>
      <c r="K8168" s="4">
        <v>929742</v>
      </c>
    </row>
    <row r="8169" spans="1:11" x14ac:dyDescent="0.35">
      <c r="A8169" t="s">
        <v>825</v>
      </c>
      <c r="B8169" t="s">
        <v>2129</v>
      </c>
      <c r="C8169" t="s">
        <v>1852</v>
      </c>
      <c r="D8169" s="4">
        <v>14992</v>
      </c>
      <c r="F8169" s="4">
        <v>8178</v>
      </c>
      <c r="H8169" s="4">
        <v>19081</v>
      </c>
      <c r="I8169" s="4">
        <v>42251</v>
      </c>
      <c r="J8169" s="4">
        <v>14992</v>
      </c>
      <c r="K8169" s="4">
        <v>14992</v>
      </c>
    </row>
    <row r="8170" spans="1:11" x14ac:dyDescent="0.35">
      <c r="A8170" t="s">
        <v>825</v>
      </c>
      <c r="B8170" t="s">
        <v>2130</v>
      </c>
      <c r="C8170" t="s">
        <v>1853</v>
      </c>
      <c r="D8170" s="4">
        <v>11269</v>
      </c>
      <c r="F8170" s="4">
        <v>2730</v>
      </c>
      <c r="H8170" s="4">
        <v>24574</v>
      </c>
      <c r="I8170" s="4">
        <v>38574</v>
      </c>
      <c r="J8170" s="4">
        <v>11269</v>
      </c>
      <c r="K8170" s="4">
        <v>11269</v>
      </c>
    </row>
    <row r="8171" spans="1:11" x14ac:dyDescent="0.35">
      <c r="A8171" t="s">
        <v>825</v>
      </c>
      <c r="B8171" t="s">
        <v>2172</v>
      </c>
      <c r="C8171" t="s">
        <v>1893</v>
      </c>
      <c r="H8171" s="4">
        <v>7167</v>
      </c>
      <c r="I8171" s="4">
        <v>7167</v>
      </c>
      <c r="J8171">
        <v>0</v>
      </c>
      <c r="K8171" s="4">
        <v>0</v>
      </c>
    </row>
    <row r="8172" spans="1:11" x14ac:dyDescent="0.35">
      <c r="A8172" t="s">
        <v>825</v>
      </c>
      <c r="B8172" t="s">
        <v>2182</v>
      </c>
      <c r="C8172" t="s">
        <v>1903</v>
      </c>
      <c r="D8172" s="4">
        <v>2262</v>
      </c>
      <c r="I8172" s="4">
        <v>2262</v>
      </c>
      <c r="J8172" s="4">
        <v>2262</v>
      </c>
      <c r="K8172" s="4">
        <v>2262</v>
      </c>
    </row>
    <row r="8173" spans="1:11" x14ac:dyDescent="0.35">
      <c r="A8173" t="s">
        <v>825</v>
      </c>
      <c r="B8173" t="s">
        <v>2131</v>
      </c>
      <c r="C8173" t="s">
        <v>1854</v>
      </c>
      <c r="D8173" s="4">
        <v>47352</v>
      </c>
      <c r="E8173" s="4">
        <v>33624</v>
      </c>
      <c r="G8173" s="4">
        <v>975110</v>
      </c>
      <c r="I8173" s="4">
        <v>1056087</v>
      </c>
      <c r="J8173" s="4">
        <v>80976</v>
      </c>
      <c r="K8173" s="4">
        <v>47352</v>
      </c>
    </row>
    <row r="8174" spans="1:11" x14ac:dyDescent="0.35">
      <c r="A8174" t="s">
        <v>825</v>
      </c>
      <c r="B8174" t="s">
        <v>2132</v>
      </c>
      <c r="C8174" t="s">
        <v>1855</v>
      </c>
      <c r="D8174" s="4">
        <v>99791</v>
      </c>
      <c r="E8174" s="4">
        <v>140983</v>
      </c>
      <c r="F8174" s="4">
        <v>634578</v>
      </c>
      <c r="G8174" s="4">
        <v>507314</v>
      </c>
      <c r="H8174" s="4">
        <v>158548</v>
      </c>
      <c r="I8174" s="4">
        <v>1541214</v>
      </c>
      <c r="J8174" s="4">
        <v>240774</v>
      </c>
      <c r="K8174" s="4">
        <v>99791</v>
      </c>
    </row>
    <row r="8175" spans="1:11" x14ac:dyDescent="0.35">
      <c r="A8175" t="s">
        <v>825</v>
      </c>
      <c r="B8175" t="s">
        <v>2133</v>
      </c>
      <c r="C8175" t="s">
        <v>1856</v>
      </c>
      <c r="F8175" s="4">
        <v>37274</v>
      </c>
      <c r="I8175" s="4">
        <v>37274</v>
      </c>
      <c r="J8175">
        <v>0</v>
      </c>
      <c r="K8175" s="4">
        <v>0</v>
      </c>
    </row>
    <row r="8176" spans="1:11" x14ac:dyDescent="0.35">
      <c r="A8176" t="s">
        <v>825</v>
      </c>
      <c r="B8176" t="s">
        <v>2134</v>
      </c>
      <c r="C8176" t="s">
        <v>1857</v>
      </c>
      <c r="D8176" s="4">
        <v>46849</v>
      </c>
      <c r="E8176" s="4">
        <v>1358</v>
      </c>
      <c r="F8176" s="4">
        <v>2716</v>
      </c>
      <c r="G8176" s="4">
        <v>2716</v>
      </c>
      <c r="I8176" s="4">
        <v>53638</v>
      </c>
      <c r="J8176" s="4">
        <v>48207</v>
      </c>
      <c r="K8176" s="4">
        <v>46849</v>
      </c>
    </row>
    <row r="8177" spans="1:11" x14ac:dyDescent="0.35">
      <c r="A8177" t="s">
        <v>825</v>
      </c>
      <c r="B8177" t="s">
        <v>2189</v>
      </c>
      <c r="C8177" t="s">
        <v>1910</v>
      </c>
      <c r="D8177" s="4">
        <v>218133</v>
      </c>
      <c r="I8177" s="4">
        <v>218133</v>
      </c>
      <c r="J8177" s="4">
        <v>218133</v>
      </c>
      <c r="K8177" s="4">
        <v>218133</v>
      </c>
    </row>
    <row r="8178" spans="1:11" x14ac:dyDescent="0.35">
      <c r="A8178" t="s">
        <v>825</v>
      </c>
      <c r="B8178" t="s">
        <v>2135</v>
      </c>
      <c r="C8178" t="s">
        <v>1858</v>
      </c>
      <c r="H8178" s="4">
        <v>156861</v>
      </c>
      <c r="I8178" s="4">
        <v>156861</v>
      </c>
      <c r="J8178">
        <v>0</v>
      </c>
      <c r="K8178" s="4">
        <v>0</v>
      </c>
    </row>
    <row r="8179" spans="1:11" x14ac:dyDescent="0.35">
      <c r="A8179" t="s">
        <v>825</v>
      </c>
      <c r="B8179" t="s">
        <v>2136</v>
      </c>
      <c r="C8179" t="s">
        <v>1859</v>
      </c>
      <c r="D8179" s="4">
        <v>236288</v>
      </c>
      <c r="F8179" s="4">
        <v>330421</v>
      </c>
      <c r="G8179" s="4">
        <v>705421</v>
      </c>
      <c r="H8179" s="4">
        <v>1181160</v>
      </c>
      <c r="I8179" s="4">
        <v>2453289</v>
      </c>
      <c r="J8179" s="4">
        <v>236288</v>
      </c>
      <c r="K8179" s="4">
        <v>236288</v>
      </c>
    </row>
    <row r="8180" spans="1:11" x14ac:dyDescent="0.35">
      <c r="A8180" t="s">
        <v>825</v>
      </c>
      <c r="B8180" t="s">
        <v>2137</v>
      </c>
      <c r="C8180" t="s">
        <v>1860</v>
      </c>
      <c r="E8180" s="4">
        <v>0</v>
      </c>
      <c r="F8180" s="4">
        <v>3478497</v>
      </c>
      <c r="G8180" s="4">
        <v>217406</v>
      </c>
      <c r="H8180" s="4">
        <v>869624</v>
      </c>
      <c r="I8180" s="4">
        <v>4565527</v>
      </c>
      <c r="J8180">
        <v>0</v>
      </c>
      <c r="K8180" s="4">
        <v>0</v>
      </c>
    </row>
    <row r="8181" spans="1:11" x14ac:dyDescent="0.35">
      <c r="A8181" t="s">
        <v>825</v>
      </c>
      <c r="B8181" t="s">
        <v>2138</v>
      </c>
      <c r="C8181" t="s">
        <v>1861</v>
      </c>
      <c r="D8181" s="4">
        <v>398270</v>
      </c>
      <c r="F8181" s="4">
        <v>45703</v>
      </c>
      <c r="I8181" s="4">
        <v>443973</v>
      </c>
      <c r="J8181" s="4">
        <v>398270</v>
      </c>
      <c r="K8181" s="4">
        <v>398270</v>
      </c>
    </row>
    <row r="8182" spans="1:11" x14ac:dyDescent="0.35">
      <c r="A8182" t="s">
        <v>825</v>
      </c>
      <c r="B8182" t="s">
        <v>2139</v>
      </c>
      <c r="C8182" t="s">
        <v>1862</v>
      </c>
      <c r="D8182" s="4">
        <v>256393</v>
      </c>
      <c r="E8182" s="4">
        <v>0</v>
      </c>
      <c r="F8182" s="4">
        <v>2307535</v>
      </c>
      <c r="G8182" s="4">
        <v>1452893</v>
      </c>
      <c r="H8182" s="4">
        <v>256393</v>
      </c>
      <c r="I8182" s="4">
        <v>4273214</v>
      </c>
      <c r="J8182" s="4">
        <v>256393</v>
      </c>
      <c r="K8182" s="4">
        <v>256393</v>
      </c>
    </row>
    <row r="8183" spans="1:11" x14ac:dyDescent="0.35">
      <c r="A8183" t="s">
        <v>825</v>
      </c>
      <c r="B8183" t="s">
        <v>2140</v>
      </c>
      <c r="C8183" t="s">
        <v>1863</v>
      </c>
      <c r="D8183" s="4">
        <v>2199</v>
      </c>
      <c r="G8183" s="4">
        <v>77799</v>
      </c>
      <c r="H8183" s="4">
        <v>7780</v>
      </c>
      <c r="I8183" s="4">
        <v>87778</v>
      </c>
      <c r="J8183" s="4">
        <v>2199</v>
      </c>
      <c r="K8183" s="4">
        <v>2199</v>
      </c>
    </row>
    <row r="8184" spans="1:11" x14ac:dyDescent="0.35">
      <c r="A8184" t="s">
        <v>825</v>
      </c>
      <c r="B8184" t="s">
        <v>2141</v>
      </c>
      <c r="D8184" s="4">
        <v>2263541</v>
      </c>
      <c r="E8184" s="4">
        <v>175965</v>
      </c>
      <c r="F8184" s="4">
        <v>6960071</v>
      </c>
      <c r="G8184" s="4">
        <v>3938658</v>
      </c>
      <c r="H8184" s="4">
        <v>2681188</v>
      </c>
      <c r="I8184" s="4">
        <v>16019424</v>
      </c>
      <c r="J8184" s="4">
        <v>2439506</v>
      </c>
      <c r="K8184" s="4">
        <v>2263541</v>
      </c>
    </row>
    <row r="8185" spans="1:11" x14ac:dyDescent="0.35">
      <c r="A8185" t="s">
        <v>825</v>
      </c>
      <c r="B8185" t="s">
        <v>2143</v>
      </c>
      <c r="C8185" t="s">
        <v>1865</v>
      </c>
      <c r="D8185" s="4">
        <v>6977</v>
      </c>
      <c r="E8185" s="4">
        <v>0</v>
      </c>
      <c r="H8185" s="4">
        <v>592913</v>
      </c>
      <c r="I8185" s="4">
        <v>599890</v>
      </c>
      <c r="J8185" s="4">
        <v>6977</v>
      </c>
      <c r="K8185" s="4">
        <v>6977</v>
      </c>
    </row>
    <row r="8186" spans="1:11" x14ac:dyDescent="0.35">
      <c r="A8186" t="s">
        <v>825</v>
      </c>
      <c r="B8186" t="s">
        <v>2144</v>
      </c>
      <c r="C8186" t="s">
        <v>1866</v>
      </c>
      <c r="I8186" s="4">
        <v>0</v>
      </c>
      <c r="J8186">
        <v>0</v>
      </c>
      <c r="K8186" s="4">
        <v>0</v>
      </c>
    </row>
    <row r="8187" spans="1:11" x14ac:dyDescent="0.35">
      <c r="A8187" t="s">
        <v>825</v>
      </c>
      <c r="B8187" t="s">
        <v>2145</v>
      </c>
      <c r="C8187" t="s">
        <v>1867</v>
      </c>
      <c r="D8187" s="4">
        <v>549202</v>
      </c>
      <c r="F8187" s="4">
        <v>36000</v>
      </c>
      <c r="G8187" s="4">
        <v>5623459</v>
      </c>
      <c r="H8187" s="4">
        <v>1700000</v>
      </c>
      <c r="I8187" s="4">
        <v>7908661</v>
      </c>
      <c r="J8187" s="4">
        <v>549202</v>
      </c>
      <c r="K8187" s="4">
        <v>549202</v>
      </c>
    </row>
    <row r="8188" spans="1:11" x14ac:dyDescent="0.35">
      <c r="A8188" t="s">
        <v>825</v>
      </c>
      <c r="B8188" t="s">
        <v>2146</v>
      </c>
      <c r="C8188" t="s">
        <v>1868</v>
      </c>
      <c r="D8188" s="4">
        <v>16954</v>
      </c>
      <c r="F8188" s="4">
        <v>42075</v>
      </c>
      <c r="G8188" s="4">
        <v>1954018</v>
      </c>
      <c r="H8188" s="4">
        <v>2762694</v>
      </c>
      <c r="I8188" s="4">
        <v>4775741</v>
      </c>
      <c r="J8188" s="4">
        <v>16954</v>
      </c>
      <c r="K8188" s="4">
        <v>16954</v>
      </c>
    </row>
    <row r="8189" spans="1:11" x14ac:dyDescent="0.35">
      <c r="A8189" t="s">
        <v>825</v>
      </c>
      <c r="B8189" t="s">
        <v>2173</v>
      </c>
      <c r="C8189" t="s">
        <v>1894</v>
      </c>
      <c r="D8189" s="4">
        <v>13198</v>
      </c>
      <c r="I8189" s="4">
        <v>13198</v>
      </c>
      <c r="J8189" s="4">
        <v>13198</v>
      </c>
      <c r="K8189" s="4">
        <v>13198</v>
      </c>
    </row>
    <row r="8190" spans="1:11" x14ac:dyDescent="0.35">
      <c r="A8190" t="s">
        <v>825</v>
      </c>
      <c r="B8190" t="s">
        <v>2147</v>
      </c>
      <c r="C8190" t="s">
        <v>1869</v>
      </c>
      <c r="G8190" s="4">
        <v>1826880</v>
      </c>
      <c r="I8190" s="4">
        <v>1826880</v>
      </c>
      <c r="J8190">
        <v>0</v>
      </c>
      <c r="K8190" s="4">
        <v>0</v>
      </c>
    </row>
    <row r="8191" spans="1:11" x14ac:dyDescent="0.35">
      <c r="A8191" t="s">
        <v>825</v>
      </c>
      <c r="B8191" t="s">
        <v>2148</v>
      </c>
      <c r="C8191" t="s">
        <v>1870</v>
      </c>
      <c r="D8191" s="4">
        <v>50107</v>
      </c>
      <c r="E8191" s="4">
        <v>10397362</v>
      </c>
      <c r="F8191" s="4">
        <v>32000</v>
      </c>
      <c r="H8191" s="4">
        <v>235949</v>
      </c>
      <c r="I8191" s="4">
        <v>10715418</v>
      </c>
      <c r="J8191" s="4">
        <v>10447469</v>
      </c>
      <c r="K8191" s="4">
        <v>50107</v>
      </c>
    </row>
    <row r="8192" spans="1:11" x14ac:dyDescent="0.35">
      <c r="A8192" t="s">
        <v>825</v>
      </c>
      <c r="B8192" t="s">
        <v>2149</v>
      </c>
      <c r="C8192" t="s">
        <v>1871</v>
      </c>
      <c r="D8192" s="4">
        <v>8938395</v>
      </c>
      <c r="E8192" s="4">
        <v>2454817</v>
      </c>
      <c r="F8192" s="4">
        <v>30092</v>
      </c>
      <c r="G8192" s="4">
        <v>11949</v>
      </c>
      <c r="I8192" s="4">
        <v>11435254</v>
      </c>
      <c r="J8192" s="4">
        <v>11393212</v>
      </c>
      <c r="K8192" s="4">
        <v>8938395</v>
      </c>
    </row>
    <row r="8193" spans="1:11" x14ac:dyDescent="0.35">
      <c r="A8193" t="s">
        <v>825</v>
      </c>
      <c r="B8193" t="s">
        <v>2150</v>
      </c>
      <c r="C8193" t="s">
        <v>1872</v>
      </c>
      <c r="D8193" s="4">
        <v>57772</v>
      </c>
      <c r="E8193" s="4">
        <v>443924</v>
      </c>
      <c r="I8193" s="4">
        <v>501696</v>
      </c>
      <c r="J8193" s="4">
        <v>501696</v>
      </c>
      <c r="K8193" s="4">
        <v>57772</v>
      </c>
    </row>
    <row r="8194" spans="1:11" x14ac:dyDescent="0.35">
      <c r="A8194" t="s">
        <v>825</v>
      </c>
      <c r="B8194" t="s">
        <v>2151</v>
      </c>
      <c r="C8194" t="s">
        <v>1873</v>
      </c>
      <c r="D8194" s="4">
        <v>13304</v>
      </c>
      <c r="I8194" s="4">
        <v>13304</v>
      </c>
      <c r="J8194" s="4">
        <v>13304</v>
      </c>
      <c r="K8194" s="4">
        <v>13304</v>
      </c>
    </row>
    <row r="8195" spans="1:11" x14ac:dyDescent="0.35">
      <c r="A8195" t="s">
        <v>825</v>
      </c>
      <c r="B8195" t="s">
        <v>2152</v>
      </c>
      <c r="C8195" t="s">
        <v>1874</v>
      </c>
      <c r="D8195" s="4">
        <v>2766</v>
      </c>
      <c r="I8195" s="4">
        <v>2766</v>
      </c>
      <c r="J8195" s="4">
        <v>2766</v>
      </c>
      <c r="K8195" s="4">
        <v>2766</v>
      </c>
    </row>
    <row r="8196" spans="1:11" x14ac:dyDescent="0.35">
      <c r="A8196" t="s">
        <v>825</v>
      </c>
      <c r="B8196" t="s">
        <v>2153</v>
      </c>
      <c r="C8196" t="s">
        <v>1875</v>
      </c>
      <c r="D8196" s="4">
        <v>0</v>
      </c>
      <c r="H8196" s="4">
        <v>196449</v>
      </c>
      <c r="I8196" s="4">
        <v>196449</v>
      </c>
      <c r="J8196" s="4">
        <v>0</v>
      </c>
      <c r="K8196" s="4">
        <v>0</v>
      </c>
    </row>
    <row r="8197" spans="1:11" x14ac:dyDescent="0.35">
      <c r="A8197" t="s">
        <v>825</v>
      </c>
      <c r="B8197" t="s">
        <v>2154</v>
      </c>
      <c r="C8197" t="s">
        <v>1876</v>
      </c>
      <c r="E8197" s="4">
        <v>0</v>
      </c>
      <c r="G8197" s="4">
        <v>463680</v>
      </c>
      <c r="I8197" s="4">
        <v>463680</v>
      </c>
      <c r="J8197">
        <v>0</v>
      </c>
      <c r="K8197" s="4">
        <v>0</v>
      </c>
    </row>
    <row r="8198" spans="1:11" x14ac:dyDescent="0.35">
      <c r="A8198" t="s">
        <v>825</v>
      </c>
      <c r="B8198" t="s">
        <v>2155</v>
      </c>
      <c r="C8198" t="s">
        <v>1877</v>
      </c>
      <c r="D8198" s="4">
        <v>15183</v>
      </c>
      <c r="E8198" s="4">
        <v>0</v>
      </c>
      <c r="I8198" s="4">
        <v>15183</v>
      </c>
      <c r="J8198" s="4">
        <v>15183</v>
      </c>
      <c r="K8198" s="4">
        <v>15183</v>
      </c>
    </row>
    <row r="8199" spans="1:11" x14ac:dyDescent="0.35">
      <c r="A8199" t="s">
        <v>825</v>
      </c>
      <c r="B8199" t="s">
        <v>2156</v>
      </c>
      <c r="D8199" s="4">
        <v>9663859</v>
      </c>
      <c r="E8199" s="4">
        <v>13296103</v>
      </c>
      <c r="F8199" s="4">
        <v>140167</v>
      </c>
      <c r="G8199" s="4">
        <v>9879987</v>
      </c>
      <c r="H8199" s="4">
        <v>5488005</v>
      </c>
      <c r="I8199" s="4">
        <v>38468120</v>
      </c>
      <c r="J8199" s="4">
        <v>22959962</v>
      </c>
      <c r="K8199" s="4">
        <v>9663859</v>
      </c>
    </row>
    <row r="8200" spans="1:11" x14ac:dyDescent="0.35">
      <c r="A8200" t="s">
        <v>825</v>
      </c>
      <c r="B8200" t="s">
        <v>2157</v>
      </c>
      <c r="C8200" t="s">
        <v>1879</v>
      </c>
      <c r="D8200" s="4">
        <v>2348280</v>
      </c>
      <c r="I8200" s="4">
        <v>2348280</v>
      </c>
      <c r="J8200" s="4">
        <v>2348280</v>
      </c>
      <c r="K8200" s="4">
        <v>2348280</v>
      </c>
    </row>
    <row r="8201" spans="1:11" x14ac:dyDescent="0.35">
      <c r="A8201" t="s">
        <v>825</v>
      </c>
      <c r="B8201" t="s">
        <v>2158</v>
      </c>
      <c r="C8201" t="s">
        <v>1880</v>
      </c>
      <c r="D8201" s="4">
        <v>557201</v>
      </c>
      <c r="I8201" s="4">
        <v>557201</v>
      </c>
      <c r="J8201" s="4">
        <v>557201</v>
      </c>
      <c r="K8201" s="4">
        <v>557201</v>
      </c>
    </row>
    <row r="8202" spans="1:11" x14ac:dyDescent="0.35">
      <c r="A8202" t="s">
        <v>825</v>
      </c>
      <c r="B8202" t="s">
        <v>2159</v>
      </c>
      <c r="C8202" t="s">
        <v>1881</v>
      </c>
      <c r="D8202" s="4">
        <v>6745506</v>
      </c>
      <c r="I8202" s="4">
        <v>6745506</v>
      </c>
      <c r="J8202" s="4">
        <v>6745506</v>
      </c>
      <c r="K8202" s="4">
        <v>6745506</v>
      </c>
    </row>
    <row r="8203" spans="1:11" x14ac:dyDescent="0.35">
      <c r="A8203" t="s">
        <v>825</v>
      </c>
      <c r="B8203" t="s">
        <v>2174</v>
      </c>
      <c r="C8203" t="s">
        <v>1895</v>
      </c>
      <c r="D8203" s="4">
        <v>725412</v>
      </c>
      <c r="I8203" s="4">
        <v>725412</v>
      </c>
      <c r="J8203" s="4">
        <v>725412</v>
      </c>
      <c r="K8203" s="4">
        <v>725412</v>
      </c>
    </row>
    <row r="8204" spans="1:11" x14ac:dyDescent="0.35">
      <c r="A8204" t="s">
        <v>825</v>
      </c>
      <c r="B8204" t="s">
        <v>2160</v>
      </c>
      <c r="C8204" t="s">
        <v>1882</v>
      </c>
      <c r="F8204" s="4">
        <v>437403</v>
      </c>
      <c r="I8204" s="4">
        <v>437403</v>
      </c>
      <c r="J8204">
        <v>0</v>
      </c>
      <c r="K8204" s="4">
        <v>0</v>
      </c>
    </row>
    <row r="8205" spans="1:11" x14ac:dyDescent="0.35">
      <c r="A8205" t="s">
        <v>825</v>
      </c>
      <c r="B8205" t="s">
        <v>2161</v>
      </c>
      <c r="C8205" t="s">
        <v>1883</v>
      </c>
      <c r="D8205" s="4">
        <v>48122</v>
      </c>
      <c r="I8205" s="4">
        <v>48122</v>
      </c>
      <c r="J8205" s="4">
        <v>48122</v>
      </c>
      <c r="K8205" s="4">
        <v>48122</v>
      </c>
    </row>
    <row r="8206" spans="1:11" x14ac:dyDescent="0.35">
      <c r="A8206" t="s">
        <v>825</v>
      </c>
      <c r="B8206" t="s">
        <v>2162</v>
      </c>
      <c r="C8206" t="s">
        <v>1884</v>
      </c>
      <c r="D8206" s="4">
        <v>141070</v>
      </c>
      <c r="I8206" s="4">
        <v>141070</v>
      </c>
      <c r="J8206" s="4">
        <v>141070</v>
      </c>
      <c r="K8206" s="4">
        <v>141070</v>
      </c>
    </row>
    <row r="8207" spans="1:11" x14ac:dyDescent="0.35">
      <c r="A8207" t="s">
        <v>825</v>
      </c>
      <c r="B8207" t="s">
        <v>2163</v>
      </c>
      <c r="D8207" s="4">
        <v>10565591</v>
      </c>
      <c r="F8207" s="4">
        <v>437403</v>
      </c>
      <c r="I8207" s="4">
        <v>11002995</v>
      </c>
      <c r="J8207" s="4">
        <v>10565591</v>
      </c>
      <c r="K8207" s="4">
        <v>10565591</v>
      </c>
    </row>
    <row r="8208" spans="1:11" x14ac:dyDescent="0.35">
      <c r="A8208" t="s">
        <v>825</v>
      </c>
      <c r="B8208" t="s">
        <v>2164</v>
      </c>
      <c r="C8208" t="s">
        <v>1886</v>
      </c>
      <c r="G8208" s="4">
        <v>329924</v>
      </c>
      <c r="I8208" s="4">
        <v>329924</v>
      </c>
      <c r="J8208">
        <v>0</v>
      </c>
      <c r="K8208" s="4">
        <v>0</v>
      </c>
    </row>
    <row r="8209" spans="1:11" x14ac:dyDescent="0.35">
      <c r="A8209" t="s">
        <v>825</v>
      </c>
      <c r="B8209" t="s">
        <v>2165</v>
      </c>
      <c r="G8209" s="4">
        <v>329924</v>
      </c>
      <c r="I8209" s="4">
        <v>329924</v>
      </c>
      <c r="J8209">
        <v>0</v>
      </c>
      <c r="K8209" s="4">
        <v>0</v>
      </c>
    </row>
    <row r="8210" spans="1:11" x14ac:dyDescent="0.35">
      <c r="A8210" t="s">
        <v>825</v>
      </c>
      <c r="B8210" t="s">
        <v>2183</v>
      </c>
      <c r="C8210" t="s">
        <v>1904</v>
      </c>
      <c r="G8210" s="4">
        <v>250000</v>
      </c>
      <c r="I8210" s="4">
        <v>250000</v>
      </c>
      <c r="J8210">
        <v>0</v>
      </c>
      <c r="K8210" s="4">
        <v>0</v>
      </c>
    </row>
    <row r="8211" spans="1:11" x14ac:dyDescent="0.35">
      <c r="A8211" t="s">
        <v>825</v>
      </c>
      <c r="B8211" t="s">
        <v>2166</v>
      </c>
      <c r="C8211" t="s">
        <v>1888</v>
      </c>
      <c r="G8211" s="4">
        <v>1536000</v>
      </c>
      <c r="I8211" s="4">
        <v>1536000</v>
      </c>
      <c r="J8211">
        <v>0</v>
      </c>
      <c r="K8211" s="4">
        <v>0</v>
      </c>
    </row>
    <row r="8212" spans="1:11" x14ac:dyDescent="0.35">
      <c r="A8212" t="s">
        <v>825</v>
      </c>
      <c r="B8212" t="s">
        <v>2180</v>
      </c>
      <c r="C8212" t="s">
        <v>1901</v>
      </c>
      <c r="E8212" s="4">
        <v>1800000</v>
      </c>
      <c r="I8212" s="4">
        <v>1800000</v>
      </c>
      <c r="J8212">
        <v>1800000</v>
      </c>
      <c r="K8212" s="4">
        <v>0</v>
      </c>
    </row>
    <row r="8213" spans="1:11" x14ac:dyDescent="0.35">
      <c r="A8213" t="s">
        <v>825</v>
      </c>
      <c r="B8213" t="s">
        <v>2167</v>
      </c>
      <c r="C8213" t="s">
        <v>1889</v>
      </c>
      <c r="E8213" s="4">
        <v>2625000</v>
      </c>
      <c r="I8213" s="4">
        <v>2625000</v>
      </c>
      <c r="J8213">
        <v>2625000</v>
      </c>
      <c r="K8213" s="4">
        <v>0</v>
      </c>
    </row>
    <row r="8214" spans="1:11" x14ac:dyDescent="0.35">
      <c r="A8214" t="s">
        <v>825</v>
      </c>
      <c r="B8214" t="s">
        <v>2168</v>
      </c>
      <c r="C8214" t="s">
        <v>1890</v>
      </c>
      <c r="E8214" s="4">
        <v>1125000</v>
      </c>
      <c r="I8214" s="4">
        <v>1125000</v>
      </c>
      <c r="J8214">
        <v>1125000</v>
      </c>
      <c r="K8214" s="4">
        <v>0</v>
      </c>
    </row>
    <row r="8215" spans="1:11" x14ac:dyDescent="0.35">
      <c r="A8215" t="s">
        <v>825</v>
      </c>
      <c r="B8215" t="s">
        <v>2181</v>
      </c>
      <c r="C8215" t="s">
        <v>1902</v>
      </c>
      <c r="E8215" s="4">
        <v>3525000</v>
      </c>
      <c r="I8215" s="4">
        <v>3525000</v>
      </c>
      <c r="J8215">
        <v>3525000</v>
      </c>
      <c r="K8215" s="4">
        <v>0</v>
      </c>
    </row>
    <row r="8216" spans="1:11" x14ac:dyDescent="0.35">
      <c r="A8216" t="s">
        <v>825</v>
      </c>
      <c r="B8216" t="s">
        <v>2169</v>
      </c>
      <c r="E8216" s="4">
        <v>9075000</v>
      </c>
      <c r="G8216" s="4">
        <v>1786000</v>
      </c>
      <c r="I8216" s="4">
        <v>10861000</v>
      </c>
      <c r="J8216">
        <v>9075000</v>
      </c>
      <c r="K8216" s="4">
        <v>0</v>
      </c>
    </row>
    <row r="8217" spans="1:11" x14ac:dyDescent="0.35">
      <c r="A8217" t="s">
        <v>825</v>
      </c>
      <c r="B8217" t="s">
        <v>2170</v>
      </c>
      <c r="D8217" s="4">
        <v>179736081</v>
      </c>
      <c r="E8217" s="4">
        <v>33275181</v>
      </c>
      <c r="F8217" s="4">
        <v>32995648</v>
      </c>
      <c r="G8217" s="4">
        <v>31967317</v>
      </c>
      <c r="H8217" s="4">
        <v>26528395</v>
      </c>
      <c r="I8217" s="4">
        <v>304502622</v>
      </c>
      <c r="J8217" s="4">
        <f>SUM(D8217,E8217)</f>
        <v>213011262</v>
      </c>
      <c r="K8217" s="4">
        <v>179736081</v>
      </c>
    </row>
    <row r="8218" spans="1:11" x14ac:dyDescent="0.35">
      <c r="A8218" t="s">
        <v>831</v>
      </c>
      <c r="B8218" t="s">
        <v>2118</v>
      </c>
      <c r="C8218" t="s">
        <v>1843</v>
      </c>
      <c r="D8218" s="4">
        <v>41071265</v>
      </c>
      <c r="E8218" s="4">
        <v>10678453</v>
      </c>
      <c r="F8218" s="4">
        <v>25403000</v>
      </c>
      <c r="I8218" s="4">
        <v>77152718</v>
      </c>
      <c r="J8218" s="4">
        <v>51749718</v>
      </c>
      <c r="K8218" s="4">
        <v>41071265</v>
      </c>
    </row>
    <row r="8219" spans="1:11" x14ac:dyDescent="0.35">
      <c r="A8219" t="s">
        <v>831</v>
      </c>
      <c r="B8219" t="s">
        <v>2119</v>
      </c>
      <c r="C8219" t="s">
        <v>1844</v>
      </c>
      <c r="D8219" s="4">
        <v>3117113</v>
      </c>
      <c r="E8219" s="4">
        <v>375430</v>
      </c>
      <c r="F8219" s="4">
        <v>2313881</v>
      </c>
      <c r="G8219" s="4">
        <v>1667123</v>
      </c>
      <c r="H8219" s="4">
        <v>2148942</v>
      </c>
      <c r="I8219" s="4">
        <v>9622490</v>
      </c>
      <c r="J8219" s="4">
        <v>3492543</v>
      </c>
      <c r="K8219" s="4">
        <v>3117113</v>
      </c>
    </row>
    <row r="8220" spans="1:11" x14ac:dyDescent="0.35">
      <c r="A8220" t="s">
        <v>831</v>
      </c>
      <c r="B8220" t="s">
        <v>2120</v>
      </c>
      <c r="C8220" t="s">
        <v>1845</v>
      </c>
      <c r="D8220" s="4">
        <v>3441266</v>
      </c>
      <c r="I8220" s="4">
        <v>3441266</v>
      </c>
      <c r="J8220" s="4">
        <v>3441266</v>
      </c>
      <c r="K8220" s="4">
        <v>3441266</v>
      </c>
    </row>
    <row r="8221" spans="1:11" x14ac:dyDescent="0.35">
      <c r="A8221" t="s">
        <v>831</v>
      </c>
      <c r="B8221" t="s">
        <v>2121</v>
      </c>
      <c r="D8221" s="4">
        <v>47629645</v>
      </c>
      <c r="E8221" s="4">
        <v>11053882</v>
      </c>
      <c r="F8221" s="4">
        <v>27716881</v>
      </c>
      <c r="G8221" s="4">
        <v>1667123</v>
      </c>
      <c r="H8221" s="4">
        <v>2148942</v>
      </c>
      <c r="I8221" s="4">
        <v>90216474</v>
      </c>
      <c r="J8221" s="4">
        <v>58683527</v>
      </c>
      <c r="K8221" s="4">
        <v>47629645</v>
      </c>
    </row>
    <row r="8222" spans="1:11" x14ac:dyDescent="0.35">
      <c r="A8222" t="s">
        <v>831</v>
      </c>
      <c r="B8222" t="s">
        <v>2122</v>
      </c>
      <c r="C8222" t="s">
        <v>1846</v>
      </c>
      <c r="D8222" s="4">
        <v>26014039</v>
      </c>
      <c r="E8222" s="4">
        <v>80504</v>
      </c>
      <c r="G8222" s="4">
        <v>1050000</v>
      </c>
      <c r="H8222" s="4">
        <v>24287283</v>
      </c>
      <c r="I8222" s="4">
        <v>51431826</v>
      </c>
      <c r="J8222" s="4">
        <v>26094543</v>
      </c>
      <c r="K8222" s="4">
        <v>26014039</v>
      </c>
    </row>
    <row r="8223" spans="1:11" x14ac:dyDescent="0.35">
      <c r="A8223" t="s">
        <v>831</v>
      </c>
      <c r="B8223" t="s">
        <v>2123</v>
      </c>
      <c r="C8223" t="s">
        <v>1847</v>
      </c>
      <c r="D8223" s="4">
        <v>28819612</v>
      </c>
      <c r="F8223" s="4">
        <v>1013514</v>
      </c>
      <c r="G8223" s="4">
        <v>9650</v>
      </c>
      <c r="H8223" s="4">
        <v>6493</v>
      </c>
      <c r="I8223" s="4">
        <v>29849268</v>
      </c>
      <c r="J8223" s="4">
        <v>28819612</v>
      </c>
      <c r="K8223" s="4">
        <v>28819612</v>
      </c>
    </row>
    <row r="8224" spans="1:11" x14ac:dyDescent="0.35">
      <c r="A8224" t="s">
        <v>831</v>
      </c>
      <c r="B8224" t="s">
        <v>2124</v>
      </c>
      <c r="C8224" t="s">
        <v>1848</v>
      </c>
      <c r="D8224" s="4">
        <v>181359</v>
      </c>
      <c r="E8224" s="4">
        <v>581</v>
      </c>
      <c r="I8224" s="4">
        <v>181940</v>
      </c>
      <c r="J8224" s="4">
        <v>181940</v>
      </c>
      <c r="K8224" s="4">
        <v>181359</v>
      </c>
    </row>
    <row r="8225" spans="1:11" x14ac:dyDescent="0.35">
      <c r="A8225" t="s">
        <v>831</v>
      </c>
      <c r="B8225" t="s">
        <v>2125</v>
      </c>
      <c r="D8225" s="4">
        <v>55015010</v>
      </c>
      <c r="E8225" s="4">
        <v>81085</v>
      </c>
      <c r="F8225" s="4">
        <v>1013514</v>
      </c>
      <c r="G8225" s="4">
        <v>1059650</v>
      </c>
      <c r="H8225" s="4">
        <v>24293775</v>
      </c>
      <c r="I8225" s="4">
        <v>81463034</v>
      </c>
      <c r="J8225" s="4">
        <v>55096095</v>
      </c>
      <c r="K8225" s="4">
        <v>55015010</v>
      </c>
    </row>
    <row r="8226" spans="1:11" x14ac:dyDescent="0.35">
      <c r="A8226" t="s">
        <v>831</v>
      </c>
      <c r="B8226" t="s">
        <v>2126</v>
      </c>
      <c r="C8226" t="s">
        <v>1850</v>
      </c>
      <c r="D8226" s="4">
        <v>4293</v>
      </c>
      <c r="E8226" s="4">
        <v>28478100</v>
      </c>
      <c r="I8226" s="4">
        <v>28482393</v>
      </c>
      <c r="J8226" s="4">
        <v>28482393</v>
      </c>
      <c r="K8226" s="4">
        <v>4293</v>
      </c>
    </row>
    <row r="8227" spans="1:11" x14ac:dyDescent="0.35">
      <c r="A8227" t="s">
        <v>831</v>
      </c>
      <c r="B8227" t="s">
        <v>2127</v>
      </c>
      <c r="D8227" s="4">
        <v>4293</v>
      </c>
      <c r="E8227" s="4">
        <v>28478100</v>
      </c>
      <c r="I8227" s="4">
        <v>28482393</v>
      </c>
      <c r="J8227" s="4">
        <v>28482393</v>
      </c>
      <c r="K8227" s="4">
        <v>4293</v>
      </c>
    </row>
    <row r="8228" spans="1:11" x14ac:dyDescent="0.35">
      <c r="A8228" t="s">
        <v>831</v>
      </c>
      <c r="B8228" t="s">
        <v>2128</v>
      </c>
      <c r="C8228" t="s">
        <v>1851</v>
      </c>
      <c r="D8228" s="4">
        <v>141557</v>
      </c>
      <c r="F8228" s="4">
        <v>574552</v>
      </c>
      <c r="G8228" s="4">
        <v>228051</v>
      </c>
      <c r="I8228" s="4">
        <v>944160</v>
      </c>
      <c r="J8228" s="4">
        <v>141557</v>
      </c>
      <c r="K8228" s="4">
        <v>141557</v>
      </c>
    </row>
    <row r="8229" spans="1:11" x14ac:dyDescent="0.35">
      <c r="A8229" t="s">
        <v>831</v>
      </c>
      <c r="B8229" t="s">
        <v>2129</v>
      </c>
      <c r="C8229" t="s">
        <v>1852</v>
      </c>
      <c r="D8229" s="4">
        <v>9834</v>
      </c>
      <c r="F8229" s="4">
        <v>24533</v>
      </c>
      <c r="H8229" s="4">
        <v>4089</v>
      </c>
      <c r="I8229" s="4">
        <v>38456</v>
      </c>
      <c r="J8229" s="4">
        <v>9834</v>
      </c>
      <c r="K8229" s="4">
        <v>9834</v>
      </c>
    </row>
    <row r="8230" spans="1:11" x14ac:dyDescent="0.35">
      <c r="A8230" t="s">
        <v>831</v>
      </c>
      <c r="B8230" t="s">
        <v>2130</v>
      </c>
      <c r="C8230" t="s">
        <v>1853</v>
      </c>
      <c r="D8230" s="4">
        <v>2309</v>
      </c>
      <c r="F8230" s="4">
        <v>18691</v>
      </c>
      <c r="I8230" s="4">
        <v>21000</v>
      </c>
      <c r="J8230" s="4">
        <v>2309</v>
      </c>
      <c r="K8230" s="4">
        <v>2309</v>
      </c>
    </row>
    <row r="8231" spans="1:11" x14ac:dyDescent="0.35">
      <c r="A8231" t="s">
        <v>831</v>
      </c>
      <c r="B8231" t="s">
        <v>2172</v>
      </c>
      <c r="C8231" t="s">
        <v>1893</v>
      </c>
      <c r="F8231" s="4">
        <v>4778</v>
      </c>
      <c r="H8231" s="4">
        <v>3584</v>
      </c>
      <c r="I8231" s="4">
        <v>8362</v>
      </c>
      <c r="J8231">
        <v>0</v>
      </c>
      <c r="K8231" s="4">
        <v>0</v>
      </c>
    </row>
    <row r="8232" spans="1:11" x14ac:dyDescent="0.35">
      <c r="A8232" t="s">
        <v>831</v>
      </c>
      <c r="B8232" t="s">
        <v>2131</v>
      </c>
      <c r="C8232" t="s">
        <v>1854</v>
      </c>
      <c r="D8232" s="4">
        <v>2959019</v>
      </c>
      <c r="I8232" s="4">
        <v>2959019</v>
      </c>
      <c r="J8232" s="4">
        <v>2959019</v>
      </c>
      <c r="K8232" s="4">
        <v>2959019</v>
      </c>
    </row>
    <row r="8233" spans="1:11" x14ac:dyDescent="0.35">
      <c r="A8233" t="s">
        <v>831</v>
      </c>
      <c r="B8233" t="s">
        <v>2132</v>
      </c>
      <c r="C8233" t="s">
        <v>1855</v>
      </c>
      <c r="D8233" s="4">
        <v>1389799</v>
      </c>
      <c r="I8233" s="4">
        <v>1389799</v>
      </c>
      <c r="J8233" s="4">
        <v>1389799</v>
      </c>
      <c r="K8233" s="4">
        <v>1389799</v>
      </c>
    </row>
    <row r="8234" spans="1:11" x14ac:dyDescent="0.35">
      <c r="A8234" t="s">
        <v>831</v>
      </c>
      <c r="B8234" t="s">
        <v>2133</v>
      </c>
      <c r="C8234" t="s">
        <v>1856</v>
      </c>
      <c r="D8234" s="4">
        <v>26920</v>
      </c>
      <c r="I8234" s="4">
        <v>26920</v>
      </c>
      <c r="J8234" s="4">
        <v>26920</v>
      </c>
      <c r="K8234" s="4">
        <v>26920</v>
      </c>
    </row>
    <row r="8235" spans="1:11" x14ac:dyDescent="0.35">
      <c r="A8235" t="s">
        <v>831</v>
      </c>
      <c r="B8235" t="s">
        <v>2134</v>
      </c>
      <c r="C8235" t="s">
        <v>1857</v>
      </c>
      <c r="D8235" s="4">
        <v>53638</v>
      </c>
      <c r="G8235" s="4">
        <v>1358</v>
      </c>
      <c r="I8235" s="4">
        <v>54996</v>
      </c>
      <c r="J8235" s="4">
        <v>53638</v>
      </c>
      <c r="K8235" s="4">
        <v>53638</v>
      </c>
    </row>
    <row r="8236" spans="1:11" x14ac:dyDescent="0.35">
      <c r="A8236" t="s">
        <v>831</v>
      </c>
      <c r="B8236" t="s">
        <v>2135</v>
      </c>
      <c r="C8236" t="s">
        <v>1858</v>
      </c>
      <c r="D8236" s="4">
        <v>12066</v>
      </c>
      <c r="E8236" s="4">
        <v>19943</v>
      </c>
      <c r="F8236" s="4">
        <v>258586</v>
      </c>
      <c r="H8236" s="4">
        <v>8044</v>
      </c>
      <c r="I8236" s="4">
        <v>298639</v>
      </c>
      <c r="J8236" s="4">
        <v>32009</v>
      </c>
      <c r="K8236" s="4">
        <v>12066</v>
      </c>
    </row>
    <row r="8237" spans="1:11" x14ac:dyDescent="0.35">
      <c r="A8237" t="s">
        <v>831</v>
      </c>
      <c r="B8237" t="s">
        <v>2136</v>
      </c>
      <c r="C8237" t="s">
        <v>1859</v>
      </c>
      <c r="D8237" s="4">
        <v>775000</v>
      </c>
      <c r="E8237" s="4">
        <v>5737</v>
      </c>
      <c r="F8237" s="4">
        <v>2455421</v>
      </c>
      <c r="H8237" s="4">
        <v>306121</v>
      </c>
      <c r="I8237" s="4">
        <v>3542278</v>
      </c>
      <c r="J8237" s="4">
        <v>780737</v>
      </c>
      <c r="K8237" s="4">
        <v>775000</v>
      </c>
    </row>
    <row r="8238" spans="1:11" x14ac:dyDescent="0.35">
      <c r="A8238" t="s">
        <v>831</v>
      </c>
      <c r="B8238" t="s">
        <v>2137</v>
      </c>
      <c r="C8238" t="s">
        <v>1860</v>
      </c>
      <c r="E8238" s="4">
        <v>0</v>
      </c>
      <c r="F8238" s="4">
        <v>5326448</v>
      </c>
      <c r="I8238" s="4">
        <v>5326448</v>
      </c>
      <c r="J8238">
        <v>0</v>
      </c>
      <c r="K8238" s="4">
        <v>0</v>
      </c>
    </row>
    <row r="8239" spans="1:11" x14ac:dyDescent="0.35">
      <c r="A8239" t="s">
        <v>831</v>
      </c>
      <c r="B8239" t="s">
        <v>2138</v>
      </c>
      <c r="C8239" t="s">
        <v>1861</v>
      </c>
      <c r="D8239" s="4">
        <v>10265</v>
      </c>
      <c r="F8239" s="4">
        <v>96303</v>
      </c>
      <c r="G8239" s="4">
        <v>16323</v>
      </c>
      <c r="I8239" s="4">
        <v>122890</v>
      </c>
      <c r="J8239" s="4">
        <v>10265</v>
      </c>
      <c r="K8239" s="4">
        <v>10265</v>
      </c>
    </row>
    <row r="8240" spans="1:11" x14ac:dyDescent="0.35">
      <c r="A8240" t="s">
        <v>831</v>
      </c>
      <c r="B8240" t="s">
        <v>2139</v>
      </c>
      <c r="C8240" t="s">
        <v>1862</v>
      </c>
      <c r="E8240" s="4">
        <v>0</v>
      </c>
      <c r="F8240" s="4">
        <v>4273214</v>
      </c>
      <c r="I8240" s="4">
        <v>4273214</v>
      </c>
      <c r="J8240">
        <v>0</v>
      </c>
      <c r="K8240" s="4">
        <v>0</v>
      </c>
    </row>
    <row r="8241" spans="1:11" x14ac:dyDescent="0.35">
      <c r="A8241" t="s">
        <v>831</v>
      </c>
      <c r="B8241" t="s">
        <v>2141</v>
      </c>
      <c r="D8241" s="4">
        <v>5380407</v>
      </c>
      <c r="E8241" s="4">
        <v>25679</v>
      </c>
      <c r="F8241" s="4">
        <v>13032526</v>
      </c>
      <c r="G8241" s="4">
        <v>245731</v>
      </c>
      <c r="H8241" s="4">
        <v>321837</v>
      </c>
      <c r="I8241" s="4">
        <v>19006181</v>
      </c>
      <c r="J8241" s="4">
        <v>5406086</v>
      </c>
      <c r="K8241" s="4">
        <v>5380407</v>
      </c>
    </row>
    <row r="8242" spans="1:11" x14ac:dyDescent="0.35">
      <c r="A8242" t="s">
        <v>831</v>
      </c>
      <c r="B8242" t="s">
        <v>2144</v>
      </c>
      <c r="C8242" t="s">
        <v>1866</v>
      </c>
      <c r="I8242" s="4">
        <v>0</v>
      </c>
      <c r="J8242">
        <v>0</v>
      </c>
      <c r="K8242" s="4">
        <v>0</v>
      </c>
    </row>
    <row r="8243" spans="1:11" x14ac:dyDescent="0.35">
      <c r="A8243" t="s">
        <v>831</v>
      </c>
      <c r="B8243" t="s">
        <v>2145</v>
      </c>
      <c r="C8243" t="s">
        <v>1867</v>
      </c>
      <c r="D8243" s="4">
        <v>278122</v>
      </c>
      <c r="E8243" s="4">
        <v>4539570</v>
      </c>
      <c r="G8243" s="4">
        <v>2415000</v>
      </c>
      <c r="H8243" s="4">
        <v>1447288</v>
      </c>
      <c r="I8243" s="4">
        <v>8679981</v>
      </c>
      <c r="J8243" s="4">
        <v>4817692</v>
      </c>
      <c r="K8243" s="4">
        <v>278122</v>
      </c>
    </row>
    <row r="8244" spans="1:11" x14ac:dyDescent="0.35">
      <c r="A8244" t="s">
        <v>831</v>
      </c>
      <c r="B8244" t="s">
        <v>2146</v>
      </c>
      <c r="C8244" t="s">
        <v>1868</v>
      </c>
      <c r="D8244" s="4">
        <v>84332</v>
      </c>
      <c r="E8244" s="4">
        <v>1419365</v>
      </c>
      <c r="G8244" s="4">
        <v>100000</v>
      </c>
      <c r="H8244" s="4">
        <v>1258901</v>
      </c>
      <c r="I8244" s="4">
        <v>2862598</v>
      </c>
      <c r="J8244" s="4">
        <v>1503697</v>
      </c>
      <c r="K8244" s="4">
        <v>84332</v>
      </c>
    </row>
    <row r="8245" spans="1:11" x14ac:dyDescent="0.35">
      <c r="A8245" t="s">
        <v>831</v>
      </c>
      <c r="B8245" t="s">
        <v>2173</v>
      </c>
      <c r="C8245" t="s">
        <v>1894</v>
      </c>
      <c r="D8245" s="4">
        <v>38117</v>
      </c>
      <c r="I8245" s="4">
        <v>38117</v>
      </c>
      <c r="J8245" s="4">
        <v>38117</v>
      </c>
      <c r="K8245" s="4">
        <v>38117</v>
      </c>
    </row>
    <row r="8246" spans="1:11" x14ac:dyDescent="0.35">
      <c r="A8246" t="s">
        <v>831</v>
      </c>
      <c r="B8246" t="s">
        <v>2147</v>
      </c>
      <c r="C8246" t="s">
        <v>1869</v>
      </c>
      <c r="E8246" s="4">
        <v>1285440</v>
      </c>
      <c r="I8246" s="4">
        <v>1285440</v>
      </c>
      <c r="J8246">
        <v>1285440</v>
      </c>
      <c r="K8246" s="4">
        <v>0</v>
      </c>
    </row>
    <row r="8247" spans="1:11" x14ac:dyDescent="0.35">
      <c r="A8247" t="s">
        <v>831</v>
      </c>
      <c r="B8247" t="s">
        <v>2148</v>
      </c>
      <c r="C8247" t="s">
        <v>1870</v>
      </c>
      <c r="E8247" s="4">
        <v>6654871</v>
      </c>
      <c r="H8247" s="4">
        <v>483848</v>
      </c>
      <c r="I8247" s="4">
        <v>7138719</v>
      </c>
      <c r="J8247">
        <v>6654871</v>
      </c>
      <c r="K8247" s="4">
        <v>0</v>
      </c>
    </row>
    <row r="8248" spans="1:11" x14ac:dyDescent="0.35">
      <c r="A8248" t="s">
        <v>831</v>
      </c>
      <c r="B8248" t="s">
        <v>2149</v>
      </c>
      <c r="C8248" t="s">
        <v>1871</v>
      </c>
      <c r="H8248" s="4">
        <v>8813022</v>
      </c>
      <c r="I8248" s="4">
        <v>8813022</v>
      </c>
      <c r="J8248">
        <v>0</v>
      </c>
      <c r="K8248" s="4">
        <v>0</v>
      </c>
    </row>
    <row r="8249" spans="1:11" x14ac:dyDescent="0.35">
      <c r="A8249" t="s">
        <v>831</v>
      </c>
      <c r="B8249" t="s">
        <v>2150</v>
      </c>
      <c r="C8249" t="s">
        <v>1872</v>
      </c>
      <c r="D8249" s="4">
        <v>1715000</v>
      </c>
      <c r="I8249" s="4">
        <v>1715000</v>
      </c>
      <c r="J8249" s="4">
        <v>1715000</v>
      </c>
      <c r="K8249" s="4">
        <v>1715000</v>
      </c>
    </row>
    <row r="8250" spans="1:11" x14ac:dyDescent="0.35">
      <c r="A8250" t="s">
        <v>831</v>
      </c>
      <c r="B8250" t="s">
        <v>2153</v>
      </c>
      <c r="C8250" t="s">
        <v>1875</v>
      </c>
      <c r="D8250" s="4">
        <v>0</v>
      </c>
      <c r="H8250" s="4">
        <v>224347</v>
      </c>
      <c r="I8250" s="4">
        <v>224347</v>
      </c>
      <c r="J8250" s="4">
        <v>0</v>
      </c>
      <c r="K8250" s="4">
        <v>0</v>
      </c>
    </row>
    <row r="8251" spans="1:11" x14ac:dyDescent="0.35">
      <c r="A8251" t="s">
        <v>831</v>
      </c>
      <c r="B8251" t="s">
        <v>2155</v>
      </c>
      <c r="C8251" t="s">
        <v>1877</v>
      </c>
      <c r="D8251" s="4">
        <v>15035</v>
      </c>
      <c r="I8251" s="4">
        <v>15035</v>
      </c>
      <c r="J8251" s="4">
        <v>15035</v>
      </c>
      <c r="K8251" s="4">
        <v>15035</v>
      </c>
    </row>
    <row r="8252" spans="1:11" x14ac:dyDescent="0.35">
      <c r="A8252" t="s">
        <v>831</v>
      </c>
      <c r="B8252" t="s">
        <v>2156</v>
      </c>
      <c r="D8252" s="4">
        <v>2130606</v>
      </c>
      <c r="E8252" s="4">
        <v>13899246</v>
      </c>
      <c r="G8252" s="4">
        <v>2515000</v>
      </c>
      <c r="H8252" s="4">
        <v>12227407</v>
      </c>
      <c r="I8252" s="4">
        <v>30772259</v>
      </c>
      <c r="J8252" s="4">
        <v>16029852</v>
      </c>
      <c r="K8252" s="4">
        <v>2130606</v>
      </c>
    </row>
    <row r="8253" spans="1:11" x14ac:dyDescent="0.35">
      <c r="A8253" t="s">
        <v>831</v>
      </c>
      <c r="B8253" t="s">
        <v>2191</v>
      </c>
      <c r="C8253" t="s">
        <v>1912</v>
      </c>
      <c r="D8253" s="4">
        <v>5955</v>
      </c>
      <c r="I8253" s="4">
        <v>5955</v>
      </c>
      <c r="J8253" s="4">
        <v>5955</v>
      </c>
      <c r="K8253" s="4">
        <v>5955</v>
      </c>
    </row>
    <row r="8254" spans="1:11" x14ac:dyDescent="0.35">
      <c r="A8254" t="s">
        <v>831</v>
      </c>
      <c r="B8254" t="s">
        <v>2157</v>
      </c>
      <c r="C8254" t="s">
        <v>1879</v>
      </c>
      <c r="D8254" s="4">
        <v>2756359</v>
      </c>
      <c r="I8254" s="4">
        <v>2756359</v>
      </c>
      <c r="J8254" s="4">
        <v>2756359</v>
      </c>
      <c r="K8254" s="4">
        <v>2756359</v>
      </c>
    </row>
    <row r="8255" spans="1:11" x14ac:dyDescent="0.35">
      <c r="A8255" t="s">
        <v>831</v>
      </c>
      <c r="B8255" t="s">
        <v>2186</v>
      </c>
      <c r="C8255" t="s">
        <v>1907</v>
      </c>
      <c r="D8255" s="4">
        <v>38156</v>
      </c>
      <c r="I8255" s="4">
        <v>38156</v>
      </c>
      <c r="J8255" s="4">
        <v>38156</v>
      </c>
      <c r="K8255" s="4">
        <v>38156</v>
      </c>
    </row>
    <row r="8256" spans="1:11" x14ac:dyDescent="0.35">
      <c r="A8256" t="s">
        <v>831</v>
      </c>
      <c r="B8256" t="s">
        <v>2176</v>
      </c>
      <c r="C8256" t="s">
        <v>1897</v>
      </c>
      <c r="D8256" s="4">
        <v>1456</v>
      </c>
      <c r="I8256" s="4">
        <v>1456</v>
      </c>
      <c r="J8256" s="4">
        <v>1456</v>
      </c>
      <c r="K8256" s="4">
        <v>1456</v>
      </c>
    </row>
    <row r="8257" spans="1:11" x14ac:dyDescent="0.35">
      <c r="A8257" t="s">
        <v>831</v>
      </c>
      <c r="B8257" t="s">
        <v>2158</v>
      </c>
      <c r="C8257" t="s">
        <v>1880</v>
      </c>
      <c r="D8257" s="4">
        <v>1108995</v>
      </c>
      <c r="I8257" s="4">
        <v>1108995</v>
      </c>
      <c r="J8257" s="4">
        <v>1108995</v>
      </c>
      <c r="K8257" s="4">
        <v>1108995</v>
      </c>
    </row>
    <row r="8258" spans="1:11" x14ac:dyDescent="0.35">
      <c r="A8258" t="s">
        <v>831</v>
      </c>
      <c r="B8258" t="s">
        <v>2159</v>
      </c>
      <c r="C8258" t="s">
        <v>1881</v>
      </c>
      <c r="D8258" s="4">
        <v>8836958</v>
      </c>
      <c r="I8258" s="4">
        <v>8836958</v>
      </c>
      <c r="J8258" s="4">
        <v>8836958</v>
      </c>
      <c r="K8258" s="4">
        <v>8836958</v>
      </c>
    </row>
    <row r="8259" spans="1:11" x14ac:dyDescent="0.35">
      <c r="A8259" t="s">
        <v>831</v>
      </c>
      <c r="B8259" t="s">
        <v>2174</v>
      </c>
      <c r="C8259" t="s">
        <v>1895</v>
      </c>
      <c r="D8259" s="4">
        <v>167451</v>
      </c>
      <c r="I8259" s="4">
        <v>167451</v>
      </c>
      <c r="J8259" s="4">
        <v>167451</v>
      </c>
      <c r="K8259" s="4">
        <v>167451</v>
      </c>
    </row>
    <row r="8260" spans="1:11" x14ac:dyDescent="0.35">
      <c r="A8260" t="s">
        <v>831</v>
      </c>
      <c r="B8260" t="s">
        <v>2160</v>
      </c>
      <c r="C8260" t="s">
        <v>1882</v>
      </c>
      <c r="D8260" s="4">
        <v>530120</v>
      </c>
      <c r="I8260" s="4">
        <v>530120</v>
      </c>
      <c r="J8260" s="4">
        <v>530120</v>
      </c>
      <c r="K8260" s="4">
        <v>530120</v>
      </c>
    </row>
    <row r="8261" spans="1:11" x14ac:dyDescent="0.35">
      <c r="A8261" t="s">
        <v>831</v>
      </c>
      <c r="B8261" t="s">
        <v>2179</v>
      </c>
      <c r="C8261" t="s">
        <v>1900</v>
      </c>
      <c r="D8261" s="4">
        <v>11663</v>
      </c>
      <c r="I8261" s="4">
        <v>11663</v>
      </c>
      <c r="J8261" s="4">
        <v>11663</v>
      </c>
      <c r="K8261" s="4">
        <v>11663</v>
      </c>
    </row>
    <row r="8262" spans="1:11" x14ac:dyDescent="0.35">
      <c r="A8262" t="s">
        <v>831</v>
      </c>
      <c r="B8262" t="s">
        <v>2161</v>
      </c>
      <c r="C8262" t="s">
        <v>1883</v>
      </c>
      <c r="D8262" s="4">
        <v>32464</v>
      </c>
      <c r="I8262" s="4">
        <v>32464</v>
      </c>
      <c r="J8262" s="4">
        <v>32464</v>
      </c>
      <c r="K8262" s="4">
        <v>32464</v>
      </c>
    </row>
    <row r="8263" spans="1:11" x14ac:dyDescent="0.35">
      <c r="A8263" t="s">
        <v>831</v>
      </c>
      <c r="B8263" t="s">
        <v>2171</v>
      </c>
      <c r="C8263" t="s">
        <v>1892</v>
      </c>
      <c r="D8263" s="4">
        <v>8162</v>
      </c>
      <c r="I8263" s="4">
        <v>8162</v>
      </c>
      <c r="J8263" s="4">
        <v>8162</v>
      </c>
      <c r="K8263" s="4">
        <v>8162</v>
      </c>
    </row>
    <row r="8264" spans="1:11" x14ac:dyDescent="0.35">
      <c r="A8264" t="s">
        <v>831</v>
      </c>
      <c r="B8264" t="s">
        <v>2162</v>
      </c>
      <c r="C8264" t="s">
        <v>1884</v>
      </c>
      <c r="D8264" s="4">
        <v>23071</v>
      </c>
      <c r="I8264" s="4">
        <v>23071</v>
      </c>
      <c r="J8264" s="4">
        <v>23071</v>
      </c>
      <c r="K8264" s="4">
        <v>23071</v>
      </c>
    </row>
    <row r="8265" spans="1:11" x14ac:dyDescent="0.35">
      <c r="A8265" t="s">
        <v>831</v>
      </c>
      <c r="B8265" t="s">
        <v>2163</v>
      </c>
      <c r="D8265" s="4">
        <v>13520809</v>
      </c>
      <c r="I8265" s="4">
        <v>13520809</v>
      </c>
      <c r="J8265" s="4">
        <v>13520809</v>
      </c>
      <c r="K8265" s="4">
        <v>13520809</v>
      </c>
    </row>
    <row r="8266" spans="1:11" x14ac:dyDescent="0.35">
      <c r="A8266" t="s">
        <v>831</v>
      </c>
      <c r="B8266" t="s">
        <v>2164</v>
      </c>
      <c r="C8266" t="s">
        <v>1886</v>
      </c>
      <c r="D8266" s="4">
        <v>207381</v>
      </c>
      <c r="I8266" s="4">
        <v>207381</v>
      </c>
      <c r="J8266" s="4">
        <v>207381</v>
      </c>
      <c r="K8266" s="4">
        <v>207381</v>
      </c>
    </row>
    <row r="8267" spans="1:11" x14ac:dyDescent="0.35">
      <c r="A8267" t="s">
        <v>831</v>
      </c>
      <c r="B8267" t="s">
        <v>2165</v>
      </c>
      <c r="D8267" s="4">
        <v>207381</v>
      </c>
      <c r="I8267" s="4">
        <v>207381</v>
      </c>
      <c r="J8267" s="4">
        <v>207381</v>
      </c>
      <c r="K8267" s="4">
        <v>207381</v>
      </c>
    </row>
    <row r="8268" spans="1:11" x14ac:dyDescent="0.35">
      <c r="A8268" t="s">
        <v>831</v>
      </c>
      <c r="B8268" t="s">
        <v>2166</v>
      </c>
      <c r="C8268" t="s">
        <v>1888</v>
      </c>
      <c r="E8268" s="4">
        <v>864000</v>
      </c>
      <c r="I8268" s="4">
        <v>864000</v>
      </c>
      <c r="J8268">
        <v>864000</v>
      </c>
      <c r="K8268" s="4">
        <v>0</v>
      </c>
    </row>
    <row r="8269" spans="1:11" x14ac:dyDescent="0.35">
      <c r="A8269" t="s">
        <v>831</v>
      </c>
      <c r="B8269" t="s">
        <v>2180</v>
      </c>
      <c r="C8269" t="s">
        <v>1901</v>
      </c>
      <c r="E8269" s="4">
        <v>1260000</v>
      </c>
      <c r="I8269" s="4">
        <v>1260000</v>
      </c>
      <c r="J8269">
        <v>1260000</v>
      </c>
      <c r="K8269" s="4">
        <v>0</v>
      </c>
    </row>
    <row r="8270" spans="1:11" x14ac:dyDescent="0.35">
      <c r="A8270" t="s">
        <v>831</v>
      </c>
      <c r="B8270" t="s">
        <v>2167</v>
      </c>
      <c r="C8270" t="s">
        <v>1889</v>
      </c>
      <c r="E8270" s="4">
        <v>913500</v>
      </c>
      <c r="I8270" s="4">
        <v>913500</v>
      </c>
      <c r="J8270">
        <v>913500</v>
      </c>
      <c r="K8270" s="4">
        <v>0</v>
      </c>
    </row>
    <row r="8271" spans="1:11" x14ac:dyDescent="0.35">
      <c r="A8271" t="s">
        <v>831</v>
      </c>
      <c r="B8271" t="s">
        <v>2168</v>
      </c>
      <c r="C8271" t="s">
        <v>1890</v>
      </c>
      <c r="E8271" s="4">
        <v>622500</v>
      </c>
      <c r="I8271" s="4">
        <v>622500</v>
      </c>
      <c r="J8271">
        <v>622500</v>
      </c>
      <c r="K8271" s="4">
        <v>0</v>
      </c>
    </row>
    <row r="8272" spans="1:11" x14ac:dyDescent="0.35">
      <c r="A8272" t="s">
        <v>831</v>
      </c>
      <c r="B8272" t="s">
        <v>2181</v>
      </c>
      <c r="C8272" t="s">
        <v>1902</v>
      </c>
      <c r="E8272" s="4">
        <v>2520000</v>
      </c>
      <c r="I8272" s="4">
        <v>2520000</v>
      </c>
      <c r="J8272">
        <v>2520000</v>
      </c>
      <c r="K8272" s="4">
        <v>0</v>
      </c>
    </row>
    <row r="8273" spans="1:11" x14ac:dyDescent="0.35">
      <c r="A8273" t="s">
        <v>831</v>
      </c>
      <c r="B8273" t="s">
        <v>2169</v>
      </c>
      <c r="E8273" s="4">
        <v>6180000</v>
      </c>
      <c r="I8273" s="4">
        <v>6180000</v>
      </c>
      <c r="J8273">
        <v>6180000</v>
      </c>
      <c r="K8273" s="4">
        <v>0</v>
      </c>
    </row>
    <row r="8274" spans="1:11" x14ac:dyDescent="0.35">
      <c r="A8274" t="s">
        <v>831</v>
      </c>
      <c r="B8274" t="s">
        <v>2170</v>
      </c>
      <c r="D8274" s="4">
        <v>123888152</v>
      </c>
      <c r="E8274" s="4">
        <v>59717993</v>
      </c>
      <c r="F8274" s="4">
        <v>41762921</v>
      </c>
      <c r="G8274" s="4">
        <v>5487504</v>
      </c>
      <c r="H8274" s="4">
        <v>38991961</v>
      </c>
      <c r="I8274" s="4">
        <v>269848531</v>
      </c>
      <c r="J8274" s="4">
        <f>SUM(D8274,E8274)</f>
        <v>183606145</v>
      </c>
      <c r="K8274" s="4">
        <v>123888152</v>
      </c>
    </row>
    <row r="8275" spans="1:11" x14ac:dyDescent="0.35">
      <c r="A8275" t="s">
        <v>837</v>
      </c>
      <c r="B8275" t="s">
        <v>2118</v>
      </c>
      <c r="C8275" t="s">
        <v>1843</v>
      </c>
      <c r="D8275" s="4">
        <v>8159056</v>
      </c>
      <c r="F8275" s="4">
        <v>4867800</v>
      </c>
      <c r="I8275" s="4">
        <v>13026856</v>
      </c>
      <c r="J8275" s="4">
        <v>8159056</v>
      </c>
      <c r="K8275" s="4">
        <v>8159056</v>
      </c>
    </row>
    <row r="8276" spans="1:11" x14ac:dyDescent="0.35">
      <c r="A8276" t="s">
        <v>837</v>
      </c>
      <c r="B8276" t="s">
        <v>2119</v>
      </c>
      <c r="C8276" t="s">
        <v>1844</v>
      </c>
      <c r="D8276" s="4">
        <v>521338</v>
      </c>
      <c r="E8276" s="4">
        <v>181659</v>
      </c>
      <c r="H8276" s="4">
        <v>708574</v>
      </c>
      <c r="I8276" s="4">
        <v>1411571</v>
      </c>
      <c r="J8276" s="4">
        <v>702997</v>
      </c>
      <c r="K8276" s="4">
        <v>521338</v>
      </c>
    </row>
    <row r="8277" spans="1:11" x14ac:dyDescent="0.35">
      <c r="A8277" t="s">
        <v>837</v>
      </c>
      <c r="B8277" t="s">
        <v>2120</v>
      </c>
      <c r="C8277" t="s">
        <v>1845</v>
      </c>
      <c r="D8277" s="4">
        <v>613197</v>
      </c>
      <c r="I8277" s="4">
        <v>613197</v>
      </c>
      <c r="J8277" s="4">
        <v>613197</v>
      </c>
      <c r="K8277" s="4">
        <v>613197</v>
      </c>
    </row>
    <row r="8278" spans="1:11" x14ac:dyDescent="0.35">
      <c r="A8278" t="s">
        <v>837</v>
      </c>
      <c r="B8278" t="s">
        <v>2121</v>
      </c>
      <c r="D8278" s="4">
        <v>9293591</v>
      </c>
      <c r="E8278" s="4">
        <v>181659</v>
      </c>
      <c r="F8278" s="4">
        <v>4867800</v>
      </c>
      <c r="H8278" s="4">
        <v>708574</v>
      </c>
      <c r="I8278" s="4">
        <v>15051624</v>
      </c>
      <c r="J8278" s="4">
        <v>9475250</v>
      </c>
      <c r="K8278" s="4">
        <v>9293591</v>
      </c>
    </row>
    <row r="8279" spans="1:11" x14ac:dyDescent="0.35">
      <c r="A8279" t="s">
        <v>837</v>
      </c>
      <c r="B8279" t="s">
        <v>2122</v>
      </c>
      <c r="C8279" t="s">
        <v>1846</v>
      </c>
      <c r="D8279" s="4">
        <v>2308665</v>
      </c>
      <c r="G8279" s="4">
        <v>30000</v>
      </c>
      <c r="H8279" s="4">
        <v>1327800</v>
      </c>
      <c r="I8279" s="4">
        <v>3666465</v>
      </c>
      <c r="J8279" s="4">
        <v>2308665</v>
      </c>
      <c r="K8279" s="4">
        <v>2308665</v>
      </c>
    </row>
    <row r="8280" spans="1:11" x14ac:dyDescent="0.35">
      <c r="A8280" t="s">
        <v>837</v>
      </c>
      <c r="B8280" t="s">
        <v>2123</v>
      </c>
      <c r="C8280" t="s">
        <v>1847</v>
      </c>
      <c r="D8280" s="4">
        <v>3146290</v>
      </c>
      <c r="F8280" s="4">
        <v>832973</v>
      </c>
      <c r="I8280" s="4">
        <v>3979263</v>
      </c>
      <c r="J8280" s="4">
        <v>3146290</v>
      </c>
      <c r="K8280" s="4">
        <v>3146290</v>
      </c>
    </row>
    <row r="8281" spans="1:11" x14ac:dyDescent="0.35">
      <c r="A8281" t="s">
        <v>837</v>
      </c>
      <c r="B8281" t="s">
        <v>2124</v>
      </c>
      <c r="C8281" t="s">
        <v>1848</v>
      </c>
      <c r="D8281" s="4">
        <v>1751</v>
      </c>
      <c r="I8281" s="4">
        <v>1751</v>
      </c>
      <c r="J8281" s="4">
        <v>1751</v>
      </c>
      <c r="K8281" s="4">
        <v>1751</v>
      </c>
    </row>
    <row r="8282" spans="1:11" x14ac:dyDescent="0.35">
      <c r="A8282" t="s">
        <v>837</v>
      </c>
      <c r="B8282" t="s">
        <v>2125</v>
      </c>
      <c r="D8282" s="4">
        <v>5456706</v>
      </c>
      <c r="F8282" s="4">
        <v>832973</v>
      </c>
      <c r="G8282" s="4">
        <v>30000</v>
      </c>
      <c r="H8282" s="4">
        <v>1327800</v>
      </c>
      <c r="I8282" s="4">
        <v>7647478</v>
      </c>
      <c r="J8282" s="4">
        <v>5456706</v>
      </c>
      <c r="K8282" s="4">
        <v>5456706</v>
      </c>
    </row>
    <row r="8283" spans="1:11" x14ac:dyDescent="0.35">
      <c r="A8283" t="s">
        <v>837</v>
      </c>
      <c r="B8283" t="s">
        <v>2175</v>
      </c>
      <c r="C8283" t="s">
        <v>1896</v>
      </c>
      <c r="H8283" s="4">
        <v>32748</v>
      </c>
      <c r="I8283" s="4">
        <v>32748</v>
      </c>
      <c r="J8283">
        <v>0</v>
      </c>
      <c r="K8283" s="4">
        <v>0</v>
      </c>
    </row>
    <row r="8284" spans="1:11" x14ac:dyDescent="0.35">
      <c r="A8284" t="s">
        <v>837</v>
      </c>
      <c r="B8284" t="s">
        <v>2126</v>
      </c>
      <c r="C8284" t="s">
        <v>1850</v>
      </c>
      <c r="H8284" s="4">
        <v>1600000</v>
      </c>
      <c r="I8284" s="4">
        <v>1600000</v>
      </c>
      <c r="J8284">
        <v>0</v>
      </c>
      <c r="K8284" s="4">
        <v>0</v>
      </c>
    </row>
    <row r="8285" spans="1:11" x14ac:dyDescent="0.35">
      <c r="A8285" t="s">
        <v>837</v>
      </c>
      <c r="B8285" t="s">
        <v>2127</v>
      </c>
      <c r="H8285" s="4">
        <v>1632748</v>
      </c>
      <c r="I8285" s="4">
        <v>1632748</v>
      </c>
      <c r="J8285">
        <v>0</v>
      </c>
      <c r="K8285" s="4">
        <v>0</v>
      </c>
    </row>
    <row r="8286" spans="1:11" x14ac:dyDescent="0.35">
      <c r="A8286" t="s">
        <v>837</v>
      </c>
      <c r="B8286" t="s">
        <v>2128</v>
      </c>
      <c r="C8286" t="s">
        <v>1851</v>
      </c>
      <c r="D8286" s="4">
        <v>227354</v>
      </c>
      <c r="I8286" s="4">
        <v>227354</v>
      </c>
      <c r="J8286" s="4">
        <v>227354</v>
      </c>
      <c r="K8286" s="4">
        <v>227354</v>
      </c>
    </row>
    <row r="8287" spans="1:11" x14ac:dyDescent="0.35">
      <c r="A8287" t="s">
        <v>837</v>
      </c>
      <c r="B8287" t="s">
        <v>2129</v>
      </c>
      <c r="C8287" t="s">
        <v>1852</v>
      </c>
      <c r="D8287" s="4">
        <v>755</v>
      </c>
      <c r="F8287" s="4">
        <v>4089</v>
      </c>
      <c r="H8287" s="4">
        <v>1363</v>
      </c>
      <c r="I8287" s="4">
        <v>6207</v>
      </c>
      <c r="J8287" s="4">
        <v>755</v>
      </c>
      <c r="K8287" s="4">
        <v>755</v>
      </c>
    </row>
    <row r="8288" spans="1:11" x14ac:dyDescent="0.35">
      <c r="A8288" t="s">
        <v>837</v>
      </c>
      <c r="B8288" t="s">
        <v>2130</v>
      </c>
      <c r="C8288" t="s">
        <v>1853</v>
      </c>
      <c r="D8288" s="4">
        <v>1539</v>
      </c>
      <c r="F8288" s="4">
        <v>11543</v>
      </c>
      <c r="I8288" s="4">
        <v>13082</v>
      </c>
      <c r="J8288" s="4">
        <v>1539</v>
      </c>
      <c r="K8288" s="4">
        <v>1539</v>
      </c>
    </row>
    <row r="8289" spans="1:11" x14ac:dyDescent="0.35">
      <c r="A8289" t="s">
        <v>837</v>
      </c>
      <c r="B8289" t="s">
        <v>2172</v>
      </c>
      <c r="C8289" t="s">
        <v>1893</v>
      </c>
      <c r="F8289" s="4">
        <v>3584</v>
      </c>
      <c r="H8289" s="4">
        <v>2389</v>
      </c>
      <c r="I8289" s="4">
        <v>5973</v>
      </c>
      <c r="J8289">
        <v>0</v>
      </c>
      <c r="K8289" s="4">
        <v>0</v>
      </c>
    </row>
    <row r="8290" spans="1:11" x14ac:dyDescent="0.35">
      <c r="A8290" t="s">
        <v>837</v>
      </c>
      <c r="B8290" t="s">
        <v>2131</v>
      </c>
      <c r="C8290" t="s">
        <v>1854</v>
      </c>
      <c r="D8290" s="4">
        <v>188297</v>
      </c>
      <c r="I8290" s="4">
        <v>188297</v>
      </c>
      <c r="J8290" s="4">
        <v>188297</v>
      </c>
      <c r="K8290" s="4">
        <v>188297</v>
      </c>
    </row>
    <row r="8291" spans="1:11" x14ac:dyDescent="0.35">
      <c r="A8291" t="s">
        <v>837</v>
      </c>
      <c r="B8291" t="s">
        <v>2132</v>
      </c>
      <c r="C8291" t="s">
        <v>1855</v>
      </c>
      <c r="D8291" s="4">
        <v>284344</v>
      </c>
      <c r="I8291" s="4">
        <v>284344</v>
      </c>
      <c r="J8291" s="4">
        <v>284344</v>
      </c>
      <c r="K8291" s="4">
        <v>284344</v>
      </c>
    </row>
    <row r="8292" spans="1:11" x14ac:dyDescent="0.35">
      <c r="A8292" t="s">
        <v>837</v>
      </c>
      <c r="B8292" t="s">
        <v>2133</v>
      </c>
      <c r="C8292" t="s">
        <v>1856</v>
      </c>
      <c r="I8292" s="4">
        <v>0</v>
      </c>
      <c r="J8292">
        <v>0</v>
      </c>
      <c r="K8292" s="4">
        <v>0</v>
      </c>
    </row>
    <row r="8293" spans="1:11" x14ac:dyDescent="0.35">
      <c r="A8293" t="s">
        <v>837</v>
      </c>
      <c r="B8293" t="s">
        <v>2134</v>
      </c>
      <c r="C8293" t="s">
        <v>1857</v>
      </c>
      <c r="D8293" s="4">
        <v>25122</v>
      </c>
      <c r="I8293" s="4">
        <v>25122</v>
      </c>
      <c r="J8293" s="4">
        <v>25122</v>
      </c>
      <c r="K8293" s="4">
        <v>25122</v>
      </c>
    </row>
    <row r="8294" spans="1:11" x14ac:dyDescent="0.35">
      <c r="A8294" t="s">
        <v>837</v>
      </c>
      <c r="B8294" t="s">
        <v>2135</v>
      </c>
      <c r="C8294" t="s">
        <v>1858</v>
      </c>
      <c r="D8294" s="4">
        <v>8044</v>
      </c>
      <c r="E8294" s="4">
        <v>20110</v>
      </c>
      <c r="H8294" s="4">
        <v>8044</v>
      </c>
      <c r="I8294" s="4">
        <v>36199</v>
      </c>
      <c r="J8294" s="4">
        <v>28154</v>
      </c>
      <c r="K8294" s="4">
        <v>8044</v>
      </c>
    </row>
    <row r="8295" spans="1:11" x14ac:dyDescent="0.35">
      <c r="A8295" t="s">
        <v>837</v>
      </c>
      <c r="B8295" t="s">
        <v>2136</v>
      </c>
      <c r="C8295" t="s">
        <v>1859</v>
      </c>
      <c r="D8295" s="4">
        <v>150000</v>
      </c>
      <c r="F8295" s="4">
        <v>50000</v>
      </c>
      <c r="H8295" s="4">
        <v>186538</v>
      </c>
      <c r="I8295" s="4">
        <v>386538</v>
      </c>
      <c r="J8295" s="4">
        <v>150000</v>
      </c>
      <c r="K8295" s="4">
        <v>150000</v>
      </c>
    </row>
    <row r="8296" spans="1:11" x14ac:dyDescent="0.35">
      <c r="A8296" t="s">
        <v>837</v>
      </c>
      <c r="B8296" t="s">
        <v>2137</v>
      </c>
      <c r="C8296" t="s">
        <v>1860</v>
      </c>
      <c r="D8296" s="4">
        <v>217406</v>
      </c>
      <c r="F8296" s="4">
        <v>108703</v>
      </c>
      <c r="I8296" s="4">
        <v>326109</v>
      </c>
      <c r="J8296" s="4">
        <v>217406</v>
      </c>
      <c r="K8296" s="4">
        <v>217406</v>
      </c>
    </row>
    <row r="8297" spans="1:11" x14ac:dyDescent="0.35">
      <c r="A8297" t="s">
        <v>837</v>
      </c>
      <c r="B8297" t="s">
        <v>2138</v>
      </c>
      <c r="C8297" t="s">
        <v>1861</v>
      </c>
      <c r="D8297" s="4">
        <v>86509</v>
      </c>
      <c r="I8297" s="4">
        <v>86509</v>
      </c>
      <c r="J8297" s="4">
        <v>86509</v>
      </c>
      <c r="K8297" s="4">
        <v>86509</v>
      </c>
    </row>
    <row r="8298" spans="1:11" x14ac:dyDescent="0.35">
      <c r="A8298" t="s">
        <v>837</v>
      </c>
      <c r="B8298" t="s">
        <v>2139</v>
      </c>
      <c r="C8298" t="s">
        <v>1862</v>
      </c>
      <c r="D8298" s="4">
        <v>170929</v>
      </c>
      <c r="I8298" s="4">
        <v>170929</v>
      </c>
      <c r="J8298" s="4">
        <v>170929</v>
      </c>
      <c r="K8298" s="4">
        <v>170929</v>
      </c>
    </row>
    <row r="8299" spans="1:11" x14ac:dyDescent="0.35">
      <c r="A8299" t="s">
        <v>837</v>
      </c>
      <c r="B8299" t="s">
        <v>2192</v>
      </c>
      <c r="C8299" t="s">
        <v>1913</v>
      </c>
      <c r="H8299" s="4">
        <v>228681</v>
      </c>
      <c r="I8299" s="4">
        <v>228681</v>
      </c>
      <c r="J8299">
        <v>0</v>
      </c>
      <c r="K8299" s="4">
        <v>0</v>
      </c>
    </row>
    <row r="8300" spans="1:11" x14ac:dyDescent="0.35">
      <c r="A8300" t="s">
        <v>837</v>
      </c>
      <c r="B8300" t="s">
        <v>2141</v>
      </c>
      <c r="D8300" s="4">
        <v>1360298</v>
      </c>
      <c r="E8300" s="4">
        <v>20110</v>
      </c>
      <c r="F8300" s="4">
        <v>177919</v>
      </c>
      <c r="H8300" s="4">
        <v>427016</v>
      </c>
      <c r="I8300" s="4">
        <v>1985343</v>
      </c>
      <c r="J8300" s="4">
        <v>1380408</v>
      </c>
      <c r="K8300" s="4">
        <v>1360298</v>
      </c>
    </row>
    <row r="8301" spans="1:11" x14ac:dyDescent="0.35">
      <c r="A8301" t="s">
        <v>837</v>
      </c>
      <c r="B8301" t="s">
        <v>2143</v>
      </c>
      <c r="C8301" t="s">
        <v>1865</v>
      </c>
      <c r="D8301" s="4">
        <v>3488</v>
      </c>
      <c r="H8301" s="4">
        <v>52867</v>
      </c>
      <c r="I8301" s="4">
        <v>56355</v>
      </c>
      <c r="J8301" s="4">
        <v>3488</v>
      </c>
      <c r="K8301" s="4">
        <v>3488</v>
      </c>
    </row>
    <row r="8302" spans="1:11" x14ac:dyDescent="0.35">
      <c r="A8302" t="s">
        <v>837</v>
      </c>
      <c r="B8302" t="s">
        <v>2144</v>
      </c>
      <c r="C8302" t="s">
        <v>1866</v>
      </c>
      <c r="I8302" s="4">
        <v>0</v>
      </c>
      <c r="J8302">
        <v>0</v>
      </c>
      <c r="K8302" s="4">
        <v>0</v>
      </c>
    </row>
    <row r="8303" spans="1:11" x14ac:dyDescent="0.35">
      <c r="A8303" t="s">
        <v>837</v>
      </c>
      <c r="B8303" t="s">
        <v>2145</v>
      </c>
      <c r="C8303" t="s">
        <v>1867</v>
      </c>
      <c r="D8303" s="4">
        <v>297000</v>
      </c>
      <c r="G8303" s="4">
        <v>100000</v>
      </c>
      <c r="H8303" s="4">
        <v>1543502</v>
      </c>
      <c r="I8303" s="4">
        <v>1940502</v>
      </c>
      <c r="J8303" s="4">
        <v>297000</v>
      </c>
      <c r="K8303" s="4">
        <v>297000</v>
      </c>
    </row>
    <row r="8304" spans="1:11" x14ac:dyDescent="0.35">
      <c r="A8304" t="s">
        <v>837</v>
      </c>
      <c r="B8304" t="s">
        <v>2146</v>
      </c>
      <c r="C8304" t="s">
        <v>1868</v>
      </c>
      <c r="H8304" s="4">
        <v>637955</v>
      </c>
      <c r="I8304" s="4">
        <v>637955</v>
      </c>
      <c r="J8304">
        <v>0</v>
      </c>
      <c r="K8304" s="4">
        <v>0</v>
      </c>
    </row>
    <row r="8305" spans="1:11" x14ac:dyDescent="0.35">
      <c r="A8305" t="s">
        <v>837</v>
      </c>
      <c r="B8305" t="s">
        <v>2173</v>
      </c>
      <c r="C8305" t="s">
        <v>1894</v>
      </c>
      <c r="D8305" s="4">
        <v>5237</v>
      </c>
      <c r="I8305" s="4">
        <v>5237</v>
      </c>
      <c r="J8305" s="4">
        <v>5237</v>
      </c>
      <c r="K8305" s="4">
        <v>5237</v>
      </c>
    </row>
    <row r="8306" spans="1:11" x14ac:dyDescent="0.35">
      <c r="A8306" t="s">
        <v>837</v>
      </c>
      <c r="B8306" t="s">
        <v>2147</v>
      </c>
      <c r="C8306" t="s">
        <v>1869</v>
      </c>
      <c r="H8306" s="4">
        <v>226560</v>
      </c>
      <c r="I8306" s="4">
        <v>226560</v>
      </c>
      <c r="J8306">
        <v>0</v>
      </c>
      <c r="K8306" s="4">
        <v>0</v>
      </c>
    </row>
    <row r="8307" spans="1:11" x14ac:dyDescent="0.35">
      <c r="A8307" t="s">
        <v>837</v>
      </c>
      <c r="B8307" t="s">
        <v>2148</v>
      </c>
      <c r="C8307" t="s">
        <v>1870</v>
      </c>
      <c r="E8307" s="4">
        <v>11528</v>
      </c>
      <c r="F8307" s="4">
        <v>1693949</v>
      </c>
      <c r="I8307" s="4">
        <v>1705477</v>
      </c>
      <c r="J8307">
        <v>11528</v>
      </c>
      <c r="K8307" s="4">
        <v>0</v>
      </c>
    </row>
    <row r="8308" spans="1:11" x14ac:dyDescent="0.35">
      <c r="A8308" t="s">
        <v>837</v>
      </c>
      <c r="B8308" t="s">
        <v>2149</v>
      </c>
      <c r="C8308" t="s">
        <v>1871</v>
      </c>
      <c r="D8308" s="4">
        <v>2275717</v>
      </c>
      <c r="H8308" s="4">
        <v>29817</v>
      </c>
      <c r="I8308" s="4">
        <v>2305534</v>
      </c>
      <c r="J8308" s="4">
        <v>2275717</v>
      </c>
      <c r="K8308" s="4">
        <v>2275717</v>
      </c>
    </row>
    <row r="8309" spans="1:11" x14ac:dyDescent="0.35">
      <c r="A8309" t="s">
        <v>837</v>
      </c>
      <c r="B8309" t="s">
        <v>2150</v>
      </c>
      <c r="C8309" t="s">
        <v>1872</v>
      </c>
      <c r="D8309" s="4">
        <v>98000</v>
      </c>
      <c r="I8309" s="4">
        <v>98000</v>
      </c>
      <c r="J8309" s="4">
        <v>98000</v>
      </c>
      <c r="K8309" s="4">
        <v>98000</v>
      </c>
    </row>
    <row r="8310" spans="1:11" x14ac:dyDescent="0.35">
      <c r="A8310" t="s">
        <v>837</v>
      </c>
      <c r="B8310" t="s">
        <v>2151</v>
      </c>
      <c r="C8310" t="s">
        <v>1873</v>
      </c>
      <c r="D8310" s="4">
        <v>3833</v>
      </c>
      <c r="I8310" s="4">
        <v>3833</v>
      </c>
      <c r="J8310" s="4">
        <v>3833</v>
      </c>
      <c r="K8310" s="4">
        <v>3833</v>
      </c>
    </row>
    <row r="8311" spans="1:11" x14ac:dyDescent="0.35">
      <c r="A8311" t="s">
        <v>837</v>
      </c>
      <c r="B8311" t="s">
        <v>2153</v>
      </c>
      <c r="C8311" t="s">
        <v>1875</v>
      </c>
      <c r="H8311" s="4">
        <v>8137</v>
      </c>
      <c r="I8311" s="4">
        <v>8137</v>
      </c>
      <c r="J8311">
        <v>0</v>
      </c>
      <c r="K8311" s="4">
        <v>0</v>
      </c>
    </row>
    <row r="8312" spans="1:11" x14ac:dyDescent="0.35">
      <c r="A8312" t="s">
        <v>837</v>
      </c>
      <c r="B8312" t="s">
        <v>2154</v>
      </c>
      <c r="C8312" t="s">
        <v>1876</v>
      </c>
      <c r="H8312" s="4">
        <v>61320</v>
      </c>
      <c r="I8312" s="4">
        <v>61320</v>
      </c>
      <c r="J8312">
        <v>0</v>
      </c>
      <c r="K8312" s="4">
        <v>0</v>
      </c>
    </row>
    <row r="8313" spans="1:11" x14ac:dyDescent="0.35">
      <c r="A8313" t="s">
        <v>837</v>
      </c>
      <c r="B8313" t="s">
        <v>2155</v>
      </c>
      <c r="C8313" t="s">
        <v>1877</v>
      </c>
      <c r="D8313" s="4">
        <v>2904</v>
      </c>
      <c r="I8313" s="4">
        <v>2904</v>
      </c>
      <c r="J8313" s="4">
        <v>2904</v>
      </c>
      <c r="K8313" s="4">
        <v>2904</v>
      </c>
    </row>
    <row r="8314" spans="1:11" x14ac:dyDescent="0.35">
      <c r="A8314" t="s">
        <v>837</v>
      </c>
      <c r="B8314" t="s">
        <v>2156</v>
      </c>
      <c r="D8314" s="4">
        <v>2686178</v>
      </c>
      <c r="E8314" s="4">
        <v>11528</v>
      </c>
      <c r="F8314" s="4">
        <v>1693949</v>
      </c>
      <c r="G8314" s="4">
        <v>100000</v>
      </c>
      <c r="H8314" s="4">
        <v>2560159</v>
      </c>
      <c r="I8314" s="4">
        <v>7051814</v>
      </c>
      <c r="J8314" s="4">
        <v>2697706</v>
      </c>
      <c r="K8314" s="4">
        <v>2686178</v>
      </c>
    </row>
    <row r="8315" spans="1:11" x14ac:dyDescent="0.35">
      <c r="A8315" t="s">
        <v>837</v>
      </c>
      <c r="B8315" t="s">
        <v>2157</v>
      </c>
      <c r="C8315" t="s">
        <v>1879</v>
      </c>
      <c r="D8315" s="4">
        <v>277463</v>
      </c>
      <c r="I8315" s="4">
        <v>277463</v>
      </c>
      <c r="J8315" s="4">
        <v>277463</v>
      </c>
      <c r="K8315" s="4">
        <v>277463</v>
      </c>
    </row>
    <row r="8316" spans="1:11" x14ac:dyDescent="0.35">
      <c r="A8316" t="s">
        <v>837</v>
      </c>
      <c r="B8316" t="s">
        <v>2159</v>
      </c>
      <c r="C8316" t="s">
        <v>1881</v>
      </c>
      <c r="D8316" s="4">
        <v>435293</v>
      </c>
      <c r="I8316" s="4">
        <v>435293</v>
      </c>
      <c r="J8316" s="4">
        <v>435293</v>
      </c>
      <c r="K8316" s="4">
        <v>435293</v>
      </c>
    </row>
    <row r="8317" spans="1:11" x14ac:dyDescent="0.35">
      <c r="A8317" t="s">
        <v>837</v>
      </c>
      <c r="B8317" t="s">
        <v>2179</v>
      </c>
      <c r="C8317" t="s">
        <v>1900</v>
      </c>
      <c r="D8317" s="4">
        <v>994</v>
      </c>
      <c r="I8317" s="4">
        <v>994</v>
      </c>
      <c r="J8317" s="4">
        <v>994</v>
      </c>
      <c r="K8317" s="4">
        <v>994</v>
      </c>
    </row>
    <row r="8318" spans="1:11" x14ac:dyDescent="0.35">
      <c r="A8318" t="s">
        <v>837</v>
      </c>
      <c r="B8318" t="s">
        <v>2162</v>
      </c>
      <c r="C8318" t="s">
        <v>1884</v>
      </c>
      <c r="D8318" s="4">
        <v>638</v>
      </c>
      <c r="I8318" s="4">
        <v>638</v>
      </c>
      <c r="J8318" s="4">
        <v>638</v>
      </c>
      <c r="K8318" s="4">
        <v>638</v>
      </c>
    </row>
    <row r="8319" spans="1:11" x14ac:dyDescent="0.35">
      <c r="A8319" t="s">
        <v>837</v>
      </c>
      <c r="B8319" t="s">
        <v>2163</v>
      </c>
      <c r="D8319" s="4">
        <v>714388</v>
      </c>
      <c r="I8319" s="4">
        <v>714388</v>
      </c>
      <c r="J8319" s="4">
        <v>714388</v>
      </c>
      <c r="K8319" s="4">
        <v>714388</v>
      </c>
    </row>
    <row r="8320" spans="1:11" x14ac:dyDescent="0.35">
      <c r="A8320" t="s">
        <v>837</v>
      </c>
      <c r="B8320" t="s">
        <v>2164</v>
      </c>
      <c r="C8320" t="s">
        <v>1886</v>
      </c>
      <c r="D8320" s="4">
        <v>141396</v>
      </c>
      <c r="I8320" s="4">
        <v>141396</v>
      </c>
      <c r="J8320" s="4">
        <v>141396</v>
      </c>
      <c r="K8320" s="4">
        <v>141396</v>
      </c>
    </row>
    <row r="8321" spans="1:11" x14ac:dyDescent="0.35">
      <c r="A8321" t="s">
        <v>837</v>
      </c>
      <c r="B8321" t="s">
        <v>2165</v>
      </c>
      <c r="D8321" s="4">
        <v>141396</v>
      </c>
      <c r="I8321" s="4">
        <v>141396</v>
      </c>
      <c r="J8321" s="4">
        <v>141396</v>
      </c>
      <c r="K8321" s="4">
        <v>141396</v>
      </c>
    </row>
    <row r="8322" spans="1:11" x14ac:dyDescent="0.35">
      <c r="A8322" t="s">
        <v>837</v>
      </c>
      <c r="B8322" t="s">
        <v>2166</v>
      </c>
      <c r="C8322" t="s">
        <v>1888</v>
      </c>
      <c r="H8322" s="4">
        <v>96000</v>
      </c>
      <c r="I8322" s="4">
        <v>96000</v>
      </c>
      <c r="J8322">
        <v>0</v>
      </c>
      <c r="K8322" s="4">
        <v>0</v>
      </c>
    </row>
    <row r="8323" spans="1:11" x14ac:dyDescent="0.35">
      <c r="A8323" t="s">
        <v>837</v>
      </c>
      <c r="B8323" t="s">
        <v>2180</v>
      </c>
      <c r="C8323" t="s">
        <v>1901</v>
      </c>
      <c r="F8323" s="4">
        <v>112500</v>
      </c>
      <c r="I8323" s="4">
        <v>112500</v>
      </c>
      <c r="J8323">
        <v>0</v>
      </c>
      <c r="K8323" s="4">
        <v>0</v>
      </c>
    </row>
    <row r="8324" spans="1:11" x14ac:dyDescent="0.35">
      <c r="A8324" t="s">
        <v>837</v>
      </c>
      <c r="B8324" t="s">
        <v>2167</v>
      </c>
      <c r="C8324" t="s">
        <v>1889</v>
      </c>
      <c r="F8324" s="4">
        <v>126000</v>
      </c>
      <c r="I8324" s="4">
        <v>126000</v>
      </c>
      <c r="J8324">
        <v>0</v>
      </c>
      <c r="K8324" s="4">
        <v>0</v>
      </c>
    </row>
    <row r="8325" spans="1:11" x14ac:dyDescent="0.35">
      <c r="A8325" t="s">
        <v>837</v>
      </c>
      <c r="B8325" t="s">
        <v>2168</v>
      </c>
      <c r="C8325" t="s">
        <v>1890</v>
      </c>
      <c r="F8325" s="4">
        <v>60000</v>
      </c>
      <c r="I8325" s="4">
        <v>60000</v>
      </c>
      <c r="J8325">
        <v>0</v>
      </c>
      <c r="K8325" s="4">
        <v>0</v>
      </c>
    </row>
    <row r="8326" spans="1:11" x14ac:dyDescent="0.35">
      <c r="A8326" t="s">
        <v>837</v>
      </c>
      <c r="B8326" t="s">
        <v>2181</v>
      </c>
      <c r="C8326" t="s">
        <v>1902</v>
      </c>
      <c r="F8326" s="4">
        <v>225000</v>
      </c>
      <c r="I8326" s="4">
        <v>225000</v>
      </c>
      <c r="J8326">
        <v>0</v>
      </c>
      <c r="K8326" s="4">
        <v>0</v>
      </c>
    </row>
    <row r="8327" spans="1:11" x14ac:dyDescent="0.35">
      <c r="A8327" t="s">
        <v>837</v>
      </c>
      <c r="B8327" t="s">
        <v>2169</v>
      </c>
      <c r="F8327" s="4">
        <v>523500</v>
      </c>
      <c r="H8327" s="4">
        <v>96000</v>
      </c>
      <c r="I8327" s="4">
        <v>619500</v>
      </c>
      <c r="J8327">
        <v>0</v>
      </c>
      <c r="K8327" s="4">
        <v>0</v>
      </c>
    </row>
    <row r="8328" spans="1:11" x14ac:dyDescent="0.35">
      <c r="A8328" t="s">
        <v>837</v>
      </c>
      <c r="B8328" t="s">
        <v>2170</v>
      </c>
      <c r="D8328" s="4">
        <v>19652557</v>
      </c>
      <c r="E8328" s="4">
        <v>213298</v>
      </c>
      <c r="F8328" s="4">
        <v>8096140</v>
      </c>
      <c r="G8328" s="4">
        <v>130000</v>
      </c>
      <c r="H8328" s="4">
        <v>6752295</v>
      </c>
      <c r="I8328" s="4">
        <v>34844291</v>
      </c>
      <c r="J8328" s="4">
        <f>SUM(D8328,E8328)</f>
        <v>19865855</v>
      </c>
      <c r="K8328" s="4">
        <v>19652557</v>
      </c>
    </row>
    <row r="8329" spans="1:11" x14ac:dyDescent="0.35">
      <c r="A8329" t="s">
        <v>839</v>
      </c>
      <c r="B8329" t="s">
        <v>2118</v>
      </c>
      <c r="C8329" t="s">
        <v>1843</v>
      </c>
      <c r="D8329" s="4">
        <v>50804022</v>
      </c>
      <c r="F8329" s="4">
        <v>25695600</v>
      </c>
      <c r="I8329" s="4">
        <v>76499622</v>
      </c>
      <c r="J8329" s="4">
        <v>50804022</v>
      </c>
      <c r="K8329" s="4">
        <v>50804022</v>
      </c>
    </row>
    <row r="8330" spans="1:11" x14ac:dyDescent="0.35">
      <c r="A8330" t="s">
        <v>839</v>
      </c>
      <c r="B8330" t="s">
        <v>2119</v>
      </c>
      <c r="C8330" t="s">
        <v>1844</v>
      </c>
      <c r="D8330" s="4">
        <v>5577646</v>
      </c>
      <c r="E8330" s="4">
        <v>1858117</v>
      </c>
      <c r="G8330" s="4">
        <v>49050</v>
      </c>
      <c r="H8330" s="4">
        <v>551700</v>
      </c>
      <c r="I8330" s="4">
        <v>8036513</v>
      </c>
      <c r="J8330" s="4">
        <v>7435763</v>
      </c>
      <c r="K8330" s="4">
        <v>5577646</v>
      </c>
    </row>
    <row r="8331" spans="1:11" x14ac:dyDescent="0.35">
      <c r="A8331" t="s">
        <v>839</v>
      </c>
      <c r="B8331" t="s">
        <v>2120</v>
      </c>
      <c r="C8331" t="s">
        <v>1845</v>
      </c>
      <c r="D8331" s="4">
        <v>5238015</v>
      </c>
      <c r="I8331" s="4">
        <v>5238015</v>
      </c>
      <c r="J8331" s="4">
        <v>5238015</v>
      </c>
      <c r="K8331" s="4">
        <v>5238015</v>
      </c>
    </row>
    <row r="8332" spans="1:11" x14ac:dyDescent="0.35">
      <c r="A8332" t="s">
        <v>839</v>
      </c>
      <c r="B8332" t="s">
        <v>2121</v>
      </c>
      <c r="D8332" s="4">
        <v>61619684</v>
      </c>
      <c r="E8332" s="4">
        <v>1858117</v>
      </c>
      <c r="F8332" s="4">
        <v>25695600</v>
      </c>
      <c r="G8332" s="4">
        <v>49050</v>
      </c>
      <c r="H8332" s="4">
        <v>551700</v>
      </c>
      <c r="I8332" s="4">
        <v>89774150</v>
      </c>
      <c r="J8332" s="4">
        <v>63477801</v>
      </c>
      <c r="K8332" s="4">
        <v>61619684</v>
      </c>
    </row>
    <row r="8333" spans="1:11" x14ac:dyDescent="0.35">
      <c r="A8333" t="s">
        <v>839</v>
      </c>
      <c r="B8333" t="s">
        <v>2122</v>
      </c>
      <c r="C8333" t="s">
        <v>1846</v>
      </c>
      <c r="D8333" s="4">
        <v>32187552</v>
      </c>
      <c r="E8333" s="4">
        <v>9681</v>
      </c>
      <c r="H8333" s="4">
        <v>11383703</v>
      </c>
      <c r="I8333" s="4">
        <v>43580936</v>
      </c>
      <c r="J8333" s="4">
        <v>32197233</v>
      </c>
      <c r="K8333" s="4">
        <v>32187552</v>
      </c>
    </row>
    <row r="8334" spans="1:11" x14ac:dyDescent="0.35">
      <c r="A8334" t="s">
        <v>839</v>
      </c>
      <c r="B8334" t="s">
        <v>2123</v>
      </c>
      <c r="C8334" t="s">
        <v>1847</v>
      </c>
      <c r="D8334" s="4">
        <v>24902268</v>
      </c>
      <c r="E8334" s="4">
        <v>300781</v>
      </c>
      <c r="F8334" s="4">
        <v>878378</v>
      </c>
      <c r="I8334" s="4">
        <v>26081428</v>
      </c>
      <c r="J8334" s="4">
        <v>25203049</v>
      </c>
      <c r="K8334" s="4">
        <v>24902268</v>
      </c>
    </row>
    <row r="8335" spans="1:11" x14ac:dyDescent="0.35">
      <c r="A8335" t="s">
        <v>839</v>
      </c>
      <c r="B8335" t="s">
        <v>2124</v>
      </c>
      <c r="C8335" t="s">
        <v>1848</v>
      </c>
      <c r="D8335" s="4">
        <v>155222</v>
      </c>
      <c r="E8335" s="4">
        <v>274896</v>
      </c>
      <c r="I8335" s="4">
        <v>430118</v>
      </c>
      <c r="J8335" s="4">
        <v>430118</v>
      </c>
      <c r="K8335" s="4">
        <v>155222</v>
      </c>
    </row>
    <row r="8336" spans="1:11" x14ac:dyDescent="0.35">
      <c r="A8336" t="s">
        <v>839</v>
      </c>
      <c r="B8336" t="s">
        <v>2125</v>
      </c>
      <c r="D8336" s="4">
        <v>57245042</v>
      </c>
      <c r="E8336" s="4">
        <v>585359</v>
      </c>
      <c r="F8336" s="4">
        <v>878378</v>
      </c>
      <c r="H8336" s="4">
        <v>11383703</v>
      </c>
      <c r="I8336" s="4">
        <v>70092482</v>
      </c>
      <c r="J8336" s="4">
        <v>57830401</v>
      </c>
      <c r="K8336" s="4">
        <v>57245042</v>
      </c>
    </row>
    <row r="8337" spans="1:11" x14ac:dyDescent="0.35">
      <c r="A8337" t="s">
        <v>839</v>
      </c>
      <c r="B8337" t="s">
        <v>2126</v>
      </c>
      <c r="C8337" t="s">
        <v>1850</v>
      </c>
      <c r="D8337" s="4">
        <v>51120</v>
      </c>
      <c r="E8337" s="4">
        <v>12813660</v>
      </c>
      <c r="G8337" s="4">
        <v>1600000</v>
      </c>
      <c r="I8337" s="4">
        <v>14464780</v>
      </c>
      <c r="J8337" s="4">
        <v>12864780</v>
      </c>
      <c r="K8337" s="4">
        <v>51120</v>
      </c>
    </row>
    <row r="8338" spans="1:11" x14ac:dyDescent="0.35">
      <c r="A8338" t="s">
        <v>839</v>
      </c>
      <c r="B8338" t="s">
        <v>2127</v>
      </c>
      <c r="D8338" s="4">
        <v>51120</v>
      </c>
      <c r="E8338" s="4">
        <v>12813660</v>
      </c>
      <c r="G8338" s="4">
        <v>1600000</v>
      </c>
      <c r="I8338" s="4">
        <v>14464780</v>
      </c>
      <c r="J8338" s="4">
        <v>12864780</v>
      </c>
      <c r="K8338" s="4">
        <v>51120</v>
      </c>
    </row>
    <row r="8339" spans="1:11" x14ac:dyDescent="0.35">
      <c r="A8339" t="s">
        <v>839</v>
      </c>
      <c r="B8339" t="s">
        <v>2128</v>
      </c>
      <c r="C8339" t="s">
        <v>1851</v>
      </c>
      <c r="D8339" s="4">
        <v>894473</v>
      </c>
      <c r="I8339" s="4">
        <v>894473</v>
      </c>
      <c r="J8339" s="4">
        <v>894473</v>
      </c>
      <c r="K8339" s="4">
        <v>894473</v>
      </c>
    </row>
    <row r="8340" spans="1:11" x14ac:dyDescent="0.35">
      <c r="A8340" t="s">
        <v>839</v>
      </c>
      <c r="B8340" t="s">
        <v>2129</v>
      </c>
      <c r="C8340" t="s">
        <v>1852</v>
      </c>
      <c r="E8340" s="4">
        <v>38163</v>
      </c>
      <c r="H8340" s="4">
        <v>5452</v>
      </c>
      <c r="I8340" s="4">
        <v>43614</v>
      </c>
      <c r="J8340">
        <v>38163</v>
      </c>
      <c r="K8340" s="4">
        <v>0</v>
      </c>
    </row>
    <row r="8341" spans="1:11" x14ac:dyDescent="0.35">
      <c r="A8341" t="s">
        <v>839</v>
      </c>
      <c r="B8341" t="s">
        <v>2130</v>
      </c>
      <c r="C8341" t="s">
        <v>1853</v>
      </c>
      <c r="E8341" s="4">
        <v>9234</v>
      </c>
      <c r="H8341" s="4">
        <v>4617</v>
      </c>
      <c r="I8341" s="4">
        <v>13852</v>
      </c>
      <c r="J8341">
        <v>9234</v>
      </c>
      <c r="K8341" s="4">
        <v>0</v>
      </c>
    </row>
    <row r="8342" spans="1:11" x14ac:dyDescent="0.35">
      <c r="A8342" t="s">
        <v>839</v>
      </c>
      <c r="B8342" t="s">
        <v>2172</v>
      </c>
      <c r="C8342" t="s">
        <v>1893</v>
      </c>
      <c r="E8342" s="4">
        <v>3584</v>
      </c>
      <c r="I8342" s="4">
        <v>3584</v>
      </c>
      <c r="J8342">
        <v>3584</v>
      </c>
      <c r="K8342" s="4">
        <v>0</v>
      </c>
    </row>
    <row r="8343" spans="1:11" x14ac:dyDescent="0.35">
      <c r="A8343" t="s">
        <v>839</v>
      </c>
      <c r="B8343" t="s">
        <v>2131</v>
      </c>
      <c r="C8343" t="s">
        <v>1854</v>
      </c>
      <c r="D8343" s="4">
        <v>24323</v>
      </c>
      <c r="E8343" s="4">
        <v>800262</v>
      </c>
      <c r="I8343" s="4">
        <v>824585</v>
      </c>
      <c r="J8343" s="4">
        <v>824585</v>
      </c>
      <c r="K8343" s="4">
        <v>24323</v>
      </c>
    </row>
    <row r="8344" spans="1:11" x14ac:dyDescent="0.35">
      <c r="A8344" t="s">
        <v>839</v>
      </c>
      <c r="B8344" t="s">
        <v>2132</v>
      </c>
      <c r="C8344" t="s">
        <v>1855</v>
      </c>
      <c r="D8344" s="4">
        <v>9533</v>
      </c>
      <c r="E8344" s="4">
        <v>1167518</v>
      </c>
      <c r="I8344" s="4">
        <v>1177051</v>
      </c>
      <c r="J8344" s="4">
        <v>1177051</v>
      </c>
      <c r="K8344" s="4">
        <v>9533</v>
      </c>
    </row>
    <row r="8345" spans="1:11" x14ac:dyDescent="0.35">
      <c r="A8345" t="s">
        <v>839</v>
      </c>
      <c r="B8345" t="s">
        <v>2133</v>
      </c>
      <c r="C8345" t="s">
        <v>1856</v>
      </c>
      <c r="D8345" s="4">
        <v>9646</v>
      </c>
      <c r="E8345" s="4">
        <v>24849</v>
      </c>
      <c r="I8345" s="4">
        <v>34496</v>
      </c>
      <c r="J8345" s="4">
        <v>34495</v>
      </c>
      <c r="K8345" s="4">
        <v>9646</v>
      </c>
    </row>
    <row r="8346" spans="1:11" x14ac:dyDescent="0.35">
      <c r="A8346" t="s">
        <v>839</v>
      </c>
      <c r="B8346" t="s">
        <v>2134</v>
      </c>
      <c r="C8346" t="s">
        <v>1857</v>
      </c>
      <c r="D8346" s="4">
        <v>14643</v>
      </c>
      <c r="E8346" s="4">
        <v>128324</v>
      </c>
      <c r="I8346" s="4">
        <v>142967</v>
      </c>
      <c r="J8346" s="4">
        <v>142967</v>
      </c>
      <c r="K8346" s="4">
        <v>14643</v>
      </c>
    </row>
    <row r="8347" spans="1:11" x14ac:dyDescent="0.35">
      <c r="A8347" t="s">
        <v>839</v>
      </c>
      <c r="B8347" t="s">
        <v>2135</v>
      </c>
      <c r="C8347" t="s">
        <v>1858</v>
      </c>
      <c r="H8347" s="4">
        <v>46757</v>
      </c>
      <c r="I8347" s="4">
        <v>46757</v>
      </c>
      <c r="J8347">
        <v>0</v>
      </c>
      <c r="K8347" s="4">
        <v>0</v>
      </c>
    </row>
    <row r="8348" spans="1:11" x14ac:dyDescent="0.35">
      <c r="A8348" t="s">
        <v>839</v>
      </c>
      <c r="B8348" t="s">
        <v>2136</v>
      </c>
      <c r="C8348" t="s">
        <v>1859</v>
      </c>
      <c r="D8348" s="4">
        <v>214946</v>
      </c>
      <c r="F8348" s="4">
        <v>105421</v>
      </c>
      <c r="G8348" s="4">
        <v>25000</v>
      </c>
      <c r="H8348" s="4">
        <v>1175003</v>
      </c>
      <c r="I8348" s="4">
        <v>1520370</v>
      </c>
      <c r="J8348" s="4">
        <v>214946</v>
      </c>
      <c r="K8348" s="4">
        <v>214946</v>
      </c>
    </row>
    <row r="8349" spans="1:11" x14ac:dyDescent="0.35">
      <c r="A8349" t="s">
        <v>839</v>
      </c>
      <c r="B8349" t="s">
        <v>2137</v>
      </c>
      <c r="C8349" t="s">
        <v>1860</v>
      </c>
      <c r="E8349" s="4">
        <v>0</v>
      </c>
      <c r="H8349" s="4">
        <v>2282764</v>
      </c>
      <c r="I8349" s="4">
        <v>2282764</v>
      </c>
      <c r="J8349">
        <v>0</v>
      </c>
      <c r="K8349" s="4">
        <v>0</v>
      </c>
    </row>
    <row r="8350" spans="1:11" x14ac:dyDescent="0.35">
      <c r="A8350" t="s">
        <v>839</v>
      </c>
      <c r="B8350" t="s">
        <v>2138</v>
      </c>
      <c r="C8350" t="s">
        <v>1861</v>
      </c>
      <c r="D8350" s="4">
        <v>512902</v>
      </c>
      <c r="I8350" s="4">
        <v>512902</v>
      </c>
      <c r="J8350" s="4">
        <v>512902</v>
      </c>
      <c r="K8350" s="4">
        <v>512902</v>
      </c>
    </row>
    <row r="8351" spans="1:11" x14ac:dyDescent="0.35">
      <c r="A8351" t="s">
        <v>839</v>
      </c>
      <c r="B8351" t="s">
        <v>2139</v>
      </c>
      <c r="C8351" t="s">
        <v>1862</v>
      </c>
      <c r="E8351" s="4">
        <v>0</v>
      </c>
      <c r="G8351" s="4">
        <v>256393</v>
      </c>
      <c r="H8351" s="4">
        <v>1153235</v>
      </c>
      <c r="I8351" s="4">
        <v>1409628</v>
      </c>
      <c r="J8351">
        <v>0</v>
      </c>
      <c r="K8351" s="4">
        <v>0</v>
      </c>
    </row>
    <row r="8352" spans="1:11" x14ac:dyDescent="0.35">
      <c r="A8352" t="s">
        <v>839</v>
      </c>
      <c r="B8352" t="s">
        <v>2140</v>
      </c>
      <c r="C8352" t="s">
        <v>1863</v>
      </c>
      <c r="G8352" s="4">
        <v>77799</v>
      </c>
      <c r="I8352" s="4">
        <v>77799</v>
      </c>
      <c r="J8352">
        <v>0</v>
      </c>
      <c r="K8352" s="4">
        <v>0</v>
      </c>
    </row>
    <row r="8353" spans="1:11" x14ac:dyDescent="0.35">
      <c r="A8353" t="s">
        <v>839</v>
      </c>
      <c r="B8353" t="s">
        <v>2141</v>
      </c>
      <c r="D8353" s="4">
        <v>1680465</v>
      </c>
      <c r="E8353" s="4">
        <v>2171935</v>
      </c>
      <c r="F8353" s="4">
        <v>105421</v>
      </c>
      <c r="G8353" s="4">
        <v>359192</v>
      </c>
      <c r="H8353" s="4">
        <v>4667827</v>
      </c>
      <c r="I8353" s="4">
        <v>8984840</v>
      </c>
      <c r="J8353" s="4">
        <v>3852400</v>
      </c>
      <c r="K8353" s="4">
        <v>1680465</v>
      </c>
    </row>
    <row r="8354" spans="1:11" x14ac:dyDescent="0.35">
      <c r="A8354" t="s">
        <v>839</v>
      </c>
      <c r="B8354" t="s">
        <v>2142</v>
      </c>
      <c r="C8354" t="s">
        <v>1864</v>
      </c>
      <c r="D8354" s="4">
        <v>11158</v>
      </c>
      <c r="I8354" s="4">
        <v>11158</v>
      </c>
      <c r="J8354" s="4">
        <v>11158</v>
      </c>
      <c r="K8354" s="4">
        <v>11158</v>
      </c>
    </row>
    <row r="8355" spans="1:11" x14ac:dyDescent="0.35">
      <c r="A8355" t="s">
        <v>839</v>
      </c>
      <c r="B8355" t="s">
        <v>2143</v>
      </c>
      <c r="C8355" t="s">
        <v>1865</v>
      </c>
      <c r="D8355" s="4">
        <v>239749</v>
      </c>
      <c r="I8355" s="4">
        <v>239749</v>
      </c>
      <c r="J8355" s="4">
        <v>239749</v>
      </c>
      <c r="K8355" s="4">
        <v>239749</v>
      </c>
    </row>
    <row r="8356" spans="1:11" x14ac:dyDescent="0.35">
      <c r="A8356" t="s">
        <v>839</v>
      </c>
      <c r="B8356" t="s">
        <v>2144</v>
      </c>
      <c r="C8356" t="s">
        <v>1866</v>
      </c>
      <c r="I8356" s="4">
        <v>0</v>
      </c>
      <c r="J8356">
        <v>0</v>
      </c>
      <c r="K8356" s="4">
        <v>0</v>
      </c>
    </row>
    <row r="8357" spans="1:11" x14ac:dyDescent="0.35">
      <c r="A8357" t="s">
        <v>839</v>
      </c>
      <c r="B8357" t="s">
        <v>2145</v>
      </c>
      <c r="C8357" t="s">
        <v>1867</v>
      </c>
      <c r="D8357" s="4">
        <v>1088000</v>
      </c>
      <c r="E8357" s="4">
        <v>150000</v>
      </c>
      <c r="H8357" s="4">
        <v>4154025</v>
      </c>
      <c r="I8357" s="4">
        <v>5392025</v>
      </c>
      <c r="J8357" s="4">
        <v>1238000</v>
      </c>
      <c r="K8357" s="4">
        <v>1088000</v>
      </c>
    </row>
    <row r="8358" spans="1:11" x14ac:dyDescent="0.35">
      <c r="A8358" t="s">
        <v>839</v>
      </c>
      <c r="B8358" t="s">
        <v>2146</v>
      </c>
      <c r="C8358" t="s">
        <v>1868</v>
      </c>
      <c r="D8358" s="4">
        <v>47334</v>
      </c>
      <c r="H8358" s="4">
        <v>5134402</v>
      </c>
      <c r="I8358" s="4">
        <v>5181736</v>
      </c>
      <c r="J8358" s="4">
        <v>47334</v>
      </c>
      <c r="K8358" s="4">
        <v>47334</v>
      </c>
    </row>
    <row r="8359" spans="1:11" x14ac:dyDescent="0.35">
      <c r="A8359" t="s">
        <v>839</v>
      </c>
      <c r="B8359" t="s">
        <v>2173</v>
      </c>
      <c r="C8359" t="s">
        <v>1894</v>
      </c>
      <c r="D8359" s="4">
        <v>11488</v>
      </c>
      <c r="I8359" s="4">
        <v>11488</v>
      </c>
      <c r="J8359" s="4">
        <v>11488</v>
      </c>
      <c r="K8359" s="4">
        <v>11488</v>
      </c>
    </row>
    <row r="8360" spans="1:11" x14ac:dyDescent="0.35">
      <c r="A8360" t="s">
        <v>839</v>
      </c>
      <c r="B8360" t="s">
        <v>2147</v>
      </c>
      <c r="C8360" t="s">
        <v>1869</v>
      </c>
      <c r="H8360" s="4">
        <v>1664640</v>
      </c>
      <c r="I8360" s="4">
        <v>1664640</v>
      </c>
      <c r="J8360">
        <v>0</v>
      </c>
      <c r="K8360" s="4">
        <v>0</v>
      </c>
    </row>
    <row r="8361" spans="1:11" x14ac:dyDescent="0.35">
      <c r="A8361" t="s">
        <v>839</v>
      </c>
      <c r="B8361" t="s">
        <v>2148</v>
      </c>
      <c r="C8361" t="s">
        <v>1870</v>
      </c>
      <c r="D8361" s="4">
        <v>45785</v>
      </c>
      <c r="E8361" s="4">
        <v>13542198</v>
      </c>
      <c r="F8361" s="4">
        <v>307646</v>
      </c>
      <c r="I8361" s="4">
        <v>13895629</v>
      </c>
      <c r="J8361" s="4">
        <v>13587983</v>
      </c>
      <c r="K8361" s="4">
        <v>45785</v>
      </c>
    </row>
    <row r="8362" spans="1:11" x14ac:dyDescent="0.35">
      <c r="A8362" t="s">
        <v>839</v>
      </c>
      <c r="B8362" t="s">
        <v>2149</v>
      </c>
      <c r="C8362" t="s">
        <v>1871</v>
      </c>
      <c r="D8362" s="4">
        <v>8676905</v>
      </c>
      <c r="E8362" s="4">
        <v>81862</v>
      </c>
      <c r="F8362" s="4">
        <v>29817</v>
      </c>
      <c r="G8362" s="4">
        <v>73845</v>
      </c>
      <c r="I8362" s="4">
        <v>8862429</v>
      </c>
      <c r="J8362" s="4">
        <v>8758767</v>
      </c>
      <c r="K8362" s="4">
        <v>8676905</v>
      </c>
    </row>
    <row r="8363" spans="1:11" x14ac:dyDescent="0.35">
      <c r="A8363" t="s">
        <v>839</v>
      </c>
      <c r="B8363" t="s">
        <v>2150</v>
      </c>
      <c r="C8363" t="s">
        <v>1872</v>
      </c>
      <c r="D8363" s="4">
        <v>441000</v>
      </c>
      <c r="I8363" s="4">
        <v>441000</v>
      </c>
      <c r="J8363" s="4">
        <v>441000</v>
      </c>
      <c r="K8363" s="4">
        <v>441000</v>
      </c>
    </row>
    <row r="8364" spans="1:11" x14ac:dyDescent="0.35">
      <c r="A8364" t="s">
        <v>839</v>
      </c>
      <c r="B8364" t="s">
        <v>2153</v>
      </c>
      <c r="C8364" t="s">
        <v>1875</v>
      </c>
      <c r="H8364" s="4">
        <v>63933</v>
      </c>
      <c r="I8364" s="4">
        <v>63933</v>
      </c>
      <c r="J8364">
        <v>0</v>
      </c>
      <c r="K8364" s="4">
        <v>0</v>
      </c>
    </row>
    <row r="8365" spans="1:11" x14ac:dyDescent="0.35">
      <c r="A8365" t="s">
        <v>839</v>
      </c>
      <c r="B8365" t="s">
        <v>2154</v>
      </c>
      <c r="C8365" t="s">
        <v>1876</v>
      </c>
      <c r="H8365" s="4">
        <v>536760</v>
      </c>
      <c r="I8365" s="4">
        <v>536760</v>
      </c>
      <c r="J8365">
        <v>0</v>
      </c>
      <c r="K8365" s="4">
        <v>0</v>
      </c>
    </row>
    <row r="8366" spans="1:11" x14ac:dyDescent="0.35">
      <c r="A8366" t="s">
        <v>839</v>
      </c>
      <c r="B8366" t="s">
        <v>2155</v>
      </c>
      <c r="C8366" t="s">
        <v>1877</v>
      </c>
      <c r="D8366" s="4">
        <v>78873</v>
      </c>
      <c r="I8366" s="4">
        <v>78873</v>
      </c>
      <c r="J8366" s="4">
        <v>78873</v>
      </c>
      <c r="K8366" s="4">
        <v>78873</v>
      </c>
    </row>
    <row r="8367" spans="1:11" x14ac:dyDescent="0.35">
      <c r="A8367" t="s">
        <v>839</v>
      </c>
      <c r="B8367" t="s">
        <v>2156</v>
      </c>
      <c r="D8367" s="4">
        <v>10640292</v>
      </c>
      <c r="E8367" s="4">
        <v>13774060</v>
      </c>
      <c r="F8367" s="4">
        <v>337463</v>
      </c>
      <c r="G8367" s="4">
        <v>73845</v>
      </c>
      <c r="H8367" s="4">
        <v>11553760</v>
      </c>
      <c r="I8367" s="4">
        <v>36379421</v>
      </c>
      <c r="J8367" s="4">
        <v>24414352</v>
      </c>
      <c r="K8367" s="4">
        <v>10640292</v>
      </c>
    </row>
    <row r="8368" spans="1:11" x14ac:dyDescent="0.35">
      <c r="A8368" t="s">
        <v>839</v>
      </c>
      <c r="B8368" t="s">
        <v>2157</v>
      </c>
      <c r="C8368" t="s">
        <v>1879</v>
      </c>
      <c r="D8368" s="4">
        <v>21480</v>
      </c>
      <c r="F8368" s="4">
        <v>3248342</v>
      </c>
      <c r="I8368" s="4">
        <v>3269821</v>
      </c>
      <c r="J8368" s="4">
        <v>21480</v>
      </c>
      <c r="K8368" s="4">
        <v>21480</v>
      </c>
    </row>
    <row r="8369" spans="1:11" x14ac:dyDescent="0.35">
      <c r="A8369" t="s">
        <v>839</v>
      </c>
      <c r="B8369" t="s">
        <v>2176</v>
      </c>
      <c r="C8369" t="s">
        <v>1897</v>
      </c>
      <c r="D8369" s="4">
        <v>10696</v>
      </c>
      <c r="I8369" s="4">
        <v>10696</v>
      </c>
      <c r="J8369" s="4">
        <v>10696</v>
      </c>
      <c r="K8369" s="4">
        <v>10696</v>
      </c>
    </row>
    <row r="8370" spans="1:11" x14ac:dyDescent="0.35">
      <c r="A8370" t="s">
        <v>839</v>
      </c>
      <c r="B8370" t="s">
        <v>2158</v>
      </c>
      <c r="C8370" t="s">
        <v>1880</v>
      </c>
      <c r="D8370" s="4">
        <v>53062</v>
      </c>
      <c r="E8370" s="4">
        <v>1554953</v>
      </c>
      <c r="I8370" s="4">
        <v>1608015</v>
      </c>
      <c r="J8370" s="4">
        <v>1608015</v>
      </c>
      <c r="K8370" s="4">
        <v>53062</v>
      </c>
    </row>
    <row r="8371" spans="1:11" x14ac:dyDescent="0.35">
      <c r="A8371" t="s">
        <v>839</v>
      </c>
      <c r="B8371" t="s">
        <v>2159</v>
      </c>
      <c r="C8371" t="s">
        <v>1881</v>
      </c>
      <c r="D8371" s="4">
        <v>16892</v>
      </c>
      <c r="E8371" s="4">
        <v>3141355</v>
      </c>
      <c r="I8371" s="4">
        <v>3158248</v>
      </c>
      <c r="J8371" s="4">
        <v>3158247</v>
      </c>
      <c r="K8371" s="4">
        <v>16892</v>
      </c>
    </row>
    <row r="8372" spans="1:11" x14ac:dyDescent="0.35">
      <c r="A8372" t="s">
        <v>839</v>
      </c>
      <c r="B8372" t="s">
        <v>2174</v>
      </c>
      <c r="C8372" t="s">
        <v>1895</v>
      </c>
      <c r="D8372" s="4">
        <v>15827</v>
      </c>
      <c r="E8372" s="4">
        <v>351208</v>
      </c>
      <c r="I8372" s="4">
        <v>367035</v>
      </c>
      <c r="J8372" s="4">
        <v>367035</v>
      </c>
      <c r="K8372" s="4">
        <v>15827</v>
      </c>
    </row>
    <row r="8373" spans="1:11" x14ac:dyDescent="0.35">
      <c r="A8373" t="s">
        <v>839</v>
      </c>
      <c r="B8373" t="s">
        <v>2160</v>
      </c>
      <c r="C8373" t="s">
        <v>1882</v>
      </c>
      <c r="E8373" s="4">
        <v>212925</v>
      </c>
      <c r="I8373" s="4">
        <v>212925</v>
      </c>
      <c r="J8373">
        <v>212925</v>
      </c>
      <c r="K8373" s="4">
        <v>0</v>
      </c>
    </row>
    <row r="8374" spans="1:11" x14ac:dyDescent="0.35">
      <c r="A8374" t="s">
        <v>839</v>
      </c>
      <c r="B8374" t="s">
        <v>2161</v>
      </c>
      <c r="C8374" t="s">
        <v>1883</v>
      </c>
      <c r="D8374" s="4">
        <v>541</v>
      </c>
      <c r="E8374" s="4">
        <v>402516</v>
      </c>
      <c r="I8374" s="4">
        <v>403058</v>
      </c>
      <c r="J8374" s="4">
        <v>403057</v>
      </c>
      <c r="K8374" s="4">
        <v>541</v>
      </c>
    </row>
    <row r="8375" spans="1:11" x14ac:dyDescent="0.35">
      <c r="A8375" t="s">
        <v>839</v>
      </c>
      <c r="B8375" t="s">
        <v>2162</v>
      </c>
      <c r="C8375" t="s">
        <v>1884</v>
      </c>
      <c r="D8375" s="4">
        <v>1276</v>
      </c>
      <c r="H8375" s="4">
        <v>233282</v>
      </c>
      <c r="I8375" s="4">
        <v>234558</v>
      </c>
      <c r="J8375" s="4">
        <v>1276</v>
      </c>
      <c r="K8375" s="4">
        <v>1276</v>
      </c>
    </row>
    <row r="8376" spans="1:11" x14ac:dyDescent="0.35">
      <c r="A8376" t="s">
        <v>839</v>
      </c>
      <c r="B8376" t="s">
        <v>2163</v>
      </c>
      <c r="D8376" s="4">
        <v>119774</v>
      </c>
      <c r="E8376" s="4">
        <v>5662958</v>
      </c>
      <c r="F8376" s="4">
        <v>3248342</v>
      </c>
      <c r="H8376" s="4">
        <v>233282</v>
      </c>
      <c r="I8376" s="4">
        <v>9264356</v>
      </c>
      <c r="J8376" s="4">
        <v>5782732</v>
      </c>
      <c r="K8376" s="4">
        <v>119774</v>
      </c>
    </row>
    <row r="8377" spans="1:11" x14ac:dyDescent="0.35">
      <c r="A8377" t="s">
        <v>839</v>
      </c>
      <c r="B8377" t="s">
        <v>2164</v>
      </c>
      <c r="C8377" t="s">
        <v>1886</v>
      </c>
      <c r="D8377" s="4">
        <v>7912</v>
      </c>
      <c r="E8377" s="4">
        <v>202668</v>
      </c>
      <c r="I8377" s="4">
        <v>210580</v>
      </c>
      <c r="J8377" s="4">
        <v>210580</v>
      </c>
      <c r="K8377" s="4">
        <v>7912</v>
      </c>
    </row>
    <row r="8378" spans="1:11" x14ac:dyDescent="0.35">
      <c r="A8378" t="s">
        <v>839</v>
      </c>
      <c r="B8378" t="s">
        <v>2165</v>
      </c>
      <c r="D8378" s="4">
        <v>7912</v>
      </c>
      <c r="E8378" s="4">
        <v>202668</v>
      </c>
      <c r="I8378" s="4">
        <v>210580</v>
      </c>
      <c r="J8378" s="4">
        <v>210580</v>
      </c>
      <c r="K8378" s="4">
        <v>7912</v>
      </c>
    </row>
    <row r="8379" spans="1:11" x14ac:dyDescent="0.35">
      <c r="A8379" t="s">
        <v>839</v>
      </c>
      <c r="B8379" t="s">
        <v>2183</v>
      </c>
      <c r="C8379" t="s">
        <v>1904</v>
      </c>
      <c r="D8379" s="4">
        <v>250000</v>
      </c>
      <c r="I8379" s="4">
        <v>250000</v>
      </c>
      <c r="J8379" s="4">
        <v>250000</v>
      </c>
      <c r="K8379" s="4">
        <v>250000</v>
      </c>
    </row>
    <row r="8380" spans="1:11" x14ac:dyDescent="0.35">
      <c r="A8380" t="s">
        <v>839</v>
      </c>
      <c r="B8380" t="s">
        <v>2166</v>
      </c>
      <c r="C8380" t="s">
        <v>1888</v>
      </c>
      <c r="H8380" s="4">
        <v>768000</v>
      </c>
      <c r="I8380" s="4">
        <v>768000</v>
      </c>
      <c r="J8380">
        <v>0</v>
      </c>
      <c r="K8380" s="4">
        <v>0</v>
      </c>
    </row>
    <row r="8381" spans="1:11" x14ac:dyDescent="0.35">
      <c r="A8381" t="s">
        <v>839</v>
      </c>
      <c r="B8381" t="s">
        <v>2180</v>
      </c>
      <c r="C8381" t="s">
        <v>1901</v>
      </c>
      <c r="E8381" s="4">
        <v>1125000</v>
      </c>
      <c r="I8381" s="4">
        <v>1125000</v>
      </c>
      <c r="J8381">
        <v>1125000</v>
      </c>
      <c r="K8381" s="4">
        <v>0</v>
      </c>
    </row>
    <row r="8382" spans="1:11" x14ac:dyDescent="0.35">
      <c r="A8382" t="s">
        <v>839</v>
      </c>
      <c r="B8382" t="s">
        <v>2167</v>
      </c>
      <c r="C8382" t="s">
        <v>1889</v>
      </c>
      <c r="E8382" s="4">
        <v>3150000</v>
      </c>
      <c r="I8382" s="4">
        <v>3150000</v>
      </c>
      <c r="J8382">
        <v>3150000</v>
      </c>
      <c r="K8382" s="4">
        <v>0</v>
      </c>
    </row>
    <row r="8383" spans="1:11" x14ac:dyDescent="0.35">
      <c r="A8383" t="s">
        <v>839</v>
      </c>
      <c r="B8383" t="s">
        <v>2168</v>
      </c>
      <c r="C8383" t="s">
        <v>1890</v>
      </c>
      <c r="E8383" s="4">
        <v>405000</v>
      </c>
      <c r="I8383" s="4">
        <v>405000</v>
      </c>
      <c r="J8383">
        <v>405000</v>
      </c>
      <c r="K8383" s="4">
        <v>0</v>
      </c>
    </row>
    <row r="8384" spans="1:11" x14ac:dyDescent="0.35">
      <c r="A8384" t="s">
        <v>839</v>
      </c>
      <c r="B8384" t="s">
        <v>2181</v>
      </c>
      <c r="C8384" t="s">
        <v>1902</v>
      </c>
      <c r="E8384" s="4">
        <v>2250000</v>
      </c>
      <c r="I8384" s="4">
        <v>2250000</v>
      </c>
      <c r="J8384">
        <v>2250000</v>
      </c>
      <c r="K8384" s="4">
        <v>0</v>
      </c>
    </row>
    <row r="8385" spans="1:11" x14ac:dyDescent="0.35">
      <c r="A8385" t="s">
        <v>839</v>
      </c>
      <c r="B8385" t="s">
        <v>2169</v>
      </c>
      <c r="D8385" s="4">
        <v>250000</v>
      </c>
      <c r="E8385" s="4">
        <v>6930000</v>
      </c>
      <c r="H8385" s="4">
        <v>768000</v>
      </c>
      <c r="I8385" s="4">
        <v>7948000</v>
      </c>
      <c r="J8385" s="4">
        <v>7180000</v>
      </c>
      <c r="K8385" s="4">
        <v>250000</v>
      </c>
    </row>
    <row r="8386" spans="1:11" x14ac:dyDescent="0.35">
      <c r="A8386" t="s">
        <v>839</v>
      </c>
      <c r="B8386" t="s">
        <v>2170</v>
      </c>
      <c r="D8386" s="4">
        <v>131614289</v>
      </c>
      <c r="E8386" s="4">
        <v>43998755</v>
      </c>
      <c r="F8386" s="4">
        <v>30265204</v>
      </c>
      <c r="G8386" s="4">
        <v>2082087</v>
      </c>
      <c r="H8386" s="4">
        <v>29158273</v>
      </c>
      <c r="I8386" s="4">
        <v>237118609</v>
      </c>
      <c r="J8386" s="4">
        <f>SUM(D8386,E8386)</f>
        <v>175613044</v>
      </c>
      <c r="K8386" s="4">
        <v>131614289</v>
      </c>
    </row>
    <row r="8387" spans="1:11" x14ac:dyDescent="0.35">
      <c r="A8387" t="s">
        <v>846</v>
      </c>
      <c r="B8387" t="s">
        <v>2118</v>
      </c>
      <c r="C8387" t="s">
        <v>1843</v>
      </c>
      <c r="D8387" s="4">
        <v>10187895</v>
      </c>
      <c r="I8387" s="4">
        <v>10187895</v>
      </c>
      <c r="J8387" s="4">
        <v>10187895</v>
      </c>
      <c r="K8387" s="4">
        <v>10187895</v>
      </c>
    </row>
    <row r="8388" spans="1:11" x14ac:dyDescent="0.35">
      <c r="A8388" t="s">
        <v>846</v>
      </c>
      <c r="B8388" t="s">
        <v>2119</v>
      </c>
      <c r="C8388" t="s">
        <v>1844</v>
      </c>
      <c r="D8388" s="4">
        <v>757586</v>
      </c>
      <c r="E8388" s="4">
        <v>309686</v>
      </c>
      <c r="H8388" s="4">
        <v>70650</v>
      </c>
      <c r="I8388" s="4">
        <v>1137922</v>
      </c>
      <c r="J8388" s="4">
        <v>1067272</v>
      </c>
      <c r="K8388" s="4">
        <v>757586</v>
      </c>
    </row>
    <row r="8389" spans="1:11" x14ac:dyDescent="0.35">
      <c r="A8389" t="s">
        <v>846</v>
      </c>
      <c r="B8389" t="s">
        <v>2120</v>
      </c>
      <c r="C8389" t="s">
        <v>1845</v>
      </c>
      <c r="D8389" s="4">
        <v>663715</v>
      </c>
      <c r="I8389" s="4">
        <v>663715</v>
      </c>
      <c r="J8389" s="4">
        <v>663715</v>
      </c>
      <c r="K8389" s="4">
        <v>663715</v>
      </c>
    </row>
    <row r="8390" spans="1:11" x14ac:dyDescent="0.35">
      <c r="A8390" t="s">
        <v>846</v>
      </c>
      <c r="B8390" t="s">
        <v>2121</v>
      </c>
      <c r="D8390" s="4">
        <v>11609196</v>
      </c>
      <c r="E8390" s="4">
        <v>309686</v>
      </c>
      <c r="H8390" s="4">
        <v>70650</v>
      </c>
      <c r="I8390" s="4">
        <v>11989532</v>
      </c>
      <c r="J8390" s="4">
        <v>11918882</v>
      </c>
      <c r="K8390" s="4">
        <v>11609196</v>
      </c>
    </row>
    <row r="8391" spans="1:11" x14ac:dyDescent="0.35">
      <c r="A8391" t="s">
        <v>846</v>
      </c>
      <c r="B8391" t="s">
        <v>2122</v>
      </c>
      <c r="C8391" t="s">
        <v>1846</v>
      </c>
      <c r="D8391" s="4">
        <v>2159073</v>
      </c>
      <c r="H8391" s="4">
        <v>1120272</v>
      </c>
      <c r="I8391" s="4">
        <v>3279344</v>
      </c>
      <c r="J8391" s="4">
        <v>2159073</v>
      </c>
      <c r="K8391" s="4">
        <v>2159073</v>
      </c>
    </row>
    <row r="8392" spans="1:11" x14ac:dyDescent="0.35">
      <c r="A8392" t="s">
        <v>846</v>
      </c>
      <c r="B8392" t="s">
        <v>2123</v>
      </c>
      <c r="C8392" t="s">
        <v>1847</v>
      </c>
      <c r="D8392" s="4">
        <v>3491522</v>
      </c>
      <c r="F8392" s="4">
        <v>202703</v>
      </c>
      <c r="H8392" s="4">
        <v>57566</v>
      </c>
      <c r="I8392" s="4">
        <v>3751790</v>
      </c>
      <c r="J8392" s="4">
        <v>3491522</v>
      </c>
      <c r="K8392" s="4">
        <v>3491522</v>
      </c>
    </row>
    <row r="8393" spans="1:11" x14ac:dyDescent="0.35">
      <c r="A8393" t="s">
        <v>846</v>
      </c>
      <c r="B8393" t="s">
        <v>2124</v>
      </c>
      <c r="C8393" t="s">
        <v>1848</v>
      </c>
      <c r="D8393" s="4">
        <v>3501</v>
      </c>
      <c r="I8393" s="4">
        <v>3501</v>
      </c>
      <c r="J8393" s="4">
        <v>3501</v>
      </c>
      <c r="K8393" s="4">
        <v>3501</v>
      </c>
    </row>
    <row r="8394" spans="1:11" x14ac:dyDescent="0.35">
      <c r="A8394" t="s">
        <v>846</v>
      </c>
      <c r="B8394" t="s">
        <v>2125</v>
      </c>
      <c r="D8394" s="4">
        <v>5654095</v>
      </c>
      <c r="F8394" s="4">
        <v>202703</v>
      </c>
      <c r="H8394" s="4">
        <v>1177838</v>
      </c>
      <c r="I8394" s="4">
        <v>7034636</v>
      </c>
      <c r="J8394" s="4">
        <v>5654095</v>
      </c>
      <c r="K8394" s="4">
        <v>5654095</v>
      </c>
    </row>
    <row r="8395" spans="1:11" x14ac:dyDescent="0.35">
      <c r="A8395" t="s">
        <v>846</v>
      </c>
      <c r="B8395" t="s">
        <v>2126</v>
      </c>
      <c r="C8395" t="s">
        <v>1850</v>
      </c>
      <c r="D8395" s="4">
        <v>10660</v>
      </c>
      <c r="E8395" s="4">
        <v>1600000</v>
      </c>
      <c r="I8395" s="4">
        <v>1610660</v>
      </c>
      <c r="J8395" s="4">
        <v>1610660</v>
      </c>
      <c r="K8395" s="4">
        <v>10660</v>
      </c>
    </row>
    <row r="8396" spans="1:11" x14ac:dyDescent="0.35">
      <c r="A8396" t="s">
        <v>846</v>
      </c>
      <c r="B8396" t="s">
        <v>2127</v>
      </c>
      <c r="D8396" s="4">
        <v>10660</v>
      </c>
      <c r="E8396" s="4">
        <v>1600000</v>
      </c>
      <c r="I8396" s="4">
        <v>1610660</v>
      </c>
      <c r="J8396" s="4">
        <v>1610660</v>
      </c>
      <c r="K8396" s="4">
        <v>10660</v>
      </c>
    </row>
    <row r="8397" spans="1:11" x14ac:dyDescent="0.35">
      <c r="A8397" t="s">
        <v>846</v>
      </c>
      <c r="B8397" t="s">
        <v>2128</v>
      </c>
      <c r="C8397" t="s">
        <v>1851</v>
      </c>
      <c r="E8397" s="4">
        <v>261160</v>
      </c>
      <c r="I8397" s="4">
        <v>261160</v>
      </c>
      <c r="J8397">
        <v>261160</v>
      </c>
      <c r="K8397" s="4">
        <v>0</v>
      </c>
    </row>
    <row r="8398" spans="1:11" x14ac:dyDescent="0.35">
      <c r="A8398" t="s">
        <v>846</v>
      </c>
      <c r="B8398" t="s">
        <v>2129</v>
      </c>
      <c r="C8398" t="s">
        <v>1852</v>
      </c>
      <c r="E8398" s="4">
        <v>10904</v>
      </c>
      <c r="I8398" s="4">
        <v>10904</v>
      </c>
      <c r="J8398">
        <v>10904</v>
      </c>
      <c r="K8398" s="4">
        <v>0</v>
      </c>
    </row>
    <row r="8399" spans="1:11" x14ac:dyDescent="0.35">
      <c r="A8399" t="s">
        <v>846</v>
      </c>
      <c r="B8399" t="s">
        <v>2130</v>
      </c>
      <c r="C8399" t="s">
        <v>1853</v>
      </c>
      <c r="D8399" s="4">
        <v>770</v>
      </c>
      <c r="E8399" s="4">
        <v>2309</v>
      </c>
      <c r="I8399" s="4">
        <v>3078</v>
      </c>
      <c r="J8399" s="4">
        <v>3079</v>
      </c>
      <c r="K8399" s="4">
        <v>770</v>
      </c>
    </row>
    <row r="8400" spans="1:11" x14ac:dyDescent="0.35">
      <c r="A8400" t="s">
        <v>846</v>
      </c>
      <c r="B8400" t="s">
        <v>2131</v>
      </c>
      <c r="C8400" t="s">
        <v>1854</v>
      </c>
      <c r="D8400" s="4">
        <v>7571</v>
      </c>
      <c r="F8400" s="4">
        <v>141223</v>
      </c>
      <c r="I8400" s="4">
        <v>148794</v>
      </c>
      <c r="J8400" s="4">
        <v>7571</v>
      </c>
      <c r="K8400" s="4">
        <v>7571</v>
      </c>
    </row>
    <row r="8401" spans="1:11" x14ac:dyDescent="0.35">
      <c r="A8401" t="s">
        <v>846</v>
      </c>
      <c r="B8401" t="s">
        <v>2132</v>
      </c>
      <c r="C8401" t="s">
        <v>1855</v>
      </c>
      <c r="F8401" s="4">
        <v>149605</v>
      </c>
      <c r="I8401" s="4">
        <v>149605</v>
      </c>
      <c r="J8401">
        <v>0</v>
      </c>
      <c r="K8401" s="4">
        <v>0</v>
      </c>
    </row>
    <row r="8402" spans="1:11" x14ac:dyDescent="0.35">
      <c r="A8402" t="s">
        <v>846</v>
      </c>
      <c r="B8402" t="s">
        <v>2133</v>
      </c>
      <c r="C8402" t="s">
        <v>1856</v>
      </c>
      <c r="I8402" s="4">
        <v>0</v>
      </c>
      <c r="J8402">
        <v>0</v>
      </c>
      <c r="K8402" s="4">
        <v>0</v>
      </c>
    </row>
    <row r="8403" spans="1:11" x14ac:dyDescent="0.35">
      <c r="A8403" t="s">
        <v>846</v>
      </c>
      <c r="B8403" t="s">
        <v>2134</v>
      </c>
      <c r="C8403" t="s">
        <v>1857</v>
      </c>
      <c r="F8403" s="4">
        <v>10184</v>
      </c>
      <c r="I8403" s="4">
        <v>10184</v>
      </c>
      <c r="J8403">
        <v>0</v>
      </c>
      <c r="K8403" s="4">
        <v>0</v>
      </c>
    </row>
    <row r="8404" spans="1:11" x14ac:dyDescent="0.35">
      <c r="A8404" t="s">
        <v>846</v>
      </c>
      <c r="B8404" t="s">
        <v>2135</v>
      </c>
      <c r="C8404" t="s">
        <v>1858</v>
      </c>
      <c r="H8404" s="4">
        <v>5195</v>
      </c>
      <c r="I8404" s="4">
        <v>5195</v>
      </c>
      <c r="J8404">
        <v>0</v>
      </c>
      <c r="K8404" s="4">
        <v>0</v>
      </c>
    </row>
    <row r="8405" spans="1:11" x14ac:dyDescent="0.35">
      <c r="A8405" t="s">
        <v>846</v>
      </c>
      <c r="B8405" t="s">
        <v>2136</v>
      </c>
      <c r="C8405" t="s">
        <v>1859</v>
      </c>
      <c r="D8405" s="4">
        <v>125000</v>
      </c>
      <c r="E8405" s="4">
        <v>105421</v>
      </c>
      <c r="H8405" s="4">
        <v>125000</v>
      </c>
      <c r="I8405" s="4">
        <v>355421</v>
      </c>
      <c r="J8405" s="4">
        <v>230421</v>
      </c>
      <c r="K8405" s="4">
        <v>125000</v>
      </c>
    </row>
    <row r="8406" spans="1:11" x14ac:dyDescent="0.35">
      <c r="A8406" t="s">
        <v>846</v>
      </c>
      <c r="B8406" t="s">
        <v>2137</v>
      </c>
      <c r="C8406" t="s">
        <v>1860</v>
      </c>
      <c r="D8406" s="4">
        <v>108703</v>
      </c>
      <c r="H8406" s="4">
        <v>217406</v>
      </c>
      <c r="I8406" s="4">
        <v>326109</v>
      </c>
      <c r="J8406" s="4">
        <v>108703</v>
      </c>
      <c r="K8406" s="4">
        <v>108703</v>
      </c>
    </row>
    <row r="8407" spans="1:11" x14ac:dyDescent="0.35">
      <c r="A8407" t="s">
        <v>846</v>
      </c>
      <c r="B8407" t="s">
        <v>2138</v>
      </c>
      <c r="C8407" t="s">
        <v>1861</v>
      </c>
      <c r="E8407" s="4">
        <v>55497</v>
      </c>
      <c r="I8407" s="4">
        <v>55497</v>
      </c>
      <c r="J8407">
        <v>55497</v>
      </c>
      <c r="K8407" s="4">
        <v>0</v>
      </c>
    </row>
    <row r="8408" spans="1:11" x14ac:dyDescent="0.35">
      <c r="A8408" t="s">
        <v>846</v>
      </c>
      <c r="B8408" t="s">
        <v>2139</v>
      </c>
      <c r="C8408" t="s">
        <v>1862</v>
      </c>
      <c r="D8408" s="4">
        <v>170929</v>
      </c>
      <c r="I8408" s="4">
        <v>170929</v>
      </c>
      <c r="J8408" s="4">
        <v>170929</v>
      </c>
      <c r="K8408" s="4">
        <v>170929</v>
      </c>
    </row>
    <row r="8409" spans="1:11" x14ac:dyDescent="0.35">
      <c r="A8409" t="s">
        <v>846</v>
      </c>
      <c r="B8409" t="s">
        <v>2140</v>
      </c>
      <c r="C8409" t="s">
        <v>1863</v>
      </c>
      <c r="G8409" s="4">
        <v>7780</v>
      </c>
      <c r="I8409" s="4">
        <v>7780</v>
      </c>
      <c r="J8409">
        <v>0</v>
      </c>
      <c r="K8409" s="4">
        <v>0</v>
      </c>
    </row>
    <row r="8410" spans="1:11" x14ac:dyDescent="0.35">
      <c r="A8410" t="s">
        <v>846</v>
      </c>
      <c r="B8410" t="s">
        <v>2141</v>
      </c>
      <c r="D8410" s="4">
        <v>412972</v>
      </c>
      <c r="E8410" s="4">
        <v>435290</v>
      </c>
      <c r="F8410" s="4">
        <v>301012</v>
      </c>
      <c r="G8410" s="4">
        <v>7780</v>
      </c>
      <c r="H8410" s="4">
        <v>347601</v>
      </c>
      <c r="I8410" s="4">
        <v>1504654</v>
      </c>
      <c r="J8410" s="4">
        <v>848262</v>
      </c>
      <c r="K8410" s="4">
        <v>412972</v>
      </c>
    </row>
    <row r="8411" spans="1:11" x14ac:dyDescent="0.35">
      <c r="A8411" t="s">
        <v>846</v>
      </c>
      <c r="B8411" t="s">
        <v>2143</v>
      </c>
      <c r="C8411" t="s">
        <v>1865</v>
      </c>
      <c r="D8411" s="4">
        <v>43195</v>
      </c>
      <c r="I8411" s="4">
        <v>43195</v>
      </c>
      <c r="J8411" s="4">
        <v>43195</v>
      </c>
      <c r="K8411" s="4">
        <v>43195</v>
      </c>
    </row>
    <row r="8412" spans="1:11" x14ac:dyDescent="0.35">
      <c r="A8412" t="s">
        <v>846</v>
      </c>
      <c r="B8412" t="s">
        <v>2144</v>
      </c>
      <c r="C8412" t="s">
        <v>1866</v>
      </c>
      <c r="I8412" s="4">
        <v>0</v>
      </c>
      <c r="J8412">
        <v>0</v>
      </c>
      <c r="K8412" s="4">
        <v>0</v>
      </c>
    </row>
    <row r="8413" spans="1:11" x14ac:dyDescent="0.35">
      <c r="A8413" t="s">
        <v>846</v>
      </c>
      <c r="B8413" t="s">
        <v>2145</v>
      </c>
      <c r="C8413" t="s">
        <v>1867</v>
      </c>
      <c r="H8413" s="4">
        <v>510737</v>
      </c>
      <c r="I8413" s="4">
        <v>510737</v>
      </c>
      <c r="J8413">
        <v>0</v>
      </c>
      <c r="K8413" s="4">
        <v>0</v>
      </c>
    </row>
    <row r="8414" spans="1:11" x14ac:dyDescent="0.35">
      <c r="A8414" t="s">
        <v>846</v>
      </c>
      <c r="B8414" t="s">
        <v>2146</v>
      </c>
      <c r="C8414" t="s">
        <v>1868</v>
      </c>
      <c r="D8414" s="4">
        <v>5259</v>
      </c>
      <c r="H8414" s="4">
        <v>743168</v>
      </c>
      <c r="I8414" s="4">
        <v>748427</v>
      </c>
      <c r="J8414" s="4">
        <v>5259</v>
      </c>
      <c r="K8414" s="4">
        <v>5259</v>
      </c>
    </row>
    <row r="8415" spans="1:11" x14ac:dyDescent="0.35">
      <c r="A8415" t="s">
        <v>846</v>
      </c>
      <c r="B8415" t="s">
        <v>2173</v>
      </c>
      <c r="C8415" t="s">
        <v>1894</v>
      </c>
      <c r="D8415" s="4">
        <v>10052</v>
      </c>
      <c r="I8415" s="4">
        <v>10052</v>
      </c>
      <c r="J8415" s="4">
        <v>10052</v>
      </c>
      <c r="K8415" s="4">
        <v>10052</v>
      </c>
    </row>
    <row r="8416" spans="1:11" x14ac:dyDescent="0.35">
      <c r="A8416" t="s">
        <v>846</v>
      </c>
      <c r="B8416" t="s">
        <v>2147</v>
      </c>
      <c r="C8416" t="s">
        <v>1869</v>
      </c>
      <c r="H8416" s="4">
        <v>208320</v>
      </c>
      <c r="I8416" s="4">
        <v>208320</v>
      </c>
      <c r="J8416">
        <v>0</v>
      </c>
      <c r="K8416" s="4">
        <v>0</v>
      </c>
    </row>
    <row r="8417" spans="1:11" x14ac:dyDescent="0.35">
      <c r="A8417" t="s">
        <v>846</v>
      </c>
      <c r="B8417" t="s">
        <v>2148</v>
      </c>
      <c r="C8417" t="s">
        <v>1870</v>
      </c>
      <c r="E8417" s="4">
        <v>7538</v>
      </c>
      <c r="F8417" s="4">
        <v>1682665</v>
      </c>
      <c r="I8417" s="4">
        <v>1690203</v>
      </c>
      <c r="J8417">
        <v>7538</v>
      </c>
      <c r="K8417" s="4">
        <v>0</v>
      </c>
    </row>
    <row r="8418" spans="1:11" x14ac:dyDescent="0.35">
      <c r="A8418" t="s">
        <v>846</v>
      </c>
      <c r="B8418" t="s">
        <v>2150</v>
      </c>
      <c r="C8418" t="s">
        <v>1872</v>
      </c>
      <c r="D8418" s="4">
        <v>49000</v>
      </c>
      <c r="I8418" s="4">
        <v>49000</v>
      </c>
      <c r="J8418" s="4">
        <v>49000</v>
      </c>
      <c r="K8418" s="4">
        <v>49000</v>
      </c>
    </row>
    <row r="8419" spans="1:11" x14ac:dyDescent="0.35">
      <c r="A8419" t="s">
        <v>846</v>
      </c>
      <c r="B8419" t="s">
        <v>2153</v>
      </c>
      <c r="C8419" t="s">
        <v>1875</v>
      </c>
      <c r="H8419" s="4">
        <v>4650</v>
      </c>
      <c r="I8419" s="4">
        <v>4650</v>
      </c>
      <c r="J8419">
        <v>0</v>
      </c>
      <c r="K8419" s="4">
        <v>0</v>
      </c>
    </row>
    <row r="8420" spans="1:11" x14ac:dyDescent="0.35">
      <c r="A8420" t="s">
        <v>846</v>
      </c>
      <c r="B8420" t="s">
        <v>2154</v>
      </c>
      <c r="C8420" t="s">
        <v>1876</v>
      </c>
      <c r="H8420" s="4">
        <v>57120</v>
      </c>
      <c r="I8420" s="4">
        <v>57120</v>
      </c>
      <c r="J8420">
        <v>0</v>
      </c>
      <c r="K8420" s="4">
        <v>0</v>
      </c>
    </row>
    <row r="8421" spans="1:11" x14ac:dyDescent="0.35">
      <c r="A8421" t="s">
        <v>846</v>
      </c>
      <c r="B8421" t="s">
        <v>2155</v>
      </c>
      <c r="C8421" t="s">
        <v>1877</v>
      </c>
      <c r="D8421" s="4">
        <v>13874</v>
      </c>
      <c r="I8421" s="4">
        <v>13874</v>
      </c>
      <c r="J8421" s="4">
        <v>13874</v>
      </c>
      <c r="K8421" s="4">
        <v>13874</v>
      </c>
    </row>
    <row r="8422" spans="1:11" x14ac:dyDescent="0.35">
      <c r="A8422" t="s">
        <v>846</v>
      </c>
      <c r="B8422" t="s">
        <v>2156</v>
      </c>
      <c r="D8422" s="4">
        <v>121380</v>
      </c>
      <c r="E8422" s="4">
        <v>7538</v>
      </c>
      <c r="F8422" s="4">
        <v>1682665</v>
      </c>
      <c r="H8422" s="4">
        <v>1523995</v>
      </c>
      <c r="I8422" s="4">
        <v>3335578</v>
      </c>
      <c r="J8422" s="4">
        <v>128918</v>
      </c>
      <c r="K8422" s="4">
        <v>121380</v>
      </c>
    </row>
    <row r="8423" spans="1:11" x14ac:dyDescent="0.35">
      <c r="A8423" t="s">
        <v>846</v>
      </c>
      <c r="B8423" t="s">
        <v>2157</v>
      </c>
      <c r="C8423" t="s">
        <v>1879</v>
      </c>
      <c r="D8423" s="4">
        <v>333632</v>
      </c>
      <c r="I8423" s="4">
        <v>333632</v>
      </c>
      <c r="J8423" s="4">
        <v>333632</v>
      </c>
      <c r="K8423" s="4">
        <v>333632</v>
      </c>
    </row>
    <row r="8424" spans="1:11" x14ac:dyDescent="0.35">
      <c r="A8424" t="s">
        <v>846</v>
      </c>
      <c r="B8424" t="s">
        <v>2176</v>
      </c>
      <c r="C8424" t="s">
        <v>1897</v>
      </c>
      <c r="D8424" s="4">
        <v>4278</v>
      </c>
      <c r="I8424" s="4">
        <v>4278</v>
      </c>
      <c r="J8424" s="4">
        <v>4278</v>
      </c>
      <c r="K8424" s="4">
        <v>4278</v>
      </c>
    </row>
    <row r="8425" spans="1:11" x14ac:dyDescent="0.35">
      <c r="A8425" t="s">
        <v>846</v>
      </c>
      <c r="B8425" t="s">
        <v>2158</v>
      </c>
      <c r="C8425" t="s">
        <v>1880</v>
      </c>
      <c r="D8425" s="4">
        <v>313861</v>
      </c>
      <c r="I8425" s="4">
        <v>313861</v>
      </c>
      <c r="J8425" s="4">
        <v>313861</v>
      </c>
      <c r="K8425" s="4">
        <v>313861</v>
      </c>
    </row>
    <row r="8426" spans="1:11" x14ac:dyDescent="0.35">
      <c r="A8426" t="s">
        <v>846</v>
      </c>
      <c r="B8426" t="s">
        <v>2159</v>
      </c>
      <c r="C8426" t="s">
        <v>1881</v>
      </c>
      <c r="D8426" s="4">
        <v>452698</v>
      </c>
      <c r="I8426" s="4">
        <v>452698</v>
      </c>
      <c r="J8426" s="4">
        <v>452698</v>
      </c>
      <c r="K8426" s="4">
        <v>452698</v>
      </c>
    </row>
    <row r="8427" spans="1:11" x14ac:dyDescent="0.35">
      <c r="A8427" t="s">
        <v>846</v>
      </c>
      <c r="B8427" t="s">
        <v>2161</v>
      </c>
      <c r="C8427" t="s">
        <v>1883</v>
      </c>
      <c r="D8427" s="4">
        <v>25905</v>
      </c>
      <c r="I8427" s="4">
        <v>25905</v>
      </c>
      <c r="J8427" s="4">
        <v>25905</v>
      </c>
      <c r="K8427" s="4">
        <v>25905</v>
      </c>
    </row>
    <row r="8428" spans="1:11" x14ac:dyDescent="0.35">
      <c r="A8428" t="s">
        <v>846</v>
      </c>
      <c r="B8428" t="s">
        <v>2163</v>
      </c>
      <c r="D8428" s="4">
        <v>1130374</v>
      </c>
      <c r="I8428" s="4">
        <v>1130374</v>
      </c>
      <c r="J8428" s="4">
        <v>1130374</v>
      </c>
      <c r="K8428" s="4">
        <v>1130374</v>
      </c>
    </row>
    <row r="8429" spans="1:11" x14ac:dyDescent="0.35">
      <c r="A8429" t="s">
        <v>846</v>
      </c>
      <c r="B8429" t="s">
        <v>2164</v>
      </c>
      <c r="C8429" t="s">
        <v>1886</v>
      </c>
      <c r="D8429" s="4">
        <v>1582</v>
      </c>
      <c r="F8429" s="4">
        <v>42419</v>
      </c>
      <c r="I8429" s="4">
        <v>44001</v>
      </c>
      <c r="J8429" s="4">
        <v>1582</v>
      </c>
      <c r="K8429" s="4">
        <v>1582</v>
      </c>
    </row>
    <row r="8430" spans="1:11" x14ac:dyDescent="0.35">
      <c r="A8430" t="s">
        <v>846</v>
      </c>
      <c r="B8430" t="s">
        <v>2165</v>
      </c>
      <c r="D8430" s="4">
        <v>1582</v>
      </c>
      <c r="F8430" s="4">
        <v>42419</v>
      </c>
      <c r="I8430" s="4">
        <v>44001</v>
      </c>
      <c r="J8430" s="4">
        <v>1582</v>
      </c>
      <c r="K8430" s="4">
        <v>1582</v>
      </c>
    </row>
    <row r="8431" spans="1:11" x14ac:dyDescent="0.35">
      <c r="A8431" t="s">
        <v>846</v>
      </c>
      <c r="B8431" t="s">
        <v>2166</v>
      </c>
      <c r="C8431" t="s">
        <v>1888</v>
      </c>
      <c r="H8431" s="4">
        <v>86400</v>
      </c>
      <c r="I8431" s="4">
        <v>86400</v>
      </c>
      <c r="J8431">
        <v>0</v>
      </c>
      <c r="K8431" s="4">
        <v>0</v>
      </c>
    </row>
    <row r="8432" spans="1:11" x14ac:dyDescent="0.35">
      <c r="A8432" t="s">
        <v>846</v>
      </c>
      <c r="B8432" t="s">
        <v>2180</v>
      </c>
      <c r="C8432" t="s">
        <v>1901</v>
      </c>
      <c r="F8432" s="4">
        <v>60000</v>
      </c>
      <c r="I8432" s="4">
        <v>60000</v>
      </c>
      <c r="J8432">
        <v>0</v>
      </c>
      <c r="K8432" s="4">
        <v>0</v>
      </c>
    </row>
    <row r="8433" spans="1:11" x14ac:dyDescent="0.35">
      <c r="A8433" t="s">
        <v>846</v>
      </c>
      <c r="B8433" t="s">
        <v>2167</v>
      </c>
      <c r="C8433" t="s">
        <v>1889</v>
      </c>
      <c r="F8433" s="4">
        <v>168000</v>
      </c>
      <c r="I8433" s="4">
        <v>168000</v>
      </c>
      <c r="J8433">
        <v>0</v>
      </c>
      <c r="K8433" s="4">
        <v>0</v>
      </c>
    </row>
    <row r="8434" spans="1:11" x14ac:dyDescent="0.35">
      <c r="A8434" t="s">
        <v>846</v>
      </c>
      <c r="B8434" t="s">
        <v>2168</v>
      </c>
      <c r="C8434" t="s">
        <v>1890</v>
      </c>
      <c r="F8434" s="4">
        <v>90000</v>
      </c>
      <c r="I8434" s="4">
        <v>90000</v>
      </c>
      <c r="J8434">
        <v>0</v>
      </c>
      <c r="K8434" s="4">
        <v>0</v>
      </c>
    </row>
    <row r="8435" spans="1:11" x14ac:dyDescent="0.35">
      <c r="A8435" t="s">
        <v>846</v>
      </c>
      <c r="B8435" t="s">
        <v>2181</v>
      </c>
      <c r="C8435" t="s">
        <v>1902</v>
      </c>
      <c r="F8435" s="4">
        <v>120000</v>
      </c>
      <c r="I8435" s="4">
        <v>120000</v>
      </c>
      <c r="J8435">
        <v>0</v>
      </c>
      <c r="K8435" s="4">
        <v>0</v>
      </c>
    </row>
    <row r="8436" spans="1:11" x14ac:dyDescent="0.35">
      <c r="A8436" t="s">
        <v>846</v>
      </c>
      <c r="B8436" t="s">
        <v>2169</v>
      </c>
      <c r="F8436" s="4">
        <v>438000</v>
      </c>
      <c r="H8436" s="4">
        <v>86400</v>
      </c>
      <c r="I8436" s="4">
        <v>524400</v>
      </c>
      <c r="J8436">
        <v>0</v>
      </c>
      <c r="K8436" s="4">
        <v>0</v>
      </c>
    </row>
    <row r="8437" spans="1:11" x14ac:dyDescent="0.35">
      <c r="A8437" t="s">
        <v>846</v>
      </c>
      <c r="B8437" t="s">
        <v>2170</v>
      </c>
      <c r="D8437" s="4">
        <v>18940260</v>
      </c>
      <c r="E8437" s="4">
        <v>2352513</v>
      </c>
      <c r="F8437" s="4">
        <v>2666799</v>
      </c>
      <c r="G8437" s="4">
        <v>7780</v>
      </c>
      <c r="H8437" s="4">
        <v>3206484</v>
      </c>
      <c r="I8437" s="4">
        <v>27173836</v>
      </c>
      <c r="J8437" s="4">
        <f>SUM(D8437,E8437)</f>
        <v>21292773</v>
      </c>
      <c r="K8437" s="4">
        <v>18940260</v>
      </c>
    </row>
    <row r="8438" spans="1:11" x14ac:dyDescent="0.35">
      <c r="A8438" t="s">
        <v>848</v>
      </c>
      <c r="B8438" t="s">
        <v>2118</v>
      </c>
      <c r="C8438" t="s">
        <v>1843</v>
      </c>
      <c r="D8438" s="4">
        <v>8532575</v>
      </c>
      <c r="E8438" s="4">
        <v>55079429</v>
      </c>
      <c r="F8438" s="4">
        <v>13910267</v>
      </c>
      <c r="I8438" s="4">
        <v>77522272</v>
      </c>
      <c r="J8438" s="4">
        <v>63612004</v>
      </c>
      <c r="K8438" s="4">
        <v>8532575</v>
      </c>
    </row>
    <row r="8439" spans="1:11" x14ac:dyDescent="0.35">
      <c r="A8439" t="s">
        <v>848</v>
      </c>
      <c r="B8439" t="s">
        <v>2119</v>
      </c>
      <c r="C8439" t="s">
        <v>1844</v>
      </c>
      <c r="D8439" s="4">
        <v>1762355</v>
      </c>
      <c r="F8439" s="4">
        <v>1668362</v>
      </c>
      <c r="G8439" s="4">
        <v>251296</v>
      </c>
      <c r="H8439" s="4">
        <v>4479119</v>
      </c>
      <c r="I8439" s="4">
        <v>8161131</v>
      </c>
      <c r="J8439" s="4">
        <v>1762355</v>
      </c>
      <c r="K8439" s="4">
        <v>1762355</v>
      </c>
    </row>
    <row r="8440" spans="1:11" x14ac:dyDescent="0.35">
      <c r="A8440" t="s">
        <v>848</v>
      </c>
      <c r="B8440" t="s">
        <v>2120</v>
      </c>
      <c r="C8440" t="s">
        <v>1845</v>
      </c>
      <c r="D8440" s="4">
        <v>6510258</v>
      </c>
      <c r="I8440" s="4">
        <v>6510258</v>
      </c>
      <c r="J8440" s="4">
        <v>6510258</v>
      </c>
      <c r="K8440" s="4">
        <v>6510258</v>
      </c>
    </row>
    <row r="8441" spans="1:11" x14ac:dyDescent="0.35">
      <c r="A8441" t="s">
        <v>848</v>
      </c>
      <c r="B8441" t="s">
        <v>2121</v>
      </c>
      <c r="D8441" s="4">
        <v>16805188</v>
      </c>
      <c r="E8441" s="4">
        <v>55079429</v>
      </c>
      <c r="F8441" s="4">
        <v>15578629</v>
      </c>
      <c r="G8441" s="4">
        <v>251296</v>
      </c>
      <c r="H8441" s="4">
        <v>4479119</v>
      </c>
      <c r="I8441" s="4">
        <v>92193661</v>
      </c>
      <c r="J8441" s="4">
        <v>71884617</v>
      </c>
      <c r="K8441" s="4">
        <v>16805188</v>
      </c>
    </row>
    <row r="8442" spans="1:11" x14ac:dyDescent="0.35">
      <c r="A8442" t="s">
        <v>848</v>
      </c>
      <c r="B8442" t="s">
        <v>2122</v>
      </c>
      <c r="C8442" t="s">
        <v>1846</v>
      </c>
      <c r="D8442" s="4">
        <v>1137872</v>
      </c>
      <c r="F8442" s="4">
        <v>351528</v>
      </c>
      <c r="G8442" s="4">
        <v>18163428</v>
      </c>
      <c r="H8442" s="4">
        <v>9831821</v>
      </c>
      <c r="I8442" s="4">
        <v>29484648</v>
      </c>
      <c r="J8442" s="4">
        <v>1137872</v>
      </c>
      <c r="K8442" s="4">
        <v>1137872</v>
      </c>
    </row>
    <row r="8443" spans="1:11" x14ac:dyDescent="0.35">
      <c r="A8443" t="s">
        <v>848</v>
      </c>
      <c r="B8443" t="s">
        <v>2123</v>
      </c>
      <c r="C8443" t="s">
        <v>1847</v>
      </c>
      <c r="D8443" s="4">
        <v>22907164</v>
      </c>
      <c r="F8443" s="4">
        <v>984284</v>
      </c>
      <c r="G8443" s="4">
        <v>45821</v>
      </c>
      <c r="I8443" s="4">
        <v>23937269</v>
      </c>
      <c r="J8443" s="4">
        <v>22907164</v>
      </c>
      <c r="K8443" s="4">
        <v>22907164</v>
      </c>
    </row>
    <row r="8444" spans="1:11" x14ac:dyDescent="0.35">
      <c r="A8444" t="s">
        <v>848</v>
      </c>
      <c r="B8444" t="s">
        <v>2124</v>
      </c>
      <c r="C8444" t="s">
        <v>1848</v>
      </c>
      <c r="D8444" s="4">
        <v>33895</v>
      </c>
      <c r="I8444" s="4">
        <v>33895</v>
      </c>
      <c r="J8444" s="4">
        <v>33895</v>
      </c>
      <c r="K8444" s="4">
        <v>33895</v>
      </c>
    </row>
    <row r="8445" spans="1:11" x14ac:dyDescent="0.35">
      <c r="A8445" t="s">
        <v>848</v>
      </c>
      <c r="B8445" t="s">
        <v>2125</v>
      </c>
      <c r="D8445" s="4">
        <v>24078930</v>
      </c>
      <c r="F8445" s="4">
        <v>1335812</v>
      </c>
      <c r="G8445" s="4">
        <v>18209248</v>
      </c>
      <c r="H8445" s="4">
        <v>9831821</v>
      </c>
      <c r="I8445" s="4">
        <v>53455812</v>
      </c>
      <c r="J8445" s="4">
        <v>24078930</v>
      </c>
      <c r="K8445" s="4">
        <v>24078930</v>
      </c>
    </row>
    <row r="8446" spans="1:11" x14ac:dyDescent="0.35">
      <c r="A8446" t="s">
        <v>848</v>
      </c>
      <c r="B8446" t="s">
        <v>2126</v>
      </c>
      <c r="C8446" t="s">
        <v>1850</v>
      </c>
      <c r="D8446" s="4">
        <v>11200000</v>
      </c>
      <c r="I8446" s="4">
        <v>11200000</v>
      </c>
      <c r="J8446" s="4">
        <v>11200000</v>
      </c>
      <c r="K8446" s="4">
        <v>11200000</v>
      </c>
    </row>
    <row r="8447" spans="1:11" x14ac:dyDescent="0.35">
      <c r="A8447" t="s">
        <v>848</v>
      </c>
      <c r="B8447" t="s">
        <v>2127</v>
      </c>
      <c r="D8447" s="4">
        <v>11200000</v>
      </c>
      <c r="I8447" s="4">
        <v>11200000</v>
      </c>
      <c r="J8447" s="4">
        <v>11200000</v>
      </c>
      <c r="K8447" s="4">
        <v>11200000</v>
      </c>
    </row>
    <row r="8448" spans="1:11" x14ac:dyDescent="0.35">
      <c r="A8448" t="s">
        <v>848</v>
      </c>
      <c r="B8448" t="s">
        <v>2128</v>
      </c>
      <c r="C8448" t="s">
        <v>1851</v>
      </c>
      <c r="D8448" s="4">
        <v>724273</v>
      </c>
      <c r="F8448" s="4">
        <v>732880</v>
      </c>
      <c r="H8448" s="4">
        <v>229543</v>
      </c>
      <c r="I8448" s="4">
        <v>1686697</v>
      </c>
      <c r="J8448" s="4">
        <v>724273</v>
      </c>
      <c r="K8448" s="4">
        <v>724273</v>
      </c>
    </row>
    <row r="8449" spans="1:11" x14ac:dyDescent="0.35">
      <c r="A8449" t="s">
        <v>848</v>
      </c>
      <c r="B8449" t="s">
        <v>2129</v>
      </c>
      <c r="C8449" t="s">
        <v>1852</v>
      </c>
      <c r="D8449" s="4">
        <v>15303</v>
      </c>
      <c r="H8449" s="4">
        <v>7775</v>
      </c>
      <c r="I8449" s="4">
        <v>23079</v>
      </c>
      <c r="J8449" s="4">
        <v>15303</v>
      </c>
      <c r="K8449" s="4">
        <v>15303</v>
      </c>
    </row>
    <row r="8450" spans="1:11" x14ac:dyDescent="0.35">
      <c r="A8450" t="s">
        <v>848</v>
      </c>
      <c r="B8450" t="s">
        <v>2130</v>
      </c>
      <c r="C8450" t="s">
        <v>1853</v>
      </c>
      <c r="D8450" s="4">
        <v>11195</v>
      </c>
      <c r="I8450" s="4">
        <v>11195</v>
      </c>
      <c r="J8450" s="4">
        <v>11195</v>
      </c>
      <c r="K8450" s="4">
        <v>11195</v>
      </c>
    </row>
    <row r="8451" spans="1:11" x14ac:dyDescent="0.35">
      <c r="A8451" t="s">
        <v>848</v>
      </c>
      <c r="B8451" t="s">
        <v>2172</v>
      </c>
      <c r="C8451" t="s">
        <v>1893</v>
      </c>
      <c r="D8451" s="4">
        <v>5804</v>
      </c>
      <c r="H8451" s="4">
        <v>3078</v>
      </c>
      <c r="I8451" s="4">
        <v>8882</v>
      </c>
      <c r="J8451" s="4">
        <v>5804</v>
      </c>
      <c r="K8451" s="4">
        <v>5804</v>
      </c>
    </row>
    <row r="8452" spans="1:11" x14ac:dyDescent="0.35">
      <c r="A8452" t="s">
        <v>848</v>
      </c>
      <c r="B8452" t="s">
        <v>2182</v>
      </c>
      <c r="C8452" t="s">
        <v>1903</v>
      </c>
      <c r="D8452" s="4">
        <v>22539</v>
      </c>
      <c r="I8452" s="4">
        <v>22539</v>
      </c>
      <c r="J8452" s="4">
        <v>22539</v>
      </c>
      <c r="K8452" s="4">
        <v>22539</v>
      </c>
    </row>
    <row r="8453" spans="1:11" x14ac:dyDescent="0.35">
      <c r="A8453" t="s">
        <v>848</v>
      </c>
      <c r="B8453" t="s">
        <v>2131</v>
      </c>
      <c r="C8453" t="s">
        <v>1854</v>
      </c>
      <c r="D8453" s="4">
        <v>526772</v>
      </c>
      <c r="F8453" s="4">
        <v>1002009</v>
      </c>
      <c r="H8453" s="4">
        <v>33624</v>
      </c>
      <c r="I8453" s="4">
        <v>1562406</v>
      </c>
      <c r="J8453" s="4">
        <v>526772</v>
      </c>
      <c r="K8453" s="4">
        <v>526772</v>
      </c>
    </row>
    <row r="8454" spans="1:11" x14ac:dyDescent="0.35">
      <c r="A8454" t="s">
        <v>848</v>
      </c>
      <c r="B8454" t="s">
        <v>2132</v>
      </c>
      <c r="C8454" t="s">
        <v>1855</v>
      </c>
      <c r="D8454" s="4">
        <v>74236</v>
      </c>
      <c r="E8454" s="4">
        <v>117550</v>
      </c>
      <c r="G8454" s="4">
        <v>535525</v>
      </c>
      <c r="H8454" s="4">
        <v>135477</v>
      </c>
      <c r="I8454" s="4">
        <v>862789</v>
      </c>
      <c r="J8454" s="4">
        <v>191786</v>
      </c>
      <c r="K8454" s="4">
        <v>74236</v>
      </c>
    </row>
    <row r="8455" spans="1:11" x14ac:dyDescent="0.35">
      <c r="A8455" t="s">
        <v>848</v>
      </c>
      <c r="B8455" t="s">
        <v>2133</v>
      </c>
      <c r="C8455" t="s">
        <v>1856</v>
      </c>
      <c r="D8455" s="4">
        <v>1978</v>
      </c>
      <c r="E8455" s="4">
        <v>7717</v>
      </c>
      <c r="H8455" s="4">
        <v>54204</v>
      </c>
      <c r="I8455" s="4">
        <v>63899</v>
      </c>
      <c r="J8455" s="4">
        <v>9695</v>
      </c>
      <c r="K8455" s="4">
        <v>1978</v>
      </c>
    </row>
    <row r="8456" spans="1:11" x14ac:dyDescent="0.35">
      <c r="A8456" t="s">
        <v>848</v>
      </c>
      <c r="B8456" t="s">
        <v>2134</v>
      </c>
      <c r="C8456" t="s">
        <v>1857</v>
      </c>
      <c r="D8456" s="4">
        <v>177210</v>
      </c>
      <c r="I8456" s="4">
        <v>177210</v>
      </c>
      <c r="J8456" s="4">
        <v>177210</v>
      </c>
      <c r="K8456" s="4">
        <v>177210</v>
      </c>
    </row>
    <row r="8457" spans="1:11" x14ac:dyDescent="0.35">
      <c r="A8457" t="s">
        <v>848</v>
      </c>
      <c r="B8457" t="s">
        <v>2185</v>
      </c>
      <c r="C8457" t="s">
        <v>1906</v>
      </c>
      <c r="H8457" s="4">
        <v>851</v>
      </c>
      <c r="I8457" s="4">
        <v>851</v>
      </c>
      <c r="J8457">
        <v>0</v>
      </c>
      <c r="K8457" s="4">
        <v>0</v>
      </c>
    </row>
    <row r="8458" spans="1:11" x14ac:dyDescent="0.35">
      <c r="A8458" t="s">
        <v>848</v>
      </c>
      <c r="B8458" t="s">
        <v>2135</v>
      </c>
      <c r="C8458" t="s">
        <v>1858</v>
      </c>
      <c r="D8458" s="4">
        <v>102731</v>
      </c>
      <c r="G8458" s="4">
        <v>4022</v>
      </c>
      <c r="H8458" s="4">
        <v>28155</v>
      </c>
      <c r="I8458" s="4">
        <v>134907</v>
      </c>
      <c r="J8458" s="4">
        <v>102731</v>
      </c>
      <c r="K8458" s="4">
        <v>102731</v>
      </c>
    </row>
    <row r="8459" spans="1:11" x14ac:dyDescent="0.35">
      <c r="A8459" t="s">
        <v>848</v>
      </c>
      <c r="B8459" t="s">
        <v>2136</v>
      </c>
      <c r="C8459" t="s">
        <v>1859</v>
      </c>
      <c r="D8459" s="4">
        <v>378779</v>
      </c>
      <c r="E8459" s="4">
        <v>625003</v>
      </c>
      <c r="F8459" s="4">
        <v>175000</v>
      </c>
      <c r="G8459" s="4">
        <v>25000</v>
      </c>
      <c r="H8459" s="4">
        <v>550000</v>
      </c>
      <c r="I8459" s="4">
        <v>1753783</v>
      </c>
      <c r="J8459" s="4">
        <v>1003782</v>
      </c>
      <c r="K8459" s="4">
        <v>378779</v>
      </c>
    </row>
    <row r="8460" spans="1:11" x14ac:dyDescent="0.35">
      <c r="A8460" t="s">
        <v>848</v>
      </c>
      <c r="B8460" t="s">
        <v>2137</v>
      </c>
      <c r="C8460" t="s">
        <v>1860</v>
      </c>
      <c r="D8460" s="4">
        <v>1087030</v>
      </c>
      <c r="I8460" s="4">
        <v>1087030</v>
      </c>
      <c r="J8460" s="4">
        <v>1087030</v>
      </c>
      <c r="K8460" s="4">
        <v>1087030</v>
      </c>
    </row>
    <row r="8461" spans="1:11" x14ac:dyDescent="0.35">
      <c r="A8461" t="s">
        <v>848</v>
      </c>
      <c r="B8461" t="s">
        <v>2138</v>
      </c>
      <c r="C8461" t="s">
        <v>1861</v>
      </c>
      <c r="D8461" s="4">
        <v>199135</v>
      </c>
      <c r="F8461" s="4">
        <v>182813</v>
      </c>
      <c r="H8461" s="4">
        <v>45703</v>
      </c>
      <c r="I8461" s="4">
        <v>427651</v>
      </c>
      <c r="J8461" s="4">
        <v>199135</v>
      </c>
      <c r="K8461" s="4">
        <v>199135</v>
      </c>
    </row>
    <row r="8462" spans="1:11" x14ac:dyDescent="0.35">
      <c r="A8462" t="s">
        <v>848</v>
      </c>
      <c r="B8462" t="s">
        <v>2139</v>
      </c>
      <c r="C8462" t="s">
        <v>1862</v>
      </c>
      <c r="D8462" s="4">
        <v>1196500</v>
      </c>
      <c r="I8462" s="4">
        <v>1196500</v>
      </c>
      <c r="J8462" s="4">
        <v>1196500</v>
      </c>
      <c r="K8462" s="4">
        <v>1196500</v>
      </c>
    </row>
    <row r="8463" spans="1:11" x14ac:dyDescent="0.35">
      <c r="A8463" t="s">
        <v>848</v>
      </c>
      <c r="B8463" t="s">
        <v>2140</v>
      </c>
      <c r="C8463" t="s">
        <v>1863</v>
      </c>
      <c r="D8463" s="4">
        <v>49183</v>
      </c>
      <c r="F8463" s="4">
        <v>31120</v>
      </c>
      <c r="I8463" s="4">
        <v>80302</v>
      </c>
      <c r="J8463" s="4">
        <v>49183</v>
      </c>
      <c r="K8463" s="4">
        <v>49183</v>
      </c>
    </row>
    <row r="8464" spans="1:11" x14ac:dyDescent="0.35">
      <c r="A8464" t="s">
        <v>848</v>
      </c>
      <c r="B8464" t="s">
        <v>2141</v>
      </c>
      <c r="D8464" s="4">
        <v>4572668</v>
      </c>
      <c r="E8464" s="4">
        <v>750271</v>
      </c>
      <c r="F8464" s="4">
        <v>2123822</v>
      </c>
      <c r="G8464" s="4">
        <v>564547</v>
      </c>
      <c r="H8464" s="4">
        <v>1088411</v>
      </c>
      <c r="I8464" s="4">
        <v>9099720</v>
      </c>
      <c r="J8464" s="4">
        <v>5322939</v>
      </c>
      <c r="K8464" s="4">
        <v>4572668</v>
      </c>
    </row>
    <row r="8465" spans="1:11" x14ac:dyDescent="0.35">
      <c r="A8465" t="s">
        <v>848</v>
      </c>
      <c r="B8465" t="s">
        <v>2143</v>
      </c>
      <c r="C8465" t="s">
        <v>1865</v>
      </c>
      <c r="D8465" s="4">
        <v>3488</v>
      </c>
      <c r="H8465" s="4">
        <v>43921</v>
      </c>
      <c r="I8465" s="4">
        <v>47409</v>
      </c>
      <c r="J8465" s="4">
        <v>3488</v>
      </c>
      <c r="K8465" s="4">
        <v>3488</v>
      </c>
    </row>
    <row r="8466" spans="1:11" x14ac:dyDescent="0.35">
      <c r="A8466" t="s">
        <v>848</v>
      </c>
      <c r="B8466" t="s">
        <v>2144</v>
      </c>
      <c r="C8466" t="s">
        <v>1866</v>
      </c>
      <c r="D8466" s="4">
        <v>670</v>
      </c>
      <c r="I8466" s="4">
        <v>670</v>
      </c>
      <c r="J8466" s="4">
        <v>670</v>
      </c>
      <c r="K8466" s="4">
        <v>670</v>
      </c>
    </row>
    <row r="8467" spans="1:11" x14ac:dyDescent="0.35">
      <c r="A8467" t="s">
        <v>848</v>
      </c>
      <c r="B8467" t="s">
        <v>2145</v>
      </c>
      <c r="C8467" t="s">
        <v>1867</v>
      </c>
      <c r="D8467" s="4">
        <v>204622</v>
      </c>
      <c r="E8467" s="4">
        <v>28336</v>
      </c>
      <c r="F8467" s="4">
        <v>182004</v>
      </c>
      <c r="H8467" s="4">
        <v>4644424</v>
      </c>
      <c r="I8467" s="4">
        <v>5059386</v>
      </c>
      <c r="J8467" s="4">
        <v>232958</v>
      </c>
      <c r="K8467" s="4">
        <v>204622</v>
      </c>
    </row>
    <row r="8468" spans="1:11" x14ac:dyDescent="0.35">
      <c r="A8468" t="s">
        <v>848</v>
      </c>
      <c r="B8468" t="s">
        <v>2146</v>
      </c>
      <c r="C8468" t="s">
        <v>1868</v>
      </c>
      <c r="D8468" s="4">
        <v>102943</v>
      </c>
      <c r="F8468" s="4">
        <v>15778</v>
      </c>
      <c r="H8468" s="4">
        <v>6802516</v>
      </c>
      <c r="I8468" s="4">
        <v>6921237</v>
      </c>
      <c r="J8468" s="4">
        <v>102943</v>
      </c>
      <c r="K8468" s="4">
        <v>102943</v>
      </c>
    </row>
    <row r="8469" spans="1:11" x14ac:dyDescent="0.35">
      <c r="A8469" t="s">
        <v>848</v>
      </c>
      <c r="B8469" t="s">
        <v>2173</v>
      </c>
      <c r="C8469" t="s">
        <v>1894</v>
      </c>
      <c r="D8469" s="4">
        <v>2619</v>
      </c>
      <c r="I8469" s="4">
        <v>2619</v>
      </c>
      <c r="J8469" s="4">
        <v>2619</v>
      </c>
      <c r="K8469" s="4">
        <v>2619</v>
      </c>
    </row>
    <row r="8470" spans="1:11" x14ac:dyDescent="0.35">
      <c r="A8470" t="s">
        <v>848</v>
      </c>
      <c r="B8470" t="s">
        <v>2147</v>
      </c>
      <c r="C8470" t="s">
        <v>1869</v>
      </c>
      <c r="H8470" s="4">
        <v>537600</v>
      </c>
      <c r="I8470" s="4">
        <v>537600</v>
      </c>
      <c r="J8470">
        <v>0</v>
      </c>
      <c r="K8470" s="4">
        <v>0</v>
      </c>
    </row>
    <row r="8471" spans="1:11" x14ac:dyDescent="0.35">
      <c r="A8471" t="s">
        <v>848</v>
      </c>
      <c r="B8471" t="s">
        <v>2148</v>
      </c>
      <c r="C8471" t="s">
        <v>1870</v>
      </c>
      <c r="D8471" s="4">
        <v>46048</v>
      </c>
      <c r="E8471" s="4">
        <v>18179</v>
      </c>
      <c r="F8471" s="4">
        <v>7658661</v>
      </c>
      <c r="H8471" s="4">
        <v>183899</v>
      </c>
      <c r="I8471" s="4">
        <v>7906787</v>
      </c>
      <c r="J8471" s="4">
        <v>64227</v>
      </c>
      <c r="K8471" s="4">
        <v>46048</v>
      </c>
    </row>
    <row r="8472" spans="1:11" x14ac:dyDescent="0.35">
      <c r="A8472" t="s">
        <v>848</v>
      </c>
      <c r="B8472" t="s">
        <v>2149</v>
      </c>
      <c r="C8472" t="s">
        <v>1871</v>
      </c>
      <c r="D8472" s="4">
        <v>86048</v>
      </c>
      <c r="E8472" s="4">
        <v>29817</v>
      </c>
      <c r="G8472" s="4">
        <v>8660000</v>
      </c>
      <c r="H8472" s="4">
        <v>97232</v>
      </c>
      <c r="I8472" s="4">
        <v>8873097</v>
      </c>
      <c r="J8472" s="4">
        <v>115865</v>
      </c>
      <c r="K8472" s="4">
        <v>86048</v>
      </c>
    </row>
    <row r="8473" spans="1:11" x14ac:dyDescent="0.35">
      <c r="A8473" t="s">
        <v>848</v>
      </c>
      <c r="B8473" t="s">
        <v>2150</v>
      </c>
      <c r="C8473" t="s">
        <v>1872</v>
      </c>
      <c r="D8473" s="4">
        <v>343000</v>
      </c>
      <c r="I8473" s="4">
        <v>343000</v>
      </c>
      <c r="J8473" s="4">
        <v>343000</v>
      </c>
      <c r="K8473" s="4">
        <v>343000</v>
      </c>
    </row>
    <row r="8474" spans="1:11" x14ac:dyDescent="0.35">
      <c r="A8474" t="s">
        <v>848</v>
      </c>
      <c r="B8474" t="s">
        <v>2151</v>
      </c>
      <c r="C8474" t="s">
        <v>1873</v>
      </c>
      <c r="D8474" s="4">
        <v>3421</v>
      </c>
      <c r="I8474" s="4">
        <v>3421</v>
      </c>
      <c r="J8474" s="4">
        <v>3421</v>
      </c>
      <c r="K8474" s="4">
        <v>3421</v>
      </c>
    </row>
    <row r="8475" spans="1:11" x14ac:dyDescent="0.35">
      <c r="A8475" t="s">
        <v>848</v>
      </c>
      <c r="B8475" t="s">
        <v>2153</v>
      </c>
      <c r="C8475" t="s">
        <v>1875</v>
      </c>
      <c r="H8475" s="4">
        <v>124379</v>
      </c>
      <c r="I8475" s="4">
        <v>124379</v>
      </c>
      <c r="J8475">
        <v>0</v>
      </c>
      <c r="K8475" s="4">
        <v>0</v>
      </c>
    </row>
    <row r="8476" spans="1:11" x14ac:dyDescent="0.35">
      <c r="A8476" t="s">
        <v>848</v>
      </c>
      <c r="B8476" t="s">
        <v>2154</v>
      </c>
      <c r="C8476" t="s">
        <v>1876</v>
      </c>
      <c r="D8476" s="4">
        <v>125310</v>
      </c>
      <c r="H8476" s="4">
        <v>994560</v>
      </c>
      <c r="I8476" s="4">
        <v>1119870</v>
      </c>
      <c r="J8476" s="4">
        <v>125310</v>
      </c>
      <c r="K8476" s="4">
        <v>125310</v>
      </c>
    </row>
    <row r="8477" spans="1:11" x14ac:dyDescent="0.35">
      <c r="A8477" t="s">
        <v>848</v>
      </c>
      <c r="B8477" t="s">
        <v>2155</v>
      </c>
      <c r="C8477" t="s">
        <v>1877</v>
      </c>
      <c r="D8477" s="4">
        <v>88806</v>
      </c>
      <c r="E8477" s="4">
        <v>0</v>
      </c>
      <c r="I8477" s="4">
        <v>88806</v>
      </c>
      <c r="J8477" s="4">
        <v>88806</v>
      </c>
      <c r="K8477" s="4">
        <v>88806</v>
      </c>
    </row>
    <row r="8478" spans="1:11" x14ac:dyDescent="0.35">
      <c r="A8478" t="s">
        <v>848</v>
      </c>
      <c r="B8478" t="s">
        <v>2156</v>
      </c>
      <c r="D8478" s="4">
        <v>1006975</v>
      </c>
      <c r="E8478" s="4">
        <v>76333</v>
      </c>
      <c r="F8478" s="4">
        <v>7856443</v>
      </c>
      <c r="G8478" s="4">
        <v>8660000</v>
      </c>
      <c r="H8478" s="4">
        <v>13428531</v>
      </c>
      <c r="I8478" s="4">
        <v>31028282</v>
      </c>
      <c r="J8478" s="4">
        <v>1083308</v>
      </c>
      <c r="K8478" s="4">
        <v>1006975</v>
      </c>
    </row>
    <row r="8479" spans="1:11" x14ac:dyDescent="0.35">
      <c r="A8479" t="s">
        <v>848</v>
      </c>
      <c r="B8479" t="s">
        <v>2191</v>
      </c>
      <c r="C8479" t="s">
        <v>1912</v>
      </c>
      <c r="D8479" s="4">
        <v>589</v>
      </c>
      <c r="I8479" s="4">
        <v>589</v>
      </c>
      <c r="J8479" s="4">
        <v>589</v>
      </c>
      <c r="K8479" s="4">
        <v>589</v>
      </c>
    </row>
    <row r="8480" spans="1:11" x14ac:dyDescent="0.35">
      <c r="A8480" t="s">
        <v>848</v>
      </c>
      <c r="B8480" t="s">
        <v>2157</v>
      </c>
      <c r="C8480" t="s">
        <v>1879</v>
      </c>
      <c r="D8480" s="4">
        <v>2436476</v>
      </c>
      <c r="I8480" s="4">
        <v>2436476</v>
      </c>
      <c r="J8480" s="4">
        <v>2436476</v>
      </c>
      <c r="K8480" s="4">
        <v>2436476</v>
      </c>
    </row>
    <row r="8481" spans="1:11" x14ac:dyDescent="0.35">
      <c r="A8481" t="s">
        <v>848</v>
      </c>
      <c r="B8481" t="s">
        <v>2186</v>
      </c>
      <c r="C8481" t="s">
        <v>1907</v>
      </c>
      <c r="D8481" s="4">
        <v>29314</v>
      </c>
      <c r="I8481" s="4">
        <v>29314</v>
      </c>
      <c r="J8481" s="4">
        <v>29314</v>
      </c>
      <c r="K8481" s="4">
        <v>29314</v>
      </c>
    </row>
    <row r="8482" spans="1:11" x14ac:dyDescent="0.35">
      <c r="A8482" t="s">
        <v>848</v>
      </c>
      <c r="B8482" t="s">
        <v>2158</v>
      </c>
      <c r="C8482" t="s">
        <v>1880</v>
      </c>
      <c r="D8482" s="4">
        <v>801785</v>
      </c>
      <c r="I8482" s="4">
        <v>801785</v>
      </c>
      <c r="J8482" s="4">
        <v>801785</v>
      </c>
      <c r="K8482" s="4">
        <v>801785</v>
      </c>
    </row>
    <row r="8483" spans="1:11" x14ac:dyDescent="0.35">
      <c r="A8483" t="s">
        <v>848</v>
      </c>
      <c r="B8483" t="s">
        <v>2159</v>
      </c>
      <c r="C8483" t="s">
        <v>1881</v>
      </c>
      <c r="D8483" s="4">
        <v>3099901</v>
      </c>
      <c r="I8483" s="4">
        <v>3099901</v>
      </c>
      <c r="J8483" s="4">
        <v>3099901</v>
      </c>
      <c r="K8483" s="4">
        <v>3099901</v>
      </c>
    </row>
    <row r="8484" spans="1:11" x14ac:dyDescent="0.35">
      <c r="A8484" t="s">
        <v>848</v>
      </c>
      <c r="B8484" t="s">
        <v>2174</v>
      </c>
      <c r="C8484" t="s">
        <v>1895</v>
      </c>
      <c r="D8484" s="4">
        <v>180102</v>
      </c>
      <c r="I8484" s="4">
        <v>180102</v>
      </c>
      <c r="J8484" s="4">
        <v>180102</v>
      </c>
      <c r="K8484" s="4">
        <v>180102</v>
      </c>
    </row>
    <row r="8485" spans="1:11" x14ac:dyDescent="0.35">
      <c r="A8485" t="s">
        <v>848</v>
      </c>
      <c r="B8485" t="s">
        <v>2160</v>
      </c>
      <c r="C8485" t="s">
        <v>1882</v>
      </c>
      <c r="D8485" s="4">
        <v>225579</v>
      </c>
      <c r="E8485" s="4">
        <v>280598</v>
      </c>
      <c r="I8485" s="4">
        <v>506178</v>
      </c>
      <c r="J8485" s="4">
        <v>506177</v>
      </c>
      <c r="K8485" s="4">
        <v>225579</v>
      </c>
    </row>
    <row r="8486" spans="1:11" x14ac:dyDescent="0.35">
      <c r="A8486" t="s">
        <v>848</v>
      </c>
      <c r="B8486" t="s">
        <v>2161</v>
      </c>
      <c r="C8486" t="s">
        <v>1883</v>
      </c>
      <c r="D8486" s="4">
        <v>82536</v>
      </c>
      <c r="I8486" s="4">
        <v>82536</v>
      </c>
      <c r="J8486" s="4">
        <v>82536</v>
      </c>
      <c r="K8486" s="4">
        <v>82536</v>
      </c>
    </row>
    <row r="8487" spans="1:11" x14ac:dyDescent="0.35">
      <c r="A8487" t="s">
        <v>848</v>
      </c>
      <c r="B8487" t="s">
        <v>2171</v>
      </c>
      <c r="C8487" t="s">
        <v>1892</v>
      </c>
      <c r="D8487" s="4">
        <v>887</v>
      </c>
      <c r="I8487" s="4">
        <v>887</v>
      </c>
      <c r="J8487" s="4">
        <v>887</v>
      </c>
      <c r="K8487" s="4">
        <v>887</v>
      </c>
    </row>
    <row r="8488" spans="1:11" x14ac:dyDescent="0.35">
      <c r="A8488" t="s">
        <v>848</v>
      </c>
      <c r="B8488" t="s">
        <v>2163</v>
      </c>
      <c r="D8488" s="4">
        <v>6857169</v>
      </c>
      <c r="E8488" s="4">
        <v>280598</v>
      </c>
      <c r="I8488" s="4">
        <v>7137768</v>
      </c>
      <c r="J8488" s="4">
        <v>7137767</v>
      </c>
      <c r="K8488" s="4">
        <v>6857169</v>
      </c>
    </row>
    <row r="8489" spans="1:11" x14ac:dyDescent="0.35">
      <c r="A8489" t="s">
        <v>848</v>
      </c>
      <c r="B8489" t="s">
        <v>2164</v>
      </c>
      <c r="C8489" t="s">
        <v>1886</v>
      </c>
      <c r="D8489" s="4">
        <v>184350</v>
      </c>
      <c r="G8489" s="4">
        <v>245087</v>
      </c>
      <c r="I8489" s="4">
        <v>429436</v>
      </c>
      <c r="J8489" s="4">
        <v>184350</v>
      </c>
      <c r="K8489" s="4">
        <v>184350</v>
      </c>
    </row>
    <row r="8490" spans="1:11" x14ac:dyDescent="0.35">
      <c r="A8490" t="s">
        <v>848</v>
      </c>
      <c r="B8490" t="s">
        <v>2165</v>
      </c>
      <c r="D8490" s="4">
        <v>184350</v>
      </c>
      <c r="G8490" s="4">
        <v>245087</v>
      </c>
      <c r="I8490" s="4">
        <v>429436</v>
      </c>
      <c r="J8490" s="4">
        <v>184350</v>
      </c>
      <c r="K8490" s="4">
        <v>184350</v>
      </c>
    </row>
    <row r="8491" spans="1:11" x14ac:dyDescent="0.35">
      <c r="A8491" t="s">
        <v>848</v>
      </c>
      <c r="B8491" t="s">
        <v>2177</v>
      </c>
      <c r="C8491" t="s">
        <v>1898</v>
      </c>
      <c r="D8491" s="4">
        <v>50000</v>
      </c>
      <c r="I8491" s="4">
        <v>50000</v>
      </c>
      <c r="J8491" s="4">
        <v>50000</v>
      </c>
      <c r="K8491" s="4">
        <v>50000</v>
      </c>
    </row>
    <row r="8492" spans="1:11" x14ac:dyDescent="0.35">
      <c r="A8492" t="s">
        <v>848</v>
      </c>
      <c r="B8492" t="s">
        <v>2183</v>
      </c>
      <c r="C8492" t="s">
        <v>1904</v>
      </c>
      <c r="D8492" s="4">
        <v>375000</v>
      </c>
      <c r="I8492" s="4">
        <v>375000</v>
      </c>
      <c r="J8492" s="4">
        <v>375000</v>
      </c>
      <c r="K8492" s="4">
        <v>375000</v>
      </c>
    </row>
    <row r="8493" spans="1:11" x14ac:dyDescent="0.35">
      <c r="A8493" t="s">
        <v>848</v>
      </c>
      <c r="B8493" t="s">
        <v>2166</v>
      </c>
      <c r="C8493" t="s">
        <v>1888</v>
      </c>
      <c r="H8493" s="4">
        <v>960000</v>
      </c>
      <c r="I8493" s="4">
        <v>960000</v>
      </c>
      <c r="J8493">
        <v>0</v>
      </c>
      <c r="K8493" s="4">
        <v>0</v>
      </c>
    </row>
    <row r="8494" spans="1:11" x14ac:dyDescent="0.35">
      <c r="A8494" t="s">
        <v>848</v>
      </c>
      <c r="B8494" t="s">
        <v>2180</v>
      </c>
      <c r="C8494" t="s">
        <v>1901</v>
      </c>
      <c r="F8494" s="4">
        <v>6000000</v>
      </c>
      <c r="I8494" s="4">
        <v>6000000</v>
      </c>
      <c r="J8494">
        <v>0</v>
      </c>
      <c r="K8494" s="4">
        <v>0</v>
      </c>
    </row>
    <row r="8495" spans="1:11" x14ac:dyDescent="0.35">
      <c r="A8495" t="s">
        <v>848</v>
      </c>
      <c r="B8495" t="s">
        <v>2167</v>
      </c>
      <c r="C8495" t="s">
        <v>1889</v>
      </c>
      <c r="F8495" s="4">
        <v>2625000</v>
      </c>
      <c r="I8495" s="4">
        <v>2625000</v>
      </c>
      <c r="J8495">
        <v>0</v>
      </c>
      <c r="K8495" s="4">
        <v>0</v>
      </c>
    </row>
    <row r="8496" spans="1:11" x14ac:dyDescent="0.35">
      <c r="A8496" t="s">
        <v>848</v>
      </c>
      <c r="B8496" t="s">
        <v>2168</v>
      </c>
      <c r="C8496" t="s">
        <v>1890</v>
      </c>
      <c r="F8496" s="4">
        <v>750000</v>
      </c>
      <c r="I8496" s="4">
        <v>750000</v>
      </c>
      <c r="J8496">
        <v>0</v>
      </c>
      <c r="K8496" s="4">
        <v>0</v>
      </c>
    </row>
    <row r="8497" spans="1:11" x14ac:dyDescent="0.35">
      <c r="A8497" t="s">
        <v>848</v>
      </c>
      <c r="B8497" t="s">
        <v>2181</v>
      </c>
      <c r="C8497" t="s">
        <v>1902</v>
      </c>
      <c r="F8497" s="4">
        <v>12000000</v>
      </c>
      <c r="I8497" s="4">
        <v>12000000</v>
      </c>
      <c r="J8497">
        <v>0</v>
      </c>
      <c r="K8497" s="4">
        <v>0</v>
      </c>
    </row>
    <row r="8498" spans="1:11" x14ac:dyDescent="0.35">
      <c r="A8498" t="s">
        <v>848</v>
      </c>
      <c r="B8498" t="s">
        <v>2169</v>
      </c>
      <c r="D8498" s="4">
        <v>425000</v>
      </c>
      <c r="F8498" s="4">
        <v>21375000</v>
      </c>
      <c r="H8498" s="4">
        <v>960000</v>
      </c>
      <c r="I8498" s="4">
        <v>22760000</v>
      </c>
      <c r="J8498" s="4">
        <v>425000</v>
      </c>
      <c r="K8498" s="4">
        <v>425000</v>
      </c>
    </row>
    <row r="8499" spans="1:11" x14ac:dyDescent="0.35">
      <c r="A8499" t="s">
        <v>848</v>
      </c>
      <c r="B8499" t="s">
        <v>2170</v>
      </c>
      <c r="D8499" s="4">
        <v>65130281</v>
      </c>
      <c r="E8499" s="4">
        <v>56186631</v>
      </c>
      <c r="F8499" s="4">
        <v>48269706</v>
      </c>
      <c r="G8499" s="4">
        <v>27930178</v>
      </c>
      <c r="H8499" s="4">
        <v>29787883</v>
      </c>
      <c r="I8499" s="4">
        <v>227304678</v>
      </c>
      <c r="J8499" s="4">
        <f>SUM(D8499,E8499)</f>
        <v>121316912</v>
      </c>
      <c r="K8499" s="4">
        <v>65130281</v>
      </c>
    </row>
    <row r="8500" spans="1:11" x14ac:dyDescent="0.35">
      <c r="A8500" t="s">
        <v>855</v>
      </c>
      <c r="B8500" t="s">
        <v>2118</v>
      </c>
      <c r="C8500" t="s">
        <v>1843</v>
      </c>
      <c r="D8500" s="4">
        <v>17913780</v>
      </c>
      <c r="E8500" s="4">
        <v>14452019</v>
      </c>
      <c r="F8500" s="4">
        <v>2872800</v>
      </c>
      <c r="I8500" s="4">
        <v>35238599</v>
      </c>
      <c r="J8500" s="4">
        <v>32365799</v>
      </c>
      <c r="K8500" s="4">
        <v>17913780</v>
      </c>
    </row>
    <row r="8501" spans="1:11" x14ac:dyDescent="0.35">
      <c r="A8501" t="s">
        <v>855</v>
      </c>
      <c r="B8501" t="s">
        <v>2119</v>
      </c>
      <c r="C8501" t="s">
        <v>1844</v>
      </c>
      <c r="D8501" s="4">
        <v>1100746</v>
      </c>
      <c r="E8501" s="4">
        <v>317416</v>
      </c>
      <c r="G8501" s="4">
        <v>57424</v>
      </c>
      <c r="H8501" s="4">
        <v>2319026</v>
      </c>
      <c r="I8501" s="4">
        <v>3794612</v>
      </c>
      <c r="J8501" s="4">
        <v>1418162</v>
      </c>
      <c r="K8501" s="4">
        <v>1100746</v>
      </c>
    </row>
    <row r="8502" spans="1:11" x14ac:dyDescent="0.35">
      <c r="A8502" t="s">
        <v>855</v>
      </c>
      <c r="B8502" t="s">
        <v>2120</v>
      </c>
      <c r="C8502" t="s">
        <v>1845</v>
      </c>
      <c r="D8502" s="4">
        <v>1882032</v>
      </c>
      <c r="I8502" s="4">
        <v>1882032</v>
      </c>
      <c r="J8502" s="4">
        <v>1882032</v>
      </c>
      <c r="K8502" s="4">
        <v>1882032</v>
      </c>
    </row>
    <row r="8503" spans="1:11" x14ac:dyDescent="0.35">
      <c r="A8503" t="s">
        <v>855</v>
      </c>
      <c r="B8503" t="s">
        <v>2121</v>
      </c>
      <c r="D8503" s="4">
        <v>20896559</v>
      </c>
      <c r="E8503" s="4">
        <v>14769434</v>
      </c>
      <c r="F8503" s="4">
        <v>2872800</v>
      </c>
      <c r="G8503" s="4">
        <v>57424</v>
      </c>
      <c r="H8503" s="4">
        <v>2319026</v>
      </c>
      <c r="I8503" s="4">
        <v>40915243</v>
      </c>
      <c r="J8503" s="4">
        <v>35665993</v>
      </c>
      <c r="K8503" s="4">
        <v>20896559</v>
      </c>
    </row>
    <row r="8504" spans="1:11" x14ac:dyDescent="0.35">
      <c r="A8504" t="s">
        <v>855</v>
      </c>
      <c r="B8504" t="s">
        <v>2122</v>
      </c>
      <c r="C8504" t="s">
        <v>1846</v>
      </c>
      <c r="D8504" s="4">
        <v>2735014</v>
      </c>
      <c r="F8504" s="4">
        <v>8078190</v>
      </c>
      <c r="H8504" s="4">
        <v>3180070</v>
      </c>
      <c r="I8504" s="4">
        <v>13993274</v>
      </c>
      <c r="J8504" s="4">
        <v>2735014</v>
      </c>
      <c r="K8504" s="4">
        <v>2735014</v>
      </c>
    </row>
    <row r="8505" spans="1:11" x14ac:dyDescent="0.35">
      <c r="A8505" t="s">
        <v>855</v>
      </c>
      <c r="B8505" t="s">
        <v>2123</v>
      </c>
      <c r="C8505" t="s">
        <v>1847</v>
      </c>
      <c r="D8505" s="4">
        <v>7028144</v>
      </c>
      <c r="F8505" s="4">
        <v>3105571</v>
      </c>
      <c r="H8505" s="4">
        <v>177899</v>
      </c>
      <c r="I8505" s="4">
        <v>10311614</v>
      </c>
      <c r="J8505" s="4">
        <v>7028144</v>
      </c>
      <c r="K8505" s="4">
        <v>7028144</v>
      </c>
    </row>
    <row r="8506" spans="1:11" x14ac:dyDescent="0.35">
      <c r="A8506" t="s">
        <v>855</v>
      </c>
      <c r="B8506" t="s">
        <v>2124</v>
      </c>
      <c r="C8506" t="s">
        <v>1848</v>
      </c>
      <c r="D8506" s="4">
        <v>39849</v>
      </c>
      <c r="I8506" s="4">
        <v>39849</v>
      </c>
      <c r="J8506" s="4">
        <v>39849</v>
      </c>
      <c r="K8506" s="4">
        <v>39849</v>
      </c>
    </row>
    <row r="8507" spans="1:11" x14ac:dyDescent="0.35">
      <c r="A8507" t="s">
        <v>855</v>
      </c>
      <c r="B8507" t="s">
        <v>2125</v>
      </c>
      <c r="D8507" s="4">
        <v>9803008</v>
      </c>
      <c r="F8507" s="4">
        <v>11183761</v>
      </c>
      <c r="H8507" s="4">
        <v>3357969</v>
      </c>
      <c r="I8507" s="4">
        <v>24344738</v>
      </c>
      <c r="J8507" s="4">
        <v>9803008</v>
      </c>
      <c r="K8507" s="4">
        <v>9803008</v>
      </c>
    </row>
    <row r="8508" spans="1:11" x14ac:dyDescent="0.35">
      <c r="A8508" t="s">
        <v>855</v>
      </c>
      <c r="B8508" t="s">
        <v>2126</v>
      </c>
      <c r="C8508" t="s">
        <v>1850</v>
      </c>
      <c r="E8508" s="4">
        <v>6400000</v>
      </c>
      <c r="I8508" s="4">
        <v>6400000</v>
      </c>
      <c r="J8508">
        <v>6400000</v>
      </c>
      <c r="K8508" s="4">
        <v>0</v>
      </c>
    </row>
    <row r="8509" spans="1:11" x14ac:dyDescent="0.35">
      <c r="A8509" t="s">
        <v>855</v>
      </c>
      <c r="B8509" t="s">
        <v>2127</v>
      </c>
      <c r="E8509" s="4">
        <v>6400000</v>
      </c>
      <c r="I8509" s="4">
        <v>6400000</v>
      </c>
      <c r="J8509">
        <v>6400000</v>
      </c>
      <c r="K8509" s="4">
        <v>0</v>
      </c>
    </row>
    <row r="8510" spans="1:11" x14ac:dyDescent="0.35">
      <c r="A8510" t="s">
        <v>855</v>
      </c>
      <c r="B8510" t="s">
        <v>2128</v>
      </c>
      <c r="C8510" t="s">
        <v>1851</v>
      </c>
      <c r="D8510" s="4">
        <v>633087</v>
      </c>
      <c r="I8510" s="4">
        <v>633087</v>
      </c>
      <c r="J8510" s="4">
        <v>633087</v>
      </c>
      <c r="K8510" s="4">
        <v>633087</v>
      </c>
    </row>
    <row r="8511" spans="1:11" x14ac:dyDescent="0.35">
      <c r="A8511" t="s">
        <v>855</v>
      </c>
      <c r="B8511" t="s">
        <v>2129</v>
      </c>
      <c r="C8511" t="s">
        <v>1852</v>
      </c>
      <c r="D8511" s="4">
        <v>2726</v>
      </c>
      <c r="F8511" s="4">
        <v>8178</v>
      </c>
      <c r="I8511" s="4">
        <v>10904</v>
      </c>
      <c r="J8511" s="4">
        <v>2726</v>
      </c>
      <c r="K8511" s="4">
        <v>2726</v>
      </c>
    </row>
    <row r="8512" spans="1:11" x14ac:dyDescent="0.35">
      <c r="A8512" t="s">
        <v>855</v>
      </c>
      <c r="B8512" t="s">
        <v>2130</v>
      </c>
      <c r="C8512" t="s">
        <v>1853</v>
      </c>
      <c r="D8512" s="4">
        <v>6926</v>
      </c>
      <c r="F8512" s="4">
        <v>43687</v>
      </c>
      <c r="G8512" s="4">
        <v>5461</v>
      </c>
      <c r="I8512" s="4">
        <v>56074</v>
      </c>
      <c r="J8512" s="4">
        <v>6926</v>
      </c>
      <c r="K8512" s="4">
        <v>6926</v>
      </c>
    </row>
    <row r="8513" spans="1:11" x14ac:dyDescent="0.35">
      <c r="A8513" t="s">
        <v>855</v>
      </c>
      <c r="B8513" t="s">
        <v>2182</v>
      </c>
      <c r="C8513" t="s">
        <v>1903</v>
      </c>
      <c r="D8513" s="4">
        <v>2262</v>
      </c>
      <c r="I8513" s="4">
        <v>2262</v>
      </c>
      <c r="J8513" s="4">
        <v>2262</v>
      </c>
      <c r="K8513" s="4">
        <v>2262</v>
      </c>
    </row>
    <row r="8514" spans="1:11" x14ac:dyDescent="0.35">
      <c r="A8514" t="s">
        <v>855</v>
      </c>
      <c r="B8514" t="s">
        <v>2131</v>
      </c>
      <c r="C8514" t="s">
        <v>1854</v>
      </c>
      <c r="F8514" s="4">
        <v>605241</v>
      </c>
      <c r="I8514" s="4">
        <v>605241</v>
      </c>
      <c r="J8514">
        <v>0</v>
      </c>
      <c r="K8514" s="4">
        <v>0</v>
      </c>
    </row>
    <row r="8515" spans="1:11" x14ac:dyDescent="0.35">
      <c r="A8515" t="s">
        <v>855</v>
      </c>
      <c r="B8515" t="s">
        <v>2132</v>
      </c>
      <c r="C8515" t="s">
        <v>1855</v>
      </c>
      <c r="D8515" s="4">
        <v>5844</v>
      </c>
      <c r="E8515" s="4">
        <v>57372</v>
      </c>
      <c r="F8515" s="4">
        <v>230879</v>
      </c>
      <c r="H8515" s="4">
        <v>220119</v>
      </c>
      <c r="I8515" s="4">
        <v>514214</v>
      </c>
      <c r="J8515" s="4">
        <v>63216</v>
      </c>
      <c r="K8515" s="4">
        <v>5844</v>
      </c>
    </row>
    <row r="8516" spans="1:11" x14ac:dyDescent="0.35">
      <c r="A8516" t="s">
        <v>855</v>
      </c>
      <c r="B8516" t="s">
        <v>2133</v>
      </c>
      <c r="C8516" t="s">
        <v>1856</v>
      </c>
      <c r="D8516" s="4">
        <v>11775</v>
      </c>
      <c r="F8516" s="4">
        <v>37274</v>
      </c>
      <c r="G8516" s="4">
        <v>24849</v>
      </c>
      <c r="I8516" s="4">
        <v>73898</v>
      </c>
      <c r="J8516" s="4">
        <v>11775</v>
      </c>
      <c r="K8516" s="4">
        <v>11775</v>
      </c>
    </row>
    <row r="8517" spans="1:11" x14ac:dyDescent="0.35">
      <c r="A8517" t="s">
        <v>855</v>
      </c>
      <c r="B8517" t="s">
        <v>2134</v>
      </c>
      <c r="C8517" t="s">
        <v>1857</v>
      </c>
      <c r="D8517" s="4">
        <v>67218</v>
      </c>
      <c r="E8517" s="4">
        <v>16974</v>
      </c>
      <c r="I8517" s="4">
        <v>84192</v>
      </c>
      <c r="J8517" s="4">
        <v>84192</v>
      </c>
      <c r="K8517" s="4">
        <v>67218</v>
      </c>
    </row>
    <row r="8518" spans="1:11" x14ac:dyDescent="0.35">
      <c r="A8518" t="s">
        <v>855</v>
      </c>
      <c r="B8518" t="s">
        <v>2189</v>
      </c>
      <c r="C8518" t="s">
        <v>1910</v>
      </c>
      <c r="D8518" s="4">
        <v>429</v>
      </c>
      <c r="I8518" s="4">
        <v>429</v>
      </c>
      <c r="J8518" s="4">
        <v>429</v>
      </c>
      <c r="K8518" s="4">
        <v>429</v>
      </c>
    </row>
    <row r="8519" spans="1:11" x14ac:dyDescent="0.35">
      <c r="A8519" t="s">
        <v>855</v>
      </c>
      <c r="B8519" t="s">
        <v>2135</v>
      </c>
      <c r="C8519" t="s">
        <v>1858</v>
      </c>
      <c r="H8519" s="4">
        <v>89659</v>
      </c>
      <c r="I8519" s="4">
        <v>89659</v>
      </c>
      <c r="J8519">
        <v>0</v>
      </c>
      <c r="K8519" s="4">
        <v>0</v>
      </c>
    </row>
    <row r="8520" spans="1:11" x14ac:dyDescent="0.35">
      <c r="A8520" t="s">
        <v>855</v>
      </c>
      <c r="B8520" t="s">
        <v>2136</v>
      </c>
      <c r="C8520" t="s">
        <v>1859</v>
      </c>
      <c r="D8520" s="4">
        <v>226869</v>
      </c>
      <c r="F8520" s="4">
        <v>16</v>
      </c>
      <c r="H8520" s="4">
        <v>656114</v>
      </c>
      <c r="I8520" s="4">
        <v>883000</v>
      </c>
      <c r="J8520" s="4">
        <v>226869</v>
      </c>
      <c r="K8520" s="4">
        <v>226869</v>
      </c>
    </row>
    <row r="8521" spans="1:11" x14ac:dyDescent="0.35">
      <c r="A8521" t="s">
        <v>855</v>
      </c>
      <c r="B8521" t="s">
        <v>2137</v>
      </c>
      <c r="C8521" t="s">
        <v>1860</v>
      </c>
      <c r="E8521" s="4">
        <v>0</v>
      </c>
      <c r="H8521" s="4">
        <v>1739248</v>
      </c>
      <c r="I8521" s="4">
        <v>1739248</v>
      </c>
      <c r="J8521">
        <v>0</v>
      </c>
      <c r="K8521" s="4">
        <v>0</v>
      </c>
    </row>
    <row r="8522" spans="1:11" x14ac:dyDescent="0.35">
      <c r="A8522" t="s">
        <v>855</v>
      </c>
      <c r="B8522" t="s">
        <v>2138</v>
      </c>
      <c r="C8522" t="s">
        <v>1861</v>
      </c>
      <c r="D8522" s="4">
        <v>153432</v>
      </c>
      <c r="I8522" s="4">
        <v>153432</v>
      </c>
      <c r="J8522" s="4">
        <v>153432</v>
      </c>
      <c r="K8522" s="4">
        <v>153432</v>
      </c>
    </row>
    <row r="8523" spans="1:11" x14ac:dyDescent="0.35">
      <c r="A8523" t="s">
        <v>855</v>
      </c>
      <c r="B8523" t="s">
        <v>2139</v>
      </c>
      <c r="C8523" t="s">
        <v>1862</v>
      </c>
      <c r="E8523" s="4">
        <v>0</v>
      </c>
      <c r="H8523" s="4">
        <v>1452893</v>
      </c>
      <c r="I8523" s="4">
        <v>1452893</v>
      </c>
      <c r="J8523">
        <v>0</v>
      </c>
      <c r="K8523" s="4">
        <v>0</v>
      </c>
    </row>
    <row r="8524" spans="1:11" x14ac:dyDescent="0.35">
      <c r="A8524" t="s">
        <v>855</v>
      </c>
      <c r="B8524" t="s">
        <v>2140</v>
      </c>
      <c r="C8524" t="s">
        <v>1863</v>
      </c>
      <c r="F8524" s="4">
        <v>46679</v>
      </c>
      <c r="I8524" s="4">
        <v>46679</v>
      </c>
      <c r="J8524">
        <v>0</v>
      </c>
      <c r="K8524" s="4">
        <v>0</v>
      </c>
    </row>
    <row r="8525" spans="1:11" x14ac:dyDescent="0.35">
      <c r="A8525" t="s">
        <v>855</v>
      </c>
      <c r="B8525" t="s">
        <v>2141</v>
      </c>
      <c r="D8525" s="4">
        <v>1110569</v>
      </c>
      <c r="E8525" s="4">
        <v>74347</v>
      </c>
      <c r="F8525" s="4">
        <v>971953</v>
      </c>
      <c r="G8525" s="4">
        <v>30310</v>
      </c>
      <c r="H8525" s="4">
        <v>4158033</v>
      </c>
      <c r="I8525" s="4">
        <v>6345211</v>
      </c>
      <c r="J8525" s="4">
        <v>1184916</v>
      </c>
      <c r="K8525" s="4">
        <v>1110569</v>
      </c>
    </row>
    <row r="8526" spans="1:11" x14ac:dyDescent="0.35">
      <c r="A8526" t="s">
        <v>855</v>
      </c>
      <c r="B8526" t="s">
        <v>2142</v>
      </c>
      <c r="C8526" t="s">
        <v>1864</v>
      </c>
      <c r="D8526" s="4">
        <v>11158</v>
      </c>
      <c r="E8526" s="4">
        <v>11158</v>
      </c>
      <c r="I8526" s="4">
        <v>22317</v>
      </c>
      <c r="J8526" s="4">
        <v>22316</v>
      </c>
      <c r="K8526" s="4">
        <v>11158</v>
      </c>
    </row>
    <row r="8527" spans="1:11" x14ac:dyDescent="0.35">
      <c r="A8527" t="s">
        <v>855</v>
      </c>
      <c r="B8527" t="s">
        <v>2143</v>
      </c>
      <c r="C8527" t="s">
        <v>1865</v>
      </c>
      <c r="D8527" s="4">
        <v>3488</v>
      </c>
      <c r="E8527" s="4">
        <v>3488</v>
      </c>
      <c r="H8527" s="4">
        <v>219604</v>
      </c>
      <c r="I8527" s="4">
        <v>226581</v>
      </c>
      <c r="J8527" s="4">
        <v>6976</v>
      </c>
      <c r="K8527" s="4">
        <v>3488</v>
      </c>
    </row>
    <row r="8528" spans="1:11" x14ac:dyDescent="0.35">
      <c r="A8528" t="s">
        <v>855</v>
      </c>
      <c r="B8528" t="s">
        <v>2144</v>
      </c>
      <c r="C8528" t="s">
        <v>1866</v>
      </c>
      <c r="I8528" s="4">
        <v>0</v>
      </c>
      <c r="J8528">
        <v>0</v>
      </c>
      <c r="K8528" s="4">
        <v>0</v>
      </c>
    </row>
    <row r="8529" spans="1:11" x14ac:dyDescent="0.35">
      <c r="A8529" t="s">
        <v>855</v>
      </c>
      <c r="B8529" t="s">
        <v>2145</v>
      </c>
      <c r="C8529" t="s">
        <v>1867</v>
      </c>
      <c r="D8529" s="4">
        <v>902039</v>
      </c>
      <c r="E8529" s="4">
        <v>13945</v>
      </c>
      <c r="G8529" s="4">
        <v>206672</v>
      </c>
      <c r="H8529" s="4">
        <v>2825568</v>
      </c>
      <c r="I8529" s="4">
        <v>3948225</v>
      </c>
      <c r="J8529" s="4">
        <v>915984</v>
      </c>
      <c r="K8529" s="4">
        <v>902039</v>
      </c>
    </row>
    <row r="8530" spans="1:11" x14ac:dyDescent="0.35">
      <c r="A8530" t="s">
        <v>855</v>
      </c>
      <c r="B8530" t="s">
        <v>2146</v>
      </c>
      <c r="C8530" t="s">
        <v>1868</v>
      </c>
      <c r="D8530" s="4">
        <v>10798</v>
      </c>
      <c r="E8530" s="4">
        <v>92075</v>
      </c>
      <c r="H8530" s="4">
        <v>2374020</v>
      </c>
      <c r="I8530" s="4">
        <v>2476893</v>
      </c>
      <c r="J8530" s="4">
        <v>102873</v>
      </c>
      <c r="K8530" s="4">
        <v>10798</v>
      </c>
    </row>
    <row r="8531" spans="1:11" x14ac:dyDescent="0.35">
      <c r="A8531" t="s">
        <v>855</v>
      </c>
      <c r="B8531" t="s">
        <v>2173</v>
      </c>
      <c r="C8531" t="s">
        <v>1894</v>
      </c>
      <c r="D8531" s="4">
        <v>5744</v>
      </c>
      <c r="I8531" s="4">
        <v>5744</v>
      </c>
      <c r="J8531" s="4">
        <v>5744</v>
      </c>
      <c r="K8531" s="4">
        <v>5744</v>
      </c>
    </row>
    <row r="8532" spans="1:11" x14ac:dyDescent="0.35">
      <c r="A8532" t="s">
        <v>855</v>
      </c>
      <c r="B8532" t="s">
        <v>2147</v>
      </c>
      <c r="C8532" t="s">
        <v>1869</v>
      </c>
      <c r="H8532" s="4">
        <v>983520</v>
      </c>
      <c r="I8532" s="4">
        <v>983520</v>
      </c>
      <c r="J8532">
        <v>0</v>
      </c>
      <c r="K8532" s="4">
        <v>0</v>
      </c>
    </row>
    <row r="8533" spans="1:11" x14ac:dyDescent="0.35">
      <c r="A8533" t="s">
        <v>855</v>
      </c>
      <c r="B8533" t="s">
        <v>2148</v>
      </c>
      <c r="C8533" t="s">
        <v>1870</v>
      </c>
      <c r="D8533" s="4">
        <v>137</v>
      </c>
      <c r="E8533" s="4">
        <v>22170</v>
      </c>
      <c r="G8533" s="4">
        <v>5874716</v>
      </c>
      <c r="H8533" s="4">
        <v>143798</v>
      </c>
      <c r="I8533" s="4">
        <v>6040821</v>
      </c>
      <c r="J8533" s="4">
        <v>22307</v>
      </c>
      <c r="K8533" s="4">
        <v>137</v>
      </c>
    </row>
    <row r="8534" spans="1:11" x14ac:dyDescent="0.35">
      <c r="A8534" t="s">
        <v>855</v>
      </c>
      <c r="B8534" t="s">
        <v>2149</v>
      </c>
      <c r="C8534" t="s">
        <v>1871</v>
      </c>
      <c r="D8534" s="4">
        <v>84042</v>
      </c>
      <c r="F8534" s="4">
        <v>6495000</v>
      </c>
      <c r="G8534" s="4">
        <v>61396</v>
      </c>
      <c r="H8534" s="4">
        <v>41767</v>
      </c>
      <c r="I8534" s="4">
        <v>6682205</v>
      </c>
      <c r="J8534" s="4">
        <v>84042</v>
      </c>
      <c r="K8534" s="4">
        <v>84042</v>
      </c>
    </row>
    <row r="8535" spans="1:11" x14ac:dyDescent="0.35">
      <c r="A8535" t="s">
        <v>855</v>
      </c>
      <c r="B8535" t="s">
        <v>2150</v>
      </c>
      <c r="C8535" t="s">
        <v>1872</v>
      </c>
      <c r="D8535" s="4">
        <v>196000</v>
      </c>
      <c r="I8535" s="4">
        <v>196000</v>
      </c>
      <c r="J8535" s="4">
        <v>196000</v>
      </c>
      <c r="K8535" s="4">
        <v>196000</v>
      </c>
    </row>
    <row r="8536" spans="1:11" x14ac:dyDescent="0.35">
      <c r="A8536" t="s">
        <v>855</v>
      </c>
      <c r="B8536" t="s">
        <v>2152</v>
      </c>
      <c r="C8536" t="s">
        <v>1874</v>
      </c>
      <c r="D8536" s="4">
        <v>3410</v>
      </c>
      <c r="I8536" s="4">
        <v>3410</v>
      </c>
      <c r="J8536" s="4">
        <v>3410</v>
      </c>
      <c r="K8536" s="4">
        <v>3410</v>
      </c>
    </row>
    <row r="8537" spans="1:11" x14ac:dyDescent="0.35">
      <c r="A8537" t="s">
        <v>855</v>
      </c>
      <c r="B8537" t="s">
        <v>2153</v>
      </c>
      <c r="C8537" t="s">
        <v>1875</v>
      </c>
      <c r="H8537" s="4">
        <v>58121</v>
      </c>
      <c r="I8537" s="4">
        <v>58121</v>
      </c>
      <c r="J8537">
        <v>0</v>
      </c>
      <c r="K8537" s="4">
        <v>0</v>
      </c>
    </row>
    <row r="8538" spans="1:11" x14ac:dyDescent="0.35">
      <c r="A8538" t="s">
        <v>855</v>
      </c>
      <c r="B8538" t="s">
        <v>2154</v>
      </c>
      <c r="C8538" t="s">
        <v>1876</v>
      </c>
      <c r="D8538" s="4">
        <v>20484</v>
      </c>
      <c r="H8538" s="4">
        <v>403200</v>
      </c>
      <c r="I8538" s="4">
        <v>423684</v>
      </c>
      <c r="J8538" s="4">
        <v>20484</v>
      </c>
      <c r="K8538" s="4">
        <v>20484</v>
      </c>
    </row>
    <row r="8539" spans="1:11" x14ac:dyDescent="0.35">
      <c r="A8539" t="s">
        <v>855</v>
      </c>
      <c r="B8539" t="s">
        <v>2155</v>
      </c>
      <c r="C8539" t="s">
        <v>1877</v>
      </c>
      <c r="D8539" s="4">
        <v>0</v>
      </c>
      <c r="I8539" s="4">
        <v>0</v>
      </c>
      <c r="J8539" s="4">
        <v>0</v>
      </c>
      <c r="K8539" s="4">
        <v>0</v>
      </c>
    </row>
    <row r="8540" spans="1:11" x14ac:dyDescent="0.35">
      <c r="A8540" t="s">
        <v>855</v>
      </c>
      <c r="B8540" t="s">
        <v>2156</v>
      </c>
      <c r="D8540" s="4">
        <v>1237301</v>
      </c>
      <c r="E8540" s="4">
        <v>142837</v>
      </c>
      <c r="F8540" s="4">
        <v>6495000</v>
      </c>
      <c r="G8540" s="4">
        <v>6142785</v>
      </c>
      <c r="H8540" s="4">
        <v>7049598</v>
      </c>
      <c r="I8540" s="4">
        <v>21067521</v>
      </c>
      <c r="J8540" s="4">
        <v>1380138</v>
      </c>
      <c r="K8540" s="4">
        <v>1237301</v>
      </c>
    </row>
    <row r="8541" spans="1:11" x14ac:dyDescent="0.35">
      <c r="A8541" t="s">
        <v>855</v>
      </c>
      <c r="B8541" t="s">
        <v>2157</v>
      </c>
      <c r="C8541" t="s">
        <v>1879</v>
      </c>
      <c r="D8541" s="4">
        <v>1700868</v>
      </c>
      <c r="I8541" s="4">
        <v>1700868</v>
      </c>
      <c r="J8541" s="4">
        <v>1700868</v>
      </c>
      <c r="K8541" s="4">
        <v>1700868</v>
      </c>
    </row>
    <row r="8542" spans="1:11" x14ac:dyDescent="0.35">
      <c r="A8542" t="s">
        <v>855</v>
      </c>
      <c r="B8542" t="s">
        <v>2176</v>
      </c>
      <c r="C8542" t="s">
        <v>1897</v>
      </c>
      <c r="D8542" s="4">
        <v>6655</v>
      </c>
      <c r="I8542" s="4">
        <v>6655</v>
      </c>
      <c r="J8542" s="4">
        <v>6655</v>
      </c>
      <c r="K8542" s="4">
        <v>6655</v>
      </c>
    </row>
    <row r="8543" spans="1:11" x14ac:dyDescent="0.35">
      <c r="A8543" t="s">
        <v>855</v>
      </c>
      <c r="B8543" t="s">
        <v>2158</v>
      </c>
      <c r="C8543" t="s">
        <v>1880</v>
      </c>
      <c r="D8543" s="4">
        <v>528572</v>
      </c>
      <c r="I8543" s="4">
        <v>528572</v>
      </c>
      <c r="J8543" s="4">
        <v>528572</v>
      </c>
      <c r="K8543" s="4">
        <v>528572</v>
      </c>
    </row>
    <row r="8544" spans="1:11" x14ac:dyDescent="0.35">
      <c r="A8544" t="s">
        <v>855</v>
      </c>
      <c r="B8544" t="s">
        <v>2159</v>
      </c>
      <c r="C8544" t="s">
        <v>1881</v>
      </c>
      <c r="D8544" s="4">
        <v>741365</v>
      </c>
      <c r="I8544" s="4">
        <v>741365</v>
      </c>
      <c r="J8544" s="4">
        <v>741365</v>
      </c>
      <c r="K8544" s="4">
        <v>741365</v>
      </c>
    </row>
    <row r="8545" spans="1:11" x14ac:dyDescent="0.35">
      <c r="A8545" t="s">
        <v>855</v>
      </c>
      <c r="B8545" t="s">
        <v>2160</v>
      </c>
      <c r="C8545" t="s">
        <v>1882</v>
      </c>
      <c r="F8545" s="4">
        <v>55019</v>
      </c>
      <c r="I8545" s="4">
        <v>55019</v>
      </c>
      <c r="J8545">
        <v>0</v>
      </c>
      <c r="K8545" s="4">
        <v>0</v>
      </c>
    </row>
    <row r="8546" spans="1:11" x14ac:dyDescent="0.35">
      <c r="A8546" t="s">
        <v>855</v>
      </c>
      <c r="B8546" t="s">
        <v>2179</v>
      </c>
      <c r="C8546" t="s">
        <v>1900</v>
      </c>
      <c r="D8546" s="4">
        <v>6233</v>
      </c>
      <c r="I8546" s="4">
        <v>6233</v>
      </c>
      <c r="J8546" s="4">
        <v>6233</v>
      </c>
      <c r="K8546" s="4">
        <v>6233</v>
      </c>
    </row>
    <row r="8547" spans="1:11" x14ac:dyDescent="0.35">
      <c r="A8547" t="s">
        <v>855</v>
      </c>
      <c r="B8547" t="s">
        <v>2161</v>
      </c>
      <c r="C8547" t="s">
        <v>1883</v>
      </c>
      <c r="D8547" s="4">
        <v>13199</v>
      </c>
      <c r="I8547" s="4">
        <v>13199</v>
      </c>
      <c r="J8547" s="4">
        <v>13199</v>
      </c>
      <c r="K8547" s="4">
        <v>13199</v>
      </c>
    </row>
    <row r="8548" spans="1:11" x14ac:dyDescent="0.35">
      <c r="A8548" t="s">
        <v>855</v>
      </c>
      <c r="B8548" t="s">
        <v>2163</v>
      </c>
      <c r="D8548" s="4">
        <v>2996892</v>
      </c>
      <c r="F8548" s="4">
        <v>55019</v>
      </c>
      <c r="I8548" s="4">
        <v>3051911</v>
      </c>
      <c r="J8548" s="4">
        <v>2996892</v>
      </c>
      <c r="K8548" s="4">
        <v>2996892</v>
      </c>
    </row>
    <row r="8549" spans="1:11" x14ac:dyDescent="0.35">
      <c r="A8549" t="s">
        <v>855</v>
      </c>
      <c r="B8549" t="s">
        <v>2164</v>
      </c>
      <c r="C8549" t="s">
        <v>1886</v>
      </c>
      <c r="F8549" s="4">
        <v>80124</v>
      </c>
      <c r="I8549" s="4">
        <v>80124</v>
      </c>
      <c r="J8549">
        <v>0</v>
      </c>
      <c r="K8549" s="4">
        <v>0</v>
      </c>
    </row>
    <row r="8550" spans="1:11" x14ac:dyDescent="0.35">
      <c r="A8550" t="s">
        <v>855</v>
      </c>
      <c r="B8550" t="s">
        <v>2165</v>
      </c>
      <c r="F8550" s="4">
        <v>80124</v>
      </c>
      <c r="I8550" s="4">
        <v>80124</v>
      </c>
      <c r="J8550">
        <v>0</v>
      </c>
      <c r="K8550" s="4">
        <v>0</v>
      </c>
    </row>
    <row r="8551" spans="1:11" x14ac:dyDescent="0.35">
      <c r="A8551" t="s">
        <v>855</v>
      </c>
      <c r="B8551" t="s">
        <v>2183</v>
      </c>
      <c r="C8551" t="s">
        <v>1904</v>
      </c>
      <c r="E8551" s="4">
        <v>125000</v>
      </c>
      <c r="I8551" s="4">
        <v>125000</v>
      </c>
      <c r="J8551">
        <v>125000</v>
      </c>
      <c r="K8551" s="4">
        <v>0</v>
      </c>
    </row>
    <row r="8552" spans="1:11" x14ac:dyDescent="0.35">
      <c r="A8552" t="s">
        <v>855</v>
      </c>
      <c r="B8552" t="s">
        <v>2180</v>
      </c>
      <c r="C8552" t="s">
        <v>1901</v>
      </c>
      <c r="G8552" s="4">
        <v>675000</v>
      </c>
      <c r="I8552" s="4">
        <v>675000</v>
      </c>
      <c r="J8552">
        <v>0</v>
      </c>
      <c r="K8552" s="4">
        <v>0</v>
      </c>
    </row>
    <row r="8553" spans="1:11" x14ac:dyDescent="0.35">
      <c r="A8553" t="s">
        <v>855</v>
      </c>
      <c r="B8553" t="s">
        <v>2167</v>
      </c>
      <c r="C8553" t="s">
        <v>1889</v>
      </c>
      <c r="G8553" s="4">
        <v>1050000</v>
      </c>
      <c r="I8553" s="4">
        <v>1050000</v>
      </c>
      <c r="J8553">
        <v>0</v>
      </c>
      <c r="K8553" s="4">
        <v>0</v>
      </c>
    </row>
    <row r="8554" spans="1:11" x14ac:dyDescent="0.35">
      <c r="A8554" t="s">
        <v>855</v>
      </c>
      <c r="B8554" t="s">
        <v>2168</v>
      </c>
      <c r="C8554" t="s">
        <v>1890</v>
      </c>
      <c r="G8554" s="4">
        <v>281250</v>
      </c>
      <c r="I8554" s="4">
        <v>281250</v>
      </c>
      <c r="J8554">
        <v>0</v>
      </c>
      <c r="K8554" s="4">
        <v>0</v>
      </c>
    </row>
    <row r="8555" spans="1:11" x14ac:dyDescent="0.35">
      <c r="A8555" t="s">
        <v>855</v>
      </c>
      <c r="B8555" t="s">
        <v>2181</v>
      </c>
      <c r="C8555" t="s">
        <v>1902</v>
      </c>
      <c r="G8555" s="4">
        <v>1350000</v>
      </c>
      <c r="I8555" s="4">
        <v>1350000</v>
      </c>
      <c r="J8555">
        <v>0</v>
      </c>
      <c r="K8555" s="4">
        <v>0</v>
      </c>
    </row>
    <row r="8556" spans="1:11" x14ac:dyDescent="0.35">
      <c r="A8556" t="s">
        <v>855</v>
      </c>
      <c r="B8556" t="s">
        <v>2169</v>
      </c>
      <c r="E8556" s="4">
        <v>125000</v>
      </c>
      <c r="G8556" s="4">
        <v>3356250</v>
      </c>
      <c r="I8556" s="4">
        <v>3481250</v>
      </c>
      <c r="J8556">
        <v>125000</v>
      </c>
      <c r="K8556" s="4">
        <v>0</v>
      </c>
    </row>
    <row r="8557" spans="1:11" x14ac:dyDescent="0.35">
      <c r="A8557" t="s">
        <v>855</v>
      </c>
      <c r="B8557" t="s">
        <v>2170</v>
      </c>
      <c r="D8557" s="4">
        <v>36044328</v>
      </c>
      <c r="E8557" s="4">
        <v>21511618</v>
      </c>
      <c r="F8557" s="4">
        <v>21658658</v>
      </c>
      <c r="G8557" s="4">
        <v>9586769</v>
      </c>
      <c r="H8557" s="4">
        <v>16884626</v>
      </c>
      <c r="I8557" s="4">
        <v>105685998</v>
      </c>
      <c r="J8557" s="4">
        <f>SUM(D8557,E8557)</f>
        <v>57555946</v>
      </c>
      <c r="K8557" s="4">
        <v>36044328</v>
      </c>
    </row>
    <row r="8558" spans="1:11" x14ac:dyDescent="0.35">
      <c r="A8558" t="s">
        <v>861</v>
      </c>
      <c r="B8558" t="s">
        <v>2118</v>
      </c>
      <c r="C8558" t="s">
        <v>1843</v>
      </c>
      <c r="D8558" s="4">
        <v>3608605</v>
      </c>
      <c r="F8558" s="4">
        <v>2181200</v>
      </c>
      <c r="I8558" s="4">
        <v>5789805</v>
      </c>
      <c r="J8558" s="4">
        <v>3608605</v>
      </c>
      <c r="K8558" s="4">
        <v>3608605</v>
      </c>
    </row>
    <row r="8559" spans="1:11" x14ac:dyDescent="0.35">
      <c r="A8559" t="s">
        <v>861</v>
      </c>
      <c r="B8559" t="s">
        <v>2119</v>
      </c>
      <c r="C8559" t="s">
        <v>1844</v>
      </c>
      <c r="D8559" s="4">
        <v>72957</v>
      </c>
      <c r="F8559" s="4">
        <v>153113</v>
      </c>
      <c r="H8559" s="4">
        <v>396707</v>
      </c>
      <c r="I8559" s="4">
        <v>622778</v>
      </c>
      <c r="J8559" s="4">
        <v>72957</v>
      </c>
      <c r="K8559" s="4">
        <v>72957</v>
      </c>
    </row>
    <row r="8560" spans="1:11" x14ac:dyDescent="0.35">
      <c r="A8560" t="s">
        <v>861</v>
      </c>
      <c r="B8560" t="s">
        <v>2120</v>
      </c>
      <c r="C8560" t="s">
        <v>1845</v>
      </c>
      <c r="D8560" s="4">
        <v>273880</v>
      </c>
      <c r="I8560" s="4">
        <v>273880</v>
      </c>
      <c r="J8560" s="4">
        <v>273880</v>
      </c>
      <c r="K8560" s="4">
        <v>273880</v>
      </c>
    </row>
    <row r="8561" spans="1:11" x14ac:dyDescent="0.35">
      <c r="A8561" t="s">
        <v>861</v>
      </c>
      <c r="B8561" t="s">
        <v>2121</v>
      </c>
      <c r="D8561" s="4">
        <v>3955442</v>
      </c>
      <c r="F8561" s="4">
        <v>2334313</v>
      </c>
      <c r="H8561" s="4">
        <v>396707</v>
      </c>
      <c r="I8561" s="4">
        <v>6686462</v>
      </c>
      <c r="J8561" s="4">
        <v>3955442</v>
      </c>
      <c r="K8561" s="4">
        <v>3955442</v>
      </c>
    </row>
    <row r="8562" spans="1:11" x14ac:dyDescent="0.35">
      <c r="A8562" t="s">
        <v>861</v>
      </c>
      <c r="B8562" t="s">
        <v>2122</v>
      </c>
      <c r="C8562" t="s">
        <v>1846</v>
      </c>
      <c r="D8562" s="4">
        <v>81372</v>
      </c>
      <c r="F8562" s="4">
        <v>708368</v>
      </c>
      <c r="H8562" s="4">
        <v>1335776</v>
      </c>
      <c r="I8562" s="4">
        <v>2125516</v>
      </c>
      <c r="J8562" s="4">
        <v>81372</v>
      </c>
      <c r="K8562" s="4">
        <v>81372</v>
      </c>
    </row>
    <row r="8563" spans="1:11" x14ac:dyDescent="0.35">
      <c r="A8563" t="s">
        <v>861</v>
      </c>
      <c r="B8563" t="s">
        <v>2123</v>
      </c>
      <c r="C8563" t="s">
        <v>1847</v>
      </c>
      <c r="D8563" s="4">
        <v>1449449</v>
      </c>
      <c r="F8563" s="4">
        <v>270270</v>
      </c>
      <c r="I8563" s="4">
        <v>1719719</v>
      </c>
      <c r="J8563" s="4">
        <v>1449449</v>
      </c>
      <c r="K8563" s="4">
        <v>1449449</v>
      </c>
    </row>
    <row r="8564" spans="1:11" x14ac:dyDescent="0.35">
      <c r="A8564" t="s">
        <v>861</v>
      </c>
      <c r="B8564" t="s">
        <v>2125</v>
      </c>
      <c r="D8564" s="4">
        <v>1530821</v>
      </c>
      <c r="F8564" s="4">
        <v>978638</v>
      </c>
      <c r="H8564" s="4">
        <v>1335776</v>
      </c>
      <c r="I8564" s="4">
        <v>3845235</v>
      </c>
      <c r="J8564" s="4">
        <v>1530821</v>
      </c>
      <c r="K8564" s="4">
        <v>1530821</v>
      </c>
    </row>
    <row r="8565" spans="1:11" x14ac:dyDescent="0.35">
      <c r="A8565" t="s">
        <v>861</v>
      </c>
      <c r="B8565" t="s">
        <v>2126</v>
      </c>
      <c r="C8565" t="s">
        <v>1850</v>
      </c>
      <c r="D8565" s="4">
        <v>1600000</v>
      </c>
      <c r="I8565" s="4">
        <v>1600000</v>
      </c>
      <c r="J8565" s="4">
        <v>1600000</v>
      </c>
      <c r="K8565" s="4">
        <v>1600000</v>
      </c>
    </row>
    <row r="8566" spans="1:11" x14ac:dyDescent="0.35">
      <c r="A8566" t="s">
        <v>861</v>
      </c>
      <c r="B8566" t="s">
        <v>2127</v>
      </c>
      <c r="D8566" s="4">
        <v>1600000</v>
      </c>
      <c r="I8566" s="4">
        <v>1600000</v>
      </c>
      <c r="J8566" s="4">
        <v>1600000</v>
      </c>
      <c r="K8566" s="4">
        <v>1600000</v>
      </c>
    </row>
    <row r="8567" spans="1:11" x14ac:dyDescent="0.35">
      <c r="A8567" t="s">
        <v>861</v>
      </c>
      <c r="B8567" t="s">
        <v>2128</v>
      </c>
      <c r="C8567" t="s">
        <v>1851</v>
      </c>
      <c r="D8567" s="4">
        <v>107729</v>
      </c>
      <c r="I8567" s="4">
        <v>107729</v>
      </c>
      <c r="J8567" s="4">
        <v>107729</v>
      </c>
      <c r="K8567" s="4">
        <v>107729</v>
      </c>
    </row>
    <row r="8568" spans="1:11" x14ac:dyDescent="0.35">
      <c r="A8568" t="s">
        <v>861</v>
      </c>
      <c r="B8568" t="s">
        <v>2129</v>
      </c>
      <c r="C8568" t="s">
        <v>1852</v>
      </c>
      <c r="F8568" s="4">
        <v>24533</v>
      </c>
      <c r="H8568" s="4">
        <v>20444</v>
      </c>
      <c r="I8568" s="4">
        <v>44977</v>
      </c>
      <c r="J8568">
        <v>0</v>
      </c>
      <c r="K8568" s="4">
        <v>0</v>
      </c>
    </row>
    <row r="8569" spans="1:11" x14ac:dyDescent="0.35">
      <c r="A8569" t="s">
        <v>861</v>
      </c>
      <c r="B8569" t="s">
        <v>2130</v>
      </c>
      <c r="C8569" t="s">
        <v>1853</v>
      </c>
      <c r="D8569" s="4">
        <v>10004</v>
      </c>
      <c r="F8569" s="4">
        <v>9234</v>
      </c>
      <c r="H8569" s="4">
        <v>16383</v>
      </c>
      <c r="I8569" s="4">
        <v>35621</v>
      </c>
      <c r="J8569" s="4">
        <v>10004</v>
      </c>
      <c r="K8569" s="4">
        <v>10004</v>
      </c>
    </row>
    <row r="8570" spans="1:11" x14ac:dyDescent="0.35">
      <c r="A8570" t="s">
        <v>861</v>
      </c>
      <c r="B8570" t="s">
        <v>2188</v>
      </c>
      <c r="C8570" t="s">
        <v>1909</v>
      </c>
      <c r="D8570" s="4">
        <v>5530</v>
      </c>
      <c r="I8570" s="4">
        <v>5530</v>
      </c>
      <c r="J8570" s="4">
        <v>5530</v>
      </c>
      <c r="K8570" s="4">
        <v>5530</v>
      </c>
    </row>
    <row r="8571" spans="1:11" x14ac:dyDescent="0.35">
      <c r="A8571" t="s">
        <v>861</v>
      </c>
      <c r="B8571" t="s">
        <v>2131</v>
      </c>
      <c r="C8571" t="s">
        <v>1854</v>
      </c>
      <c r="F8571" s="4">
        <v>127773</v>
      </c>
      <c r="I8571" s="4">
        <v>127773</v>
      </c>
      <c r="J8571">
        <v>0</v>
      </c>
      <c r="K8571" s="4">
        <v>0</v>
      </c>
    </row>
    <row r="8572" spans="1:11" x14ac:dyDescent="0.35">
      <c r="A8572" t="s">
        <v>861</v>
      </c>
      <c r="B8572" t="s">
        <v>2132</v>
      </c>
      <c r="C8572" t="s">
        <v>1855</v>
      </c>
      <c r="D8572" s="4">
        <v>0</v>
      </c>
      <c r="F8572" s="4">
        <v>95353</v>
      </c>
      <c r="I8572" s="4">
        <v>95353</v>
      </c>
      <c r="J8572" s="4">
        <v>0</v>
      </c>
      <c r="K8572" s="4">
        <v>0</v>
      </c>
    </row>
    <row r="8573" spans="1:11" x14ac:dyDescent="0.35">
      <c r="A8573" t="s">
        <v>861</v>
      </c>
      <c r="B8573" t="s">
        <v>2133</v>
      </c>
      <c r="C8573" t="s">
        <v>1856</v>
      </c>
      <c r="I8573" s="4">
        <v>0</v>
      </c>
      <c r="J8573">
        <v>0</v>
      </c>
      <c r="K8573" s="4">
        <v>0</v>
      </c>
    </row>
    <row r="8574" spans="1:11" x14ac:dyDescent="0.35">
      <c r="A8574" t="s">
        <v>861</v>
      </c>
      <c r="B8574" t="s">
        <v>2134</v>
      </c>
      <c r="C8574" t="s">
        <v>1857</v>
      </c>
      <c r="D8574" s="4">
        <v>12900</v>
      </c>
      <c r="I8574" s="4">
        <v>12900</v>
      </c>
      <c r="J8574" s="4">
        <v>12900</v>
      </c>
      <c r="K8574" s="4">
        <v>12900</v>
      </c>
    </row>
    <row r="8575" spans="1:11" x14ac:dyDescent="0.35">
      <c r="A8575" t="s">
        <v>861</v>
      </c>
      <c r="B8575" t="s">
        <v>2135</v>
      </c>
      <c r="C8575" t="s">
        <v>1858</v>
      </c>
      <c r="D8575" s="4">
        <v>20110</v>
      </c>
      <c r="G8575" s="4">
        <v>8044</v>
      </c>
      <c r="I8575" s="4">
        <v>28155</v>
      </c>
      <c r="J8575" s="4">
        <v>20110</v>
      </c>
      <c r="K8575" s="4">
        <v>20110</v>
      </c>
    </row>
    <row r="8576" spans="1:11" x14ac:dyDescent="0.35">
      <c r="A8576" t="s">
        <v>861</v>
      </c>
      <c r="B8576" t="s">
        <v>2136</v>
      </c>
      <c r="C8576" t="s">
        <v>1859</v>
      </c>
      <c r="D8576" s="4">
        <v>125000</v>
      </c>
      <c r="G8576" s="4">
        <v>25000</v>
      </c>
      <c r="H8576" s="4">
        <v>56114</v>
      </c>
      <c r="I8576" s="4">
        <v>206114</v>
      </c>
      <c r="J8576" s="4">
        <v>125000</v>
      </c>
      <c r="K8576" s="4">
        <v>125000</v>
      </c>
    </row>
    <row r="8577" spans="1:11" x14ac:dyDescent="0.35">
      <c r="A8577" t="s">
        <v>861</v>
      </c>
      <c r="B8577" t="s">
        <v>2137</v>
      </c>
      <c r="C8577" t="s">
        <v>1860</v>
      </c>
      <c r="D8577" s="4">
        <v>108703</v>
      </c>
      <c r="H8577" s="4">
        <v>217406</v>
      </c>
      <c r="I8577" s="4">
        <v>326109</v>
      </c>
      <c r="J8577" s="4">
        <v>108703</v>
      </c>
      <c r="K8577" s="4">
        <v>108703</v>
      </c>
    </row>
    <row r="8578" spans="1:11" x14ac:dyDescent="0.35">
      <c r="A8578" t="s">
        <v>861</v>
      </c>
      <c r="B8578" t="s">
        <v>2138</v>
      </c>
      <c r="C8578" t="s">
        <v>1861</v>
      </c>
      <c r="D8578" s="4">
        <v>49485</v>
      </c>
      <c r="I8578" s="4">
        <v>49485</v>
      </c>
      <c r="J8578" s="4">
        <v>49485</v>
      </c>
      <c r="K8578" s="4">
        <v>49485</v>
      </c>
    </row>
    <row r="8579" spans="1:11" x14ac:dyDescent="0.35">
      <c r="A8579" t="s">
        <v>861</v>
      </c>
      <c r="B8579" t="s">
        <v>2139</v>
      </c>
      <c r="C8579" t="s">
        <v>1862</v>
      </c>
      <c r="D8579" s="4">
        <v>170929</v>
      </c>
      <c r="I8579" s="4">
        <v>170929</v>
      </c>
      <c r="J8579" s="4">
        <v>170929</v>
      </c>
      <c r="K8579" s="4">
        <v>170929</v>
      </c>
    </row>
    <row r="8580" spans="1:11" x14ac:dyDescent="0.35">
      <c r="A8580" t="s">
        <v>861</v>
      </c>
      <c r="B8580" t="s">
        <v>2141</v>
      </c>
      <c r="D8580" s="4">
        <v>610390</v>
      </c>
      <c r="F8580" s="4">
        <v>256893</v>
      </c>
      <c r="G8580" s="4">
        <v>33044</v>
      </c>
      <c r="H8580" s="4">
        <v>310347</v>
      </c>
      <c r="I8580" s="4">
        <v>1210675</v>
      </c>
      <c r="J8580" s="4">
        <v>610390</v>
      </c>
      <c r="K8580" s="4">
        <v>610390</v>
      </c>
    </row>
    <row r="8581" spans="1:11" x14ac:dyDescent="0.35">
      <c r="A8581" t="s">
        <v>861</v>
      </c>
      <c r="B8581" t="s">
        <v>2143</v>
      </c>
      <c r="C8581" t="s">
        <v>1865</v>
      </c>
      <c r="D8581" s="4">
        <v>8721</v>
      </c>
      <c r="I8581" s="4">
        <v>8721</v>
      </c>
      <c r="J8581" s="4">
        <v>8721</v>
      </c>
      <c r="K8581" s="4">
        <v>8721</v>
      </c>
    </row>
    <row r="8582" spans="1:11" x14ac:dyDescent="0.35">
      <c r="A8582" t="s">
        <v>861</v>
      </c>
      <c r="B8582" t="s">
        <v>2144</v>
      </c>
      <c r="C8582" t="s">
        <v>1866</v>
      </c>
      <c r="I8582" s="4">
        <v>0</v>
      </c>
      <c r="J8582">
        <v>0</v>
      </c>
      <c r="K8582" s="4">
        <v>0</v>
      </c>
    </row>
    <row r="8583" spans="1:11" x14ac:dyDescent="0.35">
      <c r="A8583" t="s">
        <v>861</v>
      </c>
      <c r="B8583" t="s">
        <v>2145</v>
      </c>
      <c r="C8583" t="s">
        <v>1867</v>
      </c>
      <c r="F8583" s="4">
        <v>22427</v>
      </c>
      <c r="H8583" s="4">
        <v>489457</v>
      </c>
      <c r="I8583" s="4">
        <v>511883</v>
      </c>
      <c r="J8583">
        <v>0</v>
      </c>
      <c r="K8583" s="4">
        <v>0</v>
      </c>
    </row>
    <row r="8584" spans="1:11" x14ac:dyDescent="0.35">
      <c r="A8584" t="s">
        <v>861</v>
      </c>
      <c r="B8584" t="s">
        <v>2146</v>
      </c>
      <c r="C8584" t="s">
        <v>1868</v>
      </c>
      <c r="E8584" s="4">
        <v>50000</v>
      </c>
      <c r="H8584" s="4">
        <v>349690</v>
      </c>
      <c r="I8584" s="4">
        <v>399690</v>
      </c>
      <c r="J8584">
        <v>50000</v>
      </c>
      <c r="K8584" s="4">
        <v>0</v>
      </c>
    </row>
    <row r="8585" spans="1:11" x14ac:dyDescent="0.35">
      <c r="A8585" t="s">
        <v>861</v>
      </c>
      <c r="B8585" t="s">
        <v>2173</v>
      </c>
      <c r="C8585" t="s">
        <v>1894</v>
      </c>
      <c r="D8585" s="4">
        <v>1436</v>
      </c>
      <c r="I8585" s="4">
        <v>1436</v>
      </c>
      <c r="J8585" s="4">
        <v>1436</v>
      </c>
      <c r="K8585" s="4">
        <v>1436</v>
      </c>
    </row>
    <row r="8586" spans="1:11" x14ac:dyDescent="0.35">
      <c r="A8586" t="s">
        <v>861</v>
      </c>
      <c r="B8586" t="s">
        <v>2147</v>
      </c>
      <c r="C8586" t="s">
        <v>1869</v>
      </c>
      <c r="H8586" s="4">
        <v>159552</v>
      </c>
      <c r="I8586" s="4">
        <v>159552</v>
      </c>
      <c r="J8586">
        <v>0</v>
      </c>
      <c r="K8586" s="4">
        <v>0</v>
      </c>
    </row>
    <row r="8587" spans="1:11" x14ac:dyDescent="0.35">
      <c r="A8587" t="s">
        <v>861</v>
      </c>
      <c r="B8587" t="s">
        <v>2148</v>
      </c>
      <c r="C8587" t="s">
        <v>1870</v>
      </c>
      <c r="E8587" s="4">
        <v>7094</v>
      </c>
      <c r="H8587" s="4">
        <v>831235</v>
      </c>
      <c r="I8587" s="4">
        <v>838329</v>
      </c>
      <c r="J8587">
        <v>7094</v>
      </c>
      <c r="K8587" s="4">
        <v>0</v>
      </c>
    </row>
    <row r="8588" spans="1:11" x14ac:dyDescent="0.35">
      <c r="A8588" t="s">
        <v>861</v>
      </c>
      <c r="B8588" t="s">
        <v>2149</v>
      </c>
      <c r="C8588" t="s">
        <v>1871</v>
      </c>
      <c r="D8588" s="4">
        <v>91448</v>
      </c>
      <c r="F8588" s="4">
        <v>4330000</v>
      </c>
      <c r="G8588" s="4">
        <v>40931</v>
      </c>
      <c r="H8588" s="4">
        <v>11949</v>
      </c>
      <c r="I8588" s="4">
        <v>4474328</v>
      </c>
      <c r="J8588" s="4">
        <v>91448</v>
      </c>
      <c r="K8588" s="4">
        <v>91448</v>
      </c>
    </row>
    <row r="8589" spans="1:11" x14ac:dyDescent="0.35">
      <c r="A8589" t="s">
        <v>861</v>
      </c>
      <c r="B8589" t="s">
        <v>2150</v>
      </c>
      <c r="C8589" t="s">
        <v>1872</v>
      </c>
      <c r="D8589" s="4">
        <v>49000</v>
      </c>
      <c r="I8589" s="4">
        <v>49000</v>
      </c>
      <c r="J8589" s="4">
        <v>49000</v>
      </c>
      <c r="K8589" s="4">
        <v>49000</v>
      </c>
    </row>
    <row r="8590" spans="1:11" x14ac:dyDescent="0.35">
      <c r="A8590" t="s">
        <v>861</v>
      </c>
      <c r="B8590" t="s">
        <v>2152</v>
      </c>
      <c r="C8590" t="s">
        <v>1874</v>
      </c>
      <c r="D8590" s="4">
        <v>0</v>
      </c>
      <c r="I8590" s="4">
        <v>0</v>
      </c>
      <c r="J8590" s="4">
        <v>0</v>
      </c>
      <c r="K8590" s="4">
        <v>0</v>
      </c>
    </row>
    <row r="8591" spans="1:11" x14ac:dyDescent="0.35">
      <c r="A8591" t="s">
        <v>861</v>
      </c>
      <c r="B8591" t="s">
        <v>2153</v>
      </c>
      <c r="C8591" t="s">
        <v>1875</v>
      </c>
      <c r="H8591" s="4">
        <v>26154</v>
      </c>
      <c r="I8591" s="4">
        <v>26154</v>
      </c>
      <c r="J8591">
        <v>0</v>
      </c>
      <c r="K8591" s="4">
        <v>0</v>
      </c>
    </row>
    <row r="8592" spans="1:11" x14ac:dyDescent="0.35">
      <c r="A8592" t="s">
        <v>861</v>
      </c>
      <c r="B8592" t="s">
        <v>2154</v>
      </c>
      <c r="C8592" t="s">
        <v>1876</v>
      </c>
      <c r="H8592" s="4">
        <v>16800</v>
      </c>
      <c r="I8592" s="4">
        <v>16800</v>
      </c>
      <c r="J8592">
        <v>0</v>
      </c>
      <c r="K8592" s="4">
        <v>0</v>
      </c>
    </row>
    <row r="8593" spans="1:11" x14ac:dyDescent="0.35">
      <c r="A8593" t="s">
        <v>861</v>
      </c>
      <c r="B8593" t="s">
        <v>2155</v>
      </c>
      <c r="C8593" t="s">
        <v>1877</v>
      </c>
      <c r="D8593" s="4">
        <v>5934</v>
      </c>
      <c r="E8593" s="4">
        <v>0</v>
      </c>
      <c r="I8593" s="4">
        <v>5934</v>
      </c>
      <c r="J8593" s="4">
        <v>5934</v>
      </c>
      <c r="K8593" s="4">
        <v>5934</v>
      </c>
    </row>
    <row r="8594" spans="1:11" x14ac:dyDescent="0.35">
      <c r="A8594" t="s">
        <v>861</v>
      </c>
      <c r="B8594" t="s">
        <v>2156</v>
      </c>
      <c r="D8594" s="4">
        <v>156539</v>
      </c>
      <c r="E8594" s="4">
        <v>57094</v>
      </c>
      <c r="F8594" s="4">
        <v>4352427</v>
      </c>
      <c r="G8594" s="4">
        <v>40931</v>
      </c>
      <c r="H8594" s="4">
        <v>1884838</v>
      </c>
      <c r="I8594" s="4">
        <v>6491829</v>
      </c>
      <c r="J8594" s="4">
        <v>213633</v>
      </c>
      <c r="K8594" s="4">
        <v>156539</v>
      </c>
    </row>
    <row r="8595" spans="1:11" x14ac:dyDescent="0.35">
      <c r="A8595" t="s">
        <v>861</v>
      </c>
      <c r="B8595" t="s">
        <v>2157</v>
      </c>
      <c r="C8595" t="s">
        <v>1879</v>
      </c>
      <c r="D8595" s="4">
        <v>78953</v>
      </c>
      <c r="I8595" s="4">
        <v>78953</v>
      </c>
      <c r="J8595" s="4">
        <v>78953</v>
      </c>
      <c r="K8595" s="4">
        <v>78953</v>
      </c>
    </row>
    <row r="8596" spans="1:11" x14ac:dyDescent="0.35">
      <c r="A8596" t="s">
        <v>861</v>
      </c>
      <c r="B8596" t="s">
        <v>2176</v>
      </c>
      <c r="C8596" t="s">
        <v>1897</v>
      </c>
      <c r="D8596" s="4">
        <v>59</v>
      </c>
      <c r="I8596" s="4">
        <v>59</v>
      </c>
      <c r="J8596" s="4">
        <v>59</v>
      </c>
      <c r="K8596" s="4">
        <v>59</v>
      </c>
    </row>
    <row r="8597" spans="1:11" x14ac:dyDescent="0.35">
      <c r="A8597" t="s">
        <v>861</v>
      </c>
      <c r="B8597" t="s">
        <v>2158</v>
      </c>
      <c r="C8597" t="s">
        <v>1880</v>
      </c>
      <c r="D8597" s="4">
        <v>358289</v>
      </c>
      <c r="I8597" s="4">
        <v>358289</v>
      </c>
      <c r="J8597" s="4">
        <v>358289</v>
      </c>
      <c r="K8597" s="4">
        <v>358289</v>
      </c>
    </row>
    <row r="8598" spans="1:11" x14ac:dyDescent="0.35">
      <c r="A8598" t="s">
        <v>861</v>
      </c>
      <c r="B8598" t="s">
        <v>2179</v>
      </c>
      <c r="C8598" t="s">
        <v>1900</v>
      </c>
      <c r="D8598" s="4">
        <v>6960</v>
      </c>
      <c r="I8598" s="4">
        <v>6960</v>
      </c>
      <c r="J8598" s="4">
        <v>6960</v>
      </c>
      <c r="K8598" s="4">
        <v>6960</v>
      </c>
    </row>
    <row r="8599" spans="1:11" x14ac:dyDescent="0.35">
      <c r="A8599" t="s">
        <v>861</v>
      </c>
      <c r="B8599" t="s">
        <v>2161</v>
      </c>
      <c r="C8599" t="s">
        <v>1883</v>
      </c>
      <c r="D8599" s="4">
        <v>3730</v>
      </c>
      <c r="I8599" s="4">
        <v>3730</v>
      </c>
      <c r="J8599" s="4">
        <v>3730</v>
      </c>
      <c r="K8599" s="4">
        <v>3730</v>
      </c>
    </row>
    <row r="8600" spans="1:11" x14ac:dyDescent="0.35">
      <c r="A8600" t="s">
        <v>861</v>
      </c>
      <c r="B8600" t="s">
        <v>2163</v>
      </c>
      <c r="D8600" s="4">
        <v>447992</v>
      </c>
      <c r="I8600" s="4">
        <v>447992</v>
      </c>
      <c r="J8600" s="4">
        <v>447992</v>
      </c>
      <c r="K8600" s="4">
        <v>447992</v>
      </c>
    </row>
    <row r="8601" spans="1:11" x14ac:dyDescent="0.35">
      <c r="A8601" t="s">
        <v>861</v>
      </c>
      <c r="B8601" t="s">
        <v>2164</v>
      </c>
      <c r="C8601" t="s">
        <v>1886</v>
      </c>
      <c r="H8601" s="4">
        <v>9426</v>
      </c>
      <c r="I8601" s="4">
        <v>9426</v>
      </c>
      <c r="J8601">
        <v>0</v>
      </c>
      <c r="K8601" s="4">
        <v>0</v>
      </c>
    </row>
    <row r="8602" spans="1:11" x14ac:dyDescent="0.35">
      <c r="A8602" t="s">
        <v>861</v>
      </c>
      <c r="B8602" t="s">
        <v>2165</v>
      </c>
      <c r="H8602" s="4">
        <v>9426</v>
      </c>
      <c r="I8602" s="4">
        <v>9426</v>
      </c>
      <c r="J8602">
        <v>0</v>
      </c>
      <c r="K8602" s="4">
        <v>0</v>
      </c>
    </row>
    <row r="8603" spans="1:11" x14ac:dyDescent="0.35">
      <c r="A8603" t="s">
        <v>861</v>
      </c>
      <c r="B8603" t="s">
        <v>2167</v>
      </c>
      <c r="C8603" t="s">
        <v>1889</v>
      </c>
      <c r="H8603" s="4">
        <v>84000</v>
      </c>
      <c r="I8603" s="4">
        <v>84000</v>
      </c>
      <c r="J8603">
        <v>0</v>
      </c>
      <c r="K8603" s="4">
        <v>0</v>
      </c>
    </row>
    <row r="8604" spans="1:11" x14ac:dyDescent="0.35">
      <c r="A8604" t="s">
        <v>861</v>
      </c>
      <c r="B8604" t="s">
        <v>2168</v>
      </c>
      <c r="C8604" t="s">
        <v>1890</v>
      </c>
      <c r="H8604" s="4">
        <v>60000</v>
      </c>
      <c r="I8604" s="4">
        <v>60000</v>
      </c>
      <c r="J8604">
        <v>0</v>
      </c>
      <c r="K8604" s="4">
        <v>0</v>
      </c>
    </row>
    <row r="8605" spans="1:11" x14ac:dyDescent="0.35">
      <c r="A8605" t="s">
        <v>861</v>
      </c>
      <c r="B8605" t="s">
        <v>2169</v>
      </c>
      <c r="H8605" s="4">
        <v>144000</v>
      </c>
      <c r="I8605" s="4">
        <v>144000</v>
      </c>
      <c r="J8605">
        <v>0</v>
      </c>
      <c r="K8605" s="4">
        <v>0</v>
      </c>
    </row>
    <row r="8606" spans="1:11" x14ac:dyDescent="0.35">
      <c r="A8606" t="s">
        <v>861</v>
      </c>
      <c r="B8606" t="s">
        <v>2170</v>
      </c>
      <c r="D8606" s="4">
        <v>8301183</v>
      </c>
      <c r="E8606" s="4">
        <v>57094</v>
      </c>
      <c r="F8606" s="4">
        <v>7922271</v>
      </c>
      <c r="G8606" s="4">
        <v>73975</v>
      </c>
      <c r="H8606" s="4">
        <v>4081095</v>
      </c>
      <c r="I8606" s="4">
        <v>20435619</v>
      </c>
      <c r="J8606" s="4">
        <f>SUM(D8606,E8606)</f>
        <v>8358277</v>
      </c>
      <c r="K8606" s="4">
        <v>8301183</v>
      </c>
    </row>
    <row r="8607" spans="1:11" x14ac:dyDescent="0.35">
      <c r="A8607" t="s">
        <v>865</v>
      </c>
      <c r="B8607" t="s">
        <v>2118</v>
      </c>
      <c r="C8607" t="s">
        <v>1843</v>
      </c>
      <c r="D8607" s="4">
        <v>34150856</v>
      </c>
      <c r="E8607" s="4">
        <v>11078487</v>
      </c>
      <c r="F8607" s="4">
        <v>10134600</v>
      </c>
      <c r="I8607" s="4">
        <v>55363943</v>
      </c>
      <c r="J8607" s="4">
        <v>45229343</v>
      </c>
      <c r="K8607" s="4">
        <v>34150856</v>
      </c>
    </row>
    <row r="8608" spans="1:11" x14ac:dyDescent="0.35">
      <c r="A8608" t="s">
        <v>865</v>
      </c>
      <c r="B8608" t="s">
        <v>2119</v>
      </c>
      <c r="C8608" t="s">
        <v>1844</v>
      </c>
      <c r="D8608" s="4">
        <v>1105818</v>
      </c>
      <c r="F8608" s="4">
        <v>652244</v>
      </c>
      <c r="G8608" s="4">
        <v>646013</v>
      </c>
      <c r="H8608" s="4">
        <v>2955249</v>
      </c>
      <c r="I8608" s="4">
        <v>5359324</v>
      </c>
      <c r="J8608" s="4">
        <v>1105818</v>
      </c>
      <c r="K8608" s="4">
        <v>1105818</v>
      </c>
    </row>
    <row r="8609" spans="1:11" x14ac:dyDescent="0.35">
      <c r="A8609" t="s">
        <v>865</v>
      </c>
      <c r="B8609" t="s">
        <v>2120</v>
      </c>
      <c r="C8609" t="s">
        <v>1845</v>
      </c>
      <c r="D8609" s="4">
        <v>4042462</v>
      </c>
      <c r="I8609" s="4">
        <v>4042462</v>
      </c>
      <c r="J8609" s="4">
        <v>4042462</v>
      </c>
      <c r="K8609" s="4">
        <v>4042462</v>
      </c>
    </row>
    <row r="8610" spans="1:11" x14ac:dyDescent="0.35">
      <c r="A8610" t="s">
        <v>865</v>
      </c>
      <c r="B8610" t="s">
        <v>2121</v>
      </c>
      <c r="D8610" s="4">
        <v>39299136</v>
      </c>
      <c r="E8610" s="4">
        <v>11078487</v>
      </c>
      <c r="F8610" s="4">
        <v>10786844</v>
      </c>
      <c r="G8610" s="4">
        <v>646013</v>
      </c>
      <c r="H8610" s="4">
        <v>2955249</v>
      </c>
      <c r="I8610" s="4">
        <v>64765729</v>
      </c>
      <c r="J8610" s="4">
        <v>50377623</v>
      </c>
      <c r="K8610" s="4">
        <v>39299136</v>
      </c>
    </row>
    <row r="8611" spans="1:11" x14ac:dyDescent="0.35">
      <c r="A8611" t="s">
        <v>865</v>
      </c>
      <c r="B8611" t="s">
        <v>2122</v>
      </c>
      <c r="C8611" t="s">
        <v>1846</v>
      </c>
      <c r="D8611" s="4">
        <v>19332971</v>
      </c>
      <c r="E8611" s="4">
        <v>9892</v>
      </c>
      <c r="I8611" s="4">
        <v>19342864</v>
      </c>
      <c r="J8611" s="4">
        <v>19342863</v>
      </c>
      <c r="K8611" s="4">
        <v>19332971</v>
      </c>
    </row>
    <row r="8612" spans="1:11" x14ac:dyDescent="0.35">
      <c r="A8612" t="s">
        <v>865</v>
      </c>
      <c r="B8612" t="s">
        <v>2123</v>
      </c>
      <c r="C8612" t="s">
        <v>1847</v>
      </c>
      <c r="D8612" s="4">
        <v>12667668</v>
      </c>
      <c r="F8612" s="4">
        <v>3641081</v>
      </c>
      <c r="I8612" s="4">
        <v>16308749</v>
      </c>
      <c r="J8612" s="4">
        <v>12667668</v>
      </c>
      <c r="K8612" s="4">
        <v>12667668</v>
      </c>
    </row>
    <row r="8613" spans="1:11" x14ac:dyDescent="0.35">
      <c r="A8613" t="s">
        <v>865</v>
      </c>
      <c r="B8613" t="s">
        <v>2124</v>
      </c>
      <c r="C8613" t="s">
        <v>1848</v>
      </c>
      <c r="D8613" s="4">
        <v>38955</v>
      </c>
      <c r="I8613" s="4">
        <v>38955</v>
      </c>
      <c r="J8613" s="4">
        <v>38955</v>
      </c>
      <c r="K8613" s="4">
        <v>38955</v>
      </c>
    </row>
    <row r="8614" spans="1:11" x14ac:dyDescent="0.35">
      <c r="A8614" t="s">
        <v>865</v>
      </c>
      <c r="B8614" t="s">
        <v>2125</v>
      </c>
      <c r="D8614" s="4">
        <v>32039594</v>
      </c>
      <c r="E8614" s="4">
        <v>9892</v>
      </c>
      <c r="F8614" s="4">
        <v>3641081</v>
      </c>
      <c r="I8614" s="4">
        <v>35690568</v>
      </c>
      <c r="J8614" s="4">
        <v>32049486</v>
      </c>
      <c r="K8614" s="4">
        <v>32039594</v>
      </c>
    </row>
    <row r="8615" spans="1:11" x14ac:dyDescent="0.35">
      <c r="A8615" t="s">
        <v>865</v>
      </c>
      <c r="B8615" t="s">
        <v>2175</v>
      </c>
      <c r="C8615" t="s">
        <v>1896</v>
      </c>
      <c r="D8615" s="4">
        <v>12160</v>
      </c>
      <c r="H8615" s="4">
        <v>130990</v>
      </c>
      <c r="I8615" s="4">
        <v>143150</v>
      </c>
      <c r="J8615" s="4">
        <v>12160</v>
      </c>
      <c r="K8615" s="4">
        <v>12160</v>
      </c>
    </row>
    <row r="8616" spans="1:11" x14ac:dyDescent="0.35">
      <c r="A8616" t="s">
        <v>865</v>
      </c>
      <c r="B8616" t="s">
        <v>2126</v>
      </c>
      <c r="C8616" t="s">
        <v>1850</v>
      </c>
      <c r="H8616" s="4">
        <v>6400000</v>
      </c>
      <c r="I8616" s="4">
        <v>6400000</v>
      </c>
      <c r="J8616">
        <v>0</v>
      </c>
      <c r="K8616" s="4">
        <v>0</v>
      </c>
    </row>
    <row r="8617" spans="1:11" x14ac:dyDescent="0.35">
      <c r="A8617" t="s">
        <v>865</v>
      </c>
      <c r="B8617" t="s">
        <v>2127</v>
      </c>
      <c r="D8617" s="4">
        <v>12160</v>
      </c>
      <c r="H8617" s="4">
        <v>6530990</v>
      </c>
      <c r="I8617" s="4">
        <v>6543150</v>
      </c>
      <c r="J8617" s="4">
        <v>12160</v>
      </c>
      <c r="K8617" s="4">
        <v>12160</v>
      </c>
    </row>
    <row r="8618" spans="1:11" x14ac:dyDescent="0.35">
      <c r="A8618" t="s">
        <v>865</v>
      </c>
      <c r="B8618" t="s">
        <v>2128</v>
      </c>
      <c r="C8618" t="s">
        <v>1851</v>
      </c>
      <c r="D8618" s="4">
        <v>469162</v>
      </c>
      <c r="G8618" s="4">
        <v>509036</v>
      </c>
      <c r="I8618" s="4">
        <v>978198</v>
      </c>
      <c r="J8618" s="4">
        <v>469162</v>
      </c>
      <c r="K8618" s="4">
        <v>469162</v>
      </c>
    </row>
    <row r="8619" spans="1:11" x14ac:dyDescent="0.35">
      <c r="A8619" t="s">
        <v>865</v>
      </c>
      <c r="B8619" t="s">
        <v>2129</v>
      </c>
      <c r="C8619" t="s">
        <v>1852</v>
      </c>
      <c r="F8619" s="4">
        <v>9541</v>
      </c>
      <c r="G8619" s="4">
        <v>21807</v>
      </c>
      <c r="H8619" s="4">
        <v>1363</v>
      </c>
      <c r="I8619" s="4">
        <v>32711</v>
      </c>
      <c r="J8619">
        <v>0</v>
      </c>
      <c r="K8619" s="4">
        <v>0</v>
      </c>
    </row>
    <row r="8620" spans="1:11" x14ac:dyDescent="0.35">
      <c r="A8620" t="s">
        <v>865</v>
      </c>
      <c r="B8620" t="s">
        <v>2130</v>
      </c>
      <c r="C8620" t="s">
        <v>1853</v>
      </c>
      <c r="D8620" s="4">
        <v>5557</v>
      </c>
      <c r="E8620" s="4">
        <v>5461</v>
      </c>
      <c r="G8620" s="4">
        <v>40957</v>
      </c>
      <c r="H8620" s="4">
        <v>2730</v>
      </c>
      <c r="I8620" s="4">
        <v>54705</v>
      </c>
      <c r="J8620" s="4">
        <v>11018</v>
      </c>
      <c r="K8620" s="4">
        <v>5557</v>
      </c>
    </row>
    <row r="8621" spans="1:11" x14ac:dyDescent="0.35">
      <c r="A8621" t="s">
        <v>865</v>
      </c>
      <c r="B8621" t="s">
        <v>2172</v>
      </c>
      <c r="C8621" t="s">
        <v>1893</v>
      </c>
      <c r="G8621" s="4">
        <v>22696</v>
      </c>
      <c r="H8621" s="4">
        <v>4778</v>
      </c>
      <c r="I8621" s="4">
        <v>27475</v>
      </c>
      <c r="J8621">
        <v>0</v>
      </c>
      <c r="K8621" s="4">
        <v>0</v>
      </c>
    </row>
    <row r="8622" spans="1:11" x14ac:dyDescent="0.35">
      <c r="A8622" t="s">
        <v>865</v>
      </c>
      <c r="B8622" t="s">
        <v>2131</v>
      </c>
      <c r="C8622" t="s">
        <v>1854</v>
      </c>
      <c r="D8622" s="4">
        <v>55096</v>
      </c>
      <c r="E8622" s="4">
        <v>113404</v>
      </c>
      <c r="F8622" s="4">
        <v>141223</v>
      </c>
      <c r="G8622" s="4">
        <v>181572</v>
      </c>
      <c r="H8622" s="4">
        <v>47074</v>
      </c>
      <c r="I8622" s="4">
        <v>538369</v>
      </c>
      <c r="J8622" s="4">
        <v>168500</v>
      </c>
      <c r="K8622" s="4">
        <v>55096</v>
      </c>
    </row>
    <row r="8623" spans="1:11" x14ac:dyDescent="0.35">
      <c r="A8623" t="s">
        <v>865</v>
      </c>
      <c r="B8623" t="s">
        <v>2132</v>
      </c>
      <c r="C8623" t="s">
        <v>1855</v>
      </c>
      <c r="D8623" s="4">
        <v>42609</v>
      </c>
      <c r="F8623" s="4">
        <v>224114</v>
      </c>
      <c r="G8623" s="4">
        <v>114623</v>
      </c>
      <c r="H8623" s="4">
        <v>447005</v>
      </c>
      <c r="I8623" s="4">
        <v>828351</v>
      </c>
      <c r="J8623" s="4">
        <v>42609</v>
      </c>
      <c r="K8623" s="4">
        <v>42609</v>
      </c>
    </row>
    <row r="8624" spans="1:11" x14ac:dyDescent="0.35">
      <c r="A8624" t="s">
        <v>865</v>
      </c>
      <c r="B8624" t="s">
        <v>2133</v>
      </c>
      <c r="C8624" t="s">
        <v>1856</v>
      </c>
      <c r="D8624" s="4">
        <v>7717</v>
      </c>
      <c r="F8624" s="4">
        <v>2123</v>
      </c>
      <c r="G8624" s="4">
        <v>26972</v>
      </c>
      <c r="H8624" s="4">
        <v>4246</v>
      </c>
      <c r="I8624" s="4">
        <v>41057</v>
      </c>
      <c r="J8624" s="4">
        <v>7717</v>
      </c>
      <c r="K8624" s="4">
        <v>7717</v>
      </c>
    </row>
    <row r="8625" spans="1:11" x14ac:dyDescent="0.35">
      <c r="A8625" t="s">
        <v>865</v>
      </c>
      <c r="B8625" t="s">
        <v>2134</v>
      </c>
      <c r="C8625" t="s">
        <v>1857</v>
      </c>
      <c r="D8625" s="4">
        <v>79439</v>
      </c>
      <c r="E8625" s="4">
        <v>2716</v>
      </c>
      <c r="I8625" s="4">
        <v>82155</v>
      </c>
      <c r="J8625" s="4">
        <v>82155</v>
      </c>
      <c r="K8625" s="4">
        <v>79439</v>
      </c>
    </row>
    <row r="8626" spans="1:11" x14ac:dyDescent="0.35">
      <c r="A8626" t="s">
        <v>865</v>
      </c>
      <c r="B8626" t="s">
        <v>2135</v>
      </c>
      <c r="C8626" t="s">
        <v>1858</v>
      </c>
      <c r="G8626" s="4">
        <v>28155</v>
      </c>
      <c r="H8626" s="4">
        <v>88486</v>
      </c>
      <c r="I8626" s="4">
        <v>116640</v>
      </c>
      <c r="J8626">
        <v>0</v>
      </c>
      <c r="K8626" s="4">
        <v>0</v>
      </c>
    </row>
    <row r="8627" spans="1:11" x14ac:dyDescent="0.35">
      <c r="A8627" t="s">
        <v>865</v>
      </c>
      <c r="B8627" t="s">
        <v>2136</v>
      </c>
      <c r="C8627" t="s">
        <v>1859</v>
      </c>
      <c r="D8627" s="4">
        <v>150000</v>
      </c>
      <c r="G8627" s="4">
        <v>75013</v>
      </c>
      <c r="H8627" s="4">
        <v>893342</v>
      </c>
      <c r="I8627" s="4">
        <v>1118355</v>
      </c>
      <c r="J8627" s="4">
        <v>150000</v>
      </c>
      <c r="K8627" s="4">
        <v>150000</v>
      </c>
    </row>
    <row r="8628" spans="1:11" x14ac:dyDescent="0.35">
      <c r="A8628" t="s">
        <v>865</v>
      </c>
      <c r="B8628" t="s">
        <v>2137</v>
      </c>
      <c r="C8628" t="s">
        <v>1860</v>
      </c>
      <c r="D8628" s="4">
        <v>869624</v>
      </c>
      <c r="E8628" s="4">
        <v>108703</v>
      </c>
      <c r="H8628" s="4">
        <v>434812</v>
      </c>
      <c r="I8628" s="4">
        <v>1413139</v>
      </c>
      <c r="J8628" s="4">
        <v>978327</v>
      </c>
      <c r="K8628" s="4">
        <v>869624</v>
      </c>
    </row>
    <row r="8629" spans="1:11" x14ac:dyDescent="0.35">
      <c r="A8629" t="s">
        <v>865</v>
      </c>
      <c r="B8629" t="s">
        <v>2138</v>
      </c>
      <c r="C8629" t="s">
        <v>1861</v>
      </c>
      <c r="D8629" s="4">
        <v>141307</v>
      </c>
      <c r="G8629" s="4">
        <v>140374</v>
      </c>
      <c r="I8629" s="4">
        <v>281681</v>
      </c>
      <c r="J8629" s="4">
        <v>141307</v>
      </c>
      <c r="K8629" s="4">
        <v>141307</v>
      </c>
    </row>
    <row r="8630" spans="1:11" x14ac:dyDescent="0.35">
      <c r="A8630" t="s">
        <v>865</v>
      </c>
      <c r="B8630" t="s">
        <v>2139</v>
      </c>
      <c r="C8630" t="s">
        <v>1862</v>
      </c>
      <c r="D8630" s="4">
        <v>427321</v>
      </c>
      <c r="E8630" s="4">
        <v>0</v>
      </c>
      <c r="H8630" s="4">
        <v>982780</v>
      </c>
      <c r="I8630" s="4">
        <v>1410101</v>
      </c>
      <c r="J8630" s="4">
        <v>427321</v>
      </c>
      <c r="K8630" s="4">
        <v>427321</v>
      </c>
    </row>
    <row r="8631" spans="1:11" x14ac:dyDescent="0.35">
      <c r="A8631" t="s">
        <v>865</v>
      </c>
      <c r="B8631" t="s">
        <v>2140</v>
      </c>
      <c r="C8631" t="s">
        <v>1863</v>
      </c>
      <c r="F8631" s="4">
        <v>38900</v>
      </c>
      <c r="G8631" s="4">
        <v>23340</v>
      </c>
      <c r="I8631" s="4">
        <v>62239</v>
      </c>
      <c r="J8631">
        <v>0</v>
      </c>
      <c r="K8631" s="4">
        <v>0</v>
      </c>
    </row>
    <row r="8632" spans="1:11" x14ac:dyDescent="0.35">
      <c r="A8632" t="s">
        <v>865</v>
      </c>
      <c r="B8632" t="s">
        <v>2141</v>
      </c>
      <c r="D8632" s="4">
        <v>2247833</v>
      </c>
      <c r="E8632" s="4">
        <v>230284</v>
      </c>
      <c r="F8632" s="4">
        <v>415899</v>
      </c>
      <c r="G8632" s="4">
        <v>1184545</v>
      </c>
      <c r="H8632" s="4">
        <v>2906616</v>
      </c>
      <c r="I8632" s="4">
        <v>6985178</v>
      </c>
      <c r="J8632" s="4">
        <v>2478117</v>
      </c>
      <c r="K8632" s="4">
        <v>2247833</v>
      </c>
    </row>
    <row r="8633" spans="1:11" x14ac:dyDescent="0.35">
      <c r="A8633" t="s">
        <v>865</v>
      </c>
      <c r="B8633" t="s">
        <v>2143</v>
      </c>
      <c r="C8633" t="s">
        <v>1865</v>
      </c>
      <c r="D8633" s="4">
        <v>91501</v>
      </c>
      <c r="E8633" s="4">
        <v>0</v>
      </c>
      <c r="H8633" s="4">
        <v>458438</v>
      </c>
      <c r="I8633" s="4">
        <v>549939</v>
      </c>
      <c r="J8633" s="4">
        <v>91501</v>
      </c>
      <c r="K8633" s="4">
        <v>91501</v>
      </c>
    </row>
    <row r="8634" spans="1:11" x14ac:dyDescent="0.35">
      <c r="A8634" t="s">
        <v>865</v>
      </c>
      <c r="B8634" t="s">
        <v>2144</v>
      </c>
      <c r="C8634" t="s">
        <v>1866</v>
      </c>
      <c r="I8634" s="4">
        <v>0</v>
      </c>
      <c r="J8634">
        <v>0</v>
      </c>
      <c r="K8634" s="4">
        <v>0</v>
      </c>
    </row>
    <row r="8635" spans="1:11" x14ac:dyDescent="0.35">
      <c r="A8635" t="s">
        <v>865</v>
      </c>
      <c r="B8635" t="s">
        <v>2145</v>
      </c>
      <c r="C8635" t="s">
        <v>1867</v>
      </c>
      <c r="D8635" s="4">
        <v>2214584</v>
      </c>
      <c r="E8635" s="4">
        <v>9000</v>
      </c>
      <c r="H8635" s="4">
        <v>2395023</v>
      </c>
      <c r="I8635" s="4">
        <v>4618607</v>
      </c>
      <c r="J8635" s="4">
        <v>2223584</v>
      </c>
      <c r="K8635" s="4">
        <v>2214584</v>
      </c>
    </row>
    <row r="8636" spans="1:11" x14ac:dyDescent="0.35">
      <c r="A8636" t="s">
        <v>865</v>
      </c>
      <c r="B8636" t="s">
        <v>2146</v>
      </c>
      <c r="C8636" t="s">
        <v>1868</v>
      </c>
      <c r="D8636" s="4">
        <v>28798</v>
      </c>
      <c r="H8636" s="4">
        <v>3065050</v>
      </c>
      <c r="I8636" s="4">
        <v>3093847</v>
      </c>
      <c r="J8636" s="4">
        <v>28798</v>
      </c>
      <c r="K8636" s="4">
        <v>28798</v>
      </c>
    </row>
    <row r="8637" spans="1:11" x14ac:dyDescent="0.35">
      <c r="A8637" t="s">
        <v>865</v>
      </c>
      <c r="B8637" t="s">
        <v>2173</v>
      </c>
      <c r="C8637" t="s">
        <v>1894</v>
      </c>
      <c r="D8637" s="4">
        <v>7180</v>
      </c>
      <c r="I8637" s="4">
        <v>7180</v>
      </c>
      <c r="J8637" s="4">
        <v>7180</v>
      </c>
      <c r="K8637" s="4">
        <v>7180</v>
      </c>
    </row>
    <row r="8638" spans="1:11" x14ac:dyDescent="0.35">
      <c r="A8638" t="s">
        <v>865</v>
      </c>
      <c r="B8638" t="s">
        <v>2147</v>
      </c>
      <c r="C8638" t="s">
        <v>1869</v>
      </c>
      <c r="H8638" s="4">
        <v>628800</v>
      </c>
      <c r="I8638" s="4">
        <v>628800</v>
      </c>
      <c r="J8638">
        <v>0</v>
      </c>
      <c r="K8638" s="4">
        <v>0</v>
      </c>
    </row>
    <row r="8639" spans="1:11" x14ac:dyDescent="0.35">
      <c r="A8639" t="s">
        <v>865</v>
      </c>
      <c r="B8639" t="s">
        <v>2148</v>
      </c>
      <c r="C8639" t="s">
        <v>1870</v>
      </c>
      <c r="D8639" s="4">
        <v>104455</v>
      </c>
      <c r="E8639" s="4">
        <v>15962</v>
      </c>
      <c r="F8639" s="4">
        <v>5497615</v>
      </c>
      <c r="I8639" s="4">
        <v>5618032</v>
      </c>
      <c r="J8639" s="4">
        <v>120417</v>
      </c>
      <c r="K8639" s="4">
        <v>104455</v>
      </c>
    </row>
    <row r="8640" spans="1:11" x14ac:dyDescent="0.35">
      <c r="A8640" t="s">
        <v>865</v>
      </c>
      <c r="B8640" t="s">
        <v>2149</v>
      </c>
      <c r="C8640" t="s">
        <v>1871</v>
      </c>
      <c r="D8640" s="4">
        <v>8774815</v>
      </c>
      <c r="E8640" s="4">
        <v>647244</v>
      </c>
      <c r="F8640" s="4">
        <v>29817</v>
      </c>
      <c r="I8640" s="4">
        <v>9451876</v>
      </c>
      <c r="J8640" s="4">
        <v>9422059</v>
      </c>
      <c r="K8640" s="4">
        <v>8774815</v>
      </c>
    </row>
    <row r="8641" spans="1:11" x14ac:dyDescent="0.35">
      <c r="A8641" t="s">
        <v>865</v>
      </c>
      <c r="B8641" t="s">
        <v>2150</v>
      </c>
      <c r="C8641" t="s">
        <v>1872</v>
      </c>
      <c r="D8641" s="4">
        <v>204772</v>
      </c>
      <c r="I8641" s="4">
        <v>204772</v>
      </c>
      <c r="J8641" s="4">
        <v>204772</v>
      </c>
      <c r="K8641" s="4">
        <v>204772</v>
      </c>
    </row>
    <row r="8642" spans="1:11" x14ac:dyDescent="0.35">
      <c r="A8642" t="s">
        <v>865</v>
      </c>
      <c r="B8642" t="s">
        <v>2151</v>
      </c>
      <c r="C8642" t="s">
        <v>1873</v>
      </c>
      <c r="D8642" s="4">
        <v>3833</v>
      </c>
      <c r="I8642" s="4">
        <v>3833</v>
      </c>
      <c r="J8642" s="4">
        <v>3833</v>
      </c>
      <c r="K8642" s="4">
        <v>3833</v>
      </c>
    </row>
    <row r="8643" spans="1:11" x14ac:dyDescent="0.35">
      <c r="A8643" t="s">
        <v>865</v>
      </c>
      <c r="B8643" t="s">
        <v>2152</v>
      </c>
      <c r="C8643" t="s">
        <v>1874</v>
      </c>
      <c r="D8643" s="4">
        <v>3410</v>
      </c>
      <c r="I8643" s="4">
        <v>3410</v>
      </c>
      <c r="J8643" s="4">
        <v>3410</v>
      </c>
      <c r="K8643" s="4">
        <v>3410</v>
      </c>
    </row>
    <row r="8644" spans="1:11" x14ac:dyDescent="0.35">
      <c r="A8644" t="s">
        <v>865</v>
      </c>
      <c r="B8644" t="s">
        <v>2153</v>
      </c>
      <c r="C8644" t="s">
        <v>1875</v>
      </c>
      <c r="H8644" s="4">
        <v>116242</v>
      </c>
      <c r="I8644" s="4">
        <v>116242</v>
      </c>
      <c r="J8644">
        <v>0</v>
      </c>
      <c r="K8644" s="4">
        <v>0</v>
      </c>
    </row>
    <row r="8645" spans="1:11" x14ac:dyDescent="0.35">
      <c r="A8645" t="s">
        <v>865</v>
      </c>
      <c r="B8645" t="s">
        <v>2154</v>
      </c>
      <c r="C8645" t="s">
        <v>1876</v>
      </c>
      <c r="D8645" s="4">
        <v>115813</v>
      </c>
      <c r="H8645" s="4">
        <v>211680</v>
      </c>
      <c r="I8645" s="4">
        <v>327493</v>
      </c>
      <c r="J8645" s="4">
        <v>115813</v>
      </c>
      <c r="K8645" s="4">
        <v>115813</v>
      </c>
    </row>
    <row r="8646" spans="1:11" x14ac:dyDescent="0.35">
      <c r="A8646" t="s">
        <v>865</v>
      </c>
      <c r="B8646" t="s">
        <v>2155</v>
      </c>
      <c r="C8646" t="s">
        <v>1877</v>
      </c>
      <c r="D8646" s="4">
        <v>7342</v>
      </c>
      <c r="I8646" s="4">
        <v>7342</v>
      </c>
      <c r="J8646" s="4">
        <v>7342</v>
      </c>
      <c r="K8646" s="4">
        <v>7342</v>
      </c>
    </row>
    <row r="8647" spans="1:11" x14ac:dyDescent="0.35">
      <c r="A8647" t="s">
        <v>865</v>
      </c>
      <c r="B8647" t="s">
        <v>2156</v>
      </c>
      <c r="D8647" s="4">
        <v>11556502</v>
      </c>
      <c r="E8647" s="4">
        <v>672206</v>
      </c>
      <c r="F8647" s="4">
        <v>5527432</v>
      </c>
      <c r="H8647" s="4">
        <v>6875233</v>
      </c>
      <c r="I8647" s="4">
        <v>24631374</v>
      </c>
      <c r="J8647" s="4">
        <v>12228708</v>
      </c>
      <c r="K8647" s="4">
        <v>11556502</v>
      </c>
    </row>
    <row r="8648" spans="1:11" x14ac:dyDescent="0.35">
      <c r="A8648" t="s">
        <v>865</v>
      </c>
      <c r="B8648" t="s">
        <v>2157</v>
      </c>
      <c r="C8648" t="s">
        <v>1879</v>
      </c>
      <c r="D8648" s="4">
        <v>3114348</v>
      </c>
      <c r="I8648" s="4">
        <v>3114348</v>
      </c>
      <c r="J8648" s="4">
        <v>3114348</v>
      </c>
      <c r="K8648" s="4">
        <v>3114348</v>
      </c>
    </row>
    <row r="8649" spans="1:11" x14ac:dyDescent="0.35">
      <c r="A8649" t="s">
        <v>865</v>
      </c>
      <c r="B8649" t="s">
        <v>2176</v>
      </c>
      <c r="C8649" t="s">
        <v>1897</v>
      </c>
      <c r="D8649" s="4">
        <v>951</v>
      </c>
      <c r="I8649" s="4">
        <v>951</v>
      </c>
      <c r="J8649" s="4">
        <v>951</v>
      </c>
      <c r="K8649" s="4">
        <v>951</v>
      </c>
    </row>
    <row r="8650" spans="1:11" x14ac:dyDescent="0.35">
      <c r="A8650" t="s">
        <v>865</v>
      </c>
      <c r="B8650" t="s">
        <v>2158</v>
      </c>
      <c r="C8650" t="s">
        <v>1880</v>
      </c>
      <c r="D8650" s="4">
        <v>628285</v>
      </c>
      <c r="I8650" s="4">
        <v>628285</v>
      </c>
      <c r="J8650" s="4">
        <v>628285</v>
      </c>
      <c r="K8650" s="4">
        <v>628285</v>
      </c>
    </row>
    <row r="8651" spans="1:11" x14ac:dyDescent="0.35">
      <c r="A8651" t="s">
        <v>865</v>
      </c>
      <c r="B8651" t="s">
        <v>2159</v>
      </c>
      <c r="C8651" t="s">
        <v>1881</v>
      </c>
      <c r="D8651" s="4">
        <v>1090215</v>
      </c>
      <c r="I8651" s="4">
        <v>1090215</v>
      </c>
      <c r="J8651" s="4">
        <v>1090215</v>
      </c>
      <c r="K8651" s="4">
        <v>1090215</v>
      </c>
    </row>
    <row r="8652" spans="1:11" x14ac:dyDescent="0.35">
      <c r="A8652" t="s">
        <v>865</v>
      </c>
      <c r="B8652" t="s">
        <v>2174</v>
      </c>
      <c r="C8652" t="s">
        <v>1895</v>
      </c>
      <c r="D8652" s="4">
        <v>465262</v>
      </c>
      <c r="I8652" s="4">
        <v>465262</v>
      </c>
      <c r="J8652" s="4">
        <v>465262</v>
      </c>
      <c r="K8652" s="4">
        <v>465262</v>
      </c>
    </row>
    <row r="8653" spans="1:11" x14ac:dyDescent="0.35">
      <c r="A8653" t="s">
        <v>865</v>
      </c>
      <c r="B8653" t="s">
        <v>2160</v>
      </c>
      <c r="C8653" t="s">
        <v>1882</v>
      </c>
      <c r="D8653" s="4">
        <v>241688</v>
      </c>
      <c r="I8653" s="4">
        <v>241688</v>
      </c>
      <c r="J8653" s="4">
        <v>241688</v>
      </c>
      <c r="K8653" s="4">
        <v>241688</v>
      </c>
    </row>
    <row r="8654" spans="1:11" x14ac:dyDescent="0.35">
      <c r="A8654" t="s">
        <v>865</v>
      </c>
      <c r="B8654" t="s">
        <v>2161</v>
      </c>
      <c r="C8654" t="s">
        <v>1883</v>
      </c>
      <c r="D8654" s="4">
        <v>114770</v>
      </c>
      <c r="I8654" s="4">
        <v>114770</v>
      </c>
      <c r="J8654" s="4">
        <v>114770</v>
      </c>
      <c r="K8654" s="4">
        <v>114770</v>
      </c>
    </row>
    <row r="8655" spans="1:11" x14ac:dyDescent="0.35">
      <c r="A8655" t="s">
        <v>865</v>
      </c>
      <c r="B8655" t="s">
        <v>2162</v>
      </c>
      <c r="C8655" t="s">
        <v>1884</v>
      </c>
      <c r="D8655" s="4">
        <v>134720</v>
      </c>
      <c r="I8655" s="4">
        <v>134720</v>
      </c>
      <c r="J8655" s="4">
        <v>134720</v>
      </c>
      <c r="K8655" s="4">
        <v>134720</v>
      </c>
    </row>
    <row r="8656" spans="1:11" x14ac:dyDescent="0.35">
      <c r="A8656" t="s">
        <v>865</v>
      </c>
      <c r="B8656" t="s">
        <v>2163</v>
      </c>
      <c r="D8656" s="4">
        <v>5790238</v>
      </c>
      <c r="I8656" s="4">
        <v>5790238</v>
      </c>
      <c r="J8656" s="4">
        <v>5790238</v>
      </c>
      <c r="K8656" s="4">
        <v>5790238</v>
      </c>
    </row>
    <row r="8657" spans="1:11" x14ac:dyDescent="0.35">
      <c r="A8657" t="s">
        <v>865</v>
      </c>
      <c r="B8657" t="s">
        <v>2164</v>
      </c>
      <c r="C8657" t="s">
        <v>1886</v>
      </c>
      <c r="F8657" s="4">
        <v>84838</v>
      </c>
      <c r="I8657" s="4">
        <v>84838</v>
      </c>
      <c r="J8657">
        <v>0</v>
      </c>
      <c r="K8657" s="4">
        <v>0</v>
      </c>
    </row>
    <row r="8658" spans="1:11" x14ac:dyDescent="0.35">
      <c r="A8658" t="s">
        <v>865</v>
      </c>
      <c r="B8658" t="s">
        <v>2165</v>
      </c>
      <c r="F8658" s="4">
        <v>84838</v>
      </c>
      <c r="I8658" s="4">
        <v>84838</v>
      </c>
      <c r="J8658">
        <v>0</v>
      </c>
      <c r="K8658" s="4">
        <v>0</v>
      </c>
    </row>
    <row r="8659" spans="1:11" x14ac:dyDescent="0.35">
      <c r="A8659" t="s">
        <v>865</v>
      </c>
      <c r="B8659" t="s">
        <v>2183</v>
      </c>
      <c r="C8659" t="s">
        <v>1904</v>
      </c>
      <c r="E8659" s="4">
        <v>250000</v>
      </c>
      <c r="I8659" s="4">
        <v>250000</v>
      </c>
      <c r="J8659">
        <v>250000</v>
      </c>
      <c r="K8659" s="4">
        <v>0</v>
      </c>
    </row>
    <row r="8660" spans="1:11" x14ac:dyDescent="0.35">
      <c r="A8660" t="s">
        <v>865</v>
      </c>
      <c r="B8660" t="s">
        <v>2166</v>
      </c>
      <c r="C8660" t="s">
        <v>1888</v>
      </c>
      <c r="H8660" s="4">
        <v>384000</v>
      </c>
      <c r="I8660" s="4">
        <v>384000</v>
      </c>
      <c r="J8660">
        <v>0</v>
      </c>
      <c r="K8660" s="4">
        <v>0</v>
      </c>
    </row>
    <row r="8661" spans="1:11" x14ac:dyDescent="0.35">
      <c r="A8661" t="s">
        <v>865</v>
      </c>
      <c r="B8661" t="s">
        <v>2180</v>
      </c>
      <c r="C8661" t="s">
        <v>1901</v>
      </c>
      <c r="F8661" s="4">
        <v>675000</v>
      </c>
      <c r="I8661" s="4">
        <v>675000</v>
      </c>
      <c r="J8661">
        <v>0</v>
      </c>
      <c r="K8661" s="4">
        <v>0</v>
      </c>
    </row>
    <row r="8662" spans="1:11" x14ac:dyDescent="0.35">
      <c r="A8662" t="s">
        <v>865</v>
      </c>
      <c r="B8662" t="s">
        <v>2167</v>
      </c>
      <c r="C8662" t="s">
        <v>1889</v>
      </c>
      <c r="F8662" s="4">
        <v>1197000</v>
      </c>
      <c r="I8662" s="4">
        <v>1197000</v>
      </c>
      <c r="J8662">
        <v>0</v>
      </c>
      <c r="K8662" s="4">
        <v>0</v>
      </c>
    </row>
    <row r="8663" spans="1:11" x14ac:dyDescent="0.35">
      <c r="A8663" t="s">
        <v>865</v>
      </c>
      <c r="B8663" t="s">
        <v>2168</v>
      </c>
      <c r="C8663" t="s">
        <v>1890</v>
      </c>
      <c r="F8663" s="4">
        <v>270000</v>
      </c>
      <c r="I8663" s="4">
        <v>270000</v>
      </c>
      <c r="J8663">
        <v>0</v>
      </c>
      <c r="K8663" s="4">
        <v>0</v>
      </c>
    </row>
    <row r="8664" spans="1:11" x14ac:dyDescent="0.35">
      <c r="A8664" t="s">
        <v>865</v>
      </c>
      <c r="B8664" t="s">
        <v>2181</v>
      </c>
      <c r="C8664" t="s">
        <v>1902</v>
      </c>
      <c r="F8664" s="4">
        <v>1350000</v>
      </c>
      <c r="I8664" s="4">
        <v>1350000</v>
      </c>
      <c r="J8664">
        <v>0</v>
      </c>
      <c r="K8664" s="4">
        <v>0</v>
      </c>
    </row>
    <row r="8665" spans="1:11" x14ac:dyDescent="0.35">
      <c r="A8665" t="s">
        <v>865</v>
      </c>
      <c r="B8665" t="s">
        <v>2169</v>
      </c>
      <c r="E8665" s="4">
        <v>250000</v>
      </c>
      <c r="F8665" s="4">
        <v>3492000</v>
      </c>
      <c r="H8665" s="4">
        <v>384000</v>
      </c>
      <c r="I8665" s="4">
        <v>4126000</v>
      </c>
      <c r="J8665">
        <v>250000</v>
      </c>
      <c r="K8665" s="4">
        <v>0</v>
      </c>
    </row>
    <row r="8666" spans="1:11" x14ac:dyDescent="0.35">
      <c r="A8666" t="s">
        <v>865</v>
      </c>
      <c r="B8666" t="s">
        <v>2170</v>
      </c>
      <c r="D8666" s="4">
        <v>90945463</v>
      </c>
      <c r="E8666" s="4">
        <v>12240869</v>
      </c>
      <c r="F8666" s="4">
        <v>23948094</v>
      </c>
      <c r="G8666" s="4">
        <v>1830558</v>
      </c>
      <c r="H8666" s="4">
        <v>19652089</v>
      </c>
      <c r="I8666" s="4">
        <v>148617074</v>
      </c>
      <c r="J8666" s="4">
        <f>SUM(D8666,E8666)</f>
        <v>103186332</v>
      </c>
      <c r="K8666" s="4">
        <v>90945463</v>
      </c>
    </row>
    <row r="8667" spans="1:11" x14ac:dyDescent="0.35">
      <c r="A8667" t="s">
        <v>868</v>
      </c>
      <c r="B8667" t="s">
        <v>2118</v>
      </c>
      <c r="C8667" t="s">
        <v>1843</v>
      </c>
      <c r="D8667" s="4">
        <v>4126909</v>
      </c>
      <c r="F8667" s="4">
        <v>2394000</v>
      </c>
      <c r="I8667" s="4">
        <v>6520909</v>
      </c>
      <c r="J8667" s="4">
        <v>4126909</v>
      </c>
      <c r="K8667" s="4">
        <v>4126909</v>
      </c>
    </row>
    <row r="8668" spans="1:11" x14ac:dyDescent="0.35">
      <c r="A8668" t="s">
        <v>868</v>
      </c>
      <c r="B8668" t="s">
        <v>2119</v>
      </c>
      <c r="C8668" t="s">
        <v>1844</v>
      </c>
      <c r="D8668" s="4">
        <v>196085</v>
      </c>
      <c r="E8668" s="4">
        <v>144030</v>
      </c>
      <c r="F8668" s="4">
        <v>331340</v>
      </c>
      <c r="H8668" s="4">
        <v>40950</v>
      </c>
      <c r="I8668" s="4">
        <v>712405</v>
      </c>
      <c r="J8668" s="4">
        <v>340115</v>
      </c>
      <c r="K8668" s="4">
        <v>196085</v>
      </c>
    </row>
    <row r="8669" spans="1:11" x14ac:dyDescent="0.35">
      <c r="A8669" t="s">
        <v>868</v>
      </c>
      <c r="B8669" t="s">
        <v>2120</v>
      </c>
      <c r="C8669" t="s">
        <v>1845</v>
      </c>
      <c r="D8669" s="4">
        <v>18984</v>
      </c>
      <c r="F8669" s="4">
        <v>473026</v>
      </c>
      <c r="I8669" s="4">
        <v>492011</v>
      </c>
      <c r="J8669" s="4">
        <v>18984</v>
      </c>
      <c r="K8669" s="4">
        <v>18984</v>
      </c>
    </row>
    <row r="8670" spans="1:11" x14ac:dyDescent="0.35">
      <c r="A8670" t="s">
        <v>868</v>
      </c>
      <c r="B8670" t="s">
        <v>2121</v>
      </c>
      <c r="D8670" s="4">
        <v>4341978</v>
      </c>
      <c r="E8670" s="4">
        <v>144030</v>
      </c>
      <c r="F8670" s="4">
        <v>3198366</v>
      </c>
      <c r="H8670" s="4">
        <v>40950</v>
      </c>
      <c r="I8670" s="4">
        <v>7725325</v>
      </c>
      <c r="J8670" s="4">
        <v>4486008</v>
      </c>
      <c r="K8670" s="4">
        <v>4341978</v>
      </c>
    </row>
    <row r="8671" spans="1:11" x14ac:dyDescent="0.35">
      <c r="A8671" t="s">
        <v>868</v>
      </c>
      <c r="B8671" t="s">
        <v>2122</v>
      </c>
      <c r="C8671" t="s">
        <v>1846</v>
      </c>
      <c r="D8671" s="4">
        <v>6928694</v>
      </c>
      <c r="H8671" s="4">
        <v>1104138</v>
      </c>
      <c r="I8671" s="4">
        <v>8032832</v>
      </c>
      <c r="J8671" s="4">
        <v>6928694</v>
      </c>
      <c r="K8671" s="4">
        <v>6928694</v>
      </c>
    </row>
    <row r="8672" spans="1:11" x14ac:dyDescent="0.35">
      <c r="A8672" t="s">
        <v>868</v>
      </c>
      <c r="B8672" t="s">
        <v>2123</v>
      </c>
      <c r="C8672" t="s">
        <v>1847</v>
      </c>
      <c r="D8672" s="4">
        <v>1213380</v>
      </c>
      <c r="F8672" s="4">
        <v>727568</v>
      </c>
      <c r="I8672" s="4">
        <v>1940947</v>
      </c>
      <c r="J8672" s="4">
        <v>1213380</v>
      </c>
      <c r="K8672" s="4">
        <v>1213380</v>
      </c>
    </row>
    <row r="8673" spans="1:11" x14ac:dyDescent="0.35">
      <c r="A8673" t="s">
        <v>868</v>
      </c>
      <c r="B8673" t="s">
        <v>2124</v>
      </c>
      <c r="C8673" t="s">
        <v>1848</v>
      </c>
      <c r="D8673" s="4">
        <v>35716</v>
      </c>
      <c r="I8673" s="4">
        <v>35716</v>
      </c>
      <c r="J8673" s="4">
        <v>35716</v>
      </c>
      <c r="K8673" s="4">
        <v>35716</v>
      </c>
    </row>
    <row r="8674" spans="1:11" x14ac:dyDescent="0.35">
      <c r="A8674" t="s">
        <v>868</v>
      </c>
      <c r="B8674" t="s">
        <v>2125</v>
      </c>
      <c r="D8674" s="4">
        <v>8177790</v>
      </c>
      <c r="F8674" s="4">
        <v>727568</v>
      </c>
      <c r="H8674" s="4">
        <v>1104138</v>
      </c>
      <c r="I8674" s="4">
        <v>10009495</v>
      </c>
      <c r="J8674" s="4">
        <v>8177790</v>
      </c>
      <c r="K8674" s="4">
        <v>8177790</v>
      </c>
    </row>
    <row r="8675" spans="1:11" x14ac:dyDescent="0.35">
      <c r="A8675" t="s">
        <v>868</v>
      </c>
      <c r="B8675" t="s">
        <v>2128</v>
      </c>
      <c r="C8675" t="s">
        <v>1851</v>
      </c>
      <c r="D8675" s="4">
        <v>58715</v>
      </c>
      <c r="I8675" s="4">
        <v>58715</v>
      </c>
      <c r="J8675" s="4">
        <v>58715</v>
      </c>
      <c r="K8675" s="4">
        <v>58715</v>
      </c>
    </row>
    <row r="8676" spans="1:11" x14ac:dyDescent="0.35">
      <c r="A8676" t="s">
        <v>868</v>
      </c>
      <c r="B8676" t="s">
        <v>2130</v>
      </c>
      <c r="C8676" t="s">
        <v>1853</v>
      </c>
      <c r="F8676" s="4">
        <v>1539</v>
      </c>
      <c r="I8676" s="4">
        <v>1539</v>
      </c>
      <c r="J8676">
        <v>0</v>
      </c>
      <c r="K8676" s="4">
        <v>0</v>
      </c>
    </row>
    <row r="8677" spans="1:11" x14ac:dyDescent="0.35">
      <c r="A8677" t="s">
        <v>868</v>
      </c>
      <c r="B8677" t="s">
        <v>2172</v>
      </c>
      <c r="C8677" t="s">
        <v>1893</v>
      </c>
      <c r="H8677" s="4">
        <v>3584</v>
      </c>
      <c r="I8677" s="4">
        <v>3584</v>
      </c>
      <c r="J8677">
        <v>0</v>
      </c>
      <c r="K8677" s="4">
        <v>0</v>
      </c>
    </row>
    <row r="8678" spans="1:11" x14ac:dyDescent="0.35">
      <c r="A8678" t="s">
        <v>868</v>
      </c>
      <c r="B8678" t="s">
        <v>2131</v>
      </c>
      <c r="C8678" t="s">
        <v>1854</v>
      </c>
      <c r="D8678" s="4">
        <v>255536</v>
      </c>
      <c r="G8678" s="4">
        <v>107598</v>
      </c>
      <c r="I8678" s="4">
        <v>363135</v>
      </c>
      <c r="J8678" s="4">
        <v>255536</v>
      </c>
      <c r="K8678" s="4">
        <v>255536</v>
      </c>
    </row>
    <row r="8679" spans="1:11" x14ac:dyDescent="0.35">
      <c r="A8679" t="s">
        <v>868</v>
      </c>
      <c r="B8679" t="s">
        <v>2132</v>
      </c>
      <c r="C8679" t="s">
        <v>1855</v>
      </c>
      <c r="D8679" s="4">
        <v>153729</v>
      </c>
      <c r="H8679" s="4">
        <v>37274</v>
      </c>
      <c r="I8679" s="4">
        <v>191003</v>
      </c>
      <c r="J8679" s="4">
        <v>153729</v>
      </c>
      <c r="K8679" s="4">
        <v>153729</v>
      </c>
    </row>
    <row r="8680" spans="1:11" x14ac:dyDescent="0.35">
      <c r="A8680" t="s">
        <v>868</v>
      </c>
      <c r="B8680" t="s">
        <v>2133</v>
      </c>
      <c r="C8680" t="s">
        <v>1856</v>
      </c>
      <c r="I8680" s="4">
        <v>0</v>
      </c>
      <c r="J8680">
        <v>0</v>
      </c>
      <c r="K8680" s="4">
        <v>0</v>
      </c>
    </row>
    <row r="8681" spans="1:11" x14ac:dyDescent="0.35">
      <c r="A8681" t="s">
        <v>868</v>
      </c>
      <c r="B8681" t="s">
        <v>2134</v>
      </c>
      <c r="C8681" t="s">
        <v>1857</v>
      </c>
      <c r="D8681" s="4">
        <v>29195</v>
      </c>
      <c r="I8681" s="4">
        <v>29195</v>
      </c>
      <c r="J8681" s="4">
        <v>29195</v>
      </c>
      <c r="K8681" s="4">
        <v>29195</v>
      </c>
    </row>
    <row r="8682" spans="1:11" x14ac:dyDescent="0.35">
      <c r="A8682" t="s">
        <v>868</v>
      </c>
      <c r="B8682" t="s">
        <v>2135</v>
      </c>
      <c r="C8682" t="s">
        <v>1858</v>
      </c>
      <c r="E8682" s="4">
        <v>12066</v>
      </c>
      <c r="F8682" s="4">
        <v>8044</v>
      </c>
      <c r="H8682" s="4">
        <v>44243</v>
      </c>
      <c r="I8682" s="4">
        <v>64353</v>
      </c>
      <c r="J8682">
        <v>12066</v>
      </c>
      <c r="K8682" s="4">
        <v>0</v>
      </c>
    </row>
    <row r="8683" spans="1:11" x14ac:dyDescent="0.35">
      <c r="A8683" t="s">
        <v>868</v>
      </c>
      <c r="B8683" t="s">
        <v>2136</v>
      </c>
      <c r="C8683" t="s">
        <v>1859</v>
      </c>
      <c r="H8683" s="4">
        <v>75000</v>
      </c>
      <c r="I8683" s="4">
        <v>75000</v>
      </c>
      <c r="J8683">
        <v>0</v>
      </c>
      <c r="K8683" s="4">
        <v>0</v>
      </c>
    </row>
    <row r="8684" spans="1:11" x14ac:dyDescent="0.35">
      <c r="A8684" t="s">
        <v>868</v>
      </c>
      <c r="B8684" t="s">
        <v>2137</v>
      </c>
      <c r="C8684" t="s">
        <v>1860</v>
      </c>
      <c r="G8684" s="4">
        <v>652218</v>
      </c>
      <c r="I8684" s="4">
        <v>652218</v>
      </c>
      <c r="J8684">
        <v>0</v>
      </c>
      <c r="K8684" s="4">
        <v>0</v>
      </c>
    </row>
    <row r="8685" spans="1:11" x14ac:dyDescent="0.35">
      <c r="A8685" t="s">
        <v>868</v>
      </c>
      <c r="B8685" t="s">
        <v>2138</v>
      </c>
      <c r="C8685" t="s">
        <v>1861</v>
      </c>
      <c r="D8685" s="4">
        <v>27748</v>
      </c>
      <c r="I8685" s="4">
        <v>27748</v>
      </c>
      <c r="J8685" s="4">
        <v>27748</v>
      </c>
      <c r="K8685" s="4">
        <v>27748</v>
      </c>
    </row>
    <row r="8686" spans="1:11" x14ac:dyDescent="0.35">
      <c r="A8686" t="s">
        <v>868</v>
      </c>
      <c r="B8686" t="s">
        <v>2139</v>
      </c>
      <c r="C8686" t="s">
        <v>1862</v>
      </c>
      <c r="E8686" s="4">
        <v>0</v>
      </c>
      <c r="G8686" s="4">
        <v>768823</v>
      </c>
      <c r="I8686" s="4">
        <v>768823</v>
      </c>
      <c r="J8686">
        <v>0</v>
      </c>
      <c r="K8686" s="4">
        <v>0</v>
      </c>
    </row>
    <row r="8687" spans="1:11" x14ac:dyDescent="0.35">
      <c r="A8687" t="s">
        <v>868</v>
      </c>
      <c r="B8687" t="s">
        <v>2141</v>
      </c>
      <c r="D8687" s="4">
        <v>524924</v>
      </c>
      <c r="E8687" s="4">
        <v>12066</v>
      </c>
      <c r="F8687" s="4">
        <v>9583</v>
      </c>
      <c r="G8687" s="4">
        <v>1528640</v>
      </c>
      <c r="H8687" s="4">
        <v>160100</v>
      </c>
      <c r="I8687" s="4">
        <v>2235313</v>
      </c>
      <c r="J8687" s="4">
        <v>536990</v>
      </c>
      <c r="K8687" s="4">
        <v>524924</v>
      </c>
    </row>
    <row r="8688" spans="1:11" x14ac:dyDescent="0.35">
      <c r="A8688" t="s">
        <v>868</v>
      </c>
      <c r="B8688" t="s">
        <v>2144</v>
      </c>
      <c r="C8688" t="s">
        <v>1866</v>
      </c>
      <c r="I8688" s="4">
        <v>0</v>
      </c>
      <c r="J8688">
        <v>0</v>
      </c>
      <c r="K8688" s="4">
        <v>0</v>
      </c>
    </row>
    <row r="8689" spans="1:11" x14ac:dyDescent="0.35">
      <c r="A8689" t="s">
        <v>868</v>
      </c>
      <c r="B8689" t="s">
        <v>2145</v>
      </c>
      <c r="C8689" t="s">
        <v>1867</v>
      </c>
      <c r="D8689" s="4">
        <v>193200</v>
      </c>
      <c r="G8689" s="4">
        <v>13500</v>
      </c>
      <c r="H8689" s="4">
        <v>513411</v>
      </c>
      <c r="I8689" s="4">
        <v>720111</v>
      </c>
      <c r="J8689" s="4">
        <v>193200</v>
      </c>
      <c r="K8689" s="4">
        <v>193200</v>
      </c>
    </row>
    <row r="8690" spans="1:11" x14ac:dyDescent="0.35">
      <c r="A8690" t="s">
        <v>868</v>
      </c>
      <c r="B8690" t="s">
        <v>2146</v>
      </c>
      <c r="C8690" t="s">
        <v>1868</v>
      </c>
      <c r="D8690" s="4">
        <v>1415</v>
      </c>
      <c r="G8690" s="4">
        <v>300000</v>
      </c>
      <c r="H8690" s="4">
        <v>479944</v>
      </c>
      <c r="I8690" s="4">
        <v>781359</v>
      </c>
      <c r="J8690" s="4">
        <v>1415</v>
      </c>
      <c r="K8690" s="4">
        <v>1415</v>
      </c>
    </row>
    <row r="8691" spans="1:11" x14ac:dyDescent="0.35">
      <c r="A8691" t="s">
        <v>868</v>
      </c>
      <c r="B8691" t="s">
        <v>2173</v>
      </c>
      <c r="C8691" t="s">
        <v>1894</v>
      </c>
      <c r="D8691" s="4">
        <v>1309</v>
      </c>
      <c r="I8691" s="4">
        <v>1309</v>
      </c>
      <c r="J8691" s="4">
        <v>1309</v>
      </c>
      <c r="K8691" s="4">
        <v>1309</v>
      </c>
    </row>
    <row r="8692" spans="1:11" x14ac:dyDescent="0.35">
      <c r="A8692" t="s">
        <v>868</v>
      </c>
      <c r="B8692" t="s">
        <v>2147</v>
      </c>
      <c r="C8692" t="s">
        <v>1869</v>
      </c>
      <c r="H8692" s="4">
        <v>131520</v>
      </c>
      <c r="I8692" s="4">
        <v>131520</v>
      </c>
      <c r="J8692">
        <v>0</v>
      </c>
      <c r="K8692" s="4">
        <v>0</v>
      </c>
    </row>
    <row r="8693" spans="1:11" x14ac:dyDescent="0.35">
      <c r="A8693" t="s">
        <v>868</v>
      </c>
      <c r="B8693" t="s">
        <v>2148</v>
      </c>
      <c r="C8693" t="s">
        <v>1870</v>
      </c>
      <c r="D8693" s="4">
        <v>225</v>
      </c>
      <c r="F8693" s="4">
        <v>13302</v>
      </c>
      <c r="H8693" s="4">
        <v>402886</v>
      </c>
      <c r="I8693" s="4">
        <v>416413</v>
      </c>
      <c r="J8693" s="4">
        <v>225</v>
      </c>
      <c r="K8693" s="4">
        <v>225</v>
      </c>
    </row>
    <row r="8694" spans="1:11" x14ac:dyDescent="0.35">
      <c r="A8694" t="s">
        <v>868</v>
      </c>
      <c r="B8694" t="s">
        <v>2149</v>
      </c>
      <c r="C8694" t="s">
        <v>1871</v>
      </c>
      <c r="H8694" s="4">
        <v>8902486</v>
      </c>
      <c r="I8694" s="4">
        <v>8902486</v>
      </c>
      <c r="J8694">
        <v>0</v>
      </c>
      <c r="K8694" s="4">
        <v>0</v>
      </c>
    </row>
    <row r="8695" spans="1:11" x14ac:dyDescent="0.35">
      <c r="A8695" t="s">
        <v>868</v>
      </c>
      <c r="B8695" t="s">
        <v>2150</v>
      </c>
      <c r="C8695" t="s">
        <v>1872</v>
      </c>
      <c r="D8695" s="4">
        <v>245000</v>
      </c>
      <c r="I8695" s="4">
        <v>245000</v>
      </c>
      <c r="J8695" s="4">
        <v>245000</v>
      </c>
      <c r="K8695" s="4">
        <v>245000</v>
      </c>
    </row>
    <row r="8696" spans="1:11" x14ac:dyDescent="0.35">
      <c r="A8696" t="s">
        <v>868</v>
      </c>
      <c r="B8696" t="s">
        <v>2153</v>
      </c>
      <c r="C8696" t="s">
        <v>1875</v>
      </c>
      <c r="D8696" s="4">
        <v>0</v>
      </c>
      <c r="H8696" s="4">
        <v>15693</v>
      </c>
      <c r="I8696" s="4">
        <v>15693</v>
      </c>
      <c r="J8696" s="4">
        <v>0</v>
      </c>
      <c r="K8696" s="4">
        <v>0</v>
      </c>
    </row>
    <row r="8697" spans="1:11" x14ac:dyDescent="0.35">
      <c r="A8697" t="s">
        <v>868</v>
      </c>
      <c r="B8697" t="s">
        <v>2156</v>
      </c>
      <c r="D8697" s="4">
        <v>441149</v>
      </c>
      <c r="F8697" s="4">
        <v>13302</v>
      </c>
      <c r="G8697" s="4">
        <v>313500</v>
      </c>
      <c r="H8697" s="4">
        <v>10445940</v>
      </c>
      <c r="I8697" s="4">
        <v>11213891</v>
      </c>
      <c r="J8697" s="4">
        <v>441149</v>
      </c>
      <c r="K8697" s="4">
        <v>441149</v>
      </c>
    </row>
    <row r="8698" spans="1:11" x14ac:dyDescent="0.35">
      <c r="A8698" t="s">
        <v>868</v>
      </c>
      <c r="B8698" t="s">
        <v>2157</v>
      </c>
      <c r="C8698" t="s">
        <v>1879</v>
      </c>
      <c r="D8698" s="4">
        <v>122803</v>
      </c>
      <c r="I8698" s="4">
        <v>122803</v>
      </c>
      <c r="J8698" s="4">
        <v>122803</v>
      </c>
      <c r="K8698" s="4">
        <v>122803</v>
      </c>
    </row>
    <row r="8699" spans="1:11" x14ac:dyDescent="0.35">
      <c r="A8699" t="s">
        <v>868</v>
      </c>
      <c r="B8699" t="s">
        <v>2159</v>
      </c>
      <c r="C8699" t="s">
        <v>1881</v>
      </c>
      <c r="D8699" s="4">
        <v>212561</v>
      </c>
      <c r="I8699" s="4">
        <v>212561</v>
      </c>
      <c r="J8699" s="4">
        <v>212561</v>
      </c>
      <c r="K8699" s="4">
        <v>212561</v>
      </c>
    </row>
    <row r="8700" spans="1:11" x14ac:dyDescent="0.35">
      <c r="A8700" t="s">
        <v>868</v>
      </c>
      <c r="B8700" t="s">
        <v>2163</v>
      </c>
      <c r="D8700" s="4">
        <v>335364</v>
      </c>
      <c r="I8700" s="4">
        <v>335364</v>
      </c>
      <c r="J8700" s="4">
        <v>335364</v>
      </c>
      <c r="K8700" s="4">
        <v>335364</v>
      </c>
    </row>
    <row r="8701" spans="1:11" x14ac:dyDescent="0.35">
      <c r="A8701" t="s">
        <v>868</v>
      </c>
      <c r="B8701" t="s">
        <v>2166</v>
      </c>
      <c r="C8701" t="s">
        <v>1888</v>
      </c>
      <c r="H8701" s="4">
        <v>144000</v>
      </c>
      <c r="I8701" s="4">
        <v>144000</v>
      </c>
      <c r="J8701">
        <v>0</v>
      </c>
      <c r="K8701" s="4">
        <v>0</v>
      </c>
    </row>
    <row r="8702" spans="1:11" x14ac:dyDescent="0.35">
      <c r="A8702" t="s">
        <v>868</v>
      </c>
      <c r="B8702" t="s">
        <v>2167</v>
      </c>
      <c r="C8702" t="s">
        <v>1889</v>
      </c>
      <c r="H8702" s="4">
        <v>78750</v>
      </c>
      <c r="I8702" s="4">
        <v>78750</v>
      </c>
      <c r="J8702">
        <v>0</v>
      </c>
      <c r="K8702" s="4">
        <v>0</v>
      </c>
    </row>
    <row r="8703" spans="1:11" x14ac:dyDescent="0.35">
      <c r="A8703" t="s">
        <v>868</v>
      </c>
      <c r="B8703" t="s">
        <v>2168</v>
      </c>
      <c r="C8703" t="s">
        <v>1890</v>
      </c>
      <c r="H8703" s="4">
        <v>56250</v>
      </c>
      <c r="I8703" s="4">
        <v>56250</v>
      </c>
      <c r="J8703">
        <v>0</v>
      </c>
      <c r="K8703" s="4">
        <v>0</v>
      </c>
    </row>
    <row r="8704" spans="1:11" x14ac:dyDescent="0.35">
      <c r="A8704" t="s">
        <v>868</v>
      </c>
      <c r="B8704" t="s">
        <v>2169</v>
      </c>
      <c r="H8704" s="4">
        <v>279000</v>
      </c>
      <c r="I8704" s="4">
        <v>279000</v>
      </c>
      <c r="J8704">
        <v>0</v>
      </c>
      <c r="K8704" s="4">
        <v>0</v>
      </c>
    </row>
    <row r="8705" spans="1:11" x14ac:dyDescent="0.35">
      <c r="A8705" t="s">
        <v>868</v>
      </c>
      <c r="B8705" t="s">
        <v>2170</v>
      </c>
      <c r="D8705" s="4">
        <v>13821205</v>
      </c>
      <c r="E8705" s="4">
        <v>156096</v>
      </c>
      <c r="F8705" s="4">
        <v>3948819</v>
      </c>
      <c r="G8705" s="4">
        <v>1842140</v>
      </c>
      <c r="H8705" s="4">
        <v>12030128</v>
      </c>
      <c r="I8705" s="4">
        <v>31798388</v>
      </c>
      <c r="J8705" s="4">
        <f>SUM(D8705,E8705)</f>
        <v>13977301</v>
      </c>
      <c r="K8705" s="4">
        <v>13821205</v>
      </c>
    </row>
    <row r="8706" spans="1:11" x14ac:dyDescent="0.35">
      <c r="A8706" t="s">
        <v>875</v>
      </c>
      <c r="B8706" t="s">
        <v>2118</v>
      </c>
      <c r="C8706" t="s">
        <v>1843</v>
      </c>
      <c r="D8706" s="4">
        <v>13518393</v>
      </c>
      <c r="E8706" s="4">
        <v>13576404</v>
      </c>
      <c r="F8706" s="4">
        <v>8937600</v>
      </c>
      <c r="I8706" s="4">
        <v>36032397</v>
      </c>
      <c r="J8706" s="4">
        <v>27094797</v>
      </c>
      <c r="K8706" s="4">
        <v>13518393</v>
      </c>
    </row>
    <row r="8707" spans="1:11" x14ac:dyDescent="0.35">
      <c r="A8707" t="s">
        <v>875</v>
      </c>
      <c r="B8707" t="s">
        <v>2119</v>
      </c>
      <c r="C8707" t="s">
        <v>1844</v>
      </c>
      <c r="D8707" s="4">
        <v>1928055</v>
      </c>
      <c r="E8707" s="4">
        <v>616777</v>
      </c>
      <c r="F8707" s="4">
        <v>1396889</v>
      </c>
      <c r="H8707" s="4">
        <v>269550</v>
      </c>
      <c r="I8707" s="4">
        <v>4211270</v>
      </c>
      <c r="J8707" s="4">
        <v>2544832</v>
      </c>
      <c r="K8707" s="4">
        <v>1928055</v>
      </c>
    </row>
    <row r="8708" spans="1:11" x14ac:dyDescent="0.35">
      <c r="A8708" t="s">
        <v>875</v>
      </c>
      <c r="B8708" t="s">
        <v>2120</v>
      </c>
      <c r="C8708" t="s">
        <v>1845</v>
      </c>
      <c r="D8708" s="4">
        <v>2674182</v>
      </c>
      <c r="I8708" s="4">
        <v>2674182</v>
      </c>
      <c r="J8708" s="4">
        <v>2674182</v>
      </c>
      <c r="K8708" s="4">
        <v>2674182</v>
      </c>
    </row>
    <row r="8709" spans="1:11" x14ac:dyDescent="0.35">
      <c r="A8709" t="s">
        <v>875</v>
      </c>
      <c r="B8709" t="s">
        <v>2121</v>
      </c>
      <c r="D8709" s="4">
        <v>18120630</v>
      </c>
      <c r="E8709" s="4">
        <v>14193181</v>
      </c>
      <c r="F8709" s="4">
        <v>10334489</v>
      </c>
      <c r="H8709" s="4">
        <v>269550</v>
      </c>
      <c r="I8709" s="4">
        <v>42917850</v>
      </c>
      <c r="J8709" s="4">
        <v>32313811</v>
      </c>
      <c r="K8709" s="4">
        <v>18120630</v>
      </c>
    </row>
    <row r="8710" spans="1:11" x14ac:dyDescent="0.35">
      <c r="A8710" t="s">
        <v>875</v>
      </c>
      <c r="B8710" t="s">
        <v>2122</v>
      </c>
      <c r="C8710" t="s">
        <v>1846</v>
      </c>
      <c r="D8710" s="4">
        <v>14608246</v>
      </c>
      <c r="E8710" s="4">
        <v>8720872</v>
      </c>
      <c r="F8710" s="4">
        <v>3132000</v>
      </c>
      <c r="I8710" s="4">
        <v>26461118</v>
      </c>
      <c r="J8710" s="4">
        <v>23329118</v>
      </c>
      <c r="K8710" s="4">
        <v>14608246</v>
      </c>
    </row>
    <row r="8711" spans="1:11" x14ac:dyDescent="0.35">
      <c r="A8711" t="s">
        <v>875</v>
      </c>
      <c r="B8711" t="s">
        <v>2123</v>
      </c>
      <c r="C8711" t="s">
        <v>1847</v>
      </c>
      <c r="D8711" s="4">
        <v>12051986</v>
      </c>
      <c r="F8711" s="4">
        <v>810811</v>
      </c>
      <c r="I8711" s="4">
        <v>12862797</v>
      </c>
      <c r="J8711" s="4">
        <v>12051986</v>
      </c>
      <c r="K8711" s="4">
        <v>12051986</v>
      </c>
    </row>
    <row r="8712" spans="1:11" x14ac:dyDescent="0.35">
      <c r="A8712" t="s">
        <v>875</v>
      </c>
      <c r="B8712" t="s">
        <v>2124</v>
      </c>
      <c r="C8712" t="s">
        <v>1848</v>
      </c>
      <c r="D8712" s="4">
        <v>22292</v>
      </c>
      <c r="I8712" s="4">
        <v>22292</v>
      </c>
      <c r="J8712" s="4">
        <v>22292</v>
      </c>
      <c r="K8712" s="4">
        <v>22292</v>
      </c>
    </row>
    <row r="8713" spans="1:11" x14ac:dyDescent="0.35">
      <c r="A8713" t="s">
        <v>875</v>
      </c>
      <c r="B8713" t="s">
        <v>2125</v>
      </c>
      <c r="D8713" s="4">
        <v>26682524</v>
      </c>
      <c r="E8713" s="4">
        <v>8720872</v>
      </c>
      <c r="F8713" s="4">
        <v>3942811</v>
      </c>
      <c r="I8713" s="4">
        <v>39346207</v>
      </c>
      <c r="J8713" s="4">
        <v>35403396</v>
      </c>
      <c r="K8713" s="4">
        <v>26682524</v>
      </c>
    </row>
    <row r="8714" spans="1:11" x14ac:dyDescent="0.35">
      <c r="A8714" t="s">
        <v>875</v>
      </c>
      <c r="B8714" t="s">
        <v>2126</v>
      </c>
      <c r="C8714" t="s">
        <v>1850</v>
      </c>
      <c r="D8714" s="4">
        <v>6400000</v>
      </c>
      <c r="I8714" s="4">
        <v>6400000</v>
      </c>
      <c r="J8714" s="4">
        <v>6400000</v>
      </c>
      <c r="K8714" s="4">
        <v>6400000</v>
      </c>
    </row>
    <row r="8715" spans="1:11" x14ac:dyDescent="0.35">
      <c r="A8715" t="s">
        <v>875</v>
      </c>
      <c r="B8715" t="s">
        <v>2127</v>
      </c>
      <c r="D8715" s="4">
        <v>6400000</v>
      </c>
      <c r="I8715" s="4">
        <v>6400000</v>
      </c>
      <c r="J8715" s="4">
        <v>6400000</v>
      </c>
      <c r="K8715" s="4">
        <v>6400000</v>
      </c>
    </row>
    <row r="8716" spans="1:11" x14ac:dyDescent="0.35">
      <c r="A8716" t="s">
        <v>875</v>
      </c>
      <c r="B8716" t="s">
        <v>2128</v>
      </c>
      <c r="C8716" t="s">
        <v>1851</v>
      </c>
      <c r="D8716" s="4">
        <v>359095</v>
      </c>
      <c r="I8716" s="4">
        <v>359095</v>
      </c>
      <c r="J8716" s="4">
        <v>359095</v>
      </c>
      <c r="K8716" s="4">
        <v>359095</v>
      </c>
    </row>
    <row r="8717" spans="1:11" x14ac:dyDescent="0.35">
      <c r="A8717" t="s">
        <v>875</v>
      </c>
      <c r="B8717" t="s">
        <v>2129</v>
      </c>
      <c r="C8717" t="s">
        <v>1852</v>
      </c>
      <c r="G8717" s="4">
        <v>19081</v>
      </c>
      <c r="H8717" s="4">
        <v>12267</v>
      </c>
      <c r="I8717" s="4">
        <v>31348</v>
      </c>
      <c r="J8717">
        <v>0</v>
      </c>
      <c r="K8717" s="4">
        <v>0</v>
      </c>
    </row>
    <row r="8718" spans="1:11" x14ac:dyDescent="0.35">
      <c r="A8718" t="s">
        <v>875</v>
      </c>
      <c r="B8718" t="s">
        <v>2130</v>
      </c>
      <c r="C8718" t="s">
        <v>1853</v>
      </c>
      <c r="D8718" s="4">
        <v>770</v>
      </c>
      <c r="G8718" s="4">
        <v>21843</v>
      </c>
      <c r="H8718" s="4">
        <v>22613</v>
      </c>
      <c r="I8718" s="4">
        <v>45226</v>
      </c>
      <c r="J8718" s="4">
        <v>770</v>
      </c>
      <c r="K8718" s="4">
        <v>770</v>
      </c>
    </row>
    <row r="8719" spans="1:11" x14ac:dyDescent="0.35">
      <c r="A8719" t="s">
        <v>875</v>
      </c>
      <c r="B8719" t="s">
        <v>2131</v>
      </c>
      <c r="C8719" t="s">
        <v>1854</v>
      </c>
      <c r="D8719" s="4">
        <v>98053</v>
      </c>
      <c r="E8719" s="4">
        <v>80699</v>
      </c>
      <c r="F8719" s="4">
        <v>208472</v>
      </c>
      <c r="I8719" s="4">
        <v>387224</v>
      </c>
      <c r="J8719" s="4">
        <v>178752</v>
      </c>
      <c r="K8719" s="4">
        <v>98053</v>
      </c>
    </row>
    <row r="8720" spans="1:11" x14ac:dyDescent="0.35">
      <c r="A8720" t="s">
        <v>875</v>
      </c>
      <c r="B8720" t="s">
        <v>2132</v>
      </c>
      <c r="C8720" t="s">
        <v>1855</v>
      </c>
      <c r="D8720" s="4">
        <v>24346</v>
      </c>
      <c r="E8720" s="4">
        <v>428901</v>
      </c>
      <c r="F8720" s="4">
        <v>118838</v>
      </c>
      <c r="H8720" s="4">
        <v>158401</v>
      </c>
      <c r="I8720" s="4">
        <v>730486</v>
      </c>
      <c r="J8720" s="4">
        <v>453247</v>
      </c>
      <c r="K8720" s="4">
        <v>24346</v>
      </c>
    </row>
    <row r="8721" spans="1:11" x14ac:dyDescent="0.35">
      <c r="A8721" t="s">
        <v>875</v>
      </c>
      <c r="B8721" t="s">
        <v>2133</v>
      </c>
      <c r="C8721" t="s">
        <v>1856</v>
      </c>
      <c r="H8721" s="4">
        <v>24849</v>
      </c>
      <c r="I8721" s="4">
        <v>24849</v>
      </c>
      <c r="J8721">
        <v>0</v>
      </c>
      <c r="K8721" s="4">
        <v>0</v>
      </c>
    </row>
    <row r="8722" spans="1:11" x14ac:dyDescent="0.35">
      <c r="A8722" t="s">
        <v>875</v>
      </c>
      <c r="B8722" t="s">
        <v>2134</v>
      </c>
      <c r="C8722" t="s">
        <v>1857</v>
      </c>
      <c r="D8722" s="4">
        <v>21727</v>
      </c>
      <c r="E8722" s="4">
        <v>3395</v>
      </c>
      <c r="I8722" s="4">
        <v>25122</v>
      </c>
      <c r="J8722" s="4">
        <v>25122</v>
      </c>
      <c r="K8722" s="4">
        <v>21727</v>
      </c>
    </row>
    <row r="8723" spans="1:11" x14ac:dyDescent="0.35">
      <c r="A8723" t="s">
        <v>875</v>
      </c>
      <c r="B8723" t="s">
        <v>2135</v>
      </c>
      <c r="C8723" t="s">
        <v>1858</v>
      </c>
      <c r="G8723" s="4">
        <v>32177</v>
      </c>
      <c r="H8723" s="4">
        <v>64353</v>
      </c>
      <c r="I8723" s="4">
        <v>96530</v>
      </c>
      <c r="J8723">
        <v>0</v>
      </c>
      <c r="K8723" s="4">
        <v>0</v>
      </c>
    </row>
    <row r="8724" spans="1:11" x14ac:dyDescent="0.35">
      <c r="A8724" t="s">
        <v>875</v>
      </c>
      <c r="B8724" t="s">
        <v>2136</v>
      </c>
      <c r="C8724" t="s">
        <v>1859</v>
      </c>
      <c r="D8724" s="4">
        <v>231110</v>
      </c>
      <c r="F8724" s="4">
        <v>4</v>
      </c>
      <c r="G8724" s="4">
        <v>475013</v>
      </c>
      <c r="H8724" s="4">
        <v>667652</v>
      </c>
      <c r="I8724" s="4">
        <v>1373779</v>
      </c>
      <c r="J8724" s="4">
        <v>231110</v>
      </c>
      <c r="K8724" s="4">
        <v>231110</v>
      </c>
    </row>
    <row r="8725" spans="1:11" x14ac:dyDescent="0.35">
      <c r="A8725" t="s">
        <v>875</v>
      </c>
      <c r="B8725" t="s">
        <v>2137</v>
      </c>
      <c r="C8725" t="s">
        <v>1860</v>
      </c>
      <c r="D8725" s="4">
        <v>760921</v>
      </c>
      <c r="E8725" s="4">
        <v>543515</v>
      </c>
      <c r="H8725" s="4">
        <v>108703</v>
      </c>
      <c r="I8725" s="4">
        <v>1413139</v>
      </c>
      <c r="J8725" s="4">
        <v>1304436</v>
      </c>
      <c r="K8725" s="4">
        <v>760921</v>
      </c>
    </row>
    <row r="8726" spans="1:11" x14ac:dyDescent="0.35">
      <c r="A8726" t="s">
        <v>875</v>
      </c>
      <c r="B8726" t="s">
        <v>2138</v>
      </c>
      <c r="C8726" t="s">
        <v>1861</v>
      </c>
      <c r="D8726" s="4">
        <v>208929</v>
      </c>
      <c r="I8726" s="4">
        <v>208929</v>
      </c>
      <c r="J8726" s="4">
        <v>208929</v>
      </c>
      <c r="K8726" s="4">
        <v>208929</v>
      </c>
    </row>
    <row r="8727" spans="1:11" x14ac:dyDescent="0.35">
      <c r="A8727" t="s">
        <v>875</v>
      </c>
      <c r="B8727" t="s">
        <v>2139</v>
      </c>
      <c r="C8727" t="s">
        <v>1862</v>
      </c>
      <c r="D8727" s="4">
        <v>427321</v>
      </c>
      <c r="E8727" s="4">
        <v>85464</v>
      </c>
      <c r="H8727" s="4">
        <v>85464</v>
      </c>
      <c r="I8727" s="4">
        <v>598250</v>
      </c>
      <c r="J8727" s="4">
        <v>512785</v>
      </c>
      <c r="K8727" s="4">
        <v>427321</v>
      </c>
    </row>
    <row r="8728" spans="1:11" x14ac:dyDescent="0.35">
      <c r="A8728" t="s">
        <v>875</v>
      </c>
      <c r="B8728" t="s">
        <v>2140</v>
      </c>
      <c r="C8728" t="s">
        <v>1863</v>
      </c>
      <c r="F8728" s="4">
        <v>15560</v>
      </c>
      <c r="G8728" s="4">
        <v>23340</v>
      </c>
      <c r="I8728" s="4">
        <v>38900</v>
      </c>
      <c r="J8728">
        <v>0</v>
      </c>
      <c r="K8728" s="4">
        <v>0</v>
      </c>
    </row>
    <row r="8729" spans="1:11" x14ac:dyDescent="0.35">
      <c r="A8729" t="s">
        <v>875</v>
      </c>
      <c r="B8729" t="s">
        <v>2141</v>
      </c>
      <c r="D8729" s="4">
        <v>2132272</v>
      </c>
      <c r="E8729" s="4">
        <v>1141974</v>
      </c>
      <c r="F8729" s="4">
        <v>342873</v>
      </c>
      <c r="G8729" s="4">
        <v>571454</v>
      </c>
      <c r="H8729" s="4">
        <v>1144303</v>
      </c>
      <c r="I8729" s="4">
        <v>5332876</v>
      </c>
      <c r="J8729" s="4">
        <v>3274246</v>
      </c>
      <c r="K8729" s="4">
        <v>2132272</v>
      </c>
    </row>
    <row r="8730" spans="1:11" x14ac:dyDescent="0.35">
      <c r="A8730" t="s">
        <v>875</v>
      </c>
      <c r="B8730" t="s">
        <v>2144</v>
      </c>
      <c r="C8730" t="s">
        <v>1866</v>
      </c>
      <c r="I8730" s="4">
        <v>0</v>
      </c>
      <c r="J8730">
        <v>0</v>
      </c>
      <c r="K8730" s="4">
        <v>0</v>
      </c>
    </row>
    <row r="8731" spans="1:11" x14ac:dyDescent="0.35">
      <c r="A8731" t="s">
        <v>875</v>
      </c>
      <c r="B8731" t="s">
        <v>2145</v>
      </c>
      <c r="C8731" t="s">
        <v>1867</v>
      </c>
      <c r="D8731" s="4">
        <v>1039061</v>
      </c>
      <c r="G8731" s="4">
        <v>36000</v>
      </c>
      <c r="H8731" s="4">
        <v>2116227</v>
      </c>
      <c r="I8731" s="4">
        <v>3191288</v>
      </c>
      <c r="J8731" s="4">
        <v>1039061</v>
      </c>
      <c r="K8731" s="4">
        <v>1039061</v>
      </c>
    </row>
    <row r="8732" spans="1:11" x14ac:dyDescent="0.35">
      <c r="A8732" t="s">
        <v>875</v>
      </c>
      <c r="B8732" t="s">
        <v>2146</v>
      </c>
      <c r="C8732" t="s">
        <v>1868</v>
      </c>
      <c r="D8732" s="4">
        <v>7587</v>
      </c>
      <c r="E8732" s="4">
        <v>55259</v>
      </c>
      <c r="G8732" s="4">
        <v>0</v>
      </c>
      <c r="H8732" s="4">
        <v>1336536</v>
      </c>
      <c r="I8732" s="4">
        <v>1399383</v>
      </c>
      <c r="J8732" s="4">
        <v>62846</v>
      </c>
      <c r="K8732" s="4">
        <v>7587</v>
      </c>
    </row>
    <row r="8733" spans="1:11" x14ac:dyDescent="0.35">
      <c r="A8733" t="s">
        <v>875</v>
      </c>
      <c r="B8733" t="s">
        <v>2173</v>
      </c>
      <c r="C8733" t="s">
        <v>1894</v>
      </c>
      <c r="D8733" s="4">
        <v>36005</v>
      </c>
      <c r="I8733" s="4">
        <v>36005</v>
      </c>
      <c r="J8733" s="4">
        <v>36005</v>
      </c>
      <c r="K8733" s="4">
        <v>36005</v>
      </c>
    </row>
    <row r="8734" spans="1:11" x14ac:dyDescent="0.35">
      <c r="A8734" t="s">
        <v>875</v>
      </c>
      <c r="B8734" t="s">
        <v>2147</v>
      </c>
      <c r="C8734" t="s">
        <v>1869</v>
      </c>
      <c r="E8734" s="4">
        <v>0</v>
      </c>
      <c r="G8734" s="4">
        <v>0</v>
      </c>
      <c r="H8734" s="4">
        <v>616800</v>
      </c>
      <c r="I8734" s="4">
        <v>616800</v>
      </c>
      <c r="J8734">
        <v>0</v>
      </c>
      <c r="K8734" s="4">
        <v>0</v>
      </c>
    </row>
    <row r="8735" spans="1:11" x14ac:dyDescent="0.35">
      <c r="A8735" t="s">
        <v>875</v>
      </c>
      <c r="B8735" t="s">
        <v>2148</v>
      </c>
      <c r="C8735" t="s">
        <v>1870</v>
      </c>
      <c r="D8735" s="4">
        <v>32443</v>
      </c>
      <c r="E8735" s="4">
        <v>3988325</v>
      </c>
      <c r="H8735" s="4">
        <v>119899</v>
      </c>
      <c r="I8735" s="4">
        <v>4140667</v>
      </c>
      <c r="J8735" s="4">
        <v>4020768</v>
      </c>
      <c r="K8735" s="4">
        <v>32443</v>
      </c>
    </row>
    <row r="8736" spans="1:11" x14ac:dyDescent="0.35">
      <c r="A8736" t="s">
        <v>875</v>
      </c>
      <c r="B8736" t="s">
        <v>2149</v>
      </c>
      <c r="C8736" t="s">
        <v>1871</v>
      </c>
      <c r="G8736" s="4">
        <v>43341</v>
      </c>
      <c r="H8736" s="4">
        <v>6571718</v>
      </c>
      <c r="I8736" s="4">
        <v>6615059</v>
      </c>
      <c r="J8736">
        <v>0</v>
      </c>
      <c r="K8736" s="4">
        <v>0</v>
      </c>
    </row>
    <row r="8737" spans="1:11" x14ac:dyDescent="0.35">
      <c r="A8737" t="s">
        <v>875</v>
      </c>
      <c r="B8737" t="s">
        <v>2150</v>
      </c>
      <c r="C8737" t="s">
        <v>1872</v>
      </c>
      <c r="D8737" s="4">
        <v>2924</v>
      </c>
      <c r="E8737" s="4">
        <v>196000</v>
      </c>
      <c r="I8737" s="4">
        <v>198924</v>
      </c>
      <c r="J8737" s="4">
        <v>198924</v>
      </c>
      <c r="K8737" s="4">
        <v>2924</v>
      </c>
    </row>
    <row r="8738" spans="1:11" x14ac:dyDescent="0.35">
      <c r="A8738" t="s">
        <v>875</v>
      </c>
      <c r="B8738" t="s">
        <v>2151</v>
      </c>
      <c r="C8738" t="s">
        <v>1873</v>
      </c>
      <c r="E8738" s="4">
        <v>0</v>
      </c>
      <c r="I8738" s="4">
        <v>0</v>
      </c>
      <c r="J8738">
        <v>0</v>
      </c>
      <c r="K8738" s="4">
        <v>0</v>
      </c>
    </row>
    <row r="8739" spans="1:11" x14ac:dyDescent="0.35">
      <c r="A8739" t="s">
        <v>875</v>
      </c>
      <c r="B8739" t="s">
        <v>2152</v>
      </c>
      <c r="C8739" t="s">
        <v>1874</v>
      </c>
      <c r="D8739" s="4">
        <v>3410</v>
      </c>
      <c r="I8739" s="4">
        <v>3410</v>
      </c>
      <c r="J8739" s="4">
        <v>3410</v>
      </c>
      <c r="K8739" s="4">
        <v>3410</v>
      </c>
    </row>
    <row r="8740" spans="1:11" x14ac:dyDescent="0.35">
      <c r="A8740" t="s">
        <v>875</v>
      </c>
      <c r="B8740" t="s">
        <v>2153</v>
      </c>
      <c r="C8740" t="s">
        <v>1875</v>
      </c>
      <c r="D8740" s="4">
        <v>0</v>
      </c>
      <c r="H8740" s="4">
        <v>101131</v>
      </c>
      <c r="I8740" s="4">
        <v>101131</v>
      </c>
      <c r="J8740" s="4">
        <v>0</v>
      </c>
      <c r="K8740" s="4">
        <v>0</v>
      </c>
    </row>
    <row r="8741" spans="1:11" x14ac:dyDescent="0.35">
      <c r="A8741" t="s">
        <v>875</v>
      </c>
      <c r="B8741" t="s">
        <v>2154</v>
      </c>
      <c r="C8741" t="s">
        <v>1876</v>
      </c>
      <c r="G8741" s="4">
        <v>0</v>
      </c>
      <c r="H8741" s="4">
        <v>181440</v>
      </c>
      <c r="I8741" s="4">
        <v>181440</v>
      </c>
      <c r="J8741">
        <v>0</v>
      </c>
      <c r="K8741" s="4">
        <v>0</v>
      </c>
    </row>
    <row r="8742" spans="1:11" x14ac:dyDescent="0.35">
      <c r="A8742" t="s">
        <v>875</v>
      </c>
      <c r="B8742" t="s">
        <v>2155</v>
      </c>
      <c r="C8742" t="s">
        <v>1877</v>
      </c>
      <c r="D8742" s="4">
        <v>23651</v>
      </c>
      <c r="I8742" s="4">
        <v>23651</v>
      </c>
      <c r="J8742" s="4">
        <v>23651</v>
      </c>
      <c r="K8742" s="4">
        <v>23651</v>
      </c>
    </row>
    <row r="8743" spans="1:11" x14ac:dyDescent="0.35">
      <c r="A8743" t="s">
        <v>875</v>
      </c>
      <c r="B8743" t="s">
        <v>2156</v>
      </c>
      <c r="D8743" s="4">
        <v>1145082</v>
      </c>
      <c r="E8743" s="4">
        <v>4239584</v>
      </c>
      <c r="G8743" s="4">
        <v>79341</v>
      </c>
      <c r="H8743" s="4">
        <v>11043750</v>
      </c>
      <c r="I8743" s="4">
        <v>16507757</v>
      </c>
      <c r="J8743" s="4">
        <v>5384666</v>
      </c>
      <c r="K8743" s="4">
        <v>1145082</v>
      </c>
    </row>
    <row r="8744" spans="1:11" x14ac:dyDescent="0.35">
      <c r="A8744" t="s">
        <v>875</v>
      </c>
      <c r="B8744" t="s">
        <v>2191</v>
      </c>
      <c r="C8744" t="s">
        <v>1912</v>
      </c>
      <c r="D8744" s="4">
        <v>3970</v>
      </c>
      <c r="I8744" s="4">
        <v>3970</v>
      </c>
      <c r="J8744" s="4">
        <v>3970</v>
      </c>
      <c r="K8744" s="4">
        <v>3970</v>
      </c>
    </row>
    <row r="8745" spans="1:11" x14ac:dyDescent="0.35">
      <c r="A8745" t="s">
        <v>875</v>
      </c>
      <c r="B8745" t="s">
        <v>2157</v>
      </c>
      <c r="C8745" t="s">
        <v>1879</v>
      </c>
      <c r="D8745" s="4">
        <v>1707261</v>
      </c>
      <c r="I8745" s="4">
        <v>1707261</v>
      </c>
      <c r="J8745" s="4">
        <v>1707261</v>
      </c>
      <c r="K8745" s="4">
        <v>1707261</v>
      </c>
    </row>
    <row r="8746" spans="1:11" x14ac:dyDescent="0.35">
      <c r="A8746" t="s">
        <v>875</v>
      </c>
      <c r="B8746" t="s">
        <v>2186</v>
      </c>
      <c r="C8746" t="s">
        <v>1907</v>
      </c>
      <c r="D8746" s="4">
        <v>9793</v>
      </c>
      <c r="I8746" s="4">
        <v>9793</v>
      </c>
      <c r="J8746" s="4">
        <v>9793</v>
      </c>
      <c r="K8746" s="4">
        <v>9793</v>
      </c>
    </row>
    <row r="8747" spans="1:11" x14ac:dyDescent="0.35">
      <c r="A8747" t="s">
        <v>875</v>
      </c>
      <c r="B8747" t="s">
        <v>2158</v>
      </c>
      <c r="C8747" t="s">
        <v>1880</v>
      </c>
      <c r="D8747" s="4">
        <v>578509</v>
      </c>
      <c r="I8747" s="4">
        <v>578509</v>
      </c>
      <c r="J8747" s="4">
        <v>578509</v>
      </c>
      <c r="K8747" s="4">
        <v>578509</v>
      </c>
    </row>
    <row r="8748" spans="1:11" x14ac:dyDescent="0.35">
      <c r="A8748" t="s">
        <v>875</v>
      </c>
      <c r="B8748" t="s">
        <v>2159</v>
      </c>
      <c r="C8748" t="s">
        <v>1881</v>
      </c>
      <c r="D8748" s="4">
        <v>1550372</v>
      </c>
      <c r="I8748" s="4">
        <v>1550372</v>
      </c>
      <c r="J8748" s="4">
        <v>1550372</v>
      </c>
      <c r="K8748" s="4">
        <v>1550372</v>
      </c>
    </row>
    <row r="8749" spans="1:11" x14ac:dyDescent="0.35">
      <c r="A8749" t="s">
        <v>875</v>
      </c>
      <c r="B8749" t="s">
        <v>2174</v>
      </c>
      <c r="C8749" t="s">
        <v>1895</v>
      </c>
      <c r="D8749" s="4">
        <v>144085</v>
      </c>
      <c r="I8749" s="4">
        <v>144085</v>
      </c>
      <c r="J8749" s="4">
        <v>144085</v>
      </c>
      <c r="K8749" s="4">
        <v>144085</v>
      </c>
    </row>
    <row r="8750" spans="1:11" x14ac:dyDescent="0.35">
      <c r="A8750" t="s">
        <v>875</v>
      </c>
      <c r="B8750" t="s">
        <v>2160</v>
      </c>
      <c r="C8750" t="s">
        <v>1882</v>
      </c>
      <c r="D8750" s="4">
        <v>497400</v>
      </c>
      <c r="I8750" s="4">
        <v>497400</v>
      </c>
      <c r="J8750" s="4">
        <v>497400</v>
      </c>
      <c r="K8750" s="4">
        <v>497400</v>
      </c>
    </row>
    <row r="8751" spans="1:11" x14ac:dyDescent="0.35">
      <c r="A8751" t="s">
        <v>875</v>
      </c>
      <c r="B8751" t="s">
        <v>2179</v>
      </c>
      <c r="C8751" t="s">
        <v>1900</v>
      </c>
      <c r="D8751" s="4">
        <v>398</v>
      </c>
      <c r="I8751" s="4">
        <v>398</v>
      </c>
      <c r="J8751" s="4">
        <v>398</v>
      </c>
      <c r="K8751" s="4">
        <v>398</v>
      </c>
    </row>
    <row r="8752" spans="1:11" x14ac:dyDescent="0.35">
      <c r="A8752" t="s">
        <v>875</v>
      </c>
      <c r="B8752" t="s">
        <v>2161</v>
      </c>
      <c r="C8752" t="s">
        <v>1883</v>
      </c>
      <c r="D8752" s="4">
        <v>12822</v>
      </c>
      <c r="I8752" s="4">
        <v>12822</v>
      </c>
      <c r="J8752" s="4">
        <v>12822</v>
      </c>
      <c r="K8752" s="4">
        <v>12822</v>
      </c>
    </row>
    <row r="8753" spans="1:11" x14ac:dyDescent="0.35">
      <c r="A8753" t="s">
        <v>875</v>
      </c>
      <c r="B8753" t="s">
        <v>2171</v>
      </c>
      <c r="C8753" t="s">
        <v>1892</v>
      </c>
      <c r="D8753" s="4">
        <v>1244</v>
      </c>
      <c r="I8753" s="4">
        <v>1244</v>
      </c>
      <c r="J8753" s="4">
        <v>1244</v>
      </c>
      <c r="K8753" s="4">
        <v>1244</v>
      </c>
    </row>
    <row r="8754" spans="1:11" x14ac:dyDescent="0.35">
      <c r="A8754" t="s">
        <v>875</v>
      </c>
      <c r="B8754" t="s">
        <v>2162</v>
      </c>
      <c r="C8754" t="s">
        <v>1884</v>
      </c>
      <c r="D8754" s="4">
        <v>12621</v>
      </c>
      <c r="I8754" s="4">
        <v>12621</v>
      </c>
      <c r="J8754" s="4">
        <v>12621</v>
      </c>
      <c r="K8754" s="4">
        <v>12621</v>
      </c>
    </row>
    <row r="8755" spans="1:11" x14ac:dyDescent="0.35">
      <c r="A8755" t="s">
        <v>875</v>
      </c>
      <c r="B8755" t="s">
        <v>2163</v>
      </c>
      <c r="D8755" s="4">
        <v>4518475</v>
      </c>
      <c r="I8755" s="4">
        <v>4518475</v>
      </c>
      <c r="J8755" s="4">
        <v>4518475</v>
      </c>
      <c r="K8755" s="4">
        <v>4518475</v>
      </c>
    </row>
    <row r="8756" spans="1:11" x14ac:dyDescent="0.35">
      <c r="A8756" t="s">
        <v>875</v>
      </c>
      <c r="B8756" t="s">
        <v>2164</v>
      </c>
      <c r="C8756" t="s">
        <v>1886</v>
      </c>
      <c r="F8756" s="4">
        <v>150822</v>
      </c>
      <c r="I8756" s="4">
        <v>150822</v>
      </c>
      <c r="J8756">
        <v>0</v>
      </c>
      <c r="K8756" s="4">
        <v>0</v>
      </c>
    </row>
    <row r="8757" spans="1:11" x14ac:dyDescent="0.35">
      <c r="A8757" t="s">
        <v>875</v>
      </c>
      <c r="B8757" t="s">
        <v>2165</v>
      </c>
      <c r="F8757" s="4">
        <v>150822</v>
      </c>
      <c r="I8757" s="4">
        <v>150822</v>
      </c>
      <c r="J8757">
        <v>0</v>
      </c>
      <c r="K8757" s="4">
        <v>0</v>
      </c>
    </row>
    <row r="8758" spans="1:11" x14ac:dyDescent="0.35">
      <c r="A8758" t="s">
        <v>875</v>
      </c>
      <c r="B8758" t="s">
        <v>2183</v>
      </c>
      <c r="C8758" t="s">
        <v>1904</v>
      </c>
      <c r="E8758" s="4">
        <v>125000</v>
      </c>
      <c r="I8758" s="4">
        <v>125000</v>
      </c>
      <c r="J8758">
        <v>125000</v>
      </c>
      <c r="K8758" s="4">
        <v>0</v>
      </c>
    </row>
    <row r="8759" spans="1:11" x14ac:dyDescent="0.35">
      <c r="A8759" t="s">
        <v>875</v>
      </c>
      <c r="B8759" t="s">
        <v>2166</v>
      </c>
      <c r="C8759" t="s">
        <v>1888</v>
      </c>
      <c r="H8759" s="4">
        <v>384000</v>
      </c>
      <c r="I8759" s="4">
        <v>384000</v>
      </c>
      <c r="J8759">
        <v>0</v>
      </c>
      <c r="K8759" s="4">
        <v>0</v>
      </c>
    </row>
    <row r="8760" spans="1:11" x14ac:dyDescent="0.35">
      <c r="A8760" t="s">
        <v>875</v>
      </c>
      <c r="B8760" t="s">
        <v>2180</v>
      </c>
      <c r="C8760" t="s">
        <v>1901</v>
      </c>
      <c r="E8760" s="4">
        <v>390000</v>
      </c>
      <c r="I8760" s="4">
        <v>390000</v>
      </c>
      <c r="J8760">
        <v>390000</v>
      </c>
      <c r="K8760" s="4">
        <v>0</v>
      </c>
    </row>
    <row r="8761" spans="1:11" x14ac:dyDescent="0.35">
      <c r="A8761" t="s">
        <v>875</v>
      </c>
      <c r="B8761" t="s">
        <v>2167</v>
      </c>
      <c r="C8761" t="s">
        <v>1889</v>
      </c>
      <c r="E8761" s="4">
        <v>903000</v>
      </c>
      <c r="I8761" s="4">
        <v>903000</v>
      </c>
      <c r="J8761">
        <v>903000</v>
      </c>
      <c r="K8761" s="4">
        <v>0</v>
      </c>
    </row>
    <row r="8762" spans="1:11" x14ac:dyDescent="0.35">
      <c r="A8762" t="s">
        <v>875</v>
      </c>
      <c r="B8762" t="s">
        <v>2168</v>
      </c>
      <c r="C8762" t="s">
        <v>1890</v>
      </c>
      <c r="E8762" s="4">
        <v>300000</v>
      </c>
      <c r="I8762" s="4">
        <v>300000</v>
      </c>
      <c r="J8762">
        <v>300000</v>
      </c>
      <c r="K8762" s="4">
        <v>0</v>
      </c>
    </row>
    <row r="8763" spans="1:11" x14ac:dyDescent="0.35">
      <c r="A8763" t="s">
        <v>875</v>
      </c>
      <c r="B8763" t="s">
        <v>2181</v>
      </c>
      <c r="C8763" t="s">
        <v>1902</v>
      </c>
      <c r="E8763" s="4">
        <v>780000</v>
      </c>
      <c r="I8763" s="4">
        <v>780000</v>
      </c>
      <c r="J8763">
        <v>780000</v>
      </c>
      <c r="K8763" s="4">
        <v>0</v>
      </c>
    </row>
    <row r="8764" spans="1:11" x14ac:dyDescent="0.35">
      <c r="A8764" t="s">
        <v>875</v>
      </c>
      <c r="B8764" t="s">
        <v>2169</v>
      </c>
      <c r="E8764" s="4">
        <v>2498000</v>
      </c>
      <c r="H8764" s="4">
        <v>384000</v>
      </c>
      <c r="I8764" s="4">
        <v>2882000</v>
      </c>
      <c r="J8764">
        <v>2498000</v>
      </c>
      <c r="K8764" s="4">
        <v>0</v>
      </c>
    </row>
    <row r="8765" spans="1:11" x14ac:dyDescent="0.35">
      <c r="A8765" t="s">
        <v>875</v>
      </c>
      <c r="B8765" t="s">
        <v>2170</v>
      </c>
      <c r="D8765" s="4">
        <v>58998983</v>
      </c>
      <c r="E8765" s="4">
        <v>30793611</v>
      </c>
      <c r="F8765" s="4">
        <v>14770995</v>
      </c>
      <c r="G8765" s="4">
        <v>650795</v>
      </c>
      <c r="H8765" s="4">
        <v>12841603</v>
      </c>
      <c r="I8765" s="4">
        <v>118055987</v>
      </c>
      <c r="J8765" s="4">
        <f>SUM(D8765,E8765)</f>
        <v>89792594</v>
      </c>
      <c r="K8765" s="4">
        <v>58998983</v>
      </c>
    </row>
    <row r="8766" spans="1:11" x14ac:dyDescent="0.35">
      <c r="A8766" t="s">
        <v>878</v>
      </c>
      <c r="B8766" t="s">
        <v>2118</v>
      </c>
      <c r="C8766" t="s">
        <v>1843</v>
      </c>
      <c r="D8766" s="4">
        <v>67525997</v>
      </c>
      <c r="E8766" s="4">
        <v>2237776</v>
      </c>
      <c r="F8766" s="4">
        <v>34686400</v>
      </c>
      <c r="I8766" s="4">
        <v>104450173</v>
      </c>
      <c r="J8766" s="4">
        <v>69763773</v>
      </c>
      <c r="K8766" s="4">
        <v>67525997</v>
      </c>
    </row>
    <row r="8767" spans="1:11" x14ac:dyDescent="0.35">
      <c r="A8767" t="s">
        <v>878</v>
      </c>
      <c r="B8767" t="s">
        <v>2119</v>
      </c>
      <c r="C8767" t="s">
        <v>1844</v>
      </c>
      <c r="D8767" s="4">
        <v>10108729</v>
      </c>
      <c r="F8767" s="4">
        <v>199556</v>
      </c>
      <c r="H8767" s="4">
        <v>790200</v>
      </c>
      <c r="I8767" s="4">
        <v>11098485</v>
      </c>
      <c r="J8767" s="4">
        <v>10108729</v>
      </c>
      <c r="K8767" s="4">
        <v>10108729</v>
      </c>
    </row>
    <row r="8768" spans="1:11" x14ac:dyDescent="0.35">
      <c r="A8768" t="s">
        <v>878</v>
      </c>
      <c r="B8768" t="s">
        <v>2120</v>
      </c>
      <c r="C8768" t="s">
        <v>1845</v>
      </c>
      <c r="D8768" s="4">
        <v>6874260</v>
      </c>
      <c r="I8768" s="4">
        <v>6874260</v>
      </c>
      <c r="J8768" s="4">
        <v>6874260</v>
      </c>
      <c r="K8768" s="4">
        <v>6874260</v>
      </c>
    </row>
    <row r="8769" spans="1:11" x14ac:dyDescent="0.35">
      <c r="A8769" t="s">
        <v>878</v>
      </c>
      <c r="B8769" t="s">
        <v>2121</v>
      </c>
      <c r="D8769" s="4">
        <v>84508986</v>
      </c>
      <c r="E8769" s="4">
        <v>2237776</v>
      </c>
      <c r="F8769" s="4">
        <v>34885956</v>
      </c>
      <c r="H8769" s="4">
        <v>790200</v>
      </c>
      <c r="I8769" s="4">
        <v>122422917</v>
      </c>
      <c r="J8769" s="4">
        <v>86746762</v>
      </c>
      <c r="K8769" s="4">
        <v>84508986</v>
      </c>
    </row>
    <row r="8770" spans="1:11" x14ac:dyDescent="0.35">
      <c r="A8770" t="s">
        <v>878</v>
      </c>
      <c r="B8770" t="s">
        <v>2122</v>
      </c>
      <c r="C8770" t="s">
        <v>1846</v>
      </c>
      <c r="D8770" s="4">
        <v>58377210</v>
      </c>
      <c r="H8770" s="4">
        <v>5606078</v>
      </c>
      <c r="I8770" s="4">
        <v>63983288</v>
      </c>
      <c r="J8770" s="4">
        <v>58377210</v>
      </c>
      <c r="K8770" s="4">
        <v>58377210</v>
      </c>
    </row>
    <row r="8771" spans="1:11" x14ac:dyDescent="0.35">
      <c r="A8771" t="s">
        <v>878</v>
      </c>
      <c r="B8771" t="s">
        <v>2123</v>
      </c>
      <c r="C8771" t="s">
        <v>1847</v>
      </c>
      <c r="D8771" s="4">
        <v>28554412</v>
      </c>
      <c r="F8771" s="4">
        <v>1643784</v>
      </c>
      <c r="H8771" s="4">
        <v>92350</v>
      </c>
      <c r="I8771" s="4">
        <v>30290546</v>
      </c>
      <c r="J8771" s="4">
        <v>28554412</v>
      </c>
      <c r="K8771" s="4">
        <v>28554412</v>
      </c>
    </row>
    <row r="8772" spans="1:11" x14ac:dyDescent="0.35">
      <c r="A8772" t="s">
        <v>878</v>
      </c>
      <c r="B8772" t="s">
        <v>2124</v>
      </c>
      <c r="C8772" t="s">
        <v>1848</v>
      </c>
      <c r="D8772" s="4">
        <v>260956</v>
      </c>
      <c r="I8772" s="4">
        <v>260956</v>
      </c>
      <c r="J8772" s="4">
        <v>260956</v>
      </c>
      <c r="K8772" s="4">
        <v>260956</v>
      </c>
    </row>
    <row r="8773" spans="1:11" x14ac:dyDescent="0.35">
      <c r="A8773" t="s">
        <v>878</v>
      </c>
      <c r="B8773" t="s">
        <v>2125</v>
      </c>
      <c r="D8773" s="4">
        <v>87192577</v>
      </c>
      <c r="F8773" s="4">
        <v>1643784</v>
      </c>
      <c r="H8773" s="4">
        <v>5698428</v>
      </c>
      <c r="I8773" s="4">
        <v>94534789</v>
      </c>
      <c r="J8773" s="4">
        <v>87192577</v>
      </c>
      <c r="K8773" s="4">
        <v>87192577</v>
      </c>
    </row>
    <row r="8774" spans="1:11" x14ac:dyDescent="0.35">
      <c r="A8774" t="s">
        <v>878</v>
      </c>
      <c r="B8774" t="s">
        <v>2126</v>
      </c>
      <c r="C8774" t="s">
        <v>1850</v>
      </c>
      <c r="D8774" s="4">
        <v>21600000</v>
      </c>
      <c r="I8774" s="4">
        <v>21600000</v>
      </c>
      <c r="J8774" s="4">
        <v>21600000</v>
      </c>
      <c r="K8774" s="4">
        <v>21600000</v>
      </c>
    </row>
    <row r="8775" spans="1:11" x14ac:dyDescent="0.35">
      <c r="A8775" t="s">
        <v>878</v>
      </c>
      <c r="B8775" t="s">
        <v>2127</v>
      </c>
      <c r="D8775" s="4">
        <v>21600000</v>
      </c>
      <c r="I8775" s="4">
        <v>21600000</v>
      </c>
      <c r="J8775" s="4">
        <v>21600000</v>
      </c>
      <c r="K8775" s="4">
        <v>21600000</v>
      </c>
    </row>
    <row r="8776" spans="1:11" x14ac:dyDescent="0.35">
      <c r="A8776" t="s">
        <v>878</v>
      </c>
      <c r="B8776" t="s">
        <v>2128</v>
      </c>
      <c r="C8776" t="s">
        <v>1851</v>
      </c>
      <c r="D8776" s="4">
        <v>1358499</v>
      </c>
      <c r="I8776" s="4">
        <v>1358499</v>
      </c>
      <c r="J8776" s="4">
        <v>1358499</v>
      </c>
      <c r="K8776" s="4">
        <v>1358499</v>
      </c>
    </row>
    <row r="8777" spans="1:11" x14ac:dyDescent="0.35">
      <c r="A8777" t="s">
        <v>878</v>
      </c>
      <c r="B8777" t="s">
        <v>2129</v>
      </c>
      <c r="C8777" t="s">
        <v>1852</v>
      </c>
      <c r="G8777" s="4">
        <v>9541</v>
      </c>
      <c r="H8777" s="4">
        <v>6815</v>
      </c>
      <c r="I8777" s="4">
        <v>16355</v>
      </c>
      <c r="J8777">
        <v>0</v>
      </c>
      <c r="K8777" s="4">
        <v>0</v>
      </c>
    </row>
    <row r="8778" spans="1:11" x14ac:dyDescent="0.35">
      <c r="A8778" t="s">
        <v>878</v>
      </c>
      <c r="B8778" t="s">
        <v>2130</v>
      </c>
      <c r="C8778" t="s">
        <v>1853</v>
      </c>
      <c r="D8778" s="4">
        <v>283</v>
      </c>
      <c r="G8778" s="4">
        <v>40957</v>
      </c>
      <c r="I8778" s="4">
        <v>41240</v>
      </c>
      <c r="J8778" s="4">
        <v>283</v>
      </c>
      <c r="K8778" s="4">
        <v>283</v>
      </c>
    </row>
    <row r="8779" spans="1:11" x14ac:dyDescent="0.35">
      <c r="A8779" t="s">
        <v>878</v>
      </c>
      <c r="B8779" t="s">
        <v>2172</v>
      </c>
      <c r="C8779" t="s">
        <v>1893</v>
      </c>
      <c r="G8779" s="4">
        <v>15529</v>
      </c>
      <c r="H8779" s="4">
        <v>1195</v>
      </c>
      <c r="I8779" s="4">
        <v>16724</v>
      </c>
      <c r="J8779">
        <v>0</v>
      </c>
      <c r="K8779" s="4">
        <v>0</v>
      </c>
    </row>
    <row r="8780" spans="1:11" x14ac:dyDescent="0.35">
      <c r="A8780" t="s">
        <v>878</v>
      </c>
      <c r="B8780" t="s">
        <v>2182</v>
      </c>
      <c r="C8780" t="s">
        <v>1903</v>
      </c>
      <c r="D8780" s="4">
        <v>4508</v>
      </c>
      <c r="I8780" s="4">
        <v>4508</v>
      </c>
      <c r="J8780" s="4">
        <v>4508</v>
      </c>
      <c r="K8780" s="4">
        <v>4508</v>
      </c>
    </row>
    <row r="8781" spans="1:11" x14ac:dyDescent="0.35">
      <c r="A8781" t="s">
        <v>878</v>
      </c>
      <c r="B8781" t="s">
        <v>2131</v>
      </c>
      <c r="C8781" t="s">
        <v>1854</v>
      </c>
      <c r="D8781" s="4">
        <v>44728</v>
      </c>
      <c r="E8781" s="4">
        <v>6725</v>
      </c>
      <c r="F8781" s="4">
        <v>33624</v>
      </c>
      <c r="G8781" s="4">
        <v>248821</v>
      </c>
      <c r="H8781" s="4">
        <v>719564</v>
      </c>
      <c r="I8781" s="4">
        <v>1053462</v>
      </c>
      <c r="J8781" s="4">
        <v>51453</v>
      </c>
      <c r="K8781" s="4">
        <v>44728</v>
      </c>
    </row>
    <row r="8782" spans="1:11" x14ac:dyDescent="0.35">
      <c r="A8782" t="s">
        <v>878</v>
      </c>
      <c r="B8782" t="s">
        <v>2132</v>
      </c>
      <c r="C8782" t="s">
        <v>1855</v>
      </c>
      <c r="D8782" s="4">
        <v>59587</v>
      </c>
      <c r="E8782" s="4">
        <v>173652</v>
      </c>
      <c r="F8782" s="4">
        <v>217430</v>
      </c>
      <c r="G8782" s="4">
        <v>1099967</v>
      </c>
      <c r="I8782" s="4">
        <v>1550636</v>
      </c>
      <c r="J8782" s="4">
        <v>233239</v>
      </c>
      <c r="K8782" s="4">
        <v>59587</v>
      </c>
    </row>
    <row r="8783" spans="1:11" x14ac:dyDescent="0.35">
      <c r="A8783" t="s">
        <v>878</v>
      </c>
      <c r="B8783" t="s">
        <v>2133</v>
      </c>
      <c r="C8783" t="s">
        <v>1856</v>
      </c>
      <c r="F8783" s="4">
        <v>14495</v>
      </c>
      <c r="G8783" s="4">
        <v>14859</v>
      </c>
      <c r="H8783" s="4">
        <v>2123</v>
      </c>
      <c r="I8783" s="4">
        <v>31478</v>
      </c>
      <c r="J8783">
        <v>0</v>
      </c>
      <c r="K8783" s="4">
        <v>0</v>
      </c>
    </row>
    <row r="8784" spans="1:11" x14ac:dyDescent="0.35">
      <c r="A8784" t="s">
        <v>878</v>
      </c>
      <c r="B8784" t="s">
        <v>2134</v>
      </c>
      <c r="C8784" t="s">
        <v>1857</v>
      </c>
      <c r="D8784" s="4">
        <v>14937</v>
      </c>
      <c r="E8784" s="4">
        <v>6790</v>
      </c>
      <c r="F8784" s="4">
        <v>5432</v>
      </c>
      <c r="H8784" s="4">
        <v>16974</v>
      </c>
      <c r="I8784" s="4">
        <v>44133</v>
      </c>
      <c r="J8784" s="4">
        <v>21727</v>
      </c>
      <c r="K8784" s="4">
        <v>14937</v>
      </c>
    </row>
    <row r="8785" spans="1:11" x14ac:dyDescent="0.35">
      <c r="A8785" t="s">
        <v>878</v>
      </c>
      <c r="B8785" t="s">
        <v>2135</v>
      </c>
      <c r="C8785" t="s">
        <v>1858</v>
      </c>
      <c r="D8785" s="4">
        <v>4998</v>
      </c>
      <c r="F8785" s="4">
        <v>48265</v>
      </c>
      <c r="H8785" s="4">
        <v>213170</v>
      </c>
      <c r="I8785" s="4">
        <v>266433</v>
      </c>
      <c r="J8785" s="4">
        <v>4998</v>
      </c>
      <c r="K8785" s="4">
        <v>4998</v>
      </c>
    </row>
    <row r="8786" spans="1:11" x14ac:dyDescent="0.35">
      <c r="A8786" t="s">
        <v>878</v>
      </c>
      <c r="B8786" t="s">
        <v>2136</v>
      </c>
      <c r="C8786" t="s">
        <v>1859</v>
      </c>
      <c r="D8786" s="4">
        <v>131114</v>
      </c>
      <c r="E8786" s="4">
        <v>25000</v>
      </c>
      <c r="F8786" s="4">
        <v>25000</v>
      </c>
      <c r="G8786" s="4">
        <v>230470</v>
      </c>
      <c r="H8786" s="4">
        <v>2181117</v>
      </c>
      <c r="I8786" s="4">
        <v>2592701</v>
      </c>
      <c r="J8786" s="4">
        <v>156114</v>
      </c>
      <c r="K8786" s="4">
        <v>131114</v>
      </c>
    </row>
    <row r="8787" spans="1:11" x14ac:dyDescent="0.35">
      <c r="A8787" t="s">
        <v>878</v>
      </c>
      <c r="B8787" t="s">
        <v>2137</v>
      </c>
      <c r="C8787" t="s">
        <v>1860</v>
      </c>
      <c r="E8787" s="4">
        <v>0</v>
      </c>
      <c r="F8787" s="4">
        <v>434812</v>
      </c>
      <c r="G8787" s="4">
        <v>217406</v>
      </c>
      <c r="H8787" s="4">
        <v>3261091</v>
      </c>
      <c r="I8787" s="4">
        <v>3913309</v>
      </c>
      <c r="J8787">
        <v>0</v>
      </c>
      <c r="K8787" s="4">
        <v>0</v>
      </c>
    </row>
    <row r="8788" spans="1:11" x14ac:dyDescent="0.35">
      <c r="A8788" t="s">
        <v>878</v>
      </c>
      <c r="B8788" t="s">
        <v>2138</v>
      </c>
      <c r="C8788" t="s">
        <v>1861</v>
      </c>
      <c r="D8788" s="4">
        <v>427755</v>
      </c>
      <c r="I8788" s="4">
        <v>427755</v>
      </c>
      <c r="J8788" s="4">
        <v>427755</v>
      </c>
      <c r="K8788" s="4">
        <v>427755</v>
      </c>
    </row>
    <row r="8789" spans="1:11" x14ac:dyDescent="0.35">
      <c r="A8789" t="s">
        <v>878</v>
      </c>
      <c r="B8789" t="s">
        <v>2139</v>
      </c>
      <c r="C8789" t="s">
        <v>1862</v>
      </c>
      <c r="D8789" s="4">
        <v>172103</v>
      </c>
      <c r="E8789" s="4">
        <v>0</v>
      </c>
      <c r="F8789" s="4">
        <v>427321</v>
      </c>
      <c r="H8789" s="4">
        <v>3076714</v>
      </c>
      <c r="I8789" s="4">
        <v>3676138</v>
      </c>
      <c r="J8789" s="4">
        <v>172103</v>
      </c>
      <c r="K8789" s="4">
        <v>172103</v>
      </c>
    </row>
    <row r="8790" spans="1:11" x14ac:dyDescent="0.35">
      <c r="A8790" t="s">
        <v>878</v>
      </c>
      <c r="B8790" t="s">
        <v>2140</v>
      </c>
      <c r="C8790" t="s">
        <v>1863</v>
      </c>
      <c r="D8790" s="4">
        <v>13197</v>
      </c>
      <c r="E8790" s="4">
        <v>7780</v>
      </c>
      <c r="F8790" s="4">
        <v>85579</v>
      </c>
      <c r="G8790" s="4">
        <v>15560</v>
      </c>
      <c r="I8790" s="4">
        <v>122116</v>
      </c>
      <c r="J8790" s="4">
        <v>20977</v>
      </c>
      <c r="K8790" s="4">
        <v>13197</v>
      </c>
    </row>
    <row r="8791" spans="1:11" x14ac:dyDescent="0.35">
      <c r="A8791" t="s">
        <v>878</v>
      </c>
      <c r="B8791" t="s">
        <v>2192</v>
      </c>
      <c r="C8791" t="s">
        <v>1913</v>
      </c>
      <c r="H8791" s="4">
        <v>114341</v>
      </c>
      <c r="I8791" s="4">
        <v>114341</v>
      </c>
      <c r="J8791">
        <v>0</v>
      </c>
      <c r="K8791" s="4">
        <v>0</v>
      </c>
    </row>
    <row r="8792" spans="1:11" x14ac:dyDescent="0.35">
      <c r="A8792" t="s">
        <v>878</v>
      </c>
      <c r="B8792" t="s">
        <v>2141</v>
      </c>
      <c r="D8792" s="4">
        <v>2231709</v>
      </c>
      <c r="E8792" s="4">
        <v>219946</v>
      </c>
      <c r="F8792" s="4">
        <v>1291959</v>
      </c>
      <c r="G8792" s="4">
        <v>1893110</v>
      </c>
      <c r="H8792" s="4">
        <v>9593103</v>
      </c>
      <c r="I8792" s="4">
        <v>15229826</v>
      </c>
      <c r="J8792" s="4">
        <v>2451655</v>
      </c>
      <c r="K8792" s="4">
        <v>2231709</v>
      </c>
    </row>
    <row r="8793" spans="1:11" x14ac:dyDescent="0.35">
      <c r="A8793" t="s">
        <v>878</v>
      </c>
      <c r="B8793" t="s">
        <v>2143</v>
      </c>
      <c r="C8793" t="s">
        <v>1865</v>
      </c>
      <c r="D8793" s="4">
        <v>3488</v>
      </c>
      <c r="E8793" s="4">
        <v>0</v>
      </c>
      <c r="I8793" s="4">
        <v>3488</v>
      </c>
      <c r="J8793" s="4">
        <v>3488</v>
      </c>
      <c r="K8793" s="4">
        <v>3488</v>
      </c>
    </row>
    <row r="8794" spans="1:11" x14ac:dyDescent="0.35">
      <c r="A8794" t="s">
        <v>878</v>
      </c>
      <c r="B8794" t="s">
        <v>2144</v>
      </c>
      <c r="C8794" t="s">
        <v>1866</v>
      </c>
      <c r="I8794" s="4">
        <v>0</v>
      </c>
      <c r="J8794">
        <v>0</v>
      </c>
      <c r="K8794" s="4">
        <v>0</v>
      </c>
    </row>
    <row r="8795" spans="1:11" x14ac:dyDescent="0.35">
      <c r="A8795" t="s">
        <v>878</v>
      </c>
      <c r="B8795" t="s">
        <v>2145</v>
      </c>
      <c r="C8795" t="s">
        <v>1867</v>
      </c>
      <c r="D8795" s="4">
        <v>780983</v>
      </c>
      <c r="E8795" s="4">
        <v>18000</v>
      </c>
      <c r="F8795" s="4">
        <v>49500</v>
      </c>
      <c r="G8795" s="4">
        <v>6113028</v>
      </c>
      <c r="H8795" s="4">
        <v>1600000</v>
      </c>
      <c r="I8795" s="4">
        <v>8561511</v>
      </c>
      <c r="J8795" s="4">
        <v>798983</v>
      </c>
      <c r="K8795" s="4">
        <v>780983</v>
      </c>
    </row>
    <row r="8796" spans="1:11" x14ac:dyDescent="0.35">
      <c r="A8796" t="s">
        <v>878</v>
      </c>
      <c r="B8796" t="s">
        <v>2146</v>
      </c>
      <c r="C8796" t="s">
        <v>1868</v>
      </c>
      <c r="D8796" s="4">
        <v>39660</v>
      </c>
      <c r="E8796" s="4">
        <v>21037</v>
      </c>
      <c r="F8796" s="4">
        <v>47334</v>
      </c>
      <c r="G8796" s="4">
        <v>1981877</v>
      </c>
      <c r="H8796" s="4">
        <v>3566247</v>
      </c>
      <c r="I8796" s="4">
        <v>5656156</v>
      </c>
      <c r="J8796" s="4">
        <v>60697</v>
      </c>
      <c r="K8796" s="4">
        <v>39660</v>
      </c>
    </row>
    <row r="8797" spans="1:11" x14ac:dyDescent="0.35">
      <c r="A8797" t="s">
        <v>878</v>
      </c>
      <c r="B8797" t="s">
        <v>2173</v>
      </c>
      <c r="C8797" t="s">
        <v>1894</v>
      </c>
      <c r="D8797" s="4">
        <v>8616</v>
      </c>
      <c r="I8797" s="4">
        <v>8616</v>
      </c>
      <c r="J8797" s="4">
        <v>8616</v>
      </c>
      <c r="K8797" s="4">
        <v>8616</v>
      </c>
    </row>
    <row r="8798" spans="1:11" x14ac:dyDescent="0.35">
      <c r="A8798" t="s">
        <v>878</v>
      </c>
      <c r="B8798" t="s">
        <v>2147</v>
      </c>
      <c r="C8798" t="s">
        <v>1869</v>
      </c>
      <c r="G8798" s="4">
        <v>0</v>
      </c>
      <c r="H8798" s="4">
        <v>1865280</v>
      </c>
      <c r="I8798" s="4">
        <v>1865280</v>
      </c>
      <c r="J8798">
        <v>0</v>
      </c>
      <c r="K8798" s="4">
        <v>0</v>
      </c>
    </row>
    <row r="8799" spans="1:11" x14ac:dyDescent="0.35">
      <c r="A8799" t="s">
        <v>878</v>
      </c>
      <c r="B8799" t="s">
        <v>2148</v>
      </c>
      <c r="C8799" t="s">
        <v>1870</v>
      </c>
      <c r="D8799" s="4">
        <v>162676</v>
      </c>
      <c r="E8799" s="4">
        <v>12130171</v>
      </c>
      <c r="H8799" s="4">
        <v>384000</v>
      </c>
      <c r="I8799" s="4">
        <v>12676847</v>
      </c>
      <c r="J8799" s="4">
        <v>12292847</v>
      </c>
      <c r="K8799" s="4">
        <v>162676</v>
      </c>
    </row>
    <row r="8800" spans="1:11" x14ac:dyDescent="0.35">
      <c r="A8800" t="s">
        <v>878</v>
      </c>
      <c r="B8800" t="s">
        <v>2149</v>
      </c>
      <c r="C8800" t="s">
        <v>1871</v>
      </c>
      <c r="D8800" s="4">
        <v>11000018</v>
      </c>
      <c r="F8800" s="4">
        <v>73845</v>
      </c>
      <c r="H8800" s="4">
        <v>41767</v>
      </c>
      <c r="I8800" s="4">
        <v>11115630</v>
      </c>
      <c r="J8800" s="4">
        <v>11000018</v>
      </c>
      <c r="K8800" s="4">
        <v>11000018</v>
      </c>
    </row>
    <row r="8801" spans="1:11" x14ac:dyDescent="0.35">
      <c r="A8801" t="s">
        <v>878</v>
      </c>
      <c r="B8801" t="s">
        <v>2150</v>
      </c>
      <c r="C8801" t="s">
        <v>1872</v>
      </c>
      <c r="D8801" s="4">
        <v>115543</v>
      </c>
      <c r="E8801" s="4">
        <v>882000</v>
      </c>
      <c r="I8801" s="4">
        <v>997543</v>
      </c>
      <c r="J8801" s="4">
        <v>997543</v>
      </c>
      <c r="K8801" s="4">
        <v>115543</v>
      </c>
    </row>
    <row r="8802" spans="1:11" x14ac:dyDescent="0.35">
      <c r="A8802" t="s">
        <v>878</v>
      </c>
      <c r="B8802" t="s">
        <v>2151</v>
      </c>
      <c r="C8802" t="s">
        <v>1873</v>
      </c>
      <c r="D8802" s="4">
        <v>6451</v>
      </c>
      <c r="E8802" s="4">
        <v>0</v>
      </c>
      <c r="I8802" s="4">
        <v>6451</v>
      </c>
      <c r="J8802" s="4">
        <v>6451</v>
      </c>
      <c r="K8802" s="4">
        <v>6451</v>
      </c>
    </row>
    <row r="8803" spans="1:11" x14ac:dyDescent="0.35">
      <c r="A8803" t="s">
        <v>878</v>
      </c>
      <c r="B8803" t="s">
        <v>2152</v>
      </c>
      <c r="C8803" t="s">
        <v>1874</v>
      </c>
      <c r="D8803" s="4">
        <v>6177</v>
      </c>
      <c r="I8803" s="4">
        <v>6177</v>
      </c>
      <c r="J8803" s="4">
        <v>6177</v>
      </c>
      <c r="K8803" s="4">
        <v>6177</v>
      </c>
    </row>
    <row r="8804" spans="1:11" x14ac:dyDescent="0.35">
      <c r="A8804" t="s">
        <v>878</v>
      </c>
      <c r="B8804" t="s">
        <v>2153</v>
      </c>
      <c r="C8804" t="s">
        <v>1875</v>
      </c>
      <c r="D8804" s="4">
        <v>0</v>
      </c>
      <c r="H8804" s="4">
        <v>259220</v>
      </c>
      <c r="I8804" s="4">
        <v>259220</v>
      </c>
      <c r="J8804" s="4">
        <v>0</v>
      </c>
      <c r="K8804" s="4">
        <v>0</v>
      </c>
    </row>
    <row r="8805" spans="1:11" x14ac:dyDescent="0.35">
      <c r="A8805" t="s">
        <v>878</v>
      </c>
      <c r="B8805" t="s">
        <v>2154</v>
      </c>
      <c r="C8805" t="s">
        <v>1876</v>
      </c>
      <c r="G8805" s="4">
        <v>577920</v>
      </c>
      <c r="I8805" s="4">
        <v>577920</v>
      </c>
      <c r="J8805">
        <v>0</v>
      </c>
      <c r="K8805" s="4">
        <v>0</v>
      </c>
    </row>
    <row r="8806" spans="1:11" x14ac:dyDescent="0.35">
      <c r="A8806" t="s">
        <v>878</v>
      </c>
      <c r="B8806" t="s">
        <v>2155</v>
      </c>
      <c r="C8806" t="s">
        <v>1877</v>
      </c>
      <c r="D8806" s="4">
        <v>73332</v>
      </c>
      <c r="I8806" s="4">
        <v>73332</v>
      </c>
      <c r="J8806" s="4">
        <v>73332</v>
      </c>
      <c r="K8806" s="4">
        <v>73332</v>
      </c>
    </row>
    <row r="8807" spans="1:11" x14ac:dyDescent="0.35">
      <c r="A8807" t="s">
        <v>878</v>
      </c>
      <c r="B8807" t="s">
        <v>2156</v>
      </c>
      <c r="D8807" s="4">
        <v>12196944</v>
      </c>
      <c r="E8807" s="4">
        <v>13051209</v>
      </c>
      <c r="F8807" s="4">
        <v>170679</v>
      </c>
      <c r="G8807" s="4">
        <v>8672825</v>
      </c>
      <c r="H8807" s="4">
        <v>7716514</v>
      </c>
      <c r="I8807" s="4">
        <v>41808171</v>
      </c>
      <c r="J8807" s="4">
        <v>25248153</v>
      </c>
      <c r="K8807" s="4">
        <v>12196944</v>
      </c>
    </row>
    <row r="8808" spans="1:11" x14ac:dyDescent="0.35">
      <c r="A8808" t="s">
        <v>878</v>
      </c>
      <c r="B8808" t="s">
        <v>2157</v>
      </c>
      <c r="C8808" t="s">
        <v>1879</v>
      </c>
      <c r="D8808" s="4">
        <v>2869369</v>
      </c>
      <c r="I8808" s="4">
        <v>2869369</v>
      </c>
      <c r="J8808" s="4">
        <v>2869369</v>
      </c>
      <c r="K8808" s="4">
        <v>2869369</v>
      </c>
    </row>
    <row r="8809" spans="1:11" x14ac:dyDescent="0.35">
      <c r="A8809" t="s">
        <v>878</v>
      </c>
      <c r="B8809" t="s">
        <v>2158</v>
      </c>
      <c r="C8809" t="s">
        <v>1880</v>
      </c>
      <c r="D8809" s="4">
        <v>288839</v>
      </c>
      <c r="I8809" s="4">
        <v>288839</v>
      </c>
      <c r="J8809" s="4">
        <v>288839</v>
      </c>
      <c r="K8809" s="4">
        <v>288839</v>
      </c>
    </row>
    <row r="8810" spans="1:11" x14ac:dyDescent="0.35">
      <c r="A8810" t="s">
        <v>878</v>
      </c>
      <c r="B8810" t="s">
        <v>2159</v>
      </c>
      <c r="C8810" t="s">
        <v>1881</v>
      </c>
      <c r="D8810" s="4">
        <v>1906262</v>
      </c>
      <c r="I8810" s="4">
        <v>1906262</v>
      </c>
      <c r="J8810" s="4">
        <v>1906262</v>
      </c>
      <c r="K8810" s="4">
        <v>1906262</v>
      </c>
    </row>
    <row r="8811" spans="1:11" x14ac:dyDescent="0.35">
      <c r="A8811" t="s">
        <v>878</v>
      </c>
      <c r="B8811" t="s">
        <v>2174</v>
      </c>
      <c r="C8811" t="s">
        <v>1895</v>
      </c>
      <c r="D8811" s="4">
        <v>249253</v>
      </c>
      <c r="I8811" s="4">
        <v>249253</v>
      </c>
      <c r="J8811" s="4">
        <v>249253</v>
      </c>
      <c r="K8811" s="4">
        <v>249253</v>
      </c>
    </row>
    <row r="8812" spans="1:11" x14ac:dyDescent="0.35">
      <c r="A8812" t="s">
        <v>878</v>
      </c>
      <c r="B8812" t="s">
        <v>2160</v>
      </c>
      <c r="C8812" t="s">
        <v>1882</v>
      </c>
      <c r="D8812" s="4">
        <v>477623</v>
      </c>
      <c r="I8812" s="4">
        <v>477623</v>
      </c>
      <c r="J8812" s="4">
        <v>477623</v>
      </c>
      <c r="K8812" s="4">
        <v>477623</v>
      </c>
    </row>
    <row r="8813" spans="1:11" x14ac:dyDescent="0.35">
      <c r="A8813" t="s">
        <v>878</v>
      </c>
      <c r="B8813" t="s">
        <v>2161</v>
      </c>
      <c r="C8813" t="s">
        <v>1883</v>
      </c>
      <c r="D8813" s="4">
        <v>13281</v>
      </c>
      <c r="I8813" s="4">
        <v>13281</v>
      </c>
      <c r="J8813" s="4">
        <v>13281</v>
      </c>
      <c r="K8813" s="4">
        <v>13281</v>
      </c>
    </row>
    <row r="8814" spans="1:11" x14ac:dyDescent="0.35">
      <c r="A8814" t="s">
        <v>878</v>
      </c>
      <c r="B8814" t="s">
        <v>2162</v>
      </c>
      <c r="C8814" t="s">
        <v>1884</v>
      </c>
      <c r="D8814" s="4">
        <v>163297</v>
      </c>
      <c r="I8814" s="4">
        <v>163297</v>
      </c>
      <c r="J8814" s="4">
        <v>163297</v>
      </c>
      <c r="K8814" s="4">
        <v>163297</v>
      </c>
    </row>
    <row r="8815" spans="1:11" x14ac:dyDescent="0.35">
      <c r="A8815" t="s">
        <v>878</v>
      </c>
      <c r="B8815" t="s">
        <v>2163</v>
      </c>
      <c r="D8815" s="4">
        <v>5967922</v>
      </c>
      <c r="I8815" s="4">
        <v>5967922</v>
      </c>
      <c r="J8815" s="4">
        <v>5967922</v>
      </c>
      <c r="K8815" s="4">
        <v>5967922</v>
      </c>
    </row>
    <row r="8816" spans="1:11" x14ac:dyDescent="0.35">
      <c r="A8816" t="s">
        <v>878</v>
      </c>
      <c r="B8816" t="s">
        <v>2164</v>
      </c>
      <c r="C8816" t="s">
        <v>1886</v>
      </c>
      <c r="D8816" s="4">
        <v>3025</v>
      </c>
      <c r="H8816" s="4">
        <v>424188</v>
      </c>
      <c r="I8816" s="4">
        <v>427213</v>
      </c>
      <c r="J8816" s="4">
        <v>3025</v>
      </c>
      <c r="K8816" s="4">
        <v>3025</v>
      </c>
    </row>
    <row r="8817" spans="1:11" x14ac:dyDescent="0.35">
      <c r="A8817" t="s">
        <v>878</v>
      </c>
      <c r="B8817" t="s">
        <v>2165</v>
      </c>
      <c r="D8817" s="4">
        <v>3025</v>
      </c>
      <c r="H8817" s="4">
        <v>424188</v>
      </c>
      <c r="I8817" s="4">
        <v>427213</v>
      </c>
      <c r="J8817" s="4">
        <v>3025</v>
      </c>
      <c r="K8817" s="4">
        <v>3025</v>
      </c>
    </row>
    <row r="8818" spans="1:11" x14ac:dyDescent="0.35">
      <c r="A8818" t="s">
        <v>878</v>
      </c>
      <c r="B8818" t="s">
        <v>2183</v>
      </c>
      <c r="C8818" t="s">
        <v>1904</v>
      </c>
      <c r="E8818" s="4">
        <v>250000</v>
      </c>
      <c r="I8818" s="4">
        <v>250000</v>
      </c>
      <c r="J8818">
        <v>250000</v>
      </c>
      <c r="K8818" s="4">
        <v>0</v>
      </c>
    </row>
    <row r="8819" spans="1:11" x14ac:dyDescent="0.35">
      <c r="A8819" t="s">
        <v>878</v>
      </c>
      <c r="B8819" t="s">
        <v>2187</v>
      </c>
      <c r="C8819" t="s">
        <v>1908</v>
      </c>
      <c r="D8819" s="4">
        <v>18161</v>
      </c>
      <c r="I8819" s="4">
        <v>18161</v>
      </c>
      <c r="J8819" s="4">
        <v>18161</v>
      </c>
      <c r="K8819" s="4">
        <v>18161</v>
      </c>
    </row>
    <row r="8820" spans="1:11" x14ac:dyDescent="0.35">
      <c r="A8820" t="s">
        <v>878</v>
      </c>
      <c r="B8820" t="s">
        <v>2166</v>
      </c>
      <c r="C8820" t="s">
        <v>1888</v>
      </c>
      <c r="G8820" s="4">
        <v>1680000</v>
      </c>
      <c r="I8820" s="4">
        <v>1680000</v>
      </c>
      <c r="J8820">
        <v>0</v>
      </c>
      <c r="K8820" s="4">
        <v>0</v>
      </c>
    </row>
    <row r="8821" spans="1:11" x14ac:dyDescent="0.35">
      <c r="A8821" t="s">
        <v>878</v>
      </c>
      <c r="B8821" t="s">
        <v>2180</v>
      </c>
      <c r="C8821" t="s">
        <v>1901</v>
      </c>
      <c r="E8821" s="4">
        <v>1980000</v>
      </c>
      <c r="I8821" s="4">
        <v>1980000</v>
      </c>
      <c r="J8821">
        <v>1980000</v>
      </c>
      <c r="K8821" s="4">
        <v>0</v>
      </c>
    </row>
    <row r="8822" spans="1:11" x14ac:dyDescent="0.35">
      <c r="A8822" t="s">
        <v>878</v>
      </c>
      <c r="B8822" t="s">
        <v>2167</v>
      </c>
      <c r="C8822" t="s">
        <v>1889</v>
      </c>
      <c r="E8822" s="4">
        <v>2992500</v>
      </c>
      <c r="I8822" s="4">
        <v>2992500</v>
      </c>
      <c r="J8822">
        <v>2992500</v>
      </c>
      <c r="K8822" s="4">
        <v>0</v>
      </c>
    </row>
    <row r="8823" spans="1:11" x14ac:dyDescent="0.35">
      <c r="A8823" t="s">
        <v>878</v>
      </c>
      <c r="B8823" t="s">
        <v>2168</v>
      </c>
      <c r="C8823" t="s">
        <v>1890</v>
      </c>
      <c r="E8823" s="4">
        <v>1267500</v>
      </c>
      <c r="I8823" s="4">
        <v>1267500</v>
      </c>
      <c r="J8823">
        <v>1267500</v>
      </c>
      <c r="K8823" s="4">
        <v>0</v>
      </c>
    </row>
    <row r="8824" spans="1:11" x14ac:dyDescent="0.35">
      <c r="A8824" t="s">
        <v>878</v>
      </c>
      <c r="B8824" t="s">
        <v>2181</v>
      </c>
      <c r="C8824" t="s">
        <v>1902</v>
      </c>
      <c r="E8824" s="4">
        <v>3960000</v>
      </c>
      <c r="I8824" s="4">
        <v>3960000</v>
      </c>
      <c r="J8824">
        <v>3960000</v>
      </c>
      <c r="K8824" s="4">
        <v>0</v>
      </c>
    </row>
    <row r="8825" spans="1:11" x14ac:dyDescent="0.35">
      <c r="A8825" t="s">
        <v>878</v>
      </c>
      <c r="B8825" t="s">
        <v>2169</v>
      </c>
      <c r="D8825" s="4">
        <v>18161</v>
      </c>
      <c r="E8825" s="4">
        <v>10450000</v>
      </c>
      <c r="G8825" s="4">
        <v>1680000</v>
      </c>
      <c r="I8825" s="4">
        <v>12148161</v>
      </c>
      <c r="J8825" s="4">
        <v>10468161</v>
      </c>
      <c r="K8825" s="4">
        <v>18161</v>
      </c>
    </row>
    <row r="8826" spans="1:11" x14ac:dyDescent="0.35">
      <c r="A8826" t="s">
        <v>878</v>
      </c>
      <c r="B8826" t="s">
        <v>2170</v>
      </c>
      <c r="D8826" s="4">
        <v>213719324</v>
      </c>
      <c r="E8826" s="4">
        <v>25958931</v>
      </c>
      <c r="F8826" s="4">
        <v>37992378</v>
      </c>
      <c r="G8826" s="4">
        <v>12245935</v>
      </c>
      <c r="H8826" s="4">
        <v>24222432</v>
      </c>
      <c r="I8826" s="4">
        <v>314139000</v>
      </c>
      <c r="J8826" s="4">
        <f>SUM(D8826,E8826)</f>
        <v>239678255</v>
      </c>
      <c r="K8826" s="4">
        <v>213719324</v>
      </c>
    </row>
    <row r="8827" spans="1:11" x14ac:dyDescent="0.35">
      <c r="A8827" t="s">
        <v>883</v>
      </c>
      <c r="B8827" t="s">
        <v>2118</v>
      </c>
      <c r="C8827" t="s">
        <v>1843</v>
      </c>
      <c r="D8827" s="4">
        <v>42421244</v>
      </c>
      <c r="E8827" s="4">
        <v>65527784</v>
      </c>
      <c r="F8827" s="4">
        <v>25212910</v>
      </c>
      <c r="I8827" s="4">
        <v>133161937</v>
      </c>
      <c r="J8827" s="4">
        <v>107949028</v>
      </c>
      <c r="K8827" s="4">
        <v>42421244</v>
      </c>
    </row>
    <row r="8828" spans="1:11" x14ac:dyDescent="0.35">
      <c r="A8828" t="s">
        <v>883</v>
      </c>
      <c r="B8828" t="s">
        <v>2119</v>
      </c>
      <c r="C8828" t="s">
        <v>1844</v>
      </c>
      <c r="D8828" s="4">
        <v>11488041</v>
      </c>
      <c r="E8828" s="4">
        <v>663489</v>
      </c>
      <c r="F8828" s="4">
        <v>777675</v>
      </c>
      <c r="G8828" s="4">
        <v>46800</v>
      </c>
      <c r="H8828" s="4">
        <v>1059750</v>
      </c>
      <c r="I8828" s="4">
        <v>14035756</v>
      </c>
      <c r="J8828" s="4">
        <v>12151530</v>
      </c>
      <c r="K8828" s="4">
        <v>11488041</v>
      </c>
    </row>
    <row r="8829" spans="1:11" x14ac:dyDescent="0.35">
      <c r="A8829" t="s">
        <v>883</v>
      </c>
      <c r="B8829" t="s">
        <v>2120</v>
      </c>
      <c r="C8829" t="s">
        <v>1845</v>
      </c>
      <c r="D8829" s="4">
        <v>8269977</v>
      </c>
      <c r="I8829" s="4">
        <v>8269977</v>
      </c>
      <c r="J8829" s="4">
        <v>8269977</v>
      </c>
      <c r="K8829" s="4">
        <v>8269977</v>
      </c>
    </row>
    <row r="8830" spans="1:11" x14ac:dyDescent="0.35">
      <c r="A8830" t="s">
        <v>883</v>
      </c>
      <c r="B8830" t="s">
        <v>2121</v>
      </c>
      <c r="D8830" s="4">
        <v>62179262</v>
      </c>
      <c r="E8830" s="4">
        <v>66191273</v>
      </c>
      <c r="F8830" s="4">
        <v>25990585</v>
      </c>
      <c r="G8830" s="4">
        <v>46800</v>
      </c>
      <c r="H8830" s="4">
        <v>1059750</v>
      </c>
      <c r="I8830" s="4">
        <v>155467670</v>
      </c>
      <c r="J8830" s="4">
        <v>128370535</v>
      </c>
      <c r="K8830" s="4">
        <v>62179262</v>
      </c>
    </row>
    <row r="8831" spans="1:11" x14ac:dyDescent="0.35">
      <c r="A8831" t="s">
        <v>883</v>
      </c>
      <c r="B8831" t="s">
        <v>2122</v>
      </c>
      <c r="C8831" t="s">
        <v>1846</v>
      </c>
      <c r="D8831" s="4">
        <v>58584052</v>
      </c>
      <c r="E8831" s="4">
        <v>32539463</v>
      </c>
      <c r="F8831" s="4">
        <v>598000</v>
      </c>
      <c r="H8831" s="4">
        <v>1784516</v>
      </c>
      <c r="I8831" s="4">
        <v>93506031</v>
      </c>
      <c r="J8831" s="4">
        <v>91123515</v>
      </c>
      <c r="K8831" s="4">
        <v>58584052</v>
      </c>
    </row>
    <row r="8832" spans="1:11" x14ac:dyDescent="0.35">
      <c r="A8832" t="s">
        <v>883</v>
      </c>
      <c r="B8832" t="s">
        <v>2123</v>
      </c>
      <c r="C8832" t="s">
        <v>1847</v>
      </c>
      <c r="D8832" s="4">
        <v>35532332</v>
      </c>
      <c r="E8832" s="4">
        <v>19171</v>
      </c>
      <c r="F8832" s="4">
        <v>270270</v>
      </c>
      <c r="I8832" s="4">
        <v>35821774</v>
      </c>
      <c r="J8832" s="4">
        <v>35551503</v>
      </c>
      <c r="K8832" s="4">
        <v>35532332</v>
      </c>
    </row>
    <row r="8833" spans="1:11" x14ac:dyDescent="0.35">
      <c r="A8833" t="s">
        <v>883</v>
      </c>
      <c r="B8833" t="s">
        <v>2124</v>
      </c>
      <c r="C8833" t="s">
        <v>1848</v>
      </c>
      <c r="D8833" s="4">
        <v>3688141</v>
      </c>
      <c r="I8833" s="4">
        <v>3688141</v>
      </c>
      <c r="J8833" s="4">
        <v>3688141</v>
      </c>
      <c r="K8833" s="4">
        <v>3688141</v>
      </c>
    </row>
    <row r="8834" spans="1:11" x14ac:dyDescent="0.35">
      <c r="A8834" t="s">
        <v>883</v>
      </c>
      <c r="B8834" t="s">
        <v>2125</v>
      </c>
      <c r="D8834" s="4">
        <v>97804525</v>
      </c>
      <c r="E8834" s="4">
        <v>32558635</v>
      </c>
      <c r="F8834" s="4">
        <v>868270</v>
      </c>
      <c r="H8834" s="4">
        <v>1784516</v>
      </c>
      <c r="I8834" s="4">
        <v>133015946</v>
      </c>
      <c r="J8834" s="4">
        <v>130363160</v>
      </c>
      <c r="K8834" s="4">
        <v>97804525</v>
      </c>
    </row>
    <row r="8835" spans="1:11" x14ac:dyDescent="0.35">
      <c r="A8835" t="s">
        <v>883</v>
      </c>
      <c r="B8835" t="s">
        <v>2126</v>
      </c>
      <c r="C8835" t="s">
        <v>1850</v>
      </c>
      <c r="E8835" s="4">
        <v>17600000</v>
      </c>
      <c r="I8835" s="4">
        <v>17600000</v>
      </c>
      <c r="J8835">
        <v>17600000</v>
      </c>
      <c r="K8835" s="4">
        <v>0</v>
      </c>
    </row>
    <row r="8836" spans="1:11" x14ac:dyDescent="0.35">
      <c r="A8836" t="s">
        <v>883</v>
      </c>
      <c r="B8836" t="s">
        <v>2127</v>
      </c>
      <c r="E8836" s="4">
        <v>17600000</v>
      </c>
      <c r="I8836" s="4">
        <v>17600000</v>
      </c>
      <c r="J8836">
        <v>17600000</v>
      </c>
      <c r="K8836" s="4">
        <v>0</v>
      </c>
    </row>
    <row r="8837" spans="1:11" x14ac:dyDescent="0.35">
      <c r="A8837" t="s">
        <v>883</v>
      </c>
      <c r="B8837" t="s">
        <v>2128</v>
      </c>
      <c r="C8837" t="s">
        <v>1851</v>
      </c>
      <c r="D8837" s="4">
        <v>2594098</v>
      </c>
      <c r="F8837" s="4">
        <v>579402</v>
      </c>
      <c r="I8837" s="4">
        <v>3173501</v>
      </c>
      <c r="J8837" s="4">
        <v>2594098</v>
      </c>
      <c r="K8837" s="4">
        <v>2594098</v>
      </c>
    </row>
    <row r="8838" spans="1:11" x14ac:dyDescent="0.35">
      <c r="A8838" t="s">
        <v>883</v>
      </c>
      <c r="B8838" t="s">
        <v>2129</v>
      </c>
      <c r="C8838" t="s">
        <v>1852</v>
      </c>
      <c r="D8838" s="4">
        <v>5049</v>
      </c>
      <c r="E8838" s="4">
        <v>5763</v>
      </c>
      <c r="F8838" s="4">
        <v>1363</v>
      </c>
      <c r="I8838" s="4">
        <v>12175</v>
      </c>
      <c r="J8838" s="4">
        <v>10812</v>
      </c>
      <c r="K8838" s="4">
        <v>5049</v>
      </c>
    </row>
    <row r="8839" spans="1:11" x14ac:dyDescent="0.35">
      <c r="A8839" t="s">
        <v>883</v>
      </c>
      <c r="B8839" t="s">
        <v>2130</v>
      </c>
      <c r="C8839" t="s">
        <v>1853</v>
      </c>
      <c r="D8839" s="4">
        <v>8961</v>
      </c>
      <c r="F8839" s="4">
        <v>5461</v>
      </c>
      <c r="I8839" s="4">
        <v>14422</v>
      </c>
      <c r="J8839" s="4">
        <v>8961</v>
      </c>
      <c r="K8839" s="4">
        <v>8961</v>
      </c>
    </row>
    <row r="8840" spans="1:11" x14ac:dyDescent="0.35">
      <c r="A8840" t="s">
        <v>883</v>
      </c>
      <c r="B8840" t="s">
        <v>2172</v>
      </c>
      <c r="C8840" t="s">
        <v>1893</v>
      </c>
      <c r="D8840" s="4">
        <v>1195</v>
      </c>
      <c r="I8840" s="4">
        <v>1195</v>
      </c>
      <c r="J8840" s="4">
        <v>1195</v>
      </c>
      <c r="K8840" s="4">
        <v>1195</v>
      </c>
    </row>
    <row r="8841" spans="1:11" x14ac:dyDescent="0.35">
      <c r="A8841" t="s">
        <v>883</v>
      </c>
      <c r="B8841" t="s">
        <v>2184</v>
      </c>
      <c r="C8841" t="s">
        <v>1905</v>
      </c>
      <c r="E8841" s="4">
        <v>16679</v>
      </c>
      <c r="I8841" s="4">
        <v>16679</v>
      </c>
      <c r="J8841">
        <v>16679</v>
      </c>
      <c r="K8841" s="4">
        <v>0</v>
      </c>
    </row>
    <row r="8842" spans="1:11" x14ac:dyDescent="0.35">
      <c r="A8842" t="s">
        <v>883</v>
      </c>
      <c r="B8842" t="s">
        <v>2131</v>
      </c>
      <c r="C8842" t="s">
        <v>1854</v>
      </c>
      <c r="D8842" s="4">
        <v>1197404</v>
      </c>
      <c r="E8842" s="4">
        <v>631973</v>
      </c>
      <c r="G8842" s="4">
        <v>376594</v>
      </c>
      <c r="I8842" s="4">
        <v>2205971</v>
      </c>
      <c r="J8842" s="4">
        <v>1829377</v>
      </c>
      <c r="K8842" s="4">
        <v>1197404</v>
      </c>
    </row>
    <row r="8843" spans="1:11" x14ac:dyDescent="0.35">
      <c r="A8843" t="s">
        <v>883</v>
      </c>
      <c r="B8843" t="s">
        <v>2132</v>
      </c>
      <c r="C8843" t="s">
        <v>1855</v>
      </c>
      <c r="D8843" s="4">
        <v>290279</v>
      </c>
      <c r="E8843" s="4">
        <v>448057</v>
      </c>
      <c r="F8843" s="4">
        <v>6212</v>
      </c>
      <c r="H8843" s="4">
        <v>14690</v>
      </c>
      <c r="I8843" s="4">
        <v>759239</v>
      </c>
      <c r="J8843" s="4">
        <v>738336</v>
      </c>
      <c r="K8843" s="4">
        <v>290279</v>
      </c>
    </row>
    <row r="8844" spans="1:11" x14ac:dyDescent="0.35">
      <c r="A8844" t="s">
        <v>883</v>
      </c>
      <c r="B8844" t="s">
        <v>2133</v>
      </c>
      <c r="C8844" t="s">
        <v>1856</v>
      </c>
      <c r="D8844" s="4">
        <v>5788</v>
      </c>
      <c r="E8844" s="4">
        <v>91114</v>
      </c>
      <c r="I8844" s="4">
        <v>96902</v>
      </c>
      <c r="J8844" s="4">
        <v>96902</v>
      </c>
      <c r="K8844" s="4">
        <v>5788</v>
      </c>
    </row>
    <row r="8845" spans="1:11" x14ac:dyDescent="0.35">
      <c r="A8845" t="s">
        <v>883</v>
      </c>
      <c r="B8845" t="s">
        <v>2134</v>
      </c>
      <c r="C8845" t="s">
        <v>1857</v>
      </c>
      <c r="D8845" s="4">
        <v>123228</v>
      </c>
      <c r="E8845" s="4">
        <v>8827</v>
      </c>
      <c r="H8845" s="4">
        <v>679</v>
      </c>
      <c r="I8845" s="4">
        <v>132734</v>
      </c>
      <c r="J8845" s="4">
        <v>132055</v>
      </c>
      <c r="K8845" s="4">
        <v>123228</v>
      </c>
    </row>
    <row r="8846" spans="1:11" x14ac:dyDescent="0.35">
      <c r="A8846" t="s">
        <v>883</v>
      </c>
      <c r="B8846" t="s">
        <v>2185</v>
      </c>
      <c r="C8846" t="s">
        <v>1906</v>
      </c>
      <c r="D8846" s="4">
        <v>283</v>
      </c>
      <c r="H8846" s="4">
        <v>71511</v>
      </c>
      <c r="I8846" s="4">
        <v>71794</v>
      </c>
      <c r="J8846" s="4">
        <v>283</v>
      </c>
      <c r="K8846" s="4">
        <v>283</v>
      </c>
    </row>
    <row r="8847" spans="1:11" x14ac:dyDescent="0.35">
      <c r="A8847" t="s">
        <v>883</v>
      </c>
      <c r="B8847" t="s">
        <v>2135</v>
      </c>
      <c r="C8847" t="s">
        <v>1858</v>
      </c>
      <c r="D8847" s="4">
        <v>20110</v>
      </c>
      <c r="E8847" s="4">
        <v>158160</v>
      </c>
      <c r="G8847" s="4">
        <v>39215</v>
      </c>
      <c r="I8847" s="4">
        <v>217485</v>
      </c>
      <c r="J8847" s="4">
        <v>178270</v>
      </c>
      <c r="K8847" s="4">
        <v>20110</v>
      </c>
    </row>
    <row r="8848" spans="1:11" x14ac:dyDescent="0.35">
      <c r="A8848" t="s">
        <v>883</v>
      </c>
      <c r="B8848" t="s">
        <v>2136</v>
      </c>
      <c r="C8848" t="s">
        <v>1859</v>
      </c>
      <c r="D8848" s="4">
        <v>1424708</v>
      </c>
      <c r="E8848" s="4">
        <v>1550000</v>
      </c>
      <c r="G8848" s="4">
        <v>375003</v>
      </c>
      <c r="H8848" s="4">
        <v>25000</v>
      </c>
      <c r="I8848" s="4">
        <v>3374711</v>
      </c>
      <c r="J8848" s="4">
        <v>2974708</v>
      </c>
      <c r="K8848" s="4">
        <v>1424708</v>
      </c>
    </row>
    <row r="8849" spans="1:11" x14ac:dyDescent="0.35">
      <c r="A8849" t="s">
        <v>883</v>
      </c>
      <c r="B8849" t="s">
        <v>2137</v>
      </c>
      <c r="C8849" t="s">
        <v>1860</v>
      </c>
      <c r="D8849" s="4">
        <v>4348121</v>
      </c>
      <c r="E8849" s="4">
        <v>434812</v>
      </c>
      <c r="G8849" s="4">
        <v>217406</v>
      </c>
      <c r="I8849" s="4">
        <v>5000339</v>
      </c>
      <c r="J8849" s="4">
        <v>4782933</v>
      </c>
      <c r="K8849" s="4">
        <v>4348121</v>
      </c>
    </row>
    <row r="8850" spans="1:11" x14ac:dyDescent="0.35">
      <c r="A8850" t="s">
        <v>883</v>
      </c>
      <c r="B8850" t="s">
        <v>2138</v>
      </c>
      <c r="C8850" t="s">
        <v>1861</v>
      </c>
      <c r="D8850" s="4">
        <v>801140</v>
      </c>
      <c r="F8850" s="4">
        <v>193641</v>
      </c>
      <c r="I8850" s="4">
        <v>994780</v>
      </c>
      <c r="J8850" s="4">
        <v>801140</v>
      </c>
      <c r="K8850" s="4">
        <v>801140</v>
      </c>
    </row>
    <row r="8851" spans="1:11" x14ac:dyDescent="0.35">
      <c r="A8851" t="s">
        <v>883</v>
      </c>
      <c r="B8851" t="s">
        <v>2139</v>
      </c>
      <c r="C8851" t="s">
        <v>1862</v>
      </c>
      <c r="D8851" s="4">
        <v>3589499</v>
      </c>
      <c r="E8851" s="4">
        <v>427321</v>
      </c>
      <c r="G8851" s="4">
        <v>512786</v>
      </c>
      <c r="I8851" s="4">
        <v>4529606</v>
      </c>
      <c r="J8851" s="4">
        <v>4016820</v>
      </c>
      <c r="K8851" s="4">
        <v>3589499</v>
      </c>
    </row>
    <row r="8852" spans="1:11" x14ac:dyDescent="0.35">
      <c r="A8852" t="s">
        <v>883</v>
      </c>
      <c r="B8852" t="s">
        <v>2140</v>
      </c>
      <c r="C8852" t="s">
        <v>1863</v>
      </c>
      <c r="E8852" s="4">
        <v>23876</v>
      </c>
      <c r="I8852" s="4">
        <v>23876</v>
      </c>
      <c r="J8852">
        <v>23876</v>
      </c>
      <c r="K8852" s="4">
        <v>0</v>
      </c>
    </row>
    <row r="8853" spans="1:11" x14ac:dyDescent="0.35">
      <c r="A8853" t="s">
        <v>883</v>
      </c>
      <c r="B8853" t="s">
        <v>2141</v>
      </c>
      <c r="D8853" s="4">
        <v>14409863</v>
      </c>
      <c r="E8853" s="4">
        <v>3796582</v>
      </c>
      <c r="F8853" s="4">
        <v>786079</v>
      </c>
      <c r="G8853" s="4">
        <v>1521004</v>
      </c>
      <c r="H8853" s="4">
        <v>111880</v>
      </c>
      <c r="I8853" s="4">
        <v>20625409</v>
      </c>
      <c r="J8853" s="4">
        <v>18206445</v>
      </c>
      <c r="K8853" s="4">
        <v>14409863</v>
      </c>
    </row>
    <row r="8854" spans="1:11" x14ac:dyDescent="0.35">
      <c r="A8854" t="s">
        <v>883</v>
      </c>
      <c r="B8854" t="s">
        <v>2142</v>
      </c>
      <c r="C8854" t="s">
        <v>1864</v>
      </c>
      <c r="D8854" s="4">
        <v>44633</v>
      </c>
      <c r="H8854" s="4">
        <v>11158</v>
      </c>
      <c r="I8854" s="4">
        <v>55792</v>
      </c>
      <c r="J8854" s="4">
        <v>44633</v>
      </c>
      <c r="K8854" s="4">
        <v>44633</v>
      </c>
    </row>
    <row r="8855" spans="1:11" x14ac:dyDescent="0.35">
      <c r="A8855" t="s">
        <v>883</v>
      </c>
      <c r="B8855" t="s">
        <v>2143</v>
      </c>
      <c r="C8855" t="s">
        <v>1865</v>
      </c>
      <c r="H8855" s="4">
        <v>40535</v>
      </c>
      <c r="I8855" s="4">
        <v>40535</v>
      </c>
      <c r="J8855">
        <v>0</v>
      </c>
      <c r="K8855" s="4">
        <v>0</v>
      </c>
    </row>
    <row r="8856" spans="1:11" x14ac:dyDescent="0.35">
      <c r="A8856" t="s">
        <v>883</v>
      </c>
      <c r="B8856" t="s">
        <v>2144</v>
      </c>
      <c r="C8856" t="s">
        <v>1866</v>
      </c>
      <c r="I8856" s="4">
        <v>0</v>
      </c>
      <c r="J8856">
        <v>0</v>
      </c>
      <c r="K8856" s="4">
        <v>0</v>
      </c>
    </row>
    <row r="8857" spans="1:11" x14ac:dyDescent="0.35">
      <c r="A8857" t="s">
        <v>883</v>
      </c>
      <c r="B8857" t="s">
        <v>2145</v>
      </c>
      <c r="C8857" t="s">
        <v>1867</v>
      </c>
      <c r="E8857" s="4">
        <v>9000</v>
      </c>
      <c r="F8857" s="4">
        <v>144000</v>
      </c>
      <c r="G8857" s="4">
        <v>214600</v>
      </c>
      <c r="H8857" s="4">
        <v>9139885</v>
      </c>
      <c r="I8857" s="4">
        <v>9507485</v>
      </c>
      <c r="J8857">
        <v>9000</v>
      </c>
      <c r="K8857" s="4">
        <v>0</v>
      </c>
    </row>
    <row r="8858" spans="1:11" x14ac:dyDescent="0.35">
      <c r="A8858" t="s">
        <v>883</v>
      </c>
      <c r="B8858" t="s">
        <v>2146</v>
      </c>
      <c r="C8858" t="s">
        <v>1868</v>
      </c>
      <c r="D8858" s="4">
        <v>38464</v>
      </c>
      <c r="E8858" s="4">
        <v>94668</v>
      </c>
      <c r="F8858" s="4">
        <v>100000</v>
      </c>
      <c r="G8858" s="4">
        <v>25436</v>
      </c>
      <c r="H8858" s="4">
        <v>5749759</v>
      </c>
      <c r="I8858" s="4">
        <v>6008327</v>
      </c>
      <c r="J8858" s="4">
        <v>133132</v>
      </c>
      <c r="K8858" s="4">
        <v>38464</v>
      </c>
    </row>
    <row r="8859" spans="1:11" x14ac:dyDescent="0.35">
      <c r="A8859" t="s">
        <v>883</v>
      </c>
      <c r="B8859" t="s">
        <v>2173</v>
      </c>
      <c r="C8859" t="s">
        <v>1894</v>
      </c>
      <c r="D8859" s="4">
        <v>13937</v>
      </c>
      <c r="I8859" s="4">
        <v>13937</v>
      </c>
      <c r="J8859" s="4">
        <v>13937</v>
      </c>
      <c r="K8859" s="4">
        <v>13937</v>
      </c>
    </row>
    <row r="8860" spans="1:11" x14ac:dyDescent="0.35">
      <c r="A8860" t="s">
        <v>883</v>
      </c>
      <c r="B8860" t="s">
        <v>2147</v>
      </c>
      <c r="C8860" t="s">
        <v>1869</v>
      </c>
      <c r="E8860" s="4">
        <v>0</v>
      </c>
      <c r="H8860" s="4">
        <v>2599200</v>
      </c>
      <c r="I8860" s="4">
        <v>2599200</v>
      </c>
      <c r="J8860">
        <v>0</v>
      </c>
      <c r="K8860" s="4">
        <v>0</v>
      </c>
    </row>
    <row r="8861" spans="1:11" x14ac:dyDescent="0.35">
      <c r="A8861" t="s">
        <v>883</v>
      </c>
      <c r="B8861" t="s">
        <v>2148</v>
      </c>
      <c r="C8861" t="s">
        <v>1870</v>
      </c>
      <c r="D8861" s="4">
        <v>85053</v>
      </c>
      <c r="E8861" s="4">
        <v>13397915</v>
      </c>
      <c r="G8861" s="4">
        <v>32000</v>
      </c>
      <c r="H8861" s="4">
        <v>706133</v>
      </c>
      <c r="I8861" s="4">
        <v>14221101</v>
      </c>
      <c r="J8861" s="4">
        <v>13482968</v>
      </c>
      <c r="K8861" s="4">
        <v>85053</v>
      </c>
    </row>
    <row r="8862" spans="1:11" x14ac:dyDescent="0.35">
      <c r="A8862" t="s">
        <v>883</v>
      </c>
      <c r="B8862" t="s">
        <v>2149</v>
      </c>
      <c r="C8862" t="s">
        <v>1871</v>
      </c>
      <c r="D8862" s="4">
        <v>26083765</v>
      </c>
      <c r="E8862" s="4">
        <v>101115</v>
      </c>
      <c r="F8862" s="4">
        <v>11949</v>
      </c>
      <c r="G8862" s="4">
        <v>147691</v>
      </c>
      <c r="H8862" s="4">
        <v>57788</v>
      </c>
      <c r="I8862" s="4">
        <v>26402309</v>
      </c>
      <c r="J8862" s="4">
        <v>26184880</v>
      </c>
      <c r="K8862" s="4">
        <v>26083765</v>
      </c>
    </row>
    <row r="8863" spans="1:11" x14ac:dyDescent="0.35">
      <c r="A8863" t="s">
        <v>883</v>
      </c>
      <c r="B8863" t="s">
        <v>2150</v>
      </c>
      <c r="C8863" t="s">
        <v>1872</v>
      </c>
      <c r="D8863" s="4">
        <v>931000</v>
      </c>
      <c r="I8863" s="4">
        <v>931000</v>
      </c>
      <c r="J8863" s="4">
        <v>931000</v>
      </c>
      <c r="K8863" s="4">
        <v>931000</v>
      </c>
    </row>
    <row r="8864" spans="1:11" x14ac:dyDescent="0.35">
      <c r="A8864" t="s">
        <v>883</v>
      </c>
      <c r="B8864" t="s">
        <v>2153</v>
      </c>
      <c r="C8864" t="s">
        <v>1875</v>
      </c>
      <c r="H8864" s="4">
        <v>98806</v>
      </c>
      <c r="I8864" s="4">
        <v>98806</v>
      </c>
      <c r="J8864">
        <v>0</v>
      </c>
      <c r="K8864" s="4">
        <v>0</v>
      </c>
    </row>
    <row r="8865" spans="1:11" x14ac:dyDescent="0.35">
      <c r="A8865" t="s">
        <v>883</v>
      </c>
      <c r="B8865" t="s">
        <v>2154</v>
      </c>
      <c r="C8865" t="s">
        <v>1876</v>
      </c>
      <c r="D8865" s="4">
        <v>11057</v>
      </c>
      <c r="E8865" s="4">
        <v>0</v>
      </c>
      <c r="H8865" s="4">
        <v>80640</v>
      </c>
      <c r="I8865" s="4">
        <v>91697</v>
      </c>
      <c r="J8865" s="4">
        <v>11057</v>
      </c>
      <c r="K8865" s="4">
        <v>11057</v>
      </c>
    </row>
    <row r="8866" spans="1:11" x14ac:dyDescent="0.35">
      <c r="A8866" t="s">
        <v>883</v>
      </c>
      <c r="B8866" t="s">
        <v>2155</v>
      </c>
      <c r="C8866" t="s">
        <v>1877</v>
      </c>
      <c r="D8866" s="4">
        <v>14824</v>
      </c>
      <c r="I8866" s="4">
        <v>14824</v>
      </c>
      <c r="J8866" s="4">
        <v>14824</v>
      </c>
      <c r="K8866" s="4">
        <v>14824</v>
      </c>
    </row>
    <row r="8867" spans="1:11" x14ac:dyDescent="0.35">
      <c r="A8867" t="s">
        <v>883</v>
      </c>
      <c r="B8867" t="s">
        <v>2156</v>
      </c>
      <c r="D8867" s="4">
        <v>27222734</v>
      </c>
      <c r="E8867" s="4">
        <v>13602698</v>
      </c>
      <c r="F8867" s="4">
        <v>255949</v>
      </c>
      <c r="G8867" s="4">
        <v>419727</v>
      </c>
      <c r="H8867" s="4">
        <v>18483905</v>
      </c>
      <c r="I8867" s="4">
        <v>59985013</v>
      </c>
      <c r="J8867" s="4">
        <v>40825432</v>
      </c>
      <c r="K8867" s="4">
        <v>27222734</v>
      </c>
    </row>
    <row r="8868" spans="1:11" x14ac:dyDescent="0.35">
      <c r="A8868" t="s">
        <v>883</v>
      </c>
      <c r="B8868" t="s">
        <v>2157</v>
      </c>
      <c r="C8868" t="s">
        <v>1879</v>
      </c>
      <c r="D8868" s="4">
        <v>3184767</v>
      </c>
      <c r="I8868" s="4">
        <v>3184767</v>
      </c>
      <c r="J8868" s="4">
        <v>3184767</v>
      </c>
      <c r="K8868" s="4">
        <v>3184767</v>
      </c>
    </row>
    <row r="8869" spans="1:11" x14ac:dyDescent="0.35">
      <c r="A8869" t="s">
        <v>883</v>
      </c>
      <c r="B8869" t="s">
        <v>2186</v>
      </c>
      <c r="C8869" t="s">
        <v>1907</v>
      </c>
      <c r="D8869" s="4">
        <v>18321</v>
      </c>
      <c r="I8869" s="4">
        <v>18321</v>
      </c>
      <c r="J8869" s="4">
        <v>18321</v>
      </c>
      <c r="K8869" s="4">
        <v>18321</v>
      </c>
    </row>
    <row r="8870" spans="1:11" x14ac:dyDescent="0.35">
      <c r="A8870" t="s">
        <v>883</v>
      </c>
      <c r="B8870" t="s">
        <v>2159</v>
      </c>
      <c r="C8870" t="s">
        <v>1881</v>
      </c>
      <c r="D8870" s="4">
        <v>4480448</v>
      </c>
      <c r="I8870" s="4">
        <v>4480448</v>
      </c>
      <c r="J8870" s="4">
        <v>4480448</v>
      </c>
      <c r="K8870" s="4">
        <v>4480448</v>
      </c>
    </row>
    <row r="8871" spans="1:11" x14ac:dyDescent="0.35">
      <c r="A8871" t="s">
        <v>883</v>
      </c>
      <c r="B8871" t="s">
        <v>2174</v>
      </c>
      <c r="C8871" t="s">
        <v>1895</v>
      </c>
      <c r="D8871" s="4">
        <v>149394</v>
      </c>
      <c r="I8871" s="4">
        <v>149394</v>
      </c>
      <c r="J8871" s="4">
        <v>149394</v>
      </c>
      <c r="K8871" s="4">
        <v>149394</v>
      </c>
    </row>
    <row r="8872" spans="1:11" x14ac:dyDescent="0.35">
      <c r="A8872" t="s">
        <v>883</v>
      </c>
      <c r="B8872" t="s">
        <v>2160</v>
      </c>
      <c r="C8872" t="s">
        <v>1882</v>
      </c>
      <c r="D8872" s="4">
        <v>587144</v>
      </c>
      <c r="I8872" s="4">
        <v>587144</v>
      </c>
      <c r="J8872" s="4">
        <v>587144</v>
      </c>
      <c r="K8872" s="4">
        <v>587144</v>
      </c>
    </row>
    <row r="8873" spans="1:11" x14ac:dyDescent="0.35">
      <c r="A8873" t="s">
        <v>883</v>
      </c>
      <c r="B8873" t="s">
        <v>2171</v>
      </c>
      <c r="C8873" t="s">
        <v>1892</v>
      </c>
      <c r="D8873" s="4">
        <v>1505</v>
      </c>
      <c r="I8873" s="4">
        <v>1505</v>
      </c>
      <c r="J8873" s="4">
        <v>1505</v>
      </c>
      <c r="K8873" s="4">
        <v>1505</v>
      </c>
    </row>
    <row r="8874" spans="1:11" x14ac:dyDescent="0.35">
      <c r="A8874" t="s">
        <v>883</v>
      </c>
      <c r="B8874" t="s">
        <v>2163</v>
      </c>
      <c r="D8874" s="4">
        <v>8421580</v>
      </c>
      <c r="I8874" s="4">
        <v>8421580</v>
      </c>
      <c r="J8874" s="4">
        <v>8421580</v>
      </c>
      <c r="K8874" s="4">
        <v>8421580</v>
      </c>
    </row>
    <row r="8875" spans="1:11" x14ac:dyDescent="0.35">
      <c r="A8875" t="s">
        <v>883</v>
      </c>
      <c r="B8875" t="s">
        <v>2164</v>
      </c>
      <c r="C8875" t="s">
        <v>1886</v>
      </c>
      <c r="D8875" s="4">
        <v>556158</v>
      </c>
      <c r="I8875" s="4">
        <v>556158</v>
      </c>
      <c r="J8875" s="4">
        <v>556158</v>
      </c>
      <c r="K8875" s="4">
        <v>556158</v>
      </c>
    </row>
    <row r="8876" spans="1:11" x14ac:dyDescent="0.35">
      <c r="A8876" t="s">
        <v>883</v>
      </c>
      <c r="B8876" t="s">
        <v>2165</v>
      </c>
      <c r="D8876" s="4">
        <v>556158</v>
      </c>
      <c r="I8876" s="4">
        <v>556158</v>
      </c>
      <c r="J8876" s="4">
        <v>556158</v>
      </c>
      <c r="K8876" s="4">
        <v>556158</v>
      </c>
    </row>
    <row r="8877" spans="1:11" x14ac:dyDescent="0.35">
      <c r="A8877" t="s">
        <v>883</v>
      </c>
      <c r="B8877" t="s">
        <v>2166</v>
      </c>
      <c r="C8877" t="s">
        <v>1888</v>
      </c>
      <c r="H8877" s="4">
        <v>1632000</v>
      </c>
      <c r="I8877" s="4">
        <v>1632000</v>
      </c>
      <c r="J8877">
        <v>0</v>
      </c>
      <c r="K8877" s="4">
        <v>0</v>
      </c>
    </row>
    <row r="8878" spans="1:11" x14ac:dyDescent="0.35">
      <c r="A8878" t="s">
        <v>883</v>
      </c>
      <c r="B8878" t="s">
        <v>2180</v>
      </c>
      <c r="C8878" t="s">
        <v>1901</v>
      </c>
      <c r="E8878" s="4">
        <v>2175000</v>
      </c>
      <c r="I8878" s="4">
        <v>2175000</v>
      </c>
      <c r="J8878">
        <v>2175000</v>
      </c>
      <c r="K8878" s="4">
        <v>0</v>
      </c>
    </row>
    <row r="8879" spans="1:11" x14ac:dyDescent="0.35">
      <c r="A8879" t="s">
        <v>883</v>
      </c>
      <c r="B8879" t="s">
        <v>2167</v>
      </c>
      <c r="C8879" t="s">
        <v>1889</v>
      </c>
      <c r="E8879" s="4">
        <v>3150000</v>
      </c>
      <c r="I8879" s="4">
        <v>3150000</v>
      </c>
      <c r="J8879">
        <v>3150000</v>
      </c>
      <c r="K8879" s="4">
        <v>0</v>
      </c>
    </row>
    <row r="8880" spans="1:11" x14ac:dyDescent="0.35">
      <c r="A8880" t="s">
        <v>883</v>
      </c>
      <c r="B8880" t="s">
        <v>2168</v>
      </c>
      <c r="C8880" t="s">
        <v>1890</v>
      </c>
      <c r="E8880" s="4">
        <v>900000</v>
      </c>
      <c r="I8880" s="4">
        <v>900000</v>
      </c>
      <c r="J8880">
        <v>900000</v>
      </c>
      <c r="K8880" s="4">
        <v>0</v>
      </c>
    </row>
    <row r="8881" spans="1:11" x14ac:dyDescent="0.35">
      <c r="A8881" t="s">
        <v>883</v>
      </c>
      <c r="B8881" t="s">
        <v>2181</v>
      </c>
      <c r="C8881" t="s">
        <v>1902</v>
      </c>
      <c r="E8881" s="4">
        <v>4350000</v>
      </c>
      <c r="I8881" s="4">
        <v>4350000</v>
      </c>
      <c r="J8881">
        <v>4350000</v>
      </c>
      <c r="K8881" s="4">
        <v>0</v>
      </c>
    </row>
    <row r="8882" spans="1:11" x14ac:dyDescent="0.35">
      <c r="A8882" t="s">
        <v>883</v>
      </c>
      <c r="B8882" t="s">
        <v>2169</v>
      </c>
      <c r="E8882" s="4">
        <v>10575000</v>
      </c>
      <c r="H8882" s="4">
        <v>1632000</v>
      </c>
      <c r="I8882" s="4">
        <v>12207000</v>
      </c>
      <c r="J8882">
        <v>10575000</v>
      </c>
      <c r="K8882" s="4">
        <v>0</v>
      </c>
    </row>
    <row r="8883" spans="1:11" x14ac:dyDescent="0.35">
      <c r="A8883" t="s">
        <v>883</v>
      </c>
      <c r="B8883" t="s">
        <v>2170</v>
      </c>
      <c r="D8883" s="4">
        <v>210594123</v>
      </c>
      <c r="E8883" s="4">
        <v>144324188</v>
      </c>
      <c r="F8883" s="4">
        <v>27900884</v>
      </c>
      <c r="G8883" s="4">
        <v>1987531</v>
      </c>
      <c r="H8883" s="4">
        <v>23072051</v>
      </c>
      <c r="I8883" s="4">
        <v>407878776</v>
      </c>
      <c r="J8883" s="4">
        <f>SUM(D8883,E8883)</f>
        <v>354918311</v>
      </c>
      <c r="K8883" s="4">
        <v>210594123</v>
      </c>
    </row>
    <row r="8884" spans="1:11" x14ac:dyDescent="0.35">
      <c r="A8884" t="s">
        <v>888</v>
      </c>
      <c r="B8884" t="s">
        <v>2118</v>
      </c>
      <c r="C8884" t="s">
        <v>1843</v>
      </c>
      <c r="D8884" s="4">
        <v>12532111</v>
      </c>
      <c r="E8884" s="4">
        <v>1718377</v>
      </c>
      <c r="F8884" s="4">
        <v>3618638</v>
      </c>
      <c r="I8884" s="4">
        <v>17869126</v>
      </c>
      <c r="J8884" s="4">
        <v>14250488</v>
      </c>
      <c r="K8884" s="4">
        <v>12532111</v>
      </c>
    </row>
    <row r="8885" spans="1:11" x14ac:dyDescent="0.35">
      <c r="A8885" t="s">
        <v>888</v>
      </c>
      <c r="B8885" t="s">
        <v>2119</v>
      </c>
      <c r="C8885" t="s">
        <v>1844</v>
      </c>
      <c r="D8885" s="4">
        <v>808198</v>
      </c>
      <c r="E8885" s="4">
        <v>1121860</v>
      </c>
      <c r="H8885" s="4">
        <v>112500</v>
      </c>
      <c r="I8885" s="4">
        <v>2042557</v>
      </c>
      <c r="J8885" s="4">
        <v>1930058</v>
      </c>
      <c r="K8885" s="4">
        <v>808198</v>
      </c>
    </row>
    <row r="8886" spans="1:11" x14ac:dyDescent="0.35">
      <c r="A8886" t="s">
        <v>888</v>
      </c>
      <c r="B8886" t="s">
        <v>2120</v>
      </c>
      <c r="C8886" t="s">
        <v>1845</v>
      </c>
      <c r="D8886" s="4">
        <v>13260</v>
      </c>
      <c r="E8886" s="4">
        <v>1037701</v>
      </c>
      <c r="I8886" s="4">
        <v>1050961</v>
      </c>
      <c r="J8886" s="4">
        <v>1050961</v>
      </c>
      <c r="K8886" s="4">
        <v>13260</v>
      </c>
    </row>
    <row r="8887" spans="1:11" x14ac:dyDescent="0.35">
      <c r="A8887" t="s">
        <v>888</v>
      </c>
      <c r="B8887" t="s">
        <v>2121</v>
      </c>
      <c r="D8887" s="4">
        <v>13353569</v>
      </c>
      <c r="E8887" s="4">
        <v>3877938</v>
      </c>
      <c r="F8887" s="4">
        <v>3618638</v>
      </c>
      <c r="H8887" s="4">
        <v>112500</v>
      </c>
      <c r="I8887" s="4">
        <v>20962645</v>
      </c>
      <c r="J8887" s="4">
        <v>17231507</v>
      </c>
      <c r="K8887" s="4">
        <v>13353569</v>
      </c>
    </row>
    <row r="8888" spans="1:11" x14ac:dyDescent="0.35">
      <c r="A8888" t="s">
        <v>888</v>
      </c>
      <c r="B8888" t="s">
        <v>2122</v>
      </c>
      <c r="C8888" t="s">
        <v>1846</v>
      </c>
      <c r="D8888" s="4">
        <v>16412080</v>
      </c>
      <c r="I8888" s="4">
        <v>16412080</v>
      </c>
      <c r="J8888" s="4">
        <v>16412080</v>
      </c>
      <c r="K8888" s="4">
        <v>16412080</v>
      </c>
    </row>
    <row r="8889" spans="1:11" x14ac:dyDescent="0.35">
      <c r="A8889" t="s">
        <v>888</v>
      </c>
      <c r="B8889" t="s">
        <v>2123</v>
      </c>
      <c r="C8889" t="s">
        <v>1847</v>
      </c>
      <c r="D8889" s="4">
        <v>3728148</v>
      </c>
      <c r="E8889" s="4">
        <v>1981117</v>
      </c>
      <c r="F8889" s="4">
        <v>1081081</v>
      </c>
      <c r="I8889" s="4">
        <v>6790346</v>
      </c>
      <c r="J8889" s="4">
        <v>5709265</v>
      </c>
      <c r="K8889" s="4">
        <v>3728148</v>
      </c>
    </row>
    <row r="8890" spans="1:11" x14ac:dyDescent="0.35">
      <c r="A8890" t="s">
        <v>888</v>
      </c>
      <c r="B8890" t="s">
        <v>2124</v>
      </c>
      <c r="C8890" t="s">
        <v>1848</v>
      </c>
      <c r="D8890" s="4">
        <v>274546</v>
      </c>
      <c r="I8890" s="4">
        <v>274546</v>
      </c>
      <c r="J8890" s="4">
        <v>274546</v>
      </c>
      <c r="K8890" s="4">
        <v>274546</v>
      </c>
    </row>
    <row r="8891" spans="1:11" x14ac:dyDescent="0.35">
      <c r="A8891" t="s">
        <v>888</v>
      </c>
      <c r="B8891" t="s">
        <v>2125</v>
      </c>
      <c r="D8891" s="4">
        <v>20414774</v>
      </c>
      <c r="E8891" s="4">
        <v>1981117</v>
      </c>
      <c r="F8891" s="4">
        <v>1081081</v>
      </c>
      <c r="I8891" s="4">
        <v>23476972</v>
      </c>
      <c r="J8891" s="4">
        <v>22395891</v>
      </c>
      <c r="K8891" s="4">
        <v>20414774</v>
      </c>
    </row>
    <row r="8892" spans="1:11" x14ac:dyDescent="0.35">
      <c r="A8892" t="s">
        <v>888</v>
      </c>
      <c r="B8892" t="s">
        <v>2126</v>
      </c>
      <c r="C8892" t="s">
        <v>1850</v>
      </c>
      <c r="D8892" s="4">
        <v>4800000</v>
      </c>
      <c r="I8892" s="4">
        <v>4800000</v>
      </c>
      <c r="J8892" s="4">
        <v>4800000</v>
      </c>
      <c r="K8892" s="4">
        <v>4800000</v>
      </c>
    </row>
    <row r="8893" spans="1:11" x14ac:dyDescent="0.35">
      <c r="A8893" t="s">
        <v>888</v>
      </c>
      <c r="B8893" t="s">
        <v>2127</v>
      </c>
      <c r="D8893" s="4">
        <v>4800000</v>
      </c>
      <c r="I8893" s="4">
        <v>4800000</v>
      </c>
      <c r="J8893" s="4">
        <v>4800000</v>
      </c>
      <c r="K8893" s="4">
        <v>4800000</v>
      </c>
    </row>
    <row r="8894" spans="1:11" x14ac:dyDescent="0.35">
      <c r="A8894" t="s">
        <v>888</v>
      </c>
      <c r="B8894" t="s">
        <v>2128</v>
      </c>
      <c r="C8894" t="s">
        <v>1851</v>
      </c>
      <c r="D8894" s="4">
        <v>458763</v>
      </c>
      <c r="I8894" s="4">
        <v>458763</v>
      </c>
      <c r="J8894" s="4">
        <v>458763</v>
      </c>
      <c r="K8894" s="4">
        <v>458763</v>
      </c>
    </row>
    <row r="8895" spans="1:11" x14ac:dyDescent="0.35">
      <c r="A8895" t="s">
        <v>888</v>
      </c>
      <c r="B8895" t="s">
        <v>2129</v>
      </c>
      <c r="C8895" t="s">
        <v>1852</v>
      </c>
      <c r="D8895" s="4">
        <v>4089</v>
      </c>
      <c r="F8895" s="4">
        <v>9541</v>
      </c>
      <c r="I8895" s="4">
        <v>13630</v>
      </c>
      <c r="J8895" s="4">
        <v>4089</v>
      </c>
      <c r="K8895" s="4">
        <v>4089</v>
      </c>
    </row>
    <row r="8896" spans="1:11" x14ac:dyDescent="0.35">
      <c r="A8896" t="s">
        <v>888</v>
      </c>
      <c r="B8896" t="s">
        <v>2130</v>
      </c>
      <c r="C8896" t="s">
        <v>1853</v>
      </c>
      <c r="D8896" s="4">
        <v>10710</v>
      </c>
      <c r="F8896" s="4">
        <v>19039</v>
      </c>
      <c r="I8896" s="4">
        <v>29749</v>
      </c>
      <c r="J8896" s="4">
        <v>10710</v>
      </c>
      <c r="K8896" s="4">
        <v>10710</v>
      </c>
    </row>
    <row r="8897" spans="1:11" x14ac:dyDescent="0.35">
      <c r="A8897" t="s">
        <v>888</v>
      </c>
      <c r="B8897" t="s">
        <v>2182</v>
      </c>
      <c r="C8897" t="s">
        <v>1903</v>
      </c>
      <c r="D8897" s="4">
        <v>4508</v>
      </c>
      <c r="I8897" s="4">
        <v>4508</v>
      </c>
      <c r="J8897" s="4">
        <v>4508</v>
      </c>
      <c r="K8897" s="4">
        <v>4508</v>
      </c>
    </row>
    <row r="8898" spans="1:11" x14ac:dyDescent="0.35">
      <c r="A8898" t="s">
        <v>888</v>
      </c>
      <c r="B8898" t="s">
        <v>2131</v>
      </c>
      <c r="C8898" t="s">
        <v>1854</v>
      </c>
      <c r="D8898" s="4">
        <v>564891</v>
      </c>
      <c r="I8898" s="4">
        <v>564891</v>
      </c>
      <c r="J8898" s="4">
        <v>564891</v>
      </c>
      <c r="K8898" s="4">
        <v>564891</v>
      </c>
    </row>
    <row r="8899" spans="1:11" x14ac:dyDescent="0.35">
      <c r="A8899" t="s">
        <v>888</v>
      </c>
      <c r="B8899" t="s">
        <v>2132</v>
      </c>
      <c r="C8899" t="s">
        <v>1855</v>
      </c>
      <c r="D8899" s="4">
        <v>634390</v>
      </c>
      <c r="I8899" s="4">
        <v>634390</v>
      </c>
      <c r="J8899" s="4">
        <v>634390</v>
      </c>
      <c r="K8899" s="4">
        <v>634390</v>
      </c>
    </row>
    <row r="8900" spans="1:11" x14ac:dyDescent="0.35">
      <c r="A8900" t="s">
        <v>888</v>
      </c>
      <c r="B8900" t="s">
        <v>2133</v>
      </c>
      <c r="C8900" t="s">
        <v>1856</v>
      </c>
      <c r="I8900" s="4">
        <v>0</v>
      </c>
      <c r="J8900">
        <v>0</v>
      </c>
      <c r="K8900" s="4">
        <v>0</v>
      </c>
    </row>
    <row r="8901" spans="1:11" x14ac:dyDescent="0.35">
      <c r="A8901" t="s">
        <v>888</v>
      </c>
      <c r="B8901" t="s">
        <v>2134</v>
      </c>
      <c r="C8901" t="s">
        <v>1857</v>
      </c>
      <c r="D8901" s="4">
        <v>39380</v>
      </c>
      <c r="G8901" s="4">
        <v>1358</v>
      </c>
      <c r="I8901" s="4">
        <v>40738</v>
      </c>
      <c r="J8901" s="4">
        <v>39380</v>
      </c>
      <c r="K8901" s="4">
        <v>39380</v>
      </c>
    </row>
    <row r="8902" spans="1:11" x14ac:dyDescent="0.35">
      <c r="A8902" t="s">
        <v>888</v>
      </c>
      <c r="B8902" t="s">
        <v>2135</v>
      </c>
      <c r="C8902" t="s">
        <v>1858</v>
      </c>
      <c r="E8902" s="4">
        <v>72397</v>
      </c>
      <c r="I8902" s="4">
        <v>72397</v>
      </c>
      <c r="J8902">
        <v>72397</v>
      </c>
      <c r="K8902" s="4">
        <v>0</v>
      </c>
    </row>
    <row r="8903" spans="1:11" x14ac:dyDescent="0.35">
      <c r="A8903" t="s">
        <v>888</v>
      </c>
      <c r="B8903" t="s">
        <v>2136</v>
      </c>
      <c r="C8903" t="s">
        <v>1859</v>
      </c>
      <c r="E8903" s="4">
        <v>400293</v>
      </c>
      <c r="I8903" s="4">
        <v>400293</v>
      </c>
      <c r="J8903">
        <v>400293</v>
      </c>
      <c r="K8903" s="4">
        <v>0</v>
      </c>
    </row>
    <row r="8904" spans="1:11" x14ac:dyDescent="0.35">
      <c r="A8904" t="s">
        <v>888</v>
      </c>
      <c r="B8904" t="s">
        <v>2137</v>
      </c>
      <c r="C8904" t="s">
        <v>1860</v>
      </c>
      <c r="E8904" s="4">
        <v>1521842</v>
      </c>
      <c r="I8904" s="4">
        <v>1521842</v>
      </c>
      <c r="J8904">
        <v>1521842</v>
      </c>
      <c r="K8904" s="4">
        <v>0</v>
      </c>
    </row>
    <row r="8905" spans="1:11" x14ac:dyDescent="0.35">
      <c r="A8905" t="s">
        <v>888</v>
      </c>
      <c r="B8905" t="s">
        <v>2138</v>
      </c>
      <c r="C8905" t="s">
        <v>1861</v>
      </c>
      <c r="D8905" s="4">
        <v>147370</v>
      </c>
      <c r="I8905" s="4">
        <v>147370</v>
      </c>
      <c r="J8905" s="4">
        <v>147370</v>
      </c>
      <c r="K8905" s="4">
        <v>147370</v>
      </c>
    </row>
    <row r="8906" spans="1:11" x14ac:dyDescent="0.35">
      <c r="A8906" t="s">
        <v>888</v>
      </c>
      <c r="B8906" t="s">
        <v>2139</v>
      </c>
      <c r="C8906" t="s">
        <v>1862</v>
      </c>
      <c r="E8906" s="4">
        <v>1409628</v>
      </c>
      <c r="I8906" s="4">
        <v>1409628</v>
      </c>
      <c r="J8906">
        <v>1409628</v>
      </c>
      <c r="K8906" s="4">
        <v>0</v>
      </c>
    </row>
    <row r="8907" spans="1:11" x14ac:dyDescent="0.35">
      <c r="A8907" t="s">
        <v>888</v>
      </c>
      <c r="B8907" t="s">
        <v>2141</v>
      </c>
      <c r="D8907" s="4">
        <v>1864100</v>
      </c>
      <c r="E8907" s="4">
        <v>3404161</v>
      </c>
      <c r="F8907" s="4">
        <v>28580</v>
      </c>
      <c r="G8907" s="4">
        <v>1358</v>
      </c>
      <c r="I8907" s="4">
        <v>5298198</v>
      </c>
      <c r="J8907" s="4">
        <v>5268261</v>
      </c>
      <c r="K8907" s="4">
        <v>1864100</v>
      </c>
    </row>
    <row r="8908" spans="1:11" x14ac:dyDescent="0.35">
      <c r="A8908" t="s">
        <v>888</v>
      </c>
      <c r="B8908" t="s">
        <v>2143</v>
      </c>
      <c r="C8908" t="s">
        <v>1865</v>
      </c>
      <c r="D8908" s="4">
        <v>87842</v>
      </c>
      <c r="H8908" s="4">
        <v>87842</v>
      </c>
      <c r="I8908" s="4">
        <v>175683</v>
      </c>
      <c r="J8908" s="4">
        <v>87842</v>
      </c>
      <c r="K8908" s="4">
        <v>87842</v>
      </c>
    </row>
    <row r="8909" spans="1:11" x14ac:dyDescent="0.35">
      <c r="A8909" t="s">
        <v>888</v>
      </c>
      <c r="B8909" t="s">
        <v>2144</v>
      </c>
      <c r="C8909" t="s">
        <v>1866</v>
      </c>
      <c r="I8909" s="4">
        <v>0</v>
      </c>
      <c r="J8909">
        <v>0</v>
      </c>
      <c r="K8909" s="4">
        <v>0</v>
      </c>
    </row>
    <row r="8910" spans="1:11" x14ac:dyDescent="0.35">
      <c r="A8910" t="s">
        <v>888</v>
      </c>
      <c r="B8910" t="s">
        <v>2145</v>
      </c>
      <c r="C8910" t="s">
        <v>1867</v>
      </c>
      <c r="D8910" s="4">
        <v>15241</v>
      </c>
      <c r="F8910" s="4">
        <v>271661</v>
      </c>
      <c r="H8910" s="4">
        <v>1500397</v>
      </c>
      <c r="I8910" s="4">
        <v>1787299</v>
      </c>
      <c r="J8910" s="4">
        <v>15241</v>
      </c>
      <c r="K8910" s="4">
        <v>15241</v>
      </c>
    </row>
    <row r="8911" spans="1:11" x14ac:dyDescent="0.35">
      <c r="A8911" t="s">
        <v>888</v>
      </c>
      <c r="B8911" t="s">
        <v>2146</v>
      </c>
      <c r="C8911" t="s">
        <v>1868</v>
      </c>
      <c r="D8911" s="4">
        <v>8089</v>
      </c>
      <c r="E8911" s="4">
        <v>105259</v>
      </c>
      <c r="F8911" s="4">
        <v>10519</v>
      </c>
      <c r="H8911" s="4">
        <v>1394933</v>
      </c>
      <c r="I8911" s="4">
        <v>1518800</v>
      </c>
      <c r="J8911" s="4">
        <v>113348</v>
      </c>
      <c r="K8911" s="4">
        <v>8089</v>
      </c>
    </row>
    <row r="8912" spans="1:11" x14ac:dyDescent="0.35">
      <c r="A8912" t="s">
        <v>888</v>
      </c>
      <c r="B8912" t="s">
        <v>2173</v>
      </c>
      <c r="C8912" t="s">
        <v>1894</v>
      </c>
      <c r="D8912" s="4">
        <v>655</v>
      </c>
      <c r="I8912" s="4">
        <v>655</v>
      </c>
      <c r="J8912" s="4">
        <v>655</v>
      </c>
      <c r="K8912" s="4">
        <v>655</v>
      </c>
    </row>
    <row r="8913" spans="1:11" x14ac:dyDescent="0.35">
      <c r="A8913" t="s">
        <v>888</v>
      </c>
      <c r="B8913" t="s">
        <v>2147</v>
      </c>
      <c r="C8913" t="s">
        <v>1869</v>
      </c>
      <c r="H8913" s="4">
        <v>406560</v>
      </c>
      <c r="I8913" s="4">
        <v>406560</v>
      </c>
      <c r="J8913">
        <v>0</v>
      </c>
      <c r="K8913" s="4">
        <v>0</v>
      </c>
    </row>
    <row r="8914" spans="1:11" x14ac:dyDescent="0.35">
      <c r="A8914" t="s">
        <v>888</v>
      </c>
      <c r="B8914" t="s">
        <v>2148</v>
      </c>
      <c r="C8914" t="s">
        <v>1870</v>
      </c>
      <c r="E8914" s="4">
        <v>12859</v>
      </c>
      <c r="H8914" s="4">
        <v>1589330</v>
      </c>
      <c r="I8914" s="4">
        <v>1602188</v>
      </c>
      <c r="J8914">
        <v>12859</v>
      </c>
      <c r="K8914" s="4">
        <v>0</v>
      </c>
    </row>
    <row r="8915" spans="1:11" x14ac:dyDescent="0.35">
      <c r="A8915" t="s">
        <v>888</v>
      </c>
      <c r="B8915" t="s">
        <v>2149</v>
      </c>
      <c r="C8915" t="s">
        <v>1871</v>
      </c>
      <c r="D8915" s="4">
        <v>4300000</v>
      </c>
      <c r="E8915" s="4">
        <v>6018</v>
      </c>
      <c r="H8915" s="4">
        <v>41767</v>
      </c>
      <c r="I8915" s="4">
        <v>4347785</v>
      </c>
      <c r="J8915" s="4">
        <v>4306018</v>
      </c>
      <c r="K8915" s="4">
        <v>4300000</v>
      </c>
    </row>
    <row r="8916" spans="1:11" x14ac:dyDescent="0.35">
      <c r="A8916" t="s">
        <v>888</v>
      </c>
      <c r="B8916" t="s">
        <v>2150</v>
      </c>
      <c r="C8916" t="s">
        <v>1872</v>
      </c>
      <c r="E8916" s="4">
        <v>196000</v>
      </c>
      <c r="I8916" s="4">
        <v>196000</v>
      </c>
      <c r="J8916">
        <v>196000</v>
      </c>
      <c r="K8916" s="4">
        <v>0</v>
      </c>
    </row>
    <row r="8917" spans="1:11" x14ac:dyDescent="0.35">
      <c r="A8917" t="s">
        <v>888</v>
      </c>
      <c r="B8917" t="s">
        <v>2153</v>
      </c>
      <c r="C8917" t="s">
        <v>1875</v>
      </c>
      <c r="H8917" s="4">
        <v>44753</v>
      </c>
      <c r="I8917" s="4">
        <v>44753</v>
      </c>
      <c r="J8917">
        <v>0</v>
      </c>
      <c r="K8917" s="4">
        <v>0</v>
      </c>
    </row>
    <row r="8918" spans="1:11" x14ac:dyDescent="0.35">
      <c r="A8918" t="s">
        <v>888</v>
      </c>
      <c r="B8918" t="s">
        <v>2154</v>
      </c>
      <c r="C8918" t="s">
        <v>1876</v>
      </c>
      <c r="H8918" s="4">
        <v>68880</v>
      </c>
      <c r="I8918" s="4">
        <v>68880</v>
      </c>
      <c r="J8918">
        <v>0</v>
      </c>
      <c r="K8918" s="4">
        <v>0</v>
      </c>
    </row>
    <row r="8919" spans="1:11" x14ac:dyDescent="0.35">
      <c r="A8919" t="s">
        <v>888</v>
      </c>
      <c r="B8919" t="s">
        <v>2155</v>
      </c>
      <c r="C8919" t="s">
        <v>1877</v>
      </c>
      <c r="D8919" s="4">
        <v>5786</v>
      </c>
      <c r="I8919" s="4">
        <v>5786</v>
      </c>
      <c r="J8919" s="4">
        <v>5786</v>
      </c>
      <c r="K8919" s="4">
        <v>5786</v>
      </c>
    </row>
    <row r="8920" spans="1:11" x14ac:dyDescent="0.35">
      <c r="A8920" t="s">
        <v>888</v>
      </c>
      <c r="B8920" t="s">
        <v>2156</v>
      </c>
      <c r="D8920" s="4">
        <v>4417613</v>
      </c>
      <c r="E8920" s="4">
        <v>320136</v>
      </c>
      <c r="F8920" s="4">
        <v>282180</v>
      </c>
      <c r="H8920" s="4">
        <v>5134461</v>
      </c>
      <c r="I8920" s="4">
        <v>10154390</v>
      </c>
      <c r="J8920" s="4">
        <v>4737749</v>
      </c>
      <c r="K8920" s="4">
        <v>4417613</v>
      </c>
    </row>
    <row r="8921" spans="1:11" x14ac:dyDescent="0.35">
      <c r="A8921" t="s">
        <v>888</v>
      </c>
      <c r="B8921" t="s">
        <v>2157</v>
      </c>
      <c r="C8921" t="s">
        <v>1879</v>
      </c>
      <c r="D8921" s="4">
        <v>507102</v>
      </c>
      <c r="I8921" s="4">
        <v>507102</v>
      </c>
      <c r="J8921" s="4">
        <v>507102</v>
      </c>
      <c r="K8921" s="4">
        <v>507102</v>
      </c>
    </row>
    <row r="8922" spans="1:11" x14ac:dyDescent="0.35">
      <c r="A8922" t="s">
        <v>888</v>
      </c>
      <c r="B8922" t="s">
        <v>2158</v>
      </c>
      <c r="C8922" t="s">
        <v>1880</v>
      </c>
      <c r="D8922" s="4">
        <v>401167</v>
      </c>
      <c r="I8922" s="4">
        <v>401167</v>
      </c>
      <c r="J8922" s="4">
        <v>401167</v>
      </c>
      <c r="K8922" s="4">
        <v>401167</v>
      </c>
    </row>
    <row r="8923" spans="1:11" x14ac:dyDescent="0.35">
      <c r="A8923" t="s">
        <v>888</v>
      </c>
      <c r="B8923" t="s">
        <v>2159</v>
      </c>
      <c r="C8923" t="s">
        <v>1881</v>
      </c>
      <c r="D8923" s="4">
        <v>1180601</v>
      </c>
      <c r="I8923" s="4">
        <v>1180601</v>
      </c>
      <c r="J8923" s="4">
        <v>1180601</v>
      </c>
      <c r="K8923" s="4">
        <v>1180601</v>
      </c>
    </row>
    <row r="8924" spans="1:11" x14ac:dyDescent="0.35">
      <c r="A8924" t="s">
        <v>888</v>
      </c>
      <c r="B8924" t="s">
        <v>2160</v>
      </c>
      <c r="C8924" t="s">
        <v>1882</v>
      </c>
      <c r="D8924" s="4">
        <v>19169</v>
      </c>
      <c r="E8924" s="4">
        <v>241535</v>
      </c>
      <c r="I8924" s="4">
        <v>260703</v>
      </c>
      <c r="J8924" s="4">
        <v>260704</v>
      </c>
      <c r="K8924" s="4">
        <v>19169</v>
      </c>
    </row>
    <row r="8925" spans="1:11" x14ac:dyDescent="0.35">
      <c r="A8925" t="s">
        <v>888</v>
      </c>
      <c r="B8925" t="s">
        <v>2171</v>
      </c>
      <c r="C8925" t="s">
        <v>1892</v>
      </c>
      <c r="D8925" s="4">
        <v>16965</v>
      </c>
      <c r="I8925" s="4">
        <v>16965</v>
      </c>
      <c r="J8925" s="4">
        <v>16965</v>
      </c>
      <c r="K8925" s="4">
        <v>16965</v>
      </c>
    </row>
    <row r="8926" spans="1:11" x14ac:dyDescent="0.35">
      <c r="A8926" t="s">
        <v>888</v>
      </c>
      <c r="B8926" t="s">
        <v>2162</v>
      </c>
      <c r="C8926" t="s">
        <v>1884</v>
      </c>
      <c r="D8926" s="4">
        <v>54821</v>
      </c>
      <c r="I8926" s="4">
        <v>54821</v>
      </c>
      <c r="J8926" s="4">
        <v>54821</v>
      </c>
      <c r="K8926" s="4">
        <v>54821</v>
      </c>
    </row>
    <row r="8927" spans="1:11" x14ac:dyDescent="0.35">
      <c r="A8927" t="s">
        <v>888</v>
      </c>
      <c r="B8927" t="s">
        <v>2163</v>
      </c>
      <c r="D8927" s="4">
        <v>2179825</v>
      </c>
      <c r="E8927" s="4">
        <v>241535</v>
      </c>
      <c r="I8927" s="4">
        <v>2421360</v>
      </c>
      <c r="J8927" s="4">
        <v>2421360</v>
      </c>
      <c r="K8927" s="4">
        <v>2179825</v>
      </c>
    </row>
    <row r="8928" spans="1:11" x14ac:dyDescent="0.35">
      <c r="A8928" t="s">
        <v>888</v>
      </c>
      <c r="B8928" t="s">
        <v>2164</v>
      </c>
      <c r="C8928" t="s">
        <v>1886</v>
      </c>
      <c r="D8928" s="4">
        <v>56558</v>
      </c>
      <c r="I8928" s="4">
        <v>56558</v>
      </c>
      <c r="J8928" s="4">
        <v>56558</v>
      </c>
      <c r="K8928" s="4">
        <v>56558</v>
      </c>
    </row>
    <row r="8929" spans="1:11" x14ac:dyDescent="0.35">
      <c r="A8929" t="s">
        <v>888</v>
      </c>
      <c r="B8929" t="s">
        <v>2165</v>
      </c>
      <c r="D8929" s="4">
        <v>56558</v>
      </c>
      <c r="I8929" s="4">
        <v>56558</v>
      </c>
      <c r="J8929" s="4">
        <v>56558</v>
      </c>
      <c r="K8929" s="4">
        <v>56558</v>
      </c>
    </row>
    <row r="8930" spans="1:11" x14ac:dyDescent="0.35">
      <c r="A8930" t="s">
        <v>888</v>
      </c>
      <c r="B8930" t="s">
        <v>2166</v>
      </c>
      <c r="C8930" t="s">
        <v>1888</v>
      </c>
      <c r="H8930" s="4">
        <v>134400</v>
      </c>
      <c r="I8930" s="4">
        <v>134400</v>
      </c>
      <c r="J8930">
        <v>0</v>
      </c>
      <c r="K8930" s="4">
        <v>0</v>
      </c>
    </row>
    <row r="8931" spans="1:11" x14ac:dyDescent="0.35">
      <c r="A8931" t="s">
        <v>888</v>
      </c>
      <c r="B8931" t="s">
        <v>2180</v>
      </c>
      <c r="C8931" t="s">
        <v>1901</v>
      </c>
      <c r="H8931" s="4">
        <v>75000</v>
      </c>
      <c r="I8931" s="4">
        <v>75000</v>
      </c>
      <c r="J8931">
        <v>0</v>
      </c>
      <c r="K8931" s="4">
        <v>0</v>
      </c>
    </row>
    <row r="8932" spans="1:11" x14ac:dyDescent="0.35">
      <c r="A8932" t="s">
        <v>888</v>
      </c>
      <c r="B8932" t="s">
        <v>2167</v>
      </c>
      <c r="C8932" t="s">
        <v>1889</v>
      </c>
      <c r="H8932" s="4">
        <v>105000</v>
      </c>
      <c r="I8932" s="4">
        <v>105000</v>
      </c>
      <c r="J8932">
        <v>0</v>
      </c>
      <c r="K8932" s="4">
        <v>0</v>
      </c>
    </row>
    <row r="8933" spans="1:11" x14ac:dyDescent="0.35">
      <c r="A8933" t="s">
        <v>888</v>
      </c>
      <c r="B8933" t="s">
        <v>2168</v>
      </c>
      <c r="C8933" t="s">
        <v>1890</v>
      </c>
      <c r="H8933" s="4">
        <v>75000</v>
      </c>
      <c r="I8933" s="4">
        <v>75000</v>
      </c>
      <c r="J8933">
        <v>0</v>
      </c>
      <c r="K8933" s="4">
        <v>0</v>
      </c>
    </row>
    <row r="8934" spans="1:11" x14ac:dyDescent="0.35">
      <c r="A8934" t="s">
        <v>888</v>
      </c>
      <c r="B8934" t="s">
        <v>2181</v>
      </c>
      <c r="C8934" t="s">
        <v>1902</v>
      </c>
      <c r="H8934" s="4">
        <v>150000</v>
      </c>
      <c r="I8934" s="4">
        <v>150000</v>
      </c>
      <c r="J8934">
        <v>0</v>
      </c>
      <c r="K8934" s="4">
        <v>0</v>
      </c>
    </row>
    <row r="8935" spans="1:11" x14ac:dyDescent="0.35">
      <c r="A8935" t="s">
        <v>888</v>
      </c>
      <c r="B8935" t="s">
        <v>2169</v>
      </c>
      <c r="H8935" s="4">
        <v>539400</v>
      </c>
      <c r="I8935" s="4">
        <v>539400</v>
      </c>
      <c r="J8935">
        <v>0</v>
      </c>
      <c r="K8935" s="4">
        <v>0</v>
      </c>
    </row>
    <row r="8936" spans="1:11" x14ac:dyDescent="0.35">
      <c r="A8936" t="s">
        <v>888</v>
      </c>
      <c r="B8936" t="s">
        <v>2170</v>
      </c>
      <c r="D8936" s="4">
        <v>47086438</v>
      </c>
      <c r="E8936" s="4">
        <v>9824886</v>
      </c>
      <c r="F8936" s="4">
        <v>5010479</v>
      </c>
      <c r="G8936" s="4">
        <v>1358</v>
      </c>
      <c r="H8936" s="4">
        <v>5786361</v>
      </c>
      <c r="I8936" s="4">
        <v>67709522</v>
      </c>
      <c r="J8936" s="4">
        <f>SUM(D8936,E8936)</f>
        <v>56911324</v>
      </c>
      <c r="K8936" s="4">
        <v>47086438</v>
      </c>
    </row>
    <row r="8937" spans="1:11" x14ac:dyDescent="0.35">
      <c r="A8937" t="s">
        <v>892</v>
      </c>
      <c r="B8937" t="s">
        <v>2118</v>
      </c>
      <c r="C8937" t="s">
        <v>1843</v>
      </c>
      <c r="D8937" s="4">
        <v>6419021</v>
      </c>
      <c r="F8937" s="4">
        <v>1117200</v>
      </c>
      <c r="I8937" s="4">
        <v>7536221</v>
      </c>
      <c r="J8937" s="4">
        <v>6419021</v>
      </c>
      <c r="K8937" s="4">
        <v>6419021</v>
      </c>
    </row>
    <row r="8938" spans="1:11" x14ac:dyDescent="0.35">
      <c r="A8938" t="s">
        <v>892</v>
      </c>
      <c r="B8938" t="s">
        <v>2119</v>
      </c>
      <c r="C8938" t="s">
        <v>1844</v>
      </c>
      <c r="D8938" s="4">
        <v>22602</v>
      </c>
      <c r="E8938" s="4">
        <v>298873</v>
      </c>
      <c r="G8938" s="4">
        <v>330598</v>
      </c>
      <c r="H8938" s="4">
        <v>16650</v>
      </c>
      <c r="I8938" s="4">
        <v>668723</v>
      </c>
      <c r="J8938" s="4">
        <v>321475</v>
      </c>
      <c r="K8938" s="4">
        <v>22602</v>
      </c>
    </row>
    <row r="8939" spans="1:11" x14ac:dyDescent="0.35">
      <c r="A8939" t="s">
        <v>892</v>
      </c>
      <c r="B8939" t="s">
        <v>2120</v>
      </c>
      <c r="C8939" t="s">
        <v>1845</v>
      </c>
      <c r="D8939" s="4">
        <v>3675</v>
      </c>
      <c r="G8939" s="4">
        <v>747973</v>
      </c>
      <c r="I8939" s="4">
        <v>751648</v>
      </c>
      <c r="J8939" s="4">
        <v>3675</v>
      </c>
      <c r="K8939" s="4">
        <v>3675</v>
      </c>
    </row>
    <row r="8940" spans="1:11" x14ac:dyDescent="0.35">
      <c r="A8940" t="s">
        <v>892</v>
      </c>
      <c r="B8940" t="s">
        <v>2121</v>
      </c>
      <c r="D8940" s="4">
        <v>6445298</v>
      </c>
      <c r="E8940" s="4">
        <v>298873</v>
      </c>
      <c r="F8940" s="4">
        <v>1117200</v>
      </c>
      <c r="G8940" s="4">
        <v>1078571</v>
      </c>
      <c r="H8940" s="4">
        <v>16650</v>
      </c>
      <c r="I8940" s="4">
        <v>8956592</v>
      </c>
      <c r="J8940" s="4">
        <v>6744171</v>
      </c>
      <c r="K8940" s="4">
        <v>6445298</v>
      </c>
    </row>
    <row r="8941" spans="1:11" x14ac:dyDescent="0.35">
      <c r="A8941" t="s">
        <v>892</v>
      </c>
      <c r="B8941" t="s">
        <v>2122</v>
      </c>
      <c r="C8941" t="s">
        <v>1846</v>
      </c>
      <c r="D8941" s="4">
        <v>3512174</v>
      </c>
      <c r="E8941" s="4">
        <v>2149967</v>
      </c>
      <c r="F8941" s="4">
        <v>1585205</v>
      </c>
      <c r="G8941" s="4">
        <v>2100000</v>
      </c>
      <c r="I8941" s="4">
        <v>9347345</v>
      </c>
      <c r="J8941" s="4">
        <v>5662141</v>
      </c>
      <c r="K8941" s="4">
        <v>3512174</v>
      </c>
    </row>
    <row r="8942" spans="1:11" x14ac:dyDescent="0.35">
      <c r="A8942" t="s">
        <v>892</v>
      </c>
      <c r="B8942" t="s">
        <v>2123</v>
      </c>
      <c r="C8942" t="s">
        <v>1847</v>
      </c>
      <c r="D8942" s="4">
        <v>1515293</v>
      </c>
      <c r="F8942" s="4">
        <v>202703</v>
      </c>
      <c r="G8942" s="4">
        <v>1485000</v>
      </c>
      <c r="I8942" s="4">
        <v>3202996</v>
      </c>
      <c r="J8942" s="4">
        <v>1515293</v>
      </c>
      <c r="K8942" s="4">
        <v>1515293</v>
      </c>
    </row>
    <row r="8943" spans="1:11" x14ac:dyDescent="0.35">
      <c r="A8943" t="s">
        <v>892</v>
      </c>
      <c r="B8943" t="s">
        <v>2124</v>
      </c>
      <c r="C8943" t="s">
        <v>1848</v>
      </c>
      <c r="D8943" s="4">
        <v>5565</v>
      </c>
      <c r="I8943" s="4">
        <v>5565</v>
      </c>
      <c r="J8943" s="4">
        <v>5565</v>
      </c>
      <c r="K8943" s="4">
        <v>5565</v>
      </c>
    </row>
    <row r="8944" spans="1:11" x14ac:dyDescent="0.35">
      <c r="A8944" t="s">
        <v>892</v>
      </c>
      <c r="B8944" t="s">
        <v>2125</v>
      </c>
      <c r="D8944" s="4">
        <v>5033032</v>
      </c>
      <c r="E8944" s="4">
        <v>2149967</v>
      </c>
      <c r="F8944" s="4">
        <v>1787907</v>
      </c>
      <c r="G8944" s="4">
        <v>3585000</v>
      </c>
      <c r="I8944" s="4">
        <v>12555906</v>
      </c>
      <c r="J8944" s="4">
        <v>7182999</v>
      </c>
      <c r="K8944" s="4">
        <v>5033032</v>
      </c>
    </row>
    <row r="8945" spans="1:11" x14ac:dyDescent="0.35">
      <c r="A8945" t="s">
        <v>892</v>
      </c>
      <c r="B8945" t="s">
        <v>2128</v>
      </c>
      <c r="C8945" t="s">
        <v>1851</v>
      </c>
      <c r="E8945" s="4">
        <v>132119</v>
      </c>
      <c r="I8945" s="4">
        <v>132119</v>
      </c>
      <c r="J8945">
        <v>132119</v>
      </c>
      <c r="K8945" s="4">
        <v>0</v>
      </c>
    </row>
    <row r="8946" spans="1:11" x14ac:dyDescent="0.35">
      <c r="A8946" t="s">
        <v>892</v>
      </c>
      <c r="B8946" t="s">
        <v>2129</v>
      </c>
      <c r="C8946" t="s">
        <v>1852</v>
      </c>
      <c r="D8946" s="4">
        <v>1921</v>
      </c>
      <c r="I8946" s="4">
        <v>1921</v>
      </c>
      <c r="J8946" s="4">
        <v>1921</v>
      </c>
      <c r="K8946" s="4">
        <v>1921</v>
      </c>
    </row>
    <row r="8947" spans="1:11" x14ac:dyDescent="0.35">
      <c r="A8947" t="s">
        <v>892</v>
      </c>
      <c r="B8947" t="s">
        <v>2130</v>
      </c>
      <c r="C8947" t="s">
        <v>1853</v>
      </c>
      <c r="D8947" s="4">
        <v>23856</v>
      </c>
      <c r="F8947" s="4">
        <v>2309</v>
      </c>
      <c r="I8947" s="4">
        <v>26164</v>
      </c>
      <c r="J8947" s="4">
        <v>23856</v>
      </c>
      <c r="K8947" s="4">
        <v>23856</v>
      </c>
    </row>
    <row r="8948" spans="1:11" x14ac:dyDescent="0.35">
      <c r="A8948" t="s">
        <v>892</v>
      </c>
      <c r="B8948" t="s">
        <v>2131</v>
      </c>
      <c r="C8948" t="s">
        <v>1854</v>
      </c>
      <c r="D8948" s="4">
        <v>2603</v>
      </c>
      <c r="E8948" s="4">
        <v>342970</v>
      </c>
      <c r="I8948" s="4">
        <v>345573</v>
      </c>
      <c r="J8948" s="4">
        <v>345573</v>
      </c>
      <c r="K8948" s="4">
        <v>2603</v>
      </c>
    </row>
    <row r="8949" spans="1:11" x14ac:dyDescent="0.35">
      <c r="A8949" t="s">
        <v>892</v>
      </c>
      <c r="B8949" t="s">
        <v>2132</v>
      </c>
      <c r="C8949" t="s">
        <v>1855</v>
      </c>
      <c r="D8949" s="4">
        <v>7604</v>
      </c>
      <c r="E8949" s="4">
        <v>188635</v>
      </c>
      <c r="I8949" s="4">
        <v>196239</v>
      </c>
      <c r="J8949" s="4">
        <v>196239</v>
      </c>
      <c r="K8949" s="4">
        <v>7604</v>
      </c>
    </row>
    <row r="8950" spans="1:11" x14ac:dyDescent="0.35">
      <c r="A8950" t="s">
        <v>892</v>
      </c>
      <c r="B8950" t="s">
        <v>2133</v>
      </c>
      <c r="C8950" t="s">
        <v>1856</v>
      </c>
      <c r="I8950" s="4">
        <v>0</v>
      </c>
      <c r="J8950">
        <v>0</v>
      </c>
      <c r="K8950" s="4">
        <v>0</v>
      </c>
    </row>
    <row r="8951" spans="1:11" x14ac:dyDescent="0.35">
      <c r="A8951" t="s">
        <v>892</v>
      </c>
      <c r="B8951" t="s">
        <v>2135</v>
      </c>
      <c r="C8951" t="s">
        <v>1858</v>
      </c>
      <c r="G8951" s="4">
        <v>20781</v>
      </c>
      <c r="I8951" s="4">
        <v>20781</v>
      </c>
      <c r="J8951">
        <v>0</v>
      </c>
      <c r="K8951" s="4">
        <v>0</v>
      </c>
    </row>
    <row r="8952" spans="1:11" x14ac:dyDescent="0.35">
      <c r="A8952" t="s">
        <v>892</v>
      </c>
      <c r="B8952" t="s">
        <v>2136</v>
      </c>
      <c r="C8952" t="s">
        <v>1859</v>
      </c>
      <c r="F8952" s="4">
        <v>3</v>
      </c>
      <c r="G8952" s="4">
        <v>575000</v>
      </c>
      <c r="H8952" s="4">
        <v>25000</v>
      </c>
      <c r="I8952" s="4">
        <v>600003</v>
      </c>
      <c r="J8952">
        <v>0</v>
      </c>
      <c r="K8952" s="4">
        <v>0</v>
      </c>
    </row>
    <row r="8953" spans="1:11" x14ac:dyDescent="0.35">
      <c r="A8953" t="s">
        <v>892</v>
      </c>
      <c r="B8953" t="s">
        <v>2137</v>
      </c>
      <c r="C8953" t="s">
        <v>1860</v>
      </c>
      <c r="G8953" s="4">
        <v>434812</v>
      </c>
      <c r="I8953" s="4">
        <v>434812</v>
      </c>
      <c r="J8953">
        <v>0</v>
      </c>
      <c r="K8953" s="4">
        <v>0</v>
      </c>
    </row>
    <row r="8954" spans="1:11" x14ac:dyDescent="0.35">
      <c r="A8954" t="s">
        <v>892</v>
      </c>
      <c r="B8954" t="s">
        <v>2138</v>
      </c>
      <c r="C8954" t="s">
        <v>1861</v>
      </c>
      <c r="E8954" s="4">
        <v>32645</v>
      </c>
      <c r="I8954" s="4">
        <v>32645</v>
      </c>
      <c r="J8954">
        <v>32645</v>
      </c>
      <c r="K8954" s="4">
        <v>0</v>
      </c>
    </row>
    <row r="8955" spans="1:11" x14ac:dyDescent="0.35">
      <c r="A8955" t="s">
        <v>892</v>
      </c>
      <c r="B8955" t="s">
        <v>2141</v>
      </c>
      <c r="D8955" s="4">
        <v>35983</v>
      </c>
      <c r="E8955" s="4">
        <v>696369</v>
      </c>
      <c r="F8955" s="4">
        <v>2312</v>
      </c>
      <c r="G8955" s="4">
        <v>1030593</v>
      </c>
      <c r="H8955" s="4">
        <v>25000</v>
      </c>
      <c r="I8955" s="4">
        <v>1790257</v>
      </c>
      <c r="J8955" s="4">
        <v>732352</v>
      </c>
      <c r="K8955" s="4">
        <v>35983</v>
      </c>
    </row>
    <row r="8956" spans="1:11" x14ac:dyDescent="0.35">
      <c r="A8956" t="s">
        <v>892</v>
      </c>
      <c r="B8956" t="s">
        <v>2144</v>
      </c>
      <c r="C8956" t="s">
        <v>1866</v>
      </c>
      <c r="I8956" s="4">
        <v>0</v>
      </c>
      <c r="J8956">
        <v>0</v>
      </c>
      <c r="K8956" s="4">
        <v>0</v>
      </c>
    </row>
    <row r="8957" spans="1:11" x14ac:dyDescent="0.35">
      <c r="A8957" t="s">
        <v>892</v>
      </c>
      <c r="B8957" t="s">
        <v>2145</v>
      </c>
      <c r="C8957" t="s">
        <v>1867</v>
      </c>
      <c r="E8957" s="4">
        <v>9000</v>
      </c>
      <c r="G8957" s="4">
        <v>131160</v>
      </c>
      <c r="H8957" s="4">
        <v>375416</v>
      </c>
      <c r="I8957" s="4">
        <v>515576</v>
      </c>
      <c r="J8957">
        <v>9000</v>
      </c>
      <c r="K8957" s="4">
        <v>0</v>
      </c>
    </row>
    <row r="8958" spans="1:11" x14ac:dyDescent="0.35">
      <c r="A8958" t="s">
        <v>892</v>
      </c>
      <c r="B8958" t="s">
        <v>2146</v>
      </c>
      <c r="C8958" t="s">
        <v>1868</v>
      </c>
      <c r="H8958" s="4">
        <v>452998</v>
      </c>
      <c r="I8958" s="4">
        <v>452998</v>
      </c>
      <c r="J8958">
        <v>0</v>
      </c>
      <c r="K8958" s="4">
        <v>0</v>
      </c>
    </row>
    <row r="8959" spans="1:11" x14ac:dyDescent="0.35">
      <c r="A8959" t="s">
        <v>892</v>
      </c>
      <c r="B8959" t="s">
        <v>2173</v>
      </c>
      <c r="C8959" t="s">
        <v>1894</v>
      </c>
      <c r="D8959" s="4">
        <v>655</v>
      </c>
      <c r="I8959" s="4">
        <v>655</v>
      </c>
      <c r="J8959" s="4">
        <v>655</v>
      </c>
      <c r="K8959" s="4">
        <v>655</v>
      </c>
    </row>
    <row r="8960" spans="1:11" x14ac:dyDescent="0.35">
      <c r="A8960" t="s">
        <v>892</v>
      </c>
      <c r="B8960" t="s">
        <v>2147</v>
      </c>
      <c r="C8960" t="s">
        <v>1869</v>
      </c>
      <c r="H8960" s="4">
        <v>168000</v>
      </c>
      <c r="I8960" s="4">
        <v>168000</v>
      </c>
      <c r="J8960">
        <v>0</v>
      </c>
      <c r="K8960" s="4">
        <v>0</v>
      </c>
    </row>
    <row r="8961" spans="1:11" x14ac:dyDescent="0.35">
      <c r="A8961" t="s">
        <v>892</v>
      </c>
      <c r="B8961" t="s">
        <v>2148</v>
      </c>
      <c r="C8961" t="s">
        <v>1870</v>
      </c>
      <c r="G8961" s="4">
        <v>19510</v>
      </c>
      <c r="H8961" s="4">
        <v>1506445</v>
      </c>
      <c r="I8961" s="4">
        <v>1525954</v>
      </c>
      <c r="J8961">
        <v>0</v>
      </c>
      <c r="K8961" s="4">
        <v>0</v>
      </c>
    </row>
    <row r="8962" spans="1:11" x14ac:dyDescent="0.35">
      <c r="A8962" t="s">
        <v>892</v>
      </c>
      <c r="B8962" t="s">
        <v>2149</v>
      </c>
      <c r="C8962" t="s">
        <v>1871</v>
      </c>
      <c r="F8962" s="4">
        <v>302486</v>
      </c>
      <c r="I8962" s="4">
        <v>302486</v>
      </c>
      <c r="J8962">
        <v>0</v>
      </c>
      <c r="K8962" s="4">
        <v>0</v>
      </c>
    </row>
    <row r="8963" spans="1:11" x14ac:dyDescent="0.35">
      <c r="A8963" t="s">
        <v>892</v>
      </c>
      <c r="B8963" t="s">
        <v>2150</v>
      </c>
      <c r="C8963" t="s">
        <v>1872</v>
      </c>
      <c r="D8963" s="4">
        <v>245000</v>
      </c>
      <c r="I8963" s="4">
        <v>245000</v>
      </c>
      <c r="J8963" s="4">
        <v>245000</v>
      </c>
      <c r="K8963" s="4">
        <v>245000</v>
      </c>
    </row>
    <row r="8964" spans="1:11" x14ac:dyDescent="0.35">
      <c r="A8964" t="s">
        <v>892</v>
      </c>
      <c r="B8964" t="s">
        <v>2153</v>
      </c>
      <c r="C8964" t="s">
        <v>1875</v>
      </c>
      <c r="D8964" s="4">
        <v>0</v>
      </c>
      <c r="H8964" s="4">
        <v>259220</v>
      </c>
      <c r="I8964" s="4">
        <v>259220</v>
      </c>
      <c r="J8964" s="4">
        <v>0</v>
      </c>
      <c r="K8964" s="4">
        <v>0</v>
      </c>
    </row>
    <row r="8965" spans="1:11" x14ac:dyDescent="0.35">
      <c r="A8965" t="s">
        <v>892</v>
      </c>
      <c r="B8965" t="s">
        <v>2154</v>
      </c>
      <c r="C8965" t="s">
        <v>1876</v>
      </c>
      <c r="H8965" s="4">
        <v>0</v>
      </c>
      <c r="I8965" s="4">
        <v>0</v>
      </c>
      <c r="J8965">
        <v>0</v>
      </c>
      <c r="K8965" s="4">
        <v>0</v>
      </c>
    </row>
    <row r="8966" spans="1:11" x14ac:dyDescent="0.35">
      <c r="A8966" t="s">
        <v>892</v>
      </c>
      <c r="B8966" t="s">
        <v>2156</v>
      </c>
      <c r="D8966" s="4">
        <v>245655</v>
      </c>
      <c r="E8966" s="4">
        <v>9000</v>
      </c>
      <c r="F8966" s="4">
        <v>302486</v>
      </c>
      <c r="G8966" s="4">
        <v>150670</v>
      </c>
      <c r="H8966" s="4">
        <v>2762078</v>
      </c>
      <c r="I8966" s="4">
        <v>3469889</v>
      </c>
      <c r="J8966" s="4">
        <v>254655</v>
      </c>
      <c r="K8966" s="4">
        <v>245655</v>
      </c>
    </row>
    <row r="8967" spans="1:11" x14ac:dyDescent="0.35">
      <c r="A8967" t="s">
        <v>892</v>
      </c>
      <c r="B8967" t="s">
        <v>2157</v>
      </c>
      <c r="C8967" t="s">
        <v>1879</v>
      </c>
      <c r="D8967" s="4">
        <v>18046</v>
      </c>
      <c r="I8967" s="4">
        <v>18046</v>
      </c>
      <c r="J8967" s="4">
        <v>18046</v>
      </c>
      <c r="K8967" s="4">
        <v>18046</v>
      </c>
    </row>
    <row r="8968" spans="1:11" x14ac:dyDescent="0.35">
      <c r="A8968" t="s">
        <v>892</v>
      </c>
      <c r="B8968" t="s">
        <v>2159</v>
      </c>
      <c r="C8968" t="s">
        <v>1881</v>
      </c>
      <c r="D8968" s="4">
        <v>73380</v>
      </c>
      <c r="I8968" s="4">
        <v>73380</v>
      </c>
      <c r="J8968" s="4">
        <v>73380</v>
      </c>
      <c r="K8968" s="4">
        <v>73380</v>
      </c>
    </row>
    <row r="8969" spans="1:11" x14ac:dyDescent="0.35">
      <c r="A8969" t="s">
        <v>892</v>
      </c>
      <c r="B8969" t="s">
        <v>2163</v>
      </c>
      <c r="D8969" s="4">
        <v>91426</v>
      </c>
      <c r="I8969" s="4">
        <v>91426</v>
      </c>
      <c r="J8969" s="4">
        <v>91426</v>
      </c>
      <c r="K8969" s="4">
        <v>91426</v>
      </c>
    </row>
    <row r="8970" spans="1:11" x14ac:dyDescent="0.35">
      <c r="A8970" t="s">
        <v>892</v>
      </c>
      <c r="B8970" t="s">
        <v>2166</v>
      </c>
      <c r="C8970" t="s">
        <v>1888</v>
      </c>
      <c r="H8970" s="4">
        <v>240000</v>
      </c>
      <c r="I8970" s="4">
        <v>240000</v>
      </c>
      <c r="J8970">
        <v>0</v>
      </c>
      <c r="K8970" s="4">
        <v>0</v>
      </c>
    </row>
    <row r="8971" spans="1:11" x14ac:dyDescent="0.35">
      <c r="A8971" t="s">
        <v>892</v>
      </c>
      <c r="B8971" t="s">
        <v>2167</v>
      </c>
      <c r="C8971" t="s">
        <v>1889</v>
      </c>
      <c r="H8971" s="4">
        <v>94500</v>
      </c>
      <c r="I8971" s="4">
        <v>94500</v>
      </c>
      <c r="J8971">
        <v>0</v>
      </c>
      <c r="K8971" s="4">
        <v>0</v>
      </c>
    </row>
    <row r="8972" spans="1:11" x14ac:dyDescent="0.35">
      <c r="A8972" t="s">
        <v>892</v>
      </c>
      <c r="B8972" t="s">
        <v>2168</v>
      </c>
      <c r="C8972" t="s">
        <v>1890</v>
      </c>
      <c r="H8972" s="4">
        <v>67500</v>
      </c>
      <c r="I8972" s="4">
        <v>67500</v>
      </c>
      <c r="J8972">
        <v>0</v>
      </c>
      <c r="K8972" s="4">
        <v>0</v>
      </c>
    </row>
    <row r="8973" spans="1:11" x14ac:dyDescent="0.35">
      <c r="A8973" t="s">
        <v>892</v>
      </c>
      <c r="B8973" t="s">
        <v>2169</v>
      </c>
      <c r="H8973" s="4">
        <v>402000</v>
      </c>
      <c r="I8973" s="4">
        <v>402000</v>
      </c>
      <c r="J8973">
        <v>0</v>
      </c>
      <c r="K8973" s="4">
        <v>0</v>
      </c>
    </row>
    <row r="8974" spans="1:11" x14ac:dyDescent="0.35">
      <c r="A8974" t="s">
        <v>892</v>
      </c>
      <c r="B8974" t="s">
        <v>2170</v>
      </c>
      <c r="D8974" s="4">
        <v>11851393</v>
      </c>
      <c r="E8974" s="4">
        <v>3154209</v>
      </c>
      <c r="F8974" s="4">
        <v>3209906</v>
      </c>
      <c r="G8974" s="4">
        <v>5844834</v>
      </c>
      <c r="H8974" s="4">
        <v>3205728</v>
      </c>
      <c r="I8974" s="4">
        <v>27266070</v>
      </c>
      <c r="J8974" s="4">
        <f>SUM(D8974,E8974)</f>
        <v>15005602</v>
      </c>
      <c r="K8974" s="4">
        <v>11851393</v>
      </c>
    </row>
    <row r="8975" spans="1:11" x14ac:dyDescent="0.35">
      <c r="A8975" t="s">
        <v>895</v>
      </c>
      <c r="B8975" t="s">
        <v>2118</v>
      </c>
      <c r="C8975" t="s">
        <v>1843</v>
      </c>
      <c r="D8975" s="4">
        <v>31536372</v>
      </c>
      <c r="E8975" s="4">
        <v>13101166</v>
      </c>
      <c r="F8975" s="4">
        <v>3990000</v>
      </c>
      <c r="I8975" s="4">
        <v>48627538</v>
      </c>
      <c r="J8975" s="4">
        <v>44637538</v>
      </c>
      <c r="K8975" s="4">
        <v>31536372</v>
      </c>
    </row>
    <row r="8976" spans="1:11" x14ac:dyDescent="0.35">
      <c r="A8976" t="s">
        <v>895</v>
      </c>
      <c r="B8976" t="s">
        <v>2119</v>
      </c>
      <c r="C8976" t="s">
        <v>1844</v>
      </c>
      <c r="D8976" s="4">
        <v>2157455</v>
      </c>
      <c r="E8976" s="4">
        <v>390796</v>
      </c>
      <c r="F8976" s="4">
        <v>1134972</v>
      </c>
      <c r="H8976" s="4">
        <v>784363</v>
      </c>
      <c r="I8976" s="4">
        <v>4467586</v>
      </c>
      <c r="J8976" s="4">
        <v>2548251</v>
      </c>
      <c r="K8976" s="4">
        <v>2157455</v>
      </c>
    </row>
    <row r="8977" spans="1:11" x14ac:dyDescent="0.35">
      <c r="A8977" t="s">
        <v>895</v>
      </c>
      <c r="B8977" t="s">
        <v>2120</v>
      </c>
      <c r="C8977" t="s">
        <v>1845</v>
      </c>
      <c r="D8977" s="4">
        <v>3077905</v>
      </c>
      <c r="I8977" s="4">
        <v>3077905</v>
      </c>
      <c r="J8977" s="4">
        <v>3077905</v>
      </c>
      <c r="K8977" s="4">
        <v>3077905</v>
      </c>
    </row>
    <row r="8978" spans="1:11" x14ac:dyDescent="0.35">
      <c r="A8978" t="s">
        <v>895</v>
      </c>
      <c r="B8978" t="s">
        <v>2121</v>
      </c>
      <c r="D8978" s="4">
        <v>36771732</v>
      </c>
      <c r="E8978" s="4">
        <v>13491962</v>
      </c>
      <c r="F8978" s="4">
        <v>5124972</v>
      </c>
      <c r="H8978" s="4">
        <v>784363</v>
      </c>
      <c r="I8978" s="4">
        <v>56173029</v>
      </c>
      <c r="J8978" s="4">
        <v>50263694</v>
      </c>
      <c r="K8978" s="4">
        <v>36771732</v>
      </c>
    </row>
    <row r="8979" spans="1:11" x14ac:dyDescent="0.35">
      <c r="A8979" t="s">
        <v>895</v>
      </c>
      <c r="B8979" t="s">
        <v>2122</v>
      </c>
      <c r="C8979" t="s">
        <v>1846</v>
      </c>
      <c r="D8979" s="4">
        <v>19236410</v>
      </c>
      <c r="I8979" s="4">
        <v>19236410</v>
      </c>
      <c r="J8979" s="4">
        <v>19236410</v>
      </c>
      <c r="K8979" s="4">
        <v>19236410</v>
      </c>
    </row>
    <row r="8980" spans="1:11" x14ac:dyDescent="0.35">
      <c r="A8980" t="s">
        <v>895</v>
      </c>
      <c r="B8980" t="s">
        <v>2123</v>
      </c>
      <c r="C8980" t="s">
        <v>1847</v>
      </c>
      <c r="D8980" s="4">
        <v>15752719</v>
      </c>
      <c r="F8980" s="4">
        <v>1081081</v>
      </c>
      <c r="I8980" s="4">
        <v>16833800</v>
      </c>
      <c r="J8980" s="4">
        <v>15752719</v>
      </c>
      <c r="K8980" s="4">
        <v>15752719</v>
      </c>
    </row>
    <row r="8981" spans="1:11" x14ac:dyDescent="0.35">
      <c r="A8981" t="s">
        <v>895</v>
      </c>
      <c r="B8981" t="s">
        <v>2124</v>
      </c>
      <c r="C8981" t="s">
        <v>1848</v>
      </c>
      <c r="D8981" s="4">
        <v>14866</v>
      </c>
      <c r="I8981" s="4">
        <v>14866</v>
      </c>
      <c r="J8981" s="4">
        <v>14866</v>
      </c>
      <c r="K8981" s="4">
        <v>14866</v>
      </c>
    </row>
    <row r="8982" spans="1:11" x14ac:dyDescent="0.35">
      <c r="A8982" t="s">
        <v>895</v>
      </c>
      <c r="B8982" t="s">
        <v>2125</v>
      </c>
      <c r="D8982" s="4">
        <v>35003995</v>
      </c>
      <c r="F8982" s="4">
        <v>1081081</v>
      </c>
      <c r="I8982" s="4">
        <v>36085076</v>
      </c>
      <c r="J8982" s="4">
        <v>35003995</v>
      </c>
      <c r="K8982" s="4">
        <v>35003995</v>
      </c>
    </row>
    <row r="8983" spans="1:11" x14ac:dyDescent="0.35">
      <c r="A8983" t="s">
        <v>895</v>
      </c>
      <c r="B8983" t="s">
        <v>2175</v>
      </c>
      <c r="C8983" t="s">
        <v>1896</v>
      </c>
      <c r="H8983" s="4">
        <v>130990</v>
      </c>
      <c r="I8983" s="4">
        <v>130990</v>
      </c>
      <c r="J8983">
        <v>0</v>
      </c>
      <c r="K8983" s="4">
        <v>0</v>
      </c>
    </row>
    <row r="8984" spans="1:11" x14ac:dyDescent="0.35">
      <c r="A8984" t="s">
        <v>895</v>
      </c>
      <c r="B8984" t="s">
        <v>2126</v>
      </c>
      <c r="C8984" t="s">
        <v>1850</v>
      </c>
      <c r="H8984" s="4">
        <v>6400000</v>
      </c>
      <c r="I8984" s="4">
        <v>6400000</v>
      </c>
      <c r="J8984">
        <v>0</v>
      </c>
      <c r="K8984" s="4">
        <v>0</v>
      </c>
    </row>
    <row r="8985" spans="1:11" x14ac:dyDescent="0.35">
      <c r="A8985" t="s">
        <v>895</v>
      </c>
      <c r="B8985" t="s">
        <v>2127</v>
      </c>
      <c r="H8985" s="4">
        <v>6530990</v>
      </c>
      <c r="I8985" s="4">
        <v>6530990</v>
      </c>
      <c r="J8985">
        <v>0</v>
      </c>
      <c r="K8985" s="4">
        <v>0</v>
      </c>
    </row>
    <row r="8986" spans="1:11" x14ac:dyDescent="0.35">
      <c r="A8986" t="s">
        <v>895</v>
      </c>
      <c r="B8986" t="s">
        <v>2201</v>
      </c>
      <c r="C8986" t="s">
        <v>1934</v>
      </c>
      <c r="D8986" s="4">
        <v>4702</v>
      </c>
      <c r="I8986" s="4">
        <v>4702</v>
      </c>
      <c r="J8986" s="4">
        <v>4702</v>
      </c>
      <c r="K8986" s="4">
        <v>4702</v>
      </c>
    </row>
    <row r="8987" spans="1:11" x14ac:dyDescent="0.35">
      <c r="A8987" t="s">
        <v>895</v>
      </c>
      <c r="B8987" t="s">
        <v>2128</v>
      </c>
      <c r="C8987" t="s">
        <v>1851</v>
      </c>
      <c r="D8987" s="4">
        <v>672487</v>
      </c>
      <c r="I8987" s="4">
        <v>672487</v>
      </c>
      <c r="J8987" s="4">
        <v>672487</v>
      </c>
      <c r="K8987" s="4">
        <v>672487</v>
      </c>
    </row>
    <row r="8988" spans="1:11" x14ac:dyDescent="0.35">
      <c r="A8988" t="s">
        <v>895</v>
      </c>
      <c r="B8988" t="s">
        <v>2195</v>
      </c>
      <c r="C8988" t="s">
        <v>1916</v>
      </c>
      <c r="D8988" s="4">
        <v>28890</v>
      </c>
      <c r="I8988" s="4">
        <v>28890</v>
      </c>
      <c r="J8988" s="4">
        <v>28890</v>
      </c>
      <c r="K8988" s="4">
        <v>28890</v>
      </c>
    </row>
    <row r="8989" spans="1:11" x14ac:dyDescent="0.35">
      <c r="A8989" t="s">
        <v>895</v>
      </c>
      <c r="B8989" t="s">
        <v>2129</v>
      </c>
      <c r="C8989" t="s">
        <v>1852</v>
      </c>
      <c r="D8989" s="4">
        <v>17288</v>
      </c>
      <c r="I8989" s="4">
        <v>17288</v>
      </c>
      <c r="J8989" s="4">
        <v>17288</v>
      </c>
      <c r="K8989" s="4">
        <v>17288</v>
      </c>
    </row>
    <row r="8990" spans="1:11" x14ac:dyDescent="0.35">
      <c r="A8990" t="s">
        <v>895</v>
      </c>
      <c r="B8990" t="s">
        <v>2130</v>
      </c>
      <c r="C8990" t="s">
        <v>1853</v>
      </c>
      <c r="D8990" s="4">
        <v>24152</v>
      </c>
      <c r="H8990" s="4">
        <v>1539</v>
      </c>
      <c r="I8990" s="4">
        <v>25691</v>
      </c>
      <c r="J8990" s="4">
        <v>24152</v>
      </c>
      <c r="K8990" s="4">
        <v>24152</v>
      </c>
    </row>
    <row r="8991" spans="1:11" x14ac:dyDescent="0.35">
      <c r="A8991" t="s">
        <v>895</v>
      </c>
      <c r="B8991" t="s">
        <v>2172</v>
      </c>
      <c r="C8991" t="s">
        <v>1893</v>
      </c>
      <c r="E8991" s="4">
        <v>7167</v>
      </c>
      <c r="I8991" s="4">
        <v>7167</v>
      </c>
      <c r="J8991">
        <v>7167</v>
      </c>
      <c r="K8991" s="4">
        <v>0</v>
      </c>
    </row>
    <row r="8992" spans="1:11" x14ac:dyDescent="0.35">
      <c r="A8992" t="s">
        <v>895</v>
      </c>
      <c r="B8992" t="s">
        <v>2131</v>
      </c>
      <c r="C8992" t="s">
        <v>1854</v>
      </c>
      <c r="D8992" s="4">
        <v>95133</v>
      </c>
      <c r="F8992" s="4">
        <v>477468</v>
      </c>
      <c r="I8992" s="4">
        <v>572601</v>
      </c>
      <c r="J8992" s="4">
        <v>95133</v>
      </c>
      <c r="K8992" s="4">
        <v>95133</v>
      </c>
    </row>
    <row r="8993" spans="1:11" x14ac:dyDescent="0.35">
      <c r="A8993" t="s">
        <v>895</v>
      </c>
      <c r="B8993" t="s">
        <v>2132</v>
      </c>
      <c r="C8993" t="s">
        <v>1855</v>
      </c>
      <c r="D8993" s="4">
        <v>579821</v>
      </c>
      <c r="E8993" s="4">
        <v>99937</v>
      </c>
      <c r="F8993" s="4">
        <v>25044</v>
      </c>
      <c r="G8993" s="4">
        <v>334685</v>
      </c>
      <c r="I8993" s="4">
        <v>1039487</v>
      </c>
      <c r="J8993" s="4">
        <v>679758</v>
      </c>
      <c r="K8993" s="4">
        <v>579821</v>
      </c>
    </row>
    <row r="8994" spans="1:11" x14ac:dyDescent="0.35">
      <c r="A8994" t="s">
        <v>895</v>
      </c>
      <c r="B8994" t="s">
        <v>2133</v>
      </c>
      <c r="C8994" t="s">
        <v>1856</v>
      </c>
      <c r="D8994" s="4">
        <v>1015</v>
      </c>
      <c r="E8994" s="4">
        <v>45557</v>
      </c>
      <c r="G8994" s="4">
        <v>33184</v>
      </c>
      <c r="I8994" s="4">
        <v>79756</v>
      </c>
      <c r="J8994" s="4">
        <v>46572</v>
      </c>
      <c r="K8994" s="4">
        <v>1015</v>
      </c>
    </row>
    <row r="8995" spans="1:11" x14ac:dyDescent="0.35">
      <c r="A8995" t="s">
        <v>895</v>
      </c>
      <c r="B8995" t="s">
        <v>2134</v>
      </c>
      <c r="C8995" t="s">
        <v>1857</v>
      </c>
      <c r="D8995" s="4">
        <v>33948</v>
      </c>
      <c r="I8995" s="4">
        <v>33948</v>
      </c>
      <c r="J8995" s="4">
        <v>33948</v>
      </c>
      <c r="K8995" s="4">
        <v>33948</v>
      </c>
    </row>
    <row r="8996" spans="1:11" x14ac:dyDescent="0.35">
      <c r="A8996" t="s">
        <v>895</v>
      </c>
      <c r="B8996" t="s">
        <v>2189</v>
      </c>
      <c r="C8996" t="s">
        <v>1910</v>
      </c>
      <c r="D8996" s="4">
        <v>20309</v>
      </c>
      <c r="I8996" s="4">
        <v>20309</v>
      </c>
      <c r="J8996" s="4">
        <v>20309</v>
      </c>
      <c r="K8996" s="4">
        <v>20309</v>
      </c>
    </row>
    <row r="8997" spans="1:11" x14ac:dyDescent="0.35">
      <c r="A8997" t="s">
        <v>895</v>
      </c>
      <c r="B8997" t="s">
        <v>2135</v>
      </c>
      <c r="C8997" t="s">
        <v>1858</v>
      </c>
      <c r="D8997" s="4">
        <v>6683</v>
      </c>
      <c r="E8997" s="4">
        <v>22305</v>
      </c>
      <c r="G8997" s="4">
        <v>12066</v>
      </c>
      <c r="H8997" s="4">
        <v>48433</v>
      </c>
      <c r="I8997" s="4">
        <v>89486</v>
      </c>
      <c r="J8997" s="4">
        <v>28988</v>
      </c>
      <c r="K8997" s="4">
        <v>6683</v>
      </c>
    </row>
    <row r="8998" spans="1:11" x14ac:dyDescent="0.35">
      <c r="A8998" t="s">
        <v>895</v>
      </c>
      <c r="B8998" t="s">
        <v>2136</v>
      </c>
      <c r="C8998" t="s">
        <v>1859</v>
      </c>
      <c r="D8998" s="4">
        <v>1143346</v>
      </c>
      <c r="E8998" s="4">
        <v>25000</v>
      </c>
      <c r="G8998" s="4">
        <v>25000</v>
      </c>
      <c r="H8998" s="4">
        <v>558068</v>
      </c>
      <c r="I8998" s="4">
        <v>1751414</v>
      </c>
      <c r="J8998" s="4">
        <v>1168346</v>
      </c>
      <c r="K8998" s="4">
        <v>1143346</v>
      </c>
    </row>
    <row r="8999" spans="1:11" x14ac:dyDescent="0.35">
      <c r="A8999" t="s">
        <v>895</v>
      </c>
      <c r="B8999" t="s">
        <v>2194</v>
      </c>
      <c r="C8999" t="s">
        <v>1915</v>
      </c>
      <c r="D8999" s="4">
        <v>5</v>
      </c>
      <c r="I8999" s="4">
        <v>5</v>
      </c>
      <c r="J8999" s="4">
        <v>5</v>
      </c>
      <c r="K8999" s="4">
        <v>5</v>
      </c>
    </row>
    <row r="9000" spans="1:11" x14ac:dyDescent="0.35">
      <c r="A9000" t="s">
        <v>895</v>
      </c>
      <c r="B9000" t="s">
        <v>2137</v>
      </c>
      <c r="C9000" t="s">
        <v>1860</v>
      </c>
      <c r="D9000" s="4">
        <v>326109</v>
      </c>
      <c r="I9000" s="4">
        <v>326109</v>
      </c>
      <c r="J9000" s="4">
        <v>326109</v>
      </c>
      <c r="K9000" s="4">
        <v>326109</v>
      </c>
    </row>
    <row r="9001" spans="1:11" x14ac:dyDescent="0.35">
      <c r="A9001" t="s">
        <v>895</v>
      </c>
      <c r="B9001" t="s">
        <v>2138</v>
      </c>
      <c r="C9001" t="s">
        <v>1861</v>
      </c>
      <c r="D9001" s="4">
        <v>238309</v>
      </c>
      <c r="I9001" s="4">
        <v>238309</v>
      </c>
      <c r="J9001" s="4">
        <v>238309</v>
      </c>
      <c r="K9001" s="4">
        <v>238309</v>
      </c>
    </row>
    <row r="9002" spans="1:11" x14ac:dyDescent="0.35">
      <c r="A9002" t="s">
        <v>895</v>
      </c>
      <c r="B9002" t="s">
        <v>2139</v>
      </c>
      <c r="C9002" t="s">
        <v>1862</v>
      </c>
      <c r="D9002" s="4">
        <v>769178</v>
      </c>
      <c r="E9002" s="4">
        <v>0</v>
      </c>
      <c r="H9002" s="4">
        <v>170929</v>
      </c>
      <c r="I9002" s="4">
        <v>940107</v>
      </c>
      <c r="J9002" s="4">
        <v>769178</v>
      </c>
      <c r="K9002" s="4">
        <v>769178</v>
      </c>
    </row>
    <row r="9003" spans="1:11" x14ac:dyDescent="0.35">
      <c r="A9003" t="s">
        <v>895</v>
      </c>
      <c r="B9003" t="s">
        <v>2140</v>
      </c>
      <c r="C9003" t="s">
        <v>1863</v>
      </c>
      <c r="D9003" s="4">
        <v>38900</v>
      </c>
      <c r="F9003" s="4">
        <v>7780</v>
      </c>
      <c r="I9003" s="4">
        <v>46679</v>
      </c>
      <c r="J9003" s="4">
        <v>38900</v>
      </c>
      <c r="K9003" s="4">
        <v>38900</v>
      </c>
    </row>
    <row r="9004" spans="1:11" x14ac:dyDescent="0.35">
      <c r="A9004" t="s">
        <v>895</v>
      </c>
      <c r="B9004" t="s">
        <v>2192</v>
      </c>
      <c r="C9004" t="s">
        <v>1913</v>
      </c>
      <c r="H9004" s="4">
        <v>114341</v>
      </c>
      <c r="I9004" s="4">
        <v>114341</v>
      </c>
      <c r="J9004">
        <v>0</v>
      </c>
      <c r="K9004" s="4">
        <v>0</v>
      </c>
    </row>
    <row r="9005" spans="1:11" x14ac:dyDescent="0.35">
      <c r="A9005" t="s">
        <v>895</v>
      </c>
      <c r="B9005" t="s">
        <v>2141</v>
      </c>
      <c r="D9005" s="4">
        <v>4000275</v>
      </c>
      <c r="E9005" s="4">
        <v>199966</v>
      </c>
      <c r="F9005" s="4">
        <v>510292</v>
      </c>
      <c r="G9005" s="4">
        <v>404935</v>
      </c>
      <c r="H9005" s="4">
        <v>893309</v>
      </c>
      <c r="I9005" s="4">
        <v>6008777</v>
      </c>
      <c r="J9005" s="4">
        <v>4200241</v>
      </c>
      <c r="K9005" s="4">
        <v>4000275</v>
      </c>
    </row>
    <row r="9006" spans="1:11" x14ac:dyDescent="0.35">
      <c r="A9006" t="s">
        <v>895</v>
      </c>
      <c r="B9006" t="s">
        <v>2142</v>
      </c>
      <c r="C9006" t="s">
        <v>1864</v>
      </c>
      <c r="E9006" s="4">
        <v>11158</v>
      </c>
      <c r="I9006" s="4">
        <v>11158</v>
      </c>
      <c r="J9006">
        <v>11158</v>
      </c>
      <c r="K9006" s="4">
        <v>0</v>
      </c>
    </row>
    <row r="9007" spans="1:11" x14ac:dyDescent="0.35">
      <c r="A9007" t="s">
        <v>895</v>
      </c>
      <c r="B9007" t="s">
        <v>2143</v>
      </c>
      <c r="C9007" t="s">
        <v>1865</v>
      </c>
      <c r="D9007" s="4">
        <v>12209</v>
      </c>
      <c r="G9007" s="4">
        <v>43921</v>
      </c>
      <c r="H9007" s="4">
        <v>21597</v>
      </c>
      <c r="I9007" s="4">
        <v>77727</v>
      </c>
      <c r="J9007" s="4">
        <v>12209</v>
      </c>
      <c r="K9007" s="4">
        <v>12209</v>
      </c>
    </row>
    <row r="9008" spans="1:11" x14ac:dyDescent="0.35">
      <c r="A9008" t="s">
        <v>895</v>
      </c>
      <c r="B9008" t="s">
        <v>2144</v>
      </c>
      <c r="C9008" t="s">
        <v>1866</v>
      </c>
      <c r="I9008" s="4">
        <v>0</v>
      </c>
      <c r="J9008">
        <v>0</v>
      </c>
      <c r="K9008" s="4">
        <v>0</v>
      </c>
    </row>
    <row r="9009" spans="1:11" x14ac:dyDescent="0.35">
      <c r="A9009" t="s">
        <v>895</v>
      </c>
      <c r="B9009" t="s">
        <v>2145</v>
      </c>
      <c r="C9009" t="s">
        <v>1867</v>
      </c>
      <c r="D9009" s="4">
        <v>1700000</v>
      </c>
      <c r="G9009" s="4">
        <v>27000</v>
      </c>
      <c r="H9009" s="4">
        <v>1976372</v>
      </c>
      <c r="I9009" s="4">
        <v>3703372</v>
      </c>
      <c r="J9009" s="4">
        <v>1700000</v>
      </c>
      <c r="K9009" s="4">
        <v>1700000</v>
      </c>
    </row>
    <row r="9010" spans="1:11" x14ac:dyDescent="0.35">
      <c r="A9010" t="s">
        <v>895</v>
      </c>
      <c r="B9010" t="s">
        <v>2146</v>
      </c>
      <c r="C9010" t="s">
        <v>1868</v>
      </c>
      <c r="D9010" s="4">
        <v>30460</v>
      </c>
      <c r="E9010" s="4">
        <v>100000</v>
      </c>
      <c r="G9010" s="4">
        <v>100000</v>
      </c>
      <c r="H9010" s="4">
        <v>3275485</v>
      </c>
      <c r="I9010" s="4">
        <v>3505946</v>
      </c>
      <c r="J9010" s="4">
        <v>130460</v>
      </c>
      <c r="K9010" s="4">
        <v>30460</v>
      </c>
    </row>
    <row r="9011" spans="1:11" x14ac:dyDescent="0.35">
      <c r="A9011" t="s">
        <v>895</v>
      </c>
      <c r="B9011" t="s">
        <v>2173</v>
      </c>
      <c r="C9011" t="s">
        <v>1894</v>
      </c>
      <c r="D9011" s="4">
        <v>7180</v>
      </c>
      <c r="I9011" s="4">
        <v>7180</v>
      </c>
      <c r="J9011" s="4">
        <v>7180</v>
      </c>
      <c r="K9011" s="4">
        <v>7180</v>
      </c>
    </row>
    <row r="9012" spans="1:11" x14ac:dyDescent="0.35">
      <c r="A9012" t="s">
        <v>895</v>
      </c>
      <c r="B9012" t="s">
        <v>2147</v>
      </c>
      <c r="C9012" t="s">
        <v>1869</v>
      </c>
      <c r="H9012" s="4">
        <v>665280</v>
      </c>
      <c r="I9012" s="4">
        <v>665280</v>
      </c>
      <c r="J9012">
        <v>0</v>
      </c>
      <c r="K9012" s="4">
        <v>0</v>
      </c>
    </row>
    <row r="9013" spans="1:11" x14ac:dyDescent="0.35">
      <c r="A9013" t="s">
        <v>895</v>
      </c>
      <c r="B9013" t="s">
        <v>2148</v>
      </c>
      <c r="C9013" t="s">
        <v>1870</v>
      </c>
      <c r="D9013" s="4">
        <v>1677</v>
      </c>
      <c r="E9013" s="4">
        <v>40793</v>
      </c>
      <c r="G9013" s="4">
        <v>3285591</v>
      </c>
      <c r="H9013" s="4">
        <v>87899</v>
      </c>
      <c r="I9013" s="4">
        <v>3415960</v>
      </c>
      <c r="J9013" s="4">
        <v>42470</v>
      </c>
      <c r="K9013" s="4">
        <v>1677</v>
      </c>
    </row>
    <row r="9014" spans="1:11" x14ac:dyDescent="0.35">
      <c r="A9014" t="s">
        <v>895</v>
      </c>
      <c r="B9014" t="s">
        <v>2149</v>
      </c>
      <c r="C9014" t="s">
        <v>1871</v>
      </c>
      <c r="D9014" s="4">
        <v>213871</v>
      </c>
      <c r="H9014" s="4">
        <v>6586214</v>
      </c>
      <c r="I9014" s="4">
        <v>6800085</v>
      </c>
      <c r="J9014" s="4">
        <v>213871</v>
      </c>
      <c r="K9014" s="4">
        <v>213871</v>
      </c>
    </row>
    <row r="9015" spans="1:11" x14ac:dyDescent="0.35">
      <c r="A9015" t="s">
        <v>895</v>
      </c>
      <c r="B9015" t="s">
        <v>2150</v>
      </c>
      <c r="C9015" t="s">
        <v>1872</v>
      </c>
      <c r="D9015" s="4">
        <v>155772</v>
      </c>
      <c r="I9015" s="4">
        <v>155772</v>
      </c>
      <c r="J9015" s="4">
        <v>155772</v>
      </c>
      <c r="K9015" s="4">
        <v>155772</v>
      </c>
    </row>
    <row r="9016" spans="1:11" x14ac:dyDescent="0.35">
      <c r="A9016" t="s">
        <v>895</v>
      </c>
      <c r="B9016" t="s">
        <v>2151</v>
      </c>
      <c r="C9016" t="s">
        <v>1873</v>
      </c>
      <c r="D9016" s="4">
        <v>24283</v>
      </c>
      <c r="I9016" s="4">
        <v>24283</v>
      </c>
      <c r="J9016" s="4">
        <v>24283</v>
      </c>
      <c r="K9016" s="4">
        <v>24283</v>
      </c>
    </row>
    <row r="9017" spans="1:11" x14ac:dyDescent="0.35">
      <c r="A9017" t="s">
        <v>895</v>
      </c>
      <c r="B9017" t="s">
        <v>2152</v>
      </c>
      <c r="C9017" t="s">
        <v>1874</v>
      </c>
      <c r="D9017" s="4">
        <v>2766</v>
      </c>
      <c r="I9017" s="4">
        <v>2766</v>
      </c>
      <c r="J9017" s="4">
        <v>2766</v>
      </c>
      <c r="K9017" s="4">
        <v>2766</v>
      </c>
    </row>
    <row r="9018" spans="1:11" x14ac:dyDescent="0.35">
      <c r="A9018" t="s">
        <v>895</v>
      </c>
      <c r="B9018" t="s">
        <v>2153</v>
      </c>
      <c r="C9018" t="s">
        <v>1875</v>
      </c>
      <c r="D9018" s="4">
        <v>13262</v>
      </c>
      <c r="H9018" s="4">
        <v>23248</v>
      </c>
      <c r="I9018" s="4">
        <v>36510</v>
      </c>
      <c r="J9018" s="4">
        <v>13262</v>
      </c>
      <c r="K9018" s="4">
        <v>13262</v>
      </c>
    </row>
    <row r="9019" spans="1:11" x14ac:dyDescent="0.35">
      <c r="A9019" t="s">
        <v>895</v>
      </c>
      <c r="B9019" t="s">
        <v>2154</v>
      </c>
      <c r="C9019" t="s">
        <v>1876</v>
      </c>
      <c r="D9019" s="4">
        <v>11443</v>
      </c>
      <c r="H9019" s="4">
        <v>413280</v>
      </c>
      <c r="I9019" s="4">
        <v>424723</v>
      </c>
      <c r="J9019" s="4">
        <v>11443</v>
      </c>
      <c r="K9019" s="4">
        <v>11443</v>
      </c>
    </row>
    <row r="9020" spans="1:11" x14ac:dyDescent="0.35">
      <c r="A9020" t="s">
        <v>895</v>
      </c>
      <c r="B9020" t="s">
        <v>2155</v>
      </c>
      <c r="C9020" t="s">
        <v>1877</v>
      </c>
      <c r="D9020" s="4">
        <v>38740</v>
      </c>
      <c r="I9020" s="4">
        <v>38740</v>
      </c>
      <c r="J9020" s="4">
        <v>38740</v>
      </c>
      <c r="K9020" s="4">
        <v>38740</v>
      </c>
    </row>
    <row r="9021" spans="1:11" x14ac:dyDescent="0.35">
      <c r="A9021" t="s">
        <v>895</v>
      </c>
      <c r="B9021" t="s">
        <v>2156</v>
      </c>
      <c r="D9021" s="4">
        <v>2211664</v>
      </c>
      <c r="E9021" s="4">
        <v>151951</v>
      </c>
      <c r="G9021" s="4">
        <v>3456512</v>
      </c>
      <c r="H9021" s="4">
        <v>13049375</v>
      </c>
      <c r="I9021" s="4">
        <v>18869503</v>
      </c>
      <c r="J9021" s="4">
        <v>2363615</v>
      </c>
      <c r="K9021" s="4">
        <v>2211664</v>
      </c>
    </row>
    <row r="9022" spans="1:11" x14ac:dyDescent="0.35">
      <c r="A9022" t="s">
        <v>895</v>
      </c>
      <c r="B9022" t="s">
        <v>2191</v>
      </c>
      <c r="C9022" t="s">
        <v>1912</v>
      </c>
      <c r="D9022" s="4">
        <v>1985</v>
      </c>
      <c r="I9022" s="4">
        <v>1985</v>
      </c>
      <c r="J9022" s="4">
        <v>1985</v>
      </c>
      <c r="K9022" s="4">
        <v>1985</v>
      </c>
    </row>
    <row r="9023" spans="1:11" x14ac:dyDescent="0.35">
      <c r="A9023" t="s">
        <v>895</v>
      </c>
      <c r="B9023" t="s">
        <v>2157</v>
      </c>
      <c r="C9023" t="s">
        <v>1879</v>
      </c>
      <c r="D9023" s="4">
        <v>1598009</v>
      </c>
      <c r="I9023" s="4">
        <v>1598009</v>
      </c>
      <c r="J9023" s="4">
        <v>1598009</v>
      </c>
      <c r="K9023" s="4">
        <v>1598009</v>
      </c>
    </row>
    <row r="9024" spans="1:11" x14ac:dyDescent="0.35">
      <c r="A9024" t="s">
        <v>895</v>
      </c>
      <c r="B9024" t="s">
        <v>2186</v>
      </c>
      <c r="C9024" t="s">
        <v>1907</v>
      </c>
      <c r="D9024" s="4">
        <v>7329</v>
      </c>
      <c r="I9024" s="4">
        <v>7329</v>
      </c>
      <c r="J9024" s="4">
        <v>7329</v>
      </c>
      <c r="K9024" s="4">
        <v>7329</v>
      </c>
    </row>
    <row r="9025" spans="1:11" x14ac:dyDescent="0.35">
      <c r="A9025" t="s">
        <v>895</v>
      </c>
      <c r="B9025" t="s">
        <v>2176</v>
      </c>
      <c r="C9025" t="s">
        <v>1897</v>
      </c>
      <c r="D9025" s="4">
        <v>784</v>
      </c>
      <c r="I9025" s="4">
        <v>784</v>
      </c>
      <c r="J9025" s="4">
        <v>784</v>
      </c>
      <c r="K9025" s="4">
        <v>784</v>
      </c>
    </row>
    <row r="9026" spans="1:11" x14ac:dyDescent="0.35">
      <c r="A9026" t="s">
        <v>895</v>
      </c>
      <c r="B9026" t="s">
        <v>2158</v>
      </c>
      <c r="C9026" t="s">
        <v>1880</v>
      </c>
      <c r="D9026" s="4">
        <v>2031418</v>
      </c>
      <c r="I9026" s="4">
        <v>2031418</v>
      </c>
      <c r="J9026" s="4">
        <v>2031418</v>
      </c>
      <c r="K9026" s="4">
        <v>2031418</v>
      </c>
    </row>
    <row r="9027" spans="1:11" x14ac:dyDescent="0.35">
      <c r="A9027" t="s">
        <v>895</v>
      </c>
      <c r="B9027" t="s">
        <v>2159</v>
      </c>
      <c r="C9027" t="s">
        <v>1881</v>
      </c>
      <c r="D9027" s="4">
        <v>2400918</v>
      </c>
      <c r="I9027" s="4">
        <v>2400918</v>
      </c>
      <c r="J9027" s="4">
        <v>2400918</v>
      </c>
      <c r="K9027" s="4">
        <v>2400918</v>
      </c>
    </row>
    <row r="9028" spans="1:11" x14ac:dyDescent="0.35">
      <c r="A9028" t="s">
        <v>895</v>
      </c>
      <c r="B9028" t="s">
        <v>2160</v>
      </c>
      <c r="C9028" t="s">
        <v>1882</v>
      </c>
      <c r="D9028" s="4">
        <v>479218</v>
      </c>
      <c r="I9028" s="4">
        <v>479218</v>
      </c>
      <c r="J9028" s="4">
        <v>479218</v>
      </c>
      <c r="K9028" s="4">
        <v>479218</v>
      </c>
    </row>
    <row r="9029" spans="1:11" x14ac:dyDescent="0.35">
      <c r="A9029" t="s">
        <v>895</v>
      </c>
      <c r="B9029" t="s">
        <v>2179</v>
      </c>
      <c r="C9029" t="s">
        <v>1900</v>
      </c>
      <c r="D9029" s="4">
        <v>74394</v>
      </c>
      <c r="I9029" s="4">
        <v>74394</v>
      </c>
      <c r="J9029" s="4">
        <v>74394</v>
      </c>
      <c r="K9029" s="4">
        <v>74394</v>
      </c>
    </row>
    <row r="9030" spans="1:11" x14ac:dyDescent="0.35">
      <c r="A9030" t="s">
        <v>895</v>
      </c>
      <c r="B9030" t="s">
        <v>2161</v>
      </c>
      <c r="C9030" t="s">
        <v>1883</v>
      </c>
      <c r="D9030" s="4">
        <v>6558</v>
      </c>
      <c r="I9030" s="4">
        <v>6558</v>
      </c>
      <c r="J9030" s="4">
        <v>6558</v>
      </c>
      <c r="K9030" s="4">
        <v>6558</v>
      </c>
    </row>
    <row r="9031" spans="1:11" x14ac:dyDescent="0.35">
      <c r="A9031" t="s">
        <v>895</v>
      </c>
      <c r="B9031" t="s">
        <v>2171</v>
      </c>
      <c r="C9031" t="s">
        <v>1892</v>
      </c>
      <c r="D9031" s="4">
        <v>385</v>
      </c>
      <c r="I9031" s="4">
        <v>385</v>
      </c>
      <c r="J9031" s="4">
        <v>385</v>
      </c>
      <c r="K9031" s="4">
        <v>385</v>
      </c>
    </row>
    <row r="9032" spans="1:11" x14ac:dyDescent="0.35">
      <c r="A9032" t="s">
        <v>895</v>
      </c>
      <c r="B9032" t="s">
        <v>2162</v>
      </c>
      <c r="C9032" t="s">
        <v>1884</v>
      </c>
      <c r="D9032" s="4">
        <v>4666</v>
      </c>
      <c r="I9032" s="4">
        <v>4666</v>
      </c>
      <c r="J9032" s="4">
        <v>4666</v>
      </c>
      <c r="K9032" s="4">
        <v>4666</v>
      </c>
    </row>
    <row r="9033" spans="1:11" x14ac:dyDescent="0.35">
      <c r="A9033" t="s">
        <v>895</v>
      </c>
      <c r="B9033" t="s">
        <v>2163</v>
      </c>
      <c r="D9033" s="4">
        <v>6605665</v>
      </c>
      <c r="I9033" s="4">
        <v>6605665</v>
      </c>
      <c r="J9033" s="4">
        <v>6605665</v>
      </c>
      <c r="K9033" s="4">
        <v>6605665</v>
      </c>
    </row>
    <row r="9034" spans="1:11" x14ac:dyDescent="0.35">
      <c r="A9034" t="s">
        <v>895</v>
      </c>
      <c r="B9034" t="s">
        <v>2164</v>
      </c>
      <c r="C9034" t="s">
        <v>1886</v>
      </c>
      <c r="D9034" s="4">
        <v>106549</v>
      </c>
      <c r="G9034" s="4">
        <v>287505</v>
      </c>
      <c r="I9034" s="4">
        <v>394054</v>
      </c>
      <c r="J9034" s="4">
        <v>106549</v>
      </c>
      <c r="K9034" s="4">
        <v>106549</v>
      </c>
    </row>
    <row r="9035" spans="1:11" x14ac:dyDescent="0.35">
      <c r="A9035" t="s">
        <v>895</v>
      </c>
      <c r="B9035" t="s">
        <v>2165</v>
      </c>
      <c r="D9035" s="4">
        <v>106549</v>
      </c>
      <c r="G9035" s="4">
        <v>287505</v>
      </c>
      <c r="I9035" s="4">
        <v>394054</v>
      </c>
      <c r="J9035" s="4">
        <v>106549</v>
      </c>
      <c r="K9035" s="4">
        <v>106549</v>
      </c>
    </row>
    <row r="9036" spans="1:11" x14ac:dyDescent="0.35">
      <c r="A9036" t="s">
        <v>895</v>
      </c>
      <c r="B9036" t="s">
        <v>2166</v>
      </c>
      <c r="C9036" t="s">
        <v>1888</v>
      </c>
      <c r="H9036" s="4">
        <v>2112000</v>
      </c>
      <c r="I9036" s="4">
        <v>2112000</v>
      </c>
      <c r="J9036">
        <v>0</v>
      </c>
      <c r="K9036" s="4">
        <v>0</v>
      </c>
    </row>
    <row r="9037" spans="1:11" x14ac:dyDescent="0.35">
      <c r="A9037" t="s">
        <v>895</v>
      </c>
      <c r="B9037" t="s">
        <v>2180</v>
      </c>
      <c r="C9037" t="s">
        <v>1901</v>
      </c>
      <c r="G9037" s="4">
        <v>375000</v>
      </c>
      <c r="I9037" s="4">
        <v>375000</v>
      </c>
      <c r="J9037">
        <v>0</v>
      </c>
      <c r="K9037" s="4">
        <v>0</v>
      </c>
    </row>
    <row r="9038" spans="1:11" x14ac:dyDescent="0.35">
      <c r="A9038" t="s">
        <v>895</v>
      </c>
      <c r="B9038" t="s">
        <v>2167</v>
      </c>
      <c r="C9038" t="s">
        <v>1889</v>
      </c>
      <c r="G9038" s="4">
        <v>546000</v>
      </c>
      <c r="I9038" s="4">
        <v>546000</v>
      </c>
      <c r="J9038">
        <v>0</v>
      </c>
      <c r="K9038" s="4">
        <v>0</v>
      </c>
    </row>
    <row r="9039" spans="1:11" x14ac:dyDescent="0.35">
      <c r="A9039" t="s">
        <v>895</v>
      </c>
      <c r="B9039" t="s">
        <v>2168</v>
      </c>
      <c r="C9039" t="s">
        <v>1890</v>
      </c>
      <c r="G9039" s="4">
        <v>300000</v>
      </c>
      <c r="I9039" s="4">
        <v>300000</v>
      </c>
      <c r="J9039">
        <v>0</v>
      </c>
      <c r="K9039" s="4">
        <v>0</v>
      </c>
    </row>
    <row r="9040" spans="1:11" x14ac:dyDescent="0.35">
      <c r="A9040" t="s">
        <v>895</v>
      </c>
      <c r="B9040" t="s">
        <v>2181</v>
      </c>
      <c r="C9040" t="s">
        <v>1902</v>
      </c>
      <c r="G9040" s="4">
        <v>750000</v>
      </c>
      <c r="I9040" s="4">
        <v>750000</v>
      </c>
      <c r="J9040">
        <v>0</v>
      </c>
      <c r="K9040" s="4">
        <v>0</v>
      </c>
    </row>
    <row r="9041" spans="1:11" x14ac:dyDescent="0.35">
      <c r="A9041" t="s">
        <v>895</v>
      </c>
      <c r="B9041" t="s">
        <v>2169</v>
      </c>
      <c r="G9041" s="4">
        <v>1971000</v>
      </c>
      <c r="H9041" s="4">
        <v>2112000</v>
      </c>
      <c r="I9041" s="4">
        <v>4083000</v>
      </c>
      <c r="J9041">
        <v>0</v>
      </c>
      <c r="K9041" s="4">
        <v>0</v>
      </c>
    </row>
    <row r="9042" spans="1:11" x14ac:dyDescent="0.35">
      <c r="A9042" t="s">
        <v>895</v>
      </c>
      <c r="B9042" t="s">
        <v>2170</v>
      </c>
      <c r="D9042" s="4">
        <v>84699880</v>
      </c>
      <c r="E9042" s="4">
        <v>13843879</v>
      </c>
      <c r="F9042" s="4">
        <v>6716345</v>
      </c>
      <c r="G9042" s="4">
        <v>6119953</v>
      </c>
      <c r="H9042" s="4">
        <v>23370037</v>
      </c>
      <c r="I9042" s="4">
        <v>134750093</v>
      </c>
      <c r="J9042" s="4">
        <f>SUM(D9042,E9042)</f>
        <v>98543759</v>
      </c>
      <c r="K9042" s="4">
        <v>84699880</v>
      </c>
    </row>
    <row r="9043" spans="1:11" x14ac:dyDescent="0.35">
      <c r="A9043" t="s">
        <v>901</v>
      </c>
      <c r="B9043" t="s">
        <v>2118</v>
      </c>
      <c r="C9043" t="s">
        <v>1843</v>
      </c>
      <c r="D9043" s="4">
        <v>11025386</v>
      </c>
      <c r="F9043" s="4">
        <v>3910200</v>
      </c>
      <c r="I9043" s="4">
        <v>14935586</v>
      </c>
      <c r="J9043" s="4">
        <v>11025386</v>
      </c>
      <c r="K9043" s="4">
        <v>11025386</v>
      </c>
    </row>
    <row r="9044" spans="1:11" x14ac:dyDescent="0.35">
      <c r="A9044" t="s">
        <v>901</v>
      </c>
      <c r="B9044" t="s">
        <v>2119</v>
      </c>
      <c r="C9044" t="s">
        <v>1844</v>
      </c>
      <c r="D9044" s="4">
        <v>358249</v>
      </c>
      <c r="E9044" s="4">
        <v>379846</v>
      </c>
      <c r="F9044" s="4">
        <v>177500</v>
      </c>
      <c r="G9044" s="4">
        <v>673500</v>
      </c>
      <c r="H9044" s="4">
        <v>51300</v>
      </c>
      <c r="I9044" s="4">
        <v>1640395</v>
      </c>
      <c r="J9044" s="4">
        <v>738095</v>
      </c>
      <c r="K9044" s="4">
        <v>358249</v>
      </c>
    </row>
    <row r="9045" spans="1:11" x14ac:dyDescent="0.35">
      <c r="A9045" t="s">
        <v>901</v>
      </c>
      <c r="B9045" t="s">
        <v>2120</v>
      </c>
      <c r="C9045" t="s">
        <v>1845</v>
      </c>
      <c r="D9045" s="4">
        <v>23311</v>
      </c>
      <c r="G9045" s="4">
        <v>807101</v>
      </c>
      <c r="I9045" s="4">
        <v>830412</v>
      </c>
      <c r="J9045" s="4">
        <v>23311</v>
      </c>
      <c r="K9045" s="4">
        <v>23311</v>
      </c>
    </row>
    <row r="9046" spans="1:11" x14ac:dyDescent="0.35">
      <c r="A9046" t="s">
        <v>901</v>
      </c>
      <c r="B9046" t="s">
        <v>2121</v>
      </c>
      <c r="D9046" s="4">
        <v>11406946</v>
      </c>
      <c r="E9046" s="4">
        <v>379846</v>
      </c>
      <c r="F9046" s="4">
        <v>4087700</v>
      </c>
      <c r="G9046" s="4">
        <v>1480601</v>
      </c>
      <c r="H9046" s="4">
        <v>51300</v>
      </c>
      <c r="I9046" s="4">
        <v>17406394</v>
      </c>
      <c r="J9046" s="4">
        <v>11786792</v>
      </c>
      <c r="K9046" s="4">
        <v>11406946</v>
      </c>
    </row>
    <row r="9047" spans="1:11" x14ac:dyDescent="0.35">
      <c r="A9047" t="s">
        <v>901</v>
      </c>
      <c r="B9047" t="s">
        <v>2122</v>
      </c>
      <c r="C9047" t="s">
        <v>1846</v>
      </c>
      <c r="D9047" s="4">
        <v>9712663</v>
      </c>
      <c r="E9047" s="4">
        <v>124935</v>
      </c>
      <c r="I9047" s="4">
        <v>9837598</v>
      </c>
      <c r="J9047" s="4">
        <v>9837598</v>
      </c>
      <c r="K9047" s="4">
        <v>9712663</v>
      </c>
    </row>
    <row r="9048" spans="1:11" x14ac:dyDescent="0.35">
      <c r="A9048" t="s">
        <v>901</v>
      </c>
      <c r="B9048" t="s">
        <v>2123</v>
      </c>
      <c r="C9048" t="s">
        <v>1847</v>
      </c>
      <c r="D9048" s="4">
        <v>3220046</v>
      </c>
      <c r="F9048" s="4">
        <v>67568</v>
      </c>
      <c r="G9048" s="4">
        <v>4070000</v>
      </c>
      <c r="I9048" s="4">
        <v>7357613</v>
      </c>
      <c r="J9048" s="4">
        <v>3220046</v>
      </c>
      <c r="K9048" s="4">
        <v>3220046</v>
      </c>
    </row>
    <row r="9049" spans="1:11" x14ac:dyDescent="0.35">
      <c r="A9049" t="s">
        <v>901</v>
      </c>
      <c r="B9049" t="s">
        <v>2124</v>
      </c>
      <c r="C9049" t="s">
        <v>1848</v>
      </c>
      <c r="D9049" s="4">
        <v>637</v>
      </c>
      <c r="I9049" s="4">
        <v>637</v>
      </c>
      <c r="J9049" s="4">
        <v>637</v>
      </c>
      <c r="K9049" s="4">
        <v>637</v>
      </c>
    </row>
    <row r="9050" spans="1:11" x14ac:dyDescent="0.35">
      <c r="A9050" t="s">
        <v>901</v>
      </c>
      <c r="B9050" t="s">
        <v>2125</v>
      </c>
      <c r="D9050" s="4">
        <v>12933346</v>
      </c>
      <c r="E9050" s="4">
        <v>124935</v>
      </c>
      <c r="F9050" s="4">
        <v>67568</v>
      </c>
      <c r="G9050" s="4">
        <v>4070000</v>
      </c>
      <c r="I9050" s="4">
        <v>17195849</v>
      </c>
      <c r="J9050" s="4">
        <v>13058281</v>
      </c>
      <c r="K9050" s="4">
        <v>12933346</v>
      </c>
    </row>
    <row r="9051" spans="1:11" x14ac:dyDescent="0.35">
      <c r="A9051" t="s">
        <v>901</v>
      </c>
      <c r="B9051" t="s">
        <v>2126</v>
      </c>
      <c r="C9051" t="s">
        <v>1850</v>
      </c>
      <c r="E9051" s="4">
        <v>1600000</v>
      </c>
      <c r="I9051" s="4">
        <v>1600000</v>
      </c>
      <c r="J9051">
        <v>1600000</v>
      </c>
      <c r="K9051" s="4">
        <v>0</v>
      </c>
    </row>
    <row r="9052" spans="1:11" x14ac:dyDescent="0.35">
      <c r="A9052" t="s">
        <v>901</v>
      </c>
      <c r="B9052" t="s">
        <v>2127</v>
      </c>
      <c r="E9052" s="4">
        <v>1600000</v>
      </c>
      <c r="I9052" s="4">
        <v>1600000</v>
      </c>
      <c r="J9052">
        <v>1600000</v>
      </c>
      <c r="K9052" s="4">
        <v>0</v>
      </c>
    </row>
    <row r="9053" spans="1:11" x14ac:dyDescent="0.35">
      <c r="A9053" t="s">
        <v>901</v>
      </c>
      <c r="B9053" t="s">
        <v>2128</v>
      </c>
      <c r="C9053" t="s">
        <v>1851</v>
      </c>
      <c r="D9053" s="4">
        <v>11510</v>
      </c>
      <c r="E9053" s="4">
        <v>436204</v>
      </c>
      <c r="I9053" s="4">
        <v>447714</v>
      </c>
      <c r="J9053" s="4">
        <v>447714</v>
      </c>
      <c r="K9053" s="4">
        <v>11510</v>
      </c>
    </row>
    <row r="9054" spans="1:11" x14ac:dyDescent="0.35">
      <c r="A9054" t="s">
        <v>901</v>
      </c>
      <c r="B9054" t="s">
        <v>2129</v>
      </c>
      <c r="C9054" t="s">
        <v>1852</v>
      </c>
      <c r="D9054" s="4">
        <v>39434</v>
      </c>
      <c r="I9054" s="4">
        <v>39434</v>
      </c>
      <c r="J9054" s="4">
        <v>39434</v>
      </c>
      <c r="K9054" s="4">
        <v>39434</v>
      </c>
    </row>
    <row r="9055" spans="1:11" x14ac:dyDescent="0.35">
      <c r="A9055" t="s">
        <v>901</v>
      </c>
      <c r="B9055" t="s">
        <v>2130</v>
      </c>
      <c r="C9055" t="s">
        <v>1853</v>
      </c>
      <c r="D9055" s="4">
        <v>63199</v>
      </c>
      <c r="I9055" s="4">
        <v>63199</v>
      </c>
      <c r="J9055" s="4">
        <v>63199</v>
      </c>
      <c r="K9055" s="4">
        <v>63199</v>
      </c>
    </row>
    <row r="9056" spans="1:11" x14ac:dyDescent="0.35">
      <c r="A9056" t="s">
        <v>901</v>
      </c>
      <c r="B9056" t="s">
        <v>2172</v>
      </c>
      <c r="C9056" t="s">
        <v>1893</v>
      </c>
      <c r="D9056" s="4">
        <v>1026</v>
      </c>
      <c r="I9056" s="4">
        <v>1026</v>
      </c>
      <c r="J9056" s="4">
        <v>1026</v>
      </c>
      <c r="K9056" s="4">
        <v>1026</v>
      </c>
    </row>
    <row r="9057" spans="1:11" x14ac:dyDescent="0.35">
      <c r="A9057" t="s">
        <v>901</v>
      </c>
      <c r="B9057" t="s">
        <v>2131</v>
      </c>
      <c r="C9057" t="s">
        <v>1854</v>
      </c>
      <c r="D9057" s="4">
        <v>17214</v>
      </c>
      <c r="E9057" s="4">
        <v>511092</v>
      </c>
      <c r="I9057" s="4">
        <v>528306</v>
      </c>
      <c r="J9057" s="4">
        <v>528306</v>
      </c>
      <c r="K9057" s="4">
        <v>17214</v>
      </c>
    </row>
    <row r="9058" spans="1:11" x14ac:dyDescent="0.35">
      <c r="A9058" t="s">
        <v>901</v>
      </c>
      <c r="B9058" t="s">
        <v>2132</v>
      </c>
      <c r="C9058" t="s">
        <v>1855</v>
      </c>
      <c r="D9058" s="4">
        <v>17818</v>
      </c>
      <c r="E9058" s="4">
        <v>472004</v>
      </c>
      <c r="I9058" s="4">
        <v>489822</v>
      </c>
      <c r="J9058" s="4">
        <v>489822</v>
      </c>
      <c r="K9058" s="4">
        <v>17818</v>
      </c>
    </row>
    <row r="9059" spans="1:11" x14ac:dyDescent="0.35">
      <c r="A9059" t="s">
        <v>901</v>
      </c>
      <c r="B9059" t="s">
        <v>2133</v>
      </c>
      <c r="C9059" t="s">
        <v>1856</v>
      </c>
      <c r="I9059" s="4">
        <v>0</v>
      </c>
      <c r="J9059">
        <v>0</v>
      </c>
      <c r="K9059" s="4">
        <v>0</v>
      </c>
    </row>
    <row r="9060" spans="1:11" x14ac:dyDescent="0.35">
      <c r="A9060" t="s">
        <v>901</v>
      </c>
      <c r="B9060" t="s">
        <v>2134</v>
      </c>
      <c r="C9060" t="s">
        <v>1857</v>
      </c>
      <c r="D9060" s="4">
        <v>3395</v>
      </c>
      <c r="E9060" s="4">
        <v>13579</v>
      </c>
      <c r="I9060" s="4">
        <v>16974</v>
      </c>
      <c r="J9060" s="4">
        <v>16974</v>
      </c>
      <c r="K9060" s="4">
        <v>3395</v>
      </c>
    </row>
    <row r="9061" spans="1:11" x14ac:dyDescent="0.35">
      <c r="A9061" t="s">
        <v>901</v>
      </c>
      <c r="B9061" t="s">
        <v>2136</v>
      </c>
      <c r="C9061" t="s">
        <v>1859</v>
      </c>
      <c r="G9061" s="4">
        <v>525000</v>
      </c>
      <c r="H9061" s="4">
        <v>58055</v>
      </c>
      <c r="I9061" s="4">
        <v>583055</v>
      </c>
      <c r="J9061">
        <v>0</v>
      </c>
      <c r="K9061" s="4">
        <v>0</v>
      </c>
    </row>
    <row r="9062" spans="1:11" x14ac:dyDescent="0.35">
      <c r="A9062" t="s">
        <v>901</v>
      </c>
      <c r="B9062" t="s">
        <v>2137</v>
      </c>
      <c r="C9062" t="s">
        <v>1860</v>
      </c>
      <c r="E9062" s="4">
        <v>0</v>
      </c>
      <c r="G9062" s="4">
        <v>978327</v>
      </c>
      <c r="I9062" s="4">
        <v>978327</v>
      </c>
      <c r="J9062">
        <v>0</v>
      </c>
      <c r="K9062" s="4">
        <v>0</v>
      </c>
    </row>
    <row r="9063" spans="1:11" x14ac:dyDescent="0.35">
      <c r="A9063" t="s">
        <v>901</v>
      </c>
      <c r="B9063" t="s">
        <v>2138</v>
      </c>
      <c r="C9063" t="s">
        <v>1861</v>
      </c>
      <c r="E9063" s="4">
        <v>35910</v>
      </c>
      <c r="I9063" s="4">
        <v>35910</v>
      </c>
      <c r="J9063">
        <v>35910</v>
      </c>
      <c r="K9063" s="4">
        <v>0</v>
      </c>
    </row>
    <row r="9064" spans="1:11" x14ac:dyDescent="0.35">
      <c r="A9064" t="s">
        <v>901</v>
      </c>
      <c r="B9064" t="s">
        <v>2139</v>
      </c>
      <c r="C9064" t="s">
        <v>1862</v>
      </c>
      <c r="E9064" s="4">
        <v>0</v>
      </c>
      <c r="G9064" s="4">
        <v>256393</v>
      </c>
      <c r="I9064" s="4">
        <v>256393</v>
      </c>
      <c r="J9064">
        <v>0</v>
      </c>
      <c r="K9064" s="4">
        <v>0</v>
      </c>
    </row>
    <row r="9065" spans="1:11" x14ac:dyDescent="0.35">
      <c r="A9065" t="s">
        <v>901</v>
      </c>
      <c r="B9065" t="s">
        <v>2141</v>
      </c>
      <c r="D9065" s="4">
        <v>153595</v>
      </c>
      <c r="E9065" s="4">
        <v>1468789</v>
      </c>
      <c r="G9065" s="4">
        <v>1759720</v>
      </c>
      <c r="H9065" s="4">
        <v>58055</v>
      </c>
      <c r="I9065" s="4">
        <v>3440159</v>
      </c>
      <c r="J9065" s="4">
        <v>1622384</v>
      </c>
      <c r="K9065" s="4">
        <v>153595</v>
      </c>
    </row>
    <row r="9066" spans="1:11" x14ac:dyDescent="0.35">
      <c r="A9066" t="s">
        <v>901</v>
      </c>
      <c r="B9066" t="s">
        <v>2142</v>
      </c>
      <c r="C9066" t="s">
        <v>1864</v>
      </c>
      <c r="D9066" s="4">
        <v>11158</v>
      </c>
      <c r="I9066" s="4">
        <v>11158</v>
      </c>
      <c r="J9066" s="4">
        <v>11158</v>
      </c>
      <c r="K9066" s="4">
        <v>11158</v>
      </c>
    </row>
    <row r="9067" spans="1:11" x14ac:dyDescent="0.35">
      <c r="A9067" t="s">
        <v>901</v>
      </c>
      <c r="B9067" t="s">
        <v>2144</v>
      </c>
      <c r="C9067" t="s">
        <v>1866</v>
      </c>
      <c r="I9067" s="4">
        <v>0</v>
      </c>
      <c r="J9067">
        <v>0</v>
      </c>
      <c r="K9067" s="4">
        <v>0</v>
      </c>
    </row>
    <row r="9068" spans="1:11" x14ac:dyDescent="0.35">
      <c r="A9068" t="s">
        <v>901</v>
      </c>
      <c r="B9068" t="s">
        <v>2145</v>
      </c>
      <c r="C9068" t="s">
        <v>1867</v>
      </c>
      <c r="D9068" s="4">
        <v>161561</v>
      </c>
      <c r="E9068" s="4">
        <v>561800</v>
      </c>
      <c r="G9068" s="4">
        <v>800000</v>
      </c>
      <c r="H9068" s="4">
        <v>744387</v>
      </c>
      <c r="I9068" s="4">
        <v>2267748</v>
      </c>
      <c r="J9068" s="4">
        <v>723361</v>
      </c>
      <c r="K9068" s="4">
        <v>161561</v>
      </c>
    </row>
    <row r="9069" spans="1:11" x14ac:dyDescent="0.35">
      <c r="A9069" t="s">
        <v>901</v>
      </c>
      <c r="B9069" t="s">
        <v>2146</v>
      </c>
      <c r="C9069" t="s">
        <v>1868</v>
      </c>
      <c r="D9069" s="4">
        <v>58044</v>
      </c>
      <c r="E9069" s="4">
        <v>8489</v>
      </c>
      <c r="H9069" s="4">
        <v>1049308</v>
      </c>
      <c r="I9069" s="4">
        <v>1115841</v>
      </c>
      <c r="J9069" s="4">
        <v>66533</v>
      </c>
      <c r="K9069" s="4">
        <v>58044</v>
      </c>
    </row>
    <row r="9070" spans="1:11" x14ac:dyDescent="0.35">
      <c r="A9070" t="s">
        <v>901</v>
      </c>
      <c r="B9070" t="s">
        <v>2147</v>
      </c>
      <c r="C9070" t="s">
        <v>1869</v>
      </c>
      <c r="H9070" s="4">
        <v>263040</v>
      </c>
      <c r="I9070" s="4">
        <v>263040</v>
      </c>
      <c r="J9070">
        <v>0</v>
      </c>
      <c r="K9070" s="4">
        <v>0</v>
      </c>
    </row>
    <row r="9071" spans="1:11" x14ac:dyDescent="0.35">
      <c r="A9071" t="s">
        <v>901</v>
      </c>
      <c r="B9071" t="s">
        <v>2148</v>
      </c>
      <c r="C9071" t="s">
        <v>1870</v>
      </c>
      <c r="D9071" s="4">
        <v>20018</v>
      </c>
      <c r="G9071" s="4">
        <v>36359</v>
      </c>
      <c r="H9071" s="4">
        <v>1033491</v>
      </c>
      <c r="I9071" s="4">
        <v>1089868</v>
      </c>
      <c r="J9071" s="4">
        <v>20018</v>
      </c>
      <c r="K9071" s="4">
        <v>20018</v>
      </c>
    </row>
    <row r="9072" spans="1:11" x14ac:dyDescent="0.35">
      <c r="A9072" t="s">
        <v>901</v>
      </c>
      <c r="B9072" t="s">
        <v>2149</v>
      </c>
      <c r="C9072" t="s">
        <v>1871</v>
      </c>
      <c r="D9072" s="4">
        <v>846771</v>
      </c>
      <c r="E9072" s="4">
        <v>395873</v>
      </c>
      <c r="I9072" s="4">
        <v>1242644</v>
      </c>
      <c r="J9072" s="4">
        <v>1242644</v>
      </c>
      <c r="K9072" s="4">
        <v>846771</v>
      </c>
    </row>
    <row r="9073" spans="1:11" x14ac:dyDescent="0.35">
      <c r="A9073" t="s">
        <v>901</v>
      </c>
      <c r="B9073" t="s">
        <v>2153</v>
      </c>
      <c r="C9073" t="s">
        <v>1875</v>
      </c>
      <c r="H9073" s="4">
        <v>1190318</v>
      </c>
      <c r="I9073" s="4">
        <v>1190318</v>
      </c>
      <c r="J9073">
        <v>0</v>
      </c>
      <c r="K9073" s="4">
        <v>0</v>
      </c>
    </row>
    <row r="9074" spans="1:11" x14ac:dyDescent="0.35">
      <c r="A9074" t="s">
        <v>901</v>
      </c>
      <c r="B9074" t="s">
        <v>2154</v>
      </c>
      <c r="C9074" t="s">
        <v>1876</v>
      </c>
      <c r="H9074" s="4">
        <v>40320</v>
      </c>
      <c r="I9074" s="4">
        <v>40320</v>
      </c>
      <c r="J9074">
        <v>0</v>
      </c>
      <c r="K9074" s="4">
        <v>0</v>
      </c>
    </row>
    <row r="9075" spans="1:11" x14ac:dyDescent="0.35">
      <c r="A9075" t="s">
        <v>901</v>
      </c>
      <c r="B9075" t="s">
        <v>2155</v>
      </c>
      <c r="C9075" t="s">
        <v>1877</v>
      </c>
      <c r="D9075" s="4">
        <v>18499</v>
      </c>
      <c r="E9075" s="4">
        <v>13874</v>
      </c>
      <c r="I9075" s="4">
        <v>32373</v>
      </c>
      <c r="J9075" s="4">
        <v>32373</v>
      </c>
      <c r="K9075" s="4">
        <v>18499</v>
      </c>
    </row>
    <row r="9076" spans="1:11" x14ac:dyDescent="0.35">
      <c r="A9076" t="s">
        <v>901</v>
      </c>
      <c r="B9076" t="s">
        <v>2156</v>
      </c>
      <c r="D9076" s="4">
        <v>1116051</v>
      </c>
      <c r="E9076" s="4">
        <v>980037</v>
      </c>
      <c r="G9076" s="4">
        <v>836359</v>
      </c>
      <c r="H9076" s="4">
        <v>4320864</v>
      </c>
      <c r="I9076" s="4">
        <v>7253310</v>
      </c>
      <c r="J9076" s="4">
        <v>2096088</v>
      </c>
      <c r="K9076" s="4">
        <v>1116051</v>
      </c>
    </row>
    <row r="9077" spans="1:11" x14ac:dyDescent="0.35">
      <c r="A9077" t="s">
        <v>901</v>
      </c>
      <c r="B9077" t="s">
        <v>2157</v>
      </c>
      <c r="C9077" t="s">
        <v>1879</v>
      </c>
      <c r="D9077" s="4">
        <v>504258</v>
      </c>
      <c r="I9077" s="4">
        <v>504258</v>
      </c>
      <c r="J9077" s="4">
        <v>504258</v>
      </c>
      <c r="K9077" s="4">
        <v>504258</v>
      </c>
    </row>
    <row r="9078" spans="1:11" x14ac:dyDescent="0.35">
      <c r="A9078" t="s">
        <v>901</v>
      </c>
      <c r="B9078" t="s">
        <v>2186</v>
      </c>
      <c r="C9078" t="s">
        <v>1907</v>
      </c>
      <c r="D9078" s="4">
        <v>1959</v>
      </c>
      <c r="I9078" s="4">
        <v>1959</v>
      </c>
      <c r="J9078" s="4">
        <v>1959</v>
      </c>
      <c r="K9078" s="4">
        <v>1959</v>
      </c>
    </row>
    <row r="9079" spans="1:11" x14ac:dyDescent="0.35">
      <c r="A9079" t="s">
        <v>901</v>
      </c>
      <c r="B9079" t="s">
        <v>2176</v>
      </c>
      <c r="C9079" t="s">
        <v>1897</v>
      </c>
      <c r="D9079" s="4">
        <v>2317</v>
      </c>
      <c r="I9079" s="4">
        <v>2317</v>
      </c>
      <c r="J9079" s="4">
        <v>2317</v>
      </c>
      <c r="K9079" s="4">
        <v>2317</v>
      </c>
    </row>
    <row r="9080" spans="1:11" x14ac:dyDescent="0.35">
      <c r="A9080" t="s">
        <v>901</v>
      </c>
      <c r="B9080" t="s">
        <v>2159</v>
      </c>
      <c r="C9080" t="s">
        <v>1881</v>
      </c>
      <c r="D9080" s="4">
        <v>309828</v>
      </c>
      <c r="I9080" s="4">
        <v>309828</v>
      </c>
      <c r="J9080" s="4">
        <v>309828</v>
      </c>
      <c r="K9080" s="4">
        <v>309828</v>
      </c>
    </row>
    <row r="9081" spans="1:11" x14ac:dyDescent="0.35">
      <c r="A9081" t="s">
        <v>901</v>
      </c>
      <c r="B9081" t="s">
        <v>2160</v>
      </c>
      <c r="C9081" t="s">
        <v>1882</v>
      </c>
      <c r="F9081" s="4">
        <v>77027</v>
      </c>
      <c r="I9081" s="4">
        <v>77027</v>
      </c>
      <c r="J9081">
        <v>0</v>
      </c>
      <c r="K9081" s="4">
        <v>0</v>
      </c>
    </row>
    <row r="9082" spans="1:11" x14ac:dyDescent="0.35">
      <c r="A9082" t="s">
        <v>901</v>
      </c>
      <c r="B9082" t="s">
        <v>2161</v>
      </c>
      <c r="C9082" t="s">
        <v>1883</v>
      </c>
      <c r="D9082" s="4">
        <v>63026</v>
      </c>
      <c r="I9082" s="4">
        <v>63026</v>
      </c>
      <c r="J9082" s="4">
        <v>63026</v>
      </c>
      <c r="K9082" s="4">
        <v>63026</v>
      </c>
    </row>
    <row r="9083" spans="1:11" x14ac:dyDescent="0.35">
      <c r="A9083" t="s">
        <v>901</v>
      </c>
      <c r="B9083" t="s">
        <v>2171</v>
      </c>
      <c r="C9083" t="s">
        <v>1892</v>
      </c>
      <c r="D9083" s="4">
        <v>963</v>
      </c>
      <c r="I9083" s="4">
        <v>963</v>
      </c>
      <c r="J9083" s="4">
        <v>963</v>
      </c>
      <c r="K9083" s="4">
        <v>963</v>
      </c>
    </row>
    <row r="9084" spans="1:11" x14ac:dyDescent="0.35">
      <c r="A9084" t="s">
        <v>901</v>
      </c>
      <c r="B9084" t="s">
        <v>2162</v>
      </c>
      <c r="C9084" t="s">
        <v>1884</v>
      </c>
      <c r="D9084" s="4">
        <v>8803</v>
      </c>
      <c r="I9084" s="4">
        <v>8803</v>
      </c>
      <c r="J9084" s="4">
        <v>8803</v>
      </c>
      <c r="K9084" s="4">
        <v>8803</v>
      </c>
    </row>
    <row r="9085" spans="1:11" x14ac:dyDescent="0.35">
      <c r="A9085" t="s">
        <v>901</v>
      </c>
      <c r="B9085" t="s">
        <v>2163</v>
      </c>
      <c r="D9085" s="4">
        <v>891154</v>
      </c>
      <c r="F9085" s="4">
        <v>77027</v>
      </c>
      <c r="I9085" s="4">
        <v>968181</v>
      </c>
      <c r="J9085" s="4">
        <v>891154</v>
      </c>
      <c r="K9085" s="4">
        <v>891154</v>
      </c>
    </row>
    <row r="9086" spans="1:11" x14ac:dyDescent="0.35">
      <c r="A9086" t="s">
        <v>901</v>
      </c>
      <c r="B9086" t="s">
        <v>2164</v>
      </c>
      <c r="C9086" t="s">
        <v>1886</v>
      </c>
      <c r="E9086" s="4">
        <v>9426</v>
      </c>
      <c r="I9086" s="4">
        <v>9426</v>
      </c>
      <c r="J9086">
        <v>9426</v>
      </c>
      <c r="K9086" s="4">
        <v>0</v>
      </c>
    </row>
    <row r="9087" spans="1:11" x14ac:dyDescent="0.35">
      <c r="A9087" t="s">
        <v>901</v>
      </c>
      <c r="B9087" t="s">
        <v>2165</v>
      </c>
      <c r="E9087" s="4">
        <v>9426</v>
      </c>
      <c r="I9087" s="4">
        <v>9426</v>
      </c>
      <c r="J9087">
        <v>9426</v>
      </c>
      <c r="K9087" s="4">
        <v>0</v>
      </c>
    </row>
    <row r="9088" spans="1:11" x14ac:dyDescent="0.35">
      <c r="A9088" t="s">
        <v>901</v>
      </c>
      <c r="B9088" t="s">
        <v>2167</v>
      </c>
      <c r="C9088" t="s">
        <v>1889</v>
      </c>
      <c r="E9088" s="4">
        <v>189000</v>
      </c>
      <c r="I9088" s="4">
        <v>189000</v>
      </c>
      <c r="J9088">
        <v>189000</v>
      </c>
      <c r="K9088" s="4">
        <v>0</v>
      </c>
    </row>
    <row r="9089" spans="1:11" x14ac:dyDescent="0.35">
      <c r="A9089" t="s">
        <v>901</v>
      </c>
      <c r="B9089" t="s">
        <v>2168</v>
      </c>
      <c r="C9089" t="s">
        <v>1890</v>
      </c>
      <c r="E9089" s="4">
        <v>150000</v>
      </c>
      <c r="I9089" s="4">
        <v>150000</v>
      </c>
      <c r="J9089">
        <v>150000</v>
      </c>
      <c r="K9089" s="4">
        <v>0</v>
      </c>
    </row>
    <row r="9090" spans="1:11" x14ac:dyDescent="0.35">
      <c r="A9090" t="s">
        <v>901</v>
      </c>
      <c r="B9090" t="s">
        <v>2169</v>
      </c>
      <c r="E9090" s="4">
        <v>339000</v>
      </c>
      <c r="I9090" s="4">
        <v>339000</v>
      </c>
      <c r="J9090">
        <v>339000</v>
      </c>
      <c r="K9090" s="4">
        <v>0</v>
      </c>
    </row>
    <row r="9091" spans="1:11" x14ac:dyDescent="0.35">
      <c r="A9091" t="s">
        <v>901</v>
      </c>
      <c r="B9091" t="s">
        <v>2170</v>
      </c>
      <c r="D9091" s="4">
        <v>26501093</v>
      </c>
      <c r="E9091" s="4">
        <v>4902033</v>
      </c>
      <c r="F9091" s="4">
        <v>4232295</v>
      </c>
      <c r="G9091" s="4">
        <v>8146680</v>
      </c>
      <c r="H9091" s="4">
        <v>4430219</v>
      </c>
      <c r="I9091" s="4">
        <v>48212319</v>
      </c>
      <c r="J9091" s="4">
        <f>SUM(D9091,E9091)</f>
        <v>31403126</v>
      </c>
      <c r="K9091" s="4">
        <v>26501093</v>
      </c>
    </row>
    <row r="9092" spans="1:11" x14ac:dyDescent="0.35">
      <c r="A9092" t="s">
        <v>905</v>
      </c>
      <c r="B9092" t="s">
        <v>2118</v>
      </c>
      <c r="C9092" t="s">
        <v>1843</v>
      </c>
      <c r="D9092" s="4">
        <v>14406230</v>
      </c>
      <c r="F9092" s="4">
        <v>2340800</v>
      </c>
      <c r="I9092" s="4">
        <v>16747030</v>
      </c>
      <c r="J9092" s="4">
        <v>14406230</v>
      </c>
      <c r="K9092" s="4">
        <v>14406230</v>
      </c>
    </row>
    <row r="9093" spans="1:11" x14ac:dyDescent="0.35">
      <c r="A9093" t="s">
        <v>905</v>
      </c>
      <c r="B9093" t="s">
        <v>2119</v>
      </c>
      <c r="C9093" t="s">
        <v>1844</v>
      </c>
      <c r="D9093" s="4">
        <v>248275</v>
      </c>
      <c r="E9093" s="4">
        <v>622280</v>
      </c>
      <c r="F9093" s="4">
        <v>415741</v>
      </c>
      <c r="G9093" s="4">
        <v>402302</v>
      </c>
      <c r="H9093" s="4">
        <v>56250</v>
      </c>
      <c r="I9093" s="4">
        <v>1744847</v>
      </c>
      <c r="J9093" s="4">
        <v>870555</v>
      </c>
      <c r="K9093" s="4">
        <v>248275</v>
      </c>
    </row>
    <row r="9094" spans="1:11" x14ac:dyDescent="0.35">
      <c r="A9094" t="s">
        <v>905</v>
      </c>
      <c r="B9094" t="s">
        <v>2120</v>
      </c>
      <c r="C9094" t="s">
        <v>1845</v>
      </c>
      <c r="D9094" s="4">
        <v>28556</v>
      </c>
      <c r="G9094" s="4">
        <v>1150045</v>
      </c>
      <c r="I9094" s="4">
        <v>1178601</v>
      </c>
      <c r="J9094" s="4">
        <v>28556</v>
      </c>
      <c r="K9094" s="4">
        <v>28556</v>
      </c>
    </row>
    <row r="9095" spans="1:11" x14ac:dyDescent="0.35">
      <c r="A9095" t="s">
        <v>905</v>
      </c>
      <c r="B9095" t="s">
        <v>2121</v>
      </c>
      <c r="D9095" s="4">
        <v>14683060</v>
      </c>
      <c r="E9095" s="4">
        <v>622280</v>
      </c>
      <c r="F9095" s="4">
        <v>2756541</v>
      </c>
      <c r="G9095" s="4">
        <v>1552347</v>
      </c>
      <c r="H9095" s="4">
        <v>56250</v>
      </c>
      <c r="I9095" s="4">
        <v>19670478</v>
      </c>
      <c r="J9095" s="4">
        <v>15305340</v>
      </c>
      <c r="K9095" s="4">
        <v>14683060</v>
      </c>
    </row>
    <row r="9096" spans="1:11" x14ac:dyDescent="0.35">
      <c r="A9096" t="s">
        <v>905</v>
      </c>
      <c r="B9096" t="s">
        <v>2122</v>
      </c>
      <c r="C9096" t="s">
        <v>1846</v>
      </c>
      <c r="D9096" s="4">
        <v>11208052</v>
      </c>
      <c r="I9096" s="4">
        <v>11208052</v>
      </c>
      <c r="J9096" s="4">
        <v>11208052</v>
      </c>
      <c r="K9096" s="4">
        <v>11208052</v>
      </c>
    </row>
    <row r="9097" spans="1:11" x14ac:dyDescent="0.35">
      <c r="A9097" t="s">
        <v>905</v>
      </c>
      <c r="B9097" t="s">
        <v>2123</v>
      </c>
      <c r="C9097" t="s">
        <v>1847</v>
      </c>
      <c r="D9097" s="4">
        <v>3474669</v>
      </c>
      <c r="F9097" s="4">
        <v>67568</v>
      </c>
      <c r="G9097" s="4">
        <v>3960000</v>
      </c>
      <c r="I9097" s="4">
        <v>7502237</v>
      </c>
      <c r="J9097" s="4">
        <v>3474669</v>
      </c>
      <c r="K9097" s="4">
        <v>3474669</v>
      </c>
    </row>
    <row r="9098" spans="1:11" x14ac:dyDescent="0.35">
      <c r="A9098" t="s">
        <v>905</v>
      </c>
      <c r="B9098" t="s">
        <v>2124</v>
      </c>
      <c r="C9098" t="s">
        <v>1848</v>
      </c>
      <c r="D9098" s="4">
        <v>93071</v>
      </c>
      <c r="I9098" s="4">
        <v>93071</v>
      </c>
      <c r="J9098" s="4">
        <v>93071</v>
      </c>
      <c r="K9098" s="4">
        <v>93071</v>
      </c>
    </row>
    <row r="9099" spans="1:11" x14ac:dyDescent="0.35">
      <c r="A9099" t="s">
        <v>905</v>
      </c>
      <c r="B9099" t="s">
        <v>2125</v>
      </c>
      <c r="D9099" s="4">
        <v>14775792</v>
      </c>
      <c r="F9099" s="4">
        <v>67568</v>
      </c>
      <c r="G9099" s="4">
        <v>3960000</v>
      </c>
      <c r="I9099" s="4">
        <v>18803360</v>
      </c>
      <c r="J9099" s="4">
        <v>14775792</v>
      </c>
      <c r="K9099" s="4">
        <v>14775792</v>
      </c>
    </row>
    <row r="9100" spans="1:11" x14ac:dyDescent="0.35">
      <c r="A9100" t="s">
        <v>905</v>
      </c>
      <c r="B9100" t="s">
        <v>2128</v>
      </c>
      <c r="C9100" t="s">
        <v>1851</v>
      </c>
      <c r="D9100" s="4">
        <v>7604</v>
      </c>
      <c r="E9100" s="4">
        <v>520688</v>
      </c>
      <c r="I9100" s="4">
        <v>528291</v>
      </c>
      <c r="J9100" s="4">
        <v>528292</v>
      </c>
      <c r="K9100" s="4">
        <v>7604</v>
      </c>
    </row>
    <row r="9101" spans="1:11" x14ac:dyDescent="0.35">
      <c r="A9101" t="s">
        <v>905</v>
      </c>
      <c r="B9101" t="s">
        <v>2130</v>
      </c>
      <c r="C9101" t="s">
        <v>1853</v>
      </c>
      <c r="D9101" s="4">
        <v>3500</v>
      </c>
      <c r="I9101" s="4">
        <v>3500</v>
      </c>
      <c r="J9101" s="4">
        <v>3500</v>
      </c>
      <c r="K9101" s="4">
        <v>3500</v>
      </c>
    </row>
    <row r="9102" spans="1:11" x14ac:dyDescent="0.35">
      <c r="A9102" t="s">
        <v>905</v>
      </c>
      <c r="B9102" t="s">
        <v>2131</v>
      </c>
      <c r="C9102" t="s">
        <v>1854</v>
      </c>
      <c r="D9102" s="4">
        <v>55345</v>
      </c>
      <c r="E9102" s="4">
        <v>954935</v>
      </c>
      <c r="I9102" s="4">
        <v>1010280</v>
      </c>
      <c r="J9102" s="4">
        <v>1010280</v>
      </c>
      <c r="K9102" s="4">
        <v>55345</v>
      </c>
    </row>
    <row r="9103" spans="1:11" x14ac:dyDescent="0.35">
      <c r="A9103" t="s">
        <v>905</v>
      </c>
      <c r="B9103" t="s">
        <v>2132</v>
      </c>
      <c r="C9103" t="s">
        <v>1855</v>
      </c>
      <c r="D9103" s="4">
        <v>29020</v>
      </c>
      <c r="E9103" s="4">
        <v>358311</v>
      </c>
      <c r="I9103" s="4">
        <v>387330</v>
      </c>
      <c r="J9103" s="4">
        <v>387331</v>
      </c>
      <c r="K9103" s="4">
        <v>29020</v>
      </c>
    </row>
    <row r="9104" spans="1:11" x14ac:dyDescent="0.35">
      <c r="A9104" t="s">
        <v>905</v>
      </c>
      <c r="B9104" t="s">
        <v>2133</v>
      </c>
      <c r="C9104" t="s">
        <v>1856</v>
      </c>
      <c r="I9104" s="4">
        <v>0</v>
      </c>
      <c r="J9104">
        <v>0</v>
      </c>
      <c r="K9104" s="4">
        <v>0</v>
      </c>
    </row>
    <row r="9105" spans="1:11" x14ac:dyDescent="0.35">
      <c r="A9105" t="s">
        <v>905</v>
      </c>
      <c r="B9105" t="s">
        <v>2134</v>
      </c>
      <c r="C9105" t="s">
        <v>1857</v>
      </c>
      <c r="D9105" s="4">
        <v>214</v>
      </c>
      <c r="E9105" s="4">
        <v>24443</v>
      </c>
      <c r="I9105" s="4">
        <v>24657</v>
      </c>
      <c r="J9105" s="4">
        <v>24657</v>
      </c>
      <c r="K9105" s="4">
        <v>214</v>
      </c>
    </row>
    <row r="9106" spans="1:11" x14ac:dyDescent="0.35">
      <c r="A9106" t="s">
        <v>905</v>
      </c>
      <c r="B9106" t="s">
        <v>2136</v>
      </c>
      <c r="C9106" t="s">
        <v>1859</v>
      </c>
      <c r="E9106" s="4">
        <v>293</v>
      </c>
      <c r="G9106" s="4">
        <v>675000</v>
      </c>
      <c r="I9106" s="4">
        <v>675293</v>
      </c>
      <c r="J9106">
        <v>293</v>
      </c>
      <c r="K9106" s="4">
        <v>0</v>
      </c>
    </row>
    <row r="9107" spans="1:11" x14ac:dyDescent="0.35">
      <c r="A9107" t="s">
        <v>905</v>
      </c>
      <c r="B9107" t="s">
        <v>2137</v>
      </c>
      <c r="C9107" t="s">
        <v>1860</v>
      </c>
      <c r="G9107" s="4">
        <v>869624</v>
      </c>
      <c r="I9107" s="4">
        <v>869624</v>
      </c>
      <c r="J9107">
        <v>0</v>
      </c>
      <c r="K9107" s="4">
        <v>0</v>
      </c>
    </row>
    <row r="9108" spans="1:11" x14ac:dyDescent="0.35">
      <c r="A9108" t="s">
        <v>905</v>
      </c>
      <c r="B9108" t="s">
        <v>2139</v>
      </c>
      <c r="C9108" t="s">
        <v>1862</v>
      </c>
      <c r="E9108" s="4">
        <v>0</v>
      </c>
      <c r="G9108" s="4">
        <v>640686</v>
      </c>
      <c r="I9108" s="4">
        <v>640686</v>
      </c>
      <c r="J9108">
        <v>0</v>
      </c>
      <c r="K9108" s="4">
        <v>0</v>
      </c>
    </row>
    <row r="9109" spans="1:11" x14ac:dyDescent="0.35">
      <c r="A9109" t="s">
        <v>905</v>
      </c>
      <c r="B9109" t="s">
        <v>2140</v>
      </c>
      <c r="C9109" t="s">
        <v>1863</v>
      </c>
      <c r="H9109" s="4">
        <v>54459</v>
      </c>
      <c r="I9109" s="4">
        <v>54459</v>
      </c>
      <c r="J9109">
        <v>0</v>
      </c>
      <c r="K9109" s="4">
        <v>0</v>
      </c>
    </row>
    <row r="9110" spans="1:11" x14ac:dyDescent="0.35">
      <c r="A9110" t="s">
        <v>905</v>
      </c>
      <c r="B9110" t="s">
        <v>2141</v>
      </c>
      <c r="D9110" s="4">
        <v>95682</v>
      </c>
      <c r="E9110" s="4">
        <v>1858669</v>
      </c>
      <c r="G9110" s="4">
        <v>2185310</v>
      </c>
      <c r="H9110" s="4">
        <v>54459</v>
      </c>
      <c r="I9110" s="4">
        <v>4194121</v>
      </c>
      <c r="J9110" s="4">
        <v>1954351</v>
      </c>
      <c r="K9110" s="4">
        <v>95682</v>
      </c>
    </row>
    <row r="9111" spans="1:11" x14ac:dyDescent="0.35">
      <c r="A9111" t="s">
        <v>905</v>
      </c>
      <c r="B9111" t="s">
        <v>2144</v>
      </c>
      <c r="C9111" t="s">
        <v>1866</v>
      </c>
      <c r="I9111" s="4">
        <v>0</v>
      </c>
      <c r="J9111">
        <v>0</v>
      </c>
      <c r="K9111" s="4">
        <v>0</v>
      </c>
    </row>
    <row r="9112" spans="1:11" x14ac:dyDescent="0.35">
      <c r="A9112" t="s">
        <v>905</v>
      </c>
      <c r="B9112" t="s">
        <v>2145</v>
      </c>
      <c r="C9112" t="s">
        <v>1867</v>
      </c>
      <c r="F9112" s="4">
        <v>22500</v>
      </c>
      <c r="H9112" s="4">
        <v>973046</v>
      </c>
      <c r="I9112" s="4">
        <v>995546</v>
      </c>
      <c r="J9112">
        <v>0</v>
      </c>
      <c r="K9112" s="4">
        <v>0</v>
      </c>
    </row>
    <row r="9113" spans="1:11" x14ac:dyDescent="0.35">
      <c r="A9113" t="s">
        <v>905</v>
      </c>
      <c r="B9113" t="s">
        <v>2146</v>
      </c>
      <c r="C9113" t="s">
        <v>1868</v>
      </c>
      <c r="F9113" s="4">
        <v>21037</v>
      </c>
      <c r="H9113" s="4">
        <v>539293</v>
      </c>
      <c r="I9113" s="4">
        <v>560331</v>
      </c>
      <c r="J9113">
        <v>0</v>
      </c>
      <c r="K9113" s="4">
        <v>0</v>
      </c>
    </row>
    <row r="9114" spans="1:11" x14ac:dyDescent="0.35">
      <c r="A9114" t="s">
        <v>905</v>
      </c>
      <c r="B9114" t="s">
        <v>2147</v>
      </c>
      <c r="C9114" t="s">
        <v>1869</v>
      </c>
      <c r="H9114" s="4">
        <v>224640</v>
      </c>
      <c r="I9114" s="4">
        <v>224640</v>
      </c>
      <c r="J9114">
        <v>0</v>
      </c>
      <c r="K9114" s="4">
        <v>0</v>
      </c>
    </row>
    <row r="9115" spans="1:11" x14ac:dyDescent="0.35">
      <c r="A9115" t="s">
        <v>905</v>
      </c>
      <c r="B9115" t="s">
        <v>2148</v>
      </c>
      <c r="C9115" t="s">
        <v>1870</v>
      </c>
      <c r="D9115" s="4">
        <v>3778</v>
      </c>
      <c r="G9115" s="4">
        <v>62963</v>
      </c>
      <c r="H9115" s="4">
        <v>634108</v>
      </c>
      <c r="I9115" s="4">
        <v>700848</v>
      </c>
      <c r="J9115" s="4">
        <v>3778</v>
      </c>
      <c r="K9115" s="4">
        <v>3778</v>
      </c>
    </row>
    <row r="9116" spans="1:11" x14ac:dyDescent="0.35">
      <c r="A9116" t="s">
        <v>905</v>
      </c>
      <c r="B9116" t="s">
        <v>2149</v>
      </c>
      <c r="C9116" t="s">
        <v>1871</v>
      </c>
      <c r="D9116" s="4">
        <v>13122</v>
      </c>
      <c r="G9116" s="4">
        <v>604973</v>
      </c>
      <c r="I9116" s="4">
        <v>618094</v>
      </c>
      <c r="J9116" s="4">
        <v>13122</v>
      </c>
      <c r="K9116" s="4">
        <v>13122</v>
      </c>
    </row>
    <row r="9117" spans="1:11" x14ac:dyDescent="0.35">
      <c r="A9117" t="s">
        <v>905</v>
      </c>
      <c r="B9117" t="s">
        <v>2154</v>
      </c>
      <c r="C9117" t="s">
        <v>1876</v>
      </c>
      <c r="H9117" s="4">
        <v>0</v>
      </c>
      <c r="I9117" s="4">
        <v>0</v>
      </c>
      <c r="J9117">
        <v>0</v>
      </c>
      <c r="K9117" s="4">
        <v>0</v>
      </c>
    </row>
    <row r="9118" spans="1:11" x14ac:dyDescent="0.35">
      <c r="A9118" t="s">
        <v>905</v>
      </c>
      <c r="B9118" t="s">
        <v>2156</v>
      </c>
      <c r="D9118" s="4">
        <v>16899</v>
      </c>
      <c r="F9118" s="4">
        <v>43537</v>
      </c>
      <c r="G9118" s="4">
        <v>667935</v>
      </c>
      <c r="H9118" s="4">
        <v>2371088</v>
      </c>
      <c r="I9118" s="4">
        <v>3099460</v>
      </c>
      <c r="J9118" s="4">
        <v>16899</v>
      </c>
      <c r="K9118" s="4">
        <v>16899</v>
      </c>
    </row>
    <row r="9119" spans="1:11" x14ac:dyDescent="0.35">
      <c r="A9119" t="s">
        <v>905</v>
      </c>
      <c r="B9119" t="s">
        <v>2157</v>
      </c>
      <c r="C9119" t="s">
        <v>1879</v>
      </c>
      <c r="D9119" s="4">
        <v>743724</v>
      </c>
      <c r="I9119" s="4">
        <v>743724</v>
      </c>
      <c r="J9119" s="4">
        <v>743724</v>
      </c>
      <c r="K9119" s="4">
        <v>743724</v>
      </c>
    </row>
    <row r="9120" spans="1:11" x14ac:dyDescent="0.35">
      <c r="A9120" t="s">
        <v>905</v>
      </c>
      <c r="B9120" t="s">
        <v>2176</v>
      </c>
      <c r="C9120" t="s">
        <v>1897</v>
      </c>
      <c r="D9120" s="4">
        <v>6180</v>
      </c>
      <c r="I9120" s="4">
        <v>6180</v>
      </c>
      <c r="J9120" s="4">
        <v>6180</v>
      </c>
      <c r="K9120" s="4">
        <v>6180</v>
      </c>
    </row>
    <row r="9121" spans="1:11" x14ac:dyDescent="0.35">
      <c r="A9121" t="s">
        <v>905</v>
      </c>
      <c r="B9121" t="s">
        <v>2158</v>
      </c>
      <c r="C9121" t="s">
        <v>1880</v>
      </c>
      <c r="D9121" s="4">
        <v>217625</v>
      </c>
      <c r="I9121" s="4">
        <v>217625</v>
      </c>
      <c r="J9121" s="4">
        <v>217625</v>
      </c>
      <c r="K9121" s="4">
        <v>217625</v>
      </c>
    </row>
    <row r="9122" spans="1:11" x14ac:dyDescent="0.35">
      <c r="A9122" t="s">
        <v>905</v>
      </c>
      <c r="B9122" t="s">
        <v>2159</v>
      </c>
      <c r="C9122" t="s">
        <v>1881</v>
      </c>
      <c r="D9122" s="4">
        <v>1250318</v>
      </c>
      <c r="I9122" s="4">
        <v>1250318</v>
      </c>
      <c r="J9122" s="4">
        <v>1250318</v>
      </c>
      <c r="K9122" s="4">
        <v>1250318</v>
      </c>
    </row>
    <row r="9123" spans="1:11" x14ac:dyDescent="0.35">
      <c r="A9123" t="s">
        <v>905</v>
      </c>
      <c r="B9123" t="s">
        <v>2174</v>
      </c>
      <c r="C9123" t="s">
        <v>1895</v>
      </c>
      <c r="D9123" s="4">
        <v>178696</v>
      </c>
      <c r="I9123" s="4">
        <v>178696</v>
      </c>
      <c r="J9123" s="4">
        <v>178696</v>
      </c>
      <c r="K9123" s="4">
        <v>178696</v>
      </c>
    </row>
    <row r="9124" spans="1:11" x14ac:dyDescent="0.35">
      <c r="A9124" t="s">
        <v>905</v>
      </c>
      <c r="B9124" t="s">
        <v>2160</v>
      </c>
      <c r="C9124" t="s">
        <v>1882</v>
      </c>
      <c r="D9124" s="4">
        <v>160381</v>
      </c>
      <c r="I9124" s="4">
        <v>160381</v>
      </c>
      <c r="J9124" s="4">
        <v>160381</v>
      </c>
      <c r="K9124" s="4">
        <v>160381</v>
      </c>
    </row>
    <row r="9125" spans="1:11" x14ac:dyDescent="0.35">
      <c r="A9125" t="s">
        <v>905</v>
      </c>
      <c r="B9125" t="s">
        <v>2171</v>
      </c>
      <c r="C9125" t="s">
        <v>1892</v>
      </c>
      <c r="D9125" s="4">
        <v>2652</v>
      </c>
      <c r="I9125" s="4">
        <v>2652</v>
      </c>
      <c r="J9125" s="4">
        <v>2652</v>
      </c>
      <c r="K9125" s="4">
        <v>2652</v>
      </c>
    </row>
    <row r="9126" spans="1:11" x14ac:dyDescent="0.35">
      <c r="A9126" t="s">
        <v>905</v>
      </c>
      <c r="B9126" t="s">
        <v>2162</v>
      </c>
      <c r="C9126" t="s">
        <v>1884</v>
      </c>
      <c r="D9126" s="4">
        <v>1596</v>
      </c>
      <c r="I9126" s="4">
        <v>1596</v>
      </c>
      <c r="J9126" s="4">
        <v>1596</v>
      </c>
      <c r="K9126" s="4">
        <v>1596</v>
      </c>
    </row>
    <row r="9127" spans="1:11" x14ac:dyDescent="0.35">
      <c r="A9127" t="s">
        <v>905</v>
      </c>
      <c r="B9127" t="s">
        <v>2163</v>
      </c>
      <c r="D9127" s="4">
        <v>2561170</v>
      </c>
      <c r="I9127" s="4">
        <v>2561170</v>
      </c>
      <c r="J9127" s="4">
        <v>2561170</v>
      </c>
      <c r="K9127" s="4">
        <v>2561170</v>
      </c>
    </row>
    <row r="9128" spans="1:11" x14ac:dyDescent="0.35">
      <c r="A9128" t="s">
        <v>905</v>
      </c>
      <c r="B9128" t="s">
        <v>2164</v>
      </c>
      <c r="C9128" t="s">
        <v>1886</v>
      </c>
      <c r="D9128" s="4">
        <v>1294</v>
      </c>
      <c r="E9128" s="4">
        <v>23566</v>
      </c>
      <c r="I9128" s="4">
        <v>24860</v>
      </c>
      <c r="J9128" s="4">
        <v>24860</v>
      </c>
      <c r="K9128" s="4">
        <v>1294</v>
      </c>
    </row>
    <row r="9129" spans="1:11" x14ac:dyDescent="0.35">
      <c r="A9129" t="s">
        <v>905</v>
      </c>
      <c r="B9129" t="s">
        <v>2165</v>
      </c>
      <c r="D9129" s="4">
        <v>1294</v>
      </c>
      <c r="E9129" s="4">
        <v>23566</v>
      </c>
      <c r="I9129" s="4">
        <v>24860</v>
      </c>
      <c r="J9129" s="4">
        <v>24860</v>
      </c>
      <c r="K9129" s="4">
        <v>1294</v>
      </c>
    </row>
    <row r="9130" spans="1:11" x14ac:dyDescent="0.35">
      <c r="A9130" t="s">
        <v>905</v>
      </c>
      <c r="B9130" t="s">
        <v>2167</v>
      </c>
      <c r="C9130" t="s">
        <v>1889</v>
      </c>
      <c r="E9130" s="4">
        <v>483000</v>
      </c>
      <c r="I9130" s="4">
        <v>483000</v>
      </c>
      <c r="J9130">
        <v>483000</v>
      </c>
      <c r="K9130" s="4">
        <v>0</v>
      </c>
    </row>
    <row r="9131" spans="1:11" x14ac:dyDescent="0.35">
      <c r="A9131" t="s">
        <v>905</v>
      </c>
      <c r="B9131" t="s">
        <v>2168</v>
      </c>
      <c r="C9131" t="s">
        <v>1890</v>
      </c>
      <c r="E9131" s="4">
        <v>168750</v>
      </c>
      <c r="I9131" s="4">
        <v>168750</v>
      </c>
      <c r="J9131">
        <v>168750</v>
      </c>
      <c r="K9131" s="4">
        <v>0</v>
      </c>
    </row>
    <row r="9132" spans="1:11" x14ac:dyDescent="0.35">
      <c r="A9132" t="s">
        <v>905</v>
      </c>
      <c r="B9132" t="s">
        <v>2169</v>
      </c>
      <c r="E9132" s="4">
        <v>651750</v>
      </c>
      <c r="I9132" s="4">
        <v>651750</v>
      </c>
      <c r="J9132">
        <v>651750</v>
      </c>
      <c r="K9132" s="4">
        <v>0</v>
      </c>
    </row>
    <row r="9133" spans="1:11" x14ac:dyDescent="0.35">
      <c r="A9133" t="s">
        <v>905</v>
      </c>
      <c r="B9133" t="s">
        <v>2170</v>
      </c>
      <c r="D9133" s="4">
        <v>32133897</v>
      </c>
      <c r="E9133" s="4">
        <v>3156266</v>
      </c>
      <c r="F9133" s="4">
        <v>2867646</v>
      </c>
      <c r="G9133" s="4">
        <v>8365593</v>
      </c>
      <c r="H9133" s="4">
        <v>2481797</v>
      </c>
      <c r="I9133" s="4">
        <v>49005198</v>
      </c>
      <c r="J9133" s="4">
        <f>SUM(D9133,E9133)</f>
        <v>35290163</v>
      </c>
      <c r="K9133" s="4">
        <v>32133897</v>
      </c>
    </row>
    <row r="9134" spans="1:11" x14ac:dyDescent="0.35">
      <c r="A9134" t="s">
        <v>911</v>
      </c>
      <c r="B9134" t="s">
        <v>2118</v>
      </c>
      <c r="C9134" t="s">
        <v>1843</v>
      </c>
      <c r="D9134" s="4">
        <v>2006946</v>
      </c>
      <c r="E9134" s="4">
        <v>1333130</v>
      </c>
      <c r="F9134" s="4">
        <v>2340800</v>
      </c>
      <c r="I9134" s="4">
        <v>5680876</v>
      </c>
      <c r="J9134" s="4">
        <v>3340076</v>
      </c>
      <c r="K9134" s="4">
        <v>2006946</v>
      </c>
    </row>
    <row r="9135" spans="1:11" x14ac:dyDescent="0.35">
      <c r="A9135" t="s">
        <v>911</v>
      </c>
      <c r="B9135" t="s">
        <v>2119</v>
      </c>
      <c r="C9135" t="s">
        <v>1844</v>
      </c>
      <c r="D9135" s="4">
        <v>15888</v>
      </c>
      <c r="G9135" s="4">
        <v>152680</v>
      </c>
      <c r="H9135" s="4">
        <v>272865</v>
      </c>
      <c r="I9135" s="4">
        <v>441434</v>
      </c>
      <c r="J9135" s="4">
        <v>15888</v>
      </c>
      <c r="K9135" s="4">
        <v>15888</v>
      </c>
    </row>
    <row r="9136" spans="1:11" x14ac:dyDescent="0.35">
      <c r="A9136" t="s">
        <v>911</v>
      </c>
      <c r="B9136" t="s">
        <v>2120</v>
      </c>
      <c r="C9136" t="s">
        <v>1845</v>
      </c>
      <c r="D9136" s="4">
        <v>16205</v>
      </c>
      <c r="H9136" s="4">
        <v>372508</v>
      </c>
      <c r="I9136" s="4">
        <v>388714</v>
      </c>
      <c r="J9136" s="4">
        <v>16205</v>
      </c>
      <c r="K9136" s="4">
        <v>16205</v>
      </c>
    </row>
    <row r="9137" spans="1:11" x14ac:dyDescent="0.35">
      <c r="A9137" t="s">
        <v>911</v>
      </c>
      <c r="B9137" t="s">
        <v>2121</v>
      </c>
      <c r="D9137" s="4">
        <v>2039040</v>
      </c>
      <c r="E9137" s="4">
        <v>1333130</v>
      </c>
      <c r="F9137" s="4">
        <v>2340800</v>
      </c>
      <c r="G9137" s="4">
        <v>152680</v>
      </c>
      <c r="H9137" s="4">
        <v>645373</v>
      </c>
      <c r="I9137" s="4">
        <v>6511023</v>
      </c>
      <c r="J9137" s="4">
        <v>3372170</v>
      </c>
      <c r="K9137" s="4">
        <v>2039040</v>
      </c>
    </row>
    <row r="9138" spans="1:11" x14ac:dyDescent="0.35">
      <c r="A9138" t="s">
        <v>911</v>
      </c>
      <c r="B9138" t="s">
        <v>2122</v>
      </c>
      <c r="C9138" t="s">
        <v>1846</v>
      </c>
      <c r="D9138" s="4">
        <v>5238777</v>
      </c>
      <c r="E9138" s="4">
        <v>689612</v>
      </c>
      <c r="F9138" s="4">
        <v>2979960</v>
      </c>
      <c r="I9138" s="4">
        <v>8908349</v>
      </c>
      <c r="J9138" s="4">
        <v>5928389</v>
      </c>
      <c r="K9138" s="4">
        <v>5238777</v>
      </c>
    </row>
    <row r="9139" spans="1:11" x14ac:dyDescent="0.35">
      <c r="A9139" t="s">
        <v>911</v>
      </c>
      <c r="B9139" t="s">
        <v>2123</v>
      </c>
      <c r="C9139" t="s">
        <v>1847</v>
      </c>
      <c r="D9139" s="4">
        <v>525448</v>
      </c>
      <c r="F9139" s="4">
        <v>270270</v>
      </c>
      <c r="I9139" s="4">
        <v>795718</v>
      </c>
      <c r="J9139" s="4">
        <v>525448</v>
      </c>
      <c r="K9139" s="4">
        <v>525448</v>
      </c>
    </row>
    <row r="9140" spans="1:11" x14ac:dyDescent="0.35">
      <c r="A9140" t="s">
        <v>911</v>
      </c>
      <c r="B9140" t="s">
        <v>2125</v>
      </c>
      <c r="D9140" s="4">
        <v>5764225</v>
      </c>
      <c r="E9140" s="4">
        <v>689612</v>
      </c>
      <c r="F9140" s="4">
        <v>3250230</v>
      </c>
      <c r="I9140" s="4">
        <v>9704067</v>
      </c>
      <c r="J9140" s="4">
        <v>6453837</v>
      </c>
      <c r="K9140" s="4">
        <v>5764225</v>
      </c>
    </row>
    <row r="9141" spans="1:11" x14ac:dyDescent="0.35">
      <c r="A9141" t="s">
        <v>911</v>
      </c>
      <c r="B9141" t="s">
        <v>2172</v>
      </c>
      <c r="C9141" t="s">
        <v>1893</v>
      </c>
      <c r="E9141" s="4">
        <v>3584</v>
      </c>
      <c r="I9141" s="4">
        <v>3584</v>
      </c>
      <c r="J9141">
        <v>3584</v>
      </c>
      <c r="K9141" s="4">
        <v>0</v>
      </c>
    </row>
    <row r="9142" spans="1:11" x14ac:dyDescent="0.35">
      <c r="A9142" t="s">
        <v>911</v>
      </c>
      <c r="B9142" t="s">
        <v>2131</v>
      </c>
      <c r="C9142" t="s">
        <v>1854</v>
      </c>
      <c r="F9142" s="4">
        <v>464018</v>
      </c>
      <c r="I9142" s="4">
        <v>464018</v>
      </c>
      <c r="J9142">
        <v>0</v>
      </c>
      <c r="K9142" s="4">
        <v>0</v>
      </c>
    </row>
    <row r="9143" spans="1:11" x14ac:dyDescent="0.35">
      <c r="A9143" t="s">
        <v>911</v>
      </c>
      <c r="B9143" t="s">
        <v>2132</v>
      </c>
      <c r="C9143" t="s">
        <v>1855</v>
      </c>
      <c r="F9143" s="4">
        <v>71819</v>
      </c>
      <c r="I9143" s="4">
        <v>71819</v>
      </c>
      <c r="J9143">
        <v>0</v>
      </c>
      <c r="K9143" s="4">
        <v>0</v>
      </c>
    </row>
    <row r="9144" spans="1:11" x14ac:dyDescent="0.35">
      <c r="A9144" t="s">
        <v>911</v>
      </c>
      <c r="B9144" t="s">
        <v>2133</v>
      </c>
      <c r="C9144" t="s">
        <v>1856</v>
      </c>
      <c r="I9144" s="4">
        <v>0</v>
      </c>
      <c r="J9144">
        <v>0</v>
      </c>
      <c r="K9144" s="4">
        <v>0</v>
      </c>
    </row>
    <row r="9145" spans="1:11" x14ac:dyDescent="0.35">
      <c r="A9145" t="s">
        <v>911</v>
      </c>
      <c r="B9145" t="s">
        <v>2134</v>
      </c>
      <c r="C9145" t="s">
        <v>1857</v>
      </c>
      <c r="F9145" s="4">
        <v>14258</v>
      </c>
      <c r="I9145" s="4">
        <v>14258</v>
      </c>
      <c r="J9145">
        <v>0</v>
      </c>
      <c r="K9145" s="4">
        <v>0</v>
      </c>
    </row>
    <row r="9146" spans="1:11" x14ac:dyDescent="0.35">
      <c r="A9146" t="s">
        <v>911</v>
      </c>
      <c r="B9146" t="s">
        <v>2136</v>
      </c>
      <c r="C9146" t="s">
        <v>1859</v>
      </c>
      <c r="D9146" s="4">
        <v>9405</v>
      </c>
      <c r="E9146" s="4">
        <v>210841</v>
      </c>
      <c r="H9146" s="4">
        <v>625000</v>
      </c>
      <c r="I9146" s="4">
        <v>845246</v>
      </c>
      <c r="J9146" s="4">
        <v>220246</v>
      </c>
      <c r="K9146" s="4">
        <v>9405</v>
      </c>
    </row>
    <row r="9147" spans="1:11" x14ac:dyDescent="0.35">
      <c r="A9147" t="s">
        <v>911</v>
      </c>
      <c r="B9147" t="s">
        <v>2137</v>
      </c>
      <c r="C9147" t="s">
        <v>1860</v>
      </c>
      <c r="E9147" s="4">
        <v>0</v>
      </c>
      <c r="H9147" s="4">
        <v>434812</v>
      </c>
      <c r="I9147" s="4">
        <v>434812</v>
      </c>
      <c r="J9147">
        <v>0</v>
      </c>
      <c r="K9147" s="4">
        <v>0</v>
      </c>
    </row>
    <row r="9148" spans="1:11" x14ac:dyDescent="0.35">
      <c r="A9148" t="s">
        <v>911</v>
      </c>
      <c r="B9148" t="s">
        <v>2141</v>
      </c>
      <c r="D9148" s="4">
        <v>9405</v>
      </c>
      <c r="E9148" s="4">
        <v>214425</v>
      </c>
      <c r="F9148" s="4">
        <v>550095</v>
      </c>
      <c r="H9148" s="4">
        <v>1059812</v>
      </c>
      <c r="I9148" s="4">
        <v>1833737</v>
      </c>
      <c r="J9148" s="4">
        <v>223830</v>
      </c>
      <c r="K9148" s="4">
        <v>9405</v>
      </c>
    </row>
    <row r="9149" spans="1:11" x14ac:dyDescent="0.35">
      <c r="A9149" t="s">
        <v>911</v>
      </c>
      <c r="B9149" t="s">
        <v>2144</v>
      </c>
      <c r="C9149" t="s">
        <v>1866</v>
      </c>
      <c r="I9149" s="4">
        <v>0</v>
      </c>
      <c r="J9149">
        <v>0</v>
      </c>
      <c r="K9149" s="4">
        <v>0</v>
      </c>
    </row>
    <row r="9150" spans="1:11" x14ac:dyDescent="0.35">
      <c r="A9150" t="s">
        <v>911</v>
      </c>
      <c r="B9150" t="s">
        <v>2145</v>
      </c>
      <c r="C9150" t="s">
        <v>1867</v>
      </c>
      <c r="D9150" s="4">
        <v>9000</v>
      </c>
      <c r="F9150" s="4">
        <v>72921</v>
      </c>
      <c r="H9150" s="4">
        <v>566903</v>
      </c>
      <c r="I9150" s="4">
        <v>648824</v>
      </c>
      <c r="J9150" s="4">
        <v>9000</v>
      </c>
      <c r="K9150" s="4">
        <v>9000</v>
      </c>
    </row>
    <row r="9151" spans="1:11" x14ac:dyDescent="0.35">
      <c r="A9151" t="s">
        <v>911</v>
      </c>
      <c r="B9151" t="s">
        <v>2146</v>
      </c>
      <c r="C9151" t="s">
        <v>1868</v>
      </c>
      <c r="H9151" s="4">
        <v>405718</v>
      </c>
      <c r="I9151" s="4">
        <v>405718</v>
      </c>
      <c r="J9151">
        <v>0</v>
      </c>
      <c r="K9151" s="4">
        <v>0</v>
      </c>
    </row>
    <row r="9152" spans="1:11" x14ac:dyDescent="0.35">
      <c r="A9152" t="s">
        <v>911</v>
      </c>
      <c r="B9152" t="s">
        <v>2147</v>
      </c>
      <c r="C9152" t="s">
        <v>1869</v>
      </c>
      <c r="H9152" s="4">
        <v>127680</v>
      </c>
      <c r="I9152" s="4">
        <v>127680</v>
      </c>
      <c r="J9152">
        <v>0</v>
      </c>
      <c r="K9152" s="4">
        <v>0</v>
      </c>
    </row>
    <row r="9153" spans="1:11" x14ac:dyDescent="0.35">
      <c r="A9153" t="s">
        <v>911</v>
      </c>
      <c r="B9153" t="s">
        <v>2148</v>
      </c>
      <c r="C9153" t="s">
        <v>1870</v>
      </c>
      <c r="E9153" s="4">
        <v>0</v>
      </c>
      <c r="H9153" s="4">
        <v>1212672</v>
      </c>
      <c r="I9153" s="4">
        <v>1212672</v>
      </c>
      <c r="J9153">
        <v>0</v>
      </c>
      <c r="K9153" s="4">
        <v>0</v>
      </c>
    </row>
    <row r="9154" spans="1:11" x14ac:dyDescent="0.35">
      <c r="A9154" t="s">
        <v>911</v>
      </c>
      <c r="B9154" t="s">
        <v>2149</v>
      </c>
      <c r="C9154" t="s">
        <v>1871</v>
      </c>
      <c r="E9154" s="4">
        <v>1176216</v>
      </c>
      <c r="F9154" s="4">
        <v>12037</v>
      </c>
      <c r="I9154" s="4">
        <v>1188253</v>
      </c>
      <c r="J9154">
        <v>1176216</v>
      </c>
      <c r="K9154" s="4">
        <v>0</v>
      </c>
    </row>
    <row r="9155" spans="1:11" x14ac:dyDescent="0.35">
      <c r="A9155" t="s">
        <v>911</v>
      </c>
      <c r="B9155" t="s">
        <v>2153</v>
      </c>
      <c r="C9155" t="s">
        <v>1875</v>
      </c>
      <c r="H9155" s="4">
        <v>81369</v>
      </c>
      <c r="I9155" s="4">
        <v>81369</v>
      </c>
      <c r="J9155">
        <v>0</v>
      </c>
      <c r="K9155" s="4">
        <v>0</v>
      </c>
    </row>
    <row r="9156" spans="1:11" x14ac:dyDescent="0.35">
      <c r="A9156" t="s">
        <v>911</v>
      </c>
      <c r="B9156" t="s">
        <v>2156</v>
      </c>
      <c r="D9156" s="4">
        <v>9000</v>
      </c>
      <c r="E9156" s="4">
        <v>1176216</v>
      </c>
      <c r="F9156" s="4">
        <v>84958</v>
      </c>
      <c r="H9156" s="4">
        <v>2394342</v>
      </c>
      <c r="I9156" s="4">
        <v>3664516</v>
      </c>
      <c r="J9156" s="4">
        <v>1185216</v>
      </c>
      <c r="K9156" s="4">
        <v>9000</v>
      </c>
    </row>
    <row r="9157" spans="1:11" x14ac:dyDescent="0.35">
      <c r="A9157" t="s">
        <v>911</v>
      </c>
      <c r="B9157" t="s">
        <v>2157</v>
      </c>
      <c r="C9157" t="s">
        <v>1879</v>
      </c>
      <c r="D9157" s="4">
        <v>21430</v>
      </c>
      <c r="I9157" s="4">
        <v>21430</v>
      </c>
      <c r="J9157" s="4">
        <v>21430</v>
      </c>
      <c r="K9157" s="4">
        <v>21430</v>
      </c>
    </row>
    <row r="9158" spans="1:11" x14ac:dyDescent="0.35">
      <c r="A9158" t="s">
        <v>911</v>
      </c>
      <c r="B9158" t="s">
        <v>2176</v>
      </c>
      <c r="C9158" t="s">
        <v>1897</v>
      </c>
      <c r="D9158" s="4">
        <v>1872</v>
      </c>
      <c r="I9158" s="4">
        <v>1872</v>
      </c>
      <c r="J9158" s="4">
        <v>1872</v>
      </c>
      <c r="K9158" s="4">
        <v>1872</v>
      </c>
    </row>
    <row r="9159" spans="1:11" x14ac:dyDescent="0.35">
      <c r="A9159" t="s">
        <v>911</v>
      </c>
      <c r="B9159" t="s">
        <v>2159</v>
      </c>
      <c r="C9159" t="s">
        <v>1881</v>
      </c>
      <c r="D9159" s="4">
        <v>236279</v>
      </c>
      <c r="I9159" s="4">
        <v>236279</v>
      </c>
      <c r="J9159" s="4">
        <v>236279</v>
      </c>
      <c r="K9159" s="4">
        <v>236279</v>
      </c>
    </row>
    <row r="9160" spans="1:11" x14ac:dyDescent="0.35">
      <c r="A9160" t="s">
        <v>911</v>
      </c>
      <c r="B9160" t="s">
        <v>2160</v>
      </c>
      <c r="C9160" t="s">
        <v>1882</v>
      </c>
      <c r="E9160" s="4">
        <v>29710</v>
      </c>
      <c r="I9160" s="4">
        <v>29710</v>
      </c>
      <c r="J9160">
        <v>29710</v>
      </c>
      <c r="K9160" s="4">
        <v>0</v>
      </c>
    </row>
    <row r="9161" spans="1:11" x14ac:dyDescent="0.35">
      <c r="A9161" t="s">
        <v>911</v>
      </c>
      <c r="B9161" t="s">
        <v>2179</v>
      </c>
      <c r="C9161" t="s">
        <v>1900</v>
      </c>
      <c r="D9161" s="4">
        <v>3817</v>
      </c>
      <c r="I9161" s="4">
        <v>3817</v>
      </c>
      <c r="J9161" s="4">
        <v>3817</v>
      </c>
      <c r="K9161" s="4">
        <v>3817</v>
      </c>
    </row>
    <row r="9162" spans="1:11" x14ac:dyDescent="0.35">
      <c r="A9162" t="s">
        <v>911</v>
      </c>
      <c r="B9162" t="s">
        <v>2171</v>
      </c>
      <c r="C9162" t="s">
        <v>1892</v>
      </c>
      <c r="D9162" s="4">
        <v>5732</v>
      </c>
      <c r="I9162" s="4">
        <v>5732</v>
      </c>
      <c r="J9162" s="4">
        <v>5732</v>
      </c>
      <c r="K9162" s="4">
        <v>5732</v>
      </c>
    </row>
    <row r="9163" spans="1:11" x14ac:dyDescent="0.35">
      <c r="A9163" t="s">
        <v>911</v>
      </c>
      <c r="B9163" t="s">
        <v>2162</v>
      </c>
      <c r="C9163" t="s">
        <v>1884</v>
      </c>
      <c r="F9163" s="4">
        <v>9331</v>
      </c>
      <c r="I9163" s="4">
        <v>9331</v>
      </c>
      <c r="J9163">
        <v>0</v>
      </c>
      <c r="K9163" s="4">
        <v>0</v>
      </c>
    </row>
    <row r="9164" spans="1:11" x14ac:dyDescent="0.35">
      <c r="A9164" t="s">
        <v>911</v>
      </c>
      <c r="B9164" t="s">
        <v>2163</v>
      </c>
      <c r="D9164" s="4">
        <v>269130</v>
      </c>
      <c r="E9164" s="4">
        <v>29710</v>
      </c>
      <c r="F9164" s="4">
        <v>9331</v>
      </c>
      <c r="I9164" s="4">
        <v>308171</v>
      </c>
      <c r="J9164" s="4">
        <v>298840</v>
      </c>
      <c r="K9164" s="4">
        <v>269130</v>
      </c>
    </row>
    <row r="9165" spans="1:11" x14ac:dyDescent="0.35">
      <c r="A9165" t="s">
        <v>911</v>
      </c>
      <c r="B9165" t="s">
        <v>2164</v>
      </c>
      <c r="C9165" t="s">
        <v>1886</v>
      </c>
      <c r="F9165" s="4">
        <v>9426</v>
      </c>
      <c r="I9165" s="4">
        <v>9426</v>
      </c>
      <c r="J9165">
        <v>0</v>
      </c>
      <c r="K9165" s="4">
        <v>0</v>
      </c>
    </row>
    <row r="9166" spans="1:11" x14ac:dyDescent="0.35">
      <c r="A9166" t="s">
        <v>911</v>
      </c>
      <c r="B9166" t="s">
        <v>2165</v>
      </c>
      <c r="F9166" s="4">
        <v>9426</v>
      </c>
      <c r="I9166" s="4">
        <v>9426</v>
      </c>
      <c r="J9166">
        <v>0</v>
      </c>
      <c r="K9166" s="4">
        <v>0</v>
      </c>
    </row>
    <row r="9167" spans="1:11" x14ac:dyDescent="0.35">
      <c r="A9167" t="s">
        <v>911</v>
      </c>
      <c r="B9167" t="s">
        <v>2166</v>
      </c>
      <c r="C9167" t="s">
        <v>1888</v>
      </c>
      <c r="H9167" s="4">
        <v>211200</v>
      </c>
      <c r="I9167" s="4">
        <v>211200</v>
      </c>
      <c r="J9167">
        <v>0</v>
      </c>
      <c r="K9167" s="4">
        <v>0</v>
      </c>
    </row>
    <row r="9168" spans="1:11" x14ac:dyDescent="0.35">
      <c r="A9168" t="s">
        <v>911</v>
      </c>
      <c r="B9168" t="s">
        <v>2167</v>
      </c>
      <c r="C9168" t="s">
        <v>1889</v>
      </c>
      <c r="H9168" s="4">
        <v>94500</v>
      </c>
      <c r="I9168" s="4">
        <v>94500</v>
      </c>
      <c r="J9168">
        <v>0</v>
      </c>
      <c r="K9168" s="4">
        <v>0</v>
      </c>
    </row>
    <row r="9169" spans="1:11" x14ac:dyDescent="0.35">
      <c r="A9169" t="s">
        <v>911</v>
      </c>
      <c r="B9169" t="s">
        <v>2168</v>
      </c>
      <c r="C9169" t="s">
        <v>1890</v>
      </c>
      <c r="H9169" s="4">
        <v>75000</v>
      </c>
      <c r="I9169" s="4">
        <v>75000</v>
      </c>
      <c r="J9169">
        <v>0</v>
      </c>
      <c r="K9169" s="4">
        <v>0</v>
      </c>
    </row>
    <row r="9170" spans="1:11" x14ac:dyDescent="0.35">
      <c r="A9170" t="s">
        <v>911</v>
      </c>
      <c r="B9170" t="s">
        <v>2169</v>
      </c>
      <c r="H9170" s="4">
        <v>380700</v>
      </c>
      <c r="I9170" s="4">
        <v>380700</v>
      </c>
      <c r="J9170">
        <v>0</v>
      </c>
      <c r="K9170" s="4">
        <v>0</v>
      </c>
    </row>
    <row r="9171" spans="1:11" x14ac:dyDescent="0.35">
      <c r="A9171" t="s">
        <v>911</v>
      </c>
      <c r="B9171" t="s">
        <v>2170</v>
      </c>
      <c r="D9171" s="4">
        <v>8090800</v>
      </c>
      <c r="E9171" s="4">
        <v>3443093</v>
      </c>
      <c r="F9171" s="4">
        <v>6244841</v>
      </c>
      <c r="G9171" s="4">
        <v>152680</v>
      </c>
      <c r="H9171" s="4">
        <v>4480227</v>
      </c>
      <c r="I9171" s="4">
        <v>22411641</v>
      </c>
      <c r="J9171" s="4">
        <f>SUM(D9171,E9171)</f>
        <v>11533893</v>
      </c>
      <c r="K9171" s="4">
        <v>8090800</v>
      </c>
    </row>
    <row r="9172" spans="1:11" x14ac:dyDescent="0.35">
      <c r="A9172" t="s">
        <v>915</v>
      </c>
      <c r="B9172" t="s">
        <v>2118</v>
      </c>
      <c r="C9172" t="s">
        <v>1843</v>
      </c>
      <c r="D9172" s="4">
        <v>3093114</v>
      </c>
      <c r="F9172" s="4">
        <v>1463000</v>
      </c>
      <c r="I9172" s="4">
        <v>4556114</v>
      </c>
      <c r="J9172" s="4">
        <v>3093114</v>
      </c>
      <c r="K9172" s="4">
        <v>3093114</v>
      </c>
    </row>
    <row r="9173" spans="1:11" x14ac:dyDescent="0.35">
      <c r="A9173" t="s">
        <v>915</v>
      </c>
      <c r="B9173" t="s">
        <v>2119</v>
      </c>
      <c r="C9173" t="s">
        <v>1844</v>
      </c>
      <c r="D9173" s="4">
        <v>246103</v>
      </c>
      <c r="F9173" s="4">
        <v>228657</v>
      </c>
      <c r="H9173" s="4">
        <v>65700</v>
      </c>
      <c r="I9173" s="4">
        <v>540461</v>
      </c>
      <c r="J9173" s="4">
        <v>246103</v>
      </c>
      <c r="K9173" s="4">
        <v>246103</v>
      </c>
    </row>
    <row r="9174" spans="1:11" x14ac:dyDescent="0.35">
      <c r="A9174" t="s">
        <v>915</v>
      </c>
      <c r="B9174" t="s">
        <v>2120</v>
      </c>
      <c r="C9174" t="s">
        <v>1845</v>
      </c>
      <c r="D9174" s="4">
        <v>11176</v>
      </c>
      <c r="F9174" s="4">
        <v>335553</v>
      </c>
      <c r="I9174" s="4">
        <v>346729</v>
      </c>
      <c r="J9174" s="4">
        <v>11176</v>
      </c>
      <c r="K9174" s="4">
        <v>11176</v>
      </c>
    </row>
    <row r="9175" spans="1:11" x14ac:dyDescent="0.35">
      <c r="A9175" t="s">
        <v>915</v>
      </c>
      <c r="B9175" t="s">
        <v>2121</v>
      </c>
      <c r="D9175" s="4">
        <v>3350394</v>
      </c>
      <c r="F9175" s="4">
        <v>2027210</v>
      </c>
      <c r="H9175" s="4">
        <v>65700</v>
      </c>
      <c r="I9175" s="4">
        <v>5443304</v>
      </c>
      <c r="J9175" s="4">
        <v>3350394</v>
      </c>
      <c r="K9175" s="4">
        <v>3350394</v>
      </c>
    </row>
    <row r="9176" spans="1:11" x14ac:dyDescent="0.35">
      <c r="A9176" t="s">
        <v>915</v>
      </c>
      <c r="B9176" t="s">
        <v>2122</v>
      </c>
      <c r="C9176" t="s">
        <v>1846</v>
      </c>
      <c r="D9176" s="4">
        <v>5530357</v>
      </c>
      <c r="F9176" s="4">
        <v>1367200</v>
      </c>
      <c r="I9176" s="4">
        <v>6897557</v>
      </c>
      <c r="J9176" s="4">
        <v>5530357</v>
      </c>
      <c r="K9176" s="4">
        <v>5530357</v>
      </c>
    </row>
    <row r="9177" spans="1:11" x14ac:dyDescent="0.35">
      <c r="A9177" t="s">
        <v>915</v>
      </c>
      <c r="B9177" t="s">
        <v>2123</v>
      </c>
      <c r="C9177" t="s">
        <v>1847</v>
      </c>
      <c r="D9177" s="4">
        <v>1289839</v>
      </c>
      <c r="F9177" s="4">
        <v>930270</v>
      </c>
      <c r="I9177" s="4">
        <v>2220110</v>
      </c>
      <c r="J9177" s="4">
        <v>1289839</v>
      </c>
      <c r="K9177" s="4">
        <v>1289839</v>
      </c>
    </row>
    <row r="9178" spans="1:11" x14ac:dyDescent="0.35">
      <c r="A9178" t="s">
        <v>915</v>
      </c>
      <c r="B9178" t="s">
        <v>2124</v>
      </c>
      <c r="C9178" t="s">
        <v>1848</v>
      </c>
      <c r="D9178" s="4">
        <v>20920</v>
      </c>
      <c r="I9178" s="4">
        <v>20920</v>
      </c>
      <c r="J9178" s="4">
        <v>20920</v>
      </c>
      <c r="K9178" s="4">
        <v>20920</v>
      </c>
    </row>
    <row r="9179" spans="1:11" x14ac:dyDescent="0.35">
      <c r="A9179" t="s">
        <v>915</v>
      </c>
      <c r="B9179" t="s">
        <v>2125</v>
      </c>
      <c r="D9179" s="4">
        <v>6841116</v>
      </c>
      <c r="F9179" s="4">
        <v>2297470</v>
      </c>
      <c r="I9179" s="4">
        <v>9138586</v>
      </c>
      <c r="J9179" s="4">
        <v>6841116</v>
      </c>
      <c r="K9179" s="4">
        <v>6841116</v>
      </c>
    </row>
    <row r="9180" spans="1:11" x14ac:dyDescent="0.35">
      <c r="A9180" t="s">
        <v>915</v>
      </c>
      <c r="B9180" t="s">
        <v>2190</v>
      </c>
      <c r="C9180" t="s">
        <v>1911</v>
      </c>
      <c r="E9180" s="4">
        <v>400000</v>
      </c>
      <c r="I9180" s="4">
        <v>400000</v>
      </c>
      <c r="J9180">
        <v>400000</v>
      </c>
      <c r="K9180" s="4">
        <v>0</v>
      </c>
    </row>
    <row r="9181" spans="1:11" x14ac:dyDescent="0.35">
      <c r="A9181" t="s">
        <v>915</v>
      </c>
      <c r="B9181" t="s">
        <v>2126</v>
      </c>
      <c r="C9181" t="s">
        <v>1850</v>
      </c>
      <c r="F9181" s="4">
        <v>800000</v>
      </c>
      <c r="I9181" s="4">
        <v>800000</v>
      </c>
      <c r="J9181">
        <v>0</v>
      </c>
      <c r="K9181" s="4">
        <v>0</v>
      </c>
    </row>
    <row r="9182" spans="1:11" x14ac:dyDescent="0.35">
      <c r="A9182" t="s">
        <v>915</v>
      </c>
      <c r="B9182" t="s">
        <v>2127</v>
      </c>
      <c r="E9182" s="4">
        <v>400000</v>
      </c>
      <c r="F9182" s="4">
        <v>800000</v>
      </c>
      <c r="I9182" s="4">
        <v>1200000</v>
      </c>
      <c r="J9182">
        <v>400000</v>
      </c>
      <c r="K9182" s="4">
        <v>0</v>
      </c>
    </row>
    <row r="9183" spans="1:11" x14ac:dyDescent="0.35">
      <c r="A9183" t="s">
        <v>915</v>
      </c>
      <c r="B9183" t="s">
        <v>2128</v>
      </c>
      <c r="C9183" t="s">
        <v>1851</v>
      </c>
      <c r="D9183" s="4">
        <v>102526</v>
      </c>
      <c r="I9183" s="4">
        <v>102526</v>
      </c>
      <c r="J9183" s="4">
        <v>102526</v>
      </c>
      <c r="K9183" s="4">
        <v>102526</v>
      </c>
    </row>
    <row r="9184" spans="1:11" x14ac:dyDescent="0.35">
      <c r="A9184" t="s">
        <v>915</v>
      </c>
      <c r="B9184" t="s">
        <v>2130</v>
      </c>
      <c r="C9184" t="s">
        <v>1853</v>
      </c>
      <c r="F9184" s="4">
        <v>770</v>
      </c>
      <c r="H9184" s="4">
        <v>4617</v>
      </c>
      <c r="I9184" s="4">
        <v>5387</v>
      </c>
      <c r="J9184">
        <v>0</v>
      </c>
      <c r="K9184" s="4">
        <v>0</v>
      </c>
    </row>
    <row r="9185" spans="1:11" x14ac:dyDescent="0.35">
      <c r="A9185" t="s">
        <v>915</v>
      </c>
      <c r="B9185" t="s">
        <v>2131</v>
      </c>
      <c r="C9185" t="s">
        <v>1854</v>
      </c>
      <c r="G9185" s="4">
        <v>235371</v>
      </c>
      <c r="I9185" s="4">
        <v>235371</v>
      </c>
      <c r="J9185">
        <v>0</v>
      </c>
      <c r="K9185" s="4">
        <v>0</v>
      </c>
    </row>
    <row r="9186" spans="1:11" x14ac:dyDescent="0.35">
      <c r="A9186" t="s">
        <v>915</v>
      </c>
      <c r="B9186" t="s">
        <v>2132</v>
      </c>
      <c r="C9186" t="s">
        <v>1855</v>
      </c>
      <c r="D9186" s="4">
        <v>3041</v>
      </c>
      <c r="G9186" s="4">
        <v>45703</v>
      </c>
      <c r="H9186" s="4">
        <v>110993</v>
      </c>
      <c r="I9186" s="4">
        <v>159738</v>
      </c>
      <c r="J9186" s="4">
        <v>3041</v>
      </c>
      <c r="K9186" s="4">
        <v>3041</v>
      </c>
    </row>
    <row r="9187" spans="1:11" x14ac:dyDescent="0.35">
      <c r="A9187" t="s">
        <v>915</v>
      </c>
      <c r="B9187" t="s">
        <v>2133</v>
      </c>
      <c r="C9187" t="s">
        <v>1856</v>
      </c>
      <c r="I9187" s="4">
        <v>0</v>
      </c>
      <c r="J9187">
        <v>0</v>
      </c>
      <c r="K9187" s="4">
        <v>0</v>
      </c>
    </row>
    <row r="9188" spans="1:11" x14ac:dyDescent="0.35">
      <c r="A9188" t="s">
        <v>915</v>
      </c>
      <c r="B9188" t="s">
        <v>2134</v>
      </c>
      <c r="C9188" t="s">
        <v>1857</v>
      </c>
      <c r="D9188" s="4">
        <v>1876</v>
      </c>
      <c r="G9188" s="4">
        <v>11542</v>
      </c>
      <c r="I9188" s="4">
        <v>13418</v>
      </c>
      <c r="J9188" s="4">
        <v>1876</v>
      </c>
      <c r="K9188" s="4">
        <v>1876</v>
      </c>
    </row>
    <row r="9189" spans="1:11" x14ac:dyDescent="0.35">
      <c r="A9189" t="s">
        <v>915</v>
      </c>
      <c r="B9189" t="s">
        <v>2135</v>
      </c>
      <c r="C9189" t="s">
        <v>1858</v>
      </c>
      <c r="F9189" s="4">
        <v>5195</v>
      </c>
      <c r="H9189" s="4">
        <v>5195</v>
      </c>
      <c r="I9189" s="4">
        <v>10390</v>
      </c>
      <c r="J9189">
        <v>0</v>
      </c>
      <c r="K9189" s="4">
        <v>0</v>
      </c>
    </row>
    <row r="9190" spans="1:11" x14ac:dyDescent="0.35">
      <c r="A9190" t="s">
        <v>915</v>
      </c>
      <c r="B9190" t="s">
        <v>2136</v>
      </c>
      <c r="C9190" t="s">
        <v>1859</v>
      </c>
      <c r="F9190" s="4">
        <v>225000</v>
      </c>
      <c r="H9190" s="4">
        <v>550007</v>
      </c>
      <c r="I9190" s="4">
        <v>775007</v>
      </c>
      <c r="J9190">
        <v>0</v>
      </c>
      <c r="K9190" s="4">
        <v>0</v>
      </c>
    </row>
    <row r="9191" spans="1:11" x14ac:dyDescent="0.35">
      <c r="A9191" t="s">
        <v>915</v>
      </c>
      <c r="B9191" t="s">
        <v>2137</v>
      </c>
      <c r="C9191" t="s">
        <v>1860</v>
      </c>
      <c r="E9191" s="4">
        <v>0</v>
      </c>
      <c r="H9191" s="4">
        <v>652218</v>
      </c>
      <c r="I9191" s="4">
        <v>652218</v>
      </c>
      <c r="J9191">
        <v>0</v>
      </c>
      <c r="K9191" s="4">
        <v>0</v>
      </c>
    </row>
    <row r="9192" spans="1:11" x14ac:dyDescent="0.35">
      <c r="A9192" t="s">
        <v>915</v>
      </c>
      <c r="B9192" t="s">
        <v>2138</v>
      </c>
      <c r="C9192" t="s">
        <v>1861</v>
      </c>
      <c r="D9192" s="4">
        <v>31013</v>
      </c>
      <c r="I9192" s="4">
        <v>31013</v>
      </c>
      <c r="J9192" s="4">
        <v>31013</v>
      </c>
      <c r="K9192" s="4">
        <v>31013</v>
      </c>
    </row>
    <row r="9193" spans="1:11" x14ac:dyDescent="0.35">
      <c r="A9193" t="s">
        <v>915</v>
      </c>
      <c r="B9193" t="s">
        <v>2140</v>
      </c>
      <c r="C9193" t="s">
        <v>1863</v>
      </c>
      <c r="G9193" s="4">
        <v>15560</v>
      </c>
      <c r="I9193" s="4">
        <v>15560</v>
      </c>
      <c r="J9193">
        <v>0</v>
      </c>
      <c r="K9193" s="4">
        <v>0</v>
      </c>
    </row>
    <row r="9194" spans="1:11" x14ac:dyDescent="0.35">
      <c r="A9194" t="s">
        <v>915</v>
      </c>
      <c r="B9194" t="s">
        <v>2141</v>
      </c>
      <c r="D9194" s="4">
        <v>138457</v>
      </c>
      <c r="E9194" s="4">
        <v>0</v>
      </c>
      <c r="F9194" s="4">
        <v>230965</v>
      </c>
      <c r="G9194" s="4">
        <v>308177</v>
      </c>
      <c r="H9194" s="4">
        <v>1323030</v>
      </c>
      <c r="I9194" s="4">
        <v>2000629</v>
      </c>
      <c r="J9194" s="4">
        <v>138457</v>
      </c>
      <c r="K9194" s="4">
        <v>138457</v>
      </c>
    </row>
    <row r="9195" spans="1:11" x14ac:dyDescent="0.35">
      <c r="A9195" t="s">
        <v>915</v>
      </c>
      <c r="B9195" t="s">
        <v>2143</v>
      </c>
      <c r="C9195" t="s">
        <v>1865</v>
      </c>
      <c r="G9195" s="4">
        <v>21597</v>
      </c>
      <c r="I9195" s="4">
        <v>21597</v>
      </c>
      <c r="J9195">
        <v>0</v>
      </c>
      <c r="K9195" s="4">
        <v>0</v>
      </c>
    </row>
    <row r="9196" spans="1:11" x14ac:dyDescent="0.35">
      <c r="A9196" t="s">
        <v>915</v>
      </c>
      <c r="B9196" t="s">
        <v>2144</v>
      </c>
      <c r="C9196" t="s">
        <v>1866</v>
      </c>
      <c r="I9196" s="4">
        <v>0</v>
      </c>
      <c r="J9196">
        <v>0</v>
      </c>
      <c r="K9196" s="4">
        <v>0</v>
      </c>
    </row>
    <row r="9197" spans="1:11" x14ac:dyDescent="0.35">
      <c r="A9197" t="s">
        <v>915</v>
      </c>
      <c r="B9197" t="s">
        <v>2145</v>
      </c>
      <c r="C9197" t="s">
        <v>1867</v>
      </c>
      <c r="D9197" s="4">
        <v>914</v>
      </c>
      <c r="F9197" s="4">
        <v>4500</v>
      </c>
      <c r="H9197" s="4">
        <v>502662</v>
      </c>
      <c r="I9197" s="4">
        <v>508076</v>
      </c>
      <c r="J9197" s="4">
        <v>914</v>
      </c>
      <c r="K9197" s="4">
        <v>914</v>
      </c>
    </row>
    <row r="9198" spans="1:11" x14ac:dyDescent="0.35">
      <c r="A9198" t="s">
        <v>915</v>
      </c>
      <c r="B9198" t="s">
        <v>2146</v>
      </c>
      <c r="C9198" t="s">
        <v>1868</v>
      </c>
      <c r="D9198" s="4">
        <v>776</v>
      </c>
      <c r="H9198" s="4">
        <v>451787</v>
      </c>
      <c r="I9198" s="4">
        <v>452563</v>
      </c>
      <c r="J9198" s="4">
        <v>776</v>
      </c>
      <c r="K9198" s="4">
        <v>776</v>
      </c>
    </row>
    <row r="9199" spans="1:11" x14ac:dyDescent="0.35">
      <c r="A9199" t="s">
        <v>915</v>
      </c>
      <c r="B9199" t="s">
        <v>2147</v>
      </c>
      <c r="C9199" t="s">
        <v>1869</v>
      </c>
      <c r="H9199" s="4">
        <v>127680</v>
      </c>
      <c r="I9199" s="4">
        <v>127680</v>
      </c>
      <c r="J9199">
        <v>0</v>
      </c>
      <c r="K9199" s="4">
        <v>0</v>
      </c>
    </row>
    <row r="9200" spans="1:11" x14ac:dyDescent="0.35">
      <c r="A9200" t="s">
        <v>915</v>
      </c>
      <c r="B9200" t="s">
        <v>2148</v>
      </c>
      <c r="C9200" t="s">
        <v>1870</v>
      </c>
      <c r="D9200" s="4">
        <v>887</v>
      </c>
      <c r="F9200" s="4">
        <v>18179</v>
      </c>
      <c r="H9200" s="4">
        <v>1516955</v>
      </c>
      <c r="I9200" s="4">
        <v>1536021</v>
      </c>
      <c r="J9200" s="4">
        <v>887</v>
      </c>
      <c r="K9200" s="4">
        <v>887</v>
      </c>
    </row>
    <row r="9201" spans="1:11" x14ac:dyDescent="0.35">
      <c r="A9201" t="s">
        <v>915</v>
      </c>
      <c r="B9201" t="s">
        <v>2149</v>
      </c>
      <c r="C9201" t="s">
        <v>1871</v>
      </c>
      <c r="H9201" s="4">
        <v>13026110</v>
      </c>
      <c r="I9201" s="4">
        <v>13026110</v>
      </c>
      <c r="J9201">
        <v>0</v>
      </c>
      <c r="K9201" s="4">
        <v>0</v>
      </c>
    </row>
    <row r="9202" spans="1:11" x14ac:dyDescent="0.35">
      <c r="A9202" t="s">
        <v>915</v>
      </c>
      <c r="B9202" t="s">
        <v>2150</v>
      </c>
      <c r="C9202" t="s">
        <v>1872</v>
      </c>
      <c r="D9202" s="4">
        <v>98000</v>
      </c>
      <c r="I9202" s="4">
        <v>98000</v>
      </c>
      <c r="J9202" s="4">
        <v>98000</v>
      </c>
      <c r="K9202" s="4">
        <v>98000</v>
      </c>
    </row>
    <row r="9203" spans="1:11" x14ac:dyDescent="0.35">
      <c r="A9203" t="s">
        <v>915</v>
      </c>
      <c r="B9203" t="s">
        <v>2153</v>
      </c>
      <c r="C9203" t="s">
        <v>1875</v>
      </c>
      <c r="H9203" s="4">
        <v>9299</v>
      </c>
      <c r="I9203" s="4">
        <v>9299</v>
      </c>
      <c r="J9203">
        <v>0</v>
      </c>
      <c r="K9203" s="4">
        <v>0</v>
      </c>
    </row>
    <row r="9204" spans="1:11" x14ac:dyDescent="0.35">
      <c r="A9204" t="s">
        <v>915</v>
      </c>
      <c r="B9204" t="s">
        <v>2156</v>
      </c>
      <c r="D9204" s="4">
        <v>100577</v>
      </c>
      <c r="F9204" s="4">
        <v>22679</v>
      </c>
      <c r="G9204" s="4">
        <v>21597</v>
      </c>
      <c r="H9204" s="4">
        <v>15634494</v>
      </c>
      <c r="I9204" s="4">
        <v>15779348</v>
      </c>
      <c r="J9204" s="4">
        <v>100577</v>
      </c>
      <c r="K9204" s="4">
        <v>100577</v>
      </c>
    </row>
    <row r="9205" spans="1:11" x14ac:dyDescent="0.35">
      <c r="A9205" t="s">
        <v>915</v>
      </c>
      <c r="B9205" t="s">
        <v>2157</v>
      </c>
      <c r="C9205" t="s">
        <v>1879</v>
      </c>
      <c r="D9205" s="4">
        <v>36093</v>
      </c>
      <c r="I9205" s="4">
        <v>36093</v>
      </c>
      <c r="J9205" s="4">
        <v>36093</v>
      </c>
      <c r="K9205" s="4">
        <v>36093</v>
      </c>
    </row>
    <row r="9206" spans="1:11" x14ac:dyDescent="0.35">
      <c r="A9206" t="s">
        <v>915</v>
      </c>
      <c r="B9206" t="s">
        <v>2176</v>
      </c>
      <c r="C9206" t="s">
        <v>1897</v>
      </c>
      <c r="D9206" s="4">
        <v>428</v>
      </c>
      <c r="I9206" s="4">
        <v>428</v>
      </c>
      <c r="J9206" s="4">
        <v>428</v>
      </c>
      <c r="K9206" s="4">
        <v>428</v>
      </c>
    </row>
    <row r="9207" spans="1:11" x14ac:dyDescent="0.35">
      <c r="A9207" t="s">
        <v>915</v>
      </c>
      <c r="B9207" t="s">
        <v>2159</v>
      </c>
      <c r="C9207" t="s">
        <v>1881</v>
      </c>
      <c r="D9207" s="4">
        <v>129288</v>
      </c>
      <c r="I9207" s="4">
        <v>129288</v>
      </c>
      <c r="J9207" s="4">
        <v>129288</v>
      </c>
      <c r="K9207" s="4">
        <v>129288</v>
      </c>
    </row>
    <row r="9208" spans="1:11" x14ac:dyDescent="0.35">
      <c r="A9208" t="s">
        <v>915</v>
      </c>
      <c r="B9208" t="s">
        <v>2160</v>
      </c>
      <c r="C9208" t="s">
        <v>1882</v>
      </c>
      <c r="E9208" s="4">
        <v>104537</v>
      </c>
      <c r="I9208" s="4">
        <v>104537</v>
      </c>
      <c r="J9208">
        <v>104537</v>
      </c>
      <c r="K9208" s="4">
        <v>0</v>
      </c>
    </row>
    <row r="9209" spans="1:11" x14ac:dyDescent="0.35">
      <c r="A9209" t="s">
        <v>915</v>
      </c>
      <c r="B9209" t="s">
        <v>2171</v>
      </c>
      <c r="C9209" t="s">
        <v>1892</v>
      </c>
      <c r="D9209" s="4">
        <v>502</v>
      </c>
      <c r="I9209" s="4">
        <v>502</v>
      </c>
      <c r="J9209" s="4">
        <v>502</v>
      </c>
      <c r="K9209" s="4">
        <v>502</v>
      </c>
    </row>
    <row r="9210" spans="1:11" x14ac:dyDescent="0.35">
      <c r="A9210" t="s">
        <v>915</v>
      </c>
      <c r="B9210" t="s">
        <v>2162</v>
      </c>
      <c r="C9210" t="s">
        <v>1884</v>
      </c>
      <c r="D9210" s="4">
        <v>5832</v>
      </c>
      <c r="I9210" s="4">
        <v>5832</v>
      </c>
      <c r="J9210" s="4">
        <v>5832</v>
      </c>
      <c r="K9210" s="4">
        <v>5832</v>
      </c>
    </row>
    <row r="9211" spans="1:11" x14ac:dyDescent="0.35">
      <c r="A9211" t="s">
        <v>915</v>
      </c>
      <c r="B9211" t="s">
        <v>2163</v>
      </c>
      <c r="D9211" s="4">
        <v>172143</v>
      </c>
      <c r="E9211" s="4">
        <v>104537</v>
      </c>
      <c r="I9211" s="4">
        <v>276679</v>
      </c>
      <c r="J9211" s="4">
        <v>276680</v>
      </c>
      <c r="K9211" s="4">
        <v>172143</v>
      </c>
    </row>
    <row r="9212" spans="1:11" x14ac:dyDescent="0.35">
      <c r="A9212" t="s">
        <v>915</v>
      </c>
      <c r="B9212" t="s">
        <v>2164</v>
      </c>
      <c r="C9212" t="s">
        <v>1886</v>
      </c>
      <c r="G9212" s="4">
        <v>9426</v>
      </c>
      <c r="I9212" s="4">
        <v>9426</v>
      </c>
      <c r="J9212">
        <v>0</v>
      </c>
      <c r="K9212" s="4">
        <v>0</v>
      </c>
    </row>
    <row r="9213" spans="1:11" x14ac:dyDescent="0.35">
      <c r="A9213" t="s">
        <v>915</v>
      </c>
      <c r="B9213" t="s">
        <v>2165</v>
      </c>
      <c r="G9213" s="4">
        <v>9426</v>
      </c>
      <c r="I9213" s="4">
        <v>9426</v>
      </c>
      <c r="J9213">
        <v>0</v>
      </c>
      <c r="K9213" s="4">
        <v>0</v>
      </c>
    </row>
    <row r="9214" spans="1:11" x14ac:dyDescent="0.35">
      <c r="A9214" t="s">
        <v>915</v>
      </c>
      <c r="B9214" t="s">
        <v>2166</v>
      </c>
      <c r="C9214" t="s">
        <v>1888</v>
      </c>
      <c r="H9214" s="4">
        <v>115200</v>
      </c>
      <c r="I9214" s="4">
        <v>115200</v>
      </c>
      <c r="J9214">
        <v>0</v>
      </c>
      <c r="K9214" s="4">
        <v>0</v>
      </c>
    </row>
    <row r="9215" spans="1:11" x14ac:dyDescent="0.35">
      <c r="A9215" t="s">
        <v>915</v>
      </c>
      <c r="B9215" t="s">
        <v>2167</v>
      </c>
      <c r="C9215" t="s">
        <v>1889</v>
      </c>
      <c r="E9215" s="4">
        <v>84000</v>
      </c>
      <c r="I9215" s="4">
        <v>84000</v>
      </c>
      <c r="J9215">
        <v>84000</v>
      </c>
      <c r="K9215" s="4">
        <v>0</v>
      </c>
    </row>
    <row r="9216" spans="1:11" x14ac:dyDescent="0.35">
      <c r="A9216" t="s">
        <v>915</v>
      </c>
      <c r="B9216" t="s">
        <v>2168</v>
      </c>
      <c r="C9216" t="s">
        <v>1890</v>
      </c>
      <c r="E9216" s="4">
        <v>75000</v>
      </c>
      <c r="I9216" s="4">
        <v>75000</v>
      </c>
      <c r="J9216">
        <v>75000</v>
      </c>
      <c r="K9216" s="4">
        <v>0</v>
      </c>
    </row>
    <row r="9217" spans="1:11" x14ac:dyDescent="0.35">
      <c r="A9217" t="s">
        <v>915</v>
      </c>
      <c r="B9217" t="s">
        <v>2169</v>
      </c>
      <c r="E9217" s="4">
        <v>159000</v>
      </c>
      <c r="H9217" s="4">
        <v>115200</v>
      </c>
      <c r="I9217" s="4">
        <v>274200</v>
      </c>
      <c r="J9217">
        <v>159000</v>
      </c>
      <c r="K9217" s="4">
        <v>0</v>
      </c>
    </row>
    <row r="9218" spans="1:11" x14ac:dyDescent="0.35">
      <c r="A9218" t="s">
        <v>915</v>
      </c>
      <c r="B9218" t="s">
        <v>2170</v>
      </c>
      <c r="D9218" s="4">
        <v>10602687</v>
      </c>
      <c r="E9218" s="4">
        <v>663537</v>
      </c>
      <c r="F9218" s="4">
        <v>5378325</v>
      </c>
      <c r="G9218" s="4">
        <v>339200</v>
      </c>
      <c r="H9218" s="4">
        <v>17138424</v>
      </c>
      <c r="I9218" s="4">
        <v>34122172</v>
      </c>
      <c r="J9218" s="4">
        <f>SUM(D9218,E9218)</f>
        <v>11266224</v>
      </c>
      <c r="K9218" s="4">
        <v>10602687</v>
      </c>
    </row>
    <row r="9219" spans="1:11" x14ac:dyDescent="0.35">
      <c r="A9219" t="s">
        <v>918</v>
      </c>
      <c r="B9219" t="s">
        <v>2118</v>
      </c>
      <c r="C9219" t="s">
        <v>1843</v>
      </c>
      <c r="D9219" s="4">
        <v>75641323</v>
      </c>
      <c r="E9219" s="4">
        <v>11903372</v>
      </c>
      <c r="F9219" s="4">
        <v>17157000</v>
      </c>
      <c r="I9219" s="4">
        <v>104701694</v>
      </c>
      <c r="J9219" s="4">
        <v>87544695</v>
      </c>
      <c r="K9219" s="4">
        <v>75641323</v>
      </c>
    </row>
    <row r="9220" spans="1:11" x14ac:dyDescent="0.35">
      <c r="A9220" t="s">
        <v>918</v>
      </c>
      <c r="B9220" t="s">
        <v>2119</v>
      </c>
      <c r="C9220" t="s">
        <v>1844</v>
      </c>
      <c r="D9220" s="4">
        <v>9542979</v>
      </c>
      <c r="F9220" s="4">
        <v>873055</v>
      </c>
      <c r="G9220" s="4">
        <v>122400</v>
      </c>
      <c r="H9220" s="4">
        <v>711900</v>
      </c>
      <c r="I9220" s="4">
        <v>11250334</v>
      </c>
      <c r="J9220" s="4">
        <v>9542979</v>
      </c>
      <c r="K9220" s="4">
        <v>9542979</v>
      </c>
    </row>
    <row r="9221" spans="1:11" x14ac:dyDescent="0.35">
      <c r="A9221" t="s">
        <v>918</v>
      </c>
      <c r="B9221" t="s">
        <v>2120</v>
      </c>
      <c r="C9221" t="s">
        <v>1845</v>
      </c>
      <c r="D9221" s="4">
        <v>7966095</v>
      </c>
      <c r="I9221" s="4">
        <v>7966095</v>
      </c>
      <c r="J9221" s="4">
        <v>7966095</v>
      </c>
      <c r="K9221" s="4">
        <v>7966095</v>
      </c>
    </row>
    <row r="9222" spans="1:11" x14ac:dyDescent="0.35">
      <c r="A9222" t="s">
        <v>918</v>
      </c>
      <c r="B9222" t="s">
        <v>2121</v>
      </c>
      <c r="D9222" s="4">
        <v>93150397</v>
      </c>
      <c r="E9222" s="4">
        <v>11903372</v>
      </c>
      <c r="F9222" s="4">
        <v>18030055</v>
      </c>
      <c r="G9222" s="4">
        <v>122400</v>
      </c>
      <c r="H9222" s="4">
        <v>711900</v>
      </c>
      <c r="I9222" s="4">
        <v>123918124</v>
      </c>
      <c r="J9222" s="4">
        <v>105053769</v>
      </c>
      <c r="K9222" s="4">
        <v>93150397</v>
      </c>
    </row>
    <row r="9223" spans="1:11" x14ac:dyDescent="0.35">
      <c r="A9223" t="s">
        <v>918</v>
      </c>
      <c r="B9223" t="s">
        <v>2122</v>
      </c>
      <c r="C9223" t="s">
        <v>1846</v>
      </c>
      <c r="D9223" s="4">
        <v>48458061</v>
      </c>
      <c r="I9223" s="4">
        <v>48458061</v>
      </c>
      <c r="J9223" s="4">
        <v>48458061</v>
      </c>
      <c r="K9223" s="4">
        <v>48458061</v>
      </c>
    </row>
    <row r="9224" spans="1:11" x14ac:dyDescent="0.35">
      <c r="A9224" t="s">
        <v>918</v>
      </c>
      <c r="B9224" t="s">
        <v>2123</v>
      </c>
      <c r="C9224" t="s">
        <v>1847</v>
      </c>
      <c r="D9224" s="4">
        <v>35927404</v>
      </c>
      <c r="F9224" s="4">
        <v>2500000</v>
      </c>
      <c r="I9224" s="4">
        <v>38427404</v>
      </c>
      <c r="J9224" s="4">
        <v>35927404</v>
      </c>
      <c r="K9224" s="4">
        <v>35927404</v>
      </c>
    </row>
    <row r="9225" spans="1:11" x14ac:dyDescent="0.35">
      <c r="A9225" t="s">
        <v>918</v>
      </c>
      <c r="B9225" t="s">
        <v>2124</v>
      </c>
      <c r="C9225" t="s">
        <v>1848</v>
      </c>
      <c r="D9225" s="4">
        <v>65728</v>
      </c>
      <c r="I9225" s="4">
        <v>65728</v>
      </c>
      <c r="J9225" s="4">
        <v>65728</v>
      </c>
      <c r="K9225" s="4">
        <v>65728</v>
      </c>
    </row>
    <row r="9226" spans="1:11" x14ac:dyDescent="0.35">
      <c r="A9226" t="s">
        <v>918</v>
      </c>
      <c r="B9226" t="s">
        <v>2125</v>
      </c>
      <c r="D9226" s="4">
        <v>84451193</v>
      </c>
      <c r="F9226" s="4">
        <v>2500000</v>
      </c>
      <c r="I9226" s="4">
        <v>86951193</v>
      </c>
      <c r="J9226" s="4">
        <v>84451193</v>
      </c>
      <c r="K9226" s="4">
        <v>84451193</v>
      </c>
    </row>
    <row r="9227" spans="1:11" x14ac:dyDescent="0.35">
      <c r="A9227" t="s">
        <v>918</v>
      </c>
      <c r="B9227" t="s">
        <v>2126</v>
      </c>
      <c r="C9227" t="s">
        <v>1850</v>
      </c>
      <c r="F9227" s="4">
        <v>800000</v>
      </c>
      <c r="G9227" s="4">
        <v>9600000</v>
      </c>
      <c r="I9227" s="4">
        <v>10400000</v>
      </c>
      <c r="J9227">
        <v>0</v>
      </c>
      <c r="K9227" s="4">
        <v>0</v>
      </c>
    </row>
    <row r="9228" spans="1:11" x14ac:dyDescent="0.35">
      <c r="A9228" t="s">
        <v>918</v>
      </c>
      <c r="B9228" t="s">
        <v>2127</v>
      </c>
      <c r="F9228" s="4">
        <v>800000</v>
      </c>
      <c r="G9228" s="4">
        <v>9600000</v>
      </c>
      <c r="I9228" s="4">
        <v>10400000</v>
      </c>
      <c r="J9228">
        <v>0</v>
      </c>
      <c r="K9228" s="4">
        <v>0</v>
      </c>
    </row>
    <row r="9229" spans="1:11" x14ac:dyDescent="0.35">
      <c r="A9229" t="s">
        <v>918</v>
      </c>
      <c r="B9229" t="s">
        <v>2128</v>
      </c>
      <c r="C9229" t="s">
        <v>1851</v>
      </c>
      <c r="D9229" s="4">
        <v>2227306</v>
      </c>
      <c r="F9229" s="4">
        <v>226883</v>
      </c>
      <c r="I9229" s="4">
        <v>2454189</v>
      </c>
      <c r="J9229" s="4">
        <v>2227306</v>
      </c>
      <c r="K9229" s="4">
        <v>2227306</v>
      </c>
    </row>
    <row r="9230" spans="1:11" x14ac:dyDescent="0.35">
      <c r="A9230" t="s">
        <v>918</v>
      </c>
      <c r="B9230" t="s">
        <v>2129</v>
      </c>
      <c r="C9230" t="s">
        <v>1852</v>
      </c>
      <c r="G9230" s="4">
        <v>34074</v>
      </c>
      <c r="I9230" s="4">
        <v>34074</v>
      </c>
      <c r="J9230">
        <v>0</v>
      </c>
      <c r="K9230" s="4">
        <v>0</v>
      </c>
    </row>
    <row r="9231" spans="1:11" x14ac:dyDescent="0.35">
      <c r="A9231" t="s">
        <v>918</v>
      </c>
      <c r="B9231" t="s">
        <v>2130</v>
      </c>
      <c r="C9231" t="s">
        <v>1853</v>
      </c>
      <c r="F9231" s="4">
        <v>21843</v>
      </c>
      <c r="G9231" s="4">
        <v>21843</v>
      </c>
      <c r="H9231" s="4">
        <v>70991</v>
      </c>
      <c r="I9231" s="4">
        <v>114678</v>
      </c>
      <c r="J9231">
        <v>0</v>
      </c>
      <c r="K9231" s="4">
        <v>0</v>
      </c>
    </row>
    <row r="9232" spans="1:11" x14ac:dyDescent="0.35">
      <c r="A9232" t="s">
        <v>918</v>
      </c>
      <c r="B9232" t="s">
        <v>2172</v>
      </c>
      <c r="C9232" t="s">
        <v>1893</v>
      </c>
      <c r="F9232" s="4">
        <v>5973</v>
      </c>
      <c r="H9232" s="4">
        <v>2389</v>
      </c>
      <c r="I9232" s="4">
        <v>8362</v>
      </c>
      <c r="J9232">
        <v>0</v>
      </c>
      <c r="K9232" s="4">
        <v>0</v>
      </c>
    </row>
    <row r="9233" spans="1:11" x14ac:dyDescent="0.35">
      <c r="A9233" t="s">
        <v>918</v>
      </c>
      <c r="B9233" t="s">
        <v>2131</v>
      </c>
      <c r="C9233" t="s">
        <v>1854</v>
      </c>
      <c r="D9233" s="4">
        <v>79034</v>
      </c>
      <c r="F9233" s="4">
        <v>1728298</v>
      </c>
      <c r="G9233" s="4">
        <v>907861</v>
      </c>
      <c r="I9233" s="4">
        <v>2715192</v>
      </c>
      <c r="J9233" s="4">
        <v>79034</v>
      </c>
      <c r="K9233" s="4">
        <v>79034</v>
      </c>
    </row>
    <row r="9234" spans="1:11" x14ac:dyDescent="0.35">
      <c r="A9234" t="s">
        <v>918</v>
      </c>
      <c r="B9234" t="s">
        <v>2197</v>
      </c>
      <c r="C9234" t="s">
        <v>1919</v>
      </c>
      <c r="G9234" s="4">
        <v>314689</v>
      </c>
      <c r="I9234" s="4">
        <v>314689</v>
      </c>
      <c r="J9234">
        <v>0</v>
      </c>
      <c r="K9234" s="4">
        <v>0</v>
      </c>
    </row>
    <row r="9235" spans="1:11" x14ac:dyDescent="0.35">
      <c r="A9235" t="s">
        <v>918</v>
      </c>
      <c r="B9235" t="s">
        <v>2200</v>
      </c>
      <c r="C9235" t="s">
        <v>1926</v>
      </c>
      <c r="G9235" s="4">
        <v>1951663</v>
      </c>
      <c r="I9235" s="4">
        <v>1951663</v>
      </c>
      <c r="J9235">
        <v>0</v>
      </c>
      <c r="K9235" s="4">
        <v>0</v>
      </c>
    </row>
    <row r="9236" spans="1:11" x14ac:dyDescent="0.35">
      <c r="A9236" t="s">
        <v>918</v>
      </c>
      <c r="B9236" t="s">
        <v>2132</v>
      </c>
      <c r="C9236" t="s">
        <v>1855</v>
      </c>
      <c r="D9236" s="4">
        <v>7952</v>
      </c>
      <c r="F9236" s="4">
        <v>899127</v>
      </c>
      <c r="G9236" s="4">
        <v>207296</v>
      </c>
      <c r="H9236" s="4">
        <v>285645</v>
      </c>
      <c r="I9236" s="4">
        <v>1400020</v>
      </c>
      <c r="J9236" s="4">
        <v>7952</v>
      </c>
      <c r="K9236" s="4">
        <v>7952</v>
      </c>
    </row>
    <row r="9237" spans="1:11" x14ac:dyDescent="0.35">
      <c r="A9237" t="s">
        <v>918</v>
      </c>
      <c r="B9237" t="s">
        <v>2133</v>
      </c>
      <c r="C9237" t="s">
        <v>1856</v>
      </c>
      <c r="D9237" s="4">
        <v>3044</v>
      </c>
      <c r="F9237" s="4">
        <v>24849</v>
      </c>
      <c r="H9237" s="4">
        <v>62123</v>
      </c>
      <c r="I9237" s="4">
        <v>90016</v>
      </c>
      <c r="J9237" s="4">
        <v>3044</v>
      </c>
      <c r="K9237" s="4">
        <v>3044</v>
      </c>
    </row>
    <row r="9238" spans="1:11" x14ac:dyDescent="0.35">
      <c r="A9238" t="s">
        <v>918</v>
      </c>
      <c r="B9238" t="s">
        <v>2134</v>
      </c>
      <c r="C9238" t="s">
        <v>1857</v>
      </c>
      <c r="D9238" s="4">
        <v>139188</v>
      </c>
      <c r="I9238" s="4">
        <v>139188</v>
      </c>
      <c r="J9238" s="4">
        <v>139188</v>
      </c>
      <c r="K9238" s="4">
        <v>139188</v>
      </c>
    </row>
    <row r="9239" spans="1:11" x14ac:dyDescent="0.35">
      <c r="A9239" t="s">
        <v>918</v>
      </c>
      <c r="B9239" t="s">
        <v>2135</v>
      </c>
      <c r="C9239" t="s">
        <v>1858</v>
      </c>
      <c r="G9239" s="4">
        <v>48265</v>
      </c>
      <c r="H9239" s="4">
        <v>140773</v>
      </c>
      <c r="I9239" s="4">
        <v>189038</v>
      </c>
      <c r="J9239">
        <v>0</v>
      </c>
      <c r="K9239" s="4">
        <v>0</v>
      </c>
    </row>
    <row r="9240" spans="1:11" x14ac:dyDescent="0.35">
      <c r="A9240" t="s">
        <v>918</v>
      </c>
      <c r="B9240" t="s">
        <v>2136</v>
      </c>
      <c r="C9240" t="s">
        <v>1859</v>
      </c>
      <c r="D9240" s="4">
        <v>689423</v>
      </c>
      <c r="F9240" s="4">
        <v>130421</v>
      </c>
      <c r="G9240" s="4">
        <v>306140</v>
      </c>
      <c r="H9240" s="4">
        <v>1599456</v>
      </c>
      <c r="I9240" s="4">
        <v>2725440</v>
      </c>
      <c r="J9240" s="4">
        <v>689423</v>
      </c>
      <c r="K9240" s="4">
        <v>689423</v>
      </c>
    </row>
    <row r="9241" spans="1:11" x14ac:dyDescent="0.35">
      <c r="A9241" t="s">
        <v>918</v>
      </c>
      <c r="B9241" t="s">
        <v>2137</v>
      </c>
      <c r="C9241" t="s">
        <v>1860</v>
      </c>
      <c r="E9241" s="4">
        <v>0</v>
      </c>
      <c r="H9241" s="4">
        <v>4565527</v>
      </c>
      <c r="I9241" s="4">
        <v>4565527</v>
      </c>
      <c r="J9241">
        <v>0</v>
      </c>
      <c r="K9241" s="4">
        <v>0</v>
      </c>
    </row>
    <row r="9242" spans="1:11" x14ac:dyDescent="0.35">
      <c r="A9242" t="s">
        <v>918</v>
      </c>
      <c r="B9242" t="s">
        <v>2138</v>
      </c>
      <c r="C9242" t="s">
        <v>1861</v>
      </c>
      <c r="D9242" s="4">
        <v>572717</v>
      </c>
      <c r="F9242" s="4">
        <v>63658</v>
      </c>
      <c r="I9242" s="4">
        <v>636375</v>
      </c>
      <c r="J9242" s="4">
        <v>572717</v>
      </c>
      <c r="K9242" s="4">
        <v>572717</v>
      </c>
    </row>
    <row r="9243" spans="1:11" x14ac:dyDescent="0.35">
      <c r="A9243" t="s">
        <v>918</v>
      </c>
      <c r="B9243" t="s">
        <v>2139</v>
      </c>
      <c r="C9243" t="s">
        <v>1862</v>
      </c>
      <c r="D9243" s="4">
        <v>1281964</v>
      </c>
      <c r="H9243" s="4">
        <v>2136607</v>
      </c>
      <c r="I9243" s="4">
        <v>3418571</v>
      </c>
      <c r="J9243" s="4">
        <v>1281964</v>
      </c>
      <c r="K9243" s="4">
        <v>1281964</v>
      </c>
    </row>
    <row r="9244" spans="1:11" x14ac:dyDescent="0.35">
      <c r="A9244" t="s">
        <v>918</v>
      </c>
      <c r="B9244" t="s">
        <v>2140</v>
      </c>
      <c r="C9244" t="s">
        <v>1863</v>
      </c>
      <c r="G9244" s="4">
        <v>46679</v>
      </c>
      <c r="H9244" s="4">
        <v>23340</v>
      </c>
      <c r="I9244" s="4">
        <v>70019</v>
      </c>
      <c r="J9244">
        <v>0</v>
      </c>
      <c r="K9244" s="4">
        <v>0</v>
      </c>
    </row>
    <row r="9245" spans="1:11" x14ac:dyDescent="0.35">
      <c r="A9245" t="s">
        <v>918</v>
      </c>
      <c r="B9245" t="s">
        <v>2141</v>
      </c>
      <c r="D9245" s="4">
        <v>5000627</v>
      </c>
      <c r="E9245" s="4">
        <v>0</v>
      </c>
      <c r="F9245" s="4">
        <v>3101052</v>
      </c>
      <c r="G9245" s="4">
        <v>3838511</v>
      </c>
      <c r="H9245" s="4">
        <v>8886851</v>
      </c>
      <c r="I9245" s="4">
        <v>20827040</v>
      </c>
      <c r="J9245" s="4">
        <v>5000627</v>
      </c>
      <c r="K9245" s="4">
        <v>5000627</v>
      </c>
    </row>
    <row r="9246" spans="1:11" x14ac:dyDescent="0.35">
      <c r="A9246" t="s">
        <v>918</v>
      </c>
      <c r="B9246" t="s">
        <v>2142</v>
      </c>
      <c r="C9246" t="s">
        <v>1864</v>
      </c>
      <c r="D9246" s="4">
        <v>11158</v>
      </c>
      <c r="I9246" s="4">
        <v>11158</v>
      </c>
      <c r="J9246" s="4">
        <v>11158</v>
      </c>
      <c r="K9246" s="4">
        <v>11158</v>
      </c>
    </row>
    <row r="9247" spans="1:11" x14ac:dyDescent="0.35">
      <c r="A9247" t="s">
        <v>918</v>
      </c>
      <c r="B9247" t="s">
        <v>2143</v>
      </c>
      <c r="C9247" t="s">
        <v>1865</v>
      </c>
      <c r="H9247" s="4">
        <v>260091</v>
      </c>
      <c r="I9247" s="4">
        <v>260091</v>
      </c>
      <c r="J9247">
        <v>0</v>
      </c>
      <c r="K9247" s="4">
        <v>0</v>
      </c>
    </row>
    <row r="9248" spans="1:11" x14ac:dyDescent="0.35">
      <c r="A9248" t="s">
        <v>918</v>
      </c>
      <c r="B9248" t="s">
        <v>2144</v>
      </c>
      <c r="C9248" t="s">
        <v>1866</v>
      </c>
      <c r="I9248" s="4">
        <v>0</v>
      </c>
      <c r="J9248">
        <v>0</v>
      </c>
      <c r="K9248" s="4">
        <v>0</v>
      </c>
    </row>
    <row r="9249" spans="1:11" x14ac:dyDescent="0.35">
      <c r="A9249" t="s">
        <v>918</v>
      </c>
      <c r="B9249" t="s">
        <v>2145</v>
      </c>
      <c r="C9249" t="s">
        <v>1867</v>
      </c>
      <c r="E9249" s="4">
        <v>4572</v>
      </c>
      <c r="F9249" s="4">
        <v>204000</v>
      </c>
      <c r="H9249" s="4">
        <v>2569150</v>
      </c>
      <c r="I9249" s="4">
        <v>2777723</v>
      </c>
      <c r="J9249">
        <v>4572</v>
      </c>
      <c r="K9249" s="4">
        <v>0</v>
      </c>
    </row>
    <row r="9250" spans="1:11" x14ac:dyDescent="0.35">
      <c r="A9250" t="s">
        <v>918</v>
      </c>
      <c r="B9250" t="s">
        <v>2146</v>
      </c>
      <c r="C9250" t="s">
        <v>1868</v>
      </c>
      <c r="D9250" s="4">
        <v>36648</v>
      </c>
      <c r="H9250" s="4">
        <v>4996578</v>
      </c>
      <c r="I9250" s="4">
        <v>5033226</v>
      </c>
      <c r="J9250" s="4">
        <v>36648</v>
      </c>
      <c r="K9250" s="4">
        <v>36648</v>
      </c>
    </row>
    <row r="9251" spans="1:11" x14ac:dyDescent="0.35">
      <c r="A9251" t="s">
        <v>918</v>
      </c>
      <c r="B9251" t="s">
        <v>2173</v>
      </c>
      <c r="C9251" t="s">
        <v>1894</v>
      </c>
      <c r="D9251" s="4">
        <v>1964</v>
      </c>
      <c r="I9251" s="4">
        <v>1964</v>
      </c>
      <c r="J9251" s="4">
        <v>1964</v>
      </c>
      <c r="K9251" s="4">
        <v>1964</v>
      </c>
    </row>
    <row r="9252" spans="1:11" x14ac:dyDescent="0.35">
      <c r="A9252" t="s">
        <v>918</v>
      </c>
      <c r="B9252" t="s">
        <v>2147</v>
      </c>
      <c r="C9252" t="s">
        <v>1869</v>
      </c>
      <c r="H9252" s="4">
        <v>709536</v>
      </c>
      <c r="I9252" s="4">
        <v>709536</v>
      </c>
      <c r="J9252">
        <v>0</v>
      </c>
      <c r="K9252" s="4">
        <v>0</v>
      </c>
    </row>
    <row r="9253" spans="1:11" x14ac:dyDescent="0.35">
      <c r="A9253" t="s">
        <v>918</v>
      </c>
      <c r="B9253" t="s">
        <v>2148</v>
      </c>
      <c r="C9253" t="s">
        <v>1870</v>
      </c>
      <c r="D9253" s="4">
        <v>1836</v>
      </c>
      <c r="E9253" s="4">
        <v>4626129</v>
      </c>
      <c r="F9253" s="4">
        <v>99848</v>
      </c>
      <c r="I9253" s="4">
        <v>4727813</v>
      </c>
      <c r="J9253" s="4">
        <v>4627965</v>
      </c>
      <c r="K9253" s="4">
        <v>1836</v>
      </c>
    </row>
    <row r="9254" spans="1:11" x14ac:dyDescent="0.35">
      <c r="A9254" t="s">
        <v>918</v>
      </c>
      <c r="B9254" t="s">
        <v>2149</v>
      </c>
      <c r="C9254" t="s">
        <v>1871</v>
      </c>
      <c r="D9254" s="4">
        <v>61642</v>
      </c>
      <c r="E9254" s="4">
        <v>10825000</v>
      </c>
      <c r="F9254" s="4">
        <v>85383</v>
      </c>
      <c r="H9254" s="4">
        <v>73845</v>
      </c>
      <c r="I9254" s="4">
        <v>11045870</v>
      </c>
      <c r="J9254" s="4">
        <v>10886642</v>
      </c>
      <c r="K9254" s="4">
        <v>61642</v>
      </c>
    </row>
    <row r="9255" spans="1:11" x14ac:dyDescent="0.35">
      <c r="A9255" t="s">
        <v>918</v>
      </c>
      <c r="B9255" t="s">
        <v>2150</v>
      </c>
      <c r="C9255" t="s">
        <v>1872</v>
      </c>
      <c r="D9255" s="4">
        <v>49000</v>
      </c>
      <c r="E9255" s="4">
        <v>245000</v>
      </c>
      <c r="I9255" s="4">
        <v>294000</v>
      </c>
      <c r="J9255" s="4">
        <v>294000</v>
      </c>
      <c r="K9255" s="4">
        <v>49000</v>
      </c>
    </row>
    <row r="9256" spans="1:11" x14ac:dyDescent="0.35">
      <c r="A9256" t="s">
        <v>918</v>
      </c>
      <c r="B9256" t="s">
        <v>2151</v>
      </c>
      <c r="C9256" t="s">
        <v>1873</v>
      </c>
      <c r="D9256" s="4">
        <v>5131</v>
      </c>
      <c r="E9256" s="4">
        <v>0</v>
      </c>
      <c r="I9256" s="4">
        <v>5131</v>
      </c>
      <c r="J9256" s="4">
        <v>5131</v>
      </c>
      <c r="K9256" s="4">
        <v>5131</v>
      </c>
    </row>
    <row r="9257" spans="1:11" x14ac:dyDescent="0.35">
      <c r="A9257" t="s">
        <v>918</v>
      </c>
      <c r="B9257" t="s">
        <v>2152</v>
      </c>
      <c r="C9257" t="s">
        <v>1874</v>
      </c>
      <c r="D9257" s="4">
        <v>3410</v>
      </c>
      <c r="I9257" s="4">
        <v>3410</v>
      </c>
      <c r="J9257" s="4">
        <v>3410</v>
      </c>
      <c r="K9257" s="4">
        <v>3410</v>
      </c>
    </row>
    <row r="9258" spans="1:11" x14ac:dyDescent="0.35">
      <c r="A9258" t="s">
        <v>918</v>
      </c>
      <c r="B9258" t="s">
        <v>2153</v>
      </c>
      <c r="C9258" t="s">
        <v>1875</v>
      </c>
      <c r="D9258" s="4">
        <v>0</v>
      </c>
      <c r="H9258" s="4">
        <v>78463</v>
      </c>
      <c r="I9258" s="4">
        <v>78463</v>
      </c>
      <c r="J9258" s="4">
        <v>0</v>
      </c>
      <c r="K9258" s="4">
        <v>0</v>
      </c>
    </row>
    <row r="9259" spans="1:11" x14ac:dyDescent="0.35">
      <c r="A9259" t="s">
        <v>918</v>
      </c>
      <c r="B9259" t="s">
        <v>2154</v>
      </c>
      <c r="C9259" t="s">
        <v>1876</v>
      </c>
      <c r="D9259" s="4">
        <v>148496</v>
      </c>
      <c r="H9259" s="4">
        <v>325920</v>
      </c>
      <c r="I9259" s="4">
        <v>474416</v>
      </c>
      <c r="J9259" s="4">
        <v>148496</v>
      </c>
      <c r="K9259" s="4">
        <v>148496</v>
      </c>
    </row>
    <row r="9260" spans="1:11" x14ac:dyDescent="0.35">
      <c r="A9260" t="s">
        <v>918</v>
      </c>
      <c r="B9260" t="s">
        <v>2155</v>
      </c>
      <c r="C9260" t="s">
        <v>1877</v>
      </c>
      <c r="D9260" s="4">
        <v>21163</v>
      </c>
      <c r="I9260" s="4">
        <v>21163</v>
      </c>
      <c r="J9260" s="4">
        <v>21163</v>
      </c>
      <c r="K9260" s="4">
        <v>21163</v>
      </c>
    </row>
    <row r="9261" spans="1:11" x14ac:dyDescent="0.35">
      <c r="A9261" t="s">
        <v>918</v>
      </c>
      <c r="B9261" t="s">
        <v>2156</v>
      </c>
      <c r="D9261" s="4">
        <v>340449</v>
      </c>
      <c r="E9261" s="4">
        <v>15700702</v>
      </c>
      <c r="F9261" s="4">
        <v>389231</v>
      </c>
      <c r="H9261" s="4">
        <v>9013583</v>
      </c>
      <c r="I9261" s="4">
        <v>25443965</v>
      </c>
      <c r="J9261" s="4">
        <v>16041151</v>
      </c>
      <c r="K9261" s="4">
        <v>340449</v>
      </c>
    </row>
    <row r="9262" spans="1:11" x14ac:dyDescent="0.35">
      <c r="A9262" t="s">
        <v>918</v>
      </c>
      <c r="B9262" t="s">
        <v>2157</v>
      </c>
      <c r="C9262" t="s">
        <v>1879</v>
      </c>
      <c r="D9262" s="4">
        <v>3445702</v>
      </c>
      <c r="I9262" s="4">
        <v>3445702</v>
      </c>
      <c r="J9262" s="4">
        <v>3445702</v>
      </c>
      <c r="K9262" s="4">
        <v>3445702</v>
      </c>
    </row>
    <row r="9263" spans="1:11" x14ac:dyDescent="0.35">
      <c r="A9263" t="s">
        <v>918</v>
      </c>
      <c r="B9263" t="s">
        <v>2158</v>
      </c>
      <c r="C9263" t="s">
        <v>1880</v>
      </c>
      <c r="D9263" s="4">
        <v>1114604</v>
      </c>
      <c r="I9263" s="4">
        <v>1114604</v>
      </c>
      <c r="J9263" s="4">
        <v>1114604</v>
      </c>
      <c r="K9263" s="4">
        <v>1114604</v>
      </c>
    </row>
    <row r="9264" spans="1:11" x14ac:dyDescent="0.35">
      <c r="A9264" t="s">
        <v>918</v>
      </c>
      <c r="B9264" t="s">
        <v>2159</v>
      </c>
      <c r="C9264" t="s">
        <v>1881</v>
      </c>
      <c r="D9264" s="4">
        <v>3048902</v>
      </c>
      <c r="I9264" s="4">
        <v>3048902</v>
      </c>
      <c r="J9264" s="4">
        <v>3048902</v>
      </c>
      <c r="K9264" s="4">
        <v>3048902</v>
      </c>
    </row>
    <row r="9265" spans="1:11" x14ac:dyDescent="0.35">
      <c r="A9265" t="s">
        <v>918</v>
      </c>
      <c r="B9265" t="s">
        <v>2174</v>
      </c>
      <c r="C9265" t="s">
        <v>1895</v>
      </c>
      <c r="D9265" s="4">
        <v>178225</v>
      </c>
      <c r="I9265" s="4">
        <v>178225</v>
      </c>
      <c r="J9265" s="4">
        <v>178225</v>
      </c>
      <c r="K9265" s="4">
        <v>178225</v>
      </c>
    </row>
    <row r="9266" spans="1:11" x14ac:dyDescent="0.35">
      <c r="A9266" t="s">
        <v>918</v>
      </c>
      <c r="B9266" t="s">
        <v>2160</v>
      </c>
      <c r="C9266" t="s">
        <v>1882</v>
      </c>
      <c r="D9266" s="4">
        <v>572</v>
      </c>
      <c r="F9266" s="4">
        <v>237243</v>
      </c>
      <c r="I9266" s="4">
        <v>237815</v>
      </c>
      <c r="J9266" s="4">
        <v>572</v>
      </c>
      <c r="K9266" s="4">
        <v>572</v>
      </c>
    </row>
    <row r="9267" spans="1:11" x14ac:dyDescent="0.35">
      <c r="A9267" t="s">
        <v>918</v>
      </c>
      <c r="B9267" t="s">
        <v>2179</v>
      </c>
      <c r="C9267" t="s">
        <v>1900</v>
      </c>
      <c r="D9267" s="4">
        <v>3534</v>
      </c>
      <c r="I9267" s="4">
        <v>3534</v>
      </c>
      <c r="J9267" s="4">
        <v>3534</v>
      </c>
      <c r="K9267" s="4">
        <v>3534</v>
      </c>
    </row>
    <row r="9268" spans="1:11" x14ac:dyDescent="0.35">
      <c r="A9268" t="s">
        <v>918</v>
      </c>
      <c r="B9268" t="s">
        <v>2161</v>
      </c>
      <c r="C9268" t="s">
        <v>1883</v>
      </c>
      <c r="D9268" s="4">
        <v>80537</v>
      </c>
      <c r="I9268" s="4">
        <v>80537</v>
      </c>
      <c r="J9268" s="4">
        <v>80537</v>
      </c>
      <c r="K9268" s="4">
        <v>80537</v>
      </c>
    </row>
    <row r="9269" spans="1:11" x14ac:dyDescent="0.35">
      <c r="A9269" t="s">
        <v>918</v>
      </c>
      <c r="B9269" t="s">
        <v>2162</v>
      </c>
      <c r="C9269" t="s">
        <v>1884</v>
      </c>
      <c r="D9269" s="4">
        <v>106143</v>
      </c>
      <c r="I9269" s="4">
        <v>106143</v>
      </c>
      <c r="J9269" s="4">
        <v>106143</v>
      </c>
      <c r="K9269" s="4">
        <v>106143</v>
      </c>
    </row>
    <row r="9270" spans="1:11" x14ac:dyDescent="0.35">
      <c r="A9270" t="s">
        <v>918</v>
      </c>
      <c r="B9270" t="s">
        <v>2163</v>
      </c>
      <c r="D9270" s="4">
        <v>7978219</v>
      </c>
      <c r="F9270" s="4">
        <v>237243</v>
      </c>
      <c r="I9270" s="4">
        <v>8215462</v>
      </c>
      <c r="J9270" s="4">
        <v>7978219</v>
      </c>
      <c r="K9270" s="4">
        <v>7978219</v>
      </c>
    </row>
    <row r="9271" spans="1:11" x14ac:dyDescent="0.35">
      <c r="A9271" t="s">
        <v>918</v>
      </c>
      <c r="B9271" t="s">
        <v>2164</v>
      </c>
      <c r="C9271" t="s">
        <v>1886</v>
      </c>
      <c r="D9271" s="4">
        <v>30061</v>
      </c>
      <c r="E9271" s="4">
        <v>169675</v>
      </c>
      <c r="I9271" s="4">
        <v>199737</v>
      </c>
      <c r="J9271" s="4">
        <v>199736</v>
      </c>
      <c r="K9271" s="4">
        <v>30061</v>
      </c>
    </row>
    <row r="9272" spans="1:11" x14ac:dyDescent="0.35">
      <c r="A9272" t="s">
        <v>918</v>
      </c>
      <c r="B9272" t="s">
        <v>2165</v>
      </c>
      <c r="D9272" s="4">
        <v>30061</v>
      </c>
      <c r="E9272" s="4">
        <v>169675</v>
      </c>
      <c r="I9272" s="4">
        <v>199737</v>
      </c>
      <c r="J9272" s="4">
        <v>199736</v>
      </c>
      <c r="K9272" s="4">
        <v>30061</v>
      </c>
    </row>
    <row r="9273" spans="1:11" x14ac:dyDescent="0.35">
      <c r="A9273" t="s">
        <v>918</v>
      </c>
      <c r="B9273" t="s">
        <v>2177</v>
      </c>
      <c r="C9273" t="s">
        <v>1898</v>
      </c>
      <c r="E9273" s="4">
        <v>50000</v>
      </c>
      <c r="I9273" s="4">
        <v>50000</v>
      </c>
      <c r="J9273">
        <v>50000</v>
      </c>
      <c r="K9273" s="4">
        <v>0</v>
      </c>
    </row>
    <row r="9274" spans="1:11" x14ac:dyDescent="0.35">
      <c r="A9274" t="s">
        <v>918</v>
      </c>
      <c r="B9274" t="s">
        <v>2183</v>
      </c>
      <c r="C9274" t="s">
        <v>1904</v>
      </c>
      <c r="D9274" s="4">
        <v>375000</v>
      </c>
      <c r="I9274" s="4">
        <v>375000</v>
      </c>
      <c r="J9274" s="4">
        <v>375000</v>
      </c>
      <c r="K9274" s="4">
        <v>375000</v>
      </c>
    </row>
    <row r="9275" spans="1:11" x14ac:dyDescent="0.35">
      <c r="A9275" t="s">
        <v>918</v>
      </c>
      <c r="B9275" t="s">
        <v>2166</v>
      </c>
      <c r="C9275" t="s">
        <v>1888</v>
      </c>
      <c r="H9275" s="4">
        <v>556800</v>
      </c>
      <c r="I9275" s="4">
        <v>556800</v>
      </c>
      <c r="J9275">
        <v>0</v>
      </c>
      <c r="K9275" s="4">
        <v>0</v>
      </c>
    </row>
    <row r="9276" spans="1:11" x14ac:dyDescent="0.35">
      <c r="A9276" t="s">
        <v>918</v>
      </c>
      <c r="B9276" t="s">
        <v>2180</v>
      </c>
      <c r="C9276" t="s">
        <v>1901</v>
      </c>
      <c r="E9276" s="4">
        <v>675000</v>
      </c>
      <c r="I9276" s="4">
        <v>675000</v>
      </c>
      <c r="J9276">
        <v>675000</v>
      </c>
      <c r="K9276" s="4">
        <v>0</v>
      </c>
    </row>
    <row r="9277" spans="1:11" x14ac:dyDescent="0.35">
      <c r="A9277" t="s">
        <v>918</v>
      </c>
      <c r="B9277" t="s">
        <v>2167</v>
      </c>
      <c r="C9277" t="s">
        <v>1889</v>
      </c>
      <c r="E9277" s="4">
        <v>1260000</v>
      </c>
      <c r="I9277" s="4">
        <v>1260000</v>
      </c>
      <c r="J9277">
        <v>1260000</v>
      </c>
      <c r="K9277" s="4">
        <v>0</v>
      </c>
    </row>
    <row r="9278" spans="1:11" x14ac:dyDescent="0.35">
      <c r="A9278" t="s">
        <v>918</v>
      </c>
      <c r="B9278" t="s">
        <v>2168</v>
      </c>
      <c r="C9278" t="s">
        <v>1890</v>
      </c>
      <c r="E9278" s="4">
        <v>375000</v>
      </c>
      <c r="I9278" s="4">
        <v>375000</v>
      </c>
      <c r="J9278">
        <v>375000</v>
      </c>
      <c r="K9278" s="4">
        <v>0</v>
      </c>
    </row>
    <row r="9279" spans="1:11" x14ac:dyDescent="0.35">
      <c r="A9279" t="s">
        <v>918</v>
      </c>
      <c r="B9279" t="s">
        <v>2181</v>
      </c>
      <c r="C9279" t="s">
        <v>1902</v>
      </c>
      <c r="E9279" s="4">
        <v>1350000</v>
      </c>
      <c r="I9279" s="4">
        <v>1350000</v>
      </c>
      <c r="J9279">
        <v>1350000</v>
      </c>
      <c r="K9279" s="4">
        <v>0</v>
      </c>
    </row>
    <row r="9280" spans="1:11" x14ac:dyDescent="0.35">
      <c r="A9280" t="s">
        <v>918</v>
      </c>
      <c r="B9280" t="s">
        <v>2169</v>
      </c>
      <c r="D9280" s="4">
        <v>375000</v>
      </c>
      <c r="E9280" s="4">
        <v>3710000</v>
      </c>
      <c r="H9280" s="4">
        <v>556800</v>
      </c>
      <c r="I9280" s="4">
        <v>4641800</v>
      </c>
      <c r="J9280" s="4">
        <v>4085000</v>
      </c>
      <c r="K9280" s="4">
        <v>375000</v>
      </c>
    </row>
    <row r="9281" spans="1:11" x14ac:dyDescent="0.35">
      <c r="A9281" t="s">
        <v>918</v>
      </c>
      <c r="B9281" t="s">
        <v>2170</v>
      </c>
      <c r="D9281" s="4">
        <v>191325946</v>
      </c>
      <c r="E9281" s="4">
        <v>31483748</v>
      </c>
      <c r="F9281" s="4">
        <v>25057581</v>
      </c>
      <c r="G9281" s="4">
        <v>13560911</v>
      </c>
      <c r="H9281" s="4">
        <v>19169134</v>
      </c>
      <c r="I9281" s="4">
        <v>280597320</v>
      </c>
      <c r="J9281" s="4">
        <f>SUM(D9281,E9281)</f>
        <v>222809694</v>
      </c>
      <c r="K9281" s="4">
        <v>191325946</v>
      </c>
    </row>
    <row r="9282" spans="1:11" x14ac:dyDescent="0.35">
      <c r="A9282" t="s">
        <v>924</v>
      </c>
      <c r="B9282" t="s">
        <v>2118</v>
      </c>
      <c r="C9282" t="s">
        <v>1843</v>
      </c>
      <c r="D9282" s="4">
        <v>2777922</v>
      </c>
      <c r="F9282" s="4">
        <v>1409800</v>
      </c>
      <c r="I9282" s="4">
        <v>4187722</v>
      </c>
      <c r="J9282" s="4">
        <v>2777922</v>
      </c>
      <c r="K9282" s="4">
        <v>2777922</v>
      </c>
    </row>
    <row r="9283" spans="1:11" x14ac:dyDescent="0.35">
      <c r="A9283" t="s">
        <v>924</v>
      </c>
      <c r="B9283" t="s">
        <v>2119</v>
      </c>
      <c r="C9283" t="s">
        <v>1844</v>
      </c>
      <c r="D9283" s="4">
        <v>41444</v>
      </c>
      <c r="E9283" s="4">
        <v>83440</v>
      </c>
      <c r="G9283" s="4">
        <v>191241</v>
      </c>
      <c r="H9283" s="4">
        <v>23850</v>
      </c>
      <c r="I9283" s="4">
        <v>339975</v>
      </c>
      <c r="J9283" s="4">
        <v>124884</v>
      </c>
      <c r="K9283" s="4">
        <v>41444</v>
      </c>
    </row>
    <row r="9284" spans="1:11" x14ac:dyDescent="0.35">
      <c r="A9284" t="s">
        <v>924</v>
      </c>
      <c r="B9284" t="s">
        <v>2120</v>
      </c>
      <c r="C9284" t="s">
        <v>1845</v>
      </c>
      <c r="D9284" s="4">
        <v>44245</v>
      </c>
      <c r="G9284" s="4">
        <v>342944</v>
      </c>
      <c r="I9284" s="4">
        <v>387189</v>
      </c>
      <c r="J9284" s="4">
        <v>44245</v>
      </c>
      <c r="K9284" s="4">
        <v>44245</v>
      </c>
    </row>
    <row r="9285" spans="1:11" x14ac:dyDescent="0.35">
      <c r="A9285" t="s">
        <v>924</v>
      </c>
      <c r="B9285" t="s">
        <v>2121</v>
      </c>
      <c r="D9285" s="4">
        <v>2863610</v>
      </c>
      <c r="E9285" s="4">
        <v>83440</v>
      </c>
      <c r="F9285" s="4">
        <v>1409800</v>
      </c>
      <c r="G9285" s="4">
        <v>534185</v>
      </c>
      <c r="H9285" s="4">
        <v>23850</v>
      </c>
      <c r="I9285" s="4">
        <v>4914885</v>
      </c>
      <c r="J9285" s="4">
        <v>2947050</v>
      </c>
      <c r="K9285" s="4">
        <v>2863610</v>
      </c>
    </row>
    <row r="9286" spans="1:11" x14ac:dyDescent="0.35">
      <c r="A9286" t="s">
        <v>924</v>
      </c>
      <c r="B9286" t="s">
        <v>2122</v>
      </c>
      <c r="C9286" t="s">
        <v>1846</v>
      </c>
      <c r="D9286" s="4">
        <v>2679741</v>
      </c>
      <c r="E9286" s="4">
        <v>1034520</v>
      </c>
      <c r="G9286" s="4">
        <v>840000</v>
      </c>
      <c r="I9286" s="4">
        <v>4554261</v>
      </c>
      <c r="J9286" s="4">
        <v>3714261</v>
      </c>
      <c r="K9286" s="4">
        <v>2679741</v>
      </c>
    </row>
    <row r="9287" spans="1:11" x14ac:dyDescent="0.35">
      <c r="A9287" t="s">
        <v>924</v>
      </c>
      <c r="B9287" t="s">
        <v>2123</v>
      </c>
      <c r="C9287" t="s">
        <v>1847</v>
      </c>
      <c r="D9287" s="4">
        <v>613690</v>
      </c>
      <c r="F9287" s="4">
        <v>135135</v>
      </c>
      <c r="G9287" s="4">
        <v>990000</v>
      </c>
      <c r="I9287" s="4">
        <v>1738825</v>
      </c>
      <c r="J9287" s="4">
        <v>613690</v>
      </c>
      <c r="K9287" s="4">
        <v>613690</v>
      </c>
    </row>
    <row r="9288" spans="1:11" x14ac:dyDescent="0.35">
      <c r="A9288" t="s">
        <v>924</v>
      </c>
      <c r="B9288" t="s">
        <v>2124</v>
      </c>
      <c r="C9288" t="s">
        <v>1848</v>
      </c>
      <c r="D9288" s="4">
        <v>23054</v>
      </c>
      <c r="I9288" s="4">
        <v>23054</v>
      </c>
      <c r="J9288" s="4">
        <v>23054</v>
      </c>
      <c r="K9288" s="4">
        <v>23054</v>
      </c>
    </row>
    <row r="9289" spans="1:11" x14ac:dyDescent="0.35">
      <c r="A9289" t="s">
        <v>924</v>
      </c>
      <c r="B9289" t="s">
        <v>2125</v>
      </c>
      <c r="D9289" s="4">
        <v>3316485</v>
      </c>
      <c r="E9289" s="4">
        <v>1034520</v>
      </c>
      <c r="F9289" s="4">
        <v>135135</v>
      </c>
      <c r="G9289" s="4">
        <v>1830000</v>
      </c>
      <c r="I9289" s="4">
        <v>6316140</v>
      </c>
      <c r="J9289" s="4">
        <v>4351005</v>
      </c>
      <c r="K9289" s="4">
        <v>3316485</v>
      </c>
    </row>
    <row r="9290" spans="1:11" x14ac:dyDescent="0.35">
      <c r="A9290" t="s">
        <v>924</v>
      </c>
      <c r="B9290" t="s">
        <v>2126</v>
      </c>
      <c r="C9290" t="s">
        <v>1850</v>
      </c>
      <c r="G9290" s="4">
        <v>800000</v>
      </c>
      <c r="I9290" s="4">
        <v>800000</v>
      </c>
      <c r="J9290">
        <v>0</v>
      </c>
      <c r="K9290" s="4">
        <v>0</v>
      </c>
    </row>
    <row r="9291" spans="1:11" x14ac:dyDescent="0.35">
      <c r="A9291" t="s">
        <v>924</v>
      </c>
      <c r="B9291" t="s">
        <v>2127</v>
      </c>
      <c r="G9291" s="4">
        <v>800000</v>
      </c>
      <c r="I9291" s="4">
        <v>800000</v>
      </c>
      <c r="J9291">
        <v>0</v>
      </c>
      <c r="K9291" s="4">
        <v>0</v>
      </c>
    </row>
    <row r="9292" spans="1:11" x14ac:dyDescent="0.35">
      <c r="A9292" t="s">
        <v>924</v>
      </c>
      <c r="B9292" t="s">
        <v>2128</v>
      </c>
      <c r="C9292" t="s">
        <v>1851</v>
      </c>
      <c r="D9292" s="4">
        <v>2496</v>
      </c>
      <c r="E9292" s="4">
        <v>68555</v>
      </c>
      <c r="I9292" s="4">
        <v>71050</v>
      </c>
      <c r="J9292" s="4">
        <v>71051</v>
      </c>
      <c r="K9292" s="4">
        <v>2496</v>
      </c>
    </row>
    <row r="9293" spans="1:11" x14ac:dyDescent="0.35">
      <c r="A9293" t="s">
        <v>924</v>
      </c>
      <c r="B9293" t="s">
        <v>2129</v>
      </c>
      <c r="C9293" t="s">
        <v>1852</v>
      </c>
      <c r="D9293" s="4">
        <v>1620</v>
      </c>
      <c r="E9293" s="4">
        <v>2726</v>
      </c>
      <c r="I9293" s="4">
        <v>4346</v>
      </c>
      <c r="J9293" s="4">
        <v>4346</v>
      </c>
      <c r="K9293" s="4">
        <v>1620</v>
      </c>
    </row>
    <row r="9294" spans="1:11" x14ac:dyDescent="0.35">
      <c r="A9294" t="s">
        <v>924</v>
      </c>
      <c r="B9294" t="s">
        <v>2130</v>
      </c>
      <c r="C9294" t="s">
        <v>1853</v>
      </c>
      <c r="D9294" s="4">
        <v>4270</v>
      </c>
      <c r="F9294" s="4">
        <v>10922</v>
      </c>
      <c r="G9294" s="4">
        <v>5461</v>
      </c>
      <c r="I9294" s="4">
        <v>20652</v>
      </c>
      <c r="J9294" s="4">
        <v>4270</v>
      </c>
      <c r="K9294" s="4">
        <v>4270</v>
      </c>
    </row>
    <row r="9295" spans="1:11" x14ac:dyDescent="0.35">
      <c r="A9295" t="s">
        <v>924</v>
      </c>
      <c r="B9295" t="s">
        <v>2131</v>
      </c>
      <c r="C9295" t="s">
        <v>1854</v>
      </c>
      <c r="D9295" s="4">
        <v>17530</v>
      </c>
      <c r="F9295" s="4">
        <v>228646</v>
      </c>
      <c r="H9295" s="4">
        <v>26900</v>
      </c>
      <c r="I9295" s="4">
        <v>273076</v>
      </c>
      <c r="J9295" s="4">
        <v>17530</v>
      </c>
      <c r="K9295" s="4">
        <v>17530</v>
      </c>
    </row>
    <row r="9296" spans="1:11" x14ac:dyDescent="0.35">
      <c r="A9296" t="s">
        <v>924</v>
      </c>
      <c r="B9296" t="s">
        <v>2132</v>
      </c>
      <c r="C9296" t="s">
        <v>1855</v>
      </c>
      <c r="D9296" s="4">
        <v>2029</v>
      </c>
      <c r="F9296" s="4">
        <v>6212</v>
      </c>
      <c r="G9296" s="4">
        <v>63658</v>
      </c>
      <c r="H9296" s="4">
        <v>69995</v>
      </c>
      <c r="I9296" s="4">
        <v>141894</v>
      </c>
      <c r="J9296" s="4">
        <v>2029</v>
      </c>
      <c r="K9296" s="4">
        <v>2029</v>
      </c>
    </row>
    <row r="9297" spans="1:11" x14ac:dyDescent="0.35">
      <c r="A9297" t="s">
        <v>924</v>
      </c>
      <c r="B9297" t="s">
        <v>2133</v>
      </c>
      <c r="C9297" t="s">
        <v>1856</v>
      </c>
      <c r="I9297" s="4">
        <v>0</v>
      </c>
      <c r="J9297">
        <v>0</v>
      </c>
      <c r="K9297" s="4">
        <v>0</v>
      </c>
    </row>
    <row r="9298" spans="1:11" x14ac:dyDescent="0.35">
      <c r="A9298" t="s">
        <v>924</v>
      </c>
      <c r="B9298" t="s">
        <v>2134</v>
      </c>
      <c r="C9298" t="s">
        <v>1857</v>
      </c>
      <c r="D9298" s="4">
        <v>23764</v>
      </c>
      <c r="I9298" s="4">
        <v>23764</v>
      </c>
      <c r="J9298" s="4">
        <v>23764</v>
      </c>
      <c r="K9298" s="4">
        <v>23764</v>
      </c>
    </row>
    <row r="9299" spans="1:11" x14ac:dyDescent="0.35">
      <c r="A9299" t="s">
        <v>924</v>
      </c>
      <c r="B9299" t="s">
        <v>2135</v>
      </c>
      <c r="C9299" t="s">
        <v>1858</v>
      </c>
      <c r="G9299" s="4">
        <v>24132</v>
      </c>
      <c r="H9299" s="4">
        <v>32177</v>
      </c>
      <c r="I9299" s="4">
        <v>56309</v>
      </c>
      <c r="J9299">
        <v>0</v>
      </c>
      <c r="K9299" s="4">
        <v>0</v>
      </c>
    </row>
    <row r="9300" spans="1:11" x14ac:dyDescent="0.35">
      <c r="A9300" t="s">
        <v>924</v>
      </c>
      <c r="B9300" t="s">
        <v>2136</v>
      </c>
      <c r="C9300" t="s">
        <v>1859</v>
      </c>
      <c r="D9300" s="4">
        <v>406110</v>
      </c>
      <c r="H9300" s="4">
        <v>231117</v>
      </c>
      <c r="I9300" s="4">
        <v>637227</v>
      </c>
      <c r="J9300" s="4">
        <v>406110</v>
      </c>
      <c r="K9300" s="4">
        <v>406110</v>
      </c>
    </row>
    <row r="9301" spans="1:11" x14ac:dyDescent="0.35">
      <c r="A9301" t="s">
        <v>924</v>
      </c>
      <c r="B9301" t="s">
        <v>2137</v>
      </c>
      <c r="C9301" t="s">
        <v>1860</v>
      </c>
      <c r="D9301" s="4">
        <v>434812</v>
      </c>
      <c r="H9301" s="4">
        <v>652218</v>
      </c>
      <c r="I9301" s="4">
        <v>1087030</v>
      </c>
      <c r="J9301" s="4">
        <v>434812</v>
      </c>
      <c r="K9301" s="4">
        <v>434812</v>
      </c>
    </row>
    <row r="9302" spans="1:11" x14ac:dyDescent="0.35">
      <c r="A9302" t="s">
        <v>924</v>
      </c>
      <c r="B9302" t="s">
        <v>2140</v>
      </c>
      <c r="C9302" t="s">
        <v>1863</v>
      </c>
      <c r="G9302" s="4">
        <v>7780</v>
      </c>
      <c r="I9302" s="4">
        <v>7780</v>
      </c>
      <c r="J9302">
        <v>0</v>
      </c>
      <c r="K9302" s="4">
        <v>0</v>
      </c>
    </row>
    <row r="9303" spans="1:11" x14ac:dyDescent="0.35">
      <c r="A9303" t="s">
        <v>924</v>
      </c>
      <c r="B9303" t="s">
        <v>2141</v>
      </c>
      <c r="D9303" s="4">
        <v>892631</v>
      </c>
      <c r="E9303" s="4">
        <v>71280</v>
      </c>
      <c r="F9303" s="4">
        <v>245780</v>
      </c>
      <c r="G9303" s="4">
        <v>101031</v>
      </c>
      <c r="H9303" s="4">
        <v>1012407</v>
      </c>
      <c r="I9303" s="4">
        <v>2323129</v>
      </c>
      <c r="J9303" s="4">
        <v>963911</v>
      </c>
      <c r="K9303" s="4">
        <v>892631</v>
      </c>
    </row>
    <row r="9304" spans="1:11" x14ac:dyDescent="0.35">
      <c r="A9304" t="s">
        <v>924</v>
      </c>
      <c r="B9304" t="s">
        <v>2144</v>
      </c>
      <c r="C9304" t="s">
        <v>1866</v>
      </c>
      <c r="I9304" s="4">
        <v>0</v>
      </c>
      <c r="J9304">
        <v>0</v>
      </c>
      <c r="K9304" s="4">
        <v>0</v>
      </c>
    </row>
    <row r="9305" spans="1:11" x14ac:dyDescent="0.35">
      <c r="A9305" t="s">
        <v>924</v>
      </c>
      <c r="B9305" t="s">
        <v>2145</v>
      </c>
      <c r="C9305" t="s">
        <v>1867</v>
      </c>
      <c r="E9305" s="4">
        <v>87440</v>
      </c>
      <c r="F9305" s="4">
        <v>13500</v>
      </c>
      <c r="H9305" s="4">
        <v>260230</v>
      </c>
      <c r="I9305" s="4">
        <v>361170</v>
      </c>
      <c r="J9305">
        <v>87440</v>
      </c>
      <c r="K9305" s="4">
        <v>0</v>
      </c>
    </row>
    <row r="9306" spans="1:11" x14ac:dyDescent="0.35">
      <c r="A9306" t="s">
        <v>924</v>
      </c>
      <c r="B9306" t="s">
        <v>2146</v>
      </c>
      <c r="C9306" t="s">
        <v>1868</v>
      </c>
      <c r="D9306" s="4">
        <v>1415</v>
      </c>
      <c r="H9306" s="4">
        <v>250430</v>
      </c>
      <c r="I9306" s="4">
        <v>251845</v>
      </c>
      <c r="J9306" s="4">
        <v>1415</v>
      </c>
      <c r="K9306" s="4">
        <v>1415</v>
      </c>
    </row>
    <row r="9307" spans="1:11" x14ac:dyDescent="0.35">
      <c r="A9307" t="s">
        <v>924</v>
      </c>
      <c r="B9307" t="s">
        <v>2173</v>
      </c>
      <c r="C9307" t="s">
        <v>1894</v>
      </c>
      <c r="D9307" s="4">
        <v>2872</v>
      </c>
      <c r="I9307" s="4">
        <v>2872</v>
      </c>
      <c r="J9307" s="4">
        <v>2872</v>
      </c>
      <c r="K9307" s="4">
        <v>2872</v>
      </c>
    </row>
    <row r="9308" spans="1:11" x14ac:dyDescent="0.35">
      <c r="A9308" t="s">
        <v>924</v>
      </c>
      <c r="B9308" t="s">
        <v>2147</v>
      </c>
      <c r="C9308" t="s">
        <v>1869</v>
      </c>
      <c r="H9308" s="4">
        <v>51072</v>
      </c>
      <c r="I9308" s="4">
        <v>51072</v>
      </c>
      <c r="J9308">
        <v>0</v>
      </c>
      <c r="K9308" s="4">
        <v>0</v>
      </c>
    </row>
    <row r="9309" spans="1:11" x14ac:dyDescent="0.35">
      <c r="A9309" t="s">
        <v>924</v>
      </c>
      <c r="B9309" t="s">
        <v>2148</v>
      </c>
      <c r="C9309" t="s">
        <v>1870</v>
      </c>
      <c r="G9309" s="4">
        <v>9311</v>
      </c>
      <c r="H9309" s="4">
        <v>560538</v>
      </c>
      <c r="I9309" s="4">
        <v>569849</v>
      </c>
      <c r="J9309">
        <v>0</v>
      </c>
      <c r="K9309" s="4">
        <v>0</v>
      </c>
    </row>
    <row r="9310" spans="1:11" x14ac:dyDescent="0.35">
      <c r="A9310" t="s">
        <v>924</v>
      </c>
      <c r="B9310" t="s">
        <v>2149</v>
      </c>
      <c r="C9310" t="s">
        <v>1871</v>
      </c>
      <c r="D9310" s="4">
        <v>464973</v>
      </c>
      <c r="H9310" s="4">
        <v>140000</v>
      </c>
      <c r="I9310" s="4">
        <v>604973</v>
      </c>
      <c r="J9310" s="4">
        <v>464973</v>
      </c>
      <c r="K9310" s="4">
        <v>464973</v>
      </c>
    </row>
    <row r="9311" spans="1:11" x14ac:dyDescent="0.35">
      <c r="A9311" t="s">
        <v>924</v>
      </c>
      <c r="B9311" t="s">
        <v>2150</v>
      </c>
      <c r="C9311" t="s">
        <v>1872</v>
      </c>
      <c r="E9311" s="4">
        <v>98000</v>
      </c>
      <c r="F9311" s="4">
        <v>49000</v>
      </c>
      <c r="I9311" s="4">
        <v>147000</v>
      </c>
      <c r="J9311">
        <v>98000</v>
      </c>
      <c r="K9311" s="4">
        <v>0</v>
      </c>
    </row>
    <row r="9312" spans="1:11" x14ac:dyDescent="0.35">
      <c r="A9312" t="s">
        <v>924</v>
      </c>
      <c r="B9312" t="s">
        <v>2153</v>
      </c>
      <c r="C9312" t="s">
        <v>1875</v>
      </c>
      <c r="D9312" s="4">
        <v>0</v>
      </c>
      <c r="H9312" s="4">
        <v>43591</v>
      </c>
      <c r="I9312" s="4">
        <v>43591</v>
      </c>
      <c r="J9312" s="4">
        <v>0</v>
      </c>
      <c r="K9312" s="4">
        <v>0</v>
      </c>
    </row>
    <row r="9313" spans="1:11" x14ac:dyDescent="0.35">
      <c r="A9313" t="s">
        <v>924</v>
      </c>
      <c r="B9313" t="s">
        <v>2154</v>
      </c>
      <c r="C9313" t="s">
        <v>1876</v>
      </c>
      <c r="H9313" s="4">
        <v>0</v>
      </c>
      <c r="I9313" s="4">
        <v>0</v>
      </c>
      <c r="J9313">
        <v>0</v>
      </c>
      <c r="K9313" s="4">
        <v>0</v>
      </c>
    </row>
    <row r="9314" spans="1:11" x14ac:dyDescent="0.35">
      <c r="A9314" t="s">
        <v>924</v>
      </c>
      <c r="B9314" t="s">
        <v>2156</v>
      </c>
      <c r="D9314" s="4">
        <v>469259</v>
      </c>
      <c r="E9314" s="4">
        <v>185440</v>
      </c>
      <c r="F9314" s="4">
        <v>62500</v>
      </c>
      <c r="G9314" s="4">
        <v>9311</v>
      </c>
      <c r="H9314" s="4">
        <v>1305861</v>
      </c>
      <c r="I9314" s="4">
        <v>2032372</v>
      </c>
      <c r="J9314" s="4">
        <v>654699</v>
      </c>
      <c r="K9314" s="4">
        <v>469259</v>
      </c>
    </row>
    <row r="9315" spans="1:11" x14ac:dyDescent="0.35">
      <c r="A9315" t="s">
        <v>924</v>
      </c>
      <c r="B9315" t="s">
        <v>2157</v>
      </c>
      <c r="C9315" t="s">
        <v>1879</v>
      </c>
      <c r="D9315" s="4">
        <v>112790</v>
      </c>
      <c r="I9315" s="4">
        <v>112790</v>
      </c>
      <c r="J9315" s="4">
        <v>112790</v>
      </c>
      <c r="K9315" s="4">
        <v>112790</v>
      </c>
    </row>
    <row r="9316" spans="1:11" x14ac:dyDescent="0.35">
      <c r="A9316" t="s">
        <v>924</v>
      </c>
      <c r="B9316" t="s">
        <v>2159</v>
      </c>
      <c r="C9316" t="s">
        <v>1881</v>
      </c>
      <c r="D9316" s="4">
        <v>160667</v>
      </c>
      <c r="I9316" s="4">
        <v>160667</v>
      </c>
      <c r="J9316" s="4">
        <v>160667</v>
      </c>
      <c r="K9316" s="4">
        <v>160667</v>
      </c>
    </row>
    <row r="9317" spans="1:11" x14ac:dyDescent="0.35">
      <c r="A9317" t="s">
        <v>924</v>
      </c>
      <c r="B9317" t="s">
        <v>2162</v>
      </c>
      <c r="C9317" t="s">
        <v>1884</v>
      </c>
      <c r="D9317" s="4">
        <v>1166</v>
      </c>
      <c r="I9317" s="4">
        <v>1166</v>
      </c>
      <c r="J9317" s="4">
        <v>1166</v>
      </c>
      <c r="K9317" s="4">
        <v>1166</v>
      </c>
    </row>
    <row r="9318" spans="1:11" x14ac:dyDescent="0.35">
      <c r="A9318" t="s">
        <v>924</v>
      </c>
      <c r="B9318" t="s">
        <v>2163</v>
      </c>
      <c r="D9318" s="4">
        <v>274623</v>
      </c>
      <c r="I9318" s="4">
        <v>274623</v>
      </c>
      <c r="J9318" s="4">
        <v>274623</v>
      </c>
      <c r="K9318" s="4">
        <v>274623</v>
      </c>
    </row>
    <row r="9319" spans="1:11" x14ac:dyDescent="0.35">
      <c r="A9319" t="s">
        <v>924</v>
      </c>
      <c r="B9319" t="s">
        <v>2166</v>
      </c>
      <c r="C9319" t="s">
        <v>1888</v>
      </c>
      <c r="H9319" s="4">
        <v>57600</v>
      </c>
      <c r="I9319" s="4">
        <v>57600</v>
      </c>
      <c r="J9319">
        <v>0</v>
      </c>
      <c r="K9319" s="4">
        <v>0</v>
      </c>
    </row>
    <row r="9320" spans="1:11" x14ac:dyDescent="0.35">
      <c r="A9320" t="s">
        <v>924</v>
      </c>
      <c r="B9320" t="s">
        <v>2167</v>
      </c>
      <c r="C9320" t="s">
        <v>1889</v>
      </c>
      <c r="H9320" s="4">
        <v>52500</v>
      </c>
      <c r="I9320" s="4">
        <v>52500</v>
      </c>
      <c r="J9320">
        <v>0</v>
      </c>
      <c r="K9320" s="4">
        <v>0</v>
      </c>
    </row>
    <row r="9321" spans="1:11" x14ac:dyDescent="0.35">
      <c r="A9321" t="s">
        <v>924</v>
      </c>
      <c r="B9321" t="s">
        <v>2168</v>
      </c>
      <c r="C9321" t="s">
        <v>1890</v>
      </c>
      <c r="H9321" s="4">
        <v>37500</v>
      </c>
      <c r="I9321" s="4">
        <v>37500</v>
      </c>
      <c r="J9321">
        <v>0</v>
      </c>
      <c r="K9321" s="4">
        <v>0</v>
      </c>
    </row>
    <row r="9322" spans="1:11" x14ac:dyDescent="0.35">
      <c r="A9322" t="s">
        <v>924</v>
      </c>
      <c r="B9322" t="s">
        <v>2169</v>
      </c>
      <c r="H9322" s="4">
        <v>147600</v>
      </c>
      <c r="I9322" s="4">
        <v>147600</v>
      </c>
      <c r="J9322">
        <v>0</v>
      </c>
      <c r="K9322" s="4">
        <v>0</v>
      </c>
    </row>
    <row r="9323" spans="1:11" x14ac:dyDescent="0.35">
      <c r="A9323" t="s">
        <v>924</v>
      </c>
      <c r="B9323" t="s">
        <v>2170</v>
      </c>
      <c r="D9323" s="4">
        <v>7816609</v>
      </c>
      <c r="E9323" s="4">
        <v>1374681</v>
      </c>
      <c r="F9323" s="4">
        <v>1853216</v>
      </c>
      <c r="G9323" s="4">
        <v>3274527</v>
      </c>
      <c r="H9323" s="4">
        <v>2489717</v>
      </c>
      <c r="I9323" s="4">
        <v>16808749</v>
      </c>
      <c r="J9323" s="4">
        <f>SUM(D9323,E9323)</f>
        <v>9191290</v>
      </c>
      <c r="K9323" s="4">
        <v>7816609</v>
      </c>
    </row>
    <row r="9324" spans="1:11" x14ac:dyDescent="0.35">
      <c r="A9324" t="s">
        <v>929</v>
      </c>
      <c r="B9324" t="s">
        <v>2118</v>
      </c>
      <c r="C9324" t="s">
        <v>1843</v>
      </c>
      <c r="D9324" s="4">
        <v>2906741</v>
      </c>
      <c r="F9324" s="4">
        <v>1862000</v>
      </c>
      <c r="I9324" s="4">
        <v>4768741</v>
      </c>
      <c r="J9324" s="4">
        <v>2906741</v>
      </c>
      <c r="K9324" s="4">
        <v>2906741</v>
      </c>
    </row>
    <row r="9325" spans="1:11" x14ac:dyDescent="0.35">
      <c r="A9325" t="s">
        <v>929</v>
      </c>
      <c r="B9325" t="s">
        <v>2119</v>
      </c>
      <c r="C9325" t="s">
        <v>1844</v>
      </c>
      <c r="D9325" s="4">
        <v>98430</v>
      </c>
      <c r="E9325" s="4">
        <v>141435</v>
      </c>
      <c r="F9325" s="4">
        <v>54046</v>
      </c>
      <c r="G9325" s="4">
        <v>157981</v>
      </c>
      <c r="H9325" s="4">
        <v>61650</v>
      </c>
      <c r="I9325" s="4">
        <v>513543</v>
      </c>
      <c r="J9325" s="4">
        <v>239865</v>
      </c>
      <c r="K9325" s="4">
        <v>98430</v>
      </c>
    </row>
    <row r="9326" spans="1:11" x14ac:dyDescent="0.35">
      <c r="A9326" t="s">
        <v>929</v>
      </c>
      <c r="B9326" t="s">
        <v>2120</v>
      </c>
      <c r="C9326" t="s">
        <v>1845</v>
      </c>
      <c r="D9326" s="4">
        <v>11025</v>
      </c>
      <c r="F9326" s="4">
        <v>119735</v>
      </c>
      <c r="G9326" s="4">
        <v>400594</v>
      </c>
      <c r="I9326" s="4">
        <v>531354</v>
      </c>
      <c r="J9326" s="4">
        <v>11025</v>
      </c>
      <c r="K9326" s="4">
        <v>11025</v>
      </c>
    </row>
    <row r="9327" spans="1:11" x14ac:dyDescent="0.35">
      <c r="A9327" t="s">
        <v>929</v>
      </c>
      <c r="B9327" t="s">
        <v>2121</v>
      </c>
      <c r="D9327" s="4">
        <v>3016196</v>
      </c>
      <c r="E9327" s="4">
        <v>141435</v>
      </c>
      <c r="F9327" s="4">
        <v>2035781</v>
      </c>
      <c r="G9327" s="4">
        <v>558576</v>
      </c>
      <c r="H9327" s="4">
        <v>61650</v>
      </c>
      <c r="I9327" s="4">
        <v>5813638</v>
      </c>
      <c r="J9327" s="4">
        <v>3157631</v>
      </c>
      <c r="K9327" s="4">
        <v>3016196</v>
      </c>
    </row>
    <row r="9328" spans="1:11" x14ac:dyDescent="0.35">
      <c r="A9328" t="s">
        <v>929</v>
      </c>
      <c r="B9328" t="s">
        <v>2122</v>
      </c>
      <c r="C9328" t="s">
        <v>1846</v>
      </c>
      <c r="D9328" s="4">
        <v>3667343</v>
      </c>
      <c r="F9328" s="4">
        <v>560000</v>
      </c>
      <c r="I9328" s="4">
        <v>4227343</v>
      </c>
      <c r="J9328" s="4">
        <v>3667343</v>
      </c>
      <c r="K9328" s="4">
        <v>3667343</v>
      </c>
    </row>
    <row r="9329" spans="1:11" x14ac:dyDescent="0.35">
      <c r="A9329" t="s">
        <v>929</v>
      </c>
      <c r="B9329" t="s">
        <v>2123</v>
      </c>
      <c r="C9329" t="s">
        <v>1847</v>
      </c>
      <c r="D9329" s="4">
        <v>789799</v>
      </c>
      <c r="F9329" s="4">
        <v>67568</v>
      </c>
      <c r="G9329" s="4">
        <v>275000</v>
      </c>
      <c r="I9329" s="4">
        <v>1132366</v>
      </c>
      <c r="J9329" s="4">
        <v>789799</v>
      </c>
      <c r="K9329" s="4">
        <v>789799</v>
      </c>
    </row>
    <row r="9330" spans="1:11" x14ac:dyDescent="0.35">
      <c r="A9330" t="s">
        <v>929</v>
      </c>
      <c r="B9330" t="s">
        <v>2124</v>
      </c>
      <c r="C9330" t="s">
        <v>1848</v>
      </c>
      <c r="D9330" s="4">
        <v>47006</v>
      </c>
      <c r="I9330" s="4">
        <v>47006</v>
      </c>
      <c r="J9330" s="4">
        <v>47006</v>
      </c>
      <c r="K9330" s="4">
        <v>47006</v>
      </c>
    </row>
    <row r="9331" spans="1:11" x14ac:dyDescent="0.35">
      <c r="A9331" t="s">
        <v>929</v>
      </c>
      <c r="B9331" t="s">
        <v>2125</v>
      </c>
      <c r="D9331" s="4">
        <v>4504147</v>
      </c>
      <c r="F9331" s="4">
        <v>627568</v>
      </c>
      <c r="G9331" s="4">
        <v>275000</v>
      </c>
      <c r="I9331" s="4">
        <v>5406715</v>
      </c>
      <c r="J9331" s="4">
        <v>4504147</v>
      </c>
      <c r="K9331" s="4">
        <v>4504147</v>
      </c>
    </row>
    <row r="9332" spans="1:11" x14ac:dyDescent="0.35">
      <c r="A9332" t="s">
        <v>929</v>
      </c>
      <c r="B9332" t="s">
        <v>2126</v>
      </c>
      <c r="C9332" t="s">
        <v>1850</v>
      </c>
      <c r="G9332" s="4">
        <v>800000</v>
      </c>
      <c r="I9332" s="4">
        <v>800000</v>
      </c>
      <c r="J9332">
        <v>0</v>
      </c>
      <c r="K9332" s="4">
        <v>0</v>
      </c>
    </row>
    <row r="9333" spans="1:11" x14ac:dyDescent="0.35">
      <c r="A9333" t="s">
        <v>929</v>
      </c>
      <c r="B9333" t="s">
        <v>2127</v>
      </c>
      <c r="G9333" s="4">
        <v>800000</v>
      </c>
      <c r="I9333" s="4">
        <v>800000</v>
      </c>
      <c r="J9333">
        <v>0</v>
      </c>
      <c r="K9333" s="4">
        <v>0</v>
      </c>
    </row>
    <row r="9334" spans="1:11" x14ac:dyDescent="0.35">
      <c r="A9334" t="s">
        <v>929</v>
      </c>
      <c r="B9334" t="s">
        <v>2128</v>
      </c>
      <c r="C9334" t="s">
        <v>1851</v>
      </c>
      <c r="D9334" s="4">
        <v>18249</v>
      </c>
      <c r="E9334" s="4">
        <v>75084</v>
      </c>
      <c r="I9334" s="4">
        <v>93332</v>
      </c>
      <c r="J9334" s="4">
        <v>93333</v>
      </c>
      <c r="K9334" s="4">
        <v>18249</v>
      </c>
    </row>
    <row r="9335" spans="1:11" x14ac:dyDescent="0.35">
      <c r="A9335" t="s">
        <v>929</v>
      </c>
      <c r="B9335" t="s">
        <v>2130</v>
      </c>
      <c r="C9335" t="s">
        <v>1853</v>
      </c>
      <c r="F9335" s="4">
        <v>8191</v>
      </c>
      <c r="I9335" s="4">
        <v>8191</v>
      </c>
      <c r="J9335">
        <v>0</v>
      </c>
      <c r="K9335" s="4">
        <v>0</v>
      </c>
    </row>
    <row r="9336" spans="1:11" x14ac:dyDescent="0.35">
      <c r="A9336" t="s">
        <v>929</v>
      </c>
      <c r="B9336" t="s">
        <v>2131</v>
      </c>
      <c r="C9336" t="s">
        <v>1854</v>
      </c>
      <c r="F9336" s="4">
        <v>154673</v>
      </c>
      <c r="I9336" s="4">
        <v>154673</v>
      </c>
      <c r="J9336">
        <v>0</v>
      </c>
      <c r="K9336" s="4">
        <v>0</v>
      </c>
    </row>
    <row r="9337" spans="1:11" x14ac:dyDescent="0.35">
      <c r="A9337" t="s">
        <v>929</v>
      </c>
      <c r="B9337" t="s">
        <v>2132</v>
      </c>
      <c r="C9337" t="s">
        <v>1855</v>
      </c>
      <c r="D9337" s="4">
        <v>0</v>
      </c>
      <c r="F9337" s="4">
        <v>124295</v>
      </c>
      <c r="I9337" s="4">
        <v>124295</v>
      </c>
      <c r="J9337" s="4">
        <v>0</v>
      </c>
      <c r="K9337" s="4">
        <v>0</v>
      </c>
    </row>
    <row r="9338" spans="1:11" x14ac:dyDescent="0.35">
      <c r="A9338" t="s">
        <v>929</v>
      </c>
      <c r="B9338" t="s">
        <v>2133</v>
      </c>
      <c r="C9338" t="s">
        <v>1856</v>
      </c>
      <c r="I9338" s="4">
        <v>0</v>
      </c>
      <c r="J9338">
        <v>0</v>
      </c>
      <c r="K9338" s="4">
        <v>0</v>
      </c>
    </row>
    <row r="9339" spans="1:11" x14ac:dyDescent="0.35">
      <c r="A9339" t="s">
        <v>929</v>
      </c>
      <c r="B9339" t="s">
        <v>2134</v>
      </c>
      <c r="C9339" t="s">
        <v>1857</v>
      </c>
      <c r="D9339" s="4">
        <v>5432</v>
      </c>
      <c r="I9339" s="4">
        <v>5432</v>
      </c>
      <c r="J9339" s="4">
        <v>5432</v>
      </c>
      <c r="K9339" s="4">
        <v>5432</v>
      </c>
    </row>
    <row r="9340" spans="1:11" x14ac:dyDescent="0.35">
      <c r="A9340" t="s">
        <v>929</v>
      </c>
      <c r="B9340" t="s">
        <v>2135</v>
      </c>
      <c r="C9340" t="s">
        <v>1858</v>
      </c>
      <c r="E9340" s="4">
        <v>8044</v>
      </c>
      <c r="H9340" s="4">
        <v>8044</v>
      </c>
      <c r="I9340" s="4">
        <v>16088</v>
      </c>
      <c r="J9340">
        <v>8044</v>
      </c>
      <c r="K9340" s="4">
        <v>0</v>
      </c>
    </row>
    <row r="9341" spans="1:11" x14ac:dyDescent="0.35">
      <c r="A9341" t="s">
        <v>929</v>
      </c>
      <c r="B9341" t="s">
        <v>2136</v>
      </c>
      <c r="C9341" t="s">
        <v>1859</v>
      </c>
      <c r="D9341" s="4">
        <v>252283</v>
      </c>
      <c r="F9341" s="4">
        <v>125000</v>
      </c>
      <c r="G9341" s="4">
        <v>37260</v>
      </c>
      <c r="H9341" s="4">
        <v>206110</v>
      </c>
      <c r="I9341" s="4">
        <v>620654</v>
      </c>
      <c r="J9341" s="4">
        <v>252283</v>
      </c>
      <c r="K9341" s="4">
        <v>252283</v>
      </c>
    </row>
    <row r="9342" spans="1:11" x14ac:dyDescent="0.35">
      <c r="A9342" t="s">
        <v>929</v>
      </c>
      <c r="B9342" t="s">
        <v>2137</v>
      </c>
      <c r="C9342" t="s">
        <v>1860</v>
      </c>
      <c r="E9342" s="4">
        <v>217406</v>
      </c>
      <c r="F9342" s="4">
        <v>217406</v>
      </c>
      <c r="I9342" s="4">
        <v>434812</v>
      </c>
      <c r="J9342">
        <v>217406</v>
      </c>
      <c r="K9342" s="4">
        <v>0</v>
      </c>
    </row>
    <row r="9343" spans="1:11" x14ac:dyDescent="0.35">
      <c r="A9343" t="s">
        <v>929</v>
      </c>
      <c r="B9343" t="s">
        <v>2138</v>
      </c>
      <c r="C9343" t="s">
        <v>1861</v>
      </c>
      <c r="E9343" s="4">
        <v>17955</v>
      </c>
      <c r="I9343" s="4">
        <v>17955</v>
      </c>
      <c r="J9343">
        <v>17955</v>
      </c>
      <c r="K9343" s="4">
        <v>0</v>
      </c>
    </row>
    <row r="9344" spans="1:11" x14ac:dyDescent="0.35">
      <c r="A9344" t="s">
        <v>929</v>
      </c>
      <c r="B9344" t="s">
        <v>2139</v>
      </c>
      <c r="C9344" t="s">
        <v>1862</v>
      </c>
      <c r="D9344" s="4">
        <v>128137</v>
      </c>
      <c r="H9344" s="4">
        <v>128137</v>
      </c>
      <c r="I9344" s="4">
        <v>256274</v>
      </c>
      <c r="J9344" s="4">
        <v>128137</v>
      </c>
      <c r="K9344" s="4">
        <v>128137</v>
      </c>
    </row>
    <row r="9345" spans="1:11" x14ac:dyDescent="0.35">
      <c r="A9345" t="s">
        <v>929</v>
      </c>
      <c r="B9345" t="s">
        <v>2140</v>
      </c>
      <c r="C9345" t="s">
        <v>1863</v>
      </c>
      <c r="F9345" s="4">
        <v>15560</v>
      </c>
      <c r="I9345" s="4">
        <v>15560</v>
      </c>
      <c r="J9345">
        <v>0</v>
      </c>
      <c r="K9345" s="4">
        <v>0</v>
      </c>
    </row>
    <row r="9346" spans="1:11" x14ac:dyDescent="0.35">
      <c r="A9346" t="s">
        <v>929</v>
      </c>
      <c r="B9346" t="s">
        <v>2141</v>
      </c>
      <c r="D9346" s="4">
        <v>404101</v>
      </c>
      <c r="E9346" s="4">
        <v>318489</v>
      </c>
      <c r="F9346" s="4">
        <v>645125</v>
      </c>
      <c r="G9346" s="4">
        <v>37260</v>
      </c>
      <c r="H9346" s="4">
        <v>342291</v>
      </c>
      <c r="I9346" s="4">
        <v>1747266</v>
      </c>
      <c r="J9346" s="4">
        <v>722590</v>
      </c>
      <c r="K9346" s="4">
        <v>404101</v>
      </c>
    </row>
    <row r="9347" spans="1:11" x14ac:dyDescent="0.35">
      <c r="A9347" t="s">
        <v>929</v>
      </c>
      <c r="B9347" t="s">
        <v>2144</v>
      </c>
      <c r="C9347" t="s">
        <v>1866</v>
      </c>
      <c r="I9347" s="4">
        <v>0</v>
      </c>
      <c r="J9347">
        <v>0</v>
      </c>
      <c r="K9347" s="4">
        <v>0</v>
      </c>
    </row>
    <row r="9348" spans="1:11" x14ac:dyDescent="0.35">
      <c r="A9348" t="s">
        <v>929</v>
      </c>
      <c r="B9348" t="s">
        <v>2145</v>
      </c>
      <c r="C9348" t="s">
        <v>1867</v>
      </c>
      <c r="E9348" s="4">
        <v>43720</v>
      </c>
      <c r="G9348" s="4">
        <v>4500</v>
      </c>
      <c r="H9348" s="4">
        <v>353291</v>
      </c>
      <c r="I9348" s="4">
        <v>401511</v>
      </c>
      <c r="J9348">
        <v>43720</v>
      </c>
      <c r="K9348" s="4">
        <v>0</v>
      </c>
    </row>
    <row r="9349" spans="1:11" x14ac:dyDescent="0.35">
      <c r="A9349" t="s">
        <v>929</v>
      </c>
      <c r="B9349" t="s">
        <v>2146</v>
      </c>
      <c r="C9349" t="s">
        <v>1868</v>
      </c>
      <c r="H9349" s="4">
        <v>125418</v>
      </c>
      <c r="I9349" s="4">
        <v>125418</v>
      </c>
      <c r="J9349">
        <v>0</v>
      </c>
      <c r="K9349" s="4">
        <v>0</v>
      </c>
    </row>
    <row r="9350" spans="1:11" x14ac:dyDescent="0.35">
      <c r="A9350" t="s">
        <v>929</v>
      </c>
      <c r="B9350" t="s">
        <v>2147</v>
      </c>
      <c r="C9350" t="s">
        <v>1869</v>
      </c>
      <c r="E9350" s="4">
        <v>0</v>
      </c>
      <c r="H9350" s="4">
        <v>24000</v>
      </c>
      <c r="I9350" s="4">
        <v>24000</v>
      </c>
      <c r="J9350">
        <v>0</v>
      </c>
      <c r="K9350" s="4">
        <v>0</v>
      </c>
    </row>
    <row r="9351" spans="1:11" x14ac:dyDescent="0.35">
      <c r="A9351" t="s">
        <v>929</v>
      </c>
      <c r="B9351" t="s">
        <v>2148</v>
      </c>
      <c r="C9351" t="s">
        <v>1870</v>
      </c>
      <c r="F9351" s="4">
        <v>1774</v>
      </c>
      <c r="G9351" s="4">
        <v>1330</v>
      </c>
      <c r="H9351" s="4">
        <v>266255</v>
      </c>
      <c r="I9351" s="4">
        <v>269359</v>
      </c>
      <c r="J9351">
        <v>0</v>
      </c>
      <c r="K9351" s="4">
        <v>0</v>
      </c>
    </row>
    <row r="9352" spans="1:11" x14ac:dyDescent="0.35">
      <c r="A9352" t="s">
        <v>929</v>
      </c>
      <c r="B9352" t="s">
        <v>2149</v>
      </c>
      <c r="C9352" t="s">
        <v>1871</v>
      </c>
      <c r="D9352" s="4">
        <v>4300000</v>
      </c>
      <c r="I9352" s="4">
        <v>4300000</v>
      </c>
      <c r="J9352" s="4">
        <v>4300000</v>
      </c>
      <c r="K9352" s="4">
        <v>4300000</v>
      </c>
    </row>
    <row r="9353" spans="1:11" x14ac:dyDescent="0.35">
      <c r="A9353" t="s">
        <v>929</v>
      </c>
      <c r="B9353" t="s">
        <v>2150</v>
      </c>
      <c r="C9353" t="s">
        <v>1872</v>
      </c>
      <c r="D9353" s="4">
        <v>98000</v>
      </c>
      <c r="E9353" s="4">
        <v>2924</v>
      </c>
      <c r="I9353" s="4">
        <v>100924</v>
      </c>
      <c r="J9353" s="4">
        <v>100924</v>
      </c>
      <c r="K9353" s="4">
        <v>98000</v>
      </c>
    </row>
    <row r="9354" spans="1:11" x14ac:dyDescent="0.35">
      <c r="A9354" t="s">
        <v>929</v>
      </c>
      <c r="B9354" t="s">
        <v>2153</v>
      </c>
      <c r="C9354" t="s">
        <v>1875</v>
      </c>
      <c r="H9354" s="4">
        <v>26154</v>
      </c>
      <c r="I9354" s="4">
        <v>26154</v>
      </c>
      <c r="J9354">
        <v>0</v>
      </c>
      <c r="K9354" s="4">
        <v>0</v>
      </c>
    </row>
    <row r="9355" spans="1:11" x14ac:dyDescent="0.35">
      <c r="A9355" t="s">
        <v>929</v>
      </c>
      <c r="B9355" t="s">
        <v>2154</v>
      </c>
      <c r="C9355" t="s">
        <v>1876</v>
      </c>
      <c r="H9355" s="4">
        <v>31920</v>
      </c>
      <c r="I9355" s="4">
        <v>31920</v>
      </c>
      <c r="J9355">
        <v>0</v>
      </c>
      <c r="K9355" s="4">
        <v>0</v>
      </c>
    </row>
    <row r="9356" spans="1:11" x14ac:dyDescent="0.35">
      <c r="A9356" t="s">
        <v>929</v>
      </c>
      <c r="B9356" t="s">
        <v>2156</v>
      </c>
      <c r="D9356" s="4">
        <v>4398000</v>
      </c>
      <c r="E9356" s="4">
        <v>46644</v>
      </c>
      <c r="F9356" s="4">
        <v>1774</v>
      </c>
      <c r="G9356" s="4">
        <v>5830</v>
      </c>
      <c r="H9356" s="4">
        <v>827039</v>
      </c>
      <c r="I9356" s="4">
        <v>5279286</v>
      </c>
      <c r="J9356" s="4">
        <v>4444644</v>
      </c>
      <c r="K9356" s="4">
        <v>4398000</v>
      </c>
    </row>
    <row r="9357" spans="1:11" x14ac:dyDescent="0.35">
      <c r="A9357" t="s">
        <v>929</v>
      </c>
      <c r="B9357" t="s">
        <v>2157</v>
      </c>
      <c r="C9357" t="s">
        <v>1879</v>
      </c>
      <c r="D9357" s="4">
        <v>45116</v>
      </c>
      <c r="I9357" s="4">
        <v>45116</v>
      </c>
      <c r="J9357" s="4">
        <v>45116</v>
      </c>
      <c r="K9357" s="4">
        <v>45116</v>
      </c>
    </row>
    <row r="9358" spans="1:11" x14ac:dyDescent="0.35">
      <c r="A9358" t="s">
        <v>929</v>
      </c>
      <c r="B9358" t="s">
        <v>2159</v>
      </c>
      <c r="C9358" t="s">
        <v>1881</v>
      </c>
      <c r="D9358" s="4">
        <v>76204</v>
      </c>
      <c r="I9358" s="4">
        <v>76204</v>
      </c>
      <c r="J9358" s="4">
        <v>76204</v>
      </c>
      <c r="K9358" s="4">
        <v>76204</v>
      </c>
    </row>
    <row r="9359" spans="1:11" x14ac:dyDescent="0.35">
      <c r="A9359" t="s">
        <v>929</v>
      </c>
      <c r="B9359" t="s">
        <v>2163</v>
      </c>
      <c r="D9359" s="4">
        <v>121320</v>
      </c>
      <c r="I9359" s="4">
        <v>121320</v>
      </c>
      <c r="J9359" s="4">
        <v>121320</v>
      </c>
      <c r="K9359" s="4">
        <v>121320</v>
      </c>
    </row>
    <row r="9360" spans="1:11" x14ac:dyDescent="0.35">
      <c r="A9360" t="s">
        <v>929</v>
      </c>
      <c r="B9360" t="s">
        <v>2166</v>
      </c>
      <c r="C9360" t="s">
        <v>1888</v>
      </c>
      <c r="H9360" s="4">
        <v>57600</v>
      </c>
      <c r="I9360" s="4">
        <v>57600</v>
      </c>
      <c r="J9360">
        <v>0</v>
      </c>
      <c r="K9360" s="4">
        <v>0</v>
      </c>
    </row>
    <row r="9361" spans="1:11" x14ac:dyDescent="0.35">
      <c r="A9361" t="s">
        <v>929</v>
      </c>
      <c r="B9361" t="s">
        <v>2167</v>
      </c>
      <c r="C9361" t="s">
        <v>1889</v>
      </c>
      <c r="H9361" s="4">
        <v>63000</v>
      </c>
      <c r="I9361" s="4">
        <v>63000</v>
      </c>
      <c r="J9361">
        <v>0</v>
      </c>
      <c r="K9361" s="4">
        <v>0</v>
      </c>
    </row>
    <row r="9362" spans="1:11" x14ac:dyDescent="0.35">
      <c r="A9362" t="s">
        <v>929</v>
      </c>
      <c r="B9362" t="s">
        <v>2168</v>
      </c>
      <c r="C9362" t="s">
        <v>1890</v>
      </c>
      <c r="H9362" s="4">
        <v>37500</v>
      </c>
      <c r="I9362" s="4">
        <v>37500</v>
      </c>
      <c r="J9362">
        <v>0</v>
      </c>
      <c r="K9362" s="4">
        <v>0</v>
      </c>
    </row>
    <row r="9363" spans="1:11" x14ac:dyDescent="0.35">
      <c r="A9363" t="s">
        <v>929</v>
      </c>
      <c r="B9363" t="s">
        <v>2169</v>
      </c>
      <c r="H9363" s="4">
        <v>158100</v>
      </c>
      <c r="I9363" s="4">
        <v>158100</v>
      </c>
      <c r="J9363">
        <v>0</v>
      </c>
      <c r="K9363" s="4">
        <v>0</v>
      </c>
    </row>
    <row r="9364" spans="1:11" x14ac:dyDescent="0.35">
      <c r="A9364" t="s">
        <v>929</v>
      </c>
      <c r="B9364" t="s">
        <v>2170</v>
      </c>
      <c r="D9364" s="4">
        <v>12443765</v>
      </c>
      <c r="E9364" s="4">
        <v>506567</v>
      </c>
      <c r="F9364" s="4">
        <v>3310247</v>
      </c>
      <c r="G9364" s="4">
        <v>1676666</v>
      </c>
      <c r="H9364" s="4">
        <v>1389080</v>
      </c>
      <c r="I9364" s="4">
        <v>19326325</v>
      </c>
      <c r="J9364" s="4">
        <f>SUM(D9364,E9364)</f>
        <v>12950332</v>
      </c>
      <c r="K9364" s="4">
        <v>12443765</v>
      </c>
    </row>
    <row r="9365" spans="1:11" x14ac:dyDescent="0.35">
      <c r="A9365" t="s">
        <v>931</v>
      </c>
      <c r="B9365" t="s">
        <v>2118</v>
      </c>
      <c r="C9365" t="s">
        <v>1843</v>
      </c>
      <c r="D9365" s="4">
        <v>81829167</v>
      </c>
      <c r="E9365" s="4">
        <v>38742773</v>
      </c>
      <c r="F9365" s="4">
        <v>12076400</v>
      </c>
      <c r="I9365" s="4">
        <v>132648340</v>
      </c>
      <c r="J9365" s="4">
        <v>120571940</v>
      </c>
      <c r="K9365" s="4">
        <v>81829167</v>
      </c>
    </row>
    <row r="9366" spans="1:11" x14ac:dyDescent="0.35">
      <c r="A9366" t="s">
        <v>931</v>
      </c>
      <c r="B9366" t="s">
        <v>2119</v>
      </c>
      <c r="C9366" t="s">
        <v>1844</v>
      </c>
      <c r="D9366" s="4">
        <v>11211630</v>
      </c>
      <c r="H9366" s="4">
        <v>1360481</v>
      </c>
      <c r="I9366" s="4">
        <v>12572111</v>
      </c>
      <c r="J9366" s="4">
        <v>11211630</v>
      </c>
      <c r="K9366" s="4">
        <v>11211630</v>
      </c>
    </row>
    <row r="9367" spans="1:11" x14ac:dyDescent="0.35">
      <c r="A9367" t="s">
        <v>931</v>
      </c>
      <c r="B9367" t="s">
        <v>2120</v>
      </c>
      <c r="C9367" t="s">
        <v>1845</v>
      </c>
      <c r="D9367" s="4">
        <v>8754101</v>
      </c>
      <c r="I9367" s="4">
        <v>8754101</v>
      </c>
      <c r="J9367" s="4">
        <v>8754101</v>
      </c>
      <c r="K9367" s="4">
        <v>8754101</v>
      </c>
    </row>
    <row r="9368" spans="1:11" x14ac:dyDescent="0.35">
      <c r="A9368" t="s">
        <v>931</v>
      </c>
      <c r="B9368" t="s">
        <v>2121</v>
      </c>
      <c r="D9368" s="4">
        <v>101794898</v>
      </c>
      <c r="E9368" s="4">
        <v>38742773</v>
      </c>
      <c r="F9368" s="4">
        <v>12076400</v>
      </c>
      <c r="H9368" s="4">
        <v>1360481</v>
      </c>
      <c r="I9368" s="4">
        <v>153974552</v>
      </c>
      <c r="J9368" s="4">
        <v>140537671</v>
      </c>
      <c r="K9368" s="4">
        <v>101794898</v>
      </c>
    </row>
    <row r="9369" spans="1:11" x14ac:dyDescent="0.35">
      <c r="A9369" t="s">
        <v>931</v>
      </c>
      <c r="B9369" t="s">
        <v>2122</v>
      </c>
      <c r="C9369" t="s">
        <v>1846</v>
      </c>
      <c r="D9369" s="4">
        <v>55225987</v>
      </c>
      <c r="E9369" s="4">
        <v>96682</v>
      </c>
      <c r="F9369" s="4">
        <v>8890493</v>
      </c>
      <c r="H9369" s="4">
        <v>90000</v>
      </c>
      <c r="I9369" s="4">
        <v>64303162</v>
      </c>
      <c r="J9369" s="4">
        <v>55322669</v>
      </c>
      <c r="K9369" s="4">
        <v>55225987</v>
      </c>
    </row>
    <row r="9370" spans="1:11" x14ac:dyDescent="0.35">
      <c r="A9370" t="s">
        <v>931</v>
      </c>
      <c r="B9370" t="s">
        <v>2123</v>
      </c>
      <c r="C9370" t="s">
        <v>1847</v>
      </c>
      <c r="D9370" s="4">
        <v>33121052</v>
      </c>
      <c r="F9370" s="4">
        <v>1778919</v>
      </c>
      <c r="I9370" s="4">
        <v>34899971</v>
      </c>
      <c r="J9370" s="4">
        <v>33121052</v>
      </c>
      <c r="K9370" s="4">
        <v>33121052</v>
      </c>
    </row>
    <row r="9371" spans="1:11" x14ac:dyDescent="0.35">
      <c r="A9371" t="s">
        <v>931</v>
      </c>
      <c r="B9371" t="s">
        <v>2124</v>
      </c>
      <c r="C9371" t="s">
        <v>1848</v>
      </c>
      <c r="D9371" s="4">
        <v>212372</v>
      </c>
      <c r="I9371" s="4">
        <v>212372</v>
      </c>
      <c r="J9371" s="4">
        <v>212372</v>
      </c>
      <c r="K9371" s="4">
        <v>212372</v>
      </c>
    </row>
    <row r="9372" spans="1:11" x14ac:dyDescent="0.35">
      <c r="A9372" t="s">
        <v>931</v>
      </c>
      <c r="B9372" t="s">
        <v>2125</v>
      </c>
      <c r="D9372" s="4">
        <v>88559411</v>
      </c>
      <c r="E9372" s="4">
        <v>96682</v>
      </c>
      <c r="F9372" s="4">
        <v>10669412</v>
      </c>
      <c r="H9372" s="4">
        <v>90000</v>
      </c>
      <c r="I9372" s="4">
        <v>99415505</v>
      </c>
      <c r="J9372" s="4">
        <v>88656093</v>
      </c>
      <c r="K9372" s="4">
        <v>88559411</v>
      </c>
    </row>
    <row r="9373" spans="1:11" x14ac:dyDescent="0.35">
      <c r="A9373" t="s">
        <v>931</v>
      </c>
      <c r="B9373" t="s">
        <v>2126</v>
      </c>
      <c r="C9373" t="s">
        <v>1850</v>
      </c>
      <c r="E9373" s="4">
        <v>10400000</v>
      </c>
      <c r="F9373" s="4">
        <v>7200000</v>
      </c>
      <c r="I9373" s="4">
        <v>17600000</v>
      </c>
      <c r="J9373">
        <v>10400000</v>
      </c>
      <c r="K9373" s="4">
        <v>0</v>
      </c>
    </row>
    <row r="9374" spans="1:11" x14ac:dyDescent="0.35">
      <c r="A9374" t="s">
        <v>931</v>
      </c>
      <c r="B9374" t="s">
        <v>2127</v>
      </c>
      <c r="E9374" s="4">
        <v>10400000</v>
      </c>
      <c r="F9374" s="4">
        <v>7200000</v>
      </c>
      <c r="I9374" s="4">
        <v>17600000</v>
      </c>
      <c r="J9374">
        <v>10400000</v>
      </c>
      <c r="K9374" s="4">
        <v>0</v>
      </c>
    </row>
    <row r="9375" spans="1:11" x14ac:dyDescent="0.35">
      <c r="A9375" t="s">
        <v>931</v>
      </c>
      <c r="B9375" t="s">
        <v>2128</v>
      </c>
      <c r="C9375" t="s">
        <v>1851</v>
      </c>
      <c r="D9375" s="4">
        <v>2308002</v>
      </c>
      <c r="I9375" s="4">
        <v>2308002</v>
      </c>
      <c r="J9375" s="4">
        <v>2308002</v>
      </c>
      <c r="K9375" s="4">
        <v>2308002</v>
      </c>
    </row>
    <row r="9376" spans="1:11" x14ac:dyDescent="0.35">
      <c r="A9376" t="s">
        <v>931</v>
      </c>
      <c r="B9376" t="s">
        <v>2129</v>
      </c>
      <c r="C9376" t="s">
        <v>1852</v>
      </c>
      <c r="D9376" s="4">
        <v>22923</v>
      </c>
      <c r="I9376" s="4">
        <v>22923</v>
      </c>
      <c r="J9376" s="4">
        <v>22923</v>
      </c>
      <c r="K9376" s="4">
        <v>22923</v>
      </c>
    </row>
    <row r="9377" spans="1:11" x14ac:dyDescent="0.35">
      <c r="A9377" t="s">
        <v>931</v>
      </c>
      <c r="B9377" t="s">
        <v>2130</v>
      </c>
      <c r="C9377" t="s">
        <v>1853</v>
      </c>
      <c r="D9377" s="4">
        <v>31152</v>
      </c>
      <c r="I9377" s="4">
        <v>31152</v>
      </c>
      <c r="J9377" s="4">
        <v>31152</v>
      </c>
      <c r="K9377" s="4">
        <v>31152</v>
      </c>
    </row>
    <row r="9378" spans="1:11" x14ac:dyDescent="0.35">
      <c r="A9378" t="s">
        <v>931</v>
      </c>
      <c r="B9378" t="s">
        <v>2172</v>
      </c>
      <c r="C9378" t="s">
        <v>1893</v>
      </c>
      <c r="D9378" s="4">
        <v>1195</v>
      </c>
      <c r="I9378" s="4">
        <v>1195</v>
      </c>
      <c r="J9378" s="4">
        <v>1195</v>
      </c>
      <c r="K9378" s="4">
        <v>1195</v>
      </c>
    </row>
    <row r="9379" spans="1:11" x14ac:dyDescent="0.35">
      <c r="A9379" t="s">
        <v>931</v>
      </c>
      <c r="B9379" t="s">
        <v>2131</v>
      </c>
      <c r="C9379" t="s">
        <v>1854</v>
      </c>
      <c r="D9379" s="4">
        <v>613177</v>
      </c>
      <c r="E9379" s="4">
        <v>47074</v>
      </c>
      <c r="F9379" s="4">
        <v>87424</v>
      </c>
      <c r="H9379" s="4">
        <v>26900</v>
      </c>
      <c r="I9379" s="4">
        <v>774574</v>
      </c>
      <c r="J9379" s="4">
        <v>660251</v>
      </c>
      <c r="K9379" s="4">
        <v>613177</v>
      </c>
    </row>
    <row r="9380" spans="1:11" x14ac:dyDescent="0.35">
      <c r="A9380" t="s">
        <v>931</v>
      </c>
      <c r="B9380" t="s">
        <v>2132</v>
      </c>
      <c r="C9380" t="s">
        <v>1855</v>
      </c>
      <c r="D9380" s="4">
        <v>1191590</v>
      </c>
      <c r="E9380" s="4">
        <v>99415</v>
      </c>
      <c r="I9380" s="4">
        <v>1291005</v>
      </c>
      <c r="J9380" s="4">
        <v>1291005</v>
      </c>
      <c r="K9380" s="4">
        <v>1191590</v>
      </c>
    </row>
    <row r="9381" spans="1:11" x14ac:dyDescent="0.35">
      <c r="A9381" t="s">
        <v>931</v>
      </c>
      <c r="B9381" t="s">
        <v>2133</v>
      </c>
      <c r="C9381" t="s">
        <v>1856</v>
      </c>
      <c r="D9381" s="4">
        <v>33132</v>
      </c>
      <c r="I9381" s="4">
        <v>33132</v>
      </c>
      <c r="J9381" s="4">
        <v>33132</v>
      </c>
      <c r="K9381" s="4">
        <v>33132</v>
      </c>
    </row>
    <row r="9382" spans="1:11" x14ac:dyDescent="0.35">
      <c r="A9382" t="s">
        <v>931</v>
      </c>
      <c r="B9382" t="s">
        <v>2134</v>
      </c>
      <c r="C9382" t="s">
        <v>1857</v>
      </c>
      <c r="D9382" s="4">
        <v>46849</v>
      </c>
      <c r="I9382" s="4">
        <v>46849</v>
      </c>
      <c r="J9382" s="4">
        <v>46849</v>
      </c>
      <c r="K9382" s="4">
        <v>46849</v>
      </c>
    </row>
    <row r="9383" spans="1:11" x14ac:dyDescent="0.35">
      <c r="A9383" t="s">
        <v>931</v>
      </c>
      <c r="B9383" t="s">
        <v>2198</v>
      </c>
      <c r="C9383" t="s">
        <v>1920</v>
      </c>
      <c r="D9383" s="4">
        <v>35654</v>
      </c>
      <c r="E9383" s="4">
        <v>4860</v>
      </c>
      <c r="I9383" s="4">
        <v>40514</v>
      </c>
      <c r="J9383" s="4">
        <v>40514</v>
      </c>
      <c r="K9383" s="4">
        <v>35654</v>
      </c>
    </row>
    <row r="9384" spans="1:11" x14ac:dyDescent="0.35">
      <c r="A9384" t="s">
        <v>931</v>
      </c>
      <c r="B9384" t="s">
        <v>2135</v>
      </c>
      <c r="C9384" t="s">
        <v>1858</v>
      </c>
      <c r="D9384" s="4">
        <v>152839</v>
      </c>
      <c r="F9384" s="4">
        <v>108596</v>
      </c>
      <c r="H9384" s="4">
        <v>108596</v>
      </c>
      <c r="I9384" s="4">
        <v>370031</v>
      </c>
      <c r="J9384" s="4">
        <v>152839</v>
      </c>
      <c r="K9384" s="4">
        <v>152839</v>
      </c>
    </row>
    <row r="9385" spans="1:11" x14ac:dyDescent="0.35">
      <c r="A9385" t="s">
        <v>931</v>
      </c>
      <c r="B9385" t="s">
        <v>2136</v>
      </c>
      <c r="C9385" t="s">
        <v>1859</v>
      </c>
      <c r="D9385" s="4">
        <v>1949607</v>
      </c>
      <c r="E9385" s="4">
        <v>560841</v>
      </c>
      <c r="F9385" s="4">
        <v>150000</v>
      </c>
      <c r="H9385" s="4">
        <v>712241</v>
      </c>
      <c r="I9385" s="4">
        <v>3372690</v>
      </c>
      <c r="J9385" s="4">
        <v>2510448</v>
      </c>
      <c r="K9385" s="4">
        <v>1949607</v>
      </c>
    </row>
    <row r="9386" spans="1:11" x14ac:dyDescent="0.35">
      <c r="A9386" t="s">
        <v>931</v>
      </c>
      <c r="B9386" t="s">
        <v>2137</v>
      </c>
      <c r="C9386" t="s">
        <v>1860</v>
      </c>
      <c r="D9386" s="4">
        <v>1630545</v>
      </c>
      <c r="E9386" s="4">
        <v>108703</v>
      </c>
      <c r="I9386" s="4">
        <v>1739248</v>
      </c>
      <c r="J9386" s="4">
        <v>1739248</v>
      </c>
      <c r="K9386" s="4">
        <v>1630545</v>
      </c>
    </row>
    <row r="9387" spans="1:11" x14ac:dyDescent="0.35">
      <c r="A9387" t="s">
        <v>931</v>
      </c>
      <c r="B9387" t="s">
        <v>2138</v>
      </c>
      <c r="C9387" t="s">
        <v>1861</v>
      </c>
      <c r="D9387" s="4">
        <v>757366</v>
      </c>
      <c r="I9387" s="4">
        <v>757366</v>
      </c>
      <c r="J9387" s="4">
        <v>757366</v>
      </c>
      <c r="K9387" s="4">
        <v>757366</v>
      </c>
    </row>
    <row r="9388" spans="1:11" x14ac:dyDescent="0.35">
      <c r="A9388" t="s">
        <v>931</v>
      </c>
      <c r="B9388" t="s">
        <v>2139</v>
      </c>
      <c r="C9388" t="s">
        <v>1862</v>
      </c>
      <c r="D9388" s="4">
        <v>1281964</v>
      </c>
      <c r="E9388" s="4">
        <v>170929</v>
      </c>
      <c r="H9388" s="4">
        <v>213601</v>
      </c>
      <c r="I9388" s="4">
        <v>1666494</v>
      </c>
      <c r="J9388" s="4">
        <v>1452893</v>
      </c>
      <c r="K9388" s="4">
        <v>1281964</v>
      </c>
    </row>
    <row r="9389" spans="1:11" x14ac:dyDescent="0.35">
      <c r="A9389" t="s">
        <v>931</v>
      </c>
      <c r="B9389" t="s">
        <v>2140</v>
      </c>
      <c r="C9389" t="s">
        <v>1863</v>
      </c>
      <c r="D9389" s="4">
        <v>38900</v>
      </c>
      <c r="E9389" s="4">
        <v>119378</v>
      </c>
      <c r="I9389" s="4">
        <v>158277</v>
      </c>
      <c r="J9389" s="4">
        <v>158278</v>
      </c>
      <c r="K9389" s="4">
        <v>38900</v>
      </c>
    </row>
    <row r="9390" spans="1:11" x14ac:dyDescent="0.35">
      <c r="A9390" t="s">
        <v>931</v>
      </c>
      <c r="B9390" t="s">
        <v>2141</v>
      </c>
      <c r="D9390" s="4">
        <v>10094894</v>
      </c>
      <c r="E9390" s="4">
        <v>1111200</v>
      </c>
      <c r="F9390" s="4">
        <v>346020</v>
      </c>
      <c r="H9390" s="4">
        <v>1061338</v>
      </c>
      <c r="I9390" s="4">
        <v>12613452</v>
      </c>
      <c r="J9390" s="4">
        <v>11206094</v>
      </c>
      <c r="K9390" s="4">
        <v>10094894</v>
      </c>
    </row>
    <row r="9391" spans="1:11" x14ac:dyDescent="0.35">
      <c r="A9391" t="s">
        <v>931</v>
      </c>
      <c r="B9391" t="s">
        <v>2142</v>
      </c>
      <c r="C9391" t="s">
        <v>1864</v>
      </c>
      <c r="D9391" s="4">
        <v>11158</v>
      </c>
      <c r="E9391" s="4">
        <v>0</v>
      </c>
      <c r="I9391" s="4">
        <v>11158</v>
      </c>
      <c r="J9391" s="4">
        <v>11158</v>
      </c>
      <c r="K9391" s="4">
        <v>11158</v>
      </c>
    </row>
    <row r="9392" spans="1:11" x14ac:dyDescent="0.35">
      <c r="A9392" t="s">
        <v>931</v>
      </c>
      <c r="B9392" t="s">
        <v>2144</v>
      </c>
      <c r="C9392" t="s">
        <v>1866</v>
      </c>
      <c r="I9392" s="4">
        <v>0</v>
      </c>
      <c r="J9392">
        <v>0</v>
      </c>
      <c r="K9392" s="4">
        <v>0</v>
      </c>
    </row>
    <row r="9393" spans="1:11" x14ac:dyDescent="0.35">
      <c r="A9393" t="s">
        <v>931</v>
      </c>
      <c r="B9393" t="s">
        <v>2145</v>
      </c>
      <c r="C9393" t="s">
        <v>1867</v>
      </c>
      <c r="D9393" s="4">
        <v>804197</v>
      </c>
      <c r="F9393" s="4">
        <v>63000</v>
      </c>
      <c r="H9393" s="4">
        <v>3516465</v>
      </c>
      <c r="I9393" s="4">
        <v>4383662</v>
      </c>
      <c r="J9393" s="4">
        <v>804197</v>
      </c>
      <c r="K9393" s="4">
        <v>804197</v>
      </c>
    </row>
    <row r="9394" spans="1:11" x14ac:dyDescent="0.35">
      <c r="A9394" t="s">
        <v>931</v>
      </c>
      <c r="B9394" t="s">
        <v>2146</v>
      </c>
      <c r="C9394" t="s">
        <v>1868</v>
      </c>
      <c r="D9394" s="4">
        <v>57853</v>
      </c>
      <c r="E9394" s="4">
        <v>10519</v>
      </c>
      <c r="G9394" s="4">
        <v>5259</v>
      </c>
      <c r="H9394" s="4">
        <v>6274107</v>
      </c>
      <c r="I9394" s="4">
        <v>6347738</v>
      </c>
      <c r="J9394" s="4">
        <v>68372</v>
      </c>
      <c r="K9394" s="4">
        <v>57853</v>
      </c>
    </row>
    <row r="9395" spans="1:11" x14ac:dyDescent="0.35">
      <c r="A9395" t="s">
        <v>931</v>
      </c>
      <c r="B9395" t="s">
        <v>2173</v>
      </c>
      <c r="C9395" t="s">
        <v>1894</v>
      </c>
      <c r="D9395" s="4">
        <v>24390</v>
      </c>
      <c r="I9395" s="4">
        <v>24390</v>
      </c>
      <c r="J9395" s="4">
        <v>24390</v>
      </c>
      <c r="K9395" s="4">
        <v>24390</v>
      </c>
    </row>
    <row r="9396" spans="1:11" x14ac:dyDescent="0.35">
      <c r="A9396" t="s">
        <v>931</v>
      </c>
      <c r="B9396" t="s">
        <v>2147</v>
      </c>
      <c r="C9396" t="s">
        <v>1869</v>
      </c>
      <c r="D9396" s="4">
        <v>4741</v>
      </c>
      <c r="H9396" s="4">
        <v>1907904</v>
      </c>
      <c r="I9396" s="4">
        <v>1912645</v>
      </c>
      <c r="J9396" s="4">
        <v>4741</v>
      </c>
      <c r="K9396" s="4">
        <v>4741</v>
      </c>
    </row>
    <row r="9397" spans="1:11" x14ac:dyDescent="0.35">
      <c r="A9397" t="s">
        <v>931</v>
      </c>
      <c r="B9397" t="s">
        <v>2148</v>
      </c>
      <c r="C9397" t="s">
        <v>1870</v>
      </c>
      <c r="D9397" s="4">
        <v>29134</v>
      </c>
      <c r="E9397" s="4">
        <v>12105229</v>
      </c>
      <c r="I9397" s="4">
        <v>12134363</v>
      </c>
      <c r="J9397" s="4">
        <v>12134363</v>
      </c>
      <c r="K9397" s="4">
        <v>29134</v>
      </c>
    </row>
    <row r="9398" spans="1:11" x14ac:dyDescent="0.35">
      <c r="A9398" t="s">
        <v>931</v>
      </c>
      <c r="B9398" t="s">
        <v>2149</v>
      </c>
      <c r="C9398" t="s">
        <v>1871</v>
      </c>
      <c r="D9398" s="4">
        <v>13069452</v>
      </c>
      <c r="F9398" s="4">
        <v>73845</v>
      </c>
      <c r="I9398" s="4">
        <v>13143297</v>
      </c>
      <c r="J9398" s="4">
        <v>13069452</v>
      </c>
      <c r="K9398" s="4">
        <v>13069452</v>
      </c>
    </row>
    <row r="9399" spans="1:11" x14ac:dyDescent="0.35">
      <c r="A9399" t="s">
        <v>931</v>
      </c>
      <c r="B9399" t="s">
        <v>2150</v>
      </c>
      <c r="C9399" t="s">
        <v>1872</v>
      </c>
      <c r="D9399" s="4">
        <v>539000</v>
      </c>
      <c r="I9399" s="4">
        <v>539000</v>
      </c>
      <c r="J9399" s="4">
        <v>539000</v>
      </c>
      <c r="K9399" s="4">
        <v>539000</v>
      </c>
    </row>
    <row r="9400" spans="1:11" x14ac:dyDescent="0.35">
      <c r="A9400" t="s">
        <v>931</v>
      </c>
      <c r="B9400" t="s">
        <v>2151</v>
      </c>
      <c r="C9400" t="s">
        <v>1873</v>
      </c>
      <c r="D9400" s="4">
        <v>0</v>
      </c>
      <c r="I9400" s="4">
        <v>0</v>
      </c>
      <c r="J9400" s="4">
        <v>0</v>
      </c>
      <c r="K9400" s="4">
        <v>0</v>
      </c>
    </row>
    <row r="9401" spans="1:11" x14ac:dyDescent="0.35">
      <c r="A9401" t="s">
        <v>931</v>
      </c>
      <c r="B9401" t="s">
        <v>2153</v>
      </c>
      <c r="C9401" t="s">
        <v>1875</v>
      </c>
      <c r="H9401" s="4">
        <v>91831</v>
      </c>
      <c r="I9401" s="4">
        <v>91831</v>
      </c>
      <c r="J9401">
        <v>0</v>
      </c>
      <c r="K9401" s="4">
        <v>0</v>
      </c>
    </row>
    <row r="9402" spans="1:11" x14ac:dyDescent="0.35">
      <c r="A9402" t="s">
        <v>931</v>
      </c>
      <c r="B9402" t="s">
        <v>2154</v>
      </c>
      <c r="C9402" t="s">
        <v>1876</v>
      </c>
      <c r="H9402" s="4">
        <v>710976</v>
      </c>
      <c r="I9402" s="4">
        <v>710976</v>
      </c>
      <c r="J9402">
        <v>0</v>
      </c>
      <c r="K9402" s="4">
        <v>0</v>
      </c>
    </row>
    <row r="9403" spans="1:11" x14ac:dyDescent="0.35">
      <c r="A9403" t="s">
        <v>931</v>
      </c>
      <c r="B9403" t="s">
        <v>2155</v>
      </c>
      <c r="C9403" t="s">
        <v>1877</v>
      </c>
      <c r="D9403" s="4">
        <v>15035</v>
      </c>
      <c r="E9403" s="4">
        <v>0</v>
      </c>
      <c r="I9403" s="4">
        <v>15035</v>
      </c>
      <c r="J9403" s="4">
        <v>15035</v>
      </c>
      <c r="K9403" s="4">
        <v>15035</v>
      </c>
    </row>
    <row r="9404" spans="1:11" x14ac:dyDescent="0.35">
      <c r="A9404" t="s">
        <v>931</v>
      </c>
      <c r="B9404" t="s">
        <v>2156</v>
      </c>
      <c r="D9404" s="4">
        <v>14554960</v>
      </c>
      <c r="E9404" s="4">
        <v>12115748</v>
      </c>
      <c r="F9404" s="4">
        <v>136845</v>
      </c>
      <c r="G9404" s="4">
        <v>5259</v>
      </c>
      <c r="H9404" s="4">
        <v>12501283</v>
      </c>
      <c r="I9404" s="4">
        <v>39314096</v>
      </c>
      <c r="J9404" s="4">
        <v>26670708</v>
      </c>
      <c r="K9404" s="4">
        <v>14554960</v>
      </c>
    </row>
    <row r="9405" spans="1:11" x14ac:dyDescent="0.35">
      <c r="A9405" t="s">
        <v>931</v>
      </c>
      <c r="B9405" t="s">
        <v>2157</v>
      </c>
      <c r="C9405" t="s">
        <v>1879</v>
      </c>
      <c r="D9405" s="4">
        <v>1062478</v>
      </c>
      <c r="I9405" s="4">
        <v>1062478</v>
      </c>
      <c r="J9405" s="4">
        <v>1062478</v>
      </c>
      <c r="K9405" s="4">
        <v>1062478</v>
      </c>
    </row>
    <row r="9406" spans="1:11" x14ac:dyDescent="0.35">
      <c r="A9406" t="s">
        <v>931</v>
      </c>
      <c r="B9406" t="s">
        <v>2158</v>
      </c>
      <c r="C9406" t="s">
        <v>1880</v>
      </c>
      <c r="D9406" s="4">
        <v>2038608</v>
      </c>
      <c r="I9406" s="4">
        <v>2038608</v>
      </c>
      <c r="J9406" s="4">
        <v>2038608</v>
      </c>
      <c r="K9406" s="4">
        <v>2038608</v>
      </c>
    </row>
    <row r="9407" spans="1:11" x14ac:dyDescent="0.35">
      <c r="A9407" t="s">
        <v>931</v>
      </c>
      <c r="B9407" t="s">
        <v>2159</v>
      </c>
      <c r="C9407" t="s">
        <v>1881</v>
      </c>
      <c r="D9407" s="4">
        <v>1835120</v>
      </c>
      <c r="I9407" s="4">
        <v>1835120</v>
      </c>
      <c r="J9407" s="4">
        <v>1835120</v>
      </c>
      <c r="K9407" s="4">
        <v>1835120</v>
      </c>
    </row>
    <row r="9408" spans="1:11" x14ac:dyDescent="0.35">
      <c r="A9408" t="s">
        <v>931</v>
      </c>
      <c r="B9408" t="s">
        <v>2174</v>
      </c>
      <c r="C9408" t="s">
        <v>1895</v>
      </c>
      <c r="D9408" s="4">
        <v>45867</v>
      </c>
      <c r="I9408" s="4">
        <v>45867</v>
      </c>
      <c r="J9408" s="4">
        <v>45867</v>
      </c>
      <c r="K9408" s="4">
        <v>45867</v>
      </c>
    </row>
    <row r="9409" spans="1:11" x14ac:dyDescent="0.35">
      <c r="A9409" t="s">
        <v>931</v>
      </c>
      <c r="B9409" t="s">
        <v>2160</v>
      </c>
      <c r="C9409" t="s">
        <v>1882</v>
      </c>
      <c r="E9409" s="4">
        <v>239334</v>
      </c>
      <c r="I9409" s="4">
        <v>239334</v>
      </c>
      <c r="J9409">
        <v>239334</v>
      </c>
      <c r="K9409" s="4">
        <v>0</v>
      </c>
    </row>
    <row r="9410" spans="1:11" x14ac:dyDescent="0.35">
      <c r="A9410" t="s">
        <v>931</v>
      </c>
      <c r="B9410" t="s">
        <v>2161</v>
      </c>
      <c r="C9410" t="s">
        <v>1883</v>
      </c>
      <c r="D9410" s="4">
        <v>32792</v>
      </c>
      <c r="I9410" s="4">
        <v>32792</v>
      </c>
      <c r="J9410" s="4">
        <v>32792</v>
      </c>
      <c r="K9410" s="4">
        <v>32792</v>
      </c>
    </row>
    <row r="9411" spans="1:11" x14ac:dyDescent="0.35">
      <c r="A9411" t="s">
        <v>931</v>
      </c>
      <c r="B9411" t="s">
        <v>2162</v>
      </c>
      <c r="C9411" t="s">
        <v>1884</v>
      </c>
      <c r="D9411" s="4">
        <v>2916</v>
      </c>
      <c r="I9411" s="4">
        <v>2916</v>
      </c>
      <c r="J9411" s="4">
        <v>2916</v>
      </c>
      <c r="K9411" s="4">
        <v>2916</v>
      </c>
    </row>
    <row r="9412" spans="1:11" x14ac:dyDescent="0.35">
      <c r="A9412" t="s">
        <v>931</v>
      </c>
      <c r="B9412" t="s">
        <v>2163</v>
      </c>
      <c r="D9412" s="4">
        <v>5017780</v>
      </c>
      <c r="E9412" s="4">
        <v>239334</v>
      </c>
      <c r="I9412" s="4">
        <v>5257114</v>
      </c>
      <c r="J9412" s="4">
        <v>5257114</v>
      </c>
      <c r="K9412" s="4">
        <v>5017780</v>
      </c>
    </row>
    <row r="9413" spans="1:11" x14ac:dyDescent="0.35">
      <c r="A9413" t="s">
        <v>931</v>
      </c>
      <c r="B9413" t="s">
        <v>2164</v>
      </c>
      <c r="C9413" t="s">
        <v>1886</v>
      </c>
      <c r="D9413" s="4">
        <v>150822</v>
      </c>
      <c r="I9413" s="4">
        <v>150822</v>
      </c>
      <c r="J9413" s="4">
        <v>150822</v>
      </c>
      <c r="K9413" s="4">
        <v>150822</v>
      </c>
    </row>
    <row r="9414" spans="1:11" x14ac:dyDescent="0.35">
      <c r="A9414" t="s">
        <v>931</v>
      </c>
      <c r="B9414" t="s">
        <v>2165</v>
      </c>
      <c r="D9414" s="4">
        <v>150822</v>
      </c>
      <c r="I9414" s="4">
        <v>150822</v>
      </c>
      <c r="J9414" s="4">
        <v>150822</v>
      </c>
      <c r="K9414" s="4">
        <v>150822</v>
      </c>
    </row>
    <row r="9415" spans="1:11" x14ac:dyDescent="0.35">
      <c r="A9415" t="s">
        <v>931</v>
      </c>
      <c r="B9415" t="s">
        <v>2183</v>
      </c>
      <c r="C9415" t="s">
        <v>1904</v>
      </c>
      <c r="D9415" s="4">
        <v>375000</v>
      </c>
      <c r="I9415" s="4">
        <v>375000</v>
      </c>
      <c r="J9415" s="4">
        <v>375000</v>
      </c>
      <c r="K9415" s="4">
        <v>375000</v>
      </c>
    </row>
    <row r="9416" spans="1:11" x14ac:dyDescent="0.35">
      <c r="A9416" t="s">
        <v>931</v>
      </c>
      <c r="B9416" t="s">
        <v>2166</v>
      </c>
      <c r="C9416" t="s">
        <v>1888</v>
      </c>
      <c r="H9416" s="4">
        <v>240000</v>
      </c>
      <c r="I9416" s="4">
        <v>240000</v>
      </c>
      <c r="J9416">
        <v>0</v>
      </c>
      <c r="K9416" s="4">
        <v>0</v>
      </c>
    </row>
    <row r="9417" spans="1:11" x14ac:dyDescent="0.35">
      <c r="A9417" t="s">
        <v>931</v>
      </c>
      <c r="B9417" t="s">
        <v>2180</v>
      </c>
      <c r="C9417" t="s">
        <v>1901</v>
      </c>
      <c r="E9417" s="4">
        <v>1207500</v>
      </c>
      <c r="I9417" s="4">
        <v>1207500</v>
      </c>
      <c r="J9417">
        <v>1207500</v>
      </c>
      <c r="K9417" s="4">
        <v>0</v>
      </c>
    </row>
    <row r="9418" spans="1:11" x14ac:dyDescent="0.35">
      <c r="A9418" t="s">
        <v>931</v>
      </c>
      <c r="B9418" t="s">
        <v>2167</v>
      </c>
      <c r="C9418" t="s">
        <v>1889</v>
      </c>
      <c r="E9418" s="4">
        <v>3381000</v>
      </c>
      <c r="I9418" s="4">
        <v>3381000</v>
      </c>
      <c r="J9418">
        <v>3381000</v>
      </c>
      <c r="K9418" s="4">
        <v>0</v>
      </c>
    </row>
    <row r="9419" spans="1:11" x14ac:dyDescent="0.35">
      <c r="A9419" t="s">
        <v>931</v>
      </c>
      <c r="B9419" t="s">
        <v>2168</v>
      </c>
      <c r="C9419" t="s">
        <v>1890</v>
      </c>
      <c r="E9419" s="4">
        <v>495000</v>
      </c>
      <c r="I9419" s="4">
        <v>495000</v>
      </c>
      <c r="J9419">
        <v>495000</v>
      </c>
      <c r="K9419" s="4">
        <v>0</v>
      </c>
    </row>
    <row r="9420" spans="1:11" x14ac:dyDescent="0.35">
      <c r="A9420" t="s">
        <v>931</v>
      </c>
      <c r="B9420" t="s">
        <v>2181</v>
      </c>
      <c r="C9420" t="s">
        <v>1902</v>
      </c>
      <c r="E9420" s="4">
        <v>2415000</v>
      </c>
      <c r="I9420" s="4">
        <v>2415000</v>
      </c>
      <c r="J9420">
        <v>2415000</v>
      </c>
      <c r="K9420" s="4">
        <v>0</v>
      </c>
    </row>
    <row r="9421" spans="1:11" x14ac:dyDescent="0.35">
      <c r="A9421" t="s">
        <v>931</v>
      </c>
      <c r="B9421" t="s">
        <v>2169</v>
      </c>
      <c r="D9421" s="4">
        <v>375000</v>
      </c>
      <c r="E9421" s="4">
        <v>7498500</v>
      </c>
      <c r="H9421" s="4">
        <v>240000</v>
      </c>
      <c r="I9421" s="4">
        <v>8113500</v>
      </c>
      <c r="J9421" s="4">
        <v>7873500</v>
      </c>
      <c r="K9421" s="4">
        <v>375000</v>
      </c>
    </row>
    <row r="9422" spans="1:11" x14ac:dyDescent="0.35">
      <c r="A9422" t="s">
        <v>931</v>
      </c>
      <c r="B9422" t="s">
        <v>2170</v>
      </c>
      <c r="D9422" s="4">
        <v>220547767</v>
      </c>
      <c r="E9422" s="4">
        <v>70204237</v>
      </c>
      <c r="F9422" s="4">
        <v>30428677</v>
      </c>
      <c r="G9422" s="4">
        <v>5259</v>
      </c>
      <c r="H9422" s="4">
        <v>15253103</v>
      </c>
      <c r="I9422" s="4">
        <v>336439042</v>
      </c>
      <c r="J9422" s="4">
        <f>SUM(D9422,E9422)</f>
        <v>290752004</v>
      </c>
      <c r="K9422" s="4">
        <v>220547767</v>
      </c>
    </row>
    <row r="9423" spans="1:11" x14ac:dyDescent="0.35">
      <c r="A9423" t="s">
        <v>940</v>
      </c>
      <c r="B9423" t="s">
        <v>2118</v>
      </c>
      <c r="C9423" t="s">
        <v>1843</v>
      </c>
      <c r="D9423" s="4">
        <v>91732338</v>
      </c>
      <c r="E9423" s="4">
        <v>22095772</v>
      </c>
      <c r="F9423" s="4">
        <v>26598180</v>
      </c>
      <c r="I9423" s="4">
        <v>140426289</v>
      </c>
      <c r="J9423" s="4">
        <v>113828110</v>
      </c>
      <c r="K9423" s="4">
        <v>91732338</v>
      </c>
    </row>
    <row r="9424" spans="1:11" x14ac:dyDescent="0.35">
      <c r="A9424" t="s">
        <v>940</v>
      </c>
      <c r="B9424" t="s">
        <v>2119</v>
      </c>
      <c r="C9424" t="s">
        <v>1844</v>
      </c>
      <c r="D9424" s="4">
        <v>9228827</v>
      </c>
      <c r="E9424" s="4">
        <v>4970548</v>
      </c>
      <c r="F9424" s="4">
        <v>25951</v>
      </c>
      <c r="H9424" s="4">
        <v>1372022</v>
      </c>
      <c r="I9424" s="4">
        <v>15597349</v>
      </c>
      <c r="J9424" s="4">
        <v>14199375</v>
      </c>
      <c r="K9424" s="4">
        <v>9228827</v>
      </c>
    </row>
    <row r="9425" spans="1:11" x14ac:dyDescent="0.35">
      <c r="A9425" t="s">
        <v>940</v>
      </c>
      <c r="B9425" t="s">
        <v>2120</v>
      </c>
      <c r="C9425" t="s">
        <v>1845</v>
      </c>
      <c r="D9425" s="4">
        <v>12703764</v>
      </c>
      <c r="I9425" s="4">
        <v>12703764</v>
      </c>
      <c r="J9425" s="4">
        <v>12703764</v>
      </c>
      <c r="K9425" s="4">
        <v>12703764</v>
      </c>
    </row>
    <row r="9426" spans="1:11" x14ac:dyDescent="0.35">
      <c r="A9426" t="s">
        <v>940</v>
      </c>
      <c r="B9426" t="s">
        <v>2121</v>
      </c>
      <c r="D9426" s="4">
        <v>113664928</v>
      </c>
      <c r="E9426" s="4">
        <v>27066320</v>
      </c>
      <c r="F9426" s="4">
        <v>26624131</v>
      </c>
      <c r="H9426" s="4">
        <v>1372022</v>
      </c>
      <c r="I9426" s="4">
        <v>168727402</v>
      </c>
      <c r="J9426" s="4">
        <v>140731248</v>
      </c>
      <c r="K9426" s="4">
        <v>113664928</v>
      </c>
    </row>
    <row r="9427" spans="1:11" x14ac:dyDescent="0.35">
      <c r="A9427" t="s">
        <v>940</v>
      </c>
      <c r="B9427" t="s">
        <v>2122</v>
      </c>
      <c r="C9427" t="s">
        <v>1846</v>
      </c>
      <c r="D9427" s="4">
        <v>79154074</v>
      </c>
      <c r="H9427" s="4">
        <v>24656670</v>
      </c>
      <c r="I9427" s="4">
        <v>103810744</v>
      </c>
      <c r="J9427" s="4">
        <v>79154074</v>
      </c>
      <c r="K9427" s="4">
        <v>79154074</v>
      </c>
    </row>
    <row r="9428" spans="1:11" x14ac:dyDescent="0.35">
      <c r="A9428" t="s">
        <v>940</v>
      </c>
      <c r="B9428" t="s">
        <v>2123</v>
      </c>
      <c r="C9428" t="s">
        <v>1847</v>
      </c>
      <c r="D9428" s="4">
        <v>38780698</v>
      </c>
      <c r="E9428" s="4">
        <v>2043</v>
      </c>
      <c r="F9428" s="4">
        <v>1770983</v>
      </c>
      <c r="G9428" s="4">
        <v>27462</v>
      </c>
      <c r="I9428" s="4">
        <v>40581186</v>
      </c>
      <c r="J9428" s="4">
        <v>38782741</v>
      </c>
      <c r="K9428" s="4">
        <v>38780698</v>
      </c>
    </row>
    <row r="9429" spans="1:11" x14ac:dyDescent="0.35">
      <c r="A9429" t="s">
        <v>940</v>
      </c>
      <c r="B9429" t="s">
        <v>2124</v>
      </c>
      <c r="C9429" t="s">
        <v>1848</v>
      </c>
      <c r="D9429" s="4">
        <v>112716</v>
      </c>
      <c r="I9429" s="4">
        <v>112716</v>
      </c>
      <c r="J9429" s="4">
        <v>112716</v>
      </c>
      <c r="K9429" s="4">
        <v>112716</v>
      </c>
    </row>
    <row r="9430" spans="1:11" x14ac:dyDescent="0.35">
      <c r="A9430" t="s">
        <v>940</v>
      </c>
      <c r="B9430" t="s">
        <v>2125</v>
      </c>
      <c r="D9430" s="4">
        <v>118047489</v>
      </c>
      <c r="E9430" s="4">
        <v>2043</v>
      </c>
      <c r="F9430" s="4">
        <v>1770983</v>
      </c>
      <c r="G9430" s="4">
        <v>27462</v>
      </c>
      <c r="H9430" s="4">
        <v>24656670</v>
      </c>
      <c r="I9430" s="4">
        <v>144504646</v>
      </c>
      <c r="J9430" s="4">
        <v>118049532</v>
      </c>
      <c r="K9430" s="4">
        <v>118047489</v>
      </c>
    </row>
    <row r="9431" spans="1:11" x14ac:dyDescent="0.35">
      <c r="A9431" t="s">
        <v>940</v>
      </c>
      <c r="B9431" t="s">
        <v>2126</v>
      </c>
      <c r="C9431" t="s">
        <v>1850</v>
      </c>
      <c r="E9431" s="4">
        <v>56000000</v>
      </c>
      <c r="I9431" s="4">
        <v>56000000</v>
      </c>
      <c r="J9431">
        <v>56000000</v>
      </c>
      <c r="K9431" s="4">
        <v>0</v>
      </c>
    </row>
    <row r="9432" spans="1:11" x14ac:dyDescent="0.35">
      <c r="A9432" t="s">
        <v>940</v>
      </c>
      <c r="B9432" t="s">
        <v>2127</v>
      </c>
      <c r="E9432" s="4">
        <v>56000000</v>
      </c>
      <c r="I9432" s="4">
        <v>56000000</v>
      </c>
      <c r="J9432">
        <v>56000000</v>
      </c>
      <c r="K9432" s="4">
        <v>0</v>
      </c>
    </row>
    <row r="9433" spans="1:11" x14ac:dyDescent="0.35">
      <c r="A9433" t="s">
        <v>940</v>
      </c>
      <c r="B9433" t="s">
        <v>2128</v>
      </c>
      <c r="C9433" t="s">
        <v>1851</v>
      </c>
      <c r="D9433" s="4">
        <v>125609</v>
      </c>
      <c r="E9433" s="4">
        <v>2073156</v>
      </c>
      <c r="I9433" s="4">
        <v>2198765</v>
      </c>
      <c r="J9433" s="4">
        <v>2198765</v>
      </c>
      <c r="K9433" s="4">
        <v>125609</v>
      </c>
    </row>
    <row r="9434" spans="1:11" x14ac:dyDescent="0.35">
      <c r="A9434" t="s">
        <v>940</v>
      </c>
      <c r="B9434" t="s">
        <v>2178</v>
      </c>
      <c r="C9434" t="s">
        <v>1899</v>
      </c>
      <c r="D9434" s="4">
        <v>292600</v>
      </c>
      <c r="I9434" s="4">
        <v>292600</v>
      </c>
      <c r="J9434" s="4">
        <v>292600</v>
      </c>
      <c r="K9434" s="4">
        <v>292600</v>
      </c>
    </row>
    <row r="9435" spans="1:11" x14ac:dyDescent="0.35">
      <c r="A9435" t="s">
        <v>940</v>
      </c>
      <c r="B9435" t="s">
        <v>2129</v>
      </c>
      <c r="C9435" t="s">
        <v>1852</v>
      </c>
      <c r="D9435" s="4">
        <v>8644</v>
      </c>
      <c r="E9435" s="4">
        <v>5763</v>
      </c>
      <c r="G9435" s="4">
        <v>8178</v>
      </c>
      <c r="H9435" s="4">
        <v>1363</v>
      </c>
      <c r="I9435" s="4">
        <v>23947</v>
      </c>
      <c r="J9435" s="4">
        <v>14407</v>
      </c>
      <c r="K9435" s="4">
        <v>8644</v>
      </c>
    </row>
    <row r="9436" spans="1:11" x14ac:dyDescent="0.35">
      <c r="A9436" t="s">
        <v>940</v>
      </c>
      <c r="B9436" t="s">
        <v>2130</v>
      </c>
      <c r="C9436" t="s">
        <v>1853</v>
      </c>
      <c r="D9436" s="4">
        <v>5387</v>
      </c>
      <c r="E9436" s="4">
        <v>8465</v>
      </c>
      <c r="I9436" s="4">
        <v>13852</v>
      </c>
      <c r="J9436" s="4">
        <v>13852</v>
      </c>
      <c r="K9436" s="4">
        <v>5387</v>
      </c>
    </row>
    <row r="9437" spans="1:11" x14ac:dyDescent="0.35">
      <c r="A9437" t="s">
        <v>940</v>
      </c>
      <c r="B9437" t="s">
        <v>2172</v>
      </c>
      <c r="C9437" t="s">
        <v>1893</v>
      </c>
      <c r="E9437" s="4">
        <v>2389</v>
      </c>
      <c r="I9437" s="4">
        <v>2389</v>
      </c>
      <c r="J9437">
        <v>2389</v>
      </c>
      <c r="K9437" s="4">
        <v>0</v>
      </c>
    </row>
    <row r="9438" spans="1:11" x14ac:dyDescent="0.35">
      <c r="A9438" t="s">
        <v>940</v>
      </c>
      <c r="B9438" t="s">
        <v>2131</v>
      </c>
      <c r="C9438" t="s">
        <v>1854</v>
      </c>
      <c r="D9438" s="4">
        <v>319396</v>
      </c>
      <c r="E9438" s="4">
        <v>188297</v>
      </c>
      <c r="F9438" s="4">
        <v>4424981</v>
      </c>
      <c r="I9438" s="4">
        <v>4932673</v>
      </c>
      <c r="J9438" s="4">
        <v>507693</v>
      </c>
      <c r="K9438" s="4">
        <v>319396</v>
      </c>
    </row>
    <row r="9439" spans="1:11" x14ac:dyDescent="0.35">
      <c r="A9439" t="s">
        <v>940</v>
      </c>
      <c r="B9439" t="s">
        <v>2132</v>
      </c>
      <c r="C9439" t="s">
        <v>1855</v>
      </c>
      <c r="D9439" s="4">
        <v>866948</v>
      </c>
      <c r="G9439" s="4">
        <v>924343</v>
      </c>
      <c r="I9439" s="4">
        <v>1791290</v>
      </c>
      <c r="J9439" s="4">
        <v>866948</v>
      </c>
      <c r="K9439" s="4">
        <v>866948</v>
      </c>
    </row>
    <row r="9440" spans="1:11" x14ac:dyDescent="0.35">
      <c r="A9440" t="s">
        <v>940</v>
      </c>
      <c r="B9440" t="s">
        <v>2133</v>
      </c>
      <c r="C9440" t="s">
        <v>1856</v>
      </c>
      <c r="D9440" s="4">
        <v>1316</v>
      </c>
      <c r="H9440" s="4">
        <v>51769</v>
      </c>
      <c r="I9440" s="4">
        <v>53086</v>
      </c>
      <c r="J9440" s="4">
        <v>1316</v>
      </c>
      <c r="K9440" s="4">
        <v>1316</v>
      </c>
    </row>
    <row r="9441" spans="1:11" x14ac:dyDescent="0.35">
      <c r="A9441" t="s">
        <v>940</v>
      </c>
      <c r="B9441" t="s">
        <v>2134</v>
      </c>
      <c r="C9441" t="s">
        <v>1857</v>
      </c>
      <c r="D9441" s="4">
        <v>168503</v>
      </c>
      <c r="E9441" s="4">
        <v>1477</v>
      </c>
      <c r="I9441" s="4">
        <v>169980</v>
      </c>
      <c r="J9441" s="4">
        <v>169980</v>
      </c>
      <c r="K9441" s="4">
        <v>168503</v>
      </c>
    </row>
    <row r="9442" spans="1:11" x14ac:dyDescent="0.35">
      <c r="A9442" t="s">
        <v>940</v>
      </c>
      <c r="B9442" t="s">
        <v>2135</v>
      </c>
      <c r="C9442" t="s">
        <v>1858</v>
      </c>
      <c r="D9442" s="4">
        <v>355954</v>
      </c>
      <c r="E9442" s="4">
        <v>213841</v>
      </c>
      <c r="G9442" s="4">
        <v>16088</v>
      </c>
      <c r="H9442" s="4">
        <v>496056</v>
      </c>
      <c r="I9442" s="4">
        <v>1081939</v>
      </c>
      <c r="J9442" s="4">
        <v>569795</v>
      </c>
      <c r="K9442" s="4">
        <v>355954</v>
      </c>
    </row>
    <row r="9443" spans="1:11" x14ac:dyDescent="0.35">
      <c r="A9443" t="s">
        <v>940</v>
      </c>
      <c r="B9443" t="s">
        <v>2136</v>
      </c>
      <c r="C9443" t="s">
        <v>1859</v>
      </c>
      <c r="D9443" s="4">
        <v>727262</v>
      </c>
      <c r="E9443" s="4">
        <v>201180</v>
      </c>
      <c r="F9443" s="4">
        <v>1475000</v>
      </c>
      <c r="G9443" s="4">
        <v>50000</v>
      </c>
      <c r="H9443" s="4">
        <v>2086535</v>
      </c>
      <c r="I9443" s="4">
        <v>4539977</v>
      </c>
      <c r="J9443" s="4">
        <v>928442</v>
      </c>
      <c r="K9443" s="4">
        <v>727262</v>
      </c>
    </row>
    <row r="9444" spans="1:11" x14ac:dyDescent="0.35">
      <c r="A9444" t="s">
        <v>940</v>
      </c>
      <c r="B9444" t="s">
        <v>2137</v>
      </c>
      <c r="C9444" t="s">
        <v>1860</v>
      </c>
      <c r="D9444" s="4">
        <v>4130715</v>
      </c>
      <c r="I9444" s="4">
        <v>4130715</v>
      </c>
      <c r="J9444" s="4">
        <v>4130715</v>
      </c>
      <c r="K9444" s="4">
        <v>4130715</v>
      </c>
    </row>
    <row r="9445" spans="1:11" x14ac:dyDescent="0.35">
      <c r="A9445" t="s">
        <v>940</v>
      </c>
      <c r="B9445" t="s">
        <v>2138</v>
      </c>
      <c r="C9445" t="s">
        <v>1861</v>
      </c>
      <c r="D9445" s="4">
        <v>23464</v>
      </c>
      <c r="E9445" s="4">
        <v>118783</v>
      </c>
      <c r="I9445" s="4">
        <v>142247</v>
      </c>
      <c r="J9445" s="4">
        <v>142247</v>
      </c>
      <c r="K9445" s="4">
        <v>23464</v>
      </c>
    </row>
    <row r="9446" spans="1:11" x14ac:dyDescent="0.35">
      <c r="A9446" t="s">
        <v>940</v>
      </c>
      <c r="B9446" t="s">
        <v>2139</v>
      </c>
      <c r="C9446" t="s">
        <v>1862</v>
      </c>
      <c r="D9446" s="4">
        <v>9401070</v>
      </c>
      <c r="I9446" s="4">
        <v>9401070</v>
      </c>
      <c r="J9446" s="4">
        <v>9401070</v>
      </c>
      <c r="K9446" s="4">
        <v>9401070</v>
      </c>
    </row>
    <row r="9447" spans="1:11" x14ac:dyDescent="0.35">
      <c r="A9447" t="s">
        <v>940</v>
      </c>
      <c r="B9447" t="s">
        <v>2140</v>
      </c>
      <c r="C9447" t="s">
        <v>1863</v>
      </c>
      <c r="F9447" s="4">
        <v>7780</v>
      </c>
      <c r="H9447" s="4">
        <v>7780</v>
      </c>
      <c r="I9447" s="4">
        <v>15560</v>
      </c>
      <c r="J9447">
        <v>0</v>
      </c>
      <c r="K9447" s="4">
        <v>0</v>
      </c>
    </row>
    <row r="9448" spans="1:11" x14ac:dyDescent="0.35">
      <c r="A9448" t="s">
        <v>940</v>
      </c>
      <c r="B9448" t="s">
        <v>2192</v>
      </c>
      <c r="C9448" t="s">
        <v>1913</v>
      </c>
      <c r="D9448" s="4">
        <v>457363</v>
      </c>
      <c r="I9448" s="4">
        <v>457363</v>
      </c>
      <c r="J9448" s="4">
        <v>457363</v>
      </c>
      <c r="K9448" s="4">
        <v>457363</v>
      </c>
    </row>
    <row r="9449" spans="1:11" x14ac:dyDescent="0.35">
      <c r="A9449" t="s">
        <v>940</v>
      </c>
      <c r="B9449" t="s">
        <v>2141</v>
      </c>
      <c r="D9449" s="4">
        <v>16884230</v>
      </c>
      <c r="E9449" s="4">
        <v>2813351</v>
      </c>
      <c r="F9449" s="4">
        <v>5907761</v>
      </c>
      <c r="G9449" s="4">
        <v>998609</v>
      </c>
      <c r="H9449" s="4">
        <v>2643503</v>
      </c>
      <c r="I9449" s="4">
        <v>29247453</v>
      </c>
      <c r="J9449" s="4">
        <v>19697581</v>
      </c>
      <c r="K9449" s="4">
        <v>16884230</v>
      </c>
    </row>
    <row r="9450" spans="1:11" x14ac:dyDescent="0.35">
      <c r="A9450" t="s">
        <v>940</v>
      </c>
      <c r="B9450" t="s">
        <v>2142</v>
      </c>
      <c r="C9450" t="s">
        <v>1864</v>
      </c>
      <c r="D9450" s="4">
        <v>22317</v>
      </c>
      <c r="I9450" s="4">
        <v>22317</v>
      </c>
      <c r="J9450" s="4">
        <v>22317</v>
      </c>
      <c r="K9450" s="4">
        <v>22317</v>
      </c>
    </row>
    <row r="9451" spans="1:11" x14ac:dyDescent="0.35">
      <c r="A9451" t="s">
        <v>940</v>
      </c>
      <c r="B9451" t="s">
        <v>2143</v>
      </c>
      <c r="C9451" t="s">
        <v>1865</v>
      </c>
      <c r="D9451" s="4">
        <v>33139</v>
      </c>
      <c r="I9451" s="4">
        <v>33139</v>
      </c>
      <c r="J9451" s="4">
        <v>33139</v>
      </c>
      <c r="K9451" s="4">
        <v>33139</v>
      </c>
    </row>
    <row r="9452" spans="1:11" x14ac:dyDescent="0.35">
      <c r="A9452" t="s">
        <v>940</v>
      </c>
      <c r="B9452" t="s">
        <v>2144</v>
      </c>
      <c r="C9452" t="s">
        <v>1866</v>
      </c>
      <c r="I9452" s="4">
        <v>0</v>
      </c>
      <c r="J9452">
        <v>0</v>
      </c>
      <c r="K9452" s="4">
        <v>0</v>
      </c>
    </row>
    <row r="9453" spans="1:11" x14ac:dyDescent="0.35">
      <c r="A9453" t="s">
        <v>940</v>
      </c>
      <c r="B9453" t="s">
        <v>2145</v>
      </c>
      <c r="C9453" t="s">
        <v>1867</v>
      </c>
      <c r="D9453" s="4">
        <v>5732</v>
      </c>
      <c r="E9453" s="4">
        <v>0</v>
      </c>
      <c r="F9453" s="4">
        <v>90000</v>
      </c>
      <c r="G9453" s="4">
        <v>11535251</v>
      </c>
      <c r="H9453" s="4">
        <v>3754649</v>
      </c>
      <c r="I9453" s="4">
        <v>15385631</v>
      </c>
      <c r="J9453" s="4">
        <v>5732</v>
      </c>
      <c r="K9453" s="4">
        <v>5732</v>
      </c>
    </row>
    <row r="9454" spans="1:11" x14ac:dyDescent="0.35">
      <c r="A9454" t="s">
        <v>940</v>
      </c>
      <c r="B9454" t="s">
        <v>2146</v>
      </c>
      <c r="C9454" t="s">
        <v>1868</v>
      </c>
      <c r="D9454" s="4">
        <v>220267</v>
      </c>
      <c r="E9454" s="4">
        <v>1108292</v>
      </c>
      <c r="F9454" s="4">
        <v>278745</v>
      </c>
      <c r="G9454" s="4">
        <v>10986891</v>
      </c>
      <c r="H9454" s="4">
        <v>7207110</v>
      </c>
      <c r="I9454" s="4">
        <v>19801306</v>
      </c>
      <c r="J9454" s="4">
        <v>1328559</v>
      </c>
      <c r="K9454" s="4">
        <v>220267</v>
      </c>
    </row>
    <row r="9455" spans="1:11" x14ac:dyDescent="0.35">
      <c r="A9455" t="s">
        <v>940</v>
      </c>
      <c r="B9455" t="s">
        <v>2173</v>
      </c>
      <c r="C9455" t="s">
        <v>1894</v>
      </c>
      <c r="D9455" s="4">
        <v>83434</v>
      </c>
      <c r="I9455" s="4">
        <v>83434</v>
      </c>
      <c r="J9455" s="4">
        <v>83434</v>
      </c>
      <c r="K9455" s="4">
        <v>83434</v>
      </c>
    </row>
    <row r="9456" spans="1:11" x14ac:dyDescent="0.35">
      <c r="A9456" t="s">
        <v>940</v>
      </c>
      <c r="B9456" t="s">
        <v>2147</v>
      </c>
      <c r="C9456" t="s">
        <v>1869</v>
      </c>
      <c r="E9456" s="4">
        <v>0</v>
      </c>
      <c r="G9456" s="4">
        <v>4981440</v>
      </c>
      <c r="I9456" s="4">
        <v>4981440</v>
      </c>
      <c r="J9456">
        <v>0</v>
      </c>
      <c r="K9456" s="4">
        <v>0</v>
      </c>
    </row>
    <row r="9457" spans="1:11" x14ac:dyDescent="0.35">
      <c r="A9457" t="s">
        <v>940</v>
      </c>
      <c r="B9457" t="s">
        <v>2148</v>
      </c>
      <c r="C9457" t="s">
        <v>1870</v>
      </c>
      <c r="D9457" s="4">
        <v>130708</v>
      </c>
      <c r="E9457" s="4">
        <v>18242431</v>
      </c>
      <c r="H9457" s="4">
        <v>1099622</v>
      </c>
      <c r="I9457" s="4">
        <v>19472761</v>
      </c>
      <c r="J9457" s="4">
        <v>18373139</v>
      </c>
      <c r="K9457" s="4">
        <v>130708</v>
      </c>
    </row>
    <row r="9458" spans="1:11" x14ac:dyDescent="0.35">
      <c r="A9458" t="s">
        <v>940</v>
      </c>
      <c r="B9458" t="s">
        <v>2149</v>
      </c>
      <c r="C9458" t="s">
        <v>1871</v>
      </c>
      <c r="D9458" s="4">
        <v>15859110</v>
      </c>
      <c r="E9458" s="4">
        <v>73845</v>
      </c>
      <c r="H9458" s="4">
        <v>41767</v>
      </c>
      <c r="I9458" s="4">
        <v>15974721</v>
      </c>
      <c r="J9458" s="4">
        <v>15932955</v>
      </c>
      <c r="K9458" s="4">
        <v>15859110</v>
      </c>
    </row>
    <row r="9459" spans="1:11" x14ac:dyDescent="0.35">
      <c r="A9459" t="s">
        <v>940</v>
      </c>
      <c r="B9459" t="s">
        <v>2150</v>
      </c>
      <c r="C9459" t="s">
        <v>1872</v>
      </c>
      <c r="D9459" s="4">
        <v>3136000</v>
      </c>
      <c r="E9459" s="4">
        <v>245000</v>
      </c>
      <c r="I9459" s="4">
        <v>3381000</v>
      </c>
      <c r="J9459" s="4">
        <v>3381000</v>
      </c>
      <c r="K9459" s="4">
        <v>3136000</v>
      </c>
    </row>
    <row r="9460" spans="1:11" x14ac:dyDescent="0.35">
      <c r="A9460" t="s">
        <v>940</v>
      </c>
      <c r="B9460" t="s">
        <v>2153</v>
      </c>
      <c r="C9460" t="s">
        <v>1875</v>
      </c>
      <c r="D9460" s="4">
        <v>15472</v>
      </c>
      <c r="H9460" s="4">
        <v>305135</v>
      </c>
      <c r="I9460" s="4">
        <v>320607</v>
      </c>
      <c r="J9460" s="4">
        <v>15472</v>
      </c>
      <c r="K9460" s="4">
        <v>15472</v>
      </c>
    </row>
    <row r="9461" spans="1:11" x14ac:dyDescent="0.35">
      <c r="A9461" t="s">
        <v>940</v>
      </c>
      <c r="B9461" t="s">
        <v>2155</v>
      </c>
      <c r="C9461" t="s">
        <v>1877</v>
      </c>
      <c r="D9461" s="4">
        <v>169949</v>
      </c>
      <c r="E9461" s="4">
        <v>33678</v>
      </c>
      <c r="I9461" s="4">
        <v>203627</v>
      </c>
      <c r="J9461" s="4">
        <v>203627</v>
      </c>
      <c r="K9461" s="4">
        <v>169949</v>
      </c>
    </row>
    <row r="9462" spans="1:11" x14ac:dyDescent="0.35">
      <c r="A9462" t="s">
        <v>940</v>
      </c>
      <c r="B9462" t="s">
        <v>2156</v>
      </c>
      <c r="D9462" s="4">
        <v>19676127</v>
      </c>
      <c r="E9462" s="4">
        <v>19703246</v>
      </c>
      <c r="F9462" s="4">
        <v>368745</v>
      </c>
      <c r="G9462" s="4">
        <v>27503582</v>
      </c>
      <c r="H9462" s="4">
        <v>12408284</v>
      </c>
      <c r="I9462" s="4">
        <v>79659983</v>
      </c>
      <c r="J9462" s="4">
        <v>39379373</v>
      </c>
      <c r="K9462" s="4">
        <v>19676127</v>
      </c>
    </row>
    <row r="9463" spans="1:11" x14ac:dyDescent="0.35">
      <c r="A9463" t="s">
        <v>940</v>
      </c>
      <c r="B9463" t="s">
        <v>2157</v>
      </c>
      <c r="C9463" t="s">
        <v>1879</v>
      </c>
      <c r="D9463" s="4">
        <v>7137538</v>
      </c>
      <c r="I9463" s="4">
        <v>7137538</v>
      </c>
      <c r="J9463" s="4">
        <v>7137538</v>
      </c>
      <c r="K9463" s="4">
        <v>7137538</v>
      </c>
    </row>
    <row r="9464" spans="1:11" x14ac:dyDescent="0.35">
      <c r="A9464" t="s">
        <v>940</v>
      </c>
      <c r="B9464" t="s">
        <v>2186</v>
      </c>
      <c r="C9464" t="s">
        <v>1907</v>
      </c>
      <c r="D9464" s="4">
        <v>8825</v>
      </c>
      <c r="I9464" s="4">
        <v>8825</v>
      </c>
      <c r="J9464" s="4">
        <v>8825</v>
      </c>
      <c r="K9464" s="4">
        <v>8825</v>
      </c>
    </row>
    <row r="9465" spans="1:11" x14ac:dyDescent="0.35">
      <c r="A9465" t="s">
        <v>940</v>
      </c>
      <c r="B9465" t="s">
        <v>2158</v>
      </c>
      <c r="C9465" t="s">
        <v>1880</v>
      </c>
      <c r="D9465" s="4">
        <v>1501770</v>
      </c>
      <c r="I9465" s="4">
        <v>1501770</v>
      </c>
      <c r="J9465" s="4">
        <v>1501770</v>
      </c>
      <c r="K9465" s="4">
        <v>1501770</v>
      </c>
    </row>
    <row r="9466" spans="1:11" x14ac:dyDescent="0.35">
      <c r="A9466" t="s">
        <v>940</v>
      </c>
      <c r="B9466" t="s">
        <v>2159</v>
      </c>
      <c r="C9466" t="s">
        <v>1881</v>
      </c>
      <c r="D9466" s="4">
        <v>6663216</v>
      </c>
      <c r="I9466" s="4">
        <v>6663216</v>
      </c>
      <c r="J9466" s="4">
        <v>6663216</v>
      </c>
      <c r="K9466" s="4">
        <v>6663216</v>
      </c>
    </row>
    <row r="9467" spans="1:11" x14ac:dyDescent="0.35">
      <c r="A9467" t="s">
        <v>940</v>
      </c>
      <c r="B9467" t="s">
        <v>2174</v>
      </c>
      <c r="C9467" t="s">
        <v>1895</v>
      </c>
      <c r="D9467" s="4">
        <v>3324395</v>
      </c>
      <c r="I9467" s="4">
        <v>3324395</v>
      </c>
      <c r="J9467" s="4">
        <v>3324395</v>
      </c>
      <c r="K9467" s="4">
        <v>3324395</v>
      </c>
    </row>
    <row r="9468" spans="1:11" x14ac:dyDescent="0.35">
      <c r="A9468" t="s">
        <v>940</v>
      </c>
      <c r="B9468" t="s">
        <v>2160</v>
      </c>
      <c r="C9468" t="s">
        <v>1882</v>
      </c>
      <c r="D9468" s="4">
        <v>341120</v>
      </c>
      <c r="E9468" s="4">
        <v>412645</v>
      </c>
      <c r="I9468" s="4">
        <v>753764</v>
      </c>
      <c r="J9468" s="4">
        <v>753765</v>
      </c>
      <c r="K9468" s="4">
        <v>341120</v>
      </c>
    </row>
    <row r="9469" spans="1:11" x14ac:dyDescent="0.35">
      <c r="A9469" t="s">
        <v>940</v>
      </c>
      <c r="B9469" t="s">
        <v>2179</v>
      </c>
      <c r="C9469" t="s">
        <v>1900</v>
      </c>
      <c r="D9469" s="4">
        <v>55547</v>
      </c>
      <c r="I9469" s="4">
        <v>55547</v>
      </c>
      <c r="J9469" s="4">
        <v>55547</v>
      </c>
      <c r="K9469" s="4">
        <v>55547</v>
      </c>
    </row>
    <row r="9470" spans="1:11" x14ac:dyDescent="0.35">
      <c r="A9470" t="s">
        <v>940</v>
      </c>
      <c r="B9470" t="s">
        <v>2161</v>
      </c>
      <c r="C9470" t="s">
        <v>1883</v>
      </c>
      <c r="D9470" s="4">
        <v>497425</v>
      </c>
      <c r="I9470" s="4">
        <v>497425</v>
      </c>
      <c r="J9470" s="4">
        <v>497425</v>
      </c>
      <c r="K9470" s="4">
        <v>497425</v>
      </c>
    </row>
    <row r="9471" spans="1:11" x14ac:dyDescent="0.35">
      <c r="A9471" t="s">
        <v>940</v>
      </c>
      <c r="B9471" t="s">
        <v>2171</v>
      </c>
      <c r="C9471" t="s">
        <v>1892</v>
      </c>
      <c r="D9471" s="4">
        <v>887</v>
      </c>
      <c r="I9471" s="4">
        <v>887</v>
      </c>
      <c r="J9471" s="4">
        <v>887</v>
      </c>
      <c r="K9471" s="4">
        <v>887</v>
      </c>
    </row>
    <row r="9472" spans="1:11" x14ac:dyDescent="0.35">
      <c r="A9472" t="s">
        <v>940</v>
      </c>
      <c r="B9472" t="s">
        <v>2163</v>
      </c>
      <c r="D9472" s="4">
        <v>19530722</v>
      </c>
      <c r="E9472" s="4">
        <v>412645</v>
      </c>
      <c r="I9472" s="4">
        <v>19943366</v>
      </c>
      <c r="J9472" s="4">
        <v>19943367</v>
      </c>
      <c r="K9472" s="4">
        <v>19530722</v>
      </c>
    </row>
    <row r="9473" spans="1:11" x14ac:dyDescent="0.35">
      <c r="A9473" t="s">
        <v>940</v>
      </c>
      <c r="B9473" t="s">
        <v>2164</v>
      </c>
      <c r="C9473" t="s">
        <v>1886</v>
      </c>
      <c r="D9473" s="4">
        <v>200676</v>
      </c>
      <c r="H9473" s="4">
        <v>348777</v>
      </c>
      <c r="I9473" s="4">
        <v>549453</v>
      </c>
      <c r="J9473" s="4">
        <v>200676</v>
      </c>
      <c r="K9473" s="4">
        <v>200676</v>
      </c>
    </row>
    <row r="9474" spans="1:11" x14ac:dyDescent="0.35">
      <c r="A9474" t="s">
        <v>940</v>
      </c>
      <c r="B9474" t="s">
        <v>2165</v>
      </c>
      <c r="D9474" s="4">
        <v>200676</v>
      </c>
      <c r="H9474" s="4">
        <v>348777</v>
      </c>
      <c r="I9474" s="4">
        <v>549453</v>
      </c>
      <c r="J9474" s="4">
        <v>200676</v>
      </c>
      <c r="K9474" s="4">
        <v>200676</v>
      </c>
    </row>
    <row r="9475" spans="1:11" x14ac:dyDescent="0.35">
      <c r="A9475" t="s">
        <v>940</v>
      </c>
      <c r="B9475" t="s">
        <v>2177</v>
      </c>
      <c r="C9475" t="s">
        <v>1898</v>
      </c>
      <c r="D9475" s="4">
        <v>22807</v>
      </c>
      <c r="I9475" s="4">
        <v>22807</v>
      </c>
      <c r="J9475" s="4">
        <v>22807</v>
      </c>
      <c r="K9475" s="4">
        <v>22807</v>
      </c>
    </row>
    <row r="9476" spans="1:11" x14ac:dyDescent="0.35">
      <c r="A9476" t="s">
        <v>940</v>
      </c>
      <c r="B9476" t="s">
        <v>2183</v>
      </c>
      <c r="C9476" t="s">
        <v>1904</v>
      </c>
      <c r="D9476" s="4">
        <v>375000</v>
      </c>
      <c r="I9476" s="4">
        <v>375000</v>
      </c>
      <c r="J9476" s="4">
        <v>375000</v>
      </c>
      <c r="K9476" s="4">
        <v>375000</v>
      </c>
    </row>
    <row r="9477" spans="1:11" x14ac:dyDescent="0.35">
      <c r="A9477" t="s">
        <v>940</v>
      </c>
      <c r="B9477" t="s">
        <v>2166</v>
      </c>
      <c r="C9477" t="s">
        <v>1888</v>
      </c>
      <c r="G9477" s="4">
        <v>7200000</v>
      </c>
      <c r="I9477" s="4">
        <v>7200000</v>
      </c>
      <c r="J9477">
        <v>0</v>
      </c>
      <c r="K9477" s="4">
        <v>0</v>
      </c>
    </row>
    <row r="9478" spans="1:11" x14ac:dyDescent="0.35">
      <c r="A9478" t="s">
        <v>940</v>
      </c>
      <c r="B9478" t="s">
        <v>2180</v>
      </c>
      <c r="C9478" t="s">
        <v>1901</v>
      </c>
      <c r="E9478" s="4">
        <v>9375000</v>
      </c>
      <c r="I9478" s="4">
        <v>9375000</v>
      </c>
      <c r="J9478">
        <v>9375000</v>
      </c>
      <c r="K9478" s="4">
        <v>0</v>
      </c>
    </row>
    <row r="9479" spans="1:11" x14ac:dyDescent="0.35">
      <c r="A9479" t="s">
        <v>940</v>
      </c>
      <c r="B9479" t="s">
        <v>2167</v>
      </c>
      <c r="C9479" t="s">
        <v>1889</v>
      </c>
      <c r="E9479" s="4">
        <v>6300000</v>
      </c>
      <c r="I9479" s="4">
        <v>6300000</v>
      </c>
      <c r="J9479">
        <v>6300000</v>
      </c>
      <c r="K9479" s="4">
        <v>0</v>
      </c>
    </row>
    <row r="9480" spans="1:11" x14ac:dyDescent="0.35">
      <c r="A9480" t="s">
        <v>940</v>
      </c>
      <c r="B9480" t="s">
        <v>2168</v>
      </c>
      <c r="C9480" t="s">
        <v>1890</v>
      </c>
      <c r="E9480" s="4">
        <v>7500000</v>
      </c>
      <c r="I9480" s="4">
        <v>7500000</v>
      </c>
      <c r="J9480">
        <v>7500000</v>
      </c>
      <c r="K9480" s="4">
        <v>0</v>
      </c>
    </row>
    <row r="9481" spans="1:11" x14ac:dyDescent="0.35">
      <c r="A9481" t="s">
        <v>940</v>
      </c>
      <c r="B9481" t="s">
        <v>2181</v>
      </c>
      <c r="C9481" t="s">
        <v>1902</v>
      </c>
      <c r="E9481" s="4">
        <v>18750000</v>
      </c>
      <c r="I9481" s="4">
        <v>18750000</v>
      </c>
      <c r="J9481">
        <v>18750000</v>
      </c>
      <c r="K9481" s="4">
        <v>0</v>
      </c>
    </row>
    <row r="9482" spans="1:11" x14ac:dyDescent="0.35">
      <c r="A9482" t="s">
        <v>940</v>
      </c>
      <c r="B9482" t="s">
        <v>2169</v>
      </c>
      <c r="D9482" s="4">
        <v>397807</v>
      </c>
      <c r="E9482" s="4">
        <v>41925000</v>
      </c>
      <c r="G9482" s="4">
        <v>7200000</v>
      </c>
      <c r="I9482" s="4">
        <v>49522807</v>
      </c>
      <c r="J9482" s="4">
        <v>42322807</v>
      </c>
      <c r="K9482" s="4">
        <v>397807</v>
      </c>
    </row>
    <row r="9483" spans="1:11" x14ac:dyDescent="0.35">
      <c r="A9483" t="s">
        <v>940</v>
      </c>
      <c r="B9483" t="s">
        <v>2170</v>
      </c>
      <c r="D9483" s="4">
        <v>288401978</v>
      </c>
      <c r="E9483" s="4">
        <v>147922605</v>
      </c>
      <c r="F9483" s="4">
        <v>34671619</v>
      </c>
      <c r="G9483" s="4">
        <v>35729652</v>
      </c>
      <c r="H9483" s="4">
        <v>41429256</v>
      </c>
      <c r="I9483" s="4">
        <v>548155109</v>
      </c>
      <c r="J9483" s="4">
        <f>SUM(D9483,E9483)</f>
        <v>436324583</v>
      </c>
      <c r="K9483" s="4">
        <v>288401978</v>
      </c>
    </row>
    <row r="9484" spans="1:11" x14ac:dyDescent="0.35">
      <c r="A9484" t="s">
        <v>943</v>
      </c>
      <c r="B9484" t="s">
        <v>2118</v>
      </c>
      <c r="C9484" t="s">
        <v>1843</v>
      </c>
      <c r="D9484" s="4">
        <v>1297278</v>
      </c>
      <c r="E9484" s="4">
        <v>1311917</v>
      </c>
      <c r="F9484" s="4">
        <v>1542800</v>
      </c>
      <c r="I9484" s="4">
        <v>4151995</v>
      </c>
      <c r="J9484" s="4">
        <v>2609195</v>
      </c>
      <c r="K9484" s="4">
        <v>1297278</v>
      </c>
    </row>
    <row r="9485" spans="1:11" x14ac:dyDescent="0.35">
      <c r="A9485" t="s">
        <v>943</v>
      </c>
      <c r="B9485" t="s">
        <v>2119</v>
      </c>
      <c r="C9485" t="s">
        <v>1844</v>
      </c>
      <c r="D9485" s="4">
        <v>9639</v>
      </c>
      <c r="G9485" s="4">
        <v>138840</v>
      </c>
      <c r="H9485" s="4">
        <v>224306</v>
      </c>
      <c r="I9485" s="4">
        <v>372784</v>
      </c>
      <c r="J9485" s="4">
        <v>9639</v>
      </c>
      <c r="K9485" s="4">
        <v>9639</v>
      </c>
    </row>
    <row r="9486" spans="1:11" x14ac:dyDescent="0.35">
      <c r="A9486" t="s">
        <v>943</v>
      </c>
      <c r="B9486" t="s">
        <v>2120</v>
      </c>
      <c r="C9486" t="s">
        <v>1845</v>
      </c>
      <c r="D9486" s="4">
        <v>18499</v>
      </c>
      <c r="H9486" s="4">
        <v>329640</v>
      </c>
      <c r="I9486" s="4">
        <v>348139</v>
      </c>
      <c r="J9486" s="4">
        <v>18499</v>
      </c>
      <c r="K9486" s="4">
        <v>18499</v>
      </c>
    </row>
    <row r="9487" spans="1:11" x14ac:dyDescent="0.35">
      <c r="A9487" t="s">
        <v>943</v>
      </c>
      <c r="B9487" t="s">
        <v>2121</v>
      </c>
      <c r="D9487" s="4">
        <v>1325415</v>
      </c>
      <c r="E9487" s="4">
        <v>1311917</v>
      </c>
      <c r="F9487" s="4">
        <v>1542800</v>
      </c>
      <c r="G9487" s="4">
        <v>138840</v>
      </c>
      <c r="H9487" s="4">
        <v>553946</v>
      </c>
      <c r="I9487" s="4">
        <v>4872918</v>
      </c>
      <c r="J9487" s="4">
        <v>2637332</v>
      </c>
      <c r="K9487" s="4">
        <v>1325415</v>
      </c>
    </row>
    <row r="9488" spans="1:11" x14ac:dyDescent="0.35">
      <c r="A9488" t="s">
        <v>943</v>
      </c>
      <c r="B9488" t="s">
        <v>2122</v>
      </c>
      <c r="C9488" t="s">
        <v>1846</v>
      </c>
      <c r="D9488" s="4">
        <v>1167123</v>
      </c>
      <c r="H9488" s="4">
        <v>1608620</v>
      </c>
      <c r="I9488" s="4">
        <v>2775743</v>
      </c>
      <c r="J9488" s="4">
        <v>1167123</v>
      </c>
      <c r="K9488" s="4">
        <v>1167123</v>
      </c>
    </row>
    <row r="9489" spans="1:11" x14ac:dyDescent="0.35">
      <c r="A9489" t="s">
        <v>943</v>
      </c>
      <c r="B9489" t="s">
        <v>2123</v>
      </c>
      <c r="C9489" t="s">
        <v>1847</v>
      </c>
      <c r="D9489" s="4">
        <v>877605</v>
      </c>
      <c r="E9489" s="4">
        <v>137700</v>
      </c>
      <c r="F9489" s="4">
        <v>270270</v>
      </c>
      <c r="H9489" s="4">
        <v>1320000</v>
      </c>
      <c r="I9489" s="4">
        <v>2605576</v>
      </c>
      <c r="J9489" s="4">
        <v>1015305</v>
      </c>
      <c r="K9489" s="4">
        <v>877605</v>
      </c>
    </row>
    <row r="9490" spans="1:11" x14ac:dyDescent="0.35">
      <c r="A9490" t="s">
        <v>943</v>
      </c>
      <c r="B9490" t="s">
        <v>2124</v>
      </c>
      <c r="C9490" t="s">
        <v>1848</v>
      </c>
      <c r="D9490" s="4">
        <v>4067</v>
      </c>
      <c r="I9490" s="4">
        <v>4067</v>
      </c>
      <c r="J9490" s="4">
        <v>4067</v>
      </c>
      <c r="K9490" s="4">
        <v>4067</v>
      </c>
    </row>
    <row r="9491" spans="1:11" x14ac:dyDescent="0.35">
      <c r="A9491" t="s">
        <v>943</v>
      </c>
      <c r="B9491" t="s">
        <v>2125</v>
      </c>
      <c r="D9491" s="4">
        <v>2048795</v>
      </c>
      <c r="E9491" s="4">
        <v>137700</v>
      </c>
      <c r="F9491" s="4">
        <v>270270</v>
      </c>
      <c r="H9491" s="4">
        <v>2928620</v>
      </c>
      <c r="I9491" s="4">
        <v>5385386</v>
      </c>
      <c r="J9491" s="4">
        <v>2186495</v>
      </c>
      <c r="K9491" s="4">
        <v>2048795</v>
      </c>
    </row>
    <row r="9492" spans="1:11" x14ac:dyDescent="0.35">
      <c r="A9492" t="s">
        <v>943</v>
      </c>
      <c r="B9492" t="s">
        <v>2128</v>
      </c>
      <c r="C9492" t="s">
        <v>1851</v>
      </c>
      <c r="F9492" s="4">
        <v>65290</v>
      </c>
      <c r="I9492" s="4">
        <v>65290</v>
      </c>
      <c r="J9492">
        <v>0</v>
      </c>
      <c r="K9492" s="4">
        <v>0</v>
      </c>
    </row>
    <row r="9493" spans="1:11" x14ac:dyDescent="0.35">
      <c r="A9493" t="s">
        <v>943</v>
      </c>
      <c r="B9493" t="s">
        <v>2129</v>
      </c>
      <c r="C9493" t="s">
        <v>1852</v>
      </c>
      <c r="D9493" s="4">
        <v>2726</v>
      </c>
      <c r="I9493" s="4">
        <v>2726</v>
      </c>
      <c r="J9493" s="4">
        <v>2726</v>
      </c>
      <c r="K9493" s="4">
        <v>2726</v>
      </c>
    </row>
    <row r="9494" spans="1:11" x14ac:dyDescent="0.35">
      <c r="A9494" t="s">
        <v>943</v>
      </c>
      <c r="B9494" t="s">
        <v>2172</v>
      </c>
      <c r="C9494" t="s">
        <v>1893</v>
      </c>
      <c r="H9494" s="4">
        <v>5973</v>
      </c>
      <c r="I9494" s="4">
        <v>5973</v>
      </c>
      <c r="J9494">
        <v>0</v>
      </c>
      <c r="K9494" s="4">
        <v>0</v>
      </c>
    </row>
    <row r="9495" spans="1:11" x14ac:dyDescent="0.35">
      <c r="A9495" t="s">
        <v>943</v>
      </c>
      <c r="B9495" t="s">
        <v>2131</v>
      </c>
      <c r="C9495" t="s">
        <v>1854</v>
      </c>
      <c r="D9495" s="4">
        <v>39680</v>
      </c>
      <c r="F9495" s="4">
        <v>255546</v>
      </c>
      <c r="I9495" s="4">
        <v>295226</v>
      </c>
      <c r="J9495" s="4">
        <v>39680</v>
      </c>
      <c r="K9495" s="4">
        <v>39680</v>
      </c>
    </row>
    <row r="9496" spans="1:11" x14ac:dyDescent="0.35">
      <c r="A9496" t="s">
        <v>943</v>
      </c>
      <c r="B9496" t="s">
        <v>2132</v>
      </c>
      <c r="C9496" t="s">
        <v>1855</v>
      </c>
      <c r="D9496" s="4">
        <v>33305</v>
      </c>
      <c r="G9496" s="4">
        <v>150167</v>
      </c>
      <c r="I9496" s="4">
        <v>183472</v>
      </c>
      <c r="J9496" s="4">
        <v>33305</v>
      </c>
      <c r="K9496" s="4">
        <v>33305</v>
      </c>
    </row>
    <row r="9497" spans="1:11" x14ac:dyDescent="0.35">
      <c r="A9497" t="s">
        <v>943</v>
      </c>
      <c r="B9497" t="s">
        <v>2133</v>
      </c>
      <c r="C9497" t="s">
        <v>1856</v>
      </c>
      <c r="I9497" s="4">
        <v>0</v>
      </c>
      <c r="J9497">
        <v>0</v>
      </c>
      <c r="K9497" s="4">
        <v>0</v>
      </c>
    </row>
    <row r="9498" spans="1:11" x14ac:dyDescent="0.35">
      <c r="A9498" t="s">
        <v>943</v>
      </c>
      <c r="B9498" t="s">
        <v>2134</v>
      </c>
      <c r="C9498" t="s">
        <v>1857</v>
      </c>
      <c r="H9498" s="4">
        <v>679</v>
      </c>
      <c r="I9498" s="4">
        <v>679</v>
      </c>
      <c r="J9498">
        <v>0</v>
      </c>
      <c r="K9498" s="4">
        <v>0</v>
      </c>
    </row>
    <row r="9499" spans="1:11" x14ac:dyDescent="0.35">
      <c r="A9499" t="s">
        <v>943</v>
      </c>
      <c r="B9499" t="s">
        <v>2135</v>
      </c>
      <c r="C9499" t="s">
        <v>1858</v>
      </c>
      <c r="H9499" s="4">
        <v>36869</v>
      </c>
      <c r="I9499" s="4">
        <v>36869</v>
      </c>
      <c r="J9499">
        <v>0</v>
      </c>
      <c r="K9499" s="4">
        <v>0</v>
      </c>
    </row>
    <row r="9500" spans="1:11" x14ac:dyDescent="0.35">
      <c r="A9500" t="s">
        <v>943</v>
      </c>
      <c r="B9500" t="s">
        <v>2136</v>
      </c>
      <c r="C9500" t="s">
        <v>1859</v>
      </c>
      <c r="D9500" s="4">
        <v>188934</v>
      </c>
      <c r="E9500" s="4">
        <v>7</v>
      </c>
      <c r="H9500" s="4">
        <v>500000</v>
      </c>
      <c r="I9500" s="4">
        <v>688941</v>
      </c>
      <c r="J9500" s="4">
        <v>188941</v>
      </c>
      <c r="K9500" s="4">
        <v>188934</v>
      </c>
    </row>
    <row r="9501" spans="1:11" x14ac:dyDescent="0.35">
      <c r="A9501" t="s">
        <v>943</v>
      </c>
      <c r="B9501" t="s">
        <v>2137</v>
      </c>
      <c r="C9501" t="s">
        <v>1860</v>
      </c>
      <c r="E9501" s="4">
        <v>0</v>
      </c>
      <c r="H9501" s="4">
        <v>217406</v>
      </c>
      <c r="I9501" s="4">
        <v>217406</v>
      </c>
      <c r="J9501">
        <v>0</v>
      </c>
      <c r="K9501" s="4">
        <v>0</v>
      </c>
    </row>
    <row r="9502" spans="1:11" x14ac:dyDescent="0.35">
      <c r="A9502" t="s">
        <v>943</v>
      </c>
      <c r="B9502" t="s">
        <v>2138</v>
      </c>
      <c r="C9502" t="s">
        <v>1861</v>
      </c>
      <c r="D9502" s="4">
        <v>1521</v>
      </c>
      <c r="F9502" s="4">
        <v>26116</v>
      </c>
      <c r="I9502" s="4">
        <v>27637</v>
      </c>
      <c r="J9502" s="4">
        <v>1521</v>
      </c>
      <c r="K9502" s="4">
        <v>1521</v>
      </c>
    </row>
    <row r="9503" spans="1:11" x14ac:dyDescent="0.35">
      <c r="A9503" t="s">
        <v>943</v>
      </c>
      <c r="B9503" t="s">
        <v>2140</v>
      </c>
      <c r="C9503" t="s">
        <v>1863</v>
      </c>
      <c r="F9503" s="4">
        <v>15560</v>
      </c>
      <c r="I9503" s="4">
        <v>15560</v>
      </c>
      <c r="J9503">
        <v>0</v>
      </c>
      <c r="K9503" s="4">
        <v>0</v>
      </c>
    </row>
    <row r="9504" spans="1:11" x14ac:dyDescent="0.35">
      <c r="A9504" t="s">
        <v>943</v>
      </c>
      <c r="B9504" t="s">
        <v>2141</v>
      </c>
      <c r="D9504" s="4">
        <v>266166</v>
      </c>
      <c r="E9504" s="4">
        <v>7</v>
      </c>
      <c r="F9504" s="4">
        <v>362512</v>
      </c>
      <c r="G9504" s="4">
        <v>150167</v>
      </c>
      <c r="H9504" s="4">
        <v>760927</v>
      </c>
      <c r="I9504" s="4">
        <v>1539779</v>
      </c>
      <c r="J9504" s="4">
        <v>266173</v>
      </c>
      <c r="K9504" s="4">
        <v>266166</v>
      </c>
    </row>
    <row r="9505" spans="1:11" x14ac:dyDescent="0.35">
      <c r="A9505" t="s">
        <v>943</v>
      </c>
      <c r="B9505" t="s">
        <v>2143</v>
      </c>
      <c r="C9505" t="s">
        <v>1865</v>
      </c>
      <c r="H9505" s="4">
        <v>52867</v>
      </c>
      <c r="I9505" s="4">
        <v>52867</v>
      </c>
      <c r="J9505">
        <v>0</v>
      </c>
      <c r="K9505" s="4">
        <v>0</v>
      </c>
    </row>
    <row r="9506" spans="1:11" x14ac:dyDescent="0.35">
      <c r="A9506" t="s">
        <v>943</v>
      </c>
      <c r="B9506" t="s">
        <v>2144</v>
      </c>
      <c r="C9506" t="s">
        <v>1866</v>
      </c>
      <c r="I9506" s="4">
        <v>0</v>
      </c>
      <c r="J9506">
        <v>0</v>
      </c>
      <c r="K9506" s="4">
        <v>0</v>
      </c>
    </row>
    <row r="9507" spans="1:11" x14ac:dyDescent="0.35">
      <c r="A9507" t="s">
        <v>943</v>
      </c>
      <c r="B9507" t="s">
        <v>2145</v>
      </c>
      <c r="C9507" t="s">
        <v>1867</v>
      </c>
      <c r="D9507" s="4">
        <v>4500</v>
      </c>
      <c r="G9507" s="4">
        <v>160361</v>
      </c>
      <c r="H9507" s="4">
        <v>196031</v>
      </c>
      <c r="I9507" s="4">
        <v>360892</v>
      </c>
      <c r="J9507" s="4">
        <v>4500</v>
      </c>
      <c r="K9507" s="4">
        <v>4500</v>
      </c>
    </row>
    <row r="9508" spans="1:11" x14ac:dyDescent="0.35">
      <c r="A9508" t="s">
        <v>943</v>
      </c>
      <c r="B9508" t="s">
        <v>2146</v>
      </c>
      <c r="C9508" t="s">
        <v>1868</v>
      </c>
      <c r="E9508" s="4">
        <v>21037</v>
      </c>
      <c r="H9508" s="4">
        <v>399535</v>
      </c>
      <c r="I9508" s="4">
        <v>420572</v>
      </c>
      <c r="J9508">
        <v>21037</v>
      </c>
      <c r="K9508" s="4">
        <v>0</v>
      </c>
    </row>
    <row r="9509" spans="1:11" x14ac:dyDescent="0.35">
      <c r="A9509" t="s">
        <v>943</v>
      </c>
      <c r="B9509" t="s">
        <v>2147</v>
      </c>
      <c r="C9509" t="s">
        <v>1869</v>
      </c>
      <c r="H9509" s="4">
        <v>114240</v>
      </c>
      <c r="I9509" s="4">
        <v>114240</v>
      </c>
      <c r="J9509">
        <v>0</v>
      </c>
      <c r="K9509" s="4">
        <v>0</v>
      </c>
    </row>
    <row r="9510" spans="1:11" x14ac:dyDescent="0.35">
      <c r="A9510" t="s">
        <v>943</v>
      </c>
      <c r="B9510" t="s">
        <v>2148</v>
      </c>
      <c r="C9510" t="s">
        <v>1870</v>
      </c>
      <c r="F9510" s="4">
        <v>4877</v>
      </c>
      <c r="H9510" s="4">
        <v>353927</v>
      </c>
      <c r="I9510" s="4">
        <v>358804</v>
      </c>
      <c r="J9510">
        <v>0</v>
      </c>
      <c r="K9510" s="4">
        <v>0</v>
      </c>
    </row>
    <row r="9511" spans="1:11" x14ac:dyDescent="0.35">
      <c r="A9511" t="s">
        <v>943</v>
      </c>
      <c r="B9511" t="s">
        <v>2149</v>
      </c>
      <c r="C9511" t="s">
        <v>1871</v>
      </c>
      <c r="F9511" s="4">
        <v>302486</v>
      </c>
      <c r="I9511" s="4">
        <v>302486</v>
      </c>
      <c r="J9511">
        <v>0</v>
      </c>
      <c r="K9511" s="4">
        <v>0</v>
      </c>
    </row>
    <row r="9512" spans="1:11" x14ac:dyDescent="0.35">
      <c r="A9512" t="s">
        <v>943</v>
      </c>
      <c r="B9512" t="s">
        <v>2153</v>
      </c>
      <c r="C9512" t="s">
        <v>1875</v>
      </c>
      <c r="H9512" s="4">
        <v>3487</v>
      </c>
      <c r="I9512" s="4">
        <v>3487</v>
      </c>
      <c r="J9512">
        <v>0</v>
      </c>
      <c r="K9512" s="4">
        <v>0</v>
      </c>
    </row>
    <row r="9513" spans="1:11" x14ac:dyDescent="0.35">
      <c r="A9513" t="s">
        <v>943</v>
      </c>
      <c r="B9513" t="s">
        <v>2156</v>
      </c>
      <c r="D9513" s="4">
        <v>4500</v>
      </c>
      <c r="E9513" s="4">
        <v>21037</v>
      </c>
      <c r="F9513" s="4">
        <v>307364</v>
      </c>
      <c r="G9513" s="4">
        <v>160361</v>
      </c>
      <c r="H9513" s="4">
        <v>1120087</v>
      </c>
      <c r="I9513" s="4">
        <v>1613349</v>
      </c>
      <c r="J9513" s="4">
        <v>25537</v>
      </c>
      <c r="K9513" s="4">
        <v>4500</v>
      </c>
    </row>
    <row r="9514" spans="1:11" x14ac:dyDescent="0.35">
      <c r="A9514" t="s">
        <v>943</v>
      </c>
      <c r="B9514" t="s">
        <v>2157</v>
      </c>
      <c r="C9514" t="s">
        <v>1879</v>
      </c>
      <c r="D9514" s="4">
        <v>2256</v>
      </c>
      <c r="E9514" s="4">
        <v>166929</v>
      </c>
      <c r="I9514" s="4">
        <v>169184</v>
      </c>
      <c r="J9514" s="4">
        <v>169185</v>
      </c>
      <c r="K9514" s="4">
        <v>2256</v>
      </c>
    </row>
    <row r="9515" spans="1:11" x14ac:dyDescent="0.35">
      <c r="A9515" t="s">
        <v>943</v>
      </c>
      <c r="B9515" t="s">
        <v>2176</v>
      </c>
      <c r="C9515" t="s">
        <v>1897</v>
      </c>
      <c r="D9515" s="4">
        <v>820</v>
      </c>
      <c r="I9515" s="4">
        <v>820</v>
      </c>
      <c r="J9515" s="4">
        <v>820</v>
      </c>
      <c r="K9515" s="4">
        <v>820</v>
      </c>
    </row>
    <row r="9516" spans="1:11" x14ac:dyDescent="0.35">
      <c r="A9516" t="s">
        <v>943</v>
      </c>
      <c r="B9516" t="s">
        <v>2158</v>
      </c>
      <c r="C9516" t="s">
        <v>1880</v>
      </c>
      <c r="D9516" s="4">
        <v>247294</v>
      </c>
      <c r="I9516" s="4">
        <v>247294</v>
      </c>
      <c r="J9516" s="4">
        <v>247294</v>
      </c>
      <c r="K9516" s="4">
        <v>247294</v>
      </c>
    </row>
    <row r="9517" spans="1:11" x14ac:dyDescent="0.35">
      <c r="A9517" t="s">
        <v>943</v>
      </c>
      <c r="B9517" t="s">
        <v>2159</v>
      </c>
      <c r="C9517" t="s">
        <v>1881</v>
      </c>
      <c r="D9517" s="4">
        <v>370859</v>
      </c>
      <c r="I9517" s="4">
        <v>370859</v>
      </c>
      <c r="J9517" s="4">
        <v>370859</v>
      </c>
      <c r="K9517" s="4">
        <v>370859</v>
      </c>
    </row>
    <row r="9518" spans="1:11" x14ac:dyDescent="0.35">
      <c r="A9518" t="s">
        <v>943</v>
      </c>
      <c r="B9518" t="s">
        <v>2160</v>
      </c>
      <c r="C9518" t="s">
        <v>1882</v>
      </c>
      <c r="F9518" s="4">
        <v>68774</v>
      </c>
      <c r="I9518" s="4">
        <v>68774</v>
      </c>
      <c r="J9518">
        <v>0</v>
      </c>
      <c r="K9518" s="4">
        <v>0</v>
      </c>
    </row>
    <row r="9519" spans="1:11" x14ac:dyDescent="0.35">
      <c r="A9519" t="s">
        <v>943</v>
      </c>
      <c r="B9519" t="s">
        <v>2161</v>
      </c>
      <c r="C9519" t="s">
        <v>1883</v>
      </c>
      <c r="D9519" s="4">
        <v>18227</v>
      </c>
      <c r="I9519" s="4">
        <v>18227</v>
      </c>
      <c r="J9519" s="4">
        <v>18227</v>
      </c>
      <c r="K9519" s="4">
        <v>18227</v>
      </c>
    </row>
    <row r="9520" spans="1:11" x14ac:dyDescent="0.35">
      <c r="A9520" t="s">
        <v>943</v>
      </c>
      <c r="B9520" t="s">
        <v>2171</v>
      </c>
      <c r="C9520" t="s">
        <v>1892</v>
      </c>
      <c r="D9520" s="4">
        <v>251</v>
      </c>
      <c r="I9520" s="4">
        <v>251</v>
      </c>
      <c r="J9520" s="4">
        <v>251</v>
      </c>
      <c r="K9520" s="4">
        <v>251</v>
      </c>
    </row>
    <row r="9521" spans="1:11" x14ac:dyDescent="0.35">
      <c r="A9521" t="s">
        <v>943</v>
      </c>
      <c r="B9521" t="s">
        <v>2163</v>
      </c>
      <c r="D9521" s="4">
        <v>639706</v>
      </c>
      <c r="E9521" s="4">
        <v>166929</v>
      </c>
      <c r="F9521" s="4">
        <v>68774</v>
      </c>
      <c r="I9521" s="4">
        <v>875409</v>
      </c>
      <c r="J9521" s="4">
        <v>806635</v>
      </c>
      <c r="K9521" s="4">
        <v>639706</v>
      </c>
    </row>
    <row r="9522" spans="1:11" x14ac:dyDescent="0.35">
      <c r="A9522" t="s">
        <v>943</v>
      </c>
      <c r="B9522" t="s">
        <v>2164</v>
      </c>
      <c r="C9522" t="s">
        <v>1886</v>
      </c>
      <c r="D9522" s="4">
        <v>1294</v>
      </c>
      <c r="H9522" s="4">
        <v>47132</v>
      </c>
      <c r="I9522" s="4">
        <v>48426</v>
      </c>
      <c r="J9522" s="4">
        <v>1294</v>
      </c>
      <c r="K9522" s="4">
        <v>1294</v>
      </c>
    </row>
    <row r="9523" spans="1:11" x14ac:dyDescent="0.35">
      <c r="A9523" t="s">
        <v>943</v>
      </c>
      <c r="B9523" t="s">
        <v>2165</v>
      </c>
      <c r="D9523" s="4">
        <v>1294</v>
      </c>
      <c r="H9523" s="4">
        <v>47132</v>
      </c>
      <c r="I9523" s="4">
        <v>48426</v>
      </c>
      <c r="J9523" s="4">
        <v>1294</v>
      </c>
      <c r="K9523" s="4">
        <v>1294</v>
      </c>
    </row>
    <row r="9524" spans="1:11" x14ac:dyDescent="0.35">
      <c r="A9524" t="s">
        <v>943</v>
      </c>
      <c r="B9524" t="s">
        <v>2166</v>
      </c>
      <c r="C9524" t="s">
        <v>1888</v>
      </c>
      <c r="H9524" s="4">
        <v>240000</v>
      </c>
      <c r="I9524" s="4">
        <v>240000</v>
      </c>
      <c r="J9524">
        <v>0</v>
      </c>
      <c r="K9524" s="4">
        <v>0</v>
      </c>
    </row>
    <row r="9525" spans="1:11" x14ac:dyDescent="0.35">
      <c r="A9525" t="s">
        <v>943</v>
      </c>
      <c r="B9525" t="s">
        <v>2167</v>
      </c>
      <c r="C9525" t="s">
        <v>1889</v>
      </c>
      <c r="H9525" s="4">
        <v>210000</v>
      </c>
      <c r="I9525" s="4">
        <v>210000</v>
      </c>
      <c r="J9525">
        <v>0</v>
      </c>
      <c r="K9525" s="4">
        <v>0</v>
      </c>
    </row>
    <row r="9526" spans="1:11" x14ac:dyDescent="0.35">
      <c r="A9526" t="s">
        <v>943</v>
      </c>
      <c r="B9526" t="s">
        <v>2168</v>
      </c>
      <c r="C9526" t="s">
        <v>1890</v>
      </c>
      <c r="H9526" s="4">
        <v>187500</v>
      </c>
      <c r="I9526" s="4">
        <v>187500</v>
      </c>
      <c r="J9526">
        <v>0</v>
      </c>
      <c r="K9526" s="4">
        <v>0</v>
      </c>
    </row>
    <row r="9527" spans="1:11" x14ac:dyDescent="0.35">
      <c r="A9527" t="s">
        <v>943</v>
      </c>
      <c r="B9527" t="s">
        <v>2169</v>
      </c>
      <c r="H9527" s="4">
        <v>637500</v>
      </c>
      <c r="I9527" s="4">
        <v>637500</v>
      </c>
      <c r="J9527">
        <v>0</v>
      </c>
      <c r="K9527" s="4">
        <v>0</v>
      </c>
    </row>
    <row r="9528" spans="1:11" x14ac:dyDescent="0.35">
      <c r="A9528" t="s">
        <v>943</v>
      </c>
      <c r="B9528" t="s">
        <v>2170</v>
      </c>
      <c r="D9528" s="4">
        <v>4285877</v>
      </c>
      <c r="E9528" s="4">
        <v>1637590</v>
      </c>
      <c r="F9528" s="4">
        <v>2551720</v>
      </c>
      <c r="G9528" s="4">
        <v>449368</v>
      </c>
      <c r="H9528" s="4">
        <v>6048212</v>
      </c>
      <c r="I9528" s="4">
        <v>14972767</v>
      </c>
      <c r="J9528" s="4">
        <f>SUM(D9528,E9528)</f>
        <v>5923467</v>
      </c>
      <c r="K9528" s="4">
        <v>4285877</v>
      </c>
    </row>
    <row r="9529" spans="1:11" x14ac:dyDescent="0.35">
      <c r="A9529" t="s">
        <v>946</v>
      </c>
      <c r="B9529" t="s">
        <v>2118</v>
      </c>
      <c r="C9529" t="s">
        <v>1843</v>
      </c>
      <c r="D9529" s="4">
        <v>1884028</v>
      </c>
      <c r="E9529" s="4">
        <v>774065</v>
      </c>
      <c r="I9529" s="4">
        <v>2658093</v>
      </c>
      <c r="J9529" s="4">
        <v>2658093</v>
      </c>
      <c r="K9529" s="4">
        <v>1884028</v>
      </c>
    </row>
    <row r="9530" spans="1:11" x14ac:dyDescent="0.35">
      <c r="A9530" t="s">
        <v>946</v>
      </c>
      <c r="B9530" t="s">
        <v>2119</v>
      </c>
      <c r="C9530" t="s">
        <v>1844</v>
      </c>
      <c r="G9530" s="4">
        <v>77422</v>
      </c>
      <c r="H9530" s="4">
        <v>138222</v>
      </c>
      <c r="I9530" s="4">
        <v>215644</v>
      </c>
      <c r="J9530">
        <v>0</v>
      </c>
      <c r="K9530" s="4">
        <v>0</v>
      </c>
    </row>
    <row r="9531" spans="1:11" x14ac:dyDescent="0.35">
      <c r="A9531" t="s">
        <v>946</v>
      </c>
      <c r="B9531" t="s">
        <v>2120</v>
      </c>
      <c r="C9531" t="s">
        <v>1845</v>
      </c>
      <c r="H9531" s="4">
        <v>162603</v>
      </c>
      <c r="I9531" s="4">
        <v>162603</v>
      </c>
      <c r="J9531">
        <v>0</v>
      </c>
      <c r="K9531" s="4">
        <v>0</v>
      </c>
    </row>
    <row r="9532" spans="1:11" x14ac:dyDescent="0.35">
      <c r="A9532" t="s">
        <v>946</v>
      </c>
      <c r="B9532" t="s">
        <v>2121</v>
      </c>
      <c r="D9532" s="4">
        <v>1884028</v>
      </c>
      <c r="E9532" s="4">
        <v>774065</v>
      </c>
      <c r="G9532" s="4">
        <v>77422</v>
      </c>
      <c r="H9532" s="4">
        <v>300825</v>
      </c>
      <c r="I9532" s="4">
        <v>3036340</v>
      </c>
      <c r="J9532" s="4">
        <v>2658093</v>
      </c>
      <c r="K9532" s="4">
        <v>1884028</v>
      </c>
    </row>
    <row r="9533" spans="1:11" x14ac:dyDescent="0.35">
      <c r="A9533" t="s">
        <v>946</v>
      </c>
      <c r="B9533" t="s">
        <v>2122</v>
      </c>
      <c r="C9533" t="s">
        <v>1846</v>
      </c>
      <c r="D9533" s="4">
        <v>765489</v>
      </c>
      <c r="H9533" s="4">
        <v>967710</v>
      </c>
      <c r="I9533" s="4">
        <v>1733199</v>
      </c>
      <c r="J9533" s="4">
        <v>765489</v>
      </c>
      <c r="K9533" s="4">
        <v>765489</v>
      </c>
    </row>
    <row r="9534" spans="1:11" x14ac:dyDescent="0.35">
      <c r="A9534" t="s">
        <v>946</v>
      </c>
      <c r="B9534" t="s">
        <v>2123</v>
      </c>
      <c r="C9534" t="s">
        <v>1847</v>
      </c>
      <c r="D9534" s="4">
        <v>96051</v>
      </c>
      <c r="E9534" s="4">
        <v>160569</v>
      </c>
      <c r="H9534" s="4">
        <v>330000</v>
      </c>
      <c r="I9534" s="4">
        <v>586620</v>
      </c>
      <c r="J9534" s="4">
        <v>256620</v>
      </c>
      <c r="K9534" s="4">
        <v>96051</v>
      </c>
    </row>
    <row r="9535" spans="1:11" x14ac:dyDescent="0.35">
      <c r="A9535" t="s">
        <v>946</v>
      </c>
      <c r="B9535" t="s">
        <v>2124</v>
      </c>
      <c r="C9535" t="s">
        <v>1848</v>
      </c>
      <c r="D9535" s="4">
        <v>1743</v>
      </c>
      <c r="I9535" s="4">
        <v>1743</v>
      </c>
      <c r="J9535" s="4">
        <v>1743</v>
      </c>
      <c r="K9535" s="4">
        <v>1743</v>
      </c>
    </row>
    <row r="9536" spans="1:11" x14ac:dyDescent="0.35">
      <c r="A9536" t="s">
        <v>946</v>
      </c>
      <c r="B9536" t="s">
        <v>2125</v>
      </c>
      <c r="D9536" s="4">
        <v>863283</v>
      </c>
      <c r="E9536" s="4">
        <v>160569</v>
      </c>
      <c r="H9536" s="4">
        <v>1297710</v>
      </c>
      <c r="I9536" s="4">
        <v>2321562</v>
      </c>
      <c r="J9536" s="4">
        <v>1023852</v>
      </c>
      <c r="K9536" s="4">
        <v>863283</v>
      </c>
    </row>
    <row r="9537" spans="1:11" x14ac:dyDescent="0.35">
      <c r="A9537" t="s">
        <v>946</v>
      </c>
      <c r="B9537" t="s">
        <v>2128</v>
      </c>
      <c r="C9537" t="s">
        <v>1851</v>
      </c>
      <c r="G9537" s="4">
        <v>6529</v>
      </c>
      <c r="I9537" s="4">
        <v>6529</v>
      </c>
      <c r="J9537">
        <v>0</v>
      </c>
      <c r="K9537" s="4">
        <v>0</v>
      </c>
    </row>
    <row r="9538" spans="1:11" x14ac:dyDescent="0.35">
      <c r="A9538" t="s">
        <v>946</v>
      </c>
      <c r="B9538" t="s">
        <v>2172</v>
      </c>
      <c r="C9538" t="s">
        <v>1893</v>
      </c>
      <c r="H9538" s="4">
        <v>1026</v>
      </c>
      <c r="I9538" s="4">
        <v>1026</v>
      </c>
      <c r="J9538">
        <v>0</v>
      </c>
      <c r="K9538" s="4">
        <v>0</v>
      </c>
    </row>
    <row r="9539" spans="1:11" x14ac:dyDescent="0.35">
      <c r="A9539" t="s">
        <v>946</v>
      </c>
      <c r="B9539" t="s">
        <v>2131</v>
      </c>
      <c r="C9539" t="s">
        <v>1854</v>
      </c>
      <c r="D9539" s="4">
        <v>16707</v>
      </c>
      <c r="F9539" s="4">
        <v>107598</v>
      </c>
      <c r="I9539" s="4">
        <v>124306</v>
      </c>
      <c r="J9539" s="4">
        <v>16707</v>
      </c>
      <c r="K9539" s="4">
        <v>16707</v>
      </c>
    </row>
    <row r="9540" spans="1:11" x14ac:dyDescent="0.35">
      <c r="A9540" t="s">
        <v>946</v>
      </c>
      <c r="B9540" t="s">
        <v>2132</v>
      </c>
      <c r="C9540" t="s">
        <v>1855</v>
      </c>
      <c r="G9540" s="4">
        <v>50600</v>
      </c>
      <c r="I9540" s="4">
        <v>50600</v>
      </c>
      <c r="J9540">
        <v>0</v>
      </c>
      <c r="K9540" s="4">
        <v>0</v>
      </c>
    </row>
    <row r="9541" spans="1:11" x14ac:dyDescent="0.35">
      <c r="A9541" t="s">
        <v>946</v>
      </c>
      <c r="B9541" t="s">
        <v>2133</v>
      </c>
      <c r="C9541" t="s">
        <v>1856</v>
      </c>
      <c r="I9541" s="4">
        <v>0</v>
      </c>
      <c r="J9541">
        <v>0</v>
      </c>
      <c r="K9541" s="4">
        <v>0</v>
      </c>
    </row>
    <row r="9542" spans="1:11" x14ac:dyDescent="0.35">
      <c r="A9542" t="s">
        <v>946</v>
      </c>
      <c r="B9542" t="s">
        <v>2135</v>
      </c>
      <c r="C9542" t="s">
        <v>1858</v>
      </c>
      <c r="D9542" s="4">
        <v>10390</v>
      </c>
      <c r="G9542" s="4">
        <v>8044</v>
      </c>
      <c r="I9542" s="4">
        <v>18435</v>
      </c>
      <c r="J9542" s="4">
        <v>10390</v>
      </c>
      <c r="K9542" s="4">
        <v>10390</v>
      </c>
    </row>
    <row r="9543" spans="1:11" x14ac:dyDescent="0.35">
      <c r="A9543" t="s">
        <v>946</v>
      </c>
      <c r="B9543" t="s">
        <v>2136</v>
      </c>
      <c r="C9543" t="s">
        <v>1859</v>
      </c>
      <c r="G9543" s="4">
        <v>300000</v>
      </c>
      <c r="H9543" s="4">
        <v>3</v>
      </c>
      <c r="I9543" s="4">
        <v>300003</v>
      </c>
      <c r="J9543">
        <v>0</v>
      </c>
      <c r="K9543" s="4">
        <v>0</v>
      </c>
    </row>
    <row r="9544" spans="1:11" x14ac:dyDescent="0.35">
      <c r="A9544" t="s">
        <v>946</v>
      </c>
      <c r="B9544" t="s">
        <v>2137</v>
      </c>
      <c r="C9544" t="s">
        <v>1860</v>
      </c>
      <c r="G9544" s="4">
        <v>108703</v>
      </c>
      <c r="I9544" s="4">
        <v>108703</v>
      </c>
      <c r="J9544">
        <v>0</v>
      </c>
      <c r="K9544" s="4">
        <v>0</v>
      </c>
    </row>
    <row r="9545" spans="1:11" x14ac:dyDescent="0.35">
      <c r="A9545" t="s">
        <v>946</v>
      </c>
      <c r="B9545" t="s">
        <v>2138</v>
      </c>
      <c r="C9545" t="s">
        <v>1861</v>
      </c>
      <c r="G9545" s="4">
        <v>3265</v>
      </c>
      <c r="I9545" s="4">
        <v>3265</v>
      </c>
      <c r="J9545">
        <v>0</v>
      </c>
      <c r="K9545" s="4">
        <v>0</v>
      </c>
    </row>
    <row r="9546" spans="1:11" x14ac:dyDescent="0.35">
      <c r="A9546" t="s">
        <v>946</v>
      </c>
      <c r="B9546" t="s">
        <v>2140</v>
      </c>
      <c r="C9546" t="s">
        <v>1863</v>
      </c>
      <c r="F9546" s="4">
        <v>7780</v>
      </c>
      <c r="I9546" s="4">
        <v>7780</v>
      </c>
      <c r="J9546">
        <v>0</v>
      </c>
      <c r="K9546" s="4">
        <v>0</v>
      </c>
    </row>
    <row r="9547" spans="1:11" x14ac:dyDescent="0.35">
      <c r="A9547" t="s">
        <v>946</v>
      </c>
      <c r="B9547" t="s">
        <v>2141</v>
      </c>
      <c r="D9547" s="4">
        <v>27098</v>
      </c>
      <c r="F9547" s="4">
        <v>115378</v>
      </c>
      <c r="G9547" s="4">
        <v>477141</v>
      </c>
      <c r="H9547" s="4">
        <v>1029</v>
      </c>
      <c r="I9547" s="4">
        <v>620646</v>
      </c>
      <c r="J9547" s="4">
        <v>27098</v>
      </c>
      <c r="K9547" s="4">
        <v>27098</v>
      </c>
    </row>
    <row r="9548" spans="1:11" x14ac:dyDescent="0.35">
      <c r="A9548" t="s">
        <v>946</v>
      </c>
      <c r="B9548" t="s">
        <v>2144</v>
      </c>
      <c r="C9548" t="s">
        <v>1866</v>
      </c>
      <c r="I9548" s="4">
        <v>0</v>
      </c>
      <c r="J9548">
        <v>0</v>
      </c>
      <c r="K9548" s="4">
        <v>0</v>
      </c>
    </row>
    <row r="9549" spans="1:11" x14ac:dyDescent="0.35">
      <c r="A9549" t="s">
        <v>946</v>
      </c>
      <c r="B9549" t="s">
        <v>2145</v>
      </c>
      <c r="C9549" t="s">
        <v>1867</v>
      </c>
      <c r="E9549" s="4">
        <v>9000</v>
      </c>
      <c r="G9549" s="4">
        <v>123342</v>
      </c>
      <c r="H9549" s="4">
        <v>104730</v>
      </c>
      <c r="I9549" s="4">
        <v>237071</v>
      </c>
      <c r="J9549">
        <v>9000</v>
      </c>
      <c r="K9549" s="4">
        <v>0</v>
      </c>
    </row>
    <row r="9550" spans="1:11" x14ac:dyDescent="0.35">
      <c r="A9550" t="s">
        <v>946</v>
      </c>
      <c r="B9550" t="s">
        <v>2146</v>
      </c>
      <c r="C9550" t="s">
        <v>1868</v>
      </c>
      <c r="E9550" s="4">
        <v>100000</v>
      </c>
      <c r="H9550" s="4">
        <v>188930</v>
      </c>
      <c r="I9550" s="4">
        <v>288930</v>
      </c>
      <c r="J9550">
        <v>100000</v>
      </c>
      <c r="K9550" s="4">
        <v>0</v>
      </c>
    </row>
    <row r="9551" spans="1:11" x14ac:dyDescent="0.35">
      <c r="A9551" t="s">
        <v>946</v>
      </c>
      <c r="B9551" t="s">
        <v>2147</v>
      </c>
      <c r="C9551" t="s">
        <v>1869</v>
      </c>
      <c r="H9551" s="4">
        <v>64320</v>
      </c>
      <c r="I9551" s="4">
        <v>64320</v>
      </c>
      <c r="J9551">
        <v>0</v>
      </c>
      <c r="K9551" s="4">
        <v>0</v>
      </c>
    </row>
    <row r="9552" spans="1:11" x14ac:dyDescent="0.35">
      <c r="A9552" t="s">
        <v>946</v>
      </c>
      <c r="B9552" t="s">
        <v>2148</v>
      </c>
      <c r="C9552" t="s">
        <v>1870</v>
      </c>
      <c r="F9552" s="4">
        <v>4877</v>
      </c>
      <c r="H9552" s="4">
        <v>225102</v>
      </c>
      <c r="I9552" s="4">
        <v>229979</v>
      </c>
      <c r="J9552">
        <v>0</v>
      </c>
      <c r="K9552" s="4">
        <v>0</v>
      </c>
    </row>
    <row r="9553" spans="1:11" x14ac:dyDescent="0.35">
      <c r="A9553" t="s">
        <v>946</v>
      </c>
      <c r="B9553" t="s">
        <v>2149</v>
      </c>
      <c r="C9553" t="s">
        <v>1871</v>
      </c>
      <c r="F9553" s="4">
        <v>151243</v>
      </c>
      <c r="I9553" s="4">
        <v>151243</v>
      </c>
      <c r="J9553">
        <v>0</v>
      </c>
      <c r="K9553" s="4">
        <v>0</v>
      </c>
    </row>
    <row r="9554" spans="1:11" x14ac:dyDescent="0.35">
      <c r="A9554" t="s">
        <v>946</v>
      </c>
      <c r="B9554" t="s">
        <v>2156</v>
      </c>
      <c r="E9554" s="4">
        <v>109000</v>
      </c>
      <c r="F9554" s="4">
        <v>156121</v>
      </c>
      <c r="G9554" s="4">
        <v>123342</v>
      </c>
      <c r="H9554" s="4">
        <v>583082</v>
      </c>
      <c r="I9554" s="4">
        <v>971544</v>
      </c>
      <c r="J9554">
        <v>109000</v>
      </c>
      <c r="K9554" s="4">
        <v>0</v>
      </c>
    </row>
    <row r="9555" spans="1:11" x14ac:dyDescent="0.35">
      <c r="A9555" t="s">
        <v>946</v>
      </c>
      <c r="B9555" t="s">
        <v>2157</v>
      </c>
      <c r="C9555" t="s">
        <v>1879</v>
      </c>
      <c r="E9555" s="4">
        <v>112790</v>
      </c>
      <c r="I9555" s="4">
        <v>112790</v>
      </c>
      <c r="J9555">
        <v>112790</v>
      </c>
      <c r="K9555" s="4">
        <v>0</v>
      </c>
    </row>
    <row r="9556" spans="1:11" x14ac:dyDescent="0.35">
      <c r="A9556" t="s">
        <v>946</v>
      </c>
      <c r="B9556" t="s">
        <v>2176</v>
      </c>
      <c r="C9556" t="s">
        <v>1897</v>
      </c>
      <c r="D9556" s="4">
        <v>36</v>
      </c>
      <c r="I9556" s="4">
        <v>36</v>
      </c>
      <c r="J9556" s="4">
        <v>36</v>
      </c>
      <c r="K9556" s="4">
        <v>36</v>
      </c>
    </row>
    <row r="9557" spans="1:11" x14ac:dyDescent="0.35">
      <c r="A9557" t="s">
        <v>946</v>
      </c>
      <c r="B9557" t="s">
        <v>2158</v>
      </c>
      <c r="C9557" t="s">
        <v>1880</v>
      </c>
      <c r="D9557" s="4">
        <v>153823</v>
      </c>
      <c r="I9557" s="4">
        <v>153823</v>
      </c>
      <c r="J9557" s="4">
        <v>153823</v>
      </c>
      <c r="K9557" s="4">
        <v>153823</v>
      </c>
    </row>
    <row r="9558" spans="1:11" x14ac:dyDescent="0.35">
      <c r="A9558" t="s">
        <v>946</v>
      </c>
      <c r="B9558" t="s">
        <v>2159</v>
      </c>
      <c r="C9558" t="s">
        <v>1881</v>
      </c>
      <c r="D9558" s="4">
        <v>127179</v>
      </c>
      <c r="I9558" s="4">
        <v>127179</v>
      </c>
      <c r="J9558" s="4">
        <v>127179</v>
      </c>
      <c r="K9558" s="4">
        <v>127179</v>
      </c>
    </row>
    <row r="9559" spans="1:11" x14ac:dyDescent="0.35">
      <c r="A9559" t="s">
        <v>946</v>
      </c>
      <c r="B9559" t="s">
        <v>2163</v>
      </c>
      <c r="D9559" s="4">
        <v>281038</v>
      </c>
      <c r="E9559" s="4">
        <v>112790</v>
      </c>
      <c r="I9559" s="4">
        <v>393828</v>
      </c>
      <c r="J9559" s="4">
        <v>393828</v>
      </c>
      <c r="K9559" s="4">
        <v>281038</v>
      </c>
    </row>
    <row r="9560" spans="1:11" x14ac:dyDescent="0.35">
      <c r="A9560" t="s">
        <v>946</v>
      </c>
      <c r="B9560" t="s">
        <v>2166</v>
      </c>
      <c r="C9560" t="s">
        <v>1888</v>
      </c>
      <c r="H9560" s="4">
        <v>86400</v>
      </c>
      <c r="I9560" s="4">
        <v>86400</v>
      </c>
      <c r="J9560">
        <v>0</v>
      </c>
      <c r="K9560" s="4">
        <v>0</v>
      </c>
    </row>
    <row r="9561" spans="1:11" x14ac:dyDescent="0.35">
      <c r="A9561" t="s">
        <v>946</v>
      </c>
      <c r="B9561" t="s">
        <v>2167</v>
      </c>
      <c r="C9561" t="s">
        <v>1889</v>
      </c>
      <c r="H9561" s="4">
        <v>105000</v>
      </c>
      <c r="I9561" s="4">
        <v>105000</v>
      </c>
      <c r="J9561">
        <v>0</v>
      </c>
      <c r="K9561" s="4">
        <v>0</v>
      </c>
    </row>
    <row r="9562" spans="1:11" x14ac:dyDescent="0.35">
      <c r="A9562" t="s">
        <v>946</v>
      </c>
      <c r="B9562" t="s">
        <v>2168</v>
      </c>
      <c r="C9562" t="s">
        <v>1890</v>
      </c>
      <c r="H9562" s="4">
        <v>60000</v>
      </c>
      <c r="I9562" s="4">
        <v>60000</v>
      </c>
      <c r="J9562">
        <v>0</v>
      </c>
      <c r="K9562" s="4">
        <v>0</v>
      </c>
    </row>
    <row r="9563" spans="1:11" x14ac:dyDescent="0.35">
      <c r="A9563" t="s">
        <v>946</v>
      </c>
      <c r="B9563" t="s">
        <v>2169</v>
      </c>
      <c r="H9563" s="4">
        <v>251400</v>
      </c>
      <c r="I9563" s="4">
        <v>251400</v>
      </c>
      <c r="J9563">
        <v>0</v>
      </c>
      <c r="K9563" s="4">
        <v>0</v>
      </c>
    </row>
    <row r="9564" spans="1:11" x14ac:dyDescent="0.35">
      <c r="A9564" t="s">
        <v>946</v>
      </c>
      <c r="B9564" t="s">
        <v>2170</v>
      </c>
      <c r="D9564" s="4">
        <v>3055447</v>
      </c>
      <c r="E9564" s="4">
        <v>1156424</v>
      </c>
      <c r="F9564" s="4">
        <v>271499</v>
      </c>
      <c r="G9564" s="4">
        <v>677904</v>
      </c>
      <c r="H9564" s="4">
        <v>2434046</v>
      </c>
      <c r="I9564" s="4">
        <v>7595319</v>
      </c>
      <c r="J9564" s="4">
        <f>SUM(D9564,E9564)</f>
        <v>4211871</v>
      </c>
      <c r="K9564" s="4">
        <v>3055447</v>
      </c>
    </row>
    <row r="9565" spans="1:11" x14ac:dyDescent="0.35">
      <c r="A9565" t="s">
        <v>948</v>
      </c>
      <c r="B9565" t="s">
        <v>2118</v>
      </c>
      <c r="C9565" t="s">
        <v>1843</v>
      </c>
      <c r="D9565" s="4">
        <v>31877959</v>
      </c>
      <c r="E9565" s="4">
        <v>5170799</v>
      </c>
      <c r="F9565" s="4">
        <v>12139611</v>
      </c>
      <c r="I9565" s="4">
        <v>49188368</v>
      </c>
      <c r="J9565" s="4">
        <v>37048758</v>
      </c>
      <c r="K9565" s="4">
        <v>31877959</v>
      </c>
    </row>
    <row r="9566" spans="1:11" x14ac:dyDescent="0.35">
      <c r="A9566" t="s">
        <v>948</v>
      </c>
      <c r="B9566" t="s">
        <v>2119</v>
      </c>
      <c r="C9566" t="s">
        <v>1844</v>
      </c>
      <c r="D9566" s="4">
        <v>4951930</v>
      </c>
      <c r="E9566" s="4">
        <v>62283</v>
      </c>
      <c r="F9566" s="4">
        <v>147923</v>
      </c>
      <c r="H9566" s="4">
        <v>203850</v>
      </c>
      <c r="I9566" s="4">
        <v>5365986</v>
      </c>
      <c r="J9566" s="4">
        <v>5014213</v>
      </c>
      <c r="K9566" s="4">
        <v>4951930</v>
      </c>
    </row>
    <row r="9567" spans="1:11" x14ac:dyDescent="0.35">
      <c r="A9567" t="s">
        <v>948</v>
      </c>
      <c r="B9567" t="s">
        <v>2120</v>
      </c>
      <c r="C9567" t="s">
        <v>1845</v>
      </c>
      <c r="D9567" s="4">
        <v>4517796</v>
      </c>
      <c r="I9567" s="4">
        <v>4517796</v>
      </c>
      <c r="J9567" s="4">
        <v>4517796</v>
      </c>
      <c r="K9567" s="4">
        <v>4517796</v>
      </c>
    </row>
    <row r="9568" spans="1:11" x14ac:dyDescent="0.35">
      <c r="A9568" t="s">
        <v>948</v>
      </c>
      <c r="B9568" t="s">
        <v>2121</v>
      </c>
      <c r="D9568" s="4">
        <v>41347685</v>
      </c>
      <c r="E9568" s="4">
        <v>5233082</v>
      </c>
      <c r="F9568" s="4">
        <v>12287533</v>
      </c>
      <c r="H9568" s="4">
        <v>203850</v>
      </c>
      <c r="I9568" s="4">
        <v>59072149</v>
      </c>
      <c r="J9568" s="4">
        <v>46580767</v>
      </c>
      <c r="K9568" s="4">
        <v>41347685</v>
      </c>
    </row>
    <row r="9569" spans="1:11" x14ac:dyDescent="0.35">
      <c r="A9569" t="s">
        <v>948</v>
      </c>
      <c r="B9569" t="s">
        <v>2122</v>
      </c>
      <c r="C9569" t="s">
        <v>1846</v>
      </c>
      <c r="D9569" s="4">
        <v>18928748</v>
      </c>
      <c r="E9569" s="4">
        <v>490447</v>
      </c>
      <c r="F9569" s="4">
        <v>307500</v>
      </c>
      <c r="H9569" s="4">
        <v>23235392</v>
      </c>
      <c r="I9569" s="4">
        <v>42962088</v>
      </c>
      <c r="J9569" s="4">
        <v>19419195</v>
      </c>
      <c r="K9569" s="4">
        <v>18928748</v>
      </c>
    </row>
    <row r="9570" spans="1:11" x14ac:dyDescent="0.35">
      <c r="A9570" t="s">
        <v>948</v>
      </c>
      <c r="B9570" t="s">
        <v>2123</v>
      </c>
      <c r="C9570" t="s">
        <v>1847</v>
      </c>
      <c r="D9570" s="4">
        <v>13864660</v>
      </c>
      <c r="E9570" s="4">
        <v>30137</v>
      </c>
      <c r="F9570" s="4">
        <v>1917827</v>
      </c>
      <c r="G9570" s="4">
        <v>68874</v>
      </c>
      <c r="I9570" s="4">
        <v>15881497</v>
      </c>
      <c r="J9570" s="4">
        <v>13894797</v>
      </c>
      <c r="K9570" s="4">
        <v>13864660</v>
      </c>
    </row>
    <row r="9571" spans="1:11" x14ac:dyDescent="0.35">
      <c r="A9571" t="s">
        <v>948</v>
      </c>
      <c r="B9571" t="s">
        <v>2124</v>
      </c>
      <c r="C9571" t="s">
        <v>1848</v>
      </c>
      <c r="D9571" s="4">
        <v>66159</v>
      </c>
      <c r="I9571" s="4">
        <v>66159</v>
      </c>
      <c r="J9571" s="4">
        <v>66159</v>
      </c>
      <c r="K9571" s="4">
        <v>66159</v>
      </c>
    </row>
    <row r="9572" spans="1:11" x14ac:dyDescent="0.35">
      <c r="A9572" t="s">
        <v>948</v>
      </c>
      <c r="B9572" t="s">
        <v>2125</v>
      </c>
      <c r="D9572" s="4">
        <v>32859567</v>
      </c>
      <c r="E9572" s="4">
        <v>520584</v>
      </c>
      <c r="F9572" s="4">
        <v>2225327</v>
      </c>
      <c r="G9572" s="4">
        <v>68874</v>
      </c>
      <c r="H9572" s="4">
        <v>23235392</v>
      </c>
      <c r="I9572" s="4">
        <v>58909744</v>
      </c>
      <c r="J9572" s="4">
        <v>33380151</v>
      </c>
      <c r="K9572" s="4">
        <v>32859567</v>
      </c>
    </row>
    <row r="9573" spans="1:11" x14ac:dyDescent="0.35">
      <c r="A9573" t="s">
        <v>948</v>
      </c>
      <c r="B9573" t="s">
        <v>2126</v>
      </c>
      <c r="C9573" t="s">
        <v>1850</v>
      </c>
      <c r="D9573" s="4">
        <v>3200000</v>
      </c>
      <c r="E9573" s="4">
        <v>6400000</v>
      </c>
      <c r="I9573" s="4">
        <v>9600000</v>
      </c>
      <c r="J9573" s="4">
        <v>9600000</v>
      </c>
      <c r="K9573" s="4">
        <v>3200000</v>
      </c>
    </row>
    <row r="9574" spans="1:11" x14ac:dyDescent="0.35">
      <c r="A9574" t="s">
        <v>948</v>
      </c>
      <c r="B9574" t="s">
        <v>2127</v>
      </c>
      <c r="D9574" s="4">
        <v>3200000</v>
      </c>
      <c r="E9574" s="4">
        <v>6400000</v>
      </c>
      <c r="I9574" s="4">
        <v>9600000</v>
      </c>
      <c r="J9574" s="4">
        <v>9600000</v>
      </c>
      <c r="K9574" s="4">
        <v>3200000</v>
      </c>
    </row>
    <row r="9575" spans="1:11" x14ac:dyDescent="0.35">
      <c r="A9575" t="s">
        <v>948</v>
      </c>
      <c r="B9575" t="s">
        <v>2128</v>
      </c>
      <c r="C9575" t="s">
        <v>1851</v>
      </c>
      <c r="D9575" s="4">
        <v>453132</v>
      </c>
      <c r="I9575" s="4">
        <v>453132</v>
      </c>
      <c r="J9575" s="4">
        <v>453132</v>
      </c>
      <c r="K9575" s="4">
        <v>453132</v>
      </c>
    </row>
    <row r="9576" spans="1:11" x14ac:dyDescent="0.35">
      <c r="A9576" t="s">
        <v>948</v>
      </c>
      <c r="B9576" t="s">
        <v>2129</v>
      </c>
      <c r="C9576" t="s">
        <v>1852</v>
      </c>
      <c r="D9576" s="4">
        <v>1363</v>
      </c>
      <c r="E9576" s="4">
        <v>35437</v>
      </c>
      <c r="I9576" s="4">
        <v>36800</v>
      </c>
      <c r="J9576" s="4">
        <v>36800</v>
      </c>
      <c r="K9576" s="4">
        <v>1363</v>
      </c>
    </row>
    <row r="9577" spans="1:11" x14ac:dyDescent="0.35">
      <c r="A9577" t="s">
        <v>948</v>
      </c>
      <c r="B9577" t="s">
        <v>2130</v>
      </c>
      <c r="C9577" t="s">
        <v>1853</v>
      </c>
      <c r="D9577" s="4">
        <v>6627</v>
      </c>
      <c r="E9577" s="4">
        <v>13652</v>
      </c>
      <c r="F9577" s="4">
        <v>2730</v>
      </c>
      <c r="G9577" s="4">
        <v>2309</v>
      </c>
      <c r="I9577" s="4">
        <v>25318</v>
      </c>
      <c r="J9577" s="4">
        <v>20279</v>
      </c>
      <c r="K9577" s="4">
        <v>6627</v>
      </c>
    </row>
    <row r="9578" spans="1:11" x14ac:dyDescent="0.35">
      <c r="A9578" t="s">
        <v>948</v>
      </c>
      <c r="B9578" t="s">
        <v>2172</v>
      </c>
      <c r="C9578" t="s">
        <v>1893</v>
      </c>
      <c r="E9578" s="4">
        <v>4778</v>
      </c>
      <c r="F9578" s="4">
        <v>16724</v>
      </c>
      <c r="I9578" s="4">
        <v>21502</v>
      </c>
      <c r="J9578">
        <v>4778</v>
      </c>
      <c r="K9578" s="4">
        <v>0</v>
      </c>
    </row>
    <row r="9579" spans="1:11" x14ac:dyDescent="0.35">
      <c r="A9579" t="s">
        <v>948</v>
      </c>
      <c r="B9579" t="s">
        <v>2182</v>
      </c>
      <c r="C9579" t="s">
        <v>1903</v>
      </c>
      <c r="D9579" s="4">
        <v>1098</v>
      </c>
      <c r="I9579" s="4">
        <v>1098</v>
      </c>
      <c r="J9579" s="4">
        <v>1098</v>
      </c>
      <c r="K9579" s="4">
        <v>1098</v>
      </c>
    </row>
    <row r="9580" spans="1:11" x14ac:dyDescent="0.35">
      <c r="A9580" t="s">
        <v>948</v>
      </c>
      <c r="B9580" t="s">
        <v>2131</v>
      </c>
      <c r="C9580" t="s">
        <v>1854</v>
      </c>
      <c r="D9580" s="4">
        <v>2081732</v>
      </c>
      <c r="I9580" s="4">
        <v>2081732</v>
      </c>
      <c r="J9580" s="4">
        <v>2081732</v>
      </c>
      <c r="K9580" s="4">
        <v>2081732</v>
      </c>
    </row>
    <row r="9581" spans="1:11" x14ac:dyDescent="0.35">
      <c r="A9581" t="s">
        <v>948</v>
      </c>
      <c r="B9581" t="s">
        <v>2132</v>
      </c>
      <c r="C9581" t="s">
        <v>1855</v>
      </c>
      <c r="D9581" s="4">
        <v>18249</v>
      </c>
      <c r="G9581" s="4">
        <v>464924</v>
      </c>
      <c r="I9581" s="4">
        <v>483173</v>
      </c>
      <c r="J9581" s="4">
        <v>18249</v>
      </c>
      <c r="K9581" s="4">
        <v>18249</v>
      </c>
    </row>
    <row r="9582" spans="1:11" x14ac:dyDescent="0.35">
      <c r="A9582" t="s">
        <v>948</v>
      </c>
      <c r="B9582" t="s">
        <v>2133</v>
      </c>
      <c r="C9582" t="s">
        <v>1856</v>
      </c>
      <c r="G9582" s="4">
        <v>66265</v>
      </c>
      <c r="I9582" s="4">
        <v>66265</v>
      </c>
      <c r="J9582">
        <v>0</v>
      </c>
      <c r="K9582" s="4">
        <v>0</v>
      </c>
    </row>
    <row r="9583" spans="1:11" x14ac:dyDescent="0.35">
      <c r="A9583" t="s">
        <v>948</v>
      </c>
      <c r="B9583" t="s">
        <v>2134</v>
      </c>
      <c r="C9583" t="s">
        <v>1857</v>
      </c>
      <c r="D9583" s="4">
        <v>19314</v>
      </c>
      <c r="F9583" s="4">
        <v>7469</v>
      </c>
      <c r="G9583" s="4">
        <v>129003</v>
      </c>
      <c r="I9583" s="4">
        <v>155786</v>
      </c>
      <c r="J9583" s="4">
        <v>19314</v>
      </c>
      <c r="K9583" s="4">
        <v>19314</v>
      </c>
    </row>
    <row r="9584" spans="1:11" x14ac:dyDescent="0.35">
      <c r="A9584" t="s">
        <v>948</v>
      </c>
      <c r="B9584" t="s">
        <v>2135</v>
      </c>
      <c r="C9584" t="s">
        <v>1858</v>
      </c>
      <c r="F9584" s="4">
        <v>144795</v>
      </c>
      <c r="I9584" s="4">
        <v>144795</v>
      </c>
      <c r="J9584">
        <v>0</v>
      </c>
      <c r="K9584" s="4">
        <v>0</v>
      </c>
    </row>
    <row r="9585" spans="1:11" x14ac:dyDescent="0.35">
      <c r="A9585" t="s">
        <v>948</v>
      </c>
      <c r="B9585" t="s">
        <v>2136</v>
      </c>
      <c r="C9585" t="s">
        <v>1859</v>
      </c>
      <c r="D9585" s="4">
        <v>87548</v>
      </c>
      <c r="E9585" s="4">
        <v>207556</v>
      </c>
      <c r="F9585" s="4">
        <v>3105421</v>
      </c>
      <c r="G9585" s="4">
        <v>4</v>
      </c>
      <c r="H9585" s="4">
        <v>56189</v>
      </c>
      <c r="I9585" s="4">
        <v>3456717</v>
      </c>
      <c r="J9585" s="4">
        <v>295104</v>
      </c>
      <c r="K9585" s="4">
        <v>87548</v>
      </c>
    </row>
    <row r="9586" spans="1:11" x14ac:dyDescent="0.35">
      <c r="A9586" t="s">
        <v>948</v>
      </c>
      <c r="B9586" t="s">
        <v>2137</v>
      </c>
      <c r="C9586" t="s">
        <v>1860</v>
      </c>
      <c r="F9586" s="4">
        <v>1195733</v>
      </c>
      <c r="H9586" s="4">
        <v>108703</v>
      </c>
      <c r="I9586" s="4">
        <v>1304436</v>
      </c>
      <c r="J9586">
        <v>0</v>
      </c>
      <c r="K9586" s="4">
        <v>0</v>
      </c>
    </row>
    <row r="9587" spans="1:11" x14ac:dyDescent="0.35">
      <c r="A9587" t="s">
        <v>948</v>
      </c>
      <c r="B9587" t="s">
        <v>2138</v>
      </c>
      <c r="C9587" t="s">
        <v>1861</v>
      </c>
      <c r="D9587" s="4">
        <v>280748</v>
      </c>
      <c r="I9587" s="4">
        <v>280748</v>
      </c>
      <c r="J9587" s="4">
        <v>280748</v>
      </c>
      <c r="K9587" s="4">
        <v>280748</v>
      </c>
    </row>
    <row r="9588" spans="1:11" x14ac:dyDescent="0.35">
      <c r="A9588" t="s">
        <v>948</v>
      </c>
      <c r="B9588" t="s">
        <v>2139</v>
      </c>
      <c r="C9588" t="s">
        <v>1862</v>
      </c>
      <c r="D9588" s="4">
        <v>1880214</v>
      </c>
      <c r="E9588" s="4">
        <v>170929</v>
      </c>
      <c r="F9588" s="4">
        <v>3504035</v>
      </c>
      <c r="G9588" s="4">
        <v>256393</v>
      </c>
      <c r="H9588" s="4">
        <v>256393</v>
      </c>
      <c r="I9588" s="4">
        <v>6067963</v>
      </c>
      <c r="J9588" s="4">
        <v>2051143</v>
      </c>
      <c r="K9588" s="4">
        <v>1880214</v>
      </c>
    </row>
    <row r="9589" spans="1:11" x14ac:dyDescent="0.35">
      <c r="A9589" t="s">
        <v>948</v>
      </c>
      <c r="B9589" t="s">
        <v>2140</v>
      </c>
      <c r="C9589" t="s">
        <v>1863</v>
      </c>
      <c r="G9589" s="4">
        <v>163378</v>
      </c>
      <c r="I9589" s="4">
        <v>163378</v>
      </c>
      <c r="J9589">
        <v>0</v>
      </c>
      <c r="K9589" s="4">
        <v>0</v>
      </c>
    </row>
    <row r="9590" spans="1:11" x14ac:dyDescent="0.35">
      <c r="A9590" t="s">
        <v>948</v>
      </c>
      <c r="B9590" t="s">
        <v>2141</v>
      </c>
      <c r="D9590" s="4">
        <v>4830024</v>
      </c>
      <c r="E9590" s="4">
        <v>432351</v>
      </c>
      <c r="F9590" s="4">
        <v>7976907</v>
      </c>
      <c r="G9590" s="4">
        <v>1082276</v>
      </c>
      <c r="H9590" s="4">
        <v>421284</v>
      </c>
      <c r="I9590" s="4">
        <v>14742842</v>
      </c>
      <c r="J9590" s="4">
        <v>5262375</v>
      </c>
      <c r="K9590" s="4">
        <v>4830024</v>
      </c>
    </row>
    <row r="9591" spans="1:11" x14ac:dyDescent="0.35">
      <c r="A9591" t="s">
        <v>948</v>
      </c>
      <c r="B9591" t="s">
        <v>2143</v>
      </c>
      <c r="C9591" t="s">
        <v>1865</v>
      </c>
      <c r="D9591" s="4">
        <v>1744</v>
      </c>
      <c r="E9591" s="4">
        <v>0</v>
      </c>
      <c r="H9591" s="4">
        <v>74261</v>
      </c>
      <c r="I9591" s="4">
        <v>76005</v>
      </c>
      <c r="J9591" s="4">
        <v>1744</v>
      </c>
      <c r="K9591" s="4">
        <v>1744</v>
      </c>
    </row>
    <row r="9592" spans="1:11" x14ac:dyDescent="0.35">
      <c r="A9592" t="s">
        <v>948</v>
      </c>
      <c r="B9592" t="s">
        <v>2144</v>
      </c>
      <c r="C9592" t="s">
        <v>1866</v>
      </c>
      <c r="I9592" s="4">
        <v>0</v>
      </c>
      <c r="J9592">
        <v>0</v>
      </c>
      <c r="K9592" s="4">
        <v>0</v>
      </c>
    </row>
    <row r="9593" spans="1:11" x14ac:dyDescent="0.35">
      <c r="A9593" t="s">
        <v>948</v>
      </c>
      <c r="B9593" t="s">
        <v>2145</v>
      </c>
      <c r="C9593" t="s">
        <v>1867</v>
      </c>
      <c r="D9593" s="4">
        <v>10411</v>
      </c>
      <c r="G9593" s="4">
        <v>198000</v>
      </c>
      <c r="H9593" s="4">
        <v>7969806</v>
      </c>
      <c r="I9593" s="4">
        <v>8178217</v>
      </c>
      <c r="J9593" s="4">
        <v>10411</v>
      </c>
      <c r="K9593" s="4">
        <v>10411</v>
      </c>
    </row>
    <row r="9594" spans="1:11" x14ac:dyDescent="0.35">
      <c r="A9594" t="s">
        <v>948</v>
      </c>
      <c r="B9594" t="s">
        <v>2146</v>
      </c>
      <c r="C9594" t="s">
        <v>1868</v>
      </c>
      <c r="D9594" s="4">
        <v>16834</v>
      </c>
      <c r="E9594" s="4">
        <v>0</v>
      </c>
      <c r="G9594" s="4">
        <v>241929</v>
      </c>
      <c r="H9594" s="4">
        <v>7832600</v>
      </c>
      <c r="I9594" s="4">
        <v>8091363</v>
      </c>
      <c r="J9594" s="4">
        <v>16834</v>
      </c>
      <c r="K9594" s="4">
        <v>16834</v>
      </c>
    </row>
    <row r="9595" spans="1:11" x14ac:dyDescent="0.35">
      <c r="A9595" t="s">
        <v>948</v>
      </c>
      <c r="B9595" t="s">
        <v>2173</v>
      </c>
      <c r="C9595" t="s">
        <v>1894</v>
      </c>
      <c r="D9595" s="4">
        <v>1309</v>
      </c>
      <c r="I9595" s="4">
        <v>1309</v>
      </c>
      <c r="J9595" s="4">
        <v>1309</v>
      </c>
      <c r="K9595" s="4">
        <v>1309</v>
      </c>
    </row>
    <row r="9596" spans="1:11" x14ac:dyDescent="0.35">
      <c r="A9596" t="s">
        <v>948</v>
      </c>
      <c r="B9596" t="s">
        <v>2147</v>
      </c>
      <c r="C9596" t="s">
        <v>1869</v>
      </c>
      <c r="E9596" s="4">
        <v>18963</v>
      </c>
      <c r="H9596" s="4">
        <v>2251968</v>
      </c>
      <c r="I9596" s="4">
        <v>2270931</v>
      </c>
      <c r="J9596">
        <v>18963</v>
      </c>
      <c r="K9596" s="4">
        <v>0</v>
      </c>
    </row>
    <row r="9597" spans="1:11" x14ac:dyDescent="0.35">
      <c r="A9597" t="s">
        <v>948</v>
      </c>
      <c r="B9597" t="s">
        <v>2148</v>
      </c>
      <c r="C9597" t="s">
        <v>1870</v>
      </c>
      <c r="D9597" s="4">
        <v>22183</v>
      </c>
      <c r="E9597" s="4">
        <v>6134665</v>
      </c>
      <c r="H9597" s="4">
        <v>934887</v>
      </c>
      <c r="I9597" s="4">
        <v>7091735</v>
      </c>
      <c r="J9597" s="4">
        <v>6156848</v>
      </c>
      <c r="K9597" s="4">
        <v>22183</v>
      </c>
    </row>
    <row r="9598" spans="1:11" x14ac:dyDescent="0.35">
      <c r="A9598" t="s">
        <v>948</v>
      </c>
      <c r="B9598" t="s">
        <v>2149</v>
      </c>
      <c r="C9598" t="s">
        <v>1871</v>
      </c>
      <c r="D9598" s="4">
        <v>92056</v>
      </c>
      <c r="H9598" s="4">
        <v>8816630</v>
      </c>
      <c r="I9598" s="4">
        <v>8908687</v>
      </c>
      <c r="J9598" s="4">
        <v>92056</v>
      </c>
      <c r="K9598" s="4">
        <v>92056</v>
      </c>
    </row>
    <row r="9599" spans="1:11" x14ac:dyDescent="0.35">
      <c r="A9599" t="s">
        <v>948</v>
      </c>
      <c r="B9599" t="s">
        <v>2150</v>
      </c>
      <c r="C9599" t="s">
        <v>1872</v>
      </c>
      <c r="D9599" s="4">
        <v>1404788</v>
      </c>
      <c r="I9599" s="4">
        <v>1404788</v>
      </c>
      <c r="J9599" s="4">
        <v>1404788</v>
      </c>
      <c r="K9599" s="4">
        <v>1404788</v>
      </c>
    </row>
    <row r="9600" spans="1:11" x14ac:dyDescent="0.35">
      <c r="A9600" t="s">
        <v>948</v>
      </c>
      <c r="B9600" t="s">
        <v>2153</v>
      </c>
      <c r="C9600" t="s">
        <v>1875</v>
      </c>
      <c r="D9600" s="4">
        <v>22553</v>
      </c>
      <c r="H9600" s="4">
        <v>1137893</v>
      </c>
      <c r="I9600" s="4">
        <v>1160446</v>
      </c>
      <c r="J9600" s="4">
        <v>22553</v>
      </c>
      <c r="K9600" s="4">
        <v>22553</v>
      </c>
    </row>
    <row r="9601" spans="1:11" x14ac:dyDescent="0.35">
      <c r="A9601" t="s">
        <v>948</v>
      </c>
      <c r="B9601" t="s">
        <v>2155</v>
      </c>
      <c r="C9601" t="s">
        <v>1877</v>
      </c>
      <c r="D9601" s="4">
        <v>43787</v>
      </c>
      <c r="E9601" s="4">
        <v>9249</v>
      </c>
      <c r="I9601" s="4">
        <v>53036</v>
      </c>
      <c r="J9601" s="4">
        <v>53036</v>
      </c>
      <c r="K9601" s="4">
        <v>43787</v>
      </c>
    </row>
    <row r="9602" spans="1:11" x14ac:dyDescent="0.35">
      <c r="A9602" t="s">
        <v>948</v>
      </c>
      <c r="B9602" t="s">
        <v>2156</v>
      </c>
      <c r="D9602" s="4">
        <v>1615666</v>
      </c>
      <c r="E9602" s="4">
        <v>6162878</v>
      </c>
      <c r="G9602" s="4">
        <v>439929</v>
      </c>
      <c r="H9602" s="4">
        <v>29018045</v>
      </c>
      <c r="I9602" s="4">
        <v>37236518</v>
      </c>
      <c r="J9602" s="4">
        <v>7778544</v>
      </c>
      <c r="K9602" s="4">
        <v>1615666</v>
      </c>
    </row>
    <row r="9603" spans="1:11" x14ac:dyDescent="0.35">
      <c r="A9603" t="s">
        <v>948</v>
      </c>
      <c r="B9603" t="s">
        <v>2157</v>
      </c>
      <c r="C9603" t="s">
        <v>1879</v>
      </c>
      <c r="D9603" s="4">
        <v>5921676</v>
      </c>
      <c r="I9603" s="4">
        <v>5921676</v>
      </c>
      <c r="J9603" s="4">
        <v>5921676</v>
      </c>
      <c r="K9603" s="4">
        <v>5921676</v>
      </c>
    </row>
    <row r="9604" spans="1:11" x14ac:dyDescent="0.35">
      <c r="A9604" t="s">
        <v>948</v>
      </c>
      <c r="B9604" t="s">
        <v>2186</v>
      </c>
      <c r="C9604" t="s">
        <v>1907</v>
      </c>
      <c r="D9604" s="4">
        <v>22072</v>
      </c>
      <c r="I9604" s="4">
        <v>22072</v>
      </c>
      <c r="J9604" s="4">
        <v>22072</v>
      </c>
      <c r="K9604" s="4">
        <v>22072</v>
      </c>
    </row>
    <row r="9605" spans="1:11" x14ac:dyDescent="0.35">
      <c r="A9605" t="s">
        <v>948</v>
      </c>
      <c r="B9605" t="s">
        <v>2176</v>
      </c>
      <c r="C9605" t="s">
        <v>1897</v>
      </c>
      <c r="D9605" s="4">
        <v>7796</v>
      </c>
      <c r="I9605" s="4">
        <v>7796</v>
      </c>
      <c r="J9605" s="4">
        <v>7796</v>
      </c>
      <c r="K9605" s="4">
        <v>7796</v>
      </c>
    </row>
    <row r="9606" spans="1:11" x14ac:dyDescent="0.35">
      <c r="A9606" t="s">
        <v>948</v>
      </c>
      <c r="B9606" t="s">
        <v>2158</v>
      </c>
      <c r="C9606" t="s">
        <v>1880</v>
      </c>
      <c r="D9606" s="4">
        <v>1954699</v>
      </c>
      <c r="I9606" s="4">
        <v>1954699</v>
      </c>
      <c r="J9606" s="4">
        <v>1954699</v>
      </c>
      <c r="K9606" s="4">
        <v>1954699</v>
      </c>
    </row>
    <row r="9607" spans="1:11" x14ac:dyDescent="0.35">
      <c r="A9607" t="s">
        <v>948</v>
      </c>
      <c r="B9607" t="s">
        <v>2159</v>
      </c>
      <c r="C9607" t="s">
        <v>1881</v>
      </c>
      <c r="D9607" s="4">
        <v>5281636</v>
      </c>
      <c r="I9607" s="4">
        <v>5281636</v>
      </c>
      <c r="J9607" s="4">
        <v>5281636</v>
      </c>
      <c r="K9607" s="4">
        <v>5281636</v>
      </c>
    </row>
    <row r="9608" spans="1:11" x14ac:dyDescent="0.35">
      <c r="A9608" t="s">
        <v>948</v>
      </c>
      <c r="B9608" t="s">
        <v>2174</v>
      </c>
      <c r="C9608" t="s">
        <v>1895</v>
      </c>
      <c r="D9608" s="4">
        <v>291264</v>
      </c>
      <c r="I9608" s="4">
        <v>291264</v>
      </c>
      <c r="J9608" s="4">
        <v>291264</v>
      </c>
      <c r="K9608" s="4">
        <v>291264</v>
      </c>
    </row>
    <row r="9609" spans="1:11" x14ac:dyDescent="0.35">
      <c r="A9609" t="s">
        <v>948</v>
      </c>
      <c r="B9609" t="s">
        <v>2160</v>
      </c>
      <c r="C9609" t="s">
        <v>1882</v>
      </c>
      <c r="D9609" s="4">
        <v>22212</v>
      </c>
      <c r="E9609" s="4">
        <v>472341</v>
      </c>
      <c r="I9609" s="4">
        <v>494553</v>
      </c>
      <c r="J9609" s="4">
        <v>494553</v>
      </c>
      <c r="K9609" s="4">
        <v>22212</v>
      </c>
    </row>
    <row r="9610" spans="1:11" x14ac:dyDescent="0.35">
      <c r="A9610" t="s">
        <v>948</v>
      </c>
      <c r="B9610" t="s">
        <v>2161</v>
      </c>
      <c r="C9610" t="s">
        <v>1883</v>
      </c>
      <c r="D9610" s="4">
        <v>317904</v>
      </c>
      <c r="I9610" s="4">
        <v>317904</v>
      </c>
      <c r="J9610" s="4">
        <v>317904</v>
      </c>
      <c r="K9610" s="4">
        <v>317904</v>
      </c>
    </row>
    <row r="9611" spans="1:11" x14ac:dyDescent="0.35">
      <c r="A9611" t="s">
        <v>948</v>
      </c>
      <c r="B9611" t="s">
        <v>2163</v>
      </c>
      <c r="D9611" s="4">
        <v>13819259</v>
      </c>
      <c r="E9611" s="4">
        <v>472341</v>
      </c>
      <c r="I9611" s="4">
        <v>14291599</v>
      </c>
      <c r="J9611" s="4">
        <v>14291600</v>
      </c>
      <c r="K9611" s="4">
        <v>13819259</v>
      </c>
    </row>
    <row r="9612" spans="1:11" x14ac:dyDescent="0.35">
      <c r="A9612" t="s">
        <v>948</v>
      </c>
      <c r="B9612" t="s">
        <v>2164</v>
      </c>
      <c r="C9612" t="s">
        <v>1886</v>
      </c>
      <c r="D9612" s="4">
        <v>235660</v>
      </c>
      <c r="I9612" s="4">
        <v>235660</v>
      </c>
      <c r="J9612" s="4">
        <v>235660</v>
      </c>
      <c r="K9612" s="4">
        <v>235660</v>
      </c>
    </row>
    <row r="9613" spans="1:11" x14ac:dyDescent="0.35">
      <c r="A9613" t="s">
        <v>948</v>
      </c>
      <c r="B9613" t="s">
        <v>2165</v>
      </c>
      <c r="D9613" s="4">
        <v>235660</v>
      </c>
      <c r="I9613" s="4">
        <v>235660</v>
      </c>
      <c r="J9613" s="4">
        <v>235660</v>
      </c>
      <c r="K9613" s="4">
        <v>235660</v>
      </c>
    </row>
    <row r="9614" spans="1:11" x14ac:dyDescent="0.35">
      <c r="A9614" t="s">
        <v>948</v>
      </c>
      <c r="B9614" t="s">
        <v>2183</v>
      </c>
      <c r="C9614" t="s">
        <v>1904</v>
      </c>
      <c r="G9614" s="4">
        <v>250000</v>
      </c>
      <c r="I9614" s="4">
        <v>250000</v>
      </c>
      <c r="J9614">
        <v>0</v>
      </c>
      <c r="K9614" s="4">
        <v>0</v>
      </c>
    </row>
    <row r="9615" spans="1:11" x14ac:dyDescent="0.35">
      <c r="A9615" t="s">
        <v>948</v>
      </c>
      <c r="B9615" t="s">
        <v>2166</v>
      </c>
      <c r="C9615" t="s">
        <v>1888</v>
      </c>
      <c r="H9615" s="4">
        <v>8448000</v>
      </c>
      <c r="I9615" s="4">
        <v>8448000</v>
      </c>
      <c r="J9615">
        <v>0</v>
      </c>
      <c r="K9615" s="4">
        <v>0</v>
      </c>
    </row>
    <row r="9616" spans="1:11" x14ac:dyDescent="0.35">
      <c r="A9616" t="s">
        <v>948</v>
      </c>
      <c r="B9616" t="s">
        <v>2180</v>
      </c>
      <c r="C9616" t="s">
        <v>1901</v>
      </c>
      <c r="E9616" s="4">
        <v>1837500</v>
      </c>
      <c r="I9616" s="4">
        <v>1837500</v>
      </c>
      <c r="J9616">
        <v>1837500</v>
      </c>
      <c r="K9616" s="4">
        <v>0</v>
      </c>
    </row>
    <row r="9617" spans="1:11" x14ac:dyDescent="0.35">
      <c r="A9617" t="s">
        <v>948</v>
      </c>
      <c r="B9617" t="s">
        <v>2167</v>
      </c>
      <c r="C9617" t="s">
        <v>1889</v>
      </c>
      <c r="E9617" s="4">
        <v>1501500</v>
      </c>
      <c r="I9617" s="4">
        <v>1501500</v>
      </c>
      <c r="J9617">
        <v>1501500</v>
      </c>
      <c r="K9617" s="4">
        <v>0</v>
      </c>
    </row>
    <row r="9618" spans="1:11" x14ac:dyDescent="0.35">
      <c r="A9618" t="s">
        <v>948</v>
      </c>
      <c r="B9618" t="s">
        <v>2168</v>
      </c>
      <c r="C9618" t="s">
        <v>1890</v>
      </c>
      <c r="E9618" s="4">
        <v>1668750</v>
      </c>
      <c r="I9618" s="4">
        <v>1668750</v>
      </c>
      <c r="J9618">
        <v>1668750</v>
      </c>
      <c r="K9618" s="4">
        <v>0</v>
      </c>
    </row>
    <row r="9619" spans="1:11" x14ac:dyDescent="0.35">
      <c r="A9619" t="s">
        <v>948</v>
      </c>
      <c r="B9619" t="s">
        <v>2181</v>
      </c>
      <c r="C9619" t="s">
        <v>1902</v>
      </c>
      <c r="E9619" s="4">
        <v>10275000</v>
      </c>
      <c r="I9619" s="4">
        <v>10275000</v>
      </c>
      <c r="J9619">
        <v>10275000</v>
      </c>
      <c r="K9619" s="4">
        <v>0</v>
      </c>
    </row>
    <row r="9620" spans="1:11" x14ac:dyDescent="0.35">
      <c r="A9620" t="s">
        <v>948</v>
      </c>
      <c r="B9620" t="s">
        <v>2169</v>
      </c>
      <c r="E9620" s="4">
        <v>15282750</v>
      </c>
      <c r="G9620" s="4">
        <v>250000</v>
      </c>
      <c r="H9620" s="4">
        <v>8448000</v>
      </c>
      <c r="I9620" s="4">
        <v>23980750</v>
      </c>
      <c r="J9620">
        <v>15282750</v>
      </c>
      <c r="K9620" s="4">
        <v>0</v>
      </c>
    </row>
    <row r="9621" spans="1:11" x14ac:dyDescent="0.35">
      <c r="A9621" t="s">
        <v>948</v>
      </c>
      <c r="B9621" t="s">
        <v>2170</v>
      </c>
      <c r="D9621" s="4">
        <v>97907860</v>
      </c>
      <c r="E9621" s="4">
        <v>34503986</v>
      </c>
      <c r="F9621" s="4">
        <v>22489767</v>
      </c>
      <c r="G9621" s="4">
        <v>1841079</v>
      </c>
      <c r="H9621" s="4">
        <v>61326571</v>
      </c>
      <c r="I9621" s="4">
        <v>218069262</v>
      </c>
      <c r="J9621" s="4">
        <f>SUM(D9621,E9621)</f>
        <v>132411846</v>
      </c>
      <c r="K9621" s="4">
        <v>97907860</v>
      </c>
    </row>
    <row r="9622" spans="1:11" x14ac:dyDescent="0.35">
      <c r="A9622" t="s">
        <v>955</v>
      </c>
      <c r="B9622" t="s">
        <v>2118</v>
      </c>
      <c r="C9622" t="s">
        <v>1843</v>
      </c>
      <c r="D9622" s="4">
        <v>74344357</v>
      </c>
      <c r="E9622" s="4">
        <v>20447277</v>
      </c>
      <c r="F9622" s="4">
        <v>44182600</v>
      </c>
      <c r="I9622" s="4">
        <v>138974234</v>
      </c>
      <c r="J9622" s="4">
        <v>94791634</v>
      </c>
      <c r="K9622" s="4">
        <v>74344357</v>
      </c>
    </row>
    <row r="9623" spans="1:11" x14ac:dyDescent="0.35">
      <c r="A9623" t="s">
        <v>955</v>
      </c>
      <c r="B9623" t="s">
        <v>2119</v>
      </c>
      <c r="C9623" t="s">
        <v>1844</v>
      </c>
      <c r="D9623" s="4">
        <v>13597236</v>
      </c>
      <c r="E9623" s="4">
        <v>106680</v>
      </c>
      <c r="F9623" s="4">
        <v>295815</v>
      </c>
      <c r="G9623" s="4">
        <v>91800</v>
      </c>
      <c r="H9623" s="4">
        <v>541065</v>
      </c>
      <c r="I9623" s="4">
        <v>14632596</v>
      </c>
      <c r="J9623" s="4">
        <v>13703916</v>
      </c>
      <c r="K9623" s="4">
        <v>13597236</v>
      </c>
    </row>
    <row r="9624" spans="1:11" x14ac:dyDescent="0.35">
      <c r="A9624" t="s">
        <v>955</v>
      </c>
      <c r="B9624" t="s">
        <v>2120</v>
      </c>
      <c r="C9624" t="s">
        <v>1845</v>
      </c>
      <c r="D9624" s="4">
        <v>9498810</v>
      </c>
      <c r="I9624" s="4">
        <v>9498810</v>
      </c>
      <c r="J9624" s="4">
        <v>9498810</v>
      </c>
      <c r="K9624" s="4">
        <v>9498810</v>
      </c>
    </row>
    <row r="9625" spans="1:11" x14ac:dyDescent="0.35">
      <c r="A9625" t="s">
        <v>955</v>
      </c>
      <c r="B9625" t="s">
        <v>2121</v>
      </c>
      <c r="D9625" s="4">
        <v>97440403</v>
      </c>
      <c r="E9625" s="4">
        <v>20553958</v>
      </c>
      <c r="F9625" s="4">
        <v>44478415</v>
      </c>
      <c r="G9625" s="4">
        <v>91800</v>
      </c>
      <c r="H9625" s="4">
        <v>541065</v>
      </c>
      <c r="I9625" s="4">
        <v>163105640</v>
      </c>
      <c r="J9625" s="4">
        <v>117994361</v>
      </c>
      <c r="K9625" s="4">
        <v>97440403</v>
      </c>
    </row>
    <row r="9626" spans="1:11" x14ac:dyDescent="0.35">
      <c r="A9626" t="s">
        <v>955</v>
      </c>
      <c r="B9626" t="s">
        <v>2122</v>
      </c>
      <c r="C9626" t="s">
        <v>1846</v>
      </c>
      <c r="D9626" s="4">
        <v>74821132</v>
      </c>
      <c r="F9626" s="4">
        <v>22317984</v>
      </c>
      <c r="I9626" s="4">
        <v>97139116</v>
      </c>
      <c r="J9626" s="4">
        <v>74821132</v>
      </c>
      <c r="K9626" s="4">
        <v>74821132</v>
      </c>
    </row>
    <row r="9627" spans="1:11" x14ac:dyDescent="0.35">
      <c r="A9627" t="s">
        <v>955</v>
      </c>
      <c r="B9627" t="s">
        <v>2123</v>
      </c>
      <c r="C9627" t="s">
        <v>1847</v>
      </c>
      <c r="D9627" s="4">
        <v>42766586</v>
      </c>
      <c r="E9627" s="4">
        <v>363186</v>
      </c>
      <c r="F9627" s="4">
        <v>1244487</v>
      </c>
      <c r="I9627" s="4">
        <v>44374258</v>
      </c>
      <c r="J9627" s="4">
        <v>43129772</v>
      </c>
      <c r="K9627" s="4">
        <v>42766586</v>
      </c>
    </row>
    <row r="9628" spans="1:11" x14ac:dyDescent="0.35">
      <c r="A9628" t="s">
        <v>955</v>
      </c>
      <c r="B9628" t="s">
        <v>2124</v>
      </c>
      <c r="C9628" t="s">
        <v>1848</v>
      </c>
      <c r="D9628" s="4">
        <v>559877</v>
      </c>
      <c r="I9628" s="4">
        <v>559877</v>
      </c>
      <c r="J9628" s="4">
        <v>559877</v>
      </c>
      <c r="K9628" s="4">
        <v>559877</v>
      </c>
    </row>
    <row r="9629" spans="1:11" x14ac:dyDescent="0.35">
      <c r="A9629" t="s">
        <v>955</v>
      </c>
      <c r="B9629" t="s">
        <v>2125</v>
      </c>
      <c r="D9629" s="4">
        <v>118147594</v>
      </c>
      <c r="E9629" s="4">
        <v>363186</v>
      </c>
      <c r="F9629" s="4">
        <v>23562470</v>
      </c>
      <c r="I9629" s="4">
        <v>142073250</v>
      </c>
      <c r="J9629" s="4">
        <v>118510780</v>
      </c>
      <c r="K9629" s="4">
        <v>118147594</v>
      </c>
    </row>
    <row r="9630" spans="1:11" x14ac:dyDescent="0.35">
      <c r="A9630" t="s">
        <v>955</v>
      </c>
      <c r="B9630" t="s">
        <v>2190</v>
      </c>
      <c r="C9630" t="s">
        <v>1911</v>
      </c>
      <c r="F9630" s="4">
        <v>400000</v>
      </c>
      <c r="I9630" s="4">
        <v>400000</v>
      </c>
      <c r="J9630">
        <v>0</v>
      </c>
      <c r="K9630" s="4">
        <v>0</v>
      </c>
    </row>
    <row r="9631" spans="1:11" x14ac:dyDescent="0.35">
      <c r="A9631" t="s">
        <v>955</v>
      </c>
      <c r="B9631" t="s">
        <v>2175</v>
      </c>
      <c r="C9631" t="s">
        <v>1896</v>
      </c>
      <c r="F9631" s="4">
        <v>32748</v>
      </c>
      <c r="I9631" s="4">
        <v>32748</v>
      </c>
      <c r="J9631">
        <v>0</v>
      </c>
      <c r="K9631" s="4">
        <v>0</v>
      </c>
    </row>
    <row r="9632" spans="1:11" x14ac:dyDescent="0.35">
      <c r="A9632" t="s">
        <v>955</v>
      </c>
      <c r="B9632" t="s">
        <v>2126</v>
      </c>
      <c r="C9632" t="s">
        <v>1850</v>
      </c>
      <c r="F9632" s="4">
        <v>24800000</v>
      </c>
      <c r="I9632" s="4">
        <v>24800000</v>
      </c>
      <c r="J9632">
        <v>0</v>
      </c>
      <c r="K9632" s="4">
        <v>0</v>
      </c>
    </row>
    <row r="9633" spans="1:11" x14ac:dyDescent="0.35">
      <c r="A9633" t="s">
        <v>955</v>
      </c>
      <c r="B9633" t="s">
        <v>2127</v>
      </c>
      <c r="F9633" s="4">
        <v>25232748</v>
      </c>
      <c r="I9633" s="4">
        <v>25232748</v>
      </c>
      <c r="J9633">
        <v>0</v>
      </c>
      <c r="K9633" s="4">
        <v>0</v>
      </c>
    </row>
    <row r="9634" spans="1:11" x14ac:dyDescent="0.35">
      <c r="A9634" t="s">
        <v>955</v>
      </c>
      <c r="B9634" t="s">
        <v>2128</v>
      </c>
      <c r="C9634" t="s">
        <v>1851</v>
      </c>
      <c r="D9634" s="4">
        <v>2771338</v>
      </c>
      <c r="I9634" s="4">
        <v>2771338</v>
      </c>
      <c r="J9634" s="4">
        <v>2771338</v>
      </c>
      <c r="K9634" s="4">
        <v>2771338</v>
      </c>
    </row>
    <row r="9635" spans="1:11" x14ac:dyDescent="0.35">
      <c r="A9635" t="s">
        <v>955</v>
      </c>
      <c r="B9635" t="s">
        <v>2204</v>
      </c>
      <c r="C9635" t="s">
        <v>1947</v>
      </c>
      <c r="F9635" s="4">
        <v>18392</v>
      </c>
      <c r="I9635" s="4">
        <v>18392</v>
      </c>
      <c r="J9635">
        <v>0</v>
      </c>
      <c r="K9635" s="4">
        <v>0</v>
      </c>
    </row>
    <row r="9636" spans="1:11" x14ac:dyDescent="0.35">
      <c r="A9636" t="s">
        <v>955</v>
      </c>
      <c r="B9636" t="s">
        <v>2195</v>
      </c>
      <c r="C9636" t="s">
        <v>1916</v>
      </c>
      <c r="H9636" s="4">
        <v>28527</v>
      </c>
      <c r="I9636" s="4">
        <v>28527</v>
      </c>
      <c r="J9636">
        <v>0</v>
      </c>
      <c r="K9636" s="4">
        <v>0</v>
      </c>
    </row>
    <row r="9637" spans="1:11" x14ac:dyDescent="0.35">
      <c r="A9637" t="s">
        <v>955</v>
      </c>
      <c r="B9637" t="s">
        <v>2129</v>
      </c>
      <c r="C9637" t="s">
        <v>1852</v>
      </c>
      <c r="D9637" s="4">
        <v>8178</v>
      </c>
      <c r="H9637" s="4">
        <v>4802</v>
      </c>
      <c r="I9637" s="4">
        <v>12980</v>
      </c>
      <c r="J9637" s="4">
        <v>8178</v>
      </c>
      <c r="K9637" s="4">
        <v>8178</v>
      </c>
    </row>
    <row r="9638" spans="1:11" x14ac:dyDescent="0.35">
      <c r="A9638" t="s">
        <v>955</v>
      </c>
      <c r="B9638" t="s">
        <v>2130</v>
      </c>
      <c r="C9638" t="s">
        <v>1853</v>
      </c>
      <c r="D9638" s="4">
        <v>17152</v>
      </c>
      <c r="H9638" s="4">
        <v>2730</v>
      </c>
      <c r="I9638" s="4">
        <v>19883</v>
      </c>
      <c r="J9638" s="4">
        <v>17152</v>
      </c>
      <c r="K9638" s="4">
        <v>17152</v>
      </c>
    </row>
    <row r="9639" spans="1:11" x14ac:dyDescent="0.35">
      <c r="A9639" t="s">
        <v>955</v>
      </c>
      <c r="B9639" t="s">
        <v>2172</v>
      </c>
      <c r="C9639" t="s">
        <v>1893</v>
      </c>
      <c r="F9639" s="4">
        <v>1195</v>
      </c>
      <c r="H9639" s="4">
        <v>19633</v>
      </c>
      <c r="I9639" s="4">
        <v>20828</v>
      </c>
      <c r="J9639">
        <v>0</v>
      </c>
      <c r="K9639" s="4">
        <v>0</v>
      </c>
    </row>
    <row r="9640" spans="1:11" x14ac:dyDescent="0.35">
      <c r="A9640" t="s">
        <v>955</v>
      </c>
      <c r="B9640" t="s">
        <v>2131</v>
      </c>
      <c r="C9640" t="s">
        <v>1854</v>
      </c>
      <c r="D9640" s="4">
        <v>1942065</v>
      </c>
      <c r="E9640" s="4">
        <v>464018</v>
      </c>
      <c r="G9640" s="4">
        <v>201747</v>
      </c>
      <c r="I9640" s="4">
        <v>2607830</v>
      </c>
      <c r="J9640" s="4">
        <v>2406083</v>
      </c>
      <c r="K9640" s="4">
        <v>1942065</v>
      </c>
    </row>
    <row r="9641" spans="1:11" x14ac:dyDescent="0.35">
      <c r="A9641" t="s">
        <v>955</v>
      </c>
      <c r="B9641" t="s">
        <v>2132</v>
      </c>
      <c r="C9641" t="s">
        <v>1855</v>
      </c>
      <c r="D9641" s="4">
        <v>1493978</v>
      </c>
      <c r="E9641" s="4">
        <v>103410</v>
      </c>
      <c r="G9641" s="4">
        <v>75205</v>
      </c>
      <c r="H9641" s="4">
        <v>244933</v>
      </c>
      <c r="I9641" s="4">
        <v>1917527</v>
      </c>
      <c r="J9641" s="4">
        <v>1597388</v>
      </c>
      <c r="K9641" s="4">
        <v>1493978</v>
      </c>
    </row>
    <row r="9642" spans="1:11" x14ac:dyDescent="0.35">
      <c r="A9642" t="s">
        <v>955</v>
      </c>
      <c r="B9642" t="s">
        <v>2133</v>
      </c>
      <c r="C9642" t="s">
        <v>1856</v>
      </c>
      <c r="D9642" s="4">
        <v>85370</v>
      </c>
      <c r="F9642" s="4">
        <v>4246</v>
      </c>
      <c r="G9642" s="4">
        <v>6368</v>
      </c>
      <c r="I9642" s="4">
        <v>95983</v>
      </c>
      <c r="J9642" s="4">
        <v>85370</v>
      </c>
      <c r="K9642" s="4">
        <v>85370</v>
      </c>
    </row>
    <row r="9643" spans="1:11" x14ac:dyDescent="0.35">
      <c r="A9643" t="s">
        <v>955</v>
      </c>
      <c r="B9643" t="s">
        <v>2134</v>
      </c>
      <c r="C9643" t="s">
        <v>1857</v>
      </c>
      <c r="D9643" s="4">
        <v>43454</v>
      </c>
      <c r="H9643" s="4">
        <v>2716</v>
      </c>
      <c r="I9643" s="4">
        <v>46170</v>
      </c>
      <c r="J9643" s="4">
        <v>43454</v>
      </c>
      <c r="K9643" s="4">
        <v>43454</v>
      </c>
    </row>
    <row r="9644" spans="1:11" x14ac:dyDescent="0.35">
      <c r="A9644" t="s">
        <v>955</v>
      </c>
      <c r="B9644" t="s">
        <v>2193</v>
      </c>
      <c r="C9644" t="s">
        <v>1914</v>
      </c>
      <c r="H9644" s="4">
        <v>45410</v>
      </c>
      <c r="I9644" s="4">
        <v>45410</v>
      </c>
      <c r="J9644">
        <v>0</v>
      </c>
      <c r="K9644" s="4">
        <v>0</v>
      </c>
    </row>
    <row r="9645" spans="1:11" x14ac:dyDescent="0.35">
      <c r="A9645" t="s">
        <v>955</v>
      </c>
      <c r="B9645" t="s">
        <v>2135</v>
      </c>
      <c r="C9645" t="s">
        <v>1858</v>
      </c>
      <c r="D9645" s="4">
        <v>402208</v>
      </c>
      <c r="E9645" s="4">
        <v>193060</v>
      </c>
      <c r="H9645" s="4">
        <v>36199</v>
      </c>
      <c r="I9645" s="4">
        <v>631466</v>
      </c>
      <c r="J9645" s="4">
        <v>595268</v>
      </c>
      <c r="K9645" s="4">
        <v>402208</v>
      </c>
    </row>
    <row r="9646" spans="1:11" x14ac:dyDescent="0.35">
      <c r="A9646" t="s">
        <v>955</v>
      </c>
      <c r="B9646" t="s">
        <v>2136</v>
      </c>
      <c r="C9646" t="s">
        <v>1859</v>
      </c>
      <c r="D9646" s="4">
        <v>851491</v>
      </c>
      <c r="E9646" s="4">
        <v>450000</v>
      </c>
      <c r="F9646" s="4">
        <v>7</v>
      </c>
      <c r="G9646" s="4">
        <v>100000</v>
      </c>
      <c r="H9646" s="4">
        <v>4925046</v>
      </c>
      <c r="I9646" s="4">
        <v>6326543</v>
      </c>
      <c r="J9646" s="4">
        <v>1301491</v>
      </c>
      <c r="K9646" s="4">
        <v>851491</v>
      </c>
    </row>
    <row r="9647" spans="1:11" x14ac:dyDescent="0.35">
      <c r="A9647" t="s">
        <v>955</v>
      </c>
      <c r="B9647" t="s">
        <v>2194</v>
      </c>
      <c r="C9647" t="s">
        <v>1915</v>
      </c>
      <c r="G9647" s="4">
        <v>5</v>
      </c>
      <c r="I9647" s="4">
        <v>5</v>
      </c>
      <c r="J9647">
        <v>0</v>
      </c>
      <c r="K9647" s="4">
        <v>0</v>
      </c>
    </row>
    <row r="9648" spans="1:11" x14ac:dyDescent="0.35">
      <c r="A9648" t="s">
        <v>955</v>
      </c>
      <c r="B9648" t="s">
        <v>2137</v>
      </c>
      <c r="C9648" t="s">
        <v>1860</v>
      </c>
      <c r="E9648" s="4">
        <v>108703</v>
      </c>
      <c r="H9648" s="4">
        <v>8913648</v>
      </c>
      <c r="I9648" s="4">
        <v>9022351</v>
      </c>
      <c r="J9648">
        <v>108703</v>
      </c>
      <c r="K9648" s="4">
        <v>0</v>
      </c>
    </row>
    <row r="9649" spans="1:11" x14ac:dyDescent="0.35">
      <c r="A9649" t="s">
        <v>955</v>
      </c>
      <c r="B9649" t="s">
        <v>2138</v>
      </c>
      <c r="C9649" t="s">
        <v>1861</v>
      </c>
      <c r="D9649" s="4">
        <v>812863</v>
      </c>
      <c r="I9649" s="4">
        <v>812863</v>
      </c>
      <c r="J9649" s="4">
        <v>812863</v>
      </c>
      <c r="K9649" s="4">
        <v>812863</v>
      </c>
    </row>
    <row r="9650" spans="1:11" x14ac:dyDescent="0.35">
      <c r="A9650" t="s">
        <v>955</v>
      </c>
      <c r="B9650" t="s">
        <v>2139</v>
      </c>
      <c r="C9650" t="s">
        <v>1862</v>
      </c>
      <c r="H9650" s="4">
        <v>4016821</v>
      </c>
      <c r="I9650" s="4">
        <v>4016821</v>
      </c>
      <c r="J9650">
        <v>0</v>
      </c>
      <c r="K9650" s="4">
        <v>0</v>
      </c>
    </row>
    <row r="9651" spans="1:11" x14ac:dyDescent="0.35">
      <c r="A9651" t="s">
        <v>955</v>
      </c>
      <c r="B9651" t="s">
        <v>2140</v>
      </c>
      <c r="C9651" t="s">
        <v>1863</v>
      </c>
      <c r="D9651" s="4">
        <v>2199</v>
      </c>
      <c r="E9651" s="4">
        <v>408084</v>
      </c>
      <c r="H9651" s="4">
        <v>7780</v>
      </c>
      <c r="I9651" s="4">
        <v>418064</v>
      </c>
      <c r="J9651" s="4">
        <v>410283</v>
      </c>
      <c r="K9651" s="4">
        <v>2199</v>
      </c>
    </row>
    <row r="9652" spans="1:11" x14ac:dyDescent="0.35">
      <c r="A9652" t="s">
        <v>955</v>
      </c>
      <c r="B9652" t="s">
        <v>2141</v>
      </c>
      <c r="D9652" s="4">
        <v>8430295</v>
      </c>
      <c r="E9652" s="4">
        <v>1727275</v>
      </c>
      <c r="F9652" s="4">
        <v>23839</v>
      </c>
      <c r="G9652" s="4">
        <v>383326</v>
      </c>
      <c r="H9652" s="4">
        <v>18248246</v>
      </c>
      <c r="I9652" s="4">
        <v>28812980</v>
      </c>
      <c r="J9652" s="4">
        <v>10157570</v>
      </c>
      <c r="K9652" s="4">
        <v>8430295</v>
      </c>
    </row>
    <row r="9653" spans="1:11" x14ac:dyDescent="0.35">
      <c r="A9653" t="s">
        <v>955</v>
      </c>
      <c r="B9653" t="s">
        <v>2142</v>
      </c>
      <c r="C9653" t="s">
        <v>1864</v>
      </c>
      <c r="D9653" s="4">
        <v>11158</v>
      </c>
      <c r="E9653" s="4">
        <v>11158</v>
      </c>
      <c r="I9653" s="4">
        <v>22317</v>
      </c>
      <c r="J9653" s="4">
        <v>22316</v>
      </c>
      <c r="K9653" s="4">
        <v>11158</v>
      </c>
    </row>
    <row r="9654" spans="1:11" x14ac:dyDescent="0.35">
      <c r="A9654" t="s">
        <v>955</v>
      </c>
      <c r="B9654" t="s">
        <v>2143</v>
      </c>
      <c r="C9654" t="s">
        <v>1865</v>
      </c>
      <c r="D9654" s="4">
        <v>10465</v>
      </c>
      <c r="H9654" s="4">
        <v>511005</v>
      </c>
      <c r="I9654" s="4">
        <v>521470</v>
      </c>
      <c r="J9654" s="4">
        <v>10465</v>
      </c>
      <c r="K9654" s="4">
        <v>10465</v>
      </c>
    </row>
    <row r="9655" spans="1:11" x14ac:dyDescent="0.35">
      <c r="A9655" t="s">
        <v>955</v>
      </c>
      <c r="B9655" t="s">
        <v>2144</v>
      </c>
      <c r="C9655" t="s">
        <v>1866</v>
      </c>
      <c r="D9655" s="4">
        <v>14607</v>
      </c>
      <c r="E9655" s="4">
        <v>19120</v>
      </c>
      <c r="I9655" s="4">
        <v>33727</v>
      </c>
      <c r="J9655" s="4">
        <v>33727</v>
      </c>
      <c r="K9655" s="4">
        <v>14607</v>
      </c>
    </row>
    <row r="9656" spans="1:11" x14ac:dyDescent="0.35">
      <c r="A9656" t="s">
        <v>955</v>
      </c>
      <c r="B9656" t="s">
        <v>2145</v>
      </c>
      <c r="C9656" t="s">
        <v>1867</v>
      </c>
      <c r="D9656" s="4">
        <v>1092903</v>
      </c>
      <c r="E9656" s="4">
        <v>37041</v>
      </c>
      <c r="F9656" s="4">
        <v>329500</v>
      </c>
      <c r="H9656" s="4">
        <v>15930666</v>
      </c>
      <c r="I9656" s="4">
        <v>17390110</v>
      </c>
      <c r="J9656" s="4">
        <v>1129944</v>
      </c>
      <c r="K9656" s="4">
        <v>1092903</v>
      </c>
    </row>
    <row r="9657" spans="1:11" x14ac:dyDescent="0.35">
      <c r="A9657" t="s">
        <v>955</v>
      </c>
      <c r="B9657" t="s">
        <v>2146</v>
      </c>
      <c r="C9657" t="s">
        <v>1868</v>
      </c>
      <c r="D9657" s="4">
        <v>60946</v>
      </c>
      <c r="E9657" s="4">
        <v>26856</v>
      </c>
      <c r="F9657" s="4">
        <v>173631</v>
      </c>
      <c r="H9657" s="4">
        <v>9596721</v>
      </c>
      <c r="I9657" s="4">
        <v>9858154</v>
      </c>
      <c r="J9657" s="4">
        <v>87802</v>
      </c>
      <c r="K9657" s="4">
        <v>60946</v>
      </c>
    </row>
    <row r="9658" spans="1:11" x14ac:dyDescent="0.35">
      <c r="A9658" t="s">
        <v>955</v>
      </c>
      <c r="B9658" t="s">
        <v>2173</v>
      </c>
      <c r="C9658" t="s">
        <v>1894</v>
      </c>
      <c r="D9658" s="4">
        <v>7180</v>
      </c>
      <c r="I9658" s="4">
        <v>7180</v>
      </c>
      <c r="J9658" s="4">
        <v>7180</v>
      </c>
      <c r="K9658" s="4">
        <v>7180</v>
      </c>
    </row>
    <row r="9659" spans="1:11" x14ac:dyDescent="0.35">
      <c r="A9659" t="s">
        <v>955</v>
      </c>
      <c r="B9659" t="s">
        <v>2147</v>
      </c>
      <c r="C9659" t="s">
        <v>1869</v>
      </c>
      <c r="D9659" s="4">
        <v>28445</v>
      </c>
      <c r="H9659" s="4">
        <v>3973056</v>
      </c>
      <c r="I9659" s="4">
        <v>4001501</v>
      </c>
      <c r="J9659" s="4">
        <v>28445</v>
      </c>
      <c r="K9659" s="4">
        <v>28445</v>
      </c>
    </row>
    <row r="9660" spans="1:11" x14ac:dyDescent="0.35">
      <c r="A9660" t="s">
        <v>955</v>
      </c>
      <c r="B9660" t="s">
        <v>2148</v>
      </c>
      <c r="C9660" t="s">
        <v>1870</v>
      </c>
      <c r="D9660" s="4">
        <v>333940</v>
      </c>
      <c r="E9660" s="4">
        <v>24436536</v>
      </c>
      <c r="H9660" s="4">
        <v>477977</v>
      </c>
      <c r="I9660" s="4">
        <v>25248453</v>
      </c>
      <c r="J9660" s="4">
        <v>24770476</v>
      </c>
      <c r="K9660" s="4">
        <v>333940</v>
      </c>
    </row>
    <row r="9661" spans="1:11" x14ac:dyDescent="0.35">
      <c r="A9661" t="s">
        <v>955</v>
      </c>
      <c r="B9661" t="s">
        <v>2149</v>
      </c>
      <c r="C9661" t="s">
        <v>1871</v>
      </c>
      <c r="D9661" s="4">
        <v>674313</v>
      </c>
      <c r="E9661" s="4">
        <v>12990000</v>
      </c>
      <c r="H9661" s="4">
        <v>85795</v>
      </c>
      <c r="I9661" s="4">
        <v>13750108</v>
      </c>
      <c r="J9661" s="4">
        <v>13664313</v>
      </c>
      <c r="K9661" s="4">
        <v>674313</v>
      </c>
    </row>
    <row r="9662" spans="1:11" x14ac:dyDescent="0.35">
      <c r="A9662" t="s">
        <v>955</v>
      </c>
      <c r="B9662" t="s">
        <v>2150</v>
      </c>
      <c r="C9662" t="s">
        <v>1872</v>
      </c>
      <c r="D9662" s="4">
        <v>1394133</v>
      </c>
      <c r="I9662" s="4">
        <v>1394133</v>
      </c>
      <c r="J9662" s="4">
        <v>1394133</v>
      </c>
      <c r="K9662" s="4">
        <v>1394133</v>
      </c>
    </row>
    <row r="9663" spans="1:11" x14ac:dyDescent="0.35">
      <c r="A9663" t="s">
        <v>955</v>
      </c>
      <c r="B9663" t="s">
        <v>2151</v>
      </c>
      <c r="C9663" t="s">
        <v>1873</v>
      </c>
      <c r="D9663" s="4">
        <v>1689</v>
      </c>
      <c r="I9663" s="4">
        <v>1689</v>
      </c>
      <c r="J9663" s="4">
        <v>1689</v>
      </c>
      <c r="K9663" s="4">
        <v>1689</v>
      </c>
    </row>
    <row r="9664" spans="1:11" x14ac:dyDescent="0.35">
      <c r="A9664" t="s">
        <v>955</v>
      </c>
      <c r="B9664" t="s">
        <v>2152</v>
      </c>
      <c r="C9664" t="s">
        <v>1874</v>
      </c>
      <c r="D9664" s="4">
        <v>3410</v>
      </c>
      <c r="I9664" s="4">
        <v>3410</v>
      </c>
      <c r="J9664" s="4">
        <v>3410</v>
      </c>
      <c r="K9664" s="4">
        <v>3410</v>
      </c>
    </row>
    <row r="9665" spans="1:11" x14ac:dyDescent="0.35">
      <c r="A9665" t="s">
        <v>955</v>
      </c>
      <c r="B9665" t="s">
        <v>2153</v>
      </c>
      <c r="C9665" t="s">
        <v>1875</v>
      </c>
      <c r="D9665" s="4">
        <v>4830</v>
      </c>
      <c r="H9665" s="4">
        <v>181338</v>
      </c>
      <c r="I9665" s="4">
        <v>186168</v>
      </c>
      <c r="J9665" s="4">
        <v>4830</v>
      </c>
      <c r="K9665" s="4">
        <v>4830</v>
      </c>
    </row>
    <row r="9666" spans="1:11" x14ac:dyDescent="0.35">
      <c r="A9666" t="s">
        <v>955</v>
      </c>
      <c r="B9666" t="s">
        <v>2154</v>
      </c>
      <c r="C9666" t="s">
        <v>1876</v>
      </c>
      <c r="D9666" s="4">
        <v>205893</v>
      </c>
      <c r="H9666" s="4">
        <v>201600</v>
      </c>
      <c r="I9666" s="4">
        <v>407493</v>
      </c>
      <c r="J9666" s="4">
        <v>205893</v>
      </c>
      <c r="K9666" s="4">
        <v>205893</v>
      </c>
    </row>
    <row r="9667" spans="1:11" x14ac:dyDescent="0.35">
      <c r="A9667" t="s">
        <v>955</v>
      </c>
      <c r="B9667" t="s">
        <v>2155</v>
      </c>
      <c r="C9667" t="s">
        <v>1877</v>
      </c>
      <c r="D9667" s="4">
        <v>20529</v>
      </c>
      <c r="I9667" s="4">
        <v>20529</v>
      </c>
      <c r="J9667" s="4">
        <v>20529</v>
      </c>
      <c r="K9667" s="4">
        <v>20529</v>
      </c>
    </row>
    <row r="9668" spans="1:11" x14ac:dyDescent="0.35">
      <c r="A9668" t="s">
        <v>955</v>
      </c>
      <c r="B9668" t="s">
        <v>2156</v>
      </c>
      <c r="D9668" s="4">
        <v>3864443</v>
      </c>
      <c r="E9668" s="4">
        <v>37520711</v>
      </c>
      <c r="F9668" s="4">
        <v>503131</v>
      </c>
      <c r="H9668" s="4">
        <v>30958157</v>
      </c>
      <c r="I9668" s="4">
        <v>72846442</v>
      </c>
      <c r="J9668" s="4">
        <v>41385154</v>
      </c>
      <c r="K9668" s="4">
        <v>3864443</v>
      </c>
    </row>
    <row r="9669" spans="1:11" x14ac:dyDescent="0.35">
      <c r="A9669" t="s">
        <v>955</v>
      </c>
      <c r="B9669" t="s">
        <v>2191</v>
      </c>
      <c r="C9669" t="s">
        <v>1912</v>
      </c>
      <c r="D9669" s="4">
        <v>1985</v>
      </c>
      <c r="I9669" s="4">
        <v>1985</v>
      </c>
      <c r="J9669" s="4">
        <v>1985</v>
      </c>
      <c r="K9669" s="4">
        <v>1985</v>
      </c>
    </row>
    <row r="9670" spans="1:11" x14ac:dyDescent="0.35">
      <c r="A9670" t="s">
        <v>955</v>
      </c>
      <c r="B9670" t="s">
        <v>2157</v>
      </c>
      <c r="C9670" t="s">
        <v>1879</v>
      </c>
      <c r="D9670" s="4">
        <v>5752514</v>
      </c>
      <c r="I9670" s="4">
        <v>5752514</v>
      </c>
      <c r="J9670" s="4">
        <v>5752514</v>
      </c>
      <c r="K9670" s="4">
        <v>5752514</v>
      </c>
    </row>
    <row r="9671" spans="1:11" x14ac:dyDescent="0.35">
      <c r="A9671" t="s">
        <v>955</v>
      </c>
      <c r="B9671" t="s">
        <v>2186</v>
      </c>
      <c r="C9671" t="s">
        <v>1907</v>
      </c>
      <c r="D9671" s="4">
        <v>75575</v>
      </c>
      <c r="I9671" s="4">
        <v>75575</v>
      </c>
      <c r="J9671" s="4">
        <v>75575</v>
      </c>
      <c r="K9671" s="4">
        <v>75575</v>
      </c>
    </row>
    <row r="9672" spans="1:11" x14ac:dyDescent="0.35">
      <c r="A9672" t="s">
        <v>955</v>
      </c>
      <c r="B9672" t="s">
        <v>2176</v>
      </c>
      <c r="C9672" t="s">
        <v>1897</v>
      </c>
      <c r="D9672" s="4">
        <v>2852</v>
      </c>
      <c r="I9672" s="4">
        <v>2852</v>
      </c>
      <c r="J9672" s="4">
        <v>2852</v>
      </c>
      <c r="K9672" s="4">
        <v>2852</v>
      </c>
    </row>
    <row r="9673" spans="1:11" x14ac:dyDescent="0.35">
      <c r="A9673" t="s">
        <v>955</v>
      </c>
      <c r="B9673" t="s">
        <v>2158</v>
      </c>
      <c r="C9673" t="s">
        <v>1880</v>
      </c>
      <c r="D9673" s="4">
        <v>4363398</v>
      </c>
      <c r="I9673" s="4">
        <v>4363398</v>
      </c>
      <c r="J9673" s="4">
        <v>4363398</v>
      </c>
      <c r="K9673" s="4">
        <v>4363398</v>
      </c>
    </row>
    <row r="9674" spans="1:11" x14ac:dyDescent="0.35">
      <c r="A9674" t="s">
        <v>955</v>
      </c>
      <c r="B9674" t="s">
        <v>2159</v>
      </c>
      <c r="C9674" t="s">
        <v>1881</v>
      </c>
      <c r="D9674" s="4">
        <v>9288478</v>
      </c>
      <c r="I9674" s="4">
        <v>9288478</v>
      </c>
      <c r="J9674" s="4">
        <v>9288478</v>
      </c>
      <c r="K9674" s="4">
        <v>9288478</v>
      </c>
    </row>
    <row r="9675" spans="1:11" x14ac:dyDescent="0.35">
      <c r="A9675" t="s">
        <v>955</v>
      </c>
      <c r="B9675" t="s">
        <v>2174</v>
      </c>
      <c r="C9675" t="s">
        <v>1895</v>
      </c>
      <c r="D9675" s="4">
        <v>496907</v>
      </c>
      <c r="I9675" s="4">
        <v>496907</v>
      </c>
      <c r="J9675" s="4">
        <v>496907</v>
      </c>
      <c r="K9675" s="4">
        <v>496907</v>
      </c>
    </row>
    <row r="9676" spans="1:11" x14ac:dyDescent="0.35">
      <c r="A9676" t="s">
        <v>955</v>
      </c>
      <c r="B9676" t="s">
        <v>2160</v>
      </c>
      <c r="C9676" t="s">
        <v>1882</v>
      </c>
      <c r="D9676" s="4">
        <v>19169</v>
      </c>
      <c r="E9676" s="4">
        <v>352124</v>
      </c>
      <c r="I9676" s="4">
        <v>371292</v>
      </c>
      <c r="J9676" s="4">
        <v>371293</v>
      </c>
      <c r="K9676" s="4">
        <v>19169</v>
      </c>
    </row>
    <row r="9677" spans="1:11" x14ac:dyDescent="0.35">
      <c r="A9677" t="s">
        <v>955</v>
      </c>
      <c r="B9677" t="s">
        <v>2179</v>
      </c>
      <c r="C9677" t="s">
        <v>1900</v>
      </c>
      <c r="D9677" s="4">
        <v>91310</v>
      </c>
      <c r="I9677" s="4">
        <v>91310</v>
      </c>
      <c r="J9677" s="4">
        <v>91310</v>
      </c>
      <c r="K9677" s="4">
        <v>91310</v>
      </c>
    </row>
    <row r="9678" spans="1:11" x14ac:dyDescent="0.35">
      <c r="A9678" t="s">
        <v>955</v>
      </c>
      <c r="B9678" t="s">
        <v>2161</v>
      </c>
      <c r="C9678" t="s">
        <v>1883</v>
      </c>
      <c r="D9678" s="4">
        <v>138670</v>
      </c>
      <c r="I9678" s="4">
        <v>138670</v>
      </c>
      <c r="J9678" s="4">
        <v>138670</v>
      </c>
      <c r="K9678" s="4">
        <v>138670</v>
      </c>
    </row>
    <row r="9679" spans="1:11" x14ac:dyDescent="0.35">
      <c r="A9679" t="s">
        <v>955</v>
      </c>
      <c r="B9679" t="s">
        <v>2162</v>
      </c>
      <c r="C9679" t="s">
        <v>1884</v>
      </c>
      <c r="D9679" s="4">
        <v>9331</v>
      </c>
      <c r="I9679" s="4">
        <v>9331</v>
      </c>
      <c r="J9679" s="4">
        <v>9331</v>
      </c>
      <c r="K9679" s="4">
        <v>9331</v>
      </c>
    </row>
    <row r="9680" spans="1:11" x14ac:dyDescent="0.35">
      <c r="A9680" t="s">
        <v>955</v>
      </c>
      <c r="B9680" t="s">
        <v>2163</v>
      </c>
      <c r="D9680" s="4">
        <v>20240189</v>
      </c>
      <c r="E9680" s="4">
        <v>352124</v>
      </c>
      <c r="I9680" s="4">
        <v>20592313</v>
      </c>
      <c r="J9680" s="4">
        <v>20592313</v>
      </c>
      <c r="K9680" s="4">
        <v>20240189</v>
      </c>
    </row>
    <row r="9681" spans="1:11" x14ac:dyDescent="0.35">
      <c r="A9681" t="s">
        <v>955</v>
      </c>
      <c r="B9681" t="s">
        <v>2164</v>
      </c>
      <c r="C9681" t="s">
        <v>1886</v>
      </c>
      <c r="D9681" s="4">
        <v>108404</v>
      </c>
      <c r="E9681" s="4">
        <v>428901</v>
      </c>
      <c r="I9681" s="4">
        <v>537305</v>
      </c>
      <c r="J9681" s="4">
        <v>537305</v>
      </c>
      <c r="K9681" s="4">
        <v>108404</v>
      </c>
    </row>
    <row r="9682" spans="1:11" x14ac:dyDescent="0.35">
      <c r="A9682" t="s">
        <v>955</v>
      </c>
      <c r="B9682" t="s">
        <v>2165</v>
      </c>
      <c r="D9682" s="4">
        <v>108404</v>
      </c>
      <c r="E9682" s="4">
        <v>428901</v>
      </c>
      <c r="I9682" s="4">
        <v>537305</v>
      </c>
      <c r="J9682" s="4">
        <v>537305</v>
      </c>
      <c r="K9682" s="4">
        <v>108404</v>
      </c>
    </row>
    <row r="9683" spans="1:11" x14ac:dyDescent="0.35">
      <c r="A9683" t="s">
        <v>955</v>
      </c>
      <c r="B9683" t="s">
        <v>2166</v>
      </c>
      <c r="C9683" t="s">
        <v>1888</v>
      </c>
      <c r="H9683" s="4">
        <v>1776000</v>
      </c>
      <c r="I9683" s="4">
        <v>1776000</v>
      </c>
      <c r="J9683">
        <v>0</v>
      </c>
      <c r="K9683" s="4">
        <v>0</v>
      </c>
    </row>
    <row r="9684" spans="1:11" x14ac:dyDescent="0.35">
      <c r="A9684" t="s">
        <v>955</v>
      </c>
      <c r="B9684" t="s">
        <v>2180</v>
      </c>
      <c r="C9684" t="s">
        <v>1901</v>
      </c>
      <c r="E9684" s="4">
        <v>1500000</v>
      </c>
      <c r="I9684" s="4">
        <v>1500000</v>
      </c>
      <c r="J9684">
        <v>1500000</v>
      </c>
      <c r="K9684" s="4">
        <v>0</v>
      </c>
    </row>
    <row r="9685" spans="1:11" x14ac:dyDescent="0.35">
      <c r="A9685" t="s">
        <v>955</v>
      </c>
      <c r="B9685" t="s">
        <v>2167</v>
      </c>
      <c r="C9685" t="s">
        <v>1889</v>
      </c>
      <c r="E9685" s="4">
        <v>2042250</v>
      </c>
      <c r="I9685" s="4">
        <v>2042250</v>
      </c>
      <c r="J9685">
        <v>2042250</v>
      </c>
      <c r="K9685" s="4">
        <v>0</v>
      </c>
    </row>
    <row r="9686" spans="1:11" x14ac:dyDescent="0.35">
      <c r="A9686" t="s">
        <v>955</v>
      </c>
      <c r="B9686" t="s">
        <v>2168</v>
      </c>
      <c r="C9686" t="s">
        <v>1890</v>
      </c>
      <c r="E9686" s="4">
        <v>1162500</v>
      </c>
      <c r="I9686" s="4">
        <v>1162500</v>
      </c>
      <c r="J9686">
        <v>1162500</v>
      </c>
      <c r="K9686" s="4">
        <v>0</v>
      </c>
    </row>
    <row r="9687" spans="1:11" x14ac:dyDescent="0.35">
      <c r="A9687" t="s">
        <v>955</v>
      </c>
      <c r="B9687" t="s">
        <v>2181</v>
      </c>
      <c r="C9687" t="s">
        <v>1902</v>
      </c>
      <c r="E9687" s="4">
        <v>3000000</v>
      </c>
      <c r="I9687" s="4">
        <v>3000000</v>
      </c>
      <c r="J9687">
        <v>3000000</v>
      </c>
      <c r="K9687" s="4">
        <v>0</v>
      </c>
    </row>
    <row r="9688" spans="1:11" x14ac:dyDescent="0.35">
      <c r="A9688" t="s">
        <v>955</v>
      </c>
      <c r="B9688" t="s">
        <v>2169</v>
      </c>
      <c r="E9688" s="4">
        <v>7704750</v>
      </c>
      <c r="H9688" s="4">
        <v>1776000</v>
      </c>
      <c r="I9688" s="4">
        <v>9480750</v>
      </c>
      <c r="J9688">
        <v>7704750</v>
      </c>
      <c r="K9688" s="4">
        <v>0</v>
      </c>
    </row>
    <row r="9689" spans="1:11" x14ac:dyDescent="0.35">
      <c r="A9689" t="s">
        <v>955</v>
      </c>
      <c r="B9689" t="s">
        <v>2170</v>
      </c>
      <c r="D9689" s="4">
        <v>248231328</v>
      </c>
      <c r="E9689" s="4">
        <v>68650904</v>
      </c>
      <c r="F9689" s="4">
        <v>93800602</v>
      </c>
      <c r="G9689" s="4">
        <v>475126</v>
      </c>
      <c r="H9689" s="4">
        <v>51523468</v>
      </c>
      <c r="I9689" s="4">
        <v>462681427</v>
      </c>
      <c r="J9689" s="4">
        <f>SUM(D9689,E9689)</f>
        <v>316882232</v>
      </c>
      <c r="K9689" s="4">
        <v>248231328</v>
      </c>
    </row>
    <row r="9690" spans="1:11" x14ac:dyDescent="0.35">
      <c r="A9690" t="s">
        <v>963</v>
      </c>
      <c r="B9690" t="s">
        <v>2118</v>
      </c>
      <c r="C9690" t="s">
        <v>1843</v>
      </c>
      <c r="D9690" s="4">
        <v>7659266</v>
      </c>
      <c r="F9690" s="4">
        <v>4761400</v>
      </c>
      <c r="I9690" s="4">
        <v>12420666</v>
      </c>
      <c r="J9690" s="4">
        <v>7659266</v>
      </c>
      <c r="K9690" s="4">
        <v>7659266</v>
      </c>
    </row>
    <row r="9691" spans="1:11" x14ac:dyDescent="0.35">
      <c r="A9691" t="s">
        <v>963</v>
      </c>
      <c r="B9691" t="s">
        <v>2119</v>
      </c>
      <c r="C9691" t="s">
        <v>1844</v>
      </c>
      <c r="D9691" s="4">
        <v>311978</v>
      </c>
      <c r="F9691" s="4">
        <v>744176</v>
      </c>
      <c r="H9691" s="4">
        <v>145350</v>
      </c>
      <c r="I9691" s="4">
        <v>1201504</v>
      </c>
      <c r="J9691" s="4">
        <v>311978</v>
      </c>
      <c r="K9691" s="4">
        <v>311978</v>
      </c>
    </row>
    <row r="9692" spans="1:11" x14ac:dyDescent="0.35">
      <c r="A9692" t="s">
        <v>963</v>
      </c>
      <c r="B9692" t="s">
        <v>2120</v>
      </c>
      <c r="C9692" t="s">
        <v>1845</v>
      </c>
      <c r="D9692" s="4">
        <v>1837</v>
      </c>
      <c r="F9692" s="4">
        <v>554328</v>
      </c>
      <c r="I9692" s="4">
        <v>556165</v>
      </c>
      <c r="J9692" s="4">
        <v>1837</v>
      </c>
      <c r="K9692" s="4">
        <v>1837</v>
      </c>
    </row>
    <row r="9693" spans="1:11" x14ac:dyDescent="0.35">
      <c r="A9693" t="s">
        <v>963</v>
      </c>
      <c r="B9693" t="s">
        <v>2121</v>
      </c>
      <c r="D9693" s="4">
        <v>7973081</v>
      </c>
      <c r="F9693" s="4">
        <v>6059903</v>
      </c>
      <c r="H9693" s="4">
        <v>145350</v>
      </c>
      <c r="I9693" s="4">
        <v>14178335</v>
      </c>
      <c r="J9693" s="4">
        <v>7973081</v>
      </c>
      <c r="K9693" s="4">
        <v>7973081</v>
      </c>
    </row>
    <row r="9694" spans="1:11" x14ac:dyDescent="0.35">
      <c r="A9694" t="s">
        <v>963</v>
      </c>
      <c r="B9694" t="s">
        <v>2122</v>
      </c>
      <c r="C9694" t="s">
        <v>1846</v>
      </c>
      <c r="D9694" s="4">
        <v>3466205</v>
      </c>
      <c r="E9694" s="4">
        <v>57644</v>
      </c>
      <c r="F9694" s="4">
        <v>10200</v>
      </c>
      <c r="G9694" s="4">
        <v>562455</v>
      </c>
      <c r="I9694" s="4">
        <v>4096504</v>
      </c>
      <c r="J9694" s="4">
        <v>3523849</v>
      </c>
      <c r="K9694" s="4">
        <v>3466205</v>
      </c>
    </row>
    <row r="9695" spans="1:11" x14ac:dyDescent="0.35">
      <c r="A9695" t="s">
        <v>963</v>
      </c>
      <c r="B9695" t="s">
        <v>2123</v>
      </c>
      <c r="C9695" t="s">
        <v>1847</v>
      </c>
      <c r="D9695" s="4">
        <v>2095658</v>
      </c>
      <c r="F9695" s="4">
        <v>1970541</v>
      </c>
      <c r="I9695" s="4">
        <v>4066199</v>
      </c>
      <c r="J9695" s="4">
        <v>2095658</v>
      </c>
      <c r="K9695" s="4">
        <v>2095658</v>
      </c>
    </row>
    <row r="9696" spans="1:11" x14ac:dyDescent="0.35">
      <c r="A9696" t="s">
        <v>963</v>
      </c>
      <c r="B9696" t="s">
        <v>2124</v>
      </c>
      <c r="C9696" t="s">
        <v>1848</v>
      </c>
      <c r="D9696" s="4">
        <v>37099</v>
      </c>
      <c r="I9696" s="4">
        <v>37099</v>
      </c>
      <c r="J9696" s="4">
        <v>37099</v>
      </c>
      <c r="K9696" s="4">
        <v>37099</v>
      </c>
    </row>
    <row r="9697" spans="1:11" x14ac:dyDescent="0.35">
      <c r="A9697" t="s">
        <v>963</v>
      </c>
      <c r="B9697" t="s">
        <v>2125</v>
      </c>
      <c r="D9697" s="4">
        <v>5598962</v>
      </c>
      <c r="E9697" s="4">
        <v>57644</v>
      </c>
      <c r="F9697" s="4">
        <v>1980741</v>
      </c>
      <c r="G9697" s="4">
        <v>562455</v>
      </c>
      <c r="I9697" s="4">
        <v>8199801</v>
      </c>
      <c r="J9697" s="4">
        <v>5656606</v>
      </c>
      <c r="K9697" s="4">
        <v>5598962</v>
      </c>
    </row>
    <row r="9698" spans="1:11" x14ac:dyDescent="0.35">
      <c r="A9698" t="s">
        <v>963</v>
      </c>
      <c r="B9698" t="s">
        <v>2126</v>
      </c>
      <c r="C9698" t="s">
        <v>1850</v>
      </c>
      <c r="G9698" s="4">
        <v>1600000</v>
      </c>
      <c r="I9698" s="4">
        <v>1600000</v>
      </c>
      <c r="J9698">
        <v>0</v>
      </c>
      <c r="K9698" s="4">
        <v>0</v>
      </c>
    </row>
    <row r="9699" spans="1:11" x14ac:dyDescent="0.35">
      <c r="A9699" t="s">
        <v>963</v>
      </c>
      <c r="B9699" t="s">
        <v>2127</v>
      </c>
      <c r="G9699" s="4">
        <v>1600000</v>
      </c>
      <c r="I9699" s="4">
        <v>1600000</v>
      </c>
      <c r="J9699">
        <v>0</v>
      </c>
      <c r="K9699" s="4">
        <v>0</v>
      </c>
    </row>
    <row r="9700" spans="1:11" x14ac:dyDescent="0.35">
      <c r="A9700" t="s">
        <v>963</v>
      </c>
      <c r="B9700" t="s">
        <v>2128</v>
      </c>
      <c r="C9700" t="s">
        <v>1851</v>
      </c>
      <c r="D9700" s="4">
        <v>301038</v>
      </c>
      <c r="I9700" s="4">
        <v>301038</v>
      </c>
      <c r="J9700" s="4">
        <v>301038</v>
      </c>
      <c r="K9700" s="4">
        <v>301038</v>
      </c>
    </row>
    <row r="9701" spans="1:11" x14ac:dyDescent="0.35">
      <c r="A9701" t="s">
        <v>963</v>
      </c>
      <c r="B9701" t="s">
        <v>2129</v>
      </c>
      <c r="C9701" t="s">
        <v>1852</v>
      </c>
      <c r="D9701" s="4">
        <v>20508</v>
      </c>
      <c r="I9701" s="4">
        <v>20508</v>
      </c>
      <c r="J9701" s="4">
        <v>20508</v>
      </c>
      <c r="K9701" s="4">
        <v>20508</v>
      </c>
    </row>
    <row r="9702" spans="1:11" x14ac:dyDescent="0.35">
      <c r="A9702" t="s">
        <v>963</v>
      </c>
      <c r="B9702" t="s">
        <v>2130</v>
      </c>
      <c r="C9702" t="s">
        <v>1853</v>
      </c>
      <c r="D9702" s="4">
        <v>19734</v>
      </c>
      <c r="I9702" s="4">
        <v>19734</v>
      </c>
      <c r="J9702" s="4">
        <v>19734</v>
      </c>
      <c r="K9702" s="4">
        <v>19734</v>
      </c>
    </row>
    <row r="9703" spans="1:11" x14ac:dyDescent="0.35">
      <c r="A9703" t="s">
        <v>963</v>
      </c>
      <c r="B9703" t="s">
        <v>2182</v>
      </c>
      <c r="C9703" t="s">
        <v>1903</v>
      </c>
      <c r="D9703" s="4">
        <v>4508</v>
      </c>
      <c r="I9703" s="4">
        <v>4508</v>
      </c>
      <c r="J9703" s="4">
        <v>4508</v>
      </c>
      <c r="K9703" s="4">
        <v>4508</v>
      </c>
    </row>
    <row r="9704" spans="1:11" x14ac:dyDescent="0.35">
      <c r="A9704" t="s">
        <v>963</v>
      </c>
      <c r="B9704" t="s">
        <v>2131</v>
      </c>
      <c r="C9704" t="s">
        <v>1854</v>
      </c>
      <c r="D9704" s="4">
        <v>181572</v>
      </c>
      <c r="I9704" s="4">
        <v>181572</v>
      </c>
      <c r="J9704" s="4">
        <v>181572</v>
      </c>
      <c r="K9704" s="4">
        <v>181572</v>
      </c>
    </row>
    <row r="9705" spans="1:11" x14ac:dyDescent="0.35">
      <c r="A9705" t="s">
        <v>963</v>
      </c>
      <c r="B9705" t="s">
        <v>2132</v>
      </c>
      <c r="C9705" t="s">
        <v>1855</v>
      </c>
      <c r="D9705" s="4">
        <v>265452</v>
      </c>
      <c r="I9705" s="4">
        <v>265452</v>
      </c>
      <c r="J9705" s="4">
        <v>265452</v>
      </c>
      <c r="K9705" s="4">
        <v>265452</v>
      </c>
    </row>
    <row r="9706" spans="1:11" x14ac:dyDescent="0.35">
      <c r="A9706" t="s">
        <v>963</v>
      </c>
      <c r="B9706" t="s">
        <v>2133</v>
      </c>
      <c r="C9706" t="s">
        <v>1856</v>
      </c>
      <c r="I9706" s="4">
        <v>0</v>
      </c>
      <c r="J9706">
        <v>0</v>
      </c>
      <c r="K9706" s="4">
        <v>0</v>
      </c>
    </row>
    <row r="9707" spans="1:11" x14ac:dyDescent="0.35">
      <c r="A9707" t="s">
        <v>963</v>
      </c>
      <c r="B9707" t="s">
        <v>2134</v>
      </c>
      <c r="C9707" t="s">
        <v>1857</v>
      </c>
      <c r="D9707" s="4">
        <v>4753</v>
      </c>
      <c r="I9707" s="4">
        <v>4753</v>
      </c>
      <c r="J9707" s="4">
        <v>4753</v>
      </c>
      <c r="K9707" s="4">
        <v>4753</v>
      </c>
    </row>
    <row r="9708" spans="1:11" x14ac:dyDescent="0.35">
      <c r="A9708" t="s">
        <v>963</v>
      </c>
      <c r="B9708" t="s">
        <v>2135</v>
      </c>
      <c r="C9708" t="s">
        <v>1858</v>
      </c>
      <c r="F9708" s="4">
        <v>51952</v>
      </c>
      <c r="I9708" s="4">
        <v>51952</v>
      </c>
      <c r="J9708">
        <v>0</v>
      </c>
      <c r="K9708" s="4">
        <v>0</v>
      </c>
    </row>
    <row r="9709" spans="1:11" x14ac:dyDescent="0.35">
      <c r="A9709" t="s">
        <v>963</v>
      </c>
      <c r="B9709" t="s">
        <v>2136</v>
      </c>
      <c r="C9709" t="s">
        <v>1859</v>
      </c>
      <c r="E9709" s="4">
        <v>56114</v>
      </c>
      <c r="F9709" s="4">
        <v>200000</v>
      </c>
      <c r="H9709" s="4">
        <v>1938</v>
      </c>
      <c r="I9709" s="4">
        <v>258052</v>
      </c>
      <c r="J9709">
        <v>56114</v>
      </c>
      <c r="K9709" s="4">
        <v>0</v>
      </c>
    </row>
    <row r="9710" spans="1:11" x14ac:dyDescent="0.35">
      <c r="A9710" t="s">
        <v>963</v>
      </c>
      <c r="B9710" t="s">
        <v>2137</v>
      </c>
      <c r="C9710" t="s">
        <v>1860</v>
      </c>
      <c r="F9710" s="4">
        <v>543515</v>
      </c>
      <c r="I9710" s="4">
        <v>543515</v>
      </c>
      <c r="J9710">
        <v>0</v>
      </c>
      <c r="K9710" s="4">
        <v>0</v>
      </c>
    </row>
    <row r="9711" spans="1:11" x14ac:dyDescent="0.35">
      <c r="A9711" t="s">
        <v>963</v>
      </c>
      <c r="B9711" t="s">
        <v>2138</v>
      </c>
      <c r="C9711" t="s">
        <v>1861</v>
      </c>
      <c r="D9711" s="4">
        <v>91873</v>
      </c>
      <c r="I9711" s="4">
        <v>91873</v>
      </c>
      <c r="J9711" s="4">
        <v>91873</v>
      </c>
      <c r="K9711" s="4">
        <v>91873</v>
      </c>
    </row>
    <row r="9712" spans="1:11" x14ac:dyDescent="0.35">
      <c r="A9712" t="s">
        <v>963</v>
      </c>
      <c r="B9712" t="s">
        <v>2139</v>
      </c>
      <c r="C9712" t="s">
        <v>1862</v>
      </c>
      <c r="F9712" s="4">
        <v>170929</v>
      </c>
      <c r="I9712" s="4">
        <v>170929</v>
      </c>
      <c r="J9712">
        <v>0</v>
      </c>
      <c r="K9712" s="4">
        <v>0</v>
      </c>
    </row>
    <row r="9713" spans="1:11" x14ac:dyDescent="0.35">
      <c r="A9713" t="s">
        <v>963</v>
      </c>
      <c r="B9713" t="s">
        <v>2140</v>
      </c>
      <c r="C9713" t="s">
        <v>1863</v>
      </c>
      <c r="F9713" s="4">
        <v>7780</v>
      </c>
      <c r="G9713" s="4">
        <v>7780</v>
      </c>
      <c r="I9713" s="4">
        <v>15560</v>
      </c>
      <c r="J9713">
        <v>0</v>
      </c>
      <c r="K9713" s="4">
        <v>0</v>
      </c>
    </row>
    <row r="9714" spans="1:11" x14ac:dyDescent="0.35">
      <c r="A9714" t="s">
        <v>963</v>
      </c>
      <c r="B9714" t="s">
        <v>2141</v>
      </c>
      <c r="D9714" s="4">
        <v>889438</v>
      </c>
      <c r="E9714" s="4">
        <v>56114</v>
      </c>
      <c r="F9714" s="4">
        <v>974175</v>
      </c>
      <c r="G9714" s="4">
        <v>7780</v>
      </c>
      <c r="H9714" s="4">
        <v>1938</v>
      </c>
      <c r="I9714" s="4">
        <v>1929445</v>
      </c>
      <c r="J9714" s="4">
        <v>945552</v>
      </c>
      <c r="K9714" s="4">
        <v>889438</v>
      </c>
    </row>
    <row r="9715" spans="1:11" x14ac:dyDescent="0.35">
      <c r="A9715" t="s">
        <v>963</v>
      </c>
      <c r="B9715" t="s">
        <v>2143</v>
      </c>
      <c r="C9715" t="s">
        <v>1865</v>
      </c>
      <c r="D9715" s="4">
        <v>1744</v>
      </c>
      <c r="I9715" s="4">
        <v>1744</v>
      </c>
      <c r="J9715" s="4">
        <v>1744</v>
      </c>
      <c r="K9715" s="4">
        <v>1744</v>
      </c>
    </row>
    <row r="9716" spans="1:11" x14ac:dyDescent="0.35">
      <c r="A9716" t="s">
        <v>963</v>
      </c>
      <c r="B9716" t="s">
        <v>2144</v>
      </c>
      <c r="C9716" t="s">
        <v>1866</v>
      </c>
      <c r="I9716" s="4">
        <v>0</v>
      </c>
      <c r="J9716">
        <v>0</v>
      </c>
      <c r="K9716" s="4">
        <v>0</v>
      </c>
    </row>
    <row r="9717" spans="1:11" x14ac:dyDescent="0.35">
      <c r="A9717" t="s">
        <v>963</v>
      </c>
      <c r="B9717" t="s">
        <v>2145</v>
      </c>
      <c r="C9717" t="s">
        <v>1867</v>
      </c>
      <c r="D9717" s="4">
        <v>31401</v>
      </c>
      <c r="F9717" s="4">
        <v>9000</v>
      </c>
      <c r="H9717" s="4">
        <v>870645</v>
      </c>
      <c r="I9717" s="4">
        <v>911046</v>
      </c>
      <c r="J9717" s="4">
        <v>31401</v>
      </c>
      <c r="K9717" s="4">
        <v>31401</v>
      </c>
    </row>
    <row r="9718" spans="1:11" x14ac:dyDescent="0.35">
      <c r="A9718" t="s">
        <v>963</v>
      </c>
      <c r="B9718" t="s">
        <v>2146</v>
      </c>
      <c r="C9718" t="s">
        <v>1868</v>
      </c>
      <c r="H9718" s="4">
        <v>968018</v>
      </c>
      <c r="I9718" s="4">
        <v>968018</v>
      </c>
      <c r="J9718">
        <v>0</v>
      </c>
      <c r="K9718" s="4">
        <v>0</v>
      </c>
    </row>
    <row r="9719" spans="1:11" x14ac:dyDescent="0.35">
      <c r="A9719" t="s">
        <v>963</v>
      </c>
      <c r="B9719" t="s">
        <v>2147</v>
      </c>
      <c r="C9719" t="s">
        <v>1869</v>
      </c>
      <c r="H9719" s="4">
        <v>535680</v>
      </c>
      <c r="I9719" s="4">
        <v>535680</v>
      </c>
      <c r="J9719">
        <v>0</v>
      </c>
      <c r="K9719" s="4">
        <v>0</v>
      </c>
    </row>
    <row r="9720" spans="1:11" x14ac:dyDescent="0.35">
      <c r="A9720" t="s">
        <v>963</v>
      </c>
      <c r="B9720" t="s">
        <v>2148</v>
      </c>
      <c r="C9720" t="s">
        <v>1870</v>
      </c>
      <c r="D9720" s="4">
        <v>5732</v>
      </c>
      <c r="F9720" s="4">
        <v>43961</v>
      </c>
      <c r="H9720" s="4">
        <v>2920115</v>
      </c>
      <c r="I9720" s="4">
        <v>2969808</v>
      </c>
      <c r="J9720" s="4">
        <v>5732</v>
      </c>
      <c r="K9720" s="4">
        <v>5732</v>
      </c>
    </row>
    <row r="9721" spans="1:11" x14ac:dyDescent="0.35">
      <c r="A9721" t="s">
        <v>963</v>
      </c>
      <c r="B9721" t="s">
        <v>2149</v>
      </c>
      <c r="C9721" t="s">
        <v>1871</v>
      </c>
      <c r="D9721" s="4">
        <v>4414776</v>
      </c>
      <c r="I9721" s="4">
        <v>4414776</v>
      </c>
      <c r="J9721" s="4">
        <v>4414776</v>
      </c>
      <c r="K9721" s="4">
        <v>4414776</v>
      </c>
    </row>
    <row r="9722" spans="1:11" x14ac:dyDescent="0.35">
      <c r="A9722" t="s">
        <v>963</v>
      </c>
      <c r="B9722" t="s">
        <v>2150</v>
      </c>
      <c r="C9722" t="s">
        <v>1872</v>
      </c>
      <c r="D9722" s="4">
        <v>49000</v>
      </c>
      <c r="I9722" s="4">
        <v>49000</v>
      </c>
      <c r="J9722" s="4">
        <v>49000</v>
      </c>
      <c r="K9722" s="4">
        <v>49000</v>
      </c>
    </row>
    <row r="9723" spans="1:11" x14ac:dyDescent="0.35">
      <c r="A9723" t="s">
        <v>963</v>
      </c>
      <c r="B9723" t="s">
        <v>2153</v>
      </c>
      <c r="C9723" t="s">
        <v>1875</v>
      </c>
      <c r="D9723" s="4">
        <v>32943</v>
      </c>
      <c r="H9723" s="4">
        <v>447532</v>
      </c>
      <c r="I9723" s="4">
        <v>480475</v>
      </c>
      <c r="J9723" s="4">
        <v>32943</v>
      </c>
      <c r="K9723" s="4">
        <v>32943</v>
      </c>
    </row>
    <row r="9724" spans="1:11" x14ac:dyDescent="0.35">
      <c r="A9724" t="s">
        <v>963</v>
      </c>
      <c r="B9724" t="s">
        <v>2154</v>
      </c>
      <c r="C9724" t="s">
        <v>1876</v>
      </c>
      <c r="H9724" s="4">
        <v>57120</v>
      </c>
      <c r="I9724" s="4">
        <v>57120</v>
      </c>
      <c r="J9724">
        <v>0</v>
      </c>
      <c r="K9724" s="4">
        <v>0</v>
      </c>
    </row>
    <row r="9725" spans="1:11" x14ac:dyDescent="0.35">
      <c r="A9725" t="s">
        <v>963</v>
      </c>
      <c r="B9725" t="s">
        <v>2156</v>
      </c>
      <c r="D9725" s="4">
        <v>4535596</v>
      </c>
      <c r="F9725" s="4">
        <v>52961</v>
      </c>
      <c r="H9725" s="4">
        <v>5799109</v>
      </c>
      <c r="I9725" s="4">
        <v>10387667</v>
      </c>
      <c r="J9725" s="4">
        <v>4535596</v>
      </c>
      <c r="K9725" s="4">
        <v>4535596</v>
      </c>
    </row>
    <row r="9726" spans="1:11" x14ac:dyDescent="0.35">
      <c r="A9726" t="s">
        <v>963</v>
      </c>
      <c r="B9726" t="s">
        <v>2157</v>
      </c>
      <c r="C9726" t="s">
        <v>1879</v>
      </c>
      <c r="D9726" s="4">
        <v>104894</v>
      </c>
      <c r="I9726" s="4">
        <v>104894</v>
      </c>
      <c r="J9726" s="4">
        <v>104894</v>
      </c>
      <c r="K9726" s="4">
        <v>104894</v>
      </c>
    </row>
    <row r="9727" spans="1:11" x14ac:dyDescent="0.35">
      <c r="A9727" t="s">
        <v>963</v>
      </c>
      <c r="B9727" t="s">
        <v>2159</v>
      </c>
      <c r="C9727" t="s">
        <v>1881</v>
      </c>
      <c r="D9727" s="4">
        <v>165978</v>
      </c>
      <c r="I9727" s="4">
        <v>165978</v>
      </c>
      <c r="J9727" s="4">
        <v>165978</v>
      </c>
      <c r="K9727" s="4">
        <v>165978</v>
      </c>
    </row>
    <row r="9728" spans="1:11" x14ac:dyDescent="0.35">
      <c r="A9728" t="s">
        <v>963</v>
      </c>
      <c r="B9728" t="s">
        <v>2162</v>
      </c>
      <c r="C9728" t="s">
        <v>1884</v>
      </c>
      <c r="D9728" s="4">
        <v>17606</v>
      </c>
      <c r="I9728" s="4">
        <v>17606</v>
      </c>
      <c r="J9728" s="4">
        <v>17606</v>
      </c>
      <c r="K9728" s="4">
        <v>17606</v>
      </c>
    </row>
    <row r="9729" spans="1:11" x14ac:dyDescent="0.35">
      <c r="A9729" t="s">
        <v>963</v>
      </c>
      <c r="B9729" t="s">
        <v>2163</v>
      </c>
      <c r="D9729" s="4">
        <v>288479</v>
      </c>
      <c r="I9729" s="4">
        <v>288479</v>
      </c>
      <c r="J9729" s="4">
        <v>288479</v>
      </c>
      <c r="K9729" s="4">
        <v>288479</v>
      </c>
    </row>
    <row r="9730" spans="1:11" x14ac:dyDescent="0.35">
      <c r="A9730" t="s">
        <v>963</v>
      </c>
      <c r="B9730" t="s">
        <v>2164</v>
      </c>
      <c r="C9730" t="s">
        <v>1886</v>
      </c>
      <c r="H9730" s="4">
        <v>23566</v>
      </c>
      <c r="I9730" s="4">
        <v>23566</v>
      </c>
      <c r="J9730">
        <v>0</v>
      </c>
      <c r="K9730" s="4">
        <v>0</v>
      </c>
    </row>
    <row r="9731" spans="1:11" x14ac:dyDescent="0.35">
      <c r="A9731" t="s">
        <v>963</v>
      </c>
      <c r="B9731" t="s">
        <v>2165</v>
      </c>
      <c r="H9731" s="4">
        <v>23566</v>
      </c>
      <c r="I9731" s="4">
        <v>23566</v>
      </c>
      <c r="J9731">
        <v>0</v>
      </c>
      <c r="K9731" s="4">
        <v>0</v>
      </c>
    </row>
    <row r="9732" spans="1:11" x14ac:dyDescent="0.35">
      <c r="A9732" t="s">
        <v>963</v>
      </c>
      <c r="B9732" t="s">
        <v>2166</v>
      </c>
      <c r="C9732" t="s">
        <v>1888</v>
      </c>
      <c r="H9732" s="4">
        <v>96000</v>
      </c>
      <c r="I9732" s="4">
        <v>96000</v>
      </c>
      <c r="J9732">
        <v>0</v>
      </c>
      <c r="K9732" s="4">
        <v>0</v>
      </c>
    </row>
    <row r="9733" spans="1:11" x14ac:dyDescent="0.35">
      <c r="A9733" t="s">
        <v>963</v>
      </c>
      <c r="B9733" t="s">
        <v>2167</v>
      </c>
      <c r="C9733" t="s">
        <v>1889</v>
      </c>
      <c r="H9733" s="4">
        <v>52500</v>
      </c>
      <c r="I9733" s="4">
        <v>52500</v>
      </c>
      <c r="J9733">
        <v>0</v>
      </c>
      <c r="K9733" s="4">
        <v>0</v>
      </c>
    </row>
    <row r="9734" spans="1:11" x14ac:dyDescent="0.35">
      <c r="A9734" t="s">
        <v>963</v>
      </c>
      <c r="B9734" t="s">
        <v>2168</v>
      </c>
      <c r="C9734" t="s">
        <v>1890</v>
      </c>
      <c r="H9734" s="4">
        <v>30000</v>
      </c>
      <c r="I9734" s="4">
        <v>30000</v>
      </c>
      <c r="J9734">
        <v>0</v>
      </c>
      <c r="K9734" s="4">
        <v>0</v>
      </c>
    </row>
    <row r="9735" spans="1:11" x14ac:dyDescent="0.35">
      <c r="A9735" t="s">
        <v>963</v>
      </c>
      <c r="B9735" t="s">
        <v>2169</v>
      </c>
      <c r="H9735" s="4">
        <v>178500</v>
      </c>
      <c r="I9735" s="4">
        <v>178500</v>
      </c>
      <c r="J9735">
        <v>0</v>
      </c>
      <c r="K9735" s="4">
        <v>0</v>
      </c>
    </row>
    <row r="9736" spans="1:11" x14ac:dyDescent="0.35">
      <c r="A9736" t="s">
        <v>963</v>
      </c>
      <c r="B9736" t="s">
        <v>2170</v>
      </c>
      <c r="D9736" s="4">
        <v>19285557</v>
      </c>
      <c r="E9736" s="4">
        <v>113758</v>
      </c>
      <c r="F9736" s="4">
        <v>9067781</v>
      </c>
      <c r="G9736" s="4">
        <v>2170235</v>
      </c>
      <c r="H9736" s="4">
        <v>6148463</v>
      </c>
      <c r="I9736" s="4">
        <v>36785793</v>
      </c>
      <c r="J9736" s="4">
        <f>SUM(D9736,E9736)</f>
        <v>19399315</v>
      </c>
      <c r="K9736" s="4">
        <v>19285557</v>
      </c>
    </row>
    <row r="9737" spans="1:11" x14ac:dyDescent="0.35">
      <c r="A9737" t="s">
        <v>967</v>
      </c>
      <c r="B9737" t="s">
        <v>2118</v>
      </c>
      <c r="C9737" t="s">
        <v>1843</v>
      </c>
      <c r="D9737" s="4">
        <v>56814285</v>
      </c>
      <c r="I9737" s="4">
        <v>56814285</v>
      </c>
      <c r="J9737" s="4">
        <v>56814285</v>
      </c>
      <c r="K9737" s="4">
        <v>56814285</v>
      </c>
    </row>
    <row r="9738" spans="1:11" x14ac:dyDescent="0.35">
      <c r="A9738" t="s">
        <v>967</v>
      </c>
      <c r="B9738" t="s">
        <v>2119</v>
      </c>
      <c r="C9738" t="s">
        <v>1844</v>
      </c>
      <c r="D9738" s="4">
        <v>1578280</v>
      </c>
      <c r="E9738" s="4">
        <v>266001</v>
      </c>
      <c r="F9738" s="4">
        <v>1156133</v>
      </c>
      <c r="G9738" s="4">
        <v>522786</v>
      </c>
      <c r="H9738" s="4">
        <v>2443781</v>
      </c>
      <c r="I9738" s="4">
        <v>5966980</v>
      </c>
      <c r="J9738" s="4">
        <v>1844281</v>
      </c>
      <c r="K9738" s="4">
        <v>1578280</v>
      </c>
    </row>
    <row r="9739" spans="1:11" x14ac:dyDescent="0.35">
      <c r="A9739" t="s">
        <v>967</v>
      </c>
      <c r="B9739" t="s">
        <v>2120</v>
      </c>
      <c r="C9739" t="s">
        <v>1845</v>
      </c>
      <c r="D9739" s="4">
        <v>3918687</v>
      </c>
      <c r="I9739" s="4">
        <v>3918687</v>
      </c>
      <c r="J9739" s="4">
        <v>3918687</v>
      </c>
      <c r="K9739" s="4">
        <v>3918687</v>
      </c>
    </row>
    <row r="9740" spans="1:11" x14ac:dyDescent="0.35">
      <c r="A9740" t="s">
        <v>967</v>
      </c>
      <c r="B9740" t="s">
        <v>2121</v>
      </c>
      <c r="D9740" s="4">
        <v>62311252</v>
      </c>
      <c r="E9740" s="4">
        <v>266001</v>
      </c>
      <c r="F9740" s="4">
        <v>1156133</v>
      </c>
      <c r="G9740" s="4">
        <v>522786</v>
      </c>
      <c r="H9740" s="4">
        <v>2443781</v>
      </c>
      <c r="I9740" s="4">
        <v>66699952</v>
      </c>
      <c r="J9740" s="4">
        <v>62577253</v>
      </c>
      <c r="K9740" s="4">
        <v>62311252</v>
      </c>
    </row>
    <row r="9741" spans="1:11" x14ac:dyDescent="0.35">
      <c r="A9741" t="s">
        <v>967</v>
      </c>
      <c r="B9741" t="s">
        <v>2122</v>
      </c>
      <c r="C9741" t="s">
        <v>1846</v>
      </c>
      <c r="D9741" s="4">
        <v>24963565</v>
      </c>
      <c r="E9741" s="4">
        <v>304</v>
      </c>
      <c r="I9741" s="4">
        <v>24963869</v>
      </c>
      <c r="J9741" s="4">
        <v>24963869</v>
      </c>
      <c r="K9741" s="4">
        <v>24963565</v>
      </c>
    </row>
    <row r="9742" spans="1:11" x14ac:dyDescent="0.35">
      <c r="A9742" t="s">
        <v>967</v>
      </c>
      <c r="B9742" t="s">
        <v>2123</v>
      </c>
      <c r="C9742" t="s">
        <v>1847</v>
      </c>
      <c r="D9742" s="4">
        <v>16799897</v>
      </c>
      <c r="F9742" s="4">
        <v>1148649</v>
      </c>
      <c r="I9742" s="4">
        <v>17948545</v>
      </c>
      <c r="J9742" s="4">
        <v>16799897</v>
      </c>
      <c r="K9742" s="4">
        <v>16799897</v>
      </c>
    </row>
    <row r="9743" spans="1:11" x14ac:dyDescent="0.35">
      <c r="A9743" t="s">
        <v>967</v>
      </c>
      <c r="B9743" t="s">
        <v>2124</v>
      </c>
      <c r="C9743" t="s">
        <v>1848</v>
      </c>
      <c r="D9743" s="4">
        <v>226209</v>
      </c>
      <c r="I9743" s="4">
        <v>226209</v>
      </c>
      <c r="J9743" s="4">
        <v>226209</v>
      </c>
      <c r="K9743" s="4">
        <v>226209</v>
      </c>
    </row>
    <row r="9744" spans="1:11" x14ac:dyDescent="0.35">
      <c r="A9744" t="s">
        <v>967</v>
      </c>
      <c r="B9744" t="s">
        <v>2125</v>
      </c>
      <c r="D9744" s="4">
        <v>41989670</v>
      </c>
      <c r="E9744" s="4">
        <v>304</v>
      </c>
      <c r="F9744" s="4">
        <v>1148649</v>
      </c>
      <c r="I9744" s="4">
        <v>43138622</v>
      </c>
      <c r="J9744" s="4">
        <v>41989974</v>
      </c>
      <c r="K9744" s="4">
        <v>41989670</v>
      </c>
    </row>
    <row r="9745" spans="1:11" x14ac:dyDescent="0.35">
      <c r="A9745" t="s">
        <v>967</v>
      </c>
      <c r="B9745" t="s">
        <v>2126</v>
      </c>
      <c r="C9745" t="s">
        <v>1850</v>
      </c>
      <c r="D9745" s="4">
        <v>8000000</v>
      </c>
      <c r="I9745" s="4">
        <v>8000000</v>
      </c>
      <c r="J9745" s="4">
        <v>8000000</v>
      </c>
      <c r="K9745" s="4">
        <v>8000000</v>
      </c>
    </row>
    <row r="9746" spans="1:11" x14ac:dyDescent="0.35">
      <c r="A9746" t="s">
        <v>967</v>
      </c>
      <c r="B9746" t="s">
        <v>2127</v>
      </c>
      <c r="D9746" s="4">
        <v>8000000</v>
      </c>
      <c r="I9746" s="4">
        <v>8000000</v>
      </c>
      <c r="J9746" s="4">
        <v>8000000</v>
      </c>
      <c r="K9746" s="4">
        <v>8000000</v>
      </c>
    </row>
    <row r="9747" spans="1:11" x14ac:dyDescent="0.35">
      <c r="A9747" t="s">
        <v>967</v>
      </c>
      <c r="B9747" t="s">
        <v>2128</v>
      </c>
      <c r="C9747" t="s">
        <v>1851</v>
      </c>
      <c r="D9747" s="4">
        <v>366516</v>
      </c>
      <c r="F9747" s="4">
        <v>533746</v>
      </c>
      <c r="I9747" s="4">
        <v>900261</v>
      </c>
      <c r="J9747" s="4">
        <v>366516</v>
      </c>
      <c r="K9747" s="4">
        <v>366516</v>
      </c>
    </row>
    <row r="9748" spans="1:11" x14ac:dyDescent="0.35">
      <c r="A9748" t="s">
        <v>967</v>
      </c>
      <c r="B9748" t="s">
        <v>2129</v>
      </c>
      <c r="C9748" t="s">
        <v>1852</v>
      </c>
      <c r="E9748" s="4">
        <v>17718</v>
      </c>
      <c r="I9748" s="4">
        <v>17718</v>
      </c>
      <c r="J9748">
        <v>17718</v>
      </c>
      <c r="K9748" s="4">
        <v>0</v>
      </c>
    </row>
    <row r="9749" spans="1:11" x14ac:dyDescent="0.35">
      <c r="A9749" t="s">
        <v>967</v>
      </c>
      <c r="B9749" t="s">
        <v>2130</v>
      </c>
      <c r="C9749" t="s">
        <v>1853</v>
      </c>
      <c r="D9749" s="4">
        <v>3313</v>
      </c>
      <c r="E9749" s="4">
        <v>53417</v>
      </c>
      <c r="I9749" s="4">
        <v>56731</v>
      </c>
      <c r="J9749" s="4">
        <v>56730</v>
      </c>
      <c r="K9749" s="4">
        <v>3313</v>
      </c>
    </row>
    <row r="9750" spans="1:11" x14ac:dyDescent="0.35">
      <c r="A9750" t="s">
        <v>967</v>
      </c>
      <c r="B9750" t="s">
        <v>2172</v>
      </c>
      <c r="C9750" t="s">
        <v>1893</v>
      </c>
      <c r="E9750" s="4">
        <v>7167</v>
      </c>
      <c r="F9750" s="4">
        <v>2389</v>
      </c>
      <c r="I9750" s="4">
        <v>9556</v>
      </c>
      <c r="J9750">
        <v>7167</v>
      </c>
      <c r="K9750" s="4">
        <v>0</v>
      </c>
    </row>
    <row r="9751" spans="1:11" x14ac:dyDescent="0.35">
      <c r="A9751" t="s">
        <v>967</v>
      </c>
      <c r="B9751" t="s">
        <v>2131</v>
      </c>
      <c r="C9751" t="s">
        <v>1854</v>
      </c>
      <c r="D9751" s="4">
        <v>490458</v>
      </c>
      <c r="F9751" s="4">
        <v>322795</v>
      </c>
      <c r="I9751" s="4">
        <v>813253</v>
      </c>
      <c r="J9751" s="4">
        <v>490458</v>
      </c>
      <c r="K9751" s="4">
        <v>490458</v>
      </c>
    </row>
    <row r="9752" spans="1:11" x14ac:dyDescent="0.35">
      <c r="A9752" t="s">
        <v>967</v>
      </c>
      <c r="B9752" t="s">
        <v>2197</v>
      </c>
      <c r="C9752" t="s">
        <v>1919</v>
      </c>
      <c r="F9752" s="4">
        <v>419585</v>
      </c>
      <c r="I9752" s="4">
        <v>419585</v>
      </c>
      <c r="J9752">
        <v>0</v>
      </c>
      <c r="K9752" s="4">
        <v>0</v>
      </c>
    </row>
    <row r="9753" spans="1:11" x14ac:dyDescent="0.35">
      <c r="A9753" t="s">
        <v>967</v>
      </c>
      <c r="B9753" t="s">
        <v>2132</v>
      </c>
      <c r="C9753" t="s">
        <v>1855</v>
      </c>
      <c r="D9753" s="4">
        <v>68660</v>
      </c>
      <c r="F9753" s="4">
        <v>670880</v>
      </c>
      <c r="I9753" s="4">
        <v>739540</v>
      </c>
      <c r="J9753" s="4">
        <v>68660</v>
      </c>
      <c r="K9753" s="4">
        <v>68660</v>
      </c>
    </row>
    <row r="9754" spans="1:11" x14ac:dyDescent="0.35">
      <c r="A9754" t="s">
        <v>967</v>
      </c>
      <c r="B9754" t="s">
        <v>2133</v>
      </c>
      <c r="C9754" t="s">
        <v>1856</v>
      </c>
      <c r="D9754" s="4">
        <v>9646</v>
      </c>
      <c r="E9754" s="4">
        <v>49698</v>
      </c>
      <c r="F9754" s="4">
        <v>20916</v>
      </c>
      <c r="I9754" s="4">
        <v>80261</v>
      </c>
      <c r="J9754" s="4">
        <v>59344</v>
      </c>
      <c r="K9754" s="4">
        <v>9646</v>
      </c>
    </row>
    <row r="9755" spans="1:11" x14ac:dyDescent="0.35">
      <c r="A9755" t="s">
        <v>967</v>
      </c>
      <c r="B9755" t="s">
        <v>2134</v>
      </c>
      <c r="C9755" t="s">
        <v>1857</v>
      </c>
      <c r="D9755" s="4">
        <v>33269</v>
      </c>
      <c r="F9755" s="4">
        <v>6790</v>
      </c>
      <c r="I9755" s="4">
        <v>40059</v>
      </c>
      <c r="J9755" s="4">
        <v>33269</v>
      </c>
      <c r="K9755" s="4">
        <v>33269</v>
      </c>
    </row>
    <row r="9756" spans="1:11" x14ac:dyDescent="0.35">
      <c r="A9756" t="s">
        <v>967</v>
      </c>
      <c r="B9756" t="s">
        <v>2135</v>
      </c>
      <c r="C9756" t="s">
        <v>1858</v>
      </c>
      <c r="D9756" s="4">
        <v>20110</v>
      </c>
      <c r="E9756" s="4">
        <v>13239</v>
      </c>
      <c r="F9756" s="4">
        <v>10390</v>
      </c>
      <c r="H9756" s="4">
        <v>14412</v>
      </c>
      <c r="I9756" s="4">
        <v>58153</v>
      </c>
      <c r="J9756" s="4">
        <v>33349</v>
      </c>
      <c r="K9756" s="4">
        <v>20110</v>
      </c>
    </row>
    <row r="9757" spans="1:11" x14ac:dyDescent="0.35">
      <c r="A9757" t="s">
        <v>967</v>
      </c>
      <c r="B9757" t="s">
        <v>2136</v>
      </c>
      <c r="C9757" t="s">
        <v>1859</v>
      </c>
      <c r="D9757" s="4">
        <v>250000</v>
      </c>
      <c r="E9757" s="4">
        <v>632524</v>
      </c>
      <c r="F9757" s="4">
        <v>20</v>
      </c>
      <c r="H9757" s="4">
        <v>537228</v>
      </c>
      <c r="I9757" s="4">
        <v>1419772</v>
      </c>
      <c r="J9757" s="4">
        <v>882524</v>
      </c>
      <c r="K9757" s="4">
        <v>250000</v>
      </c>
    </row>
    <row r="9758" spans="1:11" x14ac:dyDescent="0.35">
      <c r="A9758" t="s">
        <v>967</v>
      </c>
      <c r="B9758" t="s">
        <v>2137</v>
      </c>
      <c r="C9758" t="s">
        <v>1860</v>
      </c>
      <c r="D9758" s="4">
        <v>978327</v>
      </c>
      <c r="H9758" s="4">
        <v>108703</v>
      </c>
      <c r="I9758" s="4">
        <v>1087030</v>
      </c>
      <c r="J9758" s="4">
        <v>978327</v>
      </c>
      <c r="K9758" s="4">
        <v>978327</v>
      </c>
    </row>
    <row r="9759" spans="1:11" x14ac:dyDescent="0.35">
      <c r="A9759" t="s">
        <v>967</v>
      </c>
      <c r="B9759" t="s">
        <v>2138</v>
      </c>
      <c r="C9759" t="s">
        <v>1861</v>
      </c>
      <c r="D9759" s="4">
        <v>113448</v>
      </c>
      <c r="F9759" s="4">
        <v>169754</v>
      </c>
      <c r="I9759" s="4">
        <v>283202</v>
      </c>
      <c r="J9759" s="4">
        <v>113448</v>
      </c>
      <c r="K9759" s="4">
        <v>113448</v>
      </c>
    </row>
    <row r="9760" spans="1:11" x14ac:dyDescent="0.35">
      <c r="A9760" t="s">
        <v>967</v>
      </c>
      <c r="B9760" t="s">
        <v>2139</v>
      </c>
      <c r="C9760" t="s">
        <v>1862</v>
      </c>
      <c r="D9760" s="4">
        <v>1025571</v>
      </c>
      <c r="I9760" s="4">
        <v>1025571</v>
      </c>
      <c r="J9760" s="4">
        <v>1025571</v>
      </c>
      <c r="K9760" s="4">
        <v>1025571</v>
      </c>
    </row>
    <row r="9761" spans="1:11" x14ac:dyDescent="0.35">
      <c r="A9761" t="s">
        <v>967</v>
      </c>
      <c r="B9761" t="s">
        <v>2141</v>
      </c>
      <c r="D9761" s="4">
        <v>3359319</v>
      </c>
      <c r="E9761" s="4">
        <v>773765</v>
      </c>
      <c r="F9761" s="4">
        <v>2157265</v>
      </c>
      <c r="H9761" s="4">
        <v>660344</v>
      </c>
      <c r="I9761" s="4">
        <v>6950692</v>
      </c>
      <c r="J9761" s="4">
        <v>4133084</v>
      </c>
      <c r="K9761" s="4">
        <v>3359319</v>
      </c>
    </row>
    <row r="9762" spans="1:11" x14ac:dyDescent="0.35">
      <c r="A9762" t="s">
        <v>967</v>
      </c>
      <c r="B9762" t="s">
        <v>2142</v>
      </c>
      <c r="C9762" t="s">
        <v>1864</v>
      </c>
      <c r="D9762" s="4">
        <v>11158</v>
      </c>
      <c r="E9762" s="4">
        <v>11158</v>
      </c>
      <c r="I9762" s="4">
        <v>22317</v>
      </c>
      <c r="J9762" s="4">
        <v>22316</v>
      </c>
      <c r="K9762" s="4">
        <v>11158</v>
      </c>
    </row>
    <row r="9763" spans="1:11" x14ac:dyDescent="0.35">
      <c r="A9763" t="s">
        <v>967</v>
      </c>
      <c r="B9763" t="s">
        <v>2143</v>
      </c>
      <c r="C9763" t="s">
        <v>1865</v>
      </c>
      <c r="D9763" s="4">
        <v>187189</v>
      </c>
      <c r="E9763" s="4">
        <v>0</v>
      </c>
      <c r="F9763" s="4">
        <v>154868</v>
      </c>
      <c r="H9763" s="4">
        <v>3565</v>
      </c>
      <c r="I9763" s="4">
        <v>345623</v>
      </c>
      <c r="J9763" s="4">
        <v>187189</v>
      </c>
      <c r="K9763" s="4">
        <v>187189</v>
      </c>
    </row>
    <row r="9764" spans="1:11" x14ac:dyDescent="0.35">
      <c r="A9764" t="s">
        <v>967</v>
      </c>
      <c r="B9764" t="s">
        <v>2144</v>
      </c>
      <c r="C9764" t="s">
        <v>1866</v>
      </c>
      <c r="I9764" s="4">
        <v>0</v>
      </c>
      <c r="J9764">
        <v>0</v>
      </c>
      <c r="K9764" s="4">
        <v>0</v>
      </c>
    </row>
    <row r="9765" spans="1:11" x14ac:dyDescent="0.35">
      <c r="A9765" t="s">
        <v>967</v>
      </c>
      <c r="B9765" t="s">
        <v>2145</v>
      </c>
      <c r="C9765" t="s">
        <v>1867</v>
      </c>
      <c r="D9765" s="4">
        <v>45000</v>
      </c>
      <c r="F9765" s="4">
        <v>208592</v>
      </c>
      <c r="G9765" s="4">
        <v>139061</v>
      </c>
      <c r="H9765" s="4">
        <v>1523524</v>
      </c>
      <c r="I9765" s="4">
        <v>1916176</v>
      </c>
      <c r="J9765" s="4">
        <v>45000</v>
      </c>
      <c r="K9765" s="4">
        <v>45000</v>
      </c>
    </row>
    <row r="9766" spans="1:11" x14ac:dyDescent="0.35">
      <c r="A9766" t="s">
        <v>967</v>
      </c>
      <c r="B9766" t="s">
        <v>2146</v>
      </c>
      <c r="C9766" t="s">
        <v>1868</v>
      </c>
      <c r="F9766" s="4">
        <v>42075</v>
      </c>
      <c r="H9766" s="4">
        <v>2715724</v>
      </c>
      <c r="I9766" s="4">
        <v>2757799</v>
      </c>
      <c r="J9766">
        <v>0</v>
      </c>
      <c r="K9766" s="4">
        <v>0</v>
      </c>
    </row>
    <row r="9767" spans="1:11" x14ac:dyDescent="0.35">
      <c r="A9767" t="s">
        <v>967</v>
      </c>
      <c r="B9767" t="s">
        <v>2199</v>
      </c>
      <c r="C9767" t="s">
        <v>1921</v>
      </c>
      <c r="F9767" s="4">
        <v>15097</v>
      </c>
      <c r="I9767" s="4">
        <v>15097</v>
      </c>
      <c r="J9767">
        <v>0</v>
      </c>
      <c r="K9767" s="4">
        <v>0</v>
      </c>
    </row>
    <row r="9768" spans="1:11" x14ac:dyDescent="0.35">
      <c r="A9768" t="s">
        <v>967</v>
      </c>
      <c r="B9768" t="s">
        <v>2173</v>
      </c>
      <c r="C9768" t="s">
        <v>1894</v>
      </c>
      <c r="D9768" s="4">
        <v>6399</v>
      </c>
      <c r="I9768" s="4">
        <v>6399</v>
      </c>
      <c r="J9768" s="4">
        <v>6399</v>
      </c>
      <c r="K9768" s="4">
        <v>6399</v>
      </c>
    </row>
    <row r="9769" spans="1:11" x14ac:dyDescent="0.35">
      <c r="A9769" t="s">
        <v>967</v>
      </c>
      <c r="B9769" t="s">
        <v>2147</v>
      </c>
      <c r="C9769" t="s">
        <v>1869</v>
      </c>
      <c r="E9769" s="4">
        <v>0</v>
      </c>
      <c r="H9769" s="4">
        <v>728640</v>
      </c>
      <c r="I9769" s="4">
        <v>728640</v>
      </c>
      <c r="J9769">
        <v>0</v>
      </c>
      <c r="K9769" s="4">
        <v>0</v>
      </c>
    </row>
    <row r="9770" spans="1:11" x14ac:dyDescent="0.35">
      <c r="A9770" t="s">
        <v>967</v>
      </c>
      <c r="B9770" t="s">
        <v>2148</v>
      </c>
      <c r="C9770" t="s">
        <v>1870</v>
      </c>
      <c r="D9770" s="4">
        <v>12268</v>
      </c>
      <c r="E9770" s="4">
        <v>5476357</v>
      </c>
      <c r="F9770" s="4">
        <v>139949</v>
      </c>
      <c r="H9770" s="4">
        <v>175168</v>
      </c>
      <c r="I9770" s="4">
        <v>5803743</v>
      </c>
      <c r="J9770" s="4">
        <v>5488625</v>
      </c>
      <c r="K9770" s="4">
        <v>12268</v>
      </c>
    </row>
    <row r="9771" spans="1:11" x14ac:dyDescent="0.35">
      <c r="A9771" t="s">
        <v>967</v>
      </c>
      <c r="B9771" t="s">
        <v>2149</v>
      </c>
      <c r="C9771" t="s">
        <v>1871</v>
      </c>
      <c r="D9771" s="4">
        <v>6505197</v>
      </c>
      <c r="E9771" s="4">
        <v>61396</v>
      </c>
      <c r="F9771" s="4">
        <v>29817</v>
      </c>
      <c r="G9771" s="4">
        <v>73845</v>
      </c>
      <c r="I9771" s="4">
        <v>6670256</v>
      </c>
      <c r="J9771" s="4">
        <v>6566593</v>
      </c>
      <c r="K9771" s="4">
        <v>6505197</v>
      </c>
    </row>
    <row r="9772" spans="1:11" x14ac:dyDescent="0.35">
      <c r="A9772" t="s">
        <v>967</v>
      </c>
      <c r="B9772" t="s">
        <v>2150</v>
      </c>
      <c r="C9772" t="s">
        <v>1872</v>
      </c>
      <c r="D9772" s="4">
        <v>245000</v>
      </c>
      <c r="I9772" s="4">
        <v>245000</v>
      </c>
      <c r="J9772" s="4">
        <v>245000</v>
      </c>
      <c r="K9772" s="4">
        <v>245000</v>
      </c>
    </row>
    <row r="9773" spans="1:11" x14ac:dyDescent="0.35">
      <c r="A9773" t="s">
        <v>967</v>
      </c>
      <c r="B9773" t="s">
        <v>2153</v>
      </c>
      <c r="C9773" t="s">
        <v>1875</v>
      </c>
      <c r="H9773" s="4">
        <v>37197</v>
      </c>
      <c r="I9773" s="4">
        <v>37197</v>
      </c>
      <c r="J9773">
        <v>0</v>
      </c>
      <c r="K9773" s="4">
        <v>0</v>
      </c>
    </row>
    <row r="9774" spans="1:11" x14ac:dyDescent="0.35">
      <c r="A9774" t="s">
        <v>967</v>
      </c>
      <c r="B9774" t="s">
        <v>2154</v>
      </c>
      <c r="C9774" t="s">
        <v>1876</v>
      </c>
      <c r="D9774" s="4">
        <v>75819</v>
      </c>
      <c r="H9774" s="4">
        <v>304080</v>
      </c>
      <c r="I9774" s="4">
        <v>379899</v>
      </c>
      <c r="J9774" s="4">
        <v>75819</v>
      </c>
      <c r="K9774" s="4">
        <v>75819</v>
      </c>
    </row>
    <row r="9775" spans="1:11" x14ac:dyDescent="0.35">
      <c r="A9775" t="s">
        <v>967</v>
      </c>
      <c r="B9775" t="s">
        <v>2155</v>
      </c>
      <c r="C9775" t="s">
        <v>1877</v>
      </c>
      <c r="D9775" s="4">
        <v>4498</v>
      </c>
      <c r="I9775" s="4">
        <v>4498</v>
      </c>
      <c r="J9775" s="4">
        <v>4498</v>
      </c>
      <c r="K9775" s="4">
        <v>4498</v>
      </c>
    </row>
    <row r="9776" spans="1:11" x14ac:dyDescent="0.35">
      <c r="A9776" t="s">
        <v>967</v>
      </c>
      <c r="B9776" t="s">
        <v>2156</v>
      </c>
      <c r="D9776" s="4">
        <v>7092528</v>
      </c>
      <c r="E9776" s="4">
        <v>5548912</v>
      </c>
      <c r="F9776" s="4">
        <v>590398</v>
      </c>
      <c r="G9776" s="4">
        <v>212906</v>
      </c>
      <c r="H9776" s="4">
        <v>5487899</v>
      </c>
      <c r="I9776" s="4">
        <v>18932644</v>
      </c>
      <c r="J9776" s="4">
        <v>12641440</v>
      </c>
      <c r="K9776" s="4">
        <v>7092528</v>
      </c>
    </row>
    <row r="9777" spans="1:11" x14ac:dyDescent="0.35">
      <c r="A9777" t="s">
        <v>967</v>
      </c>
      <c r="B9777" t="s">
        <v>2157</v>
      </c>
      <c r="C9777" t="s">
        <v>1879</v>
      </c>
      <c r="D9777" s="4">
        <v>4511586</v>
      </c>
      <c r="I9777" s="4">
        <v>4511586</v>
      </c>
      <c r="J9777" s="4">
        <v>4511586</v>
      </c>
      <c r="K9777" s="4">
        <v>4511586</v>
      </c>
    </row>
    <row r="9778" spans="1:11" x14ac:dyDescent="0.35">
      <c r="A9778" t="s">
        <v>967</v>
      </c>
      <c r="B9778" t="s">
        <v>2158</v>
      </c>
      <c r="C9778" t="s">
        <v>1880</v>
      </c>
      <c r="D9778" s="4">
        <v>402030</v>
      </c>
      <c r="I9778" s="4">
        <v>402030</v>
      </c>
      <c r="J9778" s="4">
        <v>402030</v>
      </c>
      <c r="K9778" s="4">
        <v>402030</v>
      </c>
    </row>
    <row r="9779" spans="1:11" x14ac:dyDescent="0.35">
      <c r="A9779" t="s">
        <v>967</v>
      </c>
      <c r="B9779" t="s">
        <v>2159</v>
      </c>
      <c r="C9779" t="s">
        <v>1881</v>
      </c>
      <c r="D9779" s="4">
        <v>1227577</v>
      </c>
      <c r="I9779" s="4">
        <v>1227577</v>
      </c>
      <c r="J9779" s="4">
        <v>1227577</v>
      </c>
      <c r="K9779" s="4">
        <v>1227577</v>
      </c>
    </row>
    <row r="9780" spans="1:11" x14ac:dyDescent="0.35">
      <c r="A9780" t="s">
        <v>967</v>
      </c>
      <c r="B9780" t="s">
        <v>2174</v>
      </c>
      <c r="C9780" t="s">
        <v>1895</v>
      </c>
      <c r="D9780" s="4">
        <v>94354</v>
      </c>
      <c r="I9780" s="4">
        <v>94354</v>
      </c>
      <c r="J9780" s="4">
        <v>94354</v>
      </c>
      <c r="K9780" s="4">
        <v>94354</v>
      </c>
    </row>
    <row r="9781" spans="1:11" x14ac:dyDescent="0.35">
      <c r="A9781" t="s">
        <v>967</v>
      </c>
      <c r="B9781" t="s">
        <v>2160</v>
      </c>
      <c r="C9781" t="s">
        <v>1882</v>
      </c>
      <c r="D9781" s="4">
        <v>233304</v>
      </c>
      <c r="I9781" s="4">
        <v>233304</v>
      </c>
      <c r="J9781" s="4">
        <v>233304</v>
      </c>
      <c r="K9781" s="4">
        <v>233304</v>
      </c>
    </row>
    <row r="9782" spans="1:11" x14ac:dyDescent="0.35">
      <c r="A9782" t="s">
        <v>967</v>
      </c>
      <c r="B9782" t="s">
        <v>2161</v>
      </c>
      <c r="C9782" t="s">
        <v>1883</v>
      </c>
      <c r="D9782" s="4">
        <v>16396</v>
      </c>
      <c r="I9782" s="4">
        <v>16396</v>
      </c>
      <c r="J9782" s="4">
        <v>16396</v>
      </c>
      <c r="K9782" s="4">
        <v>16396</v>
      </c>
    </row>
    <row r="9783" spans="1:11" x14ac:dyDescent="0.35">
      <c r="A9783" t="s">
        <v>967</v>
      </c>
      <c r="B9783" t="s">
        <v>2163</v>
      </c>
      <c r="D9783" s="4">
        <v>6485246</v>
      </c>
      <c r="I9783" s="4">
        <v>6485246</v>
      </c>
      <c r="J9783" s="4">
        <v>6485246</v>
      </c>
      <c r="K9783" s="4">
        <v>6485246</v>
      </c>
    </row>
    <row r="9784" spans="1:11" x14ac:dyDescent="0.35">
      <c r="A9784" t="s">
        <v>967</v>
      </c>
      <c r="B9784" t="s">
        <v>2164</v>
      </c>
      <c r="C9784" t="s">
        <v>1886</v>
      </c>
      <c r="E9784" s="4">
        <v>259226</v>
      </c>
      <c r="I9784" s="4">
        <v>259226</v>
      </c>
      <c r="J9784">
        <v>259226</v>
      </c>
      <c r="K9784" s="4">
        <v>0</v>
      </c>
    </row>
    <row r="9785" spans="1:11" x14ac:dyDescent="0.35">
      <c r="A9785" t="s">
        <v>967</v>
      </c>
      <c r="B9785" t="s">
        <v>2165</v>
      </c>
      <c r="E9785" s="4">
        <v>259226</v>
      </c>
      <c r="I9785" s="4">
        <v>259226</v>
      </c>
      <c r="J9785">
        <v>259226</v>
      </c>
      <c r="K9785" s="4">
        <v>0</v>
      </c>
    </row>
    <row r="9786" spans="1:11" x14ac:dyDescent="0.35">
      <c r="A9786" t="s">
        <v>967</v>
      </c>
      <c r="B9786" t="s">
        <v>2183</v>
      </c>
      <c r="C9786" t="s">
        <v>1904</v>
      </c>
      <c r="D9786" s="4">
        <v>250000</v>
      </c>
      <c r="I9786" s="4">
        <v>250000</v>
      </c>
      <c r="J9786" s="4">
        <v>250000</v>
      </c>
      <c r="K9786" s="4">
        <v>250000</v>
      </c>
    </row>
    <row r="9787" spans="1:11" x14ac:dyDescent="0.35">
      <c r="A9787" t="s">
        <v>967</v>
      </c>
      <c r="B9787" t="s">
        <v>2166</v>
      </c>
      <c r="C9787" t="s">
        <v>1888</v>
      </c>
      <c r="H9787" s="4">
        <v>1440000</v>
      </c>
      <c r="I9787" s="4">
        <v>1440000</v>
      </c>
      <c r="J9787">
        <v>0</v>
      </c>
      <c r="K9787" s="4">
        <v>0</v>
      </c>
    </row>
    <row r="9788" spans="1:11" x14ac:dyDescent="0.35">
      <c r="A9788" t="s">
        <v>967</v>
      </c>
      <c r="B9788" t="s">
        <v>2180</v>
      </c>
      <c r="C9788" t="s">
        <v>1901</v>
      </c>
      <c r="E9788" s="4">
        <v>675000</v>
      </c>
      <c r="I9788" s="4">
        <v>675000</v>
      </c>
      <c r="J9788">
        <v>675000</v>
      </c>
      <c r="K9788" s="4">
        <v>0</v>
      </c>
    </row>
    <row r="9789" spans="1:11" x14ac:dyDescent="0.35">
      <c r="A9789" t="s">
        <v>967</v>
      </c>
      <c r="B9789" t="s">
        <v>2167</v>
      </c>
      <c r="C9789" t="s">
        <v>1889</v>
      </c>
      <c r="E9789" s="4">
        <v>3570000</v>
      </c>
      <c r="I9789" s="4">
        <v>3570000</v>
      </c>
      <c r="J9789">
        <v>3570000</v>
      </c>
      <c r="K9789" s="4">
        <v>0</v>
      </c>
    </row>
    <row r="9790" spans="1:11" x14ac:dyDescent="0.35">
      <c r="A9790" t="s">
        <v>967</v>
      </c>
      <c r="B9790" t="s">
        <v>2168</v>
      </c>
      <c r="C9790" t="s">
        <v>1890</v>
      </c>
      <c r="E9790" s="4">
        <v>1050000</v>
      </c>
      <c r="I9790" s="4">
        <v>1050000</v>
      </c>
      <c r="J9790">
        <v>1050000</v>
      </c>
      <c r="K9790" s="4">
        <v>0</v>
      </c>
    </row>
    <row r="9791" spans="1:11" x14ac:dyDescent="0.35">
      <c r="A9791" t="s">
        <v>967</v>
      </c>
      <c r="B9791" t="s">
        <v>2181</v>
      </c>
      <c r="C9791" t="s">
        <v>1902</v>
      </c>
      <c r="E9791" s="4">
        <v>1350000</v>
      </c>
      <c r="I9791" s="4">
        <v>1350000</v>
      </c>
      <c r="J9791">
        <v>1350000</v>
      </c>
      <c r="K9791" s="4">
        <v>0</v>
      </c>
    </row>
    <row r="9792" spans="1:11" x14ac:dyDescent="0.35">
      <c r="A9792" t="s">
        <v>967</v>
      </c>
      <c r="B9792" t="s">
        <v>2169</v>
      </c>
      <c r="D9792" s="4">
        <v>250000</v>
      </c>
      <c r="E9792" s="4">
        <v>6645000</v>
      </c>
      <c r="H9792" s="4">
        <v>1440000</v>
      </c>
      <c r="I9792" s="4">
        <v>8335000</v>
      </c>
      <c r="J9792" s="4">
        <v>6895000</v>
      </c>
      <c r="K9792" s="4">
        <v>250000</v>
      </c>
    </row>
    <row r="9793" spans="1:11" x14ac:dyDescent="0.35">
      <c r="A9793" t="s">
        <v>967</v>
      </c>
      <c r="B9793" t="s">
        <v>2170</v>
      </c>
      <c r="D9793" s="4">
        <v>129488016</v>
      </c>
      <c r="E9793" s="4">
        <v>13493208</v>
      </c>
      <c r="F9793" s="4">
        <v>5052444</v>
      </c>
      <c r="G9793" s="4">
        <v>735692</v>
      </c>
      <c r="H9793" s="4">
        <v>10032023</v>
      </c>
      <c r="I9793" s="4">
        <v>158801383</v>
      </c>
      <c r="J9793" s="4">
        <f>SUM(D9793,E9793)</f>
        <v>142981224</v>
      </c>
      <c r="K9793" s="4">
        <v>129488016</v>
      </c>
    </row>
    <row r="9794" spans="1:11" x14ac:dyDescent="0.35">
      <c r="A9794" t="s">
        <v>969</v>
      </c>
      <c r="B9794" t="s">
        <v>2118</v>
      </c>
      <c r="C9794" t="s">
        <v>1843</v>
      </c>
      <c r="D9794" s="4">
        <v>68382837</v>
      </c>
      <c r="E9794" s="4">
        <v>2153000</v>
      </c>
      <c r="F9794" s="4">
        <v>16864400</v>
      </c>
      <c r="I9794" s="4">
        <v>87400237</v>
      </c>
      <c r="J9794" s="4">
        <v>70535837</v>
      </c>
      <c r="K9794" s="4">
        <v>68382837</v>
      </c>
    </row>
    <row r="9795" spans="1:11" x14ac:dyDescent="0.35">
      <c r="A9795" t="s">
        <v>969</v>
      </c>
      <c r="B9795" t="s">
        <v>2119</v>
      </c>
      <c r="C9795" t="s">
        <v>1844</v>
      </c>
      <c r="D9795" s="4">
        <v>8174959</v>
      </c>
      <c r="H9795" s="4">
        <v>525150</v>
      </c>
      <c r="I9795" s="4">
        <v>8700109</v>
      </c>
      <c r="J9795" s="4">
        <v>8174959</v>
      </c>
      <c r="K9795" s="4">
        <v>8174959</v>
      </c>
    </row>
    <row r="9796" spans="1:11" x14ac:dyDescent="0.35">
      <c r="A9796" t="s">
        <v>969</v>
      </c>
      <c r="B9796" t="s">
        <v>2120</v>
      </c>
      <c r="C9796" t="s">
        <v>1845</v>
      </c>
      <c r="D9796" s="4">
        <v>5690654</v>
      </c>
      <c r="I9796" s="4">
        <v>5690654</v>
      </c>
      <c r="J9796" s="4">
        <v>5690654</v>
      </c>
      <c r="K9796" s="4">
        <v>5690654</v>
      </c>
    </row>
    <row r="9797" spans="1:11" x14ac:dyDescent="0.35">
      <c r="A9797" t="s">
        <v>969</v>
      </c>
      <c r="B9797" t="s">
        <v>2121</v>
      </c>
      <c r="D9797" s="4">
        <v>82248450</v>
      </c>
      <c r="E9797" s="4">
        <v>2153000</v>
      </c>
      <c r="F9797" s="4">
        <v>16864400</v>
      </c>
      <c r="H9797" s="4">
        <v>525150</v>
      </c>
      <c r="I9797" s="4">
        <v>101791000</v>
      </c>
      <c r="J9797" s="4">
        <v>84401450</v>
      </c>
      <c r="K9797" s="4">
        <v>82248450</v>
      </c>
    </row>
    <row r="9798" spans="1:11" x14ac:dyDescent="0.35">
      <c r="A9798" t="s">
        <v>969</v>
      </c>
      <c r="B9798" t="s">
        <v>2122</v>
      </c>
      <c r="C9798" t="s">
        <v>1846</v>
      </c>
      <c r="D9798" s="4">
        <v>40985780</v>
      </c>
      <c r="E9798" s="4">
        <v>1565013</v>
      </c>
      <c r="F9798" s="4">
        <v>51082</v>
      </c>
      <c r="G9798" s="4">
        <v>1317906</v>
      </c>
      <c r="I9798" s="4">
        <v>43919782</v>
      </c>
      <c r="J9798" s="4">
        <v>42550793</v>
      </c>
      <c r="K9798" s="4">
        <v>40985780</v>
      </c>
    </row>
    <row r="9799" spans="1:11" x14ac:dyDescent="0.35">
      <c r="A9799" t="s">
        <v>969</v>
      </c>
      <c r="B9799" t="s">
        <v>2123</v>
      </c>
      <c r="C9799" t="s">
        <v>1847</v>
      </c>
      <c r="D9799" s="4">
        <v>24977508</v>
      </c>
      <c r="E9799" s="4">
        <v>621719</v>
      </c>
      <c r="F9799" s="4">
        <v>2162162</v>
      </c>
      <c r="I9799" s="4">
        <v>27761389</v>
      </c>
      <c r="J9799" s="4">
        <v>25599227</v>
      </c>
      <c r="K9799" s="4">
        <v>24977508</v>
      </c>
    </row>
    <row r="9800" spans="1:11" x14ac:dyDescent="0.35">
      <c r="A9800" t="s">
        <v>969</v>
      </c>
      <c r="B9800" t="s">
        <v>2124</v>
      </c>
      <c r="C9800" t="s">
        <v>1848</v>
      </c>
      <c r="D9800" s="4">
        <v>62628</v>
      </c>
      <c r="I9800" s="4">
        <v>62628</v>
      </c>
      <c r="J9800" s="4">
        <v>62628</v>
      </c>
      <c r="K9800" s="4">
        <v>62628</v>
      </c>
    </row>
    <row r="9801" spans="1:11" x14ac:dyDescent="0.35">
      <c r="A9801" t="s">
        <v>969</v>
      </c>
      <c r="B9801" t="s">
        <v>2125</v>
      </c>
      <c r="D9801" s="4">
        <v>66025916</v>
      </c>
      <c r="E9801" s="4">
        <v>2186732</v>
      </c>
      <c r="F9801" s="4">
        <v>2213245</v>
      </c>
      <c r="G9801" s="4">
        <v>1317906</v>
      </c>
      <c r="I9801" s="4">
        <v>71743799</v>
      </c>
      <c r="J9801" s="4">
        <v>68212648</v>
      </c>
      <c r="K9801" s="4">
        <v>66025916</v>
      </c>
    </row>
    <row r="9802" spans="1:11" x14ac:dyDescent="0.35">
      <c r="A9802" t="s">
        <v>969</v>
      </c>
      <c r="B9802" t="s">
        <v>2190</v>
      </c>
      <c r="C9802" t="s">
        <v>1911</v>
      </c>
      <c r="E9802" s="4">
        <v>400000</v>
      </c>
      <c r="I9802" s="4">
        <v>400000</v>
      </c>
      <c r="J9802">
        <v>400000</v>
      </c>
      <c r="K9802" s="4">
        <v>0</v>
      </c>
    </row>
    <row r="9803" spans="1:11" x14ac:dyDescent="0.35">
      <c r="A9803" t="s">
        <v>969</v>
      </c>
      <c r="B9803" t="s">
        <v>2175</v>
      </c>
      <c r="C9803" t="s">
        <v>1896</v>
      </c>
      <c r="E9803" s="4">
        <v>32748</v>
      </c>
      <c r="I9803" s="4">
        <v>32748</v>
      </c>
      <c r="J9803">
        <v>32748</v>
      </c>
      <c r="K9803" s="4">
        <v>0</v>
      </c>
    </row>
    <row r="9804" spans="1:11" x14ac:dyDescent="0.35">
      <c r="A9804" t="s">
        <v>969</v>
      </c>
      <c r="B9804" t="s">
        <v>2126</v>
      </c>
      <c r="C9804" t="s">
        <v>1850</v>
      </c>
      <c r="D9804" s="4">
        <v>11200000</v>
      </c>
      <c r="E9804" s="4">
        <v>800000</v>
      </c>
      <c r="I9804" s="4">
        <v>12000000</v>
      </c>
      <c r="J9804" s="4">
        <v>12000000</v>
      </c>
      <c r="K9804" s="4">
        <v>11200000</v>
      </c>
    </row>
    <row r="9805" spans="1:11" x14ac:dyDescent="0.35">
      <c r="A9805" t="s">
        <v>969</v>
      </c>
      <c r="B9805" t="s">
        <v>2127</v>
      </c>
      <c r="D9805" s="4">
        <v>11200000</v>
      </c>
      <c r="E9805" s="4">
        <v>1232748</v>
      </c>
      <c r="I9805" s="4">
        <v>12432748</v>
      </c>
      <c r="J9805" s="4">
        <v>12432748</v>
      </c>
      <c r="K9805" s="4">
        <v>11200000</v>
      </c>
    </row>
    <row r="9806" spans="1:11" x14ac:dyDescent="0.35">
      <c r="A9806" t="s">
        <v>969</v>
      </c>
      <c r="B9806" t="s">
        <v>2128</v>
      </c>
      <c r="C9806" t="s">
        <v>1851</v>
      </c>
      <c r="D9806" s="4">
        <v>1062595</v>
      </c>
      <c r="I9806" s="4">
        <v>1062595</v>
      </c>
      <c r="J9806" s="4">
        <v>1062595</v>
      </c>
      <c r="K9806" s="4">
        <v>1062595</v>
      </c>
    </row>
    <row r="9807" spans="1:11" x14ac:dyDescent="0.35">
      <c r="A9807" t="s">
        <v>969</v>
      </c>
      <c r="B9807" t="s">
        <v>2129</v>
      </c>
      <c r="C9807" t="s">
        <v>1852</v>
      </c>
      <c r="D9807" s="4">
        <v>810</v>
      </c>
      <c r="F9807" s="4">
        <v>12267</v>
      </c>
      <c r="G9807" s="4">
        <v>34074</v>
      </c>
      <c r="I9807" s="4">
        <v>47150</v>
      </c>
      <c r="J9807" s="4">
        <v>810</v>
      </c>
      <c r="K9807" s="4">
        <v>810</v>
      </c>
    </row>
    <row r="9808" spans="1:11" x14ac:dyDescent="0.35">
      <c r="A9808" t="s">
        <v>969</v>
      </c>
      <c r="B9808" t="s">
        <v>2130</v>
      </c>
      <c r="C9808" t="s">
        <v>1853</v>
      </c>
      <c r="F9808" s="4">
        <v>8117</v>
      </c>
      <c r="G9808" s="4">
        <v>24574</v>
      </c>
      <c r="I9808" s="4">
        <v>32691</v>
      </c>
      <c r="J9808">
        <v>0</v>
      </c>
      <c r="K9808" s="4">
        <v>0</v>
      </c>
    </row>
    <row r="9809" spans="1:11" x14ac:dyDescent="0.35">
      <c r="A9809" t="s">
        <v>969</v>
      </c>
      <c r="B9809" t="s">
        <v>2172</v>
      </c>
      <c r="C9809" t="s">
        <v>1893</v>
      </c>
      <c r="G9809" s="4">
        <v>1195</v>
      </c>
      <c r="I9809" s="4">
        <v>1195</v>
      </c>
      <c r="J9809">
        <v>0</v>
      </c>
      <c r="K9809" s="4">
        <v>0</v>
      </c>
    </row>
    <row r="9810" spans="1:11" x14ac:dyDescent="0.35">
      <c r="A9810" t="s">
        <v>969</v>
      </c>
      <c r="B9810" t="s">
        <v>2131</v>
      </c>
      <c r="C9810" t="s">
        <v>1854</v>
      </c>
      <c r="D9810" s="4">
        <v>430393</v>
      </c>
      <c r="G9810" s="4">
        <v>47074</v>
      </c>
      <c r="I9810" s="4">
        <v>477468</v>
      </c>
      <c r="J9810" s="4">
        <v>430393</v>
      </c>
      <c r="K9810" s="4">
        <v>430393</v>
      </c>
    </row>
    <row r="9811" spans="1:11" x14ac:dyDescent="0.35">
      <c r="A9811" t="s">
        <v>969</v>
      </c>
      <c r="B9811" t="s">
        <v>2197</v>
      </c>
      <c r="C9811" t="s">
        <v>1919</v>
      </c>
      <c r="F9811" s="4">
        <v>157344</v>
      </c>
      <c r="I9811" s="4">
        <v>157344</v>
      </c>
      <c r="J9811">
        <v>0</v>
      </c>
      <c r="K9811" s="4">
        <v>0</v>
      </c>
    </row>
    <row r="9812" spans="1:11" x14ac:dyDescent="0.35">
      <c r="A9812" t="s">
        <v>969</v>
      </c>
      <c r="B9812" t="s">
        <v>2132</v>
      </c>
      <c r="C9812" t="s">
        <v>1855</v>
      </c>
      <c r="D9812" s="4">
        <v>976851</v>
      </c>
      <c r="G9812" s="4">
        <v>286531</v>
      </c>
      <c r="I9812" s="4">
        <v>1263382</v>
      </c>
      <c r="J9812" s="4">
        <v>976851</v>
      </c>
      <c r="K9812" s="4">
        <v>976851</v>
      </c>
    </row>
    <row r="9813" spans="1:11" x14ac:dyDescent="0.35">
      <c r="A9813" t="s">
        <v>969</v>
      </c>
      <c r="B9813" t="s">
        <v>2133</v>
      </c>
      <c r="C9813" t="s">
        <v>1856</v>
      </c>
      <c r="D9813" s="4">
        <v>7717</v>
      </c>
      <c r="E9813" s="4">
        <v>18637</v>
      </c>
      <c r="G9813" s="4">
        <v>55911</v>
      </c>
      <c r="I9813" s="4">
        <v>82265</v>
      </c>
      <c r="J9813" s="4">
        <v>26354</v>
      </c>
      <c r="K9813" s="4">
        <v>7717</v>
      </c>
    </row>
    <row r="9814" spans="1:11" x14ac:dyDescent="0.35">
      <c r="A9814" t="s">
        <v>969</v>
      </c>
      <c r="B9814" t="s">
        <v>2134</v>
      </c>
      <c r="C9814" t="s">
        <v>1857</v>
      </c>
      <c r="D9814" s="4">
        <v>36664</v>
      </c>
      <c r="I9814" s="4">
        <v>36664</v>
      </c>
      <c r="J9814" s="4">
        <v>36664</v>
      </c>
      <c r="K9814" s="4">
        <v>36664</v>
      </c>
    </row>
    <row r="9815" spans="1:11" x14ac:dyDescent="0.35">
      <c r="A9815" t="s">
        <v>969</v>
      </c>
      <c r="B9815" t="s">
        <v>2135</v>
      </c>
      <c r="C9815" t="s">
        <v>1858</v>
      </c>
      <c r="H9815" s="4">
        <v>32177</v>
      </c>
      <c r="I9815" s="4">
        <v>32177</v>
      </c>
      <c r="J9815">
        <v>0</v>
      </c>
      <c r="K9815" s="4">
        <v>0</v>
      </c>
    </row>
    <row r="9816" spans="1:11" x14ac:dyDescent="0.35">
      <c r="A9816" t="s">
        <v>969</v>
      </c>
      <c r="B9816" t="s">
        <v>2136</v>
      </c>
      <c r="C9816" t="s">
        <v>1859</v>
      </c>
      <c r="D9816" s="4">
        <v>200000</v>
      </c>
      <c r="E9816" s="4">
        <v>450000</v>
      </c>
      <c r="F9816" s="4">
        <v>105421</v>
      </c>
      <c r="H9816" s="4">
        <v>608055</v>
      </c>
      <c r="I9816" s="4">
        <v>1363476</v>
      </c>
      <c r="J9816" s="4">
        <v>650000</v>
      </c>
      <c r="K9816" s="4">
        <v>200000</v>
      </c>
    </row>
    <row r="9817" spans="1:11" x14ac:dyDescent="0.35">
      <c r="A9817" t="s">
        <v>969</v>
      </c>
      <c r="B9817" t="s">
        <v>2194</v>
      </c>
      <c r="C9817" t="s">
        <v>1915</v>
      </c>
      <c r="G9817" s="4">
        <v>5</v>
      </c>
      <c r="I9817" s="4">
        <v>5</v>
      </c>
      <c r="J9817">
        <v>0</v>
      </c>
      <c r="K9817" s="4">
        <v>0</v>
      </c>
    </row>
    <row r="9818" spans="1:11" x14ac:dyDescent="0.35">
      <c r="A9818" t="s">
        <v>969</v>
      </c>
      <c r="B9818" t="s">
        <v>2137</v>
      </c>
      <c r="C9818" t="s">
        <v>1860</v>
      </c>
      <c r="E9818" s="4">
        <v>3043685</v>
      </c>
      <c r="H9818" s="4">
        <v>326109</v>
      </c>
      <c r="I9818" s="4">
        <v>3369794</v>
      </c>
      <c r="J9818">
        <v>3043685</v>
      </c>
      <c r="K9818" s="4">
        <v>0</v>
      </c>
    </row>
    <row r="9819" spans="1:11" x14ac:dyDescent="0.35">
      <c r="A9819" t="s">
        <v>969</v>
      </c>
      <c r="B9819" t="s">
        <v>2138</v>
      </c>
      <c r="C9819" t="s">
        <v>1861</v>
      </c>
      <c r="D9819" s="4">
        <v>505999</v>
      </c>
      <c r="I9819" s="4">
        <v>505999</v>
      </c>
      <c r="J9819" s="4">
        <v>505999</v>
      </c>
      <c r="K9819" s="4">
        <v>505999</v>
      </c>
    </row>
    <row r="9820" spans="1:11" x14ac:dyDescent="0.35">
      <c r="A9820" t="s">
        <v>969</v>
      </c>
      <c r="B9820" t="s">
        <v>2139</v>
      </c>
      <c r="C9820" t="s">
        <v>1862</v>
      </c>
      <c r="E9820" s="4">
        <v>1067889</v>
      </c>
      <c r="H9820" s="4">
        <v>85464</v>
      </c>
      <c r="I9820" s="4">
        <v>1153353</v>
      </c>
      <c r="J9820">
        <v>1067889</v>
      </c>
      <c r="K9820" s="4">
        <v>0</v>
      </c>
    </row>
    <row r="9821" spans="1:11" x14ac:dyDescent="0.35">
      <c r="A9821" t="s">
        <v>969</v>
      </c>
      <c r="B9821" t="s">
        <v>2141</v>
      </c>
      <c r="D9821" s="4">
        <v>3221029</v>
      </c>
      <c r="E9821" s="4">
        <v>4580211</v>
      </c>
      <c r="F9821" s="4">
        <v>283149</v>
      </c>
      <c r="G9821" s="4">
        <v>449364</v>
      </c>
      <c r="H9821" s="4">
        <v>1051805</v>
      </c>
      <c r="I9821" s="4">
        <v>9585558</v>
      </c>
      <c r="J9821" s="4">
        <v>7801240</v>
      </c>
      <c r="K9821" s="4">
        <v>3221029</v>
      </c>
    </row>
    <row r="9822" spans="1:11" x14ac:dyDescent="0.35">
      <c r="A9822" t="s">
        <v>969</v>
      </c>
      <c r="B9822" t="s">
        <v>2142</v>
      </c>
      <c r="C9822" t="s">
        <v>1864</v>
      </c>
      <c r="D9822" s="4">
        <v>33475</v>
      </c>
      <c r="I9822" s="4">
        <v>33475</v>
      </c>
      <c r="J9822" s="4">
        <v>33475</v>
      </c>
      <c r="K9822" s="4">
        <v>33475</v>
      </c>
    </row>
    <row r="9823" spans="1:11" x14ac:dyDescent="0.35">
      <c r="A9823" t="s">
        <v>969</v>
      </c>
      <c r="B9823" t="s">
        <v>2143</v>
      </c>
      <c r="C9823" t="s">
        <v>1865</v>
      </c>
      <c r="D9823" s="4">
        <v>5233</v>
      </c>
      <c r="H9823" s="4">
        <v>263525</v>
      </c>
      <c r="I9823" s="4">
        <v>268757</v>
      </c>
      <c r="J9823" s="4">
        <v>5233</v>
      </c>
      <c r="K9823" s="4">
        <v>5233</v>
      </c>
    </row>
    <row r="9824" spans="1:11" x14ac:dyDescent="0.35">
      <c r="A9824" t="s">
        <v>969</v>
      </c>
      <c r="B9824" t="s">
        <v>2144</v>
      </c>
      <c r="C9824" t="s">
        <v>1866</v>
      </c>
      <c r="I9824" s="4">
        <v>0</v>
      </c>
      <c r="J9824">
        <v>0</v>
      </c>
      <c r="K9824" s="4">
        <v>0</v>
      </c>
    </row>
    <row r="9825" spans="1:11" x14ac:dyDescent="0.35">
      <c r="A9825" t="s">
        <v>969</v>
      </c>
      <c r="B9825" t="s">
        <v>2145</v>
      </c>
      <c r="C9825" t="s">
        <v>1867</v>
      </c>
      <c r="D9825" s="4">
        <v>2074000</v>
      </c>
      <c r="E9825" s="4">
        <v>282622</v>
      </c>
      <c r="F9825" s="4">
        <v>569744</v>
      </c>
      <c r="G9825" s="4">
        <v>96600</v>
      </c>
      <c r="H9825" s="4">
        <v>3554529</v>
      </c>
      <c r="I9825" s="4">
        <v>6577495</v>
      </c>
      <c r="J9825" s="4">
        <v>2356622</v>
      </c>
      <c r="K9825" s="4">
        <v>2074000</v>
      </c>
    </row>
    <row r="9826" spans="1:11" x14ac:dyDescent="0.35">
      <c r="A9826" t="s">
        <v>969</v>
      </c>
      <c r="B9826" t="s">
        <v>2146</v>
      </c>
      <c r="C9826" t="s">
        <v>1868</v>
      </c>
      <c r="F9826" s="4">
        <v>36815</v>
      </c>
      <c r="H9826" s="4">
        <v>4330081</v>
      </c>
      <c r="I9826" s="4">
        <v>4366897</v>
      </c>
      <c r="J9826">
        <v>0</v>
      </c>
      <c r="K9826" s="4">
        <v>0</v>
      </c>
    </row>
    <row r="9827" spans="1:11" x14ac:dyDescent="0.35">
      <c r="A9827" t="s">
        <v>969</v>
      </c>
      <c r="B9827" t="s">
        <v>2173</v>
      </c>
      <c r="C9827" t="s">
        <v>1894</v>
      </c>
      <c r="D9827" s="4">
        <v>7180</v>
      </c>
      <c r="I9827" s="4">
        <v>7180</v>
      </c>
      <c r="J9827" s="4">
        <v>7180</v>
      </c>
      <c r="K9827" s="4">
        <v>7180</v>
      </c>
    </row>
    <row r="9828" spans="1:11" x14ac:dyDescent="0.35">
      <c r="A9828" t="s">
        <v>969</v>
      </c>
      <c r="B9828" t="s">
        <v>2147</v>
      </c>
      <c r="C9828" t="s">
        <v>1869</v>
      </c>
      <c r="E9828" s="4">
        <v>0</v>
      </c>
      <c r="H9828" s="4">
        <v>1574400</v>
      </c>
      <c r="I9828" s="4">
        <v>1574400</v>
      </c>
      <c r="J9828">
        <v>0</v>
      </c>
      <c r="K9828" s="4">
        <v>0</v>
      </c>
    </row>
    <row r="9829" spans="1:11" x14ac:dyDescent="0.35">
      <c r="A9829" t="s">
        <v>969</v>
      </c>
      <c r="B9829" t="s">
        <v>2148</v>
      </c>
      <c r="C9829" t="s">
        <v>1870</v>
      </c>
      <c r="E9829" s="4">
        <v>31023306</v>
      </c>
      <c r="F9829" s="4">
        <v>131848</v>
      </c>
      <c r="H9829" s="4">
        <v>175798</v>
      </c>
      <c r="I9829" s="4">
        <v>31330952</v>
      </c>
      <c r="J9829">
        <v>31023306</v>
      </c>
      <c r="K9829" s="4">
        <v>0</v>
      </c>
    </row>
    <row r="9830" spans="1:11" x14ac:dyDescent="0.35">
      <c r="A9830" t="s">
        <v>969</v>
      </c>
      <c r="B9830" t="s">
        <v>2149</v>
      </c>
      <c r="C9830" t="s">
        <v>1871</v>
      </c>
      <c r="D9830" s="4">
        <v>8748292</v>
      </c>
      <c r="E9830" s="4">
        <v>67415</v>
      </c>
      <c r="F9830" s="4">
        <v>29817</v>
      </c>
      <c r="I9830" s="4">
        <v>8845524</v>
      </c>
      <c r="J9830" s="4">
        <v>8815707</v>
      </c>
      <c r="K9830" s="4">
        <v>8748292</v>
      </c>
    </row>
    <row r="9831" spans="1:11" x14ac:dyDescent="0.35">
      <c r="A9831" t="s">
        <v>969</v>
      </c>
      <c r="B9831" t="s">
        <v>2150</v>
      </c>
      <c r="C9831" t="s">
        <v>1872</v>
      </c>
      <c r="E9831" s="4">
        <v>392000</v>
      </c>
      <c r="I9831" s="4">
        <v>392000</v>
      </c>
      <c r="J9831">
        <v>392000</v>
      </c>
      <c r="K9831" s="4">
        <v>0</v>
      </c>
    </row>
    <row r="9832" spans="1:11" x14ac:dyDescent="0.35">
      <c r="A9832" t="s">
        <v>969</v>
      </c>
      <c r="B9832" t="s">
        <v>2151</v>
      </c>
      <c r="C9832" t="s">
        <v>1873</v>
      </c>
      <c r="E9832" s="4">
        <v>0</v>
      </c>
      <c r="I9832" s="4">
        <v>0</v>
      </c>
      <c r="J9832">
        <v>0</v>
      </c>
      <c r="K9832" s="4">
        <v>0</v>
      </c>
    </row>
    <row r="9833" spans="1:11" x14ac:dyDescent="0.35">
      <c r="A9833" t="s">
        <v>969</v>
      </c>
      <c r="B9833" t="s">
        <v>2152</v>
      </c>
      <c r="C9833" t="s">
        <v>1874</v>
      </c>
      <c r="D9833" s="4">
        <v>5533</v>
      </c>
      <c r="I9833" s="4">
        <v>5533</v>
      </c>
      <c r="J9833" s="4">
        <v>5533</v>
      </c>
      <c r="K9833" s="4">
        <v>5533</v>
      </c>
    </row>
    <row r="9834" spans="1:11" x14ac:dyDescent="0.35">
      <c r="A9834" t="s">
        <v>969</v>
      </c>
      <c r="B9834" t="s">
        <v>2153</v>
      </c>
      <c r="C9834" t="s">
        <v>1875</v>
      </c>
      <c r="G9834" s="4">
        <v>98829</v>
      </c>
      <c r="H9834" s="4">
        <v>127866</v>
      </c>
      <c r="I9834" s="4">
        <v>226695</v>
      </c>
      <c r="J9834">
        <v>0</v>
      </c>
      <c r="K9834" s="4">
        <v>0</v>
      </c>
    </row>
    <row r="9835" spans="1:11" x14ac:dyDescent="0.35">
      <c r="A9835" t="s">
        <v>969</v>
      </c>
      <c r="B9835" t="s">
        <v>2154</v>
      </c>
      <c r="C9835" t="s">
        <v>1876</v>
      </c>
      <c r="H9835" s="4">
        <v>409920</v>
      </c>
      <c r="I9835" s="4">
        <v>409920</v>
      </c>
      <c r="J9835">
        <v>0</v>
      </c>
      <c r="K9835" s="4">
        <v>0</v>
      </c>
    </row>
    <row r="9836" spans="1:11" x14ac:dyDescent="0.35">
      <c r="A9836" t="s">
        <v>969</v>
      </c>
      <c r="B9836" t="s">
        <v>2155</v>
      </c>
      <c r="C9836" t="s">
        <v>1877</v>
      </c>
      <c r="D9836" s="4">
        <v>2619</v>
      </c>
      <c r="I9836" s="4">
        <v>2619</v>
      </c>
      <c r="J9836" s="4">
        <v>2619</v>
      </c>
      <c r="K9836" s="4">
        <v>2619</v>
      </c>
    </row>
    <row r="9837" spans="1:11" x14ac:dyDescent="0.35">
      <c r="A9837" t="s">
        <v>969</v>
      </c>
      <c r="B9837" t="s">
        <v>2156</v>
      </c>
      <c r="D9837" s="4">
        <v>10876331</v>
      </c>
      <c r="E9837" s="4">
        <v>31765343</v>
      </c>
      <c r="F9837" s="4">
        <v>768225</v>
      </c>
      <c r="G9837" s="4">
        <v>195429</v>
      </c>
      <c r="H9837" s="4">
        <v>10436119</v>
      </c>
      <c r="I9837" s="4">
        <v>54041447</v>
      </c>
      <c r="J9837" s="4">
        <v>42641674</v>
      </c>
      <c r="K9837" s="4">
        <v>10876331</v>
      </c>
    </row>
    <row r="9838" spans="1:11" x14ac:dyDescent="0.35">
      <c r="A9838" t="s">
        <v>969</v>
      </c>
      <c r="B9838" t="s">
        <v>2157</v>
      </c>
      <c r="C9838" t="s">
        <v>1879</v>
      </c>
      <c r="D9838" s="4">
        <v>4029974</v>
      </c>
      <c r="I9838" s="4">
        <v>4029974</v>
      </c>
      <c r="J9838" s="4">
        <v>4029974</v>
      </c>
      <c r="K9838" s="4">
        <v>4029974</v>
      </c>
    </row>
    <row r="9839" spans="1:11" x14ac:dyDescent="0.35">
      <c r="A9839" t="s">
        <v>969</v>
      </c>
      <c r="B9839" t="s">
        <v>2158</v>
      </c>
      <c r="C9839" t="s">
        <v>1880</v>
      </c>
      <c r="D9839" s="4">
        <v>743373</v>
      </c>
      <c r="I9839" s="4">
        <v>743373</v>
      </c>
      <c r="J9839" s="4">
        <v>743373</v>
      </c>
      <c r="K9839" s="4">
        <v>743373</v>
      </c>
    </row>
    <row r="9840" spans="1:11" x14ac:dyDescent="0.35">
      <c r="A9840" t="s">
        <v>969</v>
      </c>
      <c r="B9840" t="s">
        <v>2159</v>
      </c>
      <c r="C9840" t="s">
        <v>1881</v>
      </c>
      <c r="D9840" s="4">
        <v>2563734</v>
      </c>
      <c r="I9840" s="4">
        <v>2563734</v>
      </c>
      <c r="J9840" s="4">
        <v>2563734</v>
      </c>
      <c r="K9840" s="4">
        <v>2563734</v>
      </c>
    </row>
    <row r="9841" spans="1:11" x14ac:dyDescent="0.35">
      <c r="A9841" t="s">
        <v>969</v>
      </c>
      <c r="B9841" t="s">
        <v>2174</v>
      </c>
      <c r="C9841" t="s">
        <v>1895</v>
      </c>
      <c r="D9841" s="4">
        <v>36955</v>
      </c>
      <c r="I9841" s="4">
        <v>36955</v>
      </c>
      <c r="J9841" s="4">
        <v>36955</v>
      </c>
      <c r="K9841" s="4">
        <v>36955</v>
      </c>
    </row>
    <row r="9842" spans="1:11" x14ac:dyDescent="0.35">
      <c r="A9842" t="s">
        <v>969</v>
      </c>
      <c r="B9842" t="s">
        <v>2160</v>
      </c>
      <c r="C9842" t="s">
        <v>1882</v>
      </c>
      <c r="F9842" s="4">
        <v>1070125</v>
      </c>
      <c r="I9842" s="4">
        <v>1070125</v>
      </c>
      <c r="J9842">
        <v>0</v>
      </c>
      <c r="K9842" s="4">
        <v>0</v>
      </c>
    </row>
    <row r="9843" spans="1:11" x14ac:dyDescent="0.35">
      <c r="A9843" t="s">
        <v>969</v>
      </c>
      <c r="B9843" t="s">
        <v>2161</v>
      </c>
      <c r="C9843" t="s">
        <v>1883</v>
      </c>
      <c r="D9843" s="4">
        <v>12823</v>
      </c>
      <c r="I9843" s="4">
        <v>12823</v>
      </c>
      <c r="J9843" s="4">
        <v>12823</v>
      </c>
      <c r="K9843" s="4">
        <v>12823</v>
      </c>
    </row>
    <row r="9844" spans="1:11" x14ac:dyDescent="0.35">
      <c r="A9844" t="s">
        <v>969</v>
      </c>
      <c r="B9844" t="s">
        <v>2162</v>
      </c>
      <c r="C9844" t="s">
        <v>1884</v>
      </c>
      <c r="D9844" s="4">
        <v>99052</v>
      </c>
      <c r="I9844" s="4">
        <v>99052</v>
      </c>
      <c r="J9844" s="4">
        <v>99052</v>
      </c>
      <c r="K9844" s="4">
        <v>99052</v>
      </c>
    </row>
    <row r="9845" spans="1:11" x14ac:dyDescent="0.35">
      <c r="A9845" t="s">
        <v>969</v>
      </c>
      <c r="B9845" t="s">
        <v>2163</v>
      </c>
      <c r="D9845" s="4">
        <v>7485911</v>
      </c>
      <c r="F9845" s="4">
        <v>1070125</v>
      </c>
      <c r="I9845" s="4">
        <v>8556037</v>
      </c>
      <c r="J9845" s="4">
        <v>7485911</v>
      </c>
      <c r="K9845" s="4">
        <v>7485911</v>
      </c>
    </row>
    <row r="9846" spans="1:11" x14ac:dyDescent="0.35">
      <c r="A9846" t="s">
        <v>969</v>
      </c>
      <c r="B9846" t="s">
        <v>2164</v>
      </c>
      <c r="C9846" t="s">
        <v>1886</v>
      </c>
      <c r="D9846" s="4">
        <v>438328</v>
      </c>
      <c r="I9846" s="4">
        <v>438328</v>
      </c>
      <c r="J9846" s="4">
        <v>438328</v>
      </c>
      <c r="K9846" s="4">
        <v>438328</v>
      </c>
    </row>
    <row r="9847" spans="1:11" x14ac:dyDescent="0.35">
      <c r="A9847" t="s">
        <v>969</v>
      </c>
      <c r="B9847" t="s">
        <v>2165</v>
      </c>
      <c r="D9847" s="4">
        <v>438328</v>
      </c>
      <c r="I9847" s="4">
        <v>438328</v>
      </c>
      <c r="J9847" s="4">
        <v>438328</v>
      </c>
      <c r="K9847" s="4">
        <v>438328</v>
      </c>
    </row>
    <row r="9848" spans="1:11" x14ac:dyDescent="0.35">
      <c r="A9848" t="s">
        <v>969</v>
      </c>
      <c r="B9848" t="s">
        <v>2183</v>
      </c>
      <c r="C9848" t="s">
        <v>1904</v>
      </c>
      <c r="D9848" s="4">
        <v>288645</v>
      </c>
      <c r="I9848" s="4">
        <v>288645</v>
      </c>
      <c r="J9848" s="4">
        <v>288645</v>
      </c>
      <c r="K9848" s="4">
        <v>288645</v>
      </c>
    </row>
    <row r="9849" spans="1:11" x14ac:dyDescent="0.35">
      <c r="A9849" t="s">
        <v>969</v>
      </c>
      <c r="B9849" t="s">
        <v>2166</v>
      </c>
      <c r="C9849" t="s">
        <v>1888</v>
      </c>
      <c r="H9849" s="4">
        <v>960000</v>
      </c>
      <c r="I9849" s="4">
        <v>960000</v>
      </c>
      <c r="J9849">
        <v>0</v>
      </c>
      <c r="K9849" s="4">
        <v>0</v>
      </c>
    </row>
    <row r="9850" spans="1:11" x14ac:dyDescent="0.35">
      <c r="A9850" t="s">
        <v>969</v>
      </c>
      <c r="B9850" t="s">
        <v>2180</v>
      </c>
      <c r="C9850" t="s">
        <v>1901</v>
      </c>
      <c r="E9850" s="4">
        <v>675000</v>
      </c>
      <c r="I9850" s="4">
        <v>675000</v>
      </c>
      <c r="J9850">
        <v>675000</v>
      </c>
      <c r="K9850" s="4">
        <v>0</v>
      </c>
    </row>
    <row r="9851" spans="1:11" x14ac:dyDescent="0.35">
      <c r="A9851" t="s">
        <v>969</v>
      </c>
      <c r="B9851" t="s">
        <v>2167</v>
      </c>
      <c r="C9851" t="s">
        <v>1889</v>
      </c>
      <c r="E9851" s="4">
        <v>3675000</v>
      </c>
      <c r="I9851" s="4">
        <v>3675000</v>
      </c>
      <c r="J9851">
        <v>3675000</v>
      </c>
      <c r="K9851" s="4">
        <v>0</v>
      </c>
    </row>
    <row r="9852" spans="1:11" x14ac:dyDescent="0.35">
      <c r="A9852" t="s">
        <v>969</v>
      </c>
      <c r="B9852" t="s">
        <v>2168</v>
      </c>
      <c r="C9852" t="s">
        <v>1890</v>
      </c>
      <c r="E9852" s="4">
        <v>262500</v>
      </c>
      <c r="I9852" s="4">
        <v>262500</v>
      </c>
      <c r="J9852">
        <v>262500</v>
      </c>
      <c r="K9852" s="4">
        <v>0</v>
      </c>
    </row>
    <row r="9853" spans="1:11" x14ac:dyDescent="0.35">
      <c r="A9853" t="s">
        <v>969</v>
      </c>
      <c r="B9853" t="s">
        <v>2181</v>
      </c>
      <c r="C9853" t="s">
        <v>1902</v>
      </c>
      <c r="E9853" s="4">
        <v>1350000</v>
      </c>
      <c r="I9853" s="4">
        <v>1350000</v>
      </c>
      <c r="J9853">
        <v>1350000</v>
      </c>
      <c r="K9853" s="4">
        <v>0</v>
      </c>
    </row>
    <row r="9854" spans="1:11" x14ac:dyDescent="0.35">
      <c r="A9854" t="s">
        <v>969</v>
      </c>
      <c r="B9854" t="s">
        <v>2169</v>
      </c>
      <c r="D9854" s="4">
        <v>288645</v>
      </c>
      <c r="E9854" s="4">
        <v>5962500</v>
      </c>
      <c r="H9854" s="4">
        <v>960000</v>
      </c>
      <c r="I9854" s="4">
        <v>7211145</v>
      </c>
      <c r="J9854" s="4">
        <v>6251145</v>
      </c>
      <c r="K9854" s="4">
        <v>288645</v>
      </c>
    </row>
    <row r="9855" spans="1:11" x14ac:dyDescent="0.35">
      <c r="A9855" t="s">
        <v>969</v>
      </c>
      <c r="B9855" t="s">
        <v>2170</v>
      </c>
      <c r="D9855" s="4">
        <v>181784610</v>
      </c>
      <c r="E9855" s="4">
        <v>47880534</v>
      </c>
      <c r="F9855" s="4">
        <v>21199144</v>
      </c>
      <c r="G9855" s="4">
        <v>1962698</v>
      </c>
      <c r="H9855" s="4">
        <v>12973074</v>
      </c>
      <c r="I9855" s="4">
        <v>265800060</v>
      </c>
      <c r="J9855" s="4">
        <f>SUM(D9855,E9855)</f>
        <v>229665144</v>
      </c>
      <c r="K9855" s="4">
        <v>181784610</v>
      </c>
    </row>
    <row r="9856" spans="1:11" x14ac:dyDescent="0.35">
      <c r="A9856" t="s">
        <v>973</v>
      </c>
      <c r="B9856" t="s">
        <v>2118</v>
      </c>
      <c r="C9856" t="s">
        <v>1843</v>
      </c>
      <c r="D9856" s="4">
        <v>7022097</v>
      </c>
      <c r="F9856" s="4">
        <v>6118000</v>
      </c>
      <c r="I9856" s="4">
        <v>13140097</v>
      </c>
      <c r="J9856" s="4">
        <v>7022097</v>
      </c>
      <c r="K9856" s="4">
        <v>7022097</v>
      </c>
    </row>
    <row r="9857" spans="1:11" x14ac:dyDescent="0.35">
      <c r="A9857" t="s">
        <v>973</v>
      </c>
      <c r="B9857" t="s">
        <v>2119</v>
      </c>
      <c r="C9857" t="s">
        <v>1844</v>
      </c>
      <c r="D9857" s="4">
        <v>1129933</v>
      </c>
      <c r="H9857" s="4">
        <v>35550</v>
      </c>
      <c r="I9857" s="4">
        <v>1165483</v>
      </c>
      <c r="J9857" s="4">
        <v>1129933</v>
      </c>
      <c r="K9857" s="4">
        <v>1129933</v>
      </c>
    </row>
    <row r="9858" spans="1:11" x14ac:dyDescent="0.35">
      <c r="A9858" t="s">
        <v>973</v>
      </c>
      <c r="B9858" t="s">
        <v>2120</v>
      </c>
      <c r="C9858" t="s">
        <v>1845</v>
      </c>
      <c r="D9858" s="4">
        <v>191506</v>
      </c>
      <c r="I9858" s="4">
        <v>191506</v>
      </c>
      <c r="J9858" s="4">
        <v>191506</v>
      </c>
      <c r="K9858" s="4">
        <v>191506</v>
      </c>
    </row>
    <row r="9859" spans="1:11" x14ac:dyDescent="0.35">
      <c r="A9859" t="s">
        <v>973</v>
      </c>
      <c r="B9859" t="s">
        <v>2121</v>
      </c>
      <c r="D9859" s="4">
        <v>8343536</v>
      </c>
      <c r="F9859" s="4">
        <v>6118000</v>
      </c>
      <c r="H9859" s="4">
        <v>35550</v>
      </c>
      <c r="I9859" s="4">
        <v>14497086</v>
      </c>
      <c r="J9859" s="4">
        <v>8343536</v>
      </c>
      <c r="K9859" s="4">
        <v>8343536</v>
      </c>
    </row>
    <row r="9860" spans="1:11" x14ac:dyDescent="0.35">
      <c r="A9860" t="s">
        <v>973</v>
      </c>
      <c r="B9860" t="s">
        <v>2122</v>
      </c>
      <c r="C9860" t="s">
        <v>1846</v>
      </c>
      <c r="D9860" s="4">
        <v>4983670</v>
      </c>
      <c r="E9860" s="4">
        <v>493151</v>
      </c>
      <c r="F9860" s="4">
        <v>6800</v>
      </c>
      <c r="I9860" s="4">
        <v>5483621</v>
      </c>
      <c r="J9860" s="4">
        <v>5476821</v>
      </c>
      <c r="K9860" s="4">
        <v>4983670</v>
      </c>
    </row>
    <row r="9861" spans="1:11" x14ac:dyDescent="0.35">
      <c r="A9861" t="s">
        <v>973</v>
      </c>
      <c r="B9861" t="s">
        <v>2123</v>
      </c>
      <c r="C9861" t="s">
        <v>1847</v>
      </c>
      <c r="D9861" s="4">
        <v>4729808</v>
      </c>
      <c r="F9861" s="4">
        <v>337838</v>
      </c>
      <c r="I9861" s="4">
        <v>5067646</v>
      </c>
      <c r="J9861" s="4">
        <v>4729808</v>
      </c>
      <c r="K9861" s="4">
        <v>4729808</v>
      </c>
    </row>
    <row r="9862" spans="1:11" x14ac:dyDescent="0.35">
      <c r="A9862" t="s">
        <v>973</v>
      </c>
      <c r="B9862" t="s">
        <v>2124</v>
      </c>
      <c r="C9862" t="s">
        <v>1848</v>
      </c>
      <c r="D9862" s="4">
        <v>10058</v>
      </c>
      <c r="E9862" s="4">
        <v>2905</v>
      </c>
      <c r="I9862" s="4">
        <v>12963</v>
      </c>
      <c r="J9862" s="4">
        <v>12963</v>
      </c>
      <c r="K9862" s="4">
        <v>10058</v>
      </c>
    </row>
    <row r="9863" spans="1:11" x14ac:dyDescent="0.35">
      <c r="A9863" t="s">
        <v>973</v>
      </c>
      <c r="B9863" t="s">
        <v>2125</v>
      </c>
      <c r="D9863" s="4">
        <v>9723536</v>
      </c>
      <c r="E9863" s="4">
        <v>496056</v>
      </c>
      <c r="F9863" s="4">
        <v>344638</v>
      </c>
      <c r="I9863" s="4">
        <v>10564230</v>
      </c>
      <c r="J9863" s="4">
        <v>10219592</v>
      </c>
      <c r="K9863" s="4">
        <v>9723536</v>
      </c>
    </row>
    <row r="9864" spans="1:11" x14ac:dyDescent="0.35">
      <c r="A9864" t="s">
        <v>973</v>
      </c>
      <c r="B9864" t="s">
        <v>2126</v>
      </c>
      <c r="C9864" t="s">
        <v>1850</v>
      </c>
      <c r="D9864" s="4">
        <v>1600000</v>
      </c>
      <c r="I9864" s="4">
        <v>1600000</v>
      </c>
      <c r="J9864" s="4">
        <v>1600000</v>
      </c>
      <c r="K9864" s="4">
        <v>1600000</v>
      </c>
    </row>
    <row r="9865" spans="1:11" x14ac:dyDescent="0.35">
      <c r="A9865" t="s">
        <v>973</v>
      </c>
      <c r="B9865" t="s">
        <v>2127</v>
      </c>
      <c r="D9865" s="4">
        <v>1600000</v>
      </c>
      <c r="I9865" s="4">
        <v>1600000</v>
      </c>
      <c r="J9865" s="4">
        <v>1600000</v>
      </c>
      <c r="K9865" s="4">
        <v>1600000</v>
      </c>
    </row>
    <row r="9866" spans="1:11" x14ac:dyDescent="0.35">
      <c r="A9866" t="s">
        <v>973</v>
      </c>
      <c r="B9866" t="s">
        <v>2128</v>
      </c>
      <c r="C9866" t="s">
        <v>1851</v>
      </c>
      <c r="D9866" s="4">
        <v>257896</v>
      </c>
      <c r="I9866" s="4">
        <v>257896</v>
      </c>
      <c r="J9866" s="4">
        <v>257896</v>
      </c>
      <c r="K9866" s="4">
        <v>257896</v>
      </c>
    </row>
    <row r="9867" spans="1:11" x14ac:dyDescent="0.35">
      <c r="A9867" t="s">
        <v>973</v>
      </c>
      <c r="B9867" t="s">
        <v>2129</v>
      </c>
      <c r="C9867" t="s">
        <v>1852</v>
      </c>
      <c r="F9867" s="4">
        <v>24533</v>
      </c>
      <c r="I9867" s="4">
        <v>24533</v>
      </c>
      <c r="J9867">
        <v>0</v>
      </c>
      <c r="K9867" s="4">
        <v>0</v>
      </c>
    </row>
    <row r="9868" spans="1:11" x14ac:dyDescent="0.35">
      <c r="A9868" t="s">
        <v>973</v>
      </c>
      <c r="B9868" t="s">
        <v>2130</v>
      </c>
      <c r="C9868" t="s">
        <v>1853</v>
      </c>
      <c r="F9868" s="4">
        <v>5387</v>
      </c>
      <c r="I9868" s="4">
        <v>5387</v>
      </c>
      <c r="J9868">
        <v>0</v>
      </c>
      <c r="K9868" s="4">
        <v>0</v>
      </c>
    </row>
    <row r="9869" spans="1:11" x14ac:dyDescent="0.35">
      <c r="A9869" t="s">
        <v>973</v>
      </c>
      <c r="B9869" t="s">
        <v>2172</v>
      </c>
      <c r="C9869" t="s">
        <v>1893</v>
      </c>
      <c r="F9869" s="4">
        <v>5973</v>
      </c>
      <c r="I9869" s="4">
        <v>5973</v>
      </c>
      <c r="J9869">
        <v>0</v>
      </c>
      <c r="K9869" s="4">
        <v>0</v>
      </c>
    </row>
    <row r="9870" spans="1:11" x14ac:dyDescent="0.35">
      <c r="A9870" t="s">
        <v>973</v>
      </c>
      <c r="B9870" t="s">
        <v>2131</v>
      </c>
      <c r="C9870" t="s">
        <v>1854</v>
      </c>
      <c r="D9870" s="4">
        <v>909</v>
      </c>
      <c r="F9870" s="4">
        <v>134498</v>
      </c>
      <c r="I9870" s="4">
        <v>135407</v>
      </c>
      <c r="J9870" s="4">
        <v>909</v>
      </c>
      <c r="K9870" s="4">
        <v>909</v>
      </c>
    </row>
    <row r="9871" spans="1:11" x14ac:dyDescent="0.35">
      <c r="A9871" t="s">
        <v>973</v>
      </c>
      <c r="B9871" t="s">
        <v>2132</v>
      </c>
      <c r="C9871" t="s">
        <v>1855</v>
      </c>
      <c r="D9871" s="4">
        <v>23323</v>
      </c>
      <c r="F9871" s="4">
        <v>234850</v>
      </c>
      <c r="I9871" s="4">
        <v>258173</v>
      </c>
      <c r="J9871" s="4">
        <v>23323</v>
      </c>
      <c r="K9871" s="4">
        <v>23323</v>
      </c>
    </row>
    <row r="9872" spans="1:11" x14ac:dyDescent="0.35">
      <c r="A9872" t="s">
        <v>973</v>
      </c>
      <c r="B9872" t="s">
        <v>2133</v>
      </c>
      <c r="C9872" t="s">
        <v>1856</v>
      </c>
      <c r="D9872" s="4">
        <v>1929</v>
      </c>
      <c r="H9872" s="4">
        <v>20708</v>
      </c>
      <c r="I9872" s="4">
        <v>22637</v>
      </c>
      <c r="J9872" s="4">
        <v>1929</v>
      </c>
      <c r="K9872" s="4">
        <v>1929</v>
      </c>
    </row>
    <row r="9873" spans="1:11" x14ac:dyDescent="0.35">
      <c r="A9873" t="s">
        <v>973</v>
      </c>
      <c r="B9873" t="s">
        <v>2134</v>
      </c>
      <c r="C9873" t="s">
        <v>1857</v>
      </c>
      <c r="D9873" s="4">
        <v>4831</v>
      </c>
      <c r="F9873" s="4">
        <v>31911</v>
      </c>
      <c r="I9873" s="4">
        <v>36742</v>
      </c>
      <c r="J9873" s="4">
        <v>4831</v>
      </c>
      <c r="K9873" s="4">
        <v>4831</v>
      </c>
    </row>
    <row r="9874" spans="1:11" x14ac:dyDescent="0.35">
      <c r="A9874" t="s">
        <v>973</v>
      </c>
      <c r="B9874" t="s">
        <v>2135</v>
      </c>
      <c r="C9874" t="s">
        <v>1858</v>
      </c>
      <c r="H9874" s="4">
        <v>5195</v>
      </c>
      <c r="I9874" s="4">
        <v>5195</v>
      </c>
      <c r="J9874">
        <v>0</v>
      </c>
      <c r="K9874" s="4">
        <v>0</v>
      </c>
    </row>
    <row r="9875" spans="1:11" x14ac:dyDescent="0.35">
      <c r="A9875" t="s">
        <v>973</v>
      </c>
      <c r="B9875" t="s">
        <v>2136</v>
      </c>
      <c r="C9875" t="s">
        <v>1859</v>
      </c>
      <c r="D9875" s="4">
        <v>75000</v>
      </c>
      <c r="H9875" s="4">
        <v>250003</v>
      </c>
      <c r="I9875" s="4">
        <v>325003</v>
      </c>
      <c r="J9875" s="4">
        <v>75000</v>
      </c>
      <c r="K9875" s="4">
        <v>75000</v>
      </c>
    </row>
    <row r="9876" spans="1:11" x14ac:dyDescent="0.35">
      <c r="A9876" t="s">
        <v>973</v>
      </c>
      <c r="B9876" t="s">
        <v>2137</v>
      </c>
      <c r="C9876" t="s">
        <v>1860</v>
      </c>
      <c r="H9876" s="4">
        <v>326109</v>
      </c>
      <c r="I9876" s="4">
        <v>326109</v>
      </c>
      <c r="J9876">
        <v>0</v>
      </c>
      <c r="K9876" s="4">
        <v>0</v>
      </c>
    </row>
    <row r="9877" spans="1:11" x14ac:dyDescent="0.35">
      <c r="A9877" t="s">
        <v>973</v>
      </c>
      <c r="B9877" t="s">
        <v>2138</v>
      </c>
      <c r="C9877" t="s">
        <v>1861</v>
      </c>
      <c r="D9877" s="4">
        <v>132213</v>
      </c>
      <c r="I9877" s="4">
        <v>132213</v>
      </c>
      <c r="J9877" s="4">
        <v>132213</v>
      </c>
      <c r="K9877" s="4">
        <v>132213</v>
      </c>
    </row>
    <row r="9878" spans="1:11" x14ac:dyDescent="0.35">
      <c r="A9878" t="s">
        <v>973</v>
      </c>
      <c r="B9878" t="s">
        <v>2139</v>
      </c>
      <c r="C9878" t="s">
        <v>1862</v>
      </c>
      <c r="H9878" s="4">
        <v>256393</v>
      </c>
      <c r="I9878" s="4">
        <v>256393</v>
      </c>
      <c r="J9878">
        <v>0</v>
      </c>
      <c r="K9878" s="4">
        <v>0</v>
      </c>
    </row>
    <row r="9879" spans="1:11" x14ac:dyDescent="0.35">
      <c r="A9879" t="s">
        <v>973</v>
      </c>
      <c r="B9879" t="s">
        <v>2140</v>
      </c>
      <c r="C9879" t="s">
        <v>1863</v>
      </c>
      <c r="G9879" s="4">
        <v>7780</v>
      </c>
      <c r="I9879" s="4">
        <v>7780</v>
      </c>
      <c r="J9879">
        <v>0</v>
      </c>
      <c r="K9879" s="4">
        <v>0</v>
      </c>
    </row>
    <row r="9880" spans="1:11" x14ac:dyDescent="0.35">
      <c r="A9880" t="s">
        <v>973</v>
      </c>
      <c r="B9880" t="s">
        <v>2141</v>
      </c>
      <c r="D9880" s="4">
        <v>496100</v>
      </c>
      <c r="F9880" s="4">
        <v>437152</v>
      </c>
      <c r="G9880" s="4">
        <v>7780</v>
      </c>
      <c r="H9880" s="4">
        <v>858408</v>
      </c>
      <c r="I9880" s="4">
        <v>1799440</v>
      </c>
      <c r="J9880" s="4">
        <v>496100</v>
      </c>
      <c r="K9880" s="4">
        <v>496100</v>
      </c>
    </row>
    <row r="9881" spans="1:11" x14ac:dyDescent="0.35">
      <c r="A9881" t="s">
        <v>973</v>
      </c>
      <c r="B9881" t="s">
        <v>2143</v>
      </c>
      <c r="C9881" t="s">
        <v>1865</v>
      </c>
      <c r="D9881" s="4">
        <v>23342</v>
      </c>
      <c r="H9881" s="4">
        <v>12129</v>
      </c>
      <c r="I9881" s="4">
        <v>35470</v>
      </c>
      <c r="J9881" s="4">
        <v>23342</v>
      </c>
      <c r="K9881" s="4">
        <v>23342</v>
      </c>
    </row>
    <row r="9882" spans="1:11" x14ac:dyDescent="0.35">
      <c r="A9882" t="s">
        <v>973</v>
      </c>
      <c r="B9882" t="s">
        <v>2144</v>
      </c>
      <c r="C9882" t="s">
        <v>1866</v>
      </c>
      <c r="I9882" s="4">
        <v>0</v>
      </c>
      <c r="J9882">
        <v>0</v>
      </c>
      <c r="K9882" s="4">
        <v>0</v>
      </c>
    </row>
    <row r="9883" spans="1:11" x14ac:dyDescent="0.35">
      <c r="A9883" t="s">
        <v>973</v>
      </c>
      <c r="B9883" t="s">
        <v>2145</v>
      </c>
      <c r="C9883" t="s">
        <v>1867</v>
      </c>
      <c r="D9883" s="4">
        <v>987440</v>
      </c>
      <c r="F9883" s="4">
        <v>4500</v>
      </c>
      <c r="H9883" s="4">
        <v>821443</v>
      </c>
      <c r="I9883" s="4">
        <v>1813383</v>
      </c>
      <c r="J9883" s="4">
        <v>987440</v>
      </c>
      <c r="K9883" s="4">
        <v>987440</v>
      </c>
    </row>
    <row r="9884" spans="1:11" x14ac:dyDescent="0.35">
      <c r="A9884" t="s">
        <v>973</v>
      </c>
      <c r="B9884" t="s">
        <v>2146</v>
      </c>
      <c r="C9884" t="s">
        <v>1868</v>
      </c>
      <c r="F9884" s="4">
        <v>110519</v>
      </c>
      <c r="H9884" s="4">
        <v>812248</v>
      </c>
      <c r="I9884" s="4">
        <v>922767</v>
      </c>
      <c r="J9884">
        <v>0</v>
      </c>
      <c r="K9884" s="4">
        <v>0</v>
      </c>
    </row>
    <row r="9885" spans="1:11" x14ac:dyDescent="0.35">
      <c r="A9885" t="s">
        <v>973</v>
      </c>
      <c r="B9885" t="s">
        <v>2173</v>
      </c>
      <c r="C9885" t="s">
        <v>1894</v>
      </c>
      <c r="D9885" s="4">
        <v>4308</v>
      </c>
      <c r="I9885" s="4">
        <v>4308</v>
      </c>
      <c r="J9885" s="4">
        <v>4308</v>
      </c>
      <c r="K9885" s="4">
        <v>4308</v>
      </c>
    </row>
    <row r="9886" spans="1:11" x14ac:dyDescent="0.35">
      <c r="A9886" t="s">
        <v>973</v>
      </c>
      <c r="B9886" t="s">
        <v>2147</v>
      </c>
      <c r="C9886" t="s">
        <v>1869</v>
      </c>
      <c r="H9886" s="4">
        <v>291840</v>
      </c>
      <c r="I9886" s="4">
        <v>291840</v>
      </c>
      <c r="J9886">
        <v>0</v>
      </c>
      <c r="K9886" s="4">
        <v>0</v>
      </c>
    </row>
    <row r="9887" spans="1:11" x14ac:dyDescent="0.35">
      <c r="A9887" t="s">
        <v>973</v>
      </c>
      <c r="B9887" t="s">
        <v>2148</v>
      </c>
      <c r="C9887" t="s">
        <v>1870</v>
      </c>
      <c r="E9887" s="4">
        <v>13745</v>
      </c>
      <c r="G9887" s="4">
        <v>2020540</v>
      </c>
      <c r="I9887" s="4">
        <v>2034286</v>
      </c>
      <c r="J9887">
        <v>13745</v>
      </c>
      <c r="K9887" s="4">
        <v>0</v>
      </c>
    </row>
    <row r="9888" spans="1:11" x14ac:dyDescent="0.35">
      <c r="A9888" t="s">
        <v>973</v>
      </c>
      <c r="B9888" t="s">
        <v>2149</v>
      </c>
      <c r="C9888" t="s">
        <v>1871</v>
      </c>
      <c r="G9888" s="4">
        <v>4265000</v>
      </c>
      <c r="H9888" s="4">
        <v>153022</v>
      </c>
      <c r="I9888" s="4">
        <v>4418022</v>
      </c>
      <c r="J9888">
        <v>0</v>
      </c>
      <c r="K9888" s="4">
        <v>0</v>
      </c>
    </row>
    <row r="9889" spans="1:11" x14ac:dyDescent="0.35">
      <c r="A9889" t="s">
        <v>973</v>
      </c>
      <c r="B9889" t="s">
        <v>2150</v>
      </c>
      <c r="C9889" t="s">
        <v>1872</v>
      </c>
      <c r="D9889" s="4">
        <v>49000</v>
      </c>
      <c r="I9889" s="4">
        <v>49000</v>
      </c>
      <c r="J9889" s="4">
        <v>49000</v>
      </c>
      <c r="K9889" s="4">
        <v>49000</v>
      </c>
    </row>
    <row r="9890" spans="1:11" x14ac:dyDescent="0.35">
      <c r="A9890" t="s">
        <v>973</v>
      </c>
      <c r="B9890" t="s">
        <v>2153</v>
      </c>
      <c r="C9890" t="s">
        <v>1875</v>
      </c>
      <c r="H9890" s="4">
        <v>29061</v>
      </c>
      <c r="I9890" s="4">
        <v>29061</v>
      </c>
      <c r="J9890">
        <v>0</v>
      </c>
      <c r="K9890" s="4">
        <v>0</v>
      </c>
    </row>
    <row r="9891" spans="1:11" x14ac:dyDescent="0.35">
      <c r="A9891" t="s">
        <v>973</v>
      </c>
      <c r="B9891" t="s">
        <v>2154</v>
      </c>
      <c r="C9891" t="s">
        <v>1876</v>
      </c>
      <c r="H9891" s="4">
        <v>48720</v>
      </c>
      <c r="I9891" s="4">
        <v>48720</v>
      </c>
      <c r="J9891">
        <v>0</v>
      </c>
      <c r="K9891" s="4">
        <v>0</v>
      </c>
    </row>
    <row r="9892" spans="1:11" x14ac:dyDescent="0.35">
      <c r="A9892" t="s">
        <v>973</v>
      </c>
      <c r="B9892" t="s">
        <v>2156</v>
      </c>
      <c r="D9892" s="4">
        <v>1064090</v>
      </c>
      <c r="E9892" s="4">
        <v>13745</v>
      </c>
      <c r="F9892" s="4">
        <v>115019</v>
      </c>
      <c r="G9892" s="4">
        <v>6285540</v>
      </c>
      <c r="H9892" s="4">
        <v>2168462</v>
      </c>
      <c r="I9892" s="4">
        <v>9646856</v>
      </c>
      <c r="J9892" s="4">
        <v>1077835</v>
      </c>
      <c r="K9892" s="4">
        <v>1064090</v>
      </c>
    </row>
    <row r="9893" spans="1:11" x14ac:dyDescent="0.35">
      <c r="A9893" t="s">
        <v>973</v>
      </c>
      <c r="B9893" t="s">
        <v>2157</v>
      </c>
      <c r="C9893" t="s">
        <v>1879</v>
      </c>
      <c r="D9893" s="4">
        <v>239609</v>
      </c>
      <c r="I9893" s="4">
        <v>239609</v>
      </c>
      <c r="J9893" s="4">
        <v>239609</v>
      </c>
      <c r="K9893" s="4">
        <v>239609</v>
      </c>
    </row>
    <row r="9894" spans="1:11" x14ac:dyDescent="0.35">
      <c r="A9894" t="s">
        <v>973</v>
      </c>
      <c r="B9894" t="s">
        <v>2186</v>
      </c>
      <c r="C9894" t="s">
        <v>1907</v>
      </c>
      <c r="D9894" s="4">
        <v>14657</v>
      </c>
      <c r="I9894" s="4">
        <v>14657</v>
      </c>
      <c r="J9894" s="4">
        <v>14657</v>
      </c>
      <c r="K9894" s="4">
        <v>14657</v>
      </c>
    </row>
    <row r="9895" spans="1:11" x14ac:dyDescent="0.35">
      <c r="A9895" t="s">
        <v>973</v>
      </c>
      <c r="B9895" t="s">
        <v>2176</v>
      </c>
      <c r="C9895" t="s">
        <v>1897</v>
      </c>
      <c r="D9895" s="4">
        <v>499</v>
      </c>
      <c r="I9895" s="4">
        <v>499</v>
      </c>
      <c r="J9895" s="4">
        <v>499</v>
      </c>
      <c r="K9895" s="4">
        <v>499</v>
      </c>
    </row>
    <row r="9896" spans="1:11" x14ac:dyDescent="0.35">
      <c r="A9896" t="s">
        <v>973</v>
      </c>
      <c r="B9896" t="s">
        <v>2158</v>
      </c>
      <c r="C9896" t="s">
        <v>1880</v>
      </c>
      <c r="D9896" s="4">
        <v>341197</v>
      </c>
      <c r="I9896" s="4">
        <v>341197</v>
      </c>
      <c r="J9896" s="4">
        <v>341197</v>
      </c>
      <c r="K9896" s="4">
        <v>341197</v>
      </c>
    </row>
    <row r="9897" spans="1:11" x14ac:dyDescent="0.35">
      <c r="A9897" t="s">
        <v>973</v>
      </c>
      <c r="B9897" t="s">
        <v>2159</v>
      </c>
      <c r="C9897" t="s">
        <v>1881</v>
      </c>
      <c r="D9897" s="4">
        <v>523530</v>
      </c>
      <c r="I9897" s="4">
        <v>523530</v>
      </c>
      <c r="J9897" s="4">
        <v>523530</v>
      </c>
      <c r="K9897" s="4">
        <v>523530</v>
      </c>
    </row>
    <row r="9898" spans="1:11" x14ac:dyDescent="0.35">
      <c r="A9898" t="s">
        <v>973</v>
      </c>
      <c r="B9898" t="s">
        <v>2174</v>
      </c>
      <c r="C9898" t="s">
        <v>1895</v>
      </c>
      <c r="D9898" s="4">
        <v>98286</v>
      </c>
      <c r="I9898" s="4">
        <v>98286</v>
      </c>
      <c r="J9898" s="4">
        <v>98286</v>
      </c>
      <c r="K9898" s="4">
        <v>98286</v>
      </c>
    </row>
    <row r="9899" spans="1:11" x14ac:dyDescent="0.35">
      <c r="A9899" t="s">
        <v>973</v>
      </c>
      <c r="B9899" t="s">
        <v>2161</v>
      </c>
      <c r="C9899" t="s">
        <v>1883</v>
      </c>
      <c r="D9899" s="4">
        <v>18035</v>
      </c>
      <c r="I9899" s="4">
        <v>18035</v>
      </c>
      <c r="J9899" s="4">
        <v>18035</v>
      </c>
      <c r="K9899" s="4">
        <v>18035</v>
      </c>
    </row>
    <row r="9900" spans="1:11" x14ac:dyDescent="0.35">
      <c r="A9900" t="s">
        <v>973</v>
      </c>
      <c r="B9900" t="s">
        <v>2171</v>
      </c>
      <c r="C9900" t="s">
        <v>1892</v>
      </c>
      <c r="D9900" s="4">
        <v>27730</v>
      </c>
      <c r="I9900" s="4">
        <v>27730</v>
      </c>
      <c r="J9900" s="4">
        <v>27730</v>
      </c>
      <c r="K9900" s="4">
        <v>27730</v>
      </c>
    </row>
    <row r="9901" spans="1:11" x14ac:dyDescent="0.35">
      <c r="A9901" t="s">
        <v>973</v>
      </c>
      <c r="B9901" t="s">
        <v>2162</v>
      </c>
      <c r="C9901" t="s">
        <v>1884</v>
      </c>
      <c r="D9901" s="4">
        <v>25661</v>
      </c>
      <c r="I9901" s="4">
        <v>25661</v>
      </c>
      <c r="J9901" s="4">
        <v>25661</v>
      </c>
      <c r="K9901" s="4">
        <v>25661</v>
      </c>
    </row>
    <row r="9902" spans="1:11" x14ac:dyDescent="0.35">
      <c r="A9902" t="s">
        <v>973</v>
      </c>
      <c r="B9902" t="s">
        <v>2163</v>
      </c>
      <c r="D9902" s="4">
        <v>1289205</v>
      </c>
      <c r="I9902" s="4">
        <v>1289205</v>
      </c>
      <c r="J9902" s="4">
        <v>1289205</v>
      </c>
      <c r="K9902" s="4">
        <v>1289205</v>
      </c>
    </row>
    <row r="9903" spans="1:11" x14ac:dyDescent="0.35">
      <c r="A9903" t="s">
        <v>973</v>
      </c>
      <c r="B9903" t="s">
        <v>2164</v>
      </c>
      <c r="C9903" t="s">
        <v>1886</v>
      </c>
      <c r="F9903" s="4">
        <v>98977</v>
      </c>
      <c r="I9903" s="4">
        <v>98977</v>
      </c>
      <c r="J9903">
        <v>0</v>
      </c>
      <c r="K9903" s="4">
        <v>0</v>
      </c>
    </row>
    <row r="9904" spans="1:11" x14ac:dyDescent="0.35">
      <c r="A9904" t="s">
        <v>973</v>
      </c>
      <c r="B9904" t="s">
        <v>2165</v>
      </c>
      <c r="F9904" s="4">
        <v>98977</v>
      </c>
      <c r="I9904" s="4">
        <v>98977</v>
      </c>
      <c r="J9904">
        <v>0</v>
      </c>
      <c r="K9904" s="4">
        <v>0</v>
      </c>
    </row>
    <row r="9905" spans="1:11" x14ac:dyDescent="0.35">
      <c r="A9905" t="s">
        <v>973</v>
      </c>
      <c r="B9905" t="s">
        <v>2166</v>
      </c>
      <c r="C9905" t="s">
        <v>1888</v>
      </c>
      <c r="H9905" s="4">
        <v>144000</v>
      </c>
      <c r="I9905" s="4">
        <v>144000</v>
      </c>
      <c r="J9905">
        <v>0</v>
      </c>
      <c r="K9905" s="4">
        <v>0</v>
      </c>
    </row>
    <row r="9906" spans="1:11" x14ac:dyDescent="0.35">
      <c r="A9906" t="s">
        <v>973</v>
      </c>
      <c r="B9906" t="s">
        <v>2180</v>
      </c>
      <c r="C9906" t="s">
        <v>1901</v>
      </c>
      <c r="G9906" s="4">
        <v>60000</v>
      </c>
      <c r="I9906" s="4">
        <v>60000</v>
      </c>
      <c r="J9906">
        <v>0</v>
      </c>
      <c r="K9906" s="4">
        <v>0</v>
      </c>
    </row>
    <row r="9907" spans="1:11" x14ac:dyDescent="0.35">
      <c r="A9907" t="s">
        <v>973</v>
      </c>
      <c r="B9907" t="s">
        <v>2167</v>
      </c>
      <c r="C9907" t="s">
        <v>1889</v>
      </c>
      <c r="G9907" s="4">
        <v>136500</v>
      </c>
      <c r="I9907" s="4">
        <v>136500</v>
      </c>
      <c r="J9907">
        <v>0</v>
      </c>
      <c r="K9907" s="4">
        <v>0</v>
      </c>
    </row>
    <row r="9908" spans="1:11" x14ac:dyDescent="0.35">
      <c r="A9908" t="s">
        <v>973</v>
      </c>
      <c r="B9908" t="s">
        <v>2168</v>
      </c>
      <c r="C9908" t="s">
        <v>1890</v>
      </c>
      <c r="G9908" s="4">
        <v>75000</v>
      </c>
      <c r="I9908" s="4">
        <v>75000</v>
      </c>
      <c r="J9908">
        <v>0</v>
      </c>
      <c r="K9908" s="4">
        <v>0</v>
      </c>
    </row>
    <row r="9909" spans="1:11" x14ac:dyDescent="0.35">
      <c r="A9909" t="s">
        <v>973</v>
      </c>
      <c r="B9909" t="s">
        <v>2181</v>
      </c>
      <c r="C9909" t="s">
        <v>1902</v>
      </c>
      <c r="G9909" s="4">
        <v>120000</v>
      </c>
      <c r="I9909" s="4">
        <v>120000</v>
      </c>
      <c r="J9909">
        <v>0</v>
      </c>
      <c r="K9909" s="4">
        <v>0</v>
      </c>
    </row>
    <row r="9910" spans="1:11" x14ac:dyDescent="0.35">
      <c r="A9910" t="s">
        <v>973</v>
      </c>
      <c r="B9910" t="s">
        <v>2169</v>
      </c>
      <c r="G9910" s="4">
        <v>391500</v>
      </c>
      <c r="H9910" s="4">
        <v>144000</v>
      </c>
      <c r="I9910" s="4">
        <v>535500</v>
      </c>
      <c r="J9910">
        <v>0</v>
      </c>
      <c r="K9910" s="4">
        <v>0</v>
      </c>
    </row>
    <row r="9911" spans="1:11" x14ac:dyDescent="0.35">
      <c r="A9911" t="s">
        <v>973</v>
      </c>
      <c r="B9911" t="s">
        <v>2170</v>
      </c>
      <c r="D9911" s="4">
        <v>22516466</v>
      </c>
      <c r="E9911" s="4">
        <v>509801</v>
      </c>
      <c r="F9911" s="4">
        <v>7113786</v>
      </c>
      <c r="G9911" s="4">
        <v>6684820</v>
      </c>
      <c r="H9911" s="4">
        <v>3206420</v>
      </c>
      <c r="I9911" s="4">
        <v>40031294</v>
      </c>
      <c r="J9911" s="4">
        <f>SUM(D9911,E9911)</f>
        <v>23026267</v>
      </c>
      <c r="K9911" s="4">
        <v>22516466</v>
      </c>
    </row>
    <row r="9912" spans="1:11" x14ac:dyDescent="0.35">
      <c r="A9912" t="s">
        <v>975</v>
      </c>
      <c r="B9912" t="s">
        <v>2118</v>
      </c>
      <c r="C9912" t="s">
        <v>1843</v>
      </c>
      <c r="D9912" s="4">
        <v>17376516</v>
      </c>
      <c r="F9912" s="4">
        <v>6650000</v>
      </c>
      <c r="I9912" s="4">
        <v>24026516</v>
      </c>
      <c r="J9912" s="4">
        <v>17376516</v>
      </c>
      <c r="K9912" s="4">
        <v>17376516</v>
      </c>
    </row>
    <row r="9913" spans="1:11" x14ac:dyDescent="0.35">
      <c r="A9913" t="s">
        <v>975</v>
      </c>
      <c r="B9913" t="s">
        <v>2119</v>
      </c>
      <c r="C9913" t="s">
        <v>1844</v>
      </c>
      <c r="D9913" s="4">
        <v>982852</v>
      </c>
      <c r="E9913" s="4">
        <v>90397</v>
      </c>
      <c r="G9913" s="4">
        <v>17301</v>
      </c>
      <c r="H9913" s="4">
        <v>1371309</v>
      </c>
      <c r="I9913" s="4">
        <v>2461859</v>
      </c>
      <c r="J9913" s="4">
        <v>1073249</v>
      </c>
      <c r="K9913" s="4">
        <v>982852</v>
      </c>
    </row>
    <row r="9914" spans="1:11" x14ac:dyDescent="0.35">
      <c r="A9914" t="s">
        <v>975</v>
      </c>
      <c r="B9914" t="s">
        <v>2120</v>
      </c>
      <c r="C9914" t="s">
        <v>1845</v>
      </c>
      <c r="D9914" s="4">
        <v>1553279</v>
      </c>
      <c r="I9914" s="4">
        <v>1553279</v>
      </c>
      <c r="J9914" s="4">
        <v>1553279</v>
      </c>
      <c r="K9914" s="4">
        <v>1553279</v>
      </c>
    </row>
    <row r="9915" spans="1:11" x14ac:dyDescent="0.35">
      <c r="A9915" t="s">
        <v>975</v>
      </c>
      <c r="B9915" t="s">
        <v>2121</v>
      </c>
      <c r="D9915" s="4">
        <v>19912647</v>
      </c>
      <c r="E9915" s="4">
        <v>90397</v>
      </c>
      <c r="F9915" s="4">
        <v>6650000</v>
      </c>
      <c r="G9915" s="4">
        <v>17301</v>
      </c>
      <c r="H9915" s="4">
        <v>1371309</v>
      </c>
      <c r="I9915" s="4">
        <v>28041654</v>
      </c>
      <c r="J9915" s="4">
        <v>20003044</v>
      </c>
      <c r="K9915" s="4">
        <v>19912647</v>
      </c>
    </row>
    <row r="9916" spans="1:11" x14ac:dyDescent="0.35">
      <c r="A9916" t="s">
        <v>975</v>
      </c>
      <c r="B9916" t="s">
        <v>2122</v>
      </c>
      <c r="C9916" t="s">
        <v>1846</v>
      </c>
      <c r="D9916" s="4">
        <v>13803283</v>
      </c>
      <c r="E9916" s="4">
        <v>76250</v>
      </c>
      <c r="F9916" s="4">
        <v>7000</v>
      </c>
      <c r="I9916" s="4">
        <v>13886533</v>
      </c>
      <c r="J9916" s="4">
        <v>13879533</v>
      </c>
      <c r="K9916" s="4">
        <v>13803283</v>
      </c>
    </row>
    <row r="9917" spans="1:11" x14ac:dyDescent="0.35">
      <c r="A9917" t="s">
        <v>975</v>
      </c>
      <c r="B9917" t="s">
        <v>2123</v>
      </c>
      <c r="C9917" t="s">
        <v>1847</v>
      </c>
      <c r="D9917" s="4">
        <v>7494263</v>
      </c>
      <c r="F9917" s="4">
        <v>675676</v>
      </c>
      <c r="I9917" s="4">
        <v>8169939</v>
      </c>
      <c r="J9917" s="4">
        <v>7494263</v>
      </c>
      <c r="K9917" s="4">
        <v>7494263</v>
      </c>
    </row>
    <row r="9918" spans="1:11" x14ac:dyDescent="0.35">
      <c r="A9918" t="s">
        <v>975</v>
      </c>
      <c r="B9918" t="s">
        <v>2124</v>
      </c>
      <c r="C9918" t="s">
        <v>1848</v>
      </c>
      <c r="D9918" s="4">
        <v>75863</v>
      </c>
      <c r="I9918" s="4">
        <v>75863</v>
      </c>
      <c r="J9918" s="4">
        <v>75863</v>
      </c>
      <c r="K9918" s="4">
        <v>75863</v>
      </c>
    </row>
    <row r="9919" spans="1:11" x14ac:dyDescent="0.35">
      <c r="A9919" t="s">
        <v>975</v>
      </c>
      <c r="B9919" t="s">
        <v>2125</v>
      </c>
      <c r="D9919" s="4">
        <v>21373409</v>
      </c>
      <c r="E9919" s="4">
        <v>76250</v>
      </c>
      <c r="F9919" s="4">
        <v>682676</v>
      </c>
      <c r="I9919" s="4">
        <v>22132335</v>
      </c>
      <c r="J9919" s="4">
        <v>21449659</v>
      </c>
      <c r="K9919" s="4">
        <v>21373409</v>
      </c>
    </row>
    <row r="9920" spans="1:11" x14ac:dyDescent="0.35">
      <c r="A9920" t="s">
        <v>975</v>
      </c>
      <c r="B9920" t="s">
        <v>2126</v>
      </c>
      <c r="C9920" t="s">
        <v>1850</v>
      </c>
      <c r="E9920" s="4">
        <v>4800000</v>
      </c>
      <c r="I9920" s="4">
        <v>4800000</v>
      </c>
      <c r="J9920">
        <v>4800000</v>
      </c>
      <c r="K9920" s="4">
        <v>0</v>
      </c>
    </row>
    <row r="9921" spans="1:11" x14ac:dyDescent="0.35">
      <c r="A9921" t="s">
        <v>975</v>
      </c>
      <c r="B9921" t="s">
        <v>2127</v>
      </c>
      <c r="E9921" s="4">
        <v>4800000</v>
      </c>
      <c r="I9921" s="4">
        <v>4800000</v>
      </c>
      <c r="J9921">
        <v>4800000</v>
      </c>
      <c r="K9921" s="4">
        <v>0</v>
      </c>
    </row>
    <row r="9922" spans="1:11" x14ac:dyDescent="0.35">
      <c r="A9922" t="s">
        <v>975</v>
      </c>
      <c r="B9922" t="s">
        <v>2128</v>
      </c>
      <c r="C9922" t="s">
        <v>1851</v>
      </c>
      <c r="D9922" s="4">
        <v>398624</v>
      </c>
      <c r="I9922" s="4">
        <v>398624</v>
      </c>
      <c r="J9922" s="4">
        <v>398624</v>
      </c>
      <c r="K9922" s="4">
        <v>398624</v>
      </c>
    </row>
    <row r="9923" spans="1:11" x14ac:dyDescent="0.35">
      <c r="A9923" t="s">
        <v>975</v>
      </c>
      <c r="B9923" t="s">
        <v>2129</v>
      </c>
      <c r="C9923" t="s">
        <v>1852</v>
      </c>
      <c r="D9923" s="4">
        <v>1363</v>
      </c>
      <c r="F9923" s="4">
        <v>24533</v>
      </c>
      <c r="H9923" s="4">
        <v>5452</v>
      </c>
      <c r="I9923" s="4">
        <v>31348</v>
      </c>
      <c r="J9923" s="4">
        <v>1363</v>
      </c>
      <c r="K9923" s="4">
        <v>1363</v>
      </c>
    </row>
    <row r="9924" spans="1:11" x14ac:dyDescent="0.35">
      <c r="A9924" t="s">
        <v>975</v>
      </c>
      <c r="B9924" t="s">
        <v>2130</v>
      </c>
      <c r="C9924" t="s">
        <v>1853</v>
      </c>
      <c r="D9924" s="4">
        <v>3848</v>
      </c>
      <c r="E9924" s="4">
        <v>3078</v>
      </c>
      <c r="F9924" s="4">
        <v>6926</v>
      </c>
      <c r="H9924" s="4">
        <v>5461</v>
      </c>
      <c r="I9924" s="4">
        <v>19312</v>
      </c>
      <c r="J9924" s="4">
        <v>6926</v>
      </c>
      <c r="K9924" s="4">
        <v>3848</v>
      </c>
    </row>
    <row r="9925" spans="1:11" x14ac:dyDescent="0.35">
      <c r="A9925" t="s">
        <v>975</v>
      </c>
      <c r="B9925" t="s">
        <v>2172</v>
      </c>
      <c r="C9925" t="s">
        <v>1893</v>
      </c>
      <c r="H9925" s="4">
        <v>13140</v>
      </c>
      <c r="I9925" s="4">
        <v>13140</v>
      </c>
      <c r="J9925">
        <v>0</v>
      </c>
      <c r="K9925" s="4">
        <v>0</v>
      </c>
    </row>
    <row r="9926" spans="1:11" x14ac:dyDescent="0.35">
      <c r="A9926" t="s">
        <v>975</v>
      </c>
      <c r="B9926" t="s">
        <v>2182</v>
      </c>
      <c r="C9926" t="s">
        <v>1903</v>
      </c>
      <c r="D9926" s="4">
        <v>4508</v>
      </c>
      <c r="I9926" s="4">
        <v>4508</v>
      </c>
      <c r="J9926" s="4">
        <v>4508</v>
      </c>
      <c r="K9926" s="4">
        <v>4508</v>
      </c>
    </row>
    <row r="9927" spans="1:11" x14ac:dyDescent="0.35">
      <c r="A9927" t="s">
        <v>975</v>
      </c>
      <c r="B9927" t="s">
        <v>2131</v>
      </c>
      <c r="C9927" t="s">
        <v>1854</v>
      </c>
      <c r="D9927" s="4">
        <v>76094</v>
      </c>
      <c r="E9927" s="4">
        <v>457293</v>
      </c>
      <c r="I9927" s="4">
        <v>533387</v>
      </c>
      <c r="J9927" s="4">
        <v>533387</v>
      </c>
      <c r="K9927" s="4">
        <v>76094</v>
      </c>
    </row>
    <row r="9928" spans="1:11" x14ac:dyDescent="0.35">
      <c r="A9928" t="s">
        <v>975</v>
      </c>
      <c r="B9928" t="s">
        <v>2132</v>
      </c>
      <c r="C9928" t="s">
        <v>1855</v>
      </c>
      <c r="D9928" s="4">
        <v>6474</v>
      </c>
      <c r="E9928" s="4">
        <v>52719</v>
      </c>
      <c r="G9928" s="4">
        <v>166490</v>
      </c>
      <c r="H9928" s="4">
        <v>251074</v>
      </c>
      <c r="I9928" s="4">
        <v>476758</v>
      </c>
      <c r="J9928" s="4">
        <v>59193</v>
      </c>
      <c r="K9928" s="4">
        <v>6474</v>
      </c>
    </row>
    <row r="9929" spans="1:11" x14ac:dyDescent="0.35">
      <c r="A9929" t="s">
        <v>975</v>
      </c>
      <c r="B9929" t="s">
        <v>2133</v>
      </c>
      <c r="C9929" t="s">
        <v>1856</v>
      </c>
      <c r="D9929" s="4">
        <v>3201</v>
      </c>
      <c r="H9929" s="4">
        <v>20708</v>
      </c>
      <c r="I9929" s="4">
        <v>23909</v>
      </c>
      <c r="J9929" s="4">
        <v>3201</v>
      </c>
      <c r="K9929" s="4">
        <v>3201</v>
      </c>
    </row>
    <row r="9930" spans="1:11" x14ac:dyDescent="0.35">
      <c r="A9930" t="s">
        <v>975</v>
      </c>
      <c r="B9930" t="s">
        <v>2134</v>
      </c>
      <c r="C9930" t="s">
        <v>1857</v>
      </c>
      <c r="D9930" s="4">
        <v>42096</v>
      </c>
      <c r="F9930" s="4">
        <v>679</v>
      </c>
      <c r="I9930" s="4">
        <v>42775</v>
      </c>
      <c r="J9930" s="4">
        <v>42096</v>
      </c>
      <c r="K9930" s="4">
        <v>42096</v>
      </c>
    </row>
    <row r="9931" spans="1:11" x14ac:dyDescent="0.35">
      <c r="A9931" t="s">
        <v>975</v>
      </c>
      <c r="B9931" t="s">
        <v>2135</v>
      </c>
      <c r="C9931" t="s">
        <v>1858</v>
      </c>
      <c r="E9931" s="4">
        <v>22305</v>
      </c>
      <c r="G9931" s="4">
        <v>5195</v>
      </c>
      <c r="H9931" s="4">
        <v>77928</v>
      </c>
      <c r="I9931" s="4">
        <v>105428</v>
      </c>
      <c r="J9931">
        <v>22305</v>
      </c>
      <c r="K9931" s="4">
        <v>0</v>
      </c>
    </row>
    <row r="9932" spans="1:11" x14ac:dyDescent="0.35">
      <c r="A9932" t="s">
        <v>975</v>
      </c>
      <c r="B9932" t="s">
        <v>2136</v>
      </c>
      <c r="C9932" t="s">
        <v>1859</v>
      </c>
      <c r="D9932" s="4">
        <v>125000</v>
      </c>
      <c r="E9932" s="4">
        <v>75000</v>
      </c>
      <c r="F9932" s="4">
        <v>105421</v>
      </c>
      <c r="G9932" s="4">
        <v>50000</v>
      </c>
      <c r="H9932" s="4">
        <v>612231</v>
      </c>
      <c r="I9932" s="4">
        <v>967652</v>
      </c>
      <c r="J9932" s="4">
        <v>200000</v>
      </c>
      <c r="K9932" s="4">
        <v>125000</v>
      </c>
    </row>
    <row r="9933" spans="1:11" x14ac:dyDescent="0.35">
      <c r="A9933" t="s">
        <v>975</v>
      </c>
      <c r="B9933" t="s">
        <v>2137</v>
      </c>
      <c r="C9933" t="s">
        <v>1860</v>
      </c>
      <c r="E9933" s="4">
        <v>0</v>
      </c>
      <c r="H9933" s="4">
        <v>543515</v>
      </c>
      <c r="I9933" s="4">
        <v>543515</v>
      </c>
      <c r="J9933">
        <v>0</v>
      </c>
      <c r="K9933" s="4">
        <v>0</v>
      </c>
    </row>
    <row r="9934" spans="1:11" x14ac:dyDescent="0.35">
      <c r="A9934" t="s">
        <v>975</v>
      </c>
      <c r="B9934" t="s">
        <v>2138</v>
      </c>
      <c r="C9934" t="s">
        <v>1861</v>
      </c>
      <c r="D9934" s="4">
        <v>177916</v>
      </c>
      <c r="I9934" s="4">
        <v>177916</v>
      </c>
      <c r="J9934" s="4">
        <v>177916</v>
      </c>
      <c r="K9934" s="4">
        <v>177916</v>
      </c>
    </row>
    <row r="9935" spans="1:11" x14ac:dyDescent="0.35">
      <c r="A9935" t="s">
        <v>975</v>
      </c>
      <c r="B9935" t="s">
        <v>2139</v>
      </c>
      <c r="C9935" t="s">
        <v>1862</v>
      </c>
      <c r="E9935" s="4">
        <v>0</v>
      </c>
      <c r="H9935" s="4">
        <v>769178</v>
      </c>
      <c r="I9935" s="4">
        <v>769178</v>
      </c>
      <c r="J9935">
        <v>0</v>
      </c>
      <c r="K9935" s="4">
        <v>0</v>
      </c>
    </row>
    <row r="9936" spans="1:11" x14ac:dyDescent="0.35">
      <c r="A9936" t="s">
        <v>975</v>
      </c>
      <c r="B9936" t="s">
        <v>2140</v>
      </c>
      <c r="C9936" t="s">
        <v>1863</v>
      </c>
      <c r="G9936" s="4">
        <v>7780</v>
      </c>
      <c r="I9936" s="4">
        <v>7780</v>
      </c>
      <c r="J9936">
        <v>0</v>
      </c>
      <c r="K9936" s="4">
        <v>0</v>
      </c>
    </row>
    <row r="9937" spans="1:11" x14ac:dyDescent="0.35">
      <c r="A9937" t="s">
        <v>975</v>
      </c>
      <c r="B9937" t="s">
        <v>2141</v>
      </c>
      <c r="D9937" s="4">
        <v>839124</v>
      </c>
      <c r="E9937" s="4">
        <v>610395</v>
      </c>
      <c r="F9937" s="4">
        <v>137559</v>
      </c>
      <c r="G9937" s="4">
        <v>229465</v>
      </c>
      <c r="H9937" s="4">
        <v>2298687</v>
      </c>
      <c r="I9937" s="4">
        <v>4115230</v>
      </c>
      <c r="J9937" s="4">
        <v>1449519</v>
      </c>
      <c r="K9937" s="4">
        <v>839124</v>
      </c>
    </row>
    <row r="9938" spans="1:11" x14ac:dyDescent="0.35">
      <c r="A9938" t="s">
        <v>975</v>
      </c>
      <c r="B9938" t="s">
        <v>2144</v>
      </c>
      <c r="C9938" t="s">
        <v>1866</v>
      </c>
      <c r="I9938" s="4">
        <v>0</v>
      </c>
      <c r="J9938">
        <v>0</v>
      </c>
      <c r="K9938" s="4">
        <v>0</v>
      </c>
    </row>
    <row r="9939" spans="1:11" x14ac:dyDescent="0.35">
      <c r="A9939" t="s">
        <v>975</v>
      </c>
      <c r="B9939" t="s">
        <v>2145</v>
      </c>
      <c r="C9939" t="s">
        <v>1867</v>
      </c>
      <c r="D9939" s="4">
        <v>1245997</v>
      </c>
      <c r="E9939" s="4">
        <v>0</v>
      </c>
      <c r="F9939" s="4">
        <v>4500</v>
      </c>
      <c r="H9939" s="4">
        <v>1030162</v>
      </c>
      <c r="I9939" s="4">
        <v>2280659</v>
      </c>
      <c r="J9939" s="4">
        <v>1245997</v>
      </c>
      <c r="K9939" s="4">
        <v>1245997</v>
      </c>
    </row>
    <row r="9940" spans="1:11" x14ac:dyDescent="0.35">
      <c r="A9940" t="s">
        <v>975</v>
      </c>
      <c r="B9940" t="s">
        <v>2146</v>
      </c>
      <c r="C9940" t="s">
        <v>1868</v>
      </c>
      <c r="D9940" s="4">
        <v>258506</v>
      </c>
      <c r="E9940" s="4">
        <v>5259</v>
      </c>
      <c r="F9940" s="4">
        <v>5259</v>
      </c>
      <c r="H9940" s="4">
        <v>1355118</v>
      </c>
      <c r="I9940" s="4">
        <v>1624143</v>
      </c>
      <c r="J9940" s="4">
        <v>263765</v>
      </c>
      <c r="K9940" s="4">
        <v>258506</v>
      </c>
    </row>
    <row r="9941" spans="1:11" x14ac:dyDescent="0.35">
      <c r="A9941" t="s">
        <v>975</v>
      </c>
      <c r="B9941" t="s">
        <v>2147</v>
      </c>
      <c r="C9941" t="s">
        <v>1869</v>
      </c>
      <c r="E9941" s="4">
        <v>0</v>
      </c>
      <c r="H9941" s="4">
        <v>501120</v>
      </c>
      <c r="I9941" s="4">
        <v>501120</v>
      </c>
      <c r="J9941">
        <v>0</v>
      </c>
      <c r="K9941" s="4">
        <v>0</v>
      </c>
    </row>
    <row r="9942" spans="1:11" x14ac:dyDescent="0.35">
      <c r="A9942" t="s">
        <v>975</v>
      </c>
      <c r="B9942" t="s">
        <v>2148</v>
      </c>
      <c r="C9942" t="s">
        <v>1870</v>
      </c>
      <c r="D9942" s="4">
        <v>15442</v>
      </c>
      <c r="E9942" s="4">
        <v>23269</v>
      </c>
      <c r="G9942" s="4">
        <v>1714955</v>
      </c>
      <c r="H9942" s="4">
        <v>6420</v>
      </c>
      <c r="I9942" s="4">
        <v>1760085</v>
      </c>
      <c r="J9942" s="4">
        <v>38711</v>
      </c>
      <c r="K9942" s="4">
        <v>15442</v>
      </c>
    </row>
    <row r="9943" spans="1:11" x14ac:dyDescent="0.35">
      <c r="A9943" t="s">
        <v>975</v>
      </c>
      <c r="B9943" t="s">
        <v>2149</v>
      </c>
      <c r="C9943" t="s">
        <v>1871</v>
      </c>
      <c r="D9943" s="4">
        <v>140252</v>
      </c>
      <c r="F9943" s="4">
        <v>4371767</v>
      </c>
      <c r="G9943" s="4">
        <v>12037</v>
      </c>
      <c r="H9943" s="4">
        <v>73845</v>
      </c>
      <c r="I9943" s="4">
        <v>4597901</v>
      </c>
      <c r="J9943" s="4">
        <v>140252</v>
      </c>
      <c r="K9943" s="4">
        <v>140252</v>
      </c>
    </row>
    <row r="9944" spans="1:11" x14ac:dyDescent="0.35">
      <c r="A9944" t="s">
        <v>975</v>
      </c>
      <c r="B9944" t="s">
        <v>2150</v>
      </c>
      <c r="C9944" t="s">
        <v>1872</v>
      </c>
      <c r="D9944" s="4">
        <v>149924</v>
      </c>
      <c r="I9944" s="4">
        <v>149924</v>
      </c>
      <c r="J9944" s="4">
        <v>149924</v>
      </c>
      <c r="K9944" s="4">
        <v>149924</v>
      </c>
    </row>
    <row r="9945" spans="1:11" x14ac:dyDescent="0.35">
      <c r="A9945" t="s">
        <v>975</v>
      </c>
      <c r="B9945" t="s">
        <v>2151</v>
      </c>
      <c r="C9945" t="s">
        <v>1873</v>
      </c>
      <c r="D9945" s="4">
        <v>2619</v>
      </c>
      <c r="E9945" s="4">
        <v>0</v>
      </c>
      <c r="I9945" s="4">
        <v>2619</v>
      </c>
      <c r="J9945" s="4">
        <v>2619</v>
      </c>
      <c r="K9945" s="4">
        <v>2619</v>
      </c>
    </row>
    <row r="9946" spans="1:11" x14ac:dyDescent="0.35">
      <c r="A9946" t="s">
        <v>975</v>
      </c>
      <c r="B9946" t="s">
        <v>2152</v>
      </c>
      <c r="C9946" t="s">
        <v>1874</v>
      </c>
      <c r="D9946" s="4">
        <v>3410</v>
      </c>
      <c r="I9946" s="4">
        <v>3410</v>
      </c>
      <c r="J9946" s="4">
        <v>3410</v>
      </c>
      <c r="K9946" s="4">
        <v>3410</v>
      </c>
    </row>
    <row r="9947" spans="1:11" x14ac:dyDescent="0.35">
      <c r="A9947" t="s">
        <v>975</v>
      </c>
      <c r="B9947" t="s">
        <v>2153</v>
      </c>
      <c r="C9947" t="s">
        <v>1875</v>
      </c>
      <c r="H9947" s="4">
        <v>21505</v>
      </c>
      <c r="I9947" s="4">
        <v>21505</v>
      </c>
      <c r="J9947">
        <v>0</v>
      </c>
      <c r="K9947" s="4">
        <v>0</v>
      </c>
    </row>
    <row r="9948" spans="1:11" x14ac:dyDescent="0.35">
      <c r="A9948" t="s">
        <v>975</v>
      </c>
      <c r="B9948" t="s">
        <v>2154</v>
      </c>
      <c r="C9948" t="s">
        <v>1876</v>
      </c>
      <c r="D9948" s="4">
        <v>19460</v>
      </c>
      <c r="E9948" s="4">
        <v>0</v>
      </c>
      <c r="H9948" s="4">
        <v>137760</v>
      </c>
      <c r="I9948" s="4">
        <v>157220</v>
      </c>
      <c r="J9948" s="4">
        <v>19460</v>
      </c>
      <c r="K9948" s="4">
        <v>19460</v>
      </c>
    </row>
    <row r="9949" spans="1:11" x14ac:dyDescent="0.35">
      <c r="A9949" t="s">
        <v>975</v>
      </c>
      <c r="B9949" t="s">
        <v>2155</v>
      </c>
      <c r="C9949" t="s">
        <v>1877</v>
      </c>
      <c r="D9949" s="4">
        <v>13874</v>
      </c>
      <c r="I9949" s="4">
        <v>13874</v>
      </c>
      <c r="J9949" s="4">
        <v>13874</v>
      </c>
      <c r="K9949" s="4">
        <v>13874</v>
      </c>
    </row>
    <row r="9950" spans="1:11" x14ac:dyDescent="0.35">
      <c r="A9950" t="s">
        <v>975</v>
      </c>
      <c r="B9950" t="s">
        <v>2156</v>
      </c>
      <c r="D9950" s="4">
        <v>1849484</v>
      </c>
      <c r="E9950" s="4">
        <v>28528</v>
      </c>
      <c r="F9950" s="4">
        <v>4381526</v>
      </c>
      <c r="G9950" s="4">
        <v>1726992</v>
      </c>
      <c r="H9950" s="4">
        <v>3125929</v>
      </c>
      <c r="I9950" s="4">
        <v>11112459</v>
      </c>
      <c r="J9950" s="4">
        <v>1878012</v>
      </c>
      <c r="K9950" s="4">
        <v>1849484</v>
      </c>
    </row>
    <row r="9951" spans="1:11" x14ac:dyDescent="0.35">
      <c r="A9951" t="s">
        <v>975</v>
      </c>
      <c r="B9951" t="s">
        <v>2157</v>
      </c>
      <c r="C9951" t="s">
        <v>1879</v>
      </c>
      <c r="D9951" s="4">
        <v>615325</v>
      </c>
      <c r="I9951" s="4">
        <v>615325</v>
      </c>
      <c r="J9951" s="4">
        <v>615325</v>
      </c>
      <c r="K9951" s="4">
        <v>615325</v>
      </c>
    </row>
    <row r="9952" spans="1:11" x14ac:dyDescent="0.35">
      <c r="A9952" t="s">
        <v>975</v>
      </c>
      <c r="B9952" t="s">
        <v>2159</v>
      </c>
      <c r="C9952" t="s">
        <v>1881</v>
      </c>
      <c r="D9952" s="4">
        <v>1517742</v>
      </c>
      <c r="I9952" s="4">
        <v>1517742</v>
      </c>
      <c r="J9952" s="4">
        <v>1517742</v>
      </c>
      <c r="K9952" s="4">
        <v>1517742</v>
      </c>
    </row>
    <row r="9953" spans="1:11" x14ac:dyDescent="0.35">
      <c r="A9953" t="s">
        <v>975</v>
      </c>
      <c r="B9953" t="s">
        <v>2160</v>
      </c>
      <c r="C9953" t="s">
        <v>1882</v>
      </c>
      <c r="E9953" s="4">
        <v>141400</v>
      </c>
      <c r="I9953" s="4">
        <v>141400</v>
      </c>
      <c r="J9953">
        <v>141400</v>
      </c>
      <c r="K9953" s="4">
        <v>0</v>
      </c>
    </row>
    <row r="9954" spans="1:11" x14ac:dyDescent="0.35">
      <c r="A9954" t="s">
        <v>975</v>
      </c>
      <c r="B9954" t="s">
        <v>2171</v>
      </c>
      <c r="C9954" t="s">
        <v>1892</v>
      </c>
      <c r="D9954" s="4">
        <v>521</v>
      </c>
      <c r="I9954" s="4">
        <v>521</v>
      </c>
      <c r="J9954" s="4">
        <v>521</v>
      </c>
      <c r="K9954" s="4">
        <v>521</v>
      </c>
    </row>
    <row r="9955" spans="1:11" x14ac:dyDescent="0.35">
      <c r="A9955" t="s">
        <v>975</v>
      </c>
      <c r="B9955" t="s">
        <v>2163</v>
      </c>
      <c r="D9955" s="4">
        <v>2133588</v>
      </c>
      <c r="E9955" s="4">
        <v>141400</v>
      </c>
      <c r="I9955" s="4">
        <v>2274988</v>
      </c>
      <c r="J9955" s="4">
        <v>2274988</v>
      </c>
      <c r="K9955" s="4">
        <v>2133588</v>
      </c>
    </row>
    <row r="9956" spans="1:11" x14ac:dyDescent="0.35">
      <c r="A9956" t="s">
        <v>975</v>
      </c>
      <c r="B9956" t="s">
        <v>2164</v>
      </c>
      <c r="C9956" t="s">
        <v>1886</v>
      </c>
      <c r="D9956" s="4">
        <v>23566</v>
      </c>
      <c r="I9956" s="4">
        <v>23566</v>
      </c>
      <c r="J9956" s="4">
        <v>23566</v>
      </c>
      <c r="K9956" s="4">
        <v>23566</v>
      </c>
    </row>
    <row r="9957" spans="1:11" x14ac:dyDescent="0.35">
      <c r="A9957" t="s">
        <v>975</v>
      </c>
      <c r="B9957" t="s">
        <v>2165</v>
      </c>
      <c r="D9957" s="4">
        <v>23566</v>
      </c>
      <c r="I9957" s="4">
        <v>23566</v>
      </c>
      <c r="J9957" s="4">
        <v>23566</v>
      </c>
      <c r="K9957" s="4">
        <v>23566</v>
      </c>
    </row>
    <row r="9958" spans="1:11" x14ac:dyDescent="0.35">
      <c r="A9958" t="s">
        <v>975</v>
      </c>
      <c r="B9958" t="s">
        <v>2166</v>
      </c>
      <c r="C9958" t="s">
        <v>1888</v>
      </c>
      <c r="H9958" s="4">
        <v>115200</v>
      </c>
      <c r="I9958" s="4">
        <v>115200</v>
      </c>
      <c r="J9958">
        <v>0</v>
      </c>
      <c r="K9958" s="4">
        <v>0</v>
      </c>
    </row>
    <row r="9959" spans="1:11" x14ac:dyDescent="0.35">
      <c r="A9959" t="s">
        <v>975</v>
      </c>
      <c r="B9959" t="s">
        <v>2180</v>
      </c>
      <c r="C9959" t="s">
        <v>1901</v>
      </c>
      <c r="G9959" s="4">
        <v>120000</v>
      </c>
      <c r="I9959" s="4">
        <v>120000</v>
      </c>
      <c r="J9959">
        <v>0</v>
      </c>
      <c r="K9959" s="4">
        <v>0</v>
      </c>
    </row>
    <row r="9960" spans="1:11" x14ac:dyDescent="0.35">
      <c r="A9960" t="s">
        <v>975</v>
      </c>
      <c r="B9960" t="s">
        <v>2167</v>
      </c>
      <c r="C9960" t="s">
        <v>1889</v>
      </c>
      <c r="G9960" s="4">
        <v>189000</v>
      </c>
      <c r="I9960" s="4">
        <v>189000</v>
      </c>
      <c r="J9960">
        <v>0</v>
      </c>
      <c r="K9960" s="4">
        <v>0</v>
      </c>
    </row>
    <row r="9961" spans="1:11" x14ac:dyDescent="0.35">
      <c r="A9961" t="s">
        <v>975</v>
      </c>
      <c r="B9961" t="s">
        <v>2168</v>
      </c>
      <c r="C9961" t="s">
        <v>1890</v>
      </c>
      <c r="G9961" s="4">
        <v>135000</v>
      </c>
      <c r="I9961" s="4">
        <v>135000</v>
      </c>
      <c r="J9961">
        <v>0</v>
      </c>
      <c r="K9961" s="4">
        <v>0</v>
      </c>
    </row>
    <row r="9962" spans="1:11" x14ac:dyDescent="0.35">
      <c r="A9962" t="s">
        <v>975</v>
      </c>
      <c r="B9962" t="s">
        <v>2181</v>
      </c>
      <c r="C9962" t="s">
        <v>1902</v>
      </c>
      <c r="G9962" s="4">
        <v>240000</v>
      </c>
      <c r="I9962" s="4">
        <v>240000</v>
      </c>
      <c r="J9962">
        <v>0</v>
      </c>
      <c r="K9962" s="4">
        <v>0</v>
      </c>
    </row>
    <row r="9963" spans="1:11" x14ac:dyDescent="0.35">
      <c r="A9963" t="s">
        <v>975</v>
      </c>
      <c r="B9963" t="s">
        <v>2169</v>
      </c>
      <c r="G9963" s="4">
        <v>684000</v>
      </c>
      <c r="H9963" s="4">
        <v>115200</v>
      </c>
      <c r="I9963" s="4">
        <v>799200</v>
      </c>
      <c r="J9963">
        <v>0</v>
      </c>
      <c r="K9963" s="4">
        <v>0</v>
      </c>
    </row>
    <row r="9964" spans="1:11" x14ac:dyDescent="0.35">
      <c r="A9964" t="s">
        <v>975</v>
      </c>
      <c r="B9964" t="s">
        <v>2170</v>
      </c>
      <c r="D9964" s="4">
        <v>46131818</v>
      </c>
      <c r="E9964" s="4">
        <v>5746970</v>
      </c>
      <c r="F9964" s="4">
        <v>11851760</v>
      </c>
      <c r="G9964" s="4">
        <v>2657758</v>
      </c>
      <c r="H9964" s="4">
        <v>6911126</v>
      </c>
      <c r="I9964" s="4">
        <v>73299431</v>
      </c>
      <c r="J9964" s="4">
        <f>SUM(D9964,E9964)</f>
        <v>51878788</v>
      </c>
      <c r="K9964" s="4">
        <v>46131818</v>
      </c>
    </row>
    <row r="9965" spans="1:11" x14ac:dyDescent="0.35">
      <c r="A9965" t="s">
        <v>978</v>
      </c>
      <c r="B9965" t="s">
        <v>2118</v>
      </c>
      <c r="C9965" t="s">
        <v>1843</v>
      </c>
      <c r="D9965" s="4">
        <v>7782763</v>
      </c>
      <c r="F9965" s="4">
        <v>4734800</v>
      </c>
      <c r="I9965" s="4">
        <v>12517563</v>
      </c>
      <c r="J9965" s="4">
        <v>7782763</v>
      </c>
      <c r="K9965" s="4">
        <v>7782763</v>
      </c>
    </row>
    <row r="9966" spans="1:11" x14ac:dyDescent="0.35">
      <c r="A9966" t="s">
        <v>978</v>
      </c>
      <c r="B9966" t="s">
        <v>2119</v>
      </c>
      <c r="C9966" t="s">
        <v>1844</v>
      </c>
      <c r="D9966" s="4">
        <v>892912</v>
      </c>
      <c r="F9966" s="4">
        <v>631926</v>
      </c>
      <c r="H9966" s="4">
        <v>95400</v>
      </c>
      <c r="I9966" s="4">
        <v>1620238</v>
      </c>
      <c r="J9966" s="4">
        <v>892912</v>
      </c>
      <c r="K9966" s="4">
        <v>892912</v>
      </c>
    </row>
    <row r="9967" spans="1:11" x14ac:dyDescent="0.35">
      <c r="A9967" t="s">
        <v>978</v>
      </c>
      <c r="B9967" t="s">
        <v>2120</v>
      </c>
      <c r="C9967" t="s">
        <v>1845</v>
      </c>
      <c r="D9967" s="4">
        <v>659590</v>
      </c>
      <c r="I9967" s="4">
        <v>659590</v>
      </c>
      <c r="J9967" s="4">
        <v>659590</v>
      </c>
      <c r="K9967" s="4">
        <v>659590</v>
      </c>
    </row>
    <row r="9968" spans="1:11" x14ac:dyDescent="0.35">
      <c r="A9968" t="s">
        <v>978</v>
      </c>
      <c r="B9968" t="s">
        <v>2121</v>
      </c>
      <c r="D9968" s="4">
        <v>9335265</v>
      </c>
      <c r="F9968" s="4">
        <v>5366726</v>
      </c>
      <c r="H9968" s="4">
        <v>95400</v>
      </c>
      <c r="I9968" s="4">
        <v>14797391</v>
      </c>
      <c r="J9968" s="4">
        <v>9335265</v>
      </c>
      <c r="K9968" s="4">
        <v>9335265</v>
      </c>
    </row>
    <row r="9969" spans="1:11" x14ac:dyDescent="0.35">
      <c r="A9969" t="s">
        <v>978</v>
      </c>
      <c r="B9969" t="s">
        <v>2122</v>
      </c>
      <c r="C9969" t="s">
        <v>1846</v>
      </c>
      <c r="D9969" s="4">
        <v>2698116</v>
      </c>
      <c r="E9969" s="4">
        <v>21943</v>
      </c>
      <c r="F9969" s="4">
        <v>721475</v>
      </c>
      <c r="H9969" s="4">
        <v>104000</v>
      </c>
      <c r="I9969" s="4">
        <v>3545534</v>
      </c>
      <c r="J9969" s="4">
        <v>2720059</v>
      </c>
      <c r="K9969" s="4">
        <v>2698116</v>
      </c>
    </row>
    <row r="9970" spans="1:11" x14ac:dyDescent="0.35">
      <c r="A9970" t="s">
        <v>978</v>
      </c>
      <c r="B9970" t="s">
        <v>2123</v>
      </c>
      <c r="C9970" t="s">
        <v>1847</v>
      </c>
      <c r="D9970" s="4">
        <v>4032391</v>
      </c>
      <c r="F9970" s="4">
        <v>472973</v>
      </c>
      <c r="I9970" s="4">
        <v>4505364</v>
      </c>
      <c r="J9970" s="4">
        <v>4032391</v>
      </c>
      <c r="K9970" s="4">
        <v>4032391</v>
      </c>
    </row>
    <row r="9971" spans="1:11" x14ac:dyDescent="0.35">
      <c r="A9971" t="s">
        <v>978</v>
      </c>
      <c r="B9971" t="s">
        <v>2124</v>
      </c>
      <c r="C9971" t="s">
        <v>1848</v>
      </c>
      <c r="E9971" s="4">
        <v>42422</v>
      </c>
      <c r="I9971" s="4">
        <v>42422</v>
      </c>
      <c r="J9971">
        <v>42422</v>
      </c>
      <c r="K9971" s="4">
        <v>0</v>
      </c>
    </row>
    <row r="9972" spans="1:11" x14ac:dyDescent="0.35">
      <c r="A9972" t="s">
        <v>978</v>
      </c>
      <c r="B9972" t="s">
        <v>2125</v>
      </c>
      <c r="D9972" s="4">
        <v>6730508</v>
      </c>
      <c r="E9972" s="4">
        <v>64365</v>
      </c>
      <c r="F9972" s="4">
        <v>1194448</v>
      </c>
      <c r="H9972" s="4">
        <v>104000</v>
      </c>
      <c r="I9972" s="4">
        <v>8093321</v>
      </c>
      <c r="J9972" s="4">
        <v>6794873</v>
      </c>
      <c r="K9972" s="4">
        <v>6730508</v>
      </c>
    </row>
    <row r="9973" spans="1:11" x14ac:dyDescent="0.35">
      <c r="A9973" t="s">
        <v>978</v>
      </c>
      <c r="B9973" t="s">
        <v>2126</v>
      </c>
      <c r="C9973" t="s">
        <v>1850</v>
      </c>
      <c r="D9973" s="4">
        <v>1600000</v>
      </c>
      <c r="I9973" s="4">
        <v>1600000</v>
      </c>
      <c r="J9973" s="4">
        <v>1600000</v>
      </c>
      <c r="K9973" s="4">
        <v>1600000</v>
      </c>
    </row>
    <row r="9974" spans="1:11" x14ac:dyDescent="0.35">
      <c r="A9974" t="s">
        <v>978</v>
      </c>
      <c r="B9974" t="s">
        <v>2127</v>
      </c>
      <c r="D9974" s="4">
        <v>1600000</v>
      </c>
      <c r="I9974" s="4">
        <v>1600000</v>
      </c>
      <c r="J9974" s="4">
        <v>1600000</v>
      </c>
      <c r="K9974" s="4">
        <v>1600000</v>
      </c>
    </row>
    <row r="9975" spans="1:11" x14ac:dyDescent="0.35">
      <c r="A9975" t="s">
        <v>978</v>
      </c>
      <c r="B9975" t="s">
        <v>2201</v>
      </c>
      <c r="C9975" t="s">
        <v>1934</v>
      </c>
      <c r="E9975" s="4">
        <v>3849</v>
      </c>
      <c r="I9975" s="4">
        <v>3849</v>
      </c>
      <c r="J9975">
        <v>3849</v>
      </c>
      <c r="K9975" s="4">
        <v>0</v>
      </c>
    </row>
    <row r="9976" spans="1:11" x14ac:dyDescent="0.35">
      <c r="A9976" t="s">
        <v>978</v>
      </c>
      <c r="B9976" t="s">
        <v>2128</v>
      </c>
      <c r="C9976" t="s">
        <v>1851</v>
      </c>
      <c r="D9976" s="4">
        <v>244838</v>
      </c>
      <c r="I9976" s="4">
        <v>244838</v>
      </c>
      <c r="J9976" s="4">
        <v>244838</v>
      </c>
      <c r="K9976" s="4">
        <v>244838</v>
      </c>
    </row>
    <row r="9977" spans="1:11" x14ac:dyDescent="0.35">
      <c r="A9977" t="s">
        <v>978</v>
      </c>
      <c r="B9977" t="s">
        <v>2129</v>
      </c>
      <c r="C9977" t="s">
        <v>1852</v>
      </c>
      <c r="E9977" s="4">
        <v>16355</v>
      </c>
      <c r="F9977" s="4">
        <v>5452</v>
      </c>
      <c r="I9977" s="4">
        <v>21807</v>
      </c>
      <c r="J9977">
        <v>16355</v>
      </c>
      <c r="K9977" s="4">
        <v>0</v>
      </c>
    </row>
    <row r="9978" spans="1:11" x14ac:dyDescent="0.35">
      <c r="A9978" t="s">
        <v>978</v>
      </c>
      <c r="B9978" t="s">
        <v>2130</v>
      </c>
      <c r="C9978" t="s">
        <v>1853</v>
      </c>
      <c r="D9978" s="4">
        <v>0</v>
      </c>
      <c r="E9978" s="4">
        <v>4617</v>
      </c>
      <c r="F9978" s="4">
        <v>2309</v>
      </c>
      <c r="I9978" s="4">
        <v>6926</v>
      </c>
      <c r="J9978" s="4">
        <v>4617</v>
      </c>
      <c r="K9978" s="4">
        <v>0</v>
      </c>
    </row>
    <row r="9979" spans="1:11" x14ac:dyDescent="0.35">
      <c r="A9979" t="s">
        <v>978</v>
      </c>
      <c r="B9979" t="s">
        <v>2172</v>
      </c>
      <c r="C9979" t="s">
        <v>1893</v>
      </c>
      <c r="D9979" s="4">
        <v>1026</v>
      </c>
      <c r="E9979" s="4">
        <v>2389</v>
      </c>
      <c r="I9979" s="4">
        <v>3415</v>
      </c>
      <c r="J9979" s="4">
        <v>3415</v>
      </c>
      <c r="K9979" s="4">
        <v>1026</v>
      </c>
    </row>
    <row r="9980" spans="1:11" x14ac:dyDescent="0.35">
      <c r="A9980" t="s">
        <v>978</v>
      </c>
      <c r="B9980" t="s">
        <v>2131</v>
      </c>
      <c r="C9980" t="s">
        <v>1854</v>
      </c>
      <c r="D9980" s="4">
        <v>94149</v>
      </c>
      <c r="I9980" s="4">
        <v>94149</v>
      </c>
      <c r="J9980" s="4">
        <v>94149</v>
      </c>
      <c r="K9980" s="4">
        <v>94149</v>
      </c>
    </row>
    <row r="9981" spans="1:11" x14ac:dyDescent="0.35">
      <c r="A9981" t="s">
        <v>978</v>
      </c>
      <c r="B9981" t="s">
        <v>2132</v>
      </c>
      <c r="C9981" t="s">
        <v>1855</v>
      </c>
      <c r="D9981" s="4">
        <v>4897</v>
      </c>
      <c r="E9981" s="4">
        <v>166666</v>
      </c>
      <c r="G9981" s="4">
        <v>17955</v>
      </c>
      <c r="I9981" s="4">
        <v>189518</v>
      </c>
      <c r="J9981" s="4">
        <v>171563</v>
      </c>
      <c r="K9981" s="4">
        <v>4897</v>
      </c>
    </row>
    <row r="9982" spans="1:11" x14ac:dyDescent="0.35">
      <c r="A9982" t="s">
        <v>978</v>
      </c>
      <c r="B9982" t="s">
        <v>2133</v>
      </c>
      <c r="C9982" t="s">
        <v>1856</v>
      </c>
      <c r="E9982" s="4">
        <v>0</v>
      </c>
      <c r="F9982" s="4">
        <v>18637</v>
      </c>
      <c r="I9982" s="4">
        <v>18637</v>
      </c>
      <c r="J9982">
        <v>0</v>
      </c>
      <c r="K9982" s="4">
        <v>0</v>
      </c>
    </row>
    <row r="9983" spans="1:11" x14ac:dyDescent="0.35">
      <c r="A9983" t="s">
        <v>978</v>
      </c>
      <c r="B9983" t="s">
        <v>2134</v>
      </c>
      <c r="C9983" t="s">
        <v>1857</v>
      </c>
      <c r="D9983" s="4">
        <v>13579</v>
      </c>
      <c r="I9983" s="4">
        <v>13579</v>
      </c>
      <c r="J9983" s="4">
        <v>13579</v>
      </c>
      <c r="K9983" s="4">
        <v>13579</v>
      </c>
    </row>
    <row r="9984" spans="1:11" x14ac:dyDescent="0.35">
      <c r="A9984" t="s">
        <v>978</v>
      </c>
      <c r="B9984" t="s">
        <v>2135</v>
      </c>
      <c r="C9984" t="s">
        <v>1858</v>
      </c>
      <c r="H9984" s="4">
        <v>52287</v>
      </c>
      <c r="I9984" s="4">
        <v>52287</v>
      </c>
      <c r="J9984">
        <v>0</v>
      </c>
      <c r="K9984" s="4">
        <v>0</v>
      </c>
    </row>
    <row r="9985" spans="1:11" x14ac:dyDescent="0.35">
      <c r="A9985" t="s">
        <v>978</v>
      </c>
      <c r="B9985" t="s">
        <v>2136</v>
      </c>
      <c r="C9985" t="s">
        <v>1859</v>
      </c>
      <c r="D9985" s="4">
        <v>125000</v>
      </c>
      <c r="E9985" s="4">
        <v>25000</v>
      </c>
      <c r="G9985" s="4">
        <v>75000</v>
      </c>
      <c r="H9985" s="4">
        <v>180427</v>
      </c>
      <c r="I9985" s="4">
        <v>405427</v>
      </c>
      <c r="J9985" s="4">
        <v>150000</v>
      </c>
      <c r="K9985" s="4">
        <v>125000</v>
      </c>
    </row>
    <row r="9986" spans="1:11" x14ac:dyDescent="0.35">
      <c r="A9986" t="s">
        <v>978</v>
      </c>
      <c r="B9986" t="s">
        <v>2194</v>
      </c>
      <c r="C9986" t="s">
        <v>1915</v>
      </c>
      <c r="G9986" s="4">
        <v>5</v>
      </c>
      <c r="I9986" s="4">
        <v>5</v>
      </c>
      <c r="J9986">
        <v>0</v>
      </c>
      <c r="K9986" s="4">
        <v>0</v>
      </c>
    </row>
    <row r="9987" spans="1:11" x14ac:dyDescent="0.35">
      <c r="A9987" t="s">
        <v>978</v>
      </c>
      <c r="B9987" t="s">
        <v>2137</v>
      </c>
      <c r="C9987" t="s">
        <v>1860</v>
      </c>
      <c r="D9987" s="4">
        <v>108703</v>
      </c>
      <c r="I9987" s="4">
        <v>108703</v>
      </c>
      <c r="J9987" s="4">
        <v>108703</v>
      </c>
      <c r="K9987" s="4">
        <v>108703</v>
      </c>
    </row>
    <row r="9988" spans="1:11" x14ac:dyDescent="0.35">
      <c r="A9988" t="s">
        <v>978</v>
      </c>
      <c r="B9988" t="s">
        <v>2138</v>
      </c>
      <c r="C9988" t="s">
        <v>1861</v>
      </c>
      <c r="D9988" s="4">
        <v>52232</v>
      </c>
      <c r="I9988" s="4">
        <v>52232</v>
      </c>
      <c r="J9988" s="4">
        <v>52232</v>
      </c>
      <c r="K9988" s="4">
        <v>52232</v>
      </c>
    </row>
    <row r="9989" spans="1:11" x14ac:dyDescent="0.35">
      <c r="A9989" t="s">
        <v>978</v>
      </c>
      <c r="B9989" t="s">
        <v>2139</v>
      </c>
      <c r="C9989" t="s">
        <v>1862</v>
      </c>
      <c r="D9989" s="4">
        <v>85464</v>
      </c>
      <c r="I9989" s="4">
        <v>85464</v>
      </c>
      <c r="J9989" s="4">
        <v>85464</v>
      </c>
      <c r="K9989" s="4">
        <v>85464</v>
      </c>
    </row>
    <row r="9990" spans="1:11" x14ac:dyDescent="0.35">
      <c r="A9990" t="s">
        <v>978</v>
      </c>
      <c r="B9990" t="s">
        <v>2140</v>
      </c>
      <c r="C9990" t="s">
        <v>1863</v>
      </c>
      <c r="E9990" s="4">
        <v>2199</v>
      </c>
      <c r="G9990" s="4">
        <v>7780</v>
      </c>
      <c r="H9990" s="4">
        <v>7780</v>
      </c>
      <c r="I9990" s="4">
        <v>17759</v>
      </c>
      <c r="J9990">
        <v>2199</v>
      </c>
      <c r="K9990" s="4">
        <v>0</v>
      </c>
    </row>
    <row r="9991" spans="1:11" x14ac:dyDescent="0.35">
      <c r="A9991" t="s">
        <v>978</v>
      </c>
      <c r="B9991" t="s">
        <v>2141</v>
      </c>
      <c r="D9991" s="4">
        <v>729888</v>
      </c>
      <c r="E9991" s="4">
        <v>221077</v>
      </c>
      <c r="F9991" s="4">
        <v>26397</v>
      </c>
      <c r="G9991" s="4">
        <v>100740</v>
      </c>
      <c r="H9991" s="4">
        <v>240494</v>
      </c>
      <c r="I9991" s="4">
        <v>1318595</v>
      </c>
      <c r="J9991" s="4">
        <v>950965</v>
      </c>
      <c r="K9991" s="4">
        <v>729888</v>
      </c>
    </row>
    <row r="9992" spans="1:11" x14ac:dyDescent="0.35">
      <c r="A9992" t="s">
        <v>978</v>
      </c>
      <c r="B9992" t="s">
        <v>2143</v>
      </c>
      <c r="C9992" t="s">
        <v>1865</v>
      </c>
      <c r="D9992" s="4">
        <v>3488</v>
      </c>
      <c r="E9992" s="4">
        <v>0</v>
      </c>
      <c r="F9992" s="4">
        <v>131762</v>
      </c>
      <c r="I9992" s="4">
        <v>135251</v>
      </c>
      <c r="J9992" s="4">
        <v>3488</v>
      </c>
      <c r="K9992" s="4">
        <v>3488</v>
      </c>
    </row>
    <row r="9993" spans="1:11" x14ac:dyDescent="0.35">
      <c r="A9993" t="s">
        <v>978</v>
      </c>
      <c r="B9993" t="s">
        <v>2144</v>
      </c>
      <c r="C9993" t="s">
        <v>1866</v>
      </c>
      <c r="D9993" s="4">
        <v>2636</v>
      </c>
      <c r="I9993" s="4">
        <v>2636</v>
      </c>
      <c r="J9993" s="4">
        <v>2636</v>
      </c>
      <c r="K9993" s="4">
        <v>2636</v>
      </c>
    </row>
    <row r="9994" spans="1:11" x14ac:dyDescent="0.35">
      <c r="A9994" t="s">
        <v>978</v>
      </c>
      <c r="B9994" t="s">
        <v>2145</v>
      </c>
      <c r="C9994" t="s">
        <v>1867</v>
      </c>
      <c r="D9994" s="4">
        <v>969531</v>
      </c>
      <c r="E9994" s="4">
        <v>4500</v>
      </c>
      <c r="H9994" s="4">
        <v>206672</v>
      </c>
      <c r="I9994" s="4">
        <v>1180703</v>
      </c>
      <c r="J9994" s="4">
        <v>974031</v>
      </c>
      <c r="K9994" s="4">
        <v>969531</v>
      </c>
    </row>
    <row r="9995" spans="1:11" x14ac:dyDescent="0.35">
      <c r="A9995" t="s">
        <v>978</v>
      </c>
      <c r="B9995" t="s">
        <v>2146</v>
      </c>
      <c r="C9995" t="s">
        <v>1868</v>
      </c>
      <c r="D9995" s="4">
        <v>10793</v>
      </c>
      <c r="E9995" s="4">
        <v>5259</v>
      </c>
      <c r="H9995" s="4">
        <v>758181</v>
      </c>
      <c r="I9995" s="4">
        <v>774233</v>
      </c>
      <c r="J9995" s="4">
        <v>16052</v>
      </c>
      <c r="K9995" s="4">
        <v>10793</v>
      </c>
    </row>
    <row r="9996" spans="1:11" x14ac:dyDescent="0.35">
      <c r="A9996" t="s">
        <v>978</v>
      </c>
      <c r="B9996" t="s">
        <v>2147</v>
      </c>
      <c r="C9996" t="s">
        <v>1869</v>
      </c>
      <c r="H9996" s="4">
        <v>269280</v>
      </c>
      <c r="I9996" s="4">
        <v>269280</v>
      </c>
      <c r="J9996">
        <v>0</v>
      </c>
      <c r="K9996" s="4">
        <v>0</v>
      </c>
    </row>
    <row r="9997" spans="1:11" x14ac:dyDescent="0.35">
      <c r="A9997" t="s">
        <v>978</v>
      </c>
      <c r="B9997" t="s">
        <v>2148</v>
      </c>
      <c r="C9997" t="s">
        <v>1870</v>
      </c>
      <c r="D9997" s="4">
        <v>17484</v>
      </c>
      <c r="E9997" s="4">
        <v>16406</v>
      </c>
      <c r="H9997" s="4">
        <v>1578203</v>
      </c>
      <c r="I9997" s="4">
        <v>1612092</v>
      </c>
      <c r="J9997" s="4">
        <v>33890</v>
      </c>
      <c r="K9997" s="4">
        <v>17484</v>
      </c>
    </row>
    <row r="9998" spans="1:11" x14ac:dyDescent="0.35">
      <c r="A9998" t="s">
        <v>978</v>
      </c>
      <c r="B9998" t="s">
        <v>2149</v>
      </c>
      <c r="C9998" t="s">
        <v>1871</v>
      </c>
      <c r="D9998" s="4">
        <v>230822</v>
      </c>
      <c r="F9998" s="4">
        <v>4330000</v>
      </c>
      <c r="G9998" s="4">
        <v>12037</v>
      </c>
      <c r="H9998" s="4">
        <v>29817</v>
      </c>
      <c r="I9998" s="4">
        <v>4602676</v>
      </c>
      <c r="J9998" s="4">
        <v>230822</v>
      </c>
      <c r="K9998" s="4">
        <v>230822</v>
      </c>
    </row>
    <row r="9999" spans="1:11" x14ac:dyDescent="0.35">
      <c r="A9999" t="s">
        <v>978</v>
      </c>
      <c r="B9999" t="s">
        <v>2150</v>
      </c>
      <c r="C9999" t="s">
        <v>1872</v>
      </c>
      <c r="D9999" s="4">
        <v>51924</v>
      </c>
      <c r="I9999" s="4">
        <v>51924</v>
      </c>
      <c r="J9999" s="4">
        <v>51924</v>
      </c>
      <c r="K9999" s="4">
        <v>51924</v>
      </c>
    </row>
    <row r="10000" spans="1:11" x14ac:dyDescent="0.35">
      <c r="A10000" t="s">
        <v>978</v>
      </c>
      <c r="B10000" t="s">
        <v>2151</v>
      </c>
      <c r="C10000" t="s">
        <v>1873</v>
      </c>
      <c r="D10000" s="4">
        <v>1901</v>
      </c>
      <c r="I10000" s="4">
        <v>1901</v>
      </c>
      <c r="J10000" s="4">
        <v>1901</v>
      </c>
      <c r="K10000" s="4">
        <v>1901</v>
      </c>
    </row>
    <row r="10001" spans="1:11" x14ac:dyDescent="0.35">
      <c r="A10001" t="s">
        <v>978</v>
      </c>
      <c r="B10001" t="s">
        <v>2152</v>
      </c>
      <c r="C10001" t="s">
        <v>1874</v>
      </c>
      <c r="D10001" s="4">
        <v>3410</v>
      </c>
      <c r="I10001" s="4">
        <v>3410</v>
      </c>
      <c r="J10001" s="4">
        <v>3410</v>
      </c>
      <c r="K10001" s="4">
        <v>3410</v>
      </c>
    </row>
    <row r="10002" spans="1:11" x14ac:dyDescent="0.35">
      <c r="A10002" t="s">
        <v>978</v>
      </c>
      <c r="B10002" t="s">
        <v>2153</v>
      </c>
      <c r="C10002" t="s">
        <v>1875</v>
      </c>
      <c r="D10002" s="4">
        <v>1162</v>
      </c>
      <c r="H10002" s="4">
        <v>8718</v>
      </c>
      <c r="I10002" s="4">
        <v>9881</v>
      </c>
      <c r="J10002" s="4">
        <v>1162</v>
      </c>
      <c r="K10002" s="4">
        <v>1162</v>
      </c>
    </row>
    <row r="10003" spans="1:11" x14ac:dyDescent="0.35">
      <c r="A10003" t="s">
        <v>978</v>
      </c>
      <c r="B10003" t="s">
        <v>2154</v>
      </c>
      <c r="C10003" t="s">
        <v>1876</v>
      </c>
      <c r="H10003" s="4">
        <v>58800</v>
      </c>
      <c r="I10003" s="4">
        <v>58800</v>
      </c>
      <c r="J10003">
        <v>0</v>
      </c>
      <c r="K10003" s="4">
        <v>0</v>
      </c>
    </row>
    <row r="10004" spans="1:11" x14ac:dyDescent="0.35">
      <c r="A10004" t="s">
        <v>978</v>
      </c>
      <c r="B10004" t="s">
        <v>2155</v>
      </c>
      <c r="C10004" t="s">
        <v>1877</v>
      </c>
      <c r="D10004" s="4">
        <v>11108</v>
      </c>
      <c r="I10004" s="4">
        <v>11108</v>
      </c>
      <c r="J10004" s="4">
        <v>11108</v>
      </c>
      <c r="K10004" s="4">
        <v>11108</v>
      </c>
    </row>
    <row r="10005" spans="1:11" x14ac:dyDescent="0.35">
      <c r="A10005" t="s">
        <v>978</v>
      </c>
      <c r="B10005" t="s">
        <v>2156</v>
      </c>
      <c r="D10005" s="4">
        <v>1304260</v>
      </c>
      <c r="E10005" s="4">
        <v>26165</v>
      </c>
      <c r="F10005" s="4">
        <v>4461762</v>
      </c>
      <c r="G10005" s="4">
        <v>12037</v>
      </c>
      <c r="H10005" s="4">
        <v>2909671</v>
      </c>
      <c r="I10005" s="4">
        <v>8713895</v>
      </c>
      <c r="J10005" s="4">
        <v>1330425</v>
      </c>
      <c r="K10005" s="4">
        <v>1304260</v>
      </c>
    </row>
    <row r="10006" spans="1:11" x14ac:dyDescent="0.35">
      <c r="A10006" t="s">
        <v>978</v>
      </c>
      <c r="B10006" t="s">
        <v>2157</v>
      </c>
      <c r="C10006" t="s">
        <v>1879</v>
      </c>
      <c r="D10006" s="4">
        <v>256748</v>
      </c>
      <c r="I10006" s="4">
        <v>256748</v>
      </c>
      <c r="J10006" s="4">
        <v>256748</v>
      </c>
      <c r="K10006" s="4">
        <v>256748</v>
      </c>
    </row>
    <row r="10007" spans="1:11" x14ac:dyDescent="0.35">
      <c r="A10007" t="s">
        <v>978</v>
      </c>
      <c r="B10007" t="s">
        <v>2186</v>
      </c>
      <c r="C10007" t="s">
        <v>1907</v>
      </c>
      <c r="D10007" s="4">
        <v>1959</v>
      </c>
      <c r="I10007" s="4">
        <v>1959</v>
      </c>
      <c r="J10007" s="4">
        <v>1959</v>
      </c>
      <c r="K10007" s="4">
        <v>1959</v>
      </c>
    </row>
    <row r="10008" spans="1:11" x14ac:dyDescent="0.35">
      <c r="A10008" t="s">
        <v>978</v>
      </c>
      <c r="B10008" t="s">
        <v>2158</v>
      </c>
      <c r="C10008" t="s">
        <v>1880</v>
      </c>
      <c r="D10008" s="4">
        <v>357045</v>
      </c>
      <c r="I10008" s="4">
        <v>357045</v>
      </c>
      <c r="J10008" s="4">
        <v>357045</v>
      </c>
      <c r="K10008" s="4">
        <v>357045</v>
      </c>
    </row>
    <row r="10009" spans="1:11" x14ac:dyDescent="0.35">
      <c r="A10009" t="s">
        <v>978</v>
      </c>
      <c r="B10009" t="s">
        <v>2159</v>
      </c>
      <c r="C10009" t="s">
        <v>1881</v>
      </c>
      <c r="D10009" s="4">
        <v>467290</v>
      </c>
      <c r="I10009" s="4">
        <v>467290</v>
      </c>
      <c r="J10009" s="4">
        <v>467290</v>
      </c>
      <c r="K10009" s="4">
        <v>467290</v>
      </c>
    </row>
    <row r="10010" spans="1:11" x14ac:dyDescent="0.35">
      <c r="A10010" t="s">
        <v>978</v>
      </c>
      <c r="B10010" t="s">
        <v>2161</v>
      </c>
      <c r="C10010" t="s">
        <v>1883</v>
      </c>
      <c r="D10010" s="4">
        <v>20446</v>
      </c>
      <c r="I10010" s="4">
        <v>20446</v>
      </c>
      <c r="J10010" s="4">
        <v>20446</v>
      </c>
      <c r="K10010" s="4">
        <v>20446</v>
      </c>
    </row>
    <row r="10011" spans="1:11" x14ac:dyDescent="0.35">
      <c r="A10011" t="s">
        <v>978</v>
      </c>
      <c r="B10011" t="s">
        <v>2162</v>
      </c>
      <c r="C10011" t="s">
        <v>1884</v>
      </c>
      <c r="D10011" s="4">
        <v>4831</v>
      </c>
      <c r="I10011" s="4">
        <v>4831</v>
      </c>
      <c r="J10011" s="4">
        <v>4831</v>
      </c>
      <c r="K10011" s="4">
        <v>4831</v>
      </c>
    </row>
    <row r="10012" spans="1:11" x14ac:dyDescent="0.35">
      <c r="A10012" t="s">
        <v>978</v>
      </c>
      <c r="B10012" t="s">
        <v>2163</v>
      </c>
      <c r="D10012" s="4">
        <v>1108318</v>
      </c>
      <c r="I10012" s="4">
        <v>1108318</v>
      </c>
      <c r="J10012" s="4">
        <v>1108318</v>
      </c>
      <c r="K10012" s="4">
        <v>1108318</v>
      </c>
    </row>
    <row r="10013" spans="1:11" x14ac:dyDescent="0.35">
      <c r="A10013" t="s">
        <v>978</v>
      </c>
      <c r="B10013" t="s">
        <v>2164</v>
      </c>
      <c r="C10013" t="s">
        <v>1886</v>
      </c>
      <c r="D10013" s="4">
        <v>141396</v>
      </c>
      <c r="I10013" s="4">
        <v>141396</v>
      </c>
      <c r="J10013" s="4">
        <v>141396</v>
      </c>
      <c r="K10013" s="4">
        <v>141396</v>
      </c>
    </row>
    <row r="10014" spans="1:11" x14ac:dyDescent="0.35">
      <c r="A10014" t="s">
        <v>978</v>
      </c>
      <c r="B10014" t="s">
        <v>2165</v>
      </c>
      <c r="D10014" s="4">
        <v>141396</v>
      </c>
      <c r="I10014" s="4">
        <v>141396</v>
      </c>
      <c r="J10014" s="4">
        <v>141396</v>
      </c>
      <c r="K10014" s="4">
        <v>141396</v>
      </c>
    </row>
    <row r="10015" spans="1:11" x14ac:dyDescent="0.35">
      <c r="A10015" t="s">
        <v>978</v>
      </c>
      <c r="B10015" t="s">
        <v>2166</v>
      </c>
      <c r="C10015" t="s">
        <v>1888</v>
      </c>
      <c r="H10015" s="4">
        <v>240000</v>
      </c>
      <c r="I10015" s="4">
        <v>240000</v>
      </c>
      <c r="J10015">
        <v>0</v>
      </c>
      <c r="K10015" s="4">
        <v>0</v>
      </c>
    </row>
    <row r="10016" spans="1:11" x14ac:dyDescent="0.35">
      <c r="A10016" t="s">
        <v>978</v>
      </c>
      <c r="B10016" t="s">
        <v>2167</v>
      </c>
      <c r="C10016" t="s">
        <v>1889</v>
      </c>
      <c r="H10016" s="4">
        <v>73500</v>
      </c>
      <c r="I10016" s="4">
        <v>73500</v>
      </c>
      <c r="J10016">
        <v>0</v>
      </c>
      <c r="K10016" s="4">
        <v>0</v>
      </c>
    </row>
    <row r="10017" spans="1:11" x14ac:dyDescent="0.35">
      <c r="A10017" t="s">
        <v>978</v>
      </c>
      <c r="B10017" t="s">
        <v>2168</v>
      </c>
      <c r="C10017" t="s">
        <v>1890</v>
      </c>
      <c r="H10017" s="4">
        <v>45000</v>
      </c>
      <c r="I10017" s="4">
        <v>45000</v>
      </c>
      <c r="J10017">
        <v>0</v>
      </c>
      <c r="K10017" s="4">
        <v>0</v>
      </c>
    </row>
    <row r="10018" spans="1:11" x14ac:dyDescent="0.35">
      <c r="A10018" t="s">
        <v>978</v>
      </c>
      <c r="B10018" t="s">
        <v>2169</v>
      </c>
      <c r="H10018" s="4">
        <v>358500</v>
      </c>
      <c r="I10018" s="4">
        <v>358500</v>
      </c>
      <c r="J10018">
        <v>0</v>
      </c>
      <c r="K10018" s="4">
        <v>0</v>
      </c>
    </row>
    <row r="10019" spans="1:11" x14ac:dyDescent="0.35">
      <c r="A10019" t="s">
        <v>978</v>
      </c>
      <c r="B10019" t="s">
        <v>2170</v>
      </c>
      <c r="D10019" s="4">
        <v>20949635</v>
      </c>
      <c r="E10019" s="4">
        <v>311607</v>
      </c>
      <c r="F10019" s="4">
        <v>11049334</v>
      </c>
      <c r="G10019" s="4">
        <v>112777</v>
      </c>
      <c r="H10019" s="4">
        <v>3708065</v>
      </c>
      <c r="I10019" s="4">
        <v>36131417</v>
      </c>
      <c r="J10019" s="4">
        <f>SUM(D10019,E10019)</f>
        <v>21261242</v>
      </c>
      <c r="K10019" s="4">
        <v>20949635</v>
      </c>
    </row>
    <row r="10020" spans="1:11" x14ac:dyDescent="0.35">
      <c r="A10020" t="s">
        <v>984</v>
      </c>
      <c r="B10020" t="s">
        <v>2118</v>
      </c>
      <c r="C10020" t="s">
        <v>1843</v>
      </c>
      <c r="D10020" s="4">
        <v>68794568</v>
      </c>
      <c r="E10020" s="4">
        <v>11066021</v>
      </c>
      <c r="F10020" s="4">
        <v>33356400</v>
      </c>
      <c r="I10020" s="4">
        <v>113216988</v>
      </c>
      <c r="J10020" s="4">
        <v>79860589</v>
      </c>
      <c r="K10020" s="4">
        <v>68794568</v>
      </c>
    </row>
    <row r="10021" spans="1:11" x14ac:dyDescent="0.35">
      <c r="A10021" t="s">
        <v>984</v>
      </c>
      <c r="B10021" t="s">
        <v>2119</v>
      </c>
      <c r="C10021" t="s">
        <v>1844</v>
      </c>
      <c r="D10021" s="4">
        <v>10719085</v>
      </c>
      <c r="H10021" s="4">
        <v>685800</v>
      </c>
      <c r="I10021" s="4">
        <v>11404885</v>
      </c>
      <c r="J10021" s="4">
        <v>10719085</v>
      </c>
      <c r="K10021" s="4">
        <v>10719085</v>
      </c>
    </row>
    <row r="10022" spans="1:11" x14ac:dyDescent="0.35">
      <c r="A10022" t="s">
        <v>984</v>
      </c>
      <c r="B10022" t="s">
        <v>2120</v>
      </c>
      <c r="C10022" t="s">
        <v>1845</v>
      </c>
      <c r="D10022" s="4">
        <v>7720964</v>
      </c>
      <c r="I10022" s="4">
        <v>7720964</v>
      </c>
      <c r="J10022" s="4">
        <v>7720964</v>
      </c>
      <c r="K10022" s="4">
        <v>7720964</v>
      </c>
    </row>
    <row r="10023" spans="1:11" x14ac:dyDescent="0.35">
      <c r="A10023" t="s">
        <v>984</v>
      </c>
      <c r="B10023" t="s">
        <v>2121</v>
      </c>
      <c r="D10023" s="4">
        <v>87234617</v>
      </c>
      <c r="E10023" s="4">
        <v>11066021</v>
      </c>
      <c r="F10023" s="4">
        <v>33356400</v>
      </c>
      <c r="H10023" s="4">
        <v>685800</v>
      </c>
      <c r="I10023" s="4">
        <v>132342838</v>
      </c>
      <c r="J10023" s="4">
        <v>98300638</v>
      </c>
      <c r="K10023" s="4">
        <v>87234617</v>
      </c>
    </row>
    <row r="10024" spans="1:11" x14ac:dyDescent="0.35">
      <c r="A10024" t="s">
        <v>984</v>
      </c>
      <c r="B10024" t="s">
        <v>2122</v>
      </c>
      <c r="C10024" t="s">
        <v>1846</v>
      </c>
      <c r="D10024" s="4">
        <v>38112343</v>
      </c>
      <c r="F10024" s="4">
        <v>2771302</v>
      </c>
      <c r="I10024" s="4">
        <v>40883645</v>
      </c>
      <c r="J10024" s="4">
        <v>38112343</v>
      </c>
      <c r="K10024" s="4">
        <v>38112343</v>
      </c>
    </row>
    <row r="10025" spans="1:11" x14ac:dyDescent="0.35">
      <c r="A10025" t="s">
        <v>984</v>
      </c>
      <c r="B10025" t="s">
        <v>2123</v>
      </c>
      <c r="C10025" t="s">
        <v>1847</v>
      </c>
      <c r="D10025" s="4">
        <v>26217745</v>
      </c>
      <c r="F10025" s="4">
        <v>4056216</v>
      </c>
      <c r="I10025" s="4">
        <v>30273961</v>
      </c>
      <c r="J10025" s="4">
        <v>26217745</v>
      </c>
      <c r="K10025" s="4">
        <v>26217745</v>
      </c>
    </row>
    <row r="10026" spans="1:11" x14ac:dyDescent="0.35">
      <c r="A10026" t="s">
        <v>984</v>
      </c>
      <c r="B10026" t="s">
        <v>2124</v>
      </c>
      <c r="C10026" t="s">
        <v>1848</v>
      </c>
      <c r="D10026" s="4">
        <v>59239</v>
      </c>
      <c r="I10026" s="4">
        <v>59239</v>
      </c>
      <c r="J10026" s="4">
        <v>59239</v>
      </c>
      <c r="K10026" s="4">
        <v>59239</v>
      </c>
    </row>
    <row r="10027" spans="1:11" x14ac:dyDescent="0.35">
      <c r="A10027" t="s">
        <v>984</v>
      </c>
      <c r="B10027" t="s">
        <v>2125</v>
      </c>
      <c r="D10027" s="4">
        <v>64389327</v>
      </c>
      <c r="F10027" s="4">
        <v>6827518</v>
      </c>
      <c r="I10027" s="4">
        <v>71216845</v>
      </c>
      <c r="J10027" s="4">
        <v>64389327</v>
      </c>
      <c r="K10027" s="4">
        <v>64389327</v>
      </c>
    </row>
    <row r="10028" spans="1:11" x14ac:dyDescent="0.35">
      <c r="A10028" t="s">
        <v>984</v>
      </c>
      <c r="B10028" t="s">
        <v>2126</v>
      </c>
      <c r="C10028" t="s">
        <v>1850</v>
      </c>
      <c r="D10028" s="4">
        <v>85460</v>
      </c>
      <c r="G10028" s="4">
        <v>14400000</v>
      </c>
      <c r="I10028" s="4">
        <v>14485460</v>
      </c>
      <c r="J10028" s="4">
        <v>85460</v>
      </c>
      <c r="K10028" s="4">
        <v>85460</v>
      </c>
    </row>
    <row r="10029" spans="1:11" x14ac:dyDescent="0.35">
      <c r="A10029" t="s">
        <v>984</v>
      </c>
      <c r="B10029" t="s">
        <v>2127</v>
      </c>
      <c r="D10029" s="4">
        <v>85460</v>
      </c>
      <c r="G10029" s="4">
        <v>14400000</v>
      </c>
      <c r="I10029" s="4">
        <v>14485460</v>
      </c>
      <c r="J10029" s="4">
        <v>85460</v>
      </c>
      <c r="K10029" s="4">
        <v>85460</v>
      </c>
    </row>
    <row r="10030" spans="1:11" x14ac:dyDescent="0.35">
      <c r="A10030" t="s">
        <v>984</v>
      </c>
      <c r="B10030" t="s">
        <v>2128</v>
      </c>
      <c r="C10030" t="s">
        <v>1851</v>
      </c>
      <c r="D10030" s="4">
        <v>2042541</v>
      </c>
      <c r="I10030" s="4">
        <v>2042541</v>
      </c>
      <c r="J10030" s="4">
        <v>2042541</v>
      </c>
      <c r="K10030" s="4">
        <v>2042541</v>
      </c>
    </row>
    <row r="10031" spans="1:11" x14ac:dyDescent="0.35">
      <c r="A10031" t="s">
        <v>984</v>
      </c>
      <c r="B10031" t="s">
        <v>2129</v>
      </c>
      <c r="C10031" t="s">
        <v>1852</v>
      </c>
      <c r="E10031" s="4">
        <v>4089</v>
      </c>
      <c r="G10031" s="4">
        <v>19081</v>
      </c>
      <c r="H10031" s="4">
        <v>5452</v>
      </c>
      <c r="I10031" s="4">
        <v>28622</v>
      </c>
      <c r="J10031">
        <v>4089</v>
      </c>
      <c r="K10031" s="4">
        <v>0</v>
      </c>
    </row>
    <row r="10032" spans="1:11" x14ac:dyDescent="0.35">
      <c r="A10032" t="s">
        <v>984</v>
      </c>
      <c r="B10032" t="s">
        <v>2130</v>
      </c>
      <c r="C10032" t="s">
        <v>1853</v>
      </c>
      <c r="E10032" s="4">
        <v>16383</v>
      </c>
      <c r="G10032" s="4">
        <v>19113</v>
      </c>
      <c r="H10032" s="4">
        <v>10922</v>
      </c>
      <c r="I10032" s="4">
        <v>46417</v>
      </c>
      <c r="J10032">
        <v>16383</v>
      </c>
      <c r="K10032" s="4">
        <v>0</v>
      </c>
    </row>
    <row r="10033" spans="1:11" x14ac:dyDescent="0.35">
      <c r="A10033" t="s">
        <v>984</v>
      </c>
      <c r="B10033" t="s">
        <v>2172</v>
      </c>
      <c r="C10033" t="s">
        <v>1893</v>
      </c>
      <c r="G10033" s="4">
        <v>4778</v>
      </c>
      <c r="I10033" s="4">
        <v>4778</v>
      </c>
      <c r="J10033">
        <v>0</v>
      </c>
      <c r="K10033" s="4">
        <v>0</v>
      </c>
    </row>
    <row r="10034" spans="1:11" x14ac:dyDescent="0.35">
      <c r="A10034" t="s">
        <v>984</v>
      </c>
      <c r="B10034" t="s">
        <v>2131</v>
      </c>
      <c r="C10034" t="s">
        <v>1854</v>
      </c>
      <c r="D10034" s="4">
        <v>4546</v>
      </c>
      <c r="E10034" s="4">
        <v>40349</v>
      </c>
      <c r="H10034" s="4">
        <v>706114</v>
      </c>
      <c r="I10034" s="4">
        <v>751009</v>
      </c>
      <c r="J10034" s="4">
        <v>44895</v>
      </c>
      <c r="K10034" s="4">
        <v>4546</v>
      </c>
    </row>
    <row r="10035" spans="1:11" x14ac:dyDescent="0.35">
      <c r="A10035" t="s">
        <v>984</v>
      </c>
      <c r="B10035" t="s">
        <v>2132</v>
      </c>
      <c r="C10035" t="s">
        <v>1855</v>
      </c>
      <c r="D10035" s="4">
        <v>23742</v>
      </c>
      <c r="E10035" s="4">
        <v>1006270</v>
      </c>
      <c r="I10035" s="4">
        <v>1030012</v>
      </c>
      <c r="J10035" s="4">
        <v>1030012</v>
      </c>
      <c r="K10035" s="4">
        <v>23742</v>
      </c>
    </row>
    <row r="10036" spans="1:11" x14ac:dyDescent="0.35">
      <c r="A10036" t="s">
        <v>984</v>
      </c>
      <c r="B10036" t="s">
        <v>2133</v>
      </c>
      <c r="C10036" t="s">
        <v>1856</v>
      </c>
      <c r="D10036" s="4">
        <v>5788</v>
      </c>
      <c r="F10036" s="4">
        <v>24849</v>
      </c>
      <c r="I10036" s="4">
        <v>30637</v>
      </c>
      <c r="J10036" s="4">
        <v>5788</v>
      </c>
      <c r="K10036" s="4">
        <v>5788</v>
      </c>
    </row>
    <row r="10037" spans="1:11" x14ac:dyDescent="0.35">
      <c r="A10037" t="s">
        <v>984</v>
      </c>
      <c r="B10037" t="s">
        <v>2134</v>
      </c>
      <c r="C10037" t="s">
        <v>1857</v>
      </c>
      <c r="D10037" s="4">
        <v>83513</v>
      </c>
      <c r="I10037" s="4">
        <v>83513</v>
      </c>
      <c r="J10037" s="4">
        <v>83513</v>
      </c>
      <c r="K10037" s="4">
        <v>83513</v>
      </c>
    </row>
    <row r="10038" spans="1:11" x14ac:dyDescent="0.35">
      <c r="A10038" t="s">
        <v>984</v>
      </c>
      <c r="B10038" t="s">
        <v>2135</v>
      </c>
      <c r="C10038" t="s">
        <v>1858</v>
      </c>
      <c r="E10038" s="4">
        <v>36199</v>
      </c>
      <c r="I10038" s="4">
        <v>36199</v>
      </c>
      <c r="J10038">
        <v>36199</v>
      </c>
      <c r="K10038" s="4">
        <v>0</v>
      </c>
    </row>
    <row r="10039" spans="1:11" x14ac:dyDescent="0.35">
      <c r="A10039" t="s">
        <v>984</v>
      </c>
      <c r="B10039" t="s">
        <v>2136</v>
      </c>
      <c r="C10039" t="s">
        <v>1859</v>
      </c>
      <c r="D10039" s="4">
        <v>25000</v>
      </c>
      <c r="E10039" s="4">
        <v>50000</v>
      </c>
      <c r="F10039" s="4">
        <v>3</v>
      </c>
      <c r="G10039" s="4">
        <v>350000</v>
      </c>
      <c r="H10039" s="4">
        <v>1337264</v>
      </c>
      <c r="I10039" s="4">
        <v>1762267</v>
      </c>
      <c r="J10039" s="4">
        <v>75000</v>
      </c>
      <c r="K10039" s="4">
        <v>25000</v>
      </c>
    </row>
    <row r="10040" spans="1:11" x14ac:dyDescent="0.35">
      <c r="A10040" t="s">
        <v>984</v>
      </c>
      <c r="B10040" t="s">
        <v>2137</v>
      </c>
      <c r="C10040" t="s">
        <v>1860</v>
      </c>
      <c r="E10040" s="4">
        <v>0</v>
      </c>
      <c r="G10040" s="4">
        <v>326109</v>
      </c>
      <c r="H10040" s="4">
        <v>3587200</v>
      </c>
      <c r="I10040" s="4">
        <v>3913309</v>
      </c>
      <c r="J10040">
        <v>0</v>
      </c>
      <c r="K10040" s="4">
        <v>0</v>
      </c>
    </row>
    <row r="10041" spans="1:11" x14ac:dyDescent="0.35">
      <c r="A10041" t="s">
        <v>984</v>
      </c>
      <c r="B10041" t="s">
        <v>2138</v>
      </c>
      <c r="C10041" t="s">
        <v>1861</v>
      </c>
      <c r="D10041" s="4">
        <v>515681</v>
      </c>
      <c r="I10041" s="4">
        <v>515681</v>
      </c>
      <c r="J10041" s="4">
        <v>515681</v>
      </c>
      <c r="K10041" s="4">
        <v>515681</v>
      </c>
    </row>
    <row r="10042" spans="1:11" x14ac:dyDescent="0.35">
      <c r="A10042" t="s">
        <v>984</v>
      </c>
      <c r="B10042" t="s">
        <v>2139</v>
      </c>
      <c r="C10042" t="s">
        <v>1862</v>
      </c>
      <c r="G10042" s="4">
        <v>256393</v>
      </c>
      <c r="H10042" s="4">
        <v>512786</v>
      </c>
      <c r="I10042" s="4">
        <v>769178</v>
      </c>
      <c r="J10042">
        <v>0</v>
      </c>
      <c r="K10042" s="4">
        <v>0</v>
      </c>
    </row>
    <row r="10043" spans="1:11" x14ac:dyDescent="0.35">
      <c r="A10043" t="s">
        <v>984</v>
      </c>
      <c r="B10043" t="s">
        <v>2140</v>
      </c>
      <c r="C10043" t="s">
        <v>1863</v>
      </c>
      <c r="E10043" s="4">
        <v>70019</v>
      </c>
      <c r="I10043" s="4">
        <v>70019</v>
      </c>
      <c r="J10043">
        <v>70019</v>
      </c>
      <c r="K10043" s="4">
        <v>0</v>
      </c>
    </row>
    <row r="10044" spans="1:11" x14ac:dyDescent="0.35">
      <c r="A10044" t="s">
        <v>984</v>
      </c>
      <c r="B10044" t="s">
        <v>2141</v>
      </c>
      <c r="D10044" s="4">
        <v>2700809</v>
      </c>
      <c r="E10044" s="4">
        <v>1223309</v>
      </c>
      <c r="F10044" s="4">
        <v>24853</v>
      </c>
      <c r="G10044" s="4">
        <v>975474</v>
      </c>
      <c r="H10044" s="4">
        <v>6159737</v>
      </c>
      <c r="I10044" s="4">
        <v>11084182</v>
      </c>
      <c r="J10044" s="4">
        <v>3924118</v>
      </c>
      <c r="K10044" s="4">
        <v>2700809</v>
      </c>
    </row>
    <row r="10045" spans="1:11" x14ac:dyDescent="0.35">
      <c r="A10045" t="s">
        <v>984</v>
      </c>
      <c r="B10045" t="s">
        <v>2143</v>
      </c>
      <c r="C10045" t="s">
        <v>1865</v>
      </c>
      <c r="G10045" s="4">
        <v>43921</v>
      </c>
      <c r="H10045" s="4">
        <v>5444</v>
      </c>
      <c r="I10045" s="4">
        <v>49365</v>
      </c>
      <c r="J10045">
        <v>0</v>
      </c>
      <c r="K10045" s="4">
        <v>0</v>
      </c>
    </row>
    <row r="10046" spans="1:11" x14ac:dyDescent="0.35">
      <c r="A10046" t="s">
        <v>984</v>
      </c>
      <c r="B10046" t="s">
        <v>2144</v>
      </c>
      <c r="C10046" t="s">
        <v>1866</v>
      </c>
      <c r="I10046" s="4">
        <v>0</v>
      </c>
      <c r="J10046">
        <v>0</v>
      </c>
      <c r="K10046" s="4">
        <v>0</v>
      </c>
    </row>
    <row r="10047" spans="1:11" x14ac:dyDescent="0.35">
      <c r="A10047" t="s">
        <v>984</v>
      </c>
      <c r="B10047" t="s">
        <v>2145</v>
      </c>
      <c r="C10047" t="s">
        <v>1867</v>
      </c>
      <c r="D10047" s="4">
        <v>452383</v>
      </c>
      <c r="E10047" s="4">
        <v>496513</v>
      </c>
      <c r="H10047" s="4">
        <v>6529047</v>
      </c>
      <c r="I10047" s="4">
        <v>7477943</v>
      </c>
      <c r="J10047" s="4">
        <v>948896</v>
      </c>
      <c r="K10047" s="4">
        <v>452383</v>
      </c>
    </row>
    <row r="10048" spans="1:11" x14ac:dyDescent="0.35">
      <c r="A10048" t="s">
        <v>984</v>
      </c>
      <c r="B10048" t="s">
        <v>2146</v>
      </c>
      <c r="C10048" t="s">
        <v>1868</v>
      </c>
      <c r="D10048" s="4">
        <v>10519</v>
      </c>
      <c r="F10048" s="4">
        <v>47334</v>
      </c>
      <c r="H10048" s="4">
        <v>6431909</v>
      </c>
      <c r="I10048" s="4">
        <v>6489761</v>
      </c>
      <c r="J10048" s="4">
        <v>10519</v>
      </c>
      <c r="K10048" s="4">
        <v>10519</v>
      </c>
    </row>
    <row r="10049" spans="1:11" x14ac:dyDescent="0.35">
      <c r="A10049" t="s">
        <v>984</v>
      </c>
      <c r="B10049" t="s">
        <v>2173</v>
      </c>
      <c r="C10049" t="s">
        <v>1894</v>
      </c>
      <c r="D10049" s="4">
        <v>27558</v>
      </c>
      <c r="I10049" s="4">
        <v>27558</v>
      </c>
      <c r="J10049" s="4">
        <v>27558</v>
      </c>
      <c r="K10049" s="4">
        <v>27558</v>
      </c>
    </row>
    <row r="10050" spans="1:11" x14ac:dyDescent="0.35">
      <c r="A10050" t="s">
        <v>984</v>
      </c>
      <c r="B10050" t="s">
        <v>2147</v>
      </c>
      <c r="C10050" t="s">
        <v>1869</v>
      </c>
      <c r="E10050" s="4">
        <v>0</v>
      </c>
      <c r="H10050" s="4">
        <v>2486400</v>
      </c>
      <c r="I10050" s="4">
        <v>2486400</v>
      </c>
      <c r="J10050">
        <v>0</v>
      </c>
      <c r="K10050" s="4">
        <v>0</v>
      </c>
    </row>
    <row r="10051" spans="1:11" x14ac:dyDescent="0.35">
      <c r="A10051" t="s">
        <v>984</v>
      </c>
      <c r="B10051" t="s">
        <v>2148</v>
      </c>
      <c r="C10051" t="s">
        <v>1870</v>
      </c>
      <c r="E10051" s="4">
        <v>18098105</v>
      </c>
      <c r="F10051" s="4">
        <v>128000</v>
      </c>
      <c r="G10051" s="4">
        <v>160000</v>
      </c>
      <c r="I10051" s="4">
        <v>18386105</v>
      </c>
      <c r="J10051">
        <v>18098105</v>
      </c>
      <c r="K10051" s="4">
        <v>0</v>
      </c>
    </row>
    <row r="10052" spans="1:11" x14ac:dyDescent="0.35">
      <c r="A10052" t="s">
        <v>984</v>
      </c>
      <c r="B10052" t="s">
        <v>2149</v>
      </c>
      <c r="C10052" t="s">
        <v>1871</v>
      </c>
      <c r="D10052" s="4">
        <v>80071</v>
      </c>
      <c r="E10052" s="4">
        <v>10825000</v>
      </c>
      <c r="F10052" s="4">
        <v>73433</v>
      </c>
      <c r="G10052" s="4">
        <v>29817</v>
      </c>
      <c r="H10052" s="4">
        <v>73845</v>
      </c>
      <c r="I10052" s="4">
        <v>11082166</v>
      </c>
      <c r="J10052" s="4">
        <v>10905071</v>
      </c>
      <c r="K10052" s="4">
        <v>80071</v>
      </c>
    </row>
    <row r="10053" spans="1:11" x14ac:dyDescent="0.35">
      <c r="A10053" t="s">
        <v>984</v>
      </c>
      <c r="B10053" t="s">
        <v>2150</v>
      </c>
      <c r="C10053" t="s">
        <v>1872</v>
      </c>
      <c r="D10053" s="4">
        <v>441000</v>
      </c>
      <c r="I10053" s="4">
        <v>441000</v>
      </c>
      <c r="J10053" s="4">
        <v>441000</v>
      </c>
      <c r="K10053" s="4">
        <v>441000</v>
      </c>
    </row>
    <row r="10054" spans="1:11" x14ac:dyDescent="0.35">
      <c r="A10054" t="s">
        <v>984</v>
      </c>
      <c r="B10054" t="s">
        <v>2151</v>
      </c>
      <c r="C10054" t="s">
        <v>1873</v>
      </c>
      <c r="D10054" s="4">
        <v>11160</v>
      </c>
      <c r="I10054" s="4">
        <v>11160</v>
      </c>
      <c r="J10054" s="4">
        <v>11160</v>
      </c>
      <c r="K10054" s="4">
        <v>11160</v>
      </c>
    </row>
    <row r="10055" spans="1:11" x14ac:dyDescent="0.35">
      <c r="A10055" t="s">
        <v>984</v>
      </c>
      <c r="B10055" t="s">
        <v>2153</v>
      </c>
      <c r="C10055" t="s">
        <v>1875</v>
      </c>
      <c r="H10055" s="4">
        <v>31385</v>
      </c>
      <c r="I10055" s="4">
        <v>31385</v>
      </c>
      <c r="J10055">
        <v>0</v>
      </c>
      <c r="K10055" s="4">
        <v>0</v>
      </c>
    </row>
    <row r="10056" spans="1:11" x14ac:dyDescent="0.35">
      <c r="A10056" t="s">
        <v>984</v>
      </c>
      <c r="B10056" t="s">
        <v>2154</v>
      </c>
      <c r="C10056" t="s">
        <v>1876</v>
      </c>
      <c r="H10056" s="4">
        <v>436800</v>
      </c>
      <c r="I10056" s="4">
        <v>436800</v>
      </c>
      <c r="J10056">
        <v>0</v>
      </c>
      <c r="K10056" s="4">
        <v>0</v>
      </c>
    </row>
    <row r="10057" spans="1:11" x14ac:dyDescent="0.35">
      <c r="A10057" t="s">
        <v>984</v>
      </c>
      <c r="B10057" t="s">
        <v>2155</v>
      </c>
      <c r="C10057" t="s">
        <v>1877</v>
      </c>
      <c r="D10057" s="4">
        <v>1742</v>
      </c>
      <c r="I10057" s="4">
        <v>1742</v>
      </c>
      <c r="J10057" s="4">
        <v>1742</v>
      </c>
      <c r="K10057" s="4">
        <v>1742</v>
      </c>
    </row>
    <row r="10058" spans="1:11" x14ac:dyDescent="0.35">
      <c r="A10058" t="s">
        <v>984</v>
      </c>
      <c r="B10058" t="s">
        <v>2156</v>
      </c>
      <c r="D10058" s="4">
        <v>1024433</v>
      </c>
      <c r="E10058" s="4">
        <v>29419618</v>
      </c>
      <c r="F10058" s="4">
        <v>248767</v>
      </c>
      <c r="G10058" s="4">
        <v>233738</v>
      </c>
      <c r="H10058" s="4">
        <v>15994830</v>
      </c>
      <c r="I10058" s="4">
        <v>46921386</v>
      </c>
      <c r="J10058" s="4">
        <v>30444051</v>
      </c>
      <c r="K10058" s="4">
        <v>1024433</v>
      </c>
    </row>
    <row r="10059" spans="1:11" x14ac:dyDescent="0.35">
      <c r="A10059" t="s">
        <v>984</v>
      </c>
      <c r="B10059" t="s">
        <v>2157</v>
      </c>
      <c r="C10059" t="s">
        <v>1879</v>
      </c>
      <c r="D10059" s="4">
        <v>4830544</v>
      </c>
      <c r="I10059" s="4">
        <v>4830544</v>
      </c>
      <c r="J10059" s="4">
        <v>4830544</v>
      </c>
      <c r="K10059" s="4">
        <v>4830544</v>
      </c>
    </row>
    <row r="10060" spans="1:11" x14ac:dyDescent="0.35">
      <c r="A10060" t="s">
        <v>984</v>
      </c>
      <c r="B10060" t="s">
        <v>2158</v>
      </c>
      <c r="C10060" t="s">
        <v>1880</v>
      </c>
      <c r="D10060" s="4">
        <v>2296562</v>
      </c>
      <c r="I10060" s="4">
        <v>2296562</v>
      </c>
      <c r="J10060" s="4">
        <v>2296562</v>
      </c>
      <c r="K10060" s="4">
        <v>2296562</v>
      </c>
    </row>
    <row r="10061" spans="1:11" x14ac:dyDescent="0.35">
      <c r="A10061" t="s">
        <v>984</v>
      </c>
      <c r="B10061" t="s">
        <v>2159</v>
      </c>
      <c r="C10061" t="s">
        <v>1881</v>
      </c>
      <c r="D10061" s="4">
        <v>2042099</v>
      </c>
      <c r="I10061" s="4">
        <v>2042099</v>
      </c>
      <c r="J10061" s="4">
        <v>2042099</v>
      </c>
      <c r="K10061" s="4">
        <v>2042099</v>
      </c>
    </row>
    <row r="10062" spans="1:11" x14ac:dyDescent="0.35">
      <c r="A10062" t="s">
        <v>984</v>
      </c>
      <c r="B10062" t="s">
        <v>2174</v>
      </c>
      <c r="C10062" t="s">
        <v>1895</v>
      </c>
      <c r="D10062" s="4">
        <v>315473</v>
      </c>
      <c r="I10062" s="4">
        <v>315473</v>
      </c>
      <c r="J10062" s="4">
        <v>315473</v>
      </c>
      <c r="K10062" s="4">
        <v>315473</v>
      </c>
    </row>
    <row r="10063" spans="1:11" x14ac:dyDescent="0.35">
      <c r="A10063" t="s">
        <v>984</v>
      </c>
      <c r="B10063" t="s">
        <v>2160</v>
      </c>
      <c r="C10063" t="s">
        <v>1882</v>
      </c>
      <c r="D10063" s="4">
        <v>5502</v>
      </c>
      <c r="F10063" s="4">
        <v>384035</v>
      </c>
      <c r="I10063" s="4">
        <v>389537</v>
      </c>
      <c r="J10063" s="4">
        <v>5502</v>
      </c>
      <c r="K10063" s="4">
        <v>5502</v>
      </c>
    </row>
    <row r="10064" spans="1:11" x14ac:dyDescent="0.35">
      <c r="A10064" t="s">
        <v>984</v>
      </c>
      <c r="B10064" t="s">
        <v>2161</v>
      </c>
      <c r="C10064" t="s">
        <v>1883</v>
      </c>
      <c r="D10064" s="4">
        <v>133515</v>
      </c>
      <c r="I10064" s="4">
        <v>133515</v>
      </c>
      <c r="J10064" s="4">
        <v>133515</v>
      </c>
      <c r="K10064" s="4">
        <v>133515</v>
      </c>
    </row>
    <row r="10065" spans="1:11" x14ac:dyDescent="0.35">
      <c r="A10065" t="s">
        <v>984</v>
      </c>
      <c r="B10065" t="s">
        <v>2162</v>
      </c>
      <c r="C10065" t="s">
        <v>1884</v>
      </c>
      <c r="D10065" s="4">
        <v>24402</v>
      </c>
      <c r="I10065" s="4">
        <v>24402</v>
      </c>
      <c r="J10065" s="4">
        <v>24402</v>
      </c>
      <c r="K10065" s="4">
        <v>24402</v>
      </c>
    </row>
    <row r="10066" spans="1:11" x14ac:dyDescent="0.35">
      <c r="A10066" t="s">
        <v>984</v>
      </c>
      <c r="B10066" t="s">
        <v>2163</v>
      </c>
      <c r="D10066" s="4">
        <v>9648097</v>
      </c>
      <c r="F10066" s="4">
        <v>384035</v>
      </c>
      <c r="I10066" s="4">
        <v>10032132</v>
      </c>
      <c r="J10066" s="4">
        <v>9648097</v>
      </c>
      <c r="K10066" s="4">
        <v>9648097</v>
      </c>
    </row>
    <row r="10067" spans="1:11" x14ac:dyDescent="0.35">
      <c r="A10067" t="s">
        <v>984</v>
      </c>
      <c r="B10067" t="s">
        <v>2164</v>
      </c>
      <c r="C10067" t="s">
        <v>1886</v>
      </c>
      <c r="E10067" s="4">
        <v>235660</v>
      </c>
      <c r="I10067" s="4">
        <v>235660</v>
      </c>
      <c r="J10067">
        <v>235660</v>
      </c>
      <c r="K10067" s="4">
        <v>0</v>
      </c>
    </row>
    <row r="10068" spans="1:11" x14ac:dyDescent="0.35">
      <c r="A10068" t="s">
        <v>984</v>
      </c>
      <c r="B10068" t="s">
        <v>2165</v>
      </c>
      <c r="E10068" s="4">
        <v>235660</v>
      </c>
      <c r="I10068" s="4">
        <v>235660</v>
      </c>
      <c r="J10068">
        <v>235660</v>
      </c>
      <c r="K10068" s="4">
        <v>0</v>
      </c>
    </row>
    <row r="10069" spans="1:11" x14ac:dyDescent="0.35">
      <c r="A10069" t="s">
        <v>984</v>
      </c>
      <c r="B10069" t="s">
        <v>2183</v>
      </c>
      <c r="C10069" t="s">
        <v>1904</v>
      </c>
      <c r="D10069" s="4">
        <v>375000</v>
      </c>
      <c r="I10069" s="4">
        <v>375000</v>
      </c>
      <c r="J10069" s="4">
        <v>375000</v>
      </c>
      <c r="K10069" s="4">
        <v>375000</v>
      </c>
    </row>
    <row r="10070" spans="1:11" x14ac:dyDescent="0.35">
      <c r="A10070" t="s">
        <v>984</v>
      </c>
      <c r="B10070" t="s">
        <v>2166</v>
      </c>
      <c r="C10070" t="s">
        <v>1888</v>
      </c>
      <c r="H10070" s="4">
        <v>2496000</v>
      </c>
      <c r="I10070" s="4">
        <v>2496000</v>
      </c>
      <c r="J10070">
        <v>0</v>
      </c>
      <c r="K10070" s="4">
        <v>0</v>
      </c>
    </row>
    <row r="10071" spans="1:11" x14ac:dyDescent="0.35">
      <c r="A10071" t="s">
        <v>984</v>
      </c>
      <c r="B10071" t="s">
        <v>2180</v>
      </c>
      <c r="C10071" t="s">
        <v>1901</v>
      </c>
      <c r="E10071" s="4">
        <v>900000</v>
      </c>
      <c r="I10071" s="4">
        <v>900000</v>
      </c>
      <c r="J10071">
        <v>900000</v>
      </c>
      <c r="K10071" s="4">
        <v>0</v>
      </c>
    </row>
    <row r="10072" spans="1:11" x14ac:dyDescent="0.35">
      <c r="A10072" t="s">
        <v>984</v>
      </c>
      <c r="B10072" t="s">
        <v>2167</v>
      </c>
      <c r="C10072" t="s">
        <v>1889</v>
      </c>
      <c r="E10072" s="4">
        <v>2625000</v>
      </c>
      <c r="I10072" s="4">
        <v>2625000</v>
      </c>
      <c r="J10072">
        <v>2625000</v>
      </c>
      <c r="K10072" s="4">
        <v>0</v>
      </c>
    </row>
    <row r="10073" spans="1:11" x14ac:dyDescent="0.35">
      <c r="A10073" t="s">
        <v>984</v>
      </c>
      <c r="B10073" t="s">
        <v>2168</v>
      </c>
      <c r="C10073" t="s">
        <v>1890</v>
      </c>
      <c r="E10073" s="4">
        <v>637500</v>
      </c>
      <c r="I10073" s="4">
        <v>637500</v>
      </c>
      <c r="J10073">
        <v>637500</v>
      </c>
      <c r="K10073" s="4">
        <v>0</v>
      </c>
    </row>
    <row r="10074" spans="1:11" x14ac:dyDescent="0.35">
      <c r="A10074" t="s">
        <v>984</v>
      </c>
      <c r="B10074" t="s">
        <v>2181</v>
      </c>
      <c r="C10074" t="s">
        <v>1902</v>
      </c>
      <c r="E10074" s="4">
        <v>1800000</v>
      </c>
      <c r="I10074" s="4">
        <v>1800000</v>
      </c>
      <c r="J10074">
        <v>1800000</v>
      </c>
      <c r="K10074" s="4">
        <v>0</v>
      </c>
    </row>
    <row r="10075" spans="1:11" x14ac:dyDescent="0.35">
      <c r="A10075" t="s">
        <v>984</v>
      </c>
      <c r="B10075" t="s">
        <v>2169</v>
      </c>
      <c r="D10075" s="4">
        <v>375000</v>
      </c>
      <c r="E10075" s="4">
        <v>5962500</v>
      </c>
      <c r="H10075" s="4">
        <v>2496000</v>
      </c>
      <c r="I10075" s="4">
        <v>8833500</v>
      </c>
      <c r="J10075" s="4">
        <v>6337500</v>
      </c>
      <c r="K10075" s="4">
        <v>375000</v>
      </c>
    </row>
    <row r="10076" spans="1:11" x14ac:dyDescent="0.35">
      <c r="A10076" t="s">
        <v>984</v>
      </c>
      <c r="B10076" t="s">
        <v>2170</v>
      </c>
      <c r="D10076" s="4">
        <v>165457743</v>
      </c>
      <c r="E10076" s="4">
        <v>47907107</v>
      </c>
      <c r="F10076" s="4">
        <v>40841573</v>
      </c>
      <c r="G10076" s="4">
        <v>15609212</v>
      </c>
      <c r="H10076" s="4">
        <v>25336368</v>
      </c>
      <c r="I10076" s="4">
        <v>295152003</v>
      </c>
      <c r="J10076" s="4">
        <f>SUM(D10076,E10076)</f>
        <v>213364850</v>
      </c>
      <c r="K10076" s="4">
        <v>165457743</v>
      </c>
    </row>
    <row r="10077" spans="1:11" x14ac:dyDescent="0.35">
      <c r="A10077" t="s">
        <v>990</v>
      </c>
      <c r="B10077" t="s">
        <v>2118</v>
      </c>
      <c r="C10077" t="s">
        <v>1843</v>
      </c>
      <c r="D10077" s="4">
        <v>7527038</v>
      </c>
      <c r="F10077" s="4">
        <v>3298400</v>
      </c>
      <c r="I10077" s="4">
        <v>10825438</v>
      </c>
      <c r="J10077" s="4">
        <v>7527038</v>
      </c>
      <c r="K10077" s="4">
        <v>7527038</v>
      </c>
    </row>
    <row r="10078" spans="1:11" x14ac:dyDescent="0.35">
      <c r="A10078" t="s">
        <v>990</v>
      </c>
      <c r="B10078" t="s">
        <v>2119</v>
      </c>
      <c r="C10078" t="s">
        <v>1844</v>
      </c>
      <c r="D10078" s="4">
        <v>971130</v>
      </c>
      <c r="H10078" s="4">
        <v>63450</v>
      </c>
      <c r="I10078" s="4">
        <v>1034580</v>
      </c>
      <c r="J10078" s="4">
        <v>971130</v>
      </c>
      <c r="K10078" s="4">
        <v>971130</v>
      </c>
    </row>
    <row r="10079" spans="1:11" x14ac:dyDescent="0.35">
      <c r="A10079" t="s">
        <v>990</v>
      </c>
      <c r="B10079" t="s">
        <v>2120</v>
      </c>
      <c r="C10079" t="s">
        <v>1845</v>
      </c>
      <c r="D10079" s="4">
        <v>951336</v>
      </c>
      <c r="I10079" s="4">
        <v>951336</v>
      </c>
      <c r="J10079" s="4">
        <v>951336</v>
      </c>
      <c r="K10079" s="4">
        <v>951336</v>
      </c>
    </row>
    <row r="10080" spans="1:11" x14ac:dyDescent="0.35">
      <c r="A10080" t="s">
        <v>990</v>
      </c>
      <c r="B10080" t="s">
        <v>2121</v>
      </c>
      <c r="D10080" s="4">
        <v>9449504</v>
      </c>
      <c r="F10080" s="4">
        <v>3298400</v>
      </c>
      <c r="H10080" s="4">
        <v>63450</v>
      </c>
      <c r="I10080" s="4">
        <v>12811354</v>
      </c>
      <c r="J10080" s="4">
        <v>9449504</v>
      </c>
      <c r="K10080" s="4">
        <v>9449504</v>
      </c>
    </row>
    <row r="10081" spans="1:11" x14ac:dyDescent="0.35">
      <c r="A10081" t="s">
        <v>990</v>
      </c>
      <c r="B10081" t="s">
        <v>2122</v>
      </c>
      <c r="C10081" t="s">
        <v>1846</v>
      </c>
      <c r="D10081" s="4">
        <v>4197291</v>
      </c>
      <c r="I10081" s="4">
        <v>4197291</v>
      </c>
      <c r="J10081" s="4">
        <v>4197291</v>
      </c>
      <c r="K10081" s="4">
        <v>4197291</v>
      </c>
    </row>
    <row r="10082" spans="1:11" x14ac:dyDescent="0.35">
      <c r="A10082" t="s">
        <v>990</v>
      </c>
      <c r="B10082" t="s">
        <v>2123</v>
      </c>
      <c r="C10082" t="s">
        <v>1847</v>
      </c>
      <c r="D10082" s="4">
        <v>2893949</v>
      </c>
      <c r="I10082" s="4">
        <v>2893949</v>
      </c>
      <c r="J10082" s="4">
        <v>2893949</v>
      </c>
      <c r="K10082" s="4">
        <v>2893949</v>
      </c>
    </row>
    <row r="10083" spans="1:11" x14ac:dyDescent="0.35">
      <c r="A10083" t="s">
        <v>990</v>
      </c>
      <c r="B10083" t="s">
        <v>2124</v>
      </c>
      <c r="C10083" t="s">
        <v>1848</v>
      </c>
      <c r="D10083" s="4">
        <v>8196</v>
      </c>
      <c r="I10083" s="4">
        <v>8196</v>
      </c>
      <c r="J10083" s="4">
        <v>8196</v>
      </c>
      <c r="K10083" s="4">
        <v>8196</v>
      </c>
    </row>
    <row r="10084" spans="1:11" x14ac:dyDescent="0.35">
      <c r="A10084" t="s">
        <v>990</v>
      </c>
      <c r="B10084" t="s">
        <v>2125</v>
      </c>
      <c r="D10084" s="4">
        <v>7099436</v>
      </c>
      <c r="I10084" s="4">
        <v>7099436</v>
      </c>
      <c r="J10084" s="4">
        <v>7099436</v>
      </c>
      <c r="K10084" s="4">
        <v>7099436</v>
      </c>
    </row>
    <row r="10085" spans="1:11" x14ac:dyDescent="0.35">
      <c r="A10085" t="s">
        <v>990</v>
      </c>
      <c r="B10085" t="s">
        <v>2175</v>
      </c>
      <c r="C10085" t="s">
        <v>1896</v>
      </c>
      <c r="G10085" s="4">
        <v>32748</v>
      </c>
      <c r="I10085" s="4">
        <v>32748</v>
      </c>
      <c r="J10085">
        <v>0</v>
      </c>
      <c r="K10085" s="4">
        <v>0</v>
      </c>
    </row>
    <row r="10086" spans="1:11" x14ac:dyDescent="0.35">
      <c r="A10086" t="s">
        <v>990</v>
      </c>
      <c r="B10086" t="s">
        <v>2126</v>
      </c>
      <c r="C10086" t="s">
        <v>1850</v>
      </c>
      <c r="D10086" s="4">
        <v>16880</v>
      </c>
      <c r="G10086" s="4">
        <v>1600000</v>
      </c>
      <c r="I10086" s="4">
        <v>1616880</v>
      </c>
      <c r="J10086" s="4">
        <v>16880</v>
      </c>
      <c r="K10086" s="4">
        <v>16880</v>
      </c>
    </row>
    <row r="10087" spans="1:11" x14ac:dyDescent="0.35">
      <c r="A10087" t="s">
        <v>990</v>
      </c>
      <c r="B10087" t="s">
        <v>2127</v>
      </c>
      <c r="D10087" s="4">
        <v>16880</v>
      </c>
      <c r="G10087" s="4">
        <v>1632748</v>
      </c>
      <c r="I10087" s="4">
        <v>1649628</v>
      </c>
      <c r="J10087" s="4">
        <v>16880</v>
      </c>
      <c r="K10087" s="4">
        <v>16880</v>
      </c>
    </row>
    <row r="10088" spans="1:11" x14ac:dyDescent="0.35">
      <c r="A10088" t="s">
        <v>990</v>
      </c>
      <c r="B10088" t="s">
        <v>2128</v>
      </c>
      <c r="C10088" t="s">
        <v>1851</v>
      </c>
      <c r="D10088" s="4">
        <v>235044</v>
      </c>
      <c r="I10088" s="4">
        <v>235044</v>
      </c>
      <c r="J10088" s="4">
        <v>235044</v>
      </c>
      <c r="K10088" s="4">
        <v>235044</v>
      </c>
    </row>
    <row r="10089" spans="1:11" x14ac:dyDescent="0.35">
      <c r="A10089" t="s">
        <v>990</v>
      </c>
      <c r="B10089" t="s">
        <v>2131</v>
      </c>
      <c r="C10089" t="s">
        <v>1854</v>
      </c>
      <c r="H10089" s="4">
        <v>114323</v>
      </c>
      <c r="I10089" s="4">
        <v>114323</v>
      </c>
      <c r="J10089">
        <v>0</v>
      </c>
      <c r="K10089" s="4">
        <v>0</v>
      </c>
    </row>
    <row r="10090" spans="1:11" x14ac:dyDescent="0.35">
      <c r="A10090" t="s">
        <v>990</v>
      </c>
      <c r="B10090" t="s">
        <v>2132</v>
      </c>
      <c r="C10090" t="s">
        <v>1855</v>
      </c>
      <c r="D10090" s="4">
        <v>3041</v>
      </c>
      <c r="E10090" s="4">
        <v>48968</v>
      </c>
      <c r="I10090" s="4">
        <v>52009</v>
      </c>
      <c r="J10090" s="4">
        <v>52009</v>
      </c>
      <c r="K10090" s="4">
        <v>3041</v>
      </c>
    </row>
    <row r="10091" spans="1:11" x14ac:dyDescent="0.35">
      <c r="A10091" t="s">
        <v>990</v>
      </c>
      <c r="B10091" t="s">
        <v>2133</v>
      </c>
      <c r="C10091" t="s">
        <v>1856</v>
      </c>
      <c r="I10091" s="4">
        <v>0</v>
      </c>
      <c r="J10091">
        <v>0</v>
      </c>
      <c r="K10091" s="4">
        <v>0</v>
      </c>
    </row>
    <row r="10092" spans="1:11" x14ac:dyDescent="0.35">
      <c r="A10092" t="s">
        <v>990</v>
      </c>
      <c r="B10092" t="s">
        <v>2134</v>
      </c>
      <c r="C10092" t="s">
        <v>1857</v>
      </c>
      <c r="D10092" s="4">
        <v>19690</v>
      </c>
      <c r="I10092" s="4">
        <v>19690</v>
      </c>
      <c r="J10092" s="4">
        <v>19690</v>
      </c>
      <c r="K10092" s="4">
        <v>19690</v>
      </c>
    </row>
    <row r="10093" spans="1:11" x14ac:dyDescent="0.35">
      <c r="A10093" t="s">
        <v>990</v>
      </c>
      <c r="B10093" t="s">
        <v>2135</v>
      </c>
      <c r="C10093" t="s">
        <v>1858</v>
      </c>
      <c r="E10093" s="4">
        <v>4022</v>
      </c>
      <c r="I10093" s="4">
        <v>4022</v>
      </c>
      <c r="J10093">
        <v>4022</v>
      </c>
      <c r="K10093" s="4">
        <v>0</v>
      </c>
    </row>
    <row r="10094" spans="1:11" x14ac:dyDescent="0.35">
      <c r="A10094" t="s">
        <v>990</v>
      </c>
      <c r="B10094" t="s">
        <v>2136</v>
      </c>
      <c r="C10094" t="s">
        <v>1859</v>
      </c>
      <c r="D10094" s="4">
        <v>25000</v>
      </c>
      <c r="H10094" s="4">
        <v>50003</v>
      </c>
      <c r="I10094" s="4">
        <v>75003</v>
      </c>
      <c r="J10094" s="4">
        <v>25000</v>
      </c>
      <c r="K10094" s="4">
        <v>25000</v>
      </c>
    </row>
    <row r="10095" spans="1:11" x14ac:dyDescent="0.35">
      <c r="A10095" t="s">
        <v>990</v>
      </c>
      <c r="B10095" t="s">
        <v>2137</v>
      </c>
      <c r="C10095" t="s">
        <v>1860</v>
      </c>
      <c r="D10095" s="4">
        <v>108703</v>
      </c>
      <c r="I10095" s="4">
        <v>108703</v>
      </c>
      <c r="J10095" s="4">
        <v>108703</v>
      </c>
      <c r="K10095" s="4">
        <v>108703</v>
      </c>
    </row>
    <row r="10096" spans="1:11" x14ac:dyDescent="0.35">
      <c r="A10096" t="s">
        <v>990</v>
      </c>
      <c r="B10096" t="s">
        <v>2138</v>
      </c>
      <c r="C10096" t="s">
        <v>1861</v>
      </c>
      <c r="D10096" s="4">
        <v>58761</v>
      </c>
      <c r="I10096" s="4">
        <v>58761</v>
      </c>
      <c r="J10096" s="4">
        <v>58761</v>
      </c>
      <c r="K10096" s="4">
        <v>58761</v>
      </c>
    </row>
    <row r="10097" spans="1:11" x14ac:dyDescent="0.35">
      <c r="A10097" t="s">
        <v>990</v>
      </c>
      <c r="B10097" t="s">
        <v>2139</v>
      </c>
      <c r="C10097" t="s">
        <v>1862</v>
      </c>
      <c r="D10097" s="4">
        <v>85464</v>
      </c>
      <c r="I10097" s="4">
        <v>85464</v>
      </c>
      <c r="J10097" s="4">
        <v>85464</v>
      </c>
      <c r="K10097" s="4">
        <v>85464</v>
      </c>
    </row>
    <row r="10098" spans="1:11" x14ac:dyDescent="0.35">
      <c r="A10098" t="s">
        <v>990</v>
      </c>
      <c r="B10098" t="s">
        <v>2140</v>
      </c>
      <c r="C10098" t="s">
        <v>1863</v>
      </c>
      <c r="E10098" s="4">
        <v>7780</v>
      </c>
      <c r="I10098" s="4">
        <v>7780</v>
      </c>
      <c r="J10098">
        <v>7780</v>
      </c>
      <c r="K10098" s="4">
        <v>0</v>
      </c>
    </row>
    <row r="10099" spans="1:11" x14ac:dyDescent="0.35">
      <c r="A10099" t="s">
        <v>990</v>
      </c>
      <c r="B10099" t="s">
        <v>2141</v>
      </c>
      <c r="D10099" s="4">
        <v>535704</v>
      </c>
      <c r="E10099" s="4">
        <v>60770</v>
      </c>
      <c r="H10099" s="4">
        <v>164326</v>
      </c>
      <c r="I10099" s="4">
        <v>760800</v>
      </c>
      <c r="J10099" s="4">
        <v>596474</v>
      </c>
      <c r="K10099" s="4">
        <v>535704</v>
      </c>
    </row>
    <row r="10100" spans="1:11" x14ac:dyDescent="0.35">
      <c r="A10100" t="s">
        <v>990</v>
      </c>
      <c r="B10100" t="s">
        <v>2144</v>
      </c>
      <c r="C10100" t="s">
        <v>1866</v>
      </c>
      <c r="I10100" s="4">
        <v>0</v>
      </c>
      <c r="J10100">
        <v>0</v>
      </c>
      <c r="K10100" s="4">
        <v>0</v>
      </c>
    </row>
    <row r="10101" spans="1:11" x14ac:dyDescent="0.35">
      <c r="A10101" t="s">
        <v>990</v>
      </c>
      <c r="B10101" t="s">
        <v>2145</v>
      </c>
      <c r="C10101" t="s">
        <v>1867</v>
      </c>
      <c r="D10101" s="4">
        <v>4500</v>
      </c>
      <c r="E10101" s="4">
        <v>51668</v>
      </c>
      <c r="H10101" s="4">
        <v>530398</v>
      </c>
      <c r="I10101" s="4">
        <v>586567</v>
      </c>
      <c r="J10101" s="4">
        <v>56168</v>
      </c>
      <c r="K10101" s="4">
        <v>4500</v>
      </c>
    </row>
    <row r="10102" spans="1:11" x14ac:dyDescent="0.35">
      <c r="A10102" t="s">
        <v>990</v>
      </c>
      <c r="B10102" t="s">
        <v>2146</v>
      </c>
      <c r="C10102" t="s">
        <v>1868</v>
      </c>
      <c r="D10102" s="4">
        <v>5259</v>
      </c>
      <c r="H10102" s="4">
        <v>715260</v>
      </c>
      <c r="I10102" s="4">
        <v>720519</v>
      </c>
      <c r="J10102" s="4">
        <v>5259</v>
      </c>
      <c r="K10102" s="4">
        <v>5259</v>
      </c>
    </row>
    <row r="10103" spans="1:11" x14ac:dyDescent="0.35">
      <c r="A10103" t="s">
        <v>990</v>
      </c>
      <c r="B10103" t="s">
        <v>2147</v>
      </c>
      <c r="C10103" t="s">
        <v>1869</v>
      </c>
      <c r="H10103" s="4">
        <v>268800</v>
      </c>
      <c r="I10103" s="4">
        <v>268800</v>
      </c>
      <c r="J10103">
        <v>0</v>
      </c>
      <c r="K10103" s="4">
        <v>0</v>
      </c>
    </row>
    <row r="10104" spans="1:11" x14ac:dyDescent="0.35">
      <c r="A10104" t="s">
        <v>990</v>
      </c>
      <c r="B10104" t="s">
        <v>2148</v>
      </c>
      <c r="C10104" t="s">
        <v>1870</v>
      </c>
      <c r="E10104" s="4">
        <v>1969637</v>
      </c>
      <c r="G10104" s="4">
        <v>32000</v>
      </c>
      <c r="I10104" s="4">
        <v>2001637</v>
      </c>
      <c r="J10104">
        <v>1969637</v>
      </c>
      <c r="K10104" s="4">
        <v>0</v>
      </c>
    </row>
    <row r="10105" spans="1:11" x14ac:dyDescent="0.35">
      <c r="A10105" t="s">
        <v>990</v>
      </c>
      <c r="B10105" t="s">
        <v>2150</v>
      </c>
      <c r="C10105" t="s">
        <v>1872</v>
      </c>
      <c r="D10105" s="4">
        <v>49000</v>
      </c>
      <c r="I10105" s="4">
        <v>49000</v>
      </c>
      <c r="J10105" s="4">
        <v>49000</v>
      </c>
      <c r="K10105" s="4">
        <v>49000</v>
      </c>
    </row>
    <row r="10106" spans="1:11" x14ac:dyDescent="0.35">
      <c r="A10106" t="s">
        <v>990</v>
      </c>
      <c r="B10106" t="s">
        <v>2153</v>
      </c>
      <c r="C10106" t="s">
        <v>1875</v>
      </c>
      <c r="H10106" s="4">
        <v>3487</v>
      </c>
      <c r="I10106" s="4">
        <v>3487</v>
      </c>
      <c r="J10106">
        <v>0</v>
      </c>
      <c r="K10106" s="4">
        <v>0</v>
      </c>
    </row>
    <row r="10107" spans="1:11" x14ac:dyDescent="0.35">
      <c r="A10107" t="s">
        <v>990</v>
      </c>
      <c r="B10107" t="s">
        <v>2154</v>
      </c>
      <c r="C10107" t="s">
        <v>1876</v>
      </c>
      <c r="D10107" s="4">
        <v>25273</v>
      </c>
      <c r="H10107" s="4">
        <v>50400</v>
      </c>
      <c r="I10107" s="4">
        <v>75673</v>
      </c>
      <c r="J10107" s="4">
        <v>25273</v>
      </c>
      <c r="K10107" s="4">
        <v>25273</v>
      </c>
    </row>
    <row r="10108" spans="1:11" x14ac:dyDescent="0.35">
      <c r="A10108" t="s">
        <v>990</v>
      </c>
      <c r="B10108" t="s">
        <v>2156</v>
      </c>
      <c r="D10108" s="4">
        <v>84032</v>
      </c>
      <c r="E10108" s="4">
        <v>2021305</v>
      </c>
      <c r="G10108" s="4">
        <v>32000</v>
      </c>
      <c r="H10108" s="4">
        <v>1568346</v>
      </c>
      <c r="I10108" s="4">
        <v>3705683</v>
      </c>
      <c r="J10108" s="4">
        <v>2105337</v>
      </c>
      <c r="K10108" s="4">
        <v>84032</v>
      </c>
    </row>
    <row r="10109" spans="1:11" x14ac:dyDescent="0.35">
      <c r="A10109" t="s">
        <v>990</v>
      </c>
      <c r="B10109" t="s">
        <v>2157</v>
      </c>
      <c r="C10109" t="s">
        <v>1879</v>
      </c>
      <c r="D10109" s="4">
        <v>169184</v>
      </c>
      <c r="I10109" s="4">
        <v>169184</v>
      </c>
      <c r="J10109" s="4">
        <v>169184</v>
      </c>
      <c r="K10109" s="4">
        <v>169184</v>
      </c>
    </row>
    <row r="10110" spans="1:11" x14ac:dyDescent="0.35">
      <c r="A10110" t="s">
        <v>990</v>
      </c>
      <c r="B10110" t="s">
        <v>2159</v>
      </c>
      <c r="C10110" t="s">
        <v>1881</v>
      </c>
      <c r="D10110" s="4">
        <v>69075</v>
      </c>
      <c r="I10110" s="4">
        <v>69075</v>
      </c>
      <c r="J10110" s="4">
        <v>69075</v>
      </c>
      <c r="K10110" s="4">
        <v>69075</v>
      </c>
    </row>
    <row r="10111" spans="1:11" x14ac:dyDescent="0.35">
      <c r="A10111" t="s">
        <v>990</v>
      </c>
      <c r="B10111" t="s">
        <v>2163</v>
      </c>
      <c r="D10111" s="4">
        <v>238259</v>
      </c>
      <c r="I10111" s="4">
        <v>238259</v>
      </c>
      <c r="J10111" s="4">
        <v>238259</v>
      </c>
      <c r="K10111" s="4">
        <v>238259</v>
      </c>
    </row>
    <row r="10112" spans="1:11" x14ac:dyDescent="0.35">
      <c r="A10112" t="s">
        <v>990</v>
      </c>
      <c r="B10112" t="s">
        <v>2166</v>
      </c>
      <c r="C10112" t="s">
        <v>1888</v>
      </c>
      <c r="H10112" s="4">
        <v>19200</v>
      </c>
      <c r="I10112" s="4">
        <v>19200</v>
      </c>
      <c r="J10112">
        <v>0</v>
      </c>
      <c r="K10112" s="4">
        <v>0</v>
      </c>
    </row>
    <row r="10113" spans="1:11" x14ac:dyDescent="0.35">
      <c r="A10113" t="s">
        <v>990</v>
      </c>
      <c r="B10113" t="s">
        <v>2180</v>
      </c>
      <c r="C10113" t="s">
        <v>1901</v>
      </c>
      <c r="E10113" s="4">
        <v>75000</v>
      </c>
      <c r="I10113" s="4">
        <v>75000</v>
      </c>
      <c r="J10113">
        <v>75000</v>
      </c>
      <c r="K10113" s="4">
        <v>0</v>
      </c>
    </row>
    <row r="10114" spans="1:11" x14ac:dyDescent="0.35">
      <c r="A10114" t="s">
        <v>990</v>
      </c>
      <c r="B10114" t="s">
        <v>2167</v>
      </c>
      <c r="C10114" t="s">
        <v>1889</v>
      </c>
      <c r="E10114" s="4">
        <v>105000</v>
      </c>
      <c r="I10114" s="4">
        <v>105000</v>
      </c>
      <c r="J10114">
        <v>105000</v>
      </c>
      <c r="K10114" s="4">
        <v>0</v>
      </c>
    </row>
    <row r="10115" spans="1:11" x14ac:dyDescent="0.35">
      <c r="A10115" t="s">
        <v>990</v>
      </c>
      <c r="B10115" t="s">
        <v>2168</v>
      </c>
      <c r="C10115" t="s">
        <v>1890</v>
      </c>
      <c r="E10115" s="4">
        <v>15000</v>
      </c>
      <c r="I10115" s="4">
        <v>15000</v>
      </c>
      <c r="J10115">
        <v>15000</v>
      </c>
      <c r="K10115" s="4">
        <v>0</v>
      </c>
    </row>
    <row r="10116" spans="1:11" x14ac:dyDescent="0.35">
      <c r="A10116" t="s">
        <v>990</v>
      </c>
      <c r="B10116" t="s">
        <v>2181</v>
      </c>
      <c r="C10116" t="s">
        <v>1902</v>
      </c>
      <c r="E10116" s="4">
        <v>150000</v>
      </c>
      <c r="I10116" s="4">
        <v>150000</v>
      </c>
      <c r="J10116">
        <v>150000</v>
      </c>
      <c r="K10116" s="4">
        <v>0</v>
      </c>
    </row>
    <row r="10117" spans="1:11" x14ac:dyDescent="0.35">
      <c r="A10117" t="s">
        <v>990</v>
      </c>
      <c r="B10117" t="s">
        <v>2169</v>
      </c>
      <c r="E10117" s="4">
        <v>345000</v>
      </c>
      <c r="H10117" s="4">
        <v>19200</v>
      </c>
      <c r="I10117" s="4">
        <v>364200</v>
      </c>
      <c r="J10117">
        <v>345000</v>
      </c>
      <c r="K10117" s="4">
        <v>0</v>
      </c>
    </row>
    <row r="10118" spans="1:11" x14ac:dyDescent="0.35">
      <c r="A10118" t="s">
        <v>990</v>
      </c>
      <c r="B10118" t="s">
        <v>2170</v>
      </c>
      <c r="D10118" s="4">
        <v>17423816</v>
      </c>
      <c r="E10118" s="4">
        <v>2427075</v>
      </c>
      <c r="F10118" s="4">
        <v>3298400</v>
      </c>
      <c r="G10118" s="4">
        <v>1664748</v>
      </c>
      <c r="H10118" s="4">
        <v>1815322</v>
      </c>
      <c r="I10118" s="4">
        <v>26629360</v>
      </c>
      <c r="J10118" s="4">
        <f>SUM(D10118,E10118)</f>
        <v>19850891</v>
      </c>
      <c r="K10118" s="4">
        <v>17423816</v>
      </c>
    </row>
    <row r="10119" spans="1:11" x14ac:dyDescent="0.35">
      <c r="A10119" t="s">
        <v>991</v>
      </c>
      <c r="B10119" t="s">
        <v>2118</v>
      </c>
      <c r="C10119" t="s">
        <v>1843</v>
      </c>
      <c r="D10119" s="4">
        <v>77415263</v>
      </c>
      <c r="E10119" s="4">
        <v>18834484</v>
      </c>
      <c r="F10119" s="4">
        <v>46759072</v>
      </c>
      <c r="I10119" s="4">
        <v>143008819</v>
      </c>
      <c r="J10119" s="4">
        <v>96249747</v>
      </c>
      <c r="K10119" s="4">
        <v>77415263</v>
      </c>
    </row>
    <row r="10120" spans="1:11" x14ac:dyDescent="0.35">
      <c r="A10120" t="s">
        <v>991</v>
      </c>
      <c r="B10120" t="s">
        <v>2119</v>
      </c>
      <c r="C10120" t="s">
        <v>1844</v>
      </c>
      <c r="D10120" s="4">
        <v>7843335</v>
      </c>
      <c r="G10120" s="4">
        <v>719231</v>
      </c>
      <c r="H10120" s="4">
        <v>6128123</v>
      </c>
      <c r="I10120" s="4">
        <v>14690689</v>
      </c>
      <c r="J10120" s="4">
        <v>7843335</v>
      </c>
      <c r="K10120" s="4">
        <v>7843335</v>
      </c>
    </row>
    <row r="10121" spans="1:11" x14ac:dyDescent="0.35">
      <c r="A10121" t="s">
        <v>991</v>
      </c>
      <c r="B10121" t="s">
        <v>2120</v>
      </c>
      <c r="C10121" t="s">
        <v>1845</v>
      </c>
      <c r="D10121" s="4">
        <v>11069178</v>
      </c>
      <c r="I10121" s="4">
        <v>11069178</v>
      </c>
      <c r="J10121" s="4">
        <v>11069178</v>
      </c>
      <c r="K10121" s="4">
        <v>11069178</v>
      </c>
    </row>
    <row r="10122" spans="1:11" x14ac:dyDescent="0.35">
      <c r="A10122" t="s">
        <v>991</v>
      </c>
      <c r="B10122" t="s">
        <v>2121</v>
      </c>
      <c r="D10122" s="4">
        <v>96327776</v>
      </c>
      <c r="E10122" s="4">
        <v>18834484</v>
      </c>
      <c r="F10122" s="4">
        <v>46759072</v>
      </c>
      <c r="G10122" s="4">
        <v>719231</v>
      </c>
      <c r="H10122" s="4">
        <v>6128123</v>
      </c>
      <c r="I10122" s="4">
        <v>168768686</v>
      </c>
      <c r="J10122" s="4">
        <v>115162260</v>
      </c>
      <c r="K10122" s="4">
        <v>96327776</v>
      </c>
    </row>
    <row r="10123" spans="1:11" x14ac:dyDescent="0.35">
      <c r="A10123" t="s">
        <v>991</v>
      </c>
      <c r="B10123" t="s">
        <v>2122</v>
      </c>
      <c r="C10123" t="s">
        <v>1846</v>
      </c>
      <c r="D10123" s="4">
        <v>51913761</v>
      </c>
      <c r="I10123" s="4">
        <v>51913761</v>
      </c>
      <c r="J10123" s="4">
        <v>51913761</v>
      </c>
      <c r="K10123" s="4">
        <v>51913761</v>
      </c>
    </row>
    <row r="10124" spans="1:11" x14ac:dyDescent="0.35">
      <c r="A10124" t="s">
        <v>991</v>
      </c>
      <c r="B10124" t="s">
        <v>2123</v>
      </c>
      <c r="C10124" t="s">
        <v>1847</v>
      </c>
      <c r="D10124" s="4">
        <v>38061023</v>
      </c>
      <c r="E10124" s="4">
        <v>448455</v>
      </c>
      <c r="F10124" s="4">
        <v>3889189</v>
      </c>
      <c r="I10124" s="4">
        <v>42398668</v>
      </c>
      <c r="J10124" s="4">
        <v>38509478</v>
      </c>
      <c r="K10124" s="4">
        <v>38061023</v>
      </c>
    </row>
    <row r="10125" spans="1:11" x14ac:dyDescent="0.35">
      <c r="A10125" t="s">
        <v>991</v>
      </c>
      <c r="B10125" t="s">
        <v>2124</v>
      </c>
      <c r="C10125" t="s">
        <v>1848</v>
      </c>
      <c r="D10125" s="4">
        <v>40524</v>
      </c>
      <c r="I10125" s="4">
        <v>40524</v>
      </c>
      <c r="J10125" s="4">
        <v>40524</v>
      </c>
      <c r="K10125" s="4">
        <v>40524</v>
      </c>
    </row>
    <row r="10126" spans="1:11" x14ac:dyDescent="0.35">
      <c r="A10126" t="s">
        <v>991</v>
      </c>
      <c r="B10126" t="s">
        <v>2125</v>
      </c>
      <c r="D10126" s="4">
        <v>90015308</v>
      </c>
      <c r="E10126" s="4">
        <v>448455</v>
      </c>
      <c r="F10126" s="4">
        <v>3889189</v>
      </c>
      <c r="I10126" s="4">
        <v>94352953</v>
      </c>
      <c r="J10126" s="4">
        <v>90463763</v>
      </c>
      <c r="K10126" s="4">
        <v>90015308</v>
      </c>
    </row>
    <row r="10127" spans="1:11" x14ac:dyDescent="0.35">
      <c r="A10127" t="s">
        <v>991</v>
      </c>
      <c r="B10127" t="s">
        <v>2126</v>
      </c>
      <c r="C10127" t="s">
        <v>1850</v>
      </c>
      <c r="D10127" s="4">
        <v>16000000</v>
      </c>
      <c r="I10127" s="4">
        <v>16000000</v>
      </c>
      <c r="J10127" s="4">
        <v>16000000</v>
      </c>
      <c r="K10127" s="4">
        <v>16000000</v>
      </c>
    </row>
    <row r="10128" spans="1:11" x14ac:dyDescent="0.35">
      <c r="A10128" t="s">
        <v>991</v>
      </c>
      <c r="B10128" t="s">
        <v>2127</v>
      </c>
      <c r="D10128" s="4">
        <v>16000000</v>
      </c>
      <c r="I10128" s="4">
        <v>16000000</v>
      </c>
      <c r="J10128" s="4">
        <v>16000000</v>
      </c>
      <c r="K10128" s="4">
        <v>16000000</v>
      </c>
    </row>
    <row r="10129" spans="1:11" x14ac:dyDescent="0.35">
      <c r="A10129" t="s">
        <v>991</v>
      </c>
      <c r="B10129" t="s">
        <v>2128</v>
      </c>
      <c r="C10129" t="s">
        <v>1851</v>
      </c>
      <c r="D10129" s="4">
        <v>2960460</v>
      </c>
      <c r="I10129" s="4">
        <v>2960460</v>
      </c>
      <c r="J10129" s="4">
        <v>2960460</v>
      </c>
      <c r="K10129" s="4">
        <v>2960460</v>
      </c>
    </row>
    <row r="10130" spans="1:11" x14ac:dyDescent="0.35">
      <c r="A10130" t="s">
        <v>991</v>
      </c>
      <c r="B10130" t="s">
        <v>2129</v>
      </c>
      <c r="C10130" t="s">
        <v>1852</v>
      </c>
      <c r="D10130" s="4">
        <v>8178</v>
      </c>
      <c r="G10130" s="4">
        <v>19081</v>
      </c>
      <c r="H10130" s="4">
        <v>25896</v>
      </c>
      <c r="I10130" s="4">
        <v>53155</v>
      </c>
      <c r="J10130" s="4">
        <v>8178</v>
      </c>
      <c r="K10130" s="4">
        <v>8178</v>
      </c>
    </row>
    <row r="10131" spans="1:11" x14ac:dyDescent="0.35">
      <c r="A10131" t="s">
        <v>991</v>
      </c>
      <c r="B10131" t="s">
        <v>2130</v>
      </c>
      <c r="C10131" t="s">
        <v>1853</v>
      </c>
      <c r="D10131" s="4">
        <v>16383</v>
      </c>
      <c r="F10131" s="4">
        <v>2730</v>
      </c>
      <c r="G10131" s="4">
        <v>16383</v>
      </c>
      <c r="I10131" s="4">
        <v>35496</v>
      </c>
      <c r="J10131" s="4">
        <v>16383</v>
      </c>
      <c r="K10131" s="4">
        <v>16383</v>
      </c>
    </row>
    <row r="10132" spans="1:11" x14ac:dyDescent="0.35">
      <c r="A10132" t="s">
        <v>991</v>
      </c>
      <c r="B10132" t="s">
        <v>2172</v>
      </c>
      <c r="C10132" t="s">
        <v>1893</v>
      </c>
      <c r="H10132" s="4">
        <v>20307</v>
      </c>
      <c r="I10132" s="4">
        <v>20307</v>
      </c>
      <c r="J10132">
        <v>0</v>
      </c>
      <c r="K10132" s="4">
        <v>0</v>
      </c>
    </row>
    <row r="10133" spans="1:11" x14ac:dyDescent="0.35">
      <c r="A10133" t="s">
        <v>991</v>
      </c>
      <c r="B10133" t="s">
        <v>2131</v>
      </c>
      <c r="C10133" t="s">
        <v>1854</v>
      </c>
      <c r="D10133" s="4">
        <v>2488</v>
      </c>
      <c r="E10133" s="4">
        <v>511092</v>
      </c>
      <c r="G10133" s="4">
        <v>26900</v>
      </c>
      <c r="I10133" s="4">
        <v>540479</v>
      </c>
      <c r="J10133" s="4">
        <v>513580</v>
      </c>
      <c r="K10133" s="4">
        <v>2488</v>
      </c>
    </row>
    <row r="10134" spans="1:11" x14ac:dyDescent="0.35">
      <c r="A10134" t="s">
        <v>991</v>
      </c>
      <c r="B10134" t="s">
        <v>2132</v>
      </c>
      <c r="C10134" t="s">
        <v>1855</v>
      </c>
      <c r="D10134" s="4">
        <v>81149</v>
      </c>
      <c r="E10134" s="4">
        <v>1253033</v>
      </c>
      <c r="F10134" s="4">
        <v>120429</v>
      </c>
      <c r="I10134" s="4">
        <v>1454612</v>
      </c>
      <c r="J10134" s="4">
        <v>1334182</v>
      </c>
      <c r="K10134" s="4">
        <v>81149</v>
      </c>
    </row>
    <row r="10135" spans="1:11" x14ac:dyDescent="0.35">
      <c r="A10135" t="s">
        <v>991</v>
      </c>
      <c r="B10135" t="s">
        <v>2133</v>
      </c>
      <c r="C10135" t="s">
        <v>1856</v>
      </c>
      <c r="D10135" s="4">
        <v>17412</v>
      </c>
      <c r="E10135" s="4">
        <v>61560</v>
      </c>
      <c r="G10135" s="4">
        <v>110271</v>
      </c>
      <c r="I10135" s="4">
        <v>189243</v>
      </c>
      <c r="J10135" s="4">
        <v>78972</v>
      </c>
      <c r="K10135" s="4">
        <v>17412</v>
      </c>
    </row>
    <row r="10136" spans="1:11" x14ac:dyDescent="0.35">
      <c r="A10136" t="s">
        <v>991</v>
      </c>
      <c r="B10136" t="s">
        <v>2134</v>
      </c>
      <c r="C10136" t="s">
        <v>1857</v>
      </c>
      <c r="D10136" s="4">
        <v>29035</v>
      </c>
      <c r="E10136" s="4">
        <v>4074</v>
      </c>
      <c r="G10136" s="4">
        <v>15616</v>
      </c>
      <c r="I10136" s="4">
        <v>48725</v>
      </c>
      <c r="J10136" s="4">
        <v>33109</v>
      </c>
      <c r="K10136" s="4">
        <v>29035</v>
      </c>
    </row>
    <row r="10137" spans="1:11" x14ac:dyDescent="0.35">
      <c r="A10137" t="s">
        <v>991</v>
      </c>
      <c r="B10137" t="s">
        <v>2185</v>
      </c>
      <c r="C10137" t="s">
        <v>1906</v>
      </c>
      <c r="H10137" s="4">
        <v>8513</v>
      </c>
      <c r="I10137" s="4">
        <v>8513</v>
      </c>
      <c r="J10137">
        <v>0</v>
      </c>
      <c r="K10137" s="4">
        <v>0</v>
      </c>
    </row>
    <row r="10138" spans="1:11" x14ac:dyDescent="0.35">
      <c r="A10138" t="s">
        <v>991</v>
      </c>
      <c r="B10138" t="s">
        <v>2135</v>
      </c>
      <c r="C10138" t="s">
        <v>1858</v>
      </c>
      <c r="E10138" s="4">
        <v>76419</v>
      </c>
      <c r="I10138" s="4">
        <v>76419</v>
      </c>
      <c r="J10138">
        <v>76419</v>
      </c>
      <c r="K10138" s="4">
        <v>0</v>
      </c>
    </row>
    <row r="10139" spans="1:11" x14ac:dyDescent="0.35">
      <c r="A10139" t="s">
        <v>991</v>
      </c>
      <c r="B10139" t="s">
        <v>2136</v>
      </c>
      <c r="C10139" t="s">
        <v>1859</v>
      </c>
      <c r="D10139" s="4">
        <v>250000</v>
      </c>
      <c r="F10139" s="4">
        <v>105421</v>
      </c>
      <c r="G10139" s="4">
        <v>910841</v>
      </c>
      <c r="H10139" s="4">
        <v>262267</v>
      </c>
      <c r="I10139" s="4">
        <v>1528529</v>
      </c>
      <c r="J10139" s="4">
        <v>250000</v>
      </c>
      <c r="K10139" s="4">
        <v>250000</v>
      </c>
    </row>
    <row r="10140" spans="1:11" x14ac:dyDescent="0.35">
      <c r="A10140" t="s">
        <v>991</v>
      </c>
      <c r="B10140" t="s">
        <v>2137</v>
      </c>
      <c r="C10140" t="s">
        <v>1860</v>
      </c>
      <c r="D10140" s="4">
        <v>1521842</v>
      </c>
      <c r="G10140" s="4">
        <v>652218</v>
      </c>
      <c r="I10140" s="4">
        <v>2174061</v>
      </c>
      <c r="J10140" s="4">
        <v>1521842</v>
      </c>
      <c r="K10140" s="4">
        <v>1521842</v>
      </c>
    </row>
    <row r="10141" spans="1:11" x14ac:dyDescent="0.35">
      <c r="A10141" t="s">
        <v>991</v>
      </c>
      <c r="B10141" t="s">
        <v>2138</v>
      </c>
      <c r="C10141" t="s">
        <v>1861</v>
      </c>
      <c r="D10141" s="4">
        <v>1385802</v>
      </c>
      <c r="I10141" s="4">
        <v>1385802</v>
      </c>
      <c r="J10141" s="4">
        <v>1385802</v>
      </c>
      <c r="K10141" s="4">
        <v>1385802</v>
      </c>
    </row>
    <row r="10142" spans="1:11" x14ac:dyDescent="0.35">
      <c r="A10142" t="s">
        <v>991</v>
      </c>
      <c r="B10142" t="s">
        <v>2139</v>
      </c>
      <c r="C10142" t="s">
        <v>1862</v>
      </c>
      <c r="D10142" s="4">
        <v>854643</v>
      </c>
      <c r="H10142" s="4">
        <v>256393</v>
      </c>
      <c r="I10142" s="4">
        <v>1111036</v>
      </c>
      <c r="J10142" s="4">
        <v>854643</v>
      </c>
      <c r="K10142" s="4">
        <v>854643</v>
      </c>
    </row>
    <row r="10143" spans="1:11" x14ac:dyDescent="0.35">
      <c r="A10143" t="s">
        <v>991</v>
      </c>
      <c r="B10143" t="s">
        <v>2141</v>
      </c>
      <c r="D10143" s="4">
        <v>7127390</v>
      </c>
      <c r="E10143" s="4">
        <v>1906179</v>
      </c>
      <c r="F10143" s="4">
        <v>228580</v>
      </c>
      <c r="G10143" s="4">
        <v>1751310</v>
      </c>
      <c r="H10143" s="4">
        <v>573377</v>
      </c>
      <c r="I10143" s="4">
        <v>11586836</v>
      </c>
      <c r="J10143" s="4">
        <v>9033569</v>
      </c>
      <c r="K10143" s="4">
        <v>7127390</v>
      </c>
    </row>
    <row r="10144" spans="1:11" x14ac:dyDescent="0.35">
      <c r="A10144" t="s">
        <v>991</v>
      </c>
      <c r="B10144" t="s">
        <v>2142</v>
      </c>
      <c r="C10144" t="s">
        <v>1864</v>
      </c>
      <c r="F10144" s="4">
        <v>11158</v>
      </c>
      <c r="I10144" s="4">
        <v>11158</v>
      </c>
      <c r="J10144">
        <v>0</v>
      </c>
      <c r="K10144" s="4">
        <v>0</v>
      </c>
    </row>
    <row r="10145" spans="1:11" x14ac:dyDescent="0.35">
      <c r="A10145" t="s">
        <v>991</v>
      </c>
      <c r="B10145" t="s">
        <v>2143</v>
      </c>
      <c r="C10145" t="s">
        <v>1865</v>
      </c>
      <c r="G10145" s="4">
        <v>87842</v>
      </c>
      <c r="H10145" s="4">
        <v>81850</v>
      </c>
      <c r="I10145" s="4">
        <v>169692</v>
      </c>
      <c r="J10145">
        <v>0</v>
      </c>
      <c r="K10145" s="4">
        <v>0</v>
      </c>
    </row>
    <row r="10146" spans="1:11" x14ac:dyDescent="0.35">
      <c r="A10146" t="s">
        <v>991</v>
      </c>
      <c r="B10146" t="s">
        <v>2144</v>
      </c>
      <c r="C10146" t="s">
        <v>1866</v>
      </c>
      <c r="I10146" s="4">
        <v>0</v>
      </c>
      <c r="J10146">
        <v>0</v>
      </c>
      <c r="K10146" s="4">
        <v>0</v>
      </c>
    </row>
    <row r="10147" spans="1:11" x14ac:dyDescent="0.35">
      <c r="A10147" t="s">
        <v>991</v>
      </c>
      <c r="B10147" t="s">
        <v>2145</v>
      </c>
      <c r="C10147" t="s">
        <v>1867</v>
      </c>
      <c r="D10147" s="4">
        <v>1553893</v>
      </c>
      <c r="E10147" s="4">
        <v>4500</v>
      </c>
      <c r="F10147" s="4">
        <v>568349</v>
      </c>
      <c r="H10147" s="4">
        <v>7640715</v>
      </c>
      <c r="I10147" s="4">
        <v>9767458</v>
      </c>
      <c r="J10147" s="4">
        <v>1558393</v>
      </c>
      <c r="K10147" s="4">
        <v>1553893</v>
      </c>
    </row>
    <row r="10148" spans="1:11" x14ac:dyDescent="0.35">
      <c r="A10148" t="s">
        <v>991</v>
      </c>
      <c r="B10148" t="s">
        <v>2146</v>
      </c>
      <c r="C10148" t="s">
        <v>1868</v>
      </c>
      <c r="F10148" s="4">
        <v>68371</v>
      </c>
      <c r="G10148" s="4">
        <v>10519</v>
      </c>
      <c r="H10148" s="4">
        <v>8254770</v>
      </c>
      <c r="I10148" s="4">
        <v>8333660</v>
      </c>
      <c r="J10148">
        <v>0</v>
      </c>
      <c r="K10148" s="4">
        <v>0</v>
      </c>
    </row>
    <row r="10149" spans="1:11" x14ac:dyDescent="0.35">
      <c r="A10149" t="s">
        <v>991</v>
      </c>
      <c r="B10149" t="s">
        <v>2173</v>
      </c>
      <c r="C10149" t="s">
        <v>1894</v>
      </c>
      <c r="D10149" s="4">
        <v>76085</v>
      </c>
      <c r="I10149" s="4">
        <v>76085</v>
      </c>
      <c r="J10149" s="4">
        <v>76085</v>
      </c>
      <c r="K10149" s="4">
        <v>76085</v>
      </c>
    </row>
    <row r="10150" spans="1:11" x14ac:dyDescent="0.35">
      <c r="A10150" t="s">
        <v>991</v>
      </c>
      <c r="B10150" t="s">
        <v>2147</v>
      </c>
      <c r="C10150" t="s">
        <v>1869</v>
      </c>
      <c r="H10150" s="4">
        <v>2222400</v>
      </c>
      <c r="I10150" s="4">
        <v>2222400</v>
      </c>
      <c r="J10150">
        <v>0</v>
      </c>
      <c r="K10150" s="4">
        <v>0</v>
      </c>
    </row>
    <row r="10151" spans="1:11" x14ac:dyDescent="0.35">
      <c r="A10151" t="s">
        <v>991</v>
      </c>
      <c r="B10151" t="s">
        <v>2148</v>
      </c>
      <c r="C10151" t="s">
        <v>1870</v>
      </c>
      <c r="D10151" s="4">
        <v>76146</v>
      </c>
      <c r="E10151" s="4">
        <v>49217</v>
      </c>
      <c r="F10151" s="4">
        <v>15247453</v>
      </c>
      <c r="I10151" s="4">
        <v>15372817</v>
      </c>
      <c r="J10151" s="4">
        <v>125363</v>
      </c>
      <c r="K10151" s="4">
        <v>76146</v>
      </c>
    </row>
    <row r="10152" spans="1:11" x14ac:dyDescent="0.35">
      <c r="A10152" t="s">
        <v>991</v>
      </c>
      <c r="B10152" t="s">
        <v>2149</v>
      </c>
      <c r="C10152" t="s">
        <v>1871</v>
      </c>
      <c r="D10152" s="4">
        <v>10197</v>
      </c>
      <c r="F10152" s="4">
        <v>17320000</v>
      </c>
      <c r="G10152" s="4">
        <v>91489</v>
      </c>
      <c r="H10152" s="4">
        <v>217013</v>
      </c>
      <c r="I10152" s="4">
        <v>17638698</v>
      </c>
      <c r="J10152" s="4">
        <v>10197</v>
      </c>
      <c r="K10152" s="4">
        <v>10197</v>
      </c>
    </row>
    <row r="10153" spans="1:11" x14ac:dyDescent="0.35">
      <c r="A10153" t="s">
        <v>991</v>
      </c>
      <c r="B10153" t="s">
        <v>2150</v>
      </c>
      <c r="C10153" t="s">
        <v>1872</v>
      </c>
      <c r="E10153" s="4">
        <v>882000</v>
      </c>
      <c r="F10153" s="4">
        <v>98000</v>
      </c>
      <c r="I10153" s="4">
        <v>980000</v>
      </c>
      <c r="J10153">
        <v>882000</v>
      </c>
      <c r="K10153" s="4">
        <v>0</v>
      </c>
    </row>
    <row r="10154" spans="1:11" x14ac:dyDescent="0.35">
      <c r="A10154" t="s">
        <v>991</v>
      </c>
      <c r="B10154" t="s">
        <v>2151</v>
      </c>
      <c r="C10154" t="s">
        <v>1873</v>
      </c>
      <c r="D10154" s="4">
        <v>2407</v>
      </c>
      <c r="I10154" s="4">
        <v>2407</v>
      </c>
      <c r="J10154" s="4">
        <v>2407</v>
      </c>
      <c r="K10154" s="4">
        <v>2407</v>
      </c>
    </row>
    <row r="10155" spans="1:11" x14ac:dyDescent="0.35">
      <c r="A10155" t="s">
        <v>991</v>
      </c>
      <c r="B10155" t="s">
        <v>2152</v>
      </c>
      <c r="C10155" t="s">
        <v>1874</v>
      </c>
      <c r="D10155" s="4">
        <v>2766</v>
      </c>
      <c r="I10155" s="4">
        <v>2766</v>
      </c>
      <c r="J10155" s="4">
        <v>2766</v>
      </c>
      <c r="K10155" s="4">
        <v>2766</v>
      </c>
    </row>
    <row r="10156" spans="1:11" x14ac:dyDescent="0.35">
      <c r="A10156" t="s">
        <v>991</v>
      </c>
      <c r="B10156" t="s">
        <v>2153</v>
      </c>
      <c r="C10156" t="s">
        <v>1875</v>
      </c>
      <c r="H10156" s="4">
        <v>68583</v>
      </c>
      <c r="I10156" s="4">
        <v>68583</v>
      </c>
      <c r="J10156">
        <v>0</v>
      </c>
      <c r="K10156" s="4">
        <v>0</v>
      </c>
    </row>
    <row r="10157" spans="1:11" x14ac:dyDescent="0.35">
      <c r="A10157" t="s">
        <v>991</v>
      </c>
      <c r="B10157" t="s">
        <v>2154</v>
      </c>
      <c r="C10157" t="s">
        <v>1876</v>
      </c>
      <c r="D10157" s="4">
        <v>120398</v>
      </c>
      <c r="E10157" s="4">
        <v>0</v>
      </c>
      <c r="H10157" s="4">
        <v>411600</v>
      </c>
      <c r="I10157" s="4">
        <v>531998</v>
      </c>
      <c r="J10157" s="4">
        <v>120398</v>
      </c>
      <c r="K10157" s="4">
        <v>120398</v>
      </c>
    </row>
    <row r="10158" spans="1:11" x14ac:dyDescent="0.35">
      <c r="A10158" t="s">
        <v>991</v>
      </c>
      <c r="B10158" t="s">
        <v>2155</v>
      </c>
      <c r="C10158" t="s">
        <v>1877</v>
      </c>
      <c r="D10158" s="4">
        <v>7264</v>
      </c>
      <c r="I10158" s="4">
        <v>7264</v>
      </c>
      <c r="J10158" s="4">
        <v>7264</v>
      </c>
      <c r="K10158" s="4">
        <v>7264</v>
      </c>
    </row>
    <row r="10159" spans="1:11" x14ac:dyDescent="0.35">
      <c r="A10159" t="s">
        <v>991</v>
      </c>
      <c r="B10159" t="s">
        <v>2156</v>
      </c>
      <c r="D10159" s="4">
        <v>1849157</v>
      </c>
      <c r="E10159" s="4">
        <v>935717</v>
      </c>
      <c r="F10159" s="4">
        <v>33313332</v>
      </c>
      <c r="G10159" s="4">
        <v>189849</v>
      </c>
      <c r="H10159" s="4">
        <v>18896931</v>
      </c>
      <c r="I10159" s="4">
        <v>55184987</v>
      </c>
      <c r="J10159" s="4">
        <v>2784874</v>
      </c>
      <c r="K10159" s="4">
        <v>1849157</v>
      </c>
    </row>
    <row r="10160" spans="1:11" x14ac:dyDescent="0.35">
      <c r="A10160" t="s">
        <v>991</v>
      </c>
      <c r="B10160" t="s">
        <v>2157</v>
      </c>
      <c r="C10160" t="s">
        <v>1879</v>
      </c>
      <c r="D10160" s="4">
        <v>2366277</v>
      </c>
      <c r="I10160" s="4">
        <v>2366277</v>
      </c>
      <c r="J10160" s="4">
        <v>2366277</v>
      </c>
      <c r="K10160" s="4">
        <v>2366277</v>
      </c>
    </row>
    <row r="10161" spans="1:11" x14ac:dyDescent="0.35">
      <c r="A10161" t="s">
        <v>991</v>
      </c>
      <c r="B10161" t="s">
        <v>2158</v>
      </c>
      <c r="C10161" t="s">
        <v>1880</v>
      </c>
      <c r="D10161" s="4">
        <v>5678498</v>
      </c>
      <c r="I10161" s="4">
        <v>5678498</v>
      </c>
      <c r="J10161" s="4">
        <v>5678498</v>
      </c>
      <c r="K10161" s="4">
        <v>5678498</v>
      </c>
    </row>
    <row r="10162" spans="1:11" x14ac:dyDescent="0.35">
      <c r="A10162" t="s">
        <v>991</v>
      </c>
      <c r="B10162" t="s">
        <v>2159</v>
      </c>
      <c r="C10162" t="s">
        <v>1881</v>
      </c>
      <c r="D10162" s="4">
        <v>1831526</v>
      </c>
      <c r="I10162" s="4">
        <v>1831526</v>
      </c>
      <c r="J10162" s="4">
        <v>1831526</v>
      </c>
      <c r="K10162" s="4">
        <v>1831526</v>
      </c>
    </row>
    <row r="10163" spans="1:11" x14ac:dyDescent="0.35">
      <c r="A10163" t="s">
        <v>991</v>
      </c>
      <c r="B10163" t="s">
        <v>2174</v>
      </c>
      <c r="C10163" t="s">
        <v>1895</v>
      </c>
      <c r="D10163" s="4">
        <v>199193</v>
      </c>
      <c r="I10163" s="4">
        <v>199193</v>
      </c>
      <c r="J10163" s="4">
        <v>199193</v>
      </c>
      <c r="K10163" s="4">
        <v>199193</v>
      </c>
    </row>
    <row r="10164" spans="1:11" x14ac:dyDescent="0.35">
      <c r="A10164" t="s">
        <v>991</v>
      </c>
      <c r="B10164" t="s">
        <v>2160</v>
      </c>
      <c r="C10164" t="s">
        <v>1882</v>
      </c>
      <c r="E10164" s="4">
        <v>49517</v>
      </c>
      <c r="I10164" s="4">
        <v>49517</v>
      </c>
      <c r="J10164">
        <v>49517</v>
      </c>
      <c r="K10164" s="4">
        <v>0</v>
      </c>
    </row>
    <row r="10165" spans="1:11" x14ac:dyDescent="0.35">
      <c r="A10165" t="s">
        <v>991</v>
      </c>
      <c r="B10165" t="s">
        <v>2161</v>
      </c>
      <c r="C10165" t="s">
        <v>1883</v>
      </c>
      <c r="D10165" s="4">
        <v>143237</v>
      </c>
      <c r="I10165" s="4">
        <v>143237</v>
      </c>
      <c r="J10165" s="4">
        <v>143237</v>
      </c>
      <c r="K10165" s="4">
        <v>143237</v>
      </c>
    </row>
    <row r="10166" spans="1:11" x14ac:dyDescent="0.35">
      <c r="A10166" t="s">
        <v>991</v>
      </c>
      <c r="B10166" t="s">
        <v>2163</v>
      </c>
      <c r="D10166" s="4">
        <v>10218731</v>
      </c>
      <c r="E10166" s="4">
        <v>49517</v>
      </c>
      <c r="I10166" s="4">
        <v>10268248</v>
      </c>
      <c r="J10166" s="4">
        <v>10268248</v>
      </c>
      <c r="K10166" s="4">
        <v>10218731</v>
      </c>
    </row>
    <row r="10167" spans="1:11" x14ac:dyDescent="0.35">
      <c r="A10167" t="s">
        <v>991</v>
      </c>
      <c r="B10167" t="s">
        <v>2164</v>
      </c>
      <c r="C10167" t="s">
        <v>1886</v>
      </c>
      <c r="D10167" s="4">
        <v>362917</v>
      </c>
      <c r="I10167" s="4">
        <v>362917</v>
      </c>
      <c r="J10167" s="4">
        <v>362917</v>
      </c>
      <c r="K10167" s="4">
        <v>362917</v>
      </c>
    </row>
    <row r="10168" spans="1:11" x14ac:dyDescent="0.35">
      <c r="A10168" t="s">
        <v>991</v>
      </c>
      <c r="B10168" t="s">
        <v>2165</v>
      </c>
      <c r="D10168" s="4">
        <v>362917</v>
      </c>
      <c r="I10168" s="4">
        <v>362917</v>
      </c>
      <c r="J10168" s="4">
        <v>362917</v>
      </c>
      <c r="K10168" s="4">
        <v>362917</v>
      </c>
    </row>
    <row r="10169" spans="1:11" x14ac:dyDescent="0.35">
      <c r="A10169" t="s">
        <v>991</v>
      </c>
      <c r="B10169" t="s">
        <v>2183</v>
      </c>
      <c r="C10169" t="s">
        <v>1904</v>
      </c>
      <c r="D10169" s="4">
        <v>500000</v>
      </c>
      <c r="I10169" s="4">
        <v>500000</v>
      </c>
      <c r="J10169" s="4">
        <v>500000</v>
      </c>
      <c r="K10169" s="4">
        <v>500000</v>
      </c>
    </row>
    <row r="10170" spans="1:11" x14ac:dyDescent="0.35">
      <c r="A10170" t="s">
        <v>991</v>
      </c>
      <c r="B10170" t="s">
        <v>2166</v>
      </c>
      <c r="C10170" t="s">
        <v>1888</v>
      </c>
      <c r="H10170" s="4">
        <v>768000</v>
      </c>
      <c r="I10170" s="4">
        <v>768000</v>
      </c>
      <c r="J10170">
        <v>0</v>
      </c>
      <c r="K10170" s="4">
        <v>0</v>
      </c>
    </row>
    <row r="10171" spans="1:11" x14ac:dyDescent="0.35">
      <c r="A10171" t="s">
        <v>991</v>
      </c>
      <c r="B10171" t="s">
        <v>2180</v>
      </c>
      <c r="C10171" t="s">
        <v>1901</v>
      </c>
      <c r="F10171" s="4">
        <v>1575000</v>
      </c>
      <c r="I10171" s="4">
        <v>1575000</v>
      </c>
      <c r="J10171">
        <v>0</v>
      </c>
      <c r="K10171" s="4">
        <v>0</v>
      </c>
    </row>
    <row r="10172" spans="1:11" x14ac:dyDescent="0.35">
      <c r="A10172" t="s">
        <v>991</v>
      </c>
      <c r="B10172" t="s">
        <v>2167</v>
      </c>
      <c r="C10172" t="s">
        <v>1889</v>
      </c>
      <c r="F10172" s="4">
        <v>4620000</v>
      </c>
      <c r="I10172" s="4">
        <v>4620000</v>
      </c>
      <c r="J10172">
        <v>0</v>
      </c>
      <c r="K10172" s="4">
        <v>0</v>
      </c>
    </row>
    <row r="10173" spans="1:11" x14ac:dyDescent="0.35">
      <c r="A10173" t="s">
        <v>991</v>
      </c>
      <c r="B10173" t="s">
        <v>2168</v>
      </c>
      <c r="C10173" t="s">
        <v>1890</v>
      </c>
      <c r="F10173" s="4">
        <v>1650000</v>
      </c>
      <c r="I10173" s="4">
        <v>1650000</v>
      </c>
      <c r="J10173">
        <v>0</v>
      </c>
      <c r="K10173" s="4">
        <v>0</v>
      </c>
    </row>
    <row r="10174" spans="1:11" x14ac:dyDescent="0.35">
      <c r="A10174" t="s">
        <v>991</v>
      </c>
      <c r="B10174" t="s">
        <v>2181</v>
      </c>
      <c r="C10174" t="s">
        <v>1902</v>
      </c>
      <c r="F10174" s="4">
        <v>3150000</v>
      </c>
      <c r="I10174" s="4">
        <v>3150000</v>
      </c>
      <c r="J10174">
        <v>0</v>
      </c>
      <c r="K10174" s="4">
        <v>0</v>
      </c>
    </row>
    <row r="10175" spans="1:11" x14ac:dyDescent="0.35">
      <c r="A10175" t="s">
        <v>991</v>
      </c>
      <c r="B10175" t="s">
        <v>2169</v>
      </c>
      <c r="D10175" s="4">
        <v>500000</v>
      </c>
      <c r="F10175" s="4">
        <v>10995000</v>
      </c>
      <c r="H10175" s="4">
        <v>768000</v>
      </c>
      <c r="I10175" s="4">
        <v>12263000</v>
      </c>
      <c r="J10175" s="4">
        <v>500000</v>
      </c>
      <c r="K10175" s="4">
        <v>500000</v>
      </c>
    </row>
    <row r="10176" spans="1:11" x14ac:dyDescent="0.35">
      <c r="A10176" t="s">
        <v>991</v>
      </c>
      <c r="B10176" t="s">
        <v>2170</v>
      </c>
      <c r="D10176" s="4">
        <v>222401278</v>
      </c>
      <c r="E10176" s="4">
        <v>22174353</v>
      </c>
      <c r="F10176" s="4">
        <v>95185174</v>
      </c>
      <c r="G10176" s="4">
        <v>2660390</v>
      </c>
      <c r="H10176" s="4">
        <v>26366431</v>
      </c>
      <c r="I10176" s="4">
        <v>368787626</v>
      </c>
      <c r="J10176" s="4">
        <f>SUM(D10176,E10176)</f>
        <v>244575631</v>
      </c>
      <c r="K10176" s="4">
        <v>222401278</v>
      </c>
    </row>
    <row r="10177" spans="1:11" x14ac:dyDescent="0.35">
      <c r="A10177" t="s">
        <v>998</v>
      </c>
      <c r="B10177" t="s">
        <v>2118</v>
      </c>
      <c r="C10177" t="s">
        <v>1843</v>
      </c>
      <c r="D10177" s="4">
        <v>43402553</v>
      </c>
      <c r="E10177" s="4">
        <v>20559542</v>
      </c>
      <c r="F10177" s="4">
        <v>27743800</v>
      </c>
      <c r="I10177" s="4">
        <v>91705895</v>
      </c>
      <c r="J10177" s="4">
        <v>63962095</v>
      </c>
      <c r="K10177" s="4">
        <v>43402553</v>
      </c>
    </row>
    <row r="10178" spans="1:11" x14ac:dyDescent="0.35">
      <c r="A10178" t="s">
        <v>998</v>
      </c>
      <c r="B10178" t="s">
        <v>2119</v>
      </c>
      <c r="C10178" t="s">
        <v>1844</v>
      </c>
      <c r="D10178" s="4">
        <v>5536754</v>
      </c>
      <c r="E10178" s="4">
        <v>521622</v>
      </c>
      <c r="F10178" s="4">
        <v>2046790</v>
      </c>
      <c r="G10178" s="4">
        <v>1538240</v>
      </c>
      <c r="H10178" s="4">
        <v>1164898</v>
      </c>
      <c r="I10178" s="4">
        <v>10808304</v>
      </c>
      <c r="J10178" s="4">
        <v>6058376</v>
      </c>
      <c r="K10178" s="4">
        <v>5536754</v>
      </c>
    </row>
    <row r="10179" spans="1:11" x14ac:dyDescent="0.35">
      <c r="A10179" t="s">
        <v>998</v>
      </c>
      <c r="B10179" t="s">
        <v>2120</v>
      </c>
      <c r="C10179" t="s">
        <v>1845</v>
      </c>
      <c r="D10179" s="4">
        <v>6014218</v>
      </c>
      <c r="I10179" s="4">
        <v>6014218</v>
      </c>
      <c r="J10179" s="4">
        <v>6014218</v>
      </c>
      <c r="K10179" s="4">
        <v>6014218</v>
      </c>
    </row>
    <row r="10180" spans="1:11" x14ac:dyDescent="0.35">
      <c r="A10180" t="s">
        <v>998</v>
      </c>
      <c r="B10180" t="s">
        <v>2121</v>
      </c>
      <c r="D10180" s="4">
        <v>54953525</v>
      </c>
      <c r="E10180" s="4">
        <v>21081164</v>
      </c>
      <c r="F10180" s="4">
        <v>29790590</v>
      </c>
      <c r="G10180" s="4">
        <v>1538240</v>
      </c>
      <c r="H10180" s="4">
        <v>1164898</v>
      </c>
      <c r="I10180" s="4">
        <v>108528417</v>
      </c>
      <c r="J10180" s="4">
        <v>76034689</v>
      </c>
      <c r="K10180" s="4">
        <v>54953525</v>
      </c>
    </row>
    <row r="10181" spans="1:11" x14ac:dyDescent="0.35">
      <c r="A10181" t="s">
        <v>998</v>
      </c>
      <c r="B10181" t="s">
        <v>2122</v>
      </c>
      <c r="C10181" t="s">
        <v>1846</v>
      </c>
      <c r="D10181" s="4">
        <v>50309206</v>
      </c>
      <c r="E10181" s="4">
        <v>2295162</v>
      </c>
      <c r="I10181" s="4">
        <v>52604368</v>
      </c>
      <c r="J10181" s="4">
        <v>52604368</v>
      </c>
      <c r="K10181" s="4">
        <v>50309206</v>
      </c>
    </row>
    <row r="10182" spans="1:11" x14ac:dyDescent="0.35">
      <c r="A10182" t="s">
        <v>998</v>
      </c>
      <c r="B10182" t="s">
        <v>2123</v>
      </c>
      <c r="C10182" t="s">
        <v>1847</v>
      </c>
      <c r="D10182" s="4">
        <v>30677336</v>
      </c>
      <c r="F10182" s="4">
        <v>1778919</v>
      </c>
      <c r="H10182" s="4">
        <v>12740</v>
      </c>
      <c r="I10182" s="4">
        <v>32468995</v>
      </c>
      <c r="J10182" s="4">
        <v>30677336</v>
      </c>
      <c r="K10182" s="4">
        <v>30677336</v>
      </c>
    </row>
    <row r="10183" spans="1:11" x14ac:dyDescent="0.35">
      <c r="A10183" t="s">
        <v>998</v>
      </c>
      <c r="B10183" t="s">
        <v>2124</v>
      </c>
      <c r="C10183" t="s">
        <v>1848</v>
      </c>
      <c r="D10183" s="4">
        <v>39020</v>
      </c>
      <c r="E10183" s="4">
        <v>175007</v>
      </c>
      <c r="I10183" s="4">
        <v>214027</v>
      </c>
      <c r="J10183" s="4">
        <v>214027</v>
      </c>
      <c r="K10183" s="4">
        <v>39020</v>
      </c>
    </row>
    <row r="10184" spans="1:11" x14ac:dyDescent="0.35">
      <c r="A10184" t="s">
        <v>998</v>
      </c>
      <c r="B10184" t="s">
        <v>2125</v>
      </c>
      <c r="D10184" s="4">
        <v>81025562</v>
      </c>
      <c r="E10184" s="4">
        <v>2470169</v>
      </c>
      <c r="F10184" s="4">
        <v>1778919</v>
      </c>
      <c r="H10184" s="4">
        <v>12740</v>
      </c>
      <c r="I10184" s="4">
        <v>85287390</v>
      </c>
      <c r="J10184" s="4">
        <v>83495731</v>
      </c>
      <c r="K10184" s="4">
        <v>81025562</v>
      </c>
    </row>
    <row r="10185" spans="1:11" x14ac:dyDescent="0.35">
      <c r="A10185" t="s">
        <v>998</v>
      </c>
      <c r="B10185" t="s">
        <v>2126</v>
      </c>
      <c r="C10185" t="s">
        <v>1850</v>
      </c>
      <c r="E10185" s="4">
        <v>19200000</v>
      </c>
      <c r="I10185" s="4">
        <v>19200000</v>
      </c>
      <c r="J10185">
        <v>19200000</v>
      </c>
      <c r="K10185" s="4">
        <v>0</v>
      </c>
    </row>
    <row r="10186" spans="1:11" x14ac:dyDescent="0.35">
      <c r="A10186" t="s">
        <v>998</v>
      </c>
      <c r="B10186" t="s">
        <v>2127</v>
      </c>
      <c r="E10186" s="4">
        <v>19200000</v>
      </c>
      <c r="I10186" s="4">
        <v>19200000</v>
      </c>
      <c r="J10186">
        <v>19200000</v>
      </c>
      <c r="K10186" s="4">
        <v>0</v>
      </c>
    </row>
    <row r="10187" spans="1:11" x14ac:dyDescent="0.35">
      <c r="A10187" t="s">
        <v>998</v>
      </c>
      <c r="B10187" t="s">
        <v>2128</v>
      </c>
      <c r="C10187" t="s">
        <v>1851</v>
      </c>
      <c r="D10187" s="4">
        <v>1881288</v>
      </c>
      <c r="I10187" s="4">
        <v>1881288</v>
      </c>
      <c r="J10187" s="4">
        <v>1881288</v>
      </c>
      <c r="K10187" s="4">
        <v>1881288</v>
      </c>
    </row>
    <row r="10188" spans="1:11" x14ac:dyDescent="0.35">
      <c r="A10188" t="s">
        <v>998</v>
      </c>
      <c r="B10188" t="s">
        <v>2129</v>
      </c>
      <c r="C10188" t="s">
        <v>1852</v>
      </c>
      <c r="E10188" s="4">
        <v>4089</v>
      </c>
      <c r="F10188" s="4">
        <v>18249</v>
      </c>
      <c r="I10188" s="4">
        <v>22337</v>
      </c>
      <c r="J10188">
        <v>4089</v>
      </c>
      <c r="K10188" s="4">
        <v>0</v>
      </c>
    </row>
    <row r="10189" spans="1:11" x14ac:dyDescent="0.35">
      <c r="A10189" t="s">
        <v>998</v>
      </c>
      <c r="B10189" t="s">
        <v>2130</v>
      </c>
      <c r="C10189" t="s">
        <v>1853</v>
      </c>
      <c r="D10189" s="4">
        <v>0</v>
      </c>
      <c r="E10189" s="4">
        <v>2309</v>
      </c>
      <c r="F10189" s="4">
        <v>6926</v>
      </c>
      <c r="I10189" s="4">
        <v>9234</v>
      </c>
      <c r="J10189" s="4">
        <v>2309</v>
      </c>
      <c r="K10189" s="4">
        <v>0</v>
      </c>
    </row>
    <row r="10190" spans="1:11" x14ac:dyDescent="0.35">
      <c r="A10190" t="s">
        <v>998</v>
      </c>
      <c r="B10190" t="s">
        <v>2172</v>
      </c>
      <c r="C10190" t="s">
        <v>1893</v>
      </c>
      <c r="F10190" s="4">
        <v>1026</v>
      </c>
      <c r="I10190" s="4">
        <v>1026</v>
      </c>
      <c r="J10190">
        <v>0</v>
      </c>
      <c r="K10190" s="4">
        <v>0</v>
      </c>
    </row>
    <row r="10191" spans="1:11" x14ac:dyDescent="0.35">
      <c r="A10191" t="s">
        <v>998</v>
      </c>
      <c r="B10191" t="s">
        <v>2131</v>
      </c>
      <c r="C10191" t="s">
        <v>1854</v>
      </c>
      <c r="D10191" s="4">
        <v>2339804</v>
      </c>
      <c r="I10191" s="4">
        <v>2339804</v>
      </c>
      <c r="J10191" s="4">
        <v>2339804</v>
      </c>
      <c r="K10191" s="4">
        <v>2339804</v>
      </c>
    </row>
    <row r="10192" spans="1:11" x14ac:dyDescent="0.35">
      <c r="A10192" t="s">
        <v>998</v>
      </c>
      <c r="B10192" t="s">
        <v>2132</v>
      </c>
      <c r="C10192" t="s">
        <v>1855</v>
      </c>
      <c r="D10192" s="4">
        <v>0</v>
      </c>
      <c r="E10192" s="4">
        <v>1119409</v>
      </c>
      <c r="I10192" s="4">
        <v>1119409</v>
      </c>
      <c r="J10192" s="4">
        <v>1119409</v>
      </c>
      <c r="K10192" s="4">
        <v>0</v>
      </c>
    </row>
    <row r="10193" spans="1:11" x14ac:dyDescent="0.35">
      <c r="A10193" t="s">
        <v>998</v>
      </c>
      <c r="B10193" t="s">
        <v>2133</v>
      </c>
      <c r="C10193" t="s">
        <v>1856</v>
      </c>
      <c r="D10193" s="4">
        <v>0</v>
      </c>
      <c r="E10193" s="4">
        <v>22778</v>
      </c>
      <c r="F10193" s="4">
        <v>53840</v>
      </c>
      <c r="I10193" s="4">
        <v>76618</v>
      </c>
      <c r="J10193" s="4">
        <v>22778</v>
      </c>
      <c r="K10193" s="4">
        <v>0</v>
      </c>
    </row>
    <row r="10194" spans="1:11" x14ac:dyDescent="0.35">
      <c r="A10194" t="s">
        <v>998</v>
      </c>
      <c r="B10194" t="s">
        <v>2134</v>
      </c>
      <c r="C10194" t="s">
        <v>1857</v>
      </c>
      <c r="D10194" s="4">
        <v>128324</v>
      </c>
      <c r="E10194" s="4">
        <v>6790</v>
      </c>
      <c r="I10194" s="4">
        <v>135114</v>
      </c>
      <c r="J10194" s="4">
        <v>135114</v>
      </c>
      <c r="K10194" s="4">
        <v>128324</v>
      </c>
    </row>
    <row r="10195" spans="1:11" x14ac:dyDescent="0.35">
      <c r="A10195" t="s">
        <v>998</v>
      </c>
      <c r="B10195" t="s">
        <v>2135</v>
      </c>
      <c r="C10195" t="s">
        <v>1858</v>
      </c>
      <c r="D10195" s="4">
        <v>20110</v>
      </c>
      <c r="G10195" s="4">
        <v>4022</v>
      </c>
      <c r="H10195" s="4">
        <v>345898</v>
      </c>
      <c r="I10195" s="4">
        <v>370031</v>
      </c>
      <c r="J10195" s="4">
        <v>20110</v>
      </c>
      <c r="K10195" s="4">
        <v>20110</v>
      </c>
    </row>
    <row r="10196" spans="1:11" x14ac:dyDescent="0.35">
      <c r="A10196" t="s">
        <v>998</v>
      </c>
      <c r="B10196" t="s">
        <v>2136</v>
      </c>
      <c r="C10196" t="s">
        <v>1859</v>
      </c>
      <c r="D10196" s="4">
        <v>1003172</v>
      </c>
      <c r="E10196" s="4">
        <v>471683</v>
      </c>
      <c r="F10196" s="4">
        <v>105421</v>
      </c>
      <c r="G10196" s="4">
        <v>2850000</v>
      </c>
      <c r="H10196" s="4">
        <v>258052</v>
      </c>
      <c r="I10196" s="4">
        <v>4688327</v>
      </c>
      <c r="J10196" s="4">
        <v>1474855</v>
      </c>
      <c r="K10196" s="4">
        <v>1003172</v>
      </c>
    </row>
    <row r="10197" spans="1:11" x14ac:dyDescent="0.35">
      <c r="A10197" t="s">
        <v>998</v>
      </c>
      <c r="B10197" t="s">
        <v>2194</v>
      </c>
      <c r="C10197" t="s">
        <v>1915</v>
      </c>
      <c r="D10197" s="4">
        <v>5</v>
      </c>
      <c r="I10197" s="4">
        <v>5</v>
      </c>
      <c r="J10197" s="4">
        <v>5</v>
      </c>
      <c r="K10197" s="4">
        <v>5</v>
      </c>
    </row>
    <row r="10198" spans="1:11" x14ac:dyDescent="0.35">
      <c r="A10198" t="s">
        <v>998</v>
      </c>
      <c r="B10198" t="s">
        <v>2137</v>
      </c>
      <c r="C10198" t="s">
        <v>1860</v>
      </c>
      <c r="G10198" s="4">
        <v>3913309</v>
      </c>
      <c r="I10198" s="4">
        <v>3913309</v>
      </c>
      <c r="J10198">
        <v>0</v>
      </c>
      <c r="K10198" s="4">
        <v>0</v>
      </c>
    </row>
    <row r="10199" spans="1:11" x14ac:dyDescent="0.35">
      <c r="A10199" t="s">
        <v>998</v>
      </c>
      <c r="B10199" t="s">
        <v>2138</v>
      </c>
      <c r="C10199" t="s">
        <v>1861</v>
      </c>
      <c r="D10199" s="4">
        <v>682282</v>
      </c>
      <c r="I10199" s="4">
        <v>682282</v>
      </c>
      <c r="J10199" s="4">
        <v>682282</v>
      </c>
      <c r="K10199" s="4">
        <v>682282</v>
      </c>
    </row>
    <row r="10200" spans="1:11" x14ac:dyDescent="0.35">
      <c r="A10200" t="s">
        <v>998</v>
      </c>
      <c r="B10200" t="s">
        <v>2139</v>
      </c>
      <c r="C10200" t="s">
        <v>1862</v>
      </c>
      <c r="G10200" s="4">
        <v>3076714</v>
      </c>
      <c r="I10200" s="4">
        <v>3076714</v>
      </c>
      <c r="J10200">
        <v>0</v>
      </c>
      <c r="K10200" s="4">
        <v>0</v>
      </c>
    </row>
    <row r="10201" spans="1:11" x14ac:dyDescent="0.35">
      <c r="A10201" t="s">
        <v>998</v>
      </c>
      <c r="B10201" t="s">
        <v>2140</v>
      </c>
      <c r="C10201" t="s">
        <v>1863</v>
      </c>
      <c r="E10201" s="4">
        <v>101139</v>
      </c>
      <c r="F10201" s="4">
        <v>7780</v>
      </c>
      <c r="I10201" s="4">
        <v>108919</v>
      </c>
      <c r="J10201">
        <v>101139</v>
      </c>
      <c r="K10201" s="4">
        <v>0</v>
      </c>
    </row>
    <row r="10202" spans="1:11" x14ac:dyDescent="0.35">
      <c r="A10202" t="s">
        <v>998</v>
      </c>
      <c r="B10202" t="s">
        <v>2141</v>
      </c>
      <c r="D10202" s="4">
        <v>6054985</v>
      </c>
      <c r="E10202" s="4">
        <v>1728196</v>
      </c>
      <c r="F10202" s="4">
        <v>193241</v>
      </c>
      <c r="G10202" s="4">
        <v>9844045</v>
      </c>
      <c r="H10202" s="4">
        <v>603950</v>
      </c>
      <c r="I10202" s="4">
        <v>18424417</v>
      </c>
      <c r="J10202" s="4">
        <v>7783181</v>
      </c>
      <c r="K10202" s="4">
        <v>6054985</v>
      </c>
    </row>
    <row r="10203" spans="1:11" x14ac:dyDescent="0.35">
      <c r="A10203" t="s">
        <v>998</v>
      </c>
      <c r="B10203" t="s">
        <v>2143</v>
      </c>
      <c r="C10203" t="s">
        <v>1865</v>
      </c>
      <c r="D10203" s="4">
        <v>56130</v>
      </c>
      <c r="H10203" s="4">
        <v>87842</v>
      </c>
      <c r="I10203" s="4">
        <v>143972</v>
      </c>
      <c r="J10203" s="4">
        <v>56130</v>
      </c>
      <c r="K10203" s="4">
        <v>56130</v>
      </c>
    </row>
    <row r="10204" spans="1:11" x14ac:dyDescent="0.35">
      <c r="A10204" t="s">
        <v>998</v>
      </c>
      <c r="B10204" t="s">
        <v>2144</v>
      </c>
      <c r="C10204" t="s">
        <v>1866</v>
      </c>
      <c r="D10204" s="4">
        <v>1580</v>
      </c>
      <c r="I10204" s="4">
        <v>1580</v>
      </c>
      <c r="J10204" s="4">
        <v>1580</v>
      </c>
      <c r="K10204" s="4">
        <v>1580</v>
      </c>
    </row>
    <row r="10205" spans="1:11" x14ac:dyDescent="0.35">
      <c r="A10205" t="s">
        <v>998</v>
      </c>
      <c r="B10205" t="s">
        <v>2145</v>
      </c>
      <c r="C10205" t="s">
        <v>1867</v>
      </c>
      <c r="D10205" s="4">
        <v>1934211</v>
      </c>
      <c r="G10205" s="4">
        <v>108000</v>
      </c>
      <c r="H10205" s="4">
        <v>5715831</v>
      </c>
      <c r="I10205" s="4">
        <v>7758042</v>
      </c>
      <c r="J10205" s="4">
        <v>1934211</v>
      </c>
      <c r="K10205" s="4">
        <v>1934211</v>
      </c>
    </row>
    <row r="10206" spans="1:11" x14ac:dyDescent="0.35">
      <c r="A10206" t="s">
        <v>998</v>
      </c>
      <c r="B10206" t="s">
        <v>2146</v>
      </c>
      <c r="C10206" t="s">
        <v>1868</v>
      </c>
      <c r="D10206" s="4">
        <v>472123</v>
      </c>
      <c r="E10206" s="4">
        <v>0</v>
      </c>
      <c r="F10206" s="4">
        <v>65778</v>
      </c>
      <c r="H10206" s="4">
        <v>4938009</v>
      </c>
      <c r="I10206" s="4">
        <v>5475909</v>
      </c>
      <c r="J10206" s="4">
        <v>472123</v>
      </c>
      <c r="K10206" s="4">
        <v>472123</v>
      </c>
    </row>
    <row r="10207" spans="1:11" x14ac:dyDescent="0.35">
      <c r="A10207" t="s">
        <v>998</v>
      </c>
      <c r="B10207" t="s">
        <v>2173</v>
      </c>
      <c r="C10207" t="s">
        <v>1894</v>
      </c>
      <c r="D10207" s="4">
        <v>13452</v>
      </c>
      <c r="I10207" s="4">
        <v>13452</v>
      </c>
      <c r="J10207" s="4">
        <v>13452</v>
      </c>
      <c r="K10207" s="4">
        <v>13452</v>
      </c>
    </row>
    <row r="10208" spans="1:11" x14ac:dyDescent="0.35">
      <c r="A10208" t="s">
        <v>998</v>
      </c>
      <c r="B10208" t="s">
        <v>2147</v>
      </c>
      <c r="C10208" t="s">
        <v>1869</v>
      </c>
      <c r="D10208" s="4">
        <v>26075</v>
      </c>
      <c r="E10208" s="4">
        <v>0</v>
      </c>
      <c r="H10208" s="4">
        <v>1646400</v>
      </c>
      <c r="I10208" s="4">
        <v>1672475</v>
      </c>
      <c r="J10208" s="4">
        <v>26075</v>
      </c>
      <c r="K10208" s="4">
        <v>26075</v>
      </c>
    </row>
    <row r="10209" spans="1:11" x14ac:dyDescent="0.35">
      <c r="A10209" t="s">
        <v>998</v>
      </c>
      <c r="B10209" t="s">
        <v>2148</v>
      </c>
      <c r="C10209" t="s">
        <v>1870</v>
      </c>
      <c r="D10209" s="4">
        <v>340165</v>
      </c>
      <c r="E10209" s="4">
        <v>63406</v>
      </c>
      <c r="F10209" s="4">
        <v>5129286</v>
      </c>
      <c r="G10209" s="4">
        <v>32000</v>
      </c>
      <c r="I10209" s="4">
        <v>5564857</v>
      </c>
      <c r="J10209" s="4">
        <v>403571</v>
      </c>
      <c r="K10209" s="4">
        <v>340165</v>
      </c>
    </row>
    <row r="10210" spans="1:11" x14ac:dyDescent="0.35">
      <c r="A10210" t="s">
        <v>998</v>
      </c>
      <c r="B10210" t="s">
        <v>2149</v>
      </c>
      <c r="C10210" t="s">
        <v>1871</v>
      </c>
      <c r="D10210" s="4">
        <v>8658669</v>
      </c>
      <c r="E10210" s="4">
        <v>4590000</v>
      </c>
      <c r="F10210" s="4">
        <v>36110</v>
      </c>
      <c r="G10210" s="4">
        <v>11949</v>
      </c>
      <c r="I10210" s="4">
        <v>13296729</v>
      </c>
      <c r="J10210" s="4">
        <v>13248669</v>
      </c>
      <c r="K10210" s="4">
        <v>8658669</v>
      </c>
    </row>
    <row r="10211" spans="1:11" x14ac:dyDescent="0.35">
      <c r="A10211" t="s">
        <v>998</v>
      </c>
      <c r="B10211" t="s">
        <v>2150</v>
      </c>
      <c r="C10211" t="s">
        <v>1872</v>
      </c>
      <c r="D10211" s="4">
        <v>902467</v>
      </c>
      <c r="I10211" s="4">
        <v>902467</v>
      </c>
      <c r="J10211" s="4">
        <v>902467</v>
      </c>
      <c r="K10211" s="4">
        <v>902467</v>
      </c>
    </row>
    <row r="10212" spans="1:11" x14ac:dyDescent="0.35">
      <c r="A10212" t="s">
        <v>998</v>
      </c>
      <c r="B10212" t="s">
        <v>2151</v>
      </c>
      <c r="C10212" t="s">
        <v>1873</v>
      </c>
      <c r="D10212" s="4">
        <v>3833</v>
      </c>
      <c r="I10212" s="4">
        <v>3833</v>
      </c>
      <c r="J10212" s="4">
        <v>3833</v>
      </c>
      <c r="K10212" s="4">
        <v>3833</v>
      </c>
    </row>
    <row r="10213" spans="1:11" x14ac:dyDescent="0.35">
      <c r="A10213" t="s">
        <v>998</v>
      </c>
      <c r="B10213" t="s">
        <v>2152</v>
      </c>
      <c r="C10213" t="s">
        <v>1874</v>
      </c>
      <c r="D10213" s="4">
        <v>9587</v>
      </c>
      <c r="E10213" s="4">
        <v>0</v>
      </c>
      <c r="I10213" s="4">
        <v>9587</v>
      </c>
      <c r="J10213" s="4">
        <v>9587</v>
      </c>
      <c r="K10213" s="4">
        <v>9587</v>
      </c>
    </row>
    <row r="10214" spans="1:11" x14ac:dyDescent="0.35">
      <c r="A10214" t="s">
        <v>998</v>
      </c>
      <c r="B10214" t="s">
        <v>2153</v>
      </c>
      <c r="C10214" t="s">
        <v>1875</v>
      </c>
      <c r="D10214" s="4">
        <v>2906</v>
      </c>
      <c r="H10214" s="4">
        <v>116242</v>
      </c>
      <c r="I10214" s="4">
        <v>119148</v>
      </c>
      <c r="J10214" s="4">
        <v>2906</v>
      </c>
      <c r="K10214" s="4">
        <v>2906</v>
      </c>
    </row>
    <row r="10215" spans="1:11" x14ac:dyDescent="0.35">
      <c r="A10215" t="s">
        <v>998</v>
      </c>
      <c r="B10215" t="s">
        <v>2154</v>
      </c>
      <c r="C10215" t="s">
        <v>1876</v>
      </c>
      <c r="D10215" s="4">
        <v>115142</v>
      </c>
      <c r="H10215" s="4">
        <v>302400</v>
      </c>
      <c r="I10215" s="4">
        <v>417542</v>
      </c>
      <c r="J10215" s="4">
        <v>115142</v>
      </c>
      <c r="K10215" s="4">
        <v>115142</v>
      </c>
    </row>
    <row r="10216" spans="1:11" x14ac:dyDescent="0.35">
      <c r="A10216" t="s">
        <v>998</v>
      </c>
      <c r="B10216" t="s">
        <v>2155</v>
      </c>
      <c r="C10216" t="s">
        <v>1877</v>
      </c>
      <c r="D10216" s="4">
        <v>65970</v>
      </c>
      <c r="E10216" s="4">
        <v>4625</v>
      </c>
      <c r="I10216" s="4">
        <v>70595</v>
      </c>
      <c r="J10216" s="4">
        <v>70595</v>
      </c>
      <c r="K10216" s="4">
        <v>65970</v>
      </c>
    </row>
    <row r="10217" spans="1:11" x14ac:dyDescent="0.35">
      <c r="A10217" t="s">
        <v>998</v>
      </c>
      <c r="B10217" t="s">
        <v>2156</v>
      </c>
      <c r="D10217" s="4">
        <v>12602309</v>
      </c>
      <c r="E10217" s="4">
        <v>4658031</v>
      </c>
      <c r="F10217" s="4">
        <v>5231175</v>
      </c>
      <c r="G10217" s="4">
        <v>151949</v>
      </c>
      <c r="H10217" s="4">
        <v>12806723</v>
      </c>
      <c r="I10217" s="4">
        <v>35450187</v>
      </c>
      <c r="J10217" s="4">
        <v>17260340</v>
      </c>
      <c r="K10217" s="4">
        <v>12602309</v>
      </c>
    </row>
    <row r="10218" spans="1:11" x14ac:dyDescent="0.35">
      <c r="A10218" t="s">
        <v>998</v>
      </c>
      <c r="B10218" t="s">
        <v>2191</v>
      </c>
      <c r="C10218" t="s">
        <v>1912</v>
      </c>
      <c r="D10218" s="4">
        <v>1178</v>
      </c>
      <c r="I10218" s="4">
        <v>1178</v>
      </c>
      <c r="J10218" s="4">
        <v>1178</v>
      </c>
      <c r="K10218" s="4">
        <v>1178</v>
      </c>
    </row>
    <row r="10219" spans="1:11" x14ac:dyDescent="0.35">
      <c r="A10219" t="s">
        <v>998</v>
      </c>
      <c r="B10219" t="s">
        <v>2157</v>
      </c>
      <c r="C10219" t="s">
        <v>1879</v>
      </c>
      <c r="D10219" s="4">
        <v>4543409</v>
      </c>
      <c r="I10219" s="4">
        <v>4543409</v>
      </c>
      <c r="J10219" s="4">
        <v>4543409</v>
      </c>
      <c r="K10219" s="4">
        <v>4543409</v>
      </c>
    </row>
    <row r="10220" spans="1:11" x14ac:dyDescent="0.35">
      <c r="A10220" t="s">
        <v>998</v>
      </c>
      <c r="B10220" t="s">
        <v>2186</v>
      </c>
      <c r="C10220" t="s">
        <v>1907</v>
      </c>
      <c r="D10220" s="4">
        <v>8814</v>
      </c>
      <c r="I10220" s="4">
        <v>8814</v>
      </c>
      <c r="J10220" s="4">
        <v>8814</v>
      </c>
      <c r="K10220" s="4">
        <v>8814</v>
      </c>
    </row>
    <row r="10221" spans="1:11" x14ac:dyDescent="0.35">
      <c r="A10221" t="s">
        <v>998</v>
      </c>
      <c r="B10221" t="s">
        <v>2158</v>
      </c>
      <c r="C10221" t="s">
        <v>1880</v>
      </c>
      <c r="D10221" s="4">
        <v>2594850</v>
      </c>
      <c r="I10221" s="4">
        <v>2594850</v>
      </c>
      <c r="J10221" s="4">
        <v>2594850</v>
      </c>
      <c r="K10221" s="4">
        <v>2594850</v>
      </c>
    </row>
    <row r="10222" spans="1:11" x14ac:dyDescent="0.35">
      <c r="A10222" t="s">
        <v>998</v>
      </c>
      <c r="B10222" t="s">
        <v>2159</v>
      </c>
      <c r="C10222" t="s">
        <v>1881</v>
      </c>
      <c r="D10222" s="4">
        <v>5800422</v>
      </c>
      <c r="I10222" s="4">
        <v>5800422</v>
      </c>
      <c r="J10222" s="4">
        <v>5800422</v>
      </c>
      <c r="K10222" s="4">
        <v>5800422</v>
      </c>
    </row>
    <row r="10223" spans="1:11" x14ac:dyDescent="0.35">
      <c r="A10223" t="s">
        <v>998</v>
      </c>
      <c r="B10223" t="s">
        <v>2174</v>
      </c>
      <c r="C10223" t="s">
        <v>1895</v>
      </c>
      <c r="D10223" s="4">
        <v>209676</v>
      </c>
      <c r="I10223" s="4">
        <v>209676</v>
      </c>
      <c r="J10223" s="4">
        <v>209676</v>
      </c>
      <c r="K10223" s="4">
        <v>209676</v>
      </c>
    </row>
    <row r="10224" spans="1:11" x14ac:dyDescent="0.35">
      <c r="A10224" t="s">
        <v>998</v>
      </c>
      <c r="B10224" t="s">
        <v>2160</v>
      </c>
      <c r="C10224" t="s">
        <v>1882</v>
      </c>
      <c r="D10224" s="4">
        <v>4364</v>
      </c>
      <c r="F10224" s="4">
        <v>512395</v>
      </c>
      <c r="I10224" s="4">
        <v>516759</v>
      </c>
      <c r="J10224" s="4">
        <v>4364</v>
      </c>
      <c r="K10224" s="4">
        <v>4364</v>
      </c>
    </row>
    <row r="10225" spans="1:11" x14ac:dyDescent="0.35">
      <c r="A10225" t="s">
        <v>998</v>
      </c>
      <c r="B10225" t="s">
        <v>2161</v>
      </c>
      <c r="C10225" t="s">
        <v>1883</v>
      </c>
      <c r="D10225" s="4">
        <v>167528</v>
      </c>
      <c r="I10225" s="4">
        <v>167528</v>
      </c>
      <c r="J10225" s="4">
        <v>167528</v>
      </c>
      <c r="K10225" s="4">
        <v>167528</v>
      </c>
    </row>
    <row r="10226" spans="1:11" x14ac:dyDescent="0.35">
      <c r="A10226" t="s">
        <v>998</v>
      </c>
      <c r="B10226" t="s">
        <v>2171</v>
      </c>
      <c r="C10226" t="s">
        <v>1892</v>
      </c>
      <c r="D10226" s="4">
        <v>136</v>
      </c>
      <c r="I10226" s="4">
        <v>136</v>
      </c>
      <c r="J10226" s="4">
        <v>136</v>
      </c>
      <c r="K10226" s="4">
        <v>136</v>
      </c>
    </row>
    <row r="10227" spans="1:11" x14ac:dyDescent="0.35">
      <c r="A10227" t="s">
        <v>998</v>
      </c>
      <c r="B10227" t="s">
        <v>2162</v>
      </c>
      <c r="C10227" t="s">
        <v>1884</v>
      </c>
      <c r="D10227" s="4">
        <v>2333</v>
      </c>
      <c r="I10227" s="4">
        <v>2333</v>
      </c>
      <c r="J10227" s="4">
        <v>2333</v>
      </c>
      <c r="K10227" s="4">
        <v>2333</v>
      </c>
    </row>
    <row r="10228" spans="1:11" x14ac:dyDescent="0.35">
      <c r="A10228" t="s">
        <v>998</v>
      </c>
      <c r="B10228" t="s">
        <v>2163</v>
      </c>
      <c r="D10228" s="4">
        <v>13332711</v>
      </c>
      <c r="F10228" s="4">
        <v>512395</v>
      </c>
      <c r="I10228" s="4">
        <v>13845106</v>
      </c>
      <c r="J10228" s="4">
        <v>13332711</v>
      </c>
      <c r="K10228" s="4">
        <v>13332711</v>
      </c>
    </row>
    <row r="10229" spans="1:11" x14ac:dyDescent="0.35">
      <c r="A10229" t="s">
        <v>998</v>
      </c>
      <c r="B10229" t="s">
        <v>2164</v>
      </c>
      <c r="C10229" t="s">
        <v>1886</v>
      </c>
      <c r="D10229" s="4">
        <v>216807</v>
      </c>
      <c r="I10229" s="4">
        <v>216807</v>
      </c>
      <c r="J10229" s="4">
        <v>216807</v>
      </c>
      <c r="K10229" s="4">
        <v>216807</v>
      </c>
    </row>
    <row r="10230" spans="1:11" x14ac:dyDescent="0.35">
      <c r="A10230" t="s">
        <v>998</v>
      </c>
      <c r="B10230" t="s">
        <v>2165</v>
      </c>
      <c r="D10230" s="4">
        <v>216807</v>
      </c>
      <c r="I10230" s="4">
        <v>216807</v>
      </c>
      <c r="J10230" s="4">
        <v>216807</v>
      </c>
      <c r="K10230" s="4">
        <v>216807</v>
      </c>
    </row>
    <row r="10231" spans="1:11" x14ac:dyDescent="0.35">
      <c r="A10231" t="s">
        <v>998</v>
      </c>
      <c r="B10231" t="s">
        <v>2183</v>
      </c>
      <c r="C10231" t="s">
        <v>1904</v>
      </c>
      <c r="D10231" s="4">
        <v>250000</v>
      </c>
      <c r="I10231" s="4">
        <v>250000</v>
      </c>
      <c r="J10231" s="4">
        <v>250000</v>
      </c>
      <c r="K10231" s="4">
        <v>250000</v>
      </c>
    </row>
    <row r="10232" spans="1:11" x14ac:dyDescent="0.35">
      <c r="A10232" t="s">
        <v>998</v>
      </c>
      <c r="B10232" t="s">
        <v>2187</v>
      </c>
      <c r="C10232" t="s">
        <v>1908</v>
      </c>
      <c r="D10232" s="4">
        <v>9080</v>
      </c>
      <c r="I10232" s="4">
        <v>9080</v>
      </c>
      <c r="J10232" s="4">
        <v>9080</v>
      </c>
      <c r="K10232" s="4">
        <v>9080</v>
      </c>
    </row>
    <row r="10233" spans="1:11" x14ac:dyDescent="0.35">
      <c r="A10233" t="s">
        <v>998</v>
      </c>
      <c r="B10233" t="s">
        <v>2166</v>
      </c>
      <c r="C10233" t="s">
        <v>1888</v>
      </c>
      <c r="H10233" s="4">
        <v>960000</v>
      </c>
      <c r="I10233" s="4">
        <v>960000</v>
      </c>
      <c r="J10233">
        <v>0</v>
      </c>
      <c r="K10233" s="4">
        <v>0</v>
      </c>
    </row>
    <row r="10234" spans="1:11" x14ac:dyDescent="0.35">
      <c r="A10234" t="s">
        <v>998</v>
      </c>
      <c r="B10234" t="s">
        <v>2180</v>
      </c>
      <c r="C10234" t="s">
        <v>1901</v>
      </c>
      <c r="F10234" s="4">
        <v>1125000</v>
      </c>
      <c r="I10234" s="4">
        <v>1125000</v>
      </c>
      <c r="J10234">
        <v>0</v>
      </c>
      <c r="K10234" s="4">
        <v>0</v>
      </c>
    </row>
    <row r="10235" spans="1:11" x14ac:dyDescent="0.35">
      <c r="A10235" t="s">
        <v>998</v>
      </c>
      <c r="B10235" t="s">
        <v>2167</v>
      </c>
      <c r="C10235" t="s">
        <v>1889</v>
      </c>
      <c r="F10235" s="4">
        <v>1575000</v>
      </c>
      <c r="I10235" s="4">
        <v>1575000</v>
      </c>
      <c r="J10235">
        <v>0</v>
      </c>
      <c r="K10235" s="4">
        <v>0</v>
      </c>
    </row>
    <row r="10236" spans="1:11" x14ac:dyDescent="0.35">
      <c r="A10236" t="s">
        <v>998</v>
      </c>
      <c r="B10236" t="s">
        <v>2168</v>
      </c>
      <c r="C10236" t="s">
        <v>1890</v>
      </c>
      <c r="F10236" s="4">
        <v>562500</v>
      </c>
      <c r="I10236" s="4">
        <v>562500</v>
      </c>
      <c r="J10236">
        <v>0</v>
      </c>
      <c r="K10236" s="4">
        <v>0</v>
      </c>
    </row>
    <row r="10237" spans="1:11" x14ac:dyDescent="0.35">
      <c r="A10237" t="s">
        <v>998</v>
      </c>
      <c r="B10237" t="s">
        <v>2181</v>
      </c>
      <c r="C10237" t="s">
        <v>1902</v>
      </c>
      <c r="F10237" s="4">
        <v>2250000</v>
      </c>
      <c r="I10237" s="4">
        <v>2250000</v>
      </c>
      <c r="J10237">
        <v>0</v>
      </c>
      <c r="K10237" s="4">
        <v>0</v>
      </c>
    </row>
    <row r="10238" spans="1:11" x14ac:dyDescent="0.35">
      <c r="A10238" t="s">
        <v>998</v>
      </c>
      <c r="B10238" t="s">
        <v>2169</v>
      </c>
      <c r="D10238" s="4">
        <v>259080</v>
      </c>
      <c r="F10238" s="4">
        <v>5512500</v>
      </c>
      <c r="H10238" s="4">
        <v>960000</v>
      </c>
      <c r="I10238" s="4">
        <v>6731580</v>
      </c>
      <c r="J10238" s="4">
        <v>259080</v>
      </c>
      <c r="K10238" s="4">
        <v>259080</v>
      </c>
    </row>
    <row r="10239" spans="1:11" x14ac:dyDescent="0.35">
      <c r="A10239" t="s">
        <v>998</v>
      </c>
      <c r="B10239" t="s">
        <v>2170</v>
      </c>
      <c r="D10239" s="4">
        <v>168444980</v>
      </c>
      <c r="E10239" s="4">
        <v>49137560</v>
      </c>
      <c r="F10239" s="4">
        <v>43018819</v>
      </c>
      <c r="G10239" s="4">
        <v>11534235</v>
      </c>
      <c r="H10239" s="4">
        <v>15548311</v>
      </c>
      <c r="I10239" s="4">
        <v>287683905</v>
      </c>
      <c r="J10239" s="4">
        <f>SUM(D10239,E10239)</f>
        <v>217582540</v>
      </c>
      <c r="K10239" s="4">
        <v>168444980</v>
      </c>
    </row>
    <row r="10240" spans="1:11" x14ac:dyDescent="0.35">
      <c r="A10240" t="s">
        <v>1003</v>
      </c>
      <c r="B10240" t="s">
        <v>2118</v>
      </c>
      <c r="C10240" t="s">
        <v>1843</v>
      </c>
      <c r="D10240" s="4">
        <v>24575814</v>
      </c>
      <c r="F10240" s="4">
        <v>12821200</v>
      </c>
      <c r="I10240" s="4">
        <v>37397014</v>
      </c>
      <c r="J10240" s="4">
        <v>24575814</v>
      </c>
      <c r="K10240" s="4">
        <v>24575814</v>
      </c>
    </row>
    <row r="10241" spans="1:11" x14ac:dyDescent="0.35">
      <c r="A10241" t="s">
        <v>1003</v>
      </c>
      <c r="B10241" t="s">
        <v>2119</v>
      </c>
      <c r="C10241" t="s">
        <v>1844</v>
      </c>
      <c r="D10241" s="4">
        <v>1073180</v>
      </c>
      <c r="H10241" s="4">
        <v>2125042</v>
      </c>
      <c r="I10241" s="4">
        <v>3198222</v>
      </c>
      <c r="J10241" s="4">
        <v>1073180</v>
      </c>
      <c r="K10241" s="4">
        <v>1073180</v>
      </c>
    </row>
    <row r="10242" spans="1:11" x14ac:dyDescent="0.35">
      <c r="A10242" t="s">
        <v>1003</v>
      </c>
      <c r="B10242" t="s">
        <v>2120</v>
      </c>
      <c r="C10242" t="s">
        <v>1845</v>
      </c>
      <c r="D10242" s="4">
        <v>2961423</v>
      </c>
      <c r="I10242" s="4">
        <v>2961423</v>
      </c>
      <c r="J10242" s="4">
        <v>2961423</v>
      </c>
      <c r="K10242" s="4">
        <v>2961423</v>
      </c>
    </row>
    <row r="10243" spans="1:11" x14ac:dyDescent="0.35">
      <c r="A10243" t="s">
        <v>1003</v>
      </c>
      <c r="B10243" t="s">
        <v>2121</v>
      </c>
      <c r="D10243" s="4">
        <v>28610416</v>
      </c>
      <c r="F10243" s="4">
        <v>12821200</v>
      </c>
      <c r="H10243" s="4">
        <v>2125042</v>
      </c>
      <c r="I10243" s="4">
        <v>43556658</v>
      </c>
      <c r="J10243" s="4">
        <v>28610416</v>
      </c>
      <c r="K10243" s="4">
        <v>28610416</v>
      </c>
    </row>
    <row r="10244" spans="1:11" x14ac:dyDescent="0.35">
      <c r="A10244" t="s">
        <v>1003</v>
      </c>
      <c r="B10244" t="s">
        <v>2122</v>
      </c>
      <c r="C10244" t="s">
        <v>1846</v>
      </c>
      <c r="D10244" s="4">
        <v>13502168</v>
      </c>
      <c r="H10244" s="4">
        <v>60000</v>
      </c>
      <c r="I10244" s="4">
        <v>13562168</v>
      </c>
      <c r="J10244" s="4">
        <v>13502168</v>
      </c>
      <c r="K10244" s="4">
        <v>13502168</v>
      </c>
    </row>
    <row r="10245" spans="1:11" x14ac:dyDescent="0.35">
      <c r="A10245" t="s">
        <v>1003</v>
      </c>
      <c r="B10245" t="s">
        <v>2123</v>
      </c>
      <c r="C10245" t="s">
        <v>1847</v>
      </c>
      <c r="D10245" s="4">
        <v>13272358</v>
      </c>
      <c r="F10245" s="4">
        <v>337838</v>
      </c>
      <c r="I10245" s="4">
        <v>13610196</v>
      </c>
      <c r="J10245" s="4">
        <v>13272358</v>
      </c>
      <c r="K10245" s="4">
        <v>13272358</v>
      </c>
    </row>
    <row r="10246" spans="1:11" x14ac:dyDescent="0.35">
      <c r="A10246" t="s">
        <v>1003</v>
      </c>
      <c r="B10246" t="s">
        <v>2124</v>
      </c>
      <c r="C10246" t="s">
        <v>1848</v>
      </c>
      <c r="D10246" s="4">
        <v>9801</v>
      </c>
      <c r="I10246" s="4">
        <v>9801</v>
      </c>
      <c r="J10246" s="4">
        <v>9801</v>
      </c>
      <c r="K10246" s="4">
        <v>9801</v>
      </c>
    </row>
    <row r="10247" spans="1:11" x14ac:dyDescent="0.35">
      <c r="A10247" t="s">
        <v>1003</v>
      </c>
      <c r="B10247" t="s">
        <v>2125</v>
      </c>
      <c r="D10247" s="4">
        <v>26784326</v>
      </c>
      <c r="F10247" s="4">
        <v>337838</v>
      </c>
      <c r="H10247" s="4">
        <v>60000</v>
      </c>
      <c r="I10247" s="4">
        <v>27182164</v>
      </c>
      <c r="J10247" s="4">
        <v>26784326</v>
      </c>
      <c r="K10247" s="4">
        <v>26784326</v>
      </c>
    </row>
    <row r="10248" spans="1:11" x14ac:dyDescent="0.35">
      <c r="A10248" t="s">
        <v>1003</v>
      </c>
      <c r="B10248" t="s">
        <v>2126</v>
      </c>
      <c r="C10248" t="s">
        <v>1850</v>
      </c>
      <c r="D10248" s="4">
        <v>6400000</v>
      </c>
      <c r="I10248" s="4">
        <v>6400000</v>
      </c>
      <c r="J10248" s="4">
        <v>6400000</v>
      </c>
      <c r="K10248" s="4">
        <v>6400000</v>
      </c>
    </row>
    <row r="10249" spans="1:11" x14ac:dyDescent="0.35">
      <c r="A10249" t="s">
        <v>1003</v>
      </c>
      <c r="B10249" t="s">
        <v>2127</v>
      </c>
      <c r="D10249" s="4">
        <v>6400000</v>
      </c>
      <c r="I10249" s="4">
        <v>6400000</v>
      </c>
      <c r="J10249" s="4">
        <v>6400000</v>
      </c>
      <c r="K10249" s="4">
        <v>6400000</v>
      </c>
    </row>
    <row r="10250" spans="1:11" x14ac:dyDescent="0.35">
      <c r="A10250" t="s">
        <v>1003</v>
      </c>
      <c r="B10250" t="s">
        <v>2128</v>
      </c>
      <c r="C10250" t="s">
        <v>1851</v>
      </c>
      <c r="D10250" s="4">
        <v>541907</v>
      </c>
      <c r="I10250" s="4">
        <v>541907</v>
      </c>
      <c r="J10250" s="4">
        <v>541907</v>
      </c>
      <c r="K10250" s="4">
        <v>541907</v>
      </c>
    </row>
    <row r="10251" spans="1:11" x14ac:dyDescent="0.35">
      <c r="A10251" t="s">
        <v>1003</v>
      </c>
      <c r="B10251" t="s">
        <v>2129</v>
      </c>
      <c r="C10251" t="s">
        <v>1852</v>
      </c>
      <c r="F10251" s="4">
        <v>1363</v>
      </c>
      <c r="I10251" s="4">
        <v>1363</v>
      </c>
      <c r="J10251">
        <v>0</v>
      </c>
      <c r="K10251" s="4">
        <v>0</v>
      </c>
    </row>
    <row r="10252" spans="1:11" x14ac:dyDescent="0.35">
      <c r="A10252" t="s">
        <v>1003</v>
      </c>
      <c r="B10252" t="s">
        <v>2130</v>
      </c>
      <c r="C10252" t="s">
        <v>1853</v>
      </c>
      <c r="E10252" s="4">
        <v>7695</v>
      </c>
      <c r="I10252" s="4">
        <v>7695</v>
      </c>
      <c r="J10252">
        <v>7695</v>
      </c>
      <c r="K10252" s="4">
        <v>0</v>
      </c>
    </row>
    <row r="10253" spans="1:11" x14ac:dyDescent="0.35">
      <c r="A10253" t="s">
        <v>1003</v>
      </c>
      <c r="B10253" t="s">
        <v>2172</v>
      </c>
      <c r="C10253" t="s">
        <v>1893</v>
      </c>
      <c r="F10253" s="4">
        <v>1195</v>
      </c>
      <c r="I10253" s="4">
        <v>1195</v>
      </c>
      <c r="J10253">
        <v>0</v>
      </c>
      <c r="K10253" s="4">
        <v>0</v>
      </c>
    </row>
    <row r="10254" spans="1:11" x14ac:dyDescent="0.35">
      <c r="A10254" t="s">
        <v>1003</v>
      </c>
      <c r="B10254" t="s">
        <v>2131</v>
      </c>
      <c r="C10254" t="s">
        <v>1854</v>
      </c>
      <c r="F10254" s="4">
        <v>282446</v>
      </c>
      <c r="I10254" s="4">
        <v>282446</v>
      </c>
      <c r="J10254">
        <v>0</v>
      </c>
      <c r="K10254" s="4">
        <v>0</v>
      </c>
    </row>
    <row r="10255" spans="1:11" x14ac:dyDescent="0.35">
      <c r="A10255" t="s">
        <v>1003</v>
      </c>
      <c r="B10255" t="s">
        <v>2132</v>
      </c>
      <c r="C10255" t="s">
        <v>1855</v>
      </c>
      <c r="D10255" s="4">
        <v>30528</v>
      </c>
      <c r="F10255" s="4">
        <v>318825</v>
      </c>
      <c r="I10255" s="4">
        <v>349353</v>
      </c>
      <c r="J10255" s="4">
        <v>30528</v>
      </c>
      <c r="K10255" s="4">
        <v>30528</v>
      </c>
    </row>
    <row r="10256" spans="1:11" x14ac:dyDescent="0.35">
      <c r="A10256" t="s">
        <v>1003</v>
      </c>
      <c r="B10256" t="s">
        <v>2133</v>
      </c>
      <c r="C10256" t="s">
        <v>1856</v>
      </c>
      <c r="D10256" s="4">
        <v>5788</v>
      </c>
      <c r="F10256" s="4">
        <v>22778</v>
      </c>
      <c r="I10256" s="4">
        <v>28566</v>
      </c>
      <c r="J10256" s="4">
        <v>5788</v>
      </c>
      <c r="K10256" s="4">
        <v>5788</v>
      </c>
    </row>
    <row r="10257" spans="1:11" x14ac:dyDescent="0.35">
      <c r="A10257" t="s">
        <v>1003</v>
      </c>
      <c r="B10257" t="s">
        <v>2134</v>
      </c>
      <c r="C10257" t="s">
        <v>1857</v>
      </c>
      <c r="D10257" s="4">
        <v>2716</v>
      </c>
      <c r="F10257" s="4">
        <v>12221</v>
      </c>
      <c r="I10257" s="4">
        <v>14937</v>
      </c>
      <c r="J10257" s="4">
        <v>2716</v>
      </c>
      <c r="K10257" s="4">
        <v>2716</v>
      </c>
    </row>
    <row r="10258" spans="1:11" x14ac:dyDescent="0.35">
      <c r="A10258" t="s">
        <v>1003</v>
      </c>
      <c r="B10258" t="s">
        <v>2135</v>
      </c>
      <c r="C10258" t="s">
        <v>1858</v>
      </c>
      <c r="D10258" s="4">
        <v>20110</v>
      </c>
      <c r="E10258" s="4">
        <v>12066</v>
      </c>
      <c r="H10258" s="4">
        <v>10390</v>
      </c>
      <c r="I10258" s="4">
        <v>42567</v>
      </c>
      <c r="J10258" s="4">
        <v>32176</v>
      </c>
      <c r="K10258" s="4">
        <v>20110</v>
      </c>
    </row>
    <row r="10259" spans="1:11" x14ac:dyDescent="0.35">
      <c r="A10259" t="s">
        <v>1003</v>
      </c>
      <c r="B10259" t="s">
        <v>2136</v>
      </c>
      <c r="C10259" t="s">
        <v>1859</v>
      </c>
      <c r="D10259" s="4">
        <v>125000</v>
      </c>
      <c r="E10259" s="4">
        <v>210841</v>
      </c>
      <c r="F10259" s="4">
        <v>3</v>
      </c>
      <c r="H10259" s="4">
        <v>308052</v>
      </c>
      <c r="I10259" s="4">
        <v>643896</v>
      </c>
      <c r="J10259" s="4">
        <v>335841</v>
      </c>
      <c r="K10259" s="4">
        <v>125000</v>
      </c>
    </row>
    <row r="10260" spans="1:11" x14ac:dyDescent="0.35">
      <c r="A10260" t="s">
        <v>1003</v>
      </c>
      <c r="B10260" t="s">
        <v>2137</v>
      </c>
      <c r="C10260" t="s">
        <v>1860</v>
      </c>
      <c r="D10260" s="4">
        <v>543515</v>
      </c>
      <c r="F10260" s="4">
        <v>108703</v>
      </c>
      <c r="H10260" s="4">
        <v>217406</v>
      </c>
      <c r="I10260" s="4">
        <v>869624</v>
      </c>
      <c r="J10260" s="4">
        <v>543515</v>
      </c>
      <c r="K10260" s="4">
        <v>543515</v>
      </c>
    </row>
    <row r="10261" spans="1:11" x14ac:dyDescent="0.35">
      <c r="A10261" t="s">
        <v>1003</v>
      </c>
      <c r="B10261" t="s">
        <v>2138</v>
      </c>
      <c r="C10261" t="s">
        <v>1861</v>
      </c>
      <c r="D10261" s="4">
        <v>280748</v>
      </c>
      <c r="I10261" s="4">
        <v>280748</v>
      </c>
      <c r="J10261" s="4">
        <v>280748</v>
      </c>
      <c r="K10261" s="4">
        <v>280748</v>
      </c>
    </row>
    <row r="10262" spans="1:11" x14ac:dyDescent="0.35">
      <c r="A10262" t="s">
        <v>1003</v>
      </c>
      <c r="B10262" t="s">
        <v>2139</v>
      </c>
      <c r="C10262" t="s">
        <v>1862</v>
      </c>
      <c r="D10262" s="4">
        <v>769178</v>
      </c>
      <c r="I10262" s="4">
        <v>769178</v>
      </c>
      <c r="J10262" s="4">
        <v>769178</v>
      </c>
      <c r="K10262" s="4">
        <v>769178</v>
      </c>
    </row>
    <row r="10263" spans="1:11" x14ac:dyDescent="0.35">
      <c r="A10263" t="s">
        <v>1003</v>
      </c>
      <c r="B10263" t="s">
        <v>2141</v>
      </c>
      <c r="D10263" s="4">
        <v>2319491</v>
      </c>
      <c r="E10263" s="4">
        <v>230603</v>
      </c>
      <c r="F10263" s="4">
        <v>747535</v>
      </c>
      <c r="H10263" s="4">
        <v>535848</v>
      </c>
      <c r="I10263" s="4">
        <v>3833476</v>
      </c>
      <c r="J10263" s="4">
        <v>2550094</v>
      </c>
      <c r="K10263" s="4">
        <v>2319491</v>
      </c>
    </row>
    <row r="10264" spans="1:11" x14ac:dyDescent="0.35">
      <c r="A10264" t="s">
        <v>1003</v>
      </c>
      <c r="B10264" t="s">
        <v>2144</v>
      </c>
      <c r="C10264" t="s">
        <v>1866</v>
      </c>
      <c r="I10264" s="4">
        <v>0</v>
      </c>
      <c r="J10264">
        <v>0</v>
      </c>
      <c r="K10264" s="4">
        <v>0</v>
      </c>
    </row>
    <row r="10265" spans="1:11" x14ac:dyDescent="0.35">
      <c r="A10265" t="s">
        <v>1003</v>
      </c>
      <c r="B10265" t="s">
        <v>2145</v>
      </c>
      <c r="C10265" t="s">
        <v>1867</v>
      </c>
      <c r="D10265" s="4">
        <v>2276000</v>
      </c>
      <c r="E10265" s="4">
        <v>9000</v>
      </c>
      <c r="H10265" s="4">
        <v>1310450</v>
      </c>
      <c r="I10265" s="4">
        <v>3595450</v>
      </c>
      <c r="J10265" s="4">
        <v>2285000</v>
      </c>
      <c r="K10265" s="4">
        <v>2276000</v>
      </c>
    </row>
    <row r="10266" spans="1:11" x14ac:dyDescent="0.35">
      <c r="A10266" t="s">
        <v>1003</v>
      </c>
      <c r="B10266" t="s">
        <v>2146</v>
      </c>
      <c r="C10266" t="s">
        <v>1868</v>
      </c>
      <c r="E10266" s="4">
        <v>110519</v>
      </c>
      <c r="H10266" s="4">
        <v>2025497</v>
      </c>
      <c r="I10266" s="4">
        <v>2136016</v>
      </c>
      <c r="J10266">
        <v>110519</v>
      </c>
      <c r="K10266" s="4">
        <v>0</v>
      </c>
    </row>
    <row r="10267" spans="1:11" x14ac:dyDescent="0.35">
      <c r="A10267" t="s">
        <v>1003</v>
      </c>
      <c r="B10267" t="s">
        <v>2173</v>
      </c>
      <c r="C10267" t="s">
        <v>1894</v>
      </c>
      <c r="D10267" s="4">
        <v>50006</v>
      </c>
      <c r="I10267" s="4">
        <v>50006</v>
      </c>
      <c r="J10267" s="4">
        <v>50006</v>
      </c>
      <c r="K10267" s="4">
        <v>50006</v>
      </c>
    </row>
    <row r="10268" spans="1:11" x14ac:dyDescent="0.35">
      <c r="A10268" t="s">
        <v>1003</v>
      </c>
      <c r="B10268" t="s">
        <v>2147</v>
      </c>
      <c r="C10268" t="s">
        <v>1869</v>
      </c>
      <c r="H10268" s="4">
        <v>576000</v>
      </c>
      <c r="I10268" s="4">
        <v>576000</v>
      </c>
      <c r="J10268">
        <v>0</v>
      </c>
      <c r="K10268" s="4">
        <v>0</v>
      </c>
    </row>
    <row r="10269" spans="1:11" x14ac:dyDescent="0.35">
      <c r="A10269" t="s">
        <v>1003</v>
      </c>
      <c r="B10269" t="s">
        <v>2148</v>
      </c>
      <c r="C10269" t="s">
        <v>1870</v>
      </c>
      <c r="D10269" s="4">
        <v>12839</v>
      </c>
      <c r="E10269" s="4">
        <v>4075138</v>
      </c>
      <c r="F10269" s="4">
        <v>0</v>
      </c>
      <c r="H10269" s="4">
        <v>43949</v>
      </c>
      <c r="I10269" s="4">
        <v>4131926</v>
      </c>
      <c r="J10269" s="4">
        <v>4087977</v>
      </c>
      <c r="K10269" s="4">
        <v>12839</v>
      </c>
    </row>
    <row r="10270" spans="1:11" x14ac:dyDescent="0.35">
      <c r="A10270" t="s">
        <v>1003</v>
      </c>
      <c r="B10270" t="s">
        <v>2149</v>
      </c>
      <c r="C10270" t="s">
        <v>1871</v>
      </c>
      <c r="F10270" s="4">
        <v>6495000</v>
      </c>
      <c r="G10270" s="4">
        <v>61396</v>
      </c>
      <c r="H10270" s="4">
        <v>103663</v>
      </c>
      <c r="I10270" s="4">
        <v>6660059</v>
      </c>
      <c r="J10270">
        <v>0</v>
      </c>
      <c r="K10270" s="4">
        <v>0</v>
      </c>
    </row>
    <row r="10271" spans="1:11" x14ac:dyDescent="0.35">
      <c r="A10271" t="s">
        <v>1003</v>
      </c>
      <c r="B10271" t="s">
        <v>2150</v>
      </c>
      <c r="C10271" t="s">
        <v>1872</v>
      </c>
      <c r="D10271" s="4">
        <v>196000</v>
      </c>
      <c r="I10271" s="4">
        <v>196000</v>
      </c>
      <c r="J10271" s="4">
        <v>196000</v>
      </c>
      <c r="K10271" s="4">
        <v>196000</v>
      </c>
    </row>
    <row r="10272" spans="1:11" x14ac:dyDescent="0.35">
      <c r="A10272" t="s">
        <v>1003</v>
      </c>
      <c r="B10272" t="s">
        <v>2153</v>
      </c>
      <c r="C10272" t="s">
        <v>1875</v>
      </c>
      <c r="H10272" s="4">
        <v>69745</v>
      </c>
      <c r="I10272" s="4">
        <v>69745</v>
      </c>
      <c r="J10272">
        <v>0</v>
      </c>
      <c r="K10272" s="4">
        <v>0</v>
      </c>
    </row>
    <row r="10273" spans="1:11" x14ac:dyDescent="0.35">
      <c r="A10273" t="s">
        <v>1003</v>
      </c>
      <c r="B10273" t="s">
        <v>2154</v>
      </c>
      <c r="C10273" t="s">
        <v>1876</v>
      </c>
      <c r="D10273" s="4">
        <v>81935</v>
      </c>
      <c r="H10273" s="4">
        <v>159600</v>
      </c>
      <c r="I10273" s="4">
        <v>241535</v>
      </c>
      <c r="J10273" s="4">
        <v>81935</v>
      </c>
      <c r="K10273" s="4">
        <v>81935</v>
      </c>
    </row>
    <row r="10274" spans="1:11" x14ac:dyDescent="0.35">
      <c r="A10274" t="s">
        <v>1003</v>
      </c>
      <c r="B10274" t="s">
        <v>2156</v>
      </c>
      <c r="D10274" s="4">
        <v>2616780</v>
      </c>
      <c r="E10274" s="4">
        <v>4194656</v>
      </c>
      <c r="F10274" s="4">
        <v>6495000</v>
      </c>
      <c r="G10274" s="4">
        <v>61396</v>
      </c>
      <c r="H10274" s="4">
        <v>4288904</v>
      </c>
      <c r="I10274" s="4">
        <v>17656737</v>
      </c>
      <c r="J10274" s="4">
        <v>6811436</v>
      </c>
      <c r="K10274" s="4">
        <v>2616780</v>
      </c>
    </row>
    <row r="10275" spans="1:11" x14ac:dyDescent="0.35">
      <c r="A10275" t="s">
        <v>1003</v>
      </c>
      <c r="B10275" t="s">
        <v>2157</v>
      </c>
      <c r="C10275" t="s">
        <v>1879</v>
      </c>
      <c r="D10275" s="4">
        <v>2256921</v>
      </c>
      <c r="I10275" s="4">
        <v>2256921</v>
      </c>
      <c r="J10275" s="4">
        <v>2256921</v>
      </c>
      <c r="K10275" s="4">
        <v>2256921</v>
      </c>
    </row>
    <row r="10276" spans="1:11" x14ac:dyDescent="0.35">
      <c r="A10276" t="s">
        <v>1003</v>
      </c>
      <c r="B10276" t="s">
        <v>2158</v>
      </c>
      <c r="C10276" t="s">
        <v>1880</v>
      </c>
      <c r="D10276" s="4">
        <v>80368</v>
      </c>
      <c r="I10276" s="4">
        <v>80368</v>
      </c>
      <c r="J10276" s="4">
        <v>80368</v>
      </c>
      <c r="K10276" s="4">
        <v>80368</v>
      </c>
    </row>
    <row r="10277" spans="1:11" x14ac:dyDescent="0.35">
      <c r="A10277" t="s">
        <v>1003</v>
      </c>
      <c r="B10277" t="s">
        <v>2159</v>
      </c>
      <c r="C10277" t="s">
        <v>1881</v>
      </c>
      <c r="D10277" s="4">
        <v>356416</v>
      </c>
      <c r="I10277" s="4">
        <v>356416</v>
      </c>
      <c r="J10277" s="4">
        <v>356416</v>
      </c>
      <c r="K10277" s="4">
        <v>356416</v>
      </c>
    </row>
    <row r="10278" spans="1:11" x14ac:dyDescent="0.35">
      <c r="A10278" t="s">
        <v>1003</v>
      </c>
      <c r="B10278" t="s">
        <v>2174</v>
      </c>
      <c r="C10278" t="s">
        <v>1895</v>
      </c>
      <c r="D10278" s="4">
        <v>188709</v>
      </c>
      <c r="I10278" s="4">
        <v>188709</v>
      </c>
      <c r="J10278" s="4">
        <v>188709</v>
      </c>
      <c r="K10278" s="4">
        <v>188709</v>
      </c>
    </row>
    <row r="10279" spans="1:11" x14ac:dyDescent="0.35">
      <c r="A10279" t="s">
        <v>1003</v>
      </c>
      <c r="B10279" t="s">
        <v>2160</v>
      </c>
      <c r="C10279" t="s">
        <v>1882</v>
      </c>
      <c r="F10279" s="4">
        <v>41264</v>
      </c>
      <c r="I10279" s="4">
        <v>41264</v>
      </c>
      <c r="J10279">
        <v>0</v>
      </c>
      <c r="K10279" s="4">
        <v>0</v>
      </c>
    </row>
    <row r="10280" spans="1:11" x14ac:dyDescent="0.35">
      <c r="A10280" t="s">
        <v>1003</v>
      </c>
      <c r="B10280" t="s">
        <v>2161</v>
      </c>
      <c r="C10280" t="s">
        <v>1883</v>
      </c>
      <c r="D10280" s="4">
        <v>36071</v>
      </c>
      <c r="I10280" s="4">
        <v>36071</v>
      </c>
      <c r="J10280" s="4">
        <v>36071</v>
      </c>
      <c r="K10280" s="4">
        <v>36071</v>
      </c>
    </row>
    <row r="10281" spans="1:11" x14ac:dyDescent="0.35">
      <c r="A10281" t="s">
        <v>1003</v>
      </c>
      <c r="B10281" t="s">
        <v>2163</v>
      </c>
      <c r="D10281" s="4">
        <v>2918485</v>
      </c>
      <c r="F10281" s="4">
        <v>41264</v>
      </c>
      <c r="I10281" s="4">
        <v>2959749</v>
      </c>
      <c r="J10281" s="4">
        <v>2918485</v>
      </c>
      <c r="K10281" s="4">
        <v>2918485</v>
      </c>
    </row>
    <row r="10282" spans="1:11" x14ac:dyDescent="0.35">
      <c r="A10282" t="s">
        <v>1003</v>
      </c>
      <c r="B10282" t="s">
        <v>2164</v>
      </c>
      <c r="C10282" t="s">
        <v>1886</v>
      </c>
      <c r="F10282" s="4">
        <v>188528</v>
      </c>
      <c r="I10282" s="4">
        <v>188528</v>
      </c>
      <c r="J10282">
        <v>0</v>
      </c>
      <c r="K10282" s="4">
        <v>0</v>
      </c>
    </row>
    <row r="10283" spans="1:11" x14ac:dyDescent="0.35">
      <c r="A10283" t="s">
        <v>1003</v>
      </c>
      <c r="B10283" t="s">
        <v>2165</v>
      </c>
      <c r="F10283" s="4">
        <v>188528</v>
      </c>
      <c r="I10283" s="4">
        <v>188528</v>
      </c>
      <c r="J10283">
        <v>0</v>
      </c>
      <c r="K10283" s="4">
        <v>0</v>
      </c>
    </row>
    <row r="10284" spans="1:11" x14ac:dyDescent="0.35">
      <c r="A10284" t="s">
        <v>1003</v>
      </c>
      <c r="B10284" t="s">
        <v>2183</v>
      </c>
      <c r="C10284" t="s">
        <v>1904</v>
      </c>
      <c r="D10284" s="4">
        <v>125000</v>
      </c>
      <c r="I10284" s="4">
        <v>125000</v>
      </c>
      <c r="J10284" s="4">
        <v>125000</v>
      </c>
      <c r="K10284" s="4">
        <v>125000</v>
      </c>
    </row>
    <row r="10285" spans="1:11" x14ac:dyDescent="0.35">
      <c r="A10285" t="s">
        <v>1003</v>
      </c>
      <c r="B10285" t="s">
        <v>2166</v>
      </c>
      <c r="C10285" t="s">
        <v>1888</v>
      </c>
      <c r="H10285" s="4">
        <v>768000</v>
      </c>
      <c r="I10285" s="4">
        <v>768000</v>
      </c>
      <c r="J10285">
        <v>0</v>
      </c>
      <c r="K10285" s="4">
        <v>0</v>
      </c>
    </row>
    <row r="10286" spans="1:11" x14ac:dyDescent="0.35">
      <c r="A10286" t="s">
        <v>1003</v>
      </c>
      <c r="B10286" t="s">
        <v>2180</v>
      </c>
      <c r="C10286" t="s">
        <v>1901</v>
      </c>
      <c r="E10286" s="4">
        <v>90000</v>
      </c>
      <c r="I10286" s="4">
        <v>90000</v>
      </c>
      <c r="J10286">
        <v>90000</v>
      </c>
      <c r="K10286" s="4">
        <v>0</v>
      </c>
    </row>
    <row r="10287" spans="1:11" x14ac:dyDescent="0.35">
      <c r="A10287" t="s">
        <v>1003</v>
      </c>
      <c r="B10287" t="s">
        <v>2167</v>
      </c>
      <c r="C10287" t="s">
        <v>1889</v>
      </c>
      <c r="E10287" s="4">
        <v>210000</v>
      </c>
      <c r="I10287" s="4">
        <v>210000</v>
      </c>
      <c r="J10287">
        <v>210000</v>
      </c>
      <c r="K10287" s="4">
        <v>0</v>
      </c>
    </row>
    <row r="10288" spans="1:11" x14ac:dyDescent="0.35">
      <c r="A10288" t="s">
        <v>1003</v>
      </c>
      <c r="B10288" t="s">
        <v>2168</v>
      </c>
      <c r="C10288" t="s">
        <v>1890</v>
      </c>
      <c r="E10288" s="4">
        <v>75000</v>
      </c>
      <c r="I10288" s="4">
        <v>75000</v>
      </c>
      <c r="J10288">
        <v>75000</v>
      </c>
      <c r="K10288" s="4">
        <v>0</v>
      </c>
    </row>
    <row r="10289" spans="1:11" x14ac:dyDescent="0.35">
      <c r="A10289" t="s">
        <v>1003</v>
      </c>
      <c r="B10289" t="s">
        <v>2181</v>
      </c>
      <c r="C10289" t="s">
        <v>1902</v>
      </c>
      <c r="E10289" s="4">
        <v>180000</v>
      </c>
      <c r="I10289" s="4">
        <v>180000</v>
      </c>
      <c r="J10289">
        <v>180000</v>
      </c>
      <c r="K10289" s="4">
        <v>0</v>
      </c>
    </row>
    <row r="10290" spans="1:11" x14ac:dyDescent="0.35">
      <c r="A10290" t="s">
        <v>1003</v>
      </c>
      <c r="B10290" t="s">
        <v>2169</v>
      </c>
      <c r="D10290" s="4">
        <v>125000</v>
      </c>
      <c r="E10290" s="4">
        <v>555000</v>
      </c>
      <c r="H10290" s="4">
        <v>768000</v>
      </c>
      <c r="I10290" s="4">
        <v>1448000</v>
      </c>
      <c r="J10290" s="4">
        <v>680000</v>
      </c>
      <c r="K10290" s="4">
        <v>125000</v>
      </c>
    </row>
    <row r="10291" spans="1:11" x14ac:dyDescent="0.35">
      <c r="A10291" t="s">
        <v>1003</v>
      </c>
      <c r="B10291" t="s">
        <v>2170</v>
      </c>
      <c r="D10291" s="4">
        <v>69774498</v>
      </c>
      <c r="E10291" s="4">
        <v>4980259</v>
      </c>
      <c r="F10291" s="4">
        <v>20631365</v>
      </c>
      <c r="G10291" s="4">
        <v>61396</v>
      </c>
      <c r="H10291" s="4">
        <v>7777794</v>
      </c>
      <c r="I10291" s="4">
        <v>103225312</v>
      </c>
      <c r="J10291" s="4">
        <f>SUM(D10291,E10291)</f>
        <v>74754757</v>
      </c>
      <c r="K10291" s="4">
        <v>69774498</v>
      </c>
    </row>
    <row r="10292" spans="1:11" x14ac:dyDescent="0.35">
      <c r="A10292" t="s">
        <v>1009</v>
      </c>
      <c r="B10292" t="s">
        <v>2118</v>
      </c>
      <c r="C10292" t="s">
        <v>1843</v>
      </c>
      <c r="D10292" s="4">
        <v>52169495</v>
      </c>
      <c r="E10292" s="4">
        <v>19624965</v>
      </c>
      <c r="F10292" s="4">
        <v>23700600</v>
      </c>
      <c r="I10292" s="4">
        <v>95495060</v>
      </c>
      <c r="J10292" s="4">
        <v>71794460</v>
      </c>
      <c r="K10292" s="4">
        <v>52169495</v>
      </c>
    </row>
    <row r="10293" spans="1:11" x14ac:dyDescent="0.35">
      <c r="A10293" t="s">
        <v>1009</v>
      </c>
      <c r="B10293" t="s">
        <v>2119</v>
      </c>
      <c r="C10293" t="s">
        <v>1844</v>
      </c>
      <c r="D10293" s="4">
        <v>8063215</v>
      </c>
      <c r="H10293" s="4">
        <v>583463</v>
      </c>
      <c r="I10293" s="4">
        <v>8646679</v>
      </c>
      <c r="J10293" s="4">
        <v>8063215</v>
      </c>
      <c r="K10293" s="4">
        <v>8063215</v>
      </c>
    </row>
    <row r="10294" spans="1:11" x14ac:dyDescent="0.35">
      <c r="A10294" t="s">
        <v>1009</v>
      </c>
      <c r="B10294" t="s">
        <v>2120</v>
      </c>
      <c r="C10294" t="s">
        <v>1845</v>
      </c>
      <c r="D10294" s="4">
        <v>7865194</v>
      </c>
      <c r="I10294" s="4">
        <v>7865194</v>
      </c>
      <c r="J10294" s="4">
        <v>7865194</v>
      </c>
      <c r="K10294" s="4">
        <v>7865194</v>
      </c>
    </row>
    <row r="10295" spans="1:11" x14ac:dyDescent="0.35">
      <c r="A10295" t="s">
        <v>1009</v>
      </c>
      <c r="B10295" t="s">
        <v>2121</v>
      </c>
      <c r="D10295" s="4">
        <v>68097905</v>
      </c>
      <c r="E10295" s="4">
        <v>19624965</v>
      </c>
      <c r="F10295" s="4">
        <v>23700600</v>
      </c>
      <c r="H10295" s="4">
        <v>583463</v>
      </c>
      <c r="I10295" s="4">
        <v>112006933</v>
      </c>
      <c r="J10295" s="4">
        <v>87722870</v>
      </c>
      <c r="K10295" s="4">
        <v>68097905</v>
      </c>
    </row>
    <row r="10296" spans="1:11" x14ac:dyDescent="0.35">
      <c r="A10296" t="s">
        <v>1009</v>
      </c>
      <c r="B10296" t="s">
        <v>2122</v>
      </c>
      <c r="C10296" t="s">
        <v>1846</v>
      </c>
      <c r="D10296" s="4">
        <v>37241702</v>
      </c>
      <c r="I10296" s="4">
        <v>37241702</v>
      </c>
      <c r="J10296" s="4">
        <v>37241702</v>
      </c>
      <c r="K10296" s="4">
        <v>37241702</v>
      </c>
    </row>
    <row r="10297" spans="1:11" x14ac:dyDescent="0.35">
      <c r="A10297" t="s">
        <v>1009</v>
      </c>
      <c r="B10297" t="s">
        <v>2123</v>
      </c>
      <c r="C10297" t="s">
        <v>1847</v>
      </c>
      <c r="D10297" s="4">
        <v>34269520</v>
      </c>
      <c r="F10297" s="4">
        <v>1891892</v>
      </c>
      <c r="I10297" s="4">
        <v>36161412</v>
      </c>
      <c r="J10297" s="4">
        <v>34269520</v>
      </c>
      <c r="K10297" s="4">
        <v>34269520</v>
      </c>
    </row>
    <row r="10298" spans="1:11" x14ac:dyDescent="0.35">
      <c r="A10298" t="s">
        <v>1009</v>
      </c>
      <c r="B10298" t="s">
        <v>2124</v>
      </c>
      <c r="C10298" t="s">
        <v>1848</v>
      </c>
      <c r="D10298" s="4">
        <v>55163</v>
      </c>
      <c r="I10298" s="4">
        <v>55163</v>
      </c>
      <c r="J10298" s="4">
        <v>55163</v>
      </c>
      <c r="K10298" s="4">
        <v>55163</v>
      </c>
    </row>
    <row r="10299" spans="1:11" x14ac:dyDescent="0.35">
      <c r="A10299" t="s">
        <v>1009</v>
      </c>
      <c r="B10299" t="s">
        <v>2125</v>
      </c>
      <c r="D10299" s="4">
        <v>71566385</v>
      </c>
      <c r="F10299" s="4">
        <v>1891892</v>
      </c>
      <c r="I10299" s="4">
        <v>73458277</v>
      </c>
      <c r="J10299" s="4">
        <v>71566385</v>
      </c>
      <c r="K10299" s="4">
        <v>71566385</v>
      </c>
    </row>
    <row r="10300" spans="1:11" x14ac:dyDescent="0.35">
      <c r="A10300" t="s">
        <v>1009</v>
      </c>
      <c r="B10300" t="s">
        <v>2126</v>
      </c>
      <c r="C10300" t="s">
        <v>1850</v>
      </c>
      <c r="F10300" s="4">
        <v>16000000</v>
      </c>
      <c r="I10300" s="4">
        <v>16000000</v>
      </c>
      <c r="J10300">
        <v>0</v>
      </c>
      <c r="K10300" s="4">
        <v>0</v>
      </c>
    </row>
    <row r="10301" spans="1:11" x14ac:dyDescent="0.35">
      <c r="A10301" t="s">
        <v>1009</v>
      </c>
      <c r="B10301" t="s">
        <v>2127</v>
      </c>
      <c r="F10301" s="4">
        <v>16000000</v>
      </c>
      <c r="I10301" s="4">
        <v>16000000</v>
      </c>
      <c r="J10301">
        <v>0</v>
      </c>
      <c r="K10301" s="4">
        <v>0</v>
      </c>
    </row>
    <row r="10302" spans="1:11" x14ac:dyDescent="0.35">
      <c r="A10302" t="s">
        <v>1009</v>
      </c>
      <c r="B10302" t="s">
        <v>2128</v>
      </c>
      <c r="C10302" t="s">
        <v>1851</v>
      </c>
      <c r="D10302" s="4">
        <v>2083734</v>
      </c>
      <c r="I10302" s="4">
        <v>2083734</v>
      </c>
      <c r="J10302" s="4">
        <v>2083734</v>
      </c>
      <c r="K10302" s="4">
        <v>2083734</v>
      </c>
    </row>
    <row r="10303" spans="1:11" x14ac:dyDescent="0.35">
      <c r="A10303" t="s">
        <v>1009</v>
      </c>
      <c r="B10303" t="s">
        <v>2129</v>
      </c>
      <c r="C10303" t="s">
        <v>1852</v>
      </c>
      <c r="E10303" s="4">
        <v>9541</v>
      </c>
      <c r="G10303" s="4">
        <v>40888</v>
      </c>
      <c r="I10303" s="4">
        <v>50429</v>
      </c>
      <c r="J10303">
        <v>9541</v>
      </c>
      <c r="K10303" s="4">
        <v>0</v>
      </c>
    </row>
    <row r="10304" spans="1:11" x14ac:dyDescent="0.35">
      <c r="A10304" t="s">
        <v>1009</v>
      </c>
      <c r="B10304" t="s">
        <v>2130</v>
      </c>
      <c r="C10304" t="s">
        <v>1853</v>
      </c>
      <c r="D10304" s="4">
        <v>5387</v>
      </c>
      <c r="E10304" s="4">
        <v>5461</v>
      </c>
      <c r="I10304" s="4">
        <v>10848</v>
      </c>
      <c r="J10304" s="4">
        <v>10848</v>
      </c>
      <c r="K10304" s="4">
        <v>5387</v>
      </c>
    </row>
    <row r="10305" spans="1:11" x14ac:dyDescent="0.35">
      <c r="A10305" t="s">
        <v>1009</v>
      </c>
      <c r="B10305" t="s">
        <v>2172</v>
      </c>
      <c r="C10305" t="s">
        <v>1893</v>
      </c>
      <c r="E10305" s="4">
        <v>3584</v>
      </c>
      <c r="G10305" s="4">
        <v>4778</v>
      </c>
      <c r="I10305" s="4">
        <v>8362</v>
      </c>
      <c r="J10305">
        <v>3584</v>
      </c>
      <c r="K10305" s="4">
        <v>0</v>
      </c>
    </row>
    <row r="10306" spans="1:11" x14ac:dyDescent="0.35">
      <c r="A10306" t="s">
        <v>1009</v>
      </c>
      <c r="B10306" t="s">
        <v>2131</v>
      </c>
      <c r="C10306" t="s">
        <v>1854</v>
      </c>
      <c r="D10306" s="4">
        <v>4976</v>
      </c>
      <c r="E10306" s="4">
        <v>981835</v>
      </c>
      <c r="I10306" s="4">
        <v>986810</v>
      </c>
      <c r="J10306" s="4">
        <v>986811</v>
      </c>
      <c r="K10306" s="4">
        <v>4976</v>
      </c>
    </row>
    <row r="10307" spans="1:11" x14ac:dyDescent="0.35">
      <c r="A10307" t="s">
        <v>1009</v>
      </c>
      <c r="B10307" t="s">
        <v>2132</v>
      </c>
      <c r="C10307" t="s">
        <v>1855</v>
      </c>
      <c r="D10307" s="4">
        <v>262569</v>
      </c>
      <c r="F10307" s="4">
        <v>1107835</v>
      </c>
      <c r="I10307" s="4">
        <v>1370404</v>
      </c>
      <c r="J10307" s="4">
        <v>262569</v>
      </c>
      <c r="K10307" s="4">
        <v>262569</v>
      </c>
    </row>
    <row r="10308" spans="1:11" x14ac:dyDescent="0.35">
      <c r="A10308" t="s">
        <v>1009</v>
      </c>
      <c r="B10308" t="s">
        <v>2133</v>
      </c>
      <c r="C10308" t="s">
        <v>1856</v>
      </c>
      <c r="D10308" s="4">
        <v>7717</v>
      </c>
      <c r="F10308" s="4">
        <v>91114</v>
      </c>
      <c r="I10308" s="4">
        <v>98831</v>
      </c>
      <c r="J10308" s="4">
        <v>7717</v>
      </c>
      <c r="K10308" s="4">
        <v>7717</v>
      </c>
    </row>
    <row r="10309" spans="1:11" x14ac:dyDescent="0.35">
      <c r="A10309" t="s">
        <v>1009</v>
      </c>
      <c r="B10309" t="s">
        <v>2134</v>
      </c>
      <c r="C10309" t="s">
        <v>1857</v>
      </c>
      <c r="D10309" s="4">
        <v>18332</v>
      </c>
      <c r="E10309" s="4">
        <v>1477</v>
      </c>
      <c r="F10309" s="4">
        <v>5432</v>
      </c>
      <c r="I10309" s="4">
        <v>25241</v>
      </c>
      <c r="J10309" s="4">
        <v>19809</v>
      </c>
      <c r="K10309" s="4">
        <v>18332</v>
      </c>
    </row>
    <row r="10310" spans="1:11" x14ac:dyDescent="0.35">
      <c r="A10310" t="s">
        <v>1009</v>
      </c>
      <c r="B10310" t="s">
        <v>2135</v>
      </c>
      <c r="C10310" t="s">
        <v>1858</v>
      </c>
      <c r="G10310" s="4">
        <v>28155</v>
      </c>
      <c r="H10310" s="4">
        <v>36199</v>
      </c>
      <c r="I10310" s="4">
        <v>64353</v>
      </c>
      <c r="J10310">
        <v>0</v>
      </c>
      <c r="K10310" s="4">
        <v>0</v>
      </c>
    </row>
    <row r="10311" spans="1:11" x14ac:dyDescent="0.35">
      <c r="A10311" t="s">
        <v>1009</v>
      </c>
      <c r="B10311" t="s">
        <v>2136</v>
      </c>
      <c r="C10311" t="s">
        <v>1859</v>
      </c>
      <c r="D10311" s="4">
        <v>725000</v>
      </c>
      <c r="E10311" s="4">
        <v>25000</v>
      </c>
      <c r="G10311" s="4">
        <v>225003</v>
      </c>
      <c r="H10311" s="4">
        <v>731150</v>
      </c>
      <c r="I10311" s="4">
        <v>1706153</v>
      </c>
      <c r="J10311" s="4">
        <v>750000</v>
      </c>
      <c r="K10311" s="4">
        <v>725000</v>
      </c>
    </row>
    <row r="10312" spans="1:11" x14ac:dyDescent="0.35">
      <c r="A10312" t="s">
        <v>1009</v>
      </c>
      <c r="B10312" t="s">
        <v>2137</v>
      </c>
      <c r="C10312" t="s">
        <v>1860</v>
      </c>
      <c r="D10312" s="4">
        <v>1630545</v>
      </c>
      <c r="H10312" s="4">
        <v>108703</v>
      </c>
      <c r="I10312" s="4">
        <v>1739248</v>
      </c>
      <c r="J10312" s="4">
        <v>1630545</v>
      </c>
      <c r="K10312" s="4">
        <v>1630545</v>
      </c>
    </row>
    <row r="10313" spans="1:11" x14ac:dyDescent="0.35">
      <c r="A10313" t="s">
        <v>1009</v>
      </c>
      <c r="B10313" t="s">
        <v>2138</v>
      </c>
      <c r="C10313" t="s">
        <v>1861</v>
      </c>
      <c r="D10313" s="4">
        <v>667772</v>
      </c>
      <c r="I10313" s="4">
        <v>667772</v>
      </c>
      <c r="J10313" s="4">
        <v>667772</v>
      </c>
      <c r="K10313" s="4">
        <v>667772</v>
      </c>
    </row>
    <row r="10314" spans="1:11" x14ac:dyDescent="0.35">
      <c r="A10314" t="s">
        <v>1009</v>
      </c>
      <c r="B10314" t="s">
        <v>2139</v>
      </c>
      <c r="C10314" t="s">
        <v>1862</v>
      </c>
      <c r="D10314" s="4">
        <v>854643</v>
      </c>
      <c r="E10314" s="4">
        <v>0</v>
      </c>
      <c r="H10314" s="4">
        <v>85464</v>
      </c>
      <c r="I10314" s="4">
        <v>940107</v>
      </c>
      <c r="J10314" s="4">
        <v>854643</v>
      </c>
      <c r="K10314" s="4">
        <v>854643</v>
      </c>
    </row>
    <row r="10315" spans="1:11" x14ac:dyDescent="0.35">
      <c r="A10315" t="s">
        <v>1009</v>
      </c>
      <c r="B10315" t="s">
        <v>2141</v>
      </c>
      <c r="D10315" s="4">
        <v>6260674</v>
      </c>
      <c r="E10315" s="4">
        <v>1026897</v>
      </c>
      <c r="F10315" s="4">
        <v>1204381</v>
      </c>
      <c r="G10315" s="4">
        <v>298825</v>
      </c>
      <c r="H10315" s="4">
        <v>961516</v>
      </c>
      <c r="I10315" s="4">
        <v>9752293</v>
      </c>
      <c r="J10315" s="4">
        <v>7287571</v>
      </c>
      <c r="K10315" s="4">
        <v>6260674</v>
      </c>
    </row>
    <row r="10316" spans="1:11" x14ac:dyDescent="0.35">
      <c r="A10316" t="s">
        <v>1009</v>
      </c>
      <c r="B10316" t="s">
        <v>2142</v>
      </c>
      <c r="C10316" t="s">
        <v>1864</v>
      </c>
      <c r="D10316" s="4">
        <v>22317</v>
      </c>
      <c r="I10316" s="4">
        <v>22317</v>
      </c>
      <c r="J10316" s="4">
        <v>22317</v>
      </c>
      <c r="K10316" s="4">
        <v>22317</v>
      </c>
    </row>
    <row r="10317" spans="1:11" x14ac:dyDescent="0.35">
      <c r="A10317" t="s">
        <v>1009</v>
      </c>
      <c r="B10317" t="s">
        <v>2143</v>
      </c>
      <c r="C10317" t="s">
        <v>1865</v>
      </c>
      <c r="D10317" s="4">
        <v>3488</v>
      </c>
      <c r="I10317" s="4">
        <v>3488</v>
      </c>
      <c r="J10317" s="4">
        <v>3488</v>
      </c>
      <c r="K10317" s="4">
        <v>3488</v>
      </c>
    </row>
    <row r="10318" spans="1:11" x14ac:dyDescent="0.35">
      <c r="A10318" t="s">
        <v>1009</v>
      </c>
      <c r="B10318" t="s">
        <v>2144</v>
      </c>
      <c r="C10318" t="s">
        <v>1866</v>
      </c>
      <c r="I10318" s="4">
        <v>0</v>
      </c>
      <c r="J10318">
        <v>0</v>
      </c>
      <c r="K10318" s="4">
        <v>0</v>
      </c>
    </row>
    <row r="10319" spans="1:11" x14ac:dyDescent="0.35">
      <c r="A10319" t="s">
        <v>1009</v>
      </c>
      <c r="B10319" t="s">
        <v>2145</v>
      </c>
      <c r="C10319" t="s">
        <v>1867</v>
      </c>
      <c r="D10319" s="4">
        <v>1822000</v>
      </c>
      <c r="G10319" s="4">
        <v>764836</v>
      </c>
      <c r="H10319" s="4">
        <v>2757157</v>
      </c>
      <c r="I10319" s="4">
        <v>5343993</v>
      </c>
      <c r="J10319" s="4">
        <v>1822000</v>
      </c>
      <c r="K10319" s="4">
        <v>1822000</v>
      </c>
    </row>
    <row r="10320" spans="1:11" x14ac:dyDescent="0.35">
      <c r="A10320" t="s">
        <v>1009</v>
      </c>
      <c r="B10320" t="s">
        <v>2146</v>
      </c>
      <c r="C10320" t="s">
        <v>1868</v>
      </c>
      <c r="F10320" s="4">
        <v>78890</v>
      </c>
      <c r="H10320" s="4">
        <v>3940323</v>
      </c>
      <c r="I10320" s="4">
        <v>4019213</v>
      </c>
      <c r="J10320">
        <v>0</v>
      </c>
      <c r="K10320" s="4">
        <v>0</v>
      </c>
    </row>
    <row r="10321" spans="1:11" x14ac:dyDescent="0.35">
      <c r="A10321" t="s">
        <v>1009</v>
      </c>
      <c r="B10321" t="s">
        <v>2173</v>
      </c>
      <c r="C10321" t="s">
        <v>1894</v>
      </c>
      <c r="D10321" s="4">
        <v>16704</v>
      </c>
      <c r="I10321" s="4">
        <v>16704</v>
      </c>
      <c r="J10321" s="4">
        <v>16704</v>
      </c>
      <c r="K10321" s="4">
        <v>16704</v>
      </c>
    </row>
    <row r="10322" spans="1:11" x14ac:dyDescent="0.35">
      <c r="A10322" t="s">
        <v>1009</v>
      </c>
      <c r="B10322" t="s">
        <v>2147</v>
      </c>
      <c r="C10322" t="s">
        <v>1869</v>
      </c>
      <c r="H10322" s="4">
        <v>1328640</v>
      </c>
      <c r="I10322" s="4">
        <v>1328640</v>
      </c>
      <c r="J10322">
        <v>0</v>
      </c>
      <c r="K10322" s="4">
        <v>0</v>
      </c>
    </row>
    <row r="10323" spans="1:11" x14ac:dyDescent="0.35">
      <c r="A10323" t="s">
        <v>1009</v>
      </c>
      <c r="B10323" t="s">
        <v>2148</v>
      </c>
      <c r="C10323" t="s">
        <v>1870</v>
      </c>
      <c r="D10323" s="4">
        <v>137</v>
      </c>
      <c r="E10323" s="4">
        <v>35029</v>
      </c>
      <c r="F10323" s="4">
        <v>12354094</v>
      </c>
      <c r="G10323" s="4">
        <v>407494</v>
      </c>
      <c r="I10323" s="4">
        <v>12796753</v>
      </c>
      <c r="J10323" s="4">
        <v>35166</v>
      </c>
      <c r="K10323" s="4">
        <v>137</v>
      </c>
    </row>
    <row r="10324" spans="1:11" x14ac:dyDescent="0.35">
      <c r="A10324" t="s">
        <v>1009</v>
      </c>
      <c r="B10324" t="s">
        <v>2149</v>
      </c>
      <c r="C10324" t="s">
        <v>1871</v>
      </c>
      <c r="E10324" s="4">
        <v>17320000</v>
      </c>
      <c r="F10324" s="4">
        <v>91489</v>
      </c>
      <c r="G10324" s="4">
        <v>29817</v>
      </c>
      <c r="H10324" s="4">
        <v>73845</v>
      </c>
      <c r="I10324" s="4">
        <v>17515151</v>
      </c>
      <c r="J10324">
        <v>17320000</v>
      </c>
      <c r="K10324" s="4">
        <v>0</v>
      </c>
    </row>
    <row r="10325" spans="1:11" x14ac:dyDescent="0.35">
      <c r="A10325" t="s">
        <v>1009</v>
      </c>
      <c r="B10325" t="s">
        <v>2150</v>
      </c>
      <c r="C10325" t="s">
        <v>1872</v>
      </c>
      <c r="E10325" s="4">
        <v>490000</v>
      </c>
      <c r="I10325" s="4">
        <v>490000</v>
      </c>
      <c r="J10325">
        <v>490000</v>
      </c>
      <c r="K10325" s="4">
        <v>0</v>
      </c>
    </row>
    <row r="10326" spans="1:11" x14ac:dyDescent="0.35">
      <c r="A10326" t="s">
        <v>1009</v>
      </c>
      <c r="B10326" t="s">
        <v>2153</v>
      </c>
      <c r="C10326" t="s">
        <v>1875</v>
      </c>
      <c r="H10326" s="4">
        <v>43591</v>
      </c>
      <c r="I10326" s="4">
        <v>43591</v>
      </c>
      <c r="J10326">
        <v>0</v>
      </c>
      <c r="K10326" s="4">
        <v>0</v>
      </c>
    </row>
    <row r="10327" spans="1:11" x14ac:dyDescent="0.35">
      <c r="A10327" t="s">
        <v>1009</v>
      </c>
      <c r="B10327" t="s">
        <v>2154</v>
      </c>
      <c r="C10327" t="s">
        <v>1876</v>
      </c>
      <c r="D10327" s="4">
        <v>73741</v>
      </c>
      <c r="H10327" s="4">
        <v>384720</v>
      </c>
      <c r="I10327" s="4">
        <v>458461</v>
      </c>
      <c r="J10327" s="4">
        <v>73741</v>
      </c>
      <c r="K10327" s="4">
        <v>73741</v>
      </c>
    </row>
    <row r="10328" spans="1:11" x14ac:dyDescent="0.35">
      <c r="A10328" t="s">
        <v>1009</v>
      </c>
      <c r="B10328" t="s">
        <v>2155</v>
      </c>
      <c r="C10328" t="s">
        <v>1877</v>
      </c>
      <c r="D10328" s="4">
        <v>581</v>
      </c>
      <c r="I10328" s="4">
        <v>581</v>
      </c>
      <c r="J10328" s="4">
        <v>581</v>
      </c>
      <c r="K10328" s="4">
        <v>581</v>
      </c>
    </row>
    <row r="10329" spans="1:11" x14ac:dyDescent="0.35">
      <c r="A10329" t="s">
        <v>1009</v>
      </c>
      <c r="B10329" t="s">
        <v>2156</v>
      </c>
      <c r="D10329" s="4">
        <v>1938968</v>
      </c>
      <c r="E10329" s="4">
        <v>17845029</v>
      </c>
      <c r="F10329" s="4">
        <v>12524472</v>
      </c>
      <c r="G10329" s="4">
        <v>1202147</v>
      </c>
      <c r="H10329" s="4">
        <v>8528276</v>
      </c>
      <c r="I10329" s="4">
        <v>42038892</v>
      </c>
      <c r="J10329" s="4">
        <v>19783997</v>
      </c>
      <c r="K10329" s="4">
        <v>1938968</v>
      </c>
    </row>
    <row r="10330" spans="1:11" x14ac:dyDescent="0.35">
      <c r="A10330" t="s">
        <v>1009</v>
      </c>
      <c r="B10330" t="s">
        <v>2157</v>
      </c>
      <c r="C10330" t="s">
        <v>1879</v>
      </c>
      <c r="D10330" s="4">
        <v>2633308</v>
      </c>
      <c r="I10330" s="4">
        <v>2633308</v>
      </c>
      <c r="J10330" s="4">
        <v>2633308</v>
      </c>
      <c r="K10330" s="4">
        <v>2633308</v>
      </c>
    </row>
    <row r="10331" spans="1:11" x14ac:dyDescent="0.35">
      <c r="A10331" t="s">
        <v>1009</v>
      </c>
      <c r="B10331" t="s">
        <v>2186</v>
      </c>
      <c r="C10331" t="s">
        <v>1907</v>
      </c>
      <c r="D10331" s="4">
        <v>44896</v>
      </c>
      <c r="I10331" s="4">
        <v>44896</v>
      </c>
      <c r="J10331" s="4">
        <v>44896</v>
      </c>
      <c r="K10331" s="4">
        <v>44896</v>
      </c>
    </row>
    <row r="10332" spans="1:11" x14ac:dyDescent="0.35">
      <c r="A10332" t="s">
        <v>1009</v>
      </c>
      <c r="B10332" t="s">
        <v>2158</v>
      </c>
      <c r="C10332" t="s">
        <v>1880</v>
      </c>
      <c r="D10332" s="4">
        <v>1812746</v>
      </c>
      <c r="I10332" s="4">
        <v>1812746</v>
      </c>
      <c r="J10332" s="4">
        <v>1812746</v>
      </c>
      <c r="K10332" s="4">
        <v>1812746</v>
      </c>
    </row>
    <row r="10333" spans="1:11" x14ac:dyDescent="0.35">
      <c r="A10333" t="s">
        <v>1009</v>
      </c>
      <c r="B10333" t="s">
        <v>2159</v>
      </c>
      <c r="C10333" t="s">
        <v>1881</v>
      </c>
      <c r="D10333" s="4">
        <v>1989761</v>
      </c>
      <c r="I10333" s="4">
        <v>1989761</v>
      </c>
      <c r="J10333" s="4">
        <v>1989761</v>
      </c>
      <c r="K10333" s="4">
        <v>1989761</v>
      </c>
    </row>
    <row r="10334" spans="1:11" x14ac:dyDescent="0.35">
      <c r="A10334" t="s">
        <v>1009</v>
      </c>
      <c r="B10334" t="s">
        <v>2174</v>
      </c>
      <c r="C10334" t="s">
        <v>1895</v>
      </c>
      <c r="D10334" s="4">
        <v>462139</v>
      </c>
      <c r="I10334" s="4">
        <v>462139</v>
      </c>
      <c r="J10334" s="4">
        <v>462139</v>
      </c>
      <c r="K10334" s="4">
        <v>462139</v>
      </c>
    </row>
    <row r="10335" spans="1:11" x14ac:dyDescent="0.35">
      <c r="A10335" t="s">
        <v>1009</v>
      </c>
      <c r="B10335" t="s">
        <v>2160</v>
      </c>
      <c r="C10335" t="s">
        <v>1882</v>
      </c>
      <c r="D10335" s="4">
        <v>436303</v>
      </c>
      <c r="I10335" s="4">
        <v>436303</v>
      </c>
      <c r="J10335" s="4">
        <v>436303</v>
      </c>
      <c r="K10335" s="4">
        <v>436303</v>
      </c>
    </row>
    <row r="10336" spans="1:11" x14ac:dyDescent="0.35">
      <c r="A10336" t="s">
        <v>1009</v>
      </c>
      <c r="B10336" t="s">
        <v>2179</v>
      </c>
      <c r="C10336" t="s">
        <v>1900</v>
      </c>
      <c r="D10336" s="4">
        <v>1491</v>
      </c>
      <c r="I10336" s="4">
        <v>1491</v>
      </c>
      <c r="J10336" s="4">
        <v>1491</v>
      </c>
      <c r="K10336" s="4">
        <v>1491</v>
      </c>
    </row>
    <row r="10337" spans="1:11" x14ac:dyDescent="0.35">
      <c r="A10337" t="s">
        <v>1009</v>
      </c>
      <c r="B10337" t="s">
        <v>2161</v>
      </c>
      <c r="C10337" t="s">
        <v>1883</v>
      </c>
      <c r="D10337" s="4">
        <v>148541</v>
      </c>
      <c r="I10337" s="4">
        <v>148541</v>
      </c>
      <c r="J10337" s="4">
        <v>148541</v>
      </c>
      <c r="K10337" s="4">
        <v>148541</v>
      </c>
    </row>
    <row r="10338" spans="1:11" x14ac:dyDescent="0.35">
      <c r="A10338" t="s">
        <v>1009</v>
      </c>
      <c r="B10338" t="s">
        <v>2171</v>
      </c>
      <c r="C10338" t="s">
        <v>1892</v>
      </c>
      <c r="D10338" s="4">
        <v>385</v>
      </c>
      <c r="I10338" s="4">
        <v>385</v>
      </c>
      <c r="J10338" s="4">
        <v>385</v>
      </c>
      <c r="K10338" s="4">
        <v>385</v>
      </c>
    </row>
    <row r="10339" spans="1:11" x14ac:dyDescent="0.35">
      <c r="A10339" t="s">
        <v>1009</v>
      </c>
      <c r="B10339" t="s">
        <v>2162</v>
      </c>
      <c r="C10339" t="s">
        <v>1884</v>
      </c>
      <c r="D10339" s="4">
        <v>33133</v>
      </c>
      <c r="I10339" s="4">
        <v>33133</v>
      </c>
      <c r="J10339" s="4">
        <v>33133</v>
      </c>
      <c r="K10339" s="4">
        <v>33133</v>
      </c>
    </row>
    <row r="10340" spans="1:11" x14ac:dyDescent="0.35">
      <c r="A10340" t="s">
        <v>1009</v>
      </c>
      <c r="B10340" t="s">
        <v>2163</v>
      </c>
      <c r="D10340" s="4">
        <v>7562703</v>
      </c>
      <c r="I10340" s="4">
        <v>7562703</v>
      </c>
      <c r="J10340" s="4">
        <v>7562703</v>
      </c>
      <c r="K10340" s="4">
        <v>7562703</v>
      </c>
    </row>
    <row r="10341" spans="1:11" x14ac:dyDescent="0.35">
      <c r="A10341" t="s">
        <v>1009</v>
      </c>
      <c r="B10341" t="s">
        <v>2164</v>
      </c>
      <c r="C10341" t="s">
        <v>1886</v>
      </c>
      <c r="D10341" s="4">
        <v>160249</v>
      </c>
      <c r="I10341" s="4">
        <v>160249</v>
      </c>
      <c r="J10341" s="4">
        <v>160249</v>
      </c>
      <c r="K10341" s="4">
        <v>160249</v>
      </c>
    </row>
    <row r="10342" spans="1:11" x14ac:dyDescent="0.35">
      <c r="A10342" t="s">
        <v>1009</v>
      </c>
      <c r="B10342" t="s">
        <v>2165</v>
      </c>
      <c r="D10342" s="4">
        <v>160249</v>
      </c>
      <c r="I10342" s="4">
        <v>160249</v>
      </c>
      <c r="J10342" s="4">
        <v>160249</v>
      </c>
      <c r="K10342" s="4">
        <v>160249</v>
      </c>
    </row>
    <row r="10343" spans="1:11" x14ac:dyDescent="0.35">
      <c r="A10343" t="s">
        <v>1009</v>
      </c>
      <c r="B10343" t="s">
        <v>2183</v>
      </c>
      <c r="C10343" t="s">
        <v>1904</v>
      </c>
      <c r="D10343" s="4">
        <v>375000</v>
      </c>
      <c r="I10343" s="4">
        <v>375000</v>
      </c>
      <c r="J10343" s="4">
        <v>375000</v>
      </c>
      <c r="K10343" s="4">
        <v>375000</v>
      </c>
    </row>
    <row r="10344" spans="1:11" x14ac:dyDescent="0.35">
      <c r="A10344" t="s">
        <v>1009</v>
      </c>
      <c r="B10344" t="s">
        <v>2166</v>
      </c>
      <c r="C10344" t="s">
        <v>1888</v>
      </c>
      <c r="H10344" s="4">
        <v>1920000</v>
      </c>
      <c r="I10344" s="4">
        <v>1920000</v>
      </c>
      <c r="J10344">
        <v>0</v>
      </c>
      <c r="K10344" s="4">
        <v>0</v>
      </c>
    </row>
    <row r="10345" spans="1:11" x14ac:dyDescent="0.35">
      <c r="A10345" t="s">
        <v>1009</v>
      </c>
      <c r="B10345" t="s">
        <v>2180</v>
      </c>
      <c r="C10345" t="s">
        <v>1901</v>
      </c>
      <c r="F10345" s="4">
        <v>600000</v>
      </c>
      <c r="I10345" s="4">
        <v>600000</v>
      </c>
      <c r="J10345">
        <v>0</v>
      </c>
      <c r="K10345" s="4">
        <v>0</v>
      </c>
    </row>
    <row r="10346" spans="1:11" x14ac:dyDescent="0.35">
      <c r="A10346" t="s">
        <v>1009</v>
      </c>
      <c r="B10346" t="s">
        <v>2167</v>
      </c>
      <c r="C10346" t="s">
        <v>1889</v>
      </c>
      <c r="F10346" s="4">
        <v>3150000</v>
      </c>
      <c r="I10346" s="4">
        <v>3150000</v>
      </c>
      <c r="J10346">
        <v>0</v>
      </c>
      <c r="K10346" s="4">
        <v>0</v>
      </c>
    </row>
    <row r="10347" spans="1:11" x14ac:dyDescent="0.35">
      <c r="A10347" t="s">
        <v>1009</v>
      </c>
      <c r="B10347" t="s">
        <v>2168</v>
      </c>
      <c r="C10347" t="s">
        <v>1890</v>
      </c>
      <c r="F10347" s="4">
        <v>1050000</v>
      </c>
      <c r="I10347" s="4">
        <v>1050000</v>
      </c>
      <c r="J10347">
        <v>0</v>
      </c>
      <c r="K10347" s="4">
        <v>0</v>
      </c>
    </row>
    <row r="10348" spans="1:11" x14ac:dyDescent="0.35">
      <c r="A10348" t="s">
        <v>1009</v>
      </c>
      <c r="B10348" t="s">
        <v>2181</v>
      </c>
      <c r="C10348" t="s">
        <v>1902</v>
      </c>
      <c r="F10348" s="4">
        <v>1200000</v>
      </c>
      <c r="I10348" s="4">
        <v>1200000</v>
      </c>
      <c r="J10348">
        <v>0</v>
      </c>
      <c r="K10348" s="4">
        <v>0</v>
      </c>
    </row>
    <row r="10349" spans="1:11" x14ac:dyDescent="0.35">
      <c r="A10349" t="s">
        <v>1009</v>
      </c>
      <c r="B10349" t="s">
        <v>2169</v>
      </c>
      <c r="D10349" s="4">
        <v>375000</v>
      </c>
      <c r="F10349" s="4">
        <v>6000000</v>
      </c>
      <c r="H10349" s="4">
        <v>1920000</v>
      </c>
      <c r="I10349" s="4">
        <v>8295000</v>
      </c>
      <c r="J10349" s="4">
        <v>375000</v>
      </c>
      <c r="K10349" s="4">
        <v>375000</v>
      </c>
    </row>
    <row r="10350" spans="1:11" x14ac:dyDescent="0.35">
      <c r="A10350" t="s">
        <v>1009</v>
      </c>
      <c r="B10350" t="s">
        <v>2170</v>
      </c>
      <c r="D10350" s="4">
        <v>155961883</v>
      </c>
      <c r="E10350" s="4">
        <v>38496891</v>
      </c>
      <c r="F10350" s="4">
        <v>61321345</v>
      </c>
      <c r="G10350" s="4">
        <v>1500972</v>
      </c>
      <c r="H10350" s="4">
        <v>11993256</v>
      </c>
      <c r="I10350" s="4">
        <v>269274346</v>
      </c>
      <c r="J10350" s="4">
        <f>SUM(D10350,E10350)</f>
        <v>194458774</v>
      </c>
      <c r="K10350" s="4">
        <v>155961883</v>
      </c>
    </row>
    <row r="10351" spans="1:11" x14ac:dyDescent="0.35">
      <c r="A10351" t="s">
        <v>1014</v>
      </c>
      <c r="B10351" t="s">
        <v>2118</v>
      </c>
      <c r="C10351" t="s">
        <v>1843</v>
      </c>
      <c r="D10351" s="4">
        <v>45728872</v>
      </c>
      <c r="E10351" s="4">
        <v>6305807</v>
      </c>
      <c r="F10351" s="4">
        <v>17502800</v>
      </c>
      <c r="I10351" s="4">
        <v>69537479</v>
      </c>
      <c r="J10351" s="4">
        <v>52034679</v>
      </c>
      <c r="K10351" s="4">
        <v>45728872</v>
      </c>
    </row>
    <row r="10352" spans="1:11" x14ac:dyDescent="0.35">
      <c r="A10352" t="s">
        <v>1014</v>
      </c>
      <c r="B10352" t="s">
        <v>2119</v>
      </c>
      <c r="C10352" t="s">
        <v>1844</v>
      </c>
      <c r="D10352" s="4">
        <v>3864637</v>
      </c>
      <c r="E10352" s="4">
        <v>247835</v>
      </c>
      <c r="H10352" s="4">
        <v>3865925</v>
      </c>
      <c r="I10352" s="4">
        <v>7978397</v>
      </c>
      <c r="J10352" s="4">
        <v>4112472</v>
      </c>
      <c r="K10352" s="4">
        <v>3864637</v>
      </c>
    </row>
    <row r="10353" spans="1:11" x14ac:dyDescent="0.35">
      <c r="A10353" t="s">
        <v>1014</v>
      </c>
      <c r="B10353" t="s">
        <v>2120</v>
      </c>
      <c r="C10353" t="s">
        <v>1845</v>
      </c>
      <c r="D10353" s="4">
        <v>5201673</v>
      </c>
      <c r="I10353" s="4">
        <v>5201673</v>
      </c>
      <c r="J10353" s="4">
        <v>5201673</v>
      </c>
      <c r="K10353" s="4">
        <v>5201673</v>
      </c>
    </row>
    <row r="10354" spans="1:11" x14ac:dyDescent="0.35">
      <c r="A10354" t="s">
        <v>1014</v>
      </c>
      <c r="B10354" t="s">
        <v>2121</v>
      </c>
      <c r="D10354" s="4">
        <v>54795181</v>
      </c>
      <c r="E10354" s="4">
        <v>6553643</v>
      </c>
      <c r="F10354" s="4">
        <v>17502800</v>
      </c>
      <c r="H10354" s="4">
        <v>3865925</v>
      </c>
      <c r="I10354" s="4">
        <v>82717549</v>
      </c>
      <c r="J10354" s="4">
        <v>61348824</v>
      </c>
      <c r="K10354" s="4">
        <v>54795181</v>
      </c>
    </row>
    <row r="10355" spans="1:11" x14ac:dyDescent="0.35">
      <c r="A10355" t="s">
        <v>1014</v>
      </c>
      <c r="B10355" t="s">
        <v>2122</v>
      </c>
      <c r="C10355" t="s">
        <v>1846</v>
      </c>
      <c r="D10355" s="4">
        <v>30818401</v>
      </c>
      <c r="E10355" s="4">
        <v>19559</v>
      </c>
      <c r="I10355" s="4">
        <v>30837960</v>
      </c>
      <c r="J10355" s="4">
        <v>30837960</v>
      </c>
      <c r="K10355" s="4">
        <v>30818401</v>
      </c>
    </row>
    <row r="10356" spans="1:11" x14ac:dyDescent="0.35">
      <c r="A10356" t="s">
        <v>1014</v>
      </c>
      <c r="B10356" t="s">
        <v>2123</v>
      </c>
      <c r="C10356" t="s">
        <v>1847</v>
      </c>
      <c r="D10356" s="4">
        <v>21736198</v>
      </c>
      <c r="F10356" s="4">
        <v>202703</v>
      </c>
      <c r="I10356" s="4">
        <v>21938901</v>
      </c>
      <c r="J10356" s="4">
        <v>21736198</v>
      </c>
      <c r="K10356" s="4">
        <v>21736198</v>
      </c>
    </row>
    <row r="10357" spans="1:11" x14ac:dyDescent="0.35">
      <c r="A10357" t="s">
        <v>1014</v>
      </c>
      <c r="B10357" t="s">
        <v>2124</v>
      </c>
      <c r="C10357" t="s">
        <v>1848</v>
      </c>
      <c r="D10357" s="4">
        <v>162259</v>
      </c>
      <c r="I10357" s="4">
        <v>162259</v>
      </c>
      <c r="J10357" s="4">
        <v>162259</v>
      </c>
      <c r="K10357" s="4">
        <v>162259</v>
      </c>
    </row>
    <row r="10358" spans="1:11" x14ac:dyDescent="0.35">
      <c r="A10358" t="s">
        <v>1014</v>
      </c>
      <c r="B10358" t="s">
        <v>2125</v>
      </c>
      <c r="D10358" s="4">
        <v>52716858</v>
      </c>
      <c r="E10358" s="4">
        <v>19559</v>
      </c>
      <c r="F10358" s="4">
        <v>202703</v>
      </c>
      <c r="I10358" s="4">
        <v>52939120</v>
      </c>
      <c r="J10358" s="4">
        <v>52736417</v>
      </c>
      <c r="K10358" s="4">
        <v>52716858</v>
      </c>
    </row>
    <row r="10359" spans="1:11" x14ac:dyDescent="0.35">
      <c r="A10359" t="s">
        <v>1014</v>
      </c>
      <c r="B10359" t="s">
        <v>2126</v>
      </c>
      <c r="C10359" t="s">
        <v>1850</v>
      </c>
      <c r="F10359" s="4">
        <v>11200000</v>
      </c>
      <c r="I10359" s="4">
        <v>11200000</v>
      </c>
      <c r="J10359">
        <v>0</v>
      </c>
      <c r="K10359" s="4">
        <v>0</v>
      </c>
    </row>
    <row r="10360" spans="1:11" x14ac:dyDescent="0.35">
      <c r="A10360" t="s">
        <v>1014</v>
      </c>
      <c r="B10360" t="s">
        <v>2127</v>
      </c>
      <c r="F10360" s="4">
        <v>11200000</v>
      </c>
      <c r="I10360" s="4">
        <v>11200000</v>
      </c>
      <c r="J10360">
        <v>0</v>
      </c>
      <c r="K10360" s="4">
        <v>0</v>
      </c>
    </row>
    <row r="10361" spans="1:11" x14ac:dyDescent="0.35">
      <c r="A10361" t="s">
        <v>1014</v>
      </c>
      <c r="B10361" t="s">
        <v>2128</v>
      </c>
      <c r="C10361" t="s">
        <v>1851</v>
      </c>
      <c r="D10361" s="4">
        <v>1429851</v>
      </c>
      <c r="I10361" s="4">
        <v>1429851</v>
      </c>
      <c r="J10361" s="4">
        <v>1429851</v>
      </c>
      <c r="K10361" s="4">
        <v>1429851</v>
      </c>
    </row>
    <row r="10362" spans="1:11" x14ac:dyDescent="0.35">
      <c r="A10362" t="s">
        <v>1014</v>
      </c>
      <c r="B10362" t="s">
        <v>2131</v>
      </c>
      <c r="C10362" t="s">
        <v>1854</v>
      </c>
      <c r="D10362" s="4">
        <v>6265</v>
      </c>
      <c r="E10362" s="4">
        <v>638865</v>
      </c>
      <c r="I10362" s="4">
        <v>645130</v>
      </c>
      <c r="J10362" s="4">
        <v>645130</v>
      </c>
      <c r="K10362" s="4">
        <v>6265</v>
      </c>
    </row>
    <row r="10363" spans="1:11" x14ac:dyDescent="0.35">
      <c r="A10363" t="s">
        <v>1014</v>
      </c>
      <c r="B10363" t="s">
        <v>2132</v>
      </c>
      <c r="C10363" t="s">
        <v>1855</v>
      </c>
      <c r="D10363" s="4">
        <v>33589</v>
      </c>
      <c r="E10363" s="4">
        <v>63146</v>
      </c>
      <c r="F10363" s="4">
        <v>477738</v>
      </c>
      <c r="I10363" s="4">
        <v>574474</v>
      </c>
      <c r="J10363" s="4">
        <v>96735</v>
      </c>
      <c r="K10363" s="4">
        <v>33589</v>
      </c>
    </row>
    <row r="10364" spans="1:11" x14ac:dyDescent="0.35">
      <c r="A10364" t="s">
        <v>1014</v>
      </c>
      <c r="B10364" t="s">
        <v>2133</v>
      </c>
      <c r="C10364" t="s">
        <v>1856</v>
      </c>
      <c r="I10364" s="4">
        <v>0</v>
      </c>
      <c r="J10364">
        <v>0</v>
      </c>
      <c r="K10364" s="4">
        <v>0</v>
      </c>
    </row>
    <row r="10365" spans="1:11" x14ac:dyDescent="0.35">
      <c r="A10365" t="s">
        <v>1014</v>
      </c>
      <c r="B10365" t="s">
        <v>2134</v>
      </c>
      <c r="C10365" t="s">
        <v>1857</v>
      </c>
      <c r="D10365" s="4">
        <v>11542</v>
      </c>
      <c r="I10365" s="4">
        <v>11542</v>
      </c>
      <c r="J10365" s="4">
        <v>11542</v>
      </c>
      <c r="K10365" s="4">
        <v>11542</v>
      </c>
    </row>
    <row r="10366" spans="1:11" x14ac:dyDescent="0.35">
      <c r="A10366" t="s">
        <v>1014</v>
      </c>
      <c r="B10366" t="s">
        <v>2135</v>
      </c>
      <c r="C10366" t="s">
        <v>1858</v>
      </c>
      <c r="G10366" s="4">
        <v>28155</v>
      </c>
      <c r="I10366" s="4">
        <v>28155</v>
      </c>
      <c r="J10366">
        <v>0</v>
      </c>
      <c r="K10366" s="4">
        <v>0</v>
      </c>
    </row>
    <row r="10367" spans="1:11" x14ac:dyDescent="0.35">
      <c r="A10367" t="s">
        <v>1014</v>
      </c>
      <c r="B10367" t="s">
        <v>2136</v>
      </c>
      <c r="C10367" t="s">
        <v>1859</v>
      </c>
      <c r="D10367" s="4">
        <v>550000</v>
      </c>
      <c r="E10367" s="4">
        <v>25000</v>
      </c>
      <c r="G10367" s="4">
        <v>200000</v>
      </c>
      <c r="H10367" s="4">
        <v>175023</v>
      </c>
      <c r="I10367" s="4">
        <v>950023</v>
      </c>
      <c r="J10367" s="4">
        <v>575000</v>
      </c>
      <c r="K10367" s="4">
        <v>550000</v>
      </c>
    </row>
    <row r="10368" spans="1:11" x14ac:dyDescent="0.35">
      <c r="A10368" t="s">
        <v>1014</v>
      </c>
      <c r="B10368" t="s">
        <v>2137</v>
      </c>
      <c r="C10368" t="s">
        <v>1860</v>
      </c>
      <c r="D10368" s="4">
        <v>760921</v>
      </c>
      <c r="I10368" s="4">
        <v>760921</v>
      </c>
      <c r="J10368" s="4">
        <v>760921</v>
      </c>
      <c r="K10368" s="4">
        <v>760921</v>
      </c>
    </row>
    <row r="10369" spans="1:11" x14ac:dyDescent="0.35">
      <c r="A10369" t="s">
        <v>1014</v>
      </c>
      <c r="B10369" t="s">
        <v>2138</v>
      </c>
      <c r="C10369" t="s">
        <v>1861</v>
      </c>
      <c r="D10369" s="4">
        <v>747573</v>
      </c>
      <c r="I10369" s="4">
        <v>747573</v>
      </c>
      <c r="J10369" s="4">
        <v>747573</v>
      </c>
      <c r="K10369" s="4">
        <v>747573</v>
      </c>
    </row>
    <row r="10370" spans="1:11" x14ac:dyDescent="0.35">
      <c r="A10370" t="s">
        <v>1014</v>
      </c>
      <c r="B10370" t="s">
        <v>2139</v>
      </c>
      <c r="C10370" t="s">
        <v>1862</v>
      </c>
      <c r="D10370" s="4">
        <v>598250</v>
      </c>
      <c r="I10370" s="4">
        <v>598250</v>
      </c>
      <c r="J10370" s="4">
        <v>598250</v>
      </c>
      <c r="K10370" s="4">
        <v>598250</v>
      </c>
    </row>
    <row r="10371" spans="1:11" x14ac:dyDescent="0.35">
      <c r="A10371" t="s">
        <v>1014</v>
      </c>
      <c r="B10371" t="s">
        <v>2141</v>
      </c>
      <c r="D10371" s="4">
        <v>4137992</v>
      </c>
      <c r="E10371" s="4">
        <v>727011</v>
      </c>
      <c r="F10371" s="4">
        <v>477738</v>
      </c>
      <c r="G10371" s="4">
        <v>228155</v>
      </c>
      <c r="H10371" s="4">
        <v>175023</v>
      </c>
      <c r="I10371" s="4">
        <v>5745919</v>
      </c>
      <c r="J10371" s="4">
        <v>4865003</v>
      </c>
      <c r="K10371" s="4">
        <v>4137992</v>
      </c>
    </row>
    <row r="10372" spans="1:11" x14ac:dyDescent="0.35">
      <c r="A10372" t="s">
        <v>1014</v>
      </c>
      <c r="B10372" t="s">
        <v>2144</v>
      </c>
      <c r="C10372" t="s">
        <v>1866</v>
      </c>
      <c r="I10372" s="4">
        <v>0</v>
      </c>
      <c r="J10372">
        <v>0</v>
      </c>
      <c r="K10372" s="4">
        <v>0</v>
      </c>
    </row>
    <row r="10373" spans="1:11" x14ac:dyDescent="0.35">
      <c r="A10373" t="s">
        <v>1014</v>
      </c>
      <c r="B10373" t="s">
        <v>2145</v>
      </c>
      <c r="C10373" t="s">
        <v>1867</v>
      </c>
      <c r="D10373" s="4">
        <v>794428</v>
      </c>
      <c r="E10373" s="4">
        <v>0</v>
      </c>
      <c r="G10373" s="4">
        <v>2086714</v>
      </c>
      <c r="H10373" s="4">
        <v>2890580</v>
      </c>
      <c r="I10373" s="4">
        <v>5771722</v>
      </c>
      <c r="J10373" s="4">
        <v>794428</v>
      </c>
      <c r="K10373" s="4">
        <v>794428</v>
      </c>
    </row>
    <row r="10374" spans="1:11" x14ac:dyDescent="0.35">
      <c r="A10374" t="s">
        <v>1014</v>
      </c>
      <c r="B10374" t="s">
        <v>2146</v>
      </c>
      <c r="C10374" t="s">
        <v>1868</v>
      </c>
      <c r="D10374" s="4">
        <v>3110</v>
      </c>
      <c r="E10374" s="4">
        <v>0</v>
      </c>
      <c r="F10374" s="4">
        <v>68371</v>
      </c>
      <c r="H10374" s="4">
        <v>3288609</v>
      </c>
      <c r="I10374" s="4">
        <v>3360090</v>
      </c>
      <c r="J10374" s="4">
        <v>3110</v>
      </c>
      <c r="K10374" s="4">
        <v>3110</v>
      </c>
    </row>
    <row r="10375" spans="1:11" x14ac:dyDescent="0.35">
      <c r="A10375" t="s">
        <v>1014</v>
      </c>
      <c r="B10375" t="s">
        <v>2173</v>
      </c>
      <c r="C10375" t="s">
        <v>1894</v>
      </c>
      <c r="D10375" s="4">
        <v>119334</v>
      </c>
      <c r="I10375" s="4">
        <v>119334</v>
      </c>
      <c r="J10375" s="4">
        <v>119334</v>
      </c>
      <c r="K10375" s="4">
        <v>119334</v>
      </c>
    </row>
    <row r="10376" spans="1:11" x14ac:dyDescent="0.35">
      <c r="A10376" t="s">
        <v>1014</v>
      </c>
      <c r="B10376" t="s">
        <v>2147</v>
      </c>
      <c r="C10376" t="s">
        <v>1869</v>
      </c>
      <c r="D10376" s="4">
        <v>3556</v>
      </c>
      <c r="H10376" s="4">
        <v>1214400</v>
      </c>
      <c r="I10376" s="4">
        <v>1217956</v>
      </c>
      <c r="J10376" s="4">
        <v>3556</v>
      </c>
      <c r="K10376" s="4">
        <v>3556</v>
      </c>
    </row>
    <row r="10377" spans="1:11" x14ac:dyDescent="0.35">
      <c r="A10377" t="s">
        <v>1014</v>
      </c>
      <c r="B10377" t="s">
        <v>2148</v>
      </c>
      <c r="C10377" t="s">
        <v>1870</v>
      </c>
      <c r="D10377" s="4">
        <v>13266</v>
      </c>
      <c r="E10377" s="4">
        <v>7981</v>
      </c>
      <c r="F10377" s="4">
        <v>9787915</v>
      </c>
      <c r="G10377" s="4">
        <v>307646</v>
      </c>
      <c r="I10377" s="4">
        <v>10116808</v>
      </c>
      <c r="J10377" s="4">
        <v>21247</v>
      </c>
      <c r="K10377" s="4">
        <v>13266</v>
      </c>
    </row>
    <row r="10378" spans="1:11" x14ac:dyDescent="0.35">
      <c r="A10378" t="s">
        <v>1014</v>
      </c>
      <c r="B10378" t="s">
        <v>2150</v>
      </c>
      <c r="C10378" t="s">
        <v>1872</v>
      </c>
      <c r="D10378" s="4">
        <v>2924</v>
      </c>
      <c r="E10378" s="4">
        <v>343000</v>
      </c>
      <c r="I10378" s="4">
        <v>345924</v>
      </c>
      <c r="J10378" s="4">
        <v>345924</v>
      </c>
      <c r="K10378" s="4">
        <v>2924</v>
      </c>
    </row>
    <row r="10379" spans="1:11" x14ac:dyDescent="0.35">
      <c r="A10379" t="s">
        <v>1014</v>
      </c>
      <c r="B10379" t="s">
        <v>2153</v>
      </c>
      <c r="C10379" t="s">
        <v>1875</v>
      </c>
      <c r="H10379" s="4">
        <v>65096</v>
      </c>
      <c r="I10379" s="4">
        <v>65096</v>
      </c>
      <c r="J10379">
        <v>0</v>
      </c>
      <c r="K10379" s="4">
        <v>0</v>
      </c>
    </row>
    <row r="10380" spans="1:11" x14ac:dyDescent="0.35">
      <c r="A10380" t="s">
        <v>1014</v>
      </c>
      <c r="B10380" t="s">
        <v>2154</v>
      </c>
      <c r="C10380" t="s">
        <v>1876</v>
      </c>
      <c r="D10380" s="4">
        <v>121078</v>
      </c>
      <c r="H10380" s="4">
        <v>282240</v>
      </c>
      <c r="I10380" s="4">
        <v>403318</v>
      </c>
      <c r="J10380" s="4">
        <v>121078</v>
      </c>
      <c r="K10380" s="4">
        <v>121078</v>
      </c>
    </row>
    <row r="10381" spans="1:11" x14ac:dyDescent="0.35">
      <c r="A10381" t="s">
        <v>1014</v>
      </c>
      <c r="B10381" t="s">
        <v>2155</v>
      </c>
      <c r="C10381" t="s">
        <v>1877</v>
      </c>
      <c r="D10381" s="4">
        <v>85514</v>
      </c>
      <c r="I10381" s="4">
        <v>85514</v>
      </c>
      <c r="J10381" s="4">
        <v>85514</v>
      </c>
      <c r="K10381" s="4">
        <v>85514</v>
      </c>
    </row>
    <row r="10382" spans="1:11" x14ac:dyDescent="0.35">
      <c r="A10382" t="s">
        <v>1014</v>
      </c>
      <c r="B10382" t="s">
        <v>2156</v>
      </c>
      <c r="D10382" s="4">
        <v>1143209</v>
      </c>
      <c r="E10382" s="4">
        <v>350981</v>
      </c>
      <c r="F10382" s="4">
        <v>9856286</v>
      </c>
      <c r="G10382" s="4">
        <v>2394360</v>
      </c>
      <c r="H10382" s="4">
        <v>7740924</v>
      </c>
      <c r="I10382" s="4">
        <v>21485761</v>
      </c>
      <c r="J10382" s="4">
        <v>1494190</v>
      </c>
      <c r="K10382" s="4">
        <v>1143209</v>
      </c>
    </row>
    <row r="10383" spans="1:11" x14ac:dyDescent="0.35">
      <c r="A10383" t="s">
        <v>1014</v>
      </c>
      <c r="B10383" t="s">
        <v>2157</v>
      </c>
      <c r="C10383" t="s">
        <v>1879</v>
      </c>
      <c r="D10383" s="4">
        <v>2283413</v>
      </c>
      <c r="I10383" s="4">
        <v>2283413</v>
      </c>
      <c r="J10383" s="4">
        <v>2283413</v>
      </c>
      <c r="K10383" s="4">
        <v>2283413</v>
      </c>
    </row>
    <row r="10384" spans="1:11" x14ac:dyDescent="0.35">
      <c r="A10384" t="s">
        <v>1014</v>
      </c>
      <c r="B10384" t="s">
        <v>2186</v>
      </c>
      <c r="C10384" t="s">
        <v>1907</v>
      </c>
      <c r="D10384" s="4">
        <v>17166</v>
      </c>
      <c r="I10384" s="4">
        <v>17166</v>
      </c>
      <c r="J10384" s="4">
        <v>17166</v>
      </c>
      <c r="K10384" s="4">
        <v>17166</v>
      </c>
    </row>
    <row r="10385" spans="1:11" x14ac:dyDescent="0.35">
      <c r="A10385" t="s">
        <v>1014</v>
      </c>
      <c r="B10385" t="s">
        <v>2158</v>
      </c>
      <c r="C10385" t="s">
        <v>1880</v>
      </c>
      <c r="D10385" s="4">
        <v>1108044</v>
      </c>
      <c r="I10385" s="4">
        <v>1108044</v>
      </c>
      <c r="J10385" s="4">
        <v>1108044</v>
      </c>
      <c r="K10385" s="4">
        <v>1108044</v>
      </c>
    </row>
    <row r="10386" spans="1:11" x14ac:dyDescent="0.35">
      <c r="A10386" t="s">
        <v>1014</v>
      </c>
      <c r="B10386" t="s">
        <v>2159</v>
      </c>
      <c r="C10386" t="s">
        <v>1881</v>
      </c>
      <c r="D10386" s="4">
        <v>2061823</v>
      </c>
      <c r="I10386" s="4">
        <v>2061823</v>
      </c>
      <c r="J10386" s="4">
        <v>2061823</v>
      </c>
      <c r="K10386" s="4">
        <v>2061823</v>
      </c>
    </row>
    <row r="10387" spans="1:11" x14ac:dyDescent="0.35">
      <c r="A10387" t="s">
        <v>1014</v>
      </c>
      <c r="B10387" t="s">
        <v>2174</v>
      </c>
      <c r="C10387" t="s">
        <v>1895</v>
      </c>
      <c r="D10387" s="4">
        <v>317068</v>
      </c>
      <c r="I10387" s="4">
        <v>317068</v>
      </c>
      <c r="J10387" s="4">
        <v>317068</v>
      </c>
      <c r="K10387" s="4">
        <v>317068</v>
      </c>
    </row>
    <row r="10388" spans="1:11" x14ac:dyDescent="0.35">
      <c r="A10388" t="s">
        <v>1014</v>
      </c>
      <c r="B10388" t="s">
        <v>2160</v>
      </c>
      <c r="C10388" t="s">
        <v>1882</v>
      </c>
      <c r="D10388" s="4">
        <v>359187</v>
      </c>
      <c r="I10388" s="4">
        <v>359187</v>
      </c>
      <c r="J10388" s="4">
        <v>359187</v>
      </c>
      <c r="K10388" s="4">
        <v>359187</v>
      </c>
    </row>
    <row r="10389" spans="1:11" x14ac:dyDescent="0.35">
      <c r="A10389" t="s">
        <v>1014</v>
      </c>
      <c r="B10389" t="s">
        <v>2179</v>
      </c>
      <c r="C10389" t="s">
        <v>1900</v>
      </c>
      <c r="D10389" s="4">
        <v>3480</v>
      </c>
      <c r="I10389" s="4">
        <v>3480</v>
      </c>
      <c r="J10389" s="4">
        <v>3480</v>
      </c>
      <c r="K10389" s="4">
        <v>3480</v>
      </c>
    </row>
    <row r="10390" spans="1:11" x14ac:dyDescent="0.35">
      <c r="A10390" t="s">
        <v>1014</v>
      </c>
      <c r="B10390" t="s">
        <v>2161</v>
      </c>
      <c r="C10390" t="s">
        <v>1883</v>
      </c>
      <c r="D10390" s="4">
        <v>107202</v>
      </c>
      <c r="I10390" s="4">
        <v>107202</v>
      </c>
      <c r="J10390" s="4">
        <v>107202</v>
      </c>
      <c r="K10390" s="4">
        <v>107202</v>
      </c>
    </row>
    <row r="10391" spans="1:11" x14ac:dyDescent="0.35">
      <c r="A10391" t="s">
        <v>1014</v>
      </c>
      <c r="B10391" t="s">
        <v>2171</v>
      </c>
      <c r="C10391" t="s">
        <v>1892</v>
      </c>
      <c r="D10391" s="4">
        <v>1926</v>
      </c>
      <c r="I10391" s="4">
        <v>1926</v>
      </c>
      <c r="J10391" s="4">
        <v>1926</v>
      </c>
      <c r="K10391" s="4">
        <v>1926</v>
      </c>
    </row>
    <row r="10392" spans="1:11" x14ac:dyDescent="0.35">
      <c r="A10392" t="s">
        <v>1014</v>
      </c>
      <c r="B10392" t="s">
        <v>2162</v>
      </c>
      <c r="C10392" t="s">
        <v>1884</v>
      </c>
      <c r="D10392" s="4">
        <v>26244</v>
      </c>
      <c r="I10392" s="4">
        <v>26244</v>
      </c>
      <c r="J10392" s="4">
        <v>26244</v>
      </c>
      <c r="K10392" s="4">
        <v>26244</v>
      </c>
    </row>
    <row r="10393" spans="1:11" x14ac:dyDescent="0.35">
      <c r="A10393" t="s">
        <v>1014</v>
      </c>
      <c r="B10393" t="s">
        <v>2163</v>
      </c>
      <c r="D10393" s="4">
        <v>6285553</v>
      </c>
      <c r="I10393" s="4">
        <v>6285553</v>
      </c>
      <c r="J10393" s="4">
        <v>6285553</v>
      </c>
      <c r="K10393" s="4">
        <v>6285553</v>
      </c>
    </row>
    <row r="10394" spans="1:11" x14ac:dyDescent="0.35">
      <c r="A10394" t="s">
        <v>1014</v>
      </c>
      <c r="B10394" t="s">
        <v>2164</v>
      </c>
      <c r="C10394" t="s">
        <v>1886</v>
      </c>
      <c r="D10394" s="4">
        <v>108404</v>
      </c>
      <c r="F10394" s="4">
        <v>197954</v>
      </c>
      <c r="I10394" s="4">
        <v>306358</v>
      </c>
      <c r="J10394" s="4">
        <v>108404</v>
      </c>
      <c r="K10394" s="4">
        <v>108404</v>
      </c>
    </row>
    <row r="10395" spans="1:11" x14ac:dyDescent="0.35">
      <c r="A10395" t="s">
        <v>1014</v>
      </c>
      <c r="B10395" t="s">
        <v>2165</v>
      </c>
      <c r="D10395" s="4">
        <v>108404</v>
      </c>
      <c r="F10395" s="4">
        <v>197954</v>
      </c>
      <c r="I10395" s="4">
        <v>306358</v>
      </c>
      <c r="J10395" s="4">
        <v>108404</v>
      </c>
      <c r="K10395" s="4">
        <v>108404</v>
      </c>
    </row>
    <row r="10396" spans="1:11" x14ac:dyDescent="0.35">
      <c r="A10396" t="s">
        <v>1014</v>
      </c>
      <c r="B10396" t="s">
        <v>2177</v>
      </c>
      <c r="C10396" t="s">
        <v>1898</v>
      </c>
      <c r="D10396" s="4">
        <v>7602</v>
      </c>
      <c r="I10396" s="4">
        <v>7602</v>
      </c>
      <c r="J10396" s="4">
        <v>7602</v>
      </c>
      <c r="K10396" s="4">
        <v>7602</v>
      </c>
    </row>
    <row r="10397" spans="1:11" x14ac:dyDescent="0.35">
      <c r="A10397" t="s">
        <v>1014</v>
      </c>
      <c r="B10397" t="s">
        <v>2183</v>
      </c>
      <c r="C10397" t="s">
        <v>1904</v>
      </c>
      <c r="D10397" s="4">
        <v>327289</v>
      </c>
      <c r="I10397" s="4">
        <v>327289</v>
      </c>
      <c r="J10397" s="4">
        <v>327289</v>
      </c>
      <c r="K10397" s="4">
        <v>327289</v>
      </c>
    </row>
    <row r="10398" spans="1:11" x14ac:dyDescent="0.35">
      <c r="A10398" t="s">
        <v>1014</v>
      </c>
      <c r="B10398" t="s">
        <v>2187</v>
      </c>
      <c r="C10398" t="s">
        <v>1908</v>
      </c>
      <c r="D10398" s="4">
        <v>45402</v>
      </c>
      <c r="I10398" s="4">
        <v>45402</v>
      </c>
      <c r="J10398" s="4">
        <v>45402</v>
      </c>
      <c r="K10398" s="4">
        <v>45402</v>
      </c>
    </row>
    <row r="10399" spans="1:11" x14ac:dyDescent="0.35">
      <c r="A10399" t="s">
        <v>1014</v>
      </c>
      <c r="B10399" t="s">
        <v>2166</v>
      </c>
      <c r="C10399" t="s">
        <v>1888</v>
      </c>
      <c r="H10399" s="4">
        <v>480000</v>
      </c>
      <c r="I10399" s="4">
        <v>480000</v>
      </c>
      <c r="J10399">
        <v>0</v>
      </c>
      <c r="K10399" s="4">
        <v>0</v>
      </c>
    </row>
    <row r="10400" spans="1:11" x14ac:dyDescent="0.35">
      <c r="A10400" t="s">
        <v>1014</v>
      </c>
      <c r="B10400" t="s">
        <v>2180</v>
      </c>
      <c r="C10400" t="s">
        <v>1901</v>
      </c>
      <c r="F10400" s="4">
        <v>540000</v>
      </c>
      <c r="I10400" s="4">
        <v>540000</v>
      </c>
      <c r="J10400">
        <v>0</v>
      </c>
      <c r="K10400" s="4">
        <v>0</v>
      </c>
    </row>
    <row r="10401" spans="1:11" x14ac:dyDescent="0.35">
      <c r="A10401" t="s">
        <v>1014</v>
      </c>
      <c r="B10401" t="s">
        <v>2167</v>
      </c>
      <c r="C10401" t="s">
        <v>1889</v>
      </c>
      <c r="F10401" s="4">
        <v>630000</v>
      </c>
      <c r="I10401" s="4">
        <v>630000</v>
      </c>
      <c r="J10401">
        <v>0</v>
      </c>
      <c r="K10401" s="4">
        <v>0</v>
      </c>
    </row>
    <row r="10402" spans="1:11" x14ac:dyDescent="0.35">
      <c r="A10402" t="s">
        <v>1014</v>
      </c>
      <c r="B10402" t="s">
        <v>2168</v>
      </c>
      <c r="C10402" t="s">
        <v>1890</v>
      </c>
      <c r="F10402" s="4">
        <v>315000</v>
      </c>
      <c r="I10402" s="4">
        <v>315000</v>
      </c>
      <c r="J10402">
        <v>0</v>
      </c>
      <c r="K10402" s="4">
        <v>0</v>
      </c>
    </row>
    <row r="10403" spans="1:11" x14ac:dyDescent="0.35">
      <c r="A10403" t="s">
        <v>1014</v>
      </c>
      <c r="B10403" t="s">
        <v>2181</v>
      </c>
      <c r="C10403" t="s">
        <v>1902</v>
      </c>
      <c r="F10403" s="4">
        <v>1080000</v>
      </c>
      <c r="I10403" s="4">
        <v>1080000</v>
      </c>
      <c r="J10403">
        <v>0</v>
      </c>
      <c r="K10403" s="4">
        <v>0</v>
      </c>
    </row>
    <row r="10404" spans="1:11" x14ac:dyDescent="0.35">
      <c r="A10404" t="s">
        <v>1014</v>
      </c>
      <c r="B10404" t="s">
        <v>2169</v>
      </c>
      <c r="D10404" s="4">
        <v>380293</v>
      </c>
      <c r="F10404" s="4">
        <v>2565000</v>
      </c>
      <c r="H10404" s="4">
        <v>480000</v>
      </c>
      <c r="I10404" s="4">
        <v>3425293</v>
      </c>
      <c r="J10404" s="4">
        <v>380293</v>
      </c>
      <c r="K10404" s="4">
        <v>380293</v>
      </c>
    </row>
    <row r="10405" spans="1:11" x14ac:dyDescent="0.35">
      <c r="A10405" t="s">
        <v>1014</v>
      </c>
      <c r="B10405" t="s">
        <v>2170</v>
      </c>
      <c r="D10405" s="4">
        <v>119567491</v>
      </c>
      <c r="E10405" s="4">
        <v>7651194</v>
      </c>
      <c r="F10405" s="4">
        <v>42002481</v>
      </c>
      <c r="G10405" s="4">
        <v>2622514</v>
      </c>
      <c r="H10405" s="4">
        <v>12261872</v>
      </c>
      <c r="I10405" s="4">
        <v>184105553</v>
      </c>
      <c r="J10405" s="4">
        <f>SUM(D10405,E10405)</f>
        <v>127218685</v>
      </c>
      <c r="K10405" s="4">
        <v>119567491</v>
      </c>
    </row>
    <row r="10406" spans="1:11" x14ac:dyDescent="0.35">
      <c r="A10406" t="s">
        <v>1016</v>
      </c>
      <c r="B10406" t="s">
        <v>2118</v>
      </c>
      <c r="C10406" t="s">
        <v>1843</v>
      </c>
      <c r="D10406" s="4">
        <v>4050169</v>
      </c>
      <c r="F10406" s="4">
        <v>2686600</v>
      </c>
      <c r="I10406" s="4">
        <v>6736769</v>
      </c>
      <c r="J10406" s="4">
        <v>4050169</v>
      </c>
      <c r="K10406" s="4">
        <v>4050169</v>
      </c>
    </row>
    <row r="10407" spans="1:11" x14ac:dyDescent="0.35">
      <c r="A10407" t="s">
        <v>1016</v>
      </c>
      <c r="B10407" t="s">
        <v>2119</v>
      </c>
      <c r="C10407" t="s">
        <v>1844</v>
      </c>
      <c r="D10407" s="4">
        <v>151383</v>
      </c>
      <c r="G10407" s="4">
        <v>399111</v>
      </c>
      <c r="H10407" s="4">
        <v>44100</v>
      </c>
      <c r="I10407" s="4">
        <v>594594</v>
      </c>
      <c r="J10407" s="4">
        <v>151383</v>
      </c>
      <c r="K10407" s="4">
        <v>151383</v>
      </c>
    </row>
    <row r="10408" spans="1:11" x14ac:dyDescent="0.35">
      <c r="A10408" t="s">
        <v>1016</v>
      </c>
      <c r="B10408" t="s">
        <v>2120</v>
      </c>
      <c r="C10408" t="s">
        <v>1845</v>
      </c>
      <c r="D10408" s="4">
        <v>409891</v>
      </c>
      <c r="I10408" s="4">
        <v>409891</v>
      </c>
      <c r="J10408" s="4">
        <v>409891</v>
      </c>
      <c r="K10408" s="4">
        <v>409891</v>
      </c>
    </row>
    <row r="10409" spans="1:11" x14ac:dyDescent="0.35">
      <c r="A10409" t="s">
        <v>1016</v>
      </c>
      <c r="B10409" t="s">
        <v>2121</v>
      </c>
      <c r="D10409" s="4">
        <v>4611443</v>
      </c>
      <c r="F10409" s="4">
        <v>2686600</v>
      </c>
      <c r="G10409" s="4">
        <v>399111</v>
      </c>
      <c r="H10409" s="4">
        <v>44100</v>
      </c>
      <c r="I10409" s="4">
        <v>7741254</v>
      </c>
      <c r="J10409" s="4">
        <v>4611443</v>
      </c>
      <c r="K10409" s="4">
        <v>4611443</v>
      </c>
    </row>
    <row r="10410" spans="1:11" x14ac:dyDescent="0.35">
      <c r="A10410" t="s">
        <v>1016</v>
      </c>
      <c r="B10410" t="s">
        <v>2122</v>
      </c>
      <c r="C10410" t="s">
        <v>1846</v>
      </c>
      <c r="D10410" s="4">
        <v>2514845</v>
      </c>
      <c r="I10410" s="4">
        <v>2514845</v>
      </c>
      <c r="J10410" s="4">
        <v>2514845</v>
      </c>
      <c r="K10410" s="4">
        <v>2514845</v>
      </c>
    </row>
    <row r="10411" spans="1:11" x14ac:dyDescent="0.35">
      <c r="A10411" t="s">
        <v>1016</v>
      </c>
      <c r="B10411" t="s">
        <v>2123</v>
      </c>
      <c r="C10411" t="s">
        <v>1847</v>
      </c>
      <c r="D10411" s="4">
        <v>2238870</v>
      </c>
      <c r="F10411" s="4">
        <v>135135</v>
      </c>
      <c r="I10411" s="4">
        <v>2374005</v>
      </c>
      <c r="J10411" s="4">
        <v>2238870</v>
      </c>
      <c r="K10411" s="4">
        <v>2238870</v>
      </c>
    </row>
    <row r="10412" spans="1:11" x14ac:dyDescent="0.35">
      <c r="A10412" t="s">
        <v>1016</v>
      </c>
      <c r="B10412" t="s">
        <v>2124</v>
      </c>
      <c r="C10412" t="s">
        <v>1848</v>
      </c>
      <c r="D10412" s="4">
        <v>23529</v>
      </c>
      <c r="I10412" s="4">
        <v>23529</v>
      </c>
      <c r="J10412" s="4">
        <v>23529</v>
      </c>
      <c r="K10412" s="4">
        <v>23529</v>
      </c>
    </row>
    <row r="10413" spans="1:11" x14ac:dyDescent="0.35">
      <c r="A10413" t="s">
        <v>1016</v>
      </c>
      <c r="B10413" t="s">
        <v>2125</v>
      </c>
      <c r="D10413" s="4">
        <v>4777244</v>
      </c>
      <c r="F10413" s="4">
        <v>135135</v>
      </c>
      <c r="I10413" s="4">
        <v>4912379</v>
      </c>
      <c r="J10413" s="4">
        <v>4777244</v>
      </c>
      <c r="K10413" s="4">
        <v>4777244</v>
      </c>
    </row>
    <row r="10414" spans="1:11" x14ac:dyDescent="0.35">
      <c r="A10414" t="s">
        <v>1016</v>
      </c>
      <c r="B10414" t="s">
        <v>2126</v>
      </c>
      <c r="C10414" t="s">
        <v>1850</v>
      </c>
      <c r="E10414" s="4">
        <v>1600000</v>
      </c>
      <c r="I10414" s="4">
        <v>1600000</v>
      </c>
      <c r="J10414">
        <v>1600000</v>
      </c>
      <c r="K10414" s="4">
        <v>0</v>
      </c>
    </row>
    <row r="10415" spans="1:11" x14ac:dyDescent="0.35">
      <c r="A10415" t="s">
        <v>1016</v>
      </c>
      <c r="B10415" t="s">
        <v>2127</v>
      </c>
      <c r="E10415" s="4">
        <v>1600000</v>
      </c>
      <c r="I10415" s="4">
        <v>1600000</v>
      </c>
      <c r="J10415">
        <v>1600000</v>
      </c>
      <c r="K10415" s="4">
        <v>0</v>
      </c>
    </row>
    <row r="10416" spans="1:11" x14ac:dyDescent="0.35">
      <c r="A10416" t="s">
        <v>1016</v>
      </c>
      <c r="B10416" t="s">
        <v>2128</v>
      </c>
      <c r="C10416" t="s">
        <v>1851</v>
      </c>
      <c r="D10416" s="4">
        <v>117522</v>
      </c>
      <c r="I10416" s="4">
        <v>117522</v>
      </c>
      <c r="J10416" s="4">
        <v>117522</v>
      </c>
      <c r="K10416" s="4">
        <v>117522</v>
      </c>
    </row>
    <row r="10417" spans="1:11" x14ac:dyDescent="0.35">
      <c r="A10417" t="s">
        <v>1016</v>
      </c>
      <c r="B10417" t="s">
        <v>2129</v>
      </c>
      <c r="C10417" t="s">
        <v>1852</v>
      </c>
      <c r="G10417" s="4">
        <v>2726</v>
      </c>
      <c r="I10417" s="4">
        <v>2726</v>
      </c>
      <c r="J10417">
        <v>0</v>
      </c>
      <c r="K10417" s="4">
        <v>0</v>
      </c>
    </row>
    <row r="10418" spans="1:11" x14ac:dyDescent="0.35">
      <c r="A10418" t="s">
        <v>1016</v>
      </c>
      <c r="B10418" t="s">
        <v>2130</v>
      </c>
      <c r="C10418" t="s">
        <v>1853</v>
      </c>
      <c r="G10418" s="4">
        <v>27304</v>
      </c>
      <c r="I10418" s="4">
        <v>27304</v>
      </c>
      <c r="J10418">
        <v>0</v>
      </c>
      <c r="K10418" s="4">
        <v>0</v>
      </c>
    </row>
    <row r="10419" spans="1:11" x14ac:dyDescent="0.35">
      <c r="A10419" t="s">
        <v>1016</v>
      </c>
      <c r="B10419" t="s">
        <v>2131</v>
      </c>
      <c r="C10419" t="s">
        <v>1854</v>
      </c>
      <c r="D10419" s="4">
        <v>12439</v>
      </c>
      <c r="F10419" s="4">
        <v>134498</v>
      </c>
      <c r="I10419" s="4">
        <v>146937</v>
      </c>
      <c r="J10419" s="4">
        <v>12439</v>
      </c>
      <c r="K10419" s="4">
        <v>12439</v>
      </c>
    </row>
    <row r="10420" spans="1:11" x14ac:dyDescent="0.35">
      <c r="A10420" t="s">
        <v>1016</v>
      </c>
      <c r="B10420" t="s">
        <v>2132</v>
      </c>
      <c r="C10420" t="s">
        <v>1855</v>
      </c>
      <c r="D10420" s="4">
        <v>23470</v>
      </c>
      <c r="E10420" s="4">
        <v>8161</v>
      </c>
      <c r="F10420" s="4">
        <v>149543</v>
      </c>
      <c r="I10420" s="4">
        <v>181174</v>
      </c>
      <c r="J10420" s="4">
        <v>31631</v>
      </c>
      <c r="K10420" s="4">
        <v>23470</v>
      </c>
    </row>
    <row r="10421" spans="1:11" x14ac:dyDescent="0.35">
      <c r="A10421" t="s">
        <v>1016</v>
      </c>
      <c r="B10421" t="s">
        <v>2133</v>
      </c>
      <c r="C10421" t="s">
        <v>1856</v>
      </c>
      <c r="D10421" s="4">
        <v>12425</v>
      </c>
      <c r="I10421" s="4">
        <v>12425</v>
      </c>
      <c r="J10421" s="4">
        <v>12425</v>
      </c>
      <c r="K10421" s="4">
        <v>12425</v>
      </c>
    </row>
    <row r="10422" spans="1:11" x14ac:dyDescent="0.35">
      <c r="A10422" t="s">
        <v>1016</v>
      </c>
      <c r="B10422" t="s">
        <v>2134</v>
      </c>
      <c r="C10422" t="s">
        <v>1857</v>
      </c>
      <c r="D10422" s="4">
        <v>4074</v>
      </c>
      <c r="I10422" s="4">
        <v>4074</v>
      </c>
      <c r="J10422" s="4">
        <v>4074</v>
      </c>
      <c r="K10422" s="4">
        <v>4074</v>
      </c>
    </row>
    <row r="10423" spans="1:11" x14ac:dyDescent="0.35">
      <c r="A10423" t="s">
        <v>1016</v>
      </c>
      <c r="B10423" t="s">
        <v>2135</v>
      </c>
      <c r="C10423" t="s">
        <v>1858</v>
      </c>
      <c r="F10423" s="4">
        <v>16088</v>
      </c>
      <c r="H10423" s="4">
        <v>28155</v>
      </c>
      <c r="I10423" s="4">
        <v>44243</v>
      </c>
      <c r="J10423">
        <v>0</v>
      </c>
      <c r="K10423" s="4">
        <v>0</v>
      </c>
    </row>
    <row r="10424" spans="1:11" x14ac:dyDescent="0.35">
      <c r="A10424" t="s">
        <v>1016</v>
      </c>
      <c r="B10424" t="s">
        <v>2136</v>
      </c>
      <c r="C10424" t="s">
        <v>1859</v>
      </c>
      <c r="D10424" s="4">
        <v>2450000</v>
      </c>
      <c r="E10424" s="4">
        <v>25000</v>
      </c>
      <c r="H10424" s="4">
        <v>306114</v>
      </c>
      <c r="I10424" s="4">
        <v>2781114</v>
      </c>
      <c r="J10424" s="4">
        <v>2475000</v>
      </c>
      <c r="K10424" s="4">
        <v>2450000</v>
      </c>
    </row>
    <row r="10425" spans="1:11" x14ac:dyDescent="0.35">
      <c r="A10425" t="s">
        <v>1016</v>
      </c>
      <c r="B10425" t="s">
        <v>2137</v>
      </c>
      <c r="C10425" t="s">
        <v>1860</v>
      </c>
      <c r="E10425" s="4">
        <v>543515</v>
      </c>
      <c r="I10425" s="4">
        <v>543515</v>
      </c>
      <c r="J10425">
        <v>543515</v>
      </c>
      <c r="K10425" s="4">
        <v>0</v>
      </c>
    </row>
    <row r="10426" spans="1:11" x14ac:dyDescent="0.35">
      <c r="A10426" t="s">
        <v>1016</v>
      </c>
      <c r="B10426" t="s">
        <v>2138</v>
      </c>
      <c r="C10426" t="s">
        <v>1861</v>
      </c>
      <c r="D10426" s="4">
        <v>29381</v>
      </c>
      <c r="I10426" s="4">
        <v>29381</v>
      </c>
      <c r="J10426" s="4">
        <v>29381</v>
      </c>
      <c r="K10426" s="4">
        <v>29381</v>
      </c>
    </row>
    <row r="10427" spans="1:11" x14ac:dyDescent="0.35">
      <c r="A10427" t="s">
        <v>1016</v>
      </c>
      <c r="B10427" t="s">
        <v>2139</v>
      </c>
      <c r="C10427" t="s">
        <v>1862</v>
      </c>
      <c r="E10427" s="4">
        <v>170929</v>
      </c>
      <c r="I10427" s="4">
        <v>170929</v>
      </c>
      <c r="J10427">
        <v>170929</v>
      </c>
      <c r="K10427" s="4">
        <v>0</v>
      </c>
    </row>
    <row r="10428" spans="1:11" x14ac:dyDescent="0.35">
      <c r="A10428" t="s">
        <v>1016</v>
      </c>
      <c r="B10428" t="s">
        <v>2140</v>
      </c>
      <c r="C10428" t="s">
        <v>1863</v>
      </c>
      <c r="F10428" s="4">
        <v>7780</v>
      </c>
      <c r="I10428" s="4">
        <v>7780</v>
      </c>
      <c r="J10428">
        <v>0</v>
      </c>
      <c r="K10428" s="4">
        <v>0</v>
      </c>
    </row>
    <row r="10429" spans="1:11" x14ac:dyDescent="0.35">
      <c r="A10429" t="s">
        <v>1016</v>
      </c>
      <c r="B10429" t="s">
        <v>2141</v>
      </c>
      <c r="D10429" s="4">
        <v>2649310</v>
      </c>
      <c r="E10429" s="4">
        <v>747605</v>
      </c>
      <c r="F10429" s="4">
        <v>307909</v>
      </c>
      <c r="G10429" s="4">
        <v>30030</v>
      </c>
      <c r="H10429" s="4">
        <v>334269</v>
      </c>
      <c r="I10429" s="4">
        <v>4069122</v>
      </c>
      <c r="J10429" s="4">
        <v>3396915</v>
      </c>
      <c r="K10429" s="4">
        <v>2649310</v>
      </c>
    </row>
    <row r="10430" spans="1:11" x14ac:dyDescent="0.35">
      <c r="A10430" t="s">
        <v>1016</v>
      </c>
      <c r="B10430" t="s">
        <v>2143</v>
      </c>
      <c r="C10430" t="s">
        <v>1865</v>
      </c>
      <c r="E10430" s="4">
        <v>0</v>
      </c>
      <c r="I10430" s="4">
        <v>0</v>
      </c>
      <c r="J10430">
        <v>0</v>
      </c>
      <c r="K10430" s="4">
        <v>0</v>
      </c>
    </row>
    <row r="10431" spans="1:11" x14ac:dyDescent="0.35">
      <c r="A10431" t="s">
        <v>1016</v>
      </c>
      <c r="B10431" t="s">
        <v>2144</v>
      </c>
      <c r="C10431" t="s">
        <v>1866</v>
      </c>
      <c r="I10431" s="4">
        <v>0</v>
      </c>
      <c r="J10431">
        <v>0</v>
      </c>
      <c r="K10431" s="4">
        <v>0</v>
      </c>
    </row>
    <row r="10432" spans="1:11" x14ac:dyDescent="0.35">
      <c r="A10432" t="s">
        <v>1016</v>
      </c>
      <c r="B10432" t="s">
        <v>2145</v>
      </c>
      <c r="C10432" t="s">
        <v>1867</v>
      </c>
      <c r="D10432" s="4">
        <v>904500</v>
      </c>
      <c r="H10432" s="4">
        <v>637432</v>
      </c>
      <c r="I10432" s="4">
        <v>1541932</v>
      </c>
      <c r="J10432" s="4">
        <v>904500</v>
      </c>
      <c r="K10432" s="4">
        <v>904500</v>
      </c>
    </row>
    <row r="10433" spans="1:11" x14ac:dyDescent="0.35">
      <c r="A10433" t="s">
        <v>1016</v>
      </c>
      <c r="B10433" t="s">
        <v>2146</v>
      </c>
      <c r="C10433" t="s">
        <v>1868</v>
      </c>
      <c r="D10433" s="4">
        <v>5259</v>
      </c>
      <c r="H10433" s="4">
        <v>426052</v>
      </c>
      <c r="I10433" s="4">
        <v>431311</v>
      </c>
      <c r="J10433" s="4">
        <v>5259</v>
      </c>
      <c r="K10433" s="4">
        <v>5259</v>
      </c>
    </row>
    <row r="10434" spans="1:11" x14ac:dyDescent="0.35">
      <c r="A10434" t="s">
        <v>1016</v>
      </c>
      <c r="B10434" t="s">
        <v>2147</v>
      </c>
      <c r="C10434" t="s">
        <v>1869</v>
      </c>
      <c r="H10434" s="4">
        <v>151680</v>
      </c>
      <c r="I10434" s="4">
        <v>151680</v>
      </c>
      <c r="J10434">
        <v>0</v>
      </c>
      <c r="K10434" s="4">
        <v>0</v>
      </c>
    </row>
    <row r="10435" spans="1:11" x14ac:dyDescent="0.35">
      <c r="A10435" t="s">
        <v>1016</v>
      </c>
      <c r="B10435" t="s">
        <v>2148</v>
      </c>
      <c r="C10435" t="s">
        <v>1870</v>
      </c>
      <c r="E10435" s="4">
        <v>1330</v>
      </c>
      <c r="H10435" s="4">
        <v>879437</v>
      </c>
      <c r="I10435" s="4">
        <v>880767</v>
      </c>
      <c r="J10435">
        <v>1330</v>
      </c>
      <c r="K10435" s="4">
        <v>0</v>
      </c>
    </row>
    <row r="10436" spans="1:11" x14ac:dyDescent="0.35">
      <c r="A10436" t="s">
        <v>1016</v>
      </c>
      <c r="B10436" t="s">
        <v>2149</v>
      </c>
      <c r="C10436" t="s">
        <v>1871</v>
      </c>
      <c r="D10436" s="4">
        <v>2246695</v>
      </c>
      <c r="F10436" s="4">
        <v>50000</v>
      </c>
      <c r="I10436" s="4">
        <v>2296695</v>
      </c>
      <c r="J10436" s="4">
        <v>2246695</v>
      </c>
      <c r="K10436" s="4">
        <v>2246695</v>
      </c>
    </row>
    <row r="10437" spans="1:11" x14ac:dyDescent="0.35">
      <c r="A10437" t="s">
        <v>1016</v>
      </c>
      <c r="B10437" t="s">
        <v>2150</v>
      </c>
      <c r="C10437" t="s">
        <v>1872</v>
      </c>
      <c r="D10437" s="4">
        <v>49000</v>
      </c>
      <c r="I10437" s="4">
        <v>49000</v>
      </c>
      <c r="J10437" s="4">
        <v>49000</v>
      </c>
      <c r="K10437" s="4">
        <v>49000</v>
      </c>
    </row>
    <row r="10438" spans="1:11" x14ac:dyDescent="0.35">
      <c r="A10438" t="s">
        <v>1016</v>
      </c>
      <c r="B10438" t="s">
        <v>2153</v>
      </c>
      <c r="C10438" t="s">
        <v>1875</v>
      </c>
      <c r="H10438" s="4">
        <v>16274</v>
      </c>
      <c r="I10438" s="4">
        <v>16274</v>
      </c>
      <c r="J10438">
        <v>0</v>
      </c>
      <c r="K10438" s="4">
        <v>0</v>
      </c>
    </row>
    <row r="10439" spans="1:11" x14ac:dyDescent="0.35">
      <c r="A10439" t="s">
        <v>1016</v>
      </c>
      <c r="B10439" t="s">
        <v>2154</v>
      </c>
      <c r="C10439" t="s">
        <v>1876</v>
      </c>
      <c r="H10439" s="4">
        <v>28560</v>
      </c>
      <c r="I10439" s="4">
        <v>28560</v>
      </c>
      <c r="J10439">
        <v>0</v>
      </c>
      <c r="K10439" s="4">
        <v>0</v>
      </c>
    </row>
    <row r="10440" spans="1:11" x14ac:dyDescent="0.35">
      <c r="A10440" t="s">
        <v>1016</v>
      </c>
      <c r="B10440" t="s">
        <v>2156</v>
      </c>
      <c r="D10440" s="4">
        <v>3205454</v>
      </c>
      <c r="E10440" s="4">
        <v>1330</v>
      </c>
      <c r="F10440" s="4">
        <v>50000</v>
      </c>
      <c r="H10440" s="4">
        <v>2139435</v>
      </c>
      <c r="I10440" s="4">
        <v>5396219</v>
      </c>
      <c r="J10440" s="4">
        <v>3206784</v>
      </c>
      <c r="K10440" s="4">
        <v>3205454</v>
      </c>
    </row>
    <row r="10441" spans="1:11" x14ac:dyDescent="0.35">
      <c r="A10441" t="s">
        <v>1016</v>
      </c>
      <c r="B10441" t="s">
        <v>2157</v>
      </c>
      <c r="C10441" t="s">
        <v>1879</v>
      </c>
      <c r="D10441" s="4">
        <v>38348</v>
      </c>
      <c r="I10441" s="4">
        <v>38348</v>
      </c>
      <c r="J10441" s="4">
        <v>38348</v>
      </c>
      <c r="K10441" s="4">
        <v>38348</v>
      </c>
    </row>
    <row r="10442" spans="1:11" x14ac:dyDescent="0.35">
      <c r="A10442" t="s">
        <v>1016</v>
      </c>
      <c r="B10442" t="s">
        <v>2159</v>
      </c>
      <c r="C10442" t="s">
        <v>1881</v>
      </c>
      <c r="D10442" s="4">
        <v>110769</v>
      </c>
      <c r="I10442" s="4">
        <v>110769</v>
      </c>
      <c r="J10442" s="4">
        <v>110769</v>
      </c>
      <c r="K10442" s="4">
        <v>110769</v>
      </c>
    </row>
    <row r="10443" spans="1:11" x14ac:dyDescent="0.35">
      <c r="A10443" t="s">
        <v>1016</v>
      </c>
      <c r="B10443" t="s">
        <v>2162</v>
      </c>
      <c r="C10443" t="s">
        <v>1884</v>
      </c>
      <c r="D10443" s="4">
        <v>3499</v>
      </c>
      <c r="I10443" s="4">
        <v>3499</v>
      </c>
      <c r="J10443" s="4">
        <v>3499</v>
      </c>
      <c r="K10443" s="4">
        <v>3499</v>
      </c>
    </row>
    <row r="10444" spans="1:11" x14ac:dyDescent="0.35">
      <c r="A10444" t="s">
        <v>1016</v>
      </c>
      <c r="B10444" t="s">
        <v>2163</v>
      </c>
      <c r="D10444" s="4">
        <v>152616</v>
      </c>
      <c r="I10444" s="4">
        <v>152616</v>
      </c>
      <c r="J10444" s="4">
        <v>152616</v>
      </c>
      <c r="K10444" s="4">
        <v>152616</v>
      </c>
    </row>
    <row r="10445" spans="1:11" x14ac:dyDescent="0.35">
      <c r="A10445" t="s">
        <v>1016</v>
      </c>
      <c r="B10445" t="s">
        <v>2166</v>
      </c>
      <c r="C10445" t="s">
        <v>1888</v>
      </c>
      <c r="H10445" s="4">
        <v>76800</v>
      </c>
      <c r="I10445" s="4">
        <v>76800</v>
      </c>
      <c r="J10445">
        <v>0</v>
      </c>
      <c r="K10445" s="4">
        <v>0</v>
      </c>
    </row>
    <row r="10446" spans="1:11" x14ac:dyDescent="0.35">
      <c r="A10446" t="s">
        <v>1016</v>
      </c>
      <c r="B10446" t="s">
        <v>2167</v>
      </c>
      <c r="C10446" t="s">
        <v>1889</v>
      </c>
      <c r="H10446" s="4">
        <v>84000</v>
      </c>
      <c r="I10446" s="4">
        <v>84000</v>
      </c>
      <c r="J10446">
        <v>0</v>
      </c>
      <c r="K10446" s="4">
        <v>0</v>
      </c>
    </row>
    <row r="10447" spans="1:11" x14ac:dyDescent="0.35">
      <c r="A10447" t="s">
        <v>1016</v>
      </c>
      <c r="B10447" t="s">
        <v>2168</v>
      </c>
      <c r="C10447" t="s">
        <v>1890</v>
      </c>
      <c r="H10447" s="4">
        <v>56250</v>
      </c>
      <c r="I10447" s="4">
        <v>56250</v>
      </c>
      <c r="J10447">
        <v>0</v>
      </c>
      <c r="K10447" s="4">
        <v>0</v>
      </c>
    </row>
    <row r="10448" spans="1:11" x14ac:dyDescent="0.35">
      <c r="A10448" t="s">
        <v>1016</v>
      </c>
      <c r="B10448" t="s">
        <v>2169</v>
      </c>
      <c r="H10448" s="4">
        <v>217050</v>
      </c>
      <c r="I10448" s="4">
        <v>217050</v>
      </c>
      <c r="J10448">
        <v>0</v>
      </c>
      <c r="K10448" s="4">
        <v>0</v>
      </c>
    </row>
    <row r="10449" spans="1:11" x14ac:dyDescent="0.35">
      <c r="A10449" t="s">
        <v>1016</v>
      </c>
      <c r="B10449" t="s">
        <v>2170</v>
      </c>
      <c r="D10449" s="4">
        <v>15396066</v>
      </c>
      <c r="E10449" s="4">
        <v>2348935</v>
      </c>
      <c r="F10449" s="4">
        <v>3179644</v>
      </c>
      <c r="G10449" s="4">
        <v>429141</v>
      </c>
      <c r="H10449" s="4">
        <v>2734853</v>
      </c>
      <c r="I10449" s="4">
        <v>24088640</v>
      </c>
      <c r="J10449" s="4">
        <f>SUM(D10449,E10449)</f>
        <v>17745001</v>
      </c>
      <c r="K10449" s="4">
        <v>15396066</v>
      </c>
    </row>
    <row r="10450" spans="1:11" x14ac:dyDescent="0.35">
      <c r="A10450" t="s">
        <v>1020</v>
      </c>
      <c r="B10450" t="s">
        <v>2118</v>
      </c>
      <c r="C10450" t="s">
        <v>1843</v>
      </c>
      <c r="D10450" s="4">
        <v>14333933</v>
      </c>
      <c r="F10450" s="4">
        <v>2686600</v>
      </c>
      <c r="I10450" s="4">
        <v>17020533</v>
      </c>
      <c r="J10450" s="4">
        <v>14333933</v>
      </c>
      <c r="K10450" s="4">
        <v>14333933</v>
      </c>
    </row>
    <row r="10451" spans="1:11" x14ac:dyDescent="0.35">
      <c r="A10451" t="s">
        <v>1020</v>
      </c>
      <c r="B10451" t="s">
        <v>2119</v>
      </c>
      <c r="C10451" t="s">
        <v>1844</v>
      </c>
      <c r="D10451" s="4">
        <v>1133942</v>
      </c>
      <c r="E10451" s="4">
        <v>90397</v>
      </c>
      <c r="F10451" s="4">
        <v>362021</v>
      </c>
      <c r="G10451" s="4">
        <v>16150</v>
      </c>
      <c r="H10451" s="4">
        <v>153900</v>
      </c>
      <c r="I10451" s="4">
        <v>1756411</v>
      </c>
      <c r="J10451" s="4">
        <v>1224339</v>
      </c>
      <c r="K10451" s="4">
        <v>1133942</v>
      </c>
    </row>
    <row r="10452" spans="1:11" x14ac:dyDescent="0.35">
      <c r="A10452" t="s">
        <v>1020</v>
      </c>
      <c r="B10452" t="s">
        <v>2120</v>
      </c>
      <c r="C10452" t="s">
        <v>1845</v>
      </c>
      <c r="D10452" s="4">
        <v>1329200</v>
      </c>
      <c r="I10452" s="4">
        <v>1329200</v>
      </c>
      <c r="J10452" s="4">
        <v>1329200</v>
      </c>
      <c r="K10452" s="4">
        <v>1329200</v>
      </c>
    </row>
    <row r="10453" spans="1:11" x14ac:dyDescent="0.35">
      <c r="A10453" t="s">
        <v>1020</v>
      </c>
      <c r="B10453" t="s">
        <v>2121</v>
      </c>
      <c r="D10453" s="4">
        <v>16797076</v>
      </c>
      <c r="E10453" s="4">
        <v>90397</v>
      </c>
      <c r="F10453" s="4">
        <v>3048621</v>
      </c>
      <c r="G10453" s="4">
        <v>16150</v>
      </c>
      <c r="H10453" s="4">
        <v>153900</v>
      </c>
      <c r="I10453" s="4">
        <v>20106144</v>
      </c>
      <c r="J10453" s="4">
        <v>16887473</v>
      </c>
      <c r="K10453" s="4">
        <v>16797076</v>
      </c>
    </row>
    <row r="10454" spans="1:11" x14ac:dyDescent="0.35">
      <c r="A10454" t="s">
        <v>1020</v>
      </c>
      <c r="B10454" t="s">
        <v>2122</v>
      </c>
      <c r="C10454" t="s">
        <v>1846</v>
      </c>
      <c r="D10454" s="4">
        <v>7532894</v>
      </c>
      <c r="I10454" s="4">
        <v>7532894</v>
      </c>
      <c r="J10454" s="4">
        <v>7532894</v>
      </c>
      <c r="K10454" s="4">
        <v>7532894</v>
      </c>
    </row>
    <row r="10455" spans="1:11" x14ac:dyDescent="0.35">
      <c r="A10455" t="s">
        <v>1020</v>
      </c>
      <c r="B10455" t="s">
        <v>2123</v>
      </c>
      <c r="C10455" t="s">
        <v>1847</v>
      </c>
      <c r="D10455" s="4">
        <v>4724953</v>
      </c>
      <c r="F10455" s="4">
        <v>202703</v>
      </c>
      <c r="I10455" s="4">
        <v>4927655</v>
      </c>
      <c r="J10455" s="4">
        <v>4724953</v>
      </c>
      <c r="K10455" s="4">
        <v>4724953</v>
      </c>
    </row>
    <row r="10456" spans="1:11" x14ac:dyDescent="0.35">
      <c r="A10456" t="s">
        <v>1020</v>
      </c>
      <c r="B10456" t="s">
        <v>2124</v>
      </c>
      <c r="C10456" t="s">
        <v>1848</v>
      </c>
      <c r="D10456" s="4">
        <v>13093</v>
      </c>
      <c r="I10456" s="4">
        <v>13093</v>
      </c>
      <c r="J10456" s="4">
        <v>13093</v>
      </c>
      <c r="K10456" s="4">
        <v>13093</v>
      </c>
    </row>
    <row r="10457" spans="1:11" x14ac:dyDescent="0.35">
      <c r="A10457" t="s">
        <v>1020</v>
      </c>
      <c r="B10457" t="s">
        <v>2125</v>
      </c>
      <c r="D10457" s="4">
        <v>12270939</v>
      </c>
      <c r="F10457" s="4">
        <v>202703</v>
      </c>
      <c r="I10457" s="4">
        <v>12473642</v>
      </c>
      <c r="J10457" s="4">
        <v>12270939</v>
      </c>
      <c r="K10457" s="4">
        <v>12270939</v>
      </c>
    </row>
    <row r="10458" spans="1:11" x14ac:dyDescent="0.35">
      <c r="A10458" t="s">
        <v>1020</v>
      </c>
      <c r="B10458" t="s">
        <v>2126</v>
      </c>
      <c r="C10458" t="s">
        <v>1850</v>
      </c>
      <c r="D10458" s="4">
        <v>3200000</v>
      </c>
      <c r="I10458" s="4">
        <v>3200000</v>
      </c>
      <c r="J10458" s="4">
        <v>3200000</v>
      </c>
      <c r="K10458" s="4">
        <v>3200000</v>
      </c>
    </row>
    <row r="10459" spans="1:11" x14ac:dyDescent="0.35">
      <c r="A10459" t="s">
        <v>1020</v>
      </c>
      <c r="B10459" t="s">
        <v>2127</v>
      </c>
      <c r="D10459" s="4">
        <v>3200000</v>
      </c>
      <c r="I10459" s="4">
        <v>3200000</v>
      </c>
      <c r="J10459" s="4">
        <v>3200000</v>
      </c>
      <c r="K10459" s="4">
        <v>3200000</v>
      </c>
    </row>
    <row r="10460" spans="1:11" x14ac:dyDescent="0.35">
      <c r="A10460" t="s">
        <v>1020</v>
      </c>
      <c r="B10460" t="s">
        <v>2128</v>
      </c>
      <c r="C10460" t="s">
        <v>1851</v>
      </c>
      <c r="D10460" s="4">
        <v>3267</v>
      </c>
      <c r="F10460" s="4">
        <v>303599</v>
      </c>
      <c r="I10460" s="4">
        <v>306866</v>
      </c>
      <c r="J10460" s="4">
        <v>3267</v>
      </c>
      <c r="K10460" s="4">
        <v>3267</v>
      </c>
    </row>
    <row r="10461" spans="1:11" x14ac:dyDescent="0.35">
      <c r="A10461" t="s">
        <v>1020</v>
      </c>
      <c r="B10461" t="s">
        <v>2130</v>
      </c>
      <c r="C10461" t="s">
        <v>1853</v>
      </c>
      <c r="E10461" s="4">
        <v>770</v>
      </c>
      <c r="I10461" s="4">
        <v>770</v>
      </c>
      <c r="J10461">
        <v>770</v>
      </c>
      <c r="K10461" s="4">
        <v>0</v>
      </c>
    </row>
    <row r="10462" spans="1:11" x14ac:dyDescent="0.35">
      <c r="A10462" t="s">
        <v>1020</v>
      </c>
      <c r="B10462" t="s">
        <v>2131</v>
      </c>
      <c r="C10462" t="s">
        <v>1854</v>
      </c>
      <c r="D10462" s="4">
        <v>194562</v>
      </c>
      <c r="I10462" s="4">
        <v>194562</v>
      </c>
      <c r="J10462" s="4">
        <v>194562</v>
      </c>
      <c r="K10462" s="4">
        <v>194562</v>
      </c>
    </row>
    <row r="10463" spans="1:11" x14ac:dyDescent="0.35">
      <c r="A10463" t="s">
        <v>1020</v>
      </c>
      <c r="B10463" t="s">
        <v>2132</v>
      </c>
      <c r="C10463" t="s">
        <v>1855</v>
      </c>
      <c r="D10463" s="4">
        <v>4562</v>
      </c>
      <c r="F10463" s="4">
        <v>86193</v>
      </c>
      <c r="I10463" s="4">
        <v>90755</v>
      </c>
      <c r="J10463" s="4">
        <v>4562</v>
      </c>
      <c r="K10463" s="4">
        <v>4562</v>
      </c>
    </row>
    <row r="10464" spans="1:11" x14ac:dyDescent="0.35">
      <c r="A10464" t="s">
        <v>1020</v>
      </c>
      <c r="B10464" t="s">
        <v>2133</v>
      </c>
      <c r="C10464" t="s">
        <v>1856</v>
      </c>
      <c r="I10464" s="4">
        <v>0</v>
      </c>
      <c r="J10464">
        <v>0</v>
      </c>
      <c r="K10464" s="4">
        <v>0</v>
      </c>
    </row>
    <row r="10465" spans="1:11" x14ac:dyDescent="0.35">
      <c r="A10465" t="s">
        <v>1020</v>
      </c>
      <c r="B10465" t="s">
        <v>2134</v>
      </c>
      <c r="C10465" t="s">
        <v>1857</v>
      </c>
      <c r="D10465" s="4">
        <v>27159</v>
      </c>
      <c r="I10465" s="4">
        <v>27159</v>
      </c>
      <c r="J10465" s="4">
        <v>27159</v>
      </c>
      <c r="K10465" s="4">
        <v>27159</v>
      </c>
    </row>
    <row r="10466" spans="1:11" x14ac:dyDescent="0.35">
      <c r="A10466" t="s">
        <v>1020</v>
      </c>
      <c r="B10466" t="s">
        <v>2135</v>
      </c>
      <c r="C10466" t="s">
        <v>1858</v>
      </c>
      <c r="D10466" s="4">
        <v>16088</v>
      </c>
      <c r="I10466" s="4">
        <v>16088</v>
      </c>
      <c r="J10466" s="4">
        <v>16088</v>
      </c>
      <c r="K10466" s="4">
        <v>16088</v>
      </c>
    </row>
    <row r="10467" spans="1:11" x14ac:dyDescent="0.35">
      <c r="A10467" t="s">
        <v>1020</v>
      </c>
      <c r="B10467" t="s">
        <v>2136</v>
      </c>
      <c r="C10467" t="s">
        <v>1859</v>
      </c>
      <c r="D10467" s="4">
        <v>100000</v>
      </c>
      <c r="I10467" s="4">
        <v>100000</v>
      </c>
      <c r="J10467" s="4">
        <v>100000</v>
      </c>
      <c r="K10467" s="4">
        <v>100000</v>
      </c>
    </row>
    <row r="10468" spans="1:11" x14ac:dyDescent="0.35">
      <c r="A10468" t="s">
        <v>1020</v>
      </c>
      <c r="B10468" t="s">
        <v>2137</v>
      </c>
      <c r="C10468" t="s">
        <v>1860</v>
      </c>
      <c r="D10468" s="4">
        <v>543515</v>
      </c>
      <c r="I10468" s="4">
        <v>543515</v>
      </c>
      <c r="J10468" s="4">
        <v>543515</v>
      </c>
      <c r="K10468" s="4">
        <v>543515</v>
      </c>
    </row>
    <row r="10469" spans="1:11" x14ac:dyDescent="0.35">
      <c r="A10469" t="s">
        <v>1020</v>
      </c>
      <c r="B10469" t="s">
        <v>2138</v>
      </c>
      <c r="C10469" t="s">
        <v>1861</v>
      </c>
      <c r="D10469" s="4">
        <v>2334</v>
      </c>
      <c r="F10469" s="4">
        <v>114258</v>
      </c>
      <c r="I10469" s="4">
        <v>116591</v>
      </c>
      <c r="J10469" s="4">
        <v>2334</v>
      </c>
      <c r="K10469" s="4">
        <v>2334</v>
      </c>
    </row>
    <row r="10470" spans="1:11" x14ac:dyDescent="0.35">
      <c r="A10470" t="s">
        <v>1020</v>
      </c>
      <c r="B10470" t="s">
        <v>2139</v>
      </c>
      <c r="C10470" t="s">
        <v>1862</v>
      </c>
      <c r="D10470" s="4">
        <v>512786</v>
      </c>
      <c r="I10470" s="4">
        <v>512786</v>
      </c>
      <c r="J10470" s="4">
        <v>512786</v>
      </c>
      <c r="K10470" s="4">
        <v>512786</v>
      </c>
    </row>
    <row r="10471" spans="1:11" x14ac:dyDescent="0.35">
      <c r="A10471" t="s">
        <v>1020</v>
      </c>
      <c r="B10471" t="s">
        <v>2141</v>
      </c>
      <c r="D10471" s="4">
        <v>1404273</v>
      </c>
      <c r="E10471" s="4">
        <v>770</v>
      </c>
      <c r="F10471" s="4">
        <v>504049</v>
      </c>
      <c r="I10471" s="4">
        <v>1909092</v>
      </c>
      <c r="J10471" s="4">
        <v>1405043</v>
      </c>
      <c r="K10471" s="4">
        <v>1404273</v>
      </c>
    </row>
    <row r="10472" spans="1:11" x14ac:dyDescent="0.35">
      <c r="A10472" t="s">
        <v>1020</v>
      </c>
      <c r="B10472" t="s">
        <v>2144</v>
      </c>
      <c r="C10472" t="s">
        <v>1866</v>
      </c>
      <c r="I10472" s="4">
        <v>0</v>
      </c>
      <c r="J10472">
        <v>0</v>
      </c>
      <c r="K10472" s="4">
        <v>0</v>
      </c>
    </row>
    <row r="10473" spans="1:11" x14ac:dyDescent="0.35">
      <c r="A10473" t="s">
        <v>1020</v>
      </c>
      <c r="B10473" t="s">
        <v>2145</v>
      </c>
      <c r="C10473" t="s">
        <v>1867</v>
      </c>
      <c r="E10473" s="4">
        <v>9000</v>
      </c>
      <c r="H10473" s="4">
        <v>385971</v>
      </c>
      <c r="I10473" s="4">
        <v>394971</v>
      </c>
      <c r="J10473">
        <v>9000</v>
      </c>
      <c r="K10473" s="4">
        <v>0</v>
      </c>
    </row>
    <row r="10474" spans="1:11" x14ac:dyDescent="0.35">
      <c r="A10474" t="s">
        <v>1020</v>
      </c>
      <c r="B10474" t="s">
        <v>2146</v>
      </c>
      <c r="C10474" t="s">
        <v>1868</v>
      </c>
      <c r="F10474" s="4">
        <v>21037</v>
      </c>
      <c r="H10474" s="4">
        <v>745764</v>
      </c>
      <c r="I10474" s="4">
        <v>766802</v>
      </c>
      <c r="J10474">
        <v>0</v>
      </c>
      <c r="K10474" s="4">
        <v>0</v>
      </c>
    </row>
    <row r="10475" spans="1:11" x14ac:dyDescent="0.35">
      <c r="A10475" t="s">
        <v>1020</v>
      </c>
      <c r="B10475" t="s">
        <v>2173</v>
      </c>
      <c r="C10475" t="s">
        <v>1894</v>
      </c>
      <c r="D10475" s="4">
        <v>8616</v>
      </c>
      <c r="I10475" s="4">
        <v>8616</v>
      </c>
      <c r="J10475" s="4">
        <v>8616</v>
      </c>
      <c r="K10475" s="4">
        <v>8616</v>
      </c>
    </row>
    <row r="10476" spans="1:11" x14ac:dyDescent="0.35">
      <c r="A10476" t="s">
        <v>1020</v>
      </c>
      <c r="B10476" t="s">
        <v>2147</v>
      </c>
      <c r="C10476" t="s">
        <v>1869</v>
      </c>
      <c r="H10476" s="4">
        <v>268800</v>
      </c>
      <c r="I10476" s="4">
        <v>268800</v>
      </c>
      <c r="J10476">
        <v>0</v>
      </c>
      <c r="K10476" s="4">
        <v>0</v>
      </c>
    </row>
    <row r="10477" spans="1:11" x14ac:dyDescent="0.35">
      <c r="A10477" t="s">
        <v>1020</v>
      </c>
      <c r="B10477" t="s">
        <v>2148</v>
      </c>
      <c r="C10477" t="s">
        <v>1870</v>
      </c>
      <c r="D10477" s="4">
        <v>12839</v>
      </c>
      <c r="E10477" s="4">
        <v>4434</v>
      </c>
      <c r="F10477" s="4">
        <v>2023319</v>
      </c>
      <c r="I10477" s="4">
        <v>2040592</v>
      </c>
      <c r="J10477" s="4">
        <v>17273</v>
      </c>
      <c r="K10477" s="4">
        <v>12839</v>
      </c>
    </row>
    <row r="10478" spans="1:11" x14ac:dyDescent="0.35">
      <c r="A10478" t="s">
        <v>1020</v>
      </c>
      <c r="B10478" t="s">
        <v>2150</v>
      </c>
      <c r="C10478" t="s">
        <v>1872</v>
      </c>
      <c r="D10478" s="4">
        <v>98000</v>
      </c>
      <c r="I10478" s="4">
        <v>98000</v>
      </c>
      <c r="J10478" s="4">
        <v>98000</v>
      </c>
      <c r="K10478" s="4">
        <v>98000</v>
      </c>
    </row>
    <row r="10479" spans="1:11" x14ac:dyDescent="0.35">
      <c r="A10479" t="s">
        <v>1020</v>
      </c>
      <c r="B10479" t="s">
        <v>2153</v>
      </c>
      <c r="C10479" t="s">
        <v>1875</v>
      </c>
      <c r="D10479" s="4">
        <v>0</v>
      </c>
      <c r="H10479" s="4">
        <v>6975</v>
      </c>
      <c r="I10479" s="4">
        <v>6975</v>
      </c>
      <c r="J10479" s="4">
        <v>0</v>
      </c>
      <c r="K10479" s="4">
        <v>0</v>
      </c>
    </row>
    <row r="10480" spans="1:11" x14ac:dyDescent="0.35">
      <c r="A10480" t="s">
        <v>1020</v>
      </c>
      <c r="B10480" t="s">
        <v>2154</v>
      </c>
      <c r="C10480" t="s">
        <v>1876</v>
      </c>
      <c r="D10480" s="4">
        <v>25273</v>
      </c>
      <c r="H10480" s="4">
        <v>84000</v>
      </c>
      <c r="I10480" s="4">
        <v>109273</v>
      </c>
      <c r="J10480" s="4">
        <v>25273</v>
      </c>
      <c r="K10480" s="4">
        <v>25273</v>
      </c>
    </row>
    <row r="10481" spans="1:11" x14ac:dyDescent="0.35">
      <c r="A10481" t="s">
        <v>1020</v>
      </c>
      <c r="B10481" t="s">
        <v>2156</v>
      </c>
      <c r="D10481" s="4">
        <v>144728</v>
      </c>
      <c r="E10481" s="4">
        <v>13434</v>
      </c>
      <c r="F10481" s="4">
        <v>2044356</v>
      </c>
      <c r="H10481" s="4">
        <v>1491510</v>
      </c>
      <c r="I10481" s="4">
        <v>3694028</v>
      </c>
      <c r="J10481" s="4">
        <v>158162</v>
      </c>
      <c r="K10481" s="4">
        <v>144728</v>
      </c>
    </row>
    <row r="10482" spans="1:11" x14ac:dyDescent="0.35">
      <c r="A10482" t="s">
        <v>1020</v>
      </c>
      <c r="B10482" t="s">
        <v>2157</v>
      </c>
      <c r="C10482" t="s">
        <v>1879</v>
      </c>
      <c r="D10482" s="4">
        <v>366594</v>
      </c>
      <c r="I10482" s="4">
        <v>366594</v>
      </c>
      <c r="J10482" s="4">
        <v>366594</v>
      </c>
      <c r="K10482" s="4">
        <v>366594</v>
      </c>
    </row>
    <row r="10483" spans="1:11" x14ac:dyDescent="0.35">
      <c r="A10483" t="s">
        <v>1020</v>
      </c>
      <c r="B10483" t="s">
        <v>2159</v>
      </c>
      <c r="C10483" t="s">
        <v>1881</v>
      </c>
      <c r="D10483" s="4">
        <v>569305</v>
      </c>
      <c r="I10483" s="4">
        <v>569305</v>
      </c>
      <c r="J10483" s="4">
        <v>569305</v>
      </c>
      <c r="K10483" s="4">
        <v>569305</v>
      </c>
    </row>
    <row r="10484" spans="1:11" x14ac:dyDescent="0.35">
      <c r="A10484" t="s">
        <v>1020</v>
      </c>
      <c r="B10484" t="s">
        <v>2160</v>
      </c>
      <c r="C10484" t="s">
        <v>1882</v>
      </c>
      <c r="F10484" s="4">
        <v>72625</v>
      </c>
      <c r="I10484" s="4">
        <v>72625</v>
      </c>
      <c r="J10484">
        <v>0</v>
      </c>
      <c r="K10484" s="4">
        <v>0</v>
      </c>
    </row>
    <row r="10485" spans="1:11" x14ac:dyDescent="0.35">
      <c r="A10485" t="s">
        <v>1020</v>
      </c>
      <c r="B10485" t="s">
        <v>2161</v>
      </c>
      <c r="C10485" t="s">
        <v>1883</v>
      </c>
      <c r="D10485" s="4">
        <v>12789</v>
      </c>
      <c r="I10485" s="4">
        <v>12789</v>
      </c>
      <c r="J10485" s="4">
        <v>12789</v>
      </c>
      <c r="K10485" s="4">
        <v>12789</v>
      </c>
    </row>
    <row r="10486" spans="1:11" x14ac:dyDescent="0.35">
      <c r="A10486" t="s">
        <v>1020</v>
      </c>
      <c r="B10486" t="s">
        <v>2163</v>
      </c>
      <c r="D10486" s="4">
        <v>948688</v>
      </c>
      <c r="F10486" s="4">
        <v>72625</v>
      </c>
      <c r="I10486" s="4">
        <v>1021313</v>
      </c>
      <c r="J10486" s="4">
        <v>948688</v>
      </c>
      <c r="K10486" s="4">
        <v>948688</v>
      </c>
    </row>
    <row r="10487" spans="1:11" x14ac:dyDescent="0.35">
      <c r="A10487" t="s">
        <v>1020</v>
      </c>
      <c r="B10487" t="s">
        <v>2164</v>
      </c>
      <c r="C10487" t="s">
        <v>1886</v>
      </c>
      <c r="D10487" s="4">
        <v>32992</v>
      </c>
      <c r="I10487" s="4">
        <v>32992</v>
      </c>
      <c r="J10487" s="4">
        <v>32992</v>
      </c>
      <c r="K10487" s="4">
        <v>32992</v>
      </c>
    </row>
    <row r="10488" spans="1:11" x14ac:dyDescent="0.35">
      <c r="A10488" t="s">
        <v>1020</v>
      </c>
      <c r="B10488" t="s">
        <v>2165</v>
      </c>
      <c r="D10488" s="4">
        <v>32992</v>
      </c>
      <c r="I10488" s="4">
        <v>32992</v>
      </c>
      <c r="J10488" s="4">
        <v>32992</v>
      </c>
      <c r="K10488" s="4">
        <v>32992</v>
      </c>
    </row>
    <row r="10489" spans="1:11" x14ac:dyDescent="0.35">
      <c r="A10489" t="s">
        <v>1020</v>
      </c>
      <c r="B10489" t="s">
        <v>2166</v>
      </c>
      <c r="C10489" t="s">
        <v>1888</v>
      </c>
      <c r="H10489" s="4">
        <v>480000</v>
      </c>
      <c r="I10489" s="4">
        <v>480000</v>
      </c>
      <c r="J10489">
        <v>0</v>
      </c>
      <c r="K10489" s="4">
        <v>0</v>
      </c>
    </row>
    <row r="10490" spans="1:11" x14ac:dyDescent="0.35">
      <c r="A10490" t="s">
        <v>1020</v>
      </c>
      <c r="B10490" t="s">
        <v>2180</v>
      </c>
      <c r="C10490" t="s">
        <v>1901</v>
      </c>
      <c r="F10490" s="4">
        <v>150000</v>
      </c>
      <c r="I10490" s="4">
        <v>150000</v>
      </c>
      <c r="J10490">
        <v>0</v>
      </c>
      <c r="K10490" s="4">
        <v>0</v>
      </c>
    </row>
    <row r="10491" spans="1:11" x14ac:dyDescent="0.35">
      <c r="A10491" t="s">
        <v>1020</v>
      </c>
      <c r="B10491" t="s">
        <v>2167</v>
      </c>
      <c r="C10491" t="s">
        <v>1889</v>
      </c>
      <c r="F10491" s="4">
        <v>210000</v>
      </c>
      <c r="I10491" s="4">
        <v>210000</v>
      </c>
      <c r="J10491">
        <v>0</v>
      </c>
      <c r="K10491" s="4">
        <v>0</v>
      </c>
    </row>
    <row r="10492" spans="1:11" x14ac:dyDescent="0.35">
      <c r="A10492" t="s">
        <v>1020</v>
      </c>
      <c r="B10492" t="s">
        <v>2168</v>
      </c>
      <c r="C10492" t="s">
        <v>1890</v>
      </c>
      <c r="F10492" s="4">
        <v>150000</v>
      </c>
      <c r="I10492" s="4">
        <v>150000</v>
      </c>
      <c r="J10492">
        <v>0</v>
      </c>
      <c r="K10492" s="4">
        <v>0</v>
      </c>
    </row>
    <row r="10493" spans="1:11" x14ac:dyDescent="0.35">
      <c r="A10493" t="s">
        <v>1020</v>
      </c>
      <c r="B10493" t="s">
        <v>2181</v>
      </c>
      <c r="C10493" t="s">
        <v>1902</v>
      </c>
      <c r="F10493" s="4">
        <v>300000</v>
      </c>
      <c r="I10493" s="4">
        <v>300000</v>
      </c>
      <c r="J10493">
        <v>0</v>
      </c>
      <c r="K10493" s="4">
        <v>0</v>
      </c>
    </row>
    <row r="10494" spans="1:11" x14ac:dyDescent="0.35">
      <c r="A10494" t="s">
        <v>1020</v>
      </c>
      <c r="B10494" t="s">
        <v>2169</v>
      </c>
      <c r="F10494" s="4">
        <v>810000</v>
      </c>
      <c r="H10494" s="4">
        <v>480000</v>
      </c>
      <c r="I10494" s="4">
        <v>1290000</v>
      </c>
      <c r="J10494">
        <v>0</v>
      </c>
      <c r="K10494" s="4">
        <v>0</v>
      </c>
    </row>
    <row r="10495" spans="1:11" x14ac:dyDescent="0.35">
      <c r="A10495" t="s">
        <v>1020</v>
      </c>
      <c r="B10495" t="s">
        <v>2170</v>
      </c>
      <c r="D10495" s="4">
        <v>34798696</v>
      </c>
      <c r="E10495" s="4">
        <v>104601</v>
      </c>
      <c r="F10495" s="4">
        <v>6682355</v>
      </c>
      <c r="G10495" s="4">
        <v>16150</v>
      </c>
      <c r="H10495" s="4">
        <v>2125410</v>
      </c>
      <c r="I10495" s="4">
        <v>43727212</v>
      </c>
      <c r="J10495" s="4">
        <f>SUM(D10495,E10495)</f>
        <v>34903297</v>
      </c>
      <c r="K10495" s="4">
        <v>34798696</v>
      </c>
    </row>
    <row r="10496" spans="1:11" x14ac:dyDescent="0.35">
      <c r="A10496" t="s">
        <v>1023</v>
      </c>
      <c r="B10496" t="s">
        <v>2118</v>
      </c>
      <c r="C10496" t="s">
        <v>1843</v>
      </c>
      <c r="D10496" s="4">
        <v>46296001</v>
      </c>
      <c r="E10496" s="4">
        <v>2904701</v>
      </c>
      <c r="F10496" s="4">
        <v>19604200</v>
      </c>
      <c r="I10496" s="4">
        <v>68804901</v>
      </c>
      <c r="J10496" s="4">
        <v>49200702</v>
      </c>
      <c r="K10496" s="4">
        <v>46296001</v>
      </c>
    </row>
    <row r="10497" spans="1:11" x14ac:dyDescent="0.35">
      <c r="A10497" t="s">
        <v>1023</v>
      </c>
      <c r="B10497" t="s">
        <v>2119</v>
      </c>
      <c r="C10497" t="s">
        <v>1844</v>
      </c>
      <c r="D10497" s="4">
        <v>2444004</v>
      </c>
      <c r="E10497" s="4">
        <v>3496379</v>
      </c>
      <c r="G10497" s="4">
        <v>699389</v>
      </c>
      <c r="H10497" s="4">
        <v>587284</v>
      </c>
      <c r="I10497" s="4">
        <v>7227056</v>
      </c>
      <c r="J10497" s="4">
        <v>5940383</v>
      </c>
      <c r="K10497" s="4">
        <v>2444004</v>
      </c>
    </row>
    <row r="10498" spans="1:11" x14ac:dyDescent="0.35">
      <c r="A10498" t="s">
        <v>1023</v>
      </c>
      <c r="B10498" t="s">
        <v>2120</v>
      </c>
      <c r="C10498" t="s">
        <v>1845</v>
      </c>
      <c r="D10498" s="4">
        <v>18689</v>
      </c>
      <c r="E10498" s="4">
        <v>4195152</v>
      </c>
      <c r="I10498" s="4">
        <v>4213841</v>
      </c>
      <c r="J10498" s="4">
        <v>4213841</v>
      </c>
      <c r="K10498" s="4">
        <v>18689</v>
      </c>
    </row>
    <row r="10499" spans="1:11" x14ac:dyDescent="0.35">
      <c r="A10499" t="s">
        <v>1023</v>
      </c>
      <c r="B10499" t="s">
        <v>2121</v>
      </c>
      <c r="D10499" s="4">
        <v>48758693</v>
      </c>
      <c r="E10499" s="4">
        <v>10596231</v>
      </c>
      <c r="F10499" s="4">
        <v>19604200</v>
      </c>
      <c r="G10499" s="4">
        <v>699389</v>
      </c>
      <c r="H10499" s="4">
        <v>587284</v>
      </c>
      <c r="I10499" s="4">
        <v>80245798</v>
      </c>
      <c r="J10499" s="4">
        <v>59354924</v>
      </c>
      <c r="K10499" s="4">
        <v>48758693</v>
      </c>
    </row>
    <row r="10500" spans="1:11" x14ac:dyDescent="0.35">
      <c r="A10500" t="s">
        <v>1023</v>
      </c>
      <c r="B10500" t="s">
        <v>2122</v>
      </c>
      <c r="C10500" t="s">
        <v>1846</v>
      </c>
      <c r="D10500" s="4">
        <v>20995859</v>
      </c>
      <c r="I10500" s="4">
        <v>20995859</v>
      </c>
      <c r="J10500" s="4">
        <v>20995859</v>
      </c>
      <c r="K10500" s="4">
        <v>20995859</v>
      </c>
    </row>
    <row r="10501" spans="1:11" x14ac:dyDescent="0.35">
      <c r="A10501" t="s">
        <v>1023</v>
      </c>
      <c r="B10501" t="s">
        <v>2123</v>
      </c>
      <c r="C10501" t="s">
        <v>1847</v>
      </c>
      <c r="D10501" s="4">
        <v>19400413</v>
      </c>
      <c r="E10501" s="4">
        <v>2530000</v>
      </c>
      <c r="F10501" s="4">
        <v>472973</v>
      </c>
      <c r="I10501" s="4">
        <v>22403386</v>
      </c>
      <c r="J10501" s="4">
        <v>21930413</v>
      </c>
      <c r="K10501" s="4">
        <v>19400413</v>
      </c>
    </row>
    <row r="10502" spans="1:11" x14ac:dyDescent="0.35">
      <c r="A10502" t="s">
        <v>1023</v>
      </c>
      <c r="B10502" t="s">
        <v>2124</v>
      </c>
      <c r="C10502" t="s">
        <v>1848</v>
      </c>
      <c r="D10502" s="4">
        <v>13417</v>
      </c>
      <c r="I10502" s="4">
        <v>13417</v>
      </c>
      <c r="J10502" s="4">
        <v>13417</v>
      </c>
      <c r="K10502" s="4">
        <v>13417</v>
      </c>
    </row>
    <row r="10503" spans="1:11" x14ac:dyDescent="0.35">
      <c r="A10503" t="s">
        <v>1023</v>
      </c>
      <c r="B10503" t="s">
        <v>2125</v>
      </c>
      <c r="D10503" s="4">
        <v>40409689</v>
      </c>
      <c r="E10503" s="4">
        <v>2530000</v>
      </c>
      <c r="F10503" s="4">
        <v>472973</v>
      </c>
      <c r="I10503" s="4">
        <v>43412662</v>
      </c>
      <c r="J10503" s="4">
        <v>42939689</v>
      </c>
      <c r="K10503" s="4">
        <v>40409689</v>
      </c>
    </row>
    <row r="10504" spans="1:11" x14ac:dyDescent="0.35">
      <c r="A10504" t="s">
        <v>1023</v>
      </c>
      <c r="B10504" t="s">
        <v>2126</v>
      </c>
      <c r="C10504" t="s">
        <v>1850</v>
      </c>
      <c r="D10504" s="4">
        <v>21320</v>
      </c>
      <c r="E10504" s="4">
        <v>10400000</v>
      </c>
      <c r="I10504" s="4">
        <v>10421320</v>
      </c>
      <c r="J10504" s="4">
        <v>10421320</v>
      </c>
      <c r="K10504" s="4">
        <v>21320</v>
      </c>
    </row>
    <row r="10505" spans="1:11" x14ac:dyDescent="0.35">
      <c r="A10505" t="s">
        <v>1023</v>
      </c>
      <c r="B10505" t="s">
        <v>2127</v>
      </c>
      <c r="D10505" s="4">
        <v>21320</v>
      </c>
      <c r="E10505" s="4">
        <v>10400000</v>
      </c>
      <c r="I10505" s="4">
        <v>10421320</v>
      </c>
      <c r="J10505" s="4">
        <v>10421320</v>
      </c>
      <c r="K10505" s="4">
        <v>21320</v>
      </c>
    </row>
    <row r="10506" spans="1:11" x14ac:dyDescent="0.35">
      <c r="A10506" t="s">
        <v>1023</v>
      </c>
      <c r="B10506" t="s">
        <v>2128</v>
      </c>
      <c r="C10506" t="s">
        <v>1851</v>
      </c>
      <c r="D10506" s="4">
        <v>2045168</v>
      </c>
      <c r="I10506" s="4">
        <v>2045168</v>
      </c>
      <c r="J10506" s="4">
        <v>2045168</v>
      </c>
      <c r="K10506" s="4">
        <v>2045168</v>
      </c>
    </row>
    <row r="10507" spans="1:11" x14ac:dyDescent="0.35">
      <c r="A10507" t="s">
        <v>1023</v>
      </c>
      <c r="B10507" t="s">
        <v>2178</v>
      </c>
      <c r="C10507" t="s">
        <v>1899</v>
      </c>
      <c r="G10507" s="4">
        <v>290421</v>
      </c>
      <c r="I10507" s="4">
        <v>290421</v>
      </c>
      <c r="J10507">
        <v>0</v>
      </c>
      <c r="K10507" s="4">
        <v>0</v>
      </c>
    </row>
    <row r="10508" spans="1:11" x14ac:dyDescent="0.35">
      <c r="A10508" t="s">
        <v>1023</v>
      </c>
      <c r="B10508" t="s">
        <v>2195</v>
      </c>
      <c r="C10508" t="s">
        <v>1916</v>
      </c>
      <c r="H10508" s="4">
        <v>14264</v>
      </c>
      <c r="I10508" s="4">
        <v>14264</v>
      </c>
      <c r="J10508">
        <v>0</v>
      </c>
      <c r="K10508" s="4">
        <v>0</v>
      </c>
    </row>
    <row r="10509" spans="1:11" x14ac:dyDescent="0.35">
      <c r="A10509" t="s">
        <v>1023</v>
      </c>
      <c r="B10509" t="s">
        <v>2129</v>
      </c>
      <c r="C10509" t="s">
        <v>1852</v>
      </c>
      <c r="E10509" s="4">
        <v>4089</v>
      </c>
      <c r="I10509" s="4">
        <v>4089</v>
      </c>
      <c r="J10509">
        <v>4089</v>
      </c>
      <c r="K10509" s="4">
        <v>0</v>
      </c>
    </row>
    <row r="10510" spans="1:11" x14ac:dyDescent="0.35">
      <c r="A10510" t="s">
        <v>1023</v>
      </c>
      <c r="B10510" t="s">
        <v>2130</v>
      </c>
      <c r="C10510" t="s">
        <v>1853</v>
      </c>
      <c r="D10510" s="4">
        <v>5088</v>
      </c>
      <c r="E10510" s="4">
        <v>19113</v>
      </c>
      <c r="I10510" s="4">
        <v>24201</v>
      </c>
      <c r="J10510" s="4">
        <v>24201</v>
      </c>
      <c r="K10510" s="4">
        <v>5088</v>
      </c>
    </row>
    <row r="10511" spans="1:11" x14ac:dyDescent="0.35">
      <c r="A10511" t="s">
        <v>1023</v>
      </c>
      <c r="B10511" t="s">
        <v>2131</v>
      </c>
      <c r="C10511" t="s">
        <v>1854</v>
      </c>
      <c r="E10511" s="4">
        <v>100873</v>
      </c>
      <c r="F10511" s="4">
        <v>87424</v>
      </c>
      <c r="I10511" s="4">
        <v>188297</v>
      </c>
      <c r="J10511">
        <v>100873</v>
      </c>
      <c r="K10511" s="4">
        <v>0</v>
      </c>
    </row>
    <row r="10512" spans="1:11" x14ac:dyDescent="0.35">
      <c r="A10512" t="s">
        <v>1023</v>
      </c>
      <c r="B10512" t="s">
        <v>2132</v>
      </c>
      <c r="C10512" t="s">
        <v>1855</v>
      </c>
      <c r="D10512" s="4">
        <v>297129</v>
      </c>
      <c r="F10512" s="4">
        <v>498673</v>
      </c>
      <c r="I10512" s="4">
        <v>795802</v>
      </c>
      <c r="J10512" s="4">
        <v>297129</v>
      </c>
      <c r="K10512" s="4">
        <v>297129</v>
      </c>
    </row>
    <row r="10513" spans="1:11" x14ac:dyDescent="0.35">
      <c r="A10513" t="s">
        <v>1023</v>
      </c>
      <c r="B10513" t="s">
        <v>2133</v>
      </c>
      <c r="C10513" t="s">
        <v>1856</v>
      </c>
      <c r="F10513" s="4">
        <v>12425</v>
      </c>
      <c r="I10513" s="4">
        <v>12425</v>
      </c>
      <c r="J10513">
        <v>0</v>
      </c>
      <c r="K10513" s="4">
        <v>0</v>
      </c>
    </row>
    <row r="10514" spans="1:11" x14ac:dyDescent="0.35">
      <c r="A10514" t="s">
        <v>1023</v>
      </c>
      <c r="B10514" t="s">
        <v>2134</v>
      </c>
      <c r="C10514" t="s">
        <v>1857</v>
      </c>
      <c r="D10514" s="4">
        <v>19690</v>
      </c>
      <c r="F10514" s="4">
        <v>13579</v>
      </c>
      <c r="I10514" s="4">
        <v>33269</v>
      </c>
      <c r="J10514" s="4">
        <v>19690</v>
      </c>
      <c r="K10514" s="4">
        <v>19690</v>
      </c>
    </row>
    <row r="10515" spans="1:11" x14ac:dyDescent="0.35">
      <c r="A10515" t="s">
        <v>1023</v>
      </c>
      <c r="B10515" t="s">
        <v>2135</v>
      </c>
      <c r="C10515" t="s">
        <v>1858</v>
      </c>
      <c r="E10515" s="4">
        <v>41561</v>
      </c>
      <c r="H10515" s="4">
        <v>10390</v>
      </c>
      <c r="I10515" s="4">
        <v>51952</v>
      </c>
      <c r="J10515">
        <v>41561</v>
      </c>
      <c r="K10515" s="4">
        <v>0</v>
      </c>
    </row>
    <row r="10516" spans="1:11" x14ac:dyDescent="0.35">
      <c r="A10516" t="s">
        <v>1023</v>
      </c>
      <c r="B10516" t="s">
        <v>2136</v>
      </c>
      <c r="C10516" t="s">
        <v>1859</v>
      </c>
      <c r="D10516" s="4">
        <v>102270</v>
      </c>
      <c r="E10516" s="4">
        <v>1046692</v>
      </c>
      <c r="G10516" s="4">
        <v>4</v>
      </c>
      <c r="H10516" s="4">
        <v>25000</v>
      </c>
      <c r="I10516" s="4">
        <v>1173966</v>
      </c>
      <c r="J10516" s="4">
        <v>1148962</v>
      </c>
      <c r="K10516" s="4">
        <v>102270</v>
      </c>
    </row>
    <row r="10517" spans="1:11" x14ac:dyDescent="0.35">
      <c r="A10517" t="s">
        <v>1023</v>
      </c>
      <c r="B10517" t="s">
        <v>2137</v>
      </c>
      <c r="C10517" t="s">
        <v>1860</v>
      </c>
      <c r="E10517" s="4">
        <v>1956655</v>
      </c>
      <c r="I10517" s="4">
        <v>1956655</v>
      </c>
      <c r="J10517">
        <v>1956655</v>
      </c>
      <c r="K10517" s="4">
        <v>0</v>
      </c>
    </row>
    <row r="10518" spans="1:11" x14ac:dyDescent="0.35">
      <c r="A10518" t="s">
        <v>1023</v>
      </c>
      <c r="B10518" t="s">
        <v>2138</v>
      </c>
      <c r="C10518" t="s">
        <v>1861</v>
      </c>
      <c r="D10518" s="4">
        <v>364460</v>
      </c>
      <c r="I10518" s="4">
        <v>364460</v>
      </c>
      <c r="J10518" s="4">
        <v>364460</v>
      </c>
      <c r="K10518" s="4">
        <v>364460</v>
      </c>
    </row>
    <row r="10519" spans="1:11" x14ac:dyDescent="0.35">
      <c r="A10519" t="s">
        <v>1023</v>
      </c>
      <c r="B10519" t="s">
        <v>2139</v>
      </c>
      <c r="C10519" t="s">
        <v>1862</v>
      </c>
      <c r="E10519" s="4">
        <v>1452893</v>
      </c>
      <c r="H10519" s="4">
        <v>85464</v>
      </c>
      <c r="I10519" s="4">
        <v>1538357</v>
      </c>
      <c r="J10519">
        <v>1452893</v>
      </c>
      <c r="K10519" s="4">
        <v>0</v>
      </c>
    </row>
    <row r="10520" spans="1:11" x14ac:dyDescent="0.35">
      <c r="A10520" t="s">
        <v>1023</v>
      </c>
      <c r="B10520" t="s">
        <v>2192</v>
      </c>
      <c r="C10520" t="s">
        <v>1913</v>
      </c>
      <c r="E10520" s="4">
        <v>228681</v>
      </c>
      <c r="I10520" s="4">
        <v>228681</v>
      </c>
      <c r="J10520">
        <v>228681</v>
      </c>
      <c r="K10520" s="4">
        <v>0</v>
      </c>
    </row>
    <row r="10521" spans="1:11" x14ac:dyDescent="0.35">
      <c r="A10521" t="s">
        <v>1023</v>
      </c>
      <c r="B10521" t="s">
        <v>2141</v>
      </c>
      <c r="D10521" s="4">
        <v>2833805</v>
      </c>
      <c r="E10521" s="4">
        <v>4850558</v>
      </c>
      <c r="F10521" s="4">
        <v>612100</v>
      </c>
      <c r="G10521" s="4">
        <v>290425</v>
      </c>
      <c r="H10521" s="4">
        <v>135118</v>
      </c>
      <c r="I10521" s="4">
        <v>8722006</v>
      </c>
      <c r="J10521" s="4">
        <v>7684363</v>
      </c>
      <c r="K10521" s="4">
        <v>2833805</v>
      </c>
    </row>
    <row r="10522" spans="1:11" x14ac:dyDescent="0.35">
      <c r="A10522" t="s">
        <v>1023</v>
      </c>
      <c r="B10522" t="s">
        <v>2143</v>
      </c>
      <c r="C10522" t="s">
        <v>1865</v>
      </c>
      <c r="D10522" s="4">
        <v>6977</v>
      </c>
      <c r="F10522" s="4">
        <v>5444</v>
      </c>
      <c r="I10522" s="4">
        <v>12421</v>
      </c>
      <c r="J10522" s="4">
        <v>6977</v>
      </c>
      <c r="K10522" s="4">
        <v>6977</v>
      </c>
    </row>
    <row r="10523" spans="1:11" x14ac:dyDescent="0.35">
      <c r="A10523" t="s">
        <v>1023</v>
      </c>
      <c r="B10523" t="s">
        <v>2144</v>
      </c>
      <c r="C10523" t="s">
        <v>1866</v>
      </c>
      <c r="I10523" s="4">
        <v>0</v>
      </c>
      <c r="J10523">
        <v>0</v>
      </c>
      <c r="K10523" s="4">
        <v>0</v>
      </c>
    </row>
    <row r="10524" spans="1:11" x14ac:dyDescent="0.35">
      <c r="A10524" t="s">
        <v>1023</v>
      </c>
      <c r="B10524" t="s">
        <v>2145</v>
      </c>
      <c r="C10524" t="s">
        <v>1867</v>
      </c>
      <c r="D10524" s="4">
        <v>724653</v>
      </c>
      <c r="E10524" s="4">
        <v>2404500</v>
      </c>
      <c r="F10524" s="4">
        <v>278122</v>
      </c>
      <c r="H10524" s="4">
        <v>1225403</v>
      </c>
      <c r="I10524" s="4">
        <v>4632678</v>
      </c>
      <c r="J10524" s="4">
        <v>3129153</v>
      </c>
      <c r="K10524" s="4">
        <v>724653</v>
      </c>
    </row>
    <row r="10525" spans="1:11" x14ac:dyDescent="0.35">
      <c r="A10525" t="s">
        <v>1023</v>
      </c>
      <c r="B10525" t="s">
        <v>2146</v>
      </c>
      <c r="C10525" t="s">
        <v>1868</v>
      </c>
      <c r="D10525" s="4">
        <v>15778</v>
      </c>
      <c r="F10525" s="4">
        <v>10519</v>
      </c>
      <c r="H10525" s="4">
        <v>2428132</v>
      </c>
      <c r="I10525" s="4">
        <v>2454429</v>
      </c>
      <c r="J10525" s="4">
        <v>15778</v>
      </c>
      <c r="K10525" s="4">
        <v>15778</v>
      </c>
    </row>
    <row r="10526" spans="1:11" x14ac:dyDescent="0.35">
      <c r="A10526" t="s">
        <v>1023</v>
      </c>
      <c r="B10526" t="s">
        <v>2173</v>
      </c>
      <c r="C10526" t="s">
        <v>1894</v>
      </c>
      <c r="D10526" s="4">
        <v>5892</v>
      </c>
      <c r="I10526" s="4">
        <v>5892</v>
      </c>
      <c r="J10526" s="4">
        <v>5892</v>
      </c>
      <c r="K10526" s="4">
        <v>5892</v>
      </c>
    </row>
    <row r="10527" spans="1:11" x14ac:dyDescent="0.35">
      <c r="A10527" t="s">
        <v>1023</v>
      </c>
      <c r="B10527" t="s">
        <v>2147</v>
      </c>
      <c r="C10527" t="s">
        <v>1869</v>
      </c>
      <c r="H10527" s="4">
        <v>566400</v>
      </c>
      <c r="I10527" s="4">
        <v>566400</v>
      </c>
      <c r="J10527">
        <v>0</v>
      </c>
      <c r="K10527" s="4">
        <v>0</v>
      </c>
    </row>
    <row r="10528" spans="1:11" x14ac:dyDescent="0.35">
      <c r="A10528" t="s">
        <v>1023</v>
      </c>
      <c r="B10528" t="s">
        <v>2148</v>
      </c>
      <c r="C10528" t="s">
        <v>1870</v>
      </c>
      <c r="D10528" s="4">
        <v>87899</v>
      </c>
      <c r="E10528" s="4">
        <v>23057</v>
      </c>
      <c r="F10528" s="4">
        <v>75949</v>
      </c>
      <c r="H10528" s="4">
        <v>4820179</v>
      </c>
      <c r="I10528" s="4">
        <v>5007084</v>
      </c>
      <c r="J10528" s="4">
        <v>110956</v>
      </c>
      <c r="K10528" s="4">
        <v>87899</v>
      </c>
    </row>
    <row r="10529" spans="1:11" x14ac:dyDescent="0.35">
      <c r="A10529" t="s">
        <v>1023</v>
      </c>
      <c r="B10529" t="s">
        <v>2149</v>
      </c>
      <c r="C10529" t="s">
        <v>1871</v>
      </c>
      <c r="D10529" s="4">
        <v>8737612</v>
      </c>
      <c r="E10529" s="4">
        <v>73845</v>
      </c>
      <c r="I10529" s="4">
        <v>8811457</v>
      </c>
      <c r="J10529" s="4">
        <v>8811457</v>
      </c>
      <c r="K10529" s="4">
        <v>8737612</v>
      </c>
    </row>
    <row r="10530" spans="1:11" x14ac:dyDescent="0.35">
      <c r="A10530" t="s">
        <v>1023</v>
      </c>
      <c r="B10530" t="s">
        <v>2150</v>
      </c>
      <c r="C10530" t="s">
        <v>1872</v>
      </c>
      <c r="D10530" s="4">
        <v>245000</v>
      </c>
      <c r="I10530" s="4">
        <v>245000</v>
      </c>
      <c r="J10530" s="4">
        <v>245000</v>
      </c>
      <c r="K10530" s="4">
        <v>245000</v>
      </c>
    </row>
    <row r="10531" spans="1:11" x14ac:dyDescent="0.35">
      <c r="A10531" t="s">
        <v>1023</v>
      </c>
      <c r="B10531" t="s">
        <v>2151</v>
      </c>
      <c r="C10531" t="s">
        <v>1873</v>
      </c>
      <c r="D10531" s="4">
        <v>2407</v>
      </c>
      <c r="I10531" s="4">
        <v>2407</v>
      </c>
      <c r="J10531" s="4">
        <v>2407</v>
      </c>
      <c r="K10531" s="4">
        <v>2407</v>
      </c>
    </row>
    <row r="10532" spans="1:11" x14ac:dyDescent="0.35">
      <c r="A10532" t="s">
        <v>1023</v>
      </c>
      <c r="B10532" t="s">
        <v>2153</v>
      </c>
      <c r="C10532" t="s">
        <v>1875</v>
      </c>
      <c r="H10532" s="4">
        <v>25573</v>
      </c>
      <c r="I10532" s="4">
        <v>25573</v>
      </c>
      <c r="J10532">
        <v>0</v>
      </c>
      <c r="K10532" s="4">
        <v>0</v>
      </c>
    </row>
    <row r="10533" spans="1:11" x14ac:dyDescent="0.35">
      <c r="A10533" t="s">
        <v>1023</v>
      </c>
      <c r="B10533" t="s">
        <v>2154</v>
      </c>
      <c r="C10533" t="s">
        <v>1876</v>
      </c>
      <c r="D10533" s="4">
        <v>0</v>
      </c>
      <c r="H10533" s="4">
        <v>336000</v>
      </c>
      <c r="I10533" s="4">
        <v>336000</v>
      </c>
      <c r="J10533" s="4">
        <v>0</v>
      </c>
      <c r="K10533" s="4">
        <v>0</v>
      </c>
    </row>
    <row r="10534" spans="1:11" x14ac:dyDescent="0.35">
      <c r="A10534" t="s">
        <v>1023</v>
      </c>
      <c r="B10534" t="s">
        <v>2156</v>
      </c>
      <c r="D10534" s="4">
        <v>9826217</v>
      </c>
      <c r="E10534" s="4">
        <v>2501402</v>
      </c>
      <c r="F10534" s="4">
        <v>370034</v>
      </c>
      <c r="H10534" s="4">
        <v>9401688</v>
      </c>
      <c r="I10534" s="4">
        <v>22099341</v>
      </c>
      <c r="J10534" s="4">
        <v>12327619</v>
      </c>
      <c r="K10534" s="4">
        <v>9826217</v>
      </c>
    </row>
    <row r="10535" spans="1:11" x14ac:dyDescent="0.35">
      <c r="A10535" t="s">
        <v>1023</v>
      </c>
      <c r="B10535" t="s">
        <v>2157</v>
      </c>
      <c r="C10535" t="s">
        <v>1879</v>
      </c>
      <c r="D10535" s="4">
        <v>2260657</v>
      </c>
      <c r="I10535" s="4">
        <v>2260657</v>
      </c>
      <c r="J10535" s="4">
        <v>2260657</v>
      </c>
      <c r="K10535" s="4">
        <v>2260657</v>
      </c>
    </row>
    <row r="10536" spans="1:11" x14ac:dyDescent="0.35">
      <c r="A10536" t="s">
        <v>1023</v>
      </c>
      <c r="B10536" t="s">
        <v>2186</v>
      </c>
      <c r="C10536" t="s">
        <v>1907</v>
      </c>
      <c r="D10536" s="4">
        <v>10993</v>
      </c>
      <c r="I10536" s="4">
        <v>10993</v>
      </c>
      <c r="J10536" s="4">
        <v>10993</v>
      </c>
      <c r="K10536" s="4">
        <v>10993</v>
      </c>
    </row>
    <row r="10537" spans="1:11" x14ac:dyDescent="0.35">
      <c r="A10537" t="s">
        <v>1023</v>
      </c>
      <c r="B10537" t="s">
        <v>2176</v>
      </c>
      <c r="C10537" t="s">
        <v>1897</v>
      </c>
      <c r="D10537" s="4">
        <v>208</v>
      </c>
      <c r="I10537" s="4">
        <v>208</v>
      </c>
      <c r="J10537" s="4">
        <v>208</v>
      </c>
      <c r="K10537" s="4">
        <v>208</v>
      </c>
    </row>
    <row r="10538" spans="1:11" x14ac:dyDescent="0.35">
      <c r="A10538" t="s">
        <v>1023</v>
      </c>
      <c r="B10538" t="s">
        <v>2158</v>
      </c>
      <c r="C10538" t="s">
        <v>1880</v>
      </c>
      <c r="D10538" s="4">
        <v>302328</v>
      </c>
      <c r="I10538" s="4">
        <v>302328</v>
      </c>
      <c r="J10538" s="4">
        <v>302328</v>
      </c>
      <c r="K10538" s="4">
        <v>302328</v>
      </c>
    </row>
    <row r="10539" spans="1:11" x14ac:dyDescent="0.35">
      <c r="A10539" t="s">
        <v>1023</v>
      </c>
      <c r="B10539" t="s">
        <v>2159</v>
      </c>
      <c r="C10539" t="s">
        <v>1881</v>
      </c>
      <c r="D10539" s="4">
        <v>556825</v>
      </c>
      <c r="I10539" s="4">
        <v>556825</v>
      </c>
      <c r="J10539" s="4">
        <v>556825</v>
      </c>
      <c r="K10539" s="4">
        <v>556825</v>
      </c>
    </row>
    <row r="10540" spans="1:11" x14ac:dyDescent="0.35">
      <c r="A10540" t="s">
        <v>1023</v>
      </c>
      <c r="B10540" t="s">
        <v>2160</v>
      </c>
      <c r="C10540" t="s">
        <v>1882</v>
      </c>
      <c r="D10540" s="4">
        <v>9552</v>
      </c>
      <c r="E10540" s="4">
        <v>99035</v>
      </c>
      <c r="F10540" s="4">
        <v>278398</v>
      </c>
      <c r="I10540" s="4">
        <v>386985</v>
      </c>
      <c r="J10540" s="4">
        <v>108587</v>
      </c>
      <c r="K10540" s="4">
        <v>9552</v>
      </c>
    </row>
    <row r="10541" spans="1:11" x14ac:dyDescent="0.35">
      <c r="A10541" t="s">
        <v>1023</v>
      </c>
      <c r="B10541" t="s">
        <v>2179</v>
      </c>
      <c r="C10541" t="s">
        <v>1900</v>
      </c>
      <c r="D10541" s="4">
        <v>13697</v>
      </c>
      <c r="I10541" s="4">
        <v>13697</v>
      </c>
      <c r="J10541" s="4">
        <v>13697</v>
      </c>
      <c r="K10541" s="4">
        <v>13697</v>
      </c>
    </row>
    <row r="10542" spans="1:11" x14ac:dyDescent="0.35">
      <c r="A10542" t="s">
        <v>1023</v>
      </c>
      <c r="B10542" t="s">
        <v>2161</v>
      </c>
      <c r="C10542" t="s">
        <v>1883</v>
      </c>
      <c r="D10542" s="4">
        <v>34039</v>
      </c>
      <c r="I10542" s="4">
        <v>34039</v>
      </c>
      <c r="J10542" s="4">
        <v>34039</v>
      </c>
      <c r="K10542" s="4">
        <v>34039</v>
      </c>
    </row>
    <row r="10543" spans="1:11" x14ac:dyDescent="0.35">
      <c r="A10543" t="s">
        <v>1023</v>
      </c>
      <c r="B10543" t="s">
        <v>2162</v>
      </c>
      <c r="C10543" t="s">
        <v>1884</v>
      </c>
      <c r="D10543" s="4">
        <v>19411</v>
      </c>
      <c r="I10543" s="4">
        <v>19411</v>
      </c>
      <c r="J10543" s="4">
        <v>19411</v>
      </c>
      <c r="K10543" s="4">
        <v>19411</v>
      </c>
    </row>
    <row r="10544" spans="1:11" x14ac:dyDescent="0.35">
      <c r="A10544" t="s">
        <v>1023</v>
      </c>
      <c r="B10544" t="s">
        <v>2163</v>
      </c>
      <c r="D10544" s="4">
        <v>3207709</v>
      </c>
      <c r="E10544" s="4">
        <v>99035</v>
      </c>
      <c r="F10544" s="4">
        <v>278398</v>
      </c>
      <c r="I10544" s="4">
        <v>3585142</v>
      </c>
      <c r="J10544" s="4">
        <v>3306744</v>
      </c>
      <c r="K10544" s="4">
        <v>3207709</v>
      </c>
    </row>
    <row r="10545" spans="1:11" x14ac:dyDescent="0.35">
      <c r="A10545" t="s">
        <v>1023</v>
      </c>
      <c r="B10545" t="s">
        <v>2164</v>
      </c>
      <c r="C10545" t="s">
        <v>1886</v>
      </c>
      <c r="F10545" s="4">
        <v>122543</v>
      </c>
      <c r="I10545" s="4">
        <v>122543</v>
      </c>
      <c r="J10545">
        <v>0</v>
      </c>
      <c r="K10545" s="4">
        <v>0</v>
      </c>
    </row>
    <row r="10546" spans="1:11" x14ac:dyDescent="0.35">
      <c r="A10546" t="s">
        <v>1023</v>
      </c>
      <c r="B10546" t="s">
        <v>2165</v>
      </c>
      <c r="F10546" s="4">
        <v>122543</v>
      </c>
      <c r="I10546" s="4">
        <v>122543</v>
      </c>
      <c r="J10546">
        <v>0</v>
      </c>
      <c r="K10546" s="4">
        <v>0</v>
      </c>
    </row>
    <row r="10547" spans="1:11" x14ac:dyDescent="0.35">
      <c r="A10547" t="s">
        <v>1023</v>
      </c>
      <c r="B10547" t="s">
        <v>2166</v>
      </c>
      <c r="C10547" t="s">
        <v>1888</v>
      </c>
      <c r="H10547" s="4">
        <v>1056000</v>
      </c>
      <c r="I10547" s="4">
        <v>1056000</v>
      </c>
      <c r="J10547">
        <v>0</v>
      </c>
      <c r="K10547" s="4">
        <v>0</v>
      </c>
    </row>
    <row r="10548" spans="1:11" x14ac:dyDescent="0.35">
      <c r="A10548" t="s">
        <v>1023</v>
      </c>
      <c r="B10548" t="s">
        <v>2180</v>
      </c>
      <c r="C10548" t="s">
        <v>1901</v>
      </c>
      <c r="H10548" s="4">
        <v>420000</v>
      </c>
      <c r="I10548" s="4">
        <v>420000</v>
      </c>
      <c r="J10548">
        <v>0</v>
      </c>
      <c r="K10548" s="4">
        <v>0</v>
      </c>
    </row>
    <row r="10549" spans="1:11" x14ac:dyDescent="0.35">
      <c r="A10549" t="s">
        <v>1023</v>
      </c>
      <c r="B10549" t="s">
        <v>2167</v>
      </c>
      <c r="C10549" t="s">
        <v>1889</v>
      </c>
      <c r="H10549" s="4">
        <v>157500</v>
      </c>
      <c r="I10549" s="4">
        <v>157500</v>
      </c>
      <c r="J10549">
        <v>0</v>
      </c>
      <c r="K10549" s="4">
        <v>0</v>
      </c>
    </row>
    <row r="10550" spans="1:11" x14ac:dyDescent="0.35">
      <c r="A10550" t="s">
        <v>1023</v>
      </c>
      <c r="B10550" t="s">
        <v>2168</v>
      </c>
      <c r="C10550" t="s">
        <v>1890</v>
      </c>
      <c r="H10550" s="4">
        <v>112500</v>
      </c>
      <c r="I10550" s="4">
        <v>112500</v>
      </c>
      <c r="J10550">
        <v>0</v>
      </c>
      <c r="K10550" s="4">
        <v>0</v>
      </c>
    </row>
    <row r="10551" spans="1:11" x14ac:dyDescent="0.35">
      <c r="A10551" t="s">
        <v>1023</v>
      </c>
      <c r="B10551" t="s">
        <v>2181</v>
      </c>
      <c r="C10551" t="s">
        <v>1902</v>
      </c>
      <c r="H10551" s="4">
        <v>840000</v>
      </c>
      <c r="I10551" s="4">
        <v>840000</v>
      </c>
      <c r="J10551">
        <v>0</v>
      </c>
      <c r="K10551" s="4">
        <v>0</v>
      </c>
    </row>
    <row r="10552" spans="1:11" x14ac:dyDescent="0.35">
      <c r="A10552" t="s">
        <v>1023</v>
      </c>
      <c r="B10552" t="s">
        <v>2169</v>
      </c>
      <c r="H10552" s="4">
        <v>2586000</v>
      </c>
      <c r="I10552" s="4">
        <v>2586000</v>
      </c>
      <c r="J10552">
        <v>0</v>
      </c>
      <c r="K10552" s="4">
        <v>0</v>
      </c>
    </row>
    <row r="10553" spans="1:11" x14ac:dyDescent="0.35">
      <c r="A10553" t="s">
        <v>1023</v>
      </c>
      <c r="B10553" t="s">
        <v>2170</v>
      </c>
      <c r="D10553" s="4">
        <v>105057434</v>
      </c>
      <c r="E10553" s="4">
        <v>30977226</v>
      </c>
      <c r="F10553" s="4">
        <v>21460249</v>
      </c>
      <c r="G10553" s="4">
        <v>989814</v>
      </c>
      <c r="H10553" s="4">
        <v>12710091</v>
      </c>
      <c r="I10553" s="4">
        <v>171194813</v>
      </c>
      <c r="J10553" s="4">
        <f>SUM(D10553,E10553)</f>
        <v>136034660</v>
      </c>
      <c r="K10553" s="4">
        <v>105057434</v>
      </c>
    </row>
    <row r="10554" spans="1:11" x14ac:dyDescent="0.35">
      <c r="A10554" t="s">
        <v>1028</v>
      </c>
      <c r="B10554" t="s">
        <v>2118</v>
      </c>
      <c r="C10554" t="s">
        <v>1843</v>
      </c>
      <c r="D10554" s="4">
        <v>55523049</v>
      </c>
      <c r="F10554" s="4">
        <v>28621600</v>
      </c>
      <c r="I10554" s="4">
        <v>84144649</v>
      </c>
      <c r="J10554" s="4">
        <v>55523049</v>
      </c>
      <c r="K10554" s="4">
        <v>55523049</v>
      </c>
    </row>
    <row r="10555" spans="1:11" x14ac:dyDescent="0.35">
      <c r="A10555" t="s">
        <v>1028</v>
      </c>
      <c r="B10555" t="s">
        <v>2119</v>
      </c>
      <c r="C10555" t="s">
        <v>1844</v>
      </c>
      <c r="D10555" s="4">
        <v>7185468</v>
      </c>
      <c r="E10555" s="4">
        <v>6049</v>
      </c>
      <c r="H10555" s="4">
        <v>708300</v>
      </c>
      <c r="I10555" s="4">
        <v>7899816</v>
      </c>
      <c r="J10555" s="4">
        <v>7191517</v>
      </c>
      <c r="K10555" s="4">
        <v>7185468</v>
      </c>
    </row>
    <row r="10556" spans="1:11" x14ac:dyDescent="0.35">
      <c r="A10556" t="s">
        <v>1028</v>
      </c>
      <c r="B10556" t="s">
        <v>2120</v>
      </c>
      <c r="C10556" t="s">
        <v>1845</v>
      </c>
      <c r="D10556" s="4">
        <v>7027393</v>
      </c>
      <c r="I10556" s="4">
        <v>7027393</v>
      </c>
      <c r="J10556" s="4">
        <v>7027393</v>
      </c>
      <c r="K10556" s="4">
        <v>7027393</v>
      </c>
    </row>
    <row r="10557" spans="1:11" x14ac:dyDescent="0.35">
      <c r="A10557" t="s">
        <v>1028</v>
      </c>
      <c r="B10557" t="s">
        <v>2121</v>
      </c>
      <c r="D10557" s="4">
        <v>69735910</v>
      </c>
      <c r="E10557" s="4">
        <v>6049</v>
      </c>
      <c r="F10557" s="4">
        <v>28621600</v>
      </c>
      <c r="H10557" s="4">
        <v>708300</v>
      </c>
      <c r="I10557" s="4">
        <v>99071859</v>
      </c>
      <c r="J10557" s="4">
        <v>69741959</v>
      </c>
      <c r="K10557" s="4">
        <v>69735910</v>
      </c>
    </row>
    <row r="10558" spans="1:11" x14ac:dyDescent="0.35">
      <c r="A10558" t="s">
        <v>1028</v>
      </c>
      <c r="B10558" t="s">
        <v>2122</v>
      </c>
      <c r="C10558" t="s">
        <v>1846</v>
      </c>
      <c r="D10558" s="4">
        <v>12676851</v>
      </c>
      <c r="E10558" s="4">
        <v>18156130</v>
      </c>
      <c r="H10558" s="4">
        <v>4502586</v>
      </c>
      <c r="I10558" s="4">
        <v>35335567</v>
      </c>
      <c r="J10558" s="4">
        <v>30832981</v>
      </c>
      <c r="K10558" s="4">
        <v>12676851</v>
      </c>
    </row>
    <row r="10559" spans="1:11" x14ac:dyDescent="0.35">
      <c r="A10559" t="s">
        <v>1028</v>
      </c>
      <c r="B10559" t="s">
        <v>2123</v>
      </c>
      <c r="C10559" t="s">
        <v>1847</v>
      </c>
      <c r="D10559" s="4">
        <v>34130049</v>
      </c>
      <c r="F10559" s="4">
        <v>1554054</v>
      </c>
      <c r="I10559" s="4">
        <v>35684103</v>
      </c>
      <c r="J10559" s="4">
        <v>34130049</v>
      </c>
      <c r="K10559" s="4">
        <v>34130049</v>
      </c>
    </row>
    <row r="10560" spans="1:11" x14ac:dyDescent="0.35">
      <c r="A10560" t="s">
        <v>1028</v>
      </c>
      <c r="B10560" t="s">
        <v>2124</v>
      </c>
      <c r="C10560" t="s">
        <v>1848</v>
      </c>
      <c r="D10560" s="4">
        <v>61771</v>
      </c>
      <c r="I10560" s="4">
        <v>61771</v>
      </c>
      <c r="J10560" s="4">
        <v>61771</v>
      </c>
      <c r="K10560" s="4">
        <v>61771</v>
      </c>
    </row>
    <row r="10561" spans="1:11" x14ac:dyDescent="0.35">
      <c r="A10561" t="s">
        <v>1028</v>
      </c>
      <c r="B10561" t="s">
        <v>2125</v>
      </c>
      <c r="D10561" s="4">
        <v>46868671</v>
      </c>
      <c r="E10561" s="4">
        <v>18156130</v>
      </c>
      <c r="F10561" s="4">
        <v>1554054</v>
      </c>
      <c r="H10561" s="4">
        <v>4502586</v>
      </c>
      <c r="I10561" s="4">
        <v>71081441</v>
      </c>
      <c r="J10561" s="4">
        <v>65024801</v>
      </c>
      <c r="K10561" s="4">
        <v>46868671</v>
      </c>
    </row>
    <row r="10562" spans="1:11" x14ac:dyDescent="0.35">
      <c r="A10562" t="s">
        <v>1028</v>
      </c>
      <c r="B10562" t="s">
        <v>2126</v>
      </c>
      <c r="C10562" t="s">
        <v>1850</v>
      </c>
      <c r="D10562" s="4">
        <v>170560</v>
      </c>
      <c r="E10562" s="4">
        <v>12800000</v>
      </c>
      <c r="I10562" s="4">
        <v>12970560</v>
      </c>
      <c r="J10562" s="4">
        <v>12970560</v>
      </c>
      <c r="K10562" s="4">
        <v>170560</v>
      </c>
    </row>
    <row r="10563" spans="1:11" x14ac:dyDescent="0.35">
      <c r="A10563" t="s">
        <v>1028</v>
      </c>
      <c r="B10563" t="s">
        <v>2127</v>
      </c>
      <c r="D10563" s="4">
        <v>170560</v>
      </c>
      <c r="E10563" s="4">
        <v>12800000</v>
      </c>
      <c r="I10563" s="4">
        <v>12970560</v>
      </c>
      <c r="J10563" s="4">
        <v>12970560</v>
      </c>
      <c r="K10563" s="4">
        <v>170560</v>
      </c>
    </row>
    <row r="10564" spans="1:11" x14ac:dyDescent="0.35">
      <c r="A10564" t="s">
        <v>1028</v>
      </c>
      <c r="B10564" t="s">
        <v>2128</v>
      </c>
      <c r="C10564" t="s">
        <v>1851</v>
      </c>
      <c r="D10564" s="4">
        <v>1175220</v>
      </c>
      <c r="I10564" s="4">
        <v>1175220</v>
      </c>
      <c r="J10564" s="4">
        <v>1175220</v>
      </c>
      <c r="K10564" s="4">
        <v>1175220</v>
      </c>
    </row>
    <row r="10565" spans="1:11" x14ac:dyDescent="0.35">
      <c r="A10565" t="s">
        <v>1028</v>
      </c>
      <c r="B10565" t="s">
        <v>2129</v>
      </c>
      <c r="C10565" t="s">
        <v>1852</v>
      </c>
      <c r="E10565" s="4">
        <v>1363</v>
      </c>
      <c r="H10565" s="4">
        <v>16355</v>
      </c>
      <c r="I10565" s="4">
        <v>17718</v>
      </c>
      <c r="J10565">
        <v>1363</v>
      </c>
      <c r="K10565" s="4">
        <v>0</v>
      </c>
    </row>
    <row r="10566" spans="1:11" x14ac:dyDescent="0.35">
      <c r="A10566" t="s">
        <v>1028</v>
      </c>
      <c r="B10566" t="s">
        <v>2130</v>
      </c>
      <c r="C10566" t="s">
        <v>1853</v>
      </c>
      <c r="E10566" s="4">
        <v>6230</v>
      </c>
      <c r="H10566" s="4">
        <v>2730</v>
      </c>
      <c r="I10566" s="4">
        <v>8961</v>
      </c>
      <c r="J10566">
        <v>6230</v>
      </c>
      <c r="K10566" s="4">
        <v>0</v>
      </c>
    </row>
    <row r="10567" spans="1:11" x14ac:dyDescent="0.35">
      <c r="A10567" t="s">
        <v>1028</v>
      </c>
      <c r="B10567" t="s">
        <v>2172</v>
      </c>
      <c r="C10567" t="s">
        <v>1893</v>
      </c>
      <c r="H10567" s="4">
        <v>9556</v>
      </c>
      <c r="I10567" s="4">
        <v>9556</v>
      </c>
      <c r="J10567">
        <v>0</v>
      </c>
      <c r="K10567" s="4">
        <v>0</v>
      </c>
    </row>
    <row r="10568" spans="1:11" x14ac:dyDescent="0.35">
      <c r="A10568" t="s">
        <v>1028</v>
      </c>
      <c r="B10568" t="s">
        <v>2131</v>
      </c>
      <c r="C10568" t="s">
        <v>1854</v>
      </c>
      <c r="D10568" s="4">
        <v>11819</v>
      </c>
      <c r="H10568" s="4">
        <v>1143232</v>
      </c>
      <c r="I10568" s="4">
        <v>1155051</v>
      </c>
      <c r="J10568" s="4">
        <v>11819</v>
      </c>
      <c r="K10568" s="4">
        <v>11819</v>
      </c>
    </row>
    <row r="10569" spans="1:11" x14ac:dyDescent="0.35">
      <c r="A10569" t="s">
        <v>1028</v>
      </c>
      <c r="B10569" t="s">
        <v>2200</v>
      </c>
      <c r="C10569" t="s">
        <v>1926</v>
      </c>
      <c r="D10569" s="4">
        <v>1431219</v>
      </c>
      <c r="E10569" s="4">
        <v>59557</v>
      </c>
      <c r="I10569" s="4">
        <v>1490776</v>
      </c>
      <c r="J10569" s="4">
        <v>1490776</v>
      </c>
      <c r="K10569" s="4">
        <v>1431219</v>
      </c>
    </row>
    <row r="10570" spans="1:11" x14ac:dyDescent="0.35">
      <c r="A10570" t="s">
        <v>1028</v>
      </c>
      <c r="B10570" t="s">
        <v>2132</v>
      </c>
      <c r="C10570" t="s">
        <v>1855</v>
      </c>
      <c r="D10570" s="4">
        <v>25262</v>
      </c>
      <c r="E10570" s="4">
        <v>834811</v>
      </c>
      <c r="I10570" s="4">
        <v>860073</v>
      </c>
      <c r="J10570" s="4">
        <v>860073</v>
      </c>
      <c r="K10570" s="4">
        <v>25262</v>
      </c>
    </row>
    <row r="10571" spans="1:11" x14ac:dyDescent="0.35">
      <c r="A10571" t="s">
        <v>1028</v>
      </c>
      <c r="B10571" t="s">
        <v>2133</v>
      </c>
      <c r="C10571" t="s">
        <v>1856</v>
      </c>
      <c r="D10571" s="4">
        <v>3859</v>
      </c>
      <c r="E10571" s="4">
        <v>26920</v>
      </c>
      <c r="I10571" s="4">
        <v>30779</v>
      </c>
      <c r="J10571" s="4">
        <v>30779</v>
      </c>
      <c r="K10571" s="4">
        <v>3859</v>
      </c>
    </row>
    <row r="10572" spans="1:11" x14ac:dyDescent="0.35">
      <c r="A10572" t="s">
        <v>1028</v>
      </c>
      <c r="B10572" t="s">
        <v>2134</v>
      </c>
      <c r="C10572" t="s">
        <v>1857</v>
      </c>
      <c r="D10572" s="4">
        <v>141225</v>
      </c>
      <c r="I10572" s="4">
        <v>141225</v>
      </c>
      <c r="J10572" s="4">
        <v>141225</v>
      </c>
      <c r="K10572" s="4">
        <v>141225</v>
      </c>
    </row>
    <row r="10573" spans="1:11" x14ac:dyDescent="0.35">
      <c r="A10573" t="s">
        <v>1028</v>
      </c>
      <c r="B10573" t="s">
        <v>2193</v>
      </c>
      <c r="C10573" t="s">
        <v>1914</v>
      </c>
      <c r="F10573" s="4">
        <v>45410</v>
      </c>
      <c r="I10573" s="4">
        <v>45410</v>
      </c>
      <c r="J10573">
        <v>0</v>
      </c>
      <c r="K10573" s="4">
        <v>0</v>
      </c>
    </row>
    <row r="10574" spans="1:11" x14ac:dyDescent="0.35">
      <c r="A10574" t="s">
        <v>1028</v>
      </c>
      <c r="B10574" t="s">
        <v>2135</v>
      </c>
      <c r="C10574" t="s">
        <v>1858</v>
      </c>
      <c r="G10574" s="4">
        <v>60331</v>
      </c>
      <c r="I10574" s="4">
        <v>60331</v>
      </c>
      <c r="J10574">
        <v>0</v>
      </c>
      <c r="K10574" s="4">
        <v>0</v>
      </c>
    </row>
    <row r="10575" spans="1:11" x14ac:dyDescent="0.35">
      <c r="A10575" t="s">
        <v>1028</v>
      </c>
      <c r="B10575" t="s">
        <v>2136</v>
      </c>
      <c r="C10575" t="s">
        <v>1859</v>
      </c>
      <c r="D10575" s="4">
        <v>700000</v>
      </c>
      <c r="G10575" s="4">
        <v>200000</v>
      </c>
      <c r="H10575" s="4">
        <v>481147</v>
      </c>
      <c r="I10575" s="4">
        <v>1381147</v>
      </c>
      <c r="J10575" s="4">
        <v>700000</v>
      </c>
      <c r="K10575" s="4">
        <v>700000</v>
      </c>
    </row>
    <row r="10576" spans="1:11" x14ac:dyDescent="0.35">
      <c r="A10576" t="s">
        <v>1028</v>
      </c>
      <c r="B10576" t="s">
        <v>2194</v>
      </c>
      <c r="C10576" t="s">
        <v>1915</v>
      </c>
      <c r="H10576" s="4">
        <v>5</v>
      </c>
      <c r="I10576" s="4">
        <v>5</v>
      </c>
      <c r="J10576">
        <v>0</v>
      </c>
      <c r="K10576" s="4">
        <v>0</v>
      </c>
    </row>
    <row r="10577" spans="1:11" x14ac:dyDescent="0.35">
      <c r="A10577" t="s">
        <v>1028</v>
      </c>
      <c r="B10577" t="s">
        <v>2137</v>
      </c>
      <c r="C10577" t="s">
        <v>1860</v>
      </c>
      <c r="D10577" s="4">
        <v>1413139</v>
      </c>
      <c r="H10577" s="4">
        <v>326109</v>
      </c>
      <c r="I10577" s="4">
        <v>1739248</v>
      </c>
      <c r="J10577" s="4">
        <v>1413139</v>
      </c>
      <c r="K10577" s="4">
        <v>1413139</v>
      </c>
    </row>
    <row r="10578" spans="1:11" x14ac:dyDescent="0.35">
      <c r="A10578" t="s">
        <v>1028</v>
      </c>
      <c r="B10578" t="s">
        <v>2138</v>
      </c>
      <c r="C10578" t="s">
        <v>1861</v>
      </c>
      <c r="D10578" s="4">
        <v>565227</v>
      </c>
      <c r="I10578" s="4">
        <v>565227</v>
      </c>
      <c r="J10578" s="4">
        <v>565227</v>
      </c>
      <c r="K10578" s="4">
        <v>565227</v>
      </c>
    </row>
    <row r="10579" spans="1:11" x14ac:dyDescent="0.35">
      <c r="A10579" t="s">
        <v>1028</v>
      </c>
      <c r="B10579" t="s">
        <v>2139</v>
      </c>
      <c r="C10579" t="s">
        <v>1862</v>
      </c>
      <c r="D10579" s="4">
        <v>769178</v>
      </c>
      <c r="H10579" s="4">
        <v>170929</v>
      </c>
      <c r="I10579" s="4">
        <v>940107</v>
      </c>
      <c r="J10579" s="4">
        <v>769178</v>
      </c>
      <c r="K10579" s="4">
        <v>769178</v>
      </c>
    </row>
    <row r="10580" spans="1:11" x14ac:dyDescent="0.35">
      <c r="A10580" t="s">
        <v>1028</v>
      </c>
      <c r="B10580" t="s">
        <v>2141</v>
      </c>
      <c r="D10580" s="4">
        <v>6236149</v>
      </c>
      <c r="E10580" s="4">
        <v>928881</v>
      </c>
      <c r="F10580" s="4">
        <v>45410</v>
      </c>
      <c r="G10580" s="4">
        <v>260331</v>
      </c>
      <c r="H10580" s="4">
        <v>2150064</v>
      </c>
      <c r="I10580" s="4">
        <v>9620835</v>
      </c>
      <c r="J10580" s="4">
        <v>7165030</v>
      </c>
      <c r="K10580" s="4">
        <v>6236149</v>
      </c>
    </row>
    <row r="10581" spans="1:11" x14ac:dyDescent="0.35">
      <c r="A10581" t="s">
        <v>1028</v>
      </c>
      <c r="B10581" t="s">
        <v>2143</v>
      </c>
      <c r="C10581" t="s">
        <v>1865</v>
      </c>
      <c r="D10581" s="4">
        <v>6977</v>
      </c>
      <c r="E10581" s="4">
        <v>145544</v>
      </c>
      <c r="H10581" s="4">
        <v>153360</v>
      </c>
      <c r="I10581" s="4">
        <v>305880</v>
      </c>
      <c r="J10581" s="4">
        <v>152521</v>
      </c>
      <c r="K10581" s="4">
        <v>6977</v>
      </c>
    </row>
    <row r="10582" spans="1:11" x14ac:dyDescent="0.35">
      <c r="A10582" t="s">
        <v>1028</v>
      </c>
      <c r="B10582" t="s">
        <v>2144</v>
      </c>
      <c r="C10582" t="s">
        <v>1866</v>
      </c>
      <c r="I10582" s="4">
        <v>0</v>
      </c>
      <c r="J10582">
        <v>0</v>
      </c>
      <c r="K10582" s="4">
        <v>0</v>
      </c>
    </row>
    <row r="10583" spans="1:11" x14ac:dyDescent="0.35">
      <c r="A10583" t="s">
        <v>1028</v>
      </c>
      <c r="B10583" t="s">
        <v>2145</v>
      </c>
      <c r="C10583" t="s">
        <v>1867</v>
      </c>
      <c r="D10583" s="4">
        <v>1750000</v>
      </c>
      <c r="E10583" s="4">
        <v>63000</v>
      </c>
      <c r="F10583" s="4">
        <v>60668</v>
      </c>
      <c r="H10583" s="4">
        <v>3682177</v>
      </c>
      <c r="I10583" s="4">
        <v>5555845</v>
      </c>
      <c r="J10583" s="4">
        <v>1813000</v>
      </c>
      <c r="K10583" s="4">
        <v>1750000</v>
      </c>
    </row>
    <row r="10584" spans="1:11" x14ac:dyDescent="0.35">
      <c r="A10584" t="s">
        <v>1028</v>
      </c>
      <c r="B10584" t="s">
        <v>2146</v>
      </c>
      <c r="C10584" t="s">
        <v>1868</v>
      </c>
      <c r="E10584" s="4">
        <v>131556</v>
      </c>
      <c r="F10584" s="4">
        <v>73631</v>
      </c>
      <c r="H10584" s="4">
        <v>3891249</v>
      </c>
      <c r="I10584" s="4">
        <v>4096436</v>
      </c>
      <c r="J10584">
        <v>131556</v>
      </c>
      <c r="K10584" s="4">
        <v>0</v>
      </c>
    </row>
    <row r="10585" spans="1:11" x14ac:dyDescent="0.35">
      <c r="A10585" t="s">
        <v>1028</v>
      </c>
      <c r="B10585" t="s">
        <v>2173</v>
      </c>
      <c r="C10585" t="s">
        <v>1894</v>
      </c>
      <c r="D10585" s="4">
        <v>29839</v>
      </c>
      <c r="I10585" s="4">
        <v>29839</v>
      </c>
      <c r="J10585" s="4">
        <v>29839</v>
      </c>
      <c r="K10585" s="4">
        <v>29839</v>
      </c>
    </row>
    <row r="10586" spans="1:11" x14ac:dyDescent="0.35">
      <c r="A10586" t="s">
        <v>1028</v>
      </c>
      <c r="B10586" t="s">
        <v>2147</v>
      </c>
      <c r="C10586" t="s">
        <v>1869</v>
      </c>
      <c r="E10586" s="4">
        <v>0</v>
      </c>
      <c r="H10586" s="4">
        <v>1272000</v>
      </c>
      <c r="I10586" s="4">
        <v>1272000</v>
      </c>
      <c r="J10586">
        <v>0</v>
      </c>
      <c r="K10586" s="4">
        <v>0</v>
      </c>
    </row>
    <row r="10587" spans="1:11" x14ac:dyDescent="0.35">
      <c r="A10587" t="s">
        <v>1028</v>
      </c>
      <c r="B10587" t="s">
        <v>2148</v>
      </c>
      <c r="C10587" t="s">
        <v>1870</v>
      </c>
      <c r="D10587" s="4">
        <v>12839</v>
      </c>
      <c r="E10587" s="4">
        <v>34585</v>
      </c>
      <c r="F10587" s="4">
        <v>8686159</v>
      </c>
      <c r="H10587" s="4">
        <v>351595</v>
      </c>
      <c r="I10587" s="4">
        <v>9085179</v>
      </c>
      <c r="J10587" s="4">
        <v>47424</v>
      </c>
      <c r="K10587" s="4">
        <v>12839</v>
      </c>
    </row>
    <row r="10588" spans="1:11" x14ac:dyDescent="0.35">
      <c r="A10588" t="s">
        <v>1028</v>
      </c>
      <c r="B10588" t="s">
        <v>2149</v>
      </c>
      <c r="C10588" t="s">
        <v>1871</v>
      </c>
      <c r="D10588" s="4">
        <v>21032</v>
      </c>
      <c r="F10588" s="4">
        <v>8660000</v>
      </c>
      <c r="G10588" s="4">
        <v>67415</v>
      </c>
      <c r="H10588" s="4">
        <v>103663</v>
      </c>
      <c r="I10588" s="4">
        <v>8852109</v>
      </c>
      <c r="J10588" s="4">
        <v>21032</v>
      </c>
      <c r="K10588" s="4">
        <v>21032</v>
      </c>
    </row>
    <row r="10589" spans="1:11" x14ac:dyDescent="0.35">
      <c r="A10589" t="s">
        <v>1028</v>
      </c>
      <c r="B10589" t="s">
        <v>2150</v>
      </c>
      <c r="C10589" t="s">
        <v>1872</v>
      </c>
      <c r="E10589" s="4">
        <v>392000</v>
      </c>
      <c r="I10589" s="4">
        <v>392000</v>
      </c>
      <c r="J10589">
        <v>392000</v>
      </c>
      <c r="K10589" s="4">
        <v>0</v>
      </c>
    </row>
    <row r="10590" spans="1:11" x14ac:dyDescent="0.35">
      <c r="A10590" t="s">
        <v>1028</v>
      </c>
      <c r="B10590" t="s">
        <v>2153</v>
      </c>
      <c r="C10590" t="s">
        <v>1875</v>
      </c>
      <c r="H10590" s="4">
        <v>30223</v>
      </c>
      <c r="I10590" s="4">
        <v>30223</v>
      </c>
      <c r="J10590">
        <v>0</v>
      </c>
      <c r="K10590" s="4">
        <v>0</v>
      </c>
    </row>
    <row r="10591" spans="1:11" x14ac:dyDescent="0.35">
      <c r="A10591" t="s">
        <v>1028</v>
      </c>
      <c r="B10591" t="s">
        <v>2154</v>
      </c>
      <c r="C10591" t="s">
        <v>1876</v>
      </c>
      <c r="H10591" s="4">
        <v>438480</v>
      </c>
      <c r="I10591" s="4">
        <v>438480</v>
      </c>
      <c r="J10591">
        <v>0</v>
      </c>
      <c r="K10591" s="4">
        <v>0</v>
      </c>
    </row>
    <row r="10592" spans="1:11" x14ac:dyDescent="0.35">
      <c r="A10592" t="s">
        <v>1028</v>
      </c>
      <c r="B10592" t="s">
        <v>2155</v>
      </c>
      <c r="C10592" t="s">
        <v>1877</v>
      </c>
      <c r="D10592" s="4">
        <v>3051</v>
      </c>
      <c r="I10592" s="4">
        <v>3051</v>
      </c>
      <c r="J10592" s="4">
        <v>3051</v>
      </c>
      <c r="K10592" s="4">
        <v>3051</v>
      </c>
    </row>
    <row r="10593" spans="1:11" x14ac:dyDescent="0.35">
      <c r="A10593" t="s">
        <v>1028</v>
      </c>
      <c r="B10593" t="s">
        <v>2156</v>
      </c>
      <c r="D10593" s="4">
        <v>1823738</v>
      </c>
      <c r="E10593" s="4">
        <v>766685</v>
      </c>
      <c r="F10593" s="4">
        <v>17480458</v>
      </c>
      <c r="G10593" s="4">
        <v>67415</v>
      </c>
      <c r="H10593" s="4">
        <v>9922747</v>
      </c>
      <c r="I10593" s="4">
        <v>30061043</v>
      </c>
      <c r="J10593" s="4">
        <v>2590423</v>
      </c>
      <c r="K10593" s="4">
        <v>1823738</v>
      </c>
    </row>
    <row r="10594" spans="1:11" x14ac:dyDescent="0.35">
      <c r="A10594" t="s">
        <v>1028</v>
      </c>
      <c r="B10594" t="s">
        <v>2157</v>
      </c>
      <c r="C10594" t="s">
        <v>1879</v>
      </c>
      <c r="D10594" s="4">
        <v>2829892</v>
      </c>
      <c r="I10594" s="4">
        <v>2829892</v>
      </c>
      <c r="J10594" s="4">
        <v>2829892</v>
      </c>
      <c r="K10594" s="4">
        <v>2829892</v>
      </c>
    </row>
    <row r="10595" spans="1:11" x14ac:dyDescent="0.35">
      <c r="A10595" t="s">
        <v>1028</v>
      </c>
      <c r="B10595" t="s">
        <v>2158</v>
      </c>
      <c r="C10595" t="s">
        <v>1880</v>
      </c>
      <c r="D10595" s="4">
        <v>940653</v>
      </c>
      <c r="I10595" s="4">
        <v>940653</v>
      </c>
      <c r="J10595" s="4">
        <v>940653</v>
      </c>
      <c r="K10595" s="4">
        <v>940653</v>
      </c>
    </row>
    <row r="10596" spans="1:11" x14ac:dyDescent="0.35">
      <c r="A10596" t="s">
        <v>1028</v>
      </c>
      <c r="B10596" t="s">
        <v>2159</v>
      </c>
      <c r="C10596" t="s">
        <v>1881</v>
      </c>
      <c r="D10596" s="4">
        <v>2999393</v>
      </c>
      <c r="I10596" s="4">
        <v>2999393</v>
      </c>
      <c r="J10596" s="4">
        <v>2999393</v>
      </c>
      <c r="K10596" s="4">
        <v>2999393</v>
      </c>
    </row>
    <row r="10597" spans="1:11" x14ac:dyDescent="0.35">
      <c r="A10597" t="s">
        <v>1028</v>
      </c>
      <c r="B10597" t="s">
        <v>2174</v>
      </c>
      <c r="C10597" t="s">
        <v>1895</v>
      </c>
      <c r="D10597" s="4">
        <v>51527</v>
      </c>
      <c r="I10597" s="4">
        <v>51527</v>
      </c>
      <c r="J10597" s="4">
        <v>51527</v>
      </c>
      <c r="K10597" s="4">
        <v>51527</v>
      </c>
    </row>
    <row r="10598" spans="1:11" x14ac:dyDescent="0.35">
      <c r="A10598" t="s">
        <v>1028</v>
      </c>
      <c r="B10598" t="s">
        <v>2160</v>
      </c>
      <c r="C10598" t="s">
        <v>1882</v>
      </c>
      <c r="D10598" s="4">
        <v>429</v>
      </c>
      <c r="F10598" s="4">
        <v>229706</v>
      </c>
      <c r="I10598" s="4">
        <v>230135</v>
      </c>
      <c r="J10598" s="4">
        <v>429</v>
      </c>
      <c r="K10598" s="4">
        <v>429</v>
      </c>
    </row>
    <row r="10599" spans="1:11" x14ac:dyDescent="0.35">
      <c r="A10599" t="s">
        <v>1028</v>
      </c>
      <c r="B10599" t="s">
        <v>2179</v>
      </c>
      <c r="C10599" t="s">
        <v>1900</v>
      </c>
      <c r="D10599" s="4">
        <v>7954</v>
      </c>
      <c r="I10599" s="4">
        <v>7954</v>
      </c>
      <c r="J10599" s="4">
        <v>7954</v>
      </c>
      <c r="K10599" s="4">
        <v>7954</v>
      </c>
    </row>
    <row r="10600" spans="1:11" x14ac:dyDescent="0.35">
      <c r="A10600" t="s">
        <v>1028</v>
      </c>
      <c r="B10600" t="s">
        <v>2161</v>
      </c>
      <c r="C10600" t="s">
        <v>1883</v>
      </c>
      <c r="D10600" s="4">
        <v>128297</v>
      </c>
      <c r="I10600" s="4">
        <v>128297</v>
      </c>
      <c r="J10600" s="4">
        <v>128297</v>
      </c>
      <c r="K10600" s="4">
        <v>128297</v>
      </c>
    </row>
    <row r="10601" spans="1:11" x14ac:dyDescent="0.35">
      <c r="A10601" t="s">
        <v>1028</v>
      </c>
      <c r="B10601" t="s">
        <v>2162</v>
      </c>
      <c r="C10601" t="s">
        <v>1884</v>
      </c>
      <c r="D10601" s="4">
        <v>58959</v>
      </c>
      <c r="I10601" s="4">
        <v>58959</v>
      </c>
      <c r="J10601" s="4">
        <v>58959</v>
      </c>
      <c r="K10601" s="4">
        <v>58959</v>
      </c>
    </row>
    <row r="10602" spans="1:11" x14ac:dyDescent="0.35">
      <c r="A10602" t="s">
        <v>1028</v>
      </c>
      <c r="B10602" t="s">
        <v>2163</v>
      </c>
      <c r="D10602" s="4">
        <v>7017104</v>
      </c>
      <c r="F10602" s="4">
        <v>229706</v>
      </c>
      <c r="I10602" s="4">
        <v>7246810</v>
      </c>
      <c r="J10602" s="4">
        <v>7017104</v>
      </c>
      <c r="K10602" s="4">
        <v>7017104</v>
      </c>
    </row>
    <row r="10603" spans="1:11" x14ac:dyDescent="0.35">
      <c r="A10603" t="s">
        <v>1028</v>
      </c>
      <c r="B10603" t="s">
        <v>2164</v>
      </c>
      <c r="C10603" t="s">
        <v>1886</v>
      </c>
      <c r="E10603" s="4">
        <v>146109</v>
      </c>
      <c r="I10603" s="4">
        <v>146109</v>
      </c>
      <c r="J10603">
        <v>146109</v>
      </c>
      <c r="K10603" s="4">
        <v>0</v>
      </c>
    </row>
    <row r="10604" spans="1:11" x14ac:dyDescent="0.35">
      <c r="A10604" t="s">
        <v>1028</v>
      </c>
      <c r="B10604" t="s">
        <v>2165</v>
      </c>
      <c r="E10604" s="4">
        <v>146109</v>
      </c>
      <c r="I10604" s="4">
        <v>146109</v>
      </c>
      <c r="J10604">
        <v>146109</v>
      </c>
      <c r="K10604" s="4">
        <v>0</v>
      </c>
    </row>
    <row r="10605" spans="1:11" x14ac:dyDescent="0.35">
      <c r="A10605" t="s">
        <v>1028</v>
      </c>
      <c r="B10605" t="s">
        <v>2183</v>
      </c>
      <c r="C10605" t="s">
        <v>1904</v>
      </c>
      <c r="D10605" s="4">
        <v>250000</v>
      </c>
      <c r="I10605" s="4">
        <v>250000</v>
      </c>
      <c r="J10605" s="4">
        <v>250000</v>
      </c>
      <c r="K10605" s="4">
        <v>250000</v>
      </c>
    </row>
    <row r="10606" spans="1:11" x14ac:dyDescent="0.35">
      <c r="A10606" t="s">
        <v>1028</v>
      </c>
      <c r="B10606" t="s">
        <v>2166</v>
      </c>
      <c r="C10606" t="s">
        <v>1888</v>
      </c>
      <c r="H10606" s="4">
        <v>960000</v>
      </c>
      <c r="I10606" s="4">
        <v>960000</v>
      </c>
      <c r="J10606">
        <v>0</v>
      </c>
      <c r="K10606" s="4">
        <v>0</v>
      </c>
    </row>
    <row r="10607" spans="1:11" x14ac:dyDescent="0.35">
      <c r="A10607" t="s">
        <v>1028</v>
      </c>
      <c r="B10607" t="s">
        <v>2180</v>
      </c>
      <c r="C10607" t="s">
        <v>1901</v>
      </c>
      <c r="F10607" s="4">
        <v>450000</v>
      </c>
      <c r="I10607" s="4">
        <v>450000</v>
      </c>
      <c r="J10607">
        <v>0</v>
      </c>
      <c r="K10607" s="4">
        <v>0</v>
      </c>
    </row>
    <row r="10608" spans="1:11" x14ac:dyDescent="0.35">
      <c r="A10608" t="s">
        <v>1028</v>
      </c>
      <c r="B10608" t="s">
        <v>2167</v>
      </c>
      <c r="C10608" t="s">
        <v>1889</v>
      </c>
      <c r="F10608" s="4">
        <v>3885000</v>
      </c>
      <c r="I10608" s="4">
        <v>3885000</v>
      </c>
      <c r="J10608">
        <v>0</v>
      </c>
      <c r="K10608" s="4">
        <v>0</v>
      </c>
    </row>
    <row r="10609" spans="1:11" x14ac:dyDescent="0.35">
      <c r="A10609" t="s">
        <v>1028</v>
      </c>
      <c r="B10609" t="s">
        <v>2168</v>
      </c>
      <c r="C10609" t="s">
        <v>1890</v>
      </c>
      <c r="F10609" s="4">
        <v>1275000</v>
      </c>
      <c r="I10609" s="4">
        <v>1275000</v>
      </c>
      <c r="J10609">
        <v>0</v>
      </c>
      <c r="K10609" s="4">
        <v>0</v>
      </c>
    </row>
    <row r="10610" spans="1:11" x14ac:dyDescent="0.35">
      <c r="A10610" t="s">
        <v>1028</v>
      </c>
      <c r="B10610" t="s">
        <v>2181</v>
      </c>
      <c r="C10610" t="s">
        <v>1902</v>
      </c>
      <c r="F10610" s="4">
        <v>900000</v>
      </c>
      <c r="I10610" s="4">
        <v>900000</v>
      </c>
      <c r="J10610">
        <v>0</v>
      </c>
      <c r="K10610" s="4">
        <v>0</v>
      </c>
    </row>
    <row r="10611" spans="1:11" x14ac:dyDescent="0.35">
      <c r="A10611" t="s">
        <v>1028</v>
      </c>
      <c r="B10611" t="s">
        <v>2169</v>
      </c>
      <c r="D10611" s="4">
        <v>250000</v>
      </c>
      <c r="F10611" s="4">
        <v>6510000</v>
      </c>
      <c r="H10611" s="4">
        <v>960000</v>
      </c>
      <c r="I10611" s="4">
        <v>7720000</v>
      </c>
      <c r="J10611" s="4">
        <v>250000</v>
      </c>
      <c r="K10611" s="4">
        <v>250000</v>
      </c>
    </row>
    <row r="10612" spans="1:11" x14ac:dyDescent="0.35">
      <c r="A10612" t="s">
        <v>1028</v>
      </c>
      <c r="B10612" t="s">
        <v>2170</v>
      </c>
      <c r="D10612" s="4">
        <v>132102133</v>
      </c>
      <c r="E10612" s="4">
        <v>32803854</v>
      </c>
      <c r="F10612" s="4">
        <v>54441228</v>
      </c>
      <c r="G10612" s="4">
        <v>327746</v>
      </c>
      <c r="H10612" s="4">
        <v>18243697</v>
      </c>
      <c r="I10612" s="4">
        <v>237918657</v>
      </c>
      <c r="J10612" s="4">
        <f>SUM(D10612,E10612)</f>
        <v>164905987</v>
      </c>
      <c r="K10612" s="4">
        <v>132102133</v>
      </c>
    </row>
    <row r="10613" spans="1:11" x14ac:dyDescent="0.35">
      <c r="A10613" t="s">
        <v>1954</v>
      </c>
      <c r="B10613" t="s">
        <v>2118</v>
      </c>
      <c r="C10613" t="s">
        <v>1843</v>
      </c>
      <c r="D10613" s="4">
        <v>15399048</v>
      </c>
      <c r="E10613" s="4">
        <v>55908</v>
      </c>
      <c r="F10613" s="4">
        <v>7634200</v>
      </c>
      <c r="I10613" s="4">
        <v>23089156</v>
      </c>
      <c r="J10613" s="4">
        <v>15454956</v>
      </c>
      <c r="K10613" s="4">
        <v>15399048</v>
      </c>
    </row>
    <row r="10614" spans="1:11" x14ac:dyDescent="0.35">
      <c r="A10614" t="s">
        <v>1954</v>
      </c>
      <c r="B10614" t="s">
        <v>2119</v>
      </c>
      <c r="C10614" t="s">
        <v>1844</v>
      </c>
      <c r="D10614" s="4">
        <v>1002717</v>
      </c>
      <c r="H10614" s="4">
        <v>1257776</v>
      </c>
      <c r="I10614" s="4">
        <v>2260493</v>
      </c>
      <c r="J10614" s="4">
        <v>1002717</v>
      </c>
      <c r="K10614" s="4">
        <v>1002717</v>
      </c>
    </row>
    <row r="10615" spans="1:11" x14ac:dyDescent="0.35">
      <c r="A10615" t="s">
        <v>1954</v>
      </c>
      <c r="B10615" t="s">
        <v>2120</v>
      </c>
      <c r="C10615" t="s">
        <v>1845</v>
      </c>
      <c r="D10615" s="4">
        <v>1856545</v>
      </c>
      <c r="I10615" s="4">
        <v>1856545</v>
      </c>
      <c r="J10615" s="4">
        <v>1856545</v>
      </c>
      <c r="K10615" s="4">
        <v>1856545</v>
      </c>
    </row>
    <row r="10616" spans="1:11" x14ac:dyDescent="0.35">
      <c r="A10616" t="s">
        <v>1954</v>
      </c>
      <c r="B10616" t="s">
        <v>2121</v>
      </c>
      <c r="D10616" s="4">
        <v>18258310</v>
      </c>
      <c r="E10616" s="4">
        <v>55908</v>
      </c>
      <c r="F10616" s="4">
        <v>7634200</v>
      </c>
      <c r="H10616" s="4">
        <v>1257776</v>
      </c>
      <c r="I10616" s="4">
        <v>27206194</v>
      </c>
      <c r="J10616" s="4">
        <v>18314218</v>
      </c>
      <c r="K10616" s="4">
        <v>18258310</v>
      </c>
    </row>
    <row r="10617" spans="1:11" x14ac:dyDescent="0.35">
      <c r="A10617" t="s">
        <v>1954</v>
      </c>
      <c r="B10617" t="s">
        <v>2122</v>
      </c>
      <c r="C10617" t="s">
        <v>1846</v>
      </c>
      <c r="D10617" s="4">
        <v>5059118</v>
      </c>
      <c r="F10617" s="4">
        <v>5648250</v>
      </c>
      <c r="I10617" s="4">
        <v>10707367</v>
      </c>
      <c r="J10617" s="4">
        <v>5059118</v>
      </c>
      <c r="K10617" s="4">
        <v>5059118</v>
      </c>
    </row>
    <row r="10618" spans="1:11" x14ac:dyDescent="0.35">
      <c r="A10618" t="s">
        <v>1954</v>
      </c>
      <c r="B10618" t="s">
        <v>2123</v>
      </c>
      <c r="C10618" t="s">
        <v>1847</v>
      </c>
      <c r="D10618" s="4">
        <v>8901179</v>
      </c>
      <c r="E10618" s="4">
        <v>9677</v>
      </c>
      <c r="F10618" s="4">
        <v>968108</v>
      </c>
      <c r="I10618" s="4">
        <v>9878964</v>
      </c>
      <c r="J10618" s="4">
        <v>8910856</v>
      </c>
      <c r="K10618" s="4">
        <v>8901179</v>
      </c>
    </row>
    <row r="10619" spans="1:11" x14ac:dyDescent="0.35">
      <c r="A10619" t="s">
        <v>1954</v>
      </c>
      <c r="B10619" t="s">
        <v>2124</v>
      </c>
      <c r="C10619" t="s">
        <v>1848</v>
      </c>
      <c r="D10619" s="4">
        <v>5006</v>
      </c>
      <c r="I10619" s="4">
        <v>5006</v>
      </c>
      <c r="J10619" s="4">
        <v>5006</v>
      </c>
      <c r="K10619" s="4">
        <v>5006</v>
      </c>
    </row>
    <row r="10620" spans="1:11" x14ac:dyDescent="0.35">
      <c r="A10620" t="s">
        <v>1954</v>
      </c>
      <c r="B10620" t="s">
        <v>2125</v>
      </c>
      <c r="D10620" s="4">
        <v>13965302</v>
      </c>
      <c r="E10620" s="4">
        <v>9677</v>
      </c>
      <c r="F10620" s="4">
        <v>6616358</v>
      </c>
      <c r="I10620" s="4">
        <v>20591337</v>
      </c>
      <c r="J10620" s="4">
        <v>13974979</v>
      </c>
      <c r="K10620" s="4">
        <v>13965302</v>
      </c>
    </row>
    <row r="10621" spans="1:11" x14ac:dyDescent="0.35">
      <c r="A10621" t="s">
        <v>1954</v>
      </c>
      <c r="B10621" t="s">
        <v>2126</v>
      </c>
      <c r="C10621" t="s">
        <v>1850</v>
      </c>
      <c r="G10621" s="4">
        <v>3200000</v>
      </c>
      <c r="I10621" s="4">
        <v>3200000</v>
      </c>
      <c r="J10621">
        <v>0</v>
      </c>
      <c r="K10621" s="4">
        <v>0</v>
      </c>
    </row>
    <row r="10622" spans="1:11" x14ac:dyDescent="0.35">
      <c r="A10622" t="s">
        <v>1954</v>
      </c>
      <c r="B10622" t="s">
        <v>2127</v>
      </c>
      <c r="G10622" s="4">
        <v>3200000</v>
      </c>
      <c r="I10622" s="4">
        <v>3200000</v>
      </c>
      <c r="J10622">
        <v>0</v>
      </c>
      <c r="K10622" s="4">
        <v>0</v>
      </c>
    </row>
    <row r="10623" spans="1:11" x14ac:dyDescent="0.35">
      <c r="A10623" t="s">
        <v>1954</v>
      </c>
      <c r="B10623" t="s">
        <v>2128</v>
      </c>
      <c r="C10623" t="s">
        <v>1851</v>
      </c>
      <c r="D10623" s="4">
        <v>396637</v>
      </c>
      <c r="I10623" s="4">
        <v>396637</v>
      </c>
      <c r="J10623" s="4">
        <v>396637</v>
      </c>
      <c r="K10623" s="4">
        <v>396637</v>
      </c>
    </row>
    <row r="10624" spans="1:11" x14ac:dyDescent="0.35">
      <c r="A10624" t="s">
        <v>1954</v>
      </c>
      <c r="B10624" t="s">
        <v>2129</v>
      </c>
      <c r="C10624" t="s">
        <v>1852</v>
      </c>
      <c r="E10624" s="4">
        <v>23170</v>
      </c>
      <c r="I10624" s="4">
        <v>23170</v>
      </c>
      <c r="J10624">
        <v>23170</v>
      </c>
      <c r="K10624" s="4">
        <v>0</v>
      </c>
    </row>
    <row r="10625" spans="1:11" x14ac:dyDescent="0.35">
      <c r="A10625" t="s">
        <v>1954</v>
      </c>
      <c r="B10625" t="s">
        <v>2130</v>
      </c>
      <c r="C10625" t="s">
        <v>1853</v>
      </c>
      <c r="E10625" s="4">
        <v>32765</v>
      </c>
      <c r="I10625" s="4">
        <v>32765</v>
      </c>
      <c r="J10625">
        <v>32765</v>
      </c>
      <c r="K10625" s="4">
        <v>0</v>
      </c>
    </row>
    <row r="10626" spans="1:11" x14ac:dyDescent="0.35">
      <c r="A10626" t="s">
        <v>1954</v>
      </c>
      <c r="B10626" t="s">
        <v>2131</v>
      </c>
      <c r="C10626" t="s">
        <v>1854</v>
      </c>
      <c r="D10626" s="4">
        <v>329520</v>
      </c>
      <c r="I10626" s="4">
        <v>329520</v>
      </c>
      <c r="J10626" s="4">
        <v>329520</v>
      </c>
      <c r="K10626" s="4">
        <v>329520</v>
      </c>
    </row>
    <row r="10627" spans="1:11" x14ac:dyDescent="0.35">
      <c r="A10627" t="s">
        <v>1954</v>
      </c>
      <c r="B10627" t="s">
        <v>2132</v>
      </c>
      <c r="C10627" t="s">
        <v>1855</v>
      </c>
      <c r="D10627" s="4">
        <v>25149</v>
      </c>
      <c r="F10627" s="4">
        <v>325841</v>
      </c>
      <c r="I10627" s="4">
        <v>350990</v>
      </c>
      <c r="J10627" s="4">
        <v>25149</v>
      </c>
      <c r="K10627" s="4">
        <v>25149</v>
      </c>
    </row>
    <row r="10628" spans="1:11" x14ac:dyDescent="0.35">
      <c r="A10628" t="s">
        <v>1954</v>
      </c>
      <c r="B10628" t="s">
        <v>2133</v>
      </c>
      <c r="C10628" t="s">
        <v>1856</v>
      </c>
      <c r="D10628" s="4">
        <v>1929</v>
      </c>
      <c r="F10628" s="4">
        <v>22830</v>
      </c>
      <c r="I10628" s="4">
        <v>24760</v>
      </c>
      <c r="J10628" s="4">
        <v>1929</v>
      </c>
      <c r="K10628" s="4">
        <v>1929</v>
      </c>
    </row>
    <row r="10629" spans="1:11" x14ac:dyDescent="0.35">
      <c r="A10629" t="s">
        <v>1954</v>
      </c>
      <c r="B10629" t="s">
        <v>2134</v>
      </c>
      <c r="C10629" t="s">
        <v>1857</v>
      </c>
      <c r="D10629" s="4">
        <v>35985</v>
      </c>
      <c r="I10629" s="4">
        <v>35985</v>
      </c>
      <c r="J10629" s="4">
        <v>35985</v>
      </c>
      <c r="K10629" s="4">
        <v>35985</v>
      </c>
    </row>
    <row r="10630" spans="1:11" x14ac:dyDescent="0.35">
      <c r="A10630" t="s">
        <v>1954</v>
      </c>
      <c r="B10630" t="s">
        <v>2135</v>
      </c>
      <c r="C10630" t="s">
        <v>1858</v>
      </c>
      <c r="D10630" s="4">
        <v>16088</v>
      </c>
      <c r="F10630" s="4">
        <v>16088</v>
      </c>
      <c r="I10630" s="4">
        <v>32177</v>
      </c>
      <c r="J10630" s="4">
        <v>16088</v>
      </c>
      <c r="K10630" s="4">
        <v>16088</v>
      </c>
    </row>
    <row r="10631" spans="1:11" x14ac:dyDescent="0.35">
      <c r="A10631" t="s">
        <v>1954</v>
      </c>
      <c r="B10631" t="s">
        <v>2136</v>
      </c>
      <c r="C10631" t="s">
        <v>1859</v>
      </c>
      <c r="D10631" s="4">
        <v>425000</v>
      </c>
      <c r="E10631" s="4">
        <v>316275</v>
      </c>
      <c r="F10631" s="4">
        <v>200000</v>
      </c>
      <c r="H10631" s="4">
        <v>25000</v>
      </c>
      <c r="I10631" s="4">
        <v>966275</v>
      </c>
      <c r="J10631" s="4">
        <v>741275</v>
      </c>
      <c r="K10631" s="4">
        <v>425000</v>
      </c>
    </row>
    <row r="10632" spans="1:11" x14ac:dyDescent="0.35">
      <c r="A10632" t="s">
        <v>1954</v>
      </c>
      <c r="B10632" t="s">
        <v>2137</v>
      </c>
      <c r="C10632" t="s">
        <v>1860</v>
      </c>
      <c r="D10632" s="4">
        <v>217406</v>
      </c>
      <c r="H10632" s="4">
        <v>108703</v>
      </c>
      <c r="I10632" s="4">
        <v>326109</v>
      </c>
      <c r="J10632" s="4">
        <v>217406</v>
      </c>
      <c r="K10632" s="4">
        <v>217406</v>
      </c>
    </row>
    <row r="10633" spans="1:11" x14ac:dyDescent="0.35">
      <c r="A10633" t="s">
        <v>1954</v>
      </c>
      <c r="B10633" t="s">
        <v>2138</v>
      </c>
      <c r="C10633" t="s">
        <v>1861</v>
      </c>
      <c r="D10633" s="4">
        <v>132213</v>
      </c>
      <c r="I10633" s="4">
        <v>132213</v>
      </c>
      <c r="J10633" s="4">
        <v>132213</v>
      </c>
      <c r="K10633" s="4">
        <v>132213</v>
      </c>
    </row>
    <row r="10634" spans="1:11" x14ac:dyDescent="0.35">
      <c r="A10634" t="s">
        <v>1954</v>
      </c>
      <c r="B10634" t="s">
        <v>2139</v>
      </c>
      <c r="C10634" t="s">
        <v>1862</v>
      </c>
      <c r="D10634" s="4">
        <v>170929</v>
      </c>
      <c r="I10634" s="4">
        <v>170929</v>
      </c>
      <c r="J10634" s="4">
        <v>170929</v>
      </c>
      <c r="K10634" s="4">
        <v>170929</v>
      </c>
    </row>
    <row r="10635" spans="1:11" x14ac:dyDescent="0.35">
      <c r="A10635" t="s">
        <v>1954</v>
      </c>
      <c r="B10635" t="s">
        <v>2141</v>
      </c>
      <c r="D10635" s="4">
        <v>1750855</v>
      </c>
      <c r="E10635" s="4">
        <v>372210</v>
      </c>
      <c r="F10635" s="4">
        <v>564760</v>
      </c>
      <c r="H10635" s="4">
        <v>133703</v>
      </c>
      <c r="I10635" s="4">
        <v>2821529</v>
      </c>
      <c r="J10635" s="4">
        <v>2123065</v>
      </c>
      <c r="K10635" s="4">
        <v>1750855</v>
      </c>
    </row>
    <row r="10636" spans="1:11" x14ac:dyDescent="0.35">
      <c r="A10636" t="s">
        <v>1954</v>
      </c>
      <c r="B10636" t="s">
        <v>2143</v>
      </c>
      <c r="C10636" t="s">
        <v>1865</v>
      </c>
      <c r="H10636" s="4">
        <v>21597</v>
      </c>
      <c r="I10636" s="4">
        <v>21597</v>
      </c>
      <c r="J10636">
        <v>0</v>
      </c>
      <c r="K10636" s="4">
        <v>0</v>
      </c>
    </row>
    <row r="10637" spans="1:11" x14ac:dyDescent="0.35">
      <c r="A10637" t="s">
        <v>1954</v>
      </c>
      <c r="B10637" t="s">
        <v>2144</v>
      </c>
      <c r="C10637" t="s">
        <v>1866</v>
      </c>
      <c r="I10637" s="4">
        <v>0</v>
      </c>
      <c r="J10637">
        <v>0</v>
      </c>
      <c r="K10637" s="4">
        <v>0</v>
      </c>
    </row>
    <row r="10638" spans="1:11" x14ac:dyDescent="0.35">
      <c r="A10638" t="s">
        <v>1954</v>
      </c>
      <c r="B10638" t="s">
        <v>2145</v>
      </c>
      <c r="C10638" t="s">
        <v>1867</v>
      </c>
      <c r="D10638" s="4">
        <v>800000</v>
      </c>
      <c r="E10638" s="4">
        <v>100000</v>
      </c>
      <c r="G10638" s="4">
        <v>18425</v>
      </c>
      <c r="H10638" s="4">
        <v>1680644</v>
      </c>
      <c r="I10638" s="4">
        <v>2599069</v>
      </c>
      <c r="J10638" s="4">
        <v>900000</v>
      </c>
      <c r="K10638" s="4">
        <v>800000</v>
      </c>
    </row>
    <row r="10639" spans="1:11" x14ac:dyDescent="0.35">
      <c r="A10639" t="s">
        <v>1954</v>
      </c>
      <c r="B10639" t="s">
        <v>2146</v>
      </c>
      <c r="C10639" t="s">
        <v>1868</v>
      </c>
      <c r="E10639" s="4">
        <v>10519</v>
      </c>
      <c r="H10639" s="4">
        <v>1111784</v>
      </c>
      <c r="I10639" s="4">
        <v>1122303</v>
      </c>
      <c r="J10639">
        <v>10519</v>
      </c>
      <c r="K10639" s="4">
        <v>0</v>
      </c>
    </row>
    <row r="10640" spans="1:11" x14ac:dyDescent="0.35">
      <c r="A10640" t="s">
        <v>1954</v>
      </c>
      <c r="B10640" t="s">
        <v>2147</v>
      </c>
      <c r="C10640" t="s">
        <v>1869</v>
      </c>
      <c r="H10640" s="4">
        <v>368640</v>
      </c>
      <c r="I10640" s="4">
        <v>368640</v>
      </c>
      <c r="J10640">
        <v>0</v>
      </c>
      <c r="K10640" s="4">
        <v>0</v>
      </c>
    </row>
    <row r="10641" spans="1:11" x14ac:dyDescent="0.35">
      <c r="A10641" t="s">
        <v>1954</v>
      </c>
      <c r="B10641" t="s">
        <v>2148</v>
      </c>
      <c r="C10641" t="s">
        <v>1870</v>
      </c>
      <c r="D10641" s="4">
        <v>6420</v>
      </c>
      <c r="E10641" s="4">
        <v>15519</v>
      </c>
      <c r="F10641" s="4">
        <v>2805541</v>
      </c>
      <c r="H10641" s="4">
        <v>43949</v>
      </c>
      <c r="I10641" s="4">
        <v>2871429</v>
      </c>
      <c r="J10641" s="4">
        <v>21939</v>
      </c>
      <c r="K10641" s="4">
        <v>6420</v>
      </c>
    </row>
    <row r="10642" spans="1:11" x14ac:dyDescent="0.35">
      <c r="A10642" t="s">
        <v>1954</v>
      </c>
      <c r="B10642" t="s">
        <v>2149</v>
      </c>
      <c r="C10642" t="s">
        <v>1871</v>
      </c>
      <c r="F10642" s="4">
        <v>4330000</v>
      </c>
      <c r="G10642" s="4">
        <v>55378</v>
      </c>
      <c r="H10642" s="4">
        <v>115612</v>
      </c>
      <c r="I10642" s="4">
        <v>4500990</v>
      </c>
      <c r="J10642">
        <v>0</v>
      </c>
      <c r="K10642" s="4">
        <v>0</v>
      </c>
    </row>
    <row r="10643" spans="1:11" x14ac:dyDescent="0.35">
      <c r="A10643" t="s">
        <v>1954</v>
      </c>
      <c r="B10643" t="s">
        <v>2150</v>
      </c>
      <c r="C10643" t="s">
        <v>1872</v>
      </c>
      <c r="D10643" s="4">
        <v>98000</v>
      </c>
      <c r="I10643" s="4">
        <v>98000</v>
      </c>
      <c r="J10643" s="4">
        <v>98000</v>
      </c>
      <c r="K10643" s="4">
        <v>98000</v>
      </c>
    </row>
    <row r="10644" spans="1:11" x14ac:dyDescent="0.35">
      <c r="A10644" t="s">
        <v>1954</v>
      </c>
      <c r="B10644" t="s">
        <v>2153</v>
      </c>
      <c r="C10644" t="s">
        <v>1875</v>
      </c>
      <c r="H10644" s="4">
        <v>86019</v>
      </c>
      <c r="I10644" s="4">
        <v>86019</v>
      </c>
      <c r="J10644">
        <v>0</v>
      </c>
      <c r="K10644" s="4">
        <v>0</v>
      </c>
    </row>
    <row r="10645" spans="1:11" x14ac:dyDescent="0.35">
      <c r="A10645" t="s">
        <v>1954</v>
      </c>
      <c r="B10645" t="s">
        <v>2154</v>
      </c>
      <c r="C10645" t="s">
        <v>1876</v>
      </c>
      <c r="D10645" s="4">
        <v>61603</v>
      </c>
      <c r="H10645" s="4">
        <v>87360</v>
      </c>
      <c r="I10645" s="4">
        <v>148963</v>
      </c>
      <c r="J10645" s="4">
        <v>61603</v>
      </c>
      <c r="K10645" s="4">
        <v>61603</v>
      </c>
    </row>
    <row r="10646" spans="1:11" x14ac:dyDescent="0.35">
      <c r="A10646" t="s">
        <v>1954</v>
      </c>
      <c r="B10646" t="s">
        <v>2156</v>
      </c>
      <c r="D10646" s="4">
        <v>966023</v>
      </c>
      <c r="E10646" s="4">
        <v>126038</v>
      </c>
      <c r="F10646" s="4">
        <v>7135541</v>
      </c>
      <c r="G10646" s="4">
        <v>73803</v>
      </c>
      <c r="H10646" s="4">
        <v>3515606</v>
      </c>
      <c r="I10646" s="4">
        <v>11817010</v>
      </c>
      <c r="J10646" s="4">
        <v>1092061</v>
      </c>
      <c r="K10646" s="4">
        <v>966023</v>
      </c>
    </row>
    <row r="10647" spans="1:11" x14ac:dyDescent="0.35">
      <c r="A10647" t="s">
        <v>1954</v>
      </c>
      <c r="B10647" t="s">
        <v>2191</v>
      </c>
      <c r="C10647" t="s">
        <v>1912</v>
      </c>
      <c r="D10647" s="4">
        <v>1985</v>
      </c>
      <c r="I10647" s="4">
        <v>1985</v>
      </c>
      <c r="J10647" s="4">
        <v>1985</v>
      </c>
      <c r="K10647" s="4">
        <v>1985</v>
      </c>
    </row>
    <row r="10648" spans="1:11" x14ac:dyDescent="0.35">
      <c r="A10648" t="s">
        <v>1954</v>
      </c>
      <c r="B10648" t="s">
        <v>2157</v>
      </c>
      <c r="C10648" t="s">
        <v>1879</v>
      </c>
      <c r="D10648" s="4">
        <v>599254</v>
      </c>
      <c r="I10648" s="4">
        <v>599254</v>
      </c>
      <c r="J10648" s="4">
        <v>599254</v>
      </c>
      <c r="K10648" s="4">
        <v>599254</v>
      </c>
    </row>
    <row r="10649" spans="1:11" x14ac:dyDescent="0.35">
      <c r="A10649" t="s">
        <v>1954</v>
      </c>
      <c r="B10649" t="s">
        <v>2186</v>
      </c>
      <c r="C10649" t="s">
        <v>1907</v>
      </c>
      <c r="D10649" s="4">
        <v>11752</v>
      </c>
      <c r="I10649" s="4">
        <v>11752</v>
      </c>
      <c r="J10649" s="4">
        <v>11752</v>
      </c>
      <c r="K10649" s="4">
        <v>11752</v>
      </c>
    </row>
    <row r="10650" spans="1:11" x14ac:dyDescent="0.35">
      <c r="A10650" t="s">
        <v>1954</v>
      </c>
      <c r="B10650" t="s">
        <v>2176</v>
      </c>
      <c r="C10650" t="s">
        <v>1897</v>
      </c>
      <c r="D10650" s="4">
        <v>3917</v>
      </c>
      <c r="I10650" s="4">
        <v>3917</v>
      </c>
      <c r="J10650" s="4">
        <v>3917</v>
      </c>
      <c r="K10650" s="4">
        <v>3917</v>
      </c>
    </row>
    <row r="10651" spans="1:11" x14ac:dyDescent="0.35">
      <c r="A10651" t="s">
        <v>1954</v>
      </c>
      <c r="B10651" t="s">
        <v>2158</v>
      </c>
      <c r="C10651" t="s">
        <v>1880</v>
      </c>
      <c r="D10651" s="4">
        <v>175416</v>
      </c>
      <c r="I10651" s="4">
        <v>175416</v>
      </c>
      <c r="J10651" s="4">
        <v>175416</v>
      </c>
      <c r="K10651" s="4">
        <v>175416</v>
      </c>
    </row>
    <row r="10652" spans="1:11" x14ac:dyDescent="0.35">
      <c r="A10652" t="s">
        <v>1954</v>
      </c>
      <c r="B10652" t="s">
        <v>2159</v>
      </c>
      <c r="C10652" t="s">
        <v>1881</v>
      </c>
      <c r="D10652" s="4">
        <v>1068715</v>
      </c>
      <c r="I10652" s="4">
        <v>1068715</v>
      </c>
      <c r="J10652" s="4">
        <v>1068715</v>
      </c>
      <c r="K10652" s="4">
        <v>1068715</v>
      </c>
    </row>
    <row r="10653" spans="1:11" x14ac:dyDescent="0.35">
      <c r="A10653" t="s">
        <v>1954</v>
      </c>
      <c r="B10653" t="s">
        <v>2174</v>
      </c>
      <c r="C10653" t="s">
        <v>1895</v>
      </c>
      <c r="D10653" s="4">
        <v>340549</v>
      </c>
      <c r="I10653" s="4">
        <v>340549</v>
      </c>
      <c r="J10653" s="4">
        <v>340549</v>
      </c>
      <c r="K10653" s="4">
        <v>340549</v>
      </c>
    </row>
    <row r="10654" spans="1:11" x14ac:dyDescent="0.35">
      <c r="A10654" t="s">
        <v>1954</v>
      </c>
      <c r="B10654" t="s">
        <v>2160</v>
      </c>
      <c r="C10654" t="s">
        <v>1882</v>
      </c>
      <c r="D10654" s="4">
        <v>114220</v>
      </c>
      <c r="I10654" s="4">
        <v>114220</v>
      </c>
      <c r="J10654" s="4">
        <v>114220</v>
      </c>
      <c r="K10654" s="4">
        <v>114220</v>
      </c>
    </row>
    <row r="10655" spans="1:11" x14ac:dyDescent="0.35">
      <c r="A10655" t="s">
        <v>1954</v>
      </c>
      <c r="B10655" t="s">
        <v>2161</v>
      </c>
      <c r="C10655" t="s">
        <v>1883</v>
      </c>
      <c r="D10655" s="4">
        <v>15576</v>
      </c>
      <c r="I10655" s="4">
        <v>15576</v>
      </c>
      <c r="J10655" s="4">
        <v>15576</v>
      </c>
      <c r="K10655" s="4">
        <v>15576</v>
      </c>
    </row>
    <row r="10656" spans="1:11" x14ac:dyDescent="0.35">
      <c r="A10656" t="s">
        <v>1954</v>
      </c>
      <c r="B10656" t="s">
        <v>2162</v>
      </c>
      <c r="C10656" t="s">
        <v>1884</v>
      </c>
      <c r="D10656" s="4">
        <v>9328</v>
      </c>
      <c r="I10656" s="4">
        <v>9328</v>
      </c>
      <c r="J10656" s="4">
        <v>9328</v>
      </c>
      <c r="K10656" s="4">
        <v>9328</v>
      </c>
    </row>
    <row r="10657" spans="1:11" x14ac:dyDescent="0.35">
      <c r="A10657" t="s">
        <v>1954</v>
      </c>
      <c r="B10657" t="s">
        <v>2163</v>
      </c>
      <c r="D10657" s="4">
        <v>2340713</v>
      </c>
      <c r="I10657" s="4">
        <v>2340713</v>
      </c>
      <c r="J10657" s="4">
        <v>2340713</v>
      </c>
      <c r="K10657" s="4">
        <v>2340713</v>
      </c>
    </row>
    <row r="10658" spans="1:11" x14ac:dyDescent="0.35">
      <c r="A10658" t="s">
        <v>1954</v>
      </c>
      <c r="B10658" t="s">
        <v>2164</v>
      </c>
      <c r="C10658" t="s">
        <v>1886</v>
      </c>
      <c r="D10658" s="4">
        <v>94264</v>
      </c>
      <c r="I10658" s="4">
        <v>94264</v>
      </c>
      <c r="J10658" s="4">
        <v>94264</v>
      </c>
      <c r="K10658" s="4">
        <v>94264</v>
      </c>
    </row>
    <row r="10659" spans="1:11" x14ac:dyDescent="0.35">
      <c r="A10659" t="s">
        <v>1954</v>
      </c>
      <c r="B10659" t="s">
        <v>2165</v>
      </c>
      <c r="D10659" s="4">
        <v>94264</v>
      </c>
      <c r="I10659" s="4">
        <v>94264</v>
      </c>
      <c r="J10659" s="4">
        <v>94264</v>
      </c>
      <c r="K10659" s="4">
        <v>94264</v>
      </c>
    </row>
    <row r="10660" spans="1:11" x14ac:dyDescent="0.35">
      <c r="A10660" t="s">
        <v>1954</v>
      </c>
      <c r="B10660" t="s">
        <v>2183</v>
      </c>
      <c r="C10660" t="s">
        <v>1904</v>
      </c>
      <c r="D10660" s="4">
        <v>250000</v>
      </c>
      <c r="I10660" s="4">
        <v>250000</v>
      </c>
      <c r="J10660" s="4">
        <v>250000</v>
      </c>
      <c r="K10660" s="4">
        <v>250000</v>
      </c>
    </row>
    <row r="10661" spans="1:11" x14ac:dyDescent="0.35">
      <c r="A10661" t="s">
        <v>1954</v>
      </c>
      <c r="B10661" t="s">
        <v>2166</v>
      </c>
      <c r="C10661" t="s">
        <v>1888</v>
      </c>
      <c r="H10661" s="4">
        <v>1920000</v>
      </c>
      <c r="I10661" s="4">
        <v>1920000</v>
      </c>
      <c r="J10661">
        <v>0</v>
      </c>
      <c r="K10661" s="4">
        <v>0</v>
      </c>
    </row>
    <row r="10662" spans="1:11" x14ac:dyDescent="0.35">
      <c r="A10662" t="s">
        <v>1954</v>
      </c>
      <c r="B10662" t="s">
        <v>2180</v>
      </c>
      <c r="C10662" t="s">
        <v>1901</v>
      </c>
      <c r="F10662" s="4">
        <v>150000</v>
      </c>
      <c r="I10662" s="4">
        <v>150000</v>
      </c>
      <c r="J10662">
        <v>0</v>
      </c>
      <c r="K10662" s="4">
        <v>0</v>
      </c>
    </row>
    <row r="10663" spans="1:11" x14ac:dyDescent="0.35">
      <c r="A10663" t="s">
        <v>1954</v>
      </c>
      <c r="B10663" t="s">
        <v>2167</v>
      </c>
      <c r="C10663" t="s">
        <v>1889</v>
      </c>
      <c r="F10663" s="4">
        <v>525000</v>
      </c>
      <c r="I10663" s="4">
        <v>525000</v>
      </c>
      <c r="J10663">
        <v>0</v>
      </c>
      <c r="K10663" s="4">
        <v>0</v>
      </c>
    </row>
    <row r="10664" spans="1:11" x14ac:dyDescent="0.35">
      <c r="A10664" t="s">
        <v>1954</v>
      </c>
      <c r="B10664" t="s">
        <v>2168</v>
      </c>
      <c r="C10664" t="s">
        <v>1890</v>
      </c>
      <c r="F10664" s="4">
        <v>187500</v>
      </c>
      <c r="I10664" s="4">
        <v>187500</v>
      </c>
      <c r="J10664">
        <v>0</v>
      </c>
      <c r="K10664" s="4">
        <v>0</v>
      </c>
    </row>
    <row r="10665" spans="1:11" x14ac:dyDescent="0.35">
      <c r="A10665" t="s">
        <v>1954</v>
      </c>
      <c r="B10665" t="s">
        <v>2181</v>
      </c>
      <c r="C10665" t="s">
        <v>1902</v>
      </c>
      <c r="F10665" s="4">
        <v>300000</v>
      </c>
      <c r="I10665" s="4">
        <v>300000</v>
      </c>
      <c r="J10665">
        <v>0</v>
      </c>
      <c r="K10665" s="4">
        <v>0</v>
      </c>
    </row>
    <row r="10666" spans="1:11" x14ac:dyDescent="0.35">
      <c r="A10666" t="s">
        <v>1954</v>
      </c>
      <c r="B10666" t="s">
        <v>2169</v>
      </c>
      <c r="D10666" s="4">
        <v>250000</v>
      </c>
      <c r="F10666" s="4">
        <v>1162500</v>
      </c>
      <c r="H10666" s="4">
        <v>1920000</v>
      </c>
      <c r="I10666" s="4">
        <v>3332500</v>
      </c>
      <c r="J10666" s="4">
        <v>250000</v>
      </c>
      <c r="K10666" s="4">
        <v>250000</v>
      </c>
    </row>
    <row r="10667" spans="1:11" x14ac:dyDescent="0.35">
      <c r="A10667" t="s">
        <v>1954</v>
      </c>
      <c r="B10667" t="s">
        <v>2170</v>
      </c>
      <c r="D10667" s="4">
        <v>37625467</v>
      </c>
      <c r="E10667" s="4">
        <v>563833</v>
      </c>
      <c r="F10667" s="4">
        <v>23113359</v>
      </c>
      <c r="G10667" s="4">
        <v>3273803</v>
      </c>
      <c r="H10667" s="4">
        <v>6827085</v>
      </c>
      <c r="I10667" s="4">
        <v>71403547</v>
      </c>
      <c r="J10667" s="4">
        <f>SUM(D10667,E10667)</f>
        <v>38189300</v>
      </c>
      <c r="K10667" s="4">
        <v>37625467</v>
      </c>
    </row>
    <row r="10668" spans="1:11" x14ac:dyDescent="0.35">
      <c r="A10668" t="s">
        <v>1035</v>
      </c>
      <c r="B10668" t="s">
        <v>2118</v>
      </c>
      <c r="C10668" t="s">
        <v>1843</v>
      </c>
      <c r="D10668" s="4">
        <v>12522335</v>
      </c>
      <c r="F10668" s="4">
        <v>7341600</v>
      </c>
      <c r="I10668" s="4">
        <v>19863935</v>
      </c>
      <c r="J10668" s="4">
        <v>12522335</v>
      </c>
      <c r="K10668" s="4">
        <v>12522335</v>
      </c>
    </row>
    <row r="10669" spans="1:11" x14ac:dyDescent="0.35">
      <c r="A10669" t="s">
        <v>1035</v>
      </c>
      <c r="B10669" t="s">
        <v>2119</v>
      </c>
      <c r="C10669" t="s">
        <v>1844</v>
      </c>
      <c r="D10669" s="4">
        <v>609561</v>
      </c>
      <c r="E10669" s="4">
        <v>128700</v>
      </c>
      <c r="F10669" s="4">
        <v>1147444</v>
      </c>
      <c r="I10669" s="4">
        <v>1885705</v>
      </c>
      <c r="J10669" s="4">
        <v>738261</v>
      </c>
      <c r="K10669" s="4">
        <v>609561</v>
      </c>
    </row>
    <row r="10670" spans="1:11" x14ac:dyDescent="0.35">
      <c r="A10670" t="s">
        <v>1035</v>
      </c>
      <c r="B10670" t="s">
        <v>2120</v>
      </c>
      <c r="C10670" t="s">
        <v>1845</v>
      </c>
      <c r="D10670" s="4">
        <v>22204</v>
      </c>
      <c r="F10670" s="4">
        <v>904663</v>
      </c>
      <c r="I10670" s="4">
        <v>926867</v>
      </c>
      <c r="J10670" s="4">
        <v>22204</v>
      </c>
      <c r="K10670" s="4">
        <v>22204</v>
      </c>
    </row>
    <row r="10671" spans="1:11" x14ac:dyDescent="0.35">
      <c r="A10671" t="s">
        <v>1035</v>
      </c>
      <c r="B10671" t="s">
        <v>2121</v>
      </c>
      <c r="D10671" s="4">
        <v>13154100</v>
      </c>
      <c r="E10671" s="4">
        <v>128700</v>
      </c>
      <c r="F10671" s="4">
        <v>9393707</v>
      </c>
      <c r="I10671" s="4">
        <v>22676507</v>
      </c>
      <c r="J10671" s="4">
        <v>13282800</v>
      </c>
      <c r="K10671" s="4">
        <v>13154100</v>
      </c>
    </row>
    <row r="10672" spans="1:11" x14ac:dyDescent="0.35">
      <c r="A10672" t="s">
        <v>1035</v>
      </c>
      <c r="B10672" t="s">
        <v>2122</v>
      </c>
      <c r="C10672" t="s">
        <v>1846</v>
      </c>
      <c r="D10672" s="4">
        <v>712702</v>
      </c>
      <c r="E10672" s="4">
        <v>104884</v>
      </c>
      <c r="F10672" s="4">
        <v>1581000</v>
      </c>
      <c r="H10672" s="4">
        <v>4985298</v>
      </c>
      <c r="I10672" s="4">
        <v>7383884</v>
      </c>
      <c r="J10672" s="4">
        <v>817586</v>
      </c>
      <c r="K10672" s="4">
        <v>712702</v>
      </c>
    </row>
    <row r="10673" spans="1:11" x14ac:dyDescent="0.35">
      <c r="A10673" t="s">
        <v>1035</v>
      </c>
      <c r="B10673" t="s">
        <v>2123</v>
      </c>
      <c r="C10673" t="s">
        <v>1847</v>
      </c>
      <c r="D10673" s="4">
        <v>3569515</v>
      </c>
      <c r="F10673" s="4">
        <v>2470270</v>
      </c>
      <c r="I10673" s="4">
        <v>6039786</v>
      </c>
      <c r="J10673" s="4">
        <v>3569515</v>
      </c>
      <c r="K10673" s="4">
        <v>3569515</v>
      </c>
    </row>
    <row r="10674" spans="1:11" x14ac:dyDescent="0.35">
      <c r="A10674" t="s">
        <v>1035</v>
      </c>
      <c r="B10674" t="s">
        <v>2125</v>
      </c>
      <c r="D10674" s="4">
        <v>4282217</v>
      </c>
      <c r="E10674" s="4">
        <v>104884</v>
      </c>
      <c r="F10674" s="4">
        <v>4051270</v>
      </c>
      <c r="H10674" s="4">
        <v>4985298</v>
      </c>
      <c r="I10674" s="4">
        <v>13423670</v>
      </c>
      <c r="J10674" s="4">
        <v>4387101</v>
      </c>
      <c r="K10674" s="4">
        <v>4282217</v>
      </c>
    </row>
    <row r="10675" spans="1:11" x14ac:dyDescent="0.35">
      <c r="A10675" t="s">
        <v>1035</v>
      </c>
      <c r="B10675" t="s">
        <v>2126</v>
      </c>
      <c r="C10675" t="s">
        <v>1850</v>
      </c>
      <c r="E10675" s="4">
        <v>3200000</v>
      </c>
      <c r="I10675" s="4">
        <v>3200000</v>
      </c>
      <c r="J10675">
        <v>3200000</v>
      </c>
      <c r="K10675" s="4">
        <v>0</v>
      </c>
    </row>
    <row r="10676" spans="1:11" x14ac:dyDescent="0.35">
      <c r="A10676" t="s">
        <v>1035</v>
      </c>
      <c r="B10676" t="s">
        <v>2127</v>
      </c>
      <c r="E10676" s="4">
        <v>3200000</v>
      </c>
      <c r="I10676" s="4">
        <v>3200000</v>
      </c>
      <c r="J10676">
        <v>3200000</v>
      </c>
      <c r="K10676" s="4">
        <v>0</v>
      </c>
    </row>
    <row r="10677" spans="1:11" x14ac:dyDescent="0.35">
      <c r="A10677" t="s">
        <v>1035</v>
      </c>
      <c r="B10677" t="s">
        <v>2128</v>
      </c>
      <c r="C10677" t="s">
        <v>1851</v>
      </c>
      <c r="D10677" s="4">
        <v>388476</v>
      </c>
      <c r="I10677" s="4">
        <v>388476</v>
      </c>
      <c r="J10677" s="4">
        <v>388476</v>
      </c>
      <c r="K10677" s="4">
        <v>388476</v>
      </c>
    </row>
    <row r="10678" spans="1:11" x14ac:dyDescent="0.35">
      <c r="A10678" t="s">
        <v>1035</v>
      </c>
      <c r="B10678" t="s">
        <v>2129</v>
      </c>
      <c r="C10678" t="s">
        <v>1852</v>
      </c>
      <c r="G10678" s="4">
        <v>46340</v>
      </c>
      <c r="H10678" s="4">
        <v>134932</v>
      </c>
      <c r="I10678" s="4">
        <v>181272</v>
      </c>
      <c r="J10678">
        <v>0</v>
      </c>
      <c r="K10678" s="4">
        <v>0</v>
      </c>
    </row>
    <row r="10679" spans="1:11" x14ac:dyDescent="0.35">
      <c r="A10679" t="s">
        <v>1035</v>
      </c>
      <c r="B10679" t="s">
        <v>2130</v>
      </c>
      <c r="C10679" t="s">
        <v>1853</v>
      </c>
      <c r="G10679" s="4">
        <v>54609</v>
      </c>
      <c r="H10679" s="4">
        <v>240278</v>
      </c>
      <c r="I10679" s="4">
        <v>294887</v>
      </c>
      <c r="J10679">
        <v>0</v>
      </c>
      <c r="K10679" s="4">
        <v>0</v>
      </c>
    </row>
    <row r="10680" spans="1:11" x14ac:dyDescent="0.35">
      <c r="A10680" t="s">
        <v>1035</v>
      </c>
      <c r="B10680" t="s">
        <v>2131</v>
      </c>
      <c r="C10680" t="s">
        <v>1854</v>
      </c>
      <c r="D10680" s="4">
        <v>309345</v>
      </c>
      <c r="I10680" s="4">
        <v>309345</v>
      </c>
      <c r="J10680" s="4">
        <v>309345</v>
      </c>
      <c r="K10680" s="4">
        <v>309345</v>
      </c>
    </row>
    <row r="10681" spans="1:11" x14ac:dyDescent="0.35">
      <c r="A10681" t="s">
        <v>1035</v>
      </c>
      <c r="B10681" t="s">
        <v>2132</v>
      </c>
      <c r="C10681" t="s">
        <v>1855</v>
      </c>
      <c r="D10681" s="4">
        <v>360261</v>
      </c>
      <c r="I10681" s="4">
        <v>360261</v>
      </c>
      <c r="J10681" s="4">
        <v>360261</v>
      </c>
      <c r="K10681" s="4">
        <v>360261</v>
      </c>
    </row>
    <row r="10682" spans="1:11" x14ac:dyDescent="0.35">
      <c r="A10682" t="s">
        <v>1035</v>
      </c>
      <c r="B10682" t="s">
        <v>2133</v>
      </c>
      <c r="C10682" t="s">
        <v>1856</v>
      </c>
      <c r="I10682" s="4">
        <v>0</v>
      </c>
      <c r="J10682">
        <v>0</v>
      </c>
      <c r="K10682" s="4">
        <v>0</v>
      </c>
    </row>
    <row r="10683" spans="1:11" x14ac:dyDescent="0.35">
      <c r="A10683" t="s">
        <v>1035</v>
      </c>
      <c r="B10683" t="s">
        <v>2134</v>
      </c>
      <c r="C10683" t="s">
        <v>1857</v>
      </c>
      <c r="D10683" s="4">
        <v>13579</v>
      </c>
      <c r="I10683" s="4">
        <v>13579</v>
      </c>
      <c r="J10683" s="4">
        <v>13579</v>
      </c>
      <c r="K10683" s="4">
        <v>13579</v>
      </c>
    </row>
    <row r="10684" spans="1:11" x14ac:dyDescent="0.35">
      <c r="A10684" t="s">
        <v>1035</v>
      </c>
      <c r="B10684" t="s">
        <v>2135</v>
      </c>
      <c r="C10684" t="s">
        <v>1858</v>
      </c>
      <c r="F10684" s="4">
        <v>10390</v>
      </c>
      <c r="I10684" s="4">
        <v>10390</v>
      </c>
      <c r="J10684">
        <v>0</v>
      </c>
      <c r="K10684" s="4">
        <v>0</v>
      </c>
    </row>
    <row r="10685" spans="1:11" x14ac:dyDescent="0.35">
      <c r="A10685" t="s">
        <v>1035</v>
      </c>
      <c r="B10685" t="s">
        <v>2136</v>
      </c>
      <c r="C10685" t="s">
        <v>1859</v>
      </c>
      <c r="D10685" s="4">
        <v>3</v>
      </c>
      <c r="F10685" s="4">
        <v>275000</v>
      </c>
      <c r="H10685" s="4">
        <v>93374</v>
      </c>
      <c r="I10685" s="4">
        <v>368378</v>
      </c>
      <c r="J10685" s="4">
        <v>3</v>
      </c>
      <c r="K10685" s="4">
        <v>3</v>
      </c>
    </row>
    <row r="10686" spans="1:11" x14ac:dyDescent="0.35">
      <c r="A10686" t="s">
        <v>1035</v>
      </c>
      <c r="B10686" t="s">
        <v>2137</v>
      </c>
      <c r="C10686" t="s">
        <v>1860</v>
      </c>
      <c r="F10686" s="4">
        <v>543515</v>
      </c>
      <c r="I10686" s="4">
        <v>543515</v>
      </c>
      <c r="J10686">
        <v>0</v>
      </c>
      <c r="K10686" s="4">
        <v>0</v>
      </c>
    </row>
    <row r="10687" spans="1:11" x14ac:dyDescent="0.35">
      <c r="A10687" t="s">
        <v>1035</v>
      </c>
      <c r="B10687" t="s">
        <v>2138</v>
      </c>
      <c r="C10687" t="s">
        <v>1861</v>
      </c>
      <c r="D10687" s="4">
        <v>84877</v>
      </c>
      <c r="I10687" s="4">
        <v>84877</v>
      </c>
      <c r="J10687" s="4">
        <v>84877</v>
      </c>
      <c r="K10687" s="4">
        <v>84877</v>
      </c>
    </row>
    <row r="10688" spans="1:11" x14ac:dyDescent="0.35">
      <c r="A10688" t="s">
        <v>1035</v>
      </c>
      <c r="B10688" t="s">
        <v>2139</v>
      </c>
      <c r="C10688" t="s">
        <v>1862</v>
      </c>
      <c r="F10688" s="4">
        <v>85464</v>
      </c>
      <c r="I10688" s="4">
        <v>85464</v>
      </c>
      <c r="J10688">
        <v>0</v>
      </c>
      <c r="K10688" s="4">
        <v>0</v>
      </c>
    </row>
    <row r="10689" spans="1:11" x14ac:dyDescent="0.35">
      <c r="A10689" t="s">
        <v>1035</v>
      </c>
      <c r="B10689" t="s">
        <v>2141</v>
      </c>
      <c r="D10689" s="4">
        <v>1156542</v>
      </c>
      <c r="F10689" s="4">
        <v>914370</v>
      </c>
      <c r="G10689" s="4">
        <v>100949</v>
      </c>
      <c r="H10689" s="4">
        <v>468585</v>
      </c>
      <c r="I10689" s="4">
        <v>2640445</v>
      </c>
      <c r="J10689" s="4">
        <v>1156542</v>
      </c>
      <c r="K10689" s="4">
        <v>1156542</v>
      </c>
    </row>
    <row r="10690" spans="1:11" x14ac:dyDescent="0.35">
      <c r="A10690" t="s">
        <v>1035</v>
      </c>
      <c r="B10690" t="s">
        <v>2143</v>
      </c>
      <c r="C10690" t="s">
        <v>1865</v>
      </c>
      <c r="H10690" s="4">
        <v>16332</v>
      </c>
      <c r="I10690" s="4">
        <v>16332</v>
      </c>
      <c r="J10690">
        <v>0</v>
      </c>
      <c r="K10690" s="4">
        <v>0</v>
      </c>
    </row>
    <row r="10691" spans="1:11" x14ac:dyDescent="0.35">
      <c r="A10691" t="s">
        <v>1035</v>
      </c>
      <c r="B10691" t="s">
        <v>2144</v>
      </c>
      <c r="C10691" t="s">
        <v>1866</v>
      </c>
      <c r="I10691" s="4">
        <v>0</v>
      </c>
      <c r="J10691">
        <v>0</v>
      </c>
      <c r="K10691" s="4">
        <v>0</v>
      </c>
    </row>
    <row r="10692" spans="1:11" x14ac:dyDescent="0.35">
      <c r="A10692" t="s">
        <v>1035</v>
      </c>
      <c r="B10692" t="s">
        <v>2145</v>
      </c>
      <c r="C10692" t="s">
        <v>1867</v>
      </c>
      <c r="F10692" s="4">
        <v>9000</v>
      </c>
      <c r="G10692" s="4">
        <v>31401</v>
      </c>
      <c r="H10692" s="4">
        <v>1911392</v>
      </c>
      <c r="I10692" s="4">
        <v>1951794</v>
      </c>
      <c r="J10692">
        <v>0</v>
      </c>
      <c r="K10692" s="4">
        <v>0</v>
      </c>
    </row>
    <row r="10693" spans="1:11" x14ac:dyDescent="0.35">
      <c r="A10693" t="s">
        <v>1035</v>
      </c>
      <c r="B10693" t="s">
        <v>2146</v>
      </c>
      <c r="C10693" t="s">
        <v>1868</v>
      </c>
      <c r="G10693" s="4">
        <v>10519</v>
      </c>
      <c r="H10693" s="4">
        <v>1800218</v>
      </c>
      <c r="I10693" s="4">
        <v>1810737</v>
      </c>
      <c r="J10693">
        <v>0</v>
      </c>
      <c r="K10693" s="4">
        <v>0</v>
      </c>
    </row>
    <row r="10694" spans="1:11" x14ac:dyDescent="0.35">
      <c r="A10694" t="s">
        <v>1035</v>
      </c>
      <c r="B10694" t="s">
        <v>2147</v>
      </c>
      <c r="C10694" t="s">
        <v>1869</v>
      </c>
      <c r="H10694" s="4">
        <v>658848</v>
      </c>
      <c r="I10694" s="4">
        <v>658848</v>
      </c>
      <c r="J10694">
        <v>0</v>
      </c>
      <c r="K10694" s="4">
        <v>0</v>
      </c>
    </row>
    <row r="10695" spans="1:11" x14ac:dyDescent="0.35">
      <c r="A10695" t="s">
        <v>1035</v>
      </c>
      <c r="B10695" t="s">
        <v>2148</v>
      </c>
      <c r="C10695" t="s">
        <v>1870</v>
      </c>
      <c r="D10695" s="4">
        <v>443</v>
      </c>
      <c r="F10695" s="4">
        <v>15519</v>
      </c>
      <c r="H10695" s="4">
        <v>1993412</v>
      </c>
      <c r="I10695" s="4">
        <v>2009374</v>
      </c>
      <c r="J10695" s="4">
        <v>443</v>
      </c>
      <c r="K10695" s="4">
        <v>443</v>
      </c>
    </row>
    <row r="10696" spans="1:11" x14ac:dyDescent="0.35">
      <c r="A10696" t="s">
        <v>1035</v>
      </c>
      <c r="B10696" t="s">
        <v>2149</v>
      </c>
      <c r="C10696" t="s">
        <v>1871</v>
      </c>
      <c r="G10696" s="4">
        <v>6495000</v>
      </c>
      <c r="I10696" s="4">
        <v>6495000</v>
      </c>
      <c r="J10696">
        <v>0</v>
      </c>
      <c r="K10696" s="4">
        <v>0</v>
      </c>
    </row>
    <row r="10697" spans="1:11" x14ac:dyDescent="0.35">
      <c r="A10697" t="s">
        <v>1035</v>
      </c>
      <c r="B10697" t="s">
        <v>2150</v>
      </c>
      <c r="C10697" t="s">
        <v>1872</v>
      </c>
      <c r="D10697" s="4">
        <v>98000</v>
      </c>
      <c r="I10697" s="4">
        <v>98000</v>
      </c>
      <c r="J10697" s="4">
        <v>98000</v>
      </c>
      <c r="K10697" s="4">
        <v>98000</v>
      </c>
    </row>
    <row r="10698" spans="1:11" x14ac:dyDescent="0.35">
      <c r="A10698" t="s">
        <v>1035</v>
      </c>
      <c r="B10698" t="s">
        <v>2153</v>
      </c>
      <c r="C10698" t="s">
        <v>1875</v>
      </c>
      <c r="H10698" s="4">
        <v>66258</v>
      </c>
      <c r="I10698" s="4">
        <v>66258</v>
      </c>
      <c r="J10698">
        <v>0</v>
      </c>
      <c r="K10698" s="4">
        <v>0</v>
      </c>
    </row>
    <row r="10699" spans="1:11" x14ac:dyDescent="0.35">
      <c r="A10699" t="s">
        <v>1035</v>
      </c>
      <c r="B10699" t="s">
        <v>2154</v>
      </c>
      <c r="C10699" t="s">
        <v>1876</v>
      </c>
      <c r="H10699" s="4">
        <v>73248</v>
      </c>
      <c r="I10699" s="4">
        <v>73248</v>
      </c>
      <c r="J10699">
        <v>0</v>
      </c>
      <c r="K10699" s="4">
        <v>0</v>
      </c>
    </row>
    <row r="10700" spans="1:11" x14ac:dyDescent="0.35">
      <c r="A10700" t="s">
        <v>1035</v>
      </c>
      <c r="B10700" t="s">
        <v>2155</v>
      </c>
      <c r="C10700" t="s">
        <v>1877</v>
      </c>
      <c r="D10700" s="4">
        <v>4625</v>
      </c>
      <c r="I10700" s="4">
        <v>4625</v>
      </c>
      <c r="J10700" s="4">
        <v>4625</v>
      </c>
      <c r="K10700" s="4">
        <v>4625</v>
      </c>
    </row>
    <row r="10701" spans="1:11" x14ac:dyDescent="0.35">
      <c r="A10701" t="s">
        <v>1035</v>
      </c>
      <c r="B10701" t="s">
        <v>2156</v>
      </c>
      <c r="D10701" s="4">
        <v>103068</v>
      </c>
      <c r="F10701" s="4">
        <v>24519</v>
      </c>
      <c r="G10701" s="4">
        <v>6536920</v>
      </c>
      <c r="H10701" s="4">
        <v>6519708</v>
      </c>
      <c r="I10701" s="4">
        <v>13184215</v>
      </c>
      <c r="J10701" s="4">
        <v>103068</v>
      </c>
      <c r="K10701" s="4">
        <v>103068</v>
      </c>
    </row>
    <row r="10702" spans="1:11" x14ac:dyDescent="0.35">
      <c r="A10702" t="s">
        <v>1035</v>
      </c>
      <c r="B10702" t="s">
        <v>2157</v>
      </c>
      <c r="C10702" t="s">
        <v>1879</v>
      </c>
      <c r="D10702" s="4">
        <v>442631</v>
      </c>
      <c r="I10702" s="4">
        <v>442631</v>
      </c>
      <c r="J10702" s="4">
        <v>442631</v>
      </c>
      <c r="K10702" s="4">
        <v>442631</v>
      </c>
    </row>
    <row r="10703" spans="1:11" x14ac:dyDescent="0.35">
      <c r="A10703" t="s">
        <v>1035</v>
      </c>
      <c r="B10703" t="s">
        <v>2176</v>
      </c>
      <c r="C10703" t="s">
        <v>1897</v>
      </c>
      <c r="D10703" s="4">
        <v>1188</v>
      </c>
      <c r="I10703" s="4">
        <v>1188</v>
      </c>
      <c r="J10703" s="4">
        <v>1188</v>
      </c>
      <c r="K10703" s="4">
        <v>1188</v>
      </c>
    </row>
    <row r="10704" spans="1:11" x14ac:dyDescent="0.35">
      <c r="A10704" t="s">
        <v>1035</v>
      </c>
      <c r="B10704" t="s">
        <v>2158</v>
      </c>
      <c r="C10704" t="s">
        <v>1880</v>
      </c>
      <c r="D10704" s="4">
        <v>919330</v>
      </c>
      <c r="I10704" s="4">
        <v>919330</v>
      </c>
      <c r="J10704" s="4">
        <v>919330</v>
      </c>
      <c r="K10704" s="4">
        <v>919330</v>
      </c>
    </row>
    <row r="10705" spans="1:11" x14ac:dyDescent="0.35">
      <c r="A10705" t="s">
        <v>1035</v>
      </c>
      <c r="B10705" t="s">
        <v>2159</v>
      </c>
      <c r="C10705" t="s">
        <v>1881</v>
      </c>
      <c r="D10705" s="4">
        <v>593747</v>
      </c>
      <c r="I10705" s="4">
        <v>593747</v>
      </c>
      <c r="J10705" s="4">
        <v>593747</v>
      </c>
      <c r="K10705" s="4">
        <v>593747</v>
      </c>
    </row>
    <row r="10706" spans="1:11" x14ac:dyDescent="0.35">
      <c r="A10706" t="s">
        <v>1035</v>
      </c>
      <c r="B10706" t="s">
        <v>2174</v>
      </c>
      <c r="C10706" t="s">
        <v>1895</v>
      </c>
      <c r="D10706" s="4">
        <v>116370</v>
      </c>
      <c r="I10706" s="4">
        <v>116370</v>
      </c>
      <c r="J10706" s="4">
        <v>116370</v>
      </c>
      <c r="K10706" s="4">
        <v>116370</v>
      </c>
    </row>
    <row r="10707" spans="1:11" x14ac:dyDescent="0.35">
      <c r="A10707" t="s">
        <v>1035</v>
      </c>
      <c r="B10707" t="s">
        <v>2179</v>
      </c>
      <c r="C10707" t="s">
        <v>1900</v>
      </c>
      <c r="D10707" s="4">
        <v>2983</v>
      </c>
      <c r="I10707" s="4">
        <v>2983</v>
      </c>
      <c r="J10707" s="4">
        <v>2983</v>
      </c>
      <c r="K10707" s="4">
        <v>2983</v>
      </c>
    </row>
    <row r="10708" spans="1:11" x14ac:dyDescent="0.35">
      <c r="A10708" t="s">
        <v>1035</v>
      </c>
      <c r="B10708" t="s">
        <v>2171</v>
      </c>
      <c r="C10708" t="s">
        <v>1892</v>
      </c>
      <c r="D10708" s="4">
        <v>1246</v>
      </c>
      <c r="I10708" s="4">
        <v>1246</v>
      </c>
      <c r="J10708" s="4">
        <v>1246</v>
      </c>
      <c r="K10708" s="4">
        <v>1246</v>
      </c>
    </row>
    <row r="10709" spans="1:11" x14ac:dyDescent="0.35">
      <c r="A10709" t="s">
        <v>1035</v>
      </c>
      <c r="B10709" t="s">
        <v>2162</v>
      </c>
      <c r="C10709" t="s">
        <v>1884</v>
      </c>
      <c r="D10709" s="4">
        <v>35729</v>
      </c>
      <c r="I10709" s="4">
        <v>35729</v>
      </c>
      <c r="J10709" s="4">
        <v>35729</v>
      </c>
      <c r="K10709" s="4">
        <v>35729</v>
      </c>
    </row>
    <row r="10710" spans="1:11" x14ac:dyDescent="0.35">
      <c r="A10710" t="s">
        <v>1035</v>
      </c>
      <c r="B10710" t="s">
        <v>2163</v>
      </c>
      <c r="D10710" s="4">
        <v>2113223</v>
      </c>
      <c r="I10710" s="4">
        <v>2113223</v>
      </c>
      <c r="J10710" s="4">
        <v>2113223</v>
      </c>
      <c r="K10710" s="4">
        <v>2113223</v>
      </c>
    </row>
    <row r="10711" spans="1:11" x14ac:dyDescent="0.35">
      <c r="A10711" t="s">
        <v>1035</v>
      </c>
      <c r="B10711" t="s">
        <v>2164</v>
      </c>
      <c r="C10711" t="s">
        <v>1886</v>
      </c>
      <c r="D10711" s="4">
        <v>37706</v>
      </c>
      <c r="I10711" s="4">
        <v>37706</v>
      </c>
      <c r="J10711" s="4">
        <v>37706</v>
      </c>
      <c r="K10711" s="4">
        <v>37706</v>
      </c>
    </row>
    <row r="10712" spans="1:11" x14ac:dyDescent="0.35">
      <c r="A10712" t="s">
        <v>1035</v>
      </c>
      <c r="B10712" t="s">
        <v>2165</v>
      </c>
      <c r="D10712" s="4">
        <v>37706</v>
      </c>
      <c r="I10712" s="4">
        <v>37706</v>
      </c>
      <c r="J10712" s="4">
        <v>37706</v>
      </c>
      <c r="K10712" s="4">
        <v>37706</v>
      </c>
    </row>
    <row r="10713" spans="1:11" x14ac:dyDescent="0.35">
      <c r="A10713" t="s">
        <v>1035</v>
      </c>
      <c r="B10713" t="s">
        <v>2166</v>
      </c>
      <c r="C10713" t="s">
        <v>1888</v>
      </c>
      <c r="H10713" s="4">
        <v>153600</v>
      </c>
      <c r="I10713" s="4">
        <v>153600</v>
      </c>
      <c r="J10713">
        <v>0</v>
      </c>
      <c r="K10713" s="4">
        <v>0</v>
      </c>
    </row>
    <row r="10714" spans="1:11" x14ac:dyDescent="0.35">
      <c r="A10714" t="s">
        <v>1035</v>
      </c>
      <c r="B10714" t="s">
        <v>2167</v>
      </c>
      <c r="C10714" t="s">
        <v>1889</v>
      </c>
      <c r="H10714" s="4">
        <v>84000</v>
      </c>
      <c r="I10714" s="4">
        <v>84000</v>
      </c>
      <c r="J10714">
        <v>0</v>
      </c>
      <c r="K10714" s="4">
        <v>0</v>
      </c>
    </row>
    <row r="10715" spans="1:11" x14ac:dyDescent="0.35">
      <c r="A10715" t="s">
        <v>1035</v>
      </c>
      <c r="B10715" t="s">
        <v>2168</v>
      </c>
      <c r="C10715" t="s">
        <v>1890</v>
      </c>
      <c r="H10715" s="4">
        <v>135000</v>
      </c>
      <c r="I10715" s="4">
        <v>135000</v>
      </c>
      <c r="J10715">
        <v>0</v>
      </c>
      <c r="K10715" s="4">
        <v>0</v>
      </c>
    </row>
    <row r="10716" spans="1:11" x14ac:dyDescent="0.35">
      <c r="A10716" t="s">
        <v>1035</v>
      </c>
      <c r="B10716" t="s">
        <v>2169</v>
      </c>
      <c r="H10716" s="4">
        <v>372600</v>
      </c>
      <c r="I10716" s="4">
        <v>372600</v>
      </c>
      <c r="J10716">
        <v>0</v>
      </c>
      <c r="K10716" s="4">
        <v>0</v>
      </c>
    </row>
    <row r="10717" spans="1:11" x14ac:dyDescent="0.35">
      <c r="A10717" t="s">
        <v>1035</v>
      </c>
      <c r="B10717" t="s">
        <v>2170</v>
      </c>
      <c r="D10717" s="4">
        <v>20846856</v>
      </c>
      <c r="E10717" s="4">
        <v>3433584</v>
      </c>
      <c r="F10717" s="4">
        <v>14383866</v>
      </c>
      <c r="G10717" s="4">
        <v>6637869</v>
      </c>
      <c r="H10717" s="4">
        <v>12346191</v>
      </c>
      <c r="I10717" s="4">
        <v>57648366</v>
      </c>
      <c r="J10717" s="4">
        <f>SUM(D10717,E10717)</f>
        <v>24280440</v>
      </c>
      <c r="K10717" s="4">
        <v>20846856</v>
      </c>
    </row>
    <row r="10718" spans="1:11" x14ac:dyDescent="0.35">
      <c r="A10718" t="s">
        <v>1040</v>
      </c>
      <c r="B10718" t="s">
        <v>2118</v>
      </c>
      <c r="C10718" t="s">
        <v>1843</v>
      </c>
      <c r="D10718" s="4">
        <v>44803623</v>
      </c>
      <c r="E10718" s="4">
        <v>14575596</v>
      </c>
      <c r="F10718" s="4">
        <v>30510200</v>
      </c>
      <c r="I10718" s="4">
        <v>89889419</v>
      </c>
      <c r="J10718" s="4">
        <v>59379219</v>
      </c>
      <c r="K10718" s="4">
        <v>44803623</v>
      </c>
    </row>
    <row r="10719" spans="1:11" x14ac:dyDescent="0.35">
      <c r="A10719" t="s">
        <v>1040</v>
      </c>
      <c r="B10719" t="s">
        <v>2119</v>
      </c>
      <c r="C10719" t="s">
        <v>1844</v>
      </c>
      <c r="D10719" s="4">
        <v>7525702</v>
      </c>
      <c r="E10719" s="4">
        <v>801492</v>
      </c>
      <c r="F10719" s="4">
        <v>830443</v>
      </c>
      <c r="G10719" s="4">
        <v>673870</v>
      </c>
      <c r="H10719" s="4">
        <v>846450</v>
      </c>
      <c r="I10719" s="4">
        <v>10677957</v>
      </c>
      <c r="J10719" s="4">
        <v>8327194</v>
      </c>
      <c r="K10719" s="4">
        <v>7525702</v>
      </c>
    </row>
    <row r="10720" spans="1:11" x14ac:dyDescent="0.35">
      <c r="A10720" t="s">
        <v>1040</v>
      </c>
      <c r="B10720" t="s">
        <v>2120</v>
      </c>
      <c r="C10720" t="s">
        <v>1845</v>
      </c>
      <c r="D10720" s="4">
        <v>5745385</v>
      </c>
      <c r="I10720" s="4">
        <v>5745385</v>
      </c>
      <c r="J10720" s="4">
        <v>5745385</v>
      </c>
      <c r="K10720" s="4">
        <v>5745385</v>
      </c>
    </row>
    <row r="10721" spans="1:11" x14ac:dyDescent="0.35">
      <c r="A10721" t="s">
        <v>1040</v>
      </c>
      <c r="B10721" t="s">
        <v>2121</v>
      </c>
      <c r="D10721" s="4">
        <v>58074710</v>
      </c>
      <c r="E10721" s="4">
        <v>15377088</v>
      </c>
      <c r="F10721" s="4">
        <v>31340643</v>
      </c>
      <c r="G10721" s="4">
        <v>673870</v>
      </c>
      <c r="H10721" s="4">
        <v>846450</v>
      </c>
      <c r="I10721" s="4">
        <v>106312761</v>
      </c>
      <c r="J10721" s="4">
        <v>73451798</v>
      </c>
      <c r="K10721" s="4">
        <v>58074710</v>
      </c>
    </row>
    <row r="10722" spans="1:11" x14ac:dyDescent="0.35">
      <c r="A10722" t="s">
        <v>1040</v>
      </c>
      <c r="B10722" t="s">
        <v>2122</v>
      </c>
      <c r="C10722" t="s">
        <v>1846</v>
      </c>
      <c r="D10722" s="4">
        <v>73503491</v>
      </c>
      <c r="H10722" s="4">
        <v>4008960</v>
      </c>
      <c r="I10722" s="4">
        <v>77512451</v>
      </c>
      <c r="J10722" s="4">
        <v>73503491</v>
      </c>
      <c r="K10722" s="4">
        <v>73503491</v>
      </c>
    </row>
    <row r="10723" spans="1:11" x14ac:dyDescent="0.35">
      <c r="A10723" t="s">
        <v>1040</v>
      </c>
      <c r="B10723" t="s">
        <v>2123</v>
      </c>
      <c r="C10723" t="s">
        <v>1847</v>
      </c>
      <c r="D10723" s="4">
        <v>22454171</v>
      </c>
      <c r="F10723" s="4">
        <v>1192871</v>
      </c>
      <c r="I10723" s="4">
        <v>23647042</v>
      </c>
      <c r="J10723" s="4">
        <v>22454171</v>
      </c>
      <c r="K10723" s="4">
        <v>22454171</v>
      </c>
    </row>
    <row r="10724" spans="1:11" x14ac:dyDescent="0.35">
      <c r="A10724" t="s">
        <v>1040</v>
      </c>
      <c r="B10724" t="s">
        <v>2124</v>
      </c>
      <c r="C10724" t="s">
        <v>1848</v>
      </c>
      <c r="D10724" s="4">
        <v>1129135</v>
      </c>
      <c r="I10724" s="4">
        <v>1129135</v>
      </c>
      <c r="J10724" s="4">
        <v>1129135</v>
      </c>
      <c r="K10724" s="4">
        <v>1129135</v>
      </c>
    </row>
    <row r="10725" spans="1:11" x14ac:dyDescent="0.35">
      <c r="A10725" t="s">
        <v>1040</v>
      </c>
      <c r="B10725" t="s">
        <v>2125</v>
      </c>
      <c r="D10725" s="4">
        <v>97086798</v>
      </c>
      <c r="F10725" s="4">
        <v>1192871</v>
      </c>
      <c r="H10725" s="4">
        <v>4008960</v>
      </c>
      <c r="I10725" s="4">
        <v>102288629</v>
      </c>
      <c r="J10725" s="4">
        <v>97086798</v>
      </c>
      <c r="K10725" s="4">
        <v>97086798</v>
      </c>
    </row>
    <row r="10726" spans="1:11" x14ac:dyDescent="0.35">
      <c r="A10726" t="s">
        <v>1040</v>
      </c>
      <c r="B10726" t="s">
        <v>2126</v>
      </c>
      <c r="C10726" t="s">
        <v>1850</v>
      </c>
      <c r="E10726" s="4">
        <v>25600000</v>
      </c>
      <c r="I10726" s="4">
        <v>25600000</v>
      </c>
      <c r="J10726">
        <v>25600000</v>
      </c>
      <c r="K10726" s="4">
        <v>0</v>
      </c>
    </row>
    <row r="10727" spans="1:11" x14ac:dyDescent="0.35">
      <c r="A10727" t="s">
        <v>1040</v>
      </c>
      <c r="B10727" t="s">
        <v>2127</v>
      </c>
      <c r="E10727" s="4">
        <v>25600000</v>
      </c>
      <c r="I10727" s="4">
        <v>25600000</v>
      </c>
      <c r="J10727">
        <v>25600000</v>
      </c>
      <c r="K10727" s="4">
        <v>0</v>
      </c>
    </row>
    <row r="10728" spans="1:11" x14ac:dyDescent="0.35">
      <c r="A10728" t="s">
        <v>1040</v>
      </c>
      <c r="B10728" t="s">
        <v>2201</v>
      </c>
      <c r="C10728" t="s">
        <v>1934</v>
      </c>
      <c r="E10728" s="4">
        <v>3586</v>
      </c>
      <c r="I10728" s="4">
        <v>3586</v>
      </c>
      <c r="J10728">
        <v>3586</v>
      </c>
      <c r="K10728" s="4">
        <v>0</v>
      </c>
    </row>
    <row r="10729" spans="1:11" x14ac:dyDescent="0.35">
      <c r="A10729" t="s">
        <v>1040</v>
      </c>
      <c r="B10729" t="s">
        <v>2128</v>
      </c>
      <c r="C10729" t="s">
        <v>1851</v>
      </c>
      <c r="D10729" s="4">
        <v>1469334</v>
      </c>
      <c r="I10729" s="4">
        <v>1469334</v>
      </c>
      <c r="J10729" s="4">
        <v>1469334</v>
      </c>
      <c r="K10729" s="4">
        <v>1469334</v>
      </c>
    </row>
    <row r="10730" spans="1:11" x14ac:dyDescent="0.35">
      <c r="A10730" t="s">
        <v>1040</v>
      </c>
      <c r="B10730" t="s">
        <v>2129</v>
      </c>
      <c r="C10730" t="s">
        <v>1852</v>
      </c>
      <c r="D10730" s="4">
        <v>10007</v>
      </c>
      <c r="I10730" s="4">
        <v>10007</v>
      </c>
      <c r="J10730" s="4">
        <v>10007</v>
      </c>
      <c r="K10730" s="4">
        <v>10007</v>
      </c>
    </row>
    <row r="10731" spans="1:11" x14ac:dyDescent="0.35">
      <c r="A10731" t="s">
        <v>1040</v>
      </c>
      <c r="B10731" t="s">
        <v>2130</v>
      </c>
      <c r="C10731" t="s">
        <v>1853</v>
      </c>
      <c r="D10731" s="4">
        <v>2309</v>
      </c>
      <c r="H10731" s="4">
        <v>1539</v>
      </c>
      <c r="I10731" s="4">
        <v>3848</v>
      </c>
      <c r="J10731" s="4">
        <v>2309</v>
      </c>
      <c r="K10731" s="4">
        <v>2309</v>
      </c>
    </row>
    <row r="10732" spans="1:11" x14ac:dyDescent="0.35">
      <c r="A10732" t="s">
        <v>1040</v>
      </c>
      <c r="B10732" t="s">
        <v>2172</v>
      </c>
      <c r="C10732" t="s">
        <v>1893</v>
      </c>
      <c r="D10732" s="4">
        <v>3247</v>
      </c>
      <c r="I10732" s="4">
        <v>3247</v>
      </c>
      <c r="J10732" s="4">
        <v>3247</v>
      </c>
      <c r="K10732" s="4">
        <v>3247</v>
      </c>
    </row>
    <row r="10733" spans="1:11" x14ac:dyDescent="0.35">
      <c r="A10733" t="s">
        <v>1040</v>
      </c>
      <c r="B10733" t="s">
        <v>2182</v>
      </c>
      <c r="C10733" t="s">
        <v>1903</v>
      </c>
      <c r="D10733" s="4">
        <v>4695</v>
      </c>
      <c r="I10733" s="4">
        <v>4695</v>
      </c>
      <c r="J10733" s="4">
        <v>4695</v>
      </c>
      <c r="K10733" s="4">
        <v>4695</v>
      </c>
    </row>
    <row r="10734" spans="1:11" x14ac:dyDescent="0.35">
      <c r="A10734" t="s">
        <v>1040</v>
      </c>
      <c r="B10734" t="s">
        <v>2131</v>
      </c>
      <c r="C10734" t="s">
        <v>1854</v>
      </c>
      <c r="D10734" s="4">
        <v>920283</v>
      </c>
      <c r="F10734" s="4">
        <v>2010743</v>
      </c>
      <c r="I10734" s="4">
        <v>2931026</v>
      </c>
      <c r="J10734" s="4">
        <v>920283</v>
      </c>
      <c r="K10734" s="4">
        <v>920283</v>
      </c>
    </row>
    <row r="10735" spans="1:11" x14ac:dyDescent="0.35">
      <c r="A10735" t="s">
        <v>1040</v>
      </c>
      <c r="B10735" t="s">
        <v>2132</v>
      </c>
      <c r="C10735" t="s">
        <v>1855</v>
      </c>
      <c r="D10735" s="4">
        <v>512789</v>
      </c>
      <c r="E10735" s="4">
        <v>1079958</v>
      </c>
      <c r="F10735" s="4">
        <v>119478</v>
      </c>
      <c r="G10735" s="4">
        <v>140395</v>
      </c>
      <c r="H10735" s="4">
        <v>28991</v>
      </c>
      <c r="I10735" s="4">
        <v>1881610</v>
      </c>
      <c r="J10735" s="4">
        <v>1592747</v>
      </c>
      <c r="K10735" s="4">
        <v>512789</v>
      </c>
    </row>
    <row r="10736" spans="1:11" x14ac:dyDescent="0.35">
      <c r="A10736" t="s">
        <v>1040</v>
      </c>
      <c r="B10736" t="s">
        <v>2133</v>
      </c>
      <c r="C10736" t="s">
        <v>1856</v>
      </c>
      <c r="D10736" s="4">
        <v>9840</v>
      </c>
      <c r="G10736" s="4">
        <v>28991</v>
      </c>
      <c r="I10736" s="4">
        <v>38831</v>
      </c>
      <c r="J10736" s="4">
        <v>9840</v>
      </c>
      <c r="K10736" s="4">
        <v>9840</v>
      </c>
    </row>
    <row r="10737" spans="1:11" x14ac:dyDescent="0.35">
      <c r="A10737" t="s">
        <v>1040</v>
      </c>
      <c r="B10737" t="s">
        <v>2134</v>
      </c>
      <c r="C10737" t="s">
        <v>1857</v>
      </c>
      <c r="D10737" s="4">
        <v>175173</v>
      </c>
      <c r="I10737" s="4">
        <v>175173</v>
      </c>
      <c r="J10737" s="4">
        <v>175173</v>
      </c>
      <c r="K10737" s="4">
        <v>175173</v>
      </c>
    </row>
    <row r="10738" spans="1:11" x14ac:dyDescent="0.35">
      <c r="A10738" t="s">
        <v>1040</v>
      </c>
      <c r="B10738" t="s">
        <v>2185</v>
      </c>
      <c r="C10738" t="s">
        <v>1906</v>
      </c>
      <c r="H10738" s="4">
        <v>6811</v>
      </c>
      <c r="I10738" s="4">
        <v>6811</v>
      </c>
      <c r="J10738">
        <v>0</v>
      </c>
      <c r="K10738" s="4">
        <v>0</v>
      </c>
    </row>
    <row r="10739" spans="1:11" x14ac:dyDescent="0.35">
      <c r="A10739" t="s">
        <v>1040</v>
      </c>
      <c r="B10739" t="s">
        <v>2198</v>
      </c>
      <c r="C10739" t="s">
        <v>1920</v>
      </c>
      <c r="D10739" s="4">
        <v>35654</v>
      </c>
      <c r="I10739" s="4">
        <v>35654</v>
      </c>
      <c r="J10739" s="4">
        <v>35654</v>
      </c>
      <c r="K10739" s="4">
        <v>35654</v>
      </c>
    </row>
    <row r="10740" spans="1:11" x14ac:dyDescent="0.35">
      <c r="A10740" t="s">
        <v>1040</v>
      </c>
      <c r="B10740" t="s">
        <v>2135</v>
      </c>
      <c r="C10740" t="s">
        <v>1858</v>
      </c>
      <c r="D10740" s="4">
        <v>296125</v>
      </c>
      <c r="E10740" s="4">
        <v>1487</v>
      </c>
      <c r="H10740" s="4">
        <v>161051</v>
      </c>
      <c r="I10740" s="4">
        <v>458663</v>
      </c>
      <c r="J10740" s="4">
        <v>297612</v>
      </c>
      <c r="K10740" s="4">
        <v>296125</v>
      </c>
    </row>
    <row r="10741" spans="1:11" x14ac:dyDescent="0.35">
      <c r="A10741" t="s">
        <v>1040</v>
      </c>
      <c r="B10741" t="s">
        <v>2136</v>
      </c>
      <c r="C10741" t="s">
        <v>1859</v>
      </c>
      <c r="D10741" s="4">
        <v>2500497</v>
      </c>
      <c r="H10741" s="4">
        <v>1906170</v>
      </c>
      <c r="I10741" s="4">
        <v>4406667</v>
      </c>
      <c r="J10741" s="4">
        <v>2500497</v>
      </c>
      <c r="K10741" s="4">
        <v>2500497</v>
      </c>
    </row>
    <row r="10742" spans="1:11" x14ac:dyDescent="0.35">
      <c r="A10742" t="s">
        <v>1040</v>
      </c>
      <c r="B10742" t="s">
        <v>2137</v>
      </c>
      <c r="C10742" t="s">
        <v>1860</v>
      </c>
      <c r="D10742" s="4">
        <v>5435152</v>
      </c>
      <c r="I10742" s="4">
        <v>5435152</v>
      </c>
      <c r="J10742" s="4">
        <v>5435152</v>
      </c>
      <c r="K10742" s="4">
        <v>5435152</v>
      </c>
    </row>
    <row r="10743" spans="1:11" x14ac:dyDescent="0.35">
      <c r="A10743" t="s">
        <v>1040</v>
      </c>
      <c r="B10743" t="s">
        <v>2138</v>
      </c>
      <c r="C10743" t="s">
        <v>1861</v>
      </c>
      <c r="D10743" s="4">
        <v>595013</v>
      </c>
      <c r="F10743" s="4">
        <v>35910</v>
      </c>
      <c r="I10743" s="4">
        <v>630923</v>
      </c>
      <c r="J10743" s="4">
        <v>595013</v>
      </c>
      <c r="K10743" s="4">
        <v>595013</v>
      </c>
    </row>
    <row r="10744" spans="1:11" x14ac:dyDescent="0.35">
      <c r="A10744" t="s">
        <v>1040</v>
      </c>
      <c r="B10744" t="s">
        <v>2139</v>
      </c>
      <c r="C10744" t="s">
        <v>1862</v>
      </c>
      <c r="D10744" s="4">
        <v>3674964</v>
      </c>
      <c r="I10744" s="4">
        <v>3674964</v>
      </c>
      <c r="J10744" s="4">
        <v>3674964</v>
      </c>
      <c r="K10744" s="4">
        <v>3674964</v>
      </c>
    </row>
    <row r="10745" spans="1:11" x14ac:dyDescent="0.35">
      <c r="A10745" t="s">
        <v>1040</v>
      </c>
      <c r="B10745" t="s">
        <v>2140</v>
      </c>
      <c r="C10745" t="s">
        <v>1863</v>
      </c>
      <c r="D10745" s="4">
        <v>155598</v>
      </c>
      <c r="I10745" s="4">
        <v>155598</v>
      </c>
      <c r="J10745" s="4">
        <v>155598</v>
      </c>
      <c r="K10745" s="4">
        <v>155598</v>
      </c>
    </row>
    <row r="10746" spans="1:11" x14ac:dyDescent="0.35">
      <c r="A10746" t="s">
        <v>1040</v>
      </c>
      <c r="B10746" t="s">
        <v>2141</v>
      </c>
      <c r="D10746" s="4">
        <v>15800680</v>
      </c>
      <c r="E10746" s="4">
        <v>1085031</v>
      </c>
      <c r="F10746" s="4">
        <v>2166131</v>
      </c>
      <c r="G10746" s="4">
        <v>169386</v>
      </c>
      <c r="H10746" s="4">
        <v>2104561</v>
      </c>
      <c r="I10746" s="4">
        <v>21325788</v>
      </c>
      <c r="J10746" s="4">
        <v>16885711</v>
      </c>
      <c r="K10746" s="4">
        <v>15800680</v>
      </c>
    </row>
    <row r="10747" spans="1:11" x14ac:dyDescent="0.35">
      <c r="A10747" t="s">
        <v>1040</v>
      </c>
      <c r="B10747" t="s">
        <v>2142</v>
      </c>
      <c r="C10747" t="s">
        <v>1864</v>
      </c>
      <c r="H10747" s="4">
        <v>11158</v>
      </c>
      <c r="I10747" s="4">
        <v>11158</v>
      </c>
      <c r="J10747">
        <v>0</v>
      </c>
      <c r="K10747" s="4">
        <v>0</v>
      </c>
    </row>
    <row r="10748" spans="1:11" x14ac:dyDescent="0.35">
      <c r="A10748" t="s">
        <v>1040</v>
      </c>
      <c r="B10748" t="s">
        <v>2143</v>
      </c>
      <c r="C10748" t="s">
        <v>1865</v>
      </c>
      <c r="E10748" s="4">
        <v>0</v>
      </c>
      <c r="G10748" s="4">
        <v>139053</v>
      </c>
      <c r="H10748" s="4">
        <v>52663</v>
      </c>
      <c r="I10748" s="4">
        <v>191716</v>
      </c>
      <c r="J10748">
        <v>0</v>
      </c>
      <c r="K10748" s="4">
        <v>0</v>
      </c>
    </row>
    <row r="10749" spans="1:11" x14ac:dyDescent="0.35">
      <c r="A10749" t="s">
        <v>1040</v>
      </c>
      <c r="B10749" t="s">
        <v>2144</v>
      </c>
      <c r="C10749" t="s">
        <v>1866</v>
      </c>
      <c r="D10749" s="4">
        <v>4217</v>
      </c>
      <c r="I10749" s="4">
        <v>4217</v>
      </c>
      <c r="J10749" s="4">
        <v>4217</v>
      </c>
      <c r="K10749" s="4">
        <v>4217</v>
      </c>
    </row>
    <row r="10750" spans="1:11" x14ac:dyDescent="0.35">
      <c r="A10750" t="s">
        <v>1040</v>
      </c>
      <c r="B10750" t="s">
        <v>2145</v>
      </c>
      <c r="C10750" t="s">
        <v>1867</v>
      </c>
      <c r="E10750" s="4">
        <v>1545600</v>
      </c>
      <c r="G10750" s="4">
        <v>4272877</v>
      </c>
      <c r="H10750" s="4">
        <v>1130913</v>
      </c>
      <c r="I10750" s="4">
        <v>6949390</v>
      </c>
      <c r="J10750">
        <v>1545600</v>
      </c>
      <c r="K10750" s="4">
        <v>0</v>
      </c>
    </row>
    <row r="10751" spans="1:11" x14ac:dyDescent="0.35">
      <c r="A10751" t="s">
        <v>1040</v>
      </c>
      <c r="B10751" t="s">
        <v>2146</v>
      </c>
      <c r="C10751" t="s">
        <v>1868</v>
      </c>
      <c r="D10751" s="4">
        <v>279644</v>
      </c>
      <c r="E10751" s="4">
        <v>89409</v>
      </c>
      <c r="G10751" s="4">
        <v>2003338</v>
      </c>
      <c r="H10751" s="4">
        <v>3419358</v>
      </c>
      <c r="I10751" s="4">
        <v>5791749</v>
      </c>
      <c r="J10751" s="4">
        <v>369053</v>
      </c>
      <c r="K10751" s="4">
        <v>279644</v>
      </c>
    </row>
    <row r="10752" spans="1:11" x14ac:dyDescent="0.35">
      <c r="A10752" t="s">
        <v>1040</v>
      </c>
      <c r="B10752" t="s">
        <v>2173</v>
      </c>
      <c r="C10752" t="s">
        <v>1894</v>
      </c>
      <c r="D10752" s="4">
        <v>43628</v>
      </c>
      <c r="I10752" s="4">
        <v>43628</v>
      </c>
      <c r="J10752" s="4">
        <v>43628</v>
      </c>
      <c r="K10752" s="4">
        <v>43628</v>
      </c>
    </row>
    <row r="10753" spans="1:11" x14ac:dyDescent="0.35">
      <c r="A10753" t="s">
        <v>1040</v>
      </c>
      <c r="B10753" t="s">
        <v>2147</v>
      </c>
      <c r="C10753" t="s">
        <v>1869</v>
      </c>
      <c r="E10753" s="4">
        <v>0</v>
      </c>
      <c r="G10753" s="4">
        <v>1970880</v>
      </c>
      <c r="H10753" s="4">
        <v>46080</v>
      </c>
      <c r="I10753" s="4">
        <v>2016960</v>
      </c>
      <c r="J10753">
        <v>0</v>
      </c>
      <c r="K10753" s="4">
        <v>0</v>
      </c>
    </row>
    <row r="10754" spans="1:11" x14ac:dyDescent="0.35">
      <c r="A10754" t="s">
        <v>1040</v>
      </c>
      <c r="B10754" t="s">
        <v>2148</v>
      </c>
      <c r="C10754" t="s">
        <v>1870</v>
      </c>
      <c r="D10754" s="4">
        <v>14544</v>
      </c>
      <c r="E10754" s="4">
        <v>11521851</v>
      </c>
      <c r="F10754" s="4">
        <v>703191</v>
      </c>
      <c r="I10754" s="4">
        <v>12239586</v>
      </c>
      <c r="J10754" s="4">
        <v>11536395</v>
      </c>
      <c r="K10754" s="4">
        <v>14544</v>
      </c>
    </row>
    <row r="10755" spans="1:11" x14ac:dyDescent="0.35">
      <c r="A10755" t="s">
        <v>1040</v>
      </c>
      <c r="B10755" t="s">
        <v>2149</v>
      </c>
      <c r="C10755" t="s">
        <v>1871</v>
      </c>
      <c r="D10755" s="4">
        <v>15293437</v>
      </c>
      <c r="E10755" s="4">
        <v>149277</v>
      </c>
      <c r="F10755" s="4">
        <v>11949</v>
      </c>
      <c r="G10755" s="4">
        <v>73845</v>
      </c>
      <c r="H10755" s="4">
        <v>2114447</v>
      </c>
      <c r="I10755" s="4">
        <v>17642956</v>
      </c>
      <c r="J10755" s="4">
        <v>15442714</v>
      </c>
      <c r="K10755" s="4">
        <v>15293437</v>
      </c>
    </row>
    <row r="10756" spans="1:11" x14ac:dyDescent="0.35">
      <c r="A10756" t="s">
        <v>1040</v>
      </c>
      <c r="B10756" t="s">
        <v>2150</v>
      </c>
      <c r="C10756" t="s">
        <v>1872</v>
      </c>
      <c r="D10756" s="4">
        <v>1568000</v>
      </c>
      <c r="I10756" s="4">
        <v>1568000</v>
      </c>
      <c r="J10756" s="4">
        <v>1568000</v>
      </c>
      <c r="K10756" s="4">
        <v>1568000</v>
      </c>
    </row>
    <row r="10757" spans="1:11" x14ac:dyDescent="0.35">
      <c r="A10757" t="s">
        <v>1040</v>
      </c>
      <c r="B10757" t="s">
        <v>2153</v>
      </c>
      <c r="C10757" t="s">
        <v>1875</v>
      </c>
      <c r="H10757" s="4">
        <v>99968</v>
      </c>
      <c r="I10757" s="4">
        <v>99968</v>
      </c>
      <c r="J10757">
        <v>0</v>
      </c>
      <c r="K10757" s="4">
        <v>0</v>
      </c>
    </row>
    <row r="10758" spans="1:11" x14ac:dyDescent="0.35">
      <c r="A10758" t="s">
        <v>1040</v>
      </c>
      <c r="B10758" t="s">
        <v>2154</v>
      </c>
      <c r="C10758" t="s">
        <v>1876</v>
      </c>
      <c r="G10758" s="4">
        <v>0</v>
      </c>
      <c r="I10758" s="4">
        <v>0</v>
      </c>
      <c r="J10758">
        <v>0</v>
      </c>
      <c r="K10758" s="4">
        <v>0</v>
      </c>
    </row>
    <row r="10759" spans="1:11" x14ac:dyDescent="0.35">
      <c r="A10759" t="s">
        <v>1040</v>
      </c>
      <c r="B10759" t="s">
        <v>2155</v>
      </c>
      <c r="C10759" t="s">
        <v>1877</v>
      </c>
      <c r="D10759" s="4">
        <v>35350</v>
      </c>
      <c r="E10759" s="4">
        <v>0</v>
      </c>
      <c r="I10759" s="4">
        <v>35350</v>
      </c>
      <c r="J10759" s="4">
        <v>35350</v>
      </c>
      <c r="K10759" s="4">
        <v>35350</v>
      </c>
    </row>
    <row r="10760" spans="1:11" x14ac:dyDescent="0.35">
      <c r="A10760" t="s">
        <v>1040</v>
      </c>
      <c r="B10760" t="s">
        <v>2156</v>
      </c>
      <c r="D10760" s="4">
        <v>17238820</v>
      </c>
      <c r="E10760" s="4">
        <v>13306137</v>
      </c>
      <c r="F10760" s="4">
        <v>715140</v>
      </c>
      <c r="G10760" s="4">
        <v>8459993</v>
      </c>
      <c r="H10760" s="4">
        <v>6874589</v>
      </c>
      <c r="I10760" s="4">
        <v>46594679</v>
      </c>
      <c r="J10760" s="4">
        <v>30544957</v>
      </c>
      <c r="K10760" s="4">
        <v>17238820</v>
      </c>
    </row>
    <row r="10761" spans="1:11" x14ac:dyDescent="0.35">
      <c r="A10761" t="s">
        <v>1040</v>
      </c>
      <c r="B10761" t="s">
        <v>2191</v>
      </c>
      <c r="C10761" t="s">
        <v>1912</v>
      </c>
      <c r="D10761" s="4">
        <v>2956</v>
      </c>
      <c r="I10761" s="4">
        <v>2956</v>
      </c>
      <c r="J10761" s="4">
        <v>2956</v>
      </c>
      <c r="K10761" s="4">
        <v>2956</v>
      </c>
    </row>
    <row r="10762" spans="1:11" x14ac:dyDescent="0.35">
      <c r="A10762" t="s">
        <v>1040</v>
      </c>
      <c r="B10762" t="s">
        <v>2157</v>
      </c>
      <c r="C10762" t="s">
        <v>1879</v>
      </c>
      <c r="D10762" s="4">
        <v>3778178</v>
      </c>
      <c r="I10762" s="4">
        <v>3778178</v>
      </c>
      <c r="J10762" s="4">
        <v>3778178</v>
      </c>
      <c r="K10762" s="4">
        <v>3778178</v>
      </c>
    </row>
    <row r="10763" spans="1:11" x14ac:dyDescent="0.35">
      <c r="A10763" t="s">
        <v>1040</v>
      </c>
      <c r="B10763" t="s">
        <v>2159</v>
      </c>
      <c r="C10763" t="s">
        <v>1881</v>
      </c>
      <c r="D10763" s="4">
        <v>6726908</v>
      </c>
      <c r="I10763" s="4">
        <v>6726908</v>
      </c>
      <c r="J10763" s="4">
        <v>6726908</v>
      </c>
      <c r="K10763" s="4">
        <v>6726908</v>
      </c>
    </row>
    <row r="10764" spans="1:11" x14ac:dyDescent="0.35">
      <c r="A10764" t="s">
        <v>1040</v>
      </c>
      <c r="B10764" t="s">
        <v>2160</v>
      </c>
      <c r="C10764" t="s">
        <v>1882</v>
      </c>
      <c r="D10764" s="4">
        <v>1341965</v>
      </c>
      <c r="I10764" s="4">
        <v>1341965</v>
      </c>
      <c r="J10764" s="4">
        <v>1341965</v>
      </c>
      <c r="K10764" s="4">
        <v>1341965</v>
      </c>
    </row>
    <row r="10765" spans="1:11" x14ac:dyDescent="0.35">
      <c r="A10765" t="s">
        <v>1040</v>
      </c>
      <c r="B10765" t="s">
        <v>2163</v>
      </c>
      <c r="D10765" s="4">
        <v>11850007</v>
      </c>
      <c r="I10765" s="4">
        <v>11850007</v>
      </c>
      <c r="J10765" s="4">
        <v>11850007</v>
      </c>
      <c r="K10765" s="4">
        <v>11850007</v>
      </c>
    </row>
    <row r="10766" spans="1:11" x14ac:dyDescent="0.35">
      <c r="A10766" t="s">
        <v>1040</v>
      </c>
      <c r="B10766" t="s">
        <v>2164</v>
      </c>
      <c r="C10766" t="s">
        <v>1886</v>
      </c>
      <c r="D10766" s="4">
        <v>226234</v>
      </c>
      <c r="I10766" s="4">
        <v>226234</v>
      </c>
      <c r="J10766" s="4">
        <v>226234</v>
      </c>
      <c r="K10766" s="4">
        <v>226234</v>
      </c>
    </row>
    <row r="10767" spans="1:11" x14ac:dyDescent="0.35">
      <c r="A10767" t="s">
        <v>1040</v>
      </c>
      <c r="B10767" t="s">
        <v>2165</v>
      </c>
      <c r="D10767" s="4">
        <v>226234</v>
      </c>
      <c r="I10767" s="4">
        <v>226234</v>
      </c>
      <c r="J10767" s="4">
        <v>226234</v>
      </c>
      <c r="K10767" s="4">
        <v>226234</v>
      </c>
    </row>
    <row r="10768" spans="1:11" x14ac:dyDescent="0.35">
      <c r="A10768" t="s">
        <v>1040</v>
      </c>
      <c r="B10768" t="s">
        <v>2166</v>
      </c>
      <c r="C10768" t="s">
        <v>1888</v>
      </c>
      <c r="G10768" s="4">
        <v>4032000</v>
      </c>
      <c r="I10768" s="4">
        <v>4032000</v>
      </c>
      <c r="J10768">
        <v>0</v>
      </c>
      <c r="K10768" s="4">
        <v>0</v>
      </c>
    </row>
    <row r="10769" spans="1:11" x14ac:dyDescent="0.35">
      <c r="A10769" t="s">
        <v>1040</v>
      </c>
      <c r="B10769" t="s">
        <v>2180</v>
      </c>
      <c r="C10769" t="s">
        <v>1901</v>
      </c>
      <c r="E10769" s="4">
        <v>3495000</v>
      </c>
      <c r="I10769" s="4">
        <v>3495000</v>
      </c>
      <c r="J10769">
        <v>3495000</v>
      </c>
      <c r="K10769" s="4">
        <v>0</v>
      </c>
    </row>
    <row r="10770" spans="1:11" x14ac:dyDescent="0.35">
      <c r="A10770" t="s">
        <v>1040</v>
      </c>
      <c r="B10770" t="s">
        <v>2167</v>
      </c>
      <c r="C10770" t="s">
        <v>1889</v>
      </c>
      <c r="E10770" s="4">
        <v>892500</v>
      </c>
      <c r="I10770" s="4">
        <v>892500</v>
      </c>
      <c r="J10770">
        <v>892500</v>
      </c>
      <c r="K10770" s="4">
        <v>0</v>
      </c>
    </row>
    <row r="10771" spans="1:11" x14ac:dyDescent="0.35">
      <c r="A10771" t="s">
        <v>1040</v>
      </c>
      <c r="B10771" t="s">
        <v>2168</v>
      </c>
      <c r="C10771" t="s">
        <v>1890</v>
      </c>
      <c r="E10771" s="4">
        <v>637500</v>
      </c>
      <c r="I10771" s="4">
        <v>637500</v>
      </c>
      <c r="J10771">
        <v>637500</v>
      </c>
      <c r="K10771" s="4">
        <v>0</v>
      </c>
    </row>
    <row r="10772" spans="1:11" x14ac:dyDescent="0.35">
      <c r="A10772" t="s">
        <v>1040</v>
      </c>
      <c r="B10772" t="s">
        <v>2181</v>
      </c>
      <c r="C10772" t="s">
        <v>1902</v>
      </c>
      <c r="E10772" s="4">
        <v>6990000</v>
      </c>
      <c r="I10772" s="4">
        <v>6990000</v>
      </c>
      <c r="J10772">
        <v>6990000</v>
      </c>
      <c r="K10772" s="4">
        <v>0</v>
      </c>
    </row>
    <row r="10773" spans="1:11" x14ac:dyDescent="0.35">
      <c r="A10773" t="s">
        <v>1040</v>
      </c>
      <c r="B10773" t="s">
        <v>2169</v>
      </c>
      <c r="E10773" s="4">
        <v>12015000</v>
      </c>
      <c r="G10773" s="4">
        <v>4032000</v>
      </c>
      <c r="I10773" s="4">
        <v>16047000</v>
      </c>
      <c r="J10773">
        <v>12015000</v>
      </c>
      <c r="K10773" s="4">
        <v>0</v>
      </c>
    </row>
    <row r="10774" spans="1:11" x14ac:dyDescent="0.35">
      <c r="A10774" t="s">
        <v>1040</v>
      </c>
      <c r="B10774" t="s">
        <v>2170</v>
      </c>
      <c r="D10774" s="4">
        <v>200277249</v>
      </c>
      <c r="E10774" s="4">
        <v>67383256</v>
      </c>
      <c r="F10774" s="4">
        <v>35414785</v>
      </c>
      <c r="G10774" s="4">
        <v>13335249</v>
      </c>
      <c r="H10774" s="4">
        <v>13834559</v>
      </c>
      <c r="I10774" s="4">
        <v>330245098</v>
      </c>
      <c r="J10774" s="4">
        <f>SUM(D10774,E10774)</f>
        <v>267660505</v>
      </c>
      <c r="K10774" s="4">
        <v>200277249</v>
      </c>
    </row>
    <row r="10775" spans="1:11" x14ac:dyDescent="0.35">
      <c r="A10775" t="s">
        <v>1045</v>
      </c>
      <c r="B10775" t="s">
        <v>2118</v>
      </c>
      <c r="C10775" t="s">
        <v>1843</v>
      </c>
      <c r="D10775" s="4">
        <v>1298177</v>
      </c>
      <c r="E10775" s="4">
        <v>14511614</v>
      </c>
      <c r="F10775" s="4">
        <v>14453908</v>
      </c>
      <c r="G10775" s="4">
        <v>1306969</v>
      </c>
      <c r="I10775" s="4">
        <v>31570667</v>
      </c>
      <c r="J10775" s="4">
        <v>15809791</v>
      </c>
      <c r="K10775" s="4">
        <v>1298177</v>
      </c>
    </row>
    <row r="10776" spans="1:11" x14ac:dyDescent="0.35">
      <c r="A10776" t="s">
        <v>1045</v>
      </c>
      <c r="B10776" t="s">
        <v>2119</v>
      </c>
      <c r="C10776" t="s">
        <v>1844</v>
      </c>
      <c r="D10776" s="4">
        <v>442086</v>
      </c>
      <c r="G10776" s="4">
        <v>150085</v>
      </c>
      <c r="H10776" s="4">
        <v>2993735</v>
      </c>
      <c r="I10776" s="4">
        <v>3585906</v>
      </c>
      <c r="J10776" s="4">
        <v>442086</v>
      </c>
      <c r="K10776" s="4">
        <v>442086</v>
      </c>
    </row>
    <row r="10777" spans="1:11" x14ac:dyDescent="0.35">
      <c r="A10777" t="s">
        <v>1045</v>
      </c>
      <c r="B10777" t="s">
        <v>2120</v>
      </c>
      <c r="C10777" t="s">
        <v>1845</v>
      </c>
      <c r="D10777" s="4">
        <v>2492219</v>
      </c>
      <c r="I10777" s="4">
        <v>2492219</v>
      </c>
      <c r="J10777" s="4">
        <v>2492219</v>
      </c>
      <c r="K10777" s="4">
        <v>2492219</v>
      </c>
    </row>
    <row r="10778" spans="1:11" x14ac:dyDescent="0.35">
      <c r="A10778" t="s">
        <v>1045</v>
      </c>
      <c r="B10778" t="s">
        <v>2121</v>
      </c>
      <c r="D10778" s="4">
        <v>4232482</v>
      </c>
      <c r="E10778" s="4">
        <v>14511614</v>
      </c>
      <c r="F10778" s="4">
        <v>14453908</v>
      </c>
      <c r="G10778" s="4">
        <v>1457054</v>
      </c>
      <c r="H10778" s="4">
        <v>2993735</v>
      </c>
      <c r="I10778" s="4">
        <v>37648792</v>
      </c>
      <c r="J10778" s="4">
        <v>18744096</v>
      </c>
      <c r="K10778" s="4">
        <v>4232482</v>
      </c>
    </row>
    <row r="10779" spans="1:11" x14ac:dyDescent="0.35">
      <c r="A10779" t="s">
        <v>1045</v>
      </c>
      <c r="B10779" t="s">
        <v>2122</v>
      </c>
      <c r="C10779" t="s">
        <v>1846</v>
      </c>
      <c r="D10779" s="4">
        <v>14871354</v>
      </c>
      <c r="G10779" s="4">
        <v>4303718</v>
      </c>
      <c r="H10779" s="4">
        <v>5383710</v>
      </c>
      <c r="I10779" s="4">
        <v>24558782</v>
      </c>
      <c r="J10779" s="4">
        <v>14871354</v>
      </c>
      <c r="K10779" s="4">
        <v>14871354</v>
      </c>
    </row>
    <row r="10780" spans="1:11" x14ac:dyDescent="0.35">
      <c r="A10780" t="s">
        <v>1045</v>
      </c>
      <c r="B10780" t="s">
        <v>2123</v>
      </c>
      <c r="C10780" t="s">
        <v>1847</v>
      </c>
      <c r="D10780" s="4">
        <v>11109614</v>
      </c>
      <c r="F10780" s="4">
        <v>2177797</v>
      </c>
      <c r="I10780" s="4">
        <v>13287410</v>
      </c>
      <c r="J10780" s="4">
        <v>11109614</v>
      </c>
      <c r="K10780" s="4">
        <v>11109614</v>
      </c>
    </row>
    <row r="10781" spans="1:11" x14ac:dyDescent="0.35">
      <c r="A10781" t="s">
        <v>1045</v>
      </c>
      <c r="B10781" t="s">
        <v>2124</v>
      </c>
      <c r="C10781" t="s">
        <v>1848</v>
      </c>
      <c r="D10781" s="4">
        <v>45356</v>
      </c>
      <c r="I10781" s="4">
        <v>45356</v>
      </c>
      <c r="J10781" s="4">
        <v>45356</v>
      </c>
      <c r="K10781" s="4">
        <v>45356</v>
      </c>
    </row>
    <row r="10782" spans="1:11" x14ac:dyDescent="0.35">
      <c r="A10782" t="s">
        <v>1045</v>
      </c>
      <c r="B10782" t="s">
        <v>2125</v>
      </c>
      <c r="D10782" s="4">
        <v>26026324</v>
      </c>
      <c r="F10782" s="4">
        <v>2177797</v>
      </c>
      <c r="G10782" s="4">
        <v>4303718</v>
      </c>
      <c r="H10782" s="4">
        <v>5383710</v>
      </c>
      <c r="I10782" s="4">
        <v>37891548</v>
      </c>
      <c r="J10782" s="4">
        <v>26026324</v>
      </c>
      <c r="K10782" s="4">
        <v>26026324</v>
      </c>
    </row>
    <row r="10783" spans="1:11" x14ac:dyDescent="0.35">
      <c r="A10783" t="s">
        <v>1045</v>
      </c>
      <c r="B10783" t="s">
        <v>2126</v>
      </c>
      <c r="C10783" t="s">
        <v>1850</v>
      </c>
      <c r="E10783" s="4">
        <v>4293</v>
      </c>
      <c r="F10783" s="4">
        <v>11200000</v>
      </c>
      <c r="I10783" s="4">
        <v>11204293</v>
      </c>
      <c r="J10783">
        <v>4293</v>
      </c>
      <c r="K10783" s="4">
        <v>0</v>
      </c>
    </row>
    <row r="10784" spans="1:11" x14ac:dyDescent="0.35">
      <c r="A10784" t="s">
        <v>1045</v>
      </c>
      <c r="B10784" t="s">
        <v>2127</v>
      </c>
      <c r="E10784" s="4">
        <v>4293</v>
      </c>
      <c r="F10784" s="4">
        <v>11200000</v>
      </c>
      <c r="I10784" s="4">
        <v>11204293</v>
      </c>
      <c r="J10784">
        <v>4293</v>
      </c>
      <c r="K10784" s="4">
        <v>0</v>
      </c>
    </row>
    <row r="10785" spans="1:11" x14ac:dyDescent="0.35">
      <c r="A10785" t="s">
        <v>1045</v>
      </c>
      <c r="B10785" t="s">
        <v>2128</v>
      </c>
      <c r="C10785" t="s">
        <v>1851</v>
      </c>
      <c r="D10785" s="4">
        <v>166573</v>
      </c>
      <c r="E10785" s="4">
        <v>84691</v>
      </c>
      <c r="F10785" s="4">
        <v>91034</v>
      </c>
      <c r="H10785" s="4">
        <v>321308</v>
      </c>
      <c r="I10785" s="4">
        <v>663607</v>
      </c>
      <c r="J10785" s="4">
        <v>251264</v>
      </c>
      <c r="K10785" s="4">
        <v>166573</v>
      </c>
    </row>
    <row r="10786" spans="1:11" x14ac:dyDescent="0.35">
      <c r="A10786" t="s">
        <v>1045</v>
      </c>
      <c r="B10786" t="s">
        <v>2130</v>
      </c>
      <c r="C10786" t="s">
        <v>1853</v>
      </c>
      <c r="D10786" s="4">
        <v>3078</v>
      </c>
      <c r="F10786" s="4">
        <v>13578</v>
      </c>
      <c r="G10786" s="4">
        <v>43687</v>
      </c>
      <c r="I10786" s="4">
        <v>60343</v>
      </c>
      <c r="J10786" s="4">
        <v>3078</v>
      </c>
      <c r="K10786" s="4">
        <v>3078</v>
      </c>
    </row>
    <row r="10787" spans="1:11" x14ac:dyDescent="0.35">
      <c r="A10787" t="s">
        <v>1045</v>
      </c>
      <c r="B10787" t="s">
        <v>2131</v>
      </c>
      <c r="C10787" t="s">
        <v>1854</v>
      </c>
      <c r="D10787" s="4">
        <v>1829171</v>
      </c>
      <c r="I10787" s="4">
        <v>1829171</v>
      </c>
      <c r="J10787" s="4">
        <v>1829171</v>
      </c>
      <c r="K10787" s="4">
        <v>1829171</v>
      </c>
    </row>
    <row r="10788" spans="1:11" x14ac:dyDescent="0.35">
      <c r="A10788" t="s">
        <v>1045</v>
      </c>
      <c r="B10788" t="s">
        <v>2132</v>
      </c>
      <c r="C10788" t="s">
        <v>1855</v>
      </c>
      <c r="D10788" s="4">
        <v>603729</v>
      </c>
      <c r="E10788" s="4">
        <v>18249</v>
      </c>
      <c r="H10788" s="4">
        <v>713388</v>
      </c>
      <c r="I10788" s="4">
        <v>1335366</v>
      </c>
      <c r="J10788" s="4">
        <v>621978</v>
      </c>
      <c r="K10788" s="4">
        <v>603729</v>
      </c>
    </row>
    <row r="10789" spans="1:11" x14ac:dyDescent="0.35">
      <c r="A10789" t="s">
        <v>1045</v>
      </c>
      <c r="B10789" t="s">
        <v>2133</v>
      </c>
      <c r="C10789" t="s">
        <v>1856</v>
      </c>
      <c r="D10789" s="4">
        <v>8283</v>
      </c>
      <c r="I10789" s="4">
        <v>8283</v>
      </c>
      <c r="J10789" s="4">
        <v>8283</v>
      </c>
      <c r="K10789" s="4">
        <v>8283</v>
      </c>
    </row>
    <row r="10790" spans="1:11" x14ac:dyDescent="0.35">
      <c r="A10790" t="s">
        <v>1045</v>
      </c>
      <c r="B10790" t="s">
        <v>2134</v>
      </c>
      <c r="C10790" t="s">
        <v>1857</v>
      </c>
      <c r="D10790" s="4">
        <v>63144</v>
      </c>
      <c r="H10790" s="4">
        <v>8148</v>
      </c>
      <c r="I10790" s="4">
        <v>71291</v>
      </c>
      <c r="J10790" s="4">
        <v>63144</v>
      </c>
      <c r="K10790" s="4">
        <v>63144</v>
      </c>
    </row>
    <row r="10791" spans="1:11" x14ac:dyDescent="0.35">
      <c r="A10791" t="s">
        <v>1045</v>
      </c>
      <c r="B10791" t="s">
        <v>2135</v>
      </c>
      <c r="C10791" t="s">
        <v>1858</v>
      </c>
      <c r="D10791" s="4">
        <v>110942</v>
      </c>
      <c r="E10791" s="4">
        <v>8044</v>
      </c>
      <c r="I10791" s="4">
        <v>118986</v>
      </c>
      <c r="J10791" s="4">
        <v>118986</v>
      </c>
      <c r="K10791" s="4">
        <v>110942</v>
      </c>
    </row>
    <row r="10792" spans="1:11" x14ac:dyDescent="0.35">
      <c r="A10792" t="s">
        <v>1045</v>
      </c>
      <c r="B10792" t="s">
        <v>2136</v>
      </c>
      <c r="C10792" t="s">
        <v>1859</v>
      </c>
      <c r="D10792" s="4">
        <v>525000</v>
      </c>
      <c r="E10792" s="4">
        <v>50000</v>
      </c>
      <c r="G10792" s="4">
        <v>105421</v>
      </c>
      <c r="H10792" s="4">
        <v>1231117</v>
      </c>
      <c r="I10792" s="4">
        <v>1911538</v>
      </c>
      <c r="J10792" s="4">
        <v>575000</v>
      </c>
      <c r="K10792" s="4">
        <v>525000</v>
      </c>
    </row>
    <row r="10793" spans="1:11" x14ac:dyDescent="0.35">
      <c r="A10793" t="s">
        <v>1045</v>
      </c>
      <c r="B10793" t="s">
        <v>2137</v>
      </c>
      <c r="C10793" t="s">
        <v>1860</v>
      </c>
      <c r="D10793" s="4">
        <v>1956655</v>
      </c>
      <c r="H10793" s="4">
        <v>217406</v>
      </c>
      <c r="I10793" s="4">
        <v>2174061</v>
      </c>
      <c r="J10793" s="4">
        <v>1956655</v>
      </c>
      <c r="K10793" s="4">
        <v>1956655</v>
      </c>
    </row>
    <row r="10794" spans="1:11" x14ac:dyDescent="0.35">
      <c r="A10794" t="s">
        <v>1045</v>
      </c>
      <c r="B10794" t="s">
        <v>2138</v>
      </c>
      <c r="C10794" t="s">
        <v>1861</v>
      </c>
      <c r="D10794" s="4">
        <v>12946</v>
      </c>
      <c r="E10794" s="4">
        <v>97935</v>
      </c>
      <c r="F10794" s="4">
        <v>48968</v>
      </c>
      <c r="H10794" s="4">
        <v>195871</v>
      </c>
      <c r="I10794" s="4">
        <v>355720</v>
      </c>
      <c r="J10794" s="4">
        <v>110881</v>
      </c>
      <c r="K10794" s="4">
        <v>12946</v>
      </c>
    </row>
    <row r="10795" spans="1:11" x14ac:dyDescent="0.35">
      <c r="A10795" t="s">
        <v>1045</v>
      </c>
      <c r="B10795" t="s">
        <v>2139</v>
      </c>
      <c r="C10795" t="s">
        <v>1862</v>
      </c>
      <c r="D10795" s="4">
        <v>1196500</v>
      </c>
      <c r="E10795" s="4">
        <v>0</v>
      </c>
      <c r="H10795" s="4">
        <v>640923</v>
      </c>
      <c r="I10795" s="4">
        <v>1837423</v>
      </c>
      <c r="J10795" s="4">
        <v>1196500</v>
      </c>
      <c r="K10795" s="4">
        <v>1196500</v>
      </c>
    </row>
    <row r="10796" spans="1:11" x14ac:dyDescent="0.35">
      <c r="A10796" t="s">
        <v>1045</v>
      </c>
      <c r="B10796" t="s">
        <v>2141</v>
      </c>
      <c r="D10796" s="4">
        <v>6476021</v>
      </c>
      <c r="E10796" s="4">
        <v>258919</v>
      </c>
      <c r="F10796" s="4">
        <v>153580</v>
      </c>
      <c r="G10796" s="4">
        <v>149108</v>
      </c>
      <c r="H10796" s="4">
        <v>3328161</v>
      </c>
      <c r="I10796" s="4">
        <v>10365789</v>
      </c>
      <c r="J10796" s="4">
        <v>6734940</v>
      </c>
      <c r="K10796" s="4">
        <v>6476021</v>
      </c>
    </row>
    <row r="10797" spans="1:11" x14ac:dyDescent="0.35">
      <c r="A10797" t="s">
        <v>1045</v>
      </c>
      <c r="B10797" t="s">
        <v>2143</v>
      </c>
      <c r="C10797" t="s">
        <v>1865</v>
      </c>
      <c r="D10797" s="4">
        <v>43921</v>
      </c>
      <c r="H10797" s="4">
        <v>228550</v>
      </c>
      <c r="I10797" s="4">
        <v>272471</v>
      </c>
      <c r="J10797" s="4">
        <v>43921</v>
      </c>
      <c r="K10797" s="4">
        <v>43921</v>
      </c>
    </row>
    <row r="10798" spans="1:11" x14ac:dyDescent="0.35">
      <c r="A10798" t="s">
        <v>1045</v>
      </c>
      <c r="B10798" t="s">
        <v>2144</v>
      </c>
      <c r="C10798" t="s">
        <v>1866</v>
      </c>
      <c r="I10798" s="4">
        <v>0</v>
      </c>
      <c r="J10798">
        <v>0</v>
      </c>
      <c r="K10798" s="4">
        <v>0</v>
      </c>
    </row>
    <row r="10799" spans="1:11" x14ac:dyDescent="0.35">
      <c r="A10799" t="s">
        <v>1045</v>
      </c>
      <c r="B10799" t="s">
        <v>2145</v>
      </c>
      <c r="C10799" t="s">
        <v>1867</v>
      </c>
      <c r="D10799" s="4">
        <v>69531</v>
      </c>
      <c r="F10799" s="4">
        <v>85500</v>
      </c>
      <c r="G10799" s="4">
        <v>931855</v>
      </c>
      <c r="H10799" s="4">
        <v>1141647</v>
      </c>
      <c r="I10799" s="4">
        <v>2228533</v>
      </c>
      <c r="J10799" s="4">
        <v>69531</v>
      </c>
      <c r="K10799" s="4">
        <v>69531</v>
      </c>
    </row>
    <row r="10800" spans="1:11" x14ac:dyDescent="0.35">
      <c r="A10800" t="s">
        <v>1045</v>
      </c>
      <c r="B10800" t="s">
        <v>2146</v>
      </c>
      <c r="C10800" t="s">
        <v>1868</v>
      </c>
      <c r="D10800" s="4">
        <v>26576</v>
      </c>
      <c r="F10800" s="4">
        <v>105259</v>
      </c>
      <c r="G10800" s="4">
        <v>1063147</v>
      </c>
      <c r="H10800" s="4">
        <v>1031227</v>
      </c>
      <c r="I10800" s="4">
        <v>2226210</v>
      </c>
      <c r="J10800" s="4">
        <v>26576</v>
      </c>
      <c r="K10800" s="4">
        <v>26576</v>
      </c>
    </row>
    <row r="10801" spans="1:11" x14ac:dyDescent="0.35">
      <c r="A10801" t="s">
        <v>1045</v>
      </c>
      <c r="B10801" t="s">
        <v>2173</v>
      </c>
      <c r="C10801" t="s">
        <v>1894</v>
      </c>
      <c r="D10801" s="4">
        <v>27685</v>
      </c>
      <c r="I10801" s="4">
        <v>27685</v>
      </c>
      <c r="J10801" s="4">
        <v>27685</v>
      </c>
      <c r="K10801" s="4">
        <v>27685</v>
      </c>
    </row>
    <row r="10802" spans="1:11" x14ac:dyDescent="0.35">
      <c r="A10802" t="s">
        <v>1045</v>
      </c>
      <c r="B10802" t="s">
        <v>2147</v>
      </c>
      <c r="C10802" t="s">
        <v>1869</v>
      </c>
      <c r="G10802" s="4">
        <v>806400</v>
      </c>
      <c r="I10802" s="4">
        <v>806400</v>
      </c>
      <c r="J10802">
        <v>0</v>
      </c>
      <c r="K10802" s="4">
        <v>0</v>
      </c>
    </row>
    <row r="10803" spans="1:11" x14ac:dyDescent="0.35">
      <c r="A10803" t="s">
        <v>1045</v>
      </c>
      <c r="B10803" t="s">
        <v>2148</v>
      </c>
      <c r="C10803" t="s">
        <v>1870</v>
      </c>
      <c r="D10803" s="4">
        <v>12719</v>
      </c>
      <c r="E10803" s="4">
        <v>2094251</v>
      </c>
      <c r="H10803" s="4">
        <v>384000</v>
      </c>
      <c r="I10803" s="4">
        <v>2490970</v>
      </c>
      <c r="J10803" s="4">
        <v>2106970</v>
      </c>
      <c r="K10803" s="4">
        <v>12719</v>
      </c>
    </row>
    <row r="10804" spans="1:11" x14ac:dyDescent="0.35">
      <c r="A10804" t="s">
        <v>1045</v>
      </c>
      <c r="B10804" t="s">
        <v>2149</v>
      </c>
      <c r="C10804" t="s">
        <v>1871</v>
      </c>
      <c r="D10804" s="4">
        <v>2893</v>
      </c>
      <c r="G10804" s="4">
        <v>6495000</v>
      </c>
      <c r="H10804" s="4">
        <v>59822</v>
      </c>
      <c r="I10804" s="4">
        <v>6557715</v>
      </c>
      <c r="J10804" s="4">
        <v>2893</v>
      </c>
      <c r="K10804" s="4">
        <v>2893</v>
      </c>
    </row>
    <row r="10805" spans="1:11" x14ac:dyDescent="0.35">
      <c r="A10805" t="s">
        <v>1045</v>
      </c>
      <c r="B10805" t="s">
        <v>2150</v>
      </c>
      <c r="C10805" t="s">
        <v>1872</v>
      </c>
      <c r="D10805" s="4">
        <v>637000</v>
      </c>
      <c r="I10805" s="4">
        <v>637000</v>
      </c>
      <c r="J10805" s="4">
        <v>637000</v>
      </c>
      <c r="K10805" s="4">
        <v>637000</v>
      </c>
    </row>
    <row r="10806" spans="1:11" x14ac:dyDescent="0.35">
      <c r="A10806" t="s">
        <v>1045</v>
      </c>
      <c r="B10806" t="s">
        <v>2151</v>
      </c>
      <c r="C10806" t="s">
        <v>1873</v>
      </c>
      <c r="D10806" s="4">
        <v>5513</v>
      </c>
      <c r="I10806" s="4">
        <v>5513</v>
      </c>
      <c r="J10806" s="4">
        <v>5513</v>
      </c>
      <c r="K10806" s="4">
        <v>5513</v>
      </c>
    </row>
    <row r="10807" spans="1:11" x14ac:dyDescent="0.35">
      <c r="A10807" t="s">
        <v>1045</v>
      </c>
      <c r="B10807" t="s">
        <v>2153</v>
      </c>
      <c r="C10807" t="s">
        <v>1875</v>
      </c>
      <c r="H10807" s="4">
        <v>32548</v>
      </c>
      <c r="I10807" s="4">
        <v>32548</v>
      </c>
      <c r="J10807">
        <v>0</v>
      </c>
      <c r="K10807" s="4">
        <v>0</v>
      </c>
    </row>
    <row r="10808" spans="1:11" x14ac:dyDescent="0.35">
      <c r="A10808" t="s">
        <v>1045</v>
      </c>
      <c r="B10808" t="s">
        <v>2155</v>
      </c>
      <c r="C10808" t="s">
        <v>1877</v>
      </c>
      <c r="D10808" s="4">
        <v>4625</v>
      </c>
      <c r="I10808" s="4">
        <v>4625</v>
      </c>
      <c r="J10808" s="4">
        <v>4625</v>
      </c>
      <c r="K10808" s="4">
        <v>4625</v>
      </c>
    </row>
    <row r="10809" spans="1:11" x14ac:dyDescent="0.35">
      <c r="A10809" t="s">
        <v>1045</v>
      </c>
      <c r="B10809" t="s">
        <v>2156</v>
      </c>
      <c r="D10809" s="4">
        <v>830462</v>
      </c>
      <c r="E10809" s="4">
        <v>2094251</v>
      </c>
      <c r="F10809" s="4">
        <v>190759</v>
      </c>
      <c r="G10809" s="4">
        <v>9296403</v>
      </c>
      <c r="H10809" s="4">
        <v>2877794</v>
      </c>
      <c r="I10809" s="4">
        <v>15289669</v>
      </c>
      <c r="J10809" s="4">
        <v>2924713</v>
      </c>
      <c r="K10809" s="4">
        <v>830462</v>
      </c>
    </row>
    <row r="10810" spans="1:11" x14ac:dyDescent="0.35">
      <c r="A10810" t="s">
        <v>1045</v>
      </c>
      <c r="B10810" t="s">
        <v>2157</v>
      </c>
      <c r="C10810" t="s">
        <v>1879</v>
      </c>
      <c r="D10810" s="4">
        <v>406043</v>
      </c>
      <c r="I10810" s="4">
        <v>406043</v>
      </c>
      <c r="J10810" s="4">
        <v>406043</v>
      </c>
      <c r="K10810" s="4">
        <v>406043</v>
      </c>
    </row>
    <row r="10811" spans="1:11" x14ac:dyDescent="0.35">
      <c r="A10811" t="s">
        <v>1045</v>
      </c>
      <c r="B10811" t="s">
        <v>2186</v>
      </c>
      <c r="C10811" t="s">
        <v>1907</v>
      </c>
      <c r="D10811" s="4">
        <v>2938</v>
      </c>
      <c r="I10811" s="4">
        <v>2938</v>
      </c>
      <c r="J10811" s="4">
        <v>2938</v>
      </c>
      <c r="K10811" s="4">
        <v>2938</v>
      </c>
    </row>
    <row r="10812" spans="1:11" x14ac:dyDescent="0.35">
      <c r="A10812" t="s">
        <v>1045</v>
      </c>
      <c r="B10812" t="s">
        <v>2176</v>
      </c>
      <c r="C10812" t="s">
        <v>1897</v>
      </c>
      <c r="D10812" s="4">
        <v>13121</v>
      </c>
      <c r="I10812" s="4">
        <v>13121</v>
      </c>
      <c r="J10812" s="4">
        <v>13121</v>
      </c>
      <c r="K10812" s="4">
        <v>13121</v>
      </c>
    </row>
    <row r="10813" spans="1:11" x14ac:dyDescent="0.35">
      <c r="A10813" t="s">
        <v>1045</v>
      </c>
      <c r="B10813" t="s">
        <v>2158</v>
      </c>
      <c r="C10813" t="s">
        <v>1880</v>
      </c>
      <c r="D10813" s="4">
        <v>88016</v>
      </c>
      <c r="I10813" s="4">
        <v>88016</v>
      </c>
      <c r="J10813" s="4">
        <v>88016</v>
      </c>
      <c r="K10813" s="4">
        <v>88016</v>
      </c>
    </row>
    <row r="10814" spans="1:11" x14ac:dyDescent="0.35">
      <c r="A10814" t="s">
        <v>1045</v>
      </c>
      <c r="B10814" t="s">
        <v>2159</v>
      </c>
      <c r="C10814" t="s">
        <v>1881</v>
      </c>
      <c r="D10814" s="4">
        <v>454256</v>
      </c>
      <c r="I10814" s="4">
        <v>454256</v>
      </c>
      <c r="J10814" s="4">
        <v>454256</v>
      </c>
      <c r="K10814" s="4">
        <v>454256</v>
      </c>
    </row>
    <row r="10815" spans="1:11" x14ac:dyDescent="0.35">
      <c r="A10815" t="s">
        <v>1045</v>
      </c>
      <c r="B10815" t="s">
        <v>2174</v>
      </c>
      <c r="C10815" t="s">
        <v>1895</v>
      </c>
      <c r="D10815" s="4">
        <v>1708845</v>
      </c>
      <c r="I10815" s="4">
        <v>1708845</v>
      </c>
      <c r="J10815" s="4">
        <v>1708845</v>
      </c>
      <c r="K10815" s="4">
        <v>1708845</v>
      </c>
    </row>
    <row r="10816" spans="1:11" x14ac:dyDescent="0.35">
      <c r="A10816" t="s">
        <v>1045</v>
      </c>
      <c r="B10816" t="s">
        <v>2160</v>
      </c>
      <c r="C10816" t="s">
        <v>1882</v>
      </c>
      <c r="D10816" s="4">
        <v>185709</v>
      </c>
      <c r="I10816" s="4">
        <v>185709</v>
      </c>
      <c r="J10816" s="4">
        <v>185709</v>
      </c>
      <c r="K10816" s="4">
        <v>185709</v>
      </c>
    </row>
    <row r="10817" spans="1:11" x14ac:dyDescent="0.35">
      <c r="A10817" t="s">
        <v>1045</v>
      </c>
      <c r="B10817" t="s">
        <v>2163</v>
      </c>
      <c r="D10817" s="4">
        <v>2858928</v>
      </c>
      <c r="I10817" s="4">
        <v>2858928</v>
      </c>
      <c r="J10817" s="4">
        <v>2858928</v>
      </c>
      <c r="K10817" s="4">
        <v>2858928</v>
      </c>
    </row>
    <row r="10818" spans="1:11" x14ac:dyDescent="0.35">
      <c r="A10818" t="s">
        <v>1045</v>
      </c>
      <c r="B10818" t="s">
        <v>2164</v>
      </c>
      <c r="C10818" t="s">
        <v>1886</v>
      </c>
      <c r="D10818" s="4">
        <v>160249</v>
      </c>
      <c r="I10818" s="4">
        <v>160249</v>
      </c>
      <c r="J10818" s="4">
        <v>160249</v>
      </c>
      <c r="K10818" s="4">
        <v>160249</v>
      </c>
    </row>
    <row r="10819" spans="1:11" x14ac:dyDescent="0.35">
      <c r="A10819" t="s">
        <v>1045</v>
      </c>
      <c r="B10819" t="s">
        <v>2165</v>
      </c>
      <c r="D10819" s="4">
        <v>160249</v>
      </c>
      <c r="I10819" s="4">
        <v>160249</v>
      </c>
      <c r="J10819" s="4">
        <v>160249</v>
      </c>
      <c r="K10819" s="4">
        <v>160249</v>
      </c>
    </row>
    <row r="10820" spans="1:11" x14ac:dyDescent="0.35">
      <c r="A10820" t="s">
        <v>1045</v>
      </c>
      <c r="B10820" t="s">
        <v>2166</v>
      </c>
      <c r="C10820" t="s">
        <v>1888</v>
      </c>
      <c r="G10820" s="4">
        <v>288000</v>
      </c>
      <c r="I10820" s="4">
        <v>288000</v>
      </c>
      <c r="J10820">
        <v>0</v>
      </c>
      <c r="K10820" s="4">
        <v>0</v>
      </c>
    </row>
    <row r="10821" spans="1:11" x14ac:dyDescent="0.35">
      <c r="A10821" t="s">
        <v>1045</v>
      </c>
      <c r="B10821" t="s">
        <v>2180</v>
      </c>
      <c r="C10821" t="s">
        <v>1901</v>
      </c>
      <c r="E10821" s="4">
        <v>300000</v>
      </c>
      <c r="I10821" s="4">
        <v>300000</v>
      </c>
      <c r="J10821">
        <v>300000</v>
      </c>
      <c r="K10821" s="4">
        <v>0</v>
      </c>
    </row>
    <row r="10822" spans="1:11" x14ac:dyDescent="0.35">
      <c r="A10822" t="s">
        <v>1045</v>
      </c>
      <c r="B10822" t="s">
        <v>2167</v>
      </c>
      <c r="C10822" t="s">
        <v>1889</v>
      </c>
      <c r="E10822" s="4">
        <v>525000</v>
      </c>
      <c r="I10822" s="4">
        <v>525000</v>
      </c>
      <c r="J10822">
        <v>525000</v>
      </c>
      <c r="K10822" s="4">
        <v>0</v>
      </c>
    </row>
    <row r="10823" spans="1:11" x14ac:dyDescent="0.35">
      <c r="A10823" t="s">
        <v>1045</v>
      </c>
      <c r="B10823" t="s">
        <v>2168</v>
      </c>
      <c r="C10823" t="s">
        <v>1890</v>
      </c>
      <c r="E10823" s="4">
        <v>210000</v>
      </c>
      <c r="I10823" s="4">
        <v>210000</v>
      </c>
      <c r="J10823">
        <v>210000</v>
      </c>
      <c r="K10823" s="4">
        <v>0</v>
      </c>
    </row>
    <row r="10824" spans="1:11" x14ac:dyDescent="0.35">
      <c r="A10824" t="s">
        <v>1045</v>
      </c>
      <c r="B10824" t="s">
        <v>2181</v>
      </c>
      <c r="C10824" t="s">
        <v>1902</v>
      </c>
      <c r="E10824" s="4">
        <v>600000</v>
      </c>
      <c r="I10824" s="4">
        <v>600000</v>
      </c>
      <c r="J10824">
        <v>600000</v>
      </c>
      <c r="K10824" s="4">
        <v>0</v>
      </c>
    </row>
    <row r="10825" spans="1:11" x14ac:dyDescent="0.35">
      <c r="A10825" t="s">
        <v>1045</v>
      </c>
      <c r="B10825" t="s">
        <v>2169</v>
      </c>
      <c r="E10825" s="4">
        <v>1635000</v>
      </c>
      <c r="G10825" s="4">
        <v>288000</v>
      </c>
      <c r="I10825" s="4">
        <v>1923000</v>
      </c>
      <c r="J10825">
        <v>1635000</v>
      </c>
      <c r="K10825" s="4">
        <v>0</v>
      </c>
    </row>
    <row r="10826" spans="1:11" x14ac:dyDescent="0.35">
      <c r="A10826" t="s">
        <v>1045</v>
      </c>
      <c r="B10826" t="s">
        <v>2170</v>
      </c>
      <c r="D10826" s="4">
        <v>40584466</v>
      </c>
      <c r="E10826" s="4">
        <v>18504077</v>
      </c>
      <c r="F10826" s="4">
        <v>28176044</v>
      </c>
      <c r="G10826" s="4">
        <v>15494282</v>
      </c>
      <c r="H10826" s="4">
        <v>14583400</v>
      </c>
      <c r="I10826" s="4">
        <v>117342269</v>
      </c>
      <c r="J10826" s="4">
        <f>SUM(D10826,E10826)</f>
        <v>59088543</v>
      </c>
      <c r="K10826" s="4">
        <v>40584466</v>
      </c>
    </row>
    <row r="10827" spans="1:11" x14ac:dyDescent="0.35">
      <c r="A10827" t="s">
        <v>1051</v>
      </c>
      <c r="B10827" t="s">
        <v>2118</v>
      </c>
      <c r="C10827" t="s">
        <v>1843</v>
      </c>
      <c r="D10827" s="4">
        <v>10959298</v>
      </c>
      <c r="E10827" s="4">
        <v>1247542</v>
      </c>
      <c r="F10827" s="4">
        <v>6650000</v>
      </c>
      <c r="I10827" s="4">
        <v>18856840</v>
      </c>
      <c r="J10827" s="4">
        <v>12206840</v>
      </c>
      <c r="K10827" s="4">
        <v>10959298</v>
      </c>
    </row>
    <row r="10828" spans="1:11" x14ac:dyDescent="0.35">
      <c r="A10828" t="s">
        <v>1051</v>
      </c>
      <c r="B10828" t="s">
        <v>2119</v>
      </c>
      <c r="C10828" t="s">
        <v>1844</v>
      </c>
      <c r="D10828" s="4">
        <v>647414</v>
      </c>
      <c r="E10828" s="4">
        <v>237455</v>
      </c>
      <c r="H10828" s="4">
        <v>1130676</v>
      </c>
      <c r="I10828" s="4">
        <v>2015545</v>
      </c>
      <c r="J10828" s="4">
        <v>884869</v>
      </c>
      <c r="K10828" s="4">
        <v>647414</v>
      </c>
    </row>
    <row r="10829" spans="1:11" x14ac:dyDescent="0.35">
      <c r="A10829" t="s">
        <v>1051</v>
      </c>
      <c r="B10829" t="s">
        <v>2120</v>
      </c>
      <c r="C10829" t="s">
        <v>1845</v>
      </c>
      <c r="D10829" s="4">
        <v>1484720</v>
      </c>
      <c r="I10829" s="4">
        <v>1484720</v>
      </c>
      <c r="J10829" s="4">
        <v>1484720</v>
      </c>
      <c r="K10829" s="4">
        <v>1484720</v>
      </c>
    </row>
    <row r="10830" spans="1:11" x14ac:dyDescent="0.35">
      <c r="A10830" t="s">
        <v>1051</v>
      </c>
      <c r="B10830" t="s">
        <v>2121</v>
      </c>
      <c r="D10830" s="4">
        <v>13091432</v>
      </c>
      <c r="E10830" s="4">
        <v>1484997</v>
      </c>
      <c r="F10830" s="4">
        <v>6650000</v>
      </c>
      <c r="H10830" s="4">
        <v>1130676</v>
      </c>
      <c r="I10830" s="4">
        <v>22357104</v>
      </c>
      <c r="J10830" s="4">
        <v>14576429</v>
      </c>
      <c r="K10830" s="4">
        <v>13091432</v>
      </c>
    </row>
    <row r="10831" spans="1:11" x14ac:dyDescent="0.35">
      <c r="A10831" t="s">
        <v>1051</v>
      </c>
      <c r="B10831" t="s">
        <v>2122</v>
      </c>
      <c r="C10831" t="s">
        <v>1846</v>
      </c>
      <c r="D10831" s="4">
        <v>7214587</v>
      </c>
      <c r="E10831" s="4">
        <v>89615</v>
      </c>
      <c r="G10831" s="4">
        <v>1469413</v>
      </c>
      <c r="H10831" s="4">
        <v>132000</v>
      </c>
      <c r="I10831" s="4">
        <v>8905614</v>
      </c>
      <c r="J10831" s="4">
        <v>7304202</v>
      </c>
      <c r="K10831" s="4">
        <v>7214587</v>
      </c>
    </row>
    <row r="10832" spans="1:11" x14ac:dyDescent="0.35">
      <c r="A10832" t="s">
        <v>1051</v>
      </c>
      <c r="B10832" t="s">
        <v>2123</v>
      </c>
      <c r="C10832" t="s">
        <v>1847</v>
      </c>
      <c r="D10832" s="4">
        <v>8294417</v>
      </c>
      <c r="F10832" s="4">
        <v>608108</v>
      </c>
      <c r="I10832" s="4">
        <v>8902525</v>
      </c>
      <c r="J10832" s="4">
        <v>8294417</v>
      </c>
      <c r="K10832" s="4">
        <v>8294417</v>
      </c>
    </row>
    <row r="10833" spans="1:11" x14ac:dyDescent="0.35">
      <c r="A10833" t="s">
        <v>1051</v>
      </c>
      <c r="B10833" t="s">
        <v>2125</v>
      </c>
      <c r="D10833" s="4">
        <v>15509004</v>
      </c>
      <c r="E10833" s="4">
        <v>89615</v>
      </c>
      <c r="F10833" s="4">
        <v>608108</v>
      </c>
      <c r="G10833" s="4">
        <v>1469413</v>
      </c>
      <c r="H10833" s="4">
        <v>132000</v>
      </c>
      <c r="I10833" s="4">
        <v>17808140</v>
      </c>
      <c r="J10833" s="4">
        <v>15598619</v>
      </c>
      <c r="K10833" s="4">
        <v>15509004</v>
      </c>
    </row>
    <row r="10834" spans="1:11" x14ac:dyDescent="0.35">
      <c r="A10834" t="s">
        <v>1051</v>
      </c>
      <c r="B10834" t="s">
        <v>2126</v>
      </c>
      <c r="C10834" t="s">
        <v>1850</v>
      </c>
      <c r="E10834" s="4">
        <v>4800000</v>
      </c>
      <c r="I10834" s="4">
        <v>4800000</v>
      </c>
      <c r="J10834">
        <v>4800000</v>
      </c>
      <c r="K10834" s="4">
        <v>0</v>
      </c>
    </row>
    <row r="10835" spans="1:11" x14ac:dyDescent="0.35">
      <c r="A10835" t="s">
        <v>1051</v>
      </c>
      <c r="B10835" t="s">
        <v>2127</v>
      </c>
      <c r="E10835" s="4">
        <v>4800000</v>
      </c>
      <c r="I10835" s="4">
        <v>4800000</v>
      </c>
      <c r="J10835">
        <v>4800000</v>
      </c>
      <c r="K10835" s="4">
        <v>0</v>
      </c>
    </row>
    <row r="10836" spans="1:11" x14ac:dyDescent="0.35">
      <c r="A10836" t="s">
        <v>1051</v>
      </c>
      <c r="B10836" t="s">
        <v>2128</v>
      </c>
      <c r="C10836" t="s">
        <v>1851</v>
      </c>
      <c r="D10836" s="4">
        <v>157678</v>
      </c>
      <c r="F10836" s="4">
        <v>133148</v>
      </c>
      <c r="I10836" s="4">
        <v>290826</v>
      </c>
      <c r="J10836" s="4">
        <v>157678</v>
      </c>
      <c r="K10836" s="4">
        <v>157678</v>
      </c>
    </row>
    <row r="10837" spans="1:11" x14ac:dyDescent="0.35">
      <c r="A10837" t="s">
        <v>1051</v>
      </c>
      <c r="B10837" t="s">
        <v>2129</v>
      </c>
      <c r="C10837" t="s">
        <v>1852</v>
      </c>
      <c r="D10837" s="4">
        <v>1363</v>
      </c>
      <c r="F10837" s="4">
        <v>13630</v>
      </c>
      <c r="I10837" s="4">
        <v>14992</v>
      </c>
      <c r="J10837" s="4">
        <v>1363</v>
      </c>
      <c r="K10837" s="4">
        <v>1363</v>
      </c>
    </row>
    <row r="10838" spans="1:11" x14ac:dyDescent="0.35">
      <c r="A10838" t="s">
        <v>1051</v>
      </c>
      <c r="B10838" t="s">
        <v>2130</v>
      </c>
      <c r="C10838" t="s">
        <v>1853</v>
      </c>
      <c r="D10838" s="4">
        <v>158</v>
      </c>
      <c r="F10838" s="4">
        <v>34703</v>
      </c>
      <c r="I10838" s="4">
        <v>34861</v>
      </c>
      <c r="J10838" s="4">
        <v>158</v>
      </c>
      <c r="K10838" s="4">
        <v>158</v>
      </c>
    </row>
    <row r="10839" spans="1:11" x14ac:dyDescent="0.35">
      <c r="A10839" t="s">
        <v>1051</v>
      </c>
      <c r="B10839" t="s">
        <v>2172</v>
      </c>
      <c r="C10839" t="s">
        <v>1893</v>
      </c>
      <c r="F10839" s="4">
        <v>2389</v>
      </c>
      <c r="I10839" s="4">
        <v>2389</v>
      </c>
      <c r="J10839">
        <v>0</v>
      </c>
      <c r="K10839" s="4">
        <v>0</v>
      </c>
    </row>
    <row r="10840" spans="1:11" x14ac:dyDescent="0.35">
      <c r="A10840" t="s">
        <v>1051</v>
      </c>
      <c r="B10840" t="s">
        <v>2182</v>
      </c>
      <c r="C10840" t="s">
        <v>1903</v>
      </c>
      <c r="D10840" s="4">
        <v>4508</v>
      </c>
      <c r="I10840" s="4">
        <v>4508</v>
      </c>
      <c r="J10840" s="4">
        <v>4508</v>
      </c>
      <c r="K10840" s="4">
        <v>4508</v>
      </c>
    </row>
    <row r="10841" spans="1:11" x14ac:dyDescent="0.35">
      <c r="A10841" t="s">
        <v>1051</v>
      </c>
      <c r="B10841" t="s">
        <v>2131</v>
      </c>
      <c r="C10841" t="s">
        <v>1854</v>
      </c>
      <c r="D10841" s="4">
        <v>363144</v>
      </c>
      <c r="I10841" s="4">
        <v>363144</v>
      </c>
      <c r="J10841" s="4">
        <v>363144</v>
      </c>
      <c r="K10841" s="4">
        <v>363144</v>
      </c>
    </row>
    <row r="10842" spans="1:11" x14ac:dyDescent="0.35">
      <c r="A10842" t="s">
        <v>1051</v>
      </c>
      <c r="B10842" t="s">
        <v>2132</v>
      </c>
      <c r="C10842" t="s">
        <v>1855</v>
      </c>
      <c r="D10842" s="4">
        <v>268786</v>
      </c>
      <c r="I10842" s="4">
        <v>268786</v>
      </c>
      <c r="J10842" s="4">
        <v>268786</v>
      </c>
      <c r="K10842" s="4">
        <v>268786</v>
      </c>
    </row>
    <row r="10843" spans="1:11" x14ac:dyDescent="0.35">
      <c r="A10843" t="s">
        <v>1051</v>
      </c>
      <c r="B10843" t="s">
        <v>2133</v>
      </c>
      <c r="C10843" t="s">
        <v>1856</v>
      </c>
      <c r="D10843" s="4">
        <v>22499</v>
      </c>
      <c r="G10843" s="4">
        <v>12737</v>
      </c>
      <c r="I10843" s="4">
        <v>35236</v>
      </c>
      <c r="J10843" s="4">
        <v>22499</v>
      </c>
      <c r="K10843" s="4">
        <v>22499</v>
      </c>
    </row>
    <row r="10844" spans="1:11" x14ac:dyDescent="0.35">
      <c r="A10844" t="s">
        <v>1051</v>
      </c>
      <c r="B10844" t="s">
        <v>2134</v>
      </c>
      <c r="C10844" t="s">
        <v>1857</v>
      </c>
      <c r="D10844" s="4">
        <v>13579</v>
      </c>
      <c r="G10844" s="4">
        <v>2037</v>
      </c>
      <c r="I10844" s="4">
        <v>15616</v>
      </c>
      <c r="J10844" s="4">
        <v>13579</v>
      </c>
      <c r="K10844" s="4">
        <v>13579</v>
      </c>
    </row>
    <row r="10845" spans="1:11" x14ac:dyDescent="0.35">
      <c r="A10845" t="s">
        <v>1051</v>
      </c>
      <c r="B10845" t="s">
        <v>2135</v>
      </c>
      <c r="C10845" t="s">
        <v>1858</v>
      </c>
      <c r="E10845" s="4">
        <v>1487</v>
      </c>
      <c r="H10845" s="4">
        <v>41394</v>
      </c>
      <c r="I10845" s="4">
        <v>42881</v>
      </c>
      <c r="J10845">
        <v>1487</v>
      </c>
      <c r="K10845" s="4">
        <v>0</v>
      </c>
    </row>
    <row r="10846" spans="1:11" x14ac:dyDescent="0.35">
      <c r="A10846" t="s">
        <v>1051</v>
      </c>
      <c r="B10846" t="s">
        <v>2136</v>
      </c>
      <c r="C10846" t="s">
        <v>1859</v>
      </c>
      <c r="G10846" s="4">
        <v>3</v>
      </c>
      <c r="H10846" s="4">
        <v>225000</v>
      </c>
      <c r="I10846" s="4">
        <v>225003</v>
      </c>
      <c r="J10846">
        <v>0</v>
      </c>
      <c r="K10846" s="4">
        <v>0</v>
      </c>
    </row>
    <row r="10847" spans="1:11" x14ac:dyDescent="0.35">
      <c r="A10847" t="s">
        <v>1051</v>
      </c>
      <c r="B10847" t="s">
        <v>2137</v>
      </c>
      <c r="C10847" t="s">
        <v>1860</v>
      </c>
      <c r="H10847" s="4">
        <v>652218</v>
      </c>
      <c r="I10847" s="4">
        <v>652218</v>
      </c>
      <c r="J10847">
        <v>0</v>
      </c>
      <c r="K10847" s="4">
        <v>0</v>
      </c>
    </row>
    <row r="10848" spans="1:11" x14ac:dyDescent="0.35">
      <c r="A10848" t="s">
        <v>1051</v>
      </c>
      <c r="B10848" t="s">
        <v>2138</v>
      </c>
      <c r="C10848" t="s">
        <v>1861</v>
      </c>
      <c r="D10848" s="4">
        <v>138742</v>
      </c>
      <c r="F10848" s="4">
        <v>45703</v>
      </c>
      <c r="I10848" s="4">
        <v>184445</v>
      </c>
      <c r="J10848" s="4">
        <v>138742</v>
      </c>
      <c r="K10848" s="4">
        <v>138742</v>
      </c>
    </row>
    <row r="10849" spans="1:11" x14ac:dyDescent="0.35">
      <c r="A10849" t="s">
        <v>1051</v>
      </c>
      <c r="B10849" t="s">
        <v>2139</v>
      </c>
      <c r="C10849" t="s">
        <v>1862</v>
      </c>
      <c r="E10849" s="4">
        <v>0</v>
      </c>
      <c r="H10849" s="4">
        <v>512786</v>
      </c>
      <c r="I10849" s="4">
        <v>512786</v>
      </c>
      <c r="J10849">
        <v>0</v>
      </c>
      <c r="K10849" s="4">
        <v>0</v>
      </c>
    </row>
    <row r="10850" spans="1:11" x14ac:dyDescent="0.35">
      <c r="A10850" t="s">
        <v>1051</v>
      </c>
      <c r="B10850" t="s">
        <v>2141</v>
      </c>
      <c r="D10850" s="4">
        <v>970457</v>
      </c>
      <c r="E10850" s="4">
        <v>1487</v>
      </c>
      <c r="F10850" s="4">
        <v>229573</v>
      </c>
      <c r="G10850" s="4">
        <v>14777</v>
      </c>
      <c r="H10850" s="4">
        <v>1431398</v>
      </c>
      <c r="I10850" s="4">
        <v>2647691</v>
      </c>
      <c r="J10850" s="4">
        <v>971944</v>
      </c>
      <c r="K10850" s="4">
        <v>970457</v>
      </c>
    </row>
    <row r="10851" spans="1:11" x14ac:dyDescent="0.35">
      <c r="A10851" t="s">
        <v>1051</v>
      </c>
      <c r="B10851" t="s">
        <v>2144</v>
      </c>
      <c r="C10851" t="s">
        <v>1866</v>
      </c>
      <c r="I10851" s="4">
        <v>0</v>
      </c>
      <c r="J10851">
        <v>0</v>
      </c>
      <c r="K10851" s="4">
        <v>0</v>
      </c>
    </row>
    <row r="10852" spans="1:11" x14ac:dyDescent="0.35">
      <c r="A10852" t="s">
        <v>1051</v>
      </c>
      <c r="B10852" t="s">
        <v>2145</v>
      </c>
      <c r="C10852" t="s">
        <v>1867</v>
      </c>
      <c r="D10852" s="4">
        <v>800000</v>
      </c>
      <c r="F10852" s="4">
        <v>13500</v>
      </c>
      <c r="H10852" s="4">
        <v>1302084</v>
      </c>
      <c r="I10852" s="4">
        <v>2115584</v>
      </c>
      <c r="J10852" s="4">
        <v>800000</v>
      </c>
      <c r="K10852" s="4">
        <v>800000</v>
      </c>
    </row>
    <row r="10853" spans="1:11" x14ac:dyDescent="0.35">
      <c r="A10853" t="s">
        <v>1051</v>
      </c>
      <c r="B10853" t="s">
        <v>2146</v>
      </c>
      <c r="C10853" t="s">
        <v>1868</v>
      </c>
      <c r="D10853" s="4">
        <v>250000</v>
      </c>
      <c r="H10853" s="4">
        <v>1573068</v>
      </c>
      <c r="I10853" s="4">
        <v>1823068</v>
      </c>
      <c r="J10853" s="4">
        <v>250000</v>
      </c>
      <c r="K10853" s="4">
        <v>250000</v>
      </c>
    </row>
    <row r="10854" spans="1:11" x14ac:dyDescent="0.35">
      <c r="A10854" t="s">
        <v>1051</v>
      </c>
      <c r="B10854" t="s">
        <v>2147</v>
      </c>
      <c r="C10854" t="s">
        <v>1869</v>
      </c>
      <c r="H10854" s="4">
        <v>539520</v>
      </c>
      <c r="I10854" s="4">
        <v>539520</v>
      </c>
      <c r="J10854">
        <v>0</v>
      </c>
      <c r="K10854" s="4">
        <v>0</v>
      </c>
    </row>
    <row r="10855" spans="1:11" x14ac:dyDescent="0.35">
      <c r="A10855" t="s">
        <v>1051</v>
      </c>
      <c r="B10855" t="s">
        <v>2148</v>
      </c>
      <c r="C10855" t="s">
        <v>1870</v>
      </c>
      <c r="E10855" s="4">
        <v>46189</v>
      </c>
      <c r="G10855" s="4">
        <v>2493705</v>
      </c>
      <c r="H10855" s="4">
        <v>32000</v>
      </c>
      <c r="I10855" s="4">
        <v>2571894</v>
      </c>
      <c r="J10855">
        <v>46189</v>
      </c>
      <c r="K10855" s="4">
        <v>0</v>
      </c>
    </row>
    <row r="10856" spans="1:11" x14ac:dyDescent="0.35">
      <c r="A10856" t="s">
        <v>1051</v>
      </c>
      <c r="B10856" t="s">
        <v>2149</v>
      </c>
      <c r="C10856" t="s">
        <v>1871</v>
      </c>
      <c r="D10856" s="4">
        <v>4342037</v>
      </c>
      <c r="E10856" s="4">
        <v>103663</v>
      </c>
      <c r="F10856" s="4">
        <v>28894</v>
      </c>
      <c r="I10856" s="4">
        <v>4474594</v>
      </c>
      <c r="J10856" s="4">
        <v>4445700</v>
      </c>
      <c r="K10856" s="4">
        <v>4342037</v>
      </c>
    </row>
    <row r="10857" spans="1:11" x14ac:dyDescent="0.35">
      <c r="A10857" t="s">
        <v>1051</v>
      </c>
      <c r="B10857" t="s">
        <v>2150</v>
      </c>
      <c r="C10857" t="s">
        <v>1872</v>
      </c>
      <c r="D10857" s="4">
        <v>147000</v>
      </c>
      <c r="I10857" s="4">
        <v>147000</v>
      </c>
      <c r="J10857" s="4">
        <v>147000</v>
      </c>
      <c r="K10857" s="4">
        <v>147000</v>
      </c>
    </row>
    <row r="10858" spans="1:11" x14ac:dyDescent="0.35">
      <c r="A10858" t="s">
        <v>1051</v>
      </c>
      <c r="B10858" t="s">
        <v>2153</v>
      </c>
      <c r="C10858" t="s">
        <v>1875</v>
      </c>
      <c r="H10858" s="4">
        <v>17436</v>
      </c>
      <c r="I10858" s="4">
        <v>17436</v>
      </c>
      <c r="J10858">
        <v>0</v>
      </c>
      <c r="K10858" s="4">
        <v>0</v>
      </c>
    </row>
    <row r="10859" spans="1:11" x14ac:dyDescent="0.35">
      <c r="A10859" t="s">
        <v>1051</v>
      </c>
      <c r="B10859" t="s">
        <v>2154</v>
      </c>
      <c r="C10859" t="s">
        <v>1876</v>
      </c>
      <c r="H10859" s="4">
        <v>100800</v>
      </c>
      <c r="I10859" s="4">
        <v>100800</v>
      </c>
      <c r="J10859">
        <v>0</v>
      </c>
      <c r="K10859" s="4">
        <v>0</v>
      </c>
    </row>
    <row r="10860" spans="1:11" x14ac:dyDescent="0.35">
      <c r="A10860" t="s">
        <v>1051</v>
      </c>
      <c r="B10860" t="s">
        <v>2156</v>
      </c>
      <c r="D10860" s="4">
        <v>5539037</v>
      </c>
      <c r="E10860" s="4">
        <v>149851</v>
      </c>
      <c r="F10860" s="4">
        <v>42394</v>
      </c>
      <c r="G10860" s="4">
        <v>2493705</v>
      </c>
      <c r="H10860" s="4">
        <v>3564909</v>
      </c>
      <c r="I10860" s="4">
        <v>11789896</v>
      </c>
      <c r="J10860" s="4">
        <v>5688888</v>
      </c>
      <c r="K10860" s="4">
        <v>5539037</v>
      </c>
    </row>
    <row r="10861" spans="1:11" x14ac:dyDescent="0.35">
      <c r="A10861" t="s">
        <v>1051</v>
      </c>
      <c r="B10861" t="s">
        <v>2157</v>
      </c>
      <c r="C10861" t="s">
        <v>1879</v>
      </c>
      <c r="D10861" s="4">
        <v>760917</v>
      </c>
      <c r="I10861" s="4">
        <v>760917</v>
      </c>
      <c r="J10861" s="4">
        <v>760917</v>
      </c>
      <c r="K10861" s="4">
        <v>760917</v>
      </c>
    </row>
    <row r="10862" spans="1:11" x14ac:dyDescent="0.35">
      <c r="A10862" t="s">
        <v>1051</v>
      </c>
      <c r="B10862" t="s">
        <v>2158</v>
      </c>
      <c r="C10862" t="s">
        <v>1880</v>
      </c>
      <c r="D10862" s="4">
        <v>807151</v>
      </c>
      <c r="I10862" s="4">
        <v>807151</v>
      </c>
      <c r="J10862" s="4">
        <v>807151</v>
      </c>
      <c r="K10862" s="4">
        <v>807151</v>
      </c>
    </row>
    <row r="10863" spans="1:11" x14ac:dyDescent="0.35">
      <c r="A10863" t="s">
        <v>1051</v>
      </c>
      <c r="B10863" t="s">
        <v>2159</v>
      </c>
      <c r="C10863" t="s">
        <v>1881</v>
      </c>
      <c r="D10863" s="4">
        <v>939193</v>
      </c>
      <c r="I10863" s="4">
        <v>939193</v>
      </c>
      <c r="J10863" s="4">
        <v>939193</v>
      </c>
      <c r="K10863" s="4">
        <v>939193</v>
      </c>
    </row>
    <row r="10864" spans="1:11" x14ac:dyDescent="0.35">
      <c r="A10864" t="s">
        <v>1051</v>
      </c>
      <c r="B10864" t="s">
        <v>2160</v>
      </c>
      <c r="C10864" t="s">
        <v>1882</v>
      </c>
      <c r="E10864" s="4">
        <v>46216</v>
      </c>
      <c r="I10864" s="4">
        <v>46216</v>
      </c>
      <c r="J10864">
        <v>46216</v>
      </c>
      <c r="K10864" s="4">
        <v>0</v>
      </c>
    </row>
    <row r="10865" spans="1:11" x14ac:dyDescent="0.35">
      <c r="A10865" t="s">
        <v>1051</v>
      </c>
      <c r="B10865" t="s">
        <v>2161</v>
      </c>
      <c r="C10865" t="s">
        <v>1883</v>
      </c>
      <c r="D10865" s="4">
        <v>105624</v>
      </c>
      <c r="I10865" s="4">
        <v>105624</v>
      </c>
      <c r="J10865" s="4">
        <v>105624</v>
      </c>
      <c r="K10865" s="4">
        <v>105624</v>
      </c>
    </row>
    <row r="10866" spans="1:11" x14ac:dyDescent="0.35">
      <c r="A10866" t="s">
        <v>1051</v>
      </c>
      <c r="B10866" t="s">
        <v>2163</v>
      </c>
      <c r="D10866" s="4">
        <v>2612885</v>
      </c>
      <c r="E10866" s="4">
        <v>46216</v>
      </c>
      <c r="I10866" s="4">
        <v>2659101</v>
      </c>
      <c r="J10866" s="4">
        <v>2659101</v>
      </c>
      <c r="K10866" s="4">
        <v>2612885</v>
      </c>
    </row>
    <row r="10867" spans="1:11" x14ac:dyDescent="0.35">
      <c r="A10867" t="s">
        <v>1051</v>
      </c>
      <c r="B10867" t="s">
        <v>2164</v>
      </c>
      <c r="C10867" t="s">
        <v>1886</v>
      </c>
      <c r="D10867" s="4">
        <v>75411</v>
      </c>
      <c r="I10867" s="4">
        <v>75411</v>
      </c>
      <c r="J10867" s="4">
        <v>75411</v>
      </c>
      <c r="K10867" s="4">
        <v>75411</v>
      </c>
    </row>
    <row r="10868" spans="1:11" x14ac:dyDescent="0.35">
      <c r="A10868" t="s">
        <v>1051</v>
      </c>
      <c r="B10868" t="s">
        <v>2165</v>
      </c>
      <c r="D10868" s="4">
        <v>75411</v>
      </c>
      <c r="I10868" s="4">
        <v>75411</v>
      </c>
      <c r="J10868" s="4">
        <v>75411</v>
      </c>
      <c r="K10868" s="4">
        <v>75411</v>
      </c>
    </row>
    <row r="10869" spans="1:11" x14ac:dyDescent="0.35">
      <c r="A10869" t="s">
        <v>1051</v>
      </c>
      <c r="B10869" t="s">
        <v>2166</v>
      </c>
      <c r="C10869" t="s">
        <v>1888</v>
      </c>
      <c r="H10869" s="4">
        <v>72000</v>
      </c>
      <c r="I10869" s="4">
        <v>72000</v>
      </c>
      <c r="J10869">
        <v>0</v>
      </c>
      <c r="K10869" s="4">
        <v>0</v>
      </c>
    </row>
    <row r="10870" spans="1:11" x14ac:dyDescent="0.35">
      <c r="A10870" t="s">
        <v>1051</v>
      </c>
      <c r="B10870" t="s">
        <v>2180</v>
      </c>
      <c r="C10870" t="s">
        <v>1901</v>
      </c>
      <c r="G10870" s="4">
        <v>300000</v>
      </c>
      <c r="I10870" s="4">
        <v>300000</v>
      </c>
      <c r="J10870">
        <v>0</v>
      </c>
      <c r="K10870" s="4">
        <v>0</v>
      </c>
    </row>
    <row r="10871" spans="1:11" x14ac:dyDescent="0.35">
      <c r="A10871" t="s">
        <v>1051</v>
      </c>
      <c r="B10871" t="s">
        <v>2167</v>
      </c>
      <c r="C10871" t="s">
        <v>1889</v>
      </c>
      <c r="G10871" s="4">
        <v>105000</v>
      </c>
      <c r="I10871" s="4">
        <v>105000</v>
      </c>
      <c r="J10871">
        <v>0</v>
      </c>
      <c r="K10871" s="4">
        <v>0</v>
      </c>
    </row>
    <row r="10872" spans="1:11" x14ac:dyDescent="0.35">
      <c r="A10872" t="s">
        <v>1051</v>
      </c>
      <c r="B10872" t="s">
        <v>2168</v>
      </c>
      <c r="C10872" t="s">
        <v>1890</v>
      </c>
      <c r="G10872" s="4">
        <v>75000</v>
      </c>
      <c r="I10872" s="4">
        <v>75000</v>
      </c>
      <c r="J10872">
        <v>0</v>
      </c>
      <c r="K10872" s="4">
        <v>0</v>
      </c>
    </row>
    <row r="10873" spans="1:11" x14ac:dyDescent="0.35">
      <c r="A10873" t="s">
        <v>1051</v>
      </c>
      <c r="B10873" t="s">
        <v>2181</v>
      </c>
      <c r="C10873" t="s">
        <v>1902</v>
      </c>
      <c r="G10873" s="4">
        <v>600000</v>
      </c>
      <c r="I10873" s="4">
        <v>600000</v>
      </c>
      <c r="J10873">
        <v>0</v>
      </c>
      <c r="K10873" s="4">
        <v>0</v>
      </c>
    </row>
    <row r="10874" spans="1:11" x14ac:dyDescent="0.35">
      <c r="A10874" t="s">
        <v>1051</v>
      </c>
      <c r="B10874" t="s">
        <v>2169</v>
      </c>
      <c r="G10874" s="4">
        <v>1080000</v>
      </c>
      <c r="H10874" s="4">
        <v>72000</v>
      </c>
      <c r="I10874" s="4">
        <v>1152000</v>
      </c>
      <c r="J10874">
        <v>0</v>
      </c>
      <c r="K10874" s="4">
        <v>0</v>
      </c>
    </row>
    <row r="10875" spans="1:11" x14ac:dyDescent="0.35">
      <c r="A10875" t="s">
        <v>1051</v>
      </c>
      <c r="B10875" t="s">
        <v>2170</v>
      </c>
      <c r="D10875" s="4">
        <v>37798226</v>
      </c>
      <c r="E10875" s="4">
        <v>6572166</v>
      </c>
      <c r="F10875" s="4">
        <v>7530075</v>
      </c>
      <c r="G10875" s="4">
        <v>5057894</v>
      </c>
      <c r="H10875" s="4">
        <v>6330982</v>
      </c>
      <c r="I10875" s="4">
        <v>63289343</v>
      </c>
      <c r="J10875" s="4">
        <f>SUM(D10875,E10875)</f>
        <v>44370392</v>
      </c>
      <c r="K10875" s="4">
        <v>37798226</v>
      </c>
    </row>
    <row r="10876" spans="1:11" x14ac:dyDescent="0.35">
      <c r="A10876" t="s">
        <v>1055</v>
      </c>
      <c r="B10876" t="s">
        <v>2118</v>
      </c>
      <c r="C10876" t="s">
        <v>1843</v>
      </c>
      <c r="D10876" s="4">
        <v>6335845</v>
      </c>
      <c r="E10876" s="4">
        <v>511920</v>
      </c>
      <c r="F10876" s="4">
        <v>3458000</v>
      </c>
      <c r="I10876" s="4">
        <v>10305765</v>
      </c>
      <c r="J10876" s="4">
        <v>6847765</v>
      </c>
      <c r="K10876" s="4">
        <v>6335845</v>
      </c>
    </row>
    <row r="10877" spans="1:11" x14ac:dyDescent="0.35">
      <c r="A10877" t="s">
        <v>1055</v>
      </c>
      <c r="B10877" t="s">
        <v>2119</v>
      </c>
      <c r="C10877" t="s">
        <v>1844</v>
      </c>
      <c r="D10877" s="4">
        <v>338297</v>
      </c>
      <c r="F10877" s="4">
        <v>519676</v>
      </c>
      <c r="H10877" s="4">
        <v>78300</v>
      </c>
      <c r="I10877" s="4">
        <v>936273</v>
      </c>
      <c r="J10877" s="4">
        <v>338297</v>
      </c>
      <c r="K10877" s="4">
        <v>338297</v>
      </c>
    </row>
    <row r="10878" spans="1:11" x14ac:dyDescent="0.35">
      <c r="A10878" t="s">
        <v>1055</v>
      </c>
      <c r="B10878" t="s">
        <v>2120</v>
      </c>
      <c r="C10878" t="s">
        <v>1845</v>
      </c>
      <c r="D10878" s="4">
        <v>67458</v>
      </c>
      <c r="F10878" s="4">
        <v>638585</v>
      </c>
      <c r="G10878" s="4">
        <v>199558</v>
      </c>
      <c r="I10878" s="4">
        <v>905601</v>
      </c>
      <c r="J10878" s="4">
        <v>67458</v>
      </c>
      <c r="K10878" s="4">
        <v>67458</v>
      </c>
    </row>
    <row r="10879" spans="1:11" x14ac:dyDescent="0.35">
      <c r="A10879" t="s">
        <v>1055</v>
      </c>
      <c r="B10879" t="s">
        <v>2121</v>
      </c>
      <c r="D10879" s="4">
        <v>6741599</v>
      </c>
      <c r="E10879" s="4">
        <v>511920</v>
      </c>
      <c r="F10879" s="4">
        <v>4616261</v>
      </c>
      <c r="G10879" s="4">
        <v>199558</v>
      </c>
      <c r="H10879" s="4">
        <v>78300</v>
      </c>
      <c r="I10879" s="4">
        <v>12147639</v>
      </c>
      <c r="J10879" s="4">
        <v>7253519</v>
      </c>
      <c r="K10879" s="4">
        <v>6741599</v>
      </c>
    </row>
    <row r="10880" spans="1:11" x14ac:dyDescent="0.35">
      <c r="A10880" t="s">
        <v>1055</v>
      </c>
      <c r="B10880" t="s">
        <v>2122</v>
      </c>
      <c r="C10880" t="s">
        <v>1846</v>
      </c>
      <c r="D10880" s="4">
        <v>8245234</v>
      </c>
      <c r="H10880" s="4">
        <v>5793447</v>
      </c>
      <c r="I10880" s="4">
        <v>14038681</v>
      </c>
      <c r="J10880" s="4">
        <v>8245234</v>
      </c>
      <c r="K10880" s="4">
        <v>8245234</v>
      </c>
    </row>
    <row r="10881" spans="1:11" x14ac:dyDescent="0.35">
      <c r="A10881" t="s">
        <v>1055</v>
      </c>
      <c r="B10881" t="s">
        <v>2123</v>
      </c>
      <c r="C10881" t="s">
        <v>1847</v>
      </c>
      <c r="D10881" s="4">
        <v>1583952</v>
      </c>
      <c r="F10881" s="4">
        <v>880000</v>
      </c>
      <c r="I10881" s="4">
        <v>2463952</v>
      </c>
      <c r="J10881" s="4">
        <v>1583952</v>
      </c>
      <c r="K10881" s="4">
        <v>1583952</v>
      </c>
    </row>
    <row r="10882" spans="1:11" x14ac:dyDescent="0.35">
      <c r="A10882" t="s">
        <v>1055</v>
      </c>
      <c r="B10882" t="s">
        <v>2124</v>
      </c>
      <c r="C10882" t="s">
        <v>1848</v>
      </c>
      <c r="D10882" s="4">
        <v>166917</v>
      </c>
      <c r="I10882" s="4">
        <v>166917</v>
      </c>
      <c r="J10882" s="4">
        <v>166917</v>
      </c>
      <c r="K10882" s="4">
        <v>166917</v>
      </c>
    </row>
    <row r="10883" spans="1:11" x14ac:dyDescent="0.35">
      <c r="A10883" t="s">
        <v>1055</v>
      </c>
      <c r="B10883" t="s">
        <v>2125</v>
      </c>
      <c r="D10883" s="4">
        <v>9996103</v>
      </c>
      <c r="F10883" s="4">
        <v>880000</v>
      </c>
      <c r="H10883" s="4">
        <v>5793447</v>
      </c>
      <c r="I10883" s="4">
        <v>16669550</v>
      </c>
      <c r="J10883" s="4">
        <v>9996103</v>
      </c>
      <c r="K10883" s="4">
        <v>9996103</v>
      </c>
    </row>
    <row r="10884" spans="1:11" x14ac:dyDescent="0.35">
      <c r="A10884" t="s">
        <v>1055</v>
      </c>
      <c r="B10884" t="s">
        <v>2128</v>
      </c>
      <c r="C10884" t="s">
        <v>1851</v>
      </c>
      <c r="D10884" s="4">
        <v>101200</v>
      </c>
      <c r="I10884" s="4">
        <v>101200</v>
      </c>
      <c r="J10884" s="4">
        <v>101200</v>
      </c>
      <c r="K10884" s="4">
        <v>101200</v>
      </c>
    </row>
    <row r="10885" spans="1:11" x14ac:dyDescent="0.35">
      <c r="A10885" t="s">
        <v>1055</v>
      </c>
      <c r="B10885" t="s">
        <v>2182</v>
      </c>
      <c r="C10885" t="s">
        <v>1903</v>
      </c>
      <c r="D10885" s="4">
        <v>6073</v>
      </c>
      <c r="I10885" s="4">
        <v>6073</v>
      </c>
      <c r="J10885" s="4">
        <v>6073</v>
      </c>
      <c r="K10885" s="4">
        <v>6073</v>
      </c>
    </row>
    <row r="10886" spans="1:11" x14ac:dyDescent="0.35">
      <c r="A10886" t="s">
        <v>1055</v>
      </c>
      <c r="B10886" t="s">
        <v>2131</v>
      </c>
      <c r="C10886" t="s">
        <v>1854</v>
      </c>
      <c r="D10886" s="4">
        <v>340982</v>
      </c>
      <c r="F10886" s="4">
        <v>282446</v>
      </c>
      <c r="I10886" s="4">
        <v>623427</v>
      </c>
      <c r="J10886" s="4">
        <v>340982</v>
      </c>
      <c r="K10886" s="4">
        <v>340982</v>
      </c>
    </row>
    <row r="10887" spans="1:11" x14ac:dyDescent="0.35">
      <c r="A10887" t="s">
        <v>1055</v>
      </c>
      <c r="B10887" t="s">
        <v>2132</v>
      </c>
      <c r="C10887" t="s">
        <v>1855</v>
      </c>
      <c r="D10887" s="4">
        <v>105605</v>
      </c>
      <c r="F10887" s="4">
        <v>105512</v>
      </c>
      <c r="I10887" s="4">
        <v>211117</v>
      </c>
      <c r="J10887" s="4">
        <v>105605</v>
      </c>
      <c r="K10887" s="4">
        <v>105605</v>
      </c>
    </row>
    <row r="10888" spans="1:11" x14ac:dyDescent="0.35">
      <c r="A10888" t="s">
        <v>1055</v>
      </c>
      <c r="B10888" t="s">
        <v>2133</v>
      </c>
      <c r="C10888" t="s">
        <v>1856</v>
      </c>
      <c r="I10888" s="4">
        <v>0</v>
      </c>
      <c r="J10888">
        <v>0</v>
      </c>
      <c r="K10888" s="4">
        <v>0</v>
      </c>
    </row>
    <row r="10889" spans="1:11" x14ac:dyDescent="0.35">
      <c r="A10889" t="s">
        <v>1055</v>
      </c>
      <c r="B10889" t="s">
        <v>2134</v>
      </c>
      <c r="C10889" t="s">
        <v>1857</v>
      </c>
      <c r="D10889" s="4">
        <v>29874</v>
      </c>
      <c r="I10889" s="4">
        <v>29874</v>
      </c>
      <c r="J10889" s="4">
        <v>29874</v>
      </c>
      <c r="K10889" s="4">
        <v>29874</v>
      </c>
    </row>
    <row r="10890" spans="1:11" x14ac:dyDescent="0.35">
      <c r="A10890" t="s">
        <v>1055</v>
      </c>
      <c r="B10890" t="s">
        <v>2135</v>
      </c>
      <c r="C10890" t="s">
        <v>1858</v>
      </c>
      <c r="E10890" s="4">
        <v>19196</v>
      </c>
      <c r="F10890" s="4">
        <v>16088</v>
      </c>
      <c r="H10890" s="4">
        <v>25976</v>
      </c>
      <c r="I10890" s="4">
        <v>61261</v>
      </c>
      <c r="J10890">
        <v>19196</v>
      </c>
      <c r="K10890" s="4">
        <v>0</v>
      </c>
    </row>
    <row r="10891" spans="1:11" x14ac:dyDescent="0.35">
      <c r="A10891" t="s">
        <v>1055</v>
      </c>
      <c r="B10891" t="s">
        <v>2136</v>
      </c>
      <c r="C10891" t="s">
        <v>1859</v>
      </c>
      <c r="F10891" s="4">
        <v>1050000</v>
      </c>
      <c r="H10891" s="4">
        <v>75000</v>
      </c>
      <c r="I10891" s="4">
        <v>1125000</v>
      </c>
      <c r="J10891">
        <v>0</v>
      </c>
      <c r="K10891" s="4">
        <v>0</v>
      </c>
    </row>
    <row r="10892" spans="1:11" x14ac:dyDescent="0.35">
      <c r="A10892" t="s">
        <v>1055</v>
      </c>
      <c r="B10892" t="s">
        <v>2137</v>
      </c>
      <c r="C10892" t="s">
        <v>1860</v>
      </c>
      <c r="F10892" s="4">
        <v>1087030</v>
      </c>
      <c r="I10892" s="4">
        <v>1087030</v>
      </c>
      <c r="J10892">
        <v>0</v>
      </c>
      <c r="K10892" s="4">
        <v>0</v>
      </c>
    </row>
    <row r="10893" spans="1:11" x14ac:dyDescent="0.35">
      <c r="A10893" t="s">
        <v>1055</v>
      </c>
      <c r="B10893" t="s">
        <v>2138</v>
      </c>
      <c r="C10893" t="s">
        <v>1861</v>
      </c>
      <c r="D10893" s="4">
        <v>37542</v>
      </c>
      <c r="I10893" s="4">
        <v>37542</v>
      </c>
      <c r="J10893" s="4">
        <v>37542</v>
      </c>
      <c r="K10893" s="4">
        <v>37542</v>
      </c>
    </row>
    <row r="10894" spans="1:11" x14ac:dyDescent="0.35">
      <c r="A10894" t="s">
        <v>1055</v>
      </c>
      <c r="B10894" t="s">
        <v>2140</v>
      </c>
      <c r="C10894" t="s">
        <v>1863</v>
      </c>
      <c r="D10894" s="4">
        <v>14346</v>
      </c>
      <c r="F10894" s="4">
        <v>15560</v>
      </c>
      <c r="I10894" s="4">
        <v>29905</v>
      </c>
      <c r="J10894" s="4">
        <v>14346</v>
      </c>
      <c r="K10894" s="4">
        <v>14346</v>
      </c>
    </row>
    <row r="10895" spans="1:11" x14ac:dyDescent="0.35">
      <c r="A10895" t="s">
        <v>1055</v>
      </c>
      <c r="B10895" t="s">
        <v>2141</v>
      </c>
      <c r="D10895" s="4">
        <v>635621</v>
      </c>
      <c r="E10895" s="4">
        <v>19196</v>
      </c>
      <c r="F10895" s="4">
        <v>2556636</v>
      </c>
      <c r="H10895" s="4">
        <v>100976</v>
      </c>
      <c r="I10895" s="4">
        <v>3312429</v>
      </c>
      <c r="J10895" s="4">
        <v>654817</v>
      </c>
      <c r="K10895" s="4">
        <v>635621</v>
      </c>
    </row>
    <row r="10896" spans="1:11" x14ac:dyDescent="0.35">
      <c r="A10896" t="s">
        <v>1055</v>
      </c>
      <c r="B10896" t="s">
        <v>2144</v>
      </c>
      <c r="C10896" t="s">
        <v>1866</v>
      </c>
      <c r="I10896" s="4">
        <v>0</v>
      </c>
      <c r="J10896">
        <v>0</v>
      </c>
      <c r="K10896" s="4">
        <v>0</v>
      </c>
    </row>
    <row r="10897" spans="1:11" x14ac:dyDescent="0.35">
      <c r="A10897" t="s">
        <v>1055</v>
      </c>
      <c r="B10897" t="s">
        <v>2145</v>
      </c>
      <c r="C10897" t="s">
        <v>1867</v>
      </c>
      <c r="E10897" s="4">
        <v>69531</v>
      </c>
      <c r="F10897" s="4">
        <v>13500</v>
      </c>
      <c r="G10897" s="4">
        <v>78531</v>
      </c>
      <c r="H10897" s="4">
        <v>565108</v>
      </c>
      <c r="I10897" s="4">
        <v>726669</v>
      </c>
      <c r="J10897">
        <v>69531</v>
      </c>
      <c r="K10897" s="4">
        <v>0</v>
      </c>
    </row>
    <row r="10898" spans="1:11" x14ac:dyDescent="0.35">
      <c r="A10898" t="s">
        <v>1055</v>
      </c>
      <c r="B10898" t="s">
        <v>2146</v>
      </c>
      <c r="C10898" t="s">
        <v>1868</v>
      </c>
      <c r="D10898" s="4">
        <v>5259</v>
      </c>
      <c r="F10898" s="4">
        <v>26297</v>
      </c>
      <c r="H10898" s="4">
        <v>510587</v>
      </c>
      <c r="I10898" s="4">
        <v>542143</v>
      </c>
      <c r="J10898" s="4">
        <v>5259</v>
      </c>
      <c r="K10898" s="4">
        <v>5259</v>
      </c>
    </row>
    <row r="10899" spans="1:11" x14ac:dyDescent="0.35">
      <c r="A10899" t="s">
        <v>1055</v>
      </c>
      <c r="B10899" t="s">
        <v>2173</v>
      </c>
      <c r="C10899" t="s">
        <v>1894</v>
      </c>
      <c r="D10899" s="4">
        <v>1309</v>
      </c>
      <c r="I10899" s="4">
        <v>1309</v>
      </c>
      <c r="J10899" s="4">
        <v>1309</v>
      </c>
      <c r="K10899" s="4">
        <v>1309</v>
      </c>
    </row>
    <row r="10900" spans="1:11" x14ac:dyDescent="0.35">
      <c r="A10900" t="s">
        <v>1055</v>
      </c>
      <c r="B10900" t="s">
        <v>2147</v>
      </c>
      <c r="C10900" t="s">
        <v>1869</v>
      </c>
      <c r="H10900" s="4">
        <v>279360</v>
      </c>
      <c r="I10900" s="4">
        <v>279360</v>
      </c>
      <c r="J10900">
        <v>0</v>
      </c>
      <c r="K10900" s="4">
        <v>0</v>
      </c>
    </row>
    <row r="10901" spans="1:11" x14ac:dyDescent="0.35">
      <c r="A10901" t="s">
        <v>1055</v>
      </c>
      <c r="B10901" t="s">
        <v>2148</v>
      </c>
      <c r="C10901" t="s">
        <v>1870</v>
      </c>
      <c r="F10901" s="4">
        <v>20840</v>
      </c>
      <c r="H10901" s="4">
        <v>2448849</v>
      </c>
      <c r="I10901" s="4">
        <v>2469688</v>
      </c>
      <c r="J10901">
        <v>0</v>
      </c>
      <c r="K10901" s="4">
        <v>0</v>
      </c>
    </row>
    <row r="10902" spans="1:11" x14ac:dyDescent="0.35">
      <c r="A10902" t="s">
        <v>1055</v>
      </c>
      <c r="B10902" t="s">
        <v>2149</v>
      </c>
      <c r="C10902" t="s">
        <v>1871</v>
      </c>
      <c r="D10902" s="4">
        <v>145598</v>
      </c>
      <c r="E10902" s="4">
        <v>151243</v>
      </c>
      <c r="F10902" s="4">
        <v>11243</v>
      </c>
      <c r="H10902" s="4">
        <v>324973</v>
      </c>
      <c r="I10902" s="4">
        <v>633057</v>
      </c>
      <c r="J10902" s="4">
        <v>296841</v>
      </c>
      <c r="K10902" s="4">
        <v>145598</v>
      </c>
    </row>
    <row r="10903" spans="1:11" x14ac:dyDescent="0.35">
      <c r="A10903" t="s">
        <v>1055</v>
      </c>
      <c r="B10903" t="s">
        <v>2150</v>
      </c>
      <c r="C10903" t="s">
        <v>1872</v>
      </c>
      <c r="D10903" s="4">
        <v>294000</v>
      </c>
      <c r="I10903" s="4">
        <v>294000</v>
      </c>
      <c r="J10903" s="4">
        <v>294000</v>
      </c>
      <c r="K10903" s="4">
        <v>294000</v>
      </c>
    </row>
    <row r="10904" spans="1:11" x14ac:dyDescent="0.35">
      <c r="A10904" t="s">
        <v>1055</v>
      </c>
      <c r="B10904" t="s">
        <v>2153</v>
      </c>
      <c r="C10904" t="s">
        <v>1875</v>
      </c>
      <c r="H10904" s="4">
        <v>38360</v>
      </c>
      <c r="I10904" s="4">
        <v>38360</v>
      </c>
      <c r="J10904">
        <v>0</v>
      </c>
      <c r="K10904" s="4">
        <v>0</v>
      </c>
    </row>
    <row r="10905" spans="1:11" x14ac:dyDescent="0.35">
      <c r="A10905" t="s">
        <v>1055</v>
      </c>
      <c r="B10905" t="s">
        <v>2156</v>
      </c>
      <c r="D10905" s="4">
        <v>446167</v>
      </c>
      <c r="E10905" s="4">
        <v>220774</v>
      </c>
      <c r="F10905" s="4">
        <v>71880</v>
      </c>
      <c r="G10905" s="4">
        <v>78531</v>
      </c>
      <c r="H10905" s="4">
        <v>4167236</v>
      </c>
      <c r="I10905" s="4">
        <v>4984587</v>
      </c>
      <c r="J10905" s="4">
        <v>666941</v>
      </c>
      <c r="K10905" s="4">
        <v>446167</v>
      </c>
    </row>
    <row r="10906" spans="1:11" x14ac:dyDescent="0.35">
      <c r="A10906" t="s">
        <v>1055</v>
      </c>
      <c r="B10906" t="s">
        <v>2157</v>
      </c>
      <c r="C10906" t="s">
        <v>1879</v>
      </c>
      <c r="D10906" s="4">
        <v>83206</v>
      </c>
      <c r="I10906" s="4">
        <v>83206</v>
      </c>
      <c r="J10906" s="4">
        <v>83206</v>
      </c>
      <c r="K10906" s="4">
        <v>83206</v>
      </c>
    </row>
    <row r="10907" spans="1:11" x14ac:dyDescent="0.35">
      <c r="A10907" t="s">
        <v>1055</v>
      </c>
      <c r="B10907" t="s">
        <v>2159</v>
      </c>
      <c r="C10907" t="s">
        <v>1881</v>
      </c>
      <c r="D10907" s="4">
        <v>212627</v>
      </c>
      <c r="I10907" s="4">
        <v>212627</v>
      </c>
      <c r="J10907" s="4">
        <v>212627</v>
      </c>
      <c r="K10907" s="4">
        <v>212627</v>
      </c>
    </row>
    <row r="10908" spans="1:11" x14ac:dyDescent="0.35">
      <c r="A10908" t="s">
        <v>1055</v>
      </c>
      <c r="B10908" t="s">
        <v>2162</v>
      </c>
      <c r="C10908" t="s">
        <v>1884</v>
      </c>
      <c r="D10908" s="4">
        <v>23328</v>
      </c>
      <c r="I10908" s="4">
        <v>23328</v>
      </c>
      <c r="J10908" s="4">
        <v>23328</v>
      </c>
      <c r="K10908" s="4">
        <v>23328</v>
      </c>
    </row>
    <row r="10909" spans="1:11" x14ac:dyDescent="0.35">
      <c r="A10909" t="s">
        <v>1055</v>
      </c>
      <c r="B10909" t="s">
        <v>2163</v>
      </c>
      <c r="D10909" s="4">
        <v>319161</v>
      </c>
      <c r="I10909" s="4">
        <v>319161</v>
      </c>
      <c r="J10909" s="4">
        <v>319161</v>
      </c>
      <c r="K10909" s="4">
        <v>319161</v>
      </c>
    </row>
    <row r="10910" spans="1:11" x14ac:dyDescent="0.35">
      <c r="A10910" t="s">
        <v>1055</v>
      </c>
      <c r="B10910" t="s">
        <v>2166</v>
      </c>
      <c r="C10910" t="s">
        <v>1888</v>
      </c>
      <c r="H10910" s="4">
        <v>192000</v>
      </c>
      <c r="I10910" s="4">
        <v>192000</v>
      </c>
      <c r="J10910">
        <v>0</v>
      </c>
      <c r="K10910" s="4">
        <v>0</v>
      </c>
    </row>
    <row r="10911" spans="1:11" x14ac:dyDescent="0.35">
      <c r="A10911" t="s">
        <v>1055</v>
      </c>
      <c r="B10911" t="s">
        <v>2167</v>
      </c>
      <c r="C10911" t="s">
        <v>1889</v>
      </c>
      <c r="H10911" s="4">
        <v>262500</v>
      </c>
      <c r="I10911" s="4">
        <v>262500</v>
      </c>
      <c r="J10911">
        <v>0</v>
      </c>
      <c r="K10911" s="4">
        <v>0</v>
      </c>
    </row>
    <row r="10912" spans="1:11" x14ac:dyDescent="0.35">
      <c r="A10912" t="s">
        <v>1055</v>
      </c>
      <c r="B10912" t="s">
        <v>2168</v>
      </c>
      <c r="C10912" t="s">
        <v>1890</v>
      </c>
      <c r="H10912" s="4">
        <v>225000</v>
      </c>
      <c r="I10912" s="4">
        <v>225000</v>
      </c>
      <c r="J10912">
        <v>0</v>
      </c>
      <c r="K10912" s="4">
        <v>0</v>
      </c>
    </row>
    <row r="10913" spans="1:11" x14ac:dyDescent="0.35">
      <c r="A10913" t="s">
        <v>1055</v>
      </c>
      <c r="B10913" t="s">
        <v>2169</v>
      </c>
      <c r="H10913" s="4">
        <v>679500</v>
      </c>
      <c r="I10913" s="4">
        <v>679500</v>
      </c>
      <c r="J10913">
        <v>0</v>
      </c>
      <c r="K10913" s="4">
        <v>0</v>
      </c>
    </row>
    <row r="10914" spans="1:11" x14ac:dyDescent="0.35">
      <c r="A10914" t="s">
        <v>1055</v>
      </c>
      <c r="B10914" t="s">
        <v>2170</v>
      </c>
      <c r="D10914" s="4">
        <v>18138651</v>
      </c>
      <c r="E10914" s="4">
        <v>751890</v>
      </c>
      <c r="F10914" s="4">
        <v>8124777</v>
      </c>
      <c r="G10914" s="4">
        <v>278088</v>
      </c>
      <c r="H10914" s="4">
        <v>10819459</v>
      </c>
      <c r="I10914" s="4">
        <v>38112865</v>
      </c>
      <c r="J10914" s="4">
        <f>SUM(D10914,E10914)</f>
        <v>18890541</v>
      </c>
      <c r="K10914" s="4">
        <v>18138651</v>
      </c>
    </row>
    <row r="10915" spans="1:11" x14ac:dyDescent="0.35">
      <c r="A10915" t="s">
        <v>1059</v>
      </c>
      <c r="B10915" t="s">
        <v>2118</v>
      </c>
      <c r="C10915" t="s">
        <v>1843</v>
      </c>
      <c r="D10915" s="4">
        <v>27576642</v>
      </c>
      <c r="F10915" s="4">
        <v>16039800</v>
      </c>
      <c r="I10915" s="4">
        <v>43616442</v>
      </c>
      <c r="J10915" s="4">
        <v>27576642</v>
      </c>
      <c r="K10915" s="4">
        <v>27576642</v>
      </c>
    </row>
    <row r="10916" spans="1:11" x14ac:dyDescent="0.35">
      <c r="A10916" t="s">
        <v>1059</v>
      </c>
      <c r="B10916" t="s">
        <v>2119</v>
      </c>
      <c r="C10916" t="s">
        <v>1844</v>
      </c>
      <c r="D10916" s="4">
        <v>4351108</v>
      </c>
      <c r="G10916" s="4">
        <v>48150</v>
      </c>
      <c r="H10916" s="4">
        <v>282324</v>
      </c>
      <c r="I10916" s="4">
        <v>4681582</v>
      </c>
      <c r="J10916" s="4">
        <v>4351108</v>
      </c>
      <c r="K10916" s="4">
        <v>4351108</v>
      </c>
    </row>
    <row r="10917" spans="1:11" x14ac:dyDescent="0.35">
      <c r="A10917" t="s">
        <v>1059</v>
      </c>
      <c r="B10917" t="s">
        <v>2120</v>
      </c>
      <c r="C10917" t="s">
        <v>1845</v>
      </c>
      <c r="D10917" s="4">
        <v>3177362</v>
      </c>
      <c r="I10917" s="4">
        <v>3177362</v>
      </c>
      <c r="J10917" s="4">
        <v>3177362</v>
      </c>
      <c r="K10917" s="4">
        <v>3177362</v>
      </c>
    </row>
    <row r="10918" spans="1:11" x14ac:dyDescent="0.35">
      <c r="A10918" t="s">
        <v>1059</v>
      </c>
      <c r="B10918" t="s">
        <v>2121</v>
      </c>
      <c r="D10918" s="4">
        <v>35105112</v>
      </c>
      <c r="F10918" s="4">
        <v>16039800</v>
      </c>
      <c r="G10918" s="4">
        <v>48150</v>
      </c>
      <c r="H10918" s="4">
        <v>282324</v>
      </c>
      <c r="I10918" s="4">
        <v>51475386</v>
      </c>
      <c r="J10918" s="4">
        <v>35105112</v>
      </c>
      <c r="K10918" s="4">
        <v>35105112</v>
      </c>
    </row>
    <row r="10919" spans="1:11" x14ac:dyDescent="0.35">
      <c r="A10919" t="s">
        <v>1059</v>
      </c>
      <c r="B10919" t="s">
        <v>2122</v>
      </c>
      <c r="C10919" t="s">
        <v>1846</v>
      </c>
      <c r="D10919" s="4">
        <v>20647140</v>
      </c>
      <c r="I10919" s="4">
        <v>20647140</v>
      </c>
      <c r="J10919" s="4">
        <v>20647140</v>
      </c>
      <c r="K10919" s="4">
        <v>20647140</v>
      </c>
    </row>
    <row r="10920" spans="1:11" x14ac:dyDescent="0.35">
      <c r="A10920" t="s">
        <v>1059</v>
      </c>
      <c r="B10920" t="s">
        <v>2123</v>
      </c>
      <c r="C10920" t="s">
        <v>1847</v>
      </c>
      <c r="D10920" s="4">
        <v>16909213</v>
      </c>
      <c r="F10920" s="4">
        <v>337838</v>
      </c>
      <c r="I10920" s="4">
        <v>17247051</v>
      </c>
      <c r="J10920" s="4">
        <v>16909213</v>
      </c>
      <c r="K10920" s="4">
        <v>16909213</v>
      </c>
    </row>
    <row r="10921" spans="1:11" x14ac:dyDescent="0.35">
      <c r="A10921" t="s">
        <v>1059</v>
      </c>
      <c r="B10921" t="s">
        <v>2124</v>
      </c>
      <c r="C10921" t="s">
        <v>1848</v>
      </c>
      <c r="D10921" s="4">
        <v>710855</v>
      </c>
      <c r="I10921" s="4">
        <v>710855</v>
      </c>
      <c r="J10921" s="4">
        <v>710855</v>
      </c>
      <c r="K10921" s="4">
        <v>710855</v>
      </c>
    </row>
    <row r="10922" spans="1:11" x14ac:dyDescent="0.35">
      <c r="A10922" t="s">
        <v>1059</v>
      </c>
      <c r="B10922" t="s">
        <v>2125</v>
      </c>
      <c r="D10922" s="4">
        <v>38267208</v>
      </c>
      <c r="F10922" s="4">
        <v>337838</v>
      </c>
      <c r="I10922" s="4">
        <v>38605046</v>
      </c>
      <c r="J10922" s="4">
        <v>38267208</v>
      </c>
      <c r="K10922" s="4">
        <v>38267208</v>
      </c>
    </row>
    <row r="10923" spans="1:11" x14ac:dyDescent="0.35">
      <c r="A10923" t="s">
        <v>1059</v>
      </c>
      <c r="B10923" t="s">
        <v>2205</v>
      </c>
      <c r="C10923" t="s">
        <v>1951</v>
      </c>
      <c r="H10923" s="4">
        <v>500000</v>
      </c>
      <c r="I10923" s="4">
        <v>500000</v>
      </c>
      <c r="J10923">
        <v>0</v>
      </c>
      <c r="K10923" s="4">
        <v>0</v>
      </c>
    </row>
    <row r="10924" spans="1:11" x14ac:dyDescent="0.35">
      <c r="A10924" t="s">
        <v>1059</v>
      </c>
      <c r="B10924" t="s">
        <v>2126</v>
      </c>
      <c r="C10924" t="s">
        <v>1850</v>
      </c>
      <c r="D10924" s="4">
        <v>4800000</v>
      </c>
      <c r="E10924" s="4">
        <v>4800000</v>
      </c>
      <c r="I10924" s="4">
        <v>9600000</v>
      </c>
      <c r="J10924" s="4">
        <v>9600000</v>
      </c>
      <c r="K10924" s="4">
        <v>4800000</v>
      </c>
    </row>
    <row r="10925" spans="1:11" x14ac:dyDescent="0.35">
      <c r="A10925" t="s">
        <v>1059</v>
      </c>
      <c r="B10925" t="s">
        <v>2127</v>
      </c>
      <c r="D10925" s="4">
        <v>4800000</v>
      </c>
      <c r="E10925" s="4">
        <v>4800000</v>
      </c>
      <c r="H10925" s="4">
        <v>500000</v>
      </c>
      <c r="I10925" s="4">
        <v>10100000</v>
      </c>
      <c r="J10925" s="4">
        <v>9600000</v>
      </c>
      <c r="K10925" s="4">
        <v>4800000</v>
      </c>
    </row>
    <row r="10926" spans="1:11" x14ac:dyDescent="0.35">
      <c r="A10926" t="s">
        <v>1059</v>
      </c>
      <c r="B10926" t="s">
        <v>2128</v>
      </c>
      <c r="C10926" t="s">
        <v>1851</v>
      </c>
      <c r="D10926" s="4">
        <v>1023663</v>
      </c>
      <c r="I10926" s="4">
        <v>1023663</v>
      </c>
      <c r="J10926" s="4">
        <v>1023663</v>
      </c>
      <c r="K10926" s="4">
        <v>1023663</v>
      </c>
    </row>
    <row r="10927" spans="1:11" x14ac:dyDescent="0.35">
      <c r="A10927" t="s">
        <v>1059</v>
      </c>
      <c r="B10927" t="s">
        <v>2129</v>
      </c>
      <c r="C10927" t="s">
        <v>1852</v>
      </c>
      <c r="D10927" s="4">
        <v>1363</v>
      </c>
      <c r="H10927" s="4">
        <v>2726</v>
      </c>
      <c r="I10927" s="4">
        <v>4089</v>
      </c>
      <c r="J10927" s="4">
        <v>1363</v>
      </c>
      <c r="K10927" s="4">
        <v>1363</v>
      </c>
    </row>
    <row r="10928" spans="1:11" x14ac:dyDescent="0.35">
      <c r="A10928" t="s">
        <v>1059</v>
      </c>
      <c r="B10928" t="s">
        <v>2130</v>
      </c>
      <c r="C10928" t="s">
        <v>1853</v>
      </c>
      <c r="D10928" s="4">
        <v>2730</v>
      </c>
      <c r="H10928" s="4">
        <v>10922</v>
      </c>
      <c r="I10928" s="4">
        <v>13652</v>
      </c>
      <c r="J10928" s="4">
        <v>2730</v>
      </c>
      <c r="K10928" s="4">
        <v>2730</v>
      </c>
    </row>
    <row r="10929" spans="1:11" x14ac:dyDescent="0.35">
      <c r="A10929" t="s">
        <v>1059</v>
      </c>
      <c r="B10929" t="s">
        <v>2182</v>
      </c>
      <c r="C10929" t="s">
        <v>1903</v>
      </c>
      <c r="D10929" s="4">
        <v>22539</v>
      </c>
      <c r="I10929" s="4">
        <v>22539</v>
      </c>
      <c r="J10929" s="4">
        <v>22539</v>
      </c>
      <c r="K10929" s="4">
        <v>22539</v>
      </c>
    </row>
    <row r="10930" spans="1:11" x14ac:dyDescent="0.35">
      <c r="A10930" t="s">
        <v>1059</v>
      </c>
      <c r="B10930" t="s">
        <v>2131</v>
      </c>
      <c r="C10930" t="s">
        <v>1854</v>
      </c>
      <c r="D10930" s="4">
        <v>695275</v>
      </c>
      <c r="E10930" s="4">
        <v>119043</v>
      </c>
      <c r="H10930" s="4">
        <v>20175</v>
      </c>
      <c r="I10930" s="4">
        <v>834493</v>
      </c>
      <c r="J10930" s="4">
        <v>814318</v>
      </c>
      <c r="K10930" s="4">
        <v>695275</v>
      </c>
    </row>
    <row r="10931" spans="1:11" x14ac:dyDescent="0.35">
      <c r="A10931" t="s">
        <v>1059</v>
      </c>
      <c r="B10931" t="s">
        <v>2132</v>
      </c>
      <c r="C10931" t="s">
        <v>1855</v>
      </c>
      <c r="D10931" s="4">
        <v>189309</v>
      </c>
      <c r="E10931" s="4">
        <v>45703</v>
      </c>
      <c r="F10931" s="4">
        <v>87240</v>
      </c>
      <c r="H10931" s="4">
        <v>6180</v>
      </c>
      <c r="I10931" s="4">
        <v>328432</v>
      </c>
      <c r="J10931" s="4">
        <v>235012</v>
      </c>
      <c r="K10931" s="4">
        <v>189309</v>
      </c>
    </row>
    <row r="10932" spans="1:11" x14ac:dyDescent="0.35">
      <c r="A10932" t="s">
        <v>1059</v>
      </c>
      <c r="B10932" t="s">
        <v>2133</v>
      </c>
      <c r="C10932" t="s">
        <v>1856</v>
      </c>
      <c r="D10932" s="4">
        <v>6212</v>
      </c>
      <c r="I10932" s="4">
        <v>6212</v>
      </c>
      <c r="J10932" s="4">
        <v>6212</v>
      </c>
      <c r="K10932" s="4">
        <v>6212</v>
      </c>
    </row>
    <row r="10933" spans="1:11" x14ac:dyDescent="0.35">
      <c r="A10933" t="s">
        <v>1059</v>
      </c>
      <c r="B10933" t="s">
        <v>2134</v>
      </c>
      <c r="C10933" t="s">
        <v>1857</v>
      </c>
      <c r="D10933" s="4">
        <v>200295</v>
      </c>
      <c r="I10933" s="4">
        <v>200295</v>
      </c>
      <c r="J10933" s="4">
        <v>200295</v>
      </c>
      <c r="K10933" s="4">
        <v>200295</v>
      </c>
    </row>
    <row r="10934" spans="1:11" x14ac:dyDescent="0.35">
      <c r="A10934" t="s">
        <v>1059</v>
      </c>
      <c r="B10934" t="s">
        <v>2185</v>
      </c>
      <c r="C10934" t="s">
        <v>1906</v>
      </c>
      <c r="D10934" s="4">
        <v>801</v>
      </c>
      <c r="H10934" s="4">
        <v>86592</v>
      </c>
      <c r="I10934" s="4">
        <v>87393</v>
      </c>
      <c r="J10934" s="4">
        <v>801</v>
      </c>
      <c r="K10934" s="4">
        <v>801</v>
      </c>
    </row>
    <row r="10935" spans="1:11" x14ac:dyDescent="0.35">
      <c r="A10935" t="s">
        <v>1059</v>
      </c>
      <c r="B10935" t="s">
        <v>2135</v>
      </c>
      <c r="C10935" t="s">
        <v>1858</v>
      </c>
      <c r="H10935" s="4">
        <v>55974</v>
      </c>
      <c r="I10935" s="4">
        <v>55974</v>
      </c>
      <c r="J10935">
        <v>0</v>
      </c>
      <c r="K10935" s="4">
        <v>0</v>
      </c>
    </row>
    <row r="10936" spans="1:11" x14ac:dyDescent="0.35">
      <c r="A10936" t="s">
        <v>1059</v>
      </c>
      <c r="B10936" t="s">
        <v>2136</v>
      </c>
      <c r="C10936" t="s">
        <v>1859</v>
      </c>
      <c r="D10936" s="4">
        <v>281110</v>
      </c>
      <c r="E10936" s="4">
        <v>29721</v>
      </c>
      <c r="G10936" s="4">
        <v>100000</v>
      </c>
      <c r="H10936" s="4">
        <v>736561</v>
      </c>
      <c r="I10936" s="4">
        <v>1147392</v>
      </c>
      <c r="J10936" s="4">
        <v>310831</v>
      </c>
      <c r="K10936" s="4">
        <v>281110</v>
      </c>
    </row>
    <row r="10937" spans="1:11" x14ac:dyDescent="0.35">
      <c r="A10937" t="s">
        <v>1059</v>
      </c>
      <c r="B10937" t="s">
        <v>2137</v>
      </c>
      <c r="C10937" t="s">
        <v>1860</v>
      </c>
      <c r="H10937" s="4">
        <v>1956655</v>
      </c>
      <c r="I10937" s="4">
        <v>1956655</v>
      </c>
      <c r="J10937">
        <v>0</v>
      </c>
      <c r="K10937" s="4">
        <v>0</v>
      </c>
    </row>
    <row r="10938" spans="1:11" x14ac:dyDescent="0.35">
      <c r="A10938" t="s">
        <v>1059</v>
      </c>
      <c r="B10938" t="s">
        <v>2138</v>
      </c>
      <c r="C10938" t="s">
        <v>1861</v>
      </c>
      <c r="D10938" s="4">
        <v>328587</v>
      </c>
      <c r="I10938" s="4">
        <v>328587</v>
      </c>
      <c r="J10938" s="4">
        <v>328587</v>
      </c>
      <c r="K10938" s="4">
        <v>328587</v>
      </c>
    </row>
    <row r="10939" spans="1:11" x14ac:dyDescent="0.35">
      <c r="A10939" t="s">
        <v>1059</v>
      </c>
      <c r="B10939" t="s">
        <v>2139</v>
      </c>
      <c r="C10939" t="s">
        <v>1862</v>
      </c>
      <c r="D10939" s="4">
        <v>85464</v>
      </c>
      <c r="H10939" s="4">
        <v>1495566</v>
      </c>
      <c r="I10939" s="4">
        <v>1581030</v>
      </c>
      <c r="J10939" s="4">
        <v>85464</v>
      </c>
      <c r="K10939" s="4">
        <v>85464</v>
      </c>
    </row>
    <row r="10940" spans="1:11" x14ac:dyDescent="0.35">
      <c r="A10940" t="s">
        <v>1059</v>
      </c>
      <c r="B10940" t="s">
        <v>2140</v>
      </c>
      <c r="C10940" t="s">
        <v>1863</v>
      </c>
      <c r="H10940" s="4">
        <v>7780</v>
      </c>
      <c r="I10940" s="4">
        <v>7780</v>
      </c>
      <c r="J10940">
        <v>0</v>
      </c>
      <c r="K10940" s="4">
        <v>0</v>
      </c>
    </row>
    <row r="10941" spans="1:11" x14ac:dyDescent="0.35">
      <c r="A10941" t="s">
        <v>1059</v>
      </c>
      <c r="B10941" t="s">
        <v>2141</v>
      </c>
      <c r="D10941" s="4">
        <v>2837348</v>
      </c>
      <c r="E10941" s="4">
        <v>194467</v>
      </c>
      <c r="F10941" s="4">
        <v>87240</v>
      </c>
      <c r="G10941" s="4">
        <v>100000</v>
      </c>
      <c r="H10941" s="4">
        <v>4379129</v>
      </c>
      <c r="I10941" s="4">
        <v>7598184</v>
      </c>
      <c r="J10941" s="4">
        <v>3031815</v>
      </c>
      <c r="K10941" s="4">
        <v>2837348</v>
      </c>
    </row>
    <row r="10942" spans="1:11" x14ac:dyDescent="0.35">
      <c r="A10942" t="s">
        <v>1059</v>
      </c>
      <c r="B10942" t="s">
        <v>2143</v>
      </c>
      <c r="C10942" t="s">
        <v>1865</v>
      </c>
      <c r="H10942" s="4">
        <v>21597</v>
      </c>
      <c r="I10942" s="4">
        <v>21597</v>
      </c>
      <c r="J10942">
        <v>0</v>
      </c>
      <c r="K10942" s="4">
        <v>0</v>
      </c>
    </row>
    <row r="10943" spans="1:11" x14ac:dyDescent="0.35">
      <c r="A10943" t="s">
        <v>1059</v>
      </c>
      <c r="B10943" t="s">
        <v>2144</v>
      </c>
      <c r="C10943" t="s">
        <v>1866</v>
      </c>
      <c r="I10943" s="4">
        <v>0</v>
      </c>
      <c r="J10943">
        <v>0</v>
      </c>
      <c r="K10943" s="4">
        <v>0</v>
      </c>
    </row>
    <row r="10944" spans="1:11" x14ac:dyDescent="0.35">
      <c r="A10944" t="s">
        <v>1059</v>
      </c>
      <c r="B10944" t="s">
        <v>2145</v>
      </c>
      <c r="C10944" t="s">
        <v>1867</v>
      </c>
      <c r="D10944" s="4">
        <v>338390</v>
      </c>
      <c r="E10944" s="4">
        <v>0</v>
      </c>
      <c r="H10944" s="4">
        <v>3114701</v>
      </c>
      <c r="I10944" s="4">
        <v>3453090</v>
      </c>
      <c r="J10944" s="4">
        <v>338390</v>
      </c>
      <c r="K10944" s="4">
        <v>338390</v>
      </c>
    </row>
    <row r="10945" spans="1:11" x14ac:dyDescent="0.35">
      <c r="A10945" t="s">
        <v>1059</v>
      </c>
      <c r="B10945" t="s">
        <v>2146</v>
      </c>
      <c r="C10945" t="s">
        <v>1868</v>
      </c>
      <c r="E10945" s="4">
        <v>0</v>
      </c>
      <c r="H10945" s="4">
        <v>2575147</v>
      </c>
      <c r="I10945" s="4">
        <v>2575147</v>
      </c>
      <c r="J10945">
        <v>0</v>
      </c>
      <c r="K10945" s="4">
        <v>0</v>
      </c>
    </row>
    <row r="10946" spans="1:11" x14ac:dyDescent="0.35">
      <c r="A10946" t="s">
        <v>1059</v>
      </c>
      <c r="B10946" t="s">
        <v>2173</v>
      </c>
      <c r="C10946" t="s">
        <v>1894</v>
      </c>
      <c r="D10946" s="4">
        <v>35899</v>
      </c>
      <c r="I10946" s="4">
        <v>35899</v>
      </c>
      <c r="J10946" s="4">
        <v>35899</v>
      </c>
      <c r="K10946" s="4">
        <v>35899</v>
      </c>
    </row>
    <row r="10947" spans="1:11" x14ac:dyDescent="0.35">
      <c r="A10947" t="s">
        <v>1059</v>
      </c>
      <c r="B10947" t="s">
        <v>2147</v>
      </c>
      <c r="C10947" t="s">
        <v>1869</v>
      </c>
      <c r="E10947" s="4">
        <v>0</v>
      </c>
      <c r="H10947" s="4">
        <v>711360</v>
      </c>
      <c r="I10947" s="4">
        <v>711360</v>
      </c>
      <c r="J10947">
        <v>0</v>
      </c>
      <c r="K10947" s="4">
        <v>0</v>
      </c>
    </row>
    <row r="10948" spans="1:11" x14ac:dyDescent="0.35">
      <c r="A10948" t="s">
        <v>1059</v>
      </c>
      <c r="B10948" t="s">
        <v>2148</v>
      </c>
      <c r="C10948" t="s">
        <v>1870</v>
      </c>
      <c r="E10948" s="4">
        <v>4898324</v>
      </c>
      <c r="H10948" s="4">
        <v>256000</v>
      </c>
      <c r="I10948" s="4">
        <v>5154324</v>
      </c>
      <c r="J10948">
        <v>4898324</v>
      </c>
      <c r="K10948" s="4">
        <v>0</v>
      </c>
    </row>
    <row r="10949" spans="1:11" x14ac:dyDescent="0.35">
      <c r="A10949" t="s">
        <v>1059</v>
      </c>
      <c r="B10949" t="s">
        <v>2149</v>
      </c>
      <c r="C10949" t="s">
        <v>1871</v>
      </c>
      <c r="H10949" s="4">
        <v>29817</v>
      </c>
      <c r="I10949" s="4">
        <v>29817</v>
      </c>
      <c r="J10949">
        <v>0</v>
      </c>
      <c r="K10949" s="4">
        <v>0</v>
      </c>
    </row>
    <row r="10950" spans="1:11" x14ac:dyDescent="0.35">
      <c r="A10950" t="s">
        <v>1059</v>
      </c>
      <c r="B10950" t="s">
        <v>2150</v>
      </c>
      <c r="C10950" t="s">
        <v>1872</v>
      </c>
      <c r="D10950" s="4">
        <v>294000</v>
      </c>
      <c r="I10950" s="4">
        <v>294000</v>
      </c>
      <c r="J10950" s="4">
        <v>294000</v>
      </c>
      <c r="K10950" s="4">
        <v>294000</v>
      </c>
    </row>
    <row r="10951" spans="1:11" x14ac:dyDescent="0.35">
      <c r="A10951" t="s">
        <v>1059</v>
      </c>
      <c r="B10951" t="s">
        <v>2153</v>
      </c>
      <c r="C10951" t="s">
        <v>1875</v>
      </c>
      <c r="H10951" s="4">
        <v>62771</v>
      </c>
      <c r="I10951" s="4">
        <v>62771</v>
      </c>
      <c r="J10951">
        <v>0</v>
      </c>
      <c r="K10951" s="4">
        <v>0</v>
      </c>
    </row>
    <row r="10952" spans="1:11" x14ac:dyDescent="0.35">
      <c r="A10952" t="s">
        <v>1059</v>
      </c>
      <c r="B10952" t="s">
        <v>2154</v>
      </c>
      <c r="C10952" t="s">
        <v>1876</v>
      </c>
      <c r="D10952" s="4">
        <v>12637</v>
      </c>
      <c r="E10952" s="4">
        <v>0</v>
      </c>
      <c r="H10952" s="4">
        <v>245280</v>
      </c>
      <c r="I10952" s="4">
        <v>257917</v>
      </c>
      <c r="J10952" s="4">
        <v>12637</v>
      </c>
      <c r="K10952" s="4">
        <v>12637</v>
      </c>
    </row>
    <row r="10953" spans="1:11" x14ac:dyDescent="0.35">
      <c r="A10953" t="s">
        <v>1059</v>
      </c>
      <c r="B10953" t="s">
        <v>2155</v>
      </c>
      <c r="C10953" t="s">
        <v>1877</v>
      </c>
      <c r="D10953" s="4">
        <v>23039</v>
      </c>
      <c r="I10953" s="4">
        <v>23039</v>
      </c>
      <c r="J10953" s="4">
        <v>23039</v>
      </c>
      <c r="K10953" s="4">
        <v>23039</v>
      </c>
    </row>
    <row r="10954" spans="1:11" x14ac:dyDescent="0.35">
      <c r="A10954" t="s">
        <v>1059</v>
      </c>
      <c r="B10954" t="s">
        <v>2156</v>
      </c>
      <c r="D10954" s="4">
        <v>703965</v>
      </c>
      <c r="E10954" s="4">
        <v>4898324</v>
      </c>
      <c r="H10954" s="4">
        <v>7016673</v>
      </c>
      <c r="I10954" s="4">
        <v>12618961</v>
      </c>
      <c r="J10954" s="4">
        <v>5602289</v>
      </c>
      <c r="K10954" s="4">
        <v>703965</v>
      </c>
    </row>
    <row r="10955" spans="1:11" x14ac:dyDescent="0.35">
      <c r="A10955" t="s">
        <v>1059</v>
      </c>
      <c r="B10955" t="s">
        <v>2157</v>
      </c>
      <c r="C10955" t="s">
        <v>1879</v>
      </c>
      <c r="D10955" s="4">
        <v>776559</v>
      </c>
      <c r="I10955" s="4">
        <v>776559</v>
      </c>
      <c r="J10955" s="4">
        <v>776559</v>
      </c>
      <c r="K10955" s="4">
        <v>776559</v>
      </c>
    </row>
    <row r="10956" spans="1:11" x14ac:dyDescent="0.35">
      <c r="A10956" t="s">
        <v>1059</v>
      </c>
      <c r="B10956" t="s">
        <v>2186</v>
      </c>
      <c r="C10956" t="s">
        <v>1907</v>
      </c>
      <c r="D10956" s="4">
        <v>3664</v>
      </c>
      <c r="I10956" s="4">
        <v>3664</v>
      </c>
      <c r="J10956" s="4">
        <v>3664</v>
      </c>
      <c r="K10956" s="4">
        <v>3664</v>
      </c>
    </row>
    <row r="10957" spans="1:11" x14ac:dyDescent="0.35">
      <c r="A10957" t="s">
        <v>1059</v>
      </c>
      <c r="B10957" t="s">
        <v>2176</v>
      </c>
      <c r="C10957" t="s">
        <v>1897</v>
      </c>
      <c r="D10957" s="4">
        <v>3256</v>
      </c>
      <c r="I10957" s="4">
        <v>3256</v>
      </c>
      <c r="J10957" s="4">
        <v>3256</v>
      </c>
      <c r="K10957" s="4">
        <v>3256</v>
      </c>
    </row>
    <row r="10958" spans="1:11" x14ac:dyDescent="0.35">
      <c r="A10958" t="s">
        <v>1059</v>
      </c>
      <c r="B10958" t="s">
        <v>2158</v>
      </c>
      <c r="C10958" t="s">
        <v>1880</v>
      </c>
      <c r="D10958" s="4">
        <v>1594444</v>
      </c>
      <c r="I10958" s="4">
        <v>1594444</v>
      </c>
      <c r="J10958" s="4">
        <v>1594444</v>
      </c>
      <c r="K10958" s="4">
        <v>1594444</v>
      </c>
    </row>
    <row r="10959" spans="1:11" x14ac:dyDescent="0.35">
      <c r="A10959" t="s">
        <v>1059</v>
      </c>
      <c r="B10959" t="s">
        <v>2159</v>
      </c>
      <c r="C10959" t="s">
        <v>1881</v>
      </c>
      <c r="D10959" s="4">
        <v>767723</v>
      </c>
      <c r="I10959" s="4">
        <v>767723</v>
      </c>
      <c r="J10959" s="4">
        <v>767723</v>
      </c>
      <c r="K10959" s="4">
        <v>767723</v>
      </c>
    </row>
    <row r="10960" spans="1:11" x14ac:dyDescent="0.35">
      <c r="A10960" t="s">
        <v>1059</v>
      </c>
      <c r="B10960" t="s">
        <v>2160</v>
      </c>
      <c r="C10960" t="s">
        <v>1882</v>
      </c>
      <c r="D10960" s="4">
        <v>3433</v>
      </c>
      <c r="F10960" s="4">
        <v>35763</v>
      </c>
      <c r="G10960" s="4">
        <v>13755</v>
      </c>
      <c r="I10960" s="4">
        <v>52951</v>
      </c>
      <c r="J10960" s="4">
        <v>3433</v>
      </c>
      <c r="K10960" s="4">
        <v>3433</v>
      </c>
    </row>
    <row r="10961" spans="1:11" x14ac:dyDescent="0.35">
      <c r="A10961" t="s">
        <v>1059</v>
      </c>
      <c r="B10961" t="s">
        <v>2179</v>
      </c>
      <c r="C10961" t="s">
        <v>1900</v>
      </c>
      <c r="D10961" s="4">
        <v>9943</v>
      </c>
      <c r="I10961" s="4">
        <v>9943</v>
      </c>
      <c r="J10961" s="4">
        <v>9943</v>
      </c>
      <c r="K10961" s="4">
        <v>9943</v>
      </c>
    </row>
    <row r="10962" spans="1:11" x14ac:dyDescent="0.35">
      <c r="A10962" t="s">
        <v>1059</v>
      </c>
      <c r="B10962" t="s">
        <v>2161</v>
      </c>
      <c r="C10962" t="s">
        <v>1883</v>
      </c>
      <c r="D10962" s="4">
        <v>46057</v>
      </c>
      <c r="I10962" s="4">
        <v>46057</v>
      </c>
      <c r="J10962" s="4">
        <v>46057</v>
      </c>
      <c r="K10962" s="4">
        <v>46057</v>
      </c>
    </row>
    <row r="10963" spans="1:11" x14ac:dyDescent="0.35">
      <c r="A10963" t="s">
        <v>1059</v>
      </c>
      <c r="B10963" t="s">
        <v>2171</v>
      </c>
      <c r="C10963" t="s">
        <v>1892</v>
      </c>
      <c r="D10963" s="4">
        <v>8768</v>
      </c>
      <c r="I10963" s="4">
        <v>8768</v>
      </c>
      <c r="J10963" s="4">
        <v>8768</v>
      </c>
      <c r="K10963" s="4">
        <v>8768</v>
      </c>
    </row>
    <row r="10964" spans="1:11" x14ac:dyDescent="0.35">
      <c r="A10964" t="s">
        <v>1059</v>
      </c>
      <c r="B10964" t="s">
        <v>2162</v>
      </c>
      <c r="C10964" t="s">
        <v>1884</v>
      </c>
      <c r="D10964" s="4">
        <v>20397</v>
      </c>
      <c r="I10964" s="4">
        <v>20397</v>
      </c>
      <c r="J10964" s="4">
        <v>20397</v>
      </c>
      <c r="K10964" s="4">
        <v>20397</v>
      </c>
    </row>
    <row r="10965" spans="1:11" x14ac:dyDescent="0.35">
      <c r="A10965" t="s">
        <v>1059</v>
      </c>
      <c r="B10965" t="s">
        <v>2163</v>
      </c>
      <c r="D10965" s="4">
        <v>3234244</v>
      </c>
      <c r="F10965" s="4">
        <v>35763</v>
      </c>
      <c r="G10965" s="4">
        <v>13755</v>
      </c>
      <c r="I10965" s="4">
        <v>3283762</v>
      </c>
      <c r="J10965" s="4">
        <v>3234244</v>
      </c>
      <c r="K10965" s="4">
        <v>3234244</v>
      </c>
    </row>
    <row r="10966" spans="1:11" x14ac:dyDescent="0.35">
      <c r="A10966" t="s">
        <v>1059</v>
      </c>
      <c r="B10966" t="s">
        <v>2164</v>
      </c>
      <c r="C10966" t="s">
        <v>1886</v>
      </c>
      <c r="D10966" s="4">
        <v>108404</v>
      </c>
      <c r="I10966" s="4">
        <v>108404</v>
      </c>
      <c r="J10966" s="4">
        <v>108404</v>
      </c>
      <c r="K10966" s="4">
        <v>108404</v>
      </c>
    </row>
    <row r="10967" spans="1:11" x14ac:dyDescent="0.35">
      <c r="A10967" t="s">
        <v>1059</v>
      </c>
      <c r="B10967" t="s">
        <v>2165</v>
      </c>
      <c r="D10967" s="4">
        <v>108404</v>
      </c>
      <c r="I10967" s="4">
        <v>108404</v>
      </c>
      <c r="J10967" s="4">
        <v>108404</v>
      </c>
      <c r="K10967" s="4">
        <v>108404</v>
      </c>
    </row>
    <row r="10968" spans="1:11" x14ac:dyDescent="0.35">
      <c r="A10968" t="s">
        <v>1059</v>
      </c>
      <c r="B10968" t="s">
        <v>2166</v>
      </c>
      <c r="C10968" t="s">
        <v>1888</v>
      </c>
      <c r="H10968" s="4">
        <v>432000</v>
      </c>
      <c r="I10968" s="4">
        <v>432000</v>
      </c>
      <c r="J10968">
        <v>0</v>
      </c>
      <c r="K10968" s="4">
        <v>0</v>
      </c>
    </row>
    <row r="10969" spans="1:11" x14ac:dyDescent="0.35">
      <c r="A10969" t="s">
        <v>1059</v>
      </c>
      <c r="B10969" t="s">
        <v>2180</v>
      </c>
      <c r="C10969" t="s">
        <v>1901</v>
      </c>
      <c r="E10969" s="4">
        <v>375000</v>
      </c>
      <c r="I10969" s="4">
        <v>375000</v>
      </c>
      <c r="J10969">
        <v>375000</v>
      </c>
      <c r="K10969" s="4">
        <v>0</v>
      </c>
    </row>
    <row r="10970" spans="1:11" x14ac:dyDescent="0.35">
      <c r="A10970" t="s">
        <v>1059</v>
      </c>
      <c r="B10970" t="s">
        <v>2167</v>
      </c>
      <c r="C10970" t="s">
        <v>1889</v>
      </c>
      <c r="E10970" s="4">
        <v>577500</v>
      </c>
      <c r="I10970" s="4">
        <v>577500</v>
      </c>
      <c r="J10970">
        <v>577500</v>
      </c>
      <c r="K10970" s="4">
        <v>0</v>
      </c>
    </row>
    <row r="10971" spans="1:11" x14ac:dyDescent="0.35">
      <c r="A10971" t="s">
        <v>1059</v>
      </c>
      <c r="B10971" t="s">
        <v>2168</v>
      </c>
      <c r="C10971" t="s">
        <v>1890</v>
      </c>
      <c r="E10971" s="4">
        <v>300000</v>
      </c>
      <c r="I10971" s="4">
        <v>300000</v>
      </c>
      <c r="J10971">
        <v>300000</v>
      </c>
      <c r="K10971" s="4">
        <v>0</v>
      </c>
    </row>
    <row r="10972" spans="1:11" x14ac:dyDescent="0.35">
      <c r="A10972" t="s">
        <v>1059</v>
      </c>
      <c r="B10972" t="s">
        <v>2181</v>
      </c>
      <c r="C10972" t="s">
        <v>1902</v>
      </c>
      <c r="E10972" s="4">
        <v>750000</v>
      </c>
      <c r="I10972" s="4">
        <v>750000</v>
      </c>
      <c r="J10972">
        <v>750000</v>
      </c>
      <c r="K10972" s="4">
        <v>0</v>
      </c>
    </row>
    <row r="10973" spans="1:11" x14ac:dyDescent="0.35">
      <c r="A10973" t="s">
        <v>1059</v>
      </c>
      <c r="B10973" t="s">
        <v>2169</v>
      </c>
      <c r="E10973" s="4">
        <v>2002500</v>
      </c>
      <c r="H10973" s="4">
        <v>432000</v>
      </c>
      <c r="I10973" s="4">
        <v>2434500</v>
      </c>
      <c r="J10973">
        <v>2002500</v>
      </c>
      <c r="K10973" s="4">
        <v>0</v>
      </c>
    </row>
    <row r="10974" spans="1:11" x14ac:dyDescent="0.35">
      <c r="A10974" t="s">
        <v>1059</v>
      </c>
      <c r="B10974" t="s">
        <v>2170</v>
      </c>
      <c r="D10974" s="4">
        <v>85056280</v>
      </c>
      <c r="E10974" s="4">
        <v>11895291</v>
      </c>
      <c r="F10974" s="4">
        <v>16500641</v>
      </c>
      <c r="G10974" s="4">
        <v>161905</v>
      </c>
      <c r="H10974" s="4">
        <v>12610126</v>
      </c>
      <c r="I10974" s="4">
        <v>126224243</v>
      </c>
      <c r="J10974" s="4">
        <f>SUM(D10974,E10974)</f>
        <v>96951571</v>
      </c>
      <c r="K10974" s="4">
        <v>85056280</v>
      </c>
    </row>
    <row r="10975" spans="1:11" x14ac:dyDescent="0.35">
      <c r="A10975" t="s">
        <v>1062</v>
      </c>
      <c r="B10975" t="s">
        <v>2118</v>
      </c>
      <c r="C10975" t="s">
        <v>1843</v>
      </c>
      <c r="D10975" s="4">
        <v>4892912</v>
      </c>
      <c r="F10975" s="4">
        <v>3059000</v>
      </c>
      <c r="I10975" s="4">
        <v>7951912</v>
      </c>
      <c r="J10975" s="4">
        <v>4892912</v>
      </c>
      <c r="K10975" s="4">
        <v>4892912</v>
      </c>
    </row>
    <row r="10976" spans="1:11" x14ac:dyDescent="0.35">
      <c r="A10976" t="s">
        <v>1062</v>
      </c>
      <c r="B10976" t="s">
        <v>2119</v>
      </c>
      <c r="C10976" t="s">
        <v>1844</v>
      </c>
      <c r="D10976" s="4">
        <v>752258</v>
      </c>
      <c r="H10976" s="4">
        <v>65250</v>
      </c>
      <c r="I10976" s="4">
        <v>817508</v>
      </c>
      <c r="J10976" s="4">
        <v>752258</v>
      </c>
      <c r="K10976" s="4">
        <v>752258</v>
      </c>
    </row>
    <row r="10977" spans="1:11" x14ac:dyDescent="0.35">
      <c r="A10977" t="s">
        <v>1062</v>
      </c>
      <c r="B10977" t="s">
        <v>2120</v>
      </c>
      <c r="C10977" t="s">
        <v>1845</v>
      </c>
      <c r="D10977" s="4">
        <v>346703</v>
      </c>
      <c r="I10977" s="4">
        <v>346703</v>
      </c>
      <c r="J10977" s="4">
        <v>346703</v>
      </c>
      <c r="K10977" s="4">
        <v>346703</v>
      </c>
    </row>
    <row r="10978" spans="1:11" x14ac:dyDescent="0.35">
      <c r="A10978" t="s">
        <v>1062</v>
      </c>
      <c r="B10978" t="s">
        <v>2121</v>
      </c>
      <c r="D10978" s="4">
        <v>5991873</v>
      </c>
      <c r="F10978" s="4">
        <v>3059000</v>
      </c>
      <c r="H10978" s="4">
        <v>65250</v>
      </c>
      <c r="I10978" s="4">
        <v>9116123</v>
      </c>
      <c r="J10978" s="4">
        <v>5991873</v>
      </c>
      <c r="K10978" s="4">
        <v>5991873</v>
      </c>
    </row>
    <row r="10979" spans="1:11" x14ac:dyDescent="0.35">
      <c r="A10979" t="s">
        <v>1062</v>
      </c>
      <c r="B10979" t="s">
        <v>2122</v>
      </c>
      <c r="C10979" t="s">
        <v>1846</v>
      </c>
      <c r="D10979" s="4">
        <v>3238974</v>
      </c>
      <c r="I10979" s="4">
        <v>3238974</v>
      </c>
      <c r="J10979" s="4">
        <v>3238974</v>
      </c>
      <c r="K10979" s="4">
        <v>3238974</v>
      </c>
    </row>
    <row r="10980" spans="1:11" x14ac:dyDescent="0.35">
      <c r="A10980" t="s">
        <v>1062</v>
      </c>
      <c r="B10980" t="s">
        <v>2123</v>
      </c>
      <c r="C10980" t="s">
        <v>1847</v>
      </c>
      <c r="D10980" s="4">
        <v>919172</v>
      </c>
      <c r="E10980" s="4">
        <v>763618</v>
      </c>
      <c r="F10980" s="4">
        <v>765405</v>
      </c>
      <c r="I10980" s="4">
        <v>2448195</v>
      </c>
      <c r="J10980" s="4">
        <v>1682790</v>
      </c>
      <c r="K10980" s="4">
        <v>919172</v>
      </c>
    </row>
    <row r="10981" spans="1:11" x14ac:dyDescent="0.35">
      <c r="A10981" t="s">
        <v>1062</v>
      </c>
      <c r="B10981" t="s">
        <v>2125</v>
      </c>
      <c r="D10981" s="4">
        <v>4158146</v>
      </c>
      <c r="E10981" s="4">
        <v>763618</v>
      </c>
      <c r="F10981" s="4">
        <v>765405</v>
      </c>
      <c r="I10981" s="4">
        <v>5687169</v>
      </c>
      <c r="J10981" s="4">
        <v>4921764</v>
      </c>
      <c r="K10981" s="4">
        <v>4158146</v>
      </c>
    </row>
    <row r="10982" spans="1:11" x14ac:dyDescent="0.35">
      <c r="A10982" t="s">
        <v>1062</v>
      </c>
      <c r="B10982" t="s">
        <v>2126</v>
      </c>
      <c r="C10982" t="s">
        <v>1850</v>
      </c>
      <c r="F10982" s="4">
        <v>1600000</v>
      </c>
      <c r="I10982" s="4">
        <v>1600000</v>
      </c>
      <c r="J10982">
        <v>0</v>
      </c>
      <c r="K10982" s="4">
        <v>0</v>
      </c>
    </row>
    <row r="10983" spans="1:11" x14ac:dyDescent="0.35">
      <c r="A10983" t="s">
        <v>1062</v>
      </c>
      <c r="B10983" t="s">
        <v>2127</v>
      </c>
      <c r="F10983" s="4">
        <v>1600000</v>
      </c>
      <c r="I10983" s="4">
        <v>1600000</v>
      </c>
      <c r="J10983">
        <v>0</v>
      </c>
      <c r="K10983" s="4">
        <v>0</v>
      </c>
    </row>
    <row r="10984" spans="1:11" x14ac:dyDescent="0.35">
      <c r="A10984" t="s">
        <v>1062</v>
      </c>
      <c r="B10984" t="s">
        <v>2128</v>
      </c>
      <c r="C10984" t="s">
        <v>1851</v>
      </c>
      <c r="D10984" s="4">
        <v>173492</v>
      </c>
      <c r="F10984" s="4">
        <v>1586</v>
      </c>
      <c r="I10984" s="4">
        <v>175078</v>
      </c>
      <c r="J10984" s="4">
        <v>173492</v>
      </c>
      <c r="K10984" s="4">
        <v>173492</v>
      </c>
    </row>
    <row r="10985" spans="1:11" x14ac:dyDescent="0.35">
      <c r="A10985" t="s">
        <v>1062</v>
      </c>
      <c r="B10985" t="s">
        <v>2129</v>
      </c>
      <c r="C10985" t="s">
        <v>1852</v>
      </c>
      <c r="D10985" s="4">
        <v>1510</v>
      </c>
      <c r="F10985" s="4">
        <v>10904</v>
      </c>
      <c r="I10985" s="4">
        <v>12413</v>
      </c>
      <c r="J10985" s="4">
        <v>1510</v>
      </c>
      <c r="K10985" s="4">
        <v>1510</v>
      </c>
    </row>
    <row r="10986" spans="1:11" x14ac:dyDescent="0.35">
      <c r="A10986" t="s">
        <v>1062</v>
      </c>
      <c r="B10986" t="s">
        <v>2130</v>
      </c>
      <c r="C10986" t="s">
        <v>1853</v>
      </c>
      <c r="D10986" s="4">
        <v>9234</v>
      </c>
      <c r="F10986" s="4">
        <v>3078</v>
      </c>
      <c r="I10986" s="4">
        <v>12313</v>
      </c>
      <c r="J10986" s="4">
        <v>9234</v>
      </c>
      <c r="K10986" s="4">
        <v>9234</v>
      </c>
    </row>
    <row r="10987" spans="1:11" x14ac:dyDescent="0.35">
      <c r="A10987" t="s">
        <v>1062</v>
      </c>
      <c r="B10987" t="s">
        <v>2172</v>
      </c>
      <c r="C10987" t="s">
        <v>1893</v>
      </c>
      <c r="F10987" s="4">
        <v>5973</v>
      </c>
      <c r="I10987" s="4">
        <v>5973</v>
      </c>
      <c r="J10987">
        <v>0</v>
      </c>
      <c r="K10987" s="4">
        <v>0</v>
      </c>
    </row>
    <row r="10988" spans="1:11" x14ac:dyDescent="0.35">
      <c r="A10988" t="s">
        <v>1062</v>
      </c>
      <c r="B10988" t="s">
        <v>2131</v>
      </c>
      <c r="C10988" t="s">
        <v>1854</v>
      </c>
      <c r="D10988" s="4">
        <v>201747</v>
      </c>
      <c r="I10988" s="4">
        <v>201747</v>
      </c>
      <c r="J10988" s="4">
        <v>201747</v>
      </c>
      <c r="K10988" s="4">
        <v>201747</v>
      </c>
    </row>
    <row r="10989" spans="1:11" x14ac:dyDescent="0.35">
      <c r="A10989" t="s">
        <v>1062</v>
      </c>
      <c r="B10989" t="s">
        <v>2132</v>
      </c>
      <c r="C10989" t="s">
        <v>1855</v>
      </c>
      <c r="D10989" s="4">
        <v>184078</v>
      </c>
      <c r="I10989" s="4">
        <v>184078</v>
      </c>
      <c r="J10989" s="4">
        <v>184078</v>
      </c>
      <c r="K10989" s="4">
        <v>184078</v>
      </c>
    </row>
    <row r="10990" spans="1:11" x14ac:dyDescent="0.35">
      <c r="A10990" t="s">
        <v>1062</v>
      </c>
      <c r="B10990" t="s">
        <v>2133</v>
      </c>
      <c r="C10990" t="s">
        <v>1856</v>
      </c>
      <c r="G10990" s="4">
        <v>16982</v>
      </c>
      <c r="I10990" s="4">
        <v>16982</v>
      </c>
      <c r="J10990">
        <v>0</v>
      </c>
      <c r="K10990" s="4">
        <v>0</v>
      </c>
    </row>
    <row r="10991" spans="1:11" x14ac:dyDescent="0.35">
      <c r="A10991" t="s">
        <v>1062</v>
      </c>
      <c r="B10991" t="s">
        <v>2134</v>
      </c>
      <c r="C10991" t="s">
        <v>1857</v>
      </c>
      <c r="D10991" s="4">
        <v>8827</v>
      </c>
      <c r="I10991" s="4">
        <v>8827</v>
      </c>
      <c r="J10991" s="4">
        <v>8827</v>
      </c>
      <c r="K10991" s="4">
        <v>8827</v>
      </c>
    </row>
    <row r="10992" spans="1:11" x14ac:dyDescent="0.35">
      <c r="A10992" t="s">
        <v>1062</v>
      </c>
      <c r="B10992" t="s">
        <v>2135</v>
      </c>
      <c r="C10992" t="s">
        <v>1858</v>
      </c>
      <c r="E10992" s="4">
        <v>20110</v>
      </c>
      <c r="H10992" s="4">
        <v>8044</v>
      </c>
      <c r="I10992" s="4">
        <v>28155</v>
      </c>
      <c r="J10992">
        <v>20110</v>
      </c>
      <c r="K10992" s="4">
        <v>0</v>
      </c>
    </row>
    <row r="10993" spans="1:11" x14ac:dyDescent="0.35">
      <c r="A10993" t="s">
        <v>1062</v>
      </c>
      <c r="B10993" t="s">
        <v>2136</v>
      </c>
      <c r="C10993" t="s">
        <v>1859</v>
      </c>
      <c r="E10993" s="4">
        <v>175000</v>
      </c>
      <c r="F10993" s="4">
        <v>105421</v>
      </c>
      <c r="H10993" s="4">
        <v>83055</v>
      </c>
      <c r="I10993" s="4">
        <v>363476</v>
      </c>
      <c r="J10993">
        <v>175000</v>
      </c>
      <c r="K10993" s="4">
        <v>0</v>
      </c>
    </row>
    <row r="10994" spans="1:11" x14ac:dyDescent="0.35">
      <c r="A10994" t="s">
        <v>1062</v>
      </c>
      <c r="B10994" t="s">
        <v>2137</v>
      </c>
      <c r="C10994" t="s">
        <v>1860</v>
      </c>
      <c r="E10994" s="4">
        <v>543515</v>
      </c>
      <c r="I10994" s="4">
        <v>543515</v>
      </c>
      <c r="J10994">
        <v>543515</v>
      </c>
      <c r="K10994" s="4">
        <v>0</v>
      </c>
    </row>
    <row r="10995" spans="1:11" x14ac:dyDescent="0.35">
      <c r="A10995" t="s">
        <v>1062</v>
      </c>
      <c r="B10995" t="s">
        <v>2138</v>
      </c>
      <c r="C10995" t="s">
        <v>1861</v>
      </c>
      <c r="D10995" s="4">
        <v>42439</v>
      </c>
      <c r="I10995" s="4">
        <v>42439</v>
      </c>
      <c r="J10995" s="4">
        <v>42439</v>
      </c>
      <c r="K10995" s="4">
        <v>42439</v>
      </c>
    </row>
    <row r="10996" spans="1:11" x14ac:dyDescent="0.35">
      <c r="A10996" t="s">
        <v>1062</v>
      </c>
      <c r="B10996" t="s">
        <v>2139</v>
      </c>
      <c r="C10996" t="s">
        <v>1862</v>
      </c>
      <c r="E10996" s="4">
        <v>170929</v>
      </c>
      <c r="I10996" s="4">
        <v>170929</v>
      </c>
      <c r="J10996">
        <v>170929</v>
      </c>
      <c r="K10996" s="4">
        <v>0</v>
      </c>
    </row>
    <row r="10997" spans="1:11" x14ac:dyDescent="0.35">
      <c r="A10997" t="s">
        <v>1062</v>
      </c>
      <c r="B10997" t="s">
        <v>2141</v>
      </c>
      <c r="D10997" s="4">
        <v>621326</v>
      </c>
      <c r="E10997" s="4">
        <v>909554</v>
      </c>
      <c r="F10997" s="4">
        <v>126961</v>
      </c>
      <c r="G10997" s="4">
        <v>16982</v>
      </c>
      <c r="H10997" s="4">
        <v>91099</v>
      </c>
      <c r="I10997" s="4">
        <v>1765922</v>
      </c>
      <c r="J10997" s="4">
        <v>1530880</v>
      </c>
      <c r="K10997" s="4">
        <v>621326</v>
      </c>
    </row>
    <row r="10998" spans="1:11" x14ac:dyDescent="0.35">
      <c r="A10998" t="s">
        <v>1062</v>
      </c>
      <c r="B10998" t="s">
        <v>2144</v>
      </c>
      <c r="C10998" t="s">
        <v>1866</v>
      </c>
      <c r="I10998" s="4">
        <v>0</v>
      </c>
      <c r="J10998">
        <v>0</v>
      </c>
      <c r="K10998" s="4">
        <v>0</v>
      </c>
    </row>
    <row r="10999" spans="1:11" x14ac:dyDescent="0.35">
      <c r="A10999" t="s">
        <v>1062</v>
      </c>
      <c r="B10999" t="s">
        <v>2145</v>
      </c>
      <c r="C10999" t="s">
        <v>1867</v>
      </c>
      <c r="D10999" s="4">
        <v>96600</v>
      </c>
      <c r="F10999" s="4">
        <v>4500</v>
      </c>
      <c r="H10999" s="4">
        <v>274344</v>
      </c>
      <c r="I10999" s="4">
        <v>375444</v>
      </c>
      <c r="J10999" s="4">
        <v>96600</v>
      </c>
      <c r="K10999" s="4">
        <v>96600</v>
      </c>
    </row>
    <row r="11000" spans="1:11" x14ac:dyDescent="0.35">
      <c r="A11000" t="s">
        <v>1062</v>
      </c>
      <c r="B11000" t="s">
        <v>2146</v>
      </c>
      <c r="C11000" t="s">
        <v>1868</v>
      </c>
      <c r="D11000" s="4">
        <v>50000</v>
      </c>
      <c r="H11000" s="4">
        <v>596558</v>
      </c>
      <c r="I11000" s="4">
        <v>646558</v>
      </c>
      <c r="J11000" s="4">
        <v>50000</v>
      </c>
      <c r="K11000" s="4">
        <v>50000</v>
      </c>
    </row>
    <row r="11001" spans="1:11" x14ac:dyDescent="0.35">
      <c r="A11001" t="s">
        <v>1062</v>
      </c>
      <c r="B11001" t="s">
        <v>2147</v>
      </c>
      <c r="C11001" t="s">
        <v>1869</v>
      </c>
      <c r="H11001" s="4">
        <v>148800</v>
      </c>
      <c r="I11001" s="4">
        <v>148800</v>
      </c>
      <c r="J11001">
        <v>0</v>
      </c>
      <c r="K11001" s="4">
        <v>0</v>
      </c>
    </row>
    <row r="11002" spans="1:11" x14ac:dyDescent="0.35">
      <c r="A11002" t="s">
        <v>1062</v>
      </c>
      <c r="B11002" t="s">
        <v>2148</v>
      </c>
      <c r="C11002" t="s">
        <v>1870</v>
      </c>
      <c r="E11002" s="4">
        <v>4434</v>
      </c>
      <c r="H11002" s="4">
        <v>1086042</v>
      </c>
      <c r="I11002" s="4">
        <v>1090476</v>
      </c>
      <c r="J11002">
        <v>4434</v>
      </c>
      <c r="K11002" s="4">
        <v>0</v>
      </c>
    </row>
    <row r="11003" spans="1:11" x14ac:dyDescent="0.35">
      <c r="A11003" t="s">
        <v>1062</v>
      </c>
      <c r="B11003" t="s">
        <v>2149</v>
      </c>
      <c r="C11003" t="s">
        <v>1871</v>
      </c>
      <c r="D11003" s="4">
        <v>4344989</v>
      </c>
      <c r="I11003" s="4">
        <v>4344989</v>
      </c>
      <c r="J11003" s="4">
        <v>4344989</v>
      </c>
      <c r="K11003" s="4">
        <v>4344989</v>
      </c>
    </row>
    <row r="11004" spans="1:11" x14ac:dyDescent="0.35">
      <c r="A11004" t="s">
        <v>1062</v>
      </c>
      <c r="B11004" t="s">
        <v>2150</v>
      </c>
      <c r="C11004" t="s">
        <v>1872</v>
      </c>
      <c r="D11004" s="4">
        <v>49000</v>
      </c>
      <c r="I11004" s="4">
        <v>49000</v>
      </c>
      <c r="J11004" s="4">
        <v>49000</v>
      </c>
      <c r="K11004" s="4">
        <v>49000</v>
      </c>
    </row>
    <row r="11005" spans="1:11" x14ac:dyDescent="0.35">
      <c r="A11005" t="s">
        <v>1062</v>
      </c>
      <c r="B11005" t="s">
        <v>2153</v>
      </c>
      <c r="C11005" t="s">
        <v>1875</v>
      </c>
      <c r="D11005" s="4">
        <v>32943</v>
      </c>
      <c r="H11005" s="4">
        <v>185987</v>
      </c>
      <c r="I11005" s="4">
        <v>218930</v>
      </c>
      <c r="J11005" s="4">
        <v>32943</v>
      </c>
      <c r="K11005" s="4">
        <v>32943</v>
      </c>
    </row>
    <row r="11006" spans="1:11" x14ac:dyDescent="0.35">
      <c r="A11006" t="s">
        <v>1062</v>
      </c>
      <c r="B11006" t="s">
        <v>2154</v>
      </c>
      <c r="C11006" t="s">
        <v>1876</v>
      </c>
      <c r="H11006" s="4">
        <v>33600</v>
      </c>
      <c r="I11006" s="4">
        <v>33600</v>
      </c>
      <c r="J11006">
        <v>0</v>
      </c>
      <c r="K11006" s="4">
        <v>0</v>
      </c>
    </row>
    <row r="11007" spans="1:11" x14ac:dyDescent="0.35">
      <c r="A11007" t="s">
        <v>1062</v>
      </c>
      <c r="B11007" t="s">
        <v>2156</v>
      </c>
      <c r="D11007" s="4">
        <v>4573531</v>
      </c>
      <c r="E11007" s="4">
        <v>4434</v>
      </c>
      <c r="F11007" s="4">
        <v>4500</v>
      </c>
      <c r="H11007" s="4">
        <v>2325331</v>
      </c>
      <c r="I11007" s="4">
        <v>6907796</v>
      </c>
      <c r="J11007" s="4">
        <v>4577965</v>
      </c>
      <c r="K11007" s="4">
        <v>4573531</v>
      </c>
    </row>
    <row r="11008" spans="1:11" x14ac:dyDescent="0.35">
      <c r="A11008" t="s">
        <v>1062</v>
      </c>
      <c r="B11008" t="s">
        <v>2157</v>
      </c>
      <c r="C11008" t="s">
        <v>1879</v>
      </c>
      <c r="D11008" s="4">
        <v>96999</v>
      </c>
      <c r="I11008" s="4">
        <v>96999</v>
      </c>
      <c r="J11008" s="4">
        <v>96999</v>
      </c>
      <c r="K11008" s="4">
        <v>96999</v>
      </c>
    </row>
    <row r="11009" spans="1:11" x14ac:dyDescent="0.35">
      <c r="A11009" t="s">
        <v>1062</v>
      </c>
      <c r="B11009" t="s">
        <v>2158</v>
      </c>
      <c r="C11009" t="s">
        <v>1880</v>
      </c>
      <c r="D11009" s="4">
        <v>331171</v>
      </c>
      <c r="I11009" s="4">
        <v>331171</v>
      </c>
      <c r="J11009" s="4">
        <v>331171</v>
      </c>
      <c r="K11009" s="4">
        <v>331171</v>
      </c>
    </row>
    <row r="11010" spans="1:11" x14ac:dyDescent="0.35">
      <c r="A11010" t="s">
        <v>1062</v>
      </c>
      <c r="B11010" t="s">
        <v>2159</v>
      </c>
      <c r="C11010" t="s">
        <v>1881</v>
      </c>
      <c r="D11010" s="4">
        <v>121782</v>
      </c>
      <c r="I11010" s="4">
        <v>121782</v>
      </c>
      <c r="J11010" s="4">
        <v>121782</v>
      </c>
      <c r="K11010" s="4">
        <v>121782</v>
      </c>
    </row>
    <row r="11011" spans="1:11" x14ac:dyDescent="0.35">
      <c r="A11011" t="s">
        <v>1062</v>
      </c>
      <c r="B11011" t="s">
        <v>2171</v>
      </c>
      <c r="C11011" t="s">
        <v>1892</v>
      </c>
      <c r="D11011" s="4">
        <v>1926</v>
      </c>
      <c r="I11011" s="4">
        <v>1926</v>
      </c>
      <c r="J11011" s="4">
        <v>1926</v>
      </c>
      <c r="K11011" s="4">
        <v>1926</v>
      </c>
    </row>
    <row r="11012" spans="1:11" x14ac:dyDescent="0.35">
      <c r="A11012" t="s">
        <v>1062</v>
      </c>
      <c r="B11012" t="s">
        <v>2163</v>
      </c>
      <c r="D11012" s="4">
        <v>551878</v>
      </c>
      <c r="I11012" s="4">
        <v>551878</v>
      </c>
      <c r="J11012" s="4">
        <v>551878</v>
      </c>
      <c r="K11012" s="4">
        <v>551878</v>
      </c>
    </row>
    <row r="11013" spans="1:11" x14ac:dyDescent="0.35">
      <c r="A11013" t="s">
        <v>1062</v>
      </c>
      <c r="B11013" t="s">
        <v>2164</v>
      </c>
      <c r="C11013" t="s">
        <v>1886</v>
      </c>
      <c r="D11013" s="4">
        <v>4713</v>
      </c>
      <c r="I11013" s="4">
        <v>4713</v>
      </c>
      <c r="J11013" s="4">
        <v>4713</v>
      </c>
      <c r="K11013" s="4">
        <v>4713</v>
      </c>
    </row>
    <row r="11014" spans="1:11" x14ac:dyDescent="0.35">
      <c r="A11014" t="s">
        <v>1062</v>
      </c>
      <c r="B11014" t="s">
        <v>2165</v>
      </c>
      <c r="D11014" s="4">
        <v>4713</v>
      </c>
      <c r="I11014" s="4">
        <v>4713</v>
      </c>
      <c r="J11014" s="4">
        <v>4713</v>
      </c>
      <c r="K11014" s="4">
        <v>4713</v>
      </c>
    </row>
    <row r="11015" spans="1:11" x14ac:dyDescent="0.35">
      <c r="A11015" t="s">
        <v>1062</v>
      </c>
      <c r="B11015" t="s">
        <v>2166</v>
      </c>
      <c r="C11015" t="s">
        <v>1888</v>
      </c>
      <c r="H11015" s="4">
        <v>28800</v>
      </c>
      <c r="I11015" s="4">
        <v>28800</v>
      </c>
      <c r="J11015">
        <v>0</v>
      </c>
      <c r="K11015" s="4">
        <v>0</v>
      </c>
    </row>
    <row r="11016" spans="1:11" x14ac:dyDescent="0.35">
      <c r="A11016" t="s">
        <v>1062</v>
      </c>
      <c r="B11016" t="s">
        <v>2167</v>
      </c>
      <c r="C11016" t="s">
        <v>1889</v>
      </c>
      <c r="H11016" s="4">
        <v>15750</v>
      </c>
      <c r="I11016" s="4">
        <v>15750</v>
      </c>
      <c r="J11016">
        <v>0</v>
      </c>
      <c r="K11016" s="4">
        <v>0</v>
      </c>
    </row>
    <row r="11017" spans="1:11" x14ac:dyDescent="0.35">
      <c r="A11017" t="s">
        <v>1062</v>
      </c>
      <c r="B11017" t="s">
        <v>2168</v>
      </c>
      <c r="C11017" t="s">
        <v>1890</v>
      </c>
      <c r="H11017" s="4">
        <v>11250</v>
      </c>
      <c r="I11017" s="4">
        <v>11250</v>
      </c>
      <c r="J11017">
        <v>0</v>
      </c>
      <c r="K11017" s="4">
        <v>0</v>
      </c>
    </row>
    <row r="11018" spans="1:11" x14ac:dyDescent="0.35">
      <c r="A11018" t="s">
        <v>1062</v>
      </c>
      <c r="B11018" t="s">
        <v>2169</v>
      </c>
      <c r="H11018" s="4">
        <v>55800</v>
      </c>
      <c r="I11018" s="4">
        <v>55800</v>
      </c>
      <c r="J11018">
        <v>0</v>
      </c>
      <c r="K11018" s="4">
        <v>0</v>
      </c>
    </row>
    <row r="11019" spans="1:11" x14ac:dyDescent="0.35">
      <c r="A11019" t="s">
        <v>1062</v>
      </c>
      <c r="B11019" t="s">
        <v>2170</v>
      </c>
      <c r="D11019" s="4">
        <v>15901467</v>
      </c>
      <c r="E11019" s="4">
        <v>1677606</v>
      </c>
      <c r="F11019" s="4">
        <v>5555866</v>
      </c>
      <c r="G11019" s="4">
        <v>16982</v>
      </c>
      <c r="H11019" s="4">
        <v>2537480</v>
      </c>
      <c r="I11019" s="4">
        <v>25689401</v>
      </c>
      <c r="J11019" s="4">
        <f>SUM(D11019,E11019)</f>
        <v>17579073</v>
      </c>
      <c r="K11019" s="4">
        <v>15901467</v>
      </c>
    </row>
    <row r="11020" spans="1:11" x14ac:dyDescent="0.35">
      <c r="A11020" t="s">
        <v>1065</v>
      </c>
      <c r="B11020" t="s">
        <v>2118</v>
      </c>
      <c r="C11020" t="s">
        <v>1843</v>
      </c>
      <c r="D11020" s="4">
        <v>5277191</v>
      </c>
      <c r="F11020" s="4">
        <v>2819600</v>
      </c>
      <c r="I11020" s="4">
        <v>8096791</v>
      </c>
      <c r="J11020" s="4">
        <v>5277191</v>
      </c>
      <c r="K11020" s="4">
        <v>5277191</v>
      </c>
    </row>
    <row r="11021" spans="1:11" x14ac:dyDescent="0.35">
      <c r="A11021" t="s">
        <v>1065</v>
      </c>
      <c r="B11021" t="s">
        <v>2119</v>
      </c>
      <c r="C11021" t="s">
        <v>1844</v>
      </c>
      <c r="D11021" s="4">
        <v>634957</v>
      </c>
      <c r="H11021" s="4">
        <v>55350</v>
      </c>
      <c r="I11021" s="4">
        <v>690307</v>
      </c>
      <c r="J11021" s="4">
        <v>634957</v>
      </c>
      <c r="K11021" s="4">
        <v>634957</v>
      </c>
    </row>
    <row r="11022" spans="1:11" x14ac:dyDescent="0.35">
      <c r="A11022" t="s">
        <v>1065</v>
      </c>
      <c r="B11022" t="s">
        <v>2120</v>
      </c>
      <c r="C11022" t="s">
        <v>1845</v>
      </c>
      <c r="D11022" s="4">
        <v>533686</v>
      </c>
      <c r="I11022" s="4">
        <v>533686</v>
      </c>
      <c r="J11022" s="4">
        <v>533686</v>
      </c>
      <c r="K11022" s="4">
        <v>533686</v>
      </c>
    </row>
    <row r="11023" spans="1:11" x14ac:dyDescent="0.35">
      <c r="A11023" t="s">
        <v>1065</v>
      </c>
      <c r="B11023" t="s">
        <v>2121</v>
      </c>
      <c r="D11023" s="4">
        <v>6445833</v>
      </c>
      <c r="F11023" s="4">
        <v>2819600</v>
      </c>
      <c r="H11023" s="4">
        <v>55350</v>
      </c>
      <c r="I11023" s="4">
        <v>9320783</v>
      </c>
      <c r="J11023" s="4">
        <v>6445833</v>
      </c>
      <c r="K11023" s="4">
        <v>6445833</v>
      </c>
    </row>
    <row r="11024" spans="1:11" x14ac:dyDescent="0.35">
      <c r="A11024" t="s">
        <v>1065</v>
      </c>
      <c r="B11024" t="s">
        <v>2122</v>
      </c>
      <c r="C11024" t="s">
        <v>1846</v>
      </c>
      <c r="D11024" s="4">
        <v>1864500</v>
      </c>
      <c r="F11024" s="4">
        <v>874812</v>
      </c>
      <c r="G11024" s="4">
        <v>560000</v>
      </c>
      <c r="H11024" s="4">
        <v>2582358</v>
      </c>
      <c r="I11024" s="4">
        <v>5881669</v>
      </c>
      <c r="J11024" s="4">
        <v>1864500</v>
      </c>
      <c r="K11024" s="4">
        <v>1864500</v>
      </c>
    </row>
    <row r="11025" spans="1:11" x14ac:dyDescent="0.35">
      <c r="A11025" t="s">
        <v>1065</v>
      </c>
      <c r="B11025" t="s">
        <v>2123</v>
      </c>
      <c r="C11025" t="s">
        <v>1847</v>
      </c>
      <c r="D11025" s="4">
        <v>3230613</v>
      </c>
      <c r="F11025" s="4">
        <v>539345</v>
      </c>
      <c r="I11025" s="4">
        <v>3769959</v>
      </c>
      <c r="J11025" s="4">
        <v>3230613</v>
      </c>
      <c r="K11025" s="4">
        <v>3230613</v>
      </c>
    </row>
    <row r="11026" spans="1:11" x14ac:dyDescent="0.35">
      <c r="A11026" t="s">
        <v>1065</v>
      </c>
      <c r="B11026" t="s">
        <v>2124</v>
      </c>
      <c r="C11026" t="s">
        <v>1848</v>
      </c>
      <c r="D11026" s="4">
        <v>96105</v>
      </c>
      <c r="I11026" s="4">
        <v>96105</v>
      </c>
      <c r="J11026" s="4">
        <v>96105</v>
      </c>
      <c r="K11026" s="4">
        <v>96105</v>
      </c>
    </row>
    <row r="11027" spans="1:11" x14ac:dyDescent="0.35">
      <c r="A11027" t="s">
        <v>1065</v>
      </c>
      <c r="B11027" t="s">
        <v>2125</v>
      </c>
      <c r="D11027" s="4">
        <v>5191218</v>
      </c>
      <c r="F11027" s="4">
        <v>1414157</v>
      </c>
      <c r="G11027" s="4">
        <v>560000</v>
      </c>
      <c r="H11027" s="4">
        <v>2582358</v>
      </c>
      <c r="I11027" s="4">
        <v>9747733</v>
      </c>
      <c r="J11027" s="4">
        <v>5191218</v>
      </c>
      <c r="K11027" s="4">
        <v>5191218</v>
      </c>
    </row>
    <row r="11028" spans="1:11" x14ac:dyDescent="0.35">
      <c r="A11028" t="s">
        <v>1065</v>
      </c>
      <c r="B11028" t="s">
        <v>2175</v>
      </c>
      <c r="C11028" t="s">
        <v>1896</v>
      </c>
      <c r="H11028" s="4">
        <v>65495</v>
      </c>
      <c r="I11028" s="4">
        <v>65495</v>
      </c>
      <c r="J11028">
        <v>0</v>
      </c>
      <c r="K11028" s="4">
        <v>0</v>
      </c>
    </row>
    <row r="11029" spans="1:11" x14ac:dyDescent="0.35">
      <c r="A11029" t="s">
        <v>1065</v>
      </c>
      <c r="B11029" t="s">
        <v>2126</v>
      </c>
      <c r="C11029" t="s">
        <v>1850</v>
      </c>
      <c r="H11029" s="4">
        <v>1600000</v>
      </c>
      <c r="I11029" s="4">
        <v>1600000</v>
      </c>
      <c r="J11029">
        <v>0</v>
      </c>
      <c r="K11029" s="4">
        <v>0</v>
      </c>
    </row>
    <row r="11030" spans="1:11" x14ac:dyDescent="0.35">
      <c r="A11030" t="s">
        <v>1065</v>
      </c>
      <c r="B11030" t="s">
        <v>2127</v>
      </c>
      <c r="H11030" s="4">
        <v>1665495</v>
      </c>
      <c r="I11030" s="4">
        <v>1665495</v>
      </c>
      <c r="J11030">
        <v>0</v>
      </c>
      <c r="K11030" s="4">
        <v>0</v>
      </c>
    </row>
    <row r="11031" spans="1:11" x14ac:dyDescent="0.35">
      <c r="A11031" t="s">
        <v>1065</v>
      </c>
      <c r="B11031" t="s">
        <v>2128</v>
      </c>
      <c r="C11031" t="s">
        <v>1851</v>
      </c>
      <c r="D11031" s="4">
        <v>108900</v>
      </c>
      <c r="I11031" s="4">
        <v>108900</v>
      </c>
      <c r="J11031" s="4">
        <v>108900</v>
      </c>
      <c r="K11031" s="4">
        <v>108900</v>
      </c>
    </row>
    <row r="11032" spans="1:11" x14ac:dyDescent="0.35">
      <c r="A11032" t="s">
        <v>1065</v>
      </c>
      <c r="B11032" t="s">
        <v>2129</v>
      </c>
      <c r="C11032" t="s">
        <v>1852</v>
      </c>
      <c r="D11032" s="4">
        <v>2726</v>
      </c>
      <c r="E11032" s="4">
        <v>4089</v>
      </c>
      <c r="I11032" s="4">
        <v>6815</v>
      </c>
      <c r="J11032" s="4">
        <v>6815</v>
      </c>
      <c r="K11032" s="4">
        <v>2726</v>
      </c>
    </row>
    <row r="11033" spans="1:11" x14ac:dyDescent="0.35">
      <c r="A11033" t="s">
        <v>1065</v>
      </c>
      <c r="B11033" t="s">
        <v>2130</v>
      </c>
      <c r="C11033" t="s">
        <v>1853</v>
      </c>
      <c r="D11033" s="4">
        <v>7161</v>
      </c>
      <c r="E11033" s="4">
        <v>5461</v>
      </c>
      <c r="I11033" s="4">
        <v>12622</v>
      </c>
      <c r="J11033" s="4">
        <v>12622</v>
      </c>
      <c r="K11033" s="4">
        <v>7161</v>
      </c>
    </row>
    <row r="11034" spans="1:11" x14ac:dyDescent="0.35">
      <c r="A11034" t="s">
        <v>1065</v>
      </c>
      <c r="B11034" t="s">
        <v>2131</v>
      </c>
      <c r="C11034" t="s">
        <v>1854</v>
      </c>
      <c r="D11034" s="4">
        <v>118272</v>
      </c>
      <c r="H11034" s="4">
        <v>87424</v>
      </c>
      <c r="I11034" s="4">
        <v>205695</v>
      </c>
      <c r="J11034" s="4">
        <v>118272</v>
      </c>
      <c r="K11034" s="4">
        <v>118272</v>
      </c>
    </row>
    <row r="11035" spans="1:11" x14ac:dyDescent="0.35">
      <c r="A11035" t="s">
        <v>1065</v>
      </c>
      <c r="B11035" t="s">
        <v>2132</v>
      </c>
      <c r="C11035" t="s">
        <v>1855</v>
      </c>
      <c r="D11035" s="4">
        <v>9218</v>
      </c>
      <c r="E11035" s="4">
        <v>171468</v>
      </c>
      <c r="I11035" s="4">
        <v>180686</v>
      </c>
      <c r="J11035" s="4">
        <v>180686</v>
      </c>
      <c r="K11035" s="4">
        <v>9218</v>
      </c>
    </row>
    <row r="11036" spans="1:11" x14ac:dyDescent="0.35">
      <c r="A11036" t="s">
        <v>1065</v>
      </c>
      <c r="B11036" t="s">
        <v>2133</v>
      </c>
      <c r="C11036" t="s">
        <v>1856</v>
      </c>
      <c r="D11036" s="4">
        <v>7717</v>
      </c>
      <c r="H11036" s="4">
        <v>18637</v>
      </c>
      <c r="I11036" s="4">
        <v>26354</v>
      </c>
      <c r="J11036" s="4">
        <v>7717</v>
      </c>
      <c r="K11036" s="4">
        <v>7717</v>
      </c>
    </row>
    <row r="11037" spans="1:11" x14ac:dyDescent="0.35">
      <c r="A11037" t="s">
        <v>1065</v>
      </c>
      <c r="B11037" t="s">
        <v>2134</v>
      </c>
      <c r="C11037" t="s">
        <v>1857</v>
      </c>
      <c r="D11037" s="4">
        <v>2716</v>
      </c>
      <c r="I11037" s="4">
        <v>2716</v>
      </c>
      <c r="J11037" s="4">
        <v>2716</v>
      </c>
      <c r="K11037" s="4">
        <v>2716</v>
      </c>
    </row>
    <row r="11038" spans="1:11" x14ac:dyDescent="0.35">
      <c r="A11038" t="s">
        <v>1065</v>
      </c>
      <c r="B11038" t="s">
        <v>2135</v>
      </c>
      <c r="C11038" t="s">
        <v>1858</v>
      </c>
      <c r="F11038" s="4">
        <v>41561</v>
      </c>
      <c r="I11038" s="4">
        <v>41561</v>
      </c>
      <c r="J11038">
        <v>0</v>
      </c>
      <c r="K11038" s="4">
        <v>0</v>
      </c>
    </row>
    <row r="11039" spans="1:11" x14ac:dyDescent="0.35">
      <c r="A11039" t="s">
        <v>1065</v>
      </c>
      <c r="B11039" t="s">
        <v>2136</v>
      </c>
      <c r="C11039" t="s">
        <v>1859</v>
      </c>
      <c r="D11039" s="4">
        <v>50000</v>
      </c>
      <c r="E11039" s="4">
        <v>50000</v>
      </c>
      <c r="F11039" s="4">
        <v>50000</v>
      </c>
      <c r="H11039" s="4">
        <v>75000</v>
      </c>
      <c r="I11039" s="4">
        <v>225000</v>
      </c>
      <c r="J11039" s="4">
        <v>100000</v>
      </c>
      <c r="K11039" s="4">
        <v>50000</v>
      </c>
    </row>
    <row r="11040" spans="1:11" x14ac:dyDescent="0.35">
      <c r="A11040" t="s">
        <v>1065</v>
      </c>
      <c r="B11040" t="s">
        <v>2137</v>
      </c>
      <c r="C11040" t="s">
        <v>1860</v>
      </c>
      <c r="D11040" s="4">
        <v>326109</v>
      </c>
      <c r="I11040" s="4">
        <v>326109</v>
      </c>
      <c r="J11040" s="4">
        <v>326109</v>
      </c>
      <c r="K11040" s="4">
        <v>326109</v>
      </c>
    </row>
    <row r="11041" spans="1:11" x14ac:dyDescent="0.35">
      <c r="A11041" t="s">
        <v>1065</v>
      </c>
      <c r="B11041" t="s">
        <v>2138</v>
      </c>
      <c r="C11041" t="s">
        <v>1861</v>
      </c>
      <c r="D11041" s="4">
        <v>31013</v>
      </c>
      <c r="I11041" s="4">
        <v>31013</v>
      </c>
      <c r="J11041" s="4">
        <v>31013</v>
      </c>
      <c r="K11041" s="4">
        <v>31013</v>
      </c>
    </row>
    <row r="11042" spans="1:11" x14ac:dyDescent="0.35">
      <c r="A11042" t="s">
        <v>1065</v>
      </c>
      <c r="B11042" t="s">
        <v>2139</v>
      </c>
      <c r="C11042" t="s">
        <v>1862</v>
      </c>
      <c r="D11042" s="4">
        <v>341739</v>
      </c>
      <c r="I11042" s="4">
        <v>341739</v>
      </c>
      <c r="J11042" s="4">
        <v>341739</v>
      </c>
      <c r="K11042" s="4">
        <v>341739</v>
      </c>
    </row>
    <row r="11043" spans="1:11" x14ac:dyDescent="0.35">
      <c r="A11043" t="s">
        <v>1065</v>
      </c>
      <c r="B11043" t="s">
        <v>2140</v>
      </c>
      <c r="C11043" t="s">
        <v>1863</v>
      </c>
      <c r="F11043" s="4">
        <v>23340</v>
      </c>
      <c r="I11043" s="4">
        <v>23340</v>
      </c>
      <c r="J11043">
        <v>0</v>
      </c>
      <c r="K11043" s="4">
        <v>0</v>
      </c>
    </row>
    <row r="11044" spans="1:11" x14ac:dyDescent="0.35">
      <c r="A11044" t="s">
        <v>1065</v>
      </c>
      <c r="B11044" t="s">
        <v>2141</v>
      </c>
      <c r="D11044" s="4">
        <v>1005570</v>
      </c>
      <c r="E11044" s="4">
        <v>231018</v>
      </c>
      <c r="F11044" s="4">
        <v>114901</v>
      </c>
      <c r="H11044" s="4">
        <v>181061</v>
      </c>
      <c r="I11044" s="4">
        <v>1532550</v>
      </c>
      <c r="J11044" s="4">
        <v>1236588</v>
      </c>
      <c r="K11044" s="4">
        <v>1005570</v>
      </c>
    </row>
    <row r="11045" spans="1:11" x14ac:dyDescent="0.35">
      <c r="A11045" t="s">
        <v>1065</v>
      </c>
      <c r="B11045" t="s">
        <v>2144</v>
      </c>
      <c r="C11045" t="s">
        <v>1866</v>
      </c>
      <c r="I11045" s="4">
        <v>0</v>
      </c>
      <c r="J11045">
        <v>0</v>
      </c>
      <c r="K11045" s="4">
        <v>0</v>
      </c>
    </row>
    <row r="11046" spans="1:11" x14ac:dyDescent="0.35">
      <c r="A11046" t="s">
        <v>1065</v>
      </c>
      <c r="B11046" t="s">
        <v>2145</v>
      </c>
      <c r="C11046" t="s">
        <v>1867</v>
      </c>
      <c r="F11046" s="4">
        <v>9000</v>
      </c>
      <c r="H11046" s="4">
        <v>237765</v>
      </c>
      <c r="I11046" s="4">
        <v>246765</v>
      </c>
      <c r="J11046">
        <v>0</v>
      </c>
      <c r="K11046" s="4">
        <v>0</v>
      </c>
    </row>
    <row r="11047" spans="1:11" x14ac:dyDescent="0.35">
      <c r="A11047" t="s">
        <v>1065</v>
      </c>
      <c r="B11047" t="s">
        <v>2146</v>
      </c>
      <c r="C11047" t="s">
        <v>1868</v>
      </c>
      <c r="D11047" s="4">
        <v>100000</v>
      </c>
      <c r="H11047" s="4">
        <v>767747</v>
      </c>
      <c r="I11047" s="4">
        <v>867747</v>
      </c>
      <c r="J11047" s="4">
        <v>100000</v>
      </c>
      <c r="K11047" s="4">
        <v>100000</v>
      </c>
    </row>
    <row r="11048" spans="1:11" x14ac:dyDescent="0.35">
      <c r="A11048" t="s">
        <v>1065</v>
      </c>
      <c r="B11048" t="s">
        <v>2147</v>
      </c>
      <c r="C11048" t="s">
        <v>1869</v>
      </c>
      <c r="H11048" s="4">
        <v>144000</v>
      </c>
      <c r="I11048" s="4">
        <v>144000</v>
      </c>
      <c r="J11048">
        <v>0</v>
      </c>
      <c r="K11048" s="4">
        <v>0</v>
      </c>
    </row>
    <row r="11049" spans="1:11" x14ac:dyDescent="0.35">
      <c r="A11049" t="s">
        <v>1065</v>
      </c>
      <c r="B11049" t="s">
        <v>2148</v>
      </c>
      <c r="C11049" t="s">
        <v>1870</v>
      </c>
      <c r="E11049" s="4">
        <v>6651</v>
      </c>
      <c r="G11049" s="4">
        <v>314787</v>
      </c>
      <c r="I11049" s="4">
        <v>321438</v>
      </c>
      <c r="J11049">
        <v>6651</v>
      </c>
      <c r="K11049" s="4">
        <v>0</v>
      </c>
    </row>
    <row r="11050" spans="1:11" x14ac:dyDescent="0.35">
      <c r="A11050" t="s">
        <v>1065</v>
      </c>
      <c r="B11050" t="s">
        <v>2149</v>
      </c>
      <c r="C11050" t="s">
        <v>1871</v>
      </c>
      <c r="D11050" s="4">
        <v>4492711</v>
      </c>
      <c r="E11050" s="4">
        <v>11949</v>
      </c>
      <c r="F11050" s="4">
        <v>73845</v>
      </c>
      <c r="I11050" s="4">
        <v>4578506</v>
      </c>
      <c r="J11050" s="4">
        <v>4504660</v>
      </c>
      <c r="K11050" s="4">
        <v>4492711</v>
      </c>
    </row>
    <row r="11051" spans="1:11" x14ac:dyDescent="0.35">
      <c r="A11051" t="s">
        <v>1065</v>
      </c>
      <c r="B11051" t="s">
        <v>2150</v>
      </c>
      <c r="C11051" t="s">
        <v>1872</v>
      </c>
      <c r="D11051" s="4">
        <v>98000</v>
      </c>
      <c r="I11051" s="4">
        <v>98000</v>
      </c>
      <c r="J11051" s="4">
        <v>98000</v>
      </c>
      <c r="K11051" s="4">
        <v>98000</v>
      </c>
    </row>
    <row r="11052" spans="1:11" x14ac:dyDescent="0.35">
      <c r="A11052" t="s">
        <v>1065</v>
      </c>
      <c r="B11052" t="s">
        <v>2153</v>
      </c>
      <c r="C11052" t="s">
        <v>1875</v>
      </c>
      <c r="H11052" s="4">
        <v>37197</v>
      </c>
      <c r="I11052" s="4">
        <v>37197</v>
      </c>
      <c r="J11052">
        <v>0</v>
      </c>
      <c r="K11052" s="4">
        <v>0</v>
      </c>
    </row>
    <row r="11053" spans="1:11" x14ac:dyDescent="0.35">
      <c r="A11053" t="s">
        <v>1065</v>
      </c>
      <c r="B11053" t="s">
        <v>2154</v>
      </c>
      <c r="C11053" t="s">
        <v>1876</v>
      </c>
      <c r="H11053" s="4">
        <v>0</v>
      </c>
      <c r="I11053" s="4">
        <v>0</v>
      </c>
      <c r="J11053">
        <v>0</v>
      </c>
      <c r="K11053" s="4">
        <v>0</v>
      </c>
    </row>
    <row r="11054" spans="1:11" x14ac:dyDescent="0.35">
      <c r="A11054" t="s">
        <v>1065</v>
      </c>
      <c r="B11054" t="s">
        <v>2156</v>
      </c>
      <c r="D11054" s="4">
        <v>4690711</v>
      </c>
      <c r="E11054" s="4">
        <v>18600</v>
      </c>
      <c r="F11054" s="4">
        <v>82845</v>
      </c>
      <c r="G11054" s="4">
        <v>314787</v>
      </c>
      <c r="H11054" s="4">
        <v>1186709</v>
      </c>
      <c r="I11054" s="4">
        <v>6293653</v>
      </c>
      <c r="J11054" s="4">
        <v>4709311</v>
      </c>
      <c r="K11054" s="4">
        <v>4690711</v>
      </c>
    </row>
    <row r="11055" spans="1:11" x14ac:dyDescent="0.35">
      <c r="A11055" t="s">
        <v>1065</v>
      </c>
      <c r="B11055" t="s">
        <v>2157</v>
      </c>
      <c r="C11055" t="s">
        <v>1879</v>
      </c>
      <c r="D11055" s="4">
        <v>144371</v>
      </c>
      <c r="I11055" s="4">
        <v>144371</v>
      </c>
      <c r="J11055" s="4">
        <v>144371</v>
      </c>
      <c r="K11055" s="4">
        <v>144371</v>
      </c>
    </row>
    <row r="11056" spans="1:11" x14ac:dyDescent="0.35">
      <c r="A11056" t="s">
        <v>1065</v>
      </c>
      <c r="B11056" t="s">
        <v>2159</v>
      </c>
      <c r="C11056" t="s">
        <v>1881</v>
      </c>
      <c r="D11056" s="4">
        <v>252628</v>
      </c>
      <c r="I11056" s="4">
        <v>252628</v>
      </c>
      <c r="J11056" s="4">
        <v>252628</v>
      </c>
      <c r="K11056" s="4">
        <v>252628</v>
      </c>
    </row>
    <row r="11057" spans="1:11" x14ac:dyDescent="0.35">
      <c r="A11057" t="s">
        <v>1065</v>
      </c>
      <c r="B11057" t="s">
        <v>2160</v>
      </c>
      <c r="C11057" t="s">
        <v>1882</v>
      </c>
      <c r="D11057" s="4">
        <v>1717</v>
      </c>
      <c r="E11057" s="4">
        <v>53369</v>
      </c>
      <c r="I11057" s="4">
        <v>55085</v>
      </c>
      <c r="J11057" s="4">
        <v>55086</v>
      </c>
      <c r="K11057" s="4">
        <v>1717</v>
      </c>
    </row>
    <row r="11058" spans="1:11" x14ac:dyDescent="0.35">
      <c r="A11058" t="s">
        <v>1065</v>
      </c>
      <c r="B11058" t="s">
        <v>2162</v>
      </c>
      <c r="C11058" t="s">
        <v>1884</v>
      </c>
      <c r="D11058" s="4">
        <v>24495</v>
      </c>
      <c r="I11058" s="4">
        <v>24495</v>
      </c>
      <c r="J11058" s="4">
        <v>24495</v>
      </c>
      <c r="K11058" s="4">
        <v>24495</v>
      </c>
    </row>
    <row r="11059" spans="1:11" x14ac:dyDescent="0.35">
      <c r="A11059" t="s">
        <v>1065</v>
      </c>
      <c r="B11059" t="s">
        <v>2163</v>
      </c>
      <c r="D11059" s="4">
        <v>423210</v>
      </c>
      <c r="E11059" s="4">
        <v>53369</v>
      </c>
      <c r="I11059" s="4">
        <v>476579</v>
      </c>
      <c r="J11059" s="4">
        <v>476579</v>
      </c>
      <c r="K11059" s="4">
        <v>423210</v>
      </c>
    </row>
    <row r="11060" spans="1:11" x14ac:dyDescent="0.35">
      <c r="A11060" t="s">
        <v>1065</v>
      </c>
      <c r="B11060" t="s">
        <v>2164</v>
      </c>
      <c r="C11060" t="s">
        <v>1886</v>
      </c>
      <c r="D11060" s="4">
        <v>23566</v>
      </c>
      <c r="I11060" s="4">
        <v>23566</v>
      </c>
      <c r="J11060" s="4">
        <v>23566</v>
      </c>
      <c r="K11060" s="4">
        <v>23566</v>
      </c>
    </row>
    <row r="11061" spans="1:11" x14ac:dyDescent="0.35">
      <c r="A11061" t="s">
        <v>1065</v>
      </c>
      <c r="B11061" t="s">
        <v>2165</v>
      </c>
      <c r="D11061" s="4">
        <v>23566</v>
      </c>
      <c r="I11061" s="4">
        <v>23566</v>
      </c>
      <c r="J11061" s="4">
        <v>23566</v>
      </c>
      <c r="K11061" s="4">
        <v>23566</v>
      </c>
    </row>
    <row r="11062" spans="1:11" x14ac:dyDescent="0.35">
      <c r="A11062" t="s">
        <v>1065</v>
      </c>
      <c r="B11062" t="s">
        <v>2166</v>
      </c>
      <c r="C11062" t="s">
        <v>1888</v>
      </c>
      <c r="H11062" s="4">
        <v>76800</v>
      </c>
      <c r="I11062" s="4">
        <v>76800</v>
      </c>
      <c r="J11062">
        <v>0</v>
      </c>
      <c r="K11062" s="4">
        <v>0</v>
      </c>
    </row>
    <row r="11063" spans="1:11" x14ac:dyDescent="0.35">
      <c r="A11063" t="s">
        <v>1065</v>
      </c>
      <c r="B11063" t="s">
        <v>2180</v>
      </c>
      <c r="C11063" t="s">
        <v>1901</v>
      </c>
      <c r="G11063" s="4">
        <v>75000</v>
      </c>
      <c r="I11063" s="4">
        <v>75000</v>
      </c>
      <c r="J11063">
        <v>0</v>
      </c>
      <c r="K11063" s="4">
        <v>0</v>
      </c>
    </row>
    <row r="11064" spans="1:11" x14ac:dyDescent="0.35">
      <c r="A11064" t="s">
        <v>1065</v>
      </c>
      <c r="B11064" t="s">
        <v>2167</v>
      </c>
      <c r="C11064" t="s">
        <v>1889</v>
      </c>
      <c r="G11064" s="4">
        <v>42000</v>
      </c>
      <c r="I11064" s="4">
        <v>42000</v>
      </c>
      <c r="J11064">
        <v>0</v>
      </c>
      <c r="K11064" s="4">
        <v>0</v>
      </c>
    </row>
    <row r="11065" spans="1:11" x14ac:dyDescent="0.35">
      <c r="A11065" t="s">
        <v>1065</v>
      </c>
      <c r="B11065" t="s">
        <v>2168</v>
      </c>
      <c r="C11065" t="s">
        <v>1890</v>
      </c>
      <c r="G11065" s="4">
        <v>30000</v>
      </c>
      <c r="I11065" s="4">
        <v>30000</v>
      </c>
      <c r="J11065">
        <v>0</v>
      </c>
      <c r="K11065" s="4">
        <v>0</v>
      </c>
    </row>
    <row r="11066" spans="1:11" x14ac:dyDescent="0.35">
      <c r="A11066" t="s">
        <v>1065</v>
      </c>
      <c r="B11066" t="s">
        <v>2181</v>
      </c>
      <c r="C11066" t="s">
        <v>1902</v>
      </c>
      <c r="G11066" s="4">
        <v>150000</v>
      </c>
      <c r="I11066" s="4">
        <v>150000</v>
      </c>
      <c r="J11066">
        <v>0</v>
      </c>
      <c r="K11066" s="4">
        <v>0</v>
      </c>
    </row>
    <row r="11067" spans="1:11" x14ac:dyDescent="0.35">
      <c r="A11067" t="s">
        <v>1065</v>
      </c>
      <c r="B11067" t="s">
        <v>2169</v>
      </c>
      <c r="G11067" s="4">
        <v>297000</v>
      </c>
      <c r="H11067" s="4">
        <v>76800</v>
      </c>
      <c r="I11067" s="4">
        <v>373800</v>
      </c>
      <c r="J11067">
        <v>0</v>
      </c>
      <c r="K11067" s="4">
        <v>0</v>
      </c>
    </row>
    <row r="11068" spans="1:11" x14ac:dyDescent="0.35">
      <c r="A11068" t="s">
        <v>1065</v>
      </c>
      <c r="B11068" t="s">
        <v>2170</v>
      </c>
      <c r="D11068" s="4">
        <v>17780109</v>
      </c>
      <c r="E11068" s="4">
        <v>302987</v>
      </c>
      <c r="F11068" s="4">
        <v>4431503</v>
      </c>
      <c r="G11068" s="4">
        <v>1171787</v>
      </c>
      <c r="H11068" s="4">
        <v>5747772</v>
      </c>
      <c r="I11068" s="4">
        <v>29434159</v>
      </c>
      <c r="J11068" s="4">
        <f>SUM(D11068,E11068)</f>
        <v>18083096</v>
      </c>
      <c r="K11068" s="4">
        <v>17780109</v>
      </c>
    </row>
    <row r="11069" spans="1:11" x14ac:dyDescent="0.35">
      <c r="A11069" t="s">
        <v>1069</v>
      </c>
      <c r="B11069" t="s">
        <v>2118</v>
      </c>
      <c r="C11069" t="s">
        <v>1843</v>
      </c>
      <c r="D11069" s="4">
        <v>9498807</v>
      </c>
      <c r="F11069" s="4">
        <v>2606800</v>
      </c>
      <c r="I11069" s="4">
        <v>12105607</v>
      </c>
      <c r="J11069" s="4">
        <v>9498807</v>
      </c>
      <c r="K11069" s="4">
        <v>9498807</v>
      </c>
    </row>
    <row r="11070" spans="1:11" x14ac:dyDescent="0.35">
      <c r="A11070" t="s">
        <v>1069</v>
      </c>
      <c r="B11070" t="s">
        <v>2119</v>
      </c>
      <c r="C11070" t="s">
        <v>1844</v>
      </c>
      <c r="D11070" s="4">
        <v>476803</v>
      </c>
      <c r="E11070" s="4">
        <v>32850</v>
      </c>
      <c r="F11070" s="4">
        <v>557092</v>
      </c>
      <c r="H11070" s="4">
        <v>87300</v>
      </c>
      <c r="I11070" s="4">
        <v>1154046</v>
      </c>
      <c r="J11070" s="4">
        <v>509653</v>
      </c>
      <c r="K11070" s="4">
        <v>476803</v>
      </c>
    </row>
    <row r="11071" spans="1:11" x14ac:dyDescent="0.35">
      <c r="A11071" t="s">
        <v>1069</v>
      </c>
      <c r="B11071" t="s">
        <v>2120</v>
      </c>
      <c r="C11071" t="s">
        <v>1845</v>
      </c>
      <c r="D11071" s="4">
        <v>100625</v>
      </c>
      <c r="F11071" s="4">
        <v>1074657</v>
      </c>
      <c r="I11071" s="4">
        <v>1175281</v>
      </c>
      <c r="J11071" s="4">
        <v>100625</v>
      </c>
      <c r="K11071" s="4">
        <v>100625</v>
      </c>
    </row>
    <row r="11072" spans="1:11" x14ac:dyDescent="0.35">
      <c r="A11072" t="s">
        <v>1069</v>
      </c>
      <c r="B11072" t="s">
        <v>2121</v>
      </c>
      <c r="D11072" s="4">
        <v>10076235</v>
      </c>
      <c r="E11072" s="4">
        <v>32850</v>
      </c>
      <c r="F11072" s="4">
        <v>4238549</v>
      </c>
      <c r="H11072" s="4">
        <v>87300</v>
      </c>
      <c r="I11072" s="4">
        <v>14434934</v>
      </c>
      <c r="J11072" s="4">
        <v>10109085</v>
      </c>
      <c r="K11072" s="4">
        <v>10076235</v>
      </c>
    </row>
    <row r="11073" spans="1:11" x14ac:dyDescent="0.35">
      <c r="A11073" t="s">
        <v>1069</v>
      </c>
      <c r="B11073" t="s">
        <v>2122</v>
      </c>
      <c r="C11073" t="s">
        <v>1846</v>
      </c>
      <c r="D11073" s="4">
        <v>15031537</v>
      </c>
      <c r="E11073" s="4">
        <v>9888</v>
      </c>
      <c r="I11073" s="4">
        <v>15041425</v>
      </c>
      <c r="J11073" s="4">
        <v>15041425</v>
      </c>
      <c r="K11073" s="4">
        <v>15031537</v>
      </c>
    </row>
    <row r="11074" spans="1:11" x14ac:dyDescent="0.35">
      <c r="A11074" t="s">
        <v>1069</v>
      </c>
      <c r="B11074" t="s">
        <v>2123</v>
      </c>
      <c r="C11074" t="s">
        <v>1847</v>
      </c>
      <c r="D11074" s="4">
        <v>1490256</v>
      </c>
      <c r="F11074" s="4">
        <v>2335135</v>
      </c>
      <c r="I11074" s="4">
        <v>3825391</v>
      </c>
      <c r="J11074" s="4">
        <v>1490256</v>
      </c>
      <c r="K11074" s="4">
        <v>1490256</v>
      </c>
    </row>
    <row r="11075" spans="1:11" x14ac:dyDescent="0.35">
      <c r="A11075" t="s">
        <v>1069</v>
      </c>
      <c r="B11075" t="s">
        <v>2124</v>
      </c>
      <c r="C11075" t="s">
        <v>1848</v>
      </c>
      <c r="D11075" s="4">
        <v>16599</v>
      </c>
      <c r="E11075" s="4">
        <v>6391</v>
      </c>
      <c r="I11075" s="4">
        <v>22990</v>
      </c>
      <c r="J11075" s="4">
        <v>22990</v>
      </c>
      <c r="K11075" s="4">
        <v>16599</v>
      </c>
    </row>
    <row r="11076" spans="1:11" x14ac:dyDescent="0.35">
      <c r="A11076" t="s">
        <v>1069</v>
      </c>
      <c r="B11076" t="s">
        <v>2125</v>
      </c>
      <c r="D11076" s="4">
        <v>16538391</v>
      </c>
      <c r="E11076" s="4">
        <v>16279</v>
      </c>
      <c r="F11076" s="4">
        <v>2335135</v>
      </c>
      <c r="I11076" s="4">
        <v>18889805</v>
      </c>
      <c r="J11076" s="4">
        <v>16554670</v>
      </c>
      <c r="K11076" s="4">
        <v>16538391</v>
      </c>
    </row>
    <row r="11077" spans="1:11" x14ac:dyDescent="0.35">
      <c r="A11077" t="s">
        <v>1069</v>
      </c>
      <c r="B11077" t="s">
        <v>2128</v>
      </c>
      <c r="C11077" t="s">
        <v>1851</v>
      </c>
      <c r="D11077" s="4">
        <v>120266</v>
      </c>
      <c r="I11077" s="4">
        <v>120266</v>
      </c>
      <c r="J11077" s="4">
        <v>120266</v>
      </c>
      <c r="K11077" s="4">
        <v>120266</v>
      </c>
    </row>
    <row r="11078" spans="1:11" x14ac:dyDescent="0.35">
      <c r="A11078" t="s">
        <v>1069</v>
      </c>
      <c r="B11078" t="s">
        <v>2129</v>
      </c>
      <c r="C11078" t="s">
        <v>1852</v>
      </c>
      <c r="D11078" s="4">
        <v>17718</v>
      </c>
      <c r="F11078" s="4">
        <v>1363</v>
      </c>
      <c r="G11078" s="4">
        <v>1363</v>
      </c>
      <c r="I11078" s="4">
        <v>20444</v>
      </c>
      <c r="J11078" s="4">
        <v>17718</v>
      </c>
      <c r="K11078" s="4">
        <v>17718</v>
      </c>
    </row>
    <row r="11079" spans="1:11" x14ac:dyDescent="0.35">
      <c r="A11079" t="s">
        <v>1069</v>
      </c>
      <c r="B11079" t="s">
        <v>2130</v>
      </c>
      <c r="C11079" t="s">
        <v>1853</v>
      </c>
      <c r="D11079" s="4">
        <v>4270</v>
      </c>
      <c r="E11079" s="4">
        <v>13652</v>
      </c>
      <c r="I11079" s="4">
        <v>17922</v>
      </c>
      <c r="J11079" s="4">
        <v>17922</v>
      </c>
      <c r="K11079" s="4">
        <v>4270</v>
      </c>
    </row>
    <row r="11080" spans="1:11" x14ac:dyDescent="0.35">
      <c r="A11080" t="s">
        <v>1069</v>
      </c>
      <c r="B11080" t="s">
        <v>2182</v>
      </c>
      <c r="C11080" t="s">
        <v>1903</v>
      </c>
      <c r="D11080" s="4">
        <v>4508</v>
      </c>
      <c r="I11080" s="4">
        <v>4508</v>
      </c>
      <c r="J11080" s="4">
        <v>4508</v>
      </c>
      <c r="K11080" s="4">
        <v>4508</v>
      </c>
    </row>
    <row r="11081" spans="1:11" x14ac:dyDescent="0.35">
      <c r="A11081" t="s">
        <v>1069</v>
      </c>
      <c r="B11081" t="s">
        <v>2131</v>
      </c>
      <c r="C11081" t="s">
        <v>1854</v>
      </c>
      <c r="D11081" s="4">
        <v>51105</v>
      </c>
      <c r="F11081" s="4">
        <v>564891</v>
      </c>
      <c r="I11081" s="4">
        <v>615996</v>
      </c>
      <c r="J11081" s="4">
        <v>51105</v>
      </c>
      <c r="K11081" s="4">
        <v>51105</v>
      </c>
    </row>
    <row r="11082" spans="1:11" x14ac:dyDescent="0.35">
      <c r="A11082" t="s">
        <v>1069</v>
      </c>
      <c r="B11082" t="s">
        <v>2132</v>
      </c>
      <c r="C11082" t="s">
        <v>1855</v>
      </c>
      <c r="D11082" s="4">
        <v>74226</v>
      </c>
      <c r="E11082" s="4">
        <v>130783</v>
      </c>
      <c r="G11082" s="4">
        <v>222108</v>
      </c>
      <c r="I11082" s="4">
        <v>427118</v>
      </c>
      <c r="J11082" s="4">
        <v>205009</v>
      </c>
      <c r="K11082" s="4">
        <v>74226</v>
      </c>
    </row>
    <row r="11083" spans="1:11" x14ac:dyDescent="0.35">
      <c r="A11083" t="s">
        <v>1069</v>
      </c>
      <c r="B11083" t="s">
        <v>2133</v>
      </c>
      <c r="C11083" t="s">
        <v>1856</v>
      </c>
      <c r="I11083" s="4">
        <v>0</v>
      </c>
      <c r="J11083">
        <v>0</v>
      </c>
      <c r="K11083" s="4">
        <v>0</v>
      </c>
    </row>
    <row r="11084" spans="1:11" x14ac:dyDescent="0.35">
      <c r="A11084" t="s">
        <v>1069</v>
      </c>
      <c r="B11084" t="s">
        <v>2134</v>
      </c>
      <c r="C11084" t="s">
        <v>1857</v>
      </c>
      <c r="D11084" s="4">
        <v>7469</v>
      </c>
      <c r="I11084" s="4">
        <v>7469</v>
      </c>
      <c r="J11084" s="4">
        <v>7469</v>
      </c>
      <c r="K11084" s="4">
        <v>7469</v>
      </c>
    </row>
    <row r="11085" spans="1:11" x14ac:dyDescent="0.35">
      <c r="A11085" t="s">
        <v>1069</v>
      </c>
      <c r="B11085" t="s">
        <v>2135</v>
      </c>
      <c r="C11085" t="s">
        <v>1858</v>
      </c>
      <c r="F11085" s="4">
        <v>44243</v>
      </c>
      <c r="H11085" s="4">
        <v>24803</v>
      </c>
      <c r="I11085" s="4">
        <v>69046</v>
      </c>
      <c r="J11085">
        <v>0</v>
      </c>
      <c r="K11085" s="4">
        <v>0</v>
      </c>
    </row>
    <row r="11086" spans="1:11" x14ac:dyDescent="0.35">
      <c r="A11086" t="s">
        <v>1069</v>
      </c>
      <c r="B11086" t="s">
        <v>2136</v>
      </c>
      <c r="C11086" t="s">
        <v>1859</v>
      </c>
      <c r="F11086" s="4">
        <v>1050000</v>
      </c>
      <c r="I11086" s="4">
        <v>1050000</v>
      </c>
      <c r="J11086">
        <v>0</v>
      </c>
      <c r="K11086" s="4">
        <v>0</v>
      </c>
    </row>
    <row r="11087" spans="1:11" x14ac:dyDescent="0.35">
      <c r="A11087" t="s">
        <v>1069</v>
      </c>
      <c r="B11087" t="s">
        <v>2137</v>
      </c>
      <c r="C11087" t="s">
        <v>1860</v>
      </c>
      <c r="D11087" s="4">
        <v>1087030</v>
      </c>
      <c r="E11087" s="4">
        <v>0</v>
      </c>
      <c r="F11087" s="4">
        <v>217406</v>
      </c>
      <c r="I11087" s="4">
        <v>1304436</v>
      </c>
      <c r="J11087" s="4">
        <v>1087030</v>
      </c>
      <c r="K11087" s="4">
        <v>1087030</v>
      </c>
    </row>
    <row r="11088" spans="1:11" x14ac:dyDescent="0.35">
      <c r="A11088" t="s">
        <v>1069</v>
      </c>
      <c r="B11088" t="s">
        <v>2138</v>
      </c>
      <c r="C11088" t="s">
        <v>1861</v>
      </c>
      <c r="D11088" s="4">
        <v>97192</v>
      </c>
      <c r="I11088" s="4">
        <v>97192</v>
      </c>
      <c r="J11088" s="4">
        <v>97192</v>
      </c>
      <c r="K11088" s="4">
        <v>97192</v>
      </c>
    </row>
    <row r="11089" spans="1:11" x14ac:dyDescent="0.35">
      <c r="A11089" t="s">
        <v>1069</v>
      </c>
      <c r="B11089" t="s">
        <v>2139</v>
      </c>
      <c r="C11089" t="s">
        <v>1862</v>
      </c>
      <c r="E11089" s="4">
        <v>0</v>
      </c>
      <c r="F11089" s="4">
        <v>896960</v>
      </c>
      <c r="H11089" s="4">
        <v>128137</v>
      </c>
      <c r="I11089" s="4">
        <v>1025098</v>
      </c>
      <c r="J11089">
        <v>0</v>
      </c>
      <c r="K11089" s="4">
        <v>0</v>
      </c>
    </row>
    <row r="11090" spans="1:11" x14ac:dyDescent="0.35">
      <c r="A11090" t="s">
        <v>1069</v>
      </c>
      <c r="B11090" t="s">
        <v>2140</v>
      </c>
      <c r="C11090" t="s">
        <v>1863</v>
      </c>
      <c r="F11090" s="4">
        <v>70019</v>
      </c>
      <c r="I11090" s="4">
        <v>70019</v>
      </c>
      <c r="J11090">
        <v>0</v>
      </c>
      <c r="K11090" s="4">
        <v>0</v>
      </c>
    </row>
    <row r="11091" spans="1:11" x14ac:dyDescent="0.35">
      <c r="A11091" t="s">
        <v>1069</v>
      </c>
      <c r="B11091" t="s">
        <v>2141</v>
      </c>
      <c r="D11091" s="4">
        <v>1463783</v>
      </c>
      <c r="E11091" s="4">
        <v>144435</v>
      </c>
      <c r="F11091" s="4">
        <v>2844883</v>
      </c>
      <c r="G11091" s="4">
        <v>223471</v>
      </c>
      <c r="H11091" s="4">
        <v>152940</v>
      </c>
      <c r="I11091" s="4">
        <v>4829513</v>
      </c>
      <c r="J11091" s="4">
        <v>1608218</v>
      </c>
      <c r="K11091" s="4">
        <v>1463783</v>
      </c>
    </row>
    <row r="11092" spans="1:11" x14ac:dyDescent="0.35">
      <c r="A11092" t="s">
        <v>1069</v>
      </c>
      <c r="B11092" t="s">
        <v>2144</v>
      </c>
      <c r="C11092" t="s">
        <v>1866</v>
      </c>
      <c r="I11092" s="4">
        <v>0</v>
      </c>
      <c r="J11092">
        <v>0</v>
      </c>
      <c r="K11092" s="4">
        <v>0</v>
      </c>
    </row>
    <row r="11093" spans="1:11" x14ac:dyDescent="0.35">
      <c r="A11093" t="s">
        <v>1069</v>
      </c>
      <c r="B11093" t="s">
        <v>2145</v>
      </c>
      <c r="C11093" t="s">
        <v>1867</v>
      </c>
      <c r="D11093" s="4">
        <v>3210</v>
      </c>
      <c r="E11093" s="4">
        <v>9000</v>
      </c>
      <c r="F11093" s="4">
        <v>9000</v>
      </c>
      <c r="G11093" s="4">
        <v>4500</v>
      </c>
      <c r="H11093" s="4">
        <v>885714</v>
      </c>
      <c r="I11093" s="4">
        <v>911424</v>
      </c>
      <c r="J11093" s="4">
        <v>12210</v>
      </c>
      <c r="K11093" s="4">
        <v>3210</v>
      </c>
    </row>
    <row r="11094" spans="1:11" x14ac:dyDescent="0.35">
      <c r="A11094" t="s">
        <v>1069</v>
      </c>
      <c r="B11094" t="s">
        <v>2146</v>
      </c>
      <c r="C11094" t="s">
        <v>1868</v>
      </c>
      <c r="E11094" s="4">
        <v>50000</v>
      </c>
      <c r="F11094" s="4">
        <v>100000</v>
      </c>
      <c r="G11094" s="4">
        <v>100000</v>
      </c>
      <c r="H11094" s="4">
        <v>641905</v>
      </c>
      <c r="I11094" s="4">
        <v>891905</v>
      </c>
      <c r="J11094">
        <v>50000</v>
      </c>
      <c r="K11094" s="4">
        <v>0</v>
      </c>
    </row>
    <row r="11095" spans="1:11" x14ac:dyDescent="0.35">
      <c r="A11095" t="s">
        <v>1069</v>
      </c>
      <c r="B11095" t="s">
        <v>2173</v>
      </c>
      <c r="C11095" t="s">
        <v>1894</v>
      </c>
      <c r="D11095" s="4">
        <v>7708</v>
      </c>
      <c r="I11095" s="4">
        <v>7708</v>
      </c>
      <c r="J11095" s="4">
        <v>7708</v>
      </c>
      <c r="K11095" s="4">
        <v>7708</v>
      </c>
    </row>
    <row r="11096" spans="1:11" x14ac:dyDescent="0.35">
      <c r="A11096" t="s">
        <v>1069</v>
      </c>
      <c r="B11096" t="s">
        <v>2147</v>
      </c>
      <c r="C11096" t="s">
        <v>1869</v>
      </c>
      <c r="H11096" s="4">
        <v>298080</v>
      </c>
      <c r="I11096" s="4">
        <v>298080</v>
      </c>
      <c r="J11096">
        <v>0</v>
      </c>
      <c r="K11096" s="4">
        <v>0</v>
      </c>
    </row>
    <row r="11097" spans="1:11" x14ac:dyDescent="0.35">
      <c r="A11097" t="s">
        <v>1069</v>
      </c>
      <c r="B11097" t="s">
        <v>2148</v>
      </c>
      <c r="C11097" t="s">
        <v>1870</v>
      </c>
      <c r="D11097" s="4">
        <v>137</v>
      </c>
      <c r="F11097" s="4">
        <v>30595</v>
      </c>
      <c r="H11097" s="4">
        <v>1394337</v>
      </c>
      <c r="I11097" s="4">
        <v>1425069</v>
      </c>
      <c r="J11097" s="4">
        <v>137</v>
      </c>
      <c r="K11097" s="4">
        <v>137</v>
      </c>
    </row>
    <row r="11098" spans="1:11" x14ac:dyDescent="0.35">
      <c r="A11098" t="s">
        <v>1069</v>
      </c>
      <c r="B11098" t="s">
        <v>2149</v>
      </c>
      <c r="C11098" t="s">
        <v>1871</v>
      </c>
      <c r="D11098" s="4">
        <v>927634</v>
      </c>
      <c r="I11098" s="4">
        <v>927634</v>
      </c>
      <c r="J11098" s="4">
        <v>927634</v>
      </c>
      <c r="K11098" s="4">
        <v>927634</v>
      </c>
    </row>
    <row r="11099" spans="1:11" x14ac:dyDescent="0.35">
      <c r="A11099" t="s">
        <v>1069</v>
      </c>
      <c r="B11099" t="s">
        <v>2150</v>
      </c>
      <c r="C11099" t="s">
        <v>1872</v>
      </c>
      <c r="D11099" s="4">
        <v>294000</v>
      </c>
      <c r="I11099" s="4">
        <v>294000</v>
      </c>
      <c r="J11099" s="4">
        <v>294000</v>
      </c>
      <c r="K11099" s="4">
        <v>294000</v>
      </c>
    </row>
    <row r="11100" spans="1:11" x14ac:dyDescent="0.35">
      <c r="A11100" t="s">
        <v>1069</v>
      </c>
      <c r="B11100" t="s">
        <v>2153</v>
      </c>
      <c r="C11100" t="s">
        <v>1875</v>
      </c>
      <c r="H11100" s="4">
        <v>44172</v>
      </c>
      <c r="I11100" s="4">
        <v>44172</v>
      </c>
      <c r="J11100">
        <v>0</v>
      </c>
      <c r="K11100" s="4">
        <v>0</v>
      </c>
    </row>
    <row r="11101" spans="1:11" x14ac:dyDescent="0.35">
      <c r="A11101" t="s">
        <v>1069</v>
      </c>
      <c r="B11101" t="s">
        <v>2156</v>
      </c>
      <c r="D11101" s="4">
        <v>1232689</v>
      </c>
      <c r="E11101" s="4">
        <v>59000</v>
      </c>
      <c r="F11101" s="4">
        <v>139595</v>
      </c>
      <c r="G11101" s="4">
        <v>104500</v>
      </c>
      <c r="H11101" s="4">
        <v>3264209</v>
      </c>
      <c r="I11101" s="4">
        <v>4799992</v>
      </c>
      <c r="J11101" s="4">
        <v>1291689</v>
      </c>
      <c r="K11101" s="4">
        <v>1232689</v>
      </c>
    </row>
    <row r="11102" spans="1:11" x14ac:dyDescent="0.35">
      <c r="A11102" t="s">
        <v>1069</v>
      </c>
      <c r="B11102" t="s">
        <v>2157</v>
      </c>
      <c r="C11102" t="s">
        <v>1879</v>
      </c>
      <c r="D11102" s="4">
        <v>270695</v>
      </c>
      <c r="I11102" s="4">
        <v>270695</v>
      </c>
      <c r="J11102" s="4">
        <v>270695</v>
      </c>
      <c r="K11102" s="4">
        <v>270695</v>
      </c>
    </row>
    <row r="11103" spans="1:11" x14ac:dyDescent="0.35">
      <c r="A11103" t="s">
        <v>1069</v>
      </c>
      <c r="B11103" t="s">
        <v>2186</v>
      </c>
      <c r="C11103" t="s">
        <v>1907</v>
      </c>
      <c r="D11103" s="4">
        <v>11906</v>
      </c>
      <c r="I11103" s="4">
        <v>11906</v>
      </c>
      <c r="J11103" s="4">
        <v>11906</v>
      </c>
      <c r="K11103" s="4">
        <v>11906</v>
      </c>
    </row>
    <row r="11104" spans="1:11" x14ac:dyDescent="0.35">
      <c r="A11104" t="s">
        <v>1069</v>
      </c>
      <c r="B11104" t="s">
        <v>2176</v>
      </c>
      <c r="C11104" t="s">
        <v>1897</v>
      </c>
      <c r="D11104" s="4">
        <v>1093</v>
      </c>
      <c r="I11104" s="4">
        <v>1093</v>
      </c>
      <c r="J11104" s="4">
        <v>1093</v>
      </c>
      <c r="K11104" s="4">
        <v>1093</v>
      </c>
    </row>
    <row r="11105" spans="1:11" x14ac:dyDescent="0.35">
      <c r="A11105" t="s">
        <v>1069</v>
      </c>
      <c r="B11105" t="s">
        <v>2159</v>
      </c>
      <c r="C11105" t="s">
        <v>1881</v>
      </c>
      <c r="D11105" s="4">
        <v>446889</v>
      </c>
      <c r="I11105" s="4">
        <v>446889</v>
      </c>
      <c r="J11105" s="4">
        <v>446889</v>
      </c>
      <c r="K11105" s="4">
        <v>446889</v>
      </c>
    </row>
    <row r="11106" spans="1:11" x14ac:dyDescent="0.35">
      <c r="A11106" t="s">
        <v>1069</v>
      </c>
      <c r="B11106" t="s">
        <v>2160</v>
      </c>
      <c r="C11106" t="s">
        <v>1882</v>
      </c>
      <c r="D11106" s="4">
        <v>572</v>
      </c>
      <c r="E11106" s="4">
        <v>88031</v>
      </c>
      <c r="I11106" s="4">
        <v>88603</v>
      </c>
      <c r="J11106" s="4">
        <v>88603</v>
      </c>
      <c r="K11106" s="4">
        <v>572</v>
      </c>
    </row>
    <row r="11107" spans="1:11" x14ac:dyDescent="0.35">
      <c r="A11107" t="s">
        <v>1069</v>
      </c>
      <c r="B11107" t="s">
        <v>2179</v>
      </c>
      <c r="C11107" t="s">
        <v>1900</v>
      </c>
      <c r="D11107" s="4">
        <v>3977</v>
      </c>
      <c r="I11107" s="4">
        <v>3977</v>
      </c>
      <c r="J11107" s="4">
        <v>3977</v>
      </c>
      <c r="K11107" s="4">
        <v>3977</v>
      </c>
    </row>
    <row r="11108" spans="1:11" x14ac:dyDescent="0.35">
      <c r="A11108" t="s">
        <v>1069</v>
      </c>
      <c r="B11108" t="s">
        <v>2162</v>
      </c>
      <c r="C11108" t="s">
        <v>1884</v>
      </c>
      <c r="D11108" s="4">
        <v>1750</v>
      </c>
      <c r="I11108" s="4">
        <v>1750</v>
      </c>
      <c r="J11108" s="4">
        <v>1750</v>
      </c>
      <c r="K11108" s="4">
        <v>1750</v>
      </c>
    </row>
    <row r="11109" spans="1:11" x14ac:dyDescent="0.35">
      <c r="A11109" t="s">
        <v>1069</v>
      </c>
      <c r="B11109" t="s">
        <v>2163</v>
      </c>
      <c r="D11109" s="4">
        <v>736883</v>
      </c>
      <c r="E11109" s="4">
        <v>88031</v>
      </c>
      <c r="I11109" s="4">
        <v>824914</v>
      </c>
      <c r="J11109" s="4">
        <v>824914</v>
      </c>
      <c r="K11109" s="4">
        <v>736883</v>
      </c>
    </row>
    <row r="11110" spans="1:11" x14ac:dyDescent="0.35">
      <c r="A11110" t="s">
        <v>1069</v>
      </c>
      <c r="B11110" t="s">
        <v>2166</v>
      </c>
      <c r="C11110" t="s">
        <v>1888</v>
      </c>
      <c r="H11110" s="4">
        <v>384000</v>
      </c>
      <c r="I11110" s="4">
        <v>384000</v>
      </c>
      <c r="J11110">
        <v>0</v>
      </c>
      <c r="K11110" s="4">
        <v>0</v>
      </c>
    </row>
    <row r="11111" spans="1:11" x14ac:dyDescent="0.35">
      <c r="A11111" t="s">
        <v>1069</v>
      </c>
      <c r="B11111" t="s">
        <v>2167</v>
      </c>
      <c r="C11111" t="s">
        <v>1889</v>
      </c>
      <c r="H11111" s="4">
        <v>52500</v>
      </c>
      <c r="I11111" s="4">
        <v>52500</v>
      </c>
      <c r="J11111">
        <v>0</v>
      </c>
      <c r="K11111" s="4">
        <v>0</v>
      </c>
    </row>
    <row r="11112" spans="1:11" x14ac:dyDescent="0.35">
      <c r="A11112" t="s">
        <v>1069</v>
      </c>
      <c r="B11112" t="s">
        <v>2168</v>
      </c>
      <c r="C11112" t="s">
        <v>1890</v>
      </c>
      <c r="H11112" s="4">
        <v>900000</v>
      </c>
      <c r="I11112" s="4">
        <v>900000</v>
      </c>
      <c r="J11112">
        <v>0</v>
      </c>
      <c r="K11112" s="4">
        <v>0</v>
      </c>
    </row>
    <row r="11113" spans="1:11" x14ac:dyDescent="0.35">
      <c r="A11113" t="s">
        <v>1069</v>
      </c>
      <c r="B11113" t="s">
        <v>2169</v>
      </c>
      <c r="H11113" s="4">
        <v>1336500</v>
      </c>
      <c r="I11113" s="4">
        <v>1336500</v>
      </c>
      <c r="J11113">
        <v>0</v>
      </c>
      <c r="K11113" s="4">
        <v>0</v>
      </c>
    </row>
    <row r="11114" spans="1:11" x14ac:dyDescent="0.35">
      <c r="A11114" t="s">
        <v>1069</v>
      </c>
      <c r="B11114" t="s">
        <v>2170</v>
      </c>
      <c r="D11114" s="4">
        <v>30047981</v>
      </c>
      <c r="E11114" s="4">
        <v>340595</v>
      </c>
      <c r="F11114" s="4">
        <v>9558161</v>
      </c>
      <c r="G11114" s="4">
        <v>327971</v>
      </c>
      <c r="H11114" s="4">
        <v>4840949</v>
      </c>
      <c r="I11114" s="4">
        <v>45115658</v>
      </c>
      <c r="J11114" s="4">
        <f>SUM(D11114,E11114)</f>
        <v>30388576</v>
      </c>
      <c r="K11114" s="4">
        <v>30047981</v>
      </c>
    </row>
    <row r="11115" spans="1:11" x14ac:dyDescent="0.35">
      <c r="A11115" t="s">
        <v>1071</v>
      </c>
      <c r="B11115" t="s">
        <v>2118</v>
      </c>
      <c r="C11115" t="s">
        <v>1843</v>
      </c>
      <c r="D11115" s="4">
        <v>48222514</v>
      </c>
      <c r="F11115" s="4">
        <v>21865200</v>
      </c>
      <c r="I11115" s="4">
        <v>70087714</v>
      </c>
      <c r="J11115" s="4">
        <v>48222514</v>
      </c>
      <c r="K11115" s="4">
        <v>48222514</v>
      </c>
    </row>
    <row r="11116" spans="1:11" x14ac:dyDescent="0.35">
      <c r="A11116" t="s">
        <v>1071</v>
      </c>
      <c r="B11116" t="s">
        <v>2119</v>
      </c>
      <c r="C11116" t="s">
        <v>1844</v>
      </c>
      <c r="D11116" s="4">
        <v>5955201</v>
      </c>
      <c r="H11116" s="4">
        <v>438300</v>
      </c>
      <c r="I11116" s="4">
        <v>6393501</v>
      </c>
      <c r="J11116" s="4">
        <v>5955201</v>
      </c>
      <c r="K11116" s="4">
        <v>5955201</v>
      </c>
    </row>
    <row r="11117" spans="1:11" x14ac:dyDescent="0.35">
      <c r="A11117" t="s">
        <v>1071</v>
      </c>
      <c r="B11117" t="s">
        <v>2120</v>
      </c>
      <c r="C11117" t="s">
        <v>1845</v>
      </c>
      <c r="D11117" s="4">
        <v>4693415</v>
      </c>
      <c r="I11117" s="4">
        <v>4693415</v>
      </c>
      <c r="J11117" s="4">
        <v>4693415</v>
      </c>
      <c r="K11117" s="4">
        <v>4693415</v>
      </c>
    </row>
    <row r="11118" spans="1:11" x14ac:dyDescent="0.35">
      <c r="A11118" t="s">
        <v>1071</v>
      </c>
      <c r="B11118" t="s">
        <v>2121</v>
      </c>
      <c r="D11118" s="4">
        <v>58871130</v>
      </c>
      <c r="F11118" s="4">
        <v>21865200</v>
      </c>
      <c r="H11118" s="4">
        <v>438300</v>
      </c>
      <c r="I11118" s="4">
        <v>81174630</v>
      </c>
      <c r="J11118" s="4">
        <v>58871130</v>
      </c>
      <c r="K11118" s="4">
        <v>58871130</v>
      </c>
    </row>
    <row r="11119" spans="1:11" x14ac:dyDescent="0.35">
      <c r="A11119" t="s">
        <v>1071</v>
      </c>
      <c r="B11119" t="s">
        <v>2122</v>
      </c>
      <c r="C11119" t="s">
        <v>1846</v>
      </c>
      <c r="D11119" s="4">
        <v>19505704</v>
      </c>
      <c r="E11119" s="4">
        <v>289064</v>
      </c>
      <c r="H11119" s="4">
        <v>2497877</v>
      </c>
      <c r="I11119" s="4">
        <v>22292644</v>
      </c>
      <c r="J11119" s="4">
        <v>19794768</v>
      </c>
      <c r="K11119" s="4">
        <v>19505704</v>
      </c>
    </row>
    <row r="11120" spans="1:11" x14ac:dyDescent="0.35">
      <c r="A11120" t="s">
        <v>1071</v>
      </c>
      <c r="B11120" t="s">
        <v>2123</v>
      </c>
      <c r="C11120" t="s">
        <v>1847</v>
      </c>
      <c r="D11120" s="4">
        <v>26651432</v>
      </c>
      <c r="F11120" s="4">
        <v>1557191</v>
      </c>
      <c r="H11120" s="4">
        <v>103865</v>
      </c>
      <c r="I11120" s="4">
        <v>28312488</v>
      </c>
      <c r="J11120" s="4">
        <v>26651432</v>
      </c>
      <c r="K11120" s="4">
        <v>26651432</v>
      </c>
    </row>
    <row r="11121" spans="1:11" x14ac:dyDescent="0.35">
      <c r="A11121" t="s">
        <v>1071</v>
      </c>
      <c r="B11121" t="s">
        <v>2124</v>
      </c>
      <c r="C11121" t="s">
        <v>1848</v>
      </c>
      <c r="D11121" s="4">
        <v>82878</v>
      </c>
      <c r="E11121" s="4">
        <v>95004</v>
      </c>
      <c r="I11121" s="4">
        <v>177882</v>
      </c>
      <c r="J11121" s="4">
        <v>177882</v>
      </c>
      <c r="K11121" s="4">
        <v>82878</v>
      </c>
    </row>
    <row r="11122" spans="1:11" x14ac:dyDescent="0.35">
      <c r="A11122" t="s">
        <v>1071</v>
      </c>
      <c r="B11122" t="s">
        <v>2125</v>
      </c>
      <c r="D11122" s="4">
        <v>46240013</v>
      </c>
      <c r="E11122" s="4">
        <v>384067</v>
      </c>
      <c r="F11122" s="4">
        <v>1557191</v>
      </c>
      <c r="H11122" s="4">
        <v>2601742</v>
      </c>
      <c r="I11122" s="4">
        <v>50783013</v>
      </c>
      <c r="J11122" s="4">
        <v>46624080</v>
      </c>
      <c r="K11122" s="4">
        <v>46240013</v>
      </c>
    </row>
    <row r="11123" spans="1:11" x14ac:dyDescent="0.35">
      <c r="A11123" t="s">
        <v>1071</v>
      </c>
      <c r="B11123" t="s">
        <v>2126</v>
      </c>
      <c r="C11123" t="s">
        <v>1850</v>
      </c>
      <c r="E11123" s="4">
        <v>18632220</v>
      </c>
      <c r="I11123" s="4">
        <v>18632220</v>
      </c>
      <c r="J11123">
        <v>18632220</v>
      </c>
      <c r="K11123" s="4">
        <v>0</v>
      </c>
    </row>
    <row r="11124" spans="1:11" x14ac:dyDescent="0.35">
      <c r="A11124" t="s">
        <v>1071</v>
      </c>
      <c r="B11124" t="s">
        <v>2127</v>
      </c>
      <c r="E11124" s="4">
        <v>18632220</v>
      </c>
      <c r="I11124" s="4">
        <v>18632220</v>
      </c>
      <c r="J11124">
        <v>18632220</v>
      </c>
      <c r="K11124" s="4">
        <v>0</v>
      </c>
    </row>
    <row r="11125" spans="1:11" x14ac:dyDescent="0.35">
      <c r="A11125" t="s">
        <v>1071</v>
      </c>
      <c r="B11125" t="s">
        <v>2128</v>
      </c>
      <c r="C11125" t="s">
        <v>1851</v>
      </c>
      <c r="D11125" s="4">
        <v>1306174</v>
      </c>
      <c r="E11125" s="4">
        <v>68555</v>
      </c>
      <c r="I11125" s="4">
        <v>1374728</v>
      </c>
      <c r="J11125" s="4">
        <v>1374729</v>
      </c>
      <c r="K11125" s="4">
        <v>1306174</v>
      </c>
    </row>
    <row r="11126" spans="1:11" x14ac:dyDescent="0.35">
      <c r="A11126" t="s">
        <v>1071</v>
      </c>
      <c r="B11126" t="s">
        <v>2129</v>
      </c>
      <c r="C11126" t="s">
        <v>1852</v>
      </c>
      <c r="D11126" s="4">
        <v>14407</v>
      </c>
      <c r="E11126" s="4">
        <v>3842</v>
      </c>
      <c r="G11126" s="4">
        <v>15367</v>
      </c>
      <c r="I11126" s="4">
        <v>33616</v>
      </c>
      <c r="J11126" s="4">
        <v>18249</v>
      </c>
      <c r="K11126" s="4">
        <v>14407</v>
      </c>
    </row>
    <row r="11127" spans="1:11" x14ac:dyDescent="0.35">
      <c r="A11127" t="s">
        <v>1071</v>
      </c>
      <c r="B11127" t="s">
        <v>2130</v>
      </c>
      <c r="C11127" t="s">
        <v>1853</v>
      </c>
      <c r="D11127" s="4">
        <v>6156</v>
      </c>
      <c r="E11127" s="4">
        <v>6156</v>
      </c>
      <c r="G11127" s="4">
        <v>11543</v>
      </c>
      <c r="I11127" s="4">
        <v>23856</v>
      </c>
      <c r="J11127" s="4">
        <v>12312</v>
      </c>
      <c r="K11127" s="4">
        <v>6156</v>
      </c>
    </row>
    <row r="11128" spans="1:11" x14ac:dyDescent="0.35">
      <c r="A11128" t="s">
        <v>1071</v>
      </c>
      <c r="B11128" t="s">
        <v>2172</v>
      </c>
      <c r="C11128" t="s">
        <v>1893</v>
      </c>
      <c r="H11128" s="4">
        <v>2052</v>
      </c>
      <c r="I11128" s="4">
        <v>2052</v>
      </c>
      <c r="J11128">
        <v>0</v>
      </c>
      <c r="K11128" s="4">
        <v>0</v>
      </c>
    </row>
    <row r="11129" spans="1:11" x14ac:dyDescent="0.35">
      <c r="A11129" t="s">
        <v>1071</v>
      </c>
      <c r="B11129" t="s">
        <v>2182</v>
      </c>
      <c r="C11129" t="s">
        <v>1903</v>
      </c>
      <c r="D11129" s="4">
        <v>4508</v>
      </c>
      <c r="I11129" s="4">
        <v>4508</v>
      </c>
      <c r="J11129" s="4">
        <v>4508</v>
      </c>
      <c r="K11129" s="4">
        <v>4508</v>
      </c>
    </row>
    <row r="11130" spans="1:11" x14ac:dyDescent="0.35">
      <c r="A11130" t="s">
        <v>1071</v>
      </c>
      <c r="B11130" t="s">
        <v>2131</v>
      </c>
      <c r="C11130" t="s">
        <v>1854</v>
      </c>
      <c r="D11130" s="4">
        <v>133649</v>
      </c>
      <c r="E11130" s="4">
        <v>632140</v>
      </c>
      <c r="F11130" s="4">
        <v>33624</v>
      </c>
      <c r="I11130" s="4">
        <v>799413</v>
      </c>
      <c r="J11130" s="4">
        <v>765789</v>
      </c>
      <c r="K11130" s="4">
        <v>133649</v>
      </c>
    </row>
    <row r="11131" spans="1:11" x14ac:dyDescent="0.35">
      <c r="A11131" t="s">
        <v>1071</v>
      </c>
      <c r="B11131" t="s">
        <v>2132</v>
      </c>
      <c r="C11131" t="s">
        <v>1855</v>
      </c>
      <c r="D11131" s="4">
        <v>22950</v>
      </c>
      <c r="E11131" s="4">
        <v>751274</v>
      </c>
      <c r="F11131" s="4">
        <v>22852</v>
      </c>
      <c r="H11131" s="4">
        <v>165052</v>
      </c>
      <c r="I11131" s="4">
        <v>962128</v>
      </c>
      <c r="J11131" s="4">
        <v>774224</v>
      </c>
      <c r="K11131" s="4">
        <v>22950</v>
      </c>
    </row>
    <row r="11132" spans="1:11" x14ac:dyDescent="0.35">
      <c r="A11132" t="s">
        <v>1071</v>
      </c>
      <c r="B11132" t="s">
        <v>2133</v>
      </c>
      <c r="C11132" t="s">
        <v>1856</v>
      </c>
      <c r="D11132" s="4">
        <v>800</v>
      </c>
      <c r="E11132" s="4">
        <v>14495</v>
      </c>
      <c r="I11132" s="4">
        <v>15296</v>
      </c>
      <c r="J11132" s="4">
        <v>15295</v>
      </c>
      <c r="K11132" s="4">
        <v>800</v>
      </c>
    </row>
    <row r="11133" spans="1:11" x14ac:dyDescent="0.35">
      <c r="A11133" t="s">
        <v>1071</v>
      </c>
      <c r="B11133" t="s">
        <v>2134</v>
      </c>
      <c r="C11133" t="s">
        <v>1857</v>
      </c>
      <c r="D11133" s="4">
        <v>98450</v>
      </c>
      <c r="E11133" s="4">
        <v>4753</v>
      </c>
      <c r="F11133" s="4">
        <v>8827</v>
      </c>
      <c r="I11133" s="4">
        <v>112029</v>
      </c>
      <c r="J11133" s="4">
        <v>103203</v>
      </c>
      <c r="K11133" s="4">
        <v>98450</v>
      </c>
    </row>
    <row r="11134" spans="1:11" x14ac:dyDescent="0.35">
      <c r="A11134" t="s">
        <v>1071</v>
      </c>
      <c r="B11134" t="s">
        <v>2198</v>
      </c>
      <c r="C11134" t="s">
        <v>1920</v>
      </c>
      <c r="H11134" s="4">
        <v>35654</v>
      </c>
      <c r="I11134" s="4">
        <v>35654</v>
      </c>
      <c r="J11134">
        <v>0</v>
      </c>
      <c r="K11134" s="4">
        <v>0</v>
      </c>
    </row>
    <row r="11135" spans="1:11" x14ac:dyDescent="0.35">
      <c r="A11135" t="s">
        <v>1071</v>
      </c>
      <c r="B11135" t="s">
        <v>2135</v>
      </c>
      <c r="C11135" t="s">
        <v>1858</v>
      </c>
      <c r="E11135" s="4">
        <v>68375</v>
      </c>
      <c r="G11135" s="4">
        <v>253391</v>
      </c>
      <c r="H11135" s="4">
        <v>64353</v>
      </c>
      <c r="I11135" s="4">
        <v>386119</v>
      </c>
      <c r="J11135">
        <v>68375</v>
      </c>
      <c r="K11135" s="4">
        <v>0</v>
      </c>
    </row>
    <row r="11136" spans="1:11" x14ac:dyDescent="0.35">
      <c r="A11136" t="s">
        <v>1071</v>
      </c>
      <c r="B11136" t="s">
        <v>2136</v>
      </c>
      <c r="C11136" t="s">
        <v>1859</v>
      </c>
      <c r="D11136" s="4">
        <v>290280</v>
      </c>
      <c r="G11136" s="4">
        <v>105421</v>
      </c>
      <c r="H11136" s="4">
        <v>2539169</v>
      </c>
      <c r="I11136" s="4">
        <v>2934869</v>
      </c>
      <c r="J11136" s="4">
        <v>290280</v>
      </c>
      <c r="K11136" s="4">
        <v>290280</v>
      </c>
    </row>
    <row r="11137" spans="1:11" x14ac:dyDescent="0.35">
      <c r="A11137" t="s">
        <v>1071</v>
      </c>
      <c r="B11137" t="s">
        <v>2194</v>
      </c>
      <c r="C11137" t="s">
        <v>1915</v>
      </c>
      <c r="D11137" s="4">
        <v>5</v>
      </c>
      <c r="H11137" s="4">
        <v>5</v>
      </c>
      <c r="I11137" s="4">
        <v>10</v>
      </c>
      <c r="J11137" s="4">
        <v>5</v>
      </c>
      <c r="K11137" s="4">
        <v>5</v>
      </c>
    </row>
    <row r="11138" spans="1:11" x14ac:dyDescent="0.35">
      <c r="A11138" t="s">
        <v>1071</v>
      </c>
      <c r="B11138" t="s">
        <v>2137</v>
      </c>
      <c r="C11138" t="s">
        <v>1860</v>
      </c>
      <c r="D11138" s="4">
        <v>652218</v>
      </c>
      <c r="H11138" s="4">
        <v>2391467</v>
      </c>
      <c r="I11138" s="4">
        <v>3043685</v>
      </c>
      <c r="J11138" s="4">
        <v>652218</v>
      </c>
      <c r="K11138" s="4">
        <v>652218</v>
      </c>
    </row>
    <row r="11139" spans="1:11" x14ac:dyDescent="0.35">
      <c r="A11139" t="s">
        <v>1071</v>
      </c>
      <c r="B11139" t="s">
        <v>2138</v>
      </c>
      <c r="C11139" t="s">
        <v>1861</v>
      </c>
      <c r="D11139" s="4">
        <v>471983</v>
      </c>
      <c r="E11139" s="4">
        <v>156696</v>
      </c>
      <c r="I11139" s="4">
        <v>628679</v>
      </c>
      <c r="J11139" s="4">
        <v>628679</v>
      </c>
      <c r="K11139" s="4">
        <v>471983</v>
      </c>
    </row>
    <row r="11140" spans="1:11" x14ac:dyDescent="0.35">
      <c r="A11140" t="s">
        <v>1071</v>
      </c>
      <c r="B11140" t="s">
        <v>2139</v>
      </c>
      <c r="C11140" t="s">
        <v>1862</v>
      </c>
      <c r="D11140" s="4">
        <v>512786</v>
      </c>
      <c r="E11140" s="4">
        <v>0</v>
      </c>
      <c r="H11140" s="4">
        <v>1880214</v>
      </c>
      <c r="I11140" s="4">
        <v>2393000</v>
      </c>
      <c r="J11140" s="4">
        <v>512786</v>
      </c>
      <c r="K11140" s="4">
        <v>512786</v>
      </c>
    </row>
    <row r="11141" spans="1:11" x14ac:dyDescent="0.35">
      <c r="A11141" t="s">
        <v>1071</v>
      </c>
      <c r="B11141" t="s">
        <v>2140</v>
      </c>
      <c r="C11141" t="s">
        <v>1863</v>
      </c>
      <c r="F11141" s="4">
        <v>7780</v>
      </c>
      <c r="H11141" s="4">
        <v>7780</v>
      </c>
      <c r="I11141" s="4">
        <v>15560</v>
      </c>
      <c r="J11141">
        <v>0</v>
      </c>
      <c r="K11141" s="4">
        <v>0</v>
      </c>
    </row>
    <row r="11142" spans="1:11" x14ac:dyDescent="0.35">
      <c r="A11142" t="s">
        <v>1071</v>
      </c>
      <c r="B11142" t="s">
        <v>2141</v>
      </c>
      <c r="D11142" s="4">
        <v>3514365</v>
      </c>
      <c r="E11142" s="4">
        <v>1706287</v>
      </c>
      <c r="F11142" s="4">
        <v>73082</v>
      </c>
      <c r="G11142" s="4">
        <v>385722</v>
      </c>
      <c r="H11142" s="4">
        <v>7085746</v>
      </c>
      <c r="I11142" s="4">
        <v>12765202</v>
      </c>
      <c r="J11142" s="4">
        <v>5220652</v>
      </c>
      <c r="K11142" s="4">
        <v>3514365</v>
      </c>
    </row>
    <row r="11143" spans="1:11" x14ac:dyDescent="0.35">
      <c r="A11143" t="s">
        <v>1071</v>
      </c>
      <c r="B11143" t="s">
        <v>2142</v>
      </c>
      <c r="C11143" t="s">
        <v>1864</v>
      </c>
      <c r="D11143" s="4">
        <v>44633</v>
      </c>
      <c r="E11143" s="4">
        <v>0</v>
      </c>
      <c r="F11143" s="4">
        <v>11158</v>
      </c>
      <c r="I11143" s="4">
        <v>55792</v>
      </c>
      <c r="J11143" s="4">
        <v>44633</v>
      </c>
      <c r="K11143" s="4">
        <v>44633</v>
      </c>
    </row>
    <row r="11144" spans="1:11" x14ac:dyDescent="0.35">
      <c r="A11144" t="s">
        <v>1071</v>
      </c>
      <c r="B11144" t="s">
        <v>2143</v>
      </c>
      <c r="C11144" t="s">
        <v>1865</v>
      </c>
      <c r="D11144" s="4">
        <v>18044</v>
      </c>
      <c r="E11144" s="4">
        <v>175683</v>
      </c>
      <c r="H11144" s="4">
        <v>512608</v>
      </c>
      <c r="I11144" s="4">
        <v>706335</v>
      </c>
      <c r="J11144" s="4">
        <v>193727</v>
      </c>
      <c r="K11144" s="4">
        <v>18044</v>
      </c>
    </row>
    <row r="11145" spans="1:11" x14ac:dyDescent="0.35">
      <c r="A11145" t="s">
        <v>1071</v>
      </c>
      <c r="B11145" t="s">
        <v>2144</v>
      </c>
      <c r="C11145" t="s">
        <v>1866</v>
      </c>
      <c r="D11145" s="4">
        <v>12644</v>
      </c>
      <c r="I11145" s="4">
        <v>12644</v>
      </c>
      <c r="J11145" s="4">
        <v>12644</v>
      </c>
      <c r="K11145" s="4">
        <v>12644</v>
      </c>
    </row>
    <row r="11146" spans="1:11" x14ac:dyDescent="0.35">
      <c r="A11146" t="s">
        <v>1071</v>
      </c>
      <c r="B11146" t="s">
        <v>2145</v>
      </c>
      <c r="C11146" t="s">
        <v>1867</v>
      </c>
      <c r="D11146" s="4">
        <v>916427</v>
      </c>
      <c r="E11146" s="4">
        <v>0</v>
      </c>
      <c r="F11146" s="4">
        <v>54000</v>
      </c>
      <c r="G11146" s="4">
        <v>3829842</v>
      </c>
      <c r="H11146" s="4">
        <v>800000</v>
      </c>
      <c r="I11146" s="4">
        <v>5600269</v>
      </c>
      <c r="J11146" s="4">
        <v>916427</v>
      </c>
      <c r="K11146" s="4">
        <v>916427</v>
      </c>
    </row>
    <row r="11147" spans="1:11" x14ac:dyDescent="0.35">
      <c r="A11147" t="s">
        <v>1071</v>
      </c>
      <c r="B11147" t="s">
        <v>2146</v>
      </c>
      <c r="C11147" t="s">
        <v>1868</v>
      </c>
      <c r="D11147" s="4">
        <v>70222</v>
      </c>
      <c r="E11147" s="4">
        <v>0</v>
      </c>
      <c r="F11147" s="4">
        <v>5259</v>
      </c>
      <c r="G11147" s="4">
        <v>1692500</v>
      </c>
      <c r="H11147" s="4">
        <v>2771780</v>
      </c>
      <c r="I11147" s="4">
        <v>4539760</v>
      </c>
      <c r="J11147" s="4">
        <v>70222</v>
      </c>
      <c r="K11147" s="4">
        <v>70222</v>
      </c>
    </row>
    <row r="11148" spans="1:11" x14ac:dyDescent="0.35">
      <c r="A11148" t="s">
        <v>1071</v>
      </c>
      <c r="B11148" t="s">
        <v>2173</v>
      </c>
      <c r="C11148" t="s">
        <v>1894</v>
      </c>
      <c r="D11148" s="4">
        <v>28403</v>
      </c>
      <c r="I11148" s="4">
        <v>28403</v>
      </c>
      <c r="J11148" s="4">
        <v>28403</v>
      </c>
      <c r="K11148" s="4">
        <v>28403</v>
      </c>
    </row>
    <row r="11149" spans="1:11" x14ac:dyDescent="0.35">
      <c r="A11149" t="s">
        <v>1071</v>
      </c>
      <c r="B11149" t="s">
        <v>2147</v>
      </c>
      <c r="C11149" t="s">
        <v>1869</v>
      </c>
      <c r="E11149" s="4">
        <v>0</v>
      </c>
      <c r="G11149" s="4">
        <v>1335360</v>
      </c>
      <c r="I11149" s="4">
        <v>1335360</v>
      </c>
      <c r="J11149">
        <v>0</v>
      </c>
      <c r="K11149" s="4">
        <v>0</v>
      </c>
    </row>
    <row r="11150" spans="1:11" x14ac:dyDescent="0.35">
      <c r="A11150" t="s">
        <v>1071</v>
      </c>
      <c r="B11150" t="s">
        <v>2148</v>
      </c>
      <c r="C11150" t="s">
        <v>1870</v>
      </c>
      <c r="D11150" s="4">
        <v>335867</v>
      </c>
      <c r="E11150" s="4">
        <v>4430218</v>
      </c>
      <c r="H11150" s="4">
        <v>782134</v>
      </c>
      <c r="I11150" s="4">
        <v>5548219</v>
      </c>
      <c r="J11150" s="4">
        <v>4766085</v>
      </c>
      <c r="K11150" s="4">
        <v>335867</v>
      </c>
    </row>
    <row r="11151" spans="1:11" x14ac:dyDescent="0.35">
      <c r="A11151" t="s">
        <v>1071</v>
      </c>
      <c r="B11151" t="s">
        <v>2149</v>
      </c>
      <c r="C11151" t="s">
        <v>1871</v>
      </c>
      <c r="D11151" s="4">
        <v>550994</v>
      </c>
      <c r="E11151" s="4">
        <v>6495000</v>
      </c>
      <c r="F11151" s="4">
        <v>18055</v>
      </c>
      <c r="H11151" s="4">
        <v>41767</v>
      </c>
      <c r="I11151" s="4">
        <v>7105816</v>
      </c>
      <c r="J11151" s="4">
        <v>7045994</v>
      </c>
      <c r="K11151" s="4">
        <v>550994</v>
      </c>
    </row>
    <row r="11152" spans="1:11" x14ac:dyDescent="0.35">
      <c r="A11152" t="s">
        <v>1071</v>
      </c>
      <c r="B11152" t="s">
        <v>2150</v>
      </c>
      <c r="C11152" t="s">
        <v>1872</v>
      </c>
      <c r="D11152" s="4">
        <v>1058084</v>
      </c>
      <c r="I11152" s="4">
        <v>1058084</v>
      </c>
      <c r="J11152" s="4">
        <v>1058084</v>
      </c>
      <c r="K11152" s="4">
        <v>1058084</v>
      </c>
    </row>
    <row r="11153" spans="1:11" x14ac:dyDescent="0.35">
      <c r="A11153" t="s">
        <v>1071</v>
      </c>
      <c r="B11153" t="s">
        <v>2151</v>
      </c>
      <c r="C11153" t="s">
        <v>1873</v>
      </c>
      <c r="D11153" s="4">
        <v>2619</v>
      </c>
      <c r="I11153" s="4">
        <v>2619</v>
      </c>
      <c r="J11153" s="4">
        <v>2619</v>
      </c>
      <c r="K11153" s="4">
        <v>2619</v>
      </c>
    </row>
    <row r="11154" spans="1:11" x14ac:dyDescent="0.35">
      <c r="A11154" t="s">
        <v>1071</v>
      </c>
      <c r="B11154" t="s">
        <v>2152</v>
      </c>
      <c r="C11154" t="s">
        <v>1874</v>
      </c>
      <c r="D11154" s="4">
        <v>2766</v>
      </c>
      <c r="I11154" s="4">
        <v>2766</v>
      </c>
      <c r="J11154" s="4">
        <v>2766</v>
      </c>
      <c r="K11154" s="4">
        <v>2766</v>
      </c>
    </row>
    <row r="11155" spans="1:11" x14ac:dyDescent="0.35">
      <c r="A11155" t="s">
        <v>1071</v>
      </c>
      <c r="B11155" t="s">
        <v>2153</v>
      </c>
      <c r="C11155" t="s">
        <v>1875</v>
      </c>
      <c r="D11155" s="4">
        <v>6205</v>
      </c>
      <c r="H11155" s="4">
        <v>161576</v>
      </c>
      <c r="I11155" s="4">
        <v>167781</v>
      </c>
      <c r="J11155" s="4">
        <v>6205</v>
      </c>
      <c r="K11155" s="4">
        <v>6205</v>
      </c>
    </row>
    <row r="11156" spans="1:11" x14ac:dyDescent="0.35">
      <c r="A11156" t="s">
        <v>1071</v>
      </c>
      <c r="B11156" t="s">
        <v>2154</v>
      </c>
      <c r="C11156" t="s">
        <v>1876</v>
      </c>
      <c r="E11156" s="4">
        <v>0</v>
      </c>
      <c r="G11156" s="4">
        <v>126000</v>
      </c>
      <c r="I11156" s="4">
        <v>126000</v>
      </c>
      <c r="J11156">
        <v>0</v>
      </c>
      <c r="K11156" s="4">
        <v>0</v>
      </c>
    </row>
    <row r="11157" spans="1:11" x14ac:dyDescent="0.35">
      <c r="A11157" t="s">
        <v>1071</v>
      </c>
      <c r="B11157" t="s">
        <v>2155</v>
      </c>
      <c r="C11157" t="s">
        <v>1877</v>
      </c>
      <c r="D11157" s="4">
        <v>72587</v>
      </c>
      <c r="I11157" s="4">
        <v>72587</v>
      </c>
      <c r="J11157" s="4">
        <v>72587</v>
      </c>
      <c r="K11157" s="4">
        <v>72587</v>
      </c>
    </row>
    <row r="11158" spans="1:11" x14ac:dyDescent="0.35">
      <c r="A11158" t="s">
        <v>1071</v>
      </c>
      <c r="B11158" t="s">
        <v>2156</v>
      </c>
      <c r="D11158" s="4">
        <v>3119494</v>
      </c>
      <c r="E11158" s="4">
        <v>11100902</v>
      </c>
      <c r="F11158" s="4">
        <v>88473</v>
      </c>
      <c r="G11158" s="4">
        <v>6983702</v>
      </c>
      <c r="H11158" s="4">
        <v>5069865</v>
      </c>
      <c r="I11158" s="4">
        <v>26362435</v>
      </c>
      <c r="J11158" s="4">
        <v>14220396</v>
      </c>
      <c r="K11158" s="4">
        <v>3119494</v>
      </c>
    </row>
    <row r="11159" spans="1:11" x14ac:dyDescent="0.35">
      <c r="A11159" t="s">
        <v>1071</v>
      </c>
      <c r="B11159" t="s">
        <v>2157</v>
      </c>
      <c r="C11159" t="s">
        <v>1879</v>
      </c>
      <c r="D11159" s="4">
        <v>2296199</v>
      </c>
      <c r="I11159" s="4">
        <v>2296199</v>
      </c>
      <c r="J11159" s="4">
        <v>2296199</v>
      </c>
      <c r="K11159" s="4">
        <v>2296199</v>
      </c>
    </row>
    <row r="11160" spans="1:11" x14ac:dyDescent="0.35">
      <c r="A11160" t="s">
        <v>1071</v>
      </c>
      <c r="B11160" t="s">
        <v>2176</v>
      </c>
      <c r="C11160" t="s">
        <v>1897</v>
      </c>
      <c r="D11160" s="4">
        <v>41669</v>
      </c>
      <c r="I11160" s="4">
        <v>41669</v>
      </c>
      <c r="J11160" s="4">
        <v>41669</v>
      </c>
      <c r="K11160" s="4">
        <v>41669</v>
      </c>
    </row>
    <row r="11161" spans="1:11" x14ac:dyDescent="0.35">
      <c r="A11161" t="s">
        <v>1071</v>
      </c>
      <c r="B11161" t="s">
        <v>2158</v>
      </c>
      <c r="C11161" t="s">
        <v>1880</v>
      </c>
      <c r="D11161" s="4">
        <v>120906</v>
      </c>
      <c r="I11161" s="4">
        <v>120906</v>
      </c>
      <c r="J11161" s="4">
        <v>120906</v>
      </c>
      <c r="K11161" s="4">
        <v>120906</v>
      </c>
    </row>
    <row r="11162" spans="1:11" x14ac:dyDescent="0.35">
      <c r="A11162" t="s">
        <v>1071</v>
      </c>
      <c r="B11162" t="s">
        <v>2159</v>
      </c>
      <c r="C11162" t="s">
        <v>1881</v>
      </c>
      <c r="D11162" s="4">
        <v>2051576</v>
      </c>
      <c r="I11162" s="4">
        <v>2051576</v>
      </c>
      <c r="J11162" s="4">
        <v>2051576</v>
      </c>
      <c r="K11162" s="4">
        <v>2051576</v>
      </c>
    </row>
    <row r="11163" spans="1:11" x14ac:dyDescent="0.35">
      <c r="A11163" t="s">
        <v>1071</v>
      </c>
      <c r="B11163" t="s">
        <v>2174</v>
      </c>
      <c r="C11163" t="s">
        <v>1895</v>
      </c>
      <c r="D11163" s="4">
        <v>230061</v>
      </c>
      <c r="I11163" s="4">
        <v>230061</v>
      </c>
      <c r="J11163" s="4">
        <v>230061</v>
      </c>
      <c r="K11163" s="4">
        <v>230061</v>
      </c>
    </row>
    <row r="11164" spans="1:11" x14ac:dyDescent="0.35">
      <c r="A11164" t="s">
        <v>1071</v>
      </c>
      <c r="B11164" t="s">
        <v>2160</v>
      </c>
      <c r="C11164" t="s">
        <v>1882</v>
      </c>
      <c r="F11164" s="4">
        <v>361477</v>
      </c>
      <c r="I11164" s="4">
        <v>361477</v>
      </c>
      <c r="J11164">
        <v>0</v>
      </c>
      <c r="K11164" s="4">
        <v>0</v>
      </c>
    </row>
    <row r="11165" spans="1:11" x14ac:dyDescent="0.35">
      <c r="A11165" t="s">
        <v>1071</v>
      </c>
      <c r="B11165" t="s">
        <v>2179</v>
      </c>
      <c r="C11165" t="s">
        <v>1900</v>
      </c>
      <c r="D11165" s="4">
        <v>261</v>
      </c>
      <c r="I11165" s="4">
        <v>261</v>
      </c>
      <c r="J11165" s="4">
        <v>261</v>
      </c>
      <c r="K11165" s="4">
        <v>261</v>
      </c>
    </row>
    <row r="11166" spans="1:11" x14ac:dyDescent="0.35">
      <c r="A11166" t="s">
        <v>1071</v>
      </c>
      <c r="B11166" t="s">
        <v>2161</v>
      </c>
      <c r="C11166" t="s">
        <v>1883</v>
      </c>
      <c r="D11166" s="4">
        <v>13117</v>
      </c>
      <c r="I11166" s="4">
        <v>13117</v>
      </c>
      <c r="J11166" s="4">
        <v>13117</v>
      </c>
      <c r="K11166" s="4">
        <v>13117</v>
      </c>
    </row>
    <row r="11167" spans="1:11" x14ac:dyDescent="0.35">
      <c r="A11167" t="s">
        <v>1071</v>
      </c>
      <c r="B11167" t="s">
        <v>2162</v>
      </c>
      <c r="C11167" t="s">
        <v>1884</v>
      </c>
      <c r="D11167" s="4">
        <v>19501</v>
      </c>
      <c r="I11167" s="4">
        <v>19501</v>
      </c>
      <c r="J11167" s="4">
        <v>19501</v>
      </c>
      <c r="K11167" s="4">
        <v>19501</v>
      </c>
    </row>
    <row r="11168" spans="1:11" x14ac:dyDescent="0.35">
      <c r="A11168" t="s">
        <v>1071</v>
      </c>
      <c r="B11168" t="s">
        <v>2163</v>
      </c>
      <c r="D11168" s="4">
        <v>4773289</v>
      </c>
      <c r="F11168" s="4">
        <v>361477</v>
      </c>
      <c r="I11168" s="4">
        <v>5134766</v>
      </c>
      <c r="J11168" s="4">
        <v>4773289</v>
      </c>
      <c r="K11168" s="4">
        <v>4773289</v>
      </c>
    </row>
    <row r="11169" spans="1:11" x14ac:dyDescent="0.35">
      <c r="A11169" t="s">
        <v>1071</v>
      </c>
      <c r="B11169" t="s">
        <v>2164</v>
      </c>
      <c r="C11169" t="s">
        <v>1886</v>
      </c>
      <c r="D11169" s="4">
        <v>122543</v>
      </c>
      <c r="I11169" s="4">
        <v>122543</v>
      </c>
      <c r="J11169" s="4">
        <v>122543</v>
      </c>
      <c r="K11169" s="4">
        <v>122543</v>
      </c>
    </row>
    <row r="11170" spans="1:11" x14ac:dyDescent="0.35">
      <c r="A11170" t="s">
        <v>1071</v>
      </c>
      <c r="B11170" t="s">
        <v>2165</v>
      </c>
      <c r="D11170" s="4">
        <v>122543</v>
      </c>
      <c r="I11170" s="4">
        <v>122543</v>
      </c>
      <c r="J11170" s="4">
        <v>122543</v>
      </c>
      <c r="K11170" s="4">
        <v>122543</v>
      </c>
    </row>
    <row r="11171" spans="1:11" x14ac:dyDescent="0.35">
      <c r="A11171" t="s">
        <v>1071</v>
      </c>
      <c r="B11171" t="s">
        <v>2177</v>
      </c>
      <c r="C11171" t="s">
        <v>1898</v>
      </c>
      <c r="D11171" s="4">
        <v>7602</v>
      </c>
      <c r="I11171" s="4">
        <v>7602</v>
      </c>
      <c r="J11171" s="4">
        <v>7602</v>
      </c>
      <c r="K11171" s="4">
        <v>7602</v>
      </c>
    </row>
    <row r="11172" spans="1:11" x14ac:dyDescent="0.35">
      <c r="A11172" t="s">
        <v>1071</v>
      </c>
      <c r="B11172" t="s">
        <v>2183</v>
      </c>
      <c r="C11172" t="s">
        <v>1904</v>
      </c>
      <c r="D11172" s="4">
        <v>250000</v>
      </c>
      <c r="I11172" s="4">
        <v>250000</v>
      </c>
      <c r="J11172" s="4">
        <v>250000</v>
      </c>
      <c r="K11172" s="4">
        <v>250000</v>
      </c>
    </row>
    <row r="11173" spans="1:11" x14ac:dyDescent="0.35">
      <c r="A11173" t="s">
        <v>1071</v>
      </c>
      <c r="B11173" t="s">
        <v>2166</v>
      </c>
      <c r="C11173" t="s">
        <v>1888</v>
      </c>
      <c r="G11173" s="4">
        <v>960000</v>
      </c>
      <c r="I11173" s="4">
        <v>960000</v>
      </c>
      <c r="J11173">
        <v>0</v>
      </c>
      <c r="K11173" s="4">
        <v>0</v>
      </c>
    </row>
    <row r="11174" spans="1:11" x14ac:dyDescent="0.35">
      <c r="A11174" t="s">
        <v>1071</v>
      </c>
      <c r="B11174" t="s">
        <v>2180</v>
      </c>
      <c r="C11174" t="s">
        <v>1901</v>
      </c>
      <c r="E11174" s="4">
        <v>975000</v>
      </c>
      <c r="I11174" s="4">
        <v>975000</v>
      </c>
      <c r="J11174">
        <v>975000</v>
      </c>
      <c r="K11174" s="4">
        <v>0</v>
      </c>
    </row>
    <row r="11175" spans="1:11" x14ac:dyDescent="0.35">
      <c r="A11175" t="s">
        <v>1071</v>
      </c>
      <c r="B11175" t="s">
        <v>2167</v>
      </c>
      <c r="C11175" t="s">
        <v>1889</v>
      </c>
      <c r="E11175" s="4">
        <v>1470000</v>
      </c>
      <c r="I11175" s="4">
        <v>1470000</v>
      </c>
      <c r="J11175">
        <v>1470000</v>
      </c>
      <c r="K11175" s="4">
        <v>0</v>
      </c>
    </row>
    <row r="11176" spans="1:11" x14ac:dyDescent="0.35">
      <c r="A11176" t="s">
        <v>1071</v>
      </c>
      <c r="B11176" t="s">
        <v>2168</v>
      </c>
      <c r="C11176" t="s">
        <v>1890</v>
      </c>
      <c r="E11176" s="4">
        <v>525000</v>
      </c>
      <c r="I11176" s="4">
        <v>525000</v>
      </c>
      <c r="J11176">
        <v>525000</v>
      </c>
      <c r="K11176" s="4">
        <v>0</v>
      </c>
    </row>
    <row r="11177" spans="1:11" x14ac:dyDescent="0.35">
      <c r="A11177" t="s">
        <v>1071</v>
      </c>
      <c r="B11177" t="s">
        <v>2181</v>
      </c>
      <c r="C11177" t="s">
        <v>1902</v>
      </c>
      <c r="E11177" s="4">
        <v>1950000</v>
      </c>
      <c r="I11177" s="4">
        <v>1950000</v>
      </c>
      <c r="J11177">
        <v>1950000</v>
      </c>
      <c r="K11177" s="4">
        <v>0</v>
      </c>
    </row>
    <row r="11178" spans="1:11" x14ac:dyDescent="0.35">
      <c r="A11178" t="s">
        <v>1071</v>
      </c>
      <c r="B11178" t="s">
        <v>2169</v>
      </c>
      <c r="D11178" s="4">
        <v>257602</v>
      </c>
      <c r="E11178" s="4">
        <v>4920000</v>
      </c>
      <c r="G11178" s="4">
        <v>960000</v>
      </c>
      <c r="I11178" s="4">
        <v>6137602</v>
      </c>
      <c r="J11178" s="4">
        <v>5177602</v>
      </c>
      <c r="K11178" s="4">
        <v>257602</v>
      </c>
    </row>
    <row r="11179" spans="1:11" x14ac:dyDescent="0.35">
      <c r="A11179" t="s">
        <v>1071</v>
      </c>
      <c r="B11179" t="s">
        <v>2170</v>
      </c>
      <c r="D11179" s="4">
        <v>116898436</v>
      </c>
      <c r="E11179" s="4">
        <v>36743476</v>
      </c>
      <c r="F11179" s="4">
        <v>23945424</v>
      </c>
      <c r="G11179" s="4">
        <v>8329424</v>
      </c>
      <c r="H11179" s="4">
        <v>15195652</v>
      </c>
      <c r="I11179" s="4">
        <v>201112411</v>
      </c>
      <c r="J11179" s="4">
        <f>SUM(D11179,E11179)</f>
        <v>153641912</v>
      </c>
      <c r="K11179" s="4">
        <v>116898436</v>
      </c>
    </row>
    <row r="11180" spans="1:11" x14ac:dyDescent="0.35">
      <c r="A11180" t="s">
        <v>1076</v>
      </c>
      <c r="B11180" t="s">
        <v>2118</v>
      </c>
      <c r="C11180" t="s">
        <v>1843</v>
      </c>
      <c r="D11180" s="4">
        <v>101001929</v>
      </c>
      <c r="E11180" s="4">
        <v>4437621</v>
      </c>
      <c r="F11180" s="4">
        <v>42613200</v>
      </c>
      <c r="I11180" s="4">
        <v>148052750</v>
      </c>
      <c r="J11180" s="4">
        <v>105439550</v>
      </c>
      <c r="K11180" s="4">
        <v>101001929</v>
      </c>
    </row>
    <row r="11181" spans="1:11" x14ac:dyDescent="0.35">
      <c r="A11181" t="s">
        <v>1076</v>
      </c>
      <c r="B11181" t="s">
        <v>2119</v>
      </c>
      <c r="C11181" t="s">
        <v>1844</v>
      </c>
      <c r="D11181" s="4">
        <v>15942086</v>
      </c>
      <c r="E11181" s="4">
        <v>98100</v>
      </c>
      <c r="H11181" s="4">
        <v>223650</v>
      </c>
      <c r="I11181" s="4">
        <v>16263836</v>
      </c>
      <c r="J11181" s="4">
        <v>16040186</v>
      </c>
      <c r="K11181" s="4">
        <v>15942086</v>
      </c>
    </row>
    <row r="11182" spans="1:11" x14ac:dyDescent="0.35">
      <c r="A11182" t="s">
        <v>1076</v>
      </c>
      <c r="B11182" t="s">
        <v>2120</v>
      </c>
      <c r="C11182" t="s">
        <v>1845</v>
      </c>
      <c r="D11182" s="4">
        <v>10221627</v>
      </c>
      <c r="I11182" s="4">
        <v>10221627</v>
      </c>
      <c r="J11182" s="4">
        <v>10221627</v>
      </c>
      <c r="K11182" s="4">
        <v>10221627</v>
      </c>
    </row>
    <row r="11183" spans="1:11" x14ac:dyDescent="0.35">
      <c r="A11183" t="s">
        <v>1076</v>
      </c>
      <c r="B11183" t="s">
        <v>2121</v>
      </c>
      <c r="D11183" s="4">
        <v>127165643</v>
      </c>
      <c r="E11183" s="4">
        <v>4535721</v>
      </c>
      <c r="F11183" s="4">
        <v>42613200</v>
      </c>
      <c r="H11183" s="4">
        <v>223650</v>
      </c>
      <c r="I11183" s="4">
        <v>174538214</v>
      </c>
      <c r="J11183" s="4">
        <v>131701364</v>
      </c>
      <c r="K11183" s="4">
        <v>127165643</v>
      </c>
    </row>
    <row r="11184" spans="1:11" x14ac:dyDescent="0.35">
      <c r="A11184" t="s">
        <v>1076</v>
      </c>
      <c r="B11184" t="s">
        <v>2122</v>
      </c>
      <c r="C11184" t="s">
        <v>1846</v>
      </c>
      <c r="D11184" s="4">
        <v>74457099</v>
      </c>
      <c r="E11184" s="4">
        <v>6607</v>
      </c>
      <c r="I11184" s="4">
        <v>74463706</v>
      </c>
      <c r="J11184" s="4">
        <v>74463706</v>
      </c>
      <c r="K11184" s="4">
        <v>74457099</v>
      </c>
    </row>
    <row r="11185" spans="1:11" x14ac:dyDescent="0.35">
      <c r="A11185" t="s">
        <v>1076</v>
      </c>
      <c r="B11185" t="s">
        <v>2123</v>
      </c>
      <c r="C11185" t="s">
        <v>1847</v>
      </c>
      <c r="D11185" s="4">
        <v>40384695</v>
      </c>
      <c r="E11185" s="4">
        <v>16637</v>
      </c>
      <c r="F11185" s="4">
        <v>2387027</v>
      </c>
      <c r="I11185" s="4">
        <v>42788358</v>
      </c>
      <c r="J11185" s="4">
        <v>40401332</v>
      </c>
      <c r="K11185" s="4">
        <v>40384695</v>
      </c>
    </row>
    <row r="11186" spans="1:11" x14ac:dyDescent="0.35">
      <c r="A11186" t="s">
        <v>1076</v>
      </c>
      <c r="B11186" t="s">
        <v>2124</v>
      </c>
      <c r="C11186" t="s">
        <v>1848</v>
      </c>
      <c r="D11186" s="4">
        <v>145179</v>
      </c>
      <c r="I11186" s="4">
        <v>145179</v>
      </c>
      <c r="J11186" s="4">
        <v>145179</v>
      </c>
      <c r="K11186" s="4">
        <v>145179</v>
      </c>
    </row>
    <row r="11187" spans="1:11" x14ac:dyDescent="0.35">
      <c r="A11187" t="s">
        <v>1076</v>
      </c>
      <c r="B11187" t="s">
        <v>2125</v>
      </c>
      <c r="D11187" s="4">
        <v>114986973</v>
      </c>
      <c r="E11187" s="4">
        <v>23243</v>
      </c>
      <c r="F11187" s="4">
        <v>2387027</v>
      </c>
      <c r="I11187" s="4">
        <v>117397244</v>
      </c>
      <c r="J11187" s="4">
        <v>115010216</v>
      </c>
      <c r="K11187" s="4">
        <v>114986973</v>
      </c>
    </row>
    <row r="11188" spans="1:11" x14ac:dyDescent="0.35">
      <c r="A11188" t="s">
        <v>1076</v>
      </c>
      <c r="B11188" t="s">
        <v>2196</v>
      </c>
      <c r="C11188" t="s">
        <v>1918</v>
      </c>
      <c r="D11188" s="4">
        <v>19320</v>
      </c>
      <c r="I11188" s="4">
        <v>19320</v>
      </c>
      <c r="J11188" s="4">
        <v>19320</v>
      </c>
      <c r="K11188" s="4">
        <v>19320</v>
      </c>
    </row>
    <row r="11189" spans="1:11" x14ac:dyDescent="0.35">
      <c r="A11189" t="s">
        <v>1076</v>
      </c>
      <c r="B11189" t="s">
        <v>2126</v>
      </c>
      <c r="C11189" t="s">
        <v>1850</v>
      </c>
      <c r="D11189" s="4">
        <v>7090</v>
      </c>
      <c r="F11189" s="4">
        <v>28800000</v>
      </c>
      <c r="G11189" s="4">
        <v>800000</v>
      </c>
      <c r="I11189" s="4">
        <v>29607090</v>
      </c>
      <c r="J11189" s="4">
        <v>7090</v>
      </c>
      <c r="K11189" s="4">
        <v>7090</v>
      </c>
    </row>
    <row r="11190" spans="1:11" x14ac:dyDescent="0.35">
      <c r="A11190" t="s">
        <v>1076</v>
      </c>
      <c r="B11190" t="s">
        <v>2127</v>
      </c>
      <c r="D11190" s="4">
        <v>26410</v>
      </c>
      <c r="F11190" s="4">
        <v>28800000</v>
      </c>
      <c r="G11190" s="4">
        <v>800000</v>
      </c>
      <c r="I11190" s="4">
        <v>29626410</v>
      </c>
      <c r="J11190" s="4">
        <v>26410</v>
      </c>
      <c r="K11190" s="4">
        <v>26410</v>
      </c>
    </row>
    <row r="11191" spans="1:11" x14ac:dyDescent="0.35">
      <c r="A11191" t="s">
        <v>1076</v>
      </c>
      <c r="B11191" t="s">
        <v>2201</v>
      </c>
      <c r="C11191" t="s">
        <v>1934</v>
      </c>
      <c r="D11191" s="4">
        <v>7698</v>
      </c>
      <c r="E11191" s="4">
        <v>7172</v>
      </c>
      <c r="I11191" s="4">
        <v>14871</v>
      </c>
      <c r="J11191" s="4">
        <v>14870</v>
      </c>
      <c r="K11191" s="4">
        <v>7698</v>
      </c>
    </row>
    <row r="11192" spans="1:11" x14ac:dyDescent="0.35">
      <c r="A11192" t="s">
        <v>1076</v>
      </c>
      <c r="B11192" t="s">
        <v>2128</v>
      </c>
      <c r="C11192" t="s">
        <v>1851</v>
      </c>
      <c r="D11192" s="4">
        <v>1872014</v>
      </c>
      <c r="I11192" s="4">
        <v>1872014</v>
      </c>
      <c r="J11192" s="4">
        <v>1872014</v>
      </c>
      <c r="K11192" s="4">
        <v>1872014</v>
      </c>
    </row>
    <row r="11193" spans="1:11" x14ac:dyDescent="0.35">
      <c r="A11193" t="s">
        <v>1076</v>
      </c>
      <c r="B11193" t="s">
        <v>2129</v>
      </c>
      <c r="C11193" t="s">
        <v>1852</v>
      </c>
      <c r="D11193" s="4">
        <v>13446</v>
      </c>
      <c r="H11193" s="4">
        <v>18249</v>
      </c>
      <c r="I11193" s="4">
        <v>31695</v>
      </c>
      <c r="J11193" s="4">
        <v>13446</v>
      </c>
      <c r="K11193" s="4">
        <v>13446</v>
      </c>
    </row>
    <row r="11194" spans="1:11" x14ac:dyDescent="0.35">
      <c r="A11194" t="s">
        <v>1076</v>
      </c>
      <c r="B11194" t="s">
        <v>2130</v>
      </c>
      <c r="C11194" t="s">
        <v>1853</v>
      </c>
      <c r="D11194" s="4">
        <v>3848</v>
      </c>
      <c r="H11194" s="4">
        <v>1539</v>
      </c>
      <c r="I11194" s="4">
        <v>5387</v>
      </c>
      <c r="J11194" s="4">
        <v>3848</v>
      </c>
      <c r="K11194" s="4">
        <v>3848</v>
      </c>
    </row>
    <row r="11195" spans="1:11" x14ac:dyDescent="0.35">
      <c r="A11195" t="s">
        <v>1076</v>
      </c>
      <c r="B11195" t="s">
        <v>2172</v>
      </c>
      <c r="C11195" t="s">
        <v>1893</v>
      </c>
      <c r="D11195" s="4">
        <v>3078</v>
      </c>
      <c r="H11195" s="4">
        <v>14365</v>
      </c>
      <c r="I11195" s="4">
        <v>17443</v>
      </c>
      <c r="J11195" s="4">
        <v>3078</v>
      </c>
      <c r="K11195" s="4">
        <v>3078</v>
      </c>
    </row>
    <row r="11196" spans="1:11" x14ac:dyDescent="0.35">
      <c r="A11196" t="s">
        <v>1076</v>
      </c>
      <c r="B11196" t="s">
        <v>2182</v>
      </c>
      <c r="C11196" t="s">
        <v>1903</v>
      </c>
      <c r="E11196" s="4">
        <v>4695</v>
      </c>
      <c r="I11196" s="4">
        <v>4695</v>
      </c>
      <c r="J11196">
        <v>4695</v>
      </c>
      <c r="K11196" s="4">
        <v>0</v>
      </c>
    </row>
    <row r="11197" spans="1:11" x14ac:dyDescent="0.35">
      <c r="A11197" t="s">
        <v>1076</v>
      </c>
      <c r="B11197" t="s">
        <v>2131</v>
      </c>
      <c r="C11197" t="s">
        <v>1854</v>
      </c>
      <c r="D11197" s="4">
        <v>12572</v>
      </c>
      <c r="F11197" s="4">
        <v>242096</v>
      </c>
      <c r="G11197" s="4">
        <v>867511</v>
      </c>
      <c r="H11197" s="4">
        <v>598516</v>
      </c>
      <c r="I11197" s="4">
        <v>1720696</v>
      </c>
      <c r="J11197" s="4">
        <v>12572</v>
      </c>
      <c r="K11197" s="4">
        <v>12572</v>
      </c>
    </row>
    <row r="11198" spans="1:11" x14ac:dyDescent="0.35">
      <c r="A11198" t="s">
        <v>1076</v>
      </c>
      <c r="B11198" t="s">
        <v>2132</v>
      </c>
      <c r="C11198" t="s">
        <v>1855</v>
      </c>
      <c r="D11198" s="4">
        <v>984418</v>
      </c>
      <c r="H11198" s="4">
        <v>265813</v>
      </c>
      <c r="I11198" s="4">
        <v>1250231</v>
      </c>
      <c r="J11198" s="4">
        <v>984418</v>
      </c>
      <c r="K11198" s="4">
        <v>984418</v>
      </c>
    </row>
    <row r="11199" spans="1:11" x14ac:dyDescent="0.35">
      <c r="A11199" t="s">
        <v>1076</v>
      </c>
      <c r="B11199" t="s">
        <v>2133</v>
      </c>
      <c r="C11199" t="s">
        <v>1856</v>
      </c>
      <c r="D11199" s="4">
        <v>26972</v>
      </c>
      <c r="I11199" s="4">
        <v>26972</v>
      </c>
      <c r="J11199" s="4">
        <v>26972</v>
      </c>
      <c r="K11199" s="4">
        <v>26972</v>
      </c>
    </row>
    <row r="11200" spans="1:11" x14ac:dyDescent="0.35">
      <c r="A11200" t="s">
        <v>1076</v>
      </c>
      <c r="B11200" t="s">
        <v>2134</v>
      </c>
      <c r="C11200" t="s">
        <v>1857</v>
      </c>
      <c r="D11200" s="4">
        <v>118819</v>
      </c>
      <c r="E11200" s="4">
        <v>2716</v>
      </c>
      <c r="I11200" s="4">
        <v>121535</v>
      </c>
      <c r="J11200" s="4">
        <v>121535</v>
      </c>
      <c r="K11200" s="4">
        <v>118819</v>
      </c>
    </row>
    <row r="11201" spans="1:11" x14ac:dyDescent="0.35">
      <c r="A11201" t="s">
        <v>1076</v>
      </c>
      <c r="B11201" t="s">
        <v>2198</v>
      </c>
      <c r="C11201" t="s">
        <v>1920</v>
      </c>
      <c r="E11201" s="4">
        <v>9720</v>
      </c>
      <c r="F11201" s="4">
        <v>71308</v>
      </c>
      <c r="H11201" s="4">
        <v>35654</v>
      </c>
      <c r="I11201" s="4">
        <v>116682</v>
      </c>
      <c r="J11201">
        <v>9720</v>
      </c>
      <c r="K11201" s="4">
        <v>0</v>
      </c>
    </row>
    <row r="11202" spans="1:11" x14ac:dyDescent="0.35">
      <c r="A11202" t="s">
        <v>1076</v>
      </c>
      <c r="B11202" t="s">
        <v>2135</v>
      </c>
      <c r="C11202" t="s">
        <v>1858</v>
      </c>
      <c r="D11202" s="4">
        <v>124684</v>
      </c>
      <c r="E11202" s="4">
        <v>281545</v>
      </c>
      <c r="H11202" s="4">
        <v>233280</v>
      </c>
      <c r="I11202" s="4">
        <v>639510</v>
      </c>
      <c r="J11202" s="4">
        <v>406229</v>
      </c>
      <c r="K11202" s="4">
        <v>124684</v>
      </c>
    </row>
    <row r="11203" spans="1:11" x14ac:dyDescent="0.35">
      <c r="A11203" t="s">
        <v>1076</v>
      </c>
      <c r="B11203" t="s">
        <v>2136</v>
      </c>
      <c r="C11203" t="s">
        <v>1859</v>
      </c>
      <c r="D11203" s="4">
        <v>1477828</v>
      </c>
      <c r="E11203" s="4">
        <v>905421</v>
      </c>
      <c r="F11203" s="4">
        <v>58052</v>
      </c>
      <c r="G11203" s="4">
        <v>26942</v>
      </c>
      <c r="H11203" s="4">
        <v>1325007</v>
      </c>
      <c r="I11203" s="4">
        <v>3793249</v>
      </c>
      <c r="J11203" s="4">
        <v>2383249</v>
      </c>
      <c r="K11203" s="4">
        <v>1477828</v>
      </c>
    </row>
    <row r="11204" spans="1:11" x14ac:dyDescent="0.35">
      <c r="A11204" t="s">
        <v>1076</v>
      </c>
      <c r="B11204" t="s">
        <v>2137</v>
      </c>
      <c r="C11204" t="s">
        <v>1860</v>
      </c>
      <c r="D11204" s="4">
        <v>5217745</v>
      </c>
      <c r="I11204" s="4">
        <v>5217745</v>
      </c>
      <c r="J11204" s="4">
        <v>5217745</v>
      </c>
      <c r="K11204" s="4">
        <v>5217745</v>
      </c>
    </row>
    <row r="11205" spans="1:11" x14ac:dyDescent="0.35">
      <c r="A11205" t="s">
        <v>1076</v>
      </c>
      <c r="B11205" t="s">
        <v>2138</v>
      </c>
      <c r="C11205" t="s">
        <v>1861</v>
      </c>
      <c r="D11205" s="4">
        <v>848772</v>
      </c>
      <c r="I11205" s="4">
        <v>848772</v>
      </c>
      <c r="J11205" s="4">
        <v>848772</v>
      </c>
      <c r="K11205" s="4">
        <v>848772</v>
      </c>
    </row>
    <row r="11206" spans="1:11" x14ac:dyDescent="0.35">
      <c r="A11206" t="s">
        <v>1076</v>
      </c>
      <c r="B11206" t="s">
        <v>2139</v>
      </c>
      <c r="C11206" t="s">
        <v>1862</v>
      </c>
      <c r="D11206" s="4">
        <v>2905785</v>
      </c>
      <c r="E11206" s="4">
        <v>256393</v>
      </c>
      <c r="H11206" s="4">
        <v>341857</v>
      </c>
      <c r="I11206" s="4">
        <v>3504035</v>
      </c>
      <c r="J11206" s="4">
        <v>3162178</v>
      </c>
      <c r="K11206" s="4">
        <v>2905785</v>
      </c>
    </row>
    <row r="11207" spans="1:11" x14ac:dyDescent="0.35">
      <c r="A11207" t="s">
        <v>1076</v>
      </c>
      <c r="B11207" t="s">
        <v>2140</v>
      </c>
      <c r="C11207" t="s">
        <v>1863</v>
      </c>
      <c r="D11207" s="4">
        <v>15560</v>
      </c>
      <c r="F11207" s="4">
        <v>7780</v>
      </c>
      <c r="H11207" s="4">
        <v>7780</v>
      </c>
      <c r="I11207" s="4">
        <v>31120</v>
      </c>
      <c r="J11207" s="4">
        <v>15560</v>
      </c>
      <c r="K11207" s="4">
        <v>15560</v>
      </c>
    </row>
    <row r="11208" spans="1:11" x14ac:dyDescent="0.35">
      <c r="A11208" t="s">
        <v>1076</v>
      </c>
      <c r="B11208" t="s">
        <v>2141</v>
      </c>
      <c r="D11208" s="4">
        <v>13633241</v>
      </c>
      <c r="E11208" s="4">
        <v>1467662</v>
      </c>
      <c r="F11208" s="4">
        <v>379236</v>
      </c>
      <c r="G11208" s="4">
        <v>894453</v>
      </c>
      <c r="H11208" s="4">
        <v>2842058</v>
      </c>
      <c r="I11208" s="4">
        <v>19216651</v>
      </c>
      <c r="J11208" s="4">
        <v>15100903</v>
      </c>
      <c r="K11208" s="4">
        <v>13633241</v>
      </c>
    </row>
    <row r="11209" spans="1:11" x14ac:dyDescent="0.35">
      <c r="A11209" t="s">
        <v>1076</v>
      </c>
      <c r="B11209" t="s">
        <v>2142</v>
      </c>
      <c r="C11209" t="s">
        <v>1864</v>
      </c>
      <c r="D11209" s="4">
        <v>22317</v>
      </c>
      <c r="E11209" s="4">
        <v>0</v>
      </c>
      <c r="I11209" s="4">
        <v>22317</v>
      </c>
      <c r="J11209" s="4">
        <v>22317</v>
      </c>
      <c r="K11209" s="4">
        <v>22317</v>
      </c>
    </row>
    <row r="11210" spans="1:11" x14ac:dyDescent="0.35">
      <c r="A11210" t="s">
        <v>1076</v>
      </c>
      <c r="B11210" t="s">
        <v>2143</v>
      </c>
      <c r="C11210" t="s">
        <v>1865</v>
      </c>
      <c r="H11210" s="4">
        <v>174231</v>
      </c>
      <c r="I11210" s="4">
        <v>174231</v>
      </c>
      <c r="J11210">
        <v>0</v>
      </c>
      <c r="K11210" s="4">
        <v>0</v>
      </c>
    </row>
    <row r="11211" spans="1:11" x14ac:dyDescent="0.35">
      <c r="A11211" t="s">
        <v>1076</v>
      </c>
      <c r="B11211" t="s">
        <v>2144</v>
      </c>
      <c r="C11211" t="s">
        <v>1866</v>
      </c>
      <c r="D11211" s="4">
        <v>2120</v>
      </c>
      <c r="I11211" s="4">
        <v>2120</v>
      </c>
      <c r="J11211" s="4">
        <v>2120</v>
      </c>
      <c r="K11211" s="4">
        <v>2120</v>
      </c>
    </row>
    <row r="11212" spans="1:11" x14ac:dyDescent="0.35">
      <c r="A11212" t="s">
        <v>1076</v>
      </c>
      <c r="B11212" t="s">
        <v>2145</v>
      </c>
      <c r="C11212" t="s">
        <v>1867</v>
      </c>
      <c r="D11212" s="4">
        <v>1633814</v>
      </c>
      <c r="F11212" s="4">
        <v>4500</v>
      </c>
      <c r="G11212" s="4">
        <v>2799634</v>
      </c>
      <c r="H11212" s="4">
        <v>1495305</v>
      </c>
      <c r="I11212" s="4">
        <v>5933253</v>
      </c>
      <c r="J11212" s="4">
        <v>1633814</v>
      </c>
      <c r="K11212" s="4">
        <v>1633814</v>
      </c>
    </row>
    <row r="11213" spans="1:11" x14ac:dyDescent="0.35">
      <c r="A11213" t="s">
        <v>1076</v>
      </c>
      <c r="B11213" t="s">
        <v>2146</v>
      </c>
      <c r="C11213" t="s">
        <v>1868</v>
      </c>
      <c r="D11213" s="4">
        <v>86235</v>
      </c>
      <c r="G11213" s="4">
        <v>2760614</v>
      </c>
      <c r="H11213" s="4">
        <v>5600386</v>
      </c>
      <c r="I11213" s="4">
        <v>8447234</v>
      </c>
      <c r="J11213" s="4">
        <v>86235</v>
      </c>
      <c r="K11213" s="4">
        <v>86235</v>
      </c>
    </row>
    <row r="11214" spans="1:11" x14ac:dyDescent="0.35">
      <c r="A11214" t="s">
        <v>1076</v>
      </c>
      <c r="B11214" t="s">
        <v>2173</v>
      </c>
      <c r="C11214" t="s">
        <v>1894</v>
      </c>
      <c r="D11214" s="4">
        <v>27431</v>
      </c>
      <c r="I11214" s="4">
        <v>27431</v>
      </c>
      <c r="J11214" s="4">
        <v>27431</v>
      </c>
      <c r="K11214" s="4">
        <v>27431</v>
      </c>
    </row>
    <row r="11215" spans="1:11" x14ac:dyDescent="0.35">
      <c r="A11215" t="s">
        <v>1076</v>
      </c>
      <c r="B11215" t="s">
        <v>2147</v>
      </c>
      <c r="C11215" t="s">
        <v>1869</v>
      </c>
      <c r="G11215" s="4">
        <v>2095872</v>
      </c>
      <c r="I11215" s="4">
        <v>2095872</v>
      </c>
      <c r="J11215">
        <v>0</v>
      </c>
      <c r="K11215" s="4">
        <v>0</v>
      </c>
    </row>
    <row r="11216" spans="1:11" x14ac:dyDescent="0.35">
      <c r="A11216" t="s">
        <v>1076</v>
      </c>
      <c r="B11216" t="s">
        <v>2148</v>
      </c>
      <c r="C11216" t="s">
        <v>1870</v>
      </c>
      <c r="D11216" s="4">
        <v>141415</v>
      </c>
      <c r="E11216" s="4">
        <v>15166306</v>
      </c>
      <c r="G11216" s="4">
        <v>603342</v>
      </c>
      <c r="I11216" s="4">
        <v>15911063</v>
      </c>
      <c r="J11216" s="4">
        <v>15307721</v>
      </c>
      <c r="K11216" s="4">
        <v>141415</v>
      </c>
    </row>
    <row r="11217" spans="1:11" x14ac:dyDescent="0.35">
      <c r="A11217" t="s">
        <v>1076</v>
      </c>
      <c r="B11217" t="s">
        <v>2149</v>
      </c>
      <c r="C11217" t="s">
        <v>1871</v>
      </c>
      <c r="D11217" s="4">
        <v>11327561</v>
      </c>
      <c r="F11217" s="4">
        <v>14447</v>
      </c>
      <c r="G11217" s="4">
        <v>44264</v>
      </c>
      <c r="I11217" s="4">
        <v>11386273</v>
      </c>
      <c r="J11217" s="4">
        <v>11327561</v>
      </c>
      <c r="K11217" s="4">
        <v>11327561</v>
      </c>
    </row>
    <row r="11218" spans="1:11" x14ac:dyDescent="0.35">
      <c r="A11218" t="s">
        <v>1076</v>
      </c>
      <c r="B11218" t="s">
        <v>2150</v>
      </c>
      <c r="C11218" t="s">
        <v>1872</v>
      </c>
      <c r="G11218" s="4">
        <v>1225000</v>
      </c>
      <c r="I11218" s="4">
        <v>1225000</v>
      </c>
      <c r="J11218">
        <v>0</v>
      </c>
      <c r="K11218" s="4">
        <v>0</v>
      </c>
    </row>
    <row r="11219" spans="1:11" x14ac:dyDescent="0.35">
      <c r="A11219" t="s">
        <v>1076</v>
      </c>
      <c r="B11219" t="s">
        <v>2152</v>
      </c>
      <c r="C11219" t="s">
        <v>1874</v>
      </c>
      <c r="D11219" s="4">
        <v>3410</v>
      </c>
      <c r="I11219" s="4">
        <v>3410</v>
      </c>
      <c r="J11219" s="4">
        <v>3410</v>
      </c>
      <c r="K11219" s="4">
        <v>3410</v>
      </c>
    </row>
    <row r="11220" spans="1:11" x14ac:dyDescent="0.35">
      <c r="A11220" t="s">
        <v>1076</v>
      </c>
      <c r="B11220" t="s">
        <v>2153</v>
      </c>
      <c r="C11220" t="s">
        <v>1875</v>
      </c>
      <c r="H11220" s="4">
        <v>183662</v>
      </c>
      <c r="I11220" s="4">
        <v>183662</v>
      </c>
      <c r="J11220">
        <v>0</v>
      </c>
      <c r="K11220" s="4">
        <v>0</v>
      </c>
    </row>
    <row r="11221" spans="1:11" x14ac:dyDescent="0.35">
      <c r="A11221" t="s">
        <v>1076</v>
      </c>
      <c r="B11221" t="s">
        <v>2154</v>
      </c>
      <c r="C11221" t="s">
        <v>1876</v>
      </c>
      <c r="D11221" s="4">
        <v>0</v>
      </c>
      <c r="G11221" s="4">
        <v>591360</v>
      </c>
      <c r="I11221" s="4">
        <v>591360</v>
      </c>
      <c r="J11221" s="4">
        <v>0</v>
      </c>
      <c r="K11221" s="4">
        <v>0</v>
      </c>
    </row>
    <row r="11222" spans="1:11" x14ac:dyDescent="0.35">
      <c r="A11222" t="s">
        <v>1076</v>
      </c>
      <c r="B11222" t="s">
        <v>2156</v>
      </c>
      <c r="D11222" s="4">
        <v>13244304</v>
      </c>
      <c r="E11222" s="4">
        <v>15166306</v>
      </c>
      <c r="F11222" s="4">
        <v>18947</v>
      </c>
      <c r="G11222" s="4">
        <v>10120086</v>
      </c>
      <c r="H11222" s="4">
        <v>7453585</v>
      </c>
      <c r="I11222" s="4">
        <v>46003227</v>
      </c>
      <c r="J11222" s="4">
        <v>28410610</v>
      </c>
      <c r="K11222" s="4">
        <v>13244304</v>
      </c>
    </row>
    <row r="11223" spans="1:11" x14ac:dyDescent="0.35">
      <c r="A11223" t="s">
        <v>1076</v>
      </c>
      <c r="B11223" t="s">
        <v>2157</v>
      </c>
      <c r="C11223" t="s">
        <v>1879</v>
      </c>
      <c r="D11223" s="4">
        <v>5382718</v>
      </c>
      <c r="I11223" s="4">
        <v>5382718</v>
      </c>
      <c r="J11223" s="4">
        <v>5382718</v>
      </c>
      <c r="K11223" s="4">
        <v>5382718</v>
      </c>
    </row>
    <row r="11224" spans="1:11" x14ac:dyDescent="0.35">
      <c r="A11224" t="s">
        <v>1076</v>
      </c>
      <c r="B11224" t="s">
        <v>2186</v>
      </c>
      <c r="C11224" t="s">
        <v>1907</v>
      </c>
      <c r="D11224" s="4">
        <v>5876</v>
      </c>
      <c r="I11224" s="4">
        <v>5876</v>
      </c>
      <c r="J11224" s="4">
        <v>5876</v>
      </c>
      <c r="K11224" s="4">
        <v>5876</v>
      </c>
    </row>
    <row r="11225" spans="1:11" x14ac:dyDescent="0.35">
      <c r="A11225" t="s">
        <v>1076</v>
      </c>
      <c r="B11225" t="s">
        <v>2176</v>
      </c>
      <c r="C11225" t="s">
        <v>1897</v>
      </c>
      <c r="D11225" s="4">
        <v>15436</v>
      </c>
      <c r="I11225" s="4">
        <v>15436</v>
      </c>
      <c r="J11225" s="4">
        <v>15436</v>
      </c>
      <c r="K11225" s="4">
        <v>15436</v>
      </c>
    </row>
    <row r="11226" spans="1:11" x14ac:dyDescent="0.35">
      <c r="A11226" t="s">
        <v>1076</v>
      </c>
      <c r="B11226" t="s">
        <v>2158</v>
      </c>
      <c r="C11226" t="s">
        <v>1880</v>
      </c>
      <c r="D11226" s="4">
        <v>240878</v>
      </c>
      <c r="I11226" s="4">
        <v>240878</v>
      </c>
      <c r="J11226" s="4">
        <v>240878</v>
      </c>
      <c r="K11226" s="4">
        <v>240878</v>
      </c>
    </row>
    <row r="11227" spans="1:11" x14ac:dyDescent="0.35">
      <c r="A11227" t="s">
        <v>1076</v>
      </c>
      <c r="B11227" t="s">
        <v>2159</v>
      </c>
      <c r="C11227" t="s">
        <v>1881</v>
      </c>
      <c r="D11227" s="4">
        <v>3465073</v>
      </c>
      <c r="I11227" s="4">
        <v>3465073</v>
      </c>
      <c r="J11227" s="4">
        <v>3465073</v>
      </c>
      <c r="K11227" s="4">
        <v>3465073</v>
      </c>
    </row>
    <row r="11228" spans="1:11" x14ac:dyDescent="0.35">
      <c r="A11228" t="s">
        <v>1076</v>
      </c>
      <c r="B11228" t="s">
        <v>2174</v>
      </c>
      <c r="C11228" t="s">
        <v>1895</v>
      </c>
      <c r="D11228" s="4">
        <v>170362</v>
      </c>
      <c r="I11228" s="4">
        <v>170362</v>
      </c>
      <c r="J11228" s="4">
        <v>170362</v>
      </c>
      <c r="K11228" s="4">
        <v>170362</v>
      </c>
    </row>
    <row r="11229" spans="1:11" x14ac:dyDescent="0.35">
      <c r="A11229" t="s">
        <v>1076</v>
      </c>
      <c r="B11229" t="s">
        <v>2160</v>
      </c>
      <c r="C11229" t="s">
        <v>1882</v>
      </c>
      <c r="D11229" s="4">
        <v>434994</v>
      </c>
      <c r="I11229" s="4">
        <v>434994</v>
      </c>
      <c r="J11229" s="4">
        <v>434994</v>
      </c>
      <c r="K11229" s="4">
        <v>434994</v>
      </c>
    </row>
    <row r="11230" spans="1:11" x14ac:dyDescent="0.35">
      <c r="A11230" t="s">
        <v>1076</v>
      </c>
      <c r="B11230" t="s">
        <v>2179</v>
      </c>
      <c r="C11230" t="s">
        <v>1900</v>
      </c>
      <c r="D11230" s="4">
        <v>594</v>
      </c>
      <c r="I11230" s="4">
        <v>594</v>
      </c>
      <c r="J11230" s="4">
        <v>594</v>
      </c>
      <c r="K11230" s="4">
        <v>594</v>
      </c>
    </row>
    <row r="11231" spans="1:11" x14ac:dyDescent="0.35">
      <c r="A11231" t="s">
        <v>1076</v>
      </c>
      <c r="B11231" t="s">
        <v>2161</v>
      </c>
      <c r="C11231" t="s">
        <v>1883</v>
      </c>
      <c r="D11231" s="4">
        <v>22939</v>
      </c>
      <c r="I11231" s="4">
        <v>22939</v>
      </c>
      <c r="J11231" s="4">
        <v>22939</v>
      </c>
      <c r="K11231" s="4">
        <v>22939</v>
      </c>
    </row>
    <row r="11232" spans="1:11" x14ac:dyDescent="0.35">
      <c r="A11232" t="s">
        <v>1076</v>
      </c>
      <c r="B11232" t="s">
        <v>2162</v>
      </c>
      <c r="C11232" t="s">
        <v>1884</v>
      </c>
      <c r="D11232" s="4">
        <v>123023</v>
      </c>
      <c r="I11232" s="4">
        <v>123023</v>
      </c>
      <c r="J11232" s="4">
        <v>123023</v>
      </c>
      <c r="K11232" s="4">
        <v>123023</v>
      </c>
    </row>
    <row r="11233" spans="1:11" x14ac:dyDescent="0.35">
      <c r="A11233" t="s">
        <v>1076</v>
      </c>
      <c r="B11233" t="s">
        <v>2163</v>
      </c>
      <c r="D11233" s="4">
        <v>9861893</v>
      </c>
      <c r="I11233" s="4">
        <v>9861893</v>
      </c>
      <c r="J11233" s="4">
        <v>9861893</v>
      </c>
      <c r="K11233" s="4">
        <v>9861893</v>
      </c>
    </row>
    <row r="11234" spans="1:11" x14ac:dyDescent="0.35">
      <c r="A11234" t="s">
        <v>1076</v>
      </c>
      <c r="B11234" t="s">
        <v>2164</v>
      </c>
      <c r="C11234" t="s">
        <v>1886</v>
      </c>
      <c r="D11234" s="4">
        <v>6986</v>
      </c>
      <c r="F11234" s="4">
        <v>226234</v>
      </c>
      <c r="I11234" s="4">
        <v>233220</v>
      </c>
      <c r="J11234" s="4">
        <v>6986</v>
      </c>
      <c r="K11234" s="4">
        <v>6986</v>
      </c>
    </row>
    <row r="11235" spans="1:11" x14ac:dyDescent="0.35">
      <c r="A11235" t="s">
        <v>1076</v>
      </c>
      <c r="B11235" t="s">
        <v>2165</v>
      </c>
      <c r="D11235" s="4">
        <v>6986</v>
      </c>
      <c r="F11235" s="4">
        <v>226234</v>
      </c>
      <c r="I11235" s="4">
        <v>233220</v>
      </c>
      <c r="J11235" s="4">
        <v>6986</v>
      </c>
      <c r="K11235" s="4">
        <v>6986</v>
      </c>
    </row>
    <row r="11236" spans="1:11" x14ac:dyDescent="0.35">
      <c r="A11236" t="s">
        <v>1076</v>
      </c>
      <c r="B11236" t="s">
        <v>2183</v>
      </c>
      <c r="C11236" t="s">
        <v>1904</v>
      </c>
      <c r="F11236" s="4">
        <v>500000</v>
      </c>
      <c r="I11236" s="4">
        <v>500000</v>
      </c>
      <c r="J11236">
        <v>0</v>
      </c>
      <c r="K11236" s="4">
        <v>0</v>
      </c>
    </row>
    <row r="11237" spans="1:11" x14ac:dyDescent="0.35">
      <c r="A11237" t="s">
        <v>1076</v>
      </c>
      <c r="B11237" t="s">
        <v>2166</v>
      </c>
      <c r="C11237" t="s">
        <v>1888</v>
      </c>
      <c r="G11237" s="4">
        <v>768000</v>
      </c>
      <c r="I11237" s="4">
        <v>768000</v>
      </c>
      <c r="J11237">
        <v>0</v>
      </c>
      <c r="K11237" s="4">
        <v>0</v>
      </c>
    </row>
    <row r="11238" spans="1:11" x14ac:dyDescent="0.35">
      <c r="A11238" t="s">
        <v>1076</v>
      </c>
      <c r="B11238" t="s">
        <v>2180</v>
      </c>
      <c r="C11238" t="s">
        <v>1901</v>
      </c>
      <c r="E11238" s="4">
        <v>1038750</v>
      </c>
      <c r="I11238" s="4">
        <v>1038750</v>
      </c>
      <c r="J11238">
        <v>1038750</v>
      </c>
      <c r="K11238" s="4">
        <v>0</v>
      </c>
    </row>
    <row r="11239" spans="1:11" x14ac:dyDescent="0.35">
      <c r="A11239" t="s">
        <v>1076</v>
      </c>
      <c r="B11239" t="s">
        <v>2167</v>
      </c>
      <c r="C11239" t="s">
        <v>1889</v>
      </c>
      <c r="E11239" s="4">
        <v>1995000</v>
      </c>
      <c r="I11239" s="4">
        <v>1995000</v>
      </c>
      <c r="J11239">
        <v>1995000</v>
      </c>
      <c r="K11239" s="4">
        <v>0</v>
      </c>
    </row>
    <row r="11240" spans="1:11" x14ac:dyDescent="0.35">
      <c r="A11240" t="s">
        <v>1076</v>
      </c>
      <c r="B11240" t="s">
        <v>2168</v>
      </c>
      <c r="C11240" t="s">
        <v>1890</v>
      </c>
      <c r="E11240" s="4">
        <v>375000</v>
      </c>
      <c r="I11240" s="4">
        <v>375000</v>
      </c>
      <c r="J11240">
        <v>375000</v>
      </c>
      <c r="K11240" s="4">
        <v>0</v>
      </c>
    </row>
    <row r="11241" spans="1:11" x14ac:dyDescent="0.35">
      <c r="A11241" t="s">
        <v>1076</v>
      </c>
      <c r="B11241" t="s">
        <v>2181</v>
      </c>
      <c r="C11241" t="s">
        <v>1902</v>
      </c>
      <c r="E11241" s="4">
        <v>2077500</v>
      </c>
      <c r="I11241" s="4">
        <v>2077500</v>
      </c>
      <c r="J11241">
        <v>2077500</v>
      </c>
      <c r="K11241" s="4">
        <v>0</v>
      </c>
    </row>
    <row r="11242" spans="1:11" x14ac:dyDescent="0.35">
      <c r="A11242" t="s">
        <v>1076</v>
      </c>
      <c r="B11242" t="s">
        <v>2169</v>
      </c>
      <c r="E11242" s="4">
        <v>5486250</v>
      </c>
      <c r="F11242" s="4">
        <v>500000</v>
      </c>
      <c r="G11242" s="4">
        <v>768000</v>
      </c>
      <c r="I11242" s="4">
        <v>6754250</v>
      </c>
      <c r="J11242">
        <v>5486250</v>
      </c>
      <c r="K11242" s="4">
        <v>0</v>
      </c>
    </row>
    <row r="11243" spans="1:11" x14ac:dyDescent="0.35">
      <c r="A11243" t="s">
        <v>1076</v>
      </c>
      <c r="B11243" t="s">
        <v>2170</v>
      </c>
      <c r="D11243" s="4">
        <v>278925450</v>
      </c>
      <c r="E11243" s="4">
        <v>26679182</v>
      </c>
      <c r="F11243" s="4">
        <v>74924644</v>
      </c>
      <c r="G11243" s="4">
        <v>12582539</v>
      </c>
      <c r="H11243" s="4">
        <v>10519293</v>
      </c>
      <c r="I11243" s="4">
        <v>403631108</v>
      </c>
      <c r="J11243" s="4">
        <f>SUM(D11243,E11243)</f>
        <v>305604632</v>
      </c>
      <c r="K11243" s="4">
        <v>278925450</v>
      </c>
    </row>
    <row r="11244" spans="1:11" x14ac:dyDescent="0.35">
      <c r="A11244" t="s">
        <v>1081</v>
      </c>
      <c r="B11244" t="s">
        <v>2118</v>
      </c>
      <c r="C11244" t="s">
        <v>1843</v>
      </c>
      <c r="D11244" s="4">
        <v>51336410</v>
      </c>
      <c r="E11244" s="4">
        <v>20340243</v>
      </c>
      <c r="F11244" s="4">
        <v>30203742</v>
      </c>
      <c r="I11244" s="4">
        <v>101880394</v>
      </c>
      <c r="J11244" s="4">
        <v>71676653</v>
      </c>
      <c r="K11244" s="4">
        <v>51336410</v>
      </c>
    </row>
    <row r="11245" spans="1:11" x14ac:dyDescent="0.35">
      <c r="A11245" t="s">
        <v>1081</v>
      </c>
      <c r="B11245" t="s">
        <v>2119</v>
      </c>
      <c r="C11245" t="s">
        <v>1844</v>
      </c>
      <c r="D11245" s="4">
        <v>8592946</v>
      </c>
      <c r="E11245" s="4">
        <v>211936</v>
      </c>
      <c r="H11245" s="4">
        <v>809550</v>
      </c>
      <c r="I11245" s="4">
        <v>9614432</v>
      </c>
      <c r="J11245" s="4">
        <v>8804882</v>
      </c>
      <c r="K11245" s="4">
        <v>8592946</v>
      </c>
    </row>
    <row r="11246" spans="1:11" x14ac:dyDescent="0.35">
      <c r="A11246" t="s">
        <v>1081</v>
      </c>
      <c r="B11246" t="s">
        <v>2120</v>
      </c>
      <c r="C11246" t="s">
        <v>1845</v>
      </c>
      <c r="D11246" s="4">
        <v>7950071</v>
      </c>
      <c r="I11246" s="4">
        <v>7950071</v>
      </c>
      <c r="J11246" s="4">
        <v>7950071</v>
      </c>
      <c r="K11246" s="4">
        <v>7950071</v>
      </c>
    </row>
    <row r="11247" spans="1:11" x14ac:dyDescent="0.35">
      <c r="A11247" t="s">
        <v>1081</v>
      </c>
      <c r="B11247" t="s">
        <v>2121</v>
      </c>
      <c r="D11247" s="4">
        <v>67879427</v>
      </c>
      <c r="E11247" s="4">
        <v>20552179</v>
      </c>
      <c r="F11247" s="4">
        <v>30203742</v>
      </c>
      <c r="H11247" s="4">
        <v>809550</v>
      </c>
      <c r="I11247" s="4">
        <v>119444897</v>
      </c>
      <c r="J11247" s="4">
        <v>88431606</v>
      </c>
      <c r="K11247" s="4">
        <v>67879427</v>
      </c>
    </row>
    <row r="11248" spans="1:11" x14ac:dyDescent="0.35">
      <c r="A11248" t="s">
        <v>1081</v>
      </c>
      <c r="B11248" t="s">
        <v>2122</v>
      </c>
      <c r="C11248" t="s">
        <v>1846</v>
      </c>
      <c r="D11248" s="4">
        <v>80775912</v>
      </c>
      <c r="E11248" s="4">
        <v>40</v>
      </c>
      <c r="F11248" s="4">
        <v>548100</v>
      </c>
      <c r="I11248" s="4">
        <v>81324052</v>
      </c>
      <c r="J11248" s="4">
        <v>80775952</v>
      </c>
      <c r="K11248" s="4">
        <v>80775912</v>
      </c>
    </row>
    <row r="11249" spans="1:11" x14ac:dyDescent="0.35">
      <c r="A11249" t="s">
        <v>1081</v>
      </c>
      <c r="B11249" t="s">
        <v>2123</v>
      </c>
      <c r="C11249" t="s">
        <v>1847</v>
      </c>
      <c r="D11249" s="4">
        <v>24164387</v>
      </c>
      <c r="E11249" s="4">
        <v>362333</v>
      </c>
      <c r="F11249" s="4">
        <v>2512038</v>
      </c>
      <c r="G11249" s="4">
        <v>562703</v>
      </c>
      <c r="H11249" s="4">
        <v>144602</v>
      </c>
      <c r="I11249" s="4">
        <v>27746063</v>
      </c>
      <c r="J11249" s="4">
        <v>24526720</v>
      </c>
      <c r="K11249" s="4">
        <v>24164387</v>
      </c>
    </row>
    <row r="11250" spans="1:11" x14ac:dyDescent="0.35">
      <c r="A11250" t="s">
        <v>1081</v>
      </c>
      <c r="B11250" t="s">
        <v>2124</v>
      </c>
      <c r="C11250" t="s">
        <v>1848</v>
      </c>
      <c r="D11250" s="4">
        <v>1522688</v>
      </c>
      <c r="I11250" s="4">
        <v>1522688</v>
      </c>
      <c r="J11250" s="4">
        <v>1522688</v>
      </c>
      <c r="K11250" s="4">
        <v>1522688</v>
      </c>
    </row>
    <row r="11251" spans="1:11" x14ac:dyDescent="0.35">
      <c r="A11251" t="s">
        <v>1081</v>
      </c>
      <c r="B11251" t="s">
        <v>2125</v>
      </c>
      <c r="D11251" s="4">
        <v>106462988</v>
      </c>
      <c r="E11251" s="4">
        <v>362373</v>
      </c>
      <c r="F11251" s="4">
        <v>3060138</v>
      </c>
      <c r="G11251" s="4">
        <v>562703</v>
      </c>
      <c r="H11251" s="4">
        <v>144602</v>
      </c>
      <c r="I11251" s="4">
        <v>110592803</v>
      </c>
      <c r="J11251" s="4">
        <v>106825361</v>
      </c>
      <c r="K11251" s="4">
        <v>106462988</v>
      </c>
    </row>
    <row r="11252" spans="1:11" x14ac:dyDescent="0.35">
      <c r="A11252" t="s">
        <v>1081</v>
      </c>
      <c r="B11252" t="s">
        <v>2126</v>
      </c>
      <c r="C11252" t="s">
        <v>1850</v>
      </c>
      <c r="D11252" s="4">
        <v>234520</v>
      </c>
      <c r="F11252" s="4">
        <v>30400000</v>
      </c>
      <c r="I11252" s="4">
        <v>30634520</v>
      </c>
      <c r="J11252" s="4">
        <v>234520</v>
      </c>
      <c r="K11252" s="4">
        <v>234520</v>
      </c>
    </row>
    <row r="11253" spans="1:11" x14ac:dyDescent="0.35">
      <c r="A11253" t="s">
        <v>1081</v>
      </c>
      <c r="B11253" t="s">
        <v>2127</v>
      </c>
      <c r="D11253" s="4">
        <v>234520</v>
      </c>
      <c r="F11253" s="4">
        <v>30400000</v>
      </c>
      <c r="I11253" s="4">
        <v>30634520</v>
      </c>
      <c r="J11253" s="4">
        <v>234520</v>
      </c>
      <c r="K11253" s="4">
        <v>234520</v>
      </c>
    </row>
    <row r="11254" spans="1:11" x14ac:dyDescent="0.35">
      <c r="A11254" t="s">
        <v>1081</v>
      </c>
      <c r="B11254" t="s">
        <v>2201</v>
      </c>
      <c r="C11254" t="s">
        <v>1934</v>
      </c>
      <c r="D11254" s="4">
        <v>5554</v>
      </c>
      <c r="I11254" s="4">
        <v>5554</v>
      </c>
      <c r="J11254" s="4">
        <v>5554</v>
      </c>
      <c r="K11254" s="4">
        <v>5554</v>
      </c>
    </row>
    <row r="11255" spans="1:11" x14ac:dyDescent="0.35">
      <c r="A11255" t="s">
        <v>1081</v>
      </c>
      <c r="B11255" t="s">
        <v>2128</v>
      </c>
      <c r="C11255" t="s">
        <v>1851</v>
      </c>
      <c r="D11255" s="4">
        <v>1432813</v>
      </c>
      <c r="I11255" s="4">
        <v>1432813</v>
      </c>
      <c r="J11255" s="4">
        <v>1432813</v>
      </c>
      <c r="K11255" s="4">
        <v>1432813</v>
      </c>
    </row>
    <row r="11256" spans="1:11" x14ac:dyDescent="0.35">
      <c r="A11256" t="s">
        <v>1081</v>
      </c>
      <c r="B11256" t="s">
        <v>2129</v>
      </c>
      <c r="C11256" t="s">
        <v>1852</v>
      </c>
      <c r="D11256" s="4">
        <v>23947</v>
      </c>
      <c r="E11256" s="4">
        <v>13382</v>
      </c>
      <c r="F11256" s="4">
        <v>11525</v>
      </c>
      <c r="I11256" s="4">
        <v>48855</v>
      </c>
      <c r="J11256" s="4">
        <v>37329</v>
      </c>
      <c r="K11256" s="4">
        <v>23947</v>
      </c>
    </row>
    <row r="11257" spans="1:11" x14ac:dyDescent="0.35">
      <c r="A11257" t="s">
        <v>1081</v>
      </c>
      <c r="B11257" t="s">
        <v>2130</v>
      </c>
      <c r="C11257" t="s">
        <v>1853</v>
      </c>
      <c r="D11257" s="4">
        <v>2309</v>
      </c>
      <c r="E11257" s="4">
        <v>5387</v>
      </c>
      <c r="H11257" s="4">
        <v>1539</v>
      </c>
      <c r="I11257" s="4">
        <v>9234</v>
      </c>
      <c r="J11257" s="4">
        <v>7696</v>
      </c>
      <c r="K11257" s="4">
        <v>2309</v>
      </c>
    </row>
    <row r="11258" spans="1:11" x14ac:dyDescent="0.35">
      <c r="A11258" t="s">
        <v>1081</v>
      </c>
      <c r="B11258" t="s">
        <v>2172</v>
      </c>
      <c r="C11258" t="s">
        <v>1893</v>
      </c>
      <c r="D11258" s="4">
        <v>0</v>
      </c>
      <c r="E11258" s="4">
        <v>9234</v>
      </c>
      <c r="I11258" s="4">
        <v>9234</v>
      </c>
      <c r="J11258" s="4">
        <v>9234</v>
      </c>
      <c r="K11258" s="4">
        <v>0</v>
      </c>
    </row>
    <row r="11259" spans="1:11" x14ac:dyDescent="0.35">
      <c r="A11259" t="s">
        <v>1081</v>
      </c>
      <c r="B11259" t="s">
        <v>2188</v>
      </c>
      <c r="C11259" t="s">
        <v>1909</v>
      </c>
      <c r="D11259" s="4">
        <v>4525</v>
      </c>
      <c r="I11259" s="4">
        <v>4525</v>
      </c>
      <c r="J11259" s="4">
        <v>4525</v>
      </c>
      <c r="K11259" s="4">
        <v>4525</v>
      </c>
    </row>
    <row r="11260" spans="1:11" x14ac:dyDescent="0.35">
      <c r="A11260" t="s">
        <v>1081</v>
      </c>
      <c r="B11260" t="s">
        <v>2131</v>
      </c>
      <c r="C11260" t="s">
        <v>1854</v>
      </c>
      <c r="D11260" s="4">
        <v>405290</v>
      </c>
      <c r="E11260" s="4">
        <v>443843</v>
      </c>
      <c r="F11260" s="4">
        <v>457293</v>
      </c>
      <c r="H11260" s="4">
        <v>107598</v>
      </c>
      <c r="I11260" s="4">
        <v>1414024</v>
      </c>
      <c r="J11260" s="4">
        <v>849133</v>
      </c>
      <c r="K11260" s="4">
        <v>405290</v>
      </c>
    </row>
    <row r="11261" spans="1:11" x14ac:dyDescent="0.35">
      <c r="A11261" t="s">
        <v>1081</v>
      </c>
      <c r="B11261" t="s">
        <v>2197</v>
      </c>
      <c r="C11261" t="s">
        <v>1919</v>
      </c>
      <c r="E11261" s="4">
        <v>891619</v>
      </c>
      <c r="I11261" s="4">
        <v>891619</v>
      </c>
      <c r="J11261">
        <v>891619</v>
      </c>
      <c r="K11261" s="4">
        <v>0</v>
      </c>
    </row>
    <row r="11262" spans="1:11" x14ac:dyDescent="0.35">
      <c r="A11262" t="s">
        <v>1081</v>
      </c>
      <c r="B11262" t="s">
        <v>2200</v>
      </c>
      <c r="C11262" t="s">
        <v>1926</v>
      </c>
      <c r="D11262" s="4">
        <v>5414</v>
      </c>
      <c r="E11262" s="4">
        <v>3122661</v>
      </c>
      <c r="I11262" s="4">
        <v>3128075</v>
      </c>
      <c r="J11262" s="4">
        <v>3128075</v>
      </c>
      <c r="K11262" s="4">
        <v>5414</v>
      </c>
    </row>
    <row r="11263" spans="1:11" x14ac:dyDescent="0.35">
      <c r="A11263" t="s">
        <v>1081</v>
      </c>
      <c r="B11263" t="s">
        <v>2132</v>
      </c>
      <c r="C11263" t="s">
        <v>1855</v>
      </c>
      <c r="D11263" s="4">
        <v>977830</v>
      </c>
      <c r="F11263" s="4">
        <v>115706</v>
      </c>
      <c r="I11263" s="4">
        <v>1093536</v>
      </c>
      <c r="J11263" s="4">
        <v>977830</v>
      </c>
      <c r="K11263" s="4">
        <v>977830</v>
      </c>
    </row>
    <row r="11264" spans="1:11" x14ac:dyDescent="0.35">
      <c r="A11264" t="s">
        <v>1081</v>
      </c>
      <c r="B11264" t="s">
        <v>2133</v>
      </c>
      <c r="C11264" t="s">
        <v>1856</v>
      </c>
      <c r="H11264" s="4">
        <v>37274</v>
      </c>
      <c r="I11264" s="4">
        <v>37274</v>
      </c>
      <c r="J11264">
        <v>0</v>
      </c>
      <c r="K11264" s="4">
        <v>0</v>
      </c>
    </row>
    <row r="11265" spans="1:11" x14ac:dyDescent="0.35">
      <c r="A11265" t="s">
        <v>1081</v>
      </c>
      <c r="B11265" t="s">
        <v>2134</v>
      </c>
      <c r="C11265" t="s">
        <v>1857</v>
      </c>
      <c r="D11265" s="4">
        <v>310287</v>
      </c>
      <c r="F11265" s="4">
        <v>3395</v>
      </c>
      <c r="I11265" s="4">
        <v>313682</v>
      </c>
      <c r="J11265" s="4">
        <v>310287</v>
      </c>
      <c r="K11265" s="4">
        <v>310287</v>
      </c>
    </row>
    <row r="11266" spans="1:11" x14ac:dyDescent="0.35">
      <c r="A11266" t="s">
        <v>1081</v>
      </c>
      <c r="B11266" t="s">
        <v>2185</v>
      </c>
      <c r="C11266" t="s">
        <v>1906</v>
      </c>
      <c r="H11266" s="4">
        <v>3405</v>
      </c>
      <c r="I11266" s="4">
        <v>3405</v>
      </c>
      <c r="J11266">
        <v>0</v>
      </c>
      <c r="K11266" s="4">
        <v>0</v>
      </c>
    </row>
    <row r="11267" spans="1:11" x14ac:dyDescent="0.35">
      <c r="A11267" t="s">
        <v>1081</v>
      </c>
      <c r="B11267" t="s">
        <v>2198</v>
      </c>
      <c r="C11267" t="s">
        <v>1920</v>
      </c>
      <c r="F11267" s="4">
        <v>35654</v>
      </c>
      <c r="I11267" s="4">
        <v>35654</v>
      </c>
      <c r="J11267">
        <v>0</v>
      </c>
      <c r="K11267" s="4">
        <v>0</v>
      </c>
    </row>
    <row r="11268" spans="1:11" x14ac:dyDescent="0.35">
      <c r="A11268" t="s">
        <v>1081</v>
      </c>
      <c r="B11268" t="s">
        <v>2135</v>
      </c>
      <c r="C11268" t="s">
        <v>1858</v>
      </c>
      <c r="E11268" s="4">
        <v>201104</v>
      </c>
      <c r="F11268" s="4">
        <v>534936</v>
      </c>
      <c r="H11268" s="4">
        <v>8044</v>
      </c>
      <c r="I11268" s="4">
        <v>744084</v>
      </c>
      <c r="J11268">
        <v>201104</v>
      </c>
      <c r="K11268" s="4">
        <v>0</v>
      </c>
    </row>
    <row r="11269" spans="1:11" x14ac:dyDescent="0.35">
      <c r="A11269" t="s">
        <v>1081</v>
      </c>
      <c r="B11269" t="s">
        <v>2136</v>
      </c>
      <c r="C11269" t="s">
        <v>1859</v>
      </c>
      <c r="D11269" s="4">
        <v>677281</v>
      </c>
      <c r="E11269" s="4">
        <v>3007527</v>
      </c>
      <c r="F11269" s="4">
        <v>2150000</v>
      </c>
      <c r="H11269" s="4">
        <v>751941</v>
      </c>
      <c r="I11269" s="4">
        <v>6586749</v>
      </c>
      <c r="J11269" s="4">
        <v>3684808</v>
      </c>
      <c r="K11269" s="4">
        <v>677281</v>
      </c>
    </row>
    <row r="11270" spans="1:11" x14ac:dyDescent="0.35">
      <c r="A11270" t="s">
        <v>1081</v>
      </c>
      <c r="B11270" t="s">
        <v>2137</v>
      </c>
      <c r="C11270" t="s">
        <v>1860</v>
      </c>
      <c r="D11270" s="4">
        <v>108703</v>
      </c>
      <c r="E11270" s="4">
        <v>2391467</v>
      </c>
      <c r="I11270" s="4">
        <v>2500170</v>
      </c>
      <c r="J11270" s="4">
        <v>2500170</v>
      </c>
      <c r="K11270" s="4">
        <v>108703</v>
      </c>
    </row>
    <row r="11271" spans="1:11" x14ac:dyDescent="0.35">
      <c r="A11271" t="s">
        <v>1081</v>
      </c>
      <c r="B11271" t="s">
        <v>2138</v>
      </c>
      <c r="C11271" t="s">
        <v>1861</v>
      </c>
      <c r="D11271" s="4">
        <v>481313</v>
      </c>
      <c r="I11271" s="4">
        <v>481313</v>
      </c>
      <c r="J11271" s="4">
        <v>481313</v>
      </c>
      <c r="K11271" s="4">
        <v>481313</v>
      </c>
    </row>
    <row r="11272" spans="1:11" x14ac:dyDescent="0.35">
      <c r="A11272" t="s">
        <v>1081</v>
      </c>
      <c r="B11272" t="s">
        <v>2139</v>
      </c>
      <c r="C11272" t="s">
        <v>1862</v>
      </c>
      <c r="D11272" s="4">
        <v>85464</v>
      </c>
      <c r="E11272" s="4">
        <v>1880214</v>
      </c>
      <c r="I11272" s="4">
        <v>1965678</v>
      </c>
      <c r="J11272" s="4">
        <v>1965678</v>
      </c>
      <c r="K11272" s="4">
        <v>85464</v>
      </c>
    </row>
    <row r="11273" spans="1:11" x14ac:dyDescent="0.35">
      <c r="A11273" t="s">
        <v>1081</v>
      </c>
      <c r="B11273" t="s">
        <v>2140</v>
      </c>
      <c r="C11273" t="s">
        <v>1863</v>
      </c>
      <c r="D11273" s="4">
        <v>8880</v>
      </c>
      <c r="F11273" s="4">
        <v>23340</v>
      </c>
      <c r="H11273" s="4">
        <v>7780</v>
      </c>
      <c r="I11273" s="4">
        <v>39999</v>
      </c>
      <c r="J11273" s="4">
        <v>8880</v>
      </c>
      <c r="K11273" s="4">
        <v>8880</v>
      </c>
    </row>
    <row r="11274" spans="1:11" x14ac:dyDescent="0.35">
      <c r="A11274" t="s">
        <v>1081</v>
      </c>
      <c r="B11274" t="s">
        <v>2141</v>
      </c>
      <c r="D11274" s="4">
        <v>4529609</v>
      </c>
      <c r="E11274" s="4">
        <v>11966438</v>
      </c>
      <c r="F11274" s="4">
        <v>3331849</v>
      </c>
      <c r="H11274" s="4">
        <v>917582</v>
      </c>
      <c r="I11274" s="4">
        <v>20745478</v>
      </c>
      <c r="J11274" s="4">
        <v>16496047</v>
      </c>
      <c r="K11274" s="4">
        <v>4529609</v>
      </c>
    </row>
    <row r="11275" spans="1:11" x14ac:dyDescent="0.35">
      <c r="A11275" t="s">
        <v>1081</v>
      </c>
      <c r="B11275" t="s">
        <v>2142</v>
      </c>
      <c r="C11275" t="s">
        <v>1864</v>
      </c>
      <c r="D11275" s="4">
        <v>11158</v>
      </c>
      <c r="F11275" s="4">
        <v>11158</v>
      </c>
      <c r="I11275" s="4">
        <v>22317</v>
      </c>
      <c r="J11275" s="4">
        <v>11158</v>
      </c>
      <c r="K11275" s="4">
        <v>11158</v>
      </c>
    </row>
    <row r="11276" spans="1:11" x14ac:dyDescent="0.35">
      <c r="A11276" t="s">
        <v>1081</v>
      </c>
      <c r="B11276" t="s">
        <v>2143</v>
      </c>
      <c r="C11276" t="s">
        <v>1865</v>
      </c>
      <c r="D11276" s="4">
        <v>20734</v>
      </c>
      <c r="H11276" s="4">
        <v>316148</v>
      </c>
      <c r="I11276" s="4">
        <v>336883</v>
      </c>
      <c r="J11276" s="4">
        <v>20734</v>
      </c>
      <c r="K11276" s="4">
        <v>20734</v>
      </c>
    </row>
    <row r="11277" spans="1:11" x14ac:dyDescent="0.35">
      <c r="A11277" t="s">
        <v>1081</v>
      </c>
      <c r="B11277" t="s">
        <v>2144</v>
      </c>
      <c r="C11277" t="s">
        <v>1866</v>
      </c>
      <c r="D11277" s="4">
        <v>9483</v>
      </c>
      <c r="I11277" s="4">
        <v>9483</v>
      </c>
      <c r="J11277" s="4">
        <v>9483</v>
      </c>
      <c r="K11277" s="4">
        <v>9483</v>
      </c>
    </row>
    <row r="11278" spans="1:11" x14ac:dyDescent="0.35">
      <c r="A11278" t="s">
        <v>1081</v>
      </c>
      <c r="B11278" t="s">
        <v>2145</v>
      </c>
      <c r="C11278" t="s">
        <v>1867</v>
      </c>
      <c r="D11278" s="4">
        <v>1269449</v>
      </c>
      <c r="E11278" s="4">
        <v>27582</v>
      </c>
      <c r="G11278" s="4">
        <v>5449386</v>
      </c>
      <c r="H11278" s="4">
        <v>0</v>
      </c>
      <c r="I11278" s="4">
        <v>6746418</v>
      </c>
      <c r="J11278" s="4">
        <v>1297031</v>
      </c>
      <c r="K11278" s="4">
        <v>1269449</v>
      </c>
    </row>
    <row r="11279" spans="1:11" x14ac:dyDescent="0.35">
      <c r="A11279" t="s">
        <v>1081</v>
      </c>
      <c r="B11279" t="s">
        <v>2146</v>
      </c>
      <c r="C11279" t="s">
        <v>1868</v>
      </c>
      <c r="D11279" s="4">
        <v>145408</v>
      </c>
      <c r="E11279" s="4">
        <v>68371</v>
      </c>
      <c r="G11279" s="4">
        <v>2899814</v>
      </c>
      <c r="H11279" s="4">
        <v>3087942</v>
      </c>
      <c r="I11279" s="4">
        <v>6201535</v>
      </c>
      <c r="J11279" s="4">
        <v>213779</v>
      </c>
      <c r="K11279" s="4">
        <v>145408</v>
      </c>
    </row>
    <row r="11280" spans="1:11" x14ac:dyDescent="0.35">
      <c r="A11280" t="s">
        <v>1081</v>
      </c>
      <c r="B11280" t="s">
        <v>2173</v>
      </c>
      <c r="C11280" t="s">
        <v>1894</v>
      </c>
      <c r="D11280" s="4">
        <v>21603</v>
      </c>
      <c r="I11280" s="4">
        <v>21603</v>
      </c>
      <c r="J11280" s="4">
        <v>21603</v>
      </c>
      <c r="K11280" s="4">
        <v>21603</v>
      </c>
    </row>
    <row r="11281" spans="1:11" x14ac:dyDescent="0.35">
      <c r="A11281" t="s">
        <v>1081</v>
      </c>
      <c r="B11281" t="s">
        <v>2147</v>
      </c>
      <c r="C11281" t="s">
        <v>1869</v>
      </c>
      <c r="G11281" s="4">
        <v>2705280</v>
      </c>
      <c r="I11281" s="4">
        <v>2705280</v>
      </c>
      <c r="J11281">
        <v>0</v>
      </c>
      <c r="K11281" s="4">
        <v>0</v>
      </c>
    </row>
    <row r="11282" spans="1:11" x14ac:dyDescent="0.35">
      <c r="A11282" t="s">
        <v>1081</v>
      </c>
      <c r="B11282" t="s">
        <v>2148</v>
      </c>
      <c r="C11282" t="s">
        <v>1870</v>
      </c>
      <c r="D11282" s="4">
        <v>339912</v>
      </c>
      <c r="E11282" s="4">
        <v>13295697</v>
      </c>
      <c r="H11282" s="4">
        <v>794938</v>
      </c>
      <c r="I11282" s="4">
        <v>14430546</v>
      </c>
      <c r="J11282" s="4">
        <v>13635609</v>
      </c>
      <c r="K11282" s="4">
        <v>339912</v>
      </c>
    </row>
    <row r="11283" spans="1:11" x14ac:dyDescent="0.35">
      <c r="A11283" t="s">
        <v>1081</v>
      </c>
      <c r="B11283" t="s">
        <v>2149</v>
      </c>
      <c r="C11283" t="s">
        <v>1871</v>
      </c>
      <c r="D11283" s="4">
        <v>14778097</v>
      </c>
      <c r="G11283" s="4">
        <v>390000</v>
      </c>
      <c r="H11283" s="4">
        <v>29817</v>
      </c>
      <c r="I11283" s="4">
        <v>15197915</v>
      </c>
      <c r="J11283" s="4">
        <v>14778097</v>
      </c>
      <c r="K11283" s="4">
        <v>14778097</v>
      </c>
    </row>
    <row r="11284" spans="1:11" x14ac:dyDescent="0.35">
      <c r="A11284" t="s">
        <v>1081</v>
      </c>
      <c r="B11284" t="s">
        <v>2150</v>
      </c>
      <c r="C11284" t="s">
        <v>1872</v>
      </c>
      <c r="D11284" s="4">
        <v>1827619</v>
      </c>
      <c r="E11284" s="4">
        <v>51924</v>
      </c>
      <c r="I11284" s="4">
        <v>1879543</v>
      </c>
      <c r="J11284" s="4">
        <v>1879543</v>
      </c>
      <c r="K11284" s="4">
        <v>1827619</v>
      </c>
    </row>
    <row r="11285" spans="1:11" x14ac:dyDescent="0.35">
      <c r="A11285" t="s">
        <v>1081</v>
      </c>
      <c r="B11285" t="s">
        <v>2151</v>
      </c>
      <c r="C11285" t="s">
        <v>1873</v>
      </c>
      <c r="D11285" s="4">
        <v>21068</v>
      </c>
      <c r="I11285" s="4">
        <v>21068</v>
      </c>
      <c r="J11285" s="4">
        <v>21068</v>
      </c>
      <c r="K11285" s="4">
        <v>21068</v>
      </c>
    </row>
    <row r="11286" spans="1:11" x14ac:dyDescent="0.35">
      <c r="A11286" t="s">
        <v>1081</v>
      </c>
      <c r="B11286" t="s">
        <v>2152</v>
      </c>
      <c r="C11286" t="s">
        <v>1874</v>
      </c>
      <c r="E11286" s="4">
        <v>30694</v>
      </c>
      <c r="I11286" s="4">
        <v>30694</v>
      </c>
      <c r="J11286">
        <v>30694</v>
      </c>
      <c r="K11286" s="4">
        <v>0</v>
      </c>
    </row>
    <row r="11287" spans="1:11" x14ac:dyDescent="0.35">
      <c r="A11287" t="s">
        <v>1081</v>
      </c>
      <c r="B11287" t="s">
        <v>2153</v>
      </c>
      <c r="C11287" t="s">
        <v>1875</v>
      </c>
      <c r="D11287" s="4">
        <v>0</v>
      </c>
      <c r="H11287" s="4">
        <v>180175</v>
      </c>
      <c r="I11287" s="4">
        <v>180175</v>
      </c>
      <c r="J11287" s="4">
        <v>0</v>
      </c>
      <c r="K11287" s="4">
        <v>0</v>
      </c>
    </row>
    <row r="11288" spans="1:11" x14ac:dyDescent="0.35">
      <c r="A11288" t="s">
        <v>1081</v>
      </c>
      <c r="B11288" t="s">
        <v>2155</v>
      </c>
      <c r="C11288" t="s">
        <v>1877</v>
      </c>
      <c r="D11288" s="4">
        <v>32953</v>
      </c>
      <c r="E11288" s="4">
        <v>0</v>
      </c>
      <c r="I11288" s="4">
        <v>32953</v>
      </c>
      <c r="J11288" s="4">
        <v>32953</v>
      </c>
      <c r="K11288" s="4">
        <v>32953</v>
      </c>
    </row>
    <row r="11289" spans="1:11" x14ac:dyDescent="0.35">
      <c r="A11289" t="s">
        <v>1081</v>
      </c>
      <c r="B11289" t="s">
        <v>2156</v>
      </c>
      <c r="D11289" s="4">
        <v>18477486</v>
      </c>
      <c r="E11289" s="4">
        <v>13474268</v>
      </c>
      <c r="F11289" s="4">
        <v>11158</v>
      </c>
      <c r="G11289" s="4">
        <v>11444480</v>
      </c>
      <c r="H11289" s="4">
        <v>4409020</v>
      </c>
      <c r="I11289" s="4">
        <v>47816412</v>
      </c>
      <c r="J11289" s="4">
        <v>31951754</v>
      </c>
      <c r="K11289" s="4">
        <v>18477486</v>
      </c>
    </row>
    <row r="11290" spans="1:11" x14ac:dyDescent="0.35">
      <c r="A11290" t="s">
        <v>1081</v>
      </c>
      <c r="B11290" t="s">
        <v>2157</v>
      </c>
      <c r="C11290" t="s">
        <v>1879</v>
      </c>
      <c r="D11290" s="4">
        <v>7919076</v>
      </c>
      <c r="I11290" s="4">
        <v>7919076</v>
      </c>
      <c r="J11290" s="4">
        <v>7919076</v>
      </c>
      <c r="K11290" s="4">
        <v>7919076</v>
      </c>
    </row>
    <row r="11291" spans="1:11" x14ac:dyDescent="0.35">
      <c r="A11291" t="s">
        <v>1081</v>
      </c>
      <c r="B11291" t="s">
        <v>2186</v>
      </c>
      <c r="C11291" t="s">
        <v>1907</v>
      </c>
      <c r="D11291" s="4">
        <v>7835</v>
      </c>
      <c r="I11291" s="4">
        <v>7835</v>
      </c>
      <c r="J11291" s="4">
        <v>7835</v>
      </c>
      <c r="K11291" s="4">
        <v>7835</v>
      </c>
    </row>
    <row r="11292" spans="1:11" x14ac:dyDescent="0.35">
      <c r="A11292" t="s">
        <v>1081</v>
      </c>
      <c r="B11292" t="s">
        <v>2176</v>
      </c>
      <c r="C11292" t="s">
        <v>1897</v>
      </c>
      <c r="D11292" s="4">
        <v>84748</v>
      </c>
      <c r="I11292" s="4">
        <v>84748</v>
      </c>
      <c r="J11292" s="4">
        <v>84748</v>
      </c>
      <c r="K11292" s="4">
        <v>84748</v>
      </c>
    </row>
    <row r="11293" spans="1:11" x14ac:dyDescent="0.35">
      <c r="A11293" t="s">
        <v>1081</v>
      </c>
      <c r="B11293" t="s">
        <v>2158</v>
      </c>
      <c r="C11293" t="s">
        <v>1880</v>
      </c>
      <c r="D11293" s="4">
        <v>125570</v>
      </c>
      <c r="I11293" s="4">
        <v>125570</v>
      </c>
      <c r="J11293" s="4">
        <v>125570</v>
      </c>
      <c r="K11293" s="4">
        <v>125570</v>
      </c>
    </row>
    <row r="11294" spans="1:11" x14ac:dyDescent="0.35">
      <c r="A11294" t="s">
        <v>1081</v>
      </c>
      <c r="B11294" t="s">
        <v>2159</v>
      </c>
      <c r="C11294" t="s">
        <v>1881</v>
      </c>
      <c r="D11294" s="4">
        <v>6471013</v>
      </c>
      <c r="I11294" s="4">
        <v>6471013</v>
      </c>
      <c r="J11294" s="4">
        <v>6471013</v>
      </c>
      <c r="K11294" s="4">
        <v>6471013</v>
      </c>
    </row>
    <row r="11295" spans="1:11" x14ac:dyDescent="0.35">
      <c r="A11295" t="s">
        <v>1081</v>
      </c>
      <c r="B11295" t="s">
        <v>2174</v>
      </c>
      <c r="C11295" t="s">
        <v>1895</v>
      </c>
      <c r="D11295" s="4">
        <v>320805</v>
      </c>
      <c r="I11295" s="4">
        <v>320805</v>
      </c>
      <c r="J11295" s="4">
        <v>320805</v>
      </c>
      <c r="K11295" s="4">
        <v>320805</v>
      </c>
    </row>
    <row r="11296" spans="1:11" x14ac:dyDescent="0.35">
      <c r="A11296" t="s">
        <v>1081</v>
      </c>
      <c r="B11296" t="s">
        <v>2160</v>
      </c>
      <c r="C11296" t="s">
        <v>1882</v>
      </c>
      <c r="F11296" s="4">
        <v>617592</v>
      </c>
      <c r="I11296" s="4">
        <v>617592</v>
      </c>
      <c r="J11296">
        <v>0</v>
      </c>
      <c r="K11296" s="4">
        <v>0</v>
      </c>
    </row>
    <row r="11297" spans="1:11" x14ac:dyDescent="0.35">
      <c r="A11297" t="s">
        <v>1081</v>
      </c>
      <c r="B11297" t="s">
        <v>2171</v>
      </c>
      <c r="C11297" t="s">
        <v>1892</v>
      </c>
      <c r="D11297" s="4">
        <v>427</v>
      </c>
      <c r="I11297" s="4">
        <v>427</v>
      </c>
      <c r="J11297" s="4">
        <v>427</v>
      </c>
      <c r="K11297" s="4">
        <v>427</v>
      </c>
    </row>
    <row r="11298" spans="1:11" x14ac:dyDescent="0.35">
      <c r="A11298" t="s">
        <v>1081</v>
      </c>
      <c r="B11298" t="s">
        <v>2162</v>
      </c>
      <c r="C11298" t="s">
        <v>1884</v>
      </c>
      <c r="D11298" s="4">
        <v>10190</v>
      </c>
      <c r="I11298" s="4">
        <v>10190</v>
      </c>
      <c r="J11298" s="4">
        <v>10190</v>
      </c>
      <c r="K11298" s="4">
        <v>10190</v>
      </c>
    </row>
    <row r="11299" spans="1:11" x14ac:dyDescent="0.35">
      <c r="A11299" t="s">
        <v>1081</v>
      </c>
      <c r="B11299" t="s">
        <v>2163</v>
      </c>
      <c r="D11299" s="4">
        <v>14939663</v>
      </c>
      <c r="F11299" s="4">
        <v>617592</v>
      </c>
      <c r="I11299" s="4">
        <v>15557255</v>
      </c>
      <c r="J11299" s="4">
        <v>14939663</v>
      </c>
      <c r="K11299" s="4">
        <v>14939663</v>
      </c>
    </row>
    <row r="11300" spans="1:11" x14ac:dyDescent="0.35">
      <c r="A11300" t="s">
        <v>1081</v>
      </c>
      <c r="B11300" t="s">
        <v>2164</v>
      </c>
      <c r="C11300" t="s">
        <v>1886</v>
      </c>
      <c r="D11300" s="4">
        <v>278079</v>
      </c>
      <c r="I11300" s="4">
        <v>278079</v>
      </c>
      <c r="J11300" s="4">
        <v>278079</v>
      </c>
      <c r="K11300" s="4">
        <v>278079</v>
      </c>
    </row>
    <row r="11301" spans="1:11" x14ac:dyDescent="0.35">
      <c r="A11301" t="s">
        <v>1081</v>
      </c>
      <c r="B11301" t="s">
        <v>2165</v>
      </c>
      <c r="D11301" s="4">
        <v>278079</v>
      </c>
      <c r="I11301" s="4">
        <v>278079</v>
      </c>
      <c r="J11301" s="4">
        <v>278079</v>
      </c>
      <c r="K11301" s="4">
        <v>278079</v>
      </c>
    </row>
    <row r="11302" spans="1:11" x14ac:dyDescent="0.35">
      <c r="A11302" t="s">
        <v>1081</v>
      </c>
      <c r="B11302" t="s">
        <v>2177</v>
      </c>
      <c r="C11302" t="s">
        <v>1898</v>
      </c>
      <c r="D11302" s="4">
        <v>80409</v>
      </c>
      <c r="I11302" s="4">
        <v>80409</v>
      </c>
      <c r="J11302" s="4">
        <v>80409</v>
      </c>
      <c r="K11302" s="4">
        <v>80409</v>
      </c>
    </row>
    <row r="11303" spans="1:11" x14ac:dyDescent="0.35">
      <c r="A11303" t="s">
        <v>1081</v>
      </c>
      <c r="B11303" t="s">
        <v>2183</v>
      </c>
      <c r="C11303" t="s">
        <v>1904</v>
      </c>
      <c r="D11303" s="4">
        <v>625000</v>
      </c>
      <c r="I11303" s="4">
        <v>625000</v>
      </c>
      <c r="J11303" s="4">
        <v>625000</v>
      </c>
      <c r="K11303" s="4">
        <v>625000</v>
      </c>
    </row>
    <row r="11304" spans="1:11" x14ac:dyDescent="0.35">
      <c r="A11304" t="s">
        <v>1081</v>
      </c>
      <c r="B11304" t="s">
        <v>2187</v>
      </c>
      <c r="C11304" t="s">
        <v>1908</v>
      </c>
      <c r="D11304" s="4">
        <v>9080</v>
      </c>
      <c r="I11304" s="4">
        <v>9080</v>
      </c>
      <c r="J11304" s="4">
        <v>9080</v>
      </c>
      <c r="K11304" s="4">
        <v>9080</v>
      </c>
    </row>
    <row r="11305" spans="1:11" x14ac:dyDescent="0.35">
      <c r="A11305" t="s">
        <v>1081</v>
      </c>
      <c r="B11305" t="s">
        <v>2166</v>
      </c>
      <c r="C11305" t="s">
        <v>1888</v>
      </c>
      <c r="G11305" s="4">
        <v>720000</v>
      </c>
      <c r="I11305" s="4">
        <v>720000</v>
      </c>
      <c r="J11305">
        <v>0</v>
      </c>
      <c r="K11305" s="4">
        <v>0</v>
      </c>
    </row>
    <row r="11306" spans="1:11" x14ac:dyDescent="0.35">
      <c r="A11306" t="s">
        <v>1081</v>
      </c>
      <c r="B11306" t="s">
        <v>2180</v>
      </c>
      <c r="C11306" t="s">
        <v>1901</v>
      </c>
      <c r="E11306" s="4">
        <v>1875000</v>
      </c>
      <c r="I11306" s="4">
        <v>1875000</v>
      </c>
      <c r="J11306">
        <v>1875000</v>
      </c>
      <c r="K11306" s="4">
        <v>0</v>
      </c>
    </row>
    <row r="11307" spans="1:11" x14ac:dyDescent="0.35">
      <c r="A11307" t="s">
        <v>1081</v>
      </c>
      <c r="B11307" t="s">
        <v>2167</v>
      </c>
      <c r="C11307" t="s">
        <v>1889</v>
      </c>
      <c r="E11307" s="4">
        <v>1312500</v>
      </c>
      <c r="I11307" s="4">
        <v>1312500</v>
      </c>
      <c r="J11307">
        <v>1312500</v>
      </c>
      <c r="K11307" s="4">
        <v>0</v>
      </c>
    </row>
    <row r="11308" spans="1:11" x14ac:dyDescent="0.35">
      <c r="A11308" t="s">
        <v>1081</v>
      </c>
      <c r="B11308" t="s">
        <v>2168</v>
      </c>
      <c r="C11308" t="s">
        <v>1890</v>
      </c>
      <c r="E11308" s="4">
        <v>750000</v>
      </c>
      <c r="I11308" s="4">
        <v>750000</v>
      </c>
      <c r="J11308">
        <v>750000</v>
      </c>
      <c r="K11308" s="4">
        <v>0</v>
      </c>
    </row>
    <row r="11309" spans="1:11" x14ac:dyDescent="0.35">
      <c r="A11309" t="s">
        <v>1081</v>
      </c>
      <c r="B11309" t="s">
        <v>2181</v>
      </c>
      <c r="C11309" t="s">
        <v>1902</v>
      </c>
      <c r="D11309" s="4">
        <v>600000</v>
      </c>
      <c r="E11309" s="4">
        <v>3750000</v>
      </c>
      <c r="I11309" s="4">
        <v>4350000</v>
      </c>
      <c r="J11309" s="4">
        <v>4350000</v>
      </c>
      <c r="K11309" s="4">
        <v>600000</v>
      </c>
    </row>
    <row r="11310" spans="1:11" x14ac:dyDescent="0.35">
      <c r="A11310" t="s">
        <v>1081</v>
      </c>
      <c r="B11310" t="s">
        <v>2169</v>
      </c>
      <c r="D11310" s="4">
        <v>1314489</v>
      </c>
      <c r="E11310" s="4">
        <v>7687500</v>
      </c>
      <c r="G11310" s="4">
        <v>720000</v>
      </c>
      <c r="I11310" s="4">
        <v>9721989</v>
      </c>
      <c r="J11310" s="4">
        <v>9001989</v>
      </c>
      <c r="K11310" s="4">
        <v>1314489</v>
      </c>
    </row>
    <row r="11311" spans="1:11" x14ac:dyDescent="0.35">
      <c r="A11311" t="s">
        <v>1081</v>
      </c>
      <c r="B11311" t="s">
        <v>2170</v>
      </c>
      <c r="D11311" s="4">
        <v>214116261</v>
      </c>
      <c r="E11311" s="4">
        <v>54042758</v>
      </c>
      <c r="F11311" s="4">
        <v>67624479</v>
      </c>
      <c r="G11311" s="4">
        <v>12727183</v>
      </c>
      <c r="H11311" s="4">
        <v>6280754</v>
      </c>
      <c r="I11311" s="4">
        <v>354791434</v>
      </c>
      <c r="J11311" s="4">
        <f>SUM(D11311,E11311)</f>
        <v>268159019</v>
      </c>
      <c r="K11311" s="4">
        <v>214116261</v>
      </c>
    </row>
    <row r="11312" spans="1:11" x14ac:dyDescent="0.35">
      <c r="A11312" t="s">
        <v>1086</v>
      </c>
      <c r="B11312" t="s">
        <v>2118</v>
      </c>
      <c r="C11312" t="s">
        <v>1843</v>
      </c>
      <c r="D11312" s="4">
        <v>14039467</v>
      </c>
      <c r="E11312" s="4">
        <v>2387819</v>
      </c>
      <c r="F11312" s="4">
        <v>9256800</v>
      </c>
      <c r="I11312" s="4">
        <v>25684086</v>
      </c>
      <c r="J11312" s="4">
        <v>16427286</v>
      </c>
      <c r="K11312" s="4">
        <v>14039467</v>
      </c>
    </row>
    <row r="11313" spans="1:11" x14ac:dyDescent="0.35">
      <c r="A11313" t="s">
        <v>1086</v>
      </c>
      <c r="B11313" t="s">
        <v>2119</v>
      </c>
      <c r="C11313" t="s">
        <v>1844</v>
      </c>
      <c r="D11313" s="4">
        <v>898310</v>
      </c>
      <c r="E11313" s="4">
        <v>439875</v>
      </c>
      <c r="F11313" s="4">
        <v>457249</v>
      </c>
      <c r="G11313" s="4">
        <v>860583</v>
      </c>
      <c r="H11313" s="4">
        <v>450574</v>
      </c>
      <c r="I11313" s="4">
        <v>3106591</v>
      </c>
      <c r="J11313" s="4">
        <v>1338185</v>
      </c>
      <c r="K11313" s="4">
        <v>898310</v>
      </c>
    </row>
    <row r="11314" spans="1:11" x14ac:dyDescent="0.35">
      <c r="A11314" t="s">
        <v>1086</v>
      </c>
      <c r="B11314" t="s">
        <v>2120</v>
      </c>
      <c r="C11314" t="s">
        <v>1845</v>
      </c>
      <c r="D11314" s="4">
        <v>1741127</v>
      </c>
      <c r="I11314" s="4">
        <v>1741127</v>
      </c>
      <c r="J11314" s="4">
        <v>1741127</v>
      </c>
      <c r="K11314" s="4">
        <v>1741127</v>
      </c>
    </row>
    <row r="11315" spans="1:11" x14ac:dyDescent="0.35">
      <c r="A11315" t="s">
        <v>1086</v>
      </c>
      <c r="B11315" t="s">
        <v>2121</v>
      </c>
      <c r="D11315" s="4">
        <v>16678904</v>
      </c>
      <c r="E11315" s="4">
        <v>2827695</v>
      </c>
      <c r="F11315" s="4">
        <v>9714049</v>
      </c>
      <c r="G11315" s="4">
        <v>860583</v>
      </c>
      <c r="H11315" s="4">
        <v>450574</v>
      </c>
      <c r="I11315" s="4">
        <v>30531805</v>
      </c>
      <c r="J11315" s="4">
        <v>19506599</v>
      </c>
      <c r="K11315" s="4">
        <v>16678904</v>
      </c>
    </row>
    <row r="11316" spans="1:11" x14ac:dyDescent="0.35">
      <c r="A11316" t="s">
        <v>1086</v>
      </c>
      <c r="B11316" t="s">
        <v>2122</v>
      </c>
      <c r="C11316" t="s">
        <v>1846</v>
      </c>
      <c r="D11316" s="4">
        <v>12119241</v>
      </c>
      <c r="I11316" s="4">
        <v>12119241</v>
      </c>
      <c r="J11316" s="4">
        <v>12119241</v>
      </c>
      <c r="K11316" s="4">
        <v>12119241</v>
      </c>
    </row>
    <row r="11317" spans="1:11" x14ac:dyDescent="0.35">
      <c r="A11317" t="s">
        <v>1086</v>
      </c>
      <c r="B11317" t="s">
        <v>2123</v>
      </c>
      <c r="C11317" t="s">
        <v>1847</v>
      </c>
      <c r="D11317" s="4">
        <v>6552347</v>
      </c>
      <c r="E11317" s="4">
        <v>880000</v>
      </c>
      <c r="F11317" s="4">
        <v>675676</v>
      </c>
      <c r="I11317" s="4">
        <v>8108023</v>
      </c>
      <c r="J11317" s="4">
        <v>7432347</v>
      </c>
      <c r="K11317" s="4">
        <v>6552347</v>
      </c>
    </row>
    <row r="11318" spans="1:11" x14ac:dyDescent="0.35">
      <c r="A11318" t="s">
        <v>1086</v>
      </c>
      <c r="B11318" t="s">
        <v>2124</v>
      </c>
      <c r="C11318" t="s">
        <v>1848</v>
      </c>
      <c r="D11318" s="4">
        <v>22307</v>
      </c>
      <c r="I11318" s="4">
        <v>22307</v>
      </c>
      <c r="J11318" s="4">
        <v>22307</v>
      </c>
      <c r="K11318" s="4">
        <v>22307</v>
      </c>
    </row>
    <row r="11319" spans="1:11" x14ac:dyDescent="0.35">
      <c r="A11319" t="s">
        <v>1086</v>
      </c>
      <c r="B11319" t="s">
        <v>2125</v>
      </c>
      <c r="D11319" s="4">
        <v>18693895</v>
      </c>
      <c r="E11319" s="4">
        <v>880000</v>
      </c>
      <c r="F11319" s="4">
        <v>675676</v>
      </c>
      <c r="I11319" s="4">
        <v>20249571</v>
      </c>
      <c r="J11319" s="4">
        <v>19573895</v>
      </c>
      <c r="K11319" s="4">
        <v>18693895</v>
      </c>
    </row>
    <row r="11320" spans="1:11" x14ac:dyDescent="0.35">
      <c r="A11320" t="s">
        <v>1086</v>
      </c>
      <c r="B11320" t="s">
        <v>2126</v>
      </c>
      <c r="C11320" t="s">
        <v>1850</v>
      </c>
      <c r="G11320" s="4">
        <v>4800000</v>
      </c>
      <c r="I11320" s="4">
        <v>4800000</v>
      </c>
      <c r="J11320">
        <v>0</v>
      </c>
      <c r="K11320" s="4">
        <v>0</v>
      </c>
    </row>
    <row r="11321" spans="1:11" x14ac:dyDescent="0.35">
      <c r="A11321" t="s">
        <v>1086</v>
      </c>
      <c r="B11321" t="s">
        <v>2127</v>
      </c>
      <c r="G11321" s="4">
        <v>4800000</v>
      </c>
      <c r="I11321" s="4">
        <v>4800000</v>
      </c>
      <c r="J11321">
        <v>0</v>
      </c>
      <c r="K11321" s="4">
        <v>0</v>
      </c>
    </row>
    <row r="11322" spans="1:11" x14ac:dyDescent="0.35">
      <c r="A11322" t="s">
        <v>1086</v>
      </c>
      <c r="B11322" t="s">
        <v>2128</v>
      </c>
      <c r="C11322" t="s">
        <v>1851</v>
      </c>
      <c r="D11322" s="4">
        <v>453766</v>
      </c>
      <c r="I11322" s="4">
        <v>453766</v>
      </c>
      <c r="J11322" s="4">
        <v>453766</v>
      </c>
      <c r="K11322" s="4">
        <v>453766</v>
      </c>
    </row>
    <row r="11323" spans="1:11" x14ac:dyDescent="0.35">
      <c r="A11323" t="s">
        <v>1086</v>
      </c>
      <c r="B11323" t="s">
        <v>2129</v>
      </c>
      <c r="C11323" t="s">
        <v>1852</v>
      </c>
      <c r="D11323" s="4">
        <v>946</v>
      </c>
      <c r="E11323" s="4">
        <v>2726</v>
      </c>
      <c r="F11323" s="4">
        <v>19081</v>
      </c>
      <c r="I11323" s="4">
        <v>22753</v>
      </c>
      <c r="J11323" s="4">
        <v>3672</v>
      </c>
      <c r="K11323" s="4">
        <v>946</v>
      </c>
    </row>
    <row r="11324" spans="1:11" x14ac:dyDescent="0.35">
      <c r="A11324" t="s">
        <v>1086</v>
      </c>
      <c r="B11324" t="s">
        <v>2130</v>
      </c>
      <c r="C11324" t="s">
        <v>1853</v>
      </c>
      <c r="D11324" s="4">
        <v>770</v>
      </c>
      <c r="F11324" s="4">
        <v>6578</v>
      </c>
      <c r="I11324" s="4">
        <v>7348</v>
      </c>
      <c r="J11324" s="4">
        <v>770</v>
      </c>
      <c r="K11324" s="4">
        <v>770</v>
      </c>
    </row>
    <row r="11325" spans="1:11" x14ac:dyDescent="0.35">
      <c r="A11325" t="s">
        <v>1086</v>
      </c>
      <c r="B11325" t="s">
        <v>2172</v>
      </c>
      <c r="C11325" t="s">
        <v>1893</v>
      </c>
      <c r="E11325" s="4">
        <v>8362</v>
      </c>
      <c r="F11325" s="4">
        <v>1195</v>
      </c>
      <c r="I11325" s="4">
        <v>9556</v>
      </c>
      <c r="J11325">
        <v>8362</v>
      </c>
      <c r="K11325" s="4">
        <v>0</v>
      </c>
    </row>
    <row r="11326" spans="1:11" x14ac:dyDescent="0.35">
      <c r="A11326" t="s">
        <v>1086</v>
      </c>
      <c r="B11326" t="s">
        <v>2131</v>
      </c>
      <c r="C11326" t="s">
        <v>1854</v>
      </c>
      <c r="D11326" s="4">
        <v>390044</v>
      </c>
      <c r="I11326" s="4">
        <v>390044</v>
      </c>
      <c r="J11326" s="4">
        <v>390044</v>
      </c>
      <c r="K11326" s="4">
        <v>390044</v>
      </c>
    </row>
    <row r="11327" spans="1:11" x14ac:dyDescent="0.35">
      <c r="A11327" t="s">
        <v>1086</v>
      </c>
      <c r="B11327" t="s">
        <v>2132</v>
      </c>
      <c r="C11327" t="s">
        <v>1855</v>
      </c>
      <c r="D11327" s="4">
        <v>188835</v>
      </c>
      <c r="F11327" s="4">
        <v>112041</v>
      </c>
      <c r="G11327" s="4">
        <v>120884</v>
      </c>
      <c r="I11327" s="4">
        <v>421759</v>
      </c>
      <c r="J11327" s="4">
        <v>188835</v>
      </c>
      <c r="K11327" s="4">
        <v>188835</v>
      </c>
    </row>
    <row r="11328" spans="1:11" x14ac:dyDescent="0.35">
      <c r="A11328" t="s">
        <v>1086</v>
      </c>
      <c r="B11328" t="s">
        <v>2133</v>
      </c>
      <c r="C11328" t="s">
        <v>1856</v>
      </c>
      <c r="D11328" s="4">
        <v>9940</v>
      </c>
      <c r="G11328" s="4">
        <v>82060</v>
      </c>
      <c r="I11328" s="4">
        <v>92000</v>
      </c>
      <c r="J11328" s="4">
        <v>9940</v>
      </c>
      <c r="K11328" s="4">
        <v>9940</v>
      </c>
    </row>
    <row r="11329" spans="1:11" x14ac:dyDescent="0.35">
      <c r="A11329" t="s">
        <v>1086</v>
      </c>
      <c r="B11329" t="s">
        <v>2134</v>
      </c>
      <c r="C11329" t="s">
        <v>1857</v>
      </c>
      <c r="D11329" s="4">
        <v>23085</v>
      </c>
      <c r="I11329" s="4">
        <v>23085</v>
      </c>
      <c r="J11329" s="4">
        <v>23085</v>
      </c>
      <c r="K11329" s="4">
        <v>23085</v>
      </c>
    </row>
    <row r="11330" spans="1:11" x14ac:dyDescent="0.35">
      <c r="A11330" t="s">
        <v>1086</v>
      </c>
      <c r="B11330" t="s">
        <v>2198</v>
      </c>
      <c r="C11330" t="s">
        <v>1920</v>
      </c>
      <c r="E11330" s="4">
        <v>106962</v>
      </c>
      <c r="I11330" s="4">
        <v>106962</v>
      </c>
      <c r="J11330">
        <v>106962</v>
      </c>
      <c r="K11330" s="4">
        <v>0</v>
      </c>
    </row>
    <row r="11331" spans="1:11" x14ac:dyDescent="0.35">
      <c r="A11331" t="s">
        <v>1086</v>
      </c>
      <c r="B11331" t="s">
        <v>2135</v>
      </c>
      <c r="C11331" t="s">
        <v>1858</v>
      </c>
      <c r="D11331" s="4">
        <v>1487</v>
      </c>
      <c r="E11331" s="4">
        <v>10390</v>
      </c>
      <c r="G11331" s="4">
        <v>10390</v>
      </c>
      <c r="I11331" s="4">
        <v>22268</v>
      </c>
      <c r="J11331" s="4">
        <v>11877</v>
      </c>
      <c r="K11331" s="4">
        <v>1487</v>
      </c>
    </row>
    <row r="11332" spans="1:11" x14ac:dyDescent="0.35">
      <c r="A11332" t="s">
        <v>1086</v>
      </c>
      <c r="B11332" t="s">
        <v>2136</v>
      </c>
      <c r="C11332" t="s">
        <v>1859</v>
      </c>
      <c r="D11332" s="4">
        <v>266709</v>
      </c>
      <c r="E11332" s="4">
        <v>425000</v>
      </c>
      <c r="G11332" s="4">
        <v>50000</v>
      </c>
      <c r="H11332" s="4">
        <v>100003</v>
      </c>
      <c r="I11332" s="4">
        <v>841712</v>
      </c>
      <c r="J11332" s="4">
        <v>691709</v>
      </c>
      <c r="K11332" s="4">
        <v>266709</v>
      </c>
    </row>
    <row r="11333" spans="1:11" x14ac:dyDescent="0.35">
      <c r="A11333" t="s">
        <v>1086</v>
      </c>
      <c r="B11333" t="s">
        <v>2194</v>
      </c>
      <c r="C11333" t="s">
        <v>1915</v>
      </c>
      <c r="G11333" s="4">
        <v>5</v>
      </c>
      <c r="I11333" s="4">
        <v>5</v>
      </c>
      <c r="J11333">
        <v>0</v>
      </c>
      <c r="K11333" s="4">
        <v>0</v>
      </c>
    </row>
    <row r="11334" spans="1:11" x14ac:dyDescent="0.35">
      <c r="A11334" t="s">
        <v>1086</v>
      </c>
      <c r="B11334" t="s">
        <v>2137</v>
      </c>
      <c r="C11334" t="s">
        <v>1860</v>
      </c>
      <c r="D11334" s="4">
        <v>108703</v>
      </c>
      <c r="E11334" s="4">
        <v>217406</v>
      </c>
      <c r="G11334" s="4">
        <v>108703</v>
      </c>
      <c r="H11334" s="4">
        <v>108703</v>
      </c>
      <c r="I11334" s="4">
        <v>543515</v>
      </c>
      <c r="J11334" s="4">
        <v>326109</v>
      </c>
      <c r="K11334" s="4">
        <v>108703</v>
      </c>
    </row>
    <row r="11335" spans="1:11" x14ac:dyDescent="0.35">
      <c r="A11335" t="s">
        <v>1086</v>
      </c>
      <c r="B11335" t="s">
        <v>2138</v>
      </c>
      <c r="C11335" t="s">
        <v>1861</v>
      </c>
      <c r="D11335" s="4">
        <v>122419</v>
      </c>
      <c r="I11335" s="4">
        <v>122419</v>
      </c>
      <c r="J11335" s="4">
        <v>122419</v>
      </c>
      <c r="K11335" s="4">
        <v>122419</v>
      </c>
    </row>
    <row r="11336" spans="1:11" x14ac:dyDescent="0.35">
      <c r="A11336" t="s">
        <v>1086</v>
      </c>
      <c r="B11336" t="s">
        <v>2139</v>
      </c>
      <c r="C11336" t="s">
        <v>1862</v>
      </c>
      <c r="D11336" s="4">
        <v>85464</v>
      </c>
      <c r="E11336" s="4">
        <v>341857</v>
      </c>
      <c r="I11336" s="4">
        <v>427321</v>
      </c>
      <c r="J11336" s="4">
        <v>427321</v>
      </c>
      <c r="K11336" s="4">
        <v>85464</v>
      </c>
    </row>
    <row r="11337" spans="1:11" x14ac:dyDescent="0.35">
      <c r="A11337" t="s">
        <v>1086</v>
      </c>
      <c r="B11337" t="s">
        <v>2141</v>
      </c>
      <c r="D11337" s="4">
        <v>1652167</v>
      </c>
      <c r="E11337" s="4">
        <v>1112703</v>
      </c>
      <c r="F11337" s="4">
        <v>138895</v>
      </c>
      <c r="G11337" s="4">
        <v>372043</v>
      </c>
      <c r="H11337" s="4">
        <v>208706</v>
      </c>
      <c r="I11337" s="4">
        <v>3484513</v>
      </c>
      <c r="J11337" s="4">
        <v>2764870</v>
      </c>
      <c r="K11337" s="4">
        <v>1652167</v>
      </c>
    </row>
    <row r="11338" spans="1:11" x14ac:dyDescent="0.35">
      <c r="A11338" t="s">
        <v>1086</v>
      </c>
      <c r="B11338" t="s">
        <v>2143</v>
      </c>
      <c r="C11338" t="s">
        <v>1865</v>
      </c>
      <c r="E11338" s="4">
        <v>87842</v>
      </c>
      <c r="H11338" s="4">
        <v>43195</v>
      </c>
      <c r="I11338" s="4">
        <v>131036</v>
      </c>
      <c r="J11338">
        <v>87842</v>
      </c>
      <c r="K11338" s="4">
        <v>0</v>
      </c>
    </row>
    <row r="11339" spans="1:11" x14ac:dyDescent="0.35">
      <c r="A11339" t="s">
        <v>1086</v>
      </c>
      <c r="B11339" t="s">
        <v>2144</v>
      </c>
      <c r="C11339" t="s">
        <v>1866</v>
      </c>
      <c r="D11339" s="4">
        <v>1056</v>
      </c>
      <c r="I11339" s="4">
        <v>1056</v>
      </c>
      <c r="J11339" s="4">
        <v>1056</v>
      </c>
      <c r="K11339" s="4">
        <v>1056</v>
      </c>
    </row>
    <row r="11340" spans="1:11" x14ac:dyDescent="0.35">
      <c r="A11340" t="s">
        <v>1086</v>
      </c>
      <c r="B11340" t="s">
        <v>2145</v>
      </c>
      <c r="C11340" t="s">
        <v>1867</v>
      </c>
      <c r="D11340" s="4">
        <v>1615701</v>
      </c>
      <c r="G11340" s="4">
        <v>115701</v>
      </c>
      <c r="H11340" s="4">
        <v>1554616</v>
      </c>
      <c r="I11340" s="4">
        <v>3286017</v>
      </c>
      <c r="J11340" s="4">
        <v>1615701</v>
      </c>
      <c r="K11340" s="4">
        <v>1615701</v>
      </c>
    </row>
    <row r="11341" spans="1:11" x14ac:dyDescent="0.35">
      <c r="A11341" t="s">
        <v>1086</v>
      </c>
      <c r="B11341" t="s">
        <v>2146</v>
      </c>
      <c r="C11341" t="s">
        <v>1868</v>
      </c>
      <c r="D11341" s="4">
        <v>17120</v>
      </c>
      <c r="E11341" s="4">
        <v>100000</v>
      </c>
      <c r="F11341" s="4">
        <v>5259</v>
      </c>
      <c r="H11341" s="4">
        <v>1558378</v>
      </c>
      <c r="I11341" s="4">
        <v>1680757</v>
      </c>
      <c r="J11341" s="4">
        <v>117120</v>
      </c>
      <c r="K11341" s="4">
        <v>17120</v>
      </c>
    </row>
    <row r="11342" spans="1:11" x14ac:dyDescent="0.35">
      <c r="A11342" t="s">
        <v>1086</v>
      </c>
      <c r="B11342" t="s">
        <v>2173</v>
      </c>
      <c r="C11342" t="s">
        <v>1894</v>
      </c>
      <c r="D11342" s="4">
        <v>4308</v>
      </c>
      <c r="I11342" s="4">
        <v>4308</v>
      </c>
      <c r="J11342" s="4">
        <v>4308</v>
      </c>
      <c r="K11342" s="4">
        <v>4308</v>
      </c>
    </row>
    <row r="11343" spans="1:11" x14ac:dyDescent="0.35">
      <c r="A11343" t="s">
        <v>1086</v>
      </c>
      <c r="B11343" t="s">
        <v>2147</v>
      </c>
      <c r="C11343" t="s">
        <v>1869</v>
      </c>
      <c r="H11343" s="4">
        <v>620160</v>
      </c>
      <c r="I11343" s="4">
        <v>620160</v>
      </c>
      <c r="J11343">
        <v>0</v>
      </c>
      <c r="K11343" s="4">
        <v>0</v>
      </c>
    </row>
    <row r="11344" spans="1:11" x14ac:dyDescent="0.35">
      <c r="A11344" t="s">
        <v>1086</v>
      </c>
      <c r="B11344" t="s">
        <v>2148</v>
      </c>
      <c r="C11344" t="s">
        <v>1870</v>
      </c>
      <c r="D11344" s="4">
        <v>153430</v>
      </c>
      <c r="E11344" s="4">
        <v>22170</v>
      </c>
      <c r="H11344" s="4">
        <v>4147466</v>
      </c>
      <c r="I11344" s="4">
        <v>4323066</v>
      </c>
      <c r="J11344" s="4">
        <v>175600</v>
      </c>
      <c r="K11344" s="4">
        <v>153430</v>
      </c>
    </row>
    <row r="11345" spans="1:11" x14ac:dyDescent="0.35">
      <c r="A11345" t="s">
        <v>1086</v>
      </c>
      <c r="B11345" t="s">
        <v>2149</v>
      </c>
      <c r="C11345" t="s">
        <v>1871</v>
      </c>
      <c r="D11345" s="4">
        <v>56589</v>
      </c>
      <c r="E11345" s="4">
        <v>73845</v>
      </c>
      <c r="G11345" s="4">
        <v>4330000</v>
      </c>
      <c r="H11345" s="4">
        <v>43341</v>
      </c>
      <c r="I11345" s="4">
        <v>4503775</v>
      </c>
      <c r="J11345" s="4">
        <v>130434</v>
      </c>
      <c r="K11345" s="4">
        <v>56589</v>
      </c>
    </row>
    <row r="11346" spans="1:11" x14ac:dyDescent="0.35">
      <c r="A11346" t="s">
        <v>1086</v>
      </c>
      <c r="B11346" t="s">
        <v>2150</v>
      </c>
      <c r="C11346" t="s">
        <v>1872</v>
      </c>
      <c r="D11346" s="4">
        <v>147000</v>
      </c>
      <c r="I11346" s="4">
        <v>147000</v>
      </c>
      <c r="J11346" s="4">
        <v>147000</v>
      </c>
      <c r="K11346" s="4">
        <v>147000</v>
      </c>
    </row>
    <row r="11347" spans="1:11" x14ac:dyDescent="0.35">
      <c r="A11347" t="s">
        <v>1086</v>
      </c>
      <c r="B11347" t="s">
        <v>2151</v>
      </c>
      <c r="C11347" t="s">
        <v>1873</v>
      </c>
      <c r="D11347" s="4">
        <v>25000</v>
      </c>
      <c r="I11347" s="4">
        <v>25000</v>
      </c>
      <c r="J11347" s="4">
        <v>25000</v>
      </c>
      <c r="K11347" s="4">
        <v>25000</v>
      </c>
    </row>
    <row r="11348" spans="1:11" x14ac:dyDescent="0.35">
      <c r="A11348" t="s">
        <v>1086</v>
      </c>
      <c r="B11348" t="s">
        <v>2153</v>
      </c>
      <c r="C11348" t="s">
        <v>1875</v>
      </c>
      <c r="H11348" s="4">
        <v>13949</v>
      </c>
      <c r="I11348" s="4">
        <v>13949</v>
      </c>
      <c r="J11348">
        <v>0</v>
      </c>
      <c r="K11348" s="4">
        <v>0</v>
      </c>
    </row>
    <row r="11349" spans="1:11" x14ac:dyDescent="0.35">
      <c r="A11349" t="s">
        <v>1086</v>
      </c>
      <c r="B11349" t="s">
        <v>2154</v>
      </c>
      <c r="C11349" t="s">
        <v>1876</v>
      </c>
      <c r="D11349" s="4">
        <v>1580</v>
      </c>
      <c r="H11349" s="4">
        <v>0</v>
      </c>
      <c r="I11349" s="4">
        <v>1580</v>
      </c>
      <c r="J11349" s="4">
        <v>1580</v>
      </c>
      <c r="K11349" s="4">
        <v>1580</v>
      </c>
    </row>
    <row r="11350" spans="1:11" x14ac:dyDescent="0.35">
      <c r="A11350" t="s">
        <v>1086</v>
      </c>
      <c r="B11350" t="s">
        <v>2155</v>
      </c>
      <c r="C11350" t="s">
        <v>1877</v>
      </c>
      <c r="D11350" s="4">
        <v>33017</v>
      </c>
      <c r="I11350" s="4">
        <v>33017</v>
      </c>
      <c r="J11350" s="4">
        <v>33017</v>
      </c>
      <c r="K11350" s="4">
        <v>33017</v>
      </c>
    </row>
    <row r="11351" spans="1:11" x14ac:dyDescent="0.35">
      <c r="A11351" t="s">
        <v>1086</v>
      </c>
      <c r="B11351" t="s">
        <v>2156</v>
      </c>
      <c r="D11351" s="4">
        <v>2054800</v>
      </c>
      <c r="E11351" s="4">
        <v>283857</v>
      </c>
      <c r="F11351" s="4">
        <v>5259</v>
      </c>
      <c r="G11351" s="4">
        <v>4445701</v>
      </c>
      <c r="H11351" s="4">
        <v>7981105</v>
      </c>
      <c r="I11351" s="4">
        <v>14770721</v>
      </c>
      <c r="J11351" s="4">
        <v>2338657</v>
      </c>
      <c r="K11351" s="4">
        <v>2054800</v>
      </c>
    </row>
    <row r="11352" spans="1:11" x14ac:dyDescent="0.35">
      <c r="A11352" t="s">
        <v>1086</v>
      </c>
      <c r="B11352" t="s">
        <v>2157</v>
      </c>
      <c r="C11352" t="s">
        <v>1879</v>
      </c>
      <c r="D11352" s="4">
        <v>1095413</v>
      </c>
      <c r="I11352" s="4">
        <v>1095413</v>
      </c>
      <c r="J11352" s="4">
        <v>1095413</v>
      </c>
      <c r="K11352" s="4">
        <v>1095413</v>
      </c>
    </row>
    <row r="11353" spans="1:11" x14ac:dyDescent="0.35">
      <c r="A11353" t="s">
        <v>1086</v>
      </c>
      <c r="B11353" t="s">
        <v>2186</v>
      </c>
      <c r="C11353" t="s">
        <v>1907</v>
      </c>
      <c r="D11353" s="4">
        <v>5496</v>
      </c>
      <c r="I11353" s="4">
        <v>5496</v>
      </c>
      <c r="J11353" s="4">
        <v>5496</v>
      </c>
      <c r="K11353" s="4">
        <v>5496</v>
      </c>
    </row>
    <row r="11354" spans="1:11" x14ac:dyDescent="0.35">
      <c r="A11354" t="s">
        <v>1086</v>
      </c>
      <c r="B11354" t="s">
        <v>2176</v>
      </c>
      <c r="C11354" t="s">
        <v>1897</v>
      </c>
      <c r="D11354" s="4">
        <v>1961</v>
      </c>
      <c r="I11354" s="4">
        <v>1961</v>
      </c>
      <c r="J11354" s="4">
        <v>1961</v>
      </c>
      <c r="K11354" s="4">
        <v>1961</v>
      </c>
    </row>
    <row r="11355" spans="1:11" x14ac:dyDescent="0.35">
      <c r="A11355" t="s">
        <v>1086</v>
      </c>
      <c r="B11355" t="s">
        <v>2158</v>
      </c>
      <c r="C11355" t="s">
        <v>1880</v>
      </c>
      <c r="D11355" s="4">
        <v>1512196</v>
      </c>
      <c r="I11355" s="4">
        <v>1512196</v>
      </c>
      <c r="J11355" s="4">
        <v>1512196</v>
      </c>
      <c r="K11355" s="4">
        <v>1512196</v>
      </c>
    </row>
    <row r="11356" spans="1:11" x14ac:dyDescent="0.35">
      <c r="A11356" t="s">
        <v>1086</v>
      </c>
      <c r="B11356" t="s">
        <v>2159</v>
      </c>
      <c r="C11356" t="s">
        <v>1881</v>
      </c>
      <c r="D11356" s="4">
        <v>545638</v>
      </c>
      <c r="I11356" s="4">
        <v>545638</v>
      </c>
      <c r="J11356" s="4">
        <v>545638</v>
      </c>
      <c r="K11356" s="4">
        <v>545638</v>
      </c>
    </row>
    <row r="11357" spans="1:11" x14ac:dyDescent="0.35">
      <c r="A11357" t="s">
        <v>1086</v>
      </c>
      <c r="B11357" t="s">
        <v>2160</v>
      </c>
      <c r="C11357" t="s">
        <v>1882</v>
      </c>
      <c r="F11357" s="4">
        <v>117191</v>
      </c>
      <c r="I11357" s="4">
        <v>117191</v>
      </c>
      <c r="J11357">
        <v>0</v>
      </c>
      <c r="K11357" s="4">
        <v>0</v>
      </c>
    </row>
    <row r="11358" spans="1:11" x14ac:dyDescent="0.35">
      <c r="A11358" t="s">
        <v>1086</v>
      </c>
      <c r="B11358" t="s">
        <v>2161</v>
      </c>
      <c r="C11358" t="s">
        <v>1883</v>
      </c>
      <c r="D11358" s="4">
        <v>103282</v>
      </c>
      <c r="I11358" s="4">
        <v>103282</v>
      </c>
      <c r="J11358" s="4">
        <v>103282</v>
      </c>
      <c r="K11358" s="4">
        <v>103282</v>
      </c>
    </row>
    <row r="11359" spans="1:11" x14ac:dyDescent="0.35">
      <c r="A11359" t="s">
        <v>1086</v>
      </c>
      <c r="B11359" t="s">
        <v>2171</v>
      </c>
      <c r="C11359" t="s">
        <v>1892</v>
      </c>
      <c r="D11359" s="4">
        <v>1926</v>
      </c>
      <c r="I11359" s="4">
        <v>1926</v>
      </c>
      <c r="J11359" s="4">
        <v>1926</v>
      </c>
      <c r="K11359" s="4">
        <v>1926</v>
      </c>
    </row>
    <row r="11360" spans="1:11" x14ac:dyDescent="0.35">
      <c r="A11360" t="s">
        <v>1086</v>
      </c>
      <c r="B11360" t="s">
        <v>2162</v>
      </c>
      <c r="C11360" t="s">
        <v>1884</v>
      </c>
      <c r="D11360" s="4">
        <v>13073</v>
      </c>
      <c r="I11360" s="4">
        <v>13073</v>
      </c>
      <c r="J11360" s="4">
        <v>13073</v>
      </c>
      <c r="K11360" s="4">
        <v>13073</v>
      </c>
    </row>
    <row r="11361" spans="1:11" x14ac:dyDescent="0.35">
      <c r="A11361" t="s">
        <v>1086</v>
      </c>
      <c r="B11361" t="s">
        <v>2163</v>
      </c>
      <c r="D11361" s="4">
        <v>3278985</v>
      </c>
      <c r="F11361" s="4">
        <v>117191</v>
      </c>
      <c r="I11361" s="4">
        <v>3396176</v>
      </c>
      <c r="J11361" s="4">
        <v>3278985</v>
      </c>
      <c r="K11361" s="4">
        <v>3278985</v>
      </c>
    </row>
    <row r="11362" spans="1:11" x14ac:dyDescent="0.35">
      <c r="A11362" t="s">
        <v>1086</v>
      </c>
      <c r="B11362" t="s">
        <v>2164</v>
      </c>
      <c r="C11362" t="s">
        <v>1886</v>
      </c>
      <c r="D11362" s="4">
        <v>278079</v>
      </c>
      <c r="I11362" s="4">
        <v>278079</v>
      </c>
      <c r="J11362" s="4">
        <v>278079</v>
      </c>
      <c r="K11362" s="4">
        <v>278079</v>
      </c>
    </row>
    <row r="11363" spans="1:11" x14ac:dyDescent="0.35">
      <c r="A11363" t="s">
        <v>1086</v>
      </c>
      <c r="B11363" t="s">
        <v>2165</v>
      </c>
      <c r="D11363" s="4">
        <v>278079</v>
      </c>
      <c r="I11363" s="4">
        <v>278079</v>
      </c>
      <c r="J11363" s="4">
        <v>278079</v>
      </c>
      <c r="K11363" s="4">
        <v>278079</v>
      </c>
    </row>
    <row r="11364" spans="1:11" x14ac:dyDescent="0.35">
      <c r="A11364" t="s">
        <v>1086</v>
      </c>
      <c r="B11364" t="s">
        <v>2166</v>
      </c>
      <c r="C11364" t="s">
        <v>1888</v>
      </c>
      <c r="H11364" s="4">
        <v>480000</v>
      </c>
      <c r="I11364" s="4">
        <v>480000</v>
      </c>
      <c r="J11364">
        <v>0</v>
      </c>
      <c r="K11364" s="4">
        <v>0</v>
      </c>
    </row>
    <row r="11365" spans="1:11" x14ac:dyDescent="0.35">
      <c r="A11365" t="s">
        <v>1086</v>
      </c>
      <c r="B11365" t="s">
        <v>2180</v>
      </c>
      <c r="C11365" t="s">
        <v>1901</v>
      </c>
      <c r="H11365" s="4">
        <v>225000</v>
      </c>
      <c r="I11365" s="4">
        <v>225000</v>
      </c>
      <c r="J11365">
        <v>0</v>
      </c>
      <c r="K11365" s="4">
        <v>0</v>
      </c>
    </row>
    <row r="11366" spans="1:11" x14ac:dyDescent="0.35">
      <c r="A11366" t="s">
        <v>1086</v>
      </c>
      <c r="B11366" t="s">
        <v>2167</v>
      </c>
      <c r="C11366" t="s">
        <v>1889</v>
      </c>
      <c r="H11366" s="4">
        <v>630000</v>
      </c>
      <c r="I11366" s="4">
        <v>630000</v>
      </c>
      <c r="J11366">
        <v>0</v>
      </c>
      <c r="K11366" s="4">
        <v>0</v>
      </c>
    </row>
    <row r="11367" spans="1:11" x14ac:dyDescent="0.35">
      <c r="A11367" t="s">
        <v>1086</v>
      </c>
      <c r="B11367" t="s">
        <v>2168</v>
      </c>
      <c r="C11367" t="s">
        <v>1890</v>
      </c>
      <c r="H11367" s="4">
        <v>225000</v>
      </c>
      <c r="I11367" s="4">
        <v>225000</v>
      </c>
      <c r="J11367">
        <v>0</v>
      </c>
      <c r="K11367" s="4">
        <v>0</v>
      </c>
    </row>
    <row r="11368" spans="1:11" x14ac:dyDescent="0.35">
      <c r="A11368" t="s">
        <v>1086</v>
      </c>
      <c r="B11368" t="s">
        <v>2181</v>
      </c>
      <c r="C11368" t="s">
        <v>1902</v>
      </c>
      <c r="H11368" s="4">
        <v>450000</v>
      </c>
      <c r="I11368" s="4">
        <v>450000</v>
      </c>
      <c r="J11368">
        <v>0</v>
      </c>
      <c r="K11368" s="4">
        <v>0</v>
      </c>
    </row>
    <row r="11369" spans="1:11" x14ac:dyDescent="0.35">
      <c r="A11369" t="s">
        <v>1086</v>
      </c>
      <c r="B11369" t="s">
        <v>2169</v>
      </c>
      <c r="H11369" s="4">
        <v>2010000</v>
      </c>
      <c r="I11369" s="4">
        <v>2010000</v>
      </c>
      <c r="J11369">
        <v>0</v>
      </c>
      <c r="K11369" s="4">
        <v>0</v>
      </c>
    </row>
    <row r="11370" spans="1:11" x14ac:dyDescent="0.35">
      <c r="A11370" t="s">
        <v>1086</v>
      </c>
      <c r="B11370" t="s">
        <v>2170</v>
      </c>
      <c r="D11370" s="4">
        <v>42636829</v>
      </c>
      <c r="E11370" s="4">
        <v>5104255</v>
      </c>
      <c r="F11370" s="4">
        <v>10651070</v>
      </c>
      <c r="G11370" s="4">
        <v>10478326</v>
      </c>
      <c r="H11370" s="4">
        <v>10650385</v>
      </c>
      <c r="I11370" s="4">
        <v>79520865</v>
      </c>
      <c r="J11370" s="4">
        <f>SUM(D11370,E11370)</f>
        <v>47741084</v>
      </c>
      <c r="K11370" s="4">
        <v>42636829</v>
      </c>
    </row>
    <row r="11371" spans="1:11" x14ac:dyDescent="0.35">
      <c r="A11371" t="s">
        <v>1090</v>
      </c>
      <c r="B11371" t="s">
        <v>2118</v>
      </c>
      <c r="C11371" t="s">
        <v>1843</v>
      </c>
      <c r="D11371" s="4">
        <v>68341976</v>
      </c>
      <c r="E11371" s="4">
        <v>23646556</v>
      </c>
      <c r="F11371" s="4">
        <v>29180200</v>
      </c>
      <c r="I11371" s="4">
        <v>121168732</v>
      </c>
      <c r="J11371" s="4">
        <v>91988532</v>
      </c>
      <c r="K11371" s="4">
        <v>68341976</v>
      </c>
    </row>
    <row r="11372" spans="1:11" x14ac:dyDescent="0.35">
      <c r="A11372" t="s">
        <v>1090</v>
      </c>
      <c r="B11372" t="s">
        <v>2119</v>
      </c>
      <c r="C11372" t="s">
        <v>1844</v>
      </c>
      <c r="D11372" s="4">
        <v>9788424</v>
      </c>
      <c r="E11372" s="4">
        <v>3589</v>
      </c>
      <c r="F11372" s="4">
        <v>29250</v>
      </c>
      <c r="G11372" s="4">
        <v>97650</v>
      </c>
      <c r="H11372" s="4">
        <v>568443</v>
      </c>
      <c r="I11372" s="4">
        <v>10487356</v>
      </c>
      <c r="J11372" s="4">
        <v>9792013</v>
      </c>
      <c r="K11372" s="4">
        <v>9788424</v>
      </c>
    </row>
    <row r="11373" spans="1:11" x14ac:dyDescent="0.35">
      <c r="A11373" t="s">
        <v>1090</v>
      </c>
      <c r="B11373" t="s">
        <v>2120</v>
      </c>
      <c r="C11373" t="s">
        <v>1845</v>
      </c>
      <c r="D11373" s="4">
        <v>9577365</v>
      </c>
      <c r="I11373" s="4">
        <v>9577365</v>
      </c>
      <c r="J11373" s="4">
        <v>9577365</v>
      </c>
      <c r="K11373" s="4">
        <v>9577365</v>
      </c>
    </row>
    <row r="11374" spans="1:11" x14ac:dyDescent="0.35">
      <c r="A11374" t="s">
        <v>1090</v>
      </c>
      <c r="B11374" t="s">
        <v>2121</v>
      </c>
      <c r="D11374" s="4">
        <v>87707765</v>
      </c>
      <c r="E11374" s="4">
        <v>23650144</v>
      </c>
      <c r="F11374" s="4">
        <v>29209450</v>
      </c>
      <c r="G11374" s="4">
        <v>97650</v>
      </c>
      <c r="H11374" s="4">
        <v>568443</v>
      </c>
      <c r="I11374" s="4">
        <v>141233453</v>
      </c>
      <c r="J11374" s="4">
        <v>111357909</v>
      </c>
      <c r="K11374" s="4">
        <v>87707765</v>
      </c>
    </row>
    <row r="11375" spans="1:11" x14ac:dyDescent="0.35">
      <c r="A11375" t="s">
        <v>1090</v>
      </c>
      <c r="B11375" t="s">
        <v>2122</v>
      </c>
      <c r="C11375" t="s">
        <v>1846</v>
      </c>
      <c r="D11375" s="4">
        <v>8111132</v>
      </c>
      <c r="E11375" s="4">
        <v>26629315</v>
      </c>
      <c r="F11375" s="4">
        <v>41923</v>
      </c>
      <c r="H11375" s="4">
        <v>207000</v>
      </c>
      <c r="I11375" s="4">
        <v>34989370</v>
      </c>
      <c r="J11375" s="4">
        <v>34740447</v>
      </c>
      <c r="K11375" s="4">
        <v>8111132</v>
      </c>
    </row>
    <row r="11376" spans="1:11" x14ac:dyDescent="0.35">
      <c r="A11376" t="s">
        <v>1090</v>
      </c>
      <c r="B11376" t="s">
        <v>2123</v>
      </c>
      <c r="C11376" t="s">
        <v>1847</v>
      </c>
      <c r="D11376" s="4">
        <v>31286335</v>
      </c>
      <c r="F11376" s="4">
        <v>630270</v>
      </c>
      <c r="G11376" s="4">
        <v>472973</v>
      </c>
      <c r="I11376" s="4">
        <v>32389578</v>
      </c>
      <c r="J11376" s="4">
        <v>31286335</v>
      </c>
      <c r="K11376" s="4">
        <v>31286335</v>
      </c>
    </row>
    <row r="11377" spans="1:11" x14ac:dyDescent="0.35">
      <c r="A11377" t="s">
        <v>1090</v>
      </c>
      <c r="B11377" t="s">
        <v>2124</v>
      </c>
      <c r="C11377" t="s">
        <v>1848</v>
      </c>
      <c r="D11377" s="4">
        <v>1105577</v>
      </c>
      <c r="E11377" s="4">
        <v>18237</v>
      </c>
      <c r="I11377" s="4">
        <v>1123814</v>
      </c>
      <c r="J11377" s="4">
        <v>1123814</v>
      </c>
      <c r="K11377" s="4">
        <v>1105577</v>
      </c>
    </row>
    <row r="11378" spans="1:11" x14ac:dyDescent="0.35">
      <c r="A11378" t="s">
        <v>1090</v>
      </c>
      <c r="B11378" t="s">
        <v>2125</v>
      </c>
      <c r="D11378" s="4">
        <v>40503044</v>
      </c>
      <c r="E11378" s="4">
        <v>26647552</v>
      </c>
      <c r="F11378" s="4">
        <v>672193</v>
      </c>
      <c r="G11378" s="4">
        <v>472973</v>
      </c>
      <c r="H11378" s="4">
        <v>207000</v>
      </c>
      <c r="I11378" s="4">
        <v>68502762</v>
      </c>
      <c r="J11378" s="4">
        <v>67150596</v>
      </c>
      <c r="K11378" s="4">
        <v>40503044</v>
      </c>
    </row>
    <row r="11379" spans="1:11" x14ac:dyDescent="0.35">
      <c r="A11379" t="s">
        <v>1090</v>
      </c>
      <c r="B11379" t="s">
        <v>2126</v>
      </c>
      <c r="C11379" t="s">
        <v>1850</v>
      </c>
      <c r="E11379" s="4">
        <v>800000</v>
      </c>
      <c r="F11379" s="4">
        <v>16800000</v>
      </c>
      <c r="I11379" s="4">
        <v>17600000</v>
      </c>
      <c r="J11379">
        <v>800000</v>
      </c>
      <c r="K11379" s="4">
        <v>0</v>
      </c>
    </row>
    <row r="11380" spans="1:11" x14ac:dyDescent="0.35">
      <c r="A11380" t="s">
        <v>1090</v>
      </c>
      <c r="B11380" t="s">
        <v>2127</v>
      </c>
      <c r="E11380" s="4">
        <v>800000</v>
      </c>
      <c r="F11380" s="4">
        <v>16800000</v>
      </c>
      <c r="I11380" s="4">
        <v>17600000</v>
      </c>
      <c r="J11380">
        <v>800000</v>
      </c>
      <c r="K11380" s="4">
        <v>0</v>
      </c>
    </row>
    <row r="11381" spans="1:11" x14ac:dyDescent="0.35">
      <c r="A11381" t="s">
        <v>1090</v>
      </c>
      <c r="B11381" t="s">
        <v>2128</v>
      </c>
      <c r="C11381" t="s">
        <v>1851</v>
      </c>
      <c r="D11381" s="4">
        <v>2453272</v>
      </c>
      <c r="I11381" s="4">
        <v>2453272</v>
      </c>
      <c r="J11381" s="4">
        <v>2453272</v>
      </c>
      <c r="K11381" s="4">
        <v>2453272</v>
      </c>
    </row>
    <row r="11382" spans="1:11" x14ac:dyDescent="0.35">
      <c r="A11382" t="s">
        <v>1090</v>
      </c>
      <c r="B11382" t="s">
        <v>2206</v>
      </c>
      <c r="C11382" t="s">
        <v>1956</v>
      </c>
      <c r="D11382" s="4">
        <v>4293</v>
      </c>
      <c r="I11382" s="4">
        <v>4293</v>
      </c>
      <c r="J11382" s="4">
        <v>4293</v>
      </c>
      <c r="K11382" s="4">
        <v>4293</v>
      </c>
    </row>
    <row r="11383" spans="1:11" x14ac:dyDescent="0.35">
      <c r="A11383" t="s">
        <v>1090</v>
      </c>
      <c r="B11383" t="s">
        <v>2129</v>
      </c>
      <c r="C11383" t="s">
        <v>1852</v>
      </c>
      <c r="D11383" s="4">
        <v>3536</v>
      </c>
      <c r="F11383" s="4">
        <v>4089</v>
      </c>
      <c r="G11383" s="4">
        <v>9541</v>
      </c>
      <c r="H11383" s="4">
        <v>5452</v>
      </c>
      <c r="I11383" s="4">
        <v>22617</v>
      </c>
      <c r="J11383" s="4">
        <v>3536</v>
      </c>
      <c r="K11383" s="4">
        <v>3536</v>
      </c>
    </row>
    <row r="11384" spans="1:11" x14ac:dyDescent="0.35">
      <c r="A11384" t="s">
        <v>1090</v>
      </c>
      <c r="B11384" t="s">
        <v>2130</v>
      </c>
      <c r="C11384" t="s">
        <v>1853</v>
      </c>
      <c r="G11384" s="4">
        <v>2730</v>
      </c>
      <c r="H11384" s="4">
        <v>30035</v>
      </c>
      <c r="I11384" s="4">
        <v>32765</v>
      </c>
      <c r="J11384">
        <v>0</v>
      </c>
      <c r="K11384" s="4">
        <v>0</v>
      </c>
    </row>
    <row r="11385" spans="1:11" x14ac:dyDescent="0.35">
      <c r="A11385" t="s">
        <v>1090</v>
      </c>
      <c r="B11385" t="s">
        <v>2172</v>
      </c>
      <c r="C11385" t="s">
        <v>1893</v>
      </c>
      <c r="D11385" s="4">
        <v>1698</v>
      </c>
      <c r="G11385" s="4">
        <v>9556</v>
      </c>
      <c r="I11385" s="4">
        <v>11254</v>
      </c>
      <c r="J11385" s="4">
        <v>1698</v>
      </c>
      <c r="K11385" s="4">
        <v>1698</v>
      </c>
    </row>
    <row r="11386" spans="1:11" x14ac:dyDescent="0.35">
      <c r="A11386" t="s">
        <v>1090</v>
      </c>
      <c r="B11386" t="s">
        <v>2184</v>
      </c>
      <c r="C11386" t="s">
        <v>1905</v>
      </c>
      <c r="E11386" s="4">
        <v>15544</v>
      </c>
      <c r="I11386" s="4">
        <v>15544</v>
      </c>
      <c r="J11386">
        <v>15544</v>
      </c>
      <c r="K11386" s="4">
        <v>0</v>
      </c>
    </row>
    <row r="11387" spans="1:11" x14ac:dyDescent="0.35">
      <c r="A11387" t="s">
        <v>1090</v>
      </c>
      <c r="B11387" t="s">
        <v>2182</v>
      </c>
      <c r="C11387" t="s">
        <v>1903</v>
      </c>
      <c r="D11387" s="4">
        <v>27047</v>
      </c>
      <c r="I11387" s="4">
        <v>27047</v>
      </c>
      <c r="J11387" s="4">
        <v>27047</v>
      </c>
      <c r="K11387" s="4">
        <v>27047</v>
      </c>
    </row>
    <row r="11388" spans="1:11" x14ac:dyDescent="0.35">
      <c r="A11388" t="s">
        <v>1090</v>
      </c>
      <c r="B11388" t="s">
        <v>2131</v>
      </c>
      <c r="C11388" t="s">
        <v>1854</v>
      </c>
      <c r="D11388" s="4">
        <v>800127</v>
      </c>
      <c r="E11388" s="4">
        <v>100873</v>
      </c>
      <c r="F11388" s="4">
        <v>67249</v>
      </c>
      <c r="G11388" s="4">
        <v>934760</v>
      </c>
      <c r="I11388" s="4">
        <v>1903009</v>
      </c>
      <c r="J11388" s="4">
        <v>901000</v>
      </c>
      <c r="K11388" s="4">
        <v>800127</v>
      </c>
    </row>
    <row r="11389" spans="1:11" x14ac:dyDescent="0.35">
      <c r="A11389" t="s">
        <v>1090</v>
      </c>
      <c r="B11389" t="s">
        <v>2132</v>
      </c>
      <c r="C11389" t="s">
        <v>1855</v>
      </c>
      <c r="D11389" s="4">
        <v>825554</v>
      </c>
      <c r="E11389" s="4">
        <v>111983</v>
      </c>
      <c r="G11389" s="4">
        <v>4897</v>
      </c>
      <c r="H11389" s="4">
        <v>16323</v>
      </c>
      <c r="I11389" s="4">
        <v>958757</v>
      </c>
      <c r="J11389" s="4">
        <v>937537</v>
      </c>
      <c r="K11389" s="4">
        <v>825554</v>
      </c>
    </row>
    <row r="11390" spans="1:11" x14ac:dyDescent="0.35">
      <c r="A11390" t="s">
        <v>1090</v>
      </c>
      <c r="B11390" t="s">
        <v>2133</v>
      </c>
      <c r="C11390" t="s">
        <v>1856</v>
      </c>
      <c r="D11390" s="4">
        <v>2029</v>
      </c>
      <c r="G11390" s="4">
        <v>82831</v>
      </c>
      <c r="H11390" s="4">
        <v>16982</v>
      </c>
      <c r="I11390" s="4">
        <v>101842</v>
      </c>
      <c r="J11390" s="4">
        <v>2029</v>
      </c>
      <c r="K11390" s="4">
        <v>2029</v>
      </c>
    </row>
    <row r="11391" spans="1:11" x14ac:dyDescent="0.35">
      <c r="A11391" t="s">
        <v>1090</v>
      </c>
      <c r="B11391" t="s">
        <v>2134</v>
      </c>
      <c r="C11391" t="s">
        <v>1857</v>
      </c>
      <c r="D11391" s="4">
        <v>116782</v>
      </c>
      <c r="I11391" s="4">
        <v>116782</v>
      </c>
      <c r="J11391" s="4">
        <v>116782</v>
      </c>
      <c r="K11391" s="4">
        <v>116782</v>
      </c>
    </row>
    <row r="11392" spans="1:11" x14ac:dyDescent="0.35">
      <c r="A11392" t="s">
        <v>1090</v>
      </c>
      <c r="B11392" t="s">
        <v>2185</v>
      </c>
      <c r="C11392" t="s">
        <v>1906</v>
      </c>
      <c r="H11392" s="4">
        <v>18721</v>
      </c>
      <c r="I11392" s="4">
        <v>18721</v>
      </c>
      <c r="J11392">
        <v>0</v>
      </c>
      <c r="K11392" s="4">
        <v>0</v>
      </c>
    </row>
    <row r="11393" spans="1:11" x14ac:dyDescent="0.35">
      <c r="A11393" t="s">
        <v>1090</v>
      </c>
      <c r="B11393" t="s">
        <v>2193</v>
      </c>
      <c r="C11393" t="s">
        <v>1914</v>
      </c>
      <c r="H11393" s="4">
        <v>45410</v>
      </c>
      <c r="I11393" s="4">
        <v>45410</v>
      </c>
      <c r="J11393">
        <v>0</v>
      </c>
      <c r="K11393" s="4">
        <v>0</v>
      </c>
    </row>
    <row r="11394" spans="1:11" x14ac:dyDescent="0.35">
      <c r="A11394" t="s">
        <v>1090</v>
      </c>
      <c r="B11394" t="s">
        <v>2198</v>
      </c>
      <c r="C11394" t="s">
        <v>1920</v>
      </c>
      <c r="H11394" s="4">
        <v>35654</v>
      </c>
      <c r="I11394" s="4">
        <v>35654</v>
      </c>
      <c r="J11394">
        <v>0</v>
      </c>
      <c r="K11394" s="4">
        <v>0</v>
      </c>
    </row>
    <row r="11395" spans="1:11" x14ac:dyDescent="0.35">
      <c r="A11395" t="s">
        <v>1090</v>
      </c>
      <c r="B11395" t="s">
        <v>2135</v>
      </c>
      <c r="C11395" t="s">
        <v>1858</v>
      </c>
      <c r="D11395" s="4">
        <v>57796</v>
      </c>
      <c r="E11395" s="4">
        <v>75917</v>
      </c>
      <c r="F11395" s="4">
        <v>23630</v>
      </c>
      <c r="G11395" s="4">
        <v>111110</v>
      </c>
      <c r="H11395" s="4">
        <v>12066</v>
      </c>
      <c r="I11395" s="4">
        <v>280519</v>
      </c>
      <c r="J11395" s="4">
        <v>133713</v>
      </c>
      <c r="K11395" s="4">
        <v>57796</v>
      </c>
    </row>
    <row r="11396" spans="1:11" x14ac:dyDescent="0.35">
      <c r="A11396" t="s">
        <v>1090</v>
      </c>
      <c r="B11396" t="s">
        <v>2136</v>
      </c>
      <c r="C11396" t="s">
        <v>1859</v>
      </c>
      <c r="D11396" s="4">
        <v>967623</v>
      </c>
      <c r="E11396" s="4">
        <v>1075000</v>
      </c>
      <c r="F11396" s="4">
        <v>335845</v>
      </c>
      <c r="G11396" s="4">
        <v>161537</v>
      </c>
      <c r="H11396" s="4">
        <v>681193</v>
      </c>
      <c r="I11396" s="4">
        <v>3221199</v>
      </c>
      <c r="J11396" s="4">
        <v>2042623</v>
      </c>
      <c r="K11396" s="4">
        <v>967623</v>
      </c>
    </row>
    <row r="11397" spans="1:11" x14ac:dyDescent="0.35">
      <c r="A11397" t="s">
        <v>1090</v>
      </c>
      <c r="B11397" t="s">
        <v>2137</v>
      </c>
      <c r="C11397" t="s">
        <v>1860</v>
      </c>
      <c r="D11397" s="4">
        <v>1739248</v>
      </c>
      <c r="E11397" s="4">
        <v>326109</v>
      </c>
      <c r="F11397" s="4">
        <v>217406</v>
      </c>
      <c r="G11397" s="4">
        <v>217406</v>
      </c>
      <c r="I11397" s="4">
        <v>2500170</v>
      </c>
      <c r="J11397" s="4">
        <v>2065357</v>
      </c>
      <c r="K11397" s="4">
        <v>1739248</v>
      </c>
    </row>
    <row r="11398" spans="1:11" x14ac:dyDescent="0.35">
      <c r="A11398" t="s">
        <v>1090</v>
      </c>
      <c r="B11398" t="s">
        <v>2138</v>
      </c>
      <c r="C11398" t="s">
        <v>1861</v>
      </c>
      <c r="D11398" s="4">
        <v>693708</v>
      </c>
      <c r="I11398" s="4">
        <v>693708</v>
      </c>
      <c r="J11398" s="4">
        <v>693708</v>
      </c>
      <c r="K11398" s="4">
        <v>693708</v>
      </c>
    </row>
    <row r="11399" spans="1:11" x14ac:dyDescent="0.35">
      <c r="A11399" t="s">
        <v>1090</v>
      </c>
      <c r="B11399" t="s">
        <v>2139</v>
      </c>
      <c r="C11399" t="s">
        <v>1862</v>
      </c>
      <c r="D11399" s="4">
        <v>1965678</v>
      </c>
      <c r="E11399" s="4">
        <v>256274</v>
      </c>
      <c r="I11399" s="4">
        <v>2221953</v>
      </c>
      <c r="J11399" s="4">
        <v>2221952</v>
      </c>
      <c r="K11399" s="4">
        <v>1965678</v>
      </c>
    </row>
    <row r="11400" spans="1:11" x14ac:dyDescent="0.35">
      <c r="A11400" t="s">
        <v>1090</v>
      </c>
      <c r="B11400" t="s">
        <v>2140</v>
      </c>
      <c r="C11400" t="s">
        <v>1863</v>
      </c>
      <c r="E11400" s="4">
        <v>167129</v>
      </c>
      <c r="G11400" s="4">
        <v>31120</v>
      </c>
      <c r="I11400" s="4">
        <v>198249</v>
      </c>
      <c r="J11400">
        <v>167129</v>
      </c>
      <c r="K11400" s="4">
        <v>0</v>
      </c>
    </row>
    <row r="11401" spans="1:11" x14ac:dyDescent="0.35">
      <c r="A11401" t="s">
        <v>1090</v>
      </c>
      <c r="B11401" t="s">
        <v>2192</v>
      </c>
      <c r="C11401" t="s">
        <v>1913</v>
      </c>
      <c r="E11401" s="4">
        <v>114341</v>
      </c>
      <c r="F11401" s="4">
        <v>114341</v>
      </c>
      <c r="H11401" s="4">
        <v>114341</v>
      </c>
      <c r="I11401" s="4">
        <v>343022</v>
      </c>
      <c r="J11401">
        <v>114341</v>
      </c>
      <c r="K11401" s="4">
        <v>0</v>
      </c>
    </row>
    <row r="11402" spans="1:11" x14ac:dyDescent="0.35">
      <c r="A11402" t="s">
        <v>1090</v>
      </c>
      <c r="B11402" t="s">
        <v>2141</v>
      </c>
      <c r="D11402" s="4">
        <v>9658393</v>
      </c>
      <c r="E11402" s="4">
        <v>2243171</v>
      </c>
      <c r="F11402" s="4">
        <v>762559</v>
      </c>
      <c r="G11402" s="4">
        <v>1565488</v>
      </c>
      <c r="H11402" s="4">
        <v>976177</v>
      </c>
      <c r="I11402" s="4">
        <v>15205787</v>
      </c>
      <c r="J11402" s="4">
        <v>11901564</v>
      </c>
      <c r="K11402" s="4">
        <v>9658393</v>
      </c>
    </row>
    <row r="11403" spans="1:11" x14ac:dyDescent="0.35">
      <c r="A11403" t="s">
        <v>1090</v>
      </c>
      <c r="B11403" t="s">
        <v>2142</v>
      </c>
      <c r="C11403" t="s">
        <v>1864</v>
      </c>
      <c r="D11403" s="4">
        <v>11158</v>
      </c>
      <c r="I11403" s="4">
        <v>11158</v>
      </c>
      <c r="J11403" s="4">
        <v>11158</v>
      </c>
      <c r="K11403" s="4">
        <v>11158</v>
      </c>
    </row>
    <row r="11404" spans="1:11" x14ac:dyDescent="0.35">
      <c r="A11404" t="s">
        <v>1090</v>
      </c>
      <c r="B11404" t="s">
        <v>2143</v>
      </c>
      <c r="C11404" t="s">
        <v>1865</v>
      </c>
      <c r="D11404" s="4">
        <v>1744</v>
      </c>
      <c r="F11404" s="4">
        <v>313700</v>
      </c>
      <c r="I11404" s="4">
        <v>315444</v>
      </c>
      <c r="J11404" s="4">
        <v>1744</v>
      </c>
      <c r="K11404" s="4">
        <v>1744</v>
      </c>
    </row>
    <row r="11405" spans="1:11" x14ac:dyDescent="0.35">
      <c r="A11405" t="s">
        <v>1090</v>
      </c>
      <c r="B11405" t="s">
        <v>2144</v>
      </c>
      <c r="C11405" t="s">
        <v>1866</v>
      </c>
      <c r="I11405" s="4">
        <v>0</v>
      </c>
      <c r="J11405">
        <v>0</v>
      </c>
      <c r="K11405" s="4">
        <v>0</v>
      </c>
    </row>
    <row r="11406" spans="1:11" x14ac:dyDescent="0.35">
      <c r="A11406" t="s">
        <v>1090</v>
      </c>
      <c r="B11406" t="s">
        <v>2145</v>
      </c>
      <c r="C11406" t="s">
        <v>1867</v>
      </c>
      <c r="D11406" s="4">
        <v>57357</v>
      </c>
      <c r="E11406" s="4">
        <v>1253600</v>
      </c>
      <c r="F11406" s="4">
        <v>9000</v>
      </c>
      <c r="G11406" s="4">
        <v>251211</v>
      </c>
      <c r="H11406" s="4">
        <v>5084966</v>
      </c>
      <c r="I11406" s="4">
        <v>6656134</v>
      </c>
      <c r="J11406" s="4">
        <v>1310957</v>
      </c>
      <c r="K11406" s="4">
        <v>57357</v>
      </c>
    </row>
    <row r="11407" spans="1:11" x14ac:dyDescent="0.35">
      <c r="A11407" t="s">
        <v>1090</v>
      </c>
      <c r="B11407" t="s">
        <v>2146</v>
      </c>
      <c r="C11407" t="s">
        <v>1868</v>
      </c>
      <c r="D11407" s="4">
        <v>90934</v>
      </c>
      <c r="E11407" s="4">
        <v>47334</v>
      </c>
      <c r="F11407" s="4">
        <v>31556</v>
      </c>
      <c r="H11407" s="4">
        <v>5963573</v>
      </c>
      <c r="I11407" s="4">
        <v>6133397</v>
      </c>
      <c r="J11407" s="4">
        <v>138268</v>
      </c>
      <c r="K11407" s="4">
        <v>90934</v>
      </c>
    </row>
    <row r="11408" spans="1:11" x14ac:dyDescent="0.35">
      <c r="A11408" t="s">
        <v>1090</v>
      </c>
      <c r="B11408" t="s">
        <v>2173</v>
      </c>
      <c r="C11408" t="s">
        <v>1894</v>
      </c>
      <c r="D11408" s="4">
        <v>13980</v>
      </c>
      <c r="I11408" s="4">
        <v>13980</v>
      </c>
      <c r="J11408" s="4">
        <v>13980</v>
      </c>
      <c r="K11408" s="4">
        <v>13980</v>
      </c>
    </row>
    <row r="11409" spans="1:11" x14ac:dyDescent="0.35">
      <c r="A11409" t="s">
        <v>1090</v>
      </c>
      <c r="B11409" t="s">
        <v>2147</v>
      </c>
      <c r="C11409" t="s">
        <v>1869</v>
      </c>
      <c r="H11409" s="4">
        <v>2660640</v>
      </c>
      <c r="I11409" s="4">
        <v>2660640</v>
      </c>
      <c r="J11409">
        <v>0</v>
      </c>
      <c r="K11409" s="4">
        <v>0</v>
      </c>
    </row>
    <row r="11410" spans="1:11" x14ac:dyDescent="0.35">
      <c r="A11410" t="s">
        <v>1090</v>
      </c>
      <c r="B11410" t="s">
        <v>2148</v>
      </c>
      <c r="C11410" t="s">
        <v>1870</v>
      </c>
      <c r="D11410" s="4">
        <v>35848</v>
      </c>
      <c r="E11410" s="4">
        <v>15094660</v>
      </c>
      <c r="F11410" s="4">
        <v>307241</v>
      </c>
      <c r="I11410" s="4">
        <v>15437749</v>
      </c>
      <c r="J11410" s="4">
        <v>15130508</v>
      </c>
      <c r="K11410" s="4">
        <v>35848</v>
      </c>
    </row>
    <row r="11411" spans="1:11" x14ac:dyDescent="0.35">
      <c r="A11411" t="s">
        <v>1090</v>
      </c>
      <c r="B11411" t="s">
        <v>2149</v>
      </c>
      <c r="C11411" t="s">
        <v>1871</v>
      </c>
      <c r="D11411" s="4">
        <v>12990000</v>
      </c>
      <c r="E11411" s="4">
        <v>65005</v>
      </c>
      <c r="F11411" s="4">
        <v>29817</v>
      </c>
      <c r="G11411" s="4">
        <v>73845</v>
      </c>
      <c r="I11411" s="4">
        <v>13158667</v>
      </c>
      <c r="J11411" s="4">
        <v>13055005</v>
      </c>
      <c r="K11411" s="4">
        <v>12990000</v>
      </c>
    </row>
    <row r="11412" spans="1:11" x14ac:dyDescent="0.35">
      <c r="A11412" t="s">
        <v>1090</v>
      </c>
      <c r="B11412" t="s">
        <v>2150</v>
      </c>
      <c r="C11412" t="s">
        <v>1872</v>
      </c>
      <c r="D11412" s="4">
        <v>1081757</v>
      </c>
      <c r="I11412" s="4">
        <v>1081757</v>
      </c>
      <c r="J11412" s="4">
        <v>1081757</v>
      </c>
      <c r="K11412" s="4">
        <v>1081757</v>
      </c>
    </row>
    <row r="11413" spans="1:11" x14ac:dyDescent="0.35">
      <c r="A11413" t="s">
        <v>1090</v>
      </c>
      <c r="B11413" t="s">
        <v>2151</v>
      </c>
      <c r="C11413" t="s">
        <v>1873</v>
      </c>
      <c r="D11413" s="4">
        <v>6831</v>
      </c>
      <c r="I11413" s="4">
        <v>6831</v>
      </c>
      <c r="J11413" s="4">
        <v>6831</v>
      </c>
      <c r="K11413" s="4">
        <v>6831</v>
      </c>
    </row>
    <row r="11414" spans="1:11" x14ac:dyDescent="0.35">
      <c r="A11414" t="s">
        <v>1090</v>
      </c>
      <c r="B11414" t="s">
        <v>2153</v>
      </c>
      <c r="C11414" t="s">
        <v>1875</v>
      </c>
      <c r="H11414" s="4">
        <v>155764</v>
      </c>
      <c r="I11414" s="4">
        <v>155764</v>
      </c>
      <c r="J11414">
        <v>0</v>
      </c>
      <c r="K11414" s="4">
        <v>0</v>
      </c>
    </row>
    <row r="11415" spans="1:11" x14ac:dyDescent="0.35">
      <c r="A11415" t="s">
        <v>1090</v>
      </c>
      <c r="B11415" t="s">
        <v>2155</v>
      </c>
      <c r="C11415" t="s">
        <v>1877</v>
      </c>
      <c r="D11415" s="4">
        <v>30863</v>
      </c>
      <c r="E11415" s="4">
        <v>4625</v>
      </c>
      <c r="I11415" s="4">
        <v>35488</v>
      </c>
      <c r="J11415" s="4">
        <v>35488</v>
      </c>
      <c r="K11415" s="4">
        <v>30863</v>
      </c>
    </row>
    <row r="11416" spans="1:11" x14ac:dyDescent="0.35">
      <c r="A11416" t="s">
        <v>1090</v>
      </c>
      <c r="B11416" t="s">
        <v>2156</v>
      </c>
      <c r="D11416" s="4">
        <v>14320473</v>
      </c>
      <c r="E11416" s="4">
        <v>16465223</v>
      </c>
      <c r="F11416" s="4">
        <v>691314</v>
      </c>
      <c r="G11416" s="4">
        <v>325056</v>
      </c>
      <c r="H11416" s="4">
        <v>13864943</v>
      </c>
      <c r="I11416" s="4">
        <v>45667009</v>
      </c>
      <c r="J11416" s="4">
        <v>30785696</v>
      </c>
      <c r="K11416" s="4">
        <v>14320473</v>
      </c>
    </row>
    <row r="11417" spans="1:11" x14ac:dyDescent="0.35">
      <c r="A11417" t="s">
        <v>1090</v>
      </c>
      <c r="B11417" t="s">
        <v>2191</v>
      </c>
      <c r="C11417" t="s">
        <v>1912</v>
      </c>
      <c r="D11417" s="4">
        <v>1178</v>
      </c>
      <c r="I11417" s="4">
        <v>1178</v>
      </c>
      <c r="J11417" s="4">
        <v>1178</v>
      </c>
      <c r="K11417" s="4">
        <v>1178</v>
      </c>
    </row>
    <row r="11418" spans="1:11" x14ac:dyDescent="0.35">
      <c r="A11418" t="s">
        <v>1090</v>
      </c>
      <c r="B11418" t="s">
        <v>2157</v>
      </c>
      <c r="C11418" t="s">
        <v>1879</v>
      </c>
      <c r="D11418" s="4">
        <v>4321494</v>
      </c>
      <c r="I11418" s="4">
        <v>4321494</v>
      </c>
      <c r="J11418" s="4">
        <v>4321494</v>
      </c>
      <c r="K11418" s="4">
        <v>4321494</v>
      </c>
    </row>
    <row r="11419" spans="1:11" x14ac:dyDescent="0.35">
      <c r="A11419" t="s">
        <v>1090</v>
      </c>
      <c r="B11419" t="s">
        <v>2186</v>
      </c>
      <c r="C11419" t="s">
        <v>1907</v>
      </c>
      <c r="D11419" s="4">
        <v>9821</v>
      </c>
      <c r="I11419" s="4">
        <v>9821</v>
      </c>
      <c r="J11419" s="4">
        <v>9821</v>
      </c>
      <c r="K11419" s="4">
        <v>9821</v>
      </c>
    </row>
    <row r="11420" spans="1:11" x14ac:dyDescent="0.35">
      <c r="A11420" t="s">
        <v>1090</v>
      </c>
      <c r="B11420" t="s">
        <v>2176</v>
      </c>
      <c r="C11420" t="s">
        <v>1897</v>
      </c>
      <c r="D11420" s="4">
        <v>3328</v>
      </c>
      <c r="I11420" s="4">
        <v>3328</v>
      </c>
      <c r="J11420" s="4">
        <v>3328</v>
      </c>
      <c r="K11420" s="4">
        <v>3328</v>
      </c>
    </row>
    <row r="11421" spans="1:11" x14ac:dyDescent="0.35">
      <c r="A11421" t="s">
        <v>1090</v>
      </c>
      <c r="B11421" t="s">
        <v>2158</v>
      </c>
      <c r="C11421" t="s">
        <v>1880</v>
      </c>
      <c r="D11421" s="4">
        <v>3449959</v>
      </c>
      <c r="I11421" s="4">
        <v>3449959</v>
      </c>
      <c r="J11421" s="4">
        <v>3449959</v>
      </c>
      <c r="K11421" s="4">
        <v>3449959</v>
      </c>
    </row>
    <row r="11422" spans="1:11" x14ac:dyDescent="0.35">
      <c r="A11422" t="s">
        <v>1090</v>
      </c>
      <c r="B11422" t="s">
        <v>2159</v>
      </c>
      <c r="C11422" t="s">
        <v>1881</v>
      </c>
      <c r="D11422" s="4">
        <v>3732679</v>
      </c>
      <c r="I11422" s="4">
        <v>3732679</v>
      </c>
      <c r="J11422" s="4">
        <v>3732679</v>
      </c>
      <c r="K11422" s="4">
        <v>3732679</v>
      </c>
    </row>
    <row r="11423" spans="1:11" x14ac:dyDescent="0.35">
      <c r="A11423" t="s">
        <v>1090</v>
      </c>
      <c r="B11423" t="s">
        <v>2174</v>
      </c>
      <c r="C11423" t="s">
        <v>1895</v>
      </c>
      <c r="D11423" s="4">
        <v>256329</v>
      </c>
      <c r="I11423" s="4">
        <v>256329</v>
      </c>
      <c r="J11423" s="4">
        <v>256329</v>
      </c>
      <c r="K11423" s="4">
        <v>256329</v>
      </c>
    </row>
    <row r="11424" spans="1:11" x14ac:dyDescent="0.35">
      <c r="A11424" t="s">
        <v>1090</v>
      </c>
      <c r="B11424" t="s">
        <v>2160</v>
      </c>
      <c r="C11424" t="s">
        <v>1882</v>
      </c>
      <c r="D11424" s="4">
        <v>679070</v>
      </c>
      <c r="I11424" s="4">
        <v>679070</v>
      </c>
      <c r="J11424" s="4">
        <v>679070</v>
      </c>
      <c r="K11424" s="4">
        <v>679070</v>
      </c>
    </row>
    <row r="11425" spans="1:11" x14ac:dyDescent="0.35">
      <c r="A11425" t="s">
        <v>1090</v>
      </c>
      <c r="B11425" t="s">
        <v>2161</v>
      </c>
      <c r="C11425" t="s">
        <v>1883</v>
      </c>
      <c r="D11425" s="4">
        <v>266129</v>
      </c>
      <c r="I11425" s="4">
        <v>266129</v>
      </c>
      <c r="J11425" s="4">
        <v>266129</v>
      </c>
      <c r="K11425" s="4">
        <v>266129</v>
      </c>
    </row>
    <row r="11426" spans="1:11" x14ac:dyDescent="0.35">
      <c r="A11426" t="s">
        <v>1090</v>
      </c>
      <c r="B11426" t="s">
        <v>2163</v>
      </c>
      <c r="D11426" s="4">
        <v>12719987</v>
      </c>
      <c r="I11426" s="4">
        <v>12719987</v>
      </c>
      <c r="J11426" s="4">
        <v>12719987</v>
      </c>
      <c r="K11426" s="4">
        <v>12719987</v>
      </c>
    </row>
    <row r="11427" spans="1:11" x14ac:dyDescent="0.35">
      <c r="A11427" t="s">
        <v>1090</v>
      </c>
      <c r="B11427" t="s">
        <v>2164</v>
      </c>
      <c r="C11427" t="s">
        <v>1886</v>
      </c>
      <c r="D11427" s="4">
        <v>344064</v>
      </c>
      <c r="I11427" s="4">
        <v>344064</v>
      </c>
      <c r="J11427" s="4">
        <v>344064</v>
      </c>
      <c r="K11427" s="4">
        <v>344064</v>
      </c>
    </row>
    <row r="11428" spans="1:11" x14ac:dyDescent="0.35">
      <c r="A11428" t="s">
        <v>1090</v>
      </c>
      <c r="B11428" t="s">
        <v>2165</v>
      </c>
      <c r="D11428" s="4">
        <v>344064</v>
      </c>
      <c r="I11428" s="4">
        <v>344064</v>
      </c>
      <c r="J11428" s="4">
        <v>344064</v>
      </c>
      <c r="K11428" s="4">
        <v>344064</v>
      </c>
    </row>
    <row r="11429" spans="1:11" x14ac:dyDescent="0.35">
      <c r="A11429" t="s">
        <v>1090</v>
      </c>
      <c r="B11429" t="s">
        <v>2166</v>
      </c>
      <c r="C11429" t="s">
        <v>1888</v>
      </c>
      <c r="H11429" s="4">
        <v>2400000</v>
      </c>
      <c r="I11429" s="4">
        <v>2400000</v>
      </c>
      <c r="J11429">
        <v>0</v>
      </c>
      <c r="K11429" s="4">
        <v>0</v>
      </c>
    </row>
    <row r="11430" spans="1:11" x14ac:dyDescent="0.35">
      <c r="A11430" t="s">
        <v>1090</v>
      </c>
      <c r="B11430" t="s">
        <v>2180</v>
      </c>
      <c r="C11430" t="s">
        <v>1901</v>
      </c>
      <c r="E11430" s="4">
        <v>2100000</v>
      </c>
      <c r="I11430" s="4">
        <v>2100000</v>
      </c>
      <c r="J11430">
        <v>2100000</v>
      </c>
      <c r="K11430" s="4">
        <v>0</v>
      </c>
    </row>
    <row r="11431" spans="1:11" x14ac:dyDescent="0.35">
      <c r="A11431" t="s">
        <v>1090</v>
      </c>
      <c r="B11431" t="s">
        <v>2167</v>
      </c>
      <c r="C11431" t="s">
        <v>1889</v>
      </c>
      <c r="E11431" s="4">
        <v>2415000</v>
      </c>
      <c r="I11431" s="4">
        <v>2415000</v>
      </c>
      <c r="J11431">
        <v>2415000</v>
      </c>
      <c r="K11431" s="4">
        <v>0</v>
      </c>
    </row>
    <row r="11432" spans="1:11" x14ac:dyDescent="0.35">
      <c r="A11432" t="s">
        <v>1090</v>
      </c>
      <c r="B11432" t="s">
        <v>2168</v>
      </c>
      <c r="C11432" t="s">
        <v>1890</v>
      </c>
      <c r="E11432" s="4">
        <v>1725000</v>
      </c>
      <c r="I11432" s="4">
        <v>1725000</v>
      </c>
      <c r="J11432">
        <v>1725000</v>
      </c>
      <c r="K11432" s="4">
        <v>0</v>
      </c>
    </row>
    <row r="11433" spans="1:11" x14ac:dyDescent="0.35">
      <c r="A11433" t="s">
        <v>1090</v>
      </c>
      <c r="B11433" t="s">
        <v>2181</v>
      </c>
      <c r="C11433" t="s">
        <v>1902</v>
      </c>
      <c r="E11433" s="4">
        <v>4200000</v>
      </c>
      <c r="I11433" s="4">
        <v>4200000</v>
      </c>
      <c r="J11433">
        <v>4200000</v>
      </c>
      <c r="K11433" s="4">
        <v>0</v>
      </c>
    </row>
    <row r="11434" spans="1:11" x14ac:dyDescent="0.35">
      <c r="A11434" t="s">
        <v>1090</v>
      </c>
      <c r="B11434" t="s">
        <v>2169</v>
      </c>
      <c r="E11434" s="4">
        <v>10440000</v>
      </c>
      <c r="H11434" s="4">
        <v>2400000</v>
      </c>
      <c r="I11434" s="4">
        <v>12840000</v>
      </c>
      <c r="J11434">
        <v>10440000</v>
      </c>
      <c r="K11434" s="4">
        <v>0</v>
      </c>
    </row>
    <row r="11435" spans="1:11" x14ac:dyDescent="0.35">
      <c r="A11435" t="s">
        <v>1090</v>
      </c>
      <c r="B11435" t="s">
        <v>2170</v>
      </c>
      <c r="D11435" s="4">
        <v>165253726</v>
      </c>
      <c r="E11435" s="4">
        <v>80246090</v>
      </c>
      <c r="F11435" s="4">
        <v>48135516</v>
      </c>
      <c r="G11435" s="4">
        <v>2461167</v>
      </c>
      <c r="H11435" s="4">
        <v>18016563</v>
      </c>
      <c r="I11435" s="4">
        <v>314113062</v>
      </c>
      <c r="J11435" s="4">
        <f>SUM(D11435,E11435)</f>
        <v>245499816</v>
      </c>
      <c r="K11435" s="4">
        <v>165253726</v>
      </c>
    </row>
    <row r="11436" spans="1:11" x14ac:dyDescent="0.35">
      <c r="A11436" t="s">
        <v>1095</v>
      </c>
      <c r="B11436" t="s">
        <v>2118</v>
      </c>
      <c r="C11436" t="s">
        <v>1843</v>
      </c>
      <c r="D11436" s="4">
        <v>110273598</v>
      </c>
      <c r="E11436" s="4">
        <v>22479180</v>
      </c>
      <c r="F11436" s="4">
        <v>11278400</v>
      </c>
      <c r="I11436" s="4">
        <v>144031178</v>
      </c>
      <c r="J11436" s="4">
        <v>132752778</v>
      </c>
      <c r="K11436" s="4">
        <v>110273598</v>
      </c>
    </row>
    <row r="11437" spans="1:11" x14ac:dyDescent="0.35">
      <c r="A11437" t="s">
        <v>1095</v>
      </c>
      <c r="B11437" t="s">
        <v>2119</v>
      </c>
      <c r="C11437" t="s">
        <v>1844</v>
      </c>
      <c r="D11437" s="4">
        <v>5091875</v>
      </c>
      <c r="E11437" s="4">
        <v>2239169</v>
      </c>
      <c r="G11437" s="4">
        <v>1775510</v>
      </c>
      <c r="H11437" s="4">
        <v>6141506</v>
      </c>
      <c r="I11437" s="4">
        <v>15248060</v>
      </c>
      <c r="J11437" s="4">
        <v>7331044</v>
      </c>
      <c r="K11437" s="4">
        <v>5091875</v>
      </c>
    </row>
    <row r="11438" spans="1:11" x14ac:dyDescent="0.35">
      <c r="A11438" t="s">
        <v>1095</v>
      </c>
      <c r="B11438" t="s">
        <v>2120</v>
      </c>
      <c r="C11438" t="s">
        <v>1845</v>
      </c>
      <c r="D11438" s="4">
        <v>9344863</v>
      </c>
      <c r="I11438" s="4">
        <v>9344863</v>
      </c>
      <c r="J11438" s="4">
        <v>9344863</v>
      </c>
      <c r="K11438" s="4">
        <v>9344863</v>
      </c>
    </row>
    <row r="11439" spans="1:11" x14ac:dyDescent="0.35">
      <c r="A11439" t="s">
        <v>1095</v>
      </c>
      <c r="B11439" t="s">
        <v>2121</v>
      </c>
      <c r="D11439" s="4">
        <v>124710336</v>
      </c>
      <c r="E11439" s="4">
        <v>24718349</v>
      </c>
      <c r="F11439" s="4">
        <v>11278400</v>
      </c>
      <c r="G11439" s="4">
        <v>1775510</v>
      </c>
      <c r="H11439" s="4">
        <v>6141506</v>
      </c>
      <c r="I11439" s="4">
        <v>168624101</v>
      </c>
      <c r="J11439" s="4">
        <v>149428685</v>
      </c>
      <c r="K11439" s="4">
        <v>124710336</v>
      </c>
    </row>
    <row r="11440" spans="1:11" x14ac:dyDescent="0.35">
      <c r="A11440" t="s">
        <v>1095</v>
      </c>
      <c r="B11440" t="s">
        <v>2122</v>
      </c>
      <c r="C11440" t="s">
        <v>1846</v>
      </c>
      <c r="D11440" s="4">
        <v>42880679</v>
      </c>
      <c r="F11440" s="4">
        <v>2030441</v>
      </c>
      <c r="H11440" s="4">
        <v>4250</v>
      </c>
      <c r="I11440" s="4">
        <v>44915370</v>
      </c>
      <c r="J11440" s="4">
        <v>42880679</v>
      </c>
      <c r="K11440" s="4">
        <v>42880679</v>
      </c>
    </row>
    <row r="11441" spans="1:11" x14ac:dyDescent="0.35">
      <c r="A11441" t="s">
        <v>1095</v>
      </c>
      <c r="B11441" t="s">
        <v>2123</v>
      </c>
      <c r="C11441" t="s">
        <v>1847</v>
      </c>
      <c r="D11441" s="4">
        <v>35409274</v>
      </c>
      <c r="E11441" s="4">
        <v>1412457</v>
      </c>
      <c r="F11441" s="4">
        <v>1573645</v>
      </c>
      <c r="G11441" s="4">
        <v>6559</v>
      </c>
      <c r="I11441" s="4">
        <v>38401936</v>
      </c>
      <c r="J11441" s="4">
        <v>36821731</v>
      </c>
      <c r="K11441" s="4">
        <v>35409274</v>
      </c>
    </row>
    <row r="11442" spans="1:11" x14ac:dyDescent="0.35">
      <c r="A11442" t="s">
        <v>1095</v>
      </c>
      <c r="B11442" t="s">
        <v>2124</v>
      </c>
      <c r="C11442" t="s">
        <v>1848</v>
      </c>
      <c r="D11442" s="4">
        <v>122186</v>
      </c>
      <c r="I11442" s="4">
        <v>122186</v>
      </c>
      <c r="J11442" s="4">
        <v>122186</v>
      </c>
      <c r="K11442" s="4">
        <v>122186</v>
      </c>
    </row>
    <row r="11443" spans="1:11" x14ac:dyDescent="0.35">
      <c r="A11443" t="s">
        <v>1095</v>
      </c>
      <c r="B11443" t="s">
        <v>2125</v>
      </c>
      <c r="D11443" s="4">
        <v>78412139</v>
      </c>
      <c r="E11443" s="4">
        <v>1412457</v>
      </c>
      <c r="F11443" s="4">
        <v>3604087</v>
      </c>
      <c r="G11443" s="4">
        <v>6559</v>
      </c>
      <c r="H11443" s="4">
        <v>4250</v>
      </c>
      <c r="I11443" s="4">
        <v>83439492</v>
      </c>
      <c r="J11443" s="4">
        <v>79824596</v>
      </c>
      <c r="K11443" s="4">
        <v>78412139</v>
      </c>
    </row>
    <row r="11444" spans="1:11" x14ac:dyDescent="0.35">
      <c r="A11444" t="s">
        <v>1095</v>
      </c>
      <c r="B11444" t="s">
        <v>2126</v>
      </c>
      <c r="C11444" t="s">
        <v>1850</v>
      </c>
      <c r="D11444" s="4">
        <v>12080</v>
      </c>
      <c r="F11444" s="4">
        <v>12000000</v>
      </c>
      <c r="G11444" s="4">
        <v>7200000</v>
      </c>
      <c r="I11444" s="4">
        <v>19212080</v>
      </c>
      <c r="J11444" s="4">
        <v>12080</v>
      </c>
      <c r="K11444" s="4">
        <v>12080</v>
      </c>
    </row>
    <row r="11445" spans="1:11" x14ac:dyDescent="0.35">
      <c r="A11445" t="s">
        <v>1095</v>
      </c>
      <c r="B11445" t="s">
        <v>2127</v>
      </c>
      <c r="D11445" s="4">
        <v>12080</v>
      </c>
      <c r="F11445" s="4">
        <v>12000000</v>
      </c>
      <c r="G11445" s="4">
        <v>7200000</v>
      </c>
      <c r="I11445" s="4">
        <v>19212080</v>
      </c>
      <c r="J11445" s="4">
        <v>12080</v>
      </c>
      <c r="K11445" s="4">
        <v>12080</v>
      </c>
    </row>
    <row r="11446" spans="1:11" x14ac:dyDescent="0.35">
      <c r="A11446" t="s">
        <v>1095</v>
      </c>
      <c r="B11446" t="s">
        <v>2128</v>
      </c>
      <c r="C11446" t="s">
        <v>1851</v>
      </c>
      <c r="D11446" s="4">
        <v>2984483</v>
      </c>
      <c r="I11446" s="4">
        <v>2984483</v>
      </c>
      <c r="J11446" s="4">
        <v>2984483</v>
      </c>
      <c r="K11446" s="4">
        <v>2984483</v>
      </c>
    </row>
    <row r="11447" spans="1:11" x14ac:dyDescent="0.35">
      <c r="A11447" t="s">
        <v>1095</v>
      </c>
      <c r="B11447" t="s">
        <v>2178</v>
      </c>
      <c r="C11447" t="s">
        <v>1899</v>
      </c>
      <c r="D11447" s="4">
        <v>0</v>
      </c>
      <c r="H11447" s="4">
        <v>342761</v>
      </c>
      <c r="I11447" s="4">
        <v>342761</v>
      </c>
      <c r="J11447" s="4">
        <v>0</v>
      </c>
      <c r="K11447" s="4">
        <v>0</v>
      </c>
    </row>
    <row r="11448" spans="1:11" x14ac:dyDescent="0.35">
      <c r="A11448" t="s">
        <v>1095</v>
      </c>
      <c r="B11448" t="s">
        <v>2195</v>
      </c>
      <c r="C11448" t="s">
        <v>1916</v>
      </c>
      <c r="H11448" s="4">
        <v>14264</v>
      </c>
      <c r="I11448" s="4">
        <v>14264</v>
      </c>
      <c r="J11448">
        <v>0</v>
      </c>
      <c r="K11448" s="4">
        <v>0</v>
      </c>
    </row>
    <row r="11449" spans="1:11" x14ac:dyDescent="0.35">
      <c r="A11449" t="s">
        <v>1095</v>
      </c>
      <c r="B11449" t="s">
        <v>2129</v>
      </c>
      <c r="C11449" t="s">
        <v>1852</v>
      </c>
      <c r="F11449" s="4">
        <v>4089</v>
      </c>
      <c r="G11449" s="4">
        <v>23170</v>
      </c>
      <c r="I11449" s="4">
        <v>27259</v>
      </c>
      <c r="J11449">
        <v>0</v>
      </c>
      <c r="K11449" s="4">
        <v>0</v>
      </c>
    </row>
    <row r="11450" spans="1:11" x14ac:dyDescent="0.35">
      <c r="A11450" t="s">
        <v>1095</v>
      </c>
      <c r="B11450" t="s">
        <v>2130</v>
      </c>
      <c r="C11450" t="s">
        <v>1853</v>
      </c>
      <c r="D11450" s="4">
        <v>2875</v>
      </c>
      <c r="E11450" s="4">
        <v>3848</v>
      </c>
      <c r="F11450" s="4">
        <v>5461</v>
      </c>
      <c r="G11450" s="4">
        <v>77843</v>
      </c>
      <c r="I11450" s="4">
        <v>90026</v>
      </c>
      <c r="J11450" s="4">
        <v>6723</v>
      </c>
      <c r="K11450" s="4">
        <v>2875</v>
      </c>
    </row>
    <row r="11451" spans="1:11" x14ac:dyDescent="0.35">
      <c r="A11451" t="s">
        <v>1095</v>
      </c>
      <c r="B11451" t="s">
        <v>2172</v>
      </c>
      <c r="C11451" t="s">
        <v>1893</v>
      </c>
      <c r="G11451" s="4">
        <v>1195</v>
      </c>
      <c r="I11451" s="4">
        <v>1195</v>
      </c>
      <c r="J11451">
        <v>0</v>
      </c>
      <c r="K11451" s="4">
        <v>0</v>
      </c>
    </row>
    <row r="11452" spans="1:11" x14ac:dyDescent="0.35">
      <c r="A11452" t="s">
        <v>1095</v>
      </c>
      <c r="B11452" t="s">
        <v>2182</v>
      </c>
      <c r="C11452" t="s">
        <v>1903</v>
      </c>
      <c r="D11452" s="4">
        <v>4508</v>
      </c>
      <c r="I11452" s="4">
        <v>4508</v>
      </c>
      <c r="J11452" s="4">
        <v>4508</v>
      </c>
      <c r="K11452" s="4">
        <v>4508</v>
      </c>
    </row>
    <row r="11453" spans="1:11" x14ac:dyDescent="0.35">
      <c r="A11453" t="s">
        <v>1095</v>
      </c>
      <c r="B11453" t="s">
        <v>2131</v>
      </c>
      <c r="C11453" t="s">
        <v>1854</v>
      </c>
      <c r="F11453" s="4">
        <v>80699</v>
      </c>
      <c r="H11453" s="4">
        <v>1607250</v>
      </c>
      <c r="I11453" s="4">
        <v>1687949</v>
      </c>
      <c r="J11453">
        <v>0</v>
      </c>
      <c r="K11453" s="4">
        <v>0</v>
      </c>
    </row>
    <row r="11454" spans="1:11" x14ac:dyDescent="0.35">
      <c r="A11454" t="s">
        <v>1095</v>
      </c>
      <c r="B11454" t="s">
        <v>2197</v>
      </c>
      <c r="C11454" t="s">
        <v>1919</v>
      </c>
      <c r="G11454" s="4">
        <v>314689</v>
      </c>
      <c r="H11454" s="4">
        <v>629378</v>
      </c>
      <c r="I11454" s="4">
        <v>944067</v>
      </c>
      <c r="J11454">
        <v>0</v>
      </c>
      <c r="K11454" s="4">
        <v>0</v>
      </c>
    </row>
    <row r="11455" spans="1:11" x14ac:dyDescent="0.35">
      <c r="A11455" t="s">
        <v>1095</v>
      </c>
      <c r="B11455" t="s">
        <v>2200</v>
      </c>
      <c r="C11455" t="s">
        <v>1926</v>
      </c>
      <c r="D11455" s="4">
        <v>3310</v>
      </c>
      <c r="G11455" s="4">
        <v>1170998</v>
      </c>
      <c r="H11455" s="4">
        <v>390333</v>
      </c>
      <c r="I11455" s="4">
        <v>1564640</v>
      </c>
      <c r="J11455" s="4">
        <v>3310</v>
      </c>
      <c r="K11455" s="4">
        <v>3310</v>
      </c>
    </row>
    <row r="11456" spans="1:11" x14ac:dyDescent="0.35">
      <c r="A11456" t="s">
        <v>1095</v>
      </c>
      <c r="B11456" t="s">
        <v>2132</v>
      </c>
      <c r="C11456" t="s">
        <v>1855</v>
      </c>
      <c r="D11456" s="4">
        <v>56294</v>
      </c>
      <c r="F11456" s="4">
        <v>1279721</v>
      </c>
      <c r="G11456" s="4">
        <v>18637</v>
      </c>
      <c r="H11456" s="4">
        <v>420383</v>
      </c>
      <c r="I11456" s="4">
        <v>1775034</v>
      </c>
      <c r="J11456" s="4">
        <v>56294</v>
      </c>
      <c r="K11456" s="4">
        <v>56294</v>
      </c>
    </row>
    <row r="11457" spans="1:11" x14ac:dyDescent="0.35">
      <c r="A11457" t="s">
        <v>1095</v>
      </c>
      <c r="B11457" t="s">
        <v>2133</v>
      </c>
      <c r="C11457" t="s">
        <v>1856</v>
      </c>
      <c r="D11457" s="4">
        <v>35332</v>
      </c>
      <c r="F11457" s="4">
        <v>45557</v>
      </c>
      <c r="H11457" s="4">
        <v>153210</v>
      </c>
      <c r="I11457" s="4">
        <v>234100</v>
      </c>
      <c r="J11457" s="4">
        <v>35332</v>
      </c>
      <c r="K11457" s="4">
        <v>35332</v>
      </c>
    </row>
    <row r="11458" spans="1:11" x14ac:dyDescent="0.35">
      <c r="A11458" t="s">
        <v>1095</v>
      </c>
      <c r="B11458" t="s">
        <v>2134</v>
      </c>
      <c r="C11458" t="s">
        <v>1857</v>
      </c>
      <c r="D11458" s="4">
        <v>91660</v>
      </c>
      <c r="H11458" s="4">
        <v>6790</v>
      </c>
      <c r="I11458" s="4">
        <v>98450</v>
      </c>
      <c r="J11458" s="4">
        <v>91660</v>
      </c>
      <c r="K11458" s="4">
        <v>91660</v>
      </c>
    </row>
    <row r="11459" spans="1:11" x14ac:dyDescent="0.35">
      <c r="A11459" t="s">
        <v>1095</v>
      </c>
      <c r="B11459" t="s">
        <v>2198</v>
      </c>
      <c r="C11459" t="s">
        <v>1920</v>
      </c>
      <c r="D11459" s="4">
        <v>12424</v>
      </c>
      <c r="H11459" s="4">
        <v>71308</v>
      </c>
      <c r="I11459" s="4">
        <v>83732</v>
      </c>
      <c r="J11459" s="4">
        <v>12424</v>
      </c>
      <c r="K11459" s="4">
        <v>12424</v>
      </c>
    </row>
    <row r="11460" spans="1:11" x14ac:dyDescent="0.35">
      <c r="A11460" t="s">
        <v>1095</v>
      </c>
      <c r="B11460" t="s">
        <v>2135</v>
      </c>
      <c r="C11460" t="s">
        <v>1858</v>
      </c>
      <c r="G11460" s="4">
        <v>24132</v>
      </c>
      <c r="H11460" s="4">
        <v>249369</v>
      </c>
      <c r="I11460" s="4">
        <v>273501</v>
      </c>
      <c r="J11460">
        <v>0</v>
      </c>
      <c r="K11460" s="4">
        <v>0</v>
      </c>
    </row>
    <row r="11461" spans="1:11" x14ac:dyDescent="0.35">
      <c r="A11461" t="s">
        <v>1095</v>
      </c>
      <c r="B11461" t="s">
        <v>2136</v>
      </c>
      <c r="C11461" t="s">
        <v>1859</v>
      </c>
      <c r="D11461" s="4">
        <v>257482</v>
      </c>
      <c r="F11461" s="4">
        <v>23</v>
      </c>
      <c r="G11461" s="4">
        <v>105440</v>
      </c>
      <c r="H11461" s="4">
        <v>1568342</v>
      </c>
      <c r="I11461" s="4">
        <v>1931288</v>
      </c>
      <c r="J11461" s="4">
        <v>257482</v>
      </c>
      <c r="K11461" s="4">
        <v>257482</v>
      </c>
    </row>
    <row r="11462" spans="1:11" x14ac:dyDescent="0.35">
      <c r="A11462" t="s">
        <v>1095</v>
      </c>
      <c r="B11462" t="s">
        <v>2137</v>
      </c>
      <c r="C11462" t="s">
        <v>1860</v>
      </c>
      <c r="E11462" s="4">
        <v>0</v>
      </c>
      <c r="G11462" s="4">
        <v>326109</v>
      </c>
      <c r="H11462" s="4">
        <v>5761261</v>
      </c>
      <c r="I11462" s="4">
        <v>6087370</v>
      </c>
      <c r="J11462">
        <v>0</v>
      </c>
      <c r="K11462" s="4">
        <v>0</v>
      </c>
    </row>
    <row r="11463" spans="1:11" x14ac:dyDescent="0.35">
      <c r="A11463" t="s">
        <v>1095</v>
      </c>
      <c r="B11463" t="s">
        <v>2138</v>
      </c>
      <c r="C11463" t="s">
        <v>1861</v>
      </c>
      <c r="D11463" s="4">
        <v>671347</v>
      </c>
      <c r="I11463" s="4">
        <v>671347</v>
      </c>
      <c r="J11463" s="4">
        <v>671347</v>
      </c>
      <c r="K11463" s="4">
        <v>671347</v>
      </c>
    </row>
    <row r="11464" spans="1:11" x14ac:dyDescent="0.35">
      <c r="A11464" t="s">
        <v>1095</v>
      </c>
      <c r="B11464" t="s">
        <v>2139</v>
      </c>
      <c r="C11464" t="s">
        <v>1862</v>
      </c>
      <c r="E11464" s="4">
        <v>0</v>
      </c>
      <c r="H11464" s="4">
        <v>5127856</v>
      </c>
      <c r="I11464" s="4">
        <v>5127856</v>
      </c>
      <c r="J11464">
        <v>0</v>
      </c>
      <c r="K11464" s="4">
        <v>0</v>
      </c>
    </row>
    <row r="11465" spans="1:11" x14ac:dyDescent="0.35">
      <c r="A11465" t="s">
        <v>1095</v>
      </c>
      <c r="B11465" t="s">
        <v>2140</v>
      </c>
      <c r="C11465" t="s">
        <v>1863</v>
      </c>
      <c r="G11465" s="4">
        <v>38900</v>
      </c>
      <c r="H11465" s="4">
        <v>15560</v>
      </c>
      <c r="I11465" s="4">
        <v>54459</v>
      </c>
      <c r="J11465">
        <v>0</v>
      </c>
      <c r="K11465" s="4">
        <v>0</v>
      </c>
    </row>
    <row r="11466" spans="1:11" x14ac:dyDescent="0.35">
      <c r="A11466" t="s">
        <v>1095</v>
      </c>
      <c r="B11466" t="s">
        <v>2192</v>
      </c>
      <c r="C11466" t="s">
        <v>1913</v>
      </c>
      <c r="H11466" s="4">
        <v>3201539</v>
      </c>
      <c r="I11466" s="4">
        <v>3201539</v>
      </c>
      <c r="J11466">
        <v>0</v>
      </c>
      <c r="K11466" s="4">
        <v>0</v>
      </c>
    </row>
    <row r="11467" spans="1:11" x14ac:dyDescent="0.35">
      <c r="A11467" t="s">
        <v>1095</v>
      </c>
      <c r="B11467" t="s">
        <v>2141</v>
      </c>
      <c r="D11467" s="4">
        <v>4119714</v>
      </c>
      <c r="E11467" s="4">
        <v>3848</v>
      </c>
      <c r="F11467" s="4">
        <v>1415549</v>
      </c>
      <c r="G11467" s="4">
        <v>2101113</v>
      </c>
      <c r="H11467" s="4">
        <v>19559602</v>
      </c>
      <c r="I11467" s="4">
        <v>27199826</v>
      </c>
      <c r="J11467" s="4">
        <v>4123562</v>
      </c>
      <c r="K11467" s="4">
        <v>4119714</v>
      </c>
    </row>
    <row r="11468" spans="1:11" x14ac:dyDescent="0.35">
      <c r="A11468" t="s">
        <v>1095</v>
      </c>
      <c r="B11468" t="s">
        <v>2143</v>
      </c>
      <c r="C11468" t="s">
        <v>1865</v>
      </c>
      <c r="D11468" s="4">
        <v>20930</v>
      </c>
      <c r="H11468" s="4">
        <v>436188</v>
      </c>
      <c r="I11468" s="4">
        <v>457118</v>
      </c>
      <c r="J11468" s="4">
        <v>20930</v>
      </c>
      <c r="K11468" s="4">
        <v>20930</v>
      </c>
    </row>
    <row r="11469" spans="1:11" x14ac:dyDescent="0.35">
      <c r="A11469" t="s">
        <v>1095</v>
      </c>
      <c r="B11469" t="s">
        <v>2144</v>
      </c>
      <c r="C11469" t="s">
        <v>1866</v>
      </c>
      <c r="I11469" s="4">
        <v>0</v>
      </c>
      <c r="J11469">
        <v>0</v>
      </c>
      <c r="K11469" s="4">
        <v>0</v>
      </c>
    </row>
    <row r="11470" spans="1:11" x14ac:dyDescent="0.35">
      <c r="A11470" t="s">
        <v>1095</v>
      </c>
      <c r="B11470" t="s">
        <v>2145</v>
      </c>
      <c r="C11470" t="s">
        <v>1867</v>
      </c>
      <c r="D11470" s="4">
        <v>1890956</v>
      </c>
      <c r="E11470" s="4">
        <v>204500</v>
      </c>
      <c r="F11470" s="4">
        <v>9000</v>
      </c>
      <c r="G11470" s="4">
        <v>72000</v>
      </c>
      <c r="H11470" s="4">
        <v>2306272</v>
      </c>
      <c r="I11470" s="4">
        <v>4482728</v>
      </c>
      <c r="J11470" s="4">
        <v>2095456</v>
      </c>
      <c r="K11470" s="4">
        <v>1890956</v>
      </c>
    </row>
    <row r="11471" spans="1:11" x14ac:dyDescent="0.35">
      <c r="A11471" t="s">
        <v>1095</v>
      </c>
      <c r="B11471" t="s">
        <v>2146</v>
      </c>
      <c r="C11471" t="s">
        <v>1868</v>
      </c>
      <c r="D11471" s="4">
        <v>8956</v>
      </c>
      <c r="E11471" s="4">
        <v>126297</v>
      </c>
      <c r="H11471" s="4">
        <v>2903073</v>
      </c>
      <c r="I11471" s="4">
        <v>3038325</v>
      </c>
      <c r="J11471" s="4">
        <v>135253</v>
      </c>
      <c r="K11471" s="4">
        <v>8956</v>
      </c>
    </row>
    <row r="11472" spans="1:11" x14ac:dyDescent="0.35">
      <c r="A11472" t="s">
        <v>1095</v>
      </c>
      <c r="B11472" t="s">
        <v>2173</v>
      </c>
      <c r="C11472" t="s">
        <v>1894</v>
      </c>
      <c r="D11472" s="4">
        <v>26840</v>
      </c>
      <c r="I11472" s="4">
        <v>26840</v>
      </c>
      <c r="J11472" s="4">
        <v>26840</v>
      </c>
      <c r="K11472" s="4">
        <v>26840</v>
      </c>
    </row>
    <row r="11473" spans="1:11" x14ac:dyDescent="0.35">
      <c r="A11473" t="s">
        <v>1095</v>
      </c>
      <c r="B11473" t="s">
        <v>2147</v>
      </c>
      <c r="C11473" t="s">
        <v>1869</v>
      </c>
      <c r="H11473" s="4">
        <v>839616</v>
      </c>
      <c r="I11473" s="4">
        <v>839616</v>
      </c>
      <c r="J11473">
        <v>0</v>
      </c>
      <c r="K11473" s="4">
        <v>0</v>
      </c>
    </row>
    <row r="11474" spans="1:11" x14ac:dyDescent="0.35">
      <c r="A11474" t="s">
        <v>1095</v>
      </c>
      <c r="B11474" t="s">
        <v>2148</v>
      </c>
      <c r="C11474" t="s">
        <v>1870</v>
      </c>
      <c r="D11474" s="4">
        <v>43949</v>
      </c>
      <c r="E11474" s="4">
        <v>41236</v>
      </c>
      <c r="F11474" s="4">
        <v>11949</v>
      </c>
      <c r="G11474" s="4">
        <v>5768475</v>
      </c>
      <c r="H11474" s="4">
        <v>233818</v>
      </c>
      <c r="I11474" s="4">
        <v>6099429</v>
      </c>
      <c r="J11474" s="4">
        <v>85185</v>
      </c>
      <c r="K11474" s="4">
        <v>43949</v>
      </c>
    </row>
    <row r="11475" spans="1:11" x14ac:dyDescent="0.35">
      <c r="A11475" t="s">
        <v>1095</v>
      </c>
      <c r="B11475" t="s">
        <v>2149</v>
      </c>
      <c r="C11475" t="s">
        <v>1871</v>
      </c>
      <c r="D11475" s="4">
        <v>1197758</v>
      </c>
      <c r="E11475" s="4">
        <v>12990000</v>
      </c>
      <c r="F11475" s="4">
        <v>79452</v>
      </c>
      <c r="G11475" s="4">
        <v>11949</v>
      </c>
      <c r="H11475" s="4">
        <v>29817</v>
      </c>
      <c r="I11475" s="4">
        <v>14308976</v>
      </c>
      <c r="J11475" s="4">
        <v>14187758</v>
      </c>
      <c r="K11475" s="4">
        <v>1197758</v>
      </c>
    </row>
    <row r="11476" spans="1:11" x14ac:dyDescent="0.35">
      <c r="A11476" t="s">
        <v>1095</v>
      </c>
      <c r="B11476" t="s">
        <v>2150</v>
      </c>
      <c r="C11476" t="s">
        <v>1872</v>
      </c>
      <c r="D11476" s="4">
        <v>415391</v>
      </c>
      <c r="E11476" s="4">
        <v>49000</v>
      </c>
      <c r="I11476" s="4">
        <v>464391</v>
      </c>
      <c r="J11476" s="4">
        <v>464391</v>
      </c>
      <c r="K11476" s="4">
        <v>415391</v>
      </c>
    </row>
    <row r="11477" spans="1:11" x14ac:dyDescent="0.35">
      <c r="A11477" t="s">
        <v>1095</v>
      </c>
      <c r="B11477" t="s">
        <v>2151</v>
      </c>
      <c r="C11477" t="s">
        <v>1873</v>
      </c>
      <c r="D11477" s="4">
        <v>3717</v>
      </c>
      <c r="I11477" s="4">
        <v>3717</v>
      </c>
      <c r="J11477" s="4">
        <v>3717</v>
      </c>
      <c r="K11477" s="4">
        <v>3717</v>
      </c>
    </row>
    <row r="11478" spans="1:11" x14ac:dyDescent="0.35">
      <c r="A11478" t="s">
        <v>1095</v>
      </c>
      <c r="B11478" t="s">
        <v>2152</v>
      </c>
      <c r="C11478" t="s">
        <v>1874</v>
      </c>
      <c r="D11478" s="4">
        <v>9587</v>
      </c>
      <c r="I11478" s="4">
        <v>9587</v>
      </c>
      <c r="J11478" s="4">
        <v>9587</v>
      </c>
      <c r="K11478" s="4">
        <v>9587</v>
      </c>
    </row>
    <row r="11479" spans="1:11" x14ac:dyDescent="0.35">
      <c r="A11479" t="s">
        <v>1095</v>
      </c>
      <c r="B11479" t="s">
        <v>2153</v>
      </c>
      <c r="C11479" t="s">
        <v>1875</v>
      </c>
      <c r="D11479" s="4">
        <v>0</v>
      </c>
      <c r="H11479" s="4">
        <v>83694</v>
      </c>
      <c r="I11479" s="4">
        <v>83694</v>
      </c>
      <c r="J11479" s="4">
        <v>0</v>
      </c>
      <c r="K11479" s="4">
        <v>0</v>
      </c>
    </row>
    <row r="11480" spans="1:11" x14ac:dyDescent="0.35">
      <c r="A11480" t="s">
        <v>1095</v>
      </c>
      <c r="B11480" t="s">
        <v>2154</v>
      </c>
      <c r="C11480" t="s">
        <v>1876</v>
      </c>
      <c r="D11480" s="4">
        <v>48411</v>
      </c>
      <c r="H11480" s="4">
        <v>369600</v>
      </c>
      <c r="I11480" s="4">
        <v>418011</v>
      </c>
      <c r="J11480" s="4">
        <v>48411</v>
      </c>
      <c r="K11480" s="4">
        <v>48411</v>
      </c>
    </row>
    <row r="11481" spans="1:11" x14ac:dyDescent="0.35">
      <c r="A11481" t="s">
        <v>1095</v>
      </c>
      <c r="B11481" t="s">
        <v>2155</v>
      </c>
      <c r="C11481" t="s">
        <v>1877</v>
      </c>
      <c r="D11481" s="4">
        <v>8806</v>
      </c>
      <c r="I11481" s="4">
        <v>8806</v>
      </c>
      <c r="J11481" s="4">
        <v>8806</v>
      </c>
      <c r="K11481" s="4">
        <v>8806</v>
      </c>
    </row>
    <row r="11482" spans="1:11" x14ac:dyDescent="0.35">
      <c r="A11482" t="s">
        <v>1095</v>
      </c>
      <c r="B11482" t="s">
        <v>2156</v>
      </c>
      <c r="D11482" s="4">
        <v>3675301</v>
      </c>
      <c r="E11482" s="4">
        <v>13411033</v>
      </c>
      <c r="F11482" s="4">
        <v>100401</v>
      </c>
      <c r="G11482" s="4">
        <v>5852425</v>
      </c>
      <c r="H11482" s="4">
        <v>7202079</v>
      </c>
      <c r="I11482" s="4">
        <v>30241239</v>
      </c>
      <c r="J11482" s="4">
        <v>17086334</v>
      </c>
      <c r="K11482" s="4">
        <v>3675301</v>
      </c>
    </row>
    <row r="11483" spans="1:11" x14ac:dyDescent="0.35">
      <c r="A11483" t="s">
        <v>1095</v>
      </c>
      <c r="B11483" t="s">
        <v>2157</v>
      </c>
      <c r="C11483" t="s">
        <v>1879</v>
      </c>
      <c r="D11483" s="4">
        <v>3454774</v>
      </c>
      <c r="I11483" s="4">
        <v>3454774</v>
      </c>
      <c r="J11483" s="4">
        <v>3454774</v>
      </c>
      <c r="K11483" s="4">
        <v>3454774</v>
      </c>
    </row>
    <row r="11484" spans="1:11" x14ac:dyDescent="0.35">
      <c r="A11484" t="s">
        <v>1095</v>
      </c>
      <c r="B11484" t="s">
        <v>2158</v>
      </c>
      <c r="C11484" t="s">
        <v>1880</v>
      </c>
      <c r="D11484" s="4">
        <v>2777951</v>
      </c>
      <c r="I11484" s="4">
        <v>2777951</v>
      </c>
      <c r="J11484" s="4">
        <v>2777951</v>
      </c>
      <c r="K11484" s="4">
        <v>2777951</v>
      </c>
    </row>
    <row r="11485" spans="1:11" x14ac:dyDescent="0.35">
      <c r="A11485" t="s">
        <v>1095</v>
      </c>
      <c r="B11485" t="s">
        <v>2159</v>
      </c>
      <c r="C11485" t="s">
        <v>1881</v>
      </c>
      <c r="D11485" s="4">
        <v>3577854</v>
      </c>
      <c r="I11485" s="4">
        <v>3577854</v>
      </c>
      <c r="J11485" s="4">
        <v>3577854</v>
      </c>
      <c r="K11485" s="4">
        <v>3577854</v>
      </c>
    </row>
    <row r="11486" spans="1:11" x14ac:dyDescent="0.35">
      <c r="A11486" t="s">
        <v>1095</v>
      </c>
      <c r="B11486" t="s">
        <v>2174</v>
      </c>
      <c r="C11486" t="s">
        <v>1895</v>
      </c>
      <c r="D11486" s="4">
        <v>285496</v>
      </c>
      <c r="I11486" s="4">
        <v>285496</v>
      </c>
      <c r="J11486" s="4">
        <v>285496</v>
      </c>
      <c r="K11486" s="4">
        <v>285496</v>
      </c>
    </row>
    <row r="11487" spans="1:11" x14ac:dyDescent="0.35">
      <c r="A11487" t="s">
        <v>1095</v>
      </c>
      <c r="B11487" t="s">
        <v>2160</v>
      </c>
      <c r="C11487" t="s">
        <v>1882</v>
      </c>
      <c r="F11487" s="4">
        <v>275097</v>
      </c>
      <c r="I11487" s="4">
        <v>275097</v>
      </c>
      <c r="J11487">
        <v>0</v>
      </c>
      <c r="K11487" s="4">
        <v>0</v>
      </c>
    </row>
    <row r="11488" spans="1:11" x14ac:dyDescent="0.35">
      <c r="A11488" t="s">
        <v>1095</v>
      </c>
      <c r="B11488" t="s">
        <v>2179</v>
      </c>
      <c r="C11488" t="s">
        <v>1900</v>
      </c>
      <c r="D11488" s="4">
        <v>497</v>
      </c>
      <c r="I11488" s="4">
        <v>497</v>
      </c>
      <c r="J11488" s="4">
        <v>497</v>
      </c>
      <c r="K11488" s="4">
        <v>497</v>
      </c>
    </row>
    <row r="11489" spans="1:11" x14ac:dyDescent="0.35">
      <c r="A11489" t="s">
        <v>1095</v>
      </c>
      <c r="B11489" t="s">
        <v>2161</v>
      </c>
      <c r="C11489" t="s">
        <v>1883</v>
      </c>
      <c r="D11489" s="4">
        <v>70282</v>
      </c>
      <c r="I11489" s="4">
        <v>70282</v>
      </c>
      <c r="J11489" s="4">
        <v>70282</v>
      </c>
      <c r="K11489" s="4">
        <v>70282</v>
      </c>
    </row>
    <row r="11490" spans="1:11" x14ac:dyDescent="0.35">
      <c r="A11490" t="s">
        <v>1095</v>
      </c>
      <c r="B11490" t="s">
        <v>2171</v>
      </c>
      <c r="C11490" t="s">
        <v>1892</v>
      </c>
      <c r="D11490" s="4">
        <v>6710</v>
      </c>
      <c r="I11490" s="4">
        <v>6710</v>
      </c>
      <c r="J11490" s="4">
        <v>6710</v>
      </c>
      <c r="K11490" s="4">
        <v>6710</v>
      </c>
    </row>
    <row r="11491" spans="1:11" x14ac:dyDescent="0.35">
      <c r="A11491" t="s">
        <v>1095</v>
      </c>
      <c r="B11491" t="s">
        <v>2162</v>
      </c>
      <c r="C11491" t="s">
        <v>1884</v>
      </c>
      <c r="D11491" s="4">
        <v>60468</v>
      </c>
      <c r="I11491" s="4">
        <v>60468</v>
      </c>
      <c r="J11491" s="4">
        <v>60468</v>
      </c>
      <c r="K11491" s="4">
        <v>60468</v>
      </c>
    </row>
    <row r="11492" spans="1:11" x14ac:dyDescent="0.35">
      <c r="A11492" t="s">
        <v>1095</v>
      </c>
      <c r="B11492" t="s">
        <v>2163</v>
      </c>
      <c r="D11492" s="4">
        <v>10234033</v>
      </c>
      <c r="F11492" s="4">
        <v>275097</v>
      </c>
      <c r="I11492" s="4">
        <v>10509129</v>
      </c>
      <c r="J11492" s="4">
        <v>10234033</v>
      </c>
      <c r="K11492" s="4">
        <v>10234033</v>
      </c>
    </row>
    <row r="11493" spans="1:11" x14ac:dyDescent="0.35">
      <c r="A11493" t="s">
        <v>1095</v>
      </c>
      <c r="B11493" t="s">
        <v>2164</v>
      </c>
      <c r="C11493" t="s">
        <v>1886</v>
      </c>
      <c r="H11493" s="4">
        <v>509026</v>
      </c>
      <c r="I11493" s="4">
        <v>509026</v>
      </c>
      <c r="J11493">
        <v>0</v>
      </c>
      <c r="K11493" s="4">
        <v>0</v>
      </c>
    </row>
    <row r="11494" spans="1:11" x14ac:dyDescent="0.35">
      <c r="A11494" t="s">
        <v>1095</v>
      </c>
      <c r="B11494" t="s">
        <v>2165</v>
      </c>
      <c r="H11494" s="4">
        <v>509026</v>
      </c>
      <c r="I11494" s="4">
        <v>509026</v>
      </c>
      <c r="J11494">
        <v>0</v>
      </c>
      <c r="K11494" s="4">
        <v>0</v>
      </c>
    </row>
    <row r="11495" spans="1:11" x14ac:dyDescent="0.35">
      <c r="A11495" t="s">
        <v>1095</v>
      </c>
      <c r="B11495" t="s">
        <v>2183</v>
      </c>
      <c r="C11495" t="s">
        <v>1904</v>
      </c>
      <c r="E11495" s="4">
        <v>375000</v>
      </c>
      <c r="I11495" s="4">
        <v>375000</v>
      </c>
      <c r="J11495">
        <v>375000</v>
      </c>
      <c r="K11495" s="4">
        <v>0</v>
      </c>
    </row>
    <row r="11496" spans="1:11" x14ac:dyDescent="0.35">
      <c r="A11496" t="s">
        <v>1095</v>
      </c>
      <c r="B11496" t="s">
        <v>2207</v>
      </c>
      <c r="C11496" t="s">
        <v>1957</v>
      </c>
      <c r="D11496" s="4">
        <v>2080</v>
      </c>
      <c r="I11496" s="4">
        <v>2080</v>
      </c>
      <c r="J11496" s="4">
        <v>2080</v>
      </c>
      <c r="K11496" s="4">
        <v>2080</v>
      </c>
    </row>
    <row r="11497" spans="1:11" x14ac:dyDescent="0.35">
      <c r="A11497" t="s">
        <v>1095</v>
      </c>
      <c r="B11497" t="s">
        <v>2166</v>
      </c>
      <c r="C11497" t="s">
        <v>1888</v>
      </c>
      <c r="H11497" s="4">
        <v>921600</v>
      </c>
      <c r="I11497" s="4">
        <v>921600</v>
      </c>
      <c r="J11497">
        <v>0</v>
      </c>
      <c r="K11497" s="4">
        <v>0</v>
      </c>
    </row>
    <row r="11498" spans="1:11" x14ac:dyDescent="0.35">
      <c r="A11498" t="s">
        <v>1095</v>
      </c>
      <c r="B11498" t="s">
        <v>2180</v>
      </c>
      <c r="C11498" t="s">
        <v>1901</v>
      </c>
      <c r="G11498" s="4">
        <v>787500</v>
      </c>
      <c r="I11498" s="4">
        <v>787500</v>
      </c>
      <c r="J11498">
        <v>0</v>
      </c>
      <c r="K11498" s="4">
        <v>0</v>
      </c>
    </row>
    <row r="11499" spans="1:11" x14ac:dyDescent="0.35">
      <c r="A11499" t="s">
        <v>1095</v>
      </c>
      <c r="B11499" t="s">
        <v>2167</v>
      </c>
      <c r="C11499" t="s">
        <v>1889</v>
      </c>
      <c r="G11499" s="4">
        <v>1176000</v>
      </c>
      <c r="I11499" s="4">
        <v>1176000</v>
      </c>
      <c r="J11499">
        <v>0</v>
      </c>
      <c r="K11499" s="4">
        <v>0</v>
      </c>
    </row>
    <row r="11500" spans="1:11" x14ac:dyDescent="0.35">
      <c r="A11500" t="s">
        <v>1095</v>
      </c>
      <c r="B11500" t="s">
        <v>2168</v>
      </c>
      <c r="C11500" t="s">
        <v>1890</v>
      </c>
      <c r="G11500" s="4">
        <v>600000</v>
      </c>
      <c r="I11500" s="4">
        <v>600000</v>
      </c>
      <c r="J11500">
        <v>0</v>
      </c>
      <c r="K11500" s="4">
        <v>0</v>
      </c>
    </row>
    <row r="11501" spans="1:11" x14ac:dyDescent="0.35">
      <c r="A11501" t="s">
        <v>1095</v>
      </c>
      <c r="B11501" t="s">
        <v>2181</v>
      </c>
      <c r="C11501" t="s">
        <v>1902</v>
      </c>
      <c r="G11501" s="4">
        <v>1575000</v>
      </c>
      <c r="I11501" s="4">
        <v>1575000</v>
      </c>
      <c r="J11501">
        <v>0</v>
      </c>
      <c r="K11501" s="4">
        <v>0</v>
      </c>
    </row>
    <row r="11502" spans="1:11" x14ac:dyDescent="0.35">
      <c r="A11502" t="s">
        <v>1095</v>
      </c>
      <c r="B11502" t="s">
        <v>2169</v>
      </c>
      <c r="D11502" s="4">
        <v>2080</v>
      </c>
      <c r="E11502" s="4">
        <v>375000</v>
      </c>
      <c r="G11502" s="4">
        <v>4138500</v>
      </c>
      <c r="H11502" s="4">
        <v>921600</v>
      </c>
      <c r="I11502" s="4">
        <v>5437180</v>
      </c>
      <c r="J11502" s="4">
        <v>377080</v>
      </c>
      <c r="K11502" s="4">
        <v>2080</v>
      </c>
    </row>
    <row r="11503" spans="1:11" x14ac:dyDescent="0.35">
      <c r="A11503" t="s">
        <v>1095</v>
      </c>
      <c r="B11503" t="s">
        <v>2170</v>
      </c>
      <c r="D11503" s="4">
        <v>221165683</v>
      </c>
      <c r="E11503" s="4">
        <v>39920686</v>
      </c>
      <c r="F11503" s="4">
        <v>28673534</v>
      </c>
      <c r="G11503" s="4">
        <v>21074107</v>
      </c>
      <c r="H11503" s="4">
        <v>34338063</v>
      </c>
      <c r="I11503" s="4">
        <v>345172073</v>
      </c>
      <c r="J11503" s="4">
        <f>SUM(D11503,E11503)</f>
        <v>261086369</v>
      </c>
      <c r="K11503" s="4">
        <v>221165683</v>
      </c>
    </row>
    <row r="11504" spans="1:11" x14ac:dyDescent="0.35">
      <c r="A11504" t="s">
        <v>1098</v>
      </c>
      <c r="B11504" t="s">
        <v>2118</v>
      </c>
      <c r="C11504" t="s">
        <v>1843</v>
      </c>
      <c r="D11504" s="4">
        <v>102814774</v>
      </c>
      <c r="E11504" s="4">
        <v>5739395</v>
      </c>
      <c r="F11504" s="4">
        <v>49502600</v>
      </c>
      <c r="G11504" s="4">
        <v>3024000</v>
      </c>
      <c r="H11504" s="4">
        <v>1029490</v>
      </c>
      <c r="I11504" s="4">
        <v>162110259</v>
      </c>
      <c r="J11504" s="4">
        <v>108554169</v>
      </c>
      <c r="K11504" s="4">
        <v>102814774</v>
      </c>
    </row>
    <row r="11505" spans="1:11" x14ac:dyDescent="0.35">
      <c r="A11505" t="s">
        <v>1098</v>
      </c>
      <c r="B11505" t="s">
        <v>2119</v>
      </c>
      <c r="C11505" t="s">
        <v>1844</v>
      </c>
      <c r="D11505" s="4">
        <v>9186386</v>
      </c>
      <c r="E11505" s="4">
        <v>2194793</v>
      </c>
      <c r="F11505" s="4">
        <v>5275796</v>
      </c>
      <c r="G11505" s="4">
        <v>509637</v>
      </c>
      <c r="H11505" s="4">
        <v>230850</v>
      </c>
      <c r="I11505" s="4">
        <v>17397463</v>
      </c>
      <c r="J11505" s="4">
        <v>11381179</v>
      </c>
      <c r="K11505" s="4">
        <v>9186386</v>
      </c>
    </row>
    <row r="11506" spans="1:11" x14ac:dyDescent="0.35">
      <c r="A11506" t="s">
        <v>1098</v>
      </c>
      <c r="B11506" t="s">
        <v>2120</v>
      </c>
      <c r="C11506" t="s">
        <v>1845</v>
      </c>
      <c r="D11506" s="4">
        <v>11866462</v>
      </c>
      <c r="I11506" s="4">
        <v>11866462</v>
      </c>
      <c r="J11506" s="4">
        <v>11866462</v>
      </c>
      <c r="K11506" s="4">
        <v>11866462</v>
      </c>
    </row>
    <row r="11507" spans="1:11" x14ac:dyDescent="0.35">
      <c r="A11507" t="s">
        <v>1098</v>
      </c>
      <c r="B11507" t="s">
        <v>2121</v>
      </c>
      <c r="D11507" s="4">
        <v>123867622</v>
      </c>
      <c r="E11507" s="4">
        <v>7934188</v>
      </c>
      <c r="F11507" s="4">
        <v>54778396</v>
      </c>
      <c r="G11507" s="4">
        <v>3533637</v>
      </c>
      <c r="H11507" s="4">
        <v>1260340</v>
      </c>
      <c r="I11507" s="4">
        <v>191374184</v>
      </c>
      <c r="J11507" s="4">
        <v>131801810</v>
      </c>
      <c r="K11507" s="4">
        <v>123867622</v>
      </c>
    </row>
    <row r="11508" spans="1:11" x14ac:dyDescent="0.35">
      <c r="A11508" t="s">
        <v>1098</v>
      </c>
      <c r="B11508" t="s">
        <v>2122</v>
      </c>
      <c r="C11508" t="s">
        <v>1846</v>
      </c>
      <c r="D11508" s="4">
        <v>5208371</v>
      </c>
      <c r="H11508" s="4">
        <v>110714162</v>
      </c>
      <c r="I11508" s="4">
        <v>115922533</v>
      </c>
      <c r="J11508" s="4">
        <v>5208371</v>
      </c>
      <c r="K11508" s="4">
        <v>5208371</v>
      </c>
    </row>
    <row r="11509" spans="1:11" x14ac:dyDescent="0.35">
      <c r="A11509" t="s">
        <v>1098</v>
      </c>
      <c r="B11509" t="s">
        <v>2123</v>
      </c>
      <c r="C11509" t="s">
        <v>1847</v>
      </c>
      <c r="D11509" s="4">
        <v>68047239</v>
      </c>
      <c r="F11509" s="4">
        <v>3278165</v>
      </c>
      <c r="I11509" s="4">
        <v>71325404</v>
      </c>
      <c r="J11509" s="4">
        <v>68047239</v>
      </c>
      <c r="K11509" s="4">
        <v>68047239</v>
      </c>
    </row>
    <row r="11510" spans="1:11" x14ac:dyDescent="0.35">
      <c r="A11510" t="s">
        <v>1098</v>
      </c>
      <c r="B11510" t="s">
        <v>2125</v>
      </c>
      <c r="D11510" s="4">
        <v>73255610</v>
      </c>
      <c r="F11510" s="4">
        <v>3278165</v>
      </c>
      <c r="H11510" s="4">
        <v>110714162</v>
      </c>
      <c r="I11510" s="4">
        <v>187247937</v>
      </c>
      <c r="J11510" s="4">
        <v>73255610</v>
      </c>
      <c r="K11510" s="4">
        <v>73255610</v>
      </c>
    </row>
    <row r="11511" spans="1:11" x14ac:dyDescent="0.35">
      <c r="A11511" t="s">
        <v>1098</v>
      </c>
      <c r="B11511" t="s">
        <v>2190</v>
      </c>
      <c r="C11511" t="s">
        <v>1911</v>
      </c>
      <c r="D11511" s="4">
        <v>400000</v>
      </c>
      <c r="I11511" s="4">
        <v>400000</v>
      </c>
      <c r="J11511" s="4">
        <v>400000</v>
      </c>
      <c r="K11511" s="4">
        <v>400000</v>
      </c>
    </row>
    <row r="11512" spans="1:11" x14ac:dyDescent="0.35">
      <c r="A11512" t="s">
        <v>1098</v>
      </c>
      <c r="B11512" t="s">
        <v>2175</v>
      </c>
      <c r="C11512" t="s">
        <v>1896</v>
      </c>
      <c r="D11512" s="4">
        <v>32748</v>
      </c>
      <c r="I11512" s="4">
        <v>32748</v>
      </c>
      <c r="J11512" s="4">
        <v>32748</v>
      </c>
      <c r="K11512" s="4">
        <v>32748</v>
      </c>
    </row>
    <row r="11513" spans="1:11" x14ac:dyDescent="0.35">
      <c r="A11513" t="s">
        <v>1098</v>
      </c>
      <c r="B11513" t="s">
        <v>2126</v>
      </c>
      <c r="C11513" t="s">
        <v>1850</v>
      </c>
      <c r="D11513" s="4">
        <v>282453</v>
      </c>
      <c r="E11513" s="4">
        <v>40800000</v>
      </c>
      <c r="F11513" s="4">
        <v>2400000</v>
      </c>
      <c r="I11513" s="4">
        <v>43482453</v>
      </c>
      <c r="J11513" s="4">
        <v>41082453</v>
      </c>
      <c r="K11513" s="4">
        <v>282453</v>
      </c>
    </row>
    <row r="11514" spans="1:11" x14ac:dyDescent="0.35">
      <c r="A11514" t="s">
        <v>1098</v>
      </c>
      <c r="B11514" t="s">
        <v>2127</v>
      </c>
      <c r="D11514" s="4">
        <v>715201</v>
      </c>
      <c r="E11514" s="4">
        <v>40800000</v>
      </c>
      <c r="F11514" s="4">
        <v>2400000</v>
      </c>
      <c r="I11514" s="4">
        <v>43915201</v>
      </c>
      <c r="J11514" s="4">
        <v>41515201</v>
      </c>
      <c r="K11514" s="4">
        <v>715201</v>
      </c>
    </row>
    <row r="11515" spans="1:11" x14ac:dyDescent="0.35">
      <c r="A11515" t="s">
        <v>1098</v>
      </c>
      <c r="B11515" t="s">
        <v>2128</v>
      </c>
      <c r="C11515" t="s">
        <v>1851</v>
      </c>
      <c r="D11515" s="4">
        <v>948922</v>
      </c>
      <c r="E11515" s="4">
        <v>137109</v>
      </c>
      <c r="F11515" s="4">
        <v>755732</v>
      </c>
      <c r="I11515" s="4">
        <v>1841762</v>
      </c>
      <c r="J11515" s="4">
        <v>1086031</v>
      </c>
      <c r="K11515" s="4">
        <v>948922</v>
      </c>
    </row>
    <row r="11516" spans="1:11" x14ac:dyDescent="0.35">
      <c r="A11516" t="s">
        <v>1098</v>
      </c>
      <c r="B11516" t="s">
        <v>2195</v>
      </c>
      <c r="C11516" t="s">
        <v>1916</v>
      </c>
      <c r="E11516" s="4">
        <v>14264</v>
      </c>
      <c r="I11516" s="4">
        <v>14264</v>
      </c>
      <c r="J11516">
        <v>14264</v>
      </c>
      <c r="K11516" s="4">
        <v>0</v>
      </c>
    </row>
    <row r="11517" spans="1:11" x14ac:dyDescent="0.35">
      <c r="A11517" t="s">
        <v>1098</v>
      </c>
      <c r="B11517" t="s">
        <v>2129</v>
      </c>
      <c r="C11517" t="s">
        <v>1852</v>
      </c>
      <c r="D11517" s="4">
        <v>4235</v>
      </c>
      <c r="E11517" s="4">
        <v>15148</v>
      </c>
      <c r="I11517" s="4">
        <v>19383</v>
      </c>
      <c r="J11517" s="4">
        <v>19383</v>
      </c>
      <c r="K11517" s="4">
        <v>4235</v>
      </c>
    </row>
    <row r="11518" spans="1:11" x14ac:dyDescent="0.35">
      <c r="A11518" t="s">
        <v>1098</v>
      </c>
      <c r="B11518" t="s">
        <v>2130</v>
      </c>
      <c r="C11518" t="s">
        <v>1853</v>
      </c>
      <c r="D11518" s="4">
        <v>16802</v>
      </c>
      <c r="E11518" s="4">
        <v>28074</v>
      </c>
      <c r="I11518" s="4">
        <v>44876</v>
      </c>
      <c r="J11518" s="4">
        <v>44876</v>
      </c>
      <c r="K11518" s="4">
        <v>16802</v>
      </c>
    </row>
    <row r="11519" spans="1:11" x14ac:dyDescent="0.35">
      <c r="A11519" t="s">
        <v>1098</v>
      </c>
      <c r="B11519" t="s">
        <v>2172</v>
      </c>
      <c r="C11519" t="s">
        <v>1893</v>
      </c>
      <c r="D11519" s="4">
        <v>2389</v>
      </c>
      <c r="I11519" s="4">
        <v>2389</v>
      </c>
      <c r="J11519" s="4">
        <v>2389</v>
      </c>
      <c r="K11519" s="4">
        <v>2389</v>
      </c>
    </row>
    <row r="11520" spans="1:11" x14ac:dyDescent="0.35">
      <c r="A11520" t="s">
        <v>1098</v>
      </c>
      <c r="B11520" t="s">
        <v>2184</v>
      </c>
      <c r="C11520" t="s">
        <v>1905</v>
      </c>
      <c r="D11520" s="4">
        <v>7928</v>
      </c>
      <c r="I11520" s="4">
        <v>7928</v>
      </c>
      <c r="J11520" s="4">
        <v>7928</v>
      </c>
      <c r="K11520" s="4">
        <v>7928</v>
      </c>
    </row>
    <row r="11521" spans="1:11" x14ac:dyDescent="0.35">
      <c r="A11521" t="s">
        <v>1098</v>
      </c>
      <c r="B11521" t="s">
        <v>2182</v>
      </c>
      <c r="C11521" t="s">
        <v>1903</v>
      </c>
      <c r="D11521" s="4">
        <v>2262</v>
      </c>
      <c r="I11521" s="4">
        <v>2262</v>
      </c>
      <c r="J11521" s="4">
        <v>2262</v>
      </c>
      <c r="K11521" s="4">
        <v>2262</v>
      </c>
    </row>
    <row r="11522" spans="1:11" x14ac:dyDescent="0.35">
      <c r="A11522" t="s">
        <v>1098</v>
      </c>
      <c r="B11522" t="s">
        <v>2131</v>
      </c>
      <c r="C11522" t="s">
        <v>1854</v>
      </c>
      <c r="D11522" s="4">
        <v>149409</v>
      </c>
      <c r="E11522" s="4">
        <v>28194</v>
      </c>
      <c r="F11522" s="4">
        <v>3591094</v>
      </c>
      <c r="I11522" s="4">
        <v>3768697</v>
      </c>
      <c r="J11522" s="4">
        <v>177603</v>
      </c>
      <c r="K11522" s="4">
        <v>149409</v>
      </c>
    </row>
    <row r="11523" spans="1:11" x14ac:dyDescent="0.35">
      <c r="A11523" t="s">
        <v>1098</v>
      </c>
      <c r="B11523" t="s">
        <v>2132</v>
      </c>
      <c r="C11523" t="s">
        <v>1855</v>
      </c>
      <c r="D11523" s="4">
        <v>192529</v>
      </c>
      <c r="F11523" s="4">
        <v>2742976</v>
      </c>
      <c r="I11523" s="4">
        <v>2935505</v>
      </c>
      <c r="J11523" s="4">
        <v>192529</v>
      </c>
      <c r="K11523" s="4">
        <v>192529</v>
      </c>
    </row>
    <row r="11524" spans="1:11" x14ac:dyDescent="0.35">
      <c r="A11524" t="s">
        <v>1098</v>
      </c>
      <c r="B11524" t="s">
        <v>2133</v>
      </c>
      <c r="C11524" t="s">
        <v>1856</v>
      </c>
      <c r="F11524" s="4">
        <v>41415</v>
      </c>
      <c r="I11524" s="4">
        <v>41415</v>
      </c>
      <c r="J11524">
        <v>0</v>
      </c>
      <c r="K11524" s="4">
        <v>0</v>
      </c>
    </row>
    <row r="11525" spans="1:11" x14ac:dyDescent="0.35">
      <c r="A11525" t="s">
        <v>1098</v>
      </c>
      <c r="B11525" t="s">
        <v>2134</v>
      </c>
      <c r="C11525" t="s">
        <v>1857</v>
      </c>
      <c r="D11525" s="4">
        <v>2037</v>
      </c>
      <c r="F11525" s="4">
        <v>20369</v>
      </c>
      <c r="I11525" s="4">
        <v>22406</v>
      </c>
      <c r="J11525" s="4">
        <v>2037</v>
      </c>
      <c r="K11525" s="4">
        <v>2037</v>
      </c>
    </row>
    <row r="11526" spans="1:11" x14ac:dyDescent="0.35">
      <c r="A11526" t="s">
        <v>1098</v>
      </c>
      <c r="B11526" t="s">
        <v>2198</v>
      </c>
      <c r="C11526" t="s">
        <v>1920</v>
      </c>
      <c r="D11526" s="4">
        <v>106962</v>
      </c>
      <c r="E11526" s="4">
        <v>14580</v>
      </c>
      <c r="I11526" s="4">
        <v>121542</v>
      </c>
      <c r="J11526" s="4">
        <v>121542</v>
      </c>
      <c r="K11526" s="4">
        <v>106962</v>
      </c>
    </row>
    <row r="11527" spans="1:11" x14ac:dyDescent="0.35">
      <c r="A11527" t="s">
        <v>1098</v>
      </c>
      <c r="B11527" t="s">
        <v>2135</v>
      </c>
      <c r="C11527" t="s">
        <v>1858</v>
      </c>
      <c r="D11527" s="4">
        <v>38859</v>
      </c>
      <c r="E11527" s="4">
        <v>9217</v>
      </c>
      <c r="F11527" s="4">
        <v>15586</v>
      </c>
      <c r="H11527" s="4">
        <v>595435</v>
      </c>
      <c r="I11527" s="4">
        <v>659097</v>
      </c>
      <c r="J11527" s="4">
        <v>48076</v>
      </c>
      <c r="K11527" s="4">
        <v>38859</v>
      </c>
    </row>
    <row r="11528" spans="1:11" x14ac:dyDescent="0.35">
      <c r="A11528" t="s">
        <v>1098</v>
      </c>
      <c r="B11528" t="s">
        <v>2136</v>
      </c>
      <c r="C11528" t="s">
        <v>1859</v>
      </c>
      <c r="D11528" s="4">
        <v>4800000</v>
      </c>
      <c r="E11528" s="4">
        <v>75046</v>
      </c>
      <c r="F11528" s="4">
        <v>75003</v>
      </c>
      <c r="H11528" s="4">
        <v>5025000</v>
      </c>
      <c r="I11528" s="4">
        <v>9975049</v>
      </c>
      <c r="J11528" s="4">
        <v>4875046</v>
      </c>
      <c r="K11528" s="4">
        <v>4800000</v>
      </c>
    </row>
    <row r="11529" spans="1:11" x14ac:dyDescent="0.35">
      <c r="A11529" t="s">
        <v>1098</v>
      </c>
      <c r="B11529" t="s">
        <v>2137</v>
      </c>
      <c r="C11529" t="s">
        <v>1860</v>
      </c>
      <c r="D11529" s="4">
        <v>4239418</v>
      </c>
      <c r="I11529" s="4">
        <v>4239418</v>
      </c>
      <c r="J11529" s="4">
        <v>4239418</v>
      </c>
      <c r="K11529" s="4">
        <v>4239418</v>
      </c>
    </row>
    <row r="11530" spans="1:11" x14ac:dyDescent="0.35">
      <c r="A11530" t="s">
        <v>1098</v>
      </c>
      <c r="B11530" t="s">
        <v>2138</v>
      </c>
      <c r="C11530" t="s">
        <v>1861</v>
      </c>
      <c r="D11530" s="4">
        <v>996304</v>
      </c>
      <c r="F11530" s="4">
        <v>1162165</v>
      </c>
      <c r="I11530" s="4">
        <v>2158469</v>
      </c>
      <c r="J11530" s="4">
        <v>996304</v>
      </c>
      <c r="K11530" s="4">
        <v>996304</v>
      </c>
    </row>
    <row r="11531" spans="1:11" x14ac:dyDescent="0.35">
      <c r="A11531" t="s">
        <v>1098</v>
      </c>
      <c r="B11531" t="s">
        <v>2139</v>
      </c>
      <c r="C11531" t="s">
        <v>1862</v>
      </c>
      <c r="D11531" s="4">
        <v>2563928</v>
      </c>
      <c r="E11531" s="4">
        <v>256274</v>
      </c>
      <c r="I11531" s="4">
        <v>2820202</v>
      </c>
      <c r="J11531" s="4">
        <v>2820202</v>
      </c>
      <c r="K11531" s="4">
        <v>2563928</v>
      </c>
    </row>
    <row r="11532" spans="1:11" x14ac:dyDescent="0.35">
      <c r="A11532" t="s">
        <v>1098</v>
      </c>
      <c r="B11532" t="s">
        <v>2140</v>
      </c>
      <c r="C11532" t="s">
        <v>1863</v>
      </c>
      <c r="D11532" s="4">
        <v>6598</v>
      </c>
      <c r="E11532" s="4">
        <v>95502</v>
      </c>
      <c r="F11532" s="4">
        <v>23340</v>
      </c>
      <c r="I11532" s="4">
        <v>125440</v>
      </c>
      <c r="J11532" s="4">
        <v>102100</v>
      </c>
      <c r="K11532" s="4">
        <v>6598</v>
      </c>
    </row>
    <row r="11533" spans="1:11" x14ac:dyDescent="0.35">
      <c r="A11533" t="s">
        <v>1098</v>
      </c>
      <c r="B11533" t="s">
        <v>2141</v>
      </c>
      <c r="D11533" s="4">
        <v>14078584</v>
      </c>
      <c r="E11533" s="4">
        <v>673409</v>
      </c>
      <c r="F11533" s="4">
        <v>8427679</v>
      </c>
      <c r="H11533" s="4">
        <v>5620435</v>
      </c>
      <c r="I11533" s="4">
        <v>28800107</v>
      </c>
      <c r="J11533" s="4">
        <v>14751993</v>
      </c>
      <c r="K11533" s="4">
        <v>14078584</v>
      </c>
    </row>
    <row r="11534" spans="1:11" x14ac:dyDescent="0.35">
      <c r="A11534" t="s">
        <v>1098</v>
      </c>
      <c r="B11534" t="s">
        <v>2142</v>
      </c>
      <c r="C11534" t="s">
        <v>1864</v>
      </c>
      <c r="D11534" s="4">
        <v>22317</v>
      </c>
      <c r="I11534" s="4">
        <v>22317</v>
      </c>
      <c r="J11534" s="4">
        <v>22317</v>
      </c>
      <c r="K11534" s="4">
        <v>22317</v>
      </c>
    </row>
    <row r="11535" spans="1:11" x14ac:dyDescent="0.35">
      <c r="A11535" t="s">
        <v>1098</v>
      </c>
      <c r="B11535" t="s">
        <v>2143</v>
      </c>
      <c r="C11535" t="s">
        <v>1865</v>
      </c>
      <c r="D11535" s="4">
        <v>28753</v>
      </c>
      <c r="E11535" s="4">
        <v>3488</v>
      </c>
      <c r="I11535" s="4">
        <v>32241</v>
      </c>
      <c r="J11535" s="4">
        <v>32241</v>
      </c>
      <c r="K11535" s="4">
        <v>28753</v>
      </c>
    </row>
    <row r="11536" spans="1:11" x14ac:dyDescent="0.35">
      <c r="A11536" t="s">
        <v>1098</v>
      </c>
      <c r="B11536" t="s">
        <v>2144</v>
      </c>
      <c r="C11536" t="s">
        <v>1866</v>
      </c>
      <c r="D11536" s="4">
        <v>2112</v>
      </c>
      <c r="I11536" s="4">
        <v>2112</v>
      </c>
      <c r="J11536" s="4">
        <v>2112</v>
      </c>
      <c r="K11536" s="4">
        <v>2112</v>
      </c>
    </row>
    <row r="11537" spans="1:11" x14ac:dyDescent="0.35">
      <c r="A11537" t="s">
        <v>1098</v>
      </c>
      <c r="B11537" t="s">
        <v>2145</v>
      </c>
      <c r="C11537" t="s">
        <v>1867</v>
      </c>
      <c r="D11537" s="4">
        <v>952568</v>
      </c>
      <c r="G11537" s="4">
        <v>0</v>
      </c>
      <c r="H11537" s="4">
        <v>18216106</v>
      </c>
      <c r="I11537" s="4">
        <v>19168674</v>
      </c>
      <c r="J11537" s="4">
        <v>952568</v>
      </c>
      <c r="K11537" s="4">
        <v>952568</v>
      </c>
    </row>
    <row r="11538" spans="1:11" x14ac:dyDescent="0.35">
      <c r="A11538" t="s">
        <v>1098</v>
      </c>
      <c r="B11538" t="s">
        <v>2146</v>
      </c>
      <c r="C11538" t="s">
        <v>1868</v>
      </c>
      <c r="D11538" s="4">
        <v>133292</v>
      </c>
      <c r="E11538" s="4">
        <v>5259</v>
      </c>
      <c r="G11538" s="4">
        <v>0</v>
      </c>
      <c r="H11538" s="4">
        <v>37207174</v>
      </c>
      <c r="I11538" s="4">
        <v>37345725</v>
      </c>
      <c r="J11538" s="4">
        <v>138551</v>
      </c>
      <c r="K11538" s="4">
        <v>133292</v>
      </c>
    </row>
    <row r="11539" spans="1:11" x14ac:dyDescent="0.35">
      <c r="A11539" t="s">
        <v>1098</v>
      </c>
      <c r="B11539" t="s">
        <v>2173</v>
      </c>
      <c r="C11539" t="s">
        <v>1894</v>
      </c>
      <c r="D11539" s="4">
        <v>78303</v>
      </c>
      <c r="E11539" s="4">
        <v>5892</v>
      </c>
      <c r="I11539" s="4">
        <v>84194</v>
      </c>
      <c r="J11539" s="4">
        <v>84195</v>
      </c>
      <c r="K11539" s="4">
        <v>78303</v>
      </c>
    </row>
    <row r="11540" spans="1:11" x14ac:dyDescent="0.35">
      <c r="A11540" t="s">
        <v>1098</v>
      </c>
      <c r="B11540" t="s">
        <v>2147</v>
      </c>
      <c r="C11540" t="s">
        <v>1869</v>
      </c>
      <c r="D11540" s="4">
        <v>4741</v>
      </c>
      <c r="E11540" s="4">
        <v>4741</v>
      </c>
      <c r="G11540" s="4">
        <v>0</v>
      </c>
      <c r="H11540" s="4">
        <v>8448384</v>
      </c>
      <c r="I11540" s="4">
        <v>8457866</v>
      </c>
      <c r="J11540" s="4">
        <v>9482</v>
      </c>
      <c r="K11540" s="4">
        <v>4741</v>
      </c>
    </row>
    <row r="11541" spans="1:11" x14ac:dyDescent="0.35">
      <c r="A11541" t="s">
        <v>1098</v>
      </c>
      <c r="B11541" t="s">
        <v>2148</v>
      </c>
      <c r="C11541" t="s">
        <v>1870</v>
      </c>
      <c r="D11541" s="4">
        <v>50510</v>
      </c>
      <c r="E11541" s="4">
        <v>51033772</v>
      </c>
      <c r="F11541" s="4">
        <v>1127697</v>
      </c>
      <c r="I11541" s="4">
        <v>52211978</v>
      </c>
      <c r="J11541" s="4">
        <v>51084282</v>
      </c>
      <c r="K11541" s="4">
        <v>50510</v>
      </c>
    </row>
    <row r="11542" spans="1:11" x14ac:dyDescent="0.35">
      <c r="A11542" t="s">
        <v>1098</v>
      </c>
      <c r="B11542" t="s">
        <v>2149</v>
      </c>
      <c r="C11542" t="s">
        <v>1871</v>
      </c>
      <c r="D11542" s="4">
        <v>15336487</v>
      </c>
      <c r="E11542" s="4">
        <v>35205</v>
      </c>
      <c r="F11542" s="4">
        <v>103663</v>
      </c>
      <c r="I11542" s="4">
        <v>15475355</v>
      </c>
      <c r="J11542" s="4">
        <v>15371692</v>
      </c>
      <c r="K11542" s="4">
        <v>15336487</v>
      </c>
    </row>
    <row r="11543" spans="1:11" x14ac:dyDescent="0.35">
      <c r="A11543" t="s">
        <v>1098</v>
      </c>
      <c r="B11543" t="s">
        <v>2150</v>
      </c>
      <c r="C11543" t="s">
        <v>1872</v>
      </c>
      <c r="D11543" s="4">
        <v>5929000</v>
      </c>
      <c r="I11543" s="4">
        <v>5929000</v>
      </c>
      <c r="J11543" s="4">
        <v>5929000</v>
      </c>
      <c r="K11543" s="4">
        <v>5929000</v>
      </c>
    </row>
    <row r="11544" spans="1:11" x14ac:dyDescent="0.35">
      <c r="A11544" t="s">
        <v>1098</v>
      </c>
      <c r="B11544" t="s">
        <v>2151</v>
      </c>
      <c r="C11544" t="s">
        <v>1873</v>
      </c>
      <c r="D11544" s="4">
        <v>0</v>
      </c>
      <c r="E11544" s="4">
        <v>6831</v>
      </c>
      <c r="I11544" s="4">
        <v>6831</v>
      </c>
      <c r="J11544" s="4">
        <v>6831</v>
      </c>
      <c r="K11544" s="4">
        <v>0</v>
      </c>
    </row>
    <row r="11545" spans="1:11" x14ac:dyDescent="0.35">
      <c r="A11545" t="s">
        <v>1098</v>
      </c>
      <c r="B11545" t="s">
        <v>2152</v>
      </c>
      <c r="C11545" t="s">
        <v>1874</v>
      </c>
      <c r="D11545" s="4">
        <v>2766</v>
      </c>
      <c r="E11545" s="4">
        <v>2766</v>
      </c>
      <c r="I11545" s="4">
        <v>5533</v>
      </c>
      <c r="J11545" s="4">
        <v>5532</v>
      </c>
      <c r="K11545" s="4">
        <v>2766</v>
      </c>
    </row>
    <row r="11546" spans="1:11" x14ac:dyDescent="0.35">
      <c r="A11546" t="s">
        <v>1098</v>
      </c>
      <c r="B11546" t="s">
        <v>2153</v>
      </c>
      <c r="C11546" t="s">
        <v>1875</v>
      </c>
      <c r="H11546" s="4">
        <v>1336783</v>
      </c>
      <c r="I11546" s="4">
        <v>1336783</v>
      </c>
      <c r="J11546">
        <v>0</v>
      </c>
      <c r="K11546" s="4">
        <v>0</v>
      </c>
    </row>
    <row r="11547" spans="1:11" x14ac:dyDescent="0.35">
      <c r="A11547" t="s">
        <v>1098</v>
      </c>
      <c r="B11547" t="s">
        <v>2155</v>
      </c>
      <c r="C11547" t="s">
        <v>1877</v>
      </c>
      <c r="D11547" s="4">
        <v>12765</v>
      </c>
      <c r="I11547" s="4">
        <v>12765</v>
      </c>
      <c r="J11547" s="4">
        <v>12765</v>
      </c>
      <c r="K11547" s="4">
        <v>12765</v>
      </c>
    </row>
    <row r="11548" spans="1:11" x14ac:dyDescent="0.35">
      <c r="A11548" t="s">
        <v>1098</v>
      </c>
      <c r="B11548" t="s">
        <v>2156</v>
      </c>
      <c r="D11548" s="4">
        <v>22553614</v>
      </c>
      <c r="E11548" s="4">
        <v>51097955</v>
      </c>
      <c r="F11548" s="4">
        <v>1231359</v>
      </c>
      <c r="G11548" s="4">
        <v>0</v>
      </c>
      <c r="H11548" s="4">
        <v>65208446</v>
      </c>
      <c r="I11548" s="4">
        <v>140091374</v>
      </c>
      <c r="J11548" s="4">
        <v>73651569</v>
      </c>
      <c r="K11548" s="4">
        <v>22553614</v>
      </c>
    </row>
    <row r="11549" spans="1:11" x14ac:dyDescent="0.35">
      <c r="A11549" t="s">
        <v>1098</v>
      </c>
      <c r="B11549" t="s">
        <v>2191</v>
      </c>
      <c r="C11549" t="s">
        <v>1912</v>
      </c>
      <c r="D11549" s="4">
        <v>589</v>
      </c>
      <c r="I11549" s="4">
        <v>589</v>
      </c>
      <c r="J11549" s="4">
        <v>589</v>
      </c>
      <c r="K11549" s="4">
        <v>589</v>
      </c>
    </row>
    <row r="11550" spans="1:11" x14ac:dyDescent="0.35">
      <c r="A11550" t="s">
        <v>1098</v>
      </c>
      <c r="B11550" t="s">
        <v>2157</v>
      </c>
      <c r="C11550" t="s">
        <v>1879</v>
      </c>
      <c r="D11550" s="4">
        <v>2894677</v>
      </c>
      <c r="I11550" s="4">
        <v>2894677</v>
      </c>
      <c r="J11550" s="4">
        <v>2894677</v>
      </c>
      <c r="K11550" s="4">
        <v>2894677</v>
      </c>
    </row>
    <row r="11551" spans="1:11" x14ac:dyDescent="0.35">
      <c r="A11551" t="s">
        <v>1098</v>
      </c>
      <c r="B11551" t="s">
        <v>2186</v>
      </c>
      <c r="C11551" t="s">
        <v>1907</v>
      </c>
      <c r="D11551" s="4">
        <v>74144</v>
      </c>
      <c r="I11551" s="4">
        <v>74144</v>
      </c>
      <c r="J11551" s="4">
        <v>74144</v>
      </c>
      <c r="K11551" s="4">
        <v>74144</v>
      </c>
    </row>
    <row r="11552" spans="1:11" x14ac:dyDescent="0.35">
      <c r="A11552" t="s">
        <v>1098</v>
      </c>
      <c r="B11552" t="s">
        <v>2176</v>
      </c>
      <c r="C11552" t="s">
        <v>1897</v>
      </c>
      <c r="D11552" s="4">
        <v>125376</v>
      </c>
      <c r="I11552" s="4">
        <v>125376</v>
      </c>
      <c r="J11552" s="4">
        <v>125376</v>
      </c>
      <c r="K11552" s="4">
        <v>125376</v>
      </c>
    </row>
    <row r="11553" spans="1:11" x14ac:dyDescent="0.35">
      <c r="A11553" t="s">
        <v>1098</v>
      </c>
      <c r="B11553" t="s">
        <v>2158</v>
      </c>
      <c r="C11553" t="s">
        <v>1880</v>
      </c>
      <c r="D11553" s="4">
        <v>3599106</v>
      </c>
      <c r="I11553" s="4">
        <v>3599106</v>
      </c>
      <c r="J11553" s="4">
        <v>3599106</v>
      </c>
      <c r="K11553" s="4">
        <v>3599106</v>
      </c>
    </row>
    <row r="11554" spans="1:11" x14ac:dyDescent="0.35">
      <c r="A11554" t="s">
        <v>1098</v>
      </c>
      <c r="B11554" t="s">
        <v>2159</v>
      </c>
      <c r="C11554" t="s">
        <v>1881</v>
      </c>
      <c r="D11554" s="4">
        <v>3473754</v>
      </c>
      <c r="I11554" s="4">
        <v>3473754</v>
      </c>
      <c r="J11554" s="4">
        <v>3473754</v>
      </c>
      <c r="K11554" s="4">
        <v>3473754</v>
      </c>
    </row>
    <row r="11555" spans="1:11" x14ac:dyDescent="0.35">
      <c r="A11555" t="s">
        <v>1098</v>
      </c>
      <c r="B11555" t="s">
        <v>2174</v>
      </c>
      <c r="C11555" t="s">
        <v>1895</v>
      </c>
      <c r="D11555" s="4">
        <v>3762503</v>
      </c>
      <c r="I11555" s="4">
        <v>3762503</v>
      </c>
      <c r="J11555" s="4">
        <v>3762503</v>
      </c>
      <c r="K11555" s="4">
        <v>3762503</v>
      </c>
    </row>
    <row r="11556" spans="1:11" x14ac:dyDescent="0.35">
      <c r="A11556" t="s">
        <v>1098</v>
      </c>
      <c r="B11556" t="s">
        <v>2160</v>
      </c>
      <c r="C11556" t="s">
        <v>1882</v>
      </c>
      <c r="D11556" s="4">
        <v>516631</v>
      </c>
      <c r="I11556" s="4">
        <v>516631</v>
      </c>
      <c r="J11556" s="4">
        <v>516631</v>
      </c>
      <c r="K11556" s="4">
        <v>516631</v>
      </c>
    </row>
    <row r="11557" spans="1:11" x14ac:dyDescent="0.35">
      <c r="A11557" t="s">
        <v>1098</v>
      </c>
      <c r="B11557" t="s">
        <v>2179</v>
      </c>
      <c r="C11557" t="s">
        <v>1900</v>
      </c>
      <c r="E11557" s="4">
        <v>6087</v>
      </c>
      <c r="I11557" s="4">
        <v>6087</v>
      </c>
      <c r="J11557">
        <v>6087</v>
      </c>
      <c r="K11557" s="4">
        <v>0</v>
      </c>
    </row>
    <row r="11558" spans="1:11" x14ac:dyDescent="0.35">
      <c r="A11558" t="s">
        <v>1098</v>
      </c>
      <c r="B11558" t="s">
        <v>2161</v>
      </c>
      <c r="C11558" t="s">
        <v>1883</v>
      </c>
      <c r="D11558" s="4">
        <v>2580836</v>
      </c>
      <c r="I11558" s="4">
        <v>2580836</v>
      </c>
      <c r="J11558" s="4">
        <v>2580836</v>
      </c>
      <c r="K11558" s="4">
        <v>2580836</v>
      </c>
    </row>
    <row r="11559" spans="1:11" x14ac:dyDescent="0.35">
      <c r="A11559" t="s">
        <v>1098</v>
      </c>
      <c r="B11559" t="s">
        <v>2171</v>
      </c>
      <c r="C11559" t="s">
        <v>1892</v>
      </c>
      <c r="E11559" s="4">
        <v>1096</v>
      </c>
      <c r="I11559" s="4">
        <v>1096</v>
      </c>
      <c r="J11559">
        <v>1096</v>
      </c>
      <c r="K11559" s="4">
        <v>0</v>
      </c>
    </row>
    <row r="11560" spans="1:11" x14ac:dyDescent="0.35">
      <c r="A11560" t="s">
        <v>1098</v>
      </c>
      <c r="B11560" t="s">
        <v>2162</v>
      </c>
      <c r="C11560" t="s">
        <v>1884</v>
      </c>
      <c r="D11560" s="4">
        <v>20212</v>
      </c>
      <c r="E11560" s="4">
        <v>4819</v>
      </c>
      <c r="I11560" s="4">
        <v>25031</v>
      </c>
      <c r="J11560" s="4">
        <v>25031</v>
      </c>
      <c r="K11560" s="4">
        <v>20212</v>
      </c>
    </row>
    <row r="11561" spans="1:11" x14ac:dyDescent="0.35">
      <c r="A11561" t="s">
        <v>1098</v>
      </c>
      <c r="B11561" t="s">
        <v>2163</v>
      </c>
      <c r="D11561" s="4">
        <v>17047828</v>
      </c>
      <c r="E11561" s="4">
        <v>12002</v>
      </c>
      <c r="I11561" s="4">
        <v>17059831</v>
      </c>
      <c r="J11561" s="4">
        <v>17059830</v>
      </c>
      <c r="K11561" s="4">
        <v>17047828</v>
      </c>
    </row>
    <row r="11562" spans="1:11" x14ac:dyDescent="0.35">
      <c r="A11562" t="s">
        <v>1098</v>
      </c>
      <c r="B11562" t="s">
        <v>2164</v>
      </c>
      <c r="C11562" t="s">
        <v>1886</v>
      </c>
      <c r="D11562" s="4">
        <v>30070</v>
      </c>
      <c r="F11562" s="4">
        <v>311071</v>
      </c>
      <c r="I11562" s="4">
        <v>341142</v>
      </c>
      <c r="J11562" s="4">
        <v>30070</v>
      </c>
      <c r="K11562" s="4">
        <v>30070</v>
      </c>
    </row>
    <row r="11563" spans="1:11" x14ac:dyDescent="0.35">
      <c r="A11563" t="s">
        <v>1098</v>
      </c>
      <c r="B11563" t="s">
        <v>2165</v>
      </c>
      <c r="D11563" s="4">
        <v>30070</v>
      </c>
      <c r="F11563" s="4">
        <v>311071</v>
      </c>
      <c r="I11563" s="4">
        <v>341142</v>
      </c>
      <c r="J11563" s="4">
        <v>30070</v>
      </c>
      <c r="K11563" s="4">
        <v>30070</v>
      </c>
    </row>
    <row r="11564" spans="1:11" x14ac:dyDescent="0.35">
      <c r="A11564" t="s">
        <v>1098</v>
      </c>
      <c r="B11564" t="s">
        <v>2183</v>
      </c>
      <c r="C11564" t="s">
        <v>1904</v>
      </c>
      <c r="D11564" s="4">
        <v>625000</v>
      </c>
      <c r="I11564" s="4">
        <v>625000</v>
      </c>
      <c r="J11564" s="4">
        <v>625000</v>
      </c>
      <c r="K11564" s="4">
        <v>625000</v>
      </c>
    </row>
    <row r="11565" spans="1:11" x14ac:dyDescent="0.35">
      <c r="A11565" t="s">
        <v>1098</v>
      </c>
      <c r="B11565" t="s">
        <v>2166</v>
      </c>
      <c r="C11565" t="s">
        <v>1888</v>
      </c>
      <c r="H11565" s="4">
        <v>3840000</v>
      </c>
      <c r="I11565" s="4">
        <v>3840000</v>
      </c>
      <c r="J11565">
        <v>0</v>
      </c>
      <c r="K11565" s="4">
        <v>0</v>
      </c>
    </row>
    <row r="11566" spans="1:11" x14ac:dyDescent="0.35">
      <c r="A11566" t="s">
        <v>1098</v>
      </c>
      <c r="B11566" t="s">
        <v>2180</v>
      </c>
      <c r="C11566" t="s">
        <v>1901</v>
      </c>
      <c r="E11566" s="4">
        <v>6000000</v>
      </c>
      <c r="I11566" s="4">
        <v>6000000</v>
      </c>
      <c r="J11566">
        <v>6000000</v>
      </c>
      <c r="K11566" s="4">
        <v>0</v>
      </c>
    </row>
    <row r="11567" spans="1:11" x14ac:dyDescent="0.35">
      <c r="A11567" t="s">
        <v>1098</v>
      </c>
      <c r="B11567" t="s">
        <v>2167</v>
      </c>
      <c r="C11567" t="s">
        <v>1889</v>
      </c>
      <c r="E11567" s="4">
        <v>16800000</v>
      </c>
      <c r="I11567" s="4">
        <v>16800000</v>
      </c>
      <c r="J11567">
        <v>16800000</v>
      </c>
      <c r="K11567" s="4">
        <v>0</v>
      </c>
    </row>
    <row r="11568" spans="1:11" x14ac:dyDescent="0.35">
      <c r="A11568" t="s">
        <v>1098</v>
      </c>
      <c r="B11568" t="s">
        <v>2168</v>
      </c>
      <c r="C11568" t="s">
        <v>1890</v>
      </c>
      <c r="E11568" s="4">
        <v>6000000</v>
      </c>
      <c r="I11568" s="4">
        <v>6000000</v>
      </c>
      <c r="J11568">
        <v>6000000</v>
      </c>
      <c r="K11568" s="4">
        <v>0</v>
      </c>
    </row>
    <row r="11569" spans="1:11" x14ac:dyDescent="0.35">
      <c r="A11569" t="s">
        <v>1098</v>
      </c>
      <c r="B11569" t="s">
        <v>2181</v>
      </c>
      <c r="C11569" t="s">
        <v>1902</v>
      </c>
      <c r="E11569" s="4">
        <v>12000000</v>
      </c>
      <c r="I11569" s="4">
        <v>12000000</v>
      </c>
      <c r="J11569">
        <v>12000000</v>
      </c>
      <c r="K11569" s="4">
        <v>0</v>
      </c>
    </row>
    <row r="11570" spans="1:11" x14ac:dyDescent="0.35">
      <c r="A11570" t="s">
        <v>1098</v>
      </c>
      <c r="B11570" t="s">
        <v>2169</v>
      </c>
      <c r="D11570" s="4">
        <v>625000</v>
      </c>
      <c r="E11570" s="4">
        <v>40800000</v>
      </c>
      <c r="H11570" s="4">
        <v>3840000</v>
      </c>
      <c r="I11570" s="4">
        <v>45265000</v>
      </c>
      <c r="J11570" s="4">
        <v>41425000</v>
      </c>
      <c r="K11570" s="4">
        <v>625000</v>
      </c>
    </row>
    <row r="11571" spans="1:11" x14ac:dyDescent="0.35">
      <c r="A11571" t="s">
        <v>1098</v>
      </c>
      <c r="B11571" t="s">
        <v>2170</v>
      </c>
      <c r="D11571" s="4">
        <v>252173530</v>
      </c>
      <c r="E11571" s="4">
        <v>141317554</v>
      </c>
      <c r="F11571" s="4">
        <v>70426671</v>
      </c>
      <c r="G11571" s="4">
        <v>3533637</v>
      </c>
      <c r="H11571" s="4">
        <v>186643383</v>
      </c>
      <c r="I11571" s="4">
        <v>654094775</v>
      </c>
      <c r="J11571" s="4">
        <f>SUM(D11571,E11571)</f>
        <v>393491084</v>
      </c>
      <c r="K11571" s="4">
        <v>252173530</v>
      </c>
    </row>
    <row r="11572" spans="1:11" x14ac:dyDescent="0.35">
      <c r="A11572" t="s">
        <v>1105</v>
      </c>
      <c r="B11572" t="s">
        <v>2118</v>
      </c>
      <c r="C11572" t="s">
        <v>1843</v>
      </c>
      <c r="D11572" s="4">
        <v>3635432</v>
      </c>
      <c r="E11572" s="4">
        <v>1499452</v>
      </c>
      <c r="F11572" s="4">
        <v>3298400</v>
      </c>
      <c r="I11572" s="4">
        <v>8433283</v>
      </c>
      <c r="J11572" s="4">
        <v>5134884</v>
      </c>
      <c r="K11572" s="4">
        <v>3635432</v>
      </c>
    </row>
    <row r="11573" spans="1:11" x14ac:dyDescent="0.35">
      <c r="A11573" t="s">
        <v>1105</v>
      </c>
      <c r="B11573" t="s">
        <v>2119</v>
      </c>
      <c r="C11573" t="s">
        <v>1844</v>
      </c>
      <c r="D11573" s="4">
        <v>68140</v>
      </c>
      <c r="F11573" s="4">
        <v>230102</v>
      </c>
      <c r="G11573" s="4">
        <v>515518</v>
      </c>
      <c r="H11573" s="4">
        <v>67950</v>
      </c>
      <c r="I11573" s="4">
        <v>881710</v>
      </c>
      <c r="J11573" s="4">
        <v>68140</v>
      </c>
      <c r="K11573" s="4">
        <v>68140</v>
      </c>
    </row>
    <row r="11574" spans="1:11" x14ac:dyDescent="0.35">
      <c r="A11574" t="s">
        <v>1105</v>
      </c>
      <c r="B11574" t="s">
        <v>2120</v>
      </c>
      <c r="C11574" t="s">
        <v>1845</v>
      </c>
      <c r="D11574" s="4">
        <v>6300</v>
      </c>
      <c r="F11574" s="4">
        <v>384334</v>
      </c>
      <c r="I11574" s="4">
        <v>390634</v>
      </c>
      <c r="J11574" s="4">
        <v>6300</v>
      </c>
      <c r="K11574" s="4">
        <v>6300</v>
      </c>
    </row>
    <row r="11575" spans="1:11" x14ac:dyDescent="0.35">
      <c r="A11575" t="s">
        <v>1105</v>
      </c>
      <c r="B11575" t="s">
        <v>2121</v>
      </c>
      <c r="D11575" s="4">
        <v>3709871</v>
      </c>
      <c r="E11575" s="4">
        <v>1499452</v>
      </c>
      <c r="F11575" s="4">
        <v>3912836</v>
      </c>
      <c r="G11575" s="4">
        <v>515518</v>
      </c>
      <c r="H11575" s="4">
        <v>67950</v>
      </c>
      <c r="I11575" s="4">
        <v>9705627</v>
      </c>
      <c r="J11575" s="4">
        <v>5209323</v>
      </c>
      <c r="K11575" s="4">
        <v>3709871</v>
      </c>
    </row>
    <row r="11576" spans="1:11" x14ac:dyDescent="0.35">
      <c r="A11576" t="s">
        <v>1105</v>
      </c>
      <c r="B11576" t="s">
        <v>2122</v>
      </c>
      <c r="C11576" t="s">
        <v>1846</v>
      </c>
      <c r="D11576" s="4">
        <v>4534371</v>
      </c>
      <c r="F11576" s="4">
        <v>2025360</v>
      </c>
      <c r="I11576" s="4">
        <v>6559731</v>
      </c>
      <c r="J11576" s="4">
        <v>4534371</v>
      </c>
      <c r="K11576" s="4">
        <v>4534371</v>
      </c>
    </row>
    <row r="11577" spans="1:11" x14ac:dyDescent="0.35">
      <c r="A11577" t="s">
        <v>1105</v>
      </c>
      <c r="B11577" t="s">
        <v>2123</v>
      </c>
      <c r="C11577" t="s">
        <v>1847</v>
      </c>
      <c r="D11577" s="4">
        <v>3800815</v>
      </c>
      <c r="F11577" s="4">
        <v>405405</v>
      </c>
      <c r="I11577" s="4">
        <v>4206221</v>
      </c>
      <c r="J11577" s="4">
        <v>3800815</v>
      </c>
      <c r="K11577" s="4">
        <v>3800815</v>
      </c>
    </row>
    <row r="11578" spans="1:11" x14ac:dyDescent="0.35">
      <c r="A11578" t="s">
        <v>1105</v>
      </c>
      <c r="B11578" t="s">
        <v>2124</v>
      </c>
      <c r="C11578" t="s">
        <v>1848</v>
      </c>
      <c r="D11578" s="4">
        <v>121705</v>
      </c>
      <c r="I11578" s="4">
        <v>121705</v>
      </c>
      <c r="J11578" s="4">
        <v>121705</v>
      </c>
      <c r="K11578" s="4">
        <v>121705</v>
      </c>
    </row>
    <row r="11579" spans="1:11" x14ac:dyDescent="0.35">
      <c r="A11579" t="s">
        <v>1105</v>
      </c>
      <c r="B11579" t="s">
        <v>2125</v>
      </c>
      <c r="D11579" s="4">
        <v>8456891</v>
      </c>
      <c r="F11579" s="4">
        <v>2430765</v>
      </c>
      <c r="I11579" s="4">
        <v>10887657</v>
      </c>
      <c r="J11579" s="4">
        <v>8456891</v>
      </c>
      <c r="K11579" s="4">
        <v>8456891</v>
      </c>
    </row>
    <row r="11580" spans="1:11" x14ac:dyDescent="0.35">
      <c r="A11580" t="s">
        <v>1105</v>
      </c>
      <c r="B11580" t="s">
        <v>2126</v>
      </c>
      <c r="C11580" t="s">
        <v>1850</v>
      </c>
      <c r="E11580" s="4">
        <v>1600000</v>
      </c>
      <c r="I11580" s="4">
        <v>1600000</v>
      </c>
      <c r="J11580">
        <v>1600000</v>
      </c>
      <c r="K11580" s="4">
        <v>0</v>
      </c>
    </row>
    <row r="11581" spans="1:11" x14ac:dyDescent="0.35">
      <c r="A11581" t="s">
        <v>1105</v>
      </c>
      <c r="B11581" t="s">
        <v>2127</v>
      </c>
      <c r="E11581" s="4">
        <v>1600000</v>
      </c>
      <c r="I11581" s="4">
        <v>1600000</v>
      </c>
      <c r="J11581">
        <v>1600000</v>
      </c>
      <c r="K11581" s="4">
        <v>0</v>
      </c>
    </row>
    <row r="11582" spans="1:11" x14ac:dyDescent="0.35">
      <c r="A11582" t="s">
        <v>1105</v>
      </c>
      <c r="B11582" t="s">
        <v>2128</v>
      </c>
      <c r="C11582" t="s">
        <v>1851</v>
      </c>
      <c r="G11582" s="4">
        <v>217089</v>
      </c>
      <c r="I11582" s="4">
        <v>217089</v>
      </c>
      <c r="J11582">
        <v>0</v>
      </c>
      <c r="K11582" s="4">
        <v>0</v>
      </c>
    </row>
    <row r="11583" spans="1:11" x14ac:dyDescent="0.35">
      <c r="A11583" t="s">
        <v>1105</v>
      </c>
      <c r="B11583" t="s">
        <v>2129</v>
      </c>
      <c r="C11583" t="s">
        <v>1852</v>
      </c>
      <c r="F11583" s="4">
        <v>6815</v>
      </c>
      <c r="I11583" s="4">
        <v>6815</v>
      </c>
      <c r="J11583">
        <v>0</v>
      </c>
      <c r="K11583" s="4">
        <v>0</v>
      </c>
    </row>
    <row r="11584" spans="1:11" x14ac:dyDescent="0.35">
      <c r="A11584" t="s">
        <v>1105</v>
      </c>
      <c r="B11584" t="s">
        <v>2130</v>
      </c>
      <c r="C11584" t="s">
        <v>1853</v>
      </c>
      <c r="D11584" s="4">
        <v>770</v>
      </c>
      <c r="F11584" s="4">
        <v>13652</v>
      </c>
      <c r="I11584" s="4">
        <v>14422</v>
      </c>
      <c r="J11584" s="4">
        <v>770</v>
      </c>
      <c r="K11584" s="4">
        <v>770</v>
      </c>
    </row>
    <row r="11585" spans="1:11" x14ac:dyDescent="0.35">
      <c r="A11585" t="s">
        <v>1105</v>
      </c>
      <c r="B11585" t="s">
        <v>2182</v>
      </c>
      <c r="C11585" t="s">
        <v>1903</v>
      </c>
      <c r="D11585" s="4">
        <v>4508</v>
      </c>
      <c r="I11585" s="4">
        <v>4508</v>
      </c>
      <c r="J11585" s="4">
        <v>4508</v>
      </c>
      <c r="K11585" s="4">
        <v>4508</v>
      </c>
    </row>
    <row r="11586" spans="1:11" x14ac:dyDescent="0.35">
      <c r="A11586" t="s">
        <v>1105</v>
      </c>
      <c r="B11586" t="s">
        <v>2131</v>
      </c>
      <c r="C11586" t="s">
        <v>1854</v>
      </c>
      <c r="D11586" s="4">
        <v>430393</v>
      </c>
      <c r="I11586" s="4">
        <v>430393</v>
      </c>
      <c r="J11586" s="4">
        <v>430393</v>
      </c>
      <c r="K11586" s="4">
        <v>430393</v>
      </c>
    </row>
    <row r="11587" spans="1:11" x14ac:dyDescent="0.35">
      <c r="A11587" t="s">
        <v>1105</v>
      </c>
      <c r="B11587" t="s">
        <v>2132</v>
      </c>
      <c r="C11587" t="s">
        <v>1855</v>
      </c>
      <c r="D11587" s="4">
        <v>276218</v>
      </c>
      <c r="E11587" s="4">
        <v>22811</v>
      </c>
      <c r="H11587" s="4">
        <v>41245</v>
      </c>
      <c r="I11587" s="4">
        <v>340274</v>
      </c>
      <c r="J11587" s="4">
        <v>299029</v>
      </c>
      <c r="K11587" s="4">
        <v>276218</v>
      </c>
    </row>
    <row r="11588" spans="1:11" x14ac:dyDescent="0.35">
      <c r="A11588" t="s">
        <v>1105</v>
      </c>
      <c r="B11588" t="s">
        <v>2133</v>
      </c>
      <c r="C11588" t="s">
        <v>1856</v>
      </c>
      <c r="I11588" s="4">
        <v>0</v>
      </c>
      <c r="J11588">
        <v>0</v>
      </c>
      <c r="K11588" s="4">
        <v>0</v>
      </c>
    </row>
    <row r="11589" spans="1:11" x14ac:dyDescent="0.35">
      <c r="A11589" t="s">
        <v>1105</v>
      </c>
      <c r="B11589" t="s">
        <v>2134</v>
      </c>
      <c r="C11589" t="s">
        <v>1857</v>
      </c>
      <c r="D11589" s="4">
        <v>36664</v>
      </c>
      <c r="I11589" s="4">
        <v>36664</v>
      </c>
      <c r="J11589" s="4">
        <v>36664</v>
      </c>
      <c r="K11589" s="4">
        <v>36664</v>
      </c>
    </row>
    <row r="11590" spans="1:11" x14ac:dyDescent="0.35">
      <c r="A11590" t="s">
        <v>1105</v>
      </c>
      <c r="B11590" t="s">
        <v>2135</v>
      </c>
      <c r="C11590" t="s">
        <v>1858</v>
      </c>
      <c r="F11590" s="4">
        <v>10390</v>
      </c>
      <c r="H11590" s="4">
        <v>20781</v>
      </c>
      <c r="I11590" s="4">
        <v>31171</v>
      </c>
      <c r="J11590">
        <v>0</v>
      </c>
      <c r="K11590" s="4">
        <v>0</v>
      </c>
    </row>
    <row r="11591" spans="1:11" x14ac:dyDescent="0.35">
      <c r="A11591" t="s">
        <v>1105</v>
      </c>
      <c r="B11591" t="s">
        <v>2136</v>
      </c>
      <c r="C11591" t="s">
        <v>1859</v>
      </c>
      <c r="F11591" s="4">
        <v>825000</v>
      </c>
      <c r="H11591" s="4">
        <v>151938</v>
      </c>
      <c r="I11591" s="4">
        <v>976938</v>
      </c>
      <c r="J11591">
        <v>0</v>
      </c>
      <c r="K11591" s="4">
        <v>0</v>
      </c>
    </row>
    <row r="11592" spans="1:11" x14ac:dyDescent="0.35">
      <c r="A11592" t="s">
        <v>1105</v>
      </c>
      <c r="B11592" t="s">
        <v>2137</v>
      </c>
      <c r="C11592" t="s">
        <v>1860</v>
      </c>
      <c r="F11592" s="4">
        <v>434812</v>
      </c>
      <c r="I11592" s="4">
        <v>434812</v>
      </c>
      <c r="J11592">
        <v>0</v>
      </c>
      <c r="K11592" s="4">
        <v>0</v>
      </c>
    </row>
    <row r="11593" spans="1:11" x14ac:dyDescent="0.35">
      <c r="A11593" t="s">
        <v>1105</v>
      </c>
      <c r="B11593" t="s">
        <v>2138</v>
      </c>
      <c r="C11593" t="s">
        <v>1861</v>
      </c>
      <c r="G11593" s="4">
        <v>89774</v>
      </c>
      <c r="I11593" s="4">
        <v>89774</v>
      </c>
      <c r="J11593">
        <v>0</v>
      </c>
      <c r="K11593" s="4">
        <v>0</v>
      </c>
    </row>
    <row r="11594" spans="1:11" x14ac:dyDescent="0.35">
      <c r="A11594" t="s">
        <v>1105</v>
      </c>
      <c r="B11594" t="s">
        <v>2139</v>
      </c>
      <c r="C11594" t="s">
        <v>1862</v>
      </c>
      <c r="F11594" s="4">
        <v>85464</v>
      </c>
      <c r="I11594" s="4">
        <v>85464</v>
      </c>
      <c r="J11594">
        <v>0</v>
      </c>
      <c r="K11594" s="4">
        <v>0</v>
      </c>
    </row>
    <row r="11595" spans="1:11" x14ac:dyDescent="0.35">
      <c r="A11595" t="s">
        <v>1105</v>
      </c>
      <c r="B11595" t="s">
        <v>2140</v>
      </c>
      <c r="C11595" t="s">
        <v>1863</v>
      </c>
      <c r="G11595" s="4">
        <v>15560</v>
      </c>
      <c r="I11595" s="4">
        <v>15560</v>
      </c>
      <c r="J11595">
        <v>0</v>
      </c>
      <c r="K11595" s="4">
        <v>0</v>
      </c>
    </row>
    <row r="11596" spans="1:11" x14ac:dyDescent="0.35">
      <c r="A11596" t="s">
        <v>1105</v>
      </c>
      <c r="B11596" t="s">
        <v>2141</v>
      </c>
      <c r="D11596" s="4">
        <v>748552</v>
      </c>
      <c r="E11596" s="4">
        <v>22811</v>
      </c>
      <c r="F11596" s="4">
        <v>1376134</v>
      </c>
      <c r="G11596" s="4">
        <v>322423</v>
      </c>
      <c r="H11596" s="4">
        <v>213963</v>
      </c>
      <c r="I11596" s="4">
        <v>2683884</v>
      </c>
      <c r="J11596" s="4">
        <v>771363</v>
      </c>
      <c r="K11596" s="4">
        <v>748552</v>
      </c>
    </row>
    <row r="11597" spans="1:11" x14ac:dyDescent="0.35">
      <c r="A11597" t="s">
        <v>1105</v>
      </c>
      <c r="B11597" t="s">
        <v>2144</v>
      </c>
      <c r="C11597" t="s">
        <v>1866</v>
      </c>
      <c r="I11597" s="4">
        <v>0</v>
      </c>
      <c r="J11597">
        <v>0</v>
      </c>
      <c r="K11597" s="4">
        <v>0</v>
      </c>
    </row>
    <row r="11598" spans="1:11" x14ac:dyDescent="0.35">
      <c r="A11598" t="s">
        <v>1105</v>
      </c>
      <c r="B11598" t="s">
        <v>2145</v>
      </c>
      <c r="C11598" t="s">
        <v>1867</v>
      </c>
      <c r="F11598" s="4">
        <v>4500</v>
      </c>
      <c r="G11598" s="4">
        <v>9000</v>
      </c>
      <c r="H11598" s="4">
        <v>423873</v>
      </c>
      <c r="I11598" s="4">
        <v>437373</v>
      </c>
      <c r="J11598">
        <v>0</v>
      </c>
      <c r="K11598" s="4">
        <v>0</v>
      </c>
    </row>
    <row r="11599" spans="1:11" x14ac:dyDescent="0.35">
      <c r="A11599" t="s">
        <v>1105</v>
      </c>
      <c r="B11599" t="s">
        <v>2146</v>
      </c>
      <c r="C11599" t="s">
        <v>1868</v>
      </c>
      <c r="D11599" s="4">
        <v>2477</v>
      </c>
      <c r="G11599" s="4">
        <v>50000</v>
      </c>
      <c r="H11599" s="4">
        <v>527521</v>
      </c>
      <c r="I11599" s="4">
        <v>579998</v>
      </c>
      <c r="J11599" s="4">
        <v>2477</v>
      </c>
      <c r="K11599" s="4">
        <v>2477</v>
      </c>
    </row>
    <row r="11600" spans="1:11" x14ac:dyDescent="0.35">
      <c r="A11600" t="s">
        <v>1105</v>
      </c>
      <c r="B11600" t="s">
        <v>2147</v>
      </c>
      <c r="C11600" t="s">
        <v>1869</v>
      </c>
      <c r="H11600" s="4">
        <v>115200</v>
      </c>
      <c r="I11600" s="4">
        <v>115200</v>
      </c>
      <c r="J11600">
        <v>0</v>
      </c>
      <c r="K11600" s="4">
        <v>0</v>
      </c>
    </row>
    <row r="11601" spans="1:11" x14ac:dyDescent="0.35">
      <c r="A11601" t="s">
        <v>1105</v>
      </c>
      <c r="B11601" t="s">
        <v>2148</v>
      </c>
      <c r="C11601" t="s">
        <v>1870</v>
      </c>
      <c r="F11601" s="4">
        <v>8868</v>
      </c>
      <c r="H11601" s="4">
        <v>827943</v>
      </c>
      <c r="I11601" s="4">
        <v>836811</v>
      </c>
      <c r="J11601">
        <v>0</v>
      </c>
      <c r="K11601" s="4">
        <v>0</v>
      </c>
    </row>
    <row r="11602" spans="1:11" x14ac:dyDescent="0.35">
      <c r="A11602" t="s">
        <v>1105</v>
      </c>
      <c r="B11602" t="s">
        <v>2149</v>
      </c>
      <c r="C11602" t="s">
        <v>1871</v>
      </c>
      <c r="H11602" s="4">
        <v>6513055</v>
      </c>
      <c r="I11602" s="4">
        <v>6513055</v>
      </c>
      <c r="J11602">
        <v>0</v>
      </c>
      <c r="K11602" s="4">
        <v>0</v>
      </c>
    </row>
    <row r="11603" spans="1:11" x14ac:dyDescent="0.35">
      <c r="A11603" t="s">
        <v>1105</v>
      </c>
      <c r="B11603" t="s">
        <v>2150</v>
      </c>
      <c r="C11603" t="s">
        <v>1872</v>
      </c>
      <c r="D11603" s="4">
        <v>49000</v>
      </c>
      <c r="I11603" s="4">
        <v>49000</v>
      </c>
      <c r="J11603" s="4">
        <v>49000</v>
      </c>
      <c r="K11603" s="4">
        <v>49000</v>
      </c>
    </row>
    <row r="11604" spans="1:11" x14ac:dyDescent="0.35">
      <c r="A11604" t="s">
        <v>1105</v>
      </c>
      <c r="B11604" t="s">
        <v>2153</v>
      </c>
      <c r="C11604" t="s">
        <v>1875</v>
      </c>
      <c r="D11604" s="4">
        <v>0</v>
      </c>
      <c r="F11604" s="4">
        <v>32943</v>
      </c>
      <c r="H11604" s="4">
        <v>6975</v>
      </c>
      <c r="I11604" s="4">
        <v>39917</v>
      </c>
      <c r="J11604" s="4">
        <v>0</v>
      </c>
      <c r="K11604" s="4">
        <v>0</v>
      </c>
    </row>
    <row r="11605" spans="1:11" x14ac:dyDescent="0.35">
      <c r="A11605" t="s">
        <v>1105</v>
      </c>
      <c r="B11605" t="s">
        <v>2154</v>
      </c>
      <c r="C11605" t="s">
        <v>1876</v>
      </c>
      <c r="H11605" s="4">
        <v>33600</v>
      </c>
      <c r="I11605" s="4">
        <v>33600</v>
      </c>
      <c r="J11605">
        <v>0</v>
      </c>
      <c r="K11605" s="4">
        <v>0</v>
      </c>
    </row>
    <row r="11606" spans="1:11" x14ac:dyDescent="0.35">
      <c r="A11606" t="s">
        <v>1105</v>
      </c>
      <c r="B11606" t="s">
        <v>2155</v>
      </c>
      <c r="C11606" t="s">
        <v>1877</v>
      </c>
      <c r="D11606" s="4">
        <v>9249</v>
      </c>
      <c r="I11606" s="4">
        <v>9249</v>
      </c>
      <c r="J11606" s="4">
        <v>9249</v>
      </c>
      <c r="K11606" s="4">
        <v>9249</v>
      </c>
    </row>
    <row r="11607" spans="1:11" x14ac:dyDescent="0.35">
      <c r="A11607" t="s">
        <v>1105</v>
      </c>
      <c r="B11607" t="s">
        <v>2156</v>
      </c>
      <c r="D11607" s="4">
        <v>60727</v>
      </c>
      <c r="F11607" s="4">
        <v>46311</v>
      </c>
      <c r="G11607" s="4">
        <v>59000</v>
      </c>
      <c r="H11607" s="4">
        <v>8448167</v>
      </c>
      <c r="I11607" s="4">
        <v>8614205</v>
      </c>
      <c r="J11607" s="4">
        <v>60727</v>
      </c>
      <c r="K11607" s="4">
        <v>60727</v>
      </c>
    </row>
    <row r="11608" spans="1:11" x14ac:dyDescent="0.35">
      <c r="A11608" t="s">
        <v>1105</v>
      </c>
      <c r="B11608" t="s">
        <v>2157</v>
      </c>
      <c r="C11608" t="s">
        <v>1879</v>
      </c>
      <c r="D11608" s="4">
        <v>222388</v>
      </c>
      <c r="I11608" s="4">
        <v>222388</v>
      </c>
      <c r="J11608" s="4">
        <v>222388</v>
      </c>
      <c r="K11608" s="4">
        <v>222388</v>
      </c>
    </row>
    <row r="11609" spans="1:11" x14ac:dyDescent="0.35">
      <c r="A11609" t="s">
        <v>1105</v>
      </c>
      <c r="B11609" t="s">
        <v>2186</v>
      </c>
      <c r="C11609" t="s">
        <v>1907</v>
      </c>
      <c r="D11609" s="4">
        <v>2938</v>
      </c>
      <c r="I11609" s="4">
        <v>2938</v>
      </c>
      <c r="J11609" s="4">
        <v>2938</v>
      </c>
      <c r="K11609" s="4">
        <v>2938</v>
      </c>
    </row>
    <row r="11610" spans="1:11" x14ac:dyDescent="0.35">
      <c r="A11610" t="s">
        <v>1105</v>
      </c>
      <c r="B11610" t="s">
        <v>2176</v>
      </c>
      <c r="C11610" t="s">
        <v>1897</v>
      </c>
      <c r="D11610" s="4">
        <v>2674</v>
      </c>
      <c r="I11610" s="4">
        <v>2674</v>
      </c>
      <c r="J11610" s="4">
        <v>2674</v>
      </c>
      <c r="K11610" s="4">
        <v>2674</v>
      </c>
    </row>
    <row r="11611" spans="1:11" x14ac:dyDescent="0.35">
      <c r="A11611" t="s">
        <v>1105</v>
      </c>
      <c r="B11611" t="s">
        <v>2158</v>
      </c>
      <c r="C11611" t="s">
        <v>1880</v>
      </c>
      <c r="D11611" s="4">
        <v>193555</v>
      </c>
      <c r="I11611" s="4">
        <v>193555</v>
      </c>
      <c r="J11611" s="4">
        <v>193555</v>
      </c>
      <c r="K11611" s="4">
        <v>193555</v>
      </c>
    </row>
    <row r="11612" spans="1:11" x14ac:dyDescent="0.35">
      <c r="A11612" t="s">
        <v>1105</v>
      </c>
      <c r="B11612" t="s">
        <v>2159</v>
      </c>
      <c r="C11612" t="s">
        <v>1881</v>
      </c>
      <c r="D11612" s="4">
        <v>470153</v>
      </c>
      <c r="I11612" s="4">
        <v>470153</v>
      </c>
      <c r="J11612" s="4">
        <v>470153</v>
      </c>
      <c r="K11612" s="4">
        <v>470153</v>
      </c>
    </row>
    <row r="11613" spans="1:11" x14ac:dyDescent="0.35">
      <c r="A11613" t="s">
        <v>1105</v>
      </c>
      <c r="B11613" t="s">
        <v>2174</v>
      </c>
      <c r="C11613" t="s">
        <v>1895</v>
      </c>
      <c r="D11613" s="4">
        <v>33650</v>
      </c>
      <c r="I11613" s="4">
        <v>33650</v>
      </c>
      <c r="J11613" s="4">
        <v>33650</v>
      </c>
      <c r="K11613" s="4">
        <v>33650</v>
      </c>
    </row>
    <row r="11614" spans="1:11" x14ac:dyDescent="0.35">
      <c r="A11614" t="s">
        <v>1105</v>
      </c>
      <c r="B11614" t="s">
        <v>2179</v>
      </c>
      <c r="C11614" t="s">
        <v>1900</v>
      </c>
      <c r="D11614" s="4">
        <v>17040</v>
      </c>
      <c r="I11614" s="4">
        <v>17040</v>
      </c>
      <c r="J11614" s="4">
        <v>17040</v>
      </c>
      <c r="K11614" s="4">
        <v>17040</v>
      </c>
    </row>
    <row r="11615" spans="1:11" x14ac:dyDescent="0.35">
      <c r="A11615" t="s">
        <v>1105</v>
      </c>
      <c r="B11615" t="s">
        <v>2161</v>
      </c>
      <c r="C11615" t="s">
        <v>1883</v>
      </c>
      <c r="D11615" s="4">
        <v>22807</v>
      </c>
      <c r="I11615" s="4">
        <v>22807</v>
      </c>
      <c r="J11615" s="4">
        <v>22807</v>
      </c>
      <c r="K11615" s="4">
        <v>22807</v>
      </c>
    </row>
    <row r="11616" spans="1:11" x14ac:dyDescent="0.35">
      <c r="A11616" t="s">
        <v>1105</v>
      </c>
      <c r="B11616" t="s">
        <v>2171</v>
      </c>
      <c r="C11616" t="s">
        <v>1892</v>
      </c>
      <c r="D11616" s="4">
        <v>11083</v>
      </c>
      <c r="I11616" s="4">
        <v>11083</v>
      </c>
      <c r="J11616" s="4">
        <v>11083</v>
      </c>
      <c r="K11616" s="4">
        <v>11083</v>
      </c>
    </row>
    <row r="11617" spans="1:11" x14ac:dyDescent="0.35">
      <c r="A11617" t="s">
        <v>1105</v>
      </c>
      <c r="B11617" t="s">
        <v>2162</v>
      </c>
      <c r="C11617" t="s">
        <v>1884</v>
      </c>
      <c r="D11617" s="4">
        <v>9316</v>
      </c>
      <c r="I11617" s="4">
        <v>9316</v>
      </c>
      <c r="J11617" s="4">
        <v>9316</v>
      </c>
      <c r="K11617" s="4">
        <v>9316</v>
      </c>
    </row>
    <row r="11618" spans="1:11" x14ac:dyDescent="0.35">
      <c r="A11618" t="s">
        <v>1105</v>
      </c>
      <c r="B11618" t="s">
        <v>2163</v>
      </c>
      <c r="D11618" s="4">
        <v>985603</v>
      </c>
      <c r="I11618" s="4">
        <v>985603</v>
      </c>
      <c r="J11618" s="4">
        <v>985603</v>
      </c>
      <c r="K11618" s="4">
        <v>985603</v>
      </c>
    </row>
    <row r="11619" spans="1:11" x14ac:dyDescent="0.35">
      <c r="A11619" t="s">
        <v>1105</v>
      </c>
      <c r="B11619" t="s">
        <v>2164</v>
      </c>
      <c r="C11619" t="s">
        <v>1886</v>
      </c>
      <c r="D11619" s="4">
        <v>32992</v>
      </c>
      <c r="I11619" s="4">
        <v>32992</v>
      </c>
      <c r="J11619" s="4">
        <v>32992</v>
      </c>
      <c r="K11619" s="4">
        <v>32992</v>
      </c>
    </row>
    <row r="11620" spans="1:11" x14ac:dyDescent="0.35">
      <c r="A11620" t="s">
        <v>1105</v>
      </c>
      <c r="B11620" t="s">
        <v>2165</v>
      </c>
      <c r="D11620" s="4">
        <v>32992</v>
      </c>
      <c r="I11620" s="4">
        <v>32992</v>
      </c>
      <c r="J11620" s="4">
        <v>32992</v>
      </c>
      <c r="K11620" s="4">
        <v>32992</v>
      </c>
    </row>
    <row r="11621" spans="1:11" x14ac:dyDescent="0.35">
      <c r="A11621" t="s">
        <v>1105</v>
      </c>
      <c r="B11621" t="s">
        <v>2166</v>
      </c>
      <c r="C11621" t="s">
        <v>1888</v>
      </c>
      <c r="H11621" s="4">
        <v>384000</v>
      </c>
      <c r="I11621" s="4">
        <v>384000</v>
      </c>
      <c r="J11621">
        <v>0</v>
      </c>
      <c r="K11621" s="4">
        <v>0</v>
      </c>
    </row>
    <row r="11622" spans="1:11" x14ac:dyDescent="0.35">
      <c r="A11622" t="s">
        <v>1105</v>
      </c>
      <c r="B11622" t="s">
        <v>2167</v>
      </c>
      <c r="C11622" t="s">
        <v>1889</v>
      </c>
      <c r="H11622" s="4">
        <v>420000</v>
      </c>
      <c r="I11622" s="4">
        <v>420000</v>
      </c>
      <c r="J11622">
        <v>0</v>
      </c>
      <c r="K11622" s="4">
        <v>0</v>
      </c>
    </row>
    <row r="11623" spans="1:11" x14ac:dyDescent="0.35">
      <c r="A11623" t="s">
        <v>1105</v>
      </c>
      <c r="B11623" t="s">
        <v>2168</v>
      </c>
      <c r="C11623" t="s">
        <v>1890</v>
      </c>
      <c r="H11623" s="4">
        <v>150000</v>
      </c>
      <c r="I11623" s="4">
        <v>150000</v>
      </c>
      <c r="J11623">
        <v>0</v>
      </c>
      <c r="K11623" s="4">
        <v>0</v>
      </c>
    </row>
    <row r="11624" spans="1:11" x14ac:dyDescent="0.35">
      <c r="A11624" t="s">
        <v>1105</v>
      </c>
      <c r="B11624" t="s">
        <v>2169</v>
      </c>
      <c r="H11624" s="4">
        <v>954000</v>
      </c>
      <c r="I11624" s="4">
        <v>954000</v>
      </c>
      <c r="J11624">
        <v>0</v>
      </c>
      <c r="K11624" s="4">
        <v>0</v>
      </c>
    </row>
    <row r="11625" spans="1:11" x14ac:dyDescent="0.35">
      <c r="A11625" t="s">
        <v>1105</v>
      </c>
      <c r="B11625" t="s">
        <v>2170</v>
      </c>
      <c r="D11625" s="4">
        <v>13994637</v>
      </c>
      <c r="E11625" s="4">
        <v>3122263</v>
      </c>
      <c r="F11625" s="4">
        <v>7766046</v>
      </c>
      <c r="G11625" s="4">
        <v>896941</v>
      </c>
      <c r="H11625" s="4">
        <v>9684080</v>
      </c>
      <c r="I11625" s="4">
        <v>35463967</v>
      </c>
      <c r="J11625" s="4">
        <f>SUM(D11625,E11625)</f>
        <v>17116900</v>
      </c>
      <c r="K11625" s="4">
        <v>13994637</v>
      </c>
    </row>
    <row r="11626" spans="1:11" x14ac:dyDescent="0.35">
      <c r="A11626" t="s">
        <v>1109</v>
      </c>
      <c r="B11626" t="s">
        <v>2118</v>
      </c>
      <c r="C11626" t="s">
        <v>1843</v>
      </c>
      <c r="D11626" s="4">
        <v>94034475</v>
      </c>
      <c r="E11626" s="4">
        <v>33329909</v>
      </c>
      <c r="F11626" s="4">
        <v>6118000</v>
      </c>
      <c r="I11626" s="4">
        <v>133482385</v>
      </c>
      <c r="J11626" s="4">
        <v>127364384</v>
      </c>
      <c r="K11626" s="4">
        <v>94034475</v>
      </c>
    </row>
    <row r="11627" spans="1:11" x14ac:dyDescent="0.35">
      <c r="A11627" t="s">
        <v>1109</v>
      </c>
      <c r="B11627" t="s">
        <v>2119</v>
      </c>
      <c r="C11627" t="s">
        <v>1844</v>
      </c>
      <c r="D11627" s="4">
        <v>7829263</v>
      </c>
      <c r="E11627" s="4">
        <v>166521</v>
      </c>
      <c r="F11627" s="4">
        <v>2696812</v>
      </c>
      <c r="G11627" s="4">
        <v>1719230</v>
      </c>
      <c r="H11627" s="4">
        <v>1293488</v>
      </c>
      <c r="I11627" s="4">
        <v>13705315</v>
      </c>
      <c r="J11627" s="4">
        <v>7995784</v>
      </c>
      <c r="K11627" s="4">
        <v>7829263</v>
      </c>
    </row>
    <row r="11628" spans="1:11" x14ac:dyDescent="0.35">
      <c r="A11628" t="s">
        <v>1109</v>
      </c>
      <c r="B11628" t="s">
        <v>2120</v>
      </c>
      <c r="C11628" t="s">
        <v>1845</v>
      </c>
      <c r="D11628" s="4">
        <v>7281100</v>
      </c>
      <c r="I11628" s="4">
        <v>7281100</v>
      </c>
      <c r="J11628" s="4">
        <v>7281100</v>
      </c>
      <c r="K11628" s="4">
        <v>7281100</v>
      </c>
    </row>
    <row r="11629" spans="1:11" x14ac:dyDescent="0.35">
      <c r="A11629" t="s">
        <v>1109</v>
      </c>
      <c r="B11629" t="s">
        <v>2121</v>
      </c>
      <c r="D11629" s="4">
        <v>109144839</v>
      </c>
      <c r="E11629" s="4">
        <v>33496430</v>
      </c>
      <c r="F11629" s="4">
        <v>8814812</v>
      </c>
      <c r="G11629" s="4">
        <v>1719230</v>
      </c>
      <c r="H11629" s="4">
        <v>1293488</v>
      </c>
      <c r="I11629" s="4">
        <v>154468800</v>
      </c>
      <c r="J11629" s="4">
        <v>142641269</v>
      </c>
      <c r="K11629" s="4">
        <v>109144839</v>
      </c>
    </row>
    <row r="11630" spans="1:11" x14ac:dyDescent="0.35">
      <c r="A11630" t="s">
        <v>1109</v>
      </c>
      <c r="B11630" t="s">
        <v>2122</v>
      </c>
      <c r="C11630" t="s">
        <v>1846</v>
      </c>
      <c r="D11630" s="4">
        <v>36417959</v>
      </c>
      <c r="E11630" s="4">
        <v>1857836</v>
      </c>
      <c r="G11630" s="4">
        <v>787881</v>
      </c>
      <c r="H11630" s="4">
        <v>33956909</v>
      </c>
      <c r="I11630" s="4">
        <v>73020586</v>
      </c>
      <c r="J11630" s="4">
        <v>38275795</v>
      </c>
      <c r="K11630" s="4">
        <v>36417959</v>
      </c>
    </row>
    <row r="11631" spans="1:11" x14ac:dyDescent="0.35">
      <c r="A11631" t="s">
        <v>1109</v>
      </c>
      <c r="B11631" t="s">
        <v>2123</v>
      </c>
      <c r="C11631" t="s">
        <v>1847</v>
      </c>
      <c r="D11631" s="4">
        <v>28625858</v>
      </c>
      <c r="F11631" s="4">
        <v>1305005</v>
      </c>
      <c r="G11631" s="4">
        <v>424996</v>
      </c>
      <c r="H11631" s="4">
        <v>190756</v>
      </c>
      <c r="I11631" s="4">
        <v>30546615</v>
      </c>
      <c r="J11631" s="4">
        <v>28625858</v>
      </c>
      <c r="K11631" s="4">
        <v>28625858</v>
      </c>
    </row>
    <row r="11632" spans="1:11" x14ac:dyDescent="0.35">
      <c r="A11632" t="s">
        <v>1109</v>
      </c>
      <c r="B11632" t="s">
        <v>2124</v>
      </c>
      <c r="C11632" t="s">
        <v>1848</v>
      </c>
      <c r="D11632" s="4">
        <v>50305</v>
      </c>
      <c r="I11632" s="4">
        <v>50305</v>
      </c>
      <c r="J11632" s="4">
        <v>50305</v>
      </c>
      <c r="K11632" s="4">
        <v>50305</v>
      </c>
    </row>
    <row r="11633" spans="1:11" x14ac:dyDescent="0.35">
      <c r="A11633" t="s">
        <v>1109</v>
      </c>
      <c r="B11633" t="s">
        <v>2125</v>
      </c>
      <c r="D11633" s="4">
        <v>65094122</v>
      </c>
      <c r="E11633" s="4">
        <v>1857836</v>
      </c>
      <c r="F11633" s="4">
        <v>1305005</v>
      </c>
      <c r="G11633" s="4">
        <v>1212877</v>
      </c>
      <c r="H11633" s="4">
        <v>34147665</v>
      </c>
      <c r="I11633" s="4">
        <v>103617505</v>
      </c>
      <c r="J11633" s="4">
        <v>66951958</v>
      </c>
      <c r="K11633" s="4">
        <v>65094122</v>
      </c>
    </row>
    <row r="11634" spans="1:11" x14ac:dyDescent="0.35">
      <c r="A11634" t="s">
        <v>1109</v>
      </c>
      <c r="B11634" t="s">
        <v>2190</v>
      </c>
      <c r="C11634" t="s">
        <v>1911</v>
      </c>
      <c r="G11634" s="4">
        <v>400000</v>
      </c>
      <c r="I11634" s="4">
        <v>400000</v>
      </c>
      <c r="J11634">
        <v>0</v>
      </c>
      <c r="K11634" s="4">
        <v>0</v>
      </c>
    </row>
    <row r="11635" spans="1:11" x14ac:dyDescent="0.35">
      <c r="A11635" t="s">
        <v>1109</v>
      </c>
      <c r="B11635" t="s">
        <v>2126</v>
      </c>
      <c r="C11635" t="s">
        <v>1850</v>
      </c>
      <c r="D11635" s="4">
        <v>37600000</v>
      </c>
      <c r="I11635" s="4">
        <v>37600000</v>
      </c>
      <c r="J11635" s="4">
        <v>37600000</v>
      </c>
      <c r="K11635" s="4">
        <v>37600000</v>
      </c>
    </row>
    <row r="11636" spans="1:11" x14ac:dyDescent="0.35">
      <c r="A11636" t="s">
        <v>1109</v>
      </c>
      <c r="B11636" t="s">
        <v>2127</v>
      </c>
      <c r="D11636" s="4">
        <v>37600000</v>
      </c>
      <c r="G11636" s="4">
        <v>400000</v>
      </c>
      <c r="I11636" s="4">
        <v>38000000</v>
      </c>
      <c r="J11636" s="4">
        <v>37600000</v>
      </c>
      <c r="K11636" s="4">
        <v>37600000</v>
      </c>
    </row>
    <row r="11637" spans="1:11" x14ac:dyDescent="0.35">
      <c r="A11637" t="s">
        <v>1109</v>
      </c>
      <c r="B11637" t="s">
        <v>2128</v>
      </c>
      <c r="C11637" t="s">
        <v>1851</v>
      </c>
      <c r="D11637" s="4">
        <v>120846</v>
      </c>
      <c r="F11637" s="4">
        <v>422753</v>
      </c>
      <c r="I11637" s="4">
        <v>543599</v>
      </c>
      <c r="J11637" s="4">
        <v>120846</v>
      </c>
      <c r="K11637" s="4">
        <v>120846</v>
      </c>
    </row>
    <row r="11638" spans="1:11" x14ac:dyDescent="0.35">
      <c r="A11638" t="s">
        <v>1109</v>
      </c>
      <c r="B11638" t="s">
        <v>2129</v>
      </c>
      <c r="C11638" t="s">
        <v>1852</v>
      </c>
      <c r="D11638" s="4">
        <v>8178</v>
      </c>
      <c r="E11638" s="4">
        <v>10904</v>
      </c>
      <c r="G11638" s="4">
        <v>61333</v>
      </c>
      <c r="H11638" s="4">
        <v>14992</v>
      </c>
      <c r="I11638" s="4">
        <v>95406</v>
      </c>
      <c r="J11638" s="4">
        <v>19082</v>
      </c>
      <c r="K11638" s="4">
        <v>8178</v>
      </c>
    </row>
    <row r="11639" spans="1:11" x14ac:dyDescent="0.35">
      <c r="A11639" t="s">
        <v>1109</v>
      </c>
      <c r="B11639" t="s">
        <v>2130</v>
      </c>
      <c r="C11639" t="s">
        <v>1853</v>
      </c>
      <c r="D11639" s="4">
        <v>63083</v>
      </c>
      <c r="E11639" s="4">
        <v>24574</v>
      </c>
      <c r="G11639" s="4">
        <v>54609</v>
      </c>
      <c r="H11639" s="4">
        <v>13652</v>
      </c>
      <c r="I11639" s="4">
        <v>155918</v>
      </c>
      <c r="J11639" s="4">
        <v>87657</v>
      </c>
      <c r="K11639" s="4">
        <v>63083</v>
      </c>
    </row>
    <row r="11640" spans="1:11" x14ac:dyDescent="0.35">
      <c r="A11640" t="s">
        <v>1109</v>
      </c>
      <c r="B11640" t="s">
        <v>2172</v>
      </c>
      <c r="C11640" t="s">
        <v>1893</v>
      </c>
      <c r="E11640" s="4">
        <v>2389</v>
      </c>
      <c r="G11640" s="4">
        <v>8362</v>
      </c>
      <c r="H11640" s="4">
        <v>1195</v>
      </c>
      <c r="I11640" s="4">
        <v>11946</v>
      </c>
      <c r="J11640">
        <v>2389</v>
      </c>
      <c r="K11640" s="4">
        <v>0</v>
      </c>
    </row>
    <row r="11641" spans="1:11" x14ac:dyDescent="0.35">
      <c r="A11641" t="s">
        <v>1109</v>
      </c>
      <c r="B11641" t="s">
        <v>2182</v>
      </c>
      <c r="C11641" t="s">
        <v>1903</v>
      </c>
      <c r="D11641" s="4">
        <v>4508</v>
      </c>
      <c r="I11641" s="4">
        <v>4508</v>
      </c>
      <c r="J11641" s="4">
        <v>4508</v>
      </c>
      <c r="K11641" s="4">
        <v>4508</v>
      </c>
    </row>
    <row r="11642" spans="1:11" x14ac:dyDescent="0.35">
      <c r="A11642" t="s">
        <v>1109</v>
      </c>
      <c r="B11642" t="s">
        <v>2131</v>
      </c>
      <c r="C11642" t="s">
        <v>1854</v>
      </c>
      <c r="D11642" s="4">
        <v>1474054</v>
      </c>
      <c r="H11642" s="4">
        <v>147948</v>
      </c>
      <c r="I11642" s="4">
        <v>1622001</v>
      </c>
      <c r="J11642" s="4">
        <v>1474054</v>
      </c>
      <c r="K11642" s="4">
        <v>1474054</v>
      </c>
    </row>
    <row r="11643" spans="1:11" x14ac:dyDescent="0.35">
      <c r="A11643" t="s">
        <v>1109</v>
      </c>
      <c r="B11643" t="s">
        <v>2197</v>
      </c>
      <c r="C11643" t="s">
        <v>1919</v>
      </c>
      <c r="H11643" s="4">
        <v>104896</v>
      </c>
      <c r="I11643" s="4">
        <v>104896</v>
      </c>
      <c r="J11643">
        <v>0</v>
      </c>
      <c r="K11643" s="4">
        <v>0</v>
      </c>
    </row>
    <row r="11644" spans="1:11" x14ac:dyDescent="0.35">
      <c r="A11644" t="s">
        <v>1109</v>
      </c>
      <c r="B11644" t="s">
        <v>2200</v>
      </c>
      <c r="C11644" t="s">
        <v>1926</v>
      </c>
      <c r="H11644" s="4">
        <v>1105942</v>
      </c>
      <c r="I11644" s="4">
        <v>1105942</v>
      </c>
      <c r="J11644">
        <v>0</v>
      </c>
      <c r="K11644" s="4">
        <v>0</v>
      </c>
    </row>
    <row r="11645" spans="1:11" x14ac:dyDescent="0.35">
      <c r="A11645" t="s">
        <v>1109</v>
      </c>
      <c r="B11645" t="s">
        <v>2132</v>
      </c>
      <c r="C11645" t="s">
        <v>1855</v>
      </c>
      <c r="D11645" s="4">
        <v>621336</v>
      </c>
      <c r="E11645" s="4">
        <v>39344</v>
      </c>
      <c r="F11645" s="4">
        <v>499829</v>
      </c>
      <c r="G11645" s="4">
        <v>83245</v>
      </c>
      <c r="H11645" s="4">
        <v>366949</v>
      </c>
      <c r="I11645" s="4">
        <v>1610703</v>
      </c>
      <c r="J11645" s="4">
        <v>660680</v>
      </c>
      <c r="K11645" s="4">
        <v>621336</v>
      </c>
    </row>
    <row r="11646" spans="1:11" x14ac:dyDescent="0.35">
      <c r="A11646" t="s">
        <v>1109</v>
      </c>
      <c r="B11646" t="s">
        <v>2133</v>
      </c>
      <c r="C11646" t="s">
        <v>1856</v>
      </c>
      <c r="D11646" s="4">
        <v>49515</v>
      </c>
      <c r="H11646" s="4">
        <v>70406</v>
      </c>
      <c r="I11646" s="4">
        <v>119921</v>
      </c>
      <c r="J11646" s="4">
        <v>49515</v>
      </c>
      <c r="K11646" s="4">
        <v>49515</v>
      </c>
    </row>
    <row r="11647" spans="1:11" x14ac:dyDescent="0.35">
      <c r="A11647" t="s">
        <v>1109</v>
      </c>
      <c r="B11647" t="s">
        <v>2134</v>
      </c>
      <c r="C11647" t="s">
        <v>1857</v>
      </c>
      <c r="D11647" s="4">
        <v>68715</v>
      </c>
      <c r="F11647" s="4">
        <v>6790</v>
      </c>
      <c r="H11647" s="4">
        <v>25122</v>
      </c>
      <c r="I11647" s="4">
        <v>100626</v>
      </c>
      <c r="J11647" s="4">
        <v>68715</v>
      </c>
      <c r="K11647" s="4">
        <v>68715</v>
      </c>
    </row>
    <row r="11648" spans="1:11" x14ac:dyDescent="0.35">
      <c r="A11648" t="s">
        <v>1109</v>
      </c>
      <c r="B11648" t="s">
        <v>2185</v>
      </c>
      <c r="C11648" t="s">
        <v>1906</v>
      </c>
      <c r="H11648" s="4">
        <v>82578</v>
      </c>
      <c r="I11648" s="4">
        <v>82578</v>
      </c>
      <c r="J11648">
        <v>0</v>
      </c>
      <c r="K11648" s="4">
        <v>0</v>
      </c>
    </row>
    <row r="11649" spans="1:11" x14ac:dyDescent="0.35">
      <c r="A11649" t="s">
        <v>1109</v>
      </c>
      <c r="B11649" t="s">
        <v>2193</v>
      </c>
      <c r="C11649" t="s">
        <v>1914</v>
      </c>
      <c r="G11649" s="4">
        <v>90820</v>
      </c>
      <c r="I11649" s="4">
        <v>90820</v>
      </c>
      <c r="J11649">
        <v>0</v>
      </c>
      <c r="K11649" s="4">
        <v>0</v>
      </c>
    </row>
    <row r="11650" spans="1:11" x14ac:dyDescent="0.35">
      <c r="A11650" t="s">
        <v>1109</v>
      </c>
      <c r="B11650" t="s">
        <v>2135</v>
      </c>
      <c r="C11650" t="s">
        <v>1858</v>
      </c>
      <c r="D11650" s="4">
        <v>151163</v>
      </c>
      <c r="H11650" s="4">
        <v>214343</v>
      </c>
      <c r="I11650" s="4">
        <v>365506</v>
      </c>
      <c r="J11650" s="4">
        <v>151163</v>
      </c>
      <c r="K11650" s="4">
        <v>151163</v>
      </c>
    </row>
    <row r="11651" spans="1:11" x14ac:dyDescent="0.35">
      <c r="A11651" t="s">
        <v>1109</v>
      </c>
      <c r="B11651" t="s">
        <v>2136</v>
      </c>
      <c r="C11651" t="s">
        <v>1859</v>
      </c>
      <c r="D11651" s="4">
        <v>3400000</v>
      </c>
      <c r="E11651" s="4">
        <v>100000</v>
      </c>
      <c r="F11651" s="4">
        <v>105450</v>
      </c>
      <c r="H11651" s="4">
        <v>2462228</v>
      </c>
      <c r="I11651" s="4">
        <v>6067678</v>
      </c>
      <c r="J11651" s="4">
        <v>3500000</v>
      </c>
      <c r="K11651" s="4">
        <v>3400000</v>
      </c>
    </row>
    <row r="11652" spans="1:11" x14ac:dyDescent="0.35">
      <c r="A11652" t="s">
        <v>1109</v>
      </c>
      <c r="B11652" t="s">
        <v>2137</v>
      </c>
      <c r="C11652" t="s">
        <v>1860</v>
      </c>
      <c r="D11652" s="4">
        <v>3478497</v>
      </c>
      <c r="E11652" s="4">
        <v>543515</v>
      </c>
      <c r="H11652" s="4">
        <v>1413139</v>
      </c>
      <c r="I11652" s="4">
        <v>5435152</v>
      </c>
      <c r="J11652" s="4">
        <v>4022012</v>
      </c>
      <c r="K11652" s="4">
        <v>3478497</v>
      </c>
    </row>
    <row r="11653" spans="1:11" x14ac:dyDescent="0.35">
      <c r="A11653" t="s">
        <v>1109</v>
      </c>
      <c r="B11653" t="s">
        <v>2138</v>
      </c>
      <c r="C11653" t="s">
        <v>1861</v>
      </c>
      <c r="D11653" s="4">
        <v>22451</v>
      </c>
      <c r="F11653" s="4">
        <v>60393</v>
      </c>
      <c r="I11653" s="4">
        <v>82845</v>
      </c>
      <c r="J11653" s="4">
        <v>22451</v>
      </c>
      <c r="K11653" s="4">
        <v>22451</v>
      </c>
    </row>
    <row r="11654" spans="1:11" x14ac:dyDescent="0.35">
      <c r="A11654" t="s">
        <v>1109</v>
      </c>
      <c r="B11654" t="s">
        <v>2139</v>
      </c>
      <c r="C11654" t="s">
        <v>1862</v>
      </c>
      <c r="D11654" s="4">
        <v>1709285</v>
      </c>
      <c r="E11654" s="4">
        <v>598250</v>
      </c>
      <c r="H11654" s="4">
        <v>427321</v>
      </c>
      <c r="I11654" s="4">
        <v>2734857</v>
      </c>
      <c r="J11654" s="4">
        <v>2307535</v>
      </c>
      <c r="K11654" s="4">
        <v>1709285</v>
      </c>
    </row>
    <row r="11655" spans="1:11" x14ac:dyDescent="0.35">
      <c r="A11655" t="s">
        <v>1109</v>
      </c>
      <c r="B11655" t="s">
        <v>2141</v>
      </c>
      <c r="D11655" s="4">
        <v>11171631</v>
      </c>
      <c r="E11655" s="4">
        <v>1318976</v>
      </c>
      <c r="F11655" s="4">
        <v>1095215</v>
      </c>
      <c r="G11655" s="4">
        <v>298368</v>
      </c>
      <c r="H11655" s="4">
        <v>6450712</v>
      </c>
      <c r="I11655" s="4">
        <v>20334903</v>
      </c>
      <c r="J11655" s="4">
        <v>12490607</v>
      </c>
      <c r="K11655" s="4">
        <v>11171631</v>
      </c>
    </row>
    <row r="11656" spans="1:11" x14ac:dyDescent="0.35">
      <c r="A11656" t="s">
        <v>1109</v>
      </c>
      <c r="B11656" t="s">
        <v>2143</v>
      </c>
      <c r="C11656" t="s">
        <v>1865</v>
      </c>
      <c r="D11656" s="4">
        <v>16625</v>
      </c>
      <c r="G11656" s="4">
        <v>43921</v>
      </c>
      <c r="H11656" s="4">
        <v>381220</v>
      </c>
      <c r="I11656" s="4">
        <v>441766</v>
      </c>
      <c r="J11656" s="4">
        <v>16625</v>
      </c>
      <c r="K11656" s="4">
        <v>16625</v>
      </c>
    </row>
    <row r="11657" spans="1:11" x14ac:dyDescent="0.35">
      <c r="A11657" t="s">
        <v>1109</v>
      </c>
      <c r="B11657" t="s">
        <v>2144</v>
      </c>
      <c r="C11657" t="s">
        <v>1866</v>
      </c>
      <c r="D11657" s="4">
        <v>2636</v>
      </c>
      <c r="I11657" s="4">
        <v>2636</v>
      </c>
      <c r="J11657" s="4">
        <v>2636</v>
      </c>
      <c r="K11657" s="4">
        <v>2636</v>
      </c>
    </row>
    <row r="11658" spans="1:11" x14ac:dyDescent="0.35">
      <c r="A11658" t="s">
        <v>1109</v>
      </c>
      <c r="B11658" t="s">
        <v>2145</v>
      </c>
      <c r="C11658" t="s">
        <v>1867</v>
      </c>
      <c r="D11658" s="4">
        <v>4197</v>
      </c>
      <c r="E11658" s="4">
        <v>8685182</v>
      </c>
      <c r="G11658" s="4">
        <v>117000</v>
      </c>
      <c r="H11658" s="4">
        <v>973427</v>
      </c>
      <c r="I11658" s="4">
        <v>9779807</v>
      </c>
      <c r="J11658" s="4">
        <v>8689379</v>
      </c>
      <c r="K11658" s="4">
        <v>4197</v>
      </c>
    </row>
    <row r="11659" spans="1:11" x14ac:dyDescent="0.35">
      <c r="A11659" t="s">
        <v>1109</v>
      </c>
      <c r="B11659" t="s">
        <v>2146</v>
      </c>
      <c r="C11659" t="s">
        <v>1868</v>
      </c>
      <c r="D11659" s="4">
        <v>17697</v>
      </c>
      <c r="E11659" s="4">
        <v>3594429</v>
      </c>
      <c r="G11659" s="4">
        <v>68371</v>
      </c>
      <c r="H11659" s="4">
        <v>4415718</v>
      </c>
      <c r="I11659" s="4">
        <v>8096216</v>
      </c>
      <c r="J11659" s="4">
        <v>3612126</v>
      </c>
      <c r="K11659" s="4">
        <v>17697</v>
      </c>
    </row>
    <row r="11660" spans="1:11" x14ac:dyDescent="0.35">
      <c r="A11660" t="s">
        <v>1109</v>
      </c>
      <c r="B11660" t="s">
        <v>2173</v>
      </c>
      <c r="C11660" t="s">
        <v>1894</v>
      </c>
      <c r="D11660" s="4">
        <v>57608</v>
      </c>
      <c r="I11660" s="4">
        <v>57608</v>
      </c>
      <c r="J11660" s="4">
        <v>57608</v>
      </c>
      <c r="K11660" s="4">
        <v>57608</v>
      </c>
    </row>
    <row r="11661" spans="1:11" x14ac:dyDescent="0.35">
      <c r="A11661" t="s">
        <v>1109</v>
      </c>
      <c r="B11661" t="s">
        <v>2147</v>
      </c>
      <c r="C11661" t="s">
        <v>1869</v>
      </c>
      <c r="D11661" s="4">
        <v>9482</v>
      </c>
      <c r="E11661" s="4">
        <v>2750112</v>
      </c>
      <c r="I11661" s="4">
        <v>2759594</v>
      </c>
      <c r="J11661" s="4">
        <v>2759594</v>
      </c>
      <c r="K11661" s="4">
        <v>9482</v>
      </c>
    </row>
    <row r="11662" spans="1:11" x14ac:dyDescent="0.35">
      <c r="A11662" t="s">
        <v>1109</v>
      </c>
      <c r="B11662" t="s">
        <v>2148</v>
      </c>
      <c r="C11662" t="s">
        <v>1870</v>
      </c>
      <c r="D11662" s="4">
        <v>12473</v>
      </c>
      <c r="E11662" s="4">
        <v>16967269</v>
      </c>
      <c r="H11662" s="4">
        <v>515444</v>
      </c>
      <c r="I11662" s="4">
        <v>17495185</v>
      </c>
      <c r="J11662" s="4">
        <v>16979742</v>
      </c>
      <c r="K11662" s="4">
        <v>12473</v>
      </c>
    </row>
    <row r="11663" spans="1:11" x14ac:dyDescent="0.35">
      <c r="A11663" t="s">
        <v>1109</v>
      </c>
      <c r="B11663" t="s">
        <v>2149</v>
      </c>
      <c r="C11663" t="s">
        <v>1871</v>
      </c>
      <c r="D11663" s="4">
        <v>5581</v>
      </c>
      <c r="H11663" s="4">
        <v>19793898</v>
      </c>
      <c r="I11663" s="4">
        <v>19799479</v>
      </c>
      <c r="J11663" s="4">
        <v>5581</v>
      </c>
      <c r="K11663" s="4">
        <v>5581</v>
      </c>
    </row>
    <row r="11664" spans="1:11" x14ac:dyDescent="0.35">
      <c r="A11664" t="s">
        <v>1109</v>
      </c>
      <c r="B11664" t="s">
        <v>2150</v>
      </c>
      <c r="C11664" t="s">
        <v>1872</v>
      </c>
      <c r="D11664" s="4">
        <v>2320388</v>
      </c>
      <c r="I11664" s="4">
        <v>2320388</v>
      </c>
      <c r="J11664" s="4">
        <v>2320388</v>
      </c>
      <c r="K11664" s="4">
        <v>2320388</v>
      </c>
    </row>
    <row r="11665" spans="1:11" x14ac:dyDescent="0.35">
      <c r="A11665" t="s">
        <v>1109</v>
      </c>
      <c r="B11665" t="s">
        <v>2152</v>
      </c>
      <c r="C11665" t="s">
        <v>1874</v>
      </c>
      <c r="D11665" s="4">
        <v>6177</v>
      </c>
      <c r="E11665" s="4">
        <v>0</v>
      </c>
      <c r="I11665" s="4">
        <v>6177</v>
      </c>
      <c r="J11665" s="4">
        <v>6177</v>
      </c>
      <c r="K11665" s="4">
        <v>6177</v>
      </c>
    </row>
    <row r="11666" spans="1:11" x14ac:dyDescent="0.35">
      <c r="A11666" t="s">
        <v>1109</v>
      </c>
      <c r="B11666" t="s">
        <v>2153</v>
      </c>
      <c r="C11666" t="s">
        <v>1875</v>
      </c>
      <c r="D11666" s="4">
        <v>0</v>
      </c>
      <c r="H11666" s="4">
        <v>366162</v>
      </c>
      <c r="I11666" s="4">
        <v>366162</v>
      </c>
      <c r="J11666" s="4">
        <v>0</v>
      </c>
      <c r="K11666" s="4">
        <v>0</v>
      </c>
    </row>
    <row r="11667" spans="1:11" x14ac:dyDescent="0.35">
      <c r="A11667" t="s">
        <v>1109</v>
      </c>
      <c r="B11667" t="s">
        <v>2155</v>
      </c>
      <c r="C11667" t="s">
        <v>1877</v>
      </c>
      <c r="D11667" s="4">
        <v>64746</v>
      </c>
      <c r="I11667" s="4">
        <v>64746</v>
      </c>
      <c r="J11667" s="4">
        <v>64746</v>
      </c>
      <c r="K11667" s="4">
        <v>64746</v>
      </c>
    </row>
    <row r="11668" spans="1:11" x14ac:dyDescent="0.35">
      <c r="A11668" t="s">
        <v>1109</v>
      </c>
      <c r="B11668" t="s">
        <v>2156</v>
      </c>
      <c r="D11668" s="4">
        <v>2517609</v>
      </c>
      <c r="E11668" s="4">
        <v>31996993</v>
      </c>
      <c r="G11668" s="4">
        <v>229292</v>
      </c>
      <c r="H11668" s="4">
        <v>26445869</v>
      </c>
      <c r="I11668" s="4">
        <v>61189764</v>
      </c>
      <c r="J11668" s="4">
        <v>34514602</v>
      </c>
      <c r="K11668" s="4">
        <v>2517609</v>
      </c>
    </row>
    <row r="11669" spans="1:11" x14ac:dyDescent="0.35">
      <c r="A11669" t="s">
        <v>1109</v>
      </c>
      <c r="B11669" t="s">
        <v>2157</v>
      </c>
      <c r="C11669" t="s">
        <v>1879</v>
      </c>
      <c r="D11669" s="4">
        <v>3342183</v>
      </c>
      <c r="I11669" s="4">
        <v>3342183</v>
      </c>
      <c r="J11669" s="4">
        <v>3342183</v>
      </c>
      <c r="K11669" s="4">
        <v>3342183</v>
      </c>
    </row>
    <row r="11670" spans="1:11" x14ac:dyDescent="0.35">
      <c r="A11670" t="s">
        <v>1109</v>
      </c>
      <c r="B11670" t="s">
        <v>2176</v>
      </c>
      <c r="C11670" t="s">
        <v>1897</v>
      </c>
      <c r="D11670" s="4">
        <v>2294</v>
      </c>
      <c r="I11670" s="4">
        <v>2294</v>
      </c>
      <c r="J11670" s="4">
        <v>2294</v>
      </c>
      <c r="K11670" s="4">
        <v>2294</v>
      </c>
    </row>
    <row r="11671" spans="1:11" x14ac:dyDescent="0.35">
      <c r="A11671" t="s">
        <v>1109</v>
      </c>
      <c r="B11671" t="s">
        <v>2159</v>
      </c>
      <c r="C11671" t="s">
        <v>1881</v>
      </c>
      <c r="D11671" s="4">
        <v>4627758</v>
      </c>
      <c r="I11671" s="4">
        <v>4627758</v>
      </c>
      <c r="J11671" s="4">
        <v>4627758</v>
      </c>
      <c r="K11671" s="4">
        <v>4627758</v>
      </c>
    </row>
    <row r="11672" spans="1:11" x14ac:dyDescent="0.35">
      <c r="A11672" t="s">
        <v>1109</v>
      </c>
      <c r="B11672" t="s">
        <v>2160</v>
      </c>
      <c r="C11672" t="s">
        <v>1882</v>
      </c>
      <c r="D11672" s="4">
        <v>1287</v>
      </c>
      <c r="E11672" s="4">
        <v>137548</v>
      </c>
      <c r="I11672" s="4">
        <v>138836</v>
      </c>
      <c r="J11672" s="4">
        <v>138835</v>
      </c>
      <c r="K11672" s="4">
        <v>1287</v>
      </c>
    </row>
    <row r="11673" spans="1:11" x14ac:dyDescent="0.35">
      <c r="A11673" t="s">
        <v>1109</v>
      </c>
      <c r="B11673" t="s">
        <v>2161</v>
      </c>
      <c r="C11673" t="s">
        <v>1883</v>
      </c>
      <c r="D11673" s="4">
        <v>600921</v>
      </c>
      <c r="I11673" s="4">
        <v>600921</v>
      </c>
      <c r="J11673" s="4">
        <v>600921</v>
      </c>
      <c r="K11673" s="4">
        <v>600921</v>
      </c>
    </row>
    <row r="11674" spans="1:11" x14ac:dyDescent="0.35">
      <c r="A11674" t="s">
        <v>1109</v>
      </c>
      <c r="B11674" t="s">
        <v>2162</v>
      </c>
      <c r="C11674" t="s">
        <v>1884</v>
      </c>
      <c r="D11674" s="4">
        <v>6866</v>
      </c>
      <c r="I11674" s="4">
        <v>6866</v>
      </c>
      <c r="J11674" s="4">
        <v>6866</v>
      </c>
      <c r="K11674" s="4">
        <v>6866</v>
      </c>
    </row>
    <row r="11675" spans="1:11" x14ac:dyDescent="0.35">
      <c r="A11675" t="s">
        <v>1109</v>
      </c>
      <c r="B11675" t="s">
        <v>2163</v>
      </c>
      <c r="D11675" s="4">
        <v>8581310</v>
      </c>
      <c r="E11675" s="4">
        <v>137548</v>
      </c>
      <c r="I11675" s="4">
        <v>8718858</v>
      </c>
      <c r="J11675" s="4">
        <v>8718858</v>
      </c>
      <c r="K11675" s="4">
        <v>8581310</v>
      </c>
    </row>
    <row r="11676" spans="1:11" x14ac:dyDescent="0.35">
      <c r="A11676" t="s">
        <v>1109</v>
      </c>
      <c r="B11676" t="s">
        <v>2164</v>
      </c>
      <c r="C11676" t="s">
        <v>1886</v>
      </c>
      <c r="D11676" s="4">
        <v>160249</v>
      </c>
      <c r="I11676" s="4">
        <v>160249</v>
      </c>
      <c r="J11676" s="4">
        <v>160249</v>
      </c>
      <c r="K11676" s="4">
        <v>160249</v>
      </c>
    </row>
    <row r="11677" spans="1:11" x14ac:dyDescent="0.35">
      <c r="A11677" t="s">
        <v>1109</v>
      </c>
      <c r="B11677" t="s">
        <v>2165</v>
      </c>
      <c r="D11677" s="4">
        <v>160249</v>
      </c>
      <c r="I11677" s="4">
        <v>160249</v>
      </c>
      <c r="J11677" s="4">
        <v>160249</v>
      </c>
      <c r="K11677" s="4">
        <v>160249</v>
      </c>
    </row>
    <row r="11678" spans="1:11" x14ac:dyDescent="0.35">
      <c r="A11678" t="s">
        <v>1109</v>
      </c>
      <c r="B11678" t="s">
        <v>2177</v>
      </c>
      <c r="C11678" t="s">
        <v>1898</v>
      </c>
      <c r="D11678" s="4">
        <v>30409</v>
      </c>
      <c r="I11678" s="4">
        <v>30409</v>
      </c>
      <c r="J11678" s="4">
        <v>30409</v>
      </c>
      <c r="K11678" s="4">
        <v>30409</v>
      </c>
    </row>
    <row r="11679" spans="1:11" x14ac:dyDescent="0.35">
      <c r="A11679" t="s">
        <v>1109</v>
      </c>
      <c r="B11679" t="s">
        <v>2166</v>
      </c>
      <c r="C11679" t="s">
        <v>1888</v>
      </c>
      <c r="E11679" s="4">
        <v>403200</v>
      </c>
      <c r="I11679" s="4">
        <v>403200</v>
      </c>
      <c r="J11679">
        <v>403200</v>
      </c>
      <c r="K11679" s="4">
        <v>0</v>
      </c>
    </row>
    <row r="11680" spans="1:11" x14ac:dyDescent="0.35">
      <c r="A11680" t="s">
        <v>1109</v>
      </c>
      <c r="B11680" t="s">
        <v>2180</v>
      </c>
      <c r="C11680" t="s">
        <v>1901</v>
      </c>
      <c r="E11680" s="4">
        <v>825000</v>
      </c>
      <c r="I11680" s="4">
        <v>825000</v>
      </c>
      <c r="J11680">
        <v>825000</v>
      </c>
      <c r="K11680" s="4">
        <v>0</v>
      </c>
    </row>
    <row r="11681" spans="1:11" x14ac:dyDescent="0.35">
      <c r="A11681" t="s">
        <v>1109</v>
      </c>
      <c r="B11681" t="s">
        <v>2167</v>
      </c>
      <c r="C11681" t="s">
        <v>1889</v>
      </c>
      <c r="E11681" s="4">
        <v>955500</v>
      </c>
      <c r="I11681" s="4">
        <v>955500</v>
      </c>
      <c r="J11681">
        <v>955500</v>
      </c>
      <c r="K11681" s="4">
        <v>0</v>
      </c>
    </row>
    <row r="11682" spans="1:11" x14ac:dyDescent="0.35">
      <c r="A11682" t="s">
        <v>1109</v>
      </c>
      <c r="B11682" t="s">
        <v>2168</v>
      </c>
      <c r="C11682" t="s">
        <v>1890</v>
      </c>
      <c r="E11682" s="4">
        <v>525000</v>
      </c>
      <c r="I11682" s="4">
        <v>525000</v>
      </c>
      <c r="J11682">
        <v>525000</v>
      </c>
      <c r="K11682" s="4">
        <v>0</v>
      </c>
    </row>
    <row r="11683" spans="1:11" x14ac:dyDescent="0.35">
      <c r="A11683" t="s">
        <v>1109</v>
      </c>
      <c r="B11683" t="s">
        <v>2181</v>
      </c>
      <c r="C11683" t="s">
        <v>1902</v>
      </c>
      <c r="E11683" s="4">
        <v>1650000</v>
      </c>
      <c r="I11683" s="4">
        <v>1650000</v>
      </c>
      <c r="J11683">
        <v>1650000</v>
      </c>
      <c r="K11683" s="4">
        <v>0</v>
      </c>
    </row>
    <row r="11684" spans="1:11" x14ac:dyDescent="0.35">
      <c r="A11684" t="s">
        <v>1109</v>
      </c>
      <c r="B11684" t="s">
        <v>2169</v>
      </c>
      <c r="D11684" s="4">
        <v>30409</v>
      </c>
      <c r="E11684" s="4">
        <v>4358700</v>
      </c>
      <c r="I11684" s="4">
        <v>4389109</v>
      </c>
      <c r="J11684" s="4">
        <v>4389109</v>
      </c>
      <c r="K11684" s="4">
        <v>30409</v>
      </c>
    </row>
    <row r="11685" spans="1:11" x14ac:dyDescent="0.35">
      <c r="A11685" t="s">
        <v>1109</v>
      </c>
      <c r="B11685" t="s">
        <v>2170</v>
      </c>
      <c r="D11685" s="4">
        <v>234300168</v>
      </c>
      <c r="E11685" s="4">
        <v>73166484</v>
      </c>
      <c r="F11685" s="4">
        <v>11215032</v>
      </c>
      <c r="G11685" s="4">
        <v>3859768</v>
      </c>
      <c r="H11685" s="4">
        <v>68337736</v>
      </c>
      <c r="I11685" s="4">
        <v>390879187</v>
      </c>
      <c r="J11685" s="4">
        <f>SUM(D11685,E11685)</f>
        <v>307466652</v>
      </c>
      <c r="K11685" s="4">
        <v>234300168</v>
      </c>
    </row>
    <row r="11686" spans="1:11" x14ac:dyDescent="0.35">
      <c r="A11686" t="s">
        <v>1116</v>
      </c>
      <c r="B11686" t="s">
        <v>2118</v>
      </c>
      <c r="C11686" t="s">
        <v>1843</v>
      </c>
      <c r="D11686" s="4">
        <v>102331719</v>
      </c>
      <c r="E11686" s="4">
        <v>5760194</v>
      </c>
      <c r="F11686" s="4">
        <v>21758800</v>
      </c>
      <c r="I11686" s="4">
        <v>129850713</v>
      </c>
      <c r="J11686" s="4">
        <v>108091913</v>
      </c>
      <c r="K11686" s="4">
        <v>102331719</v>
      </c>
    </row>
    <row r="11687" spans="1:11" x14ac:dyDescent="0.35">
      <c r="A11687" t="s">
        <v>1116</v>
      </c>
      <c r="B11687" t="s">
        <v>2119</v>
      </c>
      <c r="C11687" t="s">
        <v>1844</v>
      </c>
      <c r="D11687" s="4">
        <v>12161399</v>
      </c>
      <c r="E11687" s="4">
        <v>85537</v>
      </c>
      <c r="F11687" s="4">
        <v>108406</v>
      </c>
      <c r="G11687" s="4">
        <v>185400</v>
      </c>
      <c r="H11687" s="4">
        <v>1077591</v>
      </c>
      <c r="I11687" s="4">
        <v>13618333</v>
      </c>
      <c r="J11687" s="4">
        <v>12246936</v>
      </c>
      <c r="K11687" s="4">
        <v>12161399</v>
      </c>
    </row>
    <row r="11688" spans="1:11" x14ac:dyDescent="0.35">
      <c r="A11688" t="s">
        <v>1116</v>
      </c>
      <c r="B11688" t="s">
        <v>2120</v>
      </c>
      <c r="C11688" t="s">
        <v>1845</v>
      </c>
      <c r="D11688" s="4">
        <v>7544190</v>
      </c>
      <c r="I11688" s="4">
        <v>7544190</v>
      </c>
      <c r="J11688" s="4">
        <v>7544190</v>
      </c>
      <c r="K11688" s="4">
        <v>7544190</v>
      </c>
    </row>
    <row r="11689" spans="1:11" x14ac:dyDescent="0.35">
      <c r="A11689" t="s">
        <v>1116</v>
      </c>
      <c r="B11689" t="s">
        <v>2121</v>
      </c>
      <c r="D11689" s="4">
        <v>122037308</v>
      </c>
      <c r="E11689" s="4">
        <v>5845731</v>
      </c>
      <c r="F11689" s="4">
        <v>21867206</v>
      </c>
      <c r="G11689" s="4">
        <v>185400</v>
      </c>
      <c r="H11689" s="4">
        <v>1077591</v>
      </c>
      <c r="I11689" s="4">
        <v>151013235</v>
      </c>
      <c r="J11689" s="4">
        <v>127883039</v>
      </c>
      <c r="K11689" s="4">
        <v>122037308</v>
      </c>
    </row>
    <row r="11690" spans="1:11" x14ac:dyDescent="0.35">
      <c r="A11690" t="s">
        <v>1116</v>
      </c>
      <c r="B11690" t="s">
        <v>2122</v>
      </c>
      <c r="C11690" t="s">
        <v>1846</v>
      </c>
      <c r="D11690" s="4">
        <v>40449246</v>
      </c>
      <c r="E11690" s="4">
        <v>1213549</v>
      </c>
      <c r="G11690" s="4">
        <v>473329</v>
      </c>
      <c r="H11690" s="4">
        <v>34870614</v>
      </c>
      <c r="I11690" s="4">
        <v>77006738</v>
      </c>
      <c r="J11690" s="4">
        <v>41662795</v>
      </c>
      <c r="K11690" s="4">
        <v>40449246</v>
      </c>
    </row>
    <row r="11691" spans="1:11" x14ac:dyDescent="0.35">
      <c r="A11691" t="s">
        <v>1116</v>
      </c>
      <c r="B11691" t="s">
        <v>2123</v>
      </c>
      <c r="C11691" t="s">
        <v>1847</v>
      </c>
      <c r="D11691" s="4">
        <v>27377272</v>
      </c>
      <c r="E11691" s="4">
        <v>163158</v>
      </c>
      <c r="F11691" s="4">
        <v>3807557</v>
      </c>
      <c r="G11691" s="4">
        <v>108935</v>
      </c>
      <c r="H11691" s="4">
        <v>86484</v>
      </c>
      <c r="I11691" s="4">
        <v>31543406</v>
      </c>
      <c r="J11691" s="4">
        <v>27540430</v>
      </c>
      <c r="K11691" s="4">
        <v>27377272</v>
      </c>
    </row>
    <row r="11692" spans="1:11" x14ac:dyDescent="0.35">
      <c r="A11692" t="s">
        <v>1116</v>
      </c>
      <c r="B11692" t="s">
        <v>2124</v>
      </c>
      <c r="C11692" t="s">
        <v>1848</v>
      </c>
      <c r="D11692" s="4">
        <v>20430</v>
      </c>
      <c r="I11692" s="4">
        <v>20430</v>
      </c>
      <c r="J11692" s="4">
        <v>20430</v>
      </c>
      <c r="K11692" s="4">
        <v>20430</v>
      </c>
    </row>
    <row r="11693" spans="1:11" x14ac:dyDescent="0.35">
      <c r="A11693" t="s">
        <v>1116</v>
      </c>
      <c r="B11693" t="s">
        <v>2125</v>
      </c>
      <c r="D11693" s="4">
        <v>67846948</v>
      </c>
      <c r="E11693" s="4">
        <v>1376707</v>
      </c>
      <c r="F11693" s="4">
        <v>3807557</v>
      </c>
      <c r="G11693" s="4">
        <v>582264</v>
      </c>
      <c r="H11693" s="4">
        <v>34957098</v>
      </c>
      <c r="I11693" s="4">
        <v>108570574</v>
      </c>
      <c r="J11693" s="4">
        <v>69223655</v>
      </c>
      <c r="K11693" s="4">
        <v>67846948</v>
      </c>
    </row>
    <row r="11694" spans="1:11" x14ac:dyDescent="0.35">
      <c r="A11694" t="s">
        <v>1116</v>
      </c>
      <c r="B11694" t="s">
        <v>2126</v>
      </c>
      <c r="C11694" t="s">
        <v>1850</v>
      </c>
      <c r="D11694" s="4">
        <v>39200000</v>
      </c>
      <c r="I11694" s="4">
        <v>39200000</v>
      </c>
      <c r="J11694" s="4">
        <v>39200000</v>
      </c>
      <c r="K11694" s="4">
        <v>39200000</v>
      </c>
    </row>
    <row r="11695" spans="1:11" x14ac:dyDescent="0.35">
      <c r="A11695" t="s">
        <v>1116</v>
      </c>
      <c r="B11695" t="s">
        <v>2127</v>
      </c>
      <c r="D11695" s="4">
        <v>39200000</v>
      </c>
      <c r="I11695" s="4">
        <v>39200000</v>
      </c>
      <c r="J11695" s="4">
        <v>39200000</v>
      </c>
      <c r="K11695" s="4">
        <v>39200000</v>
      </c>
    </row>
    <row r="11696" spans="1:11" x14ac:dyDescent="0.35">
      <c r="A11696" t="s">
        <v>1116</v>
      </c>
      <c r="B11696" t="s">
        <v>2128</v>
      </c>
      <c r="C11696" t="s">
        <v>1851</v>
      </c>
      <c r="D11696" s="4">
        <v>517646</v>
      </c>
      <c r="I11696" s="4">
        <v>517646</v>
      </c>
      <c r="J11696" s="4">
        <v>517646</v>
      </c>
      <c r="K11696" s="4">
        <v>517646</v>
      </c>
    </row>
    <row r="11697" spans="1:11" x14ac:dyDescent="0.35">
      <c r="A11697" t="s">
        <v>1116</v>
      </c>
      <c r="B11697" t="s">
        <v>2129</v>
      </c>
      <c r="C11697" t="s">
        <v>1852</v>
      </c>
      <c r="D11697" s="4">
        <v>42251</v>
      </c>
      <c r="G11697" s="4">
        <v>31348</v>
      </c>
      <c r="H11697" s="4">
        <v>2726</v>
      </c>
      <c r="I11697" s="4">
        <v>76325</v>
      </c>
      <c r="J11697" s="4">
        <v>42251</v>
      </c>
      <c r="K11697" s="4">
        <v>42251</v>
      </c>
    </row>
    <row r="11698" spans="1:11" x14ac:dyDescent="0.35">
      <c r="A11698" t="s">
        <v>1116</v>
      </c>
      <c r="B11698" t="s">
        <v>2130</v>
      </c>
      <c r="C11698" t="s">
        <v>1853</v>
      </c>
      <c r="D11698" s="4">
        <v>34652</v>
      </c>
      <c r="F11698" s="4">
        <v>16383</v>
      </c>
      <c r="G11698" s="4">
        <v>13082</v>
      </c>
      <c r="I11698" s="4">
        <v>64117</v>
      </c>
      <c r="J11698" s="4">
        <v>34652</v>
      </c>
      <c r="K11698" s="4">
        <v>34652</v>
      </c>
    </row>
    <row r="11699" spans="1:11" x14ac:dyDescent="0.35">
      <c r="A11699" t="s">
        <v>1116</v>
      </c>
      <c r="B11699" t="s">
        <v>2172</v>
      </c>
      <c r="C11699" t="s">
        <v>1893</v>
      </c>
      <c r="H11699" s="4">
        <v>11946</v>
      </c>
      <c r="I11699" s="4">
        <v>11946</v>
      </c>
      <c r="J11699">
        <v>0</v>
      </c>
      <c r="K11699" s="4">
        <v>0</v>
      </c>
    </row>
    <row r="11700" spans="1:11" x14ac:dyDescent="0.35">
      <c r="A11700" t="s">
        <v>1116</v>
      </c>
      <c r="B11700" t="s">
        <v>2182</v>
      </c>
      <c r="C11700" t="s">
        <v>1903</v>
      </c>
      <c r="D11700" s="4">
        <v>19596</v>
      </c>
      <c r="I11700" s="4">
        <v>19596</v>
      </c>
      <c r="J11700" s="4">
        <v>19596</v>
      </c>
      <c r="K11700" s="4">
        <v>19596</v>
      </c>
    </row>
    <row r="11701" spans="1:11" x14ac:dyDescent="0.35">
      <c r="A11701" t="s">
        <v>1116</v>
      </c>
      <c r="B11701" t="s">
        <v>2131</v>
      </c>
      <c r="C11701" t="s">
        <v>1854</v>
      </c>
      <c r="D11701" s="4">
        <v>911088</v>
      </c>
      <c r="H11701" s="4">
        <v>121048</v>
      </c>
      <c r="I11701" s="4">
        <v>1032136</v>
      </c>
      <c r="J11701" s="4">
        <v>911088</v>
      </c>
      <c r="K11701" s="4">
        <v>911088</v>
      </c>
    </row>
    <row r="11702" spans="1:11" x14ac:dyDescent="0.35">
      <c r="A11702" t="s">
        <v>1116</v>
      </c>
      <c r="B11702" t="s">
        <v>2132</v>
      </c>
      <c r="C11702" t="s">
        <v>1855</v>
      </c>
      <c r="D11702" s="4">
        <v>574344</v>
      </c>
      <c r="E11702" s="4">
        <v>32798</v>
      </c>
      <c r="F11702" s="4">
        <v>702042</v>
      </c>
      <c r="H11702" s="4">
        <v>247347</v>
      </c>
      <c r="I11702" s="4">
        <v>1556530</v>
      </c>
      <c r="J11702" s="4">
        <v>607142</v>
      </c>
      <c r="K11702" s="4">
        <v>574344</v>
      </c>
    </row>
    <row r="11703" spans="1:11" x14ac:dyDescent="0.35">
      <c r="A11703" t="s">
        <v>1116</v>
      </c>
      <c r="B11703" t="s">
        <v>2133</v>
      </c>
      <c r="C11703" t="s">
        <v>1856</v>
      </c>
      <c r="D11703" s="4">
        <v>49274</v>
      </c>
      <c r="H11703" s="4">
        <v>144954</v>
      </c>
      <c r="I11703" s="4">
        <v>194228</v>
      </c>
      <c r="J11703" s="4">
        <v>49274</v>
      </c>
      <c r="K11703" s="4">
        <v>49274</v>
      </c>
    </row>
    <row r="11704" spans="1:11" x14ac:dyDescent="0.35">
      <c r="A11704" t="s">
        <v>1116</v>
      </c>
      <c r="B11704" t="s">
        <v>2134</v>
      </c>
      <c r="C11704" t="s">
        <v>1857</v>
      </c>
      <c r="D11704" s="4">
        <v>110309</v>
      </c>
      <c r="E11704" s="4">
        <v>6790</v>
      </c>
      <c r="F11704" s="4">
        <v>15616</v>
      </c>
      <c r="H11704" s="4">
        <v>10863</v>
      </c>
      <c r="I11704" s="4">
        <v>143579</v>
      </c>
      <c r="J11704" s="4">
        <v>117099</v>
      </c>
      <c r="K11704" s="4">
        <v>110309</v>
      </c>
    </row>
    <row r="11705" spans="1:11" x14ac:dyDescent="0.35">
      <c r="A11705" t="s">
        <v>1116</v>
      </c>
      <c r="B11705" t="s">
        <v>2135</v>
      </c>
      <c r="C11705" t="s">
        <v>1858</v>
      </c>
      <c r="D11705" s="4">
        <v>451646</v>
      </c>
      <c r="H11705" s="4">
        <v>29328</v>
      </c>
      <c r="I11705" s="4">
        <v>480973</v>
      </c>
      <c r="J11705" s="4">
        <v>451646</v>
      </c>
      <c r="K11705" s="4">
        <v>451646</v>
      </c>
    </row>
    <row r="11706" spans="1:11" x14ac:dyDescent="0.35">
      <c r="A11706" t="s">
        <v>1116</v>
      </c>
      <c r="B11706" t="s">
        <v>2136</v>
      </c>
      <c r="C11706" t="s">
        <v>1859</v>
      </c>
      <c r="D11706" s="4">
        <v>6319722</v>
      </c>
      <c r="E11706" s="4">
        <v>350000</v>
      </c>
      <c r="G11706" s="4">
        <v>105424</v>
      </c>
      <c r="H11706" s="4">
        <v>1100000</v>
      </c>
      <c r="I11706" s="4">
        <v>7875146</v>
      </c>
      <c r="J11706" s="4">
        <v>6669722</v>
      </c>
      <c r="K11706" s="4">
        <v>6319722</v>
      </c>
    </row>
    <row r="11707" spans="1:11" x14ac:dyDescent="0.35">
      <c r="A11707" t="s">
        <v>1116</v>
      </c>
      <c r="B11707" t="s">
        <v>2137</v>
      </c>
      <c r="C11707" t="s">
        <v>1860</v>
      </c>
      <c r="D11707" s="4">
        <v>1847952</v>
      </c>
      <c r="I11707" s="4">
        <v>1847952</v>
      </c>
      <c r="J11707" s="4">
        <v>1847952</v>
      </c>
      <c r="K11707" s="4">
        <v>1847952</v>
      </c>
    </row>
    <row r="11708" spans="1:11" x14ac:dyDescent="0.35">
      <c r="A11708" t="s">
        <v>1116</v>
      </c>
      <c r="B11708" t="s">
        <v>2138</v>
      </c>
      <c r="C11708" t="s">
        <v>1861</v>
      </c>
      <c r="D11708" s="4">
        <v>45480</v>
      </c>
      <c r="I11708" s="4">
        <v>45480</v>
      </c>
      <c r="J11708" s="4">
        <v>45480</v>
      </c>
      <c r="K11708" s="4">
        <v>45480</v>
      </c>
    </row>
    <row r="11709" spans="1:11" x14ac:dyDescent="0.35">
      <c r="A11709" t="s">
        <v>1116</v>
      </c>
      <c r="B11709" t="s">
        <v>2139</v>
      </c>
      <c r="C11709" t="s">
        <v>1862</v>
      </c>
      <c r="D11709" s="4">
        <v>2051142</v>
      </c>
      <c r="I11709" s="4">
        <v>2051142</v>
      </c>
      <c r="J11709" s="4">
        <v>2051142</v>
      </c>
      <c r="K11709" s="4">
        <v>2051142</v>
      </c>
    </row>
    <row r="11710" spans="1:11" x14ac:dyDescent="0.35">
      <c r="A11710" t="s">
        <v>1116</v>
      </c>
      <c r="B11710" t="s">
        <v>2140</v>
      </c>
      <c r="C11710" t="s">
        <v>1863</v>
      </c>
      <c r="E11710" s="4">
        <v>143253</v>
      </c>
      <c r="H11710" s="4">
        <v>46679</v>
      </c>
      <c r="I11710" s="4">
        <v>189933</v>
      </c>
      <c r="J11710">
        <v>143253</v>
      </c>
      <c r="K11710" s="4">
        <v>0</v>
      </c>
    </row>
    <row r="11711" spans="1:11" x14ac:dyDescent="0.35">
      <c r="A11711" t="s">
        <v>1116</v>
      </c>
      <c r="B11711" t="s">
        <v>2141</v>
      </c>
      <c r="D11711" s="4">
        <v>12975103</v>
      </c>
      <c r="E11711" s="4">
        <v>532841</v>
      </c>
      <c r="F11711" s="4">
        <v>734040</v>
      </c>
      <c r="G11711" s="4">
        <v>149854</v>
      </c>
      <c r="H11711" s="4">
        <v>1714891</v>
      </c>
      <c r="I11711" s="4">
        <v>16106728</v>
      </c>
      <c r="J11711" s="4">
        <v>13507944</v>
      </c>
      <c r="K11711" s="4">
        <v>12975103</v>
      </c>
    </row>
    <row r="11712" spans="1:11" x14ac:dyDescent="0.35">
      <c r="A11712" t="s">
        <v>1116</v>
      </c>
      <c r="B11712" t="s">
        <v>2142</v>
      </c>
      <c r="C11712" t="s">
        <v>1864</v>
      </c>
      <c r="G11712" s="4">
        <v>11158</v>
      </c>
      <c r="I11712" s="4">
        <v>11158</v>
      </c>
      <c r="J11712">
        <v>0</v>
      </c>
      <c r="K11712" s="4">
        <v>0</v>
      </c>
    </row>
    <row r="11713" spans="1:11" x14ac:dyDescent="0.35">
      <c r="A11713" t="s">
        <v>1116</v>
      </c>
      <c r="B11713" t="s">
        <v>2143</v>
      </c>
      <c r="C11713" t="s">
        <v>1865</v>
      </c>
      <c r="D11713" s="4">
        <v>57148</v>
      </c>
      <c r="E11713" s="4">
        <v>1744</v>
      </c>
      <c r="G11713" s="4">
        <v>21597</v>
      </c>
      <c r="H11713" s="4">
        <v>64792</v>
      </c>
      <c r="I11713" s="4">
        <v>145282</v>
      </c>
      <c r="J11713" s="4">
        <v>58892</v>
      </c>
      <c r="K11713" s="4">
        <v>57148</v>
      </c>
    </row>
    <row r="11714" spans="1:11" x14ac:dyDescent="0.35">
      <c r="A11714" t="s">
        <v>1116</v>
      </c>
      <c r="B11714" t="s">
        <v>2144</v>
      </c>
      <c r="C11714" t="s">
        <v>1866</v>
      </c>
      <c r="D11714" s="4">
        <v>1056</v>
      </c>
      <c r="I11714" s="4">
        <v>1056</v>
      </c>
      <c r="J11714" s="4">
        <v>1056</v>
      </c>
      <c r="K11714" s="4">
        <v>1056</v>
      </c>
    </row>
    <row r="11715" spans="1:11" x14ac:dyDescent="0.35">
      <c r="A11715" t="s">
        <v>1116</v>
      </c>
      <c r="B11715" t="s">
        <v>2145</v>
      </c>
      <c r="C11715" t="s">
        <v>1867</v>
      </c>
      <c r="E11715" s="4">
        <v>8988424</v>
      </c>
      <c r="F11715" s="4">
        <v>18425</v>
      </c>
      <c r="G11715" s="4">
        <v>117000</v>
      </c>
      <c r="H11715" s="4">
        <v>1894805</v>
      </c>
      <c r="I11715" s="4">
        <v>11018653</v>
      </c>
      <c r="J11715">
        <v>8988424</v>
      </c>
      <c r="K11715" s="4">
        <v>0</v>
      </c>
    </row>
    <row r="11716" spans="1:11" x14ac:dyDescent="0.35">
      <c r="A11716" t="s">
        <v>1116</v>
      </c>
      <c r="B11716" t="s">
        <v>2146</v>
      </c>
      <c r="C11716" t="s">
        <v>1868</v>
      </c>
      <c r="D11716" s="4">
        <v>16338</v>
      </c>
      <c r="E11716" s="4">
        <v>3706504</v>
      </c>
      <c r="G11716" s="4">
        <v>78890</v>
      </c>
      <c r="H11716" s="4">
        <v>4346930</v>
      </c>
      <c r="I11716" s="4">
        <v>8148662</v>
      </c>
      <c r="J11716" s="4">
        <v>3722842</v>
      </c>
      <c r="K11716" s="4">
        <v>16338</v>
      </c>
    </row>
    <row r="11717" spans="1:11" x14ac:dyDescent="0.35">
      <c r="A11717" t="s">
        <v>1116</v>
      </c>
      <c r="B11717" t="s">
        <v>2173</v>
      </c>
      <c r="C11717" t="s">
        <v>1894</v>
      </c>
      <c r="D11717" s="4">
        <v>80731</v>
      </c>
      <c r="I11717" s="4">
        <v>80731</v>
      </c>
      <c r="J11717" s="4">
        <v>80731</v>
      </c>
      <c r="K11717" s="4">
        <v>80731</v>
      </c>
    </row>
    <row r="11718" spans="1:11" x14ac:dyDescent="0.35">
      <c r="A11718" t="s">
        <v>1116</v>
      </c>
      <c r="B11718" t="s">
        <v>2147</v>
      </c>
      <c r="C11718" t="s">
        <v>1869</v>
      </c>
      <c r="E11718" s="4">
        <v>2858784</v>
      </c>
      <c r="H11718" s="4">
        <v>48000</v>
      </c>
      <c r="I11718" s="4">
        <v>2906784</v>
      </c>
      <c r="J11718">
        <v>2858784</v>
      </c>
      <c r="K11718" s="4">
        <v>0</v>
      </c>
    </row>
    <row r="11719" spans="1:11" x14ac:dyDescent="0.35">
      <c r="A11719" t="s">
        <v>1116</v>
      </c>
      <c r="B11719" t="s">
        <v>2148</v>
      </c>
      <c r="C11719" t="s">
        <v>1870</v>
      </c>
      <c r="D11719" s="4">
        <v>25199</v>
      </c>
      <c r="E11719" s="4">
        <v>16754074</v>
      </c>
      <c r="H11719" s="4">
        <v>483444</v>
      </c>
      <c r="I11719" s="4">
        <v>17262717</v>
      </c>
      <c r="J11719" s="4">
        <v>16779273</v>
      </c>
      <c r="K11719" s="4">
        <v>25199</v>
      </c>
    </row>
    <row r="11720" spans="1:11" x14ac:dyDescent="0.35">
      <c r="A11720" t="s">
        <v>1116</v>
      </c>
      <c r="B11720" t="s">
        <v>2149</v>
      </c>
      <c r="C11720" t="s">
        <v>1871</v>
      </c>
      <c r="D11720" s="4">
        <v>9542</v>
      </c>
      <c r="E11720" s="4">
        <v>0</v>
      </c>
      <c r="H11720" s="4">
        <v>19791574</v>
      </c>
      <c r="I11720" s="4">
        <v>19801116</v>
      </c>
      <c r="J11720" s="4">
        <v>9542</v>
      </c>
      <c r="K11720" s="4">
        <v>9542</v>
      </c>
    </row>
    <row r="11721" spans="1:11" x14ac:dyDescent="0.35">
      <c r="A11721" t="s">
        <v>1116</v>
      </c>
      <c r="B11721" t="s">
        <v>2150</v>
      </c>
      <c r="C11721" t="s">
        <v>1872</v>
      </c>
      <c r="D11721" s="4">
        <v>2401000</v>
      </c>
      <c r="I11721" s="4">
        <v>2401000</v>
      </c>
      <c r="J11721" s="4">
        <v>2401000</v>
      </c>
      <c r="K11721" s="4">
        <v>2401000</v>
      </c>
    </row>
    <row r="11722" spans="1:11" x14ac:dyDescent="0.35">
      <c r="A11722" t="s">
        <v>1116</v>
      </c>
      <c r="B11722" t="s">
        <v>2152</v>
      </c>
      <c r="C11722" t="s">
        <v>1874</v>
      </c>
      <c r="E11722" s="4">
        <v>2766</v>
      </c>
      <c r="I11722" s="4">
        <v>2766</v>
      </c>
      <c r="J11722">
        <v>2766</v>
      </c>
      <c r="K11722" s="4">
        <v>0</v>
      </c>
    </row>
    <row r="11723" spans="1:11" x14ac:dyDescent="0.35">
      <c r="A11723" t="s">
        <v>1116</v>
      </c>
      <c r="B11723" t="s">
        <v>2153</v>
      </c>
      <c r="C11723" t="s">
        <v>1875</v>
      </c>
      <c r="D11723" s="4">
        <v>0</v>
      </c>
      <c r="H11723" s="4">
        <v>578885</v>
      </c>
      <c r="I11723" s="4">
        <v>578885</v>
      </c>
      <c r="J11723" s="4">
        <v>0</v>
      </c>
      <c r="K11723" s="4">
        <v>0</v>
      </c>
    </row>
    <row r="11724" spans="1:11" x14ac:dyDescent="0.35">
      <c r="A11724" t="s">
        <v>1116</v>
      </c>
      <c r="B11724" t="s">
        <v>2155</v>
      </c>
      <c r="C11724" t="s">
        <v>1877</v>
      </c>
      <c r="D11724" s="4">
        <v>60121</v>
      </c>
      <c r="E11724" s="4">
        <v>4625</v>
      </c>
      <c r="I11724" s="4">
        <v>64746</v>
      </c>
      <c r="J11724" s="4">
        <v>64746</v>
      </c>
      <c r="K11724" s="4">
        <v>60121</v>
      </c>
    </row>
    <row r="11725" spans="1:11" x14ac:dyDescent="0.35">
      <c r="A11725" t="s">
        <v>1116</v>
      </c>
      <c r="B11725" t="s">
        <v>2156</v>
      </c>
      <c r="D11725" s="4">
        <v>2651135</v>
      </c>
      <c r="E11725" s="4">
        <v>32316922</v>
      </c>
      <c r="F11725" s="4">
        <v>18425</v>
      </c>
      <c r="G11725" s="4">
        <v>228646</v>
      </c>
      <c r="H11725" s="4">
        <v>27208429</v>
      </c>
      <c r="I11725" s="4">
        <v>62423556</v>
      </c>
      <c r="J11725" s="4">
        <v>34968057</v>
      </c>
      <c r="K11725" s="4">
        <v>2651135</v>
      </c>
    </row>
    <row r="11726" spans="1:11" x14ac:dyDescent="0.35">
      <c r="A11726" t="s">
        <v>1116</v>
      </c>
      <c r="B11726" t="s">
        <v>2157</v>
      </c>
      <c r="C11726" t="s">
        <v>1879</v>
      </c>
      <c r="D11726" s="4">
        <v>3454070</v>
      </c>
      <c r="I11726" s="4">
        <v>3454070</v>
      </c>
      <c r="J11726" s="4">
        <v>3454070</v>
      </c>
      <c r="K11726" s="4">
        <v>3454070</v>
      </c>
    </row>
    <row r="11727" spans="1:11" x14ac:dyDescent="0.35">
      <c r="A11727" t="s">
        <v>1116</v>
      </c>
      <c r="B11727" t="s">
        <v>2176</v>
      </c>
      <c r="C11727" t="s">
        <v>1897</v>
      </c>
      <c r="D11727" s="4">
        <v>13689</v>
      </c>
      <c r="I11727" s="4">
        <v>13689</v>
      </c>
      <c r="J11727" s="4">
        <v>13689</v>
      </c>
      <c r="K11727" s="4">
        <v>13689</v>
      </c>
    </row>
    <row r="11728" spans="1:11" x14ac:dyDescent="0.35">
      <c r="A11728" t="s">
        <v>1116</v>
      </c>
      <c r="B11728" t="s">
        <v>2158</v>
      </c>
      <c r="C11728" t="s">
        <v>1880</v>
      </c>
      <c r="D11728" s="4">
        <v>802333</v>
      </c>
      <c r="I11728" s="4">
        <v>802333</v>
      </c>
      <c r="J11728" s="4">
        <v>802333</v>
      </c>
      <c r="K11728" s="4">
        <v>802333</v>
      </c>
    </row>
    <row r="11729" spans="1:11" x14ac:dyDescent="0.35">
      <c r="A11729" t="s">
        <v>1116</v>
      </c>
      <c r="B11729" t="s">
        <v>2159</v>
      </c>
      <c r="C11729" t="s">
        <v>1881</v>
      </c>
      <c r="D11729" s="4">
        <v>4850579</v>
      </c>
      <c r="I11729" s="4">
        <v>4850579</v>
      </c>
      <c r="J11729" s="4">
        <v>4850579</v>
      </c>
      <c r="K11729" s="4">
        <v>4850579</v>
      </c>
    </row>
    <row r="11730" spans="1:11" x14ac:dyDescent="0.35">
      <c r="A11730" t="s">
        <v>1116</v>
      </c>
      <c r="B11730" t="s">
        <v>2160</v>
      </c>
      <c r="C11730" t="s">
        <v>1882</v>
      </c>
      <c r="D11730" s="4">
        <v>715</v>
      </c>
      <c r="E11730" s="4">
        <v>123793</v>
      </c>
      <c r="I11730" s="4">
        <v>124509</v>
      </c>
      <c r="J11730" s="4">
        <v>124508</v>
      </c>
      <c r="K11730" s="4">
        <v>715</v>
      </c>
    </row>
    <row r="11731" spans="1:11" x14ac:dyDescent="0.35">
      <c r="A11731" t="s">
        <v>1116</v>
      </c>
      <c r="B11731" t="s">
        <v>2179</v>
      </c>
      <c r="C11731" t="s">
        <v>1900</v>
      </c>
      <c r="D11731" s="4">
        <v>3480</v>
      </c>
      <c r="I11731" s="4">
        <v>3480</v>
      </c>
      <c r="J11731" s="4">
        <v>3480</v>
      </c>
      <c r="K11731" s="4">
        <v>3480</v>
      </c>
    </row>
    <row r="11732" spans="1:11" x14ac:dyDescent="0.35">
      <c r="A11732" t="s">
        <v>1116</v>
      </c>
      <c r="B11732" t="s">
        <v>2161</v>
      </c>
      <c r="C11732" t="s">
        <v>1883</v>
      </c>
      <c r="D11732" s="4">
        <v>57372</v>
      </c>
      <c r="I11732" s="4">
        <v>57372</v>
      </c>
      <c r="J11732" s="4">
        <v>57372</v>
      </c>
      <c r="K11732" s="4">
        <v>57372</v>
      </c>
    </row>
    <row r="11733" spans="1:11" x14ac:dyDescent="0.35">
      <c r="A11733" t="s">
        <v>1116</v>
      </c>
      <c r="B11733" t="s">
        <v>2163</v>
      </c>
      <c r="D11733" s="4">
        <v>9182239</v>
      </c>
      <c r="E11733" s="4">
        <v>123793</v>
      </c>
      <c r="I11733" s="4">
        <v>9306032</v>
      </c>
      <c r="J11733" s="4">
        <v>9306032</v>
      </c>
      <c r="K11733" s="4">
        <v>9182239</v>
      </c>
    </row>
    <row r="11734" spans="1:11" x14ac:dyDescent="0.35">
      <c r="A11734" t="s">
        <v>1116</v>
      </c>
      <c r="B11734" t="s">
        <v>2164</v>
      </c>
      <c r="C11734" t="s">
        <v>1886</v>
      </c>
      <c r="D11734" s="4">
        <v>226234</v>
      </c>
      <c r="I11734" s="4">
        <v>226234</v>
      </c>
      <c r="J11734" s="4">
        <v>226234</v>
      </c>
      <c r="K11734" s="4">
        <v>226234</v>
      </c>
    </row>
    <row r="11735" spans="1:11" x14ac:dyDescent="0.35">
      <c r="A11735" t="s">
        <v>1116</v>
      </c>
      <c r="B11735" t="s">
        <v>2165</v>
      </c>
      <c r="D11735" s="4">
        <v>226234</v>
      </c>
      <c r="I11735" s="4">
        <v>226234</v>
      </c>
      <c r="J11735" s="4">
        <v>226234</v>
      </c>
      <c r="K11735" s="4">
        <v>226234</v>
      </c>
    </row>
    <row r="11736" spans="1:11" x14ac:dyDescent="0.35">
      <c r="A11736" t="s">
        <v>1116</v>
      </c>
      <c r="B11736" t="s">
        <v>2183</v>
      </c>
      <c r="C11736" t="s">
        <v>1904</v>
      </c>
      <c r="F11736" s="4">
        <v>750000</v>
      </c>
      <c r="I11736" s="4">
        <v>750000</v>
      </c>
      <c r="J11736">
        <v>0</v>
      </c>
      <c r="K11736" s="4">
        <v>0</v>
      </c>
    </row>
    <row r="11737" spans="1:11" x14ac:dyDescent="0.35">
      <c r="A11737" t="s">
        <v>1116</v>
      </c>
      <c r="B11737" t="s">
        <v>2166</v>
      </c>
      <c r="C11737" t="s">
        <v>1888</v>
      </c>
      <c r="E11737" s="4">
        <v>1344000</v>
      </c>
      <c r="I11737" s="4">
        <v>1344000</v>
      </c>
      <c r="J11737">
        <v>1344000</v>
      </c>
      <c r="K11737" s="4">
        <v>0</v>
      </c>
    </row>
    <row r="11738" spans="1:11" x14ac:dyDescent="0.35">
      <c r="A11738" t="s">
        <v>1116</v>
      </c>
      <c r="B11738" t="s">
        <v>2180</v>
      </c>
      <c r="C11738" t="s">
        <v>1901</v>
      </c>
      <c r="E11738" s="4">
        <v>1050000</v>
      </c>
      <c r="I11738" s="4">
        <v>1050000</v>
      </c>
      <c r="J11738">
        <v>1050000</v>
      </c>
      <c r="K11738" s="4">
        <v>0</v>
      </c>
    </row>
    <row r="11739" spans="1:11" x14ac:dyDescent="0.35">
      <c r="A11739" t="s">
        <v>1116</v>
      </c>
      <c r="B11739" t="s">
        <v>2167</v>
      </c>
      <c r="C11739" t="s">
        <v>1889</v>
      </c>
      <c r="E11739" s="4">
        <v>210000</v>
      </c>
      <c r="I11739" s="4">
        <v>210000</v>
      </c>
      <c r="J11739">
        <v>210000</v>
      </c>
      <c r="K11739" s="4">
        <v>0</v>
      </c>
    </row>
    <row r="11740" spans="1:11" x14ac:dyDescent="0.35">
      <c r="A11740" t="s">
        <v>1116</v>
      </c>
      <c r="B11740" t="s">
        <v>2168</v>
      </c>
      <c r="C11740" t="s">
        <v>1890</v>
      </c>
      <c r="E11740" s="4">
        <v>112500</v>
      </c>
      <c r="I11740" s="4">
        <v>112500</v>
      </c>
      <c r="J11740">
        <v>112500</v>
      </c>
      <c r="K11740" s="4">
        <v>0</v>
      </c>
    </row>
    <row r="11741" spans="1:11" x14ac:dyDescent="0.35">
      <c r="A11741" t="s">
        <v>1116</v>
      </c>
      <c r="B11741" t="s">
        <v>2181</v>
      </c>
      <c r="C11741" t="s">
        <v>1902</v>
      </c>
      <c r="E11741" s="4">
        <v>2100000</v>
      </c>
      <c r="I11741" s="4">
        <v>2100000</v>
      </c>
      <c r="J11741">
        <v>2100000</v>
      </c>
      <c r="K11741" s="4">
        <v>0</v>
      </c>
    </row>
    <row r="11742" spans="1:11" x14ac:dyDescent="0.35">
      <c r="A11742" t="s">
        <v>1116</v>
      </c>
      <c r="B11742" t="s">
        <v>2169</v>
      </c>
      <c r="E11742" s="4">
        <v>4816500</v>
      </c>
      <c r="F11742" s="4">
        <v>750000</v>
      </c>
      <c r="I11742" s="4">
        <v>5566500</v>
      </c>
      <c r="J11742">
        <v>4816500</v>
      </c>
      <c r="K11742" s="4">
        <v>0</v>
      </c>
    </row>
    <row r="11743" spans="1:11" x14ac:dyDescent="0.35">
      <c r="A11743" t="s">
        <v>1116</v>
      </c>
      <c r="B11743" t="s">
        <v>2170</v>
      </c>
      <c r="D11743" s="4">
        <v>254118966</v>
      </c>
      <c r="E11743" s="4">
        <v>45012494</v>
      </c>
      <c r="F11743" s="4">
        <v>27177228</v>
      </c>
      <c r="G11743" s="4">
        <v>1146163</v>
      </c>
      <c r="H11743" s="4">
        <v>64958009</v>
      </c>
      <c r="I11743" s="4">
        <v>392412860</v>
      </c>
      <c r="J11743" s="4">
        <f>SUM(D11743,E11743)</f>
        <v>299131460</v>
      </c>
      <c r="K11743" s="4">
        <v>254118966</v>
      </c>
    </row>
    <row r="11744" spans="1:11" x14ac:dyDescent="0.35">
      <c r="A11744" t="s">
        <v>1120</v>
      </c>
      <c r="B11744" t="s">
        <v>2118</v>
      </c>
      <c r="C11744" t="s">
        <v>1843</v>
      </c>
      <c r="D11744" s="4">
        <v>11234296</v>
      </c>
      <c r="I11744" s="4">
        <v>11234296</v>
      </c>
      <c r="J11744" s="4">
        <v>11234296</v>
      </c>
      <c r="K11744" s="4">
        <v>11234296</v>
      </c>
    </row>
    <row r="11745" spans="1:11" x14ac:dyDescent="0.35">
      <c r="A11745" t="s">
        <v>1120</v>
      </c>
      <c r="B11745" t="s">
        <v>2119</v>
      </c>
      <c r="C11745" t="s">
        <v>1844</v>
      </c>
      <c r="D11745" s="4">
        <v>79574</v>
      </c>
      <c r="F11745" s="4">
        <v>231400</v>
      </c>
      <c r="G11745" s="4">
        <v>30277</v>
      </c>
      <c r="H11745" s="4">
        <v>543674</v>
      </c>
      <c r="I11745" s="4">
        <v>884924</v>
      </c>
      <c r="J11745" s="4">
        <v>79574</v>
      </c>
      <c r="K11745" s="4">
        <v>79574</v>
      </c>
    </row>
    <row r="11746" spans="1:11" x14ac:dyDescent="0.35">
      <c r="A11746" t="s">
        <v>1120</v>
      </c>
      <c r="B11746" t="s">
        <v>2120</v>
      </c>
      <c r="C11746" t="s">
        <v>1845</v>
      </c>
      <c r="D11746" s="4">
        <v>111159</v>
      </c>
      <c r="F11746" s="4">
        <v>539546</v>
      </c>
      <c r="H11746" s="4">
        <v>156690</v>
      </c>
      <c r="I11746" s="4">
        <v>807394</v>
      </c>
      <c r="J11746" s="4">
        <v>111159</v>
      </c>
      <c r="K11746" s="4">
        <v>111159</v>
      </c>
    </row>
    <row r="11747" spans="1:11" x14ac:dyDescent="0.35">
      <c r="A11747" t="s">
        <v>1120</v>
      </c>
      <c r="B11747" t="s">
        <v>2121</v>
      </c>
      <c r="D11747" s="4">
        <v>11425029</v>
      </c>
      <c r="F11747" s="4">
        <v>770945</v>
      </c>
      <c r="G11747" s="4">
        <v>30277</v>
      </c>
      <c r="H11747" s="4">
        <v>700364</v>
      </c>
      <c r="I11747" s="4">
        <v>12926614</v>
      </c>
      <c r="J11747" s="4">
        <v>11425029</v>
      </c>
      <c r="K11747" s="4">
        <v>11425029</v>
      </c>
    </row>
    <row r="11748" spans="1:11" x14ac:dyDescent="0.35">
      <c r="A11748" t="s">
        <v>1120</v>
      </c>
      <c r="B11748" t="s">
        <v>2122</v>
      </c>
      <c r="C11748" t="s">
        <v>1846</v>
      </c>
      <c r="D11748" s="4">
        <v>1668669</v>
      </c>
      <c r="F11748" s="4">
        <v>5467505</v>
      </c>
      <c r="G11748" s="4">
        <v>3254676</v>
      </c>
      <c r="H11748" s="4">
        <v>3222720</v>
      </c>
      <c r="I11748" s="4">
        <v>13613570</v>
      </c>
      <c r="J11748" s="4">
        <v>1668669</v>
      </c>
      <c r="K11748" s="4">
        <v>1668669</v>
      </c>
    </row>
    <row r="11749" spans="1:11" x14ac:dyDescent="0.35">
      <c r="A11749" t="s">
        <v>1120</v>
      </c>
      <c r="B11749" t="s">
        <v>2123</v>
      </c>
      <c r="C11749" t="s">
        <v>1847</v>
      </c>
      <c r="D11749" s="4">
        <v>1769366</v>
      </c>
      <c r="F11749" s="4">
        <v>1639944</v>
      </c>
      <c r="H11749" s="4">
        <v>26088</v>
      </c>
      <c r="I11749" s="4">
        <v>3435398</v>
      </c>
      <c r="J11749" s="4">
        <v>1769366</v>
      </c>
      <c r="K11749" s="4">
        <v>1769366</v>
      </c>
    </row>
    <row r="11750" spans="1:11" x14ac:dyDescent="0.35">
      <c r="A11750" t="s">
        <v>1120</v>
      </c>
      <c r="B11750" t="s">
        <v>2124</v>
      </c>
      <c r="C11750" t="s">
        <v>1848</v>
      </c>
      <c r="D11750" s="4">
        <v>633535</v>
      </c>
      <c r="E11750" s="4">
        <v>1743</v>
      </c>
      <c r="I11750" s="4">
        <v>635278</v>
      </c>
      <c r="J11750" s="4">
        <v>635278</v>
      </c>
      <c r="K11750" s="4">
        <v>633535</v>
      </c>
    </row>
    <row r="11751" spans="1:11" x14ac:dyDescent="0.35">
      <c r="A11751" t="s">
        <v>1120</v>
      </c>
      <c r="B11751" t="s">
        <v>2125</v>
      </c>
      <c r="D11751" s="4">
        <v>4071569</v>
      </c>
      <c r="E11751" s="4">
        <v>1743</v>
      </c>
      <c r="F11751" s="4">
        <v>7107448</v>
      </c>
      <c r="G11751" s="4">
        <v>3254676</v>
      </c>
      <c r="H11751" s="4">
        <v>3248808</v>
      </c>
      <c r="I11751" s="4">
        <v>17684245</v>
      </c>
      <c r="J11751" s="4">
        <v>4073312</v>
      </c>
      <c r="K11751" s="4">
        <v>4071569</v>
      </c>
    </row>
    <row r="11752" spans="1:11" x14ac:dyDescent="0.35">
      <c r="A11752" t="s">
        <v>1120</v>
      </c>
      <c r="B11752" t="s">
        <v>2128</v>
      </c>
      <c r="C11752" t="s">
        <v>1851</v>
      </c>
      <c r="D11752" s="4">
        <v>231164</v>
      </c>
      <c r="I11752" s="4">
        <v>231164</v>
      </c>
      <c r="J11752" s="4">
        <v>231164</v>
      </c>
      <c r="K11752" s="4">
        <v>231164</v>
      </c>
    </row>
    <row r="11753" spans="1:11" x14ac:dyDescent="0.35">
      <c r="A11753" t="s">
        <v>1120</v>
      </c>
      <c r="B11753" t="s">
        <v>2130</v>
      </c>
      <c r="C11753" t="s">
        <v>1853</v>
      </c>
      <c r="H11753" s="4">
        <v>2309</v>
      </c>
      <c r="I11753" s="4">
        <v>2309</v>
      </c>
      <c r="J11753">
        <v>0</v>
      </c>
      <c r="K11753" s="4">
        <v>0</v>
      </c>
    </row>
    <row r="11754" spans="1:11" x14ac:dyDescent="0.35">
      <c r="A11754" t="s">
        <v>1120</v>
      </c>
      <c r="B11754" t="s">
        <v>2182</v>
      </c>
      <c r="C11754" t="s">
        <v>1903</v>
      </c>
      <c r="D11754" s="4">
        <v>10768</v>
      </c>
      <c r="I11754" s="4">
        <v>10768</v>
      </c>
      <c r="J11754" s="4">
        <v>10768</v>
      </c>
      <c r="K11754" s="4">
        <v>10768</v>
      </c>
    </row>
    <row r="11755" spans="1:11" x14ac:dyDescent="0.35">
      <c r="A11755" t="s">
        <v>1120</v>
      </c>
      <c r="B11755" t="s">
        <v>2131</v>
      </c>
      <c r="C11755" t="s">
        <v>1854</v>
      </c>
      <c r="D11755" s="4">
        <v>137605</v>
      </c>
      <c r="F11755" s="4">
        <v>632140</v>
      </c>
      <c r="I11755" s="4">
        <v>769745</v>
      </c>
      <c r="J11755" s="4">
        <v>137605</v>
      </c>
      <c r="K11755" s="4">
        <v>137605</v>
      </c>
    </row>
    <row r="11756" spans="1:11" x14ac:dyDescent="0.35">
      <c r="A11756" t="s">
        <v>1120</v>
      </c>
      <c r="B11756" t="s">
        <v>2132</v>
      </c>
      <c r="C11756" t="s">
        <v>1855</v>
      </c>
      <c r="D11756" s="4">
        <v>113707</v>
      </c>
      <c r="E11756" s="4">
        <v>290541</v>
      </c>
      <c r="I11756" s="4">
        <v>404249</v>
      </c>
      <c r="J11756" s="4">
        <v>404248</v>
      </c>
      <c r="K11756" s="4">
        <v>113707</v>
      </c>
    </row>
    <row r="11757" spans="1:11" x14ac:dyDescent="0.35">
      <c r="A11757" t="s">
        <v>1120</v>
      </c>
      <c r="B11757" t="s">
        <v>2133</v>
      </c>
      <c r="C11757" t="s">
        <v>1856</v>
      </c>
      <c r="I11757" s="4">
        <v>0</v>
      </c>
      <c r="J11757">
        <v>0</v>
      </c>
      <c r="K11757" s="4">
        <v>0</v>
      </c>
    </row>
    <row r="11758" spans="1:11" x14ac:dyDescent="0.35">
      <c r="A11758" t="s">
        <v>1120</v>
      </c>
      <c r="B11758" t="s">
        <v>2134</v>
      </c>
      <c r="C11758" t="s">
        <v>1857</v>
      </c>
      <c r="D11758" s="4">
        <v>15616</v>
      </c>
      <c r="I11758" s="4">
        <v>15616</v>
      </c>
      <c r="J11758" s="4">
        <v>15616</v>
      </c>
      <c r="K11758" s="4">
        <v>15616</v>
      </c>
    </row>
    <row r="11759" spans="1:11" x14ac:dyDescent="0.35">
      <c r="A11759" t="s">
        <v>1120</v>
      </c>
      <c r="B11759" t="s">
        <v>2135</v>
      </c>
      <c r="C11759" t="s">
        <v>1858</v>
      </c>
      <c r="D11759" s="4">
        <v>62175</v>
      </c>
      <c r="E11759" s="4">
        <v>10390</v>
      </c>
      <c r="H11759" s="4">
        <v>4022</v>
      </c>
      <c r="I11759" s="4">
        <v>76587</v>
      </c>
      <c r="J11759" s="4">
        <v>72565</v>
      </c>
      <c r="K11759" s="4">
        <v>62175</v>
      </c>
    </row>
    <row r="11760" spans="1:11" x14ac:dyDescent="0.35">
      <c r="A11760" t="s">
        <v>1120</v>
      </c>
      <c r="B11760" t="s">
        <v>2136</v>
      </c>
      <c r="C11760" t="s">
        <v>1859</v>
      </c>
      <c r="D11760" s="4">
        <v>1225000</v>
      </c>
      <c r="H11760" s="4">
        <v>275000</v>
      </c>
      <c r="I11760" s="4">
        <v>1500000</v>
      </c>
      <c r="J11760" s="4">
        <v>1225000</v>
      </c>
      <c r="K11760" s="4">
        <v>1225000</v>
      </c>
    </row>
    <row r="11761" spans="1:11" x14ac:dyDescent="0.35">
      <c r="A11761" t="s">
        <v>1120</v>
      </c>
      <c r="B11761" t="s">
        <v>2137</v>
      </c>
      <c r="C11761" t="s">
        <v>1860</v>
      </c>
      <c r="D11761" s="4">
        <v>1087030</v>
      </c>
      <c r="I11761" s="4">
        <v>1087030</v>
      </c>
      <c r="J11761" s="4">
        <v>1087030</v>
      </c>
      <c r="K11761" s="4">
        <v>1087030</v>
      </c>
    </row>
    <row r="11762" spans="1:11" x14ac:dyDescent="0.35">
      <c r="A11762" t="s">
        <v>1120</v>
      </c>
      <c r="B11762" t="s">
        <v>2138</v>
      </c>
      <c r="C11762" t="s">
        <v>1861</v>
      </c>
      <c r="D11762" s="4">
        <v>69724</v>
      </c>
      <c r="I11762" s="4">
        <v>69724</v>
      </c>
      <c r="J11762" s="4">
        <v>69724</v>
      </c>
      <c r="K11762" s="4">
        <v>69724</v>
      </c>
    </row>
    <row r="11763" spans="1:11" x14ac:dyDescent="0.35">
      <c r="A11763" t="s">
        <v>1120</v>
      </c>
      <c r="B11763" t="s">
        <v>2140</v>
      </c>
      <c r="C11763" t="s">
        <v>1863</v>
      </c>
      <c r="D11763" s="4">
        <v>38900</v>
      </c>
      <c r="I11763" s="4">
        <v>38900</v>
      </c>
      <c r="J11763" s="4">
        <v>38900</v>
      </c>
      <c r="K11763" s="4">
        <v>38900</v>
      </c>
    </row>
    <row r="11764" spans="1:11" x14ac:dyDescent="0.35">
      <c r="A11764" t="s">
        <v>1120</v>
      </c>
      <c r="B11764" t="s">
        <v>2141</v>
      </c>
      <c r="D11764" s="4">
        <v>2991689</v>
      </c>
      <c r="E11764" s="4">
        <v>300932</v>
      </c>
      <c r="F11764" s="4">
        <v>632140</v>
      </c>
      <c r="H11764" s="4">
        <v>281331</v>
      </c>
      <c r="I11764" s="4">
        <v>4206092</v>
      </c>
      <c r="J11764" s="4">
        <v>3292621</v>
      </c>
      <c r="K11764" s="4">
        <v>2991689</v>
      </c>
    </row>
    <row r="11765" spans="1:11" x14ac:dyDescent="0.35">
      <c r="A11765" t="s">
        <v>1120</v>
      </c>
      <c r="B11765" t="s">
        <v>2144</v>
      </c>
      <c r="C11765" t="s">
        <v>1866</v>
      </c>
      <c r="I11765" s="4">
        <v>0</v>
      </c>
      <c r="J11765">
        <v>0</v>
      </c>
      <c r="K11765" s="4">
        <v>0</v>
      </c>
    </row>
    <row r="11766" spans="1:11" x14ac:dyDescent="0.35">
      <c r="A11766" t="s">
        <v>1120</v>
      </c>
      <c r="B11766" t="s">
        <v>2145</v>
      </c>
      <c r="C11766" t="s">
        <v>1867</v>
      </c>
      <c r="D11766" s="4">
        <v>4500</v>
      </c>
      <c r="E11766" s="4">
        <v>69531</v>
      </c>
      <c r="F11766" s="4">
        <v>18000</v>
      </c>
      <c r="H11766" s="4">
        <v>765113</v>
      </c>
      <c r="I11766" s="4">
        <v>857144</v>
      </c>
      <c r="J11766" s="4">
        <v>74031</v>
      </c>
      <c r="K11766" s="4">
        <v>4500</v>
      </c>
    </row>
    <row r="11767" spans="1:11" x14ac:dyDescent="0.35">
      <c r="A11767" t="s">
        <v>1120</v>
      </c>
      <c r="B11767" t="s">
        <v>2146</v>
      </c>
      <c r="C11767" t="s">
        <v>1868</v>
      </c>
      <c r="E11767" s="4">
        <v>10519</v>
      </c>
      <c r="H11767" s="4">
        <v>709066</v>
      </c>
      <c r="I11767" s="4">
        <v>719585</v>
      </c>
      <c r="J11767">
        <v>10519</v>
      </c>
      <c r="K11767" s="4">
        <v>0</v>
      </c>
    </row>
    <row r="11768" spans="1:11" x14ac:dyDescent="0.35">
      <c r="A11768" t="s">
        <v>1120</v>
      </c>
      <c r="B11768" t="s">
        <v>2173</v>
      </c>
      <c r="C11768" t="s">
        <v>1894</v>
      </c>
      <c r="D11768" s="4">
        <v>22976</v>
      </c>
      <c r="I11768" s="4">
        <v>22976</v>
      </c>
      <c r="J11768" s="4">
        <v>22976</v>
      </c>
      <c r="K11768" s="4">
        <v>22976</v>
      </c>
    </row>
    <row r="11769" spans="1:11" x14ac:dyDescent="0.35">
      <c r="A11769" t="s">
        <v>1120</v>
      </c>
      <c r="B11769" t="s">
        <v>2147</v>
      </c>
      <c r="C11769" t="s">
        <v>1869</v>
      </c>
      <c r="H11769" s="4">
        <v>296640</v>
      </c>
      <c r="I11769" s="4">
        <v>296640</v>
      </c>
      <c r="J11769">
        <v>0</v>
      </c>
      <c r="K11769" s="4">
        <v>0</v>
      </c>
    </row>
    <row r="11770" spans="1:11" x14ac:dyDescent="0.35">
      <c r="A11770" t="s">
        <v>1120</v>
      </c>
      <c r="B11770" t="s">
        <v>2148</v>
      </c>
      <c r="C11770" t="s">
        <v>1870</v>
      </c>
      <c r="F11770" s="4">
        <v>26604</v>
      </c>
      <c r="H11770" s="4">
        <v>2604748</v>
      </c>
      <c r="I11770" s="4">
        <v>2631352</v>
      </c>
      <c r="J11770">
        <v>0</v>
      </c>
      <c r="K11770" s="4">
        <v>0</v>
      </c>
    </row>
    <row r="11771" spans="1:11" x14ac:dyDescent="0.35">
      <c r="A11771" t="s">
        <v>1120</v>
      </c>
      <c r="B11771" t="s">
        <v>2149</v>
      </c>
      <c r="C11771" t="s">
        <v>1871</v>
      </c>
      <c r="D11771" s="4">
        <v>151243</v>
      </c>
      <c r="G11771" s="4">
        <v>302486</v>
      </c>
      <c r="I11771" s="4">
        <v>453730</v>
      </c>
      <c r="J11771" s="4">
        <v>151243</v>
      </c>
      <c r="K11771" s="4">
        <v>151243</v>
      </c>
    </row>
    <row r="11772" spans="1:11" x14ac:dyDescent="0.35">
      <c r="A11772" t="s">
        <v>1120</v>
      </c>
      <c r="B11772" t="s">
        <v>2150</v>
      </c>
      <c r="C11772" t="s">
        <v>1872</v>
      </c>
      <c r="D11772" s="4">
        <v>441000</v>
      </c>
      <c r="I11772" s="4">
        <v>441000</v>
      </c>
      <c r="J11772" s="4">
        <v>441000</v>
      </c>
      <c r="K11772" s="4">
        <v>441000</v>
      </c>
    </row>
    <row r="11773" spans="1:11" x14ac:dyDescent="0.35">
      <c r="A11773" t="s">
        <v>1120</v>
      </c>
      <c r="B11773" t="s">
        <v>2153</v>
      </c>
      <c r="C11773" t="s">
        <v>1875</v>
      </c>
      <c r="H11773" s="4">
        <v>26154</v>
      </c>
      <c r="I11773" s="4">
        <v>26154</v>
      </c>
      <c r="J11773">
        <v>0</v>
      </c>
      <c r="K11773" s="4">
        <v>0</v>
      </c>
    </row>
    <row r="11774" spans="1:11" x14ac:dyDescent="0.35">
      <c r="A11774" t="s">
        <v>1120</v>
      </c>
      <c r="B11774" t="s">
        <v>2155</v>
      </c>
      <c r="C11774" t="s">
        <v>1877</v>
      </c>
      <c r="D11774" s="4">
        <v>1309</v>
      </c>
      <c r="I11774" s="4">
        <v>1309</v>
      </c>
      <c r="J11774" s="4">
        <v>1309</v>
      </c>
      <c r="K11774" s="4">
        <v>1309</v>
      </c>
    </row>
    <row r="11775" spans="1:11" x14ac:dyDescent="0.35">
      <c r="A11775" t="s">
        <v>1120</v>
      </c>
      <c r="B11775" t="s">
        <v>2156</v>
      </c>
      <c r="D11775" s="4">
        <v>621028</v>
      </c>
      <c r="E11775" s="4">
        <v>80049</v>
      </c>
      <c r="F11775" s="4">
        <v>44604</v>
      </c>
      <c r="G11775" s="4">
        <v>302486</v>
      </c>
      <c r="H11775" s="4">
        <v>4401722</v>
      </c>
      <c r="I11775" s="4">
        <v>5449890</v>
      </c>
      <c r="J11775" s="4">
        <v>701077</v>
      </c>
      <c r="K11775" s="4">
        <v>621028</v>
      </c>
    </row>
    <row r="11776" spans="1:11" x14ac:dyDescent="0.35">
      <c r="A11776" t="s">
        <v>1120</v>
      </c>
      <c r="B11776" t="s">
        <v>2157</v>
      </c>
      <c r="C11776" t="s">
        <v>1879</v>
      </c>
      <c r="D11776" s="4">
        <v>94743</v>
      </c>
      <c r="I11776" s="4">
        <v>94743</v>
      </c>
      <c r="J11776" s="4">
        <v>94743</v>
      </c>
      <c r="K11776" s="4">
        <v>94743</v>
      </c>
    </row>
    <row r="11777" spans="1:11" x14ac:dyDescent="0.35">
      <c r="A11777" t="s">
        <v>1120</v>
      </c>
      <c r="B11777" t="s">
        <v>2159</v>
      </c>
      <c r="C11777" t="s">
        <v>1881</v>
      </c>
      <c r="D11777" s="4">
        <v>711145</v>
      </c>
      <c r="I11777" s="4">
        <v>711145</v>
      </c>
      <c r="J11777" s="4">
        <v>711145</v>
      </c>
      <c r="K11777" s="4">
        <v>711145</v>
      </c>
    </row>
    <row r="11778" spans="1:11" x14ac:dyDescent="0.35">
      <c r="A11778" t="s">
        <v>1120</v>
      </c>
      <c r="B11778" t="s">
        <v>2160</v>
      </c>
      <c r="C11778" t="s">
        <v>1882</v>
      </c>
      <c r="F11778" s="4">
        <v>44015</v>
      </c>
      <c r="I11778" s="4">
        <v>44015</v>
      </c>
      <c r="J11778">
        <v>0</v>
      </c>
      <c r="K11778" s="4">
        <v>0</v>
      </c>
    </row>
    <row r="11779" spans="1:11" x14ac:dyDescent="0.35">
      <c r="A11779" t="s">
        <v>1120</v>
      </c>
      <c r="B11779" t="s">
        <v>2163</v>
      </c>
      <c r="D11779" s="4">
        <v>805888</v>
      </c>
      <c r="F11779" s="4">
        <v>44015</v>
      </c>
      <c r="I11779" s="4">
        <v>849904</v>
      </c>
      <c r="J11779" s="4">
        <v>805888</v>
      </c>
      <c r="K11779" s="4">
        <v>805888</v>
      </c>
    </row>
    <row r="11780" spans="1:11" x14ac:dyDescent="0.35">
      <c r="A11780" t="s">
        <v>1120</v>
      </c>
      <c r="B11780" t="s">
        <v>2164</v>
      </c>
      <c r="C11780" t="s">
        <v>1886</v>
      </c>
      <c r="D11780" s="4">
        <v>14140</v>
      </c>
      <c r="I11780" s="4">
        <v>14140</v>
      </c>
      <c r="J11780" s="4">
        <v>14140</v>
      </c>
      <c r="K11780" s="4">
        <v>14140</v>
      </c>
    </row>
    <row r="11781" spans="1:11" x14ac:dyDescent="0.35">
      <c r="A11781" t="s">
        <v>1120</v>
      </c>
      <c r="B11781" t="s">
        <v>2165</v>
      </c>
      <c r="D11781" s="4">
        <v>14140</v>
      </c>
      <c r="I11781" s="4">
        <v>14140</v>
      </c>
      <c r="J11781" s="4">
        <v>14140</v>
      </c>
      <c r="K11781" s="4">
        <v>14140</v>
      </c>
    </row>
    <row r="11782" spans="1:11" x14ac:dyDescent="0.35">
      <c r="A11782" t="s">
        <v>1120</v>
      </c>
      <c r="B11782" t="s">
        <v>2166</v>
      </c>
      <c r="C11782" t="s">
        <v>1888</v>
      </c>
      <c r="H11782" s="4">
        <v>192000</v>
      </c>
      <c r="I11782" s="4">
        <v>192000</v>
      </c>
      <c r="J11782">
        <v>0</v>
      </c>
      <c r="K11782" s="4">
        <v>0</v>
      </c>
    </row>
    <row r="11783" spans="1:11" x14ac:dyDescent="0.35">
      <c r="A11783" t="s">
        <v>1120</v>
      </c>
      <c r="B11783" t="s">
        <v>2167</v>
      </c>
      <c r="C11783" t="s">
        <v>1889</v>
      </c>
      <c r="H11783" s="4">
        <v>210000</v>
      </c>
      <c r="I11783" s="4">
        <v>210000</v>
      </c>
      <c r="J11783">
        <v>0</v>
      </c>
      <c r="K11783" s="4">
        <v>0</v>
      </c>
    </row>
    <row r="11784" spans="1:11" x14ac:dyDescent="0.35">
      <c r="A11784" t="s">
        <v>1120</v>
      </c>
      <c r="B11784" t="s">
        <v>2168</v>
      </c>
      <c r="C11784" t="s">
        <v>1890</v>
      </c>
      <c r="H11784" s="4">
        <v>225000</v>
      </c>
      <c r="I11784" s="4">
        <v>225000</v>
      </c>
      <c r="J11784">
        <v>0</v>
      </c>
      <c r="K11784" s="4">
        <v>0</v>
      </c>
    </row>
    <row r="11785" spans="1:11" x14ac:dyDescent="0.35">
      <c r="A11785" t="s">
        <v>1120</v>
      </c>
      <c r="B11785" t="s">
        <v>2169</v>
      </c>
      <c r="H11785" s="4">
        <v>627000</v>
      </c>
      <c r="I11785" s="4">
        <v>627000</v>
      </c>
      <c r="J11785">
        <v>0</v>
      </c>
      <c r="K11785" s="4">
        <v>0</v>
      </c>
    </row>
    <row r="11786" spans="1:11" x14ac:dyDescent="0.35">
      <c r="A11786" t="s">
        <v>1120</v>
      </c>
      <c r="B11786" t="s">
        <v>2170</v>
      </c>
      <c r="D11786" s="4">
        <v>19929343</v>
      </c>
      <c r="E11786" s="4">
        <v>382724</v>
      </c>
      <c r="F11786" s="4">
        <v>8599153</v>
      </c>
      <c r="G11786" s="4">
        <v>3587439</v>
      </c>
      <c r="H11786" s="4">
        <v>9259225</v>
      </c>
      <c r="I11786" s="4">
        <v>41757884</v>
      </c>
      <c r="J11786" s="4">
        <f>SUM(D11786,E11786)</f>
        <v>20312067</v>
      </c>
      <c r="K11786" s="4">
        <v>19929343</v>
      </c>
    </row>
    <row r="11787" spans="1:11" x14ac:dyDescent="0.35">
      <c r="A11787" t="s">
        <v>1122</v>
      </c>
      <c r="B11787" t="s">
        <v>2118</v>
      </c>
      <c r="C11787" t="s">
        <v>1843</v>
      </c>
      <c r="D11787" s="4">
        <v>12810572</v>
      </c>
      <c r="F11787" s="4">
        <v>4548600</v>
      </c>
      <c r="I11787" s="4">
        <v>17359172</v>
      </c>
      <c r="J11787" s="4">
        <v>12810572</v>
      </c>
      <c r="K11787" s="4">
        <v>12810572</v>
      </c>
    </row>
    <row r="11788" spans="1:11" x14ac:dyDescent="0.35">
      <c r="A11788" t="s">
        <v>1122</v>
      </c>
      <c r="B11788" t="s">
        <v>2119</v>
      </c>
      <c r="C11788" t="s">
        <v>1844</v>
      </c>
      <c r="D11788" s="4">
        <v>655262</v>
      </c>
      <c r="E11788" s="4">
        <v>1039352</v>
      </c>
      <c r="H11788" s="4">
        <v>122400</v>
      </c>
      <c r="I11788" s="4">
        <v>1817014</v>
      </c>
      <c r="J11788" s="4">
        <v>1694614</v>
      </c>
      <c r="K11788" s="4">
        <v>655262</v>
      </c>
    </row>
    <row r="11789" spans="1:11" x14ac:dyDescent="0.35">
      <c r="A11789" t="s">
        <v>1122</v>
      </c>
      <c r="B11789" t="s">
        <v>2120</v>
      </c>
      <c r="C11789" t="s">
        <v>1845</v>
      </c>
      <c r="D11789" s="4">
        <v>36010</v>
      </c>
      <c r="E11789" s="4">
        <v>752407</v>
      </c>
      <c r="I11789" s="4">
        <v>788418</v>
      </c>
      <c r="J11789" s="4">
        <v>788417</v>
      </c>
      <c r="K11789" s="4">
        <v>36010</v>
      </c>
    </row>
    <row r="11790" spans="1:11" x14ac:dyDescent="0.35">
      <c r="A11790" t="s">
        <v>1122</v>
      </c>
      <c r="B11790" t="s">
        <v>2121</v>
      </c>
      <c r="D11790" s="4">
        <v>13501845</v>
      </c>
      <c r="E11790" s="4">
        <v>1791759</v>
      </c>
      <c r="F11790" s="4">
        <v>4548600</v>
      </c>
      <c r="H11790" s="4">
        <v>122400</v>
      </c>
      <c r="I11790" s="4">
        <v>19964604</v>
      </c>
      <c r="J11790" s="4">
        <v>15293604</v>
      </c>
      <c r="K11790" s="4">
        <v>13501845</v>
      </c>
    </row>
    <row r="11791" spans="1:11" x14ac:dyDescent="0.35">
      <c r="A11791" t="s">
        <v>1122</v>
      </c>
      <c r="B11791" t="s">
        <v>2122</v>
      </c>
      <c r="C11791" t="s">
        <v>1846</v>
      </c>
      <c r="D11791" s="4">
        <v>8629678</v>
      </c>
      <c r="E11791" s="4">
        <v>152028</v>
      </c>
      <c r="I11791" s="4">
        <v>8781706</v>
      </c>
      <c r="J11791" s="4">
        <v>8781706</v>
      </c>
      <c r="K11791" s="4">
        <v>8629678</v>
      </c>
    </row>
    <row r="11792" spans="1:11" x14ac:dyDescent="0.35">
      <c r="A11792" t="s">
        <v>1122</v>
      </c>
      <c r="B11792" t="s">
        <v>2123</v>
      </c>
      <c r="C11792" t="s">
        <v>1847</v>
      </c>
      <c r="D11792" s="4">
        <v>3311016</v>
      </c>
      <c r="E11792" s="4">
        <v>1984210</v>
      </c>
      <c r="F11792" s="4">
        <v>562703</v>
      </c>
      <c r="H11792" s="4">
        <v>99209</v>
      </c>
      <c r="I11792" s="4">
        <v>5957138</v>
      </c>
      <c r="J11792" s="4">
        <v>5295226</v>
      </c>
      <c r="K11792" s="4">
        <v>3311016</v>
      </c>
    </row>
    <row r="11793" spans="1:11" x14ac:dyDescent="0.35">
      <c r="A11793" t="s">
        <v>1122</v>
      </c>
      <c r="B11793" t="s">
        <v>2124</v>
      </c>
      <c r="C11793" t="s">
        <v>1848</v>
      </c>
      <c r="D11793" s="4">
        <v>9315</v>
      </c>
      <c r="E11793" s="4">
        <v>581</v>
      </c>
      <c r="I11793" s="4">
        <v>9896</v>
      </c>
      <c r="J11793" s="4">
        <v>9896</v>
      </c>
      <c r="K11793" s="4">
        <v>9315</v>
      </c>
    </row>
    <row r="11794" spans="1:11" x14ac:dyDescent="0.35">
      <c r="A11794" t="s">
        <v>1122</v>
      </c>
      <c r="B11794" t="s">
        <v>2125</v>
      </c>
      <c r="D11794" s="4">
        <v>11950010</v>
      </c>
      <c r="E11794" s="4">
        <v>2136819</v>
      </c>
      <c r="F11794" s="4">
        <v>562703</v>
      </c>
      <c r="H11794" s="4">
        <v>99209</v>
      </c>
      <c r="I11794" s="4">
        <v>14748741</v>
      </c>
      <c r="J11794" s="4">
        <v>14086829</v>
      </c>
      <c r="K11794" s="4">
        <v>11950010</v>
      </c>
    </row>
    <row r="11795" spans="1:11" x14ac:dyDescent="0.35">
      <c r="A11795" t="s">
        <v>1122</v>
      </c>
      <c r="B11795" t="s">
        <v>2126</v>
      </c>
      <c r="C11795" t="s">
        <v>1850</v>
      </c>
      <c r="D11795" s="4">
        <v>4800000</v>
      </c>
      <c r="I11795" s="4">
        <v>4800000</v>
      </c>
      <c r="J11795" s="4">
        <v>4800000</v>
      </c>
      <c r="K11795" s="4">
        <v>4800000</v>
      </c>
    </row>
    <row r="11796" spans="1:11" x14ac:dyDescent="0.35">
      <c r="A11796" t="s">
        <v>1122</v>
      </c>
      <c r="B11796" t="s">
        <v>2127</v>
      </c>
      <c r="D11796" s="4">
        <v>4800000</v>
      </c>
      <c r="I11796" s="4">
        <v>4800000</v>
      </c>
      <c r="J11796" s="4">
        <v>4800000</v>
      </c>
      <c r="K11796" s="4">
        <v>4800000</v>
      </c>
    </row>
    <row r="11797" spans="1:11" x14ac:dyDescent="0.35">
      <c r="A11797" t="s">
        <v>1122</v>
      </c>
      <c r="B11797" t="s">
        <v>2201</v>
      </c>
      <c r="C11797" t="s">
        <v>1934</v>
      </c>
      <c r="E11797" s="4">
        <v>3849</v>
      </c>
      <c r="I11797" s="4">
        <v>3849</v>
      </c>
      <c r="J11797">
        <v>3849</v>
      </c>
      <c r="K11797" s="4">
        <v>0</v>
      </c>
    </row>
    <row r="11798" spans="1:11" x14ac:dyDescent="0.35">
      <c r="A11798" t="s">
        <v>1122</v>
      </c>
      <c r="B11798" t="s">
        <v>2128</v>
      </c>
      <c r="C11798" t="s">
        <v>1851</v>
      </c>
      <c r="D11798" s="4">
        <v>460295</v>
      </c>
      <c r="I11798" s="4">
        <v>460295</v>
      </c>
      <c r="J11798" s="4">
        <v>460295</v>
      </c>
      <c r="K11798" s="4">
        <v>460295</v>
      </c>
    </row>
    <row r="11799" spans="1:11" x14ac:dyDescent="0.35">
      <c r="A11799" t="s">
        <v>1122</v>
      </c>
      <c r="B11799" t="s">
        <v>2178</v>
      </c>
      <c r="C11799" t="s">
        <v>1899</v>
      </c>
      <c r="G11799" s="4">
        <v>585200</v>
      </c>
      <c r="H11799" s="4">
        <v>292600</v>
      </c>
      <c r="I11799" s="4">
        <v>877800</v>
      </c>
      <c r="J11799">
        <v>0</v>
      </c>
      <c r="K11799" s="4">
        <v>0</v>
      </c>
    </row>
    <row r="11800" spans="1:11" x14ac:dyDescent="0.35">
      <c r="A11800" t="s">
        <v>1122</v>
      </c>
      <c r="B11800" t="s">
        <v>2129</v>
      </c>
      <c r="C11800" t="s">
        <v>1852</v>
      </c>
      <c r="D11800" s="4">
        <v>8644</v>
      </c>
      <c r="I11800" s="4">
        <v>8644</v>
      </c>
      <c r="J11800" s="4">
        <v>8644</v>
      </c>
      <c r="K11800" s="4">
        <v>8644</v>
      </c>
    </row>
    <row r="11801" spans="1:11" x14ac:dyDescent="0.35">
      <c r="A11801" t="s">
        <v>1122</v>
      </c>
      <c r="B11801" t="s">
        <v>2130</v>
      </c>
      <c r="C11801" t="s">
        <v>1853</v>
      </c>
      <c r="D11801" s="4">
        <v>13082</v>
      </c>
      <c r="I11801" s="4">
        <v>13082</v>
      </c>
      <c r="J11801" s="4">
        <v>13082</v>
      </c>
      <c r="K11801" s="4">
        <v>13082</v>
      </c>
    </row>
    <row r="11802" spans="1:11" x14ac:dyDescent="0.35">
      <c r="A11802" t="s">
        <v>1122</v>
      </c>
      <c r="B11802" t="s">
        <v>2172</v>
      </c>
      <c r="C11802" t="s">
        <v>1893</v>
      </c>
      <c r="D11802" s="4">
        <v>1026</v>
      </c>
      <c r="I11802" s="4">
        <v>1026</v>
      </c>
      <c r="J11802" s="4">
        <v>1026</v>
      </c>
      <c r="K11802" s="4">
        <v>1026</v>
      </c>
    </row>
    <row r="11803" spans="1:11" x14ac:dyDescent="0.35">
      <c r="A11803" t="s">
        <v>1122</v>
      </c>
      <c r="B11803" t="s">
        <v>2131</v>
      </c>
      <c r="C11803" t="s">
        <v>1854</v>
      </c>
      <c r="D11803" s="4">
        <v>383319</v>
      </c>
      <c r="I11803" s="4">
        <v>383319</v>
      </c>
      <c r="J11803" s="4">
        <v>383319</v>
      </c>
      <c r="K11803" s="4">
        <v>383319</v>
      </c>
    </row>
    <row r="11804" spans="1:11" x14ac:dyDescent="0.35">
      <c r="A11804" t="s">
        <v>1122</v>
      </c>
      <c r="B11804" t="s">
        <v>2132</v>
      </c>
      <c r="C11804" t="s">
        <v>1855</v>
      </c>
      <c r="D11804" s="4">
        <v>381826</v>
      </c>
      <c r="I11804" s="4">
        <v>381826</v>
      </c>
      <c r="J11804" s="4">
        <v>381826</v>
      </c>
      <c r="K11804" s="4">
        <v>381826</v>
      </c>
    </row>
    <row r="11805" spans="1:11" x14ac:dyDescent="0.35">
      <c r="A11805" t="s">
        <v>1122</v>
      </c>
      <c r="B11805" t="s">
        <v>2133</v>
      </c>
      <c r="C11805" t="s">
        <v>1856</v>
      </c>
      <c r="D11805" s="4">
        <v>14495</v>
      </c>
      <c r="I11805" s="4">
        <v>14495</v>
      </c>
      <c r="J11805" s="4">
        <v>14495</v>
      </c>
      <c r="K11805" s="4">
        <v>14495</v>
      </c>
    </row>
    <row r="11806" spans="1:11" x14ac:dyDescent="0.35">
      <c r="A11806" t="s">
        <v>1122</v>
      </c>
      <c r="B11806" t="s">
        <v>2134</v>
      </c>
      <c r="C11806" t="s">
        <v>1857</v>
      </c>
      <c r="D11806" s="4">
        <v>27838</v>
      </c>
      <c r="I11806" s="4">
        <v>27838</v>
      </c>
      <c r="J11806" s="4">
        <v>27838</v>
      </c>
      <c r="K11806" s="4">
        <v>27838</v>
      </c>
    </row>
    <row r="11807" spans="1:11" x14ac:dyDescent="0.35">
      <c r="A11807" t="s">
        <v>1122</v>
      </c>
      <c r="B11807" t="s">
        <v>2135</v>
      </c>
      <c r="C11807" t="s">
        <v>1858</v>
      </c>
      <c r="D11807" s="4">
        <v>8044</v>
      </c>
      <c r="E11807" s="4">
        <v>88486</v>
      </c>
      <c r="H11807" s="4">
        <v>8044</v>
      </c>
      <c r="I11807" s="4">
        <v>104574</v>
      </c>
      <c r="J11807" s="4">
        <v>96530</v>
      </c>
      <c r="K11807" s="4">
        <v>8044</v>
      </c>
    </row>
    <row r="11808" spans="1:11" x14ac:dyDescent="0.35">
      <c r="A11808" t="s">
        <v>1122</v>
      </c>
      <c r="B11808" t="s">
        <v>2136</v>
      </c>
      <c r="C11808" t="s">
        <v>1859</v>
      </c>
      <c r="D11808" s="4">
        <v>500000</v>
      </c>
      <c r="E11808" s="4">
        <v>100000</v>
      </c>
      <c r="H11808" s="4">
        <v>305269</v>
      </c>
      <c r="I11808" s="4">
        <v>905269</v>
      </c>
      <c r="J11808" s="4">
        <v>600000</v>
      </c>
      <c r="K11808" s="4">
        <v>500000</v>
      </c>
    </row>
    <row r="11809" spans="1:11" x14ac:dyDescent="0.35">
      <c r="A11809" t="s">
        <v>1122</v>
      </c>
      <c r="B11809" t="s">
        <v>2137</v>
      </c>
      <c r="C11809" t="s">
        <v>1860</v>
      </c>
      <c r="D11809" s="4">
        <v>978327</v>
      </c>
      <c r="I11809" s="4">
        <v>978327</v>
      </c>
      <c r="J11809" s="4">
        <v>978327</v>
      </c>
      <c r="K11809" s="4">
        <v>978327</v>
      </c>
    </row>
    <row r="11810" spans="1:11" x14ac:dyDescent="0.35">
      <c r="A11810" t="s">
        <v>1122</v>
      </c>
      <c r="B11810" t="s">
        <v>2138</v>
      </c>
      <c r="C11810" t="s">
        <v>1861</v>
      </c>
      <c r="D11810" s="4">
        <v>117522</v>
      </c>
      <c r="I11810" s="4">
        <v>117522</v>
      </c>
      <c r="J11810" s="4">
        <v>117522</v>
      </c>
      <c r="K11810" s="4">
        <v>117522</v>
      </c>
    </row>
    <row r="11811" spans="1:11" x14ac:dyDescent="0.35">
      <c r="A11811" t="s">
        <v>1122</v>
      </c>
      <c r="B11811" t="s">
        <v>2139</v>
      </c>
      <c r="C11811" t="s">
        <v>1862</v>
      </c>
      <c r="D11811" s="4">
        <v>769178</v>
      </c>
      <c r="I11811" s="4">
        <v>769178</v>
      </c>
      <c r="J11811" s="4">
        <v>769178</v>
      </c>
      <c r="K11811" s="4">
        <v>769178</v>
      </c>
    </row>
    <row r="11812" spans="1:11" x14ac:dyDescent="0.35">
      <c r="A11812" t="s">
        <v>1122</v>
      </c>
      <c r="B11812" t="s">
        <v>2140</v>
      </c>
      <c r="C11812" t="s">
        <v>1863</v>
      </c>
      <c r="D11812" s="4">
        <v>31120</v>
      </c>
      <c r="I11812" s="4">
        <v>31120</v>
      </c>
      <c r="J11812" s="4">
        <v>31120</v>
      </c>
      <c r="K11812" s="4">
        <v>31120</v>
      </c>
    </row>
    <row r="11813" spans="1:11" x14ac:dyDescent="0.35">
      <c r="A11813" t="s">
        <v>1122</v>
      </c>
      <c r="B11813" t="s">
        <v>2141</v>
      </c>
      <c r="D11813" s="4">
        <v>3694716</v>
      </c>
      <c r="E11813" s="4">
        <v>192335</v>
      </c>
      <c r="G11813" s="4">
        <v>585200</v>
      </c>
      <c r="H11813" s="4">
        <v>605913</v>
      </c>
      <c r="I11813" s="4">
        <v>5078165</v>
      </c>
      <c r="J11813" s="4">
        <v>3887051</v>
      </c>
      <c r="K11813" s="4">
        <v>3694716</v>
      </c>
    </row>
    <row r="11814" spans="1:11" x14ac:dyDescent="0.35">
      <c r="A11814" t="s">
        <v>1122</v>
      </c>
      <c r="B11814" t="s">
        <v>2142</v>
      </c>
      <c r="C11814" t="s">
        <v>1864</v>
      </c>
      <c r="E11814" s="4">
        <v>22317</v>
      </c>
      <c r="I11814" s="4">
        <v>22317</v>
      </c>
      <c r="J11814">
        <v>22317</v>
      </c>
      <c r="K11814" s="4">
        <v>0</v>
      </c>
    </row>
    <row r="11815" spans="1:11" x14ac:dyDescent="0.35">
      <c r="A11815" t="s">
        <v>1122</v>
      </c>
      <c r="B11815" t="s">
        <v>2143</v>
      </c>
      <c r="C11815" t="s">
        <v>1865</v>
      </c>
      <c r="D11815" s="4">
        <v>89586</v>
      </c>
      <c r="E11815" s="4">
        <v>0</v>
      </c>
      <c r="I11815" s="4">
        <v>89586</v>
      </c>
      <c r="J11815" s="4">
        <v>89586</v>
      </c>
      <c r="K11815" s="4">
        <v>89586</v>
      </c>
    </row>
    <row r="11816" spans="1:11" x14ac:dyDescent="0.35">
      <c r="A11816" t="s">
        <v>1122</v>
      </c>
      <c r="B11816" t="s">
        <v>2144</v>
      </c>
      <c r="C11816" t="s">
        <v>1866</v>
      </c>
      <c r="D11816" s="4">
        <v>1580</v>
      </c>
      <c r="I11816" s="4">
        <v>1580</v>
      </c>
      <c r="J11816" s="4">
        <v>1580</v>
      </c>
      <c r="K11816" s="4">
        <v>1580</v>
      </c>
    </row>
    <row r="11817" spans="1:11" x14ac:dyDescent="0.35">
      <c r="A11817" t="s">
        <v>1122</v>
      </c>
      <c r="B11817" t="s">
        <v>2145</v>
      </c>
      <c r="C11817" t="s">
        <v>1867</v>
      </c>
      <c r="D11817" s="4">
        <v>355875</v>
      </c>
      <c r="E11817" s="4">
        <v>9000</v>
      </c>
      <c r="F11817" s="4">
        <v>4500</v>
      </c>
      <c r="H11817" s="4">
        <v>1216258</v>
      </c>
      <c r="I11817" s="4">
        <v>1585633</v>
      </c>
      <c r="J11817" s="4">
        <v>364875</v>
      </c>
      <c r="K11817" s="4">
        <v>355875</v>
      </c>
    </row>
    <row r="11818" spans="1:11" x14ac:dyDescent="0.35">
      <c r="A11818" t="s">
        <v>1122</v>
      </c>
      <c r="B11818" t="s">
        <v>2146</v>
      </c>
      <c r="C11818" t="s">
        <v>1868</v>
      </c>
      <c r="D11818" s="4">
        <v>18350</v>
      </c>
      <c r="E11818" s="4">
        <v>5259</v>
      </c>
      <c r="H11818" s="4">
        <v>1011399</v>
      </c>
      <c r="I11818" s="4">
        <v>1035008</v>
      </c>
      <c r="J11818" s="4">
        <v>23609</v>
      </c>
      <c r="K11818" s="4">
        <v>18350</v>
      </c>
    </row>
    <row r="11819" spans="1:11" x14ac:dyDescent="0.35">
      <c r="A11819" t="s">
        <v>1122</v>
      </c>
      <c r="B11819" t="s">
        <v>2173</v>
      </c>
      <c r="C11819" t="s">
        <v>1894</v>
      </c>
      <c r="D11819" s="4">
        <v>2830</v>
      </c>
      <c r="I11819" s="4">
        <v>2830</v>
      </c>
      <c r="J11819" s="4">
        <v>2830</v>
      </c>
      <c r="K11819" s="4">
        <v>2830</v>
      </c>
    </row>
    <row r="11820" spans="1:11" x14ac:dyDescent="0.35">
      <c r="A11820" t="s">
        <v>1122</v>
      </c>
      <c r="B11820" t="s">
        <v>2147</v>
      </c>
      <c r="C11820" t="s">
        <v>1869</v>
      </c>
      <c r="D11820" s="4">
        <v>3556</v>
      </c>
      <c r="H11820" s="4">
        <v>408000</v>
      </c>
      <c r="I11820" s="4">
        <v>411556</v>
      </c>
      <c r="J11820" s="4">
        <v>3556</v>
      </c>
      <c r="K11820" s="4">
        <v>3556</v>
      </c>
    </row>
    <row r="11821" spans="1:11" x14ac:dyDescent="0.35">
      <c r="A11821" t="s">
        <v>1122</v>
      </c>
      <c r="B11821" t="s">
        <v>2148</v>
      </c>
      <c r="C11821" t="s">
        <v>1870</v>
      </c>
      <c r="D11821" s="4">
        <v>119546</v>
      </c>
      <c r="E11821" s="4">
        <v>2048226</v>
      </c>
      <c r="H11821" s="4">
        <v>20018</v>
      </c>
      <c r="I11821" s="4">
        <v>2187790</v>
      </c>
      <c r="J11821" s="4">
        <v>2167772</v>
      </c>
      <c r="K11821" s="4">
        <v>119546</v>
      </c>
    </row>
    <row r="11822" spans="1:11" x14ac:dyDescent="0.35">
      <c r="A11822" t="s">
        <v>1122</v>
      </c>
      <c r="B11822" t="s">
        <v>2149</v>
      </c>
      <c r="C11822" t="s">
        <v>1871</v>
      </c>
      <c r="D11822" s="4">
        <v>4451621</v>
      </c>
      <c r="F11822" s="4">
        <v>130000</v>
      </c>
      <c r="G11822" s="4">
        <v>55378</v>
      </c>
      <c r="I11822" s="4">
        <v>4636999</v>
      </c>
      <c r="J11822" s="4">
        <v>4451621</v>
      </c>
      <c r="K11822" s="4">
        <v>4451621</v>
      </c>
    </row>
    <row r="11823" spans="1:11" x14ac:dyDescent="0.35">
      <c r="A11823" t="s">
        <v>1122</v>
      </c>
      <c r="B11823" t="s">
        <v>2150</v>
      </c>
      <c r="C11823" t="s">
        <v>1872</v>
      </c>
      <c r="D11823" s="4">
        <v>153681</v>
      </c>
      <c r="I11823" s="4">
        <v>153681</v>
      </c>
      <c r="J11823" s="4">
        <v>153681</v>
      </c>
      <c r="K11823" s="4">
        <v>153681</v>
      </c>
    </row>
    <row r="11824" spans="1:11" x14ac:dyDescent="0.35">
      <c r="A11824" t="s">
        <v>1122</v>
      </c>
      <c r="B11824" t="s">
        <v>2151</v>
      </c>
      <c r="C11824" t="s">
        <v>1873</v>
      </c>
      <c r="D11824" s="4">
        <v>7439</v>
      </c>
      <c r="E11824" s="4">
        <v>50000</v>
      </c>
      <c r="I11824" s="4">
        <v>57439</v>
      </c>
      <c r="J11824" s="4">
        <v>57439</v>
      </c>
      <c r="K11824" s="4">
        <v>7439</v>
      </c>
    </row>
    <row r="11825" spans="1:11" x14ac:dyDescent="0.35">
      <c r="A11825" t="s">
        <v>1122</v>
      </c>
      <c r="B11825" t="s">
        <v>2152</v>
      </c>
      <c r="C11825" t="s">
        <v>1874</v>
      </c>
      <c r="D11825" s="4">
        <v>3410</v>
      </c>
      <c r="I11825" s="4">
        <v>3410</v>
      </c>
      <c r="J11825" s="4">
        <v>3410</v>
      </c>
      <c r="K11825" s="4">
        <v>3410</v>
      </c>
    </row>
    <row r="11826" spans="1:11" x14ac:dyDescent="0.35">
      <c r="A11826" t="s">
        <v>1122</v>
      </c>
      <c r="B11826" t="s">
        <v>2153</v>
      </c>
      <c r="C11826" t="s">
        <v>1875</v>
      </c>
      <c r="D11826" s="4">
        <v>0</v>
      </c>
      <c r="H11826" s="4">
        <v>54448</v>
      </c>
      <c r="I11826" s="4">
        <v>54448</v>
      </c>
      <c r="J11826" s="4">
        <v>0</v>
      </c>
      <c r="K11826" s="4">
        <v>0</v>
      </c>
    </row>
    <row r="11827" spans="1:11" x14ac:dyDescent="0.35">
      <c r="A11827" t="s">
        <v>1122</v>
      </c>
      <c r="B11827" t="s">
        <v>2154</v>
      </c>
      <c r="C11827" t="s">
        <v>1876</v>
      </c>
      <c r="H11827" s="4">
        <v>115920</v>
      </c>
      <c r="I11827" s="4">
        <v>115920</v>
      </c>
      <c r="J11827">
        <v>0</v>
      </c>
      <c r="K11827" s="4">
        <v>0</v>
      </c>
    </row>
    <row r="11828" spans="1:11" x14ac:dyDescent="0.35">
      <c r="A11828" t="s">
        <v>1122</v>
      </c>
      <c r="B11828" t="s">
        <v>2155</v>
      </c>
      <c r="C11828" t="s">
        <v>1877</v>
      </c>
      <c r="D11828" s="4">
        <v>138740</v>
      </c>
      <c r="I11828" s="4">
        <v>138740</v>
      </c>
      <c r="J11828" s="4">
        <v>138740</v>
      </c>
      <c r="K11828" s="4">
        <v>138740</v>
      </c>
    </row>
    <row r="11829" spans="1:11" x14ac:dyDescent="0.35">
      <c r="A11829" t="s">
        <v>1122</v>
      </c>
      <c r="B11829" t="s">
        <v>2156</v>
      </c>
      <c r="D11829" s="4">
        <v>5346213</v>
      </c>
      <c r="E11829" s="4">
        <v>2134802</v>
      </c>
      <c r="F11829" s="4">
        <v>134500</v>
      </c>
      <c r="G11829" s="4">
        <v>55378</v>
      </c>
      <c r="H11829" s="4">
        <v>2826042</v>
      </c>
      <c r="I11829" s="4">
        <v>10496935</v>
      </c>
      <c r="J11829" s="4">
        <v>7481015</v>
      </c>
      <c r="K11829" s="4">
        <v>5346213</v>
      </c>
    </row>
    <row r="11830" spans="1:11" x14ac:dyDescent="0.35">
      <c r="A11830" t="s">
        <v>1122</v>
      </c>
      <c r="B11830" t="s">
        <v>2157</v>
      </c>
      <c r="C11830" t="s">
        <v>1879</v>
      </c>
      <c r="D11830" s="4">
        <v>352977</v>
      </c>
      <c r="I11830" s="4">
        <v>352977</v>
      </c>
      <c r="J11830" s="4">
        <v>352977</v>
      </c>
      <c r="K11830" s="4">
        <v>352977</v>
      </c>
    </row>
    <row r="11831" spans="1:11" x14ac:dyDescent="0.35">
      <c r="A11831" t="s">
        <v>1122</v>
      </c>
      <c r="B11831" t="s">
        <v>2186</v>
      </c>
      <c r="C11831" t="s">
        <v>1907</v>
      </c>
      <c r="D11831" s="4">
        <v>3917</v>
      </c>
      <c r="I11831" s="4">
        <v>3917</v>
      </c>
      <c r="J11831" s="4">
        <v>3917</v>
      </c>
      <c r="K11831" s="4">
        <v>3917</v>
      </c>
    </row>
    <row r="11832" spans="1:11" x14ac:dyDescent="0.35">
      <c r="A11832" t="s">
        <v>1122</v>
      </c>
      <c r="B11832" t="s">
        <v>2158</v>
      </c>
      <c r="C11832" t="s">
        <v>1880</v>
      </c>
      <c r="D11832" s="4">
        <v>1021203</v>
      </c>
      <c r="I11832" s="4">
        <v>1021203</v>
      </c>
      <c r="J11832" s="4">
        <v>1021203</v>
      </c>
      <c r="K11832" s="4">
        <v>1021203</v>
      </c>
    </row>
    <row r="11833" spans="1:11" x14ac:dyDescent="0.35">
      <c r="A11833" t="s">
        <v>1122</v>
      </c>
      <c r="B11833" t="s">
        <v>2159</v>
      </c>
      <c r="C11833" t="s">
        <v>1881</v>
      </c>
      <c r="D11833" s="4">
        <v>1315157</v>
      </c>
      <c r="I11833" s="4">
        <v>1315157</v>
      </c>
      <c r="J11833" s="4">
        <v>1315157</v>
      </c>
      <c r="K11833" s="4">
        <v>1315157</v>
      </c>
    </row>
    <row r="11834" spans="1:11" x14ac:dyDescent="0.35">
      <c r="A11834" t="s">
        <v>1122</v>
      </c>
      <c r="B11834" t="s">
        <v>2161</v>
      </c>
      <c r="C11834" t="s">
        <v>1883</v>
      </c>
      <c r="D11834" s="4">
        <v>93417</v>
      </c>
      <c r="I11834" s="4">
        <v>93417</v>
      </c>
      <c r="J11834" s="4">
        <v>93417</v>
      </c>
      <c r="K11834" s="4">
        <v>93417</v>
      </c>
    </row>
    <row r="11835" spans="1:11" x14ac:dyDescent="0.35">
      <c r="A11835" t="s">
        <v>1122</v>
      </c>
      <c r="B11835" t="s">
        <v>2163</v>
      </c>
      <c r="D11835" s="4">
        <v>2786671</v>
      </c>
      <c r="I11835" s="4">
        <v>2786671</v>
      </c>
      <c r="J11835" s="4">
        <v>2786671</v>
      </c>
      <c r="K11835" s="4">
        <v>2786671</v>
      </c>
    </row>
    <row r="11836" spans="1:11" x14ac:dyDescent="0.35">
      <c r="A11836" t="s">
        <v>1122</v>
      </c>
      <c r="B11836" t="s">
        <v>2164</v>
      </c>
      <c r="C11836" t="s">
        <v>1886</v>
      </c>
      <c r="D11836" s="4">
        <v>146109</v>
      </c>
      <c r="I11836" s="4">
        <v>146109</v>
      </c>
      <c r="J11836" s="4">
        <v>146109</v>
      </c>
      <c r="K11836" s="4">
        <v>146109</v>
      </c>
    </row>
    <row r="11837" spans="1:11" x14ac:dyDescent="0.35">
      <c r="A11837" t="s">
        <v>1122</v>
      </c>
      <c r="B11837" t="s">
        <v>2165</v>
      </c>
      <c r="D11837" s="4">
        <v>146109</v>
      </c>
      <c r="I11837" s="4">
        <v>146109</v>
      </c>
      <c r="J11837" s="4">
        <v>146109</v>
      </c>
      <c r="K11837" s="4">
        <v>146109</v>
      </c>
    </row>
    <row r="11838" spans="1:11" x14ac:dyDescent="0.35">
      <c r="A11838" t="s">
        <v>1122</v>
      </c>
      <c r="B11838" t="s">
        <v>2166</v>
      </c>
      <c r="C11838" t="s">
        <v>1888</v>
      </c>
      <c r="H11838" s="4">
        <v>480000</v>
      </c>
      <c r="I11838" s="4">
        <v>480000</v>
      </c>
      <c r="J11838">
        <v>0</v>
      </c>
      <c r="K11838" s="4">
        <v>0</v>
      </c>
    </row>
    <row r="11839" spans="1:11" x14ac:dyDescent="0.35">
      <c r="A11839" t="s">
        <v>1122</v>
      </c>
      <c r="B11839" t="s">
        <v>2180</v>
      </c>
      <c r="C11839" t="s">
        <v>1901</v>
      </c>
      <c r="E11839" s="4">
        <v>262500</v>
      </c>
      <c r="I11839" s="4">
        <v>262500</v>
      </c>
      <c r="J11839">
        <v>262500</v>
      </c>
      <c r="K11839" s="4">
        <v>0</v>
      </c>
    </row>
    <row r="11840" spans="1:11" x14ac:dyDescent="0.35">
      <c r="A11840" t="s">
        <v>1122</v>
      </c>
      <c r="B11840" t="s">
        <v>2167</v>
      </c>
      <c r="C11840" t="s">
        <v>1889</v>
      </c>
      <c r="E11840" s="4">
        <v>315000</v>
      </c>
      <c r="I11840" s="4">
        <v>315000</v>
      </c>
      <c r="J11840">
        <v>315000</v>
      </c>
      <c r="K11840" s="4">
        <v>0</v>
      </c>
    </row>
    <row r="11841" spans="1:11" x14ac:dyDescent="0.35">
      <c r="A11841" t="s">
        <v>1122</v>
      </c>
      <c r="B11841" t="s">
        <v>2168</v>
      </c>
      <c r="C11841" t="s">
        <v>1890</v>
      </c>
      <c r="E11841" s="4">
        <v>225000</v>
      </c>
      <c r="I11841" s="4">
        <v>225000</v>
      </c>
      <c r="J11841">
        <v>225000</v>
      </c>
      <c r="K11841" s="4">
        <v>0</v>
      </c>
    </row>
    <row r="11842" spans="1:11" x14ac:dyDescent="0.35">
      <c r="A11842" t="s">
        <v>1122</v>
      </c>
      <c r="B11842" t="s">
        <v>2181</v>
      </c>
      <c r="C11842" t="s">
        <v>1902</v>
      </c>
      <c r="E11842" s="4">
        <v>525000</v>
      </c>
      <c r="I11842" s="4">
        <v>525000</v>
      </c>
      <c r="J11842">
        <v>525000</v>
      </c>
      <c r="K11842" s="4">
        <v>0</v>
      </c>
    </row>
    <row r="11843" spans="1:11" x14ac:dyDescent="0.35">
      <c r="A11843" t="s">
        <v>1122</v>
      </c>
      <c r="B11843" t="s">
        <v>2169</v>
      </c>
      <c r="E11843" s="4">
        <v>1327500</v>
      </c>
      <c r="H11843" s="4">
        <v>480000</v>
      </c>
      <c r="I11843" s="4">
        <v>1807500</v>
      </c>
      <c r="J11843">
        <v>1327500</v>
      </c>
      <c r="K11843" s="4">
        <v>0</v>
      </c>
    </row>
    <row r="11844" spans="1:11" x14ac:dyDescent="0.35">
      <c r="A11844" t="s">
        <v>1122</v>
      </c>
      <c r="B11844" t="s">
        <v>2170</v>
      </c>
      <c r="D11844" s="4">
        <v>42225564</v>
      </c>
      <c r="E11844" s="4">
        <v>7583215</v>
      </c>
      <c r="F11844" s="4">
        <v>5245803</v>
      </c>
      <c r="G11844" s="4">
        <v>640578</v>
      </c>
      <c r="H11844" s="4">
        <v>4133565</v>
      </c>
      <c r="I11844" s="4">
        <v>59828724</v>
      </c>
      <c r="J11844" s="4">
        <f>SUM(D11844,E11844)</f>
        <v>49808779</v>
      </c>
      <c r="K11844" s="4">
        <v>42225564</v>
      </c>
    </row>
    <row r="11845" spans="1:11" x14ac:dyDescent="0.35">
      <c r="A11845" t="s">
        <v>1129</v>
      </c>
      <c r="B11845" t="s">
        <v>2118</v>
      </c>
      <c r="C11845" t="s">
        <v>1843</v>
      </c>
      <c r="D11845" s="4">
        <v>46468460</v>
      </c>
      <c r="E11845" s="4">
        <v>13391640</v>
      </c>
      <c r="F11845" s="4">
        <v>23142000</v>
      </c>
      <c r="I11845" s="4">
        <v>83002100</v>
      </c>
      <c r="J11845" s="4">
        <v>59860100</v>
      </c>
      <c r="K11845" s="4">
        <v>46468460</v>
      </c>
    </row>
    <row r="11846" spans="1:11" x14ac:dyDescent="0.35">
      <c r="A11846" t="s">
        <v>1129</v>
      </c>
      <c r="B11846" t="s">
        <v>2119</v>
      </c>
      <c r="C11846" t="s">
        <v>1844</v>
      </c>
      <c r="D11846" s="4">
        <v>5287978</v>
      </c>
      <c r="E11846" s="4">
        <v>2172560</v>
      </c>
      <c r="F11846" s="4">
        <v>432370</v>
      </c>
      <c r="G11846" s="4">
        <v>19141</v>
      </c>
      <c r="H11846" s="4">
        <v>824850</v>
      </c>
      <c r="I11846" s="4">
        <v>8736900</v>
      </c>
      <c r="J11846" s="4">
        <v>7460538</v>
      </c>
      <c r="K11846" s="4">
        <v>5287978</v>
      </c>
    </row>
    <row r="11847" spans="1:11" x14ac:dyDescent="0.35">
      <c r="A11847" t="s">
        <v>1129</v>
      </c>
      <c r="B11847" t="s">
        <v>2120</v>
      </c>
      <c r="C11847" t="s">
        <v>1845</v>
      </c>
      <c r="D11847" s="4">
        <v>5258215</v>
      </c>
      <c r="I11847" s="4">
        <v>5258215</v>
      </c>
      <c r="J11847" s="4">
        <v>5258215</v>
      </c>
      <c r="K11847" s="4">
        <v>5258215</v>
      </c>
    </row>
    <row r="11848" spans="1:11" x14ac:dyDescent="0.35">
      <c r="A11848" t="s">
        <v>1129</v>
      </c>
      <c r="B11848" t="s">
        <v>2121</v>
      </c>
      <c r="D11848" s="4">
        <v>57014653</v>
      </c>
      <c r="E11848" s="4">
        <v>15564201</v>
      </c>
      <c r="F11848" s="4">
        <v>23574370</v>
      </c>
      <c r="G11848" s="4">
        <v>19141</v>
      </c>
      <c r="H11848" s="4">
        <v>824850</v>
      </c>
      <c r="I11848" s="4">
        <v>96997215</v>
      </c>
      <c r="J11848" s="4">
        <v>72578854</v>
      </c>
      <c r="K11848" s="4">
        <v>57014653</v>
      </c>
    </row>
    <row r="11849" spans="1:11" x14ac:dyDescent="0.35">
      <c r="A11849" t="s">
        <v>1129</v>
      </c>
      <c r="B11849" t="s">
        <v>2122</v>
      </c>
      <c r="C11849" t="s">
        <v>1846</v>
      </c>
      <c r="D11849" s="4">
        <v>4431185</v>
      </c>
      <c r="E11849" s="4">
        <v>27853</v>
      </c>
      <c r="F11849" s="4">
        <v>24205741</v>
      </c>
      <c r="H11849" s="4">
        <v>11686956</v>
      </c>
      <c r="I11849" s="4">
        <v>40351735</v>
      </c>
      <c r="J11849" s="4">
        <v>4459038</v>
      </c>
      <c r="K11849" s="4">
        <v>4431185</v>
      </c>
    </row>
    <row r="11850" spans="1:11" x14ac:dyDescent="0.35">
      <c r="A11850" t="s">
        <v>1129</v>
      </c>
      <c r="B11850" t="s">
        <v>2123</v>
      </c>
      <c r="C11850" t="s">
        <v>1847</v>
      </c>
      <c r="D11850" s="4">
        <v>22114736</v>
      </c>
      <c r="E11850" s="4">
        <v>108035</v>
      </c>
      <c r="F11850" s="4">
        <v>1975305</v>
      </c>
      <c r="I11850" s="4">
        <v>24198076</v>
      </c>
      <c r="J11850" s="4">
        <v>22222771</v>
      </c>
      <c r="K11850" s="4">
        <v>22114736</v>
      </c>
    </row>
    <row r="11851" spans="1:11" x14ac:dyDescent="0.35">
      <c r="A11851" t="s">
        <v>1129</v>
      </c>
      <c r="B11851" t="s">
        <v>2124</v>
      </c>
      <c r="C11851" t="s">
        <v>1848</v>
      </c>
      <c r="D11851" s="4">
        <v>422038</v>
      </c>
      <c r="E11851" s="4">
        <v>79036</v>
      </c>
      <c r="I11851" s="4">
        <v>501073</v>
      </c>
      <c r="J11851" s="4">
        <v>501074</v>
      </c>
      <c r="K11851" s="4">
        <v>422038</v>
      </c>
    </row>
    <row r="11852" spans="1:11" x14ac:dyDescent="0.35">
      <c r="A11852" t="s">
        <v>1129</v>
      </c>
      <c r="B11852" t="s">
        <v>2125</v>
      </c>
      <c r="D11852" s="4">
        <v>26967958</v>
      </c>
      <c r="E11852" s="4">
        <v>214924</v>
      </c>
      <c r="F11852" s="4">
        <v>26181047</v>
      </c>
      <c r="H11852" s="4">
        <v>11686956</v>
      </c>
      <c r="I11852" s="4">
        <v>65050885</v>
      </c>
      <c r="J11852" s="4">
        <v>27182882</v>
      </c>
      <c r="K11852" s="4">
        <v>26967958</v>
      </c>
    </row>
    <row r="11853" spans="1:11" x14ac:dyDescent="0.35">
      <c r="A11853" t="s">
        <v>1129</v>
      </c>
      <c r="B11853" t="s">
        <v>2175</v>
      </c>
      <c r="C11853" t="s">
        <v>1896</v>
      </c>
      <c r="H11853" s="4">
        <v>163738</v>
      </c>
      <c r="I11853" s="4">
        <v>163738</v>
      </c>
      <c r="J11853">
        <v>0</v>
      </c>
      <c r="K11853" s="4">
        <v>0</v>
      </c>
    </row>
    <row r="11854" spans="1:11" x14ac:dyDescent="0.35">
      <c r="A11854" t="s">
        <v>1129</v>
      </c>
      <c r="B11854" t="s">
        <v>2126</v>
      </c>
      <c r="C11854" t="s">
        <v>1850</v>
      </c>
      <c r="D11854" s="4">
        <v>5702500</v>
      </c>
      <c r="F11854" s="4">
        <v>4000000</v>
      </c>
      <c r="H11854" s="4">
        <v>4800000</v>
      </c>
      <c r="I11854" s="4">
        <v>14502500</v>
      </c>
      <c r="J11854" s="4">
        <v>5702500</v>
      </c>
      <c r="K11854" s="4">
        <v>5702500</v>
      </c>
    </row>
    <row r="11855" spans="1:11" x14ac:dyDescent="0.35">
      <c r="A11855" t="s">
        <v>1129</v>
      </c>
      <c r="B11855" t="s">
        <v>2127</v>
      </c>
      <c r="D11855" s="4">
        <v>5702500</v>
      </c>
      <c r="F11855" s="4">
        <v>4000000</v>
      </c>
      <c r="H11855" s="4">
        <v>4963738</v>
      </c>
      <c r="I11855" s="4">
        <v>14666238</v>
      </c>
      <c r="J11855" s="4">
        <v>5702500</v>
      </c>
      <c r="K11855" s="4">
        <v>5702500</v>
      </c>
    </row>
    <row r="11856" spans="1:11" x14ac:dyDescent="0.35">
      <c r="A11856" t="s">
        <v>1129</v>
      </c>
      <c r="B11856" t="s">
        <v>2128</v>
      </c>
      <c r="C11856" t="s">
        <v>1851</v>
      </c>
      <c r="D11856" s="4">
        <v>440708</v>
      </c>
      <c r="F11856" s="4">
        <v>365624</v>
      </c>
      <c r="I11856" s="4">
        <v>806332</v>
      </c>
      <c r="J11856" s="4">
        <v>440708</v>
      </c>
      <c r="K11856" s="4">
        <v>440708</v>
      </c>
    </row>
    <row r="11857" spans="1:11" x14ac:dyDescent="0.35">
      <c r="A11857" t="s">
        <v>1129</v>
      </c>
      <c r="B11857" t="s">
        <v>2129</v>
      </c>
      <c r="C11857" t="s">
        <v>1852</v>
      </c>
      <c r="E11857" s="4">
        <v>3842</v>
      </c>
      <c r="F11857" s="4">
        <v>19209</v>
      </c>
      <c r="H11857" s="4">
        <v>8178</v>
      </c>
      <c r="I11857" s="4">
        <v>31228</v>
      </c>
      <c r="J11857">
        <v>3842</v>
      </c>
      <c r="K11857" s="4">
        <v>0</v>
      </c>
    </row>
    <row r="11858" spans="1:11" x14ac:dyDescent="0.35">
      <c r="A11858" t="s">
        <v>1129</v>
      </c>
      <c r="B11858" t="s">
        <v>2130</v>
      </c>
      <c r="C11858" t="s">
        <v>1853</v>
      </c>
      <c r="D11858" s="4">
        <v>3078</v>
      </c>
      <c r="E11858" s="4">
        <v>3078</v>
      </c>
      <c r="F11858" s="4">
        <v>3848</v>
      </c>
      <c r="H11858" s="4">
        <v>2730</v>
      </c>
      <c r="I11858" s="4">
        <v>12734</v>
      </c>
      <c r="J11858" s="4">
        <v>6156</v>
      </c>
      <c r="K11858" s="4">
        <v>3078</v>
      </c>
    </row>
    <row r="11859" spans="1:11" x14ac:dyDescent="0.35">
      <c r="A11859" t="s">
        <v>1129</v>
      </c>
      <c r="B11859" t="s">
        <v>2172</v>
      </c>
      <c r="C11859" t="s">
        <v>1893</v>
      </c>
      <c r="D11859" s="4">
        <v>1026</v>
      </c>
      <c r="E11859" s="4">
        <v>6156</v>
      </c>
      <c r="I11859" s="4">
        <v>7182</v>
      </c>
      <c r="J11859" s="4">
        <v>7182</v>
      </c>
      <c r="K11859" s="4">
        <v>1026</v>
      </c>
    </row>
    <row r="11860" spans="1:11" x14ac:dyDescent="0.35">
      <c r="A11860" t="s">
        <v>1129</v>
      </c>
      <c r="B11860" t="s">
        <v>2182</v>
      </c>
      <c r="C11860" t="s">
        <v>1903</v>
      </c>
      <c r="D11860" s="4">
        <v>1098</v>
      </c>
      <c r="I11860" s="4">
        <v>1098</v>
      </c>
      <c r="J11860" s="4">
        <v>1098</v>
      </c>
      <c r="K11860" s="4">
        <v>1098</v>
      </c>
    </row>
    <row r="11861" spans="1:11" x14ac:dyDescent="0.35">
      <c r="A11861" t="s">
        <v>1129</v>
      </c>
      <c r="B11861" t="s">
        <v>2131</v>
      </c>
      <c r="C11861" t="s">
        <v>1854</v>
      </c>
      <c r="D11861" s="4">
        <v>1261774</v>
      </c>
      <c r="H11861" s="4">
        <v>26900</v>
      </c>
      <c r="I11861" s="4">
        <v>1288674</v>
      </c>
      <c r="J11861" s="4">
        <v>1261774</v>
      </c>
      <c r="K11861" s="4">
        <v>1261774</v>
      </c>
    </row>
    <row r="11862" spans="1:11" x14ac:dyDescent="0.35">
      <c r="A11862" t="s">
        <v>1129</v>
      </c>
      <c r="B11862" t="s">
        <v>2132</v>
      </c>
      <c r="C11862" t="s">
        <v>1855</v>
      </c>
      <c r="D11862" s="4">
        <v>25366</v>
      </c>
      <c r="E11862" s="4">
        <v>256907</v>
      </c>
      <c r="F11862" s="4">
        <v>672000</v>
      </c>
      <c r="G11862" s="4">
        <v>28552</v>
      </c>
      <c r="H11862" s="4">
        <v>59603</v>
      </c>
      <c r="I11862" s="4">
        <v>1042428</v>
      </c>
      <c r="J11862" s="4">
        <v>282273</v>
      </c>
      <c r="K11862" s="4">
        <v>25366</v>
      </c>
    </row>
    <row r="11863" spans="1:11" x14ac:dyDescent="0.35">
      <c r="A11863" t="s">
        <v>1129</v>
      </c>
      <c r="B11863" t="s">
        <v>2133</v>
      </c>
      <c r="C11863" t="s">
        <v>1856</v>
      </c>
      <c r="D11863" s="4">
        <v>2029</v>
      </c>
      <c r="F11863" s="4">
        <v>41415</v>
      </c>
      <c r="I11863" s="4">
        <v>43444</v>
      </c>
      <c r="J11863" s="4">
        <v>2029</v>
      </c>
      <c r="K11863" s="4">
        <v>2029</v>
      </c>
    </row>
    <row r="11864" spans="1:11" x14ac:dyDescent="0.35">
      <c r="A11864" t="s">
        <v>1129</v>
      </c>
      <c r="B11864" t="s">
        <v>2134</v>
      </c>
      <c r="C11864" t="s">
        <v>1857</v>
      </c>
      <c r="D11864" s="4">
        <v>39380</v>
      </c>
      <c r="F11864" s="4">
        <v>4074</v>
      </c>
      <c r="H11864" s="4">
        <v>4753</v>
      </c>
      <c r="I11864" s="4">
        <v>48206</v>
      </c>
      <c r="J11864" s="4">
        <v>39380</v>
      </c>
      <c r="K11864" s="4">
        <v>39380</v>
      </c>
    </row>
    <row r="11865" spans="1:11" x14ac:dyDescent="0.35">
      <c r="A11865" t="s">
        <v>1129</v>
      </c>
      <c r="B11865" t="s">
        <v>2185</v>
      </c>
      <c r="C11865" t="s">
        <v>1906</v>
      </c>
      <c r="H11865" s="4">
        <v>68106</v>
      </c>
      <c r="I11865" s="4">
        <v>68106</v>
      </c>
      <c r="J11865">
        <v>0</v>
      </c>
      <c r="K11865" s="4">
        <v>0</v>
      </c>
    </row>
    <row r="11866" spans="1:11" x14ac:dyDescent="0.35">
      <c r="A11866" t="s">
        <v>1129</v>
      </c>
      <c r="B11866" t="s">
        <v>2135</v>
      </c>
      <c r="C11866" t="s">
        <v>1858</v>
      </c>
      <c r="D11866" s="4">
        <v>0</v>
      </c>
      <c r="E11866" s="4">
        <v>10390</v>
      </c>
      <c r="F11866" s="4">
        <v>28155</v>
      </c>
      <c r="G11866" s="4">
        <v>72397</v>
      </c>
      <c r="H11866" s="4">
        <v>48265</v>
      </c>
      <c r="I11866" s="4">
        <v>159207</v>
      </c>
      <c r="J11866" s="4">
        <v>10390</v>
      </c>
      <c r="K11866" s="4">
        <v>0</v>
      </c>
    </row>
    <row r="11867" spans="1:11" x14ac:dyDescent="0.35">
      <c r="A11867" t="s">
        <v>1129</v>
      </c>
      <c r="B11867" t="s">
        <v>2136</v>
      </c>
      <c r="C11867" t="s">
        <v>1859</v>
      </c>
      <c r="D11867" s="4">
        <v>163386</v>
      </c>
      <c r="E11867" s="4">
        <v>25000</v>
      </c>
      <c r="F11867" s="4">
        <v>100000</v>
      </c>
      <c r="G11867" s="4">
        <v>125007</v>
      </c>
      <c r="H11867" s="4">
        <v>1056124</v>
      </c>
      <c r="I11867" s="4">
        <v>1469516</v>
      </c>
      <c r="J11867" s="4">
        <v>188386</v>
      </c>
      <c r="K11867" s="4">
        <v>163386</v>
      </c>
    </row>
    <row r="11868" spans="1:11" x14ac:dyDescent="0.35">
      <c r="A11868" t="s">
        <v>1129</v>
      </c>
      <c r="B11868" t="s">
        <v>2137</v>
      </c>
      <c r="C11868" t="s">
        <v>1860</v>
      </c>
      <c r="D11868" s="4">
        <v>434812</v>
      </c>
      <c r="E11868" s="4">
        <v>108703</v>
      </c>
      <c r="F11868" s="4">
        <v>217406</v>
      </c>
      <c r="G11868" s="4">
        <v>869624</v>
      </c>
      <c r="H11868" s="4">
        <v>3369794</v>
      </c>
      <c r="I11868" s="4">
        <v>5000339</v>
      </c>
      <c r="J11868" s="4">
        <v>543515</v>
      </c>
      <c r="K11868" s="4">
        <v>434812</v>
      </c>
    </row>
    <row r="11869" spans="1:11" x14ac:dyDescent="0.35">
      <c r="A11869" t="s">
        <v>1129</v>
      </c>
      <c r="B11869" t="s">
        <v>2138</v>
      </c>
      <c r="C11869" t="s">
        <v>1861</v>
      </c>
      <c r="D11869" s="4">
        <v>291981</v>
      </c>
      <c r="F11869" s="4">
        <v>195871</v>
      </c>
      <c r="I11869" s="4">
        <v>487852</v>
      </c>
      <c r="J11869" s="4">
        <v>291981</v>
      </c>
      <c r="K11869" s="4">
        <v>291981</v>
      </c>
    </row>
    <row r="11870" spans="1:11" x14ac:dyDescent="0.35">
      <c r="A11870" t="s">
        <v>1129</v>
      </c>
      <c r="B11870" t="s">
        <v>2139</v>
      </c>
      <c r="C11870" t="s">
        <v>1862</v>
      </c>
      <c r="D11870" s="4">
        <v>683714</v>
      </c>
      <c r="E11870" s="4">
        <v>0</v>
      </c>
      <c r="G11870" s="4">
        <v>854643</v>
      </c>
      <c r="H11870" s="4">
        <v>897197</v>
      </c>
      <c r="I11870" s="4">
        <v>2435554</v>
      </c>
      <c r="J11870" s="4">
        <v>683714</v>
      </c>
      <c r="K11870" s="4">
        <v>683714</v>
      </c>
    </row>
    <row r="11871" spans="1:11" x14ac:dyDescent="0.35">
      <c r="A11871" t="s">
        <v>1129</v>
      </c>
      <c r="B11871" t="s">
        <v>2140</v>
      </c>
      <c r="C11871" t="s">
        <v>1863</v>
      </c>
      <c r="D11871" s="4">
        <v>7780</v>
      </c>
      <c r="E11871" s="4">
        <v>23876</v>
      </c>
      <c r="H11871" s="4">
        <v>46679</v>
      </c>
      <c r="I11871" s="4">
        <v>78335</v>
      </c>
      <c r="J11871" s="4">
        <v>31656</v>
      </c>
      <c r="K11871" s="4">
        <v>7780</v>
      </c>
    </row>
    <row r="11872" spans="1:11" x14ac:dyDescent="0.35">
      <c r="A11872" t="s">
        <v>1129</v>
      </c>
      <c r="B11872" t="s">
        <v>2141</v>
      </c>
      <c r="D11872" s="4">
        <v>3356131</v>
      </c>
      <c r="E11872" s="4">
        <v>437952</v>
      </c>
      <c r="F11872" s="4">
        <v>1647601</v>
      </c>
      <c r="G11872" s="4">
        <v>1950223</v>
      </c>
      <c r="H11872" s="4">
        <v>5588329</v>
      </c>
      <c r="I11872" s="4">
        <v>12980236</v>
      </c>
      <c r="J11872" s="4">
        <v>3794083</v>
      </c>
      <c r="K11872" s="4">
        <v>3356131</v>
      </c>
    </row>
    <row r="11873" spans="1:11" x14ac:dyDescent="0.35">
      <c r="A11873" t="s">
        <v>1129</v>
      </c>
      <c r="B11873" t="s">
        <v>2142</v>
      </c>
      <c r="C11873" t="s">
        <v>1864</v>
      </c>
      <c r="H11873" s="4">
        <v>11158</v>
      </c>
      <c r="I11873" s="4">
        <v>11158</v>
      </c>
      <c r="J11873">
        <v>0</v>
      </c>
      <c r="K11873" s="4">
        <v>0</v>
      </c>
    </row>
    <row r="11874" spans="1:11" x14ac:dyDescent="0.35">
      <c r="A11874" t="s">
        <v>1129</v>
      </c>
      <c r="B11874" t="s">
        <v>2143</v>
      </c>
      <c r="C11874" t="s">
        <v>1865</v>
      </c>
      <c r="D11874" s="4">
        <v>5233</v>
      </c>
      <c r="H11874" s="4">
        <v>65518</v>
      </c>
      <c r="I11874" s="4">
        <v>70751</v>
      </c>
      <c r="J11874" s="4">
        <v>5233</v>
      </c>
      <c r="K11874" s="4">
        <v>5233</v>
      </c>
    </row>
    <row r="11875" spans="1:11" x14ac:dyDescent="0.35">
      <c r="A11875" t="s">
        <v>1129</v>
      </c>
      <c r="B11875" t="s">
        <v>2144</v>
      </c>
      <c r="C11875" t="s">
        <v>1866</v>
      </c>
      <c r="I11875" s="4">
        <v>0</v>
      </c>
      <c r="J11875">
        <v>0</v>
      </c>
      <c r="K11875" s="4">
        <v>0</v>
      </c>
    </row>
    <row r="11876" spans="1:11" x14ac:dyDescent="0.35">
      <c r="A11876" t="s">
        <v>1129</v>
      </c>
      <c r="B11876" t="s">
        <v>2145</v>
      </c>
      <c r="C11876" t="s">
        <v>1867</v>
      </c>
      <c r="D11876" s="4">
        <v>1312102</v>
      </c>
      <c r="F11876" s="4">
        <v>13500</v>
      </c>
      <c r="G11876" s="4">
        <v>5390296</v>
      </c>
      <c r="H11876" s="4">
        <v>56168</v>
      </c>
      <c r="I11876" s="4">
        <v>6772066</v>
      </c>
      <c r="J11876" s="4">
        <v>1312102</v>
      </c>
      <c r="K11876" s="4">
        <v>1312102</v>
      </c>
    </row>
    <row r="11877" spans="1:11" x14ac:dyDescent="0.35">
      <c r="A11877" t="s">
        <v>1129</v>
      </c>
      <c r="B11877" t="s">
        <v>2146</v>
      </c>
      <c r="C11877" t="s">
        <v>1868</v>
      </c>
      <c r="D11877" s="4">
        <v>42354</v>
      </c>
      <c r="G11877" s="4">
        <v>2713199</v>
      </c>
      <c r="H11877" s="4">
        <v>3707826</v>
      </c>
      <c r="I11877" s="4">
        <v>6463379</v>
      </c>
      <c r="J11877" s="4">
        <v>42354</v>
      </c>
      <c r="K11877" s="4">
        <v>42354</v>
      </c>
    </row>
    <row r="11878" spans="1:11" x14ac:dyDescent="0.35">
      <c r="A11878" t="s">
        <v>1129</v>
      </c>
      <c r="B11878" t="s">
        <v>2173</v>
      </c>
      <c r="C11878" t="s">
        <v>1894</v>
      </c>
      <c r="D11878" s="4">
        <v>1309</v>
      </c>
      <c r="I11878" s="4">
        <v>1309</v>
      </c>
      <c r="J11878" s="4">
        <v>1309</v>
      </c>
      <c r="K11878" s="4">
        <v>1309</v>
      </c>
    </row>
    <row r="11879" spans="1:11" x14ac:dyDescent="0.35">
      <c r="A11879" t="s">
        <v>1129</v>
      </c>
      <c r="B11879" t="s">
        <v>2147</v>
      </c>
      <c r="C11879" t="s">
        <v>1869</v>
      </c>
      <c r="G11879" s="4">
        <v>2519904</v>
      </c>
      <c r="I11879" s="4">
        <v>2519904</v>
      </c>
      <c r="J11879">
        <v>0</v>
      </c>
      <c r="K11879" s="4">
        <v>0</v>
      </c>
    </row>
    <row r="11880" spans="1:11" x14ac:dyDescent="0.35">
      <c r="A11880" t="s">
        <v>1129</v>
      </c>
      <c r="B11880" t="s">
        <v>2148</v>
      </c>
      <c r="C11880" t="s">
        <v>1870</v>
      </c>
      <c r="D11880" s="4">
        <v>18645</v>
      </c>
      <c r="E11880" s="4">
        <v>13208244</v>
      </c>
      <c r="F11880" s="4">
        <v>107545</v>
      </c>
      <c r="H11880" s="4">
        <v>16852</v>
      </c>
      <c r="I11880" s="4">
        <v>13351286</v>
      </c>
      <c r="J11880" s="4">
        <v>13226889</v>
      </c>
      <c r="K11880" s="4">
        <v>18645</v>
      </c>
    </row>
    <row r="11881" spans="1:11" x14ac:dyDescent="0.35">
      <c r="A11881" t="s">
        <v>1129</v>
      </c>
      <c r="B11881" t="s">
        <v>2149</v>
      </c>
      <c r="C11881" t="s">
        <v>1871</v>
      </c>
      <c r="D11881" s="4">
        <v>11622106</v>
      </c>
      <c r="E11881" s="4">
        <v>11949</v>
      </c>
      <c r="F11881" s="4">
        <v>73845</v>
      </c>
      <c r="I11881" s="4">
        <v>11707901</v>
      </c>
      <c r="J11881" s="4">
        <v>11634055</v>
      </c>
      <c r="K11881" s="4">
        <v>11622106</v>
      </c>
    </row>
    <row r="11882" spans="1:11" x14ac:dyDescent="0.35">
      <c r="A11882" t="s">
        <v>1129</v>
      </c>
      <c r="B11882" t="s">
        <v>2150</v>
      </c>
      <c r="C11882" t="s">
        <v>1872</v>
      </c>
      <c r="D11882" s="4">
        <v>492924</v>
      </c>
      <c r="I11882" s="4">
        <v>492924</v>
      </c>
      <c r="J11882" s="4">
        <v>492924</v>
      </c>
      <c r="K11882" s="4">
        <v>492924</v>
      </c>
    </row>
    <row r="11883" spans="1:11" x14ac:dyDescent="0.35">
      <c r="A11883" t="s">
        <v>1129</v>
      </c>
      <c r="B11883" t="s">
        <v>2151</v>
      </c>
      <c r="C11883" t="s">
        <v>1873</v>
      </c>
      <c r="D11883" s="4">
        <v>8542</v>
      </c>
      <c r="I11883" s="4">
        <v>8542</v>
      </c>
      <c r="J11883" s="4">
        <v>8542</v>
      </c>
      <c r="K11883" s="4">
        <v>8542</v>
      </c>
    </row>
    <row r="11884" spans="1:11" x14ac:dyDescent="0.35">
      <c r="A11884" t="s">
        <v>1129</v>
      </c>
      <c r="B11884" t="s">
        <v>2153</v>
      </c>
      <c r="C11884" t="s">
        <v>1875</v>
      </c>
      <c r="D11884" s="4">
        <v>0</v>
      </c>
      <c r="H11884" s="4">
        <v>92994</v>
      </c>
      <c r="I11884" s="4">
        <v>92994</v>
      </c>
      <c r="J11884" s="4">
        <v>0</v>
      </c>
      <c r="K11884" s="4">
        <v>0</v>
      </c>
    </row>
    <row r="11885" spans="1:11" x14ac:dyDescent="0.35">
      <c r="A11885" t="s">
        <v>1129</v>
      </c>
      <c r="B11885" t="s">
        <v>2154</v>
      </c>
      <c r="C11885" t="s">
        <v>1876</v>
      </c>
      <c r="G11885" s="4">
        <v>379680</v>
      </c>
      <c r="I11885" s="4">
        <v>379680</v>
      </c>
      <c r="J11885">
        <v>0</v>
      </c>
      <c r="K11885" s="4">
        <v>0</v>
      </c>
    </row>
    <row r="11886" spans="1:11" x14ac:dyDescent="0.35">
      <c r="A11886" t="s">
        <v>1129</v>
      </c>
      <c r="B11886" t="s">
        <v>2156</v>
      </c>
      <c r="D11886" s="4">
        <v>13503215</v>
      </c>
      <c r="E11886" s="4">
        <v>13220194</v>
      </c>
      <c r="F11886" s="4">
        <v>194890</v>
      </c>
      <c r="G11886" s="4">
        <v>11003078</v>
      </c>
      <c r="H11886" s="4">
        <v>3950516</v>
      </c>
      <c r="I11886" s="4">
        <v>41871893</v>
      </c>
      <c r="J11886" s="4">
        <v>26723409</v>
      </c>
      <c r="K11886" s="4">
        <v>13503215</v>
      </c>
    </row>
    <row r="11887" spans="1:11" x14ac:dyDescent="0.35">
      <c r="A11887" t="s">
        <v>1129</v>
      </c>
      <c r="B11887" t="s">
        <v>2157</v>
      </c>
      <c r="C11887" t="s">
        <v>1879</v>
      </c>
      <c r="D11887" s="4">
        <v>5430233</v>
      </c>
      <c r="I11887" s="4">
        <v>5430233</v>
      </c>
      <c r="J11887" s="4">
        <v>5430233</v>
      </c>
      <c r="K11887" s="4">
        <v>5430233</v>
      </c>
    </row>
    <row r="11888" spans="1:11" x14ac:dyDescent="0.35">
      <c r="A11888" t="s">
        <v>1129</v>
      </c>
      <c r="B11888" t="s">
        <v>2186</v>
      </c>
      <c r="C11888" t="s">
        <v>1907</v>
      </c>
      <c r="D11888" s="4">
        <v>1142</v>
      </c>
      <c r="I11888" s="4">
        <v>1142</v>
      </c>
      <c r="J11888" s="4">
        <v>1142</v>
      </c>
      <c r="K11888" s="4">
        <v>1142</v>
      </c>
    </row>
    <row r="11889" spans="1:11" x14ac:dyDescent="0.35">
      <c r="A11889" t="s">
        <v>1129</v>
      </c>
      <c r="B11889" t="s">
        <v>2158</v>
      </c>
      <c r="C11889" t="s">
        <v>1880</v>
      </c>
      <c r="D11889" s="4">
        <v>1871186</v>
      </c>
      <c r="I11889" s="4">
        <v>1871186</v>
      </c>
      <c r="J11889" s="4">
        <v>1871186</v>
      </c>
      <c r="K11889" s="4">
        <v>1871186</v>
      </c>
    </row>
    <row r="11890" spans="1:11" x14ac:dyDescent="0.35">
      <c r="A11890" t="s">
        <v>1129</v>
      </c>
      <c r="B11890" t="s">
        <v>2159</v>
      </c>
      <c r="C11890" t="s">
        <v>1881</v>
      </c>
      <c r="D11890" s="4">
        <v>1482622</v>
      </c>
      <c r="I11890" s="4">
        <v>1482622</v>
      </c>
      <c r="J11890" s="4">
        <v>1482622</v>
      </c>
      <c r="K11890" s="4">
        <v>1482622</v>
      </c>
    </row>
    <row r="11891" spans="1:11" x14ac:dyDescent="0.35">
      <c r="A11891" t="s">
        <v>1129</v>
      </c>
      <c r="B11891" t="s">
        <v>2174</v>
      </c>
      <c r="C11891" t="s">
        <v>1895</v>
      </c>
      <c r="D11891" s="4">
        <v>846044</v>
      </c>
      <c r="I11891" s="4">
        <v>846044</v>
      </c>
      <c r="J11891" s="4">
        <v>846044</v>
      </c>
      <c r="K11891" s="4">
        <v>846044</v>
      </c>
    </row>
    <row r="11892" spans="1:11" x14ac:dyDescent="0.35">
      <c r="A11892" t="s">
        <v>1129</v>
      </c>
      <c r="B11892" t="s">
        <v>2160</v>
      </c>
      <c r="C11892" t="s">
        <v>1882</v>
      </c>
      <c r="D11892" s="4">
        <v>210614</v>
      </c>
      <c r="I11892" s="4">
        <v>210614</v>
      </c>
      <c r="J11892" s="4">
        <v>210614</v>
      </c>
      <c r="K11892" s="4">
        <v>210614</v>
      </c>
    </row>
    <row r="11893" spans="1:11" x14ac:dyDescent="0.35">
      <c r="A11893" t="s">
        <v>1129</v>
      </c>
      <c r="B11893" t="s">
        <v>2161</v>
      </c>
      <c r="C11893" t="s">
        <v>1883</v>
      </c>
      <c r="D11893" s="4">
        <v>245937</v>
      </c>
      <c r="I11893" s="4">
        <v>245937</v>
      </c>
      <c r="J11893" s="4">
        <v>245937</v>
      </c>
      <c r="K11893" s="4">
        <v>245937</v>
      </c>
    </row>
    <row r="11894" spans="1:11" x14ac:dyDescent="0.35">
      <c r="A11894" t="s">
        <v>1129</v>
      </c>
      <c r="B11894" t="s">
        <v>2171</v>
      </c>
      <c r="C11894" t="s">
        <v>1892</v>
      </c>
      <c r="D11894" s="4">
        <v>9628</v>
      </c>
      <c r="I11894" s="4">
        <v>9628</v>
      </c>
      <c r="J11894" s="4">
        <v>9628</v>
      </c>
      <c r="K11894" s="4">
        <v>9628</v>
      </c>
    </row>
    <row r="11895" spans="1:11" x14ac:dyDescent="0.35">
      <c r="A11895" t="s">
        <v>1129</v>
      </c>
      <c r="B11895" t="s">
        <v>2162</v>
      </c>
      <c r="C11895" t="s">
        <v>1884</v>
      </c>
      <c r="D11895" s="4">
        <v>81649</v>
      </c>
      <c r="I11895" s="4">
        <v>81649</v>
      </c>
      <c r="J11895" s="4">
        <v>81649</v>
      </c>
      <c r="K11895" s="4">
        <v>81649</v>
      </c>
    </row>
    <row r="11896" spans="1:11" x14ac:dyDescent="0.35">
      <c r="A11896" t="s">
        <v>1129</v>
      </c>
      <c r="B11896" t="s">
        <v>2163</v>
      </c>
      <c r="D11896" s="4">
        <v>10179054</v>
      </c>
      <c r="I11896" s="4">
        <v>10179054</v>
      </c>
      <c r="J11896" s="4">
        <v>10179054</v>
      </c>
      <c r="K11896" s="4">
        <v>10179054</v>
      </c>
    </row>
    <row r="11897" spans="1:11" x14ac:dyDescent="0.35">
      <c r="A11897" t="s">
        <v>1129</v>
      </c>
      <c r="B11897" t="s">
        <v>2164</v>
      </c>
      <c r="C11897" t="s">
        <v>1886</v>
      </c>
      <c r="H11897" s="4">
        <v>386483</v>
      </c>
      <c r="I11897" s="4">
        <v>386483</v>
      </c>
      <c r="J11897">
        <v>0</v>
      </c>
      <c r="K11897" s="4">
        <v>0</v>
      </c>
    </row>
    <row r="11898" spans="1:11" x14ac:dyDescent="0.35">
      <c r="A11898" t="s">
        <v>1129</v>
      </c>
      <c r="B11898" t="s">
        <v>2165</v>
      </c>
      <c r="H11898" s="4">
        <v>386483</v>
      </c>
      <c r="I11898" s="4">
        <v>386483</v>
      </c>
      <c r="J11898">
        <v>0</v>
      </c>
      <c r="K11898" s="4">
        <v>0</v>
      </c>
    </row>
    <row r="11899" spans="1:11" x14ac:dyDescent="0.35">
      <c r="A11899" t="s">
        <v>1129</v>
      </c>
      <c r="B11899" t="s">
        <v>2177</v>
      </c>
      <c r="C11899" t="s">
        <v>1898</v>
      </c>
      <c r="E11899" s="4">
        <v>150000</v>
      </c>
      <c r="I11899" s="4">
        <v>150000</v>
      </c>
      <c r="J11899">
        <v>150000</v>
      </c>
      <c r="K11899" s="4">
        <v>0</v>
      </c>
    </row>
    <row r="11900" spans="1:11" x14ac:dyDescent="0.35">
      <c r="A11900" t="s">
        <v>1129</v>
      </c>
      <c r="B11900" t="s">
        <v>2183</v>
      </c>
      <c r="C11900" t="s">
        <v>1904</v>
      </c>
      <c r="D11900" s="4">
        <v>375000</v>
      </c>
      <c r="E11900" s="4">
        <v>125000</v>
      </c>
      <c r="I11900" s="4">
        <v>500000</v>
      </c>
      <c r="J11900" s="4">
        <v>500000</v>
      </c>
      <c r="K11900" s="4">
        <v>375000</v>
      </c>
    </row>
    <row r="11901" spans="1:11" x14ac:dyDescent="0.35">
      <c r="A11901" t="s">
        <v>1129</v>
      </c>
      <c r="B11901" t="s">
        <v>2187</v>
      </c>
      <c r="C11901" t="s">
        <v>1908</v>
      </c>
      <c r="E11901" s="4">
        <v>9080</v>
      </c>
      <c r="I11901" s="4">
        <v>9080</v>
      </c>
      <c r="J11901">
        <v>9080</v>
      </c>
      <c r="K11901" s="4">
        <v>0</v>
      </c>
    </row>
    <row r="11902" spans="1:11" x14ac:dyDescent="0.35">
      <c r="A11902" t="s">
        <v>1129</v>
      </c>
      <c r="B11902" t="s">
        <v>2166</v>
      </c>
      <c r="C11902" t="s">
        <v>1888</v>
      </c>
      <c r="G11902" s="4">
        <v>787200</v>
      </c>
      <c r="I11902" s="4">
        <v>787200</v>
      </c>
      <c r="J11902">
        <v>0</v>
      </c>
      <c r="K11902" s="4">
        <v>0</v>
      </c>
    </row>
    <row r="11903" spans="1:11" x14ac:dyDescent="0.35">
      <c r="A11903" t="s">
        <v>1129</v>
      </c>
      <c r="B11903" t="s">
        <v>2180</v>
      </c>
      <c r="C11903" t="s">
        <v>1901</v>
      </c>
      <c r="E11903" s="4">
        <v>772500</v>
      </c>
      <c r="I11903" s="4">
        <v>772500</v>
      </c>
      <c r="J11903">
        <v>772500</v>
      </c>
      <c r="K11903" s="4">
        <v>0</v>
      </c>
    </row>
    <row r="11904" spans="1:11" x14ac:dyDescent="0.35">
      <c r="A11904" t="s">
        <v>1129</v>
      </c>
      <c r="B11904" t="s">
        <v>2167</v>
      </c>
      <c r="C11904" t="s">
        <v>1889</v>
      </c>
      <c r="E11904" s="4">
        <v>756000</v>
      </c>
      <c r="I11904" s="4">
        <v>756000</v>
      </c>
      <c r="J11904">
        <v>756000</v>
      </c>
      <c r="K11904" s="4">
        <v>0</v>
      </c>
    </row>
    <row r="11905" spans="1:11" x14ac:dyDescent="0.35">
      <c r="A11905" t="s">
        <v>1129</v>
      </c>
      <c r="B11905" t="s">
        <v>2168</v>
      </c>
      <c r="C11905" t="s">
        <v>1890</v>
      </c>
      <c r="E11905" s="4">
        <v>495000</v>
      </c>
      <c r="I11905" s="4">
        <v>495000</v>
      </c>
      <c r="J11905">
        <v>495000</v>
      </c>
      <c r="K11905" s="4">
        <v>0</v>
      </c>
    </row>
    <row r="11906" spans="1:11" x14ac:dyDescent="0.35">
      <c r="A11906" t="s">
        <v>1129</v>
      </c>
      <c r="B11906" t="s">
        <v>2181</v>
      </c>
      <c r="C11906" t="s">
        <v>1902</v>
      </c>
      <c r="E11906" s="4">
        <v>1545000</v>
      </c>
      <c r="I11906" s="4">
        <v>1545000</v>
      </c>
      <c r="J11906">
        <v>1545000</v>
      </c>
      <c r="K11906" s="4">
        <v>0</v>
      </c>
    </row>
    <row r="11907" spans="1:11" x14ac:dyDescent="0.35">
      <c r="A11907" t="s">
        <v>1129</v>
      </c>
      <c r="B11907" t="s">
        <v>2169</v>
      </c>
      <c r="D11907" s="4">
        <v>375000</v>
      </c>
      <c r="E11907" s="4">
        <v>3852580</v>
      </c>
      <c r="G11907" s="4">
        <v>787200</v>
      </c>
      <c r="I11907" s="4">
        <v>5014780</v>
      </c>
      <c r="J11907" s="4">
        <v>4227580</v>
      </c>
      <c r="K11907" s="4">
        <v>375000</v>
      </c>
    </row>
    <row r="11908" spans="1:11" x14ac:dyDescent="0.35">
      <c r="A11908" t="s">
        <v>1129</v>
      </c>
      <c r="B11908" t="s">
        <v>2170</v>
      </c>
      <c r="D11908" s="4">
        <v>117098512</v>
      </c>
      <c r="E11908" s="4">
        <v>33289851</v>
      </c>
      <c r="F11908" s="4">
        <v>55597908</v>
      </c>
      <c r="G11908" s="4">
        <v>13759643</v>
      </c>
      <c r="H11908" s="4">
        <v>27400871</v>
      </c>
      <c r="I11908" s="4">
        <v>247146784</v>
      </c>
      <c r="J11908" s="4">
        <f>SUM(D11908,E11908)</f>
        <v>150388363</v>
      </c>
      <c r="K11908" s="4">
        <v>117098512</v>
      </c>
    </row>
    <row r="11909" spans="1:11" x14ac:dyDescent="0.35">
      <c r="A11909" t="s">
        <v>1133</v>
      </c>
      <c r="B11909" t="s">
        <v>2118</v>
      </c>
      <c r="C11909" t="s">
        <v>1843</v>
      </c>
      <c r="D11909" s="4">
        <v>103271788</v>
      </c>
      <c r="E11909" s="4">
        <v>13687161</v>
      </c>
      <c r="F11909" s="4">
        <v>53258410</v>
      </c>
      <c r="I11909" s="4">
        <v>170217358</v>
      </c>
      <c r="J11909" s="4">
        <v>116958949</v>
      </c>
      <c r="K11909" s="4">
        <v>103271788</v>
      </c>
    </row>
    <row r="11910" spans="1:11" x14ac:dyDescent="0.35">
      <c r="A11910" t="s">
        <v>1133</v>
      </c>
      <c r="B11910" t="s">
        <v>2119</v>
      </c>
      <c r="C11910" t="s">
        <v>1844</v>
      </c>
      <c r="D11910" s="4">
        <v>14586151</v>
      </c>
      <c r="E11910" s="4">
        <v>5387497</v>
      </c>
      <c r="F11910" s="4">
        <v>428887</v>
      </c>
      <c r="G11910" s="4">
        <v>52200</v>
      </c>
      <c r="H11910" s="4">
        <v>141750</v>
      </c>
      <c r="I11910" s="4">
        <v>20596485</v>
      </c>
      <c r="J11910" s="4">
        <v>19973648</v>
      </c>
      <c r="K11910" s="4">
        <v>14586151</v>
      </c>
    </row>
    <row r="11911" spans="1:11" x14ac:dyDescent="0.35">
      <c r="A11911" t="s">
        <v>1133</v>
      </c>
      <c r="B11911" t="s">
        <v>2120</v>
      </c>
      <c r="C11911" t="s">
        <v>1845</v>
      </c>
      <c r="D11911" s="4">
        <v>10287453</v>
      </c>
      <c r="I11911" s="4">
        <v>10287453</v>
      </c>
      <c r="J11911" s="4">
        <v>10287453</v>
      </c>
      <c r="K11911" s="4">
        <v>10287453</v>
      </c>
    </row>
    <row r="11912" spans="1:11" x14ac:dyDescent="0.35">
      <c r="A11912" t="s">
        <v>1133</v>
      </c>
      <c r="B11912" t="s">
        <v>2121</v>
      </c>
      <c r="D11912" s="4">
        <v>128145392</v>
      </c>
      <c r="E11912" s="4">
        <v>19074658</v>
      </c>
      <c r="F11912" s="4">
        <v>53687296</v>
      </c>
      <c r="G11912" s="4">
        <v>52200</v>
      </c>
      <c r="H11912" s="4">
        <v>141750</v>
      </c>
      <c r="I11912" s="4">
        <v>201101296</v>
      </c>
      <c r="J11912" s="4">
        <v>147220050</v>
      </c>
      <c r="K11912" s="4">
        <v>128145392</v>
      </c>
    </row>
    <row r="11913" spans="1:11" x14ac:dyDescent="0.35">
      <c r="A11913" t="s">
        <v>1133</v>
      </c>
      <c r="B11913" t="s">
        <v>2122</v>
      </c>
      <c r="C11913" t="s">
        <v>1846</v>
      </c>
      <c r="D11913" s="4">
        <v>6330461</v>
      </c>
      <c r="E11913" s="4">
        <v>3023447</v>
      </c>
      <c r="F11913" s="4">
        <v>40602894</v>
      </c>
      <c r="G11913" s="4">
        <v>61200</v>
      </c>
      <c r="H11913" s="4">
        <v>53979416</v>
      </c>
      <c r="I11913" s="4">
        <v>103997419</v>
      </c>
      <c r="J11913" s="4">
        <v>9353908</v>
      </c>
      <c r="K11913" s="4">
        <v>6330461</v>
      </c>
    </row>
    <row r="11914" spans="1:11" x14ac:dyDescent="0.35">
      <c r="A11914" t="s">
        <v>1133</v>
      </c>
      <c r="B11914" t="s">
        <v>2123</v>
      </c>
      <c r="C11914" t="s">
        <v>1847</v>
      </c>
      <c r="D11914" s="4">
        <v>54622785</v>
      </c>
      <c r="E11914" s="4">
        <v>43668</v>
      </c>
      <c r="F11914" s="4">
        <v>1808649</v>
      </c>
      <c r="G11914" s="4">
        <v>384299</v>
      </c>
      <c r="I11914" s="4">
        <v>56859401</v>
      </c>
      <c r="J11914" s="4">
        <v>54666453</v>
      </c>
      <c r="K11914" s="4">
        <v>54622785</v>
      </c>
    </row>
    <row r="11915" spans="1:11" x14ac:dyDescent="0.35">
      <c r="A11915" t="s">
        <v>1133</v>
      </c>
      <c r="B11915" t="s">
        <v>2124</v>
      </c>
      <c r="C11915" t="s">
        <v>1848</v>
      </c>
      <c r="D11915" s="4">
        <v>484163</v>
      </c>
      <c r="E11915" s="4">
        <v>61005</v>
      </c>
      <c r="I11915" s="4">
        <v>545168</v>
      </c>
      <c r="J11915" s="4">
        <v>545168</v>
      </c>
      <c r="K11915" s="4">
        <v>484163</v>
      </c>
    </row>
    <row r="11916" spans="1:11" x14ac:dyDescent="0.35">
      <c r="A11916" t="s">
        <v>1133</v>
      </c>
      <c r="B11916" t="s">
        <v>2125</v>
      </c>
      <c r="D11916" s="4">
        <v>61437409</v>
      </c>
      <c r="E11916" s="4">
        <v>3128121</v>
      </c>
      <c r="F11916" s="4">
        <v>42411543</v>
      </c>
      <c r="G11916" s="4">
        <v>445499</v>
      </c>
      <c r="H11916" s="4">
        <v>53979416</v>
      </c>
      <c r="I11916" s="4">
        <v>161401987</v>
      </c>
      <c r="J11916" s="4">
        <v>64565530</v>
      </c>
      <c r="K11916" s="4">
        <v>61437409</v>
      </c>
    </row>
    <row r="11917" spans="1:11" x14ac:dyDescent="0.35">
      <c r="A11917" t="s">
        <v>1133</v>
      </c>
      <c r="B11917" t="s">
        <v>2196</v>
      </c>
      <c r="C11917" t="s">
        <v>1918</v>
      </c>
      <c r="D11917" s="4">
        <v>9660</v>
      </c>
      <c r="I11917" s="4">
        <v>9660</v>
      </c>
      <c r="J11917" s="4">
        <v>9660</v>
      </c>
      <c r="K11917" s="4">
        <v>9660</v>
      </c>
    </row>
    <row r="11918" spans="1:11" x14ac:dyDescent="0.35">
      <c r="A11918" t="s">
        <v>1133</v>
      </c>
      <c r="B11918" t="s">
        <v>2175</v>
      </c>
      <c r="C11918" t="s">
        <v>1896</v>
      </c>
      <c r="D11918" s="4">
        <v>85120</v>
      </c>
      <c r="E11918" s="4">
        <v>196485</v>
      </c>
      <c r="H11918" s="4">
        <v>851435</v>
      </c>
      <c r="I11918" s="4">
        <v>1133040</v>
      </c>
      <c r="J11918" s="4">
        <v>281605</v>
      </c>
      <c r="K11918" s="4">
        <v>85120</v>
      </c>
    </row>
    <row r="11919" spans="1:11" x14ac:dyDescent="0.35">
      <c r="A11919" t="s">
        <v>1133</v>
      </c>
      <c r="B11919" t="s">
        <v>2126</v>
      </c>
      <c r="C11919" t="s">
        <v>1850</v>
      </c>
      <c r="D11919" s="4">
        <v>17100</v>
      </c>
      <c r="H11919" s="4">
        <v>36000000</v>
      </c>
      <c r="I11919" s="4">
        <v>36017100</v>
      </c>
      <c r="J11919" s="4">
        <v>17100</v>
      </c>
      <c r="K11919" s="4">
        <v>17100</v>
      </c>
    </row>
    <row r="11920" spans="1:11" x14ac:dyDescent="0.35">
      <c r="A11920" t="s">
        <v>1133</v>
      </c>
      <c r="B11920" t="s">
        <v>2127</v>
      </c>
      <c r="D11920" s="4">
        <v>111880</v>
      </c>
      <c r="E11920" s="4">
        <v>196485</v>
      </c>
      <c r="H11920" s="4">
        <v>36851435</v>
      </c>
      <c r="I11920" s="4">
        <v>37159800</v>
      </c>
      <c r="J11920" s="4">
        <v>308365</v>
      </c>
      <c r="K11920" s="4">
        <v>111880</v>
      </c>
    </row>
    <row r="11921" spans="1:11" x14ac:dyDescent="0.35">
      <c r="A11921" t="s">
        <v>1133</v>
      </c>
      <c r="B11921" t="s">
        <v>2128</v>
      </c>
      <c r="C11921" t="s">
        <v>1851</v>
      </c>
      <c r="D11921" s="4">
        <v>2575823</v>
      </c>
      <c r="I11921" s="4">
        <v>2575823</v>
      </c>
      <c r="J11921" s="4">
        <v>2575823</v>
      </c>
      <c r="K11921" s="4">
        <v>2575823</v>
      </c>
    </row>
    <row r="11922" spans="1:11" x14ac:dyDescent="0.35">
      <c r="A11922" t="s">
        <v>1133</v>
      </c>
      <c r="B11922" t="s">
        <v>2129</v>
      </c>
      <c r="C11922" t="s">
        <v>1852</v>
      </c>
      <c r="D11922" s="4">
        <v>19081</v>
      </c>
      <c r="F11922" s="4">
        <v>38163</v>
      </c>
      <c r="I11922" s="4">
        <v>57244</v>
      </c>
      <c r="J11922" s="4">
        <v>19081</v>
      </c>
      <c r="K11922" s="4">
        <v>19081</v>
      </c>
    </row>
    <row r="11923" spans="1:11" x14ac:dyDescent="0.35">
      <c r="A11923" t="s">
        <v>1133</v>
      </c>
      <c r="B11923" t="s">
        <v>2130</v>
      </c>
      <c r="C11923" t="s">
        <v>1853</v>
      </c>
      <c r="D11923" s="4">
        <v>10922</v>
      </c>
      <c r="F11923" s="4">
        <v>62999</v>
      </c>
      <c r="G11923" s="4">
        <v>770</v>
      </c>
      <c r="H11923" s="4">
        <v>40882</v>
      </c>
      <c r="I11923" s="4">
        <v>115573</v>
      </c>
      <c r="J11923" s="4">
        <v>10922</v>
      </c>
      <c r="K11923" s="4">
        <v>10922</v>
      </c>
    </row>
    <row r="11924" spans="1:11" x14ac:dyDescent="0.35">
      <c r="A11924" t="s">
        <v>1133</v>
      </c>
      <c r="B11924" t="s">
        <v>2172</v>
      </c>
      <c r="C11924" t="s">
        <v>1893</v>
      </c>
      <c r="D11924" s="4">
        <v>7167</v>
      </c>
      <c r="E11924" s="4">
        <v>2389</v>
      </c>
      <c r="F11924" s="4">
        <v>10751</v>
      </c>
      <c r="G11924" s="4">
        <v>1195</v>
      </c>
      <c r="H11924" s="4">
        <v>3584</v>
      </c>
      <c r="I11924" s="4">
        <v>25086</v>
      </c>
      <c r="J11924" s="4">
        <v>9556</v>
      </c>
      <c r="K11924" s="4">
        <v>7167</v>
      </c>
    </row>
    <row r="11925" spans="1:11" x14ac:dyDescent="0.35">
      <c r="A11925" t="s">
        <v>1133</v>
      </c>
      <c r="B11925" t="s">
        <v>2182</v>
      </c>
      <c r="C11925" t="s">
        <v>1903</v>
      </c>
      <c r="D11925" s="4">
        <v>11311</v>
      </c>
      <c r="I11925" s="4">
        <v>11311</v>
      </c>
      <c r="J11925" s="4">
        <v>11311</v>
      </c>
      <c r="K11925" s="4">
        <v>11311</v>
      </c>
    </row>
    <row r="11926" spans="1:11" x14ac:dyDescent="0.35">
      <c r="A11926" t="s">
        <v>1133</v>
      </c>
      <c r="B11926" t="s">
        <v>2131</v>
      </c>
      <c r="C11926" t="s">
        <v>1854</v>
      </c>
      <c r="D11926" s="4">
        <v>1089433</v>
      </c>
      <c r="G11926" s="4">
        <v>6725</v>
      </c>
      <c r="H11926" s="4">
        <v>1681224</v>
      </c>
      <c r="I11926" s="4">
        <v>2777381</v>
      </c>
      <c r="J11926" s="4">
        <v>1089433</v>
      </c>
      <c r="K11926" s="4">
        <v>1089433</v>
      </c>
    </row>
    <row r="11927" spans="1:11" x14ac:dyDescent="0.35">
      <c r="A11927" t="s">
        <v>1133</v>
      </c>
      <c r="B11927" t="s">
        <v>2132</v>
      </c>
      <c r="C11927" t="s">
        <v>1855</v>
      </c>
      <c r="D11927" s="4">
        <v>1941337</v>
      </c>
      <c r="E11927" s="4">
        <v>22811</v>
      </c>
      <c r="H11927" s="4">
        <v>74159</v>
      </c>
      <c r="I11927" s="4">
        <v>2038306</v>
      </c>
      <c r="J11927" s="4">
        <v>1964148</v>
      </c>
      <c r="K11927" s="4">
        <v>1941337</v>
      </c>
    </row>
    <row r="11928" spans="1:11" x14ac:dyDescent="0.35">
      <c r="A11928" t="s">
        <v>1133</v>
      </c>
      <c r="B11928" t="s">
        <v>2133</v>
      </c>
      <c r="C11928" t="s">
        <v>1856</v>
      </c>
      <c r="D11928" s="4">
        <v>350257</v>
      </c>
      <c r="G11928" s="4">
        <v>49698</v>
      </c>
      <c r="H11928" s="4">
        <v>31842</v>
      </c>
      <c r="I11928" s="4">
        <v>431798</v>
      </c>
      <c r="J11928" s="4">
        <v>350257</v>
      </c>
      <c r="K11928" s="4">
        <v>350257</v>
      </c>
    </row>
    <row r="11929" spans="1:11" x14ac:dyDescent="0.35">
      <c r="A11929" t="s">
        <v>1133</v>
      </c>
      <c r="B11929" t="s">
        <v>2134</v>
      </c>
      <c r="C11929" t="s">
        <v>1857</v>
      </c>
      <c r="D11929" s="4">
        <v>138509</v>
      </c>
      <c r="I11929" s="4">
        <v>138509</v>
      </c>
      <c r="J11929" s="4">
        <v>138509</v>
      </c>
      <c r="K11929" s="4">
        <v>138509</v>
      </c>
    </row>
    <row r="11930" spans="1:11" x14ac:dyDescent="0.35">
      <c r="A11930" t="s">
        <v>1133</v>
      </c>
      <c r="B11930" t="s">
        <v>2185</v>
      </c>
      <c r="C11930" t="s">
        <v>1906</v>
      </c>
      <c r="H11930" s="4">
        <v>34053</v>
      </c>
      <c r="I11930" s="4">
        <v>34053</v>
      </c>
      <c r="J11930">
        <v>0</v>
      </c>
      <c r="K11930" s="4">
        <v>0</v>
      </c>
    </row>
    <row r="11931" spans="1:11" x14ac:dyDescent="0.35">
      <c r="A11931" t="s">
        <v>1133</v>
      </c>
      <c r="B11931" t="s">
        <v>2135</v>
      </c>
      <c r="C11931" t="s">
        <v>1858</v>
      </c>
      <c r="D11931" s="4">
        <v>68375</v>
      </c>
      <c r="E11931" s="4">
        <v>167251</v>
      </c>
      <c r="I11931" s="4">
        <v>235627</v>
      </c>
      <c r="J11931" s="4">
        <v>235626</v>
      </c>
      <c r="K11931" s="4">
        <v>68375</v>
      </c>
    </row>
    <row r="11932" spans="1:11" x14ac:dyDescent="0.35">
      <c r="A11932" t="s">
        <v>1133</v>
      </c>
      <c r="B11932" t="s">
        <v>2136</v>
      </c>
      <c r="C11932" t="s">
        <v>1859</v>
      </c>
      <c r="D11932" s="4">
        <v>775000</v>
      </c>
      <c r="E11932" s="4">
        <v>50293</v>
      </c>
      <c r="F11932" s="4">
        <v>92</v>
      </c>
      <c r="G11932" s="4">
        <v>225003</v>
      </c>
      <c r="H11932" s="4">
        <v>1116962</v>
      </c>
      <c r="I11932" s="4">
        <v>2167350</v>
      </c>
      <c r="J11932" s="4">
        <v>825293</v>
      </c>
      <c r="K11932" s="4">
        <v>775000</v>
      </c>
    </row>
    <row r="11933" spans="1:11" x14ac:dyDescent="0.35">
      <c r="A11933" t="s">
        <v>1133</v>
      </c>
      <c r="B11933" t="s">
        <v>2137</v>
      </c>
      <c r="C11933" t="s">
        <v>1860</v>
      </c>
      <c r="D11933" s="4">
        <v>7609212</v>
      </c>
      <c r="E11933" s="4">
        <v>217406</v>
      </c>
      <c r="I11933" s="4">
        <v>7826618</v>
      </c>
      <c r="J11933" s="4">
        <v>7826618</v>
      </c>
      <c r="K11933" s="4">
        <v>7609212</v>
      </c>
    </row>
    <row r="11934" spans="1:11" x14ac:dyDescent="0.35">
      <c r="A11934" t="s">
        <v>1133</v>
      </c>
      <c r="B11934" t="s">
        <v>2138</v>
      </c>
      <c r="C11934" t="s">
        <v>1861</v>
      </c>
      <c r="D11934" s="4">
        <v>1018246</v>
      </c>
      <c r="I11934" s="4">
        <v>1018246</v>
      </c>
      <c r="J11934" s="4">
        <v>1018246</v>
      </c>
      <c r="K11934" s="4">
        <v>1018246</v>
      </c>
    </row>
    <row r="11935" spans="1:11" x14ac:dyDescent="0.35">
      <c r="A11935" t="s">
        <v>1133</v>
      </c>
      <c r="B11935" t="s">
        <v>2139</v>
      </c>
      <c r="C11935" t="s">
        <v>1862</v>
      </c>
      <c r="D11935" s="4">
        <v>5640642</v>
      </c>
      <c r="E11935" s="4">
        <v>170929</v>
      </c>
      <c r="I11935" s="4">
        <v>5811570</v>
      </c>
      <c r="J11935" s="4">
        <v>5811571</v>
      </c>
      <c r="K11935" s="4">
        <v>5640642</v>
      </c>
    </row>
    <row r="11936" spans="1:11" x14ac:dyDescent="0.35">
      <c r="A11936" t="s">
        <v>1133</v>
      </c>
      <c r="B11936" t="s">
        <v>2141</v>
      </c>
      <c r="D11936" s="4">
        <v>21255315</v>
      </c>
      <c r="E11936" s="4">
        <v>631079</v>
      </c>
      <c r="F11936" s="4">
        <v>112005</v>
      </c>
      <c r="G11936" s="4">
        <v>283391</v>
      </c>
      <c r="H11936" s="4">
        <v>2982705</v>
      </c>
      <c r="I11936" s="4">
        <v>25264494</v>
      </c>
      <c r="J11936" s="4">
        <v>21886394</v>
      </c>
      <c r="K11936" s="4">
        <v>21255315</v>
      </c>
    </row>
    <row r="11937" spans="1:11" x14ac:dyDescent="0.35">
      <c r="A11937" t="s">
        <v>1133</v>
      </c>
      <c r="B11937" t="s">
        <v>2142</v>
      </c>
      <c r="C11937" t="s">
        <v>1864</v>
      </c>
      <c r="D11937" s="4">
        <v>11158</v>
      </c>
      <c r="I11937" s="4">
        <v>11158</v>
      </c>
      <c r="J11937" s="4">
        <v>11158</v>
      </c>
      <c r="K11937" s="4">
        <v>11158</v>
      </c>
    </row>
    <row r="11938" spans="1:11" x14ac:dyDescent="0.35">
      <c r="A11938" t="s">
        <v>1133</v>
      </c>
      <c r="B11938" t="s">
        <v>2144</v>
      </c>
      <c r="C11938" t="s">
        <v>1866</v>
      </c>
      <c r="I11938" s="4">
        <v>0</v>
      </c>
      <c r="J11938">
        <v>0</v>
      </c>
      <c r="K11938" s="4">
        <v>0</v>
      </c>
    </row>
    <row r="11939" spans="1:11" x14ac:dyDescent="0.35">
      <c r="A11939" t="s">
        <v>1133</v>
      </c>
      <c r="B11939" t="s">
        <v>2145</v>
      </c>
      <c r="C11939" t="s">
        <v>1867</v>
      </c>
      <c r="D11939" s="4">
        <v>1695170</v>
      </c>
      <c r="E11939" s="4">
        <v>0</v>
      </c>
      <c r="G11939" s="4">
        <v>7560578</v>
      </c>
      <c r="H11939" s="4">
        <v>27434</v>
      </c>
      <c r="I11939" s="4">
        <v>9283182</v>
      </c>
      <c r="J11939" s="4">
        <v>1695170</v>
      </c>
      <c r="K11939" s="4">
        <v>1695170</v>
      </c>
    </row>
    <row r="11940" spans="1:11" x14ac:dyDescent="0.35">
      <c r="A11940" t="s">
        <v>1133</v>
      </c>
      <c r="B11940" t="s">
        <v>2146</v>
      </c>
      <c r="C11940" t="s">
        <v>1868</v>
      </c>
      <c r="D11940" s="4">
        <v>106601</v>
      </c>
      <c r="E11940" s="4">
        <v>0</v>
      </c>
      <c r="G11940" s="4">
        <v>3565036</v>
      </c>
      <c r="H11940" s="4">
        <v>5986582</v>
      </c>
      <c r="I11940" s="4">
        <v>9658219</v>
      </c>
      <c r="J11940" s="4">
        <v>106601</v>
      </c>
      <c r="K11940" s="4">
        <v>106601</v>
      </c>
    </row>
    <row r="11941" spans="1:11" x14ac:dyDescent="0.35">
      <c r="A11941" t="s">
        <v>1133</v>
      </c>
      <c r="B11941" t="s">
        <v>2173</v>
      </c>
      <c r="C11941" t="s">
        <v>1894</v>
      </c>
      <c r="D11941" s="4">
        <v>9820</v>
      </c>
      <c r="I11941" s="4">
        <v>9820</v>
      </c>
      <c r="J11941" s="4">
        <v>9820</v>
      </c>
      <c r="K11941" s="4">
        <v>9820</v>
      </c>
    </row>
    <row r="11942" spans="1:11" x14ac:dyDescent="0.35">
      <c r="A11942" t="s">
        <v>1133</v>
      </c>
      <c r="B11942" t="s">
        <v>2147</v>
      </c>
      <c r="C11942" t="s">
        <v>1869</v>
      </c>
      <c r="E11942" s="4">
        <v>0</v>
      </c>
      <c r="G11942" s="4">
        <v>2587200</v>
      </c>
      <c r="I11942" s="4">
        <v>2587200</v>
      </c>
      <c r="J11942">
        <v>0</v>
      </c>
      <c r="K11942" s="4">
        <v>0</v>
      </c>
    </row>
    <row r="11943" spans="1:11" x14ac:dyDescent="0.35">
      <c r="A11943" t="s">
        <v>1133</v>
      </c>
      <c r="B11943" t="s">
        <v>2148</v>
      </c>
      <c r="C11943" t="s">
        <v>1870</v>
      </c>
      <c r="D11943" s="4">
        <v>128774</v>
      </c>
      <c r="E11943" s="4">
        <v>26379443</v>
      </c>
      <c r="I11943" s="4">
        <v>26508216</v>
      </c>
      <c r="J11943" s="4">
        <v>26508217</v>
      </c>
      <c r="K11943" s="4">
        <v>128774</v>
      </c>
    </row>
    <row r="11944" spans="1:11" x14ac:dyDescent="0.35">
      <c r="A11944" t="s">
        <v>1133</v>
      </c>
      <c r="B11944" t="s">
        <v>2149</v>
      </c>
      <c r="C11944" t="s">
        <v>1871</v>
      </c>
      <c r="D11944" s="4">
        <v>15300951</v>
      </c>
      <c r="E11944" s="4">
        <v>29817</v>
      </c>
      <c r="F11944" s="4">
        <v>73845</v>
      </c>
      <c r="I11944" s="4">
        <v>15404614</v>
      </c>
      <c r="J11944" s="4">
        <v>15330768</v>
      </c>
      <c r="K11944" s="4">
        <v>15300951</v>
      </c>
    </row>
    <row r="11945" spans="1:11" x14ac:dyDescent="0.35">
      <c r="A11945" t="s">
        <v>1133</v>
      </c>
      <c r="B11945" t="s">
        <v>2150</v>
      </c>
      <c r="C11945" t="s">
        <v>1872</v>
      </c>
      <c r="D11945" s="4">
        <v>1911000</v>
      </c>
      <c r="I11945" s="4">
        <v>1911000</v>
      </c>
      <c r="J11945" s="4">
        <v>1911000</v>
      </c>
      <c r="K11945" s="4">
        <v>1911000</v>
      </c>
    </row>
    <row r="11946" spans="1:11" x14ac:dyDescent="0.35">
      <c r="A11946" t="s">
        <v>1133</v>
      </c>
      <c r="B11946" t="s">
        <v>2151</v>
      </c>
      <c r="C11946" t="s">
        <v>1873</v>
      </c>
      <c r="D11946" s="4">
        <v>3833</v>
      </c>
      <c r="I11946" s="4">
        <v>3833</v>
      </c>
      <c r="J11946" s="4">
        <v>3833</v>
      </c>
      <c r="K11946" s="4">
        <v>3833</v>
      </c>
    </row>
    <row r="11947" spans="1:11" x14ac:dyDescent="0.35">
      <c r="A11947" t="s">
        <v>1133</v>
      </c>
      <c r="B11947" t="s">
        <v>2152</v>
      </c>
      <c r="C11947" t="s">
        <v>1874</v>
      </c>
      <c r="D11947" s="4">
        <v>8299</v>
      </c>
      <c r="I11947" s="4">
        <v>8299</v>
      </c>
      <c r="J11947" s="4">
        <v>8299</v>
      </c>
      <c r="K11947" s="4">
        <v>8299</v>
      </c>
    </row>
    <row r="11948" spans="1:11" x14ac:dyDescent="0.35">
      <c r="A11948" t="s">
        <v>1133</v>
      </c>
      <c r="B11948" t="s">
        <v>2153</v>
      </c>
      <c r="C11948" t="s">
        <v>1875</v>
      </c>
      <c r="D11948" s="4">
        <v>4830</v>
      </c>
      <c r="H11948" s="4">
        <v>667229</v>
      </c>
      <c r="I11948" s="4">
        <v>672059</v>
      </c>
      <c r="J11948" s="4">
        <v>4830</v>
      </c>
      <c r="K11948" s="4">
        <v>4830</v>
      </c>
    </row>
    <row r="11949" spans="1:11" x14ac:dyDescent="0.35">
      <c r="A11949" t="s">
        <v>1133</v>
      </c>
      <c r="B11949" t="s">
        <v>2155</v>
      </c>
      <c r="C11949" t="s">
        <v>1877</v>
      </c>
      <c r="D11949" s="4">
        <v>55496</v>
      </c>
      <c r="I11949" s="4">
        <v>55496</v>
      </c>
      <c r="J11949" s="4">
        <v>55496</v>
      </c>
      <c r="K11949" s="4">
        <v>55496</v>
      </c>
    </row>
    <row r="11950" spans="1:11" x14ac:dyDescent="0.35">
      <c r="A11950" t="s">
        <v>1133</v>
      </c>
      <c r="B11950" t="s">
        <v>2156</v>
      </c>
      <c r="D11950" s="4">
        <v>19235932</v>
      </c>
      <c r="E11950" s="4">
        <v>26409260</v>
      </c>
      <c r="F11950" s="4">
        <v>73845</v>
      </c>
      <c r="G11950" s="4">
        <v>13712813</v>
      </c>
      <c r="H11950" s="4">
        <v>6681245</v>
      </c>
      <c r="I11950" s="4">
        <v>66113096</v>
      </c>
      <c r="J11950" s="4">
        <v>45645192</v>
      </c>
      <c r="K11950" s="4">
        <v>19235932</v>
      </c>
    </row>
    <row r="11951" spans="1:11" x14ac:dyDescent="0.35">
      <c r="A11951" t="s">
        <v>1133</v>
      </c>
      <c r="B11951" t="s">
        <v>2157</v>
      </c>
      <c r="C11951" t="s">
        <v>1879</v>
      </c>
      <c r="D11951" s="4">
        <v>9635168</v>
      </c>
      <c r="I11951" s="4">
        <v>9635168</v>
      </c>
      <c r="J11951" s="4">
        <v>9635168</v>
      </c>
      <c r="K11951" s="4">
        <v>9635168</v>
      </c>
    </row>
    <row r="11952" spans="1:11" x14ac:dyDescent="0.35">
      <c r="A11952" t="s">
        <v>1133</v>
      </c>
      <c r="B11952" t="s">
        <v>2158</v>
      </c>
      <c r="C11952" t="s">
        <v>1880</v>
      </c>
      <c r="D11952" s="4">
        <v>2650759</v>
      </c>
      <c r="I11952" s="4">
        <v>2650759</v>
      </c>
      <c r="J11952" s="4">
        <v>2650759</v>
      </c>
      <c r="K11952" s="4">
        <v>2650759</v>
      </c>
    </row>
    <row r="11953" spans="1:11" x14ac:dyDescent="0.35">
      <c r="A11953" t="s">
        <v>1133</v>
      </c>
      <c r="B11953" t="s">
        <v>2159</v>
      </c>
      <c r="C11953" t="s">
        <v>1881</v>
      </c>
      <c r="D11953" s="4">
        <v>384786</v>
      </c>
      <c r="I11953" s="4">
        <v>384786</v>
      </c>
      <c r="J11953" s="4">
        <v>384786</v>
      </c>
      <c r="K11953" s="4">
        <v>384786</v>
      </c>
    </row>
    <row r="11954" spans="1:11" x14ac:dyDescent="0.35">
      <c r="A11954" t="s">
        <v>1133</v>
      </c>
      <c r="B11954" t="s">
        <v>2174</v>
      </c>
      <c r="C11954" t="s">
        <v>1895</v>
      </c>
      <c r="D11954" s="4">
        <v>1012445</v>
      </c>
      <c r="I11954" s="4">
        <v>1012445</v>
      </c>
      <c r="J11954" s="4">
        <v>1012445</v>
      </c>
      <c r="K11954" s="4">
        <v>1012445</v>
      </c>
    </row>
    <row r="11955" spans="1:11" x14ac:dyDescent="0.35">
      <c r="A11955" t="s">
        <v>1133</v>
      </c>
      <c r="B11955" t="s">
        <v>2160</v>
      </c>
      <c r="C11955" t="s">
        <v>1882</v>
      </c>
      <c r="D11955" s="4">
        <v>286</v>
      </c>
      <c r="E11955" s="4">
        <v>902317</v>
      </c>
      <c r="F11955" s="4">
        <v>137548</v>
      </c>
      <c r="I11955" s="4">
        <v>1040151</v>
      </c>
      <c r="J11955" s="4">
        <v>902603</v>
      </c>
      <c r="K11955" s="4">
        <v>286</v>
      </c>
    </row>
    <row r="11956" spans="1:11" x14ac:dyDescent="0.35">
      <c r="A11956" t="s">
        <v>1133</v>
      </c>
      <c r="B11956" t="s">
        <v>2161</v>
      </c>
      <c r="C11956" t="s">
        <v>1883</v>
      </c>
      <c r="D11956" s="4">
        <v>312422</v>
      </c>
      <c r="I11956" s="4">
        <v>312422</v>
      </c>
      <c r="J11956" s="4">
        <v>312422</v>
      </c>
      <c r="K11956" s="4">
        <v>312422</v>
      </c>
    </row>
    <row r="11957" spans="1:11" x14ac:dyDescent="0.35">
      <c r="A11957" t="s">
        <v>1133</v>
      </c>
      <c r="B11957" t="s">
        <v>2162</v>
      </c>
      <c r="C11957" t="s">
        <v>1884</v>
      </c>
      <c r="D11957" s="4">
        <v>4666</v>
      </c>
      <c r="I11957" s="4">
        <v>4666</v>
      </c>
      <c r="J11957" s="4">
        <v>4666</v>
      </c>
      <c r="K11957" s="4">
        <v>4666</v>
      </c>
    </row>
    <row r="11958" spans="1:11" x14ac:dyDescent="0.35">
      <c r="A11958" t="s">
        <v>1133</v>
      </c>
      <c r="B11958" t="s">
        <v>2163</v>
      </c>
      <c r="D11958" s="4">
        <v>14000531</v>
      </c>
      <c r="E11958" s="4">
        <v>902317</v>
      </c>
      <c r="F11958" s="4">
        <v>137548</v>
      </c>
      <c r="I11958" s="4">
        <v>15040396</v>
      </c>
      <c r="J11958" s="4">
        <v>14902848</v>
      </c>
      <c r="K11958" s="4">
        <v>14000531</v>
      </c>
    </row>
    <row r="11959" spans="1:11" x14ac:dyDescent="0.35">
      <c r="A11959" t="s">
        <v>1133</v>
      </c>
      <c r="B11959" t="s">
        <v>2164</v>
      </c>
      <c r="C11959" t="s">
        <v>1886</v>
      </c>
      <c r="H11959" s="4">
        <v>904935</v>
      </c>
      <c r="I11959" s="4">
        <v>904935</v>
      </c>
      <c r="J11959">
        <v>0</v>
      </c>
      <c r="K11959" s="4">
        <v>0</v>
      </c>
    </row>
    <row r="11960" spans="1:11" x14ac:dyDescent="0.35">
      <c r="A11960" t="s">
        <v>1133</v>
      </c>
      <c r="B11960" t="s">
        <v>2165</v>
      </c>
      <c r="H11960" s="4">
        <v>904935</v>
      </c>
      <c r="I11960" s="4">
        <v>904935</v>
      </c>
      <c r="J11960">
        <v>0</v>
      </c>
      <c r="K11960" s="4">
        <v>0</v>
      </c>
    </row>
    <row r="11961" spans="1:11" x14ac:dyDescent="0.35">
      <c r="A11961" t="s">
        <v>1133</v>
      </c>
      <c r="B11961" t="s">
        <v>2166</v>
      </c>
      <c r="C11961" t="s">
        <v>1888</v>
      </c>
      <c r="G11961" s="4">
        <v>4800000</v>
      </c>
      <c r="I11961" s="4">
        <v>4800000</v>
      </c>
      <c r="J11961">
        <v>0</v>
      </c>
      <c r="K11961" s="4">
        <v>0</v>
      </c>
    </row>
    <row r="11962" spans="1:11" x14ac:dyDescent="0.35">
      <c r="A11962" t="s">
        <v>1133</v>
      </c>
      <c r="B11962" t="s">
        <v>2180</v>
      </c>
      <c r="C11962" t="s">
        <v>1901</v>
      </c>
      <c r="E11962" s="4">
        <v>5250000</v>
      </c>
      <c r="I11962" s="4">
        <v>5250000</v>
      </c>
      <c r="J11962">
        <v>5250000</v>
      </c>
      <c r="K11962" s="4">
        <v>0</v>
      </c>
    </row>
    <row r="11963" spans="1:11" x14ac:dyDescent="0.35">
      <c r="A11963" t="s">
        <v>1133</v>
      </c>
      <c r="B11963" t="s">
        <v>2167</v>
      </c>
      <c r="C11963" t="s">
        <v>1889</v>
      </c>
      <c r="E11963" s="4">
        <v>2761500</v>
      </c>
      <c r="I11963" s="4">
        <v>2761500</v>
      </c>
      <c r="J11963">
        <v>2761500</v>
      </c>
      <c r="K11963" s="4">
        <v>0</v>
      </c>
    </row>
    <row r="11964" spans="1:11" x14ac:dyDescent="0.35">
      <c r="A11964" t="s">
        <v>1133</v>
      </c>
      <c r="B11964" t="s">
        <v>2168</v>
      </c>
      <c r="C11964" t="s">
        <v>1890</v>
      </c>
      <c r="E11964" s="4">
        <v>1275000</v>
      </c>
      <c r="I11964" s="4">
        <v>1275000</v>
      </c>
      <c r="J11964">
        <v>1275000</v>
      </c>
      <c r="K11964" s="4">
        <v>0</v>
      </c>
    </row>
    <row r="11965" spans="1:11" x14ac:dyDescent="0.35">
      <c r="A11965" t="s">
        <v>1133</v>
      </c>
      <c r="B11965" t="s">
        <v>2181</v>
      </c>
      <c r="C11965" t="s">
        <v>1902</v>
      </c>
      <c r="E11965" s="4">
        <v>10500000</v>
      </c>
      <c r="I11965" s="4">
        <v>10500000</v>
      </c>
      <c r="J11965">
        <v>10500000</v>
      </c>
      <c r="K11965" s="4">
        <v>0</v>
      </c>
    </row>
    <row r="11966" spans="1:11" x14ac:dyDescent="0.35">
      <c r="A11966" t="s">
        <v>1133</v>
      </c>
      <c r="B11966" t="s">
        <v>2169</v>
      </c>
      <c r="E11966" s="4">
        <v>19786500</v>
      </c>
      <c r="G11966" s="4">
        <v>4800000</v>
      </c>
      <c r="I11966" s="4">
        <v>24586500</v>
      </c>
      <c r="J11966">
        <v>19786500</v>
      </c>
      <c r="K11966" s="4">
        <v>0</v>
      </c>
    </row>
    <row r="11967" spans="1:11" x14ac:dyDescent="0.35">
      <c r="A11967" t="s">
        <v>1133</v>
      </c>
      <c r="B11967" t="s">
        <v>2170</v>
      </c>
      <c r="D11967" s="4">
        <v>244186459</v>
      </c>
      <c r="E11967" s="4">
        <v>70128420</v>
      </c>
      <c r="F11967" s="4">
        <v>96422237</v>
      </c>
      <c r="G11967" s="4">
        <v>19293903</v>
      </c>
      <c r="H11967" s="4">
        <v>101541485</v>
      </c>
      <c r="I11967" s="4">
        <v>531572505</v>
      </c>
      <c r="J11967" s="4">
        <f>SUM(D11967,E11967)</f>
        <v>314314879</v>
      </c>
      <c r="K11967" s="4">
        <v>244186459</v>
      </c>
    </row>
    <row r="11968" spans="1:11" x14ac:dyDescent="0.35">
      <c r="A11968" t="s">
        <v>1958</v>
      </c>
      <c r="B11968" t="s">
        <v>2118</v>
      </c>
      <c r="C11968" t="s">
        <v>1843</v>
      </c>
      <c r="D11968" s="4">
        <v>64643732</v>
      </c>
      <c r="E11968" s="4">
        <v>1236971</v>
      </c>
      <c r="F11968" s="4">
        <v>37293200</v>
      </c>
      <c r="I11968" s="4">
        <v>103173903</v>
      </c>
      <c r="J11968" s="4">
        <v>65880703</v>
      </c>
      <c r="K11968" s="4">
        <v>64643732</v>
      </c>
    </row>
    <row r="11969" spans="1:11" x14ac:dyDescent="0.35">
      <c r="A11969" t="s">
        <v>1958</v>
      </c>
      <c r="B11969" t="s">
        <v>2119</v>
      </c>
      <c r="C11969" t="s">
        <v>1844</v>
      </c>
      <c r="D11969" s="4">
        <v>10314718</v>
      </c>
      <c r="E11969" s="4">
        <v>253800</v>
      </c>
      <c r="H11969" s="4">
        <v>1800</v>
      </c>
      <c r="I11969" s="4">
        <v>10570318</v>
      </c>
      <c r="J11969" s="4">
        <v>10568518</v>
      </c>
      <c r="K11969" s="4">
        <v>10314718</v>
      </c>
    </row>
    <row r="11970" spans="1:11" x14ac:dyDescent="0.35">
      <c r="A11970" t="s">
        <v>1958</v>
      </c>
      <c r="B11970" t="s">
        <v>2120</v>
      </c>
      <c r="C11970" t="s">
        <v>1845</v>
      </c>
      <c r="D11970" s="4">
        <v>6527603</v>
      </c>
      <c r="I11970" s="4">
        <v>6527603</v>
      </c>
      <c r="J11970" s="4">
        <v>6527603</v>
      </c>
      <c r="K11970" s="4">
        <v>6527603</v>
      </c>
    </row>
    <row r="11971" spans="1:11" x14ac:dyDescent="0.35">
      <c r="A11971" t="s">
        <v>1958</v>
      </c>
      <c r="B11971" t="s">
        <v>2121</v>
      </c>
      <c r="D11971" s="4">
        <v>81486053</v>
      </c>
      <c r="E11971" s="4">
        <v>1490771</v>
      </c>
      <c r="F11971" s="4">
        <v>37293200</v>
      </c>
      <c r="H11971" s="4">
        <v>1800</v>
      </c>
      <c r="I11971" s="4">
        <v>120271825</v>
      </c>
      <c r="J11971" s="4">
        <v>82976824</v>
      </c>
      <c r="K11971" s="4">
        <v>81486053</v>
      </c>
    </row>
    <row r="11972" spans="1:11" x14ac:dyDescent="0.35">
      <c r="A11972" t="s">
        <v>1958</v>
      </c>
      <c r="B11972" t="s">
        <v>2122</v>
      </c>
      <c r="C11972" t="s">
        <v>1846</v>
      </c>
      <c r="D11972" s="4">
        <v>53542958</v>
      </c>
      <c r="E11972" s="4">
        <v>15926</v>
      </c>
      <c r="H11972" s="4">
        <v>25647359</v>
      </c>
      <c r="I11972" s="4">
        <v>79206243</v>
      </c>
      <c r="J11972" s="4">
        <v>53558884</v>
      </c>
      <c r="K11972" s="4">
        <v>53542958</v>
      </c>
    </row>
    <row r="11973" spans="1:11" x14ac:dyDescent="0.35">
      <c r="A11973" t="s">
        <v>1958</v>
      </c>
      <c r="B11973" t="s">
        <v>2123</v>
      </c>
      <c r="C11973" t="s">
        <v>1847</v>
      </c>
      <c r="D11973" s="4">
        <v>27685286</v>
      </c>
      <c r="E11973" s="4">
        <v>1029038</v>
      </c>
      <c r="F11973" s="4">
        <v>3032509</v>
      </c>
      <c r="G11973" s="4">
        <v>955915</v>
      </c>
      <c r="H11973" s="4">
        <v>92660</v>
      </c>
      <c r="I11973" s="4">
        <v>32795408</v>
      </c>
      <c r="J11973" s="4">
        <v>28714324</v>
      </c>
      <c r="K11973" s="4">
        <v>27685286</v>
      </c>
    </row>
    <row r="11974" spans="1:11" x14ac:dyDescent="0.35">
      <c r="A11974" t="s">
        <v>1958</v>
      </c>
      <c r="B11974" t="s">
        <v>2124</v>
      </c>
      <c r="C11974" t="s">
        <v>1848</v>
      </c>
      <c r="D11974" s="4">
        <v>214446</v>
      </c>
      <c r="I11974" s="4">
        <v>214446</v>
      </c>
      <c r="J11974" s="4">
        <v>214446</v>
      </c>
      <c r="K11974" s="4">
        <v>214446</v>
      </c>
    </row>
    <row r="11975" spans="1:11" x14ac:dyDescent="0.35">
      <c r="A11975" t="s">
        <v>1958</v>
      </c>
      <c r="B11975" t="s">
        <v>2125</v>
      </c>
      <c r="D11975" s="4">
        <v>81442690</v>
      </c>
      <c r="E11975" s="4">
        <v>1044964</v>
      </c>
      <c r="F11975" s="4">
        <v>3032509</v>
      </c>
      <c r="G11975" s="4">
        <v>955915</v>
      </c>
      <c r="H11975" s="4">
        <v>25740019</v>
      </c>
      <c r="I11975" s="4">
        <v>112216097</v>
      </c>
      <c r="J11975" s="4">
        <v>82487654</v>
      </c>
      <c r="K11975" s="4">
        <v>81442690</v>
      </c>
    </row>
    <row r="11976" spans="1:11" x14ac:dyDescent="0.35">
      <c r="A11976" t="s">
        <v>1958</v>
      </c>
      <c r="B11976" t="s">
        <v>2196</v>
      </c>
      <c r="C11976" t="s">
        <v>1918</v>
      </c>
      <c r="D11976" s="4">
        <v>9660</v>
      </c>
      <c r="I11976" s="4">
        <v>9660</v>
      </c>
      <c r="J11976" s="4">
        <v>9660</v>
      </c>
      <c r="K11976" s="4">
        <v>9660</v>
      </c>
    </row>
    <row r="11977" spans="1:11" x14ac:dyDescent="0.35">
      <c r="A11977" t="s">
        <v>1958</v>
      </c>
      <c r="B11977" t="s">
        <v>2190</v>
      </c>
      <c r="C11977" t="s">
        <v>1911</v>
      </c>
      <c r="D11977" s="4">
        <v>400000</v>
      </c>
      <c r="I11977" s="4">
        <v>400000</v>
      </c>
      <c r="J11977" s="4">
        <v>400000</v>
      </c>
      <c r="K11977" s="4">
        <v>400000</v>
      </c>
    </row>
    <row r="11978" spans="1:11" x14ac:dyDescent="0.35">
      <c r="A11978" t="s">
        <v>1958</v>
      </c>
      <c r="B11978" t="s">
        <v>2175</v>
      </c>
      <c r="C11978" t="s">
        <v>1896</v>
      </c>
      <c r="D11978" s="4">
        <v>32748</v>
      </c>
      <c r="I11978" s="4">
        <v>32748</v>
      </c>
      <c r="J11978" s="4">
        <v>32748</v>
      </c>
      <c r="K11978" s="4">
        <v>32748</v>
      </c>
    </row>
    <row r="11979" spans="1:11" x14ac:dyDescent="0.35">
      <c r="A11979" t="s">
        <v>1958</v>
      </c>
      <c r="B11979" t="s">
        <v>2126</v>
      </c>
      <c r="C11979" t="s">
        <v>1850</v>
      </c>
      <c r="E11979" s="4">
        <v>37600000</v>
      </c>
      <c r="I11979" s="4">
        <v>37600000</v>
      </c>
      <c r="J11979">
        <v>37600000</v>
      </c>
      <c r="K11979" s="4">
        <v>0</v>
      </c>
    </row>
    <row r="11980" spans="1:11" x14ac:dyDescent="0.35">
      <c r="A11980" t="s">
        <v>1958</v>
      </c>
      <c r="B11980" t="s">
        <v>2127</v>
      </c>
      <c r="D11980" s="4">
        <v>442408</v>
      </c>
      <c r="E11980" s="4">
        <v>37600000</v>
      </c>
      <c r="I11980" s="4">
        <v>38042408</v>
      </c>
      <c r="J11980" s="4">
        <v>38042408</v>
      </c>
      <c r="K11980" s="4">
        <v>442408</v>
      </c>
    </row>
    <row r="11981" spans="1:11" x14ac:dyDescent="0.35">
      <c r="A11981" t="s">
        <v>1958</v>
      </c>
      <c r="B11981" t="s">
        <v>2128</v>
      </c>
      <c r="C11981" t="s">
        <v>1851</v>
      </c>
      <c r="D11981" s="4">
        <v>980982</v>
      </c>
      <c r="I11981" s="4">
        <v>980982</v>
      </c>
      <c r="J11981" s="4">
        <v>980982</v>
      </c>
      <c r="K11981" s="4">
        <v>980982</v>
      </c>
    </row>
    <row r="11982" spans="1:11" x14ac:dyDescent="0.35">
      <c r="A11982" t="s">
        <v>1958</v>
      </c>
      <c r="B11982" t="s">
        <v>2129</v>
      </c>
      <c r="C11982" t="s">
        <v>1852</v>
      </c>
      <c r="D11982" s="4">
        <v>810</v>
      </c>
      <c r="E11982" s="4">
        <v>9541</v>
      </c>
      <c r="F11982" s="4">
        <v>17718</v>
      </c>
      <c r="H11982" s="4">
        <v>1363</v>
      </c>
      <c r="I11982" s="4">
        <v>29432</v>
      </c>
      <c r="J11982" s="4">
        <v>10351</v>
      </c>
      <c r="K11982" s="4">
        <v>810</v>
      </c>
    </row>
    <row r="11983" spans="1:11" x14ac:dyDescent="0.35">
      <c r="A11983" t="s">
        <v>1958</v>
      </c>
      <c r="B11983" t="s">
        <v>2130</v>
      </c>
      <c r="C11983" t="s">
        <v>1853</v>
      </c>
      <c r="D11983" s="4">
        <v>1053</v>
      </c>
      <c r="E11983" s="4">
        <v>2730</v>
      </c>
      <c r="F11983" s="4">
        <v>43687</v>
      </c>
      <c r="G11983" s="4">
        <v>2730</v>
      </c>
      <c r="H11983" s="4">
        <v>8191</v>
      </c>
      <c r="I11983" s="4">
        <v>58392</v>
      </c>
      <c r="J11983" s="4">
        <v>3783</v>
      </c>
      <c r="K11983" s="4">
        <v>1053</v>
      </c>
    </row>
    <row r="11984" spans="1:11" x14ac:dyDescent="0.35">
      <c r="A11984" t="s">
        <v>1958</v>
      </c>
      <c r="B11984" t="s">
        <v>2172</v>
      </c>
      <c r="C11984" t="s">
        <v>1893</v>
      </c>
      <c r="F11984" s="4">
        <v>1195</v>
      </c>
      <c r="G11984" s="4">
        <v>4778</v>
      </c>
      <c r="H11984" s="4">
        <v>10751</v>
      </c>
      <c r="I11984" s="4">
        <v>16724</v>
      </c>
      <c r="J11984">
        <v>0</v>
      </c>
      <c r="K11984" s="4">
        <v>0</v>
      </c>
    </row>
    <row r="11985" spans="1:11" x14ac:dyDescent="0.35">
      <c r="A11985" t="s">
        <v>1958</v>
      </c>
      <c r="B11985" t="s">
        <v>2188</v>
      </c>
      <c r="C11985" t="s">
        <v>1909</v>
      </c>
      <c r="D11985" s="4">
        <v>29160</v>
      </c>
      <c r="E11985" s="4">
        <v>5530</v>
      </c>
      <c r="I11985" s="4">
        <v>34690</v>
      </c>
      <c r="J11985" s="4">
        <v>34690</v>
      </c>
      <c r="K11985" s="4">
        <v>29160</v>
      </c>
    </row>
    <row r="11986" spans="1:11" x14ac:dyDescent="0.35">
      <c r="A11986" t="s">
        <v>1958</v>
      </c>
      <c r="B11986" t="s">
        <v>2131</v>
      </c>
      <c r="C11986" t="s">
        <v>1854</v>
      </c>
      <c r="D11986" s="4">
        <v>1554752</v>
      </c>
      <c r="E11986" s="4">
        <v>127773</v>
      </c>
      <c r="G11986" s="4">
        <v>67249</v>
      </c>
      <c r="I11986" s="4">
        <v>1749774</v>
      </c>
      <c r="J11986" s="4">
        <v>1682525</v>
      </c>
      <c r="K11986" s="4">
        <v>1554752</v>
      </c>
    </row>
    <row r="11987" spans="1:11" x14ac:dyDescent="0.35">
      <c r="A11987" t="s">
        <v>1958</v>
      </c>
      <c r="B11987" t="s">
        <v>2197</v>
      </c>
      <c r="C11987" t="s">
        <v>1919</v>
      </c>
      <c r="F11987" s="4">
        <v>786722</v>
      </c>
      <c r="I11987" s="4">
        <v>786722</v>
      </c>
      <c r="J11987">
        <v>0</v>
      </c>
      <c r="K11987" s="4">
        <v>0</v>
      </c>
    </row>
    <row r="11988" spans="1:11" x14ac:dyDescent="0.35">
      <c r="A11988" t="s">
        <v>1958</v>
      </c>
      <c r="B11988" t="s">
        <v>2200</v>
      </c>
      <c r="C11988" t="s">
        <v>1926</v>
      </c>
      <c r="G11988" s="4">
        <v>325277</v>
      </c>
      <c r="I11988" s="4">
        <v>325277</v>
      </c>
      <c r="J11988">
        <v>0</v>
      </c>
      <c r="K11988" s="4">
        <v>0</v>
      </c>
    </row>
    <row r="11989" spans="1:11" x14ac:dyDescent="0.35">
      <c r="A11989" t="s">
        <v>1958</v>
      </c>
      <c r="B11989" t="s">
        <v>2132</v>
      </c>
      <c r="C11989" t="s">
        <v>1855</v>
      </c>
      <c r="D11989" s="4">
        <v>784791</v>
      </c>
      <c r="E11989" s="4">
        <v>121472</v>
      </c>
      <c r="F11989" s="4">
        <v>150617</v>
      </c>
      <c r="G11989" s="4">
        <v>371354</v>
      </c>
      <c r="H11989" s="4">
        <v>204135</v>
      </c>
      <c r="I11989" s="4">
        <v>1632369</v>
      </c>
      <c r="J11989" s="4">
        <v>906263</v>
      </c>
      <c r="K11989" s="4">
        <v>784791</v>
      </c>
    </row>
    <row r="11990" spans="1:11" x14ac:dyDescent="0.35">
      <c r="A11990" t="s">
        <v>1958</v>
      </c>
      <c r="B11990" t="s">
        <v>2133</v>
      </c>
      <c r="C11990" t="s">
        <v>1856</v>
      </c>
      <c r="D11990" s="4">
        <v>57515</v>
      </c>
      <c r="E11990" s="4">
        <v>20708</v>
      </c>
      <c r="G11990" s="4">
        <v>28991</v>
      </c>
      <c r="I11990" s="4">
        <v>107214</v>
      </c>
      <c r="J11990" s="4">
        <v>78223</v>
      </c>
      <c r="K11990" s="4">
        <v>57515</v>
      </c>
    </row>
    <row r="11991" spans="1:11" x14ac:dyDescent="0.35">
      <c r="A11991" t="s">
        <v>1958</v>
      </c>
      <c r="B11991" t="s">
        <v>2134</v>
      </c>
      <c r="C11991" t="s">
        <v>1857</v>
      </c>
      <c r="D11991" s="4">
        <v>20369</v>
      </c>
      <c r="E11991" s="4">
        <v>6790</v>
      </c>
      <c r="I11991" s="4">
        <v>27159</v>
      </c>
      <c r="J11991" s="4">
        <v>27159</v>
      </c>
      <c r="K11991" s="4">
        <v>20369</v>
      </c>
    </row>
    <row r="11992" spans="1:11" x14ac:dyDescent="0.35">
      <c r="A11992" t="s">
        <v>1958</v>
      </c>
      <c r="B11992" t="s">
        <v>2185</v>
      </c>
      <c r="C11992" t="s">
        <v>1906</v>
      </c>
      <c r="H11992" s="4">
        <v>13982</v>
      </c>
      <c r="I11992" s="4">
        <v>13982</v>
      </c>
      <c r="J11992">
        <v>0</v>
      </c>
      <c r="K11992" s="4">
        <v>0</v>
      </c>
    </row>
    <row r="11993" spans="1:11" x14ac:dyDescent="0.35">
      <c r="A11993" t="s">
        <v>1958</v>
      </c>
      <c r="B11993" t="s">
        <v>2135</v>
      </c>
      <c r="C11993" t="s">
        <v>1858</v>
      </c>
      <c r="E11993" s="4">
        <v>83123</v>
      </c>
      <c r="G11993" s="4">
        <v>368858</v>
      </c>
      <c r="H11993" s="4">
        <v>62342</v>
      </c>
      <c r="I11993" s="4">
        <v>514323</v>
      </c>
      <c r="J11993">
        <v>83123</v>
      </c>
      <c r="K11993" s="4">
        <v>0</v>
      </c>
    </row>
    <row r="11994" spans="1:11" x14ac:dyDescent="0.35">
      <c r="A11994" t="s">
        <v>1958</v>
      </c>
      <c r="B11994" t="s">
        <v>2136</v>
      </c>
      <c r="C11994" t="s">
        <v>1859</v>
      </c>
      <c r="D11994" s="4">
        <v>2216882</v>
      </c>
      <c r="E11994" s="4">
        <v>1026190</v>
      </c>
      <c r="F11994" s="4">
        <v>105428</v>
      </c>
      <c r="G11994" s="4">
        <v>1000007</v>
      </c>
      <c r="H11994" s="4">
        <v>1061547</v>
      </c>
      <c r="I11994" s="4">
        <v>5410054</v>
      </c>
      <c r="J11994" s="4">
        <v>3243072</v>
      </c>
      <c r="K11994" s="4">
        <v>2216882</v>
      </c>
    </row>
    <row r="11995" spans="1:11" x14ac:dyDescent="0.35">
      <c r="A11995" t="s">
        <v>1958</v>
      </c>
      <c r="B11995" t="s">
        <v>2137</v>
      </c>
      <c r="C11995" t="s">
        <v>1860</v>
      </c>
      <c r="D11995" s="4">
        <v>1739248</v>
      </c>
      <c r="E11995" s="4">
        <v>108703</v>
      </c>
      <c r="H11995" s="4">
        <v>760921</v>
      </c>
      <c r="I11995" s="4">
        <v>2608873</v>
      </c>
      <c r="J11995" s="4">
        <v>1847951</v>
      </c>
      <c r="K11995" s="4">
        <v>1739248</v>
      </c>
    </row>
    <row r="11996" spans="1:11" x14ac:dyDescent="0.35">
      <c r="A11996" t="s">
        <v>1958</v>
      </c>
      <c r="B11996" t="s">
        <v>2138</v>
      </c>
      <c r="C11996" t="s">
        <v>1861</v>
      </c>
      <c r="D11996" s="4">
        <v>350935</v>
      </c>
      <c r="I11996" s="4">
        <v>350935</v>
      </c>
      <c r="J11996" s="4">
        <v>350935</v>
      </c>
      <c r="K11996" s="4">
        <v>350935</v>
      </c>
    </row>
    <row r="11997" spans="1:11" x14ac:dyDescent="0.35">
      <c r="A11997" t="s">
        <v>1958</v>
      </c>
      <c r="B11997" t="s">
        <v>2139</v>
      </c>
      <c r="C11997" t="s">
        <v>1862</v>
      </c>
      <c r="D11997" s="4">
        <v>1196500</v>
      </c>
      <c r="E11997" s="4">
        <v>256393</v>
      </c>
      <c r="G11997" s="4">
        <v>85464</v>
      </c>
      <c r="H11997" s="4">
        <v>427321</v>
      </c>
      <c r="I11997" s="4">
        <v>1965678</v>
      </c>
      <c r="J11997" s="4">
        <v>1452893</v>
      </c>
      <c r="K11997" s="4">
        <v>1196500</v>
      </c>
    </row>
    <row r="11998" spans="1:11" x14ac:dyDescent="0.35">
      <c r="A11998" t="s">
        <v>1958</v>
      </c>
      <c r="B11998" t="s">
        <v>2140</v>
      </c>
      <c r="C11998" t="s">
        <v>1863</v>
      </c>
      <c r="E11998" s="4">
        <v>108919</v>
      </c>
      <c r="H11998" s="4">
        <v>7780</v>
      </c>
      <c r="I11998" s="4">
        <v>116699</v>
      </c>
      <c r="J11998">
        <v>108919</v>
      </c>
      <c r="K11998" s="4">
        <v>0</v>
      </c>
    </row>
    <row r="11999" spans="1:11" x14ac:dyDescent="0.35">
      <c r="A11999" t="s">
        <v>1958</v>
      </c>
      <c r="B11999" t="s">
        <v>2141</v>
      </c>
      <c r="D11999" s="4">
        <v>8932999</v>
      </c>
      <c r="E11999" s="4">
        <v>1877871</v>
      </c>
      <c r="F11999" s="4">
        <v>1105367</v>
      </c>
      <c r="G11999" s="4">
        <v>2254708</v>
      </c>
      <c r="H11999" s="4">
        <v>2558334</v>
      </c>
      <c r="I11999" s="4">
        <v>16729278</v>
      </c>
      <c r="J11999" s="4">
        <v>10810870</v>
      </c>
      <c r="K11999" s="4">
        <v>8932999</v>
      </c>
    </row>
    <row r="12000" spans="1:11" x14ac:dyDescent="0.35">
      <c r="A12000" t="s">
        <v>1958</v>
      </c>
      <c r="B12000" t="s">
        <v>2143</v>
      </c>
      <c r="C12000" t="s">
        <v>1865</v>
      </c>
      <c r="D12000" s="4">
        <v>3488</v>
      </c>
      <c r="E12000" s="4">
        <v>9204</v>
      </c>
      <c r="H12000" s="4">
        <v>351366</v>
      </c>
      <c r="I12000" s="4">
        <v>364059</v>
      </c>
      <c r="J12000" s="4">
        <v>12692</v>
      </c>
      <c r="K12000" s="4">
        <v>3488</v>
      </c>
    </row>
    <row r="12001" spans="1:11" x14ac:dyDescent="0.35">
      <c r="A12001" t="s">
        <v>1958</v>
      </c>
      <c r="B12001" t="s">
        <v>2144</v>
      </c>
      <c r="C12001" t="s">
        <v>1866</v>
      </c>
      <c r="D12001" s="4">
        <v>39550</v>
      </c>
      <c r="I12001" s="4">
        <v>39550</v>
      </c>
      <c r="J12001" s="4">
        <v>39550</v>
      </c>
      <c r="K12001" s="4">
        <v>39550</v>
      </c>
    </row>
    <row r="12002" spans="1:11" x14ac:dyDescent="0.35">
      <c r="A12002" t="s">
        <v>1958</v>
      </c>
      <c r="B12002" t="s">
        <v>2145</v>
      </c>
      <c r="C12002" t="s">
        <v>1867</v>
      </c>
      <c r="D12002" s="4">
        <v>3250519</v>
      </c>
      <c r="E12002" s="4">
        <v>6179053</v>
      </c>
      <c r="G12002" s="4">
        <v>193200</v>
      </c>
      <c r="H12002" s="4">
        <v>676186</v>
      </c>
      <c r="I12002" s="4">
        <v>10298958</v>
      </c>
      <c r="J12002" s="4">
        <v>9429572</v>
      </c>
      <c r="K12002" s="4">
        <v>3250519</v>
      </c>
    </row>
    <row r="12003" spans="1:11" x14ac:dyDescent="0.35">
      <c r="A12003" t="s">
        <v>1958</v>
      </c>
      <c r="B12003" t="s">
        <v>2146</v>
      </c>
      <c r="C12003" t="s">
        <v>1868</v>
      </c>
      <c r="D12003" s="4">
        <v>32340</v>
      </c>
      <c r="E12003" s="4">
        <v>4277305</v>
      </c>
      <c r="H12003" s="4">
        <v>4301837</v>
      </c>
      <c r="I12003" s="4">
        <v>8611482</v>
      </c>
      <c r="J12003" s="4">
        <v>4309645</v>
      </c>
      <c r="K12003" s="4">
        <v>32340</v>
      </c>
    </row>
    <row r="12004" spans="1:11" x14ac:dyDescent="0.35">
      <c r="A12004" t="s">
        <v>1958</v>
      </c>
      <c r="B12004" t="s">
        <v>2173</v>
      </c>
      <c r="C12004" t="s">
        <v>1894</v>
      </c>
      <c r="D12004" s="4">
        <v>23757</v>
      </c>
      <c r="I12004" s="4">
        <v>23757</v>
      </c>
      <c r="J12004" s="4">
        <v>23757</v>
      </c>
      <c r="K12004" s="4">
        <v>23757</v>
      </c>
    </row>
    <row r="12005" spans="1:11" x14ac:dyDescent="0.35">
      <c r="A12005" t="s">
        <v>1958</v>
      </c>
      <c r="B12005" t="s">
        <v>2147</v>
      </c>
      <c r="C12005" t="s">
        <v>1869</v>
      </c>
      <c r="E12005" s="4">
        <v>990720</v>
      </c>
      <c r="H12005" s="4">
        <v>2257440</v>
      </c>
      <c r="I12005" s="4">
        <v>3248160</v>
      </c>
      <c r="J12005">
        <v>990720</v>
      </c>
      <c r="K12005" s="4">
        <v>0</v>
      </c>
    </row>
    <row r="12006" spans="1:11" x14ac:dyDescent="0.35">
      <c r="A12006" t="s">
        <v>1958</v>
      </c>
      <c r="B12006" t="s">
        <v>2148</v>
      </c>
      <c r="C12006" t="s">
        <v>1870</v>
      </c>
      <c r="D12006" s="4">
        <v>3695495</v>
      </c>
      <c r="E12006" s="4">
        <v>16875404</v>
      </c>
      <c r="I12006" s="4">
        <v>20570899</v>
      </c>
      <c r="J12006" s="4">
        <v>20570899</v>
      </c>
      <c r="K12006" s="4">
        <v>3695495</v>
      </c>
    </row>
    <row r="12007" spans="1:11" x14ac:dyDescent="0.35">
      <c r="A12007" t="s">
        <v>1958</v>
      </c>
      <c r="B12007" t="s">
        <v>2149</v>
      </c>
      <c r="C12007" t="s">
        <v>1871</v>
      </c>
      <c r="D12007" s="4">
        <v>9356503</v>
      </c>
      <c r="E12007" s="4">
        <v>11070699</v>
      </c>
      <c r="F12007" s="4">
        <v>61396</v>
      </c>
      <c r="H12007" s="4">
        <v>147691</v>
      </c>
      <c r="I12007" s="4">
        <v>20636290</v>
      </c>
      <c r="J12007" s="4">
        <v>20427202</v>
      </c>
      <c r="K12007" s="4">
        <v>9356503</v>
      </c>
    </row>
    <row r="12008" spans="1:11" x14ac:dyDescent="0.35">
      <c r="A12008" t="s">
        <v>1958</v>
      </c>
      <c r="B12008" t="s">
        <v>2150</v>
      </c>
      <c r="C12008" t="s">
        <v>1872</v>
      </c>
      <c r="D12008" s="4">
        <v>2305924</v>
      </c>
      <c r="E12008" s="4">
        <v>29239</v>
      </c>
      <c r="I12008" s="4">
        <v>2335163</v>
      </c>
      <c r="J12008" s="4">
        <v>2335163</v>
      </c>
      <c r="K12008" s="4">
        <v>2305924</v>
      </c>
    </row>
    <row r="12009" spans="1:11" x14ac:dyDescent="0.35">
      <c r="A12009" t="s">
        <v>1958</v>
      </c>
      <c r="B12009" t="s">
        <v>2152</v>
      </c>
      <c r="C12009" t="s">
        <v>1874</v>
      </c>
      <c r="D12009" s="4">
        <v>2766</v>
      </c>
      <c r="E12009" s="4">
        <v>3410</v>
      </c>
      <c r="I12009" s="4">
        <v>6177</v>
      </c>
      <c r="J12009" s="4">
        <v>6176</v>
      </c>
      <c r="K12009" s="4">
        <v>2766</v>
      </c>
    </row>
    <row r="12010" spans="1:11" x14ac:dyDescent="0.35">
      <c r="A12010" t="s">
        <v>1958</v>
      </c>
      <c r="B12010" t="s">
        <v>2153</v>
      </c>
      <c r="C12010" t="s">
        <v>1875</v>
      </c>
      <c r="D12010" s="4">
        <v>0</v>
      </c>
      <c r="E12010" s="4">
        <v>61608</v>
      </c>
      <c r="H12010" s="4">
        <v>146465</v>
      </c>
      <c r="I12010" s="4">
        <v>208073</v>
      </c>
      <c r="J12010" s="4">
        <v>61608</v>
      </c>
      <c r="K12010" s="4">
        <v>0</v>
      </c>
    </row>
    <row r="12011" spans="1:11" x14ac:dyDescent="0.35">
      <c r="A12011" t="s">
        <v>1958</v>
      </c>
      <c r="B12011" t="s">
        <v>2154</v>
      </c>
      <c r="C12011" t="s">
        <v>1876</v>
      </c>
      <c r="E12011" s="4">
        <v>50400</v>
      </c>
      <c r="I12011" s="4">
        <v>50400</v>
      </c>
      <c r="J12011">
        <v>50400</v>
      </c>
      <c r="K12011" s="4">
        <v>0</v>
      </c>
    </row>
    <row r="12012" spans="1:11" x14ac:dyDescent="0.35">
      <c r="A12012" t="s">
        <v>1958</v>
      </c>
      <c r="B12012" t="s">
        <v>2155</v>
      </c>
      <c r="C12012" t="s">
        <v>1877</v>
      </c>
      <c r="D12012" s="4">
        <v>16683</v>
      </c>
      <c r="E12012" s="4">
        <v>14070</v>
      </c>
      <c r="I12012" s="4">
        <v>30753</v>
      </c>
      <c r="J12012" s="4">
        <v>30753</v>
      </c>
      <c r="K12012" s="4">
        <v>16683</v>
      </c>
    </row>
    <row r="12013" spans="1:11" x14ac:dyDescent="0.35">
      <c r="A12013" t="s">
        <v>1958</v>
      </c>
      <c r="B12013" t="s">
        <v>2156</v>
      </c>
      <c r="D12013" s="4">
        <v>18727026</v>
      </c>
      <c r="E12013" s="4">
        <v>39561112</v>
      </c>
      <c r="F12013" s="4">
        <v>61396</v>
      </c>
      <c r="G12013" s="4">
        <v>193200</v>
      </c>
      <c r="H12013" s="4">
        <v>7880984</v>
      </c>
      <c r="I12013" s="4">
        <v>66423719</v>
      </c>
      <c r="J12013" s="4">
        <v>58288138</v>
      </c>
      <c r="K12013" s="4">
        <v>18727026</v>
      </c>
    </row>
    <row r="12014" spans="1:11" x14ac:dyDescent="0.35">
      <c r="A12014" t="s">
        <v>1958</v>
      </c>
      <c r="B12014" t="s">
        <v>2191</v>
      </c>
      <c r="C12014" t="s">
        <v>1912</v>
      </c>
      <c r="D12014" s="4">
        <v>1985</v>
      </c>
      <c r="I12014" s="4">
        <v>1985</v>
      </c>
      <c r="J12014" s="4">
        <v>1985</v>
      </c>
      <c r="K12014" s="4">
        <v>1985</v>
      </c>
    </row>
    <row r="12015" spans="1:11" x14ac:dyDescent="0.35">
      <c r="A12015" t="s">
        <v>1958</v>
      </c>
      <c r="B12015" t="s">
        <v>2157</v>
      </c>
      <c r="C12015" t="s">
        <v>1879</v>
      </c>
      <c r="D12015" s="4">
        <v>6566063</v>
      </c>
      <c r="I12015" s="4">
        <v>6566063</v>
      </c>
      <c r="J12015" s="4">
        <v>6566063</v>
      </c>
      <c r="K12015" s="4">
        <v>6566063</v>
      </c>
    </row>
    <row r="12016" spans="1:11" x14ac:dyDescent="0.35">
      <c r="A12016" t="s">
        <v>1958</v>
      </c>
      <c r="B12016" t="s">
        <v>2186</v>
      </c>
      <c r="C12016" t="s">
        <v>1907</v>
      </c>
      <c r="D12016" s="4">
        <v>15854</v>
      </c>
      <c r="I12016" s="4">
        <v>15854</v>
      </c>
      <c r="J12016" s="4">
        <v>15854</v>
      </c>
      <c r="K12016" s="4">
        <v>15854</v>
      </c>
    </row>
    <row r="12017" spans="1:11" x14ac:dyDescent="0.35">
      <c r="A12017" t="s">
        <v>1958</v>
      </c>
      <c r="B12017" t="s">
        <v>2176</v>
      </c>
      <c r="C12017" t="s">
        <v>1897</v>
      </c>
      <c r="D12017" s="4">
        <v>5167</v>
      </c>
      <c r="I12017" s="4">
        <v>5167</v>
      </c>
      <c r="J12017" s="4">
        <v>5167</v>
      </c>
      <c r="K12017" s="4">
        <v>5167</v>
      </c>
    </row>
    <row r="12018" spans="1:11" x14ac:dyDescent="0.35">
      <c r="A12018" t="s">
        <v>1958</v>
      </c>
      <c r="B12018" t="s">
        <v>2158</v>
      </c>
      <c r="C12018" t="s">
        <v>1880</v>
      </c>
      <c r="D12018" s="4">
        <v>236750</v>
      </c>
      <c r="I12018" s="4">
        <v>236750</v>
      </c>
      <c r="J12018" s="4">
        <v>236750</v>
      </c>
      <c r="K12018" s="4">
        <v>236750</v>
      </c>
    </row>
    <row r="12019" spans="1:11" x14ac:dyDescent="0.35">
      <c r="A12019" t="s">
        <v>1958</v>
      </c>
      <c r="B12019" t="s">
        <v>2159</v>
      </c>
      <c r="C12019" t="s">
        <v>1881</v>
      </c>
      <c r="D12019" s="4">
        <v>5369841</v>
      </c>
      <c r="I12019" s="4">
        <v>5369841</v>
      </c>
      <c r="J12019" s="4">
        <v>5369841</v>
      </c>
      <c r="K12019" s="4">
        <v>5369841</v>
      </c>
    </row>
    <row r="12020" spans="1:11" x14ac:dyDescent="0.35">
      <c r="A12020" t="s">
        <v>1958</v>
      </c>
      <c r="B12020" t="s">
        <v>2174</v>
      </c>
      <c r="C12020" t="s">
        <v>1895</v>
      </c>
      <c r="D12020" s="4">
        <v>66148</v>
      </c>
      <c r="I12020" s="4">
        <v>66148</v>
      </c>
      <c r="J12020" s="4">
        <v>66148</v>
      </c>
      <c r="K12020" s="4">
        <v>66148</v>
      </c>
    </row>
    <row r="12021" spans="1:11" x14ac:dyDescent="0.35">
      <c r="A12021" t="s">
        <v>1958</v>
      </c>
      <c r="B12021" t="s">
        <v>2160</v>
      </c>
      <c r="C12021" t="s">
        <v>1882</v>
      </c>
      <c r="D12021" s="4">
        <v>1056096</v>
      </c>
      <c r="I12021" s="4">
        <v>1056096</v>
      </c>
      <c r="J12021" s="4">
        <v>1056096</v>
      </c>
      <c r="K12021" s="4">
        <v>1056096</v>
      </c>
    </row>
    <row r="12022" spans="1:11" x14ac:dyDescent="0.35">
      <c r="A12022" t="s">
        <v>1958</v>
      </c>
      <c r="B12022" t="s">
        <v>2179</v>
      </c>
      <c r="C12022" t="s">
        <v>1900</v>
      </c>
      <c r="D12022" s="4">
        <v>3977</v>
      </c>
      <c r="I12022" s="4">
        <v>3977</v>
      </c>
      <c r="J12022" s="4">
        <v>3977</v>
      </c>
      <c r="K12022" s="4">
        <v>3977</v>
      </c>
    </row>
    <row r="12023" spans="1:11" x14ac:dyDescent="0.35">
      <c r="A12023" t="s">
        <v>1958</v>
      </c>
      <c r="B12023" t="s">
        <v>2161</v>
      </c>
      <c r="C12023" t="s">
        <v>1883</v>
      </c>
      <c r="D12023" s="4">
        <v>13608</v>
      </c>
      <c r="I12023" s="4">
        <v>13608</v>
      </c>
      <c r="J12023" s="4">
        <v>13608</v>
      </c>
      <c r="K12023" s="4">
        <v>13608</v>
      </c>
    </row>
    <row r="12024" spans="1:11" x14ac:dyDescent="0.35">
      <c r="A12024" t="s">
        <v>1958</v>
      </c>
      <c r="B12024" t="s">
        <v>2162</v>
      </c>
      <c r="C12024" t="s">
        <v>1884</v>
      </c>
      <c r="D12024" s="4">
        <v>165749</v>
      </c>
      <c r="I12024" s="4">
        <v>165749</v>
      </c>
      <c r="J12024" s="4">
        <v>165749</v>
      </c>
      <c r="K12024" s="4">
        <v>165749</v>
      </c>
    </row>
    <row r="12025" spans="1:11" x14ac:dyDescent="0.35">
      <c r="A12025" t="s">
        <v>1958</v>
      </c>
      <c r="B12025" t="s">
        <v>2163</v>
      </c>
      <c r="D12025" s="4">
        <v>13501239</v>
      </c>
      <c r="I12025" s="4">
        <v>13501239</v>
      </c>
      <c r="J12025" s="4">
        <v>13501239</v>
      </c>
      <c r="K12025" s="4">
        <v>13501239</v>
      </c>
    </row>
    <row r="12026" spans="1:11" x14ac:dyDescent="0.35">
      <c r="A12026" t="s">
        <v>1958</v>
      </c>
      <c r="B12026" t="s">
        <v>2164</v>
      </c>
      <c r="C12026" t="s">
        <v>1886</v>
      </c>
      <c r="D12026" s="4">
        <v>197954</v>
      </c>
      <c r="I12026" s="4">
        <v>197954</v>
      </c>
      <c r="J12026" s="4">
        <v>197954</v>
      </c>
      <c r="K12026" s="4">
        <v>197954</v>
      </c>
    </row>
    <row r="12027" spans="1:11" x14ac:dyDescent="0.35">
      <c r="A12027" t="s">
        <v>1958</v>
      </c>
      <c r="B12027" t="s">
        <v>2165</v>
      </c>
      <c r="D12027" s="4">
        <v>197954</v>
      </c>
      <c r="I12027" s="4">
        <v>197954</v>
      </c>
      <c r="J12027" s="4">
        <v>197954</v>
      </c>
      <c r="K12027" s="4">
        <v>197954</v>
      </c>
    </row>
    <row r="12028" spans="1:11" x14ac:dyDescent="0.35">
      <c r="A12028" t="s">
        <v>1958</v>
      </c>
      <c r="B12028" t="s">
        <v>2187</v>
      </c>
      <c r="C12028" t="s">
        <v>1908</v>
      </c>
      <c r="D12028" s="4">
        <v>27241</v>
      </c>
      <c r="I12028" s="4">
        <v>27241</v>
      </c>
      <c r="J12028" s="4">
        <v>27241</v>
      </c>
      <c r="K12028" s="4">
        <v>27241</v>
      </c>
    </row>
    <row r="12029" spans="1:11" x14ac:dyDescent="0.35">
      <c r="A12029" t="s">
        <v>1958</v>
      </c>
      <c r="B12029" t="s">
        <v>2166</v>
      </c>
      <c r="C12029" t="s">
        <v>1888</v>
      </c>
      <c r="E12029" s="4">
        <v>1248000</v>
      </c>
      <c r="I12029" s="4">
        <v>1248000</v>
      </c>
      <c r="J12029">
        <v>1248000</v>
      </c>
      <c r="K12029" s="4">
        <v>0</v>
      </c>
    </row>
    <row r="12030" spans="1:11" x14ac:dyDescent="0.35">
      <c r="A12030" t="s">
        <v>1958</v>
      </c>
      <c r="B12030" t="s">
        <v>2180</v>
      </c>
      <c r="C12030" t="s">
        <v>1901</v>
      </c>
      <c r="E12030" s="4">
        <v>1387500</v>
      </c>
      <c r="I12030" s="4">
        <v>1387500</v>
      </c>
      <c r="J12030">
        <v>1387500</v>
      </c>
      <c r="K12030" s="4">
        <v>0</v>
      </c>
    </row>
    <row r="12031" spans="1:11" x14ac:dyDescent="0.35">
      <c r="A12031" t="s">
        <v>1958</v>
      </c>
      <c r="B12031" t="s">
        <v>2167</v>
      </c>
      <c r="C12031" t="s">
        <v>1889</v>
      </c>
      <c r="E12031" s="4">
        <v>1365000</v>
      </c>
      <c r="I12031" s="4">
        <v>1365000</v>
      </c>
      <c r="J12031">
        <v>1365000</v>
      </c>
      <c r="K12031" s="4">
        <v>0</v>
      </c>
    </row>
    <row r="12032" spans="1:11" x14ac:dyDescent="0.35">
      <c r="A12032" t="s">
        <v>1958</v>
      </c>
      <c r="B12032" t="s">
        <v>2181</v>
      </c>
      <c r="C12032" t="s">
        <v>1902</v>
      </c>
      <c r="E12032" s="4">
        <v>2775000</v>
      </c>
      <c r="I12032" s="4">
        <v>2775000</v>
      </c>
      <c r="J12032">
        <v>2775000</v>
      </c>
      <c r="K12032" s="4">
        <v>0</v>
      </c>
    </row>
    <row r="12033" spans="1:11" x14ac:dyDescent="0.35">
      <c r="A12033" t="s">
        <v>1958</v>
      </c>
      <c r="B12033" t="s">
        <v>2169</v>
      </c>
      <c r="D12033" s="4">
        <v>27241</v>
      </c>
      <c r="E12033" s="4">
        <v>6775500</v>
      </c>
      <c r="I12033" s="4">
        <v>6802741</v>
      </c>
      <c r="J12033" s="4">
        <v>6802741</v>
      </c>
      <c r="K12033" s="4">
        <v>27241</v>
      </c>
    </row>
    <row r="12034" spans="1:11" x14ac:dyDescent="0.35">
      <c r="A12034" t="s">
        <v>1958</v>
      </c>
      <c r="B12034" t="s">
        <v>2170</v>
      </c>
      <c r="D12034" s="4">
        <v>204757610</v>
      </c>
      <c r="E12034" s="4">
        <v>88350219</v>
      </c>
      <c r="F12034" s="4">
        <v>41492472</v>
      </c>
      <c r="G12034" s="4">
        <v>3403823</v>
      </c>
      <c r="H12034" s="4">
        <v>36181137</v>
      </c>
      <c r="I12034" s="4">
        <v>374185261</v>
      </c>
      <c r="J12034" s="4">
        <f>SUM(D12034,E12034)</f>
        <v>293107829</v>
      </c>
      <c r="K12034" s="4">
        <v>204757610</v>
      </c>
    </row>
    <row r="12035" spans="1:11" x14ac:dyDescent="0.35">
      <c r="A12035" t="s">
        <v>1960</v>
      </c>
      <c r="B12035" t="s">
        <v>2118</v>
      </c>
      <c r="C12035" t="s">
        <v>1843</v>
      </c>
      <c r="D12035" s="4">
        <v>76698281</v>
      </c>
      <c r="F12035" s="4">
        <v>36894200</v>
      </c>
      <c r="I12035" s="4">
        <v>113592481</v>
      </c>
      <c r="J12035" s="4">
        <v>76698281</v>
      </c>
      <c r="K12035" s="4">
        <v>76698281</v>
      </c>
    </row>
    <row r="12036" spans="1:11" x14ac:dyDescent="0.35">
      <c r="A12036" t="s">
        <v>1960</v>
      </c>
      <c r="B12036" t="s">
        <v>2119</v>
      </c>
      <c r="C12036" t="s">
        <v>1844</v>
      </c>
      <c r="D12036" s="4">
        <v>10569724</v>
      </c>
      <c r="E12036" s="4">
        <v>2038984</v>
      </c>
      <c r="F12036" s="4">
        <v>573261</v>
      </c>
      <c r="G12036" s="4">
        <v>246600</v>
      </c>
      <c r="H12036" s="4">
        <v>24300</v>
      </c>
      <c r="I12036" s="4">
        <v>13452868</v>
      </c>
      <c r="J12036" s="4">
        <v>12608708</v>
      </c>
      <c r="K12036" s="4">
        <v>10569724</v>
      </c>
    </row>
    <row r="12037" spans="1:11" x14ac:dyDescent="0.35">
      <c r="A12037" t="s">
        <v>1960</v>
      </c>
      <c r="B12037" t="s">
        <v>2120</v>
      </c>
      <c r="C12037" t="s">
        <v>1845</v>
      </c>
      <c r="D12037" s="4">
        <v>7635653</v>
      </c>
      <c r="I12037" s="4">
        <v>7635653</v>
      </c>
      <c r="J12037" s="4">
        <v>7635653</v>
      </c>
      <c r="K12037" s="4">
        <v>7635653</v>
      </c>
    </row>
    <row r="12038" spans="1:11" x14ac:dyDescent="0.35">
      <c r="A12038" t="s">
        <v>1960</v>
      </c>
      <c r="B12038" t="s">
        <v>2121</v>
      </c>
      <c r="D12038" s="4">
        <v>94903657</v>
      </c>
      <c r="E12038" s="4">
        <v>2038984</v>
      </c>
      <c r="F12038" s="4">
        <v>37467461</v>
      </c>
      <c r="G12038" s="4">
        <v>246600</v>
      </c>
      <c r="H12038" s="4">
        <v>24300</v>
      </c>
      <c r="I12038" s="4">
        <v>134681002</v>
      </c>
      <c r="J12038" s="4">
        <v>96942641</v>
      </c>
      <c r="K12038" s="4">
        <v>94903657</v>
      </c>
    </row>
    <row r="12039" spans="1:11" x14ac:dyDescent="0.35">
      <c r="A12039" t="s">
        <v>1960</v>
      </c>
      <c r="B12039" t="s">
        <v>2122</v>
      </c>
      <c r="C12039" t="s">
        <v>1846</v>
      </c>
      <c r="D12039" s="4">
        <v>42059656</v>
      </c>
      <c r="G12039" s="4">
        <v>15203346</v>
      </c>
      <c r="H12039" s="4">
        <v>18090315</v>
      </c>
      <c r="I12039" s="4">
        <v>75353317</v>
      </c>
      <c r="J12039" s="4">
        <v>42059656</v>
      </c>
      <c r="K12039" s="4">
        <v>42059656</v>
      </c>
    </row>
    <row r="12040" spans="1:11" x14ac:dyDescent="0.35">
      <c r="A12040" t="s">
        <v>1960</v>
      </c>
      <c r="B12040" t="s">
        <v>2123</v>
      </c>
      <c r="C12040" t="s">
        <v>1847</v>
      </c>
      <c r="D12040" s="4">
        <v>30389215</v>
      </c>
      <c r="F12040" s="4">
        <v>202703</v>
      </c>
      <c r="G12040" s="4">
        <v>70000</v>
      </c>
      <c r="I12040" s="4">
        <v>30661918</v>
      </c>
      <c r="J12040" s="4">
        <v>30389215</v>
      </c>
      <c r="K12040" s="4">
        <v>30389215</v>
      </c>
    </row>
    <row r="12041" spans="1:11" x14ac:dyDescent="0.35">
      <c r="A12041" t="s">
        <v>1960</v>
      </c>
      <c r="B12041" t="s">
        <v>2124</v>
      </c>
      <c r="C12041" t="s">
        <v>1848</v>
      </c>
      <c r="D12041" s="4">
        <v>130711</v>
      </c>
      <c r="I12041" s="4">
        <v>130711</v>
      </c>
      <c r="J12041" s="4">
        <v>130711</v>
      </c>
      <c r="K12041" s="4">
        <v>130711</v>
      </c>
    </row>
    <row r="12042" spans="1:11" x14ac:dyDescent="0.35">
      <c r="A12042" t="s">
        <v>1960</v>
      </c>
      <c r="B12042" t="s">
        <v>2125</v>
      </c>
      <c r="D12042" s="4">
        <v>72579582</v>
      </c>
      <c r="F12042" s="4">
        <v>202703</v>
      </c>
      <c r="G12042" s="4">
        <v>15273346</v>
      </c>
      <c r="H12042" s="4">
        <v>18090315</v>
      </c>
      <c r="I12042" s="4">
        <v>106145946</v>
      </c>
      <c r="J12042" s="4">
        <v>72579582</v>
      </c>
      <c r="K12042" s="4">
        <v>72579582</v>
      </c>
    </row>
    <row r="12043" spans="1:11" x14ac:dyDescent="0.35">
      <c r="A12043" t="s">
        <v>1960</v>
      </c>
      <c r="B12043" t="s">
        <v>2126</v>
      </c>
      <c r="C12043" t="s">
        <v>1850</v>
      </c>
      <c r="D12043" s="4">
        <v>800000</v>
      </c>
      <c r="E12043" s="4">
        <v>33600000</v>
      </c>
      <c r="F12043" s="4">
        <v>800000</v>
      </c>
      <c r="I12043" s="4">
        <v>35200000</v>
      </c>
      <c r="J12043" s="4">
        <v>34400000</v>
      </c>
      <c r="K12043" s="4">
        <v>800000</v>
      </c>
    </row>
    <row r="12044" spans="1:11" x14ac:dyDescent="0.35">
      <c r="A12044" t="s">
        <v>1960</v>
      </c>
      <c r="B12044" t="s">
        <v>2127</v>
      </c>
      <c r="D12044" s="4">
        <v>800000</v>
      </c>
      <c r="E12044" s="4">
        <v>33600000</v>
      </c>
      <c r="F12044" s="4">
        <v>800000</v>
      </c>
      <c r="I12044" s="4">
        <v>35200000</v>
      </c>
      <c r="J12044" s="4">
        <v>34400000</v>
      </c>
      <c r="K12044" s="4">
        <v>800000</v>
      </c>
    </row>
    <row r="12045" spans="1:11" x14ac:dyDescent="0.35">
      <c r="A12045" t="s">
        <v>1960</v>
      </c>
      <c r="B12045" t="s">
        <v>2128</v>
      </c>
      <c r="C12045" t="s">
        <v>1851</v>
      </c>
      <c r="D12045" s="4">
        <v>1582967</v>
      </c>
      <c r="I12045" s="4">
        <v>1582967</v>
      </c>
      <c r="J12045" s="4">
        <v>1582967</v>
      </c>
      <c r="K12045" s="4">
        <v>1582967</v>
      </c>
    </row>
    <row r="12046" spans="1:11" x14ac:dyDescent="0.35">
      <c r="A12046" t="s">
        <v>1960</v>
      </c>
      <c r="B12046" t="s">
        <v>2129</v>
      </c>
      <c r="C12046" t="s">
        <v>1852</v>
      </c>
      <c r="D12046" s="4">
        <v>19081</v>
      </c>
      <c r="H12046" s="4">
        <v>10904</v>
      </c>
      <c r="I12046" s="4">
        <v>29985</v>
      </c>
      <c r="J12046" s="4">
        <v>19081</v>
      </c>
      <c r="K12046" s="4">
        <v>19081</v>
      </c>
    </row>
    <row r="12047" spans="1:11" x14ac:dyDescent="0.35">
      <c r="A12047" t="s">
        <v>1960</v>
      </c>
      <c r="B12047" t="s">
        <v>2130</v>
      </c>
      <c r="C12047" t="s">
        <v>1853</v>
      </c>
      <c r="D12047" s="4">
        <v>29961</v>
      </c>
      <c r="H12047" s="4">
        <v>13652</v>
      </c>
      <c r="I12047" s="4">
        <v>43613</v>
      </c>
      <c r="J12047" s="4">
        <v>29961</v>
      </c>
      <c r="K12047" s="4">
        <v>29961</v>
      </c>
    </row>
    <row r="12048" spans="1:11" x14ac:dyDescent="0.35">
      <c r="A12048" t="s">
        <v>1960</v>
      </c>
      <c r="B12048" t="s">
        <v>2172</v>
      </c>
      <c r="C12048" t="s">
        <v>1893</v>
      </c>
      <c r="D12048" s="4">
        <v>1195</v>
      </c>
      <c r="G12048" s="4">
        <v>1195</v>
      </c>
      <c r="H12048" s="4">
        <v>2389</v>
      </c>
      <c r="I12048" s="4">
        <v>4778</v>
      </c>
      <c r="J12048" s="4">
        <v>1195</v>
      </c>
      <c r="K12048" s="4">
        <v>1195</v>
      </c>
    </row>
    <row r="12049" spans="1:11" x14ac:dyDescent="0.35">
      <c r="A12049" t="s">
        <v>1960</v>
      </c>
      <c r="B12049" t="s">
        <v>2182</v>
      </c>
      <c r="C12049" t="s">
        <v>1903</v>
      </c>
      <c r="D12049" s="4">
        <v>13523</v>
      </c>
      <c r="I12049" s="4">
        <v>13523</v>
      </c>
      <c r="J12049" s="4">
        <v>13523</v>
      </c>
      <c r="K12049" s="4">
        <v>13523</v>
      </c>
    </row>
    <row r="12050" spans="1:11" x14ac:dyDescent="0.35">
      <c r="A12050" t="s">
        <v>1960</v>
      </c>
      <c r="B12050" t="s">
        <v>2131</v>
      </c>
      <c r="C12050" t="s">
        <v>1854</v>
      </c>
      <c r="D12050" s="4">
        <v>1198333</v>
      </c>
      <c r="E12050" s="4">
        <v>100873</v>
      </c>
      <c r="F12050" s="4">
        <v>329520</v>
      </c>
      <c r="I12050" s="4">
        <v>1628726</v>
      </c>
      <c r="J12050" s="4">
        <v>1299206</v>
      </c>
      <c r="K12050" s="4">
        <v>1198333</v>
      </c>
    </row>
    <row r="12051" spans="1:11" x14ac:dyDescent="0.35">
      <c r="A12051" t="s">
        <v>1960</v>
      </c>
      <c r="B12051" t="s">
        <v>2132</v>
      </c>
      <c r="C12051" t="s">
        <v>1855</v>
      </c>
      <c r="D12051" s="4">
        <v>1539090</v>
      </c>
      <c r="E12051" s="4">
        <v>245276</v>
      </c>
      <c r="F12051" s="4">
        <v>494183</v>
      </c>
      <c r="I12051" s="4">
        <v>2278549</v>
      </c>
      <c r="J12051" s="4">
        <v>1784366</v>
      </c>
      <c r="K12051" s="4">
        <v>1539090</v>
      </c>
    </row>
    <row r="12052" spans="1:11" x14ac:dyDescent="0.35">
      <c r="A12052" t="s">
        <v>1960</v>
      </c>
      <c r="B12052" t="s">
        <v>2133</v>
      </c>
      <c r="C12052" t="s">
        <v>1856</v>
      </c>
      <c r="D12052" s="4">
        <v>16566</v>
      </c>
      <c r="H12052" s="4">
        <v>12425</v>
      </c>
      <c r="I12052" s="4">
        <v>28991</v>
      </c>
      <c r="J12052" s="4">
        <v>16566</v>
      </c>
      <c r="K12052" s="4">
        <v>16566</v>
      </c>
    </row>
    <row r="12053" spans="1:11" x14ac:dyDescent="0.35">
      <c r="A12053" t="s">
        <v>1960</v>
      </c>
      <c r="B12053" t="s">
        <v>2134</v>
      </c>
      <c r="C12053" t="s">
        <v>1857</v>
      </c>
      <c r="D12053" s="4">
        <v>40738</v>
      </c>
      <c r="E12053" s="4">
        <v>5432</v>
      </c>
      <c r="F12053" s="4">
        <v>14258</v>
      </c>
      <c r="I12053" s="4">
        <v>60428</v>
      </c>
      <c r="J12053" s="4">
        <v>46170</v>
      </c>
      <c r="K12053" s="4">
        <v>40738</v>
      </c>
    </row>
    <row r="12054" spans="1:11" x14ac:dyDescent="0.35">
      <c r="A12054" t="s">
        <v>1960</v>
      </c>
      <c r="B12054" t="s">
        <v>2185</v>
      </c>
      <c r="C12054" t="s">
        <v>1906</v>
      </c>
      <c r="H12054" s="4">
        <v>20416</v>
      </c>
      <c r="I12054" s="4">
        <v>20416</v>
      </c>
      <c r="J12054">
        <v>0</v>
      </c>
      <c r="K12054" s="4">
        <v>0</v>
      </c>
    </row>
    <row r="12055" spans="1:11" x14ac:dyDescent="0.35">
      <c r="A12055" t="s">
        <v>1960</v>
      </c>
      <c r="B12055" t="s">
        <v>2189</v>
      </c>
      <c r="C12055" t="s">
        <v>1910</v>
      </c>
      <c r="E12055" s="4">
        <v>429</v>
      </c>
      <c r="I12055" s="4">
        <v>429</v>
      </c>
      <c r="J12055">
        <v>429</v>
      </c>
      <c r="K12055" s="4">
        <v>0</v>
      </c>
    </row>
    <row r="12056" spans="1:11" x14ac:dyDescent="0.35">
      <c r="A12056" t="s">
        <v>1960</v>
      </c>
      <c r="B12056" t="s">
        <v>2135</v>
      </c>
      <c r="C12056" t="s">
        <v>1858</v>
      </c>
      <c r="E12056" s="4">
        <v>145465</v>
      </c>
      <c r="F12056" s="4">
        <v>41561</v>
      </c>
      <c r="G12056" s="4">
        <v>264954</v>
      </c>
      <c r="H12056" s="4">
        <v>167084</v>
      </c>
      <c r="I12056" s="4">
        <v>619064</v>
      </c>
      <c r="J12056">
        <v>145465</v>
      </c>
      <c r="K12056" s="4">
        <v>0</v>
      </c>
    </row>
    <row r="12057" spans="1:11" x14ac:dyDescent="0.35">
      <c r="A12057" t="s">
        <v>1960</v>
      </c>
      <c r="B12057" t="s">
        <v>2136</v>
      </c>
      <c r="C12057" t="s">
        <v>1859</v>
      </c>
      <c r="D12057" s="4">
        <v>1032536</v>
      </c>
      <c r="E12057" s="4">
        <v>1030901</v>
      </c>
      <c r="F12057" s="4">
        <v>550000</v>
      </c>
      <c r="G12057" s="4">
        <v>775010</v>
      </c>
      <c r="H12057" s="4">
        <v>525010</v>
      </c>
      <c r="I12057" s="4">
        <v>3913457</v>
      </c>
      <c r="J12057" s="4">
        <v>2063437</v>
      </c>
      <c r="K12057" s="4">
        <v>1032536</v>
      </c>
    </row>
    <row r="12058" spans="1:11" x14ac:dyDescent="0.35">
      <c r="A12058" t="s">
        <v>1960</v>
      </c>
      <c r="B12058" t="s">
        <v>2137</v>
      </c>
      <c r="C12058" t="s">
        <v>1860</v>
      </c>
      <c r="D12058" s="4">
        <v>1195733</v>
      </c>
      <c r="E12058" s="4">
        <v>217406</v>
      </c>
      <c r="H12058" s="4">
        <v>217406</v>
      </c>
      <c r="I12058" s="4">
        <v>1630545</v>
      </c>
      <c r="J12058" s="4">
        <v>1413139</v>
      </c>
      <c r="K12058" s="4">
        <v>1195733</v>
      </c>
    </row>
    <row r="12059" spans="1:11" x14ac:dyDescent="0.35">
      <c r="A12059" t="s">
        <v>1960</v>
      </c>
      <c r="B12059" t="s">
        <v>2138</v>
      </c>
      <c r="C12059" t="s">
        <v>1861</v>
      </c>
      <c r="D12059" s="4">
        <v>329715</v>
      </c>
      <c r="I12059" s="4">
        <v>329715</v>
      </c>
      <c r="J12059" s="4">
        <v>329715</v>
      </c>
      <c r="K12059" s="4">
        <v>329715</v>
      </c>
    </row>
    <row r="12060" spans="1:11" x14ac:dyDescent="0.35">
      <c r="A12060" t="s">
        <v>1960</v>
      </c>
      <c r="B12060" t="s">
        <v>2139</v>
      </c>
      <c r="C12060" t="s">
        <v>1862</v>
      </c>
      <c r="D12060" s="4">
        <v>1025571</v>
      </c>
      <c r="E12060" s="4">
        <v>598250</v>
      </c>
      <c r="F12060" s="4">
        <v>1367428</v>
      </c>
      <c r="G12060" s="4">
        <v>427321</v>
      </c>
      <c r="H12060" s="4">
        <v>1153235</v>
      </c>
      <c r="I12060" s="4">
        <v>4571806</v>
      </c>
      <c r="J12060" s="4">
        <v>1623821</v>
      </c>
      <c r="K12060" s="4">
        <v>1025571</v>
      </c>
    </row>
    <row r="12061" spans="1:11" x14ac:dyDescent="0.35">
      <c r="A12061" t="s">
        <v>1960</v>
      </c>
      <c r="B12061" t="s">
        <v>2141</v>
      </c>
      <c r="D12061" s="4">
        <v>8025010</v>
      </c>
      <c r="E12061" s="4">
        <v>2344033</v>
      </c>
      <c r="F12061" s="4">
        <v>2796951</v>
      </c>
      <c r="G12061" s="4">
        <v>1468480</v>
      </c>
      <c r="H12061" s="4">
        <v>2122520</v>
      </c>
      <c r="I12061" s="4">
        <v>16756994</v>
      </c>
      <c r="J12061" s="4">
        <v>10369043</v>
      </c>
      <c r="K12061" s="4">
        <v>8025010</v>
      </c>
    </row>
    <row r="12062" spans="1:11" x14ac:dyDescent="0.35">
      <c r="A12062" t="s">
        <v>1960</v>
      </c>
      <c r="B12062" t="s">
        <v>2142</v>
      </c>
      <c r="C12062" t="s">
        <v>1864</v>
      </c>
      <c r="H12062" s="4">
        <v>11158</v>
      </c>
      <c r="I12062" s="4">
        <v>11158</v>
      </c>
      <c r="J12062">
        <v>0</v>
      </c>
      <c r="K12062" s="4">
        <v>0</v>
      </c>
    </row>
    <row r="12063" spans="1:11" x14ac:dyDescent="0.35">
      <c r="A12063" t="s">
        <v>1960</v>
      </c>
      <c r="B12063" t="s">
        <v>2143</v>
      </c>
      <c r="C12063" t="s">
        <v>1865</v>
      </c>
      <c r="D12063" s="4">
        <v>5233</v>
      </c>
      <c r="E12063" s="4">
        <v>0</v>
      </c>
      <c r="H12063" s="4">
        <v>32664</v>
      </c>
      <c r="I12063" s="4">
        <v>37897</v>
      </c>
      <c r="J12063" s="4">
        <v>5233</v>
      </c>
      <c r="K12063" s="4">
        <v>5233</v>
      </c>
    </row>
    <row r="12064" spans="1:11" x14ac:dyDescent="0.35">
      <c r="A12064" t="s">
        <v>1960</v>
      </c>
      <c r="B12064" t="s">
        <v>2144</v>
      </c>
      <c r="C12064" t="s">
        <v>1866</v>
      </c>
      <c r="D12064" s="4">
        <v>8181</v>
      </c>
      <c r="I12064" s="4">
        <v>8181</v>
      </c>
      <c r="J12064" s="4">
        <v>8181</v>
      </c>
      <c r="K12064" s="4">
        <v>8181</v>
      </c>
    </row>
    <row r="12065" spans="1:11" x14ac:dyDescent="0.35">
      <c r="A12065" t="s">
        <v>1960</v>
      </c>
      <c r="B12065" t="s">
        <v>2145</v>
      </c>
      <c r="C12065" t="s">
        <v>1867</v>
      </c>
      <c r="D12065" s="4">
        <v>1058341</v>
      </c>
      <c r="E12065" s="4">
        <v>13389359</v>
      </c>
      <c r="F12065" s="4">
        <v>81000</v>
      </c>
      <c r="G12065" s="4">
        <v>100000</v>
      </c>
      <c r="H12065" s="4">
        <v>736240</v>
      </c>
      <c r="I12065" s="4">
        <v>15364939</v>
      </c>
      <c r="J12065" s="4">
        <v>14447700</v>
      </c>
      <c r="K12065" s="4">
        <v>1058341</v>
      </c>
    </row>
    <row r="12066" spans="1:11" x14ac:dyDescent="0.35">
      <c r="A12066" t="s">
        <v>1960</v>
      </c>
      <c r="B12066" t="s">
        <v>2146</v>
      </c>
      <c r="C12066" t="s">
        <v>1868</v>
      </c>
      <c r="D12066" s="4">
        <v>138186</v>
      </c>
      <c r="E12066" s="4">
        <v>6234176</v>
      </c>
      <c r="H12066" s="4">
        <v>3954115</v>
      </c>
      <c r="I12066" s="4">
        <v>10326478</v>
      </c>
      <c r="J12066" s="4">
        <v>6372362</v>
      </c>
      <c r="K12066" s="4">
        <v>138186</v>
      </c>
    </row>
    <row r="12067" spans="1:11" x14ac:dyDescent="0.35">
      <c r="A12067" t="s">
        <v>1960</v>
      </c>
      <c r="B12067" t="s">
        <v>2173</v>
      </c>
      <c r="C12067" t="s">
        <v>1894</v>
      </c>
      <c r="D12067" s="4">
        <v>15796</v>
      </c>
      <c r="I12067" s="4">
        <v>15796</v>
      </c>
      <c r="J12067" s="4">
        <v>15796</v>
      </c>
      <c r="K12067" s="4">
        <v>15796</v>
      </c>
    </row>
    <row r="12068" spans="1:11" x14ac:dyDescent="0.35">
      <c r="A12068" t="s">
        <v>1960</v>
      </c>
      <c r="B12068" t="s">
        <v>2147</v>
      </c>
      <c r="C12068" t="s">
        <v>1869</v>
      </c>
      <c r="D12068" s="4">
        <v>8296</v>
      </c>
      <c r="E12068" s="4">
        <v>4685280</v>
      </c>
      <c r="I12068" s="4">
        <v>4693576</v>
      </c>
      <c r="J12068" s="4">
        <v>4693576</v>
      </c>
      <c r="K12068" s="4">
        <v>8296</v>
      </c>
    </row>
    <row r="12069" spans="1:11" x14ac:dyDescent="0.35">
      <c r="A12069" t="s">
        <v>1960</v>
      </c>
      <c r="B12069" t="s">
        <v>2148</v>
      </c>
      <c r="C12069" t="s">
        <v>1870</v>
      </c>
      <c r="D12069" s="4">
        <v>123491</v>
      </c>
      <c r="E12069" s="4">
        <v>17806426</v>
      </c>
      <c r="F12069" s="4">
        <v>7538</v>
      </c>
      <c r="H12069" s="4">
        <v>438683</v>
      </c>
      <c r="I12069" s="4">
        <v>18376138</v>
      </c>
      <c r="J12069" s="4">
        <v>17929917</v>
      </c>
      <c r="K12069" s="4">
        <v>123491</v>
      </c>
    </row>
    <row r="12070" spans="1:11" x14ac:dyDescent="0.35">
      <c r="A12070" t="s">
        <v>1960</v>
      </c>
      <c r="B12070" t="s">
        <v>2149</v>
      </c>
      <c r="C12070" t="s">
        <v>1871</v>
      </c>
      <c r="D12070" s="4">
        <v>597149</v>
      </c>
      <c r="F12070" s="4">
        <v>41767</v>
      </c>
      <c r="G12070" s="4">
        <v>158918</v>
      </c>
      <c r="H12070" s="4">
        <v>118346</v>
      </c>
      <c r="I12070" s="4">
        <v>916179</v>
      </c>
      <c r="J12070" s="4">
        <v>597149</v>
      </c>
      <c r="K12070" s="4">
        <v>597149</v>
      </c>
    </row>
    <row r="12071" spans="1:11" x14ac:dyDescent="0.35">
      <c r="A12071" t="s">
        <v>1960</v>
      </c>
      <c r="B12071" t="s">
        <v>2150</v>
      </c>
      <c r="C12071" t="s">
        <v>1872</v>
      </c>
      <c r="D12071" s="4">
        <v>2058000</v>
      </c>
      <c r="E12071" s="4">
        <v>49000</v>
      </c>
      <c r="I12071" s="4">
        <v>2107000</v>
      </c>
      <c r="J12071" s="4">
        <v>2107000</v>
      </c>
      <c r="K12071" s="4">
        <v>2058000</v>
      </c>
    </row>
    <row r="12072" spans="1:11" x14ac:dyDescent="0.35">
      <c r="A12072" t="s">
        <v>1960</v>
      </c>
      <c r="B12072" t="s">
        <v>2151</v>
      </c>
      <c r="C12072" t="s">
        <v>1873</v>
      </c>
      <c r="E12072" s="4">
        <v>0</v>
      </c>
      <c r="I12072" s="4">
        <v>0</v>
      </c>
      <c r="J12072">
        <v>0</v>
      </c>
      <c r="K12072" s="4">
        <v>0</v>
      </c>
    </row>
    <row r="12073" spans="1:11" x14ac:dyDescent="0.35">
      <c r="A12073" t="s">
        <v>1960</v>
      </c>
      <c r="B12073" t="s">
        <v>2152</v>
      </c>
      <c r="C12073" t="s">
        <v>1874</v>
      </c>
      <c r="E12073" s="4">
        <v>0</v>
      </c>
      <c r="I12073" s="4">
        <v>0</v>
      </c>
      <c r="J12073">
        <v>0</v>
      </c>
      <c r="K12073" s="4">
        <v>0</v>
      </c>
    </row>
    <row r="12074" spans="1:11" x14ac:dyDescent="0.35">
      <c r="A12074" t="s">
        <v>1960</v>
      </c>
      <c r="B12074" t="s">
        <v>2153</v>
      </c>
      <c r="C12074" t="s">
        <v>1875</v>
      </c>
      <c r="D12074" s="4">
        <v>0</v>
      </c>
      <c r="E12074" s="4">
        <v>151115</v>
      </c>
      <c r="I12074" s="4">
        <v>151115</v>
      </c>
      <c r="J12074" s="4">
        <v>151115</v>
      </c>
      <c r="K12074" s="4">
        <v>0</v>
      </c>
    </row>
    <row r="12075" spans="1:11" x14ac:dyDescent="0.35">
      <c r="A12075" t="s">
        <v>1960</v>
      </c>
      <c r="B12075" t="s">
        <v>2154</v>
      </c>
      <c r="C12075" t="s">
        <v>1876</v>
      </c>
      <c r="E12075" s="4">
        <v>84000</v>
      </c>
      <c r="I12075" s="4">
        <v>84000</v>
      </c>
      <c r="J12075">
        <v>84000</v>
      </c>
      <c r="K12075" s="4">
        <v>0</v>
      </c>
    </row>
    <row r="12076" spans="1:11" x14ac:dyDescent="0.35">
      <c r="A12076" t="s">
        <v>1960</v>
      </c>
      <c r="B12076" t="s">
        <v>2155</v>
      </c>
      <c r="C12076" t="s">
        <v>1877</v>
      </c>
      <c r="D12076" s="4">
        <v>99990</v>
      </c>
      <c r="E12076" s="4">
        <v>4625</v>
      </c>
      <c r="I12076" s="4">
        <v>104615</v>
      </c>
      <c r="J12076" s="4">
        <v>104615</v>
      </c>
      <c r="K12076" s="4">
        <v>99990</v>
      </c>
    </row>
    <row r="12077" spans="1:11" x14ac:dyDescent="0.35">
      <c r="A12077" t="s">
        <v>1960</v>
      </c>
      <c r="B12077" t="s">
        <v>2156</v>
      </c>
      <c r="D12077" s="4">
        <v>4112663</v>
      </c>
      <c r="E12077" s="4">
        <v>42403980</v>
      </c>
      <c r="F12077" s="4">
        <v>130304</v>
      </c>
      <c r="G12077" s="4">
        <v>258918</v>
      </c>
      <c r="H12077" s="4">
        <v>5291206</v>
      </c>
      <c r="I12077" s="4">
        <v>52197071</v>
      </c>
      <c r="J12077" s="4">
        <v>46516643</v>
      </c>
      <c r="K12077" s="4">
        <v>4112663</v>
      </c>
    </row>
    <row r="12078" spans="1:11" x14ac:dyDescent="0.35">
      <c r="A12078" t="s">
        <v>1960</v>
      </c>
      <c r="B12078" t="s">
        <v>2191</v>
      </c>
      <c r="C12078" t="s">
        <v>1912</v>
      </c>
      <c r="D12078" s="4">
        <v>2357</v>
      </c>
      <c r="I12078" s="4">
        <v>2357</v>
      </c>
      <c r="J12078" s="4">
        <v>2357</v>
      </c>
      <c r="K12078" s="4">
        <v>2357</v>
      </c>
    </row>
    <row r="12079" spans="1:11" x14ac:dyDescent="0.35">
      <c r="A12079" t="s">
        <v>1960</v>
      </c>
      <c r="B12079" t="s">
        <v>2157</v>
      </c>
      <c r="C12079" t="s">
        <v>1879</v>
      </c>
      <c r="D12079" s="4">
        <v>7372371</v>
      </c>
      <c r="I12079" s="4">
        <v>7372371</v>
      </c>
      <c r="J12079" s="4">
        <v>7372371</v>
      </c>
      <c r="K12079" s="4">
        <v>7372371</v>
      </c>
    </row>
    <row r="12080" spans="1:11" x14ac:dyDescent="0.35">
      <c r="A12080" t="s">
        <v>1960</v>
      </c>
      <c r="B12080" t="s">
        <v>2186</v>
      </c>
      <c r="C12080" t="s">
        <v>1907</v>
      </c>
      <c r="D12080" s="4">
        <v>18497</v>
      </c>
      <c r="I12080" s="4">
        <v>18497</v>
      </c>
      <c r="J12080" s="4">
        <v>18497</v>
      </c>
      <c r="K12080" s="4">
        <v>18497</v>
      </c>
    </row>
    <row r="12081" spans="1:11" x14ac:dyDescent="0.35">
      <c r="A12081" t="s">
        <v>1960</v>
      </c>
      <c r="B12081" t="s">
        <v>2176</v>
      </c>
      <c r="C12081" t="s">
        <v>1897</v>
      </c>
      <c r="D12081" s="4">
        <v>50338</v>
      </c>
      <c r="I12081" s="4">
        <v>50338</v>
      </c>
      <c r="J12081" s="4">
        <v>50338</v>
      </c>
      <c r="K12081" s="4">
        <v>50338</v>
      </c>
    </row>
    <row r="12082" spans="1:11" x14ac:dyDescent="0.35">
      <c r="A12082" t="s">
        <v>1960</v>
      </c>
      <c r="B12082" t="s">
        <v>2158</v>
      </c>
      <c r="C12082" t="s">
        <v>1880</v>
      </c>
      <c r="D12082" s="4">
        <v>1227201</v>
      </c>
      <c r="I12082" s="4">
        <v>1227201</v>
      </c>
      <c r="J12082" s="4">
        <v>1227201</v>
      </c>
      <c r="K12082" s="4">
        <v>1227201</v>
      </c>
    </row>
    <row r="12083" spans="1:11" x14ac:dyDescent="0.35">
      <c r="A12083" t="s">
        <v>1960</v>
      </c>
      <c r="B12083" t="s">
        <v>2159</v>
      </c>
      <c r="C12083" t="s">
        <v>1881</v>
      </c>
      <c r="D12083" s="4">
        <v>4029370</v>
      </c>
      <c r="I12083" s="4">
        <v>4029370</v>
      </c>
      <c r="J12083" s="4">
        <v>4029370</v>
      </c>
      <c r="K12083" s="4">
        <v>4029370</v>
      </c>
    </row>
    <row r="12084" spans="1:11" x14ac:dyDescent="0.35">
      <c r="A12084" t="s">
        <v>1960</v>
      </c>
      <c r="B12084" t="s">
        <v>2174</v>
      </c>
      <c r="C12084" t="s">
        <v>1895</v>
      </c>
      <c r="D12084" s="4">
        <v>907526</v>
      </c>
      <c r="I12084" s="4">
        <v>907526</v>
      </c>
      <c r="J12084" s="4">
        <v>907526</v>
      </c>
      <c r="K12084" s="4">
        <v>907526</v>
      </c>
    </row>
    <row r="12085" spans="1:11" x14ac:dyDescent="0.35">
      <c r="A12085" t="s">
        <v>1960</v>
      </c>
      <c r="B12085" t="s">
        <v>2160</v>
      </c>
      <c r="C12085" t="s">
        <v>1882</v>
      </c>
      <c r="D12085" s="4">
        <v>14613</v>
      </c>
      <c r="F12085" s="4">
        <v>36863</v>
      </c>
      <c r="G12085" s="4">
        <v>751564</v>
      </c>
      <c r="I12085" s="4">
        <v>803040</v>
      </c>
      <c r="J12085" s="4">
        <v>14613</v>
      </c>
      <c r="K12085" s="4">
        <v>14613</v>
      </c>
    </row>
    <row r="12086" spans="1:11" x14ac:dyDescent="0.35">
      <c r="A12086" t="s">
        <v>1960</v>
      </c>
      <c r="B12086" t="s">
        <v>2179</v>
      </c>
      <c r="C12086" t="s">
        <v>1900</v>
      </c>
      <c r="D12086" s="4">
        <v>6960</v>
      </c>
      <c r="I12086" s="4">
        <v>6960</v>
      </c>
      <c r="J12086" s="4">
        <v>6960</v>
      </c>
      <c r="K12086" s="4">
        <v>6960</v>
      </c>
    </row>
    <row r="12087" spans="1:11" x14ac:dyDescent="0.35">
      <c r="A12087" t="s">
        <v>1960</v>
      </c>
      <c r="B12087" t="s">
        <v>2161</v>
      </c>
      <c r="C12087" t="s">
        <v>1883</v>
      </c>
      <c r="D12087" s="4">
        <v>62673</v>
      </c>
      <c r="I12087" s="4">
        <v>62673</v>
      </c>
      <c r="J12087" s="4">
        <v>62673</v>
      </c>
      <c r="K12087" s="4">
        <v>62673</v>
      </c>
    </row>
    <row r="12088" spans="1:11" x14ac:dyDescent="0.35">
      <c r="A12088" t="s">
        <v>1960</v>
      </c>
      <c r="B12088" t="s">
        <v>2162</v>
      </c>
      <c r="C12088" t="s">
        <v>1884</v>
      </c>
      <c r="D12088" s="4">
        <v>55459</v>
      </c>
      <c r="I12088" s="4">
        <v>55459</v>
      </c>
      <c r="J12088" s="4">
        <v>55459</v>
      </c>
      <c r="K12088" s="4">
        <v>55459</v>
      </c>
    </row>
    <row r="12089" spans="1:11" x14ac:dyDescent="0.35">
      <c r="A12089" t="s">
        <v>1960</v>
      </c>
      <c r="B12089" t="s">
        <v>2163</v>
      </c>
      <c r="D12089" s="4">
        <v>13747365</v>
      </c>
      <c r="F12089" s="4">
        <v>36863</v>
      </c>
      <c r="G12089" s="4">
        <v>751564</v>
      </c>
      <c r="I12089" s="4">
        <v>14535792</v>
      </c>
      <c r="J12089" s="4">
        <v>13747365</v>
      </c>
      <c r="K12089" s="4">
        <v>13747365</v>
      </c>
    </row>
    <row r="12090" spans="1:11" x14ac:dyDescent="0.35">
      <c r="A12090" t="s">
        <v>1960</v>
      </c>
      <c r="B12090" t="s">
        <v>2164</v>
      </c>
      <c r="C12090" t="s">
        <v>1886</v>
      </c>
      <c r="D12090" s="4">
        <v>207381</v>
      </c>
      <c r="I12090" s="4">
        <v>207381</v>
      </c>
      <c r="J12090" s="4">
        <v>207381</v>
      </c>
      <c r="K12090" s="4">
        <v>207381</v>
      </c>
    </row>
    <row r="12091" spans="1:11" x14ac:dyDescent="0.35">
      <c r="A12091" t="s">
        <v>1960</v>
      </c>
      <c r="B12091" t="s">
        <v>2165</v>
      </c>
      <c r="D12091" s="4">
        <v>207381</v>
      </c>
      <c r="I12091" s="4">
        <v>207381</v>
      </c>
      <c r="J12091" s="4">
        <v>207381</v>
      </c>
      <c r="K12091" s="4">
        <v>207381</v>
      </c>
    </row>
    <row r="12092" spans="1:11" x14ac:dyDescent="0.35">
      <c r="A12092" t="s">
        <v>1960</v>
      </c>
      <c r="B12092" t="s">
        <v>2183</v>
      </c>
      <c r="C12092" t="s">
        <v>1904</v>
      </c>
      <c r="D12092" s="4">
        <v>250000</v>
      </c>
      <c r="I12092" s="4">
        <v>250000</v>
      </c>
      <c r="J12092" s="4">
        <v>250000</v>
      </c>
      <c r="K12092" s="4">
        <v>250000</v>
      </c>
    </row>
    <row r="12093" spans="1:11" x14ac:dyDescent="0.35">
      <c r="A12093" t="s">
        <v>1960</v>
      </c>
      <c r="B12093" t="s">
        <v>2166</v>
      </c>
      <c r="C12093" t="s">
        <v>1888</v>
      </c>
      <c r="E12093" s="4">
        <v>768000</v>
      </c>
      <c r="I12093" s="4">
        <v>768000</v>
      </c>
      <c r="J12093">
        <v>768000</v>
      </c>
      <c r="K12093" s="4">
        <v>0</v>
      </c>
    </row>
    <row r="12094" spans="1:11" x14ac:dyDescent="0.35">
      <c r="A12094" t="s">
        <v>1960</v>
      </c>
      <c r="B12094" t="s">
        <v>2180</v>
      </c>
      <c r="C12094" t="s">
        <v>1901</v>
      </c>
      <c r="E12094" s="4">
        <v>1125000</v>
      </c>
      <c r="I12094" s="4">
        <v>1125000</v>
      </c>
      <c r="J12094">
        <v>1125000</v>
      </c>
      <c r="K12094" s="4">
        <v>0</v>
      </c>
    </row>
    <row r="12095" spans="1:11" x14ac:dyDescent="0.35">
      <c r="A12095" t="s">
        <v>1960</v>
      </c>
      <c r="B12095" t="s">
        <v>2167</v>
      </c>
      <c r="C12095" t="s">
        <v>1889</v>
      </c>
      <c r="E12095" s="4">
        <v>1050000</v>
      </c>
      <c r="I12095" s="4">
        <v>1050000</v>
      </c>
      <c r="J12095">
        <v>1050000</v>
      </c>
      <c r="K12095" s="4">
        <v>0</v>
      </c>
    </row>
    <row r="12096" spans="1:11" x14ac:dyDescent="0.35">
      <c r="A12096" t="s">
        <v>1960</v>
      </c>
      <c r="B12096" t="s">
        <v>2168</v>
      </c>
      <c r="C12096" t="s">
        <v>1890</v>
      </c>
      <c r="E12096" s="4">
        <v>600000</v>
      </c>
      <c r="I12096" s="4">
        <v>600000</v>
      </c>
      <c r="J12096">
        <v>600000</v>
      </c>
      <c r="K12096" s="4">
        <v>0</v>
      </c>
    </row>
    <row r="12097" spans="1:11" x14ac:dyDescent="0.35">
      <c r="A12097" t="s">
        <v>1960</v>
      </c>
      <c r="B12097" t="s">
        <v>2181</v>
      </c>
      <c r="C12097" t="s">
        <v>1902</v>
      </c>
      <c r="E12097" s="4">
        <v>2250000</v>
      </c>
      <c r="I12097" s="4">
        <v>2250000</v>
      </c>
      <c r="J12097">
        <v>2250000</v>
      </c>
      <c r="K12097" s="4">
        <v>0</v>
      </c>
    </row>
    <row r="12098" spans="1:11" x14ac:dyDescent="0.35">
      <c r="A12098" t="s">
        <v>1960</v>
      </c>
      <c r="B12098" t="s">
        <v>2169</v>
      </c>
      <c r="D12098" s="4">
        <v>250000</v>
      </c>
      <c r="E12098" s="4">
        <v>5793000</v>
      </c>
      <c r="I12098" s="4">
        <v>6043000</v>
      </c>
      <c r="J12098" s="4">
        <v>6043000</v>
      </c>
      <c r="K12098" s="4">
        <v>250000</v>
      </c>
    </row>
    <row r="12099" spans="1:11" x14ac:dyDescent="0.35">
      <c r="A12099" t="s">
        <v>1960</v>
      </c>
      <c r="B12099" t="s">
        <v>2170</v>
      </c>
      <c r="D12099" s="4">
        <v>194625658</v>
      </c>
      <c r="E12099" s="4">
        <v>86179997</v>
      </c>
      <c r="F12099" s="4">
        <v>41434282</v>
      </c>
      <c r="G12099" s="4">
        <v>17998907</v>
      </c>
      <c r="H12099" s="4">
        <v>25528341</v>
      </c>
      <c r="I12099" s="4">
        <v>365767186</v>
      </c>
      <c r="J12099" s="4">
        <f>SUM(D12099,E12099)</f>
        <v>280805655</v>
      </c>
      <c r="K12099" s="4">
        <v>194625658</v>
      </c>
    </row>
    <row r="12100" spans="1:11" x14ac:dyDescent="0.35">
      <c r="A12100" t="s">
        <v>1156</v>
      </c>
      <c r="B12100" t="s">
        <v>2118</v>
      </c>
      <c r="C12100" t="s">
        <v>1843</v>
      </c>
      <c r="D12100" s="4">
        <v>29816915</v>
      </c>
      <c r="E12100" s="4">
        <v>2722628</v>
      </c>
      <c r="F12100" s="4">
        <v>16252600</v>
      </c>
      <c r="I12100" s="4">
        <v>48792143</v>
      </c>
      <c r="J12100" s="4">
        <v>32539543</v>
      </c>
      <c r="K12100" s="4">
        <v>29816915</v>
      </c>
    </row>
    <row r="12101" spans="1:11" x14ac:dyDescent="0.35">
      <c r="A12101" t="s">
        <v>1156</v>
      </c>
      <c r="B12101" t="s">
        <v>2119</v>
      </c>
      <c r="C12101" t="s">
        <v>1844</v>
      </c>
      <c r="D12101" s="4">
        <v>4482892</v>
      </c>
      <c r="E12101" s="4">
        <v>382481</v>
      </c>
      <c r="F12101" s="4">
        <v>798222</v>
      </c>
      <c r="H12101" s="4">
        <v>305410</v>
      </c>
      <c r="I12101" s="4">
        <v>5969006</v>
      </c>
      <c r="J12101" s="4">
        <v>4865373</v>
      </c>
      <c r="K12101" s="4">
        <v>4482892</v>
      </c>
    </row>
    <row r="12102" spans="1:11" x14ac:dyDescent="0.35">
      <c r="A12102" t="s">
        <v>1156</v>
      </c>
      <c r="B12102" t="s">
        <v>2120</v>
      </c>
      <c r="C12102" t="s">
        <v>1845</v>
      </c>
      <c r="D12102" s="4">
        <v>4281952</v>
      </c>
      <c r="I12102" s="4">
        <v>4281952</v>
      </c>
      <c r="J12102" s="4">
        <v>4281952</v>
      </c>
      <c r="K12102" s="4">
        <v>4281952</v>
      </c>
    </row>
    <row r="12103" spans="1:11" x14ac:dyDescent="0.35">
      <c r="A12103" t="s">
        <v>1156</v>
      </c>
      <c r="B12103" t="s">
        <v>2121</v>
      </c>
      <c r="D12103" s="4">
        <v>38581758</v>
      </c>
      <c r="E12103" s="4">
        <v>3105110</v>
      </c>
      <c r="F12103" s="4">
        <v>17050822</v>
      </c>
      <c r="H12103" s="4">
        <v>305410</v>
      </c>
      <c r="I12103" s="4">
        <v>59043100</v>
      </c>
      <c r="J12103" s="4">
        <v>41686868</v>
      </c>
      <c r="K12103" s="4">
        <v>38581758</v>
      </c>
    </row>
    <row r="12104" spans="1:11" x14ac:dyDescent="0.35">
      <c r="A12104" t="s">
        <v>1156</v>
      </c>
      <c r="B12104" t="s">
        <v>2122</v>
      </c>
      <c r="C12104" t="s">
        <v>1846</v>
      </c>
      <c r="D12104" s="4">
        <v>36529683</v>
      </c>
      <c r="I12104" s="4">
        <v>36529683</v>
      </c>
      <c r="J12104" s="4">
        <v>36529683</v>
      </c>
      <c r="K12104" s="4">
        <v>36529683</v>
      </c>
    </row>
    <row r="12105" spans="1:11" x14ac:dyDescent="0.35">
      <c r="A12105" t="s">
        <v>1156</v>
      </c>
      <c r="B12105" t="s">
        <v>2123</v>
      </c>
      <c r="C12105" t="s">
        <v>1847</v>
      </c>
      <c r="D12105" s="4">
        <v>12925008</v>
      </c>
      <c r="F12105" s="4">
        <v>882127</v>
      </c>
      <c r="I12105" s="4">
        <v>13807135</v>
      </c>
      <c r="J12105" s="4">
        <v>12925008</v>
      </c>
      <c r="K12105" s="4">
        <v>12925008</v>
      </c>
    </row>
    <row r="12106" spans="1:11" x14ac:dyDescent="0.35">
      <c r="A12106" t="s">
        <v>1156</v>
      </c>
      <c r="B12106" t="s">
        <v>2124</v>
      </c>
      <c r="C12106" t="s">
        <v>1848</v>
      </c>
      <c r="D12106" s="4">
        <v>38479</v>
      </c>
      <c r="E12106" s="4">
        <v>2324</v>
      </c>
      <c r="I12106" s="4">
        <v>40803</v>
      </c>
      <c r="J12106" s="4">
        <v>40803</v>
      </c>
      <c r="K12106" s="4">
        <v>38479</v>
      </c>
    </row>
    <row r="12107" spans="1:11" x14ac:dyDescent="0.35">
      <c r="A12107" t="s">
        <v>1156</v>
      </c>
      <c r="B12107" t="s">
        <v>2125</v>
      </c>
      <c r="D12107" s="4">
        <v>49493170</v>
      </c>
      <c r="E12107" s="4">
        <v>2324</v>
      </c>
      <c r="F12107" s="4">
        <v>882127</v>
      </c>
      <c r="I12107" s="4">
        <v>50377621</v>
      </c>
      <c r="J12107" s="4">
        <v>49495494</v>
      </c>
      <c r="K12107" s="4">
        <v>49493170</v>
      </c>
    </row>
    <row r="12108" spans="1:11" x14ac:dyDescent="0.35">
      <c r="A12108" t="s">
        <v>1156</v>
      </c>
      <c r="B12108" t="s">
        <v>2175</v>
      </c>
      <c r="C12108" t="s">
        <v>1896</v>
      </c>
      <c r="E12108" s="4">
        <v>130990</v>
      </c>
      <c r="I12108" s="4">
        <v>130990</v>
      </c>
      <c r="J12108">
        <v>130990</v>
      </c>
      <c r="K12108" s="4">
        <v>0</v>
      </c>
    </row>
    <row r="12109" spans="1:11" x14ac:dyDescent="0.35">
      <c r="A12109" t="s">
        <v>1156</v>
      </c>
      <c r="B12109" t="s">
        <v>2126</v>
      </c>
      <c r="C12109" t="s">
        <v>1850</v>
      </c>
      <c r="D12109" s="4">
        <v>6400000</v>
      </c>
      <c r="F12109" s="4">
        <v>3200000</v>
      </c>
      <c r="H12109" s="4">
        <v>3200000</v>
      </c>
      <c r="I12109" s="4">
        <v>12800000</v>
      </c>
      <c r="J12109" s="4">
        <v>6400000</v>
      </c>
      <c r="K12109" s="4">
        <v>6400000</v>
      </c>
    </row>
    <row r="12110" spans="1:11" x14ac:dyDescent="0.35">
      <c r="A12110" t="s">
        <v>1156</v>
      </c>
      <c r="B12110" t="s">
        <v>2127</v>
      </c>
      <c r="D12110" s="4">
        <v>6400000</v>
      </c>
      <c r="E12110" s="4">
        <v>130990</v>
      </c>
      <c r="F12110" s="4">
        <v>3200000</v>
      </c>
      <c r="H12110" s="4">
        <v>3200000</v>
      </c>
      <c r="I12110" s="4">
        <v>12930990</v>
      </c>
      <c r="J12110" s="4">
        <v>6530990</v>
      </c>
      <c r="K12110" s="4">
        <v>6400000</v>
      </c>
    </row>
    <row r="12111" spans="1:11" x14ac:dyDescent="0.35">
      <c r="A12111" t="s">
        <v>1156</v>
      </c>
      <c r="B12111" t="s">
        <v>2128</v>
      </c>
      <c r="C12111" t="s">
        <v>1851</v>
      </c>
      <c r="D12111" s="4">
        <v>670443</v>
      </c>
      <c r="I12111" s="4">
        <v>670443</v>
      </c>
      <c r="J12111" s="4">
        <v>670443</v>
      </c>
      <c r="K12111" s="4">
        <v>670443</v>
      </c>
    </row>
    <row r="12112" spans="1:11" x14ac:dyDescent="0.35">
      <c r="A12112" t="s">
        <v>1156</v>
      </c>
      <c r="B12112" t="s">
        <v>2195</v>
      </c>
      <c r="C12112" t="s">
        <v>1916</v>
      </c>
      <c r="H12112" s="4">
        <v>14264</v>
      </c>
      <c r="I12112" s="4">
        <v>14264</v>
      </c>
      <c r="J12112">
        <v>0</v>
      </c>
      <c r="K12112" s="4">
        <v>0</v>
      </c>
    </row>
    <row r="12113" spans="1:11" x14ac:dyDescent="0.35">
      <c r="A12113" t="s">
        <v>1156</v>
      </c>
      <c r="B12113" t="s">
        <v>2129</v>
      </c>
      <c r="C12113" t="s">
        <v>1852</v>
      </c>
      <c r="D12113" s="4">
        <v>2726</v>
      </c>
      <c r="I12113" s="4">
        <v>2726</v>
      </c>
      <c r="J12113" s="4">
        <v>2726</v>
      </c>
      <c r="K12113" s="4">
        <v>2726</v>
      </c>
    </row>
    <row r="12114" spans="1:11" x14ac:dyDescent="0.35">
      <c r="A12114" t="s">
        <v>1156</v>
      </c>
      <c r="B12114" t="s">
        <v>2130</v>
      </c>
      <c r="C12114" t="s">
        <v>1853</v>
      </c>
      <c r="D12114" s="4">
        <v>25617</v>
      </c>
      <c r="F12114" s="4">
        <v>5461</v>
      </c>
      <c r="I12114" s="4">
        <v>31078</v>
      </c>
      <c r="J12114" s="4">
        <v>25617</v>
      </c>
      <c r="K12114" s="4">
        <v>25617</v>
      </c>
    </row>
    <row r="12115" spans="1:11" x14ac:dyDescent="0.35">
      <c r="A12115" t="s">
        <v>1156</v>
      </c>
      <c r="B12115" t="s">
        <v>2172</v>
      </c>
      <c r="C12115" t="s">
        <v>1893</v>
      </c>
      <c r="D12115" s="4">
        <v>1195</v>
      </c>
      <c r="G12115" s="4">
        <v>7167</v>
      </c>
      <c r="I12115" s="4">
        <v>8362</v>
      </c>
      <c r="J12115" s="4">
        <v>1195</v>
      </c>
      <c r="K12115" s="4">
        <v>1195</v>
      </c>
    </row>
    <row r="12116" spans="1:11" x14ac:dyDescent="0.35">
      <c r="A12116" t="s">
        <v>1156</v>
      </c>
      <c r="B12116" t="s">
        <v>2182</v>
      </c>
      <c r="C12116" t="s">
        <v>1903</v>
      </c>
      <c r="D12116" s="4">
        <v>4508</v>
      </c>
      <c r="I12116" s="4">
        <v>4508</v>
      </c>
      <c r="J12116" s="4">
        <v>4508</v>
      </c>
      <c r="K12116" s="4">
        <v>4508</v>
      </c>
    </row>
    <row r="12117" spans="1:11" x14ac:dyDescent="0.35">
      <c r="A12117" t="s">
        <v>1156</v>
      </c>
      <c r="B12117" t="s">
        <v>2131</v>
      </c>
      <c r="C12117" t="s">
        <v>1854</v>
      </c>
      <c r="D12117" s="4">
        <v>1022184</v>
      </c>
      <c r="I12117" s="4">
        <v>1022184</v>
      </c>
      <c r="J12117" s="4">
        <v>1022184</v>
      </c>
      <c r="K12117" s="4">
        <v>1022184</v>
      </c>
    </row>
    <row r="12118" spans="1:11" x14ac:dyDescent="0.35">
      <c r="A12118" t="s">
        <v>1156</v>
      </c>
      <c r="B12118" t="s">
        <v>2132</v>
      </c>
      <c r="C12118" t="s">
        <v>1855</v>
      </c>
      <c r="D12118" s="4">
        <v>701610</v>
      </c>
      <c r="G12118" s="4">
        <v>41367</v>
      </c>
      <c r="H12118" s="4">
        <v>103831</v>
      </c>
      <c r="I12118" s="4">
        <v>846808</v>
      </c>
      <c r="J12118" s="4">
        <v>701610</v>
      </c>
      <c r="K12118" s="4">
        <v>701610</v>
      </c>
    </row>
    <row r="12119" spans="1:11" x14ac:dyDescent="0.35">
      <c r="A12119" t="s">
        <v>1156</v>
      </c>
      <c r="B12119" t="s">
        <v>2133</v>
      </c>
      <c r="C12119" t="s">
        <v>1856</v>
      </c>
      <c r="I12119" s="4">
        <v>0</v>
      </c>
      <c r="J12119">
        <v>0</v>
      </c>
      <c r="K12119" s="4">
        <v>0</v>
      </c>
    </row>
    <row r="12120" spans="1:11" x14ac:dyDescent="0.35">
      <c r="A12120" t="s">
        <v>1156</v>
      </c>
      <c r="B12120" t="s">
        <v>2134</v>
      </c>
      <c r="C12120" t="s">
        <v>1857</v>
      </c>
      <c r="D12120" s="4">
        <v>65860</v>
      </c>
      <c r="I12120" s="4">
        <v>65860</v>
      </c>
      <c r="J12120" s="4">
        <v>65860</v>
      </c>
      <c r="K12120" s="4">
        <v>65860</v>
      </c>
    </row>
    <row r="12121" spans="1:11" x14ac:dyDescent="0.35">
      <c r="A12121" t="s">
        <v>1156</v>
      </c>
      <c r="B12121" t="s">
        <v>2135</v>
      </c>
      <c r="C12121" t="s">
        <v>1858</v>
      </c>
      <c r="D12121" s="4">
        <v>56309</v>
      </c>
      <c r="E12121" s="4">
        <v>8044</v>
      </c>
      <c r="G12121" s="4">
        <v>8044</v>
      </c>
      <c r="H12121" s="4">
        <v>34523</v>
      </c>
      <c r="I12121" s="4">
        <v>106920</v>
      </c>
      <c r="J12121" s="4">
        <v>64353</v>
      </c>
      <c r="K12121" s="4">
        <v>56309</v>
      </c>
    </row>
    <row r="12122" spans="1:11" x14ac:dyDescent="0.35">
      <c r="A12122" t="s">
        <v>1156</v>
      </c>
      <c r="B12122" t="s">
        <v>2136</v>
      </c>
      <c r="C12122" t="s">
        <v>1859</v>
      </c>
      <c r="D12122" s="4">
        <v>991505</v>
      </c>
      <c r="E12122" s="4">
        <v>1361</v>
      </c>
      <c r="F12122" s="4">
        <v>210841</v>
      </c>
      <c r="G12122" s="4">
        <v>3</v>
      </c>
      <c r="H12122" s="4">
        <v>756121</v>
      </c>
      <c r="I12122" s="4">
        <v>1959831</v>
      </c>
      <c r="J12122" s="4">
        <v>992866</v>
      </c>
      <c r="K12122" s="4">
        <v>991505</v>
      </c>
    </row>
    <row r="12123" spans="1:11" x14ac:dyDescent="0.35">
      <c r="A12123" t="s">
        <v>1156</v>
      </c>
      <c r="B12123" t="s">
        <v>2137</v>
      </c>
      <c r="C12123" t="s">
        <v>1860</v>
      </c>
      <c r="D12123" s="4">
        <v>108703</v>
      </c>
      <c r="E12123" s="4">
        <v>0</v>
      </c>
      <c r="H12123" s="4">
        <v>869624</v>
      </c>
      <c r="I12123" s="4">
        <v>978327</v>
      </c>
      <c r="J12123" s="4">
        <v>108703</v>
      </c>
      <c r="K12123" s="4">
        <v>108703</v>
      </c>
    </row>
    <row r="12124" spans="1:11" x14ac:dyDescent="0.35">
      <c r="A12124" t="s">
        <v>1156</v>
      </c>
      <c r="B12124" t="s">
        <v>2138</v>
      </c>
      <c r="C12124" t="s">
        <v>1861</v>
      </c>
      <c r="D12124" s="4">
        <v>270954</v>
      </c>
      <c r="I12124" s="4">
        <v>270954</v>
      </c>
      <c r="J12124" s="4">
        <v>270954</v>
      </c>
      <c r="K12124" s="4">
        <v>270954</v>
      </c>
    </row>
    <row r="12125" spans="1:11" x14ac:dyDescent="0.35">
      <c r="A12125" t="s">
        <v>1156</v>
      </c>
      <c r="B12125" t="s">
        <v>2139</v>
      </c>
      <c r="C12125" t="s">
        <v>1862</v>
      </c>
      <c r="D12125" s="4">
        <v>341857</v>
      </c>
      <c r="E12125" s="4">
        <v>0</v>
      </c>
      <c r="H12125" s="4">
        <v>1025571</v>
      </c>
      <c r="I12125" s="4">
        <v>1367428</v>
      </c>
      <c r="J12125" s="4">
        <v>341857</v>
      </c>
      <c r="K12125" s="4">
        <v>341857</v>
      </c>
    </row>
    <row r="12126" spans="1:11" x14ac:dyDescent="0.35">
      <c r="A12126" t="s">
        <v>1156</v>
      </c>
      <c r="B12126" t="s">
        <v>2141</v>
      </c>
      <c r="D12126" s="4">
        <v>4263470</v>
      </c>
      <c r="E12126" s="4">
        <v>9405</v>
      </c>
      <c r="F12126" s="4">
        <v>216302</v>
      </c>
      <c r="G12126" s="4">
        <v>56581</v>
      </c>
      <c r="H12126" s="4">
        <v>2803933</v>
      </c>
      <c r="I12126" s="4">
        <v>7349692</v>
      </c>
      <c r="J12126" s="4">
        <v>4272875</v>
      </c>
      <c r="K12126" s="4">
        <v>4263470</v>
      </c>
    </row>
    <row r="12127" spans="1:11" x14ac:dyDescent="0.35">
      <c r="A12127" t="s">
        <v>1156</v>
      </c>
      <c r="B12127" t="s">
        <v>2143</v>
      </c>
      <c r="C12127" t="s">
        <v>1865</v>
      </c>
      <c r="D12127" s="4">
        <v>1744</v>
      </c>
      <c r="I12127" s="4">
        <v>1744</v>
      </c>
      <c r="J12127" s="4">
        <v>1744</v>
      </c>
      <c r="K12127" s="4">
        <v>1744</v>
      </c>
    </row>
    <row r="12128" spans="1:11" x14ac:dyDescent="0.35">
      <c r="A12128" t="s">
        <v>1156</v>
      </c>
      <c r="B12128" t="s">
        <v>2144</v>
      </c>
      <c r="C12128" t="s">
        <v>1866</v>
      </c>
      <c r="I12128" s="4">
        <v>0</v>
      </c>
      <c r="J12128">
        <v>0</v>
      </c>
      <c r="K12128" s="4">
        <v>0</v>
      </c>
    </row>
    <row r="12129" spans="1:11" x14ac:dyDescent="0.35">
      <c r="A12129" t="s">
        <v>1156</v>
      </c>
      <c r="B12129" t="s">
        <v>2145</v>
      </c>
      <c r="C12129" t="s">
        <v>1867</v>
      </c>
      <c r="G12129" s="4">
        <v>81000</v>
      </c>
      <c r="H12129" s="4">
        <v>2484397</v>
      </c>
      <c r="I12129" s="4">
        <v>2565397</v>
      </c>
      <c r="J12129">
        <v>0</v>
      </c>
      <c r="K12129" s="4">
        <v>0</v>
      </c>
    </row>
    <row r="12130" spans="1:11" x14ac:dyDescent="0.35">
      <c r="A12130" t="s">
        <v>1156</v>
      </c>
      <c r="B12130" t="s">
        <v>2146</v>
      </c>
      <c r="C12130" t="s">
        <v>1868</v>
      </c>
      <c r="D12130" s="4">
        <v>24030</v>
      </c>
      <c r="G12130" s="4">
        <v>176297</v>
      </c>
      <c r="H12130" s="4">
        <v>3042938</v>
      </c>
      <c r="I12130" s="4">
        <v>3243265</v>
      </c>
      <c r="J12130" s="4">
        <v>24030</v>
      </c>
      <c r="K12130" s="4">
        <v>24030</v>
      </c>
    </row>
    <row r="12131" spans="1:11" x14ac:dyDescent="0.35">
      <c r="A12131" t="s">
        <v>1156</v>
      </c>
      <c r="B12131" t="s">
        <v>2173</v>
      </c>
      <c r="C12131" t="s">
        <v>1894</v>
      </c>
      <c r="D12131" s="4">
        <v>17443</v>
      </c>
      <c r="I12131" s="4">
        <v>17443</v>
      </c>
      <c r="J12131" s="4">
        <v>17443</v>
      </c>
      <c r="K12131" s="4">
        <v>17443</v>
      </c>
    </row>
    <row r="12132" spans="1:11" x14ac:dyDescent="0.35">
      <c r="A12132" t="s">
        <v>1156</v>
      </c>
      <c r="B12132" t="s">
        <v>2147</v>
      </c>
      <c r="C12132" t="s">
        <v>1869</v>
      </c>
      <c r="H12132" s="4">
        <v>964800</v>
      </c>
      <c r="I12132" s="4">
        <v>964800</v>
      </c>
      <c r="J12132">
        <v>0</v>
      </c>
      <c r="K12132" s="4">
        <v>0</v>
      </c>
    </row>
    <row r="12133" spans="1:11" x14ac:dyDescent="0.35">
      <c r="A12133" t="s">
        <v>1156</v>
      </c>
      <c r="B12133" t="s">
        <v>2148</v>
      </c>
      <c r="C12133" t="s">
        <v>1870</v>
      </c>
      <c r="E12133" s="4">
        <v>5948262</v>
      </c>
      <c r="H12133" s="4">
        <v>427741</v>
      </c>
      <c r="I12133" s="4">
        <v>6376003</v>
      </c>
      <c r="J12133">
        <v>5948262</v>
      </c>
      <c r="K12133" s="4">
        <v>0</v>
      </c>
    </row>
    <row r="12134" spans="1:11" x14ac:dyDescent="0.35">
      <c r="A12134" t="s">
        <v>1156</v>
      </c>
      <c r="B12134" t="s">
        <v>2150</v>
      </c>
      <c r="C12134" t="s">
        <v>1872</v>
      </c>
      <c r="E12134" s="4">
        <v>784000</v>
      </c>
      <c r="I12134" s="4">
        <v>784000</v>
      </c>
      <c r="J12134">
        <v>784000</v>
      </c>
      <c r="K12134" s="4">
        <v>0</v>
      </c>
    </row>
    <row r="12135" spans="1:11" x14ac:dyDescent="0.35">
      <c r="A12135" t="s">
        <v>1156</v>
      </c>
      <c r="B12135" t="s">
        <v>2152</v>
      </c>
      <c r="C12135" t="s">
        <v>1874</v>
      </c>
      <c r="D12135" s="4">
        <v>0</v>
      </c>
      <c r="I12135" s="4">
        <v>0</v>
      </c>
      <c r="J12135" s="4">
        <v>0</v>
      </c>
      <c r="K12135" s="4">
        <v>0</v>
      </c>
    </row>
    <row r="12136" spans="1:11" x14ac:dyDescent="0.35">
      <c r="A12136" t="s">
        <v>1156</v>
      </c>
      <c r="B12136" t="s">
        <v>2153</v>
      </c>
      <c r="C12136" t="s">
        <v>1875</v>
      </c>
      <c r="H12136" s="4">
        <v>34873</v>
      </c>
      <c r="I12136" s="4">
        <v>34873</v>
      </c>
      <c r="J12136">
        <v>0</v>
      </c>
      <c r="K12136" s="4">
        <v>0</v>
      </c>
    </row>
    <row r="12137" spans="1:11" x14ac:dyDescent="0.35">
      <c r="A12137" t="s">
        <v>1156</v>
      </c>
      <c r="B12137" t="s">
        <v>2156</v>
      </c>
      <c r="D12137" s="4">
        <v>43217</v>
      </c>
      <c r="E12137" s="4">
        <v>6732262</v>
      </c>
      <c r="G12137" s="4">
        <v>257297</v>
      </c>
      <c r="H12137" s="4">
        <v>6954749</v>
      </c>
      <c r="I12137" s="4">
        <v>13987525</v>
      </c>
      <c r="J12137" s="4">
        <v>6775479</v>
      </c>
      <c r="K12137" s="4">
        <v>43217</v>
      </c>
    </row>
    <row r="12138" spans="1:11" x14ac:dyDescent="0.35">
      <c r="A12138" t="s">
        <v>1156</v>
      </c>
      <c r="B12138" t="s">
        <v>2191</v>
      </c>
      <c r="C12138" t="s">
        <v>1912</v>
      </c>
      <c r="D12138" s="4">
        <v>1985</v>
      </c>
      <c r="I12138" s="4">
        <v>1985</v>
      </c>
      <c r="J12138" s="4">
        <v>1985</v>
      </c>
      <c r="K12138" s="4">
        <v>1985</v>
      </c>
    </row>
    <row r="12139" spans="1:11" x14ac:dyDescent="0.35">
      <c r="A12139" t="s">
        <v>1156</v>
      </c>
      <c r="B12139" t="s">
        <v>2157</v>
      </c>
      <c r="C12139" t="s">
        <v>1879</v>
      </c>
      <c r="D12139" s="4">
        <v>3729376</v>
      </c>
      <c r="I12139" s="4">
        <v>3729376</v>
      </c>
      <c r="J12139" s="4">
        <v>3729376</v>
      </c>
      <c r="K12139" s="4">
        <v>3729376</v>
      </c>
    </row>
    <row r="12140" spans="1:11" x14ac:dyDescent="0.35">
      <c r="A12140" t="s">
        <v>1156</v>
      </c>
      <c r="B12140" t="s">
        <v>2186</v>
      </c>
      <c r="C12140" t="s">
        <v>1907</v>
      </c>
      <c r="D12140" s="4">
        <v>3664</v>
      </c>
      <c r="I12140" s="4">
        <v>3664</v>
      </c>
      <c r="J12140" s="4">
        <v>3664</v>
      </c>
      <c r="K12140" s="4">
        <v>3664</v>
      </c>
    </row>
    <row r="12141" spans="1:11" x14ac:dyDescent="0.35">
      <c r="A12141" t="s">
        <v>1156</v>
      </c>
      <c r="B12141" t="s">
        <v>2176</v>
      </c>
      <c r="C12141" t="s">
        <v>1897</v>
      </c>
      <c r="D12141" s="4">
        <v>3917</v>
      </c>
      <c r="I12141" s="4">
        <v>3917</v>
      </c>
      <c r="J12141" s="4">
        <v>3917</v>
      </c>
      <c r="K12141" s="4">
        <v>3917</v>
      </c>
    </row>
    <row r="12142" spans="1:11" x14ac:dyDescent="0.35">
      <c r="A12142" t="s">
        <v>1156</v>
      </c>
      <c r="B12142" t="s">
        <v>2158</v>
      </c>
      <c r="C12142" t="s">
        <v>1880</v>
      </c>
      <c r="D12142" s="4">
        <v>1556280</v>
      </c>
      <c r="I12142" s="4">
        <v>1556280</v>
      </c>
      <c r="J12142" s="4">
        <v>1556280</v>
      </c>
      <c r="K12142" s="4">
        <v>1556280</v>
      </c>
    </row>
    <row r="12143" spans="1:11" x14ac:dyDescent="0.35">
      <c r="A12143" t="s">
        <v>1156</v>
      </c>
      <c r="B12143" t="s">
        <v>2159</v>
      </c>
      <c r="C12143" t="s">
        <v>1881</v>
      </c>
      <c r="D12143" s="4">
        <v>4009333</v>
      </c>
      <c r="I12143" s="4">
        <v>4009333</v>
      </c>
      <c r="J12143" s="4">
        <v>4009333</v>
      </c>
      <c r="K12143" s="4">
        <v>4009333</v>
      </c>
    </row>
    <row r="12144" spans="1:11" x14ac:dyDescent="0.35">
      <c r="A12144" t="s">
        <v>1156</v>
      </c>
      <c r="B12144" t="s">
        <v>2174</v>
      </c>
      <c r="C12144" t="s">
        <v>1895</v>
      </c>
      <c r="D12144" s="4">
        <v>2071735</v>
      </c>
      <c r="I12144" s="4">
        <v>2071735</v>
      </c>
      <c r="J12144" s="4">
        <v>2071735</v>
      </c>
      <c r="K12144" s="4">
        <v>2071735</v>
      </c>
    </row>
    <row r="12145" spans="1:11" x14ac:dyDescent="0.35">
      <c r="A12145" t="s">
        <v>1156</v>
      </c>
      <c r="B12145" t="s">
        <v>2160</v>
      </c>
      <c r="C12145" t="s">
        <v>1882</v>
      </c>
      <c r="D12145" s="4">
        <v>286100</v>
      </c>
      <c r="I12145" s="4">
        <v>286100</v>
      </c>
      <c r="J12145" s="4">
        <v>286100</v>
      </c>
      <c r="K12145" s="4">
        <v>286100</v>
      </c>
    </row>
    <row r="12146" spans="1:11" x14ac:dyDescent="0.35">
      <c r="A12146" t="s">
        <v>1156</v>
      </c>
      <c r="B12146" t="s">
        <v>2179</v>
      </c>
      <c r="C12146" t="s">
        <v>1900</v>
      </c>
      <c r="D12146" s="4">
        <v>552</v>
      </c>
      <c r="I12146" s="4">
        <v>552</v>
      </c>
      <c r="J12146" s="4">
        <v>552</v>
      </c>
      <c r="K12146" s="4">
        <v>552</v>
      </c>
    </row>
    <row r="12147" spans="1:11" x14ac:dyDescent="0.35">
      <c r="A12147" t="s">
        <v>1156</v>
      </c>
      <c r="B12147" t="s">
        <v>2161</v>
      </c>
      <c r="C12147" t="s">
        <v>1883</v>
      </c>
      <c r="D12147" s="4">
        <v>1366882</v>
      </c>
      <c r="I12147" s="4">
        <v>1366882</v>
      </c>
      <c r="J12147" s="4">
        <v>1366882</v>
      </c>
      <c r="K12147" s="4">
        <v>1366882</v>
      </c>
    </row>
    <row r="12148" spans="1:11" x14ac:dyDescent="0.35">
      <c r="A12148" t="s">
        <v>1156</v>
      </c>
      <c r="B12148" t="s">
        <v>2171</v>
      </c>
      <c r="C12148" t="s">
        <v>1892</v>
      </c>
      <c r="D12148" s="4">
        <v>251</v>
      </c>
      <c r="I12148" s="4">
        <v>251</v>
      </c>
      <c r="J12148" s="4">
        <v>251</v>
      </c>
      <c r="K12148" s="4">
        <v>251</v>
      </c>
    </row>
    <row r="12149" spans="1:11" x14ac:dyDescent="0.35">
      <c r="A12149" t="s">
        <v>1156</v>
      </c>
      <c r="B12149" t="s">
        <v>2162</v>
      </c>
      <c r="C12149" t="s">
        <v>1884</v>
      </c>
      <c r="D12149" s="4">
        <v>11136</v>
      </c>
      <c r="I12149" s="4">
        <v>11136</v>
      </c>
      <c r="J12149" s="4">
        <v>11136</v>
      </c>
      <c r="K12149" s="4">
        <v>11136</v>
      </c>
    </row>
    <row r="12150" spans="1:11" x14ac:dyDescent="0.35">
      <c r="A12150" t="s">
        <v>1156</v>
      </c>
      <c r="B12150" t="s">
        <v>2163</v>
      </c>
      <c r="D12150" s="4">
        <v>13041211</v>
      </c>
      <c r="I12150" s="4">
        <v>13041211</v>
      </c>
      <c r="J12150" s="4">
        <v>13041211</v>
      </c>
      <c r="K12150" s="4">
        <v>13041211</v>
      </c>
    </row>
    <row r="12151" spans="1:11" x14ac:dyDescent="0.35">
      <c r="A12151" t="s">
        <v>1156</v>
      </c>
      <c r="B12151" t="s">
        <v>2164</v>
      </c>
      <c r="C12151" t="s">
        <v>1886</v>
      </c>
      <c r="D12151" s="4">
        <v>259226</v>
      </c>
      <c r="I12151" s="4">
        <v>259226</v>
      </c>
      <c r="J12151" s="4">
        <v>259226</v>
      </c>
      <c r="K12151" s="4">
        <v>259226</v>
      </c>
    </row>
    <row r="12152" spans="1:11" x14ac:dyDescent="0.35">
      <c r="A12152" t="s">
        <v>1156</v>
      </c>
      <c r="B12152" t="s">
        <v>2165</v>
      </c>
      <c r="D12152" s="4">
        <v>259226</v>
      </c>
      <c r="I12152" s="4">
        <v>259226</v>
      </c>
      <c r="J12152" s="4">
        <v>259226</v>
      </c>
      <c r="K12152" s="4">
        <v>259226</v>
      </c>
    </row>
    <row r="12153" spans="1:11" x14ac:dyDescent="0.35">
      <c r="A12153" t="s">
        <v>1156</v>
      </c>
      <c r="B12153" t="s">
        <v>2166</v>
      </c>
      <c r="C12153" t="s">
        <v>1888</v>
      </c>
      <c r="H12153" s="4">
        <v>672000</v>
      </c>
      <c r="I12153" s="4">
        <v>672000</v>
      </c>
      <c r="J12153">
        <v>0</v>
      </c>
      <c r="K12153" s="4">
        <v>0</v>
      </c>
    </row>
    <row r="12154" spans="1:11" x14ac:dyDescent="0.35">
      <c r="A12154" t="s">
        <v>1156</v>
      </c>
      <c r="B12154" t="s">
        <v>2180</v>
      </c>
      <c r="C12154" t="s">
        <v>1901</v>
      </c>
      <c r="E12154" s="4">
        <v>1500000</v>
      </c>
      <c r="I12154" s="4">
        <v>1500000</v>
      </c>
      <c r="J12154">
        <v>1500000</v>
      </c>
      <c r="K12154" s="4">
        <v>0</v>
      </c>
    </row>
    <row r="12155" spans="1:11" x14ac:dyDescent="0.35">
      <c r="A12155" t="s">
        <v>1156</v>
      </c>
      <c r="B12155" t="s">
        <v>2167</v>
      </c>
      <c r="C12155" t="s">
        <v>1889</v>
      </c>
      <c r="E12155" s="4">
        <v>1575000</v>
      </c>
      <c r="I12155" s="4">
        <v>1575000</v>
      </c>
      <c r="J12155">
        <v>1575000</v>
      </c>
      <c r="K12155" s="4">
        <v>0</v>
      </c>
    </row>
    <row r="12156" spans="1:11" x14ac:dyDescent="0.35">
      <c r="A12156" t="s">
        <v>1156</v>
      </c>
      <c r="B12156" t="s">
        <v>2168</v>
      </c>
      <c r="C12156" t="s">
        <v>1890</v>
      </c>
      <c r="E12156" s="4">
        <v>487500</v>
      </c>
      <c r="I12156" s="4">
        <v>487500</v>
      </c>
      <c r="J12156">
        <v>487500</v>
      </c>
      <c r="K12156" s="4">
        <v>0</v>
      </c>
    </row>
    <row r="12157" spans="1:11" x14ac:dyDescent="0.35">
      <c r="A12157" t="s">
        <v>1156</v>
      </c>
      <c r="B12157" t="s">
        <v>2181</v>
      </c>
      <c r="C12157" t="s">
        <v>1902</v>
      </c>
      <c r="E12157" s="4">
        <v>3000000</v>
      </c>
      <c r="I12157" s="4">
        <v>3000000</v>
      </c>
      <c r="J12157">
        <v>3000000</v>
      </c>
      <c r="K12157" s="4">
        <v>0</v>
      </c>
    </row>
    <row r="12158" spans="1:11" x14ac:dyDescent="0.35">
      <c r="A12158" t="s">
        <v>1156</v>
      </c>
      <c r="B12158" t="s">
        <v>2169</v>
      </c>
      <c r="E12158" s="4">
        <v>6562500</v>
      </c>
      <c r="H12158" s="4">
        <v>672000</v>
      </c>
      <c r="I12158" s="4">
        <v>7234500</v>
      </c>
      <c r="J12158">
        <v>6562500</v>
      </c>
      <c r="K12158" s="4">
        <v>0</v>
      </c>
    </row>
    <row r="12159" spans="1:11" x14ac:dyDescent="0.35">
      <c r="A12159" t="s">
        <v>1156</v>
      </c>
      <c r="B12159" t="s">
        <v>2170</v>
      </c>
      <c r="D12159" s="4">
        <v>112082053</v>
      </c>
      <c r="E12159" s="4">
        <v>16542591</v>
      </c>
      <c r="F12159" s="4">
        <v>21349252</v>
      </c>
      <c r="G12159" s="4">
        <v>313878</v>
      </c>
      <c r="H12159" s="4">
        <v>13936092</v>
      </c>
      <c r="I12159" s="4">
        <v>164223865</v>
      </c>
      <c r="J12159" s="4">
        <f>SUM(D12159,E12159)</f>
        <v>128624644</v>
      </c>
      <c r="K12159" s="4">
        <v>112082053</v>
      </c>
    </row>
    <row r="12160" spans="1:11" x14ac:dyDescent="0.35">
      <c r="A12160" t="s">
        <v>1162</v>
      </c>
      <c r="B12160" t="s">
        <v>2118</v>
      </c>
      <c r="C12160" t="s">
        <v>1843</v>
      </c>
      <c r="D12160" s="4">
        <v>961082</v>
      </c>
      <c r="E12160" s="4">
        <v>105017</v>
      </c>
      <c r="I12160" s="4">
        <v>1066098</v>
      </c>
      <c r="J12160" s="4">
        <v>1066099</v>
      </c>
      <c r="K12160" s="4">
        <v>961082</v>
      </c>
    </row>
    <row r="12161" spans="1:11" x14ac:dyDescent="0.35">
      <c r="A12161" t="s">
        <v>1162</v>
      </c>
      <c r="B12161" t="s">
        <v>2119</v>
      </c>
      <c r="C12161" t="s">
        <v>1844</v>
      </c>
      <c r="D12161" s="4">
        <v>89650</v>
      </c>
      <c r="H12161" s="4">
        <v>12150</v>
      </c>
      <c r="I12161" s="4">
        <v>101800</v>
      </c>
      <c r="J12161" s="4">
        <v>89650</v>
      </c>
      <c r="K12161" s="4">
        <v>89650</v>
      </c>
    </row>
    <row r="12162" spans="1:11" x14ac:dyDescent="0.35">
      <c r="A12162" t="s">
        <v>1162</v>
      </c>
      <c r="B12162" t="s">
        <v>2120</v>
      </c>
      <c r="C12162" t="s">
        <v>1845</v>
      </c>
      <c r="D12162" s="4">
        <v>46737</v>
      </c>
      <c r="I12162" s="4">
        <v>46737</v>
      </c>
      <c r="J12162" s="4">
        <v>46737</v>
      </c>
      <c r="K12162" s="4">
        <v>46737</v>
      </c>
    </row>
    <row r="12163" spans="1:11" x14ac:dyDescent="0.35">
      <c r="A12163" t="s">
        <v>1162</v>
      </c>
      <c r="B12163" t="s">
        <v>2121</v>
      </c>
      <c r="D12163" s="4">
        <v>1097468</v>
      </c>
      <c r="E12163" s="4">
        <v>105017</v>
      </c>
      <c r="H12163" s="4">
        <v>12150</v>
      </c>
      <c r="I12163" s="4">
        <v>1214635</v>
      </c>
      <c r="J12163" s="4">
        <v>1202485</v>
      </c>
      <c r="K12163" s="4">
        <v>1097468</v>
      </c>
    </row>
    <row r="12164" spans="1:11" x14ac:dyDescent="0.35">
      <c r="A12164" t="s">
        <v>1162</v>
      </c>
      <c r="B12164" t="s">
        <v>2122</v>
      </c>
      <c r="C12164" t="s">
        <v>1846</v>
      </c>
      <c r="D12164" s="4">
        <v>196996</v>
      </c>
      <c r="H12164" s="4">
        <v>761320</v>
      </c>
      <c r="I12164" s="4">
        <v>958316</v>
      </c>
      <c r="J12164" s="4">
        <v>196996</v>
      </c>
      <c r="K12164" s="4">
        <v>196996</v>
      </c>
    </row>
    <row r="12165" spans="1:11" x14ac:dyDescent="0.35">
      <c r="A12165" t="s">
        <v>1162</v>
      </c>
      <c r="B12165" t="s">
        <v>2123</v>
      </c>
      <c r="C12165" t="s">
        <v>1847</v>
      </c>
      <c r="D12165" s="4">
        <v>245382</v>
      </c>
      <c r="F12165" s="4">
        <v>67568</v>
      </c>
      <c r="I12165" s="4">
        <v>312949</v>
      </c>
      <c r="J12165" s="4">
        <v>245382</v>
      </c>
      <c r="K12165" s="4">
        <v>245382</v>
      </c>
    </row>
    <row r="12166" spans="1:11" x14ac:dyDescent="0.35">
      <c r="A12166" t="s">
        <v>1162</v>
      </c>
      <c r="B12166" t="s">
        <v>2125</v>
      </c>
      <c r="D12166" s="4">
        <v>442377</v>
      </c>
      <c r="F12166" s="4">
        <v>67568</v>
      </c>
      <c r="H12166" s="4">
        <v>761320</v>
      </c>
      <c r="I12166" s="4">
        <v>1271265</v>
      </c>
      <c r="J12166" s="4">
        <v>442377</v>
      </c>
      <c r="K12166" s="4">
        <v>442377</v>
      </c>
    </row>
    <row r="12167" spans="1:11" x14ac:dyDescent="0.35">
      <c r="A12167" t="s">
        <v>1162</v>
      </c>
      <c r="B12167" t="s">
        <v>2128</v>
      </c>
      <c r="C12167" t="s">
        <v>1851</v>
      </c>
      <c r="D12167" s="4">
        <v>21219</v>
      </c>
      <c r="I12167" s="4">
        <v>21219</v>
      </c>
      <c r="J12167" s="4">
        <v>21219</v>
      </c>
      <c r="K12167" s="4">
        <v>21219</v>
      </c>
    </row>
    <row r="12168" spans="1:11" x14ac:dyDescent="0.35">
      <c r="A12168" t="s">
        <v>1162</v>
      </c>
      <c r="B12168" t="s">
        <v>2206</v>
      </c>
      <c r="C12168" t="s">
        <v>1956</v>
      </c>
      <c r="D12168" s="4">
        <v>5854</v>
      </c>
      <c r="I12168" s="4">
        <v>5854</v>
      </c>
      <c r="J12168" s="4">
        <v>5854</v>
      </c>
      <c r="K12168" s="4">
        <v>5854</v>
      </c>
    </row>
    <row r="12169" spans="1:11" x14ac:dyDescent="0.35">
      <c r="A12169" t="s">
        <v>1162</v>
      </c>
      <c r="B12169" t="s">
        <v>2131</v>
      </c>
      <c r="C12169" t="s">
        <v>1854</v>
      </c>
      <c r="H12169" s="4">
        <v>80699</v>
      </c>
      <c r="I12169" s="4">
        <v>80699</v>
      </c>
      <c r="J12169">
        <v>0</v>
      </c>
      <c r="K12169" s="4">
        <v>0</v>
      </c>
    </row>
    <row r="12170" spans="1:11" x14ac:dyDescent="0.35">
      <c r="A12170" t="s">
        <v>1162</v>
      </c>
      <c r="B12170" t="s">
        <v>2132</v>
      </c>
      <c r="C12170" t="s">
        <v>1855</v>
      </c>
      <c r="E12170" s="4">
        <v>26116</v>
      </c>
      <c r="I12170" s="4">
        <v>26116</v>
      </c>
      <c r="J12170">
        <v>26116</v>
      </c>
      <c r="K12170" s="4">
        <v>0</v>
      </c>
    </row>
    <row r="12171" spans="1:11" x14ac:dyDescent="0.35">
      <c r="A12171" t="s">
        <v>1162</v>
      </c>
      <c r="B12171" t="s">
        <v>2133</v>
      </c>
      <c r="C12171" t="s">
        <v>1856</v>
      </c>
      <c r="I12171" s="4">
        <v>0</v>
      </c>
      <c r="J12171">
        <v>0</v>
      </c>
      <c r="K12171" s="4">
        <v>0</v>
      </c>
    </row>
    <row r="12172" spans="1:11" x14ac:dyDescent="0.35">
      <c r="A12172" t="s">
        <v>1162</v>
      </c>
      <c r="B12172" t="s">
        <v>2134</v>
      </c>
      <c r="C12172" t="s">
        <v>1857</v>
      </c>
      <c r="D12172" s="4">
        <v>2716</v>
      </c>
      <c r="I12172" s="4">
        <v>2716</v>
      </c>
      <c r="J12172" s="4">
        <v>2716</v>
      </c>
      <c r="K12172" s="4">
        <v>2716</v>
      </c>
    </row>
    <row r="12173" spans="1:11" x14ac:dyDescent="0.35">
      <c r="A12173" t="s">
        <v>1162</v>
      </c>
      <c r="B12173" t="s">
        <v>2135</v>
      </c>
      <c r="C12173" t="s">
        <v>1858</v>
      </c>
      <c r="G12173" s="4">
        <v>12066</v>
      </c>
      <c r="I12173" s="4">
        <v>12066</v>
      </c>
      <c r="J12173">
        <v>0</v>
      </c>
      <c r="K12173" s="4">
        <v>0</v>
      </c>
    </row>
    <row r="12174" spans="1:11" x14ac:dyDescent="0.35">
      <c r="A12174" t="s">
        <v>1162</v>
      </c>
      <c r="B12174" t="s">
        <v>2136</v>
      </c>
      <c r="C12174" t="s">
        <v>1859</v>
      </c>
      <c r="D12174" s="4">
        <v>25000</v>
      </c>
      <c r="I12174" s="4">
        <v>25000</v>
      </c>
      <c r="J12174" s="4">
        <v>25000</v>
      </c>
      <c r="K12174" s="4">
        <v>25000</v>
      </c>
    </row>
    <row r="12175" spans="1:11" x14ac:dyDescent="0.35">
      <c r="A12175" t="s">
        <v>1162</v>
      </c>
      <c r="B12175" t="s">
        <v>2137</v>
      </c>
      <c r="C12175" t="s">
        <v>1860</v>
      </c>
      <c r="D12175" s="4">
        <v>326109</v>
      </c>
      <c r="I12175" s="4">
        <v>326109</v>
      </c>
      <c r="J12175" s="4">
        <v>326109</v>
      </c>
      <c r="K12175" s="4">
        <v>326109</v>
      </c>
    </row>
    <row r="12176" spans="1:11" x14ac:dyDescent="0.35">
      <c r="A12176" t="s">
        <v>1162</v>
      </c>
      <c r="B12176" t="s">
        <v>2139</v>
      </c>
      <c r="C12176" t="s">
        <v>1862</v>
      </c>
      <c r="D12176" s="4">
        <v>384412</v>
      </c>
      <c r="I12176" s="4">
        <v>384412</v>
      </c>
      <c r="J12176" s="4">
        <v>384412</v>
      </c>
      <c r="K12176" s="4">
        <v>384412</v>
      </c>
    </row>
    <row r="12177" spans="1:11" x14ac:dyDescent="0.35">
      <c r="A12177" t="s">
        <v>1162</v>
      </c>
      <c r="B12177" t="s">
        <v>2141</v>
      </c>
      <c r="D12177" s="4">
        <v>765310</v>
      </c>
      <c r="E12177" s="4">
        <v>26116</v>
      </c>
      <c r="G12177" s="4">
        <v>12066</v>
      </c>
      <c r="H12177" s="4">
        <v>80699</v>
      </c>
      <c r="I12177" s="4">
        <v>884191</v>
      </c>
      <c r="J12177" s="4">
        <v>791426</v>
      </c>
      <c r="K12177" s="4">
        <v>765310</v>
      </c>
    </row>
    <row r="12178" spans="1:11" x14ac:dyDescent="0.35">
      <c r="A12178" t="s">
        <v>1162</v>
      </c>
      <c r="B12178" t="s">
        <v>2144</v>
      </c>
      <c r="C12178" t="s">
        <v>1866</v>
      </c>
      <c r="I12178" s="4">
        <v>0</v>
      </c>
      <c r="J12178">
        <v>0</v>
      </c>
      <c r="K12178" s="4">
        <v>0</v>
      </c>
    </row>
    <row r="12179" spans="1:11" x14ac:dyDescent="0.35">
      <c r="A12179" t="s">
        <v>1162</v>
      </c>
      <c r="B12179" t="s">
        <v>2145</v>
      </c>
      <c r="C12179" t="s">
        <v>1867</v>
      </c>
      <c r="D12179" s="4">
        <v>4500</v>
      </c>
      <c r="E12179" s="4">
        <v>43720</v>
      </c>
      <c r="G12179" s="4">
        <v>131594</v>
      </c>
      <c r="H12179" s="4">
        <v>11213</v>
      </c>
      <c r="I12179" s="4">
        <v>191027</v>
      </c>
      <c r="J12179" s="4">
        <v>48220</v>
      </c>
      <c r="K12179" s="4">
        <v>4500</v>
      </c>
    </row>
    <row r="12180" spans="1:11" x14ac:dyDescent="0.35">
      <c r="A12180" t="s">
        <v>1162</v>
      </c>
      <c r="B12180" t="s">
        <v>2146</v>
      </c>
      <c r="C12180" t="s">
        <v>1868</v>
      </c>
      <c r="G12180" s="4">
        <v>59909</v>
      </c>
      <c r="H12180" s="4">
        <v>17219</v>
      </c>
      <c r="I12180" s="4">
        <v>77128</v>
      </c>
      <c r="J12180">
        <v>0</v>
      </c>
      <c r="K12180" s="4">
        <v>0</v>
      </c>
    </row>
    <row r="12181" spans="1:11" x14ac:dyDescent="0.35">
      <c r="A12181" t="s">
        <v>1162</v>
      </c>
      <c r="B12181" t="s">
        <v>2147</v>
      </c>
      <c r="C12181" t="s">
        <v>1869</v>
      </c>
      <c r="G12181" s="4">
        <v>46080</v>
      </c>
      <c r="I12181" s="4">
        <v>46080</v>
      </c>
      <c r="J12181">
        <v>0</v>
      </c>
      <c r="K12181" s="4">
        <v>0</v>
      </c>
    </row>
    <row r="12182" spans="1:11" x14ac:dyDescent="0.35">
      <c r="A12182" t="s">
        <v>1162</v>
      </c>
      <c r="B12182" t="s">
        <v>2148</v>
      </c>
      <c r="C12182" t="s">
        <v>1870</v>
      </c>
      <c r="E12182" s="4">
        <v>306610</v>
      </c>
      <c r="I12182" s="4">
        <v>306610</v>
      </c>
      <c r="J12182">
        <v>306610</v>
      </c>
      <c r="K12182" s="4">
        <v>0</v>
      </c>
    </row>
    <row r="12183" spans="1:11" x14ac:dyDescent="0.35">
      <c r="A12183" t="s">
        <v>1162</v>
      </c>
      <c r="B12183" t="s">
        <v>2149</v>
      </c>
      <c r="C12183" t="s">
        <v>1871</v>
      </c>
      <c r="D12183" s="4">
        <v>2150000</v>
      </c>
      <c r="I12183" s="4">
        <v>2150000</v>
      </c>
      <c r="J12183" s="4">
        <v>2150000</v>
      </c>
      <c r="K12183" s="4">
        <v>2150000</v>
      </c>
    </row>
    <row r="12184" spans="1:11" x14ac:dyDescent="0.35">
      <c r="A12184" t="s">
        <v>1162</v>
      </c>
      <c r="B12184" t="s">
        <v>2151</v>
      </c>
      <c r="C12184" t="s">
        <v>1873</v>
      </c>
      <c r="D12184" s="4">
        <v>6831</v>
      </c>
      <c r="I12184" s="4">
        <v>6831</v>
      </c>
      <c r="J12184" s="4">
        <v>6831</v>
      </c>
      <c r="K12184" s="4">
        <v>6831</v>
      </c>
    </row>
    <row r="12185" spans="1:11" x14ac:dyDescent="0.35">
      <c r="A12185" t="s">
        <v>1162</v>
      </c>
      <c r="B12185" t="s">
        <v>2153</v>
      </c>
      <c r="C12185" t="s">
        <v>1875</v>
      </c>
      <c r="H12185" s="4">
        <v>2906</v>
      </c>
      <c r="I12185" s="4">
        <v>2906</v>
      </c>
      <c r="J12185">
        <v>0</v>
      </c>
      <c r="K12185" s="4">
        <v>0</v>
      </c>
    </row>
    <row r="12186" spans="1:11" x14ac:dyDescent="0.35">
      <c r="A12186" t="s">
        <v>1162</v>
      </c>
      <c r="B12186" t="s">
        <v>2156</v>
      </c>
      <c r="D12186" s="4">
        <v>2161331</v>
      </c>
      <c r="E12186" s="4">
        <v>350330</v>
      </c>
      <c r="G12186" s="4">
        <v>237582</v>
      </c>
      <c r="H12186" s="4">
        <v>31338</v>
      </c>
      <c r="I12186" s="4">
        <v>2780582</v>
      </c>
      <c r="J12186" s="4">
        <v>2511661</v>
      </c>
      <c r="K12186" s="4">
        <v>2161331</v>
      </c>
    </row>
    <row r="12187" spans="1:11" x14ac:dyDescent="0.35">
      <c r="A12187" t="s">
        <v>1162</v>
      </c>
      <c r="B12187" t="s">
        <v>2157</v>
      </c>
      <c r="C12187" t="s">
        <v>1879</v>
      </c>
      <c r="D12187" s="4">
        <v>78953</v>
      </c>
      <c r="I12187" s="4">
        <v>78953</v>
      </c>
      <c r="J12187" s="4">
        <v>78953</v>
      </c>
      <c r="K12187" s="4">
        <v>78953</v>
      </c>
    </row>
    <row r="12188" spans="1:11" x14ac:dyDescent="0.35">
      <c r="A12188" t="s">
        <v>1162</v>
      </c>
      <c r="B12188" t="s">
        <v>2186</v>
      </c>
      <c r="C12188" t="s">
        <v>1907</v>
      </c>
      <c r="D12188" s="4">
        <v>5876</v>
      </c>
      <c r="I12188" s="4">
        <v>5876</v>
      </c>
      <c r="J12188" s="4">
        <v>5876</v>
      </c>
      <c r="K12188" s="4">
        <v>5876</v>
      </c>
    </row>
    <row r="12189" spans="1:11" x14ac:dyDescent="0.35">
      <c r="A12189" t="s">
        <v>1162</v>
      </c>
      <c r="B12189" t="s">
        <v>2176</v>
      </c>
      <c r="C12189" t="s">
        <v>1897</v>
      </c>
      <c r="D12189" s="4">
        <v>2555</v>
      </c>
      <c r="I12189" s="4">
        <v>2555</v>
      </c>
      <c r="J12189" s="4">
        <v>2555</v>
      </c>
      <c r="K12189" s="4">
        <v>2555</v>
      </c>
    </row>
    <row r="12190" spans="1:11" x14ac:dyDescent="0.35">
      <c r="A12190" t="s">
        <v>1162</v>
      </c>
      <c r="B12190" t="s">
        <v>2159</v>
      </c>
      <c r="C12190" t="s">
        <v>1881</v>
      </c>
      <c r="D12190" s="4">
        <v>70358</v>
      </c>
      <c r="I12190" s="4">
        <v>70358</v>
      </c>
      <c r="J12190" s="4">
        <v>70358</v>
      </c>
      <c r="K12190" s="4">
        <v>70358</v>
      </c>
    </row>
    <row r="12191" spans="1:11" x14ac:dyDescent="0.35">
      <c r="A12191" t="s">
        <v>1162</v>
      </c>
      <c r="B12191" t="s">
        <v>2174</v>
      </c>
      <c r="C12191" t="s">
        <v>1895</v>
      </c>
      <c r="D12191" s="4">
        <v>58709</v>
      </c>
      <c r="I12191" s="4">
        <v>58709</v>
      </c>
      <c r="J12191" s="4">
        <v>58709</v>
      </c>
      <c r="K12191" s="4">
        <v>58709</v>
      </c>
    </row>
    <row r="12192" spans="1:11" x14ac:dyDescent="0.35">
      <c r="A12192" t="s">
        <v>1162</v>
      </c>
      <c r="B12192" t="s">
        <v>2179</v>
      </c>
      <c r="C12192" t="s">
        <v>1900</v>
      </c>
      <c r="D12192" s="4">
        <v>4241</v>
      </c>
      <c r="I12192" s="4">
        <v>4241</v>
      </c>
      <c r="J12192" s="4">
        <v>4241</v>
      </c>
      <c r="K12192" s="4">
        <v>4241</v>
      </c>
    </row>
    <row r="12193" spans="1:11" x14ac:dyDescent="0.35">
      <c r="A12193" t="s">
        <v>1162</v>
      </c>
      <c r="B12193" t="s">
        <v>2163</v>
      </c>
      <c r="D12193" s="4">
        <v>220692</v>
      </c>
      <c r="I12193" s="4">
        <v>220692</v>
      </c>
      <c r="J12193" s="4">
        <v>220692</v>
      </c>
      <c r="K12193" s="4">
        <v>220692</v>
      </c>
    </row>
    <row r="12194" spans="1:11" x14ac:dyDescent="0.35">
      <c r="A12194" t="s">
        <v>1162</v>
      </c>
      <c r="B12194" t="s">
        <v>2164</v>
      </c>
      <c r="C12194" t="s">
        <v>1886</v>
      </c>
      <c r="D12194" s="4">
        <v>9426</v>
      </c>
      <c r="I12194" s="4">
        <v>9426</v>
      </c>
      <c r="J12194" s="4">
        <v>9426</v>
      </c>
      <c r="K12194" s="4">
        <v>9426</v>
      </c>
    </row>
    <row r="12195" spans="1:11" x14ac:dyDescent="0.35">
      <c r="A12195" t="s">
        <v>1162</v>
      </c>
      <c r="B12195" t="s">
        <v>2165</v>
      </c>
      <c r="D12195" s="4">
        <v>9426</v>
      </c>
      <c r="I12195" s="4">
        <v>9426</v>
      </c>
      <c r="J12195" s="4">
        <v>9426</v>
      </c>
      <c r="K12195" s="4">
        <v>9426</v>
      </c>
    </row>
    <row r="12196" spans="1:11" x14ac:dyDescent="0.35">
      <c r="A12196" t="s">
        <v>1162</v>
      </c>
      <c r="B12196" t="s">
        <v>2167</v>
      </c>
      <c r="C12196" t="s">
        <v>1889</v>
      </c>
      <c r="E12196" s="4">
        <v>52500</v>
      </c>
      <c r="I12196" s="4">
        <v>52500</v>
      </c>
      <c r="J12196">
        <v>52500</v>
      </c>
      <c r="K12196" s="4">
        <v>0</v>
      </c>
    </row>
    <row r="12197" spans="1:11" x14ac:dyDescent="0.35">
      <c r="A12197" t="s">
        <v>1162</v>
      </c>
      <c r="B12197" t="s">
        <v>2168</v>
      </c>
      <c r="C12197" t="s">
        <v>1890</v>
      </c>
      <c r="E12197" s="4">
        <v>56250</v>
      </c>
      <c r="I12197" s="4">
        <v>56250</v>
      </c>
      <c r="J12197">
        <v>56250</v>
      </c>
      <c r="K12197" s="4">
        <v>0</v>
      </c>
    </row>
    <row r="12198" spans="1:11" x14ac:dyDescent="0.35">
      <c r="A12198" t="s">
        <v>1162</v>
      </c>
      <c r="B12198" t="s">
        <v>2169</v>
      </c>
      <c r="E12198" s="4">
        <v>108750</v>
      </c>
      <c r="I12198" s="4">
        <v>108750</v>
      </c>
      <c r="J12198">
        <v>108750</v>
      </c>
      <c r="K12198" s="4">
        <v>0</v>
      </c>
    </row>
    <row r="12199" spans="1:11" x14ac:dyDescent="0.35">
      <c r="A12199" t="s">
        <v>1162</v>
      </c>
      <c r="B12199" t="s">
        <v>2170</v>
      </c>
      <c r="D12199" s="4">
        <v>4696606</v>
      </c>
      <c r="E12199" s="4">
        <v>590212</v>
      </c>
      <c r="F12199" s="4">
        <v>67568</v>
      </c>
      <c r="G12199" s="4">
        <v>249649</v>
      </c>
      <c r="H12199" s="4">
        <v>885507</v>
      </c>
      <c r="I12199" s="4">
        <v>6489542</v>
      </c>
      <c r="J12199" s="4">
        <f>SUM(D12199,E12199)</f>
        <v>5286818</v>
      </c>
      <c r="K12199" s="4">
        <v>4696606</v>
      </c>
    </row>
    <row r="12200" spans="1:11" x14ac:dyDescent="0.35">
      <c r="A12200" t="s">
        <v>1167</v>
      </c>
      <c r="B12200" t="s">
        <v>2118</v>
      </c>
      <c r="C12200" t="s">
        <v>1843</v>
      </c>
      <c r="D12200" s="4">
        <v>1563214</v>
      </c>
      <c r="E12200" s="4">
        <v>5347254</v>
      </c>
      <c r="F12200" s="4">
        <v>1421745</v>
      </c>
      <c r="I12200" s="4">
        <v>8332213</v>
      </c>
      <c r="J12200" s="4">
        <v>6910468</v>
      </c>
      <c r="K12200" s="4">
        <v>1563214</v>
      </c>
    </row>
    <row r="12201" spans="1:11" x14ac:dyDescent="0.35">
      <c r="A12201" t="s">
        <v>1167</v>
      </c>
      <c r="B12201" t="s">
        <v>2119</v>
      </c>
      <c r="C12201" t="s">
        <v>1844</v>
      </c>
      <c r="D12201" s="4">
        <v>398277</v>
      </c>
      <c r="E12201" s="4">
        <v>34169</v>
      </c>
      <c r="G12201" s="4">
        <v>266074</v>
      </c>
      <c r="H12201" s="4">
        <v>269306</v>
      </c>
      <c r="I12201" s="4">
        <v>967826</v>
      </c>
      <c r="J12201" s="4">
        <v>432446</v>
      </c>
      <c r="K12201" s="4">
        <v>398277</v>
      </c>
    </row>
    <row r="12202" spans="1:11" x14ac:dyDescent="0.35">
      <c r="A12202" t="s">
        <v>1167</v>
      </c>
      <c r="B12202" t="s">
        <v>2120</v>
      </c>
      <c r="C12202" t="s">
        <v>1845</v>
      </c>
      <c r="D12202" s="4">
        <v>546483</v>
      </c>
      <c r="I12202" s="4">
        <v>546483</v>
      </c>
      <c r="J12202" s="4">
        <v>546483</v>
      </c>
      <c r="K12202" s="4">
        <v>546483</v>
      </c>
    </row>
    <row r="12203" spans="1:11" x14ac:dyDescent="0.35">
      <c r="A12203" t="s">
        <v>1167</v>
      </c>
      <c r="B12203" t="s">
        <v>2121</v>
      </c>
      <c r="D12203" s="4">
        <v>2507974</v>
      </c>
      <c r="E12203" s="4">
        <v>5381423</v>
      </c>
      <c r="F12203" s="4">
        <v>1421745</v>
      </c>
      <c r="G12203" s="4">
        <v>266074</v>
      </c>
      <c r="H12203" s="4">
        <v>269306</v>
      </c>
      <c r="I12203" s="4">
        <v>9846521</v>
      </c>
      <c r="J12203" s="4">
        <v>7889397</v>
      </c>
      <c r="K12203" s="4">
        <v>2507974</v>
      </c>
    </row>
    <row r="12204" spans="1:11" x14ac:dyDescent="0.35">
      <c r="A12204" t="s">
        <v>1167</v>
      </c>
      <c r="B12204" t="s">
        <v>2122</v>
      </c>
      <c r="C12204" t="s">
        <v>1846</v>
      </c>
      <c r="D12204" s="4">
        <v>7042364</v>
      </c>
      <c r="G12204" s="4">
        <v>418189</v>
      </c>
      <c r="I12204" s="4">
        <v>7460553</v>
      </c>
      <c r="J12204" s="4">
        <v>7042364</v>
      </c>
      <c r="K12204" s="4">
        <v>7042364</v>
      </c>
    </row>
    <row r="12205" spans="1:11" x14ac:dyDescent="0.35">
      <c r="A12205" t="s">
        <v>1167</v>
      </c>
      <c r="B12205" t="s">
        <v>2123</v>
      </c>
      <c r="C12205" t="s">
        <v>1847</v>
      </c>
      <c r="D12205" s="4">
        <v>2266480</v>
      </c>
      <c r="F12205" s="4">
        <v>67568</v>
      </c>
      <c r="I12205" s="4">
        <v>2334047</v>
      </c>
      <c r="J12205" s="4">
        <v>2266480</v>
      </c>
      <c r="K12205" s="4">
        <v>2266480</v>
      </c>
    </row>
    <row r="12206" spans="1:11" x14ac:dyDescent="0.35">
      <c r="A12206" t="s">
        <v>1167</v>
      </c>
      <c r="B12206" t="s">
        <v>2124</v>
      </c>
      <c r="C12206" t="s">
        <v>1848</v>
      </c>
      <c r="D12206" s="4">
        <v>265586</v>
      </c>
      <c r="I12206" s="4">
        <v>265586</v>
      </c>
      <c r="J12206" s="4">
        <v>265586</v>
      </c>
      <c r="K12206" s="4">
        <v>265586</v>
      </c>
    </row>
    <row r="12207" spans="1:11" x14ac:dyDescent="0.35">
      <c r="A12207" t="s">
        <v>1167</v>
      </c>
      <c r="B12207" t="s">
        <v>2125</v>
      </c>
      <c r="D12207" s="4">
        <v>9574430</v>
      </c>
      <c r="F12207" s="4">
        <v>67568</v>
      </c>
      <c r="G12207" s="4">
        <v>418189</v>
      </c>
      <c r="I12207" s="4">
        <v>10060187</v>
      </c>
      <c r="J12207" s="4">
        <v>9574430</v>
      </c>
      <c r="K12207" s="4">
        <v>9574430</v>
      </c>
    </row>
    <row r="12208" spans="1:11" x14ac:dyDescent="0.35">
      <c r="A12208" t="s">
        <v>1167</v>
      </c>
      <c r="B12208" t="s">
        <v>2126</v>
      </c>
      <c r="C12208" t="s">
        <v>1850</v>
      </c>
      <c r="D12208" s="4">
        <v>2400000</v>
      </c>
      <c r="I12208" s="4">
        <v>2400000</v>
      </c>
      <c r="J12208" s="4">
        <v>2400000</v>
      </c>
      <c r="K12208" s="4">
        <v>2400000</v>
      </c>
    </row>
    <row r="12209" spans="1:11" x14ac:dyDescent="0.35">
      <c r="A12209" t="s">
        <v>1167</v>
      </c>
      <c r="B12209" t="s">
        <v>2127</v>
      </c>
      <c r="D12209" s="4">
        <v>2400000</v>
      </c>
      <c r="I12209" s="4">
        <v>2400000</v>
      </c>
      <c r="J12209" s="4">
        <v>2400000</v>
      </c>
      <c r="K12209" s="4">
        <v>2400000</v>
      </c>
    </row>
    <row r="12210" spans="1:11" x14ac:dyDescent="0.35">
      <c r="A12210" t="s">
        <v>1167</v>
      </c>
      <c r="B12210" t="s">
        <v>2128</v>
      </c>
      <c r="C12210" t="s">
        <v>1851</v>
      </c>
      <c r="D12210" s="4">
        <v>114258</v>
      </c>
      <c r="I12210" s="4">
        <v>114258</v>
      </c>
      <c r="J12210" s="4">
        <v>114258</v>
      </c>
      <c r="K12210" s="4">
        <v>114258</v>
      </c>
    </row>
    <row r="12211" spans="1:11" x14ac:dyDescent="0.35">
      <c r="A12211" t="s">
        <v>1167</v>
      </c>
      <c r="B12211" t="s">
        <v>2129</v>
      </c>
      <c r="C12211" t="s">
        <v>1852</v>
      </c>
      <c r="G12211" s="4">
        <v>13630</v>
      </c>
      <c r="I12211" s="4">
        <v>13630</v>
      </c>
      <c r="J12211">
        <v>0</v>
      </c>
      <c r="K12211" s="4">
        <v>0</v>
      </c>
    </row>
    <row r="12212" spans="1:11" x14ac:dyDescent="0.35">
      <c r="A12212" t="s">
        <v>1167</v>
      </c>
      <c r="B12212" t="s">
        <v>2130</v>
      </c>
      <c r="C12212" t="s">
        <v>1853</v>
      </c>
      <c r="G12212" s="4">
        <v>38226</v>
      </c>
      <c r="I12212" s="4">
        <v>38226</v>
      </c>
      <c r="J12212">
        <v>0</v>
      </c>
      <c r="K12212" s="4">
        <v>0</v>
      </c>
    </row>
    <row r="12213" spans="1:11" x14ac:dyDescent="0.35">
      <c r="A12213" t="s">
        <v>1167</v>
      </c>
      <c r="B12213" t="s">
        <v>2172</v>
      </c>
      <c r="C12213" t="s">
        <v>1893</v>
      </c>
      <c r="G12213" s="4">
        <v>2389</v>
      </c>
      <c r="I12213" s="4">
        <v>2389</v>
      </c>
      <c r="J12213">
        <v>0</v>
      </c>
      <c r="K12213" s="4">
        <v>0</v>
      </c>
    </row>
    <row r="12214" spans="1:11" x14ac:dyDescent="0.35">
      <c r="A12214" t="s">
        <v>1167</v>
      </c>
      <c r="B12214" t="s">
        <v>2131</v>
      </c>
      <c r="C12214" t="s">
        <v>1854</v>
      </c>
      <c r="F12214" s="4">
        <v>127773</v>
      </c>
      <c r="G12214" s="4">
        <v>67249</v>
      </c>
      <c r="I12214" s="4">
        <v>195022</v>
      </c>
      <c r="J12214">
        <v>0</v>
      </c>
      <c r="K12214" s="4">
        <v>0</v>
      </c>
    </row>
    <row r="12215" spans="1:11" x14ac:dyDescent="0.35">
      <c r="A12215" t="s">
        <v>1167</v>
      </c>
      <c r="B12215" t="s">
        <v>2132</v>
      </c>
      <c r="C12215" t="s">
        <v>1855</v>
      </c>
      <c r="D12215" s="4">
        <v>6083</v>
      </c>
      <c r="F12215" s="4">
        <v>170168</v>
      </c>
      <c r="G12215" s="4">
        <v>81613</v>
      </c>
      <c r="I12215" s="4">
        <v>257864</v>
      </c>
      <c r="J12215" s="4">
        <v>6083</v>
      </c>
      <c r="K12215" s="4">
        <v>6083</v>
      </c>
    </row>
    <row r="12216" spans="1:11" x14ac:dyDescent="0.35">
      <c r="A12216" t="s">
        <v>1167</v>
      </c>
      <c r="B12216" t="s">
        <v>2133</v>
      </c>
      <c r="C12216" t="s">
        <v>1856</v>
      </c>
      <c r="D12216" s="4">
        <v>1929</v>
      </c>
      <c r="F12216" s="4">
        <v>8283</v>
      </c>
      <c r="G12216" s="4">
        <v>16774</v>
      </c>
      <c r="I12216" s="4">
        <v>26987</v>
      </c>
      <c r="J12216" s="4">
        <v>1929</v>
      </c>
      <c r="K12216" s="4">
        <v>1929</v>
      </c>
    </row>
    <row r="12217" spans="1:11" x14ac:dyDescent="0.35">
      <c r="A12217" t="s">
        <v>1167</v>
      </c>
      <c r="B12217" t="s">
        <v>2134</v>
      </c>
      <c r="C12217" t="s">
        <v>1857</v>
      </c>
      <c r="D12217" s="4">
        <v>8148</v>
      </c>
      <c r="I12217" s="4">
        <v>8148</v>
      </c>
      <c r="J12217" s="4">
        <v>8148</v>
      </c>
      <c r="K12217" s="4">
        <v>8148</v>
      </c>
    </row>
    <row r="12218" spans="1:11" x14ac:dyDescent="0.35">
      <c r="A12218" t="s">
        <v>1167</v>
      </c>
      <c r="B12218" t="s">
        <v>2135</v>
      </c>
      <c r="C12218" t="s">
        <v>1858</v>
      </c>
      <c r="G12218" s="4">
        <v>8044</v>
      </c>
      <c r="H12218" s="4">
        <v>84464</v>
      </c>
      <c r="I12218" s="4">
        <v>92508</v>
      </c>
      <c r="J12218">
        <v>0</v>
      </c>
      <c r="K12218" s="4">
        <v>0</v>
      </c>
    </row>
    <row r="12219" spans="1:11" x14ac:dyDescent="0.35">
      <c r="A12219" t="s">
        <v>1167</v>
      </c>
      <c r="B12219" t="s">
        <v>2136</v>
      </c>
      <c r="C12219" t="s">
        <v>1859</v>
      </c>
      <c r="D12219" s="4">
        <v>413158</v>
      </c>
      <c r="G12219" s="4">
        <v>25000</v>
      </c>
      <c r="H12219" s="4">
        <v>787224</v>
      </c>
      <c r="I12219" s="4">
        <v>1225382</v>
      </c>
      <c r="J12219" s="4">
        <v>413158</v>
      </c>
      <c r="K12219" s="4">
        <v>413158</v>
      </c>
    </row>
    <row r="12220" spans="1:11" x14ac:dyDescent="0.35">
      <c r="A12220" t="s">
        <v>1167</v>
      </c>
      <c r="B12220" t="s">
        <v>2137</v>
      </c>
      <c r="C12220" t="s">
        <v>1860</v>
      </c>
      <c r="D12220" s="4">
        <v>978327</v>
      </c>
      <c r="E12220" s="4">
        <v>108703</v>
      </c>
      <c r="G12220" s="4">
        <v>108703</v>
      </c>
      <c r="H12220" s="4">
        <v>434812</v>
      </c>
      <c r="I12220" s="4">
        <v>1630545</v>
      </c>
      <c r="J12220" s="4">
        <v>1087030</v>
      </c>
      <c r="K12220" s="4">
        <v>978327</v>
      </c>
    </row>
    <row r="12221" spans="1:11" x14ac:dyDescent="0.35">
      <c r="A12221" t="s">
        <v>1167</v>
      </c>
      <c r="B12221" t="s">
        <v>2138</v>
      </c>
      <c r="C12221" t="s">
        <v>1861</v>
      </c>
      <c r="D12221" s="4">
        <v>65290</v>
      </c>
      <c r="I12221" s="4">
        <v>65290</v>
      </c>
      <c r="J12221" s="4">
        <v>65290</v>
      </c>
      <c r="K12221" s="4">
        <v>65290</v>
      </c>
    </row>
    <row r="12222" spans="1:11" x14ac:dyDescent="0.35">
      <c r="A12222" t="s">
        <v>1167</v>
      </c>
      <c r="B12222" t="s">
        <v>2139</v>
      </c>
      <c r="C12222" t="s">
        <v>1862</v>
      </c>
      <c r="D12222" s="4">
        <v>512786</v>
      </c>
      <c r="I12222" s="4">
        <v>512786</v>
      </c>
      <c r="J12222" s="4">
        <v>512786</v>
      </c>
      <c r="K12222" s="4">
        <v>512786</v>
      </c>
    </row>
    <row r="12223" spans="1:11" x14ac:dyDescent="0.35">
      <c r="A12223" t="s">
        <v>1167</v>
      </c>
      <c r="B12223" t="s">
        <v>2140</v>
      </c>
      <c r="C12223" t="s">
        <v>1863</v>
      </c>
      <c r="G12223" s="4">
        <v>46679</v>
      </c>
      <c r="H12223" s="4">
        <v>23340</v>
      </c>
      <c r="I12223" s="4">
        <v>70019</v>
      </c>
      <c r="J12223">
        <v>0</v>
      </c>
      <c r="K12223" s="4">
        <v>0</v>
      </c>
    </row>
    <row r="12224" spans="1:11" x14ac:dyDescent="0.35">
      <c r="A12224" t="s">
        <v>1167</v>
      </c>
      <c r="B12224" t="s">
        <v>2141</v>
      </c>
      <c r="D12224" s="4">
        <v>2099978</v>
      </c>
      <c r="E12224" s="4">
        <v>108703</v>
      </c>
      <c r="F12224" s="4">
        <v>306224</v>
      </c>
      <c r="G12224" s="4">
        <v>408307</v>
      </c>
      <c r="H12224" s="4">
        <v>1329840</v>
      </c>
      <c r="I12224" s="4">
        <v>4253052</v>
      </c>
      <c r="J12224" s="4">
        <v>2208681</v>
      </c>
      <c r="K12224" s="4">
        <v>2099978</v>
      </c>
    </row>
    <row r="12225" spans="1:11" x14ac:dyDescent="0.35">
      <c r="A12225" t="s">
        <v>1167</v>
      </c>
      <c r="B12225" t="s">
        <v>2144</v>
      </c>
      <c r="C12225" t="s">
        <v>1866</v>
      </c>
      <c r="I12225" s="4">
        <v>0</v>
      </c>
      <c r="J12225">
        <v>0</v>
      </c>
      <c r="K12225" s="4">
        <v>0</v>
      </c>
    </row>
    <row r="12226" spans="1:11" x14ac:dyDescent="0.35">
      <c r="A12226" t="s">
        <v>1167</v>
      </c>
      <c r="B12226" t="s">
        <v>2145</v>
      </c>
      <c r="C12226" t="s">
        <v>1867</v>
      </c>
      <c r="F12226" s="4">
        <v>9000</v>
      </c>
      <c r="G12226" s="4">
        <v>43720</v>
      </c>
      <c r="H12226" s="4">
        <v>302475</v>
      </c>
      <c r="I12226" s="4">
        <v>355195</v>
      </c>
      <c r="J12226">
        <v>0</v>
      </c>
      <c r="K12226" s="4">
        <v>0</v>
      </c>
    </row>
    <row r="12227" spans="1:11" x14ac:dyDescent="0.35">
      <c r="A12227" t="s">
        <v>1167</v>
      </c>
      <c r="B12227" t="s">
        <v>2146</v>
      </c>
      <c r="C12227" t="s">
        <v>1868</v>
      </c>
      <c r="F12227" s="4">
        <v>5259</v>
      </c>
      <c r="H12227" s="4">
        <v>503162</v>
      </c>
      <c r="I12227" s="4">
        <v>508422</v>
      </c>
      <c r="J12227">
        <v>0</v>
      </c>
      <c r="K12227" s="4">
        <v>0</v>
      </c>
    </row>
    <row r="12228" spans="1:11" x14ac:dyDescent="0.35">
      <c r="A12228" t="s">
        <v>1167</v>
      </c>
      <c r="B12228" t="s">
        <v>2147</v>
      </c>
      <c r="C12228" t="s">
        <v>1869</v>
      </c>
      <c r="H12228" s="4">
        <v>98688</v>
      </c>
      <c r="I12228" s="4">
        <v>98688</v>
      </c>
      <c r="J12228">
        <v>0</v>
      </c>
      <c r="K12228" s="4">
        <v>0</v>
      </c>
    </row>
    <row r="12229" spans="1:11" x14ac:dyDescent="0.35">
      <c r="A12229" t="s">
        <v>1167</v>
      </c>
      <c r="B12229" t="s">
        <v>2148</v>
      </c>
      <c r="C12229" t="s">
        <v>1870</v>
      </c>
      <c r="D12229" s="4">
        <v>1836</v>
      </c>
      <c r="E12229" s="4">
        <v>7094</v>
      </c>
      <c r="F12229" s="4">
        <v>565033</v>
      </c>
      <c r="I12229" s="4">
        <v>573963</v>
      </c>
      <c r="J12229" s="4">
        <v>8930</v>
      </c>
      <c r="K12229" s="4">
        <v>1836</v>
      </c>
    </row>
    <row r="12230" spans="1:11" x14ac:dyDescent="0.35">
      <c r="A12230" t="s">
        <v>1167</v>
      </c>
      <c r="B12230" t="s">
        <v>2149</v>
      </c>
      <c r="C12230" t="s">
        <v>1871</v>
      </c>
      <c r="D12230" s="4">
        <v>317521</v>
      </c>
      <c r="F12230" s="4">
        <v>11949</v>
      </c>
      <c r="G12230" s="4">
        <v>155751</v>
      </c>
      <c r="H12230" s="4">
        <v>11949</v>
      </c>
      <c r="I12230" s="4">
        <v>497171</v>
      </c>
      <c r="J12230" s="4">
        <v>317521</v>
      </c>
      <c r="K12230" s="4">
        <v>317521</v>
      </c>
    </row>
    <row r="12231" spans="1:11" x14ac:dyDescent="0.35">
      <c r="A12231" t="s">
        <v>1167</v>
      </c>
      <c r="B12231" t="s">
        <v>2150</v>
      </c>
      <c r="C12231" t="s">
        <v>1872</v>
      </c>
      <c r="E12231" s="4">
        <v>147000</v>
      </c>
      <c r="I12231" s="4">
        <v>147000</v>
      </c>
      <c r="J12231">
        <v>147000</v>
      </c>
      <c r="K12231" s="4">
        <v>0</v>
      </c>
    </row>
    <row r="12232" spans="1:11" x14ac:dyDescent="0.35">
      <c r="A12232" t="s">
        <v>1167</v>
      </c>
      <c r="B12232" t="s">
        <v>2153</v>
      </c>
      <c r="C12232" t="s">
        <v>1875</v>
      </c>
      <c r="D12232" s="4">
        <v>0</v>
      </c>
      <c r="H12232" s="4">
        <v>49403</v>
      </c>
      <c r="I12232" s="4">
        <v>49403</v>
      </c>
      <c r="J12232" s="4">
        <v>0</v>
      </c>
      <c r="K12232" s="4">
        <v>0</v>
      </c>
    </row>
    <row r="12233" spans="1:11" x14ac:dyDescent="0.35">
      <c r="A12233" t="s">
        <v>1167</v>
      </c>
      <c r="B12233" t="s">
        <v>2154</v>
      </c>
      <c r="C12233" t="s">
        <v>1876</v>
      </c>
      <c r="H12233" s="4">
        <v>0</v>
      </c>
      <c r="I12233" s="4">
        <v>0</v>
      </c>
      <c r="J12233">
        <v>0</v>
      </c>
      <c r="K12233" s="4">
        <v>0</v>
      </c>
    </row>
    <row r="12234" spans="1:11" x14ac:dyDescent="0.35">
      <c r="A12234" t="s">
        <v>1167</v>
      </c>
      <c r="B12234" t="s">
        <v>2156</v>
      </c>
      <c r="D12234" s="4">
        <v>319357</v>
      </c>
      <c r="E12234" s="4">
        <v>154094</v>
      </c>
      <c r="F12234" s="4">
        <v>591241</v>
      </c>
      <c r="G12234" s="4">
        <v>199471</v>
      </c>
      <c r="H12234" s="4">
        <v>965678</v>
      </c>
      <c r="I12234" s="4">
        <v>2229842</v>
      </c>
      <c r="J12234" s="4">
        <v>473451</v>
      </c>
      <c r="K12234" s="4">
        <v>319357</v>
      </c>
    </row>
    <row r="12235" spans="1:11" x14ac:dyDescent="0.35">
      <c r="A12235" t="s">
        <v>1167</v>
      </c>
      <c r="B12235" t="s">
        <v>2157</v>
      </c>
      <c r="C12235" t="s">
        <v>1879</v>
      </c>
      <c r="D12235" s="4">
        <v>95871</v>
      </c>
      <c r="I12235" s="4">
        <v>95871</v>
      </c>
      <c r="J12235" s="4">
        <v>95871</v>
      </c>
      <c r="K12235" s="4">
        <v>95871</v>
      </c>
    </row>
    <row r="12236" spans="1:11" x14ac:dyDescent="0.35">
      <c r="A12236" t="s">
        <v>1167</v>
      </c>
      <c r="B12236" t="s">
        <v>2159</v>
      </c>
      <c r="C12236" t="s">
        <v>1881</v>
      </c>
      <c r="D12236" s="4">
        <v>72646</v>
      </c>
      <c r="I12236" s="4">
        <v>72646</v>
      </c>
      <c r="J12236" s="4">
        <v>72646</v>
      </c>
      <c r="K12236" s="4">
        <v>72646</v>
      </c>
    </row>
    <row r="12237" spans="1:11" x14ac:dyDescent="0.35">
      <c r="A12237" t="s">
        <v>1167</v>
      </c>
      <c r="B12237" t="s">
        <v>2161</v>
      </c>
      <c r="C12237" t="s">
        <v>1883</v>
      </c>
      <c r="D12237" s="4">
        <v>3607</v>
      </c>
      <c r="I12237" s="4">
        <v>3607</v>
      </c>
      <c r="J12237" s="4">
        <v>3607</v>
      </c>
      <c r="K12237" s="4">
        <v>3607</v>
      </c>
    </row>
    <row r="12238" spans="1:11" x14ac:dyDescent="0.35">
      <c r="A12238" t="s">
        <v>1167</v>
      </c>
      <c r="B12238" t="s">
        <v>2162</v>
      </c>
      <c r="C12238" t="s">
        <v>1884</v>
      </c>
      <c r="D12238" s="4">
        <v>9331</v>
      </c>
      <c r="I12238" s="4">
        <v>9331</v>
      </c>
      <c r="J12238" s="4">
        <v>9331</v>
      </c>
      <c r="K12238" s="4">
        <v>9331</v>
      </c>
    </row>
    <row r="12239" spans="1:11" x14ac:dyDescent="0.35">
      <c r="A12239" t="s">
        <v>1167</v>
      </c>
      <c r="B12239" t="s">
        <v>2163</v>
      </c>
      <c r="D12239" s="4">
        <v>181456</v>
      </c>
      <c r="I12239" s="4">
        <v>181456</v>
      </c>
      <c r="J12239" s="4">
        <v>181456</v>
      </c>
      <c r="K12239" s="4">
        <v>181456</v>
      </c>
    </row>
    <row r="12240" spans="1:11" x14ac:dyDescent="0.35">
      <c r="A12240" t="s">
        <v>1167</v>
      </c>
      <c r="B12240" t="s">
        <v>2166</v>
      </c>
      <c r="C12240" t="s">
        <v>1888</v>
      </c>
      <c r="H12240" s="4">
        <v>192000</v>
      </c>
      <c r="I12240" s="4">
        <v>192000</v>
      </c>
      <c r="J12240">
        <v>0</v>
      </c>
      <c r="K12240" s="4">
        <v>0</v>
      </c>
    </row>
    <row r="12241" spans="1:11" x14ac:dyDescent="0.35">
      <c r="A12241" t="s">
        <v>1167</v>
      </c>
      <c r="B12241" t="s">
        <v>2180</v>
      </c>
      <c r="C12241" t="s">
        <v>1901</v>
      </c>
      <c r="F12241" s="4">
        <v>60000</v>
      </c>
      <c r="I12241" s="4">
        <v>60000</v>
      </c>
      <c r="J12241">
        <v>0</v>
      </c>
      <c r="K12241" s="4">
        <v>0</v>
      </c>
    </row>
    <row r="12242" spans="1:11" x14ac:dyDescent="0.35">
      <c r="A12242" t="s">
        <v>1167</v>
      </c>
      <c r="B12242" t="s">
        <v>2167</v>
      </c>
      <c r="C12242" t="s">
        <v>1889</v>
      </c>
      <c r="F12242" s="4">
        <v>84000</v>
      </c>
      <c r="I12242" s="4">
        <v>84000</v>
      </c>
      <c r="J12242">
        <v>0</v>
      </c>
      <c r="K12242" s="4">
        <v>0</v>
      </c>
    </row>
    <row r="12243" spans="1:11" x14ac:dyDescent="0.35">
      <c r="A12243" t="s">
        <v>1167</v>
      </c>
      <c r="B12243" t="s">
        <v>2168</v>
      </c>
      <c r="C12243" t="s">
        <v>1890</v>
      </c>
      <c r="F12243" s="4">
        <v>120000</v>
      </c>
      <c r="I12243" s="4">
        <v>120000</v>
      </c>
      <c r="J12243">
        <v>0</v>
      </c>
      <c r="K12243" s="4">
        <v>0</v>
      </c>
    </row>
    <row r="12244" spans="1:11" x14ac:dyDescent="0.35">
      <c r="A12244" t="s">
        <v>1167</v>
      </c>
      <c r="B12244" t="s">
        <v>2181</v>
      </c>
      <c r="C12244" t="s">
        <v>1902</v>
      </c>
      <c r="F12244" s="4">
        <v>120000</v>
      </c>
      <c r="I12244" s="4">
        <v>120000</v>
      </c>
      <c r="J12244">
        <v>0</v>
      </c>
      <c r="K12244" s="4">
        <v>0</v>
      </c>
    </row>
    <row r="12245" spans="1:11" x14ac:dyDescent="0.35">
      <c r="A12245" t="s">
        <v>1167</v>
      </c>
      <c r="B12245" t="s">
        <v>2169</v>
      </c>
      <c r="F12245" s="4">
        <v>384000</v>
      </c>
      <c r="H12245" s="4">
        <v>192000</v>
      </c>
      <c r="I12245" s="4">
        <v>576000</v>
      </c>
      <c r="J12245">
        <v>0</v>
      </c>
      <c r="K12245" s="4">
        <v>0</v>
      </c>
    </row>
    <row r="12246" spans="1:11" x14ac:dyDescent="0.35">
      <c r="A12246" t="s">
        <v>1167</v>
      </c>
      <c r="B12246" t="s">
        <v>2170</v>
      </c>
      <c r="D12246" s="4">
        <v>17083194</v>
      </c>
      <c r="E12246" s="4">
        <v>5644221</v>
      </c>
      <c r="F12246" s="4">
        <v>2770778</v>
      </c>
      <c r="G12246" s="4">
        <v>1292041</v>
      </c>
      <c r="H12246" s="4">
        <v>2756823</v>
      </c>
      <c r="I12246" s="4">
        <v>29547058</v>
      </c>
      <c r="J12246" s="4">
        <f>SUM(D12246,E12246)</f>
        <v>22727415</v>
      </c>
      <c r="K12246" s="4">
        <v>17083194</v>
      </c>
    </row>
    <row r="12247" spans="1:11" x14ac:dyDescent="0.35">
      <c r="A12247" t="s">
        <v>1171</v>
      </c>
      <c r="B12247" t="s">
        <v>2118</v>
      </c>
      <c r="C12247" t="s">
        <v>1843</v>
      </c>
      <c r="D12247" s="4">
        <v>8344597</v>
      </c>
      <c r="F12247" s="4">
        <v>4096400</v>
      </c>
      <c r="I12247" s="4">
        <v>12440997</v>
      </c>
      <c r="J12247" s="4">
        <v>8344597</v>
      </c>
      <c r="K12247" s="4">
        <v>8344597</v>
      </c>
    </row>
    <row r="12248" spans="1:11" x14ac:dyDescent="0.35">
      <c r="A12248" t="s">
        <v>1171</v>
      </c>
      <c r="B12248" t="s">
        <v>2119</v>
      </c>
      <c r="C12248" t="s">
        <v>1844</v>
      </c>
      <c r="D12248" s="4">
        <v>384080</v>
      </c>
      <c r="F12248" s="4">
        <v>123701</v>
      </c>
      <c r="H12248" s="4">
        <v>737891</v>
      </c>
      <c r="I12248" s="4">
        <v>1245672</v>
      </c>
      <c r="J12248" s="4">
        <v>384080</v>
      </c>
      <c r="K12248" s="4">
        <v>384080</v>
      </c>
    </row>
    <row r="12249" spans="1:11" x14ac:dyDescent="0.35">
      <c r="A12249" t="s">
        <v>1171</v>
      </c>
      <c r="B12249" t="s">
        <v>2120</v>
      </c>
      <c r="C12249" t="s">
        <v>1845</v>
      </c>
      <c r="D12249" s="4">
        <v>1014103</v>
      </c>
      <c r="I12249" s="4">
        <v>1014103</v>
      </c>
      <c r="J12249" s="4">
        <v>1014103</v>
      </c>
      <c r="K12249" s="4">
        <v>1014103</v>
      </c>
    </row>
    <row r="12250" spans="1:11" x14ac:dyDescent="0.35">
      <c r="A12250" t="s">
        <v>1171</v>
      </c>
      <c r="B12250" t="s">
        <v>2121</v>
      </c>
      <c r="D12250" s="4">
        <v>9742780</v>
      </c>
      <c r="F12250" s="4">
        <v>4220101</v>
      </c>
      <c r="H12250" s="4">
        <v>737891</v>
      </c>
      <c r="I12250" s="4">
        <v>14700772</v>
      </c>
      <c r="J12250" s="4">
        <v>9742780</v>
      </c>
      <c r="K12250" s="4">
        <v>9742780</v>
      </c>
    </row>
    <row r="12251" spans="1:11" x14ac:dyDescent="0.35">
      <c r="A12251" t="s">
        <v>1171</v>
      </c>
      <c r="B12251" t="s">
        <v>2122</v>
      </c>
      <c r="C12251" t="s">
        <v>1846</v>
      </c>
      <c r="D12251" s="4">
        <v>15677907</v>
      </c>
      <c r="G12251" s="4">
        <v>610740</v>
      </c>
      <c r="I12251" s="4">
        <v>16288647</v>
      </c>
      <c r="J12251" s="4">
        <v>15677907</v>
      </c>
      <c r="K12251" s="4">
        <v>15677907</v>
      </c>
    </row>
    <row r="12252" spans="1:11" x14ac:dyDescent="0.35">
      <c r="A12252" t="s">
        <v>1171</v>
      </c>
      <c r="B12252" t="s">
        <v>2123</v>
      </c>
      <c r="C12252" t="s">
        <v>1847</v>
      </c>
      <c r="D12252" s="4">
        <v>5179846</v>
      </c>
      <c r="F12252" s="4">
        <v>608108</v>
      </c>
      <c r="I12252" s="4">
        <v>5787954</v>
      </c>
      <c r="J12252" s="4">
        <v>5179846</v>
      </c>
      <c r="K12252" s="4">
        <v>5179846</v>
      </c>
    </row>
    <row r="12253" spans="1:11" x14ac:dyDescent="0.35">
      <c r="A12253" t="s">
        <v>1171</v>
      </c>
      <c r="B12253" t="s">
        <v>2124</v>
      </c>
      <c r="C12253" t="s">
        <v>1848</v>
      </c>
      <c r="D12253" s="4">
        <v>78815</v>
      </c>
      <c r="I12253" s="4">
        <v>78815</v>
      </c>
      <c r="J12253" s="4">
        <v>78815</v>
      </c>
      <c r="K12253" s="4">
        <v>78815</v>
      </c>
    </row>
    <row r="12254" spans="1:11" x14ac:dyDescent="0.35">
      <c r="A12254" t="s">
        <v>1171</v>
      </c>
      <c r="B12254" t="s">
        <v>2125</v>
      </c>
      <c r="D12254" s="4">
        <v>20936567</v>
      </c>
      <c r="F12254" s="4">
        <v>608108</v>
      </c>
      <c r="G12254" s="4">
        <v>610740</v>
      </c>
      <c r="I12254" s="4">
        <v>22155416</v>
      </c>
      <c r="J12254" s="4">
        <v>20936567</v>
      </c>
      <c r="K12254" s="4">
        <v>20936567</v>
      </c>
    </row>
    <row r="12255" spans="1:11" x14ac:dyDescent="0.35">
      <c r="A12255" t="s">
        <v>1171</v>
      </c>
      <c r="B12255" t="s">
        <v>2126</v>
      </c>
      <c r="C12255" t="s">
        <v>1850</v>
      </c>
      <c r="E12255" s="4">
        <v>2400000</v>
      </c>
      <c r="H12255" s="4">
        <v>800000</v>
      </c>
      <c r="I12255" s="4">
        <v>3200000</v>
      </c>
      <c r="J12255">
        <v>2400000</v>
      </c>
      <c r="K12255" s="4">
        <v>0</v>
      </c>
    </row>
    <row r="12256" spans="1:11" x14ac:dyDescent="0.35">
      <c r="A12256" t="s">
        <v>1171</v>
      </c>
      <c r="B12256" t="s">
        <v>2127</v>
      </c>
      <c r="E12256" s="4">
        <v>2400000</v>
      </c>
      <c r="H12256" s="4">
        <v>800000</v>
      </c>
      <c r="I12256" s="4">
        <v>3200000</v>
      </c>
      <c r="J12256">
        <v>2400000</v>
      </c>
      <c r="K12256" s="4">
        <v>0</v>
      </c>
    </row>
    <row r="12257" spans="1:11" x14ac:dyDescent="0.35">
      <c r="A12257" t="s">
        <v>1171</v>
      </c>
      <c r="B12257" t="s">
        <v>2128</v>
      </c>
      <c r="C12257" t="s">
        <v>1851</v>
      </c>
      <c r="D12257" s="4">
        <v>206367</v>
      </c>
      <c r="F12257" s="4">
        <v>38895</v>
      </c>
      <c r="I12257" s="4">
        <v>245262</v>
      </c>
      <c r="J12257" s="4">
        <v>206367</v>
      </c>
      <c r="K12257" s="4">
        <v>206367</v>
      </c>
    </row>
    <row r="12258" spans="1:11" x14ac:dyDescent="0.35">
      <c r="A12258" t="s">
        <v>1171</v>
      </c>
      <c r="B12258" t="s">
        <v>2129</v>
      </c>
      <c r="C12258" t="s">
        <v>1852</v>
      </c>
      <c r="F12258" s="4">
        <v>2726</v>
      </c>
      <c r="I12258" s="4">
        <v>2726</v>
      </c>
      <c r="J12258">
        <v>0</v>
      </c>
      <c r="K12258" s="4">
        <v>0</v>
      </c>
    </row>
    <row r="12259" spans="1:11" x14ac:dyDescent="0.35">
      <c r="A12259" t="s">
        <v>1171</v>
      </c>
      <c r="B12259" t="s">
        <v>2130</v>
      </c>
      <c r="C12259" t="s">
        <v>1853</v>
      </c>
      <c r="D12259" s="4">
        <v>3848</v>
      </c>
      <c r="G12259" s="4">
        <v>2730</v>
      </c>
      <c r="I12259" s="4">
        <v>6578</v>
      </c>
      <c r="J12259" s="4">
        <v>3848</v>
      </c>
      <c r="K12259" s="4">
        <v>3848</v>
      </c>
    </row>
    <row r="12260" spans="1:11" x14ac:dyDescent="0.35">
      <c r="A12260" t="s">
        <v>1171</v>
      </c>
      <c r="B12260" t="s">
        <v>2172</v>
      </c>
      <c r="C12260" t="s">
        <v>1893</v>
      </c>
      <c r="D12260" s="4">
        <v>10751</v>
      </c>
      <c r="F12260" s="4">
        <v>3584</v>
      </c>
      <c r="G12260" s="4">
        <v>3584</v>
      </c>
      <c r="I12260" s="4">
        <v>17918</v>
      </c>
      <c r="J12260" s="4">
        <v>10751</v>
      </c>
      <c r="K12260" s="4">
        <v>10751</v>
      </c>
    </row>
    <row r="12261" spans="1:11" x14ac:dyDescent="0.35">
      <c r="A12261" t="s">
        <v>1171</v>
      </c>
      <c r="B12261" t="s">
        <v>2182</v>
      </c>
      <c r="C12261" t="s">
        <v>1903</v>
      </c>
      <c r="D12261" s="4">
        <v>4508</v>
      </c>
      <c r="I12261" s="4">
        <v>4508</v>
      </c>
      <c r="J12261" s="4">
        <v>4508</v>
      </c>
      <c r="K12261" s="4">
        <v>4508</v>
      </c>
    </row>
    <row r="12262" spans="1:11" x14ac:dyDescent="0.35">
      <c r="A12262" t="s">
        <v>1171</v>
      </c>
      <c r="B12262" t="s">
        <v>2131</v>
      </c>
      <c r="C12262" t="s">
        <v>1854</v>
      </c>
      <c r="D12262" s="4">
        <v>53340</v>
      </c>
      <c r="E12262" s="4">
        <v>6725</v>
      </c>
      <c r="F12262" s="4">
        <v>53799</v>
      </c>
      <c r="I12262" s="4">
        <v>113864</v>
      </c>
      <c r="J12262" s="4">
        <v>60065</v>
      </c>
      <c r="K12262" s="4">
        <v>53340</v>
      </c>
    </row>
    <row r="12263" spans="1:11" x14ac:dyDescent="0.35">
      <c r="A12263" t="s">
        <v>1171</v>
      </c>
      <c r="B12263" t="s">
        <v>2132</v>
      </c>
      <c r="C12263" t="s">
        <v>1855</v>
      </c>
      <c r="D12263" s="4">
        <v>155988</v>
      </c>
      <c r="E12263" s="4">
        <v>199573</v>
      </c>
      <c r="G12263" s="4">
        <v>113254</v>
      </c>
      <c r="I12263" s="4">
        <v>468814</v>
      </c>
      <c r="J12263" s="4">
        <v>355561</v>
      </c>
      <c r="K12263" s="4">
        <v>155988</v>
      </c>
    </row>
    <row r="12264" spans="1:11" x14ac:dyDescent="0.35">
      <c r="A12264" t="s">
        <v>1171</v>
      </c>
      <c r="B12264" t="s">
        <v>2133</v>
      </c>
      <c r="C12264" t="s">
        <v>1856</v>
      </c>
      <c r="I12264" s="4">
        <v>0</v>
      </c>
      <c r="J12264">
        <v>0</v>
      </c>
      <c r="K12264" s="4">
        <v>0</v>
      </c>
    </row>
    <row r="12265" spans="1:11" x14ac:dyDescent="0.35">
      <c r="A12265" t="s">
        <v>1171</v>
      </c>
      <c r="B12265" t="s">
        <v>2134</v>
      </c>
      <c r="C12265" t="s">
        <v>1857</v>
      </c>
      <c r="D12265" s="4">
        <v>9505</v>
      </c>
      <c r="E12265" s="4">
        <v>679</v>
      </c>
      <c r="I12265" s="4">
        <v>10184</v>
      </c>
      <c r="J12265" s="4">
        <v>10184</v>
      </c>
      <c r="K12265" s="4">
        <v>9505</v>
      </c>
    </row>
    <row r="12266" spans="1:11" x14ac:dyDescent="0.35">
      <c r="A12266" t="s">
        <v>1171</v>
      </c>
      <c r="B12266" t="s">
        <v>2135</v>
      </c>
      <c r="C12266" t="s">
        <v>1858</v>
      </c>
      <c r="E12266" s="4">
        <v>79939</v>
      </c>
      <c r="I12266" s="4">
        <v>79939</v>
      </c>
      <c r="J12266">
        <v>79939</v>
      </c>
      <c r="K12266" s="4">
        <v>0</v>
      </c>
    </row>
    <row r="12267" spans="1:11" x14ac:dyDescent="0.35">
      <c r="A12267" t="s">
        <v>1171</v>
      </c>
      <c r="B12267" t="s">
        <v>2136</v>
      </c>
      <c r="C12267" t="s">
        <v>1859</v>
      </c>
      <c r="D12267" s="4">
        <v>181110</v>
      </c>
      <c r="E12267" s="4">
        <v>450004</v>
      </c>
      <c r="F12267" s="4">
        <v>20</v>
      </c>
      <c r="G12267" s="4">
        <v>175000</v>
      </c>
      <c r="H12267" s="4">
        <v>250000</v>
      </c>
      <c r="I12267" s="4">
        <v>1056134</v>
      </c>
      <c r="J12267" s="4">
        <v>631114</v>
      </c>
      <c r="K12267" s="4">
        <v>181110</v>
      </c>
    </row>
    <row r="12268" spans="1:11" x14ac:dyDescent="0.35">
      <c r="A12268" t="s">
        <v>1171</v>
      </c>
      <c r="B12268" t="s">
        <v>2137</v>
      </c>
      <c r="C12268" t="s">
        <v>1860</v>
      </c>
      <c r="D12268" s="4">
        <v>326109</v>
      </c>
      <c r="E12268" s="4">
        <v>108703</v>
      </c>
      <c r="I12268" s="4">
        <v>434812</v>
      </c>
      <c r="J12268" s="4">
        <v>434812</v>
      </c>
      <c r="K12268" s="4">
        <v>326109</v>
      </c>
    </row>
    <row r="12269" spans="1:11" x14ac:dyDescent="0.35">
      <c r="A12269" t="s">
        <v>1171</v>
      </c>
      <c r="B12269" t="s">
        <v>2138</v>
      </c>
      <c r="C12269" t="s">
        <v>1861</v>
      </c>
      <c r="D12269" s="4">
        <v>44071</v>
      </c>
      <c r="I12269" s="4">
        <v>44071</v>
      </c>
      <c r="J12269" s="4">
        <v>44071</v>
      </c>
      <c r="K12269" s="4">
        <v>44071</v>
      </c>
    </row>
    <row r="12270" spans="1:11" x14ac:dyDescent="0.35">
      <c r="A12270" t="s">
        <v>1171</v>
      </c>
      <c r="B12270" t="s">
        <v>2139</v>
      </c>
      <c r="C12270" t="s">
        <v>1862</v>
      </c>
      <c r="D12270" s="4">
        <v>427321</v>
      </c>
      <c r="I12270" s="4">
        <v>427321</v>
      </c>
      <c r="J12270" s="4">
        <v>427321</v>
      </c>
      <c r="K12270" s="4">
        <v>427321</v>
      </c>
    </row>
    <row r="12271" spans="1:11" x14ac:dyDescent="0.35">
      <c r="A12271" t="s">
        <v>1171</v>
      </c>
      <c r="B12271" t="s">
        <v>2141</v>
      </c>
      <c r="D12271" s="4">
        <v>1422917</v>
      </c>
      <c r="E12271" s="4">
        <v>845622</v>
      </c>
      <c r="F12271" s="4">
        <v>99024</v>
      </c>
      <c r="G12271" s="4">
        <v>294568</v>
      </c>
      <c r="H12271" s="4">
        <v>250000</v>
      </c>
      <c r="I12271" s="4">
        <v>2912131</v>
      </c>
      <c r="J12271" s="4">
        <v>2268539</v>
      </c>
      <c r="K12271" s="4">
        <v>1422917</v>
      </c>
    </row>
    <row r="12272" spans="1:11" x14ac:dyDescent="0.35">
      <c r="A12272" t="s">
        <v>1171</v>
      </c>
      <c r="B12272" t="s">
        <v>2143</v>
      </c>
      <c r="C12272" t="s">
        <v>1865</v>
      </c>
      <c r="D12272" s="4">
        <v>1744</v>
      </c>
      <c r="I12272" s="4">
        <v>1744</v>
      </c>
      <c r="J12272" s="4">
        <v>1744</v>
      </c>
      <c r="K12272" s="4">
        <v>1744</v>
      </c>
    </row>
    <row r="12273" spans="1:11" x14ac:dyDescent="0.35">
      <c r="A12273" t="s">
        <v>1171</v>
      </c>
      <c r="B12273" t="s">
        <v>2144</v>
      </c>
      <c r="C12273" t="s">
        <v>1866</v>
      </c>
      <c r="I12273" s="4">
        <v>0</v>
      </c>
      <c r="J12273">
        <v>0</v>
      </c>
      <c r="K12273" s="4">
        <v>0</v>
      </c>
    </row>
    <row r="12274" spans="1:11" x14ac:dyDescent="0.35">
      <c r="A12274" t="s">
        <v>1171</v>
      </c>
      <c r="B12274" t="s">
        <v>2145</v>
      </c>
      <c r="C12274" t="s">
        <v>1867</v>
      </c>
      <c r="D12274" s="4">
        <v>40401</v>
      </c>
      <c r="F12274" s="4">
        <v>202040</v>
      </c>
      <c r="G12274" s="4">
        <v>109738</v>
      </c>
      <c r="H12274" s="4">
        <v>566751</v>
      </c>
      <c r="I12274" s="4">
        <v>918930</v>
      </c>
      <c r="J12274" s="4">
        <v>40401</v>
      </c>
      <c r="K12274" s="4">
        <v>40401</v>
      </c>
    </row>
    <row r="12275" spans="1:11" x14ac:dyDescent="0.35">
      <c r="A12275" t="s">
        <v>1171</v>
      </c>
      <c r="B12275" t="s">
        <v>2146</v>
      </c>
      <c r="C12275" t="s">
        <v>1868</v>
      </c>
      <c r="D12275" s="4">
        <v>137780</v>
      </c>
      <c r="G12275" s="4">
        <v>76050</v>
      </c>
      <c r="H12275" s="4">
        <v>738499</v>
      </c>
      <c r="I12275" s="4">
        <v>952329</v>
      </c>
      <c r="J12275" s="4">
        <v>137780</v>
      </c>
      <c r="K12275" s="4">
        <v>137780</v>
      </c>
    </row>
    <row r="12276" spans="1:11" x14ac:dyDescent="0.35">
      <c r="A12276" t="s">
        <v>1171</v>
      </c>
      <c r="B12276" t="s">
        <v>2173</v>
      </c>
      <c r="C12276" t="s">
        <v>1894</v>
      </c>
      <c r="D12276" s="4">
        <v>655</v>
      </c>
      <c r="I12276" s="4">
        <v>655</v>
      </c>
      <c r="J12276" s="4">
        <v>655</v>
      </c>
      <c r="K12276" s="4">
        <v>655</v>
      </c>
    </row>
    <row r="12277" spans="1:11" x14ac:dyDescent="0.35">
      <c r="A12277" t="s">
        <v>1171</v>
      </c>
      <c r="B12277" t="s">
        <v>2147</v>
      </c>
      <c r="C12277" t="s">
        <v>1869</v>
      </c>
      <c r="G12277" s="4">
        <v>57600</v>
      </c>
      <c r="H12277" s="4">
        <v>157440</v>
      </c>
      <c r="I12277" s="4">
        <v>215040</v>
      </c>
      <c r="J12277">
        <v>0</v>
      </c>
      <c r="K12277" s="4">
        <v>0</v>
      </c>
    </row>
    <row r="12278" spans="1:11" x14ac:dyDescent="0.35">
      <c r="A12278" t="s">
        <v>1171</v>
      </c>
      <c r="B12278" t="s">
        <v>2148</v>
      </c>
      <c r="C12278" t="s">
        <v>1870</v>
      </c>
      <c r="E12278" s="4">
        <v>159003</v>
      </c>
      <c r="F12278" s="4">
        <v>495790</v>
      </c>
      <c r="I12278" s="4">
        <v>654792</v>
      </c>
      <c r="J12278">
        <v>159003</v>
      </c>
      <c r="K12278" s="4">
        <v>0</v>
      </c>
    </row>
    <row r="12279" spans="1:11" x14ac:dyDescent="0.35">
      <c r="A12279" t="s">
        <v>1171</v>
      </c>
      <c r="B12279" t="s">
        <v>2149</v>
      </c>
      <c r="C12279" t="s">
        <v>1871</v>
      </c>
      <c r="D12279" s="4">
        <v>4319891</v>
      </c>
      <c r="E12279" s="4">
        <v>2253899</v>
      </c>
      <c r="F12279" s="4">
        <v>114776</v>
      </c>
      <c r="G12279" s="4">
        <v>2165000</v>
      </c>
      <c r="H12279" s="4">
        <v>6018</v>
      </c>
      <c r="I12279" s="4">
        <v>8859584</v>
      </c>
      <c r="J12279" s="4">
        <v>6573790</v>
      </c>
      <c r="K12279" s="4">
        <v>4319891</v>
      </c>
    </row>
    <row r="12280" spans="1:11" x14ac:dyDescent="0.35">
      <c r="A12280" t="s">
        <v>1171</v>
      </c>
      <c r="B12280" t="s">
        <v>2150</v>
      </c>
      <c r="C12280" t="s">
        <v>1872</v>
      </c>
      <c r="D12280" s="4">
        <v>196000</v>
      </c>
      <c r="I12280" s="4">
        <v>196000</v>
      </c>
      <c r="J12280" s="4">
        <v>196000</v>
      </c>
      <c r="K12280" s="4">
        <v>196000</v>
      </c>
    </row>
    <row r="12281" spans="1:11" x14ac:dyDescent="0.35">
      <c r="A12281" t="s">
        <v>1171</v>
      </c>
      <c r="B12281" t="s">
        <v>2153</v>
      </c>
      <c r="C12281" t="s">
        <v>1875</v>
      </c>
      <c r="H12281" s="4">
        <v>15111</v>
      </c>
      <c r="I12281" s="4">
        <v>15111</v>
      </c>
      <c r="J12281">
        <v>0</v>
      </c>
      <c r="K12281" s="4">
        <v>0</v>
      </c>
    </row>
    <row r="12282" spans="1:11" x14ac:dyDescent="0.35">
      <c r="A12282" t="s">
        <v>1171</v>
      </c>
      <c r="B12282" t="s">
        <v>2154</v>
      </c>
      <c r="C12282" t="s">
        <v>1876</v>
      </c>
      <c r="G12282" s="4">
        <v>16800</v>
      </c>
      <c r="H12282" s="4">
        <v>0</v>
      </c>
      <c r="I12282" s="4">
        <v>16800</v>
      </c>
      <c r="J12282">
        <v>0</v>
      </c>
      <c r="K12282" s="4">
        <v>0</v>
      </c>
    </row>
    <row r="12283" spans="1:11" x14ac:dyDescent="0.35">
      <c r="A12283" t="s">
        <v>1171</v>
      </c>
      <c r="B12283" t="s">
        <v>2155</v>
      </c>
      <c r="C12283" t="s">
        <v>1877</v>
      </c>
      <c r="E12283" s="4">
        <v>0</v>
      </c>
      <c r="I12283" s="4">
        <v>0</v>
      </c>
      <c r="J12283">
        <v>0</v>
      </c>
      <c r="K12283" s="4">
        <v>0</v>
      </c>
    </row>
    <row r="12284" spans="1:11" x14ac:dyDescent="0.35">
      <c r="A12284" t="s">
        <v>1171</v>
      </c>
      <c r="B12284" t="s">
        <v>2156</v>
      </c>
      <c r="D12284" s="4">
        <v>4696470</v>
      </c>
      <c r="E12284" s="4">
        <v>2412901</v>
      </c>
      <c r="F12284" s="4">
        <v>812606</v>
      </c>
      <c r="G12284" s="4">
        <v>2425188</v>
      </c>
      <c r="H12284" s="4">
        <v>1483820</v>
      </c>
      <c r="I12284" s="4">
        <v>11830986</v>
      </c>
      <c r="J12284" s="4">
        <v>7109371</v>
      </c>
      <c r="K12284" s="4">
        <v>4696470</v>
      </c>
    </row>
    <row r="12285" spans="1:11" x14ac:dyDescent="0.35">
      <c r="A12285" t="s">
        <v>1171</v>
      </c>
      <c r="B12285" t="s">
        <v>2157</v>
      </c>
      <c r="C12285" t="s">
        <v>1879</v>
      </c>
      <c r="D12285" s="4">
        <v>86072</v>
      </c>
      <c r="I12285" s="4">
        <v>86072</v>
      </c>
      <c r="J12285" s="4">
        <v>86072</v>
      </c>
      <c r="K12285" s="4">
        <v>86072</v>
      </c>
    </row>
    <row r="12286" spans="1:11" x14ac:dyDescent="0.35">
      <c r="A12286" t="s">
        <v>1171</v>
      </c>
      <c r="B12286" t="s">
        <v>2159</v>
      </c>
      <c r="C12286" t="s">
        <v>1881</v>
      </c>
      <c r="D12286" s="4">
        <v>162723</v>
      </c>
      <c r="I12286" s="4">
        <v>162723</v>
      </c>
      <c r="J12286" s="4">
        <v>162723</v>
      </c>
      <c r="K12286" s="4">
        <v>162723</v>
      </c>
    </row>
    <row r="12287" spans="1:11" x14ac:dyDescent="0.35">
      <c r="A12287" t="s">
        <v>1171</v>
      </c>
      <c r="B12287" t="s">
        <v>2162</v>
      </c>
      <c r="C12287" t="s">
        <v>1884</v>
      </c>
      <c r="D12287" s="4">
        <v>10498</v>
      </c>
      <c r="I12287" s="4">
        <v>10498</v>
      </c>
      <c r="J12287" s="4">
        <v>10498</v>
      </c>
      <c r="K12287" s="4">
        <v>10498</v>
      </c>
    </row>
    <row r="12288" spans="1:11" x14ac:dyDescent="0.35">
      <c r="A12288" t="s">
        <v>1171</v>
      </c>
      <c r="B12288" t="s">
        <v>2163</v>
      </c>
      <c r="D12288" s="4">
        <v>259293</v>
      </c>
      <c r="I12288" s="4">
        <v>259293</v>
      </c>
      <c r="J12288" s="4">
        <v>259293</v>
      </c>
      <c r="K12288" s="4">
        <v>259293</v>
      </c>
    </row>
    <row r="12289" spans="1:11" x14ac:dyDescent="0.35">
      <c r="A12289" t="s">
        <v>1171</v>
      </c>
      <c r="B12289" t="s">
        <v>2166</v>
      </c>
      <c r="C12289" t="s">
        <v>1888</v>
      </c>
      <c r="H12289" s="4">
        <v>38400</v>
      </c>
      <c r="I12289" s="4">
        <v>38400</v>
      </c>
      <c r="J12289">
        <v>0</v>
      </c>
      <c r="K12289" s="4">
        <v>0</v>
      </c>
    </row>
    <row r="12290" spans="1:11" x14ac:dyDescent="0.35">
      <c r="A12290" t="s">
        <v>1171</v>
      </c>
      <c r="B12290" t="s">
        <v>2167</v>
      </c>
      <c r="C12290" t="s">
        <v>1889</v>
      </c>
      <c r="F12290" s="4">
        <v>31500</v>
      </c>
      <c r="I12290" s="4">
        <v>31500</v>
      </c>
      <c r="J12290">
        <v>0</v>
      </c>
      <c r="K12290" s="4">
        <v>0</v>
      </c>
    </row>
    <row r="12291" spans="1:11" x14ac:dyDescent="0.35">
      <c r="A12291" t="s">
        <v>1171</v>
      </c>
      <c r="B12291" t="s">
        <v>2168</v>
      </c>
      <c r="C12291" t="s">
        <v>1890</v>
      </c>
      <c r="F12291" s="4">
        <v>15000</v>
      </c>
      <c r="I12291" s="4">
        <v>15000</v>
      </c>
      <c r="J12291">
        <v>0</v>
      </c>
      <c r="K12291" s="4">
        <v>0</v>
      </c>
    </row>
    <row r="12292" spans="1:11" x14ac:dyDescent="0.35">
      <c r="A12292" t="s">
        <v>1171</v>
      </c>
      <c r="B12292" t="s">
        <v>2169</v>
      </c>
      <c r="F12292" s="4">
        <v>46500</v>
      </c>
      <c r="H12292" s="4">
        <v>38400</v>
      </c>
      <c r="I12292" s="4">
        <v>84900</v>
      </c>
      <c r="J12292">
        <v>0</v>
      </c>
      <c r="K12292" s="4">
        <v>0</v>
      </c>
    </row>
    <row r="12293" spans="1:11" x14ac:dyDescent="0.35">
      <c r="A12293" t="s">
        <v>1171</v>
      </c>
      <c r="B12293" t="s">
        <v>2170</v>
      </c>
      <c r="D12293" s="4">
        <v>37058028</v>
      </c>
      <c r="E12293" s="4">
        <v>5658524</v>
      </c>
      <c r="F12293" s="4">
        <v>5786339</v>
      </c>
      <c r="G12293" s="4">
        <v>3330495</v>
      </c>
      <c r="H12293" s="4">
        <v>3310111</v>
      </c>
      <c r="I12293" s="4">
        <v>55143498</v>
      </c>
      <c r="J12293" s="4">
        <f>SUM(D12293,E12293)</f>
        <v>42716552</v>
      </c>
      <c r="K12293" s="4">
        <v>37058028</v>
      </c>
    </row>
    <row r="12294" spans="1:11" x14ac:dyDescent="0.35">
      <c r="A12294" t="s">
        <v>1174</v>
      </c>
      <c r="B12294" t="s">
        <v>2118</v>
      </c>
      <c r="C12294" t="s">
        <v>1843</v>
      </c>
      <c r="D12294" s="4">
        <v>2040176</v>
      </c>
      <c r="F12294" s="4">
        <v>1064000</v>
      </c>
      <c r="I12294" s="4">
        <v>3104176</v>
      </c>
      <c r="J12294" s="4">
        <v>2040176</v>
      </c>
      <c r="K12294" s="4">
        <v>2040176</v>
      </c>
    </row>
    <row r="12295" spans="1:11" x14ac:dyDescent="0.35">
      <c r="A12295" t="s">
        <v>1174</v>
      </c>
      <c r="B12295" t="s">
        <v>2119</v>
      </c>
      <c r="C12295" t="s">
        <v>1844</v>
      </c>
      <c r="D12295" s="4">
        <v>114458</v>
      </c>
      <c r="E12295" s="4">
        <v>16003</v>
      </c>
      <c r="F12295" s="4">
        <v>81314</v>
      </c>
      <c r="H12295" s="4">
        <v>144993</v>
      </c>
      <c r="I12295" s="4">
        <v>356768</v>
      </c>
      <c r="J12295" s="4">
        <v>130461</v>
      </c>
      <c r="K12295" s="4">
        <v>114458</v>
      </c>
    </row>
    <row r="12296" spans="1:11" x14ac:dyDescent="0.35">
      <c r="A12296" t="s">
        <v>1174</v>
      </c>
      <c r="B12296" t="s">
        <v>2120</v>
      </c>
      <c r="C12296" t="s">
        <v>1845</v>
      </c>
      <c r="D12296" s="4">
        <v>177385</v>
      </c>
      <c r="I12296" s="4">
        <v>177385</v>
      </c>
      <c r="J12296" s="4">
        <v>177385</v>
      </c>
      <c r="K12296" s="4">
        <v>177385</v>
      </c>
    </row>
    <row r="12297" spans="1:11" x14ac:dyDescent="0.35">
      <c r="A12297" t="s">
        <v>1174</v>
      </c>
      <c r="B12297" t="s">
        <v>2121</v>
      </c>
      <c r="D12297" s="4">
        <v>2332018</v>
      </c>
      <c r="E12297" s="4">
        <v>16003</v>
      </c>
      <c r="F12297" s="4">
        <v>1145314</v>
      </c>
      <c r="H12297" s="4">
        <v>144993</v>
      </c>
      <c r="I12297" s="4">
        <v>3638329</v>
      </c>
      <c r="J12297" s="4">
        <v>2348021</v>
      </c>
      <c r="K12297" s="4">
        <v>2332018</v>
      </c>
    </row>
    <row r="12298" spans="1:11" x14ac:dyDescent="0.35">
      <c r="A12298" t="s">
        <v>1174</v>
      </c>
      <c r="B12298" t="s">
        <v>2122</v>
      </c>
      <c r="C12298" t="s">
        <v>1846</v>
      </c>
      <c r="D12298" s="4">
        <v>3230647</v>
      </c>
      <c r="I12298" s="4">
        <v>3230647</v>
      </c>
      <c r="J12298" s="4">
        <v>3230647</v>
      </c>
      <c r="K12298" s="4">
        <v>3230647</v>
      </c>
    </row>
    <row r="12299" spans="1:11" x14ac:dyDescent="0.35">
      <c r="A12299" t="s">
        <v>1174</v>
      </c>
      <c r="B12299" t="s">
        <v>2123</v>
      </c>
      <c r="C12299" t="s">
        <v>1847</v>
      </c>
      <c r="D12299" s="4">
        <v>970190</v>
      </c>
      <c r="F12299" s="4">
        <v>67568</v>
      </c>
      <c r="I12299" s="4">
        <v>1037757</v>
      </c>
      <c r="J12299" s="4">
        <v>970190</v>
      </c>
      <c r="K12299" s="4">
        <v>970190</v>
      </c>
    </row>
    <row r="12300" spans="1:11" x14ac:dyDescent="0.35">
      <c r="A12300" t="s">
        <v>1174</v>
      </c>
      <c r="B12300" t="s">
        <v>2124</v>
      </c>
      <c r="C12300" t="s">
        <v>1848</v>
      </c>
      <c r="D12300" s="4">
        <v>9500</v>
      </c>
      <c r="I12300" s="4">
        <v>9500</v>
      </c>
      <c r="J12300" s="4">
        <v>9500</v>
      </c>
      <c r="K12300" s="4">
        <v>9500</v>
      </c>
    </row>
    <row r="12301" spans="1:11" x14ac:dyDescent="0.35">
      <c r="A12301" t="s">
        <v>1174</v>
      </c>
      <c r="B12301" t="s">
        <v>2125</v>
      </c>
      <c r="D12301" s="4">
        <v>4210336</v>
      </c>
      <c r="F12301" s="4">
        <v>67568</v>
      </c>
      <c r="I12301" s="4">
        <v>4277904</v>
      </c>
      <c r="J12301" s="4">
        <v>4210336</v>
      </c>
      <c r="K12301" s="4">
        <v>4210336</v>
      </c>
    </row>
    <row r="12302" spans="1:11" x14ac:dyDescent="0.35">
      <c r="A12302" t="s">
        <v>1174</v>
      </c>
      <c r="B12302" t="s">
        <v>2126</v>
      </c>
      <c r="C12302" t="s">
        <v>1850</v>
      </c>
      <c r="D12302" s="4">
        <v>800000</v>
      </c>
      <c r="I12302" s="4">
        <v>800000</v>
      </c>
      <c r="J12302" s="4">
        <v>800000</v>
      </c>
      <c r="K12302" s="4">
        <v>800000</v>
      </c>
    </row>
    <row r="12303" spans="1:11" x14ac:dyDescent="0.35">
      <c r="A12303" t="s">
        <v>1174</v>
      </c>
      <c r="B12303" t="s">
        <v>2127</v>
      </c>
      <c r="D12303" s="4">
        <v>800000</v>
      </c>
      <c r="I12303" s="4">
        <v>800000</v>
      </c>
      <c r="J12303" s="4">
        <v>800000</v>
      </c>
      <c r="K12303" s="4">
        <v>800000</v>
      </c>
    </row>
    <row r="12304" spans="1:11" x14ac:dyDescent="0.35">
      <c r="A12304" t="s">
        <v>1174</v>
      </c>
      <c r="B12304" t="s">
        <v>2128</v>
      </c>
      <c r="C12304" t="s">
        <v>1851</v>
      </c>
      <c r="D12304" s="4">
        <v>58622</v>
      </c>
      <c r="I12304" s="4">
        <v>58622</v>
      </c>
      <c r="J12304" s="4">
        <v>58622</v>
      </c>
      <c r="K12304" s="4">
        <v>58622</v>
      </c>
    </row>
    <row r="12305" spans="1:11" x14ac:dyDescent="0.35">
      <c r="A12305" t="s">
        <v>1174</v>
      </c>
      <c r="B12305" t="s">
        <v>2130</v>
      </c>
      <c r="C12305" t="s">
        <v>1853</v>
      </c>
      <c r="D12305" s="4">
        <v>2730</v>
      </c>
      <c r="F12305" s="4">
        <v>1539</v>
      </c>
      <c r="I12305" s="4">
        <v>4270</v>
      </c>
      <c r="J12305" s="4">
        <v>2730</v>
      </c>
      <c r="K12305" s="4">
        <v>2730</v>
      </c>
    </row>
    <row r="12306" spans="1:11" x14ac:dyDescent="0.35">
      <c r="A12306" t="s">
        <v>1174</v>
      </c>
      <c r="B12306" t="s">
        <v>2172</v>
      </c>
      <c r="C12306" t="s">
        <v>1893</v>
      </c>
      <c r="D12306" s="4">
        <v>2389</v>
      </c>
      <c r="I12306" s="4">
        <v>2389</v>
      </c>
      <c r="J12306" s="4">
        <v>2389</v>
      </c>
      <c r="K12306" s="4">
        <v>2389</v>
      </c>
    </row>
    <row r="12307" spans="1:11" x14ac:dyDescent="0.35">
      <c r="A12307" t="s">
        <v>1174</v>
      </c>
      <c r="B12307" t="s">
        <v>2131</v>
      </c>
      <c r="C12307" t="s">
        <v>1854</v>
      </c>
      <c r="D12307" s="4">
        <v>45163</v>
      </c>
      <c r="F12307" s="4">
        <v>127773</v>
      </c>
      <c r="I12307" s="4">
        <v>172936</v>
      </c>
      <c r="J12307" s="4">
        <v>45163</v>
      </c>
      <c r="K12307" s="4">
        <v>45163</v>
      </c>
    </row>
    <row r="12308" spans="1:11" x14ac:dyDescent="0.35">
      <c r="A12308" t="s">
        <v>1174</v>
      </c>
      <c r="B12308" t="s">
        <v>2132</v>
      </c>
      <c r="C12308" t="s">
        <v>1855</v>
      </c>
      <c r="E12308" s="4">
        <v>60393</v>
      </c>
      <c r="I12308" s="4">
        <v>60393</v>
      </c>
      <c r="J12308">
        <v>60393</v>
      </c>
      <c r="K12308" s="4">
        <v>0</v>
      </c>
    </row>
    <row r="12309" spans="1:11" x14ac:dyDescent="0.35">
      <c r="A12309" t="s">
        <v>1174</v>
      </c>
      <c r="B12309" t="s">
        <v>2133</v>
      </c>
      <c r="C12309" t="s">
        <v>1856</v>
      </c>
      <c r="I12309" s="4">
        <v>0</v>
      </c>
      <c r="J12309">
        <v>0</v>
      </c>
      <c r="K12309" s="4">
        <v>0</v>
      </c>
    </row>
    <row r="12310" spans="1:11" x14ac:dyDescent="0.35">
      <c r="A12310" t="s">
        <v>1174</v>
      </c>
      <c r="B12310" t="s">
        <v>2134</v>
      </c>
      <c r="C12310" t="s">
        <v>1857</v>
      </c>
      <c r="D12310" s="4">
        <v>8827</v>
      </c>
      <c r="I12310" s="4">
        <v>8827</v>
      </c>
      <c r="J12310" s="4">
        <v>8827</v>
      </c>
      <c r="K12310" s="4">
        <v>8827</v>
      </c>
    </row>
    <row r="12311" spans="1:11" x14ac:dyDescent="0.35">
      <c r="A12311" t="s">
        <v>1174</v>
      </c>
      <c r="B12311" t="s">
        <v>2135</v>
      </c>
      <c r="C12311" t="s">
        <v>1858</v>
      </c>
      <c r="D12311" s="4">
        <v>4022</v>
      </c>
      <c r="H12311" s="4">
        <v>5195</v>
      </c>
      <c r="I12311" s="4">
        <v>9217</v>
      </c>
      <c r="J12311" s="4">
        <v>4022</v>
      </c>
      <c r="K12311" s="4">
        <v>4022</v>
      </c>
    </row>
    <row r="12312" spans="1:11" x14ac:dyDescent="0.35">
      <c r="A12312" t="s">
        <v>1174</v>
      </c>
      <c r="B12312" t="s">
        <v>2136</v>
      </c>
      <c r="C12312" t="s">
        <v>1859</v>
      </c>
      <c r="D12312" s="4">
        <v>225000</v>
      </c>
      <c r="G12312" s="4">
        <v>25000</v>
      </c>
      <c r="I12312" s="4">
        <v>250000</v>
      </c>
      <c r="J12312" s="4">
        <v>225000</v>
      </c>
      <c r="K12312" s="4">
        <v>225000</v>
      </c>
    </row>
    <row r="12313" spans="1:11" x14ac:dyDescent="0.35">
      <c r="A12313" t="s">
        <v>1174</v>
      </c>
      <c r="B12313" t="s">
        <v>2138</v>
      </c>
      <c r="C12313" t="s">
        <v>1861</v>
      </c>
      <c r="D12313" s="4">
        <v>9794</v>
      </c>
      <c r="I12313" s="4">
        <v>9794</v>
      </c>
      <c r="J12313" s="4">
        <v>9794</v>
      </c>
      <c r="K12313" s="4">
        <v>9794</v>
      </c>
    </row>
    <row r="12314" spans="1:11" x14ac:dyDescent="0.35">
      <c r="A12314" t="s">
        <v>1174</v>
      </c>
      <c r="B12314" t="s">
        <v>2139</v>
      </c>
      <c r="C12314" t="s">
        <v>1862</v>
      </c>
      <c r="D12314" s="4">
        <v>85464</v>
      </c>
      <c r="I12314" s="4">
        <v>85464</v>
      </c>
      <c r="J12314" s="4">
        <v>85464</v>
      </c>
      <c r="K12314" s="4">
        <v>85464</v>
      </c>
    </row>
    <row r="12315" spans="1:11" x14ac:dyDescent="0.35">
      <c r="A12315" t="s">
        <v>1174</v>
      </c>
      <c r="B12315" t="s">
        <v>2141</v>
      </c>
      <c r="D12315" s="4">
        <v>442011</v>
      </c>
      <c r="E12315" s="4">
        <v>60393</v>
      </c>
      <c r="F12315" s="4">
        <v>129312</v>
      </c>
      <c r="G12315" s="4">
        <v>25000</v>
      </c>
      <c r="H12315" s="4">
        <v>5195</v>
      </c>
      <c r="I12315" s="4">
        <v>661912</v>
      </c>
      <c r="J12315" s="4">
        <v>502404</v>
      </c>
      <c r="K12315" s="4">
        <v>442011</v>
      </c>
    </row>
    <row r="12316" spans="1:11" x14ac:dyDescent="0.35">
      <c r="A12316" t="s">
        <v>1174</v>
      </c>
      <c r="B12316" t="s">
        <v>2144</v>
      </c>
      <c r="C12316" t="s">
        <v>1866</v>
      </c>
      <c r="I12316" s="4">
        <v>0</v>
      </c>
      <c r="J12316">
        <v>0</v>
      </c>
      <c r="K12316" s="4">
        <v>0</v>
      </c>
    </row>
    <row r="12317" spans="1:11" x14ac:dyDescent="0.35">
      <c r="A12317" t="s">
        <v>1174</v>
      </c>
      <c r="B12317" t="s">
        <v>2145</v>
      </c>
      <c r="C12317" t="s">
        <v>1867</v>
      </c>
      <c r="F12317" s="4">
        <v>4500</v>
      </c>
      <c r="H12317" s="4">
        <v>208391</v>
      </c>
      <c r="I12317" s="4">
        <v>212891</v>
      </c>
      <c r="J12317">
        <v>0</v>
      </c>
      <c r="K12317" s="4">
        <v>0</v>
      </c>
    </row>
    <row r="12318" spans="1:11" x14ac:dyDescent="0.35">
      <c r="A12318" t="s">
        <v>1174</v>
      </c>
      <c r="B12318" t="s">
        <v>2146</v>
      </c>
      <c r="C12318" t="s">
        <v>1868</v>
      </c>
      <c r="F12318" s="4">
        <v>50000</v>
      </c>
      <c r="H12318" s="4">
        <v>261701</v>
      </c>
      <c r="I12318" s="4">
        <v>311701</v>
      </c>
      <c r="J12318">
        <v>0</v>
      </c>
      <c r="K12318" s="4">
        <v>0</v>
      </c>
    </row>
    <row r="12319" spans="1:11" x14ac:dyDescent="0.35">
      <c r="A12319" t="s">
        <v>1174</v>
      </c>
      <c r="B12319" t="s">
        <v>2173</v>
      </c>
      <c r="C12319" t="s">
        <v>1894</v>
      </c>
      <c r="D12319" s="4">
        <v>655</v>
      </c>
      <c r="I12319" s="4">
        <v>655</v>
      </c>
      <c r="J12319" s="4">
        <v>655</v>
      </c>
      <c r="K12319" s="4">
        <v>655</v>
      </c>
    </row>
    <row r="12320" spans="1:11" x14ac:dyDescent="0.35">
      <c r="A12320" t="s">
        <v>1174</v>
      </c>
      <c r="B12320" t="s">
        <v>2147</v>
      </c>
      <c r="C12320" t="s">
        <v>1869</v>
      </c>
      <c r="H12320" s="4">
        <v>57600</v>
      </c>
      <c r="I12320" s="4">
        <v>57600</v>
      </c>
      <c r="J12320">
        <v>0</v>
      </c>
      <c r="K12320" s="4">
        <v>0</v>
      </c>
    </row>
    <row r="12321" spans="1:11" x14ac:dyDescent="0.35">
      <c r="A12321" t="s">
        <v>1174</v>
      </c>
      <c r="B12321" t="s">
        <v>2148</v>
      </c>
      <c r="C12321" t="s">
        <v>1870</v>
      </c>
      <c r="E12321" s="4">
        <v>443</v>
      </c>
      <c r="F12321" s="4">
        <v>178259</v>
      </c>
      <c r="I12321" s="4">
        <v>178703</v>
      </c>
      <c r="J12321">
        <v>443</v>
      </c>
      <c r="K12321" s="4">
        <v>0</v>
      </c>
    </row>
    <row r="12322" spans="1:11" x14ac:dyDescent="0.35">
      <c r="A12322" t="s">
        <v>1174</v>
      </c>
      <c r="B12322" t="s">
        <v>2149</v>
      </c>
      <c r="C12322" t="s">
        <v>1871</v>
      </c>
      <c r="F12322" s="4">
        <v>155751</v>
      </c>
      <c r="G12322" s="4">
        <v>48060</v>
      </c>
      <c r="I12322" s="4">
        <v>203811</v>
      </c>
      <c r="J12322">
        <v>0</v>
      </c>
      <c r="K12322" s="4">
        <v>0</v>
      </c>
    </row>
    <row r="12323" spans="1:11" x14ac:dyDescent="0.35">
      <c r="A12323" t="s">
        <v>1174</v>
      </c>
      <c r="B12323" t="s">
        <v>2150</v>
      </c>
      <c r="C12323" t="s">
        <v>1872</v>
      </c>
      <c r="D12323" s="4">
        <v>49000</v>
      </c>
      <c r="I12323" s="4">
        <v>49000</v>
      </c>
      <c r="J12323" s="4">
        <v>49000</v>
      </c>
      <c r="K12323" s="4">
        <v>49000</v>
      </c>
    </row>
    <row r="12324" spans="1:11" x14ac:dyDescent="0.35">
      <c r="A12324" t="s">
        <v>1174</v>
      </c>
      <c r="B12324" t="s">
        <v>2153</v>
      </c>
      <c r="C12324" t="s">
        <v>1875</v>
      </c>
      <c r="H12324" s="4">
        <v>6975</v>
      </c>
      <c r="I12324" s="4">
        <v>6975</v>
      </c>
      <c r="J12324">
        <v>0</v>
      </c>
      <c r="K12324" s="4">
        <v>0</v>
      </c>
    </row>
    <row r="12325" spans="1:11" x14ac:dyDescent="0.35">
      <c r="A12325" t="s">
        <v>1174</v>
      </c>
      <c r="B12325" t="s">
        <v>2156</v>
      </c>
      <c r="D12325" s="4">
        <v>49655</v>
      </c>
      <c r="E12325" s="4">
        <v>443</v>
      </c>
      <c r="F12325" s="4">
        <v>388510</v>
      </c>
      <c r="G12325" s="4">
        <v>48060</v>
      </c>
      <c r="H12325" s="4">
        <v>534666</v>
      </c>
      <c r="I12325" s="4">
        <v>1021335</v>
      </c>
      <c r="J12325" s="4">
        <v>50098</v>
      </c>
      <c r="K12325" s="4">
        <v>49655</v>
      </c>
    </row>
    <row r="12326" spans="1:11" x14ac:dyDescent="0.35">
      <c r="A12326" t="s">
        <v>1174</v>
      </c>
      <c r="B12326" t="s">
        <v>2157</v>
      </c>
      <c r="C12326" t="s">
        <v>1879</v>
      </c>
      <c r="D12326" s="4">
        <v>18046</v>
      </c>
      <c r="I12326" s="4">
        <v>18046</v>
      </c>
      <c r="J12326" s="4">
        <v>18046</v>
      </c>
      <c r="K12326" s="4">
        <v>18046</v>
      </c>
    </row>
    <row r="12327" spans="1:11" x14ac:dyDescent="0.35">
      <c r="A12327" t="s">
        <v>1174</v>
      </c>
      <c r="B12327" t="s">
        <v>2159</v>
      </c>
      <c r="C12327" t="s">
        <v>1881</v>
      </c>
      <c r="D12327" s="4">
        <v>73736</v>
      </c>
      <c r="I12327" s="4">
        <v>73736</v>
      </c>
      <c r="J12327" s="4">
        <v>73736</v>
      </c>
      <c r="K12327" s="4">
        <v>73736</v>
      </c>
    </row>
    <row r="12328" spans="1:11" x14ac:dyDescent="0.35">
      <c r="A12328" t="s">
        <v>1174</v>
      </c>
      <c r="B12328" t="s">
        <v>2171</v>
      </c>
      <c r="C12328" t="s">
        <v>1892</v>
      </c>
      <c r="D12328" s="4">
        <v>2889</v>
      </c>
      <c r="I12328" s="4">
        <v>2889</v>
      </c>
      <c r="J12328" s="4">
        <v>2889</v>
      </c>
      <c r="K12328" s="4">
        <v>2889</v>
      </c>
    </row>
    <row r="12329" spans="1:11" x14ac:dyDescent="0.35">
      <c r="A12329" t="s">
        <v>1174</v>
      </c>
      <c r="B12329" t="s">
        <v>2163</v>
      </c>
      <c r="D12329" s="4">
        <v>94671</v>
      </c>
      <c r="I12329" s="4">
        <v>94671</v>
      </c>
      <c r="J12329" s="4">
        <v>94671</v>
      </c>
      <c r="K12329" s="4">
        <v>94671</v>
      </c>
    </row>
    <row r="12330" spans="1:11" x14ac:dyDescent="0.35">
      <c r="A12330" t="s">
        <v>1174</v>
      </c>
      <c r="B12330" t="s">
        <v>2166</v>
      </c>
      <c r="C12330" t="s">
        <v>1888</v>
      </c>
      <c r="H12330" s="4">
        <v>96000</v>
      </c>
      <c r="I12330" s="4">
        <v>96000</v>
      </c>
      <c r="J12330">
        <v>0</v>
      </c>
      <c r="K12330" s="4">
        <v>0</v>
      </c>
    </row>
    <row r="12331" spans="1:11" x14ac:dyDescent="0.35">
      <c r="A12331" t="s">
        <v>1174</v>
      </c>
      <c r="B12331" t="s">
        <v>2167</v>
      </c>
      <c r="C12331" t="s">
        <v>1889</v>
      </c>
      <c r="F12331" s="4">
        <v>63000</v>
      </c>
      <c r="I12331" s="4">
        <v>63000</v>
      </c>
      <c r="J12331">
        <v>0</v>
      </c>
      <c r="K12331" s="4">
        <v>0</v>
      </c>
    </row>
    <row r="12332" spans="1:11" x14ac:dyDescent="0.35">
      <c r="A12332" t="s">
        <v>1174</v>
      </c>
      <c r="B12332" t="s">
        <v>2168</v>
      </c>
      <c r="C12332" t="s">
        <v>1890</v>
      </c>
      <c r="F12332" s="4">
        <v>60000</v>
      </c>
      <c r="I12332" s="4">
        <v>60000</v>
      </c>
      <c r="J12332">
        <v>0</v>
      </c>
      <c r="K12332" s="4">
        <v>0</v>
      </c>
    </row>
    <row r="12333" spans="1:11" x14ac:dyDescent="0.35">
      <c r="A12333" t="s">
        <v>1174</v>
      </c>
      <c r="B12333" t="s">
        <v>2169</v>
      </c>
      <c r="F12333" s="4">
        <v>123000</v>
      </c>
      <c r="H12333" s="4">
        <v>96000</v>
      </c>
      <c r="I12333" s="4">
        <v>219000</v>
      </c>
      <c r="J12333">
        <v>0</v>
      </c>
      <c r="K12333" s="4">
        <v>0</v>
      </c>
    </row>
    <row r="12334" spans="1:11" x14ac:dyDescent="0.35">
      <c r="A12334" t="s">
        <v>1174</v>
      </c>
      <c r="B12334" t="s">
        <v>2170</v>
      </c>
      <c r="D12334" s="4">
        <v>7928691</v>
      </c>
      <c r="E12334" s="4">
        <v>76840</v>
      </c>
      <c r="F12334" s="4">
        <v>1853704</v>
      </c>
      <c r="G12334" s="4">
        <v>73060</v>
      </c>
      <c r="H12334" s="4">
        <v>780854</v>
      </c>
      <c r="I12334" s="4">
        <v>10713149</v>
      </c>
      <c r="J12334" s="4">
        <f>SUM(D12334,E12334)</f>
        <v>8005531</v>
      </c>
      <c r="K12334" s="4">
        <v>7928691</v>
      </c>
    </row>
    <row r="12335" spans="1:11" x14ac:dyDescent="0.35">
      <c r="A12335" t="s">
        <v>1177</v>
      </c>
      <c r="B12335" t="s">
        <v>2118</v>
      </c>
      <c r="C12335" t="s">
        <v>1843</v>
      </c>
      <c r="D12335" s="4">
        <v>13580519</v>
      </c>
      <c r="E12335" s="4">
        <v>2279340</v>
      </c>
      <c r="I12335" s="4">
        <v>15859859</v>
      </c>
      <c r="J12335" s="4">
        <v>15859859</v>
      </c>
      <c r="K12335" s="4">
        <v>13580519</v>
      </c>
    </row>
    <row r="12336" spans="1:11" x14ac:dyDescent="0.35">
      <c r="A12336" t="s">
        <v>1177</v>
      </c>
      <c r="B12336" t="s">
        <v>2119</v>
      </c>
      <c r="C12336" t="s">
        <v>1844</v>
      </c>
      <c r="D12336" s="4">
        <v>1666674</v>
      </c>
      <c r="H12336" s="4">
        <v>120600</v>
      </c>
      <c r="I12336" s="4">
        <v>1787274</v>
      </c>
      <c r="J12336" s="4">
        <v>1666674</v>
      </c>
      <c r="K12336" s="4">
        <v>1666674</v>
      </c>
    </row>
    <row r="12337" spans="1:11" x14ac:dyDescent="0.35">
      <c r="A12337" t="s">
        <v>1177</v>
      </c>
      <c r="B12337" t="s">
        <v>2120</v>
      </c>
      <c r="C12337" t="s">
        <v>1845</v>
      </c>
      <c r="D12337" s="4">
        <v>755341</v>
      </c>
      <c r="I12337" s="4">
        <v>755341</v>
      </c>
      <c r="J12337" s="4">
        <v>755341</v>
      </c>
      <c r="K12337" s="4">
        <v>755341</v>
      </c>
    </row>
    <row r="12338" spans="1:11" x14ac:dyDescent="0.35">
      <c r="A12338" t="s">
        <v>1177</v>
      </c>
      <c r="B12338" t="s">
        <v>2121</v>
      </c>
      <c r="D12338" s="4">
        <v>16002534</v>
      </c>
      <c r="E12338" s="4">
        <v>2279340</v>
      </c>
      <c r="H12338" s="4">
        <v>120600</v>
      </c>
      <c r="I12338" s="4">
        <v>18402474</v>
      </c>
      <c r="J12338" s="4">
        <v>18281874</v>
      </c>
      <c r="K12338" s="4">
        <v>16002534</v>
      </c>
    </row>
    <row r="12339" spans="1:11" x14ac:dyDescent="0.35">
      <c r="A12339" t="s">
        <v>1177</v>
      </c>
      <c r="B12339" t="s">
        <v>2122</v>
      </c>
      <c r="C12339" t="s">
        <v>1846</v>
      </c>
      <c r="D12339" s="4">
        <v>4864291</v>
      </c>
      <c r="I12339" s="4">
        <v>4864291</v>
      </c>
      <c r="J12339" s="4">
        <v>4864291</v>
      </c>
      <c r="K12339" s="4">
        <v>4864291</v>
      </c>
    </row>
    <row r="12340" spans="1:11" x14ac:dyDescent="0.35">
      <c r="A12340" t="s">
        <v>1177</v>
      </c>
      <c r="B12340" t="s">
        <v>2123</v>
      </c>
      <c r="C12340" t="s">
        <v>1847</v>
      </c>
      <c r="D12340" s="4">
        <v>5687965</v>
      </c>
      <c r="F12340" s="4">
        <v>945946</v>
      </c>
      <c r="I12340" s="4">
        <v>6633911</v>
      </c>
      <c r="J12340" s="4">
        <v>5687965</v>
      </c>
      <c r="K12340" s="4">
        <v>5687965</v>
      </c>
    </row>
    <row r="12341" spans="1:11" x14ac:dyDescent="0.35">
      <c r="A12341" t="s">
        <v>1177</v>
      </c>
      <c r="B12341" t="s">
        <v>2124</v>
      </c>
      <c r="C12341" t="s">
        <v>1848</v>
      </c>
      <c r="D12341" s="4">
        <v>8730</v>
      </c>
      <c r="I12341" s="4">
        <v>8730</v>
      </c>
      <c r="J12341" s="4">
        <v>8730</v>
      </c>
      <c r="K12341" s="4">
        <v>8730</v>
      </c>
    </row>
    <row r="12342" spans="1:11" x14ac:dyDescent="0.35">
      <c r="A12342" t="s">
        <v>1177</v>
      </c>
      <c r="B12342" t="s">
        <v>2125</v>
      </c>
      <c r="D12342" s="4">
        <v>10560986</v>
      </c>
      <c r="F12342" s="4">
        <v>945946</v>
      </c>
      <c r="I12342" s="4">
        <v>11506932</v>
      </c>
      <c r="J12342" s="4">
        <v>10560986</v>
      </c>
      <c r="K12342" s="4">
        <v>10560986</v>
      </c>
    </row>
    <row r="12343" spans="1:11" x14ac:dyDescent="0.35">
      <c r="A12343" t="s">
        <v>1177</v>
      </c>
      <c r="B12343" t="s">
        <v>2126</v>
      </c>
      <c r="C12343" t="s">
        <v>1850</v>
      </c>
      <c r="E12343" s="4">
        <v>1600000</v>
      </c>
      <c r="I12343" s="4">
        <v>1600000</v>
      </c>
      <c r="J12343">
        <v>1600000</v>
      </c>
      <c r="K12343" s="4">
        <v>0</v>
      </c>
    </row>
    <row r="12344" spans="1:11" x14ac:dyDescent="0.35">
      <c r="A12344" t="s">
        <v>1177</v>
      </c>
      <c r="B12344" t="s">
        <v>2127</v>
      </c>
      <c r="E12344" s="4">
        <v>1600000</v>
      </c>
      <c r="I12344" s="4">
        <v>1600000</v>
      </c>
      <c r="J12344">
        <v>1600000</v>
      </c>
      <c r="K12344" s="4">
        <v>0</v>
      </c>
    </row>
    <row r="12345" spans="1:11" x14ac:dyDescent="0.35">
      <c r="A12345" t="s">
        <v>1177</v>
      </c>
      <c r="B12345" t="s">
        <v>2201</v>
      </c>
      <c r="C12345" t="s">
        <v>1934</v>
      </c>
      <c r="D12345" s="4">
        <v>3586</v>
      </c>
      <c r="I12345" s="4">
        <v>3586</v>
      </c>
      <c r="J12345" s="4">
        <v>3586</v>
      </c>
      <c r="K12345" s="4">
        <v>3586</v>
      </c>
    </row>
    <row r="12346" spans="1:11" x14ac:dyDescent="0.35">
      <c r="A12346" t="s">
        <v>1177</v>
      </c>
      <c r="B12346" t="s">
        <v>2128</v>
      </c>
      <c r="C12346" t="s">
        <v>1851</v>
      </c>
      <c r="D12346" s="4">
        <v>278232</v>
      </c>
      <c r="I12346" s="4">
        <v>278232</v>
      </c>
      <c r="J12346" s="4">
        <v>278232</v>
      </c>
      <c r="K12346" s="4">
        <v>278232</v>
      </c>
    </row>
    <row r="12347" spans="1:11" x14ac:dyDescent="0.35">
      <c r="A12347" t="s">
        <v>1177</v>
      </c>
      <c r="B12347" t="s">
        <v>2178</v>
      </c>
      <c r="C12347" t="s">
        <v>1899</v>
      </c>
      <c r="H12347" s="4">
        <v>50161</v>
      </c>
      <c r="I12347" s="4">
        <v>50161</v>
      </c>
      <c r="J12347">
        <v>0</v>
      </c>
      <c r="K12347" s="4">
        <v>0</v>
      </c>
    </row>
    <row r="12348" spans="1:11" x14ac:dyDescent="0.35">
      <c r="A12348" t="s">
        <v>1177</v>
      </c>
      <c r="B12348" t="s">
        <v>2195</v>
      </c>
      <c r="C12348" t="s">
        <v>1916</v>
      </c>
      <c r="D12348" s="4">
        <v>9630</v>
      </c>
      <c r="I12348" s="4">
        <v>9630</v>
      </c>
      <c r="J12348" s="4">
        <v>9630</v>
      </c>
      <c r="K12348" s="4">
        <v>9630</v>
      </c>
    </row>
    <row r="12349" spans="1:11" x14ac:dyDescent="0.35">
      <c r="A12349" t="s">
        <v>1177</v>
      </c>
      <c r="B12349" t="s">
        <v>2129</v>
      </c>
      <c r="C12349" t="s">
        <v>1852</v>
      </c>
      <c r="D12349" s="4">
        <v>9541</v>
      </c>
      <c r="I12349" s="4">
        <v>9541</v>
      </c>
      <c r="J12349" s="4">
        <v>9541</v>
      </c>
      <c r="K12349" s="4">
        <v>9541</v>
      </c>
    </row>
    <row r="12350" spans="1:11" x14ac:dyDescent="0.35">
      <c r="A12350" t="s">
        <v>1177</v>
      </c>
      <c r="B12350" t="s">
        <v>2130</v>
      </c>
      <c r="C12350" t="s">
        <v>1853</v>
      </c>
      <c r="D12350" s="4">
        <v>11965</v>
      </c>
      <c r="F12350" s="4">
        <v>3848</v>
      </c>
      <c r="I12350" s="4">
        <v>15813</v>
      </c>
      <c r="J12350" s="4">
        <v>11965</v>
      </c>
      <c r="K12350" s="4">
        <v>11965</v>
      </c>
    </row>
    <row r="12351" spans="1:11" x14ac:dyDescent="0.35">
      <c r="A12351" t="s">
        <v>1177</v>
      </c>
      <c r="B12351" t="s">
        <v>2172</v>
      </c>
      <c r="C12351" t="s">
        <v>1893</v>
      </c>
      <c r="H12351" s="4">
        <v>2052</v>
      </c>
      <c r="I12351" s="4">
        <v>2052</v>
      </c>
      <c r="J12351">
        <v>0</v>
      </c>
      <c r="K12351" s="4">
        <v>0</v>
      </c>
    </row>
    <row r="12352" spans="1:11" x14ac:dyDescent="0.35">
      <c r="A12352" t="s">
        <v>1177</v>
      </c>
      <c r="B12352" t="s">
        <v>2182</v>
      </c>
      <c r="C12352" t="s">
        <v>1903</v>
      </c>
      <c r="D12352" s="4">
        <v>9032</v>
      </c>
      <c r="I12352" s="4">
        <v>9032</v>
      </c>
      <c r="J12352" s="4">
        <v>9032</v>
      </c>
      <c r="K12352" s="4">
        <v>9032</v>
      </c>
    </row>
    <row r="12353" spans="1:11" x14ac:dyDescent="0.35">
      <c r="A12353" t="s">
        <v>1177</v>
      </c>
      <c r="B12353" t="s">
        <v>2131</v>
      </c>
      <c r="C12353" t="s">
        <v>1854</v>
      </c>
      <c r="D12353" s="4">
        <v>37205</v>
      </c>
      <c r="F12353" s="4">
        <v>195022</v>
      </c>
      <c r="I12353" s="4">
        <v>232226</v>
      </c>
      <c r="J12353" s="4">
        <v>37205</v>
      </c>
      <c r="K12353" s="4">
        <v>37205</v>
      </c>
    </row>
    <row r="12354" spans="1:11" x14ac:dyDescent="0.35">
      <c r="A12354" t="s">
        <v>1177</v>
      </c>
      <c r="B12354" t="s">
        <v>2132</v>
      </c>
      <c r="C12354" t="s">
        <v>1855</v>
      </c>
      <c r="D12354" s="4">
        <v>219520</v>
      </c>
      <c r="E12354" s="4">
        <v>50229</v>
      </c>
      <c r="G12354" s="4">
        <v>190511</v>
      </c>
      <c r="I12354" s="4">
        <v>460260</v>
      </c>
      <c r="J12354" s="4">
        <v>269749</v>
      </c>
      <c r="K12354" s="4">
        <v>219520</v>
      </c>
    </row>
    <row r="12355" spans="1:11" x14ac:dyDescent="0.35">
      <c r="A12355" t="s">
        <v>1177</v>
      </c>
      <c r="B12355" t="s">
        <v>2133</v>
      </c>
      <c r="C12355" t="s">
        <v>1856</v>
      </c>
      <c r="D12355" s="4">
        <v>9646</v>
      </c>
      <c r="H12355" s="4">
        <v>22778</v>
      </c>
      <c r="I12355" s="4">
        <v>32425</v>
      </c>
      <c r="J12355" s="4">
        <v>9646</v>
      </c>
      <c r="K12355" s="4">
        <v>9646</v>
      </c>
    </row>
    <row r="12356" spans="1:11" x14ac:dyDescent="0.35">
      <c r="A12356" t="s">
        <v>1177</v>
      </c>
      <c r="B12356" t="s">
        <v>2134</v>
      </c>
      <c r="C12356" t="s">
        <v>1857</v>
      </c>
      <c r="D12356" s="4">
        <v>16974</v>
      </c>
      <c r="I12356" s="4">
        <v>16974</v>
      </c>
      <c r="J12356" s="4">
        <v>16974</v>
      </c>
      <c r="K12356" s="4">
        <v>16974</v>
      </c>
    </row>
    <row r="12357" spans="1:11" x14ac:dyDescent="0.35">
      <c r="A12357" t="s">
        <v>1177</v>
      </c>
      <c r="B12357" t="s">
        <v>2193</v>
      </c>
      <c r="C12357" t="s">
        <v>1914</v>
      </c>
      <c r="F12357" s="4">
        <v>45410</v>
      </c>
      <c r="I12357" s="4">
        <v>45410</v>
      </c>
      <c r="J12357">
        <v>0</v>
      </c>
      <c r="K12357" s="4">
        <v>0</v>
      </c>
    </row>
    <row r="12358" spans="1:11" x14ac:dyDescent="0.35">
      <c r="A12358" t="s">
        <v>1177</v>
      </c>
      <c r="B12358" t="s">
        <v>2135</v>
      </c>
      <c r="C12358" t="s">
        <v>1858</v>
      </c>
      <c r="D12358" s="4">
        <v>39215</v>
      </c>
      <c r="I12358" s="4">
        <v>39215</v>
      </c>
      <c r="J12358" s="4">
        <v>39215</v>
      </c>
      <c r="K12358" s="4">
        <v>39215</v>
      </c>
    </row>
    <row r="12359" spans="1:11" x14ac:dyDescent="0.35">
      <c r="A12359" t="s">
        <v>1177</v>
      </c>
      <c r="B12359" t="s">
        <v>2136</v>
      </c>
      <c r="C12359" t="s">
        <v>1859</v>
      </c>
      <c r="D12359" s="4">
        <v>918146</v>
      </c>
      <c r="I12359" s="4">
        <v>918146</v>
      </c>
      <c r="J12359" s="4">
        <v>918146</v>
      </c>
      <c r="K12359" s="4">
        <v>918146</v>
      </c>
    </row>
    <row r="12360" spans="1:11" x14ac:dyDescent="0.35">
      <c r="A12360" t="s">
        <v>1177</v>
      </c>
      <c r="B12360" t="s">
        <v>2194</v>
      </c>
      <c r="C12360" t="s">
        <v>1915</v>
      </c>
      <c r="D12360" s="4">
        <v>5</v>
      </c>
      <c r="I12360" s="4">
        <v>5</v>
      </c>
      <c r="J12360" s="4">
        <v>5</v>
      </c>
      <c r="K12360" s="4">
        <v>5</v>
      </c>
    </row>
    <row r="12361" spans="1:11" x14ac:dyDescent="0.35">
      <c r="A12361" t="s">
        <v>1177</v>
      </c>
      <c r="B12361" t="s">
        <v>2137</v>
      </c>
      <c r="C12361" t="s">
        <v>1860</v>
      </c>
      <c r="D12361" s="4">
        <v>326109</v>
      </c>
      <c r="E12361" s="4">
        <v>108703</v>
      </c>
      <c r="I12361" s="4">
        <v>434812</v>
      </c>
      <c r="J12361" s="4">
        <v>434812</v>
      </c>
      <c r="K12361" s="4">
        <v>326109</v>
      </c>
    </row>
    <row r="12362" spans="1:11" x14ac:dyDescent="0.35">
      <c r="A12362" t="s">
        <v>1177</v>
      </c>
      <c r="B12362" t="s">
        <v>2138</v>
      </c>
      <c r="C12362" t="s">
        <v>1861</v>
      </c>
      <c r="D12362" s="4">
        <v>133845</v>
      </c>
      <c r="I12362" s="4">
        <v>133845</v>
      </c>
      <c r="J12362" s="4">
        <v>133845</v>
      </c>
      <c r="K12362" s="4">
        <v>133845</v>
      </c>
    </row>
    <row r="12363" spans="1:11" x14ac:dyDescent="0.35">
      <c r="A12363" t="s">
        <v>1177</v>
      </c>
      <c r="B12363" t="s">
        <v>2140</v>
      </c>
      <c r="C12363" t="s">
        <v>1863</v>
      </c>
      <c r="D12363" s="4">
        <v>15560</v>
      </c>
      <c r="F12363" s="4">
        <v>7780</v>
      </c>
      <c r="I12363" s="4">
        <v>23340</v>
      </c>
      <c r="J12363" s="4">
        <v>15560</v>
      </c>
      <c r="K12363" s="4">
        <v>15560</v>
      </c>
    </row>
    <row r="12364" spans="1:11" x14ac:dyDescent="0.35">
      <c r="A12364" t="s">
        <v>1177</v>
      </c>
      <c r="B12364" t="s">
        <v>2141</v>
      </c>
      <c r="D12364" s="4">
        <v>2038212</v>
      </c>
      <c r="E12364" s="4">
        <v>158933</v>
      </c>
      <c r="F12364" s="4">
        <v>252059</v>
      </c>
      <c r="G12364" s="4">
        <v>190511</v>
      </c>
      <c r="H12364" s="4">
        <v>74991</v>
      </c>
      <c r="I12364" s="4">
        <v>2714706</v>
      </c>
      <c r="J12364" s="4">
        <v>2197145</v>
      </c>
      <c r="K12364" s="4">
        <v>2038212</v>
      </c>
    </row>
    <row r="12365" spans="1:11" x14ac:dyDescent="0.35">
      <c r="A12365" t="s">
        <v>1177</v>
      </c>
      <c r="B12365" t="s">
        <v>2143</v>
      </c>
      <c r="C12365" t="s">
        <v>1865</v>
      </c>
      <c r="G12365" s="4">
        <v>131762</v>
      </c>
      <c r="I12365" s="4">
        <v>131762</v>
      </c>
      <c r="J12365">
        <v>0</v>
      </c>
      <c r="K12365" s="4">
        <v>0</v>
      </c>
    </row>
    <row r="12366" spans="1:11" x14ac:dyDescent="0.35">
      <c r="A12366" t="s">
        <v>1177</v>
      </c>
      <c r="B12366" t="s">
        <v>2144</v>
      </c>
      <c r="C12366" t="s">
        <v>1866</v>
      </c>
      <c r="I12366" s="4">
        <v>0</v>
      </c>
      <c r="J12366">
        <v>0</v>
      </c>
      <c r="K12366" s="4">
        <v>0</v>
      </c>
    </row>
    <row r="12367" spans="1:11" x14ac:dyDescent="0.35">
      <c r="A12367" t="s">
        <v>1177</v>
      </c>
      <c r="B12367" t="s">
        <v>2145</v>
      </c>
      <c r="C12367" t="s">
        <v>1867</v>
      </c>
      <c r="D12367" s="4">
        <v>50531</v>
      </c>
      <c r="F12367" s="4">
        <v>4500</v>
      </c>
      <c r="H12367" s="4">
        <v>1838821</v>
      </c>
      <c r="I12367" s="4">
        <v>1893852</v>
      </c>
      <c r="J12367" s="4">
        <v>50531</v>
      </c>
      <c r="K12367" s="4">
        <v>50531</v>
      </c>
    </row>
    <row r="12368" spans="1:11" x14ac:dyDescent="0.35">
      <c r="A12368" t="s">
        <v>1177</v>
      </c>
      <c r="B12368" t="s">
        <v>2146</v>
      </c>
      <c r="C12368" t="s">
        <v>1868</v>
      </c>
      <c r="D12368" s="4">
        <v>6990</v>
      </c>
      <c r="F12368" s="4">
        <v>100000</v>
      </c>
      <c r="H12368" s="4">
        <v>1035895</v>
      </c>
      <c r="I12368" s="4">
        <v>1142885</v>
      </c>
      <c r="J12368" s="4">
        <v>6990</v>
      </c>
      <c r="K12368" s="4">
        <v>6990</v>
      </c>
    </row>
    <row r="12369" spans="1:11" x14ac:dyDescent="0.35">
      <c r="A12369" t="s">
        <v>1177</v>
      </c>
      <c r="B12369" t="s">
        <v>2173</v>
      </c>
      <c r="C12369" t="s">
        <v>1894</v>
      </c>
      <c r="D12369" s="4">
        <v>3273</v>
      </c>
      <c r="I12369" s="4">
        <v>3273</v>
      </c>
      <c r="J12369" s="4">
        <v>3273</v>
      </c>
      <c r="K12369" s="4">
        <v>3273</v>
      </c>
    </row>
    <row r="12370" spans="1:11" x14ac:dyDescent="0.35">
      <c r="A12370" t="s">
        <v>1177</v>
      </c>
      <c r="B12370" t="s">
        <v>2147</v>
      </c>
      <c r="C12370" t="s">
        <v>1869</v>
      </c>
      <c r="D12370" s="4">
        <v>960</v>
      </c>
      <c r="H12370" s="4">
        <v>328320</v>
      </c>
      <c r="I12370" s="4">
        <v>329280</v>
      </c>
      <c r="J12370" s="4">
        <v>960</v>
      </c>
      <c r="K12370" s="4">
        <v>960</v>
      </c>
    </row>
    <row r="12371" spans="1:11" x14ac:dyDescent="0.35">
      <c r="A12371" t="s">
        <v>1177</v>
      </c>
      <c r="B12371" t="s">
        <v>2148</v>
      </c>
      <c r="C12371" t="s">
        <v>1870</v>
      </c>
      <c r="D12371" s="4">
        <v>11949</v>
      </c>
      <c r="E12371" s="4">
        <v>21283</v>
      </c>
      <c r="G12371" s="4">
        <v>2063824</v>
      </c>
      <c r="I12371" s="4">
        <v>2097056</v>
      </c>
      <c r="J12371" s="4">
        <v>33232</v>
      </c>
      <c r="K12371" s="4">
        <v>11949</v>
      </c>
    </row>
    <row r="12372" spans="1:11" x14ac:dyDescent="0.35">
      <c r="A12372" t="s">
        <v>1177</v>
      </c>
      <c r="B12372" t="s">
        <v>2149</v>
      </c>
      <c r="C12372" t="s">
        <v>1871</v>
      </c>
      <c r="D12372" s="4">
        <v>31867</v>
      </c>
      <c r="G12372" s="4">
        <v>4330000</v>
      </c>
      <c r="H12372" s="4">
        <v>159041</v>
      </c>
      <c r="I12372" s="4">
        <v>4520908</v>
      </c>
      <c r="J12372" s="4">
        <v>31867</v>
      </c>
      <c r="K12372" s="4">
        <v>31867</v>
      </c>
    </row>
    <row r="12373" spans="1:11" x14ac:dyDescent="0.35">
      <c r="A12373" t="s">
        <v>1177</v>
      </c>
      <c r="B12373" t="s">
        <v>2150</v>
      </c>
      <c r="C12373" t="s">
        <v>1872</v>
      </c>
      <c r="D12373" s="4">
        <v>49000</v>
      </c>
      <c r="I12373" s="4">
        <v>49000</v>
      </c>
      <c r="J12373" s="4">
        <v>49000</v>
      </c>
      <c r="K12373" s="4">
        <v>49000</v>
      </c>
    </row>
    <row r="12374" spans="1:11" x14ac:dyDescent="0.35">
      <c r="A12374" t="s">
        <v>1177</v>
      </c>
      <c r="B12374" t="s">
        <v>2152</v>
      </c>
      <c r="C12374" t="s">
        <v>1874</v>
      </c>
      <c r="D12374" s="4">
        <v>2766</v>
      </c>
      <c r="I12374" s="4">
        <v>2766</v>
      </c>
      <c r="J12374" s="4">
        <v>2766</v>
      </c>
      <c r="K12374" s="4">
        <v>2766</v>
      </c>
    </row>
    <row r="12375" spans="1:11" x14ac:dyDescent="0.35">
      <c r="A12375" t="s">
        <v>1177</v>
      </c>
      <c r="B12375" t="s">
        <v>2153</v>
      </c>
      <c r="C12375" t="s">
        <v>1875</v>
      </c>
      <c r="H12375" s="4">
        <v>23248</v>
      </c>
      <c r="I12375" s="4">
        <v>23248</v>
      </c>
      <c r="J12375">
        <v>0</v>
      </c>
      <c r="K12375" s="4">
        <v>0</v>
      </c>
    </row>
    <row r="12376" spans="1:11" x14ac:dyDescent="0.35">
      <c r="A12376" t="s">
        <v>1177</v>
      </c>
      <c r="B12376" t="s">
        <v>2154</v>
      </c>
      <c r="C12376" t="s">
        <v>1876</v>
      </c>
      <c r="D12376" s="4">
        <v>1580</v>
      </c>
      <c r="H12376" s="4">
        <v>171360</v>
      </c>
      <c r="I12376" s="4">
        <v>172940</v>
      </c>
      <c r="J12376" s="4">
        <v>1580</v>
      </c>
      <c r="K12376" s="4">
        <v>1580</v>
      </c>
    </row>
    <row r="12377" spans="1:11" x14ac:dyDescent="0.35">
      <c r="A12377" t="s">
        <v>1177</v>
      </c>
      <c r="B12377" t="s">
        <v>2155</v>
      </c>
      <c r="C12377" t="s">
        <v>1877</v>
      </c>
      <c r="D12377" s="4">
        <v>27748</v>
      </c>
      <c r="I12377" s="4">
        <v>27748</v>
      </c>
      <c r="J12377" s="4">
        <v>27748</v>
      </c>
      <c r="K12377" s="4">
        <v>27748</v>
      </c>
    </row>
    <row r="12378" spans="1:11" x14ac:dyDescent="0.35">
      <c r="A12378" t="s">
        <v>1177</v>
      </c>
      <c r="B12378" t="s">
        <v>2156</v>
      </c>
      <c r="D12378" s="4">
        <v>186665</v>
      </c>
      <c r="E12378" s="4">
        <v>21283</v>
      </c>
      <c r="F12378" s="4">
        <v>104500</v>
      </c>
      <c r="G12378" s="4">
        <v>6525586</v>
      </c>
      <c r="H12378" s="4">
        <v>3556685</v>
      </c>
      <c r="I12378" s="4">
        <v>10394719</v>
      </c>
      <c r="J12378" s="4">
        <v>207948</v>
      </c>
      <c r="K12378" s="4">
        <v>186665</v>
      </c>
    </row>
    <row r="12379" spans="1:11" x14ac:dyDescent="0.35">
      <c r="A12379" t="s">
        <v>1177</v>
      </c>
      <c r="B12379" t="s">
        <v>2191</v>
      </c>
      <c r="C12379" t="s">
        <v>1912</v>
      </c>
      <c r="D12379" s="4">
        <v>1985</v>
      </c>
      <c r="I12379" s="4">
        <v>1985</v>
      </c>
      <c r="J12379" s="4">
        <v>1985</v>
      </c>
      <c r="K12379" s="4">
        <v>1985</v>
      </c>
    </row>
    <row r="12380" spans="1:11" x14ac:dyDescent="0.35">
      <c r="A12380" t="s">
        <v>1177</v>
      </c>
      <c r="B12380" t="s">
        <v>2157</v>
      </c>
      <c r="C12380" t="s">
        <v>1879</v>
      </c>
      <c r="D12380" s="4">
        <v>227835</v>
      </c>
      <c r="I12380" s="4">
        <v>227835</v>
      </c>
      <c r="J12380" s="4">
        <v>227835</v>
      </c>
      <c r="K12380" s="4">
        <v>227835</v>
      </c>
    </row>
    <row r="12381" spans="1:11" x14ac:dyDescent="0.35">
      <c r="A12381" t="s">
        <v>1177</v>
      </c>
      <c r="B12381" t="s">
        <v>2186</v>
      </c>
      <c r="C12381" t="s">
        <v>1907</v>
      </c>
      <c r="D12381" s="4">
        <v>10993</v>
      </c>
      <c r="I12381" s="4">
        <v>10993</v>
      </c>
      <c r="J12381" s="4">
        <v>10993</v>
      </c>
      <c r="K12381" s="4">
        <v>10993</v>
      </c>
    </row>
    <row r="12382" spans="1:11" x14ac:dyDescent="0.35">
      <c r="A12382" t="s">
        <v>1177</v>
      </c>
      <c r="B12382" t="s">
        <v>2176</v>
      </c>
      <c r="C12382" t="s">
        <v>1897</v>
      </c>
      <c r="D12382" s="4">
        <v>9089</v>
      </c>
      <c r="I12382" s="4">
        <v>9089</v>
      </c>
      <c r="J12382" s="4">
        <v>9089</v>
      </c>
      <c r="K12382" s="4">
        <v>9089</v>
      </c>
    </row>
    <row r="12383" spans="1:11" x14ac:dyDescent="0.35">
      <c r="A12383" t="s">
        <v>1177</v>
      </c>
      <c r="B12383" t="s">
        <v>2158</v>
      </c>
      <c r="C12383" t="s">
        <v>1880</v>
      </c>
      <c r="D12383" s="4">
        <v>287296</v>
      </c>
      <c r="I12383" s="4">
        <v>287296</v>
      </c>
      <c r="J12383" s="4">
        <v>287296</v>
      </c>
      <c r="K12383" s="4">
        <v>287296</v>
      </c>
    </row>
    <row r="12384" spans="1:11" x14ac:dyDescent="0.35">
      <c r="A12384" t="s">
        <v>1177</v>
      </c>
      <c r="B12384" t="s">
        <v>2159</v>
      </c>
      <c r="C12384" t="s">
        <v>1881</v>
      </c>
      <c r="D12384" s="4">
        <v>398553</v>
      </c>
      <c r="I12384" s="4">
        <v>398553</v>
      </c>
      <c r="J12384" s="4">
        <v>398553</v>
      </c>
      <c r="K12384" s="4">
        <v>398553</v>
      </c>
    </row>
    <row r="12385" spans="1:11" x14ac:dyDescent="0.35">
      <c r="A12385" t="s">
        <v>1177</v>
      </c>
      <c r="B12385" t="s">
        <v>2161</v>
      </c>
      <c r="C12385" t="s">
        <v>1883</v>
      </c>
      <c r="D12385" s="4">
        <v>11026</v>
      </c>
      <c r="I12385" s="4">
        <v>11026</v>
      </c>
      <c r="J12385" s="4">
        <v>11026</v>
      </c>
      <c r="K12385" s="4">
        <v>11026</v>
      </c>
    </row>
    <row r="12386" spans="1:11" x14ac:dyDescent="0.35">
      <c r="A12386" t="s">
        <v>1177</v>
      </c>
      <c r="B12386" t="s">
        <v>2163</v>
      </c>
      <c r="D12386" s="4">
        <v>946777</v>
      </c>
      <c r="I12386" s="4">
        <v>946777</v>
      </c>
      <c r="J12386" s="4">
        <v>946777</v>
      </c>
      <c r="K12386" s="4">
        <v>946777</v>
      </c>
    </row>
    <row r="12387" spans="1:11" x14ac:dyDescent="0.35">
      <c r="A12387" t="s">
        <v>1177</v>
      </c>
      <c r="B12387" t="s">
        <v>2164</v>
      </c>
      <c r="C12387" t="s">
        <v>1886</v>
      </c>
      <c r="D12387" s="4">
        <v>12100</v>
      </c>
      <c r="F12387" s="4">
        <v>155536</v>
      </c>
      <c r="I12387" s="4">
        <v>167636</v>
      </c>
      <c r="J12387" s="4">
        <v>12100</v>
      </c>
      <c r="K12387" s="4">
        <v>12100</v>
      </c>
    </row>
    <row r="12388" spans="1:11" x14ac:dyDescent="0.35">
      <c r="A12388" t="s">
        <v>1177</v>
      </c>
      <c r="B12388" t="s">
        <v>2165</v>
      </c>
      <c r="D12388" s="4">
        <v>12100</v>
      </c>
      <c r="F12388" s="4">
        <v>155536</v>
      </c>
      <c r="I12388" s="4">
        <v>167636</v>
      </c>
      <c r="J12388" s="4">
        <v>12100</v>
      </c>
      <c r="K12388" s="4">
        <v>12100</v>
      </c>
    </row>
    <row r="12389" spans="1:11" x14ac:dyDescent="0.35">
      <c r="A12389" t="s">
        <v>1177</v>
      </c>
      <c r="B12389" t="s">
        <v>2166</v>
      </c>
      <c r="C12389" t="s">
        <v>1888</v>
      </c>
      <c r="H12389" s="4">
        <v>288000</v>
      </c>
      <c r="I12389" s="4">
        <v>288000</v>
      </c>
      <c r="J12389">
        <v>0</v>
      </c>
      <c r="K12389" s="4">
        <v>0</v>
      </c>
    </row>
    <row r="12390" spans="1:11" x14ac:dyDescent="0.35">
      <c r="A12390" t="s">
        <v>1177</v>
      </c>
      <c r="B12390" t="s">
        <v>2167</v>
      </c>
      <c r="C12390" t="s">
        <v>1889</v>
      </c>
      <c r="G12390" s="4">
        <v>73500</v>
      </c>
      <c r="I12390" s="4">
        <v>73500</v>
      </c>
      <c r="J12390">
        <v>0</v>
      </c>
      <c r="K12390" s="4">
        <v>0</v>
      </c>
    </row>
    <row r="12391" spans="1:11" x14ac:dyDescent="0.35">
      <c r="A12391" t="s">
        <v>1177</v>
      </c>
      <c r="B12391" t="s">
        <v>2168</v>
      </c>
      <c r="C12391" t="s">
        <v>1890</v>
      </c>
      <c r="G12391" s="4">
        <v>37500</v>
      </c>
      <c r="I12391" s="4">
        <v>37500</v>
      </c>
      <c r="J12391">
        <v>0</v>
      </c>
      <c r="K12391" s="4">
        <v>0</v>
      </c>
    </row>
    <row r="12392" spans="1:11" x14ac:dyDescent="0.35">
      <c r="A12392" t="s">
        <v>1177</v>
      </c>
      <c r="B12392" t="s">
        <v>2169</v>
      </c>
      <c r="G12392" s="4">
        <v>111000</v>
      </c>
      <c r="H12392" s="4">
        <v>288000</v>
      </c>
      <c r="I12392" s="4">
        <v>399000</v>
      </c>
      <c r="J12392">
        <v>0</v>
      </c>
      <c r="K12392" s="4">
        <v>0</v>
      </c>
    </row>
    <row r="12393" spans="1:11" x14ac:dyDescent="0.35">
      <c r="A12393" t="s">
        <v>1177</v>
      </c>
      <c r="B12393" t="s">
        <v>2170</v>
      </c>
      <c r="D12393" s="4">
        <v>29747274</v>
      </c>
      <c r="E12393" s="4">
        <v>4059556</v>
      </c>
      <c r="F12393" s="4">
        <v>1458041</v>
      </c>
      <c r="G12393" s="4">
        <v>6827097</v>
      </c>
      <c r="H12393" s="4">
        <v>4040276</v>
      </c>
      <c r="I12393" s="4">
        <v>46132244</v>
      </c>
      <c r="J12393" s="4">
        <f>SUM(D12393,E12393)</f>
        <v>33806830</v>
      </c>
      <c r="K12393" s="4">
        <v>29747274</v>
      </c>
    </row>
    <row r="12394" spans="1:11" x14ac:dyDescent="0.35">
      <c r="A12394" t="s">
        <v>1180</v>
      </c>
      <c r="B12394" t="s">
        <v>2118</v>
      </c>
      <c r="C12394" t="s">
        <v>1843</v>
      </c>
      <c r="D12394" s="4">
        <v>23209034</v>
      </c>
      <c r="E12394" s="4">
        <v>1873387</v>
      </c>
      <c r="F12394" s="4">
        <v>14576800</v>
      </c>
      <c r="I12394" s="4">
        <v>39659221</v>
      </c>
      <c r="J12394" s="4">
        <v>25082421</v>
      </c>
      <c r="K12394" s="4">
        <v>23209034</v>
      </c>
    </row>
    <row r="12395" spans="1:11" x14ac:dyDescent="0.35">
      <c r="A12395" t="s">
        <v>1180</v>
      </c>
      <c r="B12395" t="s">
        <v>2119</v>
      </c>
      <c r="C12395" t="s">
        <v>1844</v>
      </c>
      <c r="D12395" s="4">
        <v>2824512</v>
      </c>
      <c r="E12395" s="4">
        <v>109861</v>
      </c>
      <c r="F12395" s="4">
        <v>580013</v>
      </c>
      <c r="H12395" s="4">
        <v>237600</v>
      </c>
      <c r="I12395" s="4">
        <v>3751985</v>
      </c>
      <c r="J12395" s="4">
        <v>2934373</v>
      </c>
      <c r="K12395" s="4">
        <v>2824512</v>
      </c>
    </row>
    <row r="12396" spans="1:11" x14ac:dyDescent="0.35">
      <c r="A12396" t="s">
        <v>1180</v>
      </c>
      <c r="B12396" t="s">
        <v>2120</v>
      </c>
      <c r="C12396" t="s">
        <v>1845</v>
      </c>
      <c r="D12396" s="4">
        <v>3239678</v>
      </c>
      <c r="I12396" s="4">
        <v>3239678</v>
      </c>
      <c r="J12396" s="4">
        <v>3239678</v>
      </c>
      <c r="K12396" s="4">
        <v>3239678</v>
      </c>
    </row>
    <row r="12397" spans="1:11" x14ac:dyDescent="0.35">
      <c r="A12397" t="s">
        <v>1180</v>
      </c>
      <c r="B12397" t="s">
        <v>2121</v>
      </c>
      <c r="D12397" s="4">
        <v>29273224</v>
      </c>
      <c r="E12397" s="4">
        <v>1983247</v>
      </c>
      <c r="F12397" s="4">
        <v>15156813</v>
      </c>
      <c r="H12397" s="4">
        <v>237600</v>
      </c>
      <c r="I12397" s="4">
        <v>46650884</v>
      </c>
      <c r="J12397" s="4">
        <v>31256471</v>
      </c>
      <c r="K12397" s="4">
        <v>29273224</v>
      </c>
    </row>
    <row r="12398" spans="1:11" x14ac:dyDescent="0.35">
      <c r="A12398" t="s">
        <v>1180</v>
      </c>
      <c r="B12398" t="s">
        <v>2122</v>
      </c>
      <c r="C12398" t="s">
        <v>1846</v>
      </c>
      <c r="D12398" s="4">
        <v>12370589</v>
      </c>
      <c r="E12398" s="4">
        <v>1390417</v>
      </c>
      <c r="F12398" s="4">
        <v>7500</v>
      </c>
      <c r="G12398" s="4">
        <v>5729024</v>
      </c>
      <c r="H12398" s="4">
        <v>4221675</v>
      </c>
      <c r="I12398" s="4">
        <v>23719206</v>
      </c>
      <c r="J12398" s="4">
        <v>13761006</v>
      </c>
      <c r="K12398" s="4">
        <v>12370589</v>
      </c>
    </row>
    <row r="12399" spans="1:11" x14ac:dyDescent="0.35">
      <c r="A12399" t="s">
        <v>1180</v>
      </c>
      <c r="B12399" t="s">
        <v>2123</v>
      </c>
      <c r="C12399" t="s">
        <v>1847</v>
      </c>
      <c r="D12399" s="4">
        <v>11918757</v>
      </c>
      <c r="F12399" s="4">
        <v>1697180</v>
      </c>
      <c r="G12399" s="4">
        <v>262501</v>
      </c>
      <c r="I12399" s="4">
        <v>13878438</v>
      </c>
      <c r="J12399" s="4">
        <v>11918757</v>
      </c>
      <c r="K12399" s="4">
        <v>11918757</v>
      </c>
    </row>
    <row r="12400" spans="1:11" x14ac:dyDescent="0.35">
      <c r="A12400" t="s">
        <v>1180</v>
      </c>
      <c r="B12400" t="s">
        <v>2124</v>
      </c>
      <c r="C12400" t="s">
        <v>1848</v>
      </c>
      <c r="D12400" s="4">
        <v>1676</v>
      </c>
      <c r="E12400" s="4">
        <v>4067</v>
      </c>
      <c r="I12400" s="4">
        <v>5743</v>
      </c>
      <c r="J12400" s="4">
        <v>5743</v>
      </c>
      <c r="K12400" s="4">
        <v>1676</v>
      </c>
    </row>
    <row r="12401" spans="1:11" x14ac:dyDescent="0.35">
      <c r="A12401" t="s">
        <v>1180</v>
      </c>
      <c r="B12401" t="s">
        <v>2125</v>
      </c>
      <c r="D12401" s="4">
        <v>24291023</v>
      </c>
      <c r="E12401" s="4">
        <v>1394485</v>
      </c>
      <c r="F12401" s="4">
        <v>1704680</v>
      </c>
      <c r="G12401" s="4">
        <v>5991525</v>
      </c>
      <c r="H12401" s="4">
        <v>4221675</v>
      </c>
      <c r="I12401" s="4">
        <v>37603387</v>
      </c>
      <c r="J12401" s="4">
        <v>25685508</v>
      </c>
      <c r="K12401" s="4">
        <v>24291023</v>
      </c>
    </row>
    <row r="12402" spans="1:11" x14ac:dyDescent="0.35">
      <c r="A12402" t="s">
        <v>1180</v>
      </c>
      <c r="B12402" t="s">
        <v>2126</v>
      </c>
      <c r="C12402" t="s">
        <v>1850</v>
      </c>
      <c r="D12402" s="4">
        <v>9618600</v>
      </c>
      <c r="I12402" s="4">
        <v>9618600</v>
      </c>
      <c r="J12402" s="4">
        <v>9618600</v>
      </c>
      <c r="K12402" s="4">
        <v>9618600</v>
      </c>
    </row>
    <row r="12403" spans="1:11" x14ac:dyDescent="0.35">
      <c r="A12403" t="s">
        <v>1180</v>
      </c>
      <c r="B12403" t="s">
        <v>2127</v>
      </c>
      <c r="D12403" s="4">
        <v>9618600</v>
      </c>
      <c r="I12403" s="4">
        <v>9618600</v>
      </c>
      <c r="J12403" s="4">
        <v>9618600</v>
      </c>
      <c r="K12403" s="4">
        <v>9618600</v>
      </c>
    </row>
    <row r="12404" spans="1:11" x14ac:dyDescent="0.35">
      <c r="A12404" t="s">
        <v>1180</v>
      </c>
      <c r="B12404" t="s">
        <v>2128</v>
      </c>
      <c r="C12404" t="s">
        <v>1851</v>
      </c>
      <c r="D12404" s="4">
        <v>156361</v>
      </c>
      <c r="G12404" s="4">
        <v>897738</v>
      </c>
      <c r="I12404" s="4">
        <v>1054099</v>
      </c>
      <c r="J12404" s="4">
        <v>156361</v>
      </c>
      <c r="K12404" s="4">
        <v>156361</v>
      </c>
    </row>
    <row r="12405" spans="1:11" x14ac:dyDescent="0.35">
      <c r="A12405" t="s">
        <v>1180</v>
      </c>
      <c r="B12405" t="s">
        <v>2129</v>
      </c>
      <c r="C12405" t="s">
        <v>1852</v>
      </c>
      <c r="E12405" s="4">
        <v>8178</v>
      </c>
      <c r="F12405" s="4">
        <v>2726</v>
      </c>
      <c r="I12405" s="4">
        <v>10904</v>
      </c>
      <c r="J12405">
        <v>8178</v>
      </c>
      <c r="K12405" s="4">
        <v>0</v>
      </c>
    </row>
    <row r="12406" spans="1:11" x14ac:dyDescent="0.35">
      <c r="A12406" t="s">
        <v>1180</v>
      </c>
      <c r="B12406" t="s">
        <v>2130</v>
      </c>
      <c r="C12406" t="s">
        <v>1853</v>
      </c>
      <c r="D12406" s="4">
        <v>5461</v>
      </c>
      <c r="E12406" s="4">
        <v>5461</v>
      </c>
      <c r="F12406" s="4">
        <v>5461</v>
      </c>
      <c r="H12406" s="4">
        <v>35496</v>
      </c>
      <c r="I12406" s="4">
        <v>51878</v>
      </c>
      <c r="J12406" s="4">
        <v>10922</v>
      </c>
      <c r="K12406" s="4">
        <v>5461</v>
      </c>
    </row>
    <row r="12407" spans="1:11" x14ac:dyDescent="0.35">
      <c r="A12407" t="s">
        <v>1180</v>
      </c>
      <c r="B12407" t="s">
        <v>2172</v>
      </c>
      <c r="C12407" t="s">
        <v>1893</v>
      </c>
      <c r="H12407" s="4">
        <v>4778</v>
      </c>
      <c r="I12407" s="4">
        <v>4778</v>
      </c>
      <c r="J12407">
        <v>0</v>
      </c>
      <c r="K12407" s="4">
        <v>0</v>
      </c>
    </row>
    <row r="12408" spans="1:11" x14ac:dyDescent="0.35">
      <c r="A12408" t="s">
        <v>1180</v>
      </c>
      <c r="B12408" t="s">
        <v>2131</v>
      </c>
      <c r="C12408" t="s">
        <v>1854</v>
      </c>
      <c r="D12408" s="4">
        <v>99199</v>
      </c>
      <c r="G12408" s="4">
        <v>733014</v>
      </c>
      <c r="I12408" s="4">
        <v>832213</v>
      </c>
      <c r="J12408" s="4">
        <v>99199</v>
      </c>
      <c r="K12408" s="4">
        <v>99199</v>
      </c>
    </row>
    <row r="12409" spans="1:11" x14ac:dyDescent="0.35">
      <c r="A12409" t="s">
        <v>1180</v>
      </c>
      <c r="B12409" t="s">
        <v>2132</v>
      </c>
      <c r="C12409" t="s">
        <v>1855</v>
      </c>
      <c r="D12409" s="4">
        <v>28627</v>
      </c>
      <c r="G12409" s="4">
        <v>483401</v>
      </c>
      <c r="H12409" s="4">
        <v>199095</v>
      </c>
      <c r="I12409" s="4">
        <v>711122</v>
      </c>
      <c r="J12409" s="4">
        <v>28627</v>
      </c>
      <c r="K12409" s="4">
        <v>28627</v>
      </c>
    </row>
    <row r="12410" spans="1:11" x14ac:dyDescent="0.35">
      <c r="A12410" t="s">
        <v>1180</v>
      </c>
      <c r="B12410" t="s">
        <v>2133</v>
      </c>
      <c r="C12410" t="s">
        <v>1856</v>
      </c>
      <c r="F12410" s="4">
        <v>33340</v>
      </c>
      <c r="G12410" s="4">
        <v>6368</v>
      </c>
      <c r="I12410" s="4">
        <v>39709</v>
      </c>
      <c r="J12410">
        <v>0</v>
      </c>
      <c r="K12410" s="4">
        <v>0</v>
      </c>
    </row>
    <row r="12411" spans="1:11" x14ac:dyDescent="0.35">
      <c r="A12411" t="s">
        <v>1180</v>
      </c>
      <c r="B12411" t="s">
        <v>2134</v>
      </c>
      <c r="C12411" t="s">
        <v>1857</v>
      </c>
      <c r="D12411" s="4">
        <v>14933</v>
      </c>
      <c r="G12411" s="4">
        <v>29874</v>
      </c>
      <c r="H12411" s="4">
        <v>38022</v>
      </c>
      <c r="I12411" s="4">
        <v>82829</v>
      </c>
      <c r="J12411" s="4">
        <v>14933</v>
      </c>
      <c r="K12411" s="4">
        <v>14933</v>
      </c>
    </row>
    <row r="12412" spans="1:11" x14ac:dyDescent="0.35">
      <c r="A12412" t="s">
        <v>1180</v>
      </c>
      <c r="B12412" t="s">
        <v>2135</v>
      </c>
      <c r="C12412" t="s">
        <v>1858</v>
      </c>
      <c r="G12412" s="4">
        <v>31171</v>
      </c>
      <c r="I12412" s="4">
        <v>31171</v>
      </c>
      <c r="J12412">
        <v>0</v>
      </c>
      <c r="K12412" s="4">
        <v>0</v>
      </c>
    </row>
    <row r="12413" spans="1:11" x14ac:dyDescent="0.35">
      <c r="A12413" t="s">
        <v>1180</v>
      </c>
      <c r="B12413" t="s">
        <v>2136</v>
      </c>
      <c r="C12413" t="s">
        <v>1859</v>
      </c>
      <c r="D12413" s="4">
        <v>300000</v>
      </c>
      <c r="E12413" s="4">
        <v>25000</v>
      </c>
      <c r="G12413" s="4">
        <v>150000</v>
      </c>
      <c r="H12413" s="4">
        <v>788476</v>
      </c>
      <c r="I12413" s="4">
        <v>1263476</v>
      </c>
      <c r="J12413" s="4">
        <v>325000</v>
      </c>
      <c r="K12413" s="4">
        <v>300000</v>
      </c>
    </row>
    <row r="12414" spans="1:11" x14ac:dyDescent="0.35">
      <c r="A12414" t="s">
        <v>1180</v>
      </c>
      <c r="B12414" t="s">
        <v>2137</v>
      </c>
      <c r="C12414" t="s">
        <v>1860</v>
      </c>
      <c r="G12414" s="4">
        <v>2500170</v>
      </c>
      <c r="H12414" s="4">
        <v>217406</v>
      </c>
      <c r="I12414" s="4">
        <v>2717576</v>
      </c>
      <c r="J12414">
        <v>0</v>
      </c>
      <c r="K12414" s="4">
        <v>0</v>
      </c>
    </row>
    <row r="12415" spans="1:11" x14ac:dyDescent="0.35">
      <c r="A12415" t="s">
        <v>1180</v>
      </c>
      <c r="B12415" t="s">
        <v>2138</v>
      </c>
      <c r="C12415" t="s">
        <v>1861</v>
      </c>
      <c r="D12415" s="4">
        <v>42682</v>
      </c>
      <c r="G12415" s="4">
        <v>166490</v>
      </c>
      <c r="I12415" s="4">
        <v>209172</v>
      </c>
      <c r="J12415" s="4">
        <v>42682</v>
      </c>
      <c r="K12415" s="4">
        <v>42682</v>
      </c>
    </row>
    <row r="12416" spans="1:11" x14ac:dyDescent="0.35">
      <c r="A12416" t="s">
        <v>1180</v>
      </c>
      <c r="B12416" t="s">
        <v>2139</v>
      </c>
      <c r="C12416" t="s">
        <v>1862</v>
      </c>
      <c r="E12416" s="4">
        <v>0</v>
      </c>
      <c r="G12416" s="4">
        <v>1538357</v>
      </c>
      <c r="H12416" s="4">
        <v>213601</v>
      </c>
      <c r="I12416" s="4">
        <v>1751958</v>
      </c>
      <c r="J12416">
        <v>0</v>
      </c>
      <c r="K12416" s="4">
        <v>0</v>
      </c>
    </row>
    <row r="12417" spans="1:11" x14ac:dyDescent="0.35">
      <c r="A12417" t="s">
        <v>1180</v>
      </c>
      <c r="B12417" t="s">
        <v>2140</v>
      </c>
      <c r="C12417" t="s">
        <v>1863</v>
      </c>
      <c r="G12417" s="4">
        <v>54459</v>
      </c>
      <c r="H12417" s="4">
        <v>7780</v>
      </c>
      <c r="I12417" s="4">
        <v>62239</v>
      </c>
      <c r="J12417">
        <v>0</v>
      </c>
      <c r="K12417" s="4">
        <v>0</v>
      </c>
    </row>
    <row r="12418" spans="1:11" x14ac:dyDescent="0.35">
      <c r="A12418" t="s">
        <v>1180</v>
      </c>
      <c r="B12418" t="s">
        <v>2141</v>
      </c>
      <c r="D12418" s="4">
        <v>647263</v>
      </c>
      <c r="E12418" s="4">
        <v>38639</v>
      </c>
      <c r="F12418" s="4">
        <v>41527</v>
      </c>
      <c r="G12418" s="4">
        <v>6591042</v>
      </c>
      <c r="H12418" s="4">
        <v>1504654</v>
      </c>
      <c r="I12418" s="4">
        <v>8823124</v>
      </c>
      <c r="J12418" s="4">
        <v>685902</v>
      </c>
      <c r="K12418" s="4">
        <v>647263</v>
      </c>
    </row>
    <row r="12419" spans="1:11" x14ac:dyDescent="0.35">
      <c r="A12419" t="s">
        <v>1180</v>
      </c>
      <c r="B12419" t="s">
        <v>2143</v>
      </c>
      <c r="C12419" t="s">
        <v>1865</v>
      </c>
      <c r="D12419" s="4">
        <v>3488</v>
      </c>
      <c r="H12419" s="4">
        <v>81124</v>
      </c>
      <c r="I12419" s="4">
        <v>84612</v>
      </c>
      <c r="J12419" s="4">
        <v>3488</v>
      </c>
      <c r="K12419" s="4">
        <v>3488</v>
      </c>
    </row>
    <row r="12420" spans="1:11" x14ac:dyDescent="0.35">
      <c r="A12420" t="s">
        <v>1180</v>
      </c>
      <c r="B12420" t="s">
        <v>2144</v>
      </c>
      <c r="C12420" t="s">
        <v>1866</v>
      </c>
      <c r="D12420" s="4">
        <v>1580</v>
      </c>
      <c r="I12420" s="4">
        <v>1580</v>
      </c>
      <c r="J12420" s="4">
        <v>1580</v>
      </c>
      <c r="K12420" s="4">
        <v>1580</v>
      </c>
    </row>
    <row r="12421" spans="1:11" x14ac:dyDescent="0.35">
      <c r="A12421" t="s">
        <v>1180</v>
      </c>
      <c r="B12421" t="s">
        <v>2145</v>
      </c>
      <c r="C12421" t="s">
        <v>1867</v>
      </c>
      <c r="D12421" s="4">
        <v>43577</v>
      </c>
      <c r="E12421" s="4">
        <v>0</v>
      </c>
      <c r="F12421" s="4">
        <v>199936</v>
      </c>
      <c r="H12421" s="4">
        <v>2391422</v>
      </c>
      <c r="I12421" s="4">
        <v>2634936</v>
      </c>
      <c r="J12421" s="4">
        <v>43577</v>
      </c>
      <c r="K12421" s="4">
        <v>43577</v>
      </c>
    </row>
    <row r="12422" spans="1:11" x14ac:dyDescent="0.35">
      <c r="A12422" t="s">
        <v>1180</v>
      </c>
      <c r="B12422" t="s">
        <v>2146</v>
      </c>
      <c r="C12422" t="s">
        <v>1868</v>
      </c>
      <c r="D12422" s="4">
        <v>10519</v>
      </c>
      <c r="G12422" s="4">
        <v>60519</v>
      </c>
      <c r="H12422" s="4">
        <v>2351025</v>
      </c>
      <c r="I12422" s="4">
        <v>2422062</v>
      </c>
      <c r="J12422" s="4">
        <v>10519</v>
      </c>
      <c r="K12422" s="4">
        <v>10519</v>
      </c>
    </row>
    <row r="12423" spans="1:11" x14ac:dyDescent="0.35">
      <c r="A12423" t="s">
        <v>1180</v>
      </c>
      <c r="B12423" t="s">
        <v>2173</v>
      </c>
      <c r="C12423" t="s">
        <v>1894</v>
      </c>
      <c r="D12423" s="4">
        <v>21603</v>
      </c>
      <c r="I12423" s="4">
        <v>21603</v>
      </c>
      <c r="J12423" s="4">
        <v>21603</v>
      </c>
      <c r="K12423" s="4">
        <v>21603</v>
      </c>
    </row>
    <row r="12424" spans="1:11" x14ac:dyDescent="0.35">
      <c r="A12424" t="s">
        <v>1180</v>
      </c>
      <c r="B12424" t="s">
        <v>2147</v>
      </c>
      <c r="C12424" t="s">
        <v>1869</v>
      </c>
      <c r="H12424" s="4">
        <v>811776</v>
      </c>
      <c r="I12424" s="4">
        <v>811776</v>
      </c>
      <c r="J12424">
        <v>0</v>
      </c>
      <c r="K12424" s="4">
        <v>0</v>
      </c>
    </row>
    <row r="12425" spans="1:11" x14ac:dyDescent="0.35">
      <c r="A12425" t="s">
        <v>1180</v>
      </c>
      <c r="B12425" t="s">
        <v>2148</v>
      </c>
      <c r="C12425" t="s">
        <v>1870</v>
      </c>
      <c r="D12425" s="4">
        <v>0</v>
      </c>
      <c r="E12425" s="4">
        <v>29264</v>
      </c>
      <c r="F12425" s="4">
        <v>5022430</v>
      </c>
      <c r="H12425" s="4">
        <v>223527</v>
      </c>
      <c r="I12425" s="4">
        <v>5275222</v>
      </c>
      <c r="J12425" s="4">
        <v>29264</v>
      </c>
      <c r="K12425" s="4">
        <v>0</v>
      </c>
    </row>
    <row r="12426" spans="1:11" x14ac:dyDescent="0.35">
      <c r="A12426" t="s">
        <v>1180</v>
      </c>
      <c r="B12426" t="s">
        <v>2149</v>
      </c>
      <c r="C12426" t="s">
        <v>1871</v>
      </c>
      <c r="E12426" s="4">
        <v>6495000</v>
      </c>
      <c r="F12426" s="4">
        <v>61396</v>
      </c>
      <c r="H12426" s="4">
        <v>115612</v>
      </c>
      <c r="I12426" s="4">
        <v>6672008</v>
      </c>
      <c r="J12426">
        <v>6495000</v>
      </c>
      <c r="K12426" s="4">
        <v>0</v>
      </c>
    </row>
    <row r="12427" spans="1:11" x14ac:dyDescent="0.35">
      <c r="A12427" t="s">
        <v>1180</v>
      </c>
      <c r="B12427" t="s">
        <v>2150</v>
      </c>
      <c r="C12427" t="s">
        <v>1872</v>
      </c>
      <c r="D12427" s="4">
        <v>294000</v>
      </c>
      <c r="I12427" s="4">
        <v>294000</v>
      </c>
      <c r="J12427" s="4">
        <v>294000</v>
      </c>
      <c r="K12427" s="4">
        <v>294000</v>
      </c>
    </row>
    <row r="12428" spans="1:11" x14ac:dyDescent="0.35">
      <c r="A12428" t="s">
        <v>1180</v>
      </c>
      <c r="B12428" t="s">
        <v>2152</v>
      </c>
      <c r="C12428" t="s">
        <v>1874</v>
      </c>
      <c r="D12428" s="4">
        <v>3410</v>
      </c>
      <c r="I12428" s="4">
        <v>3410</v>
      </c>
      <c r="J12428" s="4">
        <v>3410</v>
      </c>
      <c r="K12428" s="4">
        <v>3410</v>
      </c>
    </row>
    <row r="12429" spans="1:11" x14ac:dyDescent="0.35">
      <c r="A12429" t="s">
        <v>1180</v>
      </c>
      <c r="B12429" t="s">
        <v>2153</v>
      </c>
      <c r="C12429" t="s">
        <v>1875</v>
      </c>
      <c r="H12429" s="4">
        <v>72070</v>
      </c>
      <c r="I12429" s="4">
        <v>72070</v>
      </c>
      <c r="J12429">
        <v>0</v>
      </c>
      <c r="K12429" s="4">
        <v>0</v>
      </c>
    </row>
    <row r="12430" spans="1:11" x14ac:dyDescent="0.35">
      <c r="A12430" t="s">
        <v>1180</v>
      </c>
      <c r="B12430" t="s">
        <v>2154</v>
      </c>
      <c r="C12430" t="s">
        <v>1876</v>
      </c>
      <c r="H12430" s="4">
        <v>1036224</v>
      </c>
      <c r="I12430" s="4">
        <v>1036224</v>
      </c>
      <c r="J12430">
        <v>0</v>
      </c>
      <c r="K12430" s="4">
        <v>0</v>
      </c>
    </row>
    <row r="12431" spans="1:11" x14ac:dyDescent="0.35">
      <c r="A12431" t="s">
        <v>1180</v>
      </c>
      <c r="B12431" t="s">
        <v>2155</v>
      </c>
      <c r="C12431" t="s">
        <v>1877</v>
      </c>
      <c r="D12431" s="4">
        <v>581</v>
      </c>
      <c r="E12431" s="4">
        <v>0</v>
      </c>
      <c r="I12431" s="4">
        <v>581</v>
      </c>
      <c r="J12431" s="4">
        <v>581</v>
      </c>
      <c r="K12431" s="4">
        <v>581</v>
      </c>
    </row>
    <row r="12432" spans="1:11" x14ac:dyDescent="0.35">
      <c r="A12432" t="s">
        <v>1180</v>
      </c>
      <c r="B12432" t="s">
        <v>2156</v>
      </c>
      <c r="D12432" s="4">
        <v>378759</v>
      </c>
      <c r="E12432" s="4">
        <v>6524264</v>
      </c>
      <c r="F12432" s="4">
        <v>5283762</v>
      </c>
      <c r="G12432" s="4">
        <v>60519</v>
      </c>
      <c r="H12432" s="4">
        <v>7082781</v>
      </c>
      <c r="I12432" s="4">
        <v>19330085</v>
      </c>
      <c r="J12432" s="4">
        <v>6903023</v>
      </c>
      <c r="K12432" s="4">
        <v>378759</v>
      </c>
    </row>
    <row r="12433" spans="1:11" x14ac:dyDescent="0.35">
      <c r="A12433" t="s">
        <v>1180</v>
      </c>
      <c r="B12433" t="s">
        <v>2157</v>
      </c>
      <c r="C12433" t="s">
        <v>1879</v>
      </c>
      <c r="D12433" s="4">
        <v>3815899</v>
      </c>
      <c r="I12433" s="4">
        <v>3815899</v>
      </c>
      <c r="J12433" s="4">
        <v>3815899</v>
      </c>
      <c r="K12433" s="4">
        <v>3815899</v>
      </c>
    </row>
    <row r="12434" spans="1:11" x14ac:dyDescent="0.35">
      <c r="A12434" t="s">
        <v>1180</v>
      </c>
      <c r="B12434" t="s">
        <v>2158</v>
      </c>
      <c r="C12434" t="s">
        <v>1880</v>
      </c>
      <c r="D12434" s="4">
        <v>1258591</v>
      </c>
      <c r="I12434" s="4">
        <v>1258591</v>
      </c>
      <c r="J12434" s="4">
        <v>1258591</v>
      </c>
      <c r="K12434" s="4">
        <v>1258591</v>
      </c>
    </row>
    <row r="12435" spans="1:11" x14ac:dyDescent="0.35">
      <c r="A12435" t="s">
        <v>1180</v>
      </c>
      <c r="B12435" t="s">
        <v>2159</v>
      </c>
      <c r="C12435" t="s">
        <v>1881</v>
      </c>
      <c r="D12435" s="4">
        <v>1991693</v>
      </c>
      <c r="I12435" s="4">
        <v>1991693</v>
      </c>
      <c r="J12435" s="4">
        <v>1991693</v>
      </c>
      <c r="K12435" s="4">
        <v>1991693</v>
      </c>
    </row>
    <row r="12436" spans="1:11" x14ac:dyDescent="0.35">
      <c r="A12436" t="s">
        <v>1180</v>
      </c>
      <c r="B12436" t="s">
        <v>2174</v>
      </c>
      <c r="C12436" t="s">
        <v>1895</v>
      </c>
      <c r="D12436" s="4">
        <v>134983</v>
      </c>
      <c r="I12436" s="4">
        <v>134983</v>
      </c>
      <c r="J12436" s="4">
        <v>134983</v>
      </c>
      <c r="K12436" s="4">
        <v>134983</v>
      </c>
    </row>
    <row r="12437" spans="1:11" x14ac:dyDescent="0.35">
      <c r="A12437" t="s">
        <v>1180</v>
      </c>
      <c r="B12437" t="s">
        <v>2160</v>
      </c>
      <c r="C12437" t="s">
        <v>1882</v>
      </c>
      <c r="D12437" s="4">
        <v>5367</v>
      </c>
      <c r="E12437" s="4">
        <v>209073</v>
      </c>
      <c r="I12437" s="4">
        <v>214440</v>
      </c>
      <c r="J12437" s="4">
        <v>214440</v>
      </c>
      <c r="K12437" s="4">
        <v>5367</v>
      </c>
    </row>
    <row r="12438" spans="1:11" x14ac:dyDescent="0.35">
      <c r="A12438" t="s">
        <v>1180</v>
      </c>
      <c r="B12438" t="s">
        <v>2161</v>
      </c>
      <c r="C12438" t="s">
        <v>1883</v>
      </c>
      <c r="D12438" s="4">
        <v>73375</v>
      </c>
      <c r="I12438" s="4">
        <v>73375</v>
      </c>
      <c r="J12438" s="4">
        <v>73375</v>
      </c>
      <c r="K12438" s="4">
        <v>73375</v>
      </c>
    </row>
    <row r="12439" spans="1:11" x14ac:dyDescent="0.35">
      <c r="A12439" t="s">
        <v>1180</v>
      </c>
      <c r="B12439" t="s">
        <v>2162</v>
      </c>
      <c r="C12439" t="s">
        <v>1884</v>
      </c>
      <c r="D12439" s="4">
        <v>6369</v>
      </c>
      <c r="I12439" s="4">
        <v>6369</v>
      </c>
      <c r="J12439" s="4">
        <v>6369</v>
      </c>
      <c r="K12439" s="4">
        <v>6369</v>
      </c>
    </row>
    <row r="12440" spans="1:11" x14ac:dyDescent="0.35">
      <c r="A12440" t="s">
        <v>1180</v>
      </c>
      <c r="B12440" t="s">
        <v>2163</v>
      </c>
      <c r="D12440" s="4">
        <v>7286277</v>
      </c>
      <c r="E12440" s="4">
        <v>209073</v>
      </c>
      <c r="I12440" s="4">
        <v>7495350</v>
      </c>
      <c r="J12440" s="4">
        <v>7495350</v>
      </c>
      <c r="K12440" s="4">
        <v>7286277</v>
      </c>
    </row>
    <row r="12441" spans="1:11" x14ac:dyDescent="0.35">
      <c r="A12441" t="s">
        <v>1180</v>
      </c>
      <c r="B12441" t="s">
        <v>2164</v>
      </c>
      <c r="C12441" t="s">
        <v>1886</v>
      </c>
      <c r="D12441" s="4">
        <v>1290</v>
      </c>
      <c r="G12441" s="4">
        <v>94264</v>
      </c>
      <c r="I12441" s="4">
        <v>95554</v>
      </c>
      <c r="J12441" s="4">
        <v>1290</v>
      </c>
      <c r="K12441" s="4">
        <v>1290</v>
      </c>
    </row>
    <row r="12442" spans="1:11" x14ac:dyDescent="0.35">
      <c r="A12442" t="s">
        <v>1180</v>
      </c>
      <c r="B12442" t="s">
        <v>2165</v>
      </c>
      <c r="D12442" s="4">
        <v>1290</v>
      </c>
      <c r="G12442" s="4">
        <v>94264</v>
      </c>
      <c r="I12442" s="4">
        <v>95554</v>
      </c>
      <c r="J12442" s="4">
        <v>1290</v>
      </c>
      <c r="K12442" s="4">
        <v>1290</v>
      </c>
    </row>
    <row r="12443" spans="1:11" x14ac:dyDescent="0.35">
      <c r="A12443" t="s">
        <v>1180</v>
      </c>
      <c r="B12443" t="s">
        <v>2183</v>
      </c>
      <c r="C12443" t="s">
        <v>1904</v>
      </c>
      <c r="G12443" s="4">
        <v>250000</v>
      </c>
      <c r="I12443" s="4">
        <v>250000</v>
      </c>
      <c r="J12443">
        <v>0</v>
      </c>
      <c r="K12443" s="4">
        <v>0</v>
      </c>
    </row>
    <row r="12444" spans="1:11" x14ac:dyDescent="0.35">
      <c r="A12444" t="s">
        <v>1180</v>
      </c>
      <c r="B12444" t="s">
        <v>2180</v>
      </c>
      <c r="C12444" t="s">
        <v>1901</v>
      </c>
      <c r="F12444" s="4">
        <v>1440000</v>
      </c>
      <c r="I12444" s="4">
        <v>1440000</v>
      </c>
      <c r="J12444">
        <v>0</v>
      </c>
      <c r="K12444" s="4">
        <v>0</v>
      </c>
    </row>
    <row r="12445" spans="1:11" x14ac:dyDescent="0.35">
      <c r="A12445" t="s">
        <v>1180</v>
      </c>
      <c r="B12445" t="s">
        <v>2167</v>
      </c>
      <c r="C12445" t="s">
        <v>1889</v>
      </c>
      <c r="H12445" s="4">
        <v>210000</v>
      </c>
      <c r="I12445" s="4">
        <v>210000</v>
      </c>
      <c r="J12445">
        <v>0</v>
      </c>
      <c r="K12445" s="4">
        <v>0</v>
      </c>
    </row>
    <row r="12446" spans="1:11" x14ac:dyDescent="0.35">
      <c r="A12446" t="s">
        <v>1180</v>
      </c>
      <c r="B12446" t="s">
        <v>2168</v>
      </c>
      <c r="C12446" t="s">
        <v>1890</v>
      </c>
      <c r="F12446" s="4">
        <v>495000</v>
      </c>
      <c r="I12446" s="4">
        <v>495000</v>
      </c>
      <c r="J12446">
        <v>0</v>
      </c>
      <c r="K12446" s="4">
        <v>0</v>
      </c>
    </row>
    <row r="12447" spans="1:11" x14ac:dyDescent="0.35">
      <c r="A12447" t="s">
        <v>1180</v>
      </c>
      <c r="B12447" t="s">
        <v>2181</v>
      </c>
      <c r="C12447" t="s">
        <v>1902</v>
      </c>
      <c r="F12447" s="4">
        <v>2880000</v>
      </c>
      <c r="I12447" s="4">
        <v>2880000</v>
      </c>
      <c r="J12447">
        <v>0</v>
      </c>
      <c r="K12447" s="4">
        <v>0</v>
      </c>
    </row>
    <row r="12448" spans="1:11" x14ac:dyDescent="0.35">
      <c r="A12448" t="s">
        <v>1180</v>
      </c>
      <c r="B12448" t="s">
        <v>2169</v>
      </c>
      <c r="F12448" s="4">
        <v>4815000</v>
      </c>
      <c r="G12448" s="4">
        <v>250000</v>
      </c>
      <c r="H12448" s="4">
        <v>210000</v>
      </c>
      <c r="I12448" s="4">
        <v>5275000</v>
      </c>
      <c r="J12448">
        <v>0</v>
      </c>
      <c r="K12448" s="4">
        <v>0</v>
      </c>
    </row>
    <row r="12449" spans="1:11" x14ac:dyDescent="0.35">
      <c r="A12449" t="s">
        <v>1180</v>
      </c>
      <c r="B12449" t="s">
        <v>2170</v>
      </c>
      <c r="D12449" s="4">
        <v>71496435</v>
      </c>
      <c r="E12449" s="4">
        <v>10149708</v>
      </c>
      <c r="F12449" s="4">
        <v>27001782</v>
      </c>
      <c r="G12449" s="4">
        <v>12987349</v>
      </c>
      <c r="H12449" s="4">
        <v>13256709</v>
      </c>
      <c r="I12449" s="4">
        <v>134891984</v>
      </c>
      <c r="J12449" s="4">
        <f>SUM(D12449,E12449)</f>
        <v>81646143</v>
      </c>
      <c r="K12449" s="4">
        <v>71496435</v>
      </c>
    </row>
    <row r="12450" spans="1:11" x14ac:dyDescent="0.35">
      <c r="A12450" t="s">
        <v>1185</v>
      </c>
      <c r="B12450" t="s">
        <v>2118</v>
      </c>
      <c r="C12450" t="s">
        <v>1843</v>
      </c>
      <c r="D12450" s="4">
        <v>53637426</v>
      </c>
      <c r="E12450" s="4">
        <v>18978073</v>
      </c>
      <c r="F12450" s="4">
        <v>21973000</v>
      </c>
      <c r="I12450" s="4">
        <v>94588499</v>
      </c>
      <c r="J12450" s="4">
        <v>72615499</v>
      </c>
      <c r="K12450" s="4">
        <v>53637426</v>
      </c>
    </row>
    <row r="12451" spans="1:11" x14ac:dyDescent="0.35">
      <c r="A12451" t="s">
        <v>1185</v>
      </c>
      <c r="B12451" t="s">
        <v>2119</v>
      </c>
      <c r="C12451" t="s">
        <v>1844</v>
      </c>
      <c r="D12451" s="4">
        <v>8541123</v>
      </c>
      <c r="E12451" s="4">
        <v>319364</v>
      </c>
      <c r="F12451" s="4">
        <v>531138</v>
      </c>
      <c r="G12451" s="4">
        <v>8374</v>
      </c>
      <c r="H12451" s="4">
        <v>615600</v>
      </c>
      <c r="I12451" s="4">
        <v>10015599</v>
      </c>
      <c r="J12451" s="4">
        <v>8860487</v>
      </c>
      <c r="K12451" s="4">
        <v>8541123</v>
      </c>
    </row>
    <row r="12452" spans="1:11" x14ac:dyDescent="0.35">
      <c r="A12452" t="s">
        <v>1185</v>
      </c>
      <c r="B12452" t="s">
        <v>2120</v>
      </c>
      <c r="C12452" t="s">
        <v>1845</v>
      </c>
      <c r="D12452" s="4">
        <v>6579602</v>
      </c>
      <c r="I12452" s="4">
        <v>6579602</v>
      </c>
      <c r="J12452" s="4">
        <v>6579602</v>
      </c>
      <c r="K12452" s="4">
        <v>6579602</v>
      </c>
    </row>
    <row r="12453" spans="1:11" x14ac:dyDescent="0.35">
      <c r="A12453" t="s">
        <v>1185</v>
      </c>
      <c r="B12453" t="s">
        <v>2121</v>
      </c>
      <c r="D12453" s="4">
        <v>68758151</v>
      </c>
      <c r="E12453" s="4">
        <v>19297437</v>
      </c>
      <c r="F12453" s="4">
        <v>22504138</v>
      </c>
      <c r="G12453" s="4">
        <v>8374</v>
      </c>
      <c r="H12453" s="4">
        <v>615600</v>
      </c>
      <c r="I12453" s="4">
        <v>111183700</v>
      </c>
      <c r="J12453" s="4">
        <v>88055588</v>
      </c>
      <c r="K12453" s="4">
        <v>68758151</v>
      </c>
    </row>
    <row r="12454" spans="1:11" x14ac:dyDescent="0.35">
      <c r="A12454" t="s">
        <v>1185</v>
      </c>
      <c r="B12454" t="s">
        <v>2122</v>
      </c>
      <c r="C12454" t="s">
        <v>1846</v>
      </c>
      <c r="D12454" s="4">
        <v>13016589</v>
      </c>
      <c r="E12454" s="4">
        <v>32167</v>
      </c>
      <c r="F12454" s="4">
        <v>14061013</v>
      </c>
      <c r="G12454" s="4">
        <v>25265496</v>
      </c>
      <c r="I12454" s="4">
        <v>52375265</v>
      </c>
      <c r="J12454" s="4">
        <v>13048756</v>
      </c>
      <c r="K12454" s="4">
        <v>13016589</v>
      </c>
    </row>
    <row r="12455" spans="1:11" x14ac:dyDescent="0.35">
      <c r="A12455" t="s">
        <v>1185</v>
      </c>
      <c r="B12455" t="s">
        <v>2123</v>
      </c>
      <c r="C12455" t="s">
        <v>1847</v>
      </c>
      <c r="D12455" s="4">
        <v>25865296</v>
      </c>
      <c r="F12455" s="4">
        <v>2116757</v>
      </c>
      <c r="H12455" s="4">
        <v>82551</v>
      </c>
      <c r="I12455" s="4">
        <v>28064604</v>
      </c>
      <c r="J12455" s="4">
        <v>25865296</v>
      </c>
      <c r="K12455" s="4">
        <v>25865296</v>
      </c>
    </row>
    <row r="12456" spans="1:11" x14ac:dyDescent="0.35">
      <c r="A12456" t="s">
        <v>1185</v>
      </c>
      <c r="B12456" t="s">
        <v>2124</v>
      </c>
      <c r="C12456" t="s">
        <v>1848</v>
      </c>
      <c r="D12456" s="4">
        <v>86121</v>
      </c>
      <c r="I12456" s="4">
        <v>86121</v>
      </c>
      <c r="J12456" s="4">
        <v>86121</v>
      </c>
      <c r="K12456" s="4">
        <v>86121</v>
      </c>
    </row>
    <row r="12457" spans="1:11" x14ac:dyDescent="0.35">
      <c r="A12457" t="s">
        <v>1185</v>
      </c>
      <c r="B12457" t="s">
        <v>2125</v>
      </c>
      <c r="D12457" s="4">
        <v>38968005</v>
      </c>
      <c r="E12457" s="4">
        <v>32167</v>
      </c>
      <c r="F12457" s="4">
        <v>16177770</v>
      </c>
      <c r="G12457" s="4">
        <v>25265496</v>
      </c>
      <c r="H12457" s="4">
        <v>82551</v>
      </c>
      <c r="I12457" s="4">
        <v>80525989</v>
      </c>
      <c r="J12457" s="4">
        <v>39000172</v>
      </c>
      <c r="K12457" s="4">
        <v>38968005</v>
      </c>
    </row>
    <row r="12458" spans="1:11" x14ac:dyDescent="0.35">
      <c r="A12458" t="s">
        <v>1185</v>
      </c>
      <c r="B12458" t="s">
        <v>2126</v>
      </c>
      <c r="C12458" t="s">
        <v>1850</v>
      </c>
      <c r="F12458" s="4">
        <v>19200000</v>
      </c>
      <c r="G12458" s="4">
        <v>1600000</v>
      </c>
      <c r="I12458" s="4">
        <v>20800000</v>
      </c>
      <c r="J12458">
        <v>0</v>
      </c>
      <c r="K12458" s="4">
        <v>0</v>
      </c>
    </row>
    <row r="12459" spans="1:11" x14ac:dyDescent="0.35">
      <c r="A12459" t="s">
        <v>1185</v>
      </c>
      <c r="B12459" t="s">
        <v>2127</v>
      </c>
      <c r="F12459" s="4">
        <v>19200000</v>
      </c>
      <c r="G12459" s="4">
        <v>1600000</v>
      </c>
      <c r="I12459" s="4">
        <v>20800000</v>
      </c>
      <c r="J12459">
        <v>0</v>
      </c>
      <c r="K12459" s="4">
        <v>0</v>
      </c>
    </row>
    <row r="12460" spans="1:11" x14ac:dyDescent="0.35">
      <c r="A12460" t="s">
        <v>1185</v>
      </c>
      <c r="B12460" t="s">
        <v>2128</v>
      </c>
      <c r="C12460" t="s">
        <v>1851</v>
      </c>
      <c r="D12460" s="4">
        <v>917325</v>
      </c>
      <c r="I12460" s="4">
        <v>917325</v>
      </c>
      <c r="J12460" s="4">
        <v>917325</v>
      </c>
      <c r="K12460" s="4">
        <v>917325</v>
      </c>
    </row>
    <row r="12461" spans="1:11" x14ac:dyDescent="0.35">
      <c r="A12461" t="s">
        <v>1185</v>
      </c>
      <c r="B12461" t="s">
        <v>2129</v>
      </c>
      <c r="C12461" t="s">
        <v>1852</v>
      </c>
      <c r="F12461" s="4">
        <v>4089</v>
      </c>
      <c r="G12461" s="4">
        <v>13630</v>
      </c>
      <c r="I12461" s="4">
        <v>17718</v>
      </c>
      <c r="J12461">
        <v>0</v>
      </c>
      <c r="K12461" s="4">
        <v>0</v>
      </c>
    </row>
    <row r="12462" spans="1:11" x14ac:dyDescent="0.35">
      <c r="A12462" t="s">
        <v>1185</v>
      </c>
      <c r="B12462" t="s">
        <v>2130</v>
      </c>
      <c r="C12462" t="s">
        <v>1853</v>
      </c>
      <c r="D12462" s="4">
        <v>1539</v>
      </c>
      <c r="I12462" s="4">
        <v>1539</v>
      </c>
      <c r="J12462" s="4">
        <v>1539</v>
      </c>
      <c r="K12462" s="4">
        <v>1539</v>
      </c>
    </row>
    <row r="12463" spans="1:11" x14ac:dyDescent="0.35">
      <c r="A12463" t="s">
        <v>1185</v>
      </c>
      <c r="B12463" t="s">
        <v>2172</v>
      </c>
      <c r="C12463" t="s">
        <v>1893</v>
      </c>
      <c r="F12463" s="4">
        <v>4778</v>
      </c>
      <c r="G12463" s="4">
        <v>10751</v>
      </c>
      <c r="I12463" s="4">
        <v>15529</v>
      </c>
      <c r="J12463">
        <v>0</v>
      </c>
      <c r="K12463" s="4">
        <v>0</v>
      </c>
    </row>
    <row r="12464" spans="1:11" x14ac:dyDescent="0.35">
      <c r="A12464" t="s">
        <v>1185</v>
      </c>
      <c r="B12464" t="s">
        <v>2131</v>
      </c>
      <c r="C12464" t="s">
        <v>1854</v>
      </c>
      <c r="D12464" s="4">
        <v>1394093</v>
      </c>
      <c r="F12464" s="4">
        <v>154673</v>
      </c>
      <c r="I12464" s="4">
        <v>1548766</v>
      </c>
      <c r="J12464" s="4">
        <v>1394093</v>
      </c>
      <c r="K12464" s="4">
        <v>1394093</v>
      </c>
    </row>
    <row r="12465" spans="1:11" x14ac:dyDescent="0.35">
      <c r="A12465" t="s">
        <v>1185</v>
      </c>
      <c r="B12465" t="s">
        <v>2132</v>
      </c>
      <c r="C12465" t="s">
        <v>1855</v>
      </c>
      <c r="D12465" s="4">
        <v>402235</v>
      </c>
      <c r="E12465" s="4">
        <v>224191</v>
      </c>
      <c r="F12465" s="4">
        <v>542211</v>
      </c>
      <c r="I12465" s="4">
        <v>1168636</v>
      </c>
      <c r="J12465" s="4">
        <v>626426</v>
      </c>
      <c r="K12465" s="4">
        <v>402235</v>
      </c>
    </row>
    <row r="12466" spans="1:11" x14ac:dyDescent="0.35">
      <c r="A12466" t="s">
        <v>1185</v>
      </c>
      <c r="B12466" t="s">
        <v>2133</v>
      </c>
      <c r="C12466" t="s">
        <v>1856</v>
      </c>
      <c r="D12466" s="4">
        <v>31062</v>
      </c>
      <c r="I12466" s="4">
        <v>31062</v>
      </c>
      <c r="J12466" s="4">
        <v>31062</v>
      </c>
      <c r="K12466" s="4">
        <v>31062</v>
      </c>
    </row>
    <row r="12467" spans="1:11" x14ac:dyDescent="0.35">
      <c r="A12467" t="s">
        <v>1185</v>
      </c>
      <c r="B12467" t="s">
        <v>2134</v>
      </c>
      <c r="C12467" t="s">
        <v>1857</v>
      </c>
      <c r="D12467" s="4">
        <v>46849</v>
      </c>
      <c r="I12467" s="4">
        <v>46849</v>
      </c>
      <c r="J12467" s="4">
        <v>46849</v>
      </c>
      <c r="K12467" s="4">
        <v>46849</v>
      </c>
    </row>
    <row r="12468" spans="1:11" x14ac:dyDescent="0.35">
      <c r="A12468" t="s">
        <v>1185</v>
      </c>
      <c r="B12468" t="s">
        <v>2185</v>
      </c>
      <c r="C12468" t="s">
        <v>1906</v>
      </c>
      <c r="D12468" s="4">
        <v>849</v>
      </c>
      <c r="H12468" s="4">
        <v>10208</v>
      </c>
      <c r="I12468" s="4">
        <v>11057</v>
      </c>
      <c r="J12468" s="4">
        <v>849</v>
      </c>
      <c r="K12468" s="4">
        <v>849</v>
      </c>
    </row>
    <row r="12469" spans="1:11" x14ac:dyDescent="0.35">
      <c r="A12469" t="s">
        <v>1185</v>
      </c>
      <c r="B12469" t="s">
        <v>2135</v>
      </c>
      <c r="C12469" t="s">
        <v>1858</v>
      </c>
      <c r="D12469" s="4">
        <v>124684</v>
      </c>
      <c r="E12469" s="4">
        <v>20110</v>
      </c>
      <c r="F12469" s="4">
        <v>60331</v>
      </c>
      <c r="G12469" s="4">
        <v>40221</v>
      </c>
      <c r="H12469" s="4">
        <v>233280</v>
      </c>
      <c r="I12469" s="4">
        <v>478627</v>
      </c>
      <c r="J12469" s="4">
        <v>144794</v>
      </c>
      <c r="K12469" s="4">
        <v>124684</v>
      </c>
    </row>
    <row r="12470" spans="1:11" x14ac:dyDescent="0.35">
      <c r="A12470" t="s">
        <v>1185</v>
      </c>
      <c r="B12470" t="s">
        <v>2136</v>
      </c>
      <c r="C12470" t="s">
        <v>1859</v>
      </c>
      <c r="D12470" s="4">
        <v>400000</v>
      </c>
      <c r="E12470" s="4">
        <v>1085841</v>
      </c>
      <c r="F12470" s="4">
        <v>825003</v>
      </c>
      <c r="G12470" s="4">
        <v>25043</v>
      </c>
      <c r="H12470" s="4">
        <v>1225000</v>
      </c>
      <c r="I12470" s="4">
        <v>3560887</v>
      </c>
      <c r="J12470" s="4">
        <v>1485841</v>
      </c>
      <c r="K12470" s="4">
        <v>400000</v>
      </c>
    </row>
    <row r="12471" spans="1:11" x14ac:dyDescent="0.35">
      <c r="A12471" t="s">
        <v>1185</v>
      </c>
      <c r="B12471" t="s">
        <v>2137</v>
      </c>
      <c r="C12471" t="s">
        <v>1860</v>
      </c>
      <c r="D12471" s="4">
        <v>108703</v>
      </c>
      <c r="E12471" s="4">
        <v>2282764</v>
      </c>
      <c r="F12471" s="4">
        <v>1630545</v>
      </c>
      <c r="H12471" s="4">
        <v>1956655</v>
      </c>
      <c r="I12471" s="4">
        <v>5978667</v>
      </c>
      <c r="J12471" s="4">
        <v>2391467</v>
      </c>
      <c r="K12471" s="4">
        <v>108703</v>
      </c>
    </row>
    <row r="12472" spans="1:11" x14ac:dyDescent="0.35">
      <c r="A12472" t="s">
        <v>1185</v>
      </c>
      <c r="B12472" t="s">
        <v>2138</v>
      </c>
      <c r="C12472" t="s">
        <v>1861</v>
      </c>
      <c r="D12472" s="4">
        <v>463560</v>
      </c>
      <c r="I12472" s="4">
        <v>463560</v>
      </c>
      <c r="J12472" s="4">
        <v>463560</v>
      </c>
      <c r="K12472" s="4">
        <v>463560</v>
      </c>
    </row>
    <row r="12473" spans="1:11" x14ac:dyDescent="0.35">
      <c r="A12473" t="s">
        <v>1185</v>
      </c>
      <c r="B12473" t="s">
        <v>2139</v>
      </c>
      <c r="C12473" t="s">
        <v>1862</v>
      </c>
      <c r="D12473" s="4">
        <v>85464</v>
      </c>
      <c r="E12473" s="4">
        <v>1196500</v>
      </c>
      <c r="F12473" s="4">
        <v>854643</v>
      </c>
      <c r="H12473" s="4">
        <v>1025571</v>
      </c>
      <c r="I12473" s="4">
        <v>3162178</v>
      </c>
      <c r="J12473" s="4">
        <v>1281964</v>
      </c>
      <c r="K12473" s="4">
        <v>85464</v>
      </c>
    </row>
    <row r="12474" spans="1:11" x14ac:dyDescent="0.35">
      <c r="A12474" t="s">
        <v>1185</v>
      </c>
      <c r="B12474" t="s">
        <v>2141</v>
      </c>
      <c r="D12474" s="4">
        <v>3976363</v>
      </c>
      <c r="E12474" s="4">
        <v>4809406</v>
      </c>
      <c r="F12474" s="4">
        <v>4076273</v>
      </c>
      <c r="G12474" s="4">
        <v>89644</v>
      </c>
      <c r="H12474" s="4">
        <v>4450714</v>
      </c>
      <c r="I12474" s="4">
        <v>17402400</v>
      </c>
      <c r="J12474" s="4">
        <v>8785769</v>
      </c>
      <c r="K12474" s="4">
        <v>3976363</v>
      </c>
    </row>
    <row r="12475" spans="1:11" x14ac:dyDescent="0.35">
      <c r="A12475" t="s">
        <v>1185</v>
      </c>
      <c r="B12475" t="s">
        <v>2143</v>
      </c>
      <c r="C12475" t="s">
        <v>1865</v>
      </c>
      <c r="D12475" s="4">
        <v>1744</v>
      </c>
      <c r="I12475" s="4">
        <v>1744</v>
      </c>
      <c r="J12475" s="4">
        <v>1744</v>
      </c>
      <c r="K12475" s="4">
        <v>1744</v>
      </c>
    </row>
    <row r="12476" spans="1:11" x14ac:dyDescent="0.35">
      <c r="A12476" t="s">
        <v>1185</v>
      </c>
      <c r="B12476" t="s">
        <v>2144</v>
      </c>
      <c r="C12476" t="s">
        <v>1866</v>
      </c>
      <c r="D12476" s="4">
        <v>1580</v>
      </c>
      <c r="I12476" s="4">
        <v>1580</v>
      </c>
      <c r="J12476" s="4">
        <v>1580</v>
      </c>
      <c r="K12476" s="4">
        <v>1580</v>
      </c>
    </row>
    <row r="12477" spans="1:11" x14ac:dyDescent="0.35">
      <c r="A12477" t="s">
        <v>1185</v>
      </c>
      <c r="B12477" t="s">
        <v>2145</v>
      </c>
      <c r="C12477" t="s">
        <v>1867</v>
      </c>
      <c r="D12477" s="4">
        <v>222217</v>
      </c>
      <c r="E12477" s="4">
        <v>347653</v>
      </c>
      <c r="F12477" s="4">
        <v>1600000</v>
      </c>
      <c r="G12477" s="4">
        <v>4844709</v>
      </c>
      <c r="H12477" s="4">
        <v>810871</v>
      </c>
      <c r="I12477" s="4">
        <v>7825449</v>
      </c>
      <c r="J12477" s="4">
        <v>569870</v>
      </c>
      <c r="K12477" s="4">
        <v>222217</v>
      </c>
    </row>
    <row r="12478" spans="1:11" x14ac:dyDescent="0.35">
      <c r="A12478" t="s">
        <v>1185</v>
      </c>
      <c r="B12478" t="s">
        <v>2146</v>
      </c>
      <c r="C12478" t="s">
        <v>1868</v>
      </c>
      <c r="D12478" s="4">
        <v>29409</v>
      </c>
      <c r="E12478" s="4">
        <v>47334</v>
      </c>
      <c r="G12478" s="4">
        <v>2751128</v>
      </c>
      <c r="H12478" s="4">
        <v>2267169</v>
      </c>
      <c r="I12478" s="4">
        <v>5095041</v>
      </c>
      <c r="J12478" s="4">
        <v>76743</v>
      </c>
      <c r="K12478" s="4">
        <v>29409</v>
      </c>
    </row>
    <row r="12479" spans="1:11" x14ac:dyDescent="0.35">
      <c r="A12479" t="s">
        <v>1185</v>
      </c>
      <c r="B12479" t="s">
        <v>2173</v>
      </c>
      <c r="C12479" t="s">
        <v>1894</v>
      </c>
      <c r="D12479" s="4">
        <v>6103</v>
      </c>
      <c r="I12479" s="4">
        <v>6103</v>
      </c>
      <c r="J12479" s="4">
        <v>6103</v>
      </c>
      <c r="K12479" s="4">
        <v>6103</v>
      </c>
    </row>
    <row r="12480" spans="1:11" x14ac:dyDescent="0.35">
      <c r="A12480" t="s">
        <v>1185</v>
      </c>
      <c r="B12480" t="s">
        <v>2147</v>
      </c>
      <c r="C12480" t="s">
        <v>1869</v>
      </c>
      <c r="G12480" s="4">
        <v>1693152</v>
      </c>
      <c r="I12480" s="4">
        <v>1693152</v>
      </c>
      <c r="J12480">
        <v>0</v>
      </c>
      <c r="K12480" s="4">
        <v>0</v>
      </c>
    </row>
    <row r="12481" spans="1:11" x14ac:dyDescent="0.35">
      <c r="A12481" t="s">
        <v>1185</v>
      </c>
      <c r="B12481" t="s">
        <v>2148</v>
      </c>
      <c r="C12481" t="s">
        <v>1870</v>
      </c>
      <c r="D12481" s="4">
        <v>221442</v>
      </c>
      <c r="E12481" s="4">
        <v>11236035</v>
      </c>
      <c r="I12481" s="4">
        <v>11457477</v>
      </c>
      <c r="J12481" s="4">
        <v>11457477</v>
      </c>
      <c r="K12481" s="4">
        <v>221442</v>
      </c>
    </row>
    <row r="12482" spans="1:11" x14ac:dyDescent="0.35">
      <c r="A12482" t="s">
        <v>1185</v>
      </c>
      <c r="B12482" t="s">
        <v>2149</v>
      </c>
      <c r="C12482" t="s">
        <v>1871</v>
      </c>
      <c r="D12482" s="4">
        <v>13052221</v>
      </c>
      <c r="E12482" s="4">
        <v>29817</v>
      </c>
      <c r="F12482" s="4">
        <v>73845</v>
      </c>
      <c r="I12482" s="4">
        <v>13155883</v>
      </c>
      <c r="J12482" s="4">
        <v>13082038</v>
      </c>
      <c r="K12482" s="4">
        <v>13052221</v>
      </c>
    </row>
    <row r="12483" spans="1:11" x14ac:dyDescent="0.35">
      <c r="A12483" t="s">
        <v>1185</v>
      </c>
      <c r="B12483" t="s">
        <v>2150</v>
      </c>
      <c r="C12483" t="s">
        <v>1872</v>
      </c>
      <c r="D12483" s="4">
        <v>343000</v>
      </c>
      <c r="E12483" s="4">
        <v>392000</v>
      </c>
      <c r="I12483" s="4">
        <v>735000</v>
      </c>
      <c r="J12483" s="4">
        <v>735000</v>
      </c>
      <c r="K12483" s="4">
        <v>343000</v>
      </c>
    </row>
    <row r="12484" spans="1:11" x14ac:dyDescent="0.35">
      <c r="A12484" t="s">
        <v>1185</v>
      </c>
      <c r="B12484" t="s">
        <v>2153</v>
      </c>
      <c r="C12484" t="s">
        <v>1875</v>
      </c>
      <c r="G12484" s="4">
        <v>149952</v>
      </c>
      <c r="I12484" s="4">
        <v>149952</v>
      </c>
      <c r="J12484">
        <v>0</v>
      </c>
      <c r="K12484" s="4">
        <v>0</v>
      </c>
    </row>
    <row r="12485" spans="1:11" x14ac:dyDescent="0.35">
      <c r="A12485" t="s">
        <v>1185</v>
      </c>
      <c r="B12485" t="s">
        <v>2154</v>
      </c>
      <c r="C12485" t="s">
        <v>1876</v>
      </c>
      <c r="G12485" s="4">
        <v>466032</v>
      </c>
      <c r="I12485" s="4">
        <v>466032</v>
      </c>
      <c r="J12485">
        <v>0</v>
      </c>
      <c r="K12485" s="4">
        <v>0</v>
      </c>
    </row>
    <row r="12486" spans="1:11" x14ac:dyDescent="0.35">
      <c r="A12486" t="s">
        <v>1185</v>
      </c>
      <c r="B12486" t="s">
        <v>2156</v>
      </c>
      <c r="D12486" s="4">
        <v>13877716</v>
      </c>
      <c r="E12486" s="4">
        <v>12052839</v>
      </c>
      <c r="F12486" s="4">
        <v>1673845</v>
      </c>
      <c r="G12486" s="4">
        <v>9904973</v>
      </c>
      <c r="H12486" s="4">
        <v>3078040</v>
      </c>
      <c r="I12486" s="4">
        <v>40587414</v>
      </c>
      <c r="J12486" s="4">
        <v>25930555</v>
      </c>
      <c r="K12486" s="4">
        <v>13877716</v>
      </c>
    </row>
    <row r="12487" spans="1:11" x14ac:dyDescent="0.35">
      <c r="A12487" t="s">
        <v>1185</v>
      </c>
      <c r="B12487" t="s">
        <v>2157</v>
      </c>
      <c r="C12487" t="s">
        <v>1879</v>
      </c>
      <c r="D12487" s="4">
        <v>2626359</v>
      </c>
      <c r="I12487" s="4">
        <v>2626359</v>
      </c>
      <c r="J12487" s="4">
        <v>2626359</v>
      </c>
      <c r="K12487" s="4">
        <v>2626359</v>
      </c>
    </row>
    <row r="12488" spans="1:11" x14ac:dyDescent="0.35">
      <c r="A12488" t="s">
        <v>1185</v>
      </c>
      <c r="B12488" t="s">
        <v>2186</v>
      </c>
      <c r="C12488" t="s">
        <v>1907</v>
      </c>
      <c r="D12488" s="4">
        <v>2938</v>
      </c>
      <c r="I12488" s="4">
        <v>2938</v>
      </c>
      <c r="J12488" s="4">
        <v>2938</v>
      </c>
      <c r="K12488" s="4">
        <v>2938</v>
      </c>
    </row>
    <row r="12489" spans="1:11" x14ac:dyDescent="0.35">
      <c r="A12489" t="s">
        <v>1185</v>
      </c>
      <c r="B12489" t="s">
        <v>2176</v>
      </c>
      <c r="C12489" t="s">
        <v>1897</v>
      </c>
      <c r="D12489" s="4">
        <v>14486</v>
      </c>
      <c r="I12489" s="4">
        <v>14486</v>
      </c>
      <c r="J12489" s="4">
        <v>14486</v>
      </c>
      <c r="K12489" s="4">
        <v>14486</v>
      </c>
    </row>
    <row r="12490" spans="1:11" x14ac:dyDescent="0.35">
      <c r="A12490" t="s">
        <v>1185</v>
      </c>
      <c r="B12490" t="s">
        <v>2158</v>
      </c>
      <c r="C12490" t="s">
        <v>1880</v>
      </c>
      <c r="D12490" s="4">
        <v>2163575</v>
      </c>
      <c r="I12490" s="4">
        <v>2163575</v>
      </c>
      <c r="J12490" s="4">
        <v>2163575</v>
      </c>
      <c r="K12490" s="4">
        <v>2163575</v>
      </c>
    </row>
    <row r="12491" spans="1:11" x14ac:dyDescent="0.35">
      <c r="A12491" t="s">
        <v>1185</v>
      </c>
      <c r="B12491" t="s">
        <v>2159</v>
      </c>
      <c r="C12491" t="s">
        <v>1881</v>
      </c>
      <c r="D12491" s="4">
        <v>4569079</v>
      </c>
      <c r="I12491" s="4">
        <v>4569079</v>
      </c>
      <c r="J12491" s="4">
        <v>4569079</v>
      </c>
      <c r="K12491" s="4">
        <v>4569079</v>
      </c>
    </row>
    <row r="12492" spans="1:11" x14ac:dyDescent="0.35">
      <c r="A12492" t="s">
        <v>1185</v>
      </c>
      <c r="B12492" t="s">
        <v>2174</v>
      </c>
      <c r="C12492" t="s">
        <v>1895</v>
      </c>
      <c r="D12492" s="4">
        <v>2328721</v>
      </c>
      <c r="I12492" s="4">
        <v>2328721</v>
      </c>
      <c r="J12492" s="4">
        <v>2328721</v>
      </c>
      <c r="K12492" s="4">
        <v>2328721</v>
      </c>
    </row>
    <row r="12493" spans="1:11" x14ac:dyDescent="0.35">
      <c r="A12493" t="s">
        <v>1185</v>
      </c>
      <c r="B12493" t="s">
        <v>2160</v>
      </c>
      <c r="C12493" t="s">
        <v>1882</v>
      </c>
      <c r="E12493" s="4">
        <v>412645</v>
      </c>
      <c r="I12493" s="4">
        <v>412645</v>
      </c>
      <c r="J12493">
        <v>412645</v>
      </c>
      <c r="K12493" s="4">
        <v>0</v>
      </c>
    </row>
    <row r="12494" spans="1:11" x14ac:dyDescent="0.35">
      <c r="A12494" t="s">
        <v>1185</v>
      </c>
      <c r="B12494" t="s">
        <v>2171</v>
      </c>
      <c r="C12494" t="s">
        <v>1892</v>
      </c>
      <c r="D12494" s="4">
        <v>22121</v>
      </c>
      <c r="I12494" s="4">
        <v>22121</v>
      </c>
      <c r="J12494" s="4">
        <v>22121</v>
      </c>
      <c r="K12494" s="4">
        <v>22121</v>
      </c>
    </row>
    <row r="12495" spans="1:11" x14ac:dyDescent="0.35">
      <c r="A12495" t="s">
        <v>1185</v>
      </c>
      <c r="B12495" t="s">
        <v>2162</v>
      </c>
      <c r="C12495" t="s">
        <v>1884</v>
      </c>
      <c r="D12495" s="4">
        <v>5832</v>
      </c>
      <c r="I12495" s="4">
        <v>5832</v>
      </c>
      <c r="J12495" s="4">
        <v>5832</v>
      </c>
      <c r="K12495" s="4">
        <v>5832</v>
      </c>
    </row>
    <row r="12496" spans="1:11" x14ac:dyDescent="0.35">
      <c r="A12496" t="s">
        <v>1185</v>
      </c>
      <c r="B12496" t="s">
        <v>2163</v>
      </c>
      <c r="D12496" s="4">
        <v>11733110</v>
      </c>
      <c r="E12496" s="4">
        <v>412645</v>
      </c>
      <c r="I12496" s="4">
        <v>12145755</v>
      </c>
      <c r="J12496" s="4">
        <v>12145755</v>
      </c>
      <c r="K12496" s="4">
        <v>11733110</v>
      </c>
    </row>
    <row r="12497" spans="1:11" x14ac:dyDescent="0.35">
      <c r="A12497" t="s">
        <v>1185</v>
      </c>
      <c r="B12497" t="s">
        <v>2164</v>
      </c>
      <c r="C12497" t="s">
        <v>1886</v>
      </c>
      <c r="D12497" s="4">
        <v>127256</v>
      </c>
      <c r="I12497" s="4">
        <v>127256</v>
      </c>
      <c r="J12497" s="4">
        <v>127256</v>
      </c>
      <c r="K12497" s="4">
        <v>127256</v>
      </c>
    </row>
    <row r="12498" spans="1:11" x14ac:dyDescent="0.35">
      <c r="A12498" t="s">
        <v>1185</v>
      </c>
      <c r="B12498" t="s">
        <v>2165</v>
      </c>
      <c r="D12498" s="4">
        <v>127256</v>
      </c>
      <c r="I12498" s="4">
        <v>127256</v>
      </c>
      <c r="J12498" s="4">
        <v>127256</v>
      </c>
      <c r="K12498" s="4">
        <v>127256</v>
      </c>
    </row>
    <row r="12499" spans="1:11" x14ac:dyDescent="0.35">
      <c r="A12499" t="s">
        <v>1185</v>
      </c>
      <c r="B12499" t="s">
        <v>2183</v>
      </c>
      <c r="C12499" t="s">
        <v>1904</v>
      </c>
      <c r="D12499" s="4">
        <v>2302</v>
      </c>
      <c r="E12499" s="4">
        <v>250000</v>
      </c>
      <c r="I12499" s="4">
        <v>252302</v>
      </c>
      <c r="J12499" s="4">
        <v>252302</v>
      </c>
      <c r="K12499" s="4">
        <v>2302</v>
      </c>
    </row>
    <row r="12500" spans="1:11" x14ac:dyDescent="0.35">
      <c r="A12500" t="s">
        <v>1185</v>
      </c>
      <c r="B12500" t="s">
        <v>2166</v>
      </c>
      <c r="C12500" t="s">
        <v>1888</v>
      </c>
      <c r="G12500" s="4">
        <v>1996800</v>
      </c>
      <c r="I12500" s="4">
        <v>1996800</v>
      </c>
      <c r="J12500">
        <v>0</v>
      </c>
      <c r="K12500" s="4">
        <v>0</v>
      </c>
    </row>
    <row r="12501" spans="1:11" x14ac:dyDescent="0.35">
      <c r="A12501" t="s">
        <v>1185</v>
      </c>
      <c r="B12501" t="s">
        <v>2180</v>
      </c>
      <c r="C12501" t="s">
        <v>1901</v>
      </c>
      <c r="E12501" s="4">
        <v>3225000</v>
      </c>
      <c r="I12501" s="4">
        <v>3225000</v>
      </c>
      <c r="J12501">
        <v>3225000</v>
      </c>
      <c r="K12501" s="4">
        <v>0</v>
      </c>
    </row>
    <row r="12502" spans="1:11" x14ac:dyDescent="0.35">
      <c r="A12502" t="s">
        <v>1185</v>
      </c>
      <c r="B12502" t="s">
        <v>2167</v>
      </c>
      <c r="C12502" t="s">
        <v>1889</v>
      </c>
      <c r="E12502" s="4">
        <v>4305000</v>
      </c>
      <c r="I12502" s="4">
        <v>4305000</v>
      </c>
      <c r="J12502">
        <v>4305000</v>
      </c>
      <c r="K12502" s="4">
        <v>0</v>
      </c>
    </row>
    <row r="12503" spans="1:11" x14ac:dyDescent="0.35">
      <c r="A12503" t="s">
        <v>1185</v>
      </c>
      <c r="B12503" t="s">
        <v>2168</v>
      </c>
      <c r="C12503" t="s">
        <v>1890</v>
      </c>
      <c r="E12503" s="4">
        <v>1950000</v>
      </c>
      <c r="I12503" s="4">
        <v>1950000</v>
      </c>
      <c r="J12503">
        <v>1950000</v>
      </c>
      <c r="K12503" s="4">
        <v>0</v>
      </c>
    </row>
    <row r="12504" spans="1:11" x14ac:dyDescent="0.35">
      <c r="A12504" t="s">
        <v>1185</v>
      </c>
      <c r="B12504" t="s">
        <v>2181</v>
      </c>
      <c r="C12504" t="s">
        <v>1902</v>
      </c>
      <c r="E12504" s="4">
        <v>6450000</v>
      </c>
      <c r="I12504" s="4">
        <v>6450000</v>
      </c>
      <c r="J12504">
        <v>6450000</v>
      </c>
      <c r="K12504" s="4">
        <v>0</v>
      </c>
    </row>
    <row r="12505" spans="1:11" x14ac:dyDescent="0.35">
      <c r="A12505" t="s">
        <v>1185</v>
      </c>
      <c r="B12505" t="s">
        <v>2169</v>
      </c>
      <c r="D12505" s="4">
        <v>2302</v>
      </c>
      <c r="E12505" s="4">
        <v>16180000</v>
      </c>
      <c r="G12505" s="4">
        <v>1996800</v>
      </c>
      <c r="I12505" s="4">
        <v>18179102</v>
      </c>
      <c r="J12505" s="4">
        <v>16182302</v>
      </c>
      <c r="K12505" s="4">
        <v>2302</v>
      </c>
    </row>
    <row r="12506" spans="1:11" x14ac:dyDescent="0.35">
      <c r="A12506" t="s">
        <v>1185</v>
      </c>
      <c r="B12506" t="s">
        <v>2170</v>
      </c>
      <c r="D12506" s="4">
        <v>137442903</v>
      </c>
      <c r="E12506" s="4">
        <v>52784494</v>
      </c>
      <c r="F12506" s="4">
        <v>63632026</v>
      </c>
      <c r="G12506" s="4">
        <v>38865287</v>
      </c>
      <c r="H12506" s="4">
        <v>8226906</v>
      </c>
      <c r="I12506" s="4">
        <v>300951616</v>
      </c>
      <c r="J12506" s="4">
        <f>SUM(D12506,E12506)</f>
        <v>190227397</v>
      </c>
      <c r="K12506" s="4">
        <v>137442903</v>
      </c>
    </row>
    <row r="12507" spans="1:11" x14ac:dyDescent="0.35">
      <c r="A12507" t="s">
        <v>1189</v>
      </c>
      <c r="B12507" t="s">
        <v>2118</v>
      </c>
      <c r="C12507" t="s">
        <v>1843</v>
      </c>
      <c r="D12507" s="4">
        <v>28507014</v>
      </c>
      <c r="E12507" s="4">
        <v>1795830</v>
      </c>
      <c r="F12507" s="4">
        <v>15295000</v>
      </c>
      <c r="I12507" s="4">
        <v>45597844</v>
      </c>
      <c r="J12507" s="4">
        <v>30302844</v>
      </c>
      <c r="K12507" s="4">
        <v>28507014</v>
      </c>
    </row>
    <row r="12508" spans="1:11" x14ac:dyDescent="0.35">
      <c r="A12508" t="s">
        <v>1189</v>
      </c>
      <c r="B12508" t="s">
        <v>2119</v>
      </c>
      <c r="C12508" t="s">
        <v>1844</v>
      </c>
      <c r="D12508" s="4">
        <v>4995667</v>
      </c>
      <c r="H12508" s="4">
        <v>327150</v>
      </c>
      <c r="I12508" s="4">
        <v>5322817</v>
      </c>
      <c r="J12508" s="4">
        <v>4995667</v>
      </c>
      <c r="K12508" s="4">
        <v>4995667</v>
      </c>
    </row>
    <row r="12509" spans="1:11" x14ac:dyDescent="0.35">
      <c r="A12509" t="s">
        <v>1189</v>
      </c>
      <c r="B12509" t="s">
        <v>2120</v>
      </c>
      <c r="C12509" t="s">
        <v>1845</v>
      </c>
      <c r="D12509" s="4">
        <v>3309019</v>
      </c>
      <c r="I12509" s="4">
        <v>3309019</v>
      </c>
      <c r="J12509" s="4">
        <v>3309019</v>
      </c>
      <c r="K12509" s="4">
        <v>3309019</v>
      </c>
    </row>
    <row r="12510" spans="1:11" x14ac:dyDescent="0.35">
      <c r="A12510" t="s">
        <v>1189</v>
      </c>
      <c r="B12510" t="s">
        <v>2121</v>
      </c>
      <c r="D12510" s="4">
        <v>36811700</v>
      </c>
      <c r="E12510" s="4">
        <v>1795830</v>
      </c>
      <c r="F12510" s="4">
        <v>15295000</v>
      </c>
      <c r="H12510" s="4">
        <v>327150</v>
      </c>
      <c r="I12510" s="4">
        <v>54229680</v>
      </c>
      <c r="J12510" s="4">
        <v>38607530</v>
      </c>
      <c r="K12510" s="4">
        <v>36811700</v>
      </c>
    </row>
    <row r="12511" spans="1:11" x14ac:dyDescent="0.35">
      <c r="A12511" t="s">
        <v>1189</v>
      </c>
      <c r="B12511" t="s">
        <v>2122</v>
      </c>
      <c r="C12511" t="s">
        <v>1846</v>
      </c>
      <c r="D12511" s="4">
        <v>20332123</v>
      </c>
      <c r="F12511" s="4">
        <v>3872505</v>
      </c>
      <c r="H12511" s="4">
        <v>4633609</v>
      </c>
      <c r="I12511" s="4">
        <v>28838237</v>
      </c>
      <c r="J12511" s="4">
        <v>20332123</v>
      </c>
      <c r="K12511" s="4">
        <v>20332123</v>
      </c>
    </row>
    <row r="12512" spans="1:11" x14ac:dyDescent="0.35">
      <c r="A12512" t="s">
        <v>1189</v>
      </c>
      <c r="B12512" t="s">
        <v>2123</v>
      </c>
      <c r="C12512" t="s">
        <v>1847</v>
      </c>
      <c r="D12512" s="4">
        <v>14029653</v>
      </c>
      <c r="F12512" s="4">
        <v>743243</v>
      </c>
      <c r="G12512" s="4">
        <v>495135</v>
      </c>
      <c r="H12512" s="4">
        <v>95534</v>
      </c>
      <c r="I12512" s="4">
        <v>15363566</v>
      </c>
      <c r="J12512" s="4">
        <v>14029653</v>
      </c>
      <c r="K12512" s="4">
        <v>14029653</v>
      </c>
    </row>
    <row r="12513" spans="1:11" x14ac:dyDescent="0.35">
      <c r="A12513" t="s">
        <v>1189</v>
      </c>
      <c r="B12513" t="s">
        <v>2124</v>
      </c>
      <c r="C12513" t="s">
        <v>1848</v>
      </c>
      <c r="D12513" s="4">
        <v>91977</v>
      </c>
      <c r="E12513" s="4">
        <v>36955</v>
      </c>
      <c r="I12513" s="4">
        <v>128932</v>
      </c>
      <c r="J12513" s="4">
        <v>128932</v>
      </c>
      <c r="K12513" s="4">
        <v>91977</v>
      </c>
    </row>
    <row r="12514" spans="1:11" x14ac:dyDescent="0.35">
      <c r="A12514" t="s">
        <v>1189</v>
      </c>
      <c r="B12514" t="s">
        <v>2125</v>
      </c>
      <c r="D12514" s="4">
        <v>34453753</v>
      </c>
      <c r="E12514" s="4">
        <v>36955</v>
      </c>
      <c r="F12514" s="4">
        <v>4615749</v>
      </c>
      <c r="G12514" s="4">
        <v>495135</v>
      </c>
      <c r="H12514" s="4">
        <v>4729144</v>
      </c>
      <c r="I12514" s="4">
        <v>44330735</v>
      </c>
      <c r="J12514" s="4">
        <v>34490708</v>
      </c>
      <c r="K12514" s="4">
        <v>34453753</v>
      </c>
    </row>
    <row r="12515" spans="1:11" x14ac:dyDescent="0.35">
      <c r="A12515" t="s">
        <v>1189</v>
      </c>
      <c r="B12515" t="s">
        <v>2126</v>
      </c>
      <c r="C12515" t="s">
        <v>1850</v>
      </c>
      <c r="F12515" s="4">
        <v>9600000</v>
      </c>
      <c r="I12515" s="4">
        <v>9600000</v>
      </c>
      <c r="J12515">
        <v>0</v>
      </c>
      <c r="K12515" s="4">
        <v>0</v>
      </c>
    </row>
    <row r="12516" spans="1:11" x14ac:dyDescent="0.35">
      <c r="A12516" t="s">
        <v>1189</v>
      </c>
      <c r="B12516" t="s">
        <v>2127</v>
      </c>
      <c r="F12516" s="4">
        <v>9600000</v>
      </c>
      <c r="I12516" s="4">
        <v>9600000</v>
      </c>
      <c r="J12516">
        <v>0</v>
      </c>
      <c r="K12516" s="4">
        <v>0</v>
      </c>
    </row>
    <row r="12517" spans="1:11" x14ac:dyDescent="0.35">
      <c r="A12517" t="s">
        <v>1189</v>
      </c>
      <c r="B12517" t="s">
        <v>2128</v>
      </c>
      <c r="C12517" t="s">
        <v>1851</v>
      </c>
      <c r="D12517" s="4">
        <v>541907</v>
      </c>
      <c r="I12517" s="4">
        <v>541907</v>
      </c>
      <c r="J12517" s="4">
        <v>541907</v>
      </c>
      <c r="K12517" s="4">
        <v>541907</v>
      </c>
    </row>
    <row r="12518" spans="1:11" x14ac:dyDescent="0.35">
      <c r="A12518" t="s">
        <v>1189</v>
      </c>
      <c r="B12518" t="s">
        <v>2129</v>
      </c>
      <c r="C12518" t="s">
        <v>1852</v>
      </c>
      <c r="F12518" s="4">
        <v>5452</v>
      </c>
      <c r="I12518" s="4">
        <v>5452</v>
      </c>
      <c r="J12518">
        <v>0</v>
      </c>
      <c r="K12518" s="4">
        <v>0</v>
      </c>
    </row>
    <row r="12519" spans="1:11" x14ac:dyDescent="0.35">
      <c r="A12519" t="s">
        <v>1189</v>
      </c>
      <c r="B12519" t="s">
        <v>2130</v>
      </c>
      <c r="C12519" t="s">
        <v>1853</v>
      </c>
      <c r="F12519" s="4">
        <v>5387</v>
      </c>
      <c r="I12519" s="4">
        <v>5387</v>
      </c>
      <c r="J12519">
        <v>0</v>
      </c>
      <c r="K12519" s="4">
        <v>0</v>
      </c>
    </row>
    <row r="12520" spans="1:11" x14ac:dyDescent="0.35">
      <c r="A12520" t="s">
        <v>1189</v>
      </c>
      <c r="B12520" t="s">
        <v>2172</v>
      </c>
      <c r="C12520" t="s">
        <v>1893</v>
      </c>
      <c r="F12520" s="4">
        <v>2389</v>
      </c>
      <c r="I12520" s="4">
        <v>2389</v>
      </c>
      <c r="J12520">
        <v>0</v>
      </c>
      <c r="K12520" s="4">
        <v>0</v>
      </c>
    </row>
    <row r="12521" spans="1:11" x14ac:dyDescent="0.35">
      <c r="A12521" t="s">
        <v>1189</v>
      </c>
      <c r="B12521" t="s">
        <v>2131</v>
      </c>
      <c r="C12521" t="s">
        <v>1854</v>
      </c>
      <c r="D12521" s="4">
        <v>45938</v>
      </c>
      <c r="G12521" s="4">
        <v>665765</v>
      </c>
      <c r="I12521" s="4">
        <v>711702</v>
      </c>
      <c r="J12521" s="4">
        <v>45938</v>
      </c>
      <c r="K12521" s="4">
        <v>45938</v>
      </c>
    </row>
    <row r="12522" spans="1:11" x14ac:dyDescent="0.35">
      <c r="A12522" t="s">
        <v>1189</v>
      </c>
      <c r="B12522" t="s">
        <v>2132</v>
      </c>
      <c r="C12522" t="s">
        <v>1855</v>
      </c>
      <c r="D12522" s="4">
        <v>40992</v>
      </c>
      <c r="G12522" s="4">
        <v>641507</v>
      </c>
      <c r="I12522" s="4">
        <v>682499</v>
      </c>
      <c r="J12522" s="4">
        <v>40992</v>
      </c>
      <c r="K12522" s="4">
        <v>40992</v>
      </c>
    </row>
    <row r="12523" spans="1:11" x14ac:dyDescent="0.35">
      <c r="A12523" t="s">
        <v>1189</v>
      </c>
      <c r="B12523" t="s">
        <v>2133</v>
      </c>
      <c r="C12523" t="s">
        <v>1856</v>
      </c>
      <c r="I12523" s="4">
        <v>0</v>
      </c>
      <c r="J12523">
        <v>0</v>
      </c>
      <c r="K12523" s="4">
        <v>0</v>
      </c>
    </row>
    <row r="12524" spans="1:11" x14ac:dyDescent="0.35">
      <c r="A12524" t="s">
        <v>1189</v>
      </c>
      <c r="B12524" t="s">
        <v>2134</v>
      </c>
      <c r="C12524" t="s">
        <v>1857</v>
      </c>
      <c r="D12524" s="4">
        <v>4432</v>
      </c>
      <c r="G12524" s="4">
        <v>19690</v>
      </c>
      <c r="I12524" s="4">
        <v>24122</v>
      </c>
      <c r="J12524" s="4">
        <v>4432</v>
      </c>
      <c r="K12524" s="4">
        <v>4432</v>
      </c>
    </row>
    <row r="12525" spans="1:11" x14ac:dyDescent="0.35">
      <c r="A12525" t="s">
        <v>1189</v>
      </c>
      <c r="B12525" t="s">
        <v>2135</v>
      </c>
      <c r="C12525" t="s">
        <v>1858</v>
      </c>
      <c r="G12525" s="4">
        <v>36366</v>
      </c>
      <c r="I12525" s="4">
        <v>36366</v>
      </c>
      <c r="J12525">
        <v>0</v>
      </c>
      <c r="K12525" s="4">
        <v>0</v>
      </c>
    </row>
    <row r="12526" spans="1:11" x14ac:dyDescent="0.35">
      <c r="A12526" t="s">
        <v>1189</v>
      </c>
      <c r="B12526" t="s">
        <v>2136</v>
      </c>
      <c r="C12526" t="s">
        <v>1859</v>
      </c>
      <c r="D12526" s="4">
        <v>25000</v>
      </c>
      <c r="H12526" s="4">
        <v>1067655</v>
      </c>
      <c r="I12526" s="4">
        <v>1092655</v>
      </c>
      <c r="J12526" s="4">
        <v>25000</v>
      </c>
      <c r="K12526" s="4">
        <v>25000</v>
      </c>
    </row>
    <row r="12527" spans="1:11" x14ac:dyDescent="0.35">
      <c r="A12527" t="s">
        <v>1189</v>
      </c>
      <c r="B12527" t="s">
        <v>2137</v>
      </c>
      <c r="C12527" t="s">
        <v>1860</v>
      </c>
      <c r="E12527" s="4">
        <v>1413139</v>
      </c>
      <c r="H12527" s="4">
        <v>108703</v>
      </c>
      <c r="I12527" s="4">
        <v>1521842</v>
      </c>
      <c r="J12527">
        <v>1413139</v>
      </c>
      <c r="K12527" s="4">
        <v>0</v>
      </c>
    </row>
    <row r="12528" spans="1:11" x14ac:dyDescent="0.35">
      <c r="A12528" t="s">
        <v>1189</v>
      </c>
      <c r="B12528" t="s">
        <v>2138</v>
      </c>
      <c r="C12528" t="s">
        <v>1861</v>
      </c>
      <c r="D12528" s="4">
        <v>248103</v>
      </c>
      <c r="I12528" s="4">
        <v>248103</v>
      </c>
      <c r="J12528" s="4">
        <v>248103</v>
      </c>
      <c r="K12528" s="4">
        <v>248103</v>
      </c>
    </row>
    <row r="12529" spans="1:11" x14ac:dyDescent="0.35">
      <c r="A12529" t="s">
        <v>1189</v>
      </c>
      <c r="B12529" t="s">
        <v>2139</v>
      </c>
      <c r="C12529" t="s">
        <v>1862</v>
      </c>
      <c r="D12529" s="4">
        <v>85464</v>
      </c>
      <c r="E12529" s="4">
        <v>1111036</v>
      </c>
      <c r="H12529" s="4">
        <v>170929</v>
      </c>
      <c r="I12529" s="4">
        <v>1367428</v>
      </c>
      <c r="J12529" s="4">
        <v>1196500</v>
      </c>
      <c r="K12529" s="4">
        <v>85464</v>
      </c>
    </row>
    <row r="12530" spans="1:11" x14ac:dyDescent="0.35">
      <c r="A12530" t="s">
        <v>1189</v>
      </c>
      <c r="B12530" t="s">
        <v>2140</v>
      </c>
      <c r="C12530" t="s">
        <v>1863</v>
      </c>
      <c r="G12530" s="4">
        <v>54459</v>
      </c>
      <c r="I12530" s="4">
        <v>54459</v>
      </c>
      <c r="J12530">
        <v>0</v>
      </c>
      <c r="K12530" s="4">
        <v>0</v>
      </c>
    </row>
    <row r="12531" spans="1:11" x14ac:dyDescent="0.35">
      <c r="A12531" t="s">
        <v>1189</v>
      </c>
      <c r="B12531" t="s">
        <v>2141</v>
      </c>
      <c r="D12531" s="4">
        <v>991836</v>
      </c>
      <c r="E12531" s="4">
        <v>2524175</v>
      </c>
      <c r="F12531" s="4">
        <v>13228</v>
      </c>
      <c r="G12531" s="4">
        <v>1417787</v>
      </c>
      <c r="H12531" s="4">
        <v>1347287</v>
      </c>
      <c r="I12531" s="4">
        <v>6294312</v>
      </c>
      <c r="J12531" s="4">
        <v>3516011</v>
      </c>
      <c r="K12531" s="4">
        <v>991836</v>
      </c>
    </row>
    <row r="12532" spans="1:11" x14ac:dyDescent="0.35">
      <c r="A12532" t="s">
        <v>1189</v>
      </c>
      <c r="B12532" t="s">
        <v>2144</v>
      </c>
      <c r="C12532" t="s">
        <v>1866</v>
      </c>
      <c r="I12532" s="4">
        <v>0</v>
      </c>
      <c r="J12532">
        <v>0</v>
      </c>
      <c r="K12532" s="4">
        <v>0</v>
      </c>
    </row>
    <row r="12533" spans="1:11" x14ac:dyDescent="0.35">
      <c r="A12533" t="s">
        <v>1189</v>
      </c>
      <c r="B12533" t="s">
        <v>2145</v>
      </c>
      <c r="C12533" t="s">
        <v>1867</v>
      </c>
      <c r="D12533" s="4">
        <v>390458</v>
      </c>
      <c r="F12533" s="4">
        <v>4500</v>
      </c>
      <c r="G12533" s="4">
        <v>2790658</v>
      </c>
      <c r="I12533" s="4">
        <v>3185616</v>
      </c>
      <c r="J12533" s="4">
        <v>390458</v>
      </c>
      <c r="K12533" s="4">
        <v>390458</v>
      </c>
    </row>
    <row r="12534" spans="1:11" x14ac:dyDescent="0.35">
      <c r="A12534" t="s">
        <v>1189</v>
      </c>
      <c r="B12534" t="s">
        <v>2146</v>
      </c>
      <c r="C12534" t="s">
        <v>1868</v>
      </c>
      <c r="D12534" s="4">
        <v>31556</v>
      </c>
      <c r="G12534" s="4">
        <v>915704</v>
      </c>
      <c r="H12534" s="4">
        <v>1096277</v>
      </c>
      <c r="I12534" s="4">
        <v>2043536</v>
      </c>
      <c r="J12534" s="4">
        <v>31556</v>
      </c>
      <c r="K12534" s="4">
        <v>31556</v>
      </c>
    </row>
    <row r="12535" spans="1:11" x14ac:dyDescent="0.35">
      <c r="A12535" t="s">
        <v>1189</v>
      </c>
      <c r="B12535" t="s">
        <v>2173</v>
      </c>
      <c r="C12535" t="s">
        <v>1894</v>
      </c>
      <c r="D12535" s="4">
        <v>22997</v>
      </c>
      <c r="I12535" s="4">
        <v>22997</v>
      </c>
      <c r="J12535" s="4">
        <v>22997</v>
      </c>
      <c r="K12535" s="4">
        <v>22997</v>
      </c>
    </row>
    <row r="12536" spans="1:11" x14ac:dyDescent="0.35">
      <c r="A12536" t="s">
        <v>1189</v>
      </c>
      <c r="B12536" t="s">
        <v>2147</v>
      </c>
      <c r="C12536" t="s">
        <v>1869</v>
      </c>
      <c r="E12536" s="4">
        <v>0</v>
      </c>
      <c r="G12536" s="4">
        <v>857280</v>
      </c>
      <c r="I12536" s="4">
        <v>857280</v>
      </c>
      <c r="J12536">
        <v>0</v>
      </c>
      <c r="K12536" s="4">
        <v>0</v>
      </c>
    </row>
    <row r="12537" spans="1:11" x14ac:dyDescent="0.35">
      <c r="A12537" t="s">
        <v>1189</v>
      </c>
      <c r="B12537" t="s">
        <v>2148</v>
      </c>
      <c r="C12537" t="s">
        <v>1870</v>
      </c>
      <c r="D12537" s="4">
        <v>110004</v>
      </c>
      <c r="E12537" s="4">
        <v>5197010</v>
      </c>
      <c r="H12537" s="4">
        <v>16852</v>
      </c>
      <c r="I12537" s="4">
        <v>5323866</v>
      </c>
      <c r="J12537" s="4">
        <v>5307014</v>
      </c>
      <c r="K12537" s="4">
        <v>110004</v>
      </c>
    </row>
    <row r="12538" spans="1:11" x14ac:dyDescent="0.35">
      <c r="A12538" t="s">
        <v>1189</v>
      </c>
      <c r="B12538" t="s">
        <v>2150</v>
      </c>
      <c r="C12538" t="s">
        <v>1872</v>
      </c>
      <c r="D12538" s="4">
        <v>343000</v>
      </c>
      <c r="I12538" s="4">
        <v>343000</v>
      </c>
      <c r="J12538" s="4">
        <v>343000</v>
      </c>
      <c r="K12538" s="4">
        <v>343000</v>
      </c>
    </row>
    <row r="12539" spans="1:11" x14ac:dyDescent="0.35">
      <c r="A12539" t="s">
        <v>1189</v>
      </c>
      <c r="B12539" t="s">
        <v>2153</v>
      </c>
      <c r="C12539" t="s">
        <v>1875</v>
      </c>
      <c r="G12539" s="4">
        <v>31967</v>
      </c>
      <c r="I12539" s="4">
        <v>31967</v>
      </c>
      <c r="J12539">
        <v>0</v>
      </c>
      <c r="K12539" s="4">
        <v>0</v>
      </c>
    </row>
    <row r="12540" spans="1:11" x14ac:dyDescent="0.35">
      <c r="A12540" t="s">
        <v>1189</v>
      </c>
      <c r="B12540" t="s">
        <v>2154</v>
      </c>
      <c r="C12540" t="s">
        <v>1876</v>
      </c>
      <c r="E12540" s="4">
        <v>0</v>
      </c>
      <c r="G12540" s="4">
        <v>159600</v>
      </c>
      <c r="I12540" s="4">
        <v>159600</v>
      </c>
      <c r="J12540">
        <v>0</v>
      </c>
      <c r="K12540" s="4">
        <v>0</v>
      </c>
    </row>
    <row r="12541" spans="1:11" x14ac:dyDescent="0.35">
      <c r="A12541" t="s">
        <v>1189</v>
      </c>
      <c r="B12541" t="s">
        <v>2155</v>
      </c>
      <c r="C12541" t="s">
        <v>1877</v>
      </c>
      <c r="D12541" s="4">
        <v>4625</v>
      </c>
      <c r="I12541" s="4">
        <v>4625</v>
      </c>
      <c r="J12541" s="4">
        <v>4625</v>
      </c>
      <c r="K12541" s="4">
        <v>4625</v>
      </c>
    </row>
    <row r="12542" spans="1:11" x14ac:dyDescent="0.35">
      <c r="A12542" t="s">
        <v>1189</v>
      </c>
      <c r="B12542" t="s">
        <v>2156</v>
      </c>
      <c r="D12542" s="4">
        <v>902640</v>
      </c>
      <c r="E12542" s="4">
        <v>5197010</v>
      </c>
      <c r="F12542" s="4">
        <v>4500</v>
      </c>
      <c r="G12542" s="4">
        <v>4755208</v>
      </c>
      <c r="H12542" s="4">
        <v>1113128</v>
      </c>
      <c r="I12542" s="4">
        <v>11972487</v>
      </c>
      <c r="J12542" s="4">
        <v>6099650</v>
      </c>
      <c r="K12542" s="4">
        <v>902640</v>
      </c>
    </row>
    <row r="12543" spans="1:11" x14ac:dyDescent="0.35">
      <c r="A12543" t="s">
        <v>1189</v>
      </c>
      <c r="B12543" t="s">
        <v>2157</v>
      </c>
      <c r="C12543" t="s">
        <v>1879</v>
      </c>
      <c r="D12543" s="4">
        <v>1522209</v>
      </c>
      <c r="I12543" s="4">
        <v>1522209</v>
      </c>
      <c r="J12543" s="4">
        <v>1522209</v>
      </c>
      <c r="K12543" s="4">
        <v>1522209</v>
      </c>
    </row>
    <row r="12544" spans="1:11" x14ac:dyDescent="0.35">
      <c r="A12544" t="s">
        <v>1189</v>
      </c>
      <c r="B12544" t="s">
        <v>2186</v>
      </c>
      <c r="C12544" t="s">
        <v>1907</v>
      </c>
      <c r="D12544" s="4">
        <v>29534</v>
      </c>
      <c r="I12544" s="4">
        <v>29534</v>
      </c>
      <c r="J12544" s="4">
        <v>29534</v>
      </c>
      <c r="K12544" s="4">
        <v>29534</v>
      </c>
    </row>
    <row r="12545" spans="1:11" x14ac:dyDescent="0.35">
      <c r="A12545" t="s">
        <v>1189</v>
      </c>
      <c r="B12545" t="s">
        <v>2176</v>
      </c>
      <c r="C12545" t="s">
        <v>1897</v>
      </c>
      <c r="D12545" s="4">
        <v>2793</v>
      </c>
      <c r="I12545" s="4">
        <v>2793</v>
      </c>
      <c r="J12545" s="4">
        <v>2793</v>
      </c>
      <c r="K12545" s="4">
        <v>2793</v>
      </c>
    </row>
    <row r="12546" spans="1:11" x14ac:dyDescent="0.35">
      <c r="A12546" t="s">
        <v>1189</v>
      </c>
      <c r="B12546" t="s">
        <v>2159</v>
      </c>
      <c r="C12546" t="s">
        <v>1881</v>
      </c>
      <c r="D12546" s="4">
        <v>3096508</v>
      </c>
      <c r="I12546" s="4">
        <v>3096508</v>
      </c>
      <c r="J12546" s="4">
        <v>3096508</v>
      </c>
      <c r="K12546" s="4">
        <v>3096508</v>
      </c>
    </row>
    <row r="12547" spans="1:11" x14ac:dyDescent="0.35">
      <c r="A12547" t="s">
        <v>1189</v>
      </c>
      <c r="B12547" t="s">
        <v>2160</v>
      </c>
      <c r="C12547" t="s">
        <v>1882</v>
      </c>
      <c r="E12547" s="4">
        <v>49517</v>
      </c>
      <c r="I12547" s="4">
        <v>49517</v>
      </c>
      <c r="J12547">
        <v>49517</v>
      </c>
      <c r="K12547" s="4">
        <v>0</v>
      </c>
    </row>
    <row r="12548" spans="1:11" x14ac:dyDescent="0.35">
      <c r="A12548" t="s">
        <v>1189</v>
      </c>
      <c r="B12548" t="s">
        <v>2162</v>
      </c>
      <c r="C12548" t="s">
        <v>1884</v>
      </c>
      <c r="D12548" s="4">
        <v>385543</v>
      </c>
      <c r="I12548" s="4">
        <v>385543</v>
      </c>
      <c r="J12548" s="4">
        <v>385543</v>
      </c>
      <c r="K12548" s="4">
        <v>385543</v>
      </c>
    </row>
    <row r="12549" spans="1:11" x14ac:dyDescent="0.35">
      <c r="A12549" t="s">
        <v>1189</v>
      </c>
      <c r="B12549" t="s">
        <v>2163</v>
      </c>
      <c r="D12549" s="4">
        <v>5036587</v>
      </c>
      <c r="E12549" s="4">
        <v>49517</v>
      </c>
      <c r="I12549" s="4">
        <v>5086104</v>
      </c>
      <c r="J12549" s="4">
        <v>5086104</v>
      </c>
      <c r="K12549" s="4">
        <v>5036587</v>
      </c>
    </row>
    <row r="12550" spans="1:11" x14ac:dyDescent="0.35">
      <c r="A12550" t="s">
        <v>1189</v>
      </c>
      <c r="B12550" t="s">
        <v>2164</v>
      </c>
      <c r="C12550" t="s">
        <v>1886</v>
      </c>
      <c r="D12550" s="4">
        <v>7912</v>
      </c>
      <c r="G12550" s="4">
        <v>127256</v>
      </c>
      <c r="I12550" s="4">
        <v>135168</v>
      </c>
      <c r="J12550" s="4">
        <v>7912</v>
      </c>
      <c r="K12550" s="4">
        <v>7912</v>
      </c>
    </row>
    <row r="12551" spans="1:11" x14ac:dyDescent="0.35">
      <c r="A12551" t="s">
        <v>1189</v>
      </c>
      <c r="B12551" t="s">
        <v>2165</v>
      </c>
      <c r="D12551" s="4">
        <v>7912</v>
      </c>
      <c r="G12551" s="4">
        <v>127256</v>
      </c>
      <c r="I12551" s="4">
        <v>135168</v>
      </c>
      <c r="J12551" s="4">
        <v>7912</v>
      </c>
      <c r="K12551" s="4">
        <v>7912</v>
      </c>
    </row>
    <row r="12552" spans="1:11" x14ac:dyDescent="0.35">
      <c r="A12552" t="s">
        <v>1189</v>
      </c>
      <c r="B12552" t="s">
        <v>2183</v>
      </c>
      <c r="C12552" t="s">
        <v>1904</v>
      </c>
      <c r="E12552" s="4">
        <v>125000</v>
      </c>
      <c r="I12552" s="4">
        <v>125000</v>
      </c>
      <c r="J12552">
        <v>125000</v>
      </c>
      <c r="K12552" s="4">
        <v>0</v>
      </c>
    </row>
    <row r="12553" spans="1:11" x14ac:dyDescent="0.35">
      <c r="A12553" t="s">
        <v>1189</v>
      </c>
      <c r="B12553" t="s">
        <v>2166</v>
      </c>
      <c r="C12553" t="s">
        <v>1888</v>
      </c>
      <c r="G12553" s="4">
        <v>768000</v>
      </c>
      <c r="I12553" s="4">
        <v>768000</v>
      </c>
      <c r="J12553">
        <v>0</v>
      </c>
      <c r="K12553" s="4">
        <v>0</v>
      </c>
    </row>
    <row r="12554" spans="1:11" x14ac:dyDescent="0.35">
      <c r="A12554" t="s">
        <v>1189</v>
      </c>
      <c r="B12554" t="s">
        <v>2180</v>
      </c>
      <c r="C12554" t="s">
        <v>1901</v>
      </c>
      <c r="E12554" s="4">
        <v>536250</v>
      </c>
      <c r="I12554" s="4">
        <v>536250</v>
      </c>
      <c r="J12554">
        <v>536250</v>
      </c>
      <c r="K12554" s="4">
        <v>0</v>
      </c>
    </row>
    <row r="12555" spans="1:11" x14ac:dyDescent="0.35">
      <c r="A12555" t="s">
        <v>1189</v>
      </c>
      <c r="B12555" t="s">
        <v>2167</v>
      </c>
      <c r="C12555" t="s">
        <v>1889</v>
      </c>
      <c r="E12555" s="4">
        <v>2394000</v>
      </c>
      <c r="I12555" s="4">
        <v>2394000</v>
      </c>
      <c r="J12555">
        <v>2394000</v>
      </c>
      <c r="K12555" s="4">
        <v>0</v>
      </c>
    </row>
    <row r="12556" spans="1:11" x14ac:dyDescent="0.35">
      <c r="A12556" t="s">
        <v>1189</v>
      </c>
      <c r="B12556" t="s">
        <v>2168</v>
      </c>
      <c r="C12556" t="s">
        <v>1890</v>
      </c>
      <c r="E12556" s="4">
        <v>1575000</v>
      </c>
      <c r="I12556" s="4">
        <v>1575000</v>
      </c>
      <c r="J12556">
        <v>1575000</v>
      </c>
      <c r="K12556" s="4">
        <v>0</v>
      </c>
    </row>
    <row r="12557" spans="1:11" x14ac:dyDescent="0.35">
      <c r="A12557" t="s">
        <v>1189</v>
      </c>
      <c r="B12557" t="s">
        <v>2181</v>
      </c>
      <c r="C12557" t="s">
        <v>1902</v>
      </c>
      <c r="E12557" s="4">
        <v>1072500</v>
      </c>
      <c r="I12557" s="4">
        <v>1072500</v>
      </c>
      <c r="J12557">
        <v>1072500</v>
      </c>
      <c r="K12557" s="4">
        <v>0</v>
      </c>
    </row>
    <row r="12558" spans="1:11" x14ac:dyDescent="0.35">
      <c r="A12558" t="s">
        <v>1189</v>
      </c>
      <c r="B12558" t="s">
        <v>2169</v>
      </c>
      <c r="E12558" s="4">
        <v>5702750</v>
      </c>
      <c r="G12558" s="4">
        <v>768000</v>
      </c>
      <c r="I12558" s="4">
        <v>6470750</v>
      </c>
      <c r="J12558">
        <v>5702750</v>
      </c>
      <c r="K12558" s="4">
        <v>0</v>
      </c>
    </row>
    <row r="12559" spans="1:11" x14ac:dyDescent="0.35">
      <c r="A12559" t="s">
        <v>1189</v>
      </c>
      <c r="B12559" t="s">
        <v>2170</v>
      </c>
      <c r="D12559" s="4">
        <v>78204427</v>
      </c>
      <c r="E12559" s="4">
        <v>15306237</v>
      </c>
      <c r="F12559" s="4">
        <v>29528476</v>
      </c>
      <c r="G12559" s="4">
        <v>7563387</v>
      </c>
      <c r="H12559" s="4">
        <v>7516709</v>
      </c>
      <c r="I12559" s="4">
        <v>138119236</v>
      </c>
      <c r="J12559" s="4">
        <f>SUM(D12559,E12559)</f>
        <v>93510664</v>
      </c>
      <c r="K12559" s="4">
        <v>78204427</v>
      </c>
    </row>
    <row r="12560" spans="1:11" x14ac:dyDescent="0.35">
      <c r="A12560" t="s">
        <v>1193</v>
      </c>
      <c r="B12560" t="s">
        <v>2118</v>
      </c>
      <c r="C12560" t="s">
        <v>1843</v>
      </c>
      <c r="D12560" s="4">
        <v>3160375</v>
      </c>
      <c r="E12560" s="4">
        <v>3570000</v>
      </c>
      <c r="F12560" s="4">
        <v>3990000</v>
      </c>
      <c r="I12560" s="4">
        <v>10720375</v>
      </c>
      <c r="J12560" s="4">
        <v>6730375</v>
      </c>
      <c r="K12560" s="4">
        <v>3160375</v>
      </c>
    </row>
    <row r="12561" spans="1:11" x14ac:dyDescent="0.35">
      <c r="A12561" t="s">
        <v>1193</v>
      </c>
      <c r="B12561" t="s">
        <v>2119</v>
      </c>
      <c r="C12561" t="s">
        <v>1844</v>
      </c>
      <c r="D12561" s="4">
        <v>82541</v>
      </c>
      <c r="F12561" s="4">
        <v>253891</v>
      </c>
      <c r="G12561" s="4">
        <v>5982</v>
      </c>
      <c r="H12561" s="4">
        <v>709111</v>
      </c>
      <c r="I12561" s="4">
        <v>1051524</v>
      </c>
      <c r="J12561" s="4">
        <v>82541</v>
      </c>
      <c r="K12561" s="4">
        <v>82541</v>
      </c>
    </row>
    <row r="12562" spans="1:11" x14ac:dyDescent="0.35">
      <c r="A12562" t="s">
        <v>1193</v>
      </c>
      <c r="B12562" t="s">
        <v>2120</v>
      </c>
      <c r="C12562" t="s">
        <v>1845</v>
      </c>
      <c r="D12562" s="4">
        <v>419864</v>
      </c>
      <c r="I12562" s="4">
        <v>419864</v>
      </c>
      <c r="J12562" s="4">
        <v>419864</v>
      </c>
      <c r="K12562" s="4">
        <v>419864</v>
      </c>
    </row>
    <row r="12563" spans="1:11" x14ac:dyDescent="0.35">
      <c r="A12563" t="s">
        <v>1193</v>
      </c>
      <c r="B12563" t="s">
        <v>2121</v>
      </c>
      <c r="D12563" s="4">
        <v>3662779</v>
      </c>
      <c r="E12563" s="4">
        <v>3570000</v>
      </c>
      <c r="F12563" s="4">
        <v>4243891</v>
      </c>
      <c r="G12563" s="4">
        <v>5982</v>
      </c>
      <c r="H12563" s="4">
        <v>709111</v>
      </c>
      <c r="I12563" s="4">
        <v>12191762</v>
      </c>
      <c r="J12563" s="4">
        <v>7232779</v>
      </c>
      <c r="K12563" s="4">
        <v>3662779</v>
      </c>
    </row>
    <row r="12564" spans="1:11" x14ac:dyDescent="0.35">
      <c r="A12564" t="s">
        <v>1193</v>
      </c>
      <c r="B12564" t="s">
        <v>2122</v>
      </c>
      <c r="C12564" t="s">
        <v>1846</v>
      </c>
      <c r="D12564" s="4">
        <v>4706131</v>
      </c>
      <c r="I12564" s="4">
        <v>4706131</v>
      </c>
      <c r="J12564" s="4">
        <v>4706131</v>
      </c>
      <c r="K12564" s="4">
        <v>4706131</v>
      </c>
    </row>
    <row r="12565" spans="1:11" x14ac:dyDescent="0.35">
      <c r="A12565" t="s">
        <v>1193</v>
      </c>
      <c r="B12565" t="s">
        <v>2123</v>
      </c>
      <c r="C12565" t="s">
        <v>1847</v>
      </c>
      <c r="D12565" s="4">
        <v>4268240</v>
      </c>
      <c r="F12565" s="4">
        <v>540541</v>
      </c>
      <c r="I12565" s="4">
        <v>4808781</v>
      </c>
      <c r="J12565" s="4">
        <v>4268240</v>
      </c>
      <c r="K12565" s="4">
        <v>4268240</v>
      </c>
    </row>
    <row r="12566" spans="1:11" x14ac:dyDescent="0.35">
      <c r="A12566" t="s">
        <v>1193</v>
      </c>
      <c r="B12566" t="s">
        <v>2124</v>
      </c>
      <c r="C12566" t="s">
        <v>1848</v>
      </c>
      <c r="D12566" s="4">
        <v>15372</v>
      </c>
      <c r="E12566" s="4">
        <v>2905</v>
      </c>
      <c r="I12566" s="4">
        <v>18277</v>
      </c>
      <c r="J12566" s="4">
        <v>18277</v>
      </c>
      <c r="K12566" s="4">
        <v>15372</v>
      </c>
    </row>
    <row r="12567" spans="1:11" x14ac:dyDescent="0.35">
      <c r="A12567" t="s">
        <v>1193</v>
      </c>
      <c r="B12567" t="s">
        <v>2125</v>
      </c>
      <c r="D12567" s="4">
        <v>8989744</v>
      </c>
      <c r="E12567" s="4">
        <v>2905</v>
      </c>
      <c r="F12567" s="4">
        <v>540541</v>
      </c>
      <c r="I12567" s="4">
        <v>9533189</v>
      </c>
      <c r="J12567" s="4">
        <v>8992649</v>
      </c>
      <c r="K12567" s="4">
        <v>8989744</v>
      </c>
    </row>
    <row r="12568" spans="1:11" x14ac:dyDescent="0.35">
      <c r="A12568" t="s">
        <v>1193</v>
      </c>
      <c r="B12568" t="s">
        <v>2126</v>
      </c>
      <c r="C12568" t="s">
        <v>1850</v>
      </c>
      <c r="F12568" s="4">
        <v>1600000</v>
      </c>
      <c r="I12568" s="4">
        <v>1600000</v>
      </c>
      <c r="J12568">
        <v>0</v>
      </c>
      <c r="K12568" s="4">
        <v>0</v>
      </c>
    </row>
    <row r="12569" spans="1:11" x14ac:dyDescent="0.35">
      <c r="A12569" t="s">
        <v>1193</v>
      </c>
      <c r="B12569" t="s">
        <v>2127</v>
      </c>
      <c r="F12569" s="4">
        <v>1600000</v>
      </c>
      <c r="I12569" s="4">
        <v>1600000</v>
      </c>
      <c r="J12569">
        <v>0</v>
      </c>
      <c r="K12569" s="4">
        <v>0</v>
      </c>
    </row>
    <row r="12570" spans="1:11" x14ac:dyDescent="0.35">
      <c r="A12570" t="s">
        <v>1193</v>
      </c>
      <c r="B12570" t="s">
        <v>2128</v>
      </c>
      <c r="C12570" t="s">
        <v>1851</v>
      </c>
      <c r="D12570" s="4">
        <v>2955</v>
      </c>
      <c r="F12570" s="4">
        <v>210911</v>
      </c>
      <c r="I12570" s="4">
        <v>213866</v>
      </c>
      <c r="J12570" s="4">
        <v>2955</v>
      </c>
      <c r="K12570" s="4">
        <v>2955</v>
      </c>
    </row>
    <row r="12571" spans="1:11" x14ac:dyDescent="0.35">
      <c r="A12571" t="s">
        <v>1193</v>
      </c>
      <c r="B12571" t="s">
        <v>2178</v>
      </c>
      <c r="C12571" t="s">
        <v>1899</v>
      </c>
      <c r="D12571" s="4">
        <v>300141</v>
      </c>
      <c r="I12571" s="4">
        <v>300141</v>
      </c>
      <c r="J12571" s="4">
        <v>300141</v>
      </c>
      <c r="K12571" s="4">
        <v>300141</v>
      </c>
    </row>
    <row r="12572" spans="1:11" x14ac:dyDescent="0.35">
      <c r="A12572" t="s">
        <v>1193</v>
      </c>
      <c r="B12572" t="s">
        <v>2129</v>
      </c>
      <c r="C12572" t="s">
        <v>1852</v>
      </c>
      <c r="H12572" s="4">
        <v>28622</v>
      </c>
      <c r="I12572" s="4">
        <v>28622</v>
      </c>
      <c r="J12572">
        <v>0</v>
      </c>
      <c r="K12572" s="4">
        <v>0</v>
      </c>
    </row>
    <row r="12573" spans="1:11" x14ac:dyDescent="0.35">
      <c r="A12573" t="s">
        <v>1193</v>
      </c>
      <c r="B12573" t="s">
        <v>2130</v>
      </c>
      <c r="C12573" t="s">
        <v>1853</v>
      </c>
      <c r="F12573" s="4">
        <v>770</v>
      </c>
      <c r="H12573" s="4">
        <v>16383</v>
      </c>
      <c r="I12573" s="4">
        <v>17152</v>
      </c>
      <c r="J12573">
        <v>0</v>
      </c>
      <c r="K12573" s="4">
        <v>0</v>
      </c>
    </row>
    <row r="12574" spans="1:11" x14ac:dyDescent="0.35">
      <c r="A12574" t="s">
        <v>1193</v>
      </c>
      <c r="B12574" t="s">
        <v>2172</v>
      </c>
      <c r="C12574" t="s">
        <v>1893</v>
      </c>
      <c r="H12574" s="4">
        <v>3584</v>
      </c>
      <c r="I12574" s="4">
        <v>3584</v>
      </c>
      <c r="J12574">
        <v>0</v>
      </c>
      <c r="K12574" s="4">
        <v>0</v>
      </c>
    </row>
    <row r="12575" spans="1:11" x14ac:dyDescent="0.35">
      <c r="A12575" t="s">
        <v>1193</v>
      </c>
      <c r="B12575" t="s">
        <v>2182</v>
      </c>
      <c r="C12575" t="s">
        <v>1903</v>
      </c>
      <c r="D12575" s="4">
        <v>2262</v>
      </c>
      <c r="I12575" s="4">
        <v>2262</v>
      </c>
      <c r="J12575" s="4">
        <v>2262</v>
      </c>
      <c r="K12575" s="4">
        <v>2262</v>
      </c>
    </row>
    <row r="12576" spans="1:11" x14ac:dyDescent="0.35">
      <c r="A12576" t="s">
        <v>1193</v>
      </c>
      <c r="B12576" t="s">
        <v>2131</v>
      </c>
      <c r="C12576" t="s">
        <v>1854</v>
      </c>
      <c r="D12576" s="4">
        <v>82756</v>
      </c>
      <c r="G12576" s="4">
        <v>107598</v>
      </c>
      <c r="H12576" s="4">
        <v>13450</v>
      </c>
      <c r="I12576" s="4">
        <v>203804</v>
      </c>
      <c r="J12576" s="4">
        <v>82756</v>
      </c>
      <c r="K12576" s="4">
        <v>82756</v>
      </c>
    </row>
    <row r="12577" spans="1:11" x14ac:dyDescent="0.35">
      <c r="A12577" t="s">
        <v>1193</v>
      </c>
      <c r="B12577" t="s">
        <v>2132</v>
      </c>
      <c r="C12577" t="s">
        <v>1855</v>
      </c>
      <c r="D12577" s="4">
        <v>22629</v>
      </c>
      <c r="G12577" s="4">
        <v>99104</v>
      </c>
      <c r="H12577" s="4">
        <v>39174</v>
      </c>
      <c r="I12577" s="4">
        <v>160908</v>
      </c>
      <c r="J12577" s="4">
        <v>22629</v>
      </c>
      <c r="K12577" s="4">
        <v>22629</v>
      </c>
    </row>
    <row r="12578" spans="1:11" x14ac:dyDescent="0.35">
      <c r="A12578" t="s">
        <v>1193</v>
      </c>
      <c r="B12578" t="s">
        <v>2133</v>
      </c>
      <c r="C12578" t="s">
        <v>1856</v>
      </c>
      <c r="I12578" s="4">
        <v>0</v>
      </c>
      <c r="J12578">
        <v>0</v>
      </c>
      <c r="K12578" s="4">
        <v>0</v>
      </c>
    </row>
    <row r="12579" spans="1:11" x14ac:dyDescent="0.35">
      <c r="A12579" t="s">
        <v>1193</v>
      </c>
      <c r="B12579" t="s">
        <v>2134</v>
      </c>
      <c r="C12579" t="s">
        <v>1857</v>
      </c>
      <c r="D12579" s="4">
        <v>4601</v>
      </c>
      <c r="G12579" s="4">
        <v>28517</v>
      </c>
      <c r="I12579" s="4">
        <v>33118</v>
      </c>
      <c r="J12579" s="4">
        <v>4601</v>
      </c>
      <c r="K12579" s="4">
        <v>4601</v>
      </c>
    </row>
    <row r="12580" spans="1:11" x14ac:dyDescent="0.35">
      <c r="A12580" t="s">
        <v>1193</v>
      </c>
      <c r="B12580" t="s">
        <v>2185</v>
      </c>
      <c r="C12580" t="s">
        <v>1906</v>
      </c>
      <c r="H12580" s="4">
        <v>160790</v>
      </c>
      <c r="I12580" s="4">
        <v>160790</v>
      </c>
      <c r="J12580">
        <v>0</v>
      </c>
      <c r="K12580" s="4">
        <v>0</v>
      </c>
    </row>
    <row r="12581" spans="1:11" x14ac:dyDescent="0.35">
      <c r="A12581" t="s">
        <v>1193</v>
      </c>
      <c r="B12581" t="s">
        <v>2193</v>
      </c>
      <c r="C12581" t="s">
        <v>1914</v>
      </c>
      <c r="H12581" s="4">
        <v>45410</v>
      </c>
      <c r="I12581" s="4">
        <v>45410</v>
      </c>
      <c r="J12581">
        <v>0</v>
      </c>
      <c r="K12581" s="4">
        <v>0</v>
      </c>
    </row>
    <row r="12582" spans="1:11" x14ac:dyDescent="0.35">
      <c r="A12582" t="s">
        <v>1193</v>
      </c>
      <c r="B12582" t="s">
        <v>2135</v>
      </c>
      <c r="C12582" t="s">
        <v>1858</v>
      </c>
      <c r="G12582" s="4">
        <v>5195</v>
      </c>
      <c r="I12582" s="4">
        <v>5195</v>
      </c>
      <c r="J12582">
        <v>0</v>
      </c>
      <c r="K12582" s="4">
        <v>0</v>
      </c>
    </row>
    <row r="12583" spans="1:11" x14ac:dyDescent="0.35">
      <c r="A12583" t="s">
        <v>1193</v>
      </c>
      <c r="B12583" t="s">
        <v>2136</v>
      </c>
      <c r="C12583" t="s">
        <v>1859</v>
      </c>
      <c r="D12583" s="4">
        <v>56114</v>
      </c>
      <c r="H12583" s="4">
        <v>281117</v>
      </c>
      <c r="I12583" s="4">
        <v>337231</v>
      </c>
      <c r="J12583" s="4">
        <v>56114</v>
      </c>
      <c r="K12583" s="4">
        <v>56114</v>
      </c>
    </row>
    <row r="12584" spans="1:11" x14ac:dyDescent="0.35">
      <c r="A12584" t="s">
        <v>1193</v>
      </c>
      <c r="B12584" t="s">
        <v>2194</v>
      </c>
      <c r="C12584" t="s">
        <v>1915</v>
      </c>
      <c r="H12584" s="4">
        <v>5</v>
      </c>
      <c r="I12584" s="4">
        <v>5</v>
      </c>
      <c r="J12584">
        <v>0</v>
      </c>
      <c r="K12584" s="4">
        <v>0</v>
      </c>
    </row>
    <row r="12585" spans="1:11" x14ac:dyDescent="0.35">
      <c r="A12585" t="s">
        <v>1193</v>
      </c>
      <c r="B12585" t="s">
        <v>2137</v>
      </c>
      <c r="C12585" t="s">
        <v>1860</v>
      </c>
      <c r="H12585" s="4">
        <v>108703</v>
      </c>
      <c r="I12585" s="4">
        <v>108703</v>
      </c>
      <c r="J12585">
        <v>0</v>
      </c>
      <c r="K12585" s="4">
        <v>0</v>
      </c>
    </row>
    <row r="12586" spans="1:11" x14ac:dyDescent="0.35">
      <c r="A12586" t="s">
        <v>1193</v>
      </c>
      <c r="B12586" t="s">
        <v>2138</v>
      </c>
      <c r="C12586" t="s">
        <v>1861</v>
      </c>
      <c r="D12586" s="4">
        <v>1692</v>
      </c>
      <c r="F12586" s="4">
        <v>98320</v>
      </c>
      <c r="I12586" s="4">
        <v>100011</v>
      </c>
      <c r="J12586" s="4">
        <v>1692</v>
      </c>
      <c r="K12586" s="4">
        <v>1692</v>
      </c>
    </row>
    <row r="12587" spans="1:11" x14ac:dyDescent="0.35">
      <c r="A12587" t="s">
        <v>1193</v>
      </c>
      <c r="B12587" t="s">
        <v>2139</v>
      </c>
      <c r="C12587" t="s">
        <v>1862</v>
      </c>
      <c r="H12587" s="4">
        <v>256393</v>
      </c>
      <c r="I12587" s="4">
        <v>256393</v>
      </c>
      <c r="J12587">
        <v>0</v>
      </c>
      <c r="K12587" s="4">
        <v>0</v>
      </c>
    </row>
    <row r="12588" spans="1:11" x14ac:dyDescent="0.35">
      <c r="A12588" t="s">
        <v>1193</v>
      </c>
      <c r="B12588" t="s">
        <v>2141</v>
      </c>
      <c r="D12588" s="4">
        <v>473151</v>
      </c>
      <c r="F12588" s="4">
        <v>310000</v>
      </c>
      <c r="G12588" s="4">
        <v>240414</v>
      </c>
      <c r="H12588" s="4">
        <v>953631</v>
      </c>
      <c r="I12588" s="4">
        <v>1977196</v>
      </c>
      <c r="J12588" s="4">
        <v>473151</v>
      </c>
      <c r="K12588" s="4">
        <v>473151</v>
      </c>
    </row>
    <row r="12589" spans="1:11" x14ac:dyDescent="0.35">
      <c r="A12589" t="s">
        <v>1193</v>
      </c>
      <c r="B12589" t="s">
        <v>2142</v>
      </c>
      <c r="C12589" t="s">
        <v>1864</v>
      </c>
      <c r="D12589" s="4">
        <v>11158</v>
      </c>
      <c r="I12589" s="4">
        <v>11158</v>
      </c>
      <c r="J12589" s="4">
        <v>11158</v>
      </c>
      <c r="K12589" s="4">
        <v>11158</v>
      </c>
    </row>
    <row r="12590" spans="1:11" x14ac:dyDescent="0.35">
      <c r="A12590" t="s">
        <v>1193</v>
      </c>
      <c r="B12590" t="s">
        <v>2143</v>
      </c>
      <c r="C12590" t="s">
        <v>1865</v>
      </c>
      <c r="H12590" s="4">
        <v>108713</v>
      </c>
      <c r="I12590" s="4">
        <v>108713</v>
      </c>
      <c r="J12590">
        <v>0</v>
      </c>
      <c r="K12590" s="4">
        <v>0</v>
      </c>
    </row>
    <row r="12591" spans="1:11" x14ac:dyDescent="0.35">
      <c r="A12591" t="s">
        <v>1193</v>
      </c>
      <c r="B12591" t="s">
        <v>2144</v>
      </c>
      <c r="C12591" t="s">
        <v>1866</v>
      </c>
      <c r="I12591" s="4">
        <v>0</v>
      </c>
      <c r="J12591">
        <v>0</v>
      </c>
      <c r="K12591" s="4">
        <v>0</v>
      </c>
    </row>
    <row r="12592" spans="1:11" x14ac:dyDescent="0.35">
      <c r="A12592" t="s">
        <v>1193</v>
      </c>
      <c r="B12592" t="s">
        <v>2145</v>
      </c>
      <c r="C12592" t="s">
        <v>1867</v>
      </c>
      <c r="D12592" s="4">
        <v>924031</v>
      </c>
      <c r="H12592" s="4">
        <v>665284</v>
      </c>
      <c r="I12592" s="4">
        <v>1589315</v>
      </c>
      <c r="J12592" s="4">
        <v>924031</v>
      </c>
      <c r="K12592" s="4">
        <v>924031</v>
      </c>
    </row>
    <row r="12593" spans="1:11" x14ac:dyDescent="0.35">
      <c r="A12593" t="s">
        <v>1193</v>
      </c>
      <c r="B12593" t="s">
        <v>2146</v>
      </c>
      <c r="C12593" t="s">
        <v>1868</v>
      </c>
      <c r="H12593" s="4">
        <v>663444</v>
      </c>
      <c r="I12593" s="4">
        <v>663444</v>
      </c>
      <c r="J12593">
        <v>0</v>
      </c>
      <c r="K12593" s="4">
        <v>0</v>
      </c>
    </row>
    <row r="12594" spans="1:11" x14ac:dyDescent="0.35">
      <c r="A12594" t="s">
        <v>1193</v>
      </c>
      <c r="B12594" t="s">
        <v>2173</v>
      </c>
      <c r="C12594" t="s">
        <v>1894</v>
      </c>
      <c r="D12594" s="4">
        <v>11488</v>
      </c>
      <c r="I12594" s="4">
        <v>11488</v>
      </c>
      <c r="J12594" s="4">
        <v>11488</v>
      </c>
      <c r="K12594" s="4">
        <v>11488</v>
      </c>
    </row>
    <row r="12595" spans="1:11" x14ac:dyDescent="0.35">
      <c r="A12595" t="s">
        <v>1193</v>
      </c>
      <c r="B12595" t="s">
        <v>2147</v>
      </c>
      <c r="C12595" t="s">
        <v>1869</v>
      </c>
      <c r="H12595" s="4">
        <v>225120</v>
      </c>
      <c r="I12595" s="4">
        <v>225120</v>
      </c>
      <c r="J12595">
        <v>0</v>
      </c>
      <c r="K12595" s="4">
        <v>0</v>
      </c>
    </row>
    <row r="12596" spans="1:11" x14ac:dyDescent="0.35">
      <c r="A12596" t="s">
        <v>1193</v>
      </c>
      <c r="B12596" t="s">
        <v>2148</v>
      </c>
      <c r="C12596" t="s">
        <v>1870</v>
      </c>
      <c r="D12596" s="4">
        <v>43949</v>
      </c>
      <c r="E12596" s="4">
        <v>19066</v>
      </c>
      <c r="H12596" s="4">
        <v>1774613</v>
      </c>
      <c r="I12596" s="4">
        <v>1837628</v>
      </c>
      <c r="J12596" s="4">
        <v>63015</v>
      </c>
      <c r="K12596" s="4">
        <v>43949</v>
      </c>
    </row>
    <row r="12597" spans="1:11" x14ac:dyDescent="0.35">
      <c r="A12597" t="s">
        <v>1193</v>
      </c>
      <c r="B12597" t="s">
        <v>2150</v>
      </c>
      <c r="C12597" t="s">
        <v>1872</v>
      </c>
      <c r="D12597" s="4">
        <v>49000</v>
      </c>
      <c r="I12597" s="4">
        <v>49000</v>
      </c>
      <c r="J12597" s="4">
        <v>49000</v>
      </c>
      <c r="K12597" s="4">
        <v>49000</v>
      </c>
    </row>
    <row r="12598" spans="1:11" x14ac:dyDescent="0.35">
      <c r="A12598" t="s">
        <v>1193</v>
      </c>
      <c r="B12598" t="s">
        <v>2153</v>
      </c>
      <c r="C12598" t="s">
        <v>1875</v>
      </c>
      <c r="H12598" s="4">
        <v>68583</v>
      </c>
      <c r="I12598" s="4">
        <v>68583</v>
      </c>
      <c r="J12598">
        <v>0</v>
      </c>
      <c r="K12598" s="4">
        <v>0</v>
      </c>
    </row>
    <row r="12599" spans="1:11" x14ac:dyDescent="0.35">
      <c r="A12599" t="s">
        <v>1193</v>
      </c>
      <c r="B12599" t="s">
        <v>2154</v>
      </c>
      <c r="C12599" t="s">
        <v>1876</v>
      </c>
      <c r="H12599" s="4">
        <v>58800</v>
      </c>
      <c r="I12599" s="4">
        <v>58800</v>
      </c>
      <c r="J12599">
        <v>0</v>
      </c>
      <c r="K12599" s="4">
        <v>0</v>
      </c>
    </row>
    <row r="12600" spans="1:11" x14ac:dyDescent="0.35">
      <c r="A12600" t="s">
        <v>1193</v>
      </c>
      <c r="B12600" t="s">
        <v>2156</v>
      </c>
      <c r="D12600" s="4">
        <v>1039626</v>
      </c>
      <c r="E12600" s="4">
        <v>19066</v>
      </c>
      <c r="H12600" s="4">
        <v>3564557</v>
      </c>
      <c r="I12600" s="4">
        <v>4623249</v>
      </c>
      <c r="J12600" s="4">
        <v>1058692</v>
      </c>
      <c r="K12600" s="4">
        <v>1039626</v>
      </c>
    </row>
    <row r="12601" spans="1:11" x14ac:dyDescent="0.35">
      <c r="A12601" t="s">
        <v>1193</v>
      </c>
      <c r="B12601" t="s">
        <v>2157</v>
      </c>
      <c r="C12601" t="s">
        <v>1879</v>
      </c>
      <c r="D12601" s="4">
        <v>24814</v>
      </c>
      <c r="I12601" s="4">
        <v>24814</v>
      </c>
      <c r="J12601" s="4">
        <v>24814</v>
      </c>
      <c r="K12601" s="4">
        <v>24814</v>
      </c>
    </row>
    <row r="12602" spans="1:11" x14ac:dyDescent="0.35">
      <c r="A12602" t="s">
        <v>1193</v>
      </c>
      <c r="B12602" t="s">
        <v>2186</v>
      </c>
      <c r="C12602" t="s">
        <v>1907</v>
      </c>
      <c r="D12602" s="4">
        <v>979</v>
      </c>
      <c r="I12602" s="4">
        <v>979</v>
      </c>
      <c r="J12602" s="4">
        <v>979</v>
      </c>
      <c r="K12602" s="4">
        <v>979</v>
      </c>
    </row>
    <row r="12603" spans="1:11" x14ac:dyDescent="0.35">
      <c r="A12603" t="s">
        <v>1193</v>
      </c>
      <c r="B12603" t="s">
        <v>2176</v>
      </c>
      <c r="C12603" t="s">
        <v>1897</v>
      </c>
      <c r="D12603" s="4">
        <v>1959</v>
      </c>
      <c r="I12603" s="4">
        <v>1959</v>
      </c>
      <c r="J12603" s="4">
        <v>1959</v>
      </c>
      <c r="K12603" s="4">
        <v>1959</v>
      </c>
    </row>
    <row r="12604" spans="1:11" x14ac:dyDescent="0.35">
      <c r="A12604" t="s">
        <v>1193</v>
      </c>
      <c r="B12604" t="s">
        <v>2159</v>
      </c>
      <c r="C12604" t="s">
        <v>1881</v>
      </c>
      <c r="D12604" s="4">
        <v>46957</v>
      </c>
      <c r="I12604" s="4">
        <v>46957</v>
      </c>
      <c r="J12604" s="4">
        <v>46957</v>
      </c>
      <c r="K12604" s="4">
        <v>46957</v>
      </c>
    </row>
    <row r="12605" spans="1:11" x14ac:dyDescent="0.35">
      <c r="A12605" t="s">
        <v>1193</v>
      </c>
      <c r="B12605" t="s">
        <v>2162</v>
      </c>
      <c r="C12605" t="s">
        <v>1884</v>
      </c>
      <c r="D12605" s="4">
        <v>17404</v>
      </c>
      <c r="I12605" s="4">
        <v>17404</v>
      </c>
      <c r="J12605" s="4">
        <v>17404</v>
      </c>
      <c r="K12605" s="4">
        <v>17404</v>
      </c>
    </row>
    <row r="12606" spans="1:11" x14ac:dyDescent="0.35">
      <c r="A12606" t="s">
        <v>1193</v>
      </c>
      <c r="B12606" t="s">
        <v>2163</v>
      </c>
      <c r="D12606" s="4">
        <v>92113</v>
      </c>
      <c r="I12606" s="4">
        <v>92113</v>
      </c>
      <c r="J12606" s="4">
        <v>92113</v>
      </c>
      <c r="K12606" s="4">
        <v>92113</v>
      </c>
    </row>
    <row r="12607" spans="1:11" x14ac:dyDescent="0.35">
      <c r="A12607" t="s">
        <v>1193</v>
      </c>
      <c r="B12607" t="s">
        <v>2164</v>
      </c>
      <c r="C12607" t="s">
        <v>1886</v>
      </c>
      <c r="G12607" s="4">
        <v>4713</v>
      </c>
      <c r="I12607" s="4">
        <v>4713</v>
      </c>
      <c r="J12607">
        <v>0</v>
      </c>
      <c r="K12607" s="4">
        <v>0</v>
      </c>
    </row>
    <row r="12608" spans="1:11" x14ac:dyDescent="0.35">
      <c r="A12608" t="s">
        <v>1193</v>
      </c>
      <c r="B12608" t="s">
        <v>2165</v>
      </c>
      <c r="G12608" s="4">
        <v>4713</v>
      </c>
      <c r="I12608" s="4">
        <v>4713</v>
      </c>
      <c r="J12608">
        <v>0</v>
      </c>
      <c r="K12608" s="4">
        <v>0</v>
      </c>
    </row>
    <row r="12609" spans="1:11" x14ac:dyDescent="0.35">
      <c r="A12609" t="s">
        <v>1193</v>
      </c>
      <c r="B12609" t="s">
        <v>2166</v>
      </c>
      <c r="C12609" t="s">
        <v>1888</v>
      </c>
      <c r="H12609" s="4">
        <v>105600</v>
      </c>
      <c r="I12609" s="4">
        <v>105600</v>
      </c>
      <c r="J12609">
        <v>0</v>
      </c>
      <c r="K12609" s="4">
        <v>0</v>
      </c>
    </row>
    <row r="12610" spans="1:11" x14ac:dyDescent="0.35">
      <c r="A12610" t="s">
        <v>1193</v>
      </c>
      <c r="B12610" t="s">
        <v>2167</v>
      </c>
      <c r="C12610" t="s">
        <v>1889</v>
      </c>
      <c r="H12610" s="4">
        <v>84000</v>
      </c>
      <c r="I12610" s="4">
        <v>84000</v>
      </c>
      <c r="J12610">
        <v>0</v>
      </c>
      <c r="K12610" s="4">
        <v>0</v>
      </c>
    </row>
    <row r="12611" spans="1:11" x14ac:dyDescent="0.35">
      <c r="A12611" t="s">
        <v>1193</v>
      </c>
      <c r="B12611" t="s">
        <v>2168</v>
      </c>
      <c r="C12611" t="s">
        <v>1890</v>
      </c>
      <c r="H12611" s="4">
        <v>37500</v>
      </c>
      <c r="I12611" s="4">
        <v>37500</v>
      </c>
      <c r="J12611">
        <v>0</v>
      </c>
      <c r="K12611" s="4">
        <v>0</v>
      </c>
    </row>
    <row r="12612" spans="1:11" x14ac:dyDescent="0.35">
      <c r="A12612" t="s">
        <v>1193</v>
      </c>
      <c r="B12612" t="s">
        <v>2169</v>
      </c>
      <c r="H12612" s="4">
        <v>227100</v>
      </c>
      <c r="I12612" s="4">
        <v>227100</v>
      </c>
      <c r="J12612">
        <v>0</v>
      </c>
      <c r="K12612" s="4">
        <v>0</v>
      </c>
    </row>
    <row r="12613" spans="1:11" x14ac:dyDescent="0.35">
      <c r="A12613" t="s">
        <v>1193</v>
      </c>
      <c r="B12613" t="s">
        <v>2170</v>
      </c>
      <c r="D12613" s="4">
        <v>14257413</v>
      </c>
      <c r="E12613" s="4">
        <v>3591971</v>
      </c>
      <c r="F12613" s="4">
        <v>6694431</v>
      </c>
      <c r="G12613" s="4">
        <v>251109</v>
      </c>
      <c r="H12613" s="4">
        <v>5454398</v>
      </c>
      <c r="I12613" s="4">
        <v>30249323</v>
      </c>
      <c r="J12613" s="4">
        <f>SUM(D12613,E12613)</f>
        <v>17849384</v>
      </c>
      <c r="K12613" s="4">
        <v>14257413</v>
      </c>
    </row>
    <row r="12614" spans="1:11" x14ac:dyDescent="0.35">
      <c r="A12614" t="s">
        <v>1197</v>
      </c>
      <c r="B12614" t="s">
        <v>2118</v>
      </c>
      <c r="C12614" t="s">
        <v>1843</v>
      </c>
      <c r="D12614" s="4">
        <v>10029783</v>
      </c>
      <c r="F12614" s="4">
        <v>5346600</v>
      </c>
      <c r="I12614" s="4">
        <v>15376383</v>
      </c>
      <c r="J12614" s="4">
        <v>10029783</v>
      </c>
      <c r="K12614" s="4">
        <v>10029783</v>
      </c>
    </row>
    <row r="12615" spans="1:11" x14ac:dyDescent="0.35">
      <c r="A12615" t="s">
        <v>1197</v>
      </c>
      <c r="B12615" t="s">
        <v>2119</v>
      </c>
      <c r="C12615" t="s">
        <v>1844</v>
      </c>
      <c r="D12615" s="4">
        <v>1318705</v>
      </c>
      <c r="H12615" s="4">
        <v>116550</v>
      </c>
      <c r="I12615" s="4">
        <v>1435255</v>
      </c>
      <c r="J12615" s="4">
        <v>1318705</v>
      </c>
      <c r="K12615" s="4">
        <v>1318705</v>
      </c>
    </row>
    <row r="12616" spans="1:11" x14ac:dyDescent="0.35">
      <c r="A12616" t="s">
        <v>1197</v>
      </c>
      <c r="B12616" t="s">
        <v>2120</v>
      </c>
      <c r="C12616" t="s">
        <v>1845</v>
      </c>
      <c r="D12616" s="4">
        <v>1048401</v>
      </c>
      <c r="I12616" s="4">
        <v>1048401</v>
      </c>
      <c r="J12616" s="4">
        <v>1048401</v>
      </c>
      <c r="K12616" s="4">
        <v>1048401</v>
      </c>
    </row>
    <row r="12617" spans="1:11" x14ac:dyDescent="0.35">
      <c r="A12617" t="s">
        <v>1197</v>
      </c>
      <c r="B12617" t="s">
        <v>2121</v>
      </c>
      <c r="D12617" s="4">
        <v>12396889</v>
      </c>
      <c r="F12617" s="4">
        <v>5346600</v>
      </c>
      <c r="H12617" s="4">
        <v>116550</v>
      </c>
      <c r="I12617" s="4">
        <v>17860039</v>
      </c>
      <c r="J12617" s="4">
        <v>12396889</v>
      </c>
      <c r="K12617" s="4">
        <v>12396889</v>
      </c>
    </row>
    <row r="12618" spans="1:11" x14ac:dyDescent="0.35">
      <c r="A12618" t="s">
        <v>1197</v>
      </c>
      <c r="B12618" t="s">
        <v>2122</v>
      </c>
      <c r="C12618" t="s">
        <v>1846</v>
      </c>
      <c r="D12618" s="4">
        <v>7939858</v>
      </c>
      <c r="I12618" s="4">
        <v>7939858</v>
      </c>
      <c r="J12618" s="4">
        <v>7939858</v>
      </c>
      <c r="K12618" s="4">
        <v>7939858</v>
      </c>
    </row>
    <row r="12619" spans="1:11" x14ac:dyDescent="0.35">
      <c r="A12619" t="s">
        <v>1197</v>
      </c>
      <c r="B12619" t="s">
        <v>2123</v>
      </c>
      <c r="C12619" t="s">
        <v>1847</v>
      </c>
      <c r="D12619" s="4">
        <v>4267168</v>
      </c>
      <c r="F12619" s="4">
        <v>945946</v>
      </c>
      <c r="I12619" s="4">
        <v>5213114</v>
      </c>
      <c r="J12619" s="4">
        <v>4267168</v>
      </c>
      <c r="K12619" s="4">
        <v>4267168</v>
      </c>
    </row>
    <row r="12620" spans="1:11" x14ac:dyDescent="0.35">
      <c r="A12620" t="s">
        <v>1197</v>
      </c>
      <c r="B12620" t="s">
        <v>2125</v>
      </c>
      <c r="D12620" s="4">
        <v>12207027</v>
      </c>
      <c r="F12620" s="4">
        <v>945946</v>
      </c>
      <c r="I12620" s="4">
        <v>13152973</v>
      </c>
      <c r="J12620" s="4">
        <v>12207027</v>
      </c>
      <c r="K12620" s="4">
        <v>12207027</v>
      </c>
    </row>
    <row r="12621" spans="1:11" x14ac:dyDescent="0.35">
      <c r="A12621" t="s">
        <v>1197</v>
      </c>
      <c r="B12621" t="s">
        <v>2126</v>
      </c>
      <c r="C12621" t="s">
        <v>1850</v>
      </c>
      <c r="D12621" s="4">
        <v>3200000</v>
      </c>
      <c r="I12621" s="4">
        <v>3200000</v>
      </c>
      <c r="J12621" s="4">
        <v>3200000</v>
      </c>
      <c r="K12621" s="4">
        <v>3200000</v>
      </c>
    </row>
    <row r="12622" spans="1:11" x14ac:dyDescent="0.35">
      <c r="A12622" t="s">
        <v>1197</v>
      </c>
      <c r="B12622" t="s">
        <v>2127</v>
      </c>
      <c r="D12622" s="4">
        <v>3200000</v>
      </c>
      <c r="I12622" s="4">
        <v>3200000</v>
      </c>
      <c r="J12622" s="4">
        <v>3200000</v>
      </c>
      <c r="K12622" s="4">
        <v>3200000</v>
      </c>
    </row>
    <row r="12623" spans="1:11" x14ac:dyDescent="0.35">
      <c r="A12623" t="s">
        <v>1197</v>
      </c>
      <c r="B12623" t="s">
        <v>2128</v>
      </c>
      <c r="C12623" t="s">
        <v>1851</v>
      </c>
      <c r="D12623" s="4">
        <v>349302</v>
      </c>
      <c r="I12623" s="4">
        <v>349302</v>
      </c>
      <c r="J12623" s="4">
        <v>349302</v>
      </c>
      <c r="K12623" s="4">
        <v>349302</v>
      </c>
    </row>
    <row r="12624" spans="1:11" x14ac:dyDescent="0.35">
      <c r="A12624" t="s">
        <v>1197</v>
      </c>
      <c r="B12624" t="s">
        <v>2129</v>
      </c>
      <c r="C12624" t="s">
        <v>1852</v>
      </c>
      <c r="E12624" s="4">
        <v>25896</v>
      </c>
      <c r="I12624" s="4">
        <v>25896</v>
      </c>
      <c r="J12624">
        <v>25896</v>
      </c>
      <c r="K12624" s="4">
        <v>0</v>
      </c>
    </row>
    <row r="12625" spans="1:11" x14ac:dyDescent="0.35">
      <c r="A12625" t="s">
        <v>1197</v>
      </c>
      <c r="B12625" t="s">
        <v>2130</v>
      </c>
      <c r="C12625" t="s">
        <v>1853</v>
      </c>
      <c r="D12625" s="4">
        <v>770</v>
      </c>
      <c r="E12625" s="4">
        <v>5461</v>
      </c>
      <c r="I12625" s="4">
        <v>6230</v>
      </c>
      <c r="J12625" s="4">
        <v>6231</v>
      </c>
      <c r="K12625" s="4">
        <v>770</v>
      </c>
    </row>
    <row r="12626" spans="1:11" x14ac:dyDescent="0.35">
      <c r="A12626" t="s">
        <v>1197</v>
      </c>
      <c r="B12626" t="s">
        <v>2172</v>
      </c>
      <c r="C12626" t="s">
        <v>1893</v>
      </c>
      <c r="D12626" s="4">
        <v>1195</v>
      </c>
      <c r="G12626" s="4">
        <v>11946</v>
      </c>
      <c r="I12626" s="4">
        <v>13140</v>
      </c>
      <c r="J12626" s="4">
        <v>1195</v>
      </c>
      <c r="K12626" s="4">
        <v>1195</v>
      </c>
    </row>
    <row r="12627" spans="1:11" x14ac:dyDescent="0.35">
      <c r="A12627" t="s">
        <v>1197</v>
      </c>
      <c r="B12627" t="s">
        <v>2131</v>
      </c>
      <c r="C12627" t="s">
        <v>1854</v>
      </c>
      <c r="D12627" s="4">
        <v>390044</v>
      </c>
      <c r="I12627" s="4">
        <v>390044</v>
      </c>
      <c r="J12627" s="4">
        <v>390044</v>
      </c>
      <c r="K12627" s="4">
        <v>390044</v>
      </c>
    </row>
    <row r="12628" spans="1:11" x14ac:dyDescent="0.35">
      <c r="A12628" t="s">
        <v>1197</v>
      </c>
      <c r="B12628" t="s">
        <v>2132</v>
      </c>
      <c r="C12628" t="s">
        <v>1855</v>
      </c>
      <c r="D12628" s="4">
        <v>3041</v>
      </c>
      <c r="E12628" s="4">
        <v>366619</v>
      </c>
      <c r="F12628" s="4">
        <v>60188</v>
      </c>
      <c r="I12628" s="4">
        <v>429848</v>
      </c>
      <c r="J12628" s="4">
        <v>369660</v>
      </c>
      <c r="K12628" s="4">
        <v>3041</v>
      </c>
    </row>
    <row r="12629" spans="1:11" x14ac:dyDescent="0.35">
      <c r="A12629" t="s">
        <v>1197</v>
      </c>
      <c r="B12629" t="s">
        <v>2133</v>
      </c>
      <c r="C12629" t="s">
        <v>1856</v>
      </c>
      <c r="I12629" s="4">
        <v>0</v>
      </c>
      <c r="J12629">
        <v>0</v>
      </c>
      <c r="K12629" s="4">
        <v>0</v>
      </c>
    </row>
    <row r="12630" spans="1:11" x14ac:dyDescent="0.35">
      <c r="A12630" t="s">
        <v>1197</v>
      </c>
      <c r="B12630" t="s">
        <v>2134</v>
      </c>
      <c r="C12630" t="s">
        <v>1857</v>
      </c>
      <c r="E12630" s="4">
        <v>13579</v>
      </c>
      <c r="F12630" s="4">
        <v>1358</v>
      </c>
      <c r="I12630" s="4">
        <v>14937</v>
      </c>
      <c r="J12630">
        <v>13579</v>
      </c>
      <c r="K12630" s="4">
        <v>0</v>
      </c>
    </row>
    <row r="12631" spans="1:11" x14ac:dyDescent="0.35">
      <c r="A12631" t="s">
        <v>1197</v>
      </c>
      <c r="B12631" t="s">
        <v>2135</v>
      </c>
      <c r="C12631" t="s">
        <v>1858</v>
      </c>
      <c r="D12631" s="4">
        <v>10390</v>
      </c>
      <c r="F12631" s="4">
        <v>57147</v>
      </c>
      <c r="I12631" s="4">
        <v>67537</v>
      </c>
      <c r="J12631" s="4">
        <v>10390</v>
      </c>
      <c r="K12631" s="4">
        <v>10390</v>
      </c>
    </row>
    <row r="12632" spans="1:11" x14ac:dyDescent="0.35">
      <c r="A12632" t="s">
        <v>1197</v>
      </c>
      <c r="B12632" t="s">
        <v>2136</v>
      </c>
      <c r="C12632" t="s">
        <v>1859</v>
      </c>
      <c r="E12632" s="4">
        <v>142677</v>
      </c>
      <c r="G12632" s="4">
        <v>450000</v>
      </c>
      <c r="H12632" s="4">
        <v>106121</v>
      </c>
      <c r="I12632" s="4">
        <v>698798</v>
      </c>
      <c r="J12632">
        <v>142677</v>
      </c>
      <c r="K12632" s="4">
        <v>0</v>
      </c>
    </row>
    <row r="12633" spans="1:11" x14ac:dyDescent="0.35">
      <c r="A12633" t="s">
        <v>1197</v>
      </c>
      <c r="B12633" t="s">
        <v>2137</v>
      </c>
      <c r="C12633" t="s">
        <v>1860</v>
      </c>
      <c r="D12633" s="4">
        <v>543515</v>
      </c>
      <c r="I12633" s="4">
        <v>543515</v>
      </c>
      <c r="J12633" s="4">
        <v>543515</v>
      </c>
      <c r="K12633" s="4">
        <v>543515</v>
      </c>
    </row>
    <row r="12634" spans="1:11" x14ac:dyDescent="0.35">
      <c r="A12634" t="s">
        <v>1197</v>
      </c>
      <c r="B12634" t="s">
        <v>2138</v>
      </c>
      <c r="C12634" t="s">
        <v>1861</v>
      </c>
      <c r="D12634" s="4">
        <v>65290</v>
      </c>
      <c r="I12634" s="4">
        <v>65290</v>
      </c>
      <c r="J12634" s="4">
        <v>65290</v>
      </c>
      <c r="K12634" s="4">
        <v>65290</v>
      </c>
    </row>
    <row r="12635" spans="1:11" x14ac:dyDescent="0.35">
      <c r="A12635" t="s">
        <v>1197</v>
      </c>
      <c r="B12635" t="s">
        <v>2139</v>
      </c>
      <c r="C12635" t="s">
        <v>1862</v>
      </c>
      <c r="D12635" s="4">
        <v>598250</v>
      </c>
      <c r="I12635" s="4">
        <v>598250</v>
      </c>
      <c r="J12635" s="4">
        <v>598250</v>
      </c>
      <c r="K12635" s="4">
        <v>598250</v>
      </c>
    </row>
    <row r="12636" spans="1:11" x14ac:dyDescent="0.35">
      <c r="A12636" t="s">
        <v>1197</v>
      </c>
      <c r="B12636" t="s">
        <v>2140</v>
      </c>
      <c r="C12636" t="s">
        <v>1863</v>
      </c>
      <c r="E12636" s="4">
        <v>15560</v>
      </c>
      <c r="I12636" s="4">
        <v>15560</v>
      </c>
      <c r="J12636">
        <v>15560</v>
      </c>
      <c r="K12636" s="4">
        <v>0</v>
      </c>
    </row>
    <row r="12637" spans="1:11" x14ac:dyDescent="0.35">
      <c r="A12637" t="s">
        <v>1197</v>
      </c>
      <c r="B12637" t="s">
        <v>2141</v>
      </c>
      <c r="D12637" s="4">
        <v>1961797</v>
      </c>
      <c r="E12637" s="4">
        <v>569792</v>
      </c>
      <c r="F12637" s="4">
        <v>118693</v>
      </c>
      <c r="G12637" s="4">
        <v>461946</v>
      </c>
      <c r="H12637" s="4">
        <v>106121</v>
      </c>
      <c r="I12637" s="4">
        <v>3218347</v>
      </c>
      <c r="J12637" s="4">
        <v>2531589</v>
      </c>
      <c r="K12637" s="4">
        <v>1961797</v>
      </c>
    </row>
    <row r="12638" spans="1:11" x14ac:dyDescent="0.35">
      <c r="A12638" t="s">
        <v>1197</v>
      </c>
      <c r="B12638" t="s">
        <v>2143</v>
      </c>
      <c r="C12638" t="s">
        <v>1865</v>
      </c>
      <c r="H12638" s="4">
        <v>21597</v>
      </c>
      <c r="I12638" s="4">
        <v>21597</v>
      </c>
      <c r="J12638">
        <v>0</v>
      </c>
      <c r="K12638" s="4">
        <v>0</v>
      </c>
    </row>
    <row r="12639" spans="1:11" x14ac:dyDescent="0.35">
      <c r="A12639" t="s">
        <v>1197</v>
      </c>
      <c r="B12639" t="s">
        <v>2144</v>
      </c>
      <c r="C12639" t="s">
        <v>1866</v>
      </c>
      <c r="I12639" s="4">
        <v>0</v>
      </c>
      <c r="J12639">
        <v>0</v>
      </c>
      <c r="K12639" s="4">
        <v>0</v>
      </c>
    </row>
    <row r="12640" spans="1:11" x14ac:dyDescent="0.35">
      <c r="A12640" t="s">
        <v>1197</v>
      </c>
      <c r="B12640" t="s">
        <v>2145</v>
      </c>
      <c r="C12640" t="s">
        <v>1867</v>
      </c>
      <c r="D12640" s="4">
        <v>829197</v>
      </c>
      <c r="E12640" s="4">
        <v>69531</v>
      </c>
      <c r="F12640" s="4">
        <v>113500</v>
      </c>
      <c r="H12640" s="4">
        <v>948555</v>
      </c>
      <c r="I12640" s="4">
        <v>1960783</v>
      </c>
      <c r="J12640" s="4">
        <v>898728</v>
      </c>
      <c r="K12640" s="4">
        <v>829197</v>
      </c>
    </row>
    <row r="12641" spans="1:11" x14ac:dyDescent="0.35">
      <c r="A12641" t="s">
        <v>1197</v>
      </c>
      <c r="B12641" t="s">
        <v>2146</v>
      </c>
      <c r="C12641" t="s">
        <v>1868</v>
      </c>
      <c r="F12641" s="4">
        <v>100000</v>
      </c>
      <c r="H12641" s="4">
        <v>1723262</v>
      </c>
      <c r="I12641" s="4">
        <v>1823262</v>
      </c>
      <c r="J12641">
        <v>0</v>
      </c>
      <c r="K12641" s="4">
        <v>0</v>
      </c>
    </row>
    <row r="12642" spans="1:11" x14ac:dyDescent="0.35">
      <c r="A12642" t="s">
        <v>1197</v>
      </c>
      <c r="B12642" t="s">
        <v>2173</v>
      </c>
      <c r="C12642" t="s">
        <v>1894</v>
      </c>
      <c r="D12642" s="4">
        <v>18668</v>
      </c>
      <c r="I12642" s="4">
        <v>18668</v>
      </c>
      <c r="J12642" s="4">
        <v>18668</v>
      </c>
      <c r="K12642" s="4">
        <v>18668</v>
      </c>
    </row>
    <row r="12643" spans="1:11" x14ac:dyDescent="0.35">
      <c r="A12643" t="s">
        <v>1197</v>
      </c>
      <c r="B12643" t="s">
        <v>2147</v>
      </c>
      <c r="C12643" t="s">
        <v>1869</v>
      </c>
      <c r="H12643" s="4">
        <v>588480</v>
      </c>
      <c r="I12643" s="4">
        <v>588480</v>
      </c>
      <c r="J12643">
        <v>0</v>
      </c>
      <c r="K12643" s="4">
        <v>0</v>
      </c>
    </row>
    <row r="12644" spans="1:11" x14ac:dyDescent="0.35">
      <c r="A12644" t="s">
        <v>1197</v>
      </c>
      <c r="B12644" t="s">
        <v>2148</v>
      </c>
      <c r="C12644" t="s">
        <v>1870</v>
      </c>
      <c r="D12644" s="4">
        <v>3104</v>
      </c>
      <c r="E12644" s="4">
        <v>9755</v>
      </c>
      <c r="H12644" s="4">
        <v>3202071</v>
      </c>
      <c r="I12644" s="4">
        <v>3214930</v>
      </c>
      <c r="J12644" s="4">
        <v>12859</v>
      </c>
      <c r="K12644" s="4">
        <v>3104</v>
      </c>
    </row>
    <row r="12645" spans="1:11" x14ac:dyDescent="0.35">
      <c r="A12645" t="s">
        <v>1197</v>
      </c>
      <c r="B12645" t="s">
        <v>2149</v>
      </c>
      <c r="C12645" t="s">
        <v>1871</v>
      </c>
      <c r="D12645" s="4">
        <v>4342037</v>
      </c>
      <c r="I12645" s="4">
        <v>4342037</v>
      </c>
      <c r="J12645" s="4">
        <v>4342037</v>
      </c>
      <c r="K12645" s="4">
        <v>4342037</v>
      </c>
    </row>
    <row r="12646" spans="1:11" x14ac:dyDescent="0.35">
      <c r="A12646" t="s">
        <v>1197</v>
      </c>
      <c r="B12646" t="s">
        <v>2150</v>
      </c>
      <c r="C12646" t="s">
        <v>1872</v>
      </c>
      <c r="D12646" s="4">
        <v>98000</v>
      </c>
      <c r="I12646" s="4">
        <v>98000</v>
      </c>
      <c r="J12646" s="4">
        <v>98000</v>
      </c>
      <c r="K12646" s="4">
        <v>98000</v>
      </c>
    </row>
    <row r="12647" spans="1:11" x14ac:dyDescent="0.35">
      <c r="A12647" t="s">
        <v>1197</v>
      </c>
      <c r="B12647" t="s">
        <v>2153</v>
      </c>
      <c r="C12647" t="s">
        <v>1875</v>
      </c>
      <c r="H12647" s="4">
        <v>12787</v>
      </c>
      <c r="I12647" s="4">
        <v>12787</v>
      </c>
      <c r="J12647">
        <v>0</v>
      </c>
      <c r="K12647" s="4">
        <v>0</v>
      </c>
    </row>
    <row r="12648" spans="1:11" x14ac:dyDescent="0.35">
      <c r="A12648" t="s">
        <v>1197</v>
      </c>
      <c r="B12648" t="s">
        <v>2154</v>
      </c>
      <c r="C12648" t="s">
        <v>1876</v>
      </c>
      <c r="H12648" s="4">
        <v>67200</v>
      </c>
      <c r="I12648" s="4">
        <v>67200</v>
      </c>
      <c r="J12648">
        <v>0</v>
      </c>
      <c r="K12648" s="4">
        <v>0</v>
      </c>
    </row>
    <row r="12649" spans="1:11" x14ac:dyDescent="0.35">
      <c r="A12649" t="s">
        <v>1197</v>
      </c>
      <c r="B12649" t="s">
        <v>2156</v>
      </c>
      <c r="D12649" s="4">
        <v>5291005</v>
      </c>
      <c r="E12649" s="4">
        <v>79285</v>
      </c>
      <c r="F12649" s="4">
        <v>213500</v>
      </c>
      <c r="H12649" s="4">
        <v>6563952</v>
      </c>
      <c r="I12649" s="4">
        <v>12147742</v>
      </c>
      <c r="J12649" s="4">
        <v>5370290</v>
      </c>
      <c r="K12649" s="4">
        <v>5291005</v>
      </c>
    </row>
    <row r="12650" spans="1:11" x14ac:dyDescent="0.35">
      <c r="A12650" t="s">
        <v>1197</v>
      </c>
      <c r="B12650" t="s">
        <v>2157</v>
      </c>
      <c r="C12650" t="s">
        <v>1879</v>
      </c>
      <c r="D12650" s="4">
        <v>427247</v>
      </c>
      <c r="I12650" s="4">
        <v>427247</v>
      </c>
      <c r="J12650" s="4">
        <v>427247</v>
      </c>
      <c r="K12650" s="4">
        <v>427247</v>
      </c>
    </row>
    <row r="12651" spans="1:11" x14ac:dyDescent="0.35">
      <c r="A12651" t="s">
        <v>1197</v>
      </c>
      <c r="B12651" t="s">
        <v>2186</v>
      </c>
      <c r="C12651" t="s">
        <v>1907</v>
      </c>
      <c r="D12651" s="4">
        <v>2938</v>
      </c>
      <c r="I12651" s="4">
        <v>2938</v>
      </c>
      <c r="J12651" s="4">
        <v>2938</v>
      </c>
      <c r="K12651" s="4">
        <v>2938</v>
      </c>
    </row>
    <row r="12652" spans="1:11" x14ac:dyDescent="0.35">
      <c r="A12652" t="s">
        <v>1197</v>
      </c>
      <c r="B12652" t="s">
        <v>2176</v>
      </c>
      <c r="C12652" t="s">
        <v>1897</v>
      </c>
      <c r="D12652" s="4">
        <v>238</v>
      </c>
      <c r="I12652" s="4">
        <v>238</v>
      </c>
      <c r="J12652" s="4">
        <v>238</v>
      </c>
      <c r="K12652" s="4">
        <v>238</v>
      </c>
    </row>
    <row r="12653" spans="1:11" x14ac:dyDescent="0.35">
      <c r="A12653" t="s">
        <v>1197</v>
      </c>
      <c r="B12653" t="s">
        <v>2158</v>
      </c>
      <c r="C12653" t="s">
        <v>1880</v>
      </c>
      <c r="D12653" s="4">
        <v>278832</v>
      </c>
      <c r="I12653" s="4">
        <v>278832</v>
      </c>
      <c r="J12653" s="4">
        <v>278832</v>
      </c>
      <c r="K12653" s="4">
        <v>278832</v>
      </c>
    </row>
    <row r="12654" spans="1:11" x14ac:dyDescent="0.35">
      <c r="A12654" t="s">
        <v>1197</v>
      </c>
      <c r="B12654" t="s">
        <v>2159</v>
      </c>
      <c r="C12654" t="s">
        <v>1881</v>
      </c>
      <c r="D12654" s="4">
        <v>784684</v>
      </c>
      <c r="I12654" s="4">
        <v>784684</v>
      </c>
      <c r="J12654" s="4">
        <v>784684</v>
      </c>
      <c r="K12654" s="4">
        <v>784684</v>
      </c>
    </row>
    <row r="12655" spans="1:11" x14ac:dyDescent="0.35">
      <c r="A12655" t="s">
        <v>1197</v>
      </c>
      <c r="B12655" t="s">
        <v>2174</v>
      </c>
      <c r="C12655" t="s">
        <v>1895</v>
      </c>
      <c r="D12655" s="4">
        <v>86492</v>
      </c>
      <c r="I12655" s="4">
        <v>86492</v>
      </c>
      <c r="J12655" s="4">
        <v>86492</v>
      </c>
      <c r="K12655" s="4">
        <v>86492</v>
      </c>
    </row>
    <row r="12656" spans="1:11" x14ac:dyDescent="0.35">
      <c r="A12656" t="s">
        <v>1197</v>
      </c>
      <c r="B12656" t="s">
        <v>2160</v>
      </c>
      <c r="C12656" t="s">
        <v>1882</v>
      </c>
      <c r="E12656" s="4">
        <v>115541</v>
      </c>
      <c r="I12656" s="4">
        <v>115541</v>
      </c>
      <c r="J12656">
        <v>115541</v>
      </c>
      <c r="K12656" s="4">
        <v>0</v>
      </c>
    </row>
    <row r="12657" spans="1:11" x14ac:dyDescent="0.35">
      <c r="A12657" t="s">
        <v>1197</v>
      </c>
      <c r="B12657" t="s">
        <v>2179</v>
      </c>
      <c r="C12657" t="s">
        <v>1900</v>
      </c>
      <c r="D12657" s="4">
        <v>5469</v>
      </c>
      <c r="I12657" s="4">
        <v>5469</v>
      </c>
      <c r="J12657" s="4">
        <v>5469</v>
      </c>
      <c r="K12657" s="4">
        <v>5469</v>
      </c>
    </row>
    <row r="12658" spans="1:11" x14ac:dyDescent="0.35">
      <c r="A12658" t="s">
        <v>1197</v>
      </c>
      <c r="B12658" t="s">
        <v>2161</v>
      </c>
      <c r="C12658" t="s">
        <v>1883</v>
      </c>
      <c r="D12658" s="4">
        <v>2459</v>
      </c>
      <c r="I12658" s="4">
        <v>2459</v>
      </c>
      <c r="J12658" s="4">
        <v>2459</v>
      </c>
      <c r="K12658" s="4">
        <v>2459</v>
      </c>
    </row>
    <row r="12659" spans="1:11" x14ac:dyDescent="0.35">
      <c r="A12659" t="s">
        <v>1197</v>
      </c>
      <c r="B12659" t="s">
        <v>2171</v>
      </c>
      <c r="C12659" t="s">
        <v>1892</v>
      </c>
      <c r="D12659" s="4">
        <v>1921</v>
      </c>
      <c r="I12659" s="4">
        <v>1921</v>
      </c>
      <c r="J12659" s="4">
        <v>1921</v>
      </c>
      <c r="K12659" s="4">
        <v>1921</v>
      </c>
    </row>
    <row r="12660" spans="1:11" x14ac:dyDescent="0.35">
      <c r="A12660" t="s">
        <v>1197</v>
      </c>
      <c r="B12660" t="s">
        <v>2162</v>
      </c>
      <c r="C12660" t="s">
        <v>1884</v>
      </c>
      <c r="D12660" s="4">
        <v>16748</v>
      </c>
      <c r="I12660" s="4">
        <v>16748</v>
      </c>
      <c r="J12660" s="4">
        <v>16748</v>
      </c>
      <c r="K12660" s="4">
        <v>16748</v>
      </c>
    </row>
    <row r="12661" spans="1:11" x14ac:dyDescent="0.35">
      <c r="A12661" t="s">
        <v>1197</v>
      </c>
      <c r="B12661" t="s">
        <v>2163</v>
      </c>
      <c r="D12661" s="4">
        <v>1607028</v>
      </c>
      <c r="E12661" s="4">
        <v>115541</v>
      </c>
      <c r="I12661" s="4">
        <v>1722568</v>
      </c>
      <c r="J12661" s="4">
        <v>1722569</v>
      </c>
      <c r="K12661" s="4">
        <v>1607028</v>
      </c>
    </row>
    <row r="12662" spans="1:11" x14ac:dyDescent="0.35">
      <c r="A12662" t="s">
        <v>1197</v>
      </c>
      <c r="B12662" t="s">
        <v>2164</v>
      </c>
      <c r="C12662" t="s">
        <v>1886</v>
      </c>
      <c r="E12662" s="4">
        <v>56558</v>
      </c>
      <c r="I12662" s="4">
        <v>56558</v>
      </c>
      <c r="J12662">
        <v>56558</v>
      </c>
      <c r="K12662" s="4">
        <v>0</v>
      </c>
    </row>
    <row r="12663" spans="1:11" x14ac:dyDescent="0.35">
      <c r="A12663" t="s">
        <v>1197</v>
      </c>
      <c r="B12663" t="s">
        <v>2165</v>
      </c>
      <c r="E12663" s="4">
        <v>56558</v>
      </c>
      <c r="I12663" s="4">
        <v>56558</v>
      </c>
      <c r="J12663">
        <v>56558</v>
      </c>
      <c r="K12663" s="4">
        <v>0</v>
      </c>
    </row>
    <row r="12664" spans="1:11" x14ac:dyDescent="0.35">
      <c r="A12664" t="s">
        <v>1197</v>
      </c>
      <c r="B12664" t="s">
        <v>2166</v>
      </c>
      <c r="C12664" t="s">
        <v>1888</v>
      </c>
      <c r="H12664" s="4">
        <v>76800</v>
      </c>
      <c r="I12664" s="4">
        <v>76800</v>
      </c>
      <c r="J12664">
        <v>0</v>
      </c>
      <c r="K12664" s="4">
        <v>0</v>
      </c>
    </row>
    <row r="12665" spans="1:11" x14ac:dyDescent="0.35">
      <c r="A12665" t="s">
        <v>1197</v>
      </c>
      <c r="B12665" t="s">
        <v>2167</v>
      </c>
      <c r="C12665" t="s">
        <v>1889</v>
      </c>
      <c r="H12665" s="4">
        <v>84000</v>
      </c>
      <c r="I12665" s="4">
        <v>84000</v>
      </c>
      <c r="J12665">
        <v>0</v>
      </c>
      <c r="K12665" s="4">
        <v>0</v>
      </c>
    </row>
    <row r="12666" spans="1:11" x14ac:dyDescent="0.35">
      <c r="A12666" t="s">
        <v>1197</v>
      </c>
      <c r="B12666" t="s">
        <v>2168</v>
      </c>
      <c r="C12666" t="s">
        <v>1890</v>
      </c>
      <c r="H12666" s="4">
        <v>30000</v>
      </c>
      <c r="I12666" s="4">
        <v>30000</v>
      </c>
      <c r="J12666">
        <v>0</v>
      </c>
      <c r="K12666" s="4">
        <v>0</v>
      </c>
    </row>
    <row r="12667" spans="1:11" x14ac:dyDescent="0.35">
      <c r="A12667" t="s">
        <v>1197</v>
      </c>
      <c r="B12667" t="s">
        <v>2169</v>
      </c>
      <c r="H12667" s="4">
        <v>190800</v>
      </c>
      <c r="I12667" s="4">
        <v>190800</v>
      </c>
      <c r="J12667">
        <v>0</v>
      </c>
      <c r="K12667" s="4">
        <v>0</v>
      </c>
    </row>
    <row r="12668" spans="1:11" x14ac:dyDescent="0.35">
      <c r="A12668" t="s">
        <v>1197</v>
      </c>
      <c r="B12668" t="s">
        <v>2170</v>
      </c>
      <c r="D12668" s="4">
        <v>36663744</v>
      </c>
      <c r="E12668" s="4">
        <v>821176</v>
      </c>
      <c r="F12668" s="4">
        <v>6624739</v>
      </c>
      <c r="G12668" s="4">
        <v>461946</v>
      </c>
      <c r="H12668" s="4">
        <v>6977422</v>
      </c>
      <c r="I12668" s="4">
        <v>51549027</v>
      </c>
      <c r="J12668" s="4">
        <f>SUM(D12668,E12668)</f>
        <v>37484920</v>
      </c>
      <c r="K12668" s="4">
        <v>36663744</v>
      </c>
    </row>
    <row r="12669" spans="1:11" x14ac:dyDescent="0.35">
      <c r="A12669" t="s">
        <v>1201</v>
      </c>
      <c r="B12669" t="s">
        <v>2118</v>
      </c>
      <c r="C12669" t="s">
        <v>1843</v>
      </c>
      <c r="D12669" s="4">
        <v>55794627</v>
      </c>
      <c r="F12669" s="4">
        <v>10959200</v>
      </c>
      <c r="I12669" s="4">
        <v>66753827</v>
      </c>
      <c r="J12669" s="4">
        <v>55794627</v>
      </c>
      <c r="K12669" s="4">
        <v>55794627</v>
      </c>
    </row>
    <row r="12670" spans="1:11" x14ac:dyDescent="0.35">
      <c r="A12670" t="s">
        <v>1201</v>
      </c>
      <c r="B12670" t="s">
        <v>2119</v>
      </c>
      <c r="C12670" t="s">
        <v>1844</v>
      </c>
      <c r="D12670" s="4">
        <v>2569015</v>
      </c>
      <c r="E12670" s="4">
        <v>1118071</v>
      </c>
      <c r="F12670" s="4">
        <v>257759</v>
      </c>
      <c r="H12670" s="4">
        <v>2924092</v>
      </c>
      <c r="I12670" s="4">
        <v>6868936</v>
      </c>
      <c r="J12670" s="4">
        <v>3687086</v>
      </c>
      <c r="K12670" s="4">
        <v>2569015</v>
      </c>
    </row>
    <row r="12671" spans="1:11" x14ac:dyDescent="0.35">
      <c r="A12671" t="s">
        <v>1201</v>
      </c>
      <c r="B12671" t="s">
        <v>2120</v>
      </c>
      <c r="C12671" t="s">
        <v>1845</v>
      </c>
      <c r="D12671" s="4">
        <v>5130058</v>
      </c>
      <c r="I12671" s="4">
        <v>5130058</v>
      </c>
      <c r="J12671" s="4">
        <v>5130058</v>
      </c>
      <c r="K12671" s="4">
        <v>5130058</v>
      </c>
    </row>
    <row r="12672" spans="1:11" x14ac:dyDescent="0.35">
      <c r="A12672" t="s">
        <v>1201</v>
      </c>
      <c r="B12672" t="s">
        <v>2121</v>
      </c>
      <c r="D12672" s="4">
        <v>63493700</v>
      </c>
      <c r="E12672" s="4">
        <v>1118071</v>
      </c>
      <c r="F12672" s="4">
        <v>11216959</v>
      </c>
      <c r="H12672" s="4">
        <v>2924092</v>
      </c>
      <c r="I12672" s="4">
        <v>78752821</v>
      </c>
      <c r="J12672" s="4">
        <v>64611771</v>
      </c>
      <c r="K12672" s="4">
        <v>63493700</v>
      </c>
    </row>
    <row r="12673" spans="1:11" x14ac:dyDescent="0.35">
      <c r="A12673" t="s">
        <v>1201</v>
      </c>
      <c r="B12673" t="s">
        <v>2122</v>
      </c>
      <c r="C12673" t="s">
        <v>1846</v>
      </c>
      <c r="D12673" s="4">
        <v>17501829</v>
      </c>
      <c r="H12673" s="4">
        <v>8213584</v>
      </c>
      <c r="I12673" s="4">
        <v>25715412</v>
      </c>
      <c r="J12673" s="4">
        <v>17501829</v>
      </c>
      <c r="K12673" s="4">
        <v>17501829</v>
      </c>
    </row>
    <row r="12674" spans="1:11" x14ac:dyDescent="0.35">
      <c r="A12674" t="s">
        <v>1201</v>
      </c>
      <c r="B12674" t="s">
        <v>2123</v>
      </c>
      <c r="C12674" t="s">
        <v>1847</v>
      </c>
      <c r="D12674" s="4">
        <v>15682584</v>
      </c>
      <c r="F12674" s="4">
        <v>1920270</v>
      </c>
      <c r="I12674" s="4">
        <v>17602855</v>
      </c>
      <c r="J12674" s="4">
        <v>15682584</v>
      </c>
      <c r="K12674" s="4">
        <v>15682584</v>
      </c>
    </row>
    <row r="12675" spans="1:11" x14ac:dyDescent="0.35">
      <c r="A12675" t="s">
        <v>1201</v>
      </c>
      <c r="B12675" t="s">
        <v>2124</v>
      </c>
      <c r="C12675" t="s">
        <v>1848</v>
      </c>
      <c r="D12675" s="4">
        <v>35307</v>
      </c>
      <c r="I12675" s="4">
        <v>35307</v>
      </c>
      <c r="J12675" s="4">
        <v>35307</v>
      </c>
      <c r="K12675" s="4">
        <v>35307</v>
      </c>
    </row>
    <row r="12676" spans="1:11" x14ac:dyDescent="0.35">
      <c r="A12676" t="s">
        <v>1201</v>
      </c>
      <c r="B12676" t="s">
        <v>2125</v>
      </c>
      <c r="D12676" s="4">
        <v>33219720</v>
      </c>
      <c r="F12676" s="4">
        <v>1920270</v>
      </c>
      <c r="H12676" s="4">
        <v>8213584</v>
      </c>
      <c r="I12676" s="4">
        <v>43353574</v>
      </c>
      <c r="J12676" s="4">
        <v>33219720</v>
      </c>
      <c r="K12676" s="4">
        <v>33219720</v>
      </c>
    </row>
    <row r="12677" spans="1:11" x14ac:dyDescent="0.35">
      <c r="A12677" t="s">
        <v>1201</v>
      </c>
      <c r="B12677" t="s">
        <v>2175</v>
      </c>
      <c r="C12677" t="s">
        <v>1896</v>
      </c>
      <c r="H12677" s="4">
        <v>196485</v>
      </c>
      <c r="I12677" s="4">
        <v>196485</v>
      </c>
      <c r="J12677">
        <v>0</v>
      </c>
      <c r="K12677" s="4">
        <v>0</v>
      </c>
    </row>
    <row r="12678" spans="1:11" x14ac:dyDescent="0.35">
      <c r="A12678" t="s">
        <v>1201</v>
      </c>
      <c r="B12678" t="s">
        <v>2126</v>
      </c>
      <c r="C12678" t="s">
        <v>1850</v>
      </c>
      <c r="H12678" s="4">
        <v>9600000</v>
      </c>
      <c r="I12678" s="4">
        <v>9600000</v>
      </c>
      <c r="J12678">
        <v>0</v>
      </c>
      <c r="K12678" s="4">
        <v>0</v>
      </c>
    </row>
    <row r="12679" spans="1:11" x14ac:dyDescent="0.35">
      <c r="A12679" t="s">
        <v>1201</v>
      </c>
      <c r="B12679" t="s">
        <v>2127</v>
      </c>
      <c r="H12679" s="4">
        <v>9796485</v>
      </c>
      <c r="I12679" s="4">
        <v>9796485</v>
      </c>
      <c r="J12679">
        <v>0</v>
      </c>
      <c r="K12679" s="4">
        <v>0</v>
      </c>
    </row>
    <row r="12680" spans="1:11" x14ac:dyDescent="0.35">
      <c r="A12680" t="s">
        <v>1201</v>
      </c>
      <c r="B12680" t="s">
        <v>2128</v>
      </c>
      <c r="C12680" t="s">
        <v>1851</v>
      </c>
      <c r="D12680" s="4">
        <v>1188285</v>
      </c>
      <c r="F12680" s="4">
        <v>252302</v>
      </c>
      <c r="I12680" s="4">
        <v>1440587</v>
      </c>
      <c r="J12680" s="4">
        <v>1188285</v>
      </c>
      <c r="K12680" s="4">
        <v>1188285</v>
      </c>
    </row>
    <row r="12681" spans="1:11" x14ac:dyDescent="0.35">
      <c r="A12681" t="s">
        <v>1201</v>
      </c>
      <c r="B12681" t="s">
        <v>2129</v>
      </c>
      <c r="C12681" t="s">
        <v>1852</v>
      </c>
      <c r="D12681" s="4">
        <v>1921</v>
      </c>
      <c r="E12681" s="4">
        <v>4802</v>
      </c>
      <c r="I12681" s="4">
        <v>6723</v>
      </c>
      <c r="J12681" s="4">
        <v>6723</v>
      </c>
      <c r="K12681" s="4">
        <v>1921</v>
      </c>
    </row>
    <row r="12682" spans="1:11" x14ac:dyDescent="0.35">
      <c r="A12682" t="s">
        <v>1201</v>
      </c>
      <c r="B12682" t="s">
        <v>2130</v>
      </c>
      <c r="C12682" t="s">
        <v>1853</v>
      </c>
      <c r="D12682" s="4">
        <v>770</v>
      </c>
      <c r="E12682" s="4">
        <v>770</v>
      </c>
      <c r="I12682" s="4">
        <v>1539</v>
      </c>
      <c r="J12682" s="4">
        <v>1540</v>
      </c>
      <c r="K12682" s="4">
        <v>770</v>
      </c>
    </row>
    <row r="12683" spans="1:11" x14ac:dyDescent="0.35">
      <c r="A12683" t="s">
        <v>1201</v>
      </c>
      <c r="B12683" t="s">
        <v>2172</v>
      </c>
      <c r="C12683" t="s">
        <v>1893</v>
      </c>
      <c r="D12683" s="4">
        <v>2052</v>
      </c>
      <c r="I12683" s="4">
        <v>2052</v>
      </c>
      <c r="J12683" s="4">
        <v>2052</v>
      </c>
      <c r="K12683" s="4">
        <v>2052</v>
      </c>
    </row>
    <row r="12684" spans="1:11" x14ac:dyDescent="0.35">
      <c r="A12684" t="s">
        <v>1201</v>
      </c>
      <c r="B12684" t="s">
        <v>2131</v>
      </c>
      <c r="C12684" t="s">
        <v>1854</v>
      </c>
      <c r="D12684" s="4">
        <v>625415</v>
      </c>
      <c r="I12684" s="4">
        <v>625415</v>
      </c>
      <c r="J12684" s="4">
        <v>625415</v>
      </c>
      <c r="K12684" s="4">
        <v>625415</v>
      </c>
    </row>
    <row r="12685" spans="1:11" x14ac:dyDescent="0.35">
      <c r="A12685" t="s">
        <v>1201</v>
      </c>
      <c r="B12685" t="s">
        <v>2132</v>
      </c>
      <c r="C12685" t="s">
        <v>1855</v>
      </c>
      <c r="D12685" s="4">
        <v>387136</v>
      </c>
      <c r="E12685" s="4">
        <v>305572</v>
      </c>
      <c r="I12685" s="4">
        <v>692709</v>
      </c>
      <c r="J12685" s="4">
        <v>692708</v>
      </c>
      <c r="K12685" s="4">
        <v>387136</v>
      </c>
    </row>
    <row r="12686" spans="1:11" x14ac:dyDescent="0.35">
      <c r="A12686" t="s">
        <v>1201</v>
      </c>
      <c r="B12686" t="s">
        <v>2133</v>
      </c>
      <c r="C12686" t="s">
        <v>1856</v>
      </c>
      <c r="D12686" s="4">
        <v>0</v>
      </c>
      <c r="G12686" s="4">
        <v>26920</v>
      </c>
      <c r="I12686" s="4">
        <v>26920</v>
      </c>
      <c r="J12686" s="4">
        <v>0</v>
      </c>
      <c r="K12686" s="4">
        <v>0</v>
      </c>
    </row>
    <row r="12687" spans="1:11" x14ac:dyDescent="0.35">
      <c r="A12687" t="s">
        <v>1201</v>
      </c>
      <c r="B12687" t="s">
        <v>2134</v>
      </c>
      <c r="C12687" t="s">
        <v>1857</v>
      </c>
      <c r="D12687" s="4">
        <v>30553</v>
      </c>
      <c r="H12687" s="4">
        <v>2716</v>
      </c>
      <c r="I12687" s="4">
        <v>33269</v>
      </c>
      <c r="J12687" s="4">
        <v>30553</v>
      </c>
      <c r="K12687" s="4">
        <v>30553</v>
      </c>
    </row>
    <row r="12688" spans="1:11" x14ac:dyDescent="0.35">
      <c r="A12688" t="s">
        <v>1201</v>
      </c>
      <c r="B12688" t="s">
        <v>2135</v>
      </c>
      <c r="C12688" t="s">
        <v>1858</v>
      </c>
      <c r="E12688" s="4">
        <v>8044</v>
      </c>
      <c r="F12688" s="4">
        <v>72397</v>
      </c>
      <c r="G12688" s="4">
        <v>40221</v>
      </c>
      <c r="H12688" s="4">
        <v>64353</v>
      </c>
      <c r="I12688" s="4">
        <v>185015</v>
      </c>
      <c r="J12688">
        <v>8044</v>
      </c>
      <c r="K12688" s="4">
        <v>0</v>
      </c>
    </row>
    <row r="12689" spans="1:11" x14ac:dyDescent="0.35">
      <c r="A12689" t="s">
        <v>1201</v>
      </c>
      <c r="B12689" t="s">
        <v>2136</v>
      </c>
      <c r="C12689" t="s">
        <v>1859</v>
      </c>
      <c r="D12689" s="4">
        <v>704973</v>
      </c>
      <c r="F12689" s="4">
        <v>225003</v>
      </c>
      <c r="G12689" s="4">
        <v>275000</v>
      </c>
      <c r="H12689" s="4">
        <v>300003</v>
      </c>
      <c r="I12689" s="4">
        <v>1504980</v>
      </c>
      <c r="J12689" s="4">
        <v>704973</v>
      </c>
      <c r="K12689" s="4">
        <v>704973</v>
      </c>
    </row>
    <row r="12690" spans="1:11" x14ac:dyDescent="0.35">
      <c r="A12690" t="s">
        <v>1201</v>
      </c>
      <c r="B12690" t="s">
        <v>2194</v>
      </c>
      <c r="C12690" t="s">
        <v>1915</v>
      </c>
      <c r="D12690" s="4">
        <v>5</v>
      </c>
      <c r="I12690" s="4">
        <v>5</v>
      </c>
      <c r="J12690" s="4">
        <v>5</v>
      </c>
      <c r="K12690" s="4">
        <v>5</v>
      </c>
    </row>
    <row r="12691" spans="1:11" x14ac:dyDescent="0.35">
      <c r="A12691" t="s">
        <v>1201</v>
      </c>
      <c r="B12691" t="s">
        <v>2137</v>
      </c>
      <c r="C12691" t="s">
        <v>1860</v>
      </c>
      <c r="D12691" s="4">
        <v>543515</v>
      </c>
      <c r="H12691" s="4">
        <v>108703</v>
      </c>
      <c r="I12691" s="4">
        <v>652218</v>
      </c>
      <c r="J12691" s="4">
        <v>543515</v>
      </c>
      <c r="K12691" s="4">
        <v>543515</v>
      </c>
    </row>
    <row r="12692" spans="1:11" x14ac:dyDescent="0.35">
      <c r="A12692" t="s">
        <v>1201</v>
      </c>
      <c r="B12692" t="s">
        <v>2138</v>
      </c>
      <c r="C12692" t="s">
        <v>1861</v>
      </c>
      <c r="D12692" s="4">
        <v>286561</v>
      </c>
      <c r="F12692" s="4">
        <v>48968</v>
      </c>
      <c r="I12692" s="4">
        <v>335529</v>
      </c>
      <c r="J12692" s="4">
        <v>286561</v>
      </c>
      <c r="K12692" s="4">
        <v>286561</v>
      </c>
    </row>
    <row r="12693" spans="1:11" x14ac:dyDescent="0.35">
      <c r="A12693" t="s">
        <v>1201</v>
      </c>
      <c r="B12693" t="s">
        <v>2139</v>
      </c>
      <c r="C12693" t="s">
        <v>1862</v>
      </c>
      <c r="D12693" s="4">
        <v>427321</v>
      </c>
      <c r="E12693" s="4">
        <v>0</v>
      </c>
      <c r="H12693" s="4">
        <v>85464</v>
      </c>
      <c r="I12693" s="4">
        <v>512786</v>
      </c>
      <c r="J12693" s="4">
        <v>427321</v>
      </c>
      <c r="K12693" s="4">
        <v>427321</v>
      </c>
    </row>
    <row r="12694" spans="1:11" x14ac:dyDescent="0.35">
      <c r="A12694" t="s">
        <v>1201</v>
      </c>
      <c r="B12694" t="s">
        <v>2140</v>
      </c>
      <c r="C12694" t="s">
        <v>1863</v>
      </c>
      <c r="D12694" s="4">
        <v>62239</v>
      </c>
      <c r="I12694" s="4">
        <v>62239</v>
      </c>
      <c r="J12694" s="4">
        <v>62239</v>
      </c>
      <c r="K12694" s="4">
        <v>62239</v>
      </c>
    </row>
    <row r="12695" spans="1:11" x14ac:dyDescent="0.35">
      <c r="A12695" t="s">
        <v>1201</v>
      </c>
      <c r="B12695" t="s">
        <v>2141</v>
      </c>
      <c r="D12695" s="4">
        <v>4260748</v>
      </c>
      <c r="E12695" s="4">
        <v>319188</v>
      </c>
      <c r="F12695" s="4">
        <v>598670</v>
      </c>
      <c r="G12695" s="4">
        <v>342141</v>
      </c>
      <c r="H12695" s="4">
        <v>561240</v>
      </c>
      <c r="I12695" s="4">
        <v>6081986</v>
      </c>
      <c r="J12695" s="4">
        <v>4579936</v>
      </c>
      <c r="K12695" s="4">
        <v>4260748</v>
      </c>
    </row>
    <row r="12696" spans="1:11" x14ac:dyDescent="0.35">
      <c r="A12696" t="s">
        <v>1201</v>
      </c>
      <c r="B12696" t="s">
        <v>2142</v>
      </c>
      <c r="C12696" t="s">
        <v>1864</v>
      </c>
      <c r="D12696" s="4">
        <v>22317</v>
      </c>
      <c r="I12696" s="4">
        <v>22317</v>
      </c>
      <c r="J12696" s="4">
        <v>22317</v>
      </c>
      <c r="K12696" s="4">
        <v>22317</v>
      </c>
    </row>
    <row r="12697" spans="1:11" x14ac:dyDescent="0.35">
      <c r="A12697" t="s">
        <v>1201</v>
      </c>
      <c r="B12697" t="s">
        <v>2143</v>
      </c>
      <c r="C12697" t="s">
        <v>1865</v>
      </c>
      <c r="D12697" s="4">
        <v>3488</v>
      </c>
      <c r="I12697" s="4">
        <v>3488</v>
      </c>
      <c r="J12697" s="4">
        <v>3488</v>
      </c>
      <c r="K12697" s="4">
        <v>3488</v>
      </c>
    </row>
    <row r="12698" spans="1:11" x14ac:dyDescent="0.35">
      <c r="A12698" t="s">
        <v>1201</v>
      </c>
      <c r="B12698" t="s">
        <v>2144</v>
      </c>
      <c r="C12698" t="s">
        <v>1866</v>
      </c>
      <c r="I12698" s="4">
        <v>0</v>
      </c>
      <c r="J12698">
        <v>0</v>
      </c>
      <c r="K12698" s="4">
        <v>0</v>
      </c>
    </row>
    <row r="12699" spans="1:11" x14ac:dyDescent="0.35">
      <c r="A12699" t="s">
        <v>1201</v>
      </c>
      <c r="B12699" t="s">
        <v>2145</v>
      </c>
      <c r="C12699" t="s">
        <v>1867</v>
      </c>
      <c r="D12699" s="4">
        <v>1753375</v>
      </c>
      <c r="E12699" s="4">
        <v>54000</v>
      </c>
      <c r="H12699" s="4">
        <v>4688900</v>
      </c>
      <c r="I12699" s="4">
        <v>6496275</v>
      </c>
      <c r="J12699" s="4">
        <v>1807375</v>
      </c>
      <c r="K12699" s="4">
        <v>1753375</v>
      </c>
    </row>
    <row r="12700" spans="1:11" x14ac:dyDescent="0.35">
      <c r="A12700" t="s">
        <v>1201</v>
      </c>
      <c r="B12700" t="s">
        <v>2146</v>
      </c>
      <c r="C12700" t="s">
        <v>1868</v>
      </c>
      <c r="D12700" s="4">
        <v>8619</v>
      </c>
      <c r="E12700" s="4">
        <v>26297</v>
      </c>
      <c r="H12700" s="4">
        <v>9393036</v>
      </c>
      <c r="I12700" s="4">
        <v>9427952</v>
      </c>
      <c r="J12700" s="4">
        <v>34916</v>
      </c>
      <c r="K12700" s="4">
        <v>8619</v>
      </c>
    </row>
    <row r="12701" spans="1:11" x14ac:dyDescent="0.35">
      <c r="A12701" t="s">
        <v>1201</v>
      </c>
      <c r="B12701" t="s">
        <v>2173</v>
      </c>
      <c r="C12701" t="s">
        <v>1894</v>
      </c>
      <c r="D12701" s="4">
        <v>2745</v>
      </c>
      <c r="I12701" s="4">
        <v>2745</v>
      </c>
      <c r="J12701" s="4">
        <v>2745</v>
      </c>
      <c r="K12701" s="4">
        <v>2745</v>
      </c>
    </row>
    <row r="12702" spans="1:11" x14ac:dyDescent="0.35">
      <c r="A12702" t="s">
        <v>1201</v>
      </c>
      <c r="B12702" t="s">
        <v>2147</v>
      </c>
      <c r="C12702" t="s">
        <v>1869</v>
      </c>
      <c r="H12702" s="4">
        <v>2884800</v>
      </c>
      <c r="I12702" s="4">
        <v>2884800</v>
      </c>
      <c r="J12702">
        <v>0</v>
      </c>
      <c r="K12702" s="4">
        <v>0</v>
      </c>
    </row>
    <row r="12703" spans="1:11" x14ac:dyDescent="0.35">
      <c r="A12703" t="s">
        <v>1201</v>
      </c>
      <c r="B12703" t="s">
        <v>2148</v>
      </c>
      <c r="C12703" t="s">
        <v>1870</v>
      </c>
      <c r="D12703" s="4">
        <v>55116</v>
      </c>
      <c r="E12703" s="4">
        <v>15519</v>
      </c>
      <c r="F12703" s="4">
        <v>8686159</v>
      </c>
      <c r="H12703" s="4">
        <v>171949</v>
      </c>
      <c r="I12703" s="4">
        <v>8928743</v>
      </c>
      <c r="J12703" s="4">
        <v>70635</v>
      </c>
      <c r="K12703" s="4">
        <v>55116</v>
      </c>
    </row>
    <row r="12704" spans="1:11" x14ac:dyDescent="0.35">
      <c r="A12704" t="s">
        <v>1201</v>
      </c>
      <c r="B12704" t="s">
        <v>2149</v>
      </c>
      <c r="C12704" t="s">
        <v>1871</v>
      </c>
      <c r="D12704" s="4">
        <v>8990045</v>
      </c>
      <c r="E12704" s="4">
        <v>43341</v>
      </c>
      <c r="H12704" s="4">
        <v>29817</v>
      </c>
      <c r="I12704" s="4">
        <v>9063204</v>
      </c>
      <c r="J12704" s="4">
        <v>9033386</v>
      </c>
      <c r="K12704" s="4">
        <v>8990045</v>
      </c>
    </row>
    <row r="12705" spans="1:11" x14ac:dyDescent="0.35">
      <c r="A12705" t="s">
        <v>1201</v>
      </c>
      <c r="B12705" t="s">
        <v>2150</v>
      </c>
      <c r="C12705" t="s">
        <v>1872</v>
      </c>
      <c r="D12705" s="4">
        <v>294000</v>
      </c>
      <c r="I12705" s="4">
        <v>294000</v>
      </c>
      <c r="J12705" s="4">
        <v>294000</v>
      </c>
      <c r="K12705" s="4">
        <v>294000</v>
      </c>
    </row>
    <row r="12706" spans="1:11" x14ac:dyDescent="0.35">
      <c r="A12706" t="s">
        <v>1201</v>
      </c>
      <c r="B12706" t="s">
        <v>2153</v>
      </c>
      <c r="C12706" t="s">
        <v>1875</v>
      </c>
      <c r="H12706" s="4">
        <v>69745</v>
      </c>
      <c r="I12706" s="4">
        <v>69745</v>
      </c>
      <c r="J12706">
        <v>0</v>
      </c>
      <c r="K12706" s="4">
        <v>0</v>
      </c>
    </row>
    <row r="12707" spans="1:11" x14ac:dyDescent="0.35">
      <c r="A12707" t="s">
        <v>1201</v>
      </c>
      <c r="B12707" t="s">
        <v>2154</v>
      </c>
      <c r="C12707" t="s">
        <v>1876</v>
      </c>
      <c r="D12707" s="4">
        <v>36163</v>
      </c>
      <c r="H12707" s="4">
        <v>986160</v>
      </c>
      <c r="I12707" s="4">
        <v>1022323</v>
      </c>
      <c r="J12707" s="4">
        <v>36163</v>
      </c>
      <c r="K12707" s="4">
        <v>36163</v>
      </c>
    </row>
    <row r="12708" spans="1:11" x14ac:dyDescent="0.35">
      <c r="A12708" t="s">
        <v>1201</v>
      </c>
      <c r="B12708" t="s">
        <v>2155</v>
      </c>
      <c r="C12708" t="s">
        <v>1877</v>
      </c>
      <c r="D12708" s="4">
        <v>152614</v>
      </c>
      <c r="I12708" s="4">
        <v>152614</v>
      </c>
      <c r="J12708" s="4">
        <v>152614</v>
      </c>
      <c r="K12708" s="4">
        <v>152614</v>
      </c>
    </row>
    <row r="12709" spans="1:11" x14ac:dyDescent="0.35">
      <c r="A12709" t="s">
        <v>1201</v>
      </c>
      <c r="B12709" t="s">
        <v>2156</v>
      </c>
      <c r="D12709" s="4">
        <v>11318483</v>
      </c>
      <c r="E12709" s="4">
        <v>139157</v>
      </c>
      <c r="F12709" s="4">
        <v>8686159</v>
      </c>
      <c r="H12709" s="4">
        <v>18224407</v>
      </c>
      <c r="I12709" s="4">
        <v>38368207</v>
      </c>
      <c r="J12709" s="4">
        <v>11457640</v>
      </c>
      <c r="K12709" s="4">
        <v>11318483</v>
      </c>
    </row>
    <row r="12710" spans="1:11" x14ac:dyDescent="0.35">
      <c r="A12710" t="s">
        <v>1201</v>
      </c>
      <c r="B12710" t="s">
        <v>2157</v>
      </c>
      <c r="C12710" t="s">
        <v>1879</v>
      </c>
      <c r="D12710" s="4">
        <v>1418564</v>
      </c>
      <c r="I12710" s="4">
        <v>1418564</v>
      </c>
      <c r="J12710" s="4">
        <v>1418564</v>
      </c>
      <c r="K12710" s="4">
        <v>1418564</v>
      </c>
    </row>
    <row r="12711" spans="1:11" x14ac:dyDescent="0.35">
      <c r="A12711" t="s">
        <v>1201</v>
      </c>
      <c r="B12711" t="s">
        <v>2158</v>
      </c>
      <c r="C12711" t="s">
        <v>1880</v>
      </c>
      <c r="D12711" s="4">
        <v>1214261</v>
      </c>
      <c r="I12711" s="4">
        <v>1214261</v>
      </c>
      <c r="J12711" s="4">
        <v>1214261</v>
      </c>
      <c r="K12711" s="4">
        <v>1214261</v>
      </c>
    </row>
    <row r="12712" spans="1:11" x14ac:dyDescent="0.35">
      <c r="A12712" t="s">
        <v>1201</v>
      </c>
      <c r="B12712" t="s">
        <v>2159</v>
      </c>
      <c r="C12712" t="s">
        <v>1881</v>
      </c>
      <c r="D12712" s="4">
        <v>1321017</v>
      </c>
      <c r="I12712" s="4">
        <v>1321017</v>
      </c>
      <c r="J12712" s="4">
        <v>1321017</v>
      </c>
      <c r="K12712" s="4">
        <v>1321017</v>
      </c>
    </row>
    <row r="12713" spans="1:11" x14ac:dyDescent="0.35">
      <c r="A12713" t="s">
        <v>1201</v>
      </c>
      <c r="B12713" t="s">
        <v>2160</v>
      </c>
      <c r="C12713" t="s">
        <v>1882</v>
      </c>
      <c r="D12713" s="4">
        <v>572201</v>
      </c>
      <c r="I12713" s="4">
        <v>572201</v>
      </c>
      <c r="J12713" s="4">
        <v>572201</v>
      </c>
      <c r="K12713" s="4">
        <v>572201</v>
      </c>
    </row>
    <row r="12714" spans="1:11" x14ac:dyDescent="0.35">
      <c r="A12714" t="s">
        <v>1201</v>
      </c>
      <c r="B12714" t="s">
        <v>2179</v>
      </c>
      <c r="C12714" t="s">
        <v>1900</v>
      </c>
      <c r="D12714" s="4">
        <v>994</v>
      </c>
      <c r="I12714" s="4">
        <v>994</v>
      </c>
      <c r="J12714" s="4">
        <v>994</v>
      </c>
      <c r="K12714" s="4">
        <v>994</v>
      </c>
    </row>
    <row r="12715" spans="1:11" x14ac:dyDescent="0.35">
      <c r="A12715" t="s">
        <v>1201</v>
      </c>
      <c r="B12715" t="s">
        <v>2161</v>
      </c>
      <c r="C12715" t="s">
        <v>1883</v>
      </c>
      <c r="D12715" s="4">
        <v>89027</v>
      </c>
      <c r="I12715" s="4">
        <v>89027</v>
      </c>
      <c r="J12715" s="4">
        <v>89027</v>
      </c>
      <c r="K12715" s="4">
        <v>89027</v>
      </c>
    </row>
    <row r="12716" spans="1:11" x14ac:dyDescent="0.35">
      <c r="A12716" t="s">
        <v>1201</v>
      </c>
      <c r="B12716" t="s">
        <v>2163</v>
      </c>
      <c r="D12716" s="4">
        <v>4616064</v>
      </c>
      <c r="I12716" s="4">
        <v>4616064</v>
      </c>
      <c r="J12716" s="4">
        <v>4616064</v>
      </c>
      <c r="K12716" s="4">
        <v>4616064</v>
      </c>
    </row>
    <row r="12717" spans="1:11" x14ac:dyDescent="0.35">
      <c r="A12717" t="s">
        <v>1201</v>
      </c>
      <c r="B12717" t="s">
        <v>2164</v>
      </c>
      <c r="C12717" t="s">
        <v>1886</v>
      </c>
      <c r="D12717" s="4">
        <v>179102</v>
      </c>
      <c r="I12717" s="4">
        <v>179102</v>
      </c>
      <c r="J12717" s="4">
        <v>179102</v>
      </c>
      <c r="K12717" s="4">
        <v>179102</v>
      </c>
    </row>
    <row r="12718" spans="1:11" x14ac:dyDescent="0.35">
      <c r="A12718" t="s">
        <v>1201</v>
      </c>
      <c r="B12718" t="s">
        <v>2165</v>
      </c>
      <c r="D12718" s="4">
        <v>179102</v>
      </c>
      <c r="I12718" s="4">
        <v>179102</v>
      </c>
      <c r="J12718" s="4">
        <v>179102</v>
      </c>
      <c r="K12718" s="4">
        <v>179102</v>
      </c>
    </row>
    <row r="12719" spans="1:11" x14ac:dyDescent="0.35">
      <c r="A12719" t="s">
        <v>1201</v>
      </c>
      <c r="B12719" t="s">
        <v>2166</v>
      </c>
      <c r="C12719" t="s">
        <v>1888</v>
      </c>
      <c r="H12719" s="4">
        <v>1920000</v>
      </c>
      <c r="I12719" s="4">
        <v>1920000</v>
      </c>
      <c r="J12719">
        <v>0</v>
      </c>
      <c r="K12719" s="4">
        <v>0</v>
      </c>
    </row>
    <row r="12720" spans="1:11" x14ac:dyDescent="0.35">
      <c r="A12720" t="s">
        <v>1201</v>
      </c>
      <c r="B12720" t="s">
        <v>2180</v>
      </c>
      <c r="C12720" t="s">
        <v>1901</v>
      </c>
      <c r="F12720" s="4">
        <v>3000000</v>
      </c>
      <c r="I12720" s="4">
        <v>3000000</v>
      </c>
      <c r="J12720">
        <v>0</v>
      </c>
      <c r="K12720" s="4">
        <v>0</v>
      </c>
    </row>
    <row r="12721" spans="1:11" x14ac:dyDescent="0.35">
      <c r="A12721" t="s">
        <v>1201</v>
      </c>
      <c r="B12721" t="s">
        <v>2167</v>
      </c>
      <c r="C12721" t="s">
        <v>1889</v>
      </c>
      <c r="F12721" s="4">
        <v>105000</v>
      </c>
      <c r="I12721" s="4">
        <v>105000</v>
      </c>
      <c r="J12721">
        <v>0</v>
      </c>
      <c r="K12721" s="4">
        <v>0</v>
      </c>
    </row>
    <row r="12722" spans="1:11" x14ac:dyDescent="0.35">
      <c r="A12722" t="s">
        <v>1201</v>
      </c>
      <c r="B12722" t="s">
        <v>2168</v>
      </c>
      <c r="C12722" t="s">
        <v>1890</v>
      </c>
      <c r="F12722" s="4">
        <v>1500000</v>
      </c>
      <c r="I12722" s="4">
        <v>1500000</v>
      </c>
      <c r="J12722">
        <v>0</v>
      </c>
      <c r="K12722" s="4">
        <v>0</v>
      </c>
    </row>
    <row r="12723" spans="1:11" x14ac:dyDescent="0.35">
      <c r="A12723" t="s">
        <v>1201</v>
      </c>
      <c r="B12723" t="s">
        <v>2181</v>
      </c>
      <c r="C12723" t="s">
        <v>1902</v>
      </c>
      <c r="F12723" s="4">
        <v>6000000</v>
      </c>
      <c r="I12723" s="4">
        <v>6000000</v>
      </c>
      <c r="J12723">
        <v>0</v>
      </c>
      <c r="K12723" s="4">
        <v>0</v>
      </c>
    </row>
    <row r="12724" spans="1:11" x14ac:dyDescent="0.35">
      <c r="A12724" t="s">
        <v>1201</v>
      </c>
      <c r="B12724" t="s">
        <v>2169</v>
      </c>
      <c r="F12724" s="4">
        <v>10605000</v>
      </c>
      <c r="H12724" s="4">
        <v>1920000</v>
      </c>
      <c r="I12724" s="4">
        <v>12525000</v>
      </c>
      <c r="J12724">
        <v>0</v>
      </c>
      <c r="K12724" s="4">
        <v>0</v>
      </c>
    </row>
    <row r="12725" spans="1:11" x14ac:dyDescent="0.35">
      <c r="A12725" t="s">
        <v>1201</v>
      </c>
      <c r="B12725" t="s">
        <v>2170</v>
      </c>
      <c r="D12725" s="4">
        <v>117087816</v>
      </c>
      <c r="E12725" s="4">
        <v>1576416</v>
      </c>
      <c r="F12725" s="4">
        <v>33027059</v>
      </c>
      <c r="G12725" s="4">
        <v>342141</v>
      </c>
      <c r="H12725" s="4">
        <v>41639808</v>
      </c>
      <c r="I12725" s="4">
        <v>193673239</v>
      </c>
      <c r="J12725" s="4">
        <f>SUM(D12725,E12725)</f>
        <v>118664232</v>
      </c>
      <c r="K12725" s="4">
        <v>117087816</v>
      </c>
    </row>
    <row r="12726" spans="1:11" x14ac:dyDescent="0.35">
      <c r="A12726" t="s">
        <v>1209</v>
      </c>
      <c r="B12726" t="s">
        <v>2118</v>
      </c>
      <c r="C12726" t="s">
        <v>1843</v>
      </c>
      <c r="D12726" s="4">
        <v>18452295</v>
      </c>
      <c r="F12726" s="4">
        <v>9097200</v>
      </c>
      <c r="I12726" s="4">
        <v>27549495</v>
      </c>
      <c r="J12726" s="4">
        <v>18452295</v>
      </c>
      <c r="K12726" s="4">
        <v>18452295</v>
      </c>
    </row>
    <row r="12727" spans="1:11" x14ac:dyDescent="0.35">
      <c r="A12727" t="s">
        <v>1209</v>
      </c>
      <c r="B12727" t="s">
        <v>2119</v>
      </c>
      <c r="C12727" t="s">
        <v>1844</v>
      </c>
      <c r="D12727" s="4">
        <v>913839</v>
      </c>
      <c r="E12727" s="4">
        <v>482695</v>
      </c>
      <c r="H12727" s="4">
        <v>1591033</v>
      </c>
      <c r="I12727" s="4">
        <v>2987567</v>
      </c>
      <c r="J12727" s="4">
        <v>1396534</v>
      </c>
      <c r="K12727" s="4">
        <v>913839</v>
      </c>
    </row>
    <row r="12728" spans="1:11" x14ac:dyDescent="0.35">
      <c r="A12728" t="s">
        <v>1209</v>
      </c>
      <c r="B12728" t="s">
        <v>2120</v>
      </c>
      <c r="C12728" t="s">
        <v>1845</v>
      </c>
      <c r="D12728" s="4">
        <v>1305322</v>
      </c>
      <c r="E12728" s="4">
        <v>554328</v>
      </c>
      <c r="I12728" s="4">
        <v>1859650</v>
      </c>
      <c r="J12728" s="4">
        <v>1859650</v>
      </c>
      <c r="K12728" s="4">
        <v>1305322</v>
      </c>
    </row>
    <row r="12729" spans="1:11" x14ac:dyDescent="0.35">
      <c r="A12729" t="s">
        <v>1209</v>
      </c>
      <c r="B12729" t="s">
        <v>2121</v>
      </c>
      <c r="D12729" s="4">
        <v>20671456</v>
      </c>
      <c r="E12729" s="4">
        <v>1037023</v>
      </c>
      <c r="F12729" s="4">
        <v>9097200</v>
      </c>
      <c r="H12729" s="4">
        <v>1591033</v>
      </c>
      <c r="I12729" s="4">
        <v>32396712</v>
      </c>
      <c r="J12729" s="4">
        <v>21708479</v>
      </c>
      <c r="K12729" s="4">
        <v>20671456</v>
      </c>
    </row>
    <row r="12730" spans="1:11" x14ac:dyDescent="0.35">
      <c r="A12730" t="s">
        <v>1209</v>
      </c>
      <c r="B12730" t="s">
        <v>2122</v>
      </c>
      <c r="C12730" t="s">
        <v>1846</v>
      </c>
      <c r="D12730" s="4">
        <v>7343939</v>
      </c>
      <c r="G12730" s="4">
        <v>2294969</v>
      </c>
      <c r="H12730" s="4">
        <v>1519020</v>
      </c>
      <c r="I12730" s="4">
        <v>11157928</v>
      </c>
      <c r="J12730" s="4">
        <v>7343939</v>
      </c>
      <c r="K12730" s="4">
        <v>7343939</v>
      </c>
    </row>
    <row r="12731" spans="1:11" x14ac:dyDescent="0.35">
      <c r="A12731" t="s">
        <v>1209</v>
      </c>
      <c r="B12731" t="s">
        <v>2123</v>
      </c>
      <c r="C12731" t="s">
        <v>1847</v>
      </c>
      <c r="D12731" s="4">
        <v>8337325</v>
      </c>
      <c r="F12731" s="4">
        <v>472973</v>
      </c>
      <c r="I12731" s="4">
        <v>8810298</v>
      </c>
      <c r="J12731" s="4">
        <v>8337325</v>
      </c>
      <c r="K12731" s="4">
        <v>8337325</v>
      </c>
    </row>
    <row r="12732" spans="1:11" x14ac:dyDescent="0.35">
      <c r="A12732" t="s">
        <v>1209</v>
      </c>
      <c r="B12732" t="s">
        <v>2124</v>
      </c>
      <c r="C12732" t="s">
        <v>1848</v>
      </c>
      <c r="D12732" s="4">
        <v>10493</v>
      </c>
      <c r="I12732" s="4">
        <v>10493</v>
      </c>
      <c r="J12732" s="4">
        <v>10493</v>
      </c>
      <c r="K12732" s="4">
        <v>10493</v>
      </c>
    </row>
    <row r="12733" spans="1:11" x14ac:dyDescent="0.35">
      <c r="A12733" t="s">
        <v>1209</v>
      </c>
      <c r="B12733" t="s">
        <v>2125</v>
      </c>
      <c r="D12733" s="4">
        <v>15691758</v>
      </c>
      <c r="F12733" s="4">
        <v>472973</v>
      </c>
      <c r="G12733" s="4">
        <v>2294969</v>
      </c>
      <c r="H12733" s="4">
        <v>1519020</v>
      </c>
      <c r="I12733" s="4">
        <v>19978719</v>
      </c>
      <c r="J12733" s="4">
        <v>15691758</v>
      </c>
      <c r="K12733" s="4">
        <v>15691758</v>
      </c>
    </row>
    <row r="12734" spans="1:11" x14ac:dyDescent="0.35">
      <c r="A12734" t="s">
        <v>1209</v>
      </c>
      <c r="B12734" t="s">
        <v>2126</v>
      </c>
      <c r="C12734" t="s">
        <v>1850</v>
      </c>
      <c r="G12734" s="4">
        <v>4800000</v>
      </c>
      <c r="I12734" s="4">
        <v>4800000</v>
      </c>
      <c r="J12734">
        <v>0</v>
      </c>
      <c r="K12734" s="4">
        <v>0</v>
      </c>
    </row>
    <row r="12735" spans="1:11" x14ac:dyDescent="0.35">
      <c r="A12735" t="s">
        <v>1209</v>
      </c>
      <c r="B12735" t="s">
        <v>2127</v>
      </c>
      <c r="G12735" s="4">
        <v>4800000</v>
      </c>
      <c r="I12735" s="4">
        <v>4800000</v>
      </c>
      <c r="J12735">
        <v>0</v>
      </c>
      <c r="K12735" s="4">
        <v>0</v>
      </c>
    </row>
    <row r="12736" spans="1:11" x14ac:dyDescent="0.35">
      <c r="A12736" t="s">
        <v>1209</v>
      </c>
      <c r="B12736" t="s">
        <v>2201</v>
      </c>
      <c r="C12736" t="s">
        <v>1934</v>
      </c>
      <c r="D12736" s="4">
        <v>3849</v>
      </c>
      <c r="I12736" s="4">
        <v>3849</v>
      </c>
      <c r="J12736" s="4">
        <v>3849</v>
      </c>
      <c r="K12736" s="4">
        <v>3849</v>
      </c>
    </row>
    <row r="12737" spans="1:11" x14ac:dyDescent="0.35">
      <c r="A12737" t="s">
        <v>1209</v>
      </c>
      <c r="B12737" t="s">
        <v>2128</v>
      </c>
      <c r="C12737" t="s">
        <v>1851</v>
      </c>
      <c r="D12737" s="4">
        <v>377985</v>
      </c>
      <c r="I12737" s="4">
        <v>377985</v>
      </c>
      <c r="J12737" s="4">
        <v>377985</v>
      </c>
      <c r="K12737" s="4">
        <v>377985</v>
      </c>
    </row>
    <row r="12738" spans="1:11" x14ac:dyDescent="0.35">
      <c r="A12738" t="s">
        <v>1209</v>
      </c>
      <c r="B12738" t="s">
        <v>2129</v>
      </c>
      <c r="C12738" t="s">
        <v>1852</v>
      </c>
      <c r="E12738" s="4">
        <v>13446</v>
      </c>
      <c r="I12738" s="4">
        <v>13446</v>
      </c>
      <c r="J12738">
        <v>13446</v>
      </c>
      <c r="K12738" s="4">
        <v>0</v>
      </c>
    </row>
    <row r="12739" spans="1:11" x14ac:dyDescent="0.35">
      <c r="A12739" t="s">
        <v>1209</v>
      </c>
      <c r="B12739" t="s">
        <v>2130</v>
      </c>
      <c r="C12739" t="s">
        <v>1853</v>
      </c>
      <c r="D12739" s="4">
        <v>770</v>
      </c>
      <c r="E12739" s="4">
        <v>5387</v>
      </c>
      <c r="I12739" s="4">
        <v>6156</v>
      </c>
      <c r="J12739" s="4">
        <v>6157</v>
      </c>
      <c r="K12739" s="4">
        <v>770</v>
      </c>
    </row>
    <row r="12740" spans="1:11" x14ac:dyDescent="0.35">
      <c r="A12740" t="s">
        <v>1209</v>
      </c>
      <c r="B12740" t="s">
        <v>2172</v>
      </c>
      <c r="C12740" t="s">
        <v>1893</v>
      </c>
      <c r="E12740" s="4">
        <v>4104</v>
      </c>
      <c r="I12740" s="4">
        <v>4104</v>
      </c>
      <c r="J12740">
        <v>4104</v>
      </c>
      <c r="K12740" s="4">
        <v>0</v>
      </c>
    </row>
    <row r="12741" spans="1:11" x14ac:dyDescent="0.35">
      <c r="A12741" t="s">
        <v>1209</v>
      </c>
      <c r="B12741" t="s">
        <v>2131</v>
      </c>
      <c r="C12741" t="s">
        <v>1854</v>
      </c>
      <c r="D12741" s="4">
        <v>390044</v>
      </c>
      <c r="I12741" s="4">
        <v>390044</v>
      </c>
      <c r="J12741" s="4">
        <v>390044</v>
      </c>
      <c r="K12741" s="4">
        <v>390044</v>
      </c>
    </row>
    <row r="12742" spans="1:11" x14ac:dyDescent="0.35">
      <c r="A12742" t="s">
        <v>1209</v>
      </c>
      <c r="B12742" t="s">
        <v>2132</v>
      </c>
      <c r="C12742" t="s">
        <v>1855</v>
      </c>
      <c r="D12742" s="4">
        <v>173384</v>
      </c>
      <c r="E12742" s="4">
        <v>465027</v>
      </c>
      <c r="I12742" s="4">
        <v>638411</v>
      </c>
      <c r="J12742" s="4">
        <v>638411</v>
      </c>
      <c r="K12742" s="4">
        <v>173384</v>
      </c>
    </row>
    <row r="12743" spans="1:11" x14ac:dyDescent="0.35">
      <c r="A12743" t="s">
        <v>1209</v>
      </c>
      <c r="B12743" t="s">
        <v>2133</v>
      </c>
      <c r="C12743" t="s">
        <v>1856</v>
      </c>
      <c r="I12743" s="4">
        <v>0</v>
      </c>
      <c r="J12743">
        <v>0</v>
      </c>
      <c r="K12743" s="4">
        <v>0</v>
      </c>
    </row>
    <row r="12744" spans="1:11" x14ac:dyDescent="0.35">
      <c r="A12744" t="s">
        <v>1209</v>
      </c>
      <c r="B12744" t="s">
        <v>2134</v>
      </c>
      <c r="C12744" t="s">
        <v>1857</v>
      </c>
      <c r="D12744" s="4">
        <v>5432</v>
      </c>
      <c r="I12744" s="4">
        <v>5432</v>
      </c>
      <c r="J12744" s="4">
        <v>5432</v>
      </c>
      <c r="K12744" s="4">
        <v>5432</v>
      </c>
    </row>
    <row r="12745" spans="1:11" x14ac:dyDescent="0.35">
      <c r="A12745" t="s">
        <v>1209</v>
      </c>
      <c r="B12745" t="s">
        <v>2135</v>
      </c>
      <c r="C12745" t="s">
        <v>1858</v>
      </c>
      <c r="D12745" s="4">
        <v>16088</v>
      </c>
      <c r="F12745" s="4">
        <v>104574</v>
      </c>
      <c r="I12745" s="4">
        <v>120662</v>
      </c>
      <c r="J12745" s="4">
        <v>16088</v>
      </c>
      <c r="K12745" s="4">
        <v>16088</v>
      </c>
    </row>
    <row r="12746" spans="1:11" x14ac:dyDescent="0.35">
      <c r="A12746" t="s">
        <v>1209</v>
      </c>
      <c r="B12746" t="s">
        <v>2136</v>
      </c>
      <c r="C12746" t="s">
        <v>1859</v>
      </c>
      <c r="D12746" s="4">
        <v>281110</v>
      </c>
      <c r="E12746" s="4">
        <v>105424</v>
      </c>
      <c r="F12746" s="4">
        <v>225000</v>
      </c>
      <c r="H12746" s="4">
        <v>131114</v>
      </c>
      <c r="I12746" s="4">
        <v>742648</v>
      </c>
      <c r="J12746" s="4">
        <v>386534</v>
      </c>
      <c r="K12746" s="4">
        <v>281110</v>
      </c>
    </row>
    <row r="12747" spans="1:11" x14ac:dyDescent="0.35">
      <c r="A12747" t="s">
        <v>1209</v>
      </c>
      <c r="B12747" t="s">
        <v>2137</v>
      </c>
      <c r="C12747" t="s">
        <v>1860</v>
      </c>
      <c r="D12747" s="4">
        <v>326109</v>
      </c>
      <c r="G12747" s="4">
        <v>108703</v>
      </c>
      <c r="I12747" s="4">
        <v>434812</v>
      </c>
      <c r="J12747" s="4">
        <v>326109</v>
      </c>
      <c r="K12747" s="4">
        <v>326109</v>
      </c>
    </row>
    <row r="12748" spans="1:11" x14ac:dyDescent="0.35">
      <c r="A12748" t="s">
        <v>1209</v>
      </c>
      <c r="B12748" t="s">
        <v>2138</v>
      </c>
      <c r="C12748" t="s">
        <v>1861</v>
      </c>
      <c r="D12748" s="4">
        <v>332980</v>
      </c>
      <c r="I12748" s="4">
        <v>332980</v>
      </c>
      <c r="J12748" s="4">
        <v>332980</v>
      </c>
      <c r="K12748" s="4">
        <v>332980</v>
      </c>
    </row>
    <row r="12749" spans="1:11" x14ac:dyDescent="0.35">
      <c r="A12749" t="s">
        <v>1209</v>
      </c>
      <c r="B12749" t="s">
        <v>2139</v>
      </c>
      <c r="C12749" t="s">
        <v>1862</v>
      </c>
      <c r="D12749" s="4">
        <v>341857</v>
      </c>
      <c r="G12749" s="4">
        <v>85464</v>
      </c>
      <c r="I12749" s="4">
        <v>427321</v>
      </c>
      <c r="J12749" s="4">
        <v>341857</v>
      </c>
      <c r="K12749" s="4">
        <v>341857</v>
      </c>
    </row>
    <row r="12750" spans="1:11" x14ac:dyDescent="0.35">
      <c r="A12750" t="s">
        <v>1209</v>
      </c>
      <c r="B12750" t="s">
        <v>2140</v>
      </c>
      <c r="C12750" t="s">
        <v>1863</v>
      </c>
      <c r="D12750" s="4">
        <v>22125</v>
      </c>
      <c r="F12750" s="4">
        <v>15560</v>
      </c>
      <c r="I12750" s="4">
        <v>37685</v>
      </c>
      <c r="J12750" s="4">
        <v>22125</v>
      </c>
      <c r="K12750" s="4">
        <v>22125</v>
      </c>
    </row>
    <row r="12751" spans="1:11" x14ac:dyDescent="0.35">
      <c r="A12751" t="s">
        <v>1209</v>
      </c>
      <c r="B12751" t="s">
        <v>2141</v>
      </c>
      <c r="D12751" s="4">
        <v>2271734</v>
      </c>
      <c r="E12751" s="4">
        <v>593388</v>
      </c>
      <c r="F12751" s="4">
        <v>345134</v>
      </c>
      <c r="G12751" s="4">
        <v>194167</v>
      </c>
      <c r="H12751" s="4">
        <v>131114</v>
      </c>
      <c r="I12751" s="4">
        <v>3535537</v>
      </c>
      <c r="J12751" s="4">
        <v>2865122</v>
      </c>
      <c r="K12751" s="4">
        <v>2271734</v>
      </c>
    </row>
    <row r="12752" spans="1:11" x14ac:dyDescent="0.35">
      <c r="A12752" t="s">
        <v>1209</v>
      </c>
      <c r="B12752" t="s">
        <v>2143</v>
      </c>
      <c r="C12752" t="s">
        <v>1865</v>
      </c>
      <c r="H12752" s="4">
        <v>109439</v>
      </c>
      <c r="I12752" s="4">
        <v>109439</v>
      </c>
      <c r="J12752">
        <v>0</v>
      </c>
      <c r="K12752" s="4">
        <v>0</v>
      </c>
    </row>
    <row r="12753" spans="1:11" x14ac:dyDescent="0.35">
      <c r="A12753" t="s">
        <v>1209</v>
      </c>
      <c r="B12753" t="s">
        <v>2144</v>
      </c>
      <c r="C12753" t="s">
        <v>1866</v>
      </c>
      <c r="I12753" s="4">
        <v>0</v>
      </c>
      <c r="J12753">
        <v>0</v>
      </c>
      <c r="K12753" s="4">
        <v>0</v>
      </c>
    </row>
    <row r="12754" spans="1:11" x14ac:dyDescent="0.35">
      <c r="A12754" t="s">
        <v>1209</v>
      </c>
      <c r="B12754" t="s">
        <v>2145</v>
      </c>
      <c r="C12754" t="s">
        <v>1867</v>
      </c>
      <c r="D12754" s="4">
        <v>875000</v>
      </c>
      <c r="E12754" s="4">
        <v>18000</v>
      </c>
      <c r="G12754" s="4">
        <v>109000</v>
      </c>
      <c r="H12754" s="4">
        <v>2867820</v>
      </c>
      <c r="I12754" s="4">
        <v>3869820</v>
      </c>
      <c r="J12754" s="4">
        <v>893000</v>
      </c>
      <c r="K12754" s="4">
        <v>875000</v>
      </c>
    </row>
    <row r="12755" spans="1:11" x14ac:dyDescent="0.35">
      <c r="A12755" t="s">
        <v>1209</v>
      </c>
      <c r="B12755" t="s">
        <v>2146</v>
      </c>
      <c r="C12755" t="s">
        <v>1868</v>
      </c>
      <c r="D12755" s="4">
        <v>4245</v>
      </c>
      <c r="E12755" s="4">
        <v>200000</v>
      </c>
      <c r="G12755" s="4">
        <v>100000</v>
      </c>
      <c r="H12755" s="4">
        <v>2094156</v>
      </c>
      <c r="I12755" s="4">
        <v>2398401</v>
      </c>
      <c r="J12755" s="4">
        <v>204245</v>
      </c>
      <c r="K12755" s="4">
        <v>4245</v>
      </c>
    </row>
    <row r="12756" spans="1:11" x14ac:dyDescent="0.35">
      <c r="A12756" t="s">
        <v>1209</v>
      </c>
      <c r="B12756" t="s">
        <v>2173</v>
      </c>
      <c r="C12756" t="s">
        <v>1894</v>
      </c>
      <c r="D12756" s="4">
        <v>53025</v>
      </c>
      <c r="I12756" s="4">
        <v>53025</v>
      </c>
      <c r="J12756" s="4">
        <v>53025</v>
      </c>
      <c r="K12756" s="4">
        <v>53025</v>
      </c>
    </row>
    <row r="12757" spans="1:11" x14ac:dyDescent="0.35">
      <c r="A12757" t="s">
        <v>1209</v>
      </c>
      <c r="B12757" t="s">
        <v>2147</v>
      </c>
      <c r="C12757" t="s">
        <v>1869</v>
      </c>
      <c r="H12757" s="4">
        <v>1153920</v>
      </c>
      <c r="I12757" s="4">
        <v>1153920</v>
      </c>
      <c r="J12757">
        <v>0</v>
      </c>
      <c r="K12757" s="4">
        <v>0</v>
      </c>
    </row>
    <row r="12758" spans="1:11" x14ac:dyDescent="0.35">
      <c r="A12758" t="s">
        <v>1209</v>
      </c>
      <c r="B12758" t="s">
        <v>2148</v>
      </c>
      <c r="C12758" t="s">
        <v>1870</v>
      </c>
      <c r="D12758" s="4">
        <v>48959</v>
      </c>
      <c r="E12758" s="4">
        <v>11972</v>
      </c>
      <c r="F12758" s="4">
        <v>4151256</v>
      </c>
      <c r="G12758" s="4">
        <v>0</v>
      </c>
      <c r="H12758" s="4">
        <v>107949</v>
      </c>
      <c r="I12758" s="4">
        <v>4320136</v>
      </c>
      <c r="J12758" s="4">
        <v>60931</v>
      </c>
      <c r="K12758" s="4">
        <v>48959</v>
      </c>
    </row>
    <row r="12759" spans="1:11" x14ac:dyDescent="0.35">
      <c r="A12759" t="s">
        <v>1209</v>
      </c>
      <c r="B12759" t="s">
        <v>2150</v>
      </c>
      <c r="C12759" t="s">
        <v>1872</v>
      </c>
      <c r="D12759" s="4">
        <v>152848</v>
      </c>
      <c r="I12759" s="4">
        <v>152848</v>
      </c>
      <c r="J12759" s="4">
        <v>152848</v>
      </c>
      <c r="K12759" s="4">
        <v>152848</v>
      </c>
    </row>
    <row r="12760" spans="1:11" x14ac:dyDescent="0.35">
      <c r="A12760" t="s">
        <v>1209</v>
      </c>
      <c r="B12760" t="s">
        <v>2153</v>
      </c>
      <c r="C12760" t="s">
        <v>1875</v>
      </c>
      <c r="H12760" s="4">
        <v>20924</v>
      </c>
      <c r="I12760" s="4">
        <v>20924</v>
      </c>
      <c r="J12760">
        <v>0</v>
      </c>
      <c r="K12760" s="4">
        <v>0</v>
      </c>
    </row>
    <row r="12761" spans="1:11" x14ac:dyDescent="0.35">
      <c r="A12761" t="s">
        <v>1209</v>
      </c>
      <c r="B12761" t="s">
        <v>2154</v>
      </c>
      <c r="C12761" t="s">
        <v>1876</v>
      </c>
      <c r="D12761" s="4">
        <v>17967</v>
      </c>
      <c r="H12761" s="4">
        <v>512400</v>
      </c>
      <c r="I12761" s="4">
        <v>530367</v>
      </c>
      <c r="J12761" s="4">
        <v>17967</v>
      </c>
      <c r="K12761" s="4">
        <v>17967</v>
      </c>
    </row>
    <row r="12762" spans="1:11" x14ac:dyDescent="0.35">
      <c r="A12762" t="s">
        <v>1209</v>
      </c>
      <c r="B12762" t="s">
        <v>2155</v>
      </c>
      <c r="C12762" t="s">
        <v>1877</v>
      </c>
      <c r="D12762" s="4">
        <v>139173</v>
      </c>
      <c r="I12762" s="4">
        <v>139173</v>
      </c>
      <c r="J12762" s="4">
        <v>139173</v>
      </c>
      <c r="K12762" s="4">
        <v>139173</v>
      </c>
    </row>
    <row r="12763" spans="1:11" x14ac:dyDescent="0.35">
      <c r="A12763" t="s">
        <v>1209</v>
      </c>
      <c r="B12763" t="s">
        <v>2156</v>
      </c>
      <c r="D12763" s="4">
        <v>1291216</v>
      </c>
      <c r="E12763" s="4">
        <v>229972</v>
      </c>
      <c r="F12763" s="4">
        <v>4151256</v>
      </c>
      <c r="G12763" s="4">
        <v>209000</v>
      </c>
      <c r="H12763" s="4">
        <v>6866607</v>
      </c>
      <c r="I12763" s="4">
        <v>12748052</v>
      </c>
      <c r="J12763" s="4">
        <v>1521188</v>
      </c>
      <c r="K12763" s="4">
        <v>1291216</v>
      </c>
    </row>
    <row r="12764" spans="1:11" x14ac:dyDescent="0.35">
      <c r="A12764" t="s">
        <v>1209</v>
      </c>
      <c r="B12764" t="s">
        <v>2157</v>
      </c>
      <c r="C12764" t="s">
        <v>1879</v>
      </c>
      <c r="D12764" s="4">
        <v>1885375</v>
      </c>
      <c r="I12764" s="4">
        <v>1885375</v>
      </c>
      <c r="J12764" s="4">
        <v>1885375</v>
      </c>
      <c r="K12764" s="4">
        <v>1885375</v>
      </c>
    </row>
    <row r="12765" spans="1:11" x14ac:dyDescent="0.35">
      <c r="A12765" t="s">
        <v>1209</v>
      </c>
      <c r="B12765" t="s">
        <v>2158</v>
      </c>
      <c r="C12765" t="s">
        <v>1880</v>
      </c>
      <c r="D12765" s="4">
        <v>244330</v>
      </c>
      <c r="I12765" s="4">
        <v>244330</v>
      </c>
      <c r="J12765" s="4">
        <v>244330</v>
      </c>
      <c r="K12765" s="4">
        <v>244330</v>
      </c>
    </row>
    <row r="12766" spans="1:11" x14ac:dyDescent="0.35">
      <c r="A12766" t="s">
        <v>1209</v>
      </c>
      <c r="B12766" t="s">
        <v>2159</v>
      </c>
      <c r="C12766" t="s">
        <v>1881</v>
      </c>
      <c r="D12766" s="4">
        <v>692972</v>
      </c>
      <c r="I12766" s="4">
        <v>692972</v>
      </c>
      <c r="J12766" s="4">
        <v>692972</v>
      </c>
      <c r="K12766" s="4">
        <v>692972</v>
      </c>
    </row>
    <row r="12767" spans="1:11" x14ac:dyDescent="0.35">
      <c r="A12767" t="s">
        <v>1209</v>
      </c>
      <c r="B12767" t="s">
        <v>2160</v>
      </c>
      <c r="C12767" t="s">
        <v>1882</v>
      </c>
      <c r="D12767" s="4">
        <v>169184</v>
      </c>
      <c r="I12767" s="4">
        <v>169184</v>
      </c>
      <c r="J12767" s="4">
        <v>169184</v>
      </c>
      <c r="K12767" s="4">
        <v>169184</v>
      </c>
    </row>
    <row r="12768" spans="1:11" x14ac:dyDescent="0.35">
      <c r="A12768" t="s">
        <v>1209</v>
      </c>
      <c r="B12768" t="s">
        <v>2179</v>
      </c>
      <c r="C12768" t="s">
        <v>1900</v>
      </c>
      <c r="D12768" s="4">
        <v>4566</v>
      </c>
      <c r="I12768" s="4">
        <v>4566</v>
      </c>
      <c r="J12768" s="4">
        <v>4566</v>
      </c>
      <c r="K12768" s="4">
        <v>4566</v>
      </c>
    </row>
    <row r="12769" spans="1:11" x14ac:dyDescent="0.35">
      <c r="A12769" t="s">
        <v>1209</v>
      </c>
      <c r="B12769" t="s">
        <v>2161</v>
      </c>
      <c r="C12769" t="s">
        <v>1883</v>
      </c>
      <c r="D12769" s="4">
        <v>1640</v>
      </c>
      <c r="I12769" s="4">
        <v>1640</v>
      </c>
      <c r="J12769" s="4">
        <v>1640</v>
      </c>
      <c r="K12769" s="4">
        <v>1640</v>
      </c>
    </row>
    <row r="12770" spans="1:11" x14ac:dyDescent="0.35">
      <c r="A12770" t="s">
        <v>1209</v>
      </c>
      <c r="B12770" t="s">
        <v>2162</v>
      </c>
      <c r="C12770" t="s">
        <v>1884</v>
      </c>
      <c r="D12770" s="4">
        <v>17496</v>
      </c>
      <c r="I12770" s="4">
        <v>17496</v>
      </c>
      <c r="J12770" s="4">
        <v>17496</v>
      </c>
      <c r="K12770" s="4">
        <v>17496</v>
      </c>
    </row>
    <row r="12771" spans="1:11" x14ac:dyDescent="0.35">
      <c r="A12771" t="s">
        <v>1209</v>
      </c>
      <c r="B12771" t="s">
        <v>2163</v>
      </c>
      <c r="D12771" s="4">
        <v>3015563</v>
      </c>
      <c r="I12771" s="4">
        <v>3015563</v>
      </c>
      <c r="J12771" s="4">
        <v>3015563</v>
      </c>
      <c r="K12771" s="4">
        <v>3015563</v>
      </c>
    </row>
    <row r="12772" spans="1:11" x14ac:dyDescent="0.35">
      <c r="A12772" t="s">
        <v>1209</v>
      </c>
      <c r="B12772" t="s">
        <v>2164</v>
      </c>
      <c r="C12772" t="s">
        <v>1886</v>
      </c>
      <c r="D12772" s="4">
        <v>179102</v>
      </c>
      <c r="I12772" s="4">
        <v>179102</v>
      </c>
      <c r="J12772" s="4">
        <v>179102</v>
      </c>
      <c r="K12772" s="4">
        <v>179102</v>
      </c>
    </row>
    <row r="12773" spans="1:11" x14ac:dyDescent="0.35">
      <c r="A12773" t="s">
        <v>1209</v>
      </c>
      <c r="B12773" t="s">
        <v>2165</v>
      </c>
      <c r="D12773" s="4">
        <v>179102</v>
      </c>
      <c r="I12773" s="4">
        <v>179102</v>
      </c>
      <c r="J12773" s="4">
        <v>179102</v>
      </c>
      <c r="K12773" s="4">
        <v>179102</v>
      </c>
    </row>
    <row r="12774" spans="1:11" x14ac:dyDescent="0.35">
      <c r="A12774" t="s">
        <v>1209</v>
      </c>
      <c r="B12774" t="s">
        <v>2166</v>
      </c>
      <c r="C12774" t="s">
        <v>1888</v>
      </c>
      <c r="H12774" s="4">
        <v>960000</v>
      </c>
      <c r="I12774" s="4">
        <v>960000</v>
      </c>
      <c r="J12774">
        <v>0</v>
      </c>
      <c r="K12774" s="4">
        <v>0</v>
      </c>
    </row>
    <row r="12775" spans="1:11" x14ac:dyDescent="0.35">
      <c r="A12775" t="s">
        <v>1209</v>
      </c>
      <c r="B12775" t="s">
        <v>2180</v>
      </c>
      <c r="C12775" t="s">
        <v>1901</v>
      </c>
      <c r="F12775" s="4">
        <v>1500000</v>
      </c>
      <c r="I12775" s="4">
        <v>1500000</v>
      </c>
      <c r="J12775">
        <v>0</v>
      </c>
      <c r="K12775" s="4">
        <v>0</v>
      </c>
    </row>
    <row r="12776" spans="1:11" x14ac:dyDescent="0.35">
      <c r="A12776" t="s">
        <v>1209</v>
      </c>
      <c r="B12776" t="s">
        <v>2167</v>
      </c>
      <c r="C12776" t="s">
        <v>1889</v>
      </c>
      <c r="F12776" s="4">
        <v>105000</v>
      </c>
      <c r="I12776" s="4">
        <v>105000</v>
      </c>
      <c r="J12776">
        <v>0</v>
      </c>
      <c r="K12776" s="4">
        <v>0</v>
      </c>
    </row>
    <row r="12777" spans="1:11" x14ac:dyDescent="0.35">
      <c r="A12777" t="s">
        <v>1209</v>
      </c>
      <c r="B12777" t="s">
        <v>2168</v>
      </c>
      <c r="C12777" t="s">
        <v>1890</v>
      </c>
      <c r="F12777" s="4">
        <v>150000</v>
      </c>
      <c r="I12777" s="4">
        <v>150000</v>
      </c>
      <c r="J12777">
        <v>0</v>
      </c>
      <c r="K12777" s="4">
        <v>0</v>
      </c>
    </row>
    <row r="12778" spans="1:11" x14ac:dyDescent="0.35">
      <c r="A12778" t="s">
        <v>1209</v>
      </c>
      <c r="B12778" t="s">
        <v>2181</v>
      </c>
      <c r="C12778" t="s">
        <v>1902</v>
      </c>
      <c r="F12778" s="4">
        <v>3000000</v>
      </c>
      <c r="I12778" s="4">
        <v>3000000</v>
      </c>
      <c r="J12778">
        <v>0</v>
      </c>
      <c r="K12778" s="4">
        <v>0</v>
      </c>
    </row>
    <row r="12779" spans="1:11" x14ac:dyDescent="0.35">
      <c r="A12779" t="s">
        <v>1209</v>
      </c>
      <c r="B12779" t="s">
        <v>2169</v>
      </c>
      <c r="F12779" s="4">
        <v>4755000</v>
      </c>
      <c r="H12779" s="4">
        <v>960000</v>
      </c>
      <c r="I12779" s="4">
        <v>5715000</v>
      </c>
      <c r="J12779">
        <v>0</v>
      </c>
      <c r="K12779" s="4">
        <v>0</v>
      </c>
    </row>
    <row r="12780" spans="1:11" x14ac:dyDescent="0.35">
      <c r="A12780" t="s">
        <v>1209</v>
      </c>
      <c r="B12780" t="s">
        <v>2170</v>
      </c>
      <c r="D12780" s="4">
        <v>43120828</v>
      </c>
      <c r="E12780" s="4">
        <v>1860383</v>
      </c>
      <c r="F12780" s="4">
        <v>18821563</v>
      </c>
      <c r="G12780" s="4">
        <v>7498136</v>
      </c>
      <c r="H12780" s="4">
        <v>11067774</v>
      </c>
      <c r="I12780" s="4">
        <v>82368684</v>
      </c>
      <c r="J12780" s="4">
        <f>SUM(D12780,E12780)</f>
        <v>44981211</v>
      </c>
      <c r="K12780" s="4">
        <v>43120828</v>
      </c>
    </row>
    <row r="12781" spans="1:11" x14ac:dyDescent="0.35">
      <c r="A12781" t="s">
        <v>1212</v>
      </c>
      <c r="B12781" t="s">
        <v>2118</v>
      </c>
      <c r="C12781" t="s">
        <v>1843</v>
      </c>
      <c r="D12781" s="4">
        <v>35255367</v>
      </c>
      <c r="E12781" s="4">
        <v>6327593</v>
      </c>
      <c r="F12781" s="4">
        <v>20109600</v>
      </c>
      <c r="I12781" s="4">
        <v>61692559</v>
      </c>
      <c r="J12781" s="4">
        <v>41582960</v>
      </c>
      <c r="K12781" s="4">
        <v>35255367</v>
      </c>
    </row>
    <row r="12782" spans="1:11" x14ac:dyDescent="0.35">
      <c r="A12782" t="s">
        <v>1212</v>
      </c>
      <c r="B12782" t="s">
        <v>2119</v>
      </c>
      <c r="C12782" t="s">
        <v>1844</v>
      </c>
      <c r="D12782" s="4">
        <v>2162796</v>
      </c>
      <c r="F12782" s="4">
        <v>2989175</v>
      </c>
      <c r="H12782" s="4">
        <v>582300</v>
      </c>
      <c r="I12782" s="4">
        <v>5734271</v>
      </c>
      <c r="J12782" s="4">
        <v>2162796</v>
      </c>
      <c r="K12782" s="4">
        <v>2162796</v>
      </c>
    </row>
    <row r="12783" spans="1:11" x14ac:dyDescent="0.35">
      <c r="A12783" t="s">
        <v>1212</v>
      </c>
      <c r="B12783" t="s">
        <v>2120</v>
      </c>
      <c r="C12783" t="s">
        <v>1845</v>
      </c>
      <c r="D12783" s="4">
        <v>4888397</v>
      </c>
      <c r="I12783" s="4">
        <v>4888397</v>
      </c>
      <c r="J12783" s="4">
        <v>4888397</v>
      </c>
      <c r="K12783" s="4">
        <v>4888397</v>
      </c>
    </row>
    <row r="12784" spans="1:11" x14ac:dyDescent="0.35">
      <c r="A12784" t="s">
        <v>1212</v>
      </c>
      <c r="B12784" t="s">
        <v>2121</v>
      </c>
      <c r="D12784" s="4">
        <v>42306559</v>
      </c>
      <c r="E12784" s="4">
        <v>6327593</v>
      </c>
      <c r="F12784" s="4">
        <v>23098775</v>
      </c>
      <c r="H12784" s="4">
        <v>582300</v>
      </c>
      <c r="I12784" s="4">
        <v>72315227</v>
      </c>
      <c r="J12784" s="4">
        <v>48634152</v>
      </c>
      <c r="K12784" s="4">
        <v>42306559</v>
      </c>
    </row>
    <row r="12785" spans="1:11" x14ac:dyDescent="0.35">
      <c r="A12785" t="s">
        <v>1212</v>
      </c>
      <c r="B12785" t="s">
        <v>2122</v>
      </c>
      <c r="C12785" t="s">
        <v>1846</v>
      </c>
      <c r="D12785" s="4">
        <v>15742547</v>
      </c>
      <c r="E12785" s="4">
        <v>2537972</v>
      </c>
      <c r="F12785" s="4">
        <v>273000</v>
      </c>
      <c r="G12785" s="4">
        <v>3061799</v>
      </c>
      <c r="H12785" s="4">
        <v>3288600</v>
      </c>
      <c r="I12785" s="4">
        <v>24903919</v>
      </c>
      <c r="J12785" s="4">
        <v>18280519</v>
      </c>
      <c r="K12785" s="4">
        <v>15742547</v>
      </c>
    </row>
    <row r="12786" spans="1:11" x14ac:dyDescent="0.35">
      <c r="A12786" t="s">
        <v>1212</v>
      </c>
      <c r="B12786" t="s">
        <v>2123</v>
      </c>
      <c r="C12786" t="s">
        <v>1847</v>
      </c>
      <c r="D12786" s="4">
        <v>14040550</v>
      </c>
      <c r="F12786" s="4">
        <v>1418919</v>
      </c>
      <c r="H12786" s="4">
        <v>123706</v>
      </c>
      <c r="I12786" s="4">
        <v>15583176</v>
      </c>
      <c r="J12786" s="4">
        <v>14040550</v>
      </c>
      <c r="K12786" s="4">
        <v>14040550</v>
      </c>
    </row>
    <row r="12787" spans="1:11" x14ac:dyDescent="0.35">
      <c r="A12787" t="s">
        <v>1212</v>
      </c>
      <c r="B12787" t="s">
        <v>2124</v>
      </c>
      <c r="C12787" t="s">
        <v>1848</v>
      </c>
      <c r="D12787" s="4">
        <v>6856</v>
      </c>
      <c r="E12787" s="4">
        <v>15978</v>
      </c>
      <c r="I12787" s="4">
        <v>22834</v>
      </c>
      <c r="J12787" s="4">
        <v>22834</v>
      </c>
      <c r="K12787" s="4">
        <v>6856</v>
      </c>
    </row>
    <row r="12788" spans="1:11" x14ac:dyDescent="0.35">
      <c r="A12788" t="s">
        <v>1212</v>
      </c>
      <c r="B12788" t="s">
        <v>2125</v>
      </c>
      <c r="D12788" s="4">
        <v>29789953</v>
      </c>
      <c r="E12788" s="4">
        <v>2553950</v>
      </c>
      <c r="F12788" s="4">
        <v>1691919</v>
      </c>
      <c r="G12788" s="4">
        <v>3061799</v>
      </c>
      <c r="H12788" s="4">
        <v>3412306</v>
      </c>
      <c r="I12788" s="4">
        <v>40509928</v>
      </c>
      <c r="J12788" s="4">
        <v>32343903</v>
      </c>
      <c r="K12788" s="4">
        <v>29789953</v>
      </c>
    </row>
    <row r="12789" spans="1:11" x14ac:dyDescent="0.35">
      <c r="A12789" t="s">
        <v>1212</v>
      </c>
      <c r="B12789" t="s">
        <v>2126</v>
      </c>
      <c r="C12789" t="s">
        <v>1850</v>
      </c>
      <c r="D12789" s="4">
        <v>8013880</v>
      </c>
      <c r="I12789" s="4">
        <v>8013880</v>
      </c>
      <c r="J12789" s="4">
        <v>8013880</v>
      </c>
      <c r="K12789" s="4">
        <v>8013880</v>
      </c>
    </row>
    <row r="12790" spans="1:11" x14ac:dyDescent="0.35">
      <c r="A12790" t="s">
        <v>1212</v>
      </c>
      <c r="B12790" t="s">
        <v>2127</v>
      </c>
      <c r="D12790" s="4">
        <v>8013880</v>
      </c>
      <c r="I12790" s="4">
        <v>8013880</v>
      </c>
      <c r="J12790" s="4">
        <v>8013880</v>
      </c>
      <c r="K12790" s="4">
        <v>8013880</v>
      </c>
    </row>
    <row r="12791" spans="1:11" x14ac:dyDescent="0.35">
      <c r="A12791" t="s">
        <v>1212</v>
      </c>
      <c r="B12791" t="s">
        <v>2128</v>
      </c>
      <c r="C12791" t="s">
        <v>1851</v>
      </c>
      <c r="D12791" s="4">
        <v>1268689</v>
      </c>
      <c r="I12791" s="4">
        <v>1268689</v>
      </c>
      <c r="J12791" s="4">
        <v>1268689</v>
      </c>
      <c r="K12791" s="4">
        <v>1268689</v>
      </c>
    </row>
    <row r="12792" spans="1:11" x14ac:dyDescent="0.35">
      <c r="A12792" t="s">
        <v>1212</v>
      </c>
      <c r="B12792" t="s">
        <v>2129</v>
      </c>
      <c r="C12792" t="s">
        <v>1852</v>
      </c>
      <c r="G12792" s="4">
        <v>14992</v>
      </c>
      <c r="H12792" s="4">
        <v>8178</v>
      </c>
      <c r="I12792" s="4">
        <v>23170</v>
      </c>
      <c r="J12792">
        <v>0</v>
      </c>
      <c r="K12792" s="4">
        <v>0</v>
      </c>
    </row>
    <row r="12793" spans="1:11" x14ac:dyDescent="0.35">
      <c r="A12793" t="s">
        <v>1212</v>
      </c>
      <c r="B12793" t="s">
        <v>2130</v>
      </c>
      <c r="C12793" t="s">
        <v>1853</v>
      </c>
      <c r="D12793" s="4">
        <v>6784</v>
      </c>
      <c r="E12793" s="4">
        <v>770</v>
      </c>
      <c r="G12793" s="4">
        <v>33113</v>
      </c>
      <c r="I12793" s="4">
        <v>40667</v>
      </c>
      <c r="J12793" s="4">
        <v>7554</v>
      </c>
      <c r="K12793" s="4">
        <v>6784</v>
      </c>
    </row>
    <row r="12794" spans="1:11" x14ac:dyDescent="0.35">
      <c r="A12794" t="s">
        <v>1212</v>
      </c>
      <c r="B12794" t="s">
        <v>2131</v>
      </c>
      <c r="C12794" t="s">
        <v>1854</v>
      </c>
      <c r="D12794" s="4">
        <v>23622</v>
      </c>
      <c r="F12794" s="4">
        <v>558166</v>
      </c>
      <c r="I12794" s="4">
        <v>581788</v>
      </c>
      <c r="J12794" s="4">
        <v>23622</v>
      </c>
      <c r="K12794" s="4">
        <v>23622</v>
      </c>
    </row>
    <row r="12795" spans="1:11" x14ac:dyDescent="0.35">
      <c r="A12795" t="s">
        <v>1212</v>
      </c>
      <c r="B12795" t="s">
        <v>2132</v>
      </c>
      <c r="C12795" t="s">
        <v>1855</v>
      </c>
      <c r="D12795" s="4">
        <v>29762</v>
      </c>
      <c r="F12795" s="4">
        <v>525561</v>
      </c>
      <c r="H12795" s="4">
        <v>242583</v>
      </c>
      <c r="I12795" s="4">
        <v>797905</v>
      </c>
      <c r="J12795" s="4">
        <v>29762</v>
      </c>
      <c r="K12795" s="4">
        <v>29762</v>
      </c>
    </row>
    <row r="12796" spans="1:11" x14ac:dyDescent="0.35">
      <c r="A12796" t="s">
        <v>1212</v>
      </c>
      <c r="B12796" t="s">
        <v>2133</v>
      </c>
      <c r="C12796" t="s">
        <v>1856</v>
      </c>
      <c r="H12796" s="4">
        <v>31062</v>
      </c>
      <c r="I12796" s="4">
        <v>31062</v>
      </c>
      <c r="J12796">
        <v>0</v>
      </c>
      <c r="K12796" s="4">
        <v>0</v>
      </c>
    </row>
    <row r="12797" spans="1:11" x14ac:dyDescent="0.35">
      <c r="A12797" t="s">
        <v>1212</v>
      </c>
      <c r="B12797" t="s">
        <v>2134</v>
      </c>
      <c r="C12797" t="s">
        <v>1857</v>
      </c>
      <c r="D12797" s="4">
        <v>18235</v>
      </c>
      <c r="F12797" s="4">
        <v>60428</v>
      </c>
      <c r="H12797" s="4">
        <v>26480</v>
      </c>
      <c r="I12797" s="4">
        <v>105143</v>
      </c>
      <c r="J12797" s="4">
        <v>18235</v>
      </c>
      <c r="K12797" s="4">
        <v>18235</v>
      </c>
    </row>
    <row r="12798" spans="1:11" x14ac:dyDescent="0.35">
      <c r="A12798" t="s">
        <v>1212</v>
      </c>
      <c r="B12798" t="s">
        <v>2135</v>
      </c>
      <c r="C12798" t="s">
        <v>1858</v>
      </c>
      <c r="G12798" s="4">
        <v>10390</v>
      </c>
      <c r="H12798" s="4">
        <v>25976</v>
      </c>
      <c r="I12798" s="4">
        <v>36366</v>
      </c>
      <c r="J12798">
        <v>0</v>
      </c>
      <c r="K12798" s="4">
        <v>0</v>
      </c>
    </row>
    <row r="12799" spans="1:11" x14ac:dyDescent="0.35">
      <c r="A12799" t="s">
        <v>1212</v>
      </c>
      <c r="B12799" t="s">
        <v>2136</v>
      </c>
      <c r="C12799" t="s">
        <v>1859</v>
      </c>
      <c r="D12799" s="4">
        <v>175000</v>
      </c>
      <c r="F12799" s="4">
        <v>210841</v>
      </c>
      <c r="G12799" s="4">
        <v>105421</v>
      </c>
      <c r="H12799" s="4">
        <v>681124</v>
      </c>
      <c r="I12799" s="4">
        <v>1172386</v>
      </c>
      <c r="J12799" s="4">
        <v>175000</v>
      </c>
      <c r="K12799" s="4">
        <v>175000</v>
      </c>
    </row>
    <row r="12800" spans="1:11" x14ac:dyDescent="0.35">
      <c r="A12800" t="s">
        <v>1212</v>
      </c>
      <c r="B12800" t="s">
        <v>2137</v>
      </c>
      <c r="C12800" t="s">
        <v>1860</v>
      </c>
      <c r="D12800" s="4">
        <v>543515</v>
      </c>
      <c r="I12800" s="4">
        <v>543515</v>
      </c>
      <c r="J12800" s="4">
        <v>543515</v>
      </c>
      <c r="K12800" s="4">
        <v>543515</v>
      </c>
    </row>
    <row r="12801" spans="1:11" x14ac:dyDescent="0.35">
      <c r="A12801" t="s">
        <v>1212</v>
      </c>
      <c r="B12801" t="s">
        <v>2138</v>
      </c>
      <c r="C12801" t="s">
        <v>1861</v>
      </c>
      <c r="D12801" s="4">
        <v>385212</v>
      </c>
      <c r="I12801" s="4">
        <v>385212</v>
      </c>
      <c r="J12801" s="4">
        <v>385212</v>
      </c>
      <c r="K12801" s="4">
        <v>385212</v>
      </c>
    </row>
    <row r="12802" spans="1:11" x14ac:dyDescent="0.35">
      <c r="A12802" t="s">
        <v>1212</v>
      </c>
      <c r="B12802" t="s">
        <v>2139</v>
      </c>
      <c r="C12802" t="s">
        <v>1862</v>
      </c>
      <c r="D12802" s="4">
        <v>940107</v>
      </c>
      <c r="I12802" s="4">
        <v>940107</v>
      </c>
      <c r="J12802" s="4">
        <v>940107</v>
      </c>
      <c r="K12802" s="4">
        <v>940107</v>
      </c>
    </row>
    <row r="12803" spans="1:11" x14ac:dyDescent="0.35">
      <c r="A12803" t="s">
        <v>1212</v>
      </c>
      <c r="B12803" t="s">
        <v>2140</v>
      </c>
      <c r="C12803" t="s">
        <v>1863</v>
      </c>
      <c r="G12803" s="4">
        <v>46679</v>
      </c>
      <c r="H12803" s="4">
        <v>7780</v>
      </c>
      <c r="I12803" s="4">
        <v>54459</v>
      </c>
      <c r="J12803">
        <v>0</v>
      </c>
      <c r="K12803" s="4">
        <v>0</v>
      </c>
    </row>
    <row r="12804" spans="1:11" x14ac:dyDescent="0.35">
      <c r="A12804" t="s">
        <v>1212</v>
      </c>
      <c r="B12804" t="s">
        <v>2141</v>
      </c>
      <c r="D12804" s="4">
        <v>3390926</v>
      </c>
      <c r="E12804" s="4">
        <v>770</v>
      </c>
      <c r="F12804" s="4">
        <v>1354996</v>
      </c>
      <c r="G12804" s="4">
        <v>210596</v>
      </c>
      <c r="H12804" s="4">
        <v>1023181</v>
      </c>
      <c r="I12804" s="4">
        <v>5980469</v>
      </c>
      <c r="J12804" s="4">
        <v>3391696</v>
      </c>
      <c r="K12804" s="4">
        <v>3390926</v>
      </c>
    </row>
    <row r="12805" spans="1:11" x14ac:dyDescent="0.35">
      <c r="A12805" t="s">
        <v>1212</v>
      </c>
      <c r="B12805" t="s">
        <v>2142</v>
      </c>
      <c r="C12805" t="s">
        <v>1864</v>
      </c>
      <c r="G12805" s="4">
        <v>11158</v>
      </c>
      <c r="I12805" s="4">
        <v>11158</v>
      </c>
      <c r="J12805">
        <v>0</v>
      </c>
      <c r="K12805" s="4">
        <v>0</v>
      </c>
    </row>
    <row r="12806" spans="1:11" x14ac:dyDescent="0.35">
      <c r="A12806" t="s">
        <v>1212</v>
      </c>
      <c r="B12806" t="s">
        <v>2143</v>
      </c>
      <c r="C12806" t="s">
        <v>1865</v>
      </c>
      <c r="D12806" s="4">
        <v>6977</v>
      </c>
      <c r="H12806" s="4">
        <v>109439</v>
      </c>
      <c r="I12806" s="4">
        <v>116416</v>
      </c>
      <c r="J12806" s="4">
        <v>6977</v>
      </c>
      <c r="K12806" s="4">
        <v>6977</v>
      </c>
    </row>
    <row r="12807" spans="1:11" x14ac:dyDescent="0.35">
      <c r="A12807" t="s">
        <v>1212</v>
      </c>
      <c r="B12807" t="s">
        <v>2144</v>
      </c>
      <c r="C12807" t="s">
        <v>1866</v>
      </c>
      <c r="I12807" s="4">
        <v>0</v>
      </c>
      <c r="J12807">
        <v>0</v>
      </c>
      <c r="K12807" s="4">
        <v>0</v>
      </c>
    </row>
    <row r="12808" spans="1:11" x14ac:dyDescent="0.35">
      <c r="A12808" t="s">
        <v>1212</v>
      </c>
      <c r="B12808" t="s">
        <v>2145</v>
      </c>
      <c r="C12808" t="s">
        <v>1867</v>
      </c>
      <c r="D12808" s="4">
        <v>576000</v>
      </c>
      <c r="F12808" s="4">
        <v>50000</v>
      </c>
      <c r="G12808" s="4">
        <v>40500</v>
      </c>
      <c r="H12808" s="4">
        <v>3997917</v>
      </c>
      <c r="I12808" s="4">
        <v>4664417</v>
      </c>
      <c r="J12808" s="4">
        <v>576000</v>
      </c>
      <c r="K12808" s="4">
        <v>576000</v>
      </c>
    </row>
    <row r="12809" spans="1:11" x14ac:dyDescent="0.35">
      <c r="A12809" t="s">
        <v>1212</v>
      </c>
      <c r="B12809" t="s">
        <v>2146</v>
      </c>
      <c r="C12809" t="s">
        <v>1868</v>
      </c>
      <c r="G12809" s="4">
        <v>26297</v>
      </c>
      <c r="H12809" s="4">
        <v>2367322</v>
      </c>
      <c r="I12809" s="4">
        <v>2393618</v>
      </c>
      <c r="J12809">
        <v>0</v>
      </c>
      <c r="K12809" s="4">
        <v>0</v>
      </c>
    </row>
    <row r="12810" spans="1:11" x14ac:dyDescent="0.35">
      <c r="A12810" t="s">
        <v>1212</v>
      </c>
      <c r="B12810" t="s">
        <v>2173</v>
      </c>
      <c r="C12810" t="s">
        <v>1894</v>
      </c>
      <c r="D12810" s="4">
        <v>21772</v>
      </c>
      <c r="I12810" s="4">
        <v>21772</v>
      </c>
      <c r="J12810" s="4">
        <v>21772</v>
      </c>
      <c r="K12810" s="4">
        <v>21772</v>
      </c>
    </row>
    <row r="12811" spans="1:11" x14ac:dyDescent="0.35">
      <c r="A12811" t="s">
        <v>1212</v>
      </c>
      <c r="B12811" t="s">
        <v>2147</v>
      </c>
      <c r="C12811" t="s">
        <v>1869</v>
      </c>
      <c r="H12811" s="4">
        <v>908160</v>
      </c>
      <c r="I12811" s="4">
        <v>908160</v>
      </c>
      <c r="J12811">
        <v>0</v>
      </c>
      <c r="K12811" s="4">
        <v>0</v>
      </c>
    </row>
    <row r="12812" spans="1:11" x14ac:dyDescent="0.35">
      <c r="A12812" t="s">
        <v>1212</v>
      </c>
      <c r="B12812" t="s">
        <v>2148</v>
      </c>
      <c r="C12812" t="s">
        <v>1870</v>
      </c>
      <c r="E12812" s="4">
        <v>24830</v>
      </c>
      <c r="F12812" s="4">
        <v>6353463</v>
      </c>
      <c r="H12812" s="4">
        <v>32000</v>
      </c>
      <c r="I12812" s="4">
        <v>6410293</v>
      </c>
      <c r="J12812">
        <v>24830</v>
      </c>
      <c r="K12812" s="4">
        <v>0</v>
      </c>
    </row>
    <row r="12813" spans="1:11" x14ac:dyDescent="0.35">
      <c r="A12813" t="s">
        <v>1212</v>
      </c>
      <c r="B12813" t="s">
        <v>2149</v>
      </c>
      <c r="C12813" t="s">
        <v>1871</v>
      </c>
      <c r="H12813" s="4">
        <v>11355270</v>
      </c>
      <c r="I12813" s="4">
        <v>11355270</v>
      </c>
      <c r="J12813">
        <v>0</v>
      </c>
      <c r="K12813" s="4">
        <v>0</v>
      </c>
    </row>
    <row r="12814" spans="1:11" x14ac:dyDescent="0.35">
      <c r="A12814" t="s">
        <v>1212</v>
      </c>
      <c r="B12814" t="s">
        <v>2150</v>
      </c>
      <c r="C12814" t="s">
        <v>1872</v>
      </c>
      <c r="D12814" s="4">
        <v>245000</v>
      </c>
      <c r="I12814" s="4">
        <v>245000</v>
      </c>
      <c r="J12814" s="4">
        <v>245000</v>
      </c>
      <c r="K12814" s="4">
        <v>245000</v>
      </c>
    </row>
    <row r="12815" spans="1:11" x14ac:dyDescent="0.35">
      <c r="A12815" t="s">
        <v>1212</v>
      </c>
      <c r="B12815" t="s">
        <v>2153</v>
      </c>
      <c r="C12815" t="s">
        <v>1875</v>
      </c>
      <c r="D12815" s="4">
        <v>0</v>
      </c>
      <c r="H12815" s="4">
        <v>29061</v>
      </c>
      <c r="I12815" s="4">
        <v>29061</v>
      </c>
      <c r="J12815" s="4">
        <v>0</v>
      </c>
      <c r="K12815" s="4">
        <v>0</v>
      </c>
    </row>
    <row r="12816" spans="1:11" x14ac:dyDescent="0.35">
      <c r="A12816" t="s">
        <v>1212</v>
      </c>
      <c r="B12816" t="s">
        <v>2154</v>
      </c>
      <c r="C12816" t="s">
        <v>1876</v>
      </c>
      <c r="D12816" s="4">
        <v>124634</v>
      </c>
      <c r="H12816" s="4">
        <v>970200</v>
      </c>
      <c r="I12816" s="4">
        <v>1094834</v>
      </c>
      <c r="J12816" s="4">
        <v>124634</v>
      </c>
      <c r="K12816" s="4">
        <v>124634</v>
      </c>
    </row>
    <row r="12817" spans="1:11" x14ac:dyDescent="0.35">
      <c r="A12817" t="s">
        <v>1212</v>
      </c>
      <c r="B12817" t="s">
        <v>2155</v>
      </c>
      <c r="C12817" t="s">
        <v>1877</v>
      </c>
      <c r="D12817" s="4">
        <v>18499</v>
      </c>
      <c r="I12817" s="4">
        <v>18499</v>
      </c>
      <c r="J12817" s="4">
        <v>18499</v>
      </c>
      <c r="K12817" s="4">
        <v>18499</v>
      </c>
    </row>
    <row r="12818" spans="1:11" x14ac:dyDescent="0.35">
      <c r="A12818" t="s">
        <v>1212</v>
      </c>
      <c r="B12818" t="s">
        <v>2156</v>
      </c>
      <c r="D12818" s="4">
        <v>992881</v>
      </c>
      <c r="E12818" s="4">
        <v>24830</v>
      </c>
      <c r="F12818" s="4">
        <v>6403463</v>
      </c>
      <c r="G12818" s="4">
        <v>77955</v>
      </c>
      <c r="H12818" s="4">
        <v>19769368</v>
      </c>
      <c r="I12818" s="4">
        <v>27268497</v>
      </c>
      <c r="J12818" s="4">
        <v>1017711</v>
      </c>
      <c r="K12818" s="4">
        <v>992881</v>
      </c>
    </row>
    <row r="12819" spans="1:11" x14ac:dyDescent="0.35">
      <c r="A12819" t="s">
        <v>1212</v>
      </c>
      <c r="B12819" t="s">
        <v>2157</v>
      </c>
      <c r="C12819" t="s">
        <v>1879</v>
      </c>
      <c r="D12819" s="4">
        <v>4490</v>
      </c>
      <c r="H12819" s="4">
        <v>1669287</v>
      </c>
      <c r="I12819" s="4">
        <v>1673776</v>
      </c>
      <c r="J12819" s="4">
        <v>4490</v>
      </c>
      <c r="K12819" s="4">
        <v>4490</v>
      </c>
    </row>
    <row r="12820" spans="1:11" x14ac:dyDescent="0.35">
      <c r="A12820" t="s">
        <v>1212</v>
      </c>
      <c r="B12820" t="s">
        <v>2186</v>
      </c>
      <c r="C12820" t="s">
        <v>1907</v>
      </c>
      <c r="D12820" s="4">
        <v>17608</v>
      </c>
      <c r="I12820" s="4">
        <v>17608</v>
      </c>
      <c r="J12820" s="4">
        <v>17608</v>
      </c>
      <c r="K12820" s="4">
        <v>17608</v>
      </c>
    </row>
    <row r="12821" spans="1:11" x14ac:dyDescent="0.35">
      <c r="A12821" t="s">
        <v>1212</v>
      </c>
      <c r="B12821" t="s">
        <v>2176</v>
      </c>
      <c r="C12821" t="s">
        <v>1897</v>
      </c>
      <c r="D12821" s="4">
        <v>3625</v>
      </c>
      <c r="I12821" s="4">
        <v>3625</v>
      </c>
      <c r="J12821" s="4">
        <v>3625</v>
      </c>
      <c r="K12821" s="4">
        <v>3625</v>
      </c>
    </row>
    <row r="12822" spans="1:11" x14ac:dyDescent="0.35">
      <c r="A12822" t="s">
        <v>1212</v>
      </c>
      <c r="B12822" t="s">
        <v>2158</v>
      </c>
      <c r="C12822" t="s">
        <v>1880</v>
      </c>
      <c r="D12822" s="4">
        <v>1137173</v>
      </c>
      <c r="I12822" s="4">
        <v>1137173</v>
      </c>
      <c r="J12822" s="4">
        <v>1137173</v>
      </c>
      <c r="K12822" s="4">
        <v>1137173</v>
      </c>
    </row>
    <row r="12823" spans="1:11" x14ac:dyDescent="0.35">
      <c r="A12823" t="s">
        <v>1212</v>
      </c>
      <c r="B12823" t="s">
        <v>2159</v>
      </c>
      <c r="C12823" t="s">
        <v>1881</v>
      </c>
      <c r="D12823" s="4">
        <v>2094101</v>
      </c>
      <c r="I12823" s="4">
        <v>2094101</v>
      </c>
      <c r="J12823" s="4">
        <v>2094101</v>
      </c>
      <c r="K12823" s="4">
        <v>2094101</v>
      </c>
    </row>
    <row r="12824" spans="1:11" x14ac:dyDescent="0.35">
      <c r="A12824" t="s">
        <v>1212</v>
      </c>
      <c r="B12824" t="s">
        <v>2174</v>
      </c>
      <c r="C12824" t="s">
        <v>1895</v>
      </c>
      <c r="D12824" s="4">
        <v>175603</v>
      </c>
      <c r="I12824" s="4">
        <v>175603</v>
      </c>
      <c r="J12824" s="4">
        <v>175603</v>
      </c>
      <c r="K12824" s="4">
        <v>175603</v>
      </c>
    </row>
    <row r="12825" spans="1:11" x14ac:dyDescent="0.35">
      <c r="A12825" t="s">
        <v>1212</v>
      </c>
      <c r="B12825" t="s">
        <v>2160</v>
      </c>
      <c r="C12825" t="s">
        <v>1882</v>
      </c>
      <c r="D12825" s="4">
        <v>6866</v>
      </c>
      <c r="E12825" s="4">
        <v>171110</v>
      </c>
      <c r="I12825" s="4">
        <v>177976</v>
      </c>
      <c r="J12825" s="4">
        <v>177976</v>
      </c>
      <c r="K12825" s="4">
        <v>6866</v>
      </c>
    </row>
    <row r="12826" spans="1:11" x14ac:dyDescent="0.35">
      <c r="A12826" t="s">
        <v>1212</v>
      </c>
      <c r="B12826" t="s">
        <v>2161</v>
      </c>
      <c r="C12826" t="s">
        <v>1883</v>
      </c>
      <c r="D12826" s="4">
        <v>69597</v>
      </c>
      <c r="I12826" s="4">
        <v>69597</v>
      </c>
      <c r="J12826" s="4">
        <v>69597</v>
      </c>
      <c r="K12826" s="4">
        <v>69597</v>
      </c>
    </row>
    <row r="12827" spans="1:11" x14ac:dyDescent="0.35">
      <c r="A12827" t="s">
        <v>1212</v>
      </c>
      <c r="B12827" t="s">
        <v>2162</v>
      </c>
      <c r="C12827" t="s">
        <v>1884</v>
      </c>
      <c r="H12827" s="4">
        <v>110809</v>
      </c>
      <c r="I12827" s="4">
        <v>110809</v>
      </c>
      <c r="J12827">
        <v>0</v>
      </c>
      <c r="K12827" s="4">
        <v>0</v>
      </c>
    </row>
    <row r="12828" spans="1:11" x14ac:dyDescent="0.35">
      <c r="A12828" t="s">
        <v>1212</v>
      </c>
      <c r="B12828" t="s">
        <v>2163</v>
      </c>
      <c r="D12828" s="4">
        <v>3509063</v>
      </c>
      <c r="E12828" s="4">
        <v>171110</v>
      </c>
      <c r="H12828" s="4">
        <v>1780096</v>
      </c>
      <c r="I12828" s="4">
        <v>5460268</v>
      </c>
      <c r="J12828" s="4">
        <v>3680173</v>
      </c>
      <c r="K12828" s="4">
        <v>3509063</v>
      </c>
    </row>
    <row r="12829" spans="1:11" x14ac:dyDescent="0.35">
      <c r="A12829" t="s">
        <v>1212</v>
      </c>
      <c r="B12829" t="s">
        <v>2164</v>
      </c>
      <c r="C12829" t="s">
        <v>1886</v>
      </c>
      <c r="D12829" s="4">
        <v>4747</v>
      </c>
      <c r="F12829" s="4">
        <v>117830</v>
      </c>
      <c r="I12829" s="4">
        <v>122577</v>
      </c>
      <c r="J12829" s="4">
        <v>4747</v>
      </c>
      <c r="K12829" s="4">
        <v>4747</v>
      </c>
    </row>
    <row r="12830" spans="1:11" x14ac:dyDescent="0.35">
      <c r="A12830" t="s">
        <v>1212</v>
      </c>
      <c r="B12830" t="s">
        <v>2165</v>
      </c>
      <c r="D12830" s="4">
        <v>4747</v>
      </c>
      <c r="F12830" s="4">
        <v>117830</v>
      </c>
      <c r="I12830" s="4">
        <v>122577</v>
      </c>
      <c r="J12830" s="4">
        <v>4747</v>
      </c>
      <c r="K12830" s="4">
        <v>4747</v>
      </c>
    </row>
    <row r="12831" spans="1:11" x14ac:dyDescent="0.35">
      <c r="A12831" t="s">
        <v>1212</v>
      </c>
      <c r="B12831" t="s">
        <v>2183</v>
      </c>
      <c r="C12831" t="s">
        <v>1904</v>
      </c>
      <c r="D12831" s="4">
        <v>125000</v>
      </c>
      <c r="I12831" s="4">
        <v>125000</v>
      </c>
      <c r="J12831" s="4">
        <v>125000</v>
      </c>
      <c r="K12831" s="4">
        <v>125000</v>
      </c>
    </row>
    <row r="12832" spans="1:11" x14ac:dyDescent="0.35">
      <c r="A12832" t="s">
        <v>1212</v>
      </c>
      <c r="B12832" t="s">
        <v>2166</v>
      </c>
      <c r="C12832" t="s">
        <v>1888</v>
      </c>
      <c r="H12832" s="4">
        <v>1248000</v>
      </c>
      <c r="I12832" s="4">
        <v>1248000</v>
      </c>
      <c r="J12832">
        <v>0</v>
      </c>
      <c r="K12832" s="4">
        <v>0</v>
      </c>
    </row>
    <row r="12833" spans="1:11" x14ac:dyDescent="0.35">
      <c r="A12833" t="s">
        <v>1212</v>
      </c>
      <c r="B12833" t="s">
        <v>2167</v>
      </c>
      <c r="C12833" t="s">
        <v>1889</v>
      </c>
      <c r="F12833" s="4">
        <v>2100000</v>
      </c>
      <c r="I12833" s="4">
        <v>2100000</v>
      </c>
      <c r="J12833">
        <v>0</v>
      </c>
      <c r="K12833" s="4">
        <v>0</v>
      </c>
    </row>
    <row r="12834" spans="1:11" x14ac:dyDescent="0.35">
      <c r="A12834" t="s">
        <v>1212</v>
      </c>
      <c r="B12834" t="s">
        <v>2168</v>
      </c>
      <c r="C12834" t="s">
        <v>1890</v>
      </c>
      <c r="F12834" s="4">
        <v>1162500</v>
      </c>
      <c r="I12834" s="4">
        <v>1162500</v>
      </c>
      <c r="J12834">
        <v>0</v>
      </c>
      <c r="K12834" s="4">
        <v>0</v>
      </c>
    </row>
    <row r="12835" spans="1:11" x14ac:dyDescent="0.35">
      <c r="A12835" t="s">
        <v>1212</v>
      </c>
      <c r="B12835" t="s">
        <v>2169</v>
      </c>
      <c r="D12835" s="4">
        <v>125000</v>
      </c>
      <c r="F12835" s="4">
        <v>3262500</v>
      </c>
      <c r="H12835" s="4">
        <v>1248000</v>
      </c>
      <c r="I12835" s="4">
        <v>4635500</v>
      </c>
      <c r="J12835" s="4">
        <v>125000</v>
      </c>
      <c r="K12835" s="4">
        <v>125000</v>
      </c>
    </row>
    <row r="12836" spans="1:11" x14ac:dyDescent="0.35">
      <c r="A12836" t="s">
        <v>1212</v>
      </c>
      <c r="B12836" t="s">
        <v>2170</v>
      </c>
      <c r="D12836" s="4">
        <v>88133010</v>
      </c>
      <c r="E12836" s="4">
        <v>9078252</v>
      </c>
      <c r="F12836" s="4">
        <v>35929483</v>
      </c>
      <c r="G12836" s="4">
        <v>3350350</v>
      </c>
      <c r="H12836" s="4">
        <v>27815251</v>
      </c>
      <c r="I12836" s="4">
        <v>164306346</v>
      </c>
      <c r="J12836" s="4">
        <f>SUM(D12836,E12836)</f>
        <v>97211262</v>
      </c>
      <c r="K12836" s="4">
        <v>88133010</v>
      </c>
    </row>
    <row r="12837" spans="1:11" x14ac:dyDescent="0.35">
      <c r="A12837" t="s">
        <v>1216</v>
      </c>
      <c r="B12837" t="s">
        <v>2118</v>
      </c>
      <c r="C12837" t="s">
        <v>1843</v>
      </c>
      <c r="D12837" s="4">
        <v>2911311</v>
      </c>
      <c r="F12837" s="4">
        <v>1622600</v>
      </c>
      <c r="I12837" s="4">
        <v>4533911</v>
      </c>
      <c r="J12837" s="4">
        <v>2911311</v>
      </c>
      <c r="K12837" s="4">
        <v>2911311</v>
      </c>
    </row>
    <row r="12838" spans="1:11" x14ac:dyDescent="0.35">
      <c r="A12838" t="s">
        <v>1216</v>
      </c>
      <c r="B12838" t="s">
        <v>2119</v>
      </c>
      <c r="C12838" t="s">
        <v>1844</v>
      </c>
      <c r="D12838" s="4">
        <v>251071</v>
      </c>
      <c r="E12838" s="4">
        <v>308100</v>
      </c>
      <c r="H12838" s="4">
        <v>28350</v>
      </c>
      <c r="I12838" s="4">
        <v>587520</v>
      </c>
      <c r="J12838" s="4">
        <v>559171</v>
      </c>
      <c r="K12838" s="4">
        <v>251071</v>
      </c>
    </row>
    <row r="12839" spans="1:11" x14ac:dyDescent="0.35">
      <c r="A12839" t="s">
        <v>1216</v>
      </c>
      <c r="B12839" t="s">
        <v>2120</v>
      </c>
      <c r="C12839" t="s">
        <v>1845</v>
      </c>
      <c r="D12839" s="4">
        <v>206949</v>
      </c>
      <c r="I12839" s="4">
        <v>206949</v>
      </c>
      <c r="J12839" s="4">
        <v>206949</v>
      </c>
      <c r="K12839" s="4">
        <v>206949</v>
      </c>
    </row>
    <row r="12840" spans="1:11" x14ac:dyDescent="0.35">
      <c r="A12840" t="s">
        <v>1216</v>
      </c>
      <c r="B12840" t="s">
        <v>2121</v>
      </c>
      <c r="D12840" s="4">
        <v>3369331</v>
      </c>
      <c r="E12840" s="4">
        <v>308100</v>
      </c>
      <c r="F12840" s="4">
        <v>1622600</v>
      </c>
      <c r="H12840" s="4">
        <v>28350</v>
      </c>
      <c r="I12840" s="4">
        <v>5328380</v>
      </c>
      <c r="J12840" s="4">
        <v>3677431</v>
      </c>
      <c r="K12840" s="4">
        <v>3369331</v>
      </c>
    </row>
    <row r="12841" spans="1:11" x14ac:dyDescent="0.35">
      <c r="A12841" t="s">
        <v>1216</v>
      </c>
      <c r="B12841" t="s">
        <v>2122</v>
      </c>
      <c r="C12841" t="s">
        <v>1846</v>
      </c>
      <c r="D12841" s="4">
        <v>3834303</v>
      </c>
      <c r="I12841" s="4">
        <v>3834303</v>
      </c>
      <c r="J12841" s="4">
        <v>3834303</v>
      </c>
      <c r="K12841" s="4">
        <v>3834303</v>
      </c>
    </row>
    <row r="12842" spans="1:11" x14ac:dyDescent="0.35">
      <c r="A12842" t="s">
        <v>1216</v>
      </c>
      <c r="B12842" t="s">
        <v>2123</v>
      </c>
      <c r="C12842" t="s">
        <v>1847</v>
      </c>
      <c r="D12842" s="4">
        <v>968060</v>
      </c>
      <c r="F12842" s="4">
        <v>67568</v>
      </c>
      <c r="I12842" s="4">
        <v>1035628</v>
      </c>
      <c r="J12842" s="4">
        <v>968060</v>
      </c>
      <c r="K12842" s="4">
        <v>968060</v>
      </c>
    </row>
    <row r="12843" spans="1:11" x14ac:dyDescent="0.35">
      <c r="A12843" t="s">
        <v>1216</v>
      </c>
      <c r="B12843" t="s">
        <v>2124</v>
      </c>
      <c r="C12843" t="s">
        <v>1848</v>
      </c>
      <c r="D12843" s="4">
        <v>7263</v>
      </c>
      <c r="I12843" s="4">
        <v>7263</v>
      </c>
      <c r="J12843" s="4">
        <v>7263</v>
      </c>
      <c r="K12843" s="4">
        <v>7263</v>
      </c>
    </row>
    <row r="12844" spans="1:11" x14ac:dyDescent="0.35">
      <c r="A12844" t="s">
        <v>1216</v>
      </c>
      <c r="B12844" t="s">
        <v>2125</v>
      </c>
      <c r="D12844" s="4">
        <v>4809626</v>
      </c>
      <c r="F12844" s="4">
        <v>67568</v>
      </c>
      <c r="I12844" s="4">
        <v>4877193</v>
      </c>
      <c r="J12844" s="4">
        <v>4809626</v>
      </c>
      <c r="K12844" s="4">
        <v>4809626</v>
      </c>
    </row>
    <row r="12845" spans="1:11" x14ac:dyDescent="0.35">
      <c r="A12845" t="s">
        <v>1216</v>
      </c>
      <c r="B12845" t="s">
        <v>2126</v>
      </c>
      <c r="C12845" t="s">
        <v>1850</v>
      </c>
      <c r="E12845" s="4">
        <v>800000</v>
      </c>
      <c r="I12845" s="4">
        <v>800000</v>
      </c>
      <c r="J12845">
        <v>800000</v>
      </c>
      <c r="K12845" s="4">
        <v>0</v>
      </c>
    </row>
    <row r="12846" spans="1:11" x14ac:dyDescent="0.35">
      <c r="A12846" t="s">
        <v>1216</v>
      </c>
      <c r="B12846" t="s">
        <v>2127</v>
      </c>
      <c r="E12846" s="4">
        <v>800000</v>
      </c>
      <c r="I12846" s="4">
        <v>800000</v>
      </c>
      <c r="J12846">
        <v>800000</v>
      </c>
      <c r="K12846" s="4">
        <v>0</v>
      </c>
    </row>
    <row r="12847" spans="1:11" x14ac:dyDescent="0.35">
      <c r="A12847" t="s">
        <v>1216</v>
      </c>
      <c r="B12847" t="s">
        <v>2128</v>
      </c>
      <c r="C12847" t="s">
        <v>1851</v>
      </c>
      <c r="D12847" s="4">
        <v>68555</v>
      </c>
      <c r="I12847" s="4">
        <v>68555</v>
      </c>
      <c r="J12847" s="4">
        <v>68555</v>
      </c>
      <c r="K12847" s="4">
        <v>68555</v>
      </c>
    </row>
    <row r="12848" spans="1:11" x14ac:dyDescent="0.35">
      <c r="A12848" t="s">
        <v>1216</v>
      </c>
      <c r="B12848" t="s">
        <v>2130</v>
      </c>
      <c r="C12848" t="s">
        <v>1853</v>
      </c>
      <c r="D12848" s="4">
        <v>770</v>
      </c>
      <c r="I12848" s="4">
        <v>770</v>
      </c>
      <c r="J12848" s="4">
        <v>770</v>
      </c>
      <c r="K12848" s="4">
        <v>770</v>
      </c>
    </row>
    <row r="12849" spans="1:11" x14ac:dyDescent="0.35">
      <c r="A12849" t="s">
        <v>1216</v>
      </c>
      <c r="B12849" t="s">
        <v>2131</v>
      </c>
      <c r="C12849" t="s">
        <v>1854</v>
      </c>
      <c r="D12849" s="4">
        <v>114323</v>
      </c>
      <c r="I12849" s="4">
        <v>114323</v>
      </c>
      <c r="J12849" s="4">
        <v>114323</v>
      </c>
      <c r="K12849" s="4">
        <v>114323</v>
      </c>
    </row>
    <row r="12850" spans="1:11" x14ac:dyDescent="0.35">
      <c r="A12850" t="s">
        <v>1216</v>
      </c>
      <c r="B12850" t="s">
        <v>2132</v>
      </c>
      <c r="C12850" t="s">
        <v>1855</v>
      </c>
      <c r="D12850" s="4">
        <v>113877</v>
      </c>
      <c r="E12850" s="4">
        <v>4562</v>
      </c>
      <c r="G12850" s="4">
        <v>57177</v>
      </c>
      <c r="I12850" s="4">
        <v>175617</v>
      </c>
      <c r="J12850" s="4">
        <v>118439</v>
      </c>
      <c r="K12850" s="4">
        <v>113877</v>
      </c>
    </row>
    <row r="12851" spans="1:11" x14ac:dyDescent="0.35">
      <c r="A12851" t="s">
        <v>1216</v>
      </c>
      <c r="B12851" t="s">
        <v>2133</v>
      </c>
      <c r="C12851" t="s">
        <v>1856</v>
      </c>
      <c r="I12851" s="4">
        <v>0</v>
      </c>
      <c r="J12851">
        <v>0</v>
      </c>
      <c r="K12851" s="4">
        <v>0</v>
      </c>
    </row>
    <row r="12852" spans="1:11" x14ac:dyDescent="0.35">
      <c r="A12852" t="s">
        <v>1216</v>
      </c>
      <c r="B12852" t="s">
        <v>2134</v>
      </c>
      <c r="C12852" t="s">
        <v>1857</v>
      </c>
      <c r="D12852" s="4">
        <v>679</v>
      </c>
      <c r="I12852" s="4">
        <v>679</v>
      </c>
      <c r="J12852" s="4">
        <v>679</v>
      </c>
      <c r="K12852" s="4">
        <v>679</v>
      </c>
    </row>
    <row r="12853" spans="1:11" x14ac:dyDescent="0.35">
      <c r="A12853" t="s">
        <v>1216</v>
      </c>
      <c r="B12853" t="s">
        <v>2135</v>
      </c>
      <c r="C12853" t="s">
        <v>1858</v>
      </c>
      <c r="D12853" s="4">
        <v>10390</v>
      </c>
      <c r="E12853" s="4">
        <v>5195</v>
      </c>
      <c r="H12853" s="4">
        <v>5195</v>
      </c>
      <c r="I12853" s="4">
        <v>20781</v>
      </c>
      <c r="J12853" s="4">
        <v>15585</v>
      </c>
      <c r="K12853" s="4">
        <v>10390</v>
      </c>
    </row>
    <row r="12854" spans="1:11" x14ac:dyDescent="0.35">
      <c r="A12854" t="s">
        <v>1216</v>
      </c>
      <c r="B12854" t="s">
        <v>2136</v>
      </c>
      <c r="C12854" t="s">
        <v>1859</v>
      </c>
      <c r="D12854" s="4">
        <v>207668</v>
      </c>
      <c r="E12854" s="4">
        <v>50000</v>
      </c>
      <c r="H12854" s="4">
        <v>50000</v>
      </c>
      <c r="I12854" s="4">
        <v>307668</v>
      </c>
      <c r="J12854" s="4">
        <v>257668</v>
      </c>
      <c r="K12854" s="4">
        <v>207668</v>
      </c>
    </row>
    <row r="12855" spans="1:11" x14ac:dyDescent="0.35">
      <c r="A12855" t="s">
        <v>1216</v>
      </c>
      <c r="B12855" t="s">
        <v>2137</v>
      </c>
      <c r="C12855" t="s">
        <v>1860</v>
      </c>
      <c r="D12855" s="4">
        <v>108703</v>
      </c>
      <c r="I12855" s="4">
        <v>108703</v>
      </c>
      <c r="J12855" s="4">
        <v>108703</v>
      </c>
      <c r="K12855" s="4">
        <v>108703</v>
      </c>
    </row>
    <row r="12856" spans="1:11" x14ac:dyDescent="0.35">
      <c r="A12856" t="s">
        <v>1216</v>
      </c>
      <c r="B12856" t="s">
        <v>2138</v>
      </c>
      <c r="C12856" t="s">
        <v>1861</v>
      </c>
      <c r="D12856" s="4">
        <v>22852</v>
      </c>
      <c r="I12856" s="4">
        <v>22852</v>
      </c>
      <c r="J12856" s="4">
        <v>22852</v>
      </c>
      <c r="K12856" s="4">
        <v>22852</v>
      </c>
    </row>
    <row r="12857" spans="1:11" x14ac:dyDescent="0.35">
      <c r="A12857" t="s">
        <v>1216</v>
      </c>
      <c r="B12857" t="s">
        <v>2140</v>
      </c>
      <c r="C12857" t="s">
        <v>1863</v>
      </c>
      <c r="D12857" s="4">
        <v>7969</v>
      </c>
      <c r="F12857" s="4">
        <v>15560</v>
      </c>
      <c r="I12857" s="4">
        <v>23529</v>
      </c>
      <c r="J12857" s="4">
        <v>7969</v>
      </c>
      <c r="K12857" s="4">
        <v>7969</v>
      </c>
    </row>
    <row r="12858" spans="1:11" x14ac:dyDescent="0.35">
      <c r="A12858" t="s">
        <v>1216</v>
      </c>
      <c r="B12858" t="s">
        <v>2141</v>
      </c>
      <c r="D12858" s="4">
        <v>655786</v>
      </c>
      <c r="E12858" s="4">
        <v>59757</v>
      </c>
      <c r="F12858" s="4">
        <v>15560</v>
      </c>
      <c r="G12858" s="4">
        <v>57177</v>
      </c>
      <c r="H12858" s="4">
        <v>55195</v>
      </c>
      <c r="I12858" s="4">
        <v>843476</v>
      </c>
      <c r="J12858" s="4">
        <v>715543</v>
      </c>
      <c r="K12858" s="4">
        <v>655786</v>
      </c>
    </row>
    <row r="12859" spans="1:11" x14ac:dyDescent="0.35">
      <c r="A12859" t="s">
        <v>1216</v>
      </c>
      <c r="B12859" t="s">
        <v>2144</v>
      </c>
      <c r="C12859" t="s">
        <v>1866</v>
      </c>
      <c r="I12859" s="4">
        <v>0</v>
      </c>
      <c r="J12859">
        <v>0</v>
      </c>
      <c r="K12859" s="4">
        <v>0</v>
      </c>
    </row>
    <row r="12860" spans="1:11" x14ac:dyDescent="0.35">
      <c r="A12860" t="s">
        <v>1216</v>
      </c>
      <c r="B12860" t="s">
        <v>2145</v>
      </c>
      <c r="C12860" t="s">
        <v>1867</v>
      </c>
      <c r="D12860" s="4">
        <v>3741</v>
      </c>
      <c r="E12860" s="4">
        <v>4500</v>
      </c>
      <c r="G12860" s="4">
        <v>54933</v>
      </c>
      <c r="H12860" s="4">
        <v>472116</v>
      </c>
      <c r="I12860" s="4">
        <v>535291</v>
      </c>
      <c r="J12860" s="4">
        <v>8241</v>
      </c>
      <c r="K12860" s="4">
        <v>3741</v>
      </c>
    </row>
    <row r="12861" spans="1:11" x14ac:dyDescent="0.35">
      <c r="A12861" t="s">
        <v>1216</v>
      </c>
      <c r="B12861" t="s">
        <v>2146</v>
      </c>
      <c r="C12861" t="s">
        <v>1868</v>
      </c>
      <c r="D12861" s="4">
        <v>3110</v>
      </c>
      <c r="E12861" s="4">
        <v>5259</v>
      </c>
      <c r="H12861" s="4">
        <v>439849</v>
      </c>
      <c r="I12861" s="4">
        <v>448218</v>
      </c>
      <c r="J12861" s="4">
        <v>8369</v>
      </c>
      <c r="K12861" s="4">
        <v>3110</v>
      </c>
    </row>
    <row r="12862" spans="1:11" x14ac:dyDescent="0.35">
      <c r="A12862" t="s">
        <v>1216</v>
      </c>
      <c r="B12862" t="s">
        <v>2147</v>
      </c>
      <c r="C12862" t="s">
        <v>1869</v>
      </c>
      <c r="H12862" s="4">
        <v>128640</v>
      </c>
      <c r="I12862" s="4">
        <v>128640</v>
      </c>
      <c r="J12862">
        <v>0</v>
      </c>
      <c r="K12862" s="4">
        <v>0</v>
      </c>
    </row>
    <row r="12863" spans="1:11" x14ac:dyDescent="0.35">
      <c r="A12863" t="s">
        <v>1216</v>
      </c>
      <c r="B12863" t="s">
        <v>2148</v>
      </c>
      <c r="C12863" t="s">
        <v>1870</v>
      </c>
      <c r="D12863" s="4">
        <v>1787</v>
      </c>
      <c r="E12863" s="4">
        <v>2217</v>
      </c>
      <c r="H12863" s="4">
        <v>511529</v>
      </c>
      <c r="I12863" s="4">
        <v>515534</v>
      </c>
      <c r="J12863" s="4">
        <v>4004</v>
      </c>
      <c r="K12863" s="4">
        <v>1787</v>
      </c>
    </row>
    <row r="12864" spans="1:11" x14ac:dyDescent="0.35">
      <c r="A12864" t="s">
        <v>1216</v>
      </c>
      <c r="B12864" t="s">
        <v>2149</v>
      </c>
      <c r="C12864" t="s">
        <v>1871</v>
      </c>
      <c r="D12864" s="4">
        <v>2362185</v>
      </c>
      <c r="I12864" s="4">
        <v>2362185</v>
      </c>
      <c r="J12864" s="4">
        <v>2362185</v>
      </c>
      <c r="K12864" s="4">
        <v>2362185</v>
      </c>
    </row>
    <row r="12865" spans="1:11" x14ac:dyDescent="0.35">
      <c r="A12865" t="s">
        <v>1216</v>
      </c>
      <c r="B12865" t="s">
        <v>2150</v>
      </c>
      <c r="C12865" t="s">
        <v>1872</v>
      </c>
      <c r="D12865" s="4">
        <v>49000</v>
      </c>
      <c r="I12865" s="4">
        <v>49000</v>
      </c>
      <c r="J12865" s="4">
        <v>49000</v>
      </c>
      <c r="K12865" s="4">
        <v>49000</v>
      </c>
    </row>
    <row r="12866" spans="1:11" x14ac:dyDescent="0.35">
      <c r="A12866" t="s">
        <v>1216</v>
      </c>
      <c r="B12866" t="s">
        <v>2153</v>
      </c>
      <c r="C12866" t="s">
        <v>1875</v>
      </c>
      <c r="H12866" s="4">
        <v>23248</v>
      </c>
      <c r="I12866" s="4">
        <v>23248</v>
      </c>
      <c r="J12866">
        <v>0</v>
      </c>
      <c r="K12866" s="4">
        <v>0</v>
      </c>
    </row>
    <row r="12867" spans="1:11" x14ac:dyDescent="0.35">
      <c r="A12867" t="s">
        <v>1216</v>
      </c>
      <c r="B12867" t="s">
        <v>2154</v>
      </c>
      <c r="C12867" t="s">
        <v>1876</v>
      </c>
      <c r="E12867" s="4">
        <v>0</v>
      </c>
      <c r="I12867" s="4">
        <v>0</v>
      </c>
      <c r="J12867">
        <v>0</v>
      </c>
      <c r="K12867" s="4">
        <v>0</v>
      </c>
    </row>
    <row r="12868" spans="1:11" x14ac:dyDescent="0.35">
      <c r="A12868" t="s">
        <v>1216</v>
      </c>
      <c r="B12868" t="s">
        <v>2155</v>
      </c>
      <c r="C12868" t="s">
        <v>1877</v>
      </c>
      <c r="D12868" s="4">
        <v>57238</v>
      </c>
      <c r="I12868" s="4">
        <v>57238</v>
      </c>
      <c r="J12868" s="4">
        <v>57238</v>
      </c>
      <c r="K12868" s="4">
        <v>57238</v>
      </c>
    </row>
    <row r="12869" spans="1:11" x14ac:dyDescent="0.35">
      <c r="A12869" t="s">
        <v>1216</v>
      </c>
      <c r="B12869" t="s">
        <v>2156</v>
      </c>
      <c r="D12869" s="4">
        <v>2477061</v>
      </c>
      <c r="E12869" s="4">
        <v>11976</v>
      </c>
      <c r="G12869" s="4">
        <v>54933</v>
      </c>
      <c r="H12869" s="4">
        <v>1575383</v>
      </c>
      <c r="I12869" s="4">
        <v>4119354</v>
      </c>
      <c r="J12869" s="4">
        <v>2489037</v>
      </c>
      <c r="K12869" s="4">
        <v>2477061</v>
      </c>
    </row>
    <row r="12870" spans="1:11" x14ac:dyDescent="0.35">
      <c r="A12870" t="s">
        <v>1216</v>
      </c>
      <c r="B12870" t="s">
        <v>2157</v>
      </c>
      <c r="C12870" t="s">
        <v>1879</v>
      </c>
      <c r="D12870" s="4">
        <v>90727</v>
      </c>
      <c r="I12870" s="4">
        <v>90727</v>
      </c>
      <c r="J12870" s="4">
        <v>90727</v>
      </c>
      <c r="K12870" s="4">
        <v>90727</v>
      </c>
    </row>
    <row r="12871" spans="1:11" x14ac:dyDescent="0.35">
      <c r="A12871" t="s">
        <v>1216</v>
      </c>
      <c r="B12871" t="s">
        <v>2186</v>
      </c>
      <c r="C12871" t="s">
        <v>1907</v>
      </c>
      <c r="D12871" s="4">
        <v>979</v>
      </c>
      <c r="I12871" s="4">
        <v>979</v>
      </c>
      <c r="J12871" s="4">
        <v>979</v>
      </c>
      <c r="K12871" s="4">
        <v>979</v>
      </c>
    </row>
    <row r="12872" spans="1:11" x14ac:dyDescent="0.35">
      <c r="A12872" t="s">
        <v>1216</v>
      </c>
      <c r="B12872" t="s">
        <v>2176</v>
      </c>
      <c r="C12872" t="s">
        <v>1897</v>
      </c>
      <c r="D12872" s="4">
        <v>2553</v>
      </c>
      <c r="I12872" s="4">
        <v>2553</v>
      </c>
      <c r="J12872" s="4">
        <v>2553</v>
      </c>
      <c r="K12872" s="4">
        <v>2553</v>
      </c>
    </row>
    <row r="12873" spans="1:11" x14ac:dyDescent="0.35">
      <c r="A12873" t="s">
        <v>1216</v>
      </c>
      <c r="B12873" t="s">
        <v>2158</v>
      </c>
      <c r="C12873" t="s">
        <v>1880</v>
      </c>
      <c r="D12873" s="4">
        <v>130514</v>
      </c>
      <c r="I12873" s="4">
        <v>130514</v>
      </c>
      <c r="J12873" s="4">
        <v>130514</v>
      </c>
      <c r="K12873" s="4">
        <v>130514</v>
      </c>
    </row>
    <row r="12874" spans="1:11" x14ac:dyDescent="0.35">
      <c r="A12874" t="s">
        <v>1216</v>
      </c>
      <c r="B12874" t="s">
        <v>2159</v>
      </c>
      <c r="C12874" t="s">
        <v>1881</v>
      </c>
      <c r="D12874" s="4">
        <v>54057</v>
      </c>
      <c r="I12874" s="4">
        <v>54057</v>
      </c>
      <c r="J12874" s="4">
        <v>54057</v>
      </c>
      <c r="K12874" s="4">
        <v>54057</v>
      </c>
    </row>
    <row r="12875" spans="1:11" x14ac:dyDescent="0.35">
      <c r="A12875" t="s">
        <v>1216</v>
      </c>
      <c r="B12875" t="s">
        <v>2174</v>
      </c>
      <c r="C12875" t="s">
        <v>1895</v>
      </c>
      <c r="D12875" s="4">
        <v>87434</v>
      </c>
      <c r="I12875" s="4">
        <v>87434</v>
      </c>
      <c r="J12875" s="4">
        <v>87434</v>
      </c>
      <c r="K12875" s="4">
        <v>87434</v>
      </c>
    </row>
    <row r="12876" spans="1:11" x14ac:dyDescent="0.35">
      <c r="A12876" t="s">
        <v>1216</v>
      </c>
      <c r="B12876" t="s">
        <v>2160</v>
      </c>
      <c r="C12876" t="s">
        <v>1882</v>
      </c>
      <c r="D12876" s="4">
        <v>30510</v>
      </c>
      <c r="I12876" s="4">
        <v>30510</v>
      </c>
      <c r="J12876" s="4">
        <v>30510</v>
      </c>
      <c r="K12876" s="4">
        <v>30510</v>
      </c>
    </row>
    <row r="12877" spans="1:11" x14ac:dyDescent="0.35">
      <c r="A12877" t="s">
        <v>1216</v>
      </c>
      <c r="B12877" t="s">
        <v>2161</v>
      </c>
      <c r="C12877" t="s">
        <v>1883</v>
      </c>
      <c r="D12877" s="4">
        <v>5978</v>
      </c>
      <c r="I12877" s="4">
        <v>5978</v>
      </c>
      <c r="J12877" s="4">
        <v>5978</v>
      </c>
      <c r="K12877" s="4">
        <v>5978</v>
      </c>
    </row>
    <row r="12878" spans="1:11" x14ac:dyDescent="0.35">
      <c r="A12878" t="s">
        <v>1216</v>
      </c>
      <c r="B12878" t="s">
        <v>2162</v>
      </c>
      <c r="C12878" t="s">
        <v>1884</v>
      </c>
      <c r="D12878" s="4">
        <v>8748</v>
      </c>
      <c r="I12878" s="4">
        <v>8748</v>
      </c>
      <c r="J12878" s="4">
        <v>8748</v>
      </c>
      <c r="K12878" s="4">
        <v>8748</v>
      </c>
    </row>
    <row r="12879" spans="1:11" x14ac:dyDescent="0.35">
      <c r="A12879" t="s">
        <v>1216</v>
      </c>
      <c r="B12879" t="s">
        <v>2163</v>
      </c>
      <c r="D12879" s="4">
        <v>411501</v>
      </c>
      <c r="I12879" s="4">
        <v>411501</v>
      </c>
      <c r="J12879" s="4">
        <v>411501</v>
      </c>
      <c r="K12879" s="4">
        <v>411501</v>
      </c>
    </row>
    <row r="12880" spans="1:11" x14ac:dyDescent="0.35">
      <c r="A12880" t="s">
        <v>1216</v>
      </c>
      <c r="B12880" t="s">
        <v>2167</v>
      </c>
      <c r="C12880" t="s">
        <v>1889</v>
      </c>
      <c r="H12880" s="4">
        <v>52500</v>
      </c>
      <c r="I12880" s="4">
        <v>52500</v>
      </c>
      <c r="J12880">
        <v>0</v>
      </c>
      <c r="K12880" s="4">
        <v>0</v>
      </c>
    </row>
    <row r="12881" spans="1:11" x14ac:dyDescent="0.35">
      <c r="A12881" t="s">
        <v>1216</v>
      </c>
      <c r="B12881" t="s">
        <v>2168</v>
      </c>
      <c r="C12881" t="s">
        <v>1890</v>
      </c>
      <c r="H12881" s="4">
        <v>30000</v>
      </c>
      <c r="I12881" s="4">
        <v>30000</v>
      </c>
      <c r="J12881">
        <v>0</v>
      </c>
      <c r="K12881" s="4">
        <v>0</v>
      </c>
    </row>
    <row r="12882" spans="1:11" x14ac:dyDescent="0.35">
      <c r="A12882" t="s">
        <v>1216</v>
      </c>
      <c r="B12882" t="s">
        <v>2169</v>
      </c>
      <c r="H12882" s="4">
        <v>82500</v>
      </c>
      <c r="I12882" s="4">
        <v>82500</v>
      </c>
      <c r="J12882">
        <v>0</v>
      </c>
      <c r="K12882" s="4">
        <v>0</v>
      </c>
    </row>
    <row r="12883" spans="1:11" x14ac:dyDescent="0.35">
      <c r="A12883" t="s">
        <v>1216</v>
      </c>
      <c r="B12883" t="s">
        <v>2170</v>
      </c>
      <c r="D12883" s="4">
        <v>11723304</v>
      </c>
      <c r="E12883" s="4">
        <v>1179833</v>
      </c>
      <c r="F12883" s="4">
        <v>1705727</v>
      </c>
      <c r="G12883" s="4">
        <v>112111</v>
      </c>
      <c r="H12883" s="4">
        <v>1741428</v>
      </c>
      <c r="I12883" s="4">
        <v>16462404</v>
      </c>
      <c r="J12883" s="4">
        <f>SUM(D12883,E12883)</f>
        <v>12903137</v>
      </c>
      <c r="K12883" s="4">
        <v>11723304</v>
      </c>
    </row>
    <row r="12884" spans="1:11" x14ac:dyDescent="0.35">
      <c r="A12884" t="s">
        <v>1220</v>
      </c>
      <c r="B12884" t="s">
        <v>2118</v>
      </c>
      <c r="C12884" t="s">
        <v>1843</v>
      </c>
      <c r="D12884" s="4">
        <v>21457068</v>
      </c>
      <c r="E12884" s="4">
        <v>1404200</v>
      </c>
      <c r="F12884" s="4">
        <v>12289200</v>
      </c>
      <c r="I12884" s="4">
        <v>35150468</v>
      </c>
      <c r="J12884" s="4">
        <v>22861268</v>
      </c>
      <c r="K12884" s="4">
        <v>21457068</v>
      </c>
    </row>
    <row r="12885" spans="1:11" x14ac:dyDescent="0.35">
      <c r="A12885" t="s">
        <v>1220</v>
      </c>
      <c r="B12885" t="s">
        <v>2119</v>
      </c>
      <c r="C12885" t="s">
        <v>1844</v>
      </c>
      <c r="D12885" s="4">
        <v>1199727</v>
      </c>
      <c r="E12885" s="4">
        <v>1717009</v>
      </c>
      <c r="H12885" s="4">
        <v>295650</v>
      </c>
      <c r="I12885" s="4">
        <v>3212386</v>
      </c>
      <c r="J12885" s="4">
        <v>2916736</v>
      </c>
      <c r="K12885" s="4">
        <v>1199727</v>
      </c>
    </row>
    <row r="12886" spans="1:11" x14ac:dyDescent="0.35">
      <c r="A12886" t="s">
        <v>1220</v>
      </c>
      <c r="B12886" t="s">
        <v>2120</v>
      </c>
      <c r="C12886" t="s">
        <v>1845</v>
      </c>
      <c r="D12886" s="4">
        <v>23651</v>
      </c>
      <c r="E12886" s="4">
        <v>2421303</v>
      </c>
      <c r="I12886" s="4">
        <v>2444955</v>
      </c>
      <c r="J12886" s="4">
        <v>2444954</v>
      </c>
      <c r="K12886" s="4">
        <v>23651</v>
      </c>
    </row>
    <row r="12887" spans="1:11" x14ac:dyDescent="0.35">
      <c r="A12887" t="s">
        <v>1220</v>
      </c>
      <c r="B12887" t="s">
        <v>2121</v>
      </c>
      <c r="D12887" s="4">
        <v>22680446</v>
      </c>
      <c r="E12887" s="4">
        <v>5542512</v>
      </c>
      <c r="F12887" s="4">
        <v>12289200</v>
      </c>
      <c r="H12887" s="4">
        <v>295650</v>
      </c>
      <c r="I12887" s="4">
        <v>40807808</v>
      </c>
      <c r="J12887" s="4">
        <v>28222958</v>
      </c>
      <c r="K12887" s="4">
        <v>22680446</v>
      </c>
    </row>
    <row r="12888" spans="1:11" x14ac:dyDescent="0.35">
      <c r="A12888" t="s">
        <v>1220</v>
      </c>
      <c r="B12888" t="s">
        <v>2122</v>
      </c>
      <c r="C12888" t="s">
        <v>1846</v>
      </c>
      <c r="D12888" s="4">
        <v>8552306</v>
      </c>
      <c r="E12888" s="4">
        <v>5063807</v>
      </c>
      <c r="H12888" s="4">
        <v>10051648</v>
      </c>
      <c r="I12888" s="4">
        <v>23667761</v>
      </c>
      <c r="J12888" s="4">
        <v>13616113</v>
      </c>
      <c r="K12888" s="4">
        <v>8552306</v>
      </c>
    </row>
    <row r="12889" spans="1:11" x14ac:dyDescent="0.35">
      <c r="A12889" t="s">
        <v>1220</v>
      </c>
      <c r="B12889" t="s">
        <v>2123</v>
      </c>
      <c r="C12889" t="s">
        <v>1847</v>
      </c>
      <c r="D12889" s="4">
        <v>7113331</v>
      </c>
      <c r="E12889" s="4">
        <v>3960000</v>
      </c>
      <c r="F12889" s="4">
        <v>1216216</v>
      </c>
      <c r="I12889" s="4">
        <v>12289547</v>
      </c>
      <c r="J12889" s="4">
        <v>11073331</v>
      </c>
      <c r="K12889" s="4">
        <v>7113331</v>
      </c>
    </row>
    <row r="12890" spans="1:11" x14ac:dyDescent="0.35">
      <c r="A12890" t="s">
        <v>1220</v>
      </c>
      <c r="B12890" t="s">
        <v>2124</v>
      </c>
      <c r="C12890" t="s">
        <v>1848</v>
      </c>
      <c r="D12890" s="4">
        <v>105938</v>
      </c>
      <c r="E12890" s="4">
        <v>50813</v>
      </c>
      <c r="I12890" s="4">
        <v>156750</v>
      </c>
      <c r="J12890" s="4">
        <v>156751</v>
      </c>
      <c r="K12890" s="4">
        <v>105938</v>
      </c>
    </row>
    <row r="12891" spans="1:11" x14ac:dyDescent="0.35">
      <c r="A12891" t="s">
        <v>1220</v>
      </c>
      <c r="B12891" t="s">
        <v>2125</v>
      </c>
      <c r="D12891" s="4">
        <v>15771574</v>
      </c>
      <c r="E12891" s="4">
        <v>9074620</v>
      </c>
      <c r="F12891" s="4">
        <v>1216216</v>
      </c>
      <c r="H12891" s="4">
        <v>10051648</v>
      </c>
      <c r="I12891" s="4">
        <v>36114059</v>
      </c>
      <c r="J12891" s="4">
        <v>24846194</v>
      </c>
      <c r="K12891" s="4">
        <v>15771574</v>
      </c>
    </row>
    <row r="12892" spans="1:11" x14ac:dyDescent="0.35">
      <c r="A12892" t="s">
        <v>1220</v>
      </c>
      <c r="B12892" t="s">
        <v>2126</v>
      </c>
      <c r="C12892" t="s">
        <v>1850</v>
      </c>
      <c r="E12892" s="4">
        <v>5600000</v>
      </c>
      <c r="I12892" s="4">
        <v>5600000</v>
      </c>
      <c r="J12892">
        <v>5600000</v>
      </c>
      <c r="K12892" s="4">
        <v>0</v>
      </c>
    </row>
    <row r="12893" spans="1:11" x14ac:dyDescent="0.35">
      <c r="A12893" t="s">
        <v>1220</v>
      </c>
      <c r="B12893" t="s">
        <v>2127</v>
      </c>
      <c r="E12893" s="4">
        <v>5600000</v>
      </c>
      <c r="I12893" s="4">
        <v>5600000</v>
      </c>
      <c r="J12893">
        <v>5600000</v>
      </c>
      <c r="K12893" s="4">
        <v>0</v>
      </c>
    </row>
    <row r="12894" spans="1:11" x14ac:dyDescent="0.35">
      <c r="A12894" t="s">
        <v>1220</v>
      </c>
      <c r="B12894" t="s">
        <v>2128</v>
      </c>
      <c r="C12894" t="s">
        <v>1851</v>
      </c>
      <c r="D12894" s="4">
        <v>426017</v>
      </c>
      <c r="I12894" s="4">
        <v>426017</v>
      </c>
      <c r="J12894" s="4">
        <v>426017</v>
      </c>
      <c r="K12894" s="4">
        <v>426017</v>
      </c>
    </row>
    <row r="12895" spans="1:11" x14ac:dyDescent="0.35">
      <c r="A12895" t="s">
        <v>1220</v>
      </c>
      <c r="B12895" t="s">
        <v>2129</v>
      </c>
      <c r="C12895" t="s">
        <v>1852</v>
      </c>
      <c r="D12895" s="4">
        <v>13446</v>
      </c>
      <c r="I12895" s="4">
        <v>13446</v>
      </c>
      <c r="J12895" s="4">
        <v>13446</v>
      </c>
      <c r="K12895" s="4">
        <v>13446</v>
      </c>
    </row>
    <row r="12896" spans="1:11" x14ac:dyDescent="0.35">
      <c r="A12896" t="s">
        <v>1220</v>
      </c>
      <c r="B12896" t="s">
        <v>2130</v>
      </c>
      <c r="C12896" t="s">
        <v>1853</v>
      </c>
      <c r="D12896" s="4">
        <v>15391</v>
      </c>
      <c r="E12896" s="4">
        <v>4617</v>
      </c>
      <c r="F12896" s="4">
        <v>770</v>
      </c>
      <c r="I12896" s="4">
        <v>20777</v>
      </c>
      <c r="J12896" s="4">
        <v>20008</v>
      </c>
      <c r="K12896" s="4">
        <v>15391</v>
      </c>
    </row>
    <row r="12897" spans="1:11" x14ac:dyDescent="0.35">
      <c r="A12897" t="s">
        <v>1220</v>
      </c>
      <c r="B12897" t="s">
        <v>2172</v>
      </c>
      <c r="C12897" t="s">
        <v>1893</v>
      </c>
      <c r="G12897" s="4">
        <v>1026</v>
      </c>
      <c r="I12897" s="4">
        <v>1026</v>
      </c>
      <c r="J12897">
        <v>0</v>
      </c>
      <c r="K12897" s="4">
        <v>0</v>
      </c>
    </row>
    <row r="12898" spans="1:11" x14ac:dyDescent="0.35">
      <c r="A12898" t="s">
        <v>1220</v>
      </c>
      <c r="B12898" t="s">
        <v>2131</v>
      </c>
      <c r="C12898" t="s">
        <v>1854</v>
      </c>
      <c r="D12898" s="4">
        <v>854062</v>
      </c>
      <c r="I12898" s="4">
        <v>854062</v>
      </c>
      <c r="J12898" s="4">
        <v>854062</v>
      </c>
      <c r="K12898" s="4">
        <v>854062</v>
      </c>
    </row>
    <row r="12899" spans="1:11" x14ac:dyDescent="0.35">
      <c r="A12899" t="s">
        <v>1220</v>
      </c>
      <c r="B12899" t="s">
        <v>2132</v>
      </c>
      <c r="C12899" t="s">
        <v>1855</v>
      </c>
      <c r="D12899" s="4">
        <v>559424</v>
      </c>
      <c r="E12899" s="4">
        <v>133772</v>
      </c>
      <c r="I12899" s="4">
        <v>693196</v>
      </c>
      <c r="J12899" s="4">
        <v>693196</v>
      </c>
      <c r="K12899" s="4">
        <v>559424</v>
      </c>
    </row>
    <row r="12900" spans="1:11" x14ac:dyDescent="0.35">
      <c r="A12900" t="s">
        <v>1220</v>
      </c>
      <c r="B12900" t="s">
        <v>2133</v>
      </c>
      <c r="C12900" t="s">
        <v>1856</v>
      </c>
      <c r="D12900" s="4">
        <v>0</v>
      </c>
      <c r="G12900" s="4">
        <v>4246</v>
      </c>
      <c r="I12900" s="4">
        <v>4246</v>
      </c>
      <c r="J12900" s="4">
        <v>0</v>
      </c>
      <c r="K12900" s="4">
        <v>0</v>
      </c>
    </row>
    <row r="12901" spans="1:11" x14ac:dyDescent="0.35">
      <c r="A12901" t="s">
        <v>1220</v>
      </c>
      <c r="B12901" t="s">
        <v>2134</v>
      </c>
      <c r="C12901" t="s">
        <v>1857</v>
      </c>
      <c r="D12901" s="4">
        <v>77402</v>
      </c>
      <c r="I12901" s="4">
        <v>77402</v>
      </c>
      <c r="J12901" s="4">
        <v>77402</v>
      </c>
      <c r="K12901" s="4">
        <v>77402</v>
      </c>
    </row>
    <row r="12902" spans="1:11" x14ac:dyDescent="0.35">
      <c r="A12902" t="s">
        <v>1220</v>
      </c>
      <c r="B12902" t="s">
        <v>2135</v>
      </c>
      <c r="C12902" t="s">
        <v>1858</v>
      </c>
      <c r="H12902" s="4">
        <v>245347</v>
      </c>
      <c r="I12902" s="4">
        <v>245347</v>
      </c>
      <c r="J12902">
        <v>0</v>
      </c>
      <c r="K12902" s="4">
        <v>0</v>
      </c>
    </row>
    <row r="12903" spans="1:11" x14ac:dyDescent="0.35">
      <c r="A12903" t="s">
        <v>1220</v>
      </c>
      <c r="B12903" t="s">
        <v>2136</v>
      </c>
      <c r="C12903" t="s">
        <v>1859</v>
      </c>
      <c r="D12903" s="4">
        <v>44655</v>
      </c>
      <c r="E12903" s="4">
        <v>1412422</v>
      </c>
      <c r="H12903" s="4">
        <v>508052</v>
      </c>
      <c r="I12903" s="4">
        <v>1965128</v>
      </c>
      <c r="J12903" s="4">
        <v>1457077</v>
      </c>
      <c r="K12903" s="4">
        <v>44655</v>
      </c>
    </row>
    <row r="12904" spans="1:11" x14ac:dyDescent="0.35">
      <c r="A12904" t="s">
        <v>1220</v>
      </c>
      <c r="B12904" t="s">
        <v>2137</v>
      </c>
      <c r="C12904" t="s">
        <v>1860</v>
      </c>
      <c r="E12904" s="4">
        <v>760921</v>
      </c>
      <c r="I12904" s="4">
        <v>760921</v>
      </c>
      <c r="J12904">
        <v>760921</v>
      </c>
      <c r="K12904" s="4">
        <v>0</v>
      </c>
    </row>
    <row r="12905" spans="1:11" x14ac:dyDescent="0.35">
      <c r="A12905" t="s">
        <v>1220</v>
      </c>
      <c r="B12905" t="s">
        <v>2138</v>
      </c>
      <c r="C12905" t="s">
        <v>1861</v>
      </c>
      <c r="D12905" s="4">
        <v>153432</v>
      </c>
      <c r="I12905" s="4">
        <v>153432</v>
      </c>
      <c r="J12905" s="4">
        <v>153432</v>
      </c>
      <c r="K12905" s="4">
        <v>153432</v>
      </c>
    </row>
    <row r="12906" spans="1:11" x14ac:dyDescent="0.35">
      <c r="A12906" t="s">
        <v>1220</v>
      </c>
      <c r="B12906" t="s">
        <v>2139</v>
      </c>
      <c r="C12906" t="s">
        <v>1862</v>
      </c>
      <c r="E12906" s="4">
        <v>598250</v>
      </c>
      <c r="I12906" s="4">
        <v>598250</v>
      </c>
      <c r="J12906">
        <v>598250</v>
      </c>
      <c r="K12906" s="4">
        <v>0</v>
      </c>
    </row>
    <row r="12907" spans="1:11" x14ac:dyDescent="0.35">
      <c r="A12907" t="s">
        <v>1220</v>
      </c>
      <c r="B12907" t="s">
        <v>2140</v>
      </c>
      <c r="C12907" t="s">
        <v>1863</v>
      </c>
      <c r="D12907" s="4">
        <v>7780</v>
      </c>
      <c r="E12907" s="4">
        <v>55559</v>
      </c>
      <c r="F12907" s="4">
        <v>7780</v>
      </c>
      <c r="I12907" s="4">
        <v>71119</v>
      </c>
      <c r="J12907" s="4">
        <v>63339</v>
      </c>
      <c r="K12907" s="4">
        <v>7780</v>
      </c>
    </row>
    <row r="12908" spans="1:11" x14ac:dyDescent="0.35">
      <c r="A12908" t="s">
        <v>1220</v>
      </c>
      <c r="B12908" t="s">
        <v>2141</v>
      </c>
      <c r="D12908" s="4">
        <v>2151609</v>
      </c>
      <c r="E12908" s="4">
        <v>2965541</v>
      </c>
      <c r="F12908" s="4">
        <v>8549</v>
      </c>
      <c r="G12908" s="4">
        <v>5272</v>
      </c>
      <c r="H12908" s="4">
        <v>753398</v>
      </c>
      <c r="I12908" s="4">
        <v>5884369</v>
      </c>
      <c r="J12908" s="4">
        <v>5117150</v>
      </c>
      <c r="K12908" s="4">
        <v>2151609</v>
      </c>
    </row>
    <row r="12909" spans="1:11" x14ac:dyDescent="0.35">
      <c r="A12909" t="s">
        <v>1220</v>
      </c>
      <c r="B12909" t="s">
        <v>2142</v>
      </c>
      <c r="C12909" t="s">
        <v>1864</v>
      </c>
      <c r="D12909" s="4">
        <v>11158</v>
      </c>
      <c r="E12909" s="4">
        <v>0</v>
      </c>
      <c r="I12909" s="4">
        <v>11158</v>
      </c>
      <c r="J12909" s="4">
        <v>11158</v>
      </c>
      <c r="K12909" s="4">
        <v>11158</v>
      </c>
    </row>
    <row r="12910" spans="1:11" x14ac:dyDescent="0.35">
      <c r="A12910" t="s">
        <v>1220</v>
      </c>
      <c r="B12910" t="s">
        <v>2143</v>
      </c>
      <c r="C12910" t="s">
        <v>1865</v>
      </c>
      <c r="D12910" s="4">
        <v>12209</v>
      </c>
      <c r="I12910" s="4">
        <v>12209</v>
      </c>
      <c r="J12910" s="4">
        <v>12209</v>
      </c>
      <c r="K12910" s="4">
        <v>12209</v>
      </c>
    </row>
    <row r="12911" spans="1:11" x14ac:dyDescent="0.35">
      <c r="A12911" t="s">
        <v>1220</v>
      </c>
      <c r="B12911" t="s">
        <v>2144</v>
      </c>
      <c r="C12911" t="s">
        <v>1866</v>
      </c>
      <c r="D12911" s="4">
        <v>12164</v>
      </c>
      <c r="E12911" s="4">
        <v>9268</v>
      </c>
      <c r="I12911" s="4">
        <v>21432</v>
      </c>
      <c r="J12911" s="4">
        <v>21432</v>
      </c>
      <c r="K12911" s="4">
        <v>12164</v>
      </c>
    </row>
    <row r="12912" spans="1:11" x14ac:dyDescent="0.35">
      <c r="A12912" t="s">
        <v>1220</v>
      </c>
      <c r="B12912" t="s">
        <v>2145</v>
      </c>
      <c r="C12912" t="s">
        <v>1867</v>
      </c>
      <c r="D12912" s="4">
        <v>94397</v>
      </c>
      <c r="F12912" s="4">
        <v>63000</v>
      </c>
      <c r="G12912" s="4">
        <v>140320</v>
      </c>
      <c r="H12912" s="4">
        <v>3287357</v>
      </c>
      <c r="I12912" s="4">
        <v>3585075</v>
      </c>
      <c r="J12912" s="4">
        <v>94397</v>
      </c>
      <c r="K12912" s="4">
        <v>94397</v>
      </c>
    </row>
    <row r="12913" spans="1:11" x14ac:dyDescent="0.35">
      <c r="A12913" t="s">
        <v>1220</v>
      </c>
      <c r="B12913" t="s">
        <v>2146</v>
      </c>
      <c r="C12913" t="s">
        <v>1868</v>
      </c>
      <c r="D12913" s="4">
        <v>25540</v>
      </c>
      <c r="E12913" s="4">
        <v>21037</v>
      </c>
      <c r="H12913" s="4">
        <v>2045059</v>
      </c>
      <c r="I12913" s="4">
        <v>2091636</v>
      </c>
      <c r="J12913" s="4">
        <v>46577</v>
      </c>
      <c r="K12913" s="4">
        <v>25540</v>
      </c>
    </row>
    <row r="12914" spans="1:11" x14ac:dyDescent="0.35">
      <c r="A12914" t="s">
        <v>1220</v>
      </c>
      <c r="B12914" t="s">
        <v>2147</v>
      </c>
      <c r="C12914" t="s">
        <v>1869</v>
      </c>
      <c r="D12914" s="4">
        <v>8296</v>
      </c>
      <c r="H12914" s="4">
        <v>765600</v>
      </c>
      <c r="I12914" s="4">
        <v>773896</v>
      </c>
      <c r="J12914" s="4">
        <v>8296</v>
      </c>
      <c r="K12914" s="4">
        <v>8296</v>
      </c>
    </row>
    <row r="12915" spans="1:11" x14ac:dyDescent="0.35">
      <c r="A12915" t="s">
        <v>1220</v>
      </c>
      <c r="B12915" t="s">
        <v>2148</v>
      </c>
      <c r="C12915" t="s">
        <v>1870</v>
      </c>
      <c r="D12915" s="4">
        <v>23845</v>
      </c>
      <c r="E12915" s="4">
        <v>21283</v>
      </c>
      <c r="H12915" s="4">
        <v>1930921</v>
      </c>
      <c r="I12915" s="4">
        <v>1976049</v>
      </c>
      <c r="J12915" s="4">
        <v>45128</v>
      </c>
      <c r="K12915" s="4">
        <v>23845</v>
      </c>
    </row>
    <row r="12916" spans="1:11" x14ac:dyDescent="0.35">
      <c r="A12916" t="s">
        <v>1220</v>
      </c>
      <c r="B12916" t="s">
        <v>2149</v>
      </c>
      <c r="C12916" t="s">
        <v>1871</v>
      </c>
      <c r="D12916" s="4">
        <v>4907936</v>
      </c>
      <c r="E12916" s="4">
        <v>6595381</v>
      </c>
      <c r="F12916" s="4">
        <v>4655000</v>
      </c>
      <c r="G12916" s="4">
        <v>42129</v>
      </c>
      <c r="I12916" s="4">
        <v>16200446</v>
      </c>
      <c r="J12916" s="4">
        <v>11503317</v>
      </c>
      <c r="K12916" s="4">
        <v>4907936</v>
      </c>
    </row>
    <row r="12917" spans="1:11" x14ac:dyDescent="0.35">
      <c r="A12917" t="s">
        <v>1220</v>
      </c>
      <c r="B12917" t="s">
        <v>2150</v>
      </c>
      <c r="C12917" t="s">
        <v>1872</v>
      </c>
      <c r="D12917" s="4">
        <v>345924</v>
      </c>
      <c r="I12917" s="4">
        <v>345924</v>
      </c>
      <c r="J12917" s="4">
        <v>345924</v>
      </c>
      <c r="K12917" s="4">
        <v>345924</v>
      </c>
    </row>
    <row r="12918" spans="1:11" x14ac:dyDescent="0.35">
      <c r="A12918" t="s">
        <v>1220</v>
      </c>
      <c r="B12918" t="s">
        <v>2151</v>
      </c>
      <c r="C12918" t="s">
        <v>1873</v>
      </c>
      <c r="D12918" s="4">
        <v>9123</v>
      </c>
      <c r="I12918" s="4">
        <v>9123</v>
      </c>
      <c r="J12918" s="4">
        <v>9123</v>
      </c>
      <c r="K12918" s="4">
        <v>9123</v>
      </c>
    </row>
    <row r="12919" spans="1:11" x14ac:dyDescent="0.35">
      <c r="A12919" t="s">
        <v>1220</v>
      </c>
      <c r="B12919" t="s">
        <v>2152</v>
      </c>
      <c r="C12919" t="s">
        <v>1874</v>
      </c>
      <c r="D12919" s="4">
        <v>10231</v>
      </c>
      <c r="E12919" s="4">
        <v>0</v>
      </c>
      <c r="I12919" s="4">
        <v>10231</v>
      </c>
      <c r="J12919" s="4">
        <v>10231</v>
      </c>
      <c r="K12919" s="4">
        <v>10231</v>
      </c>
    </row>
    <row r="12920" spans="1:11" x14ac:dyDescent="0.35">
      <c r="A12920" t="s">
        <v>1220</v>
      </c>
      <c r="B12920" t="s">
        <v>2153</v>
      </c>
      <c r="C12920" t="s">
        <v>1875</v>
      </c>
      <c r="D12920" s="4">
        <v>4830</v>
      </c>
      <c r="H12920" s="4">
        <v>40685</v>
      </c>
      <c r="I12920" s="4">
        <v>45515</v>
      </c>
      <c r="J12920" s="4">
        <v>4830</v>
      </c>
      <c r="K12920" s="4">
        <v>4830</v>
      </c>
    </row>
    <row r="12921" spans="1:11" x14ac:dyDescent="0.35">
      <c r="A12921" t="s">
        <v>1220</v>
      </c>
      <c r="B12921" t="s">
        <v>2155</v>
      </c>
      <c r="C12921" t="s">
        <v>1877</v>
      </c>
      <c r="D12921" s="4">
        <v>22427</v>
      </c>
      <c r="I12921" s="4">
        <v>22427</v>
      </c>
      <c r="J12921" s="4">
        <v>22427</v>
      </c>
      <c r="K12921" s="4">
        <v>22427</v>
      </c>
    </row>
    <row r="12922" spans="1:11" x14ac:dyDescent="0.35">
      <c r="A12922" t="s">
        <v>1220</v>
      </c>
      <c r="B12922" t="s">
        <v>2156</v>
      </c>
      <c r="D12922" s="4">
        <v>5488080</v>
      </c>
      <c r="E12922" s="4">
        <v>6646970</v>
      </c>
      <c r="F12922" s="4">
        <v>4718000</v>
      </c>
      <c r="G12922" s="4">
        <v>182449</v>
      </c>
      <c r="H12922" s="4">
        <v>8069622</v>
      </c>
      <c r="I12922" s="4">
        <v>25105121</v>
      </c>
      <c r="J12922" s="4">
        <v>12135050</v>
      </c>
      <c r="K12922" s="4">
        <v>5488080</v>
      </c>
    </row>
    <row r="12923" spans="1:11" x14ac:dyDescent="0.35">
      <c r="A12923" t="s">
        <v>1220</v>
      </c>
      <c r="B12923" t="s">
        <v>2157</v>
      </c>
      <c r="C12923" t="s">
        <v>1879</v>
      </c>
      <c r="D12923" s="4">
        <v>1377206</v>
      </c>
      <c r="I12923" s="4">
        <v>1377206</v>
      </c>
      <c r="J12923" s="4">
        <v>1377206</v>
      </c>
      <c r="K12923" s="4">
        <v>1377206</v>
      </c>
    </row>
    <row r="12924" spans="1:11" x14ac:dyDescent="0.35">
      <c r="A12924" t="s">
        <v>1220</v>
      </c>
      <c r="B12924" t="s">
        <v>2186</v>
      </c>
      <c r="C12924" t="s">
        <v>1907</v>
      </c>
      <c r="D12924" s="4">
        <v>979</v>
      </c>
      <c r="I12924" s="4">
        <v>979</v>
      </c>
      <c r="J12924" s="4">
        <v>979</v>
      </c>
      <c r="K12924" s="4">
        <v>979</v>
      </c>
    </row>
    <row r="12925" spans="1:11" x14ac:dyDescent="0.35">
      <c r="A12925" t="s">
        <v>1220</v>
      </c>
      <c r="B12925" t="s">
        <v>2158</v>
      </c>
      <c r="C12925" t="s">
        <v>1880</v>
      </c>
      <c r="D12925" s="4">
        <v>2192974</v>
      </c>
      <c r="G12925" s="4">
        <v>140295</v>
      </c>
      <c r="I12925" s="4">
        <v>2333269</v>
      </c>
      <c r="J12925" s="4">
        <v>2192974</v>
      </c>
      <c r="K12925" s="4">
        <v>2192974</v>
      </c>
    </row>
    <row r="12926" spans="1:11" x14ac:dyDescent="0.35">
      <c r="A12926" t="s">
        <v>1220</v>
      </c>
      <c r="B12926" t="s">
        <v>2159</v>
      </c>
      <c r="C12926" t="s">
        <v>1881</v>
      </c>
      <c r="D12926" s="4">
        <v>880373</v>
      </c>
      <c r="I12926" s="4">
        <v>880373</v>
      </c>
      <c r="J12926" s="4">
        <v>880373</v>
      </c>
      <c r="K12926" s="4">
        <v>880373</v>
      </c>
    </row>
    <row r="12927" spans="1:11" x14ac:dyDescent="0.35">
      <c r="A12927" t="s">
        <v>1220</v>
      </c>
      <c r="B12927" t="s">
        <v>2160</v>
      </c>
      <c r="C12927" t="s">
        <v>1882</v>
      </c>
      <c r="F12927" s="4">
        <v>113065</v>
      </c>
      <c r="G12927" s="4">
        <v>143050</v>
      </c>
      <c r="I12927" s="4">
        <v>256115</v>
      </c>
      <c r="J12927">
        <v>0</v>
      </c>
      <c r="K12927" s="4">
        <v>0</v>
      </c>
    </row>
    <row r="12928" spans="1:11" x14ac:dyDescent="0.35">
      <c r="A12928" t="s">
        <v>1220</v>
      </c>
      <c r="B12928" t="s">
        <v>2161</v>
      </c>
      <c r="C12928" t="s">
        <v>1883</v>
      </c>
      <c r="D12928" s="4">
        <v>96848</v>
      </c>
      <c r="I12928" s="4">
        <v>96848</v>
      </c>
      <c r="J12928" s="4">
        <v>96848</v>
      </c>
      <c r="K12928" s="4">
        <v>96848</v>
      </c>
    </row>
    <row r="12929" spans="1:11" x14ac:dyDescent="0.35">
      <c r="A12929" t="s">
        <v>1220</v>
      </c>
      <c r="B12929" t="s">
        <v>2163</v>
      </c>
      <c r="D12929" s="4">
        <v>4548379</v>
      </c>
      <c r="F12929" s="4">
        <v>113065</v>
      </c>
      <c r="G12929" s="4">
        <v>283345</v>
      </c>
      <c r="I12929" s="4">
        <v>4944790</v>
      </c>
      <c r="J12929" s="4">
        <v>4548379</v>
      </c>
      <c r="K12929" s="4">
        <v>4548379</v>
      </c>
    </row>
    <row r="12930" spans="1:11" x14ac:dyDescent="0.35">
      <c r="A12930" t="s">
        <v>1220</v>
      </c>
      <c r="B12930" t="s">
        <v>2164</v>
      </c>
      <c r="C12930" t="s">
        <v>1886</v>
      </c>
      <c r="D12930" s="4">
        <v>146109</v>
      </c>
      <c r="I12930" s="4">
        <v>146109</v>
      </c>
      <c r="J12930" s="4">
        <v>146109</v>
      </c>
      <c r="K12930" s="4">
        <v>146109</v>
      </c>
    </row>
    <row r="12931" spans="1:11" x14ac:dyDescent="0.35">
      <c r="A12931" t="s">
        <v>1220</v>
      </c>
      <c r="B12931" t="s">
        <v>2165</v>
      </c>
      <c r="D12931" s="4">
        <v>146109</v>
      </c>
      <c r="I12931" s="4">
        <v>146109</v>
      </c>
      <c r="J12931" s="4">
        <v>146109</v>
      </c>
      <c r="K12931" s="4">
        <v>146109</v>
      </c>
    </row>
    <row r="12932" spans="1:11" x14ac:dyDescent="0.35">
      <c r="A12932" t="s">
        <v>1220</v>
      </c>
      <c r="B12932" t="s">
        <v>2177</v>
      </c>
      <c r="C12932" t="s">
        <v>1898</v>
      </c>
      <c r="D12932" s="4">
        <v>45613</v>
      </c>
      <c r="I12932" s="4">
        <v>45613</v>
      </c>
      <c r="J12932" s="4">
        <v>45613</v>
      </c>
      <c r="K12932" s="4">
        <v>45613</v>
      </c>
    </row>
    <row r="12933" spans="1:11" x14ac:dyDescent="0.35">
      <c r="A12933" t="s">
        <v>1220</v>
      </c>
      <c r="B12933" t="s">
        <v>2166</v>
      </c>
      <c r="C12933" t="s">
        <v>1888</v>
      </c>
      <c r="H12933" s="4">
        <v>576000</v>
      </c>
      <c r="I12933" s="4">
        <v>576000</v>
      </c>
      <c r="J12933">
        <v>0</v>
      </c>
      <c r="K12933" s="4">
        <v>0</v>
      </c>
    </row>
    <row r="12934" spans="1:11" x14ac:dyDescent="0.35">
      <c r="A12934" t="s">
        <v>1220</v>
      </c>
      <c r="B12934" t="s">
        <v>2167</v>
      </c>
      <c r="C12934" t="s">
        <v>1889</v>
      </c>
      <c r="H12934" s="4">
        <v>420000</v>
      </c>
      <c r="I12934" s="4">
        <v>420000</v>
      </c>
      <c r="J12934">
        <v>0</v>
      </c>
      <c r="K12934" s="4">
        <v>0</v>
      </c>
    </row>
    <row r="12935" spans="1:11" x14ac:dyDescent="0.35">
      <c r="A12935" t="s">
        <v>1220</v>
      </c>
      <c r="B12935" t="s">
        <v>2168</v>
      </c>
      <c r="C12935" t="s">
        <v>1890</v>
      </c>
      <c r="H12935" s="4">
        <v>300000</v>
      </c>
      <c r="I12935" s="4">
        <v>300000</v>
      </c>
      <c r="J12935">
        <v>0</v>
      </c>
      <c r="K12935" s="4">
        <v>0</v>
      </c>
    </row>
    <row r="12936" spans="1:11" x14ac:dyDescent="0.35">
      <c r="A12936" t="s">
        <v>1220</v>
      </c>
      <c r="B12936" t="s">
        <v>2169</v>
      </c>
      <c r="D12936" s="4">
        <v>45613</v>
      </c>
      <c r="H12936" s="4">
        <v>1296000</v>
      </c>
      <c r="I12936" s="4">
        <v>1341613</v>
      </c>
      <c r="J12936" s="4">
        <v>45613</v>
      </c>
      <c r="K12936" s="4">
        <v>45613</v>
      </c>
    </row>
    <row r="12937" spans="1:11" x14ac:dyDescent="0.35">
      <c r="A12937" t="s">
        <v>1220</v>
      </c>
      <c r="B12937" t="s">
        <v>2170</v>
      </c>
      <c r="D12937" s="4">
        <v>50831811</v>
      </c>
      <c r="E12937" s="4">
        <v>29829643</v>
      </c>
      <c r="F12937" s="4">
        <v>18345030</v>
      </c>
      <c r="G12937" s="4">
        <v>471066</v>
      </c>
      <c r="H12937" s="4">
        <v>20466319</v>
      </c>
      <c r="I12937" s="4">
        <v>119943869</v>
      </c>
      <c r="J12937" s="4">
        <f>SUM(D12937,E12937)</f>
        <v>80661454</v>
      </c>
      <c r="K12937" s="4">
        <v>50831811</v>
      </c>
    </row>
    <row r="12938" spans="1:11" x14ac:dyDescent="0.35">
      <c r="A12938" t="s">
        <v>1224</v>
      </c>
      <c r="B12938" t="s">
        <v>2118</v>
      </c>
      <c r="C12938" t="s">
        <v>1843</v>
      </c>
      <c r="D12938" s="4">
        <v>78247654</v>
      </c>
      <c r="E12938" s="4">
        <v>5629176</v>
      </c>
      <c r="F12938" s="4">
        <v>4389000</v>
      </c>
      <c r="I12938" s="4">
        <v>88265830</v>
      </c>
      <c r="J12938" s="4">
        <v>83876830</v>
      </c>
      <c r="K12938" s="4">
        <v>78247654</v>
      </c>
    </row>
    <row r="12939" spans="1:11" x14ac:dyDescent="0.35">
      <c r="A12939" t="s">
        <v>1224</v>
      </c>
      <c r="B12939" t="s">
        <v>2119</v>
      </c>
      <c r="C12939" t="s">
        <v>1844</v>
      </c>
      <c r="D12939" s="4">
        <v>7112625</v>
      </c>
      <c r="E12939" s="4">
        <v>476207</v>
      </c>
      <c r="F12939" s="4">
        <v>26917</v>
      </c>
      <c r="G12939" s="4">
        <v>62209</v>
      </c>
      <c r="H12939" s="4">
        <v>516683</v>
      </c>
      <c r="I12939" s="4">
        <v>8194641</v>
      </c>
      <c r="J12939" s="4">
        <v>7588832</v>
      </c>
      <c r="K12939" s="4">
        <v>7112625</v>
      </c>
    </row>
    <row r="12940" spans="1:11" x14ac:dyDescent="0.35">
      <c r="A12940" t="s">
        <v>1224</v>
      </c>
      <c r="B12940" t="s">
        <v>2120</v>
      </c>
      <c r="C12940" t="s">
        <v>1845</v>
      </c>
      <c r="D12940" s="4">
        <v>4171794</v>
      </c>
      <c r="E12940" s="4">
        <v>857360</v>
      </c>
      <c r="I12940" s="4">
        <v>5029154</v>
      </c>
      <c r="J12940" s="4">
        <v>5029154</v>
      </c>
      <c r="K12940" s="4">
        <v>4171794</v>
      </c>
    </row>
    <row r="12941" spans="1:11" x14ac:dyDescent="0.35">
      <c r="A12941" t="s">
        <v>1224</v>
      </c>
      <c r="B12941" t="s">
        <v>2121</v>
      </c>
      <c r="D12941" s="4">
        <v>89532072</v>
      </c>
      <c r="E12941" s="4">
        <v>6962743</v>
      </c>
      <c r="F12941" s="4">
        <v>4415917</v>
      </c>
      <c r="G12941" s="4">
        <v>62209</v>
      </c>
      <c r="H12941" s="4">
        <v>516683</v>
      </c>
      <c r="I12941" s="4">
        <v>101489625</v>
      </c>
      <c r="J12941" s="4">
        <v>96494815</v>
      </c>
      <c r="K12941" s="4">
        <v>89532072</v>
      </c>
    </row>
    <row r="12942" spans="1:11" x14ac:dyDescent="0.35">
      <c r="A12942" t="s">
        <v>1224</v>
      </c>
      <c r="B12942" t="s">
        <v>2122</v>
      </c>
      <c r="C12942" t="s">
        <v>1846</v>
      </c>
      <c r="D12942" s="4">
        <v>35009198</v>
      </c>
      <c r="I12942" s="4">
        <v>35009198</v>
      </c>
      <c r="J12942" s="4">
        <v>35009198</v>
      </c>
      <c r="K12942" s="4">
        <v>35009198</v>
      </c>
    </row>
    <row r="12943" spans="1:11" x14ac:dyDescent="0.35">
      <c r="A12943" t="s">
        <v>1224</v>
      </c>
      <c r="B12943" t="s">
        <v>2123</v>
      </c>
      <c r="C12943" t="s">
        <v>1847</v>
      </c>
      <c r="D12943" s="4">
        <v>46946538</v>
      </c>
      <c r="F12943" s="4">
        <v>878378</v>
      </c>
      <c r="I12943" s="4">
        <v>47824916</v>
      </c>
      <c r="J12943" s="4">
        <v>46946538</v>
      </c>
      <c r="K12943" s="4">
        <v>46946538</v>
      </c>
    </row>
    <row r="12944" spans="1:11" x14ac:dyDescent="0.35">
      <c r="A12944" t="s">
        <v>1224</v>
      </c>
      <c r="B12944" t="s">
        <v>2124</v>
      </c>
      <c r="C12944" t="s">
        <v>1848</v>
      </c>
      <c r="D12944" s="4">
        <v>53012</v>
      </c>
      <c r="I12944" s="4">
        <v>53012</v>
      </c>
      <c r="J12944" s="4">
        <v>53012</v>
      </c>
      <c r="K12944" s="4">
        <v>53012</v>
      </c>
    </row>
    <row r="12945" spans="1:11" x14ac:dyDescent="0.35">
      <c r="A12945" t="s">
        <v>1224</v>
      </c>
      <c r="B12945" t="s">
        <v>2125</v>
      </c>
      <c r="D12945" s="4">
        <v>82008748</v>
      </c>
      <c r="F12945" s="4">
        <v>878378</v>
      </c>
      <c r="I12945" s="4">
        <v>82887126</v>
      </c>
      <c r="J12945" s="4">
        <v>82008748</v>
      </c>
      <c r="K12945" s="4">
        <v>82008748</v>
      </c>
    </row>
    <row r="12946" spans="1:11" x14ac:dyDescent="0.35">
      <c r="A12946" t="s">
        <v>1224</v>
      </c>
      <c r="B12946" t="s">
        <v>2126</v>
      </c>
      <c r="C12946" t="s">
        <v>1850</v>
      </c>
      <c r="G12946" s="4">
        <v>9600000</v>
      </c>
      <c r="I12946" s="4">
        <v>9600000</v>
      </c>
      <c r="J12946">
        <v>0</v>
      </c>
      <c r="K12946" s="4">
        <v>0</v>
      </c>
    </row>
    <row r="12947" spans="1:11" x14ac:dyDescent="0.35">
      <c r="A12947" t="s">
        <v>1224</v>
      </c>
      <c r="B12947" t="s">
        <v>2127</v>
      </c>
      <c r="G12947" s="4">
        <v>9600000</v>
      </c>
      <c r="I12947" s="4">
        <v>9600000</v>
      </c>
      <c r="J12947">
        <v>0</v>
      </c>
      <c r="K12947" s="4">
        <v>0</v>
      </c>
    </row>
    <row r="12948" spans="1:11" x14ac:dyDescent="0.35">
      <c r="A12948" t="s">
        <v>1224</v>
      </c>
      <c r="B12948" t="s">
        <v>2128</v>
      </c>
      <c r="C12948" t="s">
        <v>1851</v>
      </c>
      <c r="D12948" s="4">
        <v>1936883</v>
      </c>
      <c r="I12948" s="4">
        <v>1936883</v>
      </c>
      <c r="J12948" s="4">
        <v>1936883</v>
      </c>
      <c r="K12948" s="4">
        <v>1936883</v>
      </c>
    </row>
    <row r="12949" spans="1:11" x14ac:dyDescent="0.35">
      <c r="A12949" t="s">
        <v>1224</v>
      </c>
      <c r="B12949" t="s">
        <v>2129</v>
      </c>
      <c r="C12949" t="s">
        <v>1852</v>
      </c>
      <c r="E12949" s="4">
        <v>8178</v>
      </c>
      <c r="F12949" s="4">
        <v>6815</v>
      </c>
      <c r="I12949" s="4">
        <v>14992</v>
      </c>
      <c r="J12949">
        <v>8178</v>
      </c>
      <c r="K12949" s="4">
        <v>0</v>
      </c>
    </row>
    <row r="12950" spans="1:11" x14ac:dyDescent="0.35">
      <c r="A12950" t="s">
        <v>1224</v>
      </c>
      <c r="B12950" t="s">
        <v>2130</v>
      </c>
      <c r="C12950" t="s">
        <v>1853</v>
      </c>
      <c r="E12950" s="4">
        <v>27304</v>
      </c>
      <c r="F12950" s="4">
        <v>13652</v>
      </c>
      <c r="I12950" s="4">
        <v>40957</v>
      </c>
      <c r="J12950">
        <v>27304</v>
      </c>
      <c r="K12950" s="4">
        <v>0</v>
      </c>
    </row>
    <row r="12951" spans="1:11" x14ac:dyDescent="0.35">
      <c r="A12951" t="s">
        <v>1224</v>
      </c>
      <c r="B12951" t="s">
        <v>2172</v>
      </c>
      <c r="C12951" t="s">
        <v>1893</v>
      </c>
      <c r="F12951" s="4">
        <v>1195</v>
      </c>
      <c r="I12951" s="4">
        <v>1195</v>
      </c>
      <c r="J12951">
        <v>0</v>
      </c>
      <c r="K12951" s="4">
        <v>0</v>
      </c>
    </row>
    <row r="12952" spans="1:11" x14ac:dyDescent="0.35">
      <c r="A12952" t="s">
        <v>1224</v>
      </c>
      <c r="B12952" t="s">
        <v>2131</v>
      </c>
      <c r="C12952" t="s">
        <v>1854</v>
      </c>
      <c r="D12952" s="4">
        <v>6265</v>
      </c>
      <c r="F12952" s="4">
        <v>672489</v>
      </c>
      <c r="G12952" s="4">
        <v>47074</v>
      </c>
      <c r="I12952" s="4">
        <v>725829</v>
      </c>
      <c r="J12952" s="4">
        <v>6265</v>
      </c>
      <c r="K12952" s="4">
        <v>6265</v>
      </c>
    </row>
    <row r="12953" spans="1:11" x14ac:dyDescent="0.35">
      <c r="A12953" t="s">
        <v>1224</v>
      </c>
      <c r="B12953" t="s">
        <v>2132</v>
      </c>
      <c r="C12953" t="s">
        <v>1855</v>
      </c>
      <c r="D12953" s="4">
        <v>105794</v>
      </c>
      <c r="F12953" s="4">
        <v>502563</v>
      </c>
      <c r="G12953" s="4">
        <v>181606</v>
      </c>
      <c r="I12953" s="4">
        <v>789962</v>
      </c>
      <c r="J12953" s="4">
        <v>105794</v>
      </c>
      <c r="K12953" s="4">
        <v>105794</v>
      </c>
    </row>
    <row r="12954" spans="1:11" x14ac:dyDescent="0.35">
      <c r="A12954" t="s">
        <v>1224</v>
      </c>
      <c r="B12954" t="s">
        <v>2133</v>
      </c>
      <c r="C12954" t="s">
        <v>1856</v>
      </c>
      <c r="D12954" s="4">
        <v>3859</v>
      </c>
      <c r="E12954" s="4">
        <v>43486</v>
      </c>
      <c r="F12954" s="4">
        <v>16982</v>
      </c>
      <c r="I12954" s="4">
        <v>64327</v>
      </c>
      <c r="J12954" s="4">
        <v>47345</v>
      </c>
      <c r="K12954" s="4">
        <v>3859</v>
      </c>
    </row>
    <row r="12955" spans="1:11" x14ac:dyDescent="0.35">
      <c r="A12955" t="s">
        <v>1224</v>
      </c>
      <c r="B12955" t="s">
        <v>2134</v>
      </c>
      <c r="C12955" t="s">
        <v>1857</v>
      </c>
      <c r="D12955" s="4">
        <v>25801</v>
      </c>
      <c r="E12955" s="4">
        <v>4074</v>
      </c>
      <c r="F12955" s="4">
        <v>21727</v>
      </c>
      <c r="G12955" s="4">
        <v>12221</v>
      </c>
      <c r="I12955" s="4">
        <v>63823</v>
      </c>
      <c r="J12955" s="4">
        <v>29875</v>
      </c>
      <c r="K12955" s="4">
        <v>25801</v>
      </c>
    </row>
    <row r="12956" spans="1:11" x14ac:dyDescent="0.35">
      <c r="A12956" t="s">
        <v>1224</v>
      </c>
      <c r="B12956" t="s">
        <v>2193</v>
      </c>
      <c r="C12956" t="s">
        <v>1914</v>
      </c>
      <c r="F12956" s="4">
        <v>45410</v>
      </c>
      <c r="I12956" s="4">
        <v>45410</v>
      </c>
      <c r="J12956">
        <v>0</v>
      </c>
      <c r="K12956" s="4">
        <v>0</v>
      </c>
    </row>
    <row r="12957" spans="1:11" x14ac:dyDescent="0.35">
      <c r="A12957" t="s">
        <v>1224</v>
      </c>
      <c r="B12957" t="s">
        <v>2135</v>
      </c>
      <c r="C12957" t="s">
        <v>1858</v>
      </c>
      <c r="E12957" s="4">
        <v>24803</v>
      </c>
      <c r="F12957" s="4">
        <v>36366</v>
      </c>
      <c r="G12957" s="4">
        <v>15586</v>
      </c>
      <c r="I12957" s="4">
        <v>76755</v>
      </c>
      <c r="J12957">
        <v>24803</v>
      </c>
      <c r="K12957" s="4">
        <v>0</v>
      </c>
    </row>
    <row r="12958" spans="1:11" x14ac:dyDescent="0.35">
      <c r="A12958" t="s">
        <v>1224</v>
      </c>
      <c r="B12958" t="s">
        <v>2136</v>
      </c>
      <c r="C12958" t="s">
        <v>1859</v>
      </c>
      <c r="D12958" s="4">
        <v>95440</v>
      </c>
      <c r="E12958" s="4">
        <v>105421</v>
      </c>
      <c r="F12958" s="4">
        <v>130437</v>
      </c>
      <c r="H12958" s="4">
        <v>556114</v>
      </c>
      <c r="I12958" s="4">
        <v>887412</v>
      </c>
      <c r="J12958" s="4">
        <v>200861</v>
      </c>
      <c r="K12958" s="4">
        <v>95440</v>
      </c>
    </row>
    <row r="12959" spans="1:11" x14ac:dyDescent="0.35">
      <c r="A12959" t="s">
        <v>1224</v>
      </c>
      <c r="B12959" t="s">
        <v>2137</v>
      </c>
      <c r="C12959" t="s">
        <v>1860</v>
      </c>
      <c r="D12959" s="4">
        <v>1739248</v>
      </c>
      <c r="E12959" s="4">
        <v>108703</v>
      </c>
      <c r="H12959" s="4">
        <v>217406</v>
      </c>
      <c r="I12959" s="4">
        <v>2065358</v>
      </c>
      <c r="J12959" s="4">
        <v>1847951</v>
      </c>
      <c r="K12959" s="4">
        <v>1739248</v>
      </c>
    </row>
    <row r="12960" spans="1:11" x14ac:dyDescent="0.35">
      <c r="A12960" t="s">
        <v>1224</v>
      </c>
      <c r="B12960" t="s">
        <v>2138</v>
      </c>
      <c r="C12960" t="s">
        <v>1861</v>
      </c>
      <c r="D12960" s="4">
        <v>442576</v>
      </c>
      <c r="I12960" s="4">
        <v>442576</v>
      </c>
      <c r="J12960" s="4">
        <v>442576</v>
      </c>
      <c r="K12960" s="4">
        <v>442576</v>
      </c>
    </row>
    <row r="12961" spans="1:11" x14ac:dyDescent="0.35">
      <c r="A12961" t="s">
        <v>1224</v>
      </c>
      <c r="B12961" t="s">
        <v>2139</v>
      </c>
      <c r="C12961" t="s">
        <v>1862</v>
      </c>
      <c r="D12961" s="4">
        <v>683714</v>
      </c>
      <c r="E12961" s="4">
        <v>769178</v>
      </c>
      <c r="I12961" s="4">
        <v>1452893</v>
      </c>
      <c r="J12961" s="4">
        <v>1452892</v>
      </c>
      <c r="K12961" s="4">
        <v>683714</v>
      </c>
    </row>
    <row r="12962" spans="1:11" x14ac:dyDescent="0.35">
      <c r="A12962" t="s">
        <v>1224</v>
      </c>
      <c r="B12962" t="s">
        <v>2140</v>
      </c>
      <c r="C12962" t="s">
        <v>1863</v>
      </c>
      <c r="F12962" s="4">
        <v>7780</v>
      </c>
      <c r="I12962" s="4">
        <v>7780</v>
      </c>
      <c r="J12962">
        <v>0</v>
      </c>
      <c r="K12962" s="4">
        <v>0</v>
      </c>
    </row>
    <row r="12963" spans="1:11" x14ac:dyDescent="0.35">
      <c r="A12963" t="s">
        <v>1224</v>
      </c>
      <c r="B12963" t="s">
        <v>2141</v>
      </c>
      <c r="D12963" s="4">
        <v>5039580</v>
      </c>
      <c r="E12963" s="4">
        <v>1091147</v>
      </c>
      <c r="F12963" s="4">
        <v>1455416</v>
      </c>
      <c r="G12963" s="4">
        <v>256487</v>
      </c>
      <c r="H12963" s="4">
        <v>773520</v>
      </c>
      <c r="I12963" s="4">
        <v>8616150</v>
      </c>
      <c r="J12963" s="4">
        <v>6130727</v>
      </c>
      <c r="K12963" s="4">
        <v>5039580</v>
      </c>
    </row>
    <row r="12964" spans="1:11" x14ac:dyDescent="0.35">
      <c r="A12964" t="s">
        <v>1224</v>
      </c>
      <c r="B12964" t="s">
        <v>2143</v>
      </c>
      <c r="C12964" t="s">
        <v>1865</v>
      </c>
      <c r="E12964" s="4">
        <v>0</v>
      </c>
      <c r="H12964" s="4">
        <v>87842</v>
      </c>
      <c r="I12964" s="4">
        <v>87842</v>
      </c>
      <c r="J12964">
        <v>0</v>
      </c>
      <c r="K12964" s="4">
        <v>0</v>
      </c>
    </row>
    <row r="12965" spans="1:11" x14ac:dyDescent="0.35">
      <c r="A12965" t="s">
        <v>1224</v>
      </c>
      <c r="B12965" t="s">
        <v>2144</v>
      </c>
      <c r="C12965" t="s">
        <v>1866</v>
      </c>
      <c r="I12965" s="4">
        <v>0</v>
      </c>
      <c r="J12965">
        <v>0</v>
      </c>
      <c r="K12965" s="4">
        <v>0</v>
      </c>
    </row>
    <row r="12966" spans="1:11" x14ac:dyDescent="0.35">
      <c r="A12966" t="s">
        <v>1224</v>
      </c>
      <c r="B12966" t="s">
        <v>2145</v>
      </c>
      <c r="C12966" t="s">
        <v>1867</v>
      </c>
      <c r="D12966" s="4">
        <v>1004000</v>
      </c>
      <c r="G12966" s="4">
        <v>417183</v>
      </c>
      <c r="H12966" s="4">
        <v>2420629</v>
      </c>
      <c r="I12966" s="4">
        <v>3841812</v>
      </c>
      <c r="J12966" s="4">
        <v>1004000</v>
      </c>
      <c r="K12966" s="4">
        <v>1004000</v>
      </c>
    </row>
    <row r="12967" spans="1:11" x14ac:dyDescent="0.35">
      <c r="A12967" t="s">
        <v>1224</v>
      </c>
      <c r="B12967" t="s">
        <v>2146</v>
      </c>
      <c r="C12967" t="s">
        <v>1868</v>
      </c>
      <c r="D12967" s="4">
        <v>5259</v>
      </c>
      <c r="F12967" s="4">
        <v>47334</v>
      </c>
      <c r="H12967" s="4">
        <v>3276246</v>
      </c>
      <c r="I12967" s="4">
        <v>3328840</v>
      </c>
      <c r="J12967" s="4">
        <v>5259</v>
      </c>
      <c r="K12967" s="4">
        <v>5259</v>
      </c>
    </row>
    <row r="12968" spans="1:11" x14ac:dyDescent="0.35">
      <c r="A12968" t="s">
        <v>1224</v>
      </c>
      <c r="B12968" t="s">
        <v>2173</v>
      </c>
      <c r="C12968" t="s">
        <v>1894</v>
      </c>
      <c r="D12968" s="4">
        <v>9967</v>
      </c>
      <c r="I12968" s="4">
        <v>9967</v>
      </c>
      <c r="J12968" s="4">
        <v>9967</v>
      </c>
      <c r="K12968" s="4">
        <v>9967</v>
      </c>
    </row>
    <row r="12969" spans="1:11" x14ac:dyDescent="0.35">
      <c r="A12969" t="s">
        <v>1224</v>
      </c>
      <c r="B12969" t="s">
        <v>2147</v>
      </c>
      <c r="C12969" t="s">
        <v>1869</v>
      </c>
      <c r="H12969" s="4">
        <v>1160640</v>
      </c>
      <c r="I12969" s="4">
        <v>1160640</v>
      </c>
      <c r="J12969">
        <v>0</v>
      </c>
      <c r="K12969" s="4">
        <v>0</v>
      </c>
    </row>
    <row r="12970" spans="1:11" x14ac:dyDescent="0.35">
      <c r="A12970" t="s">
        <v>1224</v>
      </c>
      <c r="B12970" t="s">
        <v>2148</v>
      </c>
      <c r="C12970" t="s">
        <v>1870</v>
      </c>
      <c r="E12970" s="4">
        <v>8535946</v>
      </c>
      <c r="F12970" s="4">
        <v>11949</v>
      </c>
      <c r="G12970" s="4">
        <v>139949</v>
      </c>
      <c r="H12970" s="4">
        <v>118302</v>
      </c>
      <c r="I12970" s="4">
        <v>8806146</v>
      </c>
      <c r="J12970">
        <v>8535946</v>
      </c>
      <c r="K12970" s="4">
        <v>0</v>
      </c>
    </row>
    <row r="12971" spans="1:11" x14ac:dyDescent="0.35">
      <c r="A12971" t="s">
        <v>1224</v>
      </c>
      <c r="B12971" t="s">
        <v>2149</v>
      </c>
      <c r="C12971" t="s">
        <v>1871</v>
      </c>
      <c r="E12971" s="4">
        <v>8660000</v>
      </c>
      <c r="F12971" s="4">
        <v>67415</v>
      </c>
      <c r="G12971" s="4">
        <v>29817</v>
      </c>
      <c r="H12971" s="4">
        <v>73845</v>
      </c>
      <c r="I12971" s="4">
        <v>8831077</v>
      </c>
      <c r="J12971">
        <v>8660000</v>
      </c>
      <c r="K12971" s="4">
        <v>0</v>
      </c>
    </row>
    <row r="12972" spans="1:11" x14ac:dyDescent="0.35">
      <c r="A12972" t="s">
        <v>1224</v>
      </c>
      <c r="B12972" t="s">
        <v>2150</v>
      </c>
      <c r="C12972" t="s">
        <v>1872</v>
      </c>
      <c r="D12972" s="4">
        <v>294000</v>
      </c>
      <c r="I12972" s="4">
        <v>294000</v>
      </c>
      <c r="J12972" s="4">
        <v>294000</v>
      </c>
      <c r="K12972" s="4">
        <v>294000</v>
      </c>
    </row>
    <row r="12973" spans="1:11" x14ac:dyDescent="0.35">
      <c r="A12973" t="s">
        <v>1224</v>
      </c>
      <c r="B12973" t="s">
        <v>2153</v>
      </c>
      <c r="C12973" t="s">
        <v>1875</v>
      </c>
      <c r="H12973" s="4">
        <v>29061</v>
      </c>
      <c r="I12973" s="4">
        <v>29061</v>
      </c>
      <c r="J12973">
        <v>0</v>
      </c>
      <c r="K12973" s="4">
        <v>0</v>
      </c>
    </row>
    <row r="12974" spans="1:11" x14ac:dyDescent="0.35">
      <c r="A12974" t="s">
        <v>1224</v>
      </c>
      <c r="B12974" t="s">
        <v>2154</v>
      </c>
      <c r="C12974" t="s">
        <v>1876</v>
      </c>
      <c r="D12974" s="4">
        <v>197446</v>
      </c>
      <c r="E12974" s="4">
        <v>0</v>
      </c>
      <c r="H12974" s="4">
        <v>280560</v>
      </c>
      <c r="I12974" s="4">
        <v>478006</v>
      </c>
      <c r="J12974" s="4">
        <v>197446</v>
      </c>
      <c r="K12974" s="4">
        <v>197446</v>
      </c>
    </row>
    <row r="12975" spans="1:11" x14ac:dyDescent="0.35">
      <c r="A12975" t="s">
        <v>1224</v>
      </c>
      <c r="B12975" t="s">
        <v>2155</v>
      </c>
      <c r="C12975" t="s">
        <v>1877</v>
      </c>
      <c r="D12975" s="4">
        <v>6546</v>
      </c>
      <c r="I12975" s="4">
        <v>6546</v>
      </c>
      <c r="J12975" s="4">
        <v>6546</v>
      </c>
      <c r="K12975" s="4">
        <v>6546</v>
      </c>
    </row>
    <row r="12976" spans="1:11" x14ac:dyDescent="0.35">
      <c r="A12976" t="s">
        <v>1224</v>
      </c>
      <c r="B12976" t="s">
        <v>2156</v>
      </c>
      <c r="D12976" s="4">
        <v>1517219</v>
      </c>
      <c r="E12976" s="4">
        <v>17195946</v>
      </c>
      <c r="F12976" s="4">
        <v>126698</v>
      </c>
      <c r="G12976" s="4">
        <v>586950</v>
      </c>
      <c r="H12976" s="4">
        <v>7447124</v>
      </c>
      <c r="I12976" s="4">
        <v>26873937</v>
      </c>
      <c r="J12976" s="4">
        <v>18713165</v>
      </c>
      <c r="K12976" s="4">
        <v>1517219</v>
      </c>
    </row>
    <row r="12977" spans="1:11" x14ac:dyDescent="0.35">
      <c r="A12977" t="s">
        <v>1224</v>
      </c>
      <c r="B12977" t="s">
        <v>2157</v>
      </c>
      <c r="C12977" t="s">
        <v>1879</v>
      </c>
      <c r="D12977" s="4">
        <v>4231867</v>
      </c>
      <c r="I12977" s="4">
        <v>4231867</v>
      </c>
      <c r="J12977" s="4">
        <v>4231867</v>
      </c>
      <c r="K12977" s="4">
        <v>4231867</v>
      </c>
    </row>
    <row r="12978" spans="1:11" x14ac:dyDescent="0.35">
      <c r="A12978" t="s">
        <v>1224</v>
      </c>
      <c r="B12978" t="s">
        <v>2186</v>
      </c>
      <c r="C12978" t="s">
        <v>1907</v>
      </c>
      <c r="D12978" s="4">
        <v>1832</v>
      </c>
      <c r="I12978" s="4">
        <v>1832</v>
      </c>
      <c r="J12978" s="4">
        <v>1832</v>
      </c>
      <c r="K12978" s="4">
        <v>1832</v>
      </c>
    </row>
    <row r="12979" spans="1:11" x14ac:dyDescent="0.35">
      <c r="A12979" t="s">
        <v>1224</v>
      </c>
      <c r="B12979" t="s">
        <v>2176</v>
      </c>
      <c r="C12979" t="s">
        <v>1897</v>
      </c>
      <c r="D12979" s="4">
        <v>1307</v>
      </c>
      <c r="I12979" s="4">
        <v>1307</v>
      </c>
      <c r="J12979" s="4">
        <v>1307</v>
      </c>
      <c r="K12979" s="4">
        <v>1307</v>
      </c>
    </row>
    <row r="12980" spans="1:11" x14ac:dyDescent="0.35">
      <c r="A12980" t="s">
        <v>1224</v>
      </c>
      <c r="B12980" t="s">
        <v>2158</v>
      </c>
      <c r="C12980" t="s">
        <v>1880</v>
      </c>
      <c r="D12980" s="4">
        <v>726810</v>
      </c>
      <c r="I12980" s="4">
        <v>726810</v>
      </c>
      <c r="J12980" s="4">
        <v>726810</v>
      </c>
      <c r="K12980" s="4">
        <v>726810</v>
      </c>
    </row>
    <row r="12981" spans="1:11" x14ac:dyDescent="0.35">
      <c r="A12981" t="s">
        <v>1224</v>
      </c>
      <c r="B12981" t="s">
        <v>2159</v>
      </c>
      <c r="C12981" t="s">
        <v>1881</v>
      </c>
      <c r="D12981" s="4">
        <v>1091502</v>
      </c>
      <c r="I12981" s="4">
        <v>1091502</v>
      </c>
      <c r="J12981" s="4">
        <v>1091502</v>
      </c>
      <c r="K12981" s="4">
        <v>1091502</v>
      </c>
    </row>
    <row r="12982" spans="1:11" x14ac:dyDescent="0.35">
      <c r="A12982" t="s">
        <v>1224</v>
      </c>
      <c r="B12982" t="s">
        <v>2174</v>
      </c>
      <c r="C12982" t="s">
        <v>1895</v>
      </c>
      <c r="D12982" s="4">
        <v>26210</v>
      </c>
      <c r="I12982" s="4">
        <v>26210</v>
      </c>
      <c r="J12982" s="4">
        <v>26210</v>
      </c>
      <c r="K12982" s="4">
        <v>26210</v>
      </c>
    </row>
    <row r="12983" spans="1:11" x14ac:dyDescent="0.35">
      <c r="A12983" t="s">
        <v>1224</v>
      </c>
      <c r="B12983" t="s">
        <v>2160</v>
      </c>
      <c r="C12983" t="s">
        <v>1882</v>
      </c>
      <c r="F12983" s="4">
        <v>115541</v>
      </c>
      <c r="I12983" s="4">
        <v>115541</v>
      </c>
      <c r="J12983">
        <v>0</v>
      </c>
      <c r="K12983" s="4">
        <v>0</v>
      </c>
    </row>
    <row r="12984" spans="1:11" x14ac:dyDescent="0.35">
      <c r="A12984" t="s">
        <v>1224</v>
      </c>
      <c r="B12984" t="s">
        <v>2179</v>
      </c>
      <c r="C12984" t="s">
        <v>1900</v>
      </c>
      <c r="D12984" s="4">
        <v>8570</v>
      </c>
      <c r="I12984" s="4">
        <v>8570</v>
      </c>
      <c r="J12984" s="4">
        <v>8570</v>
      </c>
      <c r="K12984" s="4">
        <v>8570</v>
      </c>
    </row>
    <row r="12985" spans="1:11" x14ac:dyDescent="0.35">
      <c r="A12985" t="s">
        <v>1224</v>
      </c>
      <c r="B12985" t="s">
        <v>2161</v>
      </c>
      <c r="C12985" t="s">
        <v>1883</v>
      </c>
      <c r="D12985" s="4">
        <v>25826</v>
      </c>
      <c r="I12985" s="4">
        <v>25826</v>
      </c>
      <c r="J12985" s="4">
        <v>25826</v>
      </c>
      <c r="K12985" s="4">
        <v>25826</v>
      </c>
    </row>
    <row r="12986" spans="1:11" x14ac:dyDescent="0.35">
      <c r="A12986" t="s">
        <v>1224</v>
      </c>
      <c r="B12986" t="s">
        <v>2171</v>
      </c>
      <c r="C12986" t="s">
        <v>1892</v>
      </c>
      <c r="D12986" s="4">
        <v>1348</v>
      </c>
      <c r="I12986" s="4">
        <v>1348</v>
      </c>
      <c r="J12986" s="4">
        <v>1348</v>
      </c>
      <c r="K12986" s="4">
        <v>1348</v>
      </c>
    </row>
    <row r="12987" spans="1:11" x14ac:dyDescent="0.35">
      <c r="A12987" t="s">
        <v>1224</v>
      </c>
      <c r="B12987" t="s">
        <v>2162</v>
      </c>
      <c r="C12987" t="s">
        <v>1884</v>
      </c>
      <c r="D12987" s="4">
        <v>11664</v>
      </c>
      <c r="I12987" s="4">
        <v>11664</v>
      </c>
      <c r="J12987" s="4">
        <v>11664</v>
      </c>
      <c r="K12987" s="4">
        <v>11664</v>
      </c>
    </row>
    <row r="12988" spans="1:11" x14ac:dyDescent="0.35">
      <c r="A12988" t="s">
        <v>1224</v>
      </c>
      <c r="B12988" t="s">
        <v>2163</v>
      </c>
      <c r="D12988" s="4">
        <v>6126936</v>
      </c>
      <c r="F12988" s="4">
        <v>115541</v>
      </c>
      <c r="I12988" s="4">
        <v>6242476</v>
      </c>
      <c r="J12988" s="4">
        <v>6126936</v>
      </c>
      <c r="K12988" s="4">
        <v>6126936</v>
      </c>
    </row>
    <row r="12989" spans="1:11" x14ac:dyDescent="0.35">
      <c r="A12989" t="s">
        <v>1224</v>
      </c>
      <c r="B12989" t="s">
        <v>2164</v>
      </c>
      <c r="C12989" t="s">
        <v>1886</v>
      </c>
      <c r="F12989" s="4">
        <v>122543</v>
      </c>
      <c r="I12989" s="4">
        <v>122543</v>
      </c>
      <c r="J12989">
        <v>0</v>
      </c>
      <c r="K12989" s="4">
        <v>0</v>
      </c>
    </row>
    <row r="12990" spans="1:11" x14ac:dyDescent="0.35">
      <c r="A12990" t="s">
        <v>1224</v>
      </c>
      <c r="B12990" t="s">
        <v>2165</v>
      </c>
      <c r="F12990" s="4">
        <v>122543</v>
      </c>
      <c r="I12990" s="4">
        <v>122543</v>
      </c>
      <c r="J12990">
        <v>0</v>
      </c>
      <c r="K12990" s="4">
        <v>0</v>
      </c>
    </row>
    <row r="12991" spans="1:11" x14ac:dyDescent="0.35">
      <c r="A12991" t="s">
        <v>1224</v>
      </c>
      <c r="B12991" t="s">
        <v>2183</v>
      </c>
      <c r="C12991" t="s">
        <v>1904</v>
      </c>
      <c r="D12991" s="4">
        <v>250000</v>
      </c>
      <c r="I12991" s="4">
        <v>250000</v>
      </c>
      <c r="J12991" s="4">
        <v>250000</v>
      </c>
      <c r="K12991" s="4">
        <v>250000</v>
      </c>
    </row>
    <row r="12992" spans="1:11" x14ac:dyDescent="0.35">
      <c r="A12992" t="s">
        <v>1224</v>
      </c>
      <c r="B12992" t="s">
        <v>2166</v>
      </c>
      <c r="C12992" t="s">
        <v>1888</v>
      </c>
      <c r="H12992" s="4">
        <v>1728000</v>
      </c>
      <c r="I12992" s="4">
        <v>1728000</v>
      </c>
      <c r="J12992">
        <v>0</v>
      </c>
      <c r="K12992" s="4">
        <v>0</v>
      </c>
    </row>
    <row r="12993" spans="1:11" x14ac:dyDescent="0.35">
      <c r="A12993" t="s">
        <v>1224</v>
      </c>
      <c r="B12993" t="s">
        <v>2180</v>
      </c>
      <c r="C12993" t="s">
        <v>1901</v>
      </c>
      <c r="E12993" s="4">
        <v>675000</v>
      </c>
      <c r="I12993" s="4">
        <v>675000</v>
      </c>
      <c r="J12993">
        <v>675000</v>
      </c>
      <c r="K12993" s="4">
        <v>0</v>
      </c>
    </row>
    <row r="12994" spans="1:11" x14ac:dyDescent="0.35">
      <c r="A12994" t="s">
        <v>1224</v>
      </c>
      <c r="B12994" t="s">
        <v>2167</v>
      </c>
      <c r="C12994" t="s">
        <v>1889</v>
      </c>
      <c r="E12994" s="4">
        <v>2520000</v>
      </c>
      <c r="I12994" s="4">
        <v>2520000</v>
      </c>
      <c r="J12994">
        <v>2520000</v>
      </c>
      <c r="K12994" s="4">
        <v>0</v>
      </c>
    </row>
    <row r="12995" spans="1:11" x14ac:dyDescent="0.35">
      <c r="A12995" t="s">
        <v>1224</v>
      </c>
      <c r="B12995" t="s">
        <v>2168</v>
      </c>
      <c r="C12995" t="s">
        <v>1890</v>
      </c>
      <c r="E12995" s="4">
        <v>375000</v>
      </c>
      <c r="I12995" s="4">
        <v>375000</v>
      </c>
      <c r="J12995">
        <v>375000</v>
      </c>
      <c r="K12995" s="4">
        <v>0</v>
      </c>
    </row>
    <row r="12996" spans="1:11" x14ac:dyDescent="0.35">
      <c r="A12996" t="s">
        <v>1224</v>
      </c>
      <c r="B12996" t="s">
        <v>2181</v>
      </c>
      <c r="C12996" t="s">
        <v>1902</v>
      </c>
      <c r="E12996" s="4">
        <v>1350000</v>
      </c>
      <c r="I12996" s="4">
        <v>1350000</v>
      </c>
      <c r="J12996">
        <v>1350000</v>
      </c>
      <c r="K12996" s="4">
        <v>0</v>
      </c>
    </row>
    <row r="12997" spans="1:11" x14ac:dyDescent="0.35">
      <c r="A12997" t="s">
        <v>1224</v>
      </c>
      <c r="B12997" t="s">
        <v>2169</v>
      </c>
      <c r="D12997" s="4">
        <v>250000</v>
      </c>
      <c r="E12997" s="4">
        <v>4920000</v>
      </c>
      <c r="H12997" s="4">
        <v>1728000</v>
      </c>
      <c r="I12997" s="4">
        <v>6898000</v>
      </c>
      <c r="J12997" s="4">
        <v>5170000</v>
      </c>
      <c r="K12997" s="4">
        <v>250000</v>
      </c>
    </row>
    <row r="12998" spans="1:11" x14ac:dyDescent="0.35">
      <c r="A12998" t="s">
        <v>1224</v>
      </c>
      <c r="B12998" t="s">
        <v>2170</v>
      </c>
      <c r="D12998" s="4">
        <v>184474555</v>
      </c>
      <c r="E12998" s="4">
        <v>30169836</v>
      </c>
      <c r="F12998" s="4">
        <v>7114494</v>
      </c>
      <c r="G12998" s="4">
        <v>10505646</v>
      </c>
      <c r="H12998" s="4">
        <v>10465327</v>
      </c>
      <c r="I12998" s="4">
        <v>242729857</v>
      </c>
      <c r="J12998" s="4">
        <f>SUM(D12998,E12998)</f>
        <v>214644391</v>
      </c>
      <c r="K12998" s="4">
        <v>184474555</v>
      </c>
    </row>
    <row r="12999" spans="1:11" x14ac:dyDescent="0.35">
      <c r="A12999" t="s">
        <v>1229</v>
      </c>
      <c r="B12999" t="s">
        <v>2118</v>
      </c>
      <c r="C12999" t="s">
        <v>1843</v>
      </c>
      <c r="D12999" s="4">
        <v>57136895</v>
      </c>
      <c r="E12999" s="4">
        <v>26636047</v>
      </c>
      <c r="F12999" s="4">
        <v>37718800</v>
      </c>
      <c r="I12999" s="4">
        <v>121491742</v>
      </c>
      <c r="J12999" s="4">
        <v>83772942</v>
      </c>
      <c r="K12999" s="4">
        <v>57136895</v>
      </c>
    </row>
    <row r="13000" spans="1:11" x14ac:dyDescent="0.35">
      <c r="A13000" t="s">
        <v>1229</v>
      </c>
      <c r="B13000" t="s">
        <v>2119</v>
      </c>
      <c r="C13000" t="s">
        <v>1844</v>
      </c>
      <c r="D13000" s="4">
        <v>3495161</v>
      </c>
      <c r="E13000" s="4">
        <v>1800159</v>
      </c>
      <c r="F13000" s="4">
        <v>2909759</v>
      </c>
      <c r="G13000" s="4">
        <v>1438359</v>
      </c>
      <c r="H13000" s="4">
        <v>4910701</v>
      </c>
      <c r="I13000" s="4">
        <v>14554138</v>
      </c>
      <c r="J13000" s="4">
        <v>5295320</v>
      </c>
      <c r="K13000" s="4">
        <v>3495161</v>
      </c>
    </row>
    <row r="13001" spans="1:11" x14ac:dyDescent="0.35">
      <c r="A13001" t="s">
        <v>1229</v>
      </c>
      <c r="B13001" t="s">
        <v>2120</v>
      </c>
      <c r="C13001" t="s">
        <v>1845</v>
      </c>
      <c r="D13001" s="4">
        <v>9707317</v>
      </c>
      <c r="I13001" s="4">
        <v>9707317</v>
      </c>
      <c r="J13001" s="4">
        <v>9707317</v>
      </c>
      <c r="K13001" s="4">
        <v>9707317</v>
      </c>
    </row>
    <row r="13002" spans="1:11" x14ac:dyDescent="0.35">
      <c r="A13002" t="s">
        <v>1229</v>
      </c>
      <c r="B13002" t="s">
        <v>2121</v>
      </c>
      <c r="D13002" s="4">
        <v>70339373</v>
      </c>
      <c r="E13002" s="4">
        <v>28436205</v>
      </c>
      <c r="F13002" s="4">
        <v>40628559</v>
      </c>
      <c r="G13002" s="4">
        <v>1438359</v>
      </c>
      <c r="H13002" s="4">
        <v>4910701</v>
      </c>
      <c r="I13002" s="4">
        <v>145753196</v>
      </c>
      <c r="J13002" s="4">
        <v>98775578</v>
      </c>
      <c r="K13002" s="4">
        <v>70339373</v>
      </c>
    </row>
    <row r="13003" spans="1:11" x14ac:dyDescent="0.35">
      <c r="A13003" t="s">
        <v>1229</v>
      </c>
      <c r="B13003" t="s">
        <v>2122</v>
      </c>
      <c r="C13003" t="s">
        <v>1846</v>
      </c>
      <c r="D13003" s="4">
        <v>57678101</v>
      </c>
      <c r="H13003" s="4">
        <v>120000</v>
      </c>
      <c r="I13003" s="4">
        <v>57798101</v>
      </c>
      <c r="J13003" s="4">
        <v>57678101</v>
      </c>
      <c r="K13003" s="4">
        <v>57678101</v>
      </c>
    </row>
    <row r="13004" spans="1:11" x14ac:dyDescent="0.35">
      <c r="A13004" t="s">
        <v>1229</v>
      </c>
      <c r="B13004" t="s">
        <v>2123</v>
      </c>
      <c r="C13004" t="s">
        <v>1847</v>
      </c>
      <c r="D13004" s="4">
        <v>33858698</v>
      </c>
      <c r="F13004" s="4">
        <v>1283784</v>
      </c>
      <c r="G13004" s="4">
        <v>916819</v>
      </c>
      <c r="H13004" s="4">
        <v>240933</v>
      </c>
      <c r="I13004" s="4">
        <v>36300234</v>
      </c>
      <c r="J13004" s="4">
        <v>33858698</v>
      </c>
      <c r="K13004" s="4">
        <v>33858698</v>
      </c>
    </row>
    <row r="13005" spans="1:11" x14ac:dyDescent="0.35">
      <c r="A13005" t="s">
        <v>1229</v>
      </c>
      <c r="B13005" t="s">
        <v>2124</v>
      </c>
      <c r="C13005" t="s">
        <v>1848</v>
      </c>
      <c r="D13005" s="4">
        <v>7553</v>
      </c>
      <c r="I13005" s="4">
        <v>7553</v>
      </c>
      <c r="J13005" s="4">
        <v>7553</v>
      </c>
      <c r="K13005" s="4">
        <v>7553</v>
      </c>
    </row>
    <row r="13006" spans="1:11" x14ac:dyDescent="0.35">
      <c r="A13006" t="s">
        <v>1229</v>
      </c>
      <c r="B13006" t="s">
        <v>2125</v>
      </c>
      <c r="D13006" s="4">
        <v>91544353</v>
      </c>
      <c r="F13006" s="4">
        <v>1283784</v>
      </c>
      <c r="G13006" s="4">
        <v>916819</v>
      </c>
      <c r="H13006" s="4">
        <v>360933</v>
      </c>
      <c r="I13006" s="4">
        <v>94105888</v>
      </c>
      <c r="J13006" s="4">
        <v>91544353</v>
      </c>
      <c r="K13006" s="4">
        <v>91544353</v>
      </c>
    </row>
    <row r="13007" spans="1:11" x14ac:dyDescent="0.35">
      <c r="A13007" t="s">
        <v>1229</v>
      </c>
      <c r="B13007" t="s">
        <v>2126</v>
      </c>
      <c r="C13007" t="s">
        <v>1850</v>
      </c>
      <c r="E13007" s="4">
        <v>22400000</v>
      </c>
      <c r="I13007" s="4">
        <v>22400000</v>
      </c>
      <c r="J13007">
        <v>22400000</v>
      </c>
      <c r="K13007" s="4">
        <v>0</v>
      </c>
    </row>
    <row r="13008" spans="1:11" x14ac:dyDescent="0.35">
      <c r="A13008" t="s">
        <v>1229</v>
      </c>
      <c r="B13008" t="s">
        <v>2127</v>
      </c>
      <c r="E13008" s="4">
        <v>22400000</v>
      </c>
      <c r="I13008" s="4">
        <v>22400000</v>
      </c>
      <c r="J13008">
        <v>22400000</v>
      </c>
      <c r="K13008" s="4">
        <v>0</v>
      </c>
    </row>
    <row r="13009" spans="1:11" x14ac:dyDescent="0.35">
      <c r="A13009" t="s">
        <v>1229</v>
      </c>
      <c r="B13009" t="s">
        <v>2128</v>
      </c>
      <c r="C13009" t="s">
        <v>1851</v>
      </c>
      <c r="D13009" s="4">
        <v>972999</v>
      </c>
      <c r="F13009" s="4">
        <v>242973</v>
      </c>
      <c r="I13009" s="4">
        <v>1215972</v>
      </c>
      <c r="J13009" s="4">
        <v>972999</v>
      </c>
      <c r="K13009" s="4">
        <v>972999</v>
      </c>
    </row>
    <row r="13010" spans="1:11" x14ac:dyDescent="0.35">
      <c r="A13010" t="s">
        <v>1229</v>
      </c>
      <c r="B13010" t="s">
        <v>2129</v>
      </c>
      <c r="C13010" t="s">
        <v>1852</v>
      </c>
      <c r="G13010" s="4">
        <v>9541</v>
      </c>
      <c r="I13010" s="4">
        <v>9541</v>
      </c>
      <c r="J13010">
        <v>0</v>
      </c>
      <c r="K13010" s="4">
        <v>0</v>
      </c>
    </row>
    <row r="13011" spans="1:11" x14ac:dyDescent="0.35">
      <c r="A13011" t="s">
        <v>1229</v>
      </c>
      <c r="B13011" t="s">
        <v>2130</v>
      </c>
      <c r="C13011" t="s">
        <v>1853</v>
      </c>
      <c r="D13011" s="4">
        <v>3078</v>
      </c>
      <c r="E13011" s="4">
        <v>770</v>
      </c>
      <c r="G13011" s="4">
        <v>5461</v>
      </c>
      <c r="H13011" s="4">
        <v>21843</v>
      </c>
      <c r="I13011" s="4">
        <v>31152</v>
      </c>
      <c r="J13011" s="4">
        <v>3848</v>
      </c>
      <c r="K13011" s="4">
        <v>3078</v>
      </c>
    </row>
    <row r="13012" spans="1:11" x14ac:dyDescent="0.35">
      <c r="A13012" t="s">
        <v>1229</v>
      </c>
      <c r="B13012" t="s">
        <v>2172</v>
      </c>
      <c r="C13012" t="s">
        <v>1893</v>
      </c>
      <c r="G13012" s="4">
        <v>8362</v>
      </c>
      <c r="H13012" s="4">
        <v>8362</v>
      </c>
      <c r="I13012" s="4">
        <v>16724</v>
      </c>
      <c r="J13012">
        <v>0</v>
      </c>
      <c r="K13012" s="4">
        <v>0</v>
      </c>
    </row>
    <row r="13013" spans="1:11" x14ac:dyDescent="0.35">
      <c r="A13013" t="s">
        <v>1229</v>
      </c>
      <c r="B13013" t="s">
        <v>2182</v>
      </c>
      <c r="C13013" t="s">
        <v>1903</v>
      </c>
      <c r="D13013" s="4">
        <v>2262</v>
      </c>
      <c r="I13013" s="4">
        <v>2262</v>
      </c>
      <c r="J13013" s="4">
        <v>2262</v>
      </c>
      <c r="K13013" s="4">
        <v>2262</v>
      </c>
    </row>
    <row r="13014" spans="1:11" x14ac:dyDescent="0.35">
      <c r="A13014" t="s">
        <v>1229</v>
      </c>
      <c r="B13014" t="s">
        <v>2131</v>
      </c>
      <c r="C13014" t="s">
        <v>1854</v>
      </c>
      <c r="D13014" s="4">
        <v>32812</v>
      </c>
      <c r="H13014" s="4">
        <v>1203756</v>
      </c>
      <c r="I13014" s="4">
        <v>1236568</v>
      </c>
      <c r="J13014" s="4">
        <v>32812</v>
      </c>
      <c r="K13014" s="4">
        <v>32812</v>
      </c>
    </row>
    <row r="13015" spans="1:11" x14ac:dyDescent="0.35">
      <c r="A13015" t="s">
        <v>1229</v>
      </c>
      <c r="B13015" t="s">
        <v>2132</v>
      </c>
      <c r="C13015" t="s">
        <v>1855</v>
      </c>
      <c r="D13015" s="4">
        <v>166632</v>
      </c>
      <c r="F13015" s="4">
        <v>809293</v>
      </c>
      <c r="G13015" s="4">
        <v>214729</v>
      </c>
      <c r="H13015" s="4">
        <v>524683</v>
      </c>
      <c r="I13015" s="4">
        <v>1715338</v>
      </c>
      <c r="J13015" s="4">
        <v>166632</v>
      </c>
      <c r="K13015" s="4">
        <v>166632</v>
      </c>
    </row>
    <row r="13016" spans="1:11" x14ac:dyDescent="0.35">
      <c r="A13016" t="s">
        <v>1229</v>
      </c>
      <c r="B13016" t="s">
        <v>2133</v>
      </c>
      <c r="C13016" t="s">
        <v>1856</v>
      </c>
      <c r="D13016" s="4">
        <v>13702</v>
      </c>
      <c r="F13016" s="4">
        <v>60780</v>
      </c>
      <c r="H13016" s="4">
        <v>6368</v>
      </c>
      <c r="I13016" s="4">
        <v>80850</v>
      </c>
      <c r="J13016" s="4">
        <v>13702</v>
      </c>
      <c r="K13016" s="4">
        <v>13702</v>
      </c>
    </row>
    <row r="13017" spans="1:11" x14ac:dyDescent="0.35">
      <c r="A13017" t="s">
        <v>1229</v>
      </c>
      <c r="B13017" t="s">
        <v>2134</v>
      </c>
      <c r="C13017" t="s">
        <v>1857</v>
      </c>
      <c r="D13017" s="4">
        <v>103203</v>
      </c>
      <c r="G13017" s="4">
        <v>1358</v>
      </c>
      <c r="I13017" s="4">
        <v>104561</v>
      </c>
      <c r="J13017" s="4">
        <v>103203</v>
      </c>
      <c r="K13017" s="4">
        <v>103203</v>
      </c>
    </row>
    <row r="13018" spans="1:11" x14ac:dyDescent="0.35">
      <c r="A13018" t="s">
        <v>1229</v>
      </c>
      <c r="B13018" t="s">
        <v>2135</v>
      </c>
      <c r="C13018" t="s">
        <v>1858</v>
      </c>
      <c r="F13018" s="4">
        <v>16088</v>
      </c>
      <c r="G13018" s="4">
        <v>4022</v>
      </c>
      <c r="H13018" s="4">
        <v>294785</v>
      </c>
      <c r="I13018" s="4">
        <v>314895</v>
      </c>
      <c r="J13018">
        <v>0</v>
      </c>
      <c r="K13018" s="4">
        <v>0</v>
      </c>
    </row>
    <row r="13019" spans="1:11" x14ac:dyDescent="0.35">
      <c r="A13019" t="s">
        <v>1229</v>
      </c>
      <c r="B13019" t="s">
        <v>2136</v>
      </c>
      <c r="C13019" t="s">
        <v>1859</v>
      </c>
      <c r="D13019" s="4">
        <v>25000</v>
      </c>
      <c r="F13019" s="4">
        <v>530421</v>
      </c>
      <c r="G13019" s="4">
        <v>105424</v>
      </c>
      <c r="H13019" s="4">
        <v>2248858</v>
      </c>
      <c r="I13019" s="4">
        <v>2909703</v>
      </c>
      <c r="J13019" s="4">
        <v>25000</v>
      </c>
      <c r="K13019" s="4">
        <v>25000</v>
      </c>
    </row>
    <row r="13020" spans="1:11" x14ac:dyDescent="0.35">
      <c r="A13020" t="s">
        <v>1229</v>
      </c>
      <c r="B13020" t="s">
        <v>2137</v>
      </c>
      <c r="C13020" t="s">
        <v>1860</v>
      </c>
      <c r="F13020" s="4">
        <v>3478497</v>
      </c>
      <c r="H13020" s="4">
        <v>543515</v>
      </c>
      <c r="I13020" s="4">
        <v>4022012</v>
      </c>
      <c r="J13020">
        <v>0</v>
      </c>
      <c r="K13020" s="4">
        <v>0</v>
      </c>
    </row>
    <row r="13021" spans="1:11" x14ac:dyDescent="0.35">
      <c r="A13021" t="s">
        <v>1229</v>
      </c>
      <c r="B13021" t="s">
        <v>2138</v>
      </c>
      <c r="C13021" t="s">
        <v>1861</v>
      </c>
      <c r="D13021" s="4">
        <v>490226</v>
      </c>
      <c r="F13021" s="4">
        <v>186077</v>
      </c>
      <c r="I13021" s="4">
        <v>676303</v>
      </c>
      <c r="J13021" s="4">
        <v>490226</v>
      </c>
      <c r="K13021" s="4">
        <v>490226</v>
      </c>
    </row>
    <row r="13022" spans="1:11" x14ac:dyDescent="0.35">
      <c r="A13022" t="s">
        <v>1229</v>
      </c>
      <c r="B13022" t="s">
        <v>2139</v>
      </c>
      <c r="C13022" t="s">
        <v>1862</v>
      </c>
      <c r="E13022" s="4">
        <v>0</v>
      </c>
      <c r="F13022" s="4">
        <v>3076714</v>
      </c>
      <c r="H13022" s="4">
        <v>555459</v>
      </c>
      <c r="I13022" s="4">
        <v>3632172</v>
      </c>
      <c r="J13022">
        <v>0</v>
      </c>
      <c r="K13022" s="4">
        <v>0</v>
      </c>
    </row>
    <row r="13023" spans="1:11" x14ac:dyDescent="0.35">
      <c r="A13023" t="s">
        <v>1229</v>
      </c>
      <c r="B13023" t="s">
        <v>2140</v>
      </c>
      <c r="C13023" t="s">
        <v>1863</v>
      </c>
      <c r="D13023" s="4">
        <v>7698</v>
      </c>
      <c r="E13023" s="4">
        <v>6117</v>
      </c>
      <c r="F13023" s="4">
        <v>38900</v>
      </c>
      <c r="G13023" s="4">
        <v>54459</v>
      </c>
      <c r="H13023" s="4">
        <v>31120</v>
      </c>
      <c r="I13023" s="4">
        <v>138294</v>
      </c>
      <c r="J13023" s="4">
        <v>13815</v>
      </c>
      <c r="K13023" s="4">
        <v>7698</v>
      </c>
    </row>
    <row r="13024" spans="1:11" x14ac:dyDescent="0.35">
      <c r="A13024" t="s">
        <v>1229</v>
      </c>
      <c r="B13024" t="s">
        <v>2141</v>
      </c>
      <c r="D13024" s="4">
        <v>1817612</v>
      </c>
      <c r="E13024" s="4">
        <v>6887</v>
      </c>
      <c r="F13024" s="4">
        <v>8439743</v>
      </c>
      <c r="G13024" s="4">
        <v>403356</v>
      </c>
      <c r="H13024" s="4">
        <v>5438749</v>
      </c>
      <c r="I13024" s="4">
        <v>16106347</v>
      </c>
      <c r="J13024" s="4">
        <v>1824499</v>
      </c>
      <c r="K13024" s="4">
        <v>1817612</v>
      </c>
    </row>
    <row r="13025" spans="1:11" x14ac:dyDescent="0.35">
      <c r="A13025" t="s">
        <v>1229</v>
      </c>
      <c r="B13025" t="s">
        <v>2143</v>
      </c>
      <c r="C13025" t="s">
        <v>1865</v>
      </c>
      <c r="D13025" s="4">
        <v>43921</v>
      </c>
      <c r="E13025" s="4">
        <v>0</v>
      </c>
      <c r="G13025" s="4">
        <v>131762</v>
      </c>
      <c r="H13025" s="4">
        <v>43552</v>
      </c>
      <c r="I13025" s="4">
        <v>219235</v>
      </c>
      <c r="J13025" s="4">
        <v>43921</v>
      </c>
      <c r="K13025" s="4">
        <v>43921</v>
      </c>
    </row>
    <row r="13026" spans="1:11" x14ac:dyDescent="0.35">
      <c r="A13026" t="s">
        <v>1229</v>
      </c>
      <c r="B13026" t="s">
        <v>2144</v>
      </c>
      <c r="C13026" t="s">
        <v>1866</v>
      </c>
      <c r="I13026" s="4">
        <v>0</v>
      </c>
      <c r="J13026">
        <v>0</v>
      </c>
      <c r="K13026" s="4">
        <v>0</v>
      </c>
    </row>
    <row r="13027" spans="1:11" x14ac:dyDescent="0.35">
      <c r="A13027" t="s">
        <v>1229</v>
      </c>
      <c r="B13027" t="s">
        <v>2145</v>
      </c>
      <c r="C13027" t="s">
        <v>1867</v>
      </c>
      <c r="D13027" s="4">
        <v>2769990</v>
      </c>
      <c r="E13027" s="4">
        <v>100000</v>
      </c>
      <c r="F13027" s="4">
        <v>58500</v>
      </c>
      <c r="H13027" s="4">
        <v>6424222</v>
      </c>
      <c r="I13027" s="4">
        <v>9352712</v>
      </c>
      <c r="J13027" s="4">
        <v>2869990</v>
      </c>
      <c r="K13027" s="4">
        <v>2769990</v>
      </c>
    </row>
    <row r="13028" spans="1:11" x14ac:dyDescent="0.35">
      <c r="A13028" t="s">
        <v>1229</v>
      </c>
      <c r="B13028" t="s">
        <v>2146</v>
      </c>
      <c r="C13028" t="s">
        <v>1868</v>
      </c>
      <c r="F13028" s="4">
        <v>68371</v>
      </c>
      <c r="H13028" s="4">
        <v>6802376</v>
      </c>
      <c r="I13028" s="4">
        <v>6870748</v>
      </c>
      <c r="J13028">
        <v>0</v>
      </c>
      <c r="K13028" s="4">
        <v>0</v>
      </c>
    </row>
    <row r="13029" spans="1:11" x14ac:dyDescent="0.35">
      <c r="A13029" t="s">
        <v>1229</v>
      </c>
      <c r="B13029" t="s">
        <v>2173</v>
      </c>
      <c r="C13029" t="s">
        <v>1894</v>
      </c>
      <c r="D13029" s="4">
        <v>29522</v>
      </c>
      <c r="I13029" s="4">
        <v>29522</v>
      </c>
      <c r="J13029" s="4">
        <v>29522</v>
      </c>
      <c r="K13029" s="4">
        <v>29522</v>
      </c>
    </row>
    <row r="13030" spans="1:11" x14ac:dyDescent="0.35">
      <c r="A13030" t="s">
        <v>1229</v>
      </c>
      <c r="B13030" t="s">
        <v>2147</v>
      </c>
      <c r="C13030" t="s">
        <v>1869</v>
      </c>
      <c r="H13030" s="4">
        <v>2100480</v>
      </c>
      <c r="I13030" s="4">
        <v>2100480</v>
      </c>
      <c r="J13030">
        <v>0</v>
      </c>
      <c r="K13030" s="4">
        <v>0</v>
      </c>
    </row>
    <row r="13031" spans="1:11" x14ac:dyDescent="0.35">
      <c r="A13031" t="s">
        <v>1229</v>
      </c>
      <c r="B13031" t="s">
        <v>2148</v>
      </c>
      <c r="C13031" t="s">
        <v>1870</v>
      </c>
      <c r="E13031" s="4">
        <v>14112667</v>
      </c>
      <c r="H13031" s="4">
        <v>515444</v>
      </c>
      <c r="I13031" s="4">
        <v>14628111</v>
      </c>
      <c r="J13031">
        <v>14112667</v>
      </c>
      <c r="K13031" s="4">
        <v>0</v>
      </c>
    </row>
    <row r="13032" spans="1:11" x14ac:dyDescent="0.35">
      <c r="A13032" t="s">
        <v>1229</v>
      </c>
      <c r="B13032" t="s">
        <v>2149</v>
      </c>
      <c r="C13032" t="s">
        <v>1871</v>
      </c>
      <c r="D13032" s="4">
        <v>130049</v>
      </c>
      <c r="E13032" s="4">
        <v>13069452</v>
      </c>
      <c r="G13032" s="4">
        <v>73845</v>
      </c>
      <c r="H13032" s="4">
        <v>29817</v>
      </c>
      <c r="I13032" s="4">
        <v>13303163</v>
      </c>
      <c r="J13032" s="4">
        <v>13199501</v>
      </c>
      <c r="K13032" s="4">
        <v>130049</v>
      </c>
    </row>
    <row r="13033" spans="1:11" x14ac:dyDescent="0.35">
      <c r="A13033" t="s">
        <v>1229</v>
      </c>
      <c r="B13033" t="s">
        <v>2150</v>
      </c>
      <c r="C13033" t="s">
        <v>1872</v>
      </c>
      <c r="D13033" s="4">
        <v>39946</v>
      </c>
      <c r="E13033" s="4">
        <v>686000</v>
      </c>
      <c r="I13033" s="4">
        <v>725946</v>
      </c>
      <c r="J13033" s="4">
        <v>725946</v>
      </c>
      <c r="K13033" s="4">
        <v>39946</v>
      </c>
    </row>
    <row r="13034" spans="1:11" x14ac:dyDescent="0.35">
      <c r="A13034" t="s">
        <v>1229</v>
      </c>
      <c r="B13034" t="s">
        <v>2151</v>
      </c>
      <c r="C13034" t="s">
        <v>1873</v>
      </c>
      <c r="D13034" s="4">
        <v>3833</v>
      </c>
      <c r="E13034" s="4">
        <v>0</v>
      </c>
      <c r="I13034" s="4">
        <v>3833</v>
      </c>
      <c r="J13034" s="4">
        <v>3833</v>
      </c>
      <c r="K13034" s="4">
        <v>3833</v>
      </c>
    </row>
    <row r="13035" spans="1:11" x14ac:dyDescent="0.35">
      <c r="A13035" t="s">
        <v>1229</v>
      </c>
      <c r="B13035" t="s">
        <v>2152</v>
      </c>
      <c r="C13035" t="s">
        <v>1874</v>
      </c>
      <c r="D13035" s="4">
        <v>6177</v>
      </c>
      <c r="I13035" s="4">
        <v>6177</v>
      </c>
      <c r="J13035" s="4">
        <v>6177</v>
      </c>
      <c r="K13035" s="4">
        <v>6177</v>
      </c>
    </row>
    <row r="13036" spans="1:11" x14ac:dyDescent="0.35">
      <c r="A13036" t="s">
        <v>1229</v>
      </c>
      <c r="B13036" t="s">
        <v>2153</v>
      </c>
      <c r="C13036" t="s">
        <v>1875</v>
      </c>
      <c r="D13036" s="4">
        <v>0</v>
      </c>
      <c r="H13036" s="4">
        <v>287118</v>
      </c>
      <c r="I13036" s="4">
        <v>287118</v>
      </c>
      <c r="J13036" s="4">
        <v>0</v>
      </c>
      <c r="K13036" s="4">
        <v>0</v>
      </c>
    </row>
    <row r="13037" spans="1:11" x14ac:dyDescent="0.35">
      <c r="A13037" t="s">
        <v>1229</v>
      </c>
      <c r="B13037" t="s">
        <v>2154</v>
      </c>
      <c r="C13037" t="s">
        <v>1876</v>
      </c>
      <c r="H13037" s="4">
        <v>653520</v>
      </c>
      <c r="I13037" s="4">
        <v>653520</v>
      </c>
      <c r="J13037">
        <v>0</v>
      </c>
      <c r="K13037" s="4">
        <v>0</v>
      </c>
    </row>
    <row r="13038" spans="1:11" x14ac:dyDescent="0.35">
      <c r="A13038" t="s">
        <v>1229</v>
      </c>
      <c r="B13038" t="s">
        <v>2155</v>
      </c>
      <c r="C13038" t="s">
        <v>1877</v>
      </c>
      <c r="D13038" s="4">
        <v>39109</v>
      </c>
      <c r="I13038" s="4">
        <v>39109</v>
      </c>
      <c r="J13038" s="4">
        <v>39109</v>
      </c>
      <c r="K13038" s="4">
        <v>39109</v>
      </c>
    </row>
    <row r="13039" spans="1:11" x14ac:dyDescent="0.35">
      <c r="A13039" t="s">
        <v>1229</v>
      </c>
      <c r="B13039" t="s">
        <v>2156</v>
      </c>
      <c r="D13039" s="4">
        <v>3062546</v>
      </c>
      <c r="E13039" s="4">
        <v>27968119</v>
      </c>
      <c r="F13039" s="4">
        <v>126871</v>
      </c>
      <c r="G13039" s="4">
        <v>205608</v>
      </c>
      <c r="H13039" s="4">
        <v>16856529</v>
      </c>
      <c r="I13039" s="4">
        <v>48219673</v>
      </c>
      <c r="J13039" s="4">
        <v>31030665</v>
      </c>
      <c r="K13039" s="4">
        <v>3062546</v>
      </c>
    </row>
    <row r="13040" spans="1:11" x14ac:dyDescent="0.35">
      <c r="A13040" t="s">
        <v>1229</v>
      </c>
      <c r="B13040" t="s">
        <v>2157</v>
      </c>
      <c r="C13040" t="s">
        <v>1879</v>
      </c>
      <c r="D13040" s="4">
        <v>3081413</v>
      </c>
      <c r="I13040" s="4">
        <v>3081413</v>
      </c>
      <c r="J13040" s="4">
        <v>3081413</v>
      </c>
      <c r="K13040" s="4">
        <v>3081413</v>
      </c>
    </row>
    <row r="13041" spans="1:11" x14ac:dyDescent="0.35">
      <c r="A13041" t="s">
        <v>1229</v>
      </c>
      <c r="B13041" t="s">
        <v>2186</v>
      </c>
      <c r="C13041" t="s">
        <v>1907</v>
      </c>
      <c r="D13041" s="4">
        <v>9917</v>
      </c>
      <c r="I13041" s="4">
        <v>9917</v>
      </c>
      <c r="J13041" s="4">
        <v>9917</v>
      </c>
      <c r="K13041" s="4">
        <v>9917</v>
      </c>
    </row>
    <row r="13042" spans="1:11" x14ac:dyDescent="0.35">
      <c r="A13042" t="s">
        <v>1229</v>
      </c>
      <c r="B13042" t="s">
        <v>2176</v>
      </c>
      <c r="C13042" t="s">
        <v>1897</v>
      </c>
      <c r="D13042" s="4">
        <v>35256</v>
      </c>
      <c r="I13042" s="4">
        <v>35256</v>
      </c>
      <c r="J13042" s="4">
        <v>35256</v>
      </c>
      <c r="K13042" s="4">
        <v>35256</v>
      </c>
    </row>
    <row r="13043" spans="1:11" x14ac:dyDescent="0.35">
      <c r="A13043" t="s">
        <v>1229</v>
      </c>
      <c r="B13043" t="s">
        <v>2158</v>
      </c>
      <c r="C13043" t="s">
        <v>1880</v>
      </c>
      <c r="D13043" s="4">
        <v>655225</v>
      </c>
      <c r="I13043" s="4">
        <v>655225</v>
      </c>
      <c r="J13043" s="4">
        <v>655225</v>
      </c>
      <c r="K13043" s="4">
        <v>655225</v>
      </c>
    </row>
    <row r="13044" spans="1:11" x14ac:dyDescent="0.35">
      <c r="A13044" t="s">
        <v>1229</v>
      </c>
      <c r="B13044" t="s">
        <v>2159</v>
      </c>
      <c r="C13044" t="s">
        <v>1881</v>
      </c>
      <c r="D13044" s="4">
        <v>4814757</v>
      </c>
      <c r="I13044" s="4">
        <v>4814757</v>
      </c>
      <c r="J13044" s="4">
        <v>4814757</v>
      </c>
      <c r="K13044" s="4">
        <v>4814757</v>
      </c>
    </row>
    <row r="13045" spans="1:11" x14ac:dyDescent="0.35">
      <c r="A13045" t="s">
        <v>1229</v>
      </c>
      <c r="B13045" t="s">
        <v>2174</v>
      </c>
      <c r="C13045" t="s">
        <v>1895</v>
      </c>
      <c r="D13045" s="4">
        <v>156623</v>
      </c>
      <c r="I13045" s="4">
        <v>156623</v>
      </c>
      <c r="J13045" s="4">
        <v>156623</v>
      </c>
      <c r="K13045" s="4">
        <v>156623</v>
      </c>
    </row>
    <row r="13046" spans="1:11" x14ac:dyDescent="0.35">
      <c r="A13046" t="s">
        <v>1229</v>
      </c>
      <c r="B13046" t="s">
        <v>2160</v>
      </c>
      <c r="C13046" t="s">
        <v>1882</v>
      </c>
      <c r="D13046" s="4">
        <v>1252</v>
      </c>
      <c r="F13046" s="4">
        <v>521308</v>
      </c>
      <c r="I13046" s="4">
        <v>522560</v>
      </c>
      <c r="J13046" s="4">
        <v>1252</v>
      </c>
      <c r="K13046" s="4">
        <v>1252</v>
      </c>
    </row>
    <row r="13047" spans="1:11" x14ac:dyDescent="0.35">
      <c r="A13047" t="s">
        <v>1229</v>
      </c>
      <c r="B13047" t="s">
        <v>2179</v>
      </c>
      <c r="C13047" t="s">
        <v>1900</v>
      </c>
      <c r="D13047" s="4">
        <v>3480</v>
      </c>
      <c r="I13047" s="4">
        <v>3480</v>
      </c>
      <c r="J13047" s="4">
        <v>3480</v>
      </c>
      <c r="K13047" s="4">
        <v>3480</v>
      </c>
    </row>
    <row r="13048" spans="1:11" x14ac:dyDescent="0.35">
      <c r="A13048" t="s">
        <v>1229</v>
      </c>
      <c r="B13048" t="s">
        <v>2161</v>
      </c>
      <c r="C13048" t="s">
        <v>1883</v>
      </c>
      <c r="D13048" s="4">
        <v>23595</v>
      </c>
      <c r="I13048" s="4">
        <v>23595</v>
      </c>
      <c r="J13048" s="4">
        <v>23595</v>
      </c>
      <c r="K13048" s="4">
        <v>23595</v>
      </c>
    </row>
    <row r="13049" spans="1:11" x14ac:dyDescent="0.35">
      <c r="A13049" t="s">
        <v>1229</v>
      </c>
      <c r="B13049" t="s">
        <v>2162</v>
      </c>
      <c r="C13049" t="s">
        <v>1884</v>
      </c>
      <c r="D13049" s="4">
        <v>233282</v>
      </c>
      <c r="I13049" s="4">
        <v>233282</v>
      </c>
      <c r="J13049" s="4">
        <v>233282</v>
      </c>
      <c r="K13049" s="4">
        <v>233282</v>
      </c>
    </row>
    <row r="13050" spans="1:11" x14ac:dyDescent="0.35">
      <c r="A13050" t="s">
        <v>1229</v>
      </c>
      <c r="B13050" t="s">
        <v>2163</v>
      </c>
      <c r="D13050" s="4">
        <v>9014800</v>
      </c>
      <c r="F13050" s="4">
        <v>521308</v>
      </c>
      <c r="I13050" s="4">
        <v>9536108</v>
      </c>
      <c r="J13050" s="4">
        <v>9014800</v>
      </c>
      <c r="K13050" s="4">
        <v>9014800</v>
      </c>
    </row>
    <row r="13051" spans="1:11" x14ac:dyDescent="0.35">
      <c r="A13051" t="s">
        <v>1229</v>
      </c>
      <c r="B13051" t="s">
        <v>2164</v>
      </c>
      <c r="C13051" t="s">
        <v>1886</v>
      </c>
      <c r="H13051" s="4">
        <v>457181</v>
      </c>
      <c r="I13051" s="4">
        <v>457181</v>
      </c>
      <c r="J13051">
        <v>0</v>
      </c>
      <c r="K13051" s="4">
        <v>0</v>
      </c>
    </row>
    <row r="13052" spans="1:11" x14ac:dyDescent="0.35">
      <c r="A13052" t="s">
        <v>1229</v>
      </c>
      <c r="B13052" t="s">
        <v>2165</v>
      </c>
      <c r="H13052" s="4">
        <v>457181</v>
      </c>
      <c r="I13052" s="4">
        <v>457181</v>
      </c>
      <c r="J13052">
        <v>0</v>
      </c>
      <c r="K13052" s="4">
        <v>0</v>
      </c>
    </row>
    <row r="13053" spans="1:11" x14ac:dyDescent="0.35">
      <c r="A13053" t="s">
        <v>1229</v>
      </c>
      <c r="B13053" t="s">
        <v>2177</v>
      </c>
      <c r="C13053" t="s">
        <v>1898</v>
      </c>
      <c r="D13053" s="4">
        <v>50000</v>
      </c>
      <c r="I13053" s="4">
        <v>50000</v>
      </c>
      <c r="J13053" s="4">
        <v>50000</v>
      </c>
      <c r="K13053" s="4">
        <v>50000</v>
      </c>
    </row>
    <row r="13054" spans="1:11" x14ac:dyDescent="0.35">
      <c r="A13054" t="s">
        <v>1229</v>
      </c>
      <c r="B13054" t="s">
        <v>2183</v>
      </c>
      <c r="C13054" t="s">
        <v>1904</v>
      </c>
      <c r="E13054" s="4">
        <v>375000</v>
      </c>
      <c r="I13054" s="4">
        <v>375000</v>
      </c>
      <c r="J13054">
        <v>375000</v>
      </c>
      <c r="K13054" s="4">
        <v>0</v>
      </c>
    </row>
    <row r="13055" spans="1:11" x14ac:dyDescent="0.35">
      <c r="A13055" t="s">
        <v>1229</v>
      </c>
      <c r="B13055" t="s">
        <v>2166</v>
      </c>
      <c r="C13055" t="s">
        <v>1888</v>
      </c>
      <c r="H13055" s="4">
        <v>2208000</v>
      </c>
      <c r="I13055" s="4">
        <v>2208000</v>
      </c>
      <c r="J13055">
        <v>0</v>
      </c>
      <c r="K13055" s="4">
        <v>0</v>
      </c>
    </row>
    <row r="13056" spans="1:11" x14ac:dyDescent="0.35">
      <c r="A13056" t="s">
        <v>1229</v>
      </c>
      <c r="B13056" t="s">
        <v>2180</v>
      </c>
      <c r="C13056" t="s">
        <v>1901</v>
      </c>
      <c r="E13056" s="4">
        <v>2100000</v>
      </c>
      <c r="I13056" s="4">
        <v>2100000</v>
      </c>
      <c r="J13056">
        <v>2100000</v>
      </c>
      <c r="K13056" s="4">
        <v>0</v>
      </c>
    </row>
    <row r="13057" spans="1:11" x14ac:dyDescent="0.35">
      <c r="A13057" t="s">
        <v>1229</v>
      </c>
      <c r="B13057" t="s">
        <v>2167</v>
      </c>
      <c r="C13057" t="s">
        <v>1889</v>
      </c>
      <c r="D13057" s="4">
        <v>52500</v>
      </c>
      <c r="E13057" s="4">
        <v>3045000</v>
      </c>
      <c r="I13057" s="4">
        <v>3097500</v>
      </c>
      <c r="J13057" s="4">
        <v>3097500</v>
      </c>
      <c r="K13057" s="4">
        <v>52500</v>
      </c>
    </row>
    <row r="13058" spans="1:11" x14ac:dyDescent="0.35">
      <c r="A13058" t="s">
        <v>1229</v>
      </c>
      <c r="B13058" t="s">
        <v>2168</v>
      </c>
      <c r="C13058" t="s">
        <v>1890</v>
      </c>
      <c r="E13058" s="4">
        <v>1650000</v>
      </c>
      <c r="I13058" s="4">
        <v>1650000</v>
      </c>
      <c r="J13058">
        <v>1650000</v>
      </c>
      <c r="K13058" s="4">
        <v>0</v>
      </c>
    </row>
    <row r="13059" spans="1:11" x14ac:dyDescent="0.35">
      <c r="A13059" t="s">
        <v>1229</v>
      </c>
      <c r="B13059" t="s">
        <v>2181</v>
      </c>
      <c r="C13059" t="s">
        <v>1902</v>
      </c>
      <c r="E13059" s="4">
        <v>4200000</v>
      </c>
      <c r="I13059" s="4">
        <v>4200000</v>
      </c>
      <c r="J13059">
        <v>4200000</v>
      </c>
      <c r="K13059" s="4">
        <v>0</v>
      </c>
    </row>
    <row r="13060" spans="1:11" x14ac:dyDescent="0.35">
      <c r="A13060" t="s">
        <v>1229</v>
      </c>
      <c r="B13060" t="s">
        <v>2169</v>
      </c>
      <c r="D13060" s="4">
        <v>102500</v>
      </c>
      <c r="E13060" s="4">
        <v>11370000</v>
      </c>
      <c r="H13060" s="4">
        <v>2208000</v>
      </c>
      <c r="I13060" s="4">
        <v>13680500</v>
      </c>
      <c r="J13060" s="4">
        <v>11472500</v>
      </c>
      <c r="K13060" s="4">
        <v>102500</v>
      </c>
    </row>
    <row r="13061" spans="1:11" x14ac:dyDescent="0.35">
      <c r="A13061" t="s">
        <v>1229</v>
      </c>
      <c r="B13061" t="s">
        <v>2170</v>
      </c>
      <c r="D13061" s="4">
        <v>175881184</v>
      </c>
      <c r="E13061" s="4">
        <v>90181211</v>
      </c>
      <c r="F13061" s="4">
        <v>51000265</v>
      </c>
      <c r="G13061" s="4">
        <v>2964142</v>
      </c>
      <c r="H13061" s="4">
        <v>30232093</v>
      </c>
      <c r="I13061" s="4">
        <v>350258894</v>
      </c>
      <c r="J13061" s="4">
        <f>SUM(D13061,E13061)</f>
        <v>266062395</v>
      </c>
      <c r="K13061" s="4">
        <v>175881184</v>
      </c>
    </row>
    <row r="13062" spans="1:11" x14ac:dyDescent="0.35">
      <c r="A13062" t="s">
        <v>1234</v>
      </c>
      <c r="B13062" t="s">
        <v>2118</v>
      </c>
      <c r="C13062" t="s">
        <v>1843</v>
      </c>
      <c r="D13062" s="4">
        <v>46438096</v>
      </c>
      <c r="E13062" s="4">
        <v>232897</v>
      </c>
      <c r="F13062" s="4">
        <v>10400600</v>
      </c>
      <c r="I13062" s="4">
        <v>57071593</v>
      </c>
      <c r="J13062" s="4">
        <v>46670993</v>
      </c>
      <c r="K13062" s="4">
        <v>46438096</v>
      </c>
    </row>
    <row r="13063" spans="1:11" x14ac:dyDescent="0.35">
      <c r="A13063" t="s">
        <v>1234</v>
      </c>
      <c r="B13063" t="s">
        <v>2119</v>
      </c>
      <c r="C13063" t="s">
        <v>1844</v>
      </c>
      <c r="D13063" s="4">
        <v>365307</v>
      </c>
      <c r="E13063" s="4">
        <v>27249</v>
      </c>
      <c r="F13063" s="4">
        <v>1829138</v>
      </c>
      <c r="G13063" s="4">
        <v>321750</v>
      </c>
      <c r="H13063" s="4">
        <v>2896592</v>
      </c>
      <c r="I13063" s="4">
        <v>5440035</v>
      </c>
      <c r="J13063" s="4">
        <v>392556</v>
      </c>
      <c r="K13063" s="4">
        <v>365307</v>
      </c>
    </row>
    <row r="13064" spans="1:11" x14ac:dyDescent="0.35">
      <c r="A13064" t="s">
        <v>1234</v>
      </c>
      <c r="B13064" t="s">
        <v>2120</v>
      </c>
      <c r="C13064" t="s">
        <v>1845</v>
      </c>
      <c r="D13064" s="4">
        <v>158679</v>
      </c>
      <c r="H13064" s="4">
        <v>4881040</v>
      </c>
      <c r="I13064" s="4">
        <v>5039719</v>
      </c>
      <c r="J13064" s="4">
        <v>158679</v>
      </c>
      <c r="K13064" s="4">
        <v>158679</v>
      </c>
    </row>
    <row r="13065" spans="1:11" x14ac:dyDescent="0.35">
      <c r="A13065" t="s">
        <v>1234</v>
      </c>
      <c r="B13065" t="s">
        <v>2121</v>
      </c>
      <c r="D13065" s="4">
        <v>46962082</v>
      </c>
      <c r="E13065" s="4">
        <v>260146</v>
      </c>
      <c r="F13065" s="4">
        <v>12229738</v>
      </c>
      <c r="G13065" s="4">
        <v>321750</v>
      </c>
      <c r="H13065" s="4">
        <v>7777632</v>
      </c>
      <c r="I13065" s="4">
        <v>67551347</v>
      </c>
      <c r="J13065" s="4">
        <v>47222228</v>
      </c>
      <c r="K13065" s="4">
        <v>46962082</v>
      </c>
    </row>
    <row r="13066" spans="1:11" x14ac:dyDescent="0.35">
      <c r="A13066" t="s">
        <v>1234</v>
      </c>
      <c r="B13066" t="s">
        <v>2122</v>
      </c>
      <c r="C13066" t="s">
        <v>1846</v>
      </c>
      <c r="D13066" s="4">
        <v>47705085</v>
      </c>
      <c r="E13066" s="4">
        <v>14241506</v>
      </c>
      <c r="F13066" s="4">
        <v>39285</v>
      </c>
      <c r="G13066" s="4">
        <v>2893027</v>
      </c>
      <c r="H13066" s="4">
        <v>991360</v>
      </c>
      <c r="I13066" s="4">
        <v>65870263</v>
      </c>
      <c r="J13066" s="4">
        <v>61946591</v>
      </c>
      <c r="K13066" s="4">
        <v>47705085</v>
      </c>
    </row>
    <row r="13067" spans="1:11" x14ac:dyDescent="0.35">
      <c r="A13067" t="s">
        <v>1234</v>
      </c>
      <c r="B13067" t="s">
        <v>2123</v>
      </c>
      <c r="C13067" t="s">
        <v>1847</v>
      </c>
      <c r="D13067" s="4">
        <v>11137769</v>
      </c>
      <c r="E13067" s="4">
        <v>45998</v>
      </c>
      <c r="F13067" s="4">
        <v>2007975</v>
      </c>
      <c r="G13067" s="4">
        <v>3377450</v>
      </c>
      <c r="H13067" s="4">
        <v>11519698</v>
      </c>
      <c r="I13067" s="4">
        <v>28088890</v>
      </c>
      <c r="J13067" s="4">
        <v>11183767</v>
      </c>
      <c r="K13067" s="4">
        <v>11137769</v>
      </c>
    </row>
    <row r="13068" spans="1:11" x14ac:dyDescent="0.35">
      <c r="A13068" t="s">
        <v>1234</v>
      </c>
      <c r="B13068" t="s">
        <v>2124</v>
      </c>
      <c r="C13068" t="s">
        <v>1848</v>
      </c>
      <c r="D13068" s="4">
        <v>3200883</v>
      </c>
      <c r="E13068" s="4">
        <v>2905</v>
      </c>
      <c r="I13068" s="4">
        <v>3203788</v>
      </c>
      <c r="J13068" s="4">
        <v>3203788</v>
      </c>
      <c r="K13068" s="4">
        <v>3200883</v>
      </c>
    </row>
    <row r="13069" spans="1:11" x14ac:dyDescent="0.35">
      <c r="A13069" t="s">
        <v>1234</v>
      </c>
      <c r="B13069" t="s">
        <v>2125</v>
      </c>
      <c r="D13069" s="4">
        <v>62043738</v>
      </c>
      <c r="E13069" s="4">
        <v>14290409</v>
      </c>
      <c r="F13069" s="4">
        <v>2047260</v>
      </c>
      <c r="G13069" s="4">
        <v>6270477</v>
      </c>
      <c r="H13069" s="4">
        <v>12511058</v>
      </c>
      <c r="I13069" s="4">
        <v>97162941</v>
      </c>
      <c r="J13069" s="4">
        <v>76334147</v>
      </c>
      <c r="K13069" s="4">
        <v>62043738</v>
      </c>
    </row>
    <row r="13070" spans="1:11" x14ac:dyDescent="0.35">
      <c r="A13070" t="s">
        <v>1234</v>
      </c>
      <c r="B13070" t="s">
        <v>2190</v>
      </c>
      <c r="C13070" t="s">
        <v>1911</v>
      </c>
      <c r="D13070" s="4">
        <v>810733</v>
      </c>
      <c r="I13070" s="4">
        <v>810733</v>
      </c>
      <c r="J13070" s="4">
        <v>810733</v>
      </c>
      <c r="K13070" s="4">
        <v>810733</v>
      </c>
    </row>
    <row r="13071" spans="1:11" x14ac:dyDescent="0.35">
      <c r="A13071" t="s">
        <v>1234</v>
      </c>
      <c r="B13071" t="s">
        <v>2126</v>
      </c>
      <c r="C13071" t="s">
        <v>1850</v>
      </c>
      <c r="D13071" s="4">
        <v>804293</v>
      </c>
      <c r="E13071" s="4">
        <v>800000</v>
      </c>
      <c r="I13071" s="4">
        <v>1604293</v>
      </c>
      <c r="J13071" s="4">
        <v>1604293</v>
      </c>
      <c r="K13071" s="4">
        <v>804293</v>
      </c>
    </row>
    <row r="13072" spans="1:11" x14ac:dyDescent="0.35">
      <c r="A13072" t="s">
        <v>1234</v>
      </c>
      <c r="B13072" t="s">
        <v>2127</v>
      </c>
      <c r="D13072" s="4">
        <v>1615027</v>
      </c>
      <c r="E13072" s="4">
        <v>800000</v>
      </c>
      <c r="I13072" s="4">
        <v>2415027</v>
      </c>
      <c r="J13072" s="4">
        <v>2415027</v>
      </c>
      <c r="K13072" s="4">
        <v>1615027</v>
      </c>
    </row>
    <row r="13073" spans="1:11" x14ac:dyDescent="0.35">
      <c r="A13073" t="s">
        <v>1234</v>
      </c>
      <c r="B13073" t="s">
        <v>2203</v>
      </c>
      <c r="C13073" t="s">
        <v>1941</v>
      </c>
      <c r="E13073" s="4">
        <v>16591</v>
      </c>
      <c r="I13073" s="4">
        <v>16591</v>
      </c>
      <c r="J13073">
        <v>16591</v>
      </c>
      <c r="K13073" s="4">
        <v>0</v>
      </c>
    </row>
    <row r="13074" spans="1:11" x14ac:dyDescent="0.35">
      <c r="A13074" t="s">
        <v>1234</v>
      </c>
      <c r="B13074" t="s">
        <v>2128</v>
      </c>
      <c r="C13074" t="s">
        <v>1851</v>
      </c>
      <c r="D13074" s="4">
        <v>3002</v>
      </c>
      <c r="F13074" s="4">
        <v>1374355</v>
      </c>
      <c r="I13074" s="4">
        <v>1377357</v>
      </c>
      <c r="J13074" s="4">
        <v>3002</v>
      </c>
      <c r="K13074" s="4">
        <v>3002</v>
      </c>
    </row>
    <row r="13075" spans="1:11" x14ac:dyDescent="0.35">
      <c r="A13075" t="s">
        <v>1234</v>
      </c>
      <c r="B13075" t="s">
        <v>2129</v>
      </c>
      <c r="C13075" t="s">
        <v>1852</v>
      </c>
      <c r="E13075" s="4">
        <v>27259</v>
      </c>
      <c r="I13075" s="4">
        <v>27259</v>
      </c>
      <c r="J13075">
        <v>27259</v>
      </c>
      <c r="K13075" s="4">
        <v>0</v>
      </c>
    </row>
    <row r="13076" spans="1:11" x14ac:dyDescent="0.35">
      <c r="A13076" t="s">
        <v>1234</v>
      </c>
      <c r="B13076" t="s">
        <v>2130</v>
      </c>
      <c r="C13076" t="s">
        <v>1853</v>
      </c>
      <c r="D13076" s="4">
        <v>770</v>
      </c>
      <c r="E13076" s="4">
        <v>65530</v>
      </c>
      <c r="H13076" s="4">
        <v>770</v>
      </c>
      <c r="I13076" s="4">
        <v>67070</v>
      </c>
      <c r="J13076" s="4">
        <v>66300</v>
      </c>
      <c r="K13076" s="4">
        <v>770</v>
      </c>
    </row>
    <row r="13077" spans="1:11" x14ac:dyDescent="0.35">
      <c r="A13077" t="s">
        <v>1234</v>
      </c>
      <c r="B13077" t="s">
        <v>2172</v>
      </c>
      <c r="C13077" t="s">
        <v>1893</v>
      </c>
      <c r="D13077" s="4">
        <v>1195</v>
      </c>
      <c r="E13077" s="4">
        <v>5973</v>
      </c>
      <c r="H13077" s="4">
        <v>3584</v>
      </c>
      <c r="I13077" s="4">
        <v>10751</v>
      </c>
      <c r="J13077" s="4">
        <v>7168</v>
      </c>
      <c r="K13077" s="4">
        <v>1195</v>
      </c>
    </row>
    <row r="13078" spans="1:11" x14ac:dyDescent="0.35">
      <c r="A13078" t="s">
        <v>1234</v>
      </c>
      <c r="B13078" t="s">
        <v>2188</v>
      </c>
      <c r="C13078" t="s">
        <v>1909</v>
      </c>
      <c r="D13078" s="4">
        <v>1747</v>
      </c>
      <c r="I13078" s="4">
        <v>1747</v>
      </c>
      <c r="J13078" s="4">
        <v>1747</v>
      </c>
      <c r="K13078" s="4">
        <v>1747</v>
      </c>
    </row>
    <row r="13079" spans="1:11" x14ac:dyDescent="0.35">
      <c r="A13079" t="s">
        <v>1234</v>
      </c>
      <c r="B13079" t="s">
        <v>2182</v>
      </c>
      <c r="C13079" t="s">
        <v>1903</v>
      </c>
      <c r="D13079" s="4">
        <v>73624</v>
      </c>
      <c r="E13079" s="4">
        <v>3130</v>
      </c>
      <c r="I13079" s="4">
        <v>76754</v>
      </c>
      <c r="J13079" s="4">
        <v>76754</v>
      </c>
      <c r="K13079" s="4">
        <v>73624</v>
      </c>
    </row>
    <row r="13080" spans="1:11" x14ac:dyDescent="0.35">
      <c r="A13080" t="s">
        <v>1234</v>
      </c>
      <c r="B13080" t="s">
        <v>2131</v>
      </c>
      <c r="C13080" t="s">
        <v>1854</v>
      </c>
      <c r="D13080" s="4">
        <v>437953</v>
      </c>
      <c r="F13080" s="4">
        <v>2878255</v>
      </c>
      <c r="I13080" s="4">
        <v>3316208</v>
      </c>
      <c r="J13080" s="4">
        <v>437953</v>
      </c>
      <c r="K13080" s="4">
        <v>437953</v>
      </c>
    </row>
    <row r="13081" spans="1:11" x14ac:dyDescent="0.35">
      <c r="A13081" t="s">
        <v>1234</v>
      </c>
      <c r="B13081" t="s">
        <v>2197</v>
      </c>
      <c r="C13081" t="s">
        <v>1919</v>
      </c>
      <c r="F13081" s="4">
        <v>262241</v>
      </c>
      <c r="I13081" s="4">
        <v>262241</v>
      </c>
      <c r="J13081">
        <v>0</v>
      </c>
      <c r="K13081" s="4">
        <v>0</v>
      </c>
    </row>
    <row r="13082" spans="1:11" x14ac:dyDescent="0.35">
      <c r="A13082" t="s">
        <v>1234</v>
      </c>
      <c r="B13082" t="s">
        <v>2132</v>
      </c>
      <c r="C13082" t="s">
        <v>1855</v>
      </c>
      <c r="D13082" s="4">
        <v>43718</v>
      </c>
      <c r="E13082" s="4">
        <v>5618</v>
      </c>
      <c r="F13082" s="4">
        <v>2644477</v>
      </c>
      <c r="H13082" s="4">
        <v>75084</v>
      </c>
      <c r="I13082" s="4">
        <v>2768896</v>
      </c>
      <c r="J13082" s="4">
        <v>49336</v>
      </c>
      <c r="K13082" s="4">
        <v>43718</v>
      </c>
    </row>
    <row r="13083" spans="1:11" x14ac:dyDescent="0.35">
      <c r="A13083" t="s">
        <v>1234</v>
      </c>
      <c r="B13083" t="s">
        <v>2133</v>
      </c>
      <c r="C13083" t="s">
        <v>1856</v>
      </c>
      <c r="D13083" s="4">
        <v>5788</v>
      </c>
      <c r="F13083" s="4">
        <v>49698</v>
      </c>
      <c r="I13083" s="4">
        <v>55486</v>
      </c>
      <c r="J13083" s="4">
        <v>5788</v>
      </c>
      <c r="K13083" s="4">
        <v>5788</v>
      </c>
    </row>
    <row r="13084" spans="1:11" x14ac:dyDescent="0.35">
      <c r="A13084" t="s">
        <v>1234</v>
      </c>
      <c r="B13084" t="s">
        <v>2134</v>
      </c>
      <c r="C13084" t="s">
        <v>1857</v>
      </c>
      <c r="D13084" s="4">
        <v>19011</v>
      </c>
      <c r="F13084" s="4">
        <v>74007</v>
      </c>
      <c r="H13084" s="4">
        <v>4074</v>
      </c>
      <c r="I13084" s="4">
        <v>97092</v>
      </c>
      <c r="J13084" s="4">
        <v>19011</v>
      </c>
      <c r="K13084" s="4">
        <v>19011</v>
      </c>
    </row>
    <row r="13085" spans="1:11" x14ac:dyDescent="0.35">
      <c r="A13085" t="s">
        <v>1234</v>
      </c>
      <c r="B13085" t="s">
        <v>2193</v>
      </c>
      <c r="C13085" t="s">
        <v>1914</v>
      </c>
      <c r="E13085" s="4">
        <v>181640</v>
      </c>
      <c r="H13085" s="4">
        <v>90820</v>
      </c>
      <c r="I13085" s="4">
        <v>272459</v>
      </c>
      <c r="J13085">
        <v>181640</v>
      </c>
      <c r="K13085" s="4">
        <v>0</v>
      </c>
    </row>
    <row r="13086" spans="1:11" x14ac:dyDescent="0.35">
      <c r="A13086" t="s">
        <v>1234</v>
      </c>
      <c r="B13086" t="s">
        <v>2135</v>
      </c>
      <c r="C13086" t="s">
        <v>1858</v>
      </c>
      <c r="H13086" s="4">
        <v>162056</v>
      </c>
      <c r="I13086" s="4">
        <v>162056</v>
      </c>
      <c r="J13086">
        <v>0</v>
      </c>
      <c r="K13086" s="4">
        <v>0</v>
      </c>
    </row>
    <row r="13087" spans="1:11" x14ac:dyDescent="0.35">
      <c r="A13087" t="s">
        <v>1234</v>
      </c>
      <c r="B13087" t="s">
        <v>2136</v>
      </c>
      <c r="C13087" t="s">
        <v>1859</v>
      </c>
      <c r="D13087" s="4">
        <v>14357</v>
      </c>
      <c r="E13087" s="4">
        <v>210848</v>
      </c>
      <c r="F13087" s="4">
        <v>25000</v>
      </c>
      <c r="G13087" s="4">
        <v>56114</v>
      </c>
      <c r="H13087" s="4">
        <v>4625007</v>
      </c>
      <c r="I13087" s="4">
        <v>4931325</v>
      </c>
      <c r="J13087" s="4">
        <v>225205</v>
      </c>
      <c r="K13087" s="4">
        <v>14357</v>
      </c>
    </row>
    <row r="13088" spans="1:11" x14ac:dyDescent="0.35">
      <c r="A13088" t="s">
        <v>1234</v>
      </c>
      <c r="B13088" t="s">
        <v>2137</v>
      </c>
      <c r="C13088" t="s">
        <v>1860</v>
      </c>
      <c r="E13088" s="4">
        <v>0</v>
      </c>
      <c r="H13088" s="4">
        <v>11413818</v>
      </c>
      <c r="I13088" s="4">
        <v>11413818</v>
      </c>
      <c r="J13088">
        <v>0</v>
      </c>
      <c r="K13088" s="4">
        <v>0</v>
      </c>
    </row>
    <row r="13089" spans="1:11" x14ac:dyDescent="0.35">
      <c r="A13089" t="s">
        <v>1234</v>
      </c>
      <c r="B13089" t="s">
        <v>2138</v>
      </c>
      <c r="C13089" t="s">
        <v>1861</v>
      </c>
      <c r="D13089" s="4">
        <v>25096</v>
      </c>
      <c r="F13089" s="4">
        <v>401535</v>
      </c>
      <c r="I13089" s="4">
        <v>426630</v>
      </c>
      <c r="J13089" s="4">
        <v>25096</v>
      </c>
      <c r="K13089" s="4">
        <v>25096</v>
      </c>
    </row>
    <row r="13090" spans="1:11" x14ac:dyDescent="0.35">
      <c r="A13090" t="s">
        <v>1234</v>
      </c>
      <c r="B13090" t="s">
        <v>2139</v>
      </c>
      <c r="C13090" t="s">
        <v>1862</v>
      </c>
      <c r="H13090" s="4">
        <v>256274</v>
      </c>
      <c r="I13090" s="4">
        <v>256274</v>
      </c>
      <c r="J13090">
        <v>0</v>
      </c>
      <c r="K13090" s="4">
        <v>0</v>
      </c>
    </row>
    <row r="13091" spans="1:11" x14ac:dyDescent="0.35">
      <c r="A13091" t="s">
        <v>1234</v>
      </c>
      <c r="B13091" t="s">
        <v>2141</v>
      </c>
      <c r="D13091" s="4">
        <v>626259</v>
      </c>
      <c r="E13091" s="4">
        <v>516589</v>
      </c>
      <c r="F13091" s="4">
        <v>7709567</v>
      </c>
      <c r="G13091" s="4">
        <v>56114</v>
      </c>
      <c r="H13091" s="4">
        <v>16631486</v>
      </c>
      <c r="I13091" s="4">
        <v>25540015</v>
      </c>
      <c r="J13091" s="4">
        <v>1142848</v>
      </c>
      <c r="K13091" s="4">
        <v>626259</v>
      </c>
    </row>
    <row r="13092" spans="1:11" x14ac:dyDescent="0.35">
      <c r="A13092" t="s">
        <v>1234</v>
      </c>
      <c r="B13092" t="s">
        <v>2143</v>
      </c>
      <c r="C13092" t="s">
        <v>1865</v>
      </c>
      <c r="D13092" s="4">
        <v>56049</v>
      </c>
      <c r="E13092" s="4">
        <v>263525</v>
      </c>
      <c r="G13092" s="4">
        <v>9469</v>
      </c>
      <c r="H13092" s="4">
        <v>86389</v>
      </c>
      <c r="I13092" s="4">
        <v>415432</v>
      </c>
      <c r="J13092" s="4">
        <v>319574</v>
      </c>
      <c r="K13092" s="4">
        <v>56049</v>
      </c>
    </row>
    <row r="13093" spans="1:11" x14ac:dyDescent="0.35">
      <c r="A13093" t="s">
        <v>1234</v>
      </c>
      <c r="B13093" t="s">
        <v>2144</v>
      </c>
      <c r="C13093" t="s">
        <v>1866</v>
      </c>
      <c r="D13093" s="4">
        <v>118018</v>
      </c>
      <c r="E13093" s="4">
        <v>3161</v>
      </c>
      <c r="I13093" s="4">
        <v>121179</v>
      </c>
      <c r="J13093" s="4">
        <v>121179</v>
      </c>
      <c r="K13093" s="4">
        <v>118018</v>
      </c>
    </row>
    <row r="13094" spans="1:11" x14ac:dyDescent="0.35">
      <c r="A13094" t="s">
        <v>1234</v>
      </c>
      <c r="B13094" t="s">
        <v>2145</v>
      </c>
      <c r="C13094" t="s">
        <v>1867</v>
      </c>
      <c r="D13094" s="4">
        <v>9058931</v>
      </c>
      <c r="E13094" s="4">
        <v>1708946</v>
      </c>
      <c r="F13094" s="4">
        <v>1981092</v>
      </c>
      <c r="G13094" s="4">
        <v>27000</v>
      </c>
      <c r="H13094" s="4">
        <v>2074540</v>
      </c>
      <c r="I13094" s="4">
        <v>14850509</v>
      </c>
      <c r="J13094" s="4">
        <v>10767877</v>
      </c>
      <c r="K13094" s="4">
        <v>9058931</v>
      </c>
    </row>
    <row r="13095" spans="1:11" x14ac:dyDescent="0.35">
      <c r="A13095" t="s">
        <v>1234</v>
      </c>
      <c r="B13095" t="s">
        <v>2146</v>
      </c>
      <c r="C13095" t="s">
        <v>1868</v>
      </c>
      <c r="D13095" s="4">
        <v>5719221</v>
      </c>
      <c r="E13095" s="4">
        <v>1567357</v>
      </c>
      <c r="F13095" s="4">
        <v>353498</v>
      </c>
      <c r="H13095" s="4">
        <v>265849</v>
      </c>
      <c r="I13095" s="4">
        <v>7905925</v>
      </c>
      <c r="J13095" s="4">
        <v>7286578</v>
      </c>
      <c r="K13095" s="4">
        <v>5719221</v>
      </c>
    </row>
    <row r="13096" spans="1:11" x14ac:dyDescent="0.35">
      <c r="A13096" t="s">
        <v>1234</v>
      </c>
      <c r="B13096" t="s">
        <v>2173</v>
      </c>
      <c r="C13096" t="s">
        <v>1894</v>
      </c>
      <c r="D13096" s="4">
        <v>34710</v>
      </c>
      <c r="E13096" s="4">
        <v>1436</v>
      </c>
      <c r="I13096" s="4">
        <v>36146</v>
      </c>
      <c r="J13096" s="4">
        <v>36146</v>
      </c>
      <c r="K13096" s="4">
        <v>34710</v>
      </c>
    </row>
    <row r="13097" spans="1:11" x14ac:dyDescent="0.35">
      <c r="A13097" t="s">
        <v>1234</v>
      </c>
      <c r="B13097" t="s">
        <v>2147</v>
      </c>
      <c r="C13097" t="s">
        <v>1869</v>
      </c>
      <c r="D13097" s="4">
        <v>672771</v>
      </c>
      <c r="E13097" s="4">
        <v>823488</v>
      </c>
      <c r="H13097" s="4">
        <v>46080</v>
      </c>
      <c r="I13097" s="4">
        <v>1542339</v>
      </c>
      <c r="J13097" s="4">
        <v>1496259</v>
      </c>
      <c r="K13097" s="4">
        <v>672771</v>
      </c>
    </row>
    <row r="13098" spans="1:11" x14ac:dyDescent="0.35">
      <c r="A13098" t="s">
        <v>1234</v>
      </c>
      <c r="B13098" t="s">
        <v>2148</v>
      </c>
      <c r="C13098" t="s">
        <v>1870</v>
      </c>
      <c r="D13098" s="4">
        <v>13041439</v>
      </c>
      <c r="E13098" s="4">
        <v>2569184</v>
      </c>
      <c r="G13098" s="4">
        <v>17736</v>
      </c>
      <c r="H13098" s="4">
        <v>1173764</v>
      </c>
      <c r="I13098" s="4">
        <v>16802123</v>
      </c>
      <c r="J13098" s="4">
        <v>15610623</v>
      </c>
      <c r="K13098" s="4">
        <v>13041439</v>
      </c>
    </row>
    <row r="13099" spans="1:11" x14ac:dyDescent="0.35">
      <c r="A13099" t="s">
        <v>1234</v>
      </c>
      <c r="B13099" t="s">
        <v>2149</v>
      </c>
      <c r="C13099" t="s">
        <v>1871</v>
      </c>
      <c r="D13099" s="4">
        <v>41320719</v>
      </c>
      <c r="E13099" s="4">
        <v>53504455</v>
      </c>
      <c r="F13099" s="4">
        <v>391197</v>
      </c>
      <c r="I13099" s="4">
        <v>95216371</v>
      </c>
      <c r="J13099" s="4">
        <v>94825174</v>
      </c>
      <c r="K13099" s="4">
        <v>41320719</v>
      </c>
    </row>
    <row r="13100" spans="1:11" x14ac:dyDescent="0.35">
      <c r="A13100" t="s">
        <v>1234</v>
      </c>
      <c r="B13100" t="s">
        <v>2150</v>
      </c>
      <c r="C13100" t="s">
        <v>1872</v>
      </c>
      <c r="D13100" s="4">
        <v>2061348</v>
      </c>
      <c r="E13100" s="4">
        <v>17543</v>
      </c>
      <c r="I13100" s="4">
        <v>2078891</v>
      </c>
      <c r="J13100" s="4">
        <v>2078891</v>
      </c>
      <c r="K13100" s="4">
        <v>2061348</v>
      </c>
    </row>
    <row r="13101" spans="1:11" x14ac:dyDescent="0.35">
      <c r="A13101" t="s">
        <v>1234</v>
      </c>
      <c r="B13101" t="s">
        <v>2151</v>
      </c>
      <c r="C13101" t="s">
        <v>1873</v>
      </c>
      <c r="D13101" s="4">
        <v>33838</v>
      </c>
      <c r="E13101" s="4">
        <v>0</v>
      </c>
      <c r="I13101" s="4">
        <v>33838</v>
      </c>
      <c r="J13101" s="4">
        <v>33838</v>
      </c>
      <c r="K13101" s="4">
        <v>33838</v>
      </c>
    </row>
    <row r="13102" spans="1:11" x14ac:dyDescent="0.35">
      <c r="A13102" t="s">
        <v>1234</v>
      </c>
      <c r="B13102" t="s">
        <v>2152</v>
      </c>
      <c r="C13102" t="s">
        <v>1874</v>
      </c>
      <c r="D13102" s="4">
        <v>6821</v>
      </c>
      <c r="I13102" s="4">
        <v>6821</v>
      </c>
      <c r="J13102" s="4">
        <v>6821</v>
      </c>
      <c r="K13102" s="4">
        <v>6821</v>
      </c>
    </row>
    <row r="13103" spans="1:11" x14ac:dyDescent="0.35">
      <c r="A13103" t="s">
        <v>1234</v>
      </c>
      <c r="B13103" t="s">
        <v>2153</v>
      </c>
      <c r="C13103" t="s">
        <v>1875</v>
      </c>
      <c r="D13103" s="4">
        <v>34376</v>
      </c>
      <c r="H13103" s="4">
        <v>520764</v>
      </c>
      <c r="I13103" s="4">
        <v>555140</v>
      </c>
      <c r="J13103" s="4">
        <v>34376</v>
      </c>
      <c r="K13103" s="4">
        <v>34376</v>
      </c>
    </row>
    <row r="13104" spans="1:11" x14ac:dyDescent="0.35">
      <c r="A13104" t="s">
        <v>1234</v>
      </c>
      <c r="B13104" t="s">
        <v>2154</v>
      </c>
      <c r="C13104" t="s">
        <v>1876</v>
      </c>
      <c r="D13104" s="4">
        <v>6318</v>
      </c>
      <c r="H13104" s="4">
        <v>159600</v>
      </c>
      <c r="I13104" s="4">
        <v>165918</v>
      </c>
      <c r="J13104" s="4">
        <v>6318</v>
      </c>
      <c r="K13104" s="4">
        <v>6318</v>
      </c>
    </row>
    <row r="13105" spans="1:11" x14ac:dyDescent="0.35">
      <c r="A13105" t="s">
        <v>1234</v>
      </c>
      <c r="B13105" t="s">
        <v>2155</v>
      </c>
      <c r="C13105" t="s">
        <v>1877</v>
      </c>
      <c r="D13105" s="4">
        <v>267335</v>
      </c>
      <c r="E13105" s="4">
        <v>145551</v>
      </c>
      <c r="I13105" s="4">
        <v>412886</v>
      </c>
      <c r="J13105" s="4">
        <v>412886</v>
      </c>
      <c r="K13105" s="4">
        <v>267335</v>
      </c>
    </row>
    <row r="13106" spans="1:11" x14ac:dyDescent="0.35">
      <c r="A13106" t="s">
        <v>1234</v>
      </c>
      <c r="B13106" t="s">
        <v>2156</v>
      </c>
      <c r="D13106" s="4">
        <v>72431896</v>
      </c>
      <c r="E13106" s="4">
        <v>60604645</v>
      </c>
      <c r="F13106" s="4">
        <v>2725787</v>
      </c>
      <c r="G13106" s="4">
        <v>54205</v>
      </c>
      <c r="H13106" s="4">
        <v>4326986</v>
      </c>
      <c r="I13106" s="4">
        <v>140143519</v>
      </c>
      <c r="J13106" s="4">
        <v>133036541</v>
      </c>
      <c r="K13106" s="4">
        <v>72431896</v>
      </c>
    </row>
    <row r="13107" spans="1:11" x14ac:dyDescent="0.35">
      <c r="A13107" t="s">
        <v>1234</v>
      </c>
      <c r="B13107" t="s">
        <v>2157</v>
      </c>
      <c r="C13107" t="s">
        <v>1879</v>
      </c>
      <c r="D13107" s="4">
        <v>123166</v>
      </c>
      <c r="I13107" s="4">
        <v>123166</v>
      </c>
      <c r="J13107" s="4">
        <v>123166</v>
      </c>
      <c r="K13107" s="4">
        <v>123166</v>
      </c>
    </row>
    <row r="13108" spans="1:11" x14ac:dyDescent="0.35">
      <c r="A13108" t="s">
        <v>1234</v>
      </c>
      <c r="B13108" t="s">
        <v>2176</v>
      </c>
      <c r="C13108" t="s">
        <v>1897</v>
      </c>
      <c r="D13108" s="4">
        <v>5876</v>
      </c>
      <c r="I13108" s="4">
        <v>5876</v>
      </c>
      <c r="J13108" s="4">
        <v>5876</v>
      </c>
      <c r="K13108" s="4">
        <v>5876</v>
      </c>
    </row>
    <row r="13109" spans="1:11" x14ac:dyDescent="0.35">
      <c r="A13109" t="s">
        <v>1234</v>
      </c>
      <c r="B13109" t="s">
        <v>2158</v>
      </c>
      <c r="C13109" t="s">
        <v>1880</v>
      </c>
      <c r="D13109" s="4">
        <v>70439</v>
      </c>
      <c r="I13109" s="4">
        <v>70439</v>
      </c>
      <c r="J13109" s="4">
        <v>70439</v>
      </c>
      <c r="K13109" s="4">
        <v>70439</v>
      </c>
    </row>
    <row r="13110" spans="1:11" x14ac:dyDescent="0.35">
      <c r="A13110" t="s">
        <v>1234</v>
      </c>
      <c r="B13110" t="s">
        <v>2159</v>
      </c>
      <c r="C13110" t="s">
        <v>1881</v>
      </c>
      <c r="D13110" s="4">
        <v>174485</v>
      </c>
      <c r="I13110" s="4">
        <v>174485</v>
      </c>
      <c r="J13110" s="4">
        <v>174485</v>
      </c>
      <c r="K13110" s="4">
        <v>174485</v>
      </c>
    </row>
    <row r="13111" spans="1:11" x14ac:dyDescent="0.35">
      <c r="A13111" t="s">
        <v>1234</v>
      </c>
      <c r="B13111" t="s">
        <v>2160</v>
      </c>
      <c r="C13111" t="s">
        <v>1882</v>
      </c>
      <c r="E13111" s="4">
        <v>85280</v>
      </c>
      <c r="I13111" s="4">
        <v>85280</v>
      </c>
      <c r="J13111">
        <v>85280</v>
      </c>
      <c r="K13111" s="4">
        <v>0</v>
      </c>
    </row>
    <row r="13112" spans="1:11" x14ac:dyDescent="0.35">
      <c r="A13112" t="s">
        <v>1234</v>
      </c>
      <c r="B13112" t="s">
        <v>2179</v>
      </c>
      <c r="C13112" t="s">
        <v>1900</v>
      </c>
      <c r="D13112" s="4">
        <v>13920</v>
      </c>
      <c r="I13112" s="4">
        <v>13920</v>
      </c>
      <c r="J13112" s="4">
        <v>13920</v>
      </c>
      <c r="K13112" s="4">
        <v>13920</v>
      </c>
    </row>
    <row r="13113" spans="1:11" x14ac:dyDescent="0.35">
      <c r="A13113" t="s">
        <v>1234</v>
      </c>
      <c r="B13113" t="s">
        <v>2161</v>
      </c>
      <c r="C13113" t="s">
        <v>1883</v>
      </c>
      <c r="D13113" s="4">
        <v>61484</v>
      </c>
      <c r="I13113" s="4">
        <v>61484</v>
      </c>
      <c r="J13113" s="4">
        <v>61484</v>
      </c>
      <c r="K13113" s="4">
        <v>61484</v>
      </c>
    </row>
    <row r="13114" spans="1:11" x14ac:dyDescent="0.35">
      <c r="A13114" t="s">
        <v>1234</v>
      </c>
      <c r="B13114" t="s">
        <v>2162</v>
      </c>
      <c r="C13114" t="s">
        <v>1884</v>
      </c>
      <c r="D13114" s="4">
        <v>15674</v>
      </c>
      <c r="F13114" s="4">
        <v>1750</v>
      </c>
      <c r="I13114" s="4">
        <v>17424</v>
      </c>
      <c r="J13114" s="4">
        <v>15674</v>
      </c>
      <c r="K13114" s="4">
        <v>15674</v>
      </c>
    </row>
    <row r="13115" spans="1:11" x14ac:dyDescent="0.35">
      <c r="A13115" t="s">
        <v>1234</v>
      </c>
      <c r="B13115" t="s">
        <v>2163</v>
      </c>
      <c r="D13115" s="4">
        <v>465046</v>
      </c>
      <c r="E13115" s="4">
        <v>85280</v>
      </c>
      <c r="F13115" s="4">
        <v>1750</v>
      </c>
      <c r="I13115" s="4">
        <v>552075</v>
      </c>
      <c r="J13115" s="4">
        <v>550326</v>
      </c>
      <c r="K13115" s="4">
        <v>465046</v>
      </c>
    </row>
    <row r="13116" spans="1:11" x14ac:dyDescent="0.35">
      <c r="A13116" t="s">
        <v>1234</v>
      </c>
      <c r="B13116" t="s">
        <v>2167</v>
      </c>
      <c r="C13116" t="s">
        <v>1889</v>
      </c>
      <c r="E13116" s="4">
        <v>540750</v>
      </c>
      <c r="I13116" s="4">
        <v>540750</v>
      </c>
      <c r="J13116">
        <v>540750</v>
      </c>
      <c r="K13116" s="4">
        <v>0</v>
      </c>
    </row>
    <row r="13117" spans="1:11" x14ac:dyDescent="0.35">
      <c r="A13117" t="s">
        <v>1234</v>
      </c>
      <c r="B13117" t="s">
        <v>2168</v>
      </c>
      <c r="C13117" t="s">
        <v>1890</v>
      </c>
      <c r="E13117" s="4">
        <v>296250</v>
      </c>
      <c r="I13117" s="4">
        <v>296250</v>
      </c>
      <c r="J13117">
        <v>296250</v>
      </c>
      <c r="K13117" s="4">
        <v>0</v>
      </c>
    </row>
    <row r="13118" spans="1:11" x14ac:dyDescent="0.35">
      <c r="A13118" t="s">
        <v>1234</v>
      </c>
      <c r="B13118" t="s">
        <v>2169</v>
      </c>
      <c r="E13118" s="4">
        <v>837000</v>
      </c>
      <c r="I13118" s="4">
        <v>837000</v>
      </c>
      <c r="J13118">
        <v>837000</v>
      </c>
      <c r="K13118" s="4">
        <v>0</v>
      </c>
    </row>
    <row r="13119" spans="1:11" x14ac:dyDescent="0.35">
      <c r="A13119" t="s">
        <v>1234</v>
      </c>
      <c r="B13119" t="s">
        <v>2170</v>
      </c>
      <c r="D13119" s="4">
        <v>184144047</v>
      </c>
      <c r="E13119" s="4">
        <v>77394069</v>
      </c>
      <c r="F13119" s="4">
        <v>24714101</v>
      </c>
      <c r="G13119" s="4">
        <v>6702546</v>
      </c>
      <c r="H13119" s="4">
        <v>41247162</v>
      </c>
      <c r="I13119" s="4">
        <v>334201924</v>
      </c>
      <c r="J13119" s="4">
        <f>SUM(D13119,E13119)</f>
        <v>261538116</v>
      </c>
      <c r="K13119" s="4">
        <v>184144047</v>
      </c>
    </row>
    <row r="13120" spans="1:11" x14ac:dyDescent="0.35">
      <c r="A13120" t="s">
        <v>1241</v>
      </c>
      <c r="B13120" t="s">
        <v>2118</v>
      </c>
      <c r="C13120" t="s">
        <v>1843</v>
      </c>
      <c r="D13120" s="4">
        <v>1954216</v>
      </c>
      <c r="F13120" s="4">
        <v>2195200</v>
      </c>
      <c r="I13120" s="4">
        <v>4149416</v>
      </c>
      <c r="J13120" s="4">
        <v>1954216</v>
      </c>
      <c r="K13120" s="4">
        <v>1954216</v>
      </c>
    </row>
    <row r="13121" spans="1:11" x14ac:dyDescent="0.35">
      <c r="A13121" t="s">
        <v>1241</v>
      </c>
      <c r="B13121" t="s">
        <v>2119</v>
      </c>
      <c r="C13121" t="s">
        <v>1844</v>
      </c>
      <c r="F13121" s="4">
        <v>56660</v>
      </c>
      <c r="G13121" s="4">
        <v>14706</v>
      </c>
      <c r="H13121" s="4">
        <v>378257</v>
      </c>
      <c r="I13121" s="4">
        <v>449623</v>
      </c>
      <c r="J13121">
        <v>0</v>
      </c>
      <c r="K13121" s="4">
        <v>0</v>
      </c>
    </row>
    <row r="13122" spans="1:11" x14ac:dyDescent="0.35">
      <c r="A13122" t="s">
        <v>1241</v>
      </c>
      <c r="B13122" t="s">
        <v>2120</v>
      </c>
      <c r="C13122" t="s">
        <v>1845</v>
      </c>
      <c r="H13122" s="4">
        <v>490765</v>
      </c>
      <c r="I13122" s="4">
        <v>490765</v>
      </c>
      <c r="J13122">
        <v>0</v>
      </c>
      <c r="K13122" s="4">
        <v>0</v>
      </c>
    </row>
    <row r="13123" spans="1:11" x14ac:dyDescent="0.35">
      <c r="A13123" t="s">
        <v>1241</v>
      </c>
      <c r="B13123" t="s">
        <v>2121</v>
      </c>
      <c r="D13123" s="4">
        <v>1954216</v>
      </c>
      <c r="F13123" s="4">
        <v>2251860</v>
      </c>
      <c r="G13123" s="4">
        <v>14706</v>
      </c>
      <c r="H13123" s="4">
        <v>869022</v>
      </c>
      <c r="I13123" s="4">
        <v>5089804</v>
      </c>
      <c r="J13123" s="4">
        <v>1954216</v>
      </c>
      <c r="K13123" s="4">
        <v>1954216</v>
      </c>
    </row>
    <row r="13124" spans="1:11" x14ac:dyDescent="0.35">
      <c r="A13124" t="s">
        <v>1241</v>
      </c>
      <c r="B13124" t="s">
        <v>2122</v>
      </c>
      <c r="C13124" t="s">
        <v>1846</v>
      </c>
      <c r="D13124" s="4">
        <v>3972875</v>
      </c>
      <c r="H13124" s="4">
        <v>2352300</v>
      </c>
      <c r="I13124" s="4">
        <v>6325175</v>
      </c>
      <c r="J13124" s="4">
        <v>3972875</v>
      </c>
      <c r="K13124" s="4">
        <v>3972875</v>
      </c>
    </row>
    <row r="13125" spans="1:11" x14ac:dyDescent="0.35">
      <c r="A13125" t="s">
        <v>1241</v>
      </c>
      <c r="B13125" t="s">
        <v>2123</v>
      </c>
      <c r="C13125" t="s">
        <v>1847</v>
      </c>
      <c r="D13125" s="4">
        <v>854532</v>
      </c>
      <c r="F13125" s="4">
        <v>67568</v>
      </c>
      <c r="H13125" s="4">
        <v>1375000</v>
      </c>
      <c r="I13125" s="4">
        <v>2297100</v>
      </c>
      <c r="J13125" s="4">
        <v>854532</v>
      </c>
      <c r="K13125" s="4">
        <v>854532</v>
      </c>
    </row>
    <row r="13126" spans="1:11" x14ac:dyDescent="0.35">
      <c r="A13126" t="s">
        <v>1241</v>
      </c>
      <c r="B13126" t="s">
        <v>2124</v>
      </c>
      <c r="C13126" t="s">
        <v>1848</v>
      </c>
      <c r="D13126" s="4">
        <v>9374</v>
      </c>
      <c r="I13126" s="4">
        <v>9374</v>
      </c>
      <c r="J13126" s="4">
        <v>9374</v>
      </c>
      <c r="K13126" s="4">
        <v>9374</v>
      </c>
    </row>
    <row r="13127" spans="1:11" x14ac:dyDescent="0.35">
      <c r="A13127" t="s">
        <v>1241</v>
      </c>
      <c r="B13127" t="s">
        <v>2125</v>
      </c>
      <c r="D13127" s="4">
        <v>4836781</v>
      </c>
      <c r="F13127" s="4">
        <v>67568</v>
      </c>
      <c r="H13127" s="4">
        <v>3727300</v>
      </c>
      <c r="I13127" s="4">
        <v>8631649</v>
      </c>
      <c r="J13127" s="4">
        <v>4836781</v>
      </c>
      <c r="K13127" s="4">
        <v>4836781</v>
      </c>
    </row>
    <row r="13128" spans="1:11" x14ac:dyDescent="0.35">
      <c r="A13128" t="s">
        <v>1241</v>
      </c>
      <c r="B13128" t="s">
        <v>2128</v>
      </c>
      <c r="C13128" t="s">
        <v>1851</v>
      </c>
      <c r="D13128" s="4">
        <v>1400</v>
      </c>
      <c r="F13128" s="4">
        <v>102832</v>
      </c>
      <c r="I13128" s="4">
        <v>104232</v>
      </c>
      <c r="J13128" s="4">
        <v>1400</v>
      </c>
      <c r="K13128" s="4">
        <v>1400</v>
      </c>
    </row>
    <row r="13129" spans="1:11" x14ac:dyDescent="0.35">
      <c r="A13129" t="s">
        <v>1241</v>
      </c>
      <c r="B13129" t="s">
        <v>2131</v>
      </c>
      <c r="C13129" t="s">
        <v>1854</v>
      </c>
      <c r="F13129" s="4">
        <v>262271</v>
      </c>
      <c r="I13129" s="4">
        <v>262271</v>
      </c>
      <c r="J13129">
        <v>0</v>
      </c>
      <c r="K13129" s="4">
        <v>0</v>
      </c>
    </row>
    <row r="13130" spans="1:11" x14ac:dyDescent="0.35">
      <c r="A13130" t="s">
        <v>1241</v>
      </c>
      <c r="B13130" t="s">
        <v>2132</v>
      </c>
      <c r="C13130" t="s">
        <v>1855</v>
      </c>
      <c r="F13130" s="4">
        <v>170193</v>
      </c>
      <c r="I13130" s="4">
        <v>170193</v>
      </c>
      <c r="J13130">
        <v>0</v>
      </c>
      <c r="K13130" s="4">
        <v>0</v>
      </c>
    </row>
    <row r="13131" spans="1:11" x14ac:dyDescent="0.35">
      <c r="A13131" t="s">
        <v>1241</v>
      </c>
      <c r="B13131" t="s">
        <v>2133</v>
      </c>
      <c r="C13131" t="s">
        <v>1856</v>
      </c>
      <c r="I13131" s="4">
        <v>0</v>
      </c>
      <c r="J13131">
        <v>0</v>
      </c>
      <c r="K13131" s="4">
        <v>0</v>
      </c>
    </row>
    <row r="13132" spans="1:11" x14ac:dyDescent="0.35">
      <c r="A13132" t="s">
        <v>1241</v>
      </c>
      <c r="B13132" t="s">
        <v>2135</v>
      </c>
      <c r="C13132" t="s">
        <v>1858</v>
      </c>
      <c r="H13132" s="4">
        <v>56309</v>
      </c>
      <c r="I13132" s="4">
        <v>56309</v>
      </c>
      <c r="J13132">
        <v>0</v>
      </c>
      <c r="K13132" s="4">
        <v>0</v>
      </c>
    </row>
    <row r="13133" spans="1:11" x14ac:dyDescent="0.35">
      <c r="A13133" t="s">
        <v>1241</v>
      </c>
      <c r="B13133" t="s">
        <v>2136</v>
      </c>
      <c r="C13133" t="s">
        <v>1859</v>
      </c>
      <c r="H13133" s="4">
        <v>680421</v>
      </c>
      <c r="I13133" s="4">
        <v>680421</v>
      </c>
      <c r="J13133">
        <v>0</v>
      </c>
      <c r="K13133" s="4">
        <v>0</v>
      </c>
    </row>
    <row r="13134" spans="1:11" x14ac:dyDescent="0.35">
      <c r="A13134" t="s">
        <v>1241</v>
      </c>
      <c r="B13134" t="s">
        <v>2137</v>
      </c>
      <c r="C13134" t="s">
        <v>1860</v>
      </c>
      <c r="H13134" s="4">
        <v>1195733</v>
      </c>
      <c r="I13134" s="4">
        <v>1195733</v>
      </c>
      <c r="J13134">
        <v>0</v>
      </c>
      <c r="K13134" s="4">
        <v>0</v>
      </c>
    </row>
    <row r="13135" spans="1:11" x14ac:dyDescent="0.35">
      <c r="A13135" t="s">
        <v>1241</v>
      </c>
      <c r="B13135" t="s">
        <v>2138</v>
      </c>
      <c r="C13135" t="s">
        <v>1861</v>
      </c>
      <c r="D13135" s="4">
        <v>1987</v>
      </c>
      <c r="F13135" s="4">
        <v>57129</v>
      </c>
      <c r="I13135" s="4">
        <v>59116</v>
      </c>
      <c r="J13135" s="4">
        <v>1987</v>
      </c>
      <c r="K13135" s="4">
        <v>1987</v>
      </c>
    </row>
    <row r="13136" spans="1:11" x14ac:dyDescent="0.35">
      <c r="A13136" t="s">
        <v>1241</v>
      </c>
      <c r="B13136" t="s">
        <v>2141</v>
      </c>
      <c r="D13136" s="4">
        <v>3388</v>
      </c>
      <c r="F13136" s="4">
        <v>592425</v>
      </c>
      <c r="H13136" s="4">
        <v>1932463</v>
      </c>
      <c r="I13136" s="4">
        <v>2528275</v>
      </c>
      <c r="J13136" s="4">
        <v>3388</v>
      </c>
      <c r="K13136" s="4">
        <v>3388</v>
      </c>
    </row>
    <row r="13137" spans="1:11" x14ac:dyDescent="0.35">
      <c r="A13137" t="s">
        <v>1241</v>
      </c>
      <c r="B13137" t="s">
        <v>2144</v>
      </c>
      <c r="C13137" t="s">
        <v>1866</v>
      </c>
      <c r="I13137" s="4">
        <v>0</v>
      </c>
      <c r="J13137">
        <v>0</v>
      </c>
      <c r="K13137" s="4">
        <v>0</v>
      </c>
    </row>
    <row r="13138" spans="1:11" x14ac:dyDescent="0.35">
      <c r="A13138" t="s">
        <v>1241</v>
      </c>
      <c r="B13138" t="s">
        <v>2145</v>
      </c>
      <c r="C13138" t="s">
        <v>1867</v>
      </c>
      <c r="D13138" s="4">
        <v>49744</v>
      </c>
      <c r="E13138" s="4">
        <v>541372</v>
      </c>
      <c r="F13138" s="4">
        <v>483000</v>
      </c>
      <c r="H13138" s="4">
        <v>262321</v>
      </c>
      <c r="I13138" s="4">
        <v>1336437</v>
      </c>
      <c r="J13138" s="4">
        <v>591116</v>
      </c>
      <c r="K13138" s="4">
        <v>49744</v>
      </c>
    </row>
    <row r="13139" spans="1:11" x14ac:dyDescent="0.35">
      <c r="A13139" t="s">
        <v>1241</v>
      </c>
      <c r="B13139" t="s">
        <v>2146</v>
      </c>
      <c r="C13139" t="s">
        <v>1868</v>
      </c>
      <c r="D13139" s="4">
        <v>229587</v>
      </c>
      <c r="E13139" s="4">
        <v>572703</v>
      </c>
      <c r="H13139" s="4">
        <v>258285</v>
      </c>
      <c r="I13139" s="4">
        <v>1060575</v>
      </c>
      <c r="J13139" s="4">
        <v>802290</v>
      </c>
      <c r="K13139" s="4">
        <v>229587</v>
      </c>
    </row>
    <row r="13140" spans="1:11" x14ac:dyDescent="0.35">
      <c r="A13140" t="s">
        <v>1241</v>
      </c>
      <c r="B13140" t="s">
        <v>2147</v>
      </c>
      <c r="C13140" t="s">
        <v>1869</v>
      </c>
      <c r="D13140" s="4">
        <v>8296</v>
      </c>
      <c r="E13140" s="4">
        <v>456000</v>
      </c>
      <c r="H13140" s="4">
        <v>0</v>
      </c>
      <c r="I13140" s="4">
        <v>464296</v>
      </c>
      <c r="J13140" s="4">
        <v>464296</v>
      </c>
      <c r="K13140" s="4">
        <v>8296</v>
      </c>
    </row>
    <row r="13141" spans="1:11" x14ac:dyDescent="0.35">
      <c r="A13141" t="s">
        <v>1241</v>
      </c>
      <c r="B13141" t="s">
        <v>2148</v>
      </c>
      <c r="C13141" t="s">
        <v>1870</v>
      </c>
      <c r="E13141" s="4">
        <v>1795138</v>
      </c>
      <c r="H13141" s="4">
        <v>18179</v>
      </c>
      <c r="I13141" s="4">
        <v>1813318</v>
      </c>
      <c r="J13141">
        <v>1795138</v>
      </c>
      <c r="K13141" s="4">
        <v>0</v>
      </c>
    </row>
    <row r="13142" spans="1:11" x14ac:dyDescent="0.35">
      <c r="A13142" t="s">
        <v>1241</v>
      </c>
      <c r="B13142" t="s">
        <v>2149</v>
      </c>
      <c r="C13142" t="s">
        <v>1871</v>
      </c>
      <c r="D13142" s="4">
        <v>56610</v>
      </c>
      <c r="E13142" s="4">
        <v>10750000</v>
      </c>
      <c r="F13142" s="4">
        <v>30092</v>
      </c>
      <c r="I13142" s="4">
        <v>10836702</v>
      </c>
      <c r="J13142" s="4">
        <v>10806610</v>
      </c>
      <c r="K13142" s="4">
        <v>56610</v>
      </c>
    </row>
    <row r="13143" spans="1:11" x14ac:dyDescent="0.35">
      <c r="A13143" t="s">
        <v>1241</v>
      </c>
      <c r="B13143" t="s">
        <v>2150</v>
      </c>
      <c r="C13143" t="s">
        <v>1872</v>
      </c>
      <c r="D13143" s="4">
        <v>51924</v>
      </c>
      <c r="I13143" s="4">
        <v>51924</v>
      </c>
      <c r="J13143" s="4">
        <v>51924</v>
      </c>
      <c r="K13143" s="4">
        <v>51924</v>
      </c>
    </row>
    <row r="13144" spans="1:11" x14ac:dyDescent="0.35">
      <c r="A13144" t="s">
        <v>1241</v>
      </c>
      <c r="B13144" t="s">
        <v>2153</v>
      </c>
      <c r="C13144" t="s">
        <v>1875</v>
      </c>
      <c r="D13144" s="4">
        <v>1225</v>
      </c>
      <c r="E13144" s="4">
        <v>17436</v>
      </c>
      <c r="H13144" s="4">
        <v>23248</v>
      </c>
      <c r="I13144" s="4">
        <v>41910</v>
      </c>
      <c r="J13144" s="4">
        <v>18661</v>
      </c>
      <c r="K13144" s="4">
        <v>1225</v>
      </c>
    </row>
    <row r="13145" spans="1:11" x14ac:dyDescent="0.35">
      <c r="A13145" t="s">
        <v>1241</v>
      </c>
      <c r="B13145" t="s">
        <v>2155</v>
      </c>
      <c r="C13145" t="s">
        <v>1877</v>
      </c>
      <c r="D13145" s="4">
        <v>4625</v>
      </c>
      <c r="I13145" s="4">
        <v>4625</v>
      </c>
      <c r="J13145" s="4">
        <v>4625</v>
      </c>
      <c r="K13145" s="4">
        <v>4625</v>
      </c>
    </row>
    <row r="13146" spans="1:11" x14ac:dyDescent="0.35">
      <c r="A13146" t="s">
        <v>1241</v>
      </c>
      <c r="B13146" t="s">
        <v>2156</v>
      </c>
      <c r="D13146" s="4">
        <v>402011</v>
      </c>
      <c r="E13146" s="4">
        <v>14132649</v>
      </c>
      <c r="F13146" s="4">
        <v>513092</v>
      </c>
      <c r="H13146" s="4">
        <v>562033</v>
      </c>
      <c r="I13146" s="4">
        <v>15609785</v>
      </c>
      <c r="J13146" s="4">
        <v>14534660</v>
      </c>
      <c r="K13146" s="4">
        <v>402011</v>
      </c>
    </row>
    <row r="13147" spans="1:11" x14ac:dyDescent="0.35">
      <c r="A13147" t="s">
        <v>1241</v>
      </c>
      <c r="B13147" t="s">
        <v>2157</v>
      </c>
      <c r="C13147" t="s">
        <v>1879</v>
      </c>
      <c r="D13147" s="4">
        <v>62034</v>
      </c>
      <c r="I13147" s="4">
        <v>62034</v>
      </c>
      <c r="J13147" s="4">
        <v>62034</v>
      </c>
      <c r="K13147" s="4">
        <v>62034</v>
      </c>
    </row>
    <row r="13148" spans="1:11" x14ac:dyDescent="0.35">
      <c r="A13148" t="s">
        <v>1241</v>
      </c>
      <c r="B13148" t="s">
        <v>2159</v>
      </c>
      <c r="C13148" t="s">
        <v>1881</v>
      </c>
      <c r="D13148" s="4">
        <v>73121</v>
      </c>
      <c r="I13148" s="4">
        <v>73121</v>
      </c>
      <c r="J13148" s="4">
        <v>73121</v>
      </c>
      <c r="K13148" s="4">
        <v>73121</v>
      </c>
    </row>
    <row r="13149" spans="1:11" x14ac:dyDescent="0.35">
      <c r="A13149" t="s">
        <v>1241</v>
      </c>
      <c r="B13149" t="s">
        <v>2163</v>
      </c>
      <c r="D13149" s="4">
        <v>135155</v>
      </c>
      <c r="I13149" s="4">
        <v>135155</v>
      </c>
      <c r="J13149" s="4">
        <v>135155</v>
      </c>
      <c r="K13149" s="4">
        <v>135155</v>
      </c>
    </row>
    <row r="13150" spans="1:11" x14ac:dyDescent="0.35">
      <c r="A13150" t="s">
        <v>1241</v>
      </c>
      <c r="B13150" t="s">
        <v>2167</v>
      </c>
      <c r="C13150" t="s">
        <v>1889</v>
      </c>
      <c r="E13150" s="4">
        <v>126000</v>
      </c>
      <c r="I13150" s="4">
        <v>126000</v>
      </c>
      <c r="J13150">
        <v>126000</v>
      </c>
      <c r="K13150" s="4">
        <v>0</v>
      </c>
    </row>
    <row r="13151" spans="1:11" x14ac:dyDescent="0.35">
      <c r="A13151" t="s">
        <v>1241</v>
      </c>
      <c r="B13151" t="s">
        <v>2168</v>
      </c>
      <c r="C13151" t="s">
        <v>1890</v>
      </c>
      <c r="E13151" s="4">
        <v>75000</v>
      </c>
      <c r="I13151" s="4">
        <v>75000</v>
      </c>
      <c r="J13151">
        <v>75000</v>
      </c>
      <c r="K13151" s="4">
        <v>0</v>
      </c>
    </row>
    <row r="13152" spans="1:11" x14ac:dyDescent="0.35">
      <c r="A13152" t="s">
        <v>1241</v>
      </c>
      <c r="B13152" t="s">
        <v>2169</v>
      </c>
      <c r="E13152" s="4">
        <v>201000</v>
      </c>
      <c r="I13152" s="4">
        <v>201000</v>
      </c>
      <c r="J13152">
        <v>201000</v>
      </c>
      <c r="K13152" s="4">
        <v>0</v>
      </c>
    </row>
    <row r="13153" spans="1:11" x14ac:dyDescent="0.35">
      <c r="A13153" t="s">
        <v>1241</v>
      </c>
      <c r="B13153" t="s">
        <v>2170</v>
      </c>
      <c r="D13153" s="4">
        <v>7331551</v>
      </c>
      <c r="E13153" s="4">
        <v>14333649</v>
      </c>
      <c r="F13153" s="4">
        <v>3424945</v>
      </c>
      <c r="G13153" s="4">
        <v>14706</v>
      </c>
      <c r="H13153" s="4">
        <v>7090819</v>
      </c>
      <c r="I13153" s="4">
        <v>32195669</v>
      </c>
      <c r="J13153" s="4">
        <f>SUM(D13153,E13153)</f>
        <v>21665200</v>
      </c>
      <c r="K13153" s="4">
        <v>7331551</v>
      </c>
    </row>
    <row r="13154" spans="1:11" x14ac:dyDescent="0.35">
      <c r="A13154" t="s">
        <v>1244</v>
      </c>
      <c r="B13154" t="s">
        <v>2118</v>
      </c>
      <c r="C13154" t="s">
        <v>1843</v>
      </c>
      <c r="D13154" s="4">
        <v>599042</v>
      </c>
      <c r="F13154" s="4">
        <v>532000</v>
      </c>
      <c r="I13154" s="4">
        <v>1131042</v>
      </c>
      <c r="J13154" s="4">
        <v>599042</v>
      </c>
      <c r="K13154" s="4">
        <v>599042</v>
      </c>
    </row>
    <row r="13155" spans="1:11" x14ac:dyDescent="0.35">
      <c r="A13155" t="s">
        <v>1244</v>
      </c>
      <c r="B13155" t="s">
        <v>2119</v>
      </c>
      <c r="C13155" t="s">
        <v>1844</v>
      </c>
      <c r="D13155" s="4">
        <v>49766</v>
      </c>
      <c r="F13155" s="4">
        <v>41574</v>
      </c>
      <c r="H13155" s="4">
        <v>10800</v>
      </c>
      <c r="I13155" s="4">
        <v>102140</v>
      </c>
      <c r="J13155" s="4">
        <v>49766</v>
      </c>
      <c r="K13155" s="4">
        <v>49766</v>
      </c>
    </row>
    <row r="13156" spans="1:11" x14ac:dyDescent="0.35">
      <c r="A13156" t="s">
        <v>1244</v>
      </c>
      <c r="B13156" t="s">
        <v>2120</v>
      </c>
      <c r="C13156" t="s">
        <v>1845</v>
      </c>
      <c r="D13156" s="4">
        <v>63563</v>
      </c>
      <c r="I13156" s="4">
        <v>63563</v>
      </c>
      <c r="J13156" s="4">
        <v>63563</v>
      </c>
      <c r="K13156" s="4">
        <v>63563</v>
      </c>
    </row>
    <row r="13157" spans="1:11" x14ac:dyDescent="0.35">
      <c r="A13157" t="s">
        <v>1244</v>
      </c>
      <c r="B13157" t="s">
        <v>2121</v>
      </c>
      <c r="D13157" s="4">
        <v>712371</v>
      </c>
      <c r="F13157" s="4">
        <v>573574</v>
      </c>
      <c r="H13157" s="4">
        <v>10800</v>
      </c>
      <c r="I13157" s="4">
        <v>1296745</v>
      </c>
      <c r="J13157" s="4">
        <v>712371</v>
      </c>
      <c r="K13157" s="4">
        <v>712371</v>
      </c>
    </row>
    <row r="13158" spans="1:11" x14ac:dyDescent="0.35">
      <c r="A13158" t="s">
        <v>1244</v>
      </c>
      <c r="B13158" t="s">
        <v>2122</v>
      </c>
      <c r="C13158" t="s">
        <v>1846</v>
      </c>
      <c r="D13158" s="4">
        <v>365079</v>
      </c>
      <c r="E13158" s="4">
        <v>379469</v>
      </c>
      <c r="F13158" s="4">
        <v>361680</v>
      </c>
      <c r="H13158" s="4">
        <v>280000</v>
      </c>
      <c r="I13158" s="4">
        <v>1386228</v>
      </c>
      <c r="J13158" s="4">
        <v>744548</v>
      </c>
      <c r="K13158" s="4">
        <v>365079</v>
      </c>
    </row>
    <row r="13159" spans="1:11" x14ac:dyDescent="0.35">
      <c r="A13159" t="s">
        <v>1244</v>
      </c>
      <c r="B13159" t="s">
        <v>2123</v>
      </c>
      <c r="C13159" t="s">
        <v>1847</v>
      </c>
      <c r="D13159" s="4">
        <v>432218</v>
      </c>
      <c r="I13159" s="4">
        <v>432218</v>
      </c>
      <c r="J13159" s="4">
        <v>432218</v>
      </c>
      <c r="K13159" s="4">
        <v>432218</v>
      </c>
    </row>
    <row r="13160" spans="1:11" x14ac:dyDescent="0.35">
      <c r="A13160" t="s">
        <v>1244</v>
      </c>
      <c r="B13160" t="s">
        <v>2124</v>
      </c>
      <c r="C13160" t="s">
        <v>1848</v>
      </c>
      <c r="D13160" s="4">
        <v>33527</v>
      </c>
      <c r="I13160" s="4">
        <v>33527</v>
      </c>
      <c r="J13160" s="4">
        <v>33527</v>
      </c>
      <c r="K13160" s="4">
        <v>33527</v>
      </c>
    </row>
    <row r="13161" spans="1:11" x14ac:dyDescent="0.35">
      <c r="A13161" t="s">
        <v>1244</v>
      </c>
      <c r="B13161" t="s">
        <v>2125</v>
      </c>
      <c r="D13161" s="4">
        <v>830824</v>
      </c>
      <c r="E13161" s="4">
        <v>379469</v>
      </c>
      <c r="F13161" s="4">
        <v>361680</v>
      </c>
      <c r="H13161" s="4">
        <v>280000</v>
      </c>
      <c r="I13161" s="4">
        <v>1851973</v>
      </c>
      <c r="J13161" s="4">
        <v>1210293</v>
      </c>
      <c r="K13161" s="4">
        <v>830824</v>
      </c>
    </row>
    <row r="13162" spans="1:11" x14ac:dyDescent="0.35">
      <c r="A13162" t="s">
        <v>1244</v>
      </c>
      <c r="B13162" t="s">
        <v>2128</v>
      </c>
      <c r="C13162" t="s">
        <v>1851</v>
      </c>
      <c r="D13162" s="4">
        <v>21219</v>
      </c>
      <c r="I13162" s="4">
        <v>21219</v>
      </c>
      <c r="J13162" s="4">
        <v>21219</v>
      </c>
      <c r="K13162" s="4">
        <v>21219</v>
      </c>
    </row>
    <row r="13163" spans="1:11" x14ac:dyDescent="0.35">
      <c r="A13163" t="s">
        <v>1244</v>
      </c>
      <c r="B13163" t="s">
        <v>2129</v>
      </c>
      <c r="C13163" t="s">
        <v>1852</v>
      </c>
      <c r="E13163" s="4">
        <v>1921</v>
      </c>
      <c r="I13163" s="4">
        <v>1921</v>
      </c>
      <c r="J13163">
        <v>1921</v>
      </c>
      <c r="K13163" s="4">
        <v>0</v>
      </c>
    </row>
    <row r="13164" spans="1:11" x14ac:dyDescent="0.35">
      <c r="A13164" t="s">
        <v>1244</v>
      </c>
      <c r="B13164" t="s">
        <v>2131</v>
      </c>
      <c r="C13164" t="s">
        <v>1854</v>
      </c>
      <c r="F13164" s="4">
        <v>40349</v>
      </c>
      <c r="I13164" s="4">
        <v>40349</v>
      </c>
      <c r="J13164">
        <v>0</v>
      </c>
      <c r="K13164" s="4">
        <v>0</v>
      </c>
    </row>
    <row r="13165" spans="1:11" x14ac:dyDescent="0.35">
      <c r="A13165" t="s">
        <v>1244</v>
      </c>
      <c r="B13165" t="s">
        <v>2132</v>
      </c>
      <c r="C13165" t="s">
        <v>1855</v>
      </c>
      <c r="F13165" s="4">
        <v>40806</v>
      </c>
      <c r="I13165" s="4">
        <v>40806</v>
      </c>
      <c r="J13165">
        <v>0</v>
      </c>
      <c r="K13165" s="4">
        <v>0</v>
      </c>
    </row>
    <row r="13166" spans="1:11" x14ac:dyDescent="0.35">
      <c r="A13166" t="s">
        <v>1244</v>
      </c>
      <c r="B13166" t="s">
        <v>2133</v>
      </c>
      <c r="C13166" t="s">
        <v>1856</v>
      </c>
      <c r="I13166" s="4">
        <v>0</v>
      </c>
      <c r="J13166">
        <v>0</v>
      </c>
      <c r="K13166" s="4">
        <v>0</v>
      </c>
    </row>
    <row r="13167" spans="1:11" x14ac:dyDescent="0.35">
      <c r="A13167" t="s">
        <v>1244</v>
      </c>
      <c r="B13167" t="s">
        <v>2134</v>
      </c>
      <c r="C13167" t="s">
        <v>1857</v>
      </c>
      <c r="F13167" s="4">
        <v>679</v>
      </c>
      <c r="I13167" s="4">
        <v>679</v>
      </c>
      <c r="J13167">
        <v>0</v>
      </c>
      <c r="K13167" s="4">
        <v>0</v>
      </c>
    </row>
    <row r="13168" spans="1:11" x14ac:dyDescent="0.35">
      <c r="A13168" t="s">
        <v>1244</v>
      </c>
      <c r="B13168" t="s">
        <v>2135</v>
      </c>
      <c r="C13168" t="s">
        <v>1858</v>
      </c>
      <c r="H13168" s="4">
        <v>15586</v>
      </c>
      <c r="I13168" s="4">
        <v>15586</v>
      </c>
      <c r="J13168">
        <v>0</v>
      </c>
      <c r="K13168" s="4">
        <v>0</v>
      </c>
    </row>
    <row r="13169" spans="1:11" x14ac:dyDescent="0.35">
      <c r="A13169" t="s">
        <v>1244</v>
      </c>
      <c r="B13169" t="s">
        <v>2136</v>
      </c>
      <c r="C13169" t="s">
        <v>1859</v>
      </c>
      <c r="H13169" s="4">
        <v>100000</v>
      </c>
      <c r="I13169" s="4">
        <v>100000</v>
      </c>
      <c r="J13169">
        <v>0</v>
      </c>
      <c r="K13169" s="4">
        <v>0</v>
      </c>
    </row>
    <row r="13170" spans="1:11" x14ac:dyDescent="0.35">
      <c r="A13170" t="s">
        <v>1244</v>
      </c>
      <c r="B13170" t="s">
        <v>2137</v>
      </c>
      <c r="C13170" t="s">
        <v>1860</v>
      </c>
      <c r="H13170" s="4">
        <v>108703</v>
      </c>
      <c r="I13170" s="4">
        <v>108703</v>
      </c>
      <c r="J13170">
        <v>0</v>
      </c>
      <c r="K13170" s="4">
        <v>0</v>
      </c>
    </row>
    <row r="13171" spans="1:11" x14ac:dyDescent="0.35">
      <c r="A13171" t="s">
        <v>1244</v>
      </c>
      <c r="B13171" t="s">
        <v>2138</v>
      </c>
      <c r="C13171" t="s">
        <v>1861</v>
      </c>
      <c r="D13171" s="4">
        <v>9794</v>
      </c>
      <c r="I13171" s="4">
        <v>9794</v>
      </c>
      <c r="J13171" s="4">
        <v>9794</v>
      </c>
      <c r="K13171" s="4">
        <v>9794</v>
      </c>
    </row>
    <row r="13172" spans="1:11" x14ac:dyDescent="0.35">
      <c r="A13172" t="s">
        <v>1244</v>
      </c>
      <c r="B13172" t="s">
        <v>2140</v>
      </c>
      <c r="C13172" t="s">
        <v>1863</v>
      </c>
      <c r="F13172" s="4">
        <v>7780</v>
      </c>
      <c r="I13172" s="4">
        <v>7780</v>
      </c>
      <c r="J13172">
        <v>0</v>
      </c>
      <c r="K13172" s="4">
        <v>0</v>
      </c>
    </row>
    <row r="13173" spans="1:11" x14ac:dyDescent="0.35">
      <c r="A13173" t="s">
        <v>1244</v>
      </c>
      <c r="B13173" t="s">
        <v>2141</v>
      </c>
      <c r="D13173" s="4">
        <v>31013</v>
      </c>
      <c r="E13173" s="4">
        <v>1921</v>
      </c>
      <c r="F13173" s="4">
        <v>89615</v>
      </c>
      <c r="H13173" s="4">
        <v>224289</v>
      </c>
      <c r="I13173" s="4">
        <v>346837</v>
      </c>
      <c r="J13173" s="4">
        <v>32934</v>
      </c>
      <c r="K13173" s="4">
        <v>31013</v>
      </c>
    </row>
    <row r="13174" spans="1:11" x14ac:dyDescent="0.35">
      <c r="A13174" t="s">
        <v>1244</v>
      </c>
      <c r="B13174" t="s">
        <v>2144</v>
      </c>
      <c r="C13174" t="s">
        <v>1866</v>
      </c>
      <c r="I13174" s="4">
        <v>0</v>
      </c>
      <c r="J13174">
        <v>0</v>
      </c>
      <c r="K13174" s="4">
        <v>0</v>
      </c>
    </row>
    <row r="13175" spans="1:11" x14ac:dyDescent="0.35">
      <c r="A13175" t="s">
        <v>1244</v>
      </c>
      <c r="B13175" t="s">
        <v>2145</v>
      </c>
      <c r="C13175" t="s">
        <v>1867</v>
      </c>
      <c r="F13175" s="4">
        <v>101100</v>
      </c>
      <c r="H13175" s="4">
        <v>80299</v>
      </c>
      <c r="I13175" s="4">
        <v>181399</v>
      </c>
      <c r="J13175">
        <v>0</v>
      </c>
      <c r="K13175" s="4">
        <v>0</v>
      </c>
    </row>
    <row r="13176" spans="1:11" x14ac:dyDescent="0.35">
      <c r="A13176" t="s">
        <v>1244</v>
      </c>
      <c r="B13176" t="s">
        <v>2146</v>
      </c>
      <c r="C13176" t="s">
        <v>1868</v>
      </c>
      <c r="D13176" s="4">
        <v>1415</v>
      </c>
      <c r="H13176" s="4">
        <v>80423</v>
      </c>
      <c r="I13176" s="4">
        <v>81838</v>
      </c>
      <c r="J13176" s="4">
        <v>1415</v>
      </c>
      <c r="K13176" s="4">
        <v>1415</v>
      </c>
    </row>
    <row r="13177" spans="1:11" x14ac:dyDescent="0.35">
      <c r="A13177" t="s">
        <v>1244</v>
      </c>
      <c r="B13177" t="s">
        <v>2147</v>
      </c>
      <c r="C13177" t="s">
        <v>1869</v>
      </c>
      <c r="H13177" s="4">
        <v>14400</v>
      </c>
      <c r="I13177" s="4">
        <v>14400</v>
      </c>
      <c r="J13177">
        <v>0</v>
      </c>
      <c r="K13177" s="4">
        <v>0</v>
      </c>
    </row>
    <row r="13178" spans="1:11" x14ac:dyDescent="0.35">
      <c r="A13178" t="s">
        <v>1244</v>
      </c>
      <c r="B13178" t="s">
        <v>2148</v>
      </c>
      <c r="C13178" t="s">
        <v>1870</v>
      </c>
      <c r="E13178" s="4">
        <v>4877</v>
      </c>
      <c r="G13178" s="4">
        <v>140134</v>
      </c>
      <c r="I13178" s="4">
        <v>145012</v>
      </c>
      <c r="J13178">
        <v>4877</v>
      </c>
      <c r="K13178" s="4">
        <v>0</v>
      </c>
    </row>
    <row r="13179" spans="1:11" x14ac:dyDescent="0.35">
      <c r="A13179" t="s">
        <v>1244</v>
      </c>
      <c r="B13179" t="s">
        <v>2149</v>
      </c>
      <c r="C13179" t="s">
        <v>1871</v>
      </c>
      <c r="E13179" s="4">
        <v>2150000</v>
      </c>
      <c r="F13179" s="4">
        <v>6018</v>
      </c>
      <c r="I13179" s="4">
        <v>2156018</v>
      </c>
      <c r="J13179">
        <v>2150000</v>
      </c>
      <c r="K13179" s="4">
        <v>0</v>
      </c>
    </row>
    <row r="13180" spans="1:11" x14ac:dyDescent="0.35">
      <c r="A13180" t="s">
        <v>1244</v>
      </c>
      <c r="B13180" t="s">
        <v>2153</v>
      </c>
      <c r="C13180" t="s">
        <v>1875</v>
      </c>
      <c r="H13180" s="4">
        <v>5812</v>
      </c>
      <c r="I13180" s="4">
        <v>5812</v>
      </c>
      <c r="J13180">
        <v>0</v>
      </c>
      <c r="K13180" s="4">
        <v>0</v>
      </c>
    </row>
    <row r="13181" spans="1:11" x14ac:dyDescent="0.35">
      <c r="A13181" t="s">
        <v>1244</v>
      </c>
      <c r="B13181" t="s">
        <v>2156</v>
      </c>
      <c r="D13181" s="4">
        <v>1415</v>
      </c>
      <c r="E13181" s="4">
        <v>2154877</v>
      </c>
      <c r="F13181" s="4">
        <v>107118</v>
      </c>
      <c r="G13181" s="4">
        <v>140134</v>
      </c>
      <c r="H13181" s="4">
        <v>180935</v>
      </c>
      <c r="I13181" s="4">
        <v>2584480</v>
      </c>
      <c r="J13181" s="4">
        <v>2156292</v>
      </c>
      <c r="K13181" s="4">
        <v>1415</v>
      </c>
    </row>
    <row r="13182" spans="1:11" x14ac:dyDescent="0.35">
      <c r="A13182" t="s">
        <v>1244</v>
      </c>
      <c r="B13182" t="s">
        <v>2157</v>
      </c>
      <c r="C13182" t="s">
        <v>1879</v>
      </c>
      <c r="D13182" s="4">
        <v>21430</v>
      </c>
      <c r="I13182" s="4">
        <v>21430</v>
      </c>
      <c r="J13182" s="4">
        <v>21430</v>
      </c>
      <c r="K13182" s="4">
        <v>21430</v>
      </c>
    </row>
    <row r="13183" spans="1:11" x14ac:dyDescent="0.35">
      <c r="A13183" t="s">
        <v>1244</v>
      </c>
      <c r="B13183" t="s">
        <v>2159</v>
      </c>
      <c r="C13183" t="s">
        <v>1881</v>
      </c>
      <c r="D13183" s="4">
        <v>14676</v>
      </c>
      <c r="I13183" s="4">
        <v>14676</v>
      </c>
      <c r="J13183" s="4">
        <v>14676</v>
      </c>
      <c r="K13183" s="4">
        <v>14676</v>
      </c>
    </row>
    <row r="13184" spans="1:11" x14ac:dyDescent="0.35">
      <c r="A13184" t="s">
        <v>1244</v>
      </c>
      <c r="B13184" t="s">
        <v>2163</v>
      </c>
      <c r="D13184" s="4">
        <v>36106</v>
      </c>
      <c r="I13184" s="4">
        <v>36106</v>
      </c>
      <c r="J13184" s="4">
        <v>36106</v>
      </c>
      <c r="K13184" s="4">
        <v>36106</v>
      </c>
    </row>
    <row r="13185" spans="1:11" x14ac:dyDescent="0.35">
      <c r="A13185" t="s">
        <v>1244</v>
      </c>
      <c r="B13185" t="s">
        <v>2166</v>
      </c>
      <c r="C13185" t="s">
        <v>1888</v>
      </c>
      <c r="H13185" s="4">
        <v>76800</v>
      </c>
      <c r="I13185" s="4">
        <v>76800</v>
      </c>
      <c r="J13185">
        <v>0</v>
      </c>
      <c r="K13185" s="4">
        <v>0</v>
      </c>
    </row>
    <row r="13186" spans="1:11" x14ac:dyDescent="0.35">
      <c r="A13186" t="s">
        <v>1244</v>
      </c>
      <c r="B13186" t="s">
        <v>2167</v>
      </c>
      <c r="C13186" t="s">
        <v>1889</v>
      </c>
      <c r="G13186" s="4">
        <v>42000</v>
      </c>
      <c r="I13186" s="4">
        <v>42000</v>
      </c>
      <c r="J13186">
        <v>0</v>
      </c>
      <c r="K13186" s="4">
        <v>0</v>
      </c>
    </row>
    <row r="13187" spans="1:11" x14ac:dyDescent="0.35">
      <c r="A13187" t="s">
        <v>1244</v>
      </c>
      <c r="B13187" t="s">
        <v>2168</v>
      </c>
      <c r="C13187" t="s">
        <v>1890</v>
      </c>
      <c r="G13187" s="4">
        <v>30000</v>
      </c>
      <c r="I13187" s="4">
        <v>30000</v>
      </c>
      <c r="J13187">
        <v>0</v>
      </c>
      <c r="K13187" s="4">
        <v>0</v>
      </c>
    </row>
    <row r="13188" spans="1:11" x14ac:dyDescent="0.35">
      <c r="A13188" t="s">
        <v>1244</v>
      </c>
      <c r="B13188" t="s">
        <v>2169</v>
      </c>
      <c r="G13188" s="4">
        <v>72000</v>
      </c>
      <c r="H13188" s="4">
        <v>76800</v>
      </c>
      <c r="I13188" s="4">
        <v>148800</v>
      </c>
      <c r="J13188">
        <v>0</v>
      </c>
      <c r="K13188" s="4">
        <v>0</v>
      </c>
    </row>
    <row r="13189" spans="1:11" x14ac:dyDescent="0.35">
      <c r="A13189" t="s">
        <v>1244</v>
      </c>
      <c r="B13189" t="s">
        <v>2170</v>
      </c>
      <c r="D13189" s="4">
        <v>1611729</v>
      </c>
      <c r="E13189" s="4">
        <v>2536267</v>
      </c>
      <c r="F13189" s="4">
        <v>1131987</v>
      </c>
      <c r="G13189" s="4">
        <v>212134</v>
      </c>
      <c r="H13189" s="4">
        <v>772823</v>
      </c>
      <c r="I13189" s="4">
        <v>6264941</v>
      </c>
      <c r="J13189" s="4">
        <f>SUM(D13189,E13189)</f>
        <v>4147996</v>
      </c>
      <c r="K13189" s="4">
        <v>1611729</v>
      </c>
    </row>
    <row r="13190" spans="1:11" x14ac:dyDescent="0.35">
      <c r="A13190" t="s">
        <v>1246</v>
      </c>
      <c r="B13190" t="s">
        <v>2118</v>
      </c>
      <c r="C13190" t="s">
        <v>1843</v>
      </c>
      <c r="D13190" s="4">
        <v>552787</v>
      </c>
      <c r="F13190" s="4">
        <v>266000</v>
      </c>
      <c r="I13190" s="4">
        <v>818787</v>
      </c>
      <c r="J13190" s="4">
        <v>552787</v>
      </c>
      <c r="K13190" s="4">
        <v>552787</v>
      </c>
    </row>
    <row r="13191" spans="1:11" x14ac:dyDescent="0.35">
      <c r="A13191" t="s">
        <v>1246</v>
      </c>
      <c r="B13191" t="s">
        <v>2119</v>
      </c>
      <c r="C13191" t="s">
        <v>1844</v>
      </c>
      <c r="F13191" s="4">
        <v>52768</v>
      </c>
      <c r="H13191" s="4">
        <v>51474</v>
      </c>
      <c r="I13191" s="4">
        <v>104242</v>
      </c>
      <c r="J13191">
        <v>0</v>
      </c>
      <c r="K13191" s="4">
        <v>0</v>
      </c>
    </row>
    <row r="13192" spans="1:11" x14ac:dyDescent="0.35">
      <c r="A13192" t="s">
        <v>1246</v>
      </c>
      <c r="B13192" t="s">
        <v>2120</v>
      </c>
      <c r="C13192" t="s">
        <v>1845</v>
      </c>
      <c r="H13192" s="4">
        <v>90171</v>
      </c>
      <c r="I13192" s="4">
        <v>90171</v>
      </c>
      <c r="J13192">
        <v>0</v>
      </c>
      <c r="K13192" s="4">
        <v>0</v>
      </c>
    </row>
    <row r="13193" spans="1:11" x14ac:dyDescent="0.35">
      <c r="A13193" t="s">
        <v>1246</v>
      </c>
      <c r="B13193" t="s">
        <v>2121</v>
      </c>
      <c r="D13193" s="4">
        <v>552787</v>
      </c>
      <c r="F13193" s="4">
        <v>318768</v>
      </c>
      <c r="H13193" s="4">
        <v>141645</v>
      </c>
      <c r="I13193" s="4">
        <v>1013199</v>
      </c>
      <c r="J13193" s="4">
        <v>552787</v>
      </c>
      <c r="K13193" s="4">
        <v>552787</v>
      </c>
    </row>
    <row r="13194" spans="1:11" x14ac:dyDescent="0.35">
      <c r="A13194" t="s">
        <v>1246</v>
      </c>
      <c r="B13194" t="s">
        <v>2122</v>
      </c>
      <c r="C13194" t="s">
        <v>1846</v>
      </c>
      <c r="D13194" s="4">
        <v>550411</v>
      </c>
      <c r="E13194" s="4">
        <v>6822</v>
      </c>
      <c r="F13194" s="4">
        <v>500222</v>
      </c>
      <c r="H13194" s="4">
        <v>280000</v>
      </c>
      <c r="I13194" s="4">
        <v>1337455</v>
      </c>
      <c r="J13194" s="4">
        <v>557233</v>
      </c>
      <c r="K13194" s="4">
        <v>550411</v>
      </c>
    </row>
    <row r="13195" spans="1:11" x14ac:dyDescent="0.35">
      <c r="A13195" t="s">
        <v>1246</v>
      </c>
      <c r="B13195" t="s">
        <v>2123</v>
      </c>
      <c r="C13195" t="s">
        <v>1847</v>
      </c>
      <c r="D13195" s="4">
        <v>183766</v>
      </c>
      <c r="F13195" s="4">
        <v>67568</v>
      </c>
      <c r="H13195" s="4">
        <v>220000</v>
      </c>
      <c r="I13195" s="4">
        <v>471334</v>
      </c>
      <c r="J13195" s="4">
        <v>183766</v>
      </c>
      <c r="K13195" s="4">
        <v>183766</v>
      </c>
    </row>
    <row r="13196" spans="1:11" x14ac:dyDescent="0.35">
      <c r="A13196" t="s">
        <v>1246</v>
      </c>
      <c r="B13196" t="s">
        <v>2124</v>
      </c>
      <c r="C13196" t="s">
        <v>1848</v>
      </c>
      <c r="D13196" s="4">
        <v>2152</v>
      </c>
      <c r="I13196" s="4">
        <v>2152</v>
      </c>
      <c r="J13196" s="4">
        <v>2152</v>
      </c>
      <c r="K13196" s="4">
        <v>2152</v>
      </c>
    </row>
    <row r="13197" spans="1:11" x14ac:dyDescent="0.35">
      <c r="A13197" t="s">
        <v>1246</v>
      </c>
      <c r="B13197" t="s">
        <v>2125</v>
      </c>
      <c r="D13197" s="4">
        <v>736329</v>
      </c>
      <c r="E13197" s="4">
        <v>6822</v>
      </c>
      <c r="F13197" s="4">
        <v>567789</v>
      </c>
      <c r="H13197" s="4">
        <v>500000</v>
      </c>
      <c r="I13197" s="4">
        <v>1810941</v>
      </c>
      <c r="J13197" s="4">
        <v>743151</v>
      </c>
      <c r="K13197" s="4">
        <v>736329</v>
      </c>
    </row>
    <row r="13198" spans="1:11" x14ac:dyDescent="0.35">
      <c r="A13198" t="s">
        <v>1246</v>
      </c>
      <c r="B13198" t="s">
        <v>2128</v>
      </c>
      <c r="C13198" t="s">
        <v>1851</v>
      </c>
      <c r="F13198" s="4">
        <v>9794</v>
      </c>
      <c r="I13198" s="4">
        <v>9794</v>
      </c>
      <c r="J13198">
        <v>0</v>
      </c>
      <c r="K13198" s="4">
        <v>0</v>
      </c>
    </row>
    <row r="13199" spans="1:11" x14ac:dyDescent="0.35">
      <c r="A13199" t="s">
        <v>1246</v>
      </c>
      <c r="B13199" t="s">
        <v>2129</v>
      </c>
      <c r="C13199" t="s">
        <v>1852</v>
      </c>
      <c r="E13199" s="4">
        <v>1921</v>
      </c>
      <c r="I13199" s="4">
        <v>1921</v>
      </c>
      <c r="J13199">
        <v>1921</v>
      </c>
      <c r="K13199" s="4">
        <v>0</v>
      </c>
    </row>
    <row r="13200" spans="1:11" x14ac:dyDescent="0.35">
      <c r="A13200" t="s">
        <v>1246</v>
      </c>
      <c r="B13200" t="s">
        <v>2130</v>
      </c>
      <c r="C13200" t="s">
        <v>1853</v>
      </c>
      <c r="E13200" s="4">
        <v>2730</v>
      </c>
      <c r="I13200" s="4">
        <v>2730</v>
      </c>
      <c r="J13200">
        <v>2730</v>
      </c>
      <c r="K13200" s="4">
        <v>0</v>
      </c>
    </row>
    <row r="13201" spans="1:11" x14ac:dyDescent="0.35">
      <c r="A13201" t="s">
        <v>1246</v>
      </c>
      <c r="B13201" t="s">
        <v>2131</v>
      </c>
      <c r="C13201" t="s">
        <v>1854</v>
      </c>
      <c r="F13201" s="4">
        <v>94149</v>
      </c>
      <c r="I13201" s="4">
        <v>94149</v>
      </c>
      <c r="J13201">
        <v>0</v>
      </c>
      <c r="K13201" s="4">
        <v>0</v>
      </c>
    </row>
    <row r="13202" spans="1:11" x14ac:dyDescent="0.35">
      <c r="A13202" t="s">
        <v>1246</v>
      </c>
      <c r="B13202" t="s">
        <v>2132</v>
      </c>
      <c r="C13202" t="s">
        <v>1855</v>
      </c>
      <c r="F13202" s="4">
        <v>39174</v>
      </c>
      <c r="I13202" s="4">
        <v>39174</v>
      </c>
      <c r="J13202">
        <v>0</v>
      </c>
      <c r="K13202" s="4">
        <v>0</v>
      </c>
    </row>
    <row r="13203" spans="1:11" x14ac:dyDescent="0.35">
      <c r="A13203" t="s">
        <v>1246</v>
      </c>
      <c r="B13203" t="s">
        <v>2133</v>
      </c>
      <c r="C13203" t="s">
        <v>1856</v>
      </c>
      <c r="I13203" s="4">
        <v>0</v>
      </c>
      <c r="J13203">
        <v>0</v>
      </c>
      <c r="K13203" s="4">
        <v>0</v>
      </c>
    </row>
    <row r="13204" spans="1:11" x14ac:dyDescent="0.35">
      <c r="A13204" t="s">
        <v>1246</v>
      </c>
      <c r="B13204" t="s">
        <v>2134</v>
      </c>
      <c r="C13204" t="s">
        <v>1857</v>
      </c>
      <c r="F13204" s="4">
        <v>679</v>
      </c>
      <c r="I13204" s="4">
        <v>679</v>
      </c>
      <c r="J13204">
        <v>0</v>
      </c>
      <c r="K13204" s="4">
        <v>0</v>
      </c>
    </row>
    <row r="13205" spans="1:11" x14ac:dyDescent="0.35">
      <c r="A13205" t="s">
        <v>1246</v>
      </c>
      <c r="B13205" t="s">
        <v>2135</v>
      </c>
      <c r="C13205" t="s">
        <v>1858</v>
      </c>
      <c r="H13205" s="4">
        <v>5195</v>
      </c>
      <c r="I13205" s="4">
        <v>5195</v>
      </c>
      <c r="J13205">
        <v>0</v>
      </c>
      <c r="K13205" s="4">
        <v>0</v>
      </c>
    </row>
    <row r="13206" spans="1:11" x14ac:dyDescent="0.35">
      <c r="A13206" t="s">
        <v>1246</v>
      </c>
      <c r="B13206" t="s">
        <v>2136</v>
      </c>
      <c r="C13206" t="s">
        <v>1859</v>
      </c>
      <c r="H13206" s="4">
        <v>150000</v>
      </c>
      <c r="I13206" s="4">
        <v>150000</v>
      </c>
      <c r="J13206">
        <v>0</v>
      </c>
      <c r="K13206" s="4">
        <v>0</v>
      </c>
    </row>
    <row r="13207" spans="1:11" x14ac:dyDescent="0.35">
      <c r="A13207" t="s">
        <v>1246</v>
      </c>
      <c r="B13207" t="s">
        <v>2137</v>
      </c>
      <c r="C13207" t="s">
        <v>1860</v>
      </c>
      <c r="H13207" s="4">
        <v>108703</v>
      </c>
      <c r="I13207" s="4">
        <v>108703</v>
      </c>
      <c r="J13207">
        <v>0</v>
      </c>
      <c r="K13207" s="4">
        <v>0</v>
      </c>
    </row>
    <row r="13208" spans="1:11" x14ac:dyDescent="0.35">
      <c r="A13208" t="s">
        <v>1246</v>
      </c>
      <c r="B13208" t="s">
        <v>2138</v>
      </c>
      <c r="C13208" t="s">
        <v>1861</v>
      </c>
      <c r="F13208" s="4">
        <v>11426</v>
      </c>
      <c r="I13208" s="4">
        <v>11426</v>
      </c>
      <c r="J13208">
        <v>0</v>
      </c>
      <c r="K13208" s="4">
        <v>0</v>
      </c>
    </row>
    <row r="13209" spans="1:11" x14ac:dyDescent="0.35">
      <c r="A13209" t="s">
        <v>1246</v>
      </c>
      <c r="B13209" t="s">
        <v>2139</v>
      </c>
      <c r="C13209" t="s">
        <v>1862</v>
      </c>
      <c r="H13209" s="4">
        <v>85464</v>
      </c>
      <c r="I13209" s="4">
        <v>85464</v>
      </c>
      <c r="J13209">
        <v>0</v>
      </c>
      <c r="K13209" s="4">
        <v>0</v>
      </c>
    </row>
    <row r="13210" spans="1:11" x14ac:dyDescent="0.35">
      <c r="A13210" t="s">
        <v>1246</v>
      </c>
      <c r="B13210" t="s">
        <v>2140</v>
      </c>
      <c r="C13210" t="s">
        <v>1863</v>
      </c>
      <c r="F13210" s="4">
        <v>7780</v>
      </c>
      <c r="I13210" s="4">
        <v>7780</v>
      </c>
      <c r="J13210">
        <v>0</v>
      </c>
      <c r="K13210" s="4">
        <v>0</v>
      </c>
    </row>
    <row r="13211" spans="1:11" x14ac:dyDescent="0.35">
      <c r="A13211" t="s">
        <v>1246</v>
      </c>
      <c r="B13211" t="s">
        <v>2141</v>
      </c>
      <c r="E13211" s="4">
        <v>4651</v>
      </c>
      <c r="F13211" s="4">
        <v>163001</v>
      </c>
      <c r="H13211" s="4">
        <v>349362</v>
      </c>
      <c r="I13211" s="4">
        <v>517015</v>
      </c>
      <c r="J13211">
        <v>4651</v>
      </c>
      <c r="K13211" s="4">
        <v>0</v>
      </c>
    </row>
    <row r="13212" spans="1:11" x14ac:dyDescent="0.35">
      <c r="A13212" t="s">
        <v>1246</v>
      </c>
      <c r="B13212" t="s">
        <v>2144</v>
      </c>
      <c r="C13212" t="s">
        <v>1866</v>
      </c>
      <c r="I13212" s="4">
        <v>0</v>
      </c>
      <c r="J13212">
        <v>0</v>
      </c>
      <c r="K13212" s="4">
        <v>0</v>
      </c>
    </row>
    <row r="13213" spans="1:11" x14ac:dyDescent="0.35">
      <c r="A13213" t="s">
        <v>1246</v>
      </c>
      <c r="B13213" t="s">
        <v>2145</v>
      </c>
      <c r="C13213" t="s">
        <v>1867</v>
      </c>
      <c r="E13213" s="4">
        <v>9000</v>
      </c>
      <c r="G13213" s="4">
        <v>43720</v>
      </c>
      <c r="H13213" s="4">
        <v>59006</v>
      </c>
      <c r="I13213" s="4">
        <v>111726</v>
      </c>
      <c r="J13213">
        <v>9000</v>
      </c>
      <c r="K13213" s="4">
        <v>0</v>
      </c>
    </row>
    <row r="13214" spans="1:11" x14ac:dyDescent="0.35">
      <c r="A13214" t="s">
        <v>1246</v>
      </c>
      <c r="B13214" t="s">
        <v>2146</v>
      </c>
      <c r="C13214" t="s">
        <v>1868</v>
      </c>
      <c r="H13214" s="4">
        <v>44072</v>
      </c>
      <c r="I13214" s="4">
        <v>44072</v>
      </c>
      <c r="J13214">
        <v>0</v>
      </c>
      <c r="K13214" s="4">
        <v>0</v>
      </c>
    </row>
    <row r="13215" spans="1:11" x14ac:dyDescent="0.35">
      <c r="A13215" t="s">
        <v>1246</v>
      </c>
      <c r="B13215" t="s">
        <v>2147</v>
      </c>
      <c r="C13215" t="s">
        <v>1869</v>
      </c>
      <c r="H13215" s="4">
        <v>14400</v>
      </c>
      <c r="I13215" s="4">
        <v>14400</v>
      </c>
      <c r="J13215">
        <v>0</v>
      </c>
      <c r="K13215" s="4">
        <v>0</v>
      </c>
    </row>
    <row r="13216" spans="1:11" x14ac:dyDescent="0.35">
      <c r="A13216" t="s">
        <v>1246</v>
      </c>
      <c r="B13216" t="s">
        <v>2148</v>
      </c>
      <c r="C13216" t="s">
        <v>1870</v>
      </c>
      <c r="E13216" s="4">
        <v>2217</v>
      </c>
      <c r="G13216" s="4">
        <v>105101</v>
      </c>
      <c r="H13216" s="4">
        <v>2217</v>
      </c>
      <c r="I13216" s="4">
        <v>109535</v>
      </c>
      <c r="J13216">
        <v>2217</v>
      </c>
      <c r="K13216" s="4">
        <v>0</v>
      </c>
    </row>
    <row r="13217" spans="1:11" x14ac:dyDescent="0.35">
      <c r="A13217" t="s">
        <v>1246</v>
      </c>
      <c r="B13217" t="s">
        <v>2149</v>
      </c>
      <c r="C13217" t="s">
        <v>1871</v>
      </c>
      <c r="F13217" s="4">
        <v>2150000</v>
      </c>
      <c r="I13217" s="4">
        <v>2150000</v>
      </c>
      <c r="J13217">
        <v>0</v>
      </c>
      <c r="K13217" s="4">
        <v>0</v>
      </c>
    </row>
    <row r="13218" spans="1:11" x14ac:dyDescent="0.35">
      <c r="A13218" t="s">
        <v>1246</v>
      </c>
      <c r="B13218" t="s">
        <v>2150</v>
      </c>
      <c r="C13218" t="s">
        <v>1872</v>
      </c>
      <c r="D13218" s="4">
        <v>49000</v>
      </c>
      <c r="I13218" s="4">
        <v>49000</v>
      </c>
      <c r="J13218" s="4">
        <v>49000</v>
      </c>
      <c r="K13218" s="4">
        <v>49000</v>
      </c>
    </row>
    <row r="13219" spans="1:11" x14ac:dyDescent="0.35">
      <c r="A13219" t="s">
        <v>1246</v>
      </c>
      <c r="B13219" t="s">
        <v>2153</v>
      </c>
      <c r="C13219" t="s">
        <v>1875</v>
      </c>
      <c r="H13219" s="4">
        <v>5812</v>
      </c>
      <c r="I13219" s="4">
        <v>5812</v>
      </c>
      <c r="J13219">
        <v>0</v>
      </c>
      <c r="K13219" s="4">
        <v>0</v>
      </c>
    </row>
    <row r="13220" spans="1:11" x14ac:dyDescent="0.35">
      <c r="A13220" t="s">
        <v>1246</v>
      </c>
      <c r="B13220" t="s">
        <v>2156</v>
      </c>
      <c r="D13220" s="4">
        <v>49000</v>
      </c>
      <c r="E13220" s="4">
        <v>11217</v>
      </c>
      <c r="F13220" s="4">
        <v>2150000</v>
      </c>
      <c r="G13220" s="4">
        <v>148821</v>
      </c>
      <c r="H13220" s="4">
        <v>125507</v>
      </c>
      <c r="I13220" s="4">
        <v>2484545</v>
      </c>
      <c r="J13220" s="4">
        <v>60217</v>
      </c>
      <c r="K13220" s="4">
        <v>49000</v>
      </c>
    </row>
    <row r="13221" spans="1:11" x14ac:dyDescent="0.35">
      <c r="A13221" t="s">
        <v>1246</v>
      </c>
      <c r="B13221" t="s">
        <v>2157</v>
      </c>
      <c r="C13221" t="s">
        <v>1879</v>
      </c>
      <c r="D13221" s="4">
        <v>75569</v>
      </c>
      <c r="I13221" s="4">
        <v>75569</v>
      </c>
      <c r="J13221" s="4">
        <v>75569</v>
      </c>
      <c r="K13221" s="4">
        <v>75569</v>
      </c>
    </row>
    <row r="13222" spans="1:11" x14ac:dyDescent="0.35">
      <c r="A13222" t="s">
        <v>1246</v>
      </c>
      <c r="B13222" t="s">
        <v>2159</v>
      </c>
      <c r="C13222" t="s">
        <v>1881</v>
      </c>
      <c r="D13222" s="4">
        <v>41931</v>
      </c>
      <c r="I13222" s="4">
        <v>41931</v>
      </c>
      <c r="J13222" s="4">
        <v>41931</v>
      </c>
      <c r="K13222" s="4">
        <v>41931</v>
      </c>
    </row>
    <row r="13223" spans="1:11" x14ac:dyDescent="0.35">
      <c r="A13223" t="s">
        <v>1246</v>
      </c>
      <c r="B13223" t="s">
        <v>2179</v>
      </c>
      <c r="C13223" t="s">
        <v>1900</v>
      </c>
      <c r="D13223" s="4">
        <v>4971</v>
      </c>
      <c r="I13223" s="4">
        <v>4971</v>
      </c>
      <c r="J13223" s="4">
        <v>4971</v>
      </c>
      <c r="K13223" s="4">
        <v>4971</v>
      </c>
    </row>
    <row r="13224" spans="1:11" x14ac:dyDescent="0.35">
      <c r="A13224" t="s">
        <v>1246</v>
      </c>
      <c r="B13224" t="s">
        <v>2171</v>
      </c>
      <c r="C13224" t="s">
        <v>1892</v>
      </c>
      <c r="D13224" s="4">
        <v>770</v>
      </c>
      <c r="I13224" s="4">
        <v>770</v>
      </c>
      <c r="J13224" s="4">
        <v>770</v>
      </c>
      <c r="K13224" s="4">
        <v>770</v>
      </c>
    </row>
    <row r="13225" spans="1:11" x14ac:dyDescent="0.35">
      <c r="A13225" t="s">
        <v>1246</v>
      </c>
      <c r="B13225" t="s">
        <v>2162</v>
      </c>
      <c r="C13225" t="s">
        <v>1884</v>
      </c>
      <c r="D13225" s="4">
        <v>1750</v>
      </c>
      <c r="I13225" s="4">
        <v>1750</v>
      </c>
      <c r="J13225" s="4">
        <v>1750</v>
      </c>
      <c r="K13225" s="4">
        <v>1750</v>
      </c>
    </row>
    <row r="13226" spans="1:11" x14ac:dyDescent="0.35">
      <c r="A13226" t="s">
        <v>1246</v>
      </c>
      <c r="B13226" t="s">
        <v>2163</v>
      </c>
      <c r="D13226" s="4">
        <v>124992</v>
      </c>
      <c r="I13226" s="4">
        <v>124992</v>
      </c>
      <c r="J13226" s="4">
        <v>124992</v>
      </c>
      <c r="K13226" s="4">
        <v>124992</v>
      </c>
    </row>
    <row r="13227" spans="1:11" x14ac:dyDescent="0.35">
      <c r="A13227" t="s">
        <v>1246</v>
      </c>
      <c r="B13227" t="s">
        <v>2166</v>
      </c>
      <c r="C13227" t="s">
        <v>1888</v>
      </c>
      <c r="H13227" s="4">
        <v>76800</v>
      </c>
      <c r="I13227" s="4">
        <v>76800</v>
      </c>
      <c r="J13227">
        <v>0</v>
      </c>
      <c r="K13227" s="4">
        <v>0</v>
      </c>
    </row>
    <row r="13228" spans="1:11" x14ac:dyDescent="0.35">
      <c r="A13228" t="s">
        <v>1246</v>
      </c>
      <c r="B13228" t="s">
        <v>2167</v>
      </c>
      <c r="C13228" t="s">
        <v>1889</v>
      </c>
      <c r="G13228" s="4">
        <v>42000</v>
      </c>
      <c r="I13228" s="4">
        <v>42000</v>
      </c>
      <c r="J13228">
        <v>0</v>
      </c>
      <c r="K13228" s="4">
        <v>0</v>
      </c>
    </row>
    <row r="13229" spans="1:11" x14ac:dyDescent="0.35">
      <c r="A13229" t="s">
        <v>1246</v>
      </c>
      <c r="B13229" t="s">
        <v>2168</v>
      </c>
      <c r="C13229" t="s">
        <v>1890</v>
      </c>
      <c r="G13229" s="4">
        <v>30000</v>
      </c>
      <c r="I13229" s="4">
        <v>30000</v>
      </c>
      <c r="J13229">
        <v>0</v>
      </c>
      <c r="K13229" s="4">
        <v>0</v>
      </c>
    </row>
    <row r="13230" spans="1:11" x14ac:dyDescent="0.35">
      <c r="A13230" t="s">
        <v>1246</v>
      </c>
      <c r="B13230" t="s">
        <v>2169</v>
      </c>
      <c r="G13230" s="4">
        <v>72000</v>
      </c>
      <c r="H13230" s="4">
        <v>76800</v>
      </c>
      <c r="I13230" s="4">
        <v>148800</v>
      </c>
      <c r="J13230">
        <v>0</v>
      </c>
      <c r="K13230" s="4">
        <v>0</v>
      </c>
    </row>
    <row r="13231" spans="1:11" x14ac:dyDescent="0.35">
      <c r="A13231" t="s">
        <v>1246</v>
      </c>
      <c r="B13231" t="s">
        <v>2170</v>
      </c>
      <c r="D13231" s="4">
        <v>1463108</v>
      </c>
      <c r="E13231" s="4">
        <v>22691</v>
      </c>
      <c r="F13231" s="4">
        <v>3199558</v>
      </c>
      <c r="G13231" s="4">
        <v>220821</v>
      </c>
      <c r="H13231" s="4">
        <v>1193314</v>
      </c>
      <c r="I13231" s="4">
        <v>6099491</v>
      </c>
      <c r="J13231" s="4">
        <f>SUM(D13231,E13231)</f>
        <v>1485799</v>
      </c>
      <c r="K13231" s="4">
        <v>1463108</v>
      </c>
    </row>
    <row r="13232" spans="1:11" x14ac:dyDescent="0.35">
      <c r="A13232" t="s">
        <v>1249</v>
      </c>
      <c r="B13232" t="s">
        <v>2118</v>
      </c>
      <c r="C13232" t="s">
        <v>1843</v>
      </c>
      <c r="D13232" s="4">
        <v>7427150</v>
      </c>
      <c r="F13232" s="4">
        <v>3325000</v>
      </c>
      <c r="I13232" s="4">
        <v>10752150</v>
      </c>
      <c r="J13232" s="4">
        <v>7427150</v>
      </c>
      <c r="K13232" s="4">
        <v>7427150</v>
      </c>
    </row>
    <row r="13233" spans="1:11" x14ac:dyDescent="0.35">
      <c r="A13233" t="s">
        <v>1249</v>
      </c>
      <c r="B13233" t="s">
        <v>2119</v>
      </c>
      <c r="C13233" t="s">
        <v>1844</v>
      </c>
      <c r="D13233" s="4">
        <v>169925</v>
      </c>
      <c r="E13233" s="4">
        <v>299306</v>
      </c>
      <c r="H13233" s="4">
        <v>590776</v>
      </c>
      <c r="I13233" s="4">
        <v>1060006</v>
      </c>
      <c r="J13233" s="4">
        <v>469231</v>
      </c>
      <c r="K13233" s="4">
        <v>169925</v>
      </c>
    </row>
    <row r="13234" spans="1:11" x14ac:dyDescent="0.35">
      <c r="A13234" t="s">
        <v>1249</v>
      </c>
      <c r="B13234" t="s">
        <v>2120</v>
      </c>
      <c r="C13234" t="s">
        <v>1845</v>
      </c>
      <c r="D13234" s="4">
        <v>779015</v>
      </c>
      <c r="I13234" s="4">
        <v>779015</v>
      </c>
      <c r="J13234" s="4">
        <v>779015</v>
      </c>
      <c r="K13234" s="4">
        <v>779015</v>
      </c>
    </row>
    <row r="13235" spans="1:11" x14ac:dyDescent="0.35">
      <c r="A13235" t="s">
        <v>1249</v>
      </c>
      <c r="B13235" t="s">
        <v>2121</v>
      </c>
      <c r="D13235" s="4">
        <v>8376089</v>
      </c>
      <c r="E13235" s="4">
        <v>299306</v>
      </c>
      <c r="F13235" s="4">
        <v>3325000</v>
      </c>
      <c r="H13235" s="4">
        <v>590776</v>
      </c>
      <c r="I13235" s="4">
        <v>12591171</v>
      </c>
      <c r="J13235" s="4">
        <v>8675395</v>
      </c>
      <c r="K13235" s="4">
        <v>8376089</v>
      </c>
    </row>
    <row r="13236" spans="1:11" x14ac:dyDescent="0.35">
      <c r="A13236" t="s">
        <v>1249</v>
      </c>
      <c r="B13236" t="s">
        <v>2122</v>
      </c>
      <c r="C13236" t="s">
        <v>1846</v>
      </c>
      <c r="D13236" s="4">
        <v>3126719</v>
      </c>
      <c r="F13236" s="4">
        <v>394383</v>
      </c>
      <c r="H13236" s="4">
        <v>672288</v>
      </c>
      <c r="I13236" s="4">
        <v>4193391</v>
      </c>
      <c r="J13236" s="4">
        <v>3126719</v>
      </c>
      <c r="K13236" s="4">
        <v>3126719</v>
      </c>
    </row>
    <row r="13237" spans="1:11" x14ac:dyDescent="0.35">
      <c r="A13237" t="s">
        <v>1249</v>
      </c>
      <c r="B13237" t="s">
        <v>2123</v>
      </c>
      <c r="C13237" t="s">
        <v>1847</v>
      </c>
      <c r="D13237" s="4">
        <v>2738011</v>
      </c>
      <c r="F13237" s="4">
        <v>988956</v>
      </c>
      <c r="G13237" s="4">
        <v>89205</v>
      </c>
      <c r="I13237" s="4">
        <v>3816172</v>
      </c>
      <c r="J13237" s="4">
        <v>2738011</v>
      </c>
      <c r="K13237" s="4">
        <v>2738011</v>
      </c>
    </row>
    <row r="13238" spans="1:11" x14ac:dyDescent="0.35">
      <c r="A13238" t="s">
        <v>1249</v>
      </c>
      <c r="B13238" t="s">
        <v>2124</v>
      </c>
      <c r="C13238" t="s">
        <v>1848</v>
      </c>
      <c r="D13238" s="4">
        <v>2324</v>
      </c>
      <c r="I13238" s="4">
        <v>2324</v>
      </c>
      <c r="J13238" s="4">
        <v>2324</v>
      </c>
      <c r="K13238" s="4">
        <v>2324</v>
      </c>
    </row>
    <row r="13239" spans="1:11" x14ac:dyDescent="0.35">
      <c r="A13239" t="s">
        <v>1249</v>
      </c>
      <c r="B13239" t="s">
        <v>2125</v>
      </c>
      <c r="D13239" s="4">
        <v>5867054</v>
      </c>
      <c r="F13239" s="4">
        <v>1383339</v>
      </c>
      <c r="G13239" s="4">
        <v>89205</v>
      </c>
      <c r="H13239" s="4">
        <v>672288</v>
      </c>
      <c r="I13239" s="4">
        <v>8011886</v>
      </c>
      <c r="J13239" s="4">
        <v>5867054</v>
      </c>
      <c r="K13239" s="4">
        <v>5867054</v>
      </c>
    </row>
    <row r="13240" spans="1:11" x14ac:dyDescent="0.35">
      <c r="A13240" t="s">
        <v>1249</v>
      </c>
      <c r="B13240" t="s">
        <v>2126</v>
      </c>
      <c r="C13240" t="s">
        <v>1850</v>
      </c>
      <c r="D13240" s="4">
        <v>1600000</v>
      </c>
      <c r="I13240" s="4">
        <v>1600000</v>
      </c>
      <c r="J13240" s="4">
        <v>1600000</v>
      </c>
      <c r="K13240" s="4">
        <v>1600000</v>
      </c>
    </row>
    <row r="13241" spans="1:11" x14ac:dyDescent="0.35">
      <c r="A13241" t="s">
        <v>1249</v>
      </c>
      <c r="B13241" t="s">
        <v>2127</v>
      </c>
      <c r="D13241" s="4">
        <v>1600000</v>
      </c>
      <c r="I13241" s="4">
        <v>1600000</v>
      </c>
      <c r="J13241" s="4">
        <v>1600000</v>
      </c>
      <c r="K13241" s="4">
        <v>1600000</v>
      </c>
    </row>
    <row r="13242" spans="1:11" x14ac:dyDescent="0.35">
      <c r="A13242" t="s">
        <v>1249</v>
      </c>
      <c r="B13242" t="s">
        <v>2128</v>
      </c>
      <c r="C13242" t="s">
        <v>1851</v>
      </c>
      <c r="D13242" s="4">
        <v>153432</v>
      </c>
      <c r="I13242" s="4">
        <v>153432</v>
      </c>
      <c r="J13242" s="4">
        <v>153432</v>
      </c>
      <c r="K13242" s="4">
        <v>153432</v>
      </c>
    </row>
    <row r="13243" spans="1:11" x14ac:dyDescent="0.35">
      <c r="A13243" t="s">
        <v>1249</v>
      </c>
      <c r="B13243" t="s">
        <v>2130</v>
      </c>
      <c r="C13243" t="s">
        <v>1853</v>
      </c>
      <c r="D13243" s="4">
        <v>865</v>
      </c>
      <c r="F13243" s="4">
        <v>1539</v>
      </c>
      <c r="G13243" s="4">
        <v>21843</v>
      </c>
      <c r="I13243" s="4">
        <v>24248</v>
      </c>
      <c r="J13243" s="4">
        <v>865</v>
      </c>
      <c r="K13243" s="4">
        <v>865</v>
      </c>
    </row>
    <row r="13244" spans="1:11" x14ac:dyDescent="0.35">
      <c r="A13244" t="s">
        <v>1249</v>
      </c>
      <c r="B13244" t="s">
        <v>2172</v>
      </c>
      <c r="C13244" t="s">
        <v>1893</v>
      </c>
      <c r="D13244" s="4">
        <v>267</v>
      </c>
      <c r="F13244" s="4">
        <v>2389</v>
      </c>
      <c r="I13244" s="4">
        <v>2656</v>
      </c>
      <c r="J13244" s="4">
        <v>267</v>
      </c>
      <c r="K13244" s="4">
        <v>267</v>
      </c>
    </row>
    <row r="13245" spans="1:11" x14ac:dyDescent="0.35">
      <c r="A13245" t="s">
        <v>1249</v>
      </c>
      <c r="B13245" t="s">
        <v>2182</v>
      </c>
      <c r="C13245" t="s">
        <v>1903</v>
      </c>
      <c r="D13245" s="4">
        <v>6770</v>
      </c>
      <c r="I13245" s="4">
        <v>6770</v>
      </c>
      <c r="J13245" s="4">
        <v>6770</v>
      </c>
      <c r="K13245" s="4">
        <v>6770</v>
      </c>
    </row>
    <row r="13246" spans="1:11" x14ac:dyDescent="0.35">
      <c r="A13246" t="s">
        <v>1249</v>
      </c>
      <c r="B13246" t="s">
        <v>2131</v>
      </c>
      <c r="C13246" t="s">
        <v>1854</v>
      </c>
      <c r="D13246" s="4">
        <v>127773</v>
      </c>
      <c r="H13246" s="4">
        <v>20175</v>
      </c>
      <c r="I13246" s="4">
        <v>147948</v>
      </c>
      <c r="J13246" s="4">
        <v>127773</v>
      </c>
      <c r="K13246" s="4">
        <v>127773</v>
      </c>
    </row>
    <row r="13247" spans="1:11" x14ac:dyDescent="0.35">
      <c r="A13247" t="s">
        <v>1249</v>
      </c>
      <c r="B13247" t="s">
        <v>2132</v>
      </c>
      <c r="C13247" t="s">
        <v>1855</v>
      </c>
      <c r="D13247" s="4">
        <v>73884</v>
      </c>
      <c r="H13247" s="4">
        <v>147034</v>
      </c>
      <c r="I13247" s="4">
        <v>220918</v>
      </c>
      <c r="J13247" s="4">
        <v>73884</v>
      </c>
      <c r="K13247" s="4">
        <v>73884</v>
      </c>
    </row>
    <row r="13248" spans="1:11" x14ac:dyDescent="0.35">
      <c r="A13248" t="s">
        <v>1249</v>
      </c>
      <c r="B13248" t="s">
        <v>2133</v>
      </c>
      <c r="C13248" t="s">
        <v>1856</v>
      </c>
      <c r="D13248" s="4">
        <v>14547</v>
      </c>
      <c r="I13248" s="4">
        <v>14547</v>
      </c>
      <c r="J13248" s="4">
        <v>14547</v>
      </c>
      <c r="K13248" s="4">
        <v>14547</v>
      </c>
    </row>
    <row r="13249" spans="1:11" x14ac:dyDescent="0.35">
      <c r="A13249" t="s">
        <v>1249</v>
      </c>
      <c r="B13249" t="s">
        <v>2134</v>
      </c>
      <c r="C13249" t="s">
        <v>1857</v>
      </c>
      <c r="D13249" s="4">
        <v>15654</v>
      </c>
      <c r="H13249" s="4">
        <v>38022</v>
      </c>
      <c r="I13249" s="4">
        <v>53676</v>
      </c>
      <c r="J13249" s="4">
        <v>15654</v>
      </c>
      <c r="K13249" s="4">
        <v>15654</v>
      </c>
    </row>
    <row r="13250" spans="1:11" x14ac:dyDescent="0.35">
      <c r="A13250" t="s">
        <v>1249</v>
      </c>
      <c r="B13250" t="s">
        <v>2135</v>
      </c>
      <c r="C13250" t="s">
        <v>1858</v>
      </c>
      <c r="D13250" s="4">
        <v>16088</v>
      </c>
      <c r="I13250" s="4">
        <v>16088</v>
      </c>
      <c r="J13250" s="4">
        <v>16088</v>
      </c>
      <c r="K13250" s="4">
        <v>16088</v>
      </c>
    </row>
    <row r="13251" spans="1:11" x14ac:dyDescent="0.35">
      <c r="A13251" t="s">
        <v>1249</v>
      </c>
      <c r="B13251" t="s">
        <v>2136</v>
      </c>
      <c r="C13251" t="s">
        <v>1859</v>
      </c>
      <c r="D13251" s="4">
        <v>25000</v>
      </c>
      <c r="G13251" s="4">
        <v>105421</v>
      </c>
      <c r="H13251" s="4">
        <v>156114</v>
      </c>
      <c r="I13251" s="4">
        <v>286535</v>
      </c>
      <c r="J13251" s="4">
        <v>25000</v>
      </c>
      <c r="K13251" s="4">
        <v>25000</v>
      </c>
    </row>
    <row r="13252" spans="1:11" x14ac:dyDescent="0.35">
      <c r="A13252" t="s">
        <v>1249</v>
      </c>
      <c r="B13252" t="s">
        <v>2137</v>
      </c>
      <c r="C13252" t="s">
        <v>1860</v>
      </c>
      <c r="D13252" s="4">
        <v>217406</v>
      </c>
      <c r="I13252" s="4">
        <v>217406</v>
      </c>
      <c r="J13252" s="4">
        <v>217406</v>
      </c>
      <c r="K13252" s="4">
        <v>217406</v>
      </c>
    </row>
    <row r="13253" spans="1:11" x14ac:dyDescent="0.35">
      <c r="A13253" t="s">
        <v>1249</v>
      </c>
      <c r="B13253" t="s">
        <v>2138</v>
      </c>
      <c r="C13253" t="s">
        <v>1861</v>
      </c>
      <c r="D13253" s="4">
        <v>57129</v>
      </c>
      <c r="I13253" s="4">
        <v>57129</v>
      </c>
      <c r="J13253" s="4">
        <v>57129</v>
      </c>
      <c r="K13253" s="4">
        <v>57129</v>
      </c>
    </row>
    <row r="13254" spans="1:11" x14ac:dyDescent="0.35">
      <c r="A13254" t="s">
        <v>1249</v>
      </c>
      <c r="B13254" t="s">
        <v>2139</v>
      </c>
      <c r="C13254" t="s">
        <v>1862</v>
      </c>
      <c r="D13254" s="4">
        <v>85464</v>
      </c>
      <c r="I13254" s="4">
        <v>85464</v>
      </c>
      <c r="J13254" s="4">
        <v>85464</v>
      </c>
      <c r="K13254" s="4">
        <v>85464</v>
      </c>
    </row>
    <row r="13255" spans="1:11" x14ac:dyDescent="0.35">
      <c r="A13255" t="s">
        <v>1249</v>
      </c>
      <c r="B13255" t="s">
        <v>2141</v>
      </c>
      <c r="D13255" s="4">
        <v>794280</v>
      </c>
      <c r="F13255" s="4">
        <v>3928</v>
      </c>
      <c r="G13255" s="4">
        <v>127264</v>
      </c>
      <c r="H13255" s="4">
        <v>361345</v>
      </c>
      <c r="I13255" s="4">
        <v>1286817</v>
      </c>
      <c r="J13255" s="4">
        <v>794280</v>
      </c>
      <c r="K13255" s="4">
        <v>794280</v>
      </c>
    </row>
    <row r="13256" spans="1:11" x14ac:dyDescent="0.35">
      <c r="A13256" t="s">
        <v>1249</v>
      </c>
      <c r="B13256" t="s">
        <v>2143</v>
      </c>
      <c r="C13256" t="s">
        <v>1865</v>
      </c>
      <c r="D13256" s="4">
        <v>4756</v>
      </c>
      <c r="F13256" s="4">
        <v>43921</v>
      </c>
      <c r="H13256" s="4">
        <v>120506</v>
      </c>
      <c r="I13256" s="4">
        <v>169182</v>
      </c>
      <c r="J13256" s="4">
        <v>4756</v>
      </c>
      <c r="K13256" s="4">
        <v>4756</v>
      </c>
    </row>
    <row r="13257" spans="1:11" x14ac:dyDescent="0.35">
      <c r="A13257" t="s">
        <v>1249</v>
      </c>
      <c r="B13257" t="s">
        <v>2144</v>
      </c>
      <c r="C13257" t="s">
        <v>1866</v>
      </c>
      <c r="I13257" s="4">
        <v>0</v>
      </c>
      <c r="J13257">
        <v>0</v>
      </c>
      <c r="K13257" s="4">
        <v>0</v>
      </c>
    </row>
    <row r="13258" spans="1:11" x14ac:dyDescent="0.35">
      <c r="A13258" t="s">
        <v>1249</v>
      </c>
      <c r="B13258" t="s">
        <v>2145</v>
      </c>
      <c r="C13258" t="s">
        <v>1867</v>
      </c>
      <c r="F13258" s="4">
        <v>113500</v>
      </c>
      <c r="H13258" s="4">
        <v>1491939</v>
      </c>
      <c r="I13258" s="4">
        <v>1605439</v>
      </c>
      <c r="J13258">
        <v>0</v>
      </c>
      <c r="K13258" s="4">
        <v>0</v>
      </c>
    </row>
    <row r="13259" spans="1:11" x14ac:dyDescent="0.35">
      <c r="A13259" t="s">
        <v>1249</v>
      </c>
      <c r="B13259" t="s">
        <v>2146</v>
      </c>
      <c r="C13259" t="s">
        <v>1868</v>
      </c>
      <c r="D13259" s="4">
        <v>50000</v>
      </c>
      <c r="F13259" s="4">
        <v>100000</v>
      </c>
      <c r="H13259" s="4">
        <v>818500</v>
      </c>
      <c r="I13259" s="4">
        <v>968500</v>
      </c>
      <c r="J13259" s="4">
        <v>50000</v>
      </c>
      <c r="K13259" s="4">
        <v>50000</v>
      </c>
    </row>
    <row r="13260" spans="1:11" x14ac:dyDescent="0.35">
      <c r="A13260" t="s">
        <v>1249</v>
      </c>
      <c r="B13260" t="s">
        <v>2147</v>
      </c>
      <c r="C13260" t="s">
        <v>1869</v>
      </c>
      <c r="H13260" s="4">
        <v>339840</v>
      </c>
      <c r="I13260" s="4">
        <v>339840</v>
      </c>
      <c r="J13260">
        <v>0</v>
      </c>
      <c r="K13260" s="4">
        <v>0</v>
      </c>
    </row>
    <row r="13261" spans="1:11" x14ac:dyDescent="0.35">
      <c r="A13261" t="s">
        <v>1249</v>
      </c>
      <c r="B13261" t="s">
        <v>2148</v>
      </c>
      <c r="C13261" t="s">
        <v>1870</v>
      </c>
      <c r="E13261" s="4">
        <v>2660</v>
      </c>
      <c r="F13261" s="4">
        <v>737783</v>
      </c>
      <c r="G13261" s="4">
        <v>19259</v>
      </c>
      <c r="H13261" s="4">
        <v>887</v>
      </c>
      <c r="I13261" s="4">
        <v>760589</v>
      </c>
      <c r="J13261">
        <v>2660</v>
      </c>
      <c r="K13261" s="4">
        <v>0</v>
      </c>
    </row>
    <row r="13262" spans="1:11" x14ac:dyDescent="0.35">
      <c r="A13262" t="s">
        <v>1249</v>
      </c>
      <c r="B13262" t="s">
        <v>2149</v>
      </c>
      <c r="C13262" t="s">
        <v>1871</v>
      </c>
      <c r="D13262" s="4">
        <v>4330000</v>
      </c>
      <c r="E13262" s="4">
        <v>12037</v>
      </c>
      <c r="F13262" s="4">
        <v>102739</v>
      </c>
      <c r="G13262" s="4">
        <v>29817</v>
      </c>
      <c r="I13262" s="4">
        <v>4474594</v>
      </c>
      <c r="J13262" s="4">
        <v>4342037</v>
      </c>
      <c r="K13262" s="4">
        <v>4330000</v>
      </c>
    </row>
    <row r="13263" spans="1:11" x14ac:dyDescent="0.35">
      <c r="A13263" t="s">
        <v>1249</v>
      </c>
      <c r="B13263" t="s">
        <v>2150</v>
      </c>
      <c r="C13263" t="s">
        <v>1872</v>
      </c>
      <c r="D13263" s="4">
        <v>49000</v>
      </c>
      <c r="I13263" s="4">
        <v>49000</v>
      </c>
      <c r="J13263" s="4">
        <v>49000</v>
      </c>
      <c r="K13263" s="4">
        <v>49000</v>
      </c>
    </row>
    <row r="13264" spans="1:11" x14ac:dyDescent="0.35">
      <c r="A13264" t="s">
        <v>1249</v>
      </c>
      <c r="B13264" t="s">
        <v>2153</v>
      </c>
      <c r="C13264" t="s">
        <v>1875</v>
      </c>
      <c r="H13264" s="4">
        <v>15111</v>
      </c>
      <c r="I13264" s="4">
        <v>15111</v>
      </c>
      <c r="J13264">
        <v>0</v>
      </c>
      <c r="K13264" s="4">
        <v>0</v>
      </c>
    </row>
    <row r="13265" spans="1:11" x14ac:dyDescent="0.35">
      <c r="A13265" t="s">
        <v>1249</v>
      </c>
      <c r="B13265" t="s">
        <v>2154</v>
      </c>
      <c r="C13265" t="s">
        <v>1876</v>
      </c>
      <c r="D13265" s="4">
        <v>16387</v>
      </c>
      <c r="H13265" s="4">
        <v>40320</v>
      </c>
      <c r="I13265" s="4">
        <v>56707</v>
      </c>
      <c r="J13265" s="4">
        <v>16387</v>
      </c>
      <c r="K13265" s="4">
        <v>16387</v>
      </c>
    </row>
    <row r="13266" spans="1:11" x14ac:dyDescent="0.35">
      <c r="A13266" t="s">
        <v>1249</v>
      </c>
      <c r="B13266" t="s">
        <v>2156</v>
      </c>
      <c r="D13266" s="4">
        <v>4450143</v>
      </c>
      <c r="E13266" s="4">
        <v>14697</v>
      </c>
      <c r="F13266" s="4">
        <v>1097943</v>
      </c>
      <c r="G13266" s="4">
        <v>49076</v>
      </c>
      <c r="H13266" s="4">
        <v>2827103</v>
      </c>
      <c r="I13266" s="4">
        <v>8438962</v>
      </c>
      <c r="J13266" s="4">
        <v>4464840</v>
      </c>
      <c r="K13266" s="4">
        <v>4450143</v>
      </c>
    </row>
    <row r="13267" spans="1:11" x14ac:dyDescent="0.35">
      <c r="A13267" t="s">
        <v>1249</v>
      </c>
      <c r="B13267" t="s">
        <v>2157</v>
      </c>
      <c r="C13267" t="s">
        <v>1879</v>
      </c>
      <c r="E13267" s="4">
        <v>257160</v>
      </c>
      <c r="I13267" s="4">
        <v>257160</v>
      </c>
      <c r="J13267">
        <v>257160</v>
      </c>
      <c r="K13267" s="4">
        <v>0</v>
      </c>
    </row>
    <row r="13268" spans="1:11" x14ac:dyDescent="0.35">
      <c r="A13268" t="s">
        <v>1249</v>
      </c>
      <c r="B13268" t="s">
        <v>2158</v>
      </c>
      <c r="C13268" t="s">
        <v>1880</v>
      </c>
      <c r="D13268" s="4">
        <v>195730</v>
      </c>
      <c r="I13268" s="4">
        <v>195730</v>
      </c>
      <c r="J13268" s="4">
        <v>195730</v>
      </c>
      <c r="K13268" s="4">
        <v>195730</v>
      </c>
    </row>
    <row r="13269" spans="1:11" x14ac:dyDescent="0.35">
      <c r="A13269" t="s">
        <v>1249</v>
      </c>
      <c r="B13269" t="s">
        <v>2159</v>
      </c>
      <c r="C13269" t="s">
        <v>1881</v>
      </c>
      <c r="D13269" s="4">
        <v>615182</v>
      </c>
      <c r="I13269" s="4">
        <v>615182</v>
      </c>
      <c r="J13269" s="4">
        <v>615182</v>
      </c>
      <c r="K13269" s="4">
        <v>615182</v>
      </c>
    </row>
    <row r="13270" spans="1:11" x14ac:dyDescent="0.35">
      <c r="A13270" t="s">
        <v>1249</v>
      </c>
      <c r="B13270" t="s">
        <v>2160</v>
      </c>
      <c r="C13270" t="s">
        <v>1882</v>
      </c>
      <c r="E13270" s="4">
        <v>32461</v>
      </c>
      <c r="I13270" s="4">
        <v>32461</v>
      </c>
      <c r="J13270">
        <v>32461</v>
      </c>
      <c r="K13270" s="4">
        <v>0</v>
      </c>
    </row>
    <row r="13271" spans="1:11" x14ac:dyDescent="0.35">
      <c r="A13271" t="s">
        <v>1249</v>
      </c>
      <c r="B13271" t="s">
        <v>2162</v>
      </c>
      <c r="C13271" t="s">
        <v>1884</v>
      </c>
      <c r="E13271" s="4">
        <v>1750</v>
      </c>
      <c r="I13271" s="4">
        <v>1750</v>
      </c>
      <c r="J13271">
        <v>1750</v>
      </c>
      <c r="K13271" s="4">
        <v>0</v>
      </c>
    </row>
    <row r="13272" spans="1:11" x14ac:dyDescent="0.35">
      <c r="A13272" t="s">
        <v>1249</v>
      </c>
      <c r="B13272" t="s">
        <v>2163</v>
      </c>
      <c r="D13272" s="4">
        <v>810912</v>
      </c>
      <c r="E13272" s="4">
        <v>291371</v>
      </c>
      <c r="I13272" s="4">
        <v>1102283</v>
      </c>
      <c r="J13272" s="4">
        <v>1102283</v>
      </c>
      <c r="K13272" s="4">
        <v>810912</v>
      </c>
    </row>
    <row r="13273" spans="1:11" x14ac:dyDescent="0.35">
      <c r="A13273" t="s">
        <v>1249</v>
      </c>
      <c r="B13273" t="s">
        <v>2164</v>
      </c>
      <c r="C13273" t="s">
        <v>1886</v>
      </c>
      <c r="D13273" s="4">
        <v>14990</v>
      </c>
      <c r="H13273" s="4">
        <v>131970</v>
      </c>
      <c r="I13273" s="4">
        <v>146959</v>
      </c>
      <c r="J13273" s="4">
        <v>14990</v>
      </c>
      <c r="K13273" s="4">
        <v>14990</v>
      </c>
    </row>
    <row r="13274" spans="1:11" x14ac:dyDescent="0.35">
      <c r="A13274" t="s">
        <v>1249</v>
      </c>
      <c r="B13274" t="s">
        <v>2165</v>
      </c>
      <c r="D13274" s="4">
        <v>14990</v>
      </c>
      <c r="H13274" s="4">
        <v>131970</v>
      </c>
      <c r="I13274" s="4">
        <v>146959</v>
      </c>
      <c r="J13274" s="4">
        <v>14990</v>
      </c>
      <c r="K13274" s="4">
        <v>14990</v>
      </c>
    </row>
    <row r="13275" spans="1:11" x14ac:dyDescent="0.35">
      <c r="A13275" t="s">
        <v>1249</v>
      </c>
      <c r="B13275" t="s">
        <v>2166</v>
      </c>
      <c r="C13275" t="s">
        <v>1888</v>
      </c>
      <c r="H13275" s="4">
        <v>96000</v>
      </c>
      <c r="I13275" s="4">
        <v>96000</v>
      </c>
      <c r="J13275">
        <v>0</v>
      </c>
      <c r="K13275" s="4">
        <v>0</v>
      </c>
    </row>
    <row r="13276" spans="1:11" x14ac:dyDescent="0.35">
      <c r="A13276" t="s">
        <v>1249</v>
      </c>
      <c r="B13276" t="s">
        <v>2167</v>
      </c>
      <c r="C13276" t="s">
        <v>1889</v>
      </c>
      <c r="F13276" s="4">
        <v>52500</v>
      </c>
      <c r="I13276" s="4">
        <v>52500</v>
      </c>
      <c r="J13276">
        <v>0</v>
      </c>
      <c r="K13276" s="4">
        <v>0</v>
      </c>
    </row>
    <row r="13277" spans="1:11" x14ac:dyDescent="0.35">
      <c r="A13277" t="s">
        <v>1249</v>
      </c>
      <c r="B13277" t="s">
        <v>2168</v>
      </c>
      <c r="C13277" t="s">
        <v>1890</v>
      </c>
      <c r="F13277" s="4">
        <v>37500</v>
      </c>
      <c r="I13277" s="4">
        <v>37500</v>
      </c>
      <c r="J13277">
        <v>0</v>
      </c>
      <c r="K13277" s="4">
        <v>0</v>
      </c>
    </row>
    <row r="13278" spans="1:11" x14ac:dyDescent="0.35">
      <c r="A13278" t="s">
        <v>1249</v>
      </c>
      <c r="B13278" t="s">
        <v>2169</v>
      </c>
      <c r="F13278" s="4">
        <v>90000</v>
      </c>
      <c r="H13278" s="4">
        <v>96000</v>
      </c>
      <c r="I13278" s="4">
        <v>186000</v>
      </c>
      <c r="J13278">
        <v>0</v>
      </c>
      <c r="K13278" s="4">
        <v>0</v>
      </c>
    </row>
    <row r="13279" spans="1:11" x14ac:dyDescent="0.35">
      <c r="A13279" t="s">
        <v>1249</v>
      </c>
      <c r="B13279" t="s">
        <v>2170</v>
      </c>
      <c r="D13279" s="4">
        <v>21913468</v>
      </c>
      <c r="E13279" s="4">
        <v>605374</v>
      </c>
      <c r="F13279" s="4">
        <v>5900210</v>
      </c>
      <c r="G13279" s="4">
        <v>265545</v>
      </c>
      <c r="H13279" s="4">
        <v>4679481</v>
      </c>
      <c r="I13279" s="4">
        <v>33364078</v>
      </c>
      <c r="J13279" s="4">
        <f>SUM(D13279,E13279)</f>
        <v>22518842</v>
      </c>
      <c r="K13279" s="4">
        <v>21913468</v>
      </c>
    </row>
    <row r="13280" spans="1:11" x14ac:dyDescent="0.35">
      <c r="A13280" t="s">
        <v>1252</v>
      </c>
      <c r="B13280" t="s">
        <v>2118</v>
      </c>
      <c r="C13280" t="s">
        <v>1843</v>
      </c>
      <c r="D13280" s="4">
        <v>28808997</v>
      </c>
      <c r="E13280" s="4">
        <v>13655847</v>
      </c>
      <c r="F13280" s="4">
        <v>17928400</v>
      </c>
      <c r="I13280" s="4">
        <v>60393244</v>
      </c>
      <c r="J13280" s="4">
        <v>42464844</v>
      </c>
      <c r="K13280" s="4">
        <v>28808997</v>
      </c>
    </row>
    <row r="13281" spans="1:11" x14ac:dyDescent="0.35">
      <c r="A13281" t="s">
        <v>1252</v>
      </c>
      <c r="B13281" t="s">
        <v>2119</v>
      </c>
      <c r="C13281" t="s">
        <v>1844</v>
      </c>
      <c r="D13281" s="4">
        <v>5387394</v>
      </c>
      <c r="F13281" s="4">
        <v>1475767</v>
      </c>
      <c r="G13281" s="4">
        <v>234427</v>
      </c>
      <c r="H13281" s="4">
        <v>388800</v>
      </c>
      <c r="I13281" s="4">
        <v>7486388</v>
      </c>
      <c r="J13281" s="4">
        <v>5387394</v>
      </c>
      <c r="K13281" s="4">
        <v>5387394</v>
      </c>
    </row>
    <row r="13282" spans="1:11" x14ac:dyDescent="0.35">
      <c r="A13282" t="s">
        <v>1252</v>
      </c>
      <c r="B13282" t="s">
        <v>2120</v>
      </c>
      <c r="C13282" t="s">
        <v>1845</v>
      </c>
      <c r="D13282" s="4">
        <v>3784699</v>
      </c>
      <c r="I13282" s="4">
        <v>3784699</v>
      </c>
      <c r="J13282" s="4">
        <v>3784699</v>
      </c>
      <c r="K13282" s="4">
        <v>3784699</v>
      </c>
    </row>
    <row r="13283" spans="1:11" x14ac:dyDescent="0.35">
      <c r="A13283" t="s">
        <v>1252</v>
      </c>
      <c r="B13283" t="s">
        <v>2121</v>
      </c>
      <c r="D13283" s="4">
        <v>37981090</v>
      </c>
      <c r="E13283" s="4">
        <v>13655847</v>
      </c>
      <c r="F13283" s="4">
        <v>19404167</v>
      </c>
      <c r="G13283" s="4">
        <v>234427</v>
      </c>
      <c r="H13283" s="4">
        <v>388800</v>
      </c>
      <c r="I13283" s="4">
        <v>71664330</v>
      </c>
      <c r="J13283" s="4">
        <v>51636937</v>
      </c>
      <c r="K13283" s="4">
        <v>37981090</v>
      </c>
    </row>
    <row r="13284" spans="1:11" x14ac:dyDescent="0.35">
      <c r="A13284" t="s">
        <v>1252</v>
      </c>
      <c r="B13284" t="s">
        <v>2122</v>
      </c>
      <c r="C13284" t="s">
        <v>1846</v>
      </c>
      <c r="D13284" s="4">
        <v>24743328</v>
      </c>
      <c r="F13284" s="4">
        <v>254000</v>
      </c>
      <c r="H13284" s="4">
        <v>3690540</v>
      </c>
      <c r="I13284" s="4">
        <v>28687868</v>
      </c>
      <c r="J13284" s="4">
        <v>24743328</v>
      </c>
      <c r="K13284" s="4">
        <v>24743328</v>
      </c>
    </row>
    <row r="13285" spans="1:11" x14ac:dyDescent="0.35">
      <c r="A13285" t="s">
        <v>1252</v>
      </c>
      <c r="B13285" t="s">
        <v>2123</v>
      </c>
      <c r="C13285" t="s">
        <v>1847</v>
      </c>
      <c r="D13285" s="4">
        <v>19161920</v>
      </c>
      <c r="F13285" s="4">
        <v>2621081</v>
      </c>
      <c r="I13285" s="4">
        <v>21783001</v>
      </c>
      <c r="J13285" s="4">
        <v>19161920</v>
      </c>
      <c r="K13285" s="4">
        <v>19161920</v>
      </c>
    </row>
    <row r="13286" spans="1:11" x14ac:dyDescent="0.35">
      <c r="A13286" t="s">
        <v>1252</v>
      </c>
      <c r="B13286" t="s">
        <v>2124</v>
      </c>
      <c r="C13286" t="s">
        <v>1848</v>
      </c>
      <c r="D13286" s="4">
        <v>142328</v>
      </c>
      <c r="I13286" s="4">
        <v>142328</v>
      </c>
      <c r="J13286" s="4">
        <v>142328</v>
      </c>
      <c r="K13286" s="4">
        <v>142328</v>
      </c>
    </row>
    <row r="13287" spans="1:11" x14ac:dyDescent="0.35">
      <c r="A13287" t="s">
        <v>1252</v>
      </c>
      <c r="B13287" t="s">
        <v>2125</v>
      </c>
      <c r="D13287" s="4">
        <v>44047576</v>
      </c>
      <c r="F13287" s="4">
        <v>2875081</v>
      </c>
      <c r="H13287" s="4">
        <v>3690540</v>
      </c>
      <c r="I13287" s="4">
        <v>50613197</v>
      </c>
      <c r="J13287" s="4">
        <v>44047576</v>
      </c>
      <c r="K13287" s="4">
        <v>44047576</v>
      </c>
    </row>
    <row r="13288" spans="1:11" x14ac:dyDescent="0.35">
      <c r="A13288" t="s">
        <v>1252</v>
      </c>
      <c r="B13288" t="s">
        <v>2126</v>
      </c>
      <c r="C13288" t="s">
        <v>1850</v>
      </c>
      <c r="D13288" s="4">
        <v>22740</v>
      </c>
      <c r="G13288" s="4">
        <v>11200000</v>
      </c>
      <c r="I13288" s="4">
        <v>11222740</v>
      </c>
      <c r="J13288" s="4">
        <v>22740</v>
      </c>
      <c r="K13288" s="4">
        <v>22740</v>
      </c>
    </row>
    <row r="13289" spans="1:11" x14ac:dyDescent="0.35">
      <c r="A13289" t="s">
        <v>1252</v>
      </c>
      <c r="B13289" t="s">
        <v>2127</v>
      </c>
      <c r="D13289" s="4">
        <v>22740</v>
      </c>
      <c r="G13289" s="4">
        <v>11200000</v>
      </c>
      <c r="I13289" s="4">
        <v>11222740</v>
      </c>
      <c r="J13289" s="4">
        <v>22740</v>
      </c>
      <c r="K13289" s="4">
        <v>22740</v>
      </c>
    </row>
    <row r="13290" spans="1:11" x14ac:dyDescent="0.35">
      <c r="A13290" t="s">
        <v>1252</v>
      </c>
      <c r="B13290" t="s">
        <v>2128</v>
      </c>
      <c r="C13290" t="s">
        <v>1851</v>
      </c>
      <c r="D13290" s="4">
        <v>987326</v>
      </c>
      <c r="H13290" s="4">
        <v>424013</v>
      </c>
      <c r="I13290" s="4">
        <v>1411339</v>
      </c>
      <c r="J13290" s="4">
        <v>987326</v>
      </c>
      <c r="K13290" s="4">
        <v>987326</v>
      </c>
    </row>
    <row r="13291" spans="1:11" x14ac:dyDescent="0.35">
      <c r="A13291" t="s">
        <v>1252</v>
      </c>
      <c r="B13291" t="s">
        <v>2129</v>
      </c>
      <c r="C13291" t="s">
        <v>1852</v>
      </c>
      <c r="E13291" s="4">
        <v>17718</v>
      </c>
      <c r="I13291" s="4">
        <v>17718</v>
      </c>
      <c r="J13291">
        <v>17718</v>
      </c>
      <c r="K13291" s="4">
        <v>0</v>
      </c>
    </row>
    <row r="13292" spans="1:11" x14ac:dyDescent="0.35">
      <c r="A13292" t="s">
        <v>1252</v>
      </c>
      <c r="B13292" t="s">
        <v>2130</v>
      </c>
      <c r="C13292" t="s">
        <v>1853</v>
      </c>
      <c r="D13292" s="4">
        <v>5461</v>
      </c>
      <c r="E13292" s="4">
        <v>16383</v>
      </c>
      <c r="I13292" s="4">
        <v>21843</v>
      </c>
      <c r="J13292" s="4">
        <v>21844</v>
      </c>
      <c r="K13292" s="4">
        <v>5461</v>
      </c>
    </row>
    <row r="13293" spans="1:11" x14ac:dyDescent="0.35">
      <c r="A13293" t="s">
        <v>1252</v>
      </c>
      <c r="B13293" t="s">
        <v>2172</v>
      </c>
      <c r="C13293" t="s">
        <v>1893</v>
      </c>
      <c r="E13293" s="4">
        <v>3584</v>
      </c>
      <c r="I13293" s="4">
        <v>3584</v>
      </c>
      <c r="J13293">
        <v>3584</v>
      </c>
      <c r="K13293" s="4">
        <v>0</v>
      </c>
    </row>
    <row r="13294" spans="1:11" x14ac:dyDescent="0.35">
      <c r="A13294" t="s">
        <v>1252</v>
      </c>
      <c r="B13294" t="s">
        <v>2131</v>
      </c>
      <c r="C13294" t="s">
        <v>1854</v>
      </c>
      <c r="D13294" s="4">
        <v>1302</v>
      </c>
      <c r="F13294" s="4">
        <v>813712</v>
      </c>
      <c r="I13294" s="4">
        <v>815014</v>
      </c>
      <c r="J13294" s="4">
        <v>1302</v>
      </c>
      <c r="K13294" s="4">
        <v>1302</v>
      </c>
    </row>
    <row r="13295" spans="1:11" x14ac:dyDescent="0.35">
      <c r="A13295" t="s">
        <v>1252</v>
      </c>
      <c r="B13295" t="s">
        <v>2132</v>
      </c>
      <c r="C13295" t="s">
        <v>1855</v>
      </c>
      <c r="D13295" s="4">
        <v>81883</v>
      </c>
      <c r="F13295" s="4">
        <v>740647</v>
      </c>
      <c r="I13295" s="4">
        <v>822529</v>
      </c>
      <c r="J13295" s="4">
        <v>81883</v>
      </c>
      <c r="K13295" s="4">
        <v>81883</v>
      </c>
    </row>
    <row r="13296" spans="1:11" x14ac:dyDescent="0.35">
      <c r="A13296" t="s">
        <v>1252</v>
      </c>
      <c r="B13296" t="s">
        <v>2133</v>
      </c>
      <c r="C13296" t="s">
        <v>1856</v>
      </c>
      <c r="F13296" s="4">
        <v>16566</v>
      </c>
      <c r="I13296" s="4">
        <v>16566</v>
      </c>
      <c r="J13296">
        <v>0</v>
      </c>
      <c r="K13296" s="4">
        <v>0</v>
      </c>
    </row>
    <row r="13297" spans="1:11" x14ac:dyDescent="0.35">
      <c r="A13297" t="s">
        <v>1252</v>
      </c>
      <c r="B13297" t="s">
        <v>2134</v>
      </c>
      <c r="C13297" t="s">
        <v>1857</v>
      </c>
      <c r="D13297" s="4">
        <v>70612</v>
      </c>
      <c r="F13297" s="4">
        <v>19690</v>
      </c>
      <c r="I13297" s="4">
        <v>90302</v>
      </c>
      <c r="J13297" s="4">
        <v>70612</v>
      </c>
      <c r="K13297" s="4">
        <v>70612</v>
      </c>
    </row>
    <row r="13298" spans="1:11" x14ac:dyDescent="0.35">
      <c r="A13298" t="s">
        <v>1252</v>
      </c>
      <c r="B13298" t="s">
        <v>2135</v>
      </c>
      <c r="C13298" t="s">
        <v>1858</v>
      </c>
      <c r="E13298" s="4">
        <v>40221</v>
      </c>
      <c r="F13298" s="4">
        <v>16088</v>
      </c>
      <c r="I13298" s="4">
        <v>56309</v>
      </c>
      <c r="J13298">
        <v>40221</v>
      </c>
      <c r="K13298" s="4">
        <v>0</v>
      </c>
    </row>
    <row r="13299" spans="1:11" x14ac:dyDescent="0.35">
      <c r="A13299" t="s">
        <v>1252</v>
      </c>
      <c r="B13299" t="s">
        <v>2136</v>
      </c>
      <c r="C13299" t="s">
        <v>1859</v>
      </c>
      <c r="D13299" s="4">
        <v>206110</v>
      </c>
      <c r="E13299" s="4">
        <v>410848</v>
      </c>
      <c r="F13299" s="4">
        <v>7</v>
      </c>
      <c r="G13299" s="4">
        <v>4</v>
      </c>
      <c r="H13299" s="4">
        <v>612224</v>
      </c>
      <c r="I13299" s="4">
        <v>1229193</v>
      </c>
      <c r="J13299" s="4">
        <v>616958</v>
      </c>
      <c r="K13299" s="4">
        <v>206110</v>
      </c>
    </row>
    <row r="13300" spans="1:11" x14ac:dyDescent="0.35">
      <c r="A13300" t="s">
        <v>1252</v>
      </c>
      <c r="B13300" t="s">
        <v>2137</v>
      </c>
      <c r="C13300" t="s">
        <v>1860</v>
      </c>
      <c r="D13300" s="4">
        <v>434812</v>
      </c>
      <c r="E13300" s="4">
        <v>1304436</v>
      </c>
      <c r="H13300" s="4">
        <v>108703</v>
      </c>
      <c r="I13300" s="4">
        <v>1847952</v>
      </c>
      <c r="J13300" s="4">
        <v>1739248</v>
      </c>
      <c r="K13300" s="4">
        <v>434812</v>
      </c>
    </row>
    <row r="13301" spans="1:11" x14ac:dyDescent="0.35">
      <c r="A13301" t="s">
        <v>1252</v>
      </c>
      <c r="B13301" t="s">
        <v>2138</v>
      </c>
      <c r="C13301" t="s">
        <v>1861</v>
      </c>
      <c r="D13301" s="4">
        <v>245305</v>
      </c>
      <c r="H13301" s="4">
        <v>91406</v>
      </c>
      <c r="I13301" s="4">
        <v>336711</v>
      </c>
      <c r="J13301" s="4">
        <v>245305</v>
      </c>
      <c r="K13301" s="4">
        <v>245305</v>
      </c>
    </row>
    <row r="13302" spans="1:11" x14ac:dyDescent="0.35">
      <c r="A13302" t="s">
        <v>1252</v>
      </c>
      <c r="B13302" t="s">
        <v>2139</v>
      </c>
      <c r="C13302" t="s">
        <v>1862</v>
      </c>
      <c r="E13302" s="4">
        <v>1367428</v>
      </c>
      <c r="H13302" s="4">
        <v>85464</v>
      </c>
      <c r="I13302" s="4">
        <v>1452893</v>
      </c>
      <c r="J13302">
        <v>1367428</v>
      </c>
      <c r="K13302" s="4">
        <v>0</v>
      </c>
    </row>
    <row r="13303" spans="1:11" x14ac:dyDescent="0.35">
      <c r="A13303" t="s">
        <v>1252</v>
      </c>
      <c r="B13303" t="s">
        <v>2141</v>
      </c>
      <c r="D13303" s="4">
        <v>2032810</v>
      </c>
      <c r="E13303" s="4">
        <v>3160618</v>
      </c>
      <c r="F13303" s="4">
        <v>1606710</v>
      </c>
      <c r="G13303" s="4">
        <v>4</v>
      </c>
      <c r="H13303" s="4">
        <v>1321811</v>
      </c>
      <c r="I13303" s="4">
        <v>8121953</v>
      </c>
      <c r="J13303" s="4">
        <v>5193428</v>
      </c>
      <c r="K13303" s="4">
        <v>2032810</v>
      </c>
    </row>
    <row r="13304" spans="1:11" x14ac:dyDescent="0.35">
      <c r="A13304" t="s">
        <v>1252</v>
      </c>
      <c r="B13304" t="s">
        <v>2142</v>
      </c>
      <c r="C13304" t="s">
        <v>1864</v>
      </c>
      <c r="E13304" s="4">
        <v>11158</v>
      </c>
      <c r="F13304" s="4">
        <v>11158</v>
      </c>
      <c r="I13304" s="4">
        <v>22317</v>
      </c>
      <c r="J13304">
        <v>11158</v>
      </c>
      <c r="K13304" s="4">
        <v>0</v>
      </c>
    </row>
    <row r="13305" spans="1:11" x14ac:dyDescent="0.35">
      <c r="A13305" t="s">
        <v>1252</v>
      </c>
      <c r="B13305" t="s">
        <v>2143</v>
      </c>
      <c r="C13305" t="s">
        <v>1865</v>
      </c>
      <c r="D13305" s="4">
        <v>6977</v>
      </c>
      <c r="F13305" s="4">
        <v>181127</v>
      </c>
      <c r="H13305" s="4">
        <v>21597</v>
      </c>
      <c r="I13305" s="4">
        <v>209701</v>
      </c>
      <c r="J13305" s="4">
        <v>6977</v>
      </c>
      <c r="K13305" s="4">
        <v>6977</v>
      </c>
    </row>
    <row r="13306" spans="1:11" x14ac:dyDescent="0.35">
      <c r="A13306" t="s">
        <v>1252</v>
      </c>
      <c r="B13306" t="s">
        <v>2144</v>
      </c>
      <c r="C13306" t="s">
        <v>1866</v>
      </c>
      <c r="I13306" s="4">
        <v>0</v>
      </c>
      <c r="J13306">
        <v>0</v>
      </c>
      <c r="K13306" s="4">
        <v>0</v>
      </c>
    </row>
    <row r="13307" spans="1:11" x14ac:dyDescent="0.35">
      <c r="A13307" t="s">
        <v>1252</v>
      </c>
      <c r="B13307" t="s">
        <v>2145</v>
      </c>
      <c r="C13307" t="s">
        <v>1867</v>
      </c>
      <c r="D13307" s="4">
        <v>312048</v>
      </c>
      <c r="E13307" s="4">
        <v>136000</v>
      </c>
      <c r="F13307" s="4">
        <v>74031</v>
      </c>
      <c r="G13307" s="4">
        <v>2080442</v>
      </c>
      <c r="H13307" s="4">
        <v>869531</v>
      </c>
      <c r="I13307" s="4">
        <v>3472051</v>
      </c>
      <c r="J13307" s="4">
        <v>448048</v>
      </c>
      <c r="K13307" s="4">
        <v>312048</v>
      </c>
    </row>
    <row r="13308" spans="1:11" x14ac:dyDescent="0.35">
      <c r="A13308" t="s">
        <v>1252</v>
      </c>
      <c r="B13308" t="s">
        <v>2146</v>
      </c>
      <c r="C13308" t="s">
        <v>1868</v>
      </c>
      <c r="D13308" s="4">
        <v>8372</v>
      </c>
      <c r="F13308" s="4">
        <v>31556</v>
      </c>
      <c r="G13308" s="4">
        <v>1067028</v>
      </c>
      <c r="H13308" s="4">
        <v>1503793</v>
      </c>
      <c r="I13308" s="4">
        <v>2610749</v>
      </c>
      <c r="J13308" s="4">
        <v>8372</v>
      </c>
      <c r="K13308" s="4">
        <v>8372</v>
      </c>
    </row>
    <row r="13309" spans="1:11" x14ac:dyDescent="0.35">
      <c r="A13309" t="s">
        <v>1252</v>
      </c>
      <c r="B13309" t="s">
        <v>2147</v>
      </c>
      <c r="C13309" t="s">
        <v>1869</v>
      </c>
      <c r="G13309" s="4">
        <v>1065600</v>
      </c>
      <c r="I13309" s="4">
        <v>1065600</v>
      </c>
      <c r="J13309">
        <v>0</v>
      </c>
      <c r="K13309" s="4">
        <v>0</v>
      </c>
    </row>
    <row r="13310" spans="1:11" x14ac:dyDescent="0.35">
      <c r="A13310" t="s">
        <v>1252</v>
      </c>
      <c r="B13310" t="s">
        <v>2148</v>
      </c>
      <c r="C13310" t="s">
        <v>1870</v>
      </c>
      <c r="D13310" s="4">
        <v>33836</v>
      </c>
      <c r="E13310" s="4">
        <v>7049850</v>
      </c>
      <c r="F13310" s="4">
        <v>87899</v>
      </c>
      <c r="H13310" s="4">
        <v>175798</v>
      </c>
      <c r="I13310" s="4">
        <v>7347382</v>
      </c>
      <c r="J13310" s="4">
        <v>7083686</v>
      </c>
      <c r="K13310" s="4">
        <v>33836</v>
      </c>
    </row>
    <row r="13311" spans="1:11" x14ac:dyDescent="0.35">
      <c r="A13311" t="s">
        <v>1252</v>
      </c>
      <c r="B13311" t="s">
        <v>2149</v>
      </c>
      <c r="C13311" t="s">
        <v>1871</v>
      </c>
      <c r="D13311" s="4">
        <v>8810000</v>
      </c>
      <c r="E13311" s="4">
        <v>67415</v>
      </c>
      <c r="F13311" s="4">
        <v>29817</v>
      </c>
      <c r="G13311" s="4">
        <v>73845</v>
      </c>
      <c r="I13311" s="4">
        <v>8981077</v>
      </c>
      <c r="J13311" s="4">
        <v>8877415</v>
      </c>
      <c r="K13311" s="4">
        <v>8810000</v>
      </c>
    </row>
    <row r="13312" spans="1:11" x14ac:dyDescent="0.35">
      <c r="A13312" t="s">
        <v>1252</v>
      </c>
      <c r="B13312" t="s">
        <v>2150</v>
      </c>
      <c r="C13312" t="s">
        <v>1872</v>
      </c>
      <c r="D13312" s="4">
        <v>343000</v>
      </c>
      <c r="I13312" s="4">
        <v>343000</v>
      </c>
      <c r="J13312" s="4">
        <v>343000</v>
      </c>
      <c r="K13312" s="4">
        <v>343000</v>
      </c>
    </row>
    <row r="13313" spans="1:11" x14ac:dyDescent="0.35">
      <c r="A13313" t="s">
        <v>1252</v>
      </c>
      <c r="B13313" t="s">
        <v>2151</v>
      </c>
      <c r="C13313" t="s">
        <v>1873</v>
      </c>
      <c r="D13313" s="4">
        <v>2407</v>
      </c>
      <c r="I13313" s="4">
        <v>2407</v>
      </c>
      <c r="J13313" s="4">
        <v>2407</v>
      </c>
      <c r="K13313" s="4">
        <v>2407</v>
      </c>
    </row>
    <row r="13314" spans="1:11" x14ac:dyDescent="0.35">
      <c r="A13314" t="s">
        <v>1252</v>
      </c>
      <c r="B13314" t="s">
        <v>2153</v>
      </c>
      <c r="C13314" t="s">
        <v>1875</v>
      </c>
      <c r="H13314" s="4">
        <v>30223</v>
      </c>
      <c r="I13314" s="4">
        <v>30223</v>
      </c>
      <c r="J13314">
        <v>0</v>
      </c>
      <c r="K13314" s="4">
        <v>0</v>
      </c>
    </row>
    <row r="13315" spans="1:11" x14ac:dyDescent="0.35">
      <c r="A13315" t="s">
        <v>1252</v>
      </c>
      <c r="B13315" t="s">
        <v>2154</v>
      </c>
      <c r="C13315" t="s">
        <v>1876</v>
      </c>
      <c r="D13315" s="4">
        <v>1580</v>
      </c>
      <c r="G13315" s="4">
        <v>262080</v>
      </c>
      <c r="I13315" s="4">
        <v>263660</v>
      </c>
      <c r="J13315" s="4">
        <v>1580</v>
      </c>
      <c r="K13315" s="4">
        <v>1580</v>
      </c>
    </row>
    <row r="13316" spans="1:11" x14ac:dyDescent="0.35">
      <c r="A13316" t="s">
        <v>1252</v>
      </c>
      <c r="B13316" t="s">
        <v>2155</v>
      </c>
      <c r="C13316" t="s">
        <v>1877</v>
      </c>
      <c r="D13316" s="4">
        <v>581</v>
      </c>
      <c r="I13316" s="4">
        <v>581</v>
      </c>
      <c r="J13316" s="4">
        <v>581</v>
      </c>
      <c r="K13316" s="4">
        <v>581</v>
      </c>
    </row>
    <row r="13317" spans="1:11" x14ac:dyDescent="0.35">
      <c r="A13317" t="s">
        <v>1252</v>
      </c>
      <c r="B13317" t="s">
        <v>2156</v>
      </c>
      <c r="D13317" s="4">
        <v>9518800</v>
      </c>
      <c r="E13317" s="4">
        <v>7264423</v>
      </c>
      <c r="F13317" s="4">
        <v>415588</v>
      </c>
      <c r="G13317" s="4">
        <v>4548995</v>
      </c>
      <c r="H13317" s="4">
        <v>2600942</v>
      </c>
      <c r="I13317" s="4">
        <v>24348748</v>
      </c>
      <c r="J13317" s="4">
        <v>16783223</v>
      </c>
      <c r="K13317" s="4">
        <v>9518800</v>
      </c>
    </row>
    <row r="13318" spans="1:11" x14ac:dyDescent="0.35">
      <c r="A13318" t="s">
        <v>1252</v>
      </c>
      <c r="B13318" t="s">
        <v>2157</v>
      </c>
      <c r="C13318" t="s">
        <v>1879</v>
      </c>
      <c r="D13318" s="4">
        <v>2280750</v>
      </c>
      <c r="I13318" s="4">
        <v>2280750</v>
      </c>
      <c r="J13318" s="4">
        <v>2280750</v>
      </c>
      <c r="K13318" s="4">
        <v>2280750</v>
      </c>
    </row>
    <row r="13319" spans="1:11" x14ac:dyDescent="0.35">
      <c r="A13319" t="s">
        <v>1252</v>
      </c>
      <c r="B13319" t="s">
        <v>2158</v>
      </c>
      <c r="C13319" t="s">
        <v>1880</v>
      </c>
      <c r="D13319" s="4">
        <v>233774</v>
      </c>
      <c r="I13319" s="4">
        <v>233774</v>
      </c>
      <c r="J13319" s="4">
        <v>233774</v>
      </c>
      <c r="K13319" s="4">
        <v>233774</v>
      </c>
    </row>
    <row r="13320" spans="1:11" x14ac:dyDescent="0.35">
      <c r="A13320" t="s">
        <v>1252</v>
      </c>
      <c r="B13320" t="s">
        <v>2159</v>
      </c>
      <c r="C13320" t="s">
        <v>1881</v>
      </c>
      <c r="D13320" s="4">
        <v>528728</v>
      </c>
      <c r="I13320" s="4">
        <v>528728</v>
      </c>
      <c r="J13320" s="4">
        <v>528728</v>
      </c>
      <c r="K13320" s="4">
        <v>528728</v>
      </c>
    </row>
    <row r="13321" spans="1:11" x14ac:dyDescent="0.35">
      <c r="A13321" t="s">
        <v>1252</v>
      </c>
      <c r="B13321" t="s">
        <v>2174</v>
      </c>
      <c r="C13321" t="s">
        <v>1895</v>
      </c>
      <c r="D13321" s="4">
        <v>727335</v>
      </c>
      <c r="I13321" s="4">
        <v>727335</v>
      </c>
      <c r="J13321" s="4">
        <v>727335</v>
      </c>
      <c r="K13321" s="4">
        <v>727335</v>
      </c>
    </row>
    <row r="13322" spans="1:11" x14ac:dyDescent="0.35">
      <c r="A13322" t="s">
        <v>1252</v>
      </c>
      <c r="B13322" t="s">
        <v>2160</v>
      </c>
      <c r="C13322" t="s">
        <v>1882</v>
      </c>
      <c r="D13322" s="4">
        <v>305357</v>
      </c>
      <c r="I13322" s="4">
        <v>305357</v>
      </c>
      <c r="J13322" s="4">
        <v>305357</v>
      </c>
      <c r="K13322" s="4">
        <v>305357</v>
      </c>
    </row>
    <row r="13323" spans="1:11" x14ac:dyDescent="0.35">
      <c r="A13323" t="s">
        <v>1252</v>
      </c>
      <c r="B13323" t="s">
        <v>2179</v>
      </c>
      <c r="C13323" t="s">
        <v>1900</v>
      </c>
      <c r="D13323" s="4">
        <v>204762</v>
      </c>
      <c r="I13323" s="4">
        <v>204762</v>
      </c>
      <c r="J13323" s="4">
        <v>204762</v>
      </c>
      <c r="K13323" s="4">
        <v>204762</v>
      </c>
    </row>
    <row r="13324" spans="1:11" x14ac:dyDescent="0.35">
      <c r="A13324" t="s">
        <v>1252</v>
      </c>
      <c r="B13324" t="s">
        <v>2161</v>
      </c>
      <c r="C13324" t="s">
        <v>1883</v>
      </c>
      <c r="D13324" s="4">
        <v>9469</v>
      </c>
      <c r="I13324" s="4">
        <v>9469</v>
      </c>
      <c r="J13324" s="4">
        <v>9469</v>
      </c>
      <c r="K13324" s="4">
        <v>9469</v>
      </c>
    </row>
    <row r="13325" spans="1:11" x14ac:dyDescent="0.35">
      <c r="A13325" t="s">
        <v>1252</v>
      </c>
      <c r="B13325" t="s">
        <v>2162</v>
      </c>
      <c r="C13325" t="s">
        <v>1884</v>
      </c>
      <c r="D13325" s="4">
        <v>17826</v>
      </c>
      <c r="I13325" s="4">
        <v>17826</v>
      </c>
      <c r="J13325" s="4">
        <v>17826</v>
      </c>
      <c r="K13325" s="4">
        <v>17826</v>
      </c>
    </row>
    <row r="13326" spans="1:11" x14ac:dyDescent="0.35">
      <c r="A13326" t="s">
        <v>1252</v>
      </c>
      <c r="B13326" t="s">
        <v>2163</v>
      </c>
      <c r="D13326" s="4">
        <v>4308001</v>
      </c>
      <c r="I13326" s="4">
        <v>4308001</v>
      </c>
      <c r="J13326" s="4">
        <v>4308001</v>
      </c>
      <c r="K13326" s="4">
        <v>4308001</v>
      </c>
    </row>
    <row r="13327" spans="1:11" x14ac:dyDescent="0.35">
      <c r="A13327" t="s">
        <v>1252</v>
      </c>
      <c r="B13327" t="s">
        <v>2164</v>
      </c>
      <c r="C13327" t="s">
        <v>1886</v>
      </c>
      <c r="D13327" s="4">
        <v>98977</v>
      </c>
      <c r="I13327" s="4">
        <v>98977</v>
      </c>
      <c r="J13327" s="4">
        <v>98977</v>
      </c>
      <c r="K13327" s="4">
        <v>98977</v>
      </c>
    </row>
    <row r="13328" spans="1:11" x14ac:dyDescent="0.35">
      <c r="A13328" t="s">
        <v>1252</v>
      </c>
      <c r="B13328" t="s">
        <v>2165</v>
      </c>
      <c r="D13328" s="4">
        <v>98977</v>
      </c>
      <c r="I13328" s="4">
        <v>98977</v>
      </c>
      <c r="J13328" s="4">
        <v>98977</v>
      </c>
      <c r="K13328" s="4">
        <v>98977</v>
      </c>
    </row>
    <row r="13329" spans="1:11" x14ac:dyDescent="0.35">
      <c r="A13329" t="s">
        <v>1252</v>
      </c>
      <c r="B13329" t="s">
        <v>2183</v>
      </c>
      <c r="C13329" t="s">
        <v>1904</v>
      </c>
      <c r="D13329" s="4">
        <v>250000</v>
      </c>
      <c r="I13329" s="4">
        <v>250000</v>
      </c>
      <c r="J13329" s="4">
        <v>250000</v>
      </c>
      <c r="K13329" s="4">
        <v>250000</v>
      </c>
    </row>
    <row r="13330" spans="1:11" x14ac:dyDescent="0.35">
      <c r="A13330" t="s">
        <v>1252</v>
      </c>
      <c r="B13330" t="s">
        <v>2166</v>
      </c>
      <c r="C13330" t="s">
        <v>1888</v>
      </c>
      <c r="G13330" s="4">
        <v>1632000</v>
      </c>
      <c r="I13330" s="4">
        <v>1632000</v>
      </c>
      <c r="J13330">
        <v>0</v>
      </c>
      <c r="K13330" s="4">
        <v>0</v>
      </c>
    </row>
    <row r="13331" spans="1:11" x14ac:dyDescent="0.35">
      <c r="A13331" t="s">
        <v>1252</v>
      </c>
      <c r="B13331" t="s">
        <v>2180</v>
      </c>
      <c r="C13331" t="s">
        <v>1901</v>
      </c>
      <c r="E13331" s="4">
        <v>337500</v>
      </c>
      <c r="I13331" s="4">
        <v>337500</v>
      </c>
      <c r="J13331">
        <v>337500</v>
      </c>
      <c r="K13331" s="4">
        <v>0</v>
      </c>
    </row>
    <row r="13332" spans="1:11" x14ac:dyDescent="0.35">
      <c r="A13332" t="s">
        <v>1252</v>
      </c>
      <c r="B13332" t="s">
        <v>2167</v>
      </c>
      <c r="C13332" t="s">
        <v>1889</v>
      </c>
      <c r="E13332" s="4">
        <v>1260000</v>
      </c>
      <c r="I13332" s="4">
        <v>1260000</v>
      </c>
      <c r="J13332">
        <v>1260000</v>
      </c>
      <c r="K13332" s="4">
        <v>0</v>
      </c>
    </row>
    <row r="13333" spans="1:11" x14ac:dyDescent="0.35">
      <c r="A13333" t="s">
        <v>1252</v>
      </c>
      <c r="B13333" t="s">
        <v>2168</v>
      </c>
      <c r="C13333" t="s">
        <v>1890</v>
      </c>
      <c r="E13333" s="4">
        <v>562500</v>
      </c>
      <c r="I13333" s="4">
        <v>562500</v>
      </c>
      <c r="J13333">
        <v>562500</v>
      </c>
      <c r="K13333" s="4">
        <v>0</v>
      </c>
    </row>
    <row r="13334" spans="1:11" x14ac:dyDescent="0.35">
      <c r="A13334" t="s">
        <v>1252</v>
      </c>
      <c r="B13334" t="s">
        <v>2181</v>
      </c>
      <c r="C13334" t="s">
        <v>1902</v>
      </c>
      <c r="E13334" s="4">
        <v>675000</v>
      </c>
      <c r="I13334" s="4">
        <v>675000</v>
      </c>
      <c r="J13334">
        <v>675000</v>
      </c>
      <c r="K13334" s="4">
        <v>0</v>
      </c>
    </row>
    <row r="13335" spans="1:11" x14ac:dyDescent="0.35">
      <c r="A13335" t="s">
        <v>1252</v>
      </c>
      <c r="B13335" t="s">
        <v>2169</v>
      </c>
      <c r="D13335" s="4">
        <v>250000</v>
      </c>
      <c r="E13335" s="4">
        <v>2835000</v>
      </c>
      <c r="G13335" s="4">
        <v>1632000</v>
      </c>
      <c r="I13335" s="4">
        <v>4717000</v>
      </c>
      <c r="J13335" s="4">
        <v>3085000</v>
      </c>
      <c r="K13335" s="4">
        <v>250000</v>
      </c>
    </row>
    <row r="13336" spans="1:11" x14ac:dyDescent="0.35">
      <c r="A13336" t="s">
        <v>1252</v>
      </c>
      <c r="B13336" t="s">
        <v>2170</v>
      </c>
      <c r="D13336" s="4">
        <v>98259995</v>
      </c>
      <c r="E13336" s="4">
        <v>26915888</v>
      </c>
      <c r="F13336" s="4">
        <v>24301546</v>
      </c>
      <c r="G13336" s="4">
        <v>17615426</v>
      </c>
      <c r="H13336" s="4">
        <v>8002093</v>
      </c>
      <c r="I13336" s="4">
        <v>175094947</v>
      </c>
      <c r="J13336" s="4">
        <f>SUM(D13336,E13336)</f>
        <v>125175883</v>
      </c>
      <c r="K13336" s="4">
        <v>98259995</v>
      </c>
    </row>
    <row r="13337" spans="1:11" x14ac:dyDescent="0.35">
      <c r="A13337" t="s">
        <v>1257</v>
      </c>
      <c r="B13337" t="s">
        <v>2118</v>
      </c>
      <c r="C13337" t="s">
        <v>1843</v>
      </c>
      <c r="D13337" s="4">
        <v>21462852</v>
      </c>
      <c r="F13337" s="4">
        <v>10374000</v>
      </c>
      <c r="I13337" s="4">
        <v>31836852</v>
      </c>
      <c r="J13337" s="4">
        <v>21462852</v>
      </c>
      <c r="K13337" s="4">
        <v>21462852</v>
      </c>
    </row>
    <row r="13338" spans="1:11" x14ac:dyDescent="0.35">
      <c r="A13338" t="s">
        <v>1257</v>
      </c>
      <c r="B13338" t="s">
        <v>2119</v>
      </c>
      <c r="C13338" t="s">
        <v>1844</v>
      </c>
      <c r="D13338" s="4">
        <v>1015036</v>
      </c>
      <c r="F13338" s="4">
        <v>1488351</v>
      </c>
      <c r="H13338" s="4">
        <v>176850</v>
      </c>
      <c r="I13338" s="4">
        <v>2680237</v>
      </c>
      <c r="J13338" s="4">
        <v>1015036</v>
      </c>
      <c r="K13338" s="4">
        <v>1015036</v>
      </c>
    </row>
    <row r="13339" spans="1:11" x14ac:dyDescent="0.35">
      <c r="A13339" t="s">
        <v>1257</v>
      </c>
      <c r="B13339" t="s">
        <v>2120</v>
      </c>
      <c r="C13339" t="s">
        <v>1845</v>
      </c>
      <c r="D13339" s="4">
        <v>2076661</v>
      </c>
      <c r="I13339" s="4">
        <v>2076661</v>
      </c>
      <c r="J13339" s="4">
        <v>2076661</v>
      </c>
      <c r="K13339" s="4">
        <v>2076661</v>
      </c>
    </row>
    <row r="13340" spans="1:11" x14ac:dyDescent="0.35">
      <c r="A13340" t="s">
        <v>1257</v>
      </c>
      <c r="B13340" t="s">
        <v>2121</v>
      </c>
      <c r="D13340" s="4">
        <v>24554549</v>
      </c>
      <c r="F13340" s="4">
        <v>11862351</v>
      </c>
      <c r="H13340" s="4">
        <v>176850</v>
      </c>
      <c r="I13340" s="4">
        <v>36593751</v>
      </c>
      <c r="J13340" s="4">
        <v>24554549</v>
      </c>
      <c r="K13340" s="4">
        <v>24554549</v>
      </c>
    </row>
    <row r="13341" spans="1:11" x14ac:dyDescent="0.35">
      <c r="A13341" t="s">
        <v>1257</v>
      </c>
      <c r="B13341" t="s">
        <v>2122</v>
      </c>
      <c r="C13341" t="s">
        <v>1846</v>
      </c>
      <c r="D13341" s="4">
        <v>13736207</v>
      </c>
      <c r="E13341" s="4">
        <v>3973795</v>
      </c>
      <c r="F13341" s="4">
        <v>170750</v>
      </c>
      <c r="H13341" s="4">
        <v>2550</v>
      </c>
      <c r="I13341" s="4">
        <v>17883303</v>
      </c>
      <c r="J13341" s="4">
        <v>17710002</v>
      </c>
      <c r="K13341" s="4">
        <v>13736207</v>
      </c>
    </row>
    <row r="13342" spans="1:11" x14ac:dyDescent="0.35">
      <c r="A13342" t="s">
        <v>1257</v>
      </c>
      <c r="B13342" t="s">
        <v>2123</v>
      </c>
      <c r="C13342" t="s">
        <v>1847</v>
      </c>
      <c r="D13342" s="4">
        <v>10400190</v>
      </c>
      <c r="F13342" s="4">
        <v>1013514</v>
      </c>
      <c r="I13342" s="4">
        <v>11413704</v>
      </c>
      <c r="J13342" s="4">
        <v>10400190</v>
      </c>
      <c r="K13342" s="4">
        <v>10400190</v>
      </c>
    </row>
    <row r="13343" spans="1:11" x14ac:dyDescent="0.35">
      <c r="A13343" t="s">
        <v>1257</v>
      </c>
      <c r="B13343" t="s">
        <v>2124</v>
      </c>
      <c r="C13343" t="s">
        <v>1848</v>
      </c>
      <c r="D13343" s="4">
        <v>378915</v>
      </c>
      <c r="E13343" s="4">
        <v>20335</v>
      </c>
      <c r="I13343" s="4">
        <v>399250</v>
      </c>
      <c r="J13343" s="4">
        <v>399250</v>
      </c>
      <c r="K13343" s="4">
        <v>378915</v>
      </c>
    </row>
    <row r="13344" spans="1:11" x14ac:dyDescent="0.35">
      <c r="A13344" t="s">
        <v>1257</v>
      </c>
      <c r="B13344" t="s">
        <v>2125</v>
      </c>
      <c r="D13344" s="4">
        <v>24515313</v>
      </c>
      <c r="E13344" s="4">
        <v>3994131</v>
      </c>
      <c r="F13344" s="4">
        <v>1184264</v>
      </c>
      <c r="H13344" s="4">
        <v>2550</v>
      </c>
      <c r="I13344" s="4">
        <v>29696257</v>
      </c>
      <c r="J13344" s="4">
        <v>28509444</v>
      </c>
      <c r="K13344" s="4">
        <v>24515313</v>
      </c>
    </row>
    <row r="13345" spans="1:11" x14ac:dyDescent="0.35">
      <c r="A13345" t="s">
        <v>1257</v>
      </c>
      <c r="B13345" t="s">
        <v>2175</v>
      </c>
      <c r="C13345" t="s">
        <v>1896</v>
      </c>
      <c r="D13345" s="4">
        <v>12160</v>
      </c>
      <c r="H13345" s="4">
        <v>65495</v>
      </c>
      <c r="I13345" s="4">
        <v>77655</v>
      </c>
      <c r="J13345" s="4">
        <v>12160</v>
      </c>
      <c r="K13345" s="4">
        <v>12160</v>
      </c>
    </row>
    <row r="13346" spans="1:11" x14ac:dyDescent="0.35">
      <c r="A13346" t="s">
        <v>1257</v>
      </c>
      <c r="B13346" t="s">
        <v>2126</v>
      </c>
      <c r="C13346" t="s">
        <v>1850</v>
      </c>
      <c r="H13346" s="4">
        <v>3200000</v>
      </c>
      <c r="I13346" s="4">
        <v>3200000</v>
      </c>
      <c r="J13346">
        <v>0</v>
      </c>
      <c r="K13346" s="4">
        <v>0</v>
      </c>
    </row>
    <row r="13347" spans="1:11" x14ac:dyDescent="0.35">
      <c r="A13347" t="s">
        <v>1257</v>
      </c>
      <c r="B13347" t="s">
        <v>2127</v>
      </c>
      <c r="D13347" s="4">
        <v>12160</v>
      </c>
      <c r="H13347" s="4">
        <v>3265495</v>
      </c>
      <c r="I13347" s="4">
        <v>3277655</v>
      </c>
      <c r="J13347" s="4">
        <v>12160</v>
      </c>
      <c r="K13347" s="4">
        <v>12160</v>
      </c>
    </row>
    <row r="13348" spans="1:11" x14ac:dyDescent="0.35">
      <c r="A13348" t="s">
        <v>1257</v>
      </c>
      <c r="B13348" t="s">
        <v>2128</v>
      </c>
      <c r="C13348" t="s">
        <v>1851</v>
      </c>
      <c r="D13348" s="4">
        <v>531655</v>
      </c>
      <c r="I13348" s="4">
        <v>531655</v>
      </c>
      <c r="J13348" s="4">
        <v>531655</v>
      </c>
      <c r="K13348" s="4">
        <v>531655</v>
      </c>
    </row>
    <row r="13349" spans="1:11" x14ac:dyDescent="0.35">
      <c r="A13349" t="s">
        <v>1257</v>
      </c>
      <c r="B13349" t="s">
        <v>2129</v>
      </c>
      <c r="C13349" t="s">
        <v>1852</v>
      </c>
      <c r="E13349" s="4">
        <v>10904</v>
      </c>
      <c r="F13349" s="4">
        <v>2726</v>
      </c>
      <c r="H13349" s="4">
        <v>9541</v>
      </c>
      <c r="I13349" s="4">
        <v>23170</v>
      </c>
      <c r="J13349">
        <v>10904</v>
      </c>
      <c r="K13349" s="4">
        <v>0</v>
      </c>
    </row>
    <row r="13350" spans="1:11" x14ac:dyDescent="0.35">
      <c r="A13350" t="s">
        <v>1257</v>
      </c>
      <c r="B13350" t="s">
        <v>2130</v>
      </c>
      <c r="C13350" t="s">
        <v>1853</v>
      </c>
      <c r="E13350" s="4">
        <v>1539</v>
      </c>
      <c r="H13350" s="4">
        <v>1539</v>
      </c>
      <c r="I13350" s="4">
        <v>3078</v>
      </c>
      <c r="J13350">
        <v>1539</v>
      </c>
      <c r="K13350" s="4">
        <v>0</v>
      </c>
    </row>
    <row r="13351" spans="1:11" x14ac:dyDescent="0.35">
      <c r="A13351" t="s">
        <v>1257</v>
      </c>
      <c r="B13351" t="s">
        <v>2172</v>
      </c>
      <c r="C13351" t="s">
        <v>1893</v>
      </c>
      <c r="E13351" s="4">
        <v>10751</v>
      </c>
      <c r="F13351" s="4">
        <v>2389</v>
      </c>
      <c r="H13351" s="4">
        <v>1195</v>
      </c>
      <c r="I13351" s="4">
        <v>14335</v>
      </c>
      <c r="J13351">
        <v>10751</v>
      </c>
      <c r="K13351" s="4">
        <v>0</v>
      </c>
    </row>
    <row r="13352" spans="1:11" x14ac:dyDescent="0.35">
      <c r="A13352" t="s">
        <v>1257</v>
      </c>
      <c r="B13352" t="s">
        <v>2182</v>
      </c>
      <c r="C13352" t="s">
        <v>1903</v>
      </c>
      <c r="D13352" s="4">
        <v>11295</v>
      </c>
      <c r="I13352" s="4">
        <v>11295</v>
      </c>
      <c r="J13352" s="4">
        <v>11295</v>
      </c>
      <c r="K13352" s="4">
        <v>11295</v>
      </c>
    </row>
    <row r="13353" spans="1:11" x14ac:dyDescent="0.35">
      <c r="A13353" t="s">
        <v>1257</v>
      </c>
      <c r="B13353" t="s">
        <v>2131</v>
      </c>
      <c r="C13353" t="s">
        <v>1854</v>
      </c>
      <c r="F13353" s="4">
        <v>437118</v>
      </c>
      <c r="I13353" s="4">
        <v>437118</v>
      </c>
      <c r="J13353">
        <v>0</v>
      </c>
      <c r="K13353" s="4">
        <v>0</v>
      </c>
    </row>
    <row r="13354" spans="1:11" x14ac:dyDescent="0.35">
      <c r="A13354" t="s">
        <v>1257</v>
      </c>
      <c r="B13354" t="s">
        <v>2132</v>
      </c>
      <c r="C13354" t="s">
        <v>1855</v>
      </c>
      <c r="D13354" s="4">
        <v>4562</v>
      </c>
      <c r="F13354" s="4">
        <v>660307</v>
      </c>
      <c r="I13354" s="4">
        <v>664869</v>
      </c>
      <c r="J13354" s="4">
        <v>4562</v>
      </c>
      <c r="K13354" s="4">
        <v>4562</v>
      </c>
    </row>
    <row r="13355" spans="1:11" x14ac:dyDescent="0.35">
      <c r="A13355" t="s">
        <v>1257</v>
      </c>
      <c r="B13355" t="s">
        <v>2133</v>
      </c>
      <c r="C13355" t="s">
        <v>1856</v>
      </c>
      <c r="D13355" s="4">
        <v>2801</v>
      </c>
      <c r="G13355" s="4">
        <v>26920</v>
      </c>
      <c r="I13355" s="4">
        <v>29721</v>
      </c>
      <c r="J13355" s="4">
        <v>2801</v>
      </c>
      <c r="K13355" s="4">
        <v>2801</v>
      </c>
    </row>
    <row r="13356" spans="1:11" x14ac:dyDescent="0.35">
      <c r="A13356" t="s">
        <v>1257</v>
      </c>
      <c r="B13356" t="s">
        <v>2134</v>
      </c>
      <c r="C13356" t="s">
        <v>1857</v>
      </c>
      <c r="D13356" s="4">
        <v>22085</v>
      </c>
      <c r="F13356" s="4">
        <v>16974</v>
      </c>
      <c r="I13356" s="4">
        <v>39060</v>
      </c>
      <c r="J13356" s="4">
        <v>22085</v>
      </c>
      <c r="K13356" s="4">
        <v>22085</v>
      </c>
    </row>
    <row r="13357" spans="1:11" x14ac:dyDescent="0.35">
      <c r="A13357" t="s">
        <v>1257</v>
      </c>
      <c r="B13357" t="s">
        <v>2135</v>
      </c>
      <c r="C13357" t="s">
        <v>1858</v>
      </c>
      <c r="H13357" s="4">
        <v>10390</v>
      </c>
      <c r="I13357" s="4">
        <v>10390</v>
      </c>
      <c r="J13357">
        <v>0</v>
      </c>
      <c r="K13357" s="4">
        <v>0</v>
      </c>
    </row>
    <row r="13358" spans="1:11" x14ac:dyDescent="0.35">
      <c r="A13358" t="s">
        <v>1257</v>
      </c>
      <c r="B13358" t="s">
        <v>2136</v>
      </c>
      <c r="C13358" t="s">
        <v>1859</v>
      </c>
      <c r="D13358" s="4">
        <v>231110</v>
      </c>
      <c r="E13358" s="4">
        <v>210841</v>
      </c>
      <c r="G13358" s="4">
        <v>56121</v>
      </c>
      <c r="H13358" s="4">
        <v>525007</v>
      </c>
      <c r="I13358" s="4">
        <v>1023079</v>
      </c>
      <c r="J13358" s="4">
        <v>441951</v>
      </c>
      <c r="K13358" s="4">
        <v>231110</v>
      </c>
    </row>
    <row r="13359" spans="1:11" x14ac:dyDescent="0.35">
      <c r="A13359" t="s">
        <v>1257</v>
      </c>
      <c r="B13359" t="s">
        <v>2137</v>
      </c>
      <c r="C13359" t="s">
        <v>1860</v>
      </c>
      <c r="D13359" s="4">
        <v>108703</v>
      </c>
      <c r="H13359" s="4">
        <v>217406</v>
      </c>
      <c r="I13359" s="4">
        <v>326109</v>
      </c>
      <c r="J13359" s="4">
        <v>108703</v>
      </c>
      <c r="K13359" s="4">
        <v>108703</v>
      </c>
    </row>
    <row r="13360" spans="1:11" x14ac:dyDescent="0.35">
      <c r="A13360" t="s">
        <v>1257</v>
      </c>
      <c r="B13360" t="s">
        <v>2138</v>
      </c>
      <c r="C13360" t="s">
        <v>1861</v>
      </c>
      <c r="D13360" s="4">
        <v>159961</v>
      </c>
      <c r="I13360" s="4">
        <v>159961</v>
      </c>
      <c r="J13360" s="4">
        <v>159961</v>
      </c>
      <c r="K13360" s="4">
        <v>159961</v>
      </c>
    </row>
    <row r="13361" spans="1:11" x14ac:dyDescent="0.35">
      <c r="A13361" t="s">
        <v>1257</v>
      </c>
      <c r="B13361" t="s">
        <v>2139</v>
      </c>
      <c r="C13361" t="s">
        <v>1862</v>
      </c>
      <c r="D13361" s="4">
        <v>170929</v>
      </c>
      <c r="H13361" s="4">
        <v>683714</v>
      </c>
      <c r="I13361" s="4">
        <v>854643</v>
      </c>
      <c r="J13361" s="4">
        <v>170929</v>
      </c>
      <c r="K13361" s="4">
        <v>170929</v>
      </c>
    </row>
    <row r="13362" spans="1:11" x14ac:dyDescent="0.35">
      <c r="A13362" t="s">
        <v>1257</v>
      </c>
      <c r="B13362" t="s">
        <v>2140</v>
      </c>
      <c r="C13362" t="s">
        <v>1863</v>
      </c>
      <c r="D13362" s="4">
        <v>6566</v>
      </c>
      <c r="F13362" s="4">
        <v>7780</v>
      </c>
      <c r="G13362" s="4">
        <v>23340</v>
      </c>
      <c r="I13362" s="4">
        <v>37685</v>
      </c>
      <c r="J13362" s="4">
        <v>6566</v>
      </c>
      <c r="K13362" s="4">
        <v>6566</v>
      </c>
    </row>
    <row r="13363" spans="1:11" x14ac:dyDescent="0.35">
      <c r="A13363" t="s">
        <v>1257</v>
      </c>
      <c r="B13363" t="s">
        <v>2141</v>
      </c>
      <c r="D13363" s="4">
        <v>1249667</v>
      </c>
      <c r="E13363" s="4">
        <v>234035</v>
      </c>
      <c r="F13363" s="4">
        <v>1127294</v>
      </c>
      <c r="G13363" s="4">
        <v>106381</v>
      </c>
      <c r="H13363" s="4">
        <v>1448791</v>
      </c>
      <c r="I13363" s="4">
        <v>4166168</v>
      </c>
      <c r="J13363" s="4">
        <v>1483702</v>
      </c>
      <c r="K13363" s="4">
        <v>1249667</v>
      </c>
    </row>
    <row r="13364" spans="1:11" x14ac:dyDescent="0.35">
      <c r="A13364" t="s">
        <v>1257</v>
      </c>
      <c r="B13364" t="s">
        <v>2142</v>
      </c>
      <c r="C13364" t="s">
        <v>1864</v>
      </c>
      <c r="G13364" s="4">
        <v>22317</v>
      </c>
      <c r="I13364" s="4">
        <v>22317</v>
      </c>
      <c r="J13364">
        <v>0</v>
      </c>
      <c r="K13364" s="4">
        <v>0</v>
      </c>
    </row>
    <row r="13365" spans="1:11" x14ac:dyDescent="0.35">
      <c r="A13365" t="s">
        <v>1257</v>
      </c>
      <c r="B13365" t="s">
        <v>2143</v>
      </c>
      <c r="C13365" t="s">
        <v>1865</v>
      </c>
      <c r="D13365" s="4">
        <v>6977</v>
      </c>
      <c r="I13365" s="4">
        <v>6977</v>
      </c>
      <c r="J13365" s="4">
        <v>6977</v>
      </c>
      <c r="K13365" s="4">
        <v>6977</v>
      </c>
    </row>
    <row r="13366" spans="1:11" x14ac:dyDescent="0.35">
      <c r="A13366" t="s">
        <v>1257</v>
      </c>
      <c r="B13366" t="s">
        <v>2144</v>
      </c>
      <c r="C13366" t="s">
        <v>1866</v>
      </c>
      <c r="D13366" s="4">
        <v>6884</v>
      </c>
      <c r="I13366" s="4">
        <v>6884</v>
      </c>
      <c r="J13366" s="4">
        <v>6884</v>
      </c>
      <c r="K13366" s="4">
        <v>6884</v>
      </c>
    </row>
    <row r="13367" spans="1:11" x14ac:dyDescent="0.35">
      <c r="A13367" t="s">
        <v>1257</v>
      </c>
      <c r="B13367" t="s">
        <v>2145</v>
      </c>
      <c r="C13367" t="s">
        <v>1867</v>
      </c>
      <c r="D13367" s="4">
        <v>2088000</v>
      </c>
      <c r="H13367" s="4">
        <v>1526835</v>
      </c>
      <c r="I13367" s="4">
        <v>3614835</v>
      </c>
      <c r="J13367" s="4">
        <v>2088000</v>
      </c>
      <c r="K13367" s="4">
        <v>2088000</v>
      </c>
    </row>
    <row r="13368" spans="1:11" x14ac:dyDescent="0.35">
      <c r="A13368" t="s">
        <v>1257</v>
      </c>
      <c r="B13368" t="s">
        <v>2146</v>
      </c>
      <c r="C13368" t="s">
        <v>1868</v>
      </c>
      <c r="D13368" s="4">
        <v>2952</v>
      </c>
      <c r="E13368" s="4">
        <v>131556</v>
      </c>
      <c r="F13368" s="4">
        <v>50000</v>
      </c>
      <c r="H13368" s="4">
        <v>1213025</v>
      </c>
      <c r="I13368" s="4">
        <v>1397533</v>
      </c>
      <c r="J13368" s="4">
        <v>134508</v>
      </c>
      <c r="K13368" s="4">
        <v>2952</v>
      </c>
    </row>
    <row r="13369" spans="1:11" x14ac:dyDescent="0.35">
      <c r="A13369" t="s">
        <v>1257</v>
      </c>
      <c r="B13369" t="s">
        <v>2173</v>
      </c>
      <c r="C13369" t="s">
        <v>1894</v>
      </c>
      <c r="D13369" s="4">
        <v>1964</v>
      </c>
      <c r="I13369" s="4">
        <v>1964</v>
      </c>
      <c r="J13369" s="4">
        <v>1964</v>
      </c>
      <c r="K13369" s="4">
        <v>1964</v>
      </c>
    </row>
    <row r="13370" spans="1:11" x14ac:dyDescent="0.35">
      <c r="A13370" t="s">
        <v>1257</v>
      </c>
      <c r="B13370" t="s">
        <v>2147</v>
      </c>
      <c r="C13370" t="s">
        <v>1869</v>
      </c>
      <c r="H13370" s="4">
        <v>462336</v>
      </c>
      <c r="I13370" s="4">
        <v>462336</v>
      </c>
      <c r="J13370">
        <v>0</v>
      </c>
      <c r="K13370" s="4">
        <v>0</v>
      </c>
    </row>
    <row r="13371" spans="1:11" x14ac:dyDescent="0.35">
      <c r="A13371" t="s">
        <v>1257</v>
      </c>
      <c r="B13371" t="s">
        <v>2148</v>
      </c>
      <c r="C13371" t="s">
        <v>1870</v>
      </c>
      <c r="D13371" s="4">
        <v>19367</v>
      </c>
      <c r="E13371" s="4">
        <v>14632</v>
      </c>
      <c r="F13371" s="4">
        <v>11949</v>
      </c>
      <c r="H13371" s="4">
        <v>3389865</v>
      </c>
      <c r="I13371" s="4">
        <v>3435813</v>
      </c>
      <c r="J13371" s="4">
        <v>33999</v>
      </c>
      <c r="K13371" s="4">
        <v>19367</v>
      </c>
    </row>
    <row r="13372" spans="1:11" x14ac:dyDescent="0.35">
      <c r="A13372" t="s">
        <v>1257</v>
      </c>
      <c r="B13372" t="s">
        <v>2149</v>
      </c>
      <c r="C13372" t="s">
        <v>1871</v>
      </c>
      <c r="D13372" s="4">
        <v>9542</v>
      </c>
      <c r="G13372" s="4">
        <v>4265000</v>
      </c>
      <c r="H13372" s="4">
        <v>129223</v>
      </c>
      <c r="I13372" s="4">
        <v>4403765</v>
      </c>
      <c r="J13372" s="4">
        <v>9542</v>
      </c>
      <c r="K13372" s="4">
        <v>9542</v>
      </c>
    </row>
    <row r="13373" spans="1:11" x14ac:dyDescent="0.35">
      <c r="A13373" t="s">
        <v>1257</v>
      </c>
      <c r="B13373" t="s">
        <v>2150</v>
      </c>
      <c r="C13373" t="s">
        <v>1872</v>
      </c>
      <c r="E13373" s="4">
        <v>98000</v>
      </c>
      <c r="I13373" s="4">
        <v>98000</v>
      </c>
      <c r="J13373">
        <v>98000</v>
      </c>
      <c r="K13373" s="4">
        <v>0</v>
      </c>
    </row>
    <row r="13374" spans="1:11" x14ac:dyDescent="0.35">
      <c r="A13374" t="s">
        <v>1257</v>
      </c>
      <c r="B13374" t="s">
        <v>2153</v>
      </c>
      <c r="C13374" t="s">
        <v>1875</v>
      </c>
      <c r="H13374" s="4">
        <v>34873</v>
      </c>
      <c r="I13374" s="4">
        <v>34873</v>
      </c>
      <c r="J13374">
        <v>0</v>
      </c>
      <c r="K13374" s="4">
        <v>0</v>
      </c>
    </row>
    <row r="13375" spans="1:11" x14ac:dyDescent="0.35">
      <c r="A13375" t="s">
        <v>1257</v>
      </c>
      <c r="B13375" t="s">
        <v>2154</v>
      </c>
      <c r="C13375" t="s">
        <v>1876</v>
      </c>
      <c r="D13375" s="4">
        <v>26715</v>
      </c>
      <c r="H13375" s="4">
        <v>109536</v>
      </c>
      <c r="I13375" s="4">
        <v>136251</v>
      </c>
      <c r="J13375" s="4">
        <v>26715</v>
      </c>
      <c r="K13375" s="4">
        <v>26715</v>
      </c>
    </row>
    <row r="13376" spans="1:11" x14ac:dyDescent="0.35">
      <c r="A13376" t="s">
        <v>1257</v>
      </c>
      <c r="B13376" t="s">
        <v>2156</v>
      </c>
      <c r="D13376" s="4">
        <v>2162401</v>
      </c>
      <c r="E13376" s="4">
        <v>244188</v>
      </c>
      <c r="F13376" s="4">
        <v>61949</v>
      </c>
      <c r="G13376" s="4">
        <v>4287317</v>
      </c>
      <c r="H13376" s="4">
        <v>6865693</v>
      </c>
      <c r="I13376" s="4">
        <v>13621547</v>
      </c>
      <c r="J13376" s="4">
        <v>2406589</v>
      </c>
      <c r="K13376" s="4">
        <v>2162401</v>
      </c>
    </row>
    <row r="13377" spans="1:11" x14ac:dyDescent="0.35">
      <c r="A13377" t="s">
        <v>1257</v>
      </c>
      <c r="B13377" t="s">
        <v>2157</v>
      </c>
      <c r="C13377" t="s">
        <v>1879</v>
      </c>
      <c r="D13377" s="4">
        <v>408975</v>
      </c>
      <c r="I13377" s="4">
        <v>408975</v>
      </c>
      <c r="J13377" s="4">
        <v>408975</v>
      </c>
      <c r="K13377" s="4">
        <v>408975</v>
      </c>
    </row>
    <row r="13378" spans="1:11" x14ac:dyDescent="0.35">
      <c r="A13378" t="s">
        <v>1257</v>
      </c>
      <c r="B13378" t="s">
        <v>2176</v>
      </c>
      <c r="C13378" t="s">
        <v>1897</v>
      </c>
      <c r="D13378" s="4">
        <v>238</v>
      </c>
      <c r="I13378" s="4">
        <v>238</v>
      </c>
      <c r="J13378" s="4">
        <v>238</v>
      </c>
      <c r="K13378" s="4">
        <v>238</v>
      </c>
    </row>
    <row r="13379" spans="1:11" x14ac:dyDescent="0.35">
      <c r="A13379" t="s">
        <v>1257</v>
      </c>
      <c r="B13379" t="s">
        <v>2158</v>
      </c>
      <c r="C13379" t="s">
        <v>1880</v>
      </c>
      <c r="D13379" s="4">
        <v>505289</v>
      </c>
      <c r="I13379" s="4">
        <v>505289</v>
      </c>
      <c r="J13379" s="4">
        <v>505289</v>
      </c>
      <c r="K13379" s="4">
        <v>505289</v>
      </c>
    </row>
    <row r="13380" spans="1:11" x14ac:dyDescent="0.35">
      <c r="A13380" t="s">
        <v>1257</v>
      </c>
      <c r="B13380" t="s">
        <v>2159</v>
      </c>
      <c r="C13380" t="s">
        <v>1881</v>
      </c>
      <c r="D13380" s="4">
        <v>1968112</v>
      </c>
      <c r="I13380" s="4">
        <v>1968112</v>
      </c>
      <c r="J13380" s="4">
        <v>1968112</v>
      </c>
      <c r="K13380" s="4">
        <v>1968112</v>
      </c>
    </row>
    <row r="13381" spans="1:11" x14ac:dyDescent="0.35">
      <c r="A13381" t="s">
        <v>1257</v>
      </c>
      <c r="B13381" t="s">
        <v>2160</v>
      </c>
      <c r="C13381" t="s">
        <v>1882</v>
      </c>
      <c r="E13381" s="4">
        <v>110039</v>
      </c>
      <c r="G13381" s="4">
        <v>62722</v>
      </c>
      <c r="I13381" s="4">
        <v>172761</v>
      </c>
      <c r="J13381">
        <v>110039</v>
      </c>
      <c r="K13381" s="4">
        <v>0</v>
      </c>
    </row>
    <row r="13382" spans="1:11" x14ac:dyDescent="0.35">
      <c r="A13382" t="s">
        <v>1257</v>
      </c>
      <c r="B13382" t="s">
        <v>2161</v>
      </c>
      <c r="C13382" t="s">
        <v>1883</v>
      </c>
      <c r="D13382" s="4">
        <v>9986</v>
      </c>
      <c r="I13382" s="4">
        <v>9986</v>
      </c>
      <c r="J13382" s="4">
        <v>9986</v>
      </c>
      <c r="K13382" s="4">
        <v>9986</v>
      </c>
    </row>
    <row r="13383" spans="1:11" x14ac:dyDescent="0.35">
      <c r="A13383" t="s">
        <v>1257</v>
      </c>
      <c r="B13383" t="s">
        <v>2171</v>
      </c>
      <c r="C13383" t="s">
        <v>1892</v>
      </c>
      <c r="D13383" s="4">
        <v>66459</v>
      </c>
      <c r="I13383" s="4">
        <v>66459</v>
      </c>
      <c r="J13383" s="4">
        <v>66459</v>
      </c>
      <c r="K13383" s="4">
        <v>66459</v>
      </c>
    </row>
    <row r="13384" spans="1:11" x14ac:dyDescent="0.35">
      <c r="A13384" t="s">
        <v>1257</v>
      </c>
      <c r="B13384" t="s">
        <v>2162</v>
      </c>
      <c r="C13384" t="s">
        <v>1884</v>
      </c>
      <c r="D13384" s="4">
        <v>103351</v>
      </c>
      <c r="I13384" s="4">
        <v>103351</v>
      </c>
      <c r="J13384" s="4">
        <v>103351</v>
      </c>
      <c r="K13384" s="4">
        <v>103351</v>
      </c>
    </row>
    <row r="13385" spans="1:11" x14ac:dyDescent="0.35">
      <c r="A13385" t="s">
        <v>1257</v>
      </c>
      <c r="B13385" t="s">
        <v>2163</v>
      </c>
      <c r="D13385" s="4">
        <v>3062409</v>
      </c>
      <c r="E13385" s="4">
        <v>110039</v>
      </c>
      <c r="G13385" s="4">
        <v>62722</v>
      </c>
      <c r="I13385" s="4">
        <v>3235170</v>
      </c>
      <c r="J13385" s="4">
        <v>3172448</v>
      </c>
      <c r="K13385" s="4">
        <v>3062409</v>
      </c>
    </row>
    <row r="13386" spans="1:11" x14ac:dyDescent="0.35">
      <c r="A13386" t="s">
        <v>1257</v>
      </c>
      <c r="B13386" t="s">
        <v>2164</v>
      </c>
      <c r="C13386" t="s">
        <v>1886</v>
      </c>
      <c r="F13386" s="4">
        <v>164962</v>
      </c>
      <c r="I13386" s="4">
        <v>164962</v>
      </c>
      <c r="J13386">
        <v>0</v>
      </c>
      <c r="K13386" s="4">
        <v>0</v>
      </c>
    </row>
    <row r="13387" spans="1:11" x14ac:dyDescent="0.35">
      <c r="A13387" t="s">
        <v>1257</v>
      </c>
      <c r="B13387" t="s">
        <v>2165</v>
      </c>
      <c r="F13387" s="4">
        <v>164962</v>
      </c>
      <c r="I13387" s="4">
        <v>164962</v>
      </c>
      <c r="J13387">
        <v>0</v>
      </c>
      <c r="K13387" s="4">
        <v>0</v>
      </c>
    </row>
    <row r="13388" spans="1:11" x14ac:dyDescent="0.35">
      <c r="A13388" t="s">
        <v>1257</v>
      </c>
      <c r="B13388" t="s">
        <v>2166</v>
      </c>
      <c r="C13388" t="s">
        <v>1888</v>
      </c>
      <c r="H13388" s="4">
        <v>796800</v>
      </c>
      <c r="I13388" s="4">
        <v>796800</v>
      </c>
      <c r="J13388">
        <v>0</v>
      </c>
      <c r="K13388" s="4">
        <v>0</v>
      </c>
    </row>
    <row r="13389" spans="1:11" x14ac:dyDescent="0.35">
      <c r="A13389" t="s">
        <v>1257</v>
      </c>
      <c r="B13389" t="s">
        <v>2180</v>
      </c>
      <c r="C13389" t="s">
        <v>1901</v>
      </c>
      <c r="H13389" s="4">
        <v>840000</v>
      </c>
      <c r="I13389" s="4">
        <v>840000</v>
      </c>
      <c r="J13389">
        <v>0</v>
      </c>
      <c r="K13389" s="4">
        <v>0</v>
      </c>
    </row>
    <row r="13390" spans="1:11" x14ac:dyDescent="0.35">
      <c r="A13390" t="s">
        <v>1257</v>
      </c>
      <c r="B13390" t="s">
        <v>2167</v>
      </c>
      <c r="C13390" t="s">
        <v>1889</v>
      </c>
      <c r="H13390" s="4">
        <v>850500</v>
      </c>
      <c r="I13390" s="4">
        <v>850500</v>
      </c>
      <c r="J13390">
        <v>0</v>
      </c>
      <c r="K13390" s="4">
        <v>0</v>
      </c>
    </row>
    <row r="13391" spans="1:11" x14ac:dyDescent="0.35">
      <c r="A13391" t="s">
        <v>1257</v>
      </c>
      <c r="B13391" t="s">
        <v>2168</v>
      </c>
      <c r="C13391" t="s">
        <v>1890</v>
      </c>
      <c r="H13391" s="4">
        <v>180000</v>
      </c>
      <c r="I13391" s="4">
        <v>180000</v>
      </c>
      <c r="J13391">
        <v>0</v>
      </c>
      <c r="K13391" s="4">
        <v>0</v>
      </c>
    </row>
    <row r="13392" spans="1:11" x14ac:dyDescent="0.35">
      <c r="A13392" t="s">
        <v>1257</v>
      </c>
      <c r="B13392" t="s">
        <v>2181</v>
      </c>
      <c r="C13392" t="s">
        <v>1902</v>
      </c>
      <c r="H13392" s="4">
        <v>1680000</v>
      </c>
      <c r="I13392" s="4">
        <v>1680000</v>
      </c>
      <c r="J13392">
        <v>0</v>
      </c>
      <c r="K13392" s="4">
        <v>0</v>
      </c>
    </row>
    <row r="13393" spans="1:11" x14ac:dyDescent="0.35">
      <c r="A13393" t="s">
        <v>1257</v>
      </c>
      <c r="B13393" t="s">
        <v>2169</v>
      </c>
      <c r="H13393" s="4">
        <v>4347300</v>
      </c>
      <c r="I13393" s="4">
        <v>4347300</v>
      </c>
      <c r="J13393">
        <v>0</v>
      </c>
      <c r="K13393" s="4">
        <v>0</v>
      </c>
    </row>
    <row r="13394" spans="1:11" x14ac:dyDescent="0.35">
      <c r="A13394" t="s">
        <v>1257</v>
      </c>
      <c r="B13394" t="s">
        <v>2170</v>
      </c>
      <c r="D13394" s="4">
        <v>55556499</v>
      </c>
      <c r="E13394" s="4">
        <v>4582392</v>
      </c>
      <c r="F13394" s="4">
        <v>14400820</v>
      </c>
      <c r="G13394" s="4">
        <v>4456420</v>
      </c>
      <c r="H13394" s="4">
        <v>16106679</v>
      </c>
      <c r="I13394" s="4">
        <v>95102810</v>
      </c>
      <c r="J13394" s="4">
        <f>SUM(D13394,E13394)</f>
        <v>60138891</v>
      </c>
      <c r="K13394" s="4">
        <v>55556499</v>
      </c>
    </row>
    <row r="13395" spans="1:11" x14ac:dyDescent="0.35">
      <c r="A13395" t="s">
        <v>1262</v>
      </c>
      <c r="B13395" t="s">
        <v>2118</v>
      </c>
      <c r="C13395" t="s">
        <v>1843</v>
      </c>
      <c r="D13395" s="4">
        <v>70205095</v>
      </c>
      <c r="E13395" s="4">
        <v>2839647</v>
      </c>
      <c r="F13395" s="4">
        <v>16245851</v>
      </c>
      <c r="I13395" s="4">
        <v>89290593</v>
      </c>
      <c r="J13395" s="4">
        <v>73044742</v>
      </c>
      <c r="K13395" s="4">
        <v>70205095</v>
      </c>
    </row>
    <row r="13396" spans="1:11" x14ac:dyDescent="0.35">
      <c r="A13396" t="s">
        <v>1262</v>
      </c>
      <c r="B13396" t="s">
        <v>2119</v>
      </c>
      <c r="C13396" t="s">
        <v>1844</v>
      </c>
      <c r="D13396" s="4">
        <v>7002571</v>
      </c>
      <c r="E13396" s="4">
        <v>554494</v>
      </c>
      <c r="F13396" s="4">
        <v>1395696</v>
      </c>
      <c r="G13396" s="4">
        <v>34095</v>
      </c>
      <c r="H13396" s="4">
        <v>549900</v>
      </c>
      <c r="I13396" s="4">
        <v>9536757</v>
      </c>
      <c r="J13396" s="4">
        <v>7557065</v>
      </c>
      <c r="K13396" s="4">
        <v>7002571</v>
      </c>
    </row>
    <row r="13397" spans="1:11" x14ac:dyDescent="0.35">
      <c r="A13397" t="s">
        <v>1262</v>
      </c>
      <c r="B13397" t="s">
        <v>2120</v>
      </c>
      <c r="C13397" t="s">
        <v>1845</v>
      </c>
      <c r="D13397" s="4">
        <v>6069237</v>
      </c>
      <c r="I13397" s="4">
        <v>6069237</v>
      </c>
      <c r="J13397" s="4">
        <v>6069237</v>
      </c>
      <c r="K13397" s="4">
        <v>6069237</v>
      </c>
    </row>
    <row r="13398" spans="1:11" x14ac:dyDescent="0.35">
      <c r="A13398" t="s">
        <v>1262</v>
      </c>
      <c r="B13398" t="s">
        <v>2121</v>
      </c>
      <c r="D13398" s="4">
        <v>83276903</v>
      </c>
      <c r="E13398" s="4">
        <v>3394141</v>
      </c>
      <c r="F13398" s="4">
        <v>17641547</v>
      </c>
      <c r="G13398" s="4">
        <v>34095</v>
      </c>
      <c r="H13398" s="4">
        <v>549900</v>
      </c>
      <c r="I13398" s="4">
        <v>104896586</v>
      </c>
      <c r="J13398" s="4">
        <v>86671044</v>
      </c>
      <c r="K13398" s="4">
        <v>83276903</v>
      </c>
    </row>
    <row r="13399" spans="1:11" x14ac:dyDescent="0.35">
      <c r="A13399" t="s">
        <v>1262</v>
      </c>
      <c r="B13399" t="s">
        <v>2122</v>
      </c>
      <c r="C13399" t="s">
        <v>1846</v>
      </c>
      <c r="D13399" s="4">
        <v>46131473</v>
      </c>
      <c r="F13399" s="4">
        <v>4090254</v>
      </c>
      <c r="H13399" s="4">
        <v>14940160</v>
      </c>
      <c r="I13399" s="4">
        <v>65161886</v>
      </c>
      <c r="J13399" s="4">
        <v>46131473</v>
      </c>
      <c r="K13399" s="4">
        <v>46131473</v>
      </c>
    </row>
    <row r="13400" spans="1:11" x14ac:dyDescent="0.35">
      <c r="A13400" t="s">
        <v>1262</v>
      </c>
      <c r="B13400" t="s">
        <v>2123</v>
      </c>
      <c r="C13400" t="s">
        <v>1847</v>
      </c>
      <c r="D13400" s="4">
        <v>23525931</v>
      </c>
      <c r="F13400" s="4">
        <v>878378</v>
      </c>
      <c r="I13400" s="4">
        <v>24404310</v>
      </c>
      <c r="J13400" s="4">
        <v>23525931</v>
      </c>
      <c r="K13400" s="4">
        <v>23525931</v>
      </c>
    </row>
    <row r="13401" spans="1:11" x14ac:dyDescent="0.35">
      <c r="A13401" t="s">
        <v>1262</v>
      </c>
      <c r="B13401" t="s">
        <v>2124</v>
      </c>
      <c r="C13401" t="s">
        <v>1848</v>
      </c>
      <c r="D13401" s="4">
        <v>342230</v>
      </c>
      <c r="I13401" s="4">
        <v>342230</v>
      </c>
      <c r="J13401" s="4">
        <v>342230</v>
      </c>
      <c r="K13401" s="4">
        <v>342230</v>
      </c>
    </row>
    <row r="13402" spans="1:11" x14ac:dyDescent="0.35">
      <c r="A13402" t="s">
        <v>1262</v>
      </c>
      <c r="B13402" t="s">
        <v>2125</v>
      </c>
      <c r="D13402" s="4">
        <v>69999634</v>
      </c>
      <c r="F13402" s="4">
        <v>4968632</v>
      </c>
      <c r="H13402" s="4">
        <v>14940160</v>
      </c>
      <c r="I13402" s="4">
        <v>89908426</v>
      </c>
      <c r="J13402" s="4">
        <v>69999634</v>
      </c>
      <c r="K13402" s="4">
        <v>69999634</v>
      </c>
    </row>
    <row r="13403" spans="1:11" x14ac:dyDescent="0.35">
      <c r="A13403" t="s">
        <v>1262</v>
      </c>
      <c r="B13403" t="s">
        <v>2126</v>
      </c>
      <c r="C13403" t="s">
        <v>1850</v>
      </c>
      <c r="E13403" s="4">
        <v>29291760</v>
      </c>
      <c r="I13403" s="4">
        <v>29291760</v>
      </c>
      <c r="J13403">
        <v>29291760</v>
      </c>
      <c r="K13403" s="4">
        <v>0</v>
      </c>
    </row>
    <row r="13404" spans="1:11" x14ac:dyDescent="0.35">
      <c r="A13404" t="s">
        <v>1262</v>
      </c>
      <c r="B13404" t="s">
        <v>2127</v>
      </c>
      <c r="E13404" s="4">
        <v>29291760</v>
      </c>
      <c r="I13404" s="4">
        <v>29291760</v>
      </c>
      <c r="J13404">
        <v>29291760</v>
      </c>
      <c r="K13404" s="4">
        <v>0</v>
      </c>
    </row>
    <row r="13405" spans="1:11" x14ac:dyDescent="0.35">
      <c r="A13405" t="s">
        <v>1262</v>
      </c>
      <c r="B13405" t="s">
        <v>2128</v>
      </c>
      <c r="C13405" t="s">
        <v>1851</v>
      </c>
      <c r="D13405" s="4">
        <v>249068</v>
      </c>
      <c r="F13405" s="4">
        <v>528849</v>
      </c>
      <c r="I13405" s="4">
        <v>777917</v>
      </c>
      <c r="J13405" s="4">
        <v>249068</v>
      </c>
      <c r="K13405" s="4">
        <v>249068</v>
      </c>
    </row>
    <row r="13406" spans="1:11" x14ac:dyDescent="0.35">
      <c r="A13406" t="s">
        <v>1262</v>
      </c>
      <c r="B13406" t="s">
        <v>2129</v>
      </c>
      <c r="C13406" t="s">
        <v>1852</v>
      </c>
      <c r="D13406" s="4">
        <v>4647</v>
      </c>
      <c r="H13406" s="4">
        <v>2881</v>
      </c>
      <c r="I13406" s="4">
        <v>7528</v>
      </c>
      <c r="J13406" s="4">
        <v>4647</v>
      </c>
      <c r="K13406" s="4">
        <v>4647</v>
      </c>
    </row>
    <row r="13407" spans="1:11" x14ac:dyDescent="0.35">
      <c r="A13407" t="s">
        <v>1262</v>
      </c>
      <c r="B13407" t="s">
        <v>2130</v>
      </c>
      <c r="C13407" t="s">
        <v>1853</v>
      </c>
      <c r="D13407" s="4">
        <v>5809</v>
      </c>
      <c r="H13407" s="4">
        <v>7695</v>
      </c>
      <c r="I13407" s="4">
        <v>13504</v>
      </c>
      <c r="J13407" s="4">
        <v>5809</v>
      </c>
      <c r="K13407" s="4">
        <v>5809</v>
      </c>
    </row>
    <row r="13408" spans="1:11" x14ac:dyDescent="0.35">
      <c r="A13408" t="s">
        <v>1262</v>
      </c>
      <c r="B13408" t="s">
        <v>2172</v>
      </c>
      <c r="C13408" t="s">
        <v>1893</v>
      </c>
      <c r="H13408" s="4">
        <v>1195</v>
      </c>
      <c r="I13408" s="4">
        <v>1195</v>
      </c>
      <c r="J13408">
        <v>0</v>
      </c>
      <c r="K13408" s="4">
        <v>0</v>
      </c>
    </row>
    <row r="13409" spans="1:11" x14ac:dyDescent="0.35">
      <c r="A13409" t="s">
        <v>1262</v>
      </c>
      <c r="B13409" t="s">
        <v>2131</v>
      </c>
      <c r="C13409" t="s">
        <v>1854</v>
      </c>
      <c r="D13409" s="4">
        <v>996182</v>
      </c>
      <c r="F13409" s="4">
        <v>2151966</v>
      </c>
      <c r="I13409" s="4">
        <v>3148148</v>
      </c>
      <c r="J13409" s="4">
        <v>996182</v>
      </c>
      <c r="K13409" s="4">
        <v>996182</v>
      </c>
    </row>
    <row r="13410" spans="1:11" x14ac:dyDescent="0.35">
      <c r="A13410" t="s">
        <v>1262</v>
      </c>
      <c r="B13410" t="s">
        <v>2132</v>
      </c>
      <c r="C13410" t="s">
        <v>1855</v>
      </c>
      <c r="D13410" s="4">
        <v>474733</v>
      </c>
      <c r="E13410" s="4">
        <v>942201</v>
      </c>
      <c r="F13410" s="4">
        <v>57129</v>
      </c>
      <c r="G13410" s="4">
        <v>57616</v>
      </c>
      <c r="H13410" s="4">
        <v>107680</v>
      </c>
      <c r="I13410" s="4">
        <v>1639358</v>
      </c>
      <c r="J13410" s="4">
        <v>1416934</v>
      </c>
      <c r="K13410" s="4">
        <v>474733</v>
      </c>
    </row>
    <row r="13411" spans="1:11" x14ac:dyDescent="0.35">
      <c r="A13411" t="s">
        <v>1262</v>
      </c>
      <c r="B13411" t="s">
        <v>2133</v>
      </c>
      <c r="C13411" t="s">
        <v>1856</v>
      </c>
      <c r="I13411" s="4">
        <v>0</v>
      </c>
      <c r="J13411">
        <v>0</v>
      </c>
      <c r="K13411" s="4">
        <v>0</v>
      </c>
    </row>
    <row r="13412" spans="1:11" x14ac:dyDescent="0.35">
      <c r="A13412" t="s">
        <v>1262</v>
      </c>
      <c r="B13412" t="s">
        <v>2134</v>
      </c>
      <c r="C13412" t="s">
        <v>1857</v>
      </c>
      <c r="D13412" s="4">
        <v>187514</v>
      </c>
      <c r="E13412" s="4">
        <v>6790</v>
      </c>
      <c r="I13412" s="4">
        <v>194303</v>
      </c>
      <c r="J13412" s="4">
        <v>194304</v>
      </c>
      <c r="K13412" s="4">
        <v>187514</v>
      </c>
    </row>
    <row r="13413" spans="1:11" x14ac:dyDescent="0.35">
      <c r="A13413" t="s">
        <v>1262</v>
      </c>
      <c r="B13413" t="s">
        <v>2135</v>
      </c>
      <c r="C13413" t="s">
        <v>1858</v>
      </c>
      <c r="D13413" s="4">
        <v>244173</v>
      </c>
      <c r="E13413" s="4">
        <v>11878</v>
      </c>
      <c r="H13413" s="4">
        <v>144795</v>
      </c>
      <c r="I13413" s="4">
        <v>400846</v>
      </c>
      <c r="J13413" s="4">
        <v>256051</v>
      </c>
      <c r="K13413" s="4">
        <v>244173</v>
      </c>
    </row>
    <row r="13414" spans="1:11" x14ac:dyDescent="0.35">
      <c r="A13414" t="s">
        <v>1262</v>
      </c>
      <c r="B13414" t="s">
        <v>2136</v>
      </c>
      <c r="C13414" t="s">
        <v>1859</v>
      </c>
      <c r="D13414" s="4">
        <v>1556883</v>
      </c>
      <c r="E13414" s="4">
        <v>25000</v>
      </c>
      <c r="F13414" s="4">
        <v>210841</v>
      </c>
      <c r="G13414" s="4">
        <v>700000</v>
      </c>
      <c r="H13414" s="4">
        <v>1375059</v>
      </c>
      <c r="I13414" s="4">
        <v>3867783</v>
      </c>
      <c r="J13414" s="4">
        <v>1581883</v>
      </c>
      <c r="K13414" s="4">
        <v>1556883</v>
      </c>
    </row>
    <row r="13415" spans="1:11" x14ac:dyDescent="0.35">
      <c r="A13415" t="s">
        <v>1262</v>
      </c>
      <c r="B13415" t="s">
        <v>2194</v>
      </c>
      <c r="C13415" t="s">
        <v>1915</v>
      </c>
      <c r="D13415" s="4">
        <v>10</v>
      </c>
      <c r="I13415" s="4">
        <v>10</v>
      </c>
      <c r="J13415" s="4">
        <v>10</v>
      </c>
      <c r="K13415" s="4">
        <v>10</v>
      </c>
    </row>
    <row r="13416" spans="1:11" x14ac:dyDescent="0.35">
      <c r="A13416" t="s">
        <v>1262</v>
      </c>
      <c r="B13416" t="s">
        <v>2137</v>
      </c>
      <c r="C13416" t="s">
        <v>1860</v>
      </c>
      <c r="D13416" s="4">
        <v>5869964</v>
      </c>
      <c r="I13416" s="4">
        <v>5869964</v>
      </c>
      <c r="J13416" s="4">
        <v>5869964</v>
      </c>
      <c r="K13416" s="4">
        <v>5869964</v>
      </c>
    </row>
    <row r="13417" spans="1:11" x14ac:dyDescent="0.35">
      <c r="A13417" t="s">
        <v>1262</v>
      </c>
      <c r="B13417" t="s">
        <v>2138</v>
      </c>
      <c r="C13417" t="s">
        <v>1861</v>
      </c>
      <c r="D13417" s="4">
        <v>113104</v>
      </c>
      <c r="F13417" s="4">
        <v>267690</v>
      </c>
      <c r="I13417" s="4">
        <v>380794</v>
      </c>
      <c r="J13417" s="4">
        <v>113104</v>
      </c>
      <c r="K13417" s="4">
        <v>113104</v>
      </c>
    </row>
    <row r="13418" spans="1:11" x14ac:dyDescent="0.35">
      <c r="A13418" t="s">
        <v>1262</v>
      </c>
      <c r="B13418" t="s">
        <v>2139</v>
      </c>
      <c r="C13418" t="s">
        <v>1862</v>
      </c>
      <c r="D13418" s="4">
        <v>4273214</v>
      </c>
      <c r="I13418" s="4">
        <v>4273214</v>
      </c>
      <c r="J13418" s="4">
        <v>4273214</v>
      </c>
      <c r="K13418" s="4">
        <v>4273214</v>
      </c>
    </row>
    <row r="13419" spans="1:11" x14ac:dyDescent="0.35">
      <c r="A13419" t="s">
        <v>1262</v>
      </c>
      <c r="B13419" t="s">
        <v>2140</v>
      </c>
      <c r="C13419" t="s">
        <v>1863</v>
      </c>
      <c r="D13419" s="4">
        <v>163378</v>
      </c>
      <c r="E13419" s="4">
        <v>23876</v>
      </c>
      <c r="I13419" s="4">
        <v>187254</v>
      </c>
      <c r="J13419" s="4">
        <v>187254</v>
      </c>
      <c r="K13419" s="4">
        <v>163378</v>
      </c>
    </row>
    <row r="13420" spans="1:11" x14ac:dyDescent="0.35">
      <c r="A13420" t="s">
        <v>1262</v>
      </c>
      <c r="B13420" t="s">
        <v>2141</v>
      </c>
      <c r="D13420" s="4">
        <v>14138678</v>
      </c>
      <c r="E13420" s="4">
        <v>1009744</v>
      </c>
      <c r="F13420" s="4">
        <v>3216475</v>
      </c>
      <c r="G13420" s="4">
        <v>757616</v>
      </c>
      <c r="H13420" s="4">
        <v>1639305</v>
      </c>
      <c r="I13420" s="4">
        <v>20761817</v>
      </c>
      <c r="J13420" s="4">
        <v>15148422</v>
      </c>
      <c r="K13420" s="4">
        <v>14138678</v>
      </c>
    </row>
    <row r="13421" spans="1:11" x14ac:dyDescent="0.35">
      <c r="A13421" t="s">
        <v>1262</v>
      </c>
      <c r="B13421" t="s">
        <v>2142</v>
      </c>
      <c r="C13421" t="s">
        <v>1864</v>
      </c>
      <c r="D13421" s="4">
        <v>11158</v>
      </c>
      <c r="I13421" s="4">
        <v>11158</v>
      </c>
      <c r="J13421" s="4">
        <v>11158</v>
      </c>
      <c r="K13421" s="4">
        <v>11158</v>
      </c>
    </row>
    <row r="13422" spans="1:11" x14ac:dyDescent="0.35">
      <c r="A13422" t="s">
        <v>1262</v>
      </c>
      <c r="B13422" t="s">
        <v>2143</v>
      </c>
      <c r="C13422" t="s">
        <v>1865</v>
      </c>
      <c r="D13422" s="4">
        <v>5233</v>
      </c>
      <c r="E13422" s="4">
        <v>0</v>
      </c>
      <c r="I13422" s="4">
        <v>5233</v>
      </c>
      <c r="J13422" s="4">
        <v>5233</v>
      </c>
      <c r="K13422" s="4">
        <v>5233</v>
      </c>
    </row>
    <row r="13423" spans="1:11" x14ac:dyDescent="0.35">
      <c r="A13423" t="s">
        <v>1262</v>
      </c>
      <c r="B13423" t="s">
        <v>2144</v>
      </c>
      <c r="C13423" t="s">
        <v>1866</v>
      </c>
      <c r="D13423" s="4">
        <v>1056</v>
      </c>
      <c r="I13423" s="4">
        <v>1056</v>
      </c>
      <c r="J13423" s="4">
        <v>1056</v>
      </c>
      <c r="K13423" s="4">
        <v>1056</v>
      </c>
    </row>
    <row r="13424" spans="1:11" x14ac:dyDescent="0.35">
      <c r="A13424" t="s">
        <v>1262</v>
      </c>
      <c r="B13424" t="s">
        <v>2145</v>
      </c>
      <c r="C13424" t="s">
        <v>1867</v>
      </c>
      <c r="D13424" s="4">
        <v>128646</v>
      </c>
      <c r="E13424" s="4">
        <v>15701</v>
      </c>
      <c r="G13424" s="4">
        <v>5706814</v>
      </c>
      <c r="H13424" s="4">
        <v>1668733</v>
      </c>
      <c r="I13424" s="4">
        <v>7519894</v>
      </c>
      <c r="J13424" s="4">
        <v>144347</v>
      </c>
      <c r="K13424" s="4">
        <v>128646</v>
      </c>
    </row>
    <row r="13425" spans="1:11" x14ac:dyDescent="0.35">
      <c r="A13425" t="s">
        <v>1262</v>
      </c>
      <c r="B13425" t="s">
        <v>2146</v>
      </c>
      <c r="C13425" t="s">
        <v>1868</v>
      </c>
      <c r="D13425" s="4">
        <v>23917</v>
      </c>
      <c r="E13425" s="4">
        <v>73631</v>
      </c>
      <c r="G13425" s="4">
        <v>2266737</v>
      </c>
      <c r="H13425" s="4">
        <v>3405537</v>
      </c>
      <c r="I13425" s="4">
        <v>5769821</v>
      </c>
      <c r="J13425" s="4">
        <v>97548</v>
      </c>
      <c r="K13425" s="4">
        <v>23917</v>
      </c>
    </row>
    <row r="13426" spans="1:11" x14ac:dyDescent="0.35">
      <c r="A13426" t="s">
        <v>1262</v>
      </c>
      <c r="B13426" t="s">
        <v>2173</v>
      </c>
      <c r="C13426" t="s">
        <v>1894</v>
      </c>
      <c r="D13426" s="4">
        <v>29374</v>
      </c>
      <c r="I13426" s="4">
        <v>29374</v>
      </c>
      <c r="J13426" s="4">
        <v>29374</v>
      </c>
      <c r="K13426" s="4">
        <v>29374</v>
      </c>
    </row>
    <row r="13427" spans="1:11" x14ac:dyDescent="0.35">
      <c r="A13427" t="s">
        <v>1262</v>
      </c>
      <c r="B13427" t="s">
        <v>2147</v>
      </c>
      <c r="C13427" t="s">
        <v>1869</v>
      </c>
      <c r="G13427" s="4">
        <v>2059680</v>
      </c>
      <c r="I13427" s="4">
        <v>2059680</v>
      </c>
      <c r="J13427">
        <v>0</v>
      </c>
      <c r="K13427" s="4">
        <v>0</v>
      </c>
    </row>
    <row r="13428" spans="1:11" x14ac:dyDescent="0.35">
      <c r="A13428" t="s">
        <v>1262</v>
      </c>
      <c r="B13428" t="s">
        <v>2148</v>
      </c>
      <c r="C13428" t="s">
        <v>1870</v>
      </c>
      <c r="D13428" s="4">
        <v>178633</v>
      </c>
      <c r="E13428" s="4">
        <v>11029083</v>
      </c>
      <c r="F13428" s="4">
        <v>639595</v>
      </c>
      <c r="G13428" s="4">
        <v>887</v>
      </c>
      <c r="I13428" s="4">
        <v>11848198</v>
      </c>
      <c r="J13428" s="4">
        <v>11207716</v>
      </c>
      <c r="K13428" s="4">
        <v>178633</v>
      </c>
    </row>
    <row r="13429" spans="1:11" x14ac:dyDescent="0.35">
      <c r="A13429" t="s">
        <v>1262</v>
      </c>
      <c r="B13429" t="s">
        <v>2150</v>
      </c>
      <c r="C13429" t="s">
        <v>1872</v>
      </c>
      <c r="D13429" s="4">
        <v>1715000</v>
      </c>
      <c r="I13429" s="4">
        <v>1715000</v>
      </c>
      <c r="J13429" s="4">
        <v>1715000</v>
      </c>
      <c r="K13429" s="4">
        <v>1715000</v>
      </c>
    </row>
    <row r="13430" spans="1:11" x14ac:dyDescent="0.35">
      <c r="A13430" t="s">
        <v>1262</v>
      </c>
      <c r="B13430" t="s">
        <v>2153</v>
      </c>
      <c r="C13430" t="s">
        <v>1875</v>
      </c>
      <c r="D13430" s="4">
        <v>0</v>
      </c>
      <c r="H13430" s="4">
        <v>360350</v>
      </c>
      <c r="I13430" s="4">
        <v>360350</v>
      </c>
      <c r="J13430" s="4">
        <v>0</v>
      </c>
      <c r="K13430" s="4">
        <v>0</v>
      </c>
    </row>
    <row r="13431" spans="1:11" x14ac:dyDescent="0.35">
      <c r="A13431" t="s">
        <v>1262</v>
      </c>
      <c r="B13431" t="s">
        <v>2154</v>
      </c>
      <c r="C13431" t="s">
        <v>1876</v>
      </c>
      <c r="G13431" s="4">
        <v>0</v>
      </c>
      <c r="I13431" s="4">
        <v>0</v>
      </c>
      <c r="J13431">
        <v>0</v>
      </c>
      <c r="K13431" s="4">
        <v>0</v>
      </c>
    </row>
    <row r="13432" spans="1:11" x14ac:dyDescent="0.35">
      <c r="A13432" t="s">
        <v>1262</v>
      </c>
      <c r="B13432" t="s">
        <v>2155</v>
      </c>
      <c r="C13432" t="s">
        <v>1877</v>
      </c>
      <c r="D13432" s="4">
        <v>11171</v>
      </c>
      <c r="I13432" s="4">
        <v>11171</v>
      </c>
      <c r="J13432" s="4">
        <v>11171</v>
      </c>
      <c r="K13432" s="4">
        <v>11171</v>
      </c>
    </row>
    <row r="13433" spans="1:11" x14ac:dyDescent="0.35">
      <c r="A13433" t="s">
        <v>1262</v>
      </c>
      <c r="B13433" t="s">
        <v>2156</v>
      </c>
      <c r="D13433" s="4">
        <v>2104188</v>
      </c>
      <c r="E13433" s="4">
        <v>11118414</v>
      </c>
      <c r="F13433" s="4">
        <v>639595</v>
      </c>
      <c r="G13433" s="4">
        <v>10034117</v>
      </c>
      <c r="H13433" s="4">
        <v>5434620</v>
      </c>
      <c r="I13433" s="4">
        <v>29330935</v>
      </c>
      <c r="J13433" s="4">
        <v>13222602</v>
      </c>
      <c r="K13433" s="4">
        <v>2104188</v>
      </c>
    </row>
    <row r="13434" spans="1:11" x14ac:dyDescent="0.35">
      <c r="A13434" t="s">
        <v>1262</v>
      </c>
      <c r="B13434" t="s">
        <v>2157</v>
      </c>
      <c r="C13434" t="s">
        <v>1879</v>
      </c>
      <c r="D13434" s="4">
        <v>4076218</v>
      </c>
      <c r="I13434" s="4">
        <v>4076218</v>
      </c>
      <c r="J13434" s="4">
        <v>4076218</v>
      </c>
      <c r="K13434" s="4">
        <v>4076218</v>
      </c>
    </row>
    <row r="13435" spans="1:11" x14ac:dyDescent="0.35">
      <c r="A13435" t="s">
        <v>1262</v>
      </c>
      <c r="B13435" t="s">
        <v>2158</v>
      </c>
      <c r="C13435" t="s">
        <v>1880</v>
      </c>
      <c r="D13435" s="4">
        <v>625537</v>
      </c>
      <c r="I13435" s="4">
        <v>625537</v>
      </c>
      <c r="J13435" s="4">
        <v>625537</v>
      </c>
      <c r="K13435" s="4">
        <v>625537</v>
      </c>
    </row>
    <row r="13436" spans="1:11" x14ac:dyDescent="0.35">
      <c r="A13436" t="s">
        <v>1262</v>
      </c>
      <c r="B13436" t="s">
        <v>2159</v>
      </c>
      <c r="C13436" t="s">
        <v>1881</v>
      </c>
      <c r="D13436" s="4">
        <v>4553477</v>
      </c>
      <c r="I13436" s="4">
        <v>4553477</v>
      </c>
      <c r="J13436" s="4">
        <v>4553477</v>
      </c>
      <c r="K13436" s="4">
        <v>4553477</v>
      </c>
    </row>
    <row r="13437" spans="1:11" x14ac:dyDescent="0.35">
      <c r="A13437" t="s">
        <v>1262</v>
      </c>
      <c r="B13437" t="s">
        <v>2174</v>
      </c>
      <c r="C13437" t="s">
        <v>1895</v>
      </c>
      <c r="D13437" s="4">
        <v>881687</v>
      </c>
      <c r="I13437" s="4">
        <v>881687</v>
      </c>
      <c r="J13437" s="4">
        <v>881687</v>
      </c>
      <c r="K13437" s="4">
        <v>881687</v>
      </c>
    </row>
    <row r="13438" spans="1:11" x14ac:dyDescent="0.35">
      <c r="A13438" t="s">
        <v>1262</v>
      </c>
      <c r="B13438" t="s">
        <v>2160</v>
      </c>
      <c r="C13438" t="s">
        <v>1882</v>
      </c>
      <c r="F13438" s="4">
        <v>551844</v>
      </c>
      <c r="I13438" s="4">
        <v>551844</v>
      </c>
      <c r="J13438">
        <v>0</v>
      </c>
      <c r="K13438" s="4">
        <v>0</v>
      </c>
    </row>
    <row r="13439" spans="1:11" x14ac:dyDescent="0.35">
      <c r="A13439" t="s">
        <v>1262</v>
      </c>
      <c r="B13439" t="s">
        <v>2161</v>
      </c>
      <c r="C13439" t="s">
        <v>1883</v>
      </c>
      <c r="D13439" s="4">
        <v>4919</v>
      </c>
      <c r="I13439" s="4">
        <v>4919</v>
      </c>
      <c r="J13439" s="4">
        <v>4919</v>
      </c>
      <c r="K13439" s="4">
        <v>4919</v>
      </c>
    </row>
    <row r="13440" spans="1:11" x14ac:dyDescent="0.35">
      <c r="A13440" t="s">
        <v>1262</v>
      </c>
      <c r="B13440" t="s">
        <v>2163</v>
      </c>
      <c r="D13440" s="4">
        <v>10141838</v>
      </c>
      <c r="F13440" s="4">
        <v>551844</v>
      </c>
      <c r="I13440" s="4">
        <v>10693681</v>
      </c>
      <c r="J13440" s="4">
        <v>10141838</v>
      </c>
      <c r="K13440" s="4">
        <v>10141838</v>
      </c>
    </row>
    <row r="13441" spans="1:11" x14ac:dyDescent="0.35">
      <c r="A13441" t="s">
        <v>1262</v>
      </c>
      <c r="B13441" t="s">
        <v>2164</v>
      </c>
      <c r="C13441" t="s">
        <v>1886</v>
      </c>
      <c r="D13441" s="4">
        <v>565584</v>
      </c>
      <c r="I13441" s="4">
        <v>565584</v>
      </c>
      <c r="J13441" s="4">
        <v>565584</v>
      </c>
      <c r="K13441" s="4">
        <v>565584</v>
      </c>
    </row>
    <row r="13442" spans="1:11" x14ac:dyDescent="0.35">
      <c r="A13442" t="s">
        <v>1262</v>
      </c>
      <c r="B13442" t="s">
        <v>2165</v>
      </c>
      <c r="D13442" s="4">
        <v>565584</v>
      </c>
      <c r="I13442" s="4">
        <v>565584</v>
      </c>
      <c r="J13442" s="4">
        <v>565584</v>
      </c>
      <c r="K13442" s="4">
        <v>565584</v>
      </c>
    </row>
    <row r="13443" spans="1:11" x14ac:dyDescent="0.35">
      <c r="A13443" t="s">
        <v>1262</v>
      </c>
      <c r="B13443" t="s">
        <v>2183</v>
      </c>
      <c r="C13443" t="s">
        <v>1904</v>
      </c>
      <c r="D13443" s="4">
        <v>750000</v>
      </c>
      <c r="I13443" s="4">
        <v>750000</v>
      </c>
      <c r="J13443" s="4">
        <v>750000</v>
      </c>
      <c r="K13443" s="4">
        <v>750000</v>
      </c>
    </row>
    <row r="13444" spans="1:11" x14ac:dyDescent="0.35">
      <c r="A13444" t="s">
        <v>1262</v>
      </c>
      <c r="B13444" t="s">
        <v>2166</v>
      </c>
      <c r="C13444" t="s">
        <v>1888</v>
      </c>
      <c r="G13444" s="4">
        <v>3225600</v>
      </c>
      <c r="I13444" s="4">
        <v>3225600</v>
      </c>
      <c r="J13444">
        <v>0</v>
      </c>
      <c r="K13444" s="4">
        <v>0</v>
      </c>
    </row>
    <row r="13445" spans="1:11" x14ac:dyDescent="0.35">
      <c r="A13445" t="s">
        <v>1262</v>
      </c>
      <c r="B13445" t="s">
        <v>2180</v>
      </c>
      <c r="C13445" t="s">
        <v>1901</v>
      </c>
      <c r="E13445" s="4">
        <v>1631250</v>
      </c>
      <c r="I13445" s="4">
        <v>1631250</v>
      </c>
      <c r="J13445">
        <v>1631250</v>
      </c>
      <c r="K13445" s="4">
        <v>0</v>
      </c>
    </row>
    <row r="13446" spans="1:11" x14ac:dyDescent="0.35">
      <c r="A13446" t="s">
        <v>1262</v>
      </c>
      <c r="B13446" t="s">
        <v>2167</v>
      </c>
      <c r="C13446" t="s">
        <v>1889</v>
      </c>
      <c r="E13446" s="4">
        <v>2294250</v>
      </c>
      <c r="I13446" s="4">
        <v>2294250</v>
      </c>
      <c r="J13446">
        <v>2294250</v>
      </c>
      <c r="K13446" s="4">
        <v>0</v>
      </c>
    </row>
    <row r="13447" spans="1:11" x14ac:dyDescent="0.35">
      <c r="A13447" t="s">
        <v>1262</v>
      </c>
      <c r="B13447" t="s">
        <v>2168</v>
      </c>
      <c r="C13447" t="s">
        <v>1890</v>
      </c>
      <c r="E13447" s="4">
        <v>1260000</v>
      </c>
      <c r="I13447" s="4">
        <v>1260000</v>
      </c>
      <c r="J13447">
        <v>1260000</v>
      </c>
      <c r="K13447" s="4">
        <v>0</v>
      </c>
    </row>
    <row r="13448" spans="1:11" x14ac:dyDescent="0.35">
      <c r="A13448" t="s">
        <v>1262</v>
      </c>
      <c r="B13448" t="s">
        <v>2181</v>
      </c>
      <c r="C13448" t="s">
        <v>1902</v>
      </c>
      <c r="E13448" s="4">
        <v>3262500</v>
      </c>
      <c r="I13448" s="4">
        <v>3262500</v>
      </c>
      <c r="J13448">
        <v>3262500</v>
      </c>
      <c r="K13448" s="4">
        <v>0</v>
      </c>
    </row>
    <row r="13449" spans="1:11" x14ac:dyDescent="0.35">
      <c r="A13449" t="s">
        <v>1262</v>
      </c>
      <c r="B13449" t="s">
        <v>2169</v>
      </c>
      <c r="D13449" s="4">
        <v>750000</v>
      </c>
      <c r="E13449" s="4">
        <v>8448000</v>
      </c>
      <c r="G13449" s="4">
        <v>3225600</v>
      </c>
      <c r="I13449" s="4">
        <v>12423600</v>
      </c>
      <c r="J13449" s="4">
        <v>9198000</v>
      </c>
      <c r="K13449" s="4">
        <v>750000</v>
      </c>
    </row>
    <row r="13450" spans="1:11" x14ac:dyDescent="0.35">
      <c r="A13450" t="s">
        <v>1262</v>
      </c>
      <c r="B13450" t="s">
        <v>2170</v>
      </c>
      <c r="D13450" s="4">
        <v>180976825</v>
      </c>
      <c r="E13450" s="4">
        <v>53262059</v>
      </c>
      <c r="F13450" s="4">
        <v>27018093</v>
      </c>
      <c r="G13450" s="4">
        <v>14051429</v>
      </c>
      <c r="H13450" s="4">
        <v>22563984</v>
      </c>
      <c r="I13450" s="4">
        <v>297872390</v>
      </c>
      <c r="J13450" s="4">
        <f>SUM(D13450,E13450)</f>
        <v>234238884</v>
      </c>
      <c r="K13450" s="4">
        <v>180976825</v>
      </c>
    </row>
    <row r="13451" spans="1:11" x14ac:dyDescent="0.35">
      <c r="A13451" t="s">
        <v>1264</v>
      </c>
      <c r="B13451" t="s">
        <v>2118</v>
      </c>
      <c r="C13451" t="s">
        <v>1843</v>
      </c>
      <c r="D13451" s="4">
        <v>7808208</v>
      </c>
      <c r="F13451" s="4">
        <v>4123000</v>
      </c>
      <c r="I13451" s="4">
        <v>11931208</v>
      </c>
      <c r="J13451" s="4">
        <v>7808208</v>
      </c>
      <c r="K13451" s="4">
        <v>7808208</v>
      </c>
    </row>
    <row r="13452" spans="1:11" x14ac:dyDescent="0.35">
      <c r="A13452" t="s">
        <v>1264</v>
      </c>
      <c r="B13452" t="s">
        <v>2119</v>
      </c>
      <c r="C13452" t="s">
        <v>1844</v>
      </c>
      <c r="D13452" s="4">
        <v>127937</v>
      </c>
      <c r="F13452" s="4">
        <v>342990</v>
      </c>
      <c r="G13452" s="4">
        <v>16150</v>
      </c>
      <c r="H13452" s="4">
        <v>735748</v>
      </c>
      <c r="I13452" s="4">
        <v>1222826</v>
      </c>
      <c r="J13452" s="4">
        <v>127937</v>
      </c>
      <c r="K13452" s="4">
        <v>127937</v>
      </c>
    </row>
    <row r="13453" spans="1:11" x14ac:dyDescent="0.35">
      <c r="A13453" t="s">
        <v>1264</v>
      </c>
      <c r="B13453" t="s">
        <v>2120</v>
      </c>
      <c r="C13453" t="s">
        <v>1845</v>
      </c>
      <c r="D13453" s="4">
        <v>12316</v>
      </c>
      <c r="E13453" s="4">
        <v>622325</v>
      </c>
      <c r="I13453" s="4">
        <v>634641</v>
      </c>
      <c r="J13453" s="4">
        <v>634641</v>
      </c>
      <c r="K13453" s="4">
        <v>12316</v>
      </c>
    </row>
    <row r="13454" spans="1:11" x14ac:dyDescent="0.35">
      <c r="A13454" t="s">
        <v>1264</v>
      </c>
      <c r="B13454" t="s">
        <v>2121</v>
      </c>
      <c r="D13454" s="4">
        <v>7948460</v>
      </c>
      <c r="E13454" s="4">
        <v>622325</v>
      </c>
      <c r="F13454" s="4">
        <v>4465990</v>
      </c>
      <c r="G13454" s="4">
        <v>16150</v>
      </c>
      <c r="H13454" s="4">
        <v>735748</v>
      </c>
      <c r="I13454" s="4">
        <v>13788674</v>
      </c>
      <c r="J13454" s="4">
        <v>8570785</v>
      </c>
      <c r="K13454" s="4">
        <v>7948460</v>
      </c>
    </row>
    <row r="13455" spans="1:11" x14ac:dyDescent="0.35">
      <c r="A13455" t="s">
        <v>1264</v>
      </c>
      <c r="B13455" t="s">
        <v>2122</v>
      </c>
      <c r="C13455" t="s">
        <v>1846</v>
      </c>
      <c r="D13455" s="4">
        <v>2536107</v>
      </c>
      <c r="G13455" s="4">
        <v>1430461</v>
      </c>
      <c r="I13455" s="4">
        <v>3966568</v>
      </c>
      <c r="J13455" s="4">
        <v>2536107</v>
      </c>
      <c r="K13455" s="4">
        <v>2536107</v>
      </c>
    </row>
    <row r="13456" spans="1:11" x14ac:dyDescent="0.35">
      <c r="A13456" t="s">
        <v>1264</v>
      </c>
      <c r="B13456" t="s">
        <v>2123</v>
      </c>
      <c r="C13456" t="s">
        <v>1847</v>
      </c>
      <c r="D13456" s="4">
        <v>2547371</v>
      </c>
      <c r="F13456" s="4">
        <v>135135</v>
      </c>
      <c r="I13456" s="4">
        <v>2682506</v>
      </c>
      <c r="J13456" s="4">
        <v>2547371</v>
      </c>
      <c r="K13456" s="4">
        <v>2547371</v>
      </c>
    </row>
    <row r="13457" spans="1:11" x14ac:dyDescent="0.35">
      <c r="A13457" t="s">
        <v>1264</v>
      </c>
      <c r="B13457" t="s">
        <v>2124</v>
      </c>
      <c r="C13457" t="s">
        <v>1848</v>
      </c>
      <c r="D13457" s="4">
        <v>11858</v>
      </c>
      <c r="I13457" s="4">
        <v>11858</v>
      </c>
      <c r="J13457" s="4">
        <v>11858</v>
      </c>
      <c r="K13457" s="4">
        <v>11858</v>
      </c>
    </row>
    <row r="13458" spans="1:11" x14ac:dyDescent="0.35">
      <c r="A13458" t="s">
        <v>1264</v>
      </c>
      <c r="B13458" t="s">
        <v>2125</v>
      </c>
      <c r="D13458" s="4">
        <v>5095335</v>
      </c>
      <c r="F13458" s="4">
        <v>135135</v>
      </c>
      <c r="G13458" s="4">
        <v>1430461</v>
      </c>
      <c r="I13458" s="4">
        <v>6660932</v>
      </c>
      <c r="J13458" s="4">
        <v>5095335</v>
      </c>
      <c r="K13458" s="4">
        <v>5095335</v>
      </c>
    </row>
    <row r="13459" spans="1:11" x14ac:dyDescent="0.35">
      <c r="A13459" t="s">
        <v>1264</v>
      </c>
      <c r="B13459" t="s">
        <v>2126</v>
      </c>
      <c r="C13459" t="s">
        <v>1850</v>
      </c>
      <c r="D13459" s="4">
        <v>1600000</v>
      </c>
      <c r="I13459" s="4">
        <v>1600000</v>
      </c>
      <c r="J13459" s="4">
        <v>1600000</v>
      </c>
      <c r="K13459" s="4">
        <v>1600000</v>
      </c>
    </row>
    <row r="13460" spans="1:11" x14ac:dyDescent="0.35">
      <c r="A13460" t="s">
        <v>1264</v>
      </c>
      <c r="B13460" t="s">
        <v>2127</v>
      </c>
      <c r="D13460" s="4">
        <v>1600000</v>
      </c>
      <c r="I13460" s="4">
        <v>1600000</v>
      </c>
      <c r="J13460" s="4">
        <v>1600000</v>
      </c>
      <c r="K13460" s="4">
        <v>1600000</v>
      </c>
    </row>
    <row r="13461" spans="1:11" x14ac:dyDescent="0.35">
      <c r="A13461" t="s">
        <v>1264</v>
      </c>
      <c r="B13461" t="s">
        <v>2128</v>
      </c>
      <c r="C13461" t="s">
        <v>1851</v>
      </c>
      <c r="D13461" s="4">
        <v>141866</v>
      </c>
      <c r="I13461" s="4">
        <v>141866</v>
      </c>
      <c r="J13461" s="4">
        <v>141866</v>
      </c>
      <c r="K13461" s="4">
        <v>141866</v>
      </c>
    </row>
    <row r="13462" spans="1:11" x14ac:dyDescent="0.35">
      <c r="A13462" t="s">
        <v>1264</v>
      </c>
      <c r="B13462" t="s">
        <v>2129</v>
      </c>
      <c r="C13462" t="s">
        <v>1852</v>
      </c>
      <c r="F13462" s="4">
        <v>2726</v>
      </c>
      <c r="I13462" s="4">
        <v>2726</v>
      </c>
      <c r="J13462">
        <v>0</v>
      </c>
      <c r="K13462" s="4">
        <v>0</v>
      </c>
    </row>
    <row r="13463" spans="1:11" x14ac:dyDescent="0.35">
      <c r="A13463" t="s">
        <v>1264</v>
      </c>
      <c r="B13463" t="s">
        <v>2130</v>
      </c>
      <c r="C13463" t="s">
        <v>1853</v>
      </c>
      <c r="D13463" s="4">
        <v>22316</v>
      </c>
      <c r="F13463" s="4">
        <v>2730</v>
      </c>
      <c r="I13463" s="4">
        <v>25047</v>
      </c>
      <c r="J13463" s="4">
        <v>22316</v>
      </c>
      <c r="K13463" s="4">
        <v>22316</v>
      </c>
    </row>
    <row r="13464" spans="1:11" x14ac:dyDescent="0.35">
      <c r="A13464" t="s">
        <v>1264</v>
      </c>
      <c r="B13464" t="s">
        <v>2131</v>
      </c>
      <c r="C13464" t="s">
        <v>1854</v>
      </c>
      <c r="D13464" s="4">
        <v>174847</v>
      </c>
      <c r="I13464" s="4">
        <v>174847</v>
      </c>
      <c r="J13464" s="4">
        <v>174847</v>
      </c>
      <c r="K13464" s="4">
        <v>174847</v>
      </c>
    </row>
    <row r="13465" spans="1:11" x14ac:dyDescent="0.35">
      <c r="A13465" t="s">
        <v>1264</v>
      </c>
      <c r="B13465" t="s">
        <v>2132</v>
      </c>
      <c r="C13465" t="s">
        <v>1855</v>
      </c>
      <c r="D13465" s="4">
        <v>165813</v>
      </c>
      <c r="G13465" s="4">
        <v>6529</v>
      </c>
      <c r="I13465" s="4">
        <v>172342</v>
      </c>
      <c r="J13465" s="4">
        <v>165813</v>
      </c>
      <c r="K13465" s="4">
        <v>165813</v>
      </c>
    </row>
    <row r="13466" spans="1:11" x14ac:dyDescent="0.35">
      <c r="A13466" t="s">
        <v>1264</v>
      </c>
      <c r="B13466" t="s">
        <v>2133</v>
      </c>
      <c r="C13466" t="s">
        <v>1856</v>
      </c>
      <c r="D13466" s="4">
        <v>3955</v>
      </c>
      <c r="G13466" s="4">
        <v>14859</v>
      </c>
      <c r="I13466" s="4">
        <v>18815</v>
      </c>
      <c r="J13466" s="4">
        <v>3955</v>
      </c>
      <c r="K13466" s="4">
        <v>3955</v>
      </c>
    </row>
    <row r="13467" spans="1:11" x14ac:dyDescent="0.35">
      <c r="A13467" t="s">
        <v>1264</v>
      </c>
      <c r="B13467" t="s">
        <v>2134</v>
      </c>
      <c r="C13467" t="s">
        <v>1857</v>
      </c>
      <c r="D13467" s="4">
        <v>19690</v>
      </c>
      <c r="I13467" s="4">
        <v>19690</v>
      </c>
      <c r="J13467" s="4">
        <v>19690</v>
      </c>
      <c r="K13467" s="4">
        <v>19690</v>
      </c>
    </row>
    <row r="13468" spans="1:11" x14ac:dyDescent="0.35">
      <c r="A13468" t="s">
        <v>1264</v>
      </c>
      <c r="B13468" t="s">
        <v>2135</v>
      </c>
      <c r="C13468" t="s">
        <v>1858</v>
      </c>
      <c r="H13468" s="4">
        <v>26479</v>
      </c>
      <c r="I13468" s="4">
        <v>26479</v>
      </c>
      <c r="J13468">
        <v>0</v>
      </c>
      <c r="K13468" s="4">
        <v>0</v>
      </c>
    </row>
    <row r="13469" spans="1:11" x14ac:dyDescent="0.35">
      <c r="A13469" t="s">
        <v>1264</v>
      </c>
      <c r="B13469" t="s">
        <v>2136</v>
      </c>
      <c r="C13469" t="s">
        <v>1859</v>
      </c>
      <c r="D13469" s="4">
        <v>25000</v>
      </c>
      <c r="E13469" s="4">
        <v>125000</v>
      </c>
      <c r="H13469" s="4">
        <v>58052</v>
      </c>
      <c r="I13469" s="4">
        <v>208052</v>
      </c>
      <c r="J13469" s="4">
        <v>150000</v>
      </c>
      <c r="K13469" s="4">
        <v>25000</v>
      </c>
    </row>
    <row r="13470" spans="1:11" x14ac:dyDescent="0.35">
      <c r="A13470" t="s">
        <v>1264</v>
      </c>
      <c r="B13470" t="s">
        <v>2137</v>
      </c>
      <c r="C13470" t="s">
        <v>1860</v>
      </c>
      <c r="E13470" s="4">
        <v>543515</v>
      </c>
      <c r="I13470" s="4">
        <v>543515</v>
      </c>
      <c r="J13470">
        <v>543515</v>
      </c>
      <c r="K13470" s="4">
        <v>0</v>
      </c>
    </row>
    <row r="13471" spans="1:11" x14ac:dyDescent="0.35">
      <c r="A13471" t="s">
        <v>1264</v>
      </c>
      <c r="B13471" t="s">
        <v>2138</v>
      </c>
      <c r="C13471" t="s">
        <v>1861</v>
      </c>
      <c r="D13471" s="4">
        <v>40806</v>
      </c>
      <c r="I13471" s="4">
        <v>40806</v>
      </c>
      <c r="J13471" s="4">
        <v>40806</v>
      </c>
      <c r="K13471" s="4">
        <v>40806</v>
      </c>
    </row>
    <row r="13472" spans="1:11" x14ac:dyDescent="0.35">
      <c r="A13472" t="s">
        <v>1264</v>
      </c>
      <c r="B13472" t="s">
        <v>2139</v>
      </c>
      <c r="C13472" t="s">
        <v>1862</v>
      </c>
      <c r="E13472" s="4">
        <v>170929</v>
      </c>
      <c r="I13472" s="4">
        <v>170929</v>
      </c>
      <c r="J13472">
        <v>170929</v>
      </c>
      <c r="K13472" s="4">
        <v>0</v>
      </c>
    </row>
    <row r="13473" spans="1:11" x14ac:dyDescent="0.35">
      <c r="A13473" t="s">
        <v>1264</v>
      </c>
      <c r="B13473" t="s">
        <v>2141</v>
      </c>
      <c r="D13473" s="4">
        <v>594295</v>
      </c>
      <c r="E13473" s="4">
        <v>839444</v>
      </c>
      <c r="F13473" s="4">
        <v>5456</v>
      </c>
      <c r="G13473" s="4">
        <v>21388</v>
      </c>
      <c r="H13473" s="4">
        <v>84530</v>
      </c>
      <c r="I13473" s="4">
        <v>1545114</v>
      </c>
      <c r="J13473" s="4">
        <v>1433739</v>
      </c>
      <c r="K13473" s="4">
        <v>594295</v>
      </c>
    </row>
    <row r="13474" spans="1:11" x14ac:dyDescent="0.35">
      <c r="A13474" t="s">
        <v>1264</v>
      </c>
      <c r="B13474" t="s">
        <v>2144</v>
      </c>
      <c r="C13474" t="s">
        <v>1866</v>
      </c>
      <c r="I13474" s="4">
        <v>0</v>
      </c>
      <c r="J13474">
        <v>0</v>
      </c>
      <c r="K13474" s="4">
        <v>0</v>
      </c>
    </row>
    <row r="13475" spans="1:11" x14ac:dyDescent="0.35">
      <c r="A13475" t="s">
        <v>1264</v>
      </c>
      <c r="B13475" t="s">
        <v>2145</v>
      </c>
      <c r="C13475" t="s">
        <v>1867</v>
      </c>
      <c r="E13475" s="4">
        <v>800000</v>
      </c>
      <c r="F13475" s="4">
        <v>100000</v>
      </c>
      <c r="H13475" s="4">
        <v>555149</v>
      </c>
      <c r="I13475" s="4">
        <v>1455149</v>
      </c>
      <c r="J13475">
        <v>800000</v>
      </c>
      <c r="K13475" s="4">
        <v>0</v>
      </c>
    </row>
    <row r="13476" spans="1:11" x14ac:dyDescent="0.35">
      <c r="A13476" t="s">
        <v>1264</v>
      </c>
      <c r="B13476" t="s">
        <v>2146</v>
      </c>
      <c r="C13476" t="s">
        <v>1868</v>
      </c>
      <c r="D13476" s="4">
        <v>100000</v>
      </c>
      <c r="F13476" s="4">
        <v>100000</v>
      </c>
      <c r="H13476" s="4">
        <v>883714</v>
      </c>
      <c r="I13476" s="4">
        <v>1083714</v>
      </c>
      <c r="J13476" s="4">
        <v>100000</v>
      </c>
      <c r="K13476" s="4">
        <v>100000</v>
      </c>
    </row>
    <row r="13477" spans="1:11" x14ac:dyDescent="0.35">
      <c r="A13477" t="s">
        <v>1264</v>
      </c>
      <c r="B13477" t="s">
        <v>2147</v>
      </c>
      <c r="C13477" t="s">
        <v>1869</v>
      </c>
      <c r="H13477" s="4">
        <v>243840</v>
      </c>
      <c r="I13477" s="4">
        <v>243840</v>
      </c>
      <c r="J13477">
        <v>0</v>
      </c>
      <c r="K13477" s="4">
        <v>0</v>
      </c>
    </row>
    <row r="13478" spans="1:11" x14ac:dyDescent="0.35">
      <c r="A13478" t="s">
        <v>1264</v>
      </c>
      <c r="B13478" t="s">
        <v>2148</v>
      </c>
      <c r="C13478" t="s">
        <v>1870</v>
      </c>
      <c r="E13478" s="4">
        <v>8868</v>
      </c>
      <c r="H13478" s="4">
        <v>1003384</v>
      </c>
      <c r="I13478" s="4">
        <v>1012252</v>
      </c>
      <c r="J13478">
        <v>8868</v>
      </c>
      <c r="K13478" s="4">
        <v>0</v>
      </c>
    </row>
    <row r="13479" spans="1:11" x14ac:dyDescent="0.35">
      <c r="A13479" t="s">
        <v>1264</v>
      </c>
      <c r="B13479" t="s">
        <v>2149</v>
      </c>
      <c r="C13479" t="s">
        <v>1871</v>
      </c>
      <c r="G13479" s="4">
        <v>4330000</v>
      </c>
      <c r="H13479" s="4">
        <v>165059</v>
      </c>
      <c r="I13479" s="4">
        <v>4495059</v>
      </c>
      <c r="J13479">
        <v>0</v>
      </c>
      <c r="K13479" s="4">
        <v>0</v>
      </c>
    </row>
    <row r="13480" spans="1:11" x14ac:dyDescent="0.35">
      <c r="A13480" t="s">
        <v>1264</v>
      </c>
      <c r="B13480" t="s">
        <v>2150</v>
      </c>
      <c r="C13480" t="s">
        <v>1872</v>
      </c>
      <c r="D13480" s="4">
        <v>49000</v>
      </c>
      <c r="I13480" s="4">
        <v>49000</v>
      </c>
      <c r="J13480" s="4">
        <v>49000</v>
      </c>
      <c r="K13480" s="4">
        <v>49000</v>
      </c>
    </row>
    <row r="13481" spans="1:11" x14ac:dyDescent="0.35">
      <c r="A13481" t="s">
        <v>1264</v>
      </c>
      <c r="B13481" t="s">
        <v>2153</v>
      </c>
      <c r="C13481" t="s">
        <v>1875</v>
      </c>
      <c r="H13481" s="4">
        <v>6393</v>
      </c>
      <c r="I13481" s="4">
        <v>6393</v>
      </c>
      <c r="J13481">
        <v>0</v>
      </c>
      <c r="K13481" s="4">
        <v>0</v>
      </c>
    </row>
    <row r="13482" spans="1:11" x14ac:dyDescent="0.35">
      <c r="A13482" t="s">
        <v>1264</v>
      </c>
      <c r="B13482" t="s">
        <v>2154</v>
      </c>
      <c r="C13482" t="s">
        <v>1876</v>
      </c>
      <c r="H13482" s="4">
        <v>40320</v>
      </c>
      <c r="I13482" s="4">
        <v>40320</v>
      </c>
      <c r="J13482">
        <v>0</v>
      </c>
      <c r="K13482" s="4">
        <v>0</v>
      </c>
    </row>
    <row r="13483" spans="1:11" x14ac:dyDescent="0.35">
      <c r="A13483" t="s">
        <v>1264</v>
      </c>
      <c r="B13483" t="s">
        <v>2155</v>
      </c>
      <c r="C13483" t="s">
        <v>1877</v>
      </c>
      <c r="E13483" s="4">
        <v>0</v>
      </c>
      <c r="I13483" s="4">
        <v>0</v>
      </c>
      <c r="J13483">
        <v>0</v>
      </c>
      <c r="K13483" s="4">
        <v>0</v>
      </c>
    </row>
    <row r="13484" spans="1:11" x14ac:dyDescent="0.35">
      <c r="A13484" t="s">
        <v>1264</v>
      </c>
      <c r="B13484" t="s">
        <v>2156</v>
      </c>
      <c r="D13484" s="4">
        <v>149000</v>
      </c>
      <c r="E13484" s="4">
        <v>808868</v>
      </c>
      <c r="F13484" s="4">
        <v>200000</v>
      </c>
      <c r="G13484" s="4">
        <v>4330000</v>
      </c>
      <c r="H13484" s="4">
        <v>2897860</v>
      </c>
      <c r="I13484" s="4">
        <v>8385728</v>
      </c>
      <c r="J13484" s="4">
        <v>957868</v>
      </c>
      <c r="K13484" s="4">
        <v>149000</v>
      </c>
    </row>
    <row r="13485" spans="1:11" x14ac:dyDescent="0.35">
      <c r="A13485" t="s">
        <v>1264</v>
      </c>
      <c r="B13485" t="s">
        <v>2157</v>
      </c>
      <c r="C13485" t="s">
        <v>1879</v>
      </c>
      <c r="D13485" s="4">
        <v>139859</v>
      </c>
      <c r="I13485" s="4">
        <v>139859</v>
      </c>
      <c r="J13485" s="4">
        <v>139859</v>
      </c>
      <c r="K13485" s="4">
        <v>139859</v>
      </c>
    </row>
    <row r="13486" spans="1:11" x14ac:dyDescent="0.35">
      <c r="A13486" t="s">
        <v>1264</v>
      </c>
      <c r="B13486" t="s">
        <v>2176</v>
      </c>
      <c r="C13486" t="s">
        <v>1897</v>
      </c>
      <c r="D13486" s="4">
        <v>1959</v>
      </c>
      <c r="I13486" s="4">
        <v>1959</v>
      </c>
      <c r="J13486" s="4">
        <v>1959</v>
      </c>
      <c r="K13486" s="4">
        <v>1959</v>
      </c>
    </row>
    <row r="13487" spans="1:11" x14ac:dyDescent="0.35">
      <c r="A13487" t="s">
        <v>1264</v>
      </c>
      <c r="B13487" t="s">
        <v>2159</v>
      </c>
      <c r="C13487" t="s">
        <v>1881</v>
      </c>
      <c r="D13487" s="4">
        <v>192884</v>
      </c>
      <c r="I13487" s="4">
        <v>192884</v>
      </c>
      <c r="J13487" s="4">
        <v>192884</v>
      </c>
      <c r="K13487" s="4">
        <v>192884</v>
      </c>
    </row>
    <row r="13488" spans="1:11" x14ac:dyDescent="0.35">
      <c r="A13488" t="s">
        <v>1264</v>
      </c>
      <c r="B13488" t="s">
        <v>2174</v>
      </c>
      <c r="C13488" t="s">
        <v>1895</v>
      </c>
      <c r="D13488" s="4">
        <v>66200</v>
      </c>
      <c r="I13488" s="4">
        <v>66200</v>
      </c>
      <c r="J13488" s="4">
        <v>66200</v>
      </c>
      <c r="K13488" s="4">
        <v>66200</v>
      </c>
    </row>
    <row r="13489" spans="1:11" x14ac:dyDescent="0.35">
      <c r="A13489" t="s">
        <v>1264</v>
      </c>
      <c r="B13489" t="s">
        <v>2163</v>
      </c>
      <c r="D13489" s="4">
        <v>400902</v>
      </c>
      <c r="I13489" s="4">
        <v>400902</v>
      </c>
      <c r="J13489" s="4">
        <v>400902</v>
      </c>
      <c r="K13489" s="4">
        <v>400902</v>
      </c>
    </row>
    <row r="13490" spans="1:11" x14ac:dyDescent="0.35">
      <c r="A13490" t="s">
        <v>1264</v>
      </c>
      <c r="B13490" t="s">
        <v>2164</v>
      </c>
      <c r="C13490" t="s">
        <v>1886</v>
      </c>
      <c r="D13490" s="4">
        <v>14140</v>
      </c>
      <c r="I13490" s="4">
        <v>14140</v>
      </c>
      <c r="J13490" s="4">
        <v>14140</v>
      </c>
      <c r="K13490" s="4">
        <v>14140</v>
      </c>
    </row>
    <row r="13491" spans="1:11" x14ac:dyDescent="0.35">
      <c r="A13491" t="s">
        <v>1264</v>
      </c>
      <c r="B13491" t="s">
        <v>2165</v>
      </c>
      <c r="D13491" s="4">
        <v>14140</v>
      </c>
      <c r="I13491" s="4">
        <v>14140</v>
      </c>
      <c r="J13491" s="4">
        <v>14140</v>
      </c>
      <c r="K13491" s="4">
        <v>14140</v>
      </c>
    </row>
    <row r="13492" spans="1:11" x14ac:dyDescent="0.35">
      <c r="A13492" t="s">
        <v>1264</v>
      </c>
      <c r="B13492" t="s">
        <v>2166</v>
      </c>
      <c r="C13492" t="s">
        <v>1888</v>
      </c>
      <c r="H13492" s="4">
        <v>38400</v>
      </c>
      <c r="I13492" s="4">
        <v>38400</v>
      </c>
      <c r="J13492">
        <v>0</v>
      </c>
      <c r="K13492" s="4">
        <v>0</v>
      </c>
    </row>
    <row r="13493" spans="1:11" x14ac:dyDescent="0.35">
      <c r="A13493" t="s">
        <v>1264</v>
      </c>
      <c r="B13493" t="s">
        <v>2167</v>
      </c>
      <c r="C13493" t="s">
        <v>1889</v>
      </c>
      <c r="H13493" s="4">
        <v>63000</v>
      </c>
      <c r="I13493" s="4">
        <v>63000</v>
      </c>
      <c r="J13493">
        <v>0</v>
      </c>
      <c r="K13493" s="4">
        <v>0</v>
      </c>
    </row>
    <row r="13494" spans="1:11" x14ac:dyDescent="0.35">
      <c r="A13494" t="s">
        <v>1264</v>
      </c>
      <c r="B13494" t="s">
        <v>2168</v>
      </c>
      <c r="C13494" t="s">
        <v>1890</v>
      </c>
      <c r="H13494" s="4">
        <v>30000</v>
      </c>
      <c r="I13494" s="4">
        <v>30000</v>
      </c>
      <c r="J13494">
        <v>0</v>
      </c>
      <c r="K13494" s="4">
        <v>0</v>
      </c>
    </row>
    <row r="13495" spans="1:11" x14ac:dyDescent="0.35">
      <c r="A13495" t="s">
        <v>1264</v>
      </c>
      <c r="B13495" t="s">
        <v>2169</v>
      </c>
      <c r="H13495" s="4">
        <v>131400</v>
      </c>
      <c r="I13495" s="4">
        <v>131400</v>
      </c>
      <c r="J13495">
        <v>0</v>
      </c>
      <c r="K13495" s="4">
        <v>0</v>
      </c>
    </row>
    <row r="13496" spans="1:11" x14ac:dyDescent="0.35">
      <c r="A13496" t="s">
        <v>1264</v>
      </c>
      <c r="B13496" t="s">
        <v>2170</v>
      </c>
      <c r="D13496" s="4">
        <v>15802133</v>
      </c>
      <c r="E13496" s="4">
        <v>2270637</v>
      </c>
      <c r="F13496" s="4">
        <v>4806582</v>
      </c>
      <c r="G13496" s="4">
        <v>5798000</v>
      </c>
      <c r="H13496" s="4">
        <v>3849538</v>
      </c>
      <c r="I13496" s="4">
        <v>32526890</v>
      </c>
      <c r="J13496" s="4">
        <f>SUM(D13496,E13496)</f>
        <v>18072770</v>
      </c>
      <c r="K13496" s="4">
        <v>15802133</v>
      </c>
    </row>
    <row r="13497" spans="1:11" x14ac:dyDescent="0.35">
      <c r="A13497" t="s">
        <v>1269</v>
      </c>
      <c r="B13497" t="s">
        <v>2118</v>
      </c>
      <c r="C13497" t="s">
        <v>1843</v>
      </c>
      <c r="D13497" s="4">
        <v>63880838</v>
      </c>
      <c r="E13497" s="4">
        <v>43259091</v>
      </c>
      <c r="F13497" s="4">
        <v>46550000</v>
      </c>
      <c r="I13497" s="4">
        <v>153689929</v>
      </c>
      <c r="J13497" s="4">
        <v>107139929</v>
      </c>
      <c r="K13497" s="4">
        <v>63880838</v>
      </c>
    </row>
    <row r="13498" spans="1:11" x14ac:dyDescent="0.35">
      <c r="A13498" t="s">
        <v>1269</v>
      </c>
      <c r="B13498" t="s">
        <v>2119</v>
      </c>
      <c r="C13498" t="s">
        <v>1844</v>
      </c>
      <c r="D13498" s="4">
        <v>8939326</v>
      </c>
      <c r="E13498" s="4">
        <v>4920143</v>
      </c>
      <c r="F13498" s="4">
        <v>3419900</v>
      </c>
      <c r="G13498" s="4">
        <v>39479</v>
      </c>
      <c r="H13498" s="4">
        <v>993753</v>
      </c>
      <c r="I13498" s="4">
        <v>18312600</v>
      </c>
      <c r="J13498" s="4">
        <v>13859469</v>
      </c>
      <c r="K13498" s="4">
        <v>8939326</v>
      </c>
    </row>
    <row r="13499" spans="1:11" x14ac:dyDescent="0.35">
      <c r="A13499" t="s">
        <v>1269</v>
      </c>
      <c r="B13499" t="s">
        <v>2120</v>
      </c>
      <c r="C13499" t="s">
        <v>1845</v>
      </c>
      <c r="D13499" s="4">
        <v>10161821</v>
      </c>
      <c r="I13499" s="4">
        <v>10161821</v>
      </c>
      <c r="J13499" s="4">
        <v>10161821</v>
      </c>
      <c r="K13499" s="4">
        <v>10161821</v>
      </c>
    </row>
    <row r="13500" spans="1:11" x14ac:dyDescent="0.35">
      <c r="A13500" t="s">
        <v>1269</v>
      </c>
      <c r="B13500" t="s">
        <v>2121</v>
      </c>
      <c r="D13500" s="4">
        <v>82981985</v>
      </c>
      <c r="E13500" s="4">
        <v>48179233</v>
      </c>
      <c r="F13500" s="4">
        <v>49969900</v>
      </c>
      <c r="G13500" s="4">
        <v>39479</v>
      </c>
      <c r="H13500" s="4">
        <v>993753</v>
      </c>
      <c r="I13500" s="4">
        <v>182164349</v>
      </c>
      <c r="J13500" s="4">
        <v>131161218</v>
      </c>
      <c r="K13500" s="4">
        <v>82981985</v>
      </c>
    </row>
    <row r="13501" spans="1:11" x14ac:dyDescent="0.35">
      <c r="A13501" t="s">
        <v>1269</v>
      </c>
      <c r="B13501" t="s">
        <v>2122</v>
      </c>
      <c r="C13501" t="s">
        <v>1846</v>
      </c>
      <c r="D13501" s="4">
        <v>78474975</v>
      </c>
      <c r="E13501" s="4">
        <v>359369</v>
      </c>
      <c r="F13501" s="4">
        <v>5660014</v>
      </c>
      <c r="I13501" s="4">
        <v>84494359</v>
      </c>
      <c r="J13501" s="4">
        <v>78834344</v>
      </c>
      <c r="K13501" s="4">
        <v>78474975</v>
      </c>
    </row>
    <row r="13502" spans="1:11" x14ac:dyDescent="0.35">
      <c r="A13502" t="s">
        <v>1269</v>
      </c>
      <c r="B13502" t="s">
        <v>2123</v>
      </c>
      <c r="C13502" t="s">
        <v>1847</v>
      </c>
      <c r="D13502" s="4">
        <v>42449818</v>
      </c>
      <c r="F13502" s="4">
        <v>2567568</v>
      </c>
      <c r="H13502" s="4">
        <v>26333</v>
      </c>
      <c r="I13502" s="4">
        <v>45043719</v>
      </c>
      <c r="J13502" s="4">
        <v>42449818</v>
      </c>
      <c r="K13502" s="4">
        <v>42449818</v>
      </c>
    </row>
    <row r="13503" spans="1:11" x14ac:dyDescent="0.35">
      <c r="A13503" t="s">
        <v>1269</v>
      </c>
      <c r="B13503" t="s">
        <v>2124</v>
      </c>
      <c r="C13503" t="s">
        <v>1848</v>
      </c>
      <c r="D13503" s="4">
        <v>156453</v>
      </c>
      <c r="E13503" s="4">
        <v>76983</v>
      </c>
      <c r="I13503" s="4">
        <v>233437</v>
      </c>
      <c r="J13503" s="4">
        <v>233436</v>
      </c>
      <c r="K13503" s="4">
        <v>156453</v>
      </c>
    </row>
    <row r="13504" spans="1:11" x14ac:dyDescent="0.35">
      <c r="A13504" t="s">
        <v>1269</v>
      </c>
      <c r="B13504" t="s">
        <v>2125</v>
      </c>
      <c r="D13504" s="4">
        <v>121081247</v>
      </c>
      <c r="E13504" s="4">
        <v>436352</v>
      </c>
      <c r="F13504" s="4">
        <v>8227582</v>
      </c>
      <c r="H13504" s="4">
        <v>26333</v>
      </c>
      <c r="I13504" s="4">
        <v>129771515</v>
      </c>
      <c r="J13504" s="4">
        <v>121517599</v>
      </c>
      <c r="K13504" s="4">
        <v>121081247</v>
      </c>
    </row>
    <row r="13505" spans="1:11" x14ac:dyDescent="0.35">
      <c r="A13505" t="s">
        <v>1269</v>
      </c>
      <c r="B13505" t="s">
        <v>2126</v>
      </c>
      <c r="C13505" t="s">
        <v>1850</v>
      </c>
      <c r="D13505" s="4">
        <v>201060</v>
      </c>
      <c r="E13505" s="4">
        <v>19514180</v>
      </c>
      <c r="I13505" s="4">
        <v>19715240</v>
      </c>
      <c r="J13505" s="4">
        <v>19715240</v>
      </c>
      <c r="K13505" s="4">
        <v>201060</v>
      </c>
    </row>
    <row r="13506" spans="1:11" x14ac:dyDescent="0.35">
      <c r="A13506" t="s">
        <v>1269</v>
      </c>
      <c r="B13506" t="s">
        <v>2127</v>
      </c>
      <c r="D13506" s="4">
        <v>201060</v>
      </c>
      <c r="E13506" s="4">
        <v>19514180</v>
      </c>
      <c r="I13506" s="4">
        <v>19715240</v>
      </c>
      <c r="J13506" s="4">
        <v>19715240</v>
      </c>
      <c r="K13506" s="4">
        <v>201060</v>
      </c>
    </row>
    <row r="13507" spans="1:11" x14ac:dyDescent="0.35">
      <c r="A13507" t="s">
        <v>1269</v>
      </c>
      <c r="B13507" t="s">
        <v>2128</v>
      </c>
      <c r="C13507" t="s">
        <v>1851</v>
      </c>
      <c r="D13507" s="4">
        <v>1414543</v>
      </c>
      <c r="I13507" s="4">
        <v>1414543</v>
      </c>
      <c r="J13507" s="4">
        <v>1414543</v>
      </c>
      <c r="K13507" s="4">
        <v>1414543</v>
      </c>
    </row>
    <row r="13508" spans="1:11" x14ac:dyDescent="0.35">
      <c r="A13508" t="s">
        <v>1269</v>
      </c>
      <c r="B13508" t="s">
        <v>2129</v>
      </c>
      <c r="C13508" t="s">
        <v>1852</v>
      </c>
      <c r="D13508" s="4">
        <v>12267</v>
      </c>
      <c r="F13508" s="4">
        <v>5452</v>
      </c>
      <c r="H13508" s="4">
        <v>17718</v>
      </c>
      <c r="I13508" s="4">
        <v>35437</v>
      </c>
      <c r="J13508" s="4">
        <v>12267</v>
      </c>
      <c r="K13508" s="4">
        <v>12267</v>
      </c>
    </row>
    <row r="13509" spans="1:11" x14ac:dyDescent="0.35">
      <c r="A13509" t="s">
        <v>1269</v>
      </c>
      <c r="B13509" t="s">
        <v>2130</v>
      </c>
      <c r="C13509" t="s">
        <v>1853</v>
      </c>
      <c r="D13509" s="4">
        <v>56074</v>
      </c>
      <c r="E13509" s="4">
        <v>26883</v>
      </c>
      <c r="F13509" s="4">
        <v>24574</v>
      </c>
      <c r="H13509" s="4">
        <v>2730</v>
      </c>
      <c r="I13509" s="4">
        <v>110261</v>
      </c>
      <c r="J13509" s="4">
        <v>82957</v>
      </c>
      <c r="K13509" s="4">
        <v>56074</v>
      </c>
    </row>
    <row r="13510" spans="1:11" x14ac:dyDescent="0.35">
      <c r="A13510" t="s">
        <v>1269</v>
      </c>
      <c r="B13510" t="s">
        <v>2172</v>
      </c>
      <c r="C13510" t="s">
        <v>1893</v>
      </c>
      <c r="D13510" s="4">
        <v>2886</v>
      </c>
      <c r="F13510" s="4">
        <v>21502</v>
      </c>
      <c r="H13510" s="4">
        <v>9556</v>
      </c>
      <c r="I13510" s="4">
        <v>33944</v>
      </c>
      <c r="J13510" s="4">
        <v>2886</v>
      </c>
      <c r="K13510" s="4">
        <v>2886</v>
      </c>
    </row>
    <row r="13511" spans="1:11" x14ac:dyDescent="0.35">
      <c r="A13511" t="s">
        <v>1269</v>
      </c>
      <c r="B13511" t="s">
        <v>2131</v>
      </c>
      <c r="C13511" t="s">
        <v>1854</v>
      </c>
      <c r="D13511" s="4">
        <v>1183581</v>
      </c>
      <c r="F13511" s="4">
        <v>80699</v>
      </c>
      <c r="H13511" s="4">
        <v>147948</v>
      </c>
      <c r="I13511" s="4">
        <v>1412228</v>
      </c>
      <c r="J13511" s="4">
        <v>1183581</v>
      </c>
      <c r="K13511" s="4">
        <v>1183581</v>
      </c>
    </row>
    <row r="13512" spans="1:11" x14ac:dyDescent="0.35">
      <c r="A13512" t="s">
        <v>1269</v>
      </c>
      <c r="B13512" t="s">
        <v>2197</v>
      </c>
      <c r="C13512" t="s">
        <v>1919</v>
      </c>
      <c r="D13512" s="4">
        <v>209793</v>
      </c>
      <c r="E13512" s="4">
        <v>124479</v>
      </c>
      <c r="I13512" s="4">
        <v>334271</v>
      </c>
      <c r="J13512" s="4">
        <v>334272</v>
      </c>
      <c r="K13512" s="4">
        <v>209793</v>
      </c>
    </row>
    <row r="13513" spans="1:11" x14ac:dyDescent="0.35">
      <c r="A13513" t="s">
        <v>1269</v>
      </c>
      <c r="B13513" t="s">
        <v>2200</v>
      </c>
      <c r="C13513" t="s">
        <v>1926</v>
      </c>
      <c r="D13513" s="4">
        <v>1314644</v>
      </c>
      <c r="E13513" s="4">
        <v>568691</v>
      </c>
      <c r="I13513" s="4">
        <v>1883335</v>
      </c>
      <c r="J13513" s="4">
        <v>1883335</v>
      </c>
      <c r="K13513" s="4">
        <v>1314644</v>
      </c>
    </row>
    <row r="13514" spans="1:11" x14ac:dyDescent="0.35">
      <c r="A13514" t="s">
        <v>1269</v>
      </c>
      <c r="B13514" t="s">
        <v>2132</v>
      </c>
      <c r="C13514" t="s">
        <v>1855</v>
      </c>
      <c r="D13514" s="4">
        <v>1259813</v>
      </c>
      <c r="E13514" s="4">
        <v>13475</v>
      </c>
      <c r="F13514" s="4">
        <v>249684</v>
      </c>
      <c r="G13514" s="4">
        <v>147024</v>
      </c>
      <c r="H13514" s="4">
        <v>47379</v>
      </c>
      <c r="I13514" s="4">
        <v>1717376</v>
      </c>
      <c r="J13514" s="4">
        <v>1273288</v>
      </c>
      <c r="K13514" s="4">
        <v>1259813</v>
      </c>
    </row>
    <row r="13515" spans="1:11" x14ac:dyDescent="0.35">
      <c r="A13515" t="s">
        <v>1269</v>
      </c>
      <c r="B13515" t="s">
        <v>2133</v>
      </c>
      <c r="C13515" t="s">
        <v>1856</v>
      </c>
      <c r="D13515" s="4">
        <v>52393</v>
      </c>
      <c r="I13515" s="4">
        <v>52393</v>
      </c>
      <c r="J13515" s="4">
        <v>52393</v>
      </c>
      <c r="K13515" s="4">
        <v>52393</v>
      </c>
    </row>
    <row r="13516" spans="1:11" x14ac:dyDescent="0.35">
      <c r="A13516" t="s">
        <v>1269</v>
      </c>
      <c r="B13516" t="s">
        <v>2134</v>
      </c>
      <c r="C13516" t="s">
        <v>1857</v>
      </c>
      <c r="D13516" s="4">
        <v>161034</v>
      </c>
      <c r="F13516" s="4">
        <v>11542</v>
      </c>
      <c r="H13516" s="4">
        <v>46170</v>
      </c>
      <c r="I13516" s="4">
        <v>218746</v>
      </c>
      <c r="J13516" s="4">
        <v>161034</v>
      </c>
      <c r="K13516" s="4">
        <v>161034</v>
      </c>
    </row>
    <row r="13517" spans="1:11" x14ac:dyDescent="0.35">
      <c r="A13517" t="s">
        <v>1269</v>
      </c>
      <c r="B13517" t="s">
        <v>2185</v>
      </c>
      <c r="C13517" t="s">
        <v>1906</v>
      </c>
      <c r="D13517" s="4">
        <v>6807</v>
      </c>
      <c r="H13517" s="4">
        <v>165581</v>
      </c>
      <c r="I13517" s="4">
        <v>172388</v>
      </c>
      <c r="J13517" s="4">
        <v>6807</v>
      </c>
      <c r="K13517" s="4">
        <v>6807</v>
      </c>
    </row>
    <row r="13518" spans="1:11" x14ac:dyDescent="0.35">
      <c r="A13518" t="s">
        <v>1269</v>
      </c>
      <c r="B13518" t="s">
        <v>2135</v>
      </c>
      <c r="C13518" t="s">
        <v>1858</v>
      </c>
      <c r="D13518" s="4">
        <v>67014</v>
      </c>
      <c r="E13518" s="4">
        <v>185686</v>
      </c>
      <c r="H13518" s="4">
        <v>39215</v>
      </c>
      <c r="I13518" s="4">
        <v>291915</v>
      </c>
      <c r="J13518" s="4">
        <v>252700</v>
      </c>
      <c r="K13518" s="4">
        <v>67014</v>
      </c>
    </row>
    <row r="13519" spans="1:11" x14ac:dyDescent="0.35">
      <c r="A13519" t="s">
        <v>1269</v>
      </c>
      <c r="B13519" t="s">
        <v>2136</v>
      </c>
      <c r="C13519" t="s">
        <v>1859</v>
      </c>
      <c r="D13519" s="4">
        <v>526256</v>
      </c>
      <c r="E13519" s="4">
        <v>1881007</v>
      </c>
      <c r="F13519" s="4">
        <v>496683</v>
      </c>
      <c r="H13519" s="4">
        <v>816975</v>
      </c>
      <c r="I13519" s="4">
        <v>3720921</v>
      </c>
      <c r="J13519" s="4">
        <v>2407263</v>
      </c>
      <c r="K13519" s="4">
        <v>526256</v>
      </c>
    </row>
    <row r="13520" spans="1:11" x14ac:dyDescent="0.35">
      <c r="A13520" t="s">
        <v>1269</v>
      </c>
      <c r="B13520" t="s">
        <v>2194</v>
      </c>
      <c r="C13520" t="s">
        <v>1915</v>
      </c>
      <c r="F13520" s="4">
        <v>5</v>
      </c>
      <c r="H13520" s="4">
        <v>5</v>
      </c>
      <c r="I13520" s="4">
        <v>10</v>
      </c>
      <c r="J13520">
        <v>0</v>
      </c>
      <c r="K13520" s="4">
        <v>0</v>
      </c>
    </row>
    <row r="13521" spans="1:11" x14ac:dyDescent="0.35">
      <c r="A13521" t="s">
        <v>1269</v>
      </c>
      <c r="B13521" t="s">
        <v>2137</v>
      </c>
      <c r="C13521" t="s">
        <v>1860</v>
      </c>
      <c r="D13521" s="4">
        <v>326109</v>
      </c>
      <c r="E13521" s="4">
        <v>3369794</v>
      </c>
      <c r="H13521" s="4">
        <v>434812</v>
      </c>
      <c r="I13521" s="4">
        <v>4130715</v>
      </c>
      <c r="J13521" s="4">
        <v>3695903</v>
      </c>
      <c r="K13521" s="4">
        <v>326109</v>
      </c>
    </row>
    <row r="13522" spans="1:11" x14ac:dyDescent="0.35">
      <c r="A13522" t="s">
        <v>1269</v>
      </c>
      <c r="B13522" t="s">
        <v>2138</v>
      </c>
      <c r="C13522" t="s">
        <v>1861</v>
      </c>
      <c r="D13522" s="4">
        <v>692076</v>
      </c>
      <c r="I13522" s="4">
        <v>692076</v>
      </c>
      <c r="J13522" s="4">
        <v>692076</v>
      </c>
      <c r="K13522" s="4">
        <v>692076</v>
      </c>
    </row>
    <row r="13523" spans="1:11" x14ac:dyDescent="0.35">
      <c r="A13523" t="s">
        <v>1269</v>
      </c>
      <c r="B13523" t="s">
        <v>2139</v>
      </c>
      <c r="C13523" t="s">
        <v>1862</v>
      </c>
      <c r="D13523" s="4">
        <v>683714</v>
      </c>
      <c r="E13523" s="4">
        <v>683714</v>
      </c>
      <c r="H13523" s="4">
        <v>256393</v>
      </c>
      <c r="I13523" s="4">
        <v>1623821</v>
      </c>
      <c r="J13523" s="4">
        <v>1367428</v>
      </c>
      <c r="K13523" s="4">
        <v>683714</v>
      </c>
    </row>
    <row r="13524" spans="1:11" x14ac:dyDescent="0.35">
      <c r="A13524" t="s">
        <v>1269</v>
      </c>
      <c r="B13524" t="s">
        <v>2141</v>
      </c>
      <c r="D13524" s="4">
        <v>7969005</v>
      </c>
      <c r="E13524" s="4">
        <v>6853728</v>
      </c>
      <c r="F13524" s="4">
        <v>890141</v>
      </c>
      <c r="G13524" s="4">
        <v>147024</v>
      </c>
      <c r="H13524" s="4">
        <v>1984483</v>
      </c>
      <c r="I13524" s="4">
        <v>17844380</v>
      </c>
      <c r="J13524" s="4">
        <v>14822733</v>
      </c>
      <c r="K13524" s="4">
        <v>7969005</v>
      </c>
    </row>
    <row r="13525" spans="1:11" x14ac:dyDescent="0.35">
      <c r="A13525" t="s">
        <v>1269</v>
      </c>
      <c r="B13525" t="s">
        <v>2142</v>
      </c>
      <c r="C13525" t="s">
        <v>1864</v>
      </c>
      <c r="D13525" s="4">
        <v>22317</v>
      </c>
      <c r="E13525" s="4">
        <v>0</v>
      </c>
      <c r="I13525" s="4">
        <v>22317</v>
      </c>
      <c r="J13525" s="4">
        <v>22317</v>
      </c>
      <c r="K13525" s="4">
        <v>22317</v>
      </c>
    </row>
    <row r="13526" spans="1:11" x14ac:dyDescent="0.35">
      <c r="A13526" t="s">
        <v>1269</v>
      </c>
      <c r="B13526" t="s">
        <v>2143</v>
      </c>
      <c r="C13526" t="s">
        <v>1865</v>
      </c>
      <c r="D13526" s="4">
        <v>251698</v>
      </c>
      <c r="E13526" s="4">
        <v>0</v>
      </c>
      <c r="G13526" s="4">
        <v>140505</v>
      </c>
      <c r="H13526" s="4">
        <v>131036</v>
      </c>
      <c r="I13526" s="4">
        <v>523239</v>
      </c>
      <c r="J13526" s="4">
        <v>251698</v>
      </c>
      <c r="K13526" s="4">
        <v>251698</v>
      </c>
    </row>
    <row r="13527" spans="1:11" x14ac:dyDescent="0.35">
      <c r="A13527" t="s">
        <v>1269</v>
      </c>
      <c r="B13527" t="s">
        <v>2144</v>
      </c>
      <c r="C13527" t="s">
        <v>1866</v>
      </c>
      <c r="D13527" s="4">
        <v>1580</v>
      </c>
      <c r="I13527" s="4">
        <v>1580</v>
      </c>
      <c r="J13527" s="4">
        <v>1580</v>
      </c>
      <c r="K13527" s="4">
        <v>1580</v>
      </c>
    </row>
    <row r="13528" spans="1:11" x14ac:dyDescent="0.35">
      <c r="A13528" t="s">
        <v>1269</v>
      </c>
      <c r="B13528" t="s">
        <v>2145</v>
      </c>
      <c r="C13528" t="s">
        <v>1867</v>
      </c>
      <c r="D13528" s="4">
        <v>809445</v>
      </c>
      <c r="E13528" s="4">
        <v>0</v>
      </c>
      <c r="F13528" s="4">
        <v>104500</v>
      </c>
      <c r="G13528" s="4">
        <v>5918105</v>
      </c>
      <c r="H13528" s="4">
        <v>1525213</v>
      </c>
      <c r="I13528" s="4">
        <v>8357263</v>
      </c>
      <c r="J13528" s="4">
        <v>809445</v>
      </c>
      <c r="K13528" s="4">
        <v>809445</v>
      </c>
    </row>
    <row r="13529" spans="1:11" x14ac:dyDescent="0.35">
      <c r="A13529" t="s">
        <v>1269</v>
      </c>
      <c r="B13529" t="s">
        <v>2146</v>
      </c>
      <c r="C13529" t="s">
        <v>1868</v>
      </c>
      <c r="D13529" s="4">
        <v>78890</v>
      </c>
      <c r="G13529" s="4">
        <v>3166938</v>
      </c>
      <c r="H13529" s="4">
        <v>4822291</v>
      </c>
      <c r="I13529" s="4">
        <v>8068118</v>
      </c>
      <c r="J13529" s="4">
        <v>78890</v>
      </c>
      <c r="K13529" s="4">
        <v>78890</v>
      </c>
    </row>
    <row r="13530" spans="1:11" x14ac:dyDescent="0.35">
      <c r="A13530" t="s">
        <v>1269</v>
      </c>
      <c r="B13530" t="s">
        <v>2173</v>
      </c>
      <c r="C13530" t="s">
        <v>1894</v>
      </c>
      <c r="D13530" s="4">
        <v>56081</v>
      </c>
      <c r="I13530" s="4">
        <v>56081</v>
      </c>
      <c r="J13530" s="4">
        <v>56081</v>
      </c>
      <c r="K13530" s="4">
        <v>56081</v>
      </c>
    </row>
    <row r="13531" spans="1:11" x14ac:dyDescent="0.35">
      <c r="A13531" t="s">
        <v>1269</v>
      </c>
      <c r="B13531" t="s">
        <v>2147</v>
      </c>
      <c r="C13531" t="s">
        <v>1869</v>
      </c>
      <c r="G13531" s="4">
        <v>2676960</v>
      </c>
      <c r="H13531" s="4">
        <v>6720</v>
      </c>
      <c r="I13531" s="4">
        <v>2683680</v>
      </c>
      <c r="J13531">
        <v>0</v>
      </c>
      <c r="K13531" s="4">
        <v>0</v>
      </c>
    </row>
    <row r="13532" spans="1:11" x14ac:dyDescent="0.35">
      <c r="A13532" t="s">
        <v>1269</v>
      </c>
      <c r="B13532" t="s">
        <v>2148</v>
      </c>
      <c r="C13532" t="s">
        <v>1870</v>
      </c>
      <c r="D13532" s="4">
        <v>128393</v>
      </c>
      <c r="E13532" s="4">
        <v>21207187</v>
      </c>
      <c r="F13532" s="4">
        <v>45696</v>
      </c>
      <c r="G13532" s="4">
        <v>352000</v>
      </c>
      <c r="H13532" s="4">
        <v>108821</v>
      </c>
      <c r="I13532" s="4">
        <v>21842096</v>
      </c>
      <c r="J13532" s="4">
        <v>21335580</v>
      </c>
      <c r="K13532" s="4">
        <v>128393</v>
      </c>
    </row>
    <row r="13533" spans="1:11" x14ac:dyDescent="0.35">
      <c r="A13533" t="s">
        <v>1269</v>
      </c>
      <c r="B13533" t="s">
        <v>2149</v>
      </c>
      <c r="C13533" t="s">
        <v>1871</v>
      </c>
      <c r="D13533" s="4">
        <v>71838</v>
      </c>
      <c r="E13533" s="4">
        <v>12990000</v>
      </c>
      <c r="F13533" s="4">
        <v>79452</v>
      </c>
      <c r="G13533" s="4">
        <v>53716</v>
      </c>
      <c r="H13533" s="4">
        <v>2223845</v>
      </c>
      <c r="I13533" s="4">
        <v>15418851</v>
      </c>
      <c r="J13533" s="4">
        <v>13061838</v>
      </c>
      <c r="K13533" s="4">
        <v>71838</v>
      </c>
    </row>
    <row r="13534" spans="1:11" x14ac:dyDescent="0.35">
      <c r="A13534" t="s">
        <v>1269</v>
      </c>
      <c r="B13534" t="s">
        <v>2150</v>
      </c>
      <c r="C13534" t="s">
        <v>1872</v>
      </c>
      <c r="D13534" s="4">
        <v>588000</v>
      </c>
      <c r="F13534" s="4">
        <v>49000</v>
      </c>
      <c r="I13534" s="4">
        <v>637000</v>
      </c>
      <c r="J13534" s="4">
        <v>588000</v>
      </c>
      <c r="K13534" s="4">
        <v>588000</v>
      </c>
    </row>
    <row r="13535" spans="1:11" x14ac:dyDescent="0.35">
      <c r="A13535" t="s">
        <v>1269</v>
      </c>
      <c r="B13535" t="s">
        <v>2151</v>
      </c>
      <c r="C13535" t="s">
        <v>1873</v>
      </c>
      <c r="E13535" s="4">
        <v>0</v>
      </c>
      <c r="I13535" s="4">
        <v>0</v>
      </c>
      <c r="J13535">
        <v>0</v>
      </c>
      <c r="K13535" s="4">
        <v>0</v>
      </c>
    </row>
    <row r="13536" spans="1:11" x14ac:dyDescent="0.35">
      <c r="A13536" t="s">
        <v>1269</v>
      </c>
      <c r="B13536" t="s">
        <v>2153</v>
      </c>
      <c r="C13536" t="s">
        <v>1875</v>
      </c>
      <c r="D13536" s="4">
        <v>0</v>
      </c>
      <c r="H13536" s="4">
        <v>67420</v>
      </c>
      <c r="I13536" s="4">
        <v>67420</v>
      </c>
      <c r="J13536" s="4">
        <v>0</v>
      </c>
      <c r="K13536" s="4">
        <v>0</v>
      </c>
    </row>
    <row r="13537" spans="1:11" x14ac:dyDescent="0.35">
      <c r="A13537" t="s">
        <v>1269</v>
      </c>
      <c r="B13537" t="s">
        <v>2154</v>
      </c>
      <c r="C13537" t="s">
        <v>1876</v>
      </c>
      <c r="E13537" s="4">
        <v>0</v>
      </c>
      <c r="G13537" s="4">
        <v>908880</v>
      </c>
      <c r="H13537" s="4">
        <v>0</v>
      </c>
      <c r="I13537" s="4">
        <v>908880</v>
      </c>
      <c r="J13537">
        <v>0</v>
      </c>
      <c r="K13537" s="4">
        <v>0</v>
      </c>
    </row>
    <row r="13538" spans="1:11" x14ac:dyDescent="0.35">
      <c r="A13538" t="s">
        <v>1269</v>
      </c>
      <c r="B13538" t="s">
        <v>2155</v>
      </c>
      <c r="C13538" t="s">
        <v>1877</v>
      </c>
      <c r="D13538" s="4">
        <v>22659</v>
      </c>
      <c r="E13538" s="4">
        <v>0</v>
      </c>
      <c r="I13538" s="4">
        <v>22659</v>
      </c>
      <c r="J13538" s="4">
        <v>22659</v>
      </c>
      <c r="K13538" s="4">
        <v>22659</v>
      </c>
    </row>
    <row r="13539" spans="1:11" x14ac:dyDescent="0.35">
      <c r="A13539" t="s">
        <v>1269</v>
      </c>
      <c r="B13539" t="s">
        <v>2156</v>
      </c>
      <c r="D13539" s="4">
        <v>2030901</v>
      </c>
      <c r="E13539" s="4">
        <v>34197187</v>
      </c>
      <c r="F13539" s="4">
        <v>278648</v>
      </c>
      <c r="G13539" s="4">
        <v>13217103</v>
      </c>
      <c r="H13539" s="4">
        <v>8885346</v>
      </c>
      <c r="I13539" s="4">
        <v>58609185</v>
      </c>
      <c r="J13539" s="4">
        <v>36228088</v>
      </c>
      <c r="K13539" s="4">
        <v>2030901</v>
      </c>
    </row>
    <row r="13540" spans="1:11" x14ac:dyDescent="0.35">
      <c r="A13540" t="s">
        <v>1269</v>
      </c>
      <c r="B13540" t="s">
        <v>2157</v>
      </c>
      <c r="C13540" t="s">
        <v>1879</v>
      </c>
      <c r="D13540" s="4">
        <v>27873</v>
      </c>
      <c r="E13540" s="4">
        <v>5391345</v>
      </c>
      <c r="I13540" s="4">
        <v>5419218</v>
      </c>
      <c r="J13540" s="4">
        <v>5419218</v>
      </c>
      <c r="K13540" s="4">
        <v>27873</v>
      </c>
    </row>
    <row r="13541" spans="1:11" x14ac:dyDescent="0.35">
      <c r="A13541" t="s">
        <v>1269</v>
      </c>
      <c r="B13541" t="s">
        <v>2176</v>
      </c>
      <c r="C13541" t="s">
        <v>1897</v>
      </c>
      <c r="D13541" s="4">
        <v>8852</v>
      </c>
      <c r="I13541" s="4">
        <v>8852</v>
      </c>
      <c r="J13541" s="4">
        <v>8852</v>
      </c>
      <c r="K13541" s="4">
        <v>8852</v>
      </c>
    </row>
    <row r="13542" spans="1:11" x14ac:dyDescent="0.35">
      <c r="A13542" t="s">
        <v>1269</v>
      </c>
      <c r="B13542" t="s">
        <v>2158</v>
      </c>
      <c r="C13542" t="s">
        <v>1880</v>
      </c>
      <c r="D13542" s="4">
        <v>1257321</v>
      </c>
      <c r="I13542" s="4">
        <v>1257321</v>
      </c>
      <c r="J13542" s="4">
        <v>1257321</v>
      </c>
      <c r="K13542" s="4">
        <v>1257321</v>
      </c>
    </row>
    <row r="13543" spans="1:11" x14ac:dyDescent="0.35">
      <c r="A13543" t="s">
        <v>1269</v>
      </c>
      <c r="B13543" t="s">
        <v>2159</v>
      </c>
      <c r="C13543" t="s">
        <v>1881</v>
      </c>
      <c r="D13543" s="4">
        <v>6244698</v>
      </c>
      <c r="I13543" s="4">
        <v>6244698</v>
      </c>
      <c r="J13543" s="4">
        <v>6244698</v>
      </c>
      <c r="K13543" s="4">
        <v>6244698</v>
      </c>
    </row>
    <row r="13544" spans="1:11" x14ac:dyDescent="0.35">
      <c r="A13544" t="s">
        <v>1269</v>
      </c>
      <c r="B13544" t="s">
        <v>2174</v>
      </c>
      <c r="C13544" t="s">
        <v>1895</v>
      </c>
      <c r="D13544" s="4">
        <v>1850710</v>
      </c>
      <c r="I13544" s="4">
        <v>1850710</v>
      </c>
      <c r="J13544" s="4">
        <v>1850710</v>
      </c>
      <c r="K13544" s="4">
        <v>1850710</v>
      </c>
    </row>
    <row r="13545" spans="1:11" x14ac:dyDescent="0.35">
      <c r="A13545" t="s">
        <v>1269</v>
      </c>
      <c r="B13545" t="s">
        <v>2160</v>
      </c>
      <c r="C13545" t="s">
        <v>1882</v>
      </c>
      <c r="E13545" s="4">
        <v>716351</v>
      </c>
      <c r="I13545" s="4">
        <v>716351</v>
      </c>
      <c r="J13545">
        <v>716351</v>
      </c>
      <c r="K13545" s="4">
        <v>0</v>
      </c>
    </row>
    <row r="13546" spans="1:11" x14ac:dyDescent="0.35">
      <c r="A13546" t="s">
        <v>1269</v>
      </c>
      <c r="B13546" t="s">
        <v>2179</v>
      </c>
      <c r="C13546" t="s">
        <v>1900</v>
      </c>
      <c r="D13546" s="4">
        <v>396</v>
      </c>
      <c r="I13546" s="4">
        <v>396</v>
      </c>
      <c r="J13546" s="4">
        <v>396</v>
      </c>
      <c r="K13546" s="4">
        <v>396</v>
      </c>
    </row>
    <row r="13547" spans="1:11" x14ac:dyDescent="0.35">
      <c r="A13547" t="s">
        <v>1269</v>
      </c>
      <c r="B13547" t="s">
        <v>2161</v>
      </c>
      <c r="C13547" t="s">
        <v>1883</v>
      </c>
      <c r="D13547" s="4">
        <v>123158</v>
      </c>
      <c r="I13547" s="4">
        <v>123158</v>
      </c>
      <c r="J13547" s="4">
        <v>123158</v>
      </c>
      <c r="K13547" s="4">
        <v>123158</v>
      </c>
    </row>
    <row r="13548" spans="1:11" x14ac:dyDescent="0.35">
      <c r="A13548" t="s">
        <v>1269</v>
      </c>
      <c r="B13548" t="s">
        <v>2162</v>
      </c>
      <c r="C13548" t="s">
        <v>1884</v>
      </c>
      <c r="D13548" s="4">
        <v>4296</v>
      </c>
      <c r="G13548" s="4">
        <v>34992</v>
      </c>
      <c r="I13548" s="4">
        <v>39288</v>
      </c>
      <c r="J13548" s="4">
        <v>4296</v>
      </c>
      <c r="K13548" s="4">
        <v>4296</v>
      </c>
    </row>
    <row r="13549" spans="1:11" x14ac:dyDescent="0.35">
      <c r="A13549" t="s">
        <v>1269</v>
      </c>
      <c r="B13549" t="s">
        <v>2163</v>
      </c>
      <c r="D13549" s="4">
        <v>9517303</v>
      </c>
      <c r="E13549" s="4">
        <v>6107696</v>
      </c>
      <c r="G13549" s="4">
        <v>34992</v>
      </c>
      <c r="I13549" s="4">
        <v>15659992</v>
      </c>
      <c r="J13549" s="4">
        <v>15624999</v>
      </c>
      <c r="K13549" s="4">
        <v>9517303</v>
      </c>
    </row>
    <row r="13550" spans="1:11" x14ac:dyDescent="0.35">
      <c r="A13550" t="s">
        <v>1269</v>
      </c>
      <c r="B13550" t="s">
        <v>2164</v>
      </c>
      <c r="C13550" t="s">
        <v>1886</v>
      </c>
      <c r="D13550" s="4">
        <v>527879</v>
      </c>
      <c r="I13550" s="4">
        <v>527879</v>
      </c>
      <c r="J13550" s="4">
        <v>527879</v>
      </c>
      <c r="K13550" s="4">
        <v>527879</v>
      </c>
    </row>
    <row r="13551" spans="1:11" x14ac:dyDescent="0.35">
      <c r="A13551" t="s">
        <v>1269</v>
      </c>
      <c r="B13551" t="s">
        <v>2165</v>
      </c>
      <c r="D13551" s="4">
        <v>527879</v>
      </c>
      <c r="I13551" s="4">
        <v>527879</v>
      </c>
      <c r="J13551" s="4">
        <v>527879</v>
      </c>
      <c r="K13551" s="4">
        <v>527879</v>
      </c>
    </row>
    <row r="13552" spans="1:11" x14ac:dyDescent="0.35">
      <c r="A13552" t="s">
        <v>1269</v>
      </c>
      <c r="B13552" t="s">
        <v>2183</v>
      </c>
      <c r="C13552" t="s">
        <v>1904</v>
      </c>
      <c r="D13552" s="4">
        <v>500000</v>
      </c>
      <c r="I13552" s="4">
        <v>500000</v>
      </c>
      <c r="J13552" s="4">
        <v>500000</v>
      </c>
      <c r="K13552" s="4">
        <v>500000</v>
      </c>
    </row>
    <row r="13553" spans="1:11" x14ac:dyDescent="0.35">
      <c r="A13553" t="s">
        <v>1269</v>
      </c>
      <c r="B13553" t="s">
        <v>2166</v>
      </c>
      <c r="C13553" t="s">
        <v>1888</v>
      </c>
      <c r="G13553" s="4">
        <v>1152000</v>
      </c>
      <c r="I13553" s="4">
        <v>1152000</v>
      </c>
      <c r="J13553">
        <v>0</v>
      </c>
      <c r="K13553" s="4">
        <v>0</v>
      </c>
    </row>
    <row r="13554" spans="1:11" x14ac:dyDescent="0.35">
      <c r="A13554" t="s">
        <v>1269</v>
      </c>
      <c r="B13554" t="s">
        <v>2180</v>
      </c>
      <c r="C13554" t="s">
        <v>1901</v>
      </c>
      <c r="D13554" s="4">
        <v>13500</v>
      </c>
      <c r="E13554" s="4">
        <v>2490000</v>
      </c>
      <c r="I13554" s="4">
        <v>2503500</v>
      </c>
      <c r="J13554" s="4">
        <v>2503500</v>
      </c>
      <c r="K13554" s="4">
        <v>13500</v>
      </c>
    </row>
    <row r="13555" spans="1:11" x14ac:dyDescent="0.35">
      <c r="A13555" t="s">
        <v>1269</v>
      </c>
      <c r="B13555" t="s">
        <v>2167</v>
      </c>
      <c r="C13555" t="s">
        <v>1889</v>
      </c>
      <c r="D13555" s="4">
        <v>15750</v>
      </c>
      <c r="E13555" s="4">
        <v>4158000</v>
      </c>
      <c r="I13555" s="4">
        <v>4173750</v>
      </c>
      <c r="J13555" s="4">
        <v>4173750</v>
      </c>
      <c r="K13555" s="4">
        <v>15750</v>
      </c>
    </row>
    <row r="13556" spans="1:11" x14ac:dyDescent="0.35">
      <c r="A13556" t="s">
        <v>1269</v>
      </c>
      <c r="B13556" t="s">
        <v>2168</v>
      </c>
      <c r="C13556" t="s">
        <v>1890</v>
      </c>
      <c r="E13556" s="4">
        <v>1410000</v>
      </c>
      <c r="I13556" s="4">
        <v>1410000</v>
      </c>
      <c r="J13556">
        <v>1410000</v>
      </c>
      <c r="K13556" s="4">
        <v>0</v>
      </c>
    </row>
    <row r="13557" spans="1:11" x14ac:dyDescent="0.35">
      <c r="A13557" t="s">
        <v>1269</v>
      </c>
      <c r="B13557" t="s">
        <v>2181</v>
      </c>
      <c r="C13557" t="s">
        <v>1902</v>
      </c>
      <c r="E13557" s="4">
        <v>4980000</v>
      </c>
      <c r="I13557" s="4">
        <v>4980000</v>
      </c>
      <c r="J13557">
        <v>4980000</v>
      </c>
      <c r="K13557" s="4">
        <v>0</v>
      </c>
    </row>
    <row r="13558" spans="1:11" x14ac:dyDescent="0.35">
      <c r="A13558" t="s">
        <v>1269</v>
      </c>
      <c r="B13558" t="s">
        <v>2169</v>
      </c>
      <c r="D13558" s="4">
        <v>529250</v>
      </c>
      <c r="E13558" s="4">
        <v>13038000</v>
      </c>
      <c r="G13558" s="4">
        <v>1152000</v>
      </c>
      <c r="I13558" s="4">
        <v>14719250</v>
      </c>
      <c r="J13558" s="4">
        <v>13567250</v>
      </c>
      <c r="K13558" s="4">
        <v>529250</v>
      </c>
    </row>
    <row r="13559" spans="1:11" x14ac:dyDescent="0.35">
      <c r="A13559" t="s">
        <v>1269</v>
      </c>
      <c r="B13559" t="s">
        <v>2170</v>
      </c>
      <c r="D13559" s="4">
        <v>224838629</v>
      </c>
      <c r="E13559" s="4">
        <v>128326376</v>
      </c>
      <c r="F13559" s="4">
        <v>59366271</v>
      </c>
      <c r="G13559" s="4">
        <v>14590598</v>
      </c>
      <c r="H13559" s="4">
        <v>11889915</v>
      </c>
      <c r="I13559" s="4">
        <v>439011790</v>
      </c>
      <c r="J13559" s="4">
        <f>SUM(D13559,E13559)</f>
        <v>353165005</v>
      </c>
      <c r="K13559" s="4">
        <v>224838629</v>
      </c>
    </row>
    <row r="13560" spans="1:11" x14ac:dyDescent="0.35">
      <c r="A13560" t="s">
        <v>1275</v>
      </c>
      <c r="B13560" t="s">
        <v>2118</v>
      </c>
      <c r="C13560" t="s">
        <v>1843</v>
      </c>
      <c r="D13560" s="4">
        <v>88385553</v>
      </c>
      <c r="E13560" s="4">
        <v>19976982</v>
      </c>
      <c r="F13560" s="4">
        <v>21539192</v>
      </c>
      <c r="G13560" s="4">
        <v>2197548</v>
      </c>
      <c r="H13560" s="4">
        <v>405600</v>
      </c>
      <c r="I13560" s="4">
        <v>132504875</v>
      </c>
      <c r="J13560" s="4">
        <v>108362535</v>
      </c>
      <c r="K13560" s="4">
        <v>88385553</v>
      </c>
    </row>
    <row r="13561" spans="1:11" x14ac:dyDescent="0.35">
      <c r="A13561" t="s">
        <v>1275</v>
      </c>
      <c r="B13561" t="s">
        <v>2119</v>
      </c>
      <c r="C13561" t="s">
        <v>1844</v>
      </c>
      <c r="D13561" s="4">
        <v>11830310</v>
      </c>
      <c r="E13561" s="4">
        <v>343876</v>
      </c>
      <c r="F13561" s="4">
        <v>125017</v>
      </c>
      <c r="G13561" s="4">
        <v>368730</v>
      </c>
      <c r="H13561" s="4">
        <v>1398153</v>
      </c>
      <c r="I13561" s="4">
        <v>14066086</v>
      </c>
      <c r="J13561" s="4">
        <v>12174186</v>
      </c>
      <c r="K13561" s="4">
        <v>11830310</v>
      </c>
    </row>
    <row r="13562" spans="1:11" x14ac:dyDescent="0.35">
      <c r="A13562" t="s">
        <v>1275</v>
      </c>
      <c r="B13562" t="s">
        <v>2120</v>
      </c>
      <c r="C13562" t="s">
        <v>1845</v>
      </c>
      <c r="D13562" s="4">
        <v>9422842</v>
      </c>
      <c r="I13562" s="4">
        <v>9422842</v>
      </c>
      <c r="J13562" s="4">
        <v>9422842</v>
      </c>
      <c r="K13562" s="4">
        <v>9422842</v>
      </c>
    </row>
    <row r="13563" spans="1:11" x14ac:dyDescent="0.35">
      <c r="A13563" t="s">
        <v>1275</v>
      </c>
      <c r="B13563" t="s">
        <v>2121</v>
      </c>
      <c r="D13563" s="4">
        <v>109638705</v>
      </c>
      <c r="E13563" s="4">
        <v>20320858</v>
      </c>
      <c r="F13563" s="4">
        <v>21664210</v>
      </c>
      <c r="G13563" s="4">
        <v>2566278</v>
      </c>
      <c r="H13563" s="4">
        <v>1803753</v>
      </c>
      <c r="I13563" s="4">
        <v>155993803</v>
      </c>
      <c r="J13563" s="4">
        <v>129959563</v>
      </c>
      <c r="K13563" s="4">
        <v>109638705</v>
      </c>
    </row>
    <row r="13564" spans="1:11" x14ac:dyDescent="0.35">
      <c r="A13564" t="s">
        <v>1275</v>
      </c>
      <c r="B13564" t="s">
        <v>2122</v>
      </c>
      <c r="C13564" t="s">
        <v>1846</v>
      </c>
      <c r="D13564" s="4">
        <v>87341728</v>
      </c>
      <c r="E13564" s="4">
        <v>52912</v>
      </c>
      <c r="F13564" s="4">
        <v>1052447</v>
      </c>
      <c r="G13564" s="4">
        <v>153247</v>
      </c>
      <c r="H13564" s="4">
        <v>142808</v>
      </c>
      <c r="I13564" s="4">
        <v>88743142</v>
      </c>
      <c r="J13564" s="4">
        <v>87394640</v>
      </c>
      <c r="K13564" s="4">
        <v>87341728</v>
      </c>
    </row>
    <row r="13565" spans="1:11" x14ac:dyDescent="0.35">
      <c r="A13565" t="s">
        <v>1275</v>
      </c>
      <c r="B13565" t="s">
        <v>2123</v>
      </c>
      <c r="C13565" t="s">
        <v>1847</v>
      </c>
      <c r="D13565" s="4">
        <v>31917041</v>
      </c>
      <c r="E13565" s="4">
        <v>919047</v>
      </c>
      <c r="F13565" s="4">
        <v>5762233</v>
      </c>
      <c r="I13565" s="4">
        <v>38598320</v>
      </c>
      <c r="J13565" s="4">
        <v>32836088</v>
      </c>
      <c r="K13565" s="4">
        <v>31917041</v>
      </c>
    </row>
    <row r="13566" spans="1:11" x14ac:dyDescent="0.35">
      <c r="A13566" t="s">
        <v>1275</v>
      </c>
      <c r="B13566" t="s">
        <v>2124</v>
      </c>
      <c r="C13566" t="s">
        <v>1848</v>
      </c>
      <c r="D13566" s="4">
        <v>220352</v>
      </c>
      <c r="I13566" s="4">
        <v>220352</v>
      </c>
      <c r="J13566" s="4">
        <v>220352</v>
      </c>
      <c r="K13566" s="4">
        <v>220352</v>
      </c>
    </row>
    <row r="13567" spans="1:11" x14ac:dyDescent="0.35">
      <c r="A13567" t="s">
        <v>1275</v>
      </c>
      <c r="B13567" t="s">
        <v>2125</v>
      </c>
      <c r="D13567" s="4">
        <v>119479121</v>
      </c>
      <c r="E13567" s="4">
        <v>971959</v>
      </c>
      <c r="F13567" s="4">
        <v>6814679</v>
      </c>
      <c r="G13567" s="4">
        <v>153247</v>
      </c>
      <c r="H13567" s="4">
        <v>142808</v>
      </c>
      <c r="I13567" s="4">
        <v>127561814</v>
      </c>
      <c r="J13567" s="4">
        <v>120451080</v>
      </c>
      <c r="K13567" s="4">
        <v>119479121</v>
      </c>
    </row>
    <row r="13568" spans="1:11" x14ac:dyDescent="0.35">
      <c r="A13568" t="s">
        <v>1275</v>
      </c>
      <c r="B13568" t="s">
        <v>2190</v>
      </c>
      <c r="C13568" t="s">
        <v>1911</v>
      </c>
      <c r="F13568" s="4">
        <v>400000</v>
      </c>
      <c r="I13568" s="4">
        <v>400000</v>
      </c>
      <c r="J13568">
        <v>0</v>
      </c>
      <c r="K13568" s="4">
        <v>0</v>
      </c>
    </row>
    <row r="13569" spans="1:11" x14ac:dyDescent="0.35">
      <c r="A13569" t="s">
        <v>1275</v>
      </c>
      <c r="B13569" t="s">
        <v>2126</v>
      </c>
      <c r="C13569" t="s">
        <v>1850</v>
      </c>
      <c r="F13569" s="4">
        <v>22400000</v>
      </c>
      <c r="I13569" s="4">
        <v>22400000</v>
      </c>
      <c r="J13569">
        <v>0</v>
      </c>
      <c r="K13569" s="4">
        <v>0</v>
      </c>
    </row>
    <row r="13570" spans="1:11" x14ac:dyDescent="0.35">
      <c r="A13570" t="s">
        <v>1275</v>
      </c>
      <c r="B13570" t="s">
        <v>2127</v>
      </c>
      <c r="F13570" s="4">
        <v>22800000</v>
      </c>
      <c r="I13570" s="4">
        <v>22800000</v>
      </c>
      <c r="J13570">
        <v>0</v>
      </c>
      <c r="K13570" s="4">
        <v>0</v>
      </c>
    </row>
    <row r="13571" spans="1:11" x14ac:dyDescent="0.35">
      <c r="A13571" t="s">
        <v>1275</v>
      </c>
      <c r="B13571" t="s">
        <v>2201</v>
      </c>
      <c r="C13571" t="s">
        <v>1934</v>
      </c>
      <c r="D13571" s="4">
        <v>853</v>
      </c>
      <c r="I13571" s="4">
        <v>853</v>
      </c>
      <c r="J13571" s="4">
        <v>853</v>
      </c>
      <c r="K13571" s="4">
        <v>853</v>
      </c>
    </row>
    <row r="13572" spans="1:11" x14ac:dyDescent="0.35">
      <c r="A13572" t="s">
        <v>1275</v>
      </c>
      <c r="B13572" t="s">
        <v>2128</v>
      </c>
      <c r="C13572" t="s">
        <v>1851</v>
      </c>
      <c r="D13572" s="4">
        <v>852562</v>
      </c>
      <c r="G13572" s="4">
        <v>4757</v>
      </c>
      <c r="H13572" s="4">
        <v>832268</v>
      </c>
      <c r="I13572" s="4">
        <v>1689587</v>
      </c>
      <c r="J13572" s="4">
        <v>852562</v>
      </c>
      <c r="K13572" s="4">
        <v>852562</v>
      </c>
    </row>
    <row r="13573" spans="1:11" x14ac:dyDescent="0.35">
      <c r="A13573" t="s">
        <v>1275</v>
      </c>
      <c r="B13573" t="s">
        <v>2129</v>
      </c>
      <c r="C13573" t="s">
        <v>1852</v>
      </c>
      <c r="D13573" s="4">
        <v>11525</v>
      </c>
      <c r="G13573" s="4">
        <v>32655</v>
      </c>
      <c r="I13573" s="4">
        <v>44181</v>
      </c>
      <c r="J13573" s="4">
        <v>11525</v>
      </c>
      <c r="K13573" s="4">
        <v>11525</v>
      </c>
    </row>
    <row r="13574" spans="1:11" x14ac:dyDescent="0.35">
      <c r="A13574" t="s">
        <v>1275</v>
      </c>
      <c r="B13574" t="s">
        <v>2130</v>
      </c>
      <c r="C13574" t="s">
        <v>1853</v>
      </c>
      <c r="D13574" s="4">
        <v>11543</v>
      </c>
      <c r="G13574" s="4">
        <v>43687</v>
      </c>
      <c r="I13574" s="4">
        <v>55230</v>
      </c>
      <c r="J13574" s="4">
        <v>11543</v>
      </c>
      <c r="K13574" s="4">
        <v>11543</v>
      </c>
    </row>
    <row r="13575" spans="1:11" x14ac:dyDescent="0.35">
      <c r="A13575" t="s">
        <v>1275</v>
      </c>
      <c r="B13575" t="s">
        <v>2172</v>
      </c>
      <c r="C13575" t="s">
        <v>1893</v>
      </c>
      <c r="D13575" s="4">
        <v>4104</v>
      </c>
      <c r="I13575" s="4">
        <v>4104</v>
      </c>
      <c r="J13575" s="4">
        <v>4104</v>
      </c>
      <c r="K13575" s="4">
        <v>4104</v>
      </c>
    </row>
    <row r="13576" spans="1:11" x14ac:dyDescent="0.35">
      <c r="A13576" t="s">
        <v>1275</v>
      </c>
      <c r="B13576" t="s">
        <v>2131</v>
      </c>
      <c r="C13576" t="s">
        <v>1854</v>
      </c>
      <c r="D13576" s="4">
        <v>2307481</v>
      </c>
      <c r="E13576" s="4">
        <v>100873</v>
      </c>
      <c r="F13576" s="4">
        <v>289170</v>
      </c>
      <c r="H13576" s="4">
        <v>215197</v>
      </c>
      <c r="I13576" s="4">
        <v>2912722</v>
      </c>
      <c r="J13576" s="4">
        <v>2408354</v>
      </c>
      <c r="K13576" s="4">
        <v>2307481</v>
      </c>
    </row>
    <row r="13577" spans="1:11" x14ac:dyDescent="0.35">
      <c r="A13577" t="s">
        <v>1275</v>
      </c>
      <c r="B13577" t="s">
        <v>2197</v>
      </c>
      <c r="C13577" t="s">
        <v>1919</v>
      </c>
      <c r="G13577" s="4">
        <v>5979091</v>
      </c>
      <c r="I13577" s="4">
        <v>5979091</v>
      </c>
      <c r="J13577">
        <v>0</v>
      </c>
      <c r="K13577" s="4">
        <v>0</v>
      </c>
    </row>
    <row r="13578" spans="1:11" x14ac:dyDescent="0.35">
      <c r="A13578" t="s">
        <v>1275</v>
      </c>
      <c r="B13578" t="s">
        <v>2132</v>
      </c>
      <c r="C13578" t="s">
        <v>1855</v>
      </c>
      <c r="D13578" s="4">
        <v>2037878</v>
      </c>
      <c r="E13578" s="4">
        <v>1929</v>
      </c>
      <c r="H13578" s="4">
        <v>338435</v>
      </c>
      <c r="I13578" s="4">
        <v>2378242</v>
      </c>
      <c r="J13578" s="4">
        <v>2039807</v>
      </c>
      <c r="K13578" s="4">
        <v>2037878</v>
      </c>
    </row>
    <row r="13579" spans="1:11" x14ac:dyDescent="0.35">
      <c r="A13579" t="s">
        <v>1275</v>
      </c>
      <c r="B13579" t="s">
        <v>2133</v>
      </c>
      <c r="C13579" t="s">
        <v>1856</v>
      </c>
      <c r="D13579" s="4">
        <v>62331</v>
      </c>
      <c r="H13579" s="4">
        <v>66265</v>
      </c>
      <c r="I13579" s="4">
        <v>128596</v>
      </c>
      <c r="J13579" s="4">
        <v>62331</v>
      </c>
      <c r="K13579" s="4">
        <v>62331</v>
      </c>
    </row>
    <row r="13580" spans="1:11" x14ac:dyDescent="0.35">
      <c r="A13580" t="s">
        <v>1275</v>
      </c>
      <c r="B13580" t="s">
        <v>2134</v>
      </c>
      <c r="C13580" t="s">
        <v>1857</v>
      </c>
      <c r="D13580" s="4">
        <v>60428</v>
      </c>
      <c r="I13580" s="4">
        <v>60428</v>
      </c>
      <c r="J13580" s="4">
        <v>60428</v>
      </c>
      <c r="K13580" s="4">
        <v>60428</v>
      </c>
    </row>
    <row r="13581" spans="1:11" x14ac:dyDescent="0.35">
      <c r="A13581" t="s">
        <v>1275</v>
      </c>
      <c r="B13581" t="s">
        <v>2198</v>
      </c>
      <c r="C13581" t="s">
        <v>1920</v>
      </c>
      <c r="D13581" s="4">
        <v>35654</v>
      </c>
      <c r="E13581" s="4">
        <v>4860</v>
      </c>
      <c r="I13581" s="4">
        <v>40514</v>
      </c>
      <c r="J13581" s="4">
        <v>40514</v>
      </c>
      <c r="K13581" s="4">
        <v>35654</v>
      </c>
    </row>
    <row r="13582" spans="1:11" x14ac:dyDescent="0.35">
      <c r="A13582" t="s">
        <v>1275</v>
      </c>
      <c r="B13582" t="s">
        <v>2135</v>
      </c>
      <c r="C13582" t="s">
        <v>1858</v>
      </c>
      <c r="D13582" s="4">
        <v>273501</v>
      </c>
      <c r="F13582" s="4">
        <v>72397</v>
      </c>
      <c r="G13582" s="4">
        <v>321766</v>
      </c>
      <c r="H13582" s="4">
        <v>176971</v>
      </c>
      <c r="I13582" s="4">
        <v>844636</v>
      </c>
      <c r="J13582" s="4">
        <v>273501</v>
      </c>
      <c r="K13582" s="4">
        <v>273501</v>
      </c>
    </row>
    <row r="13583" spans="1:11" x14ac:dyDescent="0.35">
      <c r="A13583" t="s">
        <v>1275</v>
      </c>
      <c r="B13583" t="s">
        <v>2136</v>
      </c>
      <c r="C13583" t="s">
        <v>1859</v>
      </c>
      <c r="D13583" s="4">
        <v>1232659</v>
      </c>
      <c r="E13583" s="4">
        <v>105421</v>
      </c>
      <c r="F13583" s="4">
        <v>525000</v>
      </c>
      <c r="G13583" s="4">
        <v>2480424</v>
      </c>
      <c r="H13583" s="4">
        <v>308058</v>
      </c>
      <c r="I13583" s="4">
        <v>4651561</v>
      </c>
      <c r="J13583" s="4">
        <v>1338080</v>
      </c>
      <c r="K13583" s="4">
        <v>1232659</v>
      </c>
    </row>
    <row r="13584" spans="1:11" x14ac:dyDescent="0.35">
      <c r="A13584" t="s">
        <v>1275</v>
      </c>
      <c r="B13584" t="s">
        <v>2137</v>
      </c>
      <c r="C13584" t="s">
        <v>1860</v>
      </c>
      <c r="D13584" s="4">
        <v>2826279</v>
      </c>
      <c r="E13584" s="4">
        <v>217406</v>
      </c>
      <c r="G13584" s="4">
        <v>2608873</v>
      </c>
      <c r="H13584" s="4">
        <v>108703</v>
      </c>
      <c r="I13584" s="4">
        <v>5761261</v>
      </c>
      <c r="J13584" s="4">
        <v>3043685</v>
      </c>
      <c r="K13584" s="4">
        <v>2826279</v>
      </c>
    </row>
    <row r="13585" spans="1:11" x14ac:dyDescent="0.35">
      <c r="A13585" t="s">
        <v>1275</v>
      </c>
      <c r="B13585" t="s">
        <v>2138</v>
      </c>
      <c r="C13585" t="s">
        <v>1861</v>
      </c>
      <c r="D13585" s="4">
        <v>362061</v>
      </c>
      <c r="H13585" s="4">
        <v>319922</v>
      </c>
      <c r="I13585" s="4">
        <v>681982</v>
      </c>
      <c r="J13585" s="4">
        <v>362061</v>
      </c>
      <c r="K13585" s="4">
        <v>362061</v>
      </c>
    </row>
    <row r="13586" spans="1:11" x14ac:dyDescent="0.35">
      <c r="A13586" t="s">
        <v>1275</v>
      </c>
      <c r="B13586" t="s">
        <v>2139</v>
      </c>
      <c r="C13586" t="s">
        <v>1862</v>
      </c>
      <c r="D13586" s="4">
        <v>2307535</v>
      </c>
      <c r="E13586" s="4">
        <v>85464</v>
      </c>
      <c r="G13586" s="4">
        <v>2051142</v>
      </c>
      <c r="H13586" s="4">
        <v>170929</v>
      </c>
      <c r="I13586" s="4">
        <v>4615071</v>
      </c>
      <c r="J13586" s="4">
        <v>2392999</v>
      </c>
      <c r="K13586" s="4">
        <v>2307535</v>
      </c>
    </row>
    <row r="13587" spans="1:11" x14ac:dyDescent="0.35">
      <c r="A13587" t="s">
        <v>1275</v>
      </c>
      <c r="B13587" t="s">
        <v>2140</v>
      </c>
      <c r="C13587" t="s">
        <v>1863</v>
      </c>
      <c r="H13587" s="4">
        <v>7780</v>
      </c>
      <c r="I13587" s="4">
        <v>7780</v>
      </c>
      <c r="J13587">
        <v>0</v>
      </c>
      <c r="K13587" s="4">
        <v>0</v>
      </c>
    </row>
    <row r="13588" spans="1:11" x14ac:dyDescent="0.35">
      <c r="A13588" t="s">
        <v>1275</v>
      </c>
      <c r="B13588" t="s">
        <v>2141</v>
      </c>
      <c r="D13588" s="4">
        <v>12386393</v>
      </c>
      <c r="E13588" s="4">
        <v>515954</v>
      </c>
      <c r="F13588" s="4">
        <v>886568</v>
      </c>
      <c r="G13588" s="4">
        <v>13522396</v>
      </c>
      <c r="H13588" s="4">
        <v>2544528</v>
      </c>
      <c r="I13588" s="4">
        <v>29855838</v>
      </c>
      <c r="J13588" s="4">
        <v>12902347</v>
      </c>
      <c r="K13588" s="4">
        <v>12386393</v>
      </c>
    </row>
    <row r="13589" spans="1:11" x14ac:dyDescent="0.35">
      <c r="A13589" t="s">
        <v>1275</v>
      </c>
      <c r="B13589" t="s">
        <v>2142</v>
      </c>
      <c r="C13589" t="s">
        <v>1864</v>
      </c>
      <c r="E13589" s="4">
        <v>55792</v>
      </c>
      <c r="I13589" s="4">
        <v>55792</v>
      </c>
      <c r="J13589">
        <v>55792</v>
      </c>
      <c r="K13589" s="4">
        <v>0</v>
      </c>
    </row>
    <row r="13590" spans="1:11" x14ac:dyDescent="0.35">
      <c r="A13590" t="s">
        <v>1275</v>
      </c>
      <c r="B13590" t="s">
        <v>2143</v>
      </c>
      <c r="C13590" t="s">
        <v>1865</v>
      </c>
      <c r="D13590" s="4">
        <v>147460</v>
      </c>
      <c r="H13590" s="4">
        <v>175683</v>
      </c>
      <c r="I13590" s="4">
        <v>323143</v>
      </c>
      <c r="J13590" s="4">
        <v>147460</v>
      </c>
      <c r="K13590" s="4">
        <v>147460</v>
      </c>
    </row>
    <row r="13591" spans="1:11" x14ac:dyDescent="0.35">
      <c r="A13591" t="s">
        <v>1275</v>
      </c>
      <c r="B13591" t="s">
        <v>2144</v>
      </c>
      <c r="C13591" t="s">
        <v>1866</v>
      </c>
      <c r="D13591" s="4">
        <v>4211</v>
      </c>
      <c r="I13591" s="4">
        <v>4211</v>
      </c>
      <c r="J13591" s="4">
        <v>4211</v>
      </c>
      <c r="K13591" s="4">
        <v>4211</v>
      </c>
    </row>
    <row r="13592" spans="1:11" x14ac:dyDescent="0.35">
      <c r="A13592" t="s">
        <v>1275</v>
      </c>
      <c r="B13592" t="s">
        <v>2145</v>
      </c>
      <c r="C13592" t="s">
        <v>1867</v>
      </c>
      <c r="D13592" s="4">
        <v>3931178</v>
      </c>
      <c r="E13592" s="4">
        <v>0</v>
      </c>
      <c r="F13592" s="4">
        <v>4500</v>
      </c>
      <c r="H13592" s="4">
        <v>4289751</v>
      </c>
      <c r="I13592" s="4">
        <v>8225429</v>
      </c>
      <c r="J13592" s="4">
        <v>3931178</v>
      </c>
      <c r="K13592" s="4">
        <v>3931178</v>
      </c>
    </row>
    <row r="13593" spans="1:11" x14ac:dyDescent="0.35">
      <c r="A13593" t="s">
        <v>1275</v>
      </c>
      <c r="B13593" t="s">
        <v>2146</v>
      </c>
      <c r="C13593" t="s">
        <v>1868</v>
      </c>
      <c r="D13593" s="4">
        <v>175369</v>
      </c>
      <c r="E13593" s="4">
        <v>10519</v>
      </c>
      <c r="F13593" s="4">
        <v>5259</v>
      </c>
      <c r="G13593" s="4">
        <v>5259</v>
      </c>
      <c r="H13593" s="4">
        <v>6233600</v>
      </c>
      <c r="I13593" s="4">
        <v>6430006</v>
      </c>
      <c r="J13593" s="4">
        <v>185888</v>
      </c>
      <c r="K13593" s="4">
        <v>175369</v>
      </c>
    </row>
    <row r="13594" spans="1:11" x14ac:dyDescent="0.35">
      <c r="A13594" t="s">
        <v>1275</v>
      </c>
      <c r="B13594" t="s">
        <v>2173</v>
      </c>
      <c r="C13594" t="s">
        <v>1894</v>
      </c>
      <c r="D13594" s="4">
        <v>47134</v>
      </c>
      <c r="I13594" s="4">
        <v>47134</v>
      </c>
      <c r="J13594" s="4">
        <v>47134</v>
      </c>
      <c r="K13594" s="4">
        <v>47134</v>
      </c>
    </row>
    <row r="13595" spans="1:11" x14ac:dyDescent="0.35">
      <c r="A13595" t="s">
        <v>1275</v>
      </c>
      <c r="B13595" t="s">
        <v>2147</v>
      </c>
      <c r="C13595" t="s">
        <v>1869</v>
      </c>
      <c r="E13595" s="4">
        <v>0</v>
      </c>
      <c r="H13595" s="4">
        <v>2587200</v>
      </c>
      <c r="I13595" s="4">
        <v>2587200</v>
      </c>
      <c r="J13595">
        <v>0</v>
      </c>
      <c r="K13595" s="4">
        <v>0</v>
      </c>
    </row>
    <row r="13596" spans="1:11" x14ac:dyDescent="0.35">
      <c r="A13596" t="s">
        <v>1275</v>
      </c>
      <c r="B13596" t="s">
        <v>2148</v>
      </c>
      <c r="C13596" t="s">
        <v>1870</v>
      </c>
      <c r="D13596" s="4">
        <v>957305</v>
      </c>
      <c r="E13596" s="4">
        <v>15137155</v>
      </c>
      <c r="H13596" s="4">
        <v>1030933</v>
      </c>
      <c r="I13596" s="4">
        <v>17125393</v>
      </c>
      <c r="J13596" s="4">
        <v>16094460</v>
      </c>
      <c r="K13596" s="4">
        <v>957305</v>
      </c>
    </row>
    <row r="13597" spans="1:11" x14ac:dyDescent="0.35">
      <c r="A13597" t="s">
        <v>1275</v>
      </c>
      <c r="B13597" t="s">
        <v>2149</v>
      </c>
      <c r="C13597" t="s">
        <v>1871</v>
      </c>
      <c r="D13597" s="4">
        <v>11136268</v>
      </c>
      <c r="F13597" s="4">
        <v>73845</v>
      </c>
      <c r="G13597" s="4">
        <v>2150000</v>
      </c>
      <c r="I13597" s="4">
        <v>13360114</v>
      </c>
      <c r="J13597" s="4">
        <v>11136268</v>
      </c>
      <c r="K13597" s="4">
        <v>11136268</v>
      </c>
    </row>
    <row r="13598" spans="1:11" x14ac:dyDescent="0.35">
      <c r="A13598" t="s">
        <v>1275</v>
      </c>
      <c r="B13598" t="s">
        <v>2150</v>
      </c>
      <c r="C13598" t="s">
        <v>1872</v>
      </c>
      <c r="G13598" s="4">
        <v>1372000</v>
      </c>
      <c r="I13598" s="4">
        <v>1372000</v>
      </c>
      <c r="J13598">
        <v>0</v>
      </c>
      <c r="K13598" s="4">
        <v>0</v>
      </c>
    </row>
    <row r="13599" spans="1:11" x14ac:dyDescent="0.35">
      <c r="A13599" t="s">
        <v>1275</v>
      </c>
      <c r="B13599" t="s">
        <v>2151</v>
      </c>
      <c r="C13599" t="s">
        <v>1873</v>
      </c>
      <c r="D13599" s="4">
        <v>33828</v>
      </c>
      <c r="I13599" s="4">
        <v>33828</v>
      </c>
      <c r="J13599" s="4">
        <v>33828</v>
      </c>
      <c r="K13599" s="4">
        <v>33828</v>
      </c>
    </row>
    <row r="13600" spans="1:11" x14ac:dyDescent="0.35">
      <c r="A13600" t="s">
        <v>1275</v>
      </c>
      <c r="B13600" t="s">
        <v>2152</v>
      </c>
      <c r="C13600" t="s">
        <v>1874</v>
      </c>
      <c r="D13600" s="4">
        <v>61388</v>
      </c>
      <c r="I13600" s="4">
        <v>61388</v>
      </c>
      <c r="J13600" s="4">
        <v>61388</v>
      </c>
      <c r="K13600" s="4">
        <v>61388</v>
      </c>
    </row>
    <row r="13601" spans="1:11" x14ac:dyDescent="0.35">
      <c r="A13601" t="s">
        <v>1275</v>
      </c>
      <c r="B13601" t="s">
        <v>2153</v>
      </c>
      <c r="C13601" t="s">
        <v>1875</v>
      </c>
      <c r="D13601" s="4">
        <v>34105</v>
      </c>
      <c r="H13601" s="4">
        <v>351446</v>
      </c>
      <c r="I13601" s="4">
        <v>385551</v>
      </c>
      <c r="J13601" s="4">
        <v>34105</v>
      </c>
      <c r="K13601" s="4">
        <v>34105</v>
      </c>
    </row>
    <row r="13602" spans="1:11" x14ac:dyDescent="0.35">
      <c r="A13602" t="s">
        <v>1275</v>
      </c>
      <c r="B13602" t="s">
        <v>2154</v>
      </c>
      <c r="C13602" t="s">
        <v>1876</v>
      </c>
      <c r="E13602" s="4">
        <v>0</v>
      </c>
      <c r="H13602" s="4">
        <v>0</v>
      </c>
      <c r="I13602" s="4">
        <v>0</v>
      </c>
      <c r="J13602">
        <v>0</v>
      </c>
      <c r="K13602" s="4">
        <v>0</v>
      </c>
    </row>
    <row r="13603" spans="1:11" x14ac:dyDescent="0.35">
      <c r="A13603" t="s">
        <v>1275</v>
      </c>
      <c r="B13603" t="s">
        <v>2155</v>
      </c>
      <c r="C13603" t="s">
        <v>1877</v>
      </c>
      <c r="D13603" s="4">
        <v>63077</v>
      </c>
      <c r="I13603" s="4">
        <v>63077</v>
      </c>
      <c r="J13603" s="4">
        <v>63077</v>
      </c>
      <c r="K13603" s="4">
        <v>63077</v>
      </c>
    </row>
    <row r="13604" spans="1:11" x14ac:dyDescent="0.35">
      <c r="A13604" t="s">
        <v>1275</v>
      </c>
      <c r="B13604" t="s">
        <v>2156</v>
      </c>
      <c r="D13604" s="4">
        <v>16591324</v>
      </c>
      <c r="E13604" s="4">
        <v>15203466</v>
      </c>
      <c r="F13604" s="4">
        <v>83605</v>
      </c>
      <c r="G13604" s="4">
        <v>3527259</v>
      </c>
      <c r="H13604" s="4">
        <v>14668612</v>
      </c>
      <c r="I13604" s="4">
        <v>50074265</v>
      </c>
      <c r="J13604" s="4">
        <v>31794790</v>
      </c>
      <c r="K13604" s="4">
        <v>16591324</v>
      </c>
    </row>
    <row r="13605" spans="1:11" x14ac:dyDescent="0.35">
      <c r="A13605" t="s">
        <v>1275</v>
      </c>
      <c r="B13605" t="s">
        <v>2157</v>
      </c>
      <c r="C13605" t="s">
        <v>1879</v>
      </c>
      <c r="D13605" s="4">
        <v>8746655</v>
      </c>
      <c r="I13605" s="4">
        <v>8746655</v>
      </c>
      <c r="J13605" s="4">
        <v>8746655</v>
      </c>
      <c r="K13605" s="4">
        <v>8746655</v>
      </c>
    </row>
    <row r="13606" spans="1:11" x14ac:dyDescent="0.35">
      <c r="A13606" t="s">
        <v>1275</v>
      </c>
      <c r="B13606" t="s">
        <v>2186</v>
      </c>
      <c r="C13606" t="s">
        <v>1907</v>
      </c>
      <c r="D13606" s="4">
        <v>5239</v>
      </c>
      <c r="I13606" s="4">
        <v>5239</v>
      </c>
      <c r="J13606" s="4">
        <v>5239</v>
      </c>
      <c r="K13606" s="4">
        <v>5239</v>
      </c>
    </row>
    <row r="13607" spans="1:11" x14ac:dyDescent="0.35">
      <c r="A13607" t="s">
        <v>1275</v>
      </c>
      <c r="B13607" t="s">
        <v>2176</v>
      </c>
      <c r="C13607" t="s">
        <v>1897</v>
      </c>
      <c r="D13607" s="4">
        <v>8632</v>
      </c>
      <c r="I13607" s="4">
        <v>8632</v>
      </c>
      <c r="J13607" s="4">
        <v>8632</v>
      </c>
      <c r="K13607" s="4">
        <v>8632</v>
      </c>
    </row>
    <row r="13608" spans="1:11" x14ac:dyDescent="0.35">
      <c r="A13608" t="s">
        <v>1275</v>
      </c>
      <c r="B13608" t="s">
        <v>2158</v>
      </c>
      <c r="C13608" t="s">
        <v>1880</v>
      </c>
      <c r="D13608" s="4">
        <v>3030063</v>
      </c>
      <c r="I13608" s="4">
        <v>3030063</v>
      </c>
      <c r="J13608" s="4">
        <v>3030063</v>
      </c>
      <c r="K13608" s="4">
        <v>3030063</v>
      </c>
    </row>
    <row r="13609" spans="1:11" x14ac:dyDescent="0.35">
      <c r="A13609" t="s">
        <v>1275</v>
      </c>
      <c r="B13609" t="s">
        <v>2159</v>
      </c>
      <c r="C13609" t="s">
        <v>1881</v>
      </c>
      <c r="D13609" s="4">
        <v>3072081</v>
      </c>
      <c r="I13609" s="4">
        <v>3072081</v>
      </c>
      <c r="J13609" s="4">
        <v>3072081</v>
      </c>
      <c r="K13609" s="4">
        <v>3072081</v>
      </c>
    </row>
    <row r="13610" spans="1:11" x14ac:dyDescent="0.35">
      <c r="A13610" t="s">
        <v>1275</v>
      </c>
      <c r="B13610" t="s">
        <v>2174</v>
      </c>
      <c r="C13610" t="s">
        <v>1895</v>
      </c>
      <c r="D13610" s="4">
        <v>46281</v>
      </c>
      <c r="I13610" s="4">
        <v>46281</v>
      </c>
      <c r="J13610" s="4">
        <v>46281</v>
      </c>
      <c r="K13610" s="4">
        <v>46281</v>
      </c>
    </row>
    <row r="13611" spans="1:11" x14ac:dyDescent="0.35">
      <c r="A13611" t="s">
        <v>1275</v>
      </c>
      <c r="B13611" t="s">
        <v>2160</v>
      </c>
      <c r="C13611" t="s">
        <v>1882</v>
      </c>
      <c r="E13611" s="4">
        <v>824189</v>
      </c>
      <c r="I13611" s="4">
        <v>824189</v>
      </c>
      <c r="J13611">
        <v>824189</v>
      </c>
      <c r="K13611" s="4">
        <v>0</v>
      </c>
    </row>
    <row r="13612" spans="1:11" x14ac:dyDescent="0.35">
      <c r="A13612" t="s">
        <v>1275</v>
      </c>
      <c r="B13612" t="s">
        <v>2161</v>
      </c>
      <c r="C13612" t="s">
        <v>1883</v>
      </c>
      <c r="D13612" s="4">
        <v>152788</v>
      </c>
      <c r="I13612" s="4">
        <v>152788</v>
      </c>
      <c r="J13612" s="4">
        <v>152788</v>
      </c>
      <c r="K13612" s="4">
        <v>152788</v>
      </c>
    </row>
    <row r="13613" spans="1:11" x14ac:dyDescent="0.35">
      <c r="A13613" t="s">
        <v>1275</v>
      </c>
      <c r="B13613" t="s">
        <v>2163</v>
      </c>
      <c r="D13613" s="4">
        <v>15061738</v>
      </c>
      <c r="E13613" s="4">
        <v>824189</v>
      </c>
      <c r="I13613" s="4">
        <v>15885927</v>
      </c>
      <c r="J13613" s="4">
        <v>15885927</v>
      </c>
      <c r="K13613" s="4">
        <v>15061738</v>
      </c>
    </row>
    <row r="13614" spans="1:11" x14ac:dyDescent="0.35">
      <c r="A13614" t="s">
        <v>1275</v>
      </c>
      <c r="B13614" t="s">
        <v>2164</v>
      </c>
      <c r="C13614" t="s">
        <v>1886</v>
      </c>
      <c r="D13614" s="4">
        <v>523165</v>
      </c>
      <c r="I13614" s="4">
        <v>523165</v>
      </c>
      <c r="J13614" s="4">
        <v>523165</v>
      </c>
      <c r="K13614" s="4">
        <v>523165</v>
      </c>
    </row>
    <row r="13615" spans="1:11" x14ac:dyDescent="0.35">
      <c r="A13615" t="s">
        <v>1275</v>
      </c>
      <c r="B13615" t="s">
        <v>2165</v>
      </c>
      <c r="D13615" s="4">
        <v>523165</v>
      </c>
      <c r="I13615" s="4">
        <v>523165</v>
      </c>
      <c r="J13615" s="4">
        <v>523165</v>
      </c>
      <c r="K13615" s="4">
        <v>523165</v>
      </c>
    </row>
    <row r="13616" spans="1:11" x14ac:dyDescent="0.35">
      <c r="A13616" t="s">
        <v>1275</v>
      </c>
      <c r="B13616" t="s">
        <v>2177</v>
      </c>
      <c r="C13616" t="s">
        <v>1898</v>
      </c>
      <c r="D13616" s="4">
        <v>900000</v>
      </c>
      <c r="I13616" s="4">
        <v>900000</v>
      </c>
      <c r="J13616" s="4">
        <v>900000</v>
      </c>
      <c r="K13616" s="4">
        <v>900000</v>
      </c>
    </row>
    <row r="13617" spans="1:11" x14ac:dyDescent="0.35">
      <c r="A13617" t="s">
        <v>1275</v>
      </c>
      <c r="B13617" t="s">
        <v>2183</v>
      </c>
      <c r="C13617" t="s">
        <v>1904</v>
      </c>
      <c r="D13617" s="4">
        <v>375000</v>
      </c>
      <c r="I13617" s="4">
        <v>375000</v>
      </c>
      <c r="J13617" s="4">
        <v>375000</v>
      </c>
      <c r="K13617" s="4">
        <v>375000</v>
      </c>
    </row>
    <row r="13618" spans="1:11" x14ac:dyDescent="0.35">
      <c r="A13618" t="s">
        <v>1275</v>
      </c>
      <c r="B13618" t="s">
        <v>2166</v>
      </c>
      <c r="C13618" t="s">
        <v>1888</v>
      </c>
      <c r="D13618" s="4">
        <v>1440000</v>
      </c>
      <c r="H13618" s="4">
        <v>2400000</v>
      </c>
      <c r="I13618" s="4">
        <v>3840000</v>
      </c>
      <c r="J13618" s="4">
        <v>1440000</v>
      </c>
      <c r="K13618" s="4">
        <v>1440000</v>
      </c>
    </row>
    <row r="13619" spans="1:11" x14ac:dyDescent="0.35">
      <c r="A13619" t="s">
        <v>1275</v>
      </c>
      <c r="B13619" t="s">
        <v>2180</v>
      </c>
      <c r="C13619" t="s">
        <v>1901</v>
      </c>
      <c r="E13619" s="4">
        <v>7832977</v>
      </c>
      <c r="I13619" s="4">
        <v>7832977</v>
      </c>
      <c r="J13619">
        <v>7832977</v>
      </c>
      <c r="K13619" s="4">
        <v>0</v>
      </c>
    </row>
    <row r="13620" spans="1:11" x14ac:dyDescent="0.35">
      <c r="A13620" t="s">
        <v>1275</v>
      </c>
      <c r="B13620" t="s">
        <v>2167</v>
      </c>
      <c r="C13620" t="s">
        <v>1889</v>
      </c>
      <c r="E13620" s="4">
        <v>6573680</v>
      </c>
      <c r="I13620" s="4">
        <v>6573680</v>
      </c>
      <c r="J13620">
        <v>6573680</v>
      </c>
      <c r="K13620" s="4">
        <v>0</v>
      </c>
    </row>
    <row r="13621" spans="1:11" x14ac:dyDescent="0.35">
      <c r="A13621" t="s">
        <v>1275</v>
      </c>
      <c r="B13621" t="s">
        <v>2168</v>
      </c>
      <c r="C13621" t="s">
        <v>1890</v>
      </c>
      <c r="E13621" s="4">
        <v>4500000</v>
      </c>
      <c r="I13621" s="4">
        <v>4500000</v>
      </c>
      <c r="J13621">
        <v>4500000</v>
      </c>
      <c r="K13621" s="4">
        <v>0</v>
      </c>
    </row>
    <row r="13622" spans="1:11" x14ac:dyDescent="0.35">
      <c r="A13622" t="s">
        <v>1275</v>
      </c>
      <c r="B13622" t="s">
        <v>2181</v>
      </c>
      <c r="C13622" t="s">
        <v>1902</v>
      </c>
      <c r="E13622" s="4">
        <v>15423430</v>
      </c>
      <c r="I13622" s="4">
        <v>15423430</v>
      </c>
      <c r="J13622">
        <v>15423430</v>
      </c>
      <c r="K13622" s="4">
        <v>0</v>
      </c>
    </row>
    <row r="13623" spans="1:11" x14ac:dyDescent="0.35">
      <c r="A13623" t="s">
        <v>1275</v>
      </c>
      <c r="B13623" t="s">
        <v>2169</v>
      </c>
      <c r="D13623" s="4">
        <v>2715000</v>
      </c>
      <c r="E13623" s="4">
        <v>34330086</v>
      </c>
      <c r="H13623" s="4">
        <v>2400000</v>
      </c>
      <c r="I13623" s="4">
        <v>39445086</v>
      </c>
      <c r="J13623" s="4">
        <v>37045086</v>
      </c>
      <c r="K13623" s="4">
        <v>2715000</v>
      </c>
    </row>
    <row r="13624" spans="1:11" x14ac:dyDescent="0.35">
      <c r="A13624" t="s">
        <v>1275</v>
      </c>
      <c r="B13624" t="s">
        <v>2170</v>
      </c>
      <c r="D13624" s="4">
        <v>276395446</v>
      </c>
      <c r="E13624" s="4">
        <v>72166512</v>
      </c>
      <c r="F13624" s="4">
        <v>52249061</v>
      </c>
      <c r="G13624" s="4">
        <v>19769180</v>
      </c>
      <c r="H13624" s="4">
        <v>21559701</v>
      </c>
      <c r="I13624" s="4">
        <v>442139899</v>
      </c>
      <c r="J13624" s="4">
        <f>SUM(D13624,E13624)</f>
        <v>348561958</v>
      </c>
      <c r="K13624" s="4">
        <v>276395446</v>
      </c>
    </row>
    <row r="13625" spans="1:11" x14ac:dyDescent="0.35">
      <c r="A13625" t="s">
        <v>1278</v>
      </c>
      <c r="B13625" t="s">
        <v>2118</v>
      </c>
      <c r="C13625" t="s">
        <v>1843</v>
      </c>
      <c r="D13625" s="4">
        <v>33125752</v>
      </c>
      <c r="E13625" s="4">
        <v>35185096</v>
      </c>
      <c r="F13625" s="4">
        <v>30723000</v>
      </c>
      <c r="I13625" s="4">
        <v>99033848</v>
      </c>
      <c r="J13625" s="4">
        <v>68310848</v>
      </c>
      <c r="K13625" s="4">
        <v>33125752</v>
      </c>
    </row>
    <row r="13626" spans="1:11" x14ac:dyDescent="0.35">
      <c r="A13626" t="s">
        <v>1278</v>
      </c>
      <c r="B13626" t="s">
        <v>2119</v>
      </c>
      <c r="C13626" t="s">
        <v>1844</v>
      </c>
      <c r="D13626" s="4">
        <v>7208732</v>
      </c>
      <c r="E13626" s="4">
        <v>1405266</v>
      </c>
      <c r="F13626" s="4">
        <v>2427925</v>
      </c>
      <c r="H13626" s="4">
        <v>995806</v>
      </c>
      <c r="I13626" s="4">
        <v>12037729</v>
      </c>
      <c r="J13626" s="4">
        <v>8613998</v>
      </c>
      <c r="K13626" s="4">
        <v>7208732</v>
      </c>
    </row>
    <row r="13627" spans="1:11" x14ac:dyDescent="0.35">
      <c r="A13627" t="s">
        <v>1278</v>
      </c>
      <c r="B13627" t="s">
        <v>2120</v>
      </c>
      <c r="C13627" t="s">
        <v>1845</v>
      </c>
      <c r="D13627" s="4">
        <v>7965876</v>
      </c>
      <c r="E13627" s="4">
        <v>654846</v>
      </c>
      <c r="I13627" s="4">
        <v>8620721</v>
      </c>
      <c r="J13627" s="4">
        <v>8620722</v>
      </c>
      <c r="K13627" s="4">
        <v>7965876</v>
      </c>
    </row>
    <row r="13628" spans="1:11" x14ac:dyDescent="0.35">
      <c r="A13628" t="s">
        <v>1278</v>
      </c>
      <c r="B13628" t="s">
        <v>2121</v>
      </c>
      <c r="D13628" s="4">
        <v>48300360</v>
      </c>
      <c r="E13628" s="4">
        <v>37245207</v>
      </c>
      <c r="F13628" s="4">
        <v>33150925</v>
      </c>
      <c r="H13628" s="4">
        <v>995806</v>
      </c>
      <c r="I13628" s="4">
        <v>119692298</v>
      </c>
      <c r="J13628" s="4">
        <v>85545567</v>
      </c>
      <c r="K13628" s="4">
        <v>48300360</v>
      </c>
    </row>
    <row r="13629" spans="1:11" x14ac:dyDescent="0.35">
      <c r="A13629" t="s">
        <v>1278</v>
      </c>
      <c r="B13629" t="s">
        <v>2122</v>
      </c>
      <c r="C13629" t="s">
        <v>1846</v>
      </c>
      <c r="D13629" s="4">
        <v>28702587</v>
      </c>
      <c r="E13629" s="4">
        <v>666967</v>
      </c>
      <c r="H13629" s="4">
        <v>27237669</v>
      </c>
      <c r="I13629" s="4">
        <v>56607223</v>
      </c>
      <c r="J13629" s="4">
        <v>29369554</v>
      </c>
      <c r="K13629" s="4">
        <v>28702587</v>
      </c>
    </row>
    <row r="13630" spans="1:11" x14ac:dyDescent="0.35">
      <c r="A13630" t="s">
        <v>1278</v>
      </c>
      <c r="B13630" t="s">
        <v>2123</v>
      </c>
      <c r="C13630" t="s">
        <v>1847</v>
      </c>
      <c r="D13630" s="4">
        <v>67115662</v>
      </c>
      <c r="E13630" s="4">
        <v>18308</v>
      </c>
      <c r="F13630" s="4">
        <v>2376622</v>
      </c>
      <c r="H13630" s="4">
        <v>57322</v>
      </c>
      <c r="I13630" s="4">
        <v>69567914</v>
      </c>
      <c r="J13630" s="4">
        <v>67133970</v>
      </c>
      <c r="K13630" s="4">
        <v>67115662</v>
      </c>
    </row>
    <row r="13631" spans="1:11" x14ac:dyDescent="0.35">
      <c r="A13631" t="s">
        <v>1278</v>
      </c>
      <c r="B13631" t="s">
        <v>2124</v>
      </c>
      <c r="C13631" t="s">
        <v>1848</v>
      </c>
      <c r="D13631" s="4">
        <v>215078</v>
      </c>
      <c r="E13631" s="4">
        <v>8850</v>
      </c>
      <c r="I13631" s="4">
        <v>223928</v>
      </c>
      <c r="J13631" s="4">
        <v>223928</v>
      </c>
      <c r="K13631" s="4">
        <v>215078</v>
      </c>
    </row>
    <row r="13632" spans="1:11" x14ac:dyDescent="0.35">
      <c r="A13632" t="s">
        <v>1278</v>
      </c>
      <c r="B13632" t="s">
        <v>2125</v>
      </c>
      <c r="D13632" s="4">
        <v>96033327</v>
      </c>
      <c r="E13632" s="4">
        <v>694125</v>
      </c>
      <c r="F13632" s="4">
        <v>2376622</v>
      </c>
      <c r="H13632" s="4">
        <v>27294991</v>
      </c>
      <c r="I13632" s="4">
        <v>126399064</v>
      </c>
      <c r="J13632" s="4">
        <v>96727452</v>
      </c>
      <c r="K13632" s="4">
        <v>96033327</v>
      </c>
    </row>
    <row r="13633" spans="1:11" x14ac:dyDescent="0.35">
      <c r="A13633" t="s">
        <v>1278</v>
      </c>
      <c r="B13633" t="s">
        <v>2126</v>
      </c>
      <c r="C13633" t="s">
        <v>1850</v>
      </c>
      <c r="D13633" s="4">
        <v>3220</v>
      </c>
      <c r="E13633" s="4">
        <v>20800000</v>
      </c>
      <c r="I13633" s="4">
        <v>20803220</v>
      </c>
      <c r="J13633" s="4">
        <v>20803220</v>
      </c>
      <c r="K13633" s="4">
        <v>3220</v>
      </c>
    </row>
    <row r="13634" spans="1:11" x14ac:dyDescent="0.35">
      <c r="A13634" t="s">
        <v>1278</v>
      </c>
      <c r="B13634" t="s">
        <v>2127</v>
      </c>
      <c r="D13634" s="4">
        <v>3220</v>
      </c>
      <c r="E13634" s="4">
        <v>20800000</v>
      </c>
      <c r="I13634" s="4">
        <v>20803220</v>
      </c>
      <c r="J13634" s="4">
        <v>20803220</v>
      </c>
      <c r="K13634" s="4">
        <v>3220</v>
      </c>
    </row>
    <row r="13635" spans="1:11" x14ac:dyDescent="0.35">
      <c r="A13635" t="s">
        <v>1278</v>
      </c>
      <c r="B13635" t="s">
        <v>2128</v>
      </c>
      <c r="C13635" t="s">
        <v>1851</v>
      </c>
      <c r="D13635" s="4">
        <v>577941</v>
      </c>
      <c r="E13635" s="4">
        <v>280747</v>
      </c>
      <c r="F13635" s="4">
        <v>492940</v>
      </c>
      <c r="I13635" s="4">
        <v>1351628</v>
      </c>
      <c r="J13635" s="4">
        <v>858688</v>
      </c>
      <c r="K13635" s="4">
        <v>577941</v>
      </c>
    </row>
    <row r="13636" spans="1:11" x14ac:dyDescent="0.35">
      <c r="A13636" t="s">
        <v>1278</v>
      </c>
      <c r="B13636" t="s">
        <v>2129</v>
      </c>
      <c r="C13636" t="s">
        <v>1852</v>
      </c>
      <c r="D13636" s="4">
        <v>16328</v>
      </c>
      <c r="E13636" s="4">
        <v>2881</v>
      </c>
      <c r="I13636" s="4">
        <v>19209</v>
      </c>
      <c r="J13636" s="4">
        <v>19209</v>
      </c>
      <c r="K13636" s="4">
        <v>16328</v>
      </c>
    </row>
    <row r="13637" spans="1:11" x14ac:dyDescent="0.35">
      <c r="A13637" t="s">
        <v>1278</v>
      </c>
      <c r="B13637" t="s">
        <v>2130</v>
      </c>
      <c r="C13637" t="s">
        <v>1853</v>
      </c>
      <c r="D13637" s="4">
        <v>6230</v>
      </c>
      <c r="E13637" s="4">
        <v>3078</v>
      </c>
      <c r="F13637" s="4">
        <v>9730</v>
      </c>
      <c r="I13637" s="4">
        <v>19039</v>
      </c>
      <c r="J13637" s="4">
        <v>9308</v>
      </c>
      <c r="K13637" s="4">
        <v>6230</v>
      </c>
    </row>
    <row r="13638" spans="1:11" x14ac:dyDescent="0.35">
      <c r="A13638" t="s">
        <v>1278</v>
      </c>
      <c r="B13638" t="s">
        <v>2172</v>
      </c>
      <c r="C13638" t="s">
        <v>1893</v>
      </c>
      <c r="D13638" s="4">
        <v>1026</v>
      </c>
      <c r="I13638" s="4">
        <v>1026</v>
      </c>
      <c r="J13638" s="4">
        <v>1026</v>
      </c>
      <c r="K13638" s="4">
        <v>1026</v>
      </c>
    </row>
    <row r="13639" spans="1:11" x14ac:dyDescent="0.35">
      <c r="A13639" t="s">
        <v>1278</v>
      </c>
      <c r="B13639" t="s">
        <v>2131</v>
      </c>
      <c r="C13639" t="s">
        <v>1854</v>
      </c>
      <c r="D13639" s="4">
        <v>2205765</v>
      </c>
      <c r="I13639" s="4">
        <v>2205765</v>
      </c>
      <c r="J13639" s="4">
        <v>2205765</v>
      </c>
      <c r="K13639" s="4">
        <v>2205765</v>
      </c>
    </row>
    <row r="13640" spans="1:11" x14ac:dyDescent="0.35">
      <c r="A13640" t="s">
        <v>1278</v>
      </c>
      <c r="B13640" t="s">
        <v>2132</v>
      </c>
      <c r="C13640" t="s">
        <v>1855</v>
      </c>
      <c r="D13640" s="4">
        <v>869600</v>
      </c>
      <c r="E13640" s="4">
        <v>6083</v>
      </c>
      <c r="F13640" s="4">
        <v>4897</v>
      </c>
      <c r="G13640" s="4">
        <v>76219</v>
      </c>
      <c r="I13640" s="4">
        <v>956799</v>
      </c>
      <c r="J13640" s="4">
        <v>875683</v>
      </c>
      <c r="K13640" s="4">
        <v>869600</v>
      </c>
    </row>
    <row r="13641" spans="1:11" x14ac:dyDescent="0.35">
      <c r="A13641" t="s">
        <v>1278</v>
      </c>
      <c r="B13641" t="s">
        <v>2133</v>
      </c>
      <c r="C13641" t="s">
        <v>1856</v>
      </c>
      <c r="E13641" s="4">
        <v>37274</v>
      </c>
      <c r="I13641" s="4">
        <v>37274</v>
      </c>
      <c r="J13641">
        <v>37274</v>
      </c>
      <c r="K13641" s="4">
        <v>0</v>
      </c>
    </row>
    <row r="13642" spans="1:11" x14ac:dyDescent="0.35">
      <c r="A13642" t="s">
        <v>1278</v>
      </c>
      <c r="B13642" t="s">
        <v>2134</v>
      </c>
      <c r="C13642" t="s">
        <v>1857</v>
      </c>
      <c r="D13642" s="4">
        <v>162952</v>
      </c>
      <c r="I13642" s="4">
        <v>162952</v>
      </c>
      <c r="J13642" s="4">
        <v>162952</v>
      </c>
      <c r="K13642" s="4">
        <v>162952</v>
      </c>
    </row>
    <row r="13643" spans="1:11" x14ac:dyDescent="0.35">
      <c r="A13643" t="s">
        <v>1278</v>
      </c>
      <c r="B13643" t="s">
        <v>2198</v>
      </c>
      <c r="C13643" t="s">
        <v>1920</v>
      </c>
      <c r="G13643" s="4">
        <v>71308</v>
      </c>
      <c r="I13643" s="4">
        <v>71308</v>
      </c>
      <c r="J13643">
        <v>0</v>
      </c>
      <c r="K13643" s="4">
        <v>0</v>
      </c>
    </row>
    <row r="13644" spans="1:11" x14ac:dyDescent="0.35">
      <c r="A13644" t="s">
        <v>1278</v>
      </c>
      <c r="B13644" t="s">
        <v>2135</v>
      </c>
      <c r="C13644" t="s">
        <v>1858</v>
      </c>
      <c r="D13644" s="4">
        <v>104574</v>
      </c>
      <c r="F13644" s="4">
        <v>285567</v>
      </c>
      <c r="G13644" s="4">
        <v>76419</v>
      </c>
      <c r="H13644" s="4">
        <v>8044</v>
      </c>
      <c r="I13644" s="4">
        <v>474605</v>
      </c>
      <c r="J13644" s="4">
        <v>104574</v>
      </c>
      <c r="K13644" s="4">
        <v>104574</v>
      </c>
    </row>
    <row r="13645" spans="1:11" x14ac:dyDescent="0.35">
      <c r="A13645" t="s">
        <v>1278</v>
      </c>
      <c r="B13645" t="s">
        <v>2136</v>
      </c>
      <c r="C13645" t="s">
        <v>1859</v>
      </c>
      <c r="D13645" s="4">
        <v>635076</v>
      </c>
      <c r="E13645" s="4">
        <v>161535</v>
      </c>
      <c r="F13645" s="4">
        <v>2605421</v>
      </c>
      <c r="G13645" s="4">
        <v>75000</v>
      </c>
      <c r="H13645" s="4">
        <v>1016107</v>
      </c>
      <c r="I13645" s="4">
        <v>4493138</v>
      </c>
      <c r="J13645" s="4">
        <v>796611</v>
      </c>
      <c r="K13645" s="4">
        <v>635076</v>
      </c>
    </row>
    <row r="13646" spans="1:11" x14ac:dyDescent="0.35">
      <c r="A13646" t="s">
        <v>1278</v>
      </c>
      <c r="B13646" t="s">
        <v>2137</v>
      </c>
      <c r="C13646" t="s">
        <v>1860</v>
      </c>
      <c r="D13646" s="4">
        <v>108703</v>
      </c>
      <c r="E13646" s="4">
        <v>0</v>
      </c>
      <c r="F13646" s="4">
        <v>1195733</v>
      </c>
      <c r="H13646" s="4">
        <v>108703</v>
      </c>
      <c r="I13646" s="4">
        <v>1413139</v>
      </c>
      <c r="J13646" s="4">
        <v>108703</v>
      </c>
      <c r="K13646" s="4">
        <v>108703</v>
      </c>
    </row>
    <row r="13647" spans="1:11" x14ac:dyDescent="0.35">
      <c r="A13647" t="s">
        <v>1278</v>
      </c>
      <c r="B13647" t="s">
        <v>2138</v>
      </c>
      <c r="C13647" t="s">
        <v>1861</v>
      </c>
      <c r="D13647" s="4">
        <v>371708</v>
      </c>
      <c r="E13647" s="4">
        <v>117522</v>
      </c>
      <c r="F13647" s="4">
        <v>195871</v>
      </c>
      <c r="I13647" s="4">
        <v>685101</v>
      </c>
      <c r="J13647" s="4">
        <v>489230</v>
      </c>
      <c r="K13647" s="4">
        <v>371708</v>
      </c>
    </row>
    <row r="13648" spans="1:11" x14ac:dyDescent="0.35">
      <c r="A13648" t="s">
        <v>1278</v>
      </c>
      <c r="B13648" t="s">
        <v>2139</v>
      </c>
      <c r="C13648" t="s">
        <v>1862</v>
      </c>
      <c r="D13648" s="4">
        <v>85464</v>
      </c>
      <c r="E13648" s="4">
        <v>0</v>
      </c>
      <c r="F13648" s="4">
        <v>940107</v>
      </c>
      <c r="H13648" s="4">
        <v>85464</v>
      </c>
      <c r="I13648" s="4">
        <v>1111036</v>
      </c>
      <c r="J13648" s="4">
        <v>85464</v>
      </c>
      <c r="K13648" s="4">
        <v>85464</v>
      </c>
    </row>
    <row r="13649" spans="1:11" x14ac:dyDescent="0.35">
      <c r="A13649" t="s">
        <v>1278</v>
      </c>
      <c r="B13649" t="s">
        <v>2140</v>
      </c>
      <c r="C13649" t="s">
        <v>1863</v>
      </c>
      <c r="D13649" s="4">
        <v>23340</v>
      </c>
      <c r="G13649" s="4">
        <v>7780</v>
      </c>
      <c r="I13649" s="4">
        <v>31120</v>
      </c>
      <c r="J13649" s="4">
        <v>23340</v>
      </c>
      <c r="K13649" s="4">
        <v>23340</v>
      </c>
    </row>
    <row r="13650" spans="1:11" x14ac:dyDescent="0.35">
      <c r="A13650" t="s">
        <v>1278</v>
      </c>
      <c r="B13650" t="s">
        <v>2141</v>
      </c>
      <c r="D13650" s="4">
        <v>5168708</v>
      </c>
      <c r="E13650" s="4">
        <v>609120</v>
      </c>
      <c r="F13650" s="4">
        <v>5730266</v>
      </c>
      <c r="G13650" s="4">
        <v>306726</v>
      </c>
      <c r="H13650" s="4">
        <v>1218318</v>
      </c>
      <c r="I13650" s="4">
        <v>13033138</v>
      </c>
      <c r="J13650" s="4">
        <v>5777828</v>
      </c>
      <c r="K13650" s="4">
        <v>5168708</v>
      </c>
    </row>
    <row r="13651" spans="1:11" x14ac:dyDescent="0.35">
      <c r="A13651" t="s">
        <v>1278</v>
      </c>
      <c r="B13651" t="s">
        <v>2142</v>
      </c>
      <c r="C13651" t="s">
        <v>1864</v>
      </c>
      <c r="D13651" s="4">
        <v>22317</v>
      </c>
      <c r="E13651" s="4">
        <v>739</v>
      </c>
      <c r="I13651" s="4">
        <v>23056</v>
      </c>
      <c r="J13651" s="4">
        <v>23056</v>
      </c>
      <c r="K13651" s="4">
        <v>22317</v>
      </c>
    </row>
    <row r="13652" spans="1:11" x14ac:dyDescent="0.35">
      <c r="A13652" t="s">
        <v>1278</v>
      </c>
      <c r="B13652" t="s">
        <v>2143</v>
      </c>
      <c r="C13652" t="s">
        <v>1865</v>
      </c>
      <c r="D13652" s="4">
        <v>20930</v>
      </c>
      <c r="H13652" s="4">
        <v>37929</v>
      </c>
      <c r="I13652" s="4">
        <v>58859</v>
      </c>
      <c r="J13652" s="4">
        <v>20930</v>
      </c>
      <c r="K13652" s="4">
        <v>20930</v>
      </c>
    </row>
    <row r="13653" spans="1:11" x14ac:dyDescent="0.35">
      <c r="A13653" t="s">
        <v>1278</v>
      </c>
      <c r="B13653" t="s">
        <v>2144</v>
      </c>
      <c r="C13653" t="s">
        <v>1866</v>
      </c>
      <c r="D13653" s="4">
        <v>22078</v>
      </c>
      <c r="I13653" s="4">
        <v>22078</v>
      </c>
      <c r="J13653" s="4">
        <v>22078</v>
      </c>
      <c r="K13653" s="4">
        <v>22078</v>
      </c>
    </row>
    <row r="13654" spans="1:11" x14ac:dyDescent="0.35">
      <c r="A13654" t="s">
        <v>1278</v>
      </c>
      <c r="B13654" t="s">
        <v>2145</v>
      </c>
      <c r="C13654" t="s">
        <v>1867</v>
      </c>
      <c r="D13654" s="4">
        <v>2539268</v>
      </c>
      <c r="E13654" s="4">
        <v>50000</v>
      </c>
      <c r="G13654" s="4">
        <v>54000</v>
      </c>
      <c r="H13654" s="4">
        <v>2425201</v>
      </c>
      <c r="I13654" s="4">
        <v>5068469</v>
      </c>
      <c r="J13654" s="4">
        <v>2589268</v>
      </c>
      <c r="K13654" s="4">
        <v>2539268</v>
      </c>
    </row>
    <row r="13655" spans="1:11" x14ac:dyDescent="0.35">
      <c r="A13655" t="s">
        <v>1278</v>
      </c>
      <c r="B13655" t="s">
        <v>2146</v>
      </c>
      <c r="C13655" t="s">
        <v>1868</v>
      </c>
      <c r="D13655" s="4">
        <v>151176</v>
      </c>
      <c r="E13655" s="4">
        <v>5259</v>
      </c>
      <c r="F13655" s="4">
        <v>15778</v>
      </c>
      <c r="G13655" s="4">
        <v>5259</v>
      </c>
      <c r="H13655" s="4">
        <v>4881761</v>
      </c>
      <c r="I13655" s="4">
        <v>5059234</v>
      </c>
      <c r="J13655" s="4">
        <v>156435</v>
      </c>
      <c r="K13655" s="4">
        <v>151176</v>
      </c>
    </row>
    <row r="13656" spans="1:11" x14ac:dyDescent="0.35">
      <c r="A13656" t="s">
        <v>1278</v>
      </c>
      <c r="B13656" t="s">
        <v>2173</v>
      </c>
      <c r="C13656" t="s">
        <v>1894</v>
      </c>
      <c r="D13656" s="4">
        <v>2619</v>
      </c>
      <c r="I13656" s="4">
        <v>2619</v>
      </c>
      <c r="J13656" s="4">
        <v>2619</v>
      </c>
      <c r="K13656" s="4">
        <v>2619</v>
      </c>
    </row>
    <row r="13657" spans="1:11" x14ac:dyDescent="0.35">
      <c r="A13657" t="s">
        <v>1278</v>
      </c>
      <c r="B13657" t="s">
        <v>2147</v>
      </c>
      <c r="C13657" t="s">
        <v>1869</v>
      </c>
      <c r="D13657" s="4">
        <v>8296</v>
      </c>
      <c r="E13657" s="4">
        <v>0</v>
      </c>
      <c r="H13657" s="4">
        <v>2198400</v>
      </c>
      <c r="I13657" s="4">
        <v>2206696</v>
      </c>
      <c r="J13657" s="4">
        <v>8296</v>
      </c>
      <c r="K13657" s="4">
        <v>8296</v>
      </c>
    </row>
    <row r="13658" spans="1:11" x14ac:dyDescent="0.35">
      <c r="A13658" t="s">
        <v>1278</v>
      </c>
      <c r="B13658" t="s">
        <v>2148</v>
      </c>
      <c r="C13658" t="s">
        <v>1870</v>
      </c>
      <c r="D13658" s="4">
        <v>419192</v>
      </c>
      <c r="E13658" s="4">
        <v>7680171</v>
      </c>
      <c r="H13658" s="4">
        <v>379747</v>
      </c>
      <c r="I13658" s="4">
        <v>8479110</v>
      </c>
      <c r="J13658" s="4">
        <v>8099363</v>
      </c>
      <c r="K13658" s="4">
        <v>419192</v>
      </c>
    </row>
    <row r="13659" spans="1:11" x14ac:dyDescent="0.35">
      <c r="A13659" t="s">
        <v>1278</v>
      </c>
      <c r="B13659" t="s">
        <v>2149</v>
      </c>
      <c r="C13659" t="s">
        <v>1871</v>
      </c>
      <c r="D13659" s="4">
        <v>11810951</v>
      </c>
      <c r="E13659" s="4">
        <v>50998</v>
      </c>
      <c r="H13659" s="4">
        <v>28894</v>
      </c>
      <c r="I13659" s="4">
        <v>11890843</v>
      </c>
      <c r="J13659" s="4">
        <v>11861949</v>
      </c>
      <c r="K13659" s="4">
        <v>11810951</v>
      </c>
    </row>
    <row r="13660" spans="1:11" x14ac:dyDescent="0.35">
      <c r="A13660" t="s">
        <v>1278</v>
      </c>
      <c r="B13660" t="s">
        <v>2150</v>
      </c>
      <c r="C13660" t="s">
        <v>1872</v>
      </c>
      <c r="D13660" s="4">
        <v>1117791</v>
      </c>
      <c r="E13660" s="4">
        <v>2924</v>
      </c>
      <c r="I13660" s="4">
        <v>1120715</v>
      </c>
      <c r="J13660" s="4">
        <v>1120715</v>
      </c>
      <c r="K13660" s="4">
        <v>1117791</v>
      </c>
    </row>
    <row r="13661" spans="1:11" x14ac:dyDescent="0.35">
      <c r="A13661" t="s">
        <v>1278</v>
      </c>
      <c r="B13661" t="s">
        <v>2151</v>
      </c>
      <c r="C13661" t="s">
        <v>1873</v>
      </c>
      <c r="D13661" s="4">
        <v>22226</v>
      </c>
      <c r="I13661" s="4">
        <v>22226</v>
      </c>
      <c r="J13661" s="4">
        <v>22226</v>
      </c>
      <c r="K13661" s="4">
        <v>22226</v>
      </c>
    </row>
    <row r="13662" spans="1:11" x14ac:dyDescent="0.35">
      <c r="A13662" t="s">
        <v>1278</v>
      </c>
      <c r="B13662" t="s">
        <v>2152</v>
      </c>
      <c r="C13662" t="s">
        <v>1874</v>
      </c>
      <c r="D13662" s="4">
        <v>6821</v>
      </c>
      <c r="E13662" s="4">
        <v>3410</v>
      </c>
      <c r="I13662" s="4">
        <v>10231</v>
      </c>
      <c r="J13662" s="4">
        <v>10231</v>
      </c>
      <c r="K13662" s="4">
        <v>6821</v>
      </c>
    </row>
    <row r="13663" spans="1:11" x14ac:dyDescent="0.35">
      <c r="A13663" t="s">
        <v>1278</v>
      </c>
      <c r="B13663" t="s">
        <v>2153</v>
      </c>
      <c r="C13663" t="s">
        <v>1875</v>
      </c>
      <c r="D13663" s="4">
        <v>13368</v>
      </c>
      <c r="H13663" s="4">
        <v>81369</v>
      </c>
      <c r="I13663" s="4">
        <v>94737</v>
      </c>
      <c r="J13663" s="4">
        <v>13368</v>
      </c>
      <c r="K13663" s="4">
        <v>13368</v>
      </c>
    </row>
    <row r="13664" spans="1:11" x14ac:dyDescent="0.35">
      <c r="A13664" t="s">
        <v>1278</v>
      </c>
      <c r="B13664" t="s">
        <v>2155</v>
      </c>
      <c r="C13664" t="s">
        <v>1877</v>
      </c>
      <c r="D13664" s="4">
        <v>77507</v>
      </c>
      <c r="I13664" s="4">
        <v>77507</v>
      </c>
      <c r="J13664" s="4">
        <v>77507</v>
      </c>
      <c r="K13664" s="4">
        <v>77507</v>
      </c>
    </row>
    <row r="13665" spans="1:11" x14ac:dyDescent="0.35">
      <c r="A13665" t="s">
        <v>1278</v>
      </c>
      <c r="B13665" t="s">
        <v>2156</v>
      </c>
      <c r="D13665" s="4">
        <v>16234540</v>
      </c>
      <c r="E13665" s="4">
        <v>7793502</v>
      </c>
      <c r="F13665" s="4">
        <v>15778</v>
      </c>
      <c r="G13665" s="4">
        <v>59259</v>
      </c>
      <c r="H13665" s="4">
        <v>10033302</v>
      </c>
      <c r="I13665" s="4">
        <v>34136381</v>
      </c>
      <c r="J13665" s="4">
        <v>24028042</v>
      </c>
      <c r="K13665" s="4">
        <v>16234540</v>
      </c>
    </row>
    <row r="13666" spans="1:11" x14ac:dyDescent="0.35">
      <c r="A13666" t="s">
        <v>1278</v>
      </c>
      <c r="B13666" t="s">
        <v>2157</v>
      </c>
      <c r="C13666" t="s">
        <v>1879</v>
      </c>
      <c r="D13666" s="4">
        <v>5070868</v>
      </c>
      <c r="I13666" s="4">
        <v>5070868</v>
      </c>
      <c r="J13666" s="4">
        <v>5070868</v>
      </c>
      <c r="K13666" s="4">
        <v>5070868</v>
      </c>
    </row>
    <row r="13667" spans="1:11" x14ac:dyDescent="0.35">
      <c r="A13667" t="s">
        <v>1278</v>
      </c>
      <c r="B13667" t="s">
        <v>2186</v>
      </c>
      <c r="C13667" t="s">
        <v>1907</v>
      </c>
      <c r="D13667" s="4">
        <v>11752</v>
      </c>
      <c r="I13667" s="4">
        <v>11752</v>
      </c>
      <c r="J13667" s="4">
        <v>11752</v>
      </c>
      <c r="K13667" s="4">
        <v>11752</v>
      </c>
    </row>
    <row r="13668" spans="1:11" x14ac:dyDescent="0.35">
      <c r="A13668" t="s">
        <v>1278</v>
      </c>
      <c r="B13668" t="s">
        <v>2176</v>
      </c>
      <c r="C13668" t="s">
        <v>1897</v>
      </c>
      <c r="D13668" s="4">
        <v>40316</v>
      </c>
      <c r="I13668" s="4">
        <v>40316</v>
      </c>
      <c r="J13668" s="4">
        <v>40316</v>
      </c>
      <c r="K13668" s="4">
        <v>40316</v>
      </c>
    </row>
    <row r="13669" spans="1:11" x14ac:dyDescent="0.35">
      <c r="A13669" t="s">
        <v>1278</v>
      </c>
      <c r="B13669" t="s">
        <v>2158</v>
      </c>
      <c r="C13669" t="s">
        <v>1880</v>
      </c>
      <c r="D13669" s="4">
        <v>1689833</v>
      </c>
      <c r="I13669" s="4">
        <v>1689833</v>
      </c>
      <c r="J13669" s="4">
        <v>1689833</v>
      </c>
      <c r="K13669" s="4">
        <v>1689833</v>
      </c>
    </row>
    <row r="13670" spans="1:11" x14ac:dyDescent="0.35">
      <c r="A13670" t="s">
        <v>1278</v>
      </c>
      <c r="B13670" t="s">
        <v>2159</v>
      </c>
      <c r="C13670" t="s">
        <v>1881</v>
      </c>
      <c r="D13670" s="4">
        <v>5050416</v>
      </c>
      <c r="I13670" s="4">
        <v>5050416</v>
      </c>
      <c r="J13670" s="4">
        <v>5050416</v>
      </c>
      <c r="K13670" s="4">
        <v>5050416</v>
      </c>
    </row>
    <row r="13671" spans="1:11" x14ac:dyDescent="0.35">
      <c r="A13671" t="s">
        <v>1278</v>
      </c>
      <c r="B13671" t="s">
        <v>2174</v>
      </c>
      <c r="C13671" t="s">
        <v>1895</v>
      </c>
      <c r="D13671" s="4">
        <v>106614</v>
      </c>
      <c r="I13671" s="4">
        <v>106614</v>
      </c>
      <c r="J13671" s="4">
        <v>106614</v>
      </c>
      <c r="K13671" s="4">
        <v>106614</v>
      </c>
    </row>
    <row r="13672" spans="1:11" x14ac:dyDescent="0.35">
      <c r="A13672" t="s">
        <v>1278</v>
      </c>
      <c r="B13672" t="s">
        <v>2160</v>
      </c>
      <c r="C13672" t="s">
        <v>1882</v>
      </c>
      <c r="D13672" s="4">
        <v>248412</v>
      </c>
      <c r="I13672" s="4">
        <v>248412</v>
      </c>
      <c r="J13672" s="4">
        <v>248412</v>
      </c>
      <c r="K13672" s="4">
        <v>248412</v>
      </c>
    </row>
    <row r="13673" spans="1:11" x14ac:dyDescent="0.35">
      <c r="A13673" t="s">
        <v>1278</v>
      </c>
      <c r="B13673" t="s">
        <v>2161</v>
      </c>
      <c r="C13673" t="s">
        <v>1883</v>
      </c>
      <c r="D13673" s="4">
        <v>94933</v>
      </c>
      <c r="I13673" s="4">
        <v>94933</v>
      </c>
      <c r="J13673" s="4">
        <v>94933</v>
      </c>
      <c r="K13673" s="4">
        <v>94933</v>
      </c>
    </row>
    <row r="13674" spans="1:11" x14ac:dyDescent="0.35">
      <c r="A13674" t="s">
        <v>1278</v>
      </c>
      <c r="B13674" t="s">
        <v>2163</v>
      </c>
      <c r="D13674" s="4">
        <v>12313143</v>
      </c>
      <c r="I13674" s="4">
        <v>12313143</v>
      </c>
      <c r="J13674" s="4">
        <v>12313143</v>
      </c>
      <c r="K13674" s="4">
        <v>12313143</v>
      </c>
    </row>
    <row r="13675" spans="1:11" x14ac:dyDescent="0.35">
      <c r="A13675" t="s">
        <v>1278</v>
      </c>
      <c r="B13675" t="s">
        <v>2164</v>
      </c>
      <c r="C13675" t="s">
        <v>1886</v>
      </c>
      <c r="D13675" s="4">
        <v>386483</v>
      </c>
      <c r="I13675" s="4">
        <v>386483</v>
      </c>
      <c r="J13675" s="4">
        <v>386483</v>
      </c>
      <c r="K13675" s="4">
        <v>386483</v>
      </c>
    </row>
    <row r="13676" spans="1:11" x14ac:dyDescent="0.35">
      <c r="A13676" t="s">
        <v>1278</v>
      </c>
      <c r="B13676" t="s">
        <v>2165</v>
      </c>
      <c r="D13676" s="4">
        <v>386483</v>
      </c>
      <c r="I13676" s="4">
        <v>386483</v>
      </c>
      <c r="J13676" s="4">
        <v>386483</v>
      </c>
      <c r="K13676" s="4">
        <v>386483</v>
      </c>
    </row>
    <row r="13677" spans="1:11" x14ac:dyDescent="0.35">
      <c r="A13677" t="s">
        <v>1278</v>
      </c>
      <c r="B13677" t="s">
        <v>2177</v>
      </c>
      <c r="C13677" t="s">
        <v>1898</v>
      </c>
      <c r="D13677" s="4">
        <v>83624</v>
      </c>
      <c r="I13677" s="4">
        <v>83624</v>
      </c>
      <c r="J13677" s="4">
        <v>83624</v>
      </c>
      <c r="K13677" s="4">
        <v>83624</v>
      </c>
    </row>
    <row r="13678" spans="1:11" x14ac:dyDescent="0.35">
      <c r="A13678" t="s">
        <v>1278</v>
      </c>
      <c r="B13678" t="s">
        <v>2183</v>
      </c>
      <c r="C13678" t="s">
        <v>1904</v>
      </c>
      <c r="D13678" s="4">
        <v>538645</v>
      </c>
      <c r="I13678" s="4">
        <v>538645</v>
      </c>
      <c r="J13678" s="4">
        <v>538645</v>
      </c>
      <c r="K13678" s="4">
        <v>538645</v>
      </c>
    </row>
    <row r="13679" spans="1:11" x14ac:dyDescent="0.35">
      <c r="A13679" t="s">
        <v>1278</v>
      </c>
      <c r="B13679" t="s">
        <v>2187</v>
      </c>
      <c r="C13679" t="s">
        <v>1908</v>
      </c>
      <c r="D13679" s="4">
        <v>27241</v>
      </c>
      <c r="I13679" s="4">
        <v>27241</v>
      </c>
      <c r="J13679" s="4">
        <v>27241</v>
      </c>
      <c r="K13679" s="4">
        <v>27241</v>
      </c>
    </row>
    <row r="13680" spans="1:11" x14ac:dyDescent="0.35">
      <c r="A13680" t="s">
        <v>1278</v>
      </c>
      <c r="B13680" t="s">
        <v>2166</v>
      </c>
      <c r="C13680" t="s">
        <v>1888</v>
      </c>
      <c r="D13680" s="4">
        <v>0</v>
      </c>
      <c r="H13680" s="4">
        <v>1440000</v>
      </c>
      <c r="I13680" s="4">
        <v>1440000</v>
      </c>
      <c r="J13680" s="4">
        <v>0</v>
      </c>
      <c r="K13680" s="4">
        <v>0</v>
      </c>
    </row>
    <row r="13681" spans="1:11" x14ac:dyDescent="0.35">
      <c r="A13681" t="s">
        <v>1278</v>
      </c>
      <c r="B13681" t="s">
        <v>2180</v>
      </c>
      <c r="C13681" t="s">
        <v>1901</v>
      </c>
      <c r="E13681" s="4">
        <v>1762500</v>
      </c>
      <c r="I13681" s="4">
        <v>1762500</v>
      </c>
      <c r="J13681">
        <v>1762500</v>
      </c>
      <c r="K13681" s="4">
        <v>0</v>
      </c>
    </row>
    <row r="13682" spans="1:11" x14ac:dyDescent="0.35">
      <c r="A13682" t="s">
        <v>1278</v>
      </c>
      <c r="B13682" t="s">
        <v>2167</v>
      </c>
      <c r="C13682" t="s">
        <v>1889</v>
      </c>
      <c r="E13682" s="4">
        <v>1890000</v>
      </c>
      <c r="I13682" s="4">
        <v>1890000</v>
      </c>
      <c r="J13682">
        <v>1890000</v>
      </c>
      <c r="K13682" s="4">
        <v>0</v>
      </c>
    </row>
    <row r="13683" spans="1:11" x14ac:dyDescent="0.35">
      <c r="A13683" t="s">
        <v>1278</v>
      </c>
      <c r="B13683" t="s">
        <v>2168</v>
      </c>
      <c r="C13683" t="s">
        <v>1890</v>
      </c>
      <c r="D13683" s="4">
        <v>18750</v>
      </c>
      <c r="E13683" s="4">
        <v>750000</v>
      </c>
      <c r="I13683" s="4">
        <v>768750</v>
      </c>
      <c r="J13683" s="4">
        <v>768750</v>
      </c>
      <c r="K13683" s="4">
        <v>18750</v>
      </c>
    </row>
    <row r="13684" spans="1:11" x14ac:dyDescent="0.35">
      <c r="A13684" t="s">
        <v>1278</v>
      </c>
      <c r="B13684" t="s">
        <v>2181</v>
      </c>
      <c r="C13684" t="s">
        <v>1902</v>
      </c>
      <c r="D13684" s="4">
        <v>16937</v>
      </c>
      <c r="E13684" s="4">
        <v>3525000</v>
      </c>
      <c r="I13684" s="4">
        <v>3541937</v>
      </c>
      <c r="J13684" s="4">
        <v>3541937</v>
      </c>
      <c r="K13684" s="4">
        <v>16937</v>
      </c>
    </row>
    <row r="13685" spans="1:11" x14ac:dyDescent="0.35">
      <c r="A13685" t="s">
        <v>1278</v>
      </c>
      <c r="B13685" t="s">
        <v>2169</v>
      </c>
      <c r="D13685" s="4">
        <v>685197</v>
      </c>
      <c r="E13685" s="4">
        <v>7927500</v>
      </c>
      <c r="H13685" s="4">
        <v>1440000</v>
      </c>
      <c r="I13685" s="4">
        <v>10052697</v>
      </c>
      <c r="J13685" s="4">
        <v>8612697</v>
      </c>
      <c r="K13685" s="4">
        <v>685197</v>
      </c>
    </row>
    <row r="13686" spans="1:11" x14ac:dyDescent="0.35">
      <c r="A13686" t="s">
        <v>1278</v>
      </c>
      <c r="B13686" t="s">
        <v>2170</v>
      </c>
      <c r="D13686" s="4">
        <v>179124978</v>
      </c>
      <c r="E13686" s="4">
        <v>75069454</v>
      </c>
      <c r="F13686" s="4">
        <v>41273591</v>
      </c>
      <c r="G13686" s="4">
        <v>365985</v>
      </c>
      <c r="H13686" s="4">
        <v>40982417</v>
      </c>
      <c r="I13686" s="4">
        <v>336816424</v>
      </c>
      <c r="J13686" s="4">
        <f>SUM(D13686,E13686)</f>
        <v>254194432</v>
      </c>
      <c r="K13686" s="4">
        <v>179124978</v>
      </c>
    </row>
    <row r="13687" spans="1:11" x14ac:dyDescent="0.35">
      <c r="A13687" t="s">
        <v>1282</v>
      </c>
      <c r="B13687" t="s">
        <v>2118</v>
      </c>
      <c r="C13687" t="s">
        <v>1843</v>
      </c>
      <c r="D13687" s="4">
        <v>19597010</v>
      </c>
      <c r="E13687" s="4">
        <v>1389855</v>
      </c>
      <c r="F13687" s="4">
        <v>11172000</v>
      </c>
      <c r="I13687" s="4">
        <v>32158865</v>
      </c>
      <c r="J13687" s="4">
        <v>20986865</v>
      </c>
      <c r="K13687" s="4">
        <v>19597010</v>
      </c>
    </row>
    <row r="13688" spans="1:11" x14ac:dyDescent="0.35">
      <c r="A13688" t="s">
        <v>1282</v>
      </c>
      <c r="B13688" t="s">
        <v>2119</v>
      </c>
      <c r="C13688" t="s">
        <v>1844</v>
      </c>
      <c r="D13688" s="4">
        <v>3108618</v>
      </c>
      <c r="E13688" s="4">
        <v>31950</v>
      </c>
      <c r="F13688" s="4">
        <v>188147</v>
      </c>
      <c r="G13688" s="4">
        <v>56700</v>
      </c>
      <c r="H13688" s="4">
        <v>11250</v>
      </c>
      <c r="I13688" s="4">
        <v>3396666</v>
      </c>
      <c r="J13688" s="4">
        <v>3140568</v>
      </c>
      <c r="K13688" s="4">
        <v>3108618</v>
      </c>
    </row>
    <row r="13689" spans="1:11" x14ac:dyDescent="0.35">
      <c r="A13689" t="s">
        <v>1282</v>
      </c>
      <c r="B13689" t="s">
        <v>2120</v>
      </c>
      <c r="C13689" t="s">
        <v>1845</v>
      </c>
      <c r="D13689" s="4">
        <v>2690526</v>
      </c>
      <c r="I13689" s="4">
        <v>2690526</v>
      </c>
      <c r="J13689" s="4">
        <v>2690526</v>
      </c>
      <c r="K13689" s="4">
        <v>2690526</v>
      </c>
    </row>
    <row r="13690" spans="1:11" x14ac:dyDescent="0.35">
      <c r="A13690" t="s">
        <v>1282</v>
      </c>
      <c r="B13690" t="s">
        <v>2121</v>
      </c>
      <c r="D13690" s="4">
        <v>25396154</v>
      </c>
      <c r="E13690" s="4">
        <v>1421805</v>
      </c>
      <c r="F13690" s="4">
        <v>11360147</v>
      </c>
      <c r="G13690" s="4">
        <v>56700</v>
      </c>
      <c r="H13690" s="4">
        <v>11250</v>
      </c>
      <c r="I13690" s="4">
        <v>38246056</v>
      </c>
      <c r="J13690" s="4">
        <v>26817959</v>
      </c>
      <c r="K13690" s="4">
        <v>25396154</v>
      </c>
    </row>
    <row r="13691" spans="1:11" x14ac:dyDescent="0.35">
      <c r="A13691" t="s">
        <v>1282</v>
      </c>
      <c r="B13691" t="s">
        <v>2122</v>
      </c>
      <c r="C13691" t="s">
        <v>1846</v>
      </c>
      <c r="D13691" s="4">
        <v>17026382</v>
      </c>
      <c r="E13691" s="4">
        <v>384819</v>
      </c>
      <c r="F13691" s="4">
        <v>365678</v>
      </c>
      <c r="H13691" s="4">
        <v>13380261</v>
      </c>
      <c r="I13691" s="4">
        <v>31157139</v>
      </c>
      <c r="J13691" s="4">
        <v>17411201</v>
      </c>
      <c r="K13691" s="4">
        <v>17026382</v>
      </c>
    </row>
    <row r="13692" spans="1:11" x14ac:dyDescent="0.35">
      <c r="A13692" t="s">
        <v>1282</v>
      </c>
      <c r="B13692" t="s">
        <v>2123</v>
      </c>
      <c r="C13692" t="s">
        <v>1847</v>
      </c>
      <c r="D13692" s="4">
        <v>10621335</v>
      </c>
      <c r="E13692" s="4">
        <v>328132</v>
      </c>
      <c r="F13692" s="4">
        <v>405405</v>
      </c>
      <c r="G13692" s="4">
        <v>70000</v>
      </c>
      <c r="I13692" s="4">
        <v>11424872</v>
      </c>
      <c r="J13692" s="4">
        <v>10949467</v>
      </c>
      <c r="K13692" s="4">
        <v>10621335</v>
      </c>
    </row>
    <row r="13693" spans="1:11" x14ac:dyDescent="0.35">
      <c r="A13693" t="s">
        <v>1282</v>
      </c>
      <c r="B13693" t="s">
        <v>2124</v>
      </c>
      <c r="C13693" t="s">
        <v>1848</v>
      </c>
      <c r="D13693" s="4">
        <v>5810</v>
      </c>
      <c r="E13693" s="4">
        <v>14525</v>
      </c>
      <c r="I13693" s="4">
        <v>20335</v>
      </c>
      <c r="J13693" s="4">
        <v>20335</v>
      </c>
      <c r="K13693" s="4">
        <v>5810</v>
      </c>
    </row>
    <row r="13694" spans="1:11" x14ac:dyDescent="0.35">
      <c r="A13694" t="s">
        <v>1282</v>
      </c>
      <c r="B13694" t="s">
        <v>2125</v>
      </c>
      <c r="D13694" s="4">
        <v>27653527</v>
      </c>
      <c r="E13694" s="4">
        <v>727476</v>
      </c>
      <c r="F13694" s="4">
        <v>771083</v>
      </c>
      <c r="G13694" s="4">
        <v>70000</v>
      </c>
      <c r="H13694" s="4">
        <v>13380261</v>
      </c>
      <c r="I13694" s="4">
        <v>42602347</v>
      </c>
      <c r="J13694" s="4">
        <v>28381003</v>
      </c>
      <c r="K13694" s="4">
        <v>27653527</v>
      </c>
    </row>
    <row r="13695" spans="1:11" x14ac:dyDescent="0.35">
      <c r="A13695" t="s">
        <v>1282</v>
      </c>
      <c r="B13695" t="s">
        <v>2205</v>
      </c>
      <c r="C13695" t="s">
        <v>1951</v>
      </c>
      <c r="F13695" s="4">
        <v>500000</v>
      </c>
      <c r="I13695" s="4">
        <v>500000</v>
      </c>
      <c r="J13695">
        <v>0</v>
      </c>
      <c r="K13695" s="4">
        <v>0</v>
      </c>
    </row>
    <row r="13696" spans="1:11" x14ac:dyDescent="0.35">
      <c r="A13696" t="s">
        <v>1282</v>
      </c>
      <c r="B13696" t="s">
        <v>2126</v>
      </c>
      <c r="C13696" t="s">
        <v>1850</v>
      </c>
      <c r="D13696" s="4">
        <v>7090</v>
      </c>
      <c r="F13696" s="4">
        <v>12000000</v>
      </c>
      <c r="I13696" s="4">
        <v>12007090</v>
      </c>
      <c r="J13696" s="4">
        <v>7090</v>
      </c>
      <c r="K13696" s="4">
        <v>7090</v>
      </c>
    </row>
    <row r="13697" spans="1:11" x14ac:dyDescent="0.35">
      <c r="A13697" t="s">
        <v>1282</v>
      </c>
      <c r="B13697" t="s">
        <v>2127</v>
      </c>
      <c r="D13697" s="4">
        <v>7090</v>
      </c>
      <c r="F13697" s="4">
        <v>12500000</v>
      </c>
      <c r="I13697" s="4">
        <v>12507090</v>
      </c>
      <c r="J13697" s="4">
        <v>7090</v>
      </c>
      <c r="K13697" s="4">
        <v>7090</v>
      </c>
    </row>
    <row r="13698" spans="1:11" x14ac:dyDescent="0.35">
      <c r="A13698" t="s">
        <v>1282</v>
      </c>
      <c r="B13698" t="s">
        <v>2128</v>
      </c>
      <c r="C13698" t="s">
        <v>1851</v>
      </c>
      <c r="D13698" s="4">
        <v>138741</v>
      </c>
      <c r="I13698" s="4">
        <v>138741</v>
      </c>
      <c r="J13698" s="4">
        <v>138741</v>
      </c>
      <c r="K13698" s="4">
        <v>138741</v>
      </c>
    </row>
    <row r="13699" spans="1:11" x14ac:dyDescent="0.35">
      <c r="A13699" t="s">
        <v>1282</v>
      </c>
      <c r="B13699" t="s">
        <v>2129</v>
      </c>
      <c r="C13699" t="s">
        <v>1852</v>
      </c>
      <c r="D13699" s="4">
        <v>16355</v>
      </c>
      <c r="E13699" s="4">
        <v>5452</v>
      </c>
      <c r="I13699" s="4">
        <v>21807</v>
      </c>
      <c r="J13699" s="4">
        <v>21807</v>
      </c>
      <c r="K13699" s="4">
        <v>16355</v>
      </c>
    </row>
    <row r="13700" spans="1:11" x14ac:dyDescent="0.35">
      <c r="A13700" t="s">
        <v>1282</v>
      </c>
      <c r="B13700" t="s">
        <v>2130</v>
      </c>
      <c r="C13700" t="s">
        <v>1853</v>
      </c>
      <c r="D13700" s="4">
        <v>2730</v>
      </c>
      <c r="E13700" s="4">
        <v>16383</v>
      </c>
      <c r="F13700" s="4">
        <v>24574</v>
      </c>
      <c r="I13700" s="4">
        <v>43687</v>
      </c>
      <c r="J13700" s="4">
        <v>19113</v>
      </c>
      <c r="K13700" s="4">
        <v>2730</v>
      </c>
    </row>
    <row r="13701" spans="1:11" x14ac:dyDescent="0.35">
      <c r="A13701" t="s">
        <v>1282</v>
      </c>
      <c r="B13701" t="s">
        <v>2172</v>
      </c>
      <c r="C13701" t="s">
        <v>1893</v>
      </c>
      <c r="D13701" s="4">
        <v>3584</v>
      </c>
      <c r="I13701" s="4">
        <v>3584</v>
      </c>
      <c r="J13701" s="4">
        <v>3584</v>
      </c>
      <c r="K13701" s="4">
        <v>3584</v>
      </c>
    </row>
    <row r="13702" spans="1:11" x14ac:dyDescent="0.35">
      <c r="A13702" t="s">
        <v>1282</v>
      </c>
      <c r="B13702" t="s">
        <v>2182</v>
      </c>
      <c r="C13702" t="s">
        <v>1903</v>
      </c>
      <c r="D13702" s="4">
        <v>4508</v>
      </c>
      <c r="I13702" s="4">
        <v>4508</v>
      </c>
      <c r="J13702" s="4">
        <v>4508</v>
      </c>
      <c r="K13702" s="4">
        <v>4508</v>
      </c>
    </row>
    <row r="13703" spans="1:11" x14ac:dyDescent="0.35">
      <c r="A13703" t="s">
        <v>1282</v>
      </c>
      <c r="B13703" t="s">
        <v>2131</v>
      </c>
      <c r="C13703" t="s">
        <v>1854</v>
      </c>
      <c r="D13703" s="4">
        <v>12531</v>
      </c>
      <c r="E13703" s="4">
        <v>880961</v>
      </c>
      <c r="G13703" s="4">
        <v>26900</v>
      </c>
      <c r="I13703" s="4">
        <v>920392</v>
      </c>
      <c r="J13703" s="4">
        <v>893492</v>
      </c>
      <c r="K13703" s="4">
        <v>12531</v>
      </c>
    </row>
    <row r="13704" spans="1:11" x14ac:dyDescent="0.35">
      <c r="A13704" t="s">
        <v>1282</v>
      </c>
      <c r="B13704" t="s">
        <v>2132</v>
      </c>
      <c r="C13704" t="s">
        <v>1855</v>
      </c>
      <c r="D13704" s="4">
        <v>26433</v>
      </c>
      <c r="E13704" s="4">
        <v>502368</v>
      </c>
      <c r="G13704" s="4">
        <v>132889</v>
      </c>
      <c r="I13704" s="4">
        <v>661690</v>
      </c>
      <c r="J13704" s="4">
        <v>528801</v>
      </c>
      <c r="K13704" s="4">
        <v>26433</v>
      </c>
    </row>
    <row r="13705" spans="1:11" x14ac:dyDescent="0.35">
      <c r="A13705" t="s">
        <v>1282</v>
      </c>
      <c r="B13705" t="s">
        <v>2133</v>
      </c>
      <c r="C13705" t="s">
        <v>1856</v>
      </c>
      <c r="E13705" s="4">
        <v>24849</v>
      </c>
      <c r="I13705" s="4">
        <v>24849</v>
      </c>
      <c r="J13705">
        <v>24849</v>
      </c>
      <c r="K13705" s="4">
        <v>0</v>
      </c>
    </row>
    <row r="13706" spans="1:11" x14ac:dyDescent="0.35">
      <c r="A13706" t="s">
        <v>1282</v>
      </c>
      <c r="B13706" t="s">
        <v>2134</v>
      </c>
      <c r="C13706" t="s">
        <v>1857</v>
      </c>
      <c r="D13706" s="4">
        <v>1678</v>
      </c>
      <c r="E13706" s="4">
        <v>67218</v>
      </c>
      <c r="G13706" s="4">
        <v>50243</v>
      </c>
      <c r="I13706" s="4">
        <v>119139</v>
      </c>
      <c r="J13706" s="4">
        <v>68896</v>
      </c>
      <c r="K13706" s="4">
        <v>1678</v>
      </c>
    </row>
    <row r="13707" spans="1:11" x14ac:dyDescent="0.35">
      <c r="A13707" t="s">
        <v>1282</v>
      </c>
      <c r="B13707" t="s">
        <v>2135</v>
      </c>
      <c r="C13707" t="s">
        <v>1858</v>
      </c>
      <c r="G13707" s="4">
        <v>77928</v>
      </c>
      <c r="I13707" s="4">
        <v>77928</v>
      </c>
      <c r="J13707">
        <v>0</v>
      </c>
      <c r="K13707" s="4">
        <v>0</v>
      </c>
    </row>
    <row r="13708" spans="1:11" x14ac:dyDescent="0.35">
      <c r="A13708" t="s">
        <v>1282</v>
      </c>
      <c r="B13708" t="s">
        <v>2136</v>
      </c>
      <c r="C13708" t="s">
        <v>1859</v>
      </c>
      <c r="D13708" s="4">
        <v>270440</v>
      </c>
      <c r="F13708" s="4">
        <v>105421</v>
      </c>
      <c r="G13708" s="4">
        <v>781114</v>
      </c>
      <c r="H13708" s="4">
        <v>181117</v>
      </c>
      <c r="I13708" s="4">
        <v>1338092</v>
      </c>
      <c r="J13708" s="4">
        <v>270440</v>
      </c>
      <c r="K13708" s="4">
        <v>270440</v>
      </c>
    </row>
    <row r="13709" spans="1:11" x14ac:dyDescent="0.35">
      <c r="A13709" t="s">
        <v>1282</v>
      </c>
      <c r="B13709" t="s">
        <v>2137</v>
      </c>
      <c r="C13709" t="s">
        <v>1860</v>
      </c>
      <c r="D13709" s="4">
        <v>2391467</v>
      </c>
      <c r="G13709" s="4">
        <v>217406</v>
      </c>
      <c r="H13709" s="4">
        <v>108703</v>
      </c>
      <c r="I13709" s="4">
        <v>2717576</v>
      </c>
      <c r="J13709" s="4">
        <v>2391467</v>
      </c>
      <c r="K13709" s="4">
        <v>2391467</v>
      </c>
    </row>
    <row r="13710" spans="1:11" x14ac:dyDescent="0.35">
      <c r="A13710" t="s">
        <v>1282</v>
      </c>
      <c r="B13710" t="s">
        <v>2138</v>
      </c>
      <c r="C13710" t="s">
        <v>1861</v>
      </c>
      <c r="D13710" s="4">
        <v>318735</v>
      </c>
      <c r="I13710" s="4">
        <v>318735</v>
      </c>
      <c r="J13710" s="4">
        <v>318735</v>
      </c>
      <c r="K13710" s="4">
        <v>318735</v>
      </c>
    </row>
    <row r="13711" spans="1:11" x14ac:dyDescent="0.35">
      <c r="A13711" t="s">
        <v>1282</v>
      </c>
      <c r="B13711" t="s">
        <v>2139</v>
      </c>
      <c r="C13711" t="s">
        <v>1862</v>
      </c>
      <c r="D13711" s="4">
        <v>4187631</v>
      </c>
      <c r="E13711" s="4">
        <v>85464</v>
      </c>
      <c r="G13711" s="4">
        <v>256393</v>
      </c>
      <c r="H13711" s="4">
        <v>170929</v>
      </c>
      <c r="I13711" s="4">
        <v>4700416</v>
      </c>
      <c r="J13711" s="4">
        <v>4273095</v>
      </c>
      <c r="K13711" s="4">
        <v>4187631</v>
      </c>
    </row>
    <row r="13712" spans="1:11" x14ac:dyDescent="0.35">
      <c r="A13712" t="s">
        <v>1282</v>
      </c>
      <c r="B13712" t="s">
        <v>2140</v>
      </c>
      <c r="C13712" t="s">
        <v>1863</v>
      </c>
      <c r="D13712" s="4">
        <v>6566</v>
      </c>
      <c r="G13712" s="4">
        <v>77799</v>
      </c>
      <c r="I13712" s="4">
        <v>84365</v>
      </c>
      <c r="J13712" s="4">
        <v>6566</v>
      </c>
      <c r="K13712" s="4">
        <v>6566</v>
      </c>
    </row>
    <row r="13713" spans="1:11" x14ac:dyDescent="0.35">
      <c r="A13713" t="s">
        <v>1282</v>
      </c>
      <c r="B13713" t="s">
        <v>2192</v>
      </c>
      <c r="C13713" t="s">
        <v>1913</v>
      </c>
      <c r="D13713" s="4">
        <v>800385</v>
      </c>
      <c r="H13713" s="4">
        <v>114341</v>
      </c>
      <c r="I13713" s="4">
        <v>914725</v>
      </c>
      <c r="J13713" s="4">
        <v>800385</v>
      </c>
      <c r="K13713" s="4">
        <v>800385</v>
      </c>
    </row>
    <row r="13714" spans="1:11" x14ac:dyDescent="0.35">
      <c r="A13714" t="s">
        <v>1282</v>
      </c>
      <c r="B13714" t="s">
        <v>2141</v>
      </c>
      <c r="D13714" s="4">
        <v>8181783</v>
      </c>
      <c r="E13714" s="4">
        <v>1582695</v>
      </c>
      <c r="F13714" s="4">
        <v>129995</v>
      </c>
      <c r="G13714" s="4">
        <v>1620672</v>
      </c>
      <c r="H13714" s="4">
        <v>575090</v>
      </c>
      <c r="I13714" s="4">
        <v>12090234</v>
      </c>
      <c r="J13714" s="4">
        <v>9764478</v>
      </c>
      <c r="K13714" s="4">
        <v>8181783</v>
      </c>
    </row>
    <row r="13715" spans="1:11" x14ac:dyDescent="0.35">
      <c r="A13715" t="s">
        <v>1282</v>
      </c>
      <c r="B13715" t="s">
        <v>2142</v>
      </c>
      <c r="C13715" t="s">
        <v>1864</v>
      </c>
      <c r="D13715" s="4">
        <v>11158</v>
      </c>
      <c r="E13715" s="4">
        <v>0</v>
      </c>
      <c r="I13715" s="4">
        <v>11158</v>
      </c>
      <c r="J13715" s="4">
        <v>11158</v>
      </c>
      <c r="K13715" s="4">
        <v>11158</v>
      </c>
    </row>
    <row r="13716" spans="1:11" x14ac:dyDescent="0.35">
      <c r="A13716" t="s">
        <v>1282</v>
      </c>
      <c r="B13716" t="s">
        <v>2143</v>
      </c>
      <c r="C13716" t="s">
        <v>1865</v>
      </c>
      <c r="D13716" s="4">
        <v>1744</v>
      </c>
      <c r="H13716" s="4">
        <v>504970</v>
      </c>
      <c r="I13716" s="4">
        <v>506714</v>
      </c>
      <c r="J13716" s="4">
        <v>1744</v>
      </c>
      <c r="K13716" s="4">
        <v>1744</v>
      </c>
    </row>
    <row r="13717" spans="1:11" x14ac:dyDescent="0.35">
      <c r="A13717" t="s">
        <v>1282</v>
      </c>
      <c r="B13717" t="s">
        <v>2144</v>
      </c>
      <c r="C13717" t="s">
        <v>1866</v>
      </c>
      <c r="I13717" s="4">
        <v>0</v>
      </c>
      <c r="J13717">
        <v>0</v>
      </c>
      <c r="K13717" s="4">
        <v>0</v>
      </c>
    </row>
    <row r="13718" spans="1:11" x14ac:dyDescent="0.35">
      <c r="A13718" t="s">
        <v>1282</v>
      </c>
      <c r="B13718" t="s">
        <v>2145</v>
      </c>
      <c r="C13718" t="s">
        <v>1867</v>
      </c>
      <c r="E13718" s="4">
        <v>0</v>
      </c>
      <c r="G13718" s="4">
        <v>2089404</v>
      </c>
      <c r="H13718" s="4">
        <v>628244</v>
      </c>
      <c r="I13718" s="4">
        <v>2717648</v>
      </c>
      <c r="J13718">
        <v>0</v>
      </c>
      <c r="K13718" s="4">
        <v>0</v>
      </c>
    </row>
    <row r="13719" spans="1:11" x14ac:dyDescent="0.35">
      <c r="A13719" t="s">
        <v>1282</v>
      </c>
      <c r="B13719" t="s">
        <v>2146</v>
      </c>
      <c r="C13719" t="s">
        <v>1868</v>
      </c>
      <c r="F13719" s="4">
        <v>10519</v>
      </c>
      <c r="G13719" s="4">
        <v>1175547</v>
      </c>
      <c r="H13719" s="4">
        <v>579707</v>
      </c>
      <c r="I13719" s="4">
        <v>1765772</v>
      </c>
      <c r="J13719">
        <v>0</v>
      </c>
      <c r="K13719" s="4">
        <v>0</v>
      </c>
    </row>
    <row r="13720" spans="1:11" x14ac:dyDescent="0.35">
      <c r="A13720" t="s">
        <v>1282</v>
      </c>
      <c r="B13720" t="s">
        <v>2173</v>
      </c>
      <c r="C13720" t="s">
        <v>1894</v>
      </c>
      <c r="D13720" s="4">
        <v>1436</v>
      </c>
      <c r="I13720" s="4">
        <v>1436</v>
      </c>
      <c r="J13720" s="4">
        <v>1436</v>
      </c>
      <c r="K13720" s="4">
        <v>1436</v>
      </c>
    </row>
    <row r="13721" spans="1:11" x14ac:dyDescent="0.35">
      <c r="A13721" t="s">
        <v>1282</v>
      </c>
      <c r="B13721" t="s">
        <v>2147</v>
      </c>
      <c r="C13721" t="s">
        <v>1869</v>
      </c>
      <c r="G13721" s="4">
        <v>800928</v>
      </c>
      <c r="I13721" s="4">
        <v>800928</v>
      </c>
      <c r="J13721">
        <v>0</v>
      </c>
      <c r="K13721" s="4">
        <v>0</v>
      </c>
    </row>
    <row r="13722" spans="1:11" x14ac:dyDescent="0.35">
      <c r="A13722" t="s">
        <v>1282</v>
      </c>
      <c r="B13722" t="s">
        <v>2148</v>
      </c>
      <c r="C13722" t="s">
        <v>1870</v>
      </c>
      <c r="E13722" s="4">
        <v>3411535</v>
      </c>
      <c r="F13722" s="4">
        <v>351595</v>
      </c>
      <c r="H13722" s="4">
        <v>95915</v>
      </c>
      <c r="I13722" s="4">
        <v>3859045</v>
      </c>
      <c r="J13722">
        <v>3411535</v>
      </c>
      <c r="K13722" s="4">
        <v>0</v>
      </c>
    </row>
    <row r="13723" spans="1:11" x14ac:dyDescent="0.35">
      <c r="A13723" t="s">
        <v>1282</v>
      </c>
      <c r="B13723" t="s">
        <v>2149</v>
      </c>
      <c r="C13723" t="s">
        <v>1871</v>
      </c>
      <c r="D13723" s="4">
        <v>6497404</v>
      </c>
      <c r="E13723" s="4">
        <v>61396</v>
      </c>
      <c r="G13723" s="4">
        <v>73845</v>
      </c>
      <c r="I13723" s="4">
        <v>6632646</v>
      </c>
      <c r="J13723" s="4">
        <v>6558800</v>
      </c>
      <c r="K13723" s="4">
        <v>6497404</v>
      </c>
    </row>
    <row r="13724" spans="1:11" x14ac:dyDescent="0.35">
      <c r="A13724" t="s">
        <v>1282</v>
      </c>
      <c r="B13724" t="s">
        <v>2150</v>
      </c>
      <c r="C13724" t="s">
        <v>1872</v>
      </c>
      <c r="D13724" s="4">
        <v>735000</v>
      </c>
      <c r="I13724" s="4">
        <v>735000</v>
      </c>
      <c r="J13724" s="4">
        <v>735000</v>
      </c>
      <c r="K13724" s="4">
        <v>735000</v>
      </c>
    </row>
    <row r="13725" spans="1:11" x14ac:dyDescent="0.35">
      <c r="A13725" t="s">
        <v>1282</v>
      </c>
      <c r="B13725" t="s">
        <v>2153</v>
      </c>
      <c r="C13725" t="s">
        <v>1875</v>
      </c>
      <c r="G13725" s="4">
        <v>195984</v>
      </c>
      <c r="I13725" s="4">
        <v>195984</v>
      </c>
      <c r="J13725">
        <v>0</v>
      </c>
      <c r="K13725" s="4">
        <v>0</v>
      </c>
    </row>
    <row r="13726" spans="1:11" x14ac:dyDescent="0.35">
      <c r="A13726" t="s">
        <v>1282</v>
      </c>
      <c r="B13726" t="s">
        <v>2156</v>
      </c>
      <c r="D13726" s="4">
        <v>7246743</v>
      </c>
      <c r="E13726" s="4">
        <v>3472932</v>
      </c>
      <c r="F13726" s="4">
        <v>362114</v>
      </c>
      <c r="G13726" s="4">
        <v>4335708</v>
      </c>
      <c r="H13726" s="4">
        <v>1808836</v>
      </c>
      <c r="I13726" s="4">
        <v>17226332</v>
      </c>
      <c r="J13726" s="4">
        <v>10719675</v>
      </c>
      <c r="K13726" s="4">
        <v>7246743</v>
      </c>
    </row>
    <row r="13727" spans="1:11" x14ac:dyDescent="0.35">
      <c r="A13727" t="s">
        <v>1282</v>
      </c>
      <c r="B13727" t="s">
        <v>2157</v>
      </c>
      <c r="C13727" t="s">
        <v>1879</v>
      </c>
      <c r="D13727" s="4">
        <v>2803818</v>
      </c>
      <c r="I13727" s="4">
        <v>2803818</v>
      </c>
      <c r="J13727" s="4">
        <v>2803818</v>
      </c>
      <c r="K13727" s="4">
        <v>2803818</v>
      </c>
    </row>
    <row r="13728" spans="1:11" x14ac:dyDescent="0.35">
      <c r="A13728" t="s">
        <v>1282</v>
      </c>
      <c r="B13728" t="s">
        <v>2186</v>
      </c>
      <c r="C13728" t="s">
        <v>1907</v>
      </c>
      <c r="D13728" s="4">
        <v>3664</v>
      </c>
      <c r="I13728" s="4">
        <v>3664</v>
      </c>
      <c r="J13728" s="4">
        <v>3664</v>
      </c>
      <c r="K13728" s="4">
        <v>3664</v>
      </c>
    </row>
    <row r="13729" spans="1:11" x14ac:dyDescent="0.35">
      <c r="A13729" t="s">
        <v>1282</v>
      </c>
      <c r="B13729" t="s">
        <v>2158</v>
      </c>
      <c r="C13729" t="s">
        <v>1880</v>
      </c>
      <c r="D13729" s="4">
        <v>1369757</v>
      </c>
      <c r="I13729" s="4">
        <v>1369757</v>
      </c>
      <c r="J13729" s="4">
        <v>1369757</v>
      </c>
      <c r="K13729" s="4">
        <v>1369757</v>
      </c>
    </row>
    <row r="13730" spans="1:11" x14ac:dyDescent="0.35">
      <c r="A13730" t="s">
        <v>1282</v>
      </c>
      <c r="B13730" t="s">
        <v>2159</v>
      </c>
      <c r="C13730" t="s">
        <v>1881</v>
      </c>
      <c r="D13730" s="4">
        <v>2202768</v>
      </c>
      <c r="I13730" s="4">
        <v>2202768</v>
      </c>
      <c r="J13730" s="4">
        <v>2202768</v>
      </c>
      <c r="K13730" s="4">
        <v>2202768</v>
      </c>
    </row>
    <row r="13731" spans="1:11" x14ac:dyDescent="0.35">
      <c r="A13731" t="s">
        <v>1282</v>
      </c>
      <c r="B13731" t="s">
        <v>2174</v>
      </c>
      <c r="C13731" t="s">
        <v>1895</v>
      </c>
      <c r="D13731" s="4">
        <v>18347</v>
      </c>
      <c r="I13731" s="4">
        <v>18347</v>
      </c>
      <c r="J13731" s="4">
        <v>18347</v>
      </c>
      <c r="K13731" s="4">
        <v>18347</v>
      </c>
    </row>
    <row r="13732" spans="1:11" x14ac:dyDescent="0.35">
      <c r="A13732" t="s">
        <v>1282</v>
      </c>
      <c r="B13732" t="s">
        <v>2160</v>
      </c>
      <c r="C13732" t="s">
        <v>1882</v>
      </c>
      <c r="E13732" s="4">
        <v>132046</v>
      </c>
      <c r="I13732" s="4">
        <v>132046</v>
      </c>
      <c r="J13732">
        <v>132046</v>
      </c>
      <c r="K13732" s="4">
        <v>0</v>
      </c>
    </row>
    <row r="13733" spans="1:11" x14ac:dyDescent="0.35">
      <c r="A13733" t="s">
        <v>1282</v>
      </c>
      <c r="B13733" t="s">
        <v>2161</v>
      </c>
      <c r="C13733" t="s">
        <v>1883</v>
      </c>
      <c r="D13733" s="4">
        <v>108891</v>
      </c>
      <c r="I13733" s="4">
        <v>108891</v>
      </c>
      <c r="J13733" s="4">
        <v>108891</v>
      </c>
      <c r="K13733" s="4">
        <v>108891</v>
      </c>
    </row>
    <row r="13734" spans="1:11" x14ac:dyDescent="0.35">
      <c r="A13734" t="s">
        <v>1282</v>
      </c>
      <c r="B13734" t="s">
        <v>2171</v>
      </c>
      <c r="C13734" t="s">
        <v>1892</v>
      </c>
      <c r="D13734" s="4">
        <v>2112</v>
      </c>
      <c r="I13734" s="4">
        <v>2112</v>
      </c>
      <c r="J13734" s="4">
        <v>2112</v>
      </c>
      <c r="K13734" s="4">
        <v>2112</v>
      </c>
    </row>
    <row r="13735" spans="1:11" x14ac:dyDescent="0.35">
      <c r="A13735" t="s">
        <v>1282</v>
      </c>
      <c r="B13735" t="s">
        <v>2162</v>
      </c>
      <c r="C13735" t="s">
        <v>1884</v>
      </c>
      <c r="D13735" s="4">
        <v>14177</v>
      </c>
      <c r="I13735" s="4">
        <v>14177</v>
      </c>
      <c r="J13735" s="4">
        <v>14177</v>
      </c>
      <c r="K13735" s="4">
        <v>14177</v>
      </c>
    </row>
    <row r="13736" spans="1:11" x14ac:dyDescent="0.35">
      <c r="A13736" t="s">
        <v>1282</v>
      </c>
      <c r="B13736" t="s">
        <v>2163</v>
      </c>
      <c r="D13736" s="4">
        <v>6523534</v>
      </c>
      <c r="E13736" s="4">
        <v>132046</v>
      </c>
      <c r="I13736" s="4">
        <v>6655581</v>
      </c>
      <c r="J13736" s="4">
        <v>6655580</v>
      </c>
      <c r="K13736" s="4">
        <v>6523534</v>
      </c>
    </row>
    <row r="13737" spans="1:11" x14ac:dyDescent="0.35">
      <c r="A13737" t="s">
        <v>1282</v>
      </c>
      <c r="B13737" t="s">
        <v>2164</v>
      </c>
      <c r="C13737" t="s">
        <v>1886</v>
      </c>
      <c r="E13737" s="4">
        <v>136683</v>
      </c>
      <c r="I13737" s="4">
        <v>136683</v>
      </c>
      <c r="J13737">
        <v>136683</v>
      </c>
      <c r="K13737" s="4">
        <v>0</v>
      </c>
    </row>
    <row r="13738" spans="1:11" x14ac:dyDescent="0.35">
      <c r="A13738" t="s">
        <v>1282</v>
      </c>
      <c r="B13738" t="s">
        <v>2165</v>
      </c>
      <c r="E13738" s="4">
        <v>136683</v>
      </c>
      <c r="I13738" s="4">
        <v>136683</v>
      </c>
      <c r="J13738">
        <v>136683</v>
      </c>
      <c r="K13738" s="4">
        <v>0</v>
      </c>
    </row>
    <row r="13739" spans="1:11" x14ac:dyDescent="0.35">
      <c r="A13739" t="s">
        <v>1282</v>
      </c>
      <c r="B13739" t="s">
        <v>2183</v>
      </c>
      <c r="C13739" t="s">
        <v>1904</v>
      </c>
      <c r="F13739" s="4">
        <v>125000</v>
      </c>
      <c r="I13739" s="4">
        <v>125000</v>
      </c>
      <c r="J13739">
        <v>0</v>
      </c>
      <c r="K13739" s="4">
        <v>0</v>
      </c>
    </row>
    <row r="13740" spans="1:11" x14ac:dyDescent="0.35">
      <c r="A13740" t="s">
        <v>1282</v>
      </c>
      <c r="B13740" t="s">
        <v>2166</v>
      </c>
      <c r="C13740" t="s">
        <v>1888</v>
      </c>
      <c r="G13740" s="4">
        <v>1305600</v>
      </c>
      <c r="I13740" s="4">
        <v>1305600</v>
      </c>
      <c r="J13740">
        <v>0</v>
      </c>
      <c r="K13740" s="4">
        <v>0</v>
      </c>
    </row>
    <row r="13741" spans="1:11" x14ac:dyDescent="0.35">
      <c r="A13741" t="s">
        <v>1282</v>
      </c>
      <c r="B13741" t="s">
        <v>2180</v>
      </c>
      <c r="C13741" t="s">
        <v>1901</v>
      </c>
      <c r="E13741" s="4">
        <v>1080000</v>
      </c>
      <c r="I13741" s="4">
        <v>1080000</v>
      </c>
      <c r="J13741">
        <v>1080000</v>
      </c>
      <c r="K13741" s="4">
        <v>0</v>
      </c>
    </row>
    <row r="13742" spans="1:11" x14ac:dyDescent="0.35">
      <c r="A13742" t="s">
        <v>1282</v>
      </c>
      <c r="B13742" t="s">
        <v>2167</v>
      </c>
      <c r="C13742" t="s">
        <v>1889</v>
      </c>
      <c r="E13742" s="4">
        <v>1092000</v>
      </c>
      <c r="I13742" s="4">
        <v>1092000</v>
      </c>
      <c r="J13742">
        <v>1092000</v>
      </c>
      <c r="K13742" s="4">
        <v>0</v>
      </c>
    </row>
    <row r="13743" spans="1:11" x14ac:dyDescent="0.35">
      <c r="A13743" t="s">
        <v>1282</v>
      </c>
      <c r="B13743" t="s">
        <v>2168</v>
      </c>
      <c r="C13743" t="s">
        <v>1890</v>
      </c>
      <c r="E13743" s="4">
        <v>690000</v>
      </c>
      <c r="I13743" s="4">
        <v>690000</v>
      </c>
      <c r="J13743">
        <v>690000</v>
      </c>
      <c r="K13743" s="4">
        <v>0</v>
      </c>
    </row>
    <row r="13744" spans="1:11" x14ac:dyDescent="0.35">
      <c r="A13744" t="s">
        <v>1282</v>
      </c>
      <c r="B13744" t="s">
        <v>2181</v>
      </c>
      <c r="C13744" t="s">
        <v>1902</v>
      </c>
      <c r="E13744" s="4">
        <v>2160000</v>
      </c>
      <c r="I13744" s="4">
        <v>2160000</v>
      </c>
      <c r="J13744">
        <v>2160000</v>
      </c>
      <c r="K13744" s="4">
        <v>0</v>
      </c>
    </row>
    <row r="13745" spans="1:11" x14ac:dyDescent="0.35">
      <c r="A13745" t="s">
        <v>1282</v>
      </c>
      <c r="B13745" t="s">
        <v>2169</v>
      </c>
      <c r="E13745" s="4">
        <v>5022000</v>
      </c>
      <c r="F13745" s="4">
        <v>125000</v>
      </c>
      <c r="G13745" s="4">
        <v>1305600</v>
      </c>
      <c r="I13745" s="4">
        <v>6452600</v>
      </c>
      <c r="J13745">
        <v>5022000</v>
      </c>
      <c r="K13745" s="4">
        <v>0</v>
      </c>
    </row>
    <row r="13746" spans="1:11" x14ac:dyDescent="0.35">
      <c r="A13746" t="s">
        <v>1282</v>
      </c>
      <c r="B13746" t="s">
        <v>2170</v>
      </c>
      <c r="D13746" s="4">
        <v>75008831</v>
      </c>
      <c r="E13746" s="4">
        <v>12495637</v>
      </c>
      <c r="F13746" s="4">
        <v>25248339</v>
      </c>
      <c r="G13746" s="4">
        <v>7388680</v>
      </c>
      <c r="H13746" s="4">
        <v>15775436</v>
      </c>
      <c r="I13746" s="4">
        <v>135916923</v>
      </c>
      <c r="J13746" s="4">
        <f>SUM(D13746,E13746)</f>
        <v>87504468</v>
      </c>
      <c r="K13746" s="4">
        <v>75008831</v>
      </c>
    </row>
    <row r="13747" spans="1:11" x14ac:dyDescent="0.35">
      <c r="A13747" t="s">
        <v>1288</v>
      </c>
      <c r="B13747" t="s">
        <v>2118</v>
      </c>
      <c r="C13747" t="s">
        <v>1843</v>
      </c>
      <c r="D13747" s="4">
        <v>4020211</v>
      </c>
      <c r="E13747" s="4">
        <v>3934811</v>
      </c>
      <c r="F13747" s="4">
        <v>4309200</v>
      </c>
      <c r="I13747" s="4">
        <v>12264221</v>
      </c>
      <c r="J13747" s="4">
        <v>7955022</v>
      </c>
      <c r="K13747" s="4">
        <v>4020211</v>
      </c>
    </row>
    <row r="13748" spans="1:11" x14ac:dyDescent="0.35">
      <c r="A13748" t="s">
        <v>1288</v>
      </c>
      <c r="B13748" t="s">
        <v>2119</v>
      </c>
      <c r="C13748" t="s">
        <v>1844</v>
      </c>
      <c r="D13748" s="4">
        <v>141705</v>
      </c>
      <c r="E13748" s="4">
        <v>69636</v>
      </c>
      <c r="F13748" s="4">
        <v>409755</v>
      </c>
      <c r="G13748" s="4">
        <v>349222</v>
      </c>
      <c r="H13748" s="4">
        <v>53550</v>
      </c>
      <c r="I13748" s="4">
        <v>1023868</v>
      </c>
      <c r="J13748" s="4">
        <v>211341</v>
      </c>
      <c r="K13748" s="4">
        <v>141705</v>
      </c>
    </row>
    <row r="13749" spans="1:11" x14ac:dyDescent="0.35">
      <c r="A13749" t="s">
        <v>1288</v>
      </c>
      <c r="B13749" t="s">
        <v>2120</v>
      </c>
      <c r="C13749" t="s">
        <v>1845</v>
      </c>
      <c r="D13749" s="4">
        <v>37412</v>
      </c>
      <c r="F13749" s="4">
        <v>209905</v>
      </c>
      <c r="G13749" s="4">
        <v>515894</v>
      </c>
      <c r="I13749" s="4">
        <v>763211</v>
      </c>
      <c r="J13749" s="4">
        <v>37412</v>
      </c>
      <c r="K13749" s="4">
        <v>37412</v>
      </c>
    </row>
    <row r="13750" spans="1:11" x14ac:dyDescent="0.35">
      <c r="A13750" t="s">
        <v>1288</v>
      </c>
      <c r="B13750" t="s">
        <v>2121</v>
      </c>
      <c r="D13750" s="4">
        <v>4199328</v>
      </c>
      <c r="E13750" s="4">
        <v>4004447</v>
      </c>
      <c r="F13750" s="4">
        <v>4928860</v>
      </c>
      <c r="G13750" s="4">
        <v>865116</v>
      </c>
      <c r="H13750" s="4">
        <v>53550</v>
      </c>
      <c r="I13750" s="4">
        <v>14051301</v>
      </c>
      <c r="J13750" s="4">
        <v>8203775</v>
      </c>
      <c r="K13750" s="4">
        <v>4199328</v>
      </c>
    </row>
    <row r="13751" spans="1:11" x14ac:dyDescent="0.35">
      <c r="A13751" t="s">
        <v>1288</v>
      </c>
      <c r="B13751" t="s">
        <v>2122</v>
      </c>
      <c r="C13751" t="s">
        <v>1846</v>
      </c>
      <c r="D13751" s="4">
        <v>10924108</v>
      </c>
      <c r="I13751" s="4">
        <v>10924108</v>
      </c>
      <c r="J13751" s="4">
        <v>10924108</v>
      </c>
      <c r="K13751" s="4">
        <v>10924108</v>
      </c>
    </row>
    <row r="13752" spans="1:11" x14ac:dyDescent="0.35">
      <c r="A13752" t="s">
        <v>1288</v>
      </c>
      <c r="B13752" t="s">
        <v>2123</v>
      </c>
      <c r="C13752" t="s">
        <v>1847</v>
      </c>
      <c r="D13752" s="4">
        <v>1878686</v>
      </c>
      <c r="F13752" s="4">
        <v>135135</v>
      </c>
      <c r="G13752" s="4">
        <v>1815000</v>
      </c>
      <c r="I13752" s="4">
        <v>3828821</v>
      </c>
      <c r="J13752" s="4">
        <v>1878686</v>
      </c>
      <c r="K13752" s="4">
        <v>1878686</v>
      </c>
    </row>
    <row r="13753" spans="1:11" x14ac:dyDescent="0.35">
      <c r="A13753" t="s">
        <v>1288</v>
      </c>
      <c r="B13753" t="s">
        <v>2124</v>
      </c>
      <c r="C13753" t="s">
        <v>1848</v>
      </c>
      <c r="D13753" s="4">
        <v>20777</v>
      </c>
      <c r="I13753" s="4">
        <v>20777</v>
      </c>
      <c r="J13753" s="4">
        <v>20777</v>
      </c>
      <c r="K13753" s="4">
        <v>20777</v>
      </c>
    </row>
    <row r="13754" spans="1:11" x14ac:dyDescent="0.35">
      <c r="A13754" t="s">
        <v>1288</v>
      </c>
      <c r="B13754" t="s">
        <v>2125</v>
      </c>
      <c r="D13754" s="4">
        <v>12823571</v>
      </c>
      <c r="F13754" s="4">
        <v>135135</v>
      </c>
      <c r="G13754" s="4">
        <v>1815000</v>
      </c>
      <c r="I13754" s="4">
        <v>14773707</v>
      </c>
      <c r="J13754" s="4">
        <v>12823571</v>
      </c>
      <c r="K13754" s="4">
        <v>12823571</v>
      </c>
    </row>
    <row r="13755" spans="1:11" x14ac:dyDescent="0.35">
      <c r="A13755" t="s">
        <v>1288</v>
      </c>
      <c r="B13755" t="s">
        <v>2128</v>
      </c>
      <c r="C13755" t="s">
        <v>1851</v>
      </c>
      <c r="E13755" s="4">
        <v>96303</v>
      </c>
      <c r="I13755" s="4">
        <v>96303</v>
      </c>
      <c r="J13755">
        <v>96303</v>
      </c>
      <c r="K13755" s="4">
        <v>0</v>
      </c>
    </row>
    <row r="13756" spans="1:11" x14ac:dyDescent="0.35">
      <c r="A13756" t="s">
        <v>1288</v>
      </c>
      <c r="B13756" t="s">
        <v>2131</v>
      </c>
      <c r="C13756" t="s">
        <v>1854</v>
      </c>
      <c r="H13756" s="4">
        <v>147948</v>
      </c>
      <c r="I13756" s="4">
        <v>147948</v>
      </c>
      <c r="J13756">
        <v>0</v>
      </c>
      <c r="K13756" s="4">
        <v>0</v>
      </c>
    </row>
    <row r="13757" spans="1:11" x14ac:dyDescent="0.35">
      <c r="A13757" t="s">
        <v>1288</v>
      </c>
      <c r="B13757" t="s">
        <v>2132</v>
      </c>
      <c r="C13757" t="s">
        <v>1855</v>
      </c>
      <c r="D13757" s="4">
        <v>60393</v>
      </c>
      <c r="I13757" s="4">
        <v>60393</v>
      </c>
      <c r="J13757" s="4">
        <v>60393</v>
      </c>
      <c r="K13757" s="4">
        <v>60393</v>
      </c>
    </row>
    <row r="13758" spans="1:11" x14ac:dyDescent="0.35">
      <c r="A13758" t="s">
        <v>1288</v>
      </c>
      <c r="B13758" t="s">
        <v>2133</v>
      </c>
      <c r="C13758" t="s">
        <v>1856</v>
      </c>
      <c r="I13758" s="4">
        <v>0</v>
      </c>
      <c r="J13758">
        <v>0</v>
      </c>
      <c r="K13758" s="4">
        <v>0</v>
      </c>
    </row>
    <row r="13759" spans="1:11" x14ac:dyDescent="0.35">
      <c r="A13759" t="s">
        <v>1288</v>
      </c>
      <c r="B13759" t="s">
        <v>2134</v>
      </c>
      <c r="C13759" t="s">
        <v>1857</v>
      </c>
      <c r="D13759" s="4">
        <v>8148</v>
      </c>
      <c r="I13759" s="4">
        <v>8148</v>
      </c>
      <c r="J13759" s="4">
        <v>8148</v>
      </c>
      <c r="K13759" s="4">
        <v>8148</v>
      </c>
    </row>
    <row r="13760" spans="1:11" x14ac:dyDescent="0.35">
      <c r="A13760" t="s">
        <v>1288</v>
      </c>
      <c r="B13760" t="s">
        <v>2135</v>
      </c>
      <c r="C13760" t="s">
        <v>1858</v>
      </c>
      <c r="F13760" s="4">
        <v>41561</v>
      </c>
      <c r="I13760" s="4">
        <v>41561</v>
      </c>
      <c r="J13760">
        <v>0</v>
      </c>
      <c r="K13760" s="4">
        <v>0</v>
      </c>
    </row>
    <row r="13761" spans="1:11" x14ac:dyDescent="0.35">
      <c r="A13761" t="s">
        <v>1288</v>
      </c>
      <c r="B13761" t="s">
        <v>2136</v>
      </c>
      <c r="C13761" t="s">
        <v>1859</v>
      </c>
      <c r="F13761" s="4">
        <v>975000</v>
      </c>
      <c r="I13761" s="4">
        <v>975000</v>
      </c>
      <c r="J13761">
        <v>0</v>
      </c>
      <c r="K13761" s="4">
        <v>0</v>
      </c>
    </row>
    <row r="13762" spans="1:11" x14ac:dyDescent="0.35">
      <c r="A13762" t="s">
        <v>1288</v>
      </c>
      <c r="B13762" t="s">
        <v>2137</v>
      </c>
      <c r="C13762" t="s">
        <v>1860</v>
      </c>
      <c r="F13762" s="4">
        <v>869624</v>
      </c>
      <c r="I13762" s="4">
        <v>869624</v>
      </c>
      <c r="J13762">
        <v>0</v>
      </c>
      <c r="K13762" s="4">
        <v>0</v>
      </c>
    </row>
    <row r="13763" spans="1:11" x14ac:dyDescent="0.35">
      <c r="A13763" t="s">
        <v>1288</v>
      </c>
      <c r="B13763" t="s">
        <v>2138</v>
      </c>
      <c r="C13763" t="s">
        <v>1861</v>
      </c>
      <c r="E13763" s="4">
        <v>22852</v>
      </c>
      <c r="F13763" s="4">
        <v>65290</v>
      </c>
      <c r="I13763" s="4">
        <v>88142</v>
      </c>
      <c r="J13763">
        <v>22852</v>
      </c>
      <c r="K13763" s="4">
        <v>0</v>
      </c>
    </row>
    <row r="13764" spans="1:11" x14ac:dyDescent="0.35">
      <c r="A13764" t="s">
        <v>1288</v>
      </c>
      <c r="B13764" t="s">
        <v>2140</v>
      </c>
      <c r="C13764" t="s">
        <v>1863</v>
      </c>
      <c r="D13764" s="4">
        <v>31120</v>
      </c>
      <c r="I13764" s="4">
        <v>31120</v>
      </c>
      <c r="J13764" s="4">
        <v>31120</v>
      </c>
      <c r="K13764" s="4">
        <v>31120</v>
      </c>
    </row>
    <row r="13765" spans="1:11" x14ac:dyDescent="0.35">
      <c r="A13765" t="s">
        <v>1288</v>
      </c>
      <c r="B13765" t="s">
        <v>2141</v>
      </c>
      <c r="D13765" s="4">
        <v>99661</v>
      </c>
      <c r="E13765" s="4">
        <v>119154</v>
      </c>
      <c r="F13765" s="4">
        <v>1951476</v>
      </c>
      <c r="H13765" s="4">
        <v>147948</v>
      </c>
      <c r="I13765" s="4">
        <v>2318239</v>
      </c>
      <c r="J13765" s="4">
        <v>218815</v>
      </c>
      <c r="K13765" s="4">
        <v>99661</v>
      </c>
    </row>
    <row r="13766" spans="1:11" x14ac:dyDescent="0.35">
      <c r="A13766" t="s">
        <v>1288</v>
      </c>
      <c r="B13766" t="s">
        <v>2144</v>
      </c>
      <c r="C13766" t="s">
        <v>1866</v>
      </c>
      <c r="I13766" s="4">
        <v>0</v>
      </c>
      <c r="J13766">
        <v>0</v>
      </c>
      <c r="K13766" s="4">
        <v>0</v>
      </c>
    </row>
    <row r="13767" spans="1:11" x14ac:dyDescent="0.35">
      <c r="A13767" t="s">
        <v>1288</v>
      </c>
      <c r="B13767" t="s">
        <v>2145</v>
      </c>
      <c r="C13767" t="s">
        <v>1867</v>
      </c>
      <c r="D13767" s="4">
        <v>215944</v>
      </c>
      <c r="E13767" s="4">
        <v>0</v>
      </c>
      <c r="H13767" s="4">
        <v>1405365</v>
      </c>
      <c r="I13767" s="4">
        <v>1621309</v>
      </c>
      <c r="J13767" s="4">
        <v>215944</v>
      </c>
      <c r="K13767" s="4">
        <v>215944</v>
      </c>
    </row>
    <row r="13768" spans="1:11" x14ac:dyDescent="0.35">
      <c r="A13768" t="s">
        <v>1288</v>
      </c>
      <c r="B13768" t="s">
        <v>2146</v>
      </c>
      <c r="C13768" t="s">
        <v>1868</v>
      </c>
      <c r="H13768" s="4">
        <v>751268</v>
      </c>
      <c r="I13768" s="4">
        <v>751268</v>
      </c>
      <c r="J13768">
        <v>0</v>
      </c>
      <c r="K13768" s="4">
        <v>0</v>
      </c>
    </row>
    <row r="13769" spans="1:11" x14ac:dyDescent="0.35">
      <c r="A13769" t="s">
        <v>1288</v>
      </c>
      <c r="B13769" t="s">
        <v>2147</v>
      </c>
      <c r="C13769" t="s">
        <v>1869</v>
      </c>
      <c r="H13769" s="4">
        <v>422400</v>
      </c>
      <c r="I13769" s="4">
        <v>422400</v>
      </c>
      <c r="J13769">
        <v>0</v>
      </c>
      <c r="K13769" s="4">
        <v>0</v>
      </c>
    </row>
    <row r="13770" spans="1:11" x14ac:dyDescent="0.35">
      <c r="A13770" t="s">
        <v>1288</v>
      </c>
      <c r="B13770" t="s">
        <v>2148</v>
      </c>
      <c r="C13770" t="s">
        <v>1870</v>
      </c>
      <c r="E13770" s="4">
        <v>0</v>
      </c>
      <c r="H13770" s="4">
        <v>3678528</v>
      </c>
      <c r="I13770" s="4">
        <v>3678528</v>
      </c>
      <c r="J13770">
        <v>0</v>
      </c>
      <c r="K13770" s="4">
        <v>0</v>
      </c>
    </row>
    <row r="13771" spans="1:11" x14ac:dyDescent="0.35">
      <c r="A13771" t="s">
        <v>1288</v>
      </c>
      <c r="B13771" t="s">
        <v>2149</v>
      </c>
      <c r="C13771" t="s">
        <v>1871</v>
      </c>
      <c r="D13771" s="4">
        <v>6450000</v>
      </c>
      <c r="E13771" s="4">
        <v>8600000</v>
      </c>
      <c r="H13771" s="4">
        <v>15086110</v>
      </c>
      <c r="I13771" s="4">
        <v>30136110</v>
      </c>
      <c r="J13771" s="4">
        <v>15050000</v>
      </c>
      <c r="K13771" s="4">
        <v>6450000</v>
      </c>
    </row>
    <row r="13772" spans="1:11" x14ac:dyDescent="0.35">
      <c r="A13772" t="s">
        <v>1288</v>
      </c>
      <c r="B13772" t="s">
        <v>2156</v>
      </c>
      <c r="D13772" s="4">
        <v>6665944</v>
      </c>
      <c r="E13772" s="4">
        <v>8600000</v>
      </c>
      <c r="H13772" s="4">
        <v>21343672</v>
      </c>
      <c r="I13772" s="4">
        <v>36609616</v>
      </c>
      <c r="J13772" s="4">
        <v>15265944</v>
      </c>
      <c r="K13772" s="4">
        <v>6665944</v>
      </c>
    </row>
    <row r="13773" spans="1:11" x14ac:dyDescent="0.35">
      <c r="A13773" t="s">
        <v>1288</v>
      </c>
      <c r="B13773" t="s">
        <v>2157</v>
      </c>
      <c r="C13773" t="s">
        <v>1879</v>
      </c>
      <c r="D13773" s="4">
        <v>635583</v>
      </c>
      <c r="I13773" s="4">
        <v>635583</v>
      </c>
      <c r="J13773" s="4">
        <v>635583</v>
      </c>
      <c r="K13773" s="4">
        <v>635583</v>
      </c>
    </row>
    <row r="13774" spans="1:11" x14ac:dyDescent="0.35">
      <c r="A13774" t="s">
        <v>1288</v>
      </c>
      <c r="B13774" t="s">
        <v>2158</v>
      </c>
      <c r="C13774" t="s">
        <v>1880</v>
      </c>
      <c r="D13774" s="4">
        <v>279864</v>
      </c>
      <c r="I13774" s="4">
        <v>279864</v>
      </c>
      <c r="J13774" s="4">
        <v>279864</v>
      </c>
      <c r="K13774" s="4">
        <v>279864</v>
      </c>
    </row>
    <row r="13775" spans="1:11" x14ac:dyDescent="0.35">
      <c r="A13775" t="s">
        <v>1288</v>
      </c>
      <c r="B13775" t="s">
        <v>2159</v>
      </c>
      <c r="C13775" t="s">
        <v>1881</v>
      </c>
      <c r="D13775" s="4">
        <v>262049</v>
      </c>
      <c r="I13775" s="4">
        <v>262049</v>
      </c>
      <c r="J13775" s="4">
        <v>262049</v>
      </c>
      <c r="K13775" s="4">
        <v>262049</v>
      </c>
    </row>
    <row r="13776" spans="1:11" x14ac:dyDescent="0.35">
      <c r="A13776" t="s">
        <v>1288</v>
      </c>
      <c r="B13776" t="s">
        <v>2160</v>
      </c>
      <c r="C13776" t="s">
        <v>1882</v>
      </c>
      <c r="F13776" s="4">
        <v>38514</v>
      </c>
      <c r="I13776" s="4">
        <v>38514</v>
      </c>
      <c r="J13776">
        <v>0</v>
      </c>
      <c r="K13776" s="4">
        <v>0</v>
      </c>
    </row>
    <row r="13777" spans="1:11" x14ac:dyDescent="0.35">
      <c r="A13777" t="s">
        <v>1288</v>
      </c>
      <c r="B13777" t="s">
        <v>2161</v>
      </c>
      <c r="C13777" t="s">
        <v>1883</v>
      </c>
      <c r="D13777" s="4">
        <v>83053</v>
      </c>
      <c r="I13777" s="4">
        <v>83053</v>
      </c>
      <c r="J13777" s="4">
        <v>83053</v>
      </c>
      <c r="K13777" s="4">
        <v>83053</v>
      </c>
    </row>
    <row r="13778" spans="1:11" x14ac:dyDescent="0.35">
      <c r="A13778" t="s">
        <v>1288</v>
      </c>
      <c r="B13778" t="s">
        <v>2171</v>
      </c>
      <c r="C13778" t="s">
        <v>1892</v>
      </c>
      <c r="D13778" s="4">
        <v>3434</v>
      </c>
      <c r="I13778" s="4">
        <v>3434</v>
      </c>
      <c r="J13778" s="4">
        <v>3434</v>
      </c>
      <c r="K13778" s="4">
        <v>3434</v>
      </c>
    </row>
    <row r="13779" spans="1:11" x14ac:dyDescent="0.35">
      <c r="A13779" t="s">
        <v>1288</v>
      </c>
      <c r="B13779" t="s">
        <v>2163</v>
      </c>
      <c r="D13779" s="4">
        <v>1263984</v>
      </c>
      <c r="F13779" s="4">
        <v>38514</v>
      </c>
      <c r="I13779" s="4">
        <v>1302497</v>
      </c>
      <c r="J13779" s="4">
        <v>1263984</v>
      </c>
      <c r="K13779" s="4">
        <v>1263984</v>
      </c>
    </row>
    <row r="13780" spans="1:11" x14ac:dyDescent="0.35">
      <c r="A13780" t="s">
        <v>1288</v>
      </c>
      <c r="B13780" t="s">
        <v>2164</v>
      </c>
      <c r="C13780" t="s">
        <v>1886</v>
      </c>
      <c r="H13780" s="4">
        <v>216807</v>
      </c>
      <c r="I13780" s="4">
        <v>216807</v>
      </c>
      <c r="J13780">
        <v>0</v>
      </c>
      <c r="K13780" s="4">
        <v>0</v>
      </c>
    </row>
    <row r="13781" spans="1:11" x14ac:dyDescent="0.35">
      <c r="A13781" t="s">
        <v>1288</v>
      </c>
      <c r="B13781" t="s">
        <v>2165</v>
      </c>
      <c r="H13781" s="4">
        <v>216807</v>
      </c>
      <c r="I13781" s="4">
        <v>216807</v>
      </c>
      <c r="J13781">
        <v>0</v>
      </c>
      <c r="K13781" s="4">
        <v>0</v>
      </c>
    </row>
    <row r="13782" spans="1:11" x14ac:dyDescent="0.35">
      <c r="A13782" t="s">
        <v>1288</v>
      </c>
      <c r="B13782" t="s">
        <v>2166</v>
      </c>
      <c r="C13782" t="s">
        <v>1888</v>
      </c>
      <c r="H13782" s="4">
        <v>480000</v>
      </c>
      <c r="I13782" s="4">
        <v>480000</v>
      </c>
      <c r="J13782">
        <v>0</v>
      </c>
      <c r="K13782" s="4">
        <v>0</v>
      </c>
    </row>
    <row r="13783" spans="1:11" x14ac:dyDescent="0.35">
      <c r="A13783" t="s">
        <v>1288</v>
      </c>
      <c r="B13783" t="s">
        <v>2167</v>
      </c>
      <c r="C13783" t="s">
        <v>1889</v>
      </c>
      <c r="H13783" s="4">
        <v>157500</v>
      </c>
      <c r="I13783" s="4">
        <v>157500</v>
      </c>
      <c r="J13783">
        <v>0</v>
      </c>
      <c r="K13783" s="4">
        <v>0</v>
      </c>
    </row>
    <row r="13784" spans="1:11" x14ac:dyDescent="0.35">
      <c r="A13784" t="s">
        <v>1288</v>
      </c>
      <c r="B13784" t="s">
        <v>2168</v>
      </c>
      <c r="C13784" t="s">
        <v>1890</v>
      </c>
      <c r="H13784" s="4">
        <v>112500</v>
      </c>
      <c r="I13784" s="4">
        <v>112500</v>
      </c>
      <c r="J13784">
        <v>0</v>
      </c>
      <c r="K13784" s="4">
        <v>0</v>
      </c>
    </row>
    <row r="13785" spans="1:11" x14ac:dyDescent="0.35">
      <c r="A13785" t="s">
        <v>1288</v>
      </c>
      <c r="B13785" t="s">
        <v>2169</v>
      </c>
      <c r="H13785" s="4">
        <v>750000</v>
      </c>
      <c r="I13785" s="4">
        <v>750000</v>
      </c>
      <c r="J13785">
        <v>0</v>
      </c>
      <c r="K13785" s="4">
        <v>0</v>
      </c>
    </row>
    <row r="13786" spans="1:11" x14ac:dyDescent="0.35">
      <c r="A13786" t="s">
        <v>1288</v>
      </c>
      <c r="B13786" t="s">
        <v>2170</v>
      </c>
      <c r="D13786" s="4">
        <v>25052487</v>
      </c>
      <c r="E13786" s="4">
        <v>12723601</v>
      </c>
      <c r="F13786" s="4">
        <v>7053984</v>
      </c>
      <c r="G13786" s="4">
        <v>2680116</v>
      </c>
      <c r="H13786" s="4">
        <v>22511977</v>
      </c>
      <c r="I13786" s="4">
        <v>70022166</v>
      </c>
      <c r="J13786" s="4">
        <f>SUM(D13786,E13786)</f>
        <v>37776088</v>
      </c>
      <c r="K13786" s="4">
        <v>25052487</v>
      </c>
    </row>
    <row r="13787" spans="1:11" x14ac:dyDescent="0.35">
      <c r="A13787" t="s">
        <v>1290</v>
      </c>
      <c r="B13787" t="s">
        <v>2118</v>
      </c>
      <c r="C13787" t="s">
        <v>1843</v>
      </c>
      <c r="D13787" s="4">
        <v>20169226</v>
      </c>
      <c r="E13787" s="4">
        <v>372840</v>
      </c>
      <c r="F13787" s="4">
        <v>11278400</v>
      </c>
      <c r="I13787" s="4">
        <v>31820466</v>
      </c>
      <c r="J13787" s="4">
        <v>20542066</v>
      </c>
      <c r="K13787" s="4">
        <v>20169226</v>
      </c>
    </row>
    <row r="13788" spans="1:11" x14ac:dyDescent="0.35">
      <c r="A13788" t="s">
        <v>1290</v>
      </c>
      <c r="B13788" t="s">
        <v>2119</v>
      </c>
      <c r="C13788" t="s">
        <v>1844</v>
      </c>
      <c r="D13788" s="4">
        <v>2915223</v>
      </c>
      <c r="F13788" s="4">
        <v>28114</v>
      </c>
      <c r="H13788" s="4">
        <v>21589</v>
      </c>
      <c r="I13788" s="4">
        <v>2964926</v>
      </c>
      <c r="J13788" s="4">
        <v>2915223</v>
      </c>
      <c r="K13788" s="4">
        <v>2915223</v>
      </c>
    </row>
    <row r="13789" spans="1:11" x14ac:dyDescent="0.35">
      <c r="A13789" t="s">
        <v>1290</v>
      </c>
      <c r="B13789" t="s">
        <v>2120</v>
      </c>
      <c r="C13789" t="s">
        <v>1845</v>
      </c>
      <c r="D13789" s="4">
        <v>2300089</v>
      </c>
      <c r="I13789" s="4">
        <v>2300089</v>
      </c>
      <c r="J13789" s="4">
        <v>2300089</v>
      </c>
      <c r="K13789" s="4">
        <v>2300089</v>
      </c>
    </row>
    <row r="13790" spans="1:11" x14ac:dyDescent="0.35">
      <c r="A13790" t="s">
        <v>1290</v>
      </c>
      <c r="B13790" t="s">
        <v>2121</v>
      </c>
      <c r="D13790" s="4">
        <v>25384538</v>
      </c>
      <c r="E13790" s="4">
        <v>372840</v>
      </c>
      <c r="F13790" s="4">
        <v>11306514</v>
      </c>
      <c r="H13790" s="4">
        <v>21589</v>
      </c>
      <c r="I13790" s="4">
        <v>37085481</v>
      </c>
      <c r="J13790" s="4">
        <v>25757378</v>
      </c>
      <c r="K13790" s="4">
        <v>25384538</v>
      </c>
    </row>
    <row r="13791" spans="1:11" x14ac:dyDescent="0.35">
      <c r="A13791" t="s">
        <v>1290</v>
      </c>
      <c r="B13791" t="s">
        <v>2122</v>
      </c>
      <c r="C13791" t="s">
        <v>1846</v>
      </c>
      <c r="D13791" s="4">
        <v>34960885</v>
      </c>
      <c r="E13791" s="4">
        <v>3888676</v>
      </c>
      <c r="F13791" s="4">
        <v>325140</v>
      </c>
      <c r="I13791" s="4">
        <v>39174701</v>
      </c>
      <c r="J13791" s="4">
        <v>38849561</v>
      </c>
      <c r="K13791" s="4">
        <v>34960885</v>
      </c>
    </row>
    <row r="13792" spans="1:11" x14ac:dyDescent="0.35">
      <c r="A13792" t="s">
        <v>1290</v>
      </c>
      <c r="B13792" t="s">
        <v>2123</v>
      </c>
      <c r="C13792" t="s">
        <v>1847</v>
      </c>
      <c r="D13792" s="4">
        <v>11326992</v>
      </c>
      <c r="F13792" s="4">
        <v>135135</v>
      </c>
      <c r="I13792" s="4">
        <v>11462127</v>
      </c>
      <c r="J13792" s="4">
        <v>11326992</v>
      </c>
      <c r="K13792" s="4">
        <v>11326992</v>
      </c>
    </row>
    <row r="13793" spans="1:11" x14ac:dyDescent="0.35">
      <c r="A13793" t="s">
        <v>1290</v>
      </c>
      <c r="B13793" t="s">
        <v>2124</v>
      </c>
      <c r="C13793" t="s">
        <v>1848</v>
      </c>
      <c r="D13793" s="4">
        <v>14173</v>
      </c>
      <c r="E13793" s="4">
        <v>1162</v>
      </c>
      <c r="I13793" s="4">
        <v>15335</v>
      </c>
      <c r="J13793" s="4">
        <v>15335</v>
      </c>
      <c r="K13793" s="4">
        <v>14173</v>
      </c>
    </row>
    <row r="13794" spans="1:11" x14ac:dyDescent="0.35">
      <c r="A13794" t="s">
        <v>1290</v>
      </c>
      <c r="B13794" t="s">
        <v>2125</v>
      </c>
      <c r="D13794" s="4">
        <v>46302051</v>
      </c>
      <c r="E13794" s="4">
        <v>3889838</v>
      </c>
      <c r="F13794" s="4">
        <v>460275</v>
      </c>
      <c r="I13794" s="4">
        <v>50652163</v>
      </c>
      <c r="J13794" s="4">
        <v>50191889</v>
      </c>
      <c r="K13794" s="4">
        <v>46302051</v>
      </c>
    </row>
    <row r="13795" spans="1:11" x14ac:dyDescent="0.35">
      <c r="A13795" t="s">
        <v>1290</v>
      </c>
      <c r="B13795" t="s">
        <v>2128</v>
      </c>
      <c r="C13795" t="s">
        <v>1851</v>
      </c>
      <c r="D13795" s="4">
        <v>64672</v>
      </c>
      <c r="F13795" s="4">
        <v>127316</v>
      </c>
      <c r="I13795" s="4">
        <v>191988</v>
      </c>
      <c r="J13795" s="4">
        <v>64672</v>
      </c>
      <c r="K13795" s="4">
        <v>64672</v>
      </c>
    </row>
    <row r="13796" spans="1:11" x14ac:dyDescent="0.35">
      <c r="A13796" t="s">
        <v>1290</v>
      </c>
      <c r="B13796" t="s">
        <v>2129</v>
      </c>
      <c r="C13796" t="s">
        <v>1852</v>
      </c>
      <c r="D13796" s="4">
        <v>1363</v>
      </c>
      <c r="I13796" s="4">
        <v>1363</v>
      </c>
      <c r="J13796" s="4">
        <v>1363</v>
      </c>
      <c r="K13796" s="4">
        <v>1363</v>
      </c>
    </row>
    <row r="13797" spans="1:11" x14ac:dyDescent="0.35">
      <c r="A13797" t="s">
        <v>1290</v>
      </c>
      <c r="B13797" t="s">
        <v>2130</v>
      </c>
      <c r="C13797" t="s">
        <v>1853</v>
      </c>
      <c r="D13797" s="4">
        <v>3500</v>
      </c>
      <c r="I13797" s="4">
        <v>3500</v>
      </c>
      <c r="J13797" s="4">
        <v>3500</v>
      </c>
      <c r="K13797" s="4">
        <v>3500</v>
      </c>
    </row>
    <row r="13798" spans="1:11" x14ac:dyDescent="0.35">
      <c r="A13798" t="s">
        <v>1290</v>
      </c>
      <c r="B13798" t="s">
        <v>2182</v>
      </c>
      <c r="C13798" t="s">
        <v>1903</v>
      </c>
      <c r="D13798" s="4">
        <v>15786</v>
      </c>
      <c r="I13798" s="4">
        <v>15786</v>
      </c>
      <c r="J13798" s="4">
        <v>15786</v>
      </c>
      <c r="K13798" s="4">
        <v>15786</v>
      </c>
    </row>
    <row r="13799" spans="1:11" x14ac:dyDescent="0.35">
      <c r="A13799" t="s">
        <v>1290</v>
      </c>
      <c r="B13799" t="s">
        <v>2131</v>
      </c>
      <c r="C13799" t="s">
        <v>1854</v>
      </c>
      <c r="D13799" s="4">
        <v>1933302</v>
      </c>
      <c r="I13799" s="4">
        <v>1933302</v>
      </c>
      <c r="J13799" s="4">
        <v>1933302</v>
      </c>
      <c r="K13799" s="4">
        <v>1933302</v>
      </c>
    </row>
    <row r="13800" spans="1:11" x14ac:dyDescent="0.35">
      <c r="A13800" t="s">
        <v>1290</v>
      </c>
      <c r="B13800" t="s">
        <v>2132</v>
      </c>
      <c r="C13800" t="s">
        <v>1855</v>
      </c>
      <c r="D13800" s="4">
        <v>86364</v>
      </c>
      <c r="H13800" s="4">
        <v>1022106</v>
      </c>
      <c r="I13800" s="4">
        <v>1108469</v>
      </c>
      <c r="J13800" s="4">
        <v>86364</v>
      </c>
      <c r="K13800" s="4">
        <v>86364</v>
      </c>
    </row>
    <row r="13801" spans="1:11" x14ac:dyDescent="0.35">
      <c r="A13801" t="s">
        <v>1290</v>
      </c>
      <c r="B13801" t="s">
        <v>2133</v>
      </c>
      <c r="C13801" t="s">
        <v>1856</v>
      </c>
      <c r="D13801" s="4">
        <v>2071</v>
      </c>
      <c r="I13801" s="4">
        <v>2071</v>
      </c>
      <c r="J13801" s="4">
        <v>2071</v>
      </c>
      <c r="K13801" s="4">
        <v>2071</v>
      </c>
    </row>
    <row r="13802" spans="1:11" x14ac:dyDescent="0.35">
      <c r="A13802" t="s">
        <v>1290</v>
      </c>
      <c r="B13802" t="s">
        <v>2134</v>
      </c>
      <c r="C13802" t="s">
        <v>1857</v>
      </c>
      <c r="D13802" s="4">
        <v>16898</v>
      </c>
      <c r="H13802" s="4">
        <v>19690</v>
      </c>
      <c r="I13802" s="4">
        <v>36588</v>
      </c>
      <c r="J13802" s="4">
        <v>16898</v>
      </c>
      <c r="K13802" s="4">
        <v>16898</v>
      </c>
    </row>
    <row r="13803" spans="1:11" x14ac:dyDescent="0.35">
      <c r="A13803" t="s">
        <v>1290</v>
      </c>
      <c r="B13803" t="s">
        <v>2198</v>
      </c>
      <c r="C13803" t="s">
        <v>1920</v>
      </c>
      <c r="D13803" s="4">
        <v>427848</v>
      </c>
      <c r="E13803" s="4">
        <v>58320</v>
      </c>
      <c r="I13803" s="4">
        <v>486168</v>
      </c>
      <c r="J13803" s="4">
        <v>486168</v>
      </c>
      <c r="K13803" s="4">
        <v>427848</v>
      </c>
    </row>
    <row r="13804" spans="1:11" x14ac:dyDescent="0.35">
      <c r="A13804" t="s">
        <v>1290</v>
      </c>
      <c r="B13804" t="s">
        <v>2135</v>
      </c>
      <c r="C13804" t="s">
        <v>1858</v>
      </c>
      <c r="H13804" s="4">
        <v>257078</v>
      </c>
      <c r="I13804" s="4">
        <v>257078</v>
      </c>
      <c r="J13804">
        <v>0</v>
      </c>
      <c r="K13804" s="4">
        <v>0</v>
      </c>
    </row>
    <row r="13805" spans="1:11" x14ac:dyDescent="0.35">
      <c r="A13805" t="s">
        <v>1290</v>
      </c>
      <c r="B13805" t="s">
        <v>2136</v>
      </c>
      <c r="C13805" t="s">
        <v>1859</v>
      </c>
      <c r="D13805" s="4">
        <v>850000</v>
      </c>
      <c r="H13805" s="4">
        <v>2125000</v>
      </c>
      <c r="I13805" s="4">
        <v>2975000</v>
      </c>
      <c r="J13805" s="4">
        <v>850000</v>
      </c>
      <c r="K13805" s="4">
        <v>850000</v>
      </c>
    </row>
    <row r="13806" spans="1:11" x14ac:dyDescent="0.35">
      <c r="A13806" t="s">
        <v>1290</v>
      </c>
      <c r="B13806" t="s">
        <v>2137</v>
      </c>
      <c r="C13806" t="s">
        <v>1860</v>
      </c>
      <c r="D13806" s="4">
        <v>1195733</v>
      </c>
      <c r="I13806" s="4">
        <v>1195733</v>
      </c>
      <c r="J13806" s="4">
        <v>1195733</v>
      </c>
      <c r="K13806" s="4">
        <v>1195733</v>
      </c>
    </row>
    <row r="13807" spans="1:11" x14ac:dyDescent="0.35">
      <c r="A13807" t="s">
        <v>1290</v>
      </c>
      <c r="B13807" t="s">
        <v>2138</v>
      </c>
      <c r="C13807" t="s">
        <v>1861</v>
      </c>
      <c r="D13807" s="4">
        <v>35798</v>
      </c>
      <c r="F13807" s="4">
        <v>39174</v>
      </c>
      <c r="I13807" s="4">
        <v>74972</v>
      </c>
      <c r="J13807" s="4">
        <v>35798</v>
      </c>
      <c r="K13807" s="4">
        <v>35798</v>
      </c>
    </row>
    <row r="13808" spans="1:11" x14ac:dyDescent="0.35">
      <c r="A13808" t="s">
        <v>1290</v>
      </c>
      <c r="B13808" t="s">
        <v>2139</v>
      </c>
      <c r="C13808" t="s">
        <v>1862</v>
      </c>
      <c r="D13808" s="4">
        <v>1025571</v>
      </c>
      <c r="I13808" s="4">
        <v>1025571</v>
      </c>
      <c r="J13808" s="4">
        <v>1025571</v>
      </c>
      <c r="K13808" s="4">
        <v>1025571</v>
      </c>
    </row>
    <row r="13809" spans="1:11" x14ac:dyDescent="0.35">
      <c r="A13809" t="s">
        <v>1290</v>
      </c>
      <c r="B13809" t="s">
        <v>2140</v>
      </c>
      <c r="C13809" t="s">
        <v>1863</v>
      </c>
      <c r="E13809" s="4">
        <v>23876</v>
      </c>
      <c r="I13809" s="4">
        <v>23876</v>
      </c>
      <c r="J13809">
        <v>23876</v>
      </c>
      <c r="K13809" s="4">
        <v>0</v>
      </c>
    </row>
    <row r="13810" spans="1:11" x14ac:dyDescent="0.35">
      <c r="A13810" t="s">
        <v>1290</v>
      </c>
      <c r="B13810" t="s">
        <v>2141</v>
      </c>
      <c r="D13810" s="4">
        <v>5658906</v>
      </c>
      <c r="E13810" s="4">
        <v>82196</v>
      </c>
      <c r="F13810" s="4">
        <v>166490</v>
      </c>
      <c r="H13810" s="4">
        <v>3423873</v>
      </c>
      <c r="I13810" s="4">
        <v>9331465</v>
      </c>
      <c r="J13810" s="4">
        <v>5741102</v>
      </c>
      <c r="K13810" s="4">
        <v>5658906</v>
      </c>
    </row>
    <row r="13811" spans="1:11" x14ac:dyDescent="0.35">
      <c r="A13811" t="s">
        <v>1290</v>
      </c>
      <c r="B13811" t="s">
        <v>2142</v>
      </c>
      <c r="C13811" t="s">
        <v>1864</v>
      </c>
      <c r="F13811" s="4">
        <v>11158</v>
      </c>
      <c r="I13811" s="4">
        <v>11158</v>
      </c>
      <c r="J13811">
        <v>0</v>
      </c>
      <c r="K13811" s="4">
        <v>0</v>
      </c>
    </row>
    <row r="13812" spans="1:11" x14ac:dyDescent="0.35">
      <c r="A13812" t="s">
        <v>1290</v>
      </c>
      <c r="B13812" t="s">
        <v>2143</v>
      </c>
      <c r="C13812" t="s">
        <v>1865</v>
      </c>
      <c r="D13812" s="4">
        <v>3488</v>
      </c>
      <c r="E13812" s="4">
        <v>3488</v>
      </c>
      <c r="I13812" s="4">
        <v>6977</v>
      </c>
      <c r="J13812" s="4">
        <v>6976</v>
      </c>
      <c r="K13812" s="4">
        <v>3488</v>
      </c>
    </row>
    <row r="13813" spans="1:11" x14ac:dyDescent="0.35">
      <c r="A13813" t="s">
        <v>1290</v>
      </c>
      <c r="B13813" t="s">
        <v>2144</v>
      </c>
      <c r="C13813" t="s">
        <v>1866</v>
      </c>
      <c r="I13813" s="4">
        <v>0</v>
      </c>
      <c r="J13813">
        <v>0</v>
      </c>
      <c r="K13813" s="4">
        <v>0</v>
      </c>
    </row>
    <row r="13814" spans="1:11" x14ac:dyDescent="0.35">
      <c r="A13814" t="s">
        <v>1290</v>
      </c>
      <c r="B13814" t="s">
        <v>2145</v>
      </c>
      <c r="C13814" t="s">
        <v>1867</v>
      </c>
      <c r="D13814" s="4">
        <v>28000</v>
      </c>
      <c r="E13814" s="4">
        <v>2694973</v>
      </c>
      <c r="G13814" s="4">
        <v>99000</v>
      </c>
      <c r="H13814" s="4">
        <v>1529672</v>
      </c>
      <c r="I13814" s="4">
        <v>4351645</v>
      </c>
      <c r="J13814" s="4">
        <v>2722973</v>
      </c>
      <c r="K13814" s="4">
        <v>28000</v>
      </c>
    </row>
    <row r="13815" spans="1:11" x14ac:dyDescent="0.35">
      <c r="A13815" t="s">
        <v>1290</v>
      </c>
      <c r="B13815" t="s">
        <v>2146</v>
      </c>
      <c r="C13815" t="s">
        <v>1868</v>
      </c>
      <c r="D13815" s="4">
        <v>1063</v>
      </c>
      <c r="E13815" s="4">
        <v>1423997</v>
      </c>
      <c r="G13815" s="4">
        <v>1250000</v>
      </c>
      <c r="H13815" s="4">
        <v>1526752</v>
      </c>
      <c r="I13815" s="4">
        <v>4201811</v>
      </c>
      <c r="J13815" s="4">
        <v>1425060</v>
      </c>
      <c r="K13815" s="4">
        <v>1063</v>
      </c>
    </row>
    <row r="13816" spans="1:11" x14ac:dyDescent="0.35">
      <c r="A13816" t="s">
        <v>1290</v>
      </c>
      <c r="B13816" t="s">
        <v>2173</v>
      </c>
      <c r="C13816" t="s">
        <v>1894</v>
      </c>
      <c r="D13816" s="4">
        <v>11382</v>
      </c>
      <c r="I13816" s="4">
        <v>11382</v>
      </c>
      <c r="J13816" s="4">
        <v>11382</v>
      </c>
      <c r="K13816" s="4">
        <v>11382</v>
      </c>
    </row>
    <row r="13817" spans="1:11" x14ac:dyDescent="0.35">
      <c r="A13817" t="s">
        <v>1290</v>
      </c>
      <c r="B13817" t="s">
        <v>2147</v>
      </c>
      <c r="C13817" t="s">
        <v>1869</v>
      </c>
      <c r="E13817" s="4">
        <v>0</v>
      </c>
      <c r="H13817" s="4">
        <v>1282560</v>
      </c>
      <c r="I13817" s="4">
        <v>1282560</v>
      </c>
      <c r="J13817">
        <v>0</v>
      </c>
      <c r="K13817" s="4">
        <v>0</v>
      </c>
    </row>
    <row r="13818" spans="1:11" x14ac:dyDescent="0.35">
      <c r="A13818" t="s">
        <v>1290</v>
      </c>
      <c r="B13818" t="s">
        <v>2148</v>
      </c>
      <c r="C13818" t="s">
        <v>1870</v>
      </c>
      <c r="D13818" s="4">
        <v>52555</v>
      </c>
      <c r="E13818" s="4">
        <v>4935402</v>
      </c>
      <c r="H13818" s="4">
        <v>483444</v>
      </c>
      <c r="I13818" s="4">
        <v>5471400</v>
      </c>
      <c r="J13818" s="4">
        <v>4987957</v>
      </c>
      <c r="K13818" s="4">
        <v>52555</v>
      </c>
    </row>
    <row r="13819" spans="1:11" x14ac:dyDescent="0.35">
      <c r="A13819" t="s">
        <v>1290</v>
      </c>
      <c r="B13819" t="s">
        <v>2150</v>
      </c>
      <c r="C13819" t="s">
        <v>1872</v>
      </c>
      <c r="E13819" s="4">
        <v>1617000</v>
      </c>
      <c r="I13819" s="4">
        <v>1617000</v>
      </c>
      <c r="J13819">
        <v>1617000</v>
      </c>
      <c r="K13819" s="4">
        <v>0</v>
      </c>
    </row>
    <row r="13820" spans="1:11" x14ac:dyDescent="0.35">
      <c r="A13820" t="s">
        <v>1290</v>
      </c>
      <c r="B13820" t="s">
        <v>2153</v>
      </c>
      <c r="C13820" t="s">
        <v>1875</v>
      </c>
      <c r="H13820" s="4">
        <v>418471</v>
      </c>
      <c r="I13820" s="4">
        <v>418471</v>
      </c>
      <c r="J13820">
        <v>0</v>
      </c>
      <c r="K13820" s="4">
        <v>0</v>
      </c>
    </row>
    <row r="13821" spans="1:11" x14ac:dyDescent="0.35">
      <c r="A13821" t="s">
        <v>1290</v>
      </c>
      <c r="B13821" t="s">
        <v>2155</v>
      </c>
      <c r="C13821" t="s">
        <v>1877</v>
      </c>
      <c r="D13821" s="4">
        <v>9249</v>
      </c>
      <c r="I13821" s="4">
        <v>9249</v>
      </c>
      <c r="J13821" s="4">
        <v>9249</v>
      </c>
      <c r="K13821" s="4">
        <v>9249</v>
      </c>
    </row>
    <row r="13822" spans="1:11" x14ac:dyDescent="0.35">
      <c r="A13822" t="s">
        <v>1290</v>
      </c>
      <c r="B13822" t="s">
        <v>2156</v>
      </c>
      <c r="D13822" s="4">
        <v>105737</v>
      </c>
      <c r="E13822" s="4">
        <v>10674859</v>
      </c>
      <c r="F13822" s="4">
        <v>11158</v>
      </c>
      <c r="G13822" s="4">
        <v>1349000</v>
      </c>
      <c r="H13822" s="4">
        <v>5240898</v>
      </c>
      <c r="I13822" s="4">
        <v>17381654</v>
      </c>
      <c r="J13822" s="4">
        <v>10780596</v>
      </c>
      <c r="K13822" s="4">
        <v>105737</v>
      </c>
    </row>
    <row r="13823" spans="1:11" x14ac:dyDescent="0.35">
      <c r="A13823" t="s">
        <v>1290</v>
      </c>
      <c r="B13823" t="s">
        <v>2191</v>
      </c>
      <c r="C13823" t="s">
        <v>1912</v>
      </c>
      <c r="D13823" s="4">
        <v>589</v>
      </c>
      <c r="I13823" s="4">
        <v>589</v>
      </c>
      <c r="J13823" s="4">
        <v>589</v>
      </c>
      <c r="K13823" s="4">
        <v>589</v>
      </c>
    </row>
    <row r="13824" spans="1:11" x14ac:dyDescent="0.35">
      <c r="A13824" t="s">
        <v>1290</v>
      </c>
      <c r="B13824" t="s">
        <v>2157</v>
      </c>
      <c r="C13824" t="s">
        <v>1879</v>
      </c>
      <c r="D13824" s="4">
        <v>1768542</v>
      </c>
      <c r="I13824" s="4">
        <v>1768542</v>
      </c>
      <c r="J13824" s="4">
        <v>1768542</v>
      </c>
      <c r="K13824" s="4">
        <v>1768542</v>
      </c>
    </row>
    <row r="13825" spans="1:11" x14ac:dyDescent="0.35">
      <c r="A13825" t="s">
        <v>1290</v>
      </c>
      <c r="B13825" t="s">
        <v>2159</v>
      </c>
      <c r="C13825" t="s">
        <v>1881</v>
      </c>
      <c r="D13825" s="4">
        <v>225104</v>
      </c>
      <c r="I13825" s="4">
        <v>225104</v>
      </c>
      <c r="J13825" s="4">
        <v>225104</v>
      </c>
      <c r="K13825" s="4">
        <v>225104</v>
      </c>
    </row>
    <row r="13826" spans="1:11" x14ac:dyDescent="0.35">
      <c r="A13826" t="s">
        <v>1290</v>
      </c>
      <c r="B13826" t="s">
        <v>2174</v>
      </c>
      <c r="C13826" t="s">
        <v>1895</v>
      </c>
      <c r="D13826" s="4">
        <v>225051</v>
      </c>
      <c r="I13826" s="4">
        <v>225051</v>
      </c>
      <c r="J13826" s="4">
        <v>225051</v>
      </c>
      <c r="K13826" s="4">
        <v>225051</v>
      </c>
    </row>
    <row r="13827" spans="1:11" x14ac:dyDescent="0.35">
      <c r="A13827" t="s">
        <v>1290</v>
      </c>
      <c r="B13827" t="s">
        <v>2161</v>
      </c>
      <c r="C13827" t="s">
        <v>1883</v>
      </c>
      <c r="D13827" s="4">
        <v>55746</v>
      </c>
      <c r="I13827" s="4">
        <v>55746</v>
      </c>
      <c r="J13827" s="4">
        <v>55746</v>
      </c>
      <c r="K13827" s="4">
        <v>55746</v>
      </c>
    </row>
    <row r="13828" spans="1:11" x14ac:dyDescent="0.35">
      <c r="A13828" t="s">
        <v>1290</v>
      </c>
      <c r="B13828" t="s">
        <v>2162</v>
      </c>
      <c r="C13828" t="s">
        <v>1884</v>
      </c>
      <c r="D13828" s="4">
        <v>163297</v>
      </c>
      <c r="I13828" s="4">
        <v>163297</v>
      </c>
      <c r="J13828" s="4">
        <v>163297</v>
      </c>
      <c r="K13828" s="4">
        <v>163297</v>
      </c>
    </row>
    <row r="13829" spans="1:11" x14ac:dyDescent="0.35">
      <c r="A13829" t="s">
        <v>1290</v>
      </c>
      <c r="B13829" t="s">
        <v>2163</v>
      </c>
      <c r="D13829" s="4">
        <v>2438329</v>
      </c>
      <c r="I13829" s="4">
        <v>2438329</v>
      </c>
      <c r="J13829" s="4">
        <v>2438329</v>
      </c>
      <c r="K13829" s="4">
        <v>2438329</v>
      </c>
    </row>
    <row r="13830" spans="1:11" x14ac:dyDescent="0.35">
      <c r="A13830" t="s">
        <v>1290</v>
      </c>
      <c r="B13830" t="s">
        <v>2164</v>
      </c>
      <c r="C13830" t="s">
        <v>1886</v>
      </c>
      <c r="D13830" s="4">
        <v>113117</v>
      </c>
      <c r="I13830" s="4">
        <v>113117</v>
      </c>
      <c r="J13830" s="4">
        <v>113117</v>
      </c>
      <c r="K13830" s="4">
        <v>113117</v>
      </c>
    </row>
    <row r="13831" spans="1:11" x14ac:dyDescent="0.35">
      <c r="A13831" t="s">
        <v>1290</v>
      </c>
      <c r="B13831" t="s">
        <v>2165</v>
      </c>
      <c r="D13831" s="4">
        <v>113117</v>
      </c>
      <c r="I13831" s="4">
        <v>113117</v>
      </c>
      <c r="J13831" s="4">
        <v>113117</v>
      </c>
      <c r="K13831" s="4">
        <v>113117</v>
      </c>
    </row>
    <row r="13832" spans="1:11" x14ac:dyDescent="0.35">
      <c r="A13832" t="s">
        <v>1290</v>
      </c>
      <c r="B13832" t="s">
        <v>2166</v>
      </c>
      <c r="C13832" t="s">
        <v>1888</v>
      </c>
      <c r="E13832" s="4">
        <v>672000</v>
      </c>
      <c r="I13832" s="4">
        <v>672000</v>
      </c>
      <c r="J13832">
        <v>672000</v>
      </c>
      <c r="K13832" s="4">
        <v>0</v>
      </c>
    </row>
    <row r="13833" spans="1:11" x14ac:dyDescent="0.35">
      <c r="A13833" t="s">
        <v>1290</v>
      </c>
      <c r="B13833" t="s">
        <v>2180</v>
      </c>
      <c r="C13833" t="s">
        <v>1901</v>
      </c>
      <c r="E13833" s="4">
        <v>900000</v>
      </c>
      <c r="I13833" s="4">
        <v>900000</v>
      </c>
      <c r="J13833">
        <v>900000</v>
      </c>
      <c r="K13833" s="4">
        <v>0</v>
      </c>
    </row>
    <row r="13834" spans="1:11" x14ac:dyDescent="0.35">
      <c r="A13834" t="s">
        <v>1290</v>
      </c>
      <c r="B13834" t="s">
        <v>2167</v>
      </c>
      <c r="C13834" t="s">
        <v>1889</v>
      </c>
      <c r="E13834" s="4">
        <v>2100000</v>
      </c>
      <c r="I13834" s="4">
        <v>2100000</v>
      </c>
      <c r="J13834">
        <v>2100000</v>
      </c>
      <c r="K13834" s="4">
        <v>0</v>
      </c>
    </row>
    <row r="13835" spans="1:11" x14ac:dyDescent="0.35">
      <c r="A13835" t="s">
        <v>1290</v>
      </c>
      <c r="B13835" t="s">
        <v>2168</v>
      </c>
      <c r="C13835" t="s">
        <v>1890</v>
      </c>
      <c r="E13835" s="4">
        <v>900000</v>
      </c>
      <c r="I13835" s="4">
        <v>900000</v>
      </c>
      <c r="J13835">
        <v>900000</v>
      </c>
      <c r="K13835" s="4">
        <v>0</v>
      </c>
    </row>
    <row r="13836" spans="1:11" x14ac:dyDescent="0.35">
      <c r="A13836" t="s">
        <v>1290</v>
      </c>
      <c r="B13836" t="s">
        <v>2181</v>
      </c>
      <c r="C13836" t="s">
        <v>1902</v>
      </c>
      <c r="E13836" s="4">
        <v>1800000</v>
      </c>
      <c r="I13836" s="4">
        <v>1800000</v>
      </c>
      <c r="J13836">
        <v>1800000</v>
      </c>
      <c r="K13836" s="4">
        <v>0</v>
      </c>
    </row>
    <row r="13837" spans="1:11" x14ac:dyDescent="0.35">
      <c r="A13837" t="s">
        <v>1290</v>
      </c>
      <c r="B13837" t="s">
        <v>2169</v>
      </c>
      <c r="E13837" s="4">
        <v>6372000</v>
      </c>
      <c r="I13837" s="4">
        <v>6372000</v>
      </c>
      <c r="J13837">
        <v>6372000</v>
      </c>
      <c r="K13837" s="4">
        <v>0</v>
      </c>
    </row>
    <row r="13838" spans="1:11" x14ac:dyDescent="0.35">
      <c r="A13838" t="s">
        <v>1290</v>
      </c>
      <c r="B13838" t="s">
        <v>2170</v>
      </c>
      <c r="D13838" s="4">
        <v>80002678</v>
      </c>
      <c r="E13838" s="4">
        <v>21391733</v>
      </c>
      <c r="F13838" s="4">
        <v>11944437</v>
      </c>
      <c r="G13838" s="4">
        <v>1349000</v>
      </c>
      <c r="H13838" s="4">
        <v>8686361</v>
      </c>
      <c r="I13838" s="4">
        <v>123374208</v>
      </c>
      <c r="J13838" s="4">
        <f>SUM(D13838,E13838)</f>
        <v>101394411</v>
      </c>
      <c r="K13838" s="4">
        <v>80002678</v>
      </c>
    </row>
    <row r="13839" spans="1:11" x14ac:dyDescent="0.35">
      <c r="A13839" t="s">
        <v>1297</v>
      </c>
      <c r="B13839" t="s">
        <v>2118</v>
      </c>
      <c r="C13839" t="s">
        <v>1843</v>
      </c>
      <c r="D13839" s="4">
        <v>34237125</v>
      </c>
      <c r="F13839" s="4">
        <v>13725600</v>
      </c>
      <c r="I13839" s="4">
        <v>47962725</v>
      </c>
      <c r="J13839" s="4">
        <v>34237125</v>
      </c>
      <c r="K13839" s="4">
        <v>34237125</v>
      </c>
    </row>
    <row r="13840" spans="1:11" x14ac:dyDescent="0.35">
      <c r="A13840" t="s">
        <v>1297</v>
      </c>
      <c r="B13840" t="s">
        <v>2119</v>
      </c>
      <c r="C13840" t="s">
        <v>1844</v>
      </c>
      <c r="D13840" s="4">
        <v>5158720</v>
      </c>
      <c r="E13840" s="4">
        <v>188147</v>
      </c>
      <c r="F13840" s="4">
        <v>212488</v>
      </c>
      <c r="H13840" s="4">
        <v>20700</v>
      </c>
      <c r="I13840" s="4">
        <v>5580055</v>
      </c>
      <c r="J13840" s="4">
        <v>5346867</v>
      </c>
      <c r="K13840" s="4">
        <v>5158720</v>
      </c>
    </row>
    <row r="13841" spans="1:11" x14ac:dyDescent="0.35">
      <c r="A13841" t="s">
        <v>1297</v>
      </c>
      <c r="B13841" t="s">
        <v>2120</v>
      </c>
      <c r="C13841" t="s">
        <v>1845</v>
      </c>
      <c r="D13841" s="4">
        <v>4646626</v>
      </c>
      <c r="I13841" s="4">
        <v>4646626</v>
      </c>
      <c r="J13841" s="4">
        <v>4646626</v>
      </c>
      <c r="K13841" s="4">
        <v>4646626</v>
      </c>
    </row>
    <row r="13842" spans="1:11" x14ac:dyDescent="0.35">
      <c r="A13842" t="s">
        <v>1297</v>
      </c>
      <c r="B13842" t="s">
        <v>2121</v>
      </c>
      <c r="D13842" s="4">
        <v>44042471</v>
      </c>
      <c r="E13842" s="4">
        <v>188147</v>
      </c>
      <c r="F13842" s="4">
        <v>13938088</v>
      </c>
      <c r="H13842" s="4">
        <v>20700</v>
      </c>
      <c r="I13842" s="4">
        <v>58189406</v>
      </c>
      <c r="J13842" s="4">
        <v>44230618</v>
      </c>
      <c r="K13842" s="4">
        <v>44042471</v>
      </c>
    </row>
    <row r="13843" spans="1:11" x14ac:dyDescent="0.35">
      <c r="A13843" t="s">
        <v>1297</v>
      </c>
      <c r="B13843" t="s">
        <v>2122</v>
      </c>
      <c r="C13843" t="s">
        <v>1846</v>
      </c>
      <c r="D13843" s="4">
        <v>45676918</v>
      </c>
      <c r="E13843" s="4">
        <v>2649753</v>
      </c>
      <c r="F13843" s="4">
        <v>678020</v>
      </c>
      <c r="I13843" s="4">
        <v>49004691</v>
      </c>
      <c r="J13843" s="4">
        <v>48326671</v>
      </c>
      <c r="K13843" s="4">
        <v>45676918</v>
      </c>
    </row>
    <row r="13844" spans="1:11" x14ac:dyDescent="0.35">
      <c r="A13844" t="s">
        <v>1297</v>
      </c>
      <c r="B13844" t="s">
        <v>2123</v>
      </c>
      <c r="C13844" t="s">
        <v>1847</v>
      </c>
      <c r="D13844" s="4">
        <v>22835108</v>
      </c>
      <c r="F13844" s="4">
        <v>710676</v>
      </c>
      <c r="G13844" s="4">
        <v>6559</v>
      </c>
      <c r="H13844" s="4">
        <v>14698</v>
      </c>
      <c r="I13844" s="4">
        <v>23567041</v>
      </c>
      <c r="J13844" s="4">
        <v>22835108</v>
      </c>
      <c r="K13844" s="4">
        <v>22835108</v>
      </c>
    </row>
    <row r="13845" spans="1:11" x14ac:dyDescent="0.35">
      <c r="A13845" t="s">
        <v>1297</v>
      </c>
      <c r="B13845" t="s">
        <v>2124</v>
      </c>
      <c r="C13845" t="s">
        <v>1848</v>
      </c>
      <c r="D13845" s="4">
        <v>73194</v>
      </c>
      <c r="I13845" s="4">
        <v>73194</v>
      </c>
      <c r="J13845" s="4">
        <v>73194</v>
      </c>
      <c r="K13845" s="4">
        <v>73194</v>
      </c>
    </row>
    <row r="13846" spans="1:11" x14ac:dyDescent="0.35">
      <c r="A13846" t="s">
        <v>1297</v>
      </c>
      <c r="B13846" t="s">
        <v>2125</v>
      </c>
      <c r="D13846" s="4">
        <v>68585220</v>
      </c>
      <c r="E13846" s="4">
        <v>2649753</v>
      </c>
      <c r="F13846" s="4">
        <v>1388696</v>
      </c>
      <c r="G13846" s="4">
        <v>6559</v>
      </c>
      <c r="H13846" s="4">
        <v>14698</v>
      </c>
      <c r="I13846" s="4">
        <v>72644926</v>
      </c>
      <c r="J13846" s="4">
        <v>71234973</v>
      </c>
      <c r="K13846" s="4">
        <v>68585220</v>
      </c>
    </row>
    <row r="13847" spans="1:11" x14ac:dyDescent="0.35">
      <c r="A13847" t="s">
        <v>1297</v>
      </c>
      <c r="B13847" t="s">
        <v>2126</v>
      </c>
      <c r="C13847" t="s">
        <v>1850</v>
      </c>
      <c r="D13847" s="4">
        <v>6400000</v>
      </c>
      <c r="I13847" s="4">
        <v>6400000</v>
      </c>
      <c r="J13847" s="4">
        <v>6400000</v>
      </c>
      <c r="K13847" s="4">
        <v>6400000</v>
      </c>
    </row>
    <row r="13848" spans="1:11" x14ac:dyDescent="0.35">
      <c r="A13848" t="s">
        <v>1297</v>
      </c>
      <c r="B13848" t="s">
        <v>2127</v>
      </c>
      <c r="D13848" s="4">
        <v>6400000</v>
      </c>
      <c r="I13848" s="4">
        <v>6400000</v>
      </c>
      <c r="J13848" s="4">
        <v>6400000</v>
      </c>
      <c r="K13848" s="4">
        <v>6400000</v>
      </c>
    </row>
    <row r="13849" spans="1:11" x14ac:dyDescent="0.35">
      <c r="A13849" t="s">
        <v>1297</v>
      </c>
      <c r="B13849" t="s">
        <v>2128</v>
      </c>
      <c r="C13849" t="s">
        <v>1851</v>
      </c>
      <c r="D13849" s="4">
        <v>238373</v>
      </c>
      <c r="F13849" s="4">
        <v>621887</v>
      </c>
      <c r="I13849" s="4">
        <v>860260</v>
      </c>
      <c r="J13849" s="4">
        <v>238373</v>
      </c>
      <c r="K13849" s="4">
        <v>238373</v>
      </c>
    </row>
    <row r="13850" spans="1:11" x14ac:dyDescent="0.35">
      <c r="A13850" t="s">
        <v>1297</v>
      </c>
      <c r="B13850" t="s">
        <v>2195</v>
      </c>
      <c r="C13850" t="s">
        <v>1916</v>
      </c>
      <c r="H13850" s="4">
        <v>14264</v>
      </c>
      <c r="I13850" s="4">
        <v>14264</v>
      </c>
      <c r="J13850">
        <v>0</v>
      </c>
      <c r="K13850" s="4">
        <v>0</v>
      </c>
    </row>
    <row r="13851" spans="1:11" x14ac:dyDescent="0.35">
      <c r="A13851" t="s">
        <v>1297</v>
      </c>
      <c r="B13851" t="s">
        <v>2129</v>
      </c>
      <c r="C13851" t="s">
        <v>1852</v>
      </c>
      <c r="G13851" s="4">
        <v>61333</v>
      </c>
      <c r="I13851" s="4">
        <v>61333</v>
      </c>
      <c r="J13851">
        <v>0</v>
      </c>
      <c r="K13851" s="4">
        <v>0</v>
      </c>
    </row>
    <row r="13852" spans="1:11" x14ac:dyDescent="0.35">
      <c r="A13852" t="s">
        <v>1297</v>
      </c>
      <c r="B13852" t="s">
        <v>2130</v>
      </c>
      <c r="C13852" t="s">
        <v>1853</v>
      </c>
      <c r="D13852" s="4">
        <v>5274</v>
      </c>
      <c r="G13852" s="4">
        <v>30035</v>
      </c>
      <c r="I13852" s="4">
        <v>35309</v>
      </c>
      <c r="J13852" s="4">
        <v>5274</v>
      </c>
      <c r="K13852" s="4">
        <v>5274</v>
      </c>
    </row>
    <row r="13853" spans="1:11" x14ac:dyDescent="0.35">
      <c r="A13853" t="s">
        <v>1297</v>
      </c>
      <c r="B13853" t="s">
        <v>2172</v>
      </c>
      <c r="C13853" t="s">
        <v>1893</v>
      </c>
      <c r="G13853" s="4">
        <v>7167</v>
      </c>
      <c r="I13853" s="4">
        <v>7167</v>
      </c>
      <c r="J13853">
        <v>0</v>
      </c>
      <c r="K13853" s="4">
        <v>0</v>
      </c>
    </row>
    <row r="13854" spans="1:11" x14ac:dyDescent="0.35">
      <c r="A13854" t="s">
        <v>1297</v>
      </c>
      <c r="B13854" t="s">
        <v>2182</v>
      </c>
      <c r="C13854" t="s">
        <v>1903</v>
      </c>
      <c r="D13854" s="4">
        <v>9016</v>
      </c>
      <c r="I13854" s="4">
        <v>9016</v>
      </c>
      <c r="J13854" s="4">
        <v>9016</v>
      </c>
      <c r="K13854" s="4">
        <v>9016</v>
      </c>
    </row>
    <row r="13855" spans="1:11" x14ac:dyDescent="0.35">
      <c r="A13855" t="s">
        <v>1297</v>
      </c>
      <c r="B13855" t="s">
        <v>2131</v>
      </c>
      <c r="C13855" t="s">
        <v>1854</v>
      </c>
      <c r="D13855" s="4">
        <v>1087240</v>
      </c>
      <c r="E13855" s="4">
        <v>544716</v>
      </c>
      <c r="H13855" s="4">
        <v>100873</v>
      </c>
      <c r="I13855" s="4">
        <v>1732830</v>
      </c>
      <c r="J13855" s="4">
        <v>1631956</v>
      </c>
      <c r="K13855" s="4">
        <v>1087240</v>
      </c>
    </row>
    <row r="13856" spans="1:11" x14ac:dyDescent="0.35">
      <c r="A13856" t="s">
        <v>1297</v>
      </c>
      <c r="B13856" t="s">
        <v>2132</v>
      </c>
      <c r="C13856" t="s">
        <v>1855</v>
      </c>
      <c r="D13856" s="4">
        <v>70689</v>
      </c>
      <c r="E13856" s="4">
        <v>0</v>
      </c>
      <c r="H13856" s="4">
        <v>1443411</v>
      </c>
      <c r="I13856" s="4">
        <v>1514100</v>
      </c>
      <c r="J13856" s="4">
        <v>70689</v>
      </c>
      <c r="K13856" s="4">
        <v>70689</v>
      </c>
    </row>
    <row r="13857" spans="1:11" x14ac:dyDescent="0.35">
      <c r="A13857" t="s">
        <v>1297</v>
      </c>
      <c r="B13857" t="s">
        <v>2133</v>
      </c>
      <c r="C13857" t="s">
        <v>1856</v>
      </c>
      <c r="D13857" s="4">
        <v>7911</v>
      </c>
      <c r="H13857" s="4">
        <v>50895</v>
      </c>
      <c r="I13857" s="4">
        <v>58805</v>
      </c>
      <c r="J13857" s="4">
        <v>7911</v>
      </c>
      <c r="K13857" s="4">
        <v>7911</v>
      </c>
    </row>
    <row r="13858" spans="1:11" x14ac:dyDescent="0.35">
      <c r="A13858" t="s">
        <v>1297</v>
      </c>
      <c r="B13858" t="s">
        <v>2134</v>
      </c>
      <c r="C13858" t="s">
        <v>1857</v>
      </c>
      <c r="D13858" s="4">
        <v>1358</v>
      </c>
      <c r="H13858" s="4">
        <v>13579</v>
      </c>
      <c r="I13858" s="4">
        <v>14937</v>
      </c>
      <c r="J13858" s="4">
        <v>1358</v>
      </c>
      <c r="K13858" s="4">
        <v>1358</v>
      </c>
    </row>
    <row r="13859" spans="1:11" x14ac:dyDescent="0.35">
      <c r="A13859" t="s">
        <v>1297</v>
      </c>
      <c r="B13859" t="s">
        <v>2198</v>
      </c>
      <c r="C13859" t="s">
        <v>1920</v>
      </c>
      <c r="D13859" s="4">
        <v>570464</v>
      </c>
      <c r="E13859" s="4">
        <v>77760</v>
      </c>
      <c r="I13859" s="4">
        <v>648224</v>
      </c>
      <c r="J13859" s="4">
        <v>648224</v>
      </c>
      <c r="K13859" s="4">
        <v>570464</v>
      </c>
    </row>
    <row r="13860" spans="1:11" x14ac:dyDescent="0.35">
      <c r="A13860" t="s">
        <v>1297</v>
      </c>
      <c r="B13860" t="s">
        <v>2135</v>
      </c>
      <c r="C13860" t="s">
        <v>1858</v>
      </c>
      <c r="E13860" s="4">
        <v>4022</v>
      </c>
      <c r="H13860" s="4">
        <v>293612</v>
      </c>
      <c r="I13860" s="4">
        <v>297634</v>
      </c>
      <c r="J13860">
        <v>4022</v>
      </c>
      <c r="K13860" s="4">
        <v>0</v>
      </c>
    </row>
    <row r="13861" spans="1:11" x14ac:dyDescent="0.35">
      <c r="A13861" t="s">
        <v>1297</v>
      </c>
      <c r="B13861" t="s">
        <v>2136</v>
      </c>
      <c r="C13861" t="s">
        <v>1859</v>
      </c>
      <c r="D13861" s="4">
        <v>675000</v>
      </c>
      <c r="G13861" s="4">
        <v>105421</v>
      </c>
      <c r="H13861" s="4">
        <v>2450000</v>
      </c>
      <c r="I13861" s="4">
        <v>3230421</v>
      </c>
      <c r="J13861" s="4">
        <v>675000</v>
      </c>
      <c r="K13861" s="4">
        <v>675000</v>
      </c>
    </row>
    <row r="13862" spans="1:11" x14ac:dyDescent="0.35">
      <c r="A13862" t="s">
        <v>1297</v>
      </c>
      <c r="B13862" t="s">
        <v>2137</v>
      </c>
      <c r="C13862" t="s">
        <v>1860</v>
      </c>
      <c r="D13862" s="4">
        <v>1739248</v>
      </c>
      <c r="I13862" s="4">
        <v>1739248</v>
      </c>
      <c r="J13862" s="4">
        <v>1739248</v>
      </c>
      <c r="K13862" s="4">
        <v>1739248</v>
      </c>
    </row>
    <row r="13863" spans="1:11" x14ac:dyDescent="0.35">
      <c r="A13863" t="s">
        <v>1297</v>
      </c>
      <c r="B13863" t="s">
        <v>2138</v>
      </c>
      <c r="C13863" t="s">
        <v>1861</v>
      </c>
      <c r="D13863" s="4">
        <v>120118</v>
      </c>
      <c r="F13863" s="4">
        <v>266057</v>
      </c>
      <c r="I13863" s="4">
        <v>386175</v>
      </c>
      <c r="J13863" s="4">
        <v>120118</v>
      </c>
      <c r="K13863" s="4">
        <v>120118</v>
      </c>
    </row>
    <row r="13864" spans="1:11" x14ac:dyDescent="0.35">
      <c r="A13864" t="s">
        <v>1297</v>
      </c>
      <c r="B13864" t="s">
        <v>2139</v>
      </c>
      <c r="C13864" t="s">
        <v>1862</v>
      </c>
      <c r="D13864" s="4">
        <v>1367428</v>
      </c>
      <c r="I13864" s="4">
        <v>1367428</v>
      </c>
      <c r="J13864" s="4">
        <v>1367428</v>
      </c>
      <c r="K13864" s="4">
        <v>1367428</v>
      </c>
    </row>
    <row r="13865" spans="1:11" x14ac:dyDescent="0.35">
      <c r="A13865" t="s">
        <v>1297</v>
      </c>
      <c r="B13865" t="s">
        <v>2140</v>
      </c>
      <c r="C13865" t="s">
        <v>1863</v>
      </c>
      <c r="H13865" s="4">
        <v>7780</v>
      </c>
      <c r="I13865" s="4">
        <v>7780</v>
      </c>
      <c r="J13865">
        <v>0</v>
      </c>
      <c r="K13865" s="4">
        <v>0</v>
      </c>
    </row>
    <row r="13866" spans="1:11" x14ac:dyDescent="0.35">
      <c r="A13866" t="s">
        <v>1297</v>
      </c>
      <c r="B13866" t="s">
        <v>2141</v>
      </c>
      <c r="D13866" s="4">
        <v>5892120</v>
      </c>
      <c r="E13866" s="4">
        <v>626499</v>
      </c>
      <c r="F13866" s="4">
        <v>887945</v>
      </c>
      <c r="G13866" s="4">
        <v>203955</v>
      </c>
      <c r="H13866" s="4">
        <v>4374413</v>
      </c>
      <c r="I13866" s="4">
        <v>11984932</v>
      </c>
      <c r="J13866" s="4">
        <v>6518619</v>
      </c>
      <c r="K13866" s="4">
        <v>5892120</v>
      </c>
    </row>
    <row r="13867" spans="1:11" x14ac:dyDescent="0.35">
      <c r="A13867" t="s">
        <v>1297</v>
      </c>
      <c r="B13867" t="s">
        <v>2142</v>
      </c>
      <c r="C13867" t="s">
        <v>1864</v>
      </c>
      <c r="D13867" s="4">
        <v>11158</v>
      </c>
      <c r="I13867" s="4">
        <v>11158</v>
      </c>
      <c r="J13867" s="4">
        <v>11158</v>
      </c>
      <c r="K13867" s="4">
        <v>11158</v>
      </c>
    </row>
    <row r="13868" spans="1:11" x14ac:dyDescent="0.35">
      <c r="A13868" t="s">
        <v>1297</v>
      </c>
      <c r="B13868" t="s">
        <v>2143</v>
      </c>
      <c r="C13868" t="s">
        <v>1865</v>
      </c>
      <c r="D13868" s="4">
        <v>5233</v>
      </c>
      <c r="E13868" s="4">
        <v>0</v>
      </c>
      <c r="H13868" s="4">
        <v>259983</v>
      </c>
      <c r="I13868" s="4">
        <v>265215</v>
      </c>
      <c r="J13868" s="4">
        <v>5233</v>
      </c>
      <c r="K13868" s="4">
        <v>5233</v>
      </c>
    </row>
    <row r="13869" spans="1:11" x14ac:dyDescent="0.35">
      <c r="A13869" t="s">
        <v>1297</v>
      </c>
      <c r="B13869" t="s">
        <v>2144</v>
      </c>
      <c r="C13869" t="s">
        <v>1866</v>
      </c>
      <c r="D13869" s="4">
        <v>15838</v>
      </c>
      <c r="I13869" s="4">
        <v>15838</v>
      </c>
      <c r="J13869" s="4">
        <v>15838</v>
      </c>
      <c r="K13869" s="4">
        <v>15838</v>
      </c>
    </row>
    <row r="13870" spans="1:11" x14ac:dyDescent="0.35">
      <c r="A13870" t="s">
        <v>1297</v>
      </c>
      <c r="B13870" t="s">
        <v>2145</v>
      </c>
      <c r="C13870" t="s">
        <v>1867</v>
      </c>
      <c r="D13870" s="4">
        <v>17058</v>
      </c>
      <c r="G13870" s="4">
        <v>135000</v>
      </c>
      <c r="H13870" s="4">
        <v>6075281</v>
      </c>
      <c r="I13870" s="4">
        <v>6227339</v>
      </c>
      <c r="J13870" s="4">
        <v>17058</v>
      </c>
      <c r="K13870" s="4">
        <v>17058</v>
      </c>
    </row>
    <row r="13871" spans="1:11" x14ac:dyDescent="0.35">
      <c r="A13871" t="s">
        <v>1297</v>
      </c>
      <c r="B13871" t="s">
        <v>2146</v>
      </c>
      <c r="C13871" t="s">
        <v>1868</v>
      </c>
      <c r="D13871" s="4">
        <v>0</v>
      </c>
      <c r="F13871" s="4">
        <v>50000</v>
      </c>
      <c r="G13871" s="4">
        <v>1650000</v>
      </c>
      <c r="H13871" s="4">
        <v>2919256</v>
      </c>
      <c r="I13871" s="4">
        <v>4619256</v>
      </c>
      <c r="J13871" s="4">
        <v>0</v>
      </c>
      <c r="K13871" s="4">
        <v>0</v>
      </c>
    </row>
    <row r="13872" spans="1:11" x14ac:dyDescent="0.35">
      <c r="A13872" t="s">
        <v>1297</v>
      </c>
      <c r="B13872" t="s">
        <v>2173</v>
      </c>
      <c r="C13872" t="s">
        <v>1894</v>
      </c>
      <c r="D13872" s="4">
        <v>6758</v>
      </c>
      <c r="I13872" s="4">
        <v>6758</v>
      </c>
      <c r="J13872" s="4">
        <v>6758</v>
      </c>
      <c r="K13872" s="4">
        <v>6758</v>
      </c>
    </row>
    <row r="13873" spans="1:11" x14ac:dyDescent="0.35">
      <c r="A13873" t="s">
        <v>1297</v>
      </c>
      <c r="B13873" t="s">
        <v>2147</v>
      </c>
      <c r="C13873" t="s">
        <v>1869</v>
      </c>
      <c r="H13873" s="4">
        <v>1219968</v>
      </c>
      <c r="I13873" s="4">
        <v>1219968</v>
      </c>
      <c r="J13873">
        <v>0</v>
      </c>
      <c r="K13873" s="4">
        <v>0</v>
      </c>
    </row>
    <row r="13874" spans="1:11" x14ac:dyDescent="0.35">
      <c r="A13874" t="s">
        <v>1297</v>
      </c>
      <c r="B13874" t="s">
        <v>2148</v>
      </c>
      <c r="C13874" t="s">
        <v>1870</v>
      </c>
      <c r="D13874" s="4">
        <v>19079</v>
      </c>
      <c r="E13874" s="4">
        <v>6245334</v>
      </c>
      <c r="H13874" s="4">
        <v>659241</v>
      </c>
      <c r="I13874" s="4">
        <v>6923653</v>
      </c>
      <c r="J13874" s="4">
        <v>6264413</v>
      </c>
      <c r="K13874" s="4">
        <v>19079</v>
      </c>
    </row>
    <row r="13875" spans="1:11" x14ac:dyDescent="0.35">
      <c r="A13875" t="s">
        <v>1297</v>
      </c>
      <c r="B13875" t="s">
        <v>2149</v>
      </c>
      <c r="C13875" t="s">
        <v>1871</v>
      </c>
      <c r="D13875" s="4">
        <v>180619</v>
      </c>
      <c r="E13875" s="4">
        <v>10825000</v>
      </c>
      <c r="F13875" s="4">
        <v>30092</v>
      </c>
      <c r="H13875" s="4">
        <v>147004</v>
      </c>
      <c r="I13875" s="4">
        <v>11182715</v>
      </c>
      <c r="J13875" s="4">
        <v>11005619</v>
      </c>
      <c r="K13875" s="4">
        <v>180619</v>
      </c>
    </row>
    <row r="13876" spans="1:11" x14ac:dyDescent="0.35">
      <c r="A13876" t="s">
        <v>1297</v>
      </c>
      <c r="B13876" t="s">
        <v>2150</v>
      </c>
      <c r="C13876" t="s">
        <v>1872</v>
      </c>
      <c r="E13876" s="4">
        <v>1323000</v>
      </c>
      <c r="I13876" s="4">
        <v>1323000</v>
      </c>
      <c r="J13876">
        <v>1323000</v>
      </c>
      <c r="K13876" s="4">
        <v>0</v>
      </c>
    </row>
    <row r="13877" spans="1:11" x14ac:dyDescent="0.35">
      <c r="A13877" t="s">
        <v>1297</v>
      </c>
      <c r="B13877" t="s">
        <v>2153</v>
      </c>
      <c r="C13877" t="s">
        <v>1875</v>
      </c>
      <c r="H13877" s="4">
        <v>313853</v>
      </c>
      <c r="I13877" s="4">
        <v>313853</v>
      </c>
      <c r="J13877">
        <v>0</v>
      </c>
      <c r="K13877" s="4">
        <v>0</v>
      </c>
    </row>
    <row r="13878" spans="1:11" x14ac:dyDescent="0.35">
      <c r="A13878" t="s">
        <v>1297</v>
      </c>
      <c r="B13878" t="s">
        <v>2154</v>
      </c>
      <c r="C13878" t="s">
        <v>1876</v>
      </c>
      <c r="H13878" s="4">
        <v>0</v>
      </c>
      <c r="I13878" s="4">
        <v>0</v>
      </c>
      <c r="J13878">
        <v>0</v>
      </c>
      <c r="K13878" s="4">
        <v>0</v>
      </c>
    </row>
    <row r="13879" spans="1:11" x14ac:dyDescent="0.35">
      <c r="A13879" t="s">
        <v>1297</v>
      </c>
      <c r="B13879" t="s">
        <v>2155</v>
      </c>
      <c r="C13879" t="s">
        <v>1877</v>
      </c>
      <c r="D13879" s="4">
        <v>10474</v>
      </c>
      <c r="I13879" s="4">
        <v>10474</v>
      </c>
      <c r="J13879" s="4">
        <v>10474</v>
      </c>
      <c r="K13879" s="4">
        <v>10474</v>
      </c>
    </row>
    <row r="13880" spans="1:11" x14ac:dyDescent="0.35">
      <c r="A13880" t="s">
        <v>1297</v>
      </c>
      <c r="B13880" t="s">
        <v>2156</v>
      </c>
      <c r="D13880" s="4">
        <v>266216</v>
      </c>
      <c r="E13880" s="4">
        <v>18393334</v>
      </c>
      <c r="F13880" s="4">
        <v>80092</v>
      </c>
      <c r="G13880" s="4">
        <v>1785000</v>
      </c>
      <c r="H13880" s="4">
        <v>11594586</v>
      </c>
      <c r="I13880" s="4">
        <v>32119227</v>
      </c>
      <c r="J13880" s="4">
        <v>18659550</v>
      </c>
      <c r="K13880" s="4">
        <v>266216</v>
      </c>
    </row>
    <row r="13881" spans="1:11" x14ac:dyDescent="0.35">
      <c r="A13881" t="s">
        <v>1297</v>
      </c>
      <c r="B13881" t="s">
        <v>2191</v>
      </c>
      <c r="C13881" t="s">
        <v>1912</v>
      </c>
      <c r="D13881" s="4">
        <v>1985</v>
      </c>
      <c r="I13881" s="4">
        <v>1985</v>
      </c>
      <c r="J13881" s="4">
        <v>1985</v>
      </c>
      <c r="K13881" s="4">
        <v>1985</v>
      </c>
    </row>
    <row r="13882" spans="1:11" x14ac:dyDescent="0.35">
      <c r="A13882" t="s">
        <v>1297</v>
      </c>
      <c r="B13882" t="s">
        <v>2157</v>
      </c>
      <c r="C13882" t="s">
        <v>1879</v>
      </c>
      <c r="D13882" s="4">
        <v>3155403</v>
      </c>
      <c r="I13882" s="4">
        <v>3155403</v>
      </c>
      <c r="J13882" s="4">
        <v>3155403</v>
      </c>
      <c r="K13882" s="4">
        <v>3155403</v>
      </c>
    </row>
    <row r="13883" spans="1:11" x14ac:dyDescent="0.35">
      <c r="A13883" t="s">
        <v>1297</v>
      </c>
      <c r="B13883" t="s">
        <v>2186</v>
      </c>
      <c r="C13883" t="s">
        <v>1907</v>
      </c>
      <c r="D13883" s="4">
        <v>3664</v>
      </c>
      <c r="I13883" s="4">
        <v>3664</v>
      </c>
      <c r="J13883" s="4">
        <v>3664</v>
      </c>
      <c r="K13883" s="4">
        <v>3664</v>
      </c>
    </row>
    <row r="13884" spans="1:11" x14ac:dyDescent="0.35">
      <c r="A13884" t="s">
        <v>1297</v>
      </c>
      <c r="B13884" t="s">
        <v>2176</v>
      </c>
      <c r="C13884" t="s">
        <v>1897</v>
      </c>
      <c r="D13884" s="4">
        <v>1959</v>
      </c>
      <c r="I13884" s="4">
        <v>1959</v>
      </c>
      <c r="J13884" s="4">
        <v>1959</v>
      </c>
      <c r="K13884" s="4">
        <v>1959</v>
      </c>
    </row>
    <row r="13885" spans="1:11" x14ac:dyDescent="0.35">
      <c r="A13885" t="s">
        <v>1297</v>
      </c>
      <c r="B13885" t="s">
        <v>2158</v>
      </c>
      <c r="C13885" t="s">
        <v>1880</v>
      </c>
      <c r="D13885" s="4">
        <v>1386109</v>
      </c>
      <c r="I13885" s="4">
        <v>1386109</v>
      </c>
      <c r="J13885" s="4">
        <v>1386109</v>
      </c>
      <c r="K13885" s="4">
        <v>1386109</v>
      </c>
    </row>
    <row r="13886" spans="1:11" x14ac:dyDescent="0.35">
      <c r="A13886" t="s">
        <v>1297</v>
      </c>
      <c r="B13886" t="s">
        <v>2159</v>
      </c>
      <c r="C13886" t="s">
        <v>1881</v>
      </c>
      <c r="D13886" s="4">
        <v>326439</v>
      </c>
      <c r="I13886" s="4">
        <v>326439</v>
      </c>
      <c r="J13886" s="4">
        <v>326439</v>
      </c>
      <c r="K13886" s="4">
        <v>326439</v>
      </c>
    </row>
    <row r="13887" spans="1:11" x14ac:dyDescent="0.35">
      <c r="A13887" t="s">
        <v>1297</v>
      </c>
      <c r="B13887" t="s">
        <v>2174</v>
      </c>
      <c r="C13887" t="s">
        <v>1895</v>
      </c>
      <c r="D13887" s="4">
        <v>190717</v>
      </c>
      <c r="I13887" s="4">
        <v>190717</v>
      </c>
      <c r="J13887" s="4">
        <v>190717</v>
      </c>
      <c r="K13887" s="4">
        <v>190717</v>
      </c>
    </row>
    <row r="13888" spans="1:11" x14ac:dyDescent="0.35">
      <c r="A13888" t="s">
        <v>1297</v>
      </c>
      <c r="B13888" t="s">
        <v>2160</v>
      </c>
      <c r="C13888" t="s">
        <v>1882</v>
      </c>
      <c r="D13888" s="4">
        <v>44251</v>
      </c>
      <c r="E13888" s="4">
        <v>462162</v>
      </c>
      <c r="I13888" s="4">
        <v>506413</v>
      </c>
      <c r="J13888" s="4">
        <v>506413</v>
      </c>
      <c r="K13888" s="4">
        <v>44251</v>
      </c>
    </row>
    <row r="13889" spans="1:11" x14ac:dyDescent="0.35">
      <c r="A13889" t="s">
        <v>1297</v>
      </c>
      <c r="B13889" t="s">
        <v>2161</v>
      </c>
      <c r="C13889" t="s">
        <v>1883</v>
      </c>
      <c r="D13889" s="4">
        <v>91415</v>
      </c>
      <c r="I13889" s="4">
        <v>91415</v>
      </c>
      <c r="J13889" s="4">
        <v>91415</v>
      </c>
      <c r="K13889" s="4">
        <v>91415</v>
      </c>
    </row>
    <row r="13890" spans="1:11" x14ac:dyDescent="0.35">
      <c r="A13890" t="s">
        <v>1297</v>
      </c>
      <c r="B13890" t="s">
        <v>2163</v>
      </c>
      <c r="D13890" s="4">
        <v>5201942</v>
      </c>
      <c r="E13890" s="4">
        <v>462162</v>
      </c>
      <c r="I13890" s="4">
        <v>5664104</v>
      </c>
      <c r="J13890" s="4">
        <v>5664104</v>
      </c>
      <c r="K13890" s="4">
        <v>5201942</v>
      </c>
    </row>
    <row r="13891" spans="1:11" x14ac:dyDescent="0.35">
      <c r="A13891" t="s">
        <v>1297</v>
      </c>
      <c r="B13891" t="s">
        <v>2164</v>
      </c>
      <c r="C13891" t="s">
        <v>1886</v>
      </c>
      <c r="D13891" s="4">
        <v>117830</v>
      </c>
      <c r="I13891" s="4">
        <v>117830</v>
      </c>
      <c r="J13891" s="4">
        <v>117830</v>
      </c>
      <c r="K13891" s="4">
        <v>117830</v>
      </c>
    </row>
    <row r="13892" spans="1:11" x14ac:dyDescent="0.35">
      <c r="A13892" t="s">
        <v>1297</v>
      </c>
      <c r="B13892" t="s">
        <v>2165</v>
      </c>
      <c r="D13892" s="4">
        <v>117830</v>
      </c>
      <c r="I13892" s="4">
        <v>117830</v>
      </c>
      <c r="J13892" s="4">
        <v>117830</v>
      </c>
      <c r="K13892" s="4">
        <v>117830</v>
      </c>
    </row>
    <row r="13893" spans="1:11" x14ac:dyDescent="0.35">
      <c r="A13893" t="s">
        <v>1297</v>
      </c>
      <c r="B13893" t="s">
        <v>2183</v>
      </c>
      <c r="C13893" t="s">
        <v>1904</v>
      </c>
      <c r="D13893" s="4">
        <v>500000</v>
      </c>
      <c r="I13893" s="4">
        <v>500000</v>
      </c>
      <c r="J13893" s="4">
        <v>500000</v>
      </c>
      <c r="K13893" s="4">
        <v>500000</v>
      </c>
    </row>
    <row r="13894" spans="1:11" x14ac:dyDescent="0.35">
      <c r="A13894" t="s">
        <v>1297</v>
      </c>
      <c r="B13894" t="s">
        <v>2166</v>
      </c>
      <c r="C13894" t="s">
        <v>1888</v>
      </c>
      <c r="H13894" s="4">
        <v>1728000</v>
      </c>
      <c r="I13894" s="4">
        <v>1728000</v>
      </c>
      <c r="J13894">
        <v>0</v>
      </c>
      <c r="K13894" s="4">
        <v>0</v>
      </c>
    </row>
    <row r="13895" spans="1:11" x14ac:dyDescent="0.35">
      <c r="A13895" t="s">
        <v>1297</v>
      </c>
      <c r="B13895" t="s">
        <v>2180</v>
      </c>
      <c r="C13895" t="s">
        <v>1901</v>
      </c>
      <c r="E13895" s="4">
        <v>1513500</v>
      </c>
      <c r="I13895" s="4">
        <v>1513500</v>
      </c>
      <c r="J13895">
        <v>1513500</v>
      </c>
      <c r="K13895" s="4">
        <v>0</v>
      </c>
    </row>
    <row r="13896" spans="1:11" x14ac:dyDescent="0.35">
      <c r="A13896" t="s">
        <v>1297</v>
      </c>
      <c r="B13896" t="s">
        <v>2167</v>
      </c>
      <c r="C13896" t="s">
        <v>1889</v>
      </c>
      <c r="E13896" s="4">
        <v>2625000</v>
      </c>
      <c r="I13896" s="4">
        <v>2625000</v>
      </c>
      <c r="J13896">
        <v>2625000</v>
      </c>
      <c r="K13896" s="4">
        <v>0</v>
      </c>
    </row>
    <row r="13897" spans="1:11" x14ac:dyDescent="0.35">
      <c r="A13897" t="s">
        <v>1297</v>
      </c>
      <c r="B13897" t="s">
        <v>2168</v>
      </c>
      <c r="C13897" t="s">
        <v>1890</v>
      </c>
      <c r="E13897" s="4">
        <v>1513500</v>
      </c>
      <c r="I13897" s="4">
        <v>1513500</v>
      </c>
      <c r="J13897">
        <v>1513500</v>
      </c>
      <c r="K13897" s="4">
        <v>0</v>
      </c>
    </row>
    <row r="13898" spans="1:11" x14ac:dyDescent="0.35">
      <c r="A13898" t="s">
        <v>1297</v>
      </c>
      <c r="B13898" t="s">
        <v>2181</v>
      </c>
      <c r="C13898" t="s">
        <v>1902</v>
      </c>
      <c r="E13898" s="4">
        <v>3027000</v>
      </c>
      <c r="I13898" s="4">
        <v>3027000</v>
      </c>
      <c r="J13898">
        <v>3027000</v>
      </c>
      <c r="K13898" s="4">
        <v>0</v>
      </c>
    </row>
    <row r="13899" spans="1:11" x14ac:dyDescent="0.35">
      <c r="A13899" t="s">
        <v>1297</v>
      </c>
      <c r="B13899" t="s">
        <v>2169</v>
      </c>
      <c r="D13899" s="4">
        <v>500000</v>
      </c>
      <c r="E13899" s="4">
        <v>8679000</v>
      </c>
      <c r="H13899" s="4">
        <v>1728000</v>
      </c>
      <c r="I13899" s="4">
        <v>10907000</v>
      </c>
      <c r="J13899" s="4">
        <v>9179000</v>
      </c>
      <c r="K13899" s="4">
        <v>500000</v>
      </c>
    </row>
    <row r="13900" spans="1:11" x14ac:dyDescent="0.35">
      <c r="A13900" t="s">
        <v>1297</v>
      </c>
      <c r="B13900" t="s">
        <v>2170</v>
      </c>
      <c r="D13900" s="4">
        <v>131005798</v>
      </c>
      <c r="E13900" s="4">
        <v>30998895</v>
      </c>
      <c r="F13900" s="4">
        <v>16294821</v>
      </c>
      <c r="G13900" s="4">
        <v>1995515</v>
      </c>
      <c r="H13900" s="4">
        <v>17732396</v>
      </c>
      <c r="I13900" s="4">
        <v>198027425</v>
      </c>
      <c r="J13900" s="4">
        <f>SUM(D13900,E13900)</f>
        <v>162004693</v>
      </c>
      <c r="K13900" s="4">
        <v>131005798</v>
      </c>
    </row>
    <row r="13901" spans="1:11" x14ac:dyDescent="0.35">
      <c r="A13901" t="s">
        <v>1300</v>
      </c>
      <c r="B13901" t="s">
        <v>2118</v>
      </c>
      <c r="C13901" t="s">
        <v>1843</v>
      </c>
      <c r="D13901" s="4">
        <v>98048</v>
      </c>
      <c r="E13901" s="4">
        <v>761600</v>
      </c>
      <c r="F13901" s="4">
        <v>603944</v>
      </c>
      <c r="I13901" s="4">
        <v>1463593</v>
      </c>
      <c r="J13901" s="4">
        <v>859648</v>
      </c>
      <c r="K13901" s="4">
        <v>98048</v>
      </c>
    </row>
    <row r="13902" spans="1:11" x14ac:dyDescent="0.35">
      <c r="A13902" t="s">
        <v>1300</v>
      </c>
      <c r="B13902" t="s">
        <v>2119</v>
      </c>
      <c r="C13902" t="s">
        <v>1844</v>
      </c>
      <c r="D13902" s="4">
        <v>16436</v>
      </c>
      <c r="H13902" s="4">
        <v>151766</v>
      </c>
      <c r="I13902" s="4">
        <v>168202</v>
      </c>
      <c r="J13902" s="4">
        <v>16436</v>
      </c>
      <c r="K13902" s="4">
        <v>16436</v>
      </c>
    </row>
    <row r="13903" spans="1:11" x14ac:dyDescent="0.35">
      <c r="A13903" t="s">
        <v>1300</v>
      </c>
      <c r="B13903" t="s">
        <v>2120</v>
      </c>
      <c r="C13903" t="s">
        <v>1845</v>
      </c>
      <c r="H13903" s="4">
        <v>171472</v>
      </c>
      <c r="I13903" s="4">
        <v>171472</v>
      </c>
      <c r="J13903">
        <v>0</v>
      </c>
      <c r="K13903" s="4">
        <v>0</v>
      </c>
    </row>
    <row r="13904" spans="1:11" x14ac:dyDescent="0.35">
      <c r="A13904" t="s">
        <v>1300</v>
      </c>
      <c r="B13904" t="s">
        <v>2121</v>
      </c>
      <c r="D13904" s="4">
        <v>114484</v>
      </c>
      <c r="E13904" s="4">
        <v>761600</v>
      </c>
      <c r="F13904" s="4">
        <v>603944</v>
      </c>
      <c r="H13904" s="4">
        <v>323238</v>
      </c>
      <c r="I13904" s="4">
        <v>1803266</v>
      </c>
      <c r="J13904" s="4">
        <v>876084</v>
      </c>
      <c r="K13904" s="4">
        <v>114484</v>
      </c>
    </row>
    <row r="13905" spans="1:11" x14ac:dyDescent="0.35">
      <c r="A13905" t="s">
        <v>1300</v>
      </c>
      <c r="B13905" t="s">
        <v>2122</v>
      </c>
      <c r="C13905" t="s">
        <v>1846</v>
      </c>
      <c r="D13905" s="4">
        <v>22670</v>
      </c>
      <c r="E13905" s="4">
        <v>151261</v>
      </c>
      <c r="F13905" s="4">
        <v>682894</v>
      </c>
      <c r="H13905" s="4">
        <v>381270</v>
      </c>
      <c r="I13905" s="4">
        <v>1238095</v>
      </c>
      <c r="J13905" s="4">
        <v>173931</v>
      </c>
      <c r="K13905" s="4">
        <v>22670</v>
      </c>
    </row>
    <row r="13906" spans="1:11" x14ac:dyDescent="0.35">
      <c r="A13906" t="s">
        <v>1300</v>
      </c>
      <c r="B13906" t="s">
        <v>2123</v>
      </c>
      <c r="C13906" t="s">
        <v>1847</v>
      </c>
      <c r="D13906" s="4">
        <v>1859</v>
      </c>
      <c r="E13906" s="4">
        <v>740009</v>
      </c>
      <c r="F13906" s="4">
        <v>236252</v>
      </c>
      <c r="H13906" s="4">
        <v>660000</v>
      </c>
      <c r="I13906" s="4">
        <v>1638120</v>
      </c>
      <c r="J13906" s="4">
        <v>741868</v>
      </c>
      <c r="K13906" s="4">
        <v>1859</v>
      </c>
    </row>
    <row r="13907" spans="1:11" x14ac:dyDescent="0.35">
      <c r="A13907" t="s">
        <v>1300</v>
      </c>
      <c r="B13907" t="s">
        <v>2124</v>
      </c>
      <c r="C13907" t="s">
        <v>1848</v>
      </c>
      <c r="D13907" s="4">
        <v>616</v>
      </c>
      <c r="I13907" s="4">
        <v>616</v>
      </c>
      <c r="J13907" s="4">
        <v>616</v>
      </c>
      <c r="K13907" s="4">
        <v>616</v>
      </c>
    </row>
    <row r="13908" spans="1:11" x14ac:dyDescent="0.35">
      <c r="A13908" t="s">
        <v>1300</v>
      </c>
      <c r="B13908" t="s">
        <v>2125</v>
      </c>
      <c r="D13908" s="4">
        <v>25145</v>
      </c>
      <c r="E13908" s="4">
        <v>891270</v>
      </c>
      <c r="F13908" s="4">
        <v>919145</v>
      </c>
      <c r="H13908" s="4">
        <v>1041270</v>
      </c>
      <c r="I13908" s="4">
        <v>2876831</v>
      </c>
      <c r="J13908" s="4">
        <v>916415</v>
      </c>
      <c r="K13908" s="4">
        <v>25145</v>
      </c>
    </row>
    <row r="13909" spans="1:11" x14ac:dyDescent="0.35">
      <c r="A13909" t="s">
        <v>1300</v>
      </c>
      <c r="B13909" t="s">
        <v>2126</v>
      </c>
      <c r="C13909" t="s">
        <v>1850</v>
      </c>
      <c r="E13909" s="4">
        <v>800000</v>
      </c>
      <c r="I13909" s="4">
        <v>800000</v>
      </c>
      <c r="J13909">
        <v>800000</v>
      </c>
      <c r="K13909" s="4">
        <v>0</v>
      </c>
    </row>
    <row r="13910" spans="1:11" x14ac:dyDescent="0.35">
      <c r="A13910" t="s">
        <v>1300</v>
      </c>
      <c r="B13910" t="s">
        <v>2127</v>
      </c>
      <c r="E13910" s="4">
        <v>800000</v>
      </c>
      <c r="I13910" s="4">
        <v>800000</v>
      </c>
      <c r="J13910">
        <v>800000</v>
      </c>
      <c r="K13910" s="4">
        <v>0</v>
      </c>
    </row>
    <row r="13911" spans="1:11" x14ac:dyDescent="0.35">
      <c r="A13911" t="s">
        <v>1300</v>
      </c>
      <c r="B13911" t="s">
        <v>2128</v>
      </c>
      <c r="C13911" t="s">
        <v>1851</v>
      </c>
      <c r="H13911" s="4">
        <v>24484</v>
      </c>
      <c r="I13911" s="4">
        <v>24484</v>
      </c>
      <c r="J13911">
        <v>0</v>
      </c>
      <c r="K13911" s="4">
        <v>0</v>
      </c>
    </row>
    <row r="13912" spans="1:11" x14ac:dyDescent="0.35">
      <c r="A13912" t="s">
        <v>1300</v>
      </c>
      <c r="B13912" t="s">
        <v>2130</v>
      </c>
      <c r="C13912" t="s">
        <v>1853</v>
      </c>
      <c r="G13912" s="4">
        <v>1539</v>
      </c>
      <c r="I13912" s="4">
        <v>1539</v>
      </c>
      <c r="J13912">
        <v>0</v>
      </c>
      <c r="K13912" s="4">
        <v>0</v>
      </c>
    </row>
    <row r="13913" spans="1:11" x14ac:dyDescent="0.35">
      <c r="A13913" t="s">
        <v>1300</v>
      </c>
      <c r="B13913" t="s">
        <v>2182</v>
      </c>
      <c r="C13913" t="s">
        <v>1903</v>
      </c>
      <c r="D13913" s="4">
        <v>4508</v>
      </c>
      <c r="I13913" s="4">
        <v>4508</v>
      </c>
      <c r="J13913" s="4">
        <v>4508</v>
      </c>
      <c r="K13913" s="4">
        <v>4508</v>
      </c>
    </row>
    <row r="13914" spans="1:11" x14ac:dyDescent="0.35">
      <c r="A13914" t="s">
        <v>1300</v>
      </c>
      <c r="B13914" t="s">
        <v>2131</v>
      </c>
      <c r="C13914" t="s">
        <v>1854</v>
      </c>
      <c r="H13914" s="4">
        <v>73974</v>
      </c>
      <c r="I13914" s="4">
        <v>73974</v>
      </c>
      <c r="J13914">
        <v>0</v>
      </c>
      <c r="K13914" s="4">
        <v>0</v>
      </c>
    </row>
    <row r="13915" spans="1:11" x14ac:dyDescent="0.35">
      <c r="A13915" t="s">
        <v>1300</v>
      </c>
      <c r="B13915" t="s">
        <v>2132</v>
      </c>
      <c r="C13915" t="s">
        <v>1855</v>
      </c>
      <c r="D13915" s="4">
        <v>3859</v>
      </c>
      <c r="H13915" s="4">
        <v>61084</v>
      </c>
      <c r="I13915" s="4">
        <v>64942</v>
      </c>
      <c r="J13915" s="4">
        <v>3859</v>
      </c>
      <c r="K13915" s="4">
        <v>3859</v>
      </c>
    </row>
    <row r="13916" spans="1:11" x14ac:dyDescent="0.35">
      <c r="A13916" t="s">
        <v>1300</v>
      </c>
      <c r="B13916" t="s">
        <v>2134</v>
      </c>
      <c r="C13916" t="s">
        <v>1857</v>
      </c>
      <c r="H13916" s="4">
        <v>17653</v>
      </c>
      <c r="I13916" s="4">
        <v>17653</v>
      </c>
      <c r="J13916">
        <v>0</v>
      </c>
      <c r="K13916" s="4">
        <v>0</v>
      </c>
    </row>
    <row r="13917" spans="1:11" x14ac:dyDescent="0.35">
      <c r="A13917" t="s">
        <v>1300</v>
      </c>
      <c r="B13917" t="s">
        <v>2135</v>
      </c>
      <c r="C13917" t="s">
        <v>1858</v>
      </c>
      <c r="H13917" s="4">
        <v>5195</v>
      </c>
      <c r="I13917" s="4">
        <v>5195</v>
      </c>
      <c r="J13917">
        <v>0</v>
      </c>
      <c r="K13917" s="4">
        <v>0</v>
      </c>
    </row>
    <row r="13918" spans="1:11" x14ac:dyDescent="0.35">
      <c r="A13918" t="s">
        <v>1300</v>
      </c>
      <c r="B13918" t="s">
        <v>2136</v>
      </c>
      <c r="C13918" t="s">
        <v>1859</v>
      </c>
      <c r="D13918" s="4">
        <v>3</v>
      </c>
      <c r="H13918" s="4">
        <v>156114</v>
      </c>
      <c r="I13918" s="4">
        <v>156117</v>
      </c>
      <c r="J13918" s="4">
        <v>3</v>
      </c>
      <c r="K13918" s="4">
        <v>3</v>
      </c>
    </row>
    <row r="13919" spans="1:11" x14ac:dyDescent="0.35">
      <c r="A13919" t="s">
        <v>1300</v>
      </c>
      <c r="B13919" t="s">
        <v>2137</v>
      </c>
      <c r="C13919" t="s">
        <v>1860</v>
      </c>
      <c r="H13919" s="4">
        <v>217406</v>
      </c>
      <c r="I13919" s="4">
        <v>217406</v>
      </c>
      <c r="J13919">
        <v>0</v>
      </c>
      <c r="K13919" s="4">
        <v>0</v>
      </c>
    </row>
    <row r="13920" spans="1:11" x14ac:dyDescent="0.35">
      <c r="A13920" t="s">
        <v>1300</v>
      </c>
      <c r="B13920" t="s">
        <v>2138</v>
      </c>
      <c r="C13920" t="s">
        <v>1861</v>
      </c>
      <c r="H13920" s="4">
        <v>26116</v>
      </c>
      <c r="I13920" s="4">
        <v>26116</v>
      </c>
      <c r="J13920">
        <v>0</v>
      </c>
      <c r="K13920" s="4">
        <v>0</v>
      </c>
    </row>
    <row r="13921" spans="1:11" x14ac:dyDescent="0.35">
      <c r="A13921" t="s">
        <v>1300</v>
      </c>
      <c r="B13921" t="s">
        <v>2140</v>
      </c>
      <c r="C13921" t="s">
        <v>1863</v>
      </c>
      <c r="H13921" s="4">
        <v>7780</v>
      </c>
      <c r="I13921" s="4">
        <v>7780</v>
      </c>
      <c r="J13921">
        <v>0</v>
      </c>
      <c r="K13921" s="4">
        <v>0</v>
      </c>
    </row>
    <row r="13922" spans="1:11" x14ac:dyDescent="0.35">
      <c r="A13922" t="s">
        <v>1300</v>
      </c>
      <c r="B13922" t="s">
        <v>2141</v>
      </c>
      <c r="D13922" s="4">
        <v>8370</v>
      </c>
      <c r="G13922" s="4">
        <v>1539</v>
      </c>
      <c r="H13922" s="4">
        <v>589806</v>
      </c>
      <c r="I13922" s="4">
        <v>599714</v>
      </c>
      <c r="J13922" s="4">
        <v>8370</v>
      </c>
      <c r="K13922" s="4">
        <v>8370</v>
      </c>
    </row>
    <row r="13923" spans="1:11" x14ac:dyDescent="0.35">
      <c r="A13923" t="s">
        <v>1300</v>
      </c>
      <c r="B13923" t="s">
        <v>2143</v>
      </c>
      <c r="C13923" t="s">
        <v>1865</v>
      </c>
      <c r="H13923" s="4">
        <v>43921</v>
      </c>
      <c r="I13923" s="4">
        <v>43921</v>
      </c>
      <c r="J13923">
        <v>0</v>
      </c>
      <c r="K13923" s="4">
        <v>0</v>
      </c>
    </row>
    <row r="13924" spans="1:11" x14ac:dyDescent="0.35">
      <c r="A13924" t="s">
        <v>1300</v>
      </c>
      <c r="B13924" t="s">
        <v>2145</v>
      </c>
      <c r="C13924" t="s">
        <v>1867</v>
      </c>
      <c r="F13924" s="4">
        <v>4500</v>
      </c>
      <c r="H13924" s="4">
        <v>212049</v>
      </c>
      <c r="I13924" s="4">
        <v>216549</v>
      </c>
      <c r="J13924">
        <v>0</v>
      </c>
      <c r="K13924" s="4">
        <v>0</v>
      </c>
    </row>
    <row r="13925" spans="1:11" x14ac:dyDescent="0.35">
      <c r="A13925" t="s">
        <v>1300</v>
      </c>
      <c r="B13925" t="s">
        <v>2146</v>
      </c>
      <c r="C13925" t="s">
        <v>1868</v>
      </c>
      <c r="H13925" s="4">
        <v>94031</v>
      </c>
      <c r="I13925" s="4">
        <v>94031</v>
      </c>
      <c r="J13925">
        <v>0</v>
      </c>
      <c r="K13925" s="4">
        <v>0</v>
      </c>
    </row>
    <row r="13926" spans="1:11" x14ac:dyDescent="0.35">
      <c r="A13926" t="s">
        <v>1300</v>
      </c>
      <c r="B13926" t="s">
        <v>2147</v>
      </c>
      <c r="C13926" t="s">
        <v>1869</v>
      </c>
      <c r="H13926" s="4">
        <v>37440</v>
      </c>
      <c r="I13926" s="4">
        <v>37440</v>
      </c>
      <c r="J13926">
        <v>0</v>
      </c>
      <c r="K13926" s="4">
        <v>0</v>
      </c>
    </row>
    <row r="13927" spans="1:11" x14ac:dyDescent="0.35">
      <c r="A13927" t="s">
        <v>1300</v>
      </c>
      <c r="B13927" t="s">
        <v>2148</v>
      </c>
      <c r="C13927" t="s">
        <v>1870</v>
      </c>
      <c r="H13927" s="4">
        <v>384570</v>
      </c>
      <c r="I13927" s="4">
        <v>384570</v>
      </c>
      <c r="J13927">
        <v>0</v>
      </c>
      <c r="K13927" s="4">
        <v>0</v>
      </c>
    </row>
    <row r="13928" spans="1:11" x14ac:dyDescent="0.35">
      <c r="A13928" t="s">
        <v>1300</v>
      </c>
      <c r="B13928" t="s">
        <v>2149</v>
      </c>
      <c r="C13928" t="s">
        <v>1871</v>
      </c>
      <c r="G13928" s="4">
        <v>151243</v>
      </c>
      <c r="I13928" s="4">
        <v>151243</v>
      </c>
      <c r="J13928">
        <v>0</v>
      </c>
      <c r="K13928" s="4">
        <v>0</v>
      </c>
    </row>
    <row r="13929" spans="1:11" x14ac:dyDescent="0.35">
      <c r="A13929" t="s">
        <v>1300</v>
      </c>
      <c r="B13929" t="s">
        <v>2150</v>
      </c>
      <c r="C13929" t="s">
        <v>1872</v>
      </c>
      <c r="E13929" s="4">
        <v>49000</v>
      </c>
      <c r="I13929" s="4">
        <v>49000</v>
      </c>
      <c r="J13929">
        <v>49000</v>
      </c>
      <c r="K13929" s="4">
        <v>0</v>
      </c>
    </row>
    <row r="13930" spans="1:11" x14ac:dyDescent="0.35">
      <c r="A13930" t="s">
        <v>1300</v>
      </c>
      <c r="B13930" t="s">
        <v>2153</v>
      </c>
      <c r="C13930" t="s">
        <v>1875</v>
      </c>
      <c r="H13930" s="4">
        <v>39522</v>
      </c>
      <c r="I13930" s="4">
        <v>39522</v>
      </c>
      <c r="J13930">
        <v>0</v>
      </c>
      <c r="K13930" s="4">
        <v>0</v>
      </c>
    </row>
    <row r="13931" spans="1:11" x14ac:dyDescent="0.35">
      <c r="A13931" t="s">
        <v>1300</v>
      </c>
      <c r="B13931" t="s">
        <v>2156</v>
      </c>
      <c r="E13931" s="4">
        <v>49000</v>
      </c>
      <c r="F13931" s="4">
        <v>4500</v>
      </c>
      <c r="G13931" s="4">
        <v>151243</v>
      </c>
      <c r="H13931" s="4">
        <v>811533</v>
      </c>
      <c r="I13931" s="4">
        <v>1016276</v>
      </c>
      <c r="J13931">
        <v>49000</v>
      </c>
      <c r="K13931" s="4">
        <v>0</v>
      </c>
    </row>
    <row r="13932" spans="1:11" x14ac:dyDescent="0.35">
      <c r="A13932" t="s">
        <v>1300</v>
      </c>
      <c r="B13932" t="s">
        <v>2157</v>
      </c>
      <c r="C13932" t="s">
        <v>1879</v>
      </c>
      <c r="F13932" s="4">
        <v>16918</v>
      </c>
      <c r="I13932" s="4">
        <v>16918</v>
      </c>
      <c r="J13932">
        <v>0</v>
      </c>
      <c r="K13932" s="4">
        <v>0</v>
      </c>
    </row>
    <row r="13933" spans="1:11" x14ac:dyDescent="0.35">
      <c r="A13933" t="s">
        <v>1300</v>
      </c>
      <c r="B13933" t="s">
        <v>2159</v>
      </c>
      <c r="C13933" t="s">
        <v>1881</v>
      </c>
      <c r="E13933" s="4">
        <v>29701</v>
      </c>
      <c r="I13933" s="4">
        <v>29701</v>
      </c>
      <c r="J13933">
        <v>29701</v>
      </c>
      <c r="K13933" s="4">
        <v>0</v>
      </c>
    </row>
    <row r="13934" spans="1:11" x14ac:dyDescent="0.35">
      <c r="A13934" t="s">
        <v>1300</v>
      </c>
      <c r="B13934" t="s">
        <v>2160</v>
      </c>
      <c r="C13934" t="s">
        <v>1882</v>
      </c>
      <c r="E13934" s="4">
        <v>19807</v>
      </c>
      <c r="I13934" s="4">
        <v>19807</v>
      </c>
      <c r="J13934">
        <v>19807</v>
      </c>
      <c r="K13934" s="4">
        <v>0</v>
      </c>
    </row>
    <row r="13935" spans="1:11" x14ac:dyDescent="0.35">
      <c r="A13935" t="s">
        <v>1300</v>
      </c>
      <c r="B13935" t="s">
        <v>2163</v>
      </c>
      <c r="E13935" s="4">
        <v>49508</v>
      </c>
      <c r="F13935" s="4">
        <v>16918</v>
      </c>
      <c r="I13935" s="4">
        <v>66427</v>
      </c>
      <c r="J13935">
        <v>49508</v>
      </c>
      <c r="K13935" s="4">
        <v>0</v>
      </c>
    </row>
    <row r="13936" spans="1:11" x14ac:dyDescent="0.35">
      <c r="A13936" t="s">
        <v>1300</v>
      </c>
      <c r="B13936" t="s">
        <v>2166</v>
      </c>
      <c r="C13936" t="s">
        <v>1888</v>
      </c>
      <c r="H13936" s="4">
        <v>81600</v>
      </c>
      <c r="I13936" s="4">
        <v>81600</v>
      </c>
      <c r="J13936">
        <v>0</v>
      </c>
      <c r="K13936" s="4">
        <v>0</v>
      </c>
    </row>
    <row r="13937" spans="1:11" x14ac:dyDescent="0.35">
      <c r="A13937" t="s">
        <v>1300</v>
      </c>
      <c r="B13937" t="s">
        <v>2167</v>
      </c>
      <c r="C13937" t="s">
        <v>1889</v>
      </c>
      <c r="H13937" s="4">
        <v>105000</v>
      </c>
      <c r="I13937" s="4">
        <v>105000</v>
      </c>
      <c r="J13937">
        <v>0</v>
      </c>
      <c r="K13937" s="4">
        <v>0</v>
      </c>
    </row>
    <row r="13938" spans="1:11" x14ac:dyDescent="0.35">
      <c r="A13938" t="s">
        <v>1300</v>
      </c>
      <c r="B13938" t="s">
        <v>2168</v>
      </c>
      <c r="C13938" t="s">
        <v>1890</v>
      </c>
      <c r="H13938" s="4">
        <v>37500</v>
      </c>
      <c r="I13938" s="4">
        <v>37500</v>
      </c>
      <c r="J13938">
        <v>0</v>
      </c>
      <c r="K13938" s="4">
        <v>0</v>
      </c>
    </row>
    <row r="13939" spans="1:11" x14ac:dyDescent="0.35">
      <c r="A13939" t="s">
        <v>1300</v>
      </c>
      <c r="B13939" t="s">
        <v>2169</v>
      </c>
      <c r="H13939" s="4">
        <v>224100</v>
      </c>
      <c r="I13939" s="4">
        <v>224100</v>
      </c>
      <c r="J13939">
        <v>0</v>
      </c>
      <c r="K13939" s="4">
        <v>0</v>
      </c>
    </row>
    <row r="13940" spans="1:11" x14ac:dyDescent="0.35">
      <c r="A13940" t="s">
        <v>1300</v>
      </c>
      <c r="B13940" t="s">
        <v>2170</v>
      </c>
      <c r="D13940" s="4">
        <v>147999</v>
      </c>
      <c r="E13940" s="4">
        <v>2551379</v>
      </c>
      <c r="F13940" s="4">
        <v>1544508</v>
      </c>
      <c r="G13940" s="4">
        <v>152782</v>
      </c>
      <c r="H13940" s="4">
        <v>2989947</v>
      </c>
      <c r="I13940" s="4">
        <v>7386614</v>
      </c>
      <c r="J13940" s="4">
        <f>SUM(D13940,E13940)</f>
        <v>2699378</v>
      </c>
      <c r="K13940" s="4">
        <v>147999</v>
      </c>
    </row>
    <row r="13941" spans="1:11" x14ac:dyDescent="0.35">
      <c r="A13941" t="s">
        <v>1304</v>
      </c>
      <c r="B13941" t="s">
        <v>2118</v>
      </c>
      <c r="C13941" t="s">
        <v>1843</v>
      </c>
      <c r="D13941" s="4">
        <v>38282884</v>
      </c>
      <c r="F13941" s="4">
        <v>17928400</v>
      </c>
      <c r="I13941" s="4">
        <v>56211284</v>
      </c>
      <c r="J13941" s="4">
        <v>38282884</v>
      </c>
      <c r="K13941" s="4">
        <v>38282884</v>
      </c>
    </row>
    <row r="13942" spans="1:11" x14ac:dyDescent="0.35">
      <c r="A13942" t="s">
        <v>1304</v>
      </c>
      <c r="B13942" t="s">
        <v>2119</v>
      </c>
      <c r="C13942" t="s">
        <v>1844</v>
      </c>
      <c r="D13942" s="4">
        <v>4377550</v>
      </c>
      <c r="E13942" s="4">
        <v>321797</v>
      </c>
      <c r="F13942" s="4">
        <v>997778</v>
      </c>
      <c r="G13942" s="4">
        <v>465630</v>
      </c>
      <c r="H13942" s="4">
        <v>312300</v>
      </c>
      <c r="I13942" s="4">
        <v>6475054</v>
      </c>
      <c r="J13942" s="4">
        <v>4699347</v>
      </c>
      <c r="K13942" s="4">
        <v>4377550</v>
      </c>
    </row>
    <row r="13943" spans="1:11" x14ac:dyDescent="0.35">
      <c r="A13943" t="s">
        <v>1304</v>
      </c>
      <c r="B13943" t="s">
        <v>2120</v>
      </c>
      <c r="C13943" t="s">
        <v>1845</v>
      </c>
      <c r="D13943" s="4">
        <v>4691030</v>
      </c>
      <c r="I13943" s="4">
        <v>4691030</v>
      </c>
      <c r="J13943" s="4">
        <v>4691030</v>
      </c>
      <c r="K13943" s="4">
        <v>4691030</v>
      </c>
    </row>
    <row r="13944" spans="1:11" x14ac:dyDescent="0.35">
      <c r="A13944" t="s">
        <v>1304</v>
      </c>
      <c r="B13944" t="s">
        <v>2121</v>
      </c>
      <c r="D13944" s="4">
        <v>47351465</v>
      </c>
      <c r="E13944" s="4">
        <v>321797</v>
      </c>
      <c r="F13944" s="4">
        <v>18926178</v>
      </c>
      <c r="G13944" s="4">
        <v>465630</v>
      </c>
      <c r="H13944" s="4">
        <v>312300</v>
      </c>
      <c r="I13944" s="4">
        <v>67377368</v>
      </c>
      <c r="J13944" s="4">
        <v>47673262</v>
      </c>
      <c r="K13944" s="4">
        <v>47351465</v>
      </c>
    </row>
    <row r="13945" spans="1:11" x14ac:dyDescent="0.35">
      <c r="A13945" t="s">
        <v>1304</v>
      </c>
      <c r="B13945" t="s">
        <v>2122</v>
      </c>
      <c r="C13945" t="s">
        <v>1846</v>
      </c>
      <c r="D13945" s="4">
        <v>16380736</v>
      </c>
      <c r="E13945" s="4">
        <v>6539331</v>
      </c>
      <c r="F13945" s="4">
        <v>3482796</v>
      </c>
      <c r="G13945" s="4">
        <v>10582288</v>
      </c>
      <c r="H13945" s="4">
        <v>6337200</v>
      </c>
      <c r="I13945" s="4">
        <v>43322351</v>
      </c>
      <c r="J13945" s="4">
        <v>22920067</v>
      </c>
      <c r="K13945" s="4">
        <v>16380736</v>
      </c>
    </row>
    <row r="13946" spans="1:11" x14ac:dyDescent="0.35">
      <c r="A13946" t="s">
        <v>1304</v>
      </c>
      <c r="B13946" t="s">
        <v>2123</v>
      </c>
      <c r="C13946" t="s">
        <v>1847</v>
      </c>
      <c r="D13946" s="4">
        <v>19498349</v>
      </c>
      <c r="F13946" s="4">
        <v>1959588</v>
      </c>
      <c r="G13946" s="4">
        <v>1295157</v>
      </c>
      <c r="H13946" s="4">
        <v>78387</v>
      </c>
      <c r="I13946" s="4">
        <v>22831481</v>
      </c>
      <c r="J13946" s="4">
        <v>19498349</v>
      </c>
      <c r="K13946" s="4">
        <v>19498349</v>
      </c>
    </row>
    <row r="13947" spans="1:11" x14ac:dyDescent="0.35">
      <c r="A13947" t="s">
        <v>1304</v>
      </c>
      <c r="B13947" t="s">
        <v>2124</v>
      </c>
      <c r="C13947" t="s">
        <v>1848</v>
      </c>
      <c r="D13947" s="4">
        <v>133126</v>
      </c>
      <c r="E13947" s="4">
        <v>87751</v>
      </c>
      <c r="I13947" s="4">
        <v>220877</v>
      </c>
      <c r="J13947" s="4">
        <v>220877</v>
      </c>
      <c r="K13947" s="4">
        <v>133126</v>
      </c>
    </row>
    <row r="13948" spans="1:11" x14ac:dyDescent="0.35">
      <c r="A13948" t="s">
        <v>1304</v>
      </c>
      <c r="B13948" t="s">
        <v>2125</v>
      </c>
      <c r="D13948" s="4">
        <v>36012211</v>
      </c>
      <c r="E13948" s="4">
        <v>6627081</v>
      </c>
      <c r="F13948" s="4">
        <v>5442384</v>
      </c>
      <c r="G13948" s="4">
        <v>11877445</v>
      </c>
      <c r="H13948" s="4">
        <v>6415587</v>
      </c>
      <c r="I13948" s="4">
        <v>66374708</v>
      </c>
      <c r="J13948" s="4">
        <v>42639292</v>
      </c>
      <c r="K13948" s="4">
        <v>36012211</v>
      </c>
    </row>
    <row r="13949" spans="1:11" x14ac:dyDescent="0.35">
      <c r="A13949" t="s">
        <v>1304</v>
      </c>
      <c r="B13949" t="s">
        <v>2126</v>
      </c>
      <c r="C13949" t="s">
        <v>1850</v>
      </c>
      <c r="D13949" s="4">
        <v>8810660</v>
      </c>
      <c r="I13949" s="4">
        <v>8810660</v>
      </c>
      <c r="J13949" s="4">
        <v>8810660</v>
      </c>
      <c r="K13949" s="4">
        <v>8810660</v>
      </c>
    </row>
    <row r="13950" spans="1:11" x14ac:dyDescent="0.35">
      <c r="A13950" t="s">
        <v>1304</v>
      </c>
      <c r="B13950" t="s">
        <v>2127</v>
      </c>
      <c r="D13950" s="4">
        <v>8810660</v>
      </c>
      <c r="I13950" s="4">
        <v>8810660</v>
      </c>
      <c r="J13950" s="4">
        <v>8810660</v>
      </c>
      <c r="K13950" s="4">
        <v>8810660</v>
      </c>
    </row>
    <row r="13951" spans="1:11" x14ac:dyDescent="0.35">
      <c r="A13951" t="s">
        <v>1304</v>
      </c>
      <c r="B13951" t="s">
        <v>2128</v>
      </c>
      <c r="C13951" t="s">
        <v>1851</v>
      </c>
      <c r="D13951" s="4">
        <v>278557</v>
      </c>
      <c r="H13951" s="4">
        <v>146903</v>
      </c>
      <c r="I13951" s="4">
        <v>425460</v>
      </c>
      <c r="J13951" s="4">
        <v>278557</v>
      </c>
      <c r="K13951" s="4">
        <v>278557</v>
      </c>
    </row>
    <row r="13952" spans="1:11" x14ac:dyDescent="0.35">
      <c r="A13952" t="s">
        <v>1304</v>
      </c>
      <c r="B13952" t="s">
        <v>2129</v>
      </c>
      <c r="C13952" t="s">
        <v>1852</v>
      </c>
      <c r="F13952" s="4">
        <v>32711</v>
      </c>
      <c r="H13952" s="4">
        <v>40888</v>
      </c>
      <c r="I13952" s="4">
        <v>73599</v>
      </c>
      <c r="J13952">
        <v>0</v>
      </c>
      <c r="K13952" s="4">
        <v>0</v>
      </c>
    </row>
    <row r="13953" spans="1:11" x14ac:dyDescent="0.35">
      <c r="A13953" t="s">
        <v>1304</v>
      </c>
      <c r="B13953" t="s">
        <v>2130</v>
      </c>
      <c r="C13953" t="s">
        <v>1853</v>
      </c>
      <c r="F13953" s="4">
        <v>106487</v>
      </c>
      <c r="G13953" s="4">
        <v>92835</v>
      </c>
      <c r="H13953" s="4">
        <v>27304</v>
      </c>
      <c r="I13953" s="4">
        <v>226626</v>
      </c>
      <c r="J13953">
        <v>0</v>
      </c>
      <c r="K13953" s="4">
        <v>0</v>
      </c>
    </row>
    <row r="13954" spans="1:11" x14ac:dyDescent="0.35">
      <c r="A13954" t="s">
        <v>1304</v>
      </c>
      <c r="B13954" t="s">
        <v>2172</v>
      </c>
      <c r="C13954" t="s">
        <v>1893</v>
      </c>
      <c r="F13954" s="4">
        <v>1195</v>
      </c>
      <c r="I13954" s="4">
        <v>1195</v>
      </c>
      <c r="J13954">
        <v>0</v>
      </c>
      <c r="K13954" s="4">
        <v>0</v>
      </c>
    </row>
    <row r="13955" spans="1:11" x14ac:dyDescent="0.35">
      <c r="A13955" t="s">
        <v>1304</v>
      </c>
      <c r="B13955" t="s">
        <v>2131</v>
      </c>
      <c r="C13955" t="s">
        <v>1854</v>
      </c>
      <c r="E13955" s="4">
        <v>235371</v>
      </c>
      <c r="H13955" s="4">
        <v>1439127</v>
      </c>
      <c r="I13955" s="4">
        <v>1674499</v>
      </c>
      <c r="J13955">
        <v>235371</v>
      </c>
      <c r="K13955" s="4">
        <v>0</v>
      </c>
    </row>
    <row r="13956" spans="1:11" x14ac:dyDescent="0.35">
      <c r="A13956" t="s">
        <v>1304</v>
      </c>
      <c r="B13956" t="s">
        <v>2197</v>
      </c>
      <c r="C13956" t="s">
        <v>1919</v>
      </c>
      <c r="H13956" s="4">
        <v>209793</v>
      </c>
      <c r="I13956" s="4">
        <v>209793</v>
      </c>
      <c r="J13956">
        <v>0</v>
      </c>
      <c r="K13956" s="4">
        <v>0</v>
      </c>
    </row>
    <row r="13957" spans="1:11" x14ac:dyDescent="0.35">
      <c r="A13957" t="s">
        <v>1304</v>
      </c>
      <c r="B13957" t="s">
        <v>2132</v>
      </c>
      <c r="C13957" t="s">
        <v>1855</v>
      </c>
      <c r="D13957" s="4">
        <v>42969</v>
      </c>
      <c r="E13957" s="4">
        <v>1356419</v>
      </c>
      <c r="H13957" s="4">
        <v>331740</v>
      </c>
      <c r="I13957" s="4">
        <v>1731128</v>
      </c>
      <c r="J13957" s="4">
        <v>1399388</v>
      </c>
      <c r="K13957" s="4">
        <v>42969</v>
      </c>
    </row>
    <row r="13958" spans="1:11" x14ac:dyDescent="0.35">
      <c r="A13958" t="s">
        <v>1304</v>
      </c>
      <c r="B13958" t="s">
        <v>2133</v>
      </c>
      <c r="C13958" t="s">
        <v>1856</v>
      </c>
      <c r="D13958" s="4">
        <v>13505</v>
      </c>
      <c r="E13958" s="4">
        <v>14495</v>
      </c>
      <c r="H13958" s="4">
        <v>82831</v>
      </c>
      <c r="I13958" s="4">
        <v>110831</v>
      </c>
      <c r="J13958" s="4">
        <v>28000</v>
      </c>
      <c r="K13958" s="4">
        <v>13505</v>
      </c>
    </row>
    <row r="13959" spans="1:11" x14ac:dyDescent="0.35">
      <c r="A13959" t="s">
        <v>1304</v>
      </c>
      <c r="B13959" t="s">
        <v>2134</v>
      </c>
      <c r="C13959" t="s">
        <v>1857</v>
      </c>
      <c r="D13959" s="4">
        <v>3752</v>
      </c>
      <c r="E13959" s="4">
        <v>7469</v>
      </c>
      <c r="H13959" s="4">
        <v>71291</v>
      </c>
      <c r="I13959" s="4">
        <v>82512</v>
      </c>
      <c r="J13959" s="4">
        <v>11221</v>
      </c>
      <c r="K13959" s="4">
        <v>3752</v>
      </c>
    </row>
    <row r="13960" spans="1:11" x14ac:dyDescent="0.35">
      <c r="A13960" t="s">
        <v>1304</v>
      </c>
      <c r="B13960" t="s">
        <v>2135</v>
      </c>
      <c r="C13960" t="s">
        <v>1858</v>
      </c>
      <c r="G13960" s="4">
        <v>62342</v>
      </c>
      <c r="I13960" s="4">
        <v>62342</v>
      </c>
      <c r="J13960">
        <v>0</v>
      </c>
      <c r="K13960" s="4">
        <v>0</v>
      </c>
    </row>
    <row r="13961" spans="1:11" x14ac:dyDescent="0.35">
      <c r="A13961" t="s">
        <v>1304</v>
      </c>
      <c r="B13961" t="s">
        <v>2136</v>
      </c>
      <c r="C13961" t="s">
        <v>1859</v>
      </c>
      <c r="D13961" s="4">
        <v>718571</v>
      </c>
      <c r="E13961" s="4">
        <v>300000</v>
      </c>
      <c r="G13961" s="4">
        <v>1525000</v>
      </c>
      <c r="H13961" s="4">
        <v>960486</v>
      </c>
      <c r="I13961" s="4">
        <v>3504057</v>
      </c>
      <c r="J13961" s="4">
        <v>1018571</v>
      </c>
      <c r="K13961" s="4">
        <v>718571</v>
      </c>
    </row>
    <row r="13962" spans="1:11" x14ac:dyDescent="0.35">
      <c r="A13962" t="s">
        <v>1304</v>
      </c>
      <c r="B13962" t="s">
        <v>2194</v>
      </c>
      <c r="C13962" t="s">
        <v>1915</v>
      </c>
      <c r="H13962" s="4">
        <v>5</v>
      </c>
      <c r="I13962" s="4">
        <v>5</v>
      </c>
      <c r="J13962">
        <v>0</v>
      </c>
      <c r="K13962" s="4">
        <v>0</v>
      </c>
    </row>
    <row r="13963" spans="1:11" x14ac:dyDescent="0.35">
      <c r="A13963" t="s">
        <v>1304</v>
      </c>
      <c r="B13963" t="s">
        <v>2137</v>
      </c>
      <c r="C13963" t="s">
        <v>1860</v>
      </c>
      <c r="E13963" s="4">
        <v>0</v>
      </c>
      <c r="G13963" s="4">
        <v>1630545</v>
      </c>
      <c r="H13963" s="4">
        <v>108703</v>
      </c>
      <c r="I13963" s="4">
        <v>1739249</v>
      </c>
      <c r="J13963">
        <v>0</v>
      </c>
      <c r="K13963" s="4">
        <v>0</v>
      </c>
    </row>
    <row r="13964" spans="1:11" x14ac:dyDescent="0.35">
      <c r="A13964" t="s">
        <v>1304</v>
      </c>
      <c r="B13964" t="s">
        <v>2138</v>
      </c>
      <c r="C13964" t="s">
        <v>1861</v>
      </c>
      <c r="D13964" s="4">
        <v>360728</v>
      </c>
      <c r="I13964" s="4">
        <v>360728</v>
      </c>
      <c r="J13964" s="4">
        <v>360728</v>
      </c>
      <c r="K13964" s="4">
        <v>360728</v>
      </c>
    </row>
    <row r="13965" spans="1:11" x14ac:dyDescent="0.35">
      <c r="A13965" t="s">
        <v>1304</v>
      </c>
      <c r="B13965" t="s">
        <v>2139</v>
      </c>
      <c r="C13965" t="s">
        <v>1862</v>
      </c>
      <c r="D13965" s="4">
        <v>85464</v>
      </c>
      <c r="E13965" s="4">
        <v>427321</v>
      </c>
      <c r="G13965" s="4">
        <v>1452893</v>
      </c>
      <c r="H13965" s="4">
        <v>213601</v>
      </c>
      <c r="I13965" s="4">
        <v>2179280</v>
      </c>
      <c r="J13965" s="4">
        <v>512785</v>
      </c>
      <c r="K13965" s="4">
        <v>85464</v>
      </c>
    </row>
    <row r="13966" spans="1:11" x14ac:dyDescent="0.35">
      <c r="A13966" t="s">
        <v>1304</v>
      </c>
      <c r="B13966" t="s">
        <v>2140</v>
      </c>
      <c r="C13966" t="s">
        <v>1863</v>
      </c>
      <c r="E13966" s="4">
        <v>7780</v>
      </c>
      <c r="F13966" s="4">
        <v>62239</v>
      </c>
      <c r="H13966" s="4">
        <v>7780</v>
      </c>
      <c r="I13966" s="4">
        <v>77799</v>
      </c>
      <c r="J13966">
        <v>7780</v>
      </c>
      <c r="K13966" s="4">
        <v>0</v>
      </c>
    </row>
    <row r="13967" spans="1:11" x14ac:dyDescent="0.35">
      <c r="A13967" t="s">
        <v>1304</v>
      </c>
      <c r="B13967" t="s">
        <v>2192</v>
      </c>
      <c r="C13967" t="s">
        <v>1913</v>
      </c>
      <c r="D13967" s="4">
        <v>1884160</v>
      </c>
      <c r="E13967" s="4">
        <v>1099093</v>
      </c>
      <c r="I13967" s="4">
        <v>2983254</v>
      </c>
      <c r="J13967" s="4">
        <v>2983253</v>
      </c>
      <c r="K13967" s="4">
        <v>1884160</v>
      </c>
    </row>
    <row r="13968" spans="1:11" x14ac:dyDescent="0.35">
      <c r="A13968" t="s">
        <v>1304</v>
      </c>
      <c r="B13968" t="s">
        <v>2141</v>
      </c>
      <c r="D13968" s="4">
        <v>3387707</v>
      </c>
      <c r="E13968" s="4">
        <v>3447949</v>
      </c>
      <c r="F13968" s="4">
        <v>202632</v>
      </c>
      <c r="G13968" s="4">
        <v>4763615</v>
      </c>
      <c r="H13968" s="4">
        <v>3640453</v>
      </c>
      <c r="I13968" s="4">
        <v>15442355</v>
      </c>
      <c r="J13968" s="4">
        <v>6835656</v>
      </c>
      <c r="K13968" s="4">
        <v>3387707</v>
      </c>
    </row>
    <row r="13969" spans="1:11" x14ac:dyDescent="0.35">
      <c r="A13969" t="s">
        <v>1304</v>
      </c>
      <c r="B13969" t="s">
        <v>2142</v>
      </c>
      <c r="C13969" t="s">
        <v>1864</v>
      </c>
      <c r="F13969" s="4">
        <v>11158</v>
      </c>
      <c r="I13969" s="4">
        <v>11158</v>
      </c>
      <c r="J13969">
        <v>0</v>
      </c>
      <c r="K13969" s="4">
        <v>0</v>
      </c>
    </row>
    <row r="13970" spans="1:11" x14ac:dyDescent="0.35">
      <c r="A13970" t="s">
        <v>1304</v>
      </c>
      <c r="B13970" t="s">
        <v>2143</v>
      </c>
      <c r="C13970" t="s">
        <v>1865</v>
      </c>
      <c r="D13970" s="4">
        <v>7610</v>
      </c>
      <c r="H13970" s="4">
        <v>431162</v>
      </c>
      <c r="I13970" s="4">
        <v>438772</v>
      </c>
      <c r="J13970" s="4">
        <v>7610</v>
      </c>
      <c r="K13970" s="4">
        <v>7610</v>
      </c>
    </row>
    <row r="13971" spans="1:11" x14ac:dyDescent="0.35">
      <c r="A13971" t="s">
        <v>1304</v>
      </c>
      <c r="B13971" t="s">
        <v>2144</v>
      </c>
      <c r="C13971" t="s">
        <v>1866</v>
      </c>
      <c r="I13971" s="4">
        <v>0</v>
      </c>
      <c r="J13971">
        <v>0</v>
      </c>
      <c r="K13971" s="4">
        <v>0</v>
      </c>
    </row>
    <row r="13972" spans="1:11" x14ac:dyDescent="0.35">
      <c r="A13972" t="s">
        <v>1304</v>
      </c>
      <c r="B13972" t="s">
        <v>2145</v>
      </c>
      <c r="C13972" t="s">
        <v>1867</v>
      </c>
      <c r="D13972" s="4">
        <v>32415</v>
      </c>
      <c r="E13972" s="4">
        <v>258341</v>
      </c>
      <c r="F13972" s="4">
        <v>51668</v>
      </c>
      <c r="G13972" s="4">
        <v>4500</v>
      </c>
      <c r="H13972" s="4">
        <v>3393344</v>
      </c>
      <c r="I13972" s="4">
        <v>3740267</v>
      </c>
      <c r="J13972" s="4">
        <v>290756</v>
      </c>
      <c r="K13972" s="4">
        <v>32415</v>
      </c>
    </row>
    <row r="13973" spans="1:11" x14ac:dyDescent="0.35">
      <c r="A13973" t="s">
        <v>1304</v>
      </c>
      <c r="B13973" t="s">
        <v>2146</v>
      </c>
      <c r="C13973" t="s">
        <v>1868</v>
      </c>
      <c r="F13973" s="4">
        <v>147334</v>
      </c>
      <c r="G13973" s="4">
        <v>55259</v>
      </c>
      <c r="H13973" s="4">
        <v>3430340</v>
      </c>
      <c r="I13973" s="4">
        <v>3632933</v>
      </c>
      <c r="J13973">
        <v>0</v>
      </c>
      <c r="K13973" s="4">
        <v>0</v>
      </c>
    </row>
    <row r="13974" spans="1:11" x14ac:dyDescent="0.35">
      <c r="A13974" t="s">
        <v>1304</v>
      </c>
      <c r="B13974" t="s">
        <v>2147</v>
      </c>
      <c r="C13974" t="s">
        <v>1869</v>
      </c>
      <c r="H13974" s="4">
        <v>234240</v>
      </c>
      <c r="I13974" s="4">
        <v>234240</v>
      </c>
      <c r="J13974">
        <v>0</v>
      </c>
      <c r="K13974" s="4">
        <v>0</v>
      </c>
    </row>
    <row r="13975" spans="1:11" x14ac:dyDescent="0.35">
      <c r="A13975" t="s">
        <v>1304</v>
      </c>
      <c r="B13975" t="s">
        <v>2148</v>
      </c>
      <c r="C13975" t="s">
        <v>1870</v>
      </c>
      <c r="E13975" s="4">
        <v>12302235</v>
      </c>
      <c r="F13975" s="4">
        <v>0</v>
      </c>
      <c r="H13975" s="4">
        <v>185366</v>
      </c>
      <c r="I13975" s="4">
        <v>12487601</v>
      </c>
      <c r="J13975">
        <v>12302235</v>
      </c>
      <c r="K13975" s="4">
        <v>0</v>
      </c>
    </row>
    <row r="13976" spans="1:11" x14ac:dyDescent="0.35">
      <c r="A13976" t="s">
        <v>1304</v>
      </c>
      <c r="B13976" t="s">
        <v>2149</v>
      </c>
      <c r="C13976" t="s">
        <v>1871</v>
      </c>
      <c r="D13976" s="4">
        <v>6464383</v>
      </c>
      <c r="E13976" s="4">
        <v>18055</v>
      </c>
      <c r="H13976" s="4">
        <v>2100000</v>
      </c>
      <c r="I13976" s="4">
        <v>8582438</v>
      </c>
      <c r="J13976" s="4">
        <v>6482438</v>
      </c>
      <c r="K13976" s="4">
        <v>6464383</v>
      </c>
    </row>
    <row r="13977" spans="1:11" x14ac:dyDescent="0.35">
      <c r="A13977" t="s">
        <v>1304</v>
      </c>
      <c r="B13977" t="s">
        <v>2150</v>
      </c>
      <c r="C13977" t="s">
        <v>1872</v>
      </c>
      <c r="D13977" s="4">
        <v>588000</v>
      </c>
      <c r="I13977" s="4">
        <v>588000</v>
      </c>
      <c r="J13977" s="4">
        <v>588000</v>
      </c>
      <c r="K13977" s="4">
        <v>588000</v>
      </c>
    </row>
    <row r="13978" spans="1:11" x14ac:dyDescent="0.35">
      <c r="A13978" t="s">
        <v>1304</v>
      </c>
      <c r="B13978" t="s">
        <v>2151</v>
      </c>
      <c r="C13978" t="s">
        <v>1873</v>
      </c>
      <c r="D13978" s="4">
        <v>4420</v>
      </c>
      <c r="I13978" s="4">
        <v>4420</v>
      </c>
      <c r="J13978" s="4">
        <v>4420</v>
      </c>
      <c r="K13978" s="4">
        <v>4420</v>
      </c>
    </row>
    <row r="13979" spans="1:11" x14ac:dyDescent="0.35">
      <c r="A13979" t="s">
        <v>1304</v>
      </c>
      <c r="B13979" t="s">
        <v>2153</v>
      </c>
      <c r="C13979" t="s">
        <v>1875</v>
      </c>
      <c r="H13979" s="4">
        <v>95318</v>
      </c>
      <c r="I13979" s="4">
        <v>95318</v>
      </c>
      <c r="J13979">
        <v>0</v>
      </c>
      <c r="K13979" s="4">
        <v>0</v>
      </c>
    </row>
    <row r="13980" spans="1:11" x14ac:dyDescent="0.35">
      <c r="A13980" t="s">
        <v>1304</v>
      </c>
      <c r="B13980" t="s">
        <v>2155</v>
      </c>
      <c r="C13980" t="s">
        <v>1877</v>
      </c>
      <c r="D13980" s="4">
        <v>1858</v>
      </c>
      <c r="I13980" s="4">
        <v>1858</v>
      </c>
      <c r="J13980" s="4">
        <v>1858</v>
      </c>
      <c r="K13980" s="4">
        <v>1858</v>
      </c>
    </row>
    <row r="13981" spans="1:11" x14ac:dyDescent="0.35">
      <c r="A13981" t="s">
        <v>1304</v>
      </c>
      <c r="B13981" t="s">
        <v>2156</v>
      </c>
      <c r="D13981" s="4">
        <v>7098686</v>
      </c>
      <c r="E13981" s="4">
        <v>12578631</v>
      </c>
      <c r="F13981" s="4">
        <v>210160</v>
      </c>
      <c r="G13981" s="4">
        <v>59759</v>
      </c>
      <c r="H13981" s="4">
        <v>9869771</v>
      </c>
      <c r="I13981" s="4">
        <v>29817007</v>
      </c>
      <c r="J13981" s="4">
        <v>19677317</v>
      </c>
      <c r="K13981" s="4">
        <v>7098686</v>
      </c>
    </row>
    <row r="13982" spans="1:11" x14ac:dyDescent="0.35">
      <c r="A13982" t="s">
        <v>1304</v>
      </c>
      <c r="B13982" t="s">
        <v>2157</v>
      </c>
      <c r="C13982" t="s">
        <v>1879</v>
      </c>
      <c r="D13982" s="4">
        <v>481650</v>
      </c>
      <c r="I13982" s="4">
        <v>481650</v>
      </c>
      <c r="J13982" s="4">
        <v>481650</v>
      </c>
      <c r="K13982" s="4">
        <v>481650</v>
      </c>
    </row>
    <row r="13983" spans="1:11" x14ac:dyDescent="0.35">
      <c r="A13983" t="s">
        <v>1304</v>
      </c>
      <c r="B13983" t="s">
        <v>2186</v>
      </c>
      <c r="C13983" t="s">
        <v>1907</v>
      </c>
      <c r="D13983" s="4">
        <v>491</v>
      </c>
      <c r="I13983" s="4">
        <v>491</v>
      </c>
      <c r="J13983" s="4">
        <v>491</v>
      </c>
      <c r="K13983" s="4">
        <v>491</v>
      </c>
    </row>
    <row r="13984" spans="1:11" x14ac:dyDescent="0.35">
      <c r="A13984" t="s">
        <v>1304</v>
      </c>
      <c r="B13984" t="s">
        <v>2158</v>
      </c>
      <c r="C13984" t="s">
        <v>1880</v>
      </c>
      <c r="D13984" s="4">
        <v>1973076</v>
      </c>
      <c r="I13984" s="4">
        <v>1973076</v>
      </c>
      <c r="J13984" s="4">
        <v>1973076</v>
      </c>
      <c r="K13984" s="4">
        <v>1973076</v>
      </c>
    </row>
    <row r="13985" spans="1:11" x14ac:dyDescent="0.35">
      <c r="A13985" t="s">
        <v>1304</v>
      </c>
      <c r="B13985" t="s">
        <v>2159</v>
      </c>
      <c r="C13985" t="s">
        <v>1881</v>
      </c>
      <c r="D13985" s="4">
        <v>1858206</v>
      </c>
      <c r="I13985" s="4">
        <v>1858206</v>
      </c>
      <c r="J13985" s="4">
        <v>1858206</v>
      </c>
      <c r="K13985" s="4">
        <v>1858206</v>
      </c>
    </row>
    <row r="13986" spans="1:11" x14ac:dyDescent="0.35">
      <c r="A13986" t="s">
        <v>1304</v>
      </c>
      <c r="B13986" t="s">
        <v>2174</v>
      </c>
      <c r="C13986" t="s">
        <v>1895</v>
      </c>
      <c r="D13986" s="4">
        <v>197882</v>
      </c>
      <c r="I13986" s="4">
        <v>197882</v>
      </c>
      <c r="J13986" s="4">
        <v>197882</v>
      </c>
      <c r="K13986" s="4">
        <v>197882</v>
      </c>
    </row>
    <row r="13987" spans="1:11" x14ac:dyDescent="0.35">
      <c r="A13987" t="s">
        <v>1304</v>
      </c>
      <c r="B13987" t="s">
        <v>2160</v>
      </c>
      <c r="C13987" t="s">
        <v>1882</v>
      </c>
      <c r="D13987" s="4">
        <v>5722</v>
      </c>
      <c r="E13987" s="4">
        <v>269595</v>
      </c>
      <c r="I13987" s="4">
        <v>275317</v>
      </c>
      <c r="J13987" s="4">
        <v>275317</v>
      </c>
      <c r="K13987" s="4">
        <v>5722</v>
      </c>
    </row>
    <row r="13988" spans="1:11" x14ac:dyDescent="0.35">
      <c r="A13988" t="s">
        <v>1304</v>
      </c>
      <c r="B13988" t="s">
        <v>2161</v>
      </c>
      <c r="C13988" t="s">
        <v>1883</v>
      </c>
      <c r="D13988" s="4">
        <v>16396</v>
      </c>
      <c r="I13988" s="4">
        <v>16396</v>
      </c>
      <c r="J13988" s="4">
        <v>16396</v>
      </c>
      <c r="K13988" s="4">
        <v>16396</v>
      </c>
    </row>
    <row r="13989" spans="1:11" x14ac:dyDescent="0.35">
      <c r="A13989" t="s">
        <v>1304</v>
      </c>
      <c r="B13989" t="s">
        <v>2162</v>
      </c>
      <c r="C13989" t="s">
        <v>1884</v>
      </c>
      <c r="D13989" s="4">
        <v>55829</v>
      </c>
      <c r="I13989" s="4">
        <v>55829</v>
      </c>
      <c r="J13989" s="4">
        <v>55829</v>
      </c>
      <c r="K13989" s="4">
        <v>55829</v>
      </c>
    </row>
    <row r="13990" spans="1:11" x14ac:dyDescent="0.35">
      <c r="A13990" t="s">
        <v>1304</v>
      </c>
      <c r="B13990" t="s">
        <v>2163</v>
      </c>
      <c r="D13990" s="4">
        <v>4589252</v>
      </c>
      <c r="E13990" s="4">
        <v>269595</v>
      </c>
      <c r="I13990" s="4">
        <v>4858846</v>
      </c>
      <c r="J13990" s="4">
        <v>4858847</v>
      </c>
      <c r="K13990" s="4">
        <v>4589252</v>
      </c>
    </row>
    <row r="13991" spans="1:11" x14ac:dyDescent="0.35">
      <c r="A13991" t="s">
        <v>1304</v>
      </c>
      <c r="B13991" t="s">
        <v>2164</v>
      </c>
      <c r="C13991" t="s">
        <v>1886</v>
      </c>
      <c r="H13991" s="4">
        <v>688127</v>
      </c>
      <c r="I13991" s="4">
        <v>688127</v>
      </c>
      <c r="J13991">
        <v>0</v>
      </c>
      <c r="K13991" s="4">
        <v>0</v>
      </c>
    </row>
    <row r="13992" spans="1:11" x14ac:dyDescent="0.35">
      <c r="A13992" t="s">
        <v>1304</v>
      </c>
      <c r="B13992" t="s">
        <v>2165</v>
      </c>
      <c r="H13992" s="4">
        <v>688127</v>
      </c>
      <c r="I13992" s="4">
        <v>688127</v>
      </c>
      <c r="J13992">
        <v>0</v>
      </c>
      <c r="K13992" s="4">
        <v>0</v>
      </c>
    </row>
    <row r="13993" spans="1:11" x14ac:dyDescent="0.35">
      <c r="A13993" t="s">
        <v>1304</v>
      </c>
      <c r="B13993" t="s">
        <v>2183</v>
      </c>
      <c r="C13993" t="s">
        <v>1904</v>
      </c>
      <c r="E13993" s="4">
        <v>250000</v>
      </c>
      <c r="I13993" s="4">
        <v>250000</v>
      </c>
      <c r="J13993">
        <v>250000</v>
      </c>
      <c r="K13993" s="4">
        <v>0</v>
      </c>
    </row>
    <row r="13994" spans="1:11" x14ac:dyDescent="0.35">
      <c r="A13994" t="s">
        <v>1304</v>
      </c>
      <c r="B13994" t="s">
        <v>2166</v>
      </c>
      <c r="C13994" t="s">
        <v>1888</v>
      </c>
      <c r="H13994" s="4">
        <v>691200</v>
      </c>
      <c r="I13994" s="4">
        <v>691200</v>
      </c>
      <c r="J13994">
        <v>0</v>
      </c>
      <c r="K13994" s="4">
        <v>0</v>
      </c>
    </row>
    <row r="13995" spans="1:11" x14ac:dyDescent="0.35">
      <c r="A13995" t="s">
        <v>1304</v>
      </c>
      <c r="B13995" t="s">
        <v>2167</v>
      </c>
      <c r="C13995" t="s">
        <v>1889</v>
      </c>
      <c r="H13995" s="4">
        <v>2226000</v>
      </c>
      <c r="I13995" s="4">
        <v>2226000</v>
      </c>
      <c r="J13995">
        <v>0</v>
      </c>
      <c r="K13995" s="4">
        <v>0</v>
      </c>
    </row>
    <row r="13996" spans="1:11" x14ac:dyDescent="0.35">
      <c r="A13996" t="s">
        <v>1304</v>
      </c>
      <c r="B13996" t="s">
        <v>2168</v>
      </c>
      <c r="C13996" t="s">
        <v>1890</v>
      </c>
      <c r="H13996" s="4">
        <v>607500</v>
      </c>
      <c r="I13996" s="4">
        <v>607500</v>
      </c>
      <c r="J13996">
        <v>0</v>
      </c>
      <c r="K13996" s="4">
        <v>0</v>
      </c>
    </row>
    <row r="13997" spans="1:11" x14ac:dyDescent="0.35">
      <c r="A13997" t="s">
        <v>1304</v>
      </c>
      <c r="B13997" t="s">
        <v>2169</v>
      </c>
      <c r="E13997" s="4">
        <v>250000</v>
      </c>
      <c r="H13997" s="4">
        <v>3524700</v>
      </c>
      <c r="I13997" s="4">
        <v>3774700</v>
      </c>
      <c r="J13997">
        <v>250000</v>
      </c>
      <c r="K13997" s="4">
        <v>0</v>
      </c>
    </row>
    <row r="13998" spans="1:11" x14ac:dyDescent="0.35">
      <c r="A13998" t="s">
        <v>1304</v>
      </c>
      <c r="B13998" t="s">
        <v>2170</v>
      </c>
      <c r="D13998" s="4">
        <v>107249980</v>
      </c>
      <c r="E13998" s="4">
        <v>23495053</v>
      </c>
      <c r="F13998" s="4">
        <v>24781353</v>
      </c>
      <c r="G13998" s="4">
        <v>17166449</v>
      </c>
      <c r="H13998" s="4">
        <v>24450938</v>
      </c>
      <c r="I13998" s="4">
        <v>197143773</v>
      </c>
      <c r="J13998" s="4">
        <f>SUM(D13998,E13998)</f>
        <v>130745033</v>
      </c>
      <c r="K13998" s="4">
        <v>107249980</v>
      </c>
    </row>
    <row r="13999" spans="1:11" x14ac:dyDescent="0.35">
      <c r="A13999" t="s">
        <v>1310</v>
      </c>
      <c r="B13999" t="s">
        <v>2118</v>
      </c>
      <c r="C13999" t="s">
        <v>1843</v>
      </c>
      <c r="D13999" s="4">
        <v>6302676</v>
      </c>
      <c r="F13999" s="4">
        <v>3378200</v>
      </c>
      <c r="I13999" s="4">
        <v>9680876</v>
      </c>
      <c r="J13999" s="4">
        <v>6302676</v>
      </c>
      <c r="K13999" s="4">
        <v>6302676</v>
      </c>
    </row>
    <row r="14000" spans="1:11" x14ac:dyDescent="0.35">
      <c r="A14000" t="s">
        <v>1310</v>
      </c>
      <c r="B14000" t="s">
        <v>2119</v>
      </c>
      <c r="C14000" t="s">
        <v>1844</v>
      </c>
      <c r="D14000" s="4">
        <v>301880</v>
      </c>
      <c r="F14000" s="4">
        <v>212369</v>
      </c>
      <c r="G14000" s="4">
        <v>274389</v>
      </c>
      <c r="H14000" s="4">
        <v>285143</v>
      </c>
      <c r="I14000" s="4">
        <v>1073780</v>
      </c>
      <c r="J14000" s="4">
        <v>301880</v>
      </c>
      <c r="K14000" s="4">
        <v>301880</v>
      </c>
    </row>
    <row r="14001" spans="1:11" x14ac:dyDescent="0.35">
      <c r="A14001" t="s">
        <v>1310</v>
      </c>
      <c r="B14001" t="s">
        <v>2120</v>
      </c>
      <c r="C14001" t="s">
        <v>1845</v>
      </c>
      <c r="D14001" s="4">
        <v>10020</v>
      </c>
      <c r="E14001" s="4">
        <v>335553</v>
      </c>
      <c r="G14001" s="4">
        <v>393203</v>
      </c>
      <c r="I14001" s="4">
        <v>738776</v>
      </c>
      <c r="J14001" s="4">
        <v>345573</v>
      </c>
      <c r="K14001" s="4">
        <v>10020</v>
      </c>
    </row>
    <row r="14002" spans="1:11" x14ac:dyDescent="0.35">
      <c r="A14002" t="s">
        <v>1310</v>
      </c>
      <c r="B14002" t="s">
        <v>2121</v>
      </c>
      <c r="D14002" s="4">
        <v>6614576</v>
      </c>
      <c r="E14002" s="4">
        <v>335553</v>
      </c>
      <c r="F14002" s="4">
        <v>3590569</v>
      </c>
      <c r="G14002" s="4">
        <v>667592</v>
      </c>
      <c r="H14002" s="4">
        <v>285143</v>
      </c>
      <c r="I14002" s="4">
        <v>11493432</v>
      </c>
      <c r="J14002" s="4">
        <v>6950129</v>
      </c>
      <c r="K14002" s="4">
        <v>6614576</v>
      </c>
    </row>
    <row r="14003" spans="1:11" x14ac:dyDescent="0.35">
      <c r="A14003" t="s">
        <v>1310</v>
      </c>
      <c r="B14003" t="s">
        <v>2122</v>
      </c>
      <c r="C14003" t="s">
        <v>1846</v>
      </c>
      <c r="D14003" s="4">
        <v>6464216</v>
      </c>
      <c r="E14003" s="4">
        <v>2849535</v>
      </c>
      <c r="I14003" s="4">
        <v>9313751</v>
      </c>
      <c r="J14003" s="4">
        <v>9313751</v>
      </c>
      <c r="K14003" s="4">
        <v>6464216</v>
      </c>
    </row>
    <row r="14004" spans="1:11" x14ac:dyDescent="0.35">
      <c r="A14004" t="s">
        <v>1310</v>
      </c>
      <c r="B14004" t="s">
        <v>2123</v>
      </c>
      <c r="C14004" t="s">
        <v>1847</v>
      </c>
      <c r="D14004" s="4">
        <v>2433216</v>
      </c>
      <c r="F14004" s="4">
        <v>135135</v>
      </c>
      <c r="G14004" s="4">
        <v>825000</v>
      </c>
      <c r="I14004" s="4">
        <v>3393351</v>
      </c>
      <c r="J14004" s="4">
        <v>2433216</v>
      </c>
      <c r="K14004" s="4">
        <v>2433216</v>
      </c>
    </row>
    <row r="14005" spans="1:11" x14ac:dyDescent="0.35">
      <c r="A14005" t="s">
        <v>1310</v>
      </c>
      <c r="B14005" t="s">
        <v>2124</v>
      </c>
      <c r="C14005" t="s">
        <v>1848</v>
      </c>
      <c r="D14005" s="4">
        <v>8956</v>
      </c>
      <c r="I14005" s="4">
        <v>8956</v>
      </c>
      <c r="J14005" s="4">
        <v>8956</v>
      </c>
      <c r="K14005" s="4">
        <v>8956</v>
      </c>
    </row>
    <row r="14006" spans="1:11" x14ac:dyDescent="0.35">
      <c r="A14006" t="s">
        <v>1310</v>
      </c>
      <c r="B14006" t="s">
        <v>2125</v>
      </c>
      <c r="D14006" s="4">
        <v>8906388</v>
      </c>
      <c r="E14006" s="4">
        <v>2849535</v>
      </c>
      <c r="F14006" s="4">
        <v>135135</v>
      </c>
      <c r="G14006" s="4">
        <v>825000</v>
      </c>
      <c r="I14006" s="4">
        <v>12716058</v>
      </c>
      <c r="J14006" s="4">
        <v>11755923</v>
      </c>
      <c r="K14006" s="4">
        <v>8906388</v>
      </c>
    </row>
    <row r="14007" spans="1:11" x14ac:dyDescent="0.35">
      <c r="A14007" t="s">
        <v>1310</v>
      </c>
      <c r="B14007" t="s">
        <v>2128</v>
      </c>
      <c r="C14007" t="s">
        <v>1851</v>
      </c>
      <c r="D14007" s="4">
        <v>86509</v>
      </c>
      <c r="I14007" s="4">
        <v>86509</v>
      </c>
      <c r="J14007" s="4">
        <v>86509</v>
      </c>
      <c r="K14007" s="4">
        <v>86509</v>
      </c>
    </row>
    <row r="14008" spans="1:11" x14ac:dyDescent="0.35">
      <c r="A14008" t="s">
        <v>1310</v>
      </c>
      <c r="B14008" t="s">
        <v>2130</v>
      </c>
      <c r="C14008" t="s">
        <v>1853</v>
      </c>
      <c r="E14008" s="4">
        <v>4617</v>
      </c>
      <c r="I14008" s="4">
        <v>4617</v>
      </c>
      <c r="J14008">
        <v>4617</v>
      </c>
      <c r="K14008" s="4">
        <v>0</v>
      </c>
    </row>
    <row r="14009" spans="1:11" x14ac:dyDescent="0.35">
      <c r="A14009" t="s">
        <v>1310</v>
      </c>
      <c r="B14009" t="s">
        <v>2131</v>
      </c>
      <c r="C14009" t="s">
        <v>1854</v>
      </c>
      <c r="E14009" s="4">
        <v>430393</v>
      </c>
      <c r="I14009" s="4">
        <v>430393</v>
      </c>
      <c r="J14009">
        <v>430393</v>
      </c>
      <c r="K14009" s="4">
        <v>0</v>
      </c>
    </row>
    <row r="14010" spans="1:11" x14ac:dyDescent="0.35">
      <c r="A14010" t="s">
        <v>1310</v>
      </c>
      <c r="B14010" t="s">
        <v>2132</v>
      </c>
      <c r="C14010" t="s">
        <v>1855</v>
      </c>
      <c r="D14010" s="4">
        <v>13687</v>
      </c>
      <c r="E14010" s="4">
        <v>155265</v>
      </c>
      <c r="F14010" s="4">
        <v>12425</v>
      </c>
      <c r="I14010" s="4">
        <v>181376</v>
      </c>
      <c r="J14010" s="4">
        <v>168952</v>
      </c>
      <c r="K14010" s="4">
        <v>13687</v>
      </c>
    </row>
    <row r="14011" spans="1:11" x14ac:dyDescent="0.35">
      <c r="A14011" t="s">
        <v>1310</v>
      </c>
      <c r="B14011" t="s">
        <v>2133</v>
      </c>
      <c r="C14011" t="s">
        <v>1856</v>
      </c>
      <c r="I14011" s="4">
        <v>0</v>
      </c>
      <c r="J14011">
        <v>0</v>
      </c>
      <c r="K14011" s="4">
        <v>0</v>
      </c>
    </row>
    <row r="14012" spans="1:11" x14ac:dyDescent="0.35">
      <c r="A14012" t="s">
        <v>1310</v>
      </c>
      <c r="B14012" t="s">
        <v>2134</v>
      </c>
      <c r="C14012" t="s">
        <v>1857</v>
      </c>
      <c r="E14012" s="4">
        <v>1358</v>
      </c>
      <c r="I14012" s="4">
        <v>1358</v>
      </c>
      <c r="J14012">
        <v>1358</v>
      </c>
      <c r="K14012" s="4">
        <v>0</v>
      </c>
    </row>
    <row r="14013" spans="1:11" x14ac:dyDescent="0.35">
      <c r="A14013" t="s">
        <v>1310</v>
      </c>
      <c r="B14013" t="s">
        <v>2135</v>
      </c>
      <c r="C14013" t="s">
        <v>1858</v>
      </c>
      <c r="G14013" s="4">
        <v>41561</v>
      </c>
      <c r="I14013" s="4">
        <v>41561</v>
      </c>
      <c r="J14013">
        <v>0</v>
      </c>
      <c r="K14013" s="4">
        <v>0</v>
      </c>
    </row>
    <row r="14014" spans="1:11" x14ac:dyDescent="0.35">
      <c r="A14014" t="s">
        <v>1310</v>
      </c>
      <c r="B14014" t="s">
        <v>2136</v>
      </c>
      <c r="C14014" t="s">
        <v>1859</v>
      </c>
      <c r="G14014" s="4">
        <v>375000</v>
      </c>
      <c r="I14014" s="4">
        <v>375000</v>
      </c>
      <c r="J14014">
        <v>0</v>
      </c>
      <c r="K14014" s="4">
        <v>0</v>
      </c>
    </row>
    <row r="14015" spans="1:11" x14ac:dyDescent="0.35">
      <c r="A14015" t="s">
        <v>1310</v>
      </c>
      <c r="B14015" t="s">
        <v>2137</v>
      </c>
      <c r="C14015" t="s">
        <v>1860</v>
      </c>
      <c r="E14015" s="4">
        <v>108703</v>
      </c>
      <c r="G14015" s="4">
        <v>978327</v>
      </c>
      <c r="I14015" s="4">
        <v>1087030</v>
      </c>
      <c r="J14015">
        <v>108703</v>
      </c>
      <c r="K14015" s="4">
        <v>0</v>
      </c>
    </row>
    <row r="14016" spans="1:11" x14ac:dyDescent="0.35">
      <c r="A14016" t="s">
        <v>1310</v>
      </c>
      <c r="B14016" t="s">
        <v>2138</v>
      </c>
      <c r="C14016" t="s">
        <v>1861</v>
      </c>
      <c r="D14016" s="4">
        <v>53864</v>
      </c>
      <c r="I14016" s="4">
        <v>53864</v>
      </c>
      <c r="J14016" s="4">
        <v>53864</v>
      </c>
      <c r="K14016" s="4">
        <v>53864</v>
      </c>
    </row>
    <row r="14017" spans="1:11" x14ac:dyDescent="0.35">
      <c r="A14017" t="s">
        <v>1310</v>
      </c>
      <c r="B14017" t="s">
        <v>2141</v>
      </c>
      <c r="D14017" s="4">
        <v>154060</v>
      </c>
      <c r="E14017" s="4">
        <v>700336</v>
      </c>
      <c r="F14017" s="4">
        <v>12425</v>
      </c>
      <c r="G14017" s="4">
        <v>1394889</v>
      </c>
      <c r="I14017" s="4">
        <v>2261709</v>
      </c>
      <c r="J14017" s="4">
        <v>854396</v>
      </c>
      <c r="K14017" s="4">
        <v>154060</v>
      </c>
    </row>
    <row r="14018" spans="1:11" x14ac:dyDescent="0.35">
      <c r="A14018" t="s">
        <v>1310</v>
      </c>
      <c r="B14018" t="s">
        <v>2144</v>
      </c>
      <c r="C14018" t="s">
        <v>1866</v>
      </c>
      <c r="I14018" s="4">
        <v>0</v>
      </c>
      <c r="J14018">
        <v>0</v>
      </c>
      <c r="K14018" s="4">
        <v>0</v>
      </c>
    </row>
    <row r="14019" spans="1:11" x14ac:dyDescent="0.35">
      <c r="A14019" t="s">
        <v>1310</v>
      </c>
      <c r="B14019" t="s">
        <v>2145</v>
      </c>
      <c r="C14019" t="s">
        <v>1867</v>
      </c>
      <c r="D14019" s="4">
        <v>149160</v>
      </c>
      <c r="H14019" s="4">
        <v>619842</v>
      </c>
      <c r="I14019" s="4">
        <v>769003</v>
      </c>
      <c r="J14019" s="4">
        <v>149160</v>
      </c>
      <c r="K14019" s="4">
        <v>149160</v>
      </c>
    </row>
    <row r="14020" spans="1:11" x14ac:dyDescent="0.35">
      <c r="A14020" t="s">
        <v>1310</v>
      </c>
      <c r="B14020" t="s">
        <v>2146</v>
      </c>
      <c r="C14020" t="s">
        <v>1868</v>
      </c>
      <c r="E14020" s="4">
        <v>15778</v>
      </c>
      <c r="H14020" s="4">
        <v>541264</v>
      </c>
      <c r="I14020" s="4">
        <v>557042</v>
      </c>
      <c r="J14020">
        <v>15778</v>
      </c>
      <c r="K14020" s="4">
        <v>0</v>
      </c>
    </row>
    <row r="14021" spans="1:11" x14ac:dyDescent="0.35">
      <c r="A14021" t="s">
        <v>1310</v>
      </c>
      <c r="B14021" t="s">
        <v>2147</v>
      </c>
      <c r="C14021" t="s">
        <v>1869</v>
      </c>
      <c r="H14021" s="4">
        <v>240000</v>
      </c>
      <c r="I14021" s="4">
        <v>240000</v>
      </c>
      <c r="J14021">
        <v>0</v>
      </c>
      <c r="K14021" s="4">
        <v>0</v>
      </c>
    </row>
    <row r="14022" spans="1:11" x14ac:dyDescent="0.35">
      <c r="A14022" t="s">
        <v>1310</v>
      </c>
      <c r="B14022" t="s">
        <v>2148</v>
      </c>
      <c r="C14022" t="s">
        <v>1870</v>
      </c>
      <c r="F14022" s="4">
        <v>6208</v>
      </c>
      <c r="H14022" s="4">
        <v>2102016</v>
      </c>
      <c r="I14022" s="4">
        <v>2108224</v>
      </c>
      <c r="J14022">
        <v>0</v>
      </c>
      <c r="K14022" s="4">
        <v>0</v>
      </c>
    </row>
    <row r="14023" spans="1:11" x14ac:dyDescent="0.35">
      <c r="A14023" t="s">
        <v>1310</v>
      </c>
      <c r="B14023" t="s">
        <v>2149</v>
      </c>
      <c r="C14023" t="s">
        <v>1871</v>
      </c>
      <c r="D14023" s="4">
        <v>291243</v>
      </c>
      <c r="F14023" s="4">
        <v>162486</v>
      </c>
      <c r="I14023" s="4">
        <v>453730</v>
      </c>
      <c r="J14023" s="4">
        <v>291243</v>
      </c>
      <c r="K14023" s="4">
        <v>291243</v>
      </c>
    </row>
    <row r="14024" spans="1:11" x14ac:dyDescent="0.35">
      <c r="A14024" t="s">
        <v>1310</v>
      </c>
      <c r="B14024" t="s">
        <v>2154</v>
      </c>
      <c r="C14024" t="s">
        <v>1876</v>
      </c>
      <c r="H14024" s="4">
        <v>0</v>
      </c>
      <c r="I14024" s="4">
        <v>0</v>
      </c>
      <c r="J14024">
        <v>0</v>
      </c>
      <c r="K14024" s="4">
        <v>0</v>
      </c>
    </row>
    <row r="14025" spans="1:11" x14ac:dyDescent="0.35">
      <c r="A14025" t="s">
        <v>1310</v>
      </c>
      <c r="B14025" t="s">
        <v>2156</v>
      </c>
      <c r="D14025" s="4">
        <v>440403</v>
      </c>
      <c r="E14025" s="4">
        <v>15778</v>
      </c>
      <c r="F14025" s="4">
        <v>168694</v>
      </c>
      <c r="H14025" s="4">
        <v>3503123</v>
      </c>
      <c r="I14025" s="4">
        <v>4127998</v>
      </c>
      <c r="J14025" s="4">
        <v>456181</v>
      </c>
      <c r="K14025" s="4">
        <v>440403</v>
      </c>
    </row>
    <row r="14026" spans="1:11" x14ac:dyDescent="0.35">
      <c r="A14026" t="s">
        <v>1310</v>
      </c>
      <c r="B14026" t="s">
        <v>2157</v>
      </c>
      <c r="C14026" t="s">
        <v>1879</v>
      </c>
      <c r="D14026" s="4">
        <v>902317</v>
      </c>
      <c r="I14026" s="4">
        <v>902317</v>
      </c>
      <c r="J14026" s="4">
        <v>902317</v>
      </c>
      <c r="K14026" s="4">
        <v>902317</v>
      </c>
    </row>
    <row r="14027" spans="1:11" x14ac:dyDescent="0.35">
      <c r="A14027" t="s">
        <v>1310</v>
      </c>
      <c r="B14027" t="s">
        <v>2186</v>
      </c>
      <c r="C14027" t="s">
        <v>1907</v>
      </c>
      <c r="D14027" s="4">
        <v>1832</v>
      </c>
      <c r="I14027" s="4">
        <v>1832</v>
      </c>
      <c r="J14027" s="4">
        <v>1832</v>
      </c>
      <c r="K14027" s="4">
        <v>1832</v>
      </c>
    </row>
    <row r="14028" spans="1:11" x14ac:dyDescent="0.35">
      <c r="A14028" t="s">
        <v>1310</v>
      </c>
      <c r="B14028" t="s">
        <v>2158</v>
      </c>
      <c r="C14028" t="s">
        <v>1880</v>
      </c>
      <c r="G14028" s="4">
        <v>87357</v>
      </c>
      <c r="I14028" s="4">
        <v>87357</v>
      </c>
      <c r="J14028">
        <v>0</v>
      </c>
      <c r="K14028" s="4">
        <v>0</v>
      </c>
    </row>
    <row r="14029" spans="1:11" x14ac:dyDescent="0.35">
      <c r="A14029" t="s">
        <v>1310</v>
      </c>
      <c r="B14029" t="s">
        <v>2159</v>
      </c>
      <c r="C14029" t="s">
        <v>1881</v>
      </c>
      <c r="D14029" s="4">
        <v>227128</v>
      </c>
      <c r="I14029" s="4">
        <v>227128</v>
      </c>
      <c r="J14029" s="4">
        <v>227128</v>
      </c>
      <c r="K14029" s="4">
        <v>227128</v>
      </c>
    </row>
    <row r="14030" spans="1:11" x14ac:dyDescent="0.35">
      <c r="A14030" t="s">
        <v>1310</v>
      </c>
      <c r="B14030" t="s">
        <v>2160</v>
      </c>
      <c r="C14030" t="s">
        <v>1882</v>
      </c>
      <c r="F14030" s="4">
        <v>55019</v>
      </c>
      <c r="I14030" s="4">
        <v>55019</v>
      </c>
      <c r="J14030">
        <v>0</v>
      </c>
      <c r="K14030" s="4">
        <v>0</v>
      </c>
    </row>
    <row r="14031" spans="1:11" x14ac:dyDescent="0.35">
      <c r="A14031" t="s">
        <v>1310</v>
      </c>
      <c r="B14031" t="s">
        <v>2162</v>
      </c>
      <c r="C14031" t="s">
        <v>1884</v>
      </c>
      <c r="D14031" s="4">
        <v>239884</v>
      </c>
      <c r="I14031" s="4">
        <v>239884</v>
      </c>
      <c r="J14031" s="4">
        <v>239884</v>
      </c>
      <c r="K14031" s="4">
        <v>239884</v>
      </c>
    </row>
    <row r="14032" spans="1:11" x14ac:dyDescent="0.35">
      <c r="A14032" t="s">
        <v>1310</v>
      </c>
      <c r="B14032" t="s">
        <v>2163</v>
      </c>
      <c r="D14032" s="4">
        <v>1371162</v>
      </c>
      <c r="F14032" s="4">
        <v>55019</v>
      </c>
      <c r="G14032" s="4">
        <v>87357</v>
      </c>
      <c r="I14032" s="4">
        <v>1513538</v>
      </c>
      <c r="J14032" s="4">
        <v>1371162</v>
      </c>
      <c r="K14032" s="4">
        <v>1371162</v>
      </c>
    </row>
    <row r="14033" spans="1:11" x14ac:dyDescent="0.35">
      <c r="A14033" t="s">
        <v>1310</v>
      </c>
      <c r="B14033" t="s">
        <v>2166</v>
      </c>
      <c r="C14033" t="s">
        <v>1888</v>
      </c>
      <c r="H14033" s="4">
        <v>144000</v>
      </c>
      <c r="I14033" s="4">
        <v>144000</v>
      </c>
      <c r="J14033">
        <v>0</v>
      </c>
      <c r="K14033" s="4">
        <v>0</v>
      </c>
    </row>
    <row r="14034" spans="1:11" x14ac:dyDescent="0.35">
      <c r="A14034" t="s">
        <v>1310</v>
      </c>
      <c r="B14034" t="s">
        <v>2167</v>
      </c>
      <c r="C14034" t="s">
        <v>1889</v>
      </c>
      <c r="H14034" s="4">
        <v>105000</v>
      </c>
      <c r="I14034" s="4">
        <v>105000</v>
      </c>
      <c r="J14034">
        <v>0</v>
      </c>
      <c r="K14034" s="4">
        <v>0</v>
      </c>
    </row>
    <row r="14035" spans="1:11" x14ac:dyDescent="0.35">
      <c r="A14035" t="s">
        <v>1310</v>
      </c>
      <c r="B14035" t="s">
        <v>2168</v>
      </c>
      <c r="C14035" t="s">
        <v>1890</v>
      </c>
      <c r="H14035" s="4">
        <v>75000</v>
      </c>
      <c r="I14035" s="4">
        <v>75000</v>
      </c>
      <c r="J14035">
        <v>0</v>
      </c>
      <c r="K14035" s="4">
        <v>0</v>
      </c>
    </row>
    <row r="14036" spans="1:11" x14ac:dyDescent="0.35">
      <c r="A14036" t="s">
        <v>1310</v>
      </c>
      <c r="B14036" t="s">
        <v>2169</v>
      </c>
      <c r="H14036" s="4">
        <v>324000</v>
      </c>
      <c r="I14036" s="4">
        <v>324000</v>
      </c>
      <c r="J14036">
        <v>0</v>
      </c>
      <c r="K14036" s="4">
        <v>0</v>
      </c>
    </row>
    <row r="14037" spans="1:11" x14ac:dyDescent="0.35">
      <c r="A14037" t="s">
        <v>1310</v>
      </c>
      <c r="B14037" t="s">
        <v>2170</v>
      </c>
      <c r="D14037" s="4">
        <v>17486589</v>
      </c>
      <c r="E14037" s="4">
        <v>3901202</v>
      </c>
      <c r="F14037" s="4">
        <v>3961841</v>
      </c>
      <c r="G14037" s="4">
        <v>2974838</v>
      </c>
      <c r="H14037" s="4">
        <v>4112265</v>
      </c>
      <c r="I14037" s="4">
        <v>32436736</v>
      </c>
      <c r="J14037" s="4">
        <f>SUM(D14037,E14037)</f>
        <v>21387791</v>
      </c>
      <c r="K14037" s="4">
        <v>17486589</v>
      </c>
    </row>
    <row r="14038" spans="1:11" x14ac:dyDescent="0.35">
      <c r="A14038" t="s">
        <v>1315</v>
      </c>
      <c r="B14038" t="s">
        <v>2118</v>
      </c>
      <c r="C14038" t="s">
        <v>1843</v>
      </c>
      <c r="D14038" s="4">
        <v>7374464</v>
      </c>
      <c r="F14038" s="4">
        <v>319200</v>
      </c>
      <c r="I14038" s="4">
        <v>7693664</v>
      </c>
      <c r="J14038" s="4">
        <v>7374464</v>
      </c>
      <c r="K14038" s="4">
        <v>7374464</v>
      </c>
    </row>
    <row r="14039" spans="1:11" x14ac:dyDescent="0.35">
      <c r="A14039" t="s">
        <v>1315</v>
      </c>
      <c r="B14039" t="s">
        <v>2119</v>
      </c>
      <c r="C14039" t="s">
        <v>1844</v>
      </c>
      <c r="D14039" s="4">
        <v>130867</v>
      </c>
      <c r="E14039" s="4">
        <v>25086</v>
      </c>
      <c r="F14039" s="4">
        <v>317873</v>
      </c>
      <c r="G14039" s="4">
        <v>162139</v>
      </c>
      <c r="H14039" s="4">
        <v>45900</v>
      </c>
      <c r="I14039" s="4">
        <v>681865</v>
      </c>
      <c r="J14039" s="4">
        <v>155953</v>
      </c>
      <c r="K14039" s="4">
        <v>130867</v>
      </c>
    </row>
    <row r="14040" spans="1:11" x14ac:dyDescent="0.35">
      <c r="A14040" t="s">
        <v>1315</v>
      </c>
      <c r="B14040" t="s">
        <v>2120</v>
      </c>
      <c r="C14040" t="s">
        <v>1845</v>
      </c>
      <c r="D14040" s="4">
        <v>75075</v>
      </c>
      <c r="F14040" s="4">
        <v>331118</v>
      </c>
      <c r="G14040" s="4">
        <v>224687</v>
      </c>
      <c r="I14040" s="4">
        <v>630881</v>
      </c>
      <c r="J14040" s="4">
        <v>75075</v>
      </c>
      <c r="K14040" s="4">
        <v>75075</v>
      </c>
    </row>
    <row r="14041" spans="1:11" x14ac:dyDescent="0.35">
      <c r="A14041" t="s">
        <v>1315</v>
      </c>
      <c r="B14041" t="s">
        <v>2121</v>
      </c>
      <c r="D14041" s="4">
        <v>7580406</v>
      </c>
      <c r="E14041" s="4">
        <v>25086</v>
      </c>
      <c r="F14041" s="4">
        <v>968191</v>
      </c>
      <c r="G14041" s="4">
        <v>386826</v>
      </c>
      <c r="H14041" s="4">
        <v>45900</v>
      </c>
      <c r="I14041" s="4">
        <v>9006410</v>
      </c>
      <c r="J14041" s="4">
        <v>7605492</v>
      </c>
      <c r="K14041" s="4">
        <v>7580406</v>
      </c>
    </row>
    <row r="14042" spans="1:11" x14ac:dyDescent="0.35">
      <c r="A14042" t="s">
        <v>1315</v>
      </c>
      <c r="B14042" t="s">
        <v>2122</v>
      </c>
      <c r="C14042" t="s">
        <v>1846</v>
      </c>
      <c r="D14042" s="4">
        <v>14551953</v>
      </c>
      <c r="I14042" s="4">
        <v>14551953</v>
      </c>
      <c r="J14042" s="4">
        <v>14551953</v>
      </c>
      <c r="K14042" s="4">
        <v>14551953</v>
      </c>
    </row>
    <row r="14043" spans="1:11" x14ac:dyDescent="0.35">
      <c r="A14043" t="s">
        <v>1315</v>
      </c>
      <c r="B14043" t="s">
        <v>2123</v>
      </c>
      <c r="C14043" t="s">
        <v>1847</v>
      </c>
      <c r="D14043" s="4">
        <v>873123</v>
      </c>
      <c r="F14043" s="4">
        <v>220000</v>
      </c>
      <c r="G14043" s="4">
        <v>880000</v>
      </c>
      <c r="I14043" s="4">
        <v>1973123</v>
      </c>
      <c r="J14043" s="4">
        <v>873123</v>
      </c>
      <c r="K14043" s="4">
        <v>873123</v>
      </c>
    </row>
    <row r="14044" spans="1:11" x14ac:dyDescent="0.35">
      <c r="A14044" t="s">
        <v>1315</v>
      </c>
      <c r="B14044" t="s">
        <v>2124</v>
      </c>
      <c r="C14044" t="s">
        <v>1848</v>
      </c>
      <c r="D14044" s="4">
        <v>383749</v>
      </c>
      <c r="E14044" s="4">
        <v>9463</v>
      </c>
      <c r="I14044" s="4">
        <v>393213</v>
      </c>
      <c r="J14044" s="4">
        <v>393212</v>
      </c>
      <c r="K14044" s="4">
        <v>383749</v>
      </c>
    </row>
    <row r="14045" spans="1:11" x14ac:dyDescent="0.35">
      <c r="A14045" t="s">
        <v>1315</v>
      </c>
      <c r="B14045" t="s">
        <v>2125</v>
      </c>
      <c r="D14045" s="4">
        <v>15808826</v>
      </c>
      <c r="E14045" s="4">
        <v>9463</v>
      </c>
      <c r="F14045" s="4">
        <v>220000</v>
      </c>
      <c r="G14045" s="4">
        <v>880000</v>
      </c>
      <c r="I14045" s="4">
        <v>16918289</v>
      </c>
      <c r="J14045" s="4">
        <v>15818289</v>
      </c>
      <c r="K14045" s="4">
        <v>15808826</v>
      </c>
    </row>
    <row r="14046" spans="1:11" x14ac:dyDescent="0.35">
      <c r="A14046" t="s">
        <v>1315</v>
      </c>
      <c r="B14046" t="s">
        <v>2128</v>
      </c>
      <c r="C14046" t="s">
        <v>1851</v>
      </c>
      <c r="D14046" s="4">
        <v>102832</v>
      </c>
      <c r="I14046" s="4">
        <v>102832</v>
      </c>
      <c r="J14046" s="4">
        <v>102832</v>
      </c>
      <c r="K14046" s="4">
        <v>102832</v>
      </c>
    </row>
    <row r="14047" spans="1:11" x14ac:dyDescent="0.35">
      <c r="A14047" t="s">
        <v>1315</v>
      </c>
      <c r="B14047" t="s">
        <v>2129</v>
      </c>
      <c r="C14047" t="s">
        <v>1852</v>
      </c>
      <c r="D14047" s="4">
        <v>1363</v>
      </c>
      <c r="I14047" s="4">
        <v>1363</v>
      </c>
      <c r="J14047" s="4">
        <v>1363</v>
      </c>
      <c r="K14047" s="4">
        <v>1363</v>
      </c>
    </row>
    <row r="14048" spans="1:11" x14ac:dyDescent="0.35">
      <c r="A14048" t="s">
        <v>1315</v>
      </c>
      <c r="B14048" t="s">
        <v>2131</v>
      </c>
      <c r="C14048" t="s">
        <v>1854</v>
      </c>
      <c r="D14048" s="4">
        <v>342970</v>
      </c>
      <c r="E14048" s="4">
        <v>154673</v>
      </c>
      <c r="I14048" s="4">
        <v>497642</v>
      </c>
      <c r="J14048" s="4">
        <v>497643</v>
      </c>
      <c r="K14048" s="4">
        <v>342970</v>
      </c>
    </row>
    <row r="14049" spans="1:11" x14ac:dyDescent="0.35">
      <c r="A14049" t="s">
        <v>1315</v>
      </c>
      <c r="B14049" t="s">
        <v>2132</v>
      </c>
      <c r="C14049" t="s">
        <v>1855</v>
      </c>
      <c r="D14049" s="4">
        <v>185742</v>
      </c>
      <c r="E14049" s="4">
        <v>60393</v>
      </c>
      <c r="I14049" s="4">
        <v>246136</v>
      </c>
      <c r="J14049" s="4">
        <v>246135</v>
      </c>
      <c r="K14049" s="4">
        <v>185742</v>
      </c>
    </row>
    <row r="14050" spans="1:11" x14ac:dyDescent="0.35">
      <c r="A14050" t="s">
        <v>1315</v>
      </c>
      <c r="B14050" t="s">
        <v>2133</v>
      </c>
      <c r="C14050" t="s">
        <v>1856</v>
      </c>
      <c r="I14050" s="4">
        <v>0</v>
      </c>
      <c r="J14050">
        <v>0</v>
      </c>
      <c r="K14050" s="4">
        <v>0</v>
      </c>
    </row>
    <row r="14051" spans="1:11" x14ac:dyDescent="0.35">
      <c r="A14051" t="s">
        <v>1315</v>
      </c>
      <c r="B14051" t="s">
        <v>2134</v>
      </c>
      <c r="C14051" t="s">
        <v>1857</v>
      </c>
      <c r="D14051" s="4">
        <v>1358</v>
      </c>
      <c r="I14051" s="4">
        <v>1358</v>
      </c>
      <c r="J14051" s="4">
        <v>1358</v>
      </c>
      <c r="K14051" s="4">
        <v>1358</v>
      </c>
    </row>
    <row r="14052" spans="1:11" x14ac:dyDescent="0.35">
      <c r="A14052" t="s">
        <v>1315</v>
      </c>
      <c r="B14052" t="s">
        <v>2135</v>
      </c>
      <c r="C14052" t="s">
        <v>1858</v>
      </c>
      <c r="D14052" s="4">
        <v>13554</v>
      </c>
      <c r="E14052" s="4">
        <v>2673</v>
      </c>
      <c r="F14052" s="4">
        <v>31171</v>
      </c>
      <c r="G14052" s="4">
        <v>16088</v>
      </c>
      <c r="H14052" s="4">
        <v>8044</v>
      </c>
      <c r="I14052" s="4">
        <v>71530</v>
      </c>
      <c r="J14052" s="4">
        <v>16227</v>
      </c>
      <c r="K14052" s="4">
        <v>13554</v>
      </c>
    </row>
    <row r="14053" spans="1:11" x14ac:dyDescent="0.35">
      <c r="A14053" t="s">
        <v>1315</v>
      </c>
      <c r="B14053" t="s">
        <v>2136</v>
      </c>
      <c r="C14053" t="s">
        <v>1859</v>
      </c>
      <c r="G14053" s="4">
        <v>200000</v>
      </c>
      <c r="H14053" s="4">
        <v>25000</v>
      </c>
      <c r="I14053" s="4">
        <v>225000</v>
      </c>
      <c r="J14053">
        <v>0</v>
      </c>
      <c r="K14053" s="4">
        <v>0</v>
      </c>
    </row>
    <row r="14054" spans="1:11" x14ac:dyDescent="0.35">
      <c r="A14054" t="s">
        <v>1315</v>
      </c>
      <c r="B14054" t="s">
        <v>2137</v>
      </c>
      <c r="C14054" t="s">
        <v>1860</v>
      </c>
      <c r="E14054" s="4">
        <v>0</v>
      </c>
      <c r="G14054" s="4">
        <v>760921</v>
      </c>
      <c r="I14054" s="4">
        <v>760921</v>
      </c>
      <c r="J14054">
        <v>0</v>
      </c>
      <c r="K14054" s="4">
        <v>0</v>
      </c>
    </row>
    <row r="14055" spans="1:11" x14ac:dyDescent="0.35">
      <c r="A14055" t="s">
        <v>1315</v>
      </c>
      <c r="B14055" t="s">
        <v>2138</v>
      </c>
      <c r="C14055" t="s">
        <v>1861</v>
      </c>
      <c r="D14055" s="4">
        <v>44071</v>
      </c>
      <c r="I14055" s="4">
        <v>44071</v>
      </c>
      <c r="J14055" s="4">
        <v>44071</v>
      </c>
      <c r="K14055" s="4">
        <v>44071</v>
      </c>
    </row>
    <row r="14056" spans="1:11" x14ac:dyDescent="0.35">
      <c r="A14056" t="s">
        <v>1315</v>
      </c>
      <c r="B14056" t="s">
        <v>2139</v>
      </c>
      <c r="C14056" t="s">
        <v>1862</v>
      </c>
      <c r="E14056" s="4">
        <v>0</v>
      </c>
      <c r="G14056" s="4">
        <v>384412</v>
      </c>
      <c r="I14056" s="4">
        <v>384412</v>
      </c>
      <c r="J14056">
        <v>0</v>
      </c>
      <c r="K14056" s="4">
        <v>0</v>
      </c>
    </row>
    <row r="14057" spans="1:11" x14ac:dyDescent="0.35">
      <c r="A14057" t="s">
        <v>1315</v>
      </c>
      <c r="B14057" t="s">
        <v>2141</v>
      </c>
      <c r="D14057" s="4">
        <v>691889</v>
      </c>
      <c r="E14057" s="4">
        <v>217739</v>
      </c>
      <c r="F14057" s="4">
        <v>31171</v>
      </c>
      <c r="G14057" s="4">
        <v>1361421</v>
      </c>
      <c r="H14057" s="4">
        <v>33044</v>
      </c>
      <c r="I14057" s="4">
        <v>2335264</v>
      </c>
      <c r="J14057" s="4">
        <v>909628</v>
      </c>
      <c r="K14057" s="4">
        <v>691889</v>
      </c>
    </row>
    <row r="14058" spans="1:11" x14ac:dyDescent="0.35">
      <c r="A14058" t="s">
        <v>1315</v>
      </c>
      <c r="B14058" t="s">
        <v>2144</v>
      </c>
      <c r="C14058" t="s">
        <v>1866</v>
      </c>
      <c r="I14058" s="4">
        <v>0</v>
      </c>
      <c r="J14058">
        <v>0</v>
      </c>
      <c r="K14058" s="4">
        <v>0</v>
      </c>
    </row>
    <row r="14059" spans="1:11" x14ac:dyDescent="0.35">
      <c r="A14059" t="s">
        <v>1315</v>
      </c>
      <c r="B14059" t="s">
        <v>2145</v>
      </c>
      <c r="C14059" t="s">
        <v>1867</v>
      </c>
      <c r="D14059" s="4">
        <v>8700</v>
      </c>
      <c r="E14059" s="4">
        <v>46930</v>
      </c>
      <c r="G14059" s="4">
        <v>114440</v>
      </c>
      <c r="H14059" s="4">
        <v>860662</v>
      </c>
      <c r="I14059" s="4">
        <v>1030732</v>
      </c>
      <c r="J14059" s="4">
        <v>55630</v>
      </c>
      <c r="K14059" s="4">
        <v>8700</v>
      </c>
    </row>
    <row r="14060" spans="1:11" x14ac:dyDescent="0.35">
      <c r="A14060" t="s">
        <v>1315</v>
      </c>
      <c r="B14060" t="s">
        <v>2146</v>
      </c>
      <c r="C14060" t="s">
        <v>1868</v>
      </c>
      <c r="D14060" s="4">
        <v>1415</v>
      </c>
      <c r="H14060" s="4">
        <v>765487</v>
      </c>
      <c r="I14060" s="4">
        <v>766902</v>
      </c>
      <c r="J14060" s="4">
        <v>1415</v>
      </c>
      <c r="K14060" s="4">
        <v>1415</v>
      </c>
    </row>
    <row r="14061" spans="1:11" x14ac:dyDescent="0.35">
      <c r="A14061" t="s">
        <v>1315</v>
      </c>
      <c r="B14061" t="s">
        <v>2147</v>
      </c>
      <c r="C14061" t="s">
        <v>1869</v>
      </c>
      <c r="H14061" s="4">
        <v>301440</v>
      </c>
      <c r="I14061" s="4">
        <v>301440</v>
      </c>
      <c r="J14061">
        <v>0</v>
      </c>
      <c r="K14061" s="4">
        <v>0</v>
      </c>
    </row>
    <row r="14062" spans="1:11" x14ac:dyDescent="0.35">
      <c r="A14062" t="s">
        <v>1315</v>
      </c>
      <c r="B14062" t="s">
        <v>2148</v>
      </c>
      <c r="C14062" t="s">
        <v>1870</v>
      </c>
      <c r="F14062" s="4">
        <v>20396</v>
      </c>
      <c r="G14062" s="4">
        <v>2660</v>
      </c>
      <c r="H14062" s="4">
        <v>2326231</v>
      </c>
      <c r="I14062" s="4">
        <v>2349288</v>
      </c>
      <c r="J14062">
        <v>0</v>
      </c>
      <c r="K14062" s="4">
        <v>0</v>
      </c>
    </row>
    <row r="14063" spans="1:11" x14ac:dyDescent="0.35">
      <c r="A14063" t="s">
        <v>1315</v>
      </c>
      <c r="B14063" t="s">
        <v>2149</v>
      </c>
      <c r="C14063" t="s">
        <v>1871</v>
      </c>
      <c r="D14063" s="4">
        <v>6496788</v>
      </c>
      <c r="G14063" s="4">
        <v>2150000</v>
      </c>
      <c r="H14063" s="4">
        <v>2150000</v>
      </c>
      <c r="I14063" s="4">
        <v>10796788</v>
      </c>
      <c r="J14063" s="4">
        <v>6496788</v>
      </c>
      <c r="K14063" s="4">
        <v>6496788</v>
      </c>
    </row>
    <row r="14064" spans="1:11" x14ac:dyDescent="0.35">
      <c r="A14064" t="s">
        <v>1315</v>
      </c>
      <c r="B14064" t="s">
        <v>2150</v>
      </c>
      <c r="C14064" t="s">
        <v>1872</v>
      </c>
      <c r="D14064" s="4">
        <v>149924</v>
      </c>
      <c r="E14064" s="4">
        <v>98000</v>
      </c>
      <c r="I14064" s="4">
        <v>247924</v>
      </c>
      <c r="J14064" s="4">
        <v>247924</v>
      </c>
      <c r="K14064" s="4">
        <v>149924</v>
      </c>
    </row>
    <row r="14065" spans="1:11" x14ac:dyDescent="0.35">
      <c r="A14065" t="s">
        <v>1315</v>
      </c>
      <c r="B14065" t="s">
        <v>2152</v>
      </c>
      <c r="C14065" t="s">
        <v>1874</v>
      </c>
      <c r="E14065" s="4">
        <v>0</v>
      </c>
      <c r="I14065" s="4">
        <v>0</v>
      </c>
      <c r="J14065">
        <v>0</v>
      </c>
      <c r="K14065" s="4">
        <v>0</v>
      </c>
    </row>
    <row r="14066" spans="1:11" x14ac:dyDescent="0.35">
      <c r="A14066" t="s">
        <v>1315</v>
      </c>
      <c r="B14066" t="s">
        <v>2153</v>
      </c>
      <c r="C14066" t="s">
        <v>1875</v>
      </c>
      <c r="H14066" s="4">
        <v>23248</v>
      </c>
      <c r="I14066" s="4">
        <v>23248</v>
      </c>
      <c r="J14066">
        <v>0</v>
      </c>
      <c r="K14066" s="4">
        <v>0</v>
      </c>
    </row>
    <row r="14067" spans="1:11" x14ac:dyDescent="0.35">
      <c r="A14067" t="s">
        <v>1315</v>
      </c>
      <c r="B14067" t="s">
        <v>2154</v>
      </c>
      <c r="C14067" t="s">
        <v>1876</v>
      </c>
      <c r="H14067" s="4">
        <v>0</v>
      </c>
      <c r="I14067" s="4">
        <v>0</v>
      </c>
      <c r="J14067">
        <v>0</v>
      </c>
      <c r="K14067" s="4">
        <v>0</v>
      </c>
    </row>
    <row r="14068" spans="1:11" x14ac:dyDescent="0.35">
      <c r="A14068" t="s">
        <v>1315</v>
      </c>
      <c r="B14068" t="s">
        <v>2156</v>
      </c>
      <c r="D14068" s="4">
        <v>6656827</v>
      </c>
      <c r="E14068" s="4">
        <v>144930</v>
      </c>
      <c r="F14068" s="4">
        <v>20396</v>
      </c>
      <c r="G14068" s="4">
        <v>2267101</v>
      </c>
      <c r="H14068" s="4">
        <v>6427068</v>
      </c>
      <c r="I14068" s="4">
        <v>15516322</v>
      </c>
      <c r="J14068" s="4">
        <v>6801757</v>
      </c>
      <c r="K14068" s="4">
        <v>6656827</v>
      </c>
    </row>
    <row r="14069" spans="1:11" x14ac:dyDescent="0.35">
      <c r="A14069" t="s">
        <v>1315</v>
      </c>
      <c r="B14069" t="s">
        <v>2157</v>
      </c>
      <c r="C14069" t="s">
        <v>1879</v>
      </c>
      <c r="D14069" s="4">
        <v>204067</v>
      </c>
      <c r="I14069" s="4">
        <v>204067</v>
      </c>
      <c r="J14069" s="4">
        <v>204067</v>
      </c>
      <c r="K14069" s="4">
        <v>204067</v>
      </c>
    </row>
    <row r="14070" spans="1:11" x14ac:dyDescent="0.35">
      <c r="A14070" t="s">
        <v>1315</v>
      </c>
      <c r="B14070" t="s">
        <v>2186</v>
      </c>
      <c r="C14070" t="s">
        <v>1907</v>
      </c>
      <c r="D14070" s="4">
        <v>1832</v>
      </c>
      <c r="I14070" s="4">
        <v>1832</v>
      </c>
      <c r="J14070" s="4">
        <v>1832</v>
      </c>
      <c r="K14070" s="4">
        <v>1832</v>
      </c>
    </row>
    <row r="14071" spans="1:11" x14ac:dyDescent="0.35">
      <c r="A14071" t="s">
        <v>1315</v>
      </c>
      <c r="B14071" t="s">
        <v>2159</v>
      </c>
      <c r="C14071" t="s">
        <v>1881</v>
      </c>
      <c r="D14071" s="4">
        <v>164870</v>
      </c>
      <c r="I14071" s="4">
        <v>164870</v>
      </c>
      <c r="J14071" s="4">
        <v>164870</v>
      </c>
      <c r="K14071" s="4">
        <v>164870</v>
      </c>
    </row>
    <row r="14072" spans="1:11" x14ac:dyDescent="0.35">
      <c r="A14072" t="s">
        <v>1315</v>
      </c>
      <c r="B14072" t="s">
        <v>2179</v>
      </c>
      <c r="C14072" t="s">
        <v>1900</v>
      </c>
      <c r="D14072" s="4">
        <v>19886</v>
      </c>
      <c r="I14072" s="4">
        <v>19886</v>
      </c>
      <c r="J14072" s="4">
        <v>19886</v>
      </c>
      <c r="K14072" s="4">
        <v>19886</v>
      </c>
    </row>
    <row r="14073" spans="1:11" x14ac:dyDescent="0.35">
      <c r="A14073" t="s">
        <v>1315</v>
      </c>
      <c r="B14073" t="s">
        <v>2163</v>
      </c>
      <c r="D14073" s="4">
        <v>390654</v>
      </c>
      <c r="I14073" s="4">
        <v>390654</v>
      </c>
      <c r="J14073" s="4">
        <v>390654</v>
      </c>
      <c r="K14073" s="4">
        <v>390654</v>
      </c>
    </row>
    <row r="14074" spans="1:11" x14ac:dyDescent="0.35">
      <c r="A14074" t="s">
        <v>1315</v>
      </c>
      <c r="B14074" t="s">
        <v>2166</v>
      </c>
      <c r="C14074" t="s">
        <v>1888</v>
      </c>
      <c r="H14074" s="4">
        <v>96000</v>
      </c>
      <c r="I14074" s="4">
        <v>96000</v>
      </c>
      <c r="J14074">
        <v>0</v>
      </c>
      <c r="K14074" s="4">
        <v>0</v>
      </c>
    </row>
    <row r="14075" spans="1:11" x14ac:dyDescent="0.35">
      <c r="A14075" t="s">
        <v>1315</v>
      </c>
      <c r="B14075" t="s">
        <v>2167</v>
      </c>
      <c r="C14075" t="s">
        <v>1889</v>
      </c>
      <c r="H14075" s="4">
        <v>367500</v>
      </c>
      <c r="I14075" s="4">
        <v>367500</v>
      </c>
      <c r="J14075">
        <v>0</v>
      </c>
      <c r="K14075" s="4">
        <v>0</v>
      </c>
    </row>
    <row r="14076" spans="1:11" x14ac:dyDescent="0.35">
      <c r="A14076" t="s">
        <v>1315</v>
      </c>
      <c r="B14076" t="s">
        <v>2168</v>
      </c>
      <c r="C14076" t="s">
        <v>1890</v>
      </c>
      <c r="H14076" s="4">
        <v>300000</v>
      </c>
      <c r="I14076" s="4">
        <v>300000</v>
      </c>
      <c r="J14076">
        <v>0</v>
      </c>
      <c r="K14076" s="4">
        <v>0</v>
      </c>
    </row>
    <row r="14077" spans="1:11" x14ac:dyDescent="0.35">
      <c r="A14077" t="s">
        <v>1315</v>
      </c>
      <c r="B14077" t="s">
        <v>2169</v>
      </c>
      <c r="H14077" s="4">
        <v>763500</v>
      </c>
      <c r="I14077" s="4">
        <v>763500</v>
      </c>
      <c r="J14077">
        <v>0</v>
      </c>
      <c r="K14077" s="4">
        <v>0</v>
      </c>
    </row>
    <row r="14078" spans="1:11" x14ac:dyDescent="0.35">
      <c r="A14078" t="s">
        <v>1315</v>
      </c>
      <c r="B14078" t="s">
        <v>2170</v>
      </c>
      <c r="D14078" s="4">
        <v>31128602</v>
      </c>
      <c r="E14078" s="4">
        <v>397218</v>
      </c>
      <c r="F14078" s="4">
        <v>1239759</v>
      </c>
      <c r="G14078" s="4">
        <v>4895348</v>
      </c>
      <c r="H14078" s="4">
        <v>7269512</v>
      </c>
      <c r="I14078" s="4">
        <v>44930439</v>
      </c>
      <c r="J14078" s="4">
        <f>SUM(D14078,E14078)</f>
        <v>31525820</v>
      </c>
      <c r="K14078" s="4">
        <v>31128602</v>
      </c>
    </row>
    <row r="14079" spans="1:11" x14ac:dyDescent="0.35">
      <c r="A14079" t="s">
        <v>1320</v>
      </c>
      <c r="B14079" t="s">
        <v>2118</v>
      </c>
      <c r="C14079" t="s">
        <v>1843</v>
      </c>
      <c r="D14079" s="4">
        <v>8157826</v>
      </c>
      <c r="F14079" s="4">
        <v>3830400</v>
      </c>
      <c r="I14079" s="4">
        <v>11988226</v>
      </c>
      <c r="J14079" s="4">
        <v>8157826</v>
      </c>
      <c r="K14079" s="4">
        <v>8157826</v>
      </c>
    </row>
    <row r="14080" spans="1:11" x14ac:dyDescent="0.35">
      <c r="A14080" t="s">
        <v>1320</v>
      </c>
      <c r="B14080" t="s">
        <v>2119</v>
      </c>
      <c r="C14080" t="s">
        <v>1844</v>
      </c>
      <c r="D14080" s="4">
        <v>362716</v>
      </c>
      <c r="E14080" s="4">
        <v>61418</v>
      </c>
      <c r="G14080" s="4">
        <v>436528</v>
      </c>
      <c r="H14080" s="4">
        <v>156948</v>
      </c>
      <c r="I14080" s="4">
        <v>1017610</v>
      </c>
      <c r="J14080" s="4">
        <v>424134</v>
      </c>
      <c r="K14080" s="4">
        <v>362716</v>
      </c>
    </row>
    <row r="14081" spans="1:11" x14ac:dyDescent="0.35">
      <c r="A14081" t="s">
        <v>1320</v>
      </c>
      <c r="B14081" t="s">
        <v>2120</v>
      </c>
      <c r="C14081" t="s">
        <v>1845</v>
      </c>
      <c r="D14081" s="4">
        <v>26715</v>
      </c>
      <c r="G14081" s="4">
        <v>953444</v>
      </c>
      <c r="I14081" s="4">
        <v>980159</v>
      </c>
      <c r="J14081" s="4">
        <v>26715</v>
      </c>
      <c r="K14081" s="4">
        <v>26715</v>
      </c>
    </row>
    <row r="14082" spans="1:11" x14ac:dyDescent="0.35">
      <c r="A14082" t="s">
        <v>1320</v>
      </c>
      <c r="B14082" t="s">
        <v>2121</v>
      </c>
      <c r="D14082" s="4">
        <v>8547258</v>
      </c>
      <c r="E14082" s="4">
        <v>61418</v>
      </c>
      <c r="F14082" s="4">
        <v>3830400</v>
      </c>
      <c r="G14082" s="4">
        <v>1389971</v>
      </c>
      <c r="H14082" s="4">
        <v>156948</v>
      </c>
      <c r="I14082" s="4">
        <v>13985996</v>
      </c>
      <c r="J14082" s="4">
        <v>8608676</v>
      </c>
      <c r="K14082" s="4">
        <v>8547258</v>
      </c>
    </row>
    <row r="14083" spans="1:11" x14ac:dyDescent="0.35">
      <c r="A14083" t="s">
        <v>1320</v>
      </c>
      <c r="B14083" t="s">
        <v>2122</v>
      </c>
      <c r="C14083" t="s">
        <v>1846</v>
      </c>
      <c r="D14083" s="4">
        <v>16768318</v>
      </c>
      <c r="I14083" s="4">
        <v>16768318</v>
      </c>
      <c r="J14083" s="4">
        <v>16768318</v>
      </c>
      <c r="K14083" s="4">
        <v>16768318</v>
      </c>
    </row>
    <row r="14084" spans="1:11" x14ac:dyDescent="0.35">
      <c r="A14084" t="s">
        <v>1320</v>
      </c>
      <c r="B14084" t="s">
        <v>2123</v>
      </c>
      <c r="C14084" t="s">
        <v>1847</v>
      </c>
      <c r="D14084" s="4">
        <v>1489464</v>
      </c>
      <c r="G14084" s="4">
        <v>1320000</v>
      </c>
      <c r="I14084" s="4">
        <v>2809464</v>
      </c>
      <c r="J14084" s="4">
        <v>1489464</v>
      </c>
      <c r="K14084" s="4">
        <v>1489464</v>
      </c>
    </row>
    <row r="14085" spans="1:11" x14ac:dyDescent="0.35">
      <c r="A14085" t="s">
        <v>1320</v>
      </c>
      <c r="B14085" t="s">
        <v>2124</v>
      </c>
      <c r="C14085" t="s">
        <v>1848</v>
      </c>
      <c r="D14085" s="4">
        <v>83217</v>
      </c>
      <c r="I14085" s="4">
        <v>83217</v>
      </c>
      <c r="J14085" s="4">
        <v>83217</v>
      </c>
      <c r="K14085" s="4">
        <v>83217</v>
      </c>
    </row>
    <row r="14086" spans="1:11" x14ac:dyDescent="0.35">
      <c r="A14086" t="s">
        <v>1320</v>
      </c>
      <c r="B14086" t="s">
        <v>2125</v>
      </c>
      <c r="D14086" s="4">
        <v>18340999</v>
      </c>
      <c r="G14086" s="4">
        <v>1320000</v>
      </c>
      <c r="I14086" s="4">
        <v>19660999</v>
      </c>
      <c r="J14086" s="4">
        <v>18340999</v>
      </c>
      <c r="K14086" s="4">
        <v>18340999</v>
      </c>
    </row>
    <row r="14087" spans="1:11" x14ac:dyDescent="0.35">
      <c r="A14087" t="s">
        <v>1320</v>
      </c>
      <c r="B14087" t="s">
        <v>2128</v>
      </c>
      <c r="C14087" t="s">
        <v>1851</v>
      </c>
      <c r="D14087" s="4">
        <v>84877</v>
      </c>
      <c r="E14087" s="4">
        <v>14690</v>
      </c>
      <c r="I14087" s="4">
        <v>99567</v>
      </c>
      <c r="J14087" s="4">
        <v>99567</v>
      </c>
      <c r="K14087" s="4">
        <v>84877</v>
      </c>
    </row>
    <row r="14088" spans="1:11" x14ac:dyDescent="0.35">
      <c r="A14088" t="s">
        <v>1320</v>
      </c>
      <c r="B14088" t="s">
        <v>2129</v>
      </c>
      <c r="C14088" t="s">
        <v>1852</v>
      </c>
      <c r="D14088" s="4">
        <v>4089</v>
      </c>
      <c r="I14088" s="4">
        <v>4089</v>
      </c>
      <c r="J14088" s="4">
        <v>4089</v>
      </c>
      <c r="K14088" s="4">
        <v>4089</v>
      </c>
    </row>
    <row r="14089" spans="1:11" x14ac:dyDescent="0.35">
      <c r="A14089" t="s">
        <v>1320</v>
      </c>
      <c r="B14089" t="s">
        <v>2131</v>
      </c>
      <c r="C14089" t="s">
        <v>1854</v>
      </c>
      <c r="D14089" s="4">
        <v>632140</v>
      </c>
      <c r="I14089" s="4">
        <v>632140</v>
      </c>
      <c r="J14089" s="4">
        <v>632140</v>
      </c>
      <c r="K14089" s="4">
        <v>632140</v>
      </c>
    </row>
    <row r="14090" spans="1:11" x14ac:dyDescent="0.35">
      <c r="A14090" t="s">
        <v>1320</v>
      </c>
      <c r="B14090" t="s">
        <v>2132</v>
      </c>
      <c r="C14090" t="s">
        <v>1855</v>
      </c>
      <c r="D14090" s="4">
        <v>241574</v>
      </c>
      <c r="I14090" s="4">
        <v>241574</v>
      </c>
      <c r="J14090" s="4">
        <v>241574</v>
      </c>
      <c r="K14090" s="4">
        <v>241574</v>
      </c>
    </row>
    <row r="14091" spans="1:11" x14ac:dyDescent="0.35">
      <c r="A14091" t="s">
        <v>1320</v>
      </c>
      <c r="B14091" t="s">
        <v>2133</v>
      </c>
      <c r="C14091" t="s">
        <v>1856</v>
      </c>
      <c r="I14091" s="4">
        <v>0</v>
      </c>
      <c r="J14091">
        <v>0</v>
      </c>
      <c r="K14091" s="4">
        <v>0</v>
      </c>
    </row>
    <row r="14092" spans="1:11" x14ac:dyDescent="0.35">
      <c r="A14092" t="s">
        <v>1320</v>
      </c>
      <c r="B14092" t="s">
        <v>2134</v>
      </c>
      <c r="C14092" t="s">
        <v>1857</v>
      </c>
      <c r="D14092" s="4">
        <v>14258</v>
      </c>
      <c r="I14092" s="4">
        <v>14258</v>
      </c>
      <c r="J14092" s="4">
        <v>14258</v>
      </c>
      <c r="K14092" s="4">
        <v>14258</v>
      </c>
    </row>
    <row r="14093" spans="1:11" x14ac:dyDescent="0.35">
      <c r="A14093" t="s">
        <v>1320</v>
      </c>
      <c r="B14093" t="s">
        <v>2135</v>
      </c>
      <c r="C14093" t="s">
        <v>1858</v>
      </c>
      <c r="E14093" s="4">
        <v>5949</v>
      </c>
      <c r="F14093" s="4">
        <v>96195</v>
      </c>
      <c r="G14093" s="4">
        <v>15586</v>
      </c>
      <c r="I14093" s="4">
        <v>117730</v>
      </c>
      <c r="J14093">
        <v>5949</v>
      </c>
      <c r="K14093" s="4">
        <v>0</v>
      </c>
    </row>
    <row r="14094" spans="1:11" x14ac:dyDescent="0.35">
      <c r="A14094" t="s">
        <v>1320</v>
      </c>
      <c r="B14094" t="s">
        <v>2136</v>
      </c>
      <c r="C14094" t="s">
        <v>1859</v>
      </c>
      <c r="G14094" s="4">
        <v>200000</v>
      </c>
      <c r="I14094" s="4">
        <v>200000</v>
      </c>
      <c r="J14094">
        <v>0</v>
      </c>
      <c r="K14094" s="4">
        <v>0</v>
      </c>
    </row>
    <row r="14095" spans="1:11" x14ac:dyDescent="0.35">
      <c r="A14095" t="s">
        <v>1320</v>
      </c>
      <c r="B14095" t="s">
        <v>2137</v>
      </c>
      <c r="C14095" t="s">
        <v>1860</v>
      </c>
      <c r="E14095" s="4">
        <v>0</v>
      </c>
      <c r="F14095" s="4">
        <v>760921</v>
      </c>
      <c r="I14095" s="4">
        <v>760921</v>
      </c>
      <c r="J14095">
        <v>0</v>
      </c>
      <c r="K14095" s="4">
        <v>0</v>
      </c>
    </row>
    <row r="14096" spans="1:11" x14ac:dyDescent="0.35">
      <c r="A14096" t="s">
        <v>1320</v>
      </c>
      <c r="B14096" t="s">
        <v>2138</v>
      </c>
      <c r="C14096" t="s">
        <v>1861</v>
      </c>
      <c r="D14096" s="4">
        <v>30678</v>
      </c>
      <c r="E14096" s="4">
        <v>6529</v>
      </c>
      <c r="I14096" s="4">
        <v>37207</v>
      </c>
      <c r="J14096" s="4">
        <v>37207</v>
      </c>
      <c r="K14096" s="4">
        <v>30678</v>
      </c>
    </row>
    <row r="14097" spans="1:11" x14ac:dyDescent="0.35">
      <c r="A14097" t="s">
        <v>1320</v>
      </c>
      <c r="B14097" t="s">
        <v>2139</v>
      </c>
      <c r="C14097" t="s">
        <v>1862</v>
      </c>
      <c r="E14097" s="4">
        <v>0</v>
      </c>
      <c r="F14097" s="4">
        <v>896960</v>
      </c>
      <c r="I14097" s="4">
        <v>896960</v>
      </c>
      <c r="J14097">
        <v>0</v>
      </c>
      <c r="K14097" s="4">
        <v>0</v>
      </c>
    </row>
    <row r="14098" spans="1:11" x14ac:dyDescent="0.35">
      <c r="A14098" t="s">
        <v>1320</v>
      </c>
      <c r="B14098" t="s">
        <v>2141</v>
      </c>
      <c r="D14098" s="4">
        <v>1007616</v>
      </c>
      <c r="E14098" s="4">
        <v>27169</v>
      </c>
      <c r="F14098" s="4">
        <v>1754076</v>
      </c>
      <c r="G14098" s="4">
        <v>215586</v>
      </c>
      <c r="I14098" s="4">
        <v>3004446</v>
      </c>
      <c r="J14098" s="4">
        <v>1034785</v>
      </c>
      <c r="K14098" s="4">
        <v>1007616</v>
      </c>
    </row>
    <row r="14099" spans="1:11" x14ac:dyDescent="0.35">
      <c r="A14099" t="s">
        <v>1320</v>
      </c>
      <c r="B14099" t="s">
        <v>2144</v>
      </c>
      <c r="C14099" t="s">
        <v>1866</v>
      </c>
      <c r="I14099" s="4">
        <v>0</v>
      </c>
      <c r="J14099">
        <v>0</v>
      </c>
      <c r="K14099" s="4">
        <v>0</v>
      </c>
    </row>
    <row r="14100" spans="1:11" x14ac:dyDescent="0.35">
      <c r="A14100" t="s">
        <v>1320</v>
      </c>
      <c r="B14100" t="s">
        <v>2145</v>
      </c>
      <c r="C14100" t="s">
        <v>1867</v>
      </c>
      <c r="D14100" s="4">
        <v>6420</v>
      </c>
      <c r="E14100" s="4">
        <v>131160</v>
      </c>
      <c r="G14100" s="4">
        <v>40500</v>
      </c>
      <c r="H14100" s="4">
        <v>968628</v>
      </c>
      <c r="I14100" s="4">
        <v>1146707</v>
      </c>
      <c r="J14100" s="4">
        <v>137580</v>
      </c>
      <c r="K14100" s="4">
        <v>6420</v>
      </c>
    </row>
    <row r="14101" spans="1:11" x14ac:dyDescent="0.35">
      <c r="A14101" t="s">
        <v>1320</v>
      </c>
      <c r="B14101" t="s">
        <v>2146</v>
      </c>
      <c r="C14101" t="s">
        <v>1868</v>
      </c>
      <c r="D14101" s="4">
        <v>1415</v>
      </c>
      <c r="E14101" s="4">
        <v>0</v>
      </c>
      <c r="H14101" s="4">
        <v>656497</v>
      </c>
      <c r="I14101" s="4">
        <v>657912</v>
      </c>
      <c r="J14101" s="4">
        <v>1415</v>
      </c>
      <c r="K14101" s="4">
        <v>1415</v>
      </c>
    </row>
    <row r="14102" spans="1:11" x14ac:dyDescent="0.35">
      <c r="A14102" t="s">
        <v>1320</v>
      </c>
      <c r="B14102" t="s">
        <v>2173</v>
      </c>
      <c r="C14102" t="s">
        <v>1894</v>
      </c>
      <c r="D14102" s="4">
        <v>4055</v>
      </c>
      <c r="I14102" s="4">
        <v>4055</v>
      </c>
      <c r="J14102" s="4">
        <v>4055</v>
      </c>
      <c r="K14102" s="4">
        <v>4055</v>
      </c>
    </row>
    <row r="14103" spans="1:11" x14ac:dyDescent="0.35">
      <c r="A14103" t="s">
        <v>1320</v>
      </c>
      <c r="B14103" t="s">
        <v>2147</v>
      </c>
      <c r="C14103" t="s">
        <v>1869</v>
      </c>
      <c r="H14103" s="4">
        <v>263040</v>
      </c>
      <c r="I14103" s="4">
        <v>263040</v>
      </c>
      <c r="J14103">
        <v>0</v>
      </c>
      <c r="K14103" s="4">
        <v>0</v>
      </c>
    </row>
    <row r="14104" spans="1:11" x14ac:dyDescent="0.35">
      <c r="A14104" t="s">
        <v>1320</v>
      </c>
      <c r="B14104" t="s">
        <v>2148</v>
      </c>
      <c r="C14104" t="s">
        <v>1870</v>
      </c>
      <c r="E14104" s="4">
        <v>0</v>
      </c>
      <c r="F14104" s="4">
        <v>13745</v>
      </c>
      <c r="G14104" s="4">
        <v>7538</v>
      </c>
      <c r="H14104" s="4">
        <v>2639782</v>
      </c>
      <c r="I14104" s="4">
        <v>2661065</v>
      </c>
      <c r="J14104">
        <v>0</v>
      </c>
      <c r="K14104" s="4">
        <v>0</v>
      </c>
    </row>
    <row r="14105" spans="1:11" x14ac:dyDescent="0.35">
      <c r="A14105" t="s">
        <v>1320</v>
      </c>
      <c r="B14105" t="s">
        <v>2149</v>
      </c>
      <c r="C14105" t="s">
        <v>1871</v>
      </c>
      <c r="D14105" s="4">
        <v>5598</v>
      </c>
      <c r="G14105" s="4">
        <v>6450000</v>
      </c>
      <c r="H14105" s="4">
        <v>8600000</v>
      </c>
      <c r="I14105" s="4">
        <v>15055598</v>
      </c>
      <c r="J14105" s="4">
        <v>5598</v>
      </c>
      <c r="K14105" s="4">
        <v>5598</v>
      </c>
    </row>
    <row r="14106" spans="1:11" x14ac:dyDescent="0.35">
      <c r="A14106" t="s">
        <v>1320</v>
      </c>
      <c r="B14106" t="s">
        <v>2150</v>
      </c>
      <c r="C14106" t="s">
        <v>1872</v>
      </c>
      <c r="D14106" s="4">
        <v>343000</v>
      </c>
      <c r="I14106" s="4">
        <v>343000</v>
      </c>
      <c r="J14106" s="4">
        <v>343000</v>
      </c>
      <c r="K14106" s="4">
        <v>343000</v>
      </c>
    </row>
    <row r="14107" spans="1:11" x14ac:dyDescent="0.35">
      <c r="A14107" t="s">
        <v>1320</v>
      </c>
      <c r="B14107" t="s">
        <v>2153</v>
      </c>
      <c r="C14107" t="s">
        <v>1875</v>
      </c>
      <c r="H14107" s="4">
        <v>20342</v>
      </c>
      <c r="I14107" s="4">
        <v>20342</v>
      </c>
      <c r="J14107">
        <v>0</v>
      </c>
      <c r="K14107" s="4">
        <v>0</v>
      </c>
    </row>
    <row r="14108" spans="1:11" x14ac:dyDescent="0.35">
      <c r="A14108" t="s">
        <v>1320</v>
      </c>
      <c r="B14108" t="s">
        <v>2155</v>
      </c>
      <c r="C14108" t="s">
        <v>1877</v>
      </c>
      <c r="D14108" s="4">
        <v>3928</v>
      </c>
      <c r="I14108" s="4">
        <v>3928</v>
      </c>
      <c r="J14108" s="4">
        <v>3928</v>
      </c>
      <c r="K14108" s="4">
        <v>3928</v>
      </c>
    </row>
    <row r="14109" spans="1:11" x14ac:dyDescent="0.35">
      <c r="A14109" t="s">
        <v>1320</v>
      </c>
      <c r="B14109" t="s">
        <v>2156</v>
      </c>
      <c r="D14109" s="4">
        <v>364415</v>
      </c>
      <c r="E14109" s="4">
        <v>131160</v>
      </c>
      <c r="F14109" s="4">
        <v>13745</v>
      </c>
      <c r="G14109" s="4">
        <v>6498038</v>
      </c>
      <c r="H14109" s="4">
        <v>13148289</v>
      </c>
      <c r="I14109" s="4">
        <v>20155648</v>
      </c>
      <c r="J14109" s="4">
        <v>495575</v>
      </c>
      <c r="K14109" s="4">
        <v>364415</v>
      </c>
    </row>
    <row r="14110" spans="1:11" x14ac:dyDescent="0.35">
      <c r="A14110" t="s">
        <v>1320</v>
      </c>
      <c r="B14110" t="s">
        <v>2157</v>
      </c>
      <c r="C14110" t="s">
        <v>1879</v>
      </c>
      <c r="D14110" s="4">
        <v>89104</v>
      </c>
      <c r="I14110" s="4">
        <v>89104</v>
      </c>
      <c r="J14110" s="4">
        <v>89104</v>
      </c>
      <c r="K14110" s="4">
        <v>89104</v>
      </c>
    </row>
    <row r="14111" spans="1:11" x14ac:dyDescent="0.35">
      <c r="A14111" t="s">
        <v>1320</v>
      </c>
      <c r="B14111" t="s">
        <v>2159</v>
      </c>
      <c r="C14111" t="s">
        <v>1881</v>
      </c>
      <c r="D14111" s="4">
        <v>482107</v>
      </c>
      <c r="I14111" s="4">
        <v>482107</v>
      </c>
      <c r="J14111" s="4">
        <v>482107</v>
      </c>
      <c r="K14111" s="4">
        <v>482107</v>
      </c>
    </row>
    <row r="14112" spans="1:11" x14ac:dyDescent="0.35">
      <c r="A14112" t="s">
        <v>1320</v>
      </c>
      <c r="B14112" t="s">
        <v>2179</v>
      </c>
      <c r="C14112" t="s">
        <v>1900</v>
      </c>
      <c r="D14112" s="4">
        <v>42634</v>
      </c>
      <c r="I14112" s="4">
        <v>42634</v>
      </c>
      <c r="J14112" s="4">
        <v>42634</v>
      </c>
      <c r="K14112" s="4">
        <v>42634</v>
      </c>
    </row>
    <row r="14113" spans="1:11" x14ac:dyDescent="0.35">
      <c r="A14113" t="s">
        <v>1320</v>
      </c>
      <c r="B14113" t="s">
        <v>2171</v>
      </c>
      <c r="C14113" t="s">
        <v>1892</v>
      </c>
      <c r="D14113" s="4">
        <v>4384</v>
      </c>
      <c r="I14113" s="4">
        <v>4384</v>
      </c>
      <c r="J14113" s="4">
        <v>4384</v>
      </c>
      <c r="K14113" s="4">
        <v>4384</v>
      </c>
    </row>
    <row r="14114" spans="1:11" x14ac:dyDescent="0.35">
      <c r="A14114" t="s">
        <v>1320</v>
      </c>
      <c r="B14114" t="s">
        <v>2163</v>
      </c>
      <c r="D14114" s="4">
        <v>618230</v>
      </c>
      <c r="I14114" s="4">
        <v>618230</v>
      </c>
      <c r="J14114" s="4">
        <v>618230</v>
      </c>
      <c r="K14114" s="4">
        <v>618230</v>
      </c>
    </row>
    <row r="14115" spans="1:11" x14ac:dyDescent="0.35">
      <c r="A14115" t="s">
        <v>1320</v>
      </c>
      <c r="B14115" t="s">
        <v>2166</v>
      </c>
      <c r="C14115" t="s">
        <v>1888</v>
      </c>
      <c r="H14115" s="4">
        <v>144000</v>
      </c>
      <c r="I14115" s="4">
        <v>144000</v>
      </c>
      <c r="J14115">
        <v>0</v>
      </c>
      <c r="K14115" s="4">
        <v>0</v>
      </c>
    </row>
    <row r="14116" spans="1:11" x14ac:dyDescent="0.35">
      <c r="A14116" t="s">
        <v>1320</v>
      </c>
      <c r="B14116" t="s">
        <v>2167</v>
      </c>
      <c r="C14116" t="s">
        <v>1889</v>
      </c>
      <c r="H14116" s="4">
        <v>525000</v>
      </c>
      <c r="I14116" s="4">
        <v>525000</v>
      </c>
      <c r="J14116">
        <v>0</v>
      </c>
      <c r="K14116" s="4">
        <v>0</v>
      </c>
    </row>
    <row r="14117" spans="1:11" x14ac:dyDescent="0.35">
      <c r="A14117" t="s">
        <v>1320</v>
      </c>
      <c r="B14117" t="s">
        <v>2168</v>
      </c>
      <c r="C14117" t="s">
        <v>1890</v>
      </c>
      <c r="H14117" s="4">
        <v>262500</v>
      </c>
      <c r="I14117" s="4">
        <v>262500</v>
      </c>
      <c r="J14117">
        <v>0</v>
      </c>
      <c r="K14117" s="4">
        <v>0</v>
      </c>
    </row>
    <row r="14118" spans="1:11" x14ac:dyDescent="0.35">
      <c r="A14118" t="s">
        <v>1320</v>
      </c>
      <c r="B14118" t="s">
        <v>2169</v>
      </c>
      <c r="H14118" s="4">
        <v>931500</v>
      </c>
      <c r="I14118" s="4">
        <v>931500</v>
      </c>
      <c r="J14118">
        <v>0</v>
      </c>
      <c r="K14118" s="4">
        <v>0</v>
      </c>
    </row>
    <row r="14119" spans="1:11" x14ac:dyDescent="0.35">
      <c r="A14119" t="s">
        <v>1320</v>
      </c>
      <c r="B14119" t="s">
        <v>2170</v>
      </c>
      <c r="D14119" s="4">
        <v>28878518</v>
      </c>
      <c r="E14119" s="4">
        <v>219747</v>
      </c>
      <c r="F14119" s="4">
        <v>5598222</v>
      </c>
      <c r="G14119" s="4">
        <v>9423595</v>
      </c>
      <c r="H14119" s="4">
        <v>14236737</v>
      </c>
      <c r="I14119" s="4">
        <v>58356819</v>
      </c>
      <c r="J14119" s="4">
        <f>SUM(D14119,E14119)</f>
        <v>29098265</v>
      </c>
      <c r="K14119" s="4">
        <v>28878518</v>
      </c>
    </row>
    <row r="14120" spans="1:11" x14ac:dyDescent="0.35">
      <c r="A14120" t="s">
        <v>1322</v>
      </c>
      <c r="B14120" t="s">
        <v>2118</v>
      </c>
      <c r="C14120" t="s">
        <v>1843</v>
      </c>
      <c r="D14120" s="4">
        <v>12999461</v>
      </c>
      <c r="F14120" s="4">
        <v>7634200</v>
      </c>
      <c r="I14120" s="4">
        <v>20633661</v>
      </c>
      <c r="J14120" s="4">
        <v>12999461</v>
      </c>
      <c r="K14120" s="4">
        <v>12999461</v>
      </c>
    </row>
    <row r="14121" spans="1:11" x14ac:dyDescent="0.35">
      <c r="A14121" t="s">
        <v>1322</v>
      </c>
      <c r="B14121" t="s">
        <v>2119</v>
      </c>
      <c r="C14121" t="s">
        <v>1844</v>
      </c>
      <c r="D14121" s="4">
        <v>164210</v>
      </c>
      <c r="E14121" s="4">
        <v>501294</v>
      </c>
      <c r="G14121" s="4">
        <v>1110028</v>
      </c>
      <c r="H14121" s="4">
        <v>121500</v>
      </c>
      <c r="I14121" s="4">
        <v>1897031</v>
      </c>
      <c r="J14121" s="4">
        <v>665504</v>
      </c>
      <c r="K14121" s="4">
        <v>164210</v>
      </c>
    </row>
    <row r="14122" spans="1:11" x14ac:dyDescent="0.35">
      <c r="A14122" t="s">
        <v>1322</v>
      </c>
      <c r="B14122" t="s">
        <v>2120</v>
      </c>
      <c r="C14122" t="s">
        <v>1845</v>
      </c>
      <c r="D14122" s="4">
        <v>1341832</v>
      </c>
      <c r="I14122" s="4">
        <v>1341832</v>
      </c>
      <c r="J14122" s="4">
        <v>1341832</v>
      </c>
      <c r="K14122" s="4">
        <v>1341832</v>
      </c>
    </row>
    <row r="14123" spans="1:11" x14ac:dyDescent="0.35">
      <c r="A14123" t="s">
        <v>1322</v>
      </c>
      <c r="B14123" t="s">
        <v>2121</v>
      </c>
      <c r="D14123" s="4">
        <v>14505503</v>
      </c>
      <c r="E14123" s="4">
        <v>501294</v>
      </c>
      <c r="F14123" s="4">
        <v>7634200</v>
      </c>
      <c r="G14123" s="4">
        <v>1110028</v>
      </c>
      <c r="H14123" s="4">
        <v>121500</v>
      </c>
      <c r="I14123" s="4">
        <v>23872524</v>
      </c>
      <c r="J14123" s="4">
        <v>15006797</v>
      </c>
      <c r="K14123" s="4">
        <v>14505503</v>
      </c>
    </row>
    <row r="14124" spans="1:11" x14ac:dyDescent="0.35">
      <c r="A14124" t="s">
        <v>1322</v>
      </c>
      <c r="B14124" t="s">
        <v>2122</v>
      </c>
      <c r="C14124" t="s">
        <v>1846</v>
      </c>
      <c r="D14124" s="4">
        <v>6056418</v>
      </c>
      <c r="E14124" s="4">
        <v>1645488</v>
      </c>
      <c r="F14124" s="4">
        <v>1477926</v>
      </c>
      <c r="I14124" s="4">
        <v>9179831</v>
      </c>
      <c r="J14124" s="4">
        <v>7701906</v>
      </c>
      <c r="K14124" s="4">
        <v>6056418</v>
      </c>
    </row>
    <row r="14125" spans="1:11" x14ac:dyDescent="0.35">
      <c r="A14125" t="s">
        <v>1322</v>
      </c>
      <c r="B14125" t="s">
        <v>2123</v>
      </c>
      <c r="C14125" t="s">
        <v>1847</v>
      </c>
      <c r="D14125" s="4">
        <v>7614732</v>
      </c>
      <c r="F14125" s="4">
        <v>608108</v>
      </c>
      <c r="I14125" s="4">
        <v>8222840</v>
      </c>
      <c r="J14125" s="4">
        <v>7614732</v>
      </c>
      <c r="K14125" s="4">
        <v>7614732</v>
      </c>
    </row>
    <row r="14126" spans="1:11" x14ac:dyDescent="0.35">
      <c r="A14126" t="s">
        <v>1322</v>
      </c>
      <c r="B14126" t="s">
        <v>2124</v>
      </c>
      <c r="C14126" t="s">
        <v>1848</v>
      </c>
      <c r="E14126" s="4">
        <v>17227</v>
      </c>
      <c r="I14126" s="4">
        <v>17227</v>
      </c>
      <c r="J14126">
        <v>17227</v>
      </c>
      <c r="K14126" s="4">
        <v>0</v>
      </c>
    </row>
    <row r="14127" spans="1:11" x14ac:dyDescent="0.35">
      <c r="A14127" t="s">
        <v>1322</v>
      </c>
      <c r="B14127" t="s">
        <v>2125</v>
      </c>
      <c r="D14127" s="4">
        <v>13671150</v>
      </c>
      <c r="E14127" s="4">
        <v>1662715</v>
      </c>
      <c r="F14127" s="4">
        <v>2086034</v>
      </c>
      <c r="I14127" s="4">
        <v>17419899</v>
      </c>
      <c r="J14127" s="4">
        <v>15333865</v>
      </c>
      <c r="K14127" s="4">
        <v>13671150</v>
      </c>
    </row>
    <row r="14128" spans="1:11" x14ac:dyDescent="0.35">
      <c r="A14128" t="s">
        <v>1322</v>
      </c>
      <c r="B14128" t="s">
        <v>2126</v>
      </c>
      <c r="C14128" t="s">
        <v>1850</v>
      </c>
      <c r="E14128" s="4">
        <v>3200000</v>
      </c>
      <c r="I14128" s="4">
        <v>3200000</v>
      </c>
      <c r="J14128">
        <v>3200000</v>
      </c>
      <c r="K14128" s="4">
        <v>0</v>
      </c>
    </row>
    <row r="14129" spans="1:11" x14ac:dyDescent="0.35">
      <c r="A14129" t="s">
        <v>1322</v>
      </c>
      <c r="B14129" t="s">
        <v>2127</v>
      </c>
      <c r="E14129" s="4">
        <v>3200000</v>
      </c>
      <c r="I14129" s="4">
        <v>3200000</v>
      </c>
      <c r="J14129">
        <v>3200000</v>
      </c>
      <c r="K14129" s="4">
        <v>0</v>
      </c>
    </row>
    <row r="14130" spans="1:11" x14ac:dyDescent="0.35">
      <c r="A14130" t="s">
        <v>1322</v>
      </c>
      <c r="B14130" t="s">
        <v>2128</v>
      </c>
      <c r="C14130" t="s">
        <v>1851</v>
      </c>
      <c r="E14130" s="4">
        <v>342773</v>
      </c>
      <c r="I14130" s="4">
        <v>342773</v>
      </c>
      <c r="J14130">
        <v>342773</v>
      </c>
      <c r="K14130" s="4">
        <v>0</v>
      </c>
    </row>
    <row r="14131" spans="1:11" x14ac:dyDescent="0.35">
      <c r="A14131" t="s">
        <v>1322</v>
      </c>
      <c r="B14131" t="s">
        <v>2129</v>
      </c>
      <c r="C14131" t="s">
        <v>1852</v>
      </c>
      <c r="F14131" s="4">
        <v>4089</v>
      </c>
      <c r="I14131" s="4">
        <v>4089</v>
      </c>
      <c r="J14131">
        <v>0</v>
      </c>
      <c r="K14131" s="4">
        <v>0</v>
      </c>
    </row>
    <row r="14132" spans="1:11" x14ac:dyDescent="0.35">
      <c r="A14132" t="s">
        <v>1322</v>
      </c>
      <c r="B14132" t="s">
        <v>2130</v>
      </c>
      <c r="C14132" t="s">
        <v>1853</v>
      </c>
      <c r="D14132" s="4">
        <v>770</v>
      </c>
      <c r="F14132" s="4">
        <v>4617</v>
      </c>
      <c r="I14132" s="4">
        <v>5387</v>
      </c>
      <c r="J14132" s="4">
        <v>770</v>
      </c>
      <c r="K14132" s="4">
        <v>770</v>
      </c>
    </row>
    <row r="14133" spans="1:11" x14ac:dyDescent="0.35">
      <c r="A14133" t="s">
        <v>1322</v>
      </c>
      <c r="B14133" t="s">
        <v>2172</v>
      </c>
      <c r="C14133" t="s">
        <v>1893</v>
      </c>
      <c r="F14133" s="4">
        <v>1195</v>
      </c>
      <c r="I14133" s="4">
        <v>1195</v>
      </c>
      <c r="J14133">
        <v>0</v>
      </c>
      <c r="K14133" s="4">
        <v>0</v>
      </c>
    </row>
    <row r="14134" spans="1:11" x14ac:dyDescent="0.35">
      <c r="A14134" t="s">
        <v>1322</v>
      </c>
      <c r="B14134" t="s">
        <v>2131</v>
      </c>
      <c r="C14134" t="s">
        <v>1854</v>
      </c>
      <c r="G14134" s="4">
        <v>168122</v>
      </c>
      <c r="I14134" s="4">
        <v>168122</v>
      </c>
      <c r="J14134">
        <v>0</v>
      </c>
      <c r="K14134" s="4">
        <v>0</v>
      </c>
    </row>
    <row r="14135" spans="1:11" x14ac:dyDescent="0.35">
      <c r="A14135" t="s">
        <v>1322</v>
      </c>
      <c r="B14135" t="s">
        <v>2132</v>
      </c>
      <c r="C14135" t="s">
        <v>1855</v>
      </c>
      <c r="D14135" s="4">
        <v>6083</v>
      </c>
      <c r="G14135" s="4">
        <v>265204</v>
      </c>
      <c r="I14135" s="4">
        <v>271287</v>
      </c>
      <c r="J14135" s="4">
        <v>6083</v>
      </c>
      <c r="K14135" s="4">
        <v>6083</v>
      </c>
    </row>
    <row r="14136" spans="1:11" x14ac:dyDescent="0.35">
      <c r="A14136" t="s">
        <v>1322</v>
      </c>
      <c r="B14136" t="s">
        <v>2133</v>
      </c>
      <c r="C14136" t="s">
        <v>1856</v>
      </c>
      <c r="G14136" s="4">
        <v>8283</v>
      </c>
      <c r="I14136" s="4">
        <v>8283</v>
      </c>
      <c r="J14136">
        <v>0</v>
      </c>
      <c r="K14136" s="4">
        <v>0</v>
      </c>
    </row>
    <row r="14137" spans="1:11" x14ac:dyDescent="0.35">
      <c r="A14137" t="s">
        <v>1322</v>
      </c>
      <c r="B14137" t="s">
        <v>2134</v>
      </c>
      <c r="C14137" t="s">
        <v>1857</v>
      </c>
      <c r="D14137" s="4">
        <v>2955</v>
      </c>
      <c r="G14137" s="4">
        <v>35985</v>
      </c>
      <c r="I14137" s="4">
        <v>38940</v>
      </c>
      <c r="J14137" s="4">
        <v>2955</v>
      </c>
      <c r="K14137" s="4">
        <v>2955</v>
      </c>
    </row>
    <row r="14138" spans="1:11" x14ac:dyDescent="0.35">
      <c r="A14138" t="s">
        <v>1322</v>
      </c>
      <c r="B14138" t="s">
        <v>2135</v>
      </c>
      <c r="C14138" t="s">
        <v>1858</v>
      </c>
      <c r="H14138" s="4">
        <v>15586</v>
      </c>
      <c r="I14138" s="4">
        <v>15586</v>
      </c>
      <c r="J14138">
        <v>0</v>
      </c>
      <c r="K14138" s="4">
        <v>0</v>
      </c>
    </row>
    <row r="14139" spans="1:11" x14ac:dyDescent="0.35">
      <c r="A14139" t="s">
        <v>1322</v>
      </c>
      <c r="B14139" t="s">
        <v>2136</v>
      </c>
      <c r="C14139" t="s">
        <v>1859</v>
      </c>
      <c r="D14139" s="4">
        <v>179701</v>
      </c>
      <c r="F14139" s="4">
        <v>105421</v>
      </c>
      <c r="H14139" s="4">
        <v>250007</v>
      </c>
      <c r="I14139" s="4">
        <v>535128</v>
      </c>
      <c r="J14139" s="4">
        <v>179701</v>
      </c>
      <c r="K14139" s="4">
        <v>179701</v>
      </c>
    </row>
    <row r="14140" spans="1:11" x14ac:dyDescent="0.35">
      <c r="A14140" t="s">
        <v>1322</v>
      </c>
      <c r="B14140" t="s">
        <v>2137</v>
      </c>
      <c r="C14140" t="s">
        <v>1860</v>
      </c>
      <c r="D14140" s="4">
        <v>217406</v>
      </c>
      <c r="H14140" s="4">
        <v>217406</v>
      </c>
      <c r="I14140" s="4">
        <v>434812</v>
      </c>
      <c r="J14140" s="4">
        <v>217406</v>
      </c>
      <c r="K14140" s="4">
        <v>217406</v>
      </c>
    </row>
    <row r="14141" spans="1:11" x14ac:dyDescent="0.35">
      <c r="A14141" t="s">
        <v>1322</v>
      </c>
      <c r="B14141" t="s">
        <v>2138</v>
      </c>
      <c r="C14141" t="s">
        <v>1861</v>
      </c>
      <c r="E14141" s="4">
        <v>101200</v>
      </c>
      <c r="I14141" s="4">
        <v>101200</v>
      </c>
      <c r="J14141">
        <v>101200</v>
      </c>
      <c r="K14141" s="4">
        <v>0</v>
      </c>
    </row>
    <row r="14142" spans="1:11" x14ac:dyDescent="0.35">
      <c r="A14142" t="s">
        <v>1322</v>
      </c>
      <c r="B14142" t="s">
        <v>2139</v>
      </c>
      <c r="C14142" t="s">
        <v>1862</v>
      </c>
      <c r="D14142" s="4">
        <v>341857</v>
      </c>
      <c r="I14142" s="4">
        <v>341857</v>
      </c>
      <c r="J14142" s="4">
        <v>341857</v>
      </c>
      <c r="K14142" s="4">
        <v>341857</v>
      </c>
    </row>
    <row r="14143" spans="1:11" x14ac:dyDescent="0.35">
      <c r="A14143" t="s">
        <v>1322</v>
      </c>
      <c r="B14143" t="s">
        <v>2140</v>
      </c>
      <c r="C14143" t="s">
        <v>1863</v>
      </c>
      <c r="G14143" s="4">
        <v>15560</v>
      </c>
      <c r="I14143" s="4">
        <v>15560</v>
      </c>
      <c r="J14143">
        <v>0</v>
      </c>
      <c r="K14143" s="4">
        <v>0</v>
      </c>
    </row>
    <row r="14144" spans="1:11" x14ac:dyDescent="0.35">
      <c r="A14144" t="s">
        <v>1322</v>
      </c>
      <c r="B14144" t="s">
        <v>2141</v>
      </c>
      <c r="D14144" s="4">
        <v>748771</v>
      </c>
      <c r="E14144" s="4">
        <v>443972</v>
      </c>
      <c r="F14144" s="4">
        <v>115321</v>
      </c>
      <c r="G14144" s="4">
        <v>493155</v>
      </c>
      <c r="H14144" s="4">
        <v>482998</v>
      </c>
      <c r="I14144" s="4">
        <v>2284218</v>
      </c>
      <c r="J14144" s="4">
        <v>1192743</v>
      </c>
      <c r="K14144" s="4">
        <v>748771</v>
      </c>
    </row>
    <row r="14145" spans="1:11" x14ac:dyDescent="0.35">
      <c r="A14145" t="s">
        <v>1322</v>
      </c>
      <c r="B14145" t="s">
        <v>2142</v>
      </c>
      <c r="C14145" t="s">
        <v>1864</v>
      </c>
      <c r="G14145" s="4">
        <v>11158</v>
      </c>
      <c r="I14145" s="4">
        <v>11158</v>
      </c>
      <c r="J14145">
        <v>0</v>
      </c>
      <c r="K14145" s="4">
        <v>0</v>
      </c>
    </row>
    <row r="14146" spans="1:11" x14ac:dyDescent="0.35">
      <c r="A14146" t="s">
        <v>1322</v>
      </c>
      <c r="B14146" t="s">
        <v>2143</v>
      </c>
      <c r="C14146" t="s">
        <v>1865</v>
      </c>
      <c r="D14146" s="4">
        <v>1744</v>
      </c>
      <c r="I14146" s="4">
        <v>1744</v>
      </c>
      <c r="J14146" s="4">
        <v>1744</v>
      </c>
      <c r="K14146" s="4">
        <v>1744</v>
      </c>
    </row>
    <row r="14147" spans="1:11" x14ac:dyDescent="0.35">
      <c r="A14147" t="s">
        <v>1322</v>
      </c>
      <c r="B14147" t="s">
        <v>2144</v>
      </c>
      <c r="C14147" t="s">
        <v>1866</v>
      </c>
      <c r="I14147" s="4">
        <v>0</v>
      </c>
      <c r="J14147">
        <v>0</v>
      </c>
      <c r="K14147" s="4">
        <v>0</v>
      </c>
    </row>
    <row r="14148" spans="1:11" x14ac:dyDescent="0.35">
      <c r="A14148" t="s">
        <v>1322</v>
      </c>
      <c r="B14148" t="s">
        <v>2145</v>
      </c>
      <c r="C14148" t="s">
        <v>1867</v>
      </c>
      <c r="D14148" s="4">
        <v>850000</v>
      </c>
      <c r="F14148" s="4">
        <v>18000</v>
      </c>
      <c r="H14148" s="4">
        <v>1116640</v>
      </c>
      <c r="I14148" s="4">
        <v>1984640</v>
      </c>
      <c r="J14148" s="4">
        <v>850000</v>
      </c>
      <c r="K14148" s="4">
        <v>850000</v>
      </c>
    </row>
    <row r="14149" spans="1:11" x14ac:dyDescent="0.35">
      <c r="A14149" t="s">
        <v>1322</v>
      </c>
      <c r="B14149" t="s">
        <v>2146</v>
      </c>
      <c r="C14149" t="s">
        <v>1868</v>
      </c>
      <c r="D14149" s="4">
        <v>110519</v>
      </c>
      <c r="H14149" s="4">
        <v>917973</v>
      </c>
      <c r="I14149" s="4">
        <v>1028491</v>
      </c>
      <c r="J14149" s="4">
        <v>110519</v>
      </c>
      <c r="K14149" s="4">
        <v>110519</v>
      </c>
    </row>
    <row r="14150" spans="1:11" x14ac:dyDescent="0.35">
      <c r="A14150" t="s">
        <v>1322</v>
      </c>
      <c r="B14150" t="s">
        <v>2147</v>
      </c>
      <c r="C14150" t="s">
        <v>1869</v>
      </c>
      <c r="H14150" s="4">
        <v>324480</v>
      </c>
      <c r="I14150" s="4">
        <v>324480</v>
      </c>
      <c r="J14150">
        <v>0</v>
      </c>
      <c r="K14150" s="4">
        <v>0</v>
      </c>
    </row>
    <row r="14151" spans="1:11" x14ac:dyDescent="0.35">
      <c r="A14151" t="s">
        <v>1322</v>
      </c>
      <c r="B14151" t="s">
        <v>2148</v>
      </c>
      <c r="C14151" t="s">
        <v>1870</v>
      </c>
      <c r="E14151" s="4">
        <v>17293</v>
      </c>
      <c r="F14151" s="4">
        <v>2319588</v>
      </c>
      <c r="H14151" s="4">
        <v>64000</v>
      </c>
      <c r="I14151" s="4">
        <v>2400881</v>
      </c>
      <c r="J14151">
        <v>17293</v>
      </c>
      <c r="K14151" s="4">
        <v>0</v>
      </c>
    </row>
    <row r="14152" spans="1:11" x14ac:dyDescent="0.35">
      <c r="A14152" t="s">
        <v>1322</v>
      </c>
      <c r="B14152" t="s">
        <v>2150</v>
      </c>
      <c r="C14152" t="s">
        <v>1872</v>
      </c>
      <c r="D14152" s="4">
        <v>98000</v>
      </c>
      <c r="I14152" s="4">
        <v>98000</v>
      </c>
      <c r="J14152" s="4">
        <v>98000</v>
      </c>
      <c r="K14152" s="4">
        <v>98000</v>
      </c>
    </row>
    <row r="14153" spans="1:11" x14ac:dyDescent="0.35">
      <c r="A14153" t="s">
        <v>1322</v>
      </c>
      <c r="B14153" t="s">
        <v>2153</v>
      </c>
      <c r="C14153" t="s">
        <v>1875</v>
      </c>
      <c r="H14153" s="4">
        <v>33710</v>
      </c>
      <c r="I14153" s="4">
        <v>33710</v>
      </c>
      <c r="J14153">
        <v>0</v>
      </c>
      <c r="K14153" s="4">
        <v>0</v>
      </c>
    </row>
    <row r="14154" spans="1:11" x14ac:dyDescent="0.35">
      <c r="A14154" t="s">
        <v>1322</v>
      </c>
      <c r="B14154" t="s">
        <v>2154</v>
      </c>
      <c r="C14154" t="s">
        <v>1876</v>
      </c>
      <c r="D14154" s="4">
        <v>61603</v>
      </c>
      <c r="H14154" s="4">
        <v>94080</v>
      </c>
      <c r="I14154" s="4">
        <v>155683</v>
      </c>
      <c r="J14154" s="4">
        <v>61603</v>
      </c>
      <c r="K14154" s="4">
        <v>61603</v>
      </c>
    </row>
    <row r="14155" spans="1:11" x14ac:dyDescent="0.35">
      <c r="A14155" t="s">
        <v>1322</v>
      </c>
      <c r="B14155" t="s">
        <v>2156</v>
      </c>
      <c r="D14155" s="4">
        <v>1121866</v>
      </c>
      <c r="E14155" s="4">
        <v>17293</v>
      </c>
      <c r="F14155" s="4">
        <v>2337588</v>
      </c>
      <c r="G14155" s="4">
        <v>11158</v>
      </c>
      <c r="H14155" s="4">
        <v>2550883</v>
      </c>
      <c r="I14155" s="4">
        <v>6038788</v>
      </c>
      <c r="J14155" s="4">
        <v>1139159</v>
      </c>
      <c r="K14155" s="4">
        <v>1121866</v>
      </c>
    </row>
    <row r="14156" spans="1:11" x14ac:dyDescent="0.35">
      <c r="A14156" t="s">
        <v>1322</v>
      </c>
      <c r="B14156" t="s">
        <v>2157</v>
      </c>
      <c r="C14156" t="s">
        <v>1879</v>
      </c>
      <c r="D14156" s="4">
        <v>285132</v>
      </c>
      <c r="I14156" s="4">
        <v>285132</v>
      </c>
      <c r="J14156" s="4">
        <v>285132</v>
      </c>
      <c r="K14156" s="4">
        <v>285132</v>
      </c>
    </row>
    <row r="14157" spans="1:11" x14ac:dyDescent="0.35">
      <c r="A14157" t="s">
        <v>1322</v>
      </c>
      <c r="B14157" t="s">
        <v>2176</v>
      </c>
      <c r="C14157" t="s">
        <v>1897</v>
      </c>
      <c r="D14157" s="4">
        <v>772</v>
      </c>
      <c r="I14157" s="4">
        <v>772</v>
      </c>
      <c r="J14157" s="4">
        <v>772</v>
      </c>
      <c r="K14157" s="4">
        <v>772</v>
      </c>
    </row>
    <row r="14158" spans="1:11" x14ac:dyDescent="0.35">
      <c r="A14158" t="s">
        <v>1322</v>
      </c>
      <c r="B14158" t="s">
        <v>2158</v>
      </c>
      <c r="C14158" t="s">
        <v>1880</v>
      </c>
      <c r="D14158" s="4">
        <v>433936</v>
      </c>
      <c r="I14158" s="4">
        <v>433936</v>
      </c>
      <c r="J14158" s="4">
        <v>433936</v>
      </c>
      <c r="K14158" s="4">
        <v>433936</v>
      </c>
    </row>
    <row r="14159" spans="1:11" x14ac:dyDescent="0.35">
      <c r="A14159" t="s">
        <v>1322</v>
      </c>
      <c r="B14159" t="s">
        <v>2159</v>
      </c>
      <c r="C14159" t="s">
        <v>1881</v>
      </c>
      <c r="D14159" s="4">
        <v>720389</v>
      </c>
      <c r="I14159" s="4">
        <v>720389</v>
      </c>
      <c r="J14159" s="4">
        <v>720389</v>
      </c>
      <c r="K14159" s="4">
        <v>720389</v>
      </c>
    </row>
    <row r="14160" spans="1:11" x14ac:dyDescent="0.35">
      <c r="A14160" t="s">
        <v>1322</v>
      </c>
      <c r="B14160" t="s">
        <v>2160</v>
      </c>
      <c r="C14160" t="s">
        <v>1882</v>
      </c>
      <c r="E14160" s="4">
        <v>55570</v>
      </c>
      <c r="I14160" s="4">
        <v>55570</v>
      </c>
      <c r="J14160">
        <v>55570</v>
      </c>
      <c r="K14160" s="4">
        <v>0</v>
      </c>
    </row>
    <row r="14161" spans="1:11" x14ac:dyDescent="0.35">
      <c r="A14161" t="s">
        <v>1322</v>
      </c>
      <c r="B14161" t="s">
        <v>2171</v>
      </c>
      <c r="C14161" t="s">
        <v>1892</v>
      </c>
      <c r="D14161" s="4">
        <v>1541</v>
      </c>
      <c r="I14161" s="4">
        <v>1541</v>
      </c>
      <c r="J14161" s="4">
        <v>1541</v>
      </c>
      <c r="K14161" s="4">
        <v>1541</v>
      </c>
    </row>
    <row r="14162" spans="1:11" x14ac:dyDescent="0.35">
      <c r="A14162" t="s">
        <v>1322</v>
      </c>
      <c r="B14162" t="s">
        <v>2162</v>
      </c>
      <c r="C14162" t="s">
        <v>1884</v>
      </c>
      <c r="D14162" s="4">
        <v>4666</v>
      </c>
      <c r="I14162" s="4">
        <v>4666</v>
      </c>
      <c r="J14162" s="4">
        <v>4666</v>
      </c>
      <c r="K14162" s="4">
        <v>4666</v>
      </c>
    </row>
    <row r="14163" spans="1:11" x14ac:dyDescent="0.35">
      <c r="A14163" t="s">
        <v>1322</v>
      </c>
      <c r="B14163" t="s">
        <v>2163</v>
      </c>
      <c r="D14163" s="4">
        <v>1446435</v>
      </c>
      <c r="E14163" s="4">
        <v>55570</v>
      </c>
      <c r="I14163" s="4">
        <v>1502005</v>
      </c>
      <c r="J14163" s="4">
        <v>1502005</v>
      </c>
      <c r="K14163" s="4">
        <v>1446435</v>
      </c>
    </row>
    <row r="14164" spans="1:11" x14ac:dyDescent="0.35">
      <c r="A14164" t="s">
        <v>1322</v>
      </c>
      <c r="B14164" t="s">
        <v>2164</v>
      </c>
      <c r="C14164" t="s">
        <v>1886</v>
      </c>
      <c r="G14164" s="4">
        <v>37706</v>
      </c>
      <c r="I14164" s="4">
        <v>37706</v>
      </c>
      <c r="J14164">
        <v>0</v>
      </c>
      <c r="K14164" s="4">
        <v>0</v>
      </c>
    </row>
    <row r="14165" spans="1:11" x14ac:dyDescent="0.35">
      <c r="A14165" t="s">
        <v>1322</v>
      </c>
      <c r="B14165" t="s">
        <v>2165</v>
      </c>
      <c r="G14165" s="4">
        <v>37706</v>
      </c>
      <c r="I14165" s="4">
        <v>37706</v>
      </c>
      <c r="J14165">
        <v>0</v>
      </c>
      <c r="K14165" s="4">
        <v>0</v>
      </c>
    </row>
    <row r="14166" spans="1:11" x14ac:dyDescent="0.35">
      <c r="A14166" t="s">
        <v>1322</v>
      </c>
      <c r="B14166" t="s">
        <v>2166</v>
      </c>
      <c r="C14166" t="s">
        <v>1888</v>
      </c>
      <c r="H14166" s="4">
        <v>355200</v>
      </c>
      <c r="I14166" s="4">
        <v>355200</v>
      </c>
      <c r="J14166">
        <v>0</v>
      </c>
      <c r="K14166" s="4">
        <v>0</v>
      </c>
    </row>
    <row r="14167" spans="1:11" x14ac:dyDescent="0.35">
      <c r="A14167" t="s">
        <v>1322</v>
      </c>
      <c r="B14167" t="s">
        <v>2180</v>
      </c>
      <c r="C14167" t="s">
        <v>1901</v>
      </c>
      <c r="F14167" s="4">
        <v>75000</v>
      </c>
      <c r="I14167" s="4">
        <v>75000</v>
      </c>
      <c r="J14167">
        <v>0</v>
      </c>
      <c r="K14167" s="4">
        <v>0</v>
      </c>
    </row>
    <row r="14168" spans="1:11" x14ac:dyDescent="0.35">
      <c r="A14168" t="s">
        <v>1322</v>
      </c>
      <c r="B14168" t="s">
        <v>2167</v>
      </c>
      <c r="C14168" t="s">
        <v>1889</v>
      </c>
      <c r="F14168" s="4">
        <v>357000</v>
      </c>
      <c r="I14168" s="4">
        <v>357000</v>
      </c>
      <c r="J14168">
        <v>0</v>
      </c>
      <c r="K14168" s="4">
        <v>0</v>
      </c>
    </row>
    <row r="14169" spans="1:11" x14ac:dyDescent="0.35">
      <c r="A14169" t="s">
        <v>1322</v>
      </c>
      <c r="B14169" t="s">
        <v>2168</v>
      </c>
      <c r="C14169" t="s">
        <v>1890</v>
      </c>
      <c r="F14169" s="4">
        <v>105000</v>
      </c>
      <c r="I14169" s="4">
        <v>105000</v>
      </c>
      <c r="J14169">
        <v>0</v>
      </c>
      <c r="K14169" s="4">
        <v>0</v>
      </c>
    </row>
    <row r="14170" spans="1:11" x14ac:dyDescent="0.35">
      <c r="A14170" t="s">
        <v>1322</v>
      </c>
      <c r="B14170" t="s">
        <v>2181</v>
      </c>
      <c r="C14170" t="s">
        <v>1902</v>
      </c>
      <c r="F14170" s="4">
        <v>150000</v>
      </c>
      <c r="I14170" s="4">
        <v>150000</v>
      </c>
      <c r="J14170">
        <v>0</v>
      </c>
      <c r="K14170" s="4">
        <v>0</v>
      </c>
    </row>
    <row r="14171" spans="1:11" x14ac:dyDescent="0.35">
      <c r="A14171" t="s">
        <v>1322</v>
      </c>
      <c r="B14171" t="s">
        <v>2169</v>
      </c>
      <c r="F14171" s="4">
        <v>687000</v>
      </c>
      <c r="H14171" s="4">
        <v>355200</v>
      </c>
      <c r="I14171" s="4">
        <v>1042200</v>
      </c>
      <c r="J14171">
        <v>0</v>
      </c>
      <c r="K14171" s="4">
        <v>0</v>
      </c>
    </row>
    <row r="14172" spans="1:11" x14ac:dyDescent="0.35">
      <c r="A14172" t="s">
        <v>1322</v>
      </c>
      <c r="B14172" t="s">
        <v>2170</v>
      </c>
      <c r="D14172" s="4">
        <v>31493725</v>
      </c>
      <c r="E14172" s="4">
        <v>5880843</v>
      </c>
      <c r="F14172" s="4">
        <v>12860143</v>
      </c>
      <c r="G14172" s="4">
        <v>1652046</v>
      </c>
      <c r="H14172" s="4">
        <v>3510581</v>
      </c>
      <c r="I14172" s="4">
        <v>55397339</v>
      </c>
      <c r="J14172" s="4">
        <f>SUM(D14172,E14172)</f>
        <v>37374568</v>
      </c>
      <c r="K14172" s="4">
        <v>31493725</v>
      </c>
    </row>
    <row r="14173" spans="1:11" x14ac:dyDescent="0.35">
      <c r="A14173" t="s">
        <v>1326</v>
      </c>
      <c r="B14173" t="s">
        <v>2118</v>
      </c>
      <c r="C14173" t="s">
        <v>1843</v>
      </c>
      <c r="D14173" s="4">
        <v>19529827</v>
      </c>
      <c r="F14173" s="4">
        <v>9762200</v>
      </c>
      <c r="I14173" s="4">
        <v>29292027</v>
      </c>
      <c r="J14173" s="4">
        <v>19529827</v>
      </c>
      <c r="K14173" s="4">
        <v>19529827</v>
      </c>
    </row>
    <row r="14174" spans="1:11" x14ac:dyDescent="0.35">
      <c r="A14174" t="s">
        <v>1326</v>
      </c>
      <c r="B14174" t="s">
        <v>2119</v>
      </c>
      <c r="C14174" t="s">
        <v>1844</v>
      </c>
      <c r="D14174" s="4">
        <v>2766238</v>
      </c>
      <c r="G14174" s="4">
        <v>30600</v>
      </c>
      <c r="H14174" s="4">
        <v>234000</v>
      </c>
      <c r="I14174" s="4">
        <v>3030838</v>
      </c>
      <c r="J14174" s="4">
        <v>2766238</v>
      </c>
      <c r="K14174" s="4">
        <v>2766238</v>
      </c>
    </row>
    <row r="14175" spans="1:11" x14ac:dyDescent="0.35">
      <c r="A14175" t="s">
        <v>1326</v>
      </c>
      <c r="B14175" t="s">
        <v>2120</v>
      </c>
      <c r="C14175" t="s">
        <v>1845</v>
      </c>
      <c r="D14175" s="4">
        <v>1884720</v>
      </c>
      <c r="I14175" s="4">
        <v>1884720</v>
      </c>
      <c r="J14175" s="4">
        <v>1884720</v>
      </c>
      <c r="K14175" s="4">
        <v>1884720</v>
      </c>
    </row>
    <row r="14176" spans="1:11" x14ac:dyDescent="0.35">
      <c r="A14176" t="s">
        <v>1326</v>
      </c>
      <c r="B14176" t="s">
        <v>2121</v>
      </c>
      <c r="D14176" s="4">
        <v>24180784</v>
      </c>
      <c r="F14176" s="4">
        <v>9762200</v>
      </c>
      <c r="G14176" s="4">
        <v>30600</v>
      </c>
      <c r="H14176" s="4">
        <v>234000</v>
      </c>
      <c r="I14176" s="4">
        <v>34207584</v>
      </c>
      <c r="J14176" s="4">
        <v>24180784</v>
      </c>
      <c r="K14176" s="4">
        <v>24180784</v>
      </c>
    </row>
    <row r="14177" spans="1:11" x14ac:dyDescent="0.35">
      <c r="A14177" t="s">
        <v>1326</v>
      </c>
      <c r="B14177" t="s">
        <v>2122</v>
      </c>
      <c r="C14177" t="s">
        <v>1846</v>
      </c>
      <c r="D14177" s="4">
        <v>27028494</v>
      </c>
      <c r="I14177" s="4">
        <v>27028494</v>
      </c>
      <c r="J14177" s="4">
        <v>27028494</v>
      </c>
      <c r="K14177" s="4">
        <v>27028494</v>
      </c>
    </row>
    <row r="14178" spans="1:11" x14ac:dyDescent="0.35">
      <c r="A14178" t="s">
        <v>1326</v>
      </c>
      <c r="B14178" t="s">
        <v>2123</v>
      </c>
      <c r="C14178" t="s">
        <v>1847</v>
      </c>
      <c r="D14178" s="4">
        <v>9682285</v>
      </c>
      <c r="F14178" s="4">
        <v>3267027</v>
      </c>
      <c r="I14178" s="4">
        <v>12949312</v>
      </c>
      <c r="J14178" s="4">
        <v>9682285</v>
      </c>
      <c r="K14178" s="4">
        <v>9682285</v>
      </c>
    </row>
    <row r="14179" spans="1:11" x14ac:dyDescent="0.35">
      <c r="A14179" t="s">
        <v>1326</v>
      </c>
      <c r="B14179" t="s">
        <v>2124</v>
      </c>
      <c r="C14179" t="s">
        <v>1848</v>
      </c>
      <c r="D14179" s="4">
        <v>23569</v>
      </c>
      <c r="I14179" s="4">
        <v>23569</v>
      </c>
      <c r="J14179" s="4">
        <v>23569</v>
      </c>
      <c r="K14179" s="4">
        <v>23569</v>
      </c>
    </row>
    <row r="14180" spans="1:11" x14ac:dyDescent="0.35">
      <c r="A14180" t="s">
        <v>1326</v>
      </c>
      <c r="B14180" t="s">
        <v>2125</v>
      </c>
      <c r="D14180" s="4">
        <v>36734348</v>
      </c>
      <c r="F14180" s="4">
        <v>3267027</v>
      </c>
      <c r="I14180" s="4">
        <v>40001375</v>
      </c>
      <c r="J14180" s="4">
        <v>36734348</v>
      </c>
      <c r="K14180" s="4">
        <v>36734348</v>
      </c>
    </row>
    <row r="14181" spans="1:11" x14ac:dyDescent="0.35">
      <c r="A14181" t="s">
        <v>1326</v>
      </c>
      <c r="B14181" t="s">
        <v>2128</v>
      </c>
      <c r="C14181" t="s">
        <v>1851</v>
      </c>
      <c r="D14181" s="4">
        <v>336244</v>
      </c>
      <c r="I14181" s="4">
        <v>336244</v>
      </c>
      <c r="J14181" s="4">
        <v>336244</v>
      </c>
      <c r="K14181" s="4">
        <v>336244</v>
      </c>
    </row>
    <row r="14182" spans="1:11" x14ac:dyDescent="0.35">
      <c r="A14182" t="s">
        <v>1326</v>
      </c>
      <c r="B14182" t="s">
        <v>2129</v>
      </c>
      <c r="C14182" t="s">
        <v>1852</v>
      </c>
      <c r="E14182" s="4">
        <v>10904</v>
      </c>
      <c r="F14182" s="4">
        <v>4089</v>
      </c>
      <c r="G14182" s="4">
        <v>6815</v>
      </c>
      <c r="H14182" s="4">
        <v>35437</v>
      </c>
      <c r="I14182" s="4">
        <v>57244</v>
      </c>
      <c r="J14182">
        <v>10904</v>
      </c>
      <c r="K14182" s="4">
        <v>0</v>
      </c>
    </row>
    <row r="14183" spans="1:11" x14ac:dyDescent="0.35">
      <c r="A14183" t="s">
        <v>1326</v>
      </c>
      <c r="B14183" t="s">
        <v>2130</v>
      </c>
      <c r="C14183" t="s">
        <v>1853</v>
      </c>
      <c r="D14183" s="4">
        <v>5461</v>
      </c>
      <c r="G14183" s="4">
        <v>19113</v>
      </c>
      <c r="H14183" s="4">
        <v>27304</v>
      </c>
      <c r="I14183" s="4">
        <v>51878</v>
      </c>
      <c r="J14183" s="4">
        <v>5461</v>
      </c>
      <c r="K14183" s="4">
        <v>5461</v>
      </c>
    </row>
    <row r="14184" spans="1:11" x14ac:dyDescent="0.35">
      <c r="A14184" t="s">
        <v>1326</v>
      </c>
      <c r="B14184" t="s">
        <v>2172</v>
      </c>
      <c r="C14184" t="s">
        <v>1893</v>
      </c>
      <c r="E14184" s="4">
        <v>1195</v>
      </c>
      <c r="F14184" s="4">
        <v>2389</v>
      </c>
      <c r="I14184" s="4">
        <v>3584</v>
      </c>
      <c r="J14184">
        <v>1195</v>
      </c>
      <c r="K14184" s="4">
        <v>0</v>
      </c>
    </row>
    <row r="14185" spans="1:11" x14ac:dyDescent="0.35">
      <c r="A14185" t="s">
        <v>1326</v>
      </c>
      <c r="B14185" t="s">
        <v>2131</v>
      </c>
      <c r="C14185" t="s">
        <v>1854</v>
      </c>
      <c r="D14185" s="4">
        <v>1593173</v>
      </c>
      <c r="I14185" s="4">
        <v>1593173</v>
      </c>
      <c r="J14185" s="4">
        <v>1593173</v>
      </c>
      <c r="K14185" s="4">
        <v>1593173</v>
      </c>
    </row>
    <row r="14186" spans="1:11" x14ac:dyDescent="0.35">
      <c r="A14186" t="s">
        <v>1326</v>
      </c>
      <c r="B14186" t="s">
        <v>2132</v>
      </c>
      <c r="C14186" t="s">
        <v>1855</v>
      </c>
      <c r="D14186" s="4">
        <v>938533</v>
      </c>
      <c r="F14186" s="4">
        <v>293854</v>
      </c>
      <c r="I14186" s="4">
        <v>1232388</v>
      </c>
      <c r="J14186" s="4">
        <v>938533</v>
      </c>
      <c r="K14186" s="4">
        <v>938533</v>
      </c>
    </row>
    <row r="14187" spans="1:11" x14ac:dyDescent="0.35">
      <c r="A14187" t="s">
        <v>1326</v>
      </c>
      <c r="B14187" t="s">
        <v>2133</v>
      </c>
      <c r="C14187" t="s">
        <v>1856</v>
      </c>
      <c r="I14187" s="4">
        <v>0</v>
      </c>
      <c r="J14187">
        <v>0</v>
      </c>
      <c r="K14187" s="4">
        <v>0</v>
      </c>
    </row>
    <row r="14188" spans="1:11" x14ac:dyDescent="0.35">
      <c r="A14188" t="s">
        <v>1326</v>
      </c>
      <c r="B14188" t="s">
        <v>2134</v>
      </c>
      <c r="C14188" t="s">
        <v>1857</v>
      </c>
      <c r="D14188" s="4">
        <v>69933</v>
      </c>
      <c r="I14188" s="4">
        <v>69933</v>
      </c>
      <c r="J14188" s="4">
        <v>69933</v>
      </c>
      <c r="K14188" s="4">
        <v>69933</v>
      </c>
    </row>
    <row r="14189" spans="1:11" x14ac:dyDescent="0.35">
      <c r="A14189" t="s">
        <v>1326</v>
      </c>
      <c r="B14189" t="s">
        <v>2185</v>
      </c>
      <c r="C14189" t="s">
        <v>1906</v>
      </c>
      <c r="H14189" s="4">
        <v>17026</v>
      </c>
      <c r="I14189" s="4">
        <v>17026</v>
      </c>
      <c r="J14189">
        <v>0</v>
      </c>
      <c r="K14189" s="4">
        <v>0</v>
      </c>
    </row>
    <row r="14190" spans="1:11" x14ac:dyDescent="0.35">
      <c r="A14190" t="s">
        <v>1326</v>
      </c>
      <c r="B14190" t="s">
        <v>2135</v>
      </c>
      <c r="C14190" t="s">
        <v>1858</v>
      </c>
      <c r="H14190" s="4">
        <v>116640</v>
      </c>
      <c r="I14190" s="4">
        <v>116640</v>
      </c>
      <c r="J14190">
        <v>0</v>
      </c>
      <c r="K14190" s="4">
        <v>0</v>
      </c>
    </row>
    <row r="14191" spans="1:11" x14ac:dyDescent="0.35">
      <c r="A14191" t="s">
        <v>1326</v>
      </c>
      <c r="B14191" t="s">
        <v>2136</v>
      </c>
      <c r="C14191" t="s">
        <v>1859</v>
      </c>
      <c r="D14191" s="4">
        <v>820084</v>
      </c>
      <c r="F14191" s="4">
        <v>475003</v>
      </c>
      <c r="G14191" s="4">
        <v>181114</v>
      </c>
      <c r="H14191" s="4">
        <v>193374</v>
      </c>
      <c r="I14191" s="4">
        <v>1669576</v>
      </c>
      <c r="J14191" s="4">
        <v>820084</v>
      </c>
      <c r="K14191" s="4">
        <v>820084</v>
      </c>
    </row>
    <row r="14192" spans="1:11" x14ac:dyDescent="0.35">
      <c r="A14192" t="s">
        <v>1326</v>
      </c>
      <c r="B14192" t="s">
        <v>2137</v>
      </c>
      <c r="C14192" t="s">
        <v>1860</v>
      </c>
      <c r="D14192" s="4">
        <v>434812</v>
      </c>
      <c r="E14192" s="4">
        <v>0</v>
      </c>
      <c r="H14192" s="4">
        <v>326109</v>
      </c>
      <c r="I14192" s="4">
        <v>760921</v>
      </c>
      <c r="J14192" s="4">
        <v>434812</v>
      </c>
      <c r="K14192" s="4">
        <v>434812</v>
      </c>
    </row>
    <row r="14193" spans="1:11" x14ac:dyDescent="0.35">
      <c r="A14193" t="s">
        <v>1326</v>
      </c>
      <c r="B14193" t="s">
        <v>2138</v>
      </c>
      <c r="C14193" t="s">
        <v>1861</v>
      </c>
      <c r="D14193" s="4">
        <v>386566</v>
      </c>
      <c r="I14193" s="4">
        <v>386566</v>
      </c>
      <c r="J14193" s="4">
        <v>386566</v>
      </c>
      <c r="K14193" s="4">
        <v>386566</v>
      </c>
    </row>
    <row r="14194" spans="1:11" x14ac:dyDescent="0.35">
      <c r="A14194" t="s">
        <v>1326</v>
      </c>
      <c r="B14194" t="s">
        <v>2139</v>
      </c>
      <c r="C14194" t="s">
        <v>1862</v>
      </c>
      <c r="D14194" s="4">
        <v>683714</v>
      </c>
      <c r="F14194" s="4">
        <v>85464</v>
      </c>
      <c r="H14194" s="4">
        <v>256393</v>
      </c>
      <c r="I14194" s="4">
        <v>1025571</v>
      </c>
      <c r="J14194" s="4">
        <v>683714</v>
      </c>
      <c r="K14194" s="4">
        <v>683714</v>
      </c>
    </row>
    <row r="14195" spans="1:11" x14ac:dyDescent="0.35">
      <c r="A14195" t="s">
        <v>1326</v>
      </c>
      <c r="B14195" t="s">
        <v>2141</v>
      </c>
      <c r="D14195" s="4">
        <v>5268521</v>
      </c>
      <c r="E14195" s="4">
        <v>12098</v>
      </c>
      <c r="F14195" s="4">
        <v>860800</v>
      </c>
      <c r="G14195" s="4">
        <v>207042</v>
      </c>
      <c r="H14195" s="4">
        <v>972283</v>
      </c>
      <c r="I14195" s="4">
        <v>7320744</v>
      </c>
      <c r="J14195" s="4">
        <v>5280619</v>
      </c>
      <c r="K14195" s="4">
        <v>5268521</v>
      </c>
    </row>
    <row r="14196" spans="1:11" x14ac:dyDescent="0.35">
      <c r="A14196" t="s">
        <v>1326</v>
      </c>
      <c r="B14196" t="s">
        <v>2143</v>
      </c>
      <c r="C14196" t="s">
        <v>1865</v>
      </c>
      <c r="D14196" s="4">
        <v>5444</v>
      </c>
      <c r="E14196" s="4">
        <v>1744</v>
      </c>
      <c r="H14196" s="4">
        <v>87842</v>
      </c>
      <c r="I14196" s="4">
        <v>95030</v>
      </c>
      <c r="J14196" s="4">
        <v>7188</v>
      </c>
      <c r="K14196" s="4">
        <v>5444</v>
      </c>
    </row>
    <row r="14197" spans="1:11" x14ac:dyDescent="0.35">
      <c r="A14197" t="s">
        <v>1326</v>
      </c>
      <c r="B14197" t="s">
        <v>2144</v>
      </c>
      <c r="C14197" t="s">
        <v>1866</v>
      </c>
      <c r="I14197" s="4">
        <v>0</v>
      </c>
      <c r="J14197">
        <v>0</v>
      </c>
      <c r="K14197" s="4">
        <v>0</v>
      </c>
    </row>
    <row r="14198" spans="1:11" x14ac:dyDescent="0.35">
      <c r="A14198" t="s">
        <v>1326</v>
      </c>
      <c r="B14198" t="s">
        <v>2145</v>
      </c>
      <c r="C14198" t="s">
        <v>1867</v>
      </c>
      <c r="E14198" s="4">
        <v>9000</v>
      </c>
      <c r="H14198" s="4">
        <v>2864170</v>
      </c>
      <c r="I14198" s="4">
        <v>2873170</v>
      </c>
      <c r="J14198">
        <v>9000</v>
      </c>
      <c r="K14198" s="4">
        <v>0</v>
      </c>
    </row>
    <row r="14199" spans="1:11" x14ac:dyDescent="0.35">
      <c r="A14199" t="s">
        <v>1326</v>
      </c>
      <c r="B14199" t="s">
        <v>2146</v>
      </c>
      <c r="C14199" t="s">
        <v>1868</v>
      </c>
      <c r="D14199" s="4">
        <v>10519</v>
      </c>
      <c r="E14199" s="4">
        <v>15778</v>
      </c>
      <c r="H14199" s="4">
        <v>2114003</v>
      </c>
      <c r="I14199" s="4">
        <v>2140300</v>
      </c>
      <c r="J14199" s="4">
        <v>26297</v>
      </c>
      <c r="K14199" s="4">
        <v>10519</v>
      </c>
    </row>
    <row r="14200" spans="1:11" x14ac:dyDescent="0.35">
      <c r="A14200" t="s">
        <v>1326</v>
      </c>
      <c r="B14200" t="s">
        <v>2147</v>
      </c>
      <c r="C14200" t="s">
        <v>1869</v>
      </c>
      <c r="H14200" s="4">
        <v>938688</v>
      </c>
      <c r="I14200" s="4">
        <v>938688</v>
      </c>
      <c r="J14200">
        <v>0</v>
      </c>
      <c r="K14200" s="4">
        <v>0</v>
      </c>
    </row>
    <row r="14201" spans="1:11" x14ac:dyDescent="0.35">
      <c r="A14201" t="s">
        <v>1326</v>
      </c>
      <c r="B14201" t="s">
        <v>2148</v>
      </c>
      <c r="C14201" t="s">
        <v>1870</v>
      </c>
      <c r="D14201" s="4">
        <v>13275</v>
      </c>
      <c r="E14201" s="4">
        <v>69170</v>
      </c>
      <c r="G14201" s="4">
        <v>3055466</v>
      </c>
      <c r="H14201" s="4">
        <v>0</v>
      </c>
      <c r="I14201" s="4">
        <v>3137912</v>
      </c>
      <c r="J14201" s="4">
        <v>82445</v>
      </c>
      <c r="K14201" s="4">
        <v>13275</v>
      </c>
    </row>
    <row r="14202" spans="1:11" x14ac:dyDescent="0.35">
      <c r="A14202" t="s">
        <v>1326</v>
      </c>
      <c r="B14202" t="s">
        <v>2149</v>
      </c>
      <c r="C14202" t="s">
        <v>1871</v>
      </c>
      <c r="D14202" s="4">
        <v>168030</v>
      </c>
      <c r="E14202" s="4">
        <v>8659080</v>
      </c>
      <c r="F14202" s="4">
        <v>4397415</v>
      </c>
      <c r="G14202" s="4">
        <v>134568</v>
      </c>
      <c r="H14202" s="4">
        <v>73845</v>
      </c>
      <c r="I14202" s="4">
        <v>13432938</v>
      </c>
      <c r="J14202" s="4">
        <v>8827110</v>
      </c>
      <c r="K14202" s="4">
        <v>168030</v>
      </c>
    </row>
    <row r="14203" spans="1:11" x14ac:dyDescent="0.35">
      <c r="A14203" t="s">
        <v>1326</v>
      </c>
      <c r="B14203" t="s">
        <v>2150</v>
      </c>
      <c r="C14203" t="s">
        <v>1872</v>
      </c>
      <c r="D14203" s="4">
        <v>539000</v>
      </c>
      <c r="E14203" s="4">
        <v>81597</v>
      </c>
      <c r="I14203" s="4">
        <v>620597</v>
      </c>
      <c r="J14203" s="4">
        <v>620597</v>
      </c>
      <c r="K14203" s="4">
        <v>539000</v>
      </c>
    </row>
    <row r="14204" spans="1:11" x14ac:dyDescent="0.35">
      <c r="A14204" t="s">
        <v>1326</v>
      </c>
      <c r="B14204" t="s">
        <v>2153</v>
      </c>
      <c r="C14204" t="s">
        <v>1875</v>
      </c>
      <c r="H14204" s="4">
        <v>215048</v>
      </c>
      <c r="I14204" s="4">
        <v>215048</v>
      </c>
      <c r="J14204">
        <v>0</v>
      </c>
      <c r="K14204" s="4">
        <v>0</v>
      </c>
    </row>
    <row r="14205" spans="1:11" x14ac:dyDescent="0.35">
      <c r="A14205" t="s">
        <v>1326</v>
      </c>
      <c r="B14205" t="s">
        <v>2155</v>
      </c>
      <c r="C14205" t="s">
        <v>1877</v>
      </c>
      <c r="D14205" s="4">
        <v>78620</v>
      </c>
      <c r="E14205" s="4">
        <v>0</v>
      </c>
      <c r="I14205" s="4">
        <v>78620</v>
      </c>
      <c r="J14205" s="4">
        <v>78620</v>
      </c>
      <c r="K14205" s="4">
        <v>78620</v>
      </c>
    </row>
    <row r="14206" spans="1:11" x14ac:dyDescent="0.35">
      <c r="A14206" t="s">
        <v>1326</v>
      </c>
      <c r="B14206" t="s">
        <v>2156</v>
      </c>
      <c r="D14206" s="4">
        <v>814888</v>
      </c>
      <c r="E14206" s="4">
        <v>8836370</v>
      </c>
      <c r="F14206" s="4">
        <v>4397415</v>
      </c>
      <c r="G14206" s="4">
        <v>3190034</v>
      </c>
      <c r="H14206" s="4">
        <v>6293596</v>
      </c>
      <c r="I14206" s="4">
        <v>23532303</v>
      </c>
      <c r="J14206" s="4">
        <v>9651258</v>
      </c>
      <c r="K14206" s="4">
        <v>814888</v>
      </c>
    </row>
    <row r="14207" spans="1:11" x14ac:dyDescent="0.35">
      <c r="A14207" t="s">
        <v>1326</v>
      </c>
      <c r="B14207" t="s">
        <v>2157</v>
      </c>
      <c r="C14207" t="s">
        <v>1879</v>
      </c>
      <c r="D14207" s="4">
        <v>824465</v>
      </c>
      <c r="I14207" s="4">
        <v>824465</v>
      </c>
      <c r="J14207" s="4">
        <v>824465</v>
      </c>
      <c r="K14207" s="4">
        <v>824465</v>
      </c>
    </row>
    <row r="14208" spans="1:11" x14ac:dyDescent="0.35">
      <c r="A14208" t="s">
        <v>1326</v>
      </c>
      <c r="B14208" t="s">
        <v>2186</v>
      </c>
      <c r="C14208" t="s">
        <v>1907</v>
      </c>
      <c r="D14208" s="4">
        <v>1832</v>
      </c>
      <c r="I14208" s="4">
        <v>1832</v>
      </c>
      <c r="J14208" s="4">
        <v>1832</v>
      </c>
      <c r="K14208" s="4">
        <v>1832</v>
      </c>
    </row>
    <row r="14209" spans="1:11" x14ac:dyDescent="0.35">
      <c r="A14209" t="s">
        <v>1326</v>
      </c>
      <c r="B14209" t="s">
        <v>2176</v>
      </c>
      <c r="C14209" t="s">
        <v>1897</v>
      </c>
      <c r="D14209" s="4">
        <v>1723</v>
      </c>
      <c r="I14209" s="4">
        <v>1723</v>
      </c>
      <c r="J14209" s="4">
        <v>1723</v>
      </c>
      <c r="K14209" s="4">
        <v>1723</v>
      </c>
    </row>
    <row r="14210" spans="1:11" x14ac:dyDescent="0.35">
      <c r="A14210" t="s">
        <v>1326</v>
      </c>
      <c r="B14210" t="s">
        <v>2158</v>
      </c>
      <c r="C14210" t="s">
        <v>1880</v>
      </c>
      <c r="D14210" s="4">
        <v>766017</v>
      </c>
      <c r="I14210" s="4">
        <v>766017</v>
      </c>
      <c r="J14210" s="4">
        <v>766017</v>
      </c>
      <c r="K14210" s="4">
        <v>766017</v>
      </c>
    </row>
    <row r="14211" spans="1:11" x14ac:dyDescent="0.35">
      <c r="A14211" t="s">
        <v>1326</v>
      </c>
      <c r="B14211" t="s">
        <v>2159</v>
      </c>
      <c r="C14211" t="s">
        <v>1881</v>
      </c>
      <c r="D14211" s="4">
        <v>1079218</v>
      </c>
      <c r="I14211" s="4">
        <v>1079218</v>
      </c>
      <c r="J14211" s="4">
        <v>1079218</v>
      </c>
      <c r="K14211" s="4">
        <v>1079218</v>
      </c>
    </row>
    <row r="14212" spans="1:11" x14ac:dyDescent="0.35">
      <c r="A14212" t="s">
        <v>1326</v>
      </c>
      <c r="B14212" t="s">
        <v>2174</v>
      </c>
      <c r="C14212" t="s">
        <v>1895</v>
      </c>
      <c r="D14212" s="4">
        <v>399073</v>
      </c>
      <c r="I14212" s="4">
        <v>399073</v>
      </c>
      <c r="J14212" s="4">
        <v>399073</v>
      </c>
      <c r="K14212" s="4">
        <v>399073</v>
      </c>
    </row>
    <row r="14213" spans="1:11" x14ac:dyDescent="0.35">
      <c r="A14213" t="s">
        <v>1326</v>
      </c>
      <c r="B14213" t="s">
        <v>2160</v>
      </c>
      <c r="C14213" t="s">
        <v>1882</v>
      </c>
      <c r="D14213" s="4">
        <v>684990</v>
      </c>
      <c r="I14213" s="4">
        <v>684990</v>
      </c>
      <c r="J14213" s="4">
        <v>684990</v>
      </c>
      <c r="K14213" s="4">
        <v>684990</v>
      </c>
    </row>
    <row r="14214" spans="1:11" x14ac:dyDescent="0.35">
      <c r="A14214" t="s">
        <v>1326</v>
      </c>
      <c r="B14214" t="s">
        <v>2179</v>
      </c>
      <c r="C14214" t="s">
        <v>1900</v>
      </c>
      <c r="D14214" s="4">
        <v>994</v>
      </c>
      <c r="I14214" s="4">
        <v>994</v>
      </c>
      <c r="J14214" s="4">
        <v>994</v>
      </c>
      <c r="K14214" s="4">
        <v>994</v>
      </c>
    </row>
    <row r="14215" spans="1:11" x14ac:dyDescent="0.35">
      <c r="A14215" t="s">
        <v>1326</v>
      </c>
      <c r="B14215" t="s">
        <v>2171</v>
      </c>
      <c r="C14215" t="s">
        <v>1892</v>
      </c>
      <c r="D14215" s="4">
        <v>578</v>
      </c>
      <c r="I14215" s="4">
        <v>578</v>
      </c>
      <c r="J14215" s="4">
        <v>578</v>
      </c>
      <c r="K14215" s="4">
        <v>578</v>
      </c>
    </row>
    <row r="14216" spans="1:11" x14ac:dyDescent="0.35">
      <c r="A14216" t="s">
        <v>1326</v>
      </c>
      <c r="B14216" t="s">
        <v>2162</v>
      </c>
      <c r="C14216" t="s">
        <v>1884</v>
      </c>
      <c r="D14216" s="4">
        <v>2553</v>
      </c>
      <c r="I14216" s="4">
        <v>2553</v>
      </c>
      <c r="J14216" s="4">
        <v>2553</v>
      </c>
      <c r="K14216" s="4">
        <v>2553</v>
      </c>
    </row>
    <row r="14217" spans="1:11" x14ac:dyDescent="0.35">
      <c r="A14217" t="s">
        <v>1326</v>
      </c>
      <c r="B14217" t="s">
        <v>2163</v>
      </c>
      <c r="D14217" s="4">
        <v>3761443</v>
      </c>
      <c r="I14217" s="4">
        <v>3761443</v>
      </c>
      <c r="J14217" s="4">
        <v>3761443</v>
      </c>
      <c r="K14217" s="4">
        <v>3761443</v>
      </c>
    </row>
    <row r="14218" spans="1:11" x14ac:dyDescent="0.35">
      <c r="A14218" t="s">
        <v>1326</v>
      </c>
      <c r="B14218" t="s">
        <v>2166</v>
      </c>
      <c r="C14218" t="s">
        <v>1888</v>
      </c>
      <c r="H14218" s="4">
        <v>268800</v>
      </c>
      <c r="I14218" s="4">
        <v>268800</v>
      </c>
      <c r="J14218">
        <v>0</v>
      </c>
      <c r="K14218" s="4">
        <v>0</v>
      </c>
    </row>
    <row r="14219" spans="1:11" x14ac:dyDescent="0.35">
      <c r="A14219" t="s">
        <v>1326</v>
      </c>
      <c r="B14219" t="s">
        <v>2167</v>
      </c>
      <c r="C14219" t="s">
        <v>1889</v>
      </c>
      <c r="G14219" s="4">
        <v>787500</v>
      </c>
      <c r="I14219" s="4">
        <v>787500</v>
      </c>
      <c r="J14219">
        <v>0</v>
      </c>
      <c r="K14219" s="4">
        <v>0</v>
      </c>
    </row>
    <row r="14220" spans="1:11" x14ac:dyDescent="0.35">
      <c r="A14220" t="s">
        <v>1326</v>
      </c>
      <c r="B14220" t="s">
        <v>2168</v>
      </c>
      <c r="C14220" t="s">
        <v>1890</v>
      </c>
      <c r="G14220" s="4">
        <v>210000</v>
      </c>
      <c r="I14220" s="4">
        <v>210000</v>
      </c>
      <c r="J14220">
        <v>0</v>
      </c>
      <c r="K14220" s="4">
        <v>0</v>
      </c>
    </row>
    <row r="14221" spans="1:11" x14ac:dyDescent="0.35">
      <c r="A14221" t="s">
        <v>1326</v>
      </c>
      <c r="B14221" t="s">
        <v>2181</v>
      </c>
      <c r="C14221" t="s">
        <v>1902</v>
      </c>
      <c r="G14221" s="4">
        <v>240000</v>
      </c>
      <c r="I14221" s="4">
        <v>240000</v>
      </c>
      <c r="J14221">
        <v>0</v>
      </c>
      <c r="K14221" s="4">
        <v>0</v>
      </c>
    </row>
    <row r="14222" spans="1:11" x14ac:dyDescent="0.35">
      <c r="A14222" t="s">
        <v>1326</v>
      </c>
      <c r="B14222" t="s">
        <v>2169</v>
      </c>
      <c r="G14222" s="4">
        <v>1237500</v>
      </c>
      <c r="H14222" s="4">
        <v>268800</v>
      </c>
      <c r="I14222" s="4">
        <v>1506300</v>
      </c>
      <c r="J14222">
        <v>0</v>
      </c>
      <c r="K14222" s="4">
        <v>0</v>
      </c>
    </row>
    <row r="14223" spans="1:11" x14ac:dyDescent="0.35">
      <c r="A14223" t="s">
        <v>1326</v>
      </c>
      <c r="B14223" t="s">
        <v>2170</v>
      </c>
      <c r="D14223" s="4">
        <v>70759984</v>
      </c>
      <c r="E14223" s="4">
        <v>8848468</v>
      </c>
      <c r="F14223" s="4">
        <v>18287442</v>
      </c>
      <c r="G14223" s="4">
        <v>4665176</v>
      </c>
      <c r="H14223" s="4">
        <v>7768680</v>
      </c>
      <c r="I14223" s="4">
        <v>110329749</v>
      </c>
      <c r="J14223" s="4">
        <f>SUM(D14223,E14223)</f>
        <v>79608452</v>
      </c>
      <c r="K14223" s="4">
        <v>70759984</v>
      </c>
    </row>
    <row r="14224" spans="1:11" x14ac:dyDescent="0.35">
      <c r="A14224" t="s">
        <v>1332</v>
      </c>
      <c r="B14224" t="s">
        <v>2118</v>
      </c>
      <c r="C14224" t="s">
        <v>1843</v>
      </c>
      <c r="D14224" s="4">
        <v>6409193</v>
      </c>
      <c r="F14224" s="4">
        <v>3963400</v>
      </c>
      <c r="I14224" s="4">
        <v>10372593</v>
      </c>
      <c r="J14224" s="4">
        <v>6409193</v>
      </c>
      <c r="K14224" s="4">
        <v>6409193</v>
      </c>
    </row>
    <row r="14225" spans="1:11" x14ac:dyDescent="0.35">
      <c r="A14225" t="s">
        <v>1332</v>
      </c>
      <c r="B14225" t="s">
        <v>2119</v>
      </c>
      <c r="C14225" t="s">
        <v>1844</v>
      </c>
      <c r="D14225" s="4">
        <v>138784</v>
      </c>
      <c r="E14225" s="4">
        <v>308821</v>
      </c>
      <c r="H14225" s="4">
        <v>722954</v>
      </c>
      <c r="I14225" s="4">
        <v>1170558</v>
      </c>
      <c r="J14225" s="4">
        <v>447605</v>
      </c>
      <c r="K14225" s="4">
        <v>138784</v>
      </c>
    </row>
    <row r="14226" spans="1:11" x14ac:dyDescent="0.35">
      <c r="A14226" t="s">
        <v>1332</v>
      </c>
      <c r="B14226" t="s">
        <v>2120</v>
      </c>
      <c r="C14226" t="s">
        <v>1845</v>
      </c>
      <c r="D14226" s="4">
        <v>5770</v>
      </c>
      <c r="F14226" s="4">
        <v>595717</v>
      </c>
      <c r="I14226" s="4">
        <v>601488</v>
      </c>
      <c r="J14226" s="4">
        <v>5770</v>
      </c>
      <c r="K14226" s="4">
        <v>5770</v>
      </c>
    </row>
    <row r="14227" spans="1:11" x14ac:dyDescent="0.35">
      <c r="A14227" t="s">
        <v>1332</v>
      </c>
      <c r="B14227" t="s">
        <v>2121</v>
      </c>
      <c r="D14227" s="4">
        <v>6553747</v>
      </c>
      <c r="E14227" s="4">
        <v>308821</v>
      </c>
      <c r="F14227" s="4">
        <v>4559117</v>
      </c>
      <c r="H14227" s="4">
        <v>722954</v>
      </c>
      <c r="I14227" s="4">
        <v>12144639</v>
      </c>
      <c r="J14227" s="4">
        <v>6862568</v>
      </c>
      <c r="K14227" s="4">
        <v>6553747</v>
      </c>
    </row>
    <row r="14228" spans="1:11" x14ac:dyDescent="0.35">
      <c r="A14228" t="s">
        <v>1332</v>
      </c>
      <c r="B14228" t="s">
        <v>2122</v>
      </c>
      <c r="C14228" t="s">
        <v>1846</v>
      </c>
      <c r="D14228" s="4">
        <v>1645553</v>
      </c>
      <c r="F14228" s="4">
        <v>1534439</v>
      </c>
      <c r="H14228" s="4">
        <v>927855</v>
      </c>
      <c r="I14228" s="4">
        <v>4107847</v>
      </c>
      <c r="J14228" s="4">
        <v>1645553</v>
      </c>
      <c r="K14228" s="4">
        <v>1645553</v>
      </c>
    </row>
    <row r="14229" spans="1:11" x14ac:dyDescent="0.35">
      <c r="A14229" t="s">
        <v>1332</v>
      </c>
      <c r="B14229" t="s">
        <v>2123</v>
      </c>
      <c r="C14229" t="s">
        <v>1847</v>
      </c>
      <c r="D14229" s="4">
        <v>2328836</v>
      </c>
      <c r="F14229" s="4">
        <v>1222568</v>
      </c>
      <c r="I14229" s="4">
        <v>3551403</v>
      </c>
      <c r="J14229" s="4">
        <v>2328836</v>
      </c>
      <c r="K14229" s="4">
        <v>2328836</v>
      </c>
    </row>
    <row r="14230" spans="1:11" x14ac:dyDescent="0.35">
      <c r="A14230" t="s">
        <v>1332</v>
      </c>
      <c r="B14230" t="s">
        <v>2124</v>
      </c>
      <c r="C14230" t="s">
        <v>1848</v>
      </c>
      <c r="D14230" s="4">
        <v>6615</v>
      </c>
      <c r="I14230" s="4">
        <v>6615</v>
      </c>
      <c r="J14230" s="4">
        <v>6615</v>
      </c>
      <c r="K14230" s="4">
        <v>6615</v>
      </c>
    </row>
    <row r="14231" spans="1:11" x14ac:dyDescent="0.35">
      <c r="A14231" t="s">
        <v>1332</v>
      </c>
      <c r="B14231" t="s">
        <v>2125</v>
      </c>
      <c r="D14231" s="4">
        <v>3981005</v>
      </c>
      <c r="F14231" s="4">
        <v>2757006</v>
      </c>
      <c r="H14231" s="4">
        <v>927855</v>
      </c>
      <c r="I14231" s="4">
        <v>7665866</v>
      </c>
      <c r="J14231" s="4">
        <v>3981005</v>
      </c>
      <c r="K14231" s="4">
        <v>3981005</v>
      </c>
    </row>
    <row r="14232" spans="1:11" x14ac:dyDescent="0.35">
      <c r="A14232" t="s">
        <v>1332</v>
      </c>
      <c r="B14232" t="s">
        <v>2126</v>
      </c>
      <c r="C14232" t="s">
        <v>1850</v>
      </c>
      <c r="E14232" s="4">
        <v>1600000</v>
      </c>
      <c r="I14232" s="4">
        <v>1600000</v>
      </c>
      <c r="J14232">
        <v>1600000</v>
      </c>
      <c r="K14232" s="4">
        <v>0</v>
      </c>
    </row>
    <row r="14233" spans="1:11" x14ac:dyDescent="0.35">
      <c r="A14233" t="s">
        <v>1332</v>
      </c>
      <c r="B14233" t="s">
        <v>2127</v>
      </c>
      <c r="E14233" s="4">
        <v>1600000</v>
      </c>
      <c r="I14233" s="4">
        <v>1600000</v>
      </c>
      <c r="J14233">
        <v>1600000</v>
      </c>
      <c r="K14233" s="4">
        <v>0</v>
      </c>
    </row>
    <row r="14234" spans="1:11" x14ac:dyDescent="0.35">
      <c r="A14234" t="s">
        <v>1332</v>
      </c>
      <c r="B14234" t="s">
        <v>2128</v>
      </c>
      <c r="C14234" t="s">
        <v>1851</v>
      </c>
      <c r="D14234" s="4">
        <v>184398</v>
      </c>
      <c r="I14234" s="4">
        <v>184398</v>
      </c>
      <c r="J14234" s="4">
        <v>184398</v>
      </c>
      <c r="K14234" s="4">
        <v>184398</v>
      </c>
    </row>
    <row r="14235" spans="1:11" x14ac:dyDescent="0.35">
      <c r="A14235" t="s">
        <v>1332</v>
      </c>
      <c r="B14235" t="s">
        <v>2129</v>
      </c>
      <c r="C14235" t="s">
        <v>1852</v>
      </c>
      <c r="D14235" s="4">
        <v>18249</v>
      </c>
      <c r="I14235" s="4">
        <v>18249</v>
      </c>
      <c r="J14235" s="4">
        <v>18249</v>
      </c>
      <c r="K14235" s="4">
        <v>18249</v>
      </c>
    </row>
    <row r="14236" spans="1:11" x14ac:dyDescent="0.35">
      <c r="A14236" t="s">
        <v>1332</v>
      </c>
      <c r="B14236" t="s">
        <v>2130</v>
      </c>
      <c r="C14236" t="s">
        <v>1853</v>
      </c>
      <c r="E14236" s="4">
        <v>3848</v>
      </c>
      <c r="I14236" s="4">
        <v>3848</v>
      </c>
      <c r="J14236">
        <v>3848</v>
      </c>
      <c r="K14236" s="4">
        <v>0</v>
      </c>
    </row>
    <row r="14237" spans="1:11" x14ac:dyDescent="0.35">
      <c r="A14237" t="s">
        <v>1332</v>
      </c>
      <c r="B14237" t="s">
        <v>2131</v>
      </c>
      <c r="C14237" t="s">
        <v>1854</v>
      </c>
      <c r="D14237" s="4">
        <v>154673</v>
      </c>
      <c r="I14237" s="4">
        <v>154673</v>
      </c>
      <c r="J14237" s="4">
        <v>154673</v>
      </c>
      <c r="K14237" s="4">
        <v>154673</v>
      </c>
    </row>
    <row r="14238" spans="1:11" x14ac:dyDescent="0.35">
      <c r="A14238" t="s">
        <v>1332</v>
      </c>
      <c r="B14238" t="s">
        <v>2132</v>
      </c>
      <c r="C14238" t="s">
        <v>1855</v>
      </c>
      <c r="D14238" s="4">
        <v>198859</v>
      </c>
      <c r="I14238" s="4">
        <v>198859</v>
      </c>
      <c r="J14238" s="4">
        <v>198859</v>
      </c>
      <c r="K14238" s="4">
        <v>198859</v>
      </c>
    </row>
    <row r="14239" spans="1:11" x14ac:dyDescent="0.35">
      <c r="A14239" t="s">
        <v>1332</v>
      </c>
      <c r="B14239" t="s">
        <v>2133</v>
      </c>
      <c r="C14239" t="s">
        <v>1856</v>
      </c>
      <c r="I14239" s="4">
        <v>0</v>
      </c>
      <c r="J14239">
        <v>0</v>
      </c>
      <c r="K14239" s="4">
        <v>0</v>
      </c>
    </row>
    <row r="14240" spans="1:11" x14ac:dyDescent="0.35">
      <c r="A14240" t="s">
        <v>1332</v>
      </c>
      <c r="B14240" t="s">
        <v>2134</v>
      </c>
      <c r="C14240" t="s">
        <v>1857</v>
      </c>
      <c r="D14240" s="4">
        <v>4753</v>
      </c>
      <c r="I14240" s="4">
        <v>4753</v>
      </c>
      <c r="J14240" s="4">
        <v>4753</v>
      </c>
      <c r="K14240" s="4">
        <v>4753</v>
      </c>
    </row>
    <row r="14241" spans="1:11" x14ac:dyDescent="0.35">
      <c r="A14241" t="s">
        <v>1332</v>
      </c>
      <c r="B14241" t="s">
        <v>2135</v>
      </c>
      <c r="C14241" t="s">
        <v>1858</v>
      </c>
      <c r="D14241" s="4">
        <v>24132</v>
      </c>
      <c r="H14241" s="4">
        <v>4022</v>
      </c>
      <c r="I14241" s="4">
        <v>28155</v>
      </c>
      <c r="J14241" s="4">
        <v>24132</v>
      </c>
      <c r="K14241" s="4">
        <v>24132</v>
      </c>
    </row>
    <row r="14242" spans="1:11" x14ac:dyDescent="0.35">
      <c r="A14242" t="s">
        <v>1332</v>
      </c>
      <c r="B14242" t="s">
        <v>2136</v>
      </c>
      <c r="C14242" t="s">
        <v>1859</v>
      </c>
      <c r="F14242" s="4">
        <v>225000</v>
      </c>
      <c r="H14242" s="4">
        <v>114166</v>
      </c>
      <c r="I14242" s="4">
        <v>339166</v>
      </c>
      <c r="J14242">
        <v>0</v>
      </c>
      <c r="K14242" s="4">
        <v>0</v>
      </c>
    </row>
    <row r="14243" spans="1:11" x14ac:dyDescent="0.35">
      <c r="A14243" t="s">
        <v>1332</v>
      </c>
      <c r="B14243" t="s">
        <v>2137</v>
      </c>
      <c r="C14243" t="s">
        <v>1860</v>
      </c>
      <c r="F14243" s="4">
        <v>543515</v>
      </c>
      <c r="I14243" s="4">
        <v>543515</v>
      </c>
      <c r="J14243">
        <v>0</v>
      </c>
      <c r="K14243" s="4">
        <v>0</v>
      </c>
    </row>
    <row r="14244" spans="1:11" x14ac:dyDescent="0.35">
      <c r="A14244" t="s">
        <v>1332</v>
      </c>
      <c r="B14244" t="s">
        <v>2138</v>
      </c>
      <c r="C14244" t="s">
        <v>1861</v>
      </c>
      <c r="D14244" s="4">
        <v>44071</v>
      </c>
      <c r="I14244" s="4">
        <v>44071</v>
      </c>
      <c r="J14244" s="4">
        <v>44071</v>
      </c>
      <c r="K14244" s="4">
        <v>44071</v>
      </c>
    </row>
    <row r="14245" spans="1:11" x14ac:dyDescent="0.35">
      <c r="A14245" t="s">
        <v>1332</v>
      </c>
      <c r="B14245" t="s">
        <v>2139</v>
      </c>
      <c r="C14245" t="s">
        <v>1862</v>
      </c>
      <c r="F14245" s="4">
        <v>85464</v>
      </c>
      <c r="I14245" s="4">
        <v>85464</v>
      </c>
      <c r="J14245">
        <v>0</v>
      </c>
      <c r="K14245" s="4">
        <v>0</v>
      </c>
    </row>
    <row r="14246" spans="1:11" x14ac:dyDescent="0.35">
      <c r="A14246" t="s">
        <v>1332</v>
      </c>
      <c r="B14246" t="s">
        <v>2140</v>
      </c>
      <c r="C14246" t="s">
        <v>1863</v>
      </c>
      <c r="D14246" s="4">
        <v>15560</v>
      </c>
      <c r="I14246" s="4">
        <v>15560</v>
      </c>
      <c r="J14246" s="4">
        <v>15560</v>
      </c>
      <c r="K14246" s="4">
        <v>15560</v>
      </c>
    </row>
    <row r="14247" spans="1:11" x14ac:dyDescent="0.35">
      <c r="A14247" t="s">
        <v>1332</v>
      </c>
      <c r="B14247" t="s">
        <v>2141</v>
      </c>
      <c r="D14247" s="4">
        <v>644694</v>
      </c>
      <c r="E14247" s="4">
        <v>3848</v>
      </c>
      <c r="F14247" s="4">
        <v>853979</v>
      </c>
      <c r="H14247" s="4">
        <v>118188</v>
      </c>
      <c r="I14247" s="4">
        <v>1620709</v>
      </c>
      <c r="J14247" s="4">
        <v>648542</v>
      </c>
      <c r="K14247" s="4">
        <v>644694</v>
      </c>
    </row>
    <row r="14248" spans="1:11" x14ac:dyDescent="0.35">
      <c r="A14248" t="s">
        <v>1332</v>
      </c>
      <c r="B14248" t="s">
        <v>2143</v>
      </c>
      <c r="C14248" t="s">
        <v>1865</v>
      </c>
      <c r="D14248" s="4">
        <v>6977</v>
      </c>
      <c r="E14248" s="4">
        <v>52867</v>
      </c>
      <c r="I14248" s="4">
        <v>59844</v>
      </c>
      <c r="J14248" s="4">
        <v>59844</v>
      </c>
      <c r="K14248" s="4">
        <v>6977</v>
      </c>
    </row>
    <row r="14249" spans="1:11" x14ac:dyDescent="0.35">
      <c r="A14249" t="s">
        <v>1332</v>
      </c>
      <c r="B14249" t="s">
        <v>2144</v>
      </c>
      <c r="C14249" t="s">
        <v>1866</v>
      </c>
      <c r="I14249" s="4">
        <v>0</v>
      </c>
      <c r="J14249">
        <v>0</v>
      </c>
      <c r="K14249" s="4">
        <v>0</v>
      </c>
    </row>
    <row r="14250" spans="1:11" x14ac:dyDescent="0.35">
      <c r="A14250" t="s">
        <v>1332</v>
      </c>
      <c r="B14250" t="s">
        <v>2145</v>
      </c>
      <c r="C14250" t="s">
        <v>1867</v>
      </c>
      <c r="D14250" s="4">
        <v>106</v>
      </c>
      <c r="E14250" s="4">
        <v>4500</v>
      </c>
      <c r="H14250" s="4">
        <v>483425</v>
      </c>
      <c r="I14250" s="4">
        <v>488031</v>
      </c>
      <c r="J14250" s="4">
        <v>4606</v>
      </c>
      <c r="K14250" s="4">
        <v>106</v>
      </c>
    </row>
    <row r="14251" spans="1:11" x14ac:dyDescent="0.35">
      <c r="A14251" t="s">
        <v>1332</v>
      </c>
      <c r="B14251" t="s">
        <v>2146</v>
      </c>
      <c r="C14251" t="s">
        <v>1868</v>
      </c>
      <c r="D14251" s="4">
        <v>1063</v>
      </c>
      <c r="E14251" s="4">
        <v>100000</v>
      </c>
      <c r="H14251" s="4">
        <v>784565</v>
      </c>
      <c r="I14251" s="4">
        <v>885628</v>
      </c>
      <c r="J14251" s="4">
        <v>101063</v>
      </c>
      <c r="K14251" s="4">
        <v>1063</v>
      </c>
    </row>
    <row r="14252" spans="1:11" x14ac:dyDescent="0.35">
      <c r="A14252" t="s">
        <v>1332</v>
      </c>
      <c r="B14252" t="s">
        <v>2147</v>
      </c>
      <c r="C14252" t="s">
        <v>1869</v>
      </c>
      <c r="H14252" s="4">
        <v>201600</v>
      </c>
      <c r="I14252" s="4">
        <v>201600</v>
      </c>
      <c r="J14252">
        <v>0</v>
      </c>
      <c r="K14252" s="4">
        <v>0</v>
      </c>
    </row>
    <row r="14253" spans="1:11" x14ac:dyDescent="0.35">
      <c r="A14253" t="s">
        <v>1332</v>
      </c>
      <c r="B14253" t="s">
        <v>2148</v>
      </c>
      <c r="C14253" t="s">
        <v>1870</v>
      </c>
      <c r="D14253" s="4">
        <v>5371</v>
      </c>
      <c r="E14253" s="4">
        <v>6651</v>
      </c>
      <c r="F14253" s="4">
        <v>6208</v>
      </c>
      <c r="G14253" s="4">
        <v>4028864</v>
      </c>
      <c r="H14253" s="4">
        <v>0</v>
      </c>
      <c r="I14253" s="4">
        <v>4047094</v>
      </c>
      <c r="J14253" s="4">
        <v>12022</v>
      </c>
      <c r="K14253" s="4">
        <v>5371</v>
      </c>
    </row>
    <row r="14254" spans="1:11" x14ac:dyDescent="0.35">
      <c r="A14254" t="s">
        <v>1332</v>
      </c>
      <c r="B14254" t="s">
        <v>2149</v>
      </c>
      <c r="C14254" t="s">
        <v>1871</v>
      </c>
      <c r="D14254" s="4">
        <v>162791</v>
      </c>
      <c r="I14254" s="4">
        <v>162791</v>
      </c>
      <c r="J14254" s="4">
        <v>162791</v>
      </c>
      <c r="K14254" s="4">
        <v>162791</v>
      </c>
    </row>
    <row r="14255" spans="1:11" x14ac:dyDescent="0.35">
      <c r="A14255" t="s">
        <v>1332</v>
      </c>
      <c r="B14255" t="s">
        <v>2150</v>
      </c>
      <c r="C14255" t="s">
        <v>1872</v>
      </c>
      <c r="D14255" s="4">
        <v>49000</v>
      </c>
      <c r="I14255" s="4">
        <v>49000</v>
      </c>
      <c r="J14255" s="4">
        <v>49000</v>
      </c>
      <c r="K14255" s="4">
        <v>49000</v>
      </c>
    </row>
    <row r="14256" spans="1:11" x14ac:dyDescent="0.35">
      <c r="A14256" t="s">
        <v>1332</v>
      </c>
      <c r="B14256" t="s">
        <v>2151</v>
      </c>
      <c r="C14256" t="s">
        <v>1873</v>
      </c>
      <c r="D14256" s="4">
        <v>11783</v>
      </c>
      <c r="I14256" s="4">
        <v>11783</v>
      </c>
      <c r="J14256" s="4">
        <v>11783</v>
      </c>
      <c r="K14256" s="4">
        <v>11783</v>
      </c>
    </row>
    <row r="14257" spans="1:11" x14ac:dyDescent="0.35">
      <c r="A14257" t="s">
        <v>1332</v>
      </c>
      <c r="B14257" t="s">
        <v>2153</v>
      </c>
      <c r="C14257" t="s">
        <v>1875</v>
      </c>
      <c r="D14257" s="4">
        <v>1162</v>
      </c>
      <c r="H14257" s="4">
        <v>277051</v>
      </c>
      <c r="I14257" s="4">
        <v>278214</v>
      </c>
      <c r="J14257" s="4">
        <v>1162</v>
      </c>
      <c r="K14257" s="4">
        <v>1162</v>
      </c>
    </row>
    <row r="14258" spans="1:11" x14ac:dyDescent="0.35">
      <c r="A14258" t="s">
        <v>1332</v>
      </c>
      <c r="B14258" t="s">
        <v>2154</v>
      </c>
      <c r="C14258" t="s">
        <v>1876</v>
      </c>
      <c r="H14258" s="4">
        <v>168000</v>
      </c>
      <c r="I14258" s="4">
        <v>168000</v>
      </c>
      <c r="J14258">
        <v>0</v>
      </c>
      <c r="K14258" s="4">
        <v>0</v>
      </c>
    </row>
    <row r="14259" spans="1:11" x14ac:dyDescent="0.35">
      <c r="A14259" t="s">
        <v>1332</v>
      </c>
      <c r="B14259" t="s">
        <v>2155</v>
      </c>
      <c r="C14259" t="s">
        <v>1877</v>
      </c>
      <c r="D14259" s="4">
        <v>23123</v>
      </c>
      <c r="I14259" s="4">
        <v>23123</v>
      </c>
      <c r="J14259" s="4">
        <v>23123</v>
      </c>
      <c r="K14259" s="4">
        <v>23123</v>
      </c>
    </row>
    <row r="14260" spans="1:11" x14ac:dyDescent="0.35">
      <c r="A14260" t="s">
        <v>1332</v>
      </c>
      <c r="B14260" t="s">
        <v>2156</v>
      </c>
      <c r="D14260" s="4">
        <v>261377</v>
      </c>
      <c r="E14260" s="4">
        <v>164018</v>
      </c>
      <c r="F14260" s="4">
        <v>6208</v>
      </c>
      <c r="G14260" s="4">
        <v>4028864</v>
      </c>
      <c r="H14260" s="4">
        <v>1914641</v>
      </c>
      <c r="I14260" s="4">
        <v>6375108</v>
      </c>
      <c r="J14260" s="4">
        <v>425395</v>
      </c>
      <c r="K14260" s="4">
        <v>261377</v>
      </c>
    </row>
    <row r="14261" spans="1:11" x14ac:dyDescent="0.35">
      <c r="A14261" t="s">
        <v>1332</v>
      </c>
      <c r="B14261" t="s">
        <v>2157</v>
      </c>
      <c r="C14261" t="s">
        <v>1879</v>
      </c>
      <c r="D14261" s="4">
        <v>399110</v>
      </c>
      <c r="I14261" s="4">
        <v>399110</v>
      </c>
      <c r="J14261" s="4">
        <v>399110</v>
      </c>
      <c r="K14261" s="4">
        <v>399110</v>
      </c>
    </row>
    <row r="14262" spans="1:11" x14ac:dyDescent="0.35">
      <c r="A14262" t="s">
        <v>1332</v>
      </c>
      <c r="B14262" t="s">
        <v>2158</v>
      </c>
      <c r="C14262" t="s">
        <v>1880</v>
      </c>
      <c r="D14262" s="4">
        <v>268150</v>
      </c>
      <c r="I14262" s="4">
        <v>268150</v>
      </c>
      <c r="J14262" s="4">
        <v>268150</v>
      </c>
      <c r="K14262" s="4">
        <v>268150</v>
      </c>
    </row>
    <row r="14263" spans="1:11" x14ac:dyDescent="0.35">
      <c r="A14263" t="s">
        <v>1332</v>
      </c>
      <c r="B14263" t="s">
        <v>2159</v>
      </c>
      <c r="C14263" t="s">
        <v>1881</v>
      </c>
      <c r="D14263" s="4">
        <v>140480</v>
      </c>
      <c r="I14263" s="4">
        <v>140480</v>
      </c>
      <c r="J14263" s="4">
        <v>140480</v>
      </c>
      <c r="K14263" s="4">
        <v>140480</v>
      </c>
    </row>
    <row r="14264" spans="1:11" x14ac:dyDescent="0.35">
      <c r="A14264" t="s">
        <v>1332</v>
      </c>
      <c r="B14264" t="s">
        <v>2161</v>
      </c>
      <c r="C14264" t="s">
        <v>1883</v>
      </c>
      <c r="D14264" s="4">
        <v>9100</v>
      </c>
      <c r="I14264" s="4">
        <v>9100</v>
      </c>
      <c r="J14264" s="4">
        <v>9100</v>
      </c>
      <c r="K14264" s="4">
        <v>9100</v>
      </c>
    </row>
    <row r="14265" spans="1:11" x14ac:dyDescent="0.35">
      <c r="A14265" t="s">
        <v>1332</v>
      </c>
      <c r="B14265" t="s">
        <v>2163</v>
      </c>
      <c r="D14265" s="4">
        <v>816841</v>
      </c>
      <c r="I14265" s="4">
        <v>816841</v>
      </c>
      <c r="J14265" s="4">
        <v>816841</v>
      </c>
      <c r="K14265" s="4">
        <v>816841</v>
      </c>
    </row>
    <row r="14266" spans="1:11" x14ac:dyDescent="0.35">
      <c r="A14266" t="s">
        <v>1332</v>
      </c>
      <c r="B14266" t="s">
        <v>2164</v>
      </c>
      <c r="C14266" t="s">
        <v>1886</v>
      </c>
      <c r="D14266" s="4">
        <v>56558</v>
      </c>
      <c r="I14266" s="4">
        <v>56558</v>
      </c>
      <c r="J14266" s="4">
        <v>56558</v>
      </c>
      <c r="K14266" s="4">
        <v>56558</v>
      </c>
    </row>
    <row r="14267" spans="1:11" x14ac:dyDescent="0.35">
      <c r="A14267" t="s">
        <v>1332</v>
      </c>
      <c r="B14267" t="s">
        <v>2165</v>
      </c>
      <c r="D14267" s="4">
        <v>56558</v>
      </c>
      <c r="I14267" s="4">
        <v>56558</v>
      </c>
      <c r="J14267" s="4">
        <v>56558</v>
      </c>
      <c r="K14267" s="4">
        <v>56558</v>
      </c>
    </row>
    <row r="14268" spans="1:11" x14ac:dyDescent="0.35">
      <c r="A14268" t="s">
        <v>1332</v>
      </c>
      <c r="B14268" t="s">
        <v>2177</v>
      </c>
      <c r="C14268" t="s">
        <v>1898</v>
      </c>
      <c r="D14268" s="4">
        <v>300000</v>
      </c>
      <c r="I14268" s="4">
        <v>300000</v>
      </c>
      <c r="J14268" s="4">
        <v>300000</v>
      </c>
      <c r="K14268" s="4">
        <v>300000</v>
      </c>
    </row>
    <row r="14269" spans="1:11" x14ac:dyDescent="0.35">
      <c r="A14269" t="s">
        <v>1332</v>
      </c>
      <c r="B14269" t="s">
        <v>2166</v>
      </c>
      <c r="C14269" t="s">
        <v>1888</v>
      </c>
      <c r="H14269" s="4">
        <v>48000</v>
      </c>
      <c r="I14269" s="4">
        <v>48000</v>
      </c>
      <c r="J14269">
        <v>0</v>
      </c>
      <c r="K14269" s="4">
        <v>0</v>
      </c>
    </row>
    <row r="14270" spans="1:11" x14ac:dyDescent="0.35">
      <c r="A14270" t="s">
        <v>1332</v>
      </c>
      <c r="B14270" t="s">
        <v>2167</v>
      </c>
      <c r="C14270" t="s">
        <v>1889</v>
      </c>
      <c r="G14270" s="4">
        <v>105000</v>
      </c>
      <c r="I14270" s="4">
        <v>105000</v>
      </c>
      <c r="J14270">
        <v>0</v>
      </c>
      <c r="K14270" s="4">
        <v>0</v>
      </c>
    </row>
    <row r="14271" spans="1:11" x14ac:dyDescent="0.35">
      <c r="A14271" t="s">
        <v>1332</v>
      </c>
      <c r="B14271" t="s">
        <v>2168</v>
      </c>
      <c r="C14271" t="s">
        <v>1890</v>
      </c>
      <c r="G14271" s="4">
        <v>37500</v>
      </c>
      <c r="I14271" s="4">
        <v>37500</v>
      </c>
      <c r="J14271">
        <v>0</v>
      </c>
      <c r="K14271" s="4">
        <v>0</v>
      </c>
    </row>
    <row r="14272" spans="1:11" x14ac:dyDescent="0.35">
      <c r="A14272" t="s">
        <v>1332</v>
      </c>
      <c r="B14272" t="s">
        <v>2169</v>
      </c>
      <c r="D14272" s="4">
        <v>300000</v>
      </c>
      <c r="G14272" s="4">
        <v>142500</v>
      </c>
      <c r="H14272" s="4">
        <v>48000</v>
      </c>
      <c r="I14272" s="4">
        <v>490500</v>
      </c>
      <c r="J14272" s="4">
        <v>300000</v>
      </c>
      <c r="K14272" s="4">
        <v>300000</v>
      </c>
    </row>
    <row r="14273" spans="1:11" x14ac:dyDescent="0.35">
      <c r="A14273" t="s">
        <v>1332</v>
      </c>
      <c r="B14273" t="s">
        <v>2170</v>
      </c>
      <c r="D14273" s="4">
        <v>12614222</v>
      </c>
      <c r="E14273" s="4">
        <v>2076687</v>
      </c>
      <c r="F14273" s="4">
        <v>8176311</v>
      </c>
      <c r="G14273" s="4">
        <v>4171364</v>
      </c>
      <c r="H14273" s="4">
        <v>3731638</v>
      </c>
      <c r="I14273" s="4">
        <v>30770222</v>
      </c>
      <c r="J14273" s="4">
        <f>SUM(D14273,E14273)</f>
        <v>14690909</v>
      </c>
      <c r="K14273" s="4">
        <v>12614222</v>
      </c>
    </row>
    <row r="14274" spans="1:11" x14ac:dyDescent="0.35">
      <c r="A14274" t="s">
        <v>1334</v>
      </c>
      <c r="B14274" t="s">
        <v>2118</v>
      </c>
      <c r="C14274" t="s">
        <v>1843</v>
      </c>
      <c r="D14274" s="4">
        <v>31834591</v>
      </c>
      <c r="E14274" s="4">
        <v>20982173</v>
      </c>
      <c r="F14274" s="4">
        <v>32067081</v>
      </c>
      <c r="I14274" s="4">
        <v>84883845</v>
      </c>
      <c r="J14274" s="4">
        <v>52816764</v>
      </c>
      <c r="K14274" s="4">
        <v>31834591</v>
      </c>
    </row>
    <row r="14275" spans="1:11" x14ac:dyDescent="0.35">
      <c r="A14275" t="s">
        <v>1334</v>
      </c>
      <c r="B14275" t="s">
        <v>2119</v>
      </c>
      <c r="C14275" t="s">
        <v>1844</v>
      </c>
      <c r="D14275" s="4">
        <v>3212345</v>
      </c>
      <c r="E14275" s="4">
        <v>1365473</v>
      </c>
      <c r="F14275" s="4">
        <v>2379431</v>
      </c>
      <c r="G14275" s="4">
        <v>1151602</v>
      </c>
      <c r="H14275" s="4">
        <v>1650666</v>
      </c>
      <c r="I14275" s="4">
        <v>9759517</v>
      </c>
      <c r="J14275" s="4">
        <v>4577818</v>
      </c>
      <c r="K14275" s="4">
        <v>3212345</v>
      </c>
    </row>
    <row r="14276" spans="1:11" x14ac:dyDescent="0.35">
      <c r="A14276" t="s">
        <v>1334</v>
      </c>
      <c r="B14276" t="s">
        <v>2120</v>
      </c>
      <c r="C14276" t="s">
        <v>1845</v>
      </c>
      <c r="D14276" s="4">
        <v>6330027</v>
      </c>
      <c r="I14276" s="4">
        <v>6330027</v>
      </c>
      <c r="J14276" s="4">
        <v>6330027</v>
      </c>
      <c r="K14276" s="4">
        <v>6330027</v>
      </c>
    </row>
    <row r="14277" spans="1:11" x14ac:dyDescent="0.35">
      <c r="A14277" t="s">
        <v>1334</v>
      </c>
      <c r="B14277" t="s">
        <v>2121</v>
      </c>
      <c r="D14277" s="4">
        <v>41376963</v>
      </c>
      <c r="E14277" s="4">
        <v>22347646</v>
      </c>
      <c r="F14277" s="4">
        <v>34446512</v>
      </c>
      <c r="G14277" s="4">
        <v>1151602</v>
      </c>
      <c r="H14277" s="4">
        <v>1650666</v>
      </c>
      <c r="I14277" s="4">
        <v>100973389</v>
      </c>
      <c r="J14277" s="4">
        <v>63724609</v>
      </c>
      <c r="K14277" s="4">
        <v>41376963</v>
      </c>
    </row>
    <row r="14278" spans="1:11" x14ac:dyDescent="0.35">
      <c r="A14278" t="s">
        <v>1334</v>
      </c>
      <c r="B14278" t="s">
        <v>2122</v>
      </c>
      <c r="C14278" t="s">
        <v>1846</v>
      </c>
      <c r="D14278" s="4">
        <v>4718317</v>
      </c>
      <c r="G14278" s="4">
        <v>720000</v>
      </c>
      <c r="H14278" s="4">
        <v>40265582</v>
      </c>
      <c r="I14278" s="4">
        <v>45703898</v>
      </c>
      <c r="J14278" s="4">
        <v>4718317</v>
      </c>
      <c r="K14278" s="4">
        <v>4718317</v>
      </c>
    </row>
    <row r="14279" spans="1:11" x14ac:dyDescent="0.35">
      <c r="A14279" t="s">
        <v>1334</v>
      </c>
      <c r="B14279" t="s">
        <v>2123</v>
      </c>
      <c r="C14279" t="s">
        <v>1847</v>
      </c>
      <c r="D14279" s="4">
        <v>31247484</v>
      </c>
      <c r="F14279" s="4">
        <v>1304632</v>
      </c>
      <c r="G14279" s="4">
        <v>103155</v>
      </c>
      <c r="I14279" s="4">
        <v>32655270</v>
      </c>
      <c r="J14279" s="4">
        <v>31247484</v>
      </c>
      <c r="K14279" s="4">
        <v>31247484</v>
      </c>
    </row>
    <row r="14280" spans="1:11" x14ac:dyDescent="0.35">
      <c r="A14280" t="s">
        <v>1334</v>
      </c>
      <c r="B14280" t="s">
        <v>2124</v>
      </c>
      <c r="C14280" t="s">
        <v>1848</v>
      </c>
      <c r="D14280" s="4">
        <v>39882</v>
      </c>
      <c r="I14280" s="4">
        <v>39882</v>
      </c>
      <c r="J14280" s="4">
        <v>39882</v>
      </c>
      <c r="K14280" s="4">
        <v>39882</v>
      </c>
    </row>
    <row r="14281" spans="1:11" x14ac:dyDescent="0.35">
      <c r="A14281" t="s">
        <v>1334</v>
      </c>
      <c r="B14281" t="s">
        <v>2125</v>
      </c>
      <c r="D14281" s="4">
        <v>36005683</v>
      </c>
      <c r="F14281" s="4">
        <v>1304632</v>
      </c>
      <c r="G14281" s="4">
        <v>823155</v>
      </c>
      <c r="H14281" s="4">
        <v>40265582</v>
      </c>
      <c r="I14281" s="4">
        <v>78399051</v>
      </c>
      <c r="J14281" s="4">
        <v>36005683</v>
      </c>
      <c r="K14281" s="4">
        <v>36005683</v>
      </c>
    </row>
    <row r="14282" spans="1:11" x14ac:dyDescent="0.35">
      <c r="A14282" t="s">
        <v>1334</v>
      </c>
      <c r="B14282" t="s">
        <v>2190</v>
      </c>
      <c r="C14282" t="s">
        <v>1911</v>
      </c>
      <c r="F14282" s="4">
        <v>400000</v>
      </c>
      <c r="I14282" s="4">
        <v>400000</v>
      </c>
      <c r="J14282">
        <v>0</v>
      </c>
      <c r="K14282" s="4">
        <v>0</v>
      </c>
    </row>
    <row r="14283" spans="1:11" x14ac:dyDescent="0.35">
      <c r="A14283" t="s">
        <v>1334</v>
      </c>
      <c r="B14283" t="s">
        <v>2126</v>
      </c>
      <c r="C14283" t="s">
        <v>1850</v>
      </c>
      <c r="D14283" s="4">
        <v>32300</v>
      </c>
      <c r="G14283" s="4">
        <v>20800000</v>
      </c>
      <c r="I14283" s="4">
        <v>20832300</v>
      </c>
      <c r="J14283" s="4">
        <v>32300</v>
      </c>
      <c r="K14283" s="4">
        <v>32300</v>
      </c>
    </row>
    <row r="14284" spans="1:11" x14ac:dyDescent="0.35">
      <c r="A14284" t="s">
        <v>1334</v>
      </c>
      <c r="B14284" t="s">
        <v>2127</v>
      </c>
      <c r="D14284" s="4">
        <v>32300</v>
      </c>
      <c r="F14284" s="4">
        <v>400000</v>
      </c>
      <c r="G14284" s="4">
        <v>20800000</v>
      </c>
      <c r="I14284" s="4">
        <v>21232300</v>
      </c>
      <c r="J14284" s="4">
        <v>32300</v>
      </c>
      <c r="K14284" s="4">
        <v>32300</v>
      </c>
    </row>
    <row r="14285" spans="1:11" x14ac:dyDescent="0.35">
      <c r="A14285" t="s">
        <v>1334</v>
      </c>
      <c r="B14285" t="s">
        <v>2128</v>
      </c>
      <c r="C14285" t="s">
        <v>1851</v>
      </c>
      <c r="D14285" s="4">
        <v>703054</v>
      </c>
      <c r="E14285" s="4">
        <v>145270</v>
      </c>
      <c r="F14285" s="4">
        <v>332979</v>
      </c>
      <c r="I14285" s="4">
        <v>1181303</v>
      </c>
      <c r="J14285" s="4">
        <v>848324</v>
      </c>
      <c r="K14285" s="4">
        <v>703054</v>
      </c>
    </row>
    <row r="14286" spans="1:11" x14ac:dyDescent="0.35">
      <c r="A14286" t="s">
        <v>1334</v>
      </c>
      <c r="B14286" t="s">
        <v>2129</v>
      </c>
      <c r="C14286" t="s">
        <v>1852</v>
      </c>
      <c r="D14286" s="4">
        <v>4089</v>
      </c>
      <c r="E14286" s="4">
        <v>5452</v>
      </c>
      <c r="I14286" s="4">
        <v>9541</v>
      </c>
      <c r="J14286" s="4">
        <v>9541</v>
      </c>
      <c r="K14286" s="4">
        <v>4089</v>
      </c>
    </row>
    <row r="14287" spans="1:11" x14ac:dyDescent="0.35">
      <c r="A14287" t="s">
        <v>1334</v>
      </c>
      <c r="B14287" t="s">
        <v>2130</v>
      </c>
      <c r="C14287" t="s">
        <v>1853</v>
      </c>
      <c r="D14287" s="4">
        <v>5461</v>
      </c>
      <c r="E14287" s="4">
        <v>10922</v>
      </c>
      <c r="F14287" s="4">
        <v>2730</v>
      </c>
      <c r="I14287" s="4">
        <v>19113</v>
      </c>
      <c r="J14287" s="4">
        <v>16383</v>
      </c>
      <c r="K14287" s="4">
        <v>5461</v>
      </c>
    </row>
    <row r="14288" spans="1:11" x14ac:dyDescent="0.35">
      <c r="A14288" t="s">
        <v>1334</v>
      </c>
      <c r="B14288" t="s">
        <v>2172</v>
      </c>
      <c r="C14288" t="s">
        <v>1893</v>
      </c>
      <c r="D14288" s="4">
        <v>2389</v>
      </c>
      <c r="E14288" s="4">
        <v>25086</v>
      </c>
      <c r="F14288" s="4">
        <v>3584</v>
      </c>
      <c r="I14288" s="4">
        <v>31058</v>
      </c>
      <c r="J14288" s="4">
        <v>27475</v>
      </c>
      <c r="K14288" s="4">
        <v>2389</v>
      </c>
    </row>
    <row r="14289" spans="1:11" x14ac:dyDescent="0.35">
      <c r="A14289" t="s">
        <v>1334</v>
      </c>
      <c r="B14289" t="s">
        <v>2182</v>
      </c>
      <c r="C14289" t="s">
        <v>1903</v>
      </c>
      <c r="D14289" s="4">
        <v>22539</v>
      </c>
      <c r="I14289" s="4">
        <v>22539</v>
      </c>
      <c r="J14289" s="4">
        <v>22539</v>
      </c>
      <c r="K14289" s="4">
        <v>22539</v>
      </c>
    </row>
    <row r="14290" spans="1:11" x14ac:dyDescent="0.35">
      <c r="A14290" t="s">
        <v>1334</v>
      </c>
      <c r="B14290" t="s">
        <v>2131</v>
      </c>
      <c r="C14290" t="s">
        <v>1854</v>
      </c>
      <c r="D14290" s="4">
        <v>1627425</v>
      </c>
      <c r="I14290" s="4">
        <v>1627425</v>
      </c>
      <c r="J14290" s="4">
        <v>1627425</v>
      </c>
      <c r="K14290" s="4">
        <v>1627425</v>
      </c>
    </row>
    <row r="14291" spans="1:11" x14ac:dyDescent="0.35">
      <c r="A14291" t="s">
        <v>1334</v>
      </c>
      <c r="B14291" t="s">
        <v>2132</v>
      </c>
      <c r="C14291" t="s">
        <v>1855</v>
      </c>
      <c r="D14291" s="4">
        <v>925212</v>
      </c>
      <c r="E14291" s="4">
        <v>179012</v>
      </c>
      <c r="F14291" s="4">
        <v>416994</v>
      </c>
      <c r="I14291" s="4">
        <v>1521217</v>
      </c>
      <c r="J14291" s="4">
        <v>1104224</v>
      </c>
      <c r="K14291" s="4">
        <v>925212</v>
      </c>
    </row>
    <row r="14292" spans="1:11" x14ac:dyDescent="0.35">
      <c r="A14292" t="s">
        <v>1334</v>
      </c>
      <c r="B14292" t="s">
        <v>2133</v>
      </c>
      <c r="C14292" t="s">
        <v>1856</v>
      </c>
      <c r="D14292" s="4">
        <v>16566</v>
      </c>
      <c r="F14292" s="4">
        <v>2123</v>
      </c>
      <c r="I14292" s="4">
        <v>18689</v>
      </c>
      <c r="J14292" s="4">
        <v>16566</v>
      </c>
      <c r="K14292" s="4">
        <v>16566</v>
      </c>
    </row>
    <row r="14293" spans="1:11" x14ac:dyDescent="0.35">
      <c r="A14293" t="s">
        <v>1334</v>
      </c>
      <c r="B14293" t="s">
        <v>2134</v>
      </c>
      <c r="C14293" t="s">
        <v>1857</v>
      </c>
      <c r="D14293" s="4">
        <v>32245</v>
      </c>
      <c r="E14293" s="4">
        <v>2716</v>
      </c>
      <c r="F14293" s="4">
        <v>5432</v>
      </c>
      <c r="I14293" s="4">
        <v>40393</v>
      </c>
      <c r="J14293" s="4">
        <v>34961</v>
      </c>
      <c r="K14293" s="4">
        <v>32245</v>
      </c>
    </row>
    <row r="14294" spans="1:11" x14ac:dyDescent="0.35">
      <c r="A14294" t="s">
        <v>1334</v>
      </c>
      <c r="B14294" t="s">
        <v>2135</v>
      </c>
      <c r="C14294" t="s">
        <v>1858</v>
      </c>
      <c r="D14294" s="4">
        <v>209148</v>
      </c>
      <c r="E14294" s="4">
        <v>12066</v>
      </c>
      <c r="F14294" s="4">
        <v>15586</v>
      </c>
      <c r="I14294" s="4">
        <v>236800</v>
      </c>
      <c r="J14294" s="4">
        <v>221214</v>
      </c>
      <c r="K14294" s="4">
        <v>209148</v>
      </c>
    </row>
    <row r="14295" spans="1:11" x14ac:dyDescent="0.35">
      <c r="A14295" t="s">
        <v>1334</v>
      </c>
      <c r="B14295" t="s">
        <v>2136</v>
      </c>
      <c r="C14295" t="s">
        <v>1859</v>
      </c>
      <c r="D14295" s="4">
        <v>4810811</v>
      </c>
      <c r="E14295" s="4">
        <v>616266</v>
      </c>
      <c r="F14295" s="4">
        <v>100000</v>
      </c>
      <c r="G14295" s="4">
        <v>56114</v>
      </c>
      <c r="H14295" s="4">
        <v>59</v>
      </c>
      <c r="I14295" s="4">
        <v>5583250</v>
      </c>
      <c r="J14295" s="4">
        <v>5427077</v>
      </c>
      <c r="K14295" s="4">
        <v>4810811</v>
      </c>
    </row>
    <row r="14296" spans="1:11" x14ac:dyDescent="0.35">
      <c r="A14296" t="s">
        <v>1334</v>
      </c>
      <c r="B14296" t="s">
        <v>2194</v>
      </c>
      <c r="C14296" t="s">
        <v>1915</v>
      </c>
      <c r="D14296" s="4">
        <v>5</v>
      </c>
      <c r="G14296" s="4">
        <v>5</v>
      </c>
      <c r="H14296" s="4">
        <v>5</v>
      </c>
      <c r="I14296" s="4">
        <v>15</v>
      </c>
      <c r="J14296" s="4">
        <v>5</v>
      </c>
      <c r="K14296" s="4">
        <v>5</v>
      </c>
    </row>
    <row r="14297" spans="1:11" x14ac:dyDescent="0.35">
      <c r="A14297" t="s">
        <v>1334</v>
      </c>
      <c r="B14297" t="s">
        <v>2137</v>
      </c>
      <c r="C14297" t="s">
        <v>1860</v>
      </c>
      <c r="D14297" s="4">
        <v>4348121</v>
      </c>
      <c r="I14297" s="4">
        <v>4348121</v>
      </c>
      <c r="J14297" s="4">
        <v>4348121</v>
      </c>
      <c r="K14297" s="4">
        <v>4348121</v>
      </c>
    </row>
    <row r="14298" spans="1:11" x14ac:dyDescent="0.35">
      <c r="A14298" t="s">
        <v>1334</v>
      </c>
      <c r="B14298" t="s">
        <v>2138</v>
      </c>
      <c r="C14298" t="s">
        <v>1861</v>
      </c>
      <c r="D14298" s="4">
        <v>315463</v>
      </c>
      <c r="E14298" s="4">
        <v>97935</v>
      </c>
      <c r="F14298" s="4">
        <v>223619</v>
      </c>
      <c r="I14298" s="4">
        <v>637018</v>
      </c>
      <c r="J14298" s="4">
        <v>413398</v>
      </c>
      <c r="K14298" s="4">
        <v>315463</v>
      </c>
    </row>
    <row r="14299" spans="1:11" x14ac:dyDescent="0.35">
      <c r="A14299" t="s">
        <v>1334</v>
      </c>
      <c r="B14299" t="s">
        <v>2139</v>
      </c>
      <c r="C14299" t="s">
        <v>1862</v>
      </c>
      <c r="D14299" s="4">
        <v>1623584</v>
      </c>
      <c r="E14299" s="4">
        <v>85464</v>
      </c>
      <c r="I14299" s="4">
        <v>1709049</v>
      </c>
      <c r="J14299" s="4">
        <v>1709048</v>
      </c>
      <c r="K14299" s="4">
        <v>1623584</v>
      </c>
    </row>
    <row r="14300" spans="1:11" x14ac:dyDescent="0.35">
      <c r="A14300" t="s">
        <v>1334</v>
      </c>
      <c r="B14300" t="s">
        <v>2140</v>
      </c>
      <c r="C14300" t="s">
        <v>1863</v>
      </c>
      <c r="D14300" s="4">
        <v>132258</v>
      </c>
      <c r="G14300" s="4">
        <v>7780</v>
      </c>
      <c r="I14300" s="4">
        <v>140038</v>
      </c>
      <c r="J14300" s="4">
        <v>132258</v>
      </c>
      <c r="K14300" s="4">
        <v>132258</v>
      </c>
    </row>
    <row r="14301" spans="1:11" x14ac:dyDescent="0.35">
      <c r="A14301" t="s">
        <v>1334</v>
      </c>
      <c r="B14301" t="s">
        <v>2141</v>
      </c>
      <c r="D14301" s="4">
        <v>14778371</v>
      </c>
      <c r="E14301" s="4">
        <v>1180189</v>
      </c>
      <c r="F14301" s="4">
        <v>1103046</v>
      </c>
      <c r="G14301" s="4">
        <v>63899</v>
      </c>
      <c r="H14301" s="4">
        <v>64</v>
      </c>
      <c r="I14301" s="4">
        <v>17125568</v>
      </c>
      <c r="J14301" s="4">
        <v>15958560</v>
      </c>
      <c r="K14301" s="4">
        <v>14778371</v>
      </c>
    </row>
    <row r="14302" spans="1:11" x14ac:dyDescent="0.35">
      <c r="A14302" t="s">
        <v>1334</v>
      </c>
      <c r="B14302" t="s">
        <v>2143</v>
      </c>
      <c r="C14302" t="s">
        <v>1865</v>
      </c>
      <c r="D14302" s="4">
        <v>8932</v>
      </c>
      <c r="E14302" s="4">
        <v>0</v>
      </c>
      <c r="H14302" s="4">
        <v>87104</v>
      </c>
      <c r="I14302" s="4">
        <v>96037</v>
      </c>
      <c r="J14302" s="4">
        <v>8932</v>
      </c>
      <c r="K14302" s="4">
        <v>8932</v>
      </c>
    </row>
    <row r="14303" spans="1:11" x14ac:dyDescent="0.35">
      <c r="A14303" t="s">
        <v>1334</v>
      </c>
      <c r="B14303" t="s">
        <v>2144</v>
      </c>
      <c r="C14303" t="s">
        <v>1866</v>
      </c>
      <c r="I14303" s="4">
        <v>0</v>
      </c>
      <c r="J14303">
        <v>0</v>
      </c>
      <c r="K14303" s="4">
        <v>0</v>
      </c>
    </row>
    <row r="14304" spans="1:11" x14ac:dyDescent="0.35">
      <c r="A14304" t="s">
        <v>1334</v>
      </c>
      <c r="B14304" t="s">
        <v>2145</v>
      </c>
      <c r="C14304" t="s">
        <v>1867</v>
      </c>
      <c r="D14304" s="4">
        <v>1144722</v>
      </c>
      <c r="E14304" s="4">
        <v>310200</v>
      </c>
      <c r="G14304" s="4">
        <v>486400</v>
      </c>
      <c r="H14304" s="4">
        <v>9371187</v>
      </c>
      <c r="I14304" s="4">
        <v>11312509</v>
      </c>
      <c r="J14304" s="4">
        <v>1454922</v>
      </c>
      <c r="K14304" s="4">
        <v>1144722</v>
      </c>
    </row>
    <row r="14305" spans="1:11" x14ac:dyDescent="0.35">
      <c r="A14305" t="s">
        <v>1334</v>
      </c>
      <c r="B14305" t="s">
        <v>2146</v>
      </c>
      <c r="C14305" t="s">
        <v>1868</v>
      </c>
      <c r="D14305" s="4">
        <v>30412</v>
      </c>
      <c r="E14305" s="4">
        <v>142075</v>
      </c>
      <c r="H14305" s="4">
        <v>13296186</v>
      </c>
      <c r="I14305" s="4">
        <v>13468673</v>
      </c>
      <c r="J14305" s="4">
        <v>172487</v>
      </c>
      <c r="K14305" s="4">
        <v>30412</v>
      </c>
    </row>
    <row r="14306" spans="1:11" x14ac:dyDescent="0.35">
      <c r="A14306" t="s">
        <v>1334</v>
      </c>
      <c r="B14306" t="s">
        <v>2173</v>
      </c>
      <c r="C14306" t="s">
        <v>1894</v>
      </c>
      <c r="D14306" s="4">
        <v>31000</v>
      </c>
      <c r="I14306" s="4">
        <v>31000</v>
      </c>
      <c r="J14306" s="4">
        <v>31000</v>
      </c>
      <c r="K14306" s="4">
        <v>31000</v>
      </c>
    </row>
    <row r="14307" spans="1:11" x14ac:dyDescent="0.35">
      <c r="A14307" t="s">
        <v>1334</v>
      </c>
      <c r="B14307" t="s">
        <v>2147</v>
      </c>
      <c r="C14307" t="s">
        <v>1869</v>
      </c>
      <c r="E14307" s="4">
        <v>0</v>
      </c>
      <c r="H14307" s="4">
        <v>3955200</v>
      </c>
      <c r="I14307" s="4">
        <v>3955200</v>
      </c>
      <c r="J14307">
        <v>0</v>
      </c>
      <c r="K14307" s="4">
        <v>0</v>
      </c>
    </row>
    <row r="14308" spans="1:11" x14ac:dyDescent="0.35">
      <c r="A14308" t="s">
        <v>1334</v>
      </c>
      <c r="B14308" t="s">
        <v>2148</v>
      </c>
      <c r="C14308" t="s">
        <v>1870</v>
      </c>
      <c r="D14308" s="4">
        <v>179786</v>
      </c>
      <c r="E14308" s="4">
        <v>10859565</v>
      </c>
      <c r="H14308" s="4">
        <v>384000</v>
      </c>
      <c r="I14308" s="4">
        <v>11423351</v>
      </c>
      <c r="J14308" s="4">
        <v>11039351</v>
      </c>
      <c r="K14308" s="4">
        <v>179786</v>
      </c>
    </row>
    <row r="14309" spans="1:11" x14ac:dyDescent="0.35">
      <c r="A14309" t="s">
        <v>1334</v>
      </c>
      <c r="B14309" t="s">
        <v>2149</v>
      </c>
      <c r="C14309" t="s">
        <v>1871</v>
      </c>
      <c r="D14309" s="4">
        <v>220455</v>
      </c>
      <c r="E14309" s="4">
        <v>10825000</v>
      </c>
      <c r="F14309" s="4">
        <v>30092</v>
      </c>
      <c r="H14309" s="4">
        <v>29817</v>
      </c>
      <c r="I14309" s="4">
        <v>11105364</v>
      </c>
      <c r="J14309" s="4">
        <v>11045455</v>
      </c>
      <c r="K14309" s="4">
        <v>220455</v>
      </c>
    </row>
    <row r="14310" spans="1:11" x14ac:dyDescent="0.35">
      <c r="A14310" t="s">
        <v>1334</v>
      </c>
      <c r="B14310" t="s">
        <v>2150</v>
      </c>
      <c r="C14310" t="s">
        <v>1872</v>
      </c>
      <c r="D14310" s="4">
        <v>1080924</v>
      </c>
      <c r="E14310" s="4">
        <v>98000</v>
      </c>
      <c r="I14310" s="4">
        <v>1178924</v>
      </c>
      <c r="J14310" s="4">
        <v>1178924</v>
      </c>
      <c r="K14310" s="4">
        <v>1080924</v>
      </c>
    </row>
    <row r="14311" spans="1:11" x14ac:dyDescent="0.35">
      <c r="A14311" t="s">
        <v>1334</v>
      </c>
      <c r="B14311" t="s">
        <v>2151</v>
      </c>
      <c r="C14311" t="s">
        <v>1873</v>
      </c>
      <c r="D14311" s="4">
        <v>6272</v>
      </c>
      <c r="I14311" s="4">
        <v>6272</v>
      </c>
      <c r="J14311" s="4">
        <v>6272</v>
      </c>
      <c r="K14311" s="4">
        <v>6272</v>
      </c>
    </row>
    <row r="14312" spans="1:11" x14ac:dyDescent="0.35">
      <c r="A14312" t="s">
        <v>1334</v>
      </c>
      <c r="B14312" t="s">
        <v>2152</v>
      </c>
      <c r="C14312" t="s">
        <v>1874</v>
      </c>
      <c r="D14312" s="4">
        <v>6177</v>
      </c>
      <c r="I14312" s="4">
        <v>6177</v>
      </c>
      <c r="J14312" s="4">
        <v>6177</v>
      </c>
      <c r="K14312" s="4">
        <v>6177</v>
      </c>
    </row>
    <row r="14313" spans="1:11" x14ac:dyDescent="0.35">
      <c r="A14313" t="s">
        <v>1334</v>
      </c>
      <c r="B14313" t="s">
        <v>2153</v>
      </c>
      <c r="C14313" t="s">
        <v>1875</v>
      </c>
      <c r="D14313" s="4">
        <v>0</v>
      </c>
      <c r="H14313" s="4">
        <v>102874</v>
      </c>
      <c r="I14313" s="4">
        <v>102874</v>
      </c>
      <c r="J14313" s="4">
        <v>0</v>
      </c>
      <c r="K14313" s="4">
        <v>0</v>
      </c>
    </row>
    <row r="14314" spans="1:11" x14ac:dyDescent="0.35">
      <c r="A14314" t="s">
        <v>1334</v>
      </c>
      <c r="B14314" t="s">
        <v>2154</v>
      </c>
      <c r="C14314" t="s">
        <v>1876</v>
      </c>
      <c r="D14314" s="4">
        <v>9411</v>
      </c>
      <c r="E14314" s="4">
        <v>0</v>
      </c>
      <c r="H14314" s="4">
        <v>554400</v>
      </c>
      <c r="I14314" s="4">
        <v>563811</v>
      </c>
      <c r="J14314" s="4">
        <v>9411</v>
      </c>
      <c r="K14314" s="4">
        <v>9411</v>
      </c>
    </row>
    <row r="14315" spans="1:11" x14ac:dyDescent="0.35">
      <c r="A14315" t="s">
        <v>1334</v>
      </c>
      <c r="B14315" t="s">
        <v>2155</v>
      </c>
      <c r="C14315" t="s">
        <v>1877</v>
      </c>
      <c r="D14315" s="4">
        <v>89168</v>
      </c>
      <c r="I14315" s="4">
        <v>89168</v>
      </c>
      <c r="J14315" s="4">
        <v>89168</v>
      </c>
      <c r="K14315" s="4">
        <v>89168</v>
      </c>
    </row>
    <row r="14316" spans="1:11" x14ac:dyDescent="0.35">
      <c r="A14316" t="s">
        <v>1334</v>
      </c>
      <c r="B14316" t="s">
        <v>2156</v>
      </c>
      <c r="D14316" s="4">
        <v>2807258</v>
      </c>
      <c r="E14316" s="4">
        <v>22234840</v>
      </c>
      <c r="F14316" s="4">
        <v>30092</v>
      </c>
      <c r="G14316" s="4">
        <v>486400</v>
      </c>
      <c r="H14316" s="4">
        <v>27780769</v>
      </c>
      <c r="I14316" s="4">
        <v>53339360</v>
      </c>
      <c r="J14316" s="4">
        <v>25042098</v>
      </c>
      <c r="K14316" s="4">
        <v>2807258</v>
      </c>
    </row>
    <row r="14317" spans="1:11" x14ac:dyDescent="0.35">
      <c r="A14317" t="s">
        <v>1334</v>
      </c>
      <c r="B14317" t="s">
        <v>2157</v>
      </c>
      <c r="C14317" t="s">
        <v>1879</v>
      </c>
      <c r="D14317" s="4">
        <v>8776</v>
      </c>
      <c r="E14317" s="4">
        <v>3868685</v>
      </c>
      <c r="I14317" s="4">
        <v>3877460</v>
      </c>
      <c r="J14317" s="4">
        <v>3877461</v>
      </c>
      <c r="K14317" s="4">
        <v>8776</v>
      </c>
    </row>
    <row r="14318" spans="1:11" x14ac:dyDescent="0.35">
      <c r="A14318" t="s">
        <v>1334</v>
      </c>
      <c r="B14318" t="s">
        <v>2186</v>
      </c>
      <c r="C14318" t="s">
        <v>1907</v>
      </c>
      <c r="D14318" s="4">
        <v>3917</v>
      </c>
      <c r="I14318" s="4">
        <v>3917</v>
      </c>
      <c r="J14318" s="4">
        <v>3917</v>
      </c>
      <c r="K14318" s="4">
        <v>3917</v>
      </c>
    </row>
    <row r="14319" spans="1:11" x14ac:dyDescent="0.35">
      <c r="A14319" t="s">
        <v>1334</v>
      </c>
      <c r="B14319" t="s">
        <v>2176</v>
      </c>
      <c r="C14319" t="s">
        <v>1897</v>
      </c>
      <c r="D14319" s="4">
        <v>3779</v>
      </c>
      <c r="I14319" s="4">
        <v>3779</v>
      </c>
      <c r="J14319" s="4">
        <v>3779</v>
      </c>
      <c r="K14319" s="4">
        <v>3779</v>
      </c>
    </row>
    <row r="14320" spans="1:11" x14ac:dyDescent="0.35">
      <c r="A14320" t="s">
        <v>1334</v>
      </c>
      <c r="B14320" t="s">
        <v>2158</v>
      </c>
      <c r="C14320" t="s">
        <v>1880</v>
      </c>
      <c r="D14320" s="4">
        <v>1287641</v>
      </c>
      <c r="I14320" s="4">
        <v>1287641</v>
      </c>
      <c r="J14320" s="4">
        <v>1287641</v>
      </c>
      <c r="K14320" s="4">
        <v>1287641</v>
      </c>
    </row>
    <row r="14321" spans="1:11" x14ac:dyDescent="0.35">
      <c r="A14321" t="s">
        <v>1334</v>
      </c>
      <c r="B14321" t="s">
        <v>2159</v>
      </c>
      <c r="C14321" t="s">
        <v>1881</v>
      </c>
      <c r="D14321" s="4">
        <v>1862325</v>
      </c>
      <c r="I14321" s="4">
        <v>1862325</v>
      </c>
      <c r="J14321" s="4">
        <v>1862325</v>
      </c>
      <c r="K14321" s="4">
        <v>1862325</v>
      </c>
    </row>
    <row r="14322" spans="1:11" x14ac:dyDescent="0.35">
      <c r="A14322" t="s">
        <v>1334</v>
      </c>
      <c r="B14322" t="s">
        <v>2174</v>
      </c>
      <c r="C14322" t="s">
        <v>1895</v>
      </c>
      <c r="D14322" s="4">
        <v>91311</v>
      </c>
      <c r="I14322" s="4">
        <v>91311</v>
      </c>
      <c r="J14322" s="4">
        <v>91311</v>
      </c>
      <c r="K14322" s="4">
        <v>91311</v>
      </c>
    </row>
    <row r="14323" spans="1:11" x14ac:dyDescent="0.35">
      <c r="A14323" t="s">
        <v>1334</v>
      </c>
      <c r="B14323" t="s">
        <v>2160</v>
      </c>
      <c r="C14323" t="s">
        <v>1882</v>
      </c>
      <c r="D14323" s="4">
        <v>572</v>
      </c>
      <c r="E14323" s="4">
        <v>104537</v>
      </c>
      <c r="F14323" s="4">
        <v>414020</v>
      </c>
      <c r="I14323" s="4">
        <v>519129</v>
      </c>
      <c r="J14323" s="4">
        <v>105109</v>
      </c>
      <c r="K14323" s="4">
        <v>572</v>
      </c>
    </row>
    <row r="14324" spans="1:11" x14ac:dyDescent="0.35">
      <c r="A14324" t="s">
        <v>1334</v>
      </c>
      <c r="B14324" t="s">
        <v>2161</v>
      </c>
      <c r="C14324" t="s">
        <v>1883</v>
      </c>
      <c r="D14324" s="4">
        <v>58783</v>
      </c>
      <c r="I14324" s="4">
        <v>58783</v>
      </c>
      <c r="J14324" s="4">
        <v>58783</v>
      </c>
      <c r="K14324" s="4">
        <v>58783</v>
      </c>
    </row>
    <row r="14325" spans="1:11" x14ac:dyDescent="0.35">
      <c r="A14325" t="s">
        <v>1334</v>
      </c>
      <c r="B14325" t="s">
        <v>2171</v>
      </c>
      <c r="C14325" t="s">
        <v>1892</v>
      </c>
      <c r="D14325" s="4">
        <v>1541</v>
      </c>
      <c r="I14325" s="4">
        <v>1541</v>
      </c>
      <c r="J14325" s="4">
        <v>1541</v>
      </c>
      <c r="K14325" s="4">
        <v>1541</v>
      </c>
    </row>
    <row r="14326" spans="1:11" x14ac:dyDescent="0.35">
      <c r="A14326" t="s">
        <v>1334</v>
      </c>
      <c r="B14326" t="s">
        <v>2162</v>
      </c>
      <c r="C14326" t="s">
        <v>1884</v>
      </c>
      <c r="D14326" s="4">
        <v>34992</v>
      </c>
      <c r="I14326" s="4">
        <v>34992</v>
      </c>
      <c r="J14326" s="4">
        <v>34992</v>
      </c>
      <c r="K14326" s="4">
        <v>34992</v>
      </c>
    </row>
    <row r="14327" spans="1:11" x14ac:dyDescent="0.35">
      <c r="A14327" t="s">
        <v>1334</v>
      </c>
      <c r="B14327" t="s">
        <v>2163</v>
      </c>
      <c r="D14327" s="4">
        <v>3353636</v>
      </c>
      <c r="E14327" s="4">
        <v>3973221</v>
      </c>
      <c r="F14327" s="4">
        <v>414020</v>
      </c>
      <c r="I14327" s="4">
        <v>7740878</v>
      </c>
      <c r="J14327" s="4">
        <v>7326857</v>
      </c>
      <c r="K14327" s="4">
        <v>3353636</v>
      </c>
    </row>
    <row r="14328" spans="1:11" x14ac:dyDescent="0.35">
      <c r="A14328" t="s">
        <v>1334</v>
      </c>
      <c r="B14328" t="s">
        <v>2164</v>
      </c>
      <c r="C14328" t="s">
        <v>1886</v>
      </c>
      <c r="D14328" s="4">
        <v>358203</v>
      </c>
      <c r="I14328" s="4">
        <v>358203</v>
      </c>
      <c r="J14328" s="4">
        <v>358203</v>
      </c>
      <c r="K14328" s="4">
        <v>358203</v>
      </c>
    </row>
    <row r="14329" spans="1:11" x14ac:dyDescent="0.35">
      <c r="A14329" t="s">
        <v>1334</v>
      </c>
      <c r="B14329" t="s">
        <v>2165</v>
      </c>
      <c r="D14329" s="4">
        <v>358203</v>
      </c>
      <c r="I14329" s="4">
        <v>358203</v>
      </c>
      <c r="J14329" s="4">
        <v>358203</v>
      </c>
      <c r="K14329" s="4">
        <v>358203</v>
      </c>
    </row>
    <row r="14330" spans="1:11" x14ac:dyDescent="0.35">
      <c r="A14330" t="s">
        <v>1334</v>
      </c>
      <c r="B14330" t="s">
        <v>2177</v>
      </c>
      <c r="C14330" t="s">
        <v>1898</v>
      </c>
      <c r="D14330" s="4">
        <v>57602</v>
      </c>
      <c r="I14330" s="4">
        <v>57602</v>
      </c>
      <c r="J14330" s="4">
        <v>57602</v>
      </c>
      <c r="K14330" s="4">
        <v>57602</v>
      </c>
    </row>
    <row r="14331" spans="1:11" x14ac:dyDescent="0.35">
      <c r="A14331" t="s">
        <v>1334</v>
      </c>
      <c r="B14331" t="s">
        <v>2183</v>
      </c>
      <c r="C14331" t="s">
        <v>1904</v>
      </c>
      <c r="D14331" s="4">
        <v>250000</v>
      </c>
      <c r="I14331" s="4">
        <v>250000</v>
      </c>
      <c r="J14331" s="4">
        <v>250000</v>
      </c>
      <c r="K14331" s="4">
        <v>250000</v>
      </c>
    </row>
    <row r="14332" spans="1:11" x14ac:dyDescent="0.35">
      <c r="A14332" t="s">
        <v>1334</v>
      </c>
      <c r="B14332" t="s">
        <v>2166</v>
      </c>
      <c r="C14332" t="s">
        <v>1888</v>
      </c>
      <c r="H14332" s="4">
        <v>1440000</v>
      </c>
      <c r="I14332" s="4">
        <v>1440000</v>
      </c>
      <c r="J14332">
        <v>0</v>
      </c>
      <c r="K14332" s="4">
        <v>0</v>
      </c>
    </row>
    <row r="14333" spans="1:11" x14ac:dyDescent="0.35">
      <c r="A14333" t="s">
        <v>1334</v>
      </c>
      <c r="B14333" t="s">
        <v>2180</v>
      </c>
      <c r="C14333" t="s">
        <v>1901</v>
      </c>
      <c r="E14333" s="4">
        <v>3000000</v>
      </c>
      <c r="I14333" s="4">
        <v>3000000</v>
      </c>
      <c r="J14333">
        <v>3000000</v>
      </c>
      <c r="K14333" s="4">
        <v>0</v>
      </c>
    </row>
    <row r="14334" spans="1:11" x14ac:dyDescent="0.35">
      <c r="A14334" t="s">
        <v>1334</v>
      </c>
      <c r="B14334" t="s">
        <v>2167</v>
      </c>
      <c r="C14334" t="s">
        <v>1889</v>
      </c>
      <c r="E14334" s="4">
        <v>3150000</v>
      </c>
      <c r="I14334" s="4">
        <v>3150000</v>
      </c>
      <c r="J14334">
        <v>3150000</v>
      </c>
      <c r="K14334" s="4">
        <v>0</v>
      </c>
    </row>
    <row r="14335" spans="1:11" x14ac:dyDescent="0.35">
      <c r="A14335" t="s">
        <v>1334</v>
      </c>
      <c r="B14335" t="s">
        <v>2168</v>
      </c>
      <c r="C14335" t="s">
        <v>1890</v>
      </c>
      <c r="E14335" s="4">
        <v>1500000</v>
      </c>
      <c r="I14335" s="4">
        <v>1500000</v>
      </c>
      <c r="J14335">
        <v>1500000</v>
      </c>
      <c r="K14335" s="4">
        <v>0</v>
      </c>
    </row>
    <row r="14336" spans="1:11" x14ac:dyDescent="0.35">
      <c r="A14336" t="s">
        <v>1334</v>
      </c>
      <c r="B14336" t="s">
        <v>2181</v>
      </c>
      <c r="C14336" t="s">
        <v>1902</v>
      </c>
      <c r="E14336" s="4">
        <v>6000000</v>
      </c>
      <c r="I14336" s="4">
        <v>6000000</v>
      </c>
      <c r="J14336">
        <v>6000000</v>
      </c>
      <c r="K14336" s="4">
        <v>0</v>
      </c>
    </row>
    <row r="14337" spans="1:11" x14ac:dyDescent="0.35">
      <c r="A14337" t="s">
        <v>1334</v>
      </c>
      <c r="B14337" t="s">
        <v>2169</v>
      </c>
      <c r="D14337" s="4">
        <v>307602</v>
      </c>
      <c r="E14337" s="4">
        <v>13650000</v>
      </c>
      <c r="H14337" s="4">
        <v>1440000</v>
      </c>
      <c r="I14337" s="4">
        <v>15397602</v>
      </c>
      <c r="J14337" s="4">
        <v>13957602</v>
      </c>
      <c r="K14337" s="4">
        <v>307602</v>
      </c>
    </row>
    <row r="14338" spans="1:11" x14ac:dyDescent="0.35">
      <c r="A14338" t="s">
        <v>1334</v>
      </c>
      <c r="B14338" t="s">
        <v>2170</v>
      </c>
      <c r="D14338" s="4">
        <v>99020018</v>
      </c>
      <c r="E14338" s="4">
        <v>63385896</v>
      </c>
      <c r="F14338" s="4">
        <v>37698301</v>
      </c>
      <c r="G14338" s="4">
        <v>23325055</v>
      </c>
      <c r="H14338" s="4">
        <v>71137081</v>
      </c>
      <c r="I14338" s="4">
        <v>294566352</v>
      </c>
      <c r="J14338" s="4">
        <f>SUM(D14338,E14338)</f>
        <v>162405914</v>
      </c>
      <c r="K14338" s="4">
        <v>99020018</v>
      </c>
    </row>
    <row r="14339" spans="1:11" x14ac:dyDescent="0.35">
      <c r="A14339" t="s">
        <v>1336</v>
      </c>
      <c r="B14339" t="s">
        <v>2118</v>
      </c>
      <c r="C14339" t="s">
        <v>1843</v>
      </c>
      <c r="D14339" s="4">
        <v>29723611</v>
      </c>
      <c r="E14339" s="4">
        <v>7936733</v>
      </c>
      <c r="F14339" s="4">
        <v>11571000</v>
      </c>
      <c r="I14339" s="4">
        <v>49231344</v>
      </c>
      <c r="J14339" s="4">
        <v>37660344</v>
      </c>
      <c r="K14339" s="4">
        <v>29723611</v>
      </c>
    </row>
    <row r="14340" spans="1:11" x14ac:dyDescent="0.35">
      <c r="A14340" t="s">
        <v>1336</v>
      </c>
      <c r="B14340" t="s">
        <v>2119</v>
      </c>
      <c r="C14340" t="s">
        <v>1844</v>
      </c>
      <c r="D14340" s="4">
        <v>1156066</v>
      </c>
      <c r="E14340" s="4">
        <v>108131</v>
      </c>
      <c r="F14340" s="4">
        <v>516864</v>
      </c>
      <c r="G14340" s="4">
        <v>478102</v>
      </c>
      <c r="H14340" s="4">
        <v>2385685</v>
      </c>
      <c r="I14340" s="4">
        <v>4644848</v>
      </c>
      <c r="J14340" s="4">
        <v>1264197</v>
      </c>
      <c r="K14340" s="4">
        <v>1156066</v>
      </c>
    </row>
    <row r="14341" spans="1:11" x14ac:dyDescent="0.35">
      <c r="A14341" t="s">
        <v>1336</v>
      </c>
      <c r="B14341" t="s">
        <v>2120</v>
      </c>
      <c r="C14341" t="s">
        <v>1845</v>
      </c>
      <c r="D14341" s="4">
        <v>3740071</v>
      </c>
      <c r="I14341" s="4">
        <v>3740071</v>
      </c>
      <c r="J14341" s="4">
        <v>3740071</v>
      </c>
      <c r="K14341" s="4">
        <v>3740071</v>
      </c>
    </row>
    <row r="14342" spans="1:11" x14ac:dyDescent="0.35">
      <c r="A14342" t="s">
        <v>1336</v>
      </c>
      <c r="B14342" t="s">
        <v>2121</v>
      </c>
      <c r="D14342" s="4">
        <v>34619749</v>
      </c>
      <c r="E14342" s="4">
        <v>8044863</v>
      </c>
      <c r="F14342" s="4">
        <v>12087864</v>
      </c>
      <c r="G14342" s="4">
        <v>478102</v>
      </c>
      <c r="H14342" s="4">
        <v>2385685</v>
      </c>
      <c r="I14342" s="4">
        <v>57616263</v>
      </c>
      <c r="J14342" s="4">
        <v>42664612</v>
      </c>
      <c r="K14342" s="4">
        <v>34619749</v>
      </c>
    </row>
    <row r="14343" spans="1:11" x14ac:dyDescent="0.35">
      <c r="A14343" t="s">
        <v>1336</v>
      </c>
      <c r="B14343" t="s">
        <v>2122</v>
      </c>
      <c r="C14343" t="s">
        <v>1846</v>
      </c>
      <c r="D14343" s="4">
        <v>7419432</v>
      </c>
      <c r="E14343" s="4">
        <v>11143252</v>
      </c>
      <c r="F14343" s="4">
        <v>2710410</v>
      </c>
      <c r="I14343" s="4">
        <v>21273094</v>
      </c>
      <c r="J14343" s="4">
        <v>18562684</v>
      </c>
      <c r="K14343" s="4">
        <v>7419432</v>
      </c>
    </row>
    <row r="14344" spans="1:11" x14ac:dyDescent="0.35">
      <c r="A14344" t="s">
        <v>1336</v>
      </c>
      <c r="B14344" t="s">
        <v>2123</v>
      </c>
      <c r="C14344" t="s">
        <v>1847</v>
      </c>
      <c r="D14344" s="4">
        <v>12951024</v>
      </c>
      <c r="F14344" s="4">
        <v>472973</v>
      </c>
      <c r="G14344" s="4">
        <v>84205</v>
      </c>
      <c r="H14344" s="4">
        <v>67771</v>
      </c>
      <c r="I14344" s="4">
        <v>13575974</v>
      </c>
      <c r="J14344" s="4">
        <v>12951024</v>
      </c>
      <c r="K14344" s="4">
        <v>12951024</v>
      </c>
    </row>
    <row r="14345" spans="1:11" x14ac:dyDescent="0.35">
      <c r="A14345" t="s">
        <v>1336</v>
      </c>
      <c r="B14345" t="s">
        <v>2124</v>
      </c>
      <c r="C14345" t="s">
        <v>1848</v>
      </c>
      <c r="D14345" s="4">
        <v>129241</v>
      </c>
      <c r="I14345" s="4">
        <v>129241</v>
      </c>
      <c r="J14345" s="4">
        <v>129241</v>
      </c>
      <c r="K14345" s="4">
        <v>129241</v>
      </c>
    </row>
    <row r="14346" spans="1:11" x14ac:dyDescent="0.35">
      <c r="A14346" t="s">
        <v>1336</v>
      </c>
      <c r="B14346" t="s">
        <v>2125</v>
      </c>
      <c r="D14346" s="4">
        <v>20499698</v>
      </c>
      <c r="E14346" s="4">
        <v>11143252</v>
      </c>
      <c r="F14346" s="4">
        <v>3183383</v>
      </c>
      <c r="G14346" s="4">
        <v>84205</v>
      </c>
      <c r="H14346" s="4">
        <v>67771</v>
      </c>
      <c r="I14346" s="4">
        <v>34978310</v>
      </c>
      <c r="J14346" s="4">
        <v>31642950</v>
      </c>
      <c r="K14346" s="4">
        <v>20499698</v>
      </c>
    </row>
    <row r="14347" spans="1:11" x14ac:dyDescent="0.35">
      <c r="A14347" t="s">
        <v>1336</v>
      </c>
      <c r="B14347" t="s">
        <v>2126</v>
      </c>
      <c r="C14347" t="s">
        <v>1850</v>
      </c>
      <c r="D14347" s="4">
        <v>8000000</v>
      </c>
      <c r="I14347" s="4">
        <v>8000000</v>
      </c>
      <c r="J14347" s="4">
        <v>8000000</v>
      </c>
      <c r="K14347" s="4">
        <v>8000000</v>
      </c>
    </row>
    <row r="14348" spans="1:11" x14ac:dyDescent="0.35">
      <c r="A14348" t="s">
        <v>1336</v>
      </c>
      <c r="B14348" t="s">
        <v>2127</v>
      </c>
      <c r="D14348" s="4">
        <v>8000000</v>
      </c>
      <c r="I14348" s="4">
        <v>8000000</v>
      </c>
      <c r="J14348" s="4">
        <v>8000000</v>
      </c>
      <c r="K14348" s="4">
        <v>8000000</v>
      </c>
    </row>
    <row r="14349" spans="1:11" x14ac:dyDescent="0.35">
      <c r="A14349" t="s">
        <v>1336</v>
      </c>
      <c r="B14349" t="s">
        <v>2128</v>
      </c>
      <c r="C14349" t="s">
        <v>1851</v>
      </c>
      <c r="D14349" s="4">
        <v>759427</v>
      </c>
      <c r="I14349" s="4">
        <v>759427</v>
      </c>
      <c r="J14349" s="4">
        <v>759427</v>
      </c>
      <c r="K14349" s="4">
        <v>759427</v>
      </c>
    </row>
    <row r="14350" spans="1:11" x14ac:dyDescent="0.35">
      <c r="A14350" t="s">
        <v>1336</v>
      </c>
      <c r="B14350" t="s">
        <v>2129</v>
      </c>
      <c r="C14350" t="s">
        <v>1852</v>
      </c>
      <c r="H14350" s="4">
        <v>16575</v>
      </c>
      <c r="I14350" s="4">
        <v>16575</v>
      </c>
      <c r="J14350">
        <v>0</v>
      </c>
      <c r="K14350" s="4">
        <v>0</v>
      </c>
    </row>
    <row r="14351" spans="1:11" x14ac:dyDescent="0.35">
      <c r="A14351" t="s">
        <v>1336</v>
      </c>
      <c r="B14351" t="s">
        <v>2130</v>
      </c>
      <c r="C14351" t="s">
        <v>1853</v>
      </c>
      <c r="D14351" s="4">
        <v>2309</v>
      </c>
      <c r="H14351" s="4">
        <v>4617</v>
      </c>
      <c r="I14351" s="4">
        <v>6926</v>
      </c>
      <c r="J14351" s="4">
        <v>2309</v>
      </c>
      <c r="K14351" s="4">
        <v>2309</v>
      </c>
    </row>
    <row r="14352" spans="1:11" x14ac:dyDescent="0.35">
      <c r="A14352" t="s">
        <v>1336</v>
      </c>
      <c r="B14352" t="s">
        <v>2172</v>
      </c>
      <c r="C14352" t="s">
        <v>1893</v>
      </c>
      <c r="H14352" s="4">
        <v>4104</v>
      </c>
      <c r="I14352" s="4">
        <v>4104</v>
      </c>
      <c r="J14352">
        <v>0</v>
      </c>
      <c r="K14352" s="4">
        <v>0</v>
      </c>
    </row>
    <row r="14353" spans="1:11" x14ac:dyDescent="0.35">
      <c r="A14353" t="s">
        <v>1336</v>
      </c>
      <c r="B14353" t="s">
        <v>2182</v>
      </c>
      <c r="C14353" t="s">
        <v>1903</v>
      </c>
      <c r="D14353" s="4">
        <v>31775</v>
      </c>
      <c r="I14353" s="4">
        <v>31775</v>
      </c>
      <c r="J14353" s="4">
        <v>31775</v>
      </c>
      <c r="K14353" s="4">
        <v>31775</v>
      </c>
    </row>
    <row r="14354" spans="1:11" x14ac:dyDescent="0.35">
      <c r="A14354" t="s">
        <v>1336</v>
      </c>
      <c r="B14354" t="s">
        <v>2131</v>
      </c>
      <c r="C14354" t="s">
        <v>1854</v>
      </c>
      <c r="D14354" s="4">
        <v>356288</v>
      </c>
      <c r="F14354" s="4">
        <v>780088</v>
      </c>
      <c r="I14354" s="4">
        <v>1136375</v>
      </c>
      <c r="J14354" s="4">
        <v>356288</v>
      </c>
      <c r="K14354" s="4">
        <v>356288</v>
      </c>
    </row>
    <row r="14355" spans="1:11" x14ac:dyDescent="0.35">
      <c r="A14355" t="s">
        <v>1336</v>
      </c>
      <c r="B14355" t="s">
        <v>2132</v>
      </c>
      <c r="C14355" t="s">
        <v>1855</v>
      </c>
      <c r="D14355" s="4">
        <v>287479</v>
      </c>
      <c r="E14355" s="4">
        <v>48968</v>
      </c>
      <c r="F14355" s="4">
        <v>115890</v>
      </c>
      <c r="G14355" s="4">
        <v>229393</v>
      </c>
      <c r="H14355" s="4">
        <v>12425</v>
      </c>
      <c r="I14355" s="4">
        <v>694154</v>
      </c>
      <c r="J14355" s="4">
        <v>336447</v>
      </c>
      <c r="K14355" s="4">
        <v>287479</v>
      </c>
    </row>
    <row r="14356" spans="1:11" x14ac:dyDescent="0.35">
      <c r="A14356" t="s">
        <v>1336</v>
      </c>
      <c r="B14356" t="s">
        <v>2133</v>
      </c>
      <c r="C14356" t="s">
        <v>1856</v>
      </c>
      <c r="H14356" s="4">
        <v>53840</v>
      </c>
      <c r="I14356" s="4">
        <v>53840</v>
      </c>
      <c r="J14356">
        <v>0</v>
      </c>
      <c r="K14356" s="4">
        <v>0</v>
      </c>
    </row>
    <row r="14357" spans="1:11" x14ac:dyDescent="0.35">
      <c r="A14357" t="s">
        <v>1336</v>
      </c>
      <c r="B14357" t="s">
        <v>2134</v>
      </c>
      <c r="C14357" t="s">
        <v>1857</v>
      </c>
      <c r="D14357" s="4">
        <v>38701</v>
      </c>
      <c r="I14357" s="4">
        <v>38701</v>
      </c>
      <c r="J14357" s="4">
        <v>38701</v>
      </c>
      <c r="K14357" s="4">
        <v>38701</v>
      </c>
    </row>
    <row r="14358" spans="1:11" x14ac:dyDescent="0.35">
      <c r="A14358" t="s">
        <v>1336</v>
      </c>
      <c r="B14358" t="s">
        <v>2185</v>
      </c>
      <c r="C14358" t="s">
        <v>1906</v>
      </c>
      <c r="H14358" s="4">
        <v>11229</v>
      </c>
      <c r="I14358" s="4">
        <v>11229</v>
      </c>
      <c r="J14358">
        <v>0</v>
      </c>
      <c r="K14358" s="4">
        <v>0</v>
      </c>
    </row>
    <row r="14359" spans="1:11" x14ac:dyDescent="0.35">
      <c r="A14359" t="s">
        <v>1336</v>
      </c>
      <c r="B14359" t="s">
        <v>2135</v>
      </c>
      <c r="C14359" t="s">
        <v>1858</v>
      </c>
      <c r="D14359" s="4">
        <v>5195</v>
      </c>
      <c r="E14359" s="4">
        <v>11878</v>
      </c>
      <c r="F14359" s="4">
        <v>10390</v>
      </c>
      <c r="H14359" s="4">
        <v>73235</v>
      </c>
      <c r="I14359" s="4">
        <v>100699</v>
      </c>
      <c r="J14359" s="4">
        <v>17073</v>
      </c>
      <c r="K14359" s="4">
        <v>5195</v>
      </c>
    </row>
    <row r="14360" spans="1:11" x14ac:dyDescent="0.35">
      <c r="A14360" t="s">
        <v>1336</v>
      </c>
      <c r="B14360" t="s">
        <v>2136</v>
      </c>
      <c r="C14360" t="s">
        <v>1859</v>
      </c>
      <c r="D14360" s="4">
        <v>455251</v>
      </c>
      <c r="E14360" s="4">
        <v>26180</v>
      </c>
      <c r="H14360" s="4">
        <v>400020</v>
      </c>
      <c r="I14360" s="4">
        <v>881451</v>
      </c>
      <c r="J14360" s="4">
        <v>481431</v>
      </c>
      <c r="K14360" s="4">
        <v>455251</v>
      </c>
    </row>
    <row r="14361" spans="1:11" x14ac:dyDescent="0.35">
      <c r="A14361" t="s">
        <v>1336</v>
      </c>
      <c r="B14361" t="s">
        <v>2137</v>
      </c>
      <c r="C14361" t="s">
        <v>1860</v>
      </c>
      <c r="E14361" s="4">
        <v>0</v>
      </c>
      <c r="H14361" s="4">
        <v>1413139</v>
      </c>
      <c r="I14361" s="4">
        <v>1413139</v>
      </c>
      <c r="J14361">
        <v>0</v>
      </c>
      <c r="K14361" s="4">
        <v>0</v>
      </c>
    </row>
    <row r="14362" spans="1:11" x14ac:dyDescent="0.35">
      <c r="A14362" t="s">
        <v>1336</v>
      </c>
      <c r="B14362" t="s">
        <v>2138</v>
      </c>
      <c r="C14362" t="s">
        <v>1861</v>
      </c>
      <c r="D14362" s="4">
        <v>249735</v>
      </c>
      <c r="I14362" s="4">
        <v>249735</v>
      </c>
      <c r="J14362" s="4">
        <v>249735</v>
      </c>
      <c r="K14362" s="4">
        <v>249735</v>
      </c>
    </row>
    <row r="14363" spans="1:11" x14ac:dyDescent="0.35">
      <c r="A14363" t="s">
        <v>1336</v>
      </c>
      <c r="B14363" t="s">
        <v>2139</v>
      </c>
      <c r="C14363" t="s">
        <v>1862</v>
      </c>
      <c r="D14363" s="4">
        <v>85464</v>
      </c>
      <c r="E14363" s="4">
        <v>0</v>
      </c>
      <c r="H14363" s="4">
        <v>1025571</v>
      </c>
      <c r="I14363" s="4">
        <v>1111036</v>
      </c>
      <c r="J14363" s="4">
        <v>85464</v>
      </c>
      <c r="K14363" s="4">
        <v>85464</v>
      </c>
    </row>
    <row r="14364" spans="1:11" x14ac:dyDescent="0.35">
      <c r="A14364" t="s">
        <v>1336</v>
      </c>
      <c r="B14364" t="s">
        <v>2140</v>
      </c>
      <c r="C14364" t="s">
        <v>1863</v>
      </c>
      <c r="D14364" s="4">
        <v>9183</v>
      </c>
      <c r="H14364" s="4">
        <v>31120</v>
      </c>
      <c r="I14364" s="4">
        <v>40303</v>
      </c>
      <c r="J14364" s="4">
        <v>9183</v>
      </c>
      <c r="K14364" s="4">
        <v>9183</v>
      </c>
    </row>
    <row r="14365" spans="1:11" x14ac:dyDescent="0.35">
      <c r="A14365" t="s">
        <v>1336</v>
      </c>
      <c r="B14365" t="s">
        <v>2192</v>
      </c>
      <c r="C14365" t="s">
        <v>1913</v>
      </c>
      <c r="H14365" s="4">
        <v>114341</v>
      </c>
      <c r="I14365" s="4">
        <v>114341</v>
      </c>
      <c r="J14365">
        <v>0</v>
      </c>
      <c r="K14365" s="4">
        <v>0</v>
      </c>
    </row>
    <row r="14366" spans="1:11" x14ac:dyDescent="0.35">
      <c r="A14366" t="s">
        <v>1336</v>
      </c>
      <c r="B14366" t="s">
        <v>2141</v>
      </c>
      <c r="D14366" s="4">
        <v>2280807</v>
      </c>
      <c r="E14366" s="4">
        <v>87026</v>
      </c>
      <c r="F14366" s="4">
        <v>906368</v>
      </c>
      <c r="G14366" s="4">
        <v>229393</v>
      </c>
      <c r="H14366" s="4">
        <v>3160216</v>
      </c>
      <c r="I14366" s="4">
        <v>6663809</v>
      </c>
      <c r="J14366" s="4">
        <v>2367833</v>
      </c>
      <c r="K14366" s="4">
        <v>2280807</v>
      </c>
    </row>
    <row r="14367" spans="1:11" x14ac:dyDescent="0.35">
      <c r="A14367" t="s">
        <v>1336</v>
      </c>
      <c r="B14367" t="s">
        <v>2143</v>
      </c>
      <c r="C14367" t="s">
        <v>1865</v>
      </c>
      <c r="H14367" s="4">
        <v>64792</v>
      </c>
      <c r="I14367" s="4">
        <v>64792</v>
      </c>
      <c r="J14367">
        <v>0</v>
      </c>
      <c r="K14367" s="4">
        <v>0</v>
      </c>
    </row>
    <row r="14368" spans="1:11" x14ac:dyDescent="0.35">
      <c r="A14368" t="s">
        <v>1336</v>
      </c>
      <c r="B14368" t="s">
        <v>2144</v>
      </c>
      <c r="C14368" t="s">
        <v>1866</v>
      </c>
      <c r="I14368" s="4">
        <v>0</v>
      </c>
      <c r="J14368">
        <v>0</v>
      </c>
      <c r="K14368" s="4">
        <v>0</v>
      </c>
    </row>
    <row r="14369" spans="1:11" x14ac:dyDescent="0.35">
      <c r="A14369" t="s">
        <v>1336</v>
      </c>
      <c r="B14369" t="s">
        <v>2145</v>
      </c>
      <c r="C14369" t="s">
        <v>1867</v>
      </c>
      <c r="D14369" s="4">
        <v>1890039</v>
      </c>
      <c r="F14369" s="4">
        <v>200000</v>
      </c>
      <c r="G14369" s="4">
        <v>262841</v>
      </c>
      <c r="H14369" s="4">
        <v>1938728</v>
      </c>
      <c r="I14369" s="4">
        <v>4291608</v>
      </c>
      <c r="J14369" s="4">
        <v>1890039</v>
      </c>
      <c r="K14369" s="4">
        <v>1890039</v>
      </c>
    </row>
    <row r="14370" spans="1:11" x14ac:dyDescent="0.35">
      <c r="A14370" t="s">
        <v>1336</v>
      </c>
      <c r="B14370" t="s">
        <v>2146</v>
      </c>
      <c r="C14370" t="s">
        <v>1868</v>
      </c>
      <c r="D14370" s="4">
        <v>5259</v>
      </c>
      <c r="G14370" s="4">
        <v>120965</v>
      </c>
      <c r="H14370" s="4">
        <v>3040143</v>
      </c>
      <c r="I14370" s="4">
        <v>3166367</v>
      </c>
      <c r="J14370" s="4">
        <v>5259</v>
      </c>
      <c r="K14370" s="4">
        <v>5259</v>
      </c>
    </row>
    <row r="14371" spans="1:11" x14ac:dyDescent="0.35">
      <c r="A14371" t="s">
        <v>1336</v>
      </c>
      <c r="B14371" t="s">
        <v>2173</v>
      </c>
      <c r="C14371" t="s">
        <v>1894</v>
      </c>
      <c r="D14371" s="4">
        <v>17105</v>
      </c>
      <c r="I14371" s="4">
        <v>17105</v>
      </c>
      <c r="J14371" s="4">
        <v>17105</v>
      </c>
      <c r="K14371" s="4">
        <v>17105</v>
      </c>
    </row>
    <row r="14372" spans="1:11" x14ac:dyDescent="0.35">
      <c r="A14372" t="s">
        <v>1336</v>
      </c>
      <c r="B14372" t="s">
        <v>2147</v>
      </c>
      <c r="C14372" t="s">
        <v>1869</v>
      </c>
      <c r="H14372" s="4">
        <v>855360</v>
      </c>
      <c r="I14372" s="4">
        <v>855360</v>
      </c>
      <c r="J14372">
        <v>0</v>
      </c>
      <c r="K14372" s="4">
        <v>0</v>
      </c>
    </row>
    <row r="14373" spans="1:11" x14ac:dyDescent="0.35">
      <c r="A14373" t="s">
        <v>1336</v>
      </c>
      <c r="B14373" t="s">
        <v>2148</v>
      </c>
      <c r="C14373" t="s">
        <v>1870</v>
      </c>
      <c r="D14373" s="4">
        <v>6420</v>
      </c>
      <c r="E14373" s="4">
        <v>15519</v>
      </c>
      <c r="G14373" s="4">
        <v>7090036</v>
      </c>
      <c r="I14373" s="4">
        <v>7111974</v>
      </c>
      <c r="J14373" s="4">
        <v>21939</v>
      </c>
      <c r="K14373" s="4">
        <v>6420</v>
      </c>
    </row>
    <row r="14374" spans="1:11" x14ac:dyDescent="0.35">
      <c r="A14374" t="s">
        <v>1336</v>
      </c>
      <c r="B14374" t="s">
        <v>2149</v>
      </c>
      <c r="C14374" t="s">
        <v>1871</v>
      </c>
      <c r="D14374" s="4">
        <v>157887</v>
      </c>
      <c r="F14374" s="4">
        <v>72235</v>
      </c>
      <c r="I14374" s="4">
        <v>230123</v>
      </c>
      <c r="J14374" s="4">
        <v>157887</v>
      </c>
      <c r="K14374" s="4">
        <v>157887</v>
      </c>
    </row>
    <row r="14375" spans="1:11" x14ac:dyDescent="0.35">
      <c r="A14375" t="s">
        <v>1336</v>
      </c>
      <c r="B14375" t="s">
        <v>2150</v>
      </c>
      <c r="C14375" t="s">
        <v>1872</v>
      </c>
      <c r="E14375" s="4">
        <v>245000</v>
      </c>
      <c r="I14375" s="4">
        <v>245000</v>
      </c>
      <c r="J14375">
        <v>245000</v>
      </c>
      <c r="K14375" s="4">
        <v>0</v>
      </c>
    </row>
    <row r="14376" spans="1:11" x14ac:dyDescent="0.35">
      <c r="A14376" t="s">
        <v>1336</v>
      </c>
      <c r="B14376" t="s">
        <v>2153</v>
      </c>
      <c r="C14376" t="s">
        <v>1875</v>
      </c>
      <c r="D14376" s="4">
        <v>0</v>
      </c>
      <c r="H14376" s="4">
        <v>29061</v>
      </c>
      <c r="I14376" s="4">
        <v>29061</v>
      </c>
      <c r="J14376" s="4">
        <v>0</v>
      </c>
      <c r="K14376" s="4">
        <v>0</v>
      </c>
    </row>
    <row r="14377" spans="1:11" x14ac:dyDescent="0.35">
      <c r="A14377" t="s">
        <v>1336</v>
      </c>
      <c r="B14377" t="s">
        <v>2154</v>
      </c>
      <c r="C14377" t="s">
        <v>1876</v>
      </c>
      <c r="D14377" s="4">
        <v>72717</v>
      </c>
      <c r="H14377" s="4">
        <v>255360</v>
      </c>
      <c r="I14377" s="4">
        <v>328077</v>
      </c>
      <c r="J14377" s="4">
        <v>72717</v>
      </c>
      <c r="K14377" s="4">
        <v>72717</v>
      </c>
    </row>
    <row r="14378" spans="1:11" x14ac:dyDescent="0.35">
      <c r="A14378" t="s">
        <v>1336</v>
      </c>
      <c r="B14378" t="s">
        <v>2155</v>
      </c>
      <c r="C14378" t="s">
        <v>1877</v>
      </c>
      <c r="D14378" s="4">
        <v>9249</v>
      </c>
      <c r="I14378" s="4">
        <v>9249</v>
      </c>
      <c r="J14378" s="4">
        <v>9249</v>
      </c>
      <c r="K14378" s="4">
        <v>9249</v>
      </c>
    </row>
    <row r="14379" spans="1:11" x14ac:dyDescent="0.35">
      <c r="A14379" t="s">
        <v>1336</v>
      </c>
      <c r="B14379" t="s">
        <v>2156</v>
      </c>
      <c r="D14379" s="4">
        <v>2158677</v>
      </c>
      <c r="E14379" s="4">
        <v>260519</v>
      </c>
      <c r="F14379" s="4">
        <v>272235</v>
      </c>
      <c r="G14379" s="4">
        <v>7473841</v>
      </c>
      <c r="H14379" s="4">
        <v>6183443</v>
      </c>
      <c r="I14379" s="4">
        <v>16348715</v>
      </c>
      <c r="J14379" s="4">
        <v>2419196</v>
      </c>
      <c r="K14379" s="4">
        <v>2158677</v>
      </c>
    </row>
    <row r="14380" spans="1:11" x14ac:dyDescent="0.35">
      <c r="A14380" t="s">
        <v>1336</v>
      </c>
      <c r="B14380" t="s">
        <v>2157</v>
      </c>
      <c r="C14380" t="s">
        <v>1879</v>
      </c>
      <c r="D14380" s="4">
        <v>1358262</v>
      </c>
      <c r="I14380" s="4">
        <v>1358262</v>
      </c>
      <c r="J14380" s="4">
        <v>1358262</v>
      </c>
      <c r="K14380" s="4">
        <v>1358262</v>
      </c>
    </row>
    <row r="14381" spans="1:11" x14ac:dyDescent="0.35">
      <c r="A14381" t="s">
        <v>1336</v>
      </c>
      <c r="B14381" t="s">
        <v>2186</v>
      </c>
      <c r="C14381" t="s">
        <v>1907</v>
      </c>
      <c r="D14381" s="4">
        <v>3917</v>
      </c>
      <c r="I14381" s="4">
        <v>3917</v>
      </c>
      <c r="J14381" s="4">
        <v>3917</v>
      </c>
      <c r="K14381" s="4">
        <v>3917</v>
      </c>
    </row>
    <row r="14382" spans="1:11" x14ac:dyDescent="0.35">
      <c r="A14382" t="s">
        <v>1336</v>
      </c>
      <c r="B14382" t="s">
        <v>2158</v>
      </c>
      <c r="C14382" t="s">
        <v>1880</v>
      </c>
      <c r="D14382" s="4">
        <v>1423219</v>
      </c>
      <c r="I14382" s="4">
        <v>1423219</v>
      </c>
      <c r="J14382" s="4">
        <v>1423219</v>
      </c>
      <c r="K14382" s="4">
        <v>1423219</v>
      </c>
    </row>
    <row r="14383" spans="1:11" x14ac:dyDescent="0.35">
      <c r="A14383" t="s">
        <v>1336</v>
      </c>
      <c r="B14383" t="s">
        <v>2159</v>
      </c>
      <c r="C14383" t="s">
        <v>1881</v>
      </c>
      <c r="D14383" s="4">
        <v>1868617</v>
      </c>
      <c r="I14383" s="4">
        <v>1868617</v>
      </c>
      <c r="J14383" s="4">
        <v>1868617</v>
      </c>
      <c r="K14383" s="4">
        <v>1868617</v>
      </c>
    </row>
    <row r="14384" spans="1:11" x14ac:dyDescent="0.35">
      <c r="A14384" t="s">
        <v>1336</v>
      </c>
      <c r="B14384" t="s">
        <v>2160</v>
      </c>
      <c r="C14384" t="s">
        <v>1882</v>
      </c>
      <c r="D14384" s="4">
        <v>323740</v>
      </c>
      <c r="I14384" s="4">
        <v>323740</v>
      </c>
      <c r="J14384" s="4">
        <v>323740</v>
      </c>
      <c r="K14384" s="4">
        <v>323740</v>
      </c>
    </row>
    <row r="14385" spans="1:11" x14ac:dyDescent="0.35">
      <c r="A14385" t="s">
        <v>1336</v>
      </c>
      <c r="B14385" t="s">
        <v>2161</v>
      </c>
      <c r="C14385" t="s">
        <v>1883</v>
      </c>
      <c r="D14385" s="4">
        <v>32448</v>
      </c>
      <c r="I14385" s="4">
        <v>32448</v>
      </c>
      <c r="J14385" s="4">
        <v>32448</v>
      </c>
      <c r="K14385" s="4">
        <v>32448</v>
      </c>
    </row>
    <row r="14386" spans="1:11" x14ac:dyDescent="0.35">
      <c r="A14386" t="s">
        <v>1336</v>
      </c>
      <c r="B14386" t="s">
        <v>2163</v>
      </c>
      <c r="D14386" s="4">
        <v>5010205</v>
      </c>
      <c r="I14386" s="4">
        <v>5010205</v>
      </c>
      <c r="J14386" s="4">
        <v>5010205</v>
      </c>
      <c r="K14386" s="4">
        <v>5010205</v>
      </c>
    </row>
    <row r="14387" spans="1:11" x14ac:dyDescent="0.35">
      <c r="A14387" t="s">
        <v>1336</v>
      </c>
      <c r="B14387" t="s">
        <v>2164</v>
      </c>
      <c r="C14387" t="s">
        <v>1886</v>
      </c>
      <c r="D14387" s="4">
        <v>287505</v>
      </c>
      <c r="I14387" s="4">
        <v>287505</v>
      </c>
      <c r="J14387" s="4">
        <v>287505</v>
      </c>
      <c r="K14387" s="4">
        <v>287505</v>
      </c>
    </row>
    <row r="14388" spans="1:11" x14ac:dyDescent="0.35">
      <c r="A14388" t="s">
        <v>1336</v>
      </c>
      <c r="B14388" t="s">
        <v>2165</v>
      </c>
      <c r="D14388" s="4">
        <v>287505</v>
      </c>
      <c r="I14388" s="4">
        <v>287505</v>
      </c>
      <c r="J14388" s="4">
        <v>287505</v>
      </c>
      <c r="K14388" s="4">
        <v>287505</v>
      </c>
    </row>
    <row r="14389" spans="1:11" x14ac:dyDescent="0.35">
      <c r="A14389" t="s">
        <v>1336</v>
      </c>
      <c r="B14389" t="s">
        <v>2183</v>
      </c>
      <c r="C14389" t="s">
        <v>1904</v>
      </c>
      <c r="D14389" s="4">
        <v>125000</v>
      </c>
      <c r="I14389" s="4">
        <v>125000</v>
      </c>
      <c r="J14389" s="4">
        <v>125000</v>
      </c>
      <c r="K14389" s="4">
        <v>125000</v>
      </c>
    </row>
    <row r="14390" spans="1:11" x14ac:dyDescent="0.35">
      <c r="A14390" t="s">
        <v>1336</v>
      </c>
      <c r="B14390" t="s">
        <v>2166</v>
      </c>
      <c r="C14390" t="s">
        <v>1888</v>
      </c>
      <c r="H14390" s="4">
        <v>912000</v>
      </c>
      <c r="I14390" s="4">
        <v>912000</v>
      </c>
      <c r="J14390">
        <v>0</v>
      </c>
      <c r="K14390" s="4">
        <v>0</v>
      </c>
    </row>
    <row r="14391" spans="1:11" x14ac:dyDescent="0.35">
      <c r="A14391" t="s">
        <v>1336</v>
      </c>
      <c r="B14391" t="s">
        <v>2180</v>
      </c>
      <c r="C14391" t="s">
        <v>1901</v>
      </c>
      <c r="G14391" s="4">
        <v>510000</v>
      </c>
      <c r="I14391" s="4">
        <v>510000</v>
      </c>
      <c r="J14391">
        <v>0</v>
      </c>
      <c r="K14391" s="4">
        <v>0</v>
      </c>
    </row>
    <row r="14392" spans="1:11" x14ac:dyDescent="0.35">
      <c r="A14392" t="s">
        <v>1336</v>
      </c>
      <c r="B14392" t="s">
        <v>2167</v>
      </c>
      <c r="C14392" t="s">
        <v>1889</v>
      </c>
      <c r="G14392" s="4">
        <v>924000</v>
      </c>
      <c r="I14392" s="4">
        <v>924000</v>
      </c>
      <c r="J14392">
        <v>0</v>
      </c>
      <c r="K14392" s="4">
        <v>0</v>
      </c>
    </row>
    <row r="14393" spans="1:11" x14ac:dyDescent="0.35">
      <c r="A14393" t="s">
        <v>1336</v>
      </c>
      <c r="B14393" t="s">
        <v>2168</v>
      </c>
      <c r="C14393" t="s">
        <v>1890</v>
      </c>
      <c r="G14393" s="4">
        <v>390000</v>
      </c>
      <c r="I14393" s="4">
        <v>390000</v>
      </c>
      <c r="J14393">
        <v>0</v>
      </c>
      <c r="K14393" s="4">
        <v>0</v>
      </c>
    </row>
    <row r="14394" spans="1:11" x14ac:dyDescent="0.35">
      <c r="A14394" t="s">
        <v>1336</v>
      </c>
      <c r="B14394" t="s">
        <v>2181</v>
      </c>
      <c r="C14394" t="s">
        <v>1902</v>
      </c>
      <c r="G14394" s="4">
        <v>1020000</v>
      </c>
      <c r="I14394" s="4">
        <v>1020000</v>
      </c>
      <c r="J14394">
        <v>0</v>
      </c>
      <c r="K14394" s="4">
        <v>0</v>
      </c>
    </row>
    <row r="14395" spans="1:11" x14ac:dyDescent="0.35">
      <c r="A14395" t="s">
        <v>1336</v>
      </c>
      <c r="B14395" t="s">
        <v>2169</v>
      </c>
      <c r="D14395" s="4">
        <v>125000</v>
      </c>
      <c r="G14395" s="4">
        <v>2844000</v>
      </c>
      <c r="H14395" s="4">
        <v>912000</v>
      </c>
      <c r="I14395" s="4">
        <v>3881000</v>
      </c>
      <c r="J14395" s="4">
        <v>125000</v>
      </c>
      <c r="K14395" s="4">
        <v>125000</v>
      </c>
    </row>
    <row r="14396" spans="1:11" x14ac:dyDescent="0.35">
      <c r="A14396" t="s">
        <v>1336</v>
      </c>
      <c r="B14396" t="s">
        <v>2170</v>
      </c>
      <c r="D14396" s="4">
        <v>72981641</v>
      </c>
      <c r="E14396" s="4">
        <v>19535660</v>
      </c>
      <c r="F14396" s="4">
        <v>16449851</v>
      </c>
      <c r="G14396" s="4">
        <v>11109541</v>
      </c>
      <c r="H14396" s="4">
        <v>12709114</v>
      </c>
      <c r="I14396" s="4">
        <v>132785807</v>
      </c>
      <c r="J14396" s="4">
        <f>SUM(D14396,E14396)</f>
        <v>92517301</v>
      </c>
      <c r="K14396" s="4">
        <v>72981641</v>
      </c>
    </row>
    <row r="14397" spans="1:11" x14ac:dyDescent="0.35">
      <c r="A14397" t="s">
        <v>1339</v>
      </c>
      <c r="B14397" t="s">
        <v>2118</v>
      </c>
      <c r="C14397" t="s">
        <v>1843</v>
      </c>
      <c r="D14397" s="4">
        <v>3149602</v>
      </c>
      <c r="E14397" s="4">
        <v>2363301</v>
      </c>
      <c r="F14397" s="4">
        <v>2952600</v>
      </c>
      <c r="I14397" s="4">
        <v>8465503</v>
      </c>
      <c r="J14397" s="4">
        <v>5512903</v>
      </c>
      <c r="K14397" s="4">
        <v>3149602</v>
      </c>
    </row>
    <row r="14398" spans="1:11" x14ac:dyDescent="0.35">
      <c r="A14398" t="s">
        <v>1339</v>
      </c>
      <c r="B14398" t="s">
        <v>2119</v>
      </c>
      <c r="C14398" t="s">
        <v>1844</v>
      </c>
      <c r="D14398" s="4">
        <v>236311</v>
      </c>
      <c r="E14398" s="4">
        <v>147490</v>
      </c>
      <c r="F14398" s="4">
        <v>268662</v>
      </c>
      <c r="G14398" s="4">
        <v>224500</v>
      </c>
      <c r="H14398" s="4">
        <v>67500</v>
      </c>
      <c r="I14398" s="4">
        <v>944463</v>
      </c>
      <c r="J14398" s="4">
        <v>383801</v>
      </c>
      <c r="K14398" s="4">
        <v>236311</v>
      </c>
    </row>
    <row r="14399" spans="1:11" x14ac:dyDescent="0.35">
      <c r="A14399" t="s">
        <v>1339</v>
      </c>
      <c r="B14399" t="s">
        <v>2120</v>
      </c>
      <c r="C14399" t="s">
        <v>1845</v>
      </c>
      <c r="D14399" s="4">
        <v>21129</v>
      </c>
      <c r="F14399" s="4">
        <v>307467</v>
      </c>
      <c r="G14399" s="4">
        <v>239470</v>
      </c>
      <c r="H14399" s="4">
        <v>137473</v>
      </c>
      <c r="I14399" s="4">
        <v>705539</v>
      </c>
      <c r="J14399" s="4">
        <v>21129</v>
      </c>
      <c r="K14399" s="4">
        <v>21129</v>
      </c>
    </row>
    <row r="14400" spans="1:11" x14ac:dyDescent="0.35">
      <c r="A14400" t="s">
        <v>1339</v>
      </c>
      <c r="B14400" t="s">
        <v>2121</v>
      </c>
      <c r="D14400" s="4">
        <v>3407042</v>
      </c>
      <c r="E14400" s="4">
        <v>2510791</v>
      </c>
      <c r="F14400" s="4">
        <v>3528729</v>
      </c>
      <c r="G14400" s="4">
        <v>463970</v>
      </c>
      <c r="H14400" s="4">
        <v>204973</v>
      </c>
      <c r="I14400" s="4">
        <v>10115505</v>
      </c>
      <c r="J14400" s="4">
        <v>5917833</v>
      </c>
      <c r="K14400" s="4">
        <v>3407042</v>
      </c>
    </row>
    <row r="14401" spans="1:11" x14ac:dyDescent="0.35">
      <c r="A14401" t="s">
        <v>1339</v>
      </c>
      <c r="B14401" t="s">
        <v>2122</v>
      </c>
      <c r="C14401" t="s">
        <v>1846</v>
      </c>
      <c r="D14401" s="4">
        <v>9891655</v>
      </c>
      <c r="I14401" s="4">
        <v>9891655</v>
      </c>
      <c r="J14401" s="4">
        <v>9891655</v>
      </c>
      <c r="K14401" s="4">
        <v>9891655</v>
      </c>
    </row>
    <row r="14402" spans="1:11" x14ac:dyDescent="0.35">
      <c r="A14402" t="s">
        <v>1339</v>
      </c>
      <c r="B14402" t="s">
        <v>2123</v>
      </c>
      <c r="C14402" t="s">
        <v>1847</v>
      </c>
      <c r="D14402" s="4">
        <v>2620177</v>
      </c>
      <c r="F14402" s="4">
        <v>880000</v>
      </c>
      <c r="H14402" s="4">
        <v>660000</v>
      </c>
      <c r="I14402" s="4">
        <v>4160177</v>
      </c>
      <c r="J14402" s="4">
        <v>2620177</v>
      </c>
      <c r="K14402" s="4">
        <v>2620177</v>
      </c>
    </row>
    <row r="14403" spans="1:11" x14ac:dyDescent="0.35">
      <c r="A14403" t="s">
        <v>1339</v>
      </c>
      <c r="B14403" t="s">
        <v>2124</v>
      </c>
      <c r="C14403" t="s">
        <v>1848</v>
      </c>
      <c r="D14403" s="4">
        <v>190811</v>
      </c>
      <c r="I14403" s="4">
        <v>190811</v>
      </c>
      <c r="J14403" s="4">
        <v>190811</v>
      </c>
      <c r="K14403" s="4">
        <v>190811</v>
      </c>
    </row>
    <row r="14404" spans="1:11" x14ac:dyDescent="0.35">
      <c r="A14404" t="s">
        <v>1339</v>
      </c>
      <c r="B14404" t="s">
        <v>2125</v>
      </c>
      <c r="D14404" s="4">
        <v>12702642</v>
      </c>
      <c r="F14404" s="4">
        <v>880000</v>
      </c>
      <c r="H14404" s="4">
        <v>660000</v>
      </c>
      <c r="I14404" s="4">
        <v>14242642</v>
      </c>
      <c r="J14404" s="4">
        <v>12702642</v>
      </c>
      <c r="K14404" s="4">
        <v>12702642</v>
      </c>
    </row>
    <row r="14405" spans="1:11" x14ac:dyDescent="0.35">
      <c r="A14405" t="s">
        <v>1339</v>
      </c>
      <c r="B14405" t="s">
        <v>2126</v>
      </c>
      <c r="C14405" t="s">
        <v>1850</v>
      </c>
      <c r="D14405" s="4">
        <v>810660</v>
      </c>
      <c r="I14405" s="4">
        <v>810660</v>
      </c>
      <c r="J14405" s="4">
        <v>810660</v>
      </c>
      <c r="K14405" s="4">
        <v>810660</v>
      </c>
    </row>
    <row r="14406" spans="1:11" x14ac:dyDescent="0.35">
      <c r="A14406" t="s">
        <v>1339</v>
      </c>
      <c r="B14406" t="s">
        <v>2127</v>
      </c>
      <c r="D14406" s="4">
        <v>810660</v>
      </c>
      <c r="I14406" s="4">
        <v>810660</v>
      </c>
      <c r="J14406" s="4">
        <v>810660</v>
      </c>
      <c r="K14406" s="4">
        <v>810660</v>
      </c>
    </row>
    <row r="14407" spans="1:11" x14ac:dyDescent="0.35">
      <c r="A14407" t="s">
        <v>1339</v>
      </c>
      <c r="B14407" t="s">
        <v>2128</v>
      </c>
      <c r="C14407" t="s">
        <v>1851</v>
      </c>
      <c r="D14407" s="4">
        <v>53864</v>
      </c>
      <c r="I14407" s="4">
        <v>53864</v>
      </c>
      <c r="J14407" s="4">
        <v>53864</v>
      </c>
      <c r="K14407" s="4">
        <v>53864</v>
      </c>
    </row>
    <row r="14408" spans="1:11" x14ac:dyDescent="0.35">
      <c r="A14408" t="s">
        <v>1339</v>
      </c>
      <c r="B14408" t="s">
        <v>2130</v>
      </c>
      <c r="C14408" t="s">
        <v>1853</v>
      </c>
      <c r="D14408" s="4">
        <v>1539</v>
      </c>
      <c r="I14408" s="4">
        <v>1539</v>
      </c>
      <c r="J14408" s="4">
        <v>1539</v>
      </c>
      <c r="K14408" s="4">
        <v>1539</v>
      </c>
    </row>
    <row r="14409" spans="1:11" x14ac:dyDescent="0.35">
      <c r="A14409" t="s">
        <v>1339</v>
      </c>
      <c r="B14409" t="s">
        <v>2182</v>
      </c>
      <c r="C14409" t="s">
        <v>1903</v>
      </c>
      <c r="D14409" s="4">
        <v>4508</v>
      </c>
      <c r="I14409" s="4">
        <v>4508</v>
      </c>
      <c r="J14409" s="4">
        <v>4508</v>
      </c>
      <c r="K14409" s="4">
        <v>4508</v>
      </c>
    </row>
    <row r="14410" spans="1:11" x14ac:dyDescent="0.35">
      <c r="A14410" t="s">
        <v>1339</v>
      </c>
      <c r="B14410" t="s">
        <v>2131</v>
      </c>
      <c r="C14410" t="s">
        <v>1854</v>
      </c>
      <c r="D14410" s="4">
        <v>118678</v>
      </c>
      <c r="F14410" s="4">
        <v>524542</v>
      </c>
      <c r="I14410" s="4">
        <v>643220</v>
      </c>
      <c r="J14410" s="4">
        <v>118678</v>
      </c>
      <c r="K14410" s="4">
        <v>118678</v>
      </c>
    </row>
    <row r="14411" spans="1:11" x14ac:dyDescent="0.35">
      <c r="A14411" t="s">
        <v>1339</v>
      </c>
      <c r="B14411" t="s">
        <v>2132</v>
      </c>
      <c r="C14411" t="s">
        <v>1855</v>
      </c>
      <c r="D14411" s="4">
        <v>94899</v>
      </c>
      <c r="F14411" s="4">
        <v>290393</v>
      </c>
      <c r="I14411" s="4">
        <v>385292</v>
      </c>
      <c r="J14411" s="4">
        <v>94899</v>
      </c>
      <c r="K14411" s="4">
        <v>94899</v>
      </c>
    </row>
    <row r="14412" spans="1:11" x14ac:dyDescent="0.35">
      <c r="A14412" t="s">
        <v>1339</v>
      </c>
      <c r="B14412" t="s">
        <v>2133</v>
      </c>
      <c r="C14412" t="s">
        <v>1856</v>
      </c>
      <c r="I14412" s="4">
        <v>0</v>
      </c>
      <c r="J14412">
        <v>0</v>
      </c>
      <c r="K14412" s="4">
        <v>0</v>
      </c>
    </row>
    <row r="14413" spans="1:11" x14ac:dyDescent="0.35">
      <c r="A14413" t="s">
        <v>1339</v>
      </c>
      <c r="B14413" t="s">
        <v>2134</v>
      </c>
      <c r="C14413" t="s">
        <v>1857</v>
      </c>
      <c r="D14413" s="4">
        <v>5432</v>
      </c>
      <c r="I14413" s="4">
        <v>5432</v>
      </c>
      <c r="J14413" s="4">
        <v>5432</v>
      </c>
      <c r="K14413" s="4">
        <v>5432</v>
      </c>
    </row>
    <row r="14414" spans="1:11" x14ac:dyDescent="0.35">
      <c r="A14414" t="s">
        <v>1339</v>
      </c>
      <c r="B14414" t="s">
        <v>2135</v>
      </c>
      <c r="C14414" t="s">
        <v>1858</v>
      </c>
      <c r="D14414" s="4">
        <v>61672</v>
      </c>
      <c r="H14414" s="4">
        <v>4022</v>
      </c>
      <c r="I14414" s="4">
        <v>65694</v>
      </c>
      <c r="J14414" s="4">
        <v>61672</v>
      </c>
      <c r="K14414" s="4">
        <v>61672</v>
      </c>
    </row>
    <row r="14415" spans="1:11" x14ac:dyDescent="0.35">
      <c r="A14415" t="s">
        <v>1339</v>
      </c>
      <c r="B14415" t="s">
        <v>2136</v>
      </c>
      <c r="C14415" t="s">
        <v>1859</v>
      </c>
      <c r="D14415" s="4">
        <v>376554</v>
      </c>
      <c r="E14415" s="4">
        <v>0</v>
      </c>
      <c r="F14415" s="4">
        <v>25000</v>
      </c>
      <c r="G14415" s="4">
        <v>168342</v>
      </c>
      <c r="I14415" s="4">
        <v>569896</v>
      </c>
      <c r="J14415" s="4">
        <v>376554</v>
      </c>
      <c r="K14415" s="4">
        <v>376554</v>
      </c>
    </row>
    <row r="14416" spans="1:11" x14ac:dyDescent="0.35">
      <c r="A14416" t="s">
        <v>1339</v>
      </c>
      <c r="B14416" t="s">
        <v>2137</v>
      </c>
      <c r="C14416" t="s">
        <v>1860</v>
      </c>
      <c r="D14416" s="4">
        <v>2500170</v>
      </c>
      <c r="G14416" s="4">
        <v>434812</v>
      </c>
      <c r="I14416" s="4">
        <v>2934982</v>
      </c>
      <c r="J14416" s="4">
        <v>2500170</v>
      </c>
      <c r="K14416" s="4">
        <v>2500170</v>
      </c>
    </row>
    <row r="14417" spans="1:11" x14ac:dyDescent="0.35">
      <c r="A14417" t="s">
        <v>1339</v>
      </c>
      <c r="B14417" t="s">
        <v>2138</v>
      </c>
      <c r="C14417" t="s">
        <v>1861</v>
      </c>
      <c r="D14417" s="4">
        <v>49434</v>
      </c>
      <c r="I14417" s="4">
        <v>49434</v>
      </c>
      <c r="J14417" s="4">
        <v>49434</v>
      </c>
      <c r="K14417" s="4">
        <v>49434</v>
      </c>
    </row>
    <row r="14418" spans="1:11" x14ac:dyDescent="0.35">
      <c r="A14418" t="s">
        <v>1339</v>
      </c>
      <c r="B14418" t="s">
        <v>2140</v>
      </c>
      <c r="C14418" t="s">
        <v>1863</v>
      </c>
      <c r="D14418" s="4">
        <v>9979</v>
      </c>
      <c r="F14418" s="4">
        <v>15560</v>
      </c>
      <c r="I14418" s="4">
        <v>25539</v>
      </c>
      <c r="J14418" s="4">
        <v>9979</v>
      </c>
      <c r="K14418" s="4">
        <v>9979</v>
      </c>
    </row>
    <row r="14419" spans="1:11" x14ac:dyDescent="0.35">
      <c r="A14419" t="s">
        <v>1339</v>
      </c>
      <c r="B14419" t="s">
        <v>2141</v>
      </c>
      <c r="D14419" s="4">
        <v>3276729</v>
      </c>
      <c r="E14419" s="4">
        <v>0</v>
      </c>
      <c r="F14419" s="4">
        <v>855495</v>
      </c>
      <c r="G14419" s="4">
        <v>603154</v>
      </c>
      <c r="H14419" s="4">
        <v>4022</v>
      </c>
      <c r="I14419" s="4">
        <v>4739400</v>
      </c>
      <c r="J14419" s="4">
        <v>3276729</v>
      </c>
      <c r="K14419" s="4">
        <v>3276729</v>
      </c>
    </row>
    <row r="14420" spans="1:11" x14ac:dyDescent="0.35">
      <c r="A14420" t="s">
        <v>1339</v>
      </c>
      <c r="B14420" t="s">
        <v>2144</v>
      </c>
      <c r="C14420" t="s">
        <v>1866</v>
      </c>
      <c r="I14420" s="4">
        <v>0</v>
      </c>
      <c r="J14420">
        <v>0</v>
      </c>
      <c r="K14420" s="4">
        <v>0</v>
      </c>
    </row>
    <row r="14421" spans="1:11" x14ac:dyDescent="0.35">
      <c r="A14421" t="s">
        <v>1339</v>
      </c>
      <c r="B14421" t="s">
        <v>2145</v>
      </c>
      <c r="C14421" t="s">
        <v>1867</v>
      </c>
      <c r="D14421" s="4">
        <v>18000</v>
      </c>
      <c r="E14421" s="4">
        <v>1097376</v>
      </c>
      <c r="F14421" s="4">
        <v>579600</v>
      </c>
      <c r="H14421" s="4">
        <v>290380</v>
      </c>
      <c r="I14421" s="4">
        <v>1985356</v>
      </c>
      <c r="J14421" s="4">
        <v>1115376</v>
      </c>
      <c r="K14421" s="4">
        <v>18000</v>
      </c>
    </row>
    <row r="14422" spans="1:11" x14ac:dyDescent="0.35">
      <c r="A14422" t="s">
        <v>1339</v>
      </c>
      <c r="B14422" t="s">
        <v>2146</v>
      </c>
      <c r="C14422" t="s">
        <v>1868</v>
      </c>
      <c r="D14422" s="4">
        <v>21262</v>
      </c>
      <c r="E14422" s="4">
        <v>783780</v>
      </c>
      <c r="H14422" s="4">
        <v>612231</v>
      </c>
      <c r="I14422" s="4">
        <v>1417274</v>
      </c>
      <c r="J14422" s="4">
        <v>805042</v>
      </c>
      <c r="K14422" s="4">
        <v>21262</v>
      </c>
    </row>
    <row r="14423" spans="1:11" x14ac:dyDescent="0.35">
      <c r="A14423" t="s">
        <v>1339</v>
      </c>
      <c r="B14423" t="s">
        <v>2173</v>
      </c>
      <c r="C14423" t="s">
        <v>1894</v>
      </c>
      <c r="D14423" s="4">
        <v>1309</v>
      </c>
      <c r="I14423" s="4">
        <v>1309</v>
      </c>
      <c r="J14423" s="4">
        <v>1309</v>
      </c>
      <c r="K14423" s="4">
        <v>1309</v>
      </c>
    </row>
    <row r="14424" spans="1:11" x14ac:dyDescent="0.35">
      <c r="A14424" t="s">
        <v>1339</v>
      </c>
      <c r="B14424" t="s">
        <v>2147</v>
      </c>
      <c r="C14424" t="s">
        <v>1869</v>
      </c>
      <c r="E14424" s="4">
        <v>672000</v>
      </c>
      <c r="H14424" s="4">
        <v>0</v>
      </c>
      <c r="I14424" s="4">
        <v>672000</v>
      </c>
      <c r="J14424">
        <v>672000</v>
      </c>
      <c r="K14424" s="4">
        <v>0</v>
      </c>
    </row>
    <row r="14425" spans="1:11" x14ac:dyDescent="0.35">
      <c r="A14425" t="s">
        <v>1339</v>
      </c>
      <c r="B14425" t="s">
        <v>2148</v>
      </c>
      <c r="C14425" t="s">
        <v>1870</v>
      </c>
      <c r="D14425" s="4">
        <v>18016</v>
      </c>
      <c r="E14425" s="4">
        <v>2108224</v>
      </c>
      <c r="F14425" s="4">
        <v>6651</v>
      </c>
      <c r="H14425" s="4">
        <v>1069631</v>
      </c>
      <c r="I14425" s="4">
        <v>3202521</v>
      </c>
      <c r="J14425" s="4">
        <v>2126240</v>
      </c>
      <c r="K14425" s="4">
        <v>18016</v>
      </c>
    </row>
    <row r="14426" spans="1:11" x14ac:dyDescent="0.35">
      <c r="A14426" t="s">
        <v>1339</v>
      </c>
      <c r="B14426" t="s">
        <v>2149</v>
      </c>
      <c r="C14426" t="s">
        <v>1871</v>
      </c>
      <c r="D14426" s="4">
        <v>375948</v>
      </c>
      <c r="E14426" s="4">
        <v>286430</v>
      </c>
      <c r="I14426" s="4">
        <v>662377</v>
      </c>
      <c r="J14426" s="4">
        <v>662378</v>
      </c>
      <c r="K14426" s="4">
        <v>375948</v>
      </c>
    </row>
    <row r="14427" spans="1:11" x14ac:dyDescent="0.35">
      <c r="A14427" t="s">
        <v>1339</v>
      </c>
      <c r="B14427" t="s">
        <v>2150</v>
      </c>
      <c r="C14427" t="s">
        <v>1872</v>
      </c>
      <c r="D14427" s="4">
        <v>245000</v>
      </c>
      <c r="I14427" s="4">
        <v>245000</v>
      </c>
      <c r="J14427" s="4">
        <v>245000</v>
      </c>
      <c r="K14427" s="4">
        <v>245000</v>
      </c>
    </row>
    <row r="14428" spans="1:11" x14ac:dyDescent="0.35">
      <c r="A14428" t="s">
        <v>1339</v>
      </c>
      <c r="B14428" t="s">
        <v>2153</v>
      </c>
      <c r="C14428" t="s">
        <v>1875</v>
      </c>
      <c r="H14428" s="4">
        <v>34873</v>
      </c>
      <c r="I14428" s="4">
        <v>34873</v>
      </c>
      <c r="J14428">
        <v>0</v>
      </c>
      <c r="K14428" s="4">
        <v>0</v>
      </c>
    </row>
    <row r="14429" spans="1:11" x14ac:dyDescent="0.35">
      <c r="A14429" t="s">
        <v>1339</v>
      </c>
      <c r="B14429" t="s">
        <v>2154</v>
      </c>
      <c r="C14429" t="s">
        <v>1876</v>
      </c>
      <c r="H14429" s="4">
        <v>0</v>
      </c>
      <c r="I14429" s="4">
        <v>0</v>
      </c>
      <c r="J14429">
        <v>0</v>
      </c>
      <c r="K14429" s="4">
        <v>0</v>
      </c>
    </row>
    <row r="14430" spans="1:11" x14ac:dyDescent="0.35">
      <c r="A14430" t="s">
        <v>1339</v>
      </c>
      <c r="B14430" t="s">
        <v>2155</v>
      </c>
      <c r="C14430" t="s">
        <v>1877</v>
      </c>
      <c r="D14430" s="4">
        <v>52033</v>
      </c>
      <c r="I14430" s="4">
        <v>52033</v>
      </c>
      <c r="J14430" s="4">
        <v>52033</v>
      </c>
      <c r="K14430" s="4">
        <v>52033</v>
      </c>
    </row>
    <row r="14431" spans="1:11" x14ac:dyDescent="0.35">
      <c r="A14431" t="s">
        <v>1339</v>
      </c>
      <c r="B14431" t="s">
        <v>2156</v>
      </c>
      <c r="D14431" s="4">
        <v>731567</v>
      </c>
      <c r="E14431" s="4">
        <v>4947809</v>
      </c>
      <c r="F14431" s="4">
        <v>586251</v>
      </c>
      <c r="H14431" s="4">
        <v>2007115</v>
      </c>
      <c r="I14431" s="4">
        <v>8272742</v>
      </c>
      <c r="J14431" s="4">
        <v>5679376</v>
      </c>
      <c r="K14431" s="4">
        <v>731567</v>
      </c>
    </row>
    <row r="14432" spans="1:11" x14ac:dyDescent="0.35">
      <c r="A14432" t="s">
        <v>1339</v>
      </c>
      <c r="B14432" t="s">
        <v>2157</v>
      </c>
      <c r="C14432" t="s">
        <v>1879</v>
      </c>
      <c r="D14432" s="4">
        <v>197382</v>
      </c>
      <c r="I14432" s="4">
        <v>197382</v>
      </c>
      <c r="J14432" s="4">
        <v>197382</v>
      </c>
      <c r="K14432" s="4">
        <v>197382</v>
      </c>
    </row>
    <row r="14433" spans="1:11" x14ac:dyDescent="0.35">
      <c r="A14433" t="s">
        <v>1339</v>
      </c>
      <c r="B14433" t="s">
        <v>2176</v>
      </c>
      <c r="C14433" t="s">
        <v>1897</v>
      </c>
      <c r="D14433" s="4">
        <v>2852</v>
      </c>
      <c r="I14433" s="4">
        <v>2852</v>
      </c>
      <c r="J14433" s="4">
        <v>2852</v>
      </c>
      <c r="K14433" s="4">
        <v>2852</v>
      </c>
    </row>
    <row r="14434" spans="1:11" x14ac:dyDescent="0.35">
      <c r="A14434" t="s">
        <v>1339</v>
      </c>
      <c r="B14434" t="s">
        <v>2159</v>
      </c>
      <c r="C14434" t="s">
        <v>1881</v>
      </c>
      <c r="D14434" s="4">
        <v>152794</v>
      </c>
      <c r="I14434" s="4">
        <v>152794</v>
      </c>
      <c r="J14434" s="4">
        <v>152794</v>
      </c>
      <c r="K14434" s="4">
        <v>152794</v>
      </c>
    </row>
    <row r="14435" spans="1:11" x14ac:dyDescent="0.35">
      <c r="A14435" t="s">
        <v>1339</v>
      </c>
      <c r="B14435" t="s">
        <v>2160</v>
      </c>
      <c r="C14435" t="s">
        <v>1882</v>
      </c>
      <c r="D14435" s="4">
        <v>15007</v>
      </c>
      <c r="I14435" s="4">
        <v>15007</v>
      </c>
      <c r="J14435" s="4">
        <v>15007</v>
      </c>
      <c r="K14435" s="4">
        <v>15007</v>
      </c>
    </row>
    <row r="14436" spans="1:11" x14ac:dyDescent="0.35">
      <c r="A14436" t="s">
        <v>1339</v>
      </c>
      <c r="B14436" t="s">
        <v>2179</v>
      </c>
      <c r="C14436" t="s">
        <v>1900</v>
      </c>
      <c r="D14436" s="4">
        <v>9943</v>
      </c>
      <c r="I14436" s="4">
        <v>9943</v>
      </c>
      <c r="J14436" s="4">
        <v>9943</v>
      </c>
      <c r="K14436" s="4">
        <v>9943</v>
      </c>
    </row>
    <row r="14437" spans="1:11" x14ac:dyDescent="0.35">
      <c r="A14437" t="s">
        <v>1339</v>
      </c>
      <c r="B14437" t="s">
        <v>2171</v>
      </c>
      <c r="C14437" t="s">
        <v>1892</v>
      </c>
      <c r="D14437" s="4">
        <v>10960</v>
      </c>
      <c r="I14437" s="4">
        <v>10960</v>
      </c>
      <c r="J14437" s="4">
        <v>10960</v>
      </c>
      <c r="K14437" s="4">
        <v>10960</v>
      </c>
    </row>
    <row r="14438" spans="1:11" x14ac:dyDescent="0.35">
      <c r="A14438" t="s">
        <v>1339</v>
      </c>
      <c r="B14438" t="s">
        <v>2162</v>
      </c>
      <c r="C14438" t="s">
        <v>1884</v>
      </c>
      <c r="D14438" s="4">
        <v>40953</v>
      </c>
      <c r="I14438" s="4">
        <v>40953</v>
      </c>
      <c r="J14438" s="4">
        <v>40953</v>
      </c>
      <c r="K14438" s="4">
        <v>40953</v>
      </c>
    </row>
    <row r="14439" spans="1:11" x14ac:dyDescent="0.35">
      <c r="A14439" t="s">
        <v>1339</v>
      </c>
      <c r="B14439" t="s">
        <v>2163</v>
      </c>
      <c r="D14439" s="4">
        <v>429890</v>
      </c>
      <c r="I14439" s="4">
        <v>429890</v>
      </c>
      <c r="J14439" s="4">
        <v>429890</v>
      </c>
      <c r="K14439" s="4">
        <v>429890</v>
      </c>
    </row>
    <row r="14440" spans="1:11" x14ac:dyDescent="0.35">
      <c r="A14440" t="s">
        <v>1339</v>
      </c>
      <c r="B14440" t="s">
        <v>2164</v>
      </c>
      <c r="C14440" t="s">
        <v>1886</v>
      </c>
      <c r="D14440" s="4">
        <v>25348</v>
      </c>
      <c r="G14440" s="4">
        <v>37706</v>
      </c>
      <c r="I14440" s="4">
        <v>63054</v>
      </c>
      <c r="J14440" s="4">
        <v>25348</v>
      </c>
      <c r="K14440" s="4">
        <v>25348</v>
      </c>
    </row>
    <row r="14441" spans="1:11" x14ac:dyDescent="0.35">
      <c r="A14441" t="s">
        <v>1339</v>
      </c>
      <c r="B14441" t="s">
        <v>2165</v>
      </c>
      <c r="D14441" s="4">
        <v>25348</v>
      </c>
      <c r="G14441" s="4">
        <v>37706</v>
      </c>
      <c r="I14441" s="4">
        <v>63054</v>
      </c>
      <c r="J14441" s="4">
        <v>25348</v>
      </c>
      <c r="K14441" s="4">
        <v>25348</v>
      </c>
    </row>
    <row r="14442" spans="1:11" x14ac:dyDescent="0.35">
      <c r="A14442" t="s">
        <v>1339</v>
      </c>
      <c r="B14442" t="s">
        <v>2166</v>
      </c>
      <c r="C14442" t="s">
        <v>1888</v>
      </c>
      <c r="E14442" s="4">
        <v>432000</v>
      </c>
      <c r="I14442" s="4">
        <v>432000</v>
      </c>
      <c r="J14442">
        <v>432000</v>
      </c>
      <c r="K14442" s="4">
        <v>0</v>
      </c>
    </row>
    <row r="14443" spans="1:11" x14ac:dyDescent="0.35">
      <c r="A14443" t="s">
        <v>1339</v>
      </c>
      <c r="B14443" t="s">
        <v>2167</v>
      </c>
      <c r="C14443" t="s">
        <v>1889</v>
      </c>
      <c r="E14443" s="4">
        <v>126000</v>
      </c>
      <c r="I14443" s="4">
        <v>126000</v>
      </c>
      <c r="J14443">
        <v>126000</v>
      </c>
      <c r="K14443" s="4">
        <v>0</v>
      </c>
    </row>
    <row r="14444" spans="1:11" x14ac:dyDescent="0.35">
      <c r="A14444" t="s">
        <v>1339</v>
      </c>
      <c r="B14444" t="s">
        <v>2168</v>
      </c>
      <c r="C14444" t="s">
        <v>1890</v>
      </c>
      <c r="E14444" s="4">
        <v>45000</v>
      </c>
      <c r="I14444" s="4">
        <v>45000</v>
      </c>
      <c r="J14444">
        <v>45000</v>
      </c>
      <c r="K14444" s="4">
        <v>0</v>
      </c>
    </row>
    <row r="14445" spans="1:11" x14ac:dyDescent="0.35">
      <c r="A14445" t="s">
        <v>1339</v>
      </c>
      <c r="B14445" t="s">
        <v>2169</v>
      </c>
      <c r="E14445" s="4">
        <v>603000</v>
      </c>
      <c r="I14445" s="4">
        <v>603000</v>
      </c>
      <c r="J14445">
        <v>603000</v>
      </c>
      <c r="K14445" s="4">
        <v>0</v>
      </c>
    </row>
    <row r="14446" spans="1:11" x14ac:dyDescent="0.35">
      <c r="A14446" t="s">
        <v>1339</v>
      </c>
      <c r="B14446" t="s">
        <v>2170</v>
      </c>
      <c r="D14446" s="4">
        <v>21383879</v>
      </c>
      <c r="E14446" s="4">
        <v>8061600</v>
      </c>
      <c r="F14446" s="4">
        <v>5850475</v>
      </c>
      <c r="G14446" s="4">
        <v>1104829</v>
      </c>
      <c r="H14446" s="4">
        <v>2876110</v>
      </c>
      <c r="I14446" s="4">
        <v>39276894</v>
      </c>
      <c r="J14446" s="4">
        <f>SUM(D14446,E14446)</f>
        <v>29445479</v>
      </c>
      <c r="K14446" s="4">
        <v>21383879</v>
      </c>
    </row>
    <row r="14447" spans="1:11" x14ac:dyDescent="0.35">
      <c r="A14447" t="s">
        <v>1342</v>
      </c>
      <c r="B14447" t="s">
        <v>2118</v>
      </c>
      <c r="C14447" t="s">
        <v>1843</v>
      </c>
      <c r="D14447" s="4">
        <v>91376682</v>
      </c>
      <c r="E14447" s="4">
        <v>14205841</v>
      </c>
      <c r="F14447" s="4">
        <v>25722200</v>
      </c>
      <c r="I14447" s="4">
        <v>131304723</v>
      </c>
      <c r="J14447" s="4">
        <v>105582523</v>
      </c>
      <c r="K14447" s="4">
        <v>91376682</v>
      </c>
    </row>
    <row r="14448" spans="1:11" x14ac:dyDescent="0.35">
      <c r="A14448" t="s">
        <v>1342</v>
      </c>
      <c r="B14448" t="s">
        <v>2119</v>
      </c>
      <c r="C14448" t="s">
        <v>1844</v>
      </c>
      <c r="D14448" s="4">
        <v>10126103</v>
      </c>
      <c r="G14448" s="4">
        <v>648136</v>
      </c>
      <c r="H14448" s="4">
        <v>762750</v>
      </c>
      <c r="I14448" s="4">
        <v>11536989</v>
      </c>
      <c r="J14448" s="4">
        <v>10126103</v>
      </c>
      <c r="K14448" s="4">
        <v>10126103</v>
      </c>
    </row>
    <row r="14449" spans="1:11" x14ac:dyDescent="0.35">
      <c r="A14449" t="s">
        <v>1342</v>
      </c>
      <c r="B14449" t="s">
        <v>2120</v>
      </c>
      <c r="C14449" t="s">
        <v>1845</v>
      </c>
      <c r="D14449" s="4">
        <v>10066587</v>
      </c>
      <c r="I14449" s="4">
        <v>10066587</v>
      </c>
      <c r="J14449" s="4">
        <v>10066587</v>
      </c>
      <c r="K14449" s="4">
        <v>10066587</v>
      </c>
    </row>
    <row r="14450" spans="1:11" x14ac:dyDescent="0.35">
      <c r="A14450" t="s">
        <v>1342</v>
      </c>
      <c r="B14450" t="s">
        <v>2121</v>
      </c>
      <c r="D14450" s="4">
        <v>111569373</v>
      </c>
      <c r="E14450" s="4">
        <v>14205841</v>
      </c>
      <c r="F14450" s="4">
        <v>25722200</v>
      </c>
      <c r="G14450" s="4">
        <v>648136</v>
      </c>
      <c r="H14450" s="4">
        <v>762750</v>
      </c>
      <c r="I14450" s="4">
        <v>152908299</v>
      </c>
      <c r="J14450" s="4">
        <v>125775214</v>
      </c>
      <c r="K14450" s="4">
        <v>111569373</v>
      </c>
    </row>
    <row r="14451" spans="1:11" x14ac:dyDescent="0.35">
      <c r="A14451" t="s">
        <v>1342</v>
      </c>
      <c r="B14451" t="s">
        <v>2122</v>
      </c>
      <c r="C14451" t="s">
        <v>1846</v>
      </c>
      <c r="D14451" s="4">
        <v>36614625</v>
      </c>
      <c r="E14451" s="4">
        <v>30000</v>
      </c>
      <c r="H14451" s="4">
        <v>14292679</v>
      </c>
      <c r="I14451" s="4">
        <v>50937304</v>
      </c>
      <c r="J14451" s="4">
        <v>36644625</v>
      </c>
      <c r="K14451" s="4">
        <v>36614625</v>
      </c>
    </row>
    <row r="14452" spans="1:11" x14ac:dyDescent="0.35">
      <c r="A14452" t="s">
        <v>1342</v>
      </c>
      <c r="B14452" t="s">
        <v>2123</v>
      </c>
      <c r="C14452" t="s">
        <v>1847</v>
      </c>
      <c r="D14452" s="4">
        <v>36460622</v>
      </c>
      <c r="F14452" s="4">
        <v>1891892</v>
      </c>
      <c r="I14452" s="4">
        <v>38352514</v>
      </c>
      <c r="J14452" s="4">
        <v>36460622</v>
      </c>
      <c r="K14452" s="4">
        <v>36460622</v>
      </c>
    </row>
    <row r="14453" spans="1:11" x14ac:dyDescent="0.35">
      <c r="A14453" t="s">
        <v>1342</v>
      </c>
      <c r="B14453" t="s">
        <v>2124</v>
      </c>
      <c r="C14453" t="s">
        <v>1848</v>
      </c>
      <c r="D14453" s="4">
        <v>36731</v>
      </c>
      <c r="I14453" s="4">
        <v>36731</v>
      </c>
      <c r="J14453" s="4">
        <v>36731</v>
      </c>
      <c r="K14453" s="4">
        <v>36731</v>
      </c>
    </row>
    <row r="14454" spans="1:11" x14ac:dyDescent="0.35">
      <c r="A14454" t="s">
        <v>1342</v>
      </c>
      <c r="B14454" t="s">
        <v>2125</v>
      </c>
      <c r="D14454" s="4">
        <v>73111977</v>
      </c>
      <c r="E14454" s="4">
        <v>30000</v>
      </c>
      <c r="F14454" s="4">
        <v>1891892</v>
      </c>
      <c r="H14454" s="4">
        <v>14292679</v>
      </c>
      <c r="I14454" s="4">
        <v>89326548</v>
      </c>
      <c r="J14454" s="4">
        <v>73141977</v>
      </c>
      <c r="K14454" s="4">
        <v>73111977</v>
      </c>
    </row>
    <row r="14455" spans="1:11" x14ac:dyDescent="0.35">
      <c r="A14455" t="s">
        <v>1342</v>
      </c>
      <c r="B14455" t="s">
        <v>2126</v>
      </c>
      <c r="C14455" t="s">
        <v>1850</v>
      </c>
      <c r="D14455" s="4">
        <v>24540</v>
      </c>
      <c r="E14455" s="4">
        <v>14400000</v>
      </c>
      <c r="I14455" s="4">
        <v>14424540</v>
      </c>
      <c r="J14455" s="4">
        <v>14424540</v>
      </c>
      <c r="K14455" s="4">
        <v>24540</v>
      </c>
    </row>
    <row r="14456" spans="1:11" x14ac:dyDescent="0.35">
      <c r="A14456" t="s">
        <v>1342</v>
      </c>
      <c r="B14456" t="s">
        <v>2127</v>
      </c>
      <c r="D14456" s="4">
        <v>24540</v>
      </c>
      <c r="E14456" s="4">
        <v>14400000</v>
      </c>
      <c r="I14456" s="4">
        <v>14424540</v>
      </c>
      <c r="J14456" s="4">
        <v>14424540</v>
      </c>
      <c r="K14456" s="4">
        <v>24540</v>
      </c>
    </row>
    <row r="14457" spans="1:11" x14ac:dyDescent="0.35">
      <c r="A14457" t="s">
        <v>1342</v>
      </c>
      <c r="B14457" t="s">
        <v>2128</v>
      </c>
      <c r="C14457" t="s">
        <v>1851</v>
      </c>
      <c r="D14457" s="4">
        <v>3097128</v>
      </c>
      <c r="I14457" s="4">
        <v>3097128</v>
      </c>
      <c r="J14457" s="4">
        <v>3097128</v>
      </c>
      <c r="K14457" s="4">
        <v>3097128</v>
      </c>
    </row>
    <row r="14458" spans="1:11" x14ac:dyDescent="0.35">
      <c r="A14458" t="s">
        <v>1342</v>
      </c>
      <c r="B14458" t="s">
        <v>2129</v>
      </c>
      <c r="C14458" t="s">
        <v>1852</v>
      </c>
      <c r="E14458" s="4">
        <v>45691</v>
      </c>
      <c r="I14458" s="4">
        <v>45691</v>
      </c>
      <c r="J14458">
        <v>45691</v>
      </c>
      <c r="K14458" s="4">
        <v>0</v>
      </c>
    </row>
    <row r="14459" spans="1:11" x14ac:dyDescent="0.35">
      <c r="A14459" t="s">
        <v>1342</v>
      </c>
      <c r="B14459" t="s">
        <v>2130</v>
      </c>
      <c r="C14459" t="s">
        <v>1853</v>
      </c>
      <c r="E14459" s="4">
        <v>18269</v>
      </c>
      <c r="I14459" s="4">
        <v>18269</v>
      </c>
      <c r="J14459">
        <v>18269</v>
      </c>
      <c r="K14459" s="4">
        <v>0</v>
      </c>
    </row>
    <row r="14460" spans="1:11" x14ac:dyDescent="0.35">
      <c r="A14460" t="s">
        <v>1342</v>
      </c>
      <c r="B14460" t="s">
        <v>2172</v>
      </c>
      <c r="C14460" t="s">
        <v>1893</v>
      </c>
      <c r="E14460" s="4">
        <v>21502</v>
      </c>
      <c r="I14460" s="4">
        <v>21502</v>
      </c>
      <c r="J14460">
        <v>21502</v>
      </c>
      <c r="K14460" s="4">
        <v>0</v>
      </c>
    </row>
    <row r="14461" spans="1:11" x14ac:dyDescent="0.35">
      <c r="A14461" t="s">
        <v>1342</v>
      </c>
      <c r="B14461" t="s">
        <v>2182</v>
      </c>
      <c r="C14461" t="s">
        <v>1903</v>
      </c>
      <c r="D14461" s="4">
        <v>9016</v>
      </c>
      <c r="I14461" s="4">
        <v>9016</v>
      </c>
      <c r="J14461" s="4">
        <v>9016</v>
      </c>
      <c r="K14461" s="4">
        <v>9016</v>
      </c>
    </row>
    <row r="14462" spans="1:11" x14ac:dyDescent="0.35">
      <c r="A14462" t="s">
        <v>1342</v>
      </c>
      <c r="B14462" t="s">
        <v>2131</v>
      </c>
      <c r="C14462" t="s">
        <v>1854</v>
      </c>
      <c r="D14462" s="4">
        <v>47188</v>
      </c>
      <c r="F14462" s="4">
        <v>1183581</v>
      </c>
      <c r="G14462" s="4">
        <v>20175</v>
      </c>
      <c r="H14462" s="4">
        <v>121048</v>
      </c>
      <c r="I14462" s="4">
        <v>1371992</v>
      </c>
      <c r="J14462" s="4">
        <v>47188</v>
      </c>
      <c r="K14462" s="4">
        <v>47188</v>
      </c>
    </row>
    <row r="14463" spans="1:11" x14ac:dyDescent="0.35">
      <c r="A14463" t="s">
        <v>1342</v>
      </c>
      <c r="B14463" t="s">
        <v>2132</v>
      </c>
      <c r="C14463" t="s">
        <v>1855</v>
      </c>
      <c r="D14463" s="4">
        <v>133135</v>
      </c>
      <c r="F14463" s="4">
        <v>1185039</v>
      </c>
      <c r="H14463" s="4">
        <v>492742</v>
      </c>
      <c r="I14463" s="4">
        <v>1810916</v>
      </c>
      <c r="J14463" s="4">
        <v>133135</v>
      </c>
      <c r="K14463" s="4">
        <v>133135</v>
      </c>
    </row>
    <row r="14464" spans="1:11" x14ac:dyDescent="0.35">
      <c r="A14464" t="s">
        <v>1342</v>
      </c>
      <c r="B14464" t="s">
        <v>2133</v>
      </c>
      <c r="C14464" t="s">
        <v>1856</v>
      </c>
      <c r="F14464" s="4">
        <v>28991</v>
      </c>
      <c r="I14464" s="4">
        <v>28991</v>
      </c>
      <c r="J14464">
        <v>0</v>
      </c>
      <c r="K14464" s="4">
        <v>0</v>
      </c>
    </row>
    <row r="14465" spans="1:11" x14ac:dyDescent="0.35">
      <c r="A14465" t="s">
        <v>1342</v>
      </c>
      <c r="B14465" t="s">
        <v>2134</v>
      </c>
      <c r="C14465" t="s">
        <v>1857</v>
      </c>
      <c r="D14465" s="4">
        <v>24055</v>
      </c>
      <c r="F14465" s="4">
        <v>151409</v>
      </c>
      <c r="H14465" s="4">
        <v>2037</v>
      </c>
      <c r="I14465" s="4">
        <v>177501</v>
      </c>
      <c r="J14465" s="4">
        <v>24055</v>
      </c>
      <c r="K14465" s="4">
        <v>24055</v>
      </c>
    </row>
    <row r="14466" spans="1:11" x14ac:dyDescent="0.35">
      <c r="A14466" t="s">
        <v>1342</v>
      </c>
      <c r="B14466" t="s">
        <v>2193</v>
      </c>
      <c r="C14466" t="s">
        <v>1914</v>
      </c>
      <c r="H14466" s="4">
        <v>45410</v>
      </c>
      <c r="I14466" s="4">
        <v>45410</v>
      </c>
      <c r="J14466">
        <v>0</v>
      </c>
      <c r="K14466" s="4">
        <v>0</v>
      </c>
    </row>
    <row r="14467" spans="1:11" x14ac:dyDescent="0.35">
      <c r="A14467" t="s">
        <v>1342</v>
      </c>
      <c r="B14467" t="s">
        <v>2135</v>
      </c>
      <c r="C14467" t="s">
        <v>1858</v>
      </c>
      <c r="D14467" s="4">
        <v>10390</v>
      </c>
      <c r="H14467" s="4">
        <v>57147</v>
      </c>
      <c r="I14467" s="4">
        <v>67537</v>
      </c>
      <c r="J14467" s="4">
        <v>10390</v>
      </c>
      <c r="K14467" s="4">
        <v>10390</v>
      </c>
    </row>
    <row r="14468" spans="1:11" x14ac:dyDescent="0.35">
      <c r="A14468" t="s">
        <v>1342</v>
      </c>
      <c r="B14468" t="s">
        <v>2136</v>
      </c>
      <c r="C14468" t="s">
        <v>1859</v>
      </c>
      <c r="D14468" s="4">
        <v>75000</v>
      </c>
      <c r="E14468" s="4">
        <v>50000</v>
      </c>
      <c r="G14468" s="4">
        <v>180421</v>
      </c>
      <c r="H14468" s="4">
        <v>1586548</v>
      </c>
      <c r="I14468" s="4">
        <v>1891968</v>
      </c>
      <c r="J14468" s="4">
        <v>125000</v>
      </c>
      <c r="K14468" s="4">
        <v>75000</v>
      </c>
    </row>
    <row r="14469" spans="1:11" x14ac:dyDescent="0.35">
      <c r="A14469" t="s">
        <v>1342</v>
      </c>
      <c r="B14469" t="s">
        <v>2194</v>
      </c>
      <c r="C14469" t="s">
        <v>1915</v>
      </c>
      <c r="H14469" s="4">
        <v>5</v>
      </c>
      <c r="I14469" s="4">
        <v>5</v>
      </c>
      <c r="J14469">
        <v>0</v>
      </c>
      <c r="K14469" s="4">
        <v>0</v>
      </c>
    </row>
    <row r="14470" spans="1:11" x14ac:dyDescent="0.35">
      <c r="A14470" t="s">
        <v>1342</v>
      </c>
      <c r="B14470" t="s">
        <v>2137</v>
      </c>
      <c r="C14470" t="s">
        <v>1860</v>
      </c>
      <c r="D14470" s="4">
        <v>217406</v>
      </c>
      <c r="E14470" s="4">
        <v>217406</v>
      </c>
      <c r="G14470" s="4">
        <v>326109</v>
      </c>
      <c r="H14470" s="4">
        <v>1739248</v>
      </c>
      <c r="I14470" s="4">
        <v>2500170</v>
      </c>
      <c r="J14470" s="4">
        <v>434812</v>
      </c>
      <c r="K14470" s="4">
        <v>217406</v>
      </c>
    </row>
    <row r="14471" spans="1:11" x14ac:dyDescent="0.35">
      <c r="A14471" t="s">
        <v>1342</v>
      </c>
      <c r="B14471" t="s">
        <v>2138</v>
      </c>
      <c r="C14471" t="s">
        <v>1861</v>
      </c>
      <c r="D14471" s="4">
        <v>595860</v>
      </c>
      <c r="I14471" s="4">
        <v>595860</v>
      </c>
      <c r="J14471" s="4">
        <v>595860</v>
      </c>
      <c r="K14471" s="4">
        <v>595860</v>
      </c>
    </row>
    <row r="14472" spans="1:11" x14ac:dyDescent="0.35">
      <c r="A14472" t="s">
        <v>1342</v>
      </c>
      <c r="B14472" t="s">
        <v>2139</v>
      </c>
      <c r="C14472" t="s">
        <v>1862</v>
      </c>
      <c r="D14472" s="4">
        <v>85464</v>
      </c>
      <c r="E14472" s="4">
        <v>683714</v>
      </c>
      <c r="G14472" s="4">
        <v>85464</v>
      </c>
      <c r="H14472" s="4">
        <v>3931356</v>
      </c>
      <c r="I14472" s="4">
        <v>4785999</v>
      </c>
      <c r="J14472" s="4">
        <v>769178</v>
      </c>
      <c r="K14472" s="4">
        <v>85464</v>
      </c>
    </row>
    <row r="14473" spans="1:11" x14ac:dyDescent="0.35">
      <c r="A14473" t="s">
        <v>1342</v>
      </c>
      <c r="B14473" t="s">
        <v>2140</v>
      </c>
      <c r="C14473" t="s">
        <v>1863</v>
      </c>
      <c r="G14473" s="4">
        <v>77799</v>
      </c>
      <c r="H14473" s="4">
        <v>7780</v>
      </c>
      <c r="I14473" s="4">
        <v>85579</v>
      </c>
      <c r="J14473">
        <v>0</v>
      </c>
      <c r="K14473" s="4">
        <v>0</v>
      </c>
    </row>
    <row r="14474" spans="1:11" x14ac:dyDescent="0.35">
      <c r="A14474" t="s">
        <v>1342</v>
      </c>
      <c r="B14474" t="s">
        <v>2192</v>
      </c>
      <c r="C14474" t="s">
        <v>1913</v>
      </c>
      <c r="F14474" s="4">
        <v>628053</v>
      </c>
      <c r="G14474" s="4">
        <v>157013</v>
      </c>
      <c r="I14474" s="4">
        <v>785067</v>
      </c>
      <c r="J14474">
        <v>0</v>
      </c>
      <c r="K14474" s="4">
        <v>0</v>
      </c>
    </row>
    <row r="14475" spans="1:11" x14ac:dyDescent="0.35">
      <c r="A14475" t="s">
        <v>1342</v>
      </c>
      <c r="B14475" t="s">
        <v>2141</v>
      </c>
      <c r="D14475" s="4">
        <v>4294642</v>
      </c>
      <c r="E14475" s="4">
        <v>1036582</v>
      </c>
      <c r="F14475" s="4">
        <v>3177073</v>
      </c>
      <c r="G14475" s="4">
        <v>846981</v>
      </c>
      <c r="H14475" s="4">
        <v>7983322</v>
      </c>
      <c r="I14475" s="4">
        <v>17338601</v>
      </c>
      <c r="J14475" s="4">
        <v>5331224</v>
      </c>
      <c r="K14475" s="4">
        <v>4294642</v>
      </c>
    </row>
    <row r="14476" spans="1:11" x14ac:dyDescent="0.35">
      <c r="A14476" t="s">
        <v>1342</v>
      </c>
      <c r="B14476" t="s">
        <v>2142</v>
      </c>
      <c r="C14476" t="s">
        <v>1864</v>
      </c>
      <c r="D14476" s="4">
        <v>55792</v>
      </c>
      <c r="I14476" s="4">
        <v>55792</v>
      </c>
      <c r="J14476" s="4">
        <v>55792</v>
      </c>
      <c r="K14476" s="4">
        <v>55792</v>
      </c>
    </row>
    <row r="14477" spans="1:11" x14ac:dyDescent="0.35">
      <c r="A14477" t="s">
        <v>1342</v>
      </c>
      <c r="B14477" t="s">
        <v>2143</v>
      </c>
      <c r="C14477" t="s">
        <v>1865</v>
      </c>
      <c r="H14477" s="4">
        <v>87842</v>
      </c>
      <c r="I14477" s="4">
        <v>87842</v>
      </c>
      <c r="J14477">
        <v>0</v>
      </c>
      <c r="K14477" s="4">
        <v>0</v>
      </c>
    </row>
    <row r="14478" spans="1:11" x14ac:dyDescent="0.35">
      <c r="A14478" t="s">
        <v>1342</v>
      </c>
      <c r="B14478" t="s">
        <v>2144</v>
      </c>
      <c r="C14478" t="s">
        <v>1866</v>
      </c>
      <c r="I14478" s="4">
        <v>0</v>
      </c>
      <c r="J14478">
        <v>0</v>
      </c>
      <c r="K14478" s="4">
        <v>0</v>
      </c>
    </row>
    <row r="14479" spans="1:11" x14ac:dyDescent="0.35">
      <c r="A14479" t="s">
        <v>1342</v>
      </c>
      <c r="B14479" t="s">
        <v>2145</v>
      </c>
      <c r="C14479" t="s">
        <v>1867</v>
      </c>
      <c r="D14479" s="4">
        <v>1606940</v>
      </c>
      <c r="E14479" s="4">
        <v>200000</v>
      </c>
      <c r="F14479" s="4">
        <v>143145</v>
      </c>
      <c r="H14479" s="4">
        <v>6787965</v>
      </c>
      <c r="I14479" s="4">
        <v>8738050</v>
      </c>
      <c r="J14479" s="4">
        <v>1806940</v>
      </c>
      <c r="K14479" s="4">
        <v>1606940</v>
      </c>
    </row>
    <row r="14480" spans="1:11" x14ac:dyDescent="0.35">
      <c r="A14480" t="s">
        <v>1342</v>
      </c>
      <c r="B14480" t="s">
        <v>2146</v>
      </c>
      <c r="C14480" t="s">
        <v>1868</v>
      </c>
      <c r="D14480" s="4">
        <v>12853</v>
      </c>
      <c r="F14480" s="4">
        <v>47334</v>
      </c>
      <c r="G14480" s="4">
        <v>5259</v>
      </c>
      <c r="H14480" s="4">
        <v>7164577</v>
      </c>
      <c r="I14480" s="4">
        <v>7230024</v>
      </c>
      <c r="J14480" s="4">
        <v>12853</v>
      </c>
      <c r="K14480" s="4">
        <v>12853</v>
      </c>
    </row>
    <row r="14481" spans="1:11" x14ac:dyDescent="0.35">
      <c r="A14481" t="s">
        <v>1342</v>
      </c>
      <c r="B14481" t="s">
        <v>2199</v>
      </c>
      <c r="C14481" t="s">
        <v>1921</v>
      </c>
      <c r="G14481" s="4">
        <v>15097</v>
      </c>
      <c r="I14481" s="4">
        <v>15097</v>
      </c>
      <c r="J14481">
        <v>0</v>
      </c>
      <c r="K14481" s="4">
        <v>0</v>
      </c>
    </row>
    <row r="14482" spans="1:11" x14ac:dyDescent="0.35">
      <c r="A14482" t="s">
        <v>1342</v>
      </c>
      <c r="B14482" t="s">
        <v>2173</v>
      </c>
      <c r="C14482" t="s">
        <v>1894</v>
      </c>
      <c r="D14482" s="4">
        <v>122058</v>
      </c>
      <c r="I14482" s="4">
        <v>122058</v>
      </c>
      <c r="J14482" s="4">
        <v>122058</v>
      </c>
      <c r="K14482" s="4">
        <v>122058</v>
      </c>
    </row>
    <row r="14483" spans="1:11" x14ac:dyDescent="0.35">
      <c r="A14483" t="s">
        <v>1342</v>
      </c>
      <c r="B14483" t="s">
        <v>2147</v>
      </c>
      <c r="C14483" t="s">
        <v>1869</v>
      </c>
      <c r="E14483" s="4">
        <v>0</v>
      </c>
      <c r="H14483" s="4">
        <v>2957376</v>
      </c>
      <c r="I14483" s="4">
        <v>2957376</v>
      </c>
      <c r="J14483">
        <v>0</v>
      </c>
      <c r="K14483" s="4">
        <v>0</v>
      </c>
    </row>
    <row r="14484" spans="1:11" x14ac:dyDescent="0.35">
      <c r="A14484" t="s">
        <v>1342</v>
      </c>
      <c r="B14484" t="s">
        <v>2148</v>
      </c>
      <c r="C14484" t="s">
        <v>1870</v>
      </c>
      <c r="D14484" s="4">
        <v>8670</v>
      </c>
      <c r="E14484" s="4">
        <v>53651</v>
      </c>
      <c r="F14484" s="4">
        <v>16923747</v>
      </c>
      <c r="H14484" s="4">
        <v>351595</v>
      </c>
      <c r="I14484" s="4">
        <v>17337664</v>
      </c>
      <c r="J14484" s="4">
        <v>62321</v>
      </c>
      <c r="K14484" s="4">
        <v>8670</v>
      </c>
    </row>
    <row r="14485" spans="1:11" x14ac:dyDescent="0.35">
      <c r="A14485" t="s">
        <v>1342</v>
      </c>
      <c r="B14485" t="s">
        <v>2149</v>
      </c>
      <c r="C14485" t="s">
        <v>1871</v>
      </c>
      <c r="D14485" s="4">
        <v>13116665</v>
      </c>
      <c r="E14485" s="4">
        <v>65005</v>
      </c>
      <c r="G14485" s="4">
        <v>73845</v>
      </c>
      <c r="H14485" s="4">
        <v>29817</v>
      </c>
      <c r="I14485" s="4">
        <v>13285332</v>
      </c>
      <c r="J14485" s="4">
        <v>13181670</v>
      </c>
      <c r="K14485" s="4">
        <v>13116665</v>
      </c>
    </row>
    <row r="14486" spans="1:11" x14ac:dyDescent="0.35">
      <c r="A14486" t="s">
        <v>1342</v>
      </c>
      <c r="B14486" t="s">
        <v>2150</v>
      </c>
      <c r="C14486" t="s">
        <v>1872</v>
      </c>
      <c r="D14486" s="4">
        <v>521175</v>
      </c>
      <c r="E14486" s="4">
        <v>49000</v>
      </c>
      <c r="I14486" s="4">
        <v>570175</v>
      </c>
      <c r="J14486" s="4">
        <v>570175</v>
      </c>
      <c r="K14486" s="4">
        <v>521175</v>
      </c>
    </row>
    <row r="14487" spans="1:11" x14ac:dyDescent="0.35">
      <c r="A14487" t="s">
        <v>1342</v>
      </c>
      <c r="B14487" t="s">
        <v>2151</v>
      </c>
      <c r="C14487" t="s">
        <v>1873</v>
      </c>
      <c r="D14487" s="4">
        <v>26711</v>
      </c>
      <c r="I14487" s="4">
        <v>26711</v>
      </c>
      <c r="J14487" s="4">
        <v>26711</v>
      </c>
      <c r="K14487" s="4">
        <v>26711</v>
      </c>
    </row>
    <row r="14488" spans="1:11" x14ac:dyDescent="0.35">
      <c r="A14488" t="s">
        <v>1342</v>
      </c>
      <c r="B14488" t="s">
        <v>2153</v>
      </c>
      <c r="C14488" t="s">
        <v>1875</v>
      </c>
      <c r="D14488" s="4">
        <v>0</v>
      </c>
      <c r="H14488" s="4">
        <v>170876</v>
      </c>
      <c r="I14488" s="4">
        <v>170876</v>
      </c>
      <c r="J14488" s="4">
        <v>0</v>
      </c>
      <c r="K14488" s="4">
        <v>0</v>
      </c>
    </row>
    <row r="14489" spans="1:11" x14ac:dyDescent="0.35">
      <c r="A14489" t="s">
        <v>1342</v>
      </c>
      <c r="B14489" t="s">
        <v>2154</v>
      </c>
      <c r="C14489" t="s">
        <v>1876</v>
      </c>
      <c r="D14489" s="4">
        <v>296894</v>
      </c>
      <c r="H14489" s="4">
        <v>446880</v>
      </c>
      <c r="I14489" s="4">
        <v>743774</v>
      </c>
      <c r="J14489" s="4">
        <v>296894</v>
      </c>
      <c r="K14489" s="4">
        <v>296894</v>
      </c>
    </row>
    <row r="14490" spans="1:11" x14ac:dyDescent="0.35">
      <c r="A14490" t="s">
        <v>1342</v>
      </c>
      <c r="B14490" t="s">
        <v>2155</v>
      </c>
      <c r="C14490" t="s">
        <v>1877</v>
      </c>
      <c r="D14490" s="4">
        <v>15606</v>
      </c>
      <c r="I14490" s="4">
        <v>15606</v>
      </c>
      <c r="J14490" s="4">
        <v>15606</v>
      </c>
      <c r="K14490" s="4">
        <v>15606</v>
      </c>
    </row>
    <row r="14491" spans="1:11" x14ac:dyDescent="0.35">
      <c r="A14491" t="s">
        <v>1342</v>
      </c>
      <c r="B14491" t="s">
        <v>2156</v>
      </c>
      <c r="D14491" s="4">
        <v>15783362</v>
      </c>
      <c r="E14491" s="4">
        <v>367656</v>
      </c>
      <c r="F14491" s="4">
        <v>17114226</v>
      </c>
      <c r="G14491" s="4">
        <v>94202</v>
      </c>
      <c r="H14491" s="4">
        <v>17996928</v>
      </c>
      <c r="I14491" s="4">
        <v>51356373</v>
      </c>
      <c r="J14491" s="4">
        <v>16151018</v>
      </c>
      <c r="K14491" s="4">
        <v>15783362</v>
      </c>
    </row>
    <row r="14492" spans="1:11" x14ac:dyDescent="0.35">
      <c r="A14492" t="s">
        <v>1342</v>
      </c>
      <c r="B14492" t="s">
        <v>2157</v>
      </c>
      <c r="C14492" t="s">
        <v>1879</v>
      </c>
      <c r="D14492" s="4">
        <v>5313041</v>
      </c>
      <c r="I14492" s="4">
        <v>5313041</v>
      </c>
      <c r="J14492" s="4">
        <v>5313041</v>
      </c>
      <c r="K14492" s="4">
        <v>5313041</v>
      </c>
    </row>
    <row r="14493" spans="1:11" x14ac:dyDescent="0.35">
      <c r="A14493" t="s">
        <v>1342</v>
      </c>
      <c r="B14493" t="s">
        <v>2176</v>
      </c>
      <c r="C14493" t="s">
        <v>1897</v>
      </c>
      <c r="D14493" s="4">
        <v>3917</v>
      </c>
      <c r="I14493" s="4">
        <v>3917</v>
      </c>
      <c r="J14493" s="4">
        <v>3917</v>
      </c>
      <c r="K14493" s="4">
        <v>3917</v>
      </c>
    </row>
    <row r="14494" spans="1:11" x14ac:dyDescent="0.35">
      <c r="A14494" t="s">
        <v>1342</v>
      </c>
      <c r="B14494" t="s">
        <v>2158</v>
      </c>
      <c r="C14494" t="s">
        <v>1880</v>
      </c>
      <c r="D14494" s="4">
        <v>2377631</v>
      </c>
      <c r="I14494" s="4">
        <v>2377631</v>
      </c>
      <c r="J14494" s="4">
        <v>2377631</v>
      </c>
      <c r="K14494" s="4">
        <v>2377631</v>
      </c>
    </row>
    <row r="14495" spans="1:11" x14ac:dyDescent="0.35">
      <c r="A14495" t="s">
        <v>1342</v>
      </c>
      <c r="B14495" t="s">
        <v>2159</v>
      </c>
      <c r="C14495" t="s">
        <v>1881</v>
      </c>
      <c r="D14495" s="4">
        <v>4038987</v>
      </c>
      <c r="I14495" s="4">
        <v>4038987</v>
      </c>
      <c r="J14495" s="4">
        <v>4038987</v>
      </c>
      <c r="K14495" s="4">
        <v>4038987</v>
      </c>
    </row>
    <row r="14496" spans="1:11" x14ac:dyDescent="0.35">
      <c r="A14496" t="s">
        <v>1342</v>
      </c>
      <c r="B14496" t="s">
        <v>2174</v>
      </c>
      <c r="C14496" t="s">
        <v>1895</v>
      </c>
      <c r="D14496" s="4">
        <v>290348</v>
      </c>
      <c r="I14496" s="4">
        <v>290348</v>
      </c>
      <c r="J14496" s="4">
        <v>290348</v>
      </c>
      <c r="K14496" s="4">
        <v>290348</v>
      </c>
    </row>
    <row r="14497" spans="1:11" x14ac:dyDescent="0.35">
      <c r="A14497" t="s">
        <v>1342</v>
      </c>
      <c r="B14497" t="s">
        <v>2160</v>
      </c>
      <c r="C14497" t="s">
        <v>1882</v>
      </c>
      <c r="D14497" s="4">
        <v>286</v>
      </c>
      <c r="F14497" s="4">
        <v>85280</v>
      </c>
      <c r="I14497" s="4">
        <v>85566</v>
      </c>
      <c r="J14497" s="4">
        <v>286</v>
      </c>
      <c r="K14497" s="4">
        <v>286</v>
      </c>
    </row>
    <row r="14498" spans="1:11" x14ac:dyDescent="0.35">
      <c r="A14498" t="s">
        <v>1342</v>
      </c>
      <c r="B14498" t="s">
        <v>2179</v>
      </c>
      <c r="C14498" t="s">
        <v>1900</v>
      </c>
      <c r="D14498" s="4">
        <v>2983</v>
      </c>
      <c r="I14498" s="4">
        <v>2983</v>
      </c>
      <c r="J14498" s="4">
        <v>2983</v>
      </c>
      <c r="K14498" s="4">
        <v>2983</v>
      </c>
    </row>
    <row r="14499" spans="1:11" x14ac:dyDescent="0.35">
      <c r="A14499" t="s">
        <v>1342</v>
      </c>
      <c r="B14499" t="s">
        <v>2161</v>
      </c>
      <c r="C14499" t="s">
        <v>1883</v>
      </c>
      <c r="D14499" s="4">
        <v>492578</v>
      </c>
      <c r="I14499" s="4">
        <v>492578</v>
      </c>
      <c r="J14499" s="4">
        <v>492578</v>
      </c>
      <c r="K14499" s="4">
        <v>492578</v>
      </c>
    </row>
    <row r="14500" spans="1:11" x14ac:dyDescent="0.35">
      <c r="A14500" t="s">
        <v>1342</v>
      </c>
      <c r="B14500" t="s">
        <v>2171</v>
      </c>
      <c r="C14500" t="s">
        <v>1892</v>
      </c>
      <c r="D14500" s="4">
        <v>3851</v>
      </c>
      <c r="I14500" s="4">
        <v>3851</v>
      </c>
      <c r="J14500" s="4">
        <v>3851</v>
      </c>
      <c r="K14500" s="4">
        <v>3851</v>
      </c>
    </row>
    <row r="14501" spans="1:11" x14ac:dyDescent="0.35">
      <c r="A14501" t="s">
        <v>1342</v>
      </c>
      <c r="B14501" t="s">
        <v>2163</v>
      </c>
      <c r="D14501" s="4">
        <v>12523624</v>
      </c>
      <c r="F14501" s="4">
        <v>85280</v>
      </c>
      <c r="I14501" s="4">
        <v>12608904</v>
      </c>
      <c r="J14501" s="4">
        <v>12523624</v>
      </c>
      <c r="K14501" s="4">
        <v>12523624</v>
      </c>
    </row>
    <row r="14502" spans="1:11" x14ac:dyDescent="0.35">
      <c r="A14502" t="s">
        <v>1342</v>
      </c>
      <c r="B14502" t="s">
        <v>2164</v>
      </c>
      <c r="C14502" t="s">
        <v>1886</v>
      </c>
      <c r="D14502" s="4">
        <v>1423</v>
      </c>
      <c r="F14502" s="4">
        <v>230947</v>
      </c>
      <c r="I14502" s="4">
        <v>232370</v>
      </c>
      <c r="J14502" s="4">
        <v>1423</v>
      </c>
      <c r="K14502" s="4">
        <v>1423</v>
      </c>
    </row>
    <row r="14503" spans="1:11" x14ac:dyDescent="0.35">
      <c r="A14503" t="s">
        <v>1342</v>
      </c>
      <c r="B14503" t="s">
        <v>2165</v>
      </c>
      <c r="D14503" s="4">
        <v>1423</v>
      </c>
      <c r="F14503" s="4">
        <v>230947</v>
      </c>
      <c r="I14503" s="4">
        <v>232370</v>
      </c>
      <c r="J14503" s="4">
        <v>1423</v>
      </c>
      <c r="K14503" s="4">
        <v>1423</v>
      </c>
    </row>
    <row r="14504" spans="1:11" x14ac:dyDescent="0.35">
      <c r="A14504" t="s">
        <v>1342</v>
      </c>
      <c r="B14504" t="s">
        <v>2177</v>
      </c>
      <c r="C14504" t="s">
        <v>1898</v>
      </c>
      <c r="D14504" s="4">
        <v>22807</v>
      </c>
      <c r="I14504" s="4">
        <v>22807</v>
      </c>
      <c r="J14504" s="4">
        <v>22807</v>
      </c>
      <c r="K14504" s="4">
        <v>22807</v>
      </c>
    </row>
    <row r="14505" spans="1:11" x14ac:dyDescent="0.35">
      <c r="A14505" t="s">
        <v>1342</v>
      </c>
      <c r="B14505" t="s">
        <v>2183</v>
      </c>
      <c r="C14505" t="s">
        <v>1904</v>
      </c>
      <c r="D14505" s="4">
        <v>500000</v>
      </c>
      <c r="I14505" s="4">
        <v>500000</v>
      </c>
      <c r="J14505" s="4">
        <v>500000</v>
      </c>
      <c r="K14505" s="4">
        <v>500000</v>
      </c>
    </row>
    <row r="14506" spans="1:11" x14ac:dyDescent="0.35">
      <c r="A14506" t="s">
        <v>1342</v>
      </c>
      <c r="B14506" t="s">
        <v>2166</v>
      </c>
      <c r="C14506" t="s">
        <v>1888</v>
      </c>
      <c r="H14506" s="4">
        <v>2361600</v>
      </c>
      <c r="I14506" s="4">
        <v>2361600</v>
      </c>
      <c r="J14506">
        <v>0</v>
      </c>
      <c r="K14506" s="4">
        <v>0</v>
      </c>
    </row>
    <row r="14507" spans="1:11" x14ac:dyDescent="0.35">
      <c r="A14507" t="s">
        <v>1342</v>
      </c>
      <c r="B14507" t="s">
        <v>2180</v>
      </c>
      <c r="C14507" t="s">
        <v>1901</v>
      </c>
      <c r="F14507" s="4">
        <v>2025000</v>
      </c>
      <c r="I14507" s="4">
        <v>2025000</v>
      </c>
      <c r="J14507">
        <v>0</v>
      </c>
      <c r="K14507" s="4">
        <v>0</v>
      </c>
    </row>
    <row r="14508" spans="1:11" x14ac:dyDescent="0.35">
      <c r="A14508" t="s">
        <v>1342</v>
      </c>
      <c r="B14508" t="s">
        <v>2167</v>
      </c>
      <c r="C14508" t="s">
        <v>1889</v>
      </c>
      <c r="F14508" s="4">
        <v>5355000</v>
      </c>
      <c r="I14508" s="4">
        <v>5355000</v>
      </c>
      <c r="J14508">
        <v>0</v>
      </c>
      <c r="K14508" s="4">
        <v>0</v>
      </c>
    </row>
    <row r="14509" spans="1:11" x14ac:dyDescent="0.35">
      <c r="A14509" t="s">
        <v>1342</v>
      </c>
      <c r="B14509" t="s">
        <v>2168</v>
      </c>
      <c r="C14509" t="s">
        <v>1890</v>
      </c>
      <c r="F14509" s="4">
        <v>1710000</v>
      </c>
      <c r="I14509" s="4">
        <v>1710000</v>
      </c>
      <c r="J14509">
        <v>0</v>
      </c>
      <c r="K14509" s="4">
        <v>0</v>
      </c>
    </row>
    <row r="14510" spans="1:11" x14ac:dyDescent="0.35">
      <c r="A14510" t="s">
        <v>1342</v>
      </c>
      <c r="B14510" t="s">
        <v>2181</v>
      </c>
      <c r="C14510" t="s">
        <v>1902</v>
      </c>
      <c r="F14510" s="4">
        <v>4050000</v>
      </c>
      <c r="I14510" s="4">
        <v>4050000</v>
      </c>
      <c r="J14510">
        <v>0</v>
      </c>
      <c r="K14510" s="4">
        <v>0</v>
      </c>
    </row>
    <row r="14511" spans="1:11" x14ac:dyDescent="0.35">
      <c r="A14511" t="s">
        <v>1342</v>
      </c>
      <c r="B14511" t="s">
        <v>2169</v>
      </c>
      <c r="D14511" s="4">
        <v>522807</v>
      </c>
      <c r="F14511" s="4">
        <v>13140000</v>
      </c>
      <c r="H14511" s="4">
        <v>2361600</v>
      </c>
      <c r="I14511" s="4">
        <v>16024407</v>
      </c>
      <c r="J14511" s="4">
        <v>522807</v>
      </c>
      <c r="K14511" s="4">
        <v>522807</v>
      </c>
    </row>
    <row r="14512" spans="1:11" x14ac:dyDescent="0.35">
      <c r="A14512" t="s">
        <v>1342</v>
      </c>
      <c r="B14512" t="s">
        <v>2170</v>
      </c>
      <c r="D14512" s="4">
        <v>217831748</v>
      </c>
      <c r="E14512" s="4">
        <v>30040079</v>
      </c>
      <c r="F14512" s="4">
        <v>61361618</v>
      </c>
      <c r="G14512" s="4">
        <v>1589319</v>
      </c>
      <c r="H14512" s="4">
        <v>43397278</v>
      </c>
      <c r="I14512" s="4">
        <v>354220042</v>
      </c>
      <c r="J14512" s="4">
        <f>SUM(D14512,E14512)</f>
        <v>247871827</v>
      </c>
      <c r="K14512" s="4">
        <v>217831748</v>
      </c>
    </row>
    <row r="14513" spans="1:11" x14ac:dyDescent="0.35">
      <c r="A14513" t="s">
        <v>1345</v>
      </c>
      <c r="B14513" t="s">
        <v>2118</v>
      </c>
      <c r="C14513" t="s">
        <v>1843</v>
      </c>
      <c r="D14513" s="4">
        <v>8319114</v>
      </c>
      <c r="F14513" s="4">
        <v>4867800</v>
      </c>
      <c r="I14513" s="4">
        <v>13186914</v>
      </c>
      <c r="J14513" s="4">
        <v>8319114</v>
      </c>
      <c r="K14513" s="4">
        <v>8319114</v>
      </c>
    </row>
    <row r="14514" spans="1:11" x14ac:dyDescent="0.35">
      <c r="A14514" t="s">
        <v>1345</v>
      </c>
      <c r="B14514" t="s">
        <v>2119</v>
      </c>
      <c r="C14514" t="s">
        <v>1844</v>
      </c>
      <c r="D14514" s="4">
        <v>336370</v>
      </c>
      <c r="F14514" s="4">
        <v>644398</v>
      </c>
      <c r="H14514" s="4">
        <v>88650</v>
      </c>
      <c r="I14514" s="4">
        <v>1069418</v>
      </c>
      <c r="J14514" s="4">
        <v>336370</v>
      </c>
      <c r="K14514" s="4">
        <v>336370</v>
      </c>
    </row>
    <row r="14515" spans="1:11" x14ac:dyDescent="0.35">
      <c r="A14515" t="s">
        <v>1345</v>
      </c>
      <c r="B14515" t="s">
        <v>2120</v>
      </c>
      <c r="C14515" t="s">
        <v>1845</v>
      </c>
      <c r="D14515" s="4">
        <v>13489</v>
      </c>
      <c r="F14515" s="4">
        <v>1062831</v>
      </c>
      <c r="I14515" s="4">
        <v>1076320</v>
      </c>
      <c r="J14515" s="4">
        <v>13489</v>
      </c>
      <c r="K14515" s="4">
        <v>13489</v>
      </c>
    </row>
    <row r="14516" spans="1:11" x14ac:dyDescent="0.35">
      <c r="A14516" t="s">
        <v>1345</v>
      </c>
      <c r="B14516" t="s">
        <v>2121</v>
      </c>
      <c r="D14516" s="4">
        <v>8668972</v>
      </c>
      <c r="F14516" s="4">
        <v>6575029</v>
      </c>
      <c r="H14516" s="4">
        <v>88650</v>
      </c>
      <c r="I14516" s="4">
        <v>15332651</v>
      </c>
      <c r="J14516" s="4">
        <v>8668972</v>
      </c>
      <c r="K14516" s="4">
        <v>8668972</v>
      </c>
    </row>
    <row r="14517" spans="1:11" x14ac:dyDescent="0.35">
      <c r="A14517" t="s">
        <v>1345</v>
      </c>
      <c r="B14517" t="s">
        <v>2122</v>
      </c>
      <c r="C14517" t="s">
        <v>1846</v>
      </c>
      <c r="D14517" s="4">
        <v>7195766</v>
      </c>
      <c r="E14517" s="4">
        <v>957</v>
      </c>
      <c r="F14517" s="4">
        <v>3500000</v>
      </c>
      <c r="H14517" s="4">
        <v>4862212</v>
      </c>
      <c r="I14517" s="4">
        <v>15558935</v>
      </c>
      <c r="J14517" s="4">
        <v>7196723</v>
      </c>
      <c r="K14517" s="4">
        <v>7195766</v>
      </c>
    </row>
    <row r="14518" spans="1:11" x14ac:dyDescent="0.35">
      <c r="A14518" t="s">
        <v>1345</v>
      </c>
      <c r="B14518" t="s">
        <v>2123</v>
      </c>
      <c r="C14518" t="s">
        <v>1847</v>
      </c>
      <c r="D14518" s="4">
        <v>2545611</v>
      </c>
      <c r="F14518" s="4">
        <v>948676</v>
      </c>
      <c r="G14518" s="4">
        <v>31999</v>
      </c>
      <c r="H14518" s="4">
        <v>50096</v>
      </c>
      <c r="I14518" s="4">
        <v>3576382</v>
      </c>
      <c r="J14518" s="4">
        <v>2545611</v>
      </c>
      <c r="K14518" s="4">
        <v>2545611</v>
      </c>
    </row>
    <row r="14519" spans="1:11" x14ac:dyDescent="0.35">
      <c r="A14519" t="s">
        <v>1345</v>
      </c>
      <c r="B14519" t="s">
        <v>2124</v>
      </c>
      <c r="C14519" t="s">
        <v>1848</v>
      </c>
      <c r="D14519" s="4">
        <v>47833</v>
      </c>
      <c r="I14519" s="4">
        <v>47833</v>
      </c>
      <c r="J14519" s="4">
        <v>47833</v>
      </c>
      <c r="K14519" s="4">
        <v>47833</v>
      </c>
    </row>
    <row r="14520" spans="1:11" x14ac:dyDescent="0.35">
      <c r="A14520" t="s">
        <v>1345</v>
      </c>
      <c r="B14520" t="s">
        <v>2125</v>
      </c>
      <c r="D14520" s="4">
        <v>9789210</v>
      </c>
      <c r="E14520" s="4">
        <v>957</v>
      </c>
      <c r="F14520" s="4">
        <v>4448676</v>
      </c>
      <c r="G14520" s="4">
        <v>31999</v>
      </c>
      <c r="H14520" s="4">
        <v>4912308</v>
      </c>
      <c r="I14520" s="4">
        <v>19183150</v>
      </c>
      <c r="J14520" s="4">
        <v>9790167</v>
      </c>
      <c r="K14520" s="4">
        <v>9789210</v>
      </c>
    </row>
    <row r="14521" spans="1:11" x14ac:dyDescent="0.35">
      <c r="A14521" t="s">
        <v>1345</v>
      </c>
      <c r="B14521" t="s">
        <v>2128</v>
      </c>
      <c r="C14521" t="s">
        <v>1851</v>
      </c>
      <c r="D14521" s="4">
        <v>122143</v>
      </c>
      <c r="I14521" s="4">
        <v>122143</v>
      </c>
      <c r="J14521" s="4">
        <v>122143</v>
      </c>
      <c r="K14521" s="4">
        <v>122143</v>
      </c>
    </row>
    <row r="14522" spans="1:11" x14ac:dyDescent="0.35">
      <c r="A14522" t="s">
        <v>1345</v>
      </c>
      <c r="B14522" t="s">
        <v>2130</v>
      </c>
      <c r="C14522" t="s">
        <v>1853</v>
      </c>
      <c r="D14522" s="4">
        <v>1539</v>
      </c>
      <c r="I14522" s="4">
        <v>1539</v>
      </c>
      <c r="J14522" s="4">
        <v>1539</v>
      </c>
      <c r="K14522" s="4">
        <v>1539</v>
      </c>
    </row>
    <row r="14523" spans="1:11" x14ac:dyDescent="0.35">
      <c r="A14523" t="s">
        <v>1345</v>
      </c>
      <c r="B14523" t="s">
        <v>2182</v>
      </c>
      <c r="C14523" t="s">
        <v>1903</v>
      </c>
      <c r="D14523" s="4">
        <v>0</v>
      </c>
      <c r="I14523" s="4">
        <v>0</v>
      </c>
      <c r="J14523" s="4">
        <v>0</v>
      </c>
      <c r="K14523" s="4">
        <v>0</v>
      </c>
    </row>
    <row r="14524" spans="1:11" x14ac:dyDescent="0.35">
      <c r="A14524" t="s">
        <v>1345</v>
      </c>
      <c r="B14524" t="s">
        <v>2131</v>
      </c>
      <c r="C14524" t="s">
        <v>1854</v>
      </c>
      <c r="D14524" s="4">
        <v>605241</v>
      </c>
      <c r="I14524" s="4">
        <v>605241</v>
      </c>
      <c r="J14524" s="4">
        <v>605241</v>
      </c>
      <c r="K14524" s="4">
        <v>605241</v>
      </c>
    </row>
    <row r="14525" spans="1:11" x14ac:dyDescent="0.35">
      <c r="A14525" t="s">
        <v>1345</v>
      </c>
      <c r="B14525" t="s">
        <v>2132</v>
      </c>
      <c r="C14525" t="s">
        <v>1855</v>
      </c>
      <c r="D14525" s="4">
        <v>188148</v>
      </c>
      <c r="I14525" s="4">
        <v>188148</v>
      </c>
      <c r="J14525" s="4">
        <v>188148</v>
      </c>
      <c r="K14525" s="4">
        <v>188148</v>
      </c>
    </row>
    <row r="14526" spans="1:11" x14ac:dyDescent="0.35">
      <c r="A14526" t="s">
        <v>1345</v>
      </c>
      <c r="B14526" t="s">
        <v>2133</v>
      </c>
      <c r="C14526" t="s">
        <v>1856</v>
      </c>
      <c r="I14526" s="4">
        <v>0</v>
      </c>
      <c r="J14526">
        <v>0</v>
      </c>
      <c r="K14526" s="4">
        <v>0</v>
      </c>
    </row>
    <row r="14527" spans="1:11" x14ac:dyDescent="0.35">
      <c r="A14527" t="s">
        <v>1345</v>
      </c>
      <c r="B14527" t="s">
        <v>2134</v>
      </c>
      <c r="C14527" t="s">
        <v>1857</v>
      </c>
      <c r="D14527" s="4">
        <v>38701</v>
      </c>
      <c r="I14527" s="4">
        <v>38701</v>
      </c>
      <c r="J14527" s="4">
        <v>38701</v>
      </c>
      <c r="K14527" s="4">
        <v>38701</v>
      </c>
    </row>
    <row r="14528" spans="1:11" x14ac:dyDescent="0.35">
      <c r="A14528" t="s">
        <v>1345</v>
      </c>
      <c r="B14528" t="s">
        <v>2135</v>
      </c>
      <c r="C14528" t="s">
        <v>1858</v>
      </c>
      <c r="E14528" s="4">
        <v>0</v>
      </c>
      <c r="F14528" s="4">
        <v>121835</v>
      </c>
      <c r="H14528" s="4">
        <v>8044</v>
      </c>
      <c r="I14528" s="4">
        <v>129880</v>
      </c>
      <c r="J14528">
        <v>0</v>
      </c>
      <c r="K14528" s="4">
        <v>0</v>
      </c>
    </row>
    <row r="14529" spans="1:11" x14ac:dyDescent="0.35">
      <c r="A14529" t="s">
        <v>1345</v>
      </c>
      <c r="B14529" t="s">
        <v>2136</v>
      </c>
      <c r="C14529" t="s">
        <v>1859</v>
      </c>
      <c r="F14529" s="4">
        <v>475000</v>
      </c>
      <c r="I14529" s="4">
        <v>475000</v>
      </c>
      <c r="J14529">
        <v>0</v>
      </c>
      <c r="K14529" s="4">
        <v>0</v>
      </c>
    </row>
    <row r="14530" spans="1:11" x14ac:dyDescent="0.35">
      <c r="A14530" t="s">
        <v>1345</v>
      </c>
      <c r="B14530" t="s">
        <v>2137</v>
      </c>
      <c r="C14530" t="s">
        <v>1860</v>
      </c>
      <c r="E14530" s="4">
        <v>0</v>
      </c>
      <c r="F14530" s="4">
        <v>1521842</v>
      </c>
      <c r="I14530" s="4">
        <v>1521842</v>
      </c>
      <c r="J14530">
        <v>0</v>
      </c>
      <c r="K14530" s="4">
        <v>0</v>
      </c>
    </row>
    <row r="14531" spans="1:11" x14ac:dyDescent="0.35">
      <c r="A14531" t="s">
        <v>1345</v>
      </c>
      <c r="B14531" t="s">
        <v>2138</v>
      </c>
      <c r="C14531" t="s">
        <v>1861</v>
      </c>
      <c r="D14531" s="4">
        <v>4897</v>
      </c>
      <c r="I14531" s="4">
        <v>4897</v>
      </c>
      <c r="J14531" s="4">
        <v>4897</v>
      </c>
      <c r="K14531" s="4">
        <v>4897</v>
      </c>
    </row>
    <row r="14532" spans="1:11" x14ac:dyDescent="0.35">
      <c r="A14532" t="s">
        <v>1345</v>
      </c>
      <c r="B14532" t="s">
        <v>2139</v>
      </c>
      <c r="C14532" t="s">
        <v>1862</v>
      </c>
      <c r="E14532" s="4">
        <v>0</v>
      </c>
      <c r="F14532" s="4">
        <v>1964849</v>
      </c>
      <c r="I14532" s="4">
        <v>1964849</v>
      </c>
      <c r="J14532">
        <v>0</v>
      </c>
      <c r="K14532" s="4">
        <v>0</v>
      </c>
    </row>
    <row r="14533" spans="1:11" x14ac:dyDescent="0.35">
      <c r="A14533" t="s">
        <v>1345</v>
      </c>
      <c r="B14533" t="s">
        <v>2141</v>
      </c>
      <c r="D14533" s="4">
        <v>960668</v>
      </c>
      <c r="E14533" s="4">
        <v>0</v>
      </c>
      <c r="F14533" s="4">
        <v>4083527</v>
      </c>
      <c r="H14533" s="4">
        <v>8044</v>
      </c>
      <c r="I14533" s="4">
        <v>5052239</v>
      </c>
      <c r="J14533" s="4">
        <v>960668</v>
      </c>
      <c r="K14533" s="4">
        <v>960668</v>
      </c>
    </row>
    <row r="14534" spans="1:11" x14ac:dyDescent="0.35">
      <c r="A14534" t="s">
        <v>1345</v>
      </c>
      <c r="B14534" t="s">
        <v>2144</v>
      </c>
      <c r="C14534" t="s">
        <v>1866</v>
      </c>
      <c r="I14534" s="4">
        <v>0</v>
      </c>
      <c r="J14534">
        <v>0</v>
      </c>
      <c r="K14534" s="4">
        <v>0</v>
      </c>
    </row>
    <row r="14535" spans="1:11" x14ac:dyDescent="0.35">
      <c r="A14535" t="s">
        <v>1345</v>
      </c>
      <c r="B14535" t="s">
        <v>2145</v>
      </c>
      <c r="C14535" t="s">
        <v>1867</v>
      </c>
      <c r="D14535" s="4">
        <v>4500</v>
      </c>
      <c r="E14535" s="4">
        <v>36000</v>
      </c>
      <c r="H14535" s="4">
        <v>1340338</v>
      </c>
      <c r="I14535" s="4">
        <v>1380838</v>
      </c>
      <c r="J14535" s="4">
        <v>40500</v>
      </c>
      <c r="K14535" s="4">
        <v>4500</v>
      </c>
    </row>
    <row r="14536" spans="1:11" x14ac:dyDescent="0.35">
      <c r="A14536" t="s">
        <v>1345</v>
      </c>
      <c r="B14536" t="s">
        <v>2146</v>
      </c>
      <c r="C14536" t="s">
        <v>1868</v>
      </c>
      <c r="H14536" s="4">
        <v>612404</v>
      </c>
      <c r="I14536" s="4">
        <v>612404</v>
      </c>
      <c r="J14536">
        <v>0</v>
      </c>
      <c r="K14536" s="4">
        <v>0</v>
      </c>
    </row>
    <row r="14537" spans="1:11" x14ac:dyDescent="0.35">
      <c r="A14537" t="s">
        <v>1345</v>
      </c>
      <c r="B14537" t="s">
        <v>2147</v>
      </c>
      <c r="C14537" t="s">
        <v>1869</v>
      </c>
      <c r="H14537" s="4">
        <v>322560</v>
      </c>
      <c r="I14537" s="4">
        <v>322560</v>
      </c>
      <c r="J14537">
        <v>0</v>
      </c>
      <c r="K14537" s="4">
        <v>0</v>
      </c>
    </row>
    <row r="14538" spans="1:11" x14ac:dyDescent="0.35">
      <c r="A14538" t="s">
        <v>1345</v>
      </c>
      <c r="B14538" t="s">
        <v>2148</v>
      </c>
      <c r="C14538" t="s">
        <v>1870</v>
      </c>
      <c r="D14538" s="4">
        <v>9313</v>
      </c>
      <c r="F14538" s="4">
        <v>14632</v>
      </c>
      <c r="H14538" s="4">
        <v>3046172</v>
      </c>
      <c r="I14538" s="4">
        <v>3070116</v>
      </c>
      <c r="J14538" s="4">
        <v>9313</v>
      </c>
      <c r="K14538" s="4">
        <v>9313</v>
      </c>
    </row>
    <row r="14539" spans="1:11" x14ac:dyDescent="0.35">
      <c r="A14539" t="s">
        <v>1345</v>
      </c>
      <c r="B14539" t="s">
        <v>2149</v>
      </c>
      <c r="C14539" t="s">
        <v>1871</v>
      </c>
      <c r="D14539" s="4">
        <v>10796997</v>
      </c>
      <c r="F14539" s="4">
        <v>2150000</v>
      </c>
      <c r="G14539" s="4">
        <v>6018</v>
      </c>
      <c r="H14539" s="4">
        <v>4312037</v>
      </c>
      <c r="I14539" s="4">
        <v>17265052</v>
      </c>
      <c r="J14539" s="4">
        <v>10796997</v>
      </c>
      <c r="K14539" s="4">
        <v>10796997</v>
      </c>
    </row>
    <row r="14540" spans="1:11" x14ac:dyDescent="0.35">
      <c r="A14540" t="s">
        <v>1345</v>
      </c>
      <c r="B14540" t="s">
        <v>2150</v>
      </c>
      <c r="C14540" t="s">
        <v>1872</v>
      </c>
      <c r="D14540" s="4">
        <v>441000</v>
      </c>
      <c r="I14540" s="4">
        <v>441000</v>
      </c>
      <c r="J14540" s="4">
        <v>441000</v>
      </c>
      <c r="K14540" s="4">
        <v>441000</v>
      </c>
    </row>
    <row r="14541" spans="1:11" x14ac:dyDescent="0.35">
      <c r="A14541" t="s">
        <v>1345</v>
      </c>
      <c r="B14541" t="s">
        <v>2153</v>
      </c>
      <c r="C14541" t="s">
        <v>1875</v>
      </c>
      <c r="H14541" s="4">
        <v>63933</v>
      </c>
      <c r="I14541" s="4">
        <v>63933</v>
      </c>
      <c r="J14541">
        <v>0</v>
      </c>
      <c r="K14541" s="4">
        <v>0</v>
      </c>
    </row>
    <row r="14542" spans="1:11" x14ac:dyDescent="0.35">
      <c r="A14542" t="s">
        <v>1345</v>
      </c>
      <c r="B14542" t="s">
        <v>2156</v>
      </c>
      <c r="D14542" s="4">
        <v>11251810</v>
      </c>
      <c r="E14542" s="4">
        <v>36000</v>
      </c>
      <c r="F14542" s="4">
        <v>2164632</v>
      </c>
      <c r="G14542" s="4">
        <v>6018</v>
      </c>
      <c r="H14542" s="4">
        <v>9697444</v>
      </c>
      <c r="I14542" s="4">
        <v>23155904</v>
      </c>
      <c r="J14542" s="4">
        <v>11287810</v>
      </c>
      <c r="K14542" s="4">
        <v>11251810</v>
      </c>
    </row>
    <row r="14543" spans="1:11" x14ac:dyDescent="0.35">
      <c r="A14543" t="s">
        <v>1345</v>
      </c>
      <c r="B14543" t="s">
        <v>2191</v>
      </c>
      <c r="C14543" t="s">
        <v>1912</v>
      </c>
      <c r="D14543" s="4">
        <v>1985</v>
      </c>
      <c r="I14543" s="4">
        <v>1985</v>
      </c>
      <c r="J14543" s="4">
        <v>1985</v>
      </c>
      <c r="K14543" s="4">
        <v>1985</v>
      </c>
    </row>
    <row r="14544" spans="1:11" x14ac:dyDescent="0.35">
      <c r="A14544" t="s">
        <v>1345</v>
      </c>
      <c r="B14544" t="s">
        <v>2157</v>
      </c>
      <c r="C14544" t="s">
        <v>1879</v>
      </c>
      <c r="D14544" s="4">
        <v>192364</v>
      </c>
      <c r="I14544" s="4">
        <v>192364</v>
      </c>
      <c r="J14544" s="4">
        <v>192364</v>
      </c>
      <c r="K14544" s="4">
        <v>192364</v>
      </c>
    </row>
    <row r="14545" spans="1:11" x14ac:dyDescent="0.35">
      <c r="A14545" t="s">
        <v>1345</v>
      </c>
      <c r="B14545" t="s">
        <v>2159</v>
      </c>
      <c r="C14545" t="s">
        <v>1881</v>
      </c>
      <c r="D14545" s="4">
        <v>544740</v>
      </c>
      <c r="I14545" s="4">
        <v>544740</v>
      </c>
      <c r="J14545" s="4">
        <v>544740</v>
      </c>
      <c r="K14545" s="4">
        <v>544740</v>
      </c>
    </row>
    <row r="14546" spans="1:11" x14ac:dyDescent="0.35">
      <c r="A14546" t="s">
        <v>1345</v>
      </c>
      <c r="B14546" t="s">
        <v>2160</v>
      </c>
      <c r="C14546" t="s">
        <v>1882</v>
      </c>
      <c r="D14546" s="4">
        <v>50068</v>
      </c>
      <c r="I14546" s="4">
        <v>50068</v>
      </c>
      <c r="J14546" s="4">
        <v>50068</v>
      </c>
      <c r="K14546" s="4">
        <v>50068</v>
      </c>
    </row>
    <row r="14547" spans="1:11" x14ac:dyDescent="0.35">
      <c r="A14547" t="s">
        <v>1345</v>
      </c>
      <c r="B14547" t="s">
        <v>2179</v>
      </c>
      <c r="C14547" t="s">
        <v>1900</v>
      </c>
      <c r="D14547" s="4">
        <v>1491</v>
      </c>
      <c r="I14547" s="4">
        <v>1491</v>
      </c>
      <c r="J14547" s="4">
        <v>1491</v>
      </c>
      <c r="K14547" s="4">
        <v>1491</v>
      </c>
    </row>
    <row r="14548" spans="1:11" x14ac:dyDescent="0.35">
      <c r="A14548" t="s">
        <v>1345</v>
      </c>
      <c r="B14548" t="s">
        <v>2163</v>
      </c>
      <c r="D14548" s="4">
        <v>790648</v>
      </c>
      <c r="I14548" s="4">
        <v>790648</v>
      </c>
      <c r="J14548" s="4">
        <v>790648</v>
      </c>
      <c r="K14548" s="4">
        <v>790648</v>
      </c>
    </row>
    <row r="14549" spans="1:11" x14ac:dyDescent="0.35">
      <c r="A14549" t="s">
        <v>1345</v>
      </c>
      <c r="B14549" t="s">
        <v>2166</v>
      </c>
      <c r="C14549" t="s">
        <v>1888</v>
      </c>
      <c r="H14549" s="4">
        <v>441600</v>
      </c>
      <c r="I14549" s="4">
        <v>441600</v>
      </c>
      <c r="J14549">
        <v>0</v>
      </c>
      <c r="K14549" s="4">
        <v>0</v>
      </c>
    </row>
    <row r="14550" spans="1:11" x14ac:dyDescent="0.35">
      <c r="A14550" t="s">
        <v>1345</v>
      </c>
      <c r="B14550" t="s">
        <v>2167</v>
      </c>
      <c r="C14550" t="s">
        <v>1889</v>
      </c>
      <c r="H14550" s="4">
        <v>451500</v>
      </c>
      <c r="I14550" s="4">
        <v>451500</v>
      </c>
      <c r="J14550">
        <v>0</v>
      </c>
      <c r="K14550" s="4">
        <v>0</v>
      </c>
    </row>
    <row r="14551" spans="1:11" x14ac:dyDescent="0.35">
      <c r="A14551" t="s">
        <v>1345</v>
      </c>
      <c r="B14551" t="s">
        <v>2168</v>
      </c>
      <c r="C14551" t="s">
        <v>1890</v>
      </c>
      <c r="H14551" s="4">
        <v>300000</v>
      </c>
      <c r="I14551" s="4">
        <v>300000</v>
      </c>
      <c r="J14551">
        <v>0</v>
      </c>
      <c r="K14551" s="4">
        <v>0</v>
      </c>
    </row>
    <row r="14552" spans="1:11" x14ac:dyDescent="0.35">
      <c r="A14552" t="s">
        <v>1345</v>
      </c>
      <c r="B14552" t="s">
        <v>2169</v>
      </c>
      <c r="H14552" s="4">
        <v>1193100</v>
      </c>
      <c r="I14552" s="4">
        <v>1193100</v>
      </c>
      <c r="J14552">
        <v>0</v>
      </c>
      <c r="K14552" s="4">
        <v>0</v>
      </c>
    </row>
    <row r="14553" spans="1:11" x14ac:dyDescent="0.35">
      <c r="A14553" t="s">
        <v>1345</v>
      </c>
      <c r="B14553" t="s">
        <v>2170</v>
      </c>
      <c r="D14553" s="4">
        <v>31461307</v>
      </c>
      <c r="E14553" s="4">
        <v>36957</v>
      </c>
      <c r="F14553" s="4">
        <v>17271864</v>
      </c>
      <c r="G14553" s="4">
        <v>38017</v>
      </c>
      <c r="H14553" s="4">
        <v>15899546</v>
      </c>
      <c r="I14553" s="4">
        <v>64707692</v>
      </c>
      <c r="J14553" s="4">
        <f>SUM(D14553,E14553)</f>
        <v>31498264</v>
      </c>
      <c r="K14553" s="4">
        <v>31461307</v>
      </c>
    </row>
    <row r="14554" spans="1:11" x14ac:dyDescent="0.35">
      <c r="A14554" t="s">
        <v>1347</v>
      </c>
      <c r="B14554" t="s">
        <v>2118</v>
      </c>
      <c r="C14554" t="s">
        <v>1843</v>
      </c>
      <c r="D14554" s="4">
        <v>28939066</v>
      </c>
      <c r="E14554" s="4">
        <v>6147523</v>
      </c>
      <c r="F14554" s="4">
        <v>11331600</v>
      </c>
      <c r="I14554" s="4">
        <v>46418188</v>
      </c>
      <c r="J14554" s="4">
        <v>35086589</v>
      </c>
      <c r="K14554" s="4">
        <v>28939066</v>
      </c>
    </row>
    <row r="14555" spans="1:11" x14ac:dyDescent="0.35">
      <c r="A14555" t="s">
        <v>1347</v>
      </c>
      <c r="B14555" t="s">
        <v>2119</v>
      </c>
      <c r="C14555" t="s">
        <v>1844</v>
      </c>
      <c r="D14555" s="4">
        <v>4169562</v>
      </c>
      <c r="E14555" s="4">
        <v>133649</v>
      </c>
      <c r="G14555" s="4">
        <v>28712</v>
      </c>
      <c r="H14555" s="4">
        <v>287627</v>
      </c>
      <c r="I14555" s="4">
        <v>4619550</v>
      </c>
      <c r="J14555" s="4">
        <v>4303211</v>
      </c>
      <c r="K14555" s="4">
        <v>4169562</v>
      </c>
    </row>
    <row r="14556" spans="1:11" x14ac:dyDescent="0.35">
      <c r="A14556" t="s">
        <v>1347</v>
      </c>
      <c r="B14556" t="s">
        <v>2120</v>
      </c>
      <c r="C14556" t="s">
        <v>1845</v>
      </c>
      <c r="D14556" s="4">
        <v>3054703</v>
      </c>
      <c r="I14556" s="4">
        <v>3054703</v>
      </c>
      <c r="J14556" s="4">
        <v>3054703</v>
      </c>
      <c r="K14556" s="4">
        <v>3054703</v>
      </c>
    </row>
    <row r="14557" spans="1:11" x14ac:dyDescent="0.35">
      <c r="A14557" t="s">
        <v>1347</v>
      </c>
      <c r="B14557" t="s">
        <v>2121</v>
      </c>
      <c r="D14557" s="4">
        <v>36163331</v>
      </c>
      <c r="E14557" s="4">
        <v>6281172</v>
      </c>
      <c r="F14557" s="4">
        <v>11331600</v>
      </c>
      <c r="G14557" s="4">
        <v>28712</v>
      </c>
      <c r="H14557" s="4">
        <v>287627</v>
      </c>
      <c r="I14557" s="4">
        <v>54092441</v>
      </c>
      <c r="J14557" s="4">
        <v>42444503</v>
      </c>
      <c r="K14557" s="4">
        <v>36163331</v>
      </c>
    </row>
    <row r="14558" spans="1:11" x14ac:dyDescent="0.35">
      <c r="A14558" t="s">
        <v>1347</v>
      </c>
      <c r="B14558" t="s">
        <v>2122</v>
      </c>
      <c r="C14558" t="s">
        <v>1846</v>
      </c>
      <c r="D14558" s="4">
        <v>11868520</v>
      </c>
      <c r="H14558" s="4">
        <v>9732108</v>
      </c>
      <c r="I14558" s="4">
        <v>21600628</v>
      </c>
      <c r="J14558" s="4">
        <v>11868520</v>
      </c>
      <c r="K14558" s="4">
        <v>11868520</v>
      </c>
    </row>
    <row r="14559" spans="1:11" x14ac:dyDescent="0.35">
      <c r="A14559" t="s">
        <v>1347</v>
      </c>
      <c r="B14559" t="s">
        <v>2123</v>
      </c>
      <c r="C14559" t="s">
        <v>1847</v>
      </c>
      <c r="D14559" s="4">
        <v>13802305</v>
      </c>
      <c r="E14559" s="4">
        <v>27360</v>
      </c>
      <c r="F14559" s="4">
        <v>743243</v>
      </c>
      <c r="I14559" s="4">
        <v>14572908</v>
      </c>
      <c r="J14559" s="4">
        <v>13829665</v>
      </c>
      <c r="K14559" s="4">
        <v>13802305</v>
      </c>
    </row>
    <row r="14560" spans="1:11" x14ac:dyDescent="0.35">
      <c r="A14560" t="s">
        <v>1347</v>
      </c>
      <c r="B14560" t="s">
        <v>2124</v>
      </c>
      <c r="C14560" t="s">
        <v>1848</v>
      </c>
      <c r="D14560" s="4">
        <v>287417</v>
      </c>
      <c r="I14560" s="4">
        <v>287417</v>
      </c>
      <c r="J14560" s="4">
        <v>287417</v>
      </c>
      <c r="K14560" s="4">
        <v>287417</v>
      </c>
    </row>
    <row r="14561" spans="1:11" x14ac:dyDescent="0.35">
      <c r="A14561" t="s">
        <v>1347</v>
      </c>
      <c r="B14561" t="s">
        <v>2125</v>
      </c>
      <c r="D14561" s="4">
        <v>25958241</v>
      </c>
      <c r="E14561" s="4">
        <v>27360</v>
      </c>
      <c r="F14561" s="4">
        <v>743243</v>
      </c>
      <c r="H14561" s="4">
        <v>9732108</v>
      </c>
      <c r="I14561" s="4">
        <v>36460953</v>
      </c>
      <c r="J14561" s="4">
        <v>25985601</v>
      </c>
      <c r="K14561" s="4">
        <v>25958241</v>
      </c>
    </row>
    <row r="14562" spans="1:11" x14ac:dyDescent="0.35">
      <c r="A14562" t="s">
        <v>1347</v>
      </c>
      <c r="B14562" t="s">
        <v>2126</v>
      </c>
      <c r="C14562" t="s">
        <v>1850</v>
      </c>
      <c r="D14562" s="4">
        <v>42640</v>
      </c>
      <c r="G14562" s="4">
        <v>8000000</v>
      </c>
      <c r="I14562" s="4">
        <v>8042640</v>
      </c>
      <c r="J14562" s="4">
        <v>42640</v>
      </c>
      <c r="K14562" s="4">
        <v>42640</v>
      </c>
    </row>
    <row r="14563" spans="1:11" x14ac:dyDescent="0.35">
      <c r="A14563" t="s">
        <v>1347</v>
      </c>
      <c r="B14563" t="s">
        <v>2127</v>
      </c>
      <c r="D14563" s="4">
        <v>42640</v>
      </c>
      <c r="G14563" s="4">
        <v>8000000</v>
      </c>
      <c r="I14563" s="4">
        <v>8042640</v>
      </c>
      <c r="J14563" s="4">
        <v>42640</v>
      </c>
      <c r="K14563" s="4">
        <v>42640</v>
      </c>
    </row>
    <row r="14564" spans="1:11" x14ac:dyDescent="0.35">
      <c r="A14564" t="s">
        <v>1347</v>
      </c>
      <c r="B14564" t="s">
        <v>2128</v>
      </c>
      <c r="C14564" t="s">
        <v>1851</v>
      </c>
      <c r="D14564" s="4">
        <v>774715</v>
      </c>
      <c r="I14564" s="4">
        <v>774715</v>
      </c>
      <c r="J14564" s="4">
        <v>774715</v>
      </c>
      <c r="K14564" s="4">
        <v>774715</v>
      </c>
    </row>
    <row r="14565" spans="1:11" x14ac:dyDescent="0.35">
      <c r="A14565" t="s">
        <v>1347</v>
      </c>
      <c r="B14565" t="s">
        <v>2129</v>
      </c>
      <c r="C14565" t="s">
        <v>1852</v>
      </c>
      <c r="D14565" s="4">
        <v>5452</v>
      </c>
      <c r="H14565" s="4">
        <v>14992</v>
      </c>
      <c r="I14565" s="4">
        <v>20444</v>
      </c>
      <c r="J14565" s="4">
        <v>5452</v>
      </c>
      <c r="K14565" s="4">
        <v>5452</v>
      </c>
    </row>
    <row r="14566" spans="1:11" x14ac:dyDescent="0.35">
      <c r="A14566" t="s">
        <v>1347</v>
      </c>
      <c r="B14566" t="s">
        <v>2130</v>
      </c>
      <c r="C14566" t="s">
        <v>1853</v>
      </c>
      <c r="D14566" s="4">
        <v>22326</v>
      </c>
      <c r="H14566" s="4">
        <v>3848</v>
      </c>
      <c r="I14566" s="4">
        <v>26174</v>
      </c>
      <c r="J14566" s="4">
        <v>22326</v>
      </c>
      <c r="K14566" s="4">
        <v>22326</v>
      </c>
    </row>
    <row r="14567" spans="1:11" x14ac:dyDescent="0.35">
      <c r="A14567" t="s">
        <v>1347</v>
      </c>
      <c r="B14567" t="s">
        <v>2172</v>
      </c>
      <c r="C14567" t="s">
        <v>1893</v>
      </c>
      <c r="H14567" s="4">
        <v>3584</v>
      </c>
      <c r="I14567" s="4">
        <v>3584</v>
      </c>
      <c r="J14567">
        <v>0</v>
      </c>
      <c r="K14567" s="4">
        <v>0</v>
      </c>
    </row>
    <row r="14568" spans="1:11" x14ac:dyDescent="0.35">
      <c r="A14568" t="s">
        <v>1347</v>
      </c>
      <c r="B14568" t="s">
        <v>2131</v>
      </c>
      <c r="C14568" t="s">
        <v>1854</v>
      </c>
      <c r="D14568" s="4">
        <v>158610</v>
      </c>
      <c r="F14568" s="4">
        <v>537992</v>
      </c>
      <c r="H14568" s="4">
        <v>94149</v>
      </c>
      <c r="I14568" s="4">
        <v>790750</v>
      </c>
      <c r="J14568" s="4">
        <v>158610</v>
      </c>
      <c r="K14568" s="4">
        <v>158610</v>
      </c>
    </row>
    <row r="14569" spans="1:11" x14ac:dyDescent="0.35">
      <c r="A14569" t="s">
        <v>1347</v>
      </c>
      <c r="B14569" t="s">
        <v>2197</v>
      </c>
      <c r="C14569" t="s">
        <v>1919</v>
      </c>
      <c r="D14569" s="4">
        <v>367137</v>
      </c>
      <c r="E14569" s="4">
        <v>115228</v>
      </c>
      <c r="I14569" s="4">
        <v>482365</v>
      </c>
      <c r="J14569" s="4">
        <v>482365</v>
      </c>
      <c r="K14569" s="4">
        <v>367137</v>
      </c>
    </row>
    <row r="14570" spans="1:11" x14ac:dyDescent="0.35">
      <c r="A14570" t="s">
        <v>1347</v>
      </c>
      <c r="B14570" t="s">
        <v>2132</v>
      </c>
      <c r="C14570" t="s">
        <v>1855</v>
      </c>
      <c r="D14570" s="4">
        <v>597886</v>
      </c>
      <c r="E14570" s="4">
        <v>230624</v>
      </c>
      <c r="G14570" s="4">
        <v>272172</v>
      </c>
      <c r="H14570" s="4">
        <v>426786</v>
      </c>
      <c r="I14570" s="4">
        <v>1527468</v>
      </c>
      <c r="J14570" s="4">
        <v>828510</v>
      </c>
      <c r="K14570" s="4">
        <v>597886</v>
      </c>
    </row>
    <row r="14571" spans="1:11" x14ac:dyDescent="0.35">
      <c r="A14571" t="s">
        <v>1347</v>
      </c>
      <c r="B14571" t="s">
        <v>2133</v>
      </c>
      <c r="C14571" t="s">
        <v>1856</v>
      </c>
      <c r="D14571" s="4">
        <v>71561</v>
      </c>
      <c r="H14571" s="4">
        <v>67773</v>
      </c>
      <c r="I14571" s="4">
        <v>139334</v>
      </c>
      <c r="J14571" s="4">
        <v>71561</v>
      </c>
      <c r="K14571" s="4">
        <v>71561</v>
      </c>
    </row>
    <row r="14572" spans="1:11" x14ac:dyDescent="0.35">
      <c r="A14572" t="s">
        <v>1347</v>
      </c>
      <c r="B14572" t="s">
        <v>2134</v>
      </c>
      <c r="C14572" t="s">
        <v>1857</v>
      </c>
      <c r="D14572" s="4">
        <v>82155</v>
      </c>
      <c r="I14572" s="4">
        <v>82155</v>
      </c>
      <c r="J14572" s="4">
        <v>82155</v>
      </c>
      <c r="K14572" s="4">
        <v>82155</v>
      </c>
    </row>
    <row r="14573" spans="1:11" x14ac:dyDescent="0.35">
      <c r="A14573" t="s">
        <v>1347</v>
      </c>
      <c r="B14573" t="s">
        <v>2135</v>
      </c>
      <c r="C14573" t="s">
        <v>1858</v>
      </c>
      <c r="D14573" s="4">
        <v>167586</v>
      </c>
      <c r="I14573" s="4">
        <v>167586</v>
      </c>
      <c r="J14573" s="4">
        <v>167586</v>
      </c>
      <c r="K14573" s="4">
        <v>167586</v>
      </c>
    </row>
    <row r="14574" spans="1:11" x14ac:dyDescent="0.35">
      <c r="A14574" t="s">
        <v>1347</v>
      </c>
      <c r="B14574" t="s">
        <v>2136</v>
      </c>
      <c r="C14574" t="s">
        <v>1859</v>
      </c>
      <c r="D14574" s="4">
        <v>910380</v>
      </c>
      <c r="E14574" s="4">
        <v>100000</v>
      </c>
      <c r="G14574" s="4">
        <v>231114</v>
      </c>
      <c r="H14574" s="4">
        <v>300020</v>
      </c>
      <c r="I14574" s="4">
        <v>1541514</v>
      </c>
      <c r="J14574" s="4">
        <v>1010380</v>
      </c>
      <c r="K14574" s="4">
        <v>910380</v>
      </c>
    </row>
    <row r="14575" spans="1:11" x14ac:dyDescent="0.35">
      <c r="A14575" t="s">
        <v>1347</v>
      </c>
      <c r="B14575" t="s">
        <v>2194</v>
      </c>
      <c r="C14575" t="s">
        <v>1915</v>
      </c>
      <c r="D14575" s="4">
        <v>5</v>
      </c>
      <c r="I14575" s="4">
        <v>5</v>
      </c>
      <c r="J14575" s="4">
        <v>5</v>
      </c>
      <c r="K14575" s="4">
        <v>5</v>
      </c>
    </row>
    <row r="14576" spans="1:11" x14ac:dyDescent="0.35">
      <c r="A14576" t="s">
        <v>1347</v>
      </c>
      <c r="B14576" t="s">
        <v>2137</v>
      </c>
      <c r="C14576" t="s">
        <v>1860</v>
      </c>
      <c r="D14576" s="4">
        <v>217406</v>
      </c>
      <c r="H14576" s="4">
        <v>434812</v>
      </c>
      <c r="I14576" s="4">
        <v>652218</v>
      </c>
      <c r="J14576" s="4">
        <v>217406</v>
      </c>
      <c r="K14576" s="4">
        <v>217406</v>
      </c>
    </row>
    <row r="14577" spans="1:11" x14ac:dyDescent="0.35">
      <c r="A14577" t="s">
        <v>1347</v>
      </c>
      <c r="B14577" t="s">
        <v>2138</v>
      </c>
      <c r="C14577" t="s">
        <v>1861</v>
      </c>
      <c r="D14577" s="4">
        <v>147836</v>
      </c>
      <c r="I14577" s="4">
        <v>147836</v>
      </c>
      <c r="J14577" s="4">
        <v>147836</v>
      </c>
      <c r="K14577" s="4">
        <v>147836</v>
      </c>
    </row>
    <row r="14578" spans="1:11" x14ac:dyDescent="0.35">
      <c r="A14578" t="s">
        <v>1347</v>
      </c>
      <c r="B14578" t="s">
        <v>2139</v>
      </c>
      <c r="C14578" t="s">
        <v>1862</v>
      </c>
      <c r="D14578" s="4">
        <v>854643</v>
      </c>
      <c r="H14578" s="4">
        <v>427321</v>
      </c>
      <c r="I14578" s="4">
        <v>1281964</v>
      </c>
      <c r="J14578" s="4">
        <v>854643</v>
      </c>
      <c r="K14578" s="4">
        <v>854643</v>
      </c>
    </row>
    <row r="14579" spans="1:11" x14ac:dyDescent="0.35">
      <c r="A14579" t="s">
        <v>1347</v>
      </c>
      <c r="B14579" t="s">
        <v>2140</v>
      </c>
      <c r="C14579" t="s">
        <v>1863</v>
      </c>
      <c r="D14579" s="4">
        <v>7780</v>
      </c>
      <c r="F14579" s="4">
        <v>31120</v>
      </c>
      <c r="I14579" s="4">
        <v>38900</v>
      </c>
      <c r="J14579" s="4">
        <v>7780</v>
      </c>
      <c r="K14579" s="4">
        <v>7780</v>
      </c>
    </row>
    <row r="14580" spans="1:11" x14ac:dyDescent="0.35">
      <c r="A14580" t="s">
        <v>1347</v>
      </c>
      <c r="B14580" t="s">
        <v>2141</v>
      </c>
      <c r="D14580" s="4">
        <v>4385479</v>
      </c>
      <c r="E14580" s="4">
        <v>445851</v>
      </c>
      <c r="F14580" s="4">
        <v>569111</v>
      </c>
      <c r="G14580" s="4">
        <v>503286</v>
      </c>
      <c r="H14580" s="4">
        <v>1773284</v>
      </c>
      <c r="I14580" s="4">
        <v>7677011</v>
      </c>
      <c r="J14580" s="4">
        <v>4831330</v>
      </c>
      <c r="K14580" s="4">
        <v>4385479</v>
      </c>
    </row>
    <row r="14581" spans="1:11" x14ac:dyDescent="0.35">
      <c r="A14581" t="s">
        <v>1347</v>
      </c>
      <c r="B14581" t="s">
        <v>2143</v>
      </c>
      <c r="C14581" t="s">
        <v>1865</v>
      </c>
      <c r="D14581" s="4">
        <v>249951</v>
      </c>
      <c r="E14581" s="4">
        <v>1815</v>
      </c>
      <c r="H14581" s="4">
        <v>105734</v>
      </c>
      <c r="I14581" s="4">
        <v>357500</v>
      </c>
      <c r="J14581" s="4">
        <v>251766</v>
      </c>
      <c r="K14581" s="4">
        <v>249951</v>
      </c>
    </row>
    <row r="14582" spans="1:11" x14ac:dyDescent="0.35">
      <c r="A14582" t="s">
        <v>1347</v>
      </c>
      <c r="B14582" t="s">
        <v>2144</v>
      </c>
      <c r="C14582" t="s">
        <v>1866</v>
      </c>
      <c r="I14582" s="4">
        <v>0</v>
      </c>
      <c r="J14582">
        <v>0</v>
      </c>
      <c r="K14582" s="4">
        <v>0</v>
      </c>
    </row>
    <row r="14583" spans="1:11" x14ac:dyDescent="0.35">
      <c r="A14583" t="s">
        <v>1347</v>
      </c>
      <c r="B14583" t="s">
        <v>2145</v>
      </c>
      <c r="C14583" t="s">
        <v>1867</v>
      </c>
      <c r="D14583" s="4">
        <v>398304</v>
      </c>
      <c r="F14583" s="4">
        <v>22500</v>
      </c>
      <c r="H14583" s="4">
        <v>3778749</v>
      </c>
      <c r="I14583" s="4">
        <v>4199553</v>
      </c>
      <c r="J14583" s="4">
        <v>398304</v>
      </c>
      <c r="K14583" s="4">
        <v>398304</v>
      </c>
    </row>
    <row r="14584" spans="1:11" x14ac:dyDescent="0.35">
      <c r="A14584" t="s">
        <v>1347</v>
      </c>
      <c r="B14584" t="s">
        <v>2146</v>
      </c>
      <c r="C14584" t="s">
        <v>1868</v>
      </c>
      <c r="D14584" s="4">
        <v>21080</v>
      </c>
      <c r="E14584" s="4">
        <v>0</v>
      </c>
      <c r="F14584" s="4">
        <v>10519</v>
      </c>
      <c r="H14584" s="4">
        <v>2840318</v>
      </c>
      <c r="I14584" s="4">
        <v>2871917</v>
      </c>
      <c r="J14584" s="4">
        <v>21080</v>
      </c>
      <c r="K14584" s="4">
        <v>21080</v>
      </c>
    </row>
    <row r="14585" spans="1:11" x14ac:dyDescent="0.35">
      <c r="A14585" t="s">
        <v>1347</v>
      </c>
      <c r="B14585" t="s">
        <v>2173</v>
      </c>
      <c r="C14585" t="s">
        <v>1894</v>
      </c>
      <c r="D14585" s="4">
        <v>8616</v>
      </c>
      <c r="I14585" s="4">
        <v>8616</v>
      </c>
      <c r="J14585" s="4">
        <v>8616</v>
      </c>
      <c r="K14585" s="4">
        <v>8616</v>
      </c>
    </row>
    <row r="14586" spans="1:11" x14ac:dyDescent="0.35">
      <c r="A14586" t="s">
        <v>1347</v>
      </c>
      <c r="B14586" t="s">
        <v>2147</v>
      </c>
      <c r="C14586" t="s">
        <v>1869</v>
      </c>
      <c r="D14586" s="4">
        <v>3556</v>
      </c>
      <c r="H14586" s="4">
        <v>742080</v>
      </c>
      <c r="I14586" s="4">
        <v>745636</v>
      </c>
      <c r="J14586" s="4">
        <v>3556</v>
      </c>
      <c r="K14586" s="4">
        <v>3556</v>
      </c>
    </row>
    <row r="14587" spans="1:11" x14ac:dyDescent="0.35">
      <c r="A14587" t="s">
        <v>1347</v>
      </c>
      <c r="B14587" t="s">
        <v>2148</v>
      </c>
      <c r="C14587" t="s">
        <v>1870</v>
      </c>
      <c r="D14587" s="4">
        <v>144996</v>
      </c>
      <c r="E14587" s="4">
        <v>39463</v>
      </c>
      <c r="H14587" s="4">
        <v>4317383</v>
      </c>
      <c r="I14587" s="4">
        <v>4501842</v>
      </c>
      <c r="J14587" s="4">
        <v>184459</v>
      </c>
      <c r="K14587" s="4">
        <v>144996</v>
      </c>
    </row>
    <row r="14588" spans="1:11" x14ac:dyDescent="0.35">
      <c r="A14588" t="s">
        <v>1347</v>
      </c>
      <c r="B14588" t="s">
        <v>2149</v>
      </c>
      <c r="C14588" t="s">
        <v>1871</v>
      </c>
      <c r="D14588" s="4">
        <v>6645339</v>
      </c>
      <c r="E14588" s="4">
        <v>18055</v>
      </c>
      <c r="H14588" s="4">
        <v>59634</v>
      </c>
      <c r="I14588" s="4">
        <v>6723029</v>
      </c>
      <c r="J14588" s="4">
        <v>6663394</v>
      </c>
      <c r="K14588" s="4">
        <v>6645339</v>
      </c>
    </row>
    <row r="14589" spans="1:11" x14ac:dyDescent="0.35">
      <c r="A14589" t="s">
        <v>1347</v>
      </c>
      <c r="B14589" t="s">
        <v>2150</v>
      </c>
      <c r="C14589" t="s">
        <v>1872</v>
      </c>
      <c r="D14589" s="4">
        <v>49000</v>
      </c>
      <c r="F14589" s="4">
        <v>245000</v>
      </c>
      <c r="I14589" s="4">
        <v>294000</v>
      </c>
      <c r="J14589" s="4">
        <v>49000</v>
      </c>
      <c r="K14589" s="4">
        <v>49000</v>
      </c>
    </row>
    <row r="14590" spans="1:11" x14ac:dyDescent="0.35">
      <c r="A14590" t="s">
        <v>1347</v>
      </c>
      <c r="B14590" t="s">
        <v>2151</v>
      </c>
      <c r="C14590" t="s">
        <v>1873</v>
      </c>
      <c r="D14590" s="4">
        <v>0</v>
      </c>
      <c r="I14590" s="4">
        <v>0</v>
      </c>
      <c r="J14590" s="4">
        <v>0</v>
      </c>
      <c r="K14590" s="4">
        <v>0</v>
      </c>
    </row>
    <row r="14591" spans="1:11" x14ac:dyDescent="0.35">
      <c r="A14591" t="s">
        <v>1347</v>
      </c>
      <c r="B14591" t="s">
        <v>2153</v>
      </c>
      <c r="C14591" t="s">
        <v>1875</v>
      </c>
      <c r="D14591" s="4">
        <v>612</v>
      </c>
      <c r="H14591" s="4">
        <v>340589</v>
      </c>
      <c r="I14591" s="4">
        <v>341201</v>
      </c>
      <c r="J14591" s="4">
        <v>612</v>
      </c>
      <c r="K14591" s="4">
        <v>612</v>
      </c>
    </row>
    <row r="14592" spans="1:11" x14ac:dyDescent="0.35">
      <c r="A14592" t="s">
        <v>1347</v>
      </c>
      <c r="B14592" t="s">
        <v>2154</v>
      </c>
      <c r="C14592" t="s">
        <v>1876</v>
      </c>
      <c r="H14592" s="4">
        <v>798000</v>
      </c>
      <c r="I14592" s="4">
        <v>798000</v>
      </c>
      <c r="J14592">
        <v>0</v>
      </c>
      <c r="K14592" s="4">
        <v>0</v>
      </c>
    </row>
    <row r="14593" spans="1:11" x14ac:dyDescent="0.35">
      <c r="A14593" t="s">
        <v>1347</v>
      </c>
      <c r="B14593" t="s">
        <v>2155</v>
      </c>
      <c r="C14593" t="s">
        <v>1877</v>
      </c>
      <c r="D14593" s="4">
        <v>131690</v>
      </c>
      <c r="I14593" s="4">
        <v>131690</v>
      </c>
      <c r="J14593" s="4">
        <v>131690</v>
      </c>
      <c r="K14593" s="4">
        <v>131690</v>
      </c>
    </row>
    <row r="14594" spans="1:11" x14ac:dyDescent="0.35">
      <c r="A14594" t="s">
        <v>1347</v>
      </c>
      <c r="B14594" t="s">
        <v>2156</v>
      </c>
      <c r="D14594" s="4">
        <v>7653145</v>
      </c>
      <c r="E14594" s="4">
        <v>59333</v>
      </c>
      <c r="F14594" s="4">
        <v>278019</v>
      </c>
      <c r="H14594" s="4">
        <v>12982487</v>
      </c>
      <c r="I14594" s="4">
        <v>20972984</v>
      </c>
      <c r="J14594" s="4">
        <v>7712478</v>
      </c>
      <c r="K14594" s="4">
        <v>7653145</v>
      </c>
    </row>
    <row r="14595" spans="1:11" x14ac:dyDescent="0.35">
      <c r="A14595" t="s">
        <v>1347</v>
      </c>
      <c r="B14595" t="s">
        <v>2191</v>
      </c>
      <c r="C14595" t="s">
        <v>1912</v>
      </c>
      <c r="D14595" s="4">
        <v>589</v>
      </c>
      <c r="I14595" s="4">
        <v>589</v>
      </c>
      <c r="J14595" s="4">
        <v>589</v>
      </c>
      <c r="K14595" s="4">
        <v>589</v>
      </c>
    </row>
    <row r="14596" spans="1:11" x14ac:dyDescent="0.35">
      <c r="A14596" t="s">
        <v>1347</v>
      </c>
      <c r="B14596" t="s">
        <v>2157</v>
      </c>
      <c r="C14596" t="s">
        <v>1879</v>
      </c>
      <c r="D14596" s="4">
        <v>892848</v>
      </c>
      <c r="I14596" s="4">
        <v>892848</v>
      </c>
      <c r="J14596" s="4">
        <v>892848</v>
      </c>
      <c r="K14596" s="4">
        <v>892848</v>
      </c>
    </row>
    <row r="14597" spans="1:11" x14ac:dyDescent="0.35">
      <c r="A14597" t="s">
        <v>1347</v>
      </c>
      <c r="B14597" t="s">
        <v>2176</v>
      </c>
      <c r="C14597" t="s">
        <v>1897</v>
      </c>
      <c r="D14597" s="4">
        <v>7364</v>
      </c>
      <c r="I14597" s="4">
        <v>7364</v>
      </c>
      <c r="J14597" s="4">
        <v>7364</v>
      </c>
      <c r="K14597" s="4">
        <v>7364</v>
      </c>
    </row>
    <row r="14598" spans="1:11" x14ac:dyDescent="0.35">
      <c r="A14598" t="s">
        <v>1347</v>
      </c>
      <c r="B14598" t="s">
        <v>2159</v>
      </c>
      <c r="C14598" t="s">
        <v>1881</v>
      </c>
      <c r="D14598" s="4">
        <v>1957493</v>
      </c>
      <c r="I14598" s="4">
        <v>1957493</v>
      </c>
      <c r="J14598" s="4">
        <v>1957493</v>
      </c>
      <c r="K14598" s="4">
        <v>1957493</v>
      </c>
    </row>
    <row r="14599" spans="1:11" x14ac:dyDescent="0.35">
      <c r="A14599" t="s">
        <v>1347</v>
      </c>
      <c r="B14599" t="s">
        <v>2174</v>
      </c>
      <c r="C14599" t="s">
        <v>1895</v>
      </c>
      <c r="D14599" s="4">
        <v>21195</v>
      </c>
      <c r="I14599" s="4">
        <v>21195</v>
      </c>
      <c r="J14599" s="4">
        <v>21195</v>
      </c>
      <c r="K14599" s="4">
        <v>21195</v>
      </c>
    </row>
    <row r="14600" spans="1:11" x14ac:dyDescent="0.35">
      <c r="A14600" t="s">
        <v>1347</v>
      </c>
      <c r="B14600" t="s">
        <v>2160</v>
      </c>
      <c r="C14600" t="s">
        <v>1882</v>
      </c>
      <c r="D14600" s="4">
        <v>141675</v>
      </c>
      <c r="I14600" s="4">
        <v>141675</v>
      </c>
      <c r="J14600" s="4">
        <v>141675</v>
      </c>
      <c r="K14600" s="4">
        <v>141675</v>
      </c>
    </row>
    <row r="14601" spans="1:11" x14ac:dyDescent="0.35">
      <c r="A14601" t="s">
        <v>1347</v>
      </c>
      <c r="B14601" t="s">
        <v>2179</v>
      </c>
      <c r="C14601" t="s">
        <v>1900</v>
      </c>
      <c r="D14601" s="4">
        <v>19689</v>
      </c>
      <c r="I14601" s="4">
        <v>19689</v>
      </c>
      <c r="J14601" s="4">
        <v>19689</v>
      </c>
      <c r="K14601" s="4">
        <v>19689</v>
      </c>
    </row>
    <row r="14602" spans="1:11" x14ac:dyDescent="0.35">
      <c r="A14602" t="s">
        <v>1347</v>
      </c>
      <c r="B14602" t="s">
        <v>2161</v>
      </c>
      <c r="C14602" t="s">
        <v>1883</v>
      </c>
      <c r="D14602" s="4">
        <v>22374</v>
      </c>
      <c r="I14602" s="4">
        <v>22374</v>
      </c>
      <c r="J14602" s="4">
        <v>22374</v>
      </c>
      <c r="K14602" s="4">
        <v>22374</v>
      </c>
    </row>
    <row r="14603" spans="1:11" x14ac:dyDescent="0.35">
      <c r="A14603" t="s">
        <v>1347</v>
      </c>
      <c r="B14603" t="s">
        <v>2162</v>
      </c>
      <c r="C14603" t="s">
        <v>1884</v>
      </c>
      <c r="D14603" s="4">
        <v>6470</v>
      </c>
      <c r="I14603" s="4">
        <v>6470</v>
      </c>
      <c r="J14603" s="4">
        <v>6470</v>
      </c>
      <c r="K14603" s="4">
        <v>6470</v>
      </c>
    </row>
    <row r="14604" spans="1:11" x14ac:dyDescent="0.35">
      <c r="A14604" t="s">
        <v>1347</v>
      </c>
      <c r="B14604" t="s">
        <v>2163</v>
      </c>
      <c r="D14604" s="4">
        <v>3069698</v>
      </c>
      <c r="I14604" s="4">
        <v>3069698</v>
      </c>
      <c r="J14604" s="4">
        <v>3069698</v>
      </c>
      <c r="K14604" s="4">
        <v>3069698</v>
      </c>
    </row>
    <row r="14605" spans="1:11" x14ac:dyDescent="0.35">
      <c r="A14605" t="s">
        <v>1347</v>
      </c>
      <c r="B14605" t="s">
        <v>2164</v>
      </c>
      <c r="C14605" t="s">
        <v>1886</v>
      </c>
      <c r="D14605" s="4">
        <v>187393</v>
      </c>
      <c r="G14605" s="4">
        <v>259226</v>
      </c>
      <c r="I14605" s="4">
        <v>446619</v>
      </c>
      <c r="J14605" s="4">
        <v>187393</v>
      </c>
      <c r="K14605" s="4">
        <v>187393</v>
      </c>
    </row>
    <row r="14606" spans="1:11" x14ac:dyDescent="0.35">
      <c r="A14606" t="s">
        <v>1347</v>
      </c>
      <c r="B14606" t="s">
        <v>2165</v>
      </c>
      <c r="D14606" s="4">
        <v>187393</v>
      </c>
      <c r="G14606" s="4">
        <v>259226</v>
      </c>
      <c r="I14606" s="4">
        <v>446619</v>
      </c>
      <c r="J14606" s="4">
        <v>187393</v>
      </c>
      <c r="K14606" s="4">
        <v>187393</v>
      </c>
    </row>
    <row r="14607" spans="1:11" x14ac:dyDescent="0.35">
      <c r="A14607" t="s">
        <v>1347</v>
      </c>
      <c r="B14607" t="s">
        <v>2166</v>
      </c>
      <c r="C14607" t="s">
        <v>1888</v>
      </c>
      <c r="H14607" s="4">
        <v>960000</v>
      </c>
      <c r="I14607" s="4">
        <v>960000</v>
      </c>
      <c r="J14607">
        <v>0</v>
      </c>
      <c r="K14607" s="4">
        <v>0</v>
      </c>
    </row>
    <row r="14608" spans="1:11" x14ac:dyDescent="0.35">
      <c r="A14608" t="s">
        <v>1347</v>
      </c>
      <c r="B14608" t="s">
        <v>2180</v>
      </c>
      <c r="C14608" t="s">
        <v>1901</v>
      </c>
      <c r="H14608" s="4">
        <v>1500000</v>
      </c>
      <c r="I14608" s="4">
        <v>1500000</v>
      </c>
      <c r="J14608">
        <v>0</v>
      </c>
      <c r="K14608" s="4">
        <v>0</v>
      </c>
    </row>
    <row r="14609" spans="1:11" x14ac:dyDescent="0.35">
      <c r="A14609" t="s">
        <v>1347</v>
      </c>
      <c r="B14609" t="s">
        <v>2167</v>
      </c>
      <c r="C14609" t="s">
        <v>1889</v>
      </c>
      <c r="H14609" s="4">
        <v>1050000</v>
      </c>
      <c r="I14609" s="4">
        <v>1050000</v>
      </c>
      <c r="J14609">
        <v>0</v>
      </c>
      <c r="K14609" s="4">
        <v>0</v>
      </c>
    </row>
    <row r="14610" spans="1:11" x14ac:dyDescent="0.35">
      <c r="A14610" t="s">
        <v>1347</v>
      </c>
      <c r="B14610" t="s">
        <v>2168</v>
      </c>
      <c r="C14610" t="s">
        <v>1890</v>
      </c>
      <c r="H14610" s="4">
        <v>750000</v>
      </c>
      <c r="I14610" s="4">
        <v>750000</v>
      </c>
      <c r="J14610">
        <v>0</v>
      </c>
      <c r="K14610" s="4">
        <v>0</v>
      </c>
    </row>
    <row r="14611" spans="1:11" x14ac:dyDescent="0.35">
      <c r="A14611" t="s">
        <v>1347</v>
      </c>
      <c r="B14611" t="s">
        <v>2181</v>
      </c>
      <c r="C14611" t="s">
        <v>1902</v>
      </c>
      <c r="H14611" s="4">
        <v>3000000</v>
      </c>
      <c r="I14611" s="4">
        <v>3000000</v>
      </c>
      <c r="J14611">
        <v>0</v>
      </c>
      <c r="K14611" s="4">
        <v>0</v>
      </c>
    </row>
    <row r="14612" spans="1:11" x14ac:dyDescent="0.35">
      <c r="A14612" t="s">
        <v>1347</v>
      </c>
      <c r="B14612" t="s">
        <v>2169</v>
      </c>
      <c r="H14612" s="4">
        <v>7260000</v>
      </c>
      <c r="I14612" s="4">
        <v>7260000</v>
      </c>
      <c r="J14612">
        <v>0</v>
      </c>
      <c r="K14612" s="4">
        <v>0</v>
      </c>
    </row>
    <row r="14613" spans="1:11" x14ac:dyDescent="0.35">
      <c r="A14613" t="s">
        <v>1347</v>
      </c>
      <c r="B14613" t="s">
        <v>2170</v>
      </c>
      <c r="D14613" s="4">
        <v>77459926</v>
      </c>
      <c r="E14613" s="4">
        <v>6813716</v>
      </c>
      <c r="F14613" s="4">
        <v>12921973</v>
      </c>
      <c r="G14613" s="4">
        <v>8791224</v>
      </c>
      <c r="H14613" s="4">
        <v>32035506</v>
      </c>
      <c r="I14613" s="4">
        <v>138022346</v>
      </c>
      <c r="J14613" s="4">
        <f>SUM(D14613,E14613)</f>
        <v>84273642</v>
      </c>
      <c r="K14613" s="4">
        <v>77459926</v>
      </c>
    </row>
    <row r="14614" spans="1:11" x14ac:dyDescent="0.35">
      <c r="A14614" t="s">
        <v>1352</v>
      </c>
      <c r="B14614" t="s">
        <v>2118</v>
      </c>
      <c r="C14614" t="s">
        <v>1843</v>
      </c>
      <c r="D14614" s="4">
        <v>3504091</v>
      </c>
      <c r="E14614" s="4">
        <v>1493397</v>
      </c>
      <c r="F14614" s="4">
        <v>2394000</v>
      </c>
      <c r="I14614" s="4">
        <v>7391488</v>
      </c>
      <c r="J14614" s="4">
        <v>4997488</v>
      </c>
      <c r="K14614" s="4">
        <v>3504091</v>
      </c>
    </row>
    <row r="14615" spans="1:11" x14ac:dyDescent="0.35">
      <c r="A14615" t="s">
        <v>1352</v>
      </c>
      <c r="B14615" t="s">
        <v>2119</v>
      </c>
      <c r="C14615" t="s">
        <v>1844</v>
      </c>
      <c r="D14615" s="4">
        <v>556758</v>
      </c>
      <c r="F14615" s="4">
        <v>267299</v>
      </c>
      <c r="H14615" s="4">
        <v>60300</v>
      </c>
      <c r="I14615" s="4">
        <v>884357</v>
      </c>
      <c r="J14615" s="4">
        <v>556758</v>
      </c>
      <c r="K14615" s="4">
        <v>556758</v>
      </c>
    </row>
    <row r="14616" spans="1:11" x14ac:dyDescent="0.35">
      <c r="A14616" t="s">
        <v>1352</v>
      </c>
      <c r="B14616" t="s">
        <v>2120</v>
      </c>
      <c r="C14616" t="s">
        <v>1845</v>
      </c>
      <c r="D14616" s="4">
        <v>522267</v>
      </c>
      <c r="I14616" s="4">
        <v>522267</v>
      </c>
      <c r="J14616" s="4">
        <v>522267</v>
      </c>
      <c r="K14616" s="4">
        <v>522267</v>
      </c>
    </row>
    <row r="14617" spans="1:11" x14ac:dyDescent="0.35">
      <c r="A14617" t="s">
        <v>1352</v>
      </c>
      <c r="B14617" t="s">
        <v>2121</v>
      </c>
      <c r="D14617" s="4">
        <v>4583116</v>
      </c>
      <c r="E14617" s="4">
        <v>1493397</v>
      </c>
      <c r="F14617" s="4">
        <v>2661299</v>
      </c>
      <c r="H14617" s="4">
        <v>60300</v>
      </c>
      <c r="I14617" s="4">
        <v>8798112</v>
      </c>
      <c r="J14617" s="4">
        <v>6076513</v>
      </c>
      <c r="K14617" s="4">
        <v>4583116</v>
      </c>
    </row>
    <row r="14618" spans="1:11" x14ac:dyDescent="0.35">
      <c r="A14618" t="s">
        <v>1352</v>
      </c>
      <c r="B14618" t="s">
        <v>2122</v>
      </c>
      <c r="C14618" t="s">
        <v>1846</v>
      </c>
      <c r="D14618" s="4">
        <v>2457896</v>
      </c>
      <c r="F14618" s="4">
        <v>2087889</v>
      </c>
      <c r="H14618" s="4">
        <v>918900</v>
      </c>
      <c r="I14618" s="4">
        <v>5464685</v>
      </c>
      <c r="J14618" s="4">
        <v>2457896</v>
      </c>
      <c r="K14618" s="4">
        <v>2457896</v>
      </c>
    </row>
    <row r="14619" spans="1:11" x14ac:dyDescent="0.35">
      <c r="A14619" t="s">
        <v>1352</v>
      </c>
      <c r="B14619" t="s">
        <v>2123</v>
      </c>
      <c r="C14619" t="s">
        <v>1847</v>
      </c>
      <c r="D14619" s="4">
        <v>1994636</v>
      </c>
      <c r="F14619" s="4">
        <v>270270</v>
      </c>
      <c r="I14619" s="4">
        <v>2264906</v>
      </c>
      <c r="J14619" s="4">
        <v>1994636</v>
      </c>
      <c r="K14619" s="4">
        <v>1994636</v>
      </c>
    </row>
    <row r="14620" spans="1:11" x14ac:dyDescent="0.35">
      <c r="A14620" t="s">
        <v>1352</v>
      </c>
      <c r="B14620" t="s">
        <v>2124</v>
      </c>
      <c r="C14620" t="s">
        <v>1848</v>
      </c>
      <c r="D14620" s="4">
        <v>12994</v>
      </c>
      <c r="I14620" s="4">
        <v>12994</v>
      </c>
      <c r="J14620" s="4">
        <v>12994</v>
      </c>
      <c r="K14620" s="4">
        <v>12994</v>
      </c>
    </row>
    <row r="14621" spans="1:11" x14ac:dyDescent="0.35">
      <c r="A14621" t="s">
        <v>1352</v>
      </c>
      <c r="B14621" t="s">
        <v>2125</v>
      </c>
      <c r="D14621" s="4">
        <v>4465526</v>
      </c>
      <c r="F14621" s="4">
        <v>2358160</v>
      </c>
      <c r="H14621" s="4">
        <v>918900</v>
      </c>
      <c r="I14621" s="4">
        <v>7742586</v>
      </c>
      <c r="J14621" s="4">
        <v>4465526</v>
      </c>
      <c r="K14621" s="4">
        <v>4465526</v>
      </c>
    </row>
    <row r="14622" spans="1:11" x14ac:dyDescent="0.35">
      <c r="A14622" t="s">
        <v>1352</v>
      </c>
      <c r="B14622" t="s">
        <v>2126</v>
      </c>
      <c r="C14622" t="s">
        <v>1850</v>
      </c>
      <c r="D14622" s="4">
        <v>1600000</v>
      </c>
      <c r="I14622" s="4">
        <v>1600000</v>
      </c>
      <c r="J14622" s="4">
        <v>1600000</v>
      </c>
      <c r="K14622" s="4">
        <v>1600000</v>
      </c>
    </row>
    <row r="14623" spans="1:11" x14ac:dyDescent="0.35">
      <c r="A14623" t="s">
        <v>1352</v>
      </c>
      <c r="B14623" t="s">
        <v>2127</v>
      </c>
      <c r="D14623" s="4">
        <v>1600000</v>
      </c>
      <c r="I14623" s="4">
        <v>1600000</v>
      </c>
      <c r="J14623" s="4">
        <v>1600000</v>
      </c>
      <c r="K14623" s="4">
        <v>1600000</v>
      </c>
    </row>
    <row r="14624" spans="1:11" x14ac:dyDescent="0.35">
      <c r="A14624" t="s">
        <v>1352</v>
      </c>
      <c r="B14624" t="s">
        <v>2128</v>
      </c>
      <c r="C14624" t="s">
        <v>1851</v>
      </c>
      <c r="H14624" s="4">
        <v>126758</v>
      </c>
      <c r="I14624" s="4">
        <v>126758</v>
      </c>
      <c r="J14624">
        <v>0</v>
      </c>
      <c r="K14624" s="4">
        <v>0</v>
      </c>
    </row>
    <row r="14625" spans="1:11" x14ac:dyDescent="0.35">
      <c r="A14625" t="s">
        <v>1352</v>
      </c>
      <c r="B14625" t="s">
        <v>2129</v>
      </c>
      <c r="C14625" t="s">
        <v>1852</v>
      </c>
      <c r="D14625" s="4">
        <v>5452</v>
      </c>
      <c r="E14625" s="4">
        <v>1363</v>
      </c>
      <c r="I14625" s="4">
        <v>6815</v>
      </c>
      <c r="J14625" s="4">
        <v>6815</v>
      </c>
      <c r="K14625" s="4">
        <v>5452</v>
      </c>
    </row>
    <row r="14626" spans="1:11" x14ac:dyDescent="0.35">
      <c r="A14626" t="s">
        <v>1352</v>
      </c>
      <c r="B14626" t="s">
        <v>2130</v>
      </c>
      <c r="C14626" t="s">
        <v>1853</v>
      </c>
      <c r="D14626" s="4">
        <v>8191</v>
      </c>
      <c r="I14626" s="4">
        <v>8191</v>
      </c>
      <c r="J14626" s="4">
        <v>8191</v>
      </c>
      <c r="K14626" s="4">
        <v>8191</v>
      </c>
    </row>
    <row r="14627" spans="1:11" x14ac:dyDescent="0.35">
      <c r="A14627" t="s">
        <v>1352</v>
      </c>
      <c r="B14627" t="s">
        <v>2131</v>
      </c>
      <c r="C14627" t="s">
        <v>1854</v>
      </c>
      <c r="D14627" s="4">
        <v>2399</v>
      </c>
      <c r="F14627" s="4">
        <v>141223</v>
      </c>
      <c r="I14627" s="4">
        <v>143622</v>
      </c>
      <c r="J14627" s="4">
        <v>2399</v>
      </c>
      <c r="K14627" s="4">
        <v>2399</v>
      </c>
    </row>
    <row r="14628" spans="1:11" x14ac:dyDescent="0.35">
      <c r="A14628" t="s">
        <v>1352</v>
      </c>
      <c r="B14628" t="s">
        <v>2132</v>
      </c>
      <c r="C14628" t="s">
        <v>1855</v>
      </c>
      <c r="D14628" s="4">
        <v>1919</v>
      </c>
      <c r="F14628" s="4">
        <v>102477</v>
      </c>
      <c r="I14628" s="4">
        <v>104397</v>
      </c>
      <c r="J14628" s="4">
        <v>1919</v>
      </c>
      <c r="K14628" s="4">
        <v>1919</v>
      </c>
    </row>
    <row r="14629" spans="1:11" x14ac:dyDescent="0.35">
      <c r="A14629" t="s">
        <v>1352</v>
      </c>
      <c r="B14629" t="s">
        <v>2133</v>
      </c>
      <c r="C14629" t="s">
        <v>1856</v>
      </c>
      <c r="F14629" s="4">
        <v>6212</v>
      </c>
      <c r="I14629" s="4">
        <v>6212</v>
      </c>
      <c r="J14629">
        <v>0</v>
      </c>
      <c r="K14629" s="4">
        <v>0</v>
      </c>
    </row>
    <row r="14630" spans="1:11" x14ac:dyDescent="0.35">
      <c r="A14630" t="s">
        <v>1352</v>
      </c>
      <c r="B14630" t="s">
        <v>2134</v>
      </c>
      <c r="C14630" t="s">
        <v>1857</v>
      </c>
      <c r="D14630" s="4">
        <v>10863</v>
      </c>
      <c r="I14630" s="4">
        <v>10863</v>
      </c>
      <c r="J14630" s="4">
        <v>10863</v>
      </c>
      <c r="K14630" s="4">
        <v>10863</v>
      </c>
    </row>
    <row r="14631" spans="1:11" x14ac:dyDescent="0.35">
      <c r="A14631" t="s">
        <v>1352</v>
      </c>
      <c r="B14631" t="s">
        <v>2135</v>
      </c>
      <c r="C14631" t="s">
        <v>1858</v>
      </c>
      <c r="D14631" s="4">
        <v>8044</v>
      </c>
      <c r="I14631" s="4">
        <v>8044</v>
      </c>
      <c r="J14631" s="4">
        <v>8044</v>
      </c>
      <c r="K14631" s="4">
        <v>8044</v>
      </c>
    </row>
    <row r="14632" spans="1:11" x14ac:dyDescent="0.35">
      <c r="A14632" t="s">
        <v>1352</v>
      </c>
      <c r="B14632" t="s">
        <v>2136</v>
      </c>
      <c r="C14632" t="s">
        <v>1859</v>
      </c>
      <c r="E14632" s="4">
        <v>105421</v>
      </c>
      <c r="H14632" s="4">
        <v>100000</v>
      </c>
      <c r="I14632" s="4">
        <v>205421</v>
      </c>
      <c r="J14632">
        <v>105421</v>
      </c>
      <c r="K14632" s="4">
        <v>0</v>
      </c>
    </row>
    <row r="14633" spans="1:11" x14ac:dyDescent="0.35">
      <c r="A14633" t="s">
        <v>1352</v>
      </c>
      <c r="B14633" t="s">
        <v>2137</v>
      </c>
      <c r="C14633" t="s">
        <v>1860</v>
      </c>
      <c r="D14633" s="4">
        <v>326109</v>
      </c>
      <c r="I14633" s="4">
        <v>326109</v>
      </c>
      <c r="J14633" s="4">
        <v>326109</v>
      </c>
      <c r="K14633" s="4">
        <v>326109</v>
      </c>
    </row>
    <row r="14634" spans="1:11" x14ac:dyDescent="0.35">
      <c r="A14634" t="s">
        <v>1352</v>
      </c>
      <c r="B14634" t="s">
        <v>2138</v>
      </c>
      <c r="C14634" t="s">
        <v>1861</v>
      </c>
      <c r="H14634" s="4">
        <v>19587</v>
      </c>
      <c r="I14634" s="4">
        <v>19587</v>
      </c>
      <c r="J14634">
        <v>0</v>
      </c>
      <c r="K14634" s="4">
        <v>0</v>
      </c>
    </row>
    <row r="14635" spans="1:11" x14ac:dyDescent="0.35">
      <c r="A14635" t="s">
        <v>1352</v>
      </c>
      <c r="B14635" t="s">
        <v>2139</v>
      </c>
      <c r="C14635" t="s">
        <v>1862</v>
      </c>
      <c r="D14635" s="4">
        <v>256274</v>
      </c>
      <c r="I14635" s="4">
        <v>256274</v>
      </c>
      <c r="J14635" s="4">
        <v>256274</v>
      </c>
      <c r="K14635" s="4">
        <v>256274</v>
      </c>
    </row>
    <row r="14636" spans="1:11" x14ac:dyDescent="0.35">
      <c r="A14636" t="s">
        <v>1352</v>
      </c>
      <c r="B14636" t="s">
        <v>2141</v>
      </c>
      <c r="D14636" s="4">
        <v>619253</v>
      </c>
      <c r="E14636" s="4">
        <v>106784</v>
      </c>
      <c r="F14636" s="4">
        <v>249913</v>
      </c>
      <c r="H14636" s="4">
        <v>246345</v>
      </c>
      <c r="I14636" s="4">
        <v>1222294</v>
      </c>
      <c r="J14636" s="4">
        <v>726037</v>
      </c>
      <c r="K14636" s="4">
        <v>619253</v>
      </c>
    </row>
    <row r="14637" spans="1:11" x14ac:dyDescent="0.35">
      <c r="A14637" t="s">
        <v>1352</v>
      </c>
      <c r="B14637" t="s">
        <v>2144</v>
      </c>
      <c r="C14637" t="s">
        <v>1866</v>
      </c>
      <c r="I14637" s="4">
        <v>0</v>
      </c>
      <c r="J14637">
        <v>0</v>
      </c>
      <c r="K14637" s="4">
        <v>0</v>
      </c>
    </row>
    <row r="14638" spans="1:11" x14ac:dyDescent="0.35">
      <c r="A14638" t="s">
        <v>1352</v>
      </c>
      <c r="B14638" t="s">
        <v>2145</v>
      </c>
      <c r="C14638" t="s">
        <v>1867</v>
      </c>
      <c r="F14638" s="4">
        <v>139061</v>
      </c>
      <c r="H14638" s="4">
        <v>230688</v>
      </c>
      <c r="I14638" s="4">
        <v>369750</v>
      </c>
      <c r="J14638">
        <v>0</v>
      </c>
      <c r="K14638" s="4">
        <v>0</v>
      </c>
    </row>
    <row r="14639" spans="1:11" x14ac:dyDescent="0.35">
      <c r="A14639" t="s">
        <v>1352</v>
      </c>
      <c r="B14639" t="s">
        <v>2146</v>
      </c>
      <c r="C14639" t="s">
        <v>1868</v>
      </c>
      <c r="F14639" s="4">
        <v>15778</v>
      </c>
      <c r="H14639" s="4">
        <v>284713</v>
      </c>
      <c r="I14639" s="4">
        <v>300491</v>
      </c>
      <c r="J14639">
        <v>0</v>
      </c>
      <c r="K14639" s="4">
        <v>0</v>
      </c>
    </row>
    <row r="14640" spans="1:11" x14ac:dyDescent="0.35">
      <c r="A14640" t="s">
        <v>1352</v>
      </c>
      <c r="B14640" t="s">
        <v>2147</v>
      </c>
      <c r="C14640" t="s">
        <v>1869</v>
      </c>
      <c r="H14640" s="4">
        <v>100800</v>
      </c>
      <c r="I14640" s="4">
        <v>100800</v>
      </c>
      <c r="J14640">
        <v>0</v>
      </c>
      <c r="K14640" s="4">
        <v>0</v>
      </c>
    </row>
    <row r="14641" spans="1:11" x14ac:dyDescent="0.35">
      <c r="A14641" t="s">
        <v>1352</v>
      </c>
      <c r="B14641" t="s">
        <v>2148</v>
      </c>
      <c r="C14641" t="s">
        <v>1870</v>
      </c>
      <c r="E14641" s="4">
        <v>3547</v>
      </c>
      <c r="G14641" s="4">
        <v>0</v>
      </c>
      <c r="H14641" s="4">
        <v>845991</v>
      </c>
      <c r="I14641" s="4">
        <v>849538</v>
      </c>
      <c r="J14641">
        <v>3547</v>
      </c>
      <c r="K14641" s="4">
        <v>0</v>
      </c>
    </row>
    <row r="14642" spans="1:11" x14ac:dyDescent="0.35">
      <c r="A14642" t="s">
        <v>1352</v>
      </c>
      <c r="B14642" t="s">
        <v>2149</v>
      </c>
      <c r="C14642" t="s">
        <v>1871</v>
      </c>
      <c r="E14642" s="4">
        <v>4330000</v>
      </c>
      <c r="F14642" s="4">
        <v>40931</v>
      </c>
      <c r="G14642" s="4">
        <v>11949</v>
      </c>
      <c r="H14642" s="4">
        <v>73845</v>
      </c>
      <c r="I14642" s="4">
        <v>4456726</v>
      </c>
      <c r="J14642">
        <v>4330000</v>
      </c>
      <c r="K14642" s="4">
        <v>0</v>
      </c>
    </row>
    <row r="14643" spans="1:11" x14ac:dyDescent="0.35">
      <c r="A14643" t="s">
        <v>1352</v>
      </c>
      <c r="B14643" t="s">
        <v>2150</v>
      </c>
      <c r="C14643" t="s">
        <v>1872</v>
      </c>
      <c r="D14643" s="4">
        <v>98000</v>
      </c>
      <c r="I14643" s="4">
        <v>98000</v>
      </c>
      <c r="J14643" s="4">
        <v>98000</v>
      </c>
      <c r="K14643" s="4">
        <v>98000</v>
      </c>
    </row>
    <row r="14644" spans="1:11" x14ac:dyDescent="0.35">
      <c r="A14644" t="s">
        <v>1352</v>
      </c>
      <c r="B14644" t="s">
        <v>2153</v>
      </c>
      <c r="C14644" t="s">
        <v>1875</v>
      </c>
      <c r="H14644" s="4">
        <v>5812</v>
      </c>
      <c r="I14644" s="4">
        <v>5812</v>
      </c>
      <c r="J14644">
        <v>0</v>
      </c>
      <c r="K14644" s="4">
        <v>0</v>
      </c>
    </row>
    <row r="14645" spans="1:11" x14ac:dyDescent="0.35">
      <c r="A14645" t="s">
        <v>1352</v>
      </c>
      <c r="B14645" t="s">
        <v>2154</v>
      </c>
      <c r="C14645" t="s">
        <v>1876</v>
      </c>
      <c r="H14645" s="4">
        <v>20160</v>
      </c>
      <c r="I14645" s="4">
        <v>20160</v>
      </c>
      <c r="J14645">
        <v>0</v>
      </c>
      <c r="K14645" s="4">
        <v>0</v>
      </c>
    </row>
    <row r="14646" spans="1:11" x14ac:dyDescent="0.35">
      <c r="A14646" t="s">
        <v>1352</v>
      </c>
      <c r="B14646" t="s">
        <v>2156</v>
      </c>
      <c r="D14646" s="4">
        <v>98000</v>
      </c>
      <c r="E14646" s="4">
        <v>4333547</v>
      </c>
      <c r="F14646" s="4">
        <v>195770</v>
      </c>
      <c r="G14646" s="4">
        <v>11949</v>
      </c>
      <c r="H14646" s="4">
        <v>1562009</v>
      </c>
      <c r="I14646" s="4">
        <v>6201276</v>
      </c>
      <c r="J14646" s="4">
        <v>4431547</v>
      </c>
      <c r="K14646" s="4">
        <v>98000</v>
      </c>
    </row>
    <row r="14647" spans="1:11" x14ac:dyDescent="0.35">
      <c r="A14647" t="s">
        <v>1352</v>
      </c>
      <c r="B14647" t="s">
        <v>2157</v>
      </c>
      <c r="C14647" t="s">
        <v>1879</v>
      </c>
      <c r="D14647" s="4">
        <v>161289</v>
      </c>
      <c r="I14647" s="4">
        <v>161289</v>
      </c>
      <c r="J14647" s="4">
        <v>161289</v>
      </c>
      <c r="K14647" s="4">
        <v>161289</v>
      </c>
    </row>
    <row r="14648" spans="1:11" x14ac:dyDescent="0.35">
      <c r="A14648" t="s">
        <v>1352</v>
      </c>
      <c r="B14648" t="s">
        <v>2158</v>
      </c>
      <c r="C14648" t="s">
        <v>1880</v>
      </c>
      <c r="D14648" s="4">
        <v>55733</v>
      </c>
      <c r="I14648" s="4">
        <v>55733</v>
      </c>
      <c r="J14648" s="4">
        <v>55733</v>
      </c>
      <c r="K14648" s="4">
        <v>55733</v>
      </c>
    </row>
    <row r="14649" spans="1:11" x14ac:dyDescent="0.35">
      <c r="A14649" t="s">
        <v>1352</v>
      </c>
      <c r="B14649" t="s">
        <v>2159</v>
      </c>
      <c r="C14649" t="s">
        <v>1881</v>
      </c>
      <c r="D14649" s="4">
        <v>63771</v>
      </c>
      <c r="I14649" s="4">
        <v>63771</v>
      </c>
      <c r="J14649" s="4">
        <v>63771</v>
      </c>
      <c r="K14649" s="4">
        <v>63771</v>
      </c>
    </row>
    <row r="14650" spans="1:11" x14ac:dyDescent="0.35">
      <c r="A14650" t="s">
        <v>1352</v>
      </c>
      <c r="B14650" t="s">
        <v>2160</v>
      </c>
      <c r="C14650" t="s">
        <v>1882</v>
      </c>
      <c r="F14650" s="4">
        <v>63272</v>
      </c>
      <c r="I14650" s="4">
        <v>63272</v>
      </c>
      <c r="J14650">
        <v>0</v>
      </c>
      <c r="K14650" s="4">
        <v>0</v>
      </c>
    </row>
    <row r="14651" spans="1:11" x14ac:dyDescent="0.35">
      <c r="A14651" t="s">
        <v>1352</v>
      </c>
      <c r="B14651" t="s">
        <v>2171</v>
      </c>
      <c r="C14651" t="s">
        <v>1892</v>
      </c>
      <c r="D14651" s="4">
        <v>770</v>
      </c>
      <c r="I14651" s="4">
        <v>770</v>
      </c>
      <c r="J14651" s="4">
        <v>770</v>
      </c>
      <c r="K14651" s="4">
        <v>770</v>
      </c>
    </row>
    <row r="14652" spans="1:11" x14ac:dyDescent="0.35">
      <c r="A14652" t="s">
        <v>1352</v>
      </c>
      <c r="B14652" t="s">
        <v>2162</v>
      </c>
      <c r="C14652" t="s">
        <v>1884</v>
      </c>
      <c r="D14652" s="4">
        <v>11664</v>
      </c>
      <c r="I14652" s="4">
        <v>11664</v>
      </c>
      <c r="J14652" s="4">
        <v>11664</v>
      </c>
      <c r="K14652" s="4">
        <v>11664</v>
      </c>
    </row>
    <row r="14653" spans="1:11" x14ac:dyDescent="0.35">
      <c r="A14653" t="s">
        <v>1352</v>
      </c>
      <c r="B14653" t="s">
        <v>2163</v>
      </c>
      <c r="D14653" s="4">
        <v>293227</v>
      </c>
      <c r="F14653" s="4">
        <v>63272</v>
      </c>
      <c r="I14653" s="4">
        <v>356499</v>
      </c>
      <c r="J14653" s="4">
        <v>293227</v>
      </c>
      <c r="K14653" s="4">
        <v>293227</v>
      </c>
    </row>
    <row r="14654" spans="1:11" x14ac:dyDescent="0.35">
      <c r="A14654" t="s">
        <v>1352</v>
      </c>
      <c r="B14654" t="s">
        <v>2166</v>
      </c>
      <c r="C14654" t="s">
        <v>1888</v>
      </c>
      <c r="H14654" s="4">
        <v>192000</v>
      </c>
      <c r="I14654" s="4">
        <v>192000</v>
      </c>
      <c r="J14654">
        <v>0</v>
      </c>
      <c r="K14654" s="4">
        <v>0</v>
      </c>
    </row>
    <row r="14655" spans="1:11" x14ac:dyDescent="0.35">
      <c r="A14655" t="s">
        <v>1352</v>
      </c>
      <c r="B14655" t="s">
        <v>2167</v>
      </c>
      <c r="C14655" t="s">
        <v>1889</v>
      </c>
      <c r="H14655" s="4">
        <v>52500</v>
      </c>
      <c r="I14655" s="4">
        <v>52500</v>
      </c>
      <c r="J14655">
        <v>0</v>
      </c>
      <c r="K14655" s="4">
        <v>0</v>
      </c>
    </row>
    <row r="14656" spans="1:11" x14ac:dyDescent="0.35">
      <c r="A14656" t="s">
        <v>1352</v>
      </c>
      <c r="B14656" t="s">
        <v>2168</v>
      </c>
      <c r="C14656" t="s">
        <v>1890</v>
      </c>
      <c r="H14656" s="4">
        <v>37500</v>
      </c>
      <c r="I14656" s="4">
        <v>37500</v>
      </c>
      <c r="J14656">
        <v>0</v>
      </c>
      <c r="K14656" s="4">
        <v>0</v>
      </c>
    </row>
    <row r="14657" spans="1:11" x14ac:dyDescent="0.35">
      <c r="A14657" t="s">
        <v>1352</v>
      </c>
      <c r="B14657" t="s">
        <v>2169</v>
      </c>
      <c r="H14657" s="4">
        <v>282000</v>
      </c>
      <c r="I14657" s="4">
        <v>282000</v>
      </c>
      <c r="J14657">
        <v>0</v>
      </c>
      <c r="K14657" s="4">
        <v>0</v>
      </c>
    </row>
    <row r="14658" spans="1:11" x14ac:dyDescent="0.35">
      <c r="A14658" t="s">
        <v>1352</v>
      </c>
      <c r="B14658" t="s">
        <v>2170</v>
      </c>
      <c r="D14658" s="4">
        <v>11659122</v>
      </c>
      <c r="E14658" s="4">
        <v>5933728</v>
      </c>
      <c r="F14658" s="4">
        <v>5528413</v>
      </c>
      <c r="G14658" s="4">
        <v>11949</v>
      </c>
      <c r="H14658" s="4">
        <v>3069555</v>
      </c>
      <c r="I14658" s="4">
        <v>26202767</v>
      </c>
      <c r="J14658" s="4">
        <f>SUM(D14658,E14658)</f>
        <v>17592850</v>
      </c>
      <c r="K14658" s="4">
        <v>11659122</v>
      </c>
    </row>
    <row r="14659" spans="1:11" x14ac:dyDescent="0.35">
      <c r="A14659" t="s">
        <v>1354</v>
      </c>
      <c r="B14659" t="s">
        <v>2118</v>
      </c>
      <c r="C14659" t="s">
        <v>1843</v>
      </c>
      <c r="D14659" s="4">
        <v>544695</v>
      </c>
      <c r="E14659" s="4">
        <v>3159801</v>
      </c>
      <c r="F14659" s="4">
        <v>2287600</v>
      </c>
      <c r="I14659" s="4">
        <v>5992096</v>
      </c>
      <c r="J14659" s="4">
        <v>3704496</v>
      </c>
      <c r="K14659" s="4">
        <v>544695</v>
      </c>
    </row>
    <row r="14660" spans="1:11" x14ac:dyDescent="0.35">
      <c r="A14660" t="s">
        <v>1354</v>
      </c>
      <c r="B14660" t="s">
        <v>2119</v>
      </c>
      <c r="C14660" t="s">
        <v>1844</v>
      </c>
      <c r="D14660" s="4">
        <v>2700</v>
      </c>
      <c r="F14660" s="4">
        <v>166521</v>
      </c>
      <c r="H14660" s="4">
        <v>404337</v>
      </c>
      <c r="I14660" s="4">
        <v>573558</v>
      </c>
      <c r="J14660" s="4">
        <v>2700</v>
      </c>
      <c r="K14660" s="4">
        <v>2700</v>
      </c>
    </row>
    <row r="14661" spans="1:11" x14ac:dyDescent="0.35">
      <c r="A14661" t="s">
        <v>1354</v>
      </c>
      <c r="B14661" t="s">
        <v>2120</v>
      </c>
      <c r="C14661" t="s">
        <v>1845</v>
      </c>
      <c r="D14661" s="4">
        <v>5818</v>
      </c>
      <c r="G14661" s="4">
        <v>308945</v>
      </c>
      <c r="I14661" s="4">
        <v>314763</v>
      </c>
      <c r="J14661" s="4">
        <v>5818</v>
      </c>
      <c r="K14661" s="4">
        <v>5818</v>
      </c>
    </row>
    <row r="14662" spans="1:11" x14ac:dyDescent="0.35">
      <c r="A14662" t="s">
        <v>1354</v>
      </c>
      <c r="B14662" t="s">
        <v>2121</v>
      </c>
      <c r="D14662" s="4">
        <v>553213</v>
      </c>
      <c r="E14662" s="4">
        <v>3159801</v>
      </c>
      <c r="F14662" s="4">
        <v>2454121</v>
      </c>
      <c r="G14662" s="4">
        <v>308945</v>
      </c>
      <c r="H14662" s="4">
        <v>404337</v>
      </c>
      <c r="I14662" s="4">
        <v>6880417</v>
      </c>
      <c r="J14662" s="4">
        <v>3713014</v>
      </c>
      <c r="K14662" s="4">
        <v>553213</v>
      </c>
    </row>
    <row r="14663" spans="1:11" x14ac:dyDescent="0.35">
      <c r="A14663" t="s">
        <v>1354</v>
      </c>
      <c r="B14663" t="s">
        <v>2122</v>
      </c>
      <c r="C14663" t="s">
        <v>1846</v>
      </c>
      <c r="D14663" s="4">
        <v>988067</v>
      </c>
      <c r="E14663" s="4">
        <v>806372</v>
      </c>
      <c r="F14663" s="4">
        <v>654610</v>
      </c>
      <c r="I14663" s="4">
        <v>2449048</v>
      </c>
      <c r="J14663" s="4">
        <v>1794439</v>
      </c>
      <c r="K14663" s="4">
        <v>988067</v>
      </c>
    </row>
    <row r="14664" spans="1:11" x14ac:dyDescent="0.35">
      <c r="A14664" t="s">
        <v>1354</v>
      </c>
      <c r="B14664" t="s">
        <v>2123</v>
      </c>
      <c r="C14664" t="s">
        <v>1847</v>
      </c>
      <c r="D14664" s="4">
        <v>1654752</v>
      </c>
      <c r="F14664" s="4">
        <v>202703</v>
      </c>
      <c r="H14664" s="4">
        <v>1210000</v>
      </c>
      <c r="I14664" s="4">
        <v>3067455</v>
      </c>
      <c r="J14664" s="4">
        <v>1654752</v>
      </c>
      <c r="K14664" s="4">
        <v>1654752</v>
      </c>
    </row>
    <row r="14665" spans="1:11" x14ac:dyDescent="0.35">
      <c r="A14665" t="s">
        <v>1354</v>
      </c>
      <c r="B14665" t="s">
        <v>2124</v>
      </c>
      <c r="C14665" t="s">
        <v>1848</v>
      </c>
      <c r="D14665" s="4">
        <v>4256</v>
      </c>
      <c r="I14665" s="4">
        <v>4256</v>
      </c>
      <c r="J14665" s="4">
        <v>4256</v>
      </c>
      <c r="K14665" s="4">
        <v>4256</v>
      </c>
    </row>
    <row r="14666" spans="1:11" x14ac:dyDescent="0.35">
      <c r="A14666" t="s">
        <v>1354</v>
      </c>
      <c r="B14666" t="s">
        <v>2125</v>
      </c>
      <c r="D14666" s="4">
        <v>2647075</v>
      </c>
      <c r="E14666" s="4">
        <v>806372</v>
      </c>
      <c r="F14666" s="4">
        <v>857313</v>
      </c>
      <c r="H14666" s="4">
        <v>1210000</v>
      </c>
      <c r="I14666" s="4">
        <v>5520760</v>
      </c>
      <c r="J14666" s="4">
        <v>3453447</v>
      </c>
      <c r="K14666" s="4">
        <v>2647075</v>
      </c>
    </row>
    <row r="14667" spans="1:11" x14ac:dyDescent="0.35">
      <c r="A14667" t="s">
        <v>1354</v>
      </c>
      <c r="B14667" t="s">
        <v>2126</v>
      </c>
      <c r="C14667" t="s">
        <v>1850</v>
      </c>
      <c r="D14667" s="4">
        <v>1600000</v>
      </c>
      <c r="I14667" s="4">
        <v>1600000</v>
      </c>
      <c r="J14667" s="4">
        <v>1600000</v>
      </c>
      <c r="K14667" s="4">
        <v>1600000</v>
      </c>
    </row>
    <row r="14668" spans="1:11" x14ac:dyDescent="0.35">
      <c r="A14668" t="s">
        <v>1354</v>
      </c>
      <c r="B14668" t="s">
        <v>2127</v>
      </c>
      <c r="D14668" s="4">
        <v>1600000</v>
      </c>
      <c r="I14668" s="4">
        <v>1600000</v>
      </c>
      <c r="J14668" s="4">
        <v>1600000</v>
      </c>
      <c r="K14668" s="4">
        <v>1600000</v>
      </c>
    </row>
    <row r="14669" spans="1:11" x14ac:dyDescent="0.35">
      <c r="A14669" t="s">
        <v>1354</v>
      </c>
      <c r="B14669" t="s">
        <v>2128</v>
      </c>
      <c r="C14669" t="s">
        <v>1851</v>
      </c>
      <c r="D14669" s="4">
        <v>210560</v>
      </c>
      <c r="I14669" s="4">
        <v>210560</v>
      </c>
      <c r="J14669" s="4">
        <v>210560</v>
      </c>
      <c r="K14669" s="4">
        <v>210560</v>
      </c>
    </row>
    <row r="14670" spans="1:11" x14ac:dyDescent="0.35">
      <c r="A14670" t="s">
        <v>1354</v>
      </c>
      <c r="B14670" t="s">
        <v>2129</v>
      </c>
      <c r="C14670" t="s">
        <v>1852</v>
      </c>
      <c r="D14670" s="4">
        <v>95406</v>
      </c>
      <c r="E14670" s="4">
        <v>1363</v>
      </c>
      <c r="I14670" s="4">
        <v>96769</v>
      </c>
      <c r="J14670" s="4">
        <v>96769</v>
      </c>
      <c r="K14670" s="4">
        <v>95406</v>
      </c>
    </row>
    <row r="14671" spans="1:11" x14ac:dyDescent="0.35">
      <c r="A14671" t="s">
        <v>1354</v>
      </c>
      <c r="B14671" t="s">
        <v>2130</v>
      </c>
      <c r="C14671" t="s">
        <v>1853</v>
      </c>
      <c r="D14671" s="4">
        <v>2544</v>
      </c>
      <c r="E14671" s="4">
        <v>14422</v>
      </c>
      <c r="I14671" s="4">
        <v>16966</v>
      </c>
      <c r="J14671" s="4">
        <v>16966</v>
      </c>
      <c r="K14671" s="4">
        <v>2544</v>
      </c>
    </row>
    <row r="14672" spans="1:11" x14ac:dyDescent="0.35">
      <c r="A14672" t="s">
        <v>1354</v>
      </c>
      <c r="B14672" t="s">
        <v>2172</v>
      </c>
      <c r="C14672" t="s">
        <v>1893</v>
      </c>
      <c r="D14672" s="4">
        <v>1195</v>
      </c>
      <c r="H14672" s="4">
        <v>7167</v>
      </c>
      <c r="I14672" s="4">
        <v>8362</v>
      </c>
      <c r="J14672" s="4">
        <v>1195</v>
      </c>
      <c r="K14672" s="4">
        <v>1195</v>
      </c>
    </row>
    <row r="14673" spans="1:11" x14ac:dyDescent="0.35">
      <c r="A14673" t="s">
        <v>1354</v>
      </c>
      <c r="B14673" t="s">
        <v>2131</v>
      </c>
      <c r="C14673" t="s">
        <v>1854</v>
      </c>
      <c r="D14673" s="4">
        <v>909</v>
      </c>
      <c r="F14673" s="4">
        <v>121048</v>
      </c>
      <c r="I14673" s="4">
        <v>121957</v>
      </c>
      <c r="J14673" s="4">
        <v>909</v>
      </c>
      <c r="K14673" s="4">
        <v>909</v>
      </c>
    </row>
    <row r="14674" spans="1:11" x14ac:dyDescent="0.35">
      <c r="A14674" t="s">
        <v>1354</v>
      </c>
      <c r="B14674" t="s">
        <v>2132</v>
      </c>
      <c r="C14674" t="s">
        <v>1855</v>
      </c>
      <c r="D14674" s="4">
        <v>14168</v>
      </c>
      <c r="F14674" s="4">
        <v>235555</v>
      </c>
      <c r="I14674" s="4">
        <v>249723</v>
      </c>
      <c r="J14674" s="4">
        <v>14168</v>
      </c>
      <c r="K14674" s="4">
        <v>14168</v>
      </c>
    </row>
    <row r="14675" spans="1:11" x14ac:dyDescent="0.35">
      <c r="A14675" t="s">
        <v>1354</v>
      </c>
      <c r="B14675" t="s">
        <v>2134</v>
      </c>
      <c r="C14675" t="s">
        <v>1857</v>
      </c>
      <c r="F14675" s="4">
        <v>1358</v>
      </c>
      <c r="I14675" s="4">
        <v>1358</v>
      </c>
      <c r="J14675">
        <v>0</v>
      </c>
      <c r="K14675" s="4">
        <v>0</v>
      </c>
    </row>
    <row r="14676" spans="1:11" x14ac:dyDescent="0.35">
      <c r="A14676" t="s">
        <v>1354</v>
      </c>
      <c r="B14676" t="s">
        <v>2135</v>
      </c>
      <c r="C14676" t="s">
        <v>1858</v>
      </c>
      <c r="H14676" s="4">
        <v>31171</v>
      </c>
      <c r="I14676" s="4">
        <v>31171</v>
      </c>
      <c r="J14676">
        <v>0</v>
      </c>
      <c r="K14676" s="4">
        <v>0</v>
      </c>
    </row>
    <row r="14677" spans="1:11" x14ac:dyDescent="0.35">
      <c r="A14677" t="s">
        <v>1354</v>
      </c>
      <c r="B14677" t="s">
        <v>2136</v>
      </c>
      <c r="C14677" t="s">
        <v>1859</v>
      </c>
      <c r="E14677" s="4">
        <v>3</v>
      </c>
      <c r="H14677" s="4">
        <v>231114</v>
      </c>
      <c r="I14677" s="4">
        <v>231117</v>
      </c>
      <c r="J14677">
        <v>3</v>
      </c>
      <c r="K14677" s="4">
        <v>0</v>
      </c>
    </row>
    <row r="14678" spans="1:11" x14ac:dyDescent="0.35">
      <c r="A14678" t="s">
        <v>1354</v>
      </c>
      <c r="B14678" t="s">
        <v>2137</v>
      </c>
      <c r="C14678" t="s">
        <v>1860</v>
      </c>
      <c r="H14678" s="4">
        <v>108703</v>
      </c>
      <c r="I14678" s="4">
        <v>108703</v>
      </c>
      <c r="J14678">
        <v>0</v>
      </c>
      <c r="K14678" s="4">
        <v>0</v>
      </c>
    </row>
    <row r="14679" spans="1:11" x14ac:dyDescent="0.35">
      <c r="A14679" t="s">
        <v>1354</v>
      </c>
      <c r="B14679" t="s">
        <v>2138</v>
      </c>
      <c r="C14679" t="s">
        <v>1861</v>
      </c>
      <c r="D14679" s="4">
        <v>39174</v>
      </c>
      <c r="I14679" s="4">
        <v>39174</v>
      </c>
      <c r="J14679" s="4">
        <v>39174</v>
      </c>
      <c r="K14679" s="4">
        <v>39174</v>
      </c>
    </row>
    <row r="14680" spans="1:11" x14ac:dyDescent="0.35">
      <c r="A14680" t="s">
        <v>1354</v>
      </c>
      <c r="B14680" t="s">
        <v>2139</v>
      </c>
      <c r="C14680" t="s">
        <v>1862</v>
      </c>
      <c r="H14680" s="4">
        <v>85464</v>
      </c>
      <c r="I14680" s="4">
        <v>85464</v>
      </c>
      <c r="J14680">
        <v>0</v>
      </c>
      <c r="K14680" s="4">
        <v>0</v>
      </c>
    </row>
    <row r="14681" spans="1:11" x14ac:dyDescent="0.35">
      <c r="A14681" t="s">
        <v>1354</v>
      </c>
      <c r="B14681" t="s">
        <v>2141</v>
      </c>
      <c r="D14681" s="4">
        <v>363957</v>
      </c>
      <c r="E14681" s="4">
        <v>15788</v>
      </c>
      <c r="F14681" s="4">
        <v>357961</v>
      </c>
      <c r="H14681" s="4">
        <v>463620</v>
      </c>
      <c r="I14681" s="4">
        <v>1201325</v>
      </c>
      <c r="J14681" s="4">
        <v>379745</v>
      </c>
      <c r="K14681" s="4">
        <v>363957</v>
      </c>
    </row>
    <row r="14682" spans="1:11" x14ac:dyDescent="0.35">
      <c r="A14682" t="s">
        <v>1354</v>
      </c>
      <c r="B14682" t="s">
        <v>2143</v>
      </c>
      <c r="C14682" t="s">
        <v>1865</v>
      </c>
      <c r="E14682" s="4">
        <v>38108</v>
      </c>
      <c r="I14682" s="4">
        <v>38108</v>
      </c>
      <c r="J14682">
        <v>38108</v>
      </c>
      <c r="K14682" s="4">
        <v>0</v>
      </c>
    </row>
    <row r="14683" spans="1:11" x14ac:dyDescent="0.35">
      <c r="A14683" t="s">
        <v>1354</v>
      </c>
      <c r="B14683" t="s">
        <v>2145</v>
      </c>
      <c r="C14683" t="s">
        <v>1867</v>
      </c>
      <c r="F14683" s="4">
        <v>101100</v>
      </c>
      <c r="G14683" s="4">
        <v>69531</v>
      </c>
      <c r="H14683" s="4">
        <v>342930</v>
      </c>
      <c r="I14683" s="4">
        <v>513561</v>
      </c>
      <c r="J14683">
        <v>0</v>
      </c>
      <c r="K14683" s="4">
        <v>0</v>
      </c>
    </row>
    <row r="14684" spans="1:11" x14ac:dyDescent="0.35">
      <c r="A14684" t="s">
        <v>1354</v>
      </c>
      <c r="B14684" t="s">
        <v>2146</v>
      </c>
      <c r="C14684" t="s">
        <v>1868</v>
      </c>
      <c r="F14684" s="4">
        <v>50000</v>
      </c>
      <c r="H14684" s="4">
        <v>441508</v>
      </c>
      <c r="I14684" s="4">
        <v>491508</v>
      </c>
      <c r="J14684">
        <v>0</v>
      </c>
      <c r="K14684" s="4">
        <v>0</v>
      </c>
    </row>
    <row r="14685" spans="1:11" x14ac:dyDescent="0.35">
      <c r="A14685" t="s">
        <v>1354</v>
      </c>
      <c r="B14685" t="s">
        <v>2147</v>
      </c>
      <c r="C14685" t="s">
        <v>1869</v>
      </c>
      <c r="H14685" s="4">
        <v>153600</v>
      </c>
      <c r="I14685" s="4">
        <v>153600</v>
      </c>
      <c r="J14685">
        <v>0</v>
      </c>
      <c r="K14685" s="4">
        <v>0</v>
      </c>
    </row>
    <row r="14686" spans="1:11" x14ac:dyDescent="0.35">
      <c r="A14686" t="s">
        <v>1354</v>
      </c>
      <c r="B14686" t="s">
        <v>2148</v>
      </c>
      <c r="C14686" t="s">
        <v>1870</v>
      </c>
      <c r="D14686" s="4">
        <v>5732</v>
      </c>
      <c r="E14686" s="4">
        <v>2217</v>
      </c>
      <c r="F14686" s="4">
        <v>2043753</v>
      </c>
      <c r="G14686" s="4">
        <v>11949</v>
      </c>
      <c r="H14686" s="4">
        <v>25338</v>
      </c>
      <c r="I14686" s="4">
        <v>2088990</v>
      </c>
      <c r="J14686" s="4">
        <v>7949</v>
      </c>
      <c r="K14686" s="4">
        <v>5732</v>
      </c>
    </row>
    <row r="14687" spans="1:11" x14ac:dyDescent="0.35">
      <c r="A14687" t="s">
        <v>1354</v>
      </c>
      <c r="B14687" t="s">
        <v>2150</v>
      </c>
      <c r="C14687" t="s">
        <v>1872</v>
      </c>
      <c r="D14687" s="4">
        <v>49000</v>
      </c>
      <c r="I14687" s="4">
        <v>49000</v>
      </c>
      <c r="J14687" s="4">
        <v>49000</v>
      </c>
      <c r="K14687" s="4">
        <v>49000</v>
      </c>
    </row>
    <row r="14688" spans="1:11" x14ac:dyDescent="0.35">
      <c r="A14688" t="s">
        <v>1354</v>
      </c>
      <c r="B14688" t="s">
        <v>2153</v>
      </c>
      <c r="C14688" t="s">
        <v>1875</v>
      </c>
      <c r="H14688" s="4">
        <v>13949</v>
      </c>
      <c r="I14688" s="4">
        <v>13949</v>
      </c>
      <c r="J14688">
        <v>0</v>
      </c>
      <c r="K14688" s="4">
        <v>0</v>
      </c>
    </row>
    <row r="14689" spans="1:11" x14ac:dyDescent="0.35">
      <c r="A14689" t="s">
        <v>1354</v>
      </c>
      <c r="B14689" t="s">
        <v>2154</v>
      </c>
      <c r="C14689" t="s">
        <v>1876</v>
      </c>
      <c r="H14689" s="4">
        <v>84000</v>
      </c>
      <c r="I14689" s="4">
        <v>84000</v>
      </c>
      <c r="J14689">
        <v>0</v>
      </c>
      <c r="K14689" s="4">
        <v>0</v>
      </c>
    </row>
    <row r="14690" spans="1:11" x14ac:dyDescent="0.35">
      <c r="A14690" t="s">
        <v>1354</v>
      </c>
      <c r="B14690" t="s">
        <v>2156</v>
      </c>
      <c r="D14690" s="4">
        <v>54732</v>
      </c>
      <c r="E14690" s="4">
        <v>40325</v>
      </c>
      <c r="F14690" s="4">
        <v>2194853</v>
      </c>
      <c r="G14690" s="4">
        <v>81480</v>
      </c>
      <c r="H14690" s="4">
        <v>1061326</v>
      </c>
      <c r="I14690" s="4">
        <v>3432716</v>
      </c>
      <c r="J14690" s="4">
        <v>95057</v>
      </c>
      <c r="K14690" s="4">
        <v>54732</v>
      </c>
    </row>
    <row r="14691" spans="1:11" x14ac:dyDescent="0.35">
      <c r="A14691" t="s">
        <v>1354</v>
      </c>
      <c r="B14691" t="s">
        <v>2157</v>
      </c>
      <c r="C14691" t="s">
        <v>1879</v>
      </c>
      <c r="D14691" s="4">
        <v>20302</v>
      </c>
      <c r="I14691" s="4">
        <v>20302</v>
      </c>
      <c r="J14691" s="4">
        <v>20302</v>
      </c>
      <c r="K14691" s="4">
        <v>20302</v>
      </c>
    </row>
    <row r="14692" spans="1:11" x14ac:dyDescent="0.35">
      <c r="A14692" t="s">
        <v>1354</v>
      </c>
      <c r="B14692" t="s">
        <v>2159</v>
      </c>
      <c r="C14692" t="s">
        <v>1881</v>
      </c>
      <c r="D14692" s="4">
        <v>61150</v>
      </c>
      <c r="I14692" s="4">
        <v>61150</v>
      </c>
      <c r="J14692" s="4">
        <v>61150</v>
      </c>
      <c r="K14692" s="4">
        <v>61150</v>
      </c>
    </row>
    <row r="14693" spans="1:11" x14ac:dyDescent="0.35">
      <c r="A14693" t="s">
        <v>1354</v>
      </c>
      <c r="B14693" t="s">
        <v>2163</v>
      </c>
      <c r="D14693" s="4">
        <v>81452</v>
      </c>
      <c r="I14693" s="4">
        <v>81452</v>
      </c>
      <c r="J14693" s="4">
        <v>81452</v>
      </c>
      <c r="K14693" s="4">
        <v>81452</v>
      </c>
    </row>
    <row r="14694" spans="1:11" x14ac:dyDescent="0.35">
      <c r="A14694" t="s">
        <v>1354</v>
      </c>
      <c r="B14694" t="s">
        <v>2166</v>
      </c>
      <c r="C14694" t="s">
        <v>1888</v>
      </c>
      <c r="H14694" s="4">
        <v>96000</v>
      </c>
      <c r="I14694" s="4">
        <v>96000</v>
      </c>
      <c r="J14694">
        <v>0</v>
      </c>
      <c r="K14694" s="4">
        <v>0</v>
      </c>
    </row>
    <row r="14695" spans="1:11" x14ac:dyDescent="0.35">
      <c r="A14695" t="s">
        <v>1354</v>
      </c>
      <c r="B14695" t="s">
        <v>2167</v>
      </c>
      <c r="C14695" t="s">
        <v>1889</v>
      </c>
      <c r="F14695" s="4">
        <v>42000</v>
      </c>
      <c r="I14695" s="4">
        <v>42000</v>
      </c>
      <c r="J14695">
        <v>0</v>
      </c>
      <c r="K14695" s="4">
        <v>0</v>
      </c>
    </row>
    <row r="14696" spans="1:11" x14ac:dyDescent="0.35">
      <c r="A14696" t="s">
        <v>1354</v>
      </c>
      <c r="B14696" t="s">
        <v>2168</v>
      </c>
      <c r="C14696" t="s">
        <v>1890</v>
      </c>
      <c r="F14696" s="4">
        <v>37500</v>
      </c>
      <c r="I14696" s="4">
        <v>37500</v>
      </c>
      <c r="J14696">
        <v>0</v>
      </c>
      <c r="K14696" s="4">
        <v>0</v>
      </c>
    </row>
    <row r="14697" spans="1:11" x14ac:dyDescent="0.35">
      <c r="A14697" t="s">
        <v>1354</v>
      </c>
      <c r="B14697" t="s">
        <v>2169</v>
      </c>
      <c r="F14697" s="4">
        <v>79500</v>
      </c>
      <c r="H14697" s="4">
        <v>96000</v>
      </c>
      <c r="I14697" s="4">
        <v>175500</v>
      </c>
      <c r="J14697">
        <v>0</v>
      </c>
      <c r="K14697" s="4">
        <v>0</v>
      </c>
    </row>
    <row r="14698" spans="1:11" x14ac:dyDescent="0.35">
      <c r="A14698" t="s">
        <v>1354</v>
      </c>
      <c r="B14698" t="s">
        <v>2170</v>
      </c>
      <c r="D14698" s="4">
        <v>5300429</v>
      </c>
      <c r="E14698" s="4">
        <v>4022285</v>
      </c>
      <c r="F14698" s="4">
        <v>5943748</v>
      </c>
      <c r="G14698" s="4">
        <v>390425</v>
      </c>
      <c r="H14698" s="4">
        <v>3235282</v>
      </c>
      <c r="I14698" s="4">
        <v>18892170</v>
      </c>
      <c r="J14698" s="4">
        <f>SUM(D14698,E14698)</f>
        <v>9322714</v>
      </c>
      <c r="K14698" s="4">
        <v>5300429</v>
      </c>
    </row>
    <row r="14699" spans="1:11" x14ac:dyDescent="0.35">
      <c r="A14699" t="s">
        <v>1358</v>
      </c>
      <c r="B14699" t="s">
        <v>2118</v>
      </c>
      <c r="C14699" t="s">
        <v>1843</v>
      </c>
      <c r="D14699" s="4">
        <v>92096790</v>
      </c>
      <c r="E14699" s="4">
        <v>9767678</v>
      </c>
      <c r="F14699" s="4">
        <v>10799600</v>
      </c>
      <c r="I14699" s="4">
        <v>112664068</v>
      </c>
      <c r="J14699" s="4">
        <v>101864468</v>
      </c>
      <c r="K14699" s="4">
        <v>92096790</v>
      </c>
    </row>
    <row r="14700" spans="1:11" x14ac:dyDescent="0.35">
      <c r="A14700" t="s">
        <v>1358</v>
      </c>
      <c r="B14700" t="s">
        <v>2119</v>
      </c>
      <c r="C14700" t="s">
        <v>1844</v>
      </c>
      <c r="D14700" s="4">
        <v>8788094</v>
      </c>
      <c r="E14700" s="4">
        <v>35292</v>
      </c>
      <c r="F14700" s="4">
        <v>283989</v>
      </c>
      <c r="H14700" s="4">
        <v>792450</v>
      </c>
      <c r="I14700" s="4">
        <v>9899825</v>
      </c>
      <c r="J14700" s="4">
        <v>8823386</v>
      </c>
      <c r="K14700" s="4">
        <v>8788094</v>
      </c>
    </row>
    <row r="14701" spans="1:11" x14ac:dyDescent="0.35">
      <c r="A14701" t="s">
        <v>1358</v>
      </c>
      <c r="B14701" t="s">
        <v>2120</v>
      </c>
      <c r="C14701" t="s">
        <v>1845</v>
      </c>
      <c r="D14701" s="4">
        <v>7232239</v>
      </c>
      <c r="I14701" s="4">
        <v>7232239</v>
      </c>
      <c r="J14701" s="4">
        <v>7232239</v>
      </c>
      <c r="K14701" s="4">
        <v>7232239</v>
      </c>
    </row>
    <row r="14702" spans="1:11" x14ac:dyDescent="0.35">
      <c r="A14702" t="s">
        <v>1358</v>
      </c>
      <c r="B14702" t="s">
        <v>2121</v>
      </c>
      <c r="D14702" s="4">
        <v>108117122</v>
      </c>
      <c r="E14702" s="4">
        <v>9802969</v>
      </c>
      <c r="F14702" s="4">
        <v>11083589</v>
      </c>
      <c r="H14702" s="4">
        <v>792450</v>
      </c>
      <c r="I14702" s="4">
        <v>129796131</v>
      </c>
      <c r="J14702" s="4">
        <v>117920091</v>
      </c>
      <c r="K14702" s="4">
        <v>108117122</v>
      </c>
    </row>
    <row r="14703" spans="1:11" x14ac:dyDescent="0.35">
      <c r="A14703" t="s">
        <v>1358</v>
      </c>
      <c r="B14703" t="s">
        <v>2122</v>
      </c>
      <c r="C14703" t="s">
        <v>1846</v>
      </c>
      <c r="D14703" s="4">
        <v>83467094</v>
      </c>
      <c r="E14703" s="4">
        <v>16250</v>
      </c>
      <c r="H14703" s="4">
        <v>56025</v>
      </c>
      <c r="I14703" s="4">
        <v>83539369</v>
      </c>
      <c r="J14703" s="4">
        <v>83483344</v>
      </c>
      <c r="K14703" s="4">
        <v>83467094</v>
      </c>
    </row>
    <row r="14704" spans="1:11" x14ac:dyDescent="0.35">
      <c r="A14704" t="s">
        <v>1358</v>
      </c>
      <c r="B14704" t="s">
        <v>2123</v>
      </c>
      <c r="C14704" t="s">
        <v>1847</v>
      </c>
      <c r="D14704" s="4">
        <v>35182373</v>
      </c>
      <c r="F14704" s="4">
        <v>1169497</v>
      </c>
      <c r="G14704" s="4">
        <v>490000</v>
      </c>
      <c r="H14704" s="4">
        <v>189980</v>
      </c>
      <c r="I14704" s="4">
        <v>37031850</v>
      </c>
      <c r="J14704" s="4">
        <v>35182373</v>
      </c>
      <c r="K14704" s="4">
        <v>35182373</v>
      </c>
    </row>
    <row r="14705" spans="1:11" x14ac:dyDescent="0.35">
      <c r="A14705" t="s">
        <v>1358</v>
      </c>
      <c r="B14705" t="s">
        <v>2124</v>
      </c>
      <c r="C14705" t="s">
        <v>1848</v>
      </c>
      <c r="D14705" s="4">
        <v>288129</v>
      </c>
      <c r="I14705" s="4">
        <v>288129</v>
      </c>
      <c r="J14705" s="4">
        <v>288129</v>
      </c>
      <c r="K14705" s="4">
        <v>288129</v>
      </c>
    </row>
    <row r="14706" spans="1:11" x14ac:dyDescent="0.35">
      <c r="A14706" t="s">
        <v>1358</v>
      </c>
      <c r="B14706" t="s">
        <v>2125</v>
      </c>
      <c r="D14706" s="4">
        <v>118937596</v>
      </c>
      <c r="E14706" s="4">
        <v>16250</v>
      </c>
      <c r="F14706" s="4">
        <v>1169497</v>
      </c>
      <c r="G14706" s="4">
        <v>490000</v>
      </c>
      <c r="H14706" s="4">
        <v>246005</v>
      </c>
      <c r="I14706" s="4">
        <v>120859348</v>
      </c>
      <c r="J14706" s="4">
        <v>118953846</v>
      </c>
      <c r="K14706" s="4">
        <v>118937596</v>
      </c>
    </row>
    <row r="14707" spans="1:11" x14ac:dyDescent="0.35">
      <c r="A14707" t="s">
        <v>1358</v>
      </c>
      <c r="B14707" t="s">
        <v>2175</v>
      </c>
      <c r="C14707" t="s">
        <v>1896</v>
      </c>
      <c r="H14707" s="4">
        <v>392970</v>
      </c>
      <c r="I14707" s="4">
        <v>392970</v>
      </c>
      <c r="J14707">
        <v>0</v>
      </c>
      <c r="K14707" s="4">
        <v>0</v>
      </c>
    </row>
    <row r="14708" spans="1:11" x14ac:dyDescent="0.35">
      <c r="A14708" t="s">
        <v>1358</v>
      </c>
      <c r="B14708" t="s">
        <v>2126</v>
      </c>
      <c r="C14708" t="s">
        <v>1850</v>
      </c>
      <c r="H14708" s="4">
        <v>19200000</v>
      </c>
      <c r="I14708" s="4">
        <v>19200000</v>
      </c>
      <c r="J14708">
        <v>0</v>
      </c>
      <c r="K14708" s="4">
        <v>0</v>
      </c>
    </row>
    <row r="14709" spans="1:11" x14ac:dyDescent="0.35">
      <c r="A14709" t="s">
        <v>1358</v>
      </c>
      <c r="B14709" t="s">
        <v>2127</v>
      </c>
      <c r="H14709" s="4">
        <v>19592970</v>
      </c>
      <c r="I14709" s="4">
        <v>19592970</v>
      </c>
      <c r="J14709">
        <v>0</v>
      </c>
      <c r="K14709" s="4">
        <v>0</v>
      </c>
    </row>
    <row r="14710" spans="1:11" x14ac:dyDescent="0.35">
      <c r="A14710" t="s">
        <v>1358</v>
      </c>
      <c r="B14710" t="s">
        <v>2128</v>
      </c>
      <c r="C14710" t="s">
        <v>1851</v>
      </c>
      <c r="D14710" s="4">
        <v>1381352</v>
      </c>
      <c r="I14710" s="4">
        <v>1381352</v>
      </c>
      <c r="J14710" s="4">
        <v>1381352</v>
      </c>
      <c r="K14710" s="4">
        <v>1381352</v>
      </c>
    </row>
    <row r="14711" spans="1:11" x14ac:dyDescent="0.35">
      <c r="A14711" t="s">
        <v>1358</v>
      </c>
      <c r="B14711" t="s">
        <v>2195</v>
      </c>
      <c r="C14711" t="s">
        <v>1916</v>
      </c>
      <c r="D14711" s="4">
        <v>14264</v>
      </c>
      <c r="E14711" s="4">
        <v>0</v>
      </c>
      <c r="H14711" s="4">
        <v>185428</v>
      </c>
      <c r="I14711" s="4">
        <v>199691</v>
      </c>
      <c r="J14711" s="4">
        <v>14264</v>
      </c>
      <c r="K14711" s="4">
        <v>14264</v>
      </c>
    </row>
    <row r="14712" spans="1:11" x14ac:dyDescent="0.35">
      <c r="A14712" t="s">
        <v>1358</v>
      </c>
      <c r="B14712" t="s">
        <v>2129</v>
      </c>
      <c r="C14712" t="s">
        <v>1852</v>
      </c>
      <c r="H14712" s="4">
        <v>9541</v>
      </c>
      <c r="I14712" s="4">
        <v>9541</v>
      </c>
      <c r="J14712">
        <v>0</v>
      </c>
      <c r="K14712" s="4">
        <v>0</v>
      </c>
    </row>
    <row r="14713" spans="1:11" x14ac:dyDescent="0.35">
      <c r="A14713" t="s">
        <v>1358</v>
      </c>
      <c r="B14713" t="s">
        <v>2130</v>
      </c>
      <c r="C14713" t="s">
        <v>1853</v>
      </c>
      <c r="D14713" s="4">
        <v>770</v>
      </c>
      <c r="G14713" s="4">
        <v>1539</v>
      </c>
      <c r="H14713" s="4">
        <v>10922</v>
      </c>
      <c r="I14713" s="4">
        <v>13230</v>
      </c>
      <c r="J14713" s="4">
        <v>770</v>
      </c>
      <c r="K14713" s="4">
        <v>770</v>
      </c>
    </row>
    <row r="14714" spans="1:11" x14ac:dyDescent="0.35">
      <c r="A14714" t="s">
        <v>1358</v>
      </c>
      <c r="B14714" t="s">
        <v>2172</v>
      </c>
      <c r="C14714" t="s">
        <v>1893</v>
      </c>
      <c r="H14714" s="4">
        <v>15529</v>
      </c>
      <c r="I14714" s="4">
        <v>15529</v>
      </c>
      <c r="J14714">
        <v>0</v>
      </c>
      <c r="K14714" s="4">
        <v>0</v>
      </c>
    </row>
    <row r="14715" spans="1:11" x14ac:dyDescent="0.35">
      <c r="A14715" t="s">
        <v>1358</v>
      </c>
      <c r="B14715" t="s">
        <v>2131</v>
      </c>
      <c r="C14715" t="s">
        <v>1854</v>
      </c>
      <c r="D14715" s="4">
        <v>2624011</v>
      </c>
      <c r="E14715" s="4">
        <v>181572</v>
      </c>
      <c r="F14715" s="4">
        <v>47074</v>
      </c>
      <c r="I14715" s="4">
        <v>2852657</v>
      </c>
      <c r="J14715" s="4">
        <v>2805583</v>
      </c>
      <c r="K14715" s="4">
        <v>2624011</v>
      </c>
    </row>
    <row r="14716" spans="1:11" x14ac:dyDescent="0.35">
      <c r="A14716" t="s">
        <v>1358</v>
      </c>
      <c r="B14716" t="s">
        <v>2132</v>
      </c>
      <c r="C14716" t="s">
        <v>1855</v>
      </c>
      <c r="D14716" s="4">
        <v>954843</v>
      </c>
      <c r="E14716" s="4">
        <v>116986</v>
      </c>
      <c r="F14716" s="4">
        <v>151799</v>
      </c>
      <c r="H14716" s="4">
        <v>94354</v>
      </c>
      <c r="I14716" s="4">
        <v>1317982</v>
      </c>
      <c r="J14716" s="4">
        <v>1071829</v>
      </c>
      <c r="K14716" s="4">
        <v>954843</v>
      </c>
    </row>
    <row r="14717" spans="1:11" x14ac:dyDescent="0.35">
      <c r="A14717" t="s">
        <v>1358</v>
      </c>
      <c r="B14717" t="s">
        <v>2133</v>
      </c>
      <c r="C14717" t="s">
        <v>1856</v>
      </c>
      <c r="D14717" s="4">
        <v>49512</v>
      </c>
      <c r="H14717" s="4">
        <v>27596</v>
      </c>
      <c r="I14717" s="4">
        <v>77108</v>
      </c>
      <c r="J14717" s="4">
        <v>49512</v>
      </c>
      <c r="K14717" s="4">
        <v>49512</v>
      </c>
    </row>
    <row r="14718" spans="1:11" x14ac:dyDescent="0.35">
      <c r="A14718" t="s">
        <v>1358</v>
      </c>
      <c r="B14718" t="s">
        <v>2134</v>
      </c>
      <c r="C14718" t="s">
        <v>1857</v>
      </c>
      <c r="D14718" s="4">
        <v>209121</v>
      </c>
      <c r="I14718" s="4">
        <v>209121</v>
      </c>
      <c r="J14718" s="4">
        <v>209121</v>
      </c>
      <c r="K14718" s="4">
        <v>209121</v>
      </c>
    </row>
    <row r="14719" spans="1:11" x14ac:dyDescent="0.35">
      <c r="A14719" t="s">
        <v>1358</v>
      </c>
      <c r="B14719" t="s">
        <v>2135</v>
      </c>
      <c r="C14719" t="s">
        <v>1858</v>
      </c>
      <c r="D14719" s="4">
        <v>31674</v>
      </c>
      <c r="E14719" s="4">
        <v>20110</v>
      </c>
      <c r="H14719" s="4">
        <v>563091</v>
      </c>
      <c r="I14719" s="4">
        <v>614875</v>
      </c>
      <c r="J14719" s="4">
        <v>51784</v>
      </c>
      <c r="K14719" s="4">
        <v>31674</v>
      </c>
    </row>
    <row r="14720" spans="1:11" x14ac:dyDescent="0.35">
      <c r="A14720" t="s">
        <v>1358</v>
      </c>
      <c r="B14720" t="s">
        <v>2136</v>
      </c>
      <c r="C14720" t="s">
        <v>1859</v>
      </c>
      <c r="D14720" s="4">
        <v>925000</v>
      </c>
      <c r="E14720" s="4">
        <v>1525587</v>
      </c>
      <c r="F14720" s="4">
        <v>150003</v>
      </c>
      <c r="G14720" s="4">
        <v>1605424</v>
      </c>
      <c r="H14720" s="4">
        <v>1675010</v>
      </c>
      <c r="I14720" s="4">
        <v>5881024</v>
      </c>
      <c r="J14720" s="4">
        <v>2450587</v>
      </c>
      <c r="K14720" s="4">
        <v>925000</v>
      </c>
    </row>
    <row r="14721" spans="1:11" x14ac:dyDescent="0.35">
      <c r="A14721" t="s">
        <v>1358</v>
      </c>
      <c r="B14721" t="s">
        <v>2137</v>
      </c>
      <c r="C14721" t="s">
        <v>1860</v>
      </c>
      <c r="D14721" s="4">
        <v>8261430</v>
      </c>
      <c r="E14721" s="4">
        <v>108703</v>
      </c>
      <c r="F14721" s="4">
        <v>326109</v>
      </c>
      <c r="H14721" s="4">
        <v>326109</v>
      </c>
      <c r="I14721" s="4">
        <v>9022352</v>
      </c>
      <c r="J14721" s="4">
        <v>8370133</v>
      </c>
      <c r="K14721" s="4">
        <v>8261430</v>
      </c>
    </row>
    <row r="14722" spans="1:11" x14ac:dyDescent="0.35">
      <c r="A14722" t="s">
        <v>1358</v>
      </c>
      <c r="B14722" t="s">
        <v>2138</v>
      </c>
      <c r="C14722" t="s">
        <v>1861</v>
      </c>
      <c r="D14722" s="4">
        <v>1076619</v>
      </c>
      <c r="I14722" s="4">
        <v>1076619</v>
      </c>
      <c r="J14722" s="4">
        <v>1076619</v>
      </c>
      <c r="K14722" s="4">
        <v>1076619</v>
      </c>
    </row>
    <row r="14723" spans="1:11" x14ac:dyDescent="0.35">
      <c r="A14723" t="s">
        <v>1358</v>
      </c>
      <c r="B14723" t="s">
        <v>2139</v>
      </c>
      <c r="C14723" t="s">
        <v>1862</v>
      </c>
      <c r="D14723" s="4">
        <v>4956928</v>
      </c>
      <c r="H14723" s="4">
        <v>170929</v>
      </c>
      <c r="I14723" s="4">
        <v>5127856</v>
      </c>
      <c r="J14723" s="4">
        <v>4956928</v>
      </c>
      <c r="K14723" s="4">
        <v>4956928</v>
      </c>
    </row>
    <row r="14724" spans="1:11" x14ac:dyDescent="0.35">
      <c r="A14724" t="s">
        <v>1358</v>
      </c>
      <c r="B14724" t="s">
        <v>2140</v>
      </c>
      <c r="C14724" t="s">
        <v>1863</v>
      </c>
      <c r="E14724" s="4">
        <v>191005</v>
      </c>
      <c r="I14724" s="4">
        <v>191005</v>
      </c>
      <c r="J14724">
        <v>191005</v>
      </c>
      <c r="K14724" s="4">
        <v>0</v>
      </c>
    </row>
    <row r="14725" spans="1:11" x14ac:dyDescent="0.35">
      <c r="A14725" t="s">
        <v>1358</v>
      </c>
      <c r="B14725" t="s">
        <v>2141</v>
      </c>
      <c r="D14725" s="4">
        <v>20485522</v>
      </c>
      <c r="E14725" s="4">
        <v>2143963</v>
      </c>
      <c r="F14725" s="4">
        <v>674986</v>
      </c>
      <c r="G14725" s="4">
        <v>1606963</v>
      </c>
      <c r="H14725" s="4">
        <v>3078507</v>
      </c>
      <c r="I14725" s="4">
        <v>27989941</v>
      </c>
      <c r="J14725" s="4">
        <v>22629485</v>
      </c>
      <c r="K14725" s="4">
        <v>20485522</v>
      </c>
    </row>
    <row r="14726" spans="1:11" x14ac:dyDescent="0.35">
      <c r="A14726" t="s">
        <v>1358</v>
      </c>
      <c r="B14726" t="s">
        <v>2142</v>
      </c>
      <c r="C14726" t="s">
        <v>1864</v>
      </c>
      <c r="H14726" s="4">
        <v>66950</v>
      </c>
      <c r="I14726" s="4">
        <v>66950</v>
      </c>
      <c r="J14726">
        <v>0</v>
      </c>
      <c r="K14726" s="4">
        <v>0</v>
      </c>
    </row>
    <row r="14727" spans="1:11" x14ac:dyDescent="0.35">
      <c r="A14727" t="s">
        <v>1358</v>
      </c>
      <c r="B14727" t="s">
        <v>2143</v>
      </c>
      <c r="C14727" t="s">
        <v>1865</v>
      </c>
      <c r="D14727" s="4">
        <v>33139</v>
      </c>
      <c r="H14727" s="4">
        <v>43195</v>
      </c>
      <c r="I14727" s="4">
        <v>76334</v>
      </c>
      <c r="J14727" s="4">
        <v>33139</v>
      </c>
      <c r="K14727" s="4">
        <v>33139</v>
      </c>
    </row>
    <row r="14728" spans="1:11" x14ac:dyDescent="0.35">
      <c r="A14728" t="s">
        <v>1358</v>
      </c>
      <c r="B14728" t="s">
        <v>2144</v>
      </c>
      <c r="C14728" t="s">
        <v>1866</v>
      </c>
      <c r="I14728" s="4">
        <v>0</v>
      </c>
      <c r="J14728">
        <v>0</v>
      </c>
      <c r="K14728" s="4">
        <v>0</v>
      </c>
    </row>
    <row r="14729" spans="1:11" x14ac:dyDescent="0.35">
      <c r="A14729" t="s">
        <v>1358</v>
      </c>
      <c r="B14729" t="s">
        <v>2145</v>
      </c>
      <c r="C14729" t="s">
        <v>1867</v>
      </c>
      <c r="D14729" s="4">
        <v>1148828</v>
      </c>
      <c r="E14729" s="4">
        <v>46874</v>
      </c>
      <c r="F14729" s="4">
        <v>9000</v>
      </c>
      <c r="G14729" s="4">
        <v>220500</v>
      </c>
      <c r="H14729" s="4">
        <v>9004901</v>
      </c>
      <c r="I14729" s="4">
        <v>10430102</v>
      </c>
      <c r="J14729" s="4">
        <v>1195702</v>
      </c>
      <c r="K14729" s="4">
        <v>1148828</v>
      </c>
    </row>
    <row r="14730" spans="1:11" x14ac:dyDescent="0.35">
      <c r="A14730" t="s">
        <v>1358</v>
      </c>
      <c r="B14730" t="s">
        <v>2146</v>
      </c>
      <c r="C14730" t="s">
        <v>1868</v>
      </c>
      <c r="D14730" s="4">
        <v>228334</v>
      </c>
      <c r="E14730" s="4">
        <v>10519</v>
      </c>
      <c r="G14730" s="4">
        <v>5259</v>
      </c>
      <c r="H14730" s="4">
        <v>5776067</v>
      </c>
      <c r="I14730" s="4">
        <v>6020179</v>
      </c>
      <c r="J14730" s="4">
        <v>238853</v>
      </c>
      <c r="K14730" s="4">
        <v>228334</v>
      </c>
    </row>
    <row r="14731" spans="1:11" x14ac:dyDescent="0.35">
      <c r="A14731" t="s">
        <v>1358</v>
      </c>
      <c r="B14731" t="s">
        <v>2173</v>
      </c>
      <c r="C14731" t="s">
        <v>1894</v>
      </c>
      <c r="D14731" s="4">
        <v>118658</v>
      </c>
      <c r="I14731" s="4">
        <v>118658</v>
      </c>
      <c r="J14731" s="4">
        <v>118658</v>
      </c>
      <c r="K14731" s="4">
        <v>118658</v>
      </c>
    </row>
    <row r="14732" spans="1:11" x14ac:dyDescent="0.35">
      <c r="A14732" t="s">
        <v>1358</v>
      </c>
      <c r="B14732" t="s">
        <v>2147</v>
      </c>
      <c r="C14732" t="s">
        <v>1869</v>
      </c>
      <c r="D14732" s="4">
        <v>8296</v>
      </c>
      <c r="E14732" s="4">
        <v>0</v>
      </c>
      <c r="H14732" s="4">
        <v>2423328</v>
      </c>
      <c r="I14732" s="4">
        <v>2431624</v>
      </c>
      <c r="J14732" s="4">
        <v>8296</v>
      </c>
      <c r="K14732" s="4">
        <v>8296</v>
      </c>
    </row>
    <row r="14733" spans="1:11" x14ac:dyDescent="0.35">
      <c r="A14733" t="s">
        <v>1358</v>
      </c>
      <c r="B14733" t="s">
        <v>2148</v>
      </c>
      <c r="C14733" t="s">
        <v>1870</v>
      </c>
      <c r="D14733" s="4">
        <v>545233</v>
      </c>
      <c r="E14733" s="4">
        <v>14674719</v>
      </c>
      <c r="H14733" s="4">
        <v>1074837</v>
      </c>
      <c r="I14733" s="4">
        <v>16294788</v>
      </c>
      <c r="J14733" s="4">
        <v>15219952</v>
      </c>
      <c r="K14733" s="4">
        <v>545233</v>
      </c>
    </row>
    <row r="14734" spans="1:11" x14ac:dyDescent="0.35">
      <c r="A14734" t="s">
        <v>1358</v>
      </c>
      <c r="B14734" t="s">
        <v>2149</v>
      </c>
      <c r="C14734" t="s">
        <v>1871</v>
      </c>
      <c r="D14734" s="4">
        <v>134068</v>
      </c>
      <c r="E14734" s="4">
        <v>8579250</v>
      </c>
      <c r="G14734" s="4">
        <v>67415</v>
      </c>
      <c r="H14734" s="4">
        <v>41767</v>
      </c>
      <c r="I14734" s="4">
        <v>8822500</v>
      </c>
      <c r="J14734" s="4">
        <v>8713318</v>
      </c>
      <c r="K14734" s="4">
        <v>134068</v>
      </c>
    </row>
    <row r="14735" spans="1:11" x14ac:dyDescent="0.35">
      <c r="A14735" t="s">
        <v>1358</v>
      </c>
      <c r="B14735" t="s">
        <v>2150</v>
      </c>
      <c r="C14735" t="s">
        <v>1872</v>
      </c>
      <c r="D14735" s="4">
        <v>1775551</v>
      </c>
      <c r="E14735" s="4">
        <v>1257163</v>
      </c>
      <c r="I14735" s="4">
        <v>3032713</v>
      </c>
      <c r="J14735" s="4">
        <v>3032714</v>
      </c>
      <c r="K14735" s="4">
        <v>1775551</v>
      </c>
    </row>
    <row r="14736" spans="1:11" x14ac:dyDescent="0.35">
      <c r="A14736" t="s">
        <v>1358</v>
      </c>
      <c r="B14736" t="s">
        <v>2151</v>
      </c>
      <c r="C14736" t="s">
        <v>1873</v>
      </c>
      <c r="D14736" s="4">
        <v>4266</v>
      </c>
      <c r="I14736" s="4">
        <v>4266</v>
      </c>
      <c r="J14736" s="4">
        <v>4266</v>
      </c>
      <c r="K14736" s="4">
        <v>4266</v>
      </c>
    </row>
    <row r="14737" spans="1:11" x14ac:dyDescent="0.35">
      <c r="A14737" t="s">
        <v>1358</v>
      </c>
      <c r="B14737" t="s">
        <v>2152</v>
      </c>
      <c r="C14737" t="s">
        <v>1874</v>
      </c>
      <c r="D14737" s="4">
        <v>2766</v>
      </c>
      <c r="E14737" s="4">
        <v>17253</v>
      </c>
      <c r="I14737" s="4">
        <v>20019</v>
      </c>
      <c r="J14737" s="4">
        <v>20019</v>
      </c>
      <c r="K14737" s="4">
        <v>2766</v>
      </c>
    </row>
    <row r="14738" spans="1:11" x14ac:dyDescent="0.35">
      <c r="A14738" t="s">
        <v>1358</v>
      </c>
      <c r="B14738" t="s">
        <v>2153</v>
      </c>
      <c r="C14738" t="s">
        <v>1875</v>
      </c>
      <c r="D14738" s="4">
        <v>11624</v>
      </c>
      <c r="E14738" s="4">
        <v>24886</v>
      </c>
      <c r="H14738" s="4">
        <v>742786</v>
      </c>
      <c r="I14738" s="4">
        <v>779296</v>
      </c>
      <c r="J14738" s="4">
        <v>36510</v>
      </c>
      <c r="K14738" s="4">
        <v>11624</v>
      </c>
    </row>
    <row r="14739" spans="1:11" x14ac:dyDescent="0.35">
      <c r="A14739" t="s">
        <v>1358</v>
      </c>
      <c r="B14739" t="s">
        <v>2208</v>
      </c>
      <c r="C14739" t="s">
        <v>1964</v>
      </c>
      <c r="H14739" s="4">
        <v>12417</v>
      </c>
      <c r="I14739" s="4">
        <v>12417</v>
      </c>
      <c r="J14739">
        <v>0</v>
      </c>
      <c r="K14739" s="4">
        <v>0</v>
      </c>
    </row>
    <row r="14740" spans="1:11" x14ac:dyDescent="0.35">
      <c r="A14740" t="s">
        <v>1358</v>
      </c>
      <c r="B14740" t="s">
        <v>2156</v>
      </c>
      <c r="D14740" s="4">
        <v>4010763</v>
      </c>
      <c r="E14740" s="4">
        <v>24610663</v>
      </c>
      <c r="F14740" s="4">
        <v>9000</v>
      </c>
      <c r="G14740" s="4">
        <v>293174</v>
      </c>
      <c r="H14740" s="4">
        <v>19186247</v>
      </c>
      <c r="I14740" s="4">
        <v>48109847</v>
      </c>
      <c r="J14740" s="4">
        <v>28621426</v>
      </c>
      <c r="K14740" s="4">
        <v>4010763</v>
      </c>
    </row>
    <row r="14741" spans="1:11" x14ac:dyDescent="0.35">
      <c r="A14741" t="s">
        <v>1358</v>
      </c>
      <c r="B14741" t="s">
        <v>2191</v>
      </c>
      <c r="C14741" t="s">
        <v>1912</v>
      </c>
      <c r="D14741" s="4">
        <v>1768</v>
      </c>
      <c r="I14741" s="4">
        <v>1768</v>
      </c>
      <c r="J14741" s="4">
        <v>1768</v>
      </c>
      <c r="K14741" s="4">
        <v>1768</v>
      </c>
    </row>
    <row r="14742" spans="1:11" x14ac:dyDescent="0.35">
      <c r="A14742" t="s">
        <v>1358</v>
      </c>
      <c r="B14742" t="s">
        <v>2157</v>
      </c>
      <c r="C14742" t="s">
        <v>1879</v>
      </c>
      <c r="D14742" s="4">
        <v>7851336</v>
      </c>
      <c r="I14742" s="4">
        <v>7851336</v>
      </c>
      <c r="J14742" s="4">
        <v>7851336</v>
      </c>
      <c r="K14742" s="4">
        <v>7851336</v>
      </c>
    </row>
    <row r="14743" spans="1:11" x14ac:dyDescent="0.35">
      <c r="A14743" t="s">
        <v>1358</v>
      </c>
      <c r="B14743" t="s">
        <v>2186</v>
      </c>
      <c r="C14743" t="s">
        <v>1907</v>
      </c>
      <c r="D14743" s="4">
        <v>31369</v>
      </c>
      <c r="I14743" s="4">
        <v>31369</v>
      </c>
      <c r="J14743" s="4">
        <v>31369</v>
      </c>
      <c r="K14743" s="4">
        <v>31369</v>
      </c>
    </row>
    <row r="14744" spans="1:11" x14ac:dyDescent="0.35">
      <c r="A14744" t="s">
        <v>1358</v>
      </c>
      <c r="B14744" t="s">
        <v>2176</v>
      </c>
      <c r="C14744" t="s">
        <v>1897</v>
      </c>
      <c r="D14744" s="4">
        <v>47319</v>
      </c>
      <c r="I14744" s="4">
        <v>47319</v>
      </c>
      <c r="J14744" s="4">
        <v>47319</v>
      </c>
      <c r="K14744" s="4">
        <v>47319</v>
      </c>
    </row>
    <row r="14745" spans="1:11" x14ac:dyDescent="0.35">
      <c r="A14745" t="s">
        <v>1358</v>
      </c>
      <c r="B14745" t="s">
        <v>2158</v>
      </c>
      <c r="C14745" t="s">
        <v>1880</v>
      </c>
      <c r="D14745" s="4">
        <v>2582900</v>
      </c>
      <c r="I14745" s="4">
        <v>2582900</v>
      </c>
      <c r="J14745" s="4">
        <v>2582900</v>
      </c>
      <c r="K14745" s="4">
        <v>2582900</v>
      </c>
    </row>
    <row r="14746" spans="1:11" x14ac:dyDescent="0.35">
      <c r="A14746" t="s">
        <v>1358</v>
      </c>
      <c r="B14746" t="s">
        <v>2159</v>
      </c>
      <c r="C14746" t="s">
        <v>1881</v>
      </c>
      <c r="D14746" s="4">
        <v>7440477</v>
      </c>
      <c r="I14746" s="4">
        <v>7440477</v>
      </c>
      <c r="J14746" s="4">
        <v>7440477</v>
      </c>
      <c r="K14746" s="4">
        <v>7440477</v>
      </c>
    </row>
    <row r="14747" spans="1:11" x14ac:dyDescent="0.35">
      <c r="A14747" t="s">
        <v>1358</v>
      </c>
      <c r="B14747" t="s">
        <v>2174</v>
      </c>
      <c r="C14747" t="s">
        <v>1895</v>
      </c>
      <c r="D14747" s="4">
        <v>270415</v>
      </c>
      <c r="I14747" s="4">
        <v>270415</v>
      </c>
      <c r="J14747" s="4">
        <v>270415</v>
      </c>
      <c r="K14747" s="4">
        <v>270415</v>
      </c>
    </row>
    <row r="14748" spans="1:11" x14ac:dyDescent="0.35">
      <c r="A14748" t="s">
        <v>1358</v>
      </c>
      <c r="B14748" t="s">
        <v>2160</v>
      </c>
      <c r="C14748" t="s">
        <v>1882</v>
      </c>
      <c r="D14748" s="4">
        <v>1431</v>
      </c>
      <c r="E14748" s="4">
        <v>445656</v>
      </c>
      <c r="I14748" s="4">
        <v>447087</v>
      </c>
      <c r="J14748" s="4">
        <v>447087</v>
      </c>
      <c r="K14748" s="4">
        <v>1431</v>
      </c>
    </row>
    <row r="14749" spans="1:11" x14ac:dyDescent="0.35">
      <c r="A14749" t="s">
        <v>1358</v>
      </c>
      <c r="B14749" t="s">
        <v>2179</v>
      </c>
      <c r="C14749" t="s">
        <v>1900</v>
      </c>
      <c r="D14749" s="4">
        <v>1989</v>
      </c>
      <c r="I14749" s="4">
        <v>1989</v>
      </c>
      <c r="J14749" s="4">
        <v>1989</v>
      </c>
      <c r="K14749" s="4">
        <v>1989</v>
      </c>
    </row>
    <row r="14750" spans="1:11" x14ac:dyDescent="0.35">
      <c r="A14750" t="s">
        <v>1358</v>
      </c>
      <c r="B14750" t="s">
        <v>2161</v>
      </c>
      <c r="C14750" t="s">
        <v>1883</v>
      </c>
      <c r="D14750" s="4">
        <v>121664</v>
      </c>
      <c r="I14750" s="4">
        <v>121664</v>
      </c>
      <c r="J14750" s="4">
        <v>121664</v>
      </c>
      <c r="K14750" s="4">
        <v>121664</v>
      </c>
    </row>
    <row r="14751" spans="1:11" x14ac:dyDescent="0.35">
      <c r="A14751" t="s">
        <v>1358</v>
      </c>
      <c r="B14751" t="s">
        <v>2162</v>
      </c>
      <c r="C14751" t="s">
        <v>1884</v>
      </c>
      <c r="D14751" s="4">
        <v>4800</v>
      </c>
      <c r="I14751" s="4">
        <v>4800</v>
      </c>
      <c r="J14751" s="4">
        <v>4800</v>
      </c>
      <c r="K14751" s="4">
        <v>4800</v>
      </c>
    </row>
    <row r="14752" spans="1:11" x14ac:dyDescent="0.35">
      <c r="A14752" t="s">
        <v>1358</v>
      </c>
      <c r="B14752" t="s">
        <v>2163</v>
      </c>
      <c r="D14752" s="4">
        <v>18355467</v>
      </c>
      <c r="E14752" s="4">
        <v>445656</v>
      </c>
      <c r="I14752" s="4">
        <v>18801124</v>
      </c>
      <c r="J14752" s="4">
        <v>18801123</v>
      </c>
      <c r="K14752" s="4">
        <v>18355467</v>
      </c>
    </row>
    <row r="14753" spans="1:11" x14ac:dyDescent="0.35">
      <c r="A14753" t="s">
        <v>1358</v>
      </c>
      <c r="B14753" t="s">
        <v>2164</v>
      </c>
      <c r="C14753" t="s">
        <v>1886</v>
      </c>
      <c r="D14753" s="4">
        <v>391196</v>
      </c>
      <c r="I14753" s="4">
        <v>391196</v>
      </c>
      <c r="J14753" s="4">
        <v>391196</v>
      </c>
      <c r="K14753" s="4">
        <v>391196</v>
      </c>
    </row>
    <row r="14754" spans="1:11" x14ac:dyDescent="0.35">
      <c r="A14754" t="s">
        <v>1358</v>
      </c>
      <c r="B14754" t="s">
        <v>2165</v>
      </c>
      <c r="D14754" s="4">
        <v>391196</v>
      </c>
      <c r="I14754" s="4">
        <v>391196</v>
      </c>
      <c r="J14754" s="4">
        <v>391196</v>
      </c>
      <c r="K14754" s="4">
        <v>391196</v>
      </c>
    </row>
    <row r="14755" spans="1:11" x14ac:dyDescent="0.35">
      <c r="A14755" t="s">
        <v>1358</v>
      </c>
      <c r="B14755" t="s">
        <v>2177</v>
      </c>
      <c r="C14755" t="s">
        <v>1898</v>
      </c>
      <c r="D14755" s="4">
        <v>38011</v>
      </c>
      <c r="I14755" s="4">
        <v>38011</v>
      </c>
      <c r="J14755" s="4">
        <v>38011</v>
      </c>
      <c r="K14755" s="4">
        <v>38011</v>
      </c>
    </row>
    <row r="14756" spans="1:11" x14ac:dyDescent="0.35">
      <c r="A14756" t="s">
        <v>1358</v>
      </c>
      <c r="B14756" t="s">
        <v>2183</v>
      </c>
      <c r="C14756" t="s">
        <v>1904</v>
      </c>
      <c r="D14756" s="4">
        <v>750000</v>
      </c>
      <c r="I14756" s="4">
        <v>750000</v>
      </c>
      <c r="J14756" s="4">
        <v>750000</v>
      </c>
      <c r="K14756" s="4">
        <v>750000</v>
      </c>
    </row>
    <row r="14757" spans="1:11" x14ac:dyDescent="0.35">
      <c r="A14757" t="s">
        <v>1358</v>
      </c>
      <c r="B14757" t="s">
        <v>2166</v>
      </c>
      <c r="C14757" t="s">
        <v>1888</v>
      </c>
      <c r="H14757" s="4">
        <v>9600000</v>
      </c>
      <c r="I14757" s="4">
        <v>9600000</v>
      </c>
      <c r="J14757">
        <v>0</v>
      </c>
      <c r="K14757" s="4">
        <v>0</v>
      </c>
    </row>
    <row r="14758" spans="1:11" x14ac:dyDescent="0.35">
      <c r="A14758" t="s">
        <v>1358</v>
      </c>
      <c r="B14758" t="s">
        <v>2180</v>
      </c>
      <c r="C14758" t="s">
        <v>1901</v>
      </c>
      <c r="E14758" s="4">
        <v>11582977</v>
      </c>
      <c r="I14758" s="4">
        <v>11582977</v>
      </c>
      <c r="J14758">
        <v>11582977</v>
      </c>
      <c r="K14758" s="4">
        <v>0</v>
      </c>
    </row>
    <row r="14759" spans="1:11" x14ac:dyDescent="0.35">
      <c r="A14759" t="s">
        <v>1358</v>
      </c>
      <c r="B14759" t="s">
        <v>2167</v>
      </c>
      <c r="C14759" t="s">
        <v>1889</v>
      </c>
      <c r="E14759" s="4">
        <v>10842099</v>
      </c>
      <c r="I14759" s="4">
        <v>10842099</v>
      </c>
      <c r="J14759">
        <v>10842099</v>
      </c>
      <c r="K14759" s="4">
        <v>0</v>
      </c>
    </row>
    <row r="14760" spans="1:11" x14ac:dyDescent="0.35">
      <c r="A14760" t="s">
        <v>1358</v>
      </c>
      <c r="B14760" t="s">
        <v>2168</v>
      </c>
      <c r="C14760" t="s">
        <v>1890</v>
      </c>
      <c r="E14760" s="4">
        <v>7500000</v>
      </c>
      <c r="I14760" s="4">
        <v>7500000</v>
      </c>
      <c r="J14760">
        <v>7500000</v>
      </c>
      <c r="K14760" s="4">
        <v>0</v>
      </c>
    </row>
    <row r="14761" spans="1:11" x14ac:dyDescent="0.35">
      <c r="A14761" t="s">
        <v>1358</v>
      </c>
      <c r="B14761" t="s">
        <v>2181</v>
      </c>
      <c r="C14761" t="s">
        <v>1902</v>
      </c>
      <c r="E14761" s="4">
        <v>24750000</v>
      </c>
      <c r="I14761" s="4">
        <v>24750000</v>
      </c>
      <c r="J14761">
        <v>24750000</v>
      </c>
      <c r="K14761" s="4">
        <v>0</v>
      </c>
    </row>
    <row r="14762" spans="1:11" x14ac:dyDescent="0.35">
      <c r="A14762" t="s">
        <v>1358</v>
      </c>
      <c r="B14762" t="s">
        <v>2169</v>
      </c>
      <c r="D14762" s="4">
        <v>788011</v>
      </c>
      <c r="E14762" s="4">
        <v>54675076</v>
      </c>
      <c r="H14762" s="4">
        <v>9600000</v>
      </c>
      <c r="I14762" s="4">
        <v>65063087</v>
      </c>
      <c r="J14762" s="4">
        <v>55463087</v>
      </c>
      <c r="K14762" s="4">
        <v>788011</v>
      </c>
    </row>
    <row r="14763" spans="1:11" x14ac:dyDescent="0.35">
      <c r="A14763" t="s">
        <v>1358</v>
      </c>
      <c r="B14763" t="s">
        <v>2170</v>
      </c>
      <c r="D14763" s="4">
        <v>271085679</v>
      </c>
      <c r="E14763" s="4">
        <v>91694577</v>
      </c>
      <c r="F14763" s="4">
        <v>12937071</v>
      </c>
      <c r="G14763" s="4">
        <v>2390137</v>
      </c>
      <c r="H14763" s="4">
        <v>52496180</v>
      </c>
      <c r="I14763" s="4">
        <v>430603644</v>
      </c>
      <c r="J14763" s="4">
        <f>SUM(D14763,E14763)</f>
        <v>362780256</v>
      </c>
      <c r="K14763" s="4">
        <v>271085679</v>
      </c>
    </row>
    <row r="14764" spans="1:11" x14ac:dyDescent="0.35">
      <c r="A14764" t="s">
        <v>1362</v>
      </c>
      <c r="B14764" t="s">
        <v>2118</v>
      </c>
      <c r="C14764" t="s">
        <v>1843</v>
      </c>
      <c r="D14764" s="4">
        <v>15033410</v>
      </c>
      <c r="F14764" s="4">
        <v>7873600</v>
      </c>
      <c r="I14764" s="4">
        <v>22907010</v>
      </c>
      <c r="J14764" s="4">
        <v>15033410</v>
      </c>
      <c r="K14764" s="4">
        <v>15033410</v>
      </c>
    </row>
    <row r="14765" spans="1:11" x14ac:dyDescent="0.35">
      <c r="A14765" t="s">
        <v>1362</v>
      </c>
      <c r="B14765" t="s">
        <v>2119</v>
      </c>
      <c r="C14765" t="s">
        <v>1844</v>
      </c>
      <c r="D14765" s="4">
        <v>82199</v>
      </c>
      <c r="F14765" s="4">
        <v>682520</v>
      </c>
      <c r="H14765" s="4">
        <v>1456768</v>
      </c>
      <c r="I14765" s="4">
        <v>2221488</v>
      </c>
      <c r="J14765" s="4">
        <v>82199</v>
      </c>
      <c r="K14765" s="4">
        <v>82199</v>
      </c>
    </row>
    <row r="14766" spans="1:11" x14ac:dyDescent="0.35">
      <c r="A14766" t="s">
        <v>1362</v>
      </c>
      <c r="B14766" t="s">
        <v>2120</v>
      </c>
      <c r="C14766" t="s">
        <v>1845</v>
      </c>
      <c r="D14766" s="4">
        <v>1635258</v>
      </c>
      <c r="I14766" s="4">
        <v>1635258</v>
      </c>
      <c r="J14766" s="4">
        <v>1635258</v>
      </c>
      <c r="K14766" s="4">
        <v>1635258</v>
      </c>
    </row>
    <row r="14767" spans="1:11" x14ac:dyDescent="0.35">
      <c r="A14767" t="s">
        <v>1362</v>
      </c>
      <c r="B14767" t="s">
        <v>2121</v>
      </c>
      <c r="D14767" s="4">
        <v>16750866</v>
      </c>
      <c r="F14767" s="4">
        <v>8556120</v>
      </c>
      <c r="H14767" s="4">
        <v>1456768</v>
      </c>
      <c r="I14767" s="4">
        <v>26763755</v>
      </c>
      <c r="J14767" s="4">
        <v>16750866</v>
      </c>
      <c r="K14767" s="4">
        <v>16750866</v>
      </c>
    </row>
    <row r="14768" spans="1:11" x14ac:dyDescent="0.35">
      <c r="A14768" t="s">
        <v>1362</v>
      </c>
      <c r="B14768" t="s">
        <v>2122</v>
      </c>
      <c r="C14768" t="s">
        <v>1846</v>
      </c>
      <c r="D14768" s="4">
        <v>15228525</v>
      </c>
      <c r="E14768" s="4">
        <v>450166</v>
      </c>
      <c r="I14768" s="4">
        <v>15678691</v>
      </c>
      <c r="J14768" s="4">
        <v>15678691</v>
      </c>
      <c r="K14768" s="4">
        <v>15228525</v>
      </c>
    </row>
    <row r="14769" spans="1:11" x14ac:dyDescent="0.35">
      <c r="A14769" t="s">
        <v>1362</v>
      </c>
      <c r="B14769" t="s">
        <v>2123</v>
      </c>
      <c r="C14769" t="s">
        <v>1847</v>
      </c>
      <c r="D14769" s="4">
        <v>6650147</v>
      </c>
      <c r="E14769" s="4">
        <v>1268826</v>
      </c>
      <c r="F14769" s="4">
        <v>967415</v>
      </c>
      <c r="G14769" s="4">
        <v>36615</v>
      </c>
      <c r="I14769" s="4">
        <v>8923003</v>
      </c>
      <c r="J14769" s="4">
        <v>7918973</v>
      </c>
      <c r="K14769" s="4">
        <v>6650147</v>
      </c>
    </row>
    <row r="14770" spans="1:11" x14ac:dyDescent="0.35">
      <c r="A14770" t="s">
        <v>1362</v>
      </c>
      <c r="B14770" t="s">
        <v>2124</v>
      </c>
      <c r="C14770" t="s">
        <v>1848</v>
      </c>
      <c r="D14770" s="4">
        <v>3979</v>
      </c>
      <c r="E14770" s="4">
        <v>28709</v>
      </c>
      <c r="I14770" s="4">
        <v>32688</v>
      </c>
      <c r="J14770" s="4">
        <v>32688</v>
      </c>
      <c r="K14770" s="4">
        <v>3979</v>
      </c>
    </row>
    <row r="14771" spans="1:11" x14ac:dyDescent="0.35">
      <c r="A14771" t="s">
        <v>1362</v>
      </c>
      <c r="B14771" t="s">
        <v>2125</v>
      </c>
      <c r="D14771" s="4">
        <v>21882651</v>
      </c>
      <c r="E14771" s="4">
        <v>1747701</v>
      </c>
      <c r="F14771" s="4">
        <v>967415</v>
      </c>
      <c r="G14771" s="4">
        <v>36615</v>
      </c>
      <c r="I14771" s="4">
        <v>24634383</v>
      </c>
      <c r="J14771" s="4">
        <v>23630352</v>
      </c>
      <c r="K14771" s="4">
        <v>21882651</v>
      </c>
    </row>
    <row r="14772" spans="1:11" x14ac:dyDescent="0.35">
      <c r="A14772" t="s">
        <v>1362</v>
      </c>
      <c r="B14772" t="s">
        <v>2126</v>
      </c>
      <c r="C14772" t="s">
        <v>1850</v>
      </c>
      <c r="E14772" s="4">
        <v>6400000</v>
      </c>
      <c r="I14772" s="4">
        <v>6400000</v>
      </c>
      <c r="J14772">
        <v>6400000</v>
      </c>
      <c r="K14772" s="4">
        <v>0</v>
      </c>
    </row>
    <row r="14773" spans="1:11" x14ac:dyDescent="0.35">
      <c r="A14773" t="s">
        <v>1362</v>
      </c>
      <c r="B14773" t="s">
        <v>2127</v>
      </c>
      <c r="E14773" s="4">
        <v>6400000</v>
      </c>
      <c r="I14773" s="4">
        <v>6400000</v>
      </c>
      <c r="J14773">
        <v>6400000</v>
      </c>
      <c r="K14773" s="4">
        <v>0</v>
      </c>
    </row>
    <row r="14774" spans="1:11" x14ac:dyDescent="0.35">
      <c r="A14774" t="s">
        <v>1362</v>
      </c>
      <c r="B14774" t="s">
        <v>2201</v>
      </c>
      <c r="C14774" t="s">
        <v>1934</v>
      </c>
      <c r="D14774" s="4">
        <v>853</v>
      </c>
      <c r="I14774" s="4">
        <v>853</v>
      </c>
      <c r="J14774" s="4">
        <v>853</v>
      </c>
      <c r="K14774" s="4">
        <v>853</v>
      </c>
    </row>
    <row r="14775" spans="1:11" x14ac:dyDescent="0.35">
      <c r="A14775" t="s">
        <v>1362</v>
      </c>
      <c r="B14775" t="s">
        <v>2128</v>
      </c>
      <c r="C14775" t="s">
        <v>1851</v>
      </c>
      <c r="D14775" s="4">
        <v>401162</v>
      </c>
      <c r="I14775" s="4">
        <v>401162</v>
      </c>
      <c r="J14775" s="4">
        <v>401162</v>
      </c>
      <c r="K14775" s="4">
        <v>401162</v>
      </c>
    </row>
    <row r="14776" spans="1:11" x14ac:dyDescent="0.35">
      <c r="A14776" t="s">
        <v>1362</v>
      </c>
      <c r="B14776" t="s">
        <v>2129</v>
      </c>
      <c r="C14776" t="s">
        <v>1852</v>
      </c>
      <c r="D14776" s="4">
        <v>0</v>
      </c>
      <c r="F14776" s="4">
        <v>7684</v>
      </c>
      <c r="G14776" s="4">
        <v>22090</v>
      </c>
      <c r="I14776" s="4">
        <v>29774</v>
      </c>
      <c r="J14776" s="4">
        <v>0</v>
      </c>
      <c r="K14776" s="4">
        <v>0</v>
      </c>
    </row>
    <row r="14777" spans="1:11" x14ac:dyDescent="0.35">
      <c r="A14777" t="s">
        <v>1362</v>
      </c>
      <c r="B14777" t="s">
        <v>2130</v>
      </c>
      <c r="C14777" t="s">
        <v>1853</v>
      </c>
      <c r="D14777" s="4">
        <v>150</v>
      </c>
      <c r="F14777" s="4">
        <v>770</v>
      </c>
      <c r="G14777" s="4">
        <v>7695</v>
      </c>
      <c r="I14777" s="4">
        <v>8615</v>
      </c>
      <c r="J14777" s="4">
        <v>150</v>
      </c>
      <c r="K14777" s="4">
        <v>150</v>
      </c>
    </row>
    <row r="14778" spans="1:11" x14ac:dyDescent="0.35">
      <c r="A14778" t="s">
        <v>1362</v>
      </c>
      <c r="B14778" t="s">
        <v>2172</v>
      </c>
      <c r="C14778" t="s">
        <v>1893</v>
      </c>
      <c r="H14778" s="4">
        <v>2052</v>
      </c>
      <c r="I14778" s="4">
        <v>2052</v>
      </c>
      <c r="J14778">
        <v>0</v>
      </c>
      <c r="K14778" s="4">
        <v>0</v>
      </c>
    </row>
    <row r="14779" spans="1:11" x14ac:dyDescent="0.35">
      <c r="A14779" t="s">
        <v>1362</v>
      </c>
      <c r="B14779" t="s">
        <v>2131</v>
      </c>
      <c r="C14779" t="s">
        <v>1854</v>
      </c>
      <c r="D14779" s="4">
        <v>443843</v>
      </c>
      <c r="H14779" s="4">
        <v>114323</v>
      </c>
      <c r="I14779" s="4">
        <v>558166</v>
      </c>
      <c r="J14779" s="4">
        <v>443843</v>
      </c>
      <c r="K14779" s="4">
        <v>443843</v>
      </c>
    </row>
    <row r="14780" spans="1:11" x14ac:dyDescent="0.35">
      <c r="A14780" t="s">
        <v>1362</v>
      </c>
      <c r="B14780" t="s">
        <v>2132</v>
      </c>
      <c r="C14780" t="s">
        <v>1855</v>
      </c>
      <c r="D14780" s="4">
        <v>210068</v>
      </c>
      <c r="H14780" s="4">
        <v>349910</v>
      </c>
      <c r="I14780" s="4">
        <v>559979</v>
      </c>
      <c r="J14780" s="4">
        <v>210068</v>
      </c>
      <c r="K14780" s="4">
        <v>210068</v>
      </c>
    </row>
    <row r="14781" spans="1:11" x14ac:dyDescent="0.35">
      <c r="A14781" t="s">
        <v>1362</v>
      </c>
      <c r="B14781" t="s">
        <v>2133</v>
      </c>
      <c r="C14781" t="s">
        <v>1856</v>
      </c>
      <c r="D14781" s="4">
        <v>2001</v>
      </c>
      <c r="H14781" s="4">
        <v>103539</v>
      </c>
      <c r="I14781" s="4">
        <v>105539</v>
      </c>
      <c r="J14781" s="4">
        <v>2001</v>
      </c>
      <c r="K14781" s="4">
        <v>2001</v>
      </c>
    </row>
    <row r="14782" spans="1:11" x14ac:dyDescent="0.35">
      <c r="A14782" t="s">
        <v>1362</v>
      </c>
      <c r="B14782" t="s">
        <v>2134</v>
      </c>
      <c r="C14782" t="s">
        <v>1857</v>
      </c>
      <c r="D14782" s="4">
        <v>32590</v>
      </c>
      <c r="H14782" s="4">
        <v>679</v>
      </c>
      <c r="I14782" s="4">
        <v>33269</v>
      </c>
      <c r="J14782" s="4">
        <v>32590</v>
      </c>
      <c r="K14782" s="4">
        <v>32590</v>
      </c>
    </row>
    <row r="14783" spans="1:11" x14ac:dyDescent="0.35">
      <c r="A14783" t="s">
        <v>1362</v>
      </c>
      <c r="B14783" t="s">
        <v>2135</v>
      </c>
      <c r="C14783" t="s">
        <v>1858</v>
      </c>
      <c r="E14783" s="4">
        <v>64353</v>
      </c>
      <c r="H14783" s="4">
        <v>100552</v>
      </c>
      <c r="I14783" s="4">
        <v>164905</v>
      </c>
      <c r="J14783">
        <v>64353</v>
      </c>
      <c r="K14783" s="4">
        <v>0</v>
      </c>
    </row>
    <row r="14784" spans="1:11" x14ac:dyDescent="0.35">
      <c r="A14784" t="s">
        <v>1362</v>
      </c>
      <c r="B14784" t="s">
        <v>2136</v>
      </c>
      <c r="C14784" t="s">
        <v>1859</v>
      </c>
      <c r="D14784" s="4">
        <v>202038</v>
      </c>
      <c r="E14784" s="4">
        <v>125000</v>
      </c>
      <c r="G14784" s="4">
        <v>105421</v>
      </c>
      <c r="H14784" s="4">
        <v>881114</v>
      </c>
      <c r="I14784" s="4">
        <v>1313573</v>
      </c>
      <c r="J14784" s="4">
        <v>327038</v>
      </c>
      <c r="K14784" s="4">
        <v>202038</v>
      </c>
    </row>
    <row r="14785" spans="1:11" x14ac:dyDescent="0.35">
      <c r="A14785" t="s">
        <v>1362</v>
      </c>
      <c r="B14785" t="s">
        <v>2137</v>
      </c>
      <c r="C14785" t="s">
        <v>1860</v>
      </c>
      <c r="H14785" s="4">
        <v>434812</v>
      </c>
      <c r="I14785" s="4">
        <v>434812</v>
      </c>
      <c r="J14785">
        <v>0</v>
      </c>
      <c r="K14785" s="4">
        <v>0</v>
      </c>
    </row>
    <row r="14786" spans="1:11" x14ac:dyDescent="0.35">
      <c r="A14786" t="s">
        <v>1362</v>
      </c>
      <c r="B14786" t="s">
        <v>2138</v>
      </c>
      <c r="C14786" t="s">
        <v>1861</v>
      </c>
      <c r="D14786" s="4">
        <v>127866</v>
      </c>
      <c r="I14786" s="4">
        <v>127866</v>
      </c>
      <c r="J14786" s="4">
        <v>127866</v>
      </c>
      <c r="K14786" s="4">
        <v>127866</v>
      </c>
    </row>
    <row r="14787" spans="1:11" x14ac:dyDescent="0.35">
      <c r="A14787" t="s">
        <v>1362</v>
      </c>
      <c r="B14787" t="s">
        <v>2139</v>
      </c>
      <c r="C14787" t="s">
        <v>1862</v>
      </c>
      <c r="H14787" s="4">
        <v>341857</v>
      </c>
      <c r="I14787" s="4">
        <v>341857</v>
      </c>
      <c r="J14787">
        <v>0</v>
      </c>
      <c r="K14787" s="4">
        <v>0</v>
      </c>
    </row>
    <row r="14788" spans="1:11" x14ac:dyDescent="0.35">
      <c r="A14788" t="s">
        <v>1362</v>
      </c>
      <c r="B14788" t="s">
        <v>2140</v>
      </c>
      <c r="C14788" t="s">
        <v>1863</v>
      </c>
      <c r="D14788" s="4">
        <v>1100</v>
      </c>
      <c r="H14788" s="4">
        <v>38900</v>
      </c>
      <c r="I14788" s="4">
        <v>39999</v>
      </c>
      <c r="J14788" s="4">
        <v>1100</v>
      </c>
      <c r="K14788" s="4">
        <v>1100</v>
      </c>
    </row>
    <row r="14789" spans="1:11" x14ac:dyDescent="0.35">
      <c r="A14789" t="s">
        <v>1362</v>
      </c>
      <c r="B14789" t="s">
        <v>2141</v>
      </c>
      <c r="D14789" s="4">
        <v>1421671</v>
      </c>
      <c r="E14789" s="4">
        <v>189353</v>
      </c>
      <c r="F14789" s="4">
        <v>8453</v>
      </c>
      <c r="G14789" s="4">
        <v>135206</v>
      </c>
      <c r="H14789" s="4">
        <v>2367738</v>
      </c>
      <c r="I14789" s="4">
        <v>4122421</v>
      </c>
      <c r="J14789" s="4">
        <v>1611024</v>
      </c>
      <c r="K14789" s="4">
        <v>1421671</v>
      </c>
    </row>
    <row r="14790" spans="1:11" x14ac:dyDescent="0.35">
      <c r="A14790" t="s">
        <v>1362</v>
      </c>
      <c r="B14790" t="s">
        <v>2143</v>
      </c>
      <c r="C14790" t="s">
        <v>1865</v>
      </c>
      <c r="D14790" s="4">
        <v>3488</v>
      </c>
      <c r="H14790" s="4">
        <v>131762</v>
      </c>
      <c r="I14790" s="4">
        <v>135251</v>
      </c>
      <c r="J14790" s="4">
        <v>3488</v>
      </c>
      <c r="K14790" s="4">
        <v>3488</v>
      </c>
    </row>
    <row r="14791" spans="1:11" x14ac:dyDescent="0.35">
      <c r="A14791" t="s">
        <v>1362</v>
      </c>
      <c r="B14791" t="s">
        <v>2144</v>
      </c>
      <c r="C14791" t="s">
        <v>1866</v>
      </c>
      <c r="D14791" s="4">
        <v>3161</v>
      </c>
      <c r="I14791" s="4">
        <v>3161</v>
      </c>
      <c r="J14791" s="4">
        <v>3161</v>
      </c>
      <c r="K14791" s="4">
        <v>3161</v>
      </c>
    </row>
    <row r="14792" spans="1:11" x14ac:dyDescent="0.35">
      <c r="A14792" t="s">
        <v>1362</v>
      </c>
      <c r="B14792" t="s">
        <v>2145</v>
      </c>
      <c r="C14792" t="s">
        <v>1867</v>
      </c>
      <c r="D14792" s="4">
        <v>259294</v>
      </c>
      <c r="E14792" s="4">
        <v>4500</v>
      </c>
      <c r="F14792" s="4">
        <v>9000</v>
      </c>
      <c r="H14792" s="4">
        <v>2479887</v>
      </c>
      <c r="I14792" s="4">
        <v>2752681</v>
      </c>
      <c r="J14792" s="4">
        <v>263794</v>
      </c>
      <c r="K14792" s="4">
        <v>259294</v>
      </c>
    </row>
    <row r="14793" spans="1:11" x14ac:dyDescent="0.35">
      <c r="A14793" t="s">
        <v>1362</v>
      </c>
      <c r="B14793" t="s">
        <v>2146</v>
      </c>
      <c r="C14793" t="s">
        <v>1868</v>
      </c>
      <c r="D14793" s="4">
        <v>20936</v>
      </c>
      <c r="F14793" s="4">
        <v>10519</v>
      </c>
      <c r="H14793" s="4">
        <v>1507025</v>
      </c>
      <c r="I14793" s="4">
        <v>1538479</v>
      </c>
      <c r="J14793" s="4">
        <v>20936</v>
      </c>
      <c r="K14793" s="4">
        <v>20936</v>
      </c>
    </row>
    <row r="14794" spans="1:11" x14ac:dyDescent="0.35">
      <c r="A14794" t="s">
        <v>1362</v>
      </c>
      <c r="B14794" t="s">
        <v>2147</v>
      </c>
      <c r="C14794" t="s">
        <v>1869</v>
      </c>
      <c r="H14794" s="4">
        <v>530400</v>
      </c>
      <c r="I14794" s="4">
        <v>530400</v>
      </c>
      <c r="J14794">
        <v>0</v>
      </c>
      <c r="K14794" s="4">
        <v>0</v>
      </c>
    </row>
    <row r="14795" spans="1:11" x14ac:dyDescent="0.35">
      <c r="A14795" t="s">
        <v>1362</v>
      </c>
      <c r="B14795" t="s">
        <v>2148</v>
      </c>
      <c r="C14795" t="s">
        <v>1870</v>
      </c>
      <c r="D14795" s="4">
        <v>83501</v>
      </c>
      <c r="E14795" s="4">
        <v>13302</v>
      </c>
      <c r="G14795" s="4">
        <v>1554262</v>
      </c>
      <c r="H14795" s="4">
        <v>205643</v>
      </c>
      <c r="I14795" s="4">
        <v>1856707</v>
      </c>
      <c r="J14795" s="4">
        <v>96803</v>
      </c>
      <c r="K14795" s="4">
        <v>83501</v>
      </c>
    </row>
    <row r="14796" spans="1:11" x14ac:dyDescent="0.35">
      <c r="A14796" t="s">
        <v>1362</v>
      </c>
      <c r="B14796" t="s">
        <v>2149</v>
      </c>
      <c r="C14796" t="s">
        <v>1871</v>
      </c>
      <c r="D14796" s="4">
        <v>14383</v>
      </c>
      <c r="H14796" s="4">
        <v>4489041</v>
      </c>
      <c r="I14796" s="4">
        <v>4503423</v>
      </c>
      <c r="J14796" s="4">
        <v>14383</v>
      </c>
      <c r="K14796" s="4">
        <v>14383</v>
      </c>
    </row>
    <row r="14797" spans="1:11" x14ac:dyDescent="0.35">
      <c r="A14797" t="s">
        <v>1362</v>
      </c>
      <c r="B14797" t="s">
        <v>2150</v>
      </c>
      <c r="C14797" t="s">
        <v>1872</v>
      </c>
      <c r="D14797" s="4">
        <v>178019</v>
      </c>
      <c r="E14797" s="4">
        <v>49000</v>
      </c>
      <c r="I14797" s="4">
        <v>227019</v>
      </c>
      <c r="J14797" s="4">
        <v>227019</v>
      </c>
      <c r="K14797" s="4">
        <v>178019</v>
      </c>
    </row>
    <row r="14798" spans="1:11" x14ac:dyDescent="0.35">
      <c r="A14798" t="s">
        <v>1362</v>
      </c>
      <c r="B14798" t="s">
        <v>2151</v>
      </c>
      <c r="C14798" t="s">
        <v>1873</v>
      </c>
      <c r="D14798" s="4">
        <v>10664</v>
      </c>
      <c r="I14798" s="4">
        <v>10664</v>
      </c>
      <c r="J14798" s="4">
        <v>10664</v>
      </c>
      <c r="K14798" s="4">
        <v>10664</v>
      </c>
    </row>
    <row r="14799" spans="1:11" x14ac:dyDescent="0.35">
      <c r="A14799" t="s">
        <v>1362</v>
      </c>
      <c r="B14799" t="s">
        <v>2152</v>
      </c>
      <c r="C14799" t="s">
        <v>1874</v>
      </c>
      <c r="D14799" s="4">
        <v>3410</v>
      </c>
      <c r="I14799" s="4">
        <v>3410</v>
      </c>
      <c r="J14799" s="4">
        <v>3410</v>
      </c>
      <c r="K14799" s="4">
        <v>3410</v>
      </c>
    </row>
    <row r="14800" spans="1:11" x14ac:dyDescent="0.35">
      <c r="A14800" t="s">
        <v>1362</v>
      </c>
      <c r="B14800" t="s">
        <v>2153</v>
      </c>
      <c r="C14800" t="s">
        <v>1875</v>
      </c>
      <c r="D14800" s="4">
        <v>0</v>
      </c>
      <c r="H14800" s="4">
        <v>23248</v>
      </c>
      <c r="I14800" s="4">
        <v>23248</v>
      </c>
      <c r="J14800" s="4">
        <v>0</v>
      </c>
      <c r="K14800" s="4">
        <v>0</v>
      </c>
    </row>
    <row r="14801" spans="1:11" x14ac:dyDescent="0.35">
      <c r="A14801" t="s">
        <v>1362</v>
      </c>
      <c r="B14801" t="s">
        <v>2154</v>
      </c>
      <c r="C14801" t="s">
        <v>1876</v>
      </c>
      <c r="H14801" s="4">
        <v>67200</v>
      </c>
      <c r="I14801" s="4">
        <v>67200</v>
      </c>
      <c r="J14801">
        <v>0</v>
      </c>
      <c r="K14801" s="4">
        <v>0</v>
      </c>
    </row>
    <row r="14802" spans="1:11" x14ac:dyDescent="0.35">
      <c r="A14802" t="s">
        <v>1362</v>
      </c>
      <c r="B14802" t="s">
        <v>2155</v>
      </c>
      <c r="C14802" t="s">
        <v>1877</v>
      </c>
      <c r="D14802" s="4">
        <v>50871</v>
      </c>
      <c r="I14802" s="4">
        <v>50871</v>
      </c>
      <c r="J14802" s="4">
        <v>50871</v>
      </c>
      <c r="K14802" s="4">
        <v>50871</v>
      </c>
    </row>
    <row r="14803" spans="1:11" x14ac:dyDescent="0.35">
      <c r="A14803" t="s">
        <v>1362</v>
      </c>
      <c r="B14803" t="s">
        <v>2156</v>
      </c>
      <c r="D14803" s="4">
        <v>627728</v>
      </c>
      <c r="E14803" s="4">
        <v>66802</v>
      </c>
      <c r="F14803" s="4">
        <v>19519</v>
      </c>
      <c r="G14803" s="4">
        <v>1554262</v>
      </c>
      <c r="H14803" s="4">
        <v>9434206</v>
      </c>
      <c r="I14803" s="4">
        <v>11702517</v>
      </c>
      <c r="J14803" s="4">
        <v>694530</v>
      </c>
      <c r="K14803" s="4">
        <v>627728</v>
      </c>
    </row>
    <row r="14804" spans="1:11" x14ac:dyDescent="0.35">
      <c r="A14804" t="s">
        <v>1362</v>
      </c>
      <c r="B14804" t="s">
        <v>2157</v>
      </c>
      <c r="C14804" t="s">
        <v>1879</v>
      </c>
      <c r="D14804" s="4">
        <v>1648875</v>
      </c>
      <c r="I14804" s="4">
        <v>1648875</v>
      </c>
      <c r="J14804" s="4">
        <v>1648875</v>
      </c>
      <c r="K14804" s="4">
        <v>1648875</v>
      </c>
    </row>
    <row r="14805" spans="1:11" x14ac:dyDescent="0.35">
      <c r="A14805" t="s">
        <v>1362</v>
      </c>
      <c r="B14805" t="s">
        <v>2186</v>
      </c>
      <c r="C14805" t="s">
        <v>1907</v>
      </c>
      <c r="D14805" s="4">
        <v>979</v>
      </c>
      <c r="I14805" s="4">
        <v>979</v>
      </c>
      <c r="J14805" s="4">
        <v>979</v>
      </c>
      <c r="K14805" s="4">
        <v>979</v>
      </c>
    </row>
    <row r="14806" spans="1:11" x14ac:dyDescent="0.35">
      <c r="A14806" t="s">
        <v>1362</v>
      </c>
      <c r="B14806" t="s">
        <v>2158</v>
      </c>
      <c r="C14806" t="s">
        <v>1880</v>
      </c>
      <c r="D14806" s="4">
        <v>1201158</v>
      </c>
      <c r="I14806" s="4">
        <v>1201158</v>
      </c>
      <c r="J14806" s="4">
        <v>1201158</v>
      </c>
      <c r="K14806" s="4">
        <v>1201158</v>
      </c>
    </row>
    <row r="14807" spans="1:11" x14ac:dyDescent="0.35">
      <c r="A14807" t="s">
        <v>1362</v>
      </c>
      <c r="B14807" t="s">
        <v>2159</v>
      </c>
      <c r="C14807" t="s">
        <v>1881</v>
      </c>
      <c r="D14807" s="4">
        <v>2044292</v>
      </c>
      <c r="I14807" s="4">
        <v>2044292</v>
      </c>
      <c r="J14807" s="4">
        <v>2044292</v>
      </c>
      <c r="K14807" s="4">
        <v>2044292</v>
      </c>
    </row>
    <row r="14808" spans="1:11" x14ac:dyDescent="0.35">
      <c r="A14808" t="s">
        <v>1362</v>
      </c>
      <c r="B14808" t="s">
        <v>2160</v>
      </c>
      <c r="C14808" t="s">
        <v>1882</v>
      </c>
      <c r="D14808" s="4">
        <v>3719</v>
      </c>
      <c r="F14808" s="4">
        <v>328795</v>
      </c>
      <c r="I14808" s="4">
        <v>332515</v>
      </c>
      <c r="J14808" s="4">
        <v>3719</v>
      </c>
      <c r="K14808" s="4">
        <v>3719</v>
      </c>
    </row>
    <row r="14809" spans="1:11" x14ac:dyDescent="0.35">
      <c r="A14809" t="s">
        <v>1362</v>
      </c>
      <c r="B14809" t="s">
        <v>2161</v>
      </c>
      <c r="C14809" t="s">
        <v>1883</v>
      </c>
      <c r="D14809" s="4">
        <v>84766</v>
      </c>
      <c r="I14809" s="4">
        <v>84766</v>
      </c>
      <c r="J14809" s="4">
        <v>84766</v>
      </c>
      <c r="K14809" s="4">
        <v>84766</v>
      </c>
    </row>
    <row r="14810" spans="1:11" x14ac:dyDescent="0.35">
      <c r="A14810" t="s">
        <v>1362</v>
      </c>
      <c r="B14810" t="s">
        <v>2162</v>
      </c>
      <c r="C14810" t="s">
        <v>1884</v>
      </c>
      <c r="D14810" s="4">
        <v>2333</v>
      </c>
      <c r="I14810" s="4">
        <v>2333</v>
      </c>
      <c r="J14810" s="4">
        <v>2333</v>
      </c>
      <c r="K14810" s="4">
        <v>2333</v>
      </c>
    </row>
    <row r="14811" spans="1:11" x14ac:dyDescent="0.35">
      <c r="A14811" t="s">
        <v>1362</v>
      </c>
      <c r="B14811" t="s">
        <v>2163</v>
      </c>
      <c r="D14811" s="4">
        <v>4986122</v>
      </c>
      <c r="F14811" s="4">
        <v>328795</v>
      </c>
      <c r="I14811" s="4">
        <v>5314917</v>
      </c>
      <c r="J14811" s="4">
        <v>4986122</v>
      </c>
      <c r="K14811" s="4">
        <v>4986122</v>
      </c>
    </row>
    <row r="14812" spans="1:11" x14ac:dyDescent="0.35">
      <c r="A14812" t="s">
        <v>1362</v>
      </c>
      <c r="B14812" t="s">
        <v>2164</v>
      </c>
      <c r="C14812" t="s">
        <v>1886</v>
      </c>
      <c r="H14812" s="4">
        <v>164962</v>
      </c>
      <c r="I14812" s="4">
        <v>164962</v>
      </c>
      <c r="J14812">
        <v>0</v>
      </c>
      <c r="K14812" s="4">
        <v>0</v>
      </c>
    </row>
    <row r="14813" spans="1:11" x14ac:dyDescent="0.35">
      <c r="A14813" t="s">
        <v>1362</v>
      </c>
      <c r="B14813" t="s">
        <v>2165</v>
      </c>
      <c r="H14813" s="4">
        <v>164962</v>
      </c>
      <c r="I14813" s="4">
        <v>164962</v>
      </c>
      <c r="J14813">
        <v>0</v>
      </c>
      <c r="K14813" s="4">
        <v>0</v>
      </c>
    </row>
    <row r="14814" spans="1:11" x14ac:dyDescent="0.35">
      <c r="A14814" t="s">
        <v>1362</v>
      </c>
      <c r="B14814" t="s">
        <v>2177</v>
      </c>
      <c r="C14814" t="s">
        <v>1898</v>
      </c>
      <c r="D14814" s="4">
        <v>30409</v>
      </c>
      <c r="I14814" s="4">
        <v>30409</v>
      </c>
      <c r="J14814" s="4">
        <v>30409</v>
      </c>
      <c r="K14814" s="4">
        <v>30409</v>
      </c>
    </row>
    <row r="14815" spans="1:11" x14ac:dyDescent="0.35">
      <c r="A14815" t="s">
        <v>1362</v>
      </c>
      <c r="B14815" t="s">
        <v>2166</v>
      </c>
      <c r="C14815" t="s">
        <v>1888</v>
      </c>
      <c r="H14815" s="4">
        <v>576000</v>
      </c>
      <c r="I14815" s="4">
        <v>576000</v>
      </c>
      <c r="J14815">
        <v>0</v>
      </c>
      <c r="K14815" s="4">
        <v>0</v>
      </c>
    </row>
    <row r="14816" spans="1:11" x14ac:dyDescent="0.35">
      <c r="A14816" t="s">
        <v>1362</v>
      </c>
      <c r="B14816" t="s">
        <v>2180</v>
      </c>
      <c r="C14816" t="s">
        <v>1901</v>
      </c>
      <c r="G14816" s="4">
        <v>337500</v>
      </c>
      <c r="I14816" s="4">
        <v>337500</v>
      </c>
      <c r="J14816">
        <v>0</v>
      </c>
      <c r="K14816" s="4">
        <v>0</v>
      </c>
    </row>
    <row r="14817" spans="1:11" x14ac:dyDescent="0.35">
      <c r="A14817" t="s">
        <v>1362</v>
      </c>
      <c r="B14817" t="s">
        <v>2167</v>
      </c>
      <c r="C14817" t="s">
        <v>1889</v>
      </c>
      <c r="G14817" s="4">
        <v>420000</v>
      </c>
      <c r="I14817" s="4">
        <v>420000</v>
      </c>
      <c r="J14817">
        <v>0</v>
      </c>
      <c r="K14817" s="4">
        <v>0</v>
      </c>
    </row>
    <row r="14818" spans="1:11" x14ac:dyDescent="0.35">
      <c r="A14818" t="s">
        <v>1362</v>
      </c>
      <c r="B14818" t="s">
        <v>2168</v>
      </c>
      <c r="C14818" t="s">
        <v>1890</v>
      </c>
      <c r="G14818" s="4">
        <v>262500</v>
      </c>
      <c r="I14818" s="4">
        <v>262500</v>
      </c>
      <c r="J14818">
        <v>0</v>
      </c>
      <c r="K14818" s="4">
        <v>0</v>
      </c>
    </row>
    <row r="14819" spans="1:11" x14ac:dyDescent="0.35">
      <c r="A14819" t="s">
        <v>1362</v>
      </c>
      <c r="B14819" t="s">
        <v>2181</v>
      </c>
      <c r="C14819" t="s">
        <v>1902</v>
      </c>
      <c r="G14819" s="4">
        <v>675000</v>
      </c>
      <c r="I14819" s="4">
        <v>675000</v>
      </c>
      <c r="J14819">
        <v>0</v>
      </c>
      <c r="K14819" s="4">
        <v>0</v>
      </c>
    </row>
    <row r="14820" spans="1:11" x14ac:dyDescent="0.35">
      <c r="A14820" t="s">
        <v>1362</v>
      </c>
      <c r="B14820" t="s">
        <v>2169</v>
      </c>
      <c r="D14820" s="4">
        <v>30409</v>
      </c>
      <c r="G14820" s="4">
        <v>1695000</v>
      </c>
      <c r="H14820" s="4">
        <v>576000</v>
      </c>
      <c r="I14820" s="4">
        <v>2301409</v>
      </c>
      <c r="J14820" s="4">
        <v>30409</v>
      </c>
      <c r="K14820" s="4">
        <v>30409</v>
      </c>
    </row>
    <row r="14821" spans="1:11" x14ac:dyDescent="0.35">
      <c r="A14821" t="s">
        <v>1362</v>
      </c>
      <c r="B14821" t="s">
        <v>2170</v>
      </c>
      <c r="D14821" s="4">
        <v>45699447</v>
      </c>
      <c r="E14821" s="4">
        <v>8403856</v>
      </c>
      <c r="F14821" s="4">
        <v>9880303</v>
      </c>
      <c r="G14821" s="4">
        <v>3421084</v>
      </c>
      <c r="H14821" s="4">
        <v>13999674</v>
      </c>
      <c r="I14821" s="4">
        <v>81404363</v>
      </c>
      <c r="J14821" s="4">
        <f>SUM(D14821,E14821)</f>
        <v>54103303</v>
      </c>
      <c r="K14821" s="4">
        <v>45699447</v>
      </c>
    </row>
    <row r="14822" spans="1:11" x14ac:dyDescent="0.35">
      <c r="A14822" t="s">
        <v>1367</v>
      </c>
      <c r="B14822" t="s">
        <v>2118</v>
      </c>
      <c r="C14822" t="s">
        <v>1843</v>
      </c>
      <c r="D14822" s="4">
        <v>52015051</v>
      </c>
      <c r="E14822" s="4">
        <v>4932244</v>
      </c>
      <c r="F14822" s="4">
        <v>23700600</v>
      </c>
      <c r="I14822" s="4">
        <v>80647894</v>
      </c>
      <c r="J14822" s="4">
        <v>56947295</v>
      </c>
      <c r="K14822" s="4">
        <v>52015051</v>
      </c>
    </row>
    <row r="14823" spans="1:11" x14ac:dyDescent="0.35">
      <c r="A14823" t="s">
        <v>1367</v>
      </c>
      <c r="B14823" t="s">
        <v>2119</v>
      </c>
      <c r="C14823" t="s">
        <v>1844</v>
      </c>
      <c r="D14823" s="4">
        <v>1315384</v>
      </c>
      <c r="E14823" s="4">
        <v>280707</v>
      </c>
      <c r="F14823" s="4">
        <v>2037181</v>
      </c>
      <c r="G14823" s="4">
        <v>1049550</v>
      </c>
      <c r="H14823" s="4">
        <v>3686533</v>
      </c>
      <c r="I14823" s="4">
        <v>8369354</v>
      </c>
      <c r="J14823" s="4">
        <v>1596091</v>
      </c>
      <c r="K14823" s="4">
        <v>1315384</v>
      </c>
    </row>
    <row r="14824" spans="1:11" x14ac:dyDescent="0.35">
      <c r="A14824" t="s">
        <v>1367</v>
      </c>
      <c r="B14824" t="s">
        <v>2120</v>
      </c>
      <c r="C14824" t="s">
        <v>1845</v>
      </c>
      <c r="D14824" s="4">
        <v>6576896</v>
      </c>
      <c r="I14824" s="4">
        <v>6576896</v>
      </c>
      <c r="J14824" s="4">
        <v>6576896</v>
      </c>
      <c r="K14824" s="4">
        <v>6576896</v>
      </c>
    </row>
    <row r="14825" spans="1:11" x14ac:dyDescent="0.35">
      <c r="A14825" t="s">
        <v>1367</v>
      </c>
      <c r="B14825" t="s">
        <v>2121</v>
      </c>
      <c r="D14825" s="4">
        <v>59907330</v>
      </c>
      <c r="E14825" s="4">
        <v>5212951</v>
      </c>
      <c r="F14825" s="4">
        <v>25737781</v>
      </c>
      <c r="G14825" s="4">
        <v>1049550</v>
      </c>
      <c r="H14825" s="4">
        <v>3686533</v>
      </c>
      <c r="I14825" s="4">
        <v>95594144</v>
      </c>
      <c r="J14825" s="4">
        <v>65120281</v>
      </c>
      <c r="K14825" s="4">
        <v>59907330</v>
      </c>
    </row>
    <row r="14826" spans="1:11" x14ac:dyDescent="0.35">
      <c r="A14826" t="s">
        <v>1367</v>
      </c>
      <c r="B14826" t="s">
        <v>2122</v>
      </c>
      <c r="C14826" t="s">
        <v>1846</v>
      </c>
      <c r="D14826" s="4">
        <v>34661502</v>
      </c>
      <c r="E14826" s="4">
        <v>1329030</v>
      </c>
      <c r="H14826" s="4">
        <v>148000</v>
      </c>
      <c r="I14826" s="4">
        <v>36138532</v>
      </c>
      <c r="J14826" s="4">
        <v>35990532</v>
      </c>
      <c r="K14826" s="4">
        <v>34661502</v>
      </c>
    </row>
    <row r="14827" spans="1:11" x14ac:dyDescent="0.35">
      <c r="A14827" t="s">
        <v>1367</v>
      </c>
      <c r="B14827" t="s">
        <v>2123</v>
      </c>
      <c r="C14827" t="s">
        <v>1847</v>
      </c>
      <c r="D14827" s="4">
        <v>24364764</v>
      </c>
      <c r="F14827" s="4">
        <v>697838</v>
      </c>
      <c r="G14827" s="4">
        <v>1373324</v>
      </c>
      <c r="H14827" s="4">
        <v>305988</v>
      </c>
      <c r="I14827" s="4">
        <v>26741913</v>
      </c>
      <c r="J14827" s="4">
        <v>24364764</v>
      </c>
      <c r="K14827" s="4">
        <v>24364764</v>
      </c>
    </row>
    <row r="14828" spans="1:11" x14ac:dyDescent="0.35">
      <c r="A14828" t="s">
        <v>1367</v>
      </c>
      <c r="B14828" t="s">
        <v>2124</v>
      </c>
      <c r="C14828" t="s">
        <v>1848</v>
      </c>
      <c r="D14828" s="4">
        <v>28207</v>
      </c>
      <c r="E14828" s="4">
        <v>76232</v>
      </c>
      <c r="I14828" s="4">
        <v>104439</v>
      </c>
      <c r="J14828" s="4">
        <v>104439</v>
      </c>
      <c r="K14828" s="4">
        <v>28207</v>
      </c>
    </row>
    <row r="14829" spans="1:11" x14ac:dyDescent="0.35">
      <c r="A14829" t="s">
        <v>1367</v>
      </c>
      <c r="B14829" t="s">
        <v>2125</v>
      </c>
      <c r="D14829" s="4">
        <v>59054472</v>
      </c>
      <c r="E14829" s="4">
        <v>1405262</v>
      </c>
      <c r="F14829" s="4">
        <v>697838</v>
      </c>
      <c r="G14829" s="4">
        <v>1373324</v>
      </c>
      <c r="H14829" s="4">
        <v>453988</v>
      </c>
      <c r="I14829" s="4">
        <v>62984884</v>
      </c>
      <c r="J14829" s="4">
        <v>60459734</v>
      </c>
      <c r="K14829" s="4">
        <v>59054472</v>
      </c>
    </row>
    <row r="14830" spans="1:11" x14ac:dyDescent="0.35">
      <c r="A14830" t="s">
        <v>1367</v>
      </c>
      <c r="B14830" t="s">
        <v>2126</v>
      </c>
      <c r="C14830" t="s">
        <v>1850</v>
      </c>
      <c r="D14830" s="4">
        <v>12800000</v>
      </c>
      <c r="I14830" s="4">
        <v>12800000</v>
      </c>
      <c r="J14830" s="4">
        <v>12800000</v>
      </c>
      <c r="K14830" s="4">
        <v>12800000</v>
      </c>
    </row>
    <row r="14831" spans="1:11" x14ac:dyDescent="0.35">
      <c r="A14831" t="s">
        <v>1367</v>
      </c>
      <c r="B14831" t="s">
        <v>2127</v>
      </c>
      <c r="D14831" s="4">
        <v>12800000</v>
      </c>
      <c r="I14831" s="4">
        <v>12800000</v>
      </c>
      <c r="J14831" s="4">
        <v>12800000</v>
      </c>
      <c r="K14831" s="4">
        <v>12800000</v>
      </c>
    </row>
    <row r="14832" spans="1:11" x14ac:dyDescent="0.35">
      <c r="A14832" t="s">
        <v>1367</v>
      </c>
      <c r="B14832" t="s">
        <v>2128</v>
      </c>
      <c r="C14832" t="s">
        <v>1851</v>
      </c>
      <c r="D14832" s="4">
        <v>195310</v>
      </c>
      <c r="F14832" s="4">
        <v>1620970</v>
      </c>
      <c r="I14832" s="4">
        <v>1816280</v>
      </c>
      <c r="J14832" s="4">
        <v>195310</v>
      </c>
      <c r="K14832" s="4">
        <v>195310</v>
      </c>
    </row>
    <row r="14833" spans="1:11" x14ac:dyDescent="0.35">
      <c r="A14833" t="s">
        <v>1367</v>
      </c>
      <c r="B14833" t="s">
        <v>2129</v>
      </c>
      <c r="C14833" t="s">
        <v>1852</v>
      </c>
      <c r="D14833" s="4">
        <v>315</v>
      </c>
      <c r="E14833" s="4">
        <v>1363</v>
      </c>
      <c r="F14833" s="4">
        <v>16355</v>
      </c>
      <c r="H14833" s="4">
        <v>1363</v>
      </c>
      <c r="I14833" s="4">
        <v>19396</v>
      </c>
      <c r="J14833" s="4">
        <v>1678</v>
      </c>
      <c r="K14833" s="4">
        <v>315</v>
      </c>
    </row>
    <row r="14834" spans="1:11" x14ac:dyDescent="0.35">
      <c r="A14834" t="s">
        <v>1367</v>
      </c>
      <c r="B14834" t="s">
        <v>2130</v>
      </c>
      <c r="C14834" t="s">
        <v>1853</v>
      </c>
      <c r="F14834" s="4">
        <v>11691</v>
      </c>
      <c r="H14834" s="4">
        <v>5461</v>
      </c>
      <c r="I14834" s="4">
        <v>17152</v>
      </c>
      <c r="J14834">
        <v>0</v>
      </c>
      <c r="K14834" s="4">
        <v>0</v>
      </c>
    </row>
    <row r="14835" spans="1:11" x14ac:dyDescent="0.35">
      <c r="A14835" t="s">
        <v>1367</v>
      </c>
      <c r="B14835" t="s">
        <v>2172</v>
      </c>
      <c r="C14835" t="s">
        <v>1893</v>
      </c>
      <c r="F14835" s="4">
        <v>2389</v>
      </c>
      <c r="H14835" s="4">
        <v>3584</v>
      </c>
      <c r="I14835" s="4">
        <v>5973</v>
      </c>
      <c r="J14835">
        <v>0</v>
      </c>
      <c r="K14835" s="4">
        <v>0</v>
      </c>
    </row>
    <row r="14836" spans="1:11" x14ac:dyDescent="0.35">
      <c r="A14836" t="s">
        <v>1367</v>
      </c>
      <c r="B14836" t="s">
        <v>2182</v>
      </c>
      <c r="C14836" t="s">
        <v>1903</v>
      </c>
      <c r="D14836" s="4">
        <v>18031</v>
      </c>
      <c r="I14836" s="4">
        <v>18031</v>
      </c>
      <c r="J14836" s="4">
        <v>18031</v>
      </c>
      <c r="K14836" s="4">
        <v>18031</v>
      </c>
    </row>
    <row r="14837" spans="1:11" x14ac:dyDescent="0.35">
      <c r="A14837" t="s">
        <v>1367</v>
      </c>
      <c r="B14837" t="s">
        <v>2131</v>
      </c>
      <c r="C14837" t="s">
        <v>1854</v>
      </c>
      <c r="D14837" s="4">
        <v>941485</v>
      </c>
      <c r="I14837" s="4">
        <v>941485</v>
      </c>
      <c r="J14837" s="4">
        <v>941485</v>
      </c>
      <c r="K14837" s="4">
        <v>941485</v>
      </c>
    </row>
    <row r="14838" spans="1:11" x14ac:dyDescent="0.35">
      <c r="A14838" t="s">
        <v>1367</v>
      </c>
      <c r="B14838" t="s">
        <v>2132</v>
      </c>
      <c r="C14838" t="s">
        <v>1855</v>
      </c>
      <c r="D14838" s="4">
        <v>729047</v>
      </c>
      <c r="H14838" s="4">
        <v>34277</v>
      </c>
      <c r="I14838" s="4">
        <v>763325</v>
      </c>
      <c r="J14838" s="4">
        <v>729047</v>
      </c>
      <c r="K14838" s="4">
        <v>729047</v>
      </c>
    </row>
    <row r="14839" spans="1:11" x14ac:dyDescent="0.35">
      <c r="A14839" t="s">
        <v>1367</v>
      </c>
      <c r="B14839" t="s">
        <v>2133</v>
      </c>
      <c r="C14839" t="s">
        <v>1856</v>
      </c>
      <c r="D14839" s="4">
        <v>43798</v>
      </c>
      <c r="I14839" s="4">
        <v>43798</v>
      </c>
      <c r="J14839" s="4">
        <v>43798</v>
      </c>
      <c r="K14839" s="4">
        <v>43798</v>
      </c>
    </row>
    <row r="14840" spans="1:11" x14ac:dyDescent="0.35">
      <c r="A14840" t="s">
        <v>1367</v>
      </c>
      <c r="B14840" t="s">
        <v>2134</v>
      </c>
      <c r="C14840" t="s">
        <v>1857</v>
      </c>
      <c r="D14840" s="4">
        <v>107276</v>
      </c>
      <c r="I14840" s="4">
        <v>107276</v>
      </c>
      <c r="J14840" s="4">
        <v>107276</v>
      </c>
      <c r="K14840" s="4">
        <v>107276</v>
      </c>
    </row>
    <row r="14841" spans="1:11" x14ac:dyDescent="0.35">
      <c r="A14841" t="s">
        <v>1367</v>
      </c>
      <c r="B14841" t="s">
        <v>2135</v>
      </c>
      <c r="C14841" t="s">
        <v>1858</v>
      </c>
      <c r="D14841" s="4">
        <v>60331</v>
      </c>
      <c r="G14841" s="4">
        <v>96027</v>
      </c>
      <c r="I14841" s="4">
        <v>156358</v>
      </c>
      <c r="J14841" s="4">
        <v>60331</v>
      </c>
      <c r="K14841" s="4">
        <v>60331</v>
      </c>
    </row>
    <row r="14842" spans="1:11" x14ac:dyDescent="0.35">
      <c r="A14842" t="s">
        <v>1367</v>
      </c>
      <c r="B14842" t="s">
        <v>2136</v>
      </c>
      <c r="C14842" t="s">
        <v>1859</v>
      </c>
      <c r="D14842" s="4">
        <v>490739</v>
      </c>
      <c r="E14842" s="4">
        <v>293</v>
      </c>
      <c r="F14842" s="4">
        <v>105421</v>
      </c>
      <c r="G14842" s="4">
        <v>1125000</v>
      </c>
      <c r="H14842" s="4">
        <v>181117</v>
      </c>
      <c r="I14842" s="4">
        <v>1902570</v>
      </c>
      <c r="J14842" s="4">
        <v>491032</v>
      </c>
      <c r="K14842" s="4">
        <v>490739</v>
      </c>
    </row>
    <row r="14843" spans="1:11" x14ac:dyDescent="0.35">
      <c r="A14843" t="s">
        <v>1367</v>
      </c>
      <c r="B14843" t="s">
        <v>2137</v>
      </c>
      <c r="C14843" t="s">
        <v>1860</v>
      </c>
      <c r="G14843" s="4">
        <v>2717576</v>
      </c>
      <c r="I14843" s="4">
        <v>2717576</v>
      </c>
      <c r="J14843">
        <v>0</v>
      </c>
      <c r="K14843" s="4">
        <v>0</v>
      </c>
    </row>
    <row r="14844" spans="1:11" x14ac:dyDescent="0.35">
      <c r="A14844" t="s">
        <v>1367</v>
      </c>
      <c r="B14844" t="s">
        <v>2138</v>
      </c>
      <c r="C14844" t="s">
        <v>1861</v>
      </c>
      <c r="D14844" s="4">
        <v>117769</v>
      </c>
      <c r="F14844" s="4">
        <v>334521</v>
      </c>
      <c r="I14844" s="4">
        <v>452289</v>
      </c>
      <c r="J14844" s="4">
        <v>117769</v>
      </c>
      <c r="K14844" s="4">
        <v>117769</v>
      </c>
    </row>
    <row r="14845" spans="1:11" x14ac:dyDescent="0.35">
      <c r="A14845" t="s">
        <v>1367</v>
      </c>
      <c r="B14845" t="s">
        <v>2139</v>
      </c>
      <c r="C14845" t="s">
        <v>1862</v>
      </c>
      <c r="G14845" s="4">
        <v>2051142</v>
      </c>
      <c r="I14845" s="4">
        <v>2051142</v>
      </c>
      <c r="J14845">
        <v>0</v>
      </c>
      <c r="K14845" s="4">
        <v>0</v>
      </c>
    </row>
    <row r="14846" spans="1:11" x14ac:dyDescent="0.35">
      <c r="A14846" t="s">
        <v>1367</v>
      </c>
      <c r="B14846" t="s">
        <v>2141</v>
      </c>
      <c r="D14846" s="4">
        <v>2704102</v>
      </c>
      <c r="E14846" s="4">
        <v>1656</v>
      </c>
      <c r="F14846" s="4">
        <v>2091347</v>
      </c>
      <c r="G14846" s="4">
        <v>5989745</v>
      </c>
      <c r="H14846" s="4">
        <v>225802</v>
      </c>
      <c r="I14846" s="4">
        <v>11012653</v>
      </c>
      <c r="J14846" s="4">
        <v>2705758</v>
      </c>
      <c r="K14846" s="4">
        <v>2704102</v>
      </c>
    </row>
    <row r="14847" spans="1:11" x14ac:dyDescent="0.35">
      <c r="A14847" t="s">
        <v>1367</v>
      </c>
      <c r="B14847" t="s">
        <v>2142</v>
      </c>
      <c r="C14847" t="s">
        <v>1864</v>
      </c>
      <c r="D14847" s="4">
        <v>33475</v>
      </c>
      <c r="I14847" s="4">
        <v>33475</v>
      </c>
      <c r="J14847" s="4">
        <v>33475</v>
      </c>
      <c r="K14847" s="4">
        <v>33475</v>
      </c>
    </row>
    <row r="14848" spans="1:11" x14ac:dyDescent="0.35">
      <c r="A14848" t="s">
        <v>1367</v>
      </c>
      <c r="B14848" t="s">
        <v>2143</v>
      </c>
      <c r="C14848" t="s">
        <v>1865</v>
      </c>
      <c r="F14848" s="4">
        <v>153360</v>
      </c>
      <c r="H14848" s="4">
        <v>43195</v>
      </c>
      <c r="I14848" s="4">
        <v>196554</v>
      </c>
      <c r="J14848">
        <v>0</v>
      </c>
      <c r="K14848" s="4">
        <v>0</v>
      </c>
    </row>
    <row r="14849" spans="1:11" x14ac:dyDescent="0.35">
      <c r="A14849" t="s">
        <v>1367</v>
      </c>
      <c r="B14849" t="s">
        <v>2144</v>
      </c>
      <c r="C14849" t="s">
        <v>1866</v>
      </c>
      <c r="E14849" s="4">
        <v>0</v>
      </c>
      <c r="I14849" s="4">
        <v>0</v>
      </c>
      <c r="J14849">
        <v>0</v>
      </c>
      <c r="K14849" s="4">
        <v>0</v>
      </c>
    </row>
    <row r="14850" spans="1:11" x14ac:dyDescent="0.35">
      <c r="A14850" t="s">
        <v>1367</v>
      </c>
      <c r="B14850" t="s">
        <v>2145</v>
      </c>
      <c r="C14850" t="s">
        <v>1867</v>
      </c>
      <c r="D14850" s="4">
        <v>800000</v>
      </c>
      <c r="E14850" s="4">
        <v>150000</v>
      </c>
      <c r="G14850" s="4">
        <v>67500</v>
      </c>
      <c r="H14850" s="4">
        <v>4151810</v>
      </c>
      <c r="I14850" s="4">
        <v>5169310</v>
      </c>
      <c r="J14850" s="4">
        <v>950000</v>
      </c>
      <c r="K14850" s="4">
        <v>800000</v>
      </c>
    </row>
    <row r="14851" spans="1:11" x14ac:dyDescent="0.35">
      <c r="A14851" t="s">
        <v>1367</v>
      </c>
      <c r="B14851" t="s">
        <v>2146</v>
      </c>
      <c r="C14851" t="s">
        <v>1868</v>
      </c>
      <c r="D14851" s="4">
        <v>15778</v>
      </c>
      <c r="E14851" s="4">
        <v>131556</v>
      </c>
      <c r="H14851" s="4">
        <v>4917896</v>
      </c>
      <c r="I14851" s="4">
        <v>5065230</v>
      </c>
      <c r="J14851" s="4">
        <v>147334</v>
      </c>
      <c r="K14851" s="4">
        <v>15778</v>
      </c>
    </row>
    <row r="14852" spans="1:11" x14ac:dyDescent="0.35">
      <c r="A14852" t="s">
        <v>1367</v>
      </c>
      <c r="B14852" t="s">
        <v>2173</v>
      </c>
      <c r="C14852" t="s">
        <v>1894</v>
      </c>
      <c r="D14852" s="4">
        <v>33682</v>
      </c>
      <c r="I14852" s="4">
        <v>33682</v>
      </c>
      <c r="J14852" s="4">
        <v>33682</v>
      </c>
      <c r="K14852" s="4">
        <v>33682</v>
      </c>
    </row>
    <row r="14853" spans="1:11" x14ac:dyDescent="0.35">
      <c r="A14853" t="s">
        <v>1367</v>
      </c>
      <c r="B14853" t="s">
        <v>2147</v>
      </c>
      <c r="C14853" t="s">
        <v>1869</v>
      </c>
      <c r="H14853" s="4">
        <v>1273920</v>
      </c>
      <c r="I14853" s="4">
        <v>1273920</v>
      </c>
      <c r="J14853">
        <v>0</v>
      </c>
      <c r="K14853" s="4">
        <v>0</v>
      </c>
    </row>
    <row r="14854" spans="1:11" x14ac:dyDescent="0.35">
      <c r="A14854" t="s">
        <v>1367</v>
      </c>
      <c r="B14854" t="s">
        <v>2148</v>
      </c>
      <c r="C14854" t="s">
        <v>1870</v>
      </c>
      <c r="D14854" s="4">
        <v>1157</v>
      </c>
      <c r="E14854" s="4">
        <v>9952044</v>
      </c>
      <c r="G14854" s="4">
        <v>32000</v>
      </c>
      <c r="H14854" s="4">
        <v>203949</v>
      </c>
      <c r="I14854" s="4">
        <v>10189150</v>
      </c>
      <c r="J14854" s="4">
        <v>9953201</v>
      </c>
      <c r="K14854" s="4">
        <v>1157</v>
      </c>
    </row>
    <row r="14855" spans="1:11" x14ac:dyDescent="0.35">
      <c r="A14855" t="s">
        <v>1367</v>
      </c>
      <c r="B14855" t="s">
        <v>2149</v>
      </c>
      <c r="C14855" t="s">
        <v>1871</v>
      </c>
      <c r="D14855" s="4">
        <v>8716511</v>
      </c>
      <c r="E14855" s="4">
        <v>52968</v>
      </c>
      <c r="F14855" s="4">
        <v>29817</v>
      </c>
      <c r="G14855" s="4">
        <v>73845</v>
      </c>
      <c r="I14855" s="4">
        <v>8873141</v>
      </c>
      <c r="J14855" s="4">
        <v>8769479</v>
      </c>
      <c r="K14855" s="4">
        <v>8716511</v>
      </c>
    </row>
    <row r="14856" spans="1:11" x14ac:dyDescent="0.35">
      <c r="A14856" t="s">
        <v>1367</v>
      </c>
      <c r="B14856" t="s">
        <v>2150</v>
      </c>
      <c r="C14856" t="s">
        <v>1872</v>
      </c>
      <c r="D14856" s="4">
        <v>196000</v>
      </c>
      <c r="E14856" s="4">
        <v>196000</v>
      </c>
      <c r="I14856" s="4">
        <v>392000</v>
      </c>
      <c r="J14856" s="4">
        <v>392000</v>
      </c>
      <c r="K14856" s="4">
        <v>196000</v>
      </c>
    </row>
    <row r="14857" spans="1:11" x14ac:dyDescent="0.35">
      <c r="A14857" t="s">
        <v>1367</v>
      </c>
      <c r="B14857" t="s">
        <v>2153</v>
      </c>
      <c r="C14857" t="s">
        <v>1875</v>
      </c>
      <c r="D14857" s="4">
        <v>0</v>
      </c>
      <c r="H14857" s="4">
        <v>40685</v>
      </c>
      <c r="I14857" s="4">
        <v>40685</v>
      </c>
      <c r="J14857" s="4">
        <v>0</v>
      </c>
      <c r="K14857" s="4">
        <v>0</v>
      </c>
    </row>
    <row r="14858" spans="1:11" x14ac:dyDescent="0.35">
      <c r="A14858" t="s">
        <v>1367</v>
      </c>
      <c r="B14858" t="s">
        <v>2154</v>
      </c>
      <c r="C14858" t="s">
        <v>1876</v>
      </c>
      <c r="D14858" s="4">
        <v>151639</v>
      </c>
      <c r="H14858" s="4">
        <v>519120</v>
      </c>
      <c r="I14858" s="4">
        <v>670759</v>
      </c>
      <c r="J14858" s="4">
        <v>151639</v>
      </c>
      <c r="K14858" s="4">
        <v>151639</v>
      </c>
    </row>
    <row r="14859" spans="1:11" x14ac:dyDescent="0.35">
      <c r="A14859" t="s">
        <v>1367</v>
      </c>
      <c r="B14859" t="s">
        <v>2155</v>
      </c>
      <c r="C14859" t="s">
        <v>1877</v>
      </c>
      <c r="D14859" s="4">
        <v>433</v>
      </c>
      <c r="E14859" s="4">
        <v>0</v>
      </c>
      <c r="I14859" s="4">
        <v>433</v>
      </c>
      <c r="J14859" s="4">
        <v>433</v>
      </c>
      <c r="K14859" s="4">
        <v>433</v>
      </c>
    </row>
    <row r="14860" spans="1:11" x14ac:dyDescent="0.35">
      <c r="A14860" t="s">
        <v>1367</v>
      </c>
      <c r="B14860" t="s">
        <v>2156</v>
      </c>
      <c r="D14860" s="4">
        <v>9948674</v>
      </c>
      <c r="E14860" s="4">
        <v>10482568</v>
      </c>
      <c r="F14860" s="4">
        <v>183177</v>
      </c>
      <c r="G14860" s="4">
        <v>173345</v>
      </c>
      <c r="H14860" s="4">
        <v>11150575</v>
      </c>
      <c r="I14860" s="4">
        <v>31938339</v>
      </c>
      <c r="J14860" s="4">
        <v>20431242</v>
      </c>
      <c r="K14860" s="4">
        <v>9948674</v>
      </c>
    </row>
    <row r="14861" spans="1:11" x14ac:dyDescent="0.35">
      <c r="A14861" t="s">
        <v>1367</v>
      </c>
      <c r="B14861" t="s">
        <v>2157</v>
      </c>
      <c r="C14861" t="s">
        <v>1879</v>
      </c>
      <c r="D14861" s="4">
        <v>4196000</v>
      </c>
      <c r="I14861" s="4">
        <v>4196000</v>
      </c>
      <c r="J14861" s="4">
        <v>4196000</v>
      </c>
      <c r="K14861" s="4">
        <v>4196000</v>
      </c>
    </row>
    <row r="14862" spans="1:11" x14ac:dyDescent="0.35">
      <c r="A14862" t="s">
        <v>1367</v>
      </c>
      <c r="B14862" t="s">
        <v>2158</v>
      </c>
      <c r="C14862" t="s">
        <v>1880</v>
      </c>
      <c r="D14862" s="4">
        <v>1866079</v>
      </c>
      <c r="I14862" s="4">
        <v>1866079</v>
      </c>
      <c r="J14862" s="4">
        <v>1866079</v>
      </c>
      <c r="K14862" s="4">
        <v>1866079</v>
      </c>
    </row>
    <row r="14863" spans="1:11" x14ac:dyDescent="0.35">
      <c r="A14863" t="s">
        <v>1367</v>
      </c>
      <c r="B14863" t="s">
        <v>2159</v>
      </c>
      <c r="C14863" t="s">
        <v>1881</v>
      </c>
      <c r="D14863" s="4">
        <v>3883214</v>
      </c>
      <c r="I14863" s="4">
        <v>3883214</v>
      </c>
      <c r="J14863" s="4">
        <v>3883214</v>
      </c>
      <c r="K14863" s="4">
        <v>3883214</v>
      </c>
    </row>
    <row r="14864" spans="1:11" x14ac:dyDescent="0.35">
      <c r="A14864" t="s">
        <v>1367</v>
      </c>
      <c r="B14864" t="s">
        <v>2174</v>
      </c>
      <c r="C14864" t="s">
        <v>1895</v>
      </c>
      <c r="D14864" s="4">
        <v>244992</v>
      </c>
      <c r="I14864" s="4">
        <v>244992</v>
      </c>
      <c r="J14864" s="4">
        <v>244992</v>
      </c>
      <c r="K14864" s="4">
        <v>244992</v>
      </c>
    </row>
    <row r="14865" spans="1:11" x14ac:dyDescent="0.35">
      <c r="A14865" t="s">
        <v>1367</v>
      </c>
      <c r="B14865" t="s">
        <v>2160</v>
      </c>
      <c r="C14865" t="s">
        <v>1882</v>
      </c>
      <c r="D14865" s="4">
        <v>1717</v>
      </c>
      <c r="F14865" s="4">
        <v>432452</v>
      </c>
      <c r="I14865" s="4">
        <v>434168</v>
      </c>
      <c r="J14865" s="4">
        <v>1717</v>
      </c>
      <c r="K14865" s="4">
        <v>1717</v>
      </c>
    </row>
    <row r="14866" spans="1:11" x14ac:dyDescent="0.35">
      <c r="A14866" t="s">
        <v>1367</v>
      </c>
      <c r="B14866" t="s">
        <v>2161</v>
      </c>
      <c r="C14866" t="s">
        <v>1883</v>
      </c>
      <c r="D14866" s="4">
        <v>182725</v>
      </c>
      <c r="I14866" s="4">
        <v>182725</v>
      </c>
      <c r="J14866" s="4">
        <v>182725</v>
      </c>
      <c r="K14866" s="4">
        <v>182725</v>
      </c>
    </row>
    <row r="14867" spans="1:11" x14ac:dyDescent="0.35">
      <c r="A14867" t="s">
        <v>1367</v>
      </c>
      <c r="B14867" t="s">
        <v>2163</v>
      </c>
      <c r="D14867" s="4">
        <v>10374726</v>
      </c>
      <c r="F14867" s="4">
        <v>432452</v>
      </c>
      <c r="I14867" s="4">
        <v>10807178</v>
      </c>
      <c r="J14867" s="4">
        <v>10374726</v>
      </c>
      <c r="K14867" s="4">
        <v>10374726</v>
      </c>
    </row>
    <row r="14868" spans="1:11" x14ac:dyDescent="0.35">
      <c r="A14868" t="s">
        <v>1367</v>
      </c>
      <c r="B14868" t="s">
        <v>2164</v>
      </c>
      <c r="C14868" t="s">
        <v>1886</v>
      </c>
      <c r="D14868" s="4">
        <v>150822</v>
      </c>
      <c r="I14868" s="4">
        <v>150822</v>
      </c>
      <c r="J14868" s="4">
        <v>150822</v>
      </c>
      <c r="K14868" s="4">
        <v>150822</v>
      </c>
    </row>
    <row r="14869" spans="1:11" x14ac:dyDescent="0.35">
      <c r="A14869" t="s">
        <v>1367</v>
      </c>
      <c r="B14869" t="s">
        <v>2165</v>
      </c>
      <c r="D14869" s="4">
        <v>150822</v>
      </c>
      <c r="I14869" s="4">
        <v>150822</v>
      </c>
      <c r="J14869" s="4">
        <v>150822</v>
      </c>
      <c r="K14869" s="4">
        <v>150822</v>
      </c>
    </row>
    <row r="14870" spans="1:11" x14ac:dyDescent="0.35">
      <c r="A14870" t="s">
        <v>1367</v>
      </c>
      <c r="B14870" t="s">
        <v>2183</v>
      </c>
      <c r="C14870" t="s">
        <v>1904</v>
      </c>
      <c r="E14870" s="4">
        <v>250000</v>
      </c>
      <c r="I14870" s="4">
        <v>250000</v>
      </c>
      <c r="J14870">
        <v>250000</v>
      </c>
      <c r="K14870" s="4">
        <v>0</v>
      </c>
    </row>
    <row r="14871" spans="1:11" x14ac:dyDescent="0.35">
      <c r="A14871" t="s">
        <v>1367</v>
      </c>
      <c r="B14871" t="s">
        <v>2166</v>
      </c>
      <c r="C14871" t="s">
        <v>1888</v>
      </c>
      <c r="H14871" s="4">
        <v>1728000</v>
      </c>
      <c r="I14871" s="4">
        <v>1728000</v>
      </c>
      <c r="J14871">
        <v>0</v>
      </c>
      <c r="K14871" s="4">
        <v>0</v>
      </c>
    </row>
    <row r="14872" spans="1:11" x14ac:dyDescent="0.35">
      <c r="A14872" t="s">
        <v>1367</v>
      </c>
      <c r="B14872" t="s">
        <v>2180</v>
      </c>
      <c r="C14872" t="s">
        <v>1901</v>
      </c>
      <c r="E14872" s="4">
        <v>825000</v>
      </c>
      <c r="I14872" s="4">
        <v>825000</v>
      </c>
      <c r="J14872">
        <v>825000</v>
      </c>
      <c r="K14872" s="4">
        <v>0</v>
      </c>
    </row>
    <row r="14873" spans="1:11" x14ac:dyDescent="0.35">
      <c r="A14873" t="s">
        <v>1367</v>
      </c>
      <c r="B14873" t="s">
        <v>2167</v>
      </c>
      <c r="C14873" t="s">
        <v>1889</v>
      </c>
      <c r="E14873" s="4">
        <v>2310000</v>
      </c>
      <c r="I14873" s="4">
        <v>2310000</v>
      </c>
      <c r="J14873">
        <v>2310000</v>
      </c>
      <c r="K14873" s="4">
        <v>0</v>
      </c>
    </row>
    <row r="14874" spans="1:11" x14ac:dyDescent="0.35">
      <c r="A14874" t="s">
        <v>1367</v>
      </c>
      <c r="B14874" t="s">
        <v>2168</v>
      </c>
      <c r="C14874" t="s">
        <v>1890</v>
      </c>
      <c r="E14874" s="4">
        <v>360000</v>
      </c>
      <c r="I14874" s="4">
        <v>360000</v>
      </c>
      <c r="J14874">
        <v>360000</v>
      </c>
      <c r="K14874" s="4">
        <v>0</v>
      </c>
    </row>
    <row r="14875" spans="1:11" x14ac:dyDescent="0.35">
      <c r="A14875" t="s">
        <v>1367</v>
      </c>
      <c r="B14875" t="s">
        <v>2181</v>
      </c>
      <c r="C14875" t="s">
        <v>1902</v>
      </c>
      <c r="E14875" s="4">
        <v>1650000</v>
      </c>
      <c r="I14875" s="4">
        <v>1650000</v>
      </c>
      <c r="J14875">
        <v>1650000</v>
      </c>
      <c r="K14875" s="4">
        <v>0</v>
      </c>
    </row>
    <row r="14876" spans="1:11" x14ac:dyDescent="0.35">
      <c r="A14876" t="s">
        <v>1367</v>
      </c>
      <c r="B14876" t="s">
        <v>2169</v>
      </c>
      <c r="E14876" s="4">
        <v>5395000</v>
      </c>
      <c r="H14876" s="4">
        <v>1728000</v>
      </c>
      <c r="I14876" s="4">
        <v>7123000</v>
      </c>
      <c r="J14876">
        <v>5395000</v>
      </c>
      <c r="K14876" s="4">
        <v>0</v>
      </c>
    </row>
    <row r="14877" spans="1:11" x14ac:dyDescent="0.35">
      <c r="A14877" t="s">
        <v>1367</v>
      </c>
      <c r="B14877" t="s">
        <v>2170</v>
      </c>
      <c r="D14877" s="4">
        <v>154940128</v>
      </c>
      <c r="E14877" s="4">
        <v>22497437</v>
      </c>
      <c r="F14877" s="4">
        <v>29142595</v>
      </c>
      <c r="G14877" s="4">
        <v>8585964</v>
      </c>
      <c r="H14877" s="4">
        <v>17244897</v>
      </c>
      <c r="I14877" s="4">
        <v>232411021</v>
      </c>
      <c r="J14877" s="4">
        <f>SUM(D14877,E14877)</f>
        <v>177437565</v>
      </c>
      <c r="K14877" s="4">
        <v>154940128</v>
      </c>
    </row>
    <row r="14878" spans="1:11" x14ac:dyDescent="0.35">
      <c r="A14878" t="s">
        <v>1370</v>
      </c>
      <c r="B14878" t="s">
        <v>2118</v>
      </c>
      <c r="C14878" t="s">
        <v>1843</v>
      </c>
      <c r="D14878" s="4">
        <v>25657245</v>
      </c>
      <c r="F14878" s="4">
        <v>13353200</v>
      </c>
      <c r="I14878" s="4">
        <v>39010445</v>
      </c>
      <c r="J14878" s="4">
        <v>25657245</v>
      </c>
      <c r="K14878" s="4">
        <v>25657245</v>
      </c>
    </row>
    <row r="14879" spans="1:11" x14ac:dyDescent="0.35">
      <c r="A14879" t="s">
        <v>1370</v>
      </c>
      <c r="B14879" t="s">
        <v>2119</v>
      </c>
      <c r="C14879" t="s">
        <v>1844</v>
      </c>
      <c r="D14879" s="4">
        <v>2477789</v>
      </c>
      <c r="E14879" s="4">
        <v>165012</v>
      </c>
      <c r="F14879" s="4">
        <v>1860414</v>
      </c>
      <c r="G14879" s="4">
        <v>40950</v>
      </c>
      <c r="H14879" s="4">
        <v>77888</v>
      </c>
      <c r="I14879" s="4">
        <v>4622053</v>
      </c>
      <c r="J14879" s="4">
        <v>2642801</v>
      </c>
      <c r="K14879" s="4">
        <v>2477789</v>
      </c>
    </row>
    <row r="14880" spans="1:11" x14ac:dyDescent="0.35">
      <c r="A14880" t="s">
        <v>1370</v>
      </c>
      <c r="B14880" t="s">
        <v>2120</v>
      </c>
      <c r="C14880" t="s">
        <v>1845</v>
      </c>
      <c r="D14880" s="4">
        <v>3296581</v>
      </c>
      <c r="I14880" s="4">
        <v>3296581</v>
      </c>
      <c r="J14880" s="4">
        <v>3296581</v>
      </c>
      <c r="K14880" s="4">
        <v>3296581</v>
      </c>
    </row>
    <row r="14881" spans="1:11" x14ac:dyDescent="0.35">
      <c r="A14881" t="s">
        <v>1370</v>
      </c>
      <c r="B14881" t="s">
        <v>2121</v>
      </c>
      <c r="D14881" s="4">
        <v>31431615</v>
      </c>
      <c r="E14881" s="4">
        <v>165012</v>
      </c>
      <c r="F14881" s="4">
        <v>15213614</v>
      </c>
      <c r="G14881" s="4">
        <v>40950</v>
      </c>
      <c r="H14881" s="4">
        <v>77888</v>
      </c>
      <c r="I14881" s="4">
        <v>46929079</v>
      </c>
      <c r="J14881" s="4">
        <v>31596627</v>
      </c>
      <c r="K14881" s="4">
        <v>31431615</v>
      </c>
    </row>
    <row r="14882" spans="1:11" x14ac:dyDescent="0.35">
      <c r="A14882" t="s">
        <v>1370</v>
      </c>
      <c r="B14882" t="s">
        <v>2122</v>
      </c>
      <c r="C14882" t="s">
        <v>1846</v>
      </c>
      <c r="D14882" s="4">
        <v>13695124</v>
      </c>
      <c r="E14882" s="4">
        <v>1771756</v>
      </c>
      <c r="F14882" s="4">
        <v>146202</v>
      </c>
      <c r="G14882" s="4">
        <v>308775</v>
      </c>
      <c r="H14882" s="4">
        <v>14866142</v>
      </c>
      <c r="I14882" s="4">
        <v>30787998</v>
      </c>
      <c r="J14882" s="4">
        <v>15466880</v>
      </c>
      <c r="K14882" s="4">
        <v>13695124</v>
      </c>
    </row>
    <row r="14883" spans="1:11" x14ac:dyDescent="0.35">
      <c r="A14883" t="s">
        <v>1370</v>
      </c>
      <c r="B14883" t="s">
        <v>2123</v>
      </c>
      <c r="C14883" t="s">
        <v>1847</v>
      </c>
      <c r="D14883" s="4">
        <v>11227383</v>
      </c>
      <c r="E14883" s="4">
        <v>3028</v>
      </c>
      <c r="F14883" s="4">
        <v>810811</v>
      </c>
      <c r="I14883" s="4">
        <v>12041222</v>
      </c>
      <c r="J14883" s="4">
        <v>11230411</v>
      </c>
      <c r="K14883" s="4">
        <v>11227383</v>
      </c>
    </row>
    <row r="14884" spans="1:11" x14ac:dyDescent="0.35">
      <c r="A14884" t="s">
        <v>1370</v>
      </c>
      <c r="B14884" t="s">
        <v>2124</v>
      </c>
      <c r="C14884" t="s">
        <v>1848</v>
      </c>
      <c r="D14884" s="4">
        <v>38344</v>
      </c>
      <c r="I14884" s="4">
        <v>38344</v>
      </c>
      <c r="J14884" s="4">
        <v>38344</v>
      </c>
      <c r="K14884" s="4">
        <v>38344</v>
      </c>
    </row>
    <row r="14885" spans="1:11" x14ac:dyDescent="0.35">
      <c r="A14885" t="s">
        <v>1370</v>
      </c>
      <c r="B14885" t="s">
        <v>2125</v>
      </c>
      <c r="D14885" s="4">
        <v>24960850</v>
      </c>
      <c r="E14885" s="4">
        <v>1774784</v>
      </c>
      <c r="F14885" s="4">
        <v>957013</v>
      </c>
      <c r="G14885" s="4">
        <v>308775</v>
      </c>
      <c r="H14885" s="4">
        <v>14866142</v>
      </c>
      <c r="I14885" s="4">
        <v>42867564</v>
      </c>
      <c r="J14885" s="4">
        <v>26735634</v>
      </c>
      <c r="K14885" s="4">
        <v>24960850</v>
      </c>
    </row>
    <row r="14886" spans="1:11" x14ac:dyDescent="0.35">
      <c r="A14886" t="s">
        <v>1370</v>
      </c>
      <c r="B14886" t="s">
        <v>2126</v>
      </c>
      <c r="C14886" t="s">
        <v>1850</v>
      </c>
      <c r="E14886" s="4">
        <v>11200000</v>
      </c>
      <c r="I14886" s="4">
        <v>11200000</v>
      </c>
      <c r="J14886">
        <v>11200000</v>
      </c>
      <c r="K14886" s="4">
        <v>0</v>
      </c>
    </row>
    <row r="14887" spans="1:11" x14ac:dyDescent="0.35">
      <c r="A14887" t="s">
        <v>1370</v>
      </c>
      <c r="B14887" t="s">
        <v>2127</v>
      </c>
      <c r="E14887" s="4">
        <v>11200000</v>
      </c>
      <c r="I14887" s="4">
        <v>11200000</v>
      </c>
      <c r="J14887">
        <v>11200000</v>
      </c>
      <c r="K14887" s="4">
        <v>0</v>
      </c>
    </row>
    <row r="14888" spans="1:11" x14ac:dyDescent="0.35">
      <c r="A14888" t="s">
        <v>1370</v>
      </c>
      <c r="B14888" t="s">
        <v>2128</v>
      </c>
      <c r="C14888" t="s">
        <v>1851</v>
      </c>
      <c r="D14888" s="4">
        <v>3041</v>
      </c>
      <c r="F14888" s="4">
        <v>287276</v>
      </c>
      <c r="I14888" s="4">
        <v>290318</v>
      </c>
      <c r="J14888" s="4">
        <v>3041</v>
      </c>
      <c r="K14888" s="4">
        <v>3041</v>
      </c>
    </row>
    <row r="14889" spans="1:11" x14ac:dyDescent="0.35">
      <c r="A14889" t="s">
        <v>1370</v>
      </c>
      <c r="B14889" t="s">
        <v>2129</v>
      </c>
      <c r="C14889" t="s">
        <v>1852</v>
      </c>
      <c r="D14889" s="4">
        <v>42251</v>
      </c>
      <c r="G14889" s="4">
        <v>9541</v>
      </c>
      <c r="I14889" s="4">
        <v>51792</v>
      </c>
      <c r="J14889" s="4">
        <v>42251</v>
      </c>
      <c r="K14889" s="4">
        <v>42251</v>
      </c>
    </row>
    <row r="14890" spans="1:11" x14ac:dyDescent="0.35">
      <c r="A14890" t="s">
        <v>1370</v>
      </c>
      <c r="B14890" t="s">
        <v>2130</v>
      </c>
      <c r="C14890" t="s">
        <v>1853</v>
      </c>
      <c r="D14890" s="4">
        <v>5461</v>
      </c>
      <c r="G14890" s="4">
        <v>16383</v>
      </c>
      <c r="I14890" s="4">
        <v>21843</v>
      </c>
      <c r="J14890" s="4">
        <v>5461</v>
      </c>
      <c r="K14890" s="4">
        <v>5461</v>
      </c>
    </row>
    <row r="14891" spans="1:11" x14ac:dyDescent="0.35">
      <c r="A14891" t="s">
        <v>1370</v>
      </c>
      <c r="B14891" t="s">
        <v>2172</v>
      </c>
      <c r="C14891" t="s">
        <v>1893</v>
      </c>
      <c r="D14891" s="4">
        <v>7167</v>
      </c>
      <c r="I14891" s="4">
        <v>7167</v>
      </c>
      <c r="J14891" s="4">
        <v>7167</v>
      </c>
      <c r="K14891" s="4">
        <v>7167</v>
      </c>
    </row>
    <row r="14892" spans="1:11" x14ac:dyDescent="0.35">
      <c r="A14892" t="s">
        <v>1370</v>
      </c>
      <c r="B14892" t="s">
        <v>2182</v>
      </c>
      <c r="C14892" t="s">
        <v>1903</v>
      </c>
      <c r="D14892" s="4">
        <v>4508</v>
      </c>
      <c r="I14892" s="4">
        <v>4508</v>
      </c>
      <c r="J14892" s="4">
        <v>4508</v>
      </c>
      <c r="K14892" s="4">
        <v>4508</v>
      </c>
    </row>
    <row r="14893" spans="1:11" x14ac:dyDescent="0.35">
      <c r="A14893" t="s">
        <v>1370</v>
      </c>
      <c r="B14893" t="s">
        <v>2131</v>
      </c>
      <c r="C14893" t="s">
        <v>1854</v>
      </c>
      <c r="D14893" s="4">
        <v>854062</v>
      </c>
      <c r="I14893" s="4">
        <v>854062</v>
      </c>
      <c r="J14893" s="4">
        <v>854062</v>
      </c>
      <c r="K14893" s="4">
        <v>854062</v>
      </c>
    </row>
    <row r="14894" spans="1:11" x14ac:dyDescent="0.35">
      <c r="A14894" t="s">
        <v>1370</v>
      </c>
      <c r="B14894" t="s">
        <v>2132</v>
      </c>
      <c r="C14894" t="s">
        <v>1855</v>
      </c>
      <c r="D14894" s="4">
        <v>654629</v>
      </c>
      <c r="E14894" s="4">
        <v>23743</v>
      </c>
      <c r="H14894" s="4">
        <v>132051</v>
      </c>
      <c r="I14894" s="4">
        <v>810422</v>
      </c>
      <c r="J14894" s="4">
        <v>678372</v>
      </c>
      <c r="K14894" s="4">
        <v>654629</v>
      </c>
    </row>
    <row r="14895" spans="1:11" x14ac:dyDescent="0.35">
      <c r="A14895" t="s">
        <v>1370</v>
      </c>
      <c r="B14895" t="s">
        <v>2133</v>
      </c>
      <c r="C14895" t="s">
        <v>1856</v>
      </c>
      <c r="D14895" s="4">
        <v>22778</v>
      </c>
      <c r="I14895" s="4">
        <v>22778</v>
      </c>
      <c r="J14895" s="4">
        <v>22778</v>
      </c>
      <c r="K14895" s="4">
        <v>22778</v>
      </c>
    </row>
    <row r="14896" spans="1:11" x14ac:dyDescent="0.35">
      <c r="A14896" t="s">
        <v>1370</v>
      </c>
      <c r="B14896" t="s">
        <v>2134</v>
      </c>
      <c r="C14896" t="s">
        <v>1857</v>
      </c>
      <c r="D14896" s="4">
        <v>26354</v>
      </c>
      <c r="H14896" s="4">
        <v>22406</v>
      </c>
      <c r="I14896" s="4">
        <v>48760</v>
      </c>
      <c r="J14896" s="4">
        <v>26354</v>
      </c>
      <c r="K14896" s="4">
        <v>26354</v>
      </c>
    </row>
    <row r="14897" spans="1:11" x14ac:dyDescent="0.35">
      <c r="A14897" t="s">
        <v>1370</v>
      </c>
      <c r="B14897" t="s">
        <v>2193</v>
      </c>
      <c r="C14897" t="s">
        <v>1914</v>
      </c>
      <c r="D14897" s="4">
        <v>45410</v>
      </c>
      <c r="I14897" s="4">
        <v>45410</v>
      </c>
      <c r="J14897" s="4">
        <v>45410</v>
      </c>
      <c r="K14897" s="4">
        <v>45410</v>
      </c>
    </row>
    <row r="14898" spans="1:11" x14ac:dyDescent="0.35">
      <c r="A14898" t="s">
        <v>1370</v>
      </c>
      <c r="B14898" t="s">
        <v>2135</v>
      </c>
      <c r="C14898" t="s">
        <v>1858</v>
      </c>
      <c r="G14898" s="4">
        <v>93513</v>
      </c>
      <c r="I14898" s="4">
        <v>93513</v>
      </c>
      <c r="J14898">
        <v>0</v>
      </c>
      <c r="K14898" s="4">
        <v>0</v>
      </c>
    </row>
    <row r="14899" spans="1:11" x14ac:dyDescent="0.35">
      <c r="A14899" t="s">
        <v>1370</v>
      </c>
      <c r="B14899" t="s">
        <v>2136</v>
      </c>
      <c r="C14899" t="s">
        <v>1859</v>
      </c>
      <c r="D14899" s="4">
        <v>428463</v>
      </c>
      <c r="F14899" s="4">
        <v>50000</v>
      </c>
      <c r="G14899" s="4">
        <v>350000</v>
      </c>
      <c r="H14899" s="4">
        <v>1031110</v>
      </c>
      <c r="I14899" s="4">
        <v>1859574</v>
      </c>
      <c r="J14899" s="4">
        <v>428463</v>
      </c>
      <c r="K14899" s="4">
        <v>428463</v>
      </c>
    </row>
    <row r="14900" spans="1:11" x14ac:dyDescent="0.35">
      <c r="A14900" t="s">
        <v>1370</v>
      </c>
      <c r="B14900" t="s">
        <v>2194</v>
      </c>
      <c r="C14900" t="s">
        <v>1915</v>
      </c>
      <c r="H14900" s="4">
        <v>5</v>
      </c>
      <c r="I14900" s="4">
        <v>5</v>
      </c>
      <c r="J14900">
        <v>0</v>
      </c>
      <c r="K14900" s="4">
        <v>0</v>
      </c>
    </row>
    <row r="14901" spans="1:11" x14ac:dyDescent="0.35">
      <c r="A14901" t="s">
        <v>1370</v>
      </c>
      <c r="B14901" t="s">
        <v>2137</v>
      </c>
      <c r="C14901" t="s">
        <v>1860</v>
      </c>
      <c r="D14901" s="4">
        <v>869624</v>
      </c>
      <c r="E14901" s="4">
        <v>0</v>
      </c>
      <c r="F14901" s="4">
        <v>217406</v>
      </c>
      <c r="I14901" s="4">
        <v>1087030</v>
      </c>
      <c r="J14901" s="4">
        <v>869624</v>
      </c>
      <c r="K14901" s="4">
        <v>869624</v>
      </c>
    </row>
    <row r="14902" spans="1:11" x14ac:dyDescent="0.35">
      <c r="A14902" t="s">
        <v>1370</v>
      </c>
      <c r="B14902" t="s">
        <v>2138</v>
      </c>
      <c r="C14902" t="s">
        <v>1861</v>
      </c>
      <c r="D14902" s="4">
        <v>4562</v>
      </c>
      <c r="F14902" s="4">
        <v>297070</v>
      </c>
      <c r="I14902" s="4">
        <v>301633</v>
      </c>
      <c r="J14902" s="4">
        <v>4562</v>
      </c>
      <c r="K14902" s="4">
        <v>4562</v>
      </c>
    </row>
    <row r="14903" spans="1:11" x14ac:dyDescent="0.35">
      <c r="A14903" t="s">
        <v>1370</v>
      </c>
      <c r="B14903" t="s">
        <v>2139</v>
      </c>
      <c r="C14903" t="s">
        <v>1862</v>
      </c>
      <c r="D14903" s="4">
        <v>2393000</v>
      </c>
      <c r="H14903" s="4">
        <v>256274</v>
      </c>
      <c r="I14903" s="4">
        <v>2649274</v>
      </c>
      <c r="J14903" s="4">
        <v>2393000</v>
      </c>
      <c r="K14903" s="4">
        <v>2393000</v>
      </c>
    </row>
    <row r="14904" spans="1:11" x14ac:dyDescent="0.35">
      <c r="A14904" t="s">
        <v>1370</v>
      </c>
      <c r="B14904" t="s">
        <v>2140</v>
      </c>
      <c r="C14904" t="s">
        <v>1863</v>
      </c>
      <c r="G14904" s="4">
        <v>54459</v>
      </c>
      <c r="I14904" s="4">
        <v>54459</v>
      </c>
      <c r="J14904">
        <v>0</v>
      </c>
      <c r="K14904" s="4">
        <v>0</v>
      </c>
    </row>
    <row r="14905" spans="1:11" x14ac:dyDescent="0.35">
      <c r="A14905" t="s">
        <v>1370</v>
      </c>
      <c r="B14905" t="s">
        <v>2192</v>
      </c>
      <c r="C14905" t="s">
        <v>1913</v>
      </c>
      <c r="D14905" s="4">
        <v>457363</v>
      </c>
      <c r="H14905" s="4">
        <v>228681</v>
      </c>
      <c r="I14905" s="4">
        <v>686044</v>
      </c>
      <c r="J14905" s="4">
        <v>457363</v>
      </c>
      <c r="K14905" s="4">
        <v>457363</v>
      </c>
    </row>
    <row r="14906" spans="1:11" x14ac:dyDescent="0.35">
      <c r="A14906" t="s">
        <v>1370</v>
      </c>
      <c r="B14906" t="s">
        <v>2141</v>
      </c>
      <c r="D14906" s="4">
        <v>5818673</v>
      </c>
      <c r="E14906" s="4">
        <v>23743</v>
      </c>
      <c r="F14906" s="4">
        <v>851752</v>
      </c>
      <c r="G14906" s="4">
        <v>523896</v>
      </c>
      <c r="H14906" s="4">
        <v>1670527</v>
      </c>
      <c r="I14906" s="4">
        <v>8888592</v>
      </c>
      <c r="J14906" s="4">
        <v>5842416</v>
      </c>
      <c r="K14906" s="4">
        <v>5818673</v>
      </c>
    </row>
    <row r="14907" spans="1:11" x14ac:dyDescent="0.35">
      <c r="A14907" t="s">
        <v>1370</v>
      </c>
      <c r="B14907" t="s">
        <v>2143</v>
      </c>
      <c r="C14907" t="s">
        <v>1865</v>
      </c>
      <c r="D14907" s="4">
        <v>5233</v>
      </c>
      <c r="H14907" s="4">
        <v>107987</v>
      </c>
      <c r="I14907" s="4">
        <v>113219</v>
      </c>
      <c r="J14907" s="4">
        <v>5233</v>
      </c>
      <c r="K14907" s="4">
        <v>5233</v>
      </c>
    </row>
    <row r="14908" spans="1:11" x14ac:dyDescent="0.35">
      <c r="A14908" t="s">
        <v>1370</v>
      </c>
      <c r="B14908" t="s">
        <v>2144</v>
      </c>
      <c r="C14908" t="s">
        <v>1866</v>
      </c>
      <c r="I14908" s="4">
        <v>0</v>
      </c>
      <c r="J14908">
        <v>0</v>
      </c>
      <c r="K14908" s="4">
        <v>0</v>
      </c>
    </row>
    <row r="14909" spans="1:11" x14ac:dyDescent="0.35">
      <c r="A14909" t="s">
        <v>1370</v>
      </c>
      <c r="B14909" t="s">
        <v>2145</v>
      </c>
      <c r="C14909" t="s">
        <v>1867</v>
      </c>
      <c r="D14909" s="4">
        <v>13794</v>
      </c>
      <c r="F14909" s="4">
        <v>361677</v>
      </c>
      <c r="G14909" s="4">
        <v>1255970</v>
      </c>
      <c r="H14909" s="4">
        <v>4500</v>
      </c>
      <c r="I14909" s="4">
        <v>1635941</v>
      </c>
      <c r="J14909" s="4">
        <v>13794</v>
      </c>
      <c r="K14909" s="4">
        <v>13794</v>
      </c>
    </row>
    <row r="14910" spans="1:11" x14ac:dyDescent="0.35">
      <c r="A14910" t="s">
        <v>1370</v>
      </c>
      <c r="B14910" t="s">
        <v>2146</v>
      </c>
      <c r="C14910" t="s">
        <v>1868</v>
      </c>
      <c r="D14910" s="4">
        <v>776</v>
      </c>
      <c r="E14910" s="4">
        <v>36815</v>
      </c>
      <c r="G14910" s="4">
        <v>991443</v>
      </c>
      <c r="H14910" s="4">
        <v>495525</v>
      </c>
      <c r="I14910" s="4">
        <v>1524559</v>
      </c>
      <c r="J14910" s="4">
        <v>37591</v>
      </c>
      <c r="K14910" s="4">
        <v>776</v>
      </c>
    </row>
    <row r="14911" spans="1:11" x14ac:dyDescent="0.35">
      <c r="A14911" t="s">
        <v>1370</v>
      </c>
      <c r="B14911" t="s">
        <v>2173</v>
      </c>
      <c r="C14911" t="s">
        <v>1894</v>
      </c>
      <c r="D14911" s="4">
        <v>655</v>
      </c>
      <c r="I14911" s="4">
        <v>655</v>
      </c>
      <c r="J14911" s="4">
        <v>655</v>
      </c>
      <c r="K14911" s="4">
        <v>655</v>
      </c>
    </row>
    <row r="14912" spans="1:11" x14ac:dyDescent="0.35">
      <c r="A14912" t="s">
        <v>1370</v>
      </c>
      <c r="B14912" t="s">
        <v>2147</v>
      </c>
      <c r="C14912" t="s">
        <v>1869</v>
      </c>
      <c r="G14912" s="4">
        <v>608448</v>
      </c>
      <c r="H14912" s="4">
        <v>0</v>
      </c>
      <c r="I14912" s="4">
        <v>608448</v>
      </c>
      <c r="J14912">
        <v>0</v>
      </c>
      <c r="K14912" s="4">
        <v>0</v>
      </c>
    </row>
    <row r="14913" spans="1:11" x14ac:dyDescent="0.35">
      <c r="A14913" t="s">
        <v>1370</v>
      </c>
      <c r="B14913" t="s">
        <v>2148</v>
      </c>
      <c r="C14913" t="s">
        <v>1870</v>
      </c>
      <c r="D14913" s="4">
        <v>28708</v>
      </c>
      <c r="E14913" s="4">
        <v>3298363</v>
      </c>
      <c r="F14913" s="4">
        <v>0</v>
      </c>
      <c r="G14913" s="4">
        <v>192000</v>
      </c>
      <c r="I14913" s="4">
        <v>3519071</v>
      </c>
      <c r="J14913" s="4">
        <v>3327071</v>
      </c>
      <c r="K14913" s="4">
        <v>28708</v>
      </c>
    </row>
    <row r="14914" spans="1:11" x14ac:dyDescent="0.35">
      <c r="A14914" t="s">
        <v>1370</v>
      </c>
      <c r="B14914" t="s">
        <v>2149</v>
      </c>
      <c r="C14914" t="s">
        <v>1871</v>
      </c>
      <c r="D14914" s="4">
        <v>22916</v>
      </c>
      <c r="E14914" s="4">
        <v>6495000</v>
      </c>
      <c r="F14914" s="4">
        <v>18055</v>
      </c>
      <c r="G14914" s="4">
        <v>41767</v>
      </c>
      <c r="H14914" s="4">
        <v>117187</v>
      </c>
      <c r="I14914" s="4">
        <v>6694924</v>
      </c>
      <c r="J14914" s="4">
        <v>6517916</v>
      </c>
      <c r="K14914" s="4">
        <v>22916</v>
      </c>
    </row>
    <row r="14915" spans="1:11" x14ac:dyDescent="0.35">
      <c r="A14915" t="s">
        <v>1370</v>
      </c>
      <c r="B14915" t="s">
        <v>2150</v>
      </c>
      <c r="C14915" t="s">
        <v>1872</v>
      </c>
      <c r="D14915" s="4">
        <v>637000</v>
      </c>
      <c r="I14915" s="4">
        <v>637000</v>
      </c>
      <c r="J14915" s="4">
        <v>637000</v>
      </c>
      <c r="K14915" s="4">
        <v>637000</v>
      </c>
    </row>
    <row r="14916" spans="1:11" x14ac:dyDescent="0.35">
      <c r="A14916" t="s">
        <v>1370</v>
      </c>
      <c r="B14916" t="s">
        <v>2152</v>
      </c>
      <c r="C14916" t="s">
        <v>1874</v>
      </c>
      <c r="D14916" s="4">
        <v>2766</v>
      </c>
      <c r="I14916" s="4">
        <v>2766</v>
      </c>
      <c r="J14916" s="4">
        <v>2766</v>
      </c>
      <c r="K14916" s="4">
        <v>2766</v>
      </c>
    </row>
    <row r="14917" spans="1:11" x14ac:dyDescent="0.35">
      <c r="A14917" t="s">
        <v>1370</v>
      </c>
      <c r="B14917" t="s">
        <v>2153</v>
      </c>
      <c r="C14917" t="s">
        <v>1875</v>
      </c>
      <c r="H14917" s="4">
        <v>69745</v>
      </c>
      <c r="I14917" s="4">
        <v>69745</v>
      </c>
      <c r="J14917">
        <v>0</v>
      </c>
      <c r="K14917" s="4">
        <v>0</v>
      </c>
    </row>
    <row r="14918" spans="1:11" x14ac:dyDescent="0.35">
      <c r="A14918" t="s">
        <v>1370</v>
      </c>
      <c r="B14918" t="s">
        <v>2154</v>
      </c>
      <c r="C14918" t="s">
        <v>1876</v>
      </c>
      <c r="H14918" s="4">
        <v>0</v>
      </c>
      <c r="I14918" s="4">
        <v>0</v>
      </c>
      <c r="J14918">
        <v>0</v>
      </c>
      <c r="K14918" s="4">
        <v>0</v>
      </c>
    </row>
    <row r="14919" spans="1:11" x14ac:dyDescent="0.35">
      <c r="A14919" t="s">
        <v>1370</v>
      </c>
      <c r="B14919" t="s">
        <v>2156</v>
      </c>
      <c r="D14919" s="4">
        <v>711847</v>
      </c>
      <c r="E14919" s="4">
        <v>9830179</v>
      </c>
      <c r="F14919" s="4">
        <v>379732</v>
      </c>
      <c r="G14919" s="4">
        <v>3089628</v>
      </c>
      <c r="H14919" s="4">
        <v>794943</v>
      </c>
      <c r="I14919" s="4">
        <v>14806329</v>
      </c>
      <c r="J14919" s="4">
        <v>10542026</v>
      </c>
      <c r="K14919" s="4">
        <v>711847</v>
      </c>
    </row>
    <row r="14920" spans="1:11" x14ac:dyDescent="0.35">
      <c r="A14920" t="s">
        <v>1370</v>
      </c>
      <c r="B14920" t="s">
        <v>2157</v>
      </c>
      <c r="C14920" t="s">
        <v>1879</v>
      </c>
      <c r="D14920" s="4">
        <v>3489359</v>
      </c>
      <c r="I14920" s="4">
        <v>3489359</v>
      </c>
      <c r="J14920" s="4">
        <v>3489359</v>
      </c>
      <c r="K14920" s="4">
        <v>3489359</v>
      </c>
    </row>
    <row r="14921" spans="1:11" x14ac:dyDescent="0.35">
      <c r="A14921" t="s">
        <v>1370</v>
      </c>
      <c r="B14921" t="s">
        <v>2186</v>
      </c>
      <c r="C14921" t="s">
        <v>1907</v>
      </c>
      <c r="D14921" s="4">
        <v>48957</v>
      </c>
      <c r="I14921" s="4">
        <v>48957</v>
      </c>
      <c r="J14921" s="4">
        <v>48957</v>
      </c>
      <c r="K14921" s="4">
        <v>48957</v>
      </c>
    </row>
    <row r="14922" spans="1:11" x14ac:dyDescent="0.35">
      <c r="A14922" t="s">
        <v>1370</v>
      </c>
      <c r="B14922" t="s">
        <v>2176</v>
      </c>
      <c r="C14922" t="s">
        <v>1897</v>
      </c>
      <c r="D14922" s="4">
        <v>6774</v>
      </c>
      <c r="I14922" s="4">
        <v>6774</v>
      </c>
      <c r="J14922" s="4">
        <v>6774</v>
      </c>
      <c r="K14922" s="4">
        <v>6774</v>
      </c>
    </row>
    <row r="14923" spans="1:11" x14ac:dyDescent="0.35">
      <c r="A14923" t="s">
        <v>1370</v>
      </c>
      <c r="B14923" t="s">
        <v>2158</v>
      </c>
      <c r="C14923" t="s">
        <v>1880</v>
      </c>
      <c r="D14923" s="4">
        <v>260718</v>
      </c>
      <c r="I14923" s="4">
        <v>260718</v>
      </c>
      <c r="J14923" s="4">
        <v>260718</v>
      </c>
      <c r="K14923" s="4">
        <v>260718</v>
      </c>
    </row>
    <row r="14924" spans="1:11" x14ac:dyDescent="0.35">
      <c r="A14924" t="s">
        <v>1370</v>
      </c>
      <c r="B14924" t="s">
        <v>2159</v>
      </c>
      <c r="C14924" t="s">
        <v>1881</v>
      </c>
      <c r="D14924" s="4">
        <v>2460584</v>
      </c>
      <c r="I14924" s="4">
        <v>2460584</v>
      </c>
      <c r="J14924" s="4">
        <v>2460584</v>
      </c>
      <c r="K14924" s="4">
        <v>2460584</v>
      </c>
    </row>
    <row r="14925" spans="1:11" x14ac:dyDescent="0.35">
      <c r="A14925" t="s">
        <v>1370</v>
      </c>
      <c r="B14925" t="s">
        <v>2174</v>
      </c>
      <c r="C14925" t="s">
        <v>1895</v>
      </c>
      <c r="D14925" s="4">
        <v>2033287</v>
      </c>
      <c r="I14925" s="4">
        <v>2033287</v>
      </c>
      <c r="J14925" s="4">
        <v>2033287</v>
      </c>
      <c r="K14925" s="4">
        <v>2033287</v>
      </c>
    </row>
    <row r="14926" spans="1:11" x14ac:dyDescent="0.35">
      <c r="A14926" t="s">
        <v>1370</v>
      </c>
      <c r="B14926" t="s">
        <v>2160</v>
      </c>
      <c r="C14926" t="s">
        <v>1882</v>
      </c>
      <c r="D14926" s="4">
        <v>17986</v>
      </c>
      <c r="E14926" s="4">
        <v>143325</v>
      </c>
      <c r="I14926" s="4">
        <v>161311</v>
      </c>
      <c r="J14926" s="4">
        <v>161311</v>
      </c>
      <c r="K14926" s="4">
        <v>17986</v>
      </c>
    </row>
    <row r="14927" spans="1:11" x14ac:dyDescent="0.35">
      <c r="A14927" t="s">
        <v>1370</v>
      </c>
      <c r="B14927" t="s">
        <v>2161</v>
      </c>
      <c r="C14927" t="s">
        <v>1883</v>
      </c>
      <c r="D14927" s="4">
        <v>57989</v>
      </c>
      <c r="I14927" s="4">
        <v>57989</v>
      </c>
      <c r="J14927" s="4">
        <v>57989</v>
      </c>
      <c r="K14927" s="4">
        <v>57989</v>
      </c>
    </row>
    <row r="14928" spans="1:11" x14ac:dyDescent="0.35">
      <c r="A14928" t="s">
        <v>1370</v>
      </c>
      <c r="B14928" t="s">
        <v>2162</v>
      </c>
      <c r="C14928" t="s">
        <v>1884</v>
      </c>
      <c r="D14928" s="4">
        <v>98088</v>
      </c>
      <c r="I14928" s="4">
        <v>98088</v>
      </c>
      <c r="J14928" s="4">
        <v>98088</v>
      </c>
      <c r="K14928" s="4">
        <v>98088</v>
      </c>
    </row>
    <row r="14929" spans="1:11" x14ac:dyDescent="0.35">
      <c r="A14929" t="s">
        <v>1370</v>
      </c>
      <c r="B14929" t="s">
        <v>2163</v>
      </c>
      <c r="D14929" s="4">
        <v>8473743</v>
      </c>
      <c r="E14929" s="4">
        <v>143325</v>
      </c>
      <c r="I14929" s="4">
        <v>8617068</v>
      </c>
      <c r="J14929" s="4">
        <v>8617068</v>
      </c>
      <c r="K14929" s="4">
        <v>8473743</v>
      </c>
    </row>
    <row r="14930" spans="1:11" x14ac:dyDescent="0.35">
      <c r="A14930" t="s">
        <v>1370</v>
      </c>
      <c r="B14930" t="s">
        <v>2164</v>
      </c>
      <c r="C14930" t="s">
        <v>1886</v>
      </c>
      <c r="D14930" s="4">
        <v>131970</v>
      </c>
      <c r="I14930" s="4">
        <v>131970</v>
      </c>
      <c r="J14930" s="4">
        <v>131970</v>
      </c>
      <c r="K14930" s="4">
        <v>131970</v>
      </c>
    </row>
    <row r="14931" spans="1:11" x14ac:dyDescent="0.35">
      <c r="A14931" t="s">
        <v>1370</v>
      </c>
      <c r="B14931" t="s">
        <v>2165</v>
      </c>
      <c r="D14931" s="4">
        <v>131970</v>
      </c>
      <c r="I14931" s="4">
        <v>131970</v>
      </c>
      <c r="J14931" s="4">
        <v>131970</v>
      </c>
      <c r="K14931" s="4">
        <v>131970</v>
      </c>
    </row>
    <row r="14932" spans="1:11" x14ac:dyDescent="0.35">
      <c r="A14932" t="s">
        <v>1370</v>
      </c>
      <c r="B14932" t="s">
        <v>2166</v>
      </c>
      <c r="C14932" t="s">
        <v>1888</v>
      </c>
      <c r="G14932" s="4">
        <v>1248000</v>
      </c>
      <c r="I14932" s="4">
        <v>1248000</v>
      </c>
      <c r="J14932">
        <v>0</v>
      </c>
      <c r="K14932" s="4">
        <v>0</v>
      </c>
    </row>
    <row r="14933" spans="1:11" x14ac:dyDescent="0.35">
      <c r="A14933" t="s">
        <v>1370</v>
      </c>
      <c r="B14933" t="s">
        <v>2180</v>
      </c>
      <c r="C14933" t="s">
        <v>1901</v>
      </c>
      <c r="E14933" s="4">
        <v>1875000</v>
      </c>
      <c r="I14933" s="4">
        <v>1875000</v>
      </c>
      <c r="J14933">
        <v>1875000</v>
      </c>
      <c r="K14933" s="4">
        <v>0</v>
      </c>
    </row>
    <row r="14934" spans="1:11" x14ac:dyDescent="0.35">
      <c r="A14934" t="s">
        <v>1370</v>
      </c>
      <c r="B14934" t="s">
        <v>2167</v>
      </c>
      <c r="C14934" t="s">
        <v>1889</v>
      </c>
      <c r="E14934" s="4">
        <v>2520000</v>
      </c>
      <c r="I14934" s="4">
        <v>2520000</v>
      </c>
      <c r="J14934">
        <v>2520000</v>
      </c>
      <c r="K14934" s="4">
        <v>0</v>
      </c>
    </row>
    <row r="14935" spans="1:11" x14ac:dyDescent="0.35">
      <c r="A14935" t="s">
        <v>1370</v>
      </c>
      <c r="B14935" t="s">
        <v>2168</v>
      </c>
      <c r="C14935" t="s">
        <v>1890</v>
      </c>
      <c r="E14935" s="4">
        <v>855000</v>
      </c>
      <c r="I14935" s="4">
        <v>855000</v>
      </c>
      <c r="J14935">
        <v>855000</v>
      </c>
      <c r="K14935" s="4">
        <v>0</v>
      </c>
    </row>
    <row r="14936" spans="1:11" x14ac:dyDescent="0.35">
      <c r="A14936" t="s">
        <v>1370</v>
      </c>
      <c r="B14936" t="s">
        <v>2181</v>
      </c>
      <c r="C14936" t="s">
        <v>1902</v>
      </c>
      <c r="E14936" s="4">
        <v>3600000</v>
      </c>
      <c r="I14936" s="4">
        <v>3600000</v>
      </c>
      <c r="J14936">
        <v>3600000</v>
      </c>
      <c r="K14936" s="4">
        <v>0</v>
      </c>
    </row>
    <row r="14937" spans="1:11" x14ac:dyDescent="0.35">
      <c r="A14937" t="s">
        <v>1370</v>
      </c>
      <c r="B14937" t="s">
        <v>2169</v>
      </c>
      <c r="E14937" s="4">
        <v>8850000</v>
      </c>
      <c r="G14937" s="4">
        <v>1248000</v>
      </c>
      <c r="I14937" s="4">
        <v>10098000</v>
      </c>
      <c r="J14937">
        <v>8850000</v>
      </c>
      <c r="K14937" s="4">
        <v>0</v>
      </c>
    </row>
    <row r="14938" spans="1:11" x14ac:dyDescent="0.35">
      <c r="A14938" t="s">
        <v>1370</v>
      </c>
      <c r="B14938" t="s">
        <v>2170</v>
      </c>
      <c r="D14938" s="4">
        <v>71528699</v>
      </c>
      <c r="E14938" s="4">
        <v>31987042</v>
      </c>
      <c r="F14938" s="4">
        <v>17402111</v>
      </c>
      <c r="G14938" s="4">
        <v>5211248</v>
      </c>
      <c r="H14938" s="4">
        <v>17409500</v>
      </c>
      <c r="I14938" s="4">
        <v>143538601</v>
      </c>
      <c r="J14938" s="4">
        <f>SUM(D14938,E14938)</f>
        <v>103515741</v>
      </c>
      <c r="K14938" s="4">
        <v>71528699</v>
      </c>
    </row>
    <row r="14939" spans="1:11" x14ac:dyDescent="0.35">
      <c r="A14939" t="s">
        <v>1376</v>
      </c>
      <c r="B14939" t="s">
        <v>2118</v>
      </c>
      <c r="C14939" t="s">
        <v>1843</v>
      </c>
      <c r="D14939" s="4">
        <v>51541913</v>
      </c>
      <c r="E14939" s="4">
        <v>7496753</v>
      </c>
      <c r="F14939" s="4">
        <v>29738800</v>
      </c>
      <c r="I14939" s="4">
        <v>88777465</v>
      </c>
      <c r="J14939" s="4">
        <v>59038666</v>
      </c>
      <c r="K14939" s="4">
        <v>51541913</v>
      </c>
    </row>
    <row r="14940" spans="1:11" x14ac:dyDescent="0.35">
      <c r="A14940" t="s">
        <v>1376</v>
      </c>
      <c r="B14940" t="s">
        <v>2119</v>
      </c>
      <c r="C14940" t="s">
        <v>1844</v>
      </c>
      <c r="D14940" s="4">
        <v>7496514</v>
      </c>
      <c r="F14940" s="4">
        <v>124722</v>
      </c>
      <c r="H14940" s="4">
        <v>578874</v>
      </c>
      <c r="I14940" s="4">
        <v>8200111</v>
      </c>
      <c r="J14940" s="4">
        <v>7496514</v>
      </c>
      <c r="K14940" s="4">
        <v>7496514</v>
      </c>
    </row>
    <row r="14941" spans="1:11" x14ac:dyDescent="0.35">
      <c r="A14941" t="s">
        <v>1376</v>
      </c>
      <c r="B14941" t="s">
        <v>2120</v>
      </c>
      <c r="C14941" t="s">
        <v>1845</v>
      </c>
      <c r="D14941" s="4">
        <v>7783974</v>
      </c>
      <c r="I14941" s="4">
        <v>7783974</v>
      </c>
      <c r="J14941" s="4">
        <v>7783974</v>
      </c>
      <c r="K14941" s="4">
        <v>7783974</v>
      </c>
    </row>
    <row r="14942" spans="1:11" x14ac:dyDescent="0.35">
      <c r="A14942" t="s">
        <v>1376</v>
      </c>
      <c r="B14942" t="s">
        <v>2121</v>
      </c>
      <c r="D14942" s="4">
        <v>66822401</v>
      </c>
      <c r="E14942" s="4">
        <v>7496753</v>
      </c>
      <c r="F14942" s="4">
        <v>29863522</v>
      </c>
      <c r="H14942" s="4">
        <v>578874</v>
      </c>
      <c r="I14942" s="4">
        <v>104761550</v>
      </c>
      <c r="J14942" s="4">
        <v>74319154</v>
      </c>
      <c r="K14942" s="4">
        <v>66822401</v>
      </c>
    </row>
    <row r="14943" spans="1:11" x14ac:dyDescent="0.35">
      <c r="A14943" t="s">
        <v>1376</v>
      </c>
      <c r="B14943" t="s">
        <v>2122</v>
      </c>
      <c r="C14943" t="s">
        <v>1846</v>
      </c>
      <c r="D14943" s="4">
        <v>37261091</v>
      </c>
      <c r="E14943" s="4">
        <v>40608</v>
      </c>
      <c r="G14943" s="4">
        <v>388000</v>
      </c>
      <c r="H14943" s="4">
        <v>3878481</v>
      </c>
      <c r="I14943" s="4">
        <v>41568180</v>
      </c>
      <c r="J14943" s="4">
        <v>37301699</v>
      </c>
      <c r="K14943" s="4">
        <v>37261091</v>
      </c>
    </row>
    <row r="14944" spans="1:11" x14ac:dyDescent="0.35">
      <c r="A14944" t="s">
        <v>1376</v>
      </c>
      <c r="B14944" t="s">
        <v>2123</v>
      </c>
      <c r="C14944" t="s">
        <v>1847</v>
      </c>
      <c r="D14944" s="4">
        <v>30049017</v>
      </c>
      <c r="F14944" s="4">
        <v>1640366</v>
      </c>
      <c r="I14944" s="4">
        <v>31689383</v>
      </c>
      <c r="J14944" s="4">
        <v>30049017</v>
      </c>
      <c r="K14944" s="4">
        <v>30049017</v>
      </c>
    </row>
    <row r="14945" spans="1:11" x14ac:dyDescent="0.35">
      <c r="A14945" t="s">
        <v>1376</v>
      </c>
      <c r="B14945" t="s">
        <v>2124</v>
      </c>
      <c r="C14945" t="s">
        <v>1848</v>
      </c>
      <c r="D14945" s="4">
        <v>18805</v>
      </c>
      <c r="E14945" s="4">
        <v>15571</v>
      </c>
      <c r="I14945" s="4">
        <v>34376</v>
      </c>
      <c r="J14945" s="4">
        <v>34376</v>
      </c>
      <c r="K14945" s="4">
        <v>18805</v>
      </c>
    </row>
    <row r="14946" spans="1:11" x14ac:dyDescent="0.35">
      <c r="A14946" t="s">
        <v>1376</v>
      </c>
      <c r="B14946" t="s">
        <v>2125</v>
      </c>
      <c r="D14946" s="4">
        <v>67328913</v>
      </c>
      <c r="E14946" s="4">
        <v>56179</v>
      </c>
      <c r="F14946" s="4">
        <v>1640366</v>
      </c>
      <c r="G14946" s="4">
        <v>388000</v>
      </c>
      <c r="H14946" s="4">
        <v>3878481</v>
      </c>
      <c r="I14946" s="4">
        <v>73291939</v>
      </c>
      <c r="J14946" s="4">
        <v>67385092</v>
      </c>
      <c r="K14946" s="4">
        <v>67328913</v>
      </c>
    </row>
    <row r="14947" spans="1:11" x14ac:dyDescent="0.35">
      <c r="A14947" t="s">
        <v>1376</v>
      </c>
      <c r="B14947" t="s">
        <v>2126</v>
      </c>
      <c r="C14947" t="s">
        <v>1850</v>
      </c>
      <c r="D14947" s="4">
        <v>6040</v>
      </c>
      <c r="E14947" s="4">
        <v>19200000</v>
      </c>
      <c r="I14947" s="4">
        <v>19206040</v>
      </c>
      <c r="J14947" s="4">
        <v>19206040</v>
      </c>
      <c r="K14947" s="4">
        <v>6040</v>
      </c>
    </row>
    <row r="14948" spans="1:11" x14ac:dyDescent="0.35">
      <c r="A14948" t="s">
        <v>1376</v>
      </c>
      <c r="B14948" t="s">
        <v>2127</v>
      </c>
      <c r="D14948" s="4">
        <v>6040</v>
      </c>
      <c r="E14948" s="4">
        <v>19200000</v>
      </c>
      <c r="I14948" s="4">
        <v>19206040</v>
      </c>
      <c r="J14948" s="4">
        <v>19206040</v>
      </c>
      <c r="K14948" s="4">
        <v>6040</v>
      </c>
    </row>
    <row r="14949" spans="1:11" x14ac:dyDescent="0.35">
      <c r="A14949" t="s">
        <v>1376</v>
      </c>
      <c r="B14949" t="s">
        <v>2128</v>
      </c>
      <c r="C14949" t="s">
        <v>1851</v>
      </c>
      <c r="D14949" s="4">
        <v>1337050</v>
      </c>
      <c r="I14949" s="4">
        <v>1337050</v>
      </c>
      <c r="J14949" s="4">
        <v>1337050</v>
      </c>
      <c r="K14949" s="4">
        <v>1337050</v>
      </c>
    </row>
    <row r="14950" spans="1:11" x14ac:dyDescent="0.35">
      <c r="A14950" t="s">
        <v>1376</v>
      </c>
      <c r="B14950" t="s">
        <v>2129</v>
      </c>
      <c r="C14950" t="s">
        <v>1852</v>
      </c>
      <c r="D14950" s="4">
        <v>5763</v>
      </c>
      <c r="H14950" s="4">
        <v>10904</v>
      </c>
      <c r="I14950" s="4">
        <v>16666</v>
      </c>
      <c r="J14950" s="4">
        <v>5763</v>
      </c>
      <c r="K14950" s="4">
        <v>5763</v>
      </c>
    </row>
    <row r="14951" spans="1:11" x14ac:dyDescent="0.35">
      <c r="A14951" t="s">
        <v>1376</v>
      </c>
      <c r="B14951" t="s">
        <v>2130</v>
      </c>
      <c r="C14951" t="s">
        <v>1853</v>
      </c>
      <c r="D14951" s="4">
        <v>8539</v>
      </c>
      <c r="H14951" s="4">
        <v>8539</v>
      </c>
      <c r="I14951" s="4">
        <v>17078</v>
      </c>
      <c r="J14951" s="4">
        <v>8539</v>
      </c>
      <c r="K14951" s="4">
        <v>8539</v>
      </c>
    </row>
    <row r="14952" spans="1:11" x14ac:dyDescent="0.35">
      <c r="A14952" t="s">
        <v>1376</v>
      </c>
      <c r="B14952" t="s">
        <v>2172</v>
      </c>
      <c r="C14952" t="s">
        <v>1893</v>
      </c>
      <c r="D14952" s="4">
        <v>283</v>
      </c>
      <c r="H14952" s="4">
        <v>23723</v>
      </c>
      <c r="I14952" s="4">
        <v>24005</v>
      </c>
      <c r="J14952" s="4">
        <v>283</v>
      </c>
      <c r="K14952" s="4">
        <v>283</v>
      </c>
    </row>
    <row r="14953" spans="1:11" x14ac:dyDescent="0.35">
      <c r="A14953" t="s">
        <v>1376</v>
      </c>
      <c r="B14953" t="s">
        <v>2131</v>
      </c>
      <c r="C14953" t="s">
        <v>1854</v>
      </c>
      <c r="D14953" s="4">
        <v>14547</v>
      </c>
      <c r="H14953" s="4">
        <v>1197031</v>
      </c>
      <c r="I14953" s="4">
        <v>1211578</v>
      </c>
      <c r="J14953" s="4">
        <v>14547</v>
      </c>
      <c r="K14953" s="4">
        <v>14547</v>
      </c>
    </row>
    <row r="14954" spans="1:11" x14ac:dyDescent="0.35">
      <c r="A14954" t="s">
        <v>1376</v>
      </c>
      <c r="B14954" t="s">
        <v>2132</v>
      </c>
      <c r="C14954" t="s">
        <v>1855</v>
      </c>
      <c r="D14954" s="4">
        <v>951967</v>
      </c>
      <c r="H14954" s="4">
        <v>115358</v>
      </c>
      <c r="I14954" s="4">
        <v>1067325</v>
      </c>
      <c r="J14954" s="4">
        <v>951967</v>
      </c>
      <c r="K14954" s="4">
        <v>951967</v>
      </c>
    </row>
    <row r="14955" spans="1:11" x14ac:dyDescent="0.35">
      <c r="A14955" t="s">
        <v>1376</v>
      </c>
      <c r="B14955" t="s">
        <v>2133</v>
      </c>
      <c r="C14955" t="s">
        <v>1856</v>
      </c>
      <c r="D14955" s="4">
        <v>0</v>
      </c>
      <c r="F14955" s="4">
        <v>6368</v>
      </c>
      <c r="H14955" s="4">
        <v>41415</v>
      </c>
      <c r="I14955" s="4">
        <v>47784</v>
      </c>
      <c r="J14955" s="4">
        <v>0</v>
      </c>
      <c r="K14955" s="4">
        <v>0</v>
      </c>
    </row>
    <row r="14956" spans="1:11" x14ac:dyDescent="0.35">
      <c r="A14956" t="s">
        <v>1376</v>
      </c>
      <c r="B14956" t="s">
        <v>2134</v>
      </c>
      <c r="C14956" t="s">
        <v>1857</v>
      </c>
      <c r="D14956" s="4">
        <v>124251</v>
      </c>
      <c r="I14956" s="4">
        <v>124251</v>
      </c>
      <c r="J14956" s="4">
        <v>124251</v>
      </c>
      <c r="K14956" s="4">
        <v>124251</v>
      </c>
    </row>
    <row r="14957" spans="1:11" x14ac:dyDescent="0.35">
      <c r="A14957" t="s">
        <v>1376</v>
      </c>
      <c r="B14957" t="s">
        <v>2189</v>
      </c>
      <c r="C14957" t="s">
        <v>1910</v>
      </c>
      <c r="D14957" s="4">
        <v>6410</v>
      </c>
      <c r="I14957" s="4">
        <v>6410</v>
      </c>
      <c r="J14957" s="4">
        <v>6410</v>
      </c>
      <c r="K14957" s="4">
        <v>6410</v>
      </c>
    </row>
    <row r="14958" spans="1:11" x14ac:dyDescent="0.35">
      <c r="A14958" t="s">
        <v>1376</v>
      </c>
      <c r="B14958" t="s">
        <v>2135</v>
      </c>
      <c r="C14958" t="s">
        <v>1858</v>
      </c>
      <c r="D14958" s="4">
        <v>40221</v>
      </c>
      <c r="E14958" s="4">
        <v>20110</v>
      </c>
      <c r="F14958" s="4">
        <v>48265</v>
      </c>
      <c r="H14958" s="4">
        <v>48265</v>
      </c>
      <c r="I14958" s="4">
        <v>156861</v>
      </c>
      <c r="J14958" s="4">
        <v>60331</v>
      </c>
      <c r="K14958" s="4">
        <v>40221</v>
      </c>
    </row>
    <row r="14959" spans="1:11" x14ac:dyDescent="0.35">
      <c r="A14959" t="s">
        <v>1376</v>
      </c>
      <c r="B14959" t="s">
        <v>2136</v>
      </c>
      <c r="C14959" t="s">
        <v>1859</v>
      </c>
      <c r="D14959" s="4">
        <v>1652934</v>
      </c>
      <c r="E14959" s="4">
        <v>105421</v>
      </c>
      <c r="F14959" s="4">
        <v>450000</v>
      </c>
      <c r="H14959" s="4">
        <v>350036</v>
      </c>
      <c r="I14959" s="4">
        <v>2558390</v>
      </c>
      <c r="J14959" s="4">
        <v>1758355</v>
      </c>
      <c r="K14959" s="4">
        <v>1652934</v>
      </c>
    </row>
    <row r="14960" spans="1:11" x14ac:dyDescent="0.35">
      <c r="A14960" t="s">
        <v>1376</v>
      </c>
      <c r="B14960" t="s">
        <v>2194</v>
      </c>
      <c r="C14960" t="s">
        <v>1915</v>
      </c>
      <c r="D14960" s="4">
        <v>5</v>
      </c>
      <c r="I14960" s="4">
        <v>5</v>
      </c>
      <c r="J14960" s="4">
        <v>5</v>
      </c>
      <c r="K14960" s="4">
        <v>5</v>
      </c>
    </row>
    <row r="14961" spans="1:11" x14ac:dyDescent="0.35">
      <c r="A14961" t="s">
        <v>1376</v>
      </c>
      <c r="B14961" t="s">
        <v>2137</v>
      </c>
      <c r="C14961" t="s">
        <v>1860</v>
      </c>
      <c r="D14961" s="4">
        <v>1413139</v>
      </c>
      <c r="I14961" s="4">
        <v>1413139</v>
      </c>
      <c r="J14961" s="4">
        <v>1413139</v>
      </c>
      <c r="K14961" s="4">
        <v>1413139</v>
      </c>
    </row>
    <row r="14962" spans="1:11" x14ac:dyDescent="0.35">
      <c r="A14962" t="s">
        <v>1376</v>
      </c>
      <c r="B14962" t="s">
        <v>2138</v>
      </c>
      <c r="C14962" t="s">
        <v>1861</v>
      </c>
      <c r="D14962" s="4">
        <v>581106</v>
      </c>
      <c r="I14962" s="4">
        <v>581106</v>
      </c>
      <c r="J14962" s="4">
        <v>581106</v>
      </c>
      <c r="K14962" s="4">
        <v>581106</v>
      </c>
    </row>
    <row r="14963" spans="1:11" x14ac:dyDescent="0.35">
      <c r="A14963" t="s">
        <v>1376</v>
      </c>
      <c r="B14963" t="s">
        <v>2139</v>
      </c>
      <c r="C14963" t="s">
        <v>1862</v>
      </c>
      <c r="D14963" s="4">
        <v>1452893</v>
      </c>
      <c r="I14963" s="4">
        <v>1452893</v>
      </c>
      <c r="J14963" s="4">
        <v>1452893</v>
      </c>
      <c r="K14963" s="4">
        <v>1452893</v>
      </c>
    </row>
    <row r="14964" spans="1:11" x14ac:dyDescent="0.35">
      <c r="A14964" t="s">
        <v>1376</v>
      </c>
      <c r="B14964" t="s">
        <v>2140</v>
      </c>
      <c r="C14964" t="s">
        <v>1863</v>
      </c>
      <c r="D14964" s="4">
        <v>77799</v>
      </c>
      <c r="I14964" s="4">
        <v>77799</v>
      </c>
      <c r="J14964" s="4">
        <v>77799</v>
      </c>
      <c r="K14964" s="4">
        <v>77799</v>
      </c>
    </row>
    <row r="14965" spans="1:11" x14ac:dyDescent="0.35">
      <c r="A14965" t="s">
        <v>1376</v>
      </c>
      <c r="B14965" t="s">
        <v>2141</v>
      </c>
      <c r="D14965" s="4">
        <v>7666906</v>
      </c>
      <c r="E14965" s="4">
        <v>125531</v>
      </c>
      <c r="F14965" s="4">
        <v>504633</v>
      </c>
      <c r="H14965" s="4">
        <v>1795270</v>
      </c>
      <c r="I14965" s="4">
        <v>10092341</v>
      </c>
      <c r="J14965" s="4">
        <v>7792437</v>
      </c>
      <c r="K14965" s="4">
        <v>7666906</v>
      </c>
    </row>
    <row r="14966" spans="1:11" x14ac:dyDescent="0.35">
      <c r="A14966" t="s">
        <v>1376</v>
      </c>
      <c r="B14966" t="s">
        <v>2143</v>
      </c>
      <c r="C14966" t="s">
        <v>1865</v>
      </c>
      <c r="H14966" s="4">
        <v>31066</v>
      </c>
      <c r="I14966" s="4">
        <v>31066</v>
      </c>
      <c r="J14966">
        <v>0</v>
      </c>
      <c r="K14966" s="4">
        <v>0</v>
      </c>
    </row>
    <row r="14967" spans="1:11" x14ac:dyDescent="0.35">
      <c r="A14967" t="s">
        <v>1376</v>
      </c>
      <c r="B14967" t="s">
        <v>2144</v>
      </c>
      <c r="C14967" t="s">
        <v>1866</v>
      </c>
      <c r="I14967" s="4">
        <v>0</v>
      </c>
      <c r="J14967">
        <v>0</v>
      </c>
      <c r="K14967" s="4">
        <v>0</v>
      </c>
    </row>
    <row r="14968" spans="1:11" x14ac:dyDescent="0.35">
      <c r="A14968" t="s">
        <v>1376</v>
      </c>
      <c r="B14968" t="s">
        <v>2145</v>
      </c>
      <c r="C14968" t="s">
        <v>1867</v>
      </c>
      <c r="D14968" s="4">
        <v>75000</v>
      </c>
      <c r="E14968" s="4">
        <v>213000</v>
      </c>
      <c r="F14968" s="4">
        <v>9000</v>
      </c>
      <c r="G14968" s="4">
        <v>139061</v>
      </c>
      <c r="H14968" s="4">
        <v>6385865</v>
      </c>
      <c r="I14968" s="4">
        <v>6821926</v>
      </c>
      <c r="J14968" s="4">
        <v>288000</v>
      </c>
      <c r="K14968" s="4">
        <v>75000</v>
      </c>
    </row>
    <row r="14969" spans="1:11" x14ac:dyDescent="0.35">
      <c r="A14969" t="s">
        <v>1376</v>
      </c>
      <c r="B14969" t="s">
        <v>2146</v>
      </c>
      <c r="C14969" t="s">
        <v>1868</v>
      </c>
      <c r="D14969" s="4">
        <v>43471</v>
      </c>
      <c r="E14969" s="4">
        <v>26297</v>
      </c>
      <c r="H14969" s="4">
        <v>9065715</v>
      </c>
      <c r="I14969" s="4">
        <v>9135483</v>
      </c>
      <c r="J14969" s="4">
        <v>69768</v>
      </c>
      <c r="K14969" s="4">
        <v>43471</v>
      </c>
    </row>
    <row r="14970" spans="1:11" x14ac:dyDescent="0.35">
      <c r="A14970" t="s">
        <v>1376</v>
      </c>
      <c r="B14970" t="s">
        <v>2173</v>
      </c>
      <c r="C14970" t="s">
        <v>1894</v>
      </c>
      <c r="D14970" s="4">
        <v>33027</v>
      </c>
      <c r="I14970" s="4">
        <v>33027</v>
      </c>
      <c r="J14970" s="4">
        <v>33027</v>
      </c>
      <c r="K14970" s="4">
        <v>33027</v>
      </c>
    </row>
    <row r="14971" spans="1:11" x14ac:dyDescent="0.35">
      <c r="A14971" t="s">
        <v>1376</v>
      </c>
      <c r="B14971" t="s">
        <v>2147</v>
      </c>
      <c r="C14971" t="s">
        <v>1869</v>
      </c>
      <c r="H14971" s="4">
        <v>2742720</v>
      </c>
      <c r="I14971" s="4">
        <v>2742720</v>
      </c>
      <c r="J14971">
        <v>0</v>
      </c>
      <c r="K14971" s="4">
        <v>0</v>
      </c>
    </row>
    <row r="14972" spans="1:11" x14ac:dyDescent="0.35">
      <c r="A14972" t="s">
        <v>1376</v>
      </c>
      <c r="B14972" t="s">
        <v>2148</v>
      </c>
      <c r="C14972" t="s">
        <v>1870</v>
      </c>
      <c r="D14972" s="4">
        <v>98578</v>
      </c>
      <c r="E14972" s="4">
        <v>6962843</v>
      </c>
      <c r="F14972" s="4">
        <v>0</v>
      </c>
      <c r="H14972" s="4">
        <v>224000</v>
      </c>
      <c r="I14972" s="4">
        <v>7285421</v>
      </c>
      <c r="J14972" s="4">
        <v>7061421</v>
      </c>
      <c r="K14972" s="4">
        <v>98578</v>
      </c>
    </row>
    <row r="14973" spans="1:11" x14ac:dyDescent="0.35">
      <c r="A14973" t="s">
        <v>1376</v>
      </c>
      <c r="B14973" t="s">
        <v>2149</v>
      </c>
      <c r="C14973" t="s">
        <v>1871</v>
      </c>
      <c r="F14973" s="4">
        <v>10500000</v>
      </c>
      <c r="G14973" s="4">
        <v>73433</v>
      </c>
      <c r="H14973" s="4">
        <v>428663</v>
      </c>
      <c r="I14973" s="4">
        <v>11002096</v>
      </c>
      <c r="J14973">
        <v>0</v>
      </c>
      <c r="K14973" s="4">
        <v>0</v>
      </c>
    </row>
    <row r="14974" spans="1:11" x14ac:dyDescent="0.35">
      <c r="A14974" t="s">
        <v>1376</v>
      </c>
      <c r="B14974" t="s">
        <v>2150</v>
      </c>
      <c r="C14974" t="s">
        <v>1872</v>
      </c>
      <c r="D14974" s="4">
        <v>539000</v>
      </c>
      <c r="F14974" s="4">
        <v>49000</v>
      </c>
      <c r="I14974" s="4">
        <v>588000</v>
      </c>
      <c r="J14974" s="4">
        <v>539000</v>
      </c>
      <c r="K14974" s="4">
        <v>539000</v>
      </c>
    </row>
    <row r="14975" spans="1:11" x14ac:dyDescent="0.35">
      <c r="A14975" t="s">
        <v>1376</v>
      </c>
      <c r="B14975" t="s">
        <v>2151</v>
      </c>
      <c r="C14975" t="s">
        <v>1873</v>
      </c>
      <c r="D14975" s="4">
        <v>5322</v>
      </c>
      <c r="I14975" s="4">
        <v>5322</v>
      </c>
      <c r="J14975" s="4">
        <v>5322</v>
      </c>
      <c r="K14975" s="4">
        <v>5322</v>
      </c>
    </row>
    <row r="14976" spans="1:11" x14ac:dyDescent="0.35">
      <c r="A14976" t="s">
        <v>1376</v>
      </c>
      <c r="B14976" t="s">
        <v>2152</v>
      </c>
      <c r="C14976" t="s">
        <v>1874</v>
      </c>
      <c r="D14976" s="4">
        <v>2766</v>
      </c>
      <c r="I14976" s="4">
        <v>2766</v>
      </c>
      <c r="J14976" s="4">
        <v>2766</v>
      </c>
      <c r="K14976" s="4">
        <v>2766</v>
      </c>
    </row>
    <row r="14977" spans="1:11" x14ac:dyDescent="0.35">
      <c r="A14977" t="s">
        <v>1376</v>
      </c>
      <c r="B14977" t="s">
        <v>2153</v>
      </c>
      <c r="C14977" t="s">
        <v>1875</v>
      </c>
      <c r="H14977" s="4">
        <v>72070</v>
      </c>
      <c r="I14977" s="4">
        <v>72070</v>
      </c>
      <c r="J14977">
        <v>0</v>
      </c>
      <c r="K14977" s="4">
        <v>0</v>
      </c>
    </row>
    <row r="14978" spans="1:11" x14ac:dyDescent="0.35">
      <c r="A14978" t="s">
        <v>1376</v>
      </c>
      <c r="B14978" t="s">
        <v>2154</v>
      </c>
      <c r="C14978" t="s">
        <v>1876</v>
      </c>
      <c r="D14978" s="4">
        <v>102672</v>
      </c>
      <c r="H14978" s="4">
        <v>630000</v>
      </c>
      <c r="I14978" s="4">
        <v>732672</v>
      </c>
      <c r="J14978" s="4">
        <v>102672</v>
      </c>
      <c r="K14978" s="4">
        <v>102672</v>
      </c>
    </row>
    <row r="14979" spans="1:11" x14ac:dyDescent="0.35">
      <c r="A14979" t="s">
        <v>1376</v>
      </c>
      <c r="B14979" t="s">
        <v>2155</v>
      </c>
      <c r="C14979" t="s">
        <v>1877</v>
      </c>
      <c r="D14979" s="4">
        <v>305662</v>
      </c>
      <c r="I14979" s="4">
        <v>305662</v>
      </c>
      <c r="J14979" s="4">
        <v>305662</v>
      </c>
      <c r="K14979" s="4">
        <v>305662</v>
      </c>
    </row>
    <row r="14980" spans="1:11" x14ac:dyDescent="0.35">
      <c r="A14980" t="s">
        <v>1376</v>
      </c>
      <c r="B14980" t="s">
        <v>2156</v>
      </c>
      <c r="D14980" s="4">
        <v>1205498</v>
      </c>
      <c r="E14980" s="4">
        <v>7202139</v>
      </c>
      <c r="F14980" s="4">
        <v>10558000</v>
      </c>
      <c r="G14980" s="4">
        <v>212494</v>
      </c>
      <c r="H14980" s="4">
        <v>19580098</v>
      </c>
      <c r="I14980" s="4">
        <v>38758230</v>
      </c>
      <c r="J14980" s="4">
        <v>8407637</v>
      </c>
      <c r="K14980" s="4">
        <v>1205498</v>
      </c>
    </row>
    <row r="14981" spans="1:11" x14ac:dyDescent="0.35">
      <c r="A14981" t="s">
        <v>1376</v>
      </c>
      <c r="B14981" t="s">
        <v>2157</v>
      </c>
      <c r="C14981" t="s">
        <v>1879</v>
      </c>
      <c r="D14981" s="4">
        <v>6943</v>
      </c>
      <c r="E14981" s="4">
        <v>3282179</v>
      </c>
      <c r="I14981" s="4">
        <v>3289122</v>
      </c>
      <c r="J14981" s="4">
        <v>3289122</v>
      </c>
      <c r="K14981" s="4">
        <v>6943</v>
      </c>
    </row>
    <row r="14982" spans="1:11" x14ac:dyDescent="0.35">
      <c r="A14982" t="s">
        <v>1376</v>
      </c>
      <c r="B14982" t="s">
        <v>2158</v>
      </c>
      <c r="C14982" t="s">
        <v>1880</v>
      </c>
      <c r="D14982" s="4">
        <v>1314432</v>
      </c>
      <c r="I14982" s="4">
        <v>1314432</v>
      </c>
      <c r="J14982" s="4">
        <v>1314432</v>
      </c>
      <c r="K14982" s="4">
        <v>1314432</v>
      </c>
    </row>
    <row r="14983" spans="1:11" x14ac:dyDescent="0.35">
      <c r="A14983" t="s">
        <v>1376</v>
      </c>
      <c r="B14983" t="s">
        <v>2159</v>
      </c>
      <c r="C14983" t="s">
        <v>1881</v>
      </c>
      <c r="D14983" s="4">
        <v>35269</v>
      </c>
      <c r="E14983" s="4">
        <v>2533351</v>
      </c>
      <c r="I14983" s="4">
        <v>2568620</v>
      </c>
      <c r="J14983" s="4">
        <v>2568620</v>
      </c>
      <c r="K14983" s="4">
        <v>35269</v>
      </c>
    </row>
    <row r="14984" spans="1:11" x14ac:dyDescent="0.35">
      <c r="A14984" t="s">
        <v>1376</v>
      </c>
      <c r="B14984" t="s">
        <v>2160</v>
      </c>
      <c r="C14984" t="s">
        <v>1882</v>
      </c>
      <c r="D14984" s="4">
        <v>45413</v>
      </c>
      <c r="E14984" s="4">
        <v>99035</v>
      </c>
      <c r="F14984" s="4">
        <v>332867</v>
      </c>
      <c r="I14984" s="4">
        <v>477314</v>
      </c>
      <c r="J14984" s="4">
        <v>144448</v>
      </c>
      <c r="K14984" s="4">
        <v>45413</v>
      </c>
    </row>
    <row r="14985" spans="1:11" x14ac:dyDescent="0.35">
      <c r="A14985" t="s">
        <v>1376</v>
      </c>
      <c r="B14985" t="s">
        <v>2179</v>
      </c>
      <c r="C14985" t="s">
        <v>1900</v>
      </c>
      <c r="D14985" s="4">
        <v>994</v>
      </c>
      <c r="I14985" s="4">
        <v>994</v>
      </c>
      <c r="J14985" s="4">
        <v>994</v>
      </c>
      <c r="K14985" s="4">
        <v>994</v>
      </c>
    </row>
    <row r="14986" spans="1:11" x14ac:dyDescent="0.35">
      <c r="A14986" t="s">
        <v>1376</v>
      </c>
      <c r="B14986" t="s">
        <v>2161</v>
      </c>
      <c r="C14986" t="s">
        <v>1883</v>
      </c>
      <c r="D14986" s="4">
        <v>83741</v>
      </c>
      <c r="I14986" s="4">
        <v>83741</v>
      </c>
      <c r="J14986" s="4">
        <v>83741</v>
      </c>
      <c r="K14986" s="4">
        <v>83741</v>
      </c>
    </row>
    <row r="14987" spans="1:11" x14ac:dyDescent="0.35">
      <c r="A14987" t="s">
        <v>1376</v>
      </c>
      <c r="B14987" t="s">
        <v>2162</v>
      </c>
      <c r="C14987" t="s">
        <v>1884</v>
      </c>
      <c r="D14987" s="4">
        <v>11664</v>
      </c>
      <c r="I14987" s="4">
        <v>11664</v>
      </c>
      <c r="J14987" s="4">
        <v>11664</v>
      </c>
      <c r="K14987" s="4">
        <v>11664</v>
      </c>
    </row>
    <row r="14988" spans="1:11" x14ac:dyDescent="0.35">
      <c r="A14988" t="s">
        <v>1376</v>
      </c>
      <c r="B14988" t="s">
        <v>2163</v>
      </c>
      <c r="D14988" s="4">
        <v>1498457</v>
      </c>
      <c r="E14988" s="4">
        <v>5914565</v>
      </c>
      <c r="F14988" s="4">
        <v>332867</v>
      </c>
      <c r="I14988" s="4">
        <v>7745888</v>
      </c>
      <c r="J14988" s="4">
        <v>7413022</v>
      </c>
      <c r="K14988" s="4">
        <v>1498457</v>
      </c>
    </row>
    <row r="14989" spans="1:11" x14ac:dyDescent="0.35">
      <c r="A14989" t="s">
        <v>1376</v>
      </c>
      <c r="B14989" t="s">
        <v>2164</v>
      </c>
      <c r="C14989" t="s">
        <v>1886</v>
      </c>
      <c r="H14989" s="4">
        <v>419475</v>
      </c>
      <c r="I14989" s="4">
        <v>419475</v>
      </c>
      <c r="J14989">
        <v>0</v>
      </c>
      <c r="K14989" s="4">
        <v>0</v>
      </c>
    </row>
    <row r="14990" spans="1:11" x14ac:dyDescent="0.35">
      <c r="A14990" t="s">
        <v>1376</v>
      </c>
      <c r="B14990" t="s">
        <v>2165</v>
      </c>
      <c r="H14990" s="4">
        <v>419475</v>
      </c>
      <c r="I14990" s="4">
        <v>419475</v>
      </c>
      <c r="J14990">
        <v>0</v>
      </c>
      <c r="K14990" s="4">
        <v>0</v>
      </c>
    </row>
    <row r="14991" spans="1:11" x14ac:dyDescent="0.35">
      <c r="A14991" t="s">
        <v>1376</v>
      </c>
      <c r="B14991" t="s">
        <v>2166</v>
      </c>
      <c r="C14991" t="s">
        <v>1888</v>
      </c>
      <c r="H14991" s="4">
        <v>1920000</v>
      </c>
      <c r="I14991" s="4">
        <v>1920000</v>
      </c>
      <c r="J14991">
        <v>0</v>
      </c>
      <c r="K14991" s="4">
        <v>0</v>
      </c>
    </row>
    <row r="14992" spans="1:11" x14ac:dyDescent="0.35">
      <c r="A14992" t="s">
        <v>1376</v>
      </c>
      <c r="B14992" t="s">
        <v>2180</v>
      </c>
      <c r="C14992" t="s">
        <v>1901</v>
      </c>
      <c r="E14992" s="4">
        <v>3000000</v>
      </c>
      <c r="I14992" s="4">
        <v>3000000</v>
      </c>
      <c r="J14992">
        <v>3000000</v>
      </c>
      <c r="K14992" s="4">
        <v>0</v>
      </c>
    </row>
    <row r="14993" spans="1:11" x14ac:dyDescent="0.35">
      <c r="A14993" t="s">
        <v>1376</v>
      </c>
      <c r="B14993" t="s">
        <v>2167</v>
      </c>
      <c r="C14993" t="s">
        <v>1889</v>
      </c>
      <c r="E14993" s="4">
        <v>3150000</v>
      </c>
      <c r="I14993" s="4">
        <v>3150000</v>
      </c>
      <c r="J14993">
        <v>3150000</v>
      </c>
      <c r="K14993" s="4">
        <v>0</v>
      </c>
    </row>
    <row r="14994" spans="1:11" x14ac:dyDescent="0.35">
      <c r="A14994" t="s">
        <v>1376</v>
      </c>
      <c r="B14994" t="s">
        <v>2168</v>
      </c>
      <c r="C14994" t="s">
        <v>1890</v>
      </c>
      <c r="E14994" s="4">
        <v>1125000</v>
      </c>
      <c r="I14994" s="4">
        <v>1125000</v>
      </c>
      <c r="J14994">
        <v>1125000</v>
      </c>
      <c r="K14994" s="4">
        <v>0</v>
      </c>
    </row>
    <row r="14995" spans="1:11" x14ac:dyDescent="0.35">
      <c r="A14995" t="s">
        <v>1376</v>
      </c>
      <c r="B14995" t="s">
        <v>2181</v>
      </c>
      <c r="C14995" t="s">
        <v>1902</v>
      </c>
      <c r="E14995" s="4">
        <v>6000000</v>
      </c>
      <c r="I14995" s="4">
        <v>6000000</v>
      </c>
      <c r="J14995">
        <v>6000000</v>
      </c>
      <c r="K14995" s="4">
        <v>0</v>
      </c>
    </row>
    <row r="14996" spans="1:11" x14ac:dyDescent="0.35">
      <c r="A14996" t="s">
        <v>1376</v>
      </c>
      <c r="B14996" t="s">
        <v>2169</v>
      </c>
      <c r="E14996" s="4">
        <v>13275000</v>
      </c>
      <c r="H14996" s="4">
        <v>1920000</v>
      </c>
      <c r="I14996" s="4">
        <v>15195000</v>
      </c>
      <c r="J14996">
        <v>13275000</v>
      </c>
      <c r="K14996" s="4">
        <v>0</v>
      </c>
    </row>
    <row r="14997" spans="1:11" x14ac:dyDescent="0.35">
      <c r="A14997" t="s">
        <v>1376</v>
      </c>
      <c r="B14997" t="s">
        <v>2170</v>
      </c>
      <c r="D14997" s="4">
        <v>144528214</v>
      </c>
      <c r="E14997" s="4">
        <v>53270167</v>
      </c>
      <c r="F14997" s="4">
        <v>42899388</v>
      </c>
      <c r="G14997" s="4">
        <v>600494</v>
      </c>
      <c r="H14997" s="4">
        <v>28172198</v>
      </c>
      <c r="I14997" s="4">
        <v>269470462</v>
      </c>
      <c r="J14997" s="4">
        <f>SUM(D14997,E14997)</f>
        <v>197798381</v>
      </c>
      <c r="K14997" s="4">
        <v>144528214</v>
      </c>
    </row>
    <row r="14998" spans="1:11" x14ac:dyDescent="0.35">
      <c r="A14998" t="s">
        <v>1378</v>
      </c>
      <c r="B14998" t="s">
        <v>2118</v>
      </c>
      <c r="C14998" t="s">
        <v>1843</v>
      </c>
      <c r="D14998" s="4">
        <v>10242614</v>
      </c>
      <c r="F14998" s="4">
        <v>5798800</v>
      </c>
      <c r="I14998" s="4">
        <v>16041414</v>
      </c>
      <c r="J14998" s="4">
        <v>10242614</v>
      </c>
      <c r="K14998" s="4">
        <v>10242614</v>
      </c>
    </row>
    <row r="14999" spans="1:11" x14ac:dyDescent="0.35">
      <c r="A14999" t="s">
        <v>1378</v>
      </c>
      <c r="B14999" t="s">
        <v>2119</v>
      </c>
      <c r="C14999" t="s">
        <v>1844</v>
      </c>
      <c r="D14999" s="4">
        <v>376434</v>
      </c>
      <c r="F14999" s="4">
        <v>906315</v>
      </c>
      <c r="H14999" s="4">
        <v>129150</v>
      </c>
      <c r="I14999" s="4">
        <v>1411899</v>
      </c>
      <c r="J14999" s="4">
        <v>376434</v>
      </c>
      <c r="K14999" s="4">
        <v>376434</v>
      </c>
    </row>
    <row r="15000" spans="1:11" x14ac:dyDescent="0.35">
      <c r="A15000" t="s">
        <v>1378</v>
      </c>
      <c r="B15000" t="s">
        <v>2120</v>
      </c>
      <c r="C15000" t="s">
        <v>1845</v>
      </c>
      <c r="D15000" s="4">
        <v>34666</v>
      </c>
      <c r="F15000" s="4">
        <v>737625</v>
      </c>
      <c r="I15000" s="4">
        <v>772291</v>
      </c>
      <c r="J15000" s="4">
        <v>34666</v>
      </c>
      <c r="K15000" s="4">
        <v>34666</v>
      </c>
    </row>
    <row r="15001" spans="1:11" x14ac:dyDescent="0.35">
      <c r="A15001" t="s">
        <v>1378</v>
      </c>
      <c r="B15001" t="s">
        <v>2121</v>
      </c>
      <c r="D15001" s="4">
        <v>10653715</v>
      </c>
      <c r="F15001" s="4">
        <v>7442740</v>
      </c>
      <c r="H15001" s="4">
        <v>129150</v>
      </c>
      <c r="I15001" s="4">
        <v>18225605</v>
      </c>
      <c r="J15001" s="4">
        <v>10653715</v>
      </c>
      <c r="K15001" s="4">
        <v>10653715</v>
      </c>
    </row>
    <row r="15002" spans="1:11" x14ac:dyDescent="0.35">
      <c r="A15002" t="s">
        <v>1378</v>
      </c>
      <c r="B15002" t="s">
        <v>2122</v>
      </c>
      <c r="C15002" t="s">
        <v>1846</v>
      </c>
      <c r="D15002" s="4">
        <v>5459656</v>
      </c>
      <c r="I15002" s="4">
        <v>5459656</v>
      </c>
      <c r="J15002" s="4">
        <v>5459656</v>
      </c>
      <c r="K15002" s="4">
        <v>5459656</v>
      </c>
    </row>
    <row r="15003" spans="1:11" x14ac:dyDescent="0.35">
      <c r="A15003" t="s">
        <v>1378</v>
      </c>
      <c r="B15003" t="s">
        <v>2123</v>
      </c>
      <c r="C15003" t="s">
        <v>1847</v>
      </c>
      <c r="D15003" s="4">
        <v>3013726</v>
      </c>
      <c r="F15003" s="4">
        <v>1741468</v>
      </c>
      <c r="I15003" s="4">
        <v>4755194</v>
      </c>
      <c r="J15003" s="4">
        <v>3013726</v>
      </c>
      <c r="K15003" s="4">
        <v>3013726</v>
      </c>
    </row>
    <row r="15004" spans="1:11" x14ac:dyDescent="0.35">
      <c r="A15004" t="s">
        <v>1378</v>
      </c>
      <c r="B15004" t="s">
        <v>2124</v>
      </c>
      <c r="C15004" t="s">
        <v>1848</v>
      </c>
      <c r="D15004" s="4">
        <v>6039</v>
      </c>
      <c r="I15004" s="4">
        <v>6039</v>
      </c>
      <c r="J15004" s="4">
        <v>6039</v>
      </c>
      <c r="K15004" s="4">
        <v>6039</v>
      </c>
    </row>
    <row r="15005" spans="1:11" x14ac:dyDescent="0.35">
      <c r="A15005" t="s">
        <v>1378</v>
      </c>
      <c r="B15005" t="s">
        <v>2125</v>
      </c>
      <c r="D15005" s="4">
        <v>8479420</v>
      </c>
      <c r="F15005" s="4">
        <v>1741468</v>
      </c>
      <c r="I15005" s="4">
        <v>10220888</v>
      </c>
      <c r="J15005" s="4">
        <v>8479420</v>
      </c>
      <c r="K15005" s="4">
        <v>8479420</v>
      </c>
    </row>
    <row r="15006" spans="1:11" x14ac:dyDescent="0.35">
      <c r="A15006" t="s">
        <v>1378</v>
      </c>
      <c r="B15006" t="s">
        <v>2126</v>
      </c>
      <c r="C15006" t="s">
        <v>1850</v>
      </c>
      <c r="D15006" s="4">
        <v>6040</v>
      </c>
      <c r="F15006" s="4">
        <v>1600000</v>
      </c>
      <c r="I15006" s="4">
        <v>1606040</v>
      </c>
      <c r="J15006" s="4">
        <v>6040</v>
      </c>
      <c r="K15006" s="4">
        <v>6040</v>
      </c>
    </row>
    <row r="15007" spans="1:11" x14ac:dyDescent="0.35">
      <c r="A15007" t="s">
        <v>1378</v>
      </c>
      <c r="B15007" t="s">
        <v>2127</v>
      </c>
      <c r="D15007" s="4">
        <v>6040</v>
      </c>
      <c r="F15007" s="4">
        <v>1600000</v>
      </c>
      <c r="I15007" s="4">
        <v>1606040</v>
      </c>
      <c r="J15007" s="4">
        <v>6040</v>
      </c>
      <c r="K15007" s="4">
        <v>6040</v>
      </c>
    </row>
    <row r="15008" spans="1:11" x14ac:dyDescent="0.35">
      <c r="A15008" t="s">
        <v>1378</v>
      </c>
      <c r="B15008" t="s">
        <v>2128</v>
      </c>
      <c r="C15008" t="s">
        <v>1851</v>
      </c>
      <c r="D15008" s="4">
        <v>509262</v>
      </c>
      <c r="I15008" s="4">
        <v>509262</v>
      </c>
      <c r="J15008" s="4">
        <v>509262</v>
      </c>
      <c r="K15008" s="4">
        <v>509262</v>
      </c>
    </row>
    <row r="15009" spans="1:11" x14ac:dyDescent="0.35">
      <c r="A15009" t="s">
        <v>1378</v>
      </c>
      <c r="B15009" t="s">
        <v>2178</v>
      </c>
      <c r="C15009" t="s">
        <v>1899</v>
      </c>
      <c r="G15009" s="4">
        <v>292600</v>
      </c>
      <c r="I15009" s="4">
        <v>292600</v>
      </c>
      <c r="J15009">
        <v>0</v>
      </c>
      <c r="K15009" s="4">
        <v>0</v>
      </c>
    </row>
    <row r="15010" spans="1:11" x14ac:dyDescent="0.35">
      <c r="A15010" t="s">
        <v>1378</v>
      </c>
      <c r="B15010" t="s">
        <v>2129</v>
      </c>
      <c r="C15010" t="s">
        <v>1852</v>
      </c>
      <c r="E15010" s="4">
        <v>5452</v>
      </c>
      <c r="I15010" s="4">
        <v>5452</v>
      </c>
      <c r="J15010">
        <v>5452</v>
      </c>
      <c r="K15010" s="4">
        <v>0</v>
      </c>
    </row>
    <row r="15011" spans="1:11" x14ac:dyDescent="0.35">
      <c r="A15011" t="s">
        <v>1378</v>
      </c>
      <c r="B15011" t="s">
        <v>2130</v>
      </c>
      <c r="C15011" t="s">
        <v>1853</v>
      </c>
      <c r="D15011" s="4">
        <v>41555</v>
      </c>
      <c r="E15011" s="4">
        <v>4617</v>
      </c>
      <c r="I15011" s="4">
        <v>46172</v>
      </c>
      <c r="J15011" s="4">
        <v>46172</v>
      </c>
      <c r="K15011" s="4">
        <v>41555</v>
      </c>
    </row>
    <row r="15012" spans="1:11" x14ac:dyDescent="0.35">
      <c r="A15012" t="s">
        <v>1378</v>
      </c>
      <c r="B15012" t="s">
        <v>2131</v>
      </c>
      <c r="C15012" t="s">
        <v>1854</v>
      </c>
      <c r="F15012" s="4">
        <v>268996</v>
      </c>
      <c r="I15012" s="4">
        <v>268996</v>
      </c>
      <c r="J15012">
        <v>0</v>
      </c>
      <c r="K15012" s="4">
        <v>0</v>
      </c>
    </row>
    <row r="15013" spans="1:11" x14ac:dyDescent="0.35">
      <c r="A15013" t="s">
        <v>1378</v>
      </c>
      <c r="B15013" t="s">
        <v>2132</v>
      </c>
      <c r="C15013" t="s">
        <v>1855</v>
      </c>
      <c r="D15013" s="4">
        <v>16403</v>
      </c>
      <c r="F15013" s="4">
        <v>252467</v>
      </c>
      <c r="I15013" s="4">
        <v>268870</v>
      </c>
      <c r="J15013" s="4">
        <v>16403</v>
      </c>
      <c r="K15013" s="4">
        <v>16403</v>
      </c>
    </row>
    <row r="15014" spans="1:11" x14ac:dyDescent="0.35">
      <c r="A15014" t="s">
        <v>1378</v>
      </c>
      <c r="B15014" t="s">
        <v>2133</v>
      </c>
      <c r="C15014" t="s">
        <v>1856</v>
      </c>
      <c r="F15014" s="4">
        <v>27076</v>
      </c>
      <c r="I15014" s="4">
        <v>27076</v>
      </c>
      <c r="J15014">
        <v>0</v>
      </c>
      <c r="K15014" s="4">
        <v>0</v>
      </c>
    </row>
    <row r="15015" spans="1:11" x14ac:dyDescent="0.35">
      <c r="A15015" t="s">
        <v>1378</v>
      </c>
      <c r="B15015" t="s">
        <v>2134</v>
      </c>
      <c r="C15015" t="s">
        <v>1857</v>
      </c>
      <c r="F15015" s="4">
        <v>4074</v>
      </c>
      <c r="I15015" s="4">
        <v>4074</v>
      </c>
      <c r="J15015">
        <v>0</v>
      </c>
      <c r="K15015" s="4">
        <v>0</v>
      </c>
    </row>
    <row r="15016" spans="1:11" x14ac:dyDescent="0.35">
      <c r="A15016" t="s">
        <v>1378</v>
      </c>
      <c r="B15016" t="s">
        <v>2193</v>
      </c>
      <c r="C15016" t="s">
        <v>1914</v>
      </c>
      <c r="F15016" s="4">
        <v>45410</v>
      </c>
      <c r="I15016" s="4">
        <v>45410</v>
      </c>
      <c r="J15016">
        <v>0</v>
      </c>
      <c r="K15016" s="4">
        <v>0</v>
      </c>
    </row>
    <row r="15017" spans="1:11" x14ac:dyDescent="0.35">
      <c r="A15017" t="s">
        <v>1378</v>
      </c>
      <c r="B15017" t="s">
        <v>2135</v>
      </c>
      <c r="C15017" t="s">
        <v>1858</v>
      </c>
      <c r="F15017" s="4">
        <v>15586</v>
      </c>
      <c r="I15017" s="4">
        <v>15586</v>
      </c>
      <c r="J15017">
        <v>0</v>
      </c>
      <c r="K15017" s="4">
        <v>0</v>
      </c>
    </row>
    <row r="15018" spans="1:11" x14ac:dyDescent="0.35">
      <c r="A15018" t="s">
        <v>1378</v>
      </c>
      <c r="B15018" t="s">
        <v>2136</v>
      </c>
      <c r="C15018" t="s">
        <v>1859</v>
      </c>
      <c r="E15018" s="4">
        <v>105421</v>
      </c>
      <c r="F15018" s="4">
        <v>200003</v>
      </c>
      <c r="H15018" s="4">
        <v>112228</v>
      </c>
      <c r="I15018" s="4">
        <v>417652</v>
      </c>
      <c r="J15018">
        <v>105421</v>
      </c>
      <c r="K15018" s="4">
        <v>0</v>
      </c>
    </row>
    <row r="15019" spans="1:11" x14ac:dyDescent="0.35">
      <c r="A15019" t="s">
        <v>1378</v>
      </c>
      <c r="B15019" t="s">
        <v>2137</v>
      </c>
      <c r="C15019" t="s">
        <v>1860</v>
      </c>
      <c r="E15019" s="4">
        <v>0</v>
      </c>
      <c r="F15019" s="4">
        <v>326109</v>
      </c>
      <c r="I15019" s="4">
        <v>326109</v>
      </c>
      <c r="J15019">
        <v>0</v>
      </c>
      <c r="K15019" s="4">
        <v>0</v>
      </c>
    </row>
    <row r="15020" spans="1:11" x14ac:dyDescent="0.35">
      <c r="A15020" t="s">
        <v>1378</v>
      </c>
      <c r="B15020" t="s">
        <v>2138</v>
      </c>
      <c r="C15020" t="s">
        <v>1861</v>
      </c>
      <c r="D15020" s="4">
        <v>97935</v>
      </c>
      <c r="I15020" s="4">
        <v>97935</v>
      </c>
      <c r="J15020" s="4">
        <v>97935</v>
      </c>
      <c r="K15020" s="4">
        <v>97935</v>
      </c>
    </row>
    <row r="15021" spans="1:11" x14ac:dyDescent="0.35">
      <c r="A15021" t="s">
        <v>1378</v>
      </c>
      <c r="B15021" t="s">
        <v>2139</v>
      </c>
      <c r="C15021" t="s">
        <v>1862</v>
      </c>
      <c r="E15021" s="4">
        <v>0</v>
      </c>
      <c r="F15021" s="4">
        <v>170929</v>
      </c>
      <c r="I15021" s="4">
        <v>170929</v>
      </c>
      <c r="J15021">
        <v>0</v>
      </c>
      <c r="K15021" s="4">
        <v>0</v>
      </c>
    </row>
    <row r="15022" spans="1:11" x14ac:dyDescent="0.35">
      <c r="A15022" t="s">
        <v>1378</v>
      </c>
      <c r="B15022" t="s">
        <v>2141</v>
      </c>
      <c r="D15022" s="4">
        <v>665155</v>
      </c>
      <c r="E15022" s="4">
        <v>115490</v>
      </c>
      <c r="F15022" s="4">
        <v>1310649</v>
      </c>
      <c r="G15022" s="4">
        <v>292600</v>
      </c>
      <c r="H15022" s="4">
        <v>112228</v>
      </c>
      <c r="I15022" s="4">
        <v>2496122</v>
      </c>
      <c r="J15022" s="4">
        <v>780645</v>
      </c>
      <c r="K15022" s="4">
        <v>665155</v>
      </c>
    </row>
    <row r="15023" spans="1:11" x14ac:dyDescent="0.35">
      <c r="A15023" t="s">
        <v>1378</v>
      </c>
      <c r="B15023" t="s">
        <v>2143</v>
      </c>
      <c r="C15023" t="s">
        <v>1865</v>
      </c>
      <c r="H15023" s="4">
        <v>21597</v>
      </c>
      <c r="I15023" s="4">
        <v>21597</v>
      </c>
      <c r="J15023">
        <v>0</v>
      </c>
      <c r="K15023" s="4">
        <v>0</v>
      </c>
    </row>
    <row r="15024" spans="1:11" x14ac:dyDescent="0.35">
      <c r="A15024" t="s">
        <v>1378</v>
      </c>
      <c r="B15024" t="s">
        <v>2144</v>
      </c>
      <c r="C15024" t="s">
        <v>1866</v>
      </c>
      <c r="I15024" s="4">
        <v>0</v>
      </c>
      <c r="J15024">
        <v>0</v>
      </c>
      <c r="K15024" s="4">
        <v>0</v>
      </c>
    </row>
    <row r="15025" spans="1:11" x14ac:dyDescent="0.35">
      <c r="A15025" t="s">
        <v>1378</v>
      </c>
      <c r="B15025" t="s">
        <v>2145</v>
      </c>
      <c r="C15025" t="s">
        <v>1867</v>
      </c>
      <c r="D15025" s="4">
        <v>150000</v>
      </c>
      <c r="E15025" s="4">
        <v>9000</v>
      </c>
      <c r="F15025" s="4">
        <v>800000</v>
      </c>
      <c r="G15025" s="4">
        <v>87440</v>
      </c>
      <c r="H15025" s="4">
        <v>653418</v>
      </c>
      <c r="I15025" s="4">
        <v>1699858</v>
      </c>
      <c r="J15025" s="4">
        <v>159000</v>
      </c>
      <c r="K15025" s="4">
        <v>150000</v>
      </c>
    </row>
    <row r="15026" spans="1:11" x14ac:dyDescent="0.35">
      <c r="A15026" t="s">
        <v>1378</v>
      </c>
      <c r="B15026" t="s">
        <v>2146</v>
      </c>
      <c r="C15026" t="s">
        <v>1868</v>
      </c>
      <c r="F15026" s="4">
        <v>5259</v>
      </c>
      <c r="H15026" s="4">
        <v>739077</v>
      </c>
      <c r="I15026" s="4">
        <v>744337</v>
      </c>
      <c r="J15026">
        <v>0</v>
      </c>
      <c r="K15026" s="4">
        <v>0</v>
      </c>
    </row>
    <row r="15027" spans="1:11" x14ac:dyDescent="0.35">
      <c r="A15027" t="s">
        <v>1378</v>
      </c>
      <c r="B15027" t="s">
        <v>2147</v>
      </c>
      <c r="C15027" t="s">
        <v>1869</v>
      </c>
      <c r="H15027" s="4">
        <v>288000</v>
      </c>
      <c r="I15027" s="4">
        <v>288000</v>
      </c>
      <c r="J15027">
        <v>0</v>
      </c>
      <c r="K15027" s="4">
        <v>0</v>
      </c>
    </row>
    <row r="15028" spans="1:11" x14ac:dyDescent="0.35">
      <c r="A15028" t="s">
        <v>1378</v>
      </c>
      <c r="B15028" t="s">
        <v>2148</v>
      </c>
      <c r="C15028" t="s">
        <v>1870</v>
      </c>
      <c r="D15028" s="4">
        <v>3381</v>
      </c>
      <c r="F15028" s="4">
        <v>25717</v>
      </c>
      <c r="H15028" s="4">
        <v>3173042</v>
      </c>
      <c r="I15028" s="4">
        <v>3202140</v>
      </c>
      <c r="J15028" s="4">
        <v>3381</v>
      </c>
      <c r="K15028" s="4">
        <v>3381</v>
      </c>
    </row>
    <row r="15029" spans="1:11" x14ac:dyDescent="0.35">
      <c r="A15029" t="s">
        <v>1378</v>
      </c>
      <c r="B15029" t="s">
        <v>2149</v>
      </c>
      <c r="C15029" t="s">
        <v>1871</v>
      </c>
      <c r="F15029" s="4">
        <v>4300000</v>
      </c>
      <c r="G15029" s="4">
        <v>55378</v>
      </c>
      <c r="H15029" s="4">
        <v>73845</v>
      </c>
      <c r="I15029" s="4">
        <v>4429223</v>
      </c>
      <c r="J15029">
        <v>0</v>
      </c>
      <c r="K15029" s="4">
        <v>0</v>
      </c>
    </row>
    <row r="15030" spans="1:11" x14ac:dyDescent="0.35">
      <c r="A15030" t="s">
        <v>1378</v>
      </c>
      <c r="B15030" t="s">
        <v>2150</v>
      </c>
      <c r="C15030" t="s">
        <v>1872</v>
      </c>
      <c r="D15030" s="4">
        <v>49000</v>
      </c>
      <c r="I15030" s="4">
        <v>49000</v>
      </c>
      <c r="J15030" s="4">
        <v>49000</v>
      </c>
      <c r="K15030" s="4">
        <v>49000</v>
      </c>
    </row>
    <row r="15031" spans="1:11" x14ac:dyDescent="0.35">
      <c r="A15031" t="s">
        <v>1378</v>
      </c>
      <c r="B15031" t="s">
        <v>2153</v>
      </c>
      <c r="C15031" t="s">
        <v>1875</v>
      </c>
      <c r="H15031" s="4">
        <v>139490</v>
      </c>
      <c r="I15031" s="4">
        <v>139490</v>
      </c>
      <c r="J15031">
        <v>0</v>
      </c>
      <c r="K15031" s="4">
        <v>0</v>
      </c>
    </row>
    <row r="15032" spans="1:11" x14ac:dyDescent="0.35">
      <c r="A15032" t="s">
        <v>1378</v>
      </c>
      <c r="B15032" t="s">
        <v>2154</v>
      </c>
      <c r="C15032" t="s">
        <v>1876</v>
      </c>
      <c r="D15032" s="4">
        <v>0</v>
      </c>
      <c r="H15032" s="4">
        <v>50400</v>
      </c>
      <c r="I15032" s="4">
        <v>50400</v>
      </c>
      <c r="J15032" s="4">
        <v>0</v>
      </c>
      <c r="K15032" s="4">
        <v>0</v>
      </c>
    </row>
    <row r="15033" spans="1:11" x14ac:dyDescent="0.35">
      <c r="A15033" t="s">
        <v>1378</v>
      </c>
      <c r="B15033" t="s">
        <v>2156</v>
      </c>
      <c r="D15033" s="4">
        <v>202381</v>
      </c>
      <c r="E15033" s="4">
        <v>9000</v>
      </c>
      <c r="F15033" s="4">
        <v>5130977</v>
      </c>
      <c r="G15033" s="4">
        <v>142818</v>
      </c>
      <c r="H15033" s="4">
        <v>5138870</v>
      </c>
      <c r="I15033" s="4">
        <v>10624045</v>
      </c>
      <c r="J15033" s="4">
        <v>211381</v>
      </c>
      <c r="K15033" s="4">
        <v>202381</v>
      </c>
    </row>
    <row r="15034" spans="1:11" x14ac:dyDescent="0.35">
      <c r="A15034" t="s">
        <v>1378</v>
      </c>
      <c r="B15034" t="s">
        <v>2157</v>
      </c>
      <c r="C15034" t="s">
        <v>1879</v>
      </c>
      <c r="D15034" s="4">
        <v>1127896</v>
      </c>
      <c r="I15034" s="4">
        <v>1127896</v>
      </c>
      <c r="J15034" s="4">
        <v>1127896</v>
      </c>
      <c r="K15034" s="4">
        <v>1127896</v>
      </c>
    </row>
    <row r="15035" spans="1:11" x14ac:dyDescent="0.35">
      <c r="A15035" t="s">
        <v>1378</v>
      </c>
      <c r="B15035" t="s">
        <v>2158</v>
      </c>
      <c r="C15035" t="s">
        <v>1880</v>
      </c>
      <c r="D15035" s="4">
        <v>342967</v>
      </c>
      <c r="I15035" s="4">
        <v>342967</v>
      </c>
      <c r="J15035" s="4">
        <v>342967</v>
      </c>
      <c r="K15035" s="4">
        <v>342967</v>
      </c>
    </row>
    <row r="15036" spans="1:11" x14ac:dyDescent="0.35">
      <c r="A15036" t="s">
        <v>1378</v>
      </c>
      <c r="B15036" t="s">
        <v>2159</v>
      </c>
      <c r="C15036" t="s">
        <v>1881</v>
      </c>
      <c r="D15036" s="4">
        <v>351175</v>
      </c>
      <c r="I15036" s="4">
        <v>351175</v>
      </c>
      <c r="J15036" s="4">
        <v>351175</v>
      </c>
      <c r="K15036" s="4">
        <v>351175</v>
      </c>
    </row>
    <row r="15037" spans="1:11" x14ac:dyDescent="0.35">
      <c r="A15037" t="s">
        <v>1378</v>
      </c>
      <c r="B15037" t="s">
        <v>2161</v>
      </c>
      <c r="C15037" t="s">
        <v>1883</v>
      </c>
      <c r="D15037" s="4">
        <v>4919</v>
      </c>
      <c r="I15037" s="4">
        <v>4919</v>
      </c>
      <c r="J15037" s="4">
        <v>4919</v>
      </c>
      <c r="K15037" s="4">
        <v>4919</v>
      </c>
    </row>
    <row r="15038" spans="1:11" x14ac:dyDescent="0.35">
      <c r="A15038" t="s">
        <v>1378</v>
      </c>
      <c r="B15038" t="s">
        <v>2162</v>
      </c>
      <c r="C15038" t="s">
        <v>1884</v>
      </c>
      <c r="D15038" s="4">
        <v>3499</v>
      </c>
      <c r="I15038" s="4">
        <v>3499</v>
      </c>
      <c r="J15038" s="4">
        <v>3499</v>
      </c>
      <c r="K15038" s="4">
        <v>3499</v>
      </c>
    </row>
    <row r="15039" spans="1:11" x14ac:dyDescent="0.35">
      <c r="A15039" t="s">
        <v>1378</v>
      </c>
      <c r="B15039" t="s">
        <v>2163</v>
      </c>
      <c r="D15039" s="4">
        <v>1830456</v>
      </c>
      <c r="I15039" s="4">
        <v>1830456</v>
      </c>
      <c r="J15039" s="4">
        <v>1830456</v>
      </c>
      <c r="K15039" s="4">
        <v>1830456</v>
      </c>
    </row>
    <row r="15040" spans="1:11" x14ac:dyDescent="0.35">
      <c r="A15040" t="s">
        <v>1378</v>
      </c>
      <c r="B15040" t="s">
        <v>2164</v>
      </c>
      <c r="C15040" t="s">
        <v>1886</v>
      </c>
      <c r="H15040" s="4">
        <v>117830</v>
      </c>
      <c r="I15040" s="4">
        <v>117830</v>
      </c>
      <c r="J15040">
        <v>0</v>
      </c>
      <c r="K15040" s="4">
        <v>0</v>
      </c>
    </row>
    <row r="15041" spans="1:11" x14ac:dyDescent="0.35">
      <c r="A15041" t="s">
        <v>1378</v>
      </c>
      <c r="B15041" t="s">
        <v>2165</v>
      </c>
      <c r="H15041" s="4">
        <v>117830</v>
      </c>
      <c r="I15041" s="4">
        <v>117830</v>
      </c>
      <c r="J15041">
        <v>0</v>
      </c>
      <c r="K15041" s="4">
        <v>0</v>
      </c>
    </row>
    <row r="15042" spans="1:11" x14ac:dyDescent="0.35">
      <c r="A15042" t="s">
        <v>1378</v>
      </c>
      <c r="B15042" t="s">
        <v>2166</v>
      </c>
      <c r="C15042" t="s">
        <v>1888</v>
      </c>
      <c r="H15042" s="4">
        <v>480000</v>
      </c>
      <c r="I15042" s="4">
        <v>480000</v>
      </c>
      <c r="J15042">
        <v>0</v>
      </c>
      <c r="K15042" s="4">
        <v>0</v>
      </c>
    </row>
    <row r="15043" spans="1:11" x14ac:dyDescent="0.35">
      <c r="A15043" t="s">
        <v>1378</v>
      </c>
      <c r="B15043" t="s">
        <v>2167</v>
      </c>
      <c r="C15043" t="s">
        <v>1889</v>
      </c>
      <c r="H15043" s="4">
        <v>52500</v>
      </c>
      <c r="I15043" s="4">
        <v>52500</v>
      </c>
      <c r="J15043">
        <v>0</v>
      </c>
      <c r="K15043" s="4">
        <v>0</v>
      </c>
    </row>
    <row r="15044" spans="1:11" x14ac:dyDescent="0.35">
      <c r="A15044" t="s">
        <v>1378</v>
      </c>
      <c r="B15044" t="s">
        <v>2168</v>
      </c>
      <c r="C15044" t="s">
        <v>1890</v>
      </c>
      <c r="H15044" s="4">
        <v>37500</v>
      </c>
      <c r="I15044" s="4">
        <v>37500</v>
      </c>
      <c r="J15044">
        <v>0</v>
      </c>
      <c r="K15044" s="4">
        <v>0</v>
      </c>
    </row>
    <row r="15045" spans="1:11" x14ac:dyDescent="0.35">
      <c r="A15045" t="s">
        <v>1378</v>
      </c>
      <c r="B15045" t="s">
        <v>2169</v>
      </c>
      <c r="H15045" s="4">
        <v>570000</v>
      </c>
      <c r="I15045" s="4">
        <v>570000</v>
      </c>
      <c r="J15045">
        <v>0</v>
      </c>
      <c r="K15045" s="4">
        <v>0</v>
      </c>
    </row>
    <row r="15046" spans="1:11" x14ac:dyDescent="0.35">
      <c r="A15046" t="s">
        <v>1378</v>
      </c>
      <c r="B15046" t="s">
        <v>2170</v>
      </c>
      <c r="D15046" s="4">
        <v>21837167</v>
      </c>
      <c r="E15046" s="4">
        <v>124490</v>
      </c>
      <c r="F15046" s="4">
        <v>17225834</v>
      </c>
      <c r="G15046" s="4">
        <v>435418</v>
      </c>
      <c r="H15046" s="4">
        <v>6068078</v>
      </c>
      <c r="I15046" s="4">
        <v>45690987</v>
      </c>
      <c r="J15046" s="4">
        <f>SUM(D15046,E15046)</f>
        <v>21961657</v>
      </c>
      <c r="K15046" s="4">
        <v>21837167</v>
      </c>
    </row>
    <row r="15047" spans="1:11" x14ac:dyDescent="0.35">
      <c r="A15047" t="s">
        <v>1965</v>
      </c>
      <c r="B15047" t="s">
        <v>2118</v>
      </c>
      <c r="C15047" t="s">
        <v>1843</v>
      </c>
      <c r="D15047" s="4">
        <v>16096913</v>
      </c>
      <c r="F15047" s="4">
        <v>9842000</v>
      </c>
      <c r="I15047" s="4">
        <v>25938913</v>
      </c>
      <c r="J15047" s="4">
        <v>16096913</v>
      </c>
      <c r="K15047" s="4">
        <v>16096913</v>
      </c>
    </row>
    <row r="15048" spans="1:11" x14ac:dyDescent="0.35">
      <c r="A15048" t="s">
        <v>1965</v>
      </c>
      <c r="B15048" t="s">
        <v>2119</v>
      </c>
      <c r="C15048" t="s">
        <v>1844</v>
      </c>
      <c r="D15048" s="4">
        <v>2082737</v>
      </c>
      <c r="E15048" s="4">
        <v>24944</v>
      </c>
      <c r="H15048" s="4">
        <v>418787</v>
      </c>
      <c r="I15048" s="4">
        <v>2526468</v>
      </c>
      <c r="J15048" s="4">
        <v>2107681</v>
      </c>
      <c r="K15048" s="4">
        <v>2082737</v>
      </c>
    </row>
    <row r="15049" spans="1:11" x14ac:dyDescent="0.35">
      <c r="A15049" t="s">
        <v>1965</v>
      </c>
      <c r="B15049" t="s">
        <v>2120</v>
      </c>
      <c r="C15049" t="s">
        <v>1845</v>
      </c>
      <c r="D15049" s="4">
        <v>1883151</v>
      </c>
      <c r="I15049" s="4">
        <v>1883151</v>
      </c>
      <c r="J15049" s="4">
        <v>1883151</v>
      </c>
      <c r="K15049" s="4">
        <v>1883151</v>
      </c>
    </row>
    <row r="15050" spans="1:11" x14ac:dyDescent="0.35">
      <c r="A15050" t="s">
        <v>1965</v>
      </c>
      <c r="B15050" t="s">
        <v>2121</v>
      </c>
      <c r="D15050" s="4">
        <v>20062801</v>
      </c>
      <c r="E15050" s="4">
        <v>24944</v>
      </c>
      <c r="F15050" s="4">
        <v>9842000</v>
      </c>
      <c r="H15050" s="4">
        <v>418787</v>
      </c>
      <c r="I15050" s="4">
        <v>30348532</v>
      </c>
      <c r="J15050" s="4">
        <v>20087745</v>
      </c>
      <c r="K15050" s="4">
        <v>20062801</v>
      </c>
    </row>
    <row r="15051" spans="1:11" x14ac:dyDescent="0.35">
      <c r="A15051" t="s">
        <v>1965</v>
      </c>
      <c r="B15051" t="s">
        <v>2122</v>
      </c>
      <c r="C15051" t="s">
        <v>1846</v>
      </c>
      <c r="D15051" s="4">
        <v>12111733</v>
      </c>
      <c r="E15051" s="4">
        <v>4186</v>
      </c>
      <c r="I15051" s="4">
        <v>12115919</v>
      </c>
      <c r="J15051" s="4">
        <v>12115919</v>
      </c>
      <c r="K15051" s="4">
        <v>12111733</v>
      </c>
    </row>
    <row r="15052" spans="1:11" x14ac:dyDescent="0.35">
      <c r="A15052" t="s">
        <v>1965</v>
      </c>
      <c r="B15052" t="s">
        <v>2123</v>
      </c>
      <c r="C15052" t="s">
        <v>1847</v>
      </c>
      <c r="D15052" s="4">
        <v>8051665</v>
      </c>
      <c r="F15052" s="4">
        <v>675676</v>
      </c>
      <c r="I15052" s="4">
        <v>8727340</v>
      </c>
      <c r="J15052" s="4">
        <v>8051665</v>
      </c>
      <c r="K15052" s="4">
        <v>8051665</v>
      </c>
    </row>
    <row r="15053" spans="1:11" x14ac:dyDescent="0.35">
      <c r="A15053" t="s">
        <v>1965</v>
      </c>
      <c r="B15053" t="s">
        <v>2124</v>
      </c>
      <c r="C15053" t="s">
        <v>1848</v>
      </c>
      <c r="D15053" s="4">
        <v>7363</v>
      </c>
      <c r="I15053" s="4">
        <v>7363</v>
      </c>
      <c r="J15053" s="4">
        <v>7363</v>
      </c>
      <c r="K15053" s="4">
        <v>7363</v>
      </c>
    </row>
    <row r="15054" spans="1:11" x14ac:dyDescent="0.35">
      <c r="A15054" t="s">
        <v>1965</v>
      </c>
      <c r="B15054" t="s">
        <v>2125</v>
      </c>
      <c r="D15054" s="4">
        <v>20170760</v>
      </c>
      <c r="E15054" s="4">
        <v>4186</v>
      </c>
      <c r="F15054" s="4">
        <v>675676</v>
      </c>
      <c r="I15054" s="4">
        <v>20850622</v>
      </c>
      <c r="J15054" s="4">
        <v>20174946</v>
      </c>
      <c r="K15054" s="4">
        <v>20170760</v>
      </c>
    </row>
    <row r="15055" spans="1:11" x14ac:dyDescent="0.35">
      <c r="A15055" t="s">
        <v>1965</v>
      </c>
      <c r="B15055" t="s">
        <v>2126</v>
      </c>
      <c r="C15055" t="s">
        <v>1850</v>
      </c>
      <c r="G15055" s="4">
        <v>3200000</v>
      </c>
      <c r="I15055" s="4">
        <v>3200000</v>
      </c>
      <c r="J15055">
        <v>0</v>
      </c>
      <c r="K15055" s="4">
        <v>0</v>
      </c>
    </row>
    <row r="15056" spans="1:11" x14ac:dyDescent="0.35">
      <c r="A15056" t="s">
        <v>1965</v>
      </c>
      <c r="B15056" t="s">
        <v>2127</v>
      </c>
      <c r="G15056" s="4">
        <v>3200000</v>
      </c>
      <c r="I15056" s="4">
        <v>3200000</v>
      </c>
      <c r="J15056">
        <v>0</v>
      </c>
      <c r="K15056" s="4">
        <v>0</v>
      </c>
    </row>
    <row r="15057" spans="1:11" x14ac:dyDescent="0.35">
      <c r="A15057" t="s">
        <v>1965</v>
      </c>
      <c r="B15057" t="s">
        <v>2128</v>
      </c>
      <c r="C15057" t="s">
        <v>1851</v>
      </c>
      <c r="D15057" s="4">
        <v>528199</v>
      </c>
      <c r="I15057" s="4">
        <v>528199</v>
      </c>
      <c r="J15057" s="4">
        <v>528199</v>
      </c>
      <c r="K15057" s="4">
        <v>528199</v>
      </c>
    </row>
    <row r="15058" spans="1:11" x14ac:dyDescent="0.35">
      <c r="A15058" t="s">
        <v>1965</v>
      </c>
      <c r="B15058" t="s">
        <v>2129</v>
      </c>
      <c r="C15058" t="s">
        <v>1852</v>
      </c>
      <c r="E15058" s="4">
        <v>4089</v>
      </c>
      <c r="I15058" s="4">
        <v>4089</v>
      </c>
      <c r="J15058">
        <v>4089</v>
      </c>
      <c r="K15058" s="4">
        <v>0</v>
      </c>
    </row>
    <row r="15059" spans="1:11" x14ac:dyDescent="0.35">
      <c r="A15059" t="s">
        <v>1965</v>
      </c>
      <c r="B15059" t="s">
        <v>2130</v>
      </c>
      <c r="C15059" t="s">
        <v>1853</v>
      </c>
      <c r="E15059" s="4">
        <v>1539</v>
      </c>
      <c r="I15059" s="4">
        <v>1539</v>
      </c>
      <c r="J15059">
        <v>1539</v>
      </c>
      <c r="K15059" s="4">
        <v>0</v>
      </c>
    </row>
    <row r="15060" spans="1:11" x14ac:dyDescent="0.35">
      <c r="A15060" t="s">
        <v>1965</v>
      </c>
      <c r="B15060" t="s">
        <v>2131</v>
      </c>
      <c r="C15060" t="s">
        <v>1854</v>
      </c>
      <c r="D15060" s="4">
        <v>336245</v>
      </c>
      <c r="I15060" s="4">
        <v>336245</v>
      </c>
      <c r="J15060" s="4">
        <v>336245</v>
      </c>
      <c r="K15060" s="4">
        <v>336245</v>
      </c>
    </row>
    <row r="15061" spans="1:11" x14ac:dyDescent="0.35">
      <c r="A15061" t="s">
        <v>1965</v>
      </c>
      <c r="B15061" t="s">
        <v>2132</v>
      </c>
      <c r="C15061" t="s">
        <v>1855</v>
      </c>
      <c r="D15061" s="4">
        <v>21812</v>
      </c>
      <c r="F15061" s="4">
        <v>193190</v>
      </c>
      <c r="I15061" s="4">
        <v>215003</v>
      </c>
      <c r="J15061" s="4">
        <v>21812</v>
      </c>
      <c r="K15061" s="4">
        <v>21812</v>
      </c>
    </row>
    <row r="15062" spans="1:11" x14ac:dyDescent="0.35">
      <c r="A15062" t="s">
        <v>1965</v>
      </c>
      <c r="B15062" t="s">
        <v>2133</v>
      </c>
      <c r="C15062" t="s">
        <v>1856</v>
      </c>
      <c r="D15062" s="4">
        <v>37430</v>
      </c>
      <c r="I15062" s="4">
        <v>37430</v>
      </c>
      <c r="J15062" s="4">
        <v>37430</v>
      </c>
      <c r="K15062" s="4">
        <v>37430</v>
      </c>
    </row>
    <row r="15063" spans="1:11" x14ac:dyDescent="0.35">
      <c r="A15063" t="s">
        <v>1965</v>
      </c>
      <c r="B15063" t="s">
        <v>2134</v>
      </c>
      <c r="C15063" t="s">
        <v>1857</v>
      </c>
      <c r="D15063" s="4">
        <v>17653</v>
      </c>
      <c r="F15063" s="4">
        <v>1358</v>
      </c>
      <c r="I15063" s="4">
        <v>19011</v>
      </c>
      <c r="J15063" s="4">
        <v>17653</v>
      </c>
      <c r="K15063" s="4">
        <v>17653</v>
      </c>
    </row>
    <row r="15064" spans="1:11" x14ac:dyDescent="0.35">
      <c r="A15064" t="s">
        <v>1965</v>
      </c>
      <c r="B15064" t="s">
        <v>2135</v>
      </c>
      <c r="C15064" t="s">
        <v>1858</v>
      </c>
      <c r="D15064" s="4">
        <v>16088</v>
      </c>
      <c r="I15064" s="4">
        <v>16088</v>
      </c>
      <c r="J15064" s="4">
        <v>16088</v>
      </c>
      <c r="K15064" s="4">
        <v>16088</v>
      </c>
    </row>
    <row r="15065" spans="1:11" x14ac:dyDescent="0.35">
      <c r="A15065" t="s">
        <v>1965</v>
      </c>
      <c r="B15065" t="s">
        <v>2136</v>
      </c>
      <c r="C15065" t="s">
        <v>1859</v>
      </c>
      <c r="D15065" s="4">
        <v>300000</v>
      </c>
      <c r="E15065" s="4">
        <v>105421</v>
      </c>
      <c r="F15065" s="4">
        <v>3</v>
      </c>
      <c r="H15065" s="4">
        <v>125000</v>
      </c>
      <c r="I15065" s="4">
        <v>530424</v>
      </c>
      <c r="J15065" s="4">
        <v>405421</v>
      </c>
      <c r="K15065" s="4">
        <v>300000</v>
      </c>
    </row>
    <row r="15066" spans="1:11" x14ac:dyDescent="0.35">
      <c r="A15066" t="s">
        <v>1965</v>
      </c>
      <c r="B15066" t="s">
        <v>2137</v>
      </c>
      <c r="C15066" t="s">
        <v>1860</v>
      </c>
      <c r="D15066" s="4">
        <v>434812</v>
      </c>
      <c r="H15066" s="4">
        <v>108703</v>
      </c>
      <c r="I15066" s="4">
        <v>543515</v>
      </c>
      <c r="J15066" s="4">
        <v>434812</v>
      </c>
      <c r="K15066" s="4">
        <v>434812</v>
      </c>
    </row>
    <row r="15067" spans="1:11" x14ac:dyDescent="0.35">
      <c r="A15067" t="s">
        <v>1965</v>
      </c>
      <c r="B15067" t="s">
        <v>2138</v>
      </c>
      <c r="C15067" t="s">
        <v>1861</v>
      </c>
      <c r="D15067" s="4">
        <v>93039</v>
      </c>
      <c r="I15067" s="4">
        <v>93039</v>
      </c>
      <c r="J15067">
        <v>93039</v>
      </c>
      <c r="K15067">
        <v>93039</v>
      </c>
    </row>
    <row r="15068" spans="1:11" x14ac:dyDescent="0.35">
      <c r="A15068" t="s">
        <v>1965</v>
      </c>
      <c r="B15068" t="s">
        <v>2139</v>
      </c>
      <c r="C15068" t="s">
        <v>1862</v>
      </c>
      <c r="D15068" s="4">
        <v>427321</v>
      </c>
      <c r="I15068" s="4">
        <v>427321</v>
      </c>
      <c r="J15068">
        <v>427321</v>
      </c>
      <c r="K15068">
        <v>427321</v>
      </c>
    </row>
    <row r="15069" spans="1:11" x14ac:dyDescent="0.35">
      <c r="A15069" t="s">
        <v>1965</v>
      </c>
      <c r="B15069" t="s">
        <v>2141</v>
      </c>
      <c r="D15069" s="4">
        <v>2212599</v>
      </c>
      <c r="E15069" s="4">
        <v>111049</v>
      </c>
      <c r="F15069" s="4">
        <v>194551</v>
      </c>
      <c r="H15069" s="4">
        <v>233703</v>
      </c>
      <c r="I15069" s="4">
        <v>2751902</v>
      </c>
      <c r="J15069">
        <v>2212599</v>
      </c>
      <c r="K15069">
        <v>2323648</v>
      </c>
    </row>
    <row r="15070" spans="1:11" x14ac:dyDescent="0.35">
      <c r="A15070" t="s">
        <v>1965</v>
      </c>
      <c r="B15070" t="s">
        <v>2144</v>
      </c>
      <c r="C15070" t="s">
        <v>1866</v>
      </c>
      <c r="I15070" s="4">
        <v>0</v>
      </c>
      <c r="J15070">
        <v>0</v>
      </c>
      <c r="K15070">
        <v>0</v>
      </c>
    </row>
    <row r="15071" spans="1:11" x14ac:dyDescent="0.35">
      <c r="A15071" t="s">
        <v>1965</v>
      </c>
      <c r="B15071" t="s">
        <v>2145</v>
      </c>
      <c r="C15071" t="s">
        <v>1867</v>
      </c>
      <c r="H15071" s="4">
        <v>815776</v>
      </c>
      <c r="I15071" s="4">
        <v>815776</v>
      </c>
      <c r="J15071">
        <v>0</v>
      </c>
      <c r="K15071">
        <v>0</v>
      </c>
    </row>
    <row r="15072" spans="1:11" x14ac:dyDescent="0.35">
      <c r="A15072" t="s">
        <v>1965</v>
      </c>
      <c r="B15072" t="s">
        <v>2146</v>
      </c>
      <c r="C15072" t="s">
        <v>1868</v>
      </c>
      <c r="H15072" s="4">
        <v>796474</v>
      </c>
      <c r="I15072" s="4">
        <v>796474</v>
      </c>
      <c r="J15072">
        <v>0</v>
      </c>
      <c r="K15072">
        <v>0</v>
      </c>
    </row>
    <row r="15073" spans="1:11" x14ac:dyDescent="0.35">
      <c r="A15073" t="s">
        <v>1965</v>
      </c>
      <c r="B15073" t="s">
        <v>2147</v>
      </c>
      <c r="C15073" t="s">
        <v>1869</v>
      </c>
      <c r="H15073" s="4">
        <v>288000</v>
      </c>
      <c r="I15073" s="4">
        <v>288000</v>
      </c>
      <c r="J15073">
        <v>0</v>
      </c>
      <c r="K15073">
        <v>0</v>
      </c>
    </row>
    <row r="15074" spans="1:11" x14ac:dyDescent="0.35">
      <c r="A15074" t="s">
        <v>1965</v>
      </c>
      <c r="B15074" t="s">
        <v>2148</v>
      </c>
      <c r="C15074" t="s">
        <v>1870</v>
      </c>
      <c r="D15074" s="4">
        <v>6420</v>
      </c>
      <c r="E15074" s="4">
        <v>12415</v>
      </c>
      <c r="H15074" s="4">
        <v>3027927</v>
      </c>
      <c r="I15074" s="4">
        <v>3046762</v>
      </c>
      <c r="J15074">
        <v>6420</v>
      </c>
      <c r="K15074">
        <v>18835</v>
      </c>
    </row>
    <row r="15075" spans="1:11" x14ac:dyDescent="0.35">
      <c r="A15075" t="s">
        <v>1965</v>
      </c>
      <c r="B15075" t="s">
        <v>2149</v>
      </c>
      <c r="C15075" t="s">
        <v>1871</v>
      </c>
      <c r="F15075" s="4">
        <v>4330000</v>
      </c>
      <c r="G15075" s="4">
        <v>55378</v>
      </c>
      <c r="H15075" s="4">
        <v>115612</v>
      </c>
      <c r="I15075" s="4">
        <v>4500990</v>
      </c>
      <c r="J15075">
        <v>0</v>
      </c>
      <c r="K15075">
        <v>0</v>
      </c>
    </row>
    <row r="15076" spans="1:11" x14ac:dyDescent="0.35">
      <c r="A15076" t="s">
        <v>1965</v>
      </c>
      <c r="B15076" t="s">
        <v>2150</v>
      </c>
      <c r="C15076" t="s">
        <v>1872</v>
      </c>
      <c r="D15076" s="4">
        <v>98000</v>
      </c>
      <c r="I15076" s="4">
        <v>98000</v>
      </c>
      <c r="J15076">
        <v>98000</v>
      </c>
      <c r="K15076">
        <v>98000</v>
      </c>
    </row>
    <row r="15077" spans="1:11" x14ac:dyDescent="0.35">
      <c r="A15077" t="s">
        <v>1965</v>
      </c>
      <c r="B15077" t="s">
        <v>2153</v>
      </c>
      <c r="C15077" t="s">
        <v>1875</v>
      </c>
      <c r="H15077" s="4">
        <v>34873</v>
      </c>
      <c r="I15077" s="4">
        <v>34873</v>
      </c>
      <c r="J15077">
        <v>0</v>
      </c>
      <c r="K15077">
        <v>0</v>
      </c>
    </row>
    <row r="15078" spans="1:11" x14ac:dyDescent="0.35">
      <c r="A15078" t="s">
        <v>1965</v>
      </c>
      <c r="B15078" t="s">
        <v>2154</v>
      </c>
      <c r="C15078" t="s">
        <v>1876</v>
      </c>
      <c r="D15078" s="4">
        <v>22114</v>
      </c>
      <c r="H15078" s="4">
        <v>168000</v>
      </c>
      <c r="I15078" s="4">
        <v>190114</v>
      </c>
      <c r="J15078">
        <v>22114</v>
      </c>
      <c r="K15078">
        <v>22114</v>
      </c>
    </row>
    <row r="15079" spans="1:11" x14ac:dyDescent="0.35">
      <c r="A15079" t="s">
        <v>1965</v>
      </c>
      <c r="B15079" t="s">
        <v>2156</v>
      </c>
      <c r="D15079" s="4">
        <v>126534</v>
      </c>
      <c r="E15079" s="4">
        <v>12415</v>
      </c>
      <c r="F15079" s="4">
        <v>4330000</v>
      </c>
      <c r="G15079" s="4">
        <v>55378</v>
      </c>
      <c r="H15079" s="4">
        <v>5246662</v>
      </c>
      <c r="I15079" s="4">
        <v>9770989</v>
      </c>
      <c r="J15079">
        <v>126534</v>
      </c>
      <c r="K15079">
        <v>138949</v>
      </c>
    </row>
    <row r="15080" spans="1:11" x14ac:dyDescent="0.35">
      <c r="A15080" t="s">
        <v>1965</v>
      </c>
      <c r="B15080" t="s">
        <v>2157</v>
      </c>
      <c r="C15080" t="s">
        <v>1879</v>
      </c>
      <c r="D15080" s="4">
        <v>2255793</v>
      </c>
      <c r="I15080" s="4">
        <v>2255793</v>
      </c>
      <c r="J15080">
        <v>2255793</v>
      </c>
      <c r="K15080">
        <v>2255793</v>
      </c>
    </row>
    <row r="15081" spans="1:11" x14ac:dyDescent="0.35">
      <c r="A15081" t="s">
        <v>1965</v>
      </c>
      <c r="B15081" t="s">
        <v>2158</v>
      </c>
      <c r="C15081" t="s">
        <v>1880</v>
      </c>
      <c r="D15081" s="4">
        <v>2561180</v>
      </c>
      <c r="I15081" s="4">
        <v>2561180</v>
      </c>
      <c r="J15081">
        <v>2561180</v>
      </c>
      <c r="K15081">
        <v>2561180</v>
      </c>
    </row>
    <row r="15082" spans="1:11" x14ac:dyDescent="0.35">
      <c r="A15082" t="s">
        <v>1965</v>
      </c>
      <c r="B15082" t="s">
        <v>2159</v>
      </c>
      <c r="C15082" t="s">
        <v>1881</v>
      </c>
      <c r="D15082" s="4">
        <v>262071</v>
      </c>
      <c r="I15082" s="4">
        <v>262071</v>
      </c>
      <c r="J15082">
        <v>262071</v>
      </c>
      <c r="K15082">
        <v>262071</v>
      </c>
    </row>
    <row r="15083" spans="1:11" x14ac:dyDescent="0.35">
      <c r="A15083" t="s">
        <v>1965</v>
      </c>
      <c r="B15083" t="s">
        <v>2174</v>
      </c>
      <c r="C15083" t="s">
        <v>1895</v>
      </c>
      <c r="D15083" s="4">
        <v>40887</v>
      </c>
      <c r="I15083" s="4">
        <v>40887</v>
      </c>
      <c r="J15083">
        <v>40887</v>
      </c>
      <c r="K15083">
        <v>40887</v>
      </c>
    </row>
    <row r="15084" spans="1:11" x14ac:dyDescent="0.35">
      <c r="A15084" t="s">
        <v>1965</v>
      </c>
      <c r="B15084" t="s">
        <v>2160</v>
      </c>
      <c r="C15084" t="s">
        <v>1882</v>
      </c>
      <c r="F15084" s="4">
        <v>165058</v>
      </c>
      <c r="I15084" s="4">
        <v>165058</v>
      </c>
      <c r="J15084">
        <v>0</v>
      </c>
      <c r="K15084">
        <v>0</v>
      </c>
    </row>
    <row r="15085" spans="1:11" x14ac:dyDescent="0.35">
      <c r="A15085" t="s">
        <v>1965</v>
      </c>
      <c r="B15085" t="s">
        <v>2161</v>
      </c>
      <c r="C15085" t="s">
        <v>1883</v>
      </c>
      <c r="D15085" s="4">
        <v>81979</v>
      </c>
      <c r="I15085" s="4">
        <v>81979</v>
      </c>
      <c r="J15085">
        <v>81979</v>
      </c>
      <c r="K15085">
        <v>81979</v>
      </c>
    </row>
    <row r="15086" spans="1:11" x14ac:dyDescent="0.35">
      <c r="A15086" t="s">
        <v>1965</v>
      </c>
      <c r="B15086" t="s">
        <v>2162</v>
      </c>
      <c r="C15086" t="s">
        <v>1884</v>
      </c>
      <c r="D15086" s="4">
        <v>23328</v>
      </c>
      <c r="I15086" s="4">
        <v>23328</v>
      </c>
      <c r="J15086">
        <v>23328</v>
      </c>
      <c r="K15086">
        <v>23328</v>
      </c>
    </row>
    <row r="15087" spans="1:11" x14ac:dyDescent="0.35">
      <c r="A15087" t="s">
        <v>1965</v>
      </c>
      <c r="B15087" t="s">
        <v>2163</v>
      </c>
      <c r="D15087" s="4">
        <v>5225238</v>
      </c>
      <c r="F15087" s="4">
        <v>165058</v>
      </c>
      <c r="I15087" s="4">
        <v>5390296</v>
      </c>
      <c r="J15087">
        <v>5225238</v>
      </c>
      <c r="K15087">
        <v>5225238</v>
      </c>
    </row>
    <row r="15088" spans="1:11" x14ac:dyDescent="0.35">
      <c r="A15088" t="s">
        <v>1965</v>
      </c>
      <c r="B15088" t="s">
        <v>2164</v>
      </c>
      <c r="C15088" t="s">
        <v>1886</v>
      </c>
      <c r="D15088" s="4">
        <v>141396</v>
      </c>
      <c r="I15088" s="4">
        <v>141396</v>
      </c>
      <c r="J15088">
        <v>141396</v>
      </c>
      <c r="K15088">
        <v>141396</v>
      </c>
    </row>
    <row r="15089" spans="1:11" x14ac:dyDescent="0.35">
      <c r="A15089" t="s">
        <v>1965</v>
      </c>
      <c r="B15089" t="s">
        <v>2165</v>
      </c>
      <c r="D15089" s="4">
        <v>141396</v>
      </c>
      <c r="I15089" s="4">
        <v>141396</v>
      </c>
      <c r="J15089">
        <v>141396</v>
      </c>
      <c r="K15089">
        <v>141396</v>
      </c>
    </row>
    <row r="15090" spans="1:11" x14ac:dyDescent="0.35">
      <c r="A15090" t="s">
        <v>1965</v>
      </c>
      <c r="B15090" t="s">
        <v>2183</v>
      </c>
      <c r="C15090" t="s">
        <v>1904</v>
      </c>
      <c r="F15090" s="4">
        <v>250000</v>
      </c>
      <c r="I15090" s="4">
        <v>250000</v>
      </c>
      <c r="J15090">
        <v>0</v>
      </c>
      <c r="K15090">
        <v>0</v>
      </c>
    </row>
    <row r="15091" spans="1:11" x14ac:dyDescent="0.35">
      <c r="A15091" t="s">
        <v>1965</v>
      </c>
      <c r="B15091" t="s">
        <v>2166</v>
      </c>
      <c r="C15091" t="s">
        <v>1888</v>
      </c>
      <c r="H15091" s="4">
        <v>480000</v>
      </c>
      <c r="I15091" s="4">
        <v>480000</v>
      </c>
      <c r="J15091">
        <v>0</v>
      </c>
      <c r="K15091">
        <v>0</v>
      </c>
    </row>
    <row r="15092" spans="1:11" x14ac:dyDescent="0.35">
      <c r="A15092" t="s">
        <v>1965</v>
      </c>
      <c r="B15092" t="s">
        <v>2167</v>
      </c>
      <c r="C15092" t="s">
        <v>1889</v>
      </c>
      <c r="H15092" s="4">
        <v>157500</v>
      </c>
      <c r="I15092" s="4">
        <v>157500</v>
      </c>
      <c r="J15092">
        <v>0</v>
      </c>
      <c r="K15092">
        <v>0</v>
      </c>
    </row>
    <row r="15093" spans="1:11" x14ac:dyDescent="0.35">
      <c r="A15093" t="s">
        <v>1965</v>
      </c>
      <c r="B15093" t="s">
        <v>2168</v>
      </c>
      <c r="C15093" t="s">
        <v>1890</v>
      </c>
      <c r="H15093" s="4">
        <v>112500</v>
      </c>
      <c r="I15093" s="4">
        <v>112500</v>
      </c>
      <c r="J15093">
        <v>0</v>
      </c>
      <c r="K15093">
        <v>0</v>
      </c>
    </row>
    <row r="15094" spans="1:11" x14ac:dyDescent="0.35">
      <c r="A15094" t="s">
        <v>1965</v>
      </c>
      <c r="B15094" t="s">
        <v>2169</v>
      </c>
      <c r="F15094" s="4">
        <v>250000</v>
      </c>
      <c r="H15094" s="4">
        <v>750000</v>
      </c>
      <c r="I15094" s="4">
        <v>1000000</v>
      </c>
      <c r="J15094">
        <v>0</v>
      </c>
      <c r="K15094">
        <v>0</v>
      </c>
    </row>
    <row r="15095" spans="1:11" x14ac:dyDescent="0.35">
      <c r="A15095" t="s">
        <v>1965</v>
      </c>
      <c r="B15095" t="s">
        <v>2170</v>
      </c>
      <c r="D15095" s="4">
        <v>47939328</v>
      </c>
      <c r="E15095" s="4">
        <v>152594</v>
      </c>
      <c r="F15095" s="4">
        <v>15457285</v>
      </c>
      <c r="G15095" s="4">
        <v>3255378</v>
      </c>
      <c r="H15095" s="4">
        <v>6649152</v>
      </c>
      <c r="I15095" s="4">
        <v>73453736</v>
      </c>
      <c r="J15095" s="4">
        <f>SUM(D15095,E15095)</f>
        <v>48091922</v>
      </c>
      <c r="K15095">
        <v>48091922</v>
      </c>
    </row>
    <row r="15096" spans="1:11" x14ac:dyDescent="0.35">
      <c r="A15096" t="s">
        <v>1381</v>
      </c>
      <c r="B15096" t="s">
        <v>2118</v>
      </c>
      <c r="C15096" t="s">
        <v>1843</v>
      </c>
      <c r="D15096" s="4">
        <v>14249468</v>
      </c>
      <c r="F15096" s="4">
        <v>7155400</v>
      </c>
      <c r="I15096" s="4">
        <v>21404868</v>
      </c>
      <c r="J15096" s="4">
        <v>14249468</v>
      </c>
      <c r="K15096" s="4">
        <v>14249468</v>
      </c>
    </row>
    <row r="15097" spans="1:11" x14ac:dyDescent="0.35">
      <c r="A15097" t="s">
        <v>1381</v>
      </c>
      <c r="B15097" t="s">
        <v>2119</v>
      </c>
      <c r="C15097" t="s">
        <v>1844</v>
      </c>
      <c r="D15097" s="4">
        <v>1757461</v>
      </c>
      <c r="E15097" s="4">
        <v>217559</v>
      </c>
      <c r="G15097" s="4">
        <v>4187</v>
      </c>
      <c r="H15097" s="4">
        <v>139050</v>
      </c>
      <c r="I15097" s="4">
        <v>2118257</v>
      </c>
      <c r="J15097" s="4">
        <v>1757461</v>
      </c>
      <c r="K15097" s="4">
        <v>1757461</v>
      </c>
    </row>
    <row r="15098" spans="1:11" x14ac:dyDescent="0.35">
      <c r="A15098" t="s">
        <v>1381</v>
      </c>
      <c r="B15098" t="s">
        <v>2120</v>
      </c>
      <c r="C15098" t="s">
        <v>1845</v>
      </c>
      <c r="D15098" s="4">
        <v>1597155</v>
      </c>
      <c r="I15098" s="4">
        <v>1597155</v>
      </c>
      <c r="J15098" s="4">
        <v>1597155</v>
      </c>
      <c r="K15098" s="4">
        <v>1597155</v>
      </c>
    </row>
    <row r="15099" spans="1:11" x14ac:dyDescent="0.35">
      <c r="A15099" t="s">
        <v>1381</v>
      </c>
      <c r="B15099" t="s">
        <v>2121</v>
      </c>
      <c r="D15099" s="4">
        <v>17604084</v>
      </c>
      <c r="E15099" s="4">
        <v>217559</v>
      </c>
      <c r="F15099" s="4">
        <v>7155400</v>
      </c>
      <c r="G15099" s="4">
        <v>4187</v>
      </c>
      <c r="H15099" s="4">
        <v>139050</v>
      </c>
      <c r="I15099" s="4">
        <v>25120280</v>
      </c>
      <c r="J15099" s="4">
        <v>17604084</v>
      </c>
      <c r="K15099" s="4">
        <v>17604084</v>
      </c>
    </row>
    <row r="15100" spans="1:11" x14ac:dyDescent="0.35">
      <c r="A15100" t="s">
        <v>1381</v>
      </c>
      <c r="B15100" t="s">
        <v>2122</v>
      </c>
      <c r="C15100" t="s">
        <v>1846</v>
      </c>
      <c r="D15100" s="4">
        <v>6670721</v>
      </c>
      <c r="E15100" s="4">
        <v>788982</v>
      </c>
      <c r="F15100" s="4">
        <v>89900</v>
      </c>
      <c r="I15100" s="4">
        <v>7549604</v>
      </c>
      <c r="J15100" s="4">
        <v>6670721</v>
      </c>
      <c r="K15100" s="4">
        <v>6670721</v>
      </c>
    </row>
    <row r="15101" spans="1:11" x14ac:dyDescent="0.35">
      <c r="A15101" t="s">
        <v>1381</v>
      </c>
      <c r="B15101" t="s">
        <v>2123</v>
      </c>
      <c r="C15101" t="s">
        <v>1847</v>
      </c>
      <c r="D15101" s="4">
        <v>5964254</v>
      </c>
      <c r="F15101" s="4">
        <v>743243</v>
      </c>
      <c r="I15101" s="4">
        <v>6707497</v>
      </c>
      <c r="J15101" s="4">
        <v>5964254</v>
      </c>
      <c r="K15101" s="4">
        <v>5964254</v>
      </c>
    </row>
    <row r="15102" spans="1:11" x14ac:dyDescent="0.35">
      <c r="A15102" t="s">
        <v>1381</v>
      </c>
      <c r="B15102" t="s">
        <v>2124</v>
      </c>
      <c r="C15102" t="s">
        <v>1848</v>
      </c>
      <c r="D15102" s="4">
        <v>8633</v>
      </c>
      <c r="E15102" s="4">
        <v>14525</v>
      </c>
      <c r="I15102" s="4">
        <v>23158</v>
      </c>
      <c r="J15102" s="4">
        <v>8633</v>
      </c>
      <c r="K15102" s="4">
        <v>8633</v>
      </c>
    </row>
    <row r="15103" spans="1:11" x14ac:dyDescent="0.35">
      <c r="A15103" t="s">
        <v>1381</v>
      </c>
      <c r="B15103" t="s">
        <v>2125</v>
      </c>
      <c r="D15103" s="4">
        <v>12643608</v>
      </c>
      <c r="E15103" s="4">
        <v>803507</v>
      </c>
      <c r="F15103" s="4">
        <v>833143</v>
      </c>
      <c r="I15103" s="4">
        <v>14280258</v>
      </c>
      <c r="J15103" s="4">
        <v>12643608</v>
      </c>
      <c r="K15103" s="4">
        <v>12643608</v>
      </c>
    </row>
    <row r="15104" spans="1:11" x14ac:dyDescent="0.35">
      <c r="A15104" t="s">
        <v>1381</v>
      </c>
      <c r="B15104" t="s">
        <v>2126</v>
      </c>
      <c r="C15104" t="s">
        <v>1850</v>
      </c>
      <c r="E15104" s="4">
        <v>3200000</v>
      </c>
      <c r="I15104" s="4">
        <v>3200000</v>
      </c>
      <c r="J15104" s="4">
        <v>0</v>
      </c>
      <c r="K15104" s="4">
        <v>0</v>
      </c>
    </row>
    <row r="15105" spans="1:11" x14ac:dyDescent="0.35">
      <c r="A15105" t="s">
        <v>1381</v>
      </c>
      <c r="B15105" t="s">
        <v>2127</v>
      </c>
      <c r="E15105" s="4">
        <v>3200000</v>
      </c>
      <c r="I15105" s="4">
        <v>3200000</v>
      </c>
      <c r="J15105" s="4">
        <v>0</v>
      </c>
      <c r="K15105" s="4">
        <v>0</v>
      </c>
    </row>
    <row r="15106" spans="1:11" x14ac:dyDescent="0.35">
      <c r="A15106" t="s">
        <v>1381</v>
      </c>
      <c r="B15106" t="s">
        <v>2128</v>
      </c>
      <c r="C15106" t="s">
        <v>1851</v>
      </c>
      <c r="D15106" s="4">
        <v>244838</v>
      </c>
      <c r="I15106" s="4">
        <v>244838</v>
      </c>
      <c r="J15106" s="4">
        <v>244838</v>
      </c>
      <c r="K15106" s="4">
        <v>244838</v>
      </c>
    </row>
    <row r="15107" spans="1:11" x14ac:dyDescent="0.35">
      <c r="A15107" t="s">
        <v>1381</v>
      </c>
      <c r="B15107" t="s">
        <v>2129</v>
      </c>
      <c r="C15107" t="s">
        <v>1852</v>
      </c>
      <c r="F15107" s="4">
        <v>10904</v>
      </c>
      <c r="I15107" s="4">
        <v>10904</v>
      </c>
      <c r="J15107" s="4">
        <v>0</v>
      </c>
      <c r="K15107" s="4">
        <v>0</v>
      </c>
    </row>
    <row r="15108" spans="1:11" x14ac:dyDescent="0.35">
      <c r="A15108" t="s">
        <v>1381</v>
      </c>
      <c r="B15108" t="s">
        <v>2130</v>
      </c>
      <c r="C15108" t="s">
        <v>1853</v>
      </c>
      <c r="F15108" s="4">
        <v>5387</v>
      </c>
      <c r="I15108" s="4">
        <v>5387</v>
      </c>
      <c r="J15108" s="4">
        <v>0</v>
      </c>
      <c r="K15108" s="4">
        <v>0</v>
      </c>
    </row>
    <row r="15109" spans="1:11" x14ac:dyDescent="0.35">
      <c r="A15109" t="s">
        <v>1381</v>
      </c>
      <c r="B15109" t="s">
        <v>2172</v>
      </c>
      <c r="C15109" t="s">
        <v>1893</v>
      </c>
      <c r="F15109" s="4">
        <v>13140</v>
      </c>
      <c r="I15109" s="4">
        <v>13140</v>
      </c>
      <c r="J15109" s="4">
        <v>0</v>
      </c>
      <c r="K15109" s="4">
        <v>0</v>
      </c>
    </row>
    <row r="15110" spans="1:11" x14ac:dyDescent="0.35">
      <c r="A15110" t="s">
        <v>1381</v>
      </c>
      <c r="B15110" t="s">
        <v>2209</v>
      </c>
      <c r="C15110" t="s">
        <v>2099</v>
      </c>
      <c r="D15110" s="4">
        <v>1098</v>
      </c>
      <c r="I15110" s="4">
        <v>1098</v>
      </c>
      <c r="J15110" s="4">
        <v>1098</v>
      </c>
      <c r="K15110" s="4">
        <v>1098</v>
      </c>
    </row>
    <row r="15111" spans="1:11" x14ac:dyDescent="0.35">
      <c r="A15111" t="s">
        <v>1381</v>
      </c>
      <c r="B15111" t="s">
        <v>2131</v>
      </c>
      <c r="C15111" t="s">
        <v>1854</v>
      </c>
      <c r="D15111" s="4">
        <v>1098</v>
      </c>
      <c r="G15111" s="4">
        <v>390044</v>
      </c>
      <c r="I15111" s="4">
        <v>391141</v>
      </c>
      <c r="J15111" s="4">
        <v>1098</v>
      </c>
      <c r="K15111" s="4">
        <v>1098</v>
      </c>
    </row>
    <row r="15112" spans="1:11" x14ac:dyDescent="0.35">
      <c r="A15112" t="s">
        <v>1381</v>
      </c>
      <c r="B15112" t="s">
        <v>2132</v>
      </c>
      <c r="C15112" t="s">
        <v>1855</v>
      </c>
      <c r="D15112" s="4">
        <v>9942</v>
      </c>
      <c r="G15112" s="4">
        <v>352932</v>
      </c>
      <c r="I15112" s="4">
        <v>362874</v>
      </c>
      <c r="J15112" s="4">
        <v>9942</v>
      </c>
      <c r="K15112" s="4">
        <v>9942</v>
      </c>
    </row>
    <row r="15113" spans="1:11" x14ac:dyDescent="0.35">
      <c r="A15113" t="s">
        <v>1381</v>
      </c>
      <c r="B15113" t="s">
        <v>2133</v>
      </c>
      <c r="C15113" t="s">
        <v>1856</v>
      </c>
      <c r="D15113" s="4">
        <v>1929</v>
      </c>
      <c r="G15113" s="4">
        <v>20708</v>
      </c>
      <c r="I15113" s="4">
        <v>22637</v>
      </c>
      <c r="J15113" s="4">
        <v>1929</v>
      </c>
      <c r="K15113" s="4">
        <v>1929</v>
      </c>
    </row>
    <row r="15114" spans="1:11" x14ac:dyDescent="0.35">
      <c r="A15114" t="s">
        <v>1381</v>
      </c>
      <c r="B15114" t="s">
        <v>2134</v>
      </c>
      <c r="C15114" t="s">
        <v>1857</v>
      </c>
      <c r="D15114" s="4">
        <v>3062</v>
      </c>
      <c r="G15114" s="4">
        <v>19011</v>
      </c>
      <c r="I15114" s="4">
        <v>22073</v>
      </c>
      <c r="J15114" s="4">
        <v>3062</v>
      </c>
      <c r="K15114" s="4">
        <v>3062</v>
      </c>
    </row>
    <row r="15115" spans="1:11" x14ac:dyDescent="0.35">
      <c r="A15115" t="s">
        <v>1381</v>
      </c>
      <c r="B15115" t="s">
        <v>2135</v>
      </c>
      <c r="C15115" t="s">
        <v>1858</v>
      </c>
      <c r="H15115" s="4">
        <v>5195</v>
      </c>
      <c r="I15115" s="4">
        <v>5195</v>
      </c>
      <c r="J15115" s="4">
        <v>0</v>
      </c>
      <c r="K15115" s="4">
        <v>0</v>
      </c>
    </row>
    <row r="15116" spans="1:11" x14ac:dyDescent="0.35">
      <c r="A15116" t="s">
        <v>1381</v>
      </c>
      <c r="B15116" t="s">
        <v>2136</v>
      </c>
      <c r="C15116" t="s">
        <v>1859</v>
      </c>
      <c r="H15116" s="4">
        <v>436538</v>
      </c>
      <c r="I15116" s="4">
        <v>436538</v>
      </c>
      <c r="J15116" s="4">
        <v>0</v>
      </c>
      <c r="K15116" s="4">
        <v>0</v>
      </c>
    </row>
    <row r="15117" spans="1:11" x14ac:dyDescent="0.35">
      <c r="A15117" t="s">
        <v>1381</v>
      </c>
      <c r="B15117" t="s">
        <v>2137</v>
      </c>
      <c r="C15117" t="s">
        <v>1860</v>
      </c>
      <c r="D15117" s="4">
        <v>652218</v>
      </c>
      <c r="I15117" s="4">
        <v>652218</v>
      </c>
      <c r="J15117" s="4">
        <v>652218</v>
      </c>
      <c r="K15117" s="4">
        <v>652218</v>
      </c>
    </row>
    <row r="15118" spans="1:11" x14ac:dyDescent="0.35">
      <c r="A15118" t="s">
        <v>1381</v>
      </c>
      <c r="B15118" t="s">
        <v>2138</v>
      </c>
      <c r="C15118" t="s">
        <v>1861</v>
      </c>
      <c r="D15118" s="4">
        <v>89774</v>
      </c>
      <c r="I15118" s="4">
        <v>89774</v>
      </c>
      <c r="J15118" s="4">
        <v>89774</v>
      </c>
      <c r="K15118" s="4">
        <v>89774</v>
      </c>
    </row>
    <row r="15119" spans="1:11" x14ac:dyDescent="0.35">
      <c r="A15119" t="s">
        <v>1381</v>
      </c>
      <c r="B15119" t="s">
        <v>2139</v>
      </c>
      <c r="C15119" t="s">
        <v>1862</v>
      </c>
      <c r="D15119" s="4">
        <v>341857</v>
      </c>
      <c r="I15119" s="4">
        <v>341857</v>
      </c>
      <c r="J15119" s="4">
        <v>341857</v>
      </c>
      <c r="K15119" s="4">
        <v>341857</v>
      </c>
    </row>
    <row r="15120" spans="1:11" x14ac:dyDescent="0.35">
      <c r="A15120" t="s">
        <v>1381</v>
      </c>
      <c r="B15120" t="s">
        <v>2140</v>
      </c>
      <c r="C15120" t="s">
        <v>1863</v>
      </c>
      <c r="G15120" s="4">
        <v>7780</v>
      </c>
      <c r="H15120" s="4">
        <v>7780</v>
      </c>
      <c r="I15120" s="4">
        <v>15560</v>
      </c>
      <c r="J15120" s="4">
        <v>0</v>
      </c>
      <c r="K15120" s="4">
        <v>0</v>
      </c>
    </row>
    <row r="15121" spans="1:11" x14ac:dyDescent="0.35">
      <c r="A15121" t="s">
        <v>1381</v>
      </c>
      <c r="B15121" t="s">
        <v>2141</v>
      </c>
      <c r="D15121" s="4">
        <v>1345815</v>
      </c>
      <c r="F15121" s="4">
        <v>29430</v>
      </c>
      <c r="G15121" s="4">
        <v>790475</v>
      </c>
      <c r="H15121" s="4">
        <v>449513</v>
      </c>
      <c r="I15121" s="4">
        <v>2615233</v>
      </c>
      <c r="J15121" s="4">
        <v>1345815</v>
      </c>
      <c r="K15121" s="4">
        <v>1345815</v>
      </c>
    </row>
    <row r="15122" spans="1:11" x14ac:dyDescent="0.35">
      <c r="A15122" t="s">
        <v>1381</v>
      </c>
      <c r="B15122" t="s">
        <v>2143</v>
      </c>
      <c r="C15122" t="s">
        <v>1865</v>
      </c>
      <c r="H15122" s="4">
        <v>43921</v>
      </c>
      <c r="I15122" s="4">
        <v>43921</v>
      </c>
      <c r="J15122" s="4">
        <v>0</v>
      </c>
      <c r="K15122" s="4">
        <v>0</v>
      </c>
    </row>
    <row r="15123" spans="1:11" x14ac:dyDescent="0.35">
      <c r="A15123" t="s">
        <v>1381</v>
      </c>
      <c r="B15123" t="s">
        <v>2144</v>
      </c>
      <c r="C15123" t="s">
        <v>1866</v>
      </c>
      <c r="I15123" s="4">
        <v>0</v>
      </c>
      <c r="J15123" s="4">
        <v>0</v>
      </c>
      <c r="K15123" s="4">
        <v>0</v>
      </c>
    </row>
    <row r="15124" spans="1:11" x14ac:dyDescent="0.35">
      <c r="A15124" t="s">
        <v>1381</v>
      </c>
      <c r="B15124" t="s">
        <v>2145</v>
      </c>
      <c r="C15124" t="s">
        <v>1867</v>
      </c>
      <c r="D15124" s="4">
        <v>31401</v>
      </c>
      <c r="F15124" s="4">
        <v>78531</v>
      </c>
      <c r="H15124" s="4">
        <v>1273688</v>
      </c>
      <c r="I15124" s="4">
        <v>1383620</v>
      </c>
      <c r="J15124" s="4">
        <v>31401</v>
      </c>
      <c r="K15124" s="4">
        <v>31401</v>
      </c>
    </row>
    <row r="15125" spans="1:11" x14ac:dyDescent="0.35">
      <c r="A15125" t="s">
        <v>1381</v>
      </c>
      <c r="B15125" t="s">
        <v>2146</v>
      </c>
      <c r="C15125" t="s">
        <v>1868</v>
      </c>
      <c r="H15125" s="4">
        <v>909466</v>
      </c>
      <c r="I15125" s="4">
        <v>909466</v>
      </c>
      <c r="J15125" s="4">
        <v>0</v>
      </c>
      <c r="K15125" s="4">
        <v>0</v>
      </c>
    </row>
    <row r="15126" spans="1:11" x14ac:dyDescent="0.35">
      <c r="A15126" t="s">
        <v>1381</v>
      </c>
      <c r="B15126" t="s">
        <v>2173</v>
      </c>
      <c r="C15126" t="s">
        <v>1894</v>
      </c>
      <c r="D15126" s="4">
        <v>7180</v>
      </c>
      <c r="I15126" s="4">
        <v>7180</v>
      </c>
      <c r="J15126" s="4">
        <v>7180</v>
      </c>
      <c r="K15126" s="4">
        <v>7180</v>
      </c>
    </row>
    <row r="15127" spans="1:11" x14ac:dyDescent="0.35">
      <c r="A15127" t="s">
        <v>1381</v>
      </c>
      <c r="B15127" t="s">
        <v>2147</v>
      </c>
      <c r="C15127" t="s">
        <v>1869</v>
      </c>
      <c r="H15127" s="4">
        <v>352320</v>
      </c>
      <c r="I15127" s="4">
        <v>352320</v>
      </c>
      <c r="J15127" s="4">
        <v>0</v>
      </c>
      <c r="K15127" s="4">
        <v>0</v>
      </c>
    </row>
    <row r="15128" spans="1:11" x14ac:dyDescent="0.35">
      <c r="A15128" t="s">
        <v>1381</v>
      </c>
      <c r="B15128" t="s">
        <v>2148</v>
      </c>
      <c r="C15128" t="s">
        <v>1870</v>
      </c>
      <c r="E15128" s="4">
        <v>11528</v>
      </c>
      <c r="H15128" s="4">
        <v>2358508</v>
      </c>
      <c r="I15128" s="4">
        <v>2370036</v>
      </c>
      <c r="J15128" s="4">
        <v>0</v>
      </c>
      <c r="K15128" s="4">
        <v>0</v>
      </c>
    </row>
    <row r="15129" spans="1:11" x14ac:dyDescent="0.35">
      <c r="A15129" t="s">
        <v>1381</v>
      </c>
      <c r="B15129" t="s">
        <v>2149</v>
      </c>
      <c r="C15129" t="s">
        <v>1871</v>
      </c>
      <c r="D15129" s="4">
        <v>4265000</v>
      </c>
      <c r="E15129" s="4">
        <v>6018</v>
      </c>
      <c r="G15129" s="4">
        <v>73845</v>
      </c>
      <c r="H15129" s="4">
        <v>28894</v>
      </c>
      <c r="I15129" s="4">
        <v>4373758</v>
      </c>
      <c r="J15129" s="4">
        <v>4265000</v>
      </c>
      <c r="K15129" s="4">
        <v>4265000</v>
      </c>
    </row>
    <row r="15130" spans="1:11" x14ac:dyDescent="0.35">
      <c r="A15130" t="s">
        <v>1381</v>
      </c>
      <c r="B15130" t="s">
        <v>2150</v>
      </c>
      <c r="C15130" t="s">
        <v>1872</v>
      </c>
      <c r="E15130" s="4">
        <v>49000</v>
      </c>
      <c r="I15130" s="4">
        <v>49000</v>
      </c>
      <c r="J15130" s="4">
        <v>0</v>
      </c>
      <c r="K15130" s="4">
        <v>0</v>
      </c>
    </row>
    <row r="15131" spans="1:11" x14ac:dyDescent="0.35">
      <c r="A15131" t="s">
        <v>1381</v>
      </c>
      <c r="B15131" t="s">
        <v>2153</v>
      </c>
      <c r="C15131" t="s">
        <v>1875</v>
      </c>
      <c r="G15131" s="4">
        <v>32943</v>
      </c>
      <c r="H15131" s="4">
        <v>34873</v>
      </c>
      <c r="I15131" s="4">
        <v>67816</v>
      </c>
      <c r="J15131" s="4">
        <v>0</v>
      </c>
      <c r="K15131" s="4">
        <v>0</v>
      </c>
    </row>
    <row r="15132" spans="1:11" x14ac:dyDescent="0.35">
      <c r="A15132" t="s">
        <v>1381</v>
      </c>
      <c r="B15132" t="s">
        <v>2154</v>
      </c>
      <c r="C15132" t="s">
        <v>1876</v>
      </c>
      <c r="H15132" s="4">
        <v>77280</v>
      </c>
      <c r="I15132" s="4">
        <v>77280</v>
      </c>
      <c r="J15132" s="4">
        <v>0</v>
      </c>
      <c r="K15132" s="4">
        <v>0</v>
      </c>
    </row>
    <row r="15133" spans="1:11" x14ac:dyDescent="0.35">
      <c r="A15133" t="s">
        <v>1381</v>
      </c>
      <c r="B15133" t="s">
        <v>2155</v>
      </c>
      <c r="C15133" t="s">
        <v>1877</v>
      </c>
      <c r="D15133" s="4">
        <v>13874</v>
      </c>
      <c r="I15133" s="4">
        <v>13874</v>
      </c>
      <c r="J15133" s="4">
        <v>13874</v>
      </c>
      <c r="K15133" s="4">
        <v>13874</v>
      </c>
    </row>
    <row r="15134" spans="1:11" x14ac:dyDescent="0.35">
      <c r="A15134" t="s">
        <v>1381</v>
      </c>
      <c r="B15134" t="s">
        <v>2156</v>
      </c>
      <c r="D15134" s="4">
        <v>4317455</v>
      </c>
      <c r="E15134" s="4">
        <v>66547</v>
      </c>
      <c r="F15134" s="4">
        <v>78531</v>
      </c>
      <c r="G15134" s="4">
        <v>106788</v>
      </c>
      <c r="H15134" s="4">
        <v>5078950</v>
      </c>
      <c r="I15134" s="4">
        <v>9648271</v>
      </c>
      <c r="J15134" s="4">
        <v>4317455</v>
      </c>
      <c r="K15134" s="4">
        <v>4317455</v>
      </c>
    </row>
    <row r="15135" spans="1:11" x14ac:dyDescent="0.35">
      <c r="A15135" t="s">
        <v>1381</v>
      </c>
      <c r="B15135" t="s">
        <v>2157</v>
      </c>
      <c r="C15135" t="s">
        <v>1879</v>
      </c>
      <c r="D15135" s="4">
        <v>71388</v>
      </c>
      <c r="I15135" s="4">
        <v>71388</v>
      </c>
      <c r="J15135" s="4">
        <v>71388</v>
      </c>
      <c r="K15135" s="4">
        <v>71388</v>
      </c>
    </row>
    <row r="15136" spans="1:11" x14ac:dyDescent="0.35">
      <c r="A15136" t="s">
        <v>1381</v>
      </c>
      <c r="B15136" t="s">
        <v>2186</v>
      </c>
      <c r="C15136" t="s">
        <v>1907</v>
      </c>
      <c r="D15136" s="4">
        <v>2938</v>
      </c>
      <c r="I15136" s="4">
        <v>2938</v>
      </c>
      <c r="J15136" s="4">
        <v>2938</v>
      </c>
      <c r="K15136" s="4">
        <v>2938</v>
      </c>
    </row>
    <row r="15137" spans="1:11" x14ac:dyDescent="0.35">
      <c r="A15137" t="s">
        <v>1381</v>
      </c>
      <c r="B15137" t="s">
        <v>2159</v>
      </c>
      <c r="C15137" t="s">
        <v>1881</v>
      </c>
      <c r="D15137" s="4">
        <v>917972</v>
      </c>
      <c r="I15137" s="4">
        <v>917972</v>
      </c>
      <c r="J15137" s="4">
        <v>917972</v>
      </c>
      <c r="K15137" s="4">
        <v>917972</v>
      </c>
    </row>
    <row r="15138" spans="1:11" x14ac:dyDescent="0.35">
      <c r="A15138" t="s">
        <v>1381</v>
      </c>
      <c r="B15138" t="s">
        <v>2160</v>
      </c>
      <c r="C15138" t="s">
        <v>1882</v>
      </c>
      <c r="D15138" s="4">
        <v>1653</v>
      </c>
      <c r="E15138" s="4">
        <v>73726</v>
      </c>
      <c r="I15138" s="4">
        <v>75379</v>
      </c>
      <c r="J15138" s="4">
        <v>1653</v>
      </c>
      <c r="K15138" s="4">
        <v>1653</v>
      </c>
    </row>
    <row r="15139" spans="1:11" x14ac:dyDescent="0.35">
      <c r="A15139" t="s">
        <v>1381</v>
      </c>
      <c r="B15139" t="s">
        <v>2171</v>
      </c>
      <c r="C15139" t="s">
        <v>1892</v>
      </c>
      <c r="D15139" s="4">
        <v>878</v>
      </c>
      <c r="I15139" s="4">
        <v>878</v>
      </c>
      <c r="J15139" s="4">
        <v>878</v>
      </c>
      <c r="K15139" s="4">
        <v>878</v>
      </c>
    </row>
    <row r="15140" spans="1:11" x14ac:dyDescent="0.35">
      <c r="A15140" t="s">
        <v>1381</v>
      </c>
      <c r="B15140" t="s">
        <v>2162</v>
      </c>
      <c r="C15140" t="s">
        <v>1884</v>
      </c>
      <c r="D15140" s="4">
        <v>18993</v>
      </c>
      <c r="I15140" s="4">
        <v>18993</v>
      </c>
      <c r="J15140" s="4">
        <v>18993</v>
      </c>
      <c r="K15140" s="4">
        <v>18993</v>
      </c>
    </row>
    <row r="15141" spans="1:11" x14ac:dyDescent="0.35">
      <c r="A15141" t="s">
        <v>1381</v>
      </c>
      <c r="B15141" t="s">
        <v>2163</v>
      </c>
      <c r="D15141" s="4">
        <v>1013821</v>
      </c>
      <c r="E15141" s="4">
        <v>73726</v>
      </c>
      <c r="I15141" s="4">
        <v>1087546</v>
      </c>
      <c r="J15141" s="4">
        <v>1013821</v>
      </c>
      <c r="K15141" s="4">
        <v>1013821</v>
      </c>
    </row>
    <row r="15142" spans="1:11" x14ac:dyDescent="0.35">
      <c r="A15142" t="s">
        <v>1381</v>
      </c>
      <c r="B15142" t="s">
        <v>2164</v>
      </c>
      <c r="C15142" t="s">
        <v>1886</v>
      </c>
      <c r="G15142" s="4">
        <v>4713</v>
      </c>
      <c r="I15142" s="4">
        <v>4713</v>
      </c>
      <c r="J15142" s="4">
        <v>0</v>
      </c>
      <c r="K15142" s="4">
        <v>0</v>
      </c>
    </row>
    <row r="15143" spans="1:11" x14ac:dyDescent="0.35">
      <c r="A15143" t="s">
        <v>1381</v>
      </c>
      <c r="B15143" t="s">
        <v>2165</v>
      </c>
      <c r="G15143" s="4">
        <v>4713</v>
      </c>
      <c r="I15143" s="4">
        <v>4713</v>
      </c>
      <c r="J15143" s="4">
        <v>0</v>
      </c>
      <c r="K15143" s="4">
        <v>0</v>
      </c>
    </row>
    <row r="15144" spans="1:11" x14ac:dyDescent="0.35">
      <c r="A15144" t="s">
        <v>1381</v>
      </c>
      <c r="B15144" t="s">
        <v>2166</v>
      </c>
      <c r="C15144" t="s">
        <v>1888</v>
      </c>
      <c r="H15144" s="4">
        <v>192000</v>
      </c>
      <c r="I15144" s="4">
        <v>192000</v>
      </c>
      <c r="J15144" s="4">
        <v>0</v>
      </c>
      <c r="K15144" s="4">
        <v>0</v>
      </c>
    </row>
    <row r="15145" spans="1:11" x14ac:dyDescent="0.35">
      <c r="A15145" t="s">
        <v>1381</v>
      </c>
      <c r="B15145" t="s">
        <v>2180</v>
      </c>
      <c r="C15145" t="s">
        <v>1901</v>
      </c>
      <c r="H15145" s="4">
        <v>112500</v>
      </c>
      <c r="I15145" s="4">
        <v>112500</v>
      </c>
      <c r="J15145" s="4">
        <v>0</v>
      </c>
      <c r="K15145" s="4">
        <v>0</v>
      </c>
    </row>
    <row r="15146" spans="1:11" x14ac:dyDescent="0.35">
      <c r="A15146" t="s">
        <v>1381</v>
      </c>
      <c r="B15146" t="s">
        <v>2167</v>
      </c>
      <c r="C15146" t="s">
        <v>1889</v>
      </c>
      <c r="H15146" s="4">
        <v>105000</v>
      </c>
      <c r="I15146" s="4">
        <v>105000</v>
      </c>
      <c r="J15146" s="4">
        <v>0</v>
      </c>
      <c r="K15146" s="4">
        <v>0</v>
      </c>
    </row>
    <row r="15147" spans="1:11" x14ac:dyDescent="0.35">
      <c r="A15147" t="s">
        <v>1381</v>
      </c>
      <c r="B15147" t="s">
        <v>2168</v>
      </c>
      <c r="C15147" t="s">
        <v>1890</v>
      </c>
      <c r="H15147" s="4">
        <v>45000</v>
      </c>
      <c r="I15147" s="4">
        <v>45000</v>
      </c>
      <c r="J15147" s="4">
        <v>0</v>
      </c>
      <c r="K15147" s="4">
        <v>0</v>
      </c>
    </row>
    <row r="15148" spans="1:11" x14ac:dyDescent="0.35">
      <c r="A15148" t="s">
        <v>1381</v>
      </c>
      <c r="B15148" t="s">
        <v>2181</v>
      </c>
      <c r="C15148" t="s">
        <v>1902</v>
      </c>
      <c r="H15148" s="4">
        <v>225000</v>
      </c>
      <c r="I15148" s="4">
        <v>225000</v>
      </c>
      <c r="J15148" s="4">
        <v>0</v>
      </c>
      <c r="K15148" s="4">
        <v>0</v>
      </c>
    </row>
    <row r="15149" spans="1:11" x14ac:dyDescent="0.35">
      <c r="A15149" t="s">
        <v>1381</v>
      </c>
      <c r="B15149" t="s">
        <v>2169</v>
      </c>
      <c r="H15149" s="4">
        <v>679500</v>
      </c>
      <c r="I15149" s="4">
        <v>679500</v>
      </c>
      <c r="J15149" s="4">
        <v>0</v>
      </c>
      <c r="K15149" s="4">
        <v>0</v>
      </c>
    </row>
    <row r="15150" spans="1:11" x14ac:dyDescent="0.35">
      <c r="A15150" t="s">
        <v>1381</v>
      </c>
      <c r="B15150" t="s">
        <v>2170</v>
      </c>
      <c r="D15150" s="4">
        <v>36924782</v>
      </c>
      <c r="E15150" s="4">
        <v>4361339</v>
      </c>
      <c r="F15150" s="4">
        <v>8096504</v>
      </c>
      <c r="G15150" s="4">
        <v>906163</v>
      </c>
      <c r="H15150" s="4">
        <v>6347013</v>
      </c>
      <c r="I15150" s="4">
        <v>56635801</v>
      </c>
      <c r="J15150" s="4">
        <f>SUM(D15150,E15150)</f>
        <v>41286121</v>
      </c>
      <c r="K15150" s="4">
        <v>36924782</v>
      </c>
    </row>
    <row r="15151" spans="1:11" x14ac:dyDescent="0.35">
      <c r="A15151" s="72" t="s">
        <v>1383</v>
      </c>
      <c r="B15151" t="s">
        <v>2118</v>
      </c>
      <c r="C15151" t="s">
        <v>1843</v>
      </c>
      <c r="D15151" s="4">
        <v>9048775</v>
      </c>
      <c r="F15151" s="4">
        <v>5293400</v>
      </c>
      <c r="I15151" s="4">
        <v>14342175</v>
      </c>
      <c r="J15151" s="4">
        <f t="shared" ref="J15151:J15181" si="0">SUM(D15151,E15151)</f>
        <v>9048775</v>
      </c>
      <c r="K15151" s="4">
        <f>D15151</f>
        <v>9048775</v>
      </c>
    </row>
    <row r="15152" spans="1:11" x14ac:dyDescent="0.35">
      <c r="A15152" s="72" t="s">
        <v>1383</v>
      </c>
      <c r="B15152" t="s">
        <v>2119</v>
      </c>
      <c r="C15152" t="s">
        <v>1844</v>
      </c>
      <c r="D15152" s="4">
        <v>525077</v>
      </c>
      <c r="E15152" s="4">
        <v>393163</v>
      </c>
      <c r="F15152" s="4">
        <v>827324</v>
      </c>
      <c r="H15152" s="4">
        <v>131850</v>
      </c>
      <c r="I15152" s="4">
        <v>1877414</v>
      </c>
      <c r="J15152" s="4">
        <f t="shared" si="0"/>
        <v>918240</v>
      </c>
      <c r="K15152" s="4">
        <f t="shared" ref="K15152:K15181" si="1">D15152</f>
        <v>525077</v>
      </c>
    </row>
    <row r="15153" spans="1:11" x14ac:dyDescent="0.35">
      <c r="A15153" s="72" t="s">
        <v>1383</v>
      </c>
      <c r="B15153" t="s">
        <v>2120</v>
      </c>
      <c r="D15153" s="4">
        <v>7875</v>
      </c>
      <c r="F15153" s="4">
        <v>687366</v>
      </c>
      <c r="I15153" s="4">
        <v>695241</v>
      </c>
      <c r="J15153" s="4">
        <f t="shared" si="0"/>
        <v>7875</v>
      </c>
      <c r="K15153" s="4">
        <f t="shared" si="1"/>
        <v>7875</v>
      </c>
    </row>
    <row r="15154" spans="1:11" x14ac:dyDescent="0.35">
      <c r="A15154" s="72" t="s">
        <v>1383</v>
      </c>
      <c r="B15154" t="s">
        <v>2121</v>
      </c>
      <c r="D15154" s="4">
        <v>9581727</v>
      </c>
      <c r="E15154" s="4">
        <v>393163</v>
      </c>
      <c r="F15154" s="4">
        <v>6808090</v>
      </c>
      <c r="H15154" s="4">
        <v>131850</v>
      </c>
      <c r="I15154" s="4">
        <v>16914830</v>
      </c>
      <c r="J15154" s="4">
        <f t="shared" si="0"/>
        <v>9974890</v>
      </c>
      <c r="K15154" s="4">
        <f t="shared" si="1"/>
        <v>9581727</v>
      </c>
    </row>
    <row r="15155" spans="1:11" x14ac:dyDescent="0.35">
      <c r="A15155" s="72" t="s">
        <v>1383</v>
      </c>
      <c r="B15155" t="s">
        <v>2122</v>
      </c>
      <c r="D15155" s="4">
        <v>4769139</v>
      </c>
      <c r="I15155" s="4">
        <v>4769139</v>
      </c>
      <c r="J15155" s="4">
        <f t="shared" si="0"/>
        <v>4769139</v>
      </c>
      <c r="K15155" s="4">
        <f t="shared" si="1"/>
        <v>4769139</v>
      </c>
    </row>
    <row r="15156" spans="1:11" x14ac:dyDescent="0.35">
      <c r="A15156" s="72" t="s">
        <v>1383</v>
      </c>
      <c r="B15156" t="s">
        <v>2123</v>
      </c>
      <c r="D15156" s="4">
        <v>2227451</v>
      </c>
      <c r="F15156" s="4">
        <v>1395405</v>
      </c>
      <c r="I15156" s="4">
        <v>3622856</v>
      </c>
      <c r="J15156" s="4">
        <f t="shared" si="0"/>
        <v>2227451</v>
      </c>
      <c r="K15156" s="4">
        <f t="shared" si="1"/>
        <v>2227451</v>
      </c>
    </row>
    <row r="15157" spans="1:11" x14ac:dyDescent="0.35">
      <c r="A15157" s="72" t="s">
        <v>1383</v>
      </c>
      <c r="B15157" t="s">
        <v>2124</v>
      </c>
      <c r="D15157" s="4">
        <v>5182</v>
      </c>
      <c r="I15157" s="4">
        <v>5182</v>
      </c>
      <c r="J15157" s="4">
        <f t="shared" si="0"/>
        <v>5182</v>
      </c>
      <c r="K15157" s="4">
        <f t="shared" si="1"/>
        <v>5182</v>
      </c>
    </row>
    <row r="15158" spans="1:11" x14ac:dyDescent="0.35">
      <c r="A15158" s="72" t="s">
        <v>1383</v>
      </c>
      <c r="B15158" t="s">
        <v>2125</v>
      </c>
      <c r="D15158" s="4">
        <v>7001772</v>
      </c>
      <c r="F15158" s="4">
        <v>1395405</v>
      </c>
      <c r="I15158" s="4">
        <v>8397177</v>
      </c>
      <c r="J15158" s="4">
        <f t="shared" si="0"/>
        <v>7001772</v>
      </c>
      <c r="K15158" s="4">
        <f t="shared" si="1"/>
        <v>7001772</v>
      </c>
    </row>
    <row r="15159" spans="1:11" x14ac:dyDescent="0.35">
      <c r="A15159" s="72" t="s">
        <v>1383</v>
      </c>
      <c r="B15159" t="s">
        <v>2126</v>
      </c>
      <c r="G15159" s="4">
        <v>1600000</v>
      </c>
      <c r="I15159" s="4">
        <v>1600000</v>
      </c>
      <c r="J15159" s="4">
        <f t="shared" si="0"/>
        <v>0</v>
      </c>
      <c r="K15159" s="4">
        <f t="shared" si="1"/>
        <v>0</v>
      </c>
    </row>
    <row r="15160" spans="1:11" x14ac:dyDescent="0.35">
      <c r="A15160" s="72" t="s">
        <v>1383</v>
      </c>
      <c r="B15160" t="s">
        <v>2127</v>
      </c>
      <c r="G15160" s="4">
        <v>1600000</v>
      </c>
      <c r="I15160" s="4">
        <v>1600000</v>
      </c>
      <c r="J15160" s="4">
        <f t="shared" si="0"/>
        <v>0</v>
      </c>
      <c r="K15160" s="4">
        <f t="shared" si="1"/>
        <v>0</v>
      </c>
    </row>
    <row r="15161" spans="1:11" x14ac:dyDescent="0.35">
      <c r="A15161" s="72" t="s">
        <v>1383</v>
      </c>
      <c r="B15161" t="s">
        <v>2128</v>
      </c>
      <c r="D15161" s="4">
        <v>235044</v>
      </c>
      <c r="I15161" s="4">
        <v>235044</v>
      </c>
      <c r="J15161" s="4">
        <f t="shared" si="0"/>
        <v>235044</v>
      </c>
      <c r="K15161" s="4">
        <f t="shared" si="1"/>
        <v>235044</v>
      </c>
    </row>
    <row r="15162" spans="1:11" x14ac:dyDescent="0.35">
      <c r="A15162" s="72" t="s">
        <v>1383</v>
      </c>
      <c r="B15162" t="s">
        <v>2129</v>
      </c>
      <c r="D15162" s="4"/>
      <c r="E15162" s="4">
        <v>5452</v>
      </c>
      <c r="I15162" s="4">
        <v>5452</v>
      </c>
      <c r="J15162" s="4">
        <f t="shared" si="0"/>
        <v>5452</v>
      </c>
      <c r="K15162" s="4">
        <f t="shared" si="1"/>
        <v>0</v>
      </c>
    </row>
    <row r="15163" spans="1:11" x14ac:dyDescent="0.35">
      <c r="A15163" s="72" t="s">
        <v>1383</v>
      </c>
      <c r="B15163" t="s">
        <v>2130</v>
      </c>
      <c r="D15163" s="4">
        <v>13852</v>
      </c>
      <c r="E15163" s="4">
        <v>4617</v>
      </c>
      <c r="I15163" s="4">
        <v>18469</v>
      </c>
      <c r="J15163" s="4">
        <f t="shared" si="0"/>
        <v>18469</v>
      </c>
      <c r="K15163" s="4">
        <f t="shared" si="1"/>
        <v>13852</v>
      </c>
    </row>
    <row r="15164" spans="1:11" x14ac:dyDescent="0.35">
      <c r="A15164" s="72" t="s">
        <v>1383</v>
      </c>
      <c r="B15164" t="s">
        <v>2131</v>
      </c>
      <c r="D15164" s="4">
        <v>134498</v>
      </c>
      <c r="F15164" s="4"/>
      <c r="I15164" s="4">
        <v>134498</v>
      </c>
      <c r="J15164" s="4">
        <f t="shared" si="0"/>
        <v>134498</v>
      </c>
      <c r="K15164" s="4">
        <f t="shared" si="1"/>
        <v>134498</v>
      </c>
    </row>
    <row r="15165" spans="1:11" x14ac:dyDescent="0.35">
      <c r="A15165" s="72" t="s">
        <v>1383</v>
      </c>
      <c r="B15165" t="s">
        <v>2132</v>
      </c>
      <c r="D15165" s="4">
        <v>23081</v>
      </c>
      <c r="F15165" s="4">
        <v>339382</v>
      </c>
      <c r="I15165" s="4">
        <v>362463</v>
      </c>
      <c r="J15165" s="4">
        <f t="shared" si="0"/>
        <v>23081</v>
      </c>
      <c r="K15165" s="4">
        <f t="shared" si="1"/>
        <v>23081</v>
      </c>
    </row>
    <row r="15166" spans="1:11" x14ac:dyDescent="0.35">
      <c r="A15166" s="72" t="s">
        <v>1383</v>
      </c>
      <c r="B15166" t="s">
        <v>2133</v>
      </c>
      <c r="J15166" s="4">
        <f t="shared" si="0"/>
        <v>0</v>
      </c>
      <c r="K15166" s="4">
        <f t="shared" si="1"/>
        <v>0</v>
      </c>
    </row>
    <row r="15167" spans="1:11" x14ac:dyDescent="0.35">
      <c r="A15167" s="72" t="s">
        <v>1383</v>
      </c>
      <c r="B15167" t="s">
        <v>2134</v>
      </c>
      <c r="D15167" s="4">
        <v>2716</v>
      </c>
      <c r="I15167" s="4">
        <v>2716</v>
      </c>
      <c r="J15167" s="4">
        <f t="shared" si="0"/>
        <v>2716</v>
      </c>
      <c r="K15167" s="4">
        <f t="shared" si="1"/>
        <v>2716</v>
      </c>
    </row>
    <row r="15168" spans="1:11" x14ac:dyDescent="0.35">
      <c r="A15168" s="72" t="s">
        <v>1383</v>
      </c>
      <c r="B15168" t="s">
        <v>2135</v>
      </c>
      <c r="F15168" s="4">
        <v>15586</v>
      </c>
      <c r="I15168" s="4">
        <v>15586</v>
      </c>
      <c r="J15168" s="4">
        <f t="shared" si="0"/>
        <v>0</v>
      </c>
      <c r="K15168" s="4">
        <f t="shared" si="1"/>
        <v>0</v>
      </c>
    </row>
    <row r="15169" spans="1:11" x14ac:dyDescent="0.35">
      <c r="A15169" s="72" t="s">
        <v>1383</v>
      </c>
      <c r="B15169" t="s">
        <v>2136</v>
      </c>
      <c r="F15169" s="4">
        <v>150000</v>
      </c>
      <c r="H15169" s="4">
        <v>114166</v>
      </c>
      <c r="I15169" s="4">
        <v>264166</v>
      </c>
      <c r="J15169" s="4">
        <f t="shared" si="0"/>
        <v>0</v>
      </c>
      <c r="K15169" s="4">
        <f t="shared" si="1"/>
        <v>0</v>
      </c>
    </row>
    <row r="15170" spans="1:11" x14ac:dyDescent="0.35">
      <c r="A15170" s="72" t="s">
        <v>1383</v>
      </c>
      <c r="B15170" t="s">
        <v>2137</v>
      </c>
      <c r="F15170" s="4">
        <v>434812</v>
      </c>
      <c r="H15170" s="4">
        <v>108703</v>
      </c>
      <c r="I15170" s="4">
        <v>543515</v>
      </c>
      <c r="J15170" s="4">
        <f t="shared" si="0"/>
        <v>0</v>
      </c>
      <c r="K15170" s="4">
        <f t="shared" si="1"/>
        <v>0</v>
      </c>
    </row>
    <row r="15171" spans="1:11" x14ac:dyDescent="0.35">
      <c r="A15171" s="72" t="s">
        <v>1383</v>
      </c>
      <c r="B15171" t="s">
        <v>2138</v>
      </c>
      <c r="D15171" s="4">
        <v>32645</v>
      </c>
      <c r="F15171" s="4"/>
      <c r="H15171" s="4"/>
      <c r="I15171" s="4">
        <v>32645</v>
      </c>
      <c r="J15171" s="4">
        <f t="shared" si="0"/>
        <v>32645</v>
      </c>
      <c r="K15171" s="4">
        <f t="shared" si="1"/>
        <v>32645</v>
      </c>
    </row>
    <row r="15172" spans="1:11" x14ac:dyDescent="0.35">
      <c r="A15172" s="72" t="s">
        <v>1383</v>
      </c>
      <c r="B15172" t="s">
        <v>2139</v>
      </c>
      <c r="E15172">
        <v>0</v>
      </c>
      <c r="F15172" s="4">
        <v>85464</v>
      </c>
      <c r="I15172" s="4">
        <v>85464</v>
      </c>
      <c r="J15172" s="4">
        <f t="shared" si="0"/>
        <v>0</v>
      </c>
      <c r="K15172" s="4">
        <f t="shared" si="1"/>
        <v>0</v>
      </c>
    </row>
    <row r="15173" spans="1:11" x14ac:dyDescent="0.35">
      <c r="A15173" s="72" t="s">
        <v>1383</v>
      </c>
      <c r="B15173" t="s">
        <v>2141</v>
      </c>
      <c r="D15173" s="4">
        <v>441835</v>
      </c>
      <c r="E15173" s="4">
        <v>10069</v>
      </c>
      <c r="F15173" s="4">
        <v>1025244</v>
      </c>
      <c r="H15173" s="4">
        <v>222869</v>
      </c>
      <c r="I15173" s="4">
        <v>1700017</v>
      </c>
      <c r="J15173" s="4">
        <f t="shared" si="0"/>
        <v>451904</v>
      </c>
      <c r="K15173" s="4">
        <f t="shared" si="1"/>
        <v>441835</v>
      </c>
    </row>
    <row r="15174" spans="1:11" x14ac:dyDescent="0.35">
      <c r="A15174" s="72" t="s">
        <v>1383</v>
      </c>
      <c r="B15174" t="s">
        <v>2143</v>
      </c>
      <c r="D15174" s="4">
        <v>13137</v>
      </c>
      <c r="E15174" s="4">
        <v>58311</v>
      </c>
      <c r="H15174" s="4"/>
      <c r="I15174" s="4">
        <v>71448</v>
      </c>
      <c r="J15174" s="4">
        <f t="shared" si="0"/>
        <v>71448</v>
      </c>
      <c r="K15174" s="4">
        <f t="shared" si="1"/>
        <v>13137</v>
      </c>
    </row>
    <row r="15175" spans="1:11" x14ac:dyDescent="0.35">
      <c r="A15175" s="72" t="s">
        <v>1383</v>
      </c>
      <c r="B15175" t="s">
        <v>2144</v>
      </c>
      <c r="F15175" s="4"/>
      <c r="J15175" s="4">
        <f t="shared" si="0"/>
        <v>0</v>
      </c>
      <c r="K15175" s="4">
        <f t="shared" si="1"/>
        <v>0</v>
      </c>
    </row>
    <row r="15176" spans="1:11" x14ac:dyDescent="0.35">
      <c r="A15176" s="72" t="s">
        <v>1383</v>
      </c>
      <c r="B15176" t="s">
        <v>2145</v>
      </c>
      <c r="D15176" s="4">
        <v>193200</v>
      </c>
      <c r="E15176" s="4">
        <v>78531</v>
      </c>
      <c r="F15176" s="4"/>
      <c r="H15176" s="4">
        <v>347502</v>
      </c>
      <c r="I15176" s="4">
        <v>619233</v>
      </c>
      <c r="J15176" s="4">
        <f t="shared" si="0"/>
        <v>271731</v>
      </c>
      <c r="K15176" s="4">
        <f t="shared" si="1"/>
        <v>193200</v>
      </c>
    </row>
    <row r="15177" spans="1:11" x14ac:dyDescent="0.35">
      <c r="A15177" s="72" t="s">
        <v>1383</v>
      </c>
      <c r="B15177" t="s">
        <v>2146</v>
      </c>
      <c r="H15177" s="4">
        <v>673795</v>
      </c>
      <c r="I15177" s="4">
        <v>673795</v>
      </c>
      <c r="J15177" s="4">
        <f t="shared" si="0"/>
        <v>0</v>
      </c>
      <c r="K15177" s="4">
        <f t="shared" si="1"/>
        <v>0</v>
      </c>
    </row>
    <row r="15178" spans="1:11" x14ac:dyDescent="0.35">
      <c r="A15178" s="72" t="s">
        <v>1383</v>
      </c>
      <c r="B15178" t="s">
        <v>2147</v>
      </c>
      <c r="H15178" s="4">
        <v>140160</v>
      </c>
      <c r="I15178" s="4">
        <v>140160</v>
      </c>
      <c r="J15178" s="4">
        <f t="shared" si="0"/>
        <v>0</v>
      </c>
      <c r="K15178" s="4">
        <f t="shared" si="1"/>
        <v>0</v>
      </c>
    </row>
    <row r="15179" spans="1:11" x14ac:dyDescent="0.35">
      <c r="A15179" s="72" t="s">
        <v>1383</v>
      </c>
      <c r="B15179" t="s">
        <v>2148</v>
      </c>
      <c r="F15179" s="4">
        <v>46178</v>
      </c>
      <c r="H15179" s="4">
        <v>3678528</v>
      </c>
      <c r="I15179" s="4">
        <v>3724706</v>
      </c>
      <c r="J15179" s="4">
        <f t="shared" si="0"/>
        <v>0</v>
      </c>
      <c r="K15179" s="4">
        <f t="shared" si="1"/>
        <v>0</v>
      </c>
    </row>
    <row r="15180" spans="1:11" x14ac:dyDescent="0.35">
      <c r="A15180" s="72" t="s">
        <v>1383</v>
      </c>
      <c r="B15180" t="s">
        <v>2149</v>
      </c>
      <c r="D15180" s="4">
        <v>4355239</v>
      </c>
      <c r="G15180" s="4">
        <v>28894</v>
      </c>
      <c r="I15180" s="4">
        <v>4457978</v>
      </c>
      <c r="J15180" s="4">
        <f t="shared" si="0"/>
        <v>4355239</v>
      </c>
      <c r="K15180" s="4">
        <f t="shared" si="1"/>
        <v>4355239</v>
      </c>
    </row>
    <row r="15181" spans="1:11" x14ac:dyDescent="0.35">
      <c r="A15181" s="72" t="s">
        <v>1383</v>
      </c>
      <c r="B15181" t="s">
        <v>2150</v>
      </c>
      <c r="D15181" s="4">
        <v>49000</v>
      </c>
      <c r="H15181" s="4">
        <v>73845</v>
      </c>
      <c r="I15181" s="4">
        <v>49000</v>
      </c>
      <c r="J15181" s="4">
        <f t="shared" si="0"/>
        <v>49000</v>
      </c>
      <c r="K15181" s="4">
        <f t="shared" si="1"/>
        <v>49000</v>
      </c>
    </row>
    <row r="15182" spans="1:11" s="72" customFormat="1" x14ac:dyDescent="0.35">
      <c r="A15182" s="72" t="s">
        <v>1383</v>
      </c>
      <c r="B15182" s="72" t="s">
        <v>2153</v>
      </c>
      <c r="C15182" s="72" t="s">
        <v>1875</v>
      </c>
      <c r="D15182" s="73">
        <v>32943</v>
      </c>
      <c r="H15182" s="73">
        <v>441720</v>
      </c>
      <c r="I15182" s="73">
        <v>474663</v>
      </c>
      <c r="J15182" s="73">
        <v>32943</v>
      </c>
      <c r="K15182" s="73">
        <v>32943</v>
      </c>
    </row>
    <row r="15183" spans="1:11" x14ac:dyDescent="0.35">
      <c r="A15183" t="s">
        <v>1383</v>
      </c>
      <c r="B15183" t="s">
        <v>2154</v>
      </c>
      <c r="C15183" t="s">
        <v>1876</v>
      </c>
      <c r="H15183" s="4">
        <v>42000</v>
      </c>
      <c r="I15183" s="4">
        <v>42000</v>
      </c>
      <c r="J15183">
        <v>0</v>
      </c>
      <c r="K15183" s="4">
        <v>0</v>
      </c>
    </row>
    <row r="15184" spans="1:11" x14ac:dyDescent="0.35">
      <c r="A15184" t="s">
        <v>1383</v>
      </c>
      <c r="B15184" t="s">
        <v>2156</v>
      </c>
      <c r="D15184" s="4">
        <v>4643519</v>
      </c>
      <c r="E15184" s="4">
        <v>136842</v>
      </c>
      <c r="F15184" s="4">
        <v>46178</v>
      </c>
      <c r="G15184" s="4">
        <v>28894</v>
      </c>
      <c r="H15184" s="4">
        <v>5397550</v>
      </c>
      <c r="I15184" s="4">
        <v>10252983</v>
      </c>
      <c r="J15184" s="4">
        <f>SUM(D15184:E15184)</f>
        <v>4780361</v>
      </c>
      <c r="K15184" s="4">
        <v>4643519</v>
      </c>
    </row>
    <row r="15185" spans="1:11" x14ac:dyDescent="0.35">
      <c r="A15185" t="s">
        <v>1383</v>
      </c>
      <c r="B15185" t="s">
        <v>2157</v>
      </c>
      <c r="C15185" t="s">
        <v>1879</v>
      </c>
      <c r="D15185" s="4">
        <v>338369</v>
      </c>
      <c r="I15185" s="4">
        <v>338369</v>
      </c>
      <c r="J15185" s="4">
        <v>338369</v>
      </c>
      <c r="K15185" s="4">
        <v>338369</v>
      </c>
    </row>
    <row r="15186" spans="1:11" x14ac:dyDescent="0.35">
      <c r="A15186" t="s">
        <v>1383</v>
      </c>
      <c r="B15186" t="s">
        <v>2158</v>
      </c>
      <c r="C15186" t="s">
        <v>1880</v>
      </c>
      <c r="G15186" s="4">
        <v>419313</v>
      </c>
      <c r="I15186" s="4">
        <v>419313</v>
      </c>
      <c r="J15186">
        <v>0</v>
      </c>
      <c r="K15186" s="4">
        <v>0</v>
      </c>
    </row>
    <row r="15187" spans="1:11" x14ac:dyDescent="0.35">
      <c r="A15187" t="s">
        <v>1383</v>
      </c>
      <c r="B15187" t="s">
        <v>2159</v>
      </c>
      <c r="C15187" t="s">
        <v>1881</v>
      </c>
      <c r="D15187" s="4">
        <v>174998</v>
      </c>
      <c r="I15187" s="4">
        <v>174998</v>
      </c>
      <c r="J15187" s="4">
        <v>174998</v>
      </c>
      <c r="K15187" s="4">
        <v>174998</v>
      </c>
    </row>
    <row r="15188" spans="1:11" x14ac:dyDescent="0.35">
      <c r="A15188" t="s">
        <v>1383</v>
      </c>
      <c r="B15188" t="s">
        <v>2161</v>
      </c>
      <c r="C15188" t="s">
        <v>1883</v>
      </c>
      <c r="D15188" s="4">
        <v>9837</v>
      </c>
      <c r="I15188" s="4">
        <v>9837</v>
      </c>
      <c r="J15188" s="4">
        <v>9837</v>
      </c>
      <c r="K15188" s="4">
        <v>9837</v>
      </c>
    </row>
    <row r="15189" spans="1:11" x14ac:dyDescent="0.35">
      <c r="A15189" t="s">
        <v>1383</v>
      </c>
      <c r="B15189" t="s">
        <v>2163</v>
      </c>
      <c r="D15189" s="4">
        <v>523204</v>
      </c>
      <c r="G15189" s="4">
        <v>419313</v>
      </c>
      <c r="I15189" s="4">
        <v>942517</v>
      </c>
      <c r="J15189" s="4">
        <v>523204</v>
      </c>
      <c r="K15189" s="4">
        <v>523204</v>
      </c>
    </row>
    <row r="15190" spans="1:11" x14ac:dyDescent="0.35">
      <c r="A15190" t="s">
        <v>1383</v>
      </c>
      <c r="B15190" t="s">
        <v>2164</v>
      </c>
      <c r="C15190" t="s">
        <v>1886</v>
      </c>
      <c r="D15190" s="4">
        <v>28279</v>
      </c>
      <c r="I15190" s="4">
        <v>28279</v>
      </c>
      <c r="J15190" s="4">
        <v>28279</v>
      </c>
      <c r="K15190" s="4">
        <v>28279</v>
      </c>
    </row>
    <row r="15191" spans="1:11" x14ac:dyDescent="0.35">
      <c r="A15191" t="s">
        <v>1383</v>
      </c>
      <c r="B15191" t="s">
        <v>2165</v>
      </c>
      <c r="D15191" s="4">
        <v>28279</v>
      </c>
      <c r="I15191" s="4">
        <v>28279</v>
      </c>
      <c r="J15191" s="4">
        <v>28279</v>
      </c>
      <c r="K15191" s="4">
        <v>28279</v>
      </c>
    </row>
    <row r="15192" spans="1:11" x14ac:dyDescent="0.35">
      <c r="A15192" t="s">
        <v>1383</v>
      </c>
      <c r="B15192" t="s">
        <v>2166</v>
      </c>
      <c r="C15192" t="s">
        <v>1888</v>
      </c>
      <c r="H15192" s="4">
        <v>960000</v>
      </c>
      <c r="I15192" s="4">
        <v>960000</v>
      </c>
      <c r="J15192">
        <v>0</v>
      </c>
      <c r="K15192" s="4">
        <v>0</v>
      </c>
    </row>
    <row r="15193" spans="1:11" x14ac:dyDescent="0.35">
      <c r="A15193" t="s">
        <v>1383</v>
      </c>
      <c r="B15193" t="s">
        <v>2167</v>
      </c>
      <c r="C15193" t="s">
        <v>1889</v>
      </c>
      <c r="H15193" s="4">
        <v>52500</v>
      </c>
      <c r="I15193" s="4">
        <v>52500</v>
      </c>
      <c r="J15193">
        <v>0</v>
      </c>
      <c r="K15193" s="4">
        <v>0</v>
      </c>
    </row>
    <row r="15194" spans="1:11" x14ac:dyDescent="0.35">
      <c r="A15194" t="s">
        <v>1383</v>
      </c>
      <c r="B15194" t="s">
        <v>2168</v>
      </c>
      <c r="C15194" t="s">
        <v>1890</v>
      </c>
      <c r="H15194" s="4">
        <v>37500</v>
      </c>
      <c r="I15194" s="4">
        <v>37500</v>
      </c>
      <c r="J15194">
        <v>0</v>
      </c>
      <c r="K15194" s="4">
        <v>0</v>
      </c>
    </row>
    <row r="15195" spans="1:11" x14ac:dyDescent="0.35">
      <c r="A15195" t="s">
        <v>1383</v>
      </c>
      <c r="B15195" t="s">
        <v>2169</v>
      </c>
      <c r="H15195" s="4">
        <v>1050000</v>
      </c>
      <c r="I15195" s="4">
        <v>1050000</v>
      </c>
      <c r="J15195">
        <v>0</v>
      </c>
      <c r="K15195" s="4">
        <v>0</v>
      </c>
    </row>
    <row r="15196" spans="1:11" x14ac:dyDescent="0.35">
      <c r="A15196" t="s">
        <v>1383</v>
      </c>
      <c r="B15196" t="s">
        <v>2170</v>
      </c>
      <c r="D15196" s="4">
        <v>22220336</v>
      </c>
      <c r="E15196" s="4">
        <v>540074</v>
      </c>
      <c r="F15196" s="4">
        <v>9274918</v>
      </c>
      <c r="G15196" s="4">
        <v>2048207</v>
      </c>
      <c r="H15196" s="4">
        <v>6802269</v>
      </c>
      <c r="I15196" s="4">
        <v>40885803</v>
      </c>
      <c r="J15196" s="4">
        <f>SUM(D15196,E15196)</f>
        <v>22760410</v>
      </c>
      <c r="K15196" s="4">
        <v>22220336</v>
      </c>
    </row>
    <row r="15197" spans="1:11" x14ac:dyDescent="0.35">
      <c r="A15197" t="s">
        <v>1385</v>
      </c>
      <c r="B15197" t="s">
        <v>2118</v>
      </c>
      <c r="C15197" t="s">
        <v>1843</v>
      </c>
      <c r="D15197" s="4">
        <v>6942407</v>
      </c>
      <c r="F15197" s="4">
        <v>4468800</v>
      </c>
      <c r="I15197" s="4">
        <v>11411207</v>
      </c>
      <c r="J15197" s="4">
        <v>6942407</v>
      </c>
      <c r="K15197" s="4">
        <v>6942407</v>
      </c>
    </row>
    <row r="15198" spans="1:11" x14ac:dyDescent="0.35">
      <c r="A15198" t="s">
        <v>1385</v>
      </c>
      <c r="B15198" t="s">
        <v>2119</v>
      </c>
      <c r="C15198" t="s">
        <v>1844</v>
      </c>
      <c r="D15198" s="4">
        <v>45975</v>
      </c>
      <c r="E15198" s="4">
        <v>411041</v>
      </c>
      <c r="F15198" s="4">
        <v>23400</v>
      </c>
      <c r="G15198" s="4">
        <v>498889</v>
      </c>
      <c r="I15198" s="4">
        <v>979304</v>
      </c>
      <c r="J15198" s="4">
        <v>45975</v>
      </c>
      <c r="K15198" s="4">
        <v>45975</v>
      </c>
    </row>
    <row r="15199" spans="1:11" x14ac:dyDescent="0.35">
      <c r="A15199" t="s">
        <v>1385</v>
      </c>
      <c r="B15199" t="s">
        <v>2120</v>
      </c>
      <c r="C15199" t="s">
        <v>1845</v>
      </c>
      <c r="D15199" s="4">
        <v>91349</v>
      </c>
      <c r="G15199" s="4">
        <v>861795</v>
      </c>
      <c r="I15199" s="4">
        <v>953144</v>
      </c>
      <c r="J15199" s="4">
        <v>91349</v>
      </c>
      <c r="K15199" s="4">
        <v>91349</v>
      </c>
    </row>
    <row r="15200" spans="1:11" x14ac:dyDescent="0.35">
      <c r="A15200" t="s">
        <v>1385</v>
      </c>
      <c r="B15200" t="s">
        <v>2121</v>
      </c>
      <c r="D15200" s="4">
        <v>7079731</v>
      </c>
      <c r="E15200" s="4">
        <v>411041</v>
      </c>
      <c r="F15200" s="4">
        <v>4492200</v>
      </c>
      <c r="G15200" s="4">
        <v>1360684</v>
      </c>
      <c r="I15200" s="4">
        <v>13343655</v>
      </c>
      <c r="J15200" s="4">
        <v>7079731</v>
      </c>
      <c r="K15200" s="4">
        <v>7079731</v>
      </c>
    </row>
    <row r="15201" spans="1:11" x14ac:dyDescent="0.35">
      <c r="A15201" t="s">
        <v>1385</v>
      </c>
      <c r="B15201" t="s">
        <v>2122</v>
      </c>
      <c r="C15201" t="s">
        <v>1846</v>
      </c>
      <c r="D15201" s="4">
        <v>7369668</v>
      </c>
      <c r="E15201" s="4">
        <v>2779214</v>
      </c>
      <c r="I15201" s="4">
        <v>10148882</v>
      </c>
      <c r="J15201" s="4">
        <v>7369668</v>
      </c>
      <c r="K15201" s="4">
        <v>7369668</v>
      </c>
    </row>
    <row r="15202" spans="1:11" x14ac:dyDescent="0.35">
      <c r="A15202" t="s">
        <v>1385</v>
      </c>
      <c r="B15202" t="s">
        <v>2123</v>
      </c>
      <c r="C15202" t="s">
        <v>1847</v>
      </c>
      <c r="D15202" s="4">
        <v>1283441</v>
      </c>
      <c r="E15202" s="4">
        <v>986</v>
      </c>
      <c r="F15202" s="4">
        <v>12631</v>
      </c>
      <c r="G15202" s="4">
        <v>3333682</v>
      </c>
      <c r="I15202" s="4">
        <v>4630740</v>
      </c>
      <c r="J15202" s="4">
        <v>1283441</v>
      </c>
      <c r="K15202" s="4">
        <v>1283441</v>
      </c>
    </row>
    <row r="15203" spans="1:11" x14ac:dyDescent="0.35">
      <c r="A15203" t="s">
        <v>1385</v>
      </c>
      <c r="B15203" t="s">
        <v>2124</v>
      </c>
      <c r="C15203" t="s">
        <v>1848</v>
      </c>
      <c r="D15203" s="4">
        <v>80201</v>
      </c>
      <c r="I15203" s="4">
        <v>80201</v>
      </c>
      <c r="J15203" s="4">
        <v>80201</v>
      </c>
      <c r="K15203" s="4">
        <v>80201</v>
      </c>
    </row>
    <row r="15204" spans="1:11" x14ac:dyDescent="0.35">
      <c r="A15204" t="s">
        <v>1385</v>
      </c>
      <c r="B15204" t="s">
        <v>2125</v>
      </c>
      <c r="D15204" s="4">
        <v>8733310</v>
      </c>
      <c r="E15204" s="4">
        <v>2780200</v>
      </c>
      <c r="F15204" s="4">
        <v>12631</v>
      </c>
      <c r="G15204" s="4">
        <v>3333682</v>
      </c>
      <c r="I15204" s="4">
        <v>14859823</v>
      </c>
      <c r="J15204" s="4">
        <v>8733310</v>
      </c>
      <c r="K15204" s="4">
        <v>8733310</v>
      </c>
    </row>
    <row r="15205" spans="1:11" x14ac:dyDescent="0.35">
      <c r="A15205" t="s">
        <v>1385</v>
      </c>
      <c r="B15205" t="s">
        <v>2128</v>
      </c>
      <c r="C15205" t="s">
        <v>1851</v>
      </c>
      <c r="D15205" s="4">
        <v>80914</v>
      </c>
      <c r="E15205" s="4">
        <v>308495</v>
      </c>
      <c r="I15205" s="4">
        <v>389409</v>
      </c>
      <c r="J15205" s="4">
        <v>80914</v>
      </c>
      <c r="K15205" s="4">
        <v>80914</v>
      </c>
    </row>
    <row r="15206" spans="1:11" x14ac:dyDescent="0.35">
      <c r="A15206" t="s">
        <v>1385</v>
      </c>
      <c r="B15206" t="s">
        <v>2129</v>
      </c>
      <c r="C15206" t="s">
        <v>1852</v>
      </c>
      <c r="D15206" s="4">
        <v>2881</v>
      </c>
      <c r="I15206" s="4">
        <v>2881</v>
      </c>
      <c r="J15206" s="4">
        <v>2881</v>
      </c>
      <c r="K15206" s="4">
        <v>2881</v>
      </c>
    </row>
    <row r="15207" spans="1:11" x14ac:dyDescent="0.35">
      <c r="A15207" t="s">
        <v>1385</v>
      </c>
      <c r="B15207" t="s">
        <v>2130</v>
      </c>
      <c r="C15207" t="s">
        <v>1853</v>
      </c>
      <c r="D15207" s="4">
        <v>18195</v>
      </c>
      <c r="I15207" s="4">
        <v>18195</v>
      </c>
      <c r="J15207" s="4">
        <v>18195</v>
      </c>
      <c r="K15207" s="4">
        <v>18195</v>
      </c>
    </row>
    <row r="15208" spans="1:11" x14ac:dyDescent="0.35">
      <c r="A15208" t="s">
        <v>1385</v>
      </c>
      <c r="B15208" t="s">
        <v>2131</v>
      </c>
      <c r="C15208" t="s">
        <v>1854</v>
      </c>
      <c r="D15208" s="4">
        <v>3905</v>
      </c>
      <c r="E15208" s="4">
        <v>490917</v>
      </c>
      <c r="I15208" s="4">
        <v>494822</v>
      </c>
      <c r="J15208" s="4">
        <v>3905</v>
      </c>
      <c r="K15208" s="4">
        <v>3905</v>
      </c>
    </row>
    <row r="15209" spans="1:11" x14ac:dyDescent="0.35">
      <c r="A15209" t="s">
        <v>1385</v>
      </c>
      <c r="B15209" t="s">
        <v>2132</v>
      </c>
      <c r="C15209" t="s">
        <v>1855</v>
      </c>
      <c r="D15209" s="4">
        <v>4562</v>
      </c>
      <c r="E15209" s="4">
        <v>180961</v>
      </c>
      <c r="I15209" s="4">
        <v>185523</v>
      </c>
      <c r="J15209" s="4">
        <v>4562</v>
      </c>
      <c r="K15209" s="4">
        <v>4562</v>
      </c>
    </row>
    <row r="15210" spans="1:11" x14ac:dyDescent="0.35">
      <c r="A15210" t="s">
        <v>1385</v>
      </c>
      <c r="B15210" t="s">
        <v>2133</v>
      </c>
      <c r="C15210" t="s">
        <v>1856</v>
      </c>
      <c r="I15210" s="4">
        <v>0</v>
      </c>
      <c r="J15210">
        <v>0</v>
      </c>
      <c r="K15210" s="4">
        <v>0</v>
      </c>
    </row>
    <row r="15211" spans="1:11" x14ac:dyDescent="0.35">
      <c r="A15211" t="s">
        <v>1385</v>
      </c>
      <c r="B15211" t="s">
        <v>2134</v>
      </c>
      <c r="C15211" t="s">
        <v>1857</v>
      </c>
      <c r="D15211" s="4">
        <v>8865</v>
      </c>
      <c r="E15211" s="4">
        <v>27159</v>
      </c>
      <c r="I15211" s="4">
        <v>36023</v>
      </c>
      <c r="J15211" s="4">
        <v>8865</v>
      </c>
      <c r="K15211" s="4">
        <v>8865</v>
      </c>
    </row>
    <row r="15212" spans="1:11" x14ac:dyDescent="0.35">
      <c r="A15212" t="s">
        <v>1385</v>
      </c>
      <c r="B15212" t="s">
        <v>2135</v>
      </c>
      <c r="C15212" t="s">
        <v>1858</v>
      </c>
      <c r="G15212" s="4">
        <v>96530</v>
      </c>
      <c r="I15212" s="4">
        <v>96530</v>
      </c>
      <c r="J15212">
        <v>0</v>
      </c>
      <c r="K15212" s="4">
        <v>0</v>
      </c>
    </row>
    <row r="15213" spans="1:11" x14ac:dyDescent="0.35">
      <c r="A15213" t="s">
        <v>1385</v>
      </c>
      <c r="B15213" t="s">
        <v>2136</v>
      </c>
      <c r="C15213" t="s">
        <v>1859</v>
      </c>
      <c r="G15213" s="4">
        <v>550000</v>
      </c>
      <c r="I15213" s="4">
        <v>550000</v>
      </c>
      <c r="J15213">
        <v>0</v>
      </c>
      <c r="K15213" s="4">
        <v>0</v>
      </c>
    </row>
    <row r="15214" spans="1:11" x14ac:dyDescent="0.35">
      <c r="A15214" t="s">
        <v>1385</v>
      </c>
      <c r="B15214" t="s">
        <v>2137</v>
      </c>
      <c r="C15214" t="s">
        <v>1860</v>
      </c>
      <c r="E15214" s="4">
        <v>0</v>
      </c>
      <c r="G15214" s="4">
        <v>1304436</v>
      </c>
      <c r="I15214" s="4">
        <v>1304436</v>
      </c>
      <c r="J15214">
        <v>0</v>
      </c>
      <c r="K15214" s="4">
        <v>0</v>
      </c>
    </row>
    <row r="15215" spans="1:11" x14ac:dyDescent="0.35">
      <c r="A15215" t="s">
        <v>1385</v>
      </c>
      <c r="B15215" t="s">
        <v>2139</v>
      </c>
      <c r="C15215" t="s">
        <v>1862</v>
      </c>
      <c r="E15215" s="4">
        <v>0</v>
      </c>
      <c r="G15215" s="4">
        <v>1025571</v>
      </c>
      <c r="I15215" s="4">
        <v>1025571</v>
      </c>
      <c r="J15215">
        <v>0</v>
      </c>
      <c r="K15215" s="4">
        <v>0</v>
      </c>
    </row>
    <row r="15216" spans="1:11" x14ac:dyDescent="0.35">
      <c r="A15216" t="s">
        <v>1385</v>
      </c>
      <c r="B15216" t="s">
        <v>2140</v>
      </c>
      <c r="C15216" t="s">
        <v>1863</v>
      </c>
      <c r="D15216" s="4">
        <v>7780</v>
      </c>
      <c r="E15216" s="4">
        <v>38900</v>
      </c>
      <c r="I15216" s="4">
        <v>46679</v>
      </c>
      <c r="J15216" s="4">
        <v>7780</v>
      </c>
      <c r="K15216" s="4">
        <v>7780</v>
      </c>
    </row>
    <row r="15217" spans="1:11" x14ac:dyDescent="0.35">
      <c r="A15217" t="s">
        <v>1385</v>
      </c>
      <c r="B15217" t="s">
        <v>2141</v>
      </c>
      <c r="D15217" s="4">
        <v>127102</v>
      </c>
      <c r="E15217" s="4">
        <v>1046431</v>
      </c>
      <c r="G15217" s="4">
        <v>2976537</v>
      </c>
      <c r="I15217" s="4">
        <v>4150071</v>
      </c>
      <c r="J15217" s="4">
        <v>127102</v>
      </c>
      <c r="K15217" s="4">
        <v>127102</v>
      </c>
    </row>
    <row r="15218" spans="1:11" x14ac:dyDescent="0.35">
      <c r="A15218" t="s">
        <v>1385</v>
      </c>
      <c r="B15218" t="s">
        <v>2144</v>
      </c>
      <c r="C15218" t="s">
        <v>1866</v>
      </c>
      <c r="I15218" s="4">
        <v>0</v>
      </c>
      <c r="J15218">
        <v>0</v>
      </c>
      <c r="K15218" s="4">
        <v>0</v>
      </c>
    </row>
    <row r="15219" spans="1:11" x14ac:dyDescent="0.35">
      <c r="A15219" t="s">
        <v>1385</v>
      </c>
      <c r="B15219" t="s">
        <v>2145</v>
      </c>
      <c r="C15219" t="s">
        <v>1867</v>
      </c>
      <c r="D15219" s="4">
        <v>63000</v>
      </c>
      <c r="F15219" s="4">
        <v>625775</v>
      </c>
      <c r="H15219" s="4">
        <v>612617</v>
      </c>
      <c r="I15219" s="4">
        <v>1301392</v>
      </c>
      <c r="J15219" s="4">
        <v>63000</v>
      </c>
      <c r="K15219" s="4">
        <v>63000</v>
      </c>
    </row>
    <row r="15220" spans="1:11" x14ac:dyDescent="0.35">
      <c r="A15220" t="s">
        <v>1385</v>
      </c>
      <c r="B15220" t="s">
        <v>2146</v>
      </c>
      <c r="C15220" t="s">
        <v>1868</v>
      </c>
      <c r="D15220" s="4">
        <v>57504</v>
      </c>
      <c r="H15220" s="4">
        <v>836625</v>
      </c>
      <c r="I15220" s="4">
        <v>894129</v>
      </c>
      <c r="J15220" s="4">
        <v>57504</v>
      </c>
      <c r="K15220" s="4">
        <v>57504</v>
      </c>
    </row>
    <row r="15221" spans="1:11" x14ac:dyDescent="0.35">
      <c r="A15221" t="s">
        <v>1385</v>
      </c>
      <c r="B15221" t="s">
        <v>2147</v>
      </c>
      <c r="C15221" t="s">
        <v>1869</v>
      </c>
      <c r="H15221" s="4">
        <v>212352</v>
      </c>
      <c r="I15221" s="4">
        <v>212352</v>
      </c>
      <c r="J15221">
        <v>0</v>
      </c>
      <c r="K15221" s="4">
        <v>0</v>
      </c>
    </row>
    <row r="15222" spans="1:11" x14ac:dyDescent="0.35">
      <c r="A15222" t="s">
        <v>1385</v>
      </c>
      <c r="B15222" t="s">
        <v>2148</v>
      </c>
      <c r="C15222" t="s">
        <v>1870</v>
      </c>
      <c r="D15222" s="4">
        <v>23229</v>
      </c>
      <c r="E15222" s="4">
        <v>0</v>
      </c>
      <c r="G15222" s="4">
        <v>15962</v>
      </c>
      <c r="H15222" s="4">
        <v>2181192</v>
      </c>
      <c r="I15222" s="4">
        <v>2220383</v>
      </c>
      <c r="J15222" s="4">
        <v>23229</v>
      </c>
      <c r="K15222" s="4">
        <v>23229</v>
      </c>
    </row>
    <row r="15223" spans="1:11" x14ac:dyDescent="0.35">
      <c r="A15223" t="s">
        <v>1385</v>
      </c>
      <c r="B15223" t="s">
        <v>2149</v>
      </c>
      <c r="C15223" t="s">
        <v>1871</v>
      </c>
      <c r="D15223" s="4">
        <v>1890455</v>
      </c>
      <c r="H15223" s="4">
        <v>278093</v>
      </c>
      <c r="I15223" s="4">
        <v>2168548</v>
      </c>
      <c r="J15223" s="4">
        <v>1890455</v>
      </c>
      <c r="K15223" s="4">
        <v>1890455</v>
      </c>
    </row>
    <row r="15224" spans="1:11" x14ac:dyDescent="0.35">
      <c r="A15224" t="s">
        <v>1385</v>
      </c>
      <c r="B15224" t="s">
        <v>2155</v>
      </c>
      <c r="C15224" t="s">
        <v>1877</v>
      </c>
      <c r="D15224" s="4">
        <v>9249</v>
      </c>
      <c r="I15224" s="4">
        <v>9249</v>
      </c>
      <c r="J15224" s="4">
        <v>9249</v>
      </c>
      <c r="K15224" s="4">
        <v>9249</v>
      </c>
    </row>
    <row r="15225" spans="1:11" x14ac:dyDescent="0.35">
      <c r="A15225" t="s">
        <v>1385</v>
      </c>
      <c r="B15225" t="s">
        <v>2156</v>
      </c>
      <c r="D15225" s="4">
        <v>2043437</v>
      </c>
      <c r="E15225" s="4">
        <v>0</v>
      </c>
      <c r="F15225" s="4">
        <v>625775</v>
      </c>
      <c r="G15225" s="4">
        <v>15962</v>
      </c>
      <c r="H15225" s="4">
        <v>4120879</v>
      </c>
      <c r="I15225" s="4">
        <v>6806053</v>
      </c>
      <c r="J15225" s="4">
        <v>2043437</v>
      </c>
      <c r="K15225" s="4">
        <v>2043437</v>
      </c>
    </row>
    <row r="15226" spans="1:11" x14ac:dyDescent="0.35">
      <c r="A15226" t="s">
        <v>1385</v>
      </c>
      <c r="B15226" t="s">
        <v>2157</v>
      </c>
      <c r="C15226" t="s">
        <v>1879</v>
      </c>
      <c r="D15226" s="4">
        <v>515311</v>
      </c>
      <c r="I15226" s="4">
        <v>515311</v>
      </c>
      <c r="J15226" s="4">
        <v>515311</v>
      </c>
      <c r="K15226" s="4">
        <v>515311</v>
      </c>
    </row>
    <row r="15227" spans="1:11" x14ac:dyDescent="0.35">
      <c r="A15227" t="s">
        <v>1385</v>
      </c>
      <c r="B15227" t="s">
        <v>2186</v>
      </c>
      <c r="C15227" t="s">
        <v>1907</v>
      </c>
      <c r="D15227" s="4">
        <v>1832</v>
      </c>
      <c r="I15227" s="4">
        <v>1832</v>
      </c>
      <c r="J15227" s="4">
        <v>1832</v>
      </c>
      <c r="K15227" s="4">
        <v>1832</v>
      </c>
    </row>
    <row r="15228" spans="1:11" x14ac:dyDescent="0.35">
      <c r="A15228" t="s">
        <v>1385</v>
      </c>
      <c r="B15228" t="s">
        <v>2176</v>
      </c>
      <c r="C15228" t="s">
        <v>1897</v>
      </c>
      <c r="D15228" s="4">
        <v>1188</v>
      </c>
      <c r="I15228" s="4">
        <v>1188</v>
      </c>
      <c r="J15228" s="4">
        <v>1188</v>
      </c>
      <c r="K15228" s="4">
        <v>1188</v>
      </c>
    </row>
    <row r="15229" spans="1:11" x14ac:dyDescent="0.35">
      <c r="A15229" t="s">
        <v>1385</v>
      </c>
      <c r="B15229" t="s">
        <v>2159</v>
      </c>
      <c r="C15229" t="s">
        <v>1881</v>
      </c>
      <c r="D15229" s="4">
        <v>957995</v>
      </c>
      <c r="I15229" s="4">
        <v>957995</v>
      </c>
      <c r="J15229" s="4">
        <v>957995</v>
      </c>
      <c r="K15229" s="4">
        <v>957995</v>
      </c>
    </row>
    <row r="15230" spans="1:11" x14ac:dyDescent="0.35">
      <c r="A15230" t="s">
        <v>1385</v>
      </c>
      <c r="B15230" t="s">
        <v>2174</v>
      </c>
      <c r="C15230" t="s">
        <v>1895</v>
      </c>
      <c r="D15230" s="4">
        <v>8386</v>
      </c>
      <c r="E15230" s="4">
        <v>78629</v>
      </c>
      <c r="I15230" s="4">
        <v>87015</v>
      </c>
      <c r="J15230" s="4">
        <v>8386</v>
      </c>
      <c r="K15230" s="4">
        <v>8386</v>
      </c>
    </row>
    <row r="15231" spans="1:11" x14ac:dyDescent="0.35">
      <c r="A15231" t="s">
        <v>1385</v>
      </c>
      <c r="B15231" t="s">
        <v>2160</v>
      </c>
      <c r="C15231" t="s">
        <v>1882</v>
      </c>
      <c r="D15231" s="4">
        <v>5238</v>
      </c>
      <c r="E15231" s="4">
        <v>226955</v>
      </c>
      <c r="I15231" s="4">
        <v>232192</v>
      </c>
      <c r="J15231" s="4">
        <v>5238</v>
      </c>
      <c r="K15231" s="4">
        <v>5238</v>
      </c>
    </row>
    <row r="15232" spans="1:11" x14ac:dyDescent="0.35">
      <c r="A15232" t="s">
        <v>1385</v>
      </c>
      <c r="B15232" t="s">
        <v>2162</v>
      </c>
      <c r="C15232" t="s">
        <v>1884</v>
      </c>
      <c r="D15232" s="4">
        <v>2333</v>
      </c>
      <c r="I15232" s="4">
        <v>2333</v>
      </c>
      <c r="J15232" s="4">
        <v>2333</v>
      </c>
      <c r="K15232" s="4">
        <v>2333</v>
      </c>
    </row>
    <row r="15233" spans="1:11" x14ac:dyDescent="0.35">
      <c r="A15233" t="s">
        <v>1385</v>
      </c>
      <c r="B15233" t="s">
        <v>2163</v>
      </c>
      <c r="D15233" s="4">
        <v>1492284</v>
      </c>
      <c r="E15233" s="4">
        <v>305583</v>
      </c>
      <c r="I15233" s="4">
        <v>1797867</v>
      </c>
      <c r="J15233" s="4">
        <v>1492284</v>
      </c>
      <c r="K15233" s="4">
        <v>1492284</v>
      </c>
    </row>
    <row r="15234" spans="1:11" x14ac:dyDescent="0.35">
      <c r="A15234" t="s">
        <v>1385</v>
      </c>
      <c r="B15234" t="s">
        <v>2164</v>
      </c>
      <c r="C15234" t="s">
        <v>1886</v>
      </c>
      <c r="E15234" s="4">
        <v>65985</v>
      </c>
      <c r="I15234" s="4">
        <v>65985</v>
      </c>
      <c r="J15234">
        <v>0</v>
      </c>
      <c r="K15234" s="4">
        <v>0</v>
      </c>
    </row>
    <row r="15235" spans="1:11" x14ac:dyDescent="0.35">
      <c r="A15235" t="s">
        <v>1385</v>
      </c>
      <c r="B15235" t="s">
        <v>2165</v>
      </c>
      <c r="E15235" s="4">
        <v>65985</v>
      </c>
      <c r="I15235" s="4">
        <v>65985</v>
      </c>
      <c r="J15235">
        <v>0</v>
      </c>
      <c r="K15235" s="4">
        <v>0</v>
      </c>
    </row>
    <row r="15236" spans="1:11" x14ac:dyDescent="0.35">
      <c r="A15236" t="s">
        <v>1385</v>
      </c>
      <c r="B15236" t="s">
        <v>2183</v>
      </c>
      <c r="C15236" t="s">
        <v>1904</v>
      </c>
      <c r="E15236" s="4">
        <v>125000</v>
      </c>
      <c r="I15236" s="4">
        <v>125000</v>
      </c>
      <c r="J15236">
        <v>0</v>
      </c>
      <c r="K15236" s="4">
        <v>0</v>
      </c>
    </row>
    <row r="15237" spans="1:11" x14ac:dyDescent="0.35">
      <c r="A15237" t="s">
        <v>1385</v>
      </c>
      <c r="B15237" t="s">
        <v>2166</v>
      </c>
      <c r="C15237" t="s">
        <v>1888</v>
      </c>
      <c r="H15237" s="4">
        <v>76800</v>
      </c>
      <c r="I15237" s="4">
        <v>76800</v>
      </c>
      <c r="J15237">
        <v>0</v>
      </c>
      <c r="K15237" s="4">
        <v>0</v>
      </c>
    </row>
    <row r="15238" spans="1:11" x14ac:dyDescent="0.35">
      <c r="A15238" t="s">
        <v>1385</v>
      </c>
      <c r="B15238" t="s">
        <v>2167</v>
      </c>
      <c r="C15238" t="s">
        <v>1889</v>
      </c>
      <c r="H15238" s="4">
        <v>546000</v>
      </c>
      <c r="I15238" s="4">
        <v>546000</v>
      </c>
      <c r="J15238">
        <v>0</v>
      </c>
      <c r="K15238" s="4">
        <v>0</v>
      </c>
    </row>
    <row r="15239" spans="1:11" x14ac:dyDescent="0.35">
      <c r="A15239" t="s">
        <v>1385</v>
      </c>
      <c r="B15239" t="s">
        <v>2169</v>
      </c>
      <c r="E15239" s="4">
        <v>125000</v>
      </c>
      <c r="H15239" s="4">
        <v>622800</v>
      </c>
      <c r="I15239" s="4">
        <v>747800</v>
      </c>
      <c r="J15239">
        <v>0</v>
      </c>
      <c r="K15239" s="4">
        <v>0</v>
      </c>
    </row>
    <row r="15240" spans="1:11" x14ac:dyDescent="0.35">
      <c r="A15240" t="s">
        <v>1385</v>
      </c>
      <c r="B15240" t="s">
        <v>2170</v>
      </c>
      <c r="D15240" s="4">
        <v>19475865</v>
      </c>
      <c r="E15240" s="4">
        <v>4734240</v>
      </c>
      <c r="F15240" s="4">
        <v>5130606</v>
      </c>
      <c r="G15240" s="4">
        <v>7686865</v>
      </c>
      <c r="H15240" s="4">
        <v>4743679</v>
      </c>
      <c r="I15240" s="4">
        <v>41771254</v>
      </c>
      <c r="J15240" s="4">
        <f>SUM(D15240,E15240)</f>
        <v>24210105</v>
      </c>
      <c r="K15240" s="4">
        <v>19475865</v>
      </c>
    </row>
    <row r="15241" spans="1:11" x14ac:dyDescent="0.35">
      <c r="A15241" t="s">
        <v>1387</v>
      </c>
      <c r="B15241" t="s">
        <v>2118</v>
      </c>
      <c r="C15241" t="s">
        <v>1843</v>
      </c>
      <c r="D15241" s="4">
        <v>10523691</v>
      </c>
      <c r="F15241" s="4">
        <v>4921000</v>
      </c>
      <c r="I15241" s="4">
        <v>15444691</v>
      </c>
      <c r="J15241" s="4">
        <v>10523691</v>
      </c>
      <c r="K15241" s="4">
        <v>10523691</v>
      </c>
    </row>
    <row r="15242" spans="1:11" x14ac:dyDescent="0.35">
      <c r="A15242" t="s">
        <v>1387</v>
      </c>
      <c r="B15242" t="s">
        <v>2119</v>
      </c>
      <c r="C15242" t="s">
        <v>1844</v>
      </c>
      <c r="D15242" s="4">
        <v>543149</v>
      </c>
      <c r="E15242" s="4">
        <v>685972</v>
      </c>
      <c r="H15242" s="4">
        <v>92700</v>
      </c>
      <c r="I15242" s="4">
        <v>1321821</v>
      </c>
      <c r="J15242" s="4">
        <v>543149</v>
      </c>
      <c r="K15242" s="4">
        <v>543149</v>
      </c>
    </row>
    <row r="15243" spans="1:11" x14ac:dyDescent="0.35">
      <c r="A15243" t="s">
        <v>1387</v>
      </c>
      <c r="B15243" t="s">
        <v>2120</v>
      </c>
      <c r="C15243" t="s">
        <v>1845</v>
      </c>
      <c r="D15243" s="4">
        <v>1032000</v>
      </c>
      <c r="I15243" s="4">
        <v>1032000</v>
      </c>
      <c r="J15243" s="4">
        <v>1032000</v>
      </c>
      <c r="K15243" s="4">
        <v>1032000</v>
      </c>
    </row>
    <row r="15244" spans="1:11" x14ac:dyDescent="0.35">
      <c r="A15244" t="s">
        <v>1387</v>
      </c>
      <c r="B15244" t="s">
        <v>2121</v>
      </c>
      <c r="D15244" s="4">
        <v>12098840</v>
      </c>
      <c r="E15244" s="4">
        <v>685972</v>
      </c>
      <c r="F15244" s="4">
        <v>4921000</v>
      </c>
      <c r="H15244" s="4">
        <v>92700</v>
      </c>
      <c r="I15244" s="4">
        <v>17798512</v>
      </c>
      <c r="J15244" s="4">
        <v>12098840</v>
      </c>
      <c r="K15244" s="4">
        <v>12098840</v>
      </c>
    </row>
    <row r="15245" spans="1:11" x14ac:dyDescent="0.35">
      <c r="A15245" t="s">
        <v>1387</v>
      </c>
      <c r="B15245" t="s">
        <v>2122</v>
      </c>
      <c r="C15245" t="s">
        <v>1846</v>
      </c>
      <c r="D15245" s="4">
        <v>3648637</v>
      </c>
      <c r="F15245" s="4">
        <v>3170240</v>
      </c>
      <c r="H15245" s="4">
        <v>111000</v>
      </c>
      <c r="I15245" s="4">
        <v>6929878</v>
      </c>
      <c r="J15245" s="4">
        <v>3648637</v>
      </c>
      <c r="K15245" s="4">
        <v>3648637</v>
      </c>
    </row>
    <row r="15246" spans="1:11" x14ac:dyDescent="0.35">
      <c r="A15246" t="s">
        <v>1387</v>
      </c>
      <c r="B15246" t="s">
        <v>2123</v>
      </c>
      <c r="C15246" t="s">
        <v>1847</v>
      </c>
      <c r="D15246" s="4">
        <v>4024947</v>
      </c>
      <c r="F15246" s="4">
        <v>630270</v>
      </c>
      <c r="I15246" s="4">
        <v>4655217</v>
      </c>
      <c r="J15246" s="4">
        <v>4024947</v>
      </c>
      <c r="K15246" s="4">
        <v>4024947</v>
      </c>
    </row>
    <row r="15247" spans="1:11" x14ac:dyDescent="0.35">
      <c r="A15247" t="s">
        <v>1387</v>
      </c>
      <c r="B15247" t="s">
        <v>2124</v>
      </c>
      <c r="C15247" t="s">
        <v>1848</v>
      </c>
      <c r="D15247" s="4">
        <v>3354</v>
      </c>
      <c r="I15247" s="4">
        <v>3354</v>
      </c>
      <c r="J15247" s="4">
        <v>3354</v>
      </c>
      <c r="K15247" s="4">
        <v>3354</v>
      </c>
    </row>
    <row r="15248" spans="1:11" x14ac:dyDescent="0.35">
      <c r="A15248" t="s">
        <v>1387</v>
      </c>
      <c r="B15248" t="s">
        <v>2125</v>
      </c>
      <c r="D15248" s="4">
        <v>7676938</v>
      </c>
      <c r="F15248" s="4">
        <v>3800511</v>
      </c>
      <c r="H15248" s="4">
        <v>111000</v>
      </c>
      <c r="I15248" s="4">
        <v>11588449</v>
      </c>
      <c r="J15248" s="4">
        <v>7676938</v>
      </c>
      <c r="K15248" s="4">
        <v>7676938</v>
      </c>
    </row>
    <row r="15249" spans="1:11" x14ac:dyDescent="0.35">
      <c r="A15249" t="s">
        <v>1387</v>
      </c>
      <c r="B15249" t="s">
        <v>2126</v>
      </c>
      <c r="C15249" t="s">
        <v>1850</v>
      </c>
      <c r="D15249" s="4">
        <v>2400000</v>
      </c>
      <c r="I15249" s="4">
        <v>2400000</v>
      </c>
      <c r="J15249" s="4">
        <v>2400000</v>
      </c>
      <c r="K15249" s="4">
        <v>2400000</v>
      </c>
    </row>
    <row r="15250" spans="1:11" x14ac:dyDescent="0.35">
      <c r="A15250" t="s">
        <v>1387</v>
      </c>
      <c r="B15250" t="s">
        <v>2127</v>
      </c>
      <c r="D15250" s="4">
        <v>2400000</v>
      </c>
      <c r="I15250" s="4">
        <v>2400000</v>
      </c>
      <c r="J15250" s="4">
        <v>2400000</v>
      </c>
      <c r="K15250" s="4">
        <v>2400000</v>
      </c>
    </row>
    <row r="15251" spans="1:11" x14ac:dyDescent="0.35">
      <c r="A15251" t="s">
        <v>1387</v>
      </c>
      <c r="B15251" t="s">
        <v>2128</v>
      </c>
      <c r="C15251" t="s">
        <v>1851</v>
      </c>
      <c r="D15251" s="4">
        <v>225251</v>
      </c>
      <c r="I15251" s="4">
        <v>225251</v>
      </c>
      <c r="J15251" s="4">
        <v>225251</v>
      </c>
      <c r="K15251" s="4">
        <v>225251</v>
      </c>
    </row>
    <row r="15252" spans="1:11" x14ac:dyDescent="0.35">
      <c r="A15252" t="s">
        <v>1387</v>
      </c>
      <c r="B15252" t="s">
        <v>2129</v>
      </c>
      <c r="C15252" t="s">
        <v>1852</v>
      </c>
      <c r="H15252" s="4">
        <v>1363</v>
      </c>
      <c r="I15252" s="4">
        <v>1363</v>
      </c>
      <c r="J15252">
        <v>0</v>
      </c>
      <c r="K15252" s="4">
        <v>0</v>
      </c>
    </row>
    <row r="15253" spans="1:11" x14ac:dyDescent="0.35">
      <c r="A15253" t="s">
        <v>1387</v>
      </c>
      <c r="B15253" t="s">
        <v>2130</v>
      </c>
      <c r="C15253" t="s">
        <v>1853</v>
      </c>
      <c r="H15253" s="4">
        <v>5461</v>
      </c>
      <c r="I15253" s="4">
        <v>5461</v>
      </c>
      <c r="J15253">
        <v>0</v>
      </c>
      <c r="K15253" s="4">
        <v>0</v>
      </c>
    </row>
    <row r="15254" spans="1:11" x14ac:dyDescent="0.35">
      <c r="A15254" t="s">
        <v>1387</v>
      </c>
      <c r="B15254" t="s">
        <v>2131</v>
      </c>
      <c r="C15254" t="s">
        <v>1854</v>
      </c>
      <c r="D15254" s="4">
        <v>178484</v>
      </c>
      <c r="G15254" s="4">
        <v>141223</v>
      </c>
      <c r="I15254" s="4">
        <v>319707</v>
      </c>
      <c r="J15254" s="4">
        <v>178484</v>
      </c>
      <c r="K15254" s="4">
        <v>178484</v>
      </c>
    </row>
    <row r="15255" spans="1:11" x14ac:dyDescent="0.35">
      <c r="A15255" t="s">
        <v>1387</v>
      </c>
      <c r="B15255" t="s">
        <v>2132</v>
      </c>
      <c r="C15255" t="s">
        <v>1855</v>
      </c>
      <c r="D15255" s="4">
        <v>281178</v>
      </c>
      <c r="I15255" s="4">
        <v>281178</v>
      </c>
      <c r="J15255" s="4">
        <v>281178</v>
      </c>
      <c r="K15255" s="4">
        <v>281178</v>
      </c>
    </row>
    <row r="15256" spans="1:11" x14ac:dyDescent="0.35">
      <c r="A15256" t="s">
        <v>1387</v>
      </c>
      <c r="B15256" t="s">
        <v>2133</v>
      </c>
      <c r="C15256" t="s">
        <v>1856</v>
      </c>
      <c r="I15256" s="4">
        <v>0</v>
      </c>
      <c r="J15256">
        <v>0</v>
      </c>
      <c r="K15256" s="4">
        <v>0</v>
      </c>
    </row>
    <row r="15257" spans="1:11" x14ac:dyDescent="0.35">
      <c r="A15257" t="s">
        <v>1387</v>
      </c>
      <c r="B15257" t="s">
        <v>2134</v>
      </c>
      <c r="C15257" t="s">
        <v>1857</v>
      </c>
      <c r="D15257" s="4">
        <v>24443</v>
      </c>
      <c r="I15257" s="4">
        <v>24443</v>
      </c>
      <c r="J15257" s="4">
        <v>24443</v>
      </c>
      <c r="K15257" s="4">
        <v>24443</v>
      </c>
    </row>
    <row r="15258" spans="1:11" x14ac:dyDescent="0.35">
      <c r="A15258" t="s">
        <v>1387</v>
      </c>
      <c r="B15258" t="s">
        <v>2135</v>
      </c>
      <c r="C15258" t="s">
        <v>1858</v>
      </c>
      <c r="D15258" s="4">
        <v>32177</v>
      </c>
      <c r="H15258" s="4">
        <v>5195</v>
      </c>
      <c r="I15258" s="4">
        <v>37372</v>
      </c>
      <c r="J15258" s="4">
        <v>32177</v>
      </c>
      <c r="K15258" s="4">
        <v>32177</v>
      </c>
    </row>
    <row r="15259" spans="1:11" x14ac:dyDescent="0.35">
      <c r="A15259" t="s">
        <v>1387</v>
      </c>
      <c r="B15259" t="s">
        <v>2136</v>
      </c>
      <c r="C15259" t="s">
        <v>1859</v>
      </c>
      <c r="D15259" s="4">
        <v>275000</v>
      </c>
      <c r="I15259" s="4">
        <v>275000</v>
      </c>
      <c r="J15259" s="4">
        <v>275000</v>
      </c>
      <c r="K15259" s="4">
        <v>275000</v>
      </c>
    </row>
    <row r="15260" spans="1:11" x14ac:dyDescent="0.35">
      <c r="A15260" t="s">
        <v>1387</v>
      </c>
      <c r="B15260" t="s">
        <v>2137</v>
      </c>
      <c r="C15260" t="s">
        <v>1860</v>
      </c>
      <c r="D15260" s="4">
        <v>1195733</v>
      </c>
      <c r="I15260" s="4">
        <v>1195733</v>
      </c>
      <c r="J15260" s="4">
        <v>1195733</v>
      </c>
      <c r="K15260" s="4">
        <v>1195733</v>
      </c>
    </row>
    <row r="15261" spans="1:11" x14ac:dyDescent="0.35">
      <c r="A15261" t="s">
        <v>1387</v>
      </c>
      <c r="B15261" t="s">
        <v>2138</v>
      </c>
      <c r="C15261" t="s">
        <v>1861</v>
      </c>
      <c r="D15261" s="4">
        <v>70075</v>
      </c>
      <c r="I15261" s="4">
        <v>70075</v>
      </c>
      <c r="J15261" s="4">
        <v>70075</v>
      </c>
      <c r="K15261" s="4">
        <v>70075</v>
      </c>
    </row>
    <row r="15262" spans="1:11" x14ac:dyDescent="0.35">
      <c r="A15262" t="s">
        <v>1387</v>
      </c>
      <c r="B15262" t="s">
        <v>2139</v>
      </c>
      <c r="C15262" t="s">
        <v>1862</v>
      </c>
      <c r="D15262" s="4">
        <v>512786</v>
      </c>
      <c r="I15262" s="4">
        <v>512786</v>
      </c>
      <c r="J15262" s="4">
        <v>512786</v>
      </c>
      <c r="K15262" s="4">
        <v>512786</v>
      </c>
    </row>
    <row r="15263" spans="1:11" x14ac:dyDescent="0.35">
      <c r="A15263" t="s">
        <v>1387</v>
      </c>
      <c r="B15263" t="s">
        <v>2141</v>
      </c>
      <c r="D15263" s="4">
        <v>2795126</v>
      </c>
      <c r="G15263" s="4">
        <v>141223</v>
      </c>
      <c r="H15263" s="4">
        <v>12019</v>
      </c>
      <c r="I15263" s="4">
        <v>2948368</v>
      </c>
      <c r="J15263" s="4">
        <v>2795126</v>
      </c>
      <c r="K15263" s="4">
        <v>2795126</v>
      </c>
    </row>
    <row r="15264" spans="1:11" x14ac:dyDescent="0.35">
      <c r="A15264" t="s">
        <v>1387</v>
      </c>
      <c r="B15264" t="s">
        <v>2144</v>
      </c>
      <c r="C15264" t="s">
        <v>1866</v>
      </c>
      <c r="I15264" s="4">
        <v>0</v>
      </c>
      <c r="J15264">
        <v>0</v>
      </c>
      <c r="K15264" s="4">
        <v>0</v>
      </c>
    </row>
    <row r="15265" spans="1:11" x14ac:dyDescent="0.35">
      <c r="A15265" t="s">
        <v>1387</v>
      </c>
      <c r="B15265" t="s">
        <v>2145</v>
      </c>
      <c r="C15265" t="s">
        <v>1867</v>
      </c>
      <c r="F15265" s="4">
        <v>224700</v>
      </c>
      <c r="H15265" s="4">
        <v>808980</v>
      </c>
      <c r="I15265" s="4">
        <v>1033680</v>
      </c>
      <c r="J15265">
        <v>0</v>
      </c>
      <c r="K15265" s="4">
        <v>0</v>
      </c>
    </row>
    <row r="15266" spans="1:11" x14ac:dyDescent="0.35">
      <c r="A15266" t="s">
        <v>1387</v>
      </c>
      <c r="B15266" t="s">
        <v>2146</v>
      </c>
      <c r="C15266" t="s">
        <v>1868</v>
      </c>
      <c r="D15266" s="4">
        <v>1415</v>
      </c>
      <c r="H15266" s="4">
        <v>846110</v>
      </c>
      <c r="I15266" s="4">
        <v>847525</v>
      </c>
      <c r="J15266" s="4">
        <v>1415</v>
      </c>
      <c r="K15266" s="4">
        <v>1415</v>
      </c>
    </row>
    <row r="15267" spans="1:11" x14ac:dyDescent="0.35">
      <c r="A15267" t="s">
        <v>1387</v>
      </c>
      <c r="B15267" t="s">
        <v>2147</v>
      </c>
      <c r="C15267" t="s">
        <v>1869</v>
      </c>
      <c r="H15267" s="4">
        <v>249600</v>
      </c>
      <c r="I15267" s="4">
        <v>249600</v>
      </c>
      <c r="J15267">
        <v>0</v>
      </c>
      <c r="K15267" s="4">
        <v>0</v>
      </c>
    </row>
    <row r="15268" spans="1:11" x14ac:dyDescent="0.35">
      <c r="A15268" t="s">
        <v>1387</v>
      </c>
      <c r="B15268" t="s">
        <v>2148</v>
      </c>
      <c r="C15268" t="s">
        <v>1870</v>
      </c>
      <c r="D15268" s="4">
        <v>11163</v>
      </c>
      <c r="E15268" s="4">
        <v>15288</v>
      </c>
      <c r="G15268" s="4">
        <v>143798</v>
      </c>
      <c r="H15268" s="4">
        <v>531203</v>
      </c>
      <c r="I15268" s="4">
        <v>701451</v>
      </c>
      <c r="J15268" s="4">
        <v>11163</v>
      </c>
      <c r="K15268" s="4">
        <v>11163</v>
      </c>
    </row>
    <row r="15269" spans="1:11" x14ac:dyDescent="0.35">
      <c r="A15269" t="s">
        <v>1387</v>
      </c>
      <c r="B15269" t="s">
        <v>2150</v>
      </c>
      <c r="C15269" t="s">
        <v>1872</v>
      </c>
      <c r="E15269" s="4">
        <v>147000</v>
      </c>
      <c r="I15269" s="4">
        <v>147000</v>
      </c>
      <c r="J15269">
        <v>0</v>
      </c>
      <c r="K15269" s="4">
        <v>0</v>
      </c>
    </row>
    <row r="15270" spans="1:11" x14ac:dyDescent="0.35">
      <c r="A15270" t="s">
        <v>1387</v>
      </c>
      <c r="B15270" t="s">
        <v>2153</v>
      </c>
      <c r="C15270" t="s">
        <v>1875</v>
      </c>
      <c r="H15270" s="4">
        <v>26736</v>
      </c>
      <c r="I15270" s="4">
        <v>26736</v>
      </c>
      <c r="J15270">
        <v>0</v>
      </c>
      <c r="K15270" s="4">
        <v>0</v>
      </c>
    </row>
    <row r="15271" spans="1:11" x14ac:dyDescent="0.35">
      <c r="A15271" t="s">
        <v>1387</v>
      </c>
      <c r="B15271" t="s">
        <v>2156</v>
      </c>
      <c r="D15271" s="4">
        <v>12578</v>
      </c>
      <c r="E15271" s="4">
        <v>162288</v>
      </c>
      <c r="F15271" s="4">
        <v>224700</v>
      </c>
      <c r="G15271" s="4">
        <v>143798</v>
      </c>
      <c r="H15271" s="4">
        <v>2462629</v>
      </c>
      <c r="I15271" s="4">
        <v>3005992</v>
      </c>
      <c r="J15271" s="4">
        <v>12578</v>
      </c>
      <c r="K15271" s="4">
        <v>12578</v>
      </c>
    </row>
    <row r="15272" spans="1:11" x14ac:dyDescent="0.35">
      <c r="A15272" t="s">
        <v>1387</v>
      </c>
      <c r="B15272" t="s">
        <v>2157</v>
      </c>
      <c r="C15272" t="s">
        <v>1879</v>
      </c>
      <c r="D15272" s="4">
        <v>463142</v>
      </c>
      <c r="I15272" s="4">
        <v>463142</v>
      </c>
      <c r="J15272" s="4">
        <v>463142</v>
      </c>
      <c r="K15272" s="4">
        <v>463142</v>
      </c>
    </row>
    <row r="15273" spans="1:11" x14ac:dyDescent="0.35">
      <c r="A15273" t="s">
        <v>1387</v>
      </c>
      <c r="B15273" t="s">
        <v>2186</v>
      </c>
      <c r="C15273" t="s">
        <v>1907</v>
      </c>
      <c r="D15273" s="4">
        <v>979</v>
      </c>
      <c r="I15273" s="4">
        <v>979</v>
      </c>
      <c r="J15273" s="4">
        <v>979</v>
      </c>
      <c r="K15273" s="4">
        <v>979</v>
      </c>
    </row>
    <row r="15274" spans="1:11" x14ac:dyDescent="0.35">
      <c r="A15274" t="s">
        <v>1387</v>
      </c>
      <c r="B15274" t="s">
        <v>2158</v>
      </c>
      <c r="C15274" t="s">
        <v>1880</v>
      </c>
      <c r="D15274" s="4">
        <v>260864</v>
      </c>
      <c r="I15274" s="4">
        <v>260864</v>
      </c>
      <c r="J15274" s="4">
        <v>260864</v>
      </c>
      <c r="K15274" s="4">
        <v>260864</v>
      </c>
    </row>
    <row r="15275" spans="1:11" x14ac:dyDescent="0.35">
      <c r="A15275" t="s">
        <v>1387</v>
      </c>
      <c r="B15275" t="s">
        <v>2159</v>
      </c>
      <c r="C15275" t="s">
        <v>1881</v>
      </c>
      <c r="D15275" s="4">
        <v>692882</v>
      </c>
      <c r="I15275" s="4">
        <v>692882</v>
      </c>
      <c r="J15275" s="4">
        <v>692882</v>
      </c>
      <c r="K15275" s="4">
        <v>692882</v>
      </c>
    </row>
    <row r="15276" spans="1:11" x14ac:dyDescent="0.35">
      <c r="A15276" t="s">
        <v>1387</v>
      </c>
      <c r="B15276" t="s">
        <v>2174</v>
      </c>
      <c r="C15276" t="s">
        <v>1895</v>
      </c>
      <c r="D15276" s="4">
        <v>57661</v>
      </c>
      <c r="I15276" s="4">
        <v>57661</v>
      </c>
      <c r="J15276" s="4">
        <v>57661</v>
      </c>
      <c r="K15276" s="4">
        <v>57661</v>
      </c>
    </row>
    <row r="15277" spans="1:11" x14ac:dyDescent="0.35">
      <c r="A15277" t="s">
        <v>1387</v>
      </c>
      <c r="B15277" t="s">
        <v>2160</v>
      </c>
      <c r="C15277" t="s">
        <v>1882</v>
      </c>
      <c r="D15277" s="4">
        <v>2432</v>
      </c>
      <c r="E15277" s="4">
        <v>153504</v>
      </c>
      <c r="I15277" s="4">
        <v>155936</v>
      </c>
      <c r="J15277" s="4">
        <v>2432</v>
      </c>
      <c r="K15277" s="4">
        <v>2432</v>
      </c>
    </row>
    <row r="15278" spans="1:11" x14ac:dyDescent="0.35">
      <c r="A15278" t="s">
        <v>1387</v>
      </c>
      <c r="B15278" t="s">
        <v>2171</v>
      </c>
      <c r="C15278" t="s">
        <v>1892</v>
      </c>
      <c r="D15278" s="4">
        <v>385</v>
      </c>
      <c r="I15278" s="4">
        <v>385</v>
      </c>
      <c r="J15278" s="4">
        <v>385</v>
      </c>
      <c r="K15278" s="4">
        <v>385</v>
      </c>
    </row>
    <row r="15279" spans="1:11" x14ac:dyDescent="0.35">
      <c r="A15279" t="s">
        <v>1387</v>
      </c>
      <c r="B15279" t="s">
        <v>2162</v>
      </c>
      <c r="C15279" t="s">
        <v>1884</v>
      </c>
      <c r="D15279" s="4">
        <v>10498</v>
      </c>
      <c r="I15279" s="4">
        <v>10498</v>
      </c>
      <c r="J15279" s="4">
        <v>10498</v>
      </c>
      <c r="K15279" s="4">
        <v>10498</v>
      </c>
    </row>
    <row r="15280" spans="1:11" x14ac:dyDescent="0.35">
      <c r="A15280" t="s">
        <v>1387</v>
      </c>
      <c r="B15280" t="s">
        <v>2163</v>
      </c>
      <c r="D15280" s="4">
        <v>1488843</v>
      </c>
      <c r="E15280" s="4">
        <v>153504</v>
      </c>
      <c r="I15280" s="4">
        <v>1642347</v>
      </c>
      <c r="J15280" s="4">
        <v>1488843</v>
      </c>
      <c r="K15280" s="4">
        <v>1488843</v>
      </c>
    </row>
    <row r="15281" spans="1:11" x14ac:dyDescent="0.35">
      <c r="A15281" t="s">
        <v>1387</v>
      </c>
      <c r="B15281" t="s">
        <v>2164</v>
      </c>
      <c r="C15281" t="s">
        <v>1886</v>
      </c>
      <c r="D15281" s="4">
        <v>14140</v>
      </c>
      <c r="I15281" s="4">
        <v>14140</v>
      </c>
      <c r="J15281" s="4">
        <v>14140</v>
      </c>
      <c r="K15281" s="4">
        <v>14140</v>
      </c>
    </row>
    <row r="15282" spans="1:11" x14ac:dyDescent="0.35">
      <c r="A15282" t="s">
        <v>1387</v>
      </c>
      <c r="B15282" t="s">
        <v>2165</v>
      </c>
      <c r="D15282" s="4">
        <v>14140</v>
      </c>
      <c r="I15282" s="4">
        <v>14140</v>
      </c>
      <c r="J15282" s="4">
        <v>14140</v>
      </c>
      <c r="K15282" s="4">
        <v>14140</v>
      </c>
    </row>
    <row r="15283" spans="1:11" x14ac:dyDescent="0.35">
      <c r="A15283" t="s">
        <v>1387</v>
      </c>
      <c r="B15283" t="s">
        <v>2166</v>
      </c>
      <c r="C15283" t="s">
        <v>1888</v>
      </c>
      <c r="H15283" s="4">
        <v>134400</v>
      </c>
      <c r="I15283" s="4">
        <v>134400</v>
      </c>
      <c r="J15283">
        <v>0</v>
      </c>
      <c r="K15283" s="4">
        <v>0</v>
      </c>
    </row>
    <row r="15284" spans="1:11" x14ac:dyDescent="0.35">
      <c r="A15284" t="s">
        <v>1387</v>
      </c>
      <c r="B15284" t="s">
        <v>2180</v>
      </c>
      <c r="C15284" t="s">
        <v>1901</v>
      </c>
      <c r="H15284" s="4">
        <v>300000</v>
      </c>
      <c r="I15284" s="4">
        <v>300000</v>
      </c>
      <c r="J15284">
        <v>0</v>
      </c>
      <c r="K15284" s="4">
        <v>0</v>
      </c>
    </row>
    <row r="15285" spans="1:11" x14ac:dyDescent="0.35">
      <c r="A15285" t="s">
        <v>1387</v>
      </c>
      <c r="B15285" t="s">
        <v>2167</v>
      </c>
      <c r="C15285" t="s">
        <v>1889</v>
      </c>
      <c r="H15285" s="4">
        <v>147000</v>
      </c>
      <c r="I15285" s="4">
        <v>147000</v>
      </c>
      <c r="J15285">
        <v>0</v>
      </c>
      <c r="K15285" s="4">
        <v>0</v>
      </c>
    </row>
    <row r="15286" spans="1:11" x14ac:dyDescent="0.35">
      <c r="A15286" t="s">
        <v>1387</v>
      </c>
      <c r="B15286" t="s">
        <v>2168</v>
      </c>
      <c r="C15286" t="s">
        <v>1890</v>
      </c>
      <c r="H15286" s="4">
        <v>45000</v>
      </c>
      <c r="I15286" s="4">
        <v>45000</v>
      </c>
      <c r="J15286">
        <v>0</v>
      </c>
      <c r="K15286" s="4">
        <v>0</v>
      </c>
    </row>
    <row r="15287" spans="1:11" x14ac:dyDescent="0.35">
      <c r="A15287" t="s">
        <v>1387</v>
      </c>
      <c r="B15287" t="s">
        <v>2181</v>
      </c>
      <c r="C15287" t="s">
        <v>1902</v>
      </c>
      <c r="H15287" s="4">
        <v>600000</v>
      </c>
      <c r="I15287" s="4">
        <v>600000</v>
      </c>
      <c r="J15287">
        <v>0</v>
      </c>
      <c r="K15287" s="4">
        <v>0</v>
      </c>
    </row>
    <row r="15288" spans="1:11" x14ac:dyDescent="0.35">
      <c r="A15288" t="s">
        <v>1387</v>
      </c>
      <c r="B15288" t="s">
        <v>2169</v>
      </c>
      <c r="H15288" s="4">
        <v>1226400</v>
      </c>
      <c r="I15288" s="4">
        <v>1226400</v>
      </c>
      <c r="J15288">
        <v>0</v>
      </c>
      <c r="K15288" s="4">
        <v>0</v>
      </c>
    </row>
    <row r="15289" spans="1:11" x14ac:dyDescent="0.35">
      <c r="A15289" t="s">
        <v>1387</v>
      </c>
      <c r="B15289" t="s">
        <v>2170</v>
      </c>
      <c r="D15289" s="4">
        <v>26486465</v>
      </c>
      <c r="E15289" s="4">
        <v>1001764</v>
      </c>
      <c r="F15289" s="4">
        <v>8946211</v>
      </c>
      <c r="G15289" s="4">
        <v>285020</v>
      </c>
      <c r="H15289" s="4">
        <v>3904748</v>
      </c>
      <c r="I15289" s="4">
        <v>40624208</v>
      </c>
      <c r="J15289" s="4">
        <f>SUM(D15289,E15289)</f>
        <v>27488229</v>
      </c>
      <c r="K15289" s="4">
        <v>26486465</v>
      </c>
    </row>
    <row r="15290" spans="1:11" x14ac:dyDescent="0.35">
      <c r="A15290" t="s">
        <v>1390</v>
      </c>
      <c r="B15290" t="s">
        <v>2118</v>
      </c>
      <c r="C15290" t="s">
        <v>1843</v>
      </c>
      <c r="D15290" s="4">
        <v>24633979</v>
      </c>
      <c r="F15290" s="4">
        <v>12502000</v>
      </c>
      <c r="I15290" s="4">
        <v>37135979</v>
      </c>
      <c r="J15290" s="4">
        <v>24633979</v>
      </c>
      <c r="K15290" s="4">
        <v>24633979</v>
      </c>
    </row>
    <row r="15291" spans="1:11" x14ac:dyDescent="0.35">
      <c r="A15291" t="s">
        <v>1390</v>
      </c>
      <c r="B15291" t="s">
        <v>2119</v>
      </c>
      <c r="C15291" t="s">
        <v>1844</v>
      </c>
      <c r="D15291" s="4">
        <v>2159725</v>
      </c>
      <c r="E15291" s="4">
        <v>1139129</v>
      </c>
      <c r="F15291" s="4">
        <v>282704</v>
      </c>
      <c r="H15291" s="4">
        <v>677170</v>
      </c>
      <c r="I15291" s="4">
        <v>4258728</v>
      </c>
      <c r="J15291" s="4">
        <v>2159725</v>
      </c>
      <c r="K15291" s="4">
        <v>2159725</v>
      </c>
    </row>
    <row r="15292" spans="1:11" x14ac:dyDescent="0.35">
      <c r="A15292" t="s">
        <v>1390</v>
      </c>
      <c r="B15292" t="s">
        <v>2120</v>
      </c>
      <c r="C15292" t="s">
        <v>1845</v>
      </c>
      <c r="D15292" s="4">
        <v>2837069</v>
      </c>
      <c r="I15292" s="4">
        <v>2837069</v>
      </c>
      <c r="J15292" s="4">
        <v>2837069</v>
      </c>
      <c r="K15292" s="4">
        <v>2837069</v>
      </c>
    </row>
    <row r="15293" spans="1:11" x14ac:dyDescent="0.35">
      <c r="A15293" t="s">
        <v>1390</v>
      </c>
      <c r="B15293" t="s">
        <v>2121</v>
      </c>
      <c r="D15293" s="4">
        <v>29630773</v>
      </c>
      <c r="E15293" s="4">
        <v>1139129</v>
      </c>
      <c r="F15293" s="4">
        <v>12784704</v>
      </c>
      <c r="H15293" s="4">
        <v>677170</v>
      </c>
      <c r="I15293" s="4">
        <v>44231776</v>
      </c>
      <c r="J15293" s="4">
        <v>29630773</v>
      </c>
      <c r="K15293" s="4">
        <v>29630773</v>
      </c>
    </row>
    <row r="15294" spans="1:11" x14ac:dyDescent="0.35">
      <c r="A15294" t="s">
        <v>1390</v>
      </c>
      <c r="B15294" t="s">
        <v>2122</v>
      </c>
      <c r="C15294" t="s">
        <v>1846</v>
      </c>
      <c r="D15294" s="4">
        <v>27548298</v>
      </c>
      <c r="E15294" s="4">
        <v>388720</v>
      </c>
      <c r="H15294" s="4">
        <v>5049001</v>
      </c>
      <c r="I15294" s="4">
        <v>32986018</v>
      </c>
      <c r="J15294" s="4">
        <v>27548298</v>
      </c>
      <c r="K15294" s="4">
        <v>27548298</v>
      </c>
    </row>
    <row r="15295" spans="1:11" x14ac:dyDescent="0.35">
      <c r="A15295" t="s">
        <v>1390</v>
      </c>
      <c r="B15295" t="s">
        <v>2123</v>
      </c>
      <c r="C15295" t="s">
        <v>1847</v>
      </c>
      <c r="D15295" s="4">
        <v>9031309</v>
      </c>
      <c r="E15295" s="4">
        <v>955</v>
      </c>
      <c r="F15295" s="4">
        <v>1305946</v>
      </c>
      <c r="G15295" s="4">
        <v>369839</v>
      </c>
      <c r="H15295" s="4">
        <v>131789</v>
      </c>
      <c r="I15295" s="4">
        <v>10839839</v>
      </c>
      <c r="J15295" s="4">
        <v>9031309</v>
      </c>
      <c r="K15295" s="4">
        <v>9031309</v>
      </c>
    </row>
    <row r="15296" spans="1:11" x14ac:dyDescent="0.35">
      <c r="A15296" t="s">
        <v>1390</v>
      </c>
      <c r="B15296" t="s">
        <v>2124</v>
      </c>
      <c r="C15296" t="s">
        <v>1848</v>
      </c>
      <c r="D15296" s="4">
        <v>17218</v>
      </c>
      <c r="E15296" s="4">
        <v>45543</v>
      </c>
      <c r="I15296" s="4">
        <v>62761</v>
      </c>
      <c r="J15296" s="4">
        <v>17218</v>
      </c>
      <c r="K15296" s="4">
        <v>17218</v>
      </c>
    </row>
    <row r="15297" spans="1:11" x14ac:dyDescent="0.35">
      <c r="A15297" t="s">
        <v>1390</v>
      </c>
      <c r="B15297" t="s">
        <v>2125</v>
      </c>
      <c r="D15297" s="4">
        <v>36596825</v>
      </c>
      <c r="E15297" s="4">
        <v>435218</v>
      </c>
      <c r="F15297" s="4">
        <v>1305946</v>
      </c>
      <c r="G15297" s="4">
        <v>369839</v>
      </c>
      <c r="H15297" s="4">
        <v>5180790</v>
      </c>
      <c r="I15297" s="4">
        <v>43888619</v>
      </c>
      <c r="J15297" s="4">
        <v>36596825</v>
      </c>
      <c r="K15297" s="4">
        <v>36596825</v>
      </c>
    </row>
    <row r="15298" spans="1:11" x14ac:dyDescent="0.35">
      <c r="A15298" t="s">
        <v>1390</v>
      </c>
      <c r="B15298" t="s">
        <v>2126</v>
      </c>
      <c r="C15298" t="s">
        <v>1850</v>
      </c>
      <c r="D15298" s="4">
        <v>10400000</v>
      </c>
      <c r="I15298" s="4">
        <v>10400000</v>
      </c>
      <c r="J15298" s="4">
        <v>10400000</v>
      </c>
      <c r="K15298" s="4">
        <v>10400000</v>
      </c>
    </row>
    <row r="15299" spans="1:11" x14ac:dyDescent="0.35">
      <c r="A15299" t="s">
        <v>1390</v>
      </c>
      <c r="B15299" t="s">
        <v>2127</v>
      </c>
      <c r="D15299" s="4">
        <v>10400000</v>
      </c>
      <c r="I15299" s="4">
        <v>10400000</v>
      </c>
      <c r="J15299" s="4">
        <v>10400000</v>
      </c>
      <c r="K15299" s="4">
        <v>10400000</v>
      </c>
    </row>
    <row r="15300" spans="1:11" x14ac:dyDescent="0.35">
      <c r="A15300" t="s">
        <v>1390</v>
      </c>
      <c r="B15300" t="s">
        <v>2128</v>
      </c>
      <c r="C15300" t="s">
        <v>1851</v>
      </c>
      <c r="D15300" s="4">
        <v>408063</v>
      </c>
      <c r="I15300" s="4">
        <v>408063</v>
      </c>
      <c r="J15300" s="4">
        <v>408063</v>
      </c>
      <c r="K15300" s="4">
        <v>408063</v>
      </c>
    </row>
    <row r="15301" spans="1:11" x14ac:dyDescent="0.35">
      <c r="A15301" t="s">
        <v>1390</v>
      </c>
      <c r="B15301" t="s">
        <v>2129</v>
      </c>
      <c r="C15301" t="s">
        <v>1852</v>
      </c>
      <c r="D15301" s="4">
        <v>1510</v>
      </c>
      <c r="F15301" s="4">
        <v>12267</v>
      </c>
      <c r="I15301" s="4">
        <v>13776</v>
      </c>
      <c r="J15301" s="4">
        <v>1510</v>
      </c>
      <c r="K15301" s="4">
        <v>1510</v>
      </c>
    </row>
    <row r="15302" spans="1:11" x14ac:dyDescent="0.35">
      <c r="A15302" t="s">
        <v>1390</v>
      </c>
      <c r="B15302" t="s">
        <v>2130</v>
      </c>
      <c r="C15302" t="s">
        <v>1853</v>
      </c>
      <c r="D15302" s="4">
        <v>10176</v>
      </c>
      <c r="F15302" s="4">
        <v>26113</v>
      </c>
      <c r="I15302" s="4">
        <v>36289</v>
      </c>
      <c r="J15302" s="4">
        <v>10176</v>
      </c>
      <c r="K15302" s="4">
        <v>10176</v>
      </c>
    </row>
    <row r="15303" spans="1:11" x14ac:dyDescent="0.35">
      <c r="A15303" t="s">
        <v>1390</v>
      </c>
      <c r="B15303" t="s">
        <v>2182</v>
      </c>
      <c r="C15303" t="s">
        <v>1903</v>
      </c>
      <c r="D15303" s="4">
        <v>18031</v>
      </c>
      <c r="I15303" s="4">
        <v>18031</v>
      </c>
      <c r="J15303" s="4">
        <v>18031</v>
      </c>
      <c r="K15303" s="4">
        <v>18031</v>
      </c>
    </row>
    <row r="15304" spans="1:11" x14ac:dyDescent="0.35">
      <c r="A15304" t="s">
        <v>1390</v>
      </c>
      <c r="B15304" t="s">
        <v>2131</v>
      </c>
      <c r="C15304" t="s">
        <v>1854</v>
      </c>
      <c r="D15304" s="4">
        <v>887686</v>
      </c>
      <c r="I15304" s="4">
        <v>887686</v>
      </c>
      <c r="J15304" s="4">
        <v>887686</v>
      </c>
      <c r="K15304" s="4">
        <v>887686</v>
      </c>
    </row>
    <row r="15305" spans="1:11" x14ac:dyDescent="0.35">
      <c r="A15305" t="s">
        <v>1390</v>
      </c>
      <c r="B15305" t="s">
        <v>2132</v>
      </c>
      <c r="C15305" t="s">
        <v>1855</v>
      </c>
      <c r="D15305" s="4">
        <v>819885</v>
      </c>
      <c r="G15305" s="4">
        <v>8283</v>
      </c>
      <c r="I15305" s="4">
        <v>828168</v>
      </c>
      <c r="J15305" s="4">
        <v>819885</v>
      </c>
      <c r="K15305" s="4">
        <v>819885</v>
      </c>
    </row>
    <row r="15306" spans="1:11" x14ac:dyDescent="0.35">
      <c r="A15306" t="s">
        <v>1390</v>
      </c>
      <c r="B15306" t="s">
        <v>2133</v>
      </c>
      <c r="C15306" t="s">
        <v>1856</v>
      </c>
      <c r="D15306" s="4">
        <v>14495</v>
      </c>
      <c r="H15306" s="4">
        <v>8491</v>
      </c>
      <c r="I15306" s="4">
        <v>22986</v>
      </c>
      <c r="J15306" s="4">
        <v>14495</v>
      </c>
      <c r="K15306" s="4">
        <v>14495</v>
      </c>
    </row>
    <row r="15307" spans="1:11" x14ac:dyDescent="0.35">
      <c r="A15307" t="s">
        <v>1390</v>
      </c>
      <c r="B15307" t="s">
        <v>2134</v>
      </c>
      <c r="C15307" t="s">
        <v>1857</v>
      </c>
      <c r="D15307" s="4">
        <v>77402</v>
      </c>
      <c r="I15307" s="4">
        <v>77402</v>
      </c>
      <c r="J15307" s="4">
        <v>77402</v>
      </c>
      <c r="K15307" s="4">
        <v>77402</v>
      </c>
    </row>
    <row r="15308" spans="1:11" x14ac:dyDescent="0.35">
      <c r="A15308" t="s">
        <v>1390</v>
      </c>
      <c r="B15308" t="s">
        <v>2135</v>
      </c>
      <c r="C15308" t="s">
        <v>1858</v>
      </c>
      <c r="D15308" s="4">
        <v>76419</v>
      </c>
      <c r="E15308" s="4">
        <v>12066</v>
      </c>
      <c r="G15308" s="4">
        <v>28155</v>
      </c>
      <c r="I15308" s="4">
        <v>116640</v>
      </c>
      <c r="J15308" s="4">
        <v>76419</v>
      </c>
      <c r="K15308" s="4">
        <v>76419</v>
      </c>
    </row>
    <row r="15309" spans="1:11" x14ac:dyDescent="0.35">
      <c r="A15309" t="s">
        <v>1390</v>
      </c>
      <c r="B15309" t="s">
        <v>2136</v>
      </c>
      <c r="C15309" t="s">
        <v>1859</v>
      </c>
      <c r="D15309" s="4">
        <v>332087</v>
      </c>
      <c r="E15309" s="4">
        <v>880</v>
      </c>
      <c r="F15309" s="4">
        <v>210841</v>
      </c>
      <c r="G15309" s="4">
        <v>775000</v>
      </c>
      <c r="H15309" s="4">
        <v>56114</v>
      </c>
      <c r="I15309" s="4">
        <v>1374922</v>
      </c>
      <c r="J15309" s="4">
        <v>332087</v>
      </c>
      <c r="K15309" s="4">
        <v>332087</v>
      </c>
    </row>
    <row r="15310" spans="1:11" x14ac:dyDescent="0.35">
      <c r="A15310" t="s">
        <v>1390</v>
      </c>
      <c r="B15310" t="s">
        <v>2137</v>
      </c>
      <c r="C15310" t="s">
        <v>1860</v>
      </c>
      <c r="D15310" s="4">
        <v>108703</v>
      </c>
      <c r="G15310" s="4">
        <v>2174061</v>
      </c>
      <c r="I15310" s="4">
        <v>2282764</v>
      </c>
      <c r="J15310" s="4">
        <v>108703</v>
      </c>
      <c r="K15310" s="4">
        <v>108703</v>
      </c>
    </row>
    <row r="15311" spans="1:11" x14ac:dyDescent="0.35">
      <c r="A15311" t="s">
        <v>1390</v>
      </c>
      <c r="B15311" t="s">
        <v>2138</v>
      </c>
      <c r="C15311" t="s">
        <v>1861</v>
      </c>
      <c r="D15311" s="4">
        <v>115890</v>
      </c>
      <c r="I15311" s="4">
        <v>115890</v>
      </c>
      <c r="J15311" s="4">
        <v>115890</v>
      </c>
      <c r="K15311" s="4">
        <v>115890</v>
      </c>
    </row>
    <row r="15312" spans="1:11" x14ac:dyDescent="0.35">
      <c r="A15312" t="s">
        <v>1390</v>
      </c>
      <c r="B15312" t="s">
        <v>2139</v>
      </c>
      <c r="C15312" t="s">
        <v>1862</v>
      </c>
      <c r="E15312" s="4">
        <v>0</v>
      </c>
      <c r="G15312" s="4">
        <v>1367428</v>
      </c>
      <c r="I15312" s="4">
        <v>1367428</v>
      </c>
      <c r="J15312">
        <v>0</v>
      </c>
      <c r="K15312" s="4">
        <v>0</v>
      </c>
    </row>
    <row r="15313" spans="1:11" x14ac:dyDescent="0.35">
      <c r="A15313" t="s">
        <v>1390</v>
      </c>
      <c r="B15313" t="s">
        <v>2141</v>
      </c>
      <c r="D15313" s="4">
        <v>2870347</v>
      </c>
      <c r="E15313" s="4">
        <v>12946</v>
      </c>
      <c r="F15313" s="4">
        <v>249221</v>
      </c>
      <c r="G15313" s="4">
        <v>4352926</v>
      </c>
      <c r="H15313" s="4">
        <v>64605</v>
      </c>
      <c r="I15313" s="4">
        <v>7550045</v>
      </c>
      <c r="J15313" s="4">
        <v>2870347</v>
      </c>
      <c r="K15313" s="4">
        <v>2870347</v>
      </c>
    </row>
    <row r="15314" spans="1:11" x14ac:dyDescent="0.35">
      <c r="A15314" t="s">
        <v>1390</v>
      </c>
      <c r="B15314" t="s">
        <v>2143</v>
      </c>
      <c r="C15314" t="s">
        <v>1865</v>
      </c>
      <c r="H15314" s="4">
        <v>43921</v>
      </c>
      <c r="I15314" s="4">
        <v>43921</v>
      </c>
      <c r="J15314">
        <v>0</v>
      </c>
      <c r="K15314" s="4">
        <v>0</v>
      </c>
    </row>
    <row r="15315" spans="1:11" x14ac:dyDescent="0.35">
      <c r="A15315" t="s">
        <v>1390</v>
      </c>
      <c r="B15315" t="s">
        <v>2144</v>
      </c>
      <c r="C15315" t="s">
        <v>1866</v>
      </c>
      <c r="I15315" s="4">
        <v>0</v>
      </c>
      <c r="J15315">
        <v>0</v>
      </c>
      <c r="K15315" s="4">
        <v>0</v>
      </c>
    </row>
    <row r="15316" spans="1:11" x14ac:dyDescent="0.35">
      <c r="A15316" t="s">
        <v>1390</v>
      </c>
      <c r="B15316" t="s">
        <v>2145</v>
      </c>
      <c r="C15316" t="s">
        <v>1867</v>
      </c>
      <c r="D15316" s="4">
        <v>28121</v>
      </c>
      <c r="E15316" s="4">
        <v>9000</v>
      </c>
      <c r="F15316" s="4">
        <v>110100</v>
      </c>
      <c r="H15316" s="4">
        <v>1982625</v>
      </c>
      <c r="I15316" s="4">
        <v>2129846</v>
      </c>
      <c r="J15316" s="4">
        <v>28121</v>
      </c>
      <c r="K15316" s="4">
        <v>28121</v>
      </c>
    </row>
    <row r="15317" spans="1:11" x14ac:dyDescent="0.35">
      <c r="A15317" t="s">
        <v>1390</v>
      </c>
      <c r="B15317" t="s">
        <v>2146</v>
      </c>
      <c r="C15317" t="s">
        <v>1868</v>
      </c>
      <c r="D15317" s="4">
        <v>287215</v>
      </c>
      <c r="F15317" s="4">
        <v>300000</v>
      </c>
      <c r="H15317" s="4">
        <v>3136130</v>
      </c>
      <c r="I15317" s="4">
        <v>3723345</v>
      </c>
      <c r="J15317" s="4">
        <v>287215</v>
      </c>
      <c r="K15317" s="4">
        <v>287215</v>
      </c>
    </row>
    <row r="15318" spans="1:11" x14ac:dyDescent="0.35">
      <c r="A15318" t="s">
        <v>1390</v>
      </c>
      <c r="B15318" t="s">
        <v>2173</v>
      </c>
      <c r="C15318" t="s">
        <v>1894</v>
      </c>
      <c r="D15318" s="4">
        <v>3484</v>
      </c>
      <c r="I15318" s="4">
        <v>3484</v>
      </c>
      <c r="J15318" s="4">
        <v>3484</v>
      </c>
      <c r="K15318" s="4">
        <v>3484</v>
      </c>
    </row>
    <row r="15319" spans="1:11" x14ac:dyDescent="0.35">
      <c r="A15319" t="s">
        <v>1390</v>
      </c>
      <c r="B15319" t="s">
        <v>2147</v>
      </c>
      <c r="C15319" t="s">
        <v>1869</v>
      </c>
      <c r="H15319" s="4">
        <v>736320</v>
      </c>
      <c r="I15319" s="4">
        <v>736320</v>
      </c>
      <c r="J15319">
        <v>0</v>
      </c>
      <c r="K15319" s="4">
        <v>0</v>
      </c>
    </row>
    <row r="15320" spans="1:11" x14ac:dyDescent="0.35">
      <c r="A15320" t="s">
        <v>1390</v>
      </c>
      <c r="B15320" t="s">
        <v>2148</v>
      </c>
      <c r="C15320" t="s">
        <v>1870</v>
      </c>
      <c r="D15320" s="4">
        <v>1020</v>
      </c>
      <c r="E15320" s="4">
        <v>27047</v>
      </c>
      <c r="F15320" s="4">
        <v>75949</v>
      </c>
      <c r="G15320" s="4">
        <v>43949</v>
      </c>
      <c r="H15320" s="4">
        <v>2672567</v>
      </c>
      <c r="I15320" s="4">
        <v>2820533</v>
      </c>
      <c r="J15320" s="4">
        <v>1020</v>
      </c>
      <c r="K15320" s="4">
        <v>1020</v>
      </c>
    </row>
    <row r="15321" spans="1:11" x14ac:dyDescent="0.35">
      <c r="A15321" t="s">
        <v>1390</v>
      </c>
      <c r="B15321" t="s">
        <v>2149</v>
      </c>
      <c r="C15321" t="s">
        <v>1871</v>
      </c>
      <c r="D15321" s="4">
        <v>6521613</v>
      </c>
      <c r="E15321" s="4">
        <v>18055</v>
      </c>
      <c r="F15321" s="4">
        <v>102739</v>
      </c>
      <c r="G15321" s="4">
        <v>41767</v>
      </c>
      <c r="I15321" s="4">
        <v>6684175</v>
      </c>
      <c r="J15321" s="4">
        <v>6521613</v>
      </c>
      <c r="K15321" s="4">
        <v>6521613</v>
      </c>
    </row>
    <row r="15322" spans="1:11" x14ac:dyDescent="0.35">
      <c r="A15322" t="s">
        <v>1390</v>
      </c>
      <c r="B15322" t="s">
        <v>2150</v>
      </c>
      <c r="C15322" t="s">
        <v>1872</v>
      </c>
      <c r="D15322" s="4">
        <v>147000</v>
      </c>
      <c r="E15322" s="4">
        <v>196000</v>
      </c>
      <c r="F15322" s="4">
        <v>245000</v>
      </c>
      <c r="I15322" s="4">
        <v>588000</v>
      </c>
      <c r="J15322" s="4">
        <v>147000</v>
      </c>
      <c r="K15322" s="4">
        <v>147000</v>
      </c>
    </row>
    <row r="15323" spans="1:11" x14ac:dyDescent="0.35">
      <c r="A15323" t="s">
        <v>1390</v>
      </c>
      <c r="B15323" t="s">
        <v>2153</v>
      </c>
      <c r="C15323" t="s">
        <v>1875</v>
      </c>
      <c r="D15323" s="4">
        <v>612</v>
      </c>
      <c r="H15323" s="4">
        <v>47659</v>
      </c>
      <c r="I15323" s="4">
        <v>48272</v>
      </c>
      <c r="J15323" s="4">
        <v>612</v>
      </c>
      <c r="K15323" s="4">
        <v>612</v>
      </c>
    </row>
    <row r="15324" spans="1:11" x14ac:dyDescent="0.35">
      <c r="A15324" t="s">
        <v>1390</v>
      </c>
      <c r="B15324" t="s">
        <v>2154</v>
      </c>
      <c r="C15324" t="s">
        <v>1876</v>
      </c>
      <c r="H15324" s="4">
        <v>0</v>
      </c>
      <c r="I15324" s="4">
        <v>0</v>
      </c>
      <c r="J15324">
        <v>0</v>
      </c>
      <c r="K15324" s="4">
        <v>0</v>
      </c>
    </row>
    <row r="15325" spans="1:11" x14ac:dyDescent="0.35">
      <c r="A15325" t="s">
        <v>1390</v>
      </c>
      <c r="B15325" t="s">
        <v>2155</v>
      </c>
      <c r="C15325" t="s">
        <v>1877</v>
      </c>
      <c r="D15325" s="4">
        <v>23704</v>
      </c>
      <c r="I15325" s="4">
        <v>23704</v>
      </c>
      <c r="J15325" s="4">
        <v>23704</v>
      </c>
      <c r="K15325" s="4">
        <v>23704</v>
      </c>
    </row>
    <row r="15326" spans="1:11" x14ac:dyDescent="0.35">
      <c r="A15326" t="s">
        <v>1390</v>
      </c>
      <c r="B15326" t="s">
        <v>2156</v>
      </c>
      <c r="D15326" s="4">
        <v>7012771</v>
      </c>
      <c r="E15326" s="4">
        <v>250103</v>
      </c>
      <c r="F15326" s="4">
        <v>833789</v>
      </c>
      <c r="G15326" s="4">
        <v>85716</v>
      </c>
      <c r="H15326" s="4">
        <v>8619222</v>
      </c>
      <c r="I15326" s="4">
        <v>16801600</v>
      </c>
      <c r="J15326" s="4">
        <v>7012771</v>
      </c>
      <c r="K15326" s="4">
        <v>7012771</v>
      </c>
    </row>
    <row r="15327" spans="1:11" x14ac:dyDescent="0.35">
      <c r="A15327" t="s">
        <v>1390</v>
      </c>
      <c r="B15327" t="s">
        <v>2157</v>
      </c>
      <c r="C15327" t="s">
        <v>1879</v>
      </c>
      <c r="D15327" s="4">
        <v>725001</v>
      </c>
      <c r="I15327" s="4">
        <v>725001</v>
      </c>
      <c r="J15327" s="4">
        <v>725001</v>
      </c>
      <c r="K15327" s="4">
        <v>725001</v>
      </c>
    </row>
    <row r="15328" spans="1:11" x14ac:dyDescent="0.35">
      <c r="A15328" t="s">
        <v>1390</v>
      </c>
      <c r="B15328" t="s">
        <v>2158</v>
      </c>
      <c r="C15328" t="s">
        <v>1880</v>
      </c>
      <c r="D15328" s="4">
        <v>21852</v>
      </c>
      <c r="I15328" s="4">
        <v>21852</v>
      </c>
      <c r="J15328" s="4">
        <v>21852</v>
      </c>
      <c r="K15328" s="4">
        <v>21852</v>
      </c>
    </row>
    <row r="15329" spans="1:11" x14ac:dyDescent="0.35">
      <c r="A15329" t="s">
        <v>1390</v>
      </c>
      <c r="B15329" t="s">
        <v>2159</v>
      </c>
      <c r="C15329" t="s">
        <v>1881</v>
      </c>
      <c r="D15329" s="4">
        <v>3777736</v>
      </c>
      <c r="I15329" s="4">
        <v>3777736</v>
      </c>
      <c r="J15329" s="4">
        <v>3777736</v>
      </c>
      <c r="K15329" s="4">
        <v>3777736</v>
      </c>
    </row>
    <row r="15330" spans="1:11" x14ac:dyDescent="0.35">
      <c r="A15330" t="s">
        <v>1390</v>
      </c>
      <c r="B15330" t="s">
        <v>2174</v>
      </c>
      <c r="C15330" t="s">
        <v>1895</v>
      </c>
      <c r="D15330" s="4">
        <v>266559</v>
      </c>
      <c r="I15330" s="4">
        <v>266559</v>
      </c>
      <c r="J15330" s="4">
        <v>266559</v>
      </c>
      <c r="K15330" s="4">
        <v>266559</v>
      </c>
    </row>
    <row r="15331" spans="1:11" x14ac:dyDescent="0.35">
      <c r="A15331" t="s">
        <v>1390</v>
      </c>
      <c r="B15331" t="s">
        <v>2160</v>
      </c>
      <c r="C15331" t="s">
        <v>1882</v>
      </c>
      <c r="D15331" s="4">
        <v>1431</v>
      </c>
      <c r="E15331" s="4">
        <v>285000</v>
      </c>
      <c r="F15331" s="4">
        <v>236583</v>
      </c>
      <c r="I15331" s="4">
        <v>523013</v>
      </c>
      <c r="J15331" s="4">
        <v>1431</v>
      </c>
      <c r="K15331" s="4">
        <v>1431</v>
      </c>
    </row>
    <row r="15332" spans="1:11" x14ac:dyDescent="0.35">
      <c r="A15332" t="s">
        <v>1390</v>
      </c>
      <c r="B15332" t="s">
        <v>2179</v>
      </c>
      <c r="C15332" t="s">
        <v>1900</v>
      </c>
      <c r="D15332" s="4">
        <v>20880</v>
      </c>
      <c r="I15332" s="4">
        <v>20880</v>
      </c>
      <c r="J15332" s="4">
        <v>20880</v>
      </c>
      <c r="K15332" s="4">
        <v>20880</v>
      </c>
    </row>
    <row r="15333" spans="1:11" x14ac:dyDescent="0.35">
      <c r="A15333" t="s">
        <v>1390</v>
      </c>
      <c r="B15333" t="s">
        <v>2171</v>
      </c>
      <c r="C15333" t="s">
        <v>1892</v>
      </c>
      <c r="D15333" s="4">
        <v>8088</v>
      </c>
      <c r="I15333" s="4">
        <v>8088</v>
      </c>
      <c r="J15333" s="4">
        <v>8088</v>
      </c>
      <c r="K15333" s="4">
        <v>8088</v>
      </c>
    </row>
    <row r="15334" spans="1:11" x14ac:dyDescent="0.35">
      <c r="A15334" t="s">
        <v>1390</v>
      </c>
      <c r="B15334" t="s">
        <v>2162</v>
      </c>
      <c r="C15334" t="s">
        <v>1884</v>
      </c>
      <c r="D15334" s="4">
        <v>35741</v>
      </c>
      <c r="I15334" s="4">
        <v>35741</v>
      </c>
      <c r="J15334" s="4">
        <v>35741</v>
      </c>
      <c r="K15334" s="4">
        <v>35741</v>
      </c>
    </row>
    <row r="15335" spans="1:11" x14ac:dyDescent="0.35">
      <c r="A15335" t="s">
        <v>1390</v>
      </c>
      <c r="B15335" t="s">
        <v>2163</v>
      </c>
      <c r="D15335" s="4">
        <v>4857287</v>
      </c>
      <c r="E15335" s="4">
        <v>285000</v>
      </c>
      <c r="F15335" s="4">
        <v>236583</v>
      </c>
      <c r="I15335" s="4">
        <v>5378870</v>
      </c>
      <c r="J15335" s="4">
        <v>4857287</v>
      </c>
      <c r="K15335" s="4">
        <v>4857287</v>
      </c>
    </row>
    <row r="15336" spans="1:11" x14ac:dyDescent="0.35">
      <c r="A15336" t="s">
        <v>1390</v>
      </c>
      <c r="B15336" t="s">
        <v>2164</v>
      </c>
      <c r="C15336" t="s">
        <v>1886</v>
      </c>
      <c r="D15336" s="4">
        <v>410049</v>
      </c>
      <c r="I15336" s="4">
        <v>410049</v>
      </c>
      <c r="J15336" s="4">
        <v>410049</v>
      </c>
      <c r="K15336" s="4">
        <v>410049</v>
      </c>
    </row>
    <row r="15337" spans="1:11" x14ac:dyDescent="0.35">
      <c r="A15337" t="s">
        <v>1390</v>
      </c>
      <c r="B15337" t="s">
        <v>2165</v>
      </c>
      <c r="D15337" s="4">
        <v>410049</v>
      </c>
      <c r="I15337" s="4">
        <v>410049</v>
      </c>
      <c r="J15337" s="4">
        <v>410049</v>
      </c>
      <c r="K15337" s="4">
        <v>410049</v>
      </c>
    </row>
    <row r="15338" spans="1:11" x14ac:dyDescent="0.35">
      <c r="A15338" t="s">
        <v>1390</v>
      </c>
      <c r="B15338" t="s">
        <v>2177</v>
      </c>
      <c r="C15338" t="s">
        <v>1898</v>
      </c>
      <c r="D15338" s="4">
        <v>7602</v>
      </c>
      <c r="I15338" s="4">
        <v>7602</v>
      </c>
      <c r="J15338" s="4">
        <v>7602</v>
      </c>
      <c r="K15338" s="4">
        <v>7602</v>
      </c>
    </row>
    <row r="15339" spans="1:11" x14ac:dyDescent="0.35">
      <c r="A15339" t="s">
        <v>1390</v>
      </c>
      <c r="B15339" t="s">
        <v>2166</v>
      </c>
      <c r="C15339" t="s">
        <v>1888</v>
      </c>
      <c r="H15339" s="4">
        <v>192000</v>
      </c>
      <c r="I15339" s="4">
        <v>192000</v>
      </c>
      <c r="J15339">
        <v>0</v>
      </c>
      <c r="K15339" s="4">
        <v>0</v>
      </c>
    </row>
    <row r="15340" spans="1:11" x14ac:dyDescent="0.35">
      <c r="A15340" t="s">
        <v>1390</v>
      </c>
      <c r="B15340" t="s">
        <v>2180</v>
      </c>
      <c r="C15340" t="s">
        <v>1901</v>
      </c>
      <c r="H15340" s="4">
        <v>375000</v>
      </c>
      <c r="I15340" s="4">
        <v>375000</v>
      </c>
      <c r="J15340">
        <v>0</v>
      </c>
      <c r="K15340" s="4">
        <v>0</v>
      </c>
    </row>
    <row r="15341" spans="1:11" x14ac:dyDescent="0.35">
      <c r="A15341" t="s">
        <v>1390</v>
      </c>
      <c r="B15341" t="s">
        <v>2167</v>
      </c>
      <c r="C15341" t="s">
        <v>1889</v>
      </c>
      <c r="H15341" s="4">
        <v>126000</v>
      </c>
      <c r="I15341" s="4">
        <v>126000</v>
      </c>
      <c r="J15341">
        <v>0</v>
      </c>
      <c r="K15341" s="4">
        <v>0</v>
      </c>
    </row>
    <row r="15342" spans="1:11" x14ac:dyDescent="0.35">
      <c r="A15342" t="s">
        <v>1390</v>
      </c>
      <c r="B15342" t="s">
        <v>2168</v>
      </c>
      <c r="C15342" t="s">
        <v>1890</v>
      </c>
      <c r="H15342" s="4">
        <v>60000</v>
      </c>
      <c r="I15342" s="4">
        <v>60000</v>
      </c>
      <c r="J15342">
        <v>0</v>
      </c>
      <c r="K15342" s="4">
        <v>0</v>
      </c>
    </row>
    <row r="15343" spans="1:11" x14ac:dyDescent="0.35">
      <c r="A15343" t="s">
        <v>1390</v>
      </c>
      <c r="B15343" t="s">
        <v>2181</v>
      </c>
      <c r="C15343" t="s">
        <v>1902</v>
      </c>
      <c r="H15343" s="4">
        <v>750000</v>
      </c>
      <c r="I15343" s="4">
        <v>750000</v>
      </c>
      <c r="J15343">
        <v>0</v>
      </c>
      <c r="K15343" s="4">
        <v>0</v>
      </c>
    </row>
    <row r="15344" spans="1:11" x14ac:dyDescent="0.35">
      <c r="A15344" t="s">
        <v>1390</v>
      </c>
      <c r="B15344" t="s">
        <v>2169</v>
      </c>
      <c r="D15344" s="4">
        <v>7602</v>
      </c>
      <c r="H15344" s="4">
        <v>1503000</v>
      </c>
      <c r="I15344" s="4">
        <v>1510602</v>
      </c>
      <c r="J15344" s="4">
        <v>7602</v>
      </c>
      <c r="K15344" s="4">
        <v>7602</v>
      </c>
    </row>
    <row r="15345" spans="1:11" x14ac:dyDescent="0.35">
      <c r="A15345" t="s">
        <v>1390</v>
      </c>
      <c r="B15345" t="s">
        <v>2170</v>
      </c>
      <c r="D15345" s="4">
        <v>91785653</v>
      </c>
      <c r="E15345" s="4">
        <v>2122396</v>
      </c>
      <c r="F15345" s="4">
        <v>15410242</v>
      </c>
      <c r="G15345" s="4">
        <v>4808482</v>
      </c>
      <c r="H15345" s="4">
        <v>16044788</v>
      </c>
      <c r="I15345" s="4">
        <v>130171561</v>
      </c>
      <c r="J15345" s="4">
        <f>SUM(D15345,E15345)</f>
        <v>93908049</v>
      </c>
      <c r="K15345" s="4">
        <v>91785653</v>
      </c>
    </row>
    <row r="15346" spans="1:11" x14ac:dyDescent="0.35">
      <c r="A15346" t="s">
        <v>1393</v>
      </c>
      <c r="B15346" t="s">
        <v>2118</v>
      </c>
      <c r="C15346" t="s">
        <v>1843</v>
      </c>
      <c r="D15346" s="4">
        <v>8942258</v>
      </c>
      <c r="E15346" s="4">
        <v>2885508</v>
      </c>
      <c r="F15346" s="4">
        <v>7581000</v>
      </c>
      <c r="I15346" s="4">
        <v>19408766</v>
      </c>
      <c r="J15346" s="4">
        <v>8942258</v>
      </c>
      <c r="K15346" s="4">
        <v>8942258</v>
      </c>
    </row>
    <row r="15347" spans="1:11" x14ac:dyDescent="0.35">
      <c r="A15347" t="s">
        <v>1393</v>
      </c>
      <c r="B15347" t="s">
        <v>2119</v>
      </c>
      <c r="C15347" t="s">
        <v>1844</v>
      </c>
      <c r="D15347" s="4">
        <v>50345</v>
      </c>
      <c r="F15347" s="4">
        <v>474910</v>
      </c>
      <c r="G15347" s="4">
        <v>299333</v>
      </c>
      <c r="H15347" s="4">
        <v>752163</v>
      </c>
      <c r="I15347" s="4">
        <v>1576751</v>
      </c>
      <c r="J15347" s="4">
        <v>50345</v>
      </c>
      <c r="K15347" s="4">
        <v>50345</v>
      </c>
    </row>
    <row r="15348" spans="1:11" x14ac:dyDescent="0.35">
      <c r="A15348" t="s">
        <v>1393</v>
      </c>
      <c r="B15348" t="s">
        <v>2120</v>
      </c>
      <c r="C15348" t="s">
        <v>1845</v>
      </c>
      <c r="D15348" s="4">
        <v>29192</v>
      </c>
      <c r="F15348" s="4">
        <v>1365863</v>
      </c>
      <c r="I15348" s="4">
        <v>1395056</v>
      </c>
      <c r="J15348" s="4">
        <v>29192</v>
      </c>
      <c r="K15348" s="4">
        <v>29192</v>
      </c>
    </row>
    <row r="15349" spans="1:11" x14ac:dyDescent="0.35">
      <c r="A15349" t="s">
        <v>1393</v>
      </c>
      <c r="B15349" t="s">
        <v>2121</v>
      </c>
      <c r="D15349" s="4">
        <v>9021795</v>
      </c>
      <c r="E15349" s="4">
        <v>2885508</v>
      </c>
      <c r="F15349" s="4">
        <v>9421773</v>
      </c>
      <c r="G15349" s="4">
        <v>299333</v>
      </c>
      <c r="H15349" s="4">
        <v>752163</v>
      </c>
      <c r="I15349" s="4">
        <v>22380572</v>
      </c>
      <c r="J15349" s="4">
        <v>9021795</v>
      </c>
      <c r="K15349" s="4">
        <v>9021795</v>
      </c>
    </row>
    <row r="15350" spans="1:11" x14ac:dyDescent="0.35">
      <c r="A15350" t="s">
        <v>1393</v>
      </c>
      <c r="B15350" t="s">
        <v>2122</v>
      </c>
      <c r="C15350" t="s">
        <v>1846</v>
      </c>
      <c r="D15350" s="4">
        <v>14707428</v>
      </c>
      <c r="F15350" s="4">
        <v>4060000</v>
      </c>
      <c r="I15350" s="4">
        <v>18767428</v>
      </c>
      <c r="J15350" s="4">
        <v>14707428</v>
      </c>
      <c r="K15350" s="4">
        <v>14707428</v>
      </c>
    </row>
    <row r="15351" spans="1:11" x14ac:dyDescent="0.35">
      <c r="A15351" t="s">
        <v>1393</v>
      </c>
      <c r="B15351" t="s">
        <v>2123</v>
      </c>
      <c r="C15351" t="s">
        <v>1847</v>
      </c>
      <c r="D15351" s="4">
        <v>3554443</v>
      </c>
      <c r="F15351" s="4">
        <v>3331395</v>
      </c>
      <c r="G15351" s="4">
        <v>24557</v>
      </c>
      <c r="H15351" s="4">
        <v>4422</v>
      </c>
      <c r="I15351" s="4">
        <v>6914817</v>
      </c>
      <c r="J15351" s="4">
        <v>3554443</v>
      </c>
      <c r="K15351" s="4">
        <v>3554443</v>
      </c>
    </row>
    <row r="15352" spans="1:11" x14ac:dyDescent="0.35">
      <c r="A15352" t="s">
        <v>1393</v>
      </c>
      <c r="B15352" t="s">
        <v>2124</v>
      </c>
      <c r="C15352" t="s">
        <v>1848</v>
      </c>
      <c r="D15352" s="4">
        <v>67163</v>
      </c>
      <c r="I15352" s="4">
        <v>67163</v>
      </c>
      <c r="J15352" s="4">
        <v>67163</v>
      </c>
      <c r="K15352" s="4">
        <v>67163</v>
      </c>
    </row>
    <row r="15353" spans="1:11" x14ac:dyDescent="0.35">
      <c r="A15353" t="s">
        <v>1393</v>
      </c>
      <c r="B15353" t="s">
        <v>2125</v>
      </c>
      <c r="D15353" s="4">
        <v>18329033</v>
      </c>
      <c r="F15353" s="4">
        <v>7391395</v>
      </c>
      <c r="G15353" s="4">
        <v>24557</v>
      </c>
      <c r="H15353" s="4">
        <v>4422</v>
      </c>
      <c r="I15353" s="4">
        <v>25749408</v>
      </c>
      <c r="J15353" s="4">
        <v>18329033</v>
      </c>
      <c r="K15353" s="4">
        <v>18329033</v>
      </c>
    </row>
    <row r="15354" spans="1:11" x14ac:dyDescent="0.35">
      <c r="A15354" t="s">
        <v>1393</v>
      </c>
      <c r="B15354" t="s">
        <v>2126</v>
      </c>
      <c r="C15354" t="s">
        <v>1850</v>
      </c>
      <c r="G15354" s="4">
        <v>4000000</v>
      </c>
      <c r="I15354" s="4">
        <v>4000000</v>
      </c>
      <c r="J15354">
        <v>0</v>
      </c>
      <c r="K15354" s="4">
        <v>0</v>
      </c>
    </row>
    <row r="15355" spans="1:11" x14ac:dyDescent="0.35">
      <c r="A15355" t="s">
        <v>1393</v>
      </c>
      <c r="B15355" t="s">
        <v>2127</v>
      </c>
      <c r="G15355" s="4">
        <v>4000000</v>
      </c>
      <c r="I15355" s="4">
        <v>4000000</v>
      </c>
      <c r="J15355">
        <v>0</v>
      </c>
      <c r="K15355" s="4">
        <v>0</v>
      </c>
    </row>
    <row r="15356" spans="1:11" x14ac:dyDescent="0.35">
      <c r="A15356" t="s">
        <v>1393</v>
      </c>
      <c r="B15356" t="s">
        <v>2128</v>
      </c>
      <c r="C15356" t="s">
        <v>1851</v>
      </c>
      <c r="F15356" s="4">
        <v>334518</v>
      </c>
      <c r="I15356" s="4">
        <v>334518</v>
      </c>
      <c r="J15356">
        <v>0</v>
      </c>
      <c r="K15356" s="4">
        <v>0</v>
      </c>
    </row>
    <row r="15357" spans="1:11" x14ac:dyDescent="0.35">
      <c r="A15357" t="s">
        <v>1393</v>
      </c>
      <c r="B15357" t="s">
        <v>2129</v>
      </c>
      <c r="C15357" t="s">
        <v>1852</v>
      </c>
      <c r="E15357" s="4">
        <v>8178</v>
      </c>
      <c r="H15357" s="4">
        <v>2726</v>
      </c>
      <c r="I15357" s="4">
        <v>10904</v>
      </c>
      <c r="J15357">
        <v>0</v>
      </c>
      <c r="K15357" s="4">
        <v>0</v>
      </c>
    </row>
    <row r="15358" spans="1:11" x14ac:dyDescent="0.35">
      <c r="A15358" t="s">
        <v>1393</v>
      </c>
      <c r="B15358" t="s">
        <v>2130</v>
      </c>
      <c r="C15358" t="s">
        <v>1853</v>
      </c>
      <c r="E15358" s="4">
        <v>1539</v>
      </c>
      <c r="F15358" s="4">
        <v>5461</v>
      </c>
      <c r="H15358" s="4">
        <v>2730</v>
      </c>
      <c r="I15358" s="4">
        <v>9730</v>
      </c>
      <c r="J15358">
        <v>0</v>
      </c>
      <c r="K15358" s="4">
        <v>0</v>
      </c>
    </row>
    <row r="15359" spans="1:11" x14ac:dyDescent="0.35">
      <c r="A15359" t="s">
        <v>1393</v>
      </c>
      <c r="B15359" t="s">
        <v>2172</v>
      </c>
      <c r="C15359" t="s">
        <v>1893</v>
      </c>
      <c r="F15359" s="4">
        <v>1195</v>
      </c>
      <c r="I15359" s="4">
        <v>1195</v>
      </c>
      <c r="J15359">
        <v>0</v>
      </c>
      <c r="K15359" s="4">
        <v>0</v>
      </c>
    </row>
    <row r="15360" spans="1:11" x14ac:dyDescent="0.35">
      <c r="A15360" t="s">
        <v>1393</v>
      </c>
      <c r="B15360" t="s">
        <v>2131</v>
      </c>
      <c r="C15360" t="s">
        <v>1854</v>
      </c>
      <c r="F15360" s="4">
        <v>423668</v>
      </c>
      <c r="H15360" s="4">
        <v>6725</v>
      </c>
      <c r="I15360" s="4">
        <v>430393</v>
      </c>
      <c r="J15360">
        <v>0</v>
      </c>
      <c r="K15360" s="4">
        <v>0</v>
      </c>
    </row>
    <row r="15361" spans="1:11" x14ac:dyDescent="0.35">
      <c r="A15361" t="s">
        <v>1393</v>
      </c>
      <c r="B15361" t="s">
        <v>2197</v>
      </c>
      <c r="C15361" t="s">
        <v>1919</v>
      </c>
      <c r="E15361" s="4">
        <v>104896</v>
      </c>
      <c r="I15361" s="4">
        <v>104896</v>
      </c>
      <c r="J15361">
        <v>0</v>
      </c>
      <c r="K15361" s="4">
        <v>0</v>
      </c>
    </row>
    <row r="15362" spans="1:11" x14ac:dyDescent="0.35">
      <c r="A15362" t="s">
        <v>1393</v>
      </c>
      <c r="B15362" t="s">
        <v>2132</v>
      </c>
      <c r="C15362" t="s">
        <v>1855</v>
      </c>
      <c r="D15362" s="4">
        <v>9124</v>
      </c>
      <c r="F15362" s="4">
        <v>279781</v>
      </c>
      <c r="H15362" s="4">
        <v>103653</v>
      </c>
      <c r="I15362" s="4">
        <v>392558</v>
      </c>
      <c r="J15362" s="4">
        <v>9124</v>
      </c>
      <c r="K15362" s="4">
        <v>9124</v>
      </c>
    </row>
    <row r="15363" spans="1:11" x14ac:dyDescent="0.35">
      <c r="A15363" t="s">
        <v>1393</v>
      </c>
      <c r="B15363" t="s">
        <v>2133</v>
      </c>
      <c r="C15363" t="s">
        <v>1856</v>
      </c>
      <c r="I15363" s="4">
        <v>0</v>
      </c>
      <c r="J15363">
        <v>0</v>
      </c>
      <c r="K15363" s="4">
        <v>0</v>
      </c>
    </row>
    <row r="15364" spans="1:11" x14ac:dyDescent="0.35">
      <c r="A15364" t="s">
        <v>1393</v>
      </c>
      <c r="B15364" t="s">
        <v>2134</v>
      </c>
      <c r="C15364" t="s">
        <v>1857</v>
      </c>
      <c r="D15364" s="4">
        <v>7469</v>
      </c>
      <c r="F15364" s="4">
        <v>34627</v>
      </c>
      <c r="H15364" s="4">
        <v>3395</v>
      </c>
      <c r="I15364" s="4">
        <v>45491</v>
      </c>
      <c r="J15364" s="4">
        <v>7469</v>
      </c>
      <c r="K15364" s="4">
        <v>7469</v>
      </c>
    </row>
    <row r="15365" spans="1:11" x14ac:dyDescent="0.35">
      <c r="A15365" t="s">
        <v>1393</v>
      </c>
      <c r="B15365" t="s">
        <v>2135</v>
      </c>
      <c r="C15365" t="s">
        <v>1858</v>
      </c>
      <c r="F15365" s="4">
        <v>25976</v>
      </c>
      <c r="I15365" s="4">
        <v>25976</v>
      </c>
      <c r="J15365">
        <v>0</v>
      </c>
      <c r="K15365" s="4">
        <v>0</v>
      </c>
    </row>
    <row r="15366" spans="1:11" x14ac:dyDescent="0.35">
      <c r="A15366" t="s">
        <v>1393</v>
      </c>
      <c r="B15366" t="s">
        <v>2136</v>
      </c>
      <c r="C15366" t="s">
        <v>1859</v>
      </c>
      <c r="E15366" s="4">
        <v>105421</v>
      </c>
      <c r="F15366" s="4">
        <v>1955434</v>
      </c>
      <c r="H15366" s="4">
        <v>130427</v>
      </c>
      <c r="I15366" s="4">
        <v>2191282</v>
      </c>
      <c r="J15366">
        <v>0</v>
      </c>
      <c r="K15366" s="4">
        <v>0</v>
      </c>
    </row>
    <row r="15367" spans="1:11" x14ac:dyDescent="0.35">
      <c r="A15367" t="s">
        <v>1393</v>
      </c>
      <c r="B15367" t="s">
        <v>2137</v>
      </c>
      <c r="C15367" t="s">
        <v>1860</v>
      </c>
      <c r="F15367" s="4">
        <v>1195733</v>
      </c>
      <c r="I15367" s="4">
        <v>1195733</v>
      </c>
      <c r="J15367">
        <v>0</v>
      </c>
      <c r="K15367" s="4">
        <v>0</v>
      </c>
    </row>
    <row r="15368" spans="1:11" x14ac:dyDescent="0.35">
      <c r="A15368" t="s">
        <v>1393</v>
      </c>
      <c r="B15368" t="s">
        <v>2138</v>
      </c>
      <c r="C15368" t="s">
        <v>1861</v>
      </c>
      <c r="F15368" s="4">
        <v>19587</v>
      </c>
      <c r="I15368" s="4">
        <v>19587</v>
      </c>
      <c r="J15368">
        <v>0</v>
      </c>
      <c r="K15368" s="4">
        <v>0</v>
      </c>
    </row>
    <row r="15369" spans="1:11" x14ac:dyDescent="0.35">
      <c r="A15369" t="s">
        <v>1393</v>
      </c>
      <c r="B15369" t="s">
        <v>2139</v>
      </c>
      <c r="C15369" t="s">
        <v>1862</v>
      </c>
      <c r="E15369" s="4">
        <v>0</v>
      </c>
      <c r="F15369" s="4">
        <v>256393</v>
      </c>
      <c r="H15369" s="4">
        <v>128137</v>
      </c>
      <c r="I15369" s="4">
        <v>384530</v>
      </c>
      <c r="J15369">
        <v>0</v>
      </c>
      <c r="K15369" s="4">
        <v>0</v>
      </c>
    </row>
    <row r="15370" spans="1:11" x14ac:dyDescent="0.35">
      <c r="A15370" t="s">
        <v>1393</v>
      </c>
      <c r="B15370" t="s">
        <v>2141</v>
      </c>
      <c r="D15370" s="4">
        <v>16593</v>
      </c>
      <c r="E15370" s="4">
        <v>220034</v>
      </c>
      <c r="F15370" s="4">
        <v>4532374</v>
      </c>
      <c r="H15370" s="4">
        <v>377793</v>
      </c>
      <c r="I15370" s="4">
        <v>5146793</v>
      </c>
      <c r="J15370" s="4">
        <v>16593</v>
      </c>
      <c r="K15370" s="4">
        <v>16593</v>
      </c>
    </row>
    <row r="15371" spans="1:11" x14ac:dyDescent="0.35">
      <c r="A15371" t="s">
        <v>1393</v>
      </c>
      <c r="B15371" t="s">
        <v>2143</v>
      </c>
      <c r="C15371" t="s">
        <v>1865</v>
      </c>
      <c r="E15371" s="4">
        <v>87842</v>
      </c>
      <c r="H15371" s="4">
        <v>107987</v>
      </c>
      <c r="I15371" s="4">
        <v>195828</v>
      </c>
      <c r="J15371">
        <v>0</v>
      </c>
      <c r="K15371" s="4">
        <v>0</v>
      </c>
    </row>
    <row r="15372" spans="1:11" x14ac:dyDescent="0.35">
      <c r="A15372" t="s">
        <v>1393</v>
      </c>
      <c r="B15372" t="s">
        <v>2144</v>
      </c>
      <c r="C15372" t="s">
        <v>1866</v>
      </c>
      <c r="E15372" s="4">
        <v>0</v>
      </c>
      <c r="I15372" s="4">
        <v>0</v>
      </c>
      <c r="J15372">
        <v>0</v>
      </c>
      <c r="K15372" s="4">
        <v>0</v>
      </c>
    </row>
    <row r="15373" spans="1:11" x14ac:dyDescent="0.35">
      <c r="A15373" t="s">
        <v>1393</v>
      </c>
      <c r="B15373" t="s">
        <v>2145</v>
      </c>
      <c r="C15373" t="s">
        <v>1867</v>
      </c>
      <c r="D15373" s="4">
        <v>96440</v>
      </c>
      <c r="E15373" s="4">
        <v>1227292</v>
      </c>
      <c r="H15373" s="4">
        <v>188486</v>
      </c>
      <c r="I15373" s="4">
        <v>1512219</v>
      </c>
      <c r="J15373" s="4">
        <v>96440</v>
      </c>
      <c r="K15373" s="4">
        <v>96440</v>
      </c>
    </row>
    <row r="15374" spans="1:11" x14ac:dyDescent="0.35">
      <c r="A15374" t="s">
        <v>1393</v>
      </c>
      <c r="B15374" t="s">
        <v>2146</v>
      </c>
      <c r="C15374" t="s">
        <v>1868</v>
      </c>
      <c r="E15374" s="4">
        <v>543214</v>
      </c>
      <c r="F15374" s="4">
        <v>975744</v>
      </c>
      <c r="H15374" s="4">
        <v>6155</v>
      </c>
      <c r="I15374" s="4">
        <v>1525112</v>
      </c>
      <c r="J15374">
        <v>0</v>
      </c>
      <c r="K15374" s="4">
        <v>0</v>
      </c>
    </row>
    <row r="15375" spans="1:11" x14ac:dyDescent="0.35">
      <c r="A15375" t="s">
        <v>1393</v>
      </c>
      <c r="B15375" t="s">
        <v>2147</v>
      </c>
      <c r="C15375" t="s">
        <v>1869</v>
      </c>
      <c r="E15375" s="4">
        <v>489600</v>
      </c>
      <c r="H15375" s="4">
        <v>0</v>
      </c>
      <c r="I15375" s="4">
        <v>489600</v>
      </c>
      <c r="J15375">
        <v>0</v>
      </c>
      <c r="K15375" s="4">
        <v>0</v>
      </c>
    </row>
    <row r="15376" spans="1:11" x14ac:dyDescent="0.35">
      <c r="A15376" t="s">
        <v>1393</v>
      </c>
      <c r="B15376" t="s">
        <v>2148</v>
      </c>
      <c r="C15376" t="s">
        <v>1870</v>
      </c>
      <c r="F15376" s="4">
        <v>25717</v>
      </c>
      <c r="H15376" s="4">
        <v>4864437</v>
      </c>
      <c r="I15376" s="4">
        <v>4890154</v>
      </c>
      <c r="J15376">
        <v>0</v>
      </c>
      <c r="K15376" s="4">
        <v>0</v>
      </c>
    </row>
    <row r="15377" spans="1:11" x14ac:dyDescent="0.35">
      <c r="A15377" t="s">
        <v>1393</v>
      </c>
      <c r="B15377" t="s">
        <v>2149</v>
      </c>
      <c r="C15377" t="s">
        <v>1871</v>
      </c>
      <c r="D15377" s="4">
        <v>17250000</v>
      </c>
      <c r="E15377" s="4">
        <v>0</v>
      </c>
      <c r="I15377" s="4">
        <v>17250000</v>
      </c>
      <c r="J15377" s="4">
        <v>17250000</v>
      </c>
      <c r="K15377" s="4">
        <v>17250000</v>
      </c>
    </row>
    <row r="15378" spans="1:11" x14ac:dyDescent="0.35">
      <c r="A15378" t="s">
        <v>1393</v>
      </c>
      <c r="B15378" t="s">
        <v>2150</v>
      </c>
      <c r="C15378" t="s">
        <v>1872</v>
      </c>
      <c r="D15378" s="4">
        <v>245000</v>
      </c>
      <c r="I15378" s="4">
        <v>245000</v>
      </c>
      <c r="J15378" s="4">
        <v>245000</v>
      </c>
      <c r="K15378" s="4">
        <v>245000</v>
      </c>
    </row>
    <row r="15379" spans="1:11" x14ac:dyDescent="0.35">
      <c r="A15379" t="s">
        <v>1393</v>
      </c>
      <c r="B15379" t="s">
        <v>2153</v>
      </c>
      <c r="C15379" t="s">
        <v>1875</v>
      </c>
      <c r="D15379" s="4">
        <v>0</v>
      </c>
      <c r="H15379" s="4">
        <v>14530</v>
      </c>
      <c r="I15379" s="4">
        <v>14530</v>
      </c>
      <c r="J15379" s="4">
        <v>0</v>
      </c>
      <c r="K15379" s="4">
        <v>0</v>
      </c>
    </row>
    <row r="15380" spans="1:11" x14ac:dyDescent="0.35">
      <c r="A15380" t="s">
        <v>1393</v>
      </c>
      <c r="B15380" t="s">
        <v>2154</v>
      </c>
      <c r="C15380" t="s">
        <v>1876</v>
      </c>
      <c r="H15380" s="4">
        <v>0</v>
      </c>
      <c r="I15380" s="4">
        <v>0</v>
      </c>
      <c r="J15380">
        <v>0</v>
      </c>
      <c r="K15380" s="4">
        <v>0</v>
      </c>
    </row>
    <row r="15381" spans="1:11" x14ac:dyDescent="0.35">
      <c r="A15381" t="s">
        <v>1393</v>
      </c>
      <c r="B15381" t="s">
        <v>2156</v>
      </c>
      <c r="D15381" s="4">
        <v>17591440</v>
      </c>
      <c r="E15381" s="4">
        <v>2347948</v>
      </c>
      <c r="F15381" s="4">
        <v>1001461</v>
      </c>
      <c r="H15381" s="4">
        <v>5181595</v>
      </c>
      <c r="I15381" s="4">
        <v>26122444</v>
      </c>
      <c r="J15381" s="4">
        <v>17591440</v>
      </c>
      <c r="K15381" s="4">
        <v>17591440</v>
      </c>
    </row>
    <row r="15382" spans="1:11" x14ac:dyDescent="0.35">
      <c r="A15382" t="s">
        <v>1393</v>
      </c>
      <c r="B15382" t="s">
        <v>2157</v>
      </c>
      <c r="C15382" t="s">
        <v>1879</v>
      </c>
      <c r="D15382" s="4">
        <v>451159</v>
      </c>
      <c r="I15382" s="4">
        <v>451159</v>
      </c>
      <c r="J15382" s="4">
        <v>451159</v>
      </c>
      <c r="K15382" s="4">
        <v>451159</v>
      </c>
    </row>
    <row r="15383" spans="1:11" x14ac:dyDescent="0.35">
      <c r="A15383" t="s">
        <v>1393</v>
      </c>
      <c r="B15383" t="s">
        <v>2186</v>
      </c>
      <c r="C15383" t="s">
        <v>1907</v>
      </c>
      <c r="D15383" s="4">
        <v>3917</v>
      </c>
      <c r="I15383" s="4">
        <v>3917</v>
      </c>
      <c r="J15383" s="4">
        <v>3917</v>
      </c>
      <c r="K15383" s="4">
        <v>3917</v>
      </c>
    </row>
    <row r="15384" spans="1:11" x14ac:dyDescent="0.35">
      <c r="A15384" t="s">
        <v>1393</v>
      </c>
      <c r="B15384" t="s">
        <v>2176</v>
      </c>
      <c r="C15384" t="s">
        <v>1897</v>
      </c>
      <c r="D15384" s="4">
        <v>440</v>
      </c>
      <c r="I15384" s="4">
        <v>440</v>
      </c>
      <c r="J15384" s="4">
        <v>440</v>
      </c>
      <c r="K15384" s="4">
        <v>440</v>
      </c>
    </row>
    <row r="15385" spans="1:11" x14ac:dyDescent="0.35">
      <c r="A15385" t="s">
        <v>1393</v>
      </c>
      <c r="B15385" t="s">
        <v>2159</v>
      </c>
      <c r="C15385" t="s">
        <v>1881</v>
      </c>
      <c r="D15385" s="4">
        <v>477858</v>
      </c>
      <c r="I15385" s="4">
        <v>477858</v>
      </c>
      <c r="J15385" s="4">
        <v>477858</v>
      </c>
      <c r="K15385" s="4">
        <v>477858</v>
      </c>
    </row>
    <row r="15386" spans="1:11" x14ac:dyDescent="0.35">
      <c r="A15386" t="s">
        <v>1393</v>
      </c>
      <c r="B15386" t="s">
        <v>2160</v>
      </c>
      <c r="C15386" t="s">
        <v>1882</v>
      </c>
      <c r="D15386" s="4">
        <v>50178</v>
      </c>
      <c r="I15386" s="4">
        <v>50178</v>
      </c>
      <c r="J15386" s="4">
        <v>50178</v>
      </c>
      <c r="K15386" s="4">
        <v>50178</v>
      </c>
    </row>
    <row r="15387" spans="1:11" x14ac:dyDescent="0.35">
      <c r="A15387" t="s">
        <v>1393</v>
      </c>
      <c r="B15387" t="s">
        <v>2162</v>
      </c>
      <c r="C15387" t="s">
        <v>1884</v>
      </c>
      <c r="D15387" s="4">
        <v>5832</v>
      </c>
      <c r="I15387" s="4">
        <v>5832</v>
      </c>
      <c r="J15387" s="4">
        <v>5832</v>
      </c>
      <c r="K15387" s="4">
        <v>5832</v>
      </c>
    </row>
    <row r="15388" spans="1:11" x14ac:dyDescent="0.35">
      <c r="A15388" t="s">
        <v>1393</v>
      </c>
      <c r="B15388" t="s">
        <v>2163</v>
      </c>
      <c r="D15388" s="4">
        <v>989383</v>
      </c>
      <c r="I15388" s="4">
        <v>989383</v>
      </c>
      <c r="J15388" s="4">
        <v>989383</v>
      </c>
      <c r="K15388" s="4">
        <v>989383</v>
      </c>
    </row>
    <row r="15389" spans="1:11" x14ac:dyDescent="0.35">
      <c r="A15389" t="s">
        <v>1393</v>
      </c>
      <c r="B15389" t="s">
        <v>2166</v>
      </c>
      <c r="C15389" t="s">
        <v>1888</v>
      </c>
      <c r="E15389" s="4">
        <v>192000</v>
      </c>
      <c r="I15389" s="4">
        <v>192000</v>
      </c>
      <c r="J15389">
        <v>0</v>
      </c>
      <c r="K15389" s="4">
        <v>0</v>
      </c>
    </row>
    <row r="15390" spans="1:11" x14ac:dyDescent="0.35">
      <c r="A15390" t="s">
        <v>1393</v>
      </c>
      <c r="B15390" t="s">
        <v>2167</v>
      </c>
      <c r="C15390" t="s">
        <v>1889</v>
      </c>
      <c r="E15390" s="4">
        <v>787500</v>
      </c>
      <c r="I15390" s="4">
        <v>787500</v>
      </c>
      <c r="J15390">
        <v>0</v>
      </c>
      <c r="K15390" s="4">
        <v>0</v>
      </c>
    </row>
    <row r="15391" spans="1:11" x14ac:dyDescent="0.35">
      <c r="A15391" t="s">
        <v>1393</v>
      </c>
      <c r="B15391" t="s">
        <v>2168</v>
      </c>
      <c r="C15391" t="s">
        <v>1890</v>
      </c>
      <c r="H15391" s="4">
        <v>75000</v>
      </c>
      <c r="I15391" s="4">
        <v>75000</v>
      </c>
      <c r="J15391">
        <v>0</v>
      </c>
      <c r="K15391" s="4">
        <v>0</v>
      </c>
    </row>
    <row r="15392" spans="1:11" x14ac:dyDescent="0.35">
      <c r="A15392" t="s">
        <v>1393</v>
      </c>
      <c r="B15392" t="s">
        <v>2169</v>
      </c>
      <c r="E15392" s="4">
        <v>979500</v>
      </c>
      <c r="H15392" s="4">
        <v>75000</v>
      </c>
      <c r="I15392" s="4">
        <v>1054500</v>
      </c>
      <c r="J15392">
        <v>0</v>
      </c>
      <c r="K15392" s="4">
        <v>0</v>
      </c>
    </row>
    <row r="15393" spans="1:11" x14ac:dyDescent="0.35">
      <c r="A15393" t="s">
        <v>1393</v>
      </c>
      <c r="B15393" t="s">
        <v>2170</v>
      </c>
      <c r="D15393" s="4">
        <v>45948245</v>
      </c>
      <c r="E15393" s="4">
        <v>6432990</v>
      </c>
      <c r="F15393" s="4">
        <v>22347003</v>
      </c>
      <c r="G15393" s="4">
        <v>4323890</v>
      </c>
      <c r="H15393" s="4">
        <v>6390973</v>
      </c>
      <c r="I15393" s="4">
        <v>85443100</v>
      </c>
      <c r="J15393" s="4">
        <f>SUM(D15393,E15393)</f>
        <v>52381235</v>
      </c>
      <c r="K15393" s="4">
        <v>45948245</v>
      </c>
    </row>
    <row r="15394" spans="1:11" x14ac:dyDescent="0.35">
      <c r="A15394" t="s">
        <v>1397</v>
      </c>
      <c r="B15394" t="s">
        <v>2118</v>
      </c>
      <c r="C15394" t="s">
        <v>1843</v>
      </c>
      <c r="D15394" s="4">
        <v>14578229</v>
      </c>
      <c r="I15394" s="4">
        <v>14578229</v>
      </c>
      <c r="J15394" s="4">
        <v>14578229</v>
      </c>
      <c r="K15394" s="4">
        <v>14578229</v>
      </c>
    </row>
    <row r="15395" spans="1:11" x14ac:dyDescent="0.35">
      <c r="A15395" t="s">
        <v>1397</v>
      </c>
      <c r="B15395" t="s">
        <v>2119</v>
      </c>
      <c r="C15395" t="s">
        <v>1844</v>
      </c>
      <c r="D15395" s="4">
        <v>469349</v>
      </c>
      <c r="E15395" s="4">
        <v>473612</v>
      </c>
      <c r="F15395" s="4">
        <v>860583</v>
      </c>
      <c r="H15395" s="4">
        <v>98550</v>
      </c>
      <c r="I15395" s="4">
        <v>1902094</v>
      </c>
      <c r="J15395" s="4">
        <v>469349</v>
      </c>
      <c r="K15395" s="4">
        <v>469349</v>
      </c>
    </row>
    <row r="15396" spans="1:11" x14ac:dyDescent="0.35">
      <c r="A15396" t="s">
        <v>1397</v>
      </c>
      <c r="B15396" t="s">
        <v>2120</v>
      </c>
      <c r="C15396" t="s">
        <v>1845</v>
      </c>
      <c r="D15396" s="4">
        <v>40502</v>
      </c>
      <c r="F15396" s="4">
        <v>669628</v>
      </c>
      <c r="I15396" s="4">
        <v>710130</v>
      </c>
      <c r="J15396" s="4">
        <v>40502</v>
      </c>
      <c r="K15396" s="4">
        <v>40502</v>
      </c>
    </row>
    <row r="15397" spans="1:11" x14ac:dyDescent="0.35">
      <c r="A15397" t="s">
        <v>1397</v>
      </c>
      <c r="B15397" t="s">
        <v>2121</v>
      </c>
      <c r="D15397" s="4">
        <v>15088080</v>
      </c>
      <c r="E15397" s="4">
        <v>473612</v>
      </c>
      <c r="F15397" s="4">
        <v>1530211</v>
      </c>
      <c r="H15397" s="4">
        <v>98550</v>
      </c>
      <c r="I15397" s="4">
        <v>17190453</v>
      </c>
      <c r="J15397" s="4">
        <v>15088080</v>
      </c>
      <c r="K15397" s="4">
        <v>15088080</v>
      </c>
    </row>
    <row r="15398" spans="1:11" x14ac:dyDescent="0.35">
      <c r="A15398" t="s">
        <v>1397</v>
      </c>
      <c r="B15398" t="s">
        <v>2122</v>
      </c>
      <c r="C15398" t="s">
        <v>1846</v>
      </c>
      <c r="D15398" s="4">
        <v>4832220</v>
      </c>
      <c r="F15398" s="4">
        <v>850</v>
      </c>
      <c r="I15398" s="4">
        <v>4833070</v>
      </c>
      <c r="J15398" s="4">
        <v>4832220</v>
      </c>
      <c r="K15398" s="4">
        <v>4832220</v>
      </c>
    </row>
    <row r="15399" spans="1:11" x14ac:dyDescent="0.35">
      <c r="A15399" t="s">
        <v>1397</v>
      </c>
      <c r="B15399" t="s">
        <v>2123</v>
      </c>
      <c r="C15399" t="s">
        <v>1847</v>
      </c>
      <c r="D15399" s="4">
        <v>2298549</v>
      </c>
      <c r="F15399" s="4">
        <v>1682973</v>
      </c>
      <c r="I15399" s="4">
        <v>3981522</v>
      </c>
      <c r="J15399" s="4">
        <v>2298549</v>
      </c>
      <c r="K15399" s="4">
        <v>2298549</v>
      </c>
    </row>
    <row r="15400" spans="1:11" x14ac:dyDescent="0.35">
      <c r="A15400" t="s">
        <v>1397</v>
      </c>
      <c r="B15400" t="s">
        <v>2124</v>
      </c>
      <c r="C15400" t="s">
        <v>1848</v>
      </c>
      <c r="D15400" s="4">
        <v>152179</v>
      </c>
      <c r="I15400" s="4">
        <v>152179</v>
      </c>
      <c r="J15400" s="4">
        <v>152179</v>
      </c>
      <c r="K15400" s="4">
        <v>152179</v>
      </c>
    </row>
    <row r="15401" spans="1:11" x14ac:dyDescent="0.35">
      <c r="A15401" t="s">
        <v>1397</v>
      </c>
      <c r="B15401" t="s">
        <v>2125</v>
      </c>
      <c r="D15401" s="4">
        <v>7282947</v>
      </c>
      <c r="F15401" s="4">
        <v>1683823</v>
      </c>
      <c r="I15401" s="4">
        <v>8966770</v>
      </c>
      <c r="J15401" s="4">
        <v>7282947</v>
      </c>
      <c r="K15401" s="4">
        <v>7282947</v>
      </c>
    </row>
    <row r="15402" spans="1:11" x14ac:dyDescent="0.35">
      <c r="A15402" t="s">
        <v>1397</v>
      </c>
      <c r="B15402" t="s">
        <v>2126</v>
      </c>
      <c r="C15402" t="s">
        <v>1850</v>
      </c>
      <c r="F15402" s="4">
        <v>1600000</v>
      </c>
      <c r="I15402" s="4">
        <v>1600000</v>
      </c>
      <c r="J15402">
        <v>0</v>
      </c>
      <c r="K15402" s="4">
        <v>0</v>
      </c>
    </row>
    <row r="15403" spans="1:11" x14ac:dyDescent="0.35">
      <c r="A15403" t="s">
        <v>1397</v>
      </c>
      <c r="B15403" t="s">
        <v>2127</v>
      </c>
      <c r="F15403" s="4">
        <v>1600000</v>
      </c>
      <c r="I15403" s="4">
        <v>1600000</v>
      </c>
      <c r="J15403">
        <v>0</v>
      </c>
      <c r="K15403" s="4">
        <v>0</v>
      </c>
    </row>
    <row r="15404" spans="1:11" x14ac:dyDescent="0.35">
      <c r="A15404" t="s">
        <v>1397</v>
      </c>
      <c r="B15404" t="s">
        <v>2128</v>
      </c>
      <c r="C15404" t="s">
        <v>1851</v>
      </c>
      <c r="D15404" s="4">
        <v>395005</v>
      </c>
      <c r="I15404" s="4">
        <v>395005</v>
      </c>
      <c r="J15404" s="4">
        <v>395005</v>
      </c>
      <c r="K15404" s="4">
        <v>395005</v>
      </c>
    </row>
    <row r="15405" spans="1:11" x14ac:dyDescent="0.35">
      <c r="A15405" t="s">
        <v>1397</v>
      </c>
      <c r="B15405" t="s">
        <v>2129</v>
      </c>
      <c r="C15405" t="s">
        <v>1852</v>
      </c>
      <c r="D15405" s="4">
        <v>10904</v>
      </c>
      <c r="I15405" s="4">
        <v>10904</v>
      </c>
      <c r="J15405" s="4">
        <v>10904</v>
      </c>
      <c r="K15405" s="4">
        <v>10904</v>
      </c>
    </row>
    <row r="15406" spans="1:11" x14ac:dyDescent="0.35">
      <c r="A15406" t="s">
        <v>1397</v>
      </c>
      <c r="B15406" t="s">
        <v>2130</v>
      </c>
      <c r="C15406" t="s">
        <v>1853</v>
      </c>
      <c r="D15406" s="4">
        <v>4617</v>
      </c>
      <c r="I15406" s="4">
        <v>4617</v>
      </c>
      <c r="J15406" s="4">
        <v>4617</v>
      </c>
      <c r="K15406" s="4">
        <v>4617</v>
      </c>
    </row>
    <row r="15407" spans="1:11" x14ac:dyDescent="0.35">
      <c r="A15407" t="s">
        <v>1397</v>
      </c>
      <c r="B15407" t="s">
        <v>2172</v>
      </c>
      <c r="C15407" t="s">
        <v>1893</v>
      </c>
      <c r="H15407" s="4">
        <v>1195</v>
      </c>
      <c r="I15407" s="4">
        <v>1195</v>
      </c>
      <c r="J15407">
        <v>0</v>
      </c>
      <c r="K15407" s="4">
        <v>0</v>
      </c>
    </row>
    <row r="15408" spans="1:11" x14ac:dyDescent="0.35">
      <c r="A15408" t="s">
        <v>1397</v>
      </c>
      <c r="B15408" t="s">
        <v>2131</v>
      </c>
      <c r="C15408" t="s">
        <v>1854</v>
      </c>
      <c r="D15408" s="4">
        <v>161397</v>
      </c>
      <c r="I15408" s="4">
        <v>161397</v>
      </c>
      <c r="J15408" s="4">
        <v>161397</v>
      </c>
      <c r="K15408" s="4">
        <v>161397</v>
      </c>
    </row>
    <row r="15409" spans="1:11" x14ac:dyDescent="0.35">
      <c r="A15409" t="s">
        <v>1397</v>
      </c>
      <c r="B15409" t="s">
        <v>2132</v>
      </c>
      <c r="C15409" t="s">
        <v>1855</v>
      </c>
      <c r="D15409" s="4">
        <v>106180</v>
      </c>
      <c r="E15409" s="4">
        <v>28788</v>
      </c>
      <c r="G15409" s="4">
        <v>195190</v>
      </c>
      <c r="I15409" s="4">
        <v>330158</v>
      </c>
      <c r="J15409" s="4">
        <v>106180</v>
      </c>
      <c r="K15409" s="4">
        <v>106180</v>
      </c>
    </row>
    <row r="15410" spans="1:11" x14ac:dyDescent="0.35">
      <c r="A15410" t="s">
        <v>1397</v>
      </c>
      <c r="B15410" t="s">
        <v>2133</v>
      </c>
      <c r="C15410" t="s">
        <v>1856</v>
      </c>
      <c r="G15410" s="4">
        <v>12425</v>
      </c>
      <c r="I15410" s="4">
        <v>12425</v>
      </c>
      <c r="J15410">
        <v>0</v>
      </c>
      <c r="K15410" s="4">
        <v>0</v>
      </c>
    </row>
    <row r="15411" spans="1:11" x14ac:dyDescent="0.35">
      <c r="A15411" t="s">
        <v>1397</v>
      </c>
      <c r="B15411" t="s">
        <v>2134</v>
      </c>
      <c r="C15411" t="s">
        <v>1857</v>
      </c>
      <c r="D15411" s="4">
        <v>2037</v>
      </c>
      <c r="I15411" s="4">
        <v>2037</v>
      </c>
      <c r="J15411" s="4">
        <v>2037</v>
      </c>
      <c r="K15411" s="4">
        <v>2037</v>
      </c>
    </row>
    <row r="15412" spans="1:11" x14ac:dyDescent="0.35">
      <c r="A15412" t="s">
        <v>1397</v>
      </c>
      <c r="B15412" t="s">
        <v>2135</v>
      </c>
      <c r="C15412" t="s">
        <v>1858</v>
      </c>
      <c r="F15412" s="4">
        <v>46757</v>
      </c>
      <c r="I15412" s="4">
        <v>46757</v>
      </c>
      <c r="J15412">
        <v>0</v>
      </c>
      <c r="K15412" s="4">
        <v>0</v>
      </c>
    </row>
    <row r="15413" spans="1:11" x14ac:dyDescent="0.35">
      <c r="A15413" t="s">
        <v>1397</v>
      </c>
      <c r="B15413" t="s">
        <v>2136</v>
      </c>
      <c r="C15413" t="s">
        <v>1859</v>
      </c>
      <c r="E15413" s="4">
        <v>163472</v>
      </c>
      <c r="F15413" s="4">
        <v>400003</v>
      </c>
      <c r="I15413" s="4">
        <v>563476</v>
      </c>
      <c r="J15413">
        <v>0</v>
      </c>
      <c r="K15413" s="4">
        <v>0</v>
      </c>
    </row>
    <row r="15414" spans="1:11" x14ac:dyDescent="0.35">
      <c r="A15414" t="s">
        <v>1397</v>
      </c>
      <c r="B15414" t="s">
        <v>2137</v>
      </c>
      <c r="C15414" t="s">
        <v>1860</v>
      </c>
      <c r="F15414" s="4">
        <v>652218</v>
      </c>
      <c r="I15414" s="4">
        <v>652218</v>
      </c>
      <c r="J15414">
        <v>0</v>
      </c>
      <c r="K15414" s="4">
        <v>0</v>
      </c>
    </row>
    <row r="15415" spans="1:11" x14ac:dyDescent="0.35">
      <c r="A15415" t="s">
        <v>1397</v>
      </c>
      <c r="B15415" t="s">
        <v>2138</v>
      </c>
      <c r="C15415" t="s">
        <v>1861</v>
      </c>
      <c r="D15415" s="4">
        <v>39174</v>
      </c>
      <c r="I15415" s="4">
        <v>39174</v>
      </c>
      <c r="J15415" s="4">
        <v>39174</v>
      </c>
      <c r="K15415" s="4">
        <v>39174</v>
      </c>
    </row>
    <row r="15416" spans="1:11" x14ac:dyDescent="0.35">
      <c r="A15416" t="s">
        <v>1397</v>
      </c>
      <c r="B15416" t="s">
        <v>2139</v>
      </c>
      <c r="C15416" t="s">
        <v>1862</v>
      </c>
      <c r="E15416" s="4">
        <v>0</v>
      </c>
      <c r="F15416" s="4">
        <v>170929</v>
      </c>
      <c r="I15416" s="4">
        <v>170929</v>
      </c>
      <c r="J15416">
        <v>0</v>
      </c>
      <c r="K15416" s="4">
        <v>0</v>
      </c>
    </row>
    <row r="15417" spans="1:11" x14ac:dyDescent="0.35">
      <c r="A15417" t="s">
        <v>1397</v>
      </c>
      <c r="B15417" t="s">
        <v>2140</v>
      </c>
      <c r="C15417" t="s">
        <v>1863</v>
      </c>
      <c r="F15417" s="4">
        <v>7780</v>
      </c>
      <c r="I15417" s="4">
        <v>7780</v>
      </c>
      <c r="J15417">
        <v>0</v>
      </c>
      <c r="K15417" s="4">
        <v>0</v>
      </c>
    </row>
    <row r="15418" spans="1:11" x14ac:dyDescent="0.35">
      <c r="A15418" t="s">
        <v>1397</v>
      </c>
      <c r="B15418" t="s">
        <v>2141</v>
      </c>
      <c r="D15418" s="4">
        <v>719314</v>
      </c>
      <c r="E15418" s="4">
        <v>192261</v>
      </c>
      <c r="F15418" s="4">
        <v>1277687</v>
      </c>
      <c r="G15418" s="4">
        <v>207615</v>
      </c>
      <c r="H15418" s="4">
        <v>1195</v>
      </c>
      <c r="I15418" s="4">
        <v>2398070</v>
      </c>
      <c r="J15418" s="4">
        <v>719314</v>
      </c>
      <c r="K15418" s="4">
        <v>719314</v>
      </c>
    </row>
    <row r="15419" spans="1:11" x14ac:dyDescent="0.35">
      <c r="A15419" t="s">
        <v>1397</v>
      </c>
      <c r="B15419" t="s">
        <v>2143</v>
      </c>
      <c r="C15419" t="s">
        <v>1865</v>
      </c>
      <c r="D15419" s="4">
        <v>3488</v>
      </c>
      <c r="I15419" s="4">
        <v>3488</v>
      </c>
      <c r="J15419" s="4">
        <v>3488</v>
      </c>
      <c r="K15419" s="4">
        <v>3488</v>
      </c>
    </row>
    <row r="15420" spans="1:11" x14ac:dyDescent="0.35">
      <c r="A15420" t="s">
        <v>1397</v>
      </c>
      <c r="B15420" t="s">
        <v>2144</v>
      </c>
      <c r="C15420" t="s">
        <v>1866</v>
      </c>
      <c r="I15420" s="4">
        <v>0</v>
      </c>
      <c r="J15420">
        <v>0</v>
      </c>
      <c r="K15420" s="4">
        <v>0</v>
      </c>
    </row>
    <row r="15421" spans="1:11" x14ac:dyDescent="0.35">
      <c r="A15421" t="s">
        <v>1397</v>
      </c>
      <c r="B15421" t="s">
        <v>2145</v>
      </c>
      <c r="C15421" t="s">
        <v>1867</v>
      </c>
      <c r="D15421" s="4">
        <v>96600</v>
      </c>
      <c r="E15421" s="4">
        <v>139061</v>
      </c>
      <c r="F15421" s="4">
        <v>9000</v>
      </c>
      <c r="H15421" s="4">
        <v>676715</v>
      </c>
      <c r="I15421" s="4">
        <v>921376</v>
      </c>
      <c r="J15421" s="4">
        <v>96600</v>
      </c>
      <c r="K15421" s="4">
        <v>96600</v>
      </c>
    </row>
    <row r="15422" spans="1:11" x14ac:dyDescent="0.35">
      <c r="A15422" t="s">
        <v>1397</v>
      </c>
      <c r="B15422" t="s">
        <v>2146</v>
      </c>
      <c r="C15422" t="s">
        <v>1868</v>
      </c>
      <c r="H15422" s="4">
        <v>1058740</v>
      </c>
      <c r="I15422" s="4">
        <v>1058740</v>
      </c>
      <c r="J15422">
        <v>0</v>
      </c>
      <c r="K15422" s="4">
        <v>0</v>
      </c>
    </row>
    <row r="15423" spans="1:11" x14ac:dyDescent="0.35">
      <c r="A15423" t="s">
        <v>1397</v>
      </c>
      <c r="B15423" t="s">
        <v>2147</v>
      </c>
      <c r="C15423" t="s">
        <v>1869</v>
      </c>
      <c r="H15423" s="4">
        <v>307200</v>
      </c>
      <c r="I15423" s="4">
        <v>307200</v>
      </c>
      <c r="J15423">
        <v>0</v>
      </c>
      <c r="K15423" s="4">
        <v>0</v>
      </c>
    </row>
    <row r="15424" spans="1:11" x14ac:dyDescent="0.35">
      <c r="A15424" t="s">
        <v>1397</v>
      </c>
      <c r="B15424" t="s">
        <v>2148</v>
      </c>
      <c r="C15424" t="s">
        <v>1870</v>
      </c>
      <c r="F15424" s="4">
        <v>35537</v>
      </c>
      <c r="H15424" s="4">
        <v>2152457</v>
      </c>
      <c r="I15424" s="4">
        <v>2187994</v>
      </c>
      <c r="J15424">
        <v>0</v>
      </c>
      <c r="K15424" s="4">
        <v>0</v>
      </c>
    </row>
    <row r="15425" spans="1:11" x14ac:dyDescent="0.35">
      <c r="A15425" t="s">
        <v>1397</v>
      </c>
      <c r="B15425" t="s">
        <v>2149</v>
      </c>
      <c r="C15425" t="s">
        <v>1871</v>
      </c>
      <c r="D15425" s="4">
        <v>4393407</v>
      </c>
      <c r="F15425" s="4">
        <v>73845</v>
      </c>
      <c r="I15425" s="4">
        <v>4467252</v>
      </c>
      <c r="J15425" s="4">
        <v>4393407</v>
      </c>
      <c r="K15425" s="4">
        <v>4393407</v>
      </c>
    </row>
    <row r="15426" spans="1:11" x14ac:dyDescent="0.35">
      <c r="A15426" t="s">
        <v>1397</v>
      </c>
      <c r="B15426" t="s">
        <v>2150</v>
      </c>
      <c r="C15426" t="s">
        <v>1872</v>
      </c>
      <c r="D15426" s="4">
        <v>49000</v>
      </c>
      <c r="I15426" s="4">
        <v>49000</v>
      </c>
      <c r="J15426" s="4">
        <v>49000</v>
      </c>
      <c r="K15426" s="4">
        <v>49000</v>
      </c>
    </row>
    <row r="15427" spans="1:11" x14ac:dyDescent="0.35">
      <c r="A15427" t="s">
        <v>1397</v>
      </c>
      <c r="B15427" t="s">
        <v>2153</v>
      </c>
      <c r="C15427" t="s">
        <v>1875</v>
      </c>
      <c r="D15427" s="4">
        <v>32943</v>
      </c>
      <c r="H15427" s="4">
        <v>546337</v>
      </c>
      <c r="I15427" s="4">
        <v>579280</v>
      </c>
      <c r="J15427" s="4">
        <v>32943</v>
      </c>
      <c r="K15427" s="4">
        <v>32943</v>
      </c>
    </row>
    <row r="15428" spans="1:11" x14ac:dyDescent="0.35">
      <c r="A15428" t="s">
        <v>1397</v>
      </c>
      <c r="B15428" t="s">
        <v>2154</v>
      </c>
      <c r="C15428" t="s">
        <v>1876</v>
      </c>
      <c r="H15428" s="4">
        <v>50400</v>
      </c>
      <c r="I15428" s="4">
        <v>50400</v>
      </c>
      <c r="J15428">
        <v>0</v>
      </c>
      <c r="K15428" s="4">
        <v>0</v>
      </c>
    </row>
    <row r="15429" spans="1:11" x14ac:dyDescent="0.35">
      <c r="A15429" t="s">
        <v>1397</v>
      </c>
      <c r="B15429" t="s">
        <v>2155</v>
      </c>
      <c r="C15429" t="s">
        <v>1877</v>
      </c>
      <c r="D15429" s="4">
        <v>13874</v>
      </c>
      <c r="I15429" s="4">
        <v>13874</v>
      </c>
      <c r="J15429" s="4">
        <v>13874</v>
      </c>
      <c r="K15429" s="4">
        <v>13874</v>
      </c>
    </row>
    <row r="15430" spans="1:11" x14ac:dyDescent="0.35">
      <c r="A15430" t="s">
        <v>1397</v>
      </c>
      <c r="B15430" t="s">
        <v>2156</v>
      </c>
      <c r="D15430" s="4">
        <v>4589312</v>
      </c>
      <c r="E15430" s="4">
        <v>139061</v>
      </c>
      <c r="F15430" s="4">
        <v>118382</v>
      </c>
      <c r="H15430" s="4">
        <v>4791850</v>
      </c>
      <c r="I15430" s="4">
        <v>9638605</v>
      </c>
      <c r="J15430" s="4">
        <v>4589312</v>
      </c>
      <c r="K15430" s="4">
        <v>4589312</v>
      </c>
    </row>
    <row r="15431" spans="1:11" x14ac:dyDescent="0.35">
      <c r="A15431" t="s">
        <v>1397</v>
      </c>
      <c r="B15431" t="s">
        <v>2157</v>
      </c>
      <c r="C15431" t="s">
        <v>1879</v>
      </c>
      <c r="D15431" s="4">
        <v>307305</v>
      </c>
      <c r="I15431" s="4">
        <v>307305</v>
      </c>
      <c r="J15431" s="4">
        <v>307305</v>
      </c>
      <c r="K15431" s="4">
        <v>307305</v>
      </c>
    </row>
    <row r="15432" spans="1:11" x14ac:dyDescent="0.35">
      <c r="A15432" t="s">
        <v>1397</v>
      </c>
      <c r="B15432" t="s">
        <v>2176</v>
      </c>
      <c r="C15432" t="s">
        <v>1897</v>
      </c>
      <c r="D15432" s="4">
        <v>1902</v>
      </c>
      <c r="I15432" s="4">
        <v>1902</v>
      </c>
      <c r="J15432" s="4">
        <v>1902</v>
      </c>
      <c r="K15432" s="4">
        <v>1902</v>
      </c>
    </row>
    <row r="15433" spans="1:11" x14ac:dyDescent="0.35">
      <c r="A15433" t="s">
        <v>1397</v>
      </c>
      <c r="B15433" t="s">
        <v>2158</v>
      </c>
      <c r="C15433" t="s">
        <v>1880</v>
      </c>
      <c r="D15433" s="4">
        <v>421476</v>
      </c>
      <c r="I15433" s="4">
        <v>421476</v>
      </c>
      <c r="J15433" s="4">
        <v>421476</v>
      </c>
      <c r="K15433" s="4">
        <v>421476</v>
      </c>
    </row>
    <row r="15434" spans="1:11" x14ac:dyDescent="0.35">
      <c r="A15434" t="s">
        <v>1397</v>
      </c>
      <c r="B15434" t="s">
        <v>2159</v>
      </c>
      <c r="C15434" t="s">
        <v>1881</v>
      </c>
      <c r="D15434" s="4">
        <v>313166</v>
      </c>
      <c r="I15434" s="4">
        <v>313166</v>
      </c>
      <c r="J15434" s="4">
        <v>313166</v>
      </c>
      <c r="K15434" s="4">
        <v>313166</v>
      </c>
    </row>
    <row r="15435" spans="1:11" x14ac:dyDescent="0.35">
      <c r="A15435" t="s">
        <v>1397</v>
      </c>
      <c r="B15435" t="s">
        <v>2161</v>
      </c>
      <c r="C15435" t="s">
        <v>1883</v>
      </c>
      <c r="D15435" s="4">
        <v>18035</v>
      </c>
      <c r="I15435" s="4">
        <v>18035</v>
      </c>
      <c r="J15435" s="4">
        <v>18035</v>
      </c>
      <c r="K15435" s="4">
        <v>18035</v>
      </c>
    </row>
    <row r="15436" spans="1:11" x14ac:dyDescent="0.35">
      <c r="A15436" t="s">
        <v>1397</v>
      </c>
      <c r="B15436" t="s">
        <v>2163</v>
      </c>
      <c r="D15436" s="4">
        <v>1061884</v>
      </c>
      <c r="I15436" s="4">
        <v>1061884</v>
      </c>
      <c r="J15436" s="4">
        <v>1061884</v>
      </c>
      <c r="K15436" s="4">
        <v>1061884</v>
      </c>
    </row>
    <row r="15437" spans="1:11" x14ac:dyDescent="0.35">
      <c r="A15437" t="s">
        <v>1397</v>
      </c>
      <c r="B15437" t="s">
        <v>2164</v>
      </c>
      <c r="C15437" t="s">
        <v>1886</v>
      </c>
      <c r="D15437" s="4">
        <v>65985</v>
      </c>
      <c r="I15437" s="4">
        <v>65985</v>
      </c>
      <c r="J15437" s="4">
        <v>65985</v>
      </c>
      <c r="K15437" s="4">
        <v>65985</v>
      </c>
    </row>
    <row r="15438" spans="1:11" x14ac:dyDescent="0.35">
      <c r="A15438" t="s">
        <v>1397</v>
      </c>
      <c r="B15438" t="s">
        <v>2165</v>
      </c>
      <c r="D15438" s="4">
        <v>65985</v>
      </c>
      <c r="I15438" s="4">
        <v>65985</v>
      </c>
      <c r="J15438" s="4">
        <v>65985</v>
      </c>
      <c r="K15438" s="4">
        <v>65985</v>
      </c>
    </row>
    <row r="15439" spans="1:11" x14ac:dyDescent="0.35">
      <c r="A15439" t="s">
        <v>1397</v>
      </c>
      <c r="B15439" t="s">
        <v>2166</v>
      </c>
      <c r="C15439" t="s">
        <v>1888</v>
      </c>
      <c r="H15439" s="4">
        <v>86400</v>
      </c>
      <c r="I15439" s="4">
        <v>86400</v>
      </c>
      <c r="J15439">
        <v>0</v>
      </c>
      <c r="K15439" s="4">
        <v>0</v>
      </c>
    </row>
    <row r="15440" spans="1:11" x14ac:dyDescent="0.35">
      <c r="A15440" t="s">
        <v>1397</v>
      </c>
      <c r="B15440" t="s">
        <v>2167</v>
      </c>
      <c r="C15440" t="s">
        <v>1889</v>
      </c>
      <c r="H15440" s="4">
        <v>42000</v>
      </c>
      <c r="I15440" s="4">
        <v>42000</v>
      </c>
      <c r="J15440">
        <v>0</v>
      </c>
      <c r="K15440" s="4">
        <v>0</v>
      </c>
    </row>
    <row r="15441" spans="1:11" x14ac:dyDescent="0.35">
      <c r="A15441" t="s">
        <v>1397</v>
      </c>
      <c r="B15441" t="s">
        <v>2168</v>
      </c>
      <c r="C15441" t="s">
        <v>1890</v>
      </c>
      <c r="H15441" s="4">
        <v>30000</v>
      </c>
      <c r="I15441" s="4">
        <v>30000</v>
      </c>
      <c r="J15441">
        <v>0</v>
      </c>
      <c r="K15441" s="4">
        <v>0</v>
      </c>
    </row>
    <row r="15442" spans="1:11" x14ac:dyDescent="0.35">
      <c r="A15442" t="s">
        <v>1397</v>
      </c>
      <c r="B15442" t="s">
        <v>2169</v>
      </c>
      <c r="H15442" s="4">
        <v>158400</v>
      </c>
      <c r="I15442" s="4">
        <v>158400</v>
      </c>
      <c r="J15442">
        <v>0</v>
      </c>
      <c r="K15442" s="4">
        <v>0</v>
      </c>
    </row>
    <row r="15443" spans="1:11" x14ac:dyDescent="0.35">
      <c r="A15443" t="s">
        <v>1397</v>
      </c>
      <c r="B15443" t="s">
        <v>2170</v>
      </c>
      <c r="D15443" s="4">
        <v>28807522</v>
      </c>
      <c r="E15443" s="4">
        <v>804934</v>
      </c>
      <c r="F15443" s="4">
        <v>6210102</v>
      </c>
      <c r="G15443" s="4">
        <v>207615</v>
      </c>
      <c r="H15443" s="4">
        <v>5049994</v>
      </c>
      <c r="I15443" s="4">
        <v>41080167</v>
      </c>
      <c r="J15443" s="4">
        <f>SUM(D15443,E15443)</f>
        <v>29612456</v>
      </c>
      <c r="K15443" s="4">
        <v>28807522</v>
      </c>
    </row>
    <row r="15444" spans="1:11" x14ac:dyDescent="0.35">
      <c r="A15444" t="s">
        <v>1401</v>
      </c>
      <c r="B15444" t="s">
        <v>2118</v>
      </c>
      <c r="C15444" t="s">
        <v>1843</v>
      </c>
      <c r="D15444" s="4">
        <v>2966002</v>
      </c>
      <c r="E15444" s="4">
        <v>3570000</v>
      </c>
      <c r="F15444" s="4">
        <v>3990000</v>
      </c>
      <c r="I15444" s="4">
        <v>10526002</v>
      </c>
      <c r="J15444" s="4">
        <v>2966002</v>
      </c>
      <c r="K15444" s="4">
        <v>2966002</v>
      </c>
    </row>
    <row r="15445" spans="1:11" x14ac:dyDescent="0.35">
      <c r="A15445" t="s">
        <v>1401</v>
      </c>
      <c r="B15445" t="s">
        <v>2119</v>
      </c>
      <c r="C15445" t="s">
        <v>1844</v>
      </c>
      <c r="D15445" s="4">
        <v>362522</v>
      </c>
      <c r="F15445" s="4">
        <v>623611</v>
      </c>
      <c r="H15445" s="4">
        <v>130050</v>
      </c>
      <c r="I15445" s="4">
        <v>1116183</v>
      </c>
      <c r="J15445" s="4">
        <v>362522</v>
      </c>
      <c r="K15445" s="4">
        <v>362522</v>
      </c>
    </row>
    <row r="15446" spans="1:11" x14ac:dyDescent="0.35">
      <c r="A15446" t="s">
        <v>1401</v>
      </c>
      <c r="B15446" t="s">
        <v>2120</v>
      </c>
      <c r="C15446" t="s">
        <v>1845</v>
      </c>
      <c r="D15446" s="4">
        <v>10020</v>
      </c>
      <c r="F15446" s="4">
        <v>545458</v>
      </c>
      <c r="I15446" s="4">
        <v>555479</v>
      </c>
      <c r="J15446" s="4">
        <v>10020</v>
      </c>
      <c r="K15446" s="4">
        <v>10020</v>
      </c>
    </row>
    <row r="15447" spans="1:11" x14ac:dyDescent="0.35">
      <c r="A15447" t="s">
        <v>1401</v>
      </c>
      <c r="B15447" t="s">
        <v>2121</v>
      </c>
      <c r="D15447" s="4">
        <v>3338544</v>
      </c>
      <c r="E15447" s="4">
        <v>3570000</v>
      </c>
      <c r="F15447" s="4">
        <v>5159069</v>
      </c>
      <c r="H15447" s="4">
        <v>130050</v>
      </c>
      <c r="I15447" s="4">
        <v>12197663</v>
      </c>
      <c r="J15447" s="4">
        <v>3338544</v>
      </c>
      <c r="K15447" s="4">
        <v>3338544</v>
      </c>
    </row>
    <row r="15448" spans="1:11" x14ac:dyDescent="0.35">
      <c r="A15448" t="s">
        <v>1401</v>
      </c>
      <c r="B15448" t="s">
        <v>2122</v>
      </c>
      <c r="C15448" t="s">
        <v>1846</v>
      </c>
      <c r="D15448" s="4">
        <v>3495459</v>
      </c>
      <c r="E15448" s="4">
        <v>3191</v>
      </c>
      <c r="F15448" s="4">
        <v>674685</v>
      </c>
      <c r="I15448" s="4">
        <v>4173335</v>
      </c>
      <c r="J15448" s="4">
        <v>3495459</v>
      </c>
      <c r="K15448" s="4">
        <v>3495459</v>
      </c>
    </row>
    <row r="15449" spans="1:11" x14ac:dyDescent="0.35">
      <c r="A15449" t="s">
        <v>1401</v>
      </c>
      <c r="B15449" t="s">
        <v>2123</v>
      </c>
      <c r="C15449" t="s">
        <v>1847</v>
      </c>
      <c r="D15449" s="4">
        <v>1412865</v>
      </c>
      <c r="F15449" s="4">
        <v>1657838</v>
      </c>
      <c r="I15449" s="4">
        <v>3070703</v>
      </c>
      <c r="J15449" s="4">
        <v>1412865</v>
      </c>
      <c r="K15449" s="4">
        <v>1412865</v>
      </c>
    </row>
    <row r="15450" spans="1:11" x14ac:dyDescent="0.35">
      <c r="A15450" t="s">
        <v>1401</v>
      </c>
      <c r="B15450" t="s">
        <v>2124</v>
      </c>
      <c r="C15450" t="s">
        <v>1848</v>
      </c>
      <c r="D15450" s="4">
        <v>77014</v>
      </c>
      <c r="I15450" s="4">
        <v>77014</v>
      </c>
      <c r="J15450" s="4">
        <v>77014</v>
      </c>
      <c r="K15450" s="4">
        <v>77014</v>
      </c>
    </row>
    <row r="15451" spans="1:11" x14ac:dyDescent="0.35">
      <c r="A15451" t="s">
        <v>1401</v>
      </c>
      <c r="B15451" t="s">
        <v>2125</v>
      </c>
      <c r="D15451" s="4">
        <v>4985338</v>
      </c>
      <c r="E15451" s="4">
        <v>3191</v>
      </c>
      <c r="F15451" s="4">
        <v>2332523</v>
      </c>
      <c r="I15451" s="4">
        <v>7321052</v>
      </c>
      <c r="J15451" s="4">
        <v>4985338</v>
      </c>
      <c r="K15451" s="4">
        <v>4985338</v>
      </c>
    </row>
    <row r="15452" spans="1:11" x14ac:dyDescent="0.35">
      <c r="A15452" t="s">
        <v>1401</v>
      </c>
      <c r="B15452" t="s">
        <v>2175</v>
      </c>
      <c r="C15452" t="s">
        <v>1896</v>
      </c>
      <c r="H15452" s="4">
        <v>32748</v>
      </c>
      <c r="I15452" s="4">
        <v>32748</v>
      </c>
      <c r="J15452">
        <v>0</v>
      </c>
      <c r="K15452" s="4">
        <v>0</v>
      </c>
    </row>
    <row r="15453" spans="1:11" x14ac:dyDescent="0.35">
      <c r="A15453" t="s">
        <v>1401</v>
      </c>
      <c r="B15453" t="s">
        <v>2126</v>
      </c>
      <c r="C15453" t="s">
        <v>1850</v>
      </c>
      <c r="H15453" s="4">
        <v>1600000</v>
      </c>
      <c r="I15453" s="4">
        <v>1600000</v>
      </c>
      <c r="J15453">
        <v>0</v>
      </c>
      <c r="K15453" s="4">
        <v>0</v>
      </c>
    </row>
    <row r="15454" spans="1:11" x14ac:dyDescent="0.35">
      <c r="A15454" t="s">
        <v>1401</v>
      </c>
      <c r="B15454" t="s">
        <v>2127</v>
      </c>
      <c r="H15454" s="4">
        <v>1632748</v>
      </c>
      <c r="I15454" s="4">
        <v>1632748</v>
      </c>
      <c r="J15454">
        <v>0</v>
      </c>
      <c r="K15454" s="4">
        <v>0</v>
      </c>
    </row>
    <row r="15455" spans="1:11" x14ac:dyDescent="0.35">
      <c r="A15455" t="s">
        <v>1401</v>
      </c>
      <c r="B15455" t="s">
        <v>2128</v>
      </c>
      <c r="C15455" t="s">
        <v>1851</v>
      </c>
      <c r="D15455" s="4">
        <v>159961</v>
      </c>
      <c r="I15455" s="4">
        <v>159961</v>
      </c>
      <c r="J15455" s="4">
        <v>159961</v>
      </c>
      <c r="K15455" s="4">
        <v>159961</v>
      </c>
    </row>
    <row r="15456" spans="1:11" x14ac:dyDescent="0.35">
      <c r="A15456" t="s">
        <v>1401</v>
      </c>
      <c r="B15456" t="s">
        <v>2129</v>
      </c>
      <c r="C15456" t="s">
        <v>1852</v>
      </c>
      <c r="E15456" s="4">
        <v>2881</v>
      </c>
      <c r="I15456" s="4">
        <v>2881</v>
      </c>
      <c r="J15456">
        <v>0</v>
      </c>
      <c r="K15456" s="4">
        <v>0</v>
      </c>
    </row>
    <row r="15457" spans="1:11" x14ac:dyDescent="0.35">
      <c r="A15457" t="s">
        <v>1401</v>
      </c>
      <c r="B15457" t="s">
        <v>2130</v>
      </c>
      <c r="C15457" t="s">
        <v>1853</v>
      </c>
      <c r="D15457" s="4">
        <v>47711</v>
      </c>
      <c r="I15457" s="4">
        <v>47711</v>
      </c>
      <c r="J15457" s="4">
        <v>47711</v>
      </c>
      <c r="K15457" s="4">
        <v>47711</v>
      </c>
    </row>
    <row r="15458" spans="1:11" x14ac:dyDescent="0.35">
      <c r="A15458" t="s">
        <v>1401</v>
      </c>
      <c r="B15458" t="s">
        <v>2172</v>
      </c>
      <c r="C15458" t="s">
        <v>1893</v>
      </c>
      <c r="E15458" s="4">
        <v>1195</v>
      </c>
      <c r="I15458" s="4">
        <v>1195</v>
      </c>
      <c r="J15458">
        <v>0</v>
      </c>
      <c r="K15458" s="4">
        <v>0</v>
      </c>
    </row>
    <row r="15459" spans="1:11" x14ac:dyDescent="0.35">
      <c r="A15459" t="s">
        <v>1401</v>
      </c>
      <c r="B15459" t="s">
        <v>2182</v>
      </c>
      <c r="C15459" t="s">
        <v>1903</v>
      </c>
      <c r="D15459" s="4">
        <v>2262</v>
      </c>
      <c r="I15459" s="4">
        <v>2262</v>
      </c>
      <c r="J15459" s="4">
        <v>2262</v>
      </c>
      <c r="K15459" s="4">
        <v>2262</v>
      </c>
    </row>
    <row r="15460" spans="1:11" x14ac:dyDescent="0.35">
      <c r="A15460" t="s">
        <v>1401</v>
      </c>
      <c r="B15460" t="s">
        <v>2131</v>
      </c>
      <c r="C15460" t="s">
        <v>1854</v>
      </c>
      <c r="D15460" s="4">
        <v>154673</v>
      </c>
      <c r="I15460" s="4">
        <v>154673</v>
      </c>
      <c r="J15460" s="4">
        <v>154673</v>
      </c>
      <c r="K15460" s="4">
        <v>154673</v>
      </c>
    </row>
    <row r="15461" spans="1:11" x14ac:dyDescent="0.35">
      <c r="A15461" t="s">
        <v>1401</v>
      </c>
      <c r="B15461" t="s">
        <v>2132</v>
      </c>
      <c r="C15461" t="s">
        <v>1855</v>
      </c>
      <c r="D15461" s="4">
        <v>136505</v>
      </c>
      <c r="F15461" s="4">
        <v>16566</v>
      </c>
      <c r="I15461" s="4">
        <v>153071</v>
      </c>
      <c r="J15461" s="4">
        <v>136505</v>
      </c>
      <c r="K15461" s="4">
        <v>136505</v>
      </c>
    </row>
    <row r="15462" spans="1:11" x14ac:dyDescent="0.35">
      <c r="A15462" t="s">
        <v>1401</v>
      </c>
      <c r="B15462" t="s">
        <v>2133</v>
      </c>
      <c r="C15462" t="s">
        <v>1856</v>
      </c>
      <c r="I15462" s="4">
        <v>0</v>
      </c>
      <c r="J15462">
        <v>0</v>
      </c>
      <c r="K15462" s="4">
        <v>0</v>
      </c>
    </row>
    <row r="15463" spans="1:11" x14ac:dyDescent="0.35">
      <c r="A15463" t="s">
        <v>1401</v>
      </c>
      <c r="B15463" t="s">
        <v>2134</v>
      </c>
      <c r="C15463" t="s">
        <v>1857</v>
      </c>
      <c r="D15463" s="4">
        <v>3395</v>
      </c>
      <c r="I15463" s="4">
        <v>3395</v>
      </c>
      <c r="J15463" s="4">
        <v>3395</v>
      </c>
      <c r="K15463" s="4">
        <v>3395</v>
      </c>
    </row>
    <row r="15464" spans="1:11" x14ac:dyDescent="0.35">
      <c r="A15464" t="s">
        <v>1401</v>
      </c>
      <c r="B15464" t="s">
        <v>2135</v>
      </c>
      <c r="C15464" t="s">
        <v>1858</v>
      </c>
      <c r="F15464" s="4">
        <v>46757</v>
      </c>
      <c r="I15464" s="4">
        <v>46757</v>
      </c>
      <c r="J15464">
        <v>0</v>
      </c>
      <c r="K15464" s="4">
        <v>0</v>
      </c>
    </row>
    <row r="15465" spans="1:11" x14ac:dyDescent="0.35">
      <c r="A15465" t="s">
        <v>1401</v>
      </c>
      <c r="B15465" t="s">
        <v>2136</v>
      </c>
      <c r="C15465" t="s">
        <v>1859</v>
      </c>
      <c r="F15465" s="4">
        <v>300000</v>
      </c>
      <c r="H15465" s="4">
        <v>58052</v>
      </c>
      <c r="I15465" s="4">
        <v>358052</v>
      </c>
      <c r="J15465">
        <v>0</v>
      </c>
      <c r="K15465" s="4">
        <v>0</v>
      </c>
    </row>
    <row r="15466" spans="1:11" x14ac:dyDescent="0.35">
      <c r="A15466" t="s">
        <v>1401</v>
      </c>
      <c r="B15466" t="s">
        <v>2137</v>
      </c>
      <c r="C15466" t="s">
        <v>1860</v>
      </c>
      <c r="F15466" s="4">
        <v>652218</v>
      </c>
      <c r="I15466" s="4">
        <v>652218</v>
      </c>
      <c r="J15466">
        <v>0</v>
      </c>
      <c r="K15466" s="4">
        <v>0</v>
      </c>
    </row>
    <row r="15467" spans="1:11" x14ac:dyDescent="0.35">
      <c r="A15467" t="s">
        <v>1401</v>
      </c>
      <c r="B15467" t="s">
        <v>2139</v>
      </c>
      <c r="C15467" t="s">
        <v>1862</v>
      </c>
      <c r="F15467" s="4">
        <v>170929</v>
      </c>
      <c r="I15467" s="4">
        <v>170929</v>
      </c>
      <c r="J15467">
        <v>0</v>
      </c>
      <c r="K15467" s="4">
        <v>0</v>
      </c>
    </row>
    <row r="15468" spans="1:11" x14ac:dyDescent="0.35">
      <c r="A15468" t="s">
        <v>1401</v>
      </c>
      <c r="B15468" t="s">
        <v>2140</v>
      </c>
      <c r="C15468" t="s">
        <v>1863</v>
      </c>
      <c r="E15468" s="4">
        <v>7780</v>
      </c>
      <c r="I15468" s="4">
        <v>7780</v>
      </c>
      <c r="J15468">
        <v>0</v>
      </c>
      <c r="K15468" s="4">
        <v>0</v>
      </c>
    </row>
    <row r="15469" spans="1:11" x14ac:dyDescent="0.35">
      <c r="A15469" t="s">
        <v>1401</v>
      </c>
      <c r="B15469" t="s">
        <v>2141</v>
      </c>
      <c r="D15469" s="4">
        <v>504507</v>
      </c>
      <c r="E15469" s="4">
        <v>11856</v>
      </c>
      <c r="F15469" s="4">
        <v>1186469</v>
      </c>
      <c r="H15469" s="4">
        <v>58052</v>
      </c>
      <c r="I15469" s="4">
        <v>1760883</v>
      </c>
      <c r="J15469" s="4">
        <v>504507</v>
      </c>
      <c r="K15469" s="4">
        <v>504507</v>
      </c>
    </row>
    <row r="15470" spans="1:11" x14ac:dyDescent="0.35">
      <c r="A15470" t="s">
        <v>1401</v>
      </c>
      <c r="B15470" t="s">
        <v>2142</v>
      </c>
      <c r="C15470" t="s">
        <v>1864</v>
      </c>
      <c r="D15470" s="4">
        <v>11158</v>
      </c>
      <c r="I15470" s="4">
        <v>11158</v>
      </c>
      <c r="J15470" s="4">
        <v>11158</v>
      </c>
      <c r="K15470" s="4">
        <v>11158</v>
      </c>
    </row>
    <row r="15471" spans="1:11" x14ac:dyDescent="0.35">
      <c r="A15471" t="s">
        <v>1401</v>
      </c>
      <c r="B15471" t="s">
        <v>2144</v>
      </c>
      <c r="C15471" t="s">
        <v>1866</v>
      </c>
      <c r="I15471" s="4">
        <v>0</v>
      </c>
      <c r="J15471">
        <v>0</v>
      </c>
      <c r="K15471" s="4">
        <v>0</v>
      </c>
    </row>
    <row r="15472" spans="1:11" x14ac:dyDescent="0.35">
      <c r="A15472" t="s">
        <v>1401</v>
      </c>
      <c r="B15472" t="s">
        <v>2145</v>
      </c>
      <c r="C15472" t="s">
        <v>1867</v>
      </c>
      <c r="D15472" s="4">
        <v>4197</v>
      </c>
      <c r="E15472" s="4">
        <v>139061</v>
      </c>
      <c r="F15472" s="4">
        <v>101100</v>
      </c>
      <c r="H15472" s="4">
        <v>448095</v>
      </c>
      <c r="I15472" s="4">
        <v>692453</v>
      </c>
      <c r="J15472" s="4">
        <v>4197</v>
      </c>
      <c r="K15472" s="4">
        <v>4197</v>
      </c>
    </row>
    <row r="15473" spans="1:11" x14ac:dyDescent="0.35">
      <c r="A15473" t="s">
        <v>1401</v>
      </c>
      <c r="B15473" t="s">
        <v>2146</v>
      </c>
      <c r="C15473" t="s">
        <v>1868</v>
      </c>
      <c r="F15473" s="4">
        <v>200000</v>
      </c>
      <c r="H15473" s="4">
        <v>741420</v>
      </c>
      <c r="I15473" s="4">
        <v>941420</v>
      </c>
      <c r="J15473">
        <v>0</v>
      </c>
      <c r="K15473" s="4">
        <v>0</v>
      </c>
    </row>
    <row r="15474" spans="1:11" x14ac:dyDescent="0.35">
      <c r="A15474" t="s">
        <v>1401</v>
      </c>
      <c r="B15474" t="s">
        <v>2147</v>
      </c>
      <c r="C15474" t="s">
        <v>1869</v>
      </c>
      <c r="H15474" s="4">
        <v>297600</v>
      </c>
      <c r="I15474" s="4">
        <v>297600</v>
      </c>
      <c r="J15474">
        <v>0</v>
      </c>
      <c r="K15474" s="4">
        <v>0</v>
      </c>
    </row>
    <row r="15475" spans="1:11" x14ac:dyDescent="0.35">
      <c r="A15475" t="s">
        <v>1401</v>
      </c>
      <c r="B15475" t="s">
        <v>2148</v>
      </c>
      <c r="C15475" t="s">
        <v>1870</v>
      </c>
      <c r="F15475" s="4">
        <v>6651</v>
      </c>
      <c r="H15475" s="4">
        <v>1891814</v>
      </c>
      <c r="I15475" s="4">
        <v>1898465</v>
      </c>
      <c r="J15475">
        <v>0</v>
      </c>
      <c r="K15475" s="4">
        <v>0</v>
      </c>
    </row>
    <row r="15476" spans="1:11" x14ac:dyDescent="0.35">
      <c r="A15476" t="s">
        <v>1401</v>
      </c>
      <c r="B15476" t="s">
        <v>2149</v>
      </c>
      <c r="C15476" t="s">
        <v>1871</v>
      </c>
      <c r="D15476" s="4">
        <v>302486</v>
      </c>
      <c r="I15476" s="4">
        <v>302486</v>
      </c>
      <c r="J15476" s="4">
        <v>302486</v>
      </c>
      <c r="K15476" s="4">
        <v>302486</v>
      </c>
    </row>
    <row r="15477" spans="1:11" x14ac:dyDescent="0.35">
      <c r="A15477" t="s">
        <v>1401</v>
      </c>
      <c r="B15477" t="s">
        <v>2150</v>
      </c>
      <c r="C15477" t="s">
        <v>1872</v>
      </c>
      <c r="D15477" s="4">
        <v>49000</v>
      </c>
      <c r="I15477" s="4">
        <v>49000</v>
      </c>
      <c r="J15477" s="4">
        <v>49000</v>
      </c>
      <c r="K15477" s="4">
        <v>49000</v>
      </c>
    </row>
    <row r="15478" spans="1:11" x14ac:dyDescent="0.35">
      <c r="A15478" t="s">
        <v>1401</v>
      </c>
      <c r="B15478" t="s">
        <v>2153</v>
      </c>
      <c r="C15478" t="s">
        <v>1875</v>
      </c>
      <c r="D15478" s="4">
        <v>32943</v>
      </c>
      <c r="H15478" s="4">
        <v>371974</v>
      </c>
      <c r="I15478" s="4">
        <v>404917</v>
      </c>
      <c r="J15478" s="4">
        <v>32943</v>
      </c>
      <c r="K15478" s="4">
        <v>32943</v>
      </c>
    </row>
    <row r="15479" spans="1:11" x14ac:dyDescent="0.35">
      <c r="A15479" t="s">
        <v>1401</v>
      </c>
      <c r="B15479" t="s">
        <v>2154</v>
      </c>
      <c r="C15479" t="s">
        <v>1876</v>
      </c>
      <c r="H15479" s="4">
        <v>33600</v>
      </c>
      <c r="I15479" s="4">
        <v>33600</v>
      </c>
      <c r="J15479">
        <v>0</v>
      </c>
      <c r="K15479" s="4">
        <v>0</v>
      </c>
    </row>
    <row r="15480" spans="1:11" x14ac:dyDescent="0.35">
      <c r="A15480" t="s">
        <v>1401</v>
      </c>
      <c r="B15480" t="s">
        <v>2155</v>
      </c>
      <c r="C15480" t="s">
        <v>1877</v>
      </c>
      <c r="D15480" s="4">
        <v>10559</v>
      </c>
      <c r="I15480" s="4">
        <v>10559</v>
      </c>
      <c r="J15480" s="4">
        <v>10559</v>
      </c>
      <c r="K15480" s="4">
        <v>10559</v>
      </c>
    </row>
    <row r="15481" spans="1:11" x14ac:dyDescent="0.35">
      <c r="A15481" t="s">
        <v>1401</v>
      </c>
      <c r="B15481" t="s">
        <v>2156</v>
      </c>
      <c r="D15481" s="4">
        <v>410343</v>
      </c>
      <c r="E15481" s="4">
        <v>139061</v>
      </c>
      <c r="F15481" s="4">
        <v>307751</v>
      </c>
      <c r="H15481" s="4">
        <v>3784504</v>
      </c>
      <c r="I15481" s="4">
        <v>4641659</v>
      </c>
      <c r="J15481" s="4">
        <v>410343</v>
      </c>
      <c r="K15481" s="4">
        <v>410343</v>
      </c>
    </row>
    <row r="15482" spans="1:11" x14ac:dyDescent="0.35">
      <c r="A15482" t="s">
        <v>1401</v>
      </c>
      <c r="B15482" t="s">
        <v>2157</v>
      </c>
      <c r="C15482" t="s">
        <v>1879</v>
      </c>
      <c r="D15482" s="4">
        <v>274062</v>
      </c>
      <c r="I15482" s="4">
        <v>274062</v>
      </c>
      <c r="J15482" s="4">
        <v>274062</v>
      </c>
      <c r="K15482" s="4">
        <v>274062</v>
      </c>
    </row>
    <row r="15483" spans="1:11" x14ac:dyDescent="0.35">
      <c r="A15483" t="s">
        <v>1401</v>
      </c>
      <c r="B15483" t="s">
        <v>2158</v>
      </c>
      <c r="C15483" t="s">
        <v>1880</v>
      </c>
      <c r="D15483" s="4">
        <v>262443</v>
      </c>
      <c r="I15483" s="4">
        <v>262443</v>
      </c>
      <c r="J15483" s="4">
        <v>262443</v>
      </c>
      <c r="K15483" s="4">
        <v>262443</v>
      </c>
    </row>
    <row r="15484" spans="1:11" x14ac:dyDescent="0.35">
      <c r="A15484" t="s">
        <v>1401</v>
      </c>
      <c r="B15484" t="s">
        <v>2159</v>
      </c>
      <c r="C15484" t="s">
        <v>1881</v>
      </c>
      <c r="D15484" s="4">
        <v>283046</v>
      </c>
      <c r="I15484" s="4">
        <v>283046</v>
      </c>
      <c r="J15484" s="4">
        <v>283046</v>
      </c>
      <c r="K15484" s="4">
        <v>283046</v>
      </c>
    </row>
    <row r="15485" spans="1:11" x14ac:dyDescent="0.35">
      <c r="A15485" t="s">
        <v>1401</v>
      </c>
      <c r="B15485" t="s">
        <v>2174</v>
      </c>
      <c r="C15485" t="s">
        <v>1895</v>
      </c>
      <c r="D15485" s="4">
        <v>125806</v>
      </c>
      <c r="I15485" s="4">
        <v>125806</v>
      </c>
      <c r="J15485" s="4">
        <v>125806</v>
      </c>
      <c r="K15485" s="4">
        <v>125806</v>
      </c>
    </row>
    <row r="15486" spans="1:11" x14ac:dyDescent="0.35">
      <c r="A15486" t="s">
        <v>1401</v>
      </c>
      <c r="B15486" t="s">
        <v>2179</v>
      </c>
      <c r="C15486" t="s">
        <v>1900</v>
      </c>
      <c r="D15486" s="4">
        <v>5966</v>
      </c>
      <c r="I15486" s="4">
        <v>5966</v>
      </c>
      <c r="J15486" s="4">
        <v>5966</v>
      </c>
      <c r="K15486" s="4">
        <v>5966</v>
      </c>
    </row>
    <row r="15487" spans="1:11" x14ac:dyDescent="0.35">
      <c r="A15487" t="s">
        <v>1401</v>
      </c>
      <c r="B15487" t="s">
        <v>2161</v>
      </c>
      <c r="C15487" t="s">
        <v>1883</v>
      </c>
      <c r="D15487" s="4">
        <v>5739</v>
      </c>
      <c r="I15487" s="4">
        <v>5739</v>
      </c>
      <c r="J15487" s="4">
        <v>5739</v>
      </c>
      <c r="K15487" s="4">
        <v>5739</v>
      </c>
    </row>
    <row r="15488" spans="1:11" x14ac:dyDescent="0.35">
      <c r="A15488" t="s">
        <v>1401</v>
      </c>
      <c r="B15488" t="s">
        <v>2163</v>
      </c>
      <c r="D15488" s="4">
        <v>957062</v>
      </c>
      <c r="I15488" s="4">
        <v>957062</v>
      </c>
      <c r="J15488" s="4">
        <v>957062</v>
      </c>
      <c r="K15488" s="4">
        <v>957062</v>
      </c>
    </row>
    <row r="15489" spans="1:11" x14ac:dyDescent="0.35">
      <c r="A15489" t="s">
        <v>1401</v>
      </c>
      <c r="B15489" t="s">
        <v>2164</v>
      </c>
      <c r="C15489" t="s">
        <v>1886</v>
      </c>
      <c r="D15489" s="4">
        <v>65985</v>
      </c>
      <c r="I15489" s="4">
        <v>65985</v>
      </c>
      <c r="J15489" s="4">
        <v>65985</v>
      </c>
      <c r="K15489" s="4">
        <v>65985</v>
      </c>
    </row>
    <row r="15490" spans="1:11" x14ac:dyDescent="0.35">
      <c r="A15490" t="s">
        <v>1401</v>
      </c>
      <c r="B15490" t="s">
        <v>2165</v>
      </c>
      <c r="D15490" s="4">
        <v>65985</v>
      </c>
      <c r="I15490" s="4">
        <v>65985</v>
      </c>
      <c r="J15490" s="4">
        <v>65985</v>
      </c>
      <c r="K15490" s="4">
        <v>65985</v>
      </c>
    </row>
    <row r="15491" spans="1:11" x14ac:dyDescent="0.35">
      <c r="A15491" t="s">
        <v>1401</v>
      </c>
      <c r="B15491" t="s">
        <v>2166</v>
      </c>
      <c r="C15491" t="s">
        <v>1888</v>
      </c>
      <c r="H15491" s="4">
        <v>57600</v>
      </c>
      <c r="I15491" s="4">
        <v>57600</v>
      </c>
      <c r="J15491">
        <v>0</v>
      </c>
      <c r="K15491" s="4">
        <v>0</v>
      </c>
    </row>
    <row r="15492" spans="1:11" x14ac:dyDescent="0.35">
      <c r="A15492" t="s">
        <v>1401</v>
      </c>
      <c r="B15492" t="s">
        <v>2167</v>
      </c>
      <c r="C15492" t="s">
        <v>1889</v>
      </c>
      <c r="H15492" s="4">
        <v>42000</v>
      </c>
      <c r="I15492" s="4">
        <v>42000</v>
      </c>
      <c r="J15492">
        <v>0</v>
      </c>
      <c r="K15492" s="4">
        <v>0</v>
      </c>
    </row>
    <row r="15493" spans="1:11" x14ac:dyDescent="0.35">
      <c r="A15493" t="s">
        <v>1401</v>
      </c>
      <c r="B15493" t="s">
        <v>2168</v>
      </c>
      <c r="C15493" t="s">
        <v>1890</v>
      </c>
      <c r="H15493" s="4">
        <v>30000</v>
      </c>
      <c r="I15493" s="4">
        <v>30000</v>
      </c>
      <c r="J15493">
        <v>0</v>
      </c>
      <c r="K15493" s="4">
        <v>0</v>
      </c>
    </row>
    <row r="15494" spans="1:11" x14ac:dyDescent="0.35">
      <c r="A15494" t="s">
        <v>1401</v>
      </c>
      <c r="B15494" t="s">
        <v>2169</v>
      </c>
      <c r="H15494" s="4">
        <v>129600</v>
      </c>
      <c r="I15494" s="4">
        <v>129600</v>
      </c>
      <c r="J15494">
        <v>0</v>
      </c>
      <c r="K15494" s="4">
        <v>0</v>
      </c>
    </row>
    <row r="15495" spans="1:11" x14ac:dyDescent="0.35">
      <c r="A15495" t="s">
        <v>1401</v>
      </c>
      <c r="B15495" t="s">
        <v>2170</v>
      </c>
      <c r="D15495" s="4">
        <v>10261778</v>
      </c>
      <c r="E15495" s="4">
        <v>3724108</v>
      </c>
      <c r="F15495" s="4">
        <v>8985813</v>
      </c>
      <c r="H15495" s="4">
        <v>5734953</v>
      </c>
      <c r="I15495" s="4">
        <v>28706652</v>
      </c>
      <c r="J15495" s="4">
        <f>SUM(D15495,E15495)</f>
        <v>13985886</v>
      </c>
      <c r="K15495" s="4">
        <v>10261778</v>
      </c>
    </row>
    <row r="15496" spans="1:11" x14ac:dyDescent="0.35">
      <c r="A15496" t="s">
        <v>1404</v>
      </c>
      <c r="B15496" t="s">
        <v>2118</v>
      </c>
      <c r="C15496" t="s">
        <v>1843</v>
      </c>
      <c r="D15496" s="4">
        <v>96837643</v>
      </c>
      <c r="E15496" s="4">
        <v>5644800</v>
      </c>
      <c r="F15496" s="4">
        <v>32904200</v>
      </c>
      <c r="I15496" s="4">
        <v>135386643</v>
      </c>
      <c r="J15496" s="4">
        <v>96837643</v>
      </c>
      <c r="K15496" s="4">
        <v>96837643</v>
      </c>
    </row>
    <row r="15497" spans="1:11" x14ac:dyDescent="0.35">
      <c r="A15497" t="s">
        <v>1404</v>
      </c>
      <c r="B15497" t="s">
        <v>2119</v>
      </c>
      <c r="C15497" t="s">
        <v>1844</v>
      </c>
      <c r="D15497" s="4">
        <v>10139229</v>
      </c>
      <c r="E15497" s="4">
        <v>3144006</v>
      </c>
      <c r="F15497" s="4">
        <v>8100</v>
      </c>
      <c r="H15497" s="4">
        <v>820350</v>
      </c>
      <c r="I15497" s="4">
        <v>14111685</v>
      </c>
      <c r="J15497" s="4">
        <v>10139229</v>
      </c>
      <c r="K15497" s="4">
        <v>10139229</v>
      </c>
    </row>
    <row r="15498" spans="1:11" x14ac:dyDescent="0.35">
      <c r="A15498" t="s">
        <v>1404</v>
      </c>
      <c r="B15498" t="s">
        <v>2120</v>
      </c>
      <c r="C15498" t="s">
        <v>1845</v>
      </c>
      <c r="D15498" s="4">
        <v>11592534</v>
      </c>
      <c r="I15498" s="4">
        <v>11592534</v>
      </c>
      <c r="J15498" s="4">
        <v>11592534</v>
      </c>
      <c r="K15498" s="4">
        <v>11592534</v>
      </c>
    </row>
    <row r="15499" spans="1:11" x14ac:dyDescent="0.35">
      <c r="A15499" t="s">
        <v>1404</v>
      </c>
      <c r="B15499" t="s">
        <v>2121</v>
      </c>
      <c r="D15499" s="4">
        <v>118569407</v>
      </c>
      <c r="E15499" s="4">
        <v>8788806</v>
      </c>
      <c r="F15499" s="4">
        <v>32912300</v>
      </c>
      <c r="H15499" s="4">
        <v>820350</v>
      </c>
      <c r="I15499" s="4">
        <v>161090863</v>
      </c>
      <c r="J15499" s="4">
        <v>118569407</v>
      </c>
      <c r="K15499" s="4">
        <v>118569407</v>
      </c>
    </row>
    <row r="15500" spans="1:11" x14ac:dyDescent="0.35">
      <c r="A15500" t="s">
        <v>1404</v>
      </c>
      <c r="B15500" t="s">
        <v>2122</v>
      </c>
      <c r="C15500" t="s">
        <v>1846</v>
      </c>
      <c r="D15500" s="4">
        <v>72744012</v>
      </c>
      <c r="E15500" s="4">
        <v>189008</v>
      </c>
      <c r="F15500" s="4">
        <v>145950</v>
      </c>
      <c r="I15500" s="4">
        <v>73078970</v>
      </c>
      <c r="J15500" s="4">
        <v>72744012</v>
      </c>
      <c r="K15500" s="4">
        <v>72744012</v>
      </c>
    </row>
    <row r="15501" spans="1:11" x14ac:dyDescent="0.35">
      <c r="A15501" t="s">
        <v>1404</v>
      </c>
      <c r="B15501" t="s">
        <v>2123</v>
      </c>
      <c r="C15501" t="s">
        <v>1847</v>
      </c>
      <c r="D15501" s="4">
        <v>43190479</v>
      </c>
      <c r="E15501" s="4">
        <v>903617</v>
      </c>
      <c r="F15501" s="4">
        <v>577156</v>
      </c>
      <c r="G15501" s="4">
        <v>701118</v>
      </c>
      <c r="H15501" s="4">
        <v>71283</v>
      </c>
      <c r="I15501" s="4">
        <v>45443654</v>
      </c>
      <c r="J15501" s="4">
        <v>43190479</v>
      </c>
      <c r="K15501" s="4">
        <v>43190479</v>
      </c>
    </row>
    <row r="15502" spans="1:11" x14ac:dyDescent="0.35">
      <c r="A15502" t="s">
        <v>1404</v>
      </c>
      <c r="B15502" t="s">
        <v>2124</v>
      </c>
      <c r="C15502" t="s">
        <v>1848</v>
      </c>
      <c r="D15502" s="4">
        <v>137399</v>
      </c>
      <c r="E15502" s="4">
        <v>24867</v>
      </c>
      <c r="I15502" s="4">
        <v>162266</v>
      </c>
      <c r="J15502" s="4">
        <v>137399</v>
      </c>
      <c r="K15502" s="4">
        <v>137399</v>
      </c>
    </row>
    <row r="15503" spans="1:11" x14ac:dyDescent="0.35">
      <c r="A15503" t="s">
        <v>1404</v>
      </c>
      <c r="B15503" t="s">
        <v>2125</v>
      </c>
      <c r="D15503" s="4">
        <v>116071890</v>
      </c>
      <c r="E15503" s="4">
        <v>1117493</v>
      </c>
      <c r="F15503" s="4">
        <v>723106</v>
      </c>
      <c r="G15503" s="4">
        <v>701118</v>
      </c>
      <c r="H15503" s="4">
        <v>71283</v>
      </c>
      <c r="I15503" s="4">
        <v>118684889</v>
      </c>
      <c r="J15503" s="4">
        <v>116071890</v>
      </c>
      <c r="K15503" s="4">
        <v>116071890</v>
      </c>
    </row>
    <row r="15504" spans="1:11" x14ac:dyDescent="0.35">
      <c r="A15504" t="s">
        <v>1404</v>
      </c>
      <c r="B15504" t="s">
        <v>2126</v>
      </c>
      <c r="C15504" t="s">
        <v>1850</v>
      </c>
      <c r="E15504" s="4">
        <v>20800000</v>
      </c>
      <c r="I15504" s="4">
        <v>20800000</v>
      </c>
      <c r="J15504">
        <v>0</v>
      </c>
      <c r="K15504" s="4">
        <v>0</v>
      </c>
    </row>
    <row r="15505" spans="1:11" x14ac:dyDescent="0.35">
      <c r="A15505" t="s">
        <v>1404</v>
      </c>
      <c r="B15505" t="s">
        <v>2127</v>
      </c>
      <c r="E15505" s="4">
        <v>20800000</v>
      </c>
      <c r="I15505" s="4">
        <v>20800000</v>
      </c>
      <c r="J15505">
        <v>0</v>
      </c>
      <c r="K15505" s="4">
        <v>0</v>
      </c>
    </row>
    <row r="15506" spans="1:11" x14ac:dyDescent="0.35">
      <c r="A15506" t="s">
        <v>1404</v>
      </c>
      <c r="B15506" t="s">
        <v>2203</v>
      </c>
      <c r="C15506" t="s">
        <v>1941</v>
      </c>
      <c r="D15506" s="4">
        <v>1569</v>
      </c>
      <c r="I15506" s="4">
        <v>1569</v>
      </c>
      <c r="J15506" s="4">
        <v>1569</v>
      </c>
      <c r="K15506" s="4">
        <v>1569</v>
      </c>
    </row>
    <row r="15507" spans="1:11" x14ac:dyDescent="0.35">
      <c r="A15507" t="s">
        <v>1404</v>
      </c>
      <c r="B15507" t="s">
        <v>2128</v>
      </c>
      <c r="C15507" t="s">
        <v>1851</v>
      </c>
      <c r="D15507" s="4">
        <v>2690472</v>
      </c>
      <c r="I15507" s="4">
        <v>2690472</v>
      </c>
      <c r="J15507" s="4">
        <v>2690472</v>
      </c>
      <c r="K15507" s="4">
        <v>2690472</v>
      </c>
    </row>
    <row r="15508" spans="1:11" x14ac:dyDescent="0.35">
      <c r="A15508" t="s">
        <v>1404</v>
      </c>
      <c r="B15508" t="s">
        <v>2129</v>
      </c>
      <c r="C15508" t="s">
        <v>1852</v>
      </c>
      <c r="D15508" s="4">
        <v>4604</v>
      </c>
      <c r="F15508" s="4">
        <v>12267</v>
      </c>
      <c r="I15508" s="4">
        <v>16870</v>
      </c>
      <c r="J15508" s="4">
        <v>4604</v>
      </c>
      <c r="K15508" s="4">
        <v>4604</v>
      </c>
    </row>
    <row r="15509" spans="1:11" x14ac:dyDescent="0.35">
      <c r="A15509" t="s">
        <v>1404</v>
      </c>
      <c r="B15509" t="s">
        <v>2130</v>
      </c>
      <c r="C15509" t="s">
        <v>1853</v>
      </c>
      <c r="D15509" s="4">
        <v>3313</v>
      </c>
      <c r="E15509" s="4">
        <v>5461</v>
      </c>
      <c r="F15509" s="4">
        <v>19113</v>
      </c>
      <c r="H15509" s="4">
        <v>770</v>
      </c>
      <c r="I15509" s="4">
        <v>28657</v>
      </c>
      <c r="J15509" s="4">
        <v>3313</v>
      </c>
      <c r="K15509" s="4">
        <v>3313</v>
      </c>
    </row>
    <row r="15510" spans="1:11" x14ac:dyDescent="0.35">
      <c r="A15510" t="s">
        <v>1404</v>
      </c>
      <c r="B15510" t="s">
        <v>2172</v>
      </c>
      <c r="C15510" t="s">
        <v>1893</v>
      </c>
      <c r="D15510" s="4">
        <v>158</v>
      </c>
      <c r="F15510" s="4">
        <v>3584</v>
      </c>
      <c r="H15510" s="4">
        <v>3078</v>
      </c>
      <c r="I15510" s="4">
        <v>6819</v>
      </c>
      <c r="J15510" s="4">
        <v>158</v>
      </c>
      <c r="K15510" s="4">
        <v>158</v>
      </c>
    </row>
    <row r="15511" spans="1:11" x14ac:dyDescent="0.35">
      <c r="A15511" t="s">
        <v>1404</v>
      </c>
      <c r="B15511" t="s">
        <v>2131</v>
      </c>
      <c r="C15511" t="s">
        <v>1854</v>
      </c>
      <c r="D15511" s="4">
        <v>661491</v>
      </c>
      <c r="F15511" s="4">
        <v>87424</v>
      </c>
      <c r="G15511" s="4">
        <v>100873</v>
      </c>
      <c r="H15511" s="4">
        <v>1634149</v>
      </c>
      <c r="I15511" s="4">
        <v>2483938</v>
      </c>
      <c r="J15511" s="4">
        <v>661491</v>
      </c>
      <c r="K15511" s="4">
        <v>661491</v>
      </c>
    </row>
    <row r="15512" spans="1:11" x14ac:dyDescent="0.35">
      <c r="A15512" t="s">
        <v>1404</v>
      </c>
      <c r="B15512" t="s">
        <v>2132</v>
      </c>
      <c r="C15512" t="s">
        <v>1855</v>
      </c>
      <c r="D15512" s="4">
        <v>393756</v>
      </c>
      <c r="E15512" s="4">
        <v>19474</v>
      </c>
      <c r="G15512" s="4">
        <v>150313</v>
      </c>
      <c r="H15512" s="4">
        <v>420488</v>
      </c>
      <c r="I15512" s="4">
        <v>984032</v>
      </c>
      <c r="J15512" s="4">
        <v>393756</v>
      </c>
      <c r="K15512" s="4">
        <v>393756</v>
      </c>
    </row>
    <row r="15513" spans="1:11" x14ac:dyDescent="0.35">
      <c r="A15513" t="s">
        <v>1404</v>
      </c>
      <c r="B15513" t="s">
        <v>2133</v>
      </c>
      <c r="C15513" t="s">
        <v>1856</v>
      </c>
      <c r="D15513" s="4">
        <v>69759</v>
      </c>
      <c r="E15513" s="4">
        <v>1978</v>
      </c>
      <c r="G15513" s="4">
        <v>106139</v>
      </c>
      <c r="H15513" s="4">
        <v>97638</v>
      </c>
      <c r="I15513" s="4">
        <v>275513</v>
      </c>
      <c r="J15513" s="4">
        <v>69759</v>
      </c>
      <c r="K15513" s="4">
        <v>69759</v>
      </c>
    </row>
    <row r="15514" spans="1:11" x14ac:dyDescent="0.35">
      <c r="A15514" t="s">
        <v>1404</v>
      </c>
      <c r="B15514" t="s">
        <v>2134</v>
      </c>
      <c r="C15514" t="s">
        <v>1857</v>
      </c>
      <c r="D15514" s="4">
        <v>164524</v>
      </c>
      <c r="E15514" s="4">
        <v>2955</v>
      </c>
      <c r="I15514" s="4">
        <v>167479</v>
      </c>
      <c r="J15514" s="4">
        <v>164524</v>
      </c>
      <c r="K15514" s="4">
        <v>164524</v>
      </c>
    </row>
    <row r="15515" spans="1:11" x14ac:dyDescent="0.35">
      <c r="A15515" t="s">
        <v>1404</v>
      </c>
      <c r="B15515" t="s">
        <v>2185</v>
      </c>
      <c r="C15515" t="s">
        <v>1906</v>
      </c>
      <c r="H15515" s="4">
        <v>10208</v>
      </c>
      <c r="I15515" s="4">
        <v>10208</v>
      </c>
      <c r="J15515">
        <v>0</v>
      </c>
      <c r="K15515" s="4">
        <v>0</v>
      </c>
    </row>
    <row r="15516" spans="1:11" x14ac:dyDescent="0.35">
      <c r="A15516" t="s">
        <v>1404</v>
      </c>
      <c r="B15516" t="s">
        <v>2135</v>
      </c>
      <c r="C15516" t="s">
        <v>1858</v>
      </c>
      <c r="D15516" s="4">
        <v>144795</v>
      </c>
      <c r="E15516" s="4">
        <v>8044</v>
      </c>
      <c r="F15516" s="4">
        <v>15586</v>
      </c>
      <c r="G15516" s="4">
        <v>18435</v>
      </c>
      <c r="H15516" s="4">
        <v>22457</v>
      </c>
      <c r="I15516" s="4">
        <v>209316</v>
      </c>
      <c r="J15516" s="4">
        <v>144795</v>
      </c>
      <c r="K15516" s="4">
        <v>144795</v>
      </c>
    </row>
    <row r="15517" spans="1:11" x14ac:dyDescent="0.35">
      <c r="A15517" t="s">
        <v>1404</v>
      </c>
      <c r="B15517" t="s">
        <v>2136</v>
      </c>
      <c r="C15517" t="s">
        <v>1859</v>
      </c>
      <c r="D15517" s="4">
        <v>700000</v>
      </c>
      <c r="E15517" s="4">
        <v>376180</v>
      </c>
      <c r="F15517" s="4">
        <v>955427</v>
      </c>
      <c r="G15517" s="4">
        <v>175000</v>
      </c>
      <c r="H15517" s="4">
        <v>1411594</v>
      </c>
      <c r="I15517" s="4">
        <v>3618201</v>
      </c>
      <c r="J15517" s="4">
        <v>700000</v>
      </c>
      <c r="K15517" s="4">
        <v>700000</v>
      </c>
    </row>
    <row r="15518" spans="1:11" x14ac:dyDescent="0.35">
      <c r="A15518" t="s">
        <v>1404</v>
      </c>
      <c r="B15518" t="s">
        <v>2137</v>
      </c>
      <c r="C15518" t="s">
        <v>1860</v>
      </c>
      <c r="D15518" s="4">
        <v>4130715</v>
      </c>
      <c r="E15518" s="4">
        <v>978327</v>
      </c>
      <c r="H15518" s="4">
        <v>652218</v>
      </c>
      <c r="I15518" s="4">
        <v>5761261</v>
      </c>
      <c r="J15518" s="4">
        <v>4130715</v>
      </c>
      <c r="K15518" s="4">
        <v>4130715</v>
      </c>
    </row>
    <row r="15519" spans="1:11" x14ac:dyDescent="0.35">
      <c r="A15519" t="s">
        <v>1404</v>
      </c>
      <c r="B15519" t="s">
        <v>2138</v>
      </c>
      <c r="C15519" t="s">
        <v>1861</v>
      </c>
      <c r="D15519" s="4">
        <v>802327</v>
      </c>
      <c r="E15519" s="4">
        <v>9007</v>
      </c>
      <c r="I15519" s="4">
        <v>811334</v>
      </c>
      <c r="J15519" s="4">
        <v>802327</v>
      </c>
      <c r="K15519" s="4">
        <v>802327</v>
      </c>
    </row>
    <row r="15520" spans="1:11" x14ac:dyDescent="0.35">
      <c r="A15520" t="s">
        <v>1404</v>
      </c>
      <c r="B15520" t="s">
        <v>2139</v>
      </c>
      <c r="C15520" t="s">
        <v>1862</v>
      </c>
      <c r="D15520" s="4">
        <v>4059375</v>
      </c>
      <c r="H15520" s="4">
        <v>384412</v>
      </c>
      <c r="I15520" s="4">
        <v>4443787</v>
      </c>
      <c r="J15520" s="4">
        <v>4059375</v>
      </c>
      <c r="K15520" s="4">
        <v>4059375</v>
      </c>
    </row>
    <row r="15521" spans="1:11" x14ac:dyDescent="0.35">
      <c r="A15521" t="s">
        <v>1404</v>
      </c>
      <c r="B15521" t="s">
        <v>2140</v>
      </c>
      <c r="C15521" t="s">
        <v>1863</v>
      </c>
      <c r="F15521" s="4">
        <v>147818</v>
      </c>
      <c r="G15521" s="4">
        <v>7780</v>
      </c>
      <c r="I15521" s="4">
        <v>155598</v>
      </c>
      <c r="J15521">
        <v>0</v>
      </c>
      <c r="K15521" s="4">
        <v>0</v>
      </c>
    </row>
    <row r="15522" spans="1:11" x14ac:dyDescent="0.35">
      <c r="A15522" t="s">
        <v>1404</v>
      </c>
      <c r="B15522" t="s">
        <v>2192</v>
      </c>
      <c r="C15522" t="s">
        <v>1913</v>
      </c>
      <c r="D15522" s="4">
        <v>114341</v>
      </c>
      <c r="I15522" s="4">
        <v>114341</v>
      </c>
      <c r="J15522" s="4">
        <v>114341</v>
      </c>
      <c r="K15522" s="4">
        <v>114341</v>
      </c>
    </row>
    <row r="15523" spans="1:11" x14ac:dyDescent="0.35">
      <c r="A15523" t="s">
        <v>1404</v>
      </c>
      <c r="B15523" t="s">
        <v>2141</v>
      </c>
      <c r="D15523" s="4">
        <v>13941199</v>
      </c>
      <c r="E15523" s="4">
        <v>1401426</v>
      </c>
      <c r="F15523" s="4">
        <v>1241218</v>
      </c>
      <c r="G15523" s="4">
        <v>558540</v>
      </c>
      <c r="H15523" s="4">
        <v>4637012</v>
      </c>
      <c r="I15523" s="4">
        <v>21779394</v>
      </c>
      <c r="J15523" s="4">
        <v>13941199</v>
      </c>
      <c r="K15523" s="4">
        <v>13941199</v>
      </c>
    </row>
    <row r="15524" spans="1:11" x14ac:dyDescent="0.35">
      <c r="A15524" t="s">
        <v>1404</v>
      </c>
      <c r="B15524" t="s">
        <v>2142</v>
      </c>
      <c r="C15524" t="s">
        <v>1864</v>
      </c>
      <c r="E15524" s="4">
        <v>11158</v>
      </c>
      <c r="I15524" s="4">
        <v>11158</v>
      </c>
      <c r="J15524">
        <v>0</v>
      </c>
      <c r="K15524" s="4">
        <v>0</v>
      </c>
    </row>
    <row r="15525" spans="1:11" x14ac:dyDescent="0.35">
      <c r="A15525" t="s">
        <v>1404</v>
      </c>
      <c r="B15525" t="s">
        <v>2143</v>
      </c>
      <c r="C15525" t="s">
        <v>1865</v>
      </c>
      <c r="D15525" s="4">
        <v>6977</v>
      </c>
      <c r="H15525" s="4">
        <v>153360</v>
      </c>
      <c r="I15525" s="4">
        <v>160336</v>
      </c>
      <c r="J15525" s="4">
        <v>6977</v>
      </c>
      <c r="K15525" s="4">
        <v>6977</v>
      </c>
    </row>
    <row r="15526" spans="1:11" x14ac:dyDescent="0.35">
      <c r="A15526" t="s">
        <v>1404</v>
      </c>
      <c r="B15526" t="s">
        <v>2144</v>
      </c>
      <c r="C15526" t="s">
        <v>1866</v>
      </c>
      <c r="I15526" s="4">
        <v>0</v>
      </c>
      <c r="J15526">
        <v>0</v>
      </c>
      <c r="K15526" s="4">
        <v>0</v>
      </c>
    </row>
    <row r="15527" spans="1:11" x14ac:dyDescent="0.35">
      <c r="A15527" t="s">
        <v>1404</v>
      </c>
      <c r="B15527" t="s">
        <v>2145</v>
      </c>
      <c r="C15527" t="s">
        <v>1867</v>
      </c>
      <c r="D15527" s="4">
        <v>2426690</v>
      </c>
      <c r="E15527" s="4">
        <v>55037</v>
      </c>
      <c r="F15527" s="4">
        <v>22500</v>
      </c>
      <c r="G15527" s="4">
        <v>72000</v>
      </c>
      <c r="H15527" s="4">
        <v>5330894</v>
      </c>
      <c r="I15527" s="4">
        <v>7907120</v>
      </c>
      <c r="J15527" s="4">
        <v>2426690</v>
      </c>
      <c r="K15527" s="4">
        <v>2426690</v>
      </c>
    </row>
    <row r="15528" spans="1:11" x14ac:dyDescent="0.35">
      <c r="A15528" t="s">
        <v>1404</v>
      </c>
      <c r="B15528" t="s">
        <v>2146</v>
      </c>
      <c r="C15528" t="s">
        <v>1868</v>
      </c>
      <c r="D15528" s="4">
        <v>52593</v>
      </c>
      <c r="E15528" s="4">
        <v>31556</v>
      </c>
      <c r="F15528" s="4">
        <v>15778</v>
      </c>
      <c r="G15528" s="4">
        <v>5259</v>
      </c>
      <c r="H15528" s="4">
        <v>5470857</v>
      </c>
      <c r="I15528" s="4">
        <v>5576043</v>
      </c>
      <c r="J15528" s="4">
        <v>52593</v>
      </c>
      <c r="K15528" s="4">
        <v>52593</v>
      </c>
    </row>
    <row r="15529" spans="1:11" x14ac:dyDescent="0.35">
      <c r="A15529" t="s">
        <v>1404</v>
      </c>
      <c r="B15529" t="s">
        <v>2173</v>
      </c>
      <c r="C15529" t="s">
        <v>1894</v>
      </c>
      <c r="D15529" s="4">
        <v>4181</v>
      </c>
      <c r="I15529" s="4">
        <v>4181</v>
      </c>
      <c r="J15529" s="4">
        <v>4181</v>
      </c>
      <c r="K15529" s="4">
        <v>4181</v>
      </c>
    </row>
    <row r="15530" spans="1:11" x14ac:dyDescent="0.35">
      <c r="A15530" t="s">
        <v>1404</v>
      </c>
      <c r="B15530" t="s">
        <v>2147</v>
      </c>
      <c r="C15530" t="s">
        <v>1869</v>
      </c>
      <c r="D15530" s="4">
        <v>10667</v>
      </c>
      <c r="H15530" s="4">
        <v>2083200</v>
      </c>
      <c r="I15530" s="4">
        <v>2093867</v>
      </c>
      <c r="J15530" s="4">
        <v>10667</v>
      </c>
      <c r="K15530" s="4">
        <v>10667</v>
      </c>
    </row>
    <row r="15531" spans="1:11" x14ac:dyDescent="0.35">
      <c r="A15531" t="s">
        <v>1404</v>
      </c>
      <c r="B15531" t="s">
        <v>2148</v>
      </c>
      <c r="C15531" t="s">
        <v>1870</v>
      </c>
      <c r="E15531" s="4">
        <v>12895187</v>
      </c>
      <c r="H15531" s="4">
        <v>791584</v>
      </c>
      <c r="I15531" s="4">
        <v>13686771</v>
      </c>
      <c r="J15531">
        <v>0</v>
      </c>
      <c r="K15531" s="4">
        <v>0</v>
      </c>
    </row>
    <row r="15532" spans="1:11" x14ac:dyDescent="0.35">
      <c r="A15532" t="s">
        <v>1404</v>
      </c>
      <c r="B15532" t="s">
        <v>2149</v>
      </c>
      <c r="C15532" t="s">
        <v>1871</v>
      </c>
      <c r="D15532" s="4">
        <v>10972830</v>
      </c>
      <c r="E15532" s="4">
        <v>102327</v>
      </c>
      <c r="H15532" s="4">
        <v>29817</v>
      </c>
      <c r="I15532" s="4">
        <v>11104975</v>
      </c>
      <c r="J15532" s="4">
        <v>10972830</v>
      </c>
      <c r="K15532" s="4">
        <v>10972830</v>
      </c>
    </row>
    <row r="15533" spans="1:11" x14ac:dyDescent="0.35">
      <c r="A15533" t="s">
        <v>1404</v>
      </c>
      <c r="B15533" t="s">
        <v>2150</v>
      </c>
      <c r="C15533" t="s">
        <v>1872</v>
      </c>
      <c r="D15533" s="4">
        <v>1470000</v>
      </c>
      <c r="E15533" s="4">
        <v>49000</v>
      </c>
      <c r="I15533" s="4">
        <v>1519000</v>
      </c>
      <c r="J15533" s="4">
        <v>1470000</v>
      </c>
      <c r="K15533" s="4">
        <v>1470000</v>
      </c>
    </row>
    <row r="15534" spans="1:11" x14ac:dyDescent="0.35">
      <c r="A15534" t="s">
        <v>1404</v>
      </c>
      <c r="B15534" t="s">
        <v>2151</v>
      </c>
      <c r="C15534" t="s">
        <v>1873</v>
      </c>
      <c r="D15534" s="4">
        <v>27154</v>
      </c>
      <c r="I15534" s="4">
        <v>27154</v>
      </c>
      <c r="J15534" s="4">
        <v>27154</v>
      </c>
      <c r="K15534" s="4">
        <v>27154</v>
      </c>
    </row>
    <row r="15535" spans="1:11" x14ac:dyDescent="0.35">
      <c r="A15535" t="s">
        <v>1404</v>
      </c>
      <c r="B15535" t="s">
        <v>2153</v>
      </c>
      <c r="C15535" t="s">
        <v>1875</v>
      </c>
      <c r="H15535" s="4">
        <v>240621</v>
      </c>
      <c r="I15535" s="4">
        <v>240621</v>
      </c>
      <c r="J15535">
        <v>0</v>
      </c>
      <c r="K15535" s="4">
        <v>0</v>
      </c>
    </row>
    <row r="15536" spans="1:11" x14ac:dyDescent="0.35">
      <c r="A15536" t="s">
        <v>1404</v>
      </c>
      <c r="B15536" t="s">
        <v>2154</v>
      </c>
      <c r="C15536" t="s">
        <v>1876</v>
      </c>
      <c r="H15536" s="4">
        <v>543144</v>
      </c>
      <c r="I15536" s="4">
        <v>543144</v>
      </c>
      <c r="J15536">
        <v>0</v>
      </c>
      <c r="K15536" s="4">
        <v>0</v>
      </c>
    </row>
    <row r="15537" spans="1:11" x14ac:dyDescent="0.35">
      <c r="A15537" t="s">
        <v>1404</v>
      </c>
      <c r="B15537" t="s">
        <v>2155</v>
      </c>
      <c r="C15537" t="s">
        <v>1877</v>
      </c>
      <c r="D15537" s="4">
        <v>3051</v>
      </c>
      <c r="E15537" s="4">
        <v>0</v>
      </c>
      <c r="I15537" s="4">
        <v>3051</v>
      </c>
      <c r="J15537" s="4">
        <v>3051</v>
      </c>
      <c r="K15537" s="4">
        <v>3051</v>
      </c>
    </row>
    <row r="15538" spans="1:11" x14ac:dyDescent="0.35">
      <c r="A15538" t="s">
        <v>1404</v>
      </c>
      <c r="B15538" t="s">
        <v>2156</v>
      </c>
      <c r="D15538" s="4">
        <v>14974143</v>
      </c>
      <c r="E15538" s="4">
        <v>13144265</v>
      </c>
      <c r="F15538" s="4">
        <v>38278</v>
      </c>
      <c r="G15538" s="4">
        <v>77259</v>
      </c>
      <c r="H15538" s="4">
        <v>14643477</v>
      </c>
      <c r="I15538" s="4">
        <v>42877423</v>
      </c>
      <c r="J15538" s="4">
        <v>14974143</v>
      </c>
      <c r="K15538" s="4">
        <v>14974143</v>
      </c>
    </row>
    <row r="15539" spans="1:11" x14ac:dyDescent="0.35">
      <c r="A15539" t="s">
        <v>1404</v>
      </c>
      <c r="B15539" t="s">
        <v>2157</v>
      </c>
      <c r="C15539" t="s">
        <v>1879</v>
      </c>
      <c r="D15539" s="4">
        <v>3561424</v>
      </c>
      <c r="I15539" s="4">
        <v>3561424</v>
      </c>
      <c r="J15539" s="4">
        <v>3561424</v>
      </c>
      <c r="K15539" s="4">
        <v>3561424</v>
      </c>
    </row>
    <row r="15540" spans="1:11" x14ac:dyDescent="0.35">
      <c r="A15540" t="s">
        <v>1404</v>
      </c>
      <c r="B15540" t="s">
        <v>2186</v>
      </c>
      <c r="C15540" t="s">
        <v>1907</v>
      </c>
      <c r="D15540" s="4">
        <v>13282</v>
      </c>
      <c r="I15540" s="4">
        <v>13282</v>
      </c>
      <c r="J15540" s="4">
        <v>13282</v>
      </c>
      <c r="K15540" s="4">
        <v>13282</v>
      </c>
    </row>
    <row r="15541" spans="1:11" x14ac:dyDescent="0.35">
      <c r="A15541" t="s">
        <v>1404</v>
      </c>
      <c r="B15541" t="s">
        <v>2176</v>
      </c>
      <c r="C15541" t="s">
        <v>1897</v>
      </c>
      <c r="D15541" s="4">
        <v>20322</v>
      </c>
      <c r="I15541" s="4">
        <v>20322</v>
      </c>
      <c r="J15541" s="4">
        <v>20322</v>
      </c>
      <c r="K15541" s="4">
        <v>20322</v>
      </c>
    </row>
    <row r="15542" spans="1:11" x14ac:dyDescent="0.35">
      <c r="A15542" t="s">
        <v>1404</v>
      </c>
      <c r="B15542" t="s">
        <v>2158</v>
      </c>
      <c r="C15542" t="s">
        <v>1880</v>
      </c>
      <c r="D15542" s="4">
        <v>3056174</v>
      </c>
      <c r="I15542" s="4">
        <v>3056174</v>
      </c>
      <c r="J15542" s="4">
        <v>3056174</v>
      </c>
      <c r="K15542" s="4">
        <v>3056174</v>
      </c>
    </row>
    <row r="15543" spans="1:11" x14ac:dyDescent="0.35">
      <c r="A15543" t="s">
        <v>1404</v>
      </c>
      <c r="B15543" t="s">
        <v>2159</v>
      </c>
      <c r="C15543" t="s">
        <v>1881</v>
      </c>
      <c r="D15543" s="4">
        <v>8272018</v>
      </c>
      <c r="I15543" s="4">
        <v>8272018</v>
      </c>
      <c r="J15543" s="4">
        <v>8272018</v>
      </c>
      <c r="K15543" s="4">
        <v>8272018</v>
      </c>
    </row>
    <row r="15544" spans="1:11" x14ac:dyDescent="0.35">
      <c r="A15544" t="s">
        <v>1404</v>
      </c>
      <c r="B15544" t="s">
        <v>2174</v>
      </c>
      <c r="C15544" t="s">
        <v>1895</v>
      </c>
      <c r="D15544" s="4">
        <v>381806</v>
      </c>
      <c r="I15544" s="4">
        <v>381806</v>
      </c>
      <c r="J15544" s="4">
        <v>381806</v>
      </c>
      <c r="K15544" s="4">
        <v>381806</v>
      </c>
    </row>
    <row r="15545" spans="1:11" x14ac:dyDescent="0.35">
      <c r="A15545" t="s">
        <v>1404</v>
      </c>
      <c r="B15545" t="s">
        <v>2160</v>
      </c>
      <c r="C15545" t="s">
        <v>1882</v>
      </c>
      <c r="D15545" s="4">
        <v>39663</v>
      </c>
      <c r="E15545" s="4">
        <v>222828</v>
      </c>
      <c r="I15545" s="4">
        <v>262491</v>
      </c>
      <c r="J15545" s="4">
        <v>39663</v>
      </c>
      <c r="K15545" s="4">
        <v>39663</v>
      </c>
    </row>
    <row r="15546" spans="1:11" x14ac:dyDescent="0.35">
      <c r="A15546" t="s">
        <v>1404</v>
      </c>
      <c r="B15546" t="s">
        <v>2179</v>
      </c>
      <c r="C15546" t="s">
        <v>1900</v>
      </c>
      <c r="D15546" s="4">
        <v>5966</v>
      </c>
      <c r="I15546" s="4">
        <v>5966</v>
      </c>
      <c r="J15546" s="4">
        <v>5966</v>
      </c>
      <c r="K15546" s="4">
        <v>5966</v>
      </c>
    </row>
    <row r="15547" spans="1:11" x14ac:dyDescent="0.35">
      <c r="A15547" t="s">
        <v>1404</v>
      </c>
      <c r="B15547" t="s">
        <v>2161</v>
      </c>
      <c r="C15547" t="s">
        <v>1883</v>
      </c>
      <c r="D15547" s="4">
        <v>96971</v>
      </c>
      <c r="I15547" s="4">
        <v>96971</v>
      </c>
      <c r="J15547" s="4">
        <v>96971</v>
      </c>
      <c r="K15547" s="4">
        <v>96971</v>
      </c>
    </row>
    <row r="15548" spans="1:11" x14ac:dyDescent="0.35">
      <c r="A15548" t="s">
        <v>1404</v>
      </c>
      <c r="B15548" t="s">
        <v>2171</v>
      </c>
      <c r="C15548" t="s">
        <v>1892</v>
      </c>
      <c r="D15548" s="4">
        <v>19179</v>
      </c>
      <c r="I15548" s="4">
        <v>19179</v>
      </c>
      <c r="J15548" s="4">
        <v>19179</v>
      </c>
      <c r="K15548" s="4">
        <v>19179</v>
      </c>
    </row>
    <row r="15549" spans="1:11" x14ac:dyDescent="0.35">
      <c r="A15549" t="s">
        <v>1404</v>
      </c>
      <c r="B15549" t="s">
        <v>2162</v>
      </c>
      <c r="C15549" t="s">
        <v>1884</v>
      </c>
      <c r="D15549" s="4">
        <v>31143</v>
      </c>
      <c r="I15549" s="4">
        <v>31143</v>
      </c>
      <c r="J15549" s="4">
        <v>31143</v>
      </c>
      <c r="K15549" s="4">
        <v>31143</v>
      </c>
    </row>
    <row r="15550" spans="1:11" x14ac:dyDescent="0.35">
      <c r="A15550" t="s">
        <v>1404</v>
      </c>
      <c r="B15550" t="s">
        <v>2163</v>
      </c>
      <c r="D15550" s="4">
        <v>15497948</v>
      </c>
      <c r="E15550" s="4">
        <v>222828</v>
      </c>
      <c r="I15550" s="4">
        <v>15720776</v>
      </c>
      <c r="J15550" s="4">
        <v>15497948</v>
      </c>
      <c r="K15550" s="4">
        <v>15497948</v>
      </c>
    </row>
    <row r="15551" spans="1:11" x14ac:dyDescent="0.35">
      <c r="A15551" t="s">
        <v>1404</v>
      </c>
      <c r="B15551" t="s">
        <v>2164</v>
      </c>
      <c r="C15551" t="s">
        <v>1886</v>
      </c>
      <c r="D15551" s="4">
        <v>28685</v>
      </c>
      <c r="F15551" s="4">
        <v>551445</v>
      </c>
      <c r="I15551" s="4">
        <v>580130</v>
      </c>
      <c r="J15551" s="4">
        <v>28685</v>
      </c>
      <c r="K15551" s="4">
        <v>28685</v>
      </c>
    </row>
    <row r="15552" spans="1:11" x14ac:dyDescent="0.35">
      <c r="A15552" t="s">
        <v>1404</v>
      </c>
      <c r="B15552" t="s">
        <v>2165</v>
      </c>
      <c r="D15552" s="4">
        <v>28685</v>
      </c>
      <c r="F15552" s="4">
        <v>551445</v>
      </c>
      <c r="I15552" s="4">
        <v>580130</v>
      </c>
      <c r="J15552" s="4">
        <v>28685</v>
      </c>
      <c r="K15552" s="4">
        <v>28685</v>
      </c>
    </row>
    <row r="15553" spans="1:11" x14ac:dyDescent="0.35">
      <c r="A15553" t="s">
        <v>1404</v>
      </c>
      <c r="B15553" t="s">
        <v>2166</v>
      </c>
      <c r="C15553" t="s">
        <v>1888</v>
      </c>
      <c r="H15553" s="4">
        <v>3072000</v>
      </c>
      <c r="I15553" s="4">
        <v>3072000</v>
      </c>
      <c r="J15553">
        <v>0</v>
      </c>
      <c r="K15553" s="4">
        <v>0</v>
      </c>
    </row>
    <row r="15554" spans="1:11" x14ac:dyDescent="0.35">
      <c r="A15554" t="s">
        <v>1404</v>
      </c>
      <c r="B15554" t="s">
        <v>2180</v>
      </c>
      <c r="C15554" t="s">
        <v>1901</v>
      </c>
      <c r="E15554" s="4">
        <v>3075000</v>
      </c>
      <c r="I15554" s="4">
        <v>3075000</v>
      </c>
      <c r="J15554">
        <v>0</v>
      </c>
      <c r="K15554" s="4">
        <v>0</v>
      </c>
    </row>
    <row r="15555" spans="1:11" x14ac:dyDescent="0.35">
      <c r="A15555" t="s">
        <v>1404</v>
      </c>
      <c r="B15555" t="s">
        <v>2167</v>
      </c>
      <c r="C15555" t="s">
        <v>1889</v>
      </c>
      <c r="E15555" s="4">
        <v>6090000</v>
      </c>
      <c r="I15555" s="4">
        <v>6090000</v>
      </c>
      <c r="J15555">
        <v>0</v>
      </c>
      <c r="K15555" s="4">
        <v>0</v>
      </c>
    </row>
    <row r="15556" spans="1:11" x14ac:dyDescent="0.35">
      <c r="A15556" t="s">
        <v>1404</v>
      </c>
      <c r="B15556" t="s">
        <v>2168</v>
      </c>
      <c r="C15556" t="s">
        <v>1890</v>
      </c>
      <c r="E15556" s="4">
        <v>1215000</v>
      </c>
      <c r="I15556" s="4">
        <v>1215000</v>
      </c>
      <c r="J15556">
        <v>0</v>
      </c>
      <c r="K15556" s="4">
        <v>0</v>
      </c>
    </row>
    <row r="15557" spans="1:11" x14ac:dyDescent="0.35">
      <c r="A15557" t="s">
        <v>1404</v>
      </c>
      <c r="B15557" t="s">
        <v>2181</v>
      </c>
      <c r="C15557" t="s">
        <v>1902</v>
      </c>
      <c r="E15557" s="4">
        <v>6150000</v>
      </c>
      <c r="I15557" s="4">
        <v>6150000</v>
      </c>
      <c r="J15557">
        <v>0</v>
      </c>
      <c r="K15557" s="4">
        <v>0</v>
      </c>
    </row>
    <row r="15558" spans="1:11" x14ac:dyDescent="0.35">
      <c r="A15558" t="s">
        <v>1404</v>
      </c>
      <c r="B15558" t="s">
        <v>2169</v>
      </c>
      <c r="E15558" s="4">
        <v>16530000</v>
      </c>
      <c r="H15558" s="4">
        <v>3072000</v>
      </c>
      <c r="I15558" s="4">
        <v>19602000</v>
      </c>
      <c r="J15558">
        <v>0</v>
      </c>
      <c r="K15558" s="4">
        <v>0</v>
      </c>
    </row>
    <row r="15559" spans="1:11" x14ac:dyDescent="0.35">
      <c r="A15559" t="s">
        <v>1404</v>
      </c>
      <c r="B15559" t="s">
        <v>2170</v>
      </c>
      <c r="D15559" s="4">
        <v>279083273</v>
      </c>
      <c r="E15559" s="4">
        <v>62004819</v>
      </c>
      <c r="F15559" s="4">
        <v>35466346</v>
      </c>
      <c r="G15559" s="4">
        <v>1336916</v>
      </c>
      <c r="H15559" s="4">
        <v>23244121</v>
      </c>
      <c r="I15559" s="4">
        <v>401135475</v>
      </c>
      <c r="J15559" s="4">
        <f>SUM(D15559,E15559)</f>
        <v>341088092</v>
      </c>
      <c r="K15559" s="4">
        <v>279083273</v>
      </c>
    </row>
    <row r="15560" spans="1:11" x14ac:dyDescent="0.35">
      <c r="A15560" t="s">
        <v>1407</v>
      </c>
      <c r="B15560" t="s">
        <v>2118</v>
      </c>
      <c r="C15560" t="s">
        <v>1843</v>
      </c>
      <c r="D15560" s="4">
        <v>5142754</v>
      </c>
      <c r="F15560" s="4">
        <v>2979200</v>
      </c>
      <c r="I15560" s="4">
        <v>8121954</v>
      </c>
      <c r="J15560" s="4">
        <v>5142754</v>
      </c>
      <c r="K15560" s="4">
        <v>5142754</v>
      </c>
    </row>
    <row r="15561" spans="1:11" x14ac:dyDescent="0.35">
      <c r="A15561" t="s">
        <v>1407</v>
      </c>
      <c r="B15561" t="s">
        <v>2119</v>
      </c>
      <c r="C15561" t="s">
        <v>1844</v>
      </c>
      <c r="D15561" s="4">
        <v>118687</v>
      </c>
      <c r="F15561" s="4">
        <v>247403</v>
      </c>
      <c r="G15561" s="4">
        <v>2991</v>
      </c>
      <c r="H15561" s="4">
        <v>523572</v>
      </c>
      <c r="I15561" s="4">
        <v>892652</v>
      </c>
      <c r="J15561" s="4">
        <v>118687</v>
      </c>
      <c r="K15561" s="4">
        <v>118687</v>
      </c>
    </row>
    <row r="15562" spans="1:11" x14ac:dyDescent="0.35">
      <c r="A15562" t="s">
        <v>1407</v>
      </c>
      <c r="B15562" t="s">
        <v>2120</v>
      </c>
      <c r="C15562" t="s">
        <v>1845</v>
      </c>
      <c r="D15562" s="4">
        <v>533337</v>
      </c>
      <c r="I15562" s="4">
        <v>533337</v>
      </c>
      <c r="J15562" s="4">
        <v>533337</v>
      </c>
      <c r="K15562" s="4">
        <v>533337</v>
      </c>
    </row>
    <row r="15563" spans="1:11" x14ac:dyDescent="0.35">
      <c r="A15563" t="s">
        <v>1407</v>
      </c>
      <c r="B15563" t="s">
        <v>2121</v>
      </c>
      <c r="D15563" s="4">
        <v>5794778</v>
      </c>
      <c r="F15563" s="4">
        <v>3226603</v>
      </c>
      <c r="G15563" s="4">
        <v>2991</v>
      </c>
      <c r="H15563" s="4">
        <v>523572</v>
      </c>
      <c r="I15563" s="4">
        <v>9547944</v>
      </c>
      <c r="J15563" s="4">
        <v>5794778</v>
      </c>
      <c r="K15563" s="4">
        <v>5794778</v>
      </c>
    </row>
    <row r="15564" spans="1:11" x14ac:dyDescent="0.35">
      <c r="A15564" t="s">
        <v>1407</v>
      </c>
      <c r="B15564" t="s">
        <v>2122</v>
      </c>
      <c r="C15564" t="s">
        <v>1846</v>
      </c>
      <c r="D15564" s="4">
        <v>2188497</v>
      </c>
      <c r="G15564" s="4">
        <v>545780</v>
      </c>
      <c r="H15564" s="4">
        <v>565065</v>
      </c>
      <c r="I15564" s="4">
        <v>3299342</v>
      </c>
      <c r="J15564" s="4">
        <v>2188497</v>
      </c>
      <c r="K15564" s="4">
        <v>2188497</v>
      </c>
    </row>
    <row r="15565" spans="1:11" x14ac:dyDescent="0.35">
      <c r="A15565" t="s">
        <v>1407</v>
      </c>
      <c r="B15565" t="s">
        <v>2123</v>
      </c>
      <c r="C15565" t="s">
        <v>1847</v>
      </c>
      <c r="D15565" s="4">
        <v>2718138</v>
      </c>
      <c r="E15565" s="4">
        <v>287787</v>
      </c>
      <c r="F15565" s="4">
        <v>360000</v>
      </c>
      <c r="I15565" s="4">
        <v>3365924</v>
      </c>
      <c r="J15565" s="4">
        <v>2718138</v>
      </c>
      <c r="K15565" s="4">
        <v>2718138</v>
      </c>
    </row>
    <row r="15566" spans="1:11" x14ac:dyDescent="0.35">
      <c r="A15566" t="s">
        <v>1407</v>
      </c>
      <c r="B15566" t="s">
        <v>2125</v>
      </c>
      <c r="D15566" s="4">
        <v>4906635</v>
      </c>
      <c r="E15566" s="4">
        <v>287787</v>
      </c>
      <c r="F15566" s="4">
        <v>360000</v>
      </c>
      <c r="G15566" s="4">
        <v>545780</v>
      </c>
      <c r="H15566" s="4">
        <v>565065</v>
      </c>
      <c r="I15566" s="4">
        <v>6665266</v>
      </c>
      <c r="J15566" s="4">
        <v>4906635</v>
      </c>
      <c r="K15566" s="4">
        <v>4906635</v>
      </c>
    </row>
    <row r="15567" spans="1:11" x14ac:dyDescent="0.35">
      <c r="A15567" t="s">
        <v>1407</v>
      </c>
      <c r="B15567" t="s">
        <v>2126</v>
      </c>
      <c r="C15567" t="s">
        <v>1850</v>
      </c>
      <c r="E15567" s="4">
        <v>1600000</v>
      </c>
      <c r="I15567" s="4">
        <v>1600000</v>
      </c>
      <c r="J15567">
        <v>0</v>
      </c>
      <c r="K15567" s="4">
        <v>0</v>
      </c>
    </row>
    <row r="15568" spans="1:11" x14ac:dyDescent="0.35">
      <c r="A15568" t="s">
        <v>1407</v>
      </c>
      <c r="B15568" t="s">
        <v>2127</v>
      </c>
      <c r="E15568" s="4">
        <v>1600000</v>
      </c>
      <c r="I15568" s="4">
        <v>1600000</v>
      </c>
      <c r="J15568">
        <v>0</v>
      </c>
      <c r="K15568" s="4">
        <v>0</v>
      </c>
    </row>
    <row r="15569" spans="1:11" x14ac:dyDescent="0.35">
      <c r="A15569" t="s">
        <v>1407</v>
      </c>
      <c r="B15569" t="s">
        <v>2128</v>
      </c>
      <c r="C15569" t="s">
        <v>1851</v>
      </c>
      <c r="D15569" s="4">
        <v>1400</v>
      </c>
      <c r="G15569" s="4">
        <v>91406</v>
      </c>
      <c r="I15569" s="4">
        <v>92806</v>
      </c>
      <c r="J15569" s="4">
        <v>1400</v>
      </c>
      <c r="K15569" s="4">
        <v>1400</v>
      </c>
    </row>
    <row r="15570" spans="1:11" x14ac:dyDescent="0.35">
      <c r="A15570" t="s">
        <v>1407</v>
      </c>
      <c r="B15570" t="s">
        <v>2129</v>
      </c>
      <c r="C15570" t="s">
        <v>1852</v>
      </c>
      <c r="F15570" s="4">
        <v>6815</v>
      </c>
      <c r="I15570" s="4">
        <v>6815</v>
      </c>
      <c r="J15570">
        <v>0</v>
      </c>
      <c r="K15570" s="4">
        <v>0</v>
      </c>
    </row>
    <row r="15571" spans="1:11" x14ac:dyDescent="0.35">
      <c r="A15571" t="s">
        <v>1407</v>
      </c>
      <c r="B15571" t="s">
        <v>2130</v>
      </c>
      <c r="C15571" t="s">
        <v>1853</v>
      </c>
      <c r="D15571" s="4">
        <v>770</v>
      </c>
      <c r="F15571" s="4">
        <v>17922</v>
      </c>
      <c r="I15571" s="4">
        <v>18691</v>
      </c>
      <c r="J15571" s="4">
        <v>770</v>
      </c>
      <c r="K15571" s="4">
        <v>770</v>
      </c>
    </row>
    <row r="15572" spans="1:11" x14ac:dyDescent="0.35">
      <c r="A15572" t="s">
        <v>1407</v>
      </c>
      <c r="B15572" t="s">
        <v>2131</v>
      </c>
      <c r="C15572" t="s">
        <v>1854</v>
      </c>
      <c r="D15572" s="4">
        <v>3637</v>
      </c>
      <c r="H15572" s="4">
        <v>168122</v>
      </c>
      <c r="I15572" s="4">
        <v>171759</v>
      </c>
      <c r="J15572" s="4">
        <v>3637</v>
      </c>
      <c r="K15572" s="4">
        <v>3637</v>
      </c>
    </row>
    <row r="15573" spans="1:11" x14ac:dyDescent="0.35">
      <c r="A15573" t="s">
        <v>1407</v>
      </c>
      <c r="B15573" t="s">
        <v>2132</v>
      </c>
      <c r="C15573" t="s">
        <v>1855</v>
      </c>
      <c r="D15573" s="4">
        <v>55796</v>
      </c>
      <c r="F15573" s="4">
        <v>40806</v>
      </c>
      <c r="G15573" s="4">
        <v>41415</v>
      </c>
      <c r="I15573" s="4">
        <v>138017</v>
      </c>
      <c r="J15573" s="4">
        <v>55796</v>
      </c>
      <c r="K15573" s="4">
        <v>55796</v>
      </c>
    </row>
    <row r="15574" spans="1:11" x14ac:dyDescent="0.35">
      <c r="A15574" t="s">
        <v>1407</v>
      </c>
      <c r="B15574" t="s">
        <v>2133</v>
      </c>
      <c r="C15574" t="s">
        <v>1856</v>
      </c>
      <c r="I15574" s="4">
        <v>0</v>
      </c>
      <c r="J15574">
        <v>0</v>
      </c>
      <c r="K15574" s="4">
        <v>0</v>
      </c>
    </row>
    <row r="15575" spans="1:11" x14ac:dyDescent="0.35">
      <c r="A15575" t="s">
        <v>1407</v>
      </c>
      <c r="B15575" t="s">
        <v>2134</v>
      </c>
      <c r="C15575" t="s">
        <v>1857</v>
      </c>
      <c r="D15575" s="4">
        <v>12221</v>
      </c>
      <c r="I15575" s="4">
        <v>12221</v>
      </c>
      <c r="J15575" s="4">
        <v>12221</v>
      </c>
      <c r="K15575" s="4">
        <v>12221</v>
      </c>
    </row>
    <row r="15576" spans="1:11" x14ac:dyDescent="0.35">
      <c r="A15576" t="s">
        <v>1407</v>
      </c>
      <c r="B15576" t="s">
        <v>2135</v>
      </c>
      <c r="C15576" t="s">
        <v>1858</v>
      </c>
      <c r="D15576" s="4">
        <v>24132</v>
      </c>
      <c r="H15576" s="4">
        <v>8044</v>
      </c>
      <c r="I15576" s="4">
        <v>32177</v>
      </c>
      <c r="J15576" s="4">
        <v>24132</v>
      </c>
      <c r="K15576" s="4">
        <v>24132</v>
      </c>
    </row>
    <row r="15577" spans="1:11" x14ac:dyDescent="0.35">
      <c r="A15577" t="s">
        <v>1407</v>
      </c>
      <c r="B15577" t="s">
        <v>2136</v>
      </c>
      <c r="C15577" t="s">
        <v>1859</v>
      </c>
      <c r="D15577" s="4">
        <v>25000</v>
      </c>
      <c r="H15577" s="4">
        <v>125000</v>
      </c>
      <c r="I15577" s="4">
        <v>150000</v>
      </c>
      <c r="J15577" s="4">
        <v>25000</v>
      </c>
      <c r="K15577" s="4">
        <v>25000</v>
      </c>
    </row>
    <row r="15578" spans="1:11" x14ac:dyDescent="0.35">
      <c r="A15578" t="s">
        <v>1407</v>
      </c>
      <c r="B15578" t="s">
        <v>2137</v>
      </c>
      <c r="C15578" t="s">
        <v>1860</v>
      </c>
      <c r="E15578" s="4">
        <v>108703</v>
      </c>
      <c r="I15578" s="4">
        <v>108703</v>
      </c>
      <c r="J15578">
        <v>0</v>
      </c>
      <c r="K15578" s="4">
        <v>0</v>
      </c>
    </row>
    <row r="15579" spans="1:11" x14ac:dyDescent="0.35">
      <c r="A15579" t="s">
        <v>1407</v>
      </c>
      <c r="B15579" t="s">
        <v>2138</v>
      </c>
      <c r="C15579" t="s">
        <v>1861</v>
      </c>
      <c r="D15579" s="4">
        <v>467</v>
      </c>
      <c r="G15579" s="4">
        <v>91406</v>
      </c>
      <c r="I15579" s="4">
        <v>91873</v>
      </c>
      <c r="J15579" s="4">
        <v>467</v>
      </c>
      <c r="K15579" s="4">
        <v>467</v>
      </c>
    </row>
    <row r="15580" spans="1:11" x14ac:dyDescent="0.35">
      <c r="A15580" t="s">
        <v>1407</v>
      </c>
      <c r="B15580" t="s">
        <v>2139</v>
      </c>
      <c r="C15580" t="s">
        <v>1862</v>
      </c>
      <c r="D15580" s="4">
        <v>170929</v>
      </c>
      <c r="I15580" s="4">
        <v>170929</v>
      </c>
      <c r="J15580" s="4">
        <v>170929</v>
      </c>
      <c r="K15580" s="4">
        <v>170929</v>
      </c>
    </row>
    <row r="15581" spans="1:11" x14ac:dyDescent="0.35">
      <c r="A15581" t="s">
        <v>1407</v>
      </c>
      <c r="B15581" t="s">
        <v>2141</v>
      </c>
      <c r="D15581" s="4">
        <v>294351</v>
      </c>
      <c r="E15581" s="4">
        <v>108703</v>
      </c>
      <c r="F15581" s="4">
        <v>65543</v>
      </c>
      <c r="G15581" s="4">
        <v>224227</v>
      </c>
      <c r="H15581" s="4">
        <v>301167</v>
      </c>
      <c r="I15581" s="4">
        <v>993991</v>
      </c>
      <c r="J15581" s="4">
        <v>294351</v>
      </c>
      <c r="K15581" s="4">
        <v>294351</v>
      </c>
    </row>
    <row r="15582" spans="1:11" x14ac:dyDescent="0.35">
      <c r="A15582" t="s">
        <v>1407</v>
      </c>
      <c r="B15582" t="s">
        <v>2143</v>
      </c>
      <c r="C15582" t="s">
        <v>1865</v>
      </c>
      <c r="F15582" s="4">
        <v>87842</v>
      </c>
      <c r="H15582" s="4">
        <v>43921</v>
      </c>
      <c r="I15582" s="4">
        <v>131762</v>
      </c>
      <c r="J15582">
        <v>0</v>
      </c>
      <c r="K15582" s="4">
        <v>0</v>
      </c>
    </row>
    <row r="15583" spans="1:11" x14ac:dyDescent="0.35">
      <c r="A15583" t="s">
        <v>1407</v>
      </c>
      <c r="B15583" t="s">
        <v>2144</v>
      </c>
      <c r="C15583" t="s">
        <v>1866</v>
      </c>
      <c r="I15583" s="4">
        <v>0</v>
      </c>
      <c r="J15583">
        <v>0</v>
      </c>
      <c r="K15583" s="4">
        <v>0</v>
      </c>
    </row>
    <row r="15584" spans="1:11" x14ac:dyDescent="0.35">
      <c r="A15584" t="s">
        <v>1407</v>
      </c>
      <c r="B15584" t="s">
        <v>2145</v>
      </c>
      <c r="C15584" t="s">
        <v>1867</v>
      </c>
      <c r="D15584" s="4">
        <v>3435</v>
      </c>
      <c r="F15584" s="4">
        <v>56168</v>
      </c>
      <c r="H15584" s="4">
        <v>525826</v>
      </c>
      <c r="I15584" s="4">
        <v>585429</v>
      </c>
      <c r="J15584" s="4">
        <v>3435</v>
      </c>
      <c r="K15584" s="4">
        <v>3435</v>
      </c>
    </row>
    <row r="15585" spans="1:11" x14ac:dyDescent="0.35">
      <c r="A15585" t="s">
        <v>1407</v>
      </c>
      <c r="B15585" t="s">
        <v>2146</v>
      </c>
      <c r="C15585" t="s">
        <v>1868</v>
      </c>
      <c r="D15585" s="4">
        <v>50000</v>
      </c>
      <c r="H15585" s="4">
        <v>853685</v>
      </c>
      <c r="I15585" s="4">
        <v>903685</v>
      </c>
      <c r="J15585" s="4">
        <v>50000</v>
      </c>
      <c r="K15585" s="4">
        <v>50000</v>
      </c>
    </row>
    <row r="15586" spans="1:11" x14ac:dyDescent="0.35">
      <c r="A15586" t="s">
        <v>1407</v>
      </c>
      <c r="B15586" t="s">
        <v>2147</v>
      </c>
      <c r="C15586" t="s">
        <v>1869</v>
      </c>
      <c r="H15586" s="4">
        <v>270720</v>
      </c>
      <c r="I15586" s="4">
        <v>270720</v>
      </c>
      <c r="J15586">
        <v>0</v>
      </c>
      <c r="K15586" s="4">
        <v>0</v>
      </c>
    </row>
    <row r="15587" spans="1:11" x14ac:dyDescent="0.35">
      <c r="A15587" t="s">
        <v>1407</v>
      </c>
      <c r="B15587" t="s">
        <v>2148</v>
      </c>
      <c r="C15587" t="s">
        <v>1870</v>
      </c>
      <c r="E15587" s="4">
        <v>20374</v>
      </c>
      <c r="F15587" s="4">
        <v>659086</v>
      </c>
      <c r="G15587" s="4">
        <v>32000</v>
      </c>
      <c r="I15587" s="4">
        <v>711460</v>
      </c>
      <c r="J15587">
        <v>0</v>
      </c>
      <c r="K15587" s="4">
        <v>0</v>
      </c>
    </row>
    <row r="15588" spans="1:11" x14ac:dyDescent="0.35">
      <c r="A15588" t="s">
        <v>1407</v>
      </c>
      <c r="B15588" t="s">
        <v>2150</v>
      </c>
      <c r="C15588" t="s">
        <v>1872</v>
      </c>
      <c r="D15588" s="4">
        <v>49000</v>
      </c>
      <c r="I15588" s="4">
        <v>49000</v>
      </c>
      <c r="J15588" s="4">
        <v>49000</v>
      </c>
      <c r="K15588" s="4">
        <v>49000</v>
      </c>
    </row>
    <row r="15589" spans="1:11" x14ac:dyDescent="0.35">
      <c r="A15589" t="s">
        <v>1407</v>
      </c>
      <c r="B15589" t="s">
        <v>2153</v>
      </c>
      <c r="C15589" t="s">
        <v>1875</v>
      </c>
      <c r="H15589" s="4">
        <v>3487</v>
      </c>
      <c r="I15589" s="4">
        <v>3487</v>
      </c>
      <c r="J15589">
        <v>0</v>
      </c>
      <c r="K15589" s="4">
        <v>0</v>
      </c>
    </row>
    <row r="15590" spans="1:11" x14ac:dyDescent="0.35">
      <c r="A15590" t="s">
        <v>1407</v>
      </c>
      <c r="B15590" t="s">
        <v>2154</v>
      </c>
      <c r="C15590" t="s">
        <v>1876</v>
      </c>
      <c r="D15590" s="4">
        <v>22114</v>
      </c>
      <c r="H15590" s="4">
        <v>33600</v>
      </c>
      <c r="I15590" s="4">
        <v>55714</v>
      </c>
      <c r="J15590" s="4">
        <v>22114</v>
      </c>
      <c r="K15590" s="4">
        <v>22114</v>
      </c>
    </row>
    <row r="15591" spans="1:11" x14ac:dyDescent="0.35">
      <c r="A15591" t="s">
        <v>1407</v>
      </c>
      <c r="B15591" t="s">
        <v>2155</v>
      </c>
      <c r="C15591" t="s">
        <v>1877</v>
      </c>
      <c r="D15591" s="4">
        <v>9249</v>
      </c>
      <c r="I15591" s="4">
        <v>9249</v>
      </c>
      <c r="J15591" s="4">
        <v>9249</v>
      </c>
      <c r="K15591" s="4">
        <v>9249</v>
      </c>
    </row>
    <row r="15592" spans="1:11" x14ac:dyDescent="0.35">
      <c r="A15592" t="s">
        <v>1407</v>
      </c>
      <c r="B15592" t="s">
        <v>2156</v>
      </c>
      <c r="D15592" s="4">
        <v>133798</v>
      </c>
      <c r="E15592" s="4">
        <v>20374</v>
      </c>
      <c r="F15592" s="4">
        <v>803095</v>
      </c>
      <c r="G15592" s="4">
        <v>32000</v>
      </c>
      <c r="H15592" s="4">
        <v>1731239</v>
      </c>
      <c r="I15592" s="4">
        <v>2720506</v>
      </c>
      <c r="J15592" s="4">
        <v>133798</v>
      </c>
      <c r="K15592" s="4">
        <v>133798</v>
      </c>
    </row>
    <row r="15593" spans="1:11" x14ac:dyDescent="0.35">
      <c r="A15593" t="s">
        <v>1407</v>
      </c>
      <c r="B15593" t="s">
        <v>2157</v>
      </c>
      <c r="C15593" t="s">
        <v>1879</v>
      </c>
      <c r="D15593" s="4">
        <v>370693</v>
      </c>
      <c r="I15593" s="4">
        <v>370693</v>
      </c>
      <c r="J15593" s="4">
        <v>370693</v>
      </c>
      <c r="K15593" s="4">
        <v>370693</v>
      </c>
    </row>
    <row r="15594" spans="1:11" x14ac:dyDescent="0.35">
      <c r="A15594" t="s">
        <v>1407</v>
      </c>
      <c r="B15594" t="s">
        <v>2176</v>
      </c>
      <c r="C15594" t="s">
        <v>1897</v>
      </c>
      <c r="D15594" s="4">
        <v>416</v>
      </c>
      <c r="I15594" s="4">
        <v>416</v>
      </c>
      <c r="J15594" s="4">
        <v>416</v>
      </c>
      <c r="K15594" s="4">
        <v>416</v>
      </c>
    </row>
    <row r="15595" spans="1:11" x14ac:dyDescent="0.35">
      <c r="A15595" t="s">
        <v>1407</v>
      </c>
      <c r="B15595" t="s">
        <v>2158</v>
      </c>
      <c r="C15595" t="s">
        <v>1880</v>
      </c>
      <c r="D15595" s="4">
        <v>225069</v>
      </c>
      <c r="I15595" s="4">
        <v>225069</v>
      </c>
      <c r="J15595" s="4">
        <v>225069</v>
      </c>
      <c r="K15595" s="4">
        <v>225069</v>
      </c>
    </row>
    <row r="15596" spans="1:11" x14ac:dyDescent="0.35">
      <c r="A15596" t="s">
        <v>1407</v>
      </c>
      <c r="B15596" t="s">
        <v>2159</v>
      </c>
      <c r="C15596" t="s">
        <v>1881</v>
      </c>
      <c r="D15596" s="4">
        <v>493484</v>
      </c>
      <c r="I15596" s="4">
        <v>493484</v>
      </c>
      <c r="J15596" s="4">
        <v>493484</v>
      </c>
      <c r="K15596" s="4">
        <v>493484</v>
      </c>
    </row>
    <row r="15597" spans="1:11" x14ac:dyDescent="0.35">
      <c r="A15597" t="s">
        <v>1407</v>
      </c>
      <c r="B15597" t="s">
        <v>2161</v>
      </c>
      <c r="C15597" t="s">
        <v>1883</v>
      </c>
      <c r="D15597" s="4">
        <v>20987</v>
      </c>
      <c r="I15597" s="4">
        <v>20987</v>
      </c>
      <c r="J15597" s="4">
        <v>20987</v>
      </c>
      <c r="K15597" s="4">
        <v>20987</v>
      </c>
    </row>
    <row r="15598" spans="1:11" x14ac:dyDescent="0.35">
      <c r="A15598" t="s">
        <v>1407</v>
      </c>
      <c r="B15598" t="s">
        <v>2163</v>
      </c>
      <c r="D15598" s="4">
        <v>1110648</v>
      </c>
      <c r="I15598" s="4">
        <v>1110648</v>
      </c>
      <c r="J15598" s="4">
        <v>1110648</v>
      </c>
      <c r="K15598" s="4">
        <v>1110648</v>
      </c>
    </row>
    <row r="15599" spans="1:11" x14ac:dyDescent="0.35">
      <c r="A15599" t="s">
        <v>1407</v>
      </c>
      <c r="B15599" t="s">
        <v>2164</v>
      </c>
      <c r="C15599" t="s">
        <v>1886</v>
      </c>
      <c r="H15599" s="4">
        <v>84838</v>
      </c>
      <c r="I15599" s="4">
        <v>84838</v>
      </c>
      <c r="J15599">
        <v>0</v>
      </c>
      <c r="K15599" s="4">
        <v>0</v>
      </c>
    </row>
    <row r="15600" spans="1:11" x14ac:dyDescent="0.35">
      <c r="A15600" t="s">
        <v>1407</v>
      </c>
      <c r="B15600" t="s">
        <v>2165</v>
      </c>
      <c r="H15600" s="4">
        <v>84838</v>
      </c>
      <c r="I15600" s="4">
        <v>84838</v>
      </c>
      <c r="J15600">
        <v>0</v>
      </c>
      <c r="K15600" s="4">
        <v>0</v>
      </c>
    </row>
    <row r="15601" spans="1:11" x14ac:dyDescent="0.35">
      <c r="A15601" t="s">
        <v>1407</v>
      </c>
      <c r="B15601" t="s">
        <v>2166</v>
      </c>
      <c r="C15601" t="s">
        <v>1888</v>
      </c>
      <c r="H15601" s="4">
        <v>76800</v>
      </c>
      <c r="I15601" s="4">
        <v>76800</v>
      </c>
      <c r="J15601">
        <v>0</v>
      </c>
      <c r="K15601" s="4">
        <v>0</v>
      </c>
    </row>
    <row r="15602" spans="1:11" x14ac:dyDescent="0.35">
      <c r="A15602" t="s">
        <v>1407</v>
      </c>
      <c r="B15602" t="s">
        <v>2180</v>
      </c>
      <c r="C15602" t="s">
        <v>1901</v>
      </c>
      <c r="F15602" s="4">
        <v>52500</v>
      </c>
      <c r="I15602" s="4">
        <v>52500</v>
      </c>
      <c r="J15602">
        <v>0</v>
      </c>
      <c r="K15602" s="4">
        <v>0</v>
      </c>
    </row>
    <row r="15603" spans="1:11" x14ac:dyDescent="0.35">
      <c r="A15603" t="s">
        <v>1407</v>
      </c>
      <c r="B15603" t="s">
        <v>2167</v>
      </c>
      <c r="C15603" t="s">
        <v>1889</v>
      </c>
      <c r="F15603" s="4">
        <v>42000</v>
      </c>
      <c r="I15603" s="4">
        <v>42000</v>
      </c>
      <c r="J15603">
        <v>0</v>
      </c>
      <c r="K15603" s="4">
        <v>0</v>
      </c>
    </row>
    <row r="15604" spans="1:11" x14ac:dyDescent="0.35">
      <c r="A15604" t="s">
        <v>1407</v>
      </c>
      <c r="B15604" t="s">
        <v>2168</v>
      </c>
      <c r="C15604" t="s">
        <v>1890</v>
      </c>
      <c r="F15604" s="4">
        <v>30000</v>
      </c>
      <c r="I15604" s="4">
        <v>30000</v>
      </c>
      <c r="J15604">
        <v>0</v>
      </c>
      <c r="K15604" s="4">
        <v>0</v>
      </c>
    </row>
    <row r="15605" spans="1:11" x14ac:dyDescent="0.35">
      <c r="A15605" t="s">
        <v>1407</v>
      </c>
      <c r="B15605" t="s">
        <v>2181</v>
      </c>
      <c r="C15605" t="s">
        <v>1902</v>
      </c>
      <c r="F15605" s="4">
        <v>105000</v>
      </c>
      <c r="I15605" s="4">
        <v>105000</v>
      </c>
      <c r="J15605">
        <v>0</v>
      </c>
      <c r="K15605" s="4">
        <v>0</v>
      </c>
    </row>
    <row r="15606" spans="1:11" x14ac:dyDescent="0.35">
      <c r="A15606" t="s">
        <v>1407</v>
      </c>
      <c r="B15606" t="s">
        <v>2169</v>
      </c>
      <c r="F15606" s="4">
        <v>229500</v>
      </c>
      <c r="H15606" s="4">
        <v>76800</v>
      </c>
      <c r="I15606" s="4">
        <v>306300</v>
      </c>
      <c r="J15606">
        <v>0</v>
      </c>
      <c r="K15606" s="4">
        <v>0</v>
      </c>
    </row>
    <row r="15607" spans="1:11" x14ac:dyDescent="0.35">
      <c r="A15607" t="s">
        <v>1407</v>
      </c>
      <c r="B15607" t="s">
        <v>2170</v>
      </c>
      <c r="D15607" s="4">
        <v>12240209</v>
      </c>
      <c r="E15607" s="4">
        <v>2016864</v>
      </c>
      <c r="F15607" s="4">
        <v>4684741</v>
      </c>
      <c r="G15607" s="4">
        <v>804998</v>
      </c>
      <c r="H15607" s="4">
        <v>3282680</v>
      </c>
      <c r="I15607" s="4">
        <v>23029492</v>
      </c>
      <c r="J15607" s="4">
        <f>SUM(D15607,E15607)</f>
        <v>14257073</v>
      </c>
      <c r="K15607" s="4">
        <v>12240209</v>
      </c>
    </row>
    <row r="15608" spans="1:11" x14ac:dyDescent="0.35">
      <c r="A15608" t="s">
        <v>1409</v>
      </c>
      <c r="B15608" t="s">
        <v>2118</v>
      </c>
      <c r="C15608" t="s">
        <v>1843</v>
      </c>
      <c r="D15608" s="4">
        <v>13908032</v>
      </c>
      <c r="F15608" s="4">
        <v>7767200</v>
      </c>
      <c r="I15608" s="4">
        <v>21675232</v>
      </c>
      <c r="J15608" s="4">
        <v>13908032</v>
      </c>
      <c r="K15608" s="4">
        <v>13908032</v>
      </c>
    </row>
    <row r="15609" spans="1:11" x14ac:dyDescent="0.35">
      <c r="A15609" t="s">
        <v>1409</v>
      </c>
      <c r="B15609" t="s">
        <v>2119</v>
      </c>
      <c r="C15609" t="s">
        <v>1844</v>
      </c>
      <c r="D15609" s="4">
        <v>698125</v>
      </c>
      <c r="F15609" s="4">
        <v>1213963</v>
      </c>
      <c r="H15609" s="4">
        <v>145350</v>
      </c>
      <c r="I15609" s="4">
        <v>2057438</v>
      </c>
      <c r="J15609" s="4">
        <v>698125</v>
      </c>
      <c r="K15609" s="4">
        <v>698125</v>
      </c>
    </row>
    <row r="15610" spans="1:11" x14ac:dyDescent="0.35">
      <c r="A15610" t="s">
        <v>1409</v>
      </c>
      <c r="B15610" t="s">
        <v>2120</v>
      </c>
      <c r="C15610" t="s">
        <v>1845</v>
      </c>
      <c r="F15610" s="4">
        <v>991877</v>
      </c>
      <c r="I15610" s="4">
        <v>991877</v>
      </c>
      <c r="J15610">
        <v>0</v>
      </c>
      <c r="K15610" s="4">
        <v>0</v>
      </c>
    </row>
    <row r="15611" spans="1:11" x14ac:dyDescent="0.35">
      <c r="A15611" t="s">
        <v>1409</v>
      </c>
      <c r="B15611" t="s">
        <v>2121</v>
      </c>
      <c r="D15611" s="4">
        <v>14606157</v>
      </c>
      <c r="F15611" s="4">
        <v>9973040</v>
      </c>
      <c r="H15611" s="4">
        <v>145350</v>
      </c>
      <c r="I15611" s="4">
        <v>24724547</v>
      </c>
      <c r="J15611" s="4">
        <v>14606157</v>
      </c>
      <c r="K15611" s="4">
        <v>14606157</v>
      </c>
    </row>
    <row r="15612" spans="1:11" x14ac:dyDescent="0.35">
      <c r="A15612" t="s">
        <v>1409</v>
      </c>
      <c r="B15612" t="s">
        <v>2122</v>
      </c>
      <c r="C15612" t="s">
        <v>1846</v>
      </c>
      <c r="D15612" s="4">
        <v>10043424</v>
      </c>
      <c r="I15612" s="4">
        <v>10043424</v>
      </c>
      <c r="J15612" s="4">
        <v>10043424</v>
      </c>
      <c r="K15612" s="4">
        <v>10043424</v>
      </c>
    </row>
    <row r="15613" spans="1:11" x14ac:dyDescent="0.35">
      <c r="A15613" t="s">
        <v>1409</v>
      </c>
      <c r="B15613" t="s">
        <v>2123</v>
      </c>
      <c r="C15613" t="s">
        <v>1847</v>
      </c>
      <c r="D15613" s="4">
        <v>4199340</v>
      </c>
      <c r="F15613" s="4">
        <v>1708108</v>
      </c>
      <c r="I15613" s="4">
        <v>5907449</v>
      </c>
      <c r="J15613" s="4">
        <v>4199340</v>
      </c>
      <c r="K15613" s="4">
        <v>4199340</v>
      </c>
    </row>
    <row r="15614" spans="1:11" x14ac:dyDescent="0.35">
      <c r="A15614" t="s">
        <v>1409</v>
      </c>
      <c r="B15614" t="s">
        <v>2124</v>
      </c>
      <c r="C15614" t="s">
        <v>1848</v>
      </c>
      <c r="D15614" s="4">
        <v>34477</v>
      </c>
      <c r="I15614" s="4">
        <v>34477</v>
      </c>
      <c r="J15614" s="4">
        <v>34477</v>
      </c>
      <c r="K15614" s="4">
        <v>34477</v>
      </c>
    </row>
    <row r="15615" spans="1:11" x14ac:dyDescent="0.35">
      <c r="A15615" t="s">
        <v>1409</v>
      </c>
      <c r="B15615" t="s">
        <v>2125</v>
      </c>
      <c r="D15615" s="4">
        <v>14277241</v>
      </c>
      <c r="F15615" s="4">
        <v>1708108</v>
      </c>
      <c r="I15615" s="4">
        <v>15985349</v>
      </c>
      <c r="J15615" s="4">
        <v>14277241</v>
      </c>
      <c r="K15615" s="4">
        <v>14277241</v>
      </c>
    </row>
    <row r="15616" spans="1:11" x14ac:dyDescent="0.35">
      <c r="A15616" t="s">
        <v>1409</v>
      </c>
      <c r="B15616" t="s">
        <v>2126</v>
      </c>
      <c r="C15616" t="s">
        <v>1850</v>
      </c>
      <c r="E15616" s="4">
        <v>3200000</v>
      </c>
      <c r="I15616" s="4">
        <v>3200000</v>
      </c>
      <c r="J15616">
        <v>0</v>
      </c>
      <c r="K15616" s="4">
        <v>0</v>
      </c>
    </row>
    <row r="15617" spans="1:11" x14ac:dyDescent="0.35">
      <c r="A15617" t="s">
        <v>1409</v>
      </c>
      <c r="B15617" t="s">
        <v>2127</v>
      </c>
      <c r="E15617" s="4">
        <v>3200000</v>
      </c>
      <c r="I15617" s="4">
        <v>3200000</v>
      </c>
      <c r="J15617">
        <v>0</v>
      </c>
      <c r="K15617" s="4">
        <v>0</v>
      </c>
    </row>
    <row r="15618" spans="1:11" x14ac:dyDescent="0.35">
      <c r="A15618" t="s">
        <v>1409</v>
      </c>
      <c r="B15618" t="s">
        <v>2128</v>
      </c>
      <c r="C15618" t="s">
        <v>1851</v>
      </c>
      <c r="D15618" s="4">
        <v>519759</v>
      </c>
      <c r="I15618" s="4">
        <v>519759</v>
      </c>
      <c r="J15618" s="4">
        <v>519759</v>
      </c>
      <c r="K15618" s="4">
        <v>519759</v>
      </c>
    </row>
    <row r="15619" spans="1:11" x14ac:dyDescent="0.35">
      <c r="A15619" t="s">
        <v>1409</v>
      </c>
      <c r="B15619" t="s">
        <v>2129</v>
      </c>
      <c r="C15619" t="s">
        <v>1852</v>
      </c>
      <c r="E15619" s="4">
        <v>14096</v>
      </c>
      <c r="I15619" s="4">
        <v>14096</v>
      </c>
      <c r="J15619">
        <v>0</v>
      </c>
      <c r="K15619" s="4">
        <v>0</v>
      </c>
    </row>
    <row r="15620" spans="1:11" x14ac:dyDescent="0.35">
      <c r="A15620" t="s">
        <v>1409</v>
      </c>
      <c r="B15620" t="s">
        <v>2130</v>
      </c>
      <c r="C15620" t="s">
        <v>1853</v>
      </c>
      <c r="D15620" s="4">
        <v>73847</v>
      </c>
      <c r="E15620" s="4">
        <v>25965</v>
      </c>
      <c r="I15620" s="4">
        <v>99812</v>
      </c>
      <c r="J15620" s="4">
        <v>73847</v>
      </c>
      <c r="K15620" s="4">
        <v>73847</v>
      </c>
    </row>
    <row r="15621" spans="1:11" x14ac:dyDescent="0.35">
      <c r="A15621" t="s">
        <v>1409</v>
      </c>
      <c r="B15621" t="s">
        <v>2172</v>
      </c>
      <c r="C15621" t="s">
        <v>1893</v>
      </c>
      <c r="E15621" s="4">
        <v>7167</v>
      </c>
      <c r="I15621" s="4">
        <v>7167</v>
      </c>
      <c r="J15621">
        <v>0</v>
      </c>
      <c r="K15621" s="4">
        <v>0</v>
      </c>
    </row>
    <row r="15622" spans="1:11" x14ac:dyDescent="0.35">
      <c r="A15622" t="s">
        <v>1409</v>
      </c>
      <c r="B15622" t="s">
        <v>2131</v>
      </c>
      <c r="C15622" t="s">
        <v>1854</v>
      </c>
      <c r="D15622" s="4">
        <v>511677</v>
      </c>
      <c r="I15622" s="4">
        <v>511677</v>
      </c>
      <c r="J15622" s="4">
        <v>511677</v>
      </c>
      <c r="K15622" s="4">
        <v>511677</v>
      </c>
    </row>
    <row r="15623" spans="1:11" x14ac:dyDescent="0.35">
      <c r="A15623" t="s">
        <v>1409</v>
      </c>
      <c r="B15623" t="s">
        <v>2132</v>
      </c>
      <c r="C15623" t="s">
        <v>1855</v>
      </c>
      <c r="D15623" s="4">
        <v>240670</v>
      </c>
      <c r="F15623" s="4">
        <v>34399</v>
      </c>
      <c r="I15623" s="4">
        <v>275069</v>
      </c>
      <c r="J15623" s="4">
        <v>240670</v>
      </c>
      <c r="K15623" s="4">
        <v>240670</v>
      </c>
    </row>
    <row r="15624" spans="1:11" x14ac:dyDescent="0.35">
      <c r="A15624" t="s">
        <v>1409</v>
      </c>
      <c r="B15624" t="s">
        <v>2133</v>
      </c>
      <c r="C15624" t="s">
        <v>1856</v>
      </c>
      <c r="I15624" s="4">
        <v>0</v>
      </c>
      <c r="J15624">
        <v>0</v>
      </c>
      <c r="K15624" s="4">
        <v>0</v>
      </c>
    </row>
    <row r="15625" spans="1:11" x14ac:dyDescent="0.35">
      <c r="A15625" t="s">
        <v>1409</v>
      </c>
      <c r="B15625" t="s">
        <v>2134</v>
      </c>
      <c r="C15625" t="s">
        <v>1857</v>
      </c>
      <c r="D15625" s="4">
        <v>10184</v>
      </c>
      <c r="I15625" s="4">
        <v>10184</v>
      </c>
      <c r="J15625" s="4">
        <v>10184</v>
      </c>
      <c r="K15625" s="4">
        <v>10184</v>
      </c>
    </row>
    <row r="15626" spans="1:11" x14ac:dyDescent="0.35">
      <c r="A15626" t="s">
        <v>1409</v>
      </c>
      <c r="B15626" t="s">
        <v>2193</v>
      </c>
      <c r="C15626" t="s">
        <v>1914</v>
      </c>
      <c r="G15626" s="4">
        <v>45410</v>
      </c>
      <c r="I15626" s="4">
        <v>45410</v>
      </c>
      <c r="J15626">
        <v>0</v>
      </c>
      <c r="K15626" s="4">
        <v>0</v>
      </c>
    </row>
    <row r="15627" spans="1:11" x14ac:dyDescent="0.35">
      <c r="A15627" t="s">
        <v>1409</v>
      </c>
      <c r="B15627" t="s">
        <v>2135</v>
      </c>
      <c r="C15627" t="s">
        <v>1858</v>
      </c>
      <c r="E15627" s="4">
        <v>2975</v>
      </c>
      <c r="F15627" s="4">
        <v>62342</v>
      </c>
      <c r="I15627" s="4">
        <v>65317</v>
      </c>
      <c r="J15627">
        <v>0</v>
      </c>
      <c r="K15627" s="4">
        <v>0</v>
      </c>
    </row>
    <row r="15628" spans="1:11" x14ac:dyDescent="0.35">
      <c r="A15628" t="s">
        <v>1409</v>
      </c>
      <c r="B15628" t="s">
        <v>2136</v>
      </c>
      <c r="C15628" t="s">
        <v>1859</v>
      </c>
      <c r="D15628" s="4">
        <v>195151</v>
      </c>
      <c r="E15628" s="4">
        <v>4</v>
      </c>
      <c r="F15628" s="4">
        <v>1125000</v>
      </c>
      <c r="H15628" s="4">
        <v>116103</v>
      </c>
      <c r="I15628" s="4">
        <v>1436258</v>
      </c>
      <c r="J15628" s="4">
        <v>195151</v>
      </c>
      <c r="K15628" s="4">
        <v>195151</v>
      </c>
    </row>
    <row r="15629" spans="1:11" x14ac:dyDescent="0.35">
      <c r="A15629" t="s">
        <v>1409</v>
      </c>
      <c r="B15629" t="s">
        <v>2137</v>
      </c>
      <c r="C15629" t="s">
        <v>1860</v>
      </c>
      <c r="F15629" s="4">
        <v>652218</v>
      </c>
      <c r="I15629" s="4">
        <v>652218</v>
      </c>
      <c r="J15629">
        <v>0</v>
      </c>
      <c r="K15629" s="4">
        <v>0</v>
      </c>
    </row>
    <row r="15630" spans="1:11" x14ac:dyDescent="0.35">
      <c r="A15630" t="s">
        <v>1409</v>
      </c>
      <c r="B15630" t="s">
        <v>2138</v>
      </c>
      <c r="C15630" t="s">
        <v>1861</v>
      </c>
      <c r="D15630" s="4">
        <v>137109</v>
      </c>
      <c r="I15630" s="4">
        <v>137109</v>
      </c>
      <c r="J15630" s="4">
        <v>137109</v>
      </c>
      <c r="K15630" s="4">
        <v>137109</v>
      </c>
    </row>
    <row r="15631" spans="1:11" x14ac:dyDescent="0.35">
      <c r="A15631" t="s">
        <v>1409</v>
      </c>
      <c r="B15631" t="s">
        <v>2139</v>
      </c>
      <c r="C15631" t="s">
        <v>1862</v>
      </c>
      <c r="E15631" s="4">
        <v>0</v>
      </c>
      <c r="F15631" s="4">
        <v>1196500</v>
      </c>
      <c r="I15631" s="4">
        <v>1196500</v>
      </c>
      <c r="J15631">
        <v>0</v>
      </c>
      <c r="K15631" s="4">
        <v>0</v>
      </c>
    </row>
    <row r="15632" spans="1:11" x14ac:dyDescent="0.35">
      <c r="A15632" t="s">
        <v>1409</v>
      </c>
      <c r="B15632" t="s">
        <v>2140</v>
      </c>
      <c r="C15632" t="s">
        <v>1863</v>
      </c>
      <c r="D15632" s="4">
        <v>7780</v>
      </c>
      <c r="G15632" s="4">
        <v>7780</v>
      </c>
      <c r="I15632" s="4">
        <v>15560</v>
      </c>
      <c r="J15632" s="4">
        <v>7780</v>
      </c>
      <c r="K15632" s="4">
        <v>7780</v>
      </c>
    </row>
    <row r="15633" spans="1:11" x14ac:dyDescent="0.35">
      <c r="A15633" t="s">
        <v>1409</v>
      </c>
      <c r="B15633" t="s">
        <v>2141</v>
      </c>
      <c r="D15633" s="4">
        <v>1696177</v>
      </c>
      <c r="E15633" s="4">
        <v>50206</v>
      </c>
      <c r="F15633" s="4">
        <v>3070459</v>
      </c>
      <c r="G15633" s="4">
        <v>53190</v>
      </c>
      <c r="H15633" s="4">
        <v>116103</v>
      </c>
      <c r="I15633" s="4">
        <v>4986136</v>
      </c>
      <c r="J15633" s="4">
        <v>1696177</v>
      </c>
      <c r="K15633" s="4">
        <v>1696177</v>
      </c>
    </row>
    <row r="15634" spans="1:11" x14ac:dyDescent="0.35">
      <c r="A15634" t="s">
        <v>1409</v>
      </c>
      <c r="B15634" t="s">
        <v>2143</v>
      </c>
      <c r="C15634" t="s">
        <v>1865</v>
      </c>
      <c r="D15634" s="4">
        <v>5233</v>
      </c>
      <c r="H15634" s="4">
        <v>87842</v>
      </c>
      <c r="I15634" s="4">
        <v>93074</v>
      </c>
      <c r="J15634" s="4">
        <v>5233</v>
      </c>
      <c r="K15634" s="4">
        <v>5233</v>
      </c>
    </row>
    <row r="15635" spans="1:11" x14ac:dyDescent="0.35">
      <c r="A15635" t="s">
        <v>1409</v>
      </c>
      <c r="B15635" t="s">
        <v>2144</v>
      </c>
      <c r="C15635" t="s">
        <v>1866</v>
      </c>
      <c r="I15635" s="4">
        <v>0</v>
      </c>
      <c r="J15635">
        <v>0</v>
      </c>
      <c r="K15635" s="4">
        <v>0</v>
      </c>
    </row>
    <row r="15636" spans="1:11" x14ac:dyDescent="0.35">
      <c r="A15636" t="s">
        <v>1409</v>
      </c>
      <c r="B15636" t="s">
        <v>2145</v>
      </c>
      <c r="C15636" t="s">
        <v>1867</v>
      </c>
      <c r="D15636" s="4">
        <v>96600</v>
      </c>
      <c r="H15636" s="4">
        <v>1097261</v>
      </c>
      <c r="I15636" s="4">
        <v>1193861</v>
      </c>
      <c r="J15636" s="4">
        <v>96600</v>
      </c>
      <c r="K15636" s="4">
        <v>96600</v>
      </c>
    </row>
    <row r="15637" spans="1:11" x14ac:dyDescent="0.35">
      <c r="A15637" t="s">
        <v>1409</v>
      </c>
      <c r="B15637" t="s">
        <v>2146</v>
      </c>
      <c r="C15637" t="s">
        <v>1868</v>
      </c>
      <c r="E15637" s="4">
        <v>50000</v>
      </c>
      <c r="H15637" s="4">
        <v>945226</v>
      </c>
      <c r="I15637" s="4">
        <v>995226</v>
      </c>
      <c r="J15637">
        <v>0</v>
      </c>
      <c r="K15637" s="4">
        <v>0</v>
      </c>
    </row>
    <row r="15638" spans="1:11" x14ac:dyDescent="0.35">
      <c r="A15638" t="s">
        <v>1409</v>
      </c>
      <c r="B15638" t="s">
        <v>2173</v>
      </c>
      <c r="C15638" t="s">
        <v>1894</v>
      </c>
      <c r="D15638" s="4">
        <v>655</v>
      </c>
      <c r="I15638" s="4">
        <v>655</v>
      </c>
      <c r="J15638" s="4">
        <v>655</v>
      </c>
      <c r="K15638" s="4">
        <v>655</v>
      </c>
    </row>
    <row r="15639" spans="1:11" x14ac:dyDescent="0.35">
      <c r="A15639" t="s">
        <v>1409</v>
      </c>
      <c r="B15639" t="s">
        <v>2147</v>
      </c>
      <c r="C15639" t="s">
        <v>1869</v>
      </c>
      <c r="H15639" s="4">
        <v>401280</v>
      </c>
      <c r="I15639" s="4">
        <v>401280</v>
      </c>
      <c r="J15639">
        <v>0</v>
      </c>
      <c r="K15639" s="4">
        <v>0</v>
      </c>
    </row>
    <row r="15640" spans="1:11" x14ac:dyDescent="0.35">
      <c r="A15640" t="s">
        <v>1409</v>
      </c>
      <c r="B15640" t="s">
        <v>2148</v>
      </c>
      <c r="C15640" t="s">
        <v>1870</v>
      </c>
      <c r="D15640" s="4">
        <v>535</v>
      </c>
      <c r="F15640" s="4">
        <v>62519</v>
      </c>
      <c r="H15640" s="4">
        <v>4515831</v>
      </c>
      <c r="I15640" s="4">
        <v>4578886</v>
      </c>
      <c r="J15640" s="4">
        <v>535</v>
      </c>
      <c r="K15640" s="4">
        <v>535</v>
      </c>
    </row>
    <row r="15641" spans="1:11" x14ac:dyDescent="0.35">
      <c r="A15641" t="s">
        <v>1409</v>
      </c>
      <c r="B15641" t="s">
        <v>2149</v>
      </c>
      <c r="C15641" t="s">
        <v>1871</v>
      </c>
      <c r="D15641" s="4">
        <v>4212037</v>
      </c>
      <c r="F15641" s="4">
        <v>302486</v>
      </c>
      <c r="G15641" s="4">
        <v>130000</v>
      </c>
      <c r="I15641" s="4">
        <v>4644523</v>
      </c>
      <c r="J15641" s="4">
        <v>4212037</v>
      </c>
      <c r="K15641" s="4">
        <v>4212037</v>
      </c>
    </row>
    <row r="15642" spans="1:11" x14ac:dyDescent="0.35">
      <c r="A15642" t="s">
        <v>1409</v>
      </c>
      <c r="B15642" t="s">
        <v>2150</v>
      </c>
      <c r="C15642" t="s">
        <v>1872</v>
      </c>
      <c r="D15642" s="4">
        <v>98000</v>
      </c>
      <c r="I15642" s="4">
        <v>98000</v>
      </c>
      <c r="J15642" s="4">
        <v>98000</v>
      </c>
      <c r="K15642" s="4">
        <v>98000</v>
      </c>
    </row>
    <row r="15643" spans="1:11" x14ac:dyDescent="0.35">
      <c r="A15643" t="s">
        <v>1409</v>
      </c>
      <c r="B15643" t="s">
        <v>2153</v>
      </c>
      <c r="C15643" t="s">
        <v>1875</v>
      </c>
      <c r="H15643" s="4">
        <v>697452</v>
      </c>
      <c r="I15643" s="4">
        <v>697452</v>
      </c>
      <c r="J15643">
        <v>0</v>
      </c>
      <c r="K15643" s="4">
        <v>0</v>
      </c>
    </row>
    <row r="15644" spans="1:11" x14ac:dyDescent="0.35">
      <c r="A15644" t="s">
        <v>1409</v>
      </c>
      <c r="B15644" t="s">
        <v>2154</v>
      </c>
      <c r="C15644" t="s">
        <v>1876</v>
      </c>
      <c r="D15644" s="4">
        <v>1580</v>
      </c>
      <c r="H15644" s="4">
        <v>84000</v>
      </c>
      <c r="I15644" s="4">
        <v>85580</v>
      </c>
      <c r="J15644" s="4">
        <v>1580</v>
      </c>
      <c r="K15644" s="4">
        <v>1580</v>
      </c>
    </row>
    <row r="15645" spans="1:11" x14ac:dyDescent="0.35">
      <c r="A15645" t="s">
        <v>1409</v>
      </c>
      <c r="B15645" t="s">
        <v>2156</v>
      </c>
      <c r="D15645" s="4">
        <v>4414639</v>
      </c>
      <c r="E15645" s="4">
        <v>50000</v>
      </c>
      <c r="F15645" s="4">
        <v>365006</v>
      </c>
      <c r="G15645" s="4">
        <v>130000</v>
      </c>
      <c r="H15645" s="4">
        <v>7828892</v>
      </c>
      <c r="I15645" s="4">
        <v>12788537</v>
      </c>
      <c r="J15645" s="4">
        <v>4414639</v>
      </c>
      <c r="K15645" s="4">
        <v>4414639</v>
      </c>
    </row>
    <row r="15646" spans="1:11" x14ac:dyDescent="0.35">
      <c r="A15646" t="s">
        <v>1409</v>
      </c>
      <c r="B15646" t="s">
        <v>2157</v>
      </c>
      <c r="C15646" t="s">
        <v>1879</v>
      </c>
      <c r="D15646" s="4">
        <v>514695</v>
      </c>
      <c r="I15646" s="4">
        <v>514695</v>
      </c>
      <c r="J15646" s="4">
        <v>514695</v>
      </c>
      <c r="K15646" s="4">
        <v>514695</v>
      </c>
    </row>
    <row r="15647" spans="1:11" x14ac:dyDescent="0.35">
      <c r="A15647" t="s">
        <v>1409</v>
      </c>
      <c r="B15647" t="s">
        <v>2186</v>
      </c>
      <c r="C15647" t="s">
        <v>1907</v>
      </c>
      <c r="D15647" s="4">
        <v>21986</v>
      </c>
      <c r="I15647" s="4">
        <v>21986</v>
      </c>
      <c r="J15647" s="4">
        <v>21986</v>
      </c>
      <c r="K15647" s="4">
        <v>21986</v>
      </c>
    </row>
    <row r="15648" spans="1:11" x14ac:dyDescent="0.35">
      <c r="A15648" t="s">
        <v>1409</v>
      </c>
      <c r="B15648" t="s">
        <v>2158</v>
      </c>
      <c r="C15648" t="s">
        <v>1880</v>
      </c>
      <c r="D15648" s="4">
        <v>1298611</v>
      </c>
      <c r="I15648" s="4">
        <v>1298611</v>
      </c>
      <c r="J15648" s="4">
        <v>1298611</v>
      </c>
      <c r="K15648" s="4">
        <v>1298611</v>
      </c>
    </row>
    <row r="15649" spans="1:11" x14ac:dyDescent="0.35">
      <c r="A15649" t="s">
        <v>1409</v>
      </c>
      <c r="B15649" t="s">
        <v>2159</v>
      </c>
      <c r="C15649" t="s">
        <v>1881</v>
      </c>
      <c r="D15649" s="4">
        <v>310332</v>
      </c>
      <c r="I15649" s="4">
        <v>310332</v>
      </c>
      <c r="J15649" s="4">
        <v>310332</v>
      </c>
      <c r="K15649" s="4">
        <v>310332</v>
      </c>
    </row>
    <row r="15650" spans="1:11" x14ac:dyDescent="0.35">
      <c r="A15650" t="s">
        <v>1409</v>
      </c>
      <c r="B15650" t="s">
        <v>2174</v>
      </c>
      <c r="C15650" t="s">
        <v>1895</v>
      </c>
      <c r="D15650" s="4">
        <v>50649</v>
      </c>
      <c r="I15650" s="4">
        <v>50649</v>
      </c>
      <c r="J15650" s="4">
        <v>50649</v>
      </c>
      <c r="K15650" s="4">
        <v>50649</v>
      </c>
    </row>
    <row r="15651" spans="1:11" x14ac:dyDescent="0.35">
      <c r="A15651" t="s">
        <v>1409</v>
      </c>
      <c r="B15651" t="s">
        <v>2179</v>
      </c>
      <c r="C15651" t="s">
        <v>1900</v>
      </c>
      <c r="D15651" s="4">
        <v>5655</v>
      </c>
      <c r="I15651" s="4">
        <v>5655</v>
      </c>
      <c r="J15651" s="4">
        <v>5655</v>
      </c>
      <c r="K15651" s="4">
        <v>5655</v>
      </c>
    </row>
    <row r="15652" spans="1:11" x14ac:dyDescent="0.35">
      <c r="A15652" t="s">
        <v>1409</v>
      </c>
      <c r="B15652" t="s">
        <v>2161</v>
      </c>
      <c r="C15652" t="s">
        <v>1883</v>
      </c>
      <c r="D15652" s="4">
        <v>119344</v>
      </c>
      <c r="I15652" s="4">
        <v>119344</v>
      </c>
      <c r="J15652" s="4">
        <v>119344</v>
      </c>
      <c r="K15652" s="4">
        <v>119344</v>
      </c>
    </row>
    <row r="15653" spans="1:11" x14ac:dyDescent="0.35">
      <c r="A15653" t="s">
        <v>1409</v>
      </c>
      <c r="B15653" t="s">
        <v>2163</v>
      </c>
      <c r="D15653" s="4">
        <v>2321272</v>
      </c>
      <c r="I15653" s="4">
        <v>2321272</v>
      </c>
      <c r="J15653" s="4">
        <v>2321272</v>
      </c>
      <c r="K15653" s="4">
        <v>2321272</v>
      </c>
    </row>
    <row r="15654" spans="1:11" x14ac:dyDescent="0.35">
      <c r="A15654" t="s">
        <v>1409</v>
      </c>
      <c r="B15654" t="s">
        <v>2164</v>
      </c>
      <c r="C15654" t="s">
        <v>1886</v>
      </c>
      <c r="D15654" s="4">
        <v>146109</v>
      </c>
      <c r="I15654" s="4">
        <v>146109</v>
      </c>
      <c r="J15654" s="4">
        <v>146109</v>
      </c>
      <c r="K15654" s="4">
        <v>146109</v>
      </c>
    </row>
    <row r="15655" spans="1:11" x14ac:dyDescent="0.35">
      <c r="A15655" t="s">
        <v>1409</v>
      </c>
      <c r="B15655" t="s">
        <v>2165</v>
      </c>
      <c r="D15655" s="4">
        <v>146109</v>
      </c>
      <c r="I15655" s="4">
        <v>146109</v>
      </c>
      <c r="J15655" s="4">
        <v>146109</v>
      </c>
      <c r="K15655" s="4">
        <v>146109</v>
      </c>
    </row>
    <row r="15656" spans="1:11" x14ac:dyDescent="0.35">
      <c r="A15656" t="s">
        <v>1409</v>
      </c>
      <c r="B15656" t="s">
        <v>2166</v>
      </c>
      <c r="C15656" t="s">
        <v>1888</v>
      </c>
      <c r="H15656" s="4">
        <v>240000</v>
      </c>
      <c r="I15656" s="4">
        <v>240000</v>
      </c>
      <c r="J15656">
        <v>0</v>
      </c>
      <c r="K15656" s="4">
        <v>0</v>
      </c>
    </row>
    <row r="15657" spans="1:11" x14ac:dyDescent="0.35">
      <c r="A15657" t="s">
        <v>1409</v>
      </c>
      <c r="B15657" t="s">
        <v>2167</v>
      </c>
      <c r="C15657" t="s">
        <v>1889</v>
      </c>
      <c r="H15657" s="4">
        <v>105000</v>
      </c>
      <c r="I15657" s="4">
        <v>105000</v>
      </c>
      <c r="J15657">
        <v>0</v>
      </c>
      <c r="K15657" s="4">
        <v>0</v>
      </c>
    </row>
    <row r="15658" spans="1:11" x14ac:dyDescent="0.35">
      <c r="A15658" t="s">
        <v>1409</v>
      </c>
      <c r="B15658" t="s">
        <v>2168</v>
      </c>
      <c r="C15658" t="s">
        <v>1890</v>
      </c>
      <c r="H15658" s="4">
        <v>60000</v>
      </c>
      <c r="I15658" s="4">
        <v>60000</v>
      </c>
      <c r="J15658">
        <v>0</v>
      </c>
      <c r="K15658" s="4">
        <v>0</v>
      </c>
    </row>
    <row r="15659" spans="1:11" x14ac:dyDescent="0.35">
      <c r="A15659" t="s">
        <v>1409</v>
      </c>
      <c r="B15659" t="s">
        <v>2169</v>
      </c>
      <c r="H15659" s="4">
        <v>405000</v>
      </c>
      <c r="I15659" s="4">
        <v>405000</v>
      </c>
      <c r="J15659">
        <v>0</v>
      </c>
      <c r="K15659" s="4">
        <v>0</v>
      </c>
    </row>
    <row r="15660" spans="1:11" x14ac:dyDescent="0.35">
      <c r="A15660" t="s">
        <v>1409</v>
      </c>
      <c r="B15660" t="s">
        <v>2170</v>
      </c>
      <c r="D15660" s="4">
        <v>37461596</v>
      </c>
      <c r="E15660" s="4">
        <v>3300206</v>
      </c>
      <c r="F15660" s="4">
        <v>15116613</v>
      </c>
      <c r="G15660" s="4">
        <v>183190</v>
      </c>
      <c r="H15660" s="4">
        <v>8495346</v>
      </c>
      <c r="I15660" s="4">
        <v>64556950</v>
      </c>
      <c r="J15660" s="4">
        <f>SUM(D15660,E15660)</f>
        <v>40761802</v>
      </c>
      <c r="K15660" s="4">
        <v>37461596</v>
      </c>
    </row>
    <row r="15661" spans="1:11" x14ac:dyDescent="0.35">
      <c r="A15661" t="s">
        <v>1414</v>
      </c>
      <c r="B15661" t="s">
        <v>2118</v>
      </c>
      <c r="C15661" t="s">
        <v>1843</v>
      </c>
      <c r="D15661" s="4">
        <v>74090162</v>
      </c>
      <c r="E15661" s="4">
        <v>10475</v>
      </c>
      <c r="F15661" s="4">
        <v>39235000</v>
      </c>
      <c r="I15661" s="4">
        <v>113335638</v>
      </c>
      <c r="J15661" s="4">
        <v>74090162</v>
      </c>
      <c r="K15661" s="4">
        <v>74090162</v>
      </c>
    </row>
    <row r="15662" spans="1:11" x14ac:dyDescent="0.35">
      <c r="A15662" t="s">
        <v>1414</v>
      </c>
      <c r="B15662" t="s">
        <v>2119</v>
      </c>
      <c r="C15662" t="s">
        <v>1844</v>
      </c>
      <c r="D15662" s="4">
        <v>10551226</v>
      </c>
      <c r="E15662" s="4">
        <v>683040</v>
      </c>
      <c r="F15662" s="4">
        <v>28350</v>
      </c>
      <c r="I15662" s="4">
        <v>11262616</v>
      </c>
      <c r="J15662" s="4">
        <v>10551226</v>
      </c>
      <c r="K15662" s="4">
        <v>10551226</v>
      </c>
    </row>
    <row r="15663" spans="1:11" x14ac:dyDescent="0.35">
      <c r="A15663" t="s">
        <v>1414</v>
      </c>
      <c r="B15663" t="s">
        <v>2120</v>
      </c>
      <c r="C15663" t="s">
        <v>1845</v>
      </c>
      <c r="D15663" s="4">
        <v>6981847</v>
      </c>
      <c r="I15663" s="4">
        <v>6981847</v>
      </c>
      <c r="J15663" s="4">
        <v>6981847</v>
      </c>
      <c r="K15663" s="4">
        <v>6981847</v>
      </c>
    </row>
    <row r="15664" spans="1:11" x14ac:dyDescent="0.35">
      <c r="A15664" t="s">
        <v>1414</v>
      </c>
      <c r="B15664" t="s">
        <v>2121</v>
      </c>
      <c r="D15664" s="4">
        <v>91623235</v>
      </c>
      <c r="E15664" s="4">
        <v>693515</v>
      </c>
      <c r="F15664" s="4">
        <v>39263350</v>
      </c>
      <c r="I15664" s="4">
        <v>131580100</v>
      </c>
      <c r="J15664" s="4">
        <v>91623235</v>
      </c>
      <c r="K15664" s="4">
        <v>91623235</v>
      </c>
    </row>
    <row r="15665" spans="1:11" x14ac:dyDescent="0.35">
      <c r="A15665" t="s">
        <v>1414</v>
      </c>
      <c r="B15665" t="s">
        <v>2122</v>
      </c>
      <c r="C15665" t="s">
        <v>1846</v>
      </c>
      <c r="D15665" s="4">
        <v>71809832</v>
      </c>
      <c r="I15665" s="4">
        <v>71809832</v>
      </c>
      <c r="J15665" s="4">
        <v>71809832</v>
      </c>
      <c r="K15665" s="4">
        <v>71809832</v>
      </c>
    </row>
    <row r="15666" spans="1:11" x14ac:dyDescent="0.35">
      <c r="A15666" t="s">
        <v>1414</v>
      </c>
      <c r="B15666" t="s">
        <v>2123</v>
      </c>
      <c r="C15666" t="s">
        <v>1847</v>
      </c>
      <c r="D15666" s="4">
        <v>26006633</v>
      </c>
      <c r="E15666" s="4">
        <v>3081</v>
      </c>
      <c r="F15666" s="4">
        <v>1576216</v>
      </c>
      <c r="I15666" s="4">
        <v>27585930</v>
      </c>
      <c r="J15666" s="4">
        <v>26006633</v>
      </c>
      <c r="K15666" s="4">
        <v>26006633</v>
      </c>
    </row>
    <row r="15667" spans="1:11" x14ac:dyDescent="0.35">
      <c r="A15667" t="s">
        <v>1414</v>
      </c>
      <c r="B15667" t="s">
        <v>2124</v>
      </c>
      <c r="C15667" t="s">
        <v>1848</v>
      </c>
      <c r="D15667" s="4">
        <v>40340</v>
      </c>
      <c r="I15667" s="4">
        <v>40340</v>
      </c>
      <c r="J15667" s="4">
        <v>40340</v>
      </c>
      <c r="K15667" s="4">
        <v>40340</v>
      </c>
    </row>
    <row r="15668" spans="1:11" x14ac:dyDescent="0.35">
      <c r="A15668" t="s">
        <v>1414</v>
      </c>
      <c r="B15668" t="s">
        <v>2125</v>
      </c>
      <c r="D15668" s="4">
        <v>97856805</v>
      </c>
      <c r="E15668" s="4">
        <v>3081</v>
      </c>
      <c r="F15668" s="4">
        <v>1576216</v>
      </c>
      <c r="I15668" s="4">
        <v>99436102</v>
      </c>
      <c r="J15668" s="4">
        <v>97856805</v>
      </c>
      <c r="K15668" s="4">
        <v>97856805</v>
      </c>
    </row>
    <row r="15669" spans="1:11" x14ac:dyDescent="0.35">
      <c r="A15669" t="s">
        <v>1414</v>
      </c>
      <c r="B15669" t="s">
        <v>2196</v>
      </c>
      <c r="C15669" t="s">
        <v>1918</v>
      </c>
      <c r="D15669" s="4">
        <v>9660</v>
      </c>
      <c r="I15669" s="4">
        <v>9660</v>
      </c>
      <c r="J15669" s="4">
        <v>9660</v>
      </c>
      <c r="K15669" s="4">
        <v>9660</v>
      </c>
    </row>
    <row r="15670" spans="1:11" x14ac:dyDescent="0.35">
      <c r="A15670" t="s">
        <v>1414</v>
      </c>
      <c r="B15670" t="s">
        <v>2126</v>
      </c>
      <c r="C15670" t="s">
        <v>1850</v>
      </c>
      <c r="F15670" s="4">
        <v>31200000</v>
      </c>
      <c r="G15670" s="4">
        <v>5600000</v>
      </c>
      <c r="I15670" s="4">
        <v>36800000</v>
      </c>
      <c r="J15670">
        <v>0</v>
      </c>
      <c r="K15670" s="4">
        <v>0</v>
      </c>
    </row>
    <row r="15671" spans="1:11" x14ac:dyDescent="0.35">
      <c r="A15671" t="s">
        <v>1414</v>
      </c>
      <c r="B15671" t="s">
        <v>2127</v>
      </c>
      <c r="D15671" s="4">
        <v>9660</v>
      </c>
      <c r="F15671" s="4">
        <v>31200000</v>
      </c>
      <c r="G15671" s="4">
        <v>5600000</v>
      </c>
      <c r="I15671" s="4">
        <v>36809660</v>
      </c>
      <c r="J15671" s="4">
        <v>9660</v>
      </c>
      <c r="K15671" s="4">
        <v>9660</v>
      </c>
    </row>
    <row r="15672" spans="1:11" x14ac:dyDescent="0.35">
      <c r="A15672" t="s">
        <v>1414</v>
      </c>
      <c r="B15672" t="s">
        <v>2203</v>
      </c>
      <c r="C15672" t="s">
        <v>1941</v>
      </c>
      <c r="E15672" s="4">
        <v>27032</v>
      </c>
      <c r="I15672" s="4">
        <v>27032</v>
      </c>
      <c r="J15672">
        <v>0</v>
      </c>
      <c r="K15672" s="4">
        <v>0</v>
      </c>
    </row>
    <row r="15673" spans="1:11" x14ac:dyDescent="0.35">
      <c r="A15673" t="s">
        <v>1414</v>
      </c>
      <c r="B15673" t="s">
        <v>2128</v>
      </c>
      <c r="C15673" t="s">
        <v>1851</v>
      </c>
      <c r="D15673" s="4">
        <v>937801</v>
      </c>
      <c r="I15673" s="4">
        <v>937801</v>
      </c>
      <c r="J15673" s="4">
        <v>937801</v>
      </c>
      <c r="K15673" s="4">
        <v>937801</v>
      </c>
    </row>
    <row r="15674" spans="1:11" x14ac:dyDescent="0.35">
      <c r="A15674" t="s">
        <v>1414</v>
      </c>
      <c r="B15674" t="s">
        <v>2129</v>
      </c>
      <c r="C15674" t="s">
        <v>1852</v>
      </c>
      <c r="D15674" s="4">
        <v>49202</v>
      </c>
      <c r="I15674" s="4">
        <v>49202</v>
      </c>
      <c r="J15674" s="4">
        <v>49202</v>
      </c>
      <c r="K15674" s="4">
        <v>49202</v>
      </c>
    </row>
    <row r="15675" spans="1:11" x14ac:dyDescent="0.35">
      <c r="A15675" t="s">
        <v>1414</v>
      </c>
      <c r="B15675" t="s">
        <v>2130</v>
      </c>
      <c r="C15675" t="s">
        <v>1853</v>
      </c>
      <c r="D15675" s="4">
        <v>73226</v>
      </c>
      <c r="I15675" s="4">
        <v>73226</v>
      </c>
      <c r="J15675" s="4">
        <v>73226</v>
      </c>
      <c r="K15675" s="4">
        <v>73226</v>
      </c>
    </row>
    <row r="15676" spans="1:11" x14ac:dyDescent="0.35">
      <c r="A15676" t="s">
        <v>1414</v>
      </c>
      <c r="B15676" t="s">
        <v>2172</v>
      </c>
      <c r="C15676" t="s">
        <v>1893</v>
      </c>
      <c r="D15676" s="4">
        <v>22528</v>
      </c>
      <c r="I15676" s="4">
        <v>22528</v>
      </c>
      <c r="J15676" s="4">
        <v>22528</v>
      </c>
      <c r="K15676" s="4">
        <v>22528</v>
      </c>
    </row>
    <row r="15677" spans="1:11" x14ac:dyDescent="0.35">
      <c r="A15677" t="s">
        <v>1414</v>
      </c>
      <c r="B15677" t="s">
        <v>2131</v>
      </c>
      <c r="C15677" t="s">
        <v>1854</v>
      </c>
      <c r="D15677" s="4">
        <v>1708123</v>
      </c>
      <c r="I15677" s="4">
        <v>1708123</v>
      </c>
      <c r="J15677" s="4">
        <v>1708123</v>
      </c>
      <c r="K15677" s="4">
        <v>1708123</v>
      </c>
    </row>
    <row r="15678" spans="1:11" x14ac:dyDescent="0.35">
      <c r="A15678" t="s">
        <v>1414</v>
      </c>
      <c r="B15678" t="s">
        <v>2132</v>
      </c>
      <c r="C15678" t="s">
        <v>1855</v>
      </c>
      <c r="D15678" s="4">
        <v>1109712</v>
      </c>
      <c r="I15678" s="4">
        <v>1109712</v>
      </c>
      <c r="J15678" s="4">
        <v>1109712</v>
      </c>
      <c r="K15678" s="4">
        <v>1109712</v>
      </c>
    </row>
    <row r="15679" spans="1:11" x14ac:dyDescent="0.35">
      <c r="A15679" t="s">
        <v>1414</v>
      </c>
      <c r="B15679" t="s">
        <v>2133</v>
      </c>
      <c r="C15679" t="s">
        <v>1856</v>
      </c>
      <c r="D15679" s="4">
        <v>47628</v>
      </c>
      <c r="I15679" s="4">
        <v>47628</v>
      </c>
      <c r="J15679" s="4">
        <v>47628</v>
      </c>
      <c r="K15679" s="4">
        <v>47628</v>
      </c>
    </row>
    <row r="15680" spans="1:11" x14ac:dyDescent="0.35">
      <c r="A15680" t="s">
        <v>1414</v>
      </c>
      <c r="B15680" t="s">
        <v>2134</v>
      </c>
      <c r="C15680" t="s">
        <v>1857</v>
      </c>
      <c r="D15680" s="4">
        <v>178568</v>
      </c>
      <c r="I15680" s="4">
        <v>178568</v>
      </c>
      <c r="J15680" s="4">
        <v>178568</v>
      </c>
      <c r="K15680" s="4">
        <v>178568</v>
      </c>
    </row>
    <row r="15681" spans="1:11" x14ac:dyDescent="0.35">
      <c r="A15681" t="s">
        <v>1414</v>
      </c>
      <c r="B15681" t="s">
        <v>2198</v>
      </c>
      <c r="C15681" t="s">
        <v>1920</v>
      </c>
      <c r="H15681" s="4">
        <v>35654</v>
      </c>
      <c r="I15681" s="4">
        <v>35654</v>
      </c>
      <c r="J15681">
        <v>0</v>
      </c>
      <c r="K15681" s="4">
        <v>0</v>
      </c>
    </row>
    <row r="15682" spans="1:11" x14ac:dyDescent="0.35">
      <c r="A15682" t="s">
        <v>1414</v>
      </c>
      <c r="B15682" t="s">
        <v>2135</v>
      </c>
      <c r="C15682" t="s">
        <v>1858</v>
      </c>
      <c r="D15682" s="4">
        <v>87983</v>
      </c>
      <c r="G15682" s="4">
        <v>32177</v>
      </c>
      <c r="H15682" s="4">
        <v>28155</v>
      </c>
      <c r="I15682" s="4">
        <v>148314</v>
      </c>
      <c r="J15682" s="4">
        <v>87983</v>
      </c>
      <c r="K15682" s="4">
        <v>87983</v>
      </c>
    </row>
    <row r="15683" spans="1:11" x14ac:dyDescent="0.35">
      <c r="A15683" t="s">
        <v>1414</v>
      </c>
      <c r="B15683" t="s">
        <v>2136</v>
      </c>
      <c r="C15683" t="s">
        <v>1859</v>
      </c>
      <c r="D15683" s="4">
        <v>3063517</v>
      </c>
      <c r="E15683" s="4">
        <v>275000</v>
      </c>
      <c r="H15683" s="4">
        <v>255434</v>
      </c>
      <c r="I15683" s="4">
        <v>3593951</v>
      </c>
      <c r="J15683" s="4">
        <v>3063517</v>
      </c>
      <c r="K15683" s="4">
        <v>3063517</v>
      </c>
    </row>
    <row r="15684" spans="1:11" x14ac:dyDescent="0.35">
      <c r="A15684" t="s">
        <v>1414</v>
      </c>
      <c r="B15684" t="s">
        <v>2137</v>
      </c>
      <c r="C15684" t="s">
        <v>1860</v>
      </c>
      <c r="D15684" s="4">
        <v>2826279</v>
      </c>
      <c r="I15684" s="4">
        <v>2826279</v>
      </c>
      <c r="J15684" s="4">
        <v>2826279</v>
      </c>
      <c r="K15684" s="4">
        <v>2826279</v>
      </c>
    </row>
    <row r="15685" spans="1:11" x14ac:dyDescent="0.35">
      <c r="A15685" t="s">
        <v>1414</v>
      </c>
      <c r="B15685" t="s">
        <v>2138</v>
      </c>
      <c r="C15685" t="s">
        <v>1861</v>
      </c>
      <c r="D15685" s="4">
        <v>61731</v>
      </c>
      <c r="I15685" s="4">
        <v>61731</v>
      </c>
      <c r="J15685" s="4">
        <v>61731</v>
      </c>
      <c r="K15685" s="4">
        <v>61731</v>
      </c>
    </row>
    <row r="15686" spans="1:11" x14ac:dyDescent="0.35">
      <c r="A15686" t="s">
        <v>1414</v>
      </c>
      <c r="B15686" t="s">
        <v>2139</v>
      </c>
      <c r="C15686" t="s">
        <v>1862</v>
      </c>
      <c r="D15686" s="4">
        <v>2222071</v>
      </c>
      <c r="I15686" s="4">
        <v>2222071</v>
      </c>
      <c r="J15686" s="4">
        <v>2222071</v>
      </c>
      <c r="K15686" s="4">
        <v>2222071</v>
      </c>
    </row>
    <row r="15687" spans="1:11" x14ac:dyDescent="0.35">
      <c r="A15687" t="s">
        <v>1414</v>
      </c>
      <c r="B15687" t="s">
        <v>2141</v>
      </c>
      <c r="D15687" s="4">
        <v>12388368</v>
      </c>
      <c r="E15687" s="4">
        <v>302032</v>
      </c>
      <c r="G15687" s="4">
        <v>32177</v>
      </c>
      <c r="H15687" s="4">
        <v>319242</v>
      </c>
      <c r="I15687" s="4">
        <v>13041818</v>
      </c>
      <c r="J15687" s="4">
        <v>12388368</v>
      </c>
      <c r="K15687" s="4">
        <v>12388368</v>
      </c>
    </row>
    <row r="15688" spans="1:11" x14ac:dyDescent="0.35">
      <c r="A15688" t="s">
        <v>1414</v>
      </c>
      <c r="B15688" t="s">
        <v>2142</v>
      </c>
      <c r="C15688" t="s">
        <v>1864</v>
      </c>
      <c r="D15688" s="4">
        <v>11158</v>
      </c>
      <c r="F15688" s="4">
        <v>11158</v>
      </c>
      <c r="I15688" s="4">
        <v>22317</v>
      </c>
      <c r="J15688" s="4">
        <v>11158</v>
      </c>
      <c r="K15688" s="4">
        <v>11158</v>
      </c>
    </row>
    <row r="15689" spans="1:11" x14ac:dyDescent="0.35">
      <c r="A15689" t="s">
        <v>1414</v>
      </c>
      <c r="B15689" t="s">
        <v>2143</v>
      </c>
      <c r="C15689" t="s">
        <v>1865</v>
      </c>
      <c r="H15689" s="4">
        <v>172779</v>
      </c>
      <c r="I15689" s="4">
        <v>172779</v>
      </c>
      <c r="J15689">
        <v>0</v>
      </c>
      <c r="K15689" s="4">
        <v>0</v>
      </c>
    </row>
    <row r="15690" spans="1:11" x14ac:dyDescent="0.35">
      <c r="A15690" t="s">
        <v>1414</v>
      </c>
      <c r="B15690" t="s">
        <v>2144</v>
      </c>
      <c r="C15690" t="s">
        <v>1866</v>
      </c>
      <c r="I15690" s="4">
        <v>0</v>
      </c>
      <c r="J15690">
        <v>0</v>
      </c>
      <c r="K15690" s="4">
        <v>0</v>
      </c>
    </row>
    <row r="15691" spans="1:11" x14ac:dyDescent="0.35">
      <c r="A15691" t="s">
        <v>1414</v>
      </c>
      <c r="B15691" t="s">
        <v>2145</v>
      </c>
      <c r="C15691" t="s">
        <v>1867</v>
      </c>
      <c r="D15691" s="4">
        <v>12893</v>
      </c>
      <c r="E15691" s="4">
        <v>3312795</v>
      </c>
      <c r="F15691" s="4">
        <v>9000</v>
      </c>
      <c r="G15691" s="4">
        <v>76500</v>
      </c>
      <c r="H15691" s="4">
        <v>1877324</v>
      </c>
      <c r="I15691" s="4">
        <v>5288513</v>
      </c>
      <c r="J15691" s="4">
        <v>12893</v>
      </c>
      <c r="K15691" s="4">
        <v>12893</v>
      </c>
    </row>
    <row r="15692" spans="1:11" x14ac:dyDescent="0.35">
      <c r="A15692" t="s">
        <v>1414</v>
      </c>
      <c r="B15692" t="s">
        <v>2146</v>
      </c>
      <c r="C15692" t="s">
        <v>1868</v>
      </c>
      <c r="E15692" s="4">
        <v>1645861</v>
      </c>
      <c r="F15692" s="4">
        <v>105187</v>
      </c>
      <c r="H15692" s="4">
        <v>4986241</v>
      </c>
      <c r="I15692" s="4">
        <v>6737289</v>
      </c>
      <c r="J15692">
        <v>0</v>
      </c>
      <c r="K15692" s="4">
        <v>0</v>
      </c>
    </row>
    <row r="15693" spans="1:11" x14ac:dyDescent="0.35">
      <c r="A15693" t="s">
        <v>1414</v>
      </c>
      <c r="B15693" t="s">
        <v>2173</v>
      </c>
      <c r="C15693" t="s">
        <v>1894</v>
      </c>
      <c r="D15693" s="4">
        <v>364758</v>
      </c>
      <c r="I15693" s="4">
        <v>364758</v>
      </c>
      <c r="J15693" s="4">
        <v>364758</v>
      </c>
      <c r="K15693" s="4">
        <v>364758</v>
      </c>
    </row>
    <row r="15694" spans="1:11" x14ac:dyDescent="0.35">
      <c r="A15694" t="s">
        <v>1414</v>
      </c>
      <c r="B15694" t="s">
        <v>2147</v>
      </c>
      <c r="C15694" t="s">
        <v>1869</v>
      </c>
      <c r="E15694" s="4">
        <v>1479072</v>
      </c>
      <c r="I15694" s="4">
        <v>1479072</v>
      </c>
      <c r="J15694">
        <v>0</v>
      </c>
      <c r="K15694" s="4">
        <v>0</v>
      </c>
    </row>
    <row r="15695" spans="1:11" x14ac:dyDescent="0.35">
      <c r="A15695" t="s">
        <v>1414</v>
      </c>
      <c r="B15695" t="s">
        <v>2148</v>
      </c>
      <c r="C15695" t="s">
        <v>1870</v>
      </c>
      <c r="D15695" s="4">
        <v>443</v>
      </c>
      <c r="E15695" s="4">
        <v>3279904</v>
      </c>
      <c r="G15695" s="4">
        <v>40035</v>
      </c>
      <c r="H15695" s="4">
        <v>878988</v>
      </c>
      <c r="I15695" s="4">
        <v>4199371</v>
      </c>
      <c r="J15695" s="4">
        <v>443</v>
      </c>
      <c r="K15695" s="4">
        <v>443</v>
      </c>
    </row>
    <row r="15696" spans="1:11" x14ac:dyDescent="0.35">
      <c r="A15696" t="s">
        <v>1414</v>
      </c>
      <c r="B15696" t="s">
        <v>2149</v>
      </c>
      <c r="C15696" t="s">
        <v>1871</v>
      </c>
      <c r="D15696" s="4">
        <v>61642</v>
      </c>
      <c r="G15696" s="4">
        <v>17320000</v>
      </c>
      <c r="H15696" s="4">
        <v>165334</v>
      </c>
      <c r="I15696" s="4">
        <v>17546975</v>
      </c>
      <c r="J15696" s="4">
        <v>61642</v>
      </c>
      <c r="K15696" s="4">
        <v>61642</v>
      </c>
    </row>
    <row r="15697" spans="1:11" x14ac:dyDescent="0.35">
      <c r="A15697" t="s">
        <v>1414</v>
      </c>
      <c r="B15697" t="s">
        <v>2150</v>
      </c>
      <c r="C15697" t="s">
        <v>1872</v>
      </c>
      <c r="D15697" s="4">
        <v>98000</v>
      </c>
      <c r="F15697" s="4">
        <v>2107000</v>
      </c>
      <c r="I15697" s="4">
        <v>2205000</v>
      </c>
      <c r="J15697" s="4">
        <v>98000</v>
      </c>
      <c r="K15697" s="4">
        <v>98000</v>
      </c>
    </row>
    <row r="15698" spans="1:11" x14ac:dyDescent="0.35">
      <c r="A15698" t="s">
        <v>1414</v>
      </c>
      <c r="B15698" t="s">
        <v>2153</v>
      </c>
      <c r="C15698" t="s">
        <v>1875</v>
      </c>
      <c r="H15698" s="4">
        <v>130191</v>
      </c>
      <c r="I15698" s="4">
        <v>130191</v>
      </c>
      <c r="J15698">
        <v>0</v>
      </c>
      <c r="K15698" s="4">
        <v>0</v>
      </c>
    </row>
    <row r="15699" spans="1:11" x14ac:dyDescent="0.35">
      <c r="A15699" t="s">
        <v>1414</v>
      </c>
      <c r="B15699" t="s">
        <v>2156</v>
      </c>
      <c r="D15699" s="4">
        <v>548895</v>
      </c>
      <c r="E15699" s="4">
        <v>9717632</v>
      </c>
      <c r="F15699" s="4">
        <v>2232345</v>
      </c>
      <c r="G15699" s="4">
        <v>17436535</v>
      </c>
      <c r="H15699" s="4">
        <v>8210858</v>
      </c>
      <c r="I15699" s="4">
        <v>38146265</v>
      </c>
      <c r="J15699" s="4">
        <v>548895</v>
      </c>
      <c r="K15699" s="4">
        <v>548895</v>
      </c>
    </row>
    <row r="15700" spans="1:11" x14ac:dyDescent="0.35">
      <c r="A15700" t="s">
        <v>1414</v>
      </c>
      <c r="B15700" t="s">
        <v>2157</v>
      </c>
      <c r="C15700" t="s">
        <v>1879</v>
      </c>
      <c r="D15700" s="4">
        <v>4692077</v>
      </c>
      <c r="I15700" s="4">
        <v>4692077</v>
      </c>
      <c r="J15700" s="4">
        <v>4692077</v>
      </c>
      <c r="K15700" s="4">
        <v>4692077</v>
      </c>
    </row>
    <row r="15701" spans="1:11" x14ac:dyDescent="0.35">
      <c r="A15701" t="s">
        <v>1414</v>
      </c>
      <c r="B15701" t="s">
        <v>2176</v>
      </c>
      <c r="C15701" t="s">
        <v>1897</v>
      </c>
      <c r="D15701" s="4">
        <v>2050</v>
      </c>
      <c r="I15701" s="4">
        <v>2050</v>
      </c>
      <c r="J15701" s="4">
        <v>2050</v>
      </c>
      <c r="K15701" s="4">
        <v>2050</v>
      </c>
    </row>
    <row r="15702" spans="1:11" x14ac:dyDescent="0.35">
      <c r="A15702" t="s">
        <v>1414</v>
      </c>
      <c r="B15702" t="s">
        <v>2159</v>
      </c>
      <c r="C15702" t="s">
        <v>1881</v>
      </c>
      <c r="D15702" s="4">
        <v>6666264</v>
      </c>
      <c r="I15702" s="4">
        <v>6666264</v>
      </c>
      <c r="J15702" s="4">
        <v>6666264</v>
      </c>
      <c r="K15702" s="4">
        <v>6666264</v>
      </c>
    </row>
    <row r="15703" spans="1:11" x14ac:dyDescent="0.35">
      <c r="A15703" t="s">
        <v>1414</v>
      </c>
      <c r="B15703" t="s">
        <v>2174</v>
      </c>
      <c r="C15703" t="s">
        <v>1895</v>
      </c>
      <c r="D15703" s="4">
        <v>232048</v>
      </c>
      <c r="I15703" s="4">
        <v>232048</v>
      </c>
      <c r="J15703" s="4">
        <v>232048</v>
      </c>
      <c r="K15703" s="4">
        <v>232048</v>
      </c>
    </row>
    <row r="15704" spans="1:11" x14ac:dyDescent="0.35">
      <c r="A15704" t="s">
        <v>1414</v>
      </c>
      <c r="B15704" t="s">
        <v>2160</v>
      </c>
      <c r="C15704" t="s">
        <v>1882</v>
      </c>
      <c r="D15704" s="4">
        <v>254464</v>
      </c>
      <c r="I15704" s="4">
        <v>254464</v>
      </c>
      <c r="J15704" s="4">
        <v>254464</v>
      </c>
      <c r="K15704" s="4">
        <v>254464</v>
      </c>
    </row>
    <row r="15705" spans="1:11" x14ac:dyDescent="0.35">
      <c r="A15705" t="s">
        <v>1414</v>
      </c>
      <c r="B15705" t="s">
        <v>2162</v>
      </c>
      <c r="C15705" t="s">
        <v>1884</v>
      </c>
      <c r="D15705" s="4">
        <v>133048</v>
      </c>
      <c r="I15705" s="4">
        <v>133048</v>
      </c>
      <c r="J15705" s="4">
        <v>133048</v>
      </c>
      <c r="K15705" s="4">
        <v>133048</v>
      </c>
    </row>
    <row r="15706" spans="1:11" x14ac:dyDescent="0.35">
      <c r="A15706" t="s">
        <v>1414</v>
      </c>
      <c r="B15706" t="s">
        <v>2163</v>
      </c>
      <c r="D15706" s="4">
        <v>11979951</v>
      </c>
      <c r="I15706" s="4">
        <v>11979951</v>
      </c>
      <c r="J15706" s="4">
        <v>11979951</v>
      </c>
      <c r="K15706" s="4">
        <v>11979951</v>
      </c>
    </row>
    <row r="15707" spans="1:11" x14ac:dyDescent="0.35">
      <c r="A15707" t="s">
        <v>1414</v>
      </c>
      <c r="B15707" t="s">
        <v>2164</v>
      </c>
      <c r="C15707" t="s">
        <v>1886</v>
      </c>
      <c r="D15707" s="4">
        <v>117830</v>
      </c>
      <c r="I15707" s="4">
        <v>117830</v>
      </c>
      <c r="J15707" s="4">
        <v>117830</v>
      </c>
      <c r="K15707" s="4">
        <v>117830</v>
      </c>
    </row>
    <row r="15708" spans="1:11" x14ac:dyDescent="0.35">
      <c r="A15708" t="s">
        <v>1414</v>
      </c>
      <c r="B15708" t="s">
        <v>2165</v>
      </c>
      <c r="D15708" s="4">
        <v>117830</v>
      </c>
      <c r="I15708" s="4">
        <v>117830</v>
      </c>
      <c r="J15708" s="4">
        <v>117830</v>
      </c>
      <c r="K15708" s="4">
        <v>117830</v>
      </c>
    </row>
    <row r="15709" spans="1:11" x14ac:dyDescent="0.35">
      <c r="A15709" t="s">
        <v>1414</v>
      </c>
      <c r="B15709" t="s">
        <v>2166</v>
      </c>
      <c r="C15709" t="s">
        <v>1888</v>
      </c>
      <c r="E15709" s="4">
        <v>1920000</v>
      </c>
      <c r="I15709" s="4">
        <v>1920000</v>
      </c>
      <c r="J15709">
        <v>0</v>
      </c>
      <c r="K15709" s="4">
        <v>0</v>
      </c>
    </row>
    <row r="15710" spans="1:11" x14ac:dyDescent="0.35">
      <c r="A15710" t="s">
        <v>1414</v>
      </c>
      <c r="B15710" t="s">
        <v>2180</v>
      </c>
      <c r="C15710" t="s">
        <v>1901</v>
      </c>
      <c r="E15710" s="4">
        <v>1350000</v>
      </c>
      <c r="I15710" s="4">
        <v>1350000</v>
      </c>
      <c r="J15710">
        <v>0</v>
      </c>
      <c r="K15710" s="4">
        <v>0</v>
      </c>
    </row>
    <row r="15711" spans="1:11" x14ac:dyDescent="0.35">
      <c r="A15711" t="s">
        <v>1414</v>
      </c>
      <c r="B15711" t="s">
        <v>2167</v>
      </c>
      <c r="C15711" t="s">
        <v>1889</v>
      </c>
      <c r="E15711" s="4">
        <v>2184000</v>
      </c>
      <c r="I15711" s="4">
        <v>2184000</v>
      </c>
      <c r="J15711">
        <v>0</v>
      </c>
      <c r="K15711" s="4">
        <v>0</v>
      </c>
    </row>
    <row r="15712" spans="1:11" x14ac:dyDescent="0.35">
      <c r="A15712" t="s">
        <v>1414</v>
      </c>
      <c r="B15712" t="s">
        <v>2168</v>
      </c>
      <c r="C15712" t="s">
        <v>1890</v>
      </c>
      <c r="E15712" s="4">
        <v>1125000</v>
      </c>
      <c r="I15712" s="4">
        <v>1125000</v>
      </c>
      <c r="J15712">
        <v>0</v>
      </c>
      <c r="K15712" s="4">
        <v>0</v>
      </c>
    </row>
    <row r="15713" spans="1:11" x14ac:dyDescent="0.35">
      <c r="A15713" t="s">
        <v>1414</v>
      </c>
      <c r="B15713" t="s">
        <v>2181</v>
      </c>
      <c r="C15713" t="s">
        <v>1902</v>
      </c>
      <c r="E15713" s="4">
        <v>2700000</v>
      </c>
      <c r="I15713" s="4">
        <v>2700000</v>
      </c>
      <c r="J15713">
        <v>0</v>
      </c>
      <c r="K15713" s="4">
        <v>0</v>
      </c>
    </row>
    <row r="15714" spans="1:11" x14ac:dyDescent="0.35">
      <c r="A15714" t="s">
        <v>1414</v>
      </c>
      <c r="B15714" t="s">
        <v>2169</v>
      </c>
      <c r="E15714" s="4">
        <v>9279000</v>
      </c>
      <c r="I15714" s="4">
        <v>9279000</v>
      </c>
      <c r="J15714">
        <v>0</v>
      </c>
      <c r="K15714" s="4">
        <v>0</v>
      </c>
    </row>
    <row r="15715" spans="1:11" x14ac:dyDescent="0.35">
      <c r="A15715" t="s">
        <v>1414</v>
      </c>
      <c r="B15715" t="s">
        <v>2170</v>
      </c>
      <c r="D15715" s="4">
        <v>214524743</v>
      </c>
      <c r="E15715" s="4">
        <v>19995260</v>
      </c>
      <c r="F15715" s="4">
        <v>74271911</v>
      </c>
      <c r="G15715" s="4">
        <v>23068712</v>
      </c>
      <c r="H15715" s="4">
        <v>8530100</v>
      </c>
      <c r="I15715" s="4">
        <v>340390726</v>
      </c>
      <c r="J15715" s="4">
        <f>SUM(D15715,E15715)</f>
        <v>234520003</v>
      </c>
      <c r="K15715" s="4">
        <v>214524743</v>
      </c>
    </row>
    <row r="15716" spans="1:11" x14ac:dyDescent="0.35">
      <c r="A15716" t="s">
        <v>1421</v>
      </c>
      <c r="B15716" t="s">
        <v>2118</v>
      </c>
      <c r="C15716" t="s">
        <v>1843</v>
      </c>
      <c r="D15716" s="4">
        <v>11307880</v>
      </c>
      <c r="F15716" s="4">
        <v>6490400</v>
      </c>
      <c r="I15716" s="4">
        <v>17798280</v>
      </c>
      <c r="J15716" s="4">
        <v>11307880</v>
      </c>
      <c r="K15716" s="4">
        <v>11307880</v>
      </c>
    </row>
    <row r="15717" spans="1:11" x14ac:dyDescent="0.35">
      <c r="A15717" t="s">
        <v>1421</v>
      </c>
      <c r="B15717" t="s">
        <v>2119</v>
      </c>
      <c r="C15717" t="s">
        <v>1844</v>
      </c>
      <c r="D15717" s="4">
        <v>1235660</v>
      </c>
      <c r="E15717" s="4">
        <v>224500</v>
      </c>
      <c r="H15717" s="4">
        <v>114300</v>
      </c>
      <c r="I15717" s="4">
        <v>1574460</v>
      </c>
      <c r="J15717" s="4">
        <v>1235660</v>
      </c>
      <c r="K15717" s="4">
        <v>1235660</v>
      </c>
    </row>
    <row r="15718" spans="1:11" x14ac:dyDescent="0.35">
      <c r="A15718" t="s">
        <v>1421</v>
      </c>
      <c r="B15718" t="s">
        <v>2120</v>
      </c>
      <c r="C15718" t="s">
        <v>1845</v>
      </c>
      <c r="D15718" s="4">
        <v>1127872</v>
      </c>
      <c r="I15718" s="4">
        <v>1127872</v>
      </c>
      <c r="J15718" s="4">
        <v>1127872</v>
      </c>
      <c r="K15718" s="4">
        <v>1127872</v>
      </c>
    </row>
    <row r="15719" spans="1:11" x14ac:dyDescent="0.35">
      <c r="A15719" t="s">
        <v>1421</v>
      </c>
      <c r="B15719" t="s">
        <v>2121</v>
      </c>
      <c r="D15719" s="4">
        <v>13671413</v>
      </c>
      <c r="E15719" s="4">
        <v>224500</v>
      </c>
      <c r="F15719" s="4">
        <v>6490400</v>
      </c>
      <c r="H15719" s="4">
        <v>114300</v>
      </c>
      <c r="I15719" s="4">
        <v>20500613</v>
      </c>
      <c r="J15719" s="4">
        <v>13671413</v>
      </c>
      <c r="K15719" s="4">
        <v>13671413</v>
      </c>
    </row>
    <row r="15720" spans="1:11" x14ac:dyDescent="0.35">
      <c r="A15720" t="s">
        <v>1421</v>
      </c>
      <c r="B15720" t="s">
        <v>2122</v>
      </c>
      <c r="C15720" t="s">
        <v>1846</v>
      </c>
      <c r="D15720" s="4">
        <v>13176458</v>
      </c>
      <c r="E15720" s="4">
        <v>138538</v>
      </c>
      <c r="F15720" s="4">
        <v>363000</v>
      </c>
      <c r="H15720" s="4">
        <v>3012480</v>
      </c>
      <c r="I15720" s="4">
        <v>16690476</v>
      </c>
      <c r="J15720" s="4">
        <v>13176458</v>
      </c>
      <c r="K15720" s="4">
        <v>13176458</v>
      </c>
    </row>
    <row r="15721" spans="1:11" x14ac:dyDescent="0.35">
      <c r="A15721" t="s">
        <v>1421</v>
      </c>
      <c r="B15721" t="s">
        <v>2123</v>
      </c>
      <c r="C15721" t="s">
        <v>1847</v>
      </c>
      <c r="D15721" s="4">
        <v>3450841</v>
      </c>
      <c r="F15721" s="4">
        <v>743243</v>
      </c>
      <c r="I15721" s="4">
        <v>4194084</v>
      </c>
      <c r="J15721" s="4">
        <v>3450841</v>
      </c>
      <c r="K15721" s="4">
        <v>3450841</v>
      </c>
    </row>
    <row r="15722" spans="1:11" x14ac:dyDescent="0.35">
      <c r="A15722" t="s">
        <v>1421</v>
      </c>
      <c r="B15722" t="s">
        <v>2124</v>
      </c>
      <c r="C15722" t="s">
        <v>1848</v>
      </c>
      <c r="D15722" s="4">
        <v>17747</v>
      </c>
      <c r="E15722" s="4">
        <v>10168</v>
      </c>
      <c r="I15722" s="4">
        <v>27914</v>
      </c>
      <c r="J15722" s="4">
        <v>17747</v>
      </c>
      <c r="K15722" s="4">
        <v>17747</v>
      </c>
    </row>
    <row r="15723" spans="1:11" x14ac:dyDescent="0.35">
      <c r="A15723" t="s">
        <v>1421</v>
      </c>
      <c r="B15723" t="s">
        <v>2125</v>
      </c>
      <c r="D15723" s="4">
        <v>16645046</v>
      </c>
      <c r="E15723" s="4">
        <v>148705</v>
      </c>
      <c r="F15723" s="4">
        <v>1106243</v>
      </c>
      <c r="H15723" s="4">
        <v>3012480</v>
      </c>
      <c r="I15723" s="4">
        <v>20912474</v>
      </c>
      <c r="J15723" s="4">
        <v>16645046</v>
      </c>
      <c r="K15723" s="4">
        <v>16645046</v>
      </c>
    </row>
    <row r="15724" spans="1:11" x14ac:dyDescent="0.35">
      <c r="A15724" t="s">
        <v>1421</v>
      </c>
      <c r="B15724" t="s">
        <v>2126</v>
      </c>
      <c r="C15724" t="s">
        <v>1850</v>
      </c>
      <c r="D15724" s="4">
        <v>10660</v>
      </c>
      <c r="G15724" s="4">
        <v>6400000</v>
      </c>
      <c r="I15724" s="4">
        <v>6410660</v>
      </c>
      <c r="J15724" s="4">
        <v>10660</v>
      </c>
      <c r="K15724" s="4">
        <v>10660</v>
      </c>
    </row>
    <row r="15725" spans="1:11" x14ac:dyDescent="0.35">
      <c r="A15725" t="s">
        <v>1421</v>
      </c>
      <c r="B15725" t="s">
        <v>2127</v>
      </c>
      <c r="D15725" s="4">
        <v>10660</v>
      </c>
      <c r="G15725" s="4">
        <v>6400000</v>
      </c>
      <c r="I15725" s="4">
        <v>6410660</v>
      </c>
      <c r="J15725" s="4">
        <v>10660</v>
      </c>
      <c r="K15725" s="4">
        <v>10660</v>
      </c>
    </row>
    <row r="15726" spans="1:11" x14ac:dyDescent="0.35">
      <c r="A15726" t="s">
        <v>1421</v>
      </c>
      <c r="B15726" t="s">
        <v>2128</v>
      </c>
      <c r="C15726" t="s">
        <v>1851</v>
      </c>
      <c r="D15726" s="4">
        <v>84877</v>
      </c>
      <c r="I15726" s="4">
        <v>84877</v>
      </c>
      <c r="J15726" s="4">
        <v>84877</v>
      </c>
      <c r="K15726" s="4">
        <v>84877</v>
      </c>
    </row>
    <row r="15727" spans="1:11" x14ac:dyDescent="0.35">
      <c r="A15727" t="s">
        <v>1421</v>
      </c>
      <c r="B15727" t="s">
        <v>2129</v>
      </c>
      <c r="C15727" t="s">
        <v>1852</v>
      </c>
      <c r="G15727" s="4">
        <v>8178</v>
      </c>
      <c r="I15727" s="4">
        <v>8178</v>
      </c>
      <c r="J15727">
        <v>0</v>
      </c>
      <c r="K15727" s="4">
        <v>0</v>
      </c>
    </row>
    <row r="15728" spans="1:11" x14ac:dyDescent="0.35">
      <c r="A15728" t="s">
        <v>1421</v>
      </c>
      <c r="B15728" t="s">
        <v>2130</v>
      </c>
      <c r="C15728" t="s">
        <v>1853</v>
      </c>
      <c r="F15728" s="4">
        <v>2309</v>
      </c>
      <c r="G15728" s="4">
        <v>6926</v>
      </c>
      <c r="I15728" s="4">
        <v>9234</v>
      </c>
      <c r="J15728">
        <v>0</v>
      </c>
      <c r="K15728" s="4">
        <v>0</v>
      </c>
    </row>
    <row r="15729" spans="1:11" x14ac:dyDescent="0.35">
      <c r="A15729" t="s">
        <v>1421</v>
      </c>
      <c r="B15729" t="s">
        <v>2131</v>
      </c>
      <c r="C15729" t="s">
        <v>1854</v>
      </c>
      <c r="D15729" s="4">
        <v>356419</v>
      </c>
      <c r="I15729" s="4">
        <v>356419</v>
      </c>
      <c r="J15729" s="4">
        <v>356419</v>
      </c>
      <c r="K15729" s="4">
        <v>356419</v>
      </c>
    </row>
    <row r="15730" spans="1:11" x14ac:dyDescent="0.35">
      <c r="A15730" t="s">
        <v>1421</v>
      </c>
      <c r="B15730" t="s">
        <v>2132</v>
      </c>
      <c r="C15730" t="s">
        <v>1855</v>
      </c>
      <c r="D15730" s="4">
        <v>123762</v>
      </c>
      <c r="G15730" s="4">
        <v>120104</v>
      </c>
      <c r="H15730" s="4">
        <v>194423</v>
      </c>
      <c r="I15730" s="4">
        <v>438289</v>
      </c>
      <c r="J15730" s="4">
        <v>123762</v>
      </c>
      <c r="K15730" s="4">
        <v>123762</v>
      </c>
    </row>
    <row r="15731" spans="1:11" x14ac:dyDescent="0.35">
      <c r="A15731" t="s">
        <v>1421</v>
      </c>
      <c r="B15731" t="s">
        <v>2133</v>
      </c>
      <c r="C15731" t="s">
        <v>1856</v>
      </c>
      <c r="I15731" s="4">
        <v>0</v>
      </c>
      <c r="J15731">
        <v>0</v>
      </c>
      <c r="K15731" s="4">
        <v>0</v>
      </c>
    </row>
    <row r="15732" spans="1:11" x14ac:dyDescent="0.35">
      <c r="A15732" t="s">
        <v>1421</v>
      </c>
      <c r="B15732" t="s">
        <v>2134</v>
      </c>
      <c r="C15732" t="s">
        <v>1857</v>
      </c>
      <c r="D15732" s="4">
        <v>16295</v>
      </c>
      <c r="I15732" s="4">
        <v>16295</v>
      </c>
      <c r="J15732" s="4">
        <v>16295</v>
      </c>
      <c r="K15732" s="4">
        <v>16295</v>
      </c>
    </row>
    <row r="15733" spans="1:11" x14ac:dyDescent="0.35">
      <c r="A15733" t="s">
        <v>1421</v>
      </c>
      <c r="B15733" t="s">
        <v>2135</v>
      </c>
      <c r="C15733" t="s">
        <v>1858</v>
      </c>
      <c r="G15733" s="4">
        <v>41561</v>
      </c>
      <c r="I15733" s="4">
        <v>41561</v>
      </c>
      <c r="J15733">
        <v>0</v>
      </c>
      <c r="K15733" s="4">
        <v>0</v>
      </c>
    </row>
    <row r="15734" spans="1:11" x14ac:dyDescent="0.35">
      <c r="A15734" t="s">
        <v>1421</v>
      </c>
      <c r="B15734" t="s">
        <v>2136</v>
      </c>
      <c r="C15734" t="s">
        <v>1859</v>
      </c>
      <c r="D15734" s="4">
        <v>127718</v>
      </c>
      <c r="G15734" s="4">
        <v>605421</v>
      </c>
      <c r="H15734" s="4">
        <v>3</v>
      </c>
      <c r="I15734" s="4">
        <v>733141</v>
      </c>
      <c r="J15734" s="4">
        <v>127718</v>
      </c>
      <c r="K15734" s="4">
        <v>127718</v>
      </c>
    </row>
    <row r="15735" spans="1:11" x14ac:dyDescent="0.35">
      <c r="A15735" t="s">
        <v>1421</v>
      </c>
      <c r="B15735" t="s">
        <v>2137</v>
      </c>
      <c r="C15735" t="s">
        <v>1860</v>
      </c>
      <c r="E15735" s="4">
        <v>434812</v>
      </c>
      <c r="H15735" s="4">
        <v>108703</v>
      </c>
      <c r="I15735" s="4">
        <v>543515</v>
      </c>
      <c r="J15735">
        <v>0</v>
      </c>
      <c r="K15735" s="4">
        <v>0</v>
      </c>
    </row>
    <row r="15736" spans="1:11" x14ac:dyDescent="0.35">
      <c r="A15736" t="s">
        <v>1421</v>
      </c>
      <c r="B15736" t="s">
        <v>2139</v>
      </c>
      <c r="C15736" t="s">
        <v>1862</v>
      </c>
      <c r="D15736" s="4">
        <v>341857</v>
      </c>
      <c r="E15736" s="4">
        <v>683714</v>
      </c>
      <c r="I15736" s="4">
        <v>1025571</v>
      </c>
      <c r="J15736" s="4">
        <v>341857</v>
      </c>
      <c r="K15736" s="4">
        <v>341857</v>
      </c>
    </row>
    <row r="15737" spans="1:11" x14ac:dyDescent="0.35">
      <c r="A15737" t="s">
        <v>1421</v>
      </c>
      <c r="B15737" t="s">
        <v>2140</v>
      </c>
      <c r="C15737" t="s">
        <v>1863</v>
      </c>
      <c r="H15737" s="4">
        <v>31120</v>
      </c>
      <c r="I15737" s="4">
        <v>31120</v>
      </c>
      <c r="J15737">
        <v>0</v>
      </c>
      <c r="K15737" s="4">
        <v>0</v>
      </c>
    </row>
    <row r="15738" spans="1:11" x14ac:dyDescent="0.35">
      <c r="A15738" t="s">
        <v>1421</v>
      </c>
      <c r="B15738" t="s">
        <v>2141</v>
      </c>
      <c r="D15738" s="4">
        <v>1050928</v>
      </c>
      <c r="E15738" s="4">
        <v>1118526</v>
      </c>
      <c r="F15738" s="4">
        <v>2309</v>
      </c>
      <c r="G15738" s="4">
        <v>782190</v>
      </c>
      <c r="H15738" s="4">
        <v>334249</v>
      </c>
      <c r="I15738" s="4">
        <v>3288202</v>
      </c>
      <c r="J15738" s="4">
        <v>1050928</v>
      </c>
      <c r="K15738" s="4">
        <v>1050928</v>
      </c>
    </row>
    <row r="15739" spans="1:11" x14ac:dyDescent="0.35">
      <c r="A15739" t="s">
        <v>1421</v>
      </c>
      <c r="B15739" t="s">
        <v>2143</v>
      </c>
      <c r="C15739" t="s">
        <v>1865</v>
      </c>
      <c r="H15739" s="4">
        <v>21597</v>
      </c>
      <c r="I15739" s="4">
        <v>21597</v>
      </c>
      <c r="J15739">
        <v>0</v>
      </c>
      <c r="K15739" s="4">
        <v>0</v>
      </c>
    </row>
    <row r="15740" spans="1:11" x14ac:dyDescent="0.35">
      <c r="A15740" t="s">
        <v>1421</v>
      </c>
      <c r="B15740" t="s">
        <v>2144</v>
      </c>
      <c r="C15740" t="s">
        <v>1866</v>
      </c>
      <c r="I15740" s="4">
        <v>0</v>
      </c>
      <c r="J15740">
        <v>0</v>
      </c>
      <c r="K15740" s="4">
        <v>0</v>
      </c>
    </row>
    <row r="15741" spans="1:11" x14ac:dyDescent="0.35">
      <c r="A15741" t="s">
        <v>1421</v>
      </c>
      <c r="B15741" t="s">
        <v>2145</v>
      </c>
      <c r="C15741" t="s">
        <v>1867</v>
      </c>
      <c r="E15741" s="4">
        <v>1329654</v>
      </c>
      <c r="F15741" s="4">
        <v>18000</v>
      </c>
      <c r="H15741" s="4">
        <v>278122</v>
      </c>
      <c r="I15741" s="4">
        <v>1625776</v>
      </c>
      <c r="J15741">
        <v>0</v>
      </c>
      <c r="K15741" s="4">
        <v>0</v>
      </c>
    </row>
    <row r="15742" spans="1:11" x14ac:dyDescent="0.35">
      <c r="A15742" t="s">
        <v>1421</v>
      </c>
      <c r="B15742" t="s">
        <v>2146</v>
      </c>
      <c r="C15742" t="s">
        <v>1868</v>
      </c>
      <c r="E15742" s="4">
        <v>408187</v>
      </c>
      <c r="F15742" s="4">
        <v>121037</v>
      </c>
      <c r="H15742" s="4">
        <v>550052</v>
      </c>
      <c r="I15742" s="4">
        <v>1079275</v>
      </c>
      <c r="J15742">
        <v>0</v>
      </c>
      <c r="K15742" s="4">
        <v>0</v>
      </c>
    </row>
    <row r="15743" spans="1:11" x14ac:dyDescent="0.35">
      <c r="A15743" t="s">
        <v>1421</v>
      </c>
      <c r="B15743" t="s">
        <v>2147</v>
      </c>
      <c r="C15743" t="s">
        <v>1869</v>
      </c>
      <c r="E15743" s="4">
        <v>412800</v>
      </c>
      <c r="I15743" s="4">
        <v>412800</v>
      </c>
      <c r="J15743">
        <v>0</v>
      </c>
      <c r="K15743" s="4">
        <v>0</v>
      </c>
    </row>
    <row r="15744" spans="1:11" x14ac:dyDescent="0.35">
      <c r="A15744" t="s">
        <v>1421</v>
      </c>
      <c r="B15744" t="s">
        <v>2148</v>
      </c>
      <c r="C15744" t="s">
        <v>1870</v>
      </c>
      <c r="E15744" s="4">
        <v>1998258</v>
      </c>
      <c r="H15744" s="4">
        <v>195815</v>
      </c>
      <c r="I15744" s="4">
        <v>2194073</v>
      </c>
      <c r="J15744">
        <v>0</v>
      </c>
      <c r="K15744" s="4">
        <v>0</v>
      </c>
    </row>
    <row r="15745" spans="1:11" x14ac:dyDescent="0.35">
      <c r="A15745" t="s">
        <v>1421</v>
      </c>
      <c r="B15745" t="s">
        <v>2150</v>
      </c>
      <c r="C15745" t="s">
        <v>1872</v>
      </c>
      <c r="D15745" s="4">
        <v>343000</v>
      </c>
      <c r="I15745" s="4">
        <v>343000</v>
      </c>
      <c r="J15745" s="4">
        <v>343000</v>
      </c>
      <c r="K15745" s="4">
        <v>343000</v>
      </c>
    </row>
    <row r="15746" spans="1:11" x14ac:dyDescent="0.35">
      <c r="A15746" t="s">
        <v>1421</v>
      </c>
      <c r="B15746" t="s">
        <v>2153</v>
      </c>
      <c r="C15746" t="s">
        <v>1875</v>
      </c>
      <c r="H15746" s="4">
        <v>46497</v>
      </c>
      <c r="I15746" s="4">
        <v>46497</v>
      </c>
      <c r="J15746">
        <v>0</v>
      </c>
      <c r="K15746" s="4">
        <v>0</v>
      </c>
    </row>
    <row r="15747" spans="1:11" x14ac:dyDescent="0.35">
      <c r="A15747" t="s">
        <v>1421</v>
      </c>
      <c r="B15747" t="s">
        <v>2156</v>
      </c>
      <c r="D15747" s="4">
        <v>343000</v>
      </c>
      <c r="E15747" s="4">
        <v>4148898</v>
      </c>
      <c r="F15747" s="4">
        <v>139037</v>
      </c>
      <c r="H15747" s="4">
        <v>1092083</v>
      </c>
      <c r="I15747" s="4">
        <v>5723019</v>
      </c>
      <c r="J15747" s="4">
        <v>343000</v>
      </c>
      <c r="K15747" s="4">
        <v>343000</v>
      </c>
    </row>
    <row r="15748" spans="1:11" x14ac:dyDescent="0.35">
      <c r="A15748" t="s">
        <v>1421</v>
      </c>
      <c r="B15748" t="s">
        <v>2157</v>
      </c>
      <c r="C15748" t="s">
        <v>1879</v>
      </c>
      <c r="D15748" s="4">
        <v>453178</v>
      </c>
      <c r="I15748" s="4">
        <v>453178</v>
      </c>
      <c r="J15748" s="4">
        <v>453178</v>
      </c>
      <c r="K15748" s="4">
        <v>453178</v>
      </c>
    </row>
    <row r="15749" spans="1:11" x14ac:dyDescent="0.35">
      <c r="A15749" t="s">
        <v>1421</v>
      </c>
      <c r="B15749" t="s">
        <v>2176</v>
      </c>
      <c r="C15749" t="s">
        <v>1897</v>
      </c>
      <c r="D15749" s="4">
        <v>1961</v>
      </c>
      <c r="I15749" s="4">
        <v>1961</v>
      </c>
      <c r="J15749" s="4">
        <v>1961</v>
      </c>
      <c r="K15749" s="4">
        <v>1961</v>
      </c>
    </row>
    <row r="15750" spans="1:11" x14ac:dyDescent="0.35">
      <c r="A15750" t="s">
        <v>1421</v>
      </c>
      <c r="B15750" t="s">
        <v>2158</v>
      </c>
      <c r="C15750" t="s">
        <v>1880</v>
      </c>
      <c r="D15750" s="4">
        <v>363320</v>
      </c>
      <c r="I15750" s="4">
        <v>363320</v>
      </c>
      <c r="J15750" s="4">
        <v>363320</v>
      </c>
      <c r="K15750" s="4">
        <v>363320</v>
      </c>
    </row>
    <row r="15751" spans="1:11" x14ac:dyDescent="0.35">
      <c r="A15751" t="s">
        <v>1421</v>
      </c>
      <c r="B15751" t="s">
        <v>2159</v>
      </c>
      <c r="C15751" t="s">
        <v>1881</v>
      </c>
      <c r="D15751" s="4">
        <v>1021397</v>
      </c>
      <c r="I15751" s="4">
        <v>1021397</v>
      </c>
      <c r="J15751" s="4">
        <v>1021397</v>
      </c>
      <c r="K15751" s="4">
        <v>1021397</v>
      </c>
    </row>
    <row r="15752" spans="1:11" x14ac:dyDescent="0.35">
      <c r="A15752" t="s">
        <v>1421</v>
      </c>
      <c r="B15752" t="s">
        <v>2160</v>
      </c>
      <c r="C15752" t="s">
        <v>1882</v>
      </c>
      <c r="E15752" s="4">
        <v>38514</v>
      </c>
      <c r="I15752" s="4">
        <v>38514</v>
      </c>
      <c r="J15752">
        <v>0</v>
      </c>
      <c r="K15752" s="4">
        <v>0</v>
      </c>
    </row>
    <row r="15753" spans="1:11" x14ac:dyDescent="0.35">
      <c r="A15753" t="s">
        <v>1421</v>
      </c>
      <c r="B15753" t="s">
        <v>2161</v>
      </c>
      <c r="C15753" t="s">
        <v>1883</v>
      </c>
      <c r="D15753" s="4">
        <v>9837</v>
      </c>
      <c r="I15753" s="4">
        <v>9837</v>
      </c>
      <c r="J15753" s="4">
        <v>9837</v>
      </c>
      <c r="K15753" s="4">
        <v>9837</v>
      </c>
    </row>
    <row r="15754" spans="1:11" x14ac:dyDescent="0.35">
      <c r="A15754" t="s">
        <v>1421</v>
      </c>
      <c r="B15754" t="s">
        <v>2162</v>
      </c>
      <c r="C15754" t="s">
        <v>1884</v>
      </c>
      <c r="D15754" s="4">
        <v>107354</v>
      </c>
      <c r="I15754" s="4">
        <v>107354</v>
      </c>
      <c r="J15754" s="4">
        <v>107354</v>
      </c>
      <c r="K15754" s="4">
        <v>107354</v>
      </c>
    </row>
    <row r="15755" spans="1:11" x14ac:dyDescent="0.35">
      <c r="A15755" t="s">
        <v>1421</v>
      </c>
      <c r="B15755" t="s">
        <v>2163</v>
      </c>
      <c r="D15755" s="4">
        <v>1957047</v>
      </c>
      <c r="E15755" s="4">
        <v>38514</v>
      </c>
      <c r="I15755" s="4">
        <v>1995561</v>
      </c>
      <c r="J15755" s="4">
        <v>1957047</v>
      </c>
      <c r="K15755" s="4">
        <v>1957047</v>
      </c>
    </row>
    <row r="15756" spans="1:11" x14ac:dyDescent="0.35">
      <c r="A15756" t="s">
        <v>1421</v>
      </c>
      <c r="B15756" t="s">
        <v>2177</v>
      </c>
      <c r="C15756" t="s">
        <v>1898</v>
      </c>
      <c r="D15756" s="4">
        <v>50000</v>
      </c>
      <c r="I15756" s="4">
        <v>50000</v>
      </c>
      <c r="J15756" s="4">
        <v>50000</v>
      </c>
      <c r="K15756" s="4">
        <v>50000</v>
      </c>
    </row>
    <row r="15757" spans="1:11" x14ac:dyDescent="0.35">
      <c r="A15757" t="s">
        <v>1421</v>
      </c>
      <c r="B15757" t="s">
        <v>2166</v>
      </c>
      <c r="C15757" t="s">
        <v>1888</v>
      </c>
      <c r="E15757" s="4">
        <v>4281600</v>
      </c>
      <c r="I15757" s="4">
        <v>4281600</v>
      </c>
      <c r="J15757">
        <v>0</v>
      </c>
      <c r="K15757" s="4">
        <v>0</v>
      </c>
    </row>
    <row r="15758" spans="1:11" x14ac:dyDescent="0.35">
      <c r="A15758" t="s">
        <v>1421</v>
      </c>
      <c r="B15758" t="s">
        <v>2180</v>
      </c>
      <c r="C15758" t="s">
        <v>1901</v>
      </c>
      <c r="E15758" s="4">
        <v>187500</v>
      </c>
      <c r="I15758" s="4">
        <v>187500</v>
      </c>
      <c r="J15758">
        <v>0</v>
      </c>
      <c r="K15758" s="4">
        <v>0</v>
      </c>
    </row>
    <row r="15759" spans="1:11" x14ac:dyDescent="0.35">
      <c r="A15759" t="s">
        <v>1421</v>
      </c>
      <c r="B15759" t="s">
        <v>2167</v>
      </c>
      <c r="C15759" t="s">
        <v>1889</v>
      </c>
      <c r="E15759" s="4">
        <v>1155000</v>
      </c>
      <c r="I15759" s="4">
        <v>1155000</v>
      </c>
      <c r="J15759">
        <v>0</v>
      </c>
      <c r="K15759" s="4">
        <v>0</v>
      </c>
    </row>
    <row r="15760" spans="1:11" x14ac:dyDescent="0.35">
      <c r="A15760" t="s">
        <v>1421</v>
      </c>
      <c r="B15760" t="s">
        <v>2168</v>
      </c>
      <c r="C15760" t="s">
        <v>1890</v>
      </c>
      <c r="E15760" s="4">
        <v>720000</v>
      </c>
      <c r="I15760" s="4">
        <v>720000</v>
      </c>
      <c r="J15760">
        <v>0</v>
      </c>
      <c r="K15760" s="4">
        <v>0</v>
      </c>
    </row>
    <row r="15761" spans="1:11" x14ac:dyDescent="0.35">
      <c r="A15761" t="s">
        <v>1421</v>
      </c>
      <c r="B15761" t="s">
        <v>2181</v>
      </c>
      <c r="C15761" t="s">
        <v>1902</v>
      </c>
      <c r="E15761" s="4">
        <v>375000</v>
      </c>
      <c r="I15761" s="4">
        <v>375000</v>
      </c>
      <c r="J15761">
        <v>0</v>
      </c>
      <c r="K15761" s="4">
        <v>0</v>
      </c>
    </row>
    <row r="15762" spans="1:11" x14ac:dyDescent="0.35">
      <c r="A15762" t="s">
        <v>1421</v>
      </c>
      <c r="B15762" t="s">
        <v>2169</v>
      </c>
      <c r="D15762" s="4">
        <v>50000</v>
      </c>
      <c r="E15762" s="4">
        <v>6719100</v>
      </c>
      <c r="I15762" s="4">
        <v>6769100</v>
      </c>
      <c r="J15762" s="4">
        <v>50000</v>
      </c>
      <c r="K15762" s="4">
        <v>50000</v>
      </c>
    </row>
    <row r="15763" spans="1:11" x14ac:dyDescent="0.35">
      <c r="A15763" t="s">
        <v>1421</v>
      </c>
      <c r="B15763" t="s">
        <v>2170</v>
      </c>
      <c r="D15763" s="4">
        <v>33728094</v>
      </c>
      <c r="E15763" s="4">
        <v>12398243</v>
      </c>
      <c r="F15763" s="4">
        <v>7737989</v>
      </c>
      <c r="G15763" s="4">
        <v>7182190</v>
      </c>
      <c r="H15763" s="4">
        <v>4553112</v>
      </c>
      <c r="I15763" s="4">
        <v>65599629</v>
      </c>
      <c r="J15763" s="4">
        <f>SUM(D15763,E15763)</f>
        <v>46126337</v>
      </c>
      <c r="K15763" s="4">
        <v>33728094</v>
      </c>
    </row>
    <row r="15764" spans="1:11" x14ac:dyDescent="0.35">
      <c r="A15764" t="s">
        <v>1423</v>
      </c>
      <c r="B15764" t="s">
        <v>2118</v>
      </c>
      <c r="C15764" t="s">
        <v>1843</v>
      </c>
      <c r="D15764" s="4">
        <v>127178581</v>
      </c>
      <c r="E15764" s="4">
        <v>7780945</v>
      </c>
      <c r="F15764" s="4">
        <v>42666400</v>
      </c>
      <c r="I15764" s="4">
        <v>177625926</v>
      </c>
      <c r="J15764" s="4">
        <v>127178581</v>
      </c>
      <c r="K15764" s="4">
        <v>127178581</v>
      </c>
    </row>
    <row r="15765" spans="1:11" x14ac:dyDescent="0.35">
      <c r="A15765" t="s">
        <v>1423</v>
      </c>
      <c r="B15765" t="s">
        <v>2119</v>
      </c>
      <c r="C15765" t="s">
        <v>1844</v>
      </c>
      <c r="D15765" s="4">
        <v>15739708</v>
      </c>
      <c r="E15765" s="4">
        <v>680887</v>
      </c>
      <c r="F15765" s="4">
        <v>136800</v>
      </c>
      <c r="G15765" s="4">
        <v>267837</v>
      </c>
      <c r="H15765" s="4">
        <v>840062</v>
      </c>
      <c r="I15765" s="4">
        <v>17665294</v>
      </c>
      <c r="J15765" s="4">
        <v>15739708</v>
      </c>
      <c r="K15765" s="4">
        <v>15739708</v>
      </c>
    </row>
    <row r="15766" spans="1:11" x14ac:dyDescent="0.35">
      <c r="A15766" t="s">
        <v>1423</v>
      </c>
      <c r="B15766" t="s">
        <v>2120</v>
      </c>
      <c r="C15766" t="s">
        <v>1845</v>
      </c>
      <c r="D15766" s="4">
        <v>11877096</v>
      </c>
      <c r="I15766" s="4">
        <v>11877096</v>
      </c>
      <c r="J15766" s="4">
        <v>11877096</v>
      </c>
      <c r="K15766" s="4">
        <v>11877096</v>
      </c>
    </row>
    <row r="15767" spans="1:11" x14ac:dyDescent="0.35">
      <c r="A15767" t="s">
        <v>1423</v>
      </c>
      <c r="B15767" t="s">
        <v>2121</v>
      </c>
      <c r="D15767" s="4">
        <v>154795385</v>
      </c>
      <c r="E15767" s="4">
        <v>8461832</v>
      </c>
      <c r="F15767" s="4">
        <v>42803200</v>
      </c>
      <c r="G15767" s="4">
        <v>267837</v>
      </c>
      <c r="H15767" s="4">
        <v>840062</v>
      </c>
      <c r="I15767" s="4">
        <v>207168316</v>
      </c>
      <c r="J15767" s="4">
        <v>154795385</v>
      </c>
      <c r="K15767" s="4">
        <v>154795385</v>
      </c>
    </row>
    <row r="15768" spans="1:11" x14ac:dyDescent="0.35">
      <c r="A15768" t="s">
        <v>1423</v>
      </c>
      <c r="B15768" t="s">
        <v>2122</v>
      </c>
      <c r="C15768" t="s">
        <v>1846</v>
      </c>
      <c r="D15768" s="4">
        <v>52812294</v>
      </c>
      <c r="G15768" s="4">
        <v>13968041</v>
      </c>
      <c r="H15768" s="4">
        <v>14648085</v>
      </c>
      <c r="I15768" s="4">
        <v>81428420</v>
      </c>
      <c r="J15768" s="4">
        <v>52812294</v>
      </c>
      <c r="K15768" s="4">
        <v>52812294</v>
      </c>
    </row>
    <row r="15769" spans="1:11" x14ac:dyDescent="0.35">
      <c r="A15769" t="s">
        <v>1423</v>
      </c>
      <c r="B15769" t="s">
        <v>2123</v>
      </c>
      <c r="C15769" t="s">
        <v>1847</v>
      </c>
      <c r="D15769" s="4">
        <v>43949895</v>
      </c>
      <c r="E15769" s="4">
        <v>137613</v>
      </c>
      <c r="F15769" s="4">
        <v>1689189</v>
      </c>
      <c r="H15769" s="4">
        <v>44093</v>
      </c>
      <c r="I15769" s="4">
        <v>45820790</v>
      </c>
      <c r="J15769" s="4">
        <v>43949895</v>
      </c>
      <c r="K15769" s="4">
        <v>43949895</v>
      </c>
    </row>
    <row r="15770" spans="1:11" x14ac:dyDescent="0.35">
      <c r="A15770" t="s">
        <v>1423</v>
      </c>
      <c r="B15770" t="s">
        <v>2124</v>
      </c>
      <c r="C15770" t="s">
        <v>1848</v>
      </c>
      <c r="D15770" s="4">
        <v>89188</v>
      </c>
      <c r="I15770" s="4">
        <v>89188</v>
      </c>
      <c r="J15770" s="4">
        <v>89188</v>
      </c>
      <c r="K15770" s="4">
        <v>89188</v>
      </c>
    </row>
    <row r="15771" spans="1:11" x14ac:dyDescent="0.35">
      <c r="A15771" t="s">
        <v>1423</v>
      </c>
      <c r="B15771" t="s">
        <v>2125</v>
      </c>
      <c r="D15771" s="4">
        <v>96851377</v>
      </c>
      <c r="E15771" s="4">
        <v>137613</v>
      </c>
      <c r="F15771" s="4">
        <v>1689189</v>
      </c>
      <c r="G15771" s="4">
        <v>13968041</v>
      </c>
      <c r="H15771" s="4">
        <v>14692178</v>
      </c>
      <c r="I15771" s="4">
        <v>127338398</v>
      </c>
      <c r="J15771" s="4">
        <v>96851377</v>
      </c>
      <c r="K15771" s="4">
        <v>96851377</v>
      </c>
    </row>
    <row r="15772" spans="1:11" x14ac:dyDescent="0.35">
      <c r="A15772" t="s">
        <v>1423</v>
      </c>
      <c r="B15772" t="s">
        <v>2175</v>
      </c>
      <c r="C15772" t="s">
        <v>1896</v>
      </c>
      <c r="H15772" s="4">
        <v>720445</v>
      </c>
      <c r="I15772" s="4">
        <v>720445</v>
      </c>
      <c r="J15772">
        <v>0</v>
      </c>
      <c r="K15772" s="4">
        <v>0</v>
      </c>
    </row>
    <row r="15773" spans="1:11" x14ac:dyDescent="0.35">
      <c r="A15773" t="s">
        <v>1423</v>
      </c>
      <c r="B15773" t="s">
        <v>2126</v>
      </c>
      <c r="C15773" t="s">
        <v>1850</v>
      </c>
      <c r="H15773" s="4">
        <v>28800000</v>
      </c>
      <c r="I15773" s="4">
        <v>28800000</v>
      </c>
      <c r="J15773">
        <v>0</v>
      </c>
      <c r="K15773" s="4">
        <v>0</v>
      </c>
    </row>
    <row r="15774" spans="1:11" x14ac:dyDescent="0.35">
      <c r="A15774" t="s">
        <v>1423</v>
      </c>
      <c r="B15774" t="s">
        <v>2127</v>
      </c>
      <c r="H15774" s="4">
        <v>29520445</v>
      </c>
      <c r="I15774" s="4">
        <v>29520445</v>
      </c>
      <c r="J15774">
        <v>0</v>
      </c>
      <c r="K15774" s="4">
        <v>0</v>
      </c>
    </row>
    <row r="15775" spans="1:11" x14ac:dyDescent="0.35">
      <c r="A15775" t="s">
        <v>1423</v>
      </c>
      <c r="B15775" t="s">
        <v>2128</v>
      </c>
      <c r="C15775" t="s">
        <v>1851</v>
      </c>
      <c r="D15775" s="4">
        <v>2386730</v>
      </c>
      <c r="I15775" s="4">
        <v>2386730</v>
      </c>
      <c r="J15775" s="4">
        <v>2386730</v>
      </c>
      <c r="K15775" s="4">
        <v>2386730</v>
      </c>
    </row>
    <row r="15776" spans="1:11" x14ac:dyDescent="0.35">
      <c r="A15776" t="s">
        <v>1423</v>
      </c>
      <c r="B15776" t="s">
        <v>2178</v>
      </c>
      <c r="C15776" t="s">
        <v>1899</v>
      </c>
      <c r="F15776" s="4">
        <v>292600</v>
      </c>
      <c r="I15776" s="4">
        <v>292600</v>
      </c>
      <c r="J15776">
        <v>0</v>
      </c>
      <c r="K15776" s="4">
        <v>0</v>
      </c>
    </row>
    <row r="15777" spans="1:11" x14ac:dyDescent="0.35">
      <c r="A15777" t="s">
        <v>1423</v>
      </c>
      <c r="B15777" t="s">
        <v>2129</v>
      </c>
      <c r="C15777" t="s">
        <v>1852</v>
      </c>
      <c r="E15777" s="4">
        <v>81777</v>
      </c>
      <c r="I15777" s="4">
        <v>81777</v>
      </c>
      <c r="J15777">
        <v>0</v>
      </c>
      <c r="K15777" s="4">
        <v>0</v>
      </c>
    </row>
    <row r="15778" spans="1:11" x14ac:dyDescent="0.35">
      <c r="A15778" t="s">
        <v>1423</v>
      </c>
      <c r="B15778" t="s">
        <v>2130</v>
      </c>
      <c r="C15778" t="s">
        <v>1853</v>
      </c>
      <c r="D15778" s="4">
        <v>770</v>
      </c>
      <c r="E15778" s="4">
        <v>26808</v>
      </c>
      <c r="I15778" s="4">
        <v>27578</v>
      </c>
      <c r="J15778" s="4">
        <v>770</v>
      </c>
      <c r="K15778" s="4">
        <v>770</v>
      </c>
    </row>
    <row r="15779" spans="1:11" x14ac:dyDescent="0.35">
      <c r="A15779" t="s">
        <v>1423</v>
      </c>
      <c r="B15779" t="s">
        <v>2172</v>
      </c>
      <c r="C15779" t="s">
        <v>1893</v>
      </c>
      <c r="H15779" s="4">
        <v>4778</v>
      </c>
      <c r="I15779" s="4">
        <v>4778</v>
      </c>
      <c r="J15779">
        <v>0</v>
      </c>
      <c r="K15779" s="4">
        <v>0</v>
      </c>
    </row>
    <row r="15780" spans="1:11" x14ac:dyDescent="0.35">
      <c r="A15780" t="s">
        <v>1423</v>
      </c>
      <c r="B15780" t="s">
        <v>2182</v>
      </c>
      <c r="C15780" t="s">
        <v>1903</v>
      </c>
      <c r="D15780" s="4">
        <v>4508</v>
      </c>
      <c r="I15780" s="4">
        <v>4508</v>
      </c>
      <c r="J15780" s="4">
        <v>4508</v>
      </c>
      <c r="K15780" s="4">
        <v>4508</v>
      </c>
    </row>
    <row r="15781" spans="1:11" x14ac:dyDescent="0.35">
      <c r="A15781" t="s">
        <v>1423</v>
      </c>
      <c r="B15781" t="s">
        <v>2131</v>
      </c>
      <c r="C15781" t="s">
        <v>1854</v>
      </c>
      <c r="D15781" s="4">
        <v>19705</v>
      </c>
      <c r="F15781" s="4">
        <v>2387338</v>
      </c>
      <c r="I15781" s="4">
        <v>2407043</v>
      </c>
      <c r="J15781" s="4">
        <v>19705</v>
      </c>
      <c r="K15781" s="4">
        <v>19705</v>
      </c>
    </row>
    <row r="15782" spans="1:11" x14ac:dyDescent="0.35">
      <c r="A15782" t="s">
        <v>1423</v>
      </c>
      <c r="B15782" t="s">
        <v>2132</v>
      </c>
      <c r="C15782" t="s">
        <v>1855</v>
      </c>
      <c r="D15782" s="4">
        <v>63916</v>
      </c>
      <c r="F15782" s="4">
        <v>1321199</v>
      </c>
      <c r="I15782" s="4">
        <v>1385115</v>
      </c>
      <c r="J15782" s="4">
        <v>63916</v>
      </c>
      <c r="K15782" s="4">
        <v>63916</v>
      </c>
    </row>
    <row r="15783" spans="1:11" x14ac:dyDescent="0.35">
      <c r="A15783" t="s">
        <v>1423</v>
      </c>
      <c r="B15783" t="s">
        <v>2133</v>
      </c>
      <c r="C15783" t="s">
        <v>1856</v>
      </c>
      <c r="F15783" s="4">
        <v>33132</v>
      </c>
      <c r="I15783" s="4">
        <v>33132</v>
      </c>
      <c r="J15783">
        <v>0</v>
      </c>
      <c r="K15783" s="4">
        <v>0</v>
      </c>
    </row>
    <row r="15784" spans="1:11" x14ac:dyDescent="0.35">
      <c r="A15784" t="s">
        <v>1423</v>
      </c>
      <c r="B15784" t="s">
        <v>2134</v>
      </c>
      <c r="C15784" t="s">
        <v>1857</v>
      </c>
      <c r="D15784" s="4">
        <v>1477</v>
      </c>
      <c r="F15784" s="4">
        <v>50922</v>
      </c>
      <c r="I15784" s="4">
        <v>52400</v>
      </c>
      <c r="J15784" s="4">
        <v>1477</v>
      </c>
      <c r="K15784" s="4">
        <v>1477</v>
      </c>
    </row>
    <row r="15785" spans="1:11" x14ac:dyDescent="0.35">
      <c r="A15785" t="s">
        <v>1423</v>
      </c>
      <c r="B15785" t="s">
        <v>2185</v>
      </c>
      <c r="C15785" t="s">
        <v>1906</v>
      </c>
      <c r="H15785" s="4">
        <v>15646</v>
      </c>
      <c r="I15785" s="4">
        <v>15646</v>
      </c>
      <c r="J15785">
        <v>0</v>
      </c>
      <c r="K15785" s="4">
        <v>0</v>
      </c>
    </row>
    <row r="15786" spans="1:11" x14ac:dyDescent="0.35">
      <c r="A15786" t="s">
        <v>1423</v>
      </c>
      <c r="B15786" t="s">
        <v>2135</v>
      </c>
      <c r="C15786" t="s">
        <v>1858</v>
      </c>
      <c r="H15786" s="4">
        <v>204120</v>
      </c>
      <c r="I15786" s="4">
        <v>204120</v>
      </c>
      <c r="J15786">
        <v>0</v>
      </c>
      <c r="K15786" s="4">
        <v>0</v>
      </c>
    </row>
    <row r="15787" spans="1:11" x14ac:dyDescent="0.35">
      <c r="A15787" t="s">
        <v>1423</v>
      </c>
      <c r="B15787" t="s">
        <v>2136</v>
      </c>
      <c r="C15787" t="s">
        <v>1859</v>
      </c>
      <c r="D15787" s="4">
        <v>3</v>
      </c>
      <c r="E15787" s="4">
        <v>1180</v>
      </c>
      <c r="H15787" s="4">
        <v>2330496</v>
      </c>
      <c r="I15787" s="4">
        <v>2331679</v>
      </c>
      <c r="J15787" s="4">
        <v>3</v>
      </c>
      <c r="K15787" s="4">
        <v>3</v>
      </c>
    </row>
    <row r="15788" spans="1:11" x14ac:dyDescent="0.35">
      <c r="A15788" t="s">
        <v>1423</v>
      </c>
      <c r="B15788" t="s">
        <v>2194</v>
      </c>
      <c r="C15788" t="s">
        <v>1915</v>
      </c>
      <c r="F15788" s="4">
        <v>5</v>
      </c>
      <c r="I15788" s="4">
        <v>5</v>
      </c>
      <c r="J15788">
        <v>0</v>
      </c>
      <c r="K15788" s="4">
        <v>0</v>
      </c>
    </row>
    <row r="15789" spans="1:11" x14ac:dyDescent="0.35">
      <c r="A15789" t="s">
        <v>1423</v>
      </c>
      <c r="B15789" t="s">
        <v>2137</v>
      </c>
      <c r="C15789" t="s">
        <v>1860</v>
      </c>
      <c r="F15789" s="4">
        <v>9131055</v>
      </c>
      <c r="I15789" s="4">
        <v>9131055</v>
      </c>
      <c r="J15789">
        <v>0</v>
      </c>
      <c r="K15789" s="4">
        <v>0</v>
      </c>
    </row>
    <row r="15790" spans="1:11" x14ac:dyDescent="0.35">
      <c r="A15790" t="s">
        <v>1423</v>
      </c>
      <c r="B15790" t="s">
        <v>2138</v>
      </c>
      <c r="C15790" t="s">
        <v>1861</v>
      </c>
      <c r="D15790" s="4">
        <v>971741</v>
      </c>
      <c r="I15790" s="4">
        <v>971741</v>
      </c>
      <c r="J15790" s="4">
        <v>971741</v>
      </c>
      <c r="K15790" s="4">
        <v>971741</v>
      </c>
    </row>
    <row r="15791" spans="1:11" x14ac:dyDescent="0.35">
      <c r="A15791" t="s">
        <v>1423</v>
      </c>
      <c r="B15791" t="s">
        <v>2139</v>
      </c>
      <c r="C15791" t="s">
        <v>1862</v>
      </c>
      <c r="F15791" s="4">
        <v>4871463</v>
      </c>
      <c r="I15791" s="4">
        <v>4871463</v>
      </c>
      <c r="J15791">
        <v>0</v>
      </c>
      <c r="K15791" s="4">
        <v>0</v>
      </c>
    </row>
    <row r="15792" spans="1:11" x14ac:dyDescent="0.35">
      <c r="A15792" t="s">
        <v>1423</v>
      </c>
      <c r="B15792" t="s">
        <v>2192</v>
      </c>
      <c r="C15792" t="s">
        <v>1913</v>
      </c>
      <c r="F15792" s="4">
        <v>228681</v>
      </c>
      <c r="H15792" s="4">
        <v>228681</v>
      </c>
      <c r="I15792" s="4">
        <v>457363</v>
      </c>
      <c r="J15792">
        <v>0</v>
      </c>
      <c r="K15792" s="4">
        <v>0</v>
      </c>
    </row>
    <row r="15793" spans="1:11" x14ac:dyDescent="0.35">
      <c r="A15793" t="s">
        <v>1423</v>
      </c>
      <c r="B15793" t="s">
        <v>2141</v>
      </c>
      <c r="D15793" s="4">
        <v>3448851</v>
      </c>
      <c r="E15793" s="4">
        <v>109766</v>
      </c>
      <c r="F15793" s="4">
        <v>18316396</v>
      </c>
      <c r="H15793" s="4">
        <v>2783722</v>
      </c>
      <c r="I15793" s="4">
        <v>24658735</v>
      </c>
      <c r="J15793" s="4">
        <v>3448851</v>
      </c>
      <c r="K15793" s="4">
        <v>3448851</v>
      </c>
    </row>
    <row r="15794" spans="1:11" x14ac:dyDescent="0.35">
      <c r="A15794" t="s">
        <v>1423</v>
      </c>
      <c r="B15794" t="s">
        <v>2142</v>
      </c>
      <c r="C15794" t="s">
        <v>1864</v>
      </c>
      <c r="G15794" s="4">
        <v>11158</v>
      </c>
      <c r="H15794" s="4">
        <v>22317</v>
      </c>
      <c r="I15794" s="4">
        <v>33475</v>
      </c>
      <c r="J15794">
        <v>0</v>
      </c>
      <c r="K15794" s="4">
        <v>0</v>
      </c>
    </row>
    <row r="15795" spans="1:11" x14ac:dyDescent="0.35">
      <c r="A15795" t="s">
        <v>1423</v>
      </c>
      <c r="B15795" t="s">
        <v>2143</v>
      </c>
      <c r="C15795" t="s">
        <v>1865</v>
      </c>
      <c r="D15795" s="4">
        <v>3488</v>
      </c>
      <c r="E15795" s="4">
        <v>0</v>
      </c>
      <c r="H15795" s="4">
        <v>129584</v>
      </c>
      <c r="I15795" s="4">
        <v>133072</v>
      </c>
      <c r="J15795" s="4">
        <v>3488</v>
      </c>
      <c r="K15795" s="4">
        <v>3488</v>
      </c>
    </row>
    <row r="15796" spans="1:11" x14ac:dyDescent="0.35">
      <c r="A15796" t="s">
        <v>1423</v>
      </c>
      <c r="B15796" t="s">
        <v>2144</v>
      </c>
      <c r="C15796" t="s">
        <v>1866</v>
      </c>
      <c r="I15796" s="4">
        <v>0</v>
      </c>
      <c r="J15796">
        <v>0</v>
      </c>
      <c r="K15796" s="4">
        <v>0</v>
      </c>
    </row>
    <row r="15797" spans="1:11" x14ac:dyDescent="0.35">
      <c r="A15797" t="s">
        <v>1423</v>
      </c>
      <c r="B15797" t="s">
        <v>2145</v>
      </c>
      <c r="C15797" t="s">
        <v>1867</v>
      </c>
      <c r="D15797" s="4">
        <v>1941150</v>
      </c>
      <c r="E15797" s="4">
        <v>882858</v>
      </c>
      <c r="F15797" s="4">
        <v>13500</v>
      </c>
      <c r="G15797" s="4">
        <v>4500</v>
      </c>
      <c r="H15797" s="4">
        <v>7834375</v>
      </c>
      <c r="I15797" s="4">
        <v>10676384</v>
      </c>
      <c r="J15797" s="4">
        <v>1941150</v>
      </c>
      <c r="K15797" s="4">
        <v>1941150</v>
      </c>
    </row>
    <row r="15798" spans="1:11" x14ac:dyDescent="0.35">
      <c r="A15798" t="s">
        <v>1423</v>
      </c>
      <c r="B15798" t="s">
        <v>2146</v>
      </c>
      <c r="C15798" t="s">
        <v>1868</v>
      </c>
      <c r="D15798" s="4">
        <v>1479989</v>
      </c>
      <c r="E15798" s="4">
        <v>63702</v>
      </c>
      <c r="H15798" s="4">
        <v>20425990</v>
      </c>
      <c r="I15798" s="4">
        <v>21969682</v>
      </c>
      <c r="J15798" s="4">
        <v>1479989</v>
      </c>
      <c r="K15798" s="4">
        <v>1479989</v>
      </c>
    </row>
    <row r="15799" spans="1:11" x14ac:dyDescent="0.35">
      <c r="A15799" t="s">
        <v>1423</v>
      </c>
      <c r="B15799" t="s">
        <v>2173</v>
      </c>
      <c r="C15799" t="s">
        <v>1894</v>
      </c>
      <c r="D15799" s="4">
        <v>33344</v>
      </c>
      <c r="I15799" s="4">
        <v>33344</v>
      </c>
      <c r="J15799" s="4">
        <v>33344</v>
      </c>
      <c r="K15799" s="4">
        <v>33344</v>
      </c>
    </row>
    <row r="15800" spans="1:11" x14ac:dyDescent="0.35">
      <c r="A15800" t="s">
        <v>1423</v>
      </c>
      <c r="B15800" t="s">
        <v>2147</v>
      </c>
      <c r="C15800" t="s">
        <v>1869</v>
      </c>
      <c r="D15800" s="4">
        <v>15408</v>
      </c>
      <c r="E15800" s="4">
        <v>0</v>
      </c>
      <c r="H15800" s="4">
        <v>5347200</v>
      </c>
      <c r="I15800" s="4">
        <v>5362608</v>
      </c>
      <c r="J15800" s="4">
        <v>15408</v>
      </c>
      <c r="K15800" s="4">
        <v>15408</v>
      </c>
    </row>
    <row r="15801" spans="1:11" x14ac:dyDescent="0.35">
      <c r="A15801" t="s">
        <v>1423</v>
      </c>
      <c r="B15801" t="s">
        <v>2148</v>
      </c>
      <c r="C15801" t="s">
        <v>1870</v>
      </c>
      <c r="D15801" s="4">
        <v>193836</v>
      </c>
      <c r="E15801" s="4">
        <v>21467935</v>
      </c>
      <c r="F15801" s="4">
        <v>416000</v>
      </c>
      <c r="H15801" s="4">
        <v>64000</v>
      </c>
      <c r="I15801" s="4">
        <v>22141771</v>
      </c>
      <c r="J15801" s="4">
        <v>193836</v>
      </c>
      <c r="K15801" s="4">
        <v>193836</v>
      </c>
    </row>
    <row r="15802" spans="1:11" x14ac:dyDescent="0.35">
      <c r="A15802" t="s">
        <v>1423</v>
      </c>
      <c r="B15802" t="s">
        <v>2149</v>
      </c>
      <c r="C15802" t="s">
        <v>1871</v>
      </c>
      <c r="D15802" s="4">
        <v>23554</v>
      </c>
      <c r="G15802" s="4">
        <v>12990000</v>
      </c>
      <c r="H15802" s="4">
        <v>212008</v>
      </c>
      <c r="I15802" s="4">
        <v>13225563</v>
      </c>
      <c r="J15802" s="4">
        <v>23554</v>
      </c>
      <c r="K15802" s="4">
        <v>23554</v>
      </c>
    </row>
    <row r="15803" spans="1:11" x14ac:dyDescent="0.35">
      <c r="A15803" t="s">
        <v>1423</v>
      </c>
      <c r="B15803" t="s">
        <v>2150</v>
      </c>
      <c r="C15803" t="s">
        <v>1872</v>
      </c>
      <c r="D15803" s="4">
        <v>1078000</v>
      </c>
      <c r="I15803" s="4">
        <v>1078000</v>
      </c>
      <c r="J15803" s="4">
        <v>1078000</v>
      </c>
      <c r="K15803" s="4">
        <v>1078000</v>
      </c>
    </row>
    <row r="15804" spans="1:11" x14ac:dyDescent="0.35">
      <c r="A15804" t="s">
        <v>1423</v>
      </c>
      <c r="B15804" t="s">
        <v>2152</v>
      </c>
      <c r="C15804" t="s">
        <v>1874</v>
      </c>
      <c r="D15804" s="4">
        <v>2766</v>
      </c>
      <c r="I15804" s="4">
        <v>2766</v>
      </c>
      <c r="J15804" s="4">
        <v>2766</v>
      </c>
      <c r="K15804" s="4">
        <v>2766</v>
      </c>
    </row>
    <row r="15805" spans="1:11" x14ac:dyDescent="0.35">
      <c r="A15805" t="s">
        <v>1423</v>
      </c>
      <c r="B15805" t="s">
        <v>2153</v>
      </c>
      <c r="C15805" t="s">
        <v>1875</v>
      </c>
      <c r="H15805" s="4">
        <v>174363</v>
      </c>
      <c r="I15805" s="4">
        <v>174363</v>
      </c>
      <c r="J15805">
        <v>0</v>
      </c>
      <c r="K15805" s="4">
        <v>0</v>
      </c>
    </row>
    <row r="15806" spans="1:11" x14ac:dyDescent="0.35">
      <c r="A15806" t="s">
        <v>1423</v>
      </c>
      <c r="B15806" t="s">
        <v>2154</v>
      </c>
      <c r="C15806" t="s">
        <v>1876</v>
      </c>
      <c r="D15806" s="4">
        <v>285262</v>
      </c>
      <c r="E15806" s="4">
        <v>0</v>
      </c>
      <c r="H15806" s="4">
        <v>1580880</v>
      </c>
      <c r="I15806" s="4">
        <v>1866142</v>
      </c>
      <c r="J15806" s="4">
        <v>285262</v>
      </c>
      <c r="K15806" s="4">
        <v>285262</v>
      </c>
    </row>
    <row r="15807" spans="1:11" x14ac:dyDescent="0.35">
      <c r="A15807" t="s">
        <v>1423</v>
      </c>
      <c r="B15807" t="s">
        <v>2155</v>
      </c>
      <c r="C15807" t="s">
        <v>1877</v>
      </c>
      <c r="D15807" s="4">
        <v>158443</v>
      </c>
      <c r="E15807" s="4">
        <v>0</v>
      </c>
      <c r="I15807" s="4">
        <v>158443</v>
      </c>
      <c r="J15807" s="4">
        <v>158443</v>
      </c>
      <c r="K15807" s="4">
        <v>158443</v>
      </c>
    </row>
    <row r="15808" spans="1:11" x14ac:dyDescent="0.35">
      <c r="A15808" t="s">
        <v>1423</v>
      </c>
      <c r="B15808" t="s">
        <v>2156</v>
      </c>
      <c r="D15808" s="4">
        <v>5215241</v>
      </c>
      <c r="E15808" s="4">
        <v>22414495</v>
      </c>
      <c r="F15808" s="4">
        <v>429500</v>
      </c>
      <c r="G15808" s="4">
        <v>13005658</v>
      </c>
      <c r="H15808" s="4">
        <v>35790718</v>
      </c>
      <c r="I15808" s="4">
        <v>76855613</v>
      </c>
      <c r="J15808" s="4">
        <v>5215241</v>
      </c>
      <c r="K15808" s="4">
        <v>5215241</v>
      </c>
    </row>
    <row r="15809" spans="1:11" x14ac:dyDescent="0.35">
      <c r="A15809" t="s">
        <v>1423</v>
      </c>
      <c r="B15809" t="s">
        <v>2157</v>
      </c>
      <c r="C15809" t="s">
        <v>1879</v>
      </c>
      <c r="D15809" s="4">
        <v>9828864</v>
      </c>
      <c r="I15809" s="4">
        <v>9828864</v>
      </c>
      <c r="J15809" s="4">
        <v>9828864</v>
      </c>
      <c r="K15809" s="4">
        <v>9828864</v>
      </c>
    </row>
    <row r="15810" spans="1:11" x14ac:dyDescent="0.35">
      <c r="A15810" t="s">
        <v>1423</v>
      </c>
      <c r="B15810" t="s">
        <v>2186</v>
      </c>
      <c r="C15810" t="s">
        <v>1907</v>
      </c>
      <c r="D15810" s="4">
        <v>6866</v>
      </c>
      <c r="I15810" s="4">
        <v>6866</v>
      </c>
      <c r="J15810" s="4">
        <v>6866</v>
      </c>
      <c r="K15810" s="4">
        <v>6866</v>
      </c>
    </row>
    <row r="15811" spans="1:11" x14ac:dyDescent="0.35">
      <c r="A15811" t="s">
        <v>1423</v>
      </c>
      <c r="B15811" t="s">
        <v>2176</v>
      </c>
      <c r="C15811" t="s">
        <v>1897</v>
      </c>
      <c r="D15811" s="4">
        <v>2585</v>
      </c>
      <c r="I15811" s="4">
        <v>2585</v>
      </c>
      <c r="J15811" s="4">
        <v>2585</v>
      </c>
      <c r="K15811" s="4">
        <v>2585</v>
      </c>
    </row>
    <row r="15812" spans="1:11" x14ac:dyDescent="0.35">
      <c r="A15812" t="s">
        <v>1423</v>
      </c>
      <c r="B15812" t="s">
        <v>2158</v>
      </c>
      <c r="C15812" t="s">
        <v>1880</v>
      </c>
      <c r="D15812" s="4">
        <v>1254843</v>
      </c>
      <c r="I15812" s="4">
        <v>1254843</v>
      </c>
      <c r="J15812" s="4">
        <v>1254843</v>
      </c>
      <c r="K15812" s="4">
        <v>1254843</v>
      </c>
    </row>
    <row r="15813" spans="1:11" x14ac:dyDescent="0.35">
      <c r="A15813" t="s">
        <v>1423</v>
      </c>
      <c r="B15813" t="s">
        <v>2159</v>
      </c>
      <c r="C15813" t="s">
        <v>1881</v>
      </c>
      <c r="D15813" s="4">
        <v>3175113</v>
      </c>
      <c r="I15813" s="4">
        <v>3175113</v>
      </c>
      <c r="J15813" s="4">
        <v>3175113</v>
      </c>
      <c r="K15813" s="4">
        <v>3175113</v>
      </c>
    </row>
    <row r="15814" spans="1:11" x14ac:dyDescent="0.35">
      <c r="A15814" t="s">
        <v>1423</v>
      </c>
      <c r="B15814" t="s">
        <v>2174</v>
      </c>
      <c r="C15814" t="s">
        <v>1895</v>
      </c>
      <c r="D15814" s="4">
        <v>2552817</v>
      </c>
      <c r="I15814" s="4">
        <v>2552817</v>
      </c>
      <c r="J15814" s="4">
        <v>2552817</v>
      </c>
      <c r="K15814" s="4">
        <v>2552817</v>
      </c>
    </row>
    <row r="15815" spans="1:11" x14ac:dyDescent="0.35">
      <c r="A15815" t="s">
        <v>1423</v>
      </c>
      <c r="B15815" t="s">
        <v>2160</v>
      </c>
      <c r="C15815" t="s">
        <v>1882</v>
      </c>
      <c r="D15815" s="4">
        <v>96284</v>
      </c>
      <c r="E15815" s="4">
        <v>398890</v>
      </c>
      <c r="I15815" s="4">
        <v>495174</v>
      </c>
      <c r="J15815" s="4">
        <v>96284</v>
      </c>
      <c r="K15815" s="4">
        <v>96284</v>
      </c>
    </row>
    <row r="15816" spans="1:11" x14ac:dyDescent="0.35">
      <c r="A15816" t="s">
        <v>1423</v>
      </c>
      <c r="B15816" t="s">
        <v>2161</v>
      </c>
      <c r="C15816" t="s">
        <v>1883</v>
      </c>
      <c r="D15816" s="4">
        <v>59051</v>
      </c>
      <c r="I15816" s="4">
        <v>59051</v>
      </c>
      <c r="J15816" s="4">
        <v>59051</v>
      </c>
      <c r="K15816" s="4">
        <v>59051</v>
      </c>
    </row>
    <row r="15817" spans="1:11" x14ac:dyDescent="0.35">
      <c r="A15817" t="s">
        <v>1423</v>
      </c>
      <c r="B15817" t="s">
        <v>2163</v>
      </c>
      <c r="D15817" s="4">
        <v>16976422</v>
      </c>
      <c r="E15817" s="4">
        <v>398890</v>
      </c>
      <c r="I15817" s="4">
        <v>17375312</v>
      </c>
      <c r="J15817" s="4">
        <v>16976422</v>
      </c>
      <c r="K15817" s="4">
        <v>16976422</v>
      </c>
    </row>
    <row r="15818" spans="1:11" x14ac:dyDescent="0.35">
      <c r="A15818" t="s">
        <v>1423</v>
      </c>
      <c r="B15818" t="s">
        <v>2183</v>
      </c>
      <c r="C15818" t="s">
        <v>1904</v>
      </c>
      <c r="D15818" s="4">
        <v>500000</v>
      </c>
      <c r="I15818" s="4">
        <v>500000</v>
      </c>
      <c r="J15818" s="4">
        <v>500000</v>
      </c>
      <c r="K15818" s="4">
        <v>500000</v>
      </c>
    </row>
    <row r="15819" spans="1:11" x14ac:dyDescent="0.35">
      <c r="A15819" t="s">
        <v>1423</v>
      </c>
      <c r="B15819" t="s">
        <v>2166</v>
      </c>
      <c r="C15819" t="s">
        <v>1888</v>
      </c>
      <c r="H15819" s="4">
        <v>9600000</v>
      </c>
      <c r="I15819" s="4">
        <v>9600000</v>
      </c>
      <c r="J15819">
        <v>0</v>
      </c>
      <c r="K15819" s="4">
        <v>0</v>
      </c>
    </row>
    <row r="15820" spans="1:11" x14ac:dyDescent="0.35">
      <c r="A15820" t="s">
        <v>1423</v>
      </c>
      <c r="B15820" t="s">
        <v>2180</v>
      </c>
      <c r="C15820" t="s">
        <v>1901</v>
      </c>
      <c r="E15820" s="4">
        <v>5625000</v>
      </c>
      <c r="I15820" s="4">
        <v>5625000</v>
      </c>
      <c r="J15820">
        <v>0</v>
      </c>
      <c r="K15820" s="4">
        <v>0</v>
      </c>
    </row>
    <row r="15821" spans="1:11" x14ac:dyDescent="0.35">
      <c r="A15821" t="s">
        <v>1423</v>
      </c>
      <c r="B15821" t="s">
        <v>2167</v>
      </c>
      <c r="C15821" t="s">
        <v>1889</v>
      </c>
      <c r="E15821" s="4">
        <v>5250000</v>
      </c>
      <c r="I15821" s="4">
        <v>5250000</v>
      </c>
      <c r="J15821">
        <v>0</v>
      </c>
      <c r="K15821" s="4">
        <v>0</v>
      </c>
    </row>
    <row r="15822" spans="1:11" x14ac:dyDescent="0.35">
      <c r="A15822" t="s">
        <v>1423</v>
      </c>
      <c r="B15822" t="s">
        <v>2168</v>
      </c>
      <c r="C15822" t="s">
        <v>1890</v>
      </c>
      <c r="E15822" s="4">
        <v>3750000</v>
      </c>
      <c r="I15822" s="4">
        <v>3750000</v>
      </c>
      <c r="J15822">
        <v>0</v>
      </c>
      <c r="K15822" s="4">
        <v>0</v>
      </c>
    </row>
    <row r="15823" spans="1:11" x14ac:dyDescent="0.35">
      <c r="A15823" t="s">
        <v>1423</v>
      </c>
      <c r="B15823" t="s">
        <v>2181</v>
      </c>
      <c r="C15823" t="s">
        <v>1902</v>
      </c>
      <c r="E15823" s="4">
        <v>11250000</v>
      </c>
      <c r="I15823" s="4">
        <v>11250000</v>
      </c>
      <c r="J15823">
        <v>0</v>
      </c>
      <c r="K15823" s="4">
        <v>0</v>
      </c>
    </row>
    <row r="15824" spans="1:11" x14ac:dyDescent="0.35">
      <c r="A15824" t="s">
        <v>1423</v>
      </c>
      <c r="B15824" t="s">
        <v>2169</v>
      </c>
      <c r="D15824" s="4">
        <v>500000</v>
      </c>
      <c r="E15824" s="4">
        <v>25875000</v>
      </c>
      <c r="H15824" s="4">
        <v>9600000</v>
      </c>
      <c r="I15824" s="4">
        <v>35975000</v>
      </c>
      <c r="J15824" s="4">
        <v>500000</v>
      </c>
      <c r="K15824" s="4">
        <v>500000</v>
      </c>
    </row>
    <row r="15825" spans="1:11" x14ac:dyDescent="0.35">
      <c r="A15825" t="s">
        <v>1423</v>
      </c>
      <c r="B15825" t="s">
        <v>2170</v>
      </c>
      <c r="D15825" s="4">
        <v>277787277</v>
      </c>
      <c r="E15825" s="4">
        <v>57397596</v>
      </c>
      <c r="F15825" s="4">
        <v>63238285</v>
      </c>
      <c r="G15825" s="4">
        <v>27241536</v>
      </c>
      <c r="H15825" s="4">
        <v>93227125</v>
      </c>
      <c r="I15825" s="4">
        <v>518891819</v>
      </c>
      <c r="J15825" s="4">
        <f>SUM(D15825,E15825)</f>
        <v>335184873</v>
      </c>
      <c r="K15825" s="4">
        <v>277787277</v>
      </c>
    </row>
    <row r="15826" spans="1:11" x14ac:dyDescent="0.35">
      <c r="A15826" t="s">
        <v>1426</v>
      </c>
      <c r="B15826" t="s">
        <v>2118</v>
      </c>
      <c r="C15826" t="s">
        <v>1843</v>
      </c>
      <c r="D15826" s="4">
        <v>75364424</v>
      </c>
      <c r="E15826" s="4">
        <v>35551957</v>
      </c>
      <c r="F15826" s="4">
        <v>39820200</v>
      </c>
      <c r="I15826" s="4">
        <v>150736581</v>
      </c>
      <c r="J15826" s="4">
        <v>75364424</v>
      </c>
      <c r="K15826" s="4">
        <v>75364424</v>
      </c>
    </row>
    <row r="15827" spans="1:11" x14ac:dyDescent="0.35">
      <c r="A15827" t="s">
        <v>1426</v>
      </c>
      <c r="B15827" t="s">
        <v>2119</v>
      </c>
      <c r="C15827" t="s">
        <v>1844</v>
      </c>
      <c r="D15827" s="4">
        <v>15655738</v>
      </c>
      <c r="E15827" s="4">
        <v>546276</v>
      </c>
      <c r="F15827" s="4">
        <v>119250</v>
      </c>
      <c r="G15827" s="4">
        <v>486828</v>
      </c>
      <c r="H15827" s="4">
        <v>426254</v>
      </c>
      <c r="I15827" s="4">
        <v>17234346</v>
      </c>
      <c r="J15827" s="4">
        <v>15655738</v>
      </c>
      <c r="K15827" s="4">
        <v>15655738</v>
      </c>
    </row>
    <row r="15828" spans="1:11" x14ac:dyDescent="0.35">
      <c r="A15828" t="s">
        <v>1426</v>
      </c>
      <c r="B15828" t="s">
        <v>2120</v>
      </c>
      <c r="C15828" t="s">
        <v>1845</v>
      </c>
      <c r="D15828" s="4">
        <v>11697971</v>
      </c>
      <c r="I15828" s="4">
        <v>11697971</v>
      </c>
      <c r="J15828" s="4">
        <v>11697971</v>
      </c>
      <c r="K15828" s="4">
        <v>11697971</v>
      </c>
    </row>
    <row r="15829" spans="1:11" x14ac:dyDescent="0.35">
      <c r="A15829" t="s">
        <v>1426</v>
      </c>
      <c r="B15829" t="s">
        <v>2121</v>
      </c>
      <c r="D15829" s="4">
        <v>102718133</v>
      </c>
      <c r="E15829" s="4">
        <v>36098233</v>
      </c>
      <c r="F15829" s="4">
        <v>39939450</v>
      </c>
      <c r="G15829" s="4">
        <v>486828</v>
      </c>
      <c r="H15829" s="4">
        <v>426254</v>
      </c>
      <c r="I15829" s="4">
        <v>179668897</v>
      </c>
      <c r="J15829" s="4">
        <v>102718133</v>
      </c>
      <c r="K15829" s="4">
        <v>102718133</v>
      </c>
    </row>
    <row r="15830" spans="1:11" x14ac:dyDescent="0.35">
      <c r="A15830" t="s">
        <v>1426</v>
      </c>
      <c r="B15830" t="s">
        <v>2122</v>
      </c>
      <c r="C15830" t="s">
        <v>1846</v>
      </c>
      <c r="D15830" s="4">
        <v>90088764</v>
      </c>
      <c r="I15830" s="4">
        <v>90088764</v>
      </c>
      <c r="J15830" s="4">
        <v>90088764</v>
      </c>
      <c r="K15830" s="4">
        <v>90088764</v>
      </c>
    </row>
    <row r="15831" spans="1:11" x14ac:dyDescent="0.35">
      <c r="A15831" t="s">
        <v>1426</v>
      </c>
      <c r="B15831" t="s">
        <v>2123</v>
      </c>
      <c r="C15831" t="s">
        <v>1847</v>
      </c>
      <c r="D15831" s="4">
        <v>42584967</v>
      </c>
      <c r="F15831" s="4">
        <v>2094595</v>
      </c>
      <c r="G15831" s="4">
        <v>202703</v>
      </c>
      <c r="H15831" s="4">
        <v>52054</v>
      </c>
      <c r="I15831" s="4">
        <v>44934318</v>
      </c>
      <c r="J15831" s="4">
        <v>42584967</v>
      </c>
      <c r="K15831" s="4">
        <v>42584967</v>
      </c>
    </row>
    <row r="15832" spans="1:11" x14ac:dyDescent="0.35">
      <c r="A15832" t="s">
        <v>1426</v>
      </c>
      <c r="B15832" t="s">
        <v>2124</v>
      </c>
      <c r="C15832" t="s">
        <v>1848</v>
      </c>
      <c r="D15832" s="4">
        <v>853191</v>
      </c>
      <c r="E15832" s="4">
        <v>3485</v>
      </c>
      <c r="I15832" s="4">
        <v>856676</v>
      </c>
      <c r="J15832" s="4">
        <v>853191</v>
      </c>
      <c r="K15832" s="4">
        <v>853191</v>
      </c>
    </row>
    <row r="15833" spans="1:11" x14ac:dyDescent="0.35">
      <c r="A15833" t="s">
        <v>1426</v>
      </c>
      <c r="B15833" t="s">
        <v>2125</v>
      </c>
      <c r="D15833" s="4">
        <v>133526922</v>
      </c>
      <c r="E15833" s="4">
        <v>3485</v>
      </c>
      <c r="F15833" s="4">
        <v>2094595</v>
      </c>
      <c r="G15833" s="4">
        <v>202703</v>
      </c>
      <c r="H15833" s="4">
        <v>52054</v>
      </c>
      <c r="I15833" s="4">
        <v>135879759</v>
      </c>
      <c r="J15833" s="4">
        <v>133526922</v>
      </c>
      <c r="K15833" s="4">
        <v>133526922</v>
      </c>
    </row>
    <row r="15834" spans="1:11" x14ac:dyDescent="0.35">
      <c r="A15834" t="s">
        <v>1426</v>
      </c>
      <c r="B15834" t="s">
        <v>2126</v>
      </c>
      <c r="C15834" t="s">
        <v>1850</v>
      </c>
      <c r="F15834" s="4">
        <v>25600000</v>
      </c>
      <c r="I15834" s="4">
        <v>25600000</v>
      </c>
      <c r="J15834">
        <v>0</v>
      </c>
      <c r="K15834" s="4">
        <v>0</v>
      </c>
    </row>
    <row r="15835" spans="1:11" x14ac:dyDescent="0.35">
      <c r="A15835" t="s">
        <v>1426</v>
      </c>
      <c r="B15835" t="s">
        <v>2127</v>
      </c>
      <c r="F15835" s="4">
        <v>25600000</v>
      </c>
      <c r="I15835" s="4">
        <v>25600000</v>
      </c>
      <c r="J15835">
        <v>0</v>
      </c>
      <c r="K15835" s="4">
        <v>0</v>
      </c>
    </row>
    <row r="15836" spans="1:11" x14ac:dyDescent="0.35">
      <c r="A15836" t="s">
        <v>1426</v>
      </c>
      <c r="B15836" t="s">
        <v>2128</v>
      </c>
      <c r="C15836" t="s">
        <v>1851</v>
      </c>
      <c r="D15836" s="4">
        <v>2676890</v>
      </c>
      <c r="I15836" s="4">
        <v>2676890</v>
      </c>
      <c r="J15836" s="4">
        <v>2676890</v>
      </c>
      <c r="K15836" s="4">
        <v>2676890</v>
      </c>
    </row>
    <row r="15837" spans="1:11" x14ac:dyDescent="0.35">
      <c r="A15837" t="s">
        <v>1426</v>
      </c>
      <c r="B15837" t="s">
        <v>2129</v>
      </c>
      <c r="C15837" t="s">
        <v>1852</v>
      </c>
      <c r="D15837" s="4">
        <v>55881</v>
      </c>
      <c r="I15837" s="4">
        <v>55881</v>
      </c>
      <c r="J15837" s="4">
        <v>55881</v>
      </c>
      <c r="K15837" s="4">
        <v>55881</v>
      </c>
    </row>
    <row r="15838" spans="1:11" x14ac:dyDescent="0.35">
      <c r="A15838" t="s">
        <v>1426</v>
      </c>
      <c r="B15838" t="s">
        <v>2130</v>
      </c>
      <c r="C15838" t="s">
        <v>1853</v>
      </c>
      <c r="D15838" s="4">
        <v>62925</v>
      </c>
      <c r="F15838" s="4">
        <v>32765</v>
      </c>
      <c r="I15838" s="4">
        <v>95691</v>
      </c>
      <c r="J15838" s="4">
        <v>62925</v>
      </c>
      <c r="K15838" s="4">
        <v>62925</v>
      </c>
    </row>
    <row r="15839" spans="1:11" x14ac:dyDescent="0.35">
      <c r="A15839" t="s">
        <v>1426</v>
      </c>
      <c r="B15839" t="s">
        <v>2172</v>
      </c>
      <c r="C15839" t="s">
        <v>1893</v>
      </c>
      <c r="F15839" s="4">
        <v>7167</v>
      </c>
      <c r="I15839" s="4">
        <v>7167</v>
      </c>
      <c r="J15839">
        <v>0</v>
      </c>
      <c r="K15839" s="4">
        <v>0</v>
      </c>
    </row>
    <row r="15840" spans="1:11" x14ac:dyDescent="0.35">
      <c r="A15840" t="s">
        <v>1426</v>
      </c>
      <c r="B15840" t="s">
        <v>2131</v>
      </c>
      <c r="C15840" t="s">
        <v>1854</v>
      </c>
      <c r="D15840" s="4">
        <v>1869521</v>
      </c>
      <c r="I15840" s="4">
        <v>1869521</v>
      </c>
      <c r="J15840" s="4">
        <v>1869521</v>
      </c>
      <c r="K15840" s="4">
        <v>1869521</v>
      </c>
    </row>
    <row r="15841" spans="1:11" x14ac:dyDescent="0.35">
      <c r="A15841" t="s">
        <v>1426</v>
      </c>
      <c r="B15841" t="s">
        <v>2197</v>
      </c>
      <c r="C15841" t="s">
        <v>1919</v>
      </c>
      <c r="D15841" s="4">
        <v>314689</v>
      </c>
      <c r="E15841" s="4">
        <v>98766</v>
      </c>
      <c r="I15841" s="4">
        <v>413455</v>
      </c>
      <c r="J15841" s="4">
        <v>314689</v>
      </c>
      <c r="K15841" s="4">
        <v>314689</v>
      </c>
    </row>
    <row r="15842" spans="1:11" x14ac:dyDescent="0.35">
      <c r="A15842" t="s">
        <v>1426</v>
      </c>
      <c r="B15842" t="s">
        <v>2200</v>
      </c>
      <c r="C15842" t="s">
        <v>1926</v>
      </c>
      <c r="D15842" s="4">
        <v>2802349</v>
      </c>
      <c r="E15842" s="4">
        <v>116406</v>
      </c>
      <c r="I15842" s="4">
        <v>2918755</v>
      </c>
      <c r="J15842" s="4">
        <v>2802349</v>
      </c>
      <c r="K15842" s="4">
        <v>2802349</v>
      </c>
    </row>
    <row r="15843" spans="1:11" x14ac:dyDescent="0.35">
      <c r="A15843" t="s">
        <v>1426</v>
      </c>
      <c r="B15843" t="s">
        <v>2132</v>
      </c>
      <c r="C15843" t="s">
        <v>1855</v>
      </c>
      <c r="D15843" s="4">
        <v>1242880</v>
      </c>
      <c r="E15843" s="4">
        <v>229249</v>
      </c>
      <c r="F15843" s="4">
        <v>654794</v>
      </c>
      <c r="G15843" s="4">
        <v>55619</v>
      </c>
      <c r="I15843" s="4">
        <v>2182542</v>
      </c>
      <c r="J15843" s="4">
        <v>1242880</v>
      </c>
      <c r="K15843" s="4">
        <v>1242880</v>
      </c>
    </row>
    <row r="15844" spans="1:11" x14ac:dyDescent="0.35">
      <c r="A15844" t="s">
        <v>1426</v>
      </c>
      <c r="B15844" t="s">
        <v>2133</v>
      </c>
      <c r="C15844" t="s">
        <v>1856</v>
      </c>
      <c r="D15844" s="4">
        <v>33132</v>
      </c>
      <c r="F15844" s="4">
        <v>29719</v>
      </c>
      <c r="I15844" s="4">
        <v>62851</v>
      </c>
      <c r="J15844" s="4">
        <v>33132</v>
      </c>
      <c r="K15844" s="4">
        <v>33132</v>
      </c>
    </row>
    <row r="15845" spans="1:11" x14ac:dyDescent="0.35">
      <c r="A15845" t="s">
        <v>1426</v>
      </c>
      <c r="B15845" t="s">
        <v>2134</v>
      </c>
      <c r="C15845" t="s">
        <v>1857</v>
      </c>
      <c r="D15845" s="4">
        <v>101845</v>
      </c>
      <c r="I15845" s="4">
        <v>101845</v>
      </c>
      <c r="J15845" s="4">
        <v>101845</v>
      </c>
      <c r="K15845" s="4">
        <v>101845</v>
      </c>
    </row>
    <row r="15846" spans="1:11" x14ac:dyDescent="0.35">
      <c r="A15846" t="s">
        <v>1426</v>
      </c>
      <c r="B15846" t="s">
        <v>2185</v>
      </c>
      <c r="C15846" t="s">
        <v>1906</v>
      </c>
      <c r="D15846" s="4">
        <v>566</v>
      </c>
      <c r="H15846" s="4">
        <v>13982</v>
      </c>
      <c r="I15846" s="4">
        <v>14548</v>
      </c>
      <c r="J15846" s="4">
        <v>566</v>
      </c>
      <c r="K15846" s="4">
        <v>566</v>
      </c>
    </row>
    <row r="15847" spans="1:11" x14ac:dyDescent="0.35">
      <c r="A15847" t="s">
        <v>1426</v>
      </c>
      <c r="B15847" t="s">
        <v>2193</v>
      </c>
      <c r="C15847" t="s">
        <v>1914</v>
      </c>
      <c r="D15847" s="4">
        <v>90820</v>
      </c>
      <c r="E15847" s="4">
        <v>19020</v>
      </c>
      <c r="I15847" s="4">
        <v>109840</v>
      </c>
      <c r="J15847" s="4">
        <v>90820</v>
      </c>
      <c r="K15847" s="4">
        <v>90820</v>
      </c>
    </row>
    <row r="15848" spans="1:11" x14ac:dyDescent="0.35">
      <c r="A15848" t="s">
        <v>1426</v>
      </c>
      <c r="B15848" t="s">
        <v>2135</v>
      </c>
      <c r="C15848" t="s">
        <v>1858</v>
      </c>
      <c r="D15848" s="4">
        <v>105747</v>
      </c>
      <c r="H15848" s="4">
        <v>104574</v>
      </c>
      <c r="I15848" s="4">
        <v>210321</v>
      </c>
      <c r="J15848" s="4">
        <v>105747</v>
      </c>
      <c r="K15848" s="4">
        <v>105747</v>
      </c>
    </row>
    <row r="15849" spans="1:11" x14ac:dyDescent="0.35">
      <c r="A15849" t="s">
        <v>1426</v>
      </c>
      <c r="B15849" t="s">
        <v>2136</v>
      </c>
      <c r="C15849" t="s">
        <v>1859</v>
      </c>
      <c r="D15849" s="4">
        <v>1997712</v>
      </c>
      <c r="E15849" s="4">
        <v>75003</v>
      </c>
      <c r="F15849" s="4">
        <v>255427</v>
      </c>
      <c r="G15849" s="4">
        <v>105421</v>
      </c>
      <c r="H15849" s="4">
        <v>1292649</v>
      </c>
      <c r="I15849" s="4">
        <v>3726212</v>
      </c>
      <c r="J15849" s="4">
        <v>1997712</v>
      </c>
      <c r="K15849" s="4">
        <v>1997712</v>
      </c>
    </row>
    <row r="15850" spans="1:11" x14ac:dyDescent="0.35">
      <c r="A15850" t="s">
        <v>1426</v>
      </c>
      <c r="B15850" t="s">
        <v>2194</v>
      </c>
      <c r="C15850" t="s">
        <v>1915</v>
      </c>
      <c r="D15850" s="4">
        <v>5</v>
      </c>
      <c r="I15850" s="4">
        <v>5</v>
      </c>
      <c r="J15850" s="4">
        <v>5</v>
      </c>
      <c r="K15850" s="4">
        <v>5</v>
      </c>
    </row>
    <row r="15851" spans="1:11" x14ac:dyDescent="0.35">
      <c r="A15851" t="s">
        <v>1426</v>
      </c>
      <c r="B15851" t="s">
        <v>2137</v>
      </c>
      <c r="C15851" t="s">
        <v>1860</v>
      </c>
      <c r="D15851" s="4">
        <v>3913309</v>
      </c>
      <c r="H15851" s="4">
        <v>434812</v>
      </c>
      <c r="I15851" s="4">
        <v>4348121</v>
      </c>
      <c r="J15851" s="4">
        <v>3913309</v>
      </c>
      <c r="K15851" s="4">
        <v>3913309</v>
      </c>
    </row>
    <row r="15852" spans="1:11" x14ac:dyDescent="0.35">
      <c r="A15852" t="s">
        <v>1426</v>
      </c>
      <c r="B15852" t="s">
        <v>2138</v>
      </c>
      <c r="C15852" t="s">
        <v>1861</v>
      </c>
      <c r="D15852" s="4">
        <v>672679</v>
      </c>
      <c r="I15852" s="4">
        <v>672679</v>
      </c>
      <c r="J15852" s="4">
        <v>672679</v>
      </c>
      <c r="K15852" s="4">
        <v>672679</v>
      </c>
    </row>
    <row r="15853" spans="1:11" x14ac:dyDescent="0.35">
      <c r="A15853" t="s">
        <v>1426</v>
      </c>
      <c r="B15853" t="s">
        <v>2139</v>
      </c>
      <c r="C15853" t="s">
        <v>1862</v>
      </c>
      <c r="D15853" s="4">
        <v>3204851</v>
      </c>
      <c r="I15853" s="4">
        <v>3204851</v>
      </c>
      <c r="J15853" s="4">
        <v>3204851</v>
      </c>
      <c r="K15853" s="4">
        <v>3204851</v>
      </c>
    </row>
    <row r="15854" spans="1:11" x14ac:dyDescent="0.35">
      <c r="A15854" t="s">
        <v>1426</v>
      </c>
      <c r="B15854" t="s">
        <v>2141</v>
      </c>
      <c r="D15854" s="4">
        <v>19145802</v>
      </c>
      <c r="E15854" s="4">
        <v>538445</v>
      </c>
      <c r="F15854" s="4">
        <v>979873</v>
      </c>
      <c r="G15854" s="4">
        <v>161040</v>
      </c>
      <c r="H15854" s="4">
        <v>1846017</v>
      </c>
      <c r="I15854" s="4">
        <v>22671175</v>
      </c>
      <c r="J15854" s="4">
        <v>19145802</v>
      </c>
      <c r="K15854" s="4">
        <v>19145802</v>
      </c>
    </row>
    <row r="15855" spans="1:11" x14ac:dyDescent="0.35">
      <c r="A15855" t="s">
        <v>1426</v>
      </c>
      <c r="B15855" t="s">
        <v>2142</v>
      </c>
      <c r="C15855" t="s">
        <v>1864</v>
      </c>
      <c r="G15855" s="4">
        <v>11158</v>
      </c>
      <c r="I15855" s="4">
        <v>11158</v>
      </c>
      <c r="J15855">
        <v>0</v>
      </c>
      <c r="K15855" s="4">
        <v>0</v>
      </c>
    </row>
    <row r="15856" spans="1:11" x14ac:dyDescent="0.35">
      <c r="A15856" t="s">
        <v>1426</v>
      </c>
      <c r="B15856" t="s">
        <v>2143</v>
      </c>
      <c r="C15856" t="s">
        <v>1865</v>
      </c>
      <c r="D15856" s="4">
        <v>3589</v>
      </c>
      <c r="G15856" s="4">
        <v>21597</v>
      </c>
      <c r="H15856" s="4">
        <v>444937</v>
      </c>
      <c r="I15856" s="4">
        <v>470123</v>
      </c>
      <c r="J15856" s="4">
        <v>3589</v>
      </c>
      <c r="K15856" s="4">
        <v>3589</v>
      </c>
    </row>
    <row r="15857" spans="1:11" x14ac:dyDescent="0.35">
      <c r="A15857" t="s">
        <v>1426</v>
      </c>
      <c r="B15857" t="s">
        <v>2144</v>
      </c>
      <c r="C15857" t="s">
        <v>1866</v>
      </c>
      <c r="I15857" s="4">
        <v>0</v>
      </c>
      <c r="J15857">
        <v>0</v>
      </c>
      <c r="K15857" s="4">
        <v>0</v>
      </c>
    </row>
    <row r="15858" spans="1:11" x14ac:dyDescent="0.35">
      <c r="A15858" t="s">
        <v>1426</v>
      </c>
      <c r="B15858" t="s">
        <v>2145</v>
      </c>
      <c r="C15858" t="s">
        <v>1867</v>
      </c>
      <c r="D15858" s="4">
        <v>1604787</v>
      </c>
      <c r="E15858" s="4">
        <v>112500</v>
      </c>
      <c r="G15858" s="4">
        <v>7734435</v>
      </c>
      <c r="H15858" s="4">
        <v>2071254</v>
      </c>
      <c r="I15858" s="4">
        <v>11522975</v>
      </c>
      <c r="J15858" s="4">
        <v>1604787</v>
      </c>
      <c r="K15858" s="4">
        <v>1604787</v>
      </c>
    </row>
    <row r="15859" spans="1:11" x14ac:dyDescent="0.35">
      <c r="A15859" t="s">
        <v>1426</v>
      </c>
      <c r="B15859" t="s">
        <v>2146</v>
      </c>
      <c r="C15859" t="s">
        <v>1868</v>
      </c>
      <c r="D15859" s="4">
        <v>7001</v>
      </c>
      <c r="E15859" s="4">
        <v>68371</v>
      </c>
      <c r="F15859" s="4">
        <v>10519</v>
      </c>
      <c r="G15859" s="4">
        <v>3877374</v>
      </c>
      <c r="H15859" s="4">
        <v>5085053</v>
      </c>
      <c r="I15859" s="4">
        <v>9048318</v>
      </c>
      <c r="J15859" s="4">
        <v>7001</v>
      </c>
      <c r="K15859" s="4">
        <v>7001</v>
      </c>
    </row>
    <row r="15860" spans="1:11" x14ac:dyDescent="0.35">
      <c r="A15860" t="s">
        <v>1426</v>
      </c>
      <c r="B15860" t="s">
        <v>2173</v>
      </c>
      <c r="C15860" t="s">
        <v>1894</v>
      </c>
      <c r="D15860" s="4">
        <v>26291</v>
      </c>
      <c r="I15860" s="4">
        <v>26291</v>
      </c>
      <c r="J15860" s="4">
        <v>26291</v>
      </c>
      <c r="K15860" s="4">
        <v>26291</v>
      </c>
    </row>
    <row r="15861" spans="1:11" x14ac:dyDescent="0.35">
      <c r="A15861" t="s">
        <v>1426</v>
      </c>
      <c r="B15861" t="s">
        <v>2147</v>
      </c>
      <c r="C15861" t="s">
        <v>1869</v>
      </c>
      <c r="D15861" s="4">
        <v>8296</v>
      </c>
      <c r="G15861" s="4">
        <v>3473088</v>
      </c>
      <c r="H15861" s="4">
        <v>9600</v>
      </c>
      <c r="I15861" s="4">
        <v>3490984</v>
      </c>
      <c r="J15861" s="4">
        <v>8296</v>
      </c>
      <c r="K15861" s="4">
        <v>8296</v>
      </c>
    </row>
    <row r="15862" spans="1:11" x14ac:dyDescent="0.35">
      <c r="A15862" t="s">
        <v>1426</v>
      </c>
      <c r="B15862" t="s">
        <v>2148</v>
      </c>
      <c r="C15862" t="s">
        <v>1870</v>
      </c>
      <c r="D15862" s="4">
        <v>115326</v>
      </c>
      <c r="E15862" s="4">
        <v>6371250</v>
      </c>
      <c r="H15862" s="4">
        <v>837078</v>
      </c>
      <c r="I15862" s="4">
        <v>7323654</v>
      </c>
      <c r="J15862" s="4">
        <v>115326</v>
      </c>
      <c r="K15862" s="4">
        <v>115326</v>
      </c>
    </row>
    <row r="15863" spans="1:11" x14ac:dyDescent="0.35">
      <c r="A15863" t="s">
        <v>1426</v>
      </c>
      <c r="B15863" t="s">
        <v>2149</v>
      </c>
      <c r="C15863" t="s">
        <v>1871</v>
      </c>
      <c r="F15863" s="4">
        <v>12990000</v>
      </c>
      <c r="G15863" s="4">
        <v>79452</v>
      </c>
      <c r="H15863" s="4">
        <v>73845</v>
      </c>
      <c r="I15863" s="4">
        <v>13143297</v>
      </c>
      <c r="J15863">
        <v>0</v>
      </c>
      <c r="K15863" s="4">
        <v>0</v>
      </c>
    </row>
    <row r="15864" spans="1:11" x14ac:dyDescent="0.35">
      <c r="A15864" t="s">
        <v>1426</v>
      </c>
      <c r="B15864" t="s">
        <v>2150</v>
      </c>
      <c r="C15864" t="s">
        <v>1872</v>
      </c>
      <c r="D15864" s="4">
        <v>819087</v>
      </c>
      <c r="E15864" s="4">
        <v>49000</v>
      </c>
      <c r="I15864" s="4">
        <v>868087</v>
      </c>
      <c r="J15864" s="4">
        <v>819087</v>
      </c>
      <c r="K15864" s="4">
        <v>819087</v>
      </c>
    </row>
    <row r="15865" spans="1:11" x14ac:dyDescent="0.35">
      <c r="A15865" t="s">
        <v>1426</v>
      </c>
      <c r="B15865" t="s">
        <v>2153</v>
      </c>
      <c r="C15865" t="s">
        <v>1875</v>
      </c>
      <c r="H15865" s="4">
        <v>67420</v>
      </c>
      <c r="I15865" s="4">
        <v>67420</v>
      </c>
      <c r="J15865">
        <v>0</v>
      </c>
      <c r="K15865" s="4">
        <v>0</v>
      </c>
    </row>
    <row r="15866" spans="1:11" x14ac:dyDescent="0.35">
      <c r="A15866" t="s">
        <v>1426</v>
      </c>
      <c r="B15866" t="s">
        <v>2154</v>
      </c>
      <c r="C15866" t="s">
        <v>1876</v>
      </c>
      <c r="E15866" s="4">
        <v>0</v>
      </c>
      <c r="G15866" s="4">
        <v>892920</v>
      </c>
      <c r="I15866" s="4">
        <v>892920</v>
      </c>
      <c r="J15866">
        <v>0</v>
      </c>
      <c r="K15866" s="4">
        <v>0</v>
      </c>
    </row>
    <row r="15867" spans="1:11" x14ac:dyDescent="0.35">
      <c r="A15867" t="s">
        <v>1426</v>
      </c>
      <c r="B15867" t="s">
        <v>2155</v>
      </c>
      <c r="C15867" t="s">
        <v>1877</v>
      </c>
      <c r="D15867" s="4">
        <v>7243</v>
      </c>
      <c r="E15867" s="4">
        <v>0</v>
      </c>
      <c r="I15867" s="4">
        <v>7243</v>
      </c>
      <c r="J15867" s="4">
        <v>7243</v>
      </c>
      <c r="K15867" s="4">
        <v>7243</v>
      </c>
    </row>
    <row r="15868" spans="1:11" x14ac:dyDescent="0.35">
      <c r="A15868" t="s">
        <v>1426</v>
      </c>
      <c r="B15868" t="s">
        <v>2156</v>
      </c>
      <c r="D15868" s="4">
        <v>2591620</v>
      </c>
      <c r="E15868" s="4">
        <v>6601121</v>
      </c>
      <c r="F15868" s="4">
        <v>13000519</v>
      </c>
      <c r="G15868" s="4">
        <v>16090023</v>
      </c>
      <c r="H15868" s="4">
        <v>8589188</v>
      </c>
      <c r="I15868" s="4">
        <v>46872472</v>
      </c>
      <c r="J15868" s="4">
        <v>2591620</v>
      </c>
      <c r="K15868" s="4">
        <v>2591620</v>
      </c>
    </row>
    <row r="15869" spans="1:11" x14ac:dyDescent="0.35">
      <c r="A15869" t="s">
        <v>1426</v>
      </c>
      <c r="B15869" t="s">
        <v>2157</v>
      </c>
      <c r="C15869" t="s">
        <v>1879</v>
      </c>
      <c r="D15869" s="4">
        <v>4501534</v>
      </c>
      <c r="I15869" s="4">
        <v>4501534</v>
      </c>
      <c r="J15869" s="4">
        <v>4501534</v>
      </c>
      <c r="K15869" s="4">
        <v>4501534</v>
      </c>
    </row>
    <row r="15870" spans="1:11" x14ac:dyDescent="0.35">
      <c r="A15870" t="s">
        <v>1426</v>
      </c>
      <c r="B15870" t="s">
        <v>2176</v>
      </c>
      <c r="C15870" t="s">
        <v>1897</v>
      </c>
      <c r="D15870" s="4">
        <v>2139</v>
      </c>
      <c r="I15870" s="4">
        <v>2139</v>
      </c>
      <c r="J15870" s="4">
        <v>2139</v>
      </c>
      <c r="K15870" s="4">
        <v>2139</v>
      </c>
    </row>
    <row r="15871" spans="1:11" x14ac:dyDescent="0.35">
      <c r="A15871" t="s">
        <v>1426</v>
      </c>
      <c r="B15871" t="s">
        <v>2158</v>
      </c>
      <c r="C15871" t="s">
        <v>1880</v>
      </c>
      <c r="D15871" s="4">
        <v>1291241</v>
      </c>
      <c r="I15871" s="4">
        <v>1291241</v>
      </c>
      <c r="J15871" s="4">
        <v>1291241</v>
      </c>
      <c r="K15871" s="4">
        <v>1291241</v>
      </c>
    </row>
    <row r="15872" spans="1:11" x14ac:dyDescent="0.35">
      <c r="A15872" t="s">
        <v>1426</v>
      </c>
      <c r="B15872" t="s">
        <v>2159</v>
      </c>
      <c r="C15872" t="s">
        <v>1881</v>
      </c>
      <c r="D15872" s="4">
        <v>4823584</v>
      </c>
      <c r="I15872" s="4">
        <v>4823584</v>
      </c>
      <c r="J15872" s="4">
        <v>4823584</v>
      </c>
      <c r="K15872" s="4">
        <v>4823584</v>
      </c>
    </row>
    <row r="15873" spans="1:11" x14ac:dyDescent="0.35">
      <c r="A15873" t="s">
        <v>1426</v>
      </c>
      <c r="B15873" t="s">
        <v>2174</v>
      </c>
      <c r="C15873" t="s">
        <v>1895</v>
      </c>
      <c r="D15873" s="4">
        <v>450804</v>
      </c>
      <c r="I15873" s="4">
        <v>450804</v>
      </c>
      <c r="J15873" s="4">
        <v>450804</v>
      </c>
      <c r="K15873" s="4">
        <v>450804</v>
      </c>
    </row>
    <row r="15874" spans="1:11" x14ac:dyDescent="0.35">
      <c r="A15874" t="s">
        <v>1426</v>
      </c>
      <c r="B15874" t="s">
        <v>2160</v>
      </c>
      <c r="C15874" t="s">
        <v>1882</v>
      </c>
      <c r="D15874" s="4">
        <v>7351</v>
      </c>
      <c r="E15874" s="4">
        <v>473166</v>
      </c>
      <c r="I15874" s="4">
        <v>480517</v>
      </c>
      <c r="J15874" s="4">
        <v>7351</v>
      </c>
      <c r="K15874" s="4">
        <v>7351</v>
      </c>
    </row>
    <row r="15875" spans="1:11" x14ac:dyDescent="0.35">
      <c r="A15875" t="s">
        <v>1426</v>
      </c>
      <c r="B15875" t="s">
        <v>2161</v>
      </c>
      <c r="C15875" t="s">
        <v>1883</v>
      </c>
      <c r="D15875" s="4">
        <v>12297</v>
      </c>
      <c r="I15875" s="4">
        <v>12297</v>
      </c>
      <c r="J15875" s="4">
        <v>12297</v>
      </c>
      <c r="K15875" s="4">
        <v>12297</v>
      </c>
    </row>
    <row r="15876" spans="1:11" x14ac:dyDescent="0.35">
      <c r="A15876" t="s">
        <v>1426</v>
      </c>
      <c r="B15876" t="s">
        <v>2163</v>
      </c>
      <c r="D15876" s="4">
        <v>11088950</v>
      </c>
      <c r="E15876" s="4">
        <v>473166</v>
      </c>
      <c r="I15876" s="4">
        <v>11562116</v>
      </c>
      <c r="J15876" s="4">
        <v>11088950</v>
      </c>
      <c r="K15876" s="4">
        <v>11088950</v>
      </c>
    </row>
    <row r="15877" spans="1:11" x14ac:dyDescent="0.35">
      <c r="A15877" t="s">
        <v>1426</v>
      </c>
      <c r="B15877" t="s">
        <v>2164</v>
      </c>
      <c r="C15877" t="s">
        <v>1886</v>
      </c>
      <c r="D15877" s="4">
        <v>202668</v>
      </c>
      <c r="I15877" s="4">
        <v>202668</v>
      </c>
      <c r="J15877" s="4">
        <v>202668</v>
      </c>
      <c r="K15877" s="4">
        <v>202668</v>
      </c>
    </row>
    <row r="15878" spans="1:11" x14ac:dyDescent="0.35">
      <c r="A15878" t="s">
        <v>1426</v>
      </c>
      <c r="B15878" t="s">
        <v>2165</v>
      </c>
      <c r="D15878" s="4">
        <v>202668</v>
      </c>
      <c r="I15878" s="4">
        <v>202668</v>
      </c>
      <c r="J15878" s="4">
        <v>202668</v>
      </c>
      <c r="K15878" s="4">
        <v>202668</v>
      </c>
    </row>
    <row r="15879" spans="1:11" x14ac:dyDescent="0.35">
      <c r="A15879" t="s">
        <v>1426</v>
      </c>
      <c r="B15879" t="s">
        <v>2183</v>
      </c>
      <c r="C15879" t="s">
        <v>1904</v>
      </c>
      <c r="D15879" s="4">
        <v>38645</v>
      </c>
      <c r="E15879" s="4">
        <v>375000</v>
      </c>
      <c r="I15879" s="4">
        <v>413645</v>
      </c>
      <c r="J15879" s="4">
        <v>38645</v>
      </c>
      <c r="K15879" s="4">
        <v>38645</v>
      </c>
    </row>
    <row r="15880" spans="1:11" x14ac:dyDescent="0.35">
      <c r="A15880" t="s">
        <v>1426</v>
      </c>
      <c r="B15880" t="s">
        <v>2166</v>
      </c>
      <c r="C15880" t="s">
        <v>1888</v>
      </c>
      <c r="G15880" s="4">
        <v>2592000</v>
      </c>
      <c r="I15880" s="4">
        <v>2592000</v>
      </c>
      <c r="J15880">
        <v>0</v>
      </c>
      <c r="K15880" s="4">
        <v>0</v>
      </c>
    </row>
    <row r="15881" spans="1:11" x14ac:dyDescent="0.35">
      <c r="A15881" t="s">
        <v>1426</v>
      </c>
      <c r="B15881" t="s">
        <v>2180</v>
      </c>
      <c r="C15881" t="s">
        <v>1901</v>
      </c>
      <c r="E15881" s="4">
        <v>3840000</v>
      </c>
      <c r="I15881" s="4">
        <v>3840000</v>
      </c>
      <c r="J15881">
        <v>0</v>
      </c>
      <c r="K15881" s="4">
        <v>0</v>
      </c>
    </row>
    <row r="15882" spans="1:11" x14ac:dyDescent="0.35">
      <c r="A15882" t="s">
        <v>1426</v>
      </c>
      <c r="B15882" t="s">
        <v>2167</v>
      </c>
      <c r="C15882" t="s">
        <v>1889</v>
      </c>
      <c r="E15882" s="4">
        <v>1795500</v>
      </c>
      <c r="I15882" s="4">
        <v>1795500</v>
      </c>
      <c r="J15882">
        <v>0</v>
      </c>
      <c r="K15882" s="4">
        <v>0</v>
      </c>
    </row>
    <row r="15883" spans="1:11" x14ac:dyDescent="0.35">
      <c r="A15883" t="s">
        <v>1426</v>
      </c>
      <c r="B15883" t="s">
        <v>2168</v>
      </c>
      <c r="C15883" t="s">
        <v>1890</v>
      </c>
      <c r="E15883" s="4">
        <v>1620000</v>
      </c>
      <c r="I15883" s="4">
        <v>1620000</v>
      </c>
      <c r="J15883">
        <v>0</v>
      </c>
      <c r="K15883" s="4">
        <v>0</v>
      </c>
    </row>
    <row r="15884" spans="1:11" x14ac:dyDescent="0.35">
      <c r="A15884" t="s">
        <v>1426</v>
      </c>
      <c r="B15884" t="s">
        <v>2181</v>
      </c>
      <c r="C15884" t="s">
        <v>1902</v>
      </c>
      <c r="E15884" s="4">
        <v>7680000</v>
      </c>
      <c r="I15884" s="4">
        <v>7680000</v>
      </c>
      <c r="J15884">
        <v>0</v>
      </c>
      <c r="K15884" s="4">
        <v>0</v>
      </c>
    </row>
    <row r="15885" spans="1:11" x14ac:dyDescent="0.35">
      <c r="A15885" t="s">
        <v>1426</v>
      </c>
      <c r="B15885" t="s">
        <v>2169</v>
      </c>
      <c r="D15885" s="4">
        <v>38645</v>
      </c>
      <c r="E15885" s="4">
        <v>15310500</v>
      </c>
      <c r="G15885" s="4">
        <v>2592000</v>
      </c>
      <c r="I15885" s="4">
        <v>17941145</v>
      </c>
      <c r="J15885" s="4">
        <v>38645</v>
      </c>
      <c r="K15885" s="4">
        <v>38645</v>
      </c>
    </row>
    <row r="15886" spans="1:11" x14ac:dyDescent="0.35">
      <c r="A15886" t="s">
        <v>1426</v>
      </c>
      <c r="B15886" t="s">
        <v>2170</v>
      </c>
      <c r="D15886" s="4">
        <v>269312739</v>
      </c>
      <c r="E15886" s="4">
        <v>59024949</v>
      </c>
      <c r="F15886" s="4">
        <v>81614436</v>
      </c>
      <c r="G15886" s="4">
        <v>19532593</v>
      </c>
      <c r="H15886" s="4">
        <v>10913513</v>
      </c>
      <c r="I15886" s="4">
        <v>440398231</v>
      </c>
      <c r="J15886" s="4">
        <f>SUM(D15886,E15886)</f>
        <v>328337688</v>
      </c>
      <c r="K15886" s="4">
        <v>269312739</v>
      </c>
    </row>
    <row r="15887" spans="1:11" x14ac:dyDescent="0.35">
      <c r="A15887" t="s">
        <v>1429</v>
      </c>
      <c r="B15887" t="s">
        <v>2118</v>
      </c>
      <c r="C15887" t="s">
        <v>1843</v>
      </c>
      <c r="D15887" s="4">
        <v>69242531</v>
      </c>
      <c r="E15887" s="4">
        <v>18180701</v>
      </c>
      <c r="F15887" s="4">
        <v>37399600</v>
      </c>
      <c r="I15887" s="4">
        <v>124822832</v>
      </c>
      <c r="J15887" s="4">
        <v>69242531</v>
      </c>
      <c r="K15887" s="4">
        <v>69242531</v>
      </c>
    </row>
    <row r="15888" spans="1:11" x14ac:dyDescent="0.35">
      <c r="A15888" t="s">
        <v>1429</v>
      </c>
      <c r="B15888" t="s">
        <v>2119</v>
      </c>
      <c r="C15888" t="s">
        <v>1844</v>
      </c>
      <c r="D15888" s="4">
        <v>11479955</v>
      </c>
      <c r="E15888" s="4">
        <v>602936</v>
      </c>
      <c r="F15888" s="4">
        <v>914629</v>
      </c>
      <c r="G15888" s="4">
        <v>457315</v>
      </c>
      <c r="H15888" s="4">
        <v>1046766</v>
      </c>
      <c r="I15888" s="4">
        <v>14501601</v>
      </c>
      <c r="J15888" s="4">
        <v>11479955</v>
      </c>
      <c r="K15888" s="4">
        <v>11479955</v>
      </c>
    </row>
    <row r="15889" spans="1:11" x14ac:dyDescent="0.35">
      <c r="A15889" t="s">
        <v>1429</v>
      </c>
      <c r="B15889" t="s">
        <v>2120</v>
      </c>
      <c r="C15889" t="s">
        <v>1845</v>
      </c>
      <c r="D15889" s="4">
        <v>8094561</v>
      </c>
      <c r="I15889" s="4">
        <v>8094561</v>
      </c>
      <c r="J15889" s="4">
        <v>8094561</v>
      </c>
      <c r="K15889" s="4">
        <v>8094561</v>
      </c>
    </row>
    <row r="15890" spans="1:11" x14ac:dyDescent="0.35">
      <c r="A15890" t="s">
        <v>1429</v>
      </c>
      <c r="B15890" t="s">
        <v>2121</v>
      </c>
      <c r="D15890" s="4">
        <v>88817047</v>
      </c>
      <c r="E15890" s="4">
        <v>18783637</v>
      </c>
      <c r="F15890" s="4">
        <v>38314229</v>
      </c>
      <c r="G15890" s="4">
        <v>457315</v>
      </c>
      <c r="H15890" s="4">
        <v>1046766</v>
      </c>
      <c r="I15890" s="4">
        <v>147418994</v>
      </c>
      <c r="J15890" s="4">
        <v>88817047</v>
      </c>
      <c r="K15890" s="4">
        <v>88817047</v>
      </c>
    </row>
    <row r="15891" spans="1:11" x14ac:dyDescent="0.35">
      <c r="A15891" t="s">
        <v>1429</v>
      </c>
      <c r="B15891" t="s">
        <v>2122</v>
      </c>
      <c r="C15891" t="s">
        <v>1846</v>
      </c>
      <c r="D15891" s="4">
        <v>58108431</v>
      </c>
      <c r="E15891" s="4">
        <v>42388</v>
      </c>
      <c r="H15891" s="4">
        <v>7643970</v>
      </c>
      <c r="I15891" s="4">
        <v>65794790</v>
      </c>
      <c r="J15891" s="4">
        <v>58108431</v>
      </c>
      <c r="K15891" s="4">
        <v>58108431</v>
      </c>
    </row>
    <row r="15892" spans="1:11" x14ac:dyDescent="0.35">
      <c r="A15892" t="s">
        <v>1429</v>
      </c>
      <c r="B15892" t="s">
        <v>2123</v>
      </c>
      <c r="C15892" t="s">
        <v>1847</v>
      </c>
      <c r="D15892" s="4">
        <v>34919955</v>
      </c>
      <c r="F15892" s="4">
        <v>3388135</v>
      </c>
      <c r="G15892" s="4">
        <v>196415</v>
      </c>
      <c r="I15892" s="4">
        <v>38504505</v>
      </c>
      <c r="J15892" s="4">
        <v>34919955</v>
      </c>
      <c r="K15892" s="4">
        <v>34919955</v>
      </c>
    </row>
    <row r="15893" spans="1:11" x14ac:dyDescent="0.35">
      <c r="A15893" t="s">
        <v>1429</v>
      </c>
      <c r="B15893" t="s">
        <v>2124</v>
      </c>
      <c r="C15893" t="s">
        <v>1848</v>
      </c>
      <c r="D15893" s="4">
        <v>202233</v>
      </c>
      <c r="E15893" s="4">
        <v>9877</v>
      </c>
      <c r="I15893" s="4">
        <v>212110</v>
      </c>
      <c r="J15893" s="4">
        <v>202233</v>
      </c>
      <c r="K15893" s="4">
        <v>202233</v>
      </c>
    </row>
    <row r="15894" spans="1:11" x14ac:dyDescent="0.35">
      <c r="A15894" t="s">
        <v>1429</v>
      </c>
      <c r="B15894" t="s">
        <v>2125</v>
      </c>
      <c r="D15894" s="4">
        <v>93230620</v>
      </c>
      <c r="E15894" s="4">
        <v>52265</v>
      </c>
      <c r="F15894" s="4">
        <v>3388135</v>
      </c>
      <c r="G15894" s="4">
        <v>196415</v>
      </c>
      <c r="H15894" s="4">
        <v>7643970</v>
      </c>
      <c r="I15894" s="4">
        <v>104511405</v>
      </c>
      <c r="J15894" s="4">
        <v>93230620</v>
      </c>
      <c r="K15894" s="4">
        <v>93230620</v>
      </c>
    </row>
    <row r="15895" spans="1:11" x14ac:dyDescent="0.35">
      <c r="A15895" t="s">
        <v>1429</v>
      </c>
      <c r="B15895" t="s">
        <v>2210</v>
      </c>
      <c r="C15895" t="s">
        <v>1975</v>
      </c>
      <c r="F15895" s="4">
        <v>450000</v>
      </c>
      <c r="I15895" s="4">
        <v>450000</v>
      </c>
      <c r="J15895">
        <v>0</v>
      </c>
      <c r="K15895" s="4">
        <v>0</v>
      </c>
    </row>
    <row r="15896" spans="1:11" x14ac:dyDescent="0.35">
      <c r="A15896" t="s">
        <v>1429</v>
      </c>
      <c r="B15896" t="s">
        <v>2175</v>
      </c>
      <c r="C15896" t="s">
        <v>1896</v>
      </c>
      <c r="H15896" s="4">
        <v>458465</v>
      </c>
      <c r="I15896" s="4">
        <v>458465</v>
      </c>
      <c r="J15896">
        <v>0</v>
      </c>
      <c r="K15896" s="4">
        <v>0</v>
      </c>
    </row>
    <row r="15897" spans="1:11" x14ac:dyDescent="0.35">
      <c r="A15897" t="s">
        <v>1429</v>
      </c>
      <c r="B15897" t="s">
        <v>2126</v>
      </c>
      <c r="C15897" t="s">
        <v>1850</v>
      </c>
      <c r="H15897" s="4">
        <v>22400000</v>
      </c>
      <c r="I15897" s="4">
        <v>22400000</v>
      </c>
      <c r="J15897">
        <v>0</v>
      </c>
      <c r="K15897" s="4">
        <v>0</v>
      </c>
    </row>
    <row r="15898" spans="1:11" x14ac:dyDescent="0.35">
      <c r="A15898" t="s">
        <v>1429</v>
      </c>
      <c r="B15898" t="s">
        <v>2127</v>
      </c>
      <c r="F15898" s="4">
        <v>450000</v>
      </c>
      <c r="H15898" s="4">
        <v>22858465</v>
      </c>
      <c r="I15898" s="4">
        <v>23308465</v>
      </c>
      <c r="J15898">
        <v>0</v>
      </c>
      <c r="K15898" s="4">
        <v>0</v>
      </c>
    </row>
    <row r="15899" spans="1:11" x14ac:dyDescent="0.35">
      <c r="A15899" t="s">
        <v>1429</v>
      </c>
      <c r="B15899" t="s">
        <v>2128</v>
      </c>
      <c r="C15899" t="s">
        <v>1851</v>
      </c>
      <c r="D15899" s="4">
        <v>1483913</v>
      </c>
      <c r="F15899" s="4">
        <v>115843</v>
      </c>
      <c r="I15899" s="4">
        <v>1599756</v>
      </c>
      <c r="J15899" s="4">
        <v>1483913</v>
      </c>
      <c r="K15899" s="4">
        <v>1483913</v>
      </c>
    </row>
    <row r="15900" spans="1:11" x14ac:dyDescent="0.35">
      <c r="A15900" t="s">
        <v>1429</v>
      </c>
      <c r="B15900" t="s">
        <v>2178</v>
      </c>
      <c r="C15900" t="s">
        <v>1899</v>
      </c>
      <c r="E15900" s="4">
        <v>292600</v>
      </c>
      <c r="I15900" s="4">
        <v>292600</v>
      </c>
      <c r="J15900">
        <v>0</v>
      </c>
      <c r="K15900" s="4">
        <v>0</v>
      </c>
    </row>
    <row r="15901" spans="1:11" x14ac:dyDescent="0.35">
      <c r="A15901" t="s">
        <v>1429</v>
      </c>
      <c r="B15901" t="s">
        <v>2129</v>
      </c>
      <c r="C15901" t="s">
        <v>1852</v>
      </c>
      <c r="F15901" s="4">
        <v>47703</v>
      </c>
      <c r="H15901" s="4">
        <v>2726</v>
      </c>
      <c r="I15901" s="4">
        <v>50429</v>
      </c>
      <c r="J15901">
        <v>0</v>
      </c>
      <c r="K15901" s="4">
        <v>0</v>
      </c>
    </row>
    <row r="15902" spans="1:11" x14ac:dyDescent="0.35">
      <c r="A15902" t="s">
        <v>1429</v>
      </c>
      <c r="B15902" t="s">
        <v>2130</v>
      </c>
      <c r="C15902" t="s">
        <v>1853</v>
      </c>
      <c r="D15902" s="4">
        <v>2309</v>
      </c>
      <c r="F15902" s="4">
        <v>30781</v>
      </c>
      <c r="H15902" s="4">
        <v>8465</v>
      </c>
      <c r="I15902" s="4">
        <v>41555</v>
      </c>
      <c r="J15902" s="4">
        <v>2309</v>
      </c>
      <c r="K15902" s="4">
        <v>2309</v>
      </c>
    </row>
    <row r="15903" spans="1:11" x14ac:dyDescent="0.35">
      <c r="A15903" t="s">
        <v>1429</v>
      </c>
      <c r="B15903" t="s">
        <v>2172</v>
      </c>
      <c r="C15903" t="s">
        <v>1893</v>
      </c>
      <c r="F15903" s="4">
        <v>2052</v>
      </c>
      <c r="I15903" s="4">
        <v>2052</v>
      </c>
      <c r="J15903">
        <v>0</v>
      </c>
      <c r="K15903" s="4">
        <v>0</v>
      </c>
    </row>
    <row r="15904" spans="1:11" x14ac:dyDescent="0.35">
      <c r="A15904" t="s">
        <v>1429</v>
      </c>
      <c r="B15904" t="s">
        <v>2182</v>
      </c>
      <c r="C15904" t="s">
        <v>1903</v>
      </c>
      <c r="E15904" s="4">
        <v>1565</v>
      </c>
      <c r="I15904" s="4">
        <v>1565</v>
      </c>
      <c r="J15904">
        <v>0</v>
      </c>
      <c r="K15904" s="4">
        <v>0</v>
      </c>
    </row>
    <row r="15905" spans="1:11" x14ac:dyDescent="0.35">
      <c r="A15905" t="s">
        <v>1429</v>
      </c>
      <c r="B15905" t="s">
        <v>2131</v>
      </c>
      <c r="C15905" t="s">
        <v>1854</v>
      </c>
      <c r="D15905" s="4">
        <v>160400</v>
      </c>
      <c r="G15905" s="4">
        <v>1143232</v>
      </c>
      <c r="H15905" s="4">
        <v>60524</v>
      </c>
      <c r="I15905" s="4">
        <v>1364156</v>
      </c>
      <c r="J15905" s="4">
        <v>160400</v>
      </c>
      <c r="K15905" s="4">
        <v>160400</v>
      </c>
    </row>
    <row r="15906" spans="1:11" x14ac:dyDescent="0.35">
      <c r="A15906" t="s">
        <v>1429</v>
      </c>
      <c r="B15906" t="s">
        <v>2197</v>
      </c>
      <c r="C15906" t="s">
        <v>1919</v>
      </c>
      <c r="D15906" s="4">
        <v>1831</v>
      </c>
      <c r="F15906" s="4">
        <v>52448</v>
      </c>
      <c r="I15906" s="4">
        <v>54279</v>
      </c>
      <c r="J15906" s="4">
        <v>1831</v>
      </c>
      <c r="K15906" s="4">
        <v>1831</v>
      </c>
    </row>
    <row r="15907" spans="1:11" x14ac:dyDescent="0.35">
      <c r="A15907" t="s">
        <v>1429</v>
      </c>
      <c r="B15907" t="s">
        <v>2132</v>
      </c>
      <c r="C15907" t="s">
        <v>1855</v>
      </c>
      <c r="D15907" s="4">
        <v>99289</v>
      </c>
      <c r="G15907" s="4">
        <v>1238041</v>
      </c>
      <c r="H15907" s="4">
        <v>358024</v>
      </c>
      <c r="I15907" s="4">
        <v>1695354</v>
      </c>
      <c r="J15907" s="4">
        <v>99289</v>
      </c>
      <c r="K15907" s="4">
        <v>99289</v>
      </c>
    </row>
    <row r="15908" spans="1:11" x14ac:dyDescent="0.35">
      <c r="A15908" t="s">
        <v>1429</v>
      </c>
      <c r="B15908" t="s">
        <v>2133</v>
      </c>
      <c r="C15908" t="s">
        <v>1856</v>
      </c>
      <c r="G15908" s="4">
        <v>33132</v>
      </c>
      <c r="I15908" s="4">
        <v>33132</v>
      </c>
      <c r="J15908">
        <v>0</v>
      </c>
      <c r="K15908" s="4">
        <v>0</v>
      </c>
    </row>
    <row r="15909" spans="1:11" x14ac:dyDescent="0.35">
      <c r="A15909" t="s">
        <v>1429</v>
      </c>
      <c r="B15909" t="s">
        <v>2134</v>
      </c>
      <c r="C15909" t="s">
        <v>1857</v>
      </c>
      <c r="D15909" s="4">
        <v>58852</v>
      </c>
      <c r="G15909" s="4">
        <v>168383</v>
      </c>
      <c r="H15909" s="4">
        <v>44812</v>
      </c>
      <c r="I15909" s="4">
        <v>272047</v>
      </c>
      <c r="J15909" s="4">
        <v>58852</v>
      </c>
      <c r="K15909" s="4">
        <v>58852</v>
      </c>
    </row>
    <row r="15910" spans="1:11" x14ac:dyDescent="0.35">
      <c r="A15910" t="s">
        <v>1429</v>
      </c>
      <c r="B15910" t="s">
        <v>2185</v>
      </c>
      <c r="C15910" t="s">
        <v>1906</v>
      </c>
      <c r="H15910" s="4">
        <v>13621</v>
      </c>
      <c r="I15910" s="4">
        <v>13621</v>
      </c>
      <c r="J15910">
        <v>0</v>
      </c>
      <c r="K15910" s="4">
        <v>0</v>
      </c>
    </row>
    <row r="15911" spans="1:11" x14ac:dyDescent="0.35">
      <c r="A15911" t="s">
        <v>1429</v>
      </c>
      <c r="B15911" t="s">
        <v>2135</v>
      </c>
      <c r="C15911" t="s">
        <v>1858</v>
      </c>
      <c r="G15911" s="4">
        <v>4022</v>
      </c>
      <c r="H15911" s="4">
        <v>67537</v>
      </c>
      <c r="I15911" s="4">
        <v>71559</v>
      </c>
      <c r="J15911">
        <v>0</v>
      </c>
      <c r="K15911" s="4">
        <v>0</v>
      </c>
    </row>
    <row r="15912" spans="1:11" x14ac:dyDescent="0.35">
      <c r="A15912" t="s">
        <v>1429</v>
      </c>
      <c r="B15912" t="s">
        <v>2136</v>
      </c>
      <c r="C15912" t="s">
        <v>1859</v>
      </c>
      <c r="D15912" s="4">
        <v>575480</v>
      </c>
      <c r="E15912" s="4">
        <v>25000</v>
      </c>
      <c r="F15912" s="4">
        <v>161535</v>
      </c>
      <c r="G15912" s="4">
        <v>1900000</v>
      </c>
      <c r="H15912" s="4">
        <v>1142655</v>
      </c>
      <c r="I15912" s="4">
        <v>3804670</v>
      </c>
      <c r="J15912" s="4">
        <v>575480</v>
      </c>
      <c r="K15912" s="4">
        <v>575480</v>
      </c>
    </row>
    <row r="15913" spans="1:11" x14ac:dyDescent="0.35">
      <c r="A15913" t="s">
        <v>1429</v>
      </c>
      <c r="B15913" t="s">
        <v>2137</v>
      </c>
      <c r="C15913" t="s">
        <v>1860</v>
      </c>
      <c r="D15913" s="4">
        <v>2065358</v>
      </c>
      <c r="E15913" s="4">
        <v>108703</v>
      </c>
      <c r="F15913" s="4">
        <v>2500170</v>
      </c>
      <c r="G15913" s="4">
        <v>760921</v>
      </c>
      <c r="H15913" s="4">
        <v>108703</v>
      </c>
      <c r="I15913" s="4">
        <v>5543855</v>
      </c>
      <c r="J15913" s="4">
        <v>2065358</v>
      </c>
      <c r="K15913" s="4">
        <v>2065358</v>
      </c>
    </row>
    <row r="15914" spans="1:11" x14ac:dyDescent="0.35">
      <c r="A15914" t="s">
        <v>1429</v>
      </c>
      <c r="B15914" t="s">
        <v>2138</v>
      </c>
      <c r="C15914" t="s">
        <v>1861</v>
      </c>
      <c r="D15914" s="4">
        <v>648223</v>
      </c>
      <c r="F15914" s="4">
        <v>48968</v>
      </c>
      <c r="I15914" s="4">
        <v>697191</v>
      </c>
      <c r="J15914" s="4">
        <v>648223</v>
      </c>
      <c r="K15914" s="4">
        <v>648223</v>
      </c>
    </row>
    <row r="15915" spans="1:11" x14ac:dyDescent="0.35">
      <c r="A15915" t="s">
        <v>1429</v>
      </c>
      <c r="B15915" t="s">
        <v>2139</v>
      </c>
      <c r="C15915" t="s">
        <v>1862</v>
      </c>
      <c r="D15915" s="4">
        <v>1794750</v>
      </c>
      <c r="E15915" s="4">
        <v>0</v>
      </c>
      <c r="F15915" s="4">
        <v>2350090</v>
      </c>
      <c r="H15915" s="4">
        <v>85464</v>
      </c>
      <c r="I15915" s="4">
        <v>4230304</v>
      </c>
      <c r="J15915" s="4">
        <v>1794750</v>
      </c>
      <c r="K15915" s="4">
        <v>1794750</v>
      </c>
    </row>
    <row r="15916" spans="1:11" x14ac:dyDescent="0.35">
      <c r="A15916" t="s">
        <v>1429</v>
      </c>
      <c r="B15916" t="s">
        <v>2140</v>
      </c>
      <c r="C15916" t="s">
        <v>1863</v>
      </c>
      <c r="G15916" s="4">
        <v>124479</v>
      </c>
      <c r="H15916" s="4">
        <v>7780</v>
      </c>
      <c r="I15916" s="4">
        <v>132258</v>
      </c>
      <c r="J15916">
        <v>0</v>
      </c>
      <c r="K15916" s="4">
        <v>0</v>
      </c>
    </row>
    <row r="15917" spans="1:11" x14ac:dyDescent="0.35">
      <c r="A15917" t="s">
        <v>1429</v>
      </c>
      <c r="B15917" t="s">
        <v>2141</v>
      </c>
      <c r="D15917" s="4">
        <v>6890404</v>
      </c>
      <c r="E15917" s="4">
        <v>427868</v>
      </c>
      <c r="F15917" s="4">
        <v>5309590</v>
      </c>
      <c r="G15917" s="4">
        <v>5372211</v>
      </c>
      <c r="H15917" s="4">
        <v>1900311</v>
      </c>
      <c r="I15917" s="4">
        <v>19900384</v>
      </c>
      <c r="J15917" s="4">
        <v>6890404</v>
      </c>
      <c r="K15917" s="4">
        <v>6890404</v>
      </c>
    </row>
    <row r="15918" spans="1:11" x14ac:dyDescent="0.35">
      <c r="A15918" t="s">
        <v>1429</v>
      </c>
      <c r="B15918" t="s">
        <v>2143</v>
      </c>
      <c r="C15918" t="s">
        <v>1865</v>
      </c>
      <c r="E15918" s="4">
        <v>1905</v>
      </c>
      <c r="H15918" s="4">
        <v>251416</v>
      </c>
      <c r="I15918" s="4">
        <v>253321</v>
      </c>
      <c r="J15918">
        <v>0</v>
      </c>
      <c r="K15918" s="4">
        <v>0</v>
      </c>
    </row>
    <row r="15919" spans="1:11" x14ac:dyDescent="0.35">
      <c r="A15919" t="s">
        <v>1429</v>
      </c>
      <c r="B15919" t="s">
        <v>2144</v>
      </c>
      <c r="C15919" t="s">
        <v>1866</v>
      </c>
      <c r="I15919" s="4">
        <v>0</v>
      </c>
      <c r="J15919">
        <v>0</v>
      </c>
      <c r="K15919" s="4">
        <v>0</v>
      </c>
    </row>
    <row r="15920" spans="1:11" x14ac:dyDescent="0.35">
      <c r="A15920" t="s">
        <v>1429</v>
      </c>
      <c r="B15920" t="s">
        <v>2145</v>
      </c>
      <c r="C15920" t="s">
        <v>1867</v>
      </c>
      <c r="D15920" s="4">
        <v>800213</v>
      </c>
      <c r="G15920" s="4">
        <v>130500</v>
      </c>
      <c r="H15920" s="4">
        <v>7047657</v>
      </c>
      <c r="I15920" s="4">
        <v>7978370</v>
      </c>
      <c r="J15920" s="4">
        <v>800213</v>
      </c>
      <c r="K15920" s="4">
        <v>800213</v>
      </c>
    </row>
    <row r="15921" spans="1:11" x14ac:dyDescent="0.35">
      <c r="A15921" t="s">
        <v>1429</v>
      </c>
      <c r="B15921" t="s">
        <v>2146</v>
      </c>
      <c r="C15921" t="s">
        <v>1868</v>
      </c>
      <c r="D15921" s="4">
        <v>24251</v>
      </c>
      <c r="E15921" s="4">
        <v>8475</v>
      </c>
      <c r="G15921" s="4">
        <v>57853</v>
      </c>
      <c r="H15921" s="4">
        <v>6790567</v>
      </c>
      <c r="I15921" s="4">
        <v>6881146</v>
      </c>
      <c r="J15921" s="4">
        <v>24251</v>
      </c>
      <c r="K15921" s="4">
        <v>24251</v>
      </c>
    </row>
    <row r="15922" spans="1:11" x14ac:dyDescent="0.35">
      <c r="A15922" t="s">
        <v>1429</v>
      </c>
      <c r="B15922" t="s">
        <v>2199</v>
      </c>
      <c r="C15922" t="s">
        <v>1921</v>
      </c>
      <c r="H15922" s="4">
        <v>30195</v>
      </c>
      <c r="I15922" s="4">
        <v>30195</v>
      </c>
      <c r="J15922">
        <v>0</v>
      </c>
      <c r="K15922" s="4">
        <v>0</v>
      </c>
    </row>
    <row r="15923" spans="1:11" x14ac:dyDescent="0.35">
      <c r="A15923" t="s">
        <v>1429</v>
      </c>
      <c r="B15923" t="s">
        <v>2173</v>
      </c>
      <c r="C15923" t="s">
        <v>1894</v>
      </c>
      <c r="D15923" s="4">
        <v>71632</v>
      </c>
      <c r="I15923" s="4">
        <v>71632</v>
      </c>
      <c r="J15923" s="4">
        <v>71632</v>
      </c>
      <c r="K15923" s="4">
        <v>71632</v>
      </c>
    </row>
    <row r="15924" spans="1:11" x14ac:dyDescent="0.35">
      <c r="A15924" t="s">
        <v>1429</v>
      </c>
      <c r="B15924" t="s">
        <v>2147</v>
      </c>
      <c r="C15924" t="s">
        <v>1869</v>
      </c>
      <c r="E15924" s="4">
        <v>4741</v>
      </c>
      <c r="H15924" s="4">
        <v>2803200</v>
      </c>
      <c r="I15924" s="4">
        <v>2807941</v>
      </c>
      <c r="J15924">
        <v>0</v>
      </c>
      <c r="K15924" s="4">
        <v>0</v>
      </c>
    </row>
    <row r="15925" spans="1:11" x14ac:dyDescent="0.35">
      <c r="A15925" t="s">
        <v>1429</v>
      </c>
      <c r="B15925" t="s">
        <v>2148</v>
      </c>
      <c r="C15925" t="s">
        <v>1870</v>
      </c>
      <c r="D15925" s="4">
        <v>46454</v>
      </c>
      <c r="E15925" s="4">
        <v>16879218</v>
      </c>
      <c r="H15925" s="4">
        <v>579444</v>
      </c>
      <c r="I15925" s="4">
        <v>17505116</v>
      </c>
      <c r="J15925" s="4">
        <v>46454</v>
      </c>
      <c r="K15925" s="4">
        <v>46454</v>
      </c>
    </row>
    <row r="15926" spans="1:11" x14ac:dyDescent="0.35">
      <c r="A15926" t="s">
        <v>1429</v>
      </c>
      <c r="B15926" t="s">
        <v>2149</v>
      </c>
      <c r="C15926" t="s">
        <v>1871</v>
      </c>
      <c r="H15926" s="4">
        <v>13136830</v>
      </c>
      <c r="I15926" s="4">
        <v>13136830</v>
      </c>
      <c r="J15926">
        <v>0</v>
      </c>
      <c r="K15926" s="4">
        <v>0</v>
      </c>
    </row>
    <row r="15927" spans="1:11" x14ac:dyDescent="0.35">
      <c r="A15927" t="s">
        <v>1429</v>
      </c>
      <c r="B15927" t="s">
        <v>2150</v>
      </c>
      <c r="C15927" t="s">
        <v>1872</v>
      </c>
      <c r="F15927" s="4">
        <v>686000</v>
      </c>
      <c r="I15927" s="4">
        <v>686000</v>
      </c>
      <c r="J15927">
        <v>0</v>
      </c>
      <c r="K15927" s="4">
        <v>0</v>
      </c>
    </row>
    <row r="15928" spans="1:11" x14ac:dyDescent="0.35">
      <c r="A15928" t="s">
        <v>1429</v>
      </c>
      <c r="B15928" t="s">
        <v>2151</v>
      </c>
      <c r="C15928" t="s">
        <v>1873</v>
      </c>
      <c r="D15928" s="4">
        <v>4646</v>
      </c>
      <c r="E15928" s="4">
        <v>9397</v>
      </c>
      <c r="I15928" s="4">
        <v>14043</v>
      </c>
      <c r="J15928" s="4">
        <v>4646</v>
      </c>
      <c r="K15928" s="4">
        <v>4646</v>
      </c>
    </row>
    <row r="15929" spans="1:11" x14ac:dyDescent="0.35">
      <c r="A15929" t="s">
        <v>1429</v>
      </c>
      <c r="B15929" t="s">
        <v>2152</v>
      </c>
      <c r="C15929" t="s">
        <v>1874</v>
      </c>
      <c r="E15929" s="4">
        <v>3410</v>
      </c>
      <c r="I15929" s="4">
        <v>3410</v>
      </c>
      <c r="J15929">
        <v>0</v>
      </c>
      <c r="K15929" s="4">
        <v>0</v>
      </c>
    </row>
    <row r="15930" spans="1:11" x14ac:dyDescent="0.35">
      <c r="A15930" t="s">
        <v>1429</v>
      </c>
      <c r="B15930" t="s">
        <v>2153</v>
      </c>
      <c r="C15930" t="s">
        <v>1875</v>
      </c>
      <c r="D15930" s="4">
        <v>0</v>
      </c>
      <c r="H15930" s="4">
        <v>81369</v>
      </c>
      <c r="I15930" s="4">
        <v>81369</v>
      </c>
      <c r="J15930" s="4">
        <v>0</v>
      </c>
      <c r="K15930" s="4">
        <v>0</v>
      </c>
    </row>
    <row r="15931" spans="1:11" x14ac:dyDescent="0.35">
      <c r="A15931" t="s">
        <v>1429</v>
      </c>
      <c r="B15931" t="s">
        <v>2154</v>
      </c>
      <c r="C15931" t="s">
        <v>1876</v>
      </c>
      <c r="H15931" s="4">
        <v>416640</v>
      </c>
      <c r="I15931" s="4">
        <v>416640</v>
      </c>
      <c r="J15931">
        <v>0</v>
      </c>
      <c r="K15931" s="4">
        <v>0</v>
      </c>
    </row>
    <row r="15932" spans="1:11" x14ac:dyDescent="0.35">
      <c r="A15932" t="s">
        <v>1429</v>
      </c>
      <c r="B15932" t="s">
        <v>2155</v>
      </c>
      <c r="C15932" t="s">
        <v>1877</v>
      </c>
      <c r="D15932" s="4">
        <v>41622</v>
      </c>
      <c r="E15932" s="4">
        <v>4625</v>
      </c>
      <c r="I15932" s="4">
        <v>46247</v>
      </c>
      <c r="J15932" s="4">
        <v>41622</v>
      </c>
      <c r="K15932" s="4">
        <v>41622</v>
      </c>
    </row>
    <row r="15933" spans="1:11" x14ac:dyDescent="0.35">
      <c r="A15933" t="s">
        <v>1429</v>
      </c>
      <c r="B15933" t="s">
        <v>2156</v>
      </c>
      <c r="D15933" s="4">
        <v>988817</v>
      </c>
      <c r="E15933" s="4">
        <v>16911771</v>
      </c>
      <c r="F15933" s="4">
        <v>686000</v>
      </c>
      <c r="G15933" s="4">
        <v>188353</v>
      </c>
      <c r="H15933" s="4">
        <v>31137319</v>
      </c>
      <c r="I15933" s="4">
        <v>49912260</v>
      </c>
      <c r="J15933" s="4">
        <v>988817</v>
      </c>
      <c r="K15933" s="4">
        <v>988817</v>
      </c>
    </row>
    <row r="15934" spans="1:11" x14ac:dyDescent="0.35">
      <c r="A15934" t="s">
        <v>1429</v>
      </c>
      <c r="B15934" t="s">
        <v>2157</v>
      </c>
      <c r="C15934" t="s">
        <v>1879</v>
      </c>
      <c r="D15934" s="4">
        <v>7898246</v>
      </c>
      <c r="I15934" s="4">
        <v>7898246</v>
      </c>
      <c r="J15934" s="4">
        <v>7898246</v>
      </c>
      <c r="K15934" s="4">
        <v>7898246</v>
      </c>
    </row>
    <row r="15935" spans="1:11" x14ac:dyDescent="0.35">
      <c r="A15935" t="s">
        <v>1429</v>
      </c>
      <c r="B15935" t="s">
        <v>2186</v>
      </c>
      <c r="C15935" t="s">
        <v>1907</v>
      </c>
      <c r="D15935" s="4">
        <v>1959</v>
      </c>
      <c r="I15935" s="4">
        <v>1959</v>
      </c>
      <c r="J15935" s="4">
        <v>1959</v>
      </c>
      <c r="K15935" s="4">
        <v>1959</v>
      </c>
    </row>
    <row r="15936" spans="1:11" x14ac:dyDescent="0.35">
      <c r="A15936" t="s">
        <v>1429</v>
      </c>
      <c r="B15936" t="s">
        <v>2158</v>
      </c>
      <c r="C15936" t="s">
        <v>1880</v>
      </c>
      <c r="D15936" s="4">
        <v>1703641</v>
      </c>
      <c r="I15936" s="4">
        <v>1703641</v>
      </c>
      <c r="J15936" s="4">
        <v>1703641</v>
      </c>
      <c r="K15936" s="4">
        <v>1703641</v>
      </c>
    </row>
    <row r="15937" spans="1:11" x14ac:dyDescent="0.35">
      <c r="A15937" t="s">
        <v>1429</v>
      </c>
      <c r="B15937" t="s">
        <v>2159</v>
      </c>
      <c r="C15937" t="s">
        <v>1881</v>
      </c>
      <c r="D15937" s="4">
        <v>2813270</v>
      </c>
      <c r="I15937" s="4">
        <v>2813270</v>
      </c>
      <c r="J15937" s="4">
        <v>2813270</v>
      </c>
      <c r="K15937" s="4">
        <v>2813270</v>
      </c>
    </row>
    <row r="15938" spans="1:11" x14ac:dyDescent="0.35">
      <c r="A15938" t="s">
        <v>1429</v>
      </c>
      <c r="B15938" t="s">
        <v>2174</v>
      </c>
      <c r="C15938" t="s">
        <v>1895</v>
      </c>
      <c r="D15938" s="4">
        <v>348063</v>
      </c>
      <c r="I15938" s="4">
        <v>348063</v>
      </c>
      <c r="J15938" s="4">
        <v>348063</v>
      </c>
      <c r="K15938" s="4">
        <v>348063</v>
      </c>
    </row>
    <row r="15939" spans="1:11" x14ac:dyDescent="0.35">
      <c r="A15939" t="s">
        <v>1429</v>
      </c>
      <c r="B15939" t="s">
        <v>2160</v>
      </c>
      <c r="C15939" t="s">
        <v>1882</v>
      </c>
      <c r="E15939" s="4">
        <v>99035</v>
      </c>
      <c r="I15939" s="4">
        <v>99035</v>
      </c>
      <c r="J15939">
        <v>0</v>
      </c>
      <c r="K15939" s="4">
        <v>0</v>
      </c>
    </row>
    <row r="15940" spans="1:11" x14ac:dyDescent="0.35">
      <c r="A15940" t="s">
        <v>1429</v>
      </c>
      <c r="B15940" t="s">
        <v>2161</v>
      </c>
      <c r="C15940" t="s">
        <v>1883</v>
      </c>
      <c r="D15940" s="4">
        <v>196749</v>
      </c>
      <c r="I15940" s="4">
        <v>196749</v>
      </c>
      <c r="J15940" s="4">
        <v>196749</v>
      </c>
      <c r="K15940" s="4">
        <v>196749</v>
      </c>
    </row>
    <row r="15941" spans="1:11" x14ac:dyDescent="0.35">
      <c r="A15941" t="s">
        <v>1429</v>
      </c>
      <c r="B15941" t="s">
        <v>2162</v>
      </c>
      <c r="C15941" t="s">
        <v>1884</v>
      </c>
      <c r="D15941" s="4">
        <v>10619</v>
      </c>
      <c r="I15941" s="4">
        <v>10619</v>
      </c>
      <c r="J15941" s="4">
        <v>10619</v>
      </c>
      <c r="K15941" s="4">
        <v>10619</v>
      </c>
    </row>
    <row r="15942" spans="1:11" x14ac:dyDescent="0.35">
      <c r="A15942" t="s">
        <v>1429</v>
      </c>
      <c r="B15942" t="s">
        <v>2163</v>
      </c>
      <c r="D15942" s="4">
        <v>12972546</v>
      </c>
      <c r="E15942" s="4">
        <v>99035</v>
      </c>
      <c r="I15942" s="4">
        <v>13071581</v>
      </c>
      <c r="J15942" s="4">
        <v>12972546</v>
      </c>
      <c r="K15942" s="4">
        <v>12972546</v>
      </c>
    </row>
    <row r="15943" spans="1:11" x14ac:dyDescent="0.35">
      <c r="A15943" t="s">
        <v>1429</v>
      </c>
      <c r="B15943" t="s">
        <v>2164</v>
      </c>
      <c r="C15943" t="s">
        <v>1886</v>
      </c>
      <c r="D15943" s="4">
        <v>66087</v>
      </c>
      <c r="G15943" s="4">
        <v>570297</v>
      </c>
      <c r="I15943" s="4">
        <v>636384</v>
      </c>
      <c r="J15943" s="4">
        <v>66087</v>
      </c>
      <c r="K15943" s="4">
        <v>66087</v>
      </c>
    </row>
    <row r="15944" spans="1:11" x14ac:dyDescent="0.35">
      <c r="A15944" t="s">
        <v>1429</v>
      </c>
      <c r="B15944" t="s">
        <v>2165</v>
      </c>
      <c r="D15944" s="4">
        <v>66087</v>
      </c>
      <c r="G15944" s="4">
        <v>570297</v>
      </c>
      <c r="I15944" s="4">
        <v>636384</v>
      </c>
      <c r="J15944" s="4">
        <v>66087</v>
      </c>
      <c r="K15944" s="4">
        <v>66087</v>
      </c>
    </row>
    <row r="15945" spans="1:11" x14ac:dyDescent="0.35">
      <c r="A15945" t="s">
        <v>1429</v>
      </c>
      <c r="B15945" t="s">
        <v>2183</v>
      </c>
      <c r="C15945" t="s">
        <v>1904</v>
      </c>
      <c r="E15945" s="4">
        <v>125000</v>
      </c>
      <c r="I15945" s="4">
        <v>125000</v>
      </c>
      <c r="J15945">
        <v>0</v>
      </c>
      <c r="K15945" s="4">
        <v>0</v>
      </c>
    </row>
    <row r="15946" spans="1:11" x14ac:dyDescent="0.35">
      <c r="A15946" t="s">
        <v>1429</v>
      </c>
      <c r="B15946" t="s">
        <v>2166</v>
      </c>
      <c r="C15946" t="s">
        <v>1888</v>
      </c>
      <c r="H15946" s="4">
        <v>2496000</v>
      </c>
      <c r="I15946" s="4">
        <v>2496000</v>
      </c>
      <c r="J15946">
        <v>0</v>
      </c>
      <c r="K15946" s="4">
        <v>0</v>
      </c>
    </row>
    <row r="15947" spans="1:11" x14ac:dyDescent="0.35">
      <c r="A15947" t="s">
        <v>1429</v>
      </c>
      <c r="B15947" t="s">
        <v>2180</v>
      </c>
      <c r="C15947" t="s">
        <v>1901</v>
      </c>
      <c r="E15947" s="4">
        <v>2565000</v>
      </c>
      <c r="I15947" s="4">
        <v>2565000</v>
      </c>
      <c r="J15947">
        <v>0</v>
      </c>
      <c r="K15947" s="4">
        <v>0</v>
      </c>
    </row>
    <row r="15948" spans="1:11" x14ac:dyDescent="0.35">
      <c r="A15948" t="s">
        <v>1429</v>
      </c>
      <c r="B15948" t="s">
        <v>2167</v>
      </c>
      <c r="C15948" t="s">
        <v>1889</v>
      </c>
      <c r="E15948" s="4">
        <v>1470000</v>
      </c>
      <c r="I15948" s="4">
        <v>1470000</v>
      </c>
      <c r="J15948">
        <v>0</v>
      </c>
      <c r="K15948" s="4">
        <v>0</v>
      </c>
    </row>
    <row r="15949" spans="1:11" x14ac:dyDescent="0.35">
      <c r="A15949" t="s">
        <v>1429</v>
      </c>
      <c r="B15949" t="s">
        <v>2168</v>
      </c>
      <c r="C15949" t="s">
        <v>1890</v>
      </c>
      <c r="E15949" s="4">
        <v>1425000</v>
      </c>
      <c r="I15949" s="4">
        <v>1425000</v>
      </c>
      <c r="J15949">
        <v>0</v>
      </c>
      <c r="K15949" s="4">
        <v>0</v>
      </c>
    </row>
    <row r="15950" spans="1:11" x14ac:dyDescent="0.35">
      <c r="A15950" t="s">
        <v>1429</v>
      </c>
      <c r="B15950" t="s">
        <v>2181</v>
      </c>
      <c r="C15950" t="s">
        <v>1902</v>
      </c>
      <c r="E15950" s="4">
        <v>5130000</v>
      </c>
      <c r="I15950" s="4">
        <v>5130000</v>
      </c>
      <c r="J15950">
        <v>0</v>
      </c>
      <c r="K15950" s="4">
        <v>0</v>
      </c>
    </row>
    <row r="15951" spans="1:11" x14ac:dyDescent="0.35">
      <c r="A15951" t="s">
        <v>1429</v>
      </c>
      <c r="B15951" t="s">
        <v>2169</v>
      </c>
      <c r="E15951" s="4">
        <v>10715000</v>
      </c>
      <c r="H15951" s="4">
        <v>2496000</v>
      </c>
      <c r="I15951" s="4">
        <v>13211000</v>
      </c>
      <c r="J15951">
        <v>0</v>
      </c>
      <c r="K15951" s="4">
        <v>0</v>
      </c>
    </row>
    <row r="15952" spans="1:11" x14ac:dyDescent="0.35">
      <c r="A15952" t="s">
        <v>1429</v>
      </c>
      <c r="B15952" t="s">
        <v>2170</v>
      </c>
      <c r="D15952" s="4">
        <v>202965521</v>
      </c>
      <c r="E15952" s="4">
        <v>46989577</v>
      </c>
      <c r="F15952" s="4">
        <v>48147954</v>
      </c>
      <c r="G15952" s="4">
        <v>6784591</v>
      </c>
      <c r="H15952" s="4">
        <v>67082831</v>
      </c>
      <c r="I15952" s="4">
        <v>371970473</v>
      </c>
      <c r="J15952" s="4">
        <f>SUM(D15952,E15952)</f>
        <v>249955098</v>
      </c>
      <c r="K15952" s="4">
        <v>202965521</v>
      </c>
    </row>
    <row r="15953" spans="1:11" x14ac:dyDescent="0.35">
      <c r="A15953" t="s">
        <v>1433</v>
      </c>
      <c r="B15953" t="s">
        <v>2118</v>
      </c>
      <c r="C15953" t="s">
        <v>1843</v>
      </c>
      <c r="D15953" s="4">
        <v>14395190</v>
      </c>
      <c r="E15953" s="4">
        <v>809200</v>
      </c>
      <c r="F15953" s="4">
        <v>3112200</v>
      </c>
      <c r="I15953" s="4">
        <v>18316590</v>
      </c>
      <c r="J15953" s="4">
        <v>14395190</v>
      </c>
      <c r="K15953" s="4">
        <v>14395190</v>
      </c>
    </row>
    <row r="15954" spans="1:11" x14ac:dyDescent="0.35">
      <c r="A15954" t="s">
        <v>1433</v>
      </c>
      <c r="B15954" t="s">
        <v>2119</v>
      </c>
      <c r="C15954" t="s">
        <v>1844</v>
      </c>
      <c r="D15954" s="4">
        <v>965847</v>
      </c>
      <c r="G15954" s="4">
        <v>786492</v>
      </c>
      <c r="H15954" s="4">
        <v>377152</v>
      </c>
      <c r="I15954" s="4">
        <v>2129491</v>
      </c>
      <c r="J15954" s="4">
        <v>965847</v>
      </c>
      <c r="K15954" s="4">
        <v>965847</v>
      </c>
    </row>
    <row r="15955" spans="1:11" x14ac:dyDescent="0.35">
      <c r="A15955" t="s">
        <v>1433</v>
      </c>
      <c r="B15955" t="s">
        <v>2120</v>
      </c>
      <c r="C15955" t="s">
        <v>1845</v>
      </c>
      <c r="D15955" s="4">
        <v>60917</v>
      </c>
      <c r="G15955" s="4">
        <v>1436817</v>
      </c>
      <c r="I15955" s="4">
        <v>1497734</v>
      </c>
      <c r="J15955" s="4">
        <v>60917</v>
      </c>
      <c r="K15955" s="4">
        <v>60917</v>
      </c>
    </row>
    <row r="15956" spans="1:11" x14ac:dyDescent="0.35">
      <c r="A15956" t="s">
        <v>1433</v>
      </c>
      <c r="B15956" t="s">
        <v>2121</v>
      </c>
      <c r="D15956" s="4">
        <v>15421954</v>
      </c>
      <c r="E15956" s="4">
        <v>809200</v>
      </c>
      <c r="F15956" s="4">
        <v>3112200</v>
      </c>
      <c r="G15956" s="4">
        <v>2223309</v>
      </c>
      <c r="H15956" s="4">
        <v>377152</v>
      </c>
      <c r="I15956" s="4">
        <v>21943815</v>
      </c>
      <c r="J15956" s="4">
        <v>15421954</v>
      </c>
      <c r="K15956" s="4">
        <v>15421954</v>
      </c>
    </row>
    <row r="15957" spans="1:11" x14ac:dyDescent="0.35">
      <c r="A15957" t="s">
        <v>1433</v>
      </c>
      <c r="B15957" t="s">
        <v>2122</v>
      </c>
      <c r="C15957" t="s">
        <v>1846</v>
      </c>
      <c r="D15957" s="4">
        <v>18351749</v>
      </c>
      <c r="G15957" s="4">
        <v>683996</v>
      </c>
      <c r="H15957" s="4">
        <v>77085</v>
      </c>
      <c r="I15957" s="4">
        <v>19112829</v>
      </c>
      <c r="J15957" s="4">
        <v>18351749</v>
      </c>
      <c r="K15957" s="4">
        <v>18351749</v>
      </c>
    </row>
    <row r="15958" spans="1:11" x14ac:dyDescent="0.35">
      <c r="A15958" t="s">
        <v>1433</v>
      </c>
      <c r="B15958" t="s">
        <v>2123</v>
      </c>
      <c r="C15958" t="s">
        <v>1847</v>
      </c>
      <c r="D15958" s="4">
        <v>2979120</v>
      </c>
      <c r="F15958" s="4">
        <v>540541</v>
      </c>
      <c r="G15958" s="4">
        <v>2695000</v>
      </c>
      <c r="I15958" s="4">
        <v>6214661</v>
      </c>
      <c r="J15958" s="4">
        <v>2979120</v>
      </c>
      <c r="K15958" s="4">
        <v>2979120</v>
      </c>
    </row>
    <row r="15959" spans="1:11" x14ac:dyDescent="0.35">
      <c r="A15959" t="s">
        <v>1433</v>
      </c>
      <c r="B15959" t="s">
        <v>2124</v>
      </c>
      <c r="C15959" t="s">
        <v>1848</v>
      </c>
      <c r="D15959" s="4">
        <v>49916</v>
      </c>
      <c r="E15959" s="4">
        <v>2324</v>
      </c>
      <c r="I15959" s="4">
        <v>52241</v>
      </c>
      <c r="J15959" s="4">
        <v>49916</v>
      </c>
      <c r="K15959" s="4">
        <v>49916</v>
      </c>
    </row>
    <row r="15960" spans="1:11" x14ac:dyDescent="0.35">
      <c r="A15960" t="s">
        <v>1433</v>
      </c>
      <c r="B15960" t="s">
        <v>2125</v>
      </c>
      <c r="D15960" s="4">
        <v>21380785</v>
      </c>
      <c r="E15960" s="4">
        <v>2324</v>
      </c>
      <c r="F15960" s="4">
        <v>540541</v>
      </c>
      <c r="G15960" s="4">
        <v>3378996</v>
      </c>
      <c r="H15960" s="4">
        <v>77085</v>
      </c>
      <c r="I15960" s="4">
        <v>25379731</v>
      </c>
      <c r="J15960" s="4">
        <v>21380785</v>
      </c>
      <c r="K15960" s="4">
        <v>21380785</v>
      </c>
    </row>
    <row r="15961" spans="1:11" x14ac:dyDescent="0.35">
      <c r="A15961" t="s">
        <v>1433</v>
      </c>
      <c r="B15961" t="s">
        <v>2126</v>
      </c>
      <c r="C15961" t="s">
        <v>1850</v>
      </c>
      <c r="F15961" s="4">
        <v>4800000</v>
      </c>
      <c r="I15961" s="4">
        <v>4800000</v>
      </c>
      <c r="J15961">
        <v>0</v>
      </c>
      <c r="K15961" s="4">
        <v>0</v>
      </c>
    </row>
    <row r="15962" spans="1:11" x14ac:dyDescent="0.35">
      <c r="A15962" t="s">
        <v>1433</v>
      </c>
      <c r="B15962" t="s">
        <v>2127</v>
      </c>
      <c r="F15962" s="4">
        <v>4800000</v>
      </c>
      <c r="I15962" s="4">
        <v>4800000</v>
      </c>
      <c r="J15962">
        <v>0</v>
      </c>
      <c r="K15962" s="4">
        <v>0</v>
      </c>
    </row>
    <row r="15963" spans="1:11" x14ac:dyDescent="0.35">
      <c r="A15963" t="s">
        <v>1433</v>
      </c>
      <c r="B15963" t="s">
        <v>2128</v>
      </c>
      <c r="C15963" t="s">
        <v>1851</v>
      </c>
      <c r="D15963" s="4">
        <v>213014</v>
      </c>
      <c r="E15963" s="4">
        <v>195870</v>
      </c>
      <c r="I15963" s="4">
        <v>408885</v>
      </c>
      <c r="J15963" s="4">
        <v>213014</v>
      </c>
      <c r="K15963" s="4">
        <v>213014</v>
      </c>
    </row>
    <row r="15964" spans="1:11" x14ac:dyDescent="0.35">
      <c r="A15964" t="s">
        <v>1433</v>
      </c>
      <c r="B15964" t="s">
        <v>2130</v>
      </c>
      <c r="C15964" t="s">
        <v>1853</v>
      </c>
      <c r="D15964" s="4">
        <v>283</v>
      </c>
      <c r="E15964" s="4">
        <v>3078</v>
      </c>
      <c r="H15964" s="4">
        <v>10922</v>
      </c>
      <c r="I15964" s="4">
        <v>14283</v>
      </c>
      <c r="J15964" s="4">
        <v>283</v>
      </c>
      <c r="K15964" s="4">
        <v>283</v>
      </c>
    </row>
    <row r="15965" spans="1:11" x14ac:dyDescent="0.35">
      <c r="A15965" t="s">
        <v>1433</v>
      </c>
      <c r="B15965" t="s">
        <v>2182</v>
      </c>
      <c r="C15965" t="s">
        <v>1903</v>
      </c>
      <c r="D15965" s="4">
        <v>4508</v>
      </c>
      <c r="I15965" s="4">
        <v>4508</v>
      </c>
      <c r="J15965" s="4">
        <v>4508</v>
      </c>
      <c r="K15965" s="4">
        <v>4508</v>
      </c>
    </row>
    <row r="15966" spans="1:11" x14ac:dyDescent="0.35">
      <c r="A15966" t="s">
        <v>1433</v>
      </c>
      <c r="B15966" t="s">
        <v>2131</v>
      </c>
      <c r="C15966" t="s">
        <v>1854</v>
      </c>
      <c r="D15966" s="4">
        <v>12555</v>
      </c>
      <c r="G15966" s="4">
        <v>336245</v>
      </c>
      <c r="H15966" s="4">
        <v>302620</v>
      </c>
      <c r="I15966" s="4">
        <v>651420</v>
      </c>
      <c r="J15966" s="4">
        <v>12555</v>
      </c>
      <c r="K15966" s="4">
        <v>12555</v>
      </c>
    </row>
    <row r="15967" spans="1:11" x14ac:dyDescent="0.35">
      <c r="A15967" t="s">
        <v>1433</v>
      </c>
      <c r="B15967" t="s">
        <v>2132</v>
      </c>
      <c r="C15967" t="s">
        <v>1855</v>
      </c>
      <c r="D15967" s="4">
        <v>29777</v>
      </c>
      <c r="F15967" s="4">
        <v>152360</v>
      </c>
      <c r="G15967" s="4">
        <v>58761</v>
      </c>
      <c r="H15967" s="4">
        <v>189586</v>
      </c>
      <c r="I15967" s="4">
        <v>430484</v>
      </c>
      <c r="J15967" s="4">
        <v>29777</v>
      </c>
      <c r="K15967" s="4">
        <v>29777</v>
      </c>
    </row>
    <row r="15968" spans="1:11" x14ac:dyDescent="0.35">
      <c r="A15968" t="s">
        <v>1433</v>
      </c>
      <c r="B15968" t="s">
        <v>2133</v>
      </c>
      <c r="C15968" t="s">
        <v>1856</v>
      </c>
      <c r="I15968" s="4">
        <v>0</v>
      </c>
      <c r="J15968">
        <v>0</v>
      </c>
      <c r="K15968" s="4">
        <v>0</v>
      </c>
    </row>
    <row r="15969" spans="1:11" x14ac:dyDescent="0.35">
      <c r="A15969" t="s">
        <v>1433</v>
      </c>
      <c r="B15969" t="s">
        <v>2134</v>
      </c>
      <c r="C15969" t="s">
        <v>1857</v>
      </c>
      <c r="D15969" s="4">
        <v>82802</v>
      </c>
      <c r="E15969" s="4">
        <v>24982</v>
      </c>
      <c r="H15969" s="4">
        <v>18332</v>
      </c>
      <c r="I15969" s="4">
        <v>126116</v>
      </c>
      <c r="J15969" s="4">
        <v>82802</v>
      </c>
      <c r="K15969" s="4">
        <v>82802</v>
      </c>
    </row>
    <row r="15970" spans="1:11" x14ac:dyDescent="0.35">
      <c r="A15970" t="s">
        <v>1433</v>
      </c>
      <c r="B15970" t="s">
        <v>2135</v>
      </c>
      <c r="C15970" t="s">
        <v>1858</v>
      </c>
      <c r="F15970" s="4">
        <v>8044</v>
      </c>
      <c r="H15970" s="4">
        <v>32177</v>
      </c>
      <c r="I15970" s="4">
        <v>40221</v>
      </c>
      <c r="J15970">
        <v>0</v>
      </c>
      <c r="K15970" s="4">
        <v>0</v>
      </c>
    </row>
    <row r="15971" spans="1:11" x14ac:dyDescent="0.35">
      <c r="A15971" t="s">
        <v>1433</v>
      </c>
      <c r="B15971" t="s">
        <v>2136</v>
      </c>
      <c r="C15971" t="s">
        <v>1859</v>
      </c>
      <c r="D15971" s="4">
        <v>64929</v>
      </c>
      <c r="E15971" s="4">
        <v>1180</v>
      </c>
      <c r="F15971" s="4">
        <v>1050000</v>
      </c>
      <c r="G15971" s="4">
        <v>75000</v>
      </c>
      <c r="H15971" s="4">
        <v>573769</v>
      </c>
      <c r="I15971" s="4">
        <v>1764879</v>
      </c>
      <c r="J15971" s="4">
        <v>64929</v>
      </c>
      <c r="K15971" s="4">
        <v>64929</v>
      </c>
    </row>
    <row r="15972" spans="1:11" x14ac:dyDescent="0.35">
      <c r="A15972" t="s">
        <v>1433</v>
      </c>
      <c r="B15972" t="s">
        <v>2137</v>
      </c>
      <c r="C15972" t="s">
        <v>1860</v>
      </c>
      <c r="E15972" s="4">
        <v>0</v>
      </c>
      <c r="F15972" s="4">
        <v>1521842</v>
      </c>
      <c r="I15972" s="4">
        <v>1521842</v>
      </c>
      <c r="J15972">
        <v>0</v>
      </c>
      <c r="K15972" s="4">
        <v>0</v>
      </c>
    </row>
    <row r="15973" spans="1:11" x14ac:dyDescent="0.35">
      <c r="A15973" t="s">
        <v>1433</v>
      </c>
      <c r="B15973" t="s">
        <v>2138</v>
      </c>
      <c r="C15973" t="s">
        <v>1861</v>
      </c>
      <c r="D15973" s="4">
        <v>80519</v>
      </c>
      <c r="E15973" s="4">
        <v>39174</v>
      </c>
      <c r="I15973" s="4">
        <v>119694</v>
      </c>
      <c r="J15973" s="4">
        <v>80519</v>
      </c>
      <c r="K15973" s="4">
        <v>80519</v>
      </c>
    </row>
    <row r="15974" spans="1:11" x14ac:dyDescent="0.35">
      <c r="A15974" t="s">
        <v>1433</v>
      </c>
      <c r="B15974" t="s">
        <v>2139</v>
      </c>
      <c r="C15974" t="s">
        <v>1862</v>
      </c>
      <c r="F15974" s="4">
        <v>128137</v>
      </c>
      <c r="H15974" s="4">
        <v>256274</v>
      </c>
      <c r="I15974" s="4">
        <v>384412</v>
      </c>
      <c r="J15974">
        <v>0</v>
      </c>
      <c r="K15974" s="4">
        <v>0</v>
      </c>
    </row>
    <row r="15975" spans="1:11" x14ac:dyDescent="0.35">
      <c r="A15975" t="s">
        <v>1433</v>
      </c>
      <c r="B15975" t="s">
        <v>2141</v>
      </c>
      <c r="D15975" s="4">
        <v>488387</v>
      </c>
      <c r="E15975" s="4">
        <v>264284</v>
      </c>
      <c r="F15975" s="4">
        <v>2860384</v>
      </c>
      <c r="G15975" s="4">
        <v>470006</v>
      </c>
      <c r="H15975" s="4">
        <v>1383680</v>
      </c>
      <c r="I15975" s="4">
        <v>5466742</v>
      </c>
      <c r="J15975" s="4">
        <v>488387</v>
      </c>
      <c r="K15975" s="4">
        <v>488387</v>
      </c>
    </row>
    <row r="15976" spans="1:11" x14ac:dyDescent="0.35">
      <c r="A15976" t="s">
        <v>1433</v>
      </c>
      <c r="B15976" t="s">
        <v>2143</v>
      </c>
      <c r="C15976" t="s">
        <v>1865</v>
      </c>
      <c r="D15976" s="4">
        <v>12129</v>
      </c>
      <c r="E15976" s="4">
        <v>9469</v>
      </c>
      <c r="I15976" s="4">
        <v>21597</v>
      </c>
      <c r="J15976" s="4">
        <v>12129</v>
      </c>
      <c r="K15976" s="4">
        <v>12129</v>
      </c>
    </row>
    <row r="15977" spans="1:11" x14ac:dyDescent="0.35">
      <c r="A15977" t="s">
        <v>1433</v>
      </c>
      <c r="B15977" t="s">
        <v>2144</v>
      </c>
      <c r="C15977" t="s">
        <v>1866</v>
      </c>
      <c r="I15977" s="4">
        <v>0</v>
      </c>
      <c r="J15977">
        <v>0</v>
      </c>
      <c r="K15977" s="4">
        <v>0</v>
      </c>
    </row>
    <row r="15978" spans="1:11" x14ac:dyDescent="0.35">
      <c r="A15978" t="s">
        <v>1433</v>
      </c>
      <c r="B15978" t="s">
        <v>2145</v>
      </c>
      <c r="C15978" t="s">
        <v>1867</v>
      </c>
      <c r="D15978" s="4">
        <v>157061</v>
      </c>
      <c r="E15978" s="4">
        <v>101031</v>
      </c>
      <c r="H15978" s="4">
        <v>1268384</v>
      </c>
      <c r="I15978" s="4">
        <v>1526475</v>
      </c>
      <c r="J15978" s="4">
        <v>157061</v>
      </c>
      <c r="K15978" s="4">
        <v>157061</v>
      </c>
    </row>
    <row r="15979" spans="1:11" x14ac:dyDescent="0.35">
      <c r="A15979" t="s">
        <v>1433</v>
      </c>
      <c r="B15979" t="s">
        <v>2146</v>
      </c>
      <c r="C15979" t="s">
        <v>1868</v>
      </c>
      <c r="D15979" s="4">
        <v>3110</v>
      </c>
      <c r="H15979" s="4">
        <v>1178210</v>
      </c>
      <c r="I15979" s="4">
        <v>1181320</v>
      </c>
      <c r="J15979" s="4">
        <v>3110</v>
      </c>
      <c r="K15979" s="4">
        <v>3110</v>
      </c>
    </row>
    <row r="15980" spans="1:11" x14ac:dyDescent="0.35">
      <c r="A15980" t="s">
        <v>1433</v>
      </c>
      <c r="B15980" t="s">
        <v>2173</v>
      </c>
      <c r="C15980" t="s">
        <v>1894</v>
      </c>
      <c r="D15980" s="4">
        <v>16366</v>
      </c>
      <c r="I15980" s="4">
        <v>16366</v>
      </c>
      <c r="J15980" s="4">
        <v>16366</v>
      </c>
      <c r="K15980" s="4">
        <v>16366</v>
      </c>
    </row>
    <row r="15981" spans="1:11" x14ac:dyDescent="0.35">
      <c r="A15981" t="s">
        <v>1433</v>
      </c>
      <c r="B15981" t="s">
        <v>2147</v>
      </c>
      <c r="C15981" t="s">
        <v>1869</v>
      </c>
      <c r="H15981" s="4">
        <v>430080</v>
      </c>
      <c r="I15981" s="4">
        <v>430080</v>
      </c>
      <c r="J15981">
        <v>0</v>
      </c>
      <c r="K15981" s="4">
        <v>0</v>
      </c>
    </row>
    <row r="15982" spans="1:11" x14ac:dyDescent="0.35">
      <c r="A15982" t="s">
        <v>1433</v>
      </c>
      <c r="B15982" t="s">
        <v>2148</v>
      </c>
      <c r="C15982" t="s">
        <v>1870</v>
      </c>
      <c r="D15982" s="4">
        <v>98162</v>
      </c>
      <c r="E15982" s="4">
        <v>4204120</v>
      </c>
      <c r="F15982" s="4">
        <v>29772</v>
      </c>
      <c r="G15982" s="4">
        <v>23944</v>
      </c>
      <c r="H15982" s="4">
        <v>0</v>
      </c>
      <c r="I15982" s="4">
        <v>4355998</v>
      </c>
      <c r="J15982" s="4">
        <v>98162</v>
      </c>
      <c r="K15982" s="4">
        <v>98162</v>
      </c>
    </row>
    <row r="15983" spans="1:11" x14ac:dyDescent="0.35">
      <c r="A15983" t="s">
        <v>1433</v>
      </c>
      <c r="B15983" t="s">
        <v>2149</v>
      </c>
      <c r="C15983" t="s">
        <v>1871</v>
      </c>
      <c r="D15983" s="4">
        <v>626132</v>
      </c>
      <c r="F15983" s="4">
        <v>306994</v>
      </c>
      <c r="G15983" s="4">
        <v>6018</v>
      </c>
      <c r="I15983" s="4">
        <v>939145</v>
      </c>
      <c r="J15983" s="4">
        <v>626132</v>
      </c>
      <c r="K15983" s="4">
        <v>626132</v>
      </c>
    </row>
    <row r="15984" spans="1:11" x14ac:dyDescent="0.35">
      <c r="A15984" t="s">
        <v>1433</v>
      </c>
      <c r="B15984" t="s">
        <v>2150</v>
      </c>
      <c r="C15984" t="s">
        <v>1872</v>
      </c>
      <c r="E15984" s="4">
        <v>294000</v>
      </c>
      <c r="I15984" s="4">
        <v>294000</v>
      </c>
      <c r="J15984">
        <v>0</v>
      </c>
      <c r="K15984" s="4">
        <v>0</v>
      </c>
    </row>
    <row r="15985" spans="1:11" x14ac:dyDescent="0.35">
      <c r="A15985" t="s">
        <v>1433</v>
      </c>
      <c r="B15985" t="s">
        <v>2151</v>
      </c>
      <c r="C15985" t="s">
        <v>1873</v>
      </c>
      <c r="E15985" s="4">
        <v>0</v>
      </c>
      <c r="I15985" s="4">
        <v>0</v>
      </c>
      <c r="J15985">
        <v>0</v>
      </c>
      <c r="K15985" s="4">
        <v>0</v>
      </c>
    </row>
    <row r="15986" spans="1:11" x14ac:dyDescent="0.35">
      <c r="A15986" t="s">
        <v>1433</v>
      </c>
      <c r="B15986" t="s">
        <v>2152</v>
      </c>
      <c r="C15986" t="s">
        <v>1874</v>
      </c>
      <c r="E15986" s="4">
        <v>0</v>
      </c>
      <c r="I15986" s="4">
        <v>0</v>
      </c>
      <c r="J15986">
        <v>0</v>
      </c>
      <c r="K15986" s="4">
        <v>0</v>
      </c>
    </row>
    <row r="15987" spans="1:11" x14ac:dyDescent="0.35">
      <c r="A15987" t="s">
        <v>1433</v>
      </c>
      <c r="B15987" t="s">
        <v>2153</v>
      </c>
      <c r="C15987" t="s">
        <v>1875</v>
      </c>
      <c r="D15987" s="4">
        <v>0</v>
      </c>
      <c r="H15987" s="4">
        <v>45334</v>
      </c>
      <c r="I15987" s="4">
        <v>45334</v>
      </c>
      <c r="J15987" s="4">
        <v>0</v>
      </c>
      <c r="K15987" s="4">
        <v>0</v>
      </c>
    </row>
    <row r="15988" spans="1:11" x14ac:dyDescent="0.35">
      <c r="A15988" t="s">
        <v>1433</v>
      </c>
      <c r="B15988" t="s">
        <v>2154</v>
      </c>
      <c r="C15988" t="s">
        <v>1876</v>
      </c>
      <c r="H15988" s="4">
        <v>94080</v>
      </c>
      <c r="I15988" s="4">
        <v>94080</v>
      </c>
      <c r="J15988">
        <v>0</v>
      </c>
      <c r="K15988" s="4">
        <v>0</v>
      </c>
    </row>
    <row r="15989" spans="1:11" x14ac:dyDescent="0.35">
      <c r="A15989" t="s">
        <v>1433</v>
      </c>
      <c r="B15989" t="s">
        <v>2155</v>
      </c>
      <c r="C15989" t="s">
        <v>1877</v>
      </c>
      <c r="D15989" s="4">
        <v>58931</v>
      </c>
      <c r="I15989" s="4">
        <v>58931</v>
      </c>
      <c r="J15989" s="4">
        <v>58931</v>
      </c>
      <c r="K15989" s="4">
        <v>58931</v>
      </c>
    </row>
    <row r="15990" spans="1:11" x14ac:dyDescent="0.35">
      <c r="A15990" t="s">
        <v>1433</v>
      </c>
      <c r="B15990" t="s">
        <v>2156</v>
      </c>
      <c r="D15990" s="4">
        <v>971890</v>
      </c>
      <c r="E15990" s="4">
        <v>4608619</v>
      </c>
      <c r="F15990" s="4">
        <v>336767</v>
      </c>
      <c r="G15990" s="4">
        <v>29962</v>
      </c>
      <c r="H15990" s="4">
        <v>3016088</v>
      </c>
      <c r="I15990" s="4">
        <v>8963326</v>
      </c>
      <c r="J15990" s="4">
        <v>971890</v>
      </c>
      <c r="K15990" s="4">
        <v>971890</v>
      </c>
    </row>
    <row r="15991" spans="1:11" x14ac:dyDescent="0.35">
      <c r="A15991" t="s">
        <v>1433</v>
      </c>
      <c r="B15991" t="s">
        <v>2157</v>
      </c>
      <c r="C15991" t="s">
        <v>1879</v>
      </c>
      <c r="D15991" s="4">
        <v>22558</v>
      </c>
      <c r="I15991" s="4">
        <v>22558</v>
      </c>
      <c r="J15991" s="4">
        <v>22558</v>
      </c>
      <c r="K15991" s="4">
        <v>22558</v>
      </c>
    </row>
    <row r="15992" spans="1:11" x14ac:dyDescent="0.35">
      <c r="A15992" t="s">
        <v>1433</v>
      </c>
      <c r="B15992" t="s">
        <v>2159</v>
      </c>
      <c r="C15992" t="s">
        <v>1881</v>
      </c>
      <c r="D15992" s="4">
        <v>188691</v>
      </c>
      <c r="I15992" s="4">
        <v>188691</v>
      </c>
      <c r="J15992" s="4">
        <v>188691</v>
      </c>
      <c r="K15992" s="4">
        <v>188691</v>
      </c>
    </row>
    <row r="15993" spans="1:11" x14ac:dyDescent="0.35">
      <c r="A15993" t="s">
        <v>1433</v>
      </c>
      <c r="B15993" t="s">
        <v>2160</v>
      </c>
      <c r="C15993" t="s">
        <v>1882</v>
      </c>
      <c r="D15993" s="4">
        <v>65055</v>
      </c>
      <c r="I15993" s="4">
        <v>65055</v>
      </c>
      <c r="J15993" s="4">
        <v>65055</v>
      </c>
      <c r="K15993" s="4">
        <v>65055</v>
      </c>
    </row>
    <row r="15994" spans="1:11" x14ac:dyDescent="0.35">
      <c r="A15994" t="s">
        <v>1433</v>
      </c>
      <c r="B15994" t="s">
        <v>2162</v>
      </c>
      <c r="C15994" t="s">
        <v>1884</v>
      </c>
      <c r="D15994" s="4">
        <v>13997</v>
      </c>
      <c r="I15994" s="4">
        <v>13997</v>
      </c>
      <c r="J15994" s="4">
        <v>13997</v>
      </c>
      <c r="K15994" s="4">
        <v>13997</v>
      </c>
    </row>
    <row r="15995" spans="1:11" x14ac:dyDescent="0.35">
      <c r="A15995" t="s">
        <v>1433</v>
      </c>
      <c r="B15995" t="s">
        <v>2163</v>
      </c>
      <c r="D15995" s="4">
        <v>290301</v>
      </c>
      <c r="I15995" s="4">
        <v>290301</v>
      </c>
      <c r="J15995" s="4">
        <v>290301</v>
      </c>
      <c r="K15995" s="4">
        <v>290301</v>
      </c>
    </row>
    <row r="15996" spans="1:11" x14ac:dyDescent="0.35">
      <c r="A15996" t="s">
        <v>1433</v>
      </c>
      <c r="B15996" t="s">
        <v>2164</v>
      </c>
      <c r="C15996" t="s">
        <v>1886</v>
      </c>
      <c r="F15996" s="4">
        <v>28279</v>
      </c>
      <c r="I15996" s="4">
        <v>28279</v>
      </c>
      <c r="J15996">
        <v>0</v>
      </c>
      <c r="K15996" s="4">
        <v>0</v>
      </c>
    </row>
    <row r="15997" spans="1:11" x14ac:dyDescent="0.35">
      <c r="A15997" t="s">
        <v>1433</v>
      </c>
      <c r="B15997" t="s">
        <v>2165</v>
      </c>
      <c r="F15997" s="4">
        <v>28279</v>
      </c>
      <c r="I15997" s="4">
        <v>28279</v>
      </c>
      <c r="J15997">
        <v>0</v>
      </c>
      <c r="K15997" s="4">
        <v>0</v>
      </c>
    </row>
    <row r="15998" spans="1:11" x14ac:dyDescent="0.35">
      <c r="A15998" t="s">
        <v>1433</v>
      </c>
      <c r="B15998" t="s">
        <v>2166</v>
      </c>
      <c r="C15998" t="s">
        <v>1888</v>
      </c>
      <c r="H15998" s="4">
        <v>384000</v>
      </c>
      <c r="I15998" s="4">
        <v>384000</v>
      </c>
      <c r="J15998">
        <v>0</v>
      </c>
      <c r="K15998" s="4">
        <v>0</v>
      </c>
    </row>
    <row r="15999" spans="1:11" x14ac:dyDescent="0.35">
      <c r="A15999" t="s">
        <v>1433</v>
      </c>
      <c r="B15999" t="s">
        <v>2167</v>
      </c>
      <c r="C15999" t="s">
        <v>1889</v>
      </c>
      <c r="E15999" s="4">
        <v>1260000</v>
      </c>
      <c r="I15999" s="4">
        <v>1260000</v>
      </c>
      <c r="J15999">
        <v>0</v>
      </c>
      <c r="K15999" s="4">
        <v>0</v>
      </c>
    </row>
    <row r="16000" spans="1:11" x14ac:dyDescent="0.35">
      <c r="A16000" t="s">
        <v>1433</v>
      </c>
      <c r="B16000" t="s">
        <v>2168</v>
      </c>
      <c r="C16000" t="s">
        <v>1890</v>
      </c>
      <c r="E16000" s="4">
        <v>307500</v>
      </c>
      <c r="I16000" s="4">
        <v>307500</v>
      </c>
      <c r="J16000">
        <v>0</v>
      </c>
      <c r="K16000" s="4">
        <v>0</v>
      </c>
    </row>
    <row r="16001" spans="1:11" x14ac:dyDescent="0.35">
      <c r="A16001" t="s">
        <v>1433</v>
      </c>
      <c r="B16001" t="s">
        <v>2169</v>
      </c>
      <c r="E16001" s="4">
        <v>1567500</v>
      </c>
      <c r="H16001" s="4">
        <v>384000</v>
      </c>
      <c r="I16001" s="4">
        <v>1951500</v>
      </c>
      <c r="J16001">
        <v>0</v>
      </c>
      <c r="K16001" s="4">
        <v>0</v>
      </c>
    </row>
    <row r="16002" spans="1:11" x14ac:dyDescent="0.35">
      <c r="A16002" t="s">
        <v>1433</v>
      </c>
      <c r="B16002" t="s">
        <v>2170</v>
      </c>
      <c r="D16002" s="4">
        <v>38553317</v>
      </c>
      <c r="E16002" s="4">
        <v>7251927</v>
      </c>
      <c r="F16002" s="4">
        <v>11678170</v>
      </c>
      <c r="G16002" s="4">
        <v>6102273</v>
      </c>
      <c r="H16002" s="4">
        <v>5238006</v>
      </c>
      <c r="I16002" s="4">
        <v>68823693</v>
      </c>
      <c r="J16002" s="4">
        <f>SUM(D16002,E16002)</f>
        <v>45805244</v>
      </c>
      <c r="K16002" s="4">
        <v>38553317</v>
      </c>
    </row>
    <row r="16003" spans="1:11" x14ac:dyDescent="0.35">
      <c r="A16003" t="s">
        <v>1986</v>
      </c>
      <c r="B16003" t="s">
        <v>2118</v>
      </c>
      <c r="C16003" t="s">
        <v>1843</v>
      </c>
      <c r="D16003" s="4">
        <v>7607442</v>
      </c>
      <c r="F16003" s="4">
        <v>1649200</v>
      </c>
      <c r="I16003" s="4">
        <v>9256642</v>
      </c>
      <c r="J16003" s="4">
        <v>7607442</v>
      </c>
      <c r="K16003" s="4">
        <v>7607442</v>
      </c>
    </row>
    <row r="16004" spans="1:11" x14ac:dyDescent="0.35">
      <c r="A16004" t="s">
        <v>1986</v>
      </c>
      <c r="B16004" t="s">
        <v>2119</v>
      </c>
      <c r="C16004" t="s">
        <v>1844</v>
      </c>
      <c r="D16004" s="4">
        <v>68493</v>
      </c>
      <c r="E16004" s="4">
        <v>311002</v>
      </c>
      <c r="F16004" s="4">
        <v>29700</v>
      </c>
      <c r="G16004" s="4">
        <v>403268</v>
      </c>
      <c r="H16004" s="4">
        <v>12600</v>
      </c>
      <c r="I16004" s="4">
        <v>825063</v>
      </c>
      <c r="J16004" s="4">
        <v>68493</v>
      </c>
      <c r="K16004" s="4">
        <v>68493</v>
      </c>
    </row>
    <row r="16005" spans="1:11" x14ac:dyDescent="0.35">
      <c r="A16005" t="s">
        <v>1986</v>
      </c>
      <c r="B16005" t="s">
        <v>2120</v>
      </c>
      <c r="C16005" t="s">
        <v>1845</v>
      </c>
      <c r="D16005" s="4">
        <v>24754</v>
      </c>
      <c r="G16005" s="4">
        <v>761277</v>
      </c>
      <c r="I16005" s="4">
        <v>786031</v>
      </c>
      <c r="J16005" s="4">
        <v>24754</v>
      </c>
      <c r="K16005" s="4">
        <v>24754</v>
      </c>
    </row>
    <row r="16006" spans="1:11" x14ac:dyDescent="0.35">
      <c r="A16006" t="s">
        <v>1986</v>
      </c>
      <c r="B16006" t="s">
        <v>2121</v>
      </c>
      <c r="D16006" s="4">
        <v>7700689</v>
      </c>
      <c r="E16006" s="4">
        <v>311002</v>
      </c>
      <c r="F16006" s="4">
        <v>1678900</v>
      </c>
      <c r="G16006" s="4">
        <v>1164545</v>
      </c>
      <c r="H16006" s="4">
        <v>12600</v>
      </c>
      <c r="I16006" s="4">
        <v>10867736</v>
      </c>
      <c r="J16006" s="4">
        <v>7700689</v>
      </c>
      <c r="K16006" s="4">
        <v>7700689</v>
      </c>
    </row>
    <row r="16007" spans="1:11" x14ac:dyDescent="0.35">
      <c r="A16007" t="s">
        <v>1986</v>
      </c>
      <c r="B16007" t="s">
        <v>2122</v>
      </c>
      <c r="C16007" t="s">
        <v>1846</v>
      </c>
      <c r="D16007" s="4">
        <v>7606220</v>
      </c>
      <c r="E16007" s="4">
        <v>1842210</v>
      </c>
      <c r="F16007" s="4">
        <v>542709</v>
      </c>
      <c r="H16007" s="4">
        <v>1820000</v>
      </c>
      <c r="I16007" s="4">
        <v>11811139</v>
      </c>
      <c r="J16007" s="4">
        <v>7606220</v>
      </c>
      <c r="K16007" s="4">
        <v>7606220</v>
      </c>
    </row>
    <row r="16008" spans="1:11" x14ac:dyDescent="0.35">
      <c r="A16008" t="s">
        <v>1986</v>
      </c>
      <c r="B16008" t="s">
        <v>2123</v>
      </c>
      <c r="C16008" t="s">
        <v>1847</v>
      </c>
      <c r="D16008" s="4">
        <v>1444116</v>
      </c>
      <c r="F16008" s="4">
        <v>135135</v>
      </c>
      <c r="G16008" s="4">
        <v>2200000</v>
      </c>
      <c r="I16008" s="4">
        <v>3779251</v>
      </c>
      <c r="J16008" s="4">
        <v>1444116</v>
      </c>
      <c r="K16008" s="4">
        <v>1444116</v>
      </c>
    </row>
    <row r="16009" spans="1:11" x14ac:dyDescent="0.35">
      <c r="A16009" t="s">
        <v>1986</v>
      </c>
      <c r="B16009" t="s">
        <v>2124</v>
      </c>
      <c r="C16009" t="s">
        <v>1848</v>
      </c>
      <c r="D16009" s="4">
        <v>103229</v>
      </c>
      <c r="I16009" s="4">
        <v>103229</v>
      </c>
      <c r="J16009" s="4">
        <v>103229</v>
      </c>
      <c r="K16009" s="4">
        <v>103229</v>
      </c>
    </row>
    <row r="16010" spans="1:11" x14ac:dyDescent="0.35">
      <c r="A16010" t="s">
        <v>1986</v>
      </c>
      <c r="B16010" t="s">
        <v>2125</v>
      </c>
      <c r="D16010" s="4">
        <v>9153565</v>
      </c>
      <c r="E16010" s="4">
        <v>1842210</v>
      </c>
      <c r="F16010" s="4">
        <v>677844</v>
      </c>
      <c r="G16010" s="4">
        <v>2200000</v>
      </c>
      <c r="H16010" s="4">
        <v>1820000</v>
      </c>
      <c r="I16010" s="4">
        <v>15693620</v>
      </c>
      <c r="J16010" s="4">
        <v>9153565</v>
      </c>
      <c r="K16010" s="4">
        <v>9153565</v>
      </c>
    </row>
    <row r="16011" spans="1:11" x14ac:dyDescent="0.35">
      <c r="A16011" t="s">
        <v>1986</v>
      </c>
      <c r="B16011" t="s">
        <v>2128</v>
      </c>
      <c r="C16011" t="s">
        <v>1851</v>
      </c>
      <c r="D16011" s="4">
        <v>5539</v>
      </c>
      <c r="E16011" s="4">
        <v>109361</v>
      </c>
      <c r="I16011" s="4">
        <v>114900</v>
      </c>
      <c r="J16011" s="4">
        <v>5539</v>
      </c>
      <c r="K16011" s="4">
        <v>5539</v>
      </c>
    </row>
    <row r="16012" spans="1:11" x14ac:dyDescent="0.35">
      <c r="A16012" t="s">
        <v>1986</v>
      </c>
      <c r="B16012" t="s">
        <v>2129</v>
      </c>
      <c r="C16012" t="s">
        <v>1852</v>
      </c>
      <c r="G16012" s="4">
        <v>4089</v>
      </c>
      <c r="H16012" s="4">
        <v>2726</v>
      </c>
      <c r="I16012" s="4">
        <v>6815</v>
      </c>
      <c r="J16012">
        <v>0</v>
      </c>
      <c r="K16012" s="4">
        <v>0</v>
      </c>
    </row>
    <row r="16013" spans="1:11" x14ac:dyDescent="0.35">
      <c r="A16013" t="s">
        <v>1986</v>
      </c>
      <c r="B16013" t="s">
        <v>2172</v>
      </c>
      <c r="C16013" t="s">
        <v>1893</v>
      </c>
      <c r="G16013" s="4">
        <v>2389</v>
      </c>
      <c r="H16013" s="4">
        <v>11946</v>
      </c>
      <c r="I16013" s="4">
        <v>14335</v>
      </c>
      <c r="J16013">
        <v>0</v>
      </c>
      <c r="K16013" s="4">
        <v>0</v>
      </c>
    </row>
    <row r="16014" spans="1:11" x14ac:dyDescent="0.35">
      <c r="A16014" t="s">
        <v>1986</v>
      </c>
      <c r="B16014" t="s">
        <v>2131</v>
      </c>
      <c r="C16014" t="s">
        <v>1854</v>
      </c>
      <c r="D16014" s="4">
        <v>3905</v>
      </c>
      <c r="E16014" s="4">
        <v>47074</v>
      </c>
      <c r="F16014" s="4">
        <v>383319</v>
      </c>
      <c r="I16014" s="4">
        <v>434298</v>
      </c>
      <c r="J16014" s="4">
        <v>3905</v>
      </c>
      <c r="K16014" s="4">
        <v>3905</v>
      </c>
    </row>
    <row r="16015" spans="1:11" x14ac:dyDescent="0.35">
      <c r="A16015" t="s">
        <v>1986</v>
      </c>
      <c r="B16015" t="s">
        <v>2132</v>
      </c>
      <c r="C16015" t="s">
        <v>1855</v>
      </c>
      <c r="D16015" s="4">
        <v>4442</v>
      </c>
      <c r="E16015" s="4">
        <v>27748</v>
      </c>
      <c r="F16015" s="4">
        <v>108262</v>
      </c>
      <c r="I16015" s="4">
        <v>140452</v>
      </c>
      <c r="J16015" s="4">
        <v>4442</v>
      </c>
      <c r="K16015" s="4">
        <v>4442</v>
      </c>
    </row>
    <row r="16016" spans="1:11" x14ac:dyDescent="0.35">
      <c r="A16016" t="s">
        <v>1986</v>
      </c>
      <c r="B16016" t="s">
        <v>2133</v>
      </c>
      <c r="C16016" t="s">
        <v>1856</v>
      </c>
      <c r="I16016" s="4">
        <v>0</v>
      </c>
      <c r="J16016">
        <v>0</v>
      </c>
      <c r="K16016" s="4">
        <v>0</v>
      </c>
    </row>
    <row r="16017" spans="1:11" x14ac:dyDescent="0.35">
      <c r="A16017" t="s">
        <v>1986</v>
      </c>
      <c r="B16017" t="s">
        <v>2134</v>
      </c>
      <c r="C16017" t="s">
        <v>1857</v>
      </c>
      <c r="D16017" s="4">
        <v>17572</v>
      </c>
      <c r="F16017" s="4">
        <v>56354</v>
      </c>
      <c r="I16017" s="4">
        <v>73926</v>
      </c>
      <c r="J16017" s="4">
        <v>17572</v>
      </c>
      <c r="K16017" s="4">
        <v>17572</v>
      </c>
    </row>
    <row r="16018" spans="1:11" x14ac:dyDescent="0.35">
      <c r="A16018" t="s">
        <v>1986</v>
      </c>
      <c r="B16018" t="s">
        <v>2135</v>
      </c>
      <c r="C16018" t="s">
        <v>1858</v>
      </c>
      <c r="G16018" s="4">
        <v>8044</v>
      </c>
      <c r="H16018" s="4">
        <v>59326</v>
      </c>
      <c r="I16018" s="4">
        <v>67370</v>
      </c>
      <c r="J16018">
        <v>0</v>
      </c>
      <c r="K16018" s="4">
        <v>0</v>
      </c>
    </row>
    <row r="16019" spans="1:11" x14ac:dyDescent="0.35">
      <c r="A16019" t="s">
        <v>1986</v>
      </c>
      <c r="B16019" t="s">
        <v>2136</v>
      </c>
      <c r="C16019" t="s">
        <v>1859</v>
      </c>
      <c r="F16019" s="4">
        <v>100000</v>
      </c>
      <c r="G16019" s="4">
        <v>25000</v>
      </c>
      <c r="H16019" s="4">
        <v>1000003</v>
      </c>
      <c r="I16019" s="4">
        <v>1125003</v>
      </c>
      <c r="J16019">
        <v>0</v>
      </c>
      <c r="K16019" s="4">
        <v>0</v>
      </c>
    </row>
    <row r="16020" spans="1:11" x14ac:dyDescent="0.35">
      <c r="A16020" t="s">
        <v>1986</v>
      </c>
      <c r="B16020" t="s">
        <v>2137</v>
      </c>
      <c r="C16020" t="s">
        <v>1860</v>
      </c>
      <c r="E16020" s="4">
        <v>108703</v>
      </c>
      <c r="F16020" s="4">
        <v>217406</v>
      </c>
      <c r="H16020" s="4">
        <v>1195733</v>
      </c>
      <c r="I16020" s="4">
        <v>1521842</v>
      </c>
      <c r="J16020">
        <v>0</v>
      </c>
      <c r="K16020" s="4">
        <v>0</v>
      </c>
    </row>
    <row r="16021" spans="1:11" x14ac:dyDescent="0.35">
      <c r="A16021" t="s">
        <v>1986</v>
      </c>
      <c r="B16021" t="s">
        <v>2138</v>
      </c>
      <c r="C16021" t="s">
        <v>1861</v>
      </c>
      <c r="D16021" s="4">
        <v>9261</v>
      </c>
      <c r="E16021" s="4">
        <v>34277</v>
      </c>
      <c r="I16021" s="4">
        <v>43538</v>
      </c>
      <c r="J16021" s="4">
        <v>9261</v>
      </c>
      <c r="K16021" s="4">
        <v>9261</v>
      </c>
    </row>
    <row r="16022" spans="1:11" x14ac:dyDescent="0.35">
      <c r="A16022" t="s">
        <v>1986</v>
      </c>
      <c r="B16022" t="s">
        <v>2140</v>
      </c>
      <c r="C16022" t="s">
        <v>1863</v>
      </c>
      <c r="E16022" s="4">
        <v>23876</v>
      </c>
      <c r="I16022" s="4">
        <v>23876</v>
      </c>
      <c r="J16022">
        <v>0</v>
      </c>
      <c r="K16022" s="4">
        <v>0</v>
      </c>
    </row>
    <row r="16023" spans="1:11" x14ac:dyDescent="0.35">
      <c r="A16023" t="s">
        <v>1986</v>
      </c>
      <c r="B16023" t="s">
        <v>2141</v>
      </c>
      <c r="D16023" s="4">
        <v>40719</v>
      </c>
      <c r="E16023" s="4">
        <v>351039</v>
      </c>
      <c r="F16023" s="4">
        <v>865341</v>
      </c>
      <c r="G16023" s="4">
        <v>39522</v>
      </c>
      <c r="H16023" s="4">
        <v>2269734</v>
      </c>
      <c r="I16023" s="4">
        <v>3566355</v>
      </c>
      <c r="J16023" s="4">
        <v>40719</v>
      </c>
      <c r="K16023" s="4">
        <v>40719</v>
      </c>
    </row>
    <row r="16024" spans="1:11" x14ac:dyDescent="0.35">
      <c r="A16024" t="s">
        <v>1986</v>
      </c>
      <c r="B16024" t="s">
        <v>2142</v>
      </c>
      <c r="C16024" t="s">
        <v>1864</v>
      </c>
      <c r="E16024" s="4">
        <v>11158</v>
      </c>
      <c r="F16024" s="4">
        <v>11158</v>
      </c>
      <c r="I16024" s="4">
        <v>22317</v>
      </c>
      <c r="J16024">
        <v>0</v>
      </c>
      <c r="K16024" s="4">
        <v>0</v>
      </c>
    </row>
    <row r="16025" spans="1:11" x14ac:dyDescent="0.35">
      <c r="A16025" t="s">
        <v>1986</v>
      </c>
      <c r="B16025" t="s">
        <v>2144</v>
      </c>
      <c r="C16025" t="s">
        <v>1866</v>
      </c>
      <c r="I16025" s="4">
        <v>0</v>
      </c>
      <c r="J16025">
        <v>0</v>
      </c>
      <c r="K16025" s="4">
        <v>0</v>
      </c>
    </row>
    <row r="16026" spans="1:11" x14ac:dyDescent="0.35">
      <c r="A16026" t="s">
        <v>1986</v>
      </c>
      <c r="B16026" t="s">
        <v>2145</v>
      </c>
      <c r="C16026" t="s">
        <v>1867</v>
      </c>
      <c r="D16026" s="4">
        <v>943743</v>
      </c>
      <c r="E16026" s="4">
        <v>309094</v>
      </c>
      <c r="H16026" s="4">
        <v>513463</v>
      </c>
      <c r="I16026" s="4">
        <v>1766301</v>
      </c>
      <c r="J16026" s="4">
        <v>943743</v>
      </c>
      <c r="K16026" s="4">
        <v>943743</v>
      </c>
    </row>
    <row r="16027" spans="1:11" x14ac:dyDescent="0.35">
      <c r="A16027" t="s">
        <v>1986</v>
      </c>
      <c r="B16027" t="s">
        <v>2146</v>
      </c>
      <c r="C16027" t="s">
        <v>1868</v>
      </c>
      <c r="D16027" s="4">
        <v>947863</v>
      </c>
      <c r="E16027" s="4">
        <v>136580</v>
      </c>
      <c r="H16027" s="4">
        <v>201171</v>
      </c>
      <c r="I16027" s="4">
        <v>1285614</v>
      </c>
      <c r="J16027" s="4">
        <v>947863</v>
      </c>
      <c r="K16027" s="4">
        <v>947863</v>
      </c>
    </row>
    <row r="16028" spans="1:11" x14ac:dyDescent="0.35">
      <c r="A16028" t="s">
        <v>1986</v>
      </c>
      <c r="B16028" t="s">
        <v>2147</v>
      </c>
      <c r="C16028" t="s">
        <v>1869</v>
      </c>
      <c r="D16028" s="4">
        <v>196563</v>
      </c>
      <c r="E16028" s="4">
        <v>191520</v>
      </c>
      <c r="H16028" s="4">
        <v>35520</v>
      </c>
      <c r="I16028" s="4">
        <v>423603</v>
      </c>
      <c r="J16028" s="4">
        <v>196563</v>
      </c>
      <c r="K16028" s="4">
        <v>196563</v>
      </c>
    </row>
    <row r="16029" spans="1:11" x14ac:dyDescent="0.35">
      <c r="A16029" t="s">
        <v>1986</v>
      </c>
      <c r="B16029" t="s">
        <v>2148</v>
      </c>
      <c r="C16029" t="s">
        <v>1870</v>
      </c>
      <c r="D16029" s="4">
        <v>1502088</v>
      </c>
      <c r="E16029" s="4">
        <v>1252960</v>
      </c>
      <c r="G16029" s="4">
        <v>9755</v>
      </c>
      <c r="H16029" s="4">
        <v>11805</v>
      </c>
      <c r="I16029" s="4">
        <v>2776608</v>
      </c>
      <c r="J16029" s="4">
        <v>1502088</v>
      </c>
      <c r="K16029" s="4">
        <v>1502088</v>
      </c>
    </row>
    <row r="16030" spans="1:11" x14ac:dyDescent="0.35">
      <c r="A16030" t="s">
        <v>1986</v>
      </c>
      <c r="B16030" t="s">
        <v>2149</v>
      </c>
      <c r="C16030" t="s">
        <v>1871</v>
      </c>
      <c r="D16030" s="4">
        <v>8025</v>
      </c>
      <c r="E16030" s="4">
        <v>2160000</v>
      </c>
      <c r="F16030" s="4">
        <v>20465</v>
      </c>
      <c r="H16030" s="4">
        <v>10937125</v>
      </c>
      <c r="I16030" s="4">
        <v>13125615</v>
      </c>
      <c r="J16030" s="4">
        <v>8025</v>
      </c>
      <c r="K16030" s="4">
        <v>8025</v>
      </c>
    </row>
    <row r="16031" spans="1:11" x14ac:dyDescent="0.35">
      <c r="A16031" t="s">
        <v>1986</v>
      </c>
      <c r="B16031" t="s">
        <v>2150</v>
      </c>
      <c r="C16031" t="s">
        <v>1872</v>
      </c>
      <c r="D16031" s="4">
        <v>100924</v>
      </c>
      <c r="E16031" s="4">
        <v>98000</v>
      </c>
      <c r="I16031" s="4">
        <v>198924</v>
      </c>
      <c r="J16031" s="4">
        <v>100924</v>
      </c>
      <c r="K16031" s="4">
        <v>100924</v>
      </c>
    </row>
    <row r="16032" spans="1:11" x14ac:dyDescent="0.35">
      <c r="A16032" t="s">
        <v>1986</v>
      </c>
      <c r="B16032" t="s">
        <v>2153</v>
      </c>
      <c r="C16032" t="s">
        <v>1875</v>
      </c>
      <c r="D16032" s="4">
        <v>0</v>
      </c>
      <c r="H16032" s="4">
        <v>20924</v>
      </c>
      <c r="I16032" s="4">
        <v>20924</v>
      </c>
      <c r="J16032" s="4">
        <v>0</v>
      </c>
      <c r="K16032" s="4">
        <v>0</v>
      </c>
    </row>
    <row r="16033" spans="1:11" x14ac:dyDescent="0.35">
      <c r="A16033" t="s">
        <v>1986</v>
      </c>
      <c r="B16033" t="s">
        <v>2155</v>
      </c>
      <c r="C16033" t="s">
        <v>1877</v>
      </c>
      <c r="D16033" s="4">
        <v>24841</v>
      </c>
      <c r="I16033" s="4">
        <v>24841</v>
      </c>
      <c r="J16033" s="4">
        <v>24841</v>
      </c>
      <c r="K16033" s="4">
        <v>24841</v>
      </c>
    </row>
    <row r="16034" spans="1:11" x14ac:dyDescent="0.35">
      <c r="A16034" t="s">
        <v>1986</v>
      </c>
      <c r="B16034" t="s">
        <v>2156</v>
      </c>
      <c r="D16034" s="4">
        <v>3724047</v>
      </c>
      <c r="E16034" s="4">
        <v>4159312</v>
      </c>
      <c r="F16034" s="4">
        <v>31624</v>
      </c>
      <c r="G16034" s="4">
        <v>9755</v>
      </c>
      <c r="H16034" s="4">
        <v>11720007</v>
      </c>
      <c r="I16034" s="4">
        <v>19644746</v>
      </c>
      <c r="J16034" s="4">
        <v>3724047</v>
      </c>
      <c r="K16034" s="4">
        <v>3724047</v>
      </c>
    </row>
    <row r="16035" spans="1:11" x14ac:dyDescent="0.35">
      <c r="A16035" t="s">
        <v>1986</v>
      </c>
      <c r="B16035" t="s">
        <v>2157</v>
      </c>
      <c r="C16035" t="s">
        <v>1879</v>
      </c>
      <c r="D16035" s="4">
        <v>144596</v>
      </c>
      <c r="I16035" s="4">
        <v>144596</v>
      </c>
      <c r="J16035" s="4">
        <v>144596</v>
      </c>
      <c r="K16035" s="4">
        <v>144596</v>
      </c>
    </row>
    <row r="16036" spans="1:11" x14ac:dyDescent="0.35">
      <c r="A16036" t="s">
        <v>1986</v>
      </c>
      <c r="B16036" t="s">
        <v>2159</v>
      </c>
      <c r="C16036" t="s">
        <v>1881</v>
      </c>
      <c r="D16036" s="4">
        <v>64768</v>
      </c>
      <c r="I16036" s="4">
        <v>64768</v>
      </c>
      <c r="J16036" s="4">
        <v>64768</v>
      </c>
      <c r="K16036" s="4">
        <v>64768</v>
      </c>
    </row>
    <row r="16037" spans="1:11" x14ac:dyDescent="0.35">
      <c r="A16037" t="s">
        <v>1986</v>
      </c>
      <c r="B16037" t="s">
        <v>2162</v>
      </c>
      <c r="C16037" t="s">
        <v>1884</v>
      </c>
      <c r="D16037" s="4">
        <v>2333</v>
      </c>
      <c r="I16037" s="4">
        <v>2333</v>
      </c>
      <c r="J16037" s="4">
        <v>2333</v>
      </c>
      <c r="K16037" s="4">
        <v>2333</v>
      </c>
    </row>
    <row r="16038" spans="1:11" x14ac:dyDescent="0.35">
      <c r="A16038" t="s">
        <v>1986</v>
      </c>
      <c r="B16038" t="s">
        <v>2163</v>
      </c>
      <c r="D16038" s="4">
        <v>211697</v>
      </c>
      <c r="I16038" s="4">
        <v>211697</v>
      </c>
      <c r="J16038" s="4">
        <v>211697</v>
      </c>
      <c r="K16038" s="4">
        <v>211697</v>
      </c>
    </row>
    <row r="16039" spans="1:11" x14ac:dyDescent="0.35">
      <c r="A16039" t="s">
        <v>1986</v>
      </c>
      <c r="B16039" t="s">
        <v>2167</v>
      </c>
      <c r="C16039" t="s">
        <v>1889</v>
      </c>
      <c r="E16039" s="4">
        <v>761250</v>
      </c>
      <c r="I16039" s="4">
        <v>761250</v>
      </c>
      <c r="J16039">
        <v>0</v>
      </c>
      <c r="K16039" s="4">
        <v>0</v>
      </c>
    </row>
    <row r="16040" spans="1:11" x14ac:dyDescent="0.35">
      <c r="A16040" t="s">
        <v>1986</v>
      </c>
      <c r="B16040" t="s">
        <v>2168</v>
      </c>
      <c r="C16040" t="s">
        <v>1890</v>
      </c>
      <c r="E16040" s="4">
        <v>322500</v>
      </c>
      <c r="I16040" s="4">
        <v>322500</v>
      </c>
      <c r="J16040">
        <v>0</v>
      </c>
      <c r="K16040" s="4">
        <v>0</v>
      </c>
    </row>
    <row r="16041" spans="1:11" x14ac:dyDescent="0.35">
      <c r="A16041" t="s">
        <v>1986</v>
      </c>
      <c r="B16041" t="s">
        <v>2169</v>
      </c>
      <c r="E16041" s="4">
        <v>1083750</v>
      </c>
      <c r="I16041" s="4">
        <v>1083750</v>
      </c>
      <c r="J16041">
        <v>0</v>
      </c>
      <c r="K16041" s="4">
        <v>0</v>
      </c>
    </row>
    <row r="16042" spans="1:11" x14ac:dyDescent="0.35">
      <c r="A16042" t="s">
        <v>1986</v>
      </c>
      <c r="B16042" t="s">
        <v>2170</v>
      </c>
      <c r="D16042" s="4">
        <v>20830717</v>
      </c>
      <c r="E16042" s="4">
        <v>7747313</v>
      </c>
      <c r="F16042" s="4">
        <v>3253709</v>
      </c>
      <c r="G16042" s="4">
        <v>3413822</v>
      </c>
      <c r="H16042" s="4">
        <v>15822341</v>
      </c>
      <c r="I16042" s="4">
        <v>51067903</v>
      </c>
      <c r="J16042" s="4">
        <f>SUM(D16042,E16042)</f>
        <v>28578030</v>
      </c>
      <c r="K16042" s="4">
        <v>20830717</v>
      </c>
    </row>
    <row r="16043" spans="1:11" x14ac:dyDescent="0.35">
      <c r="A16043" t="s">
        <v>1445</v>
      </c>
      <c r="B16043" t="s">
        <v>2118</v>
      </c>
      <c r="C16043" t="s">
        <v>1843</v>
      </c>
      <c r="D16043" s="4">
        <v>1884478</v>
      </c>
      <c r="F16043" s="4">
        <v>984200</v>
      </c>
      <c r="I16043" s="4">
        <v>2868678</v>
      </c>
      <c r="J16043" s="4">
        <v>1884478</v>
      </c>
      <c r="K16043" s="4">
        <v>1884478</v>
      </c>
    </row>
    <row r="16044" spans="1:11" x14ac:dyDescent="0.35">
      <c r="A16044" t="s">
        <v>1445</v>
      </c>
      <c r="B16044" t="s">
        <v>2119</v>
      </c>
      <c r="C16044" t="s">
        <v>1844</v>
      </c>
      <c r="D16044" s="4">
        <v>49069</v>
      </c>
      <c r="E16044" s="4">
        <v>100778</v>
      </c>
      <c r="G16044" s="4">
        <v>133037</v>
      </c>
      <c r="H16044" s="4">
        <v>37350</v>
      </c>
      <c r="I16044" s="4">
        <v>320234</v>
      </c>
      <c r="J16044" s="4">
        <v>49069</v>
      </c>
      <c r="K16044" s="4">
        <v>49069</v>
      </c>
    </row>
    <row r="16045" spans="1:11" x14ac:dyDescent="0.35">
      <c r="A16045" t="s">
        <v>1445</v>
      </c>
      <c r="B16045" t="s">
        <v>2120</v>
      </c>
      <c r="C16045" t="s">
        <v>1845</v>
      </c>
      <c r="D16045" s="4">
        <v>9450</v>
      </c>
      <c r="G16045" s="4">
        <v>248339</v>
      </c>
      <c r="I16045" s="4">
        <v>257789</v>
      </c>
      <c r="J16045" s="4">
        <v>9450</v>
      </c>
      <c r="K16045" s="4">
        <v>9450</v>
      </c>
    </row>
    <row r="16046" spans="1:11" x14ac:dyDescent="0.35">
      <c r="A16046" t="s">
        <v>1445</v>
      </c>
      <c r="B16046" t="s">
        <v>2121</v>
      </c>
      <c r="D16046" s="4">
        <v>1942997</v>
      </c>
      <c r="E16046" s="4">
        <v>100778</v>
      </c>
      <c r="F16046" s="4">
        <v>984200</v>
      </c>
      <c r="G16046" s="4">
        <v>381376</v>
      </c>
      <c r="H16046" s="4">
        <v>37350</v>
      </c>
      <c r="I16046" s="4">
        <v>3446701</v>
      </c>
      <c r="J16046" s="4">
        <v>1942997</v>
      </c>
      <c r="K16046" s="4">
        <v>1942997</v>
      </c>
    </row>
    <row r="16047" spans="1:11" x14ac:dyDescent="0.35">
      <c r="A16047" t="s">
        <v>1445</v>
      </c>
      <c r="B16047" t="s">
        <v>2122</v>
      </c>
      <c r="C16047" t="s">
        <v>1846</v>
      </c>
      <c r="D16047" s="4">
        <v>1024068</v>
      </c>
      <c r="F16047" s="4">
        <v>980000</v>
      </c>
      <c r="G16047" s="4">
        <v>526401</v>
      </c>
      <c r="H16047" s="4">
        <v>720000</v>
      </c>
      <c r="I16047" s="4">
        <v>3250468</v>
      </c>
      <c r="J16047" s="4">
        <v>1024068</v>
      </c>
      <c r="K16047" s="4">
        <v>1024068</v>
      </c>
    </row>
    <row r="16048" spans="1:11" x14ac:dyDescent="0.35">
      <c r="A16048" t="s">
        <v>1445</v>
      </c>
      <c r="B16048" t="s">
        <v>2123</v>
      </c>
      <c r="C16048" t="s">
        <v>1847</v>
      </c>
      <c r="D16048" s="4">
        <v>312477</v>
      </c>
      <c r="G16048" s="4">
        <v>550000</v>
      </c>
      <c r="I16048" s="4">
        <v>862477</v>
      </c>
      <c r="J16048" s="4">
        <v>312477</v>
      </c>
      <c r="K16048" s="4">
        <v>312477</v>
      </c>
    </row>
    <row r="16049" spans="1:11" x14ac:dyDescent="0.35">
      <c r="A16049" t="s">
        <v>1445</v>
      </c>
      <c r="B16049" t="s">
        <v>2124</v>
      </c>
      <c r="C16049" t="s">
        <v>1848</v>
      </c>
      <c r="D16049" s="4">
        <v>10473</v>
      </c>
      <c r="I16049" s="4">
        <v>10473</v>
      </c>
      <c r="J16049" s="4">
        <v>10473</v>
      </c>
      <c r="K16049" s="4">
        <v>10473</v>
      </c>
    </row>
    <row r="16050" spans="1:11" x14ac:dyDescent="0.35">
      <c r="A16050" t="s">
        <v>1445</v>
      </c>
      <c r="B16050" t="s">
        <v>2125</v>
      </c>
      <c r="D16050" s="4">
        <v>1347018</v>
      </c>
      <c r="F16050" s="4">
        <v>980000</v>
      </c>
      <c r="G16050" s="4">
        <v>1076401</v>
      </c>
      <c r="H16050" s="4">
        <v>720000</v>
      </c>
      <c r="I16050" s="4">
        <v>4123418</v>
      </c>
      <c r="J16050" s="4">
        <v>1347018</v>
      </c>
      <c r="K16050" s="4">
        <v>1347018</v>
      </c>
    </row>
    <row r="16051" spans="1:11" x14ac:dyDescent="0.35">
      <c r="A16051" t="s">
        <v>1445</v>
      </c>
      <c r="B16051" t="s">
        <v>2128</v>
      </c>
      <c r="C16051" t="s">
        <v>1851</v>
      </c>
      <c r="E16051" s="4">
        <v>55497</v>
      </c>
      <c r="I16051" s="4">
        <v>55497</v>
      </c>
      <c r="J16051">
        <v>0</v>
      </c>
      <c r="K16051" s="4">
        <v>0</v>
      </c>
    </row>
    <row r="16052" spans="1:11" x14ac:dyDescent="0.35">
      <c r="A16052" t="s">
        <v>1445</v>
      </c>
      <c r="B16052" t="s">
        <v>2172</v>
      </c>
      <c r="C16052" t="s">
        <v>1893</v>
      </c>
      <c r="G16052" s="4">
        <v>1195</v>
      </c>
      <c r="I16052" s="4">
        <v>1195</v>
      </c>
      <c r="J16052">
        <v>0</v>
      </c>
      <c r="K16052" s="4">
        <v>0</v>
      </c>
    </row>
    <row r="16053" spans="1:11" x14ac:dyDescent="0.35">
      <c r="A16053" t="s">
        <v>1445</v>
      </c>
      <c r="B16053" t="s">
        <v>2131</v>
      </c>
      <c r="C16053" t="s">
        <v>1854</v>
      </c>
      <c r="D16053" s="4">
        <v>10067</v>
      </c>
      <c r="H16053" s="4">
        <v>147948</v>
      </c>
      <c r="I16053" s="4">
        <v>158014</v>
      </c>
      <c r="J16053" s="4">
        <v>10067</v>
      </c>
      <c r="K16053" s="4">
        <v>10067</v>
      </c>
    </row>
    <row r="16054" spans="1:11" x14ac:dyDescent="0.35">
      <c r="A16054" t="s">
        <v>1445</v>
      </c>
      <c r="B16054" t="s">
        <v>2132</v>
      </c>
      <c r="C16054" t="s">
        <v>1855</v>
      </c>
      <c r="D16054" s="4">
        <v>2535</v>
      </c>
      <c r="G16054" s="4">
        <v>93209</v>
      </c>
      <c r="I16054" s="4">
        <v>95744</v>
      </c>
      <c r="J16054" s="4">
        <v>2535</v>
      </c>
      <c r="K16054" s="4">
        <v>2535</v>
      </c>
    </row>
    <row r="16055" spans="1:11" x14ac:dyDescent="0.35">
      <c r="A16055" t="s">
        <v>1445</v>
      </c>
      <c r="B16055" t="s">
        <v>2133</v>
      </c>
      <c r="C16055" t="s">
        <v>1856</v>
      </c>
      <c r="I16055" s="4">
        <v>0</v>
      </c>
      <c r="J16055">
        <v>0</v>
      </c>
      <c r="K16055" s="4">
        <v>0</v>
      </c>
    </row>
    <row r="16056" spans="1:11" x14ac:dyDescent="0.35">
      <c r="A16056" t="s">
        <v>1445</v>
      </c>
      <c r="B16056" t="s">
        <v>2134</v>
      </c>
      <c r="C16056" t="s">
        <v>1857</v>
      </c>
      <c r="D16056" s="4">
        <v>2037</v>
      </c>
      <c r="I16056" s="4">
        <v>2037</v>
      </c>
      <c r="J16056" s="4">
        <v>2037</v>
      </c>
      <c r="K16056" s="4">
        <v>2037</v>
      </c>
    </row>
    <row r="16057" spans="1:11" x14ac:dyDescent="0.35">
      <c r="A16057" t="s">
        <v>1445</v>
      </c>
      <c r="B16057" t="s">
        <v>2135</v>
      </c>
      <c r="C16057" t="s">
        <v>1858</v>
      </c>
      <c r="H16057" s="4">
        <v>16088</v>
      </c>
      <c r="I16057" s="4">
        <v>16088</v>
      </c>
      <c r="J16057">
        <v>0</v>
      </c>
      <c r="K16057" s="4">
        <v>0</v>
      </c>
    </row>
    <row r="16058" spans="1:11" x14ac:dyDescent="0.35">
      <c r="A16058" t="s">
        <v>1445</v>
      </c>
      <c r="B16058" t="s">
        <v>2136</v>
      </c>
      <c r="C16058" t="s">
        <v>1859</v>
      </c>
      <c r="F16058" s="4">
        <v>275000</v>
      </c>
      <c r="G16058" s="4">
        <v>25000</v>
      </c>
      <c r="H16058" s="4">
        <v>75000</v>
      </c>
      <c r="I16058" s="4">
        <v>375000</v>
      </c>
      <c r="J16058">
        <v>0</v>
      </c>
      <c r="K16058" s="4">
        <v>0</v>
      </c>
    </row>
    <row r="16059" spans="1:11" x14ac:dyDescent="0.35">
      <c r="A16059" t="s">
        <v>1445</v>
      </c>
      <c r="B16059" t="s">
        <v>2137</v>
      </c>
      <c r="C16059" t="s">
        <v>1860</v>
      </c>
      <c r="F16059" s="4">
        <v>217406</v>
      </c>
      <c r="I16059" s="4">
        <v>217406</v>
      </c>
      <c r="J16059">
        <v>0</v>
      </c>
      <c r="K16059" s="4">
        <v>0</v>
      </c>
    </row>
    <row r="16060" spans="1:11" x14ac:dyDescent="0.35">
      <c r="A16060" t="s">
        <v>1445</v>
      </c>
      <c r="B16060" t="s">
        <v>2138</v>
      </c>
      <c r="C16060" t="s">
        <v>1861</v>
      </c>
      <c r="D16060" s="4">
        <v>1521</v>
      </c>
      <c r="E16060" s="4">
        <v>17955</v>
      </c>
      <c r="I16060" s="4">
        <v>19476</v>
      </c>
      <c r="J16060" s="4">
        <v>1521</v>
      </c>
      <c r="K16060" s="4">
        <v>1521</v>
      </c>
    </row>
    <row r="16061" spans="1:11" x14ac:dyDescent="0.35">
      <c r="A16061" t="s">
        <v>1445</v>
      </c>
      <c r="B16061" t="s">
        <v>2141</v>
      </c>
      <c r="D16061" s="4">
        <v>16160</v>
      </c>
      <c r="E16061" s="4">
        <v>73451</v>
      </c>
      <c r="F16061" s="4">
        <v>492406</v>
      </c>
      <c r="G16061" s="4">
        <v>119403</v>
      </c>
      <c r="H16061" s="4">
        <v>239036</v>
      </c>
      <c r="I16061" s="4">
        <v>940456</v>
      </c>
      <c r="J16061" s="4">
        <v>16160</v>
      </c>
      <c r="K16061" s="4">
        <v>16160</v>
      </c>
    </row>
    <row r="16062" spans="1:11" x14ac:dyDescent="0.35">
      <c r="A16062" t="s">
        <v>1445</v>
      </c>
      <c r="B16062" t="s">
        <v>2143</v>
      </c>
      <c r="C16062" t="s">
        <v>1865</v>
      </c>
      <c r="E16062" s="4">
        <v>0</v>
      </c>
      <c r="I16062" s="4">
        <v>0</v>
      </c>
      <c r="J16062">
        <v>0</v>
      </c>
      <c r="K16062" s="4">
        <v>0</v>
      </c>
    </row>
    <row r="16063" spans="1:11" x14ac:dyDescent="0.35">
      <c r="A16063" t="s">
        <v>1445</v>
      </c>
      <c r="B16063" t="s">
        <v>2144</v>
      </c>
      <c r="C16063" t="s">
        <v>1866</v>
      </c>
      <c r="I16063" s="4">
        <v>0</v>
      </c>
      <c r="J16063">
        <v>0</v>
      </c>
      <c r="K16063" s="4">
        <v>0</v>
      </c>
    </row>
    <row r="16064" spans="1:11" x14ac:dyDescent="0.35">
      <c r="A16064" t="s">
        <v>1445</v>
      </c>
      <c r="B16064" t="s">
        <v>2145</v>
      </c>
      <c r="C16064" t="s">
        <v>1867</v>
      </c>
      <c r="D16064" s="4">
        <v>87440</v>
      </c>
      <c r="F16064" s="4">
        <v>9000</v>
      </c>
      <c r="H16064" s="4">
        <v>284882</v>
      </c>
      <c r="I16064" s="4">
        <v>381322</v>
      </c>
      <c r="J16064" s="4">
        <v>87440</v>
      </c>
      <c r="K16064" s="4">
        <v>87440</v>
      </c>
    </row>
    <row r="16065" spans="1:11" x14ac:dyDescent="0.35">
      <c r="A16065" t="s">
        <v>1445</v>
      </c>
      <c r="B16065" t="s">
        <v>2146</v>
      </c>
      <c r="C16065" t="s">
        <v>1868</v>
      </c>
      <c r="D16065" s="4">
        <v>4245</v>
      </c>
      <c r="H16065" s="4">
        <v>203260</v>
      </c>
      <c r="I16065" s="4">
        <v>207504</v>
      </c>
      <c r="J16065" s="4">
        <v>4245</v>
      </c>
      <c r="K16065" s="4">
        <v>4245</v>
      </c>
    </row>
    <row r="16066" spans="1:11" x14ac:dyDescent="0.35">
      <c r="A16066" t="s">
        <v>1445</v>
      </c>
      <c r="B16066" t="s">
        <v>2173</v>
      </c>
      <c r="C16066" t="s">
        <v>1894</v>
      </c>
      <c r="D16066" s="4">
        <v>2619</v>
      </c>
      <c r="I16066" s="4">
        <v>2619</v>
      </c>
      <c r="J16066" s="4">
        <v>2619</v>
      </c>
      <c r="K16066" s="4">
        <v>2619</v>
      </c>
    </row>
    <row r="16067" spans="1:11" x14ac:dyDescent="0.35">
      <c r="A16067" t="s">
        <v>1445</v>
      </c>
      <c r="B16067" t="s">
        <v>2147</v>
      </c>
      <c r="C16067" t="s">
        <v>1869</v>
      </c>
      <c r="H16067" s="4">
        <v>80640</v>
      </c>
      <c r="I16067" s="4">
        <v>80640</v>
      </c>
      <c r="J16067">
        <v>0</v>
      </c>
      <c r="K16067" s="4">
        <v>0</v>
      </c>
    </row>
    <row r="16068" spans="1:11" x14ac:dyDescent="0.35">
      <c r="A16068" t="s">
        <v>1445</v>
      </c>
      <c r="B16068" t="s">
        <v>2148</v>
      </c>
      <c r="C16068" t="s">
        <v>1870</v>
      </c>
      <c r="E16068" s="4">
        <v>818100</v>
      </c>
      <c r="G16068" s="4">
        <v>4877</v>
      </c>
      <c r="H16068" s="4">
        <v>0</v>
      </c>
      <c r="I16068" s="4">
        <v>822978</v>
      </c>
      <c r="J16068">
        <v>0</v>
      </c>
      <c r="K16068" s="4">
        <v>0</v>
      </c>
    </row>
    <row r="16069" spans="1:11" x14ac:dyDescent="0.35">
      <c r="A16069" t="s">
        <v>1445</v>
      </c>
      <c r="B16069" t="s">
        <v>2149</v>
      </c>
      <c r="C16069" t="s">
        <v>1871</v>
      </c>
      <c r="D16069" s="4">
        <v>314523</v>
      </c>
      <c r="I16069" s="4">
        <v>314523</v>
      </c>
      <c r="J16069" s="4">
        <v>314523</v>
      </c>
      <c r="K16069" s="4">
        <v>314523</v>
      </c>
    </row>
    <row r="16070" spans="1:11" x14ac:dyDescent="0.35">
      <c r="A16070" t="s">
        <v>1445</v>
      </c>
      <c r="B16070" t="s">
        <v>2150</v>
      </c>
      <c r="C16070" t="s">
        <v>1872</v>
      </c>
      <c r="D16070" s="4">
        <v>2924</v>
      </c>
      <c r="E16070" s="4">
        <v>98000</v>
      </c>
      <c r="I16070" s="4">
        <v>100924</v>
      </c>
      <c r="J16070" s="4">
        <v>2924</v>
      </c>
      <c r="K16070" s="4">
        <v>2924</v>
      </c>
    </row>
    <row r="16071" spans="1:11" x14ac:dyDescent="0.35">
      <c r="A16071" t="s">
        <v>1445</v>
      </c>
      <c r="B16071" t="s">
        <v>2153</v>
      </c>
      <c r="C16071" t="s">
        <v>1875</v>
      </c>
      <c r="D16071" s="4">
        <v>0</v>
      </c>
      <c r="H16071" s="4">
        <v>23248</v>
      </c>
      <c r="I16071" s="4">
        <v>23248</v>
      </c>
      <c r="J16071" s="4">
        <v>0</v>
      </c>
      <c r="K16071" s="4">
        <v>0</v>
      </c>
    </row>
    <row r="16072" spans="1:11" x14ac:dyDescent="0.35">
      <c r="A16072" t="s">
        <v>1445</v>
      </c>
      <c r="B16072" t="s">
        <v>2154</v>
      </c>
      <c r="C16072" t="s">
        <v>1876</v>
      </c>
      <c r="H16072" s="4">
        <v>38640</v>
      </c>
      <c r="I16072" s="4">
        <v>38640</v>
      </c>
      <c r="J16072">
        <v>0</v>
      </c>
      <c r="K16072" s="4">
        <v>0</v>
      </c>
    </row>
    <row r="16073" spans="1:11" x14ac:dyDescent="0.35">
      <c r="A16073" t="s">
        <v>1445</v>
      </c>
      <c r="B16073" t="s">
        <v>2156</v>
      </c>
      <c r="D16073" s="4">
        <v>411750</v>
      </c>
      <c r="E16073" s="4">
        <v>916100</v>
      </c>
      <c r="F16073" s="4">
        <v>9000</v>
      </c>
      <c r="G16073" s="4">
        <v>4877</v>
      </c>
      <c r="H16073" s="4">
        <v>630670</v>
      </c>
      <c r="I16073" s="4">
        <v>1972398</v>
      </c>
      <c r="J16073" s="4">
        <v>411750</v>
      </c>
      <c r="K16073" s="4">
        <v>411750</v>
      </c>
    </row>
    <row r="16074" spans="1:11" x14ac:dyDescent="0.35">
      <c r="A16074" t="s">
        <v>1445</v>
      </c>
      <c r="B16074" t="s">
        <v>2157</v>
      </c>
      <c r="C16074" t="s">
        <v>1879</v>
      </c>
      <c r="D16074" s="4">
        <v>55267</v>
      </c>
      <c r="I16074" s="4">
        <v>55267</v>
      </c>
      <c r="J16074" s="4">
        <v>55267</v>
      </c>
      <c r="K16074" s="4">
        <v>55267</v>
      </c>
    </row>
    <row r="16075" spans="1:11" x14ac:dyDescent="0.35">
      <c r="A16075" t="s">
        <v>1445</v>
      </c>
      <c r="B16075" t="s">
        <v>2159</v>
      </c>
      <c r="C16075" t="s">
        <v>1881</v>
      </c>
      <c r="D16075" s="4">
        <v>135788</v>
      </c>
      <c r="I16075" s="4">
        <v>135788</v>
      </c>
      <c r="J16075" s="4">
        <v>135788</v>
      </c>
      <c r="K16075" s="4">
        <v>135788</v>
      </c>
    </row>
    <row r="16076" spans="1:11" x14ac:dyDescent="0.35">
      <c r="A16076" t="s">
        <v>1445</v>
      </c>
      <c r="B16076" t="s">
        <v>2179</v>
      </c>
      <c r="C16076" t="s">
        <v>1900</v>
      </c>
      <c r="D16076" s="4">
        <v>1386</v>
      </c>
      <c r="I16076" s="4">
        <v>1386</v>
      </c>
      <c r="J16076" s="4">
        <v>1386</v>
      </c>
      <c r="K16076" s="4">
        <v>1386</v>
      </c>
    </row>
    <row r="16077" spans="1:11" x14ac:dyDescent="0.35">
      <c r="A16077" t="s">
        <v>1445</v>
      </c>
      <c r="B16077" t="s">
        <v>2162</v>
      </c>
      <c r="C16077" t="s">
        <v>1884</v>
      </c>
      <c r="D16077" s="4">
        <v>3499</v>
      </c>
      <c r="I16077" s="4">
        <v>3499</v>
      </c>
      <c r="J16077" s="4">
        <v>3499</v>
      </c>
      <c r="K16077" s="4">
        <v>3499</v>
      </c>
    </row>
    <row r="16078" spans="1:11" x14ac:dyDescent="0.35">
      <c r="A16078" t="s">
        <v>1445</v>
      </c>
      <c r="B16078" t="s">
        <v>2163</v>
      </c>
      <c r="D16078" s="4">
        <v>195941</v>
      </c>
      <c r="I16078" s="4">
        <v>195941</v>
      </c>
      <c r="J16078" s="4">
        <v>195941</v>
      </c>
      <c r="K16078" s="4">
        <v>195941</v>
      </c>
    </row>
    <row r="16079" spans="1:11" x14ac:dyDescent="0.35">
      <c r="A16079" t="s">
        <v>1445</v>
      </c>
      <c r="B16079" t="s">
        <v>2166</v>
      </c>
      <c r="C16079" t="s">
        <v>1888</v>
      </c>
      <c r="H16079" s="4">
        <v>192000</v>
      </c>
      <c r="I16079" s="4">
        <v>192000</v>
      </c>
      <c r="J16079">
        <v>0</v>
      </c>
      <c r="K16079" s="4">
        <v>0</v>
      </c>
    </row>
    <row r="16080" spans="1:11" x14ac:dyDescent="0.35">
      <c r="A16080" t="s">
        <v>1445</v>
      </c>
      <c r="B16080" t="s">
        <v>2167</v>
      </c>
      <c r="C16080" t="s">
        <v>1889</v>
      </c>
      <c r="E16080" s="4">
        <v>52500</v>
      </c>
      <c r="I16080" s="4">
        <v>52500</v>
      </c>
      <c r="J16080">
        <v>0</v>
      </c>
      <c r="K16080" s="4">
        <v>0</v>
      </c>
    </row>
    <row r="16081" spans="1:11" x14ac:dyDescent="0.35">
      <c r="A16081" t="s">
        <v>1445</v>
      </c>
      <c r="B16081" t="s">
        <v>2168</v>
      </c>
      <c r="C16081" t="s">
        <v>1890</v>
      </c>
      <c r="E16081" s="4">
        <v>37500</v>
      </c>
      <c r="I16081" s="4">
        <v>37500</v>
      </c>
      <c r="J16081">
        <v>0</v>
      </c>
      <c r="K16081" s="4">
        <v>0</v>
      </c>
    </row>
    <row r="16082" spans="1:11" x14ac:dyDescent="0.35">
      <c r="A16082" t="s">
        <v>1445</v>
      </c>
      <c r="B16082" t="s">
        <v>2169</v>
      </c>
      <c r="E16082" s="4">
        <v>90000</v>
      </c>
      <c r="H16082" s="4">
        <v>192000</v>
      </c>
      <c r="I16082" s="4">
        <v>282000</v>
      </c>
      <c r="J16082">
        <v>0</v>
      </c>
      <c r="K16082" s="4">
        <v>0</v>
      </c>
    </row>
    <row r="16083" spans="1:11" x14ac:dyDescent="0.35">
      <c r="A16083" t="s">
        <v>1445</v>
      </c>
      <c r="B16083" t="s">
        <v>2170</v>
      </c>
      <c r="D16083" s="4">
        <v>3913866</v>
      </c>
      <c r="E16083" s="4">
        <v>1180329</v>
      </c>
      <c r="F16083" s="4">
        <v>2465606</v>
      </c>
      <c r="G16083" s="4">
        <v>1582057</v>
      </c>
      <c r="H16083" s="4">
        <v>1819056</v>
      </c>
      <c r="I16083" s="4">
        <v>10960915</v>
      </c>
      <c r="J16083" s="4">
        <f>SUM(D16083,E16083)</f>
        <v>5094195</v>
      </c>
      <c r="K16083" s="4">
        <v>3913866</v>
      </c>
    </row>
    <row r="16084" spans="1:11" x14ac:dyDescent="0.35">
      <c r="A16084" t="s">
        <v>1447</v>
      </c>
      <c r="B16084" t="s">
        <v>2118</v>
      </c>
      <c r="C16084" t="s">
        <v>1843</v>
      </c>
      <c r="D16084" s="4">
        <v>2319745</v>
      </c>
      <c r="F16084" s="4">
        <v>638400</v>
      </c>
      <c r="I16084" s="4">
        <v>2958145</v>
      </c>
      <c r="J16084" s="4">
        <v>2319745</v>
      </c>
      <c r="K16084" s="4">
        <v>2319745</v>
      </c>
    </row>
    <row r="16085" spans="1:11" x14ac:dyDescent="0.35">
      <c r="A16085" t="s">
        <v>1447</v>
      </c>
      <c r="B16085" t="s">
        <v>2119</v>
      </c>
      <c r="C16085" t="s">
        <v>1844</v>
      </c>
      <c r="D16085" s="4">
        <v>55509</v>
      </c>
      <c r="E16085" s="4">
        <v>69204</v>
      </c>
      <c r="G16085" s="4">
        <v>161151</v>
      </c>
      <c r="H16085" s="4">
        <v>41850</v>
      </c>
      <c r="I16085" s="4">
        <v>327713</v>
      </c>
      <c r="J16085" s="4">
        <v>55509</v>
      </c>
      <c r="K16085" s="4">
        <v>55509</v>
      </c>
    </row>
    <row r="16086" spans="1:11" x14ac:dyDescent="0.35">
      <c r="A16086" t="s">
        <v>1447</v>
      </c>
      <c r="B16086" t="s">
        <v>2120</v>
      </c>
      <c r="C16086" t="s">
        <v>1845</v>
      </c>
      <c r="D16086" s="4">
        <v>43222</v>
      </c>
      <c r="G16086" s="4">
        <v>289729</v>
      </c>
      <c r="I16086" s="4">
        <v>332951</v>
      </c>
      <c r="J16086" s="4">
        <v>43222</v>
      </c>
      <c r="K16086" s="4">
        <v>43222</v>
      </c>
    </row>
    <row r="16087" spans="1:11" x14ac:dyDescent="0.35">
      <c r="A16087" t="s">
        <v>1447</v>
      </c>
      <c r="B16087" t="s">
        <v>2121</v>
      </c>
      <c r="D16087" s="4">
        <v>2418476</v>
      </c>
      <c r="E16087" s="4">
        <v>69204</v>
      </c>
      <c r="F16087" s="4">
        <v>638400</v>
      </c>
      <c r="G16087" s="4">
        <v>450879</v>
      </c>
      <c r="H16087" s="4">
        <v>41850</v>
      </c>
      <c r="I16087" s="4">
        <v>3618809</v>
      </c>
      <c r="J16087" s="4">
        <v>2418476</v>
      </c>
      <c r="K16087" s="4">
        <v>2418476</v>
      </c>
    </row>
    <row r="16088" spans="1:11" x14ac:dyDescent="0.35">
      <c r="A16088" t="s">
        <v>1447</v>
      </c>
      <c r="B16088" t="s">
        <v>2122</v>
      </c>
      <c r="C16088" t="s">
        <v>1846</v>
      </c>
      <c r="D16088" s="4">
        <v>1017435</v>
      </c>
      <c r="F16088" s="4">
        <v>980000</v>
      </c>
      <c r="G16088" s="4">
        <v>589852</v>
      </c>
      <c r="H16088" s="4">
        <v>740160</v>
      </c>
      <c r="I16088" s="4">
        <v>3327447</v>
      </c>
      <c r="J16088" s="4">
        <v>1017435</v>
      </c>
      <c r="K16088" s="4">
        <v>1017435</v>
      </c>
    </row>
    <row r="16089" spans="1:11" x14ac:dyDescent="0.35">
      <c r="A16089" t="s">
        <v>1447</v>
      </c>
      <c r="B16089" t="s">
        <v>2123</v>
      </c>
      <c r="C16089" t="s">
        <v>1847</v>
      </c>
      <c r="D16089" s="4">
        <v>308611</v>
      </c>
      <c r="G16089" s="4">
        <v>550000</v>
      </c>
      <c r="I16089" s="4">
        <v>858611</v>
      </c>
      <c r="J16089" s="4">
        <v>308611</v>
      </c>
      <c r="K16089" s="4">
        <v>308611</v>
      </c>
    </row>
    <row r="16090" spans="1:11" x14ac:dyDescent="0.35">
      <c r="A16090" t="s">
        <v>1447</v>
      </c>
      <c r="B16090" t="s">
        <v>2124</v>
      </c>
      <c r="C16090" t="s">
        <v>1848</v>
      </c>
      <c r="D16090" s="4">
        <v>28825</v>
      </c>
      <c r="I16090" s="4">
        <v>28825</v>
      </c>
      <c r="J16090" s="4">
        <v>28825</v>
      </c>
      <c r="K16090" s="4">
        <v>28825</v>
      </c>
    </row>
    <row r="16091" spans="1:11" x14ac:dyDescent="0.35">
      <c r="A16091" t="s">
        <v>1447</v>
      </c>
      <c r="B16091" t="s">
        <v>2125</v>
      </c>
      <c r="D16091" s="4">
        <v>1354872</v>
      </c>
      <c r="F16091" s="4">
        <v>980000</v>
      </c>
      <c r="G16091" s="4">
        <v>1139852</v>
      </c>
      <c r="H16091" s="4">
        <v>740160</v>
      </c>
      <c r="I16091" s="4">
        <v>4214884</v>
      </c>
      <c r="J16091" s="4">
        <v>1354872</v>
      </c>
      <c r="K16091" s="4">
        <v>1354872</v>
      </c>
    </row>
    <row r="16092" spans="1:11" x14ac:dyDescent="0.35">
      <c r="A16092" t="s">
        <v>1447</v>
      </c>
      <c r="B16092" t="s">
        <v>2128</v>
      </c>
      <c r="C16092" t="s">
        <v>1851</v>
      </c>
      <c r="D16092" s="4">
        <v>1481</v>
      </c>
      <c r="E16092" s="4">
        <v>53771</v>
      </c>
      <c r="I16092" s="4">
        <v>55253</v>
      </c>
      <c r="J16092" s="4">
        <v>1481</v>
      </c>
      <c r="K16092" s="4">
        <v>1481</v>
      </c>
    </row>
    <row r="16093" spans="1:11" x14ac:dyDescent="0.35">
      <c r="A16093" t="s">
        <v>1447</v>
      </c>
      <c r="B16093" t="s">
        <v>2172</v>
      </c>
      <c r="C16093" t="s">
        <v>1893</v>
      </c>
      <c r="H16093" s="4">
        <v>2389</v>
      </c>
      <c r="I16093" s="4">
        <v>2389</v>
      </c>
      <c r="J16093">
        <v>0</v>
      </c>
      <c r="K16093" s="4">
        <v>0</v>
      </c>
    </row>
    <row r="16094" spans="1:11" x14ac:dyDescent="0.35">
      <c r="A16094" t="s">
        <v>1447</v>
      </c>
      <c r="B16094" t="s">
        <v>2131</v>
      </c>
      <c r="C16094" t="s">
        <v>1854</v>
      </c>
      <c r="D16094" s="4">
        <v>7180</v>
      </c>
      <c r="H16094" s="4">
        <v>134498</v>
      </c>
      <c r="I16094" s="4">
        <v>141677</v>
      </c>
      <c r="J16094" s="4">
        <v>7180</v>
      </c>
      <c r="K16094" s="4">
        <v>7180</v>
      </c>
    </row>
    <row r="16095" spans="1:11" x14ac:dyDescent="0.35">
      <c r="A16095" t="s">
        <v>1447</v>
      </c>
      <c r="B16095" t="s">
        <v>2132</v>
      </c>
      <c r="C16095" t="s">
        <v>1855</v>
      </c>
      <c r="D16095" s="4">
        <v>1521</v>
      </c>
      <c r="F16095" s="4">
        <v>82027</v>
      </c>
      <c r="H16095" s="4">
        <v>34277</v>
      </c>
      <c r="I16095" s="4">
        <v>117825</v>
      </c>
      <c r="J16095" s="4">
        <v>1521</v>
      </c>
      <c r="K16095" s="4">
        <v>1521</v>
      </c>
    </row>
    <row r="16096" spans="1:11" x14ac:dyDescent="0.35">
      <c r="A16096" t="s">
        <v>1447</v>
      </c>
      <c r="B16096" t="s">
        <v>2133</v>
      </c>
      <c r="C16096" t="s">
        <v>1856</v>
      </c>
      <c r="I16096" s="4">
        <v>0</v>
      </c>
      <c r="J16096">
        <v>0</v>
      </c>
      <c r="K16096" s="4">
        <v>0</v>
      </c>
    </row>
    <row r="16097" spans="1:11" x14ac:dyDescent="0.35">
      <c r="A16097" t="s">
        <v>1447</v>
      </c>
      <c r="B16097" t="s">
        <v>2134</v>
      </c>
      <c r="C16097" t="s">
        <v>1857</v>
      </c>
      <c r="D16097" s="4">
        <v>1358</v>
      </c>
      <c r="I16097" s="4">
        <v>1358</v>
      </c>
      <c r="J16097" s="4">
        <v>1358</v>
      </c>
      <c r="K16097" s="4">
        <v>1358</v>
      </c>
    </row>
    <row r="16098" spans="1:11" x14ac:dyDescent="0.35">
      <c r="A16098" t="s">
        <v>1447</v>
      </c>
      <c r="B16098" t="s">
        <v>2135</v>
      </c>
      <c r="C16098" t="s">
        <v>1858</v>
      </c>
      <c r="D16098" s="4">
        <v>2975</v>
      </c>
      <c r="F16098" s="4">
        <v>8044</v>
      </c>
      <c r="H16098" s="4">
        <v>16088</v>
      </c>
      <c r="I16098" s="4">
        <v>27107</v>
      </c>
      <c r="J16098" s="4">
        <v>2975</v>
      </c>
      <c r="K16098" s="4">
        <v>2975</v>
      </c>
    </row>
    <row r="16099" spans="1:11" x14ac:dyDescent="0.35">
      <c r="A16099" t="s">
        <v>1447</v>
      </c>
      <c r="B16099" t="s">
        <v>2136</v>
      </c>
      <c r="C16099" t="s">
        <v>1859</v>
      </c>
      <c r="F16099" s="4">
        <v>225000</v>
      </c>
      <c r="H16099" s="4">
        <v>75000</v>
      </c>
      <c r="I16099" s="4">
        <v>300000</v>
      </c>
      <c r="J16099">
        <v>0</v>
      </c>
      <c r="K16099" s="4">
        <v>0</v>
      </c>
    </row>
    <row r="16100" spans="1:11" x14ac:dyDescent="0.35">
      <c r="A16100" t="s">
        <v>1447</v>
      </c>
      <c r="B16100" t="s">
        <v>2137</v>
      </c>
      <c r="C16100" t="s">
        <v>1860</v>
      </c>
      <c r="F16100" s="4">
        <v>434812</v>
      </c>
      <c r="I16100" s="4">
        <v>434812</v>
      </c>
      <c r="J16100">
        <v>0</v>
      </c>
      <c r="K16100" s="4">
        <v>0</v>
      </c>
    </row>
    <row r="16101" spans="1:11" x14ac:dyDescent="0.35">
      <c r="A16101" t="s">
        <v>1447</v>
      </c>
      <c r="B16101" t="s">
        <v>2138</v>
      </c>
      <c r="C16101" t="s">
        <v>1861</v>
      </c>
      <c r="D16101" s="4">
        <v>467</v>
      </c>
      <c r="E16101" s="4">
        <v>19587</v>
      </c>
      <c r="I16101" s="4">
        <v>20054</v>
      </c>
      <c r="J16101" s="4">
        <v>467</v>
      </c>
      <c r="K16101" s="4">
        <v>467</v>
      </c>
    </row>
    <row r="16102" spans="1:11" x14ac:dyDescent="0.35">
      <c r="A16102" t="s">
        <v>1447</v>
      </c>
      <c r="B16102" t="s">
        <v>2139</v>
      </c>
      <c r="C16102" t="s">
        <v>1862</v>
      </c>
      <c r="F16102" s="4">
        <v>256274</v>
      </c>
      <c r="I16102" s="4">
        <v>256274</v>
      </c>
      <c r="J16102">
        <v>0</v>
      </c>
      <c r="K16102" s="4">
        <v>0</v>
      </c>
    </row>
    <row r="16103" spans="1:11" x14ac:dyDescent="0.35">
      <c r="A16103" t="s">
        <v>1447</v>
      </c>
      <c r="B16103" t="s">
        <v>2141</v>
      </c>
      <c r="D16103" s="4">
        <v>14981</v>
      </c>
      <c r="E16103" s="4">
        <v>73358</v>
      </c>
      <c r="F16103" s="4">
        <v>1006157</v>
      </c>
      <c r="H16103" s="4">
        <v>262253</v>
      </c>
      <c r="I16103" s="4">
        <v>1356749</v>
      </c>
      <c r="J16103" s="4">
        <v>14981</v>
      </c>
      <c r="K16103" s="4">
        <v>14981</v>
      </c>
    </row>
    <row r="16104" spans="1:11" x14ac:dyDescent="0.35">
      <c r="A16104" t="s">
        <v>1447</v>
      </c>
      <c r="B16104" t="s">
        <v>2143</v>
      </c>
      <c r="C16104" t="s">
        <v>1865</v>
      </c>
      <c r="E16104" s="4">
        <v>0</v>
      </c>
      <c r="I16104" s="4">
        <v>0</v>
      </c>
      <c r="J16104">
        <v>0</v>
      </c>
      <c r="K16104" s="4">
        <v>0</v>
      </c>
    </row>
    <row r="16105" spans="1:11" x14ac:dyDescent="0.35">
      <c r="A16105" t="s">
        <v>1447</v>
      </c>
      <c r="B16105" t="s">
        <v>2144</v>
      </c>
      <c r="C16105" t="s">
        <v>1866</v>
      </c>
      <c r="I16105" s="4">
        <v>0</v>
      </c>
      <c r="J16105">
        <v>0</v>
      </c>
      <c r="K16105" s="4">
        <v>0</v>
      </c>
    </row>
    <row r="16106" spans="1:11" x14ac:dyDescent="0.35">
      <c r="A16106" t="s">
        <v>1447</v>
      </c>
      <c r="B16106" t="s">
        <v>2145</v>
      </c>
      <c r="C16106" t="s">
        <v>1867</v>
      </c>
      <c r="D16106" s="4">
        <v>209066</v>
      </c>
      <c r="F16106" s="4">
        <v>18000</v>
      </c>
      <c r="H16106" s="4">
        <v>144052</v>
      </c>
      <c r="I16106" s="4">
        <v>371118</v>
      </c>
      <c r="J16106" s="4">
        <v>209066</v>
      </c>
      <c r="K16106" s="4">
        <v>209066</v>
      </c>
    </row>
    <row r="16107" spans="1:11" x14ac:dyDescent="0.35">
      <c r="A16107" t="s">
        <v>1447</v>
      </c>
      <c r="B16107" t="s">
        <v>2146</v>
      </c>
      <c r="C16107" t="s">
        <v>1868</v>
      </c>
      <c r="D16107" s="4">
        <v>280</v>
      </c>
      <c r="H16107" s="4">
        <v>214632</v>
      </c>
      <c r="I16107" s="4">
        <v>214911</v>
      </c>
      <c r="J16107" s="4">
        <v>280</v>
      </c>
      <c r="K16107" s="4">
        <v>280</v>
      </c>
    </row>
    <row r="16108" spans="1:11" x14ac:dyDescent="0.35">
      <c r="A16108" t="s">
        <v>1447</v>
      </c>
      <c r="B16108" t="s">
        <v>2173</v>
      </c>
      <c r="C16108" t="s">
        <v>1894</v>
      </c>
      <c r="D16108" s="4">
        <v>1436</v>
      </c>
      <c r="I16108" s="4">
        <v>1436</v>
      </c>
      <c r="J16108" s="4">
        <v>1436</v>
      </c>
      <c r="K16108" s="4">
        <v>1436</v>
      </c>
    </row>
    <row r="16109" spans="1:11" x14ac:dyDescent="0.35">
      <c r="A16109" t="s">
        <v>1447</v>
      </c>
      <c r="B16109" t="s">
        <v>2147</v>
      </c>
      <c r="C16109" t="s">
        <v>1869</v>
      </c>
      <c r="H16109" s="4">
        <v>71040</v>
      </c>
      <c r="I16109" s="4">
        <v>71040</v>
      </c>
      <c r="J16109">
        <v>0</v>
      </c>
      <c r="K16109" s="4">
        <v>0</v>
      </c>
    </row>
    <row r="16110" spans="1:11" x14ac:dyDescent="0.35">
      <c r="A16110" t="s">
        <v>1447</v>
      </c>
      <c r="B16110" t="s">
        <v>2148</v>
      </c>
      <c r="C16110" t="s">
        <v>1870</v>
      </c>
      <c r="E16110" s="4">
        <v>745373</v>
      </c>
      <c r="G16110" s="4">
        <v>6208</v>
      </c>
      <c r="H16110" s="4">
        <v>0</v>
      </c>
      <c r="I16110" s="4">
        <v>751580</v>
      </c>
      <c r="J16110">
        <v>0</v>
      </c>
      <c r="K16110" s="4">
        <v>0</v>
      </c>
    </row>
    <row r="16111" spans="1:11" x14ac:dyDescent="0.35">
      <c r="A16111" t="s">
        <v>1447</v>
      </c>
      <c r="B16111" t="s">
        <v>2149</v>
      </c>
      <c r="C16111" t="s">
        <v>1871</v>
      </c>
      <c r="D16111" s="4">
        <v>314523</v>
      </c>
      <c r="I16111" s="4">
        <v>314523</v>
      </c>
      <c r="J16111" s="4">
        <v>314523</v>
      </c>
      <c r="K16111" s="4">
        <v>314523</v>
      </c>
    </row>
    <row r="16112" spans="1:11" x14ac:dyDescent="0.35">
      <c r="A16112" t="s">
        <v>1447</v>
      </c>
      <c r="B16112" t="s">
        <v>2150</v>
      </c>
      <c r="C16112" t="s">
        <v>1872</v>
      </c>
      <c r="E16112" s="4">
        <v>98000</v>
      </c>
      <c r="I16112" s="4">
        <v>98000</v>
      </c>
      <c r="J16112">
        <v>0</v>
      </c>
      <c r="K16112" s="4">
        <v>0</v>
      </c>
    </row>
    <row r="16113" spans="1:11" x14ac:dyDescent="0.35">
      <c r="A16113" t="s">
        <v>1447</v>
      </c>
      <c r="B16113" t="s">
        <v>2153</v>
      </c>
      <c r="C16113" t="s">
        <v>1875</v>
      </c>
      <c r="H16113" s="4">
        <v>23248</v>
      </c>
      <c r="I16113" s="4">
        <v>23248</v>
      </c>
      <c r="J16113">
        <v>0</v>
      </c>
      <c r="K16113" s="4">
        <v>0</v>
      </c>
    </row>
    <row r="16114" spans="1:11" x14ac:dyDescent="0.35">
      <c r="A16114" t="s">
        <v>1447</v>
      </c>
      <c r="B16114" t="s">
        <v>2154</v>
      </c>
      <c r="C16114" t="s">
        <v>1876</v>
      </c>
      <c r="H16114" s="4">
        <v>38640</v>
      </c>
      <c r="I16114" s="4">
        <v>38640</v>
      </c>
      <c r="J16114">
        <v>0</v>
      </c>
      <c r="K16114" s="4">
        <v>0</v>
      </c>
    </row>
    <row r="16115" spans="1:11" x14ac:dyDescent="0.35">
      <c r="A16115" t="s">
        <v>1447</v>
      </c>
      <c r="B16115" t="s">
        <v>2156</v>
      </c>
      <c r="D16115" s="4">
        <v>525305</v>
      </c>
      <c r="E16115" s="4">
        <v>843373</v>
      </c>
      <c r="F16115" s="4">
        <v>18000</v>
      </c>
      <c r="G16115" s="4">
        <v>6208</v>
      </c>
      <c r="H16115" s="4">
        <v>491612</v>
      </c>
      <c r="I16115" s="4">
        <v>1884498</v>
      </c>
      <c r="J16115" s="4">
        <v>525305</v>
      </c>
      <c r="K16115" s="4">
        <v>525305</v>
      </c>
    </row>
    <row r="16116" spans="1:11" x14ac:dyDescent="0.35">
      <c r="A16116" t="s">
        <v>1447</v>
      </c>
      <c r="B16116" t="s">
        <v>2157</v>
      </c>
      <c r="C16116" t="s">
        <v>1879</v>
      </c>
      <c r="D16116" s="4">
        <v>41732</v>
      </c>
      <c r="I16116" s="4">
        <v>41732</v>
      </c>
      <c r="J16116" s="4">
        <v>41732</v>
      </c>
      <c r="K16116" s="4">
        <v>41732</v>
      </c>
    </row>
    <row r="16117" spans="1:11" x14ac:dyDescent="0.35">
      <c r="A16117" t="s">
        <v>1447</v>
      </c>
      <c r="B16117" t="s">
        <v>2159</v>
      </c>
      <c r="C16117" t="s">
        <v>1881</v>
      </c>
      <c r="D16117" s="4">
        <v>102251</v>
      </c>
      <c r="I16117" s="4">
        <v>102251</v>
      </c>
      <c r="J16117" s="4">
        <v>102251</v>
      </c>
      <c r="K16117" s="4">
        <v>102251</v>
      </c>
    </row>
    <row r="16118" spans="1:11" x14ac:dyDescent="0.35">
      <c r="A16118" t="s">
        <v>1447</v>
      </c>
      <c r="B16118" t="s">
        <v>2162</v>
      </c>
      <c r="C16118" t="s">
        <v>1884</v>
      </c>
      <c r="D16118" s="4">
        <v>2333</v>
      </c>
      <c r="I16118" s="4">
        <v>2333</v>
      </c>
      <c r="J16118" s="4">
        <v>2333</v>
      </c>
      <c r="K16118" s="4">
        <v>2333</v>
      </c>
    </row>
    <row r="16119" spans="1:11" x14ac:dyDescent="0.35">
      <c r="A16119" t="s">
        <v>1447</v>
      </c>
      <c r="B16119" t="s">
        <v>2163</v>
      </c>
      <c r="D16119" s="4">
        <v>146316</v>
      </c>
      <c r="I16119" s="4">
        <v>146316</v>
      </c>
      <c r="J16119" s="4">
        <v>146316</v>
      </c>
      <c r="K16119" s="4">
        <v>146316</v>
      </c>
    </row>
    <row r="16120" spans="1:11" x14ac:dyDescent="0.35">
      <c r="A16120" t="s">
        <v>1447</v>
      </c>
      <c r="B16120" t="s">
        <v>2166</v>
      </c>
      <c r="C16120" t="s">
        <v>1888</v>
      </c>
      <c r="H16120" s="4">
        <v>192000</v>
      </c>
      <c r="I16120" s="4">
        <v>192000</v>
      </c>
      <c r="J16120">
        <v>0</v>
      </c>
      <c r="K16120" s="4">
        <v>0</v>
      </c>
    </row>
    <row r="16121" spans="1:11" x14ac:dyDescent="0.35">
      <c r="A16121" t="s">
        <v>1447</v>
      </c>
      <c r="B16121" t="s">
        <v>2167</v>
      </c>
      <c r="C16121" t="s">
        <v>1889</v>
      </c>
      <c r="E16121" s="4">
        <v>52500</v>
      </c>
      <c r="I16121" s="4">
        <v>52500</v>
      </c>
      <c r="J16121">
        <v>0</v>
      </c>
      <c r="K16121" s="4">
        <v>0</v>
      </c>
    </row>
    <row r="16122" spans="1:11" x14ac:dyDescent="0.35">
      <c r="A16122" t="s">
        <v>1447</v>
      </c>
      <c r="B16122" t="s">
        <v>2168</v>
      </c>
      <c r="C16122" t="s">
        <v>1890</v>
      </c>
      <c r="E16122" s="4">
        <v>37500</v>
      </c>
      <c r="I16122" s="4">
        <v>37500</v>
      </c>
      <c r="J16122">
        <v>0</v>
      </c>
      <c r="K16122" s="4">
        <v>0</v>
      </c>
    </row>
    <row r="16123" spans="1:11" x14ac:dyDescent="0.35">
      <c r="A16123" t="s">
        <v>1447</v>
      </c>
      <c r="B16123" t="s">
        <v>2169</v>
      </c>
      <c r="E16123" s="4">
        <v>90000</v>
      </c>
      <c r="H16123" s="4">
        <v>192000</v>
      </c>
      <c r="I16123" s="4">
        <v>282000</v>
      </c>
      <c r="J16123">
        <v>0</v>
      </c>
      <c r="K16123" s="4">
        <v>0</v>
      </c>
    </row>
    <row r="16124" spans="1:11" x14ac:dyDescent="0.35">
      <c r="A16124" t="s">
        <v>1447</v>
      </c>
      <c r="B16124" t="s">
        <v>2170</v>
      </c>
      <c r="D16124" s="4">
        <v>4459950</v>
      </c>
      <c r="E16124" s="4">
        <v>1075935</v>
      </c>
      <c r="F16124" s="4">
        <v>2642557</v>
      </c>
      <c r="G16124" s="4">
        <v>1596939</v>
      </c>
      <c r="H16124" s="4">
        <v>1727875</v>
      </c>
      <c r="I16124" s="4">
        <v>11503256</v>
      </c>
      <c r="J16124" s="4">
        <f>SUM(D16124,E16124)</f>
        <v>5535885</v>
      </c>
      <c r="K16124" s="4">
        <v>4459950</v>
      </c>
    </row>
    <row r="16125" spans="1:11" x14ac:dyDescent="0.35">
      <c r="A16125" t="s">
        <v>1449</v>
      </c>
      <c r="B16125" t="s">
        <v>2118</v>
      </c>
      <c r="C16125" t="s">
        <v>1843</v>
      </c>
      <c r="D16125" s="4">
        <v>28282354</v>
      </c>
      <c r="E16125" s="4">
        <v>7467600</v>
      </c>
      <c r="F16125" s="4">
        <v>18008200</v>
      </c>
      <c r="I16125" s="4">
        <v>53758154</v>
      </c>
      <c r="J16125" s="4">
        <v>28282354</v>
      </c>
      <c r="K16125" s="4">
        <v>28282354</v>
      </c>
    </row>
    <row r="16126" spans="1:11" x14ac:dyDescent="0.35">
      <c r="A16126" t="s">
        <v>1449</v>
      </c>
      <c r="B16126" t="s">
        <v>2119</v>
      </c>
      <c r="C16126" t="s">
        <v>1844</v>
      </c>
      <c r="D16126" s="4">
        <v>1329470</v>
      </c>
      <c r="E16126" s="4">
        <v>496968</v>
      </c>
      <c r="F16126" s="4">
        <v>400083</v>
      </c>
      <c r="H16126" s="4">
        <v>2821123</v>
      </c>
      <c r="I16126" s="4">
        <v>5047645</v>
      </c>
      <c r="J16126" s="4">
        <v>1329470</v>
      </c>
      <c r="K16126" s="4">
        <v>1329470</v>
      </c>
    </row>
    <row r="16127" spans="1:11" x14ac:dyDescent="0.35">
      <c r="A16127" t="s">
        <v>1449</v>
      </c>
      <c r="B16127" t="s">
        <v>2120</v>
      </c>
      <c r="C16127" t="s">
        <v>1845</v>
      </c>
      <c r="D16127" s="4">
        <v>4255770</v>
      </c>
      <c r="I16127" s="4">
        <v>4255770</v>
      </c>
      <c r="J16127" s="4">
        <v>4255770</v>
      </c>
      <c r="K16127" s="4">
        <v>4255770</v>
      </c>
    </row>
    <row r="16128" spans="1:11" x14ac:dyDescent="0.35">
      <c r="A16128" t="s">
        <v>1449</v>
      </c>
      <c r="B16128" t="s">
        <v>2121</v>
      </c>
      <c r="D16128" s="4">
        <v>33867594</v>
      </c>
      <c r="E16128" s="4">
        <v>7964569</v>
      </c>
      <c r="F16128" s="4">
        <v>18408283</v>
      </c>
      <c r="H16128" s="4">
        <v>2821123</v>
      </c>
      <c r="I16128" s="4">
        <v>63061569</v>
      </c>
      <c r="J16128" s="4">
        <v>33867594</v>
      </c>
      <c r="K16128" s="4">
        <v>33867594</v>
      </c>
    </row>
    <row r="16129" spans="1:11" x14ac:dyDescent="0.35">
      <c r="A16129" t="s">
        <v>1449</v>
      </c>
      <c r="B16129" t="s">
        <v>2122</v>
      </c>
      <c r="C16129" t="s">
        <v>1846</v>
      </c>
      <c r="D16129" s="4">
        <v>19454397</v>
      </c>
      <c r="E16129" s="4">
        <v>971</v>
      </c>
      <c r="I16129" s="4">
        <v>19455368</v>
      </c>
      <c r="J16129" s="4">
        <v>19454397</v>
      </c>
      <c r="K16129" s="4">
        <v>19454397</v>
      </c>
    </row>
    <row r="16130" spans="1:11" x14ac:dyDescent="0.35">
      <c r="A16130" t="s">
        <v>1449</v>
      </c>
      <c r="B16130" t="s">
        <v>2123</v>
      </c>
      <c r="C16130" t="s">
        <v>1847</v>
      </c>
      <c r="D16130" s="4">
        <v>19581936</v>
      </c>
      <c r="F16130" s="4">
        <v>1418919</v>
      </c>
      <c r="I16130" s="4">
        <v>21000855</v>
      </c>
      <c r="J16130" s="4">
        <v>19581936</v>
      </c>
      <c r="K16130" s="4">
        <v>19581936</v>
      </c>
    </row>
    <row r="16131" spans="1:11" x14ac:dyDescent="0.35">
      <c r="A16131" t="s">
        <v>1449</v>
      </c>
      <c r="B16131" t="s">
        <v>2124</v>
      </c>
      <c r="C16131" t="s">
        <v>1848</v>
      </c>
      <c r="D16131" s="4">
        <v>35152</v>
      </c>
      <c r="I16131" s="4">
        <v>35152</v>
      </c>
      <c r="J16131" s="4">
        <v>35152</v>
      </c>
      <c r="K16131" s="4">
        <v>35152</v>
      </c>
    </row>
    <row r="16132" spans="1:11" x14ac:dyDescent="0.35">
      <c r="A16132" t="s">
        <v>1449</v>
      </c>
      <c r="B16132" t="s">
        <v>2125</v>
      </c>
      <c r="D16132" s="4">
        <v>39071486</v>
      </c>
      <c r="E16132" s="4">
        <v>971</v>
      </c>
      <c r="F16132" s="4">
        <v>1418919</v>
      </c>
      <c r="I16132" s="4">
        <v>40491375</v>
      </c>
      <c r="J16132" s="4">
        <v>39071486</v>
      </c>
      <c r="K16132" s="4">
        <v>39071486</v>
      </c>
    </row>
    <row r="16133" spans="1:11" x14ac:dyDescent="0.35">
      <c r="A16133" t="s">
        <v>1449</v>
      </c>
      <c r="B16133" t="s">
        <v>2126</v>
      </c>
      <c r="C16133" t="s">
        <v>1850</v>
      </c>
      <c r="F16133" s="4">
        <v>8000000</v>
      </c>
      <c r="I16133" s="4">
        <v>8000000</v>
      </c>
      <c r="J16133">
        <v>0</v>
      </c>
      <c r="K16133" s="4">
        <v>0</v>
      </c>
    </row>
    <row r="16134" spans="1:11" x14ac:dyDescent="0.35">
      <c r="A16134" t="s">
        <v>1449</v>
      </c>
      <c r="B16134" t="s">
        <v>2127</v>
      </c>
      <c r="F16134" s="4">
        <v>8000000</v>
      </c>
      <c r="I16134" s="4">
        <v>8000000</v>
      </c>
      <c r="J16134">
        <v>0</v>
      </c>
      <c r="K16134" s="4">
        <v>0</v>
      </c>
    </row>
    <row r="16135" spans="1:11" x14ac:dyDescent="0.35">
      <c r="A16135" t="s">
        <v>1449</v>
      </c>
      <c r="B16135" t="s">
        <v>2128</v>
      </c>
      <c r="C16135" t="s">
        <v>1851</v>
      </c>
      <c r="D16135" s="4">
        <v>300926</v>
      </c>
      <c r="F16135" s="4">
        <v>130580</v>
      </c>
      <c r="G16135" s="4">
        <v>360408</v>
      </c>
      <c r="I16135" s="4">
        <v>791914</v>
      </c>
      <c r="J16135" s="4">
        <v>300926</v>
      </c>
      <c r="K16135" s="4">
        <v>300926</v>
      </c>
    </row>
    <row r="16136" spans="1:11" x14ac:dyDescent="0.35">
      <c r="A16136" t="s">
        <v>1449</v>
      </c>
      <c r="B16136" t="s">
        <v>2129</v>
      </c>
      <c r="C16136" t="s">
        <v>1852</v>
      </c>
      <c r="E16136" s="4">
        <v>29985</v>
      </c>
      <c r="F16136" s="4">
        <v>12267</v>
      </c>
      <c r="I16136" s="4">
        <v>42251</v>
      </c>
      <c r="J16136">
        <v>0</v>
      </c>
      <c r="K16136" s="4">
        <v>0</v>
      </c>
    </row>
    <row r="16137" spans="1:11" x14ac:dyDescent="0.35">
      <c r="A16137" t="s">
        <v>1449</v>
      </c>
      <c r="B16137" t="s">
        <v>2130</v>
      </c>
      <c r="C16137" t="s">
        <v>1853</v>
      </c>
      <c r="E16137" s="4">
        <v>10004</v>
      </c>
      <c r="F16137" s="4">
        <v>8191</v>
      </c>
      <c r="H16137" s="4">
        <v>5461</v>
      </c>
      <c r="I16137" s="4">
        <v>23656</v>
      </c>
      <c r="J16137">
        <v>0</v>
      </c>
      <c r="K16137" s="4">
        <v>0</v>
      </c>
    </row>
    <row r="16138" spans="1:11" x14ac:dyDescent="0.35">
      <c r="A16138" t="s">
        <v>1449</v>
      </c>
      <c r="B16138" t="s">
        <v>2172</v>
      </c>
      <c r="C16138" t="s">
        <v>1893</v>
      </c>
      <c r="H16138" s="4">
        <v>2389</v>
      </c>
      <c r="I16138" s="4">
        <v>2389</v>
      </c>
      <c r="J16138">
        <v>0</v>
      </c>
      <c r="K16138" s="4">
        <v>0</v>
      </c>
    </row>
    <row r="16139" spans="1:11" x14ac:dyDescent="0.35">
      <c r="A16139" t="s">
        <v>1449</v>
      </c>
      <c r="B16139" t="s">
        <v>2131</v>
      </c>
      <c r="C16139" t="s">
        <v>1854</v>
      </c>
      <c r="D16139" s="4">
        <v>30432</v>
      </c>
      <c r="E16139" s="4">
        <v>181572</v>
      </c>
      <c r="F16139" s="4">
        <v>302620</v>
      </c>
      <c r="I16139" s="4">
        <v>514624</v>
      </c>
      <c r="J16139" s="4">
        <v>30432</v>
      </c>
      <c r="K16139" s="4">
        <v>30432</v>
      </c>
    </row>
    <row r="16140" spans="1:11" x14ac:dyDescent="0.35">
      <c r="A16140" t="s">
        <v>1449</v>
      </c>
      <c r="B16140" t="s">
        <v>2132</v>
      </c>
      <c r="C16140" t="s">
        <v>1855</v>
      </c>
      <c r="D16140" s="4">
        <v>52931</v>
      </c>
      <c r="F16140" s="4">
        <v>631487</v>
      </c>
      <c r="G16140" s="4">
        <v>29186</v>
      </c>
      <c r="I16140" s="4">
        <v>713603</v>
      </c>
      <c r="J16140" s="4">
        <v>52931</v>
      </c>
      <c r="K16140" s="4">
        <v>52931</v>
      </c>
    </row>
    <row r="16141" spans="1:11" x14ac:dyDescent="0.35">
      <c r="A16141" t="s">
        <v>1449</v>
      </c>
      <c r="B16141" t="s">
        <v>2133</v>
      </c>
      <c r="C16141" t="s">
        <v>1856</v>
      </c>
      <c r="D16141" s="4">
        <v>8387</v>
      </c>
      <c r="F16141" s="4">
        <v>16566</v>
      </c>
      <c r="I16141" s="4">
        <v>24953</v>
      </c>
      <c r="J16141" s="4">
        <v>8387</v>
      </c>
      <c r="K16141" s="4">
        <v>8387</v>
      </c>
    </row>
    <row r="16142" spans="1:11" x14ac:dyDescent="0.35">
      <c r="A16142" t="s">
        <v>1449</v>
      </c>
      <c r="B16142" t="s">
        <v>2134</v>
      </c>
      <c r="C16142" t="s">
        <v>1857</v>
      </c>
      <c r="D16142" s="4">
        <v>30836</v>
      </c>
      <c r="F16142" s="4">
        <v>19011</v>
      </c>
      <c r="I16142" s="4">
        <v>49847</v>
      </c>
      <c r="J16142" s="4">
        <v>30836</v>
      </c>
      <c r="K16142" s="4">
        <v>30836</v>
      </c>
    </row>
    <row r="16143" spans="1:11" x14ac:dyDescent="0.35">
      <c r="A16143" t="s">
        <v>1449</v>
      </c>
      <c r="B16143" t="s">
        <v>2135</v>
      </c>
      <c r="C16143" t="s">
        <v>1858</v>
      </c>
      <c r="D16143" s="4">
        <v>32177</v>
      </c>
      <c r="E16143" s="4">
        <v>8044</v>
      </c>
      <c r="H16143" s="4">
        <v>15586</v>
      </c>
      <c r="I16143" s="4">
        <v>55806</v>
      </c>
      <c r="J16143" s="4">
        <v>32177</v>
      </c>
      <c r="K16143" s="4">
        <v>32177</v>
      </c>
    </row>
    <row r="16144" spans="1:11" x14ac:dyDescent="0.35">
      <c r="A16144" t="s">
        <v>1449</v>
      </c>
      <c r="B16144" t="s">
        <v>2136</v>
      </c>
      <c r="C16144" t="s">
        <v>1859</v>
      </c>
      <c r="D16144" s="4">
        <v>275000</v>
      </c>
      <c r="E16144" s="4">
        <v>210841</v>
      </c>
      <c r="F16144" s="4">
        <v>7</v>
      </c>
      <c r="H16144" s="4">
        <v>781114</v>
      </c>
      <c r="I16144" s="4">
        <v>1266962</v>
      </c>
      <c r="J16144" s="4">
        <v>275000</v>
      </c>
      <c r="K16144" s="4">
        <v>275000</v>
      </c>
    </row>
    <row r="16145" spans="1:11" x14ac:dyDescent="0.35">
      <c r="A16145" t="s">
        <v>1449</v>
      </c>
      <c r="B16145" t="s">
        <v>2137</v>
      </c>
      <c r="C16145" t="s">
        <v>1860</v>
      </c>
      <c r="D16145" s="4">
        <v>869624</v>
      </c>
      <c r="I16145" s="4">
        <v>869624</v>
      </c>
      <c r="J16145" s="4">
        <v>869624</v>
      </c>
      <c r="K16145" s="4">
        <v>869624</v>
      </c>
    </row>
    <row r="16146" spans="1:11" x14ac:dyDescent="0.35">
      <c r="A16146" t="s">
        <v>1449</v>
      </c>
      <c r="B16146" t="s">
        <v>2138</v>
      </c>
      <c r="C16146" t="s">
        <v>1861</v>
      </c>
      <c r="D16146" s="4">
        <v>145271</v>
      </c>
      <c r="F16146" s="4">
        <v>71819</v>
      </c>
      <c r="G16146" s="4">
        <v>140374</v>
      </c>
      <c r="I16146" s="4">
        <v>357464</v>
      </c>
      <c r="J16146" s="4">
        <v>145271</v>
      </c>
      <c r="K16146" s="4">
        <v>145271</v>
      </c>
    </row>
    <row r="16147" spans="1:11" x14ac:dyDescent="0.35">
      <c r="A16147" t="s">
        <v>1449</v>
      </c>
      <c r="B16147" t="s">
        <v>2139</v>
      </c>
      <c r="C16147" t="s">
        <v>1862</v>
      </c>
      <c r="D16147" s="4">
        <v>940107</v>
      </c>
      <c r="H16147" s="4">
        <v>128137</v>
      </c>
      <c r="I16147" s="4">
        <v>1068244</v>
      </c>
      <c r="J16147" s="4">
        <v>940107</v>
      </c>
      <c r="K16147" s="4">
        <v>940107</v>
      </c>
    </row>
    <row r="16148" spans="1:11" x14ac:dyDescent="0.35">
      <c r="A16148" t="s">
        <v>1449</v>
      </c>
      <c r="B16148" t="s">
        <v>2141</v>
      </c>
      <c r="D16148" s="4">
        <v>2685689</v>
      </c>
      <c r="E16148" s="4">
        <v>440446</v>
      </c>
      <c r="F16148" s="4">
        <v>1192548</v>
      </c>
      <c r="G16148" s="4">
        <v>529968</v>
      </c>
      <c r="H16148" s="4">
        <v>932687</v>
      </c>
      <c r="I16148" s="4">
        <v>5781338</v>
      </c>
      <c r="J16148" s="4">
        <v>2685689</v>
      </c>
      <c r="K16148" s="4">
        <v>2685689</v>
      </c>
    </row>
    <row r="16149" spans="1:11" x14ac:dyDescent="0.35">
      <c r="A16149" t="s">
        <v>1449</v>
      </c>
      <c r="B16149" t="s">
        <v>2143</v>
      </c>
      <c r="C16149" t="s">
        <v>1865</v>
      </c>
      <c r="D16149" s="4">
        <v>15698</v>
      </c>
      <c r="F16149" s="4">
        <v>21597</v>
      </c>
      <c r="G16149" s="4">
        <v>21597</v>
      </c>
      <c r="I16149" s="4">
        <v>58892</v>
      </c>
      <c r="J16149" s="4">
        <v>15698</v>
      </c>
      <c r="K16149" s="4">
        <v>15698</v>
      </c>
    </row>
    <row r="16150" spans="1:11" x14ac:dyDescent="0.35">
      <c r="A16150" t="s">
        <v>1449</v>
      </c>
      <c r="B16150" t="s">
        <v>2144</v>
      </c>
      <c r="C16150" t="s">
        <v>1866</v>
      </c>
      <c r="E16150" s="4">
        <v>0</v>
      </c>
      <c r="I16150" s="4">
        <v>0</v>
      </c>
      <c r="J16150">
        <v>0</v>
      </c>
      <c r="K16150" s="4">
        <v>0</v>
      </c>
    </row>
    <row r="16151" spans="1:11" x14ac:dyDescent="0.35">
      <c r="A16151" t="s">
        <v>1449</v>
      </c>
      <c r="B16151" t="s">
        <v>2145</v>
      </c>
      <c r="C16151" t="s">
        <v>1867</v>
      </c>
      <c r="D16151" s="4">
        <v>1622500</v>
      </c>
      <c r="E16151" s="4">
        <v>100000</v>
      </c>
      <c r="F16151" s="4">
        <v>258341</v>
      </c>
      <c r="H16151" s="4">
        <v>1507978</v>
      </c>
      <c r="I16151" s="4">
        <v>3488818</v>
      </c>
      <c r="J16151" s="4">
        <v>1622500</v>
      </c>
      <c r="K16151" s="4">
        <v>1622500</v>
      </c>
    </row>
    <row r="16152" spans="1:11" x14ac:dyDescent="0.35">
      <c r="A16152" t="s">
        <v>1449</v>
      </c>
      <c r="B16152" t="s">
        <v>2146</v>
      </c>
      <c r="C16152" t="s">
        <v>1868</v>
      </c>
      <c r="D16152" s="4">
        <v>1063</v>
      </c>
      <c r="F16152" s="4">
        <v>36815</v>
      </c>
      <c r="H16152" s="4">
        <v>3375357</v>
      </c>
      <c r="I16152" s="4">
        <v>3413235</v>
      </c>
      <c r="J16152" s="4">
        <v>1063</v>
      </c>
      <c r="K16152" s="4">
        <v>1063</v>
      </c>
    </row>
    <row r="16153" spans="1:11" x14ac:dyDescent="0.35">
      <c r="A16153" t="s">
        <v>1449</v>
      </c>
      <c r="B16153" t="s">
        <v>2173</v>
      </c>
      <c r="C16153" t="s">
        <v>1894</v>
      </c>
      <c r="D16153" s="4">
        <v>4582</v>
      </c>
      <c r="I16153" s="4">
        <v>4582</v>
      </c>
      <c r="J16153" s="4">
        <v>4582</v>
      </c>
      <c r="K16153" s="4">
        <v>4582</v>
      </c>
    </row>
    <row r="16154" spans="1:11" x14ac:dyDescent="0.35">
      <c r="A16154" t="s">
        <v>1449</v>
      </c>
      <c r="B16154" t="s">
        <v>2147</v>
      </c>
      <c r="C16154" t="s">
        <v>1869</v>
      </c>
      <c r="H16154" s="4">
        <v>748800</v>
      </c>
      <c r="I16154" s="4">
        <v>748800</v>
      </c>
      <c r="J16154">
        <v>0</v>
      </c>
      <c r="K16154" s="4">
        <v>0</v>
      </c>
    </row>
    <row r="16155" spans="1:11" x14ac:dyDescent="0.35">
      <c r="A16155" t="s">
        <v>1449</v>
      </c>
      <c r="B16155" t="s">
        <v>2148</v>
      </c>
      <c r="C16155" t="s">
        <v>1870</v>
      </c>
      <c r="D16155" s="4">
        <v>32098</v>
      </c>
      <c r="E16155" s="4">
        <v>31925</v>
      </c>
      <c r="F16155" s="4">
        <v>5705518</v>
      </c>
      <c r="G16155" s="4">
        <v>175798</v>
      </c>
      <c r="I16155" s="4">
        <v>5945339</v>
      </c>
      <c r="J16155" s="4">
        <v>32098</v>
      </c>
      <c r="K16155" s="4">
        <v>32098</v>
      </c>
    </row>
    <row r="16156" spans="1:11" x14ac:dyDescent="0.35">
      <c r="A16156" t="s">
        <v>1449</v>
      </c>
      <c r="B16156" t="s">
        <v>2149</v>
      </c>
      <c r="C16156" t="s">
        <v>1871</v>
      </c>
      <c r="D16156" s="4">
        <v>982</v>
      </c>
      <c r="E16156" s="4">
        <v>6495000</v>
      </c>
      <c r="F16156" s="4">
        <v>61396</v>
      </c>
      <c r="G16156" s="4">
        <v>41767</v>
      </c>
      <c r="H16156" s="4">
        <v>73845</v>
      </c>
      <c r="I16156" s="4">
        <v>6672990</v>
      </c>
      <c r="J16156" s="4">
        <v>982</v>
      </c>
      <c r="K16156" s="4">
        <v>982</v>
      </c>
    </row>
    <row r="16157" spans="1:11" x14ac:dyDescent="0.35">
      <c r="A16157" t="s">
        <v>1449</v>
      </c>
      <c r="B16157" t="s">
        <v>2150</v>
      </c>
      <c r="C16157" t="s">
        <v>1872</v>
      </c>
      <c r="D16157" s="4">
        <v>245000</v>
      </c>
      <c r="I16157" s="4">
        <v>245000</v>
      </c>
      <c r="J16157" s="4">
        <v>245000</v>
      </c>
      <c r="K16157" s="4">
        <v>245000</v>
      </c>
    </row>
    <row r="16158" spans="1:11" x14ac:dyDescent="0.35">
      <c r="A16158" t="s">
        <v>1449</v>
      </c>
      <c r="B16158" t="s">
        <v>2153</v>
      </c>
      <c r="C16158" t="s">
        <v>1875</v>
      </c>
      <c r="H16158" s="4">
        <v>33710</v>
      </c>
      <c r="I16158" s="4">
        <v>33710</v>
      </c>
      <c r="J16158">
        <v>0</v>
      </c>
      <c r="K16158" s="4">
        <v>0</v>
      </c>
    </row>
    <row r="16159" spans="1:11" x14ac:dyDescent="0.35">
      <c r="A16159" t="s">
        <v>1449</v>
      </c>
      <c r="B16159" t="s">
        <v>2154</v>
      </c>
      <c r="C16159" t="s">
        <v>1876</v>
      </c>
      <c r="D16159" s="4">
        <v>132684</v>
      </c>
      <c r="H16159" s="4">
        <v>278880</v>
      </c>
      <c r="I16159" s="4">
        <v>411564</v>
      </c>
      <c r="J16159" s="4">
        <v>132684</v>
      </c>
      <c r="K16159" s="4">
        <v>132684</v>
      </c>
    </row>
    <row r="16160" spans="1:11" x14ac:dyDescent="0.35">
      <c r="A16160" t="s">
        <v>1449</v>
      </c>
      <c r="B16160" t="s">
        <v>2156</v>
      </c>
      <c r="D16160" s="4">
        <v>2054607</v>
      </c>
      <c r="E16160" s="4">
        <v>6626925</v>
      </c>
      <c r="F16160" s="4">
        <v>6083668</v>
      </c>
      <c r="G16160" s="4">
        <v>239162</v>
      </c>
      <c r="H16160" s="4">
        <v>6018570</v>
      </c>
      <c r="I16160" s="4">
        <v>21022931</v>
      </c>
      <c r="J16160" s="4">
        <v>2054607</v>
      </c>
      <c r="K16160" s="4">
        <v>2054607</v>
      </c>
    </row>
    <row r="16161" spans="1:11" x14ac:dyDescent="0.35">
      <c r="A16161" t="s">
        <v>1449</v>
      </c>
      <c r="B16161" t="s">
        <v>2157</v>
      </c>
      <c r="C16161" t="s">
        <v>1879</v>
      </c>
      <c r="D16161" s="4">
        <v>4511586</v>
      </c>
      <c r="I16161" s="4">
        <v>4511586</v>
      </c>
      <c r="J16161" s="4">
        <v>4511586</v>
      </c>
      <c r="K16161" s="4">
        <v>4511586</v>
      </c>
    </row>
    <row r="16162" spans="1:11" x14ac:dyDescent="0.35">
      <c r="A16162" t="s">
        <v>1449</v>
      </c>
      <c r="B16162" t="s">
        <v>2158</v>
      </c>
      <c r="C16162" t="s">
        <v>1880</v>
      </c>
      <c r="D16162" s="4">
        <v>584785</v>
      </c>
      <c r="I16162" s="4">
        <v>584785</v>
      </c>
      <c r="J16162" s="4">
        <v>584785</v>
      </c>
      <c r="K16162" s="4">
        <v>584785</v>
      </c>
    </row>
    <row r="16163" spans="1:11" x14ac:dyDescent="0.35">
      <c r="A16163" t="s">
        <v>1449</v>
      </c>
      <c r="B16163" t="s">
        <v>2159</v>
      </c>
      <c r="C16163" t="s">
        <v>1881</v>
      </c>
      <c r="D16163" s="4">
        <v>525182</v>
      </c>
      <c r="I16163" s="4">
        <v>525182</v>
      </c>
      <c r="J16163" s="4">
        <v>525182</v>
      </c>
      <c r="K16163" s="4">
        <v>525182</v>
      </c>
    </row>
    <row r="16164" spans="1:11" x14ac:dyDescent="0.35">
      <c r="A16164" t="s">
        <v>1449</v>
      </c>
      <c r="B16164" t="s">
        <v>2174</v>
      </c>
      <c r="C16164" t="s">
        <v>1895</v>
      </c>
      <c r="D16164" s="4">
        <v>21627</v>
      </c>
      <c r="I16164" s="4">
        <v>21627</v>
      </c>
      <c r="J16164" s="4">
        <v>21627</v>
      </c>
      <c r="K16164" s="4">
        <v>21627</v>
      </c>
    </row>
    <row r="16165" spans="1:11" x14ac:dyDescent="0.35">
      <c r="A16165" t="s">
        <v>1449</v>
      </c>
      <c r="B16165" t="s">
        <v>2160</v>
      </c>
      <c r="C16165" t="s">
        <v>1882</v>
      </c>
      <c r="F16165" s="4">
        <v>223929</v>
      </c>
      <c r="I16165" s="4">
        <v>223929</v>
      </c>
      <c r="J16165">
        <v>0</v>
      </c>
      <c r="K16165" s="4">
        <v>0</v>
      </c>
    </row>
    <row r="16166" spans="1:11" x14ac:dyDescent="0.35">
      <c r="A16166" t="s">
        <v>1449</v>
      </c>
      <c r="B16166" t="s">
        <v>2161</v>
      </c>
      <c r="C16166" t="s">
        <v>1883</v>
      </c>
      <c r="D16166" s="4">
        <v>188551</v>
      </c>
      <c r="I16166" s="4">
        <v>188551</v>
      </c>
      <c r="J16166" s="4">
        <v>188551</v>
      </c>
      <c r="K16166" s="4">
        <v>188551</v>
      </c>
    </row>
    <row r="16167" spans="1:11" x14ac:dyDescent="0.35">
      <c r="A16167" t="s">
        <v>1449</v>
      </c>
      <c r="B16167" t="s">
        <v>2162</v>
      </c>
      <c r="C16167" t="s">
        <v>1884</v>
      </c>
      <c r="D16167" s="4">
        <v>29160</v>
      </c>
      <c r="I16167" s="4">
        <v>29160</v>
      </c>
      <c r="J16167" s="4">
        <v>29160</v>
      </c>
      <c r="K16167" s="4">
        <v>29160</v>
      </c>
    </row>
    <row r="16168" spans="1:11" x14ac:dyDescent="0.35">
      <c r="A16168" t="s">
        <v>1449</v>
      </c>
      <c r="B16168" t="s">
        <v>2163</v>
      </c>
      <c r="D16168" s="4">
        <v>5860891</v>
      </c>
      <c r="F16168" s="4">
        <v>223929</v>
      </c>
      <c r="I16168" s="4">
        <v>6084820</v>
      </c>
      <c r="J16168" s="4">
        <v>5860891</v>
      </c>
      <c r="K16168" s="4">
        <v>5860891</v>
      </c>
    </row>
    <row r="16169" spans="1:11" x14ac:dyDescent="0.35">
      <c r="A16169" t="s">
        <v>1449</v>
      </c>
      <c r="B16169" t="s">
        <v>2164</v>
      </c>
      <c r="C16169" t="s">
        <v>1886</v>
      </c>
      <c r="D16169" s="4">
        <v>113117</v>
      </c>
      <c r="I16169" s="4">
        <v>113117</v>
      </c>
      <c r="J16169" s="4">
        <v>113117</v>
      </c>
      <c r="K16169" s="4">
        <v>113117</v>
      </c>
    </row>
    <row r="16170" spans="1:11" x14ac:dyDescent="0.35">
      <c r="A16170" t="s">
        <v>1449</v>
      </c>
      <c r="B16170" t="s">
        <v>2165</v>
      </c>
      <c r="D16170" s="4">
        <v>113117</v>
      </c>
      <c r="I16170" s="4">
        <v>113117</v>
      </c>
      <c r="J16170" s="4">
        <v>113117</v>
      </c>
      <c r="K16170" s="4">
        <v>113117</v>
      </c>
    </row>
    <row r="16171" spans="1:11" x14ac:dyDescent="0.35">
      <c r="A16171" t="s">
        <v>1449</v>
      </c>
      <c r="B16171" t="s">
        <v>2183</v>
      </c>
      <c r="C16171" t="s">
        <v>1904</v>
      </c>
      <c r="D16171" s="4">
        <v>250000</v>
      </c>
      <c r="I16171" s="4">
        <v>250000</v>
      </c>
      <c r="J16171" s="4">
        <v>250000</v>
      </c>
      <c r="K16171" s="4">
        <v>250000</v>
      </c>
    </row>
    <row r="16172" spans="1:11" x14ac:dyDescent="0.35">
      <c r="A16172" t="s">
        <v>1449</v>
      </c>
      <c r="B16172" t="s">
        <v>2166</v>
      </c>
      <c r="C16172" t="s">
        <v>1888</v>
      </c>
      <c r="H16172" s="4">
        <v>768000</v>
      </c>
      <c r="I16172" s="4">
        <v>768000</v>
      </c>
      <c r="J16172">
        <v>0</v>
      </c>
      <c r="K16172" s="4">
        <v>0</v>
      </c>
    </row>
    <row r="16173" spans="1:11" x14ac:dyDescent="0.35">
      <c r="A16173" t="s">
        <v>1449</v>
      </c>
      <c r="B16173" t="s">
        <v>2180</v>
      </c>
      <c r="C16173" t="s">
        <v>1901</v>
      </c>
      <c r="F16173" s="4">
        <v>412500</v>
      </c>
      <c r="I16173" s="4">
        <v>412500</v>
      </c>
      <c r="J16173">
        <v>0</v>
      </c>
      <c r="K16173" s="4">
        <v>0</v>
      </c>
    </row>
    <row r="16174" spans="1:11" x14ac:dyDescent="0.35">
      <c r="A16174" t="s">
        <v>1449</v>
      </c>
      <c r="B16174" t="s">
        <v>2167</v>
      </c>
      <c r="C16174" t="s">
        <v>1889</v>
      </c>
      <c r="F16174" s="4">
        <v>1260000</v>
      </c>
      <c r="I16174" s="4">
        <v>1260000</v>
      </c>
      <c r="J16174">
        <v>0</v>
      </c>
      <c r="K16174" s="4">
        <v>0</v>
      </c>
    </row>
    <row r="16175" spans="1:11" x14ac:dyDescent="0.35">
      <c r="A16175" t="s">
        <v>1449</v>
      </c>
      <c r="B16175" t="s">
        <v>2168</v>
      </c>
      <c r="C16175" t="s">
        <v>1890</v>
      </c>
      <c r="F16175" s="4">
        <v>412500</v>
      </c>
      <c r="I16175" s="4">
        <v>412500</v>
      </c>
      <c r="J16175">
        <v>0</v>
      </c>
      <c r="K16175" s="4">
        <v>0</v>
      </c>
    </row>
    <row r="16176" spans="1:11" x14ac:dyDescent="0.35">
      <c r="A16176" t="s">
        <v>1449</v>
      </c>
      <c r="B16176" t="s">
        <v>2181</v>
      </c>
      <c r="C16176" t="s">
        <v>1902</v>
      </c>
      <c r="F16176" s="4">
        <v>825000</v>
      </c>
      <c r="I16176" s="4">
        <v>825000</v>
      </c>
      <c r="J16176">
        <v>0</v>
      </c>
      <c r="K16176" s="4">
        <v>0</v>
      </c>
    </row>
    <row r="16177" spans="1:11" x14ac:dyDescent="0.35">
      <c r="A16177" t="s">
        <v>1449</v>
      </c>
      <c r="B16177" t="s">
        <v>2169</v>
      </c>
      <c r="D16177" s="4">
        <v>250000</v>
      </c>
      <c r="F16177" s="4">
        <v>2910000</v>
      </c>
      <c r="H16177" s="4">
        <v>768000</v>
      </c>
      <c r="I16177" s="4">
        <v>3928000</v>
      </c>
      <c r="J16177" s="4">
        <v>250000</v>
      </c>
      <c r="K16177" s="4">
        <v>250000</v>
      </c>
    </row>
    <row r="16178" spans="1:11" x14ac:dyDescent="0.35">
      <c r="A16178" t="s">
        <v>1449</v>
      </c>
      <c r="B16178" t="s">
        <v>2170</v>
      </c>
      <c r="D16178" s="4">
        <v>83903383</v>
      </c>
      <c r="E16178" s="4">
        <v>15032911</v>
      </c>
      <c r="F16178" s="4">
        <v>38237346</v>
      </c>
      <c r="G16178" s="4">
        <v>769130</v>
      </c>
      <c r="H16178" s="4">
        <v>10540380</v>
      </c>
      <c r="I16178" s="4">
        <v>148483150</v>
      </c>
      <c r="J16178" s="4">
        <f>SUM(D16178,E16178)</f>
        <v>98936294</v>
      </c>
      <c r="K16178" s="4">
        <v>83903383</v>
      </c>
    </row>
    <row r="16179" spans="1:11" x14ac:dyDescent="0.35">
      <c r="A16179" t="s">
        <v>1451</v>
      </c>
      <c r="B16179" t="s">
        <v>2118</v>
      </c>
      <c r="C16179" t="s">
        <v>1843</v>
      </c>
      <c r="D16179" s="4">
        <v>13948491</v>
      </c>
      <c r="F16179" s="4">
        <v>6809600</v>
      </c>
      <c r="I16179" s="4">
        <v>20758091</v>
      </c>
      <c r="J16179" s="4">
        <v>13948491</v>
      </c>
      <c r="K16179" s="4">
        <v>13948491</v>
      </c>
    </row>
    <row r="16180" spans="1:11" x14ac:dyDescent="0.35">
      <c r="A16180" t="s">
        <v>1451</v>
      </c>
      <c r="B16180" t="s">
        <v>2119</v>
      </c>
      <c r="C16180" t="s">
        <v>1844</v>
      </c>
      <c r="D16180" s="4">
        <v>905077</v>
      </c>
      <c r="H16180" s="4">
        <v>1191196</v>
      </c>
      <c r="I16180" s="4">
        <v>2096273</v>
      </c>
      <c r="J16180" s="4">
        <v>905077</v>
      </c>
      <c r="K16180" s="4">
        <v>905077</v>
      </c>
    </row>
    <row r="16181" spans="1:11" x14ac:dyDescent="0.35">
      <c r="A16181" t="s">
        <v>1451</v>
      </c>
      <c r="B16181" t="s">
        <v>2120</v>
      </c>
      <c r="C16181" t="s">
        <v>1845</v>
      </c>
      <c r="D16181" s="4">
        <v>1470547</v>
      </c>
      <c r="I16181" s="4">
        <v>1470547</v>
      </c>
      <c r="J16181" s="4">
        <v>1470547</v>
      </c>
      <c r="K16181" s="4">
        <v>1470547</v>
      </c>
    </row>
    <row r="16182" spans="1:11" x14ac:dyDescent="0.35">
      <c r="A16182" t="s">
        <v>1451</v>
      </c>
      <c r="B16182" t="s">
        <v>2121</v>
      </c>
      <c r="D16182" s="4">
        <v>16324115</v>
      </c>
      <c r="F16182" s="4">
        <v>6809600</v>
      </c>
      <c r="H16182" s="4">
        <v>1191196</v>
      </c>
      <c r="I16182" s="4">
        <v>24324911</v>
      </c>
      <c r="J16182" s="4">
        <v>16324115</v>
      </c>
      <c r="K16182" s="4">
        <v>16324115</v>
      </c>
    </row>
    <row r="16183" spans="1:11" x14ac:dyDescent="0.35">
      <c r="A16183" t="s">
        <v>1451</v>
      </c>
      <c r="B16183" t="s">
        <v>2122</v>
      </c>
      <c r="C16183" t="s">
        <v>1846</v>
      </c>
      <c r="D16183" s="4">
        <v>7794802</v>
      </c>
      <c r="I16183" s="4">
        <v>7794802</v>
      </c>
      <c r="J16183" s="4">
        <v>7794802</v>
      </c>
      <c r="K16183" s="4">
        <v>7794802</v>
      </c>
    </row>
    <row r="16184" spans="1:11" x14ac:dyDescent="0.35">
      <c r="A16184" t="s">
        <v>1451</v>
      </c>
      <c r="B16184" t="s">
        <v>2123</v>
      </c>
      <c r="C16184" t="s">
        <v>1847</v>
      </c>
      <c r="D16184" s="4">
        <v>5405337</v>
      </c>
      <c r="F16184" s="4">
        <v>360000</v>
      </c>
      <c r="G16184" s="4">
        <v>608108</v>
      </c>
      <c r="H16184" s="4">
        <v>186295</v>
      </c>
      <c r="I16184" s="4">
        <v>6559740</v>
      </c>
      <c r="J16184" s="4">
        <v>5405337</v>
      </c>
      <c r="K16184" s="4">
        <v>5405337</v>
      </c>
    </row>
    <row r="16185" spans="1:11" x14ac:dyDescent="0.35">
      <c r="A16185" t="s">
        <v>1451</v>
      </c>
      <c r="B16185" t="s">
        <v>2124</v>
      </c>
      <c r="C16185" t="s">
        <v>1848</v>
      </c>
      <c r="D16185" s="4">
        <v>13327</v>
      </c>
      <c r="I16185" s="4">
        <v>13327</v>
      </c>
      <c r="J16185" s="4">
        <v>13327</v>
      </c>
      <c r="K16185" s="4">
        <v>13327</v>
      </c>
    </row>
    <row r="16186" spans="1:11" x14ac:dyDescent="0.35">
      <c r="A16186" t="s">
        <v>1451</v>
      </c>
      <c r="B16186" t="s">
        <v>2125</v>
      </c>
      <c r="D16186" s="4">
        <v>13213466</v>
      </c>
      <c r="F16186" s="4">
        <v>360000</v>
      </c>
      <c r="G16186" s="4">
        <v>608108</v>
      </c>
      <c r="H16186" s="4">
        <v>186295</v>
      </c>
      <c r="I16186" s="4">
        <v>14367868</v>
      </c>
      <c r="J16186" s="4">
        <v>13213466</v>
      </c>
      <c r="K16186" s="4">
        <v>13213466</v>
      </c>
    </row>
    <row r="16187" spans="1:11" x14ac:dyDescent="0.35">
      <c r="A16187" t="s">
        <v>1451</v>
      </c>
      <c r="B16187" t="s">
        <v>2128</v>
      </c>
      <c r="C16187" t="s">
        <v>1851</v>
      </c>
      <c r="D16187" s="4">
        <v>112625</v>
      </c>
      <c r="I16187" s="4">
        <v>112625</v>
      </c>
      <c r="J16187" s="4">
        <v>112625</v>
      </c>
      <c r="K16187" s="4">
        <v>112625</v>
      </c>
    </row>
    <row r="16188" spans="1:11" x14ac:dyDescent="0.35">
      <c r="A16188" t="s">
        <v>1451</v>
      </c>
      <c r="B16188" t="s">
        <v>2129</v>
      </c>
      <c r="C16188" t="s">
        <v>1852</v>
      </c>
      <c r="F16188" s="4">
        <v>2726</v>
      </c>
      <c r="I16188" s="4">
        <v>2726</v>
      </c>
      <c r="J16188">
        <v>0</v>
      </c>
      <c r="K16188" s="4">
        <v>0</v>
      </c>
    </row>
    <row r="16189" spans="1:11" x14ac:dyDescent="0.35">
      <c r="A16189" t="s">
        <v>1451</v>
      </c>
      <c r="B16189" t="s">
        <v>2130</v>
      </c>
      <c r="C16189" t="s">
        <v>1853</v>
      </c>
      <c r="H16189" s="4">
        <v>13652</v>
      </c>
      <c r="I16189" s="4">
        <v>13652</v>
      </c>
      <c r="J16189">
        <v>0</v>
      </c>
      <c r="K16189" s="4">
        <v>0</v>
      </c>
    </row>
    <row r="16190" spans="1:11" x14ac:dyDescent="0.35">
      <c r="A16190" t="s">
        <v>1451</v>
      </c>
      <c r="B16190" t="s">
        <v>2172</v>
      </c>
      <c r="C16190" t="s">
        <v>1893</v>
      </c>
      <c r="H16190" s="4">
        <v>19113</v>
      </c>
      <c r="I16190" s="4">
        <v>19113</v>
      </c>
      <c r="J16190">
        <v>0</v>
      </c>
      <c r="K16190" s="4">
        <v>0</v>
      </c>
    </row>
    <row r="16191" spans="1:11" x14ac:dyDescent="0.35">
      <c r="A16191" t="s">
        <v>1451</v>
      </c>
      <c r="B16191" t="s">
        <v>2131</v>
      </c>
      <c r="C16191" t="s">
        <v>1854</v>
      </c>
      <c r="D16191" s="4">
        <v>625415</v>
      </c>
      <c r="G16191" s="4">
        <v>20175</v>
      </c>
      <c r="I16191" s="4">
        <v>645590</v>
      </c>
      <c r="J16191" s="4">
        <v>625415</v>
      </c>
      <c r="K16191" s="4">
        <v>625415</v>
      </c>
    </row>
    <row r="16192" spans="1:11" x14ac:dyDescent="0.35">
      <c r="A16192" t="s">
        <v>1451</v>
      </c>
      <c r="B16192" t="s">
        <v>2132</v>
      </c>
      <c r="C16192" t="s">
        <v>1855</v>
      </c>
      <c r="D16192" s="4">
        <v>165541</v>
      </c>
      <c r="H16192" s="4">
        <v>279299</v>
      </c>
      <c r="I16192" s="4">
        <v>444841</v>
      </c>
      <c r="J16192" s="4">
        <v>165541</v>
      </c>
      <c r="K16192" s="4">
        <v>165541</v>
      </c>
    </row>
    <row r="16193" spans="1:11" x14ac:dyDescent="0.35">
      <c r="A16193" t="s">
        <v>1451</v>
      </c>
      <c r="B16193" t="s">
        <v>2133</v>
      </c>
      <c r="C16193" t="s">
        <v>1856</v>
      </c>
      <c r="D16193" s="4">
        <v>14495</v>
      </c>
      <c r="I16193" s="4">
        <v>14495</v>
      </c>
      <c r="J16193" s="4">
        <v>14495</v>
      </c>
      <c r="K16193" s="4">
        <v>14495</v>
      </c>
    </row>
    <row r="16194" spans="1:11" x14ac:dyDescent="0.35">
      <c r="A16194" t="s">
        <v>1451</v>
      </c>
      <c r="B16194" t="s">
        <v>2134</v>
      </c>
      <c r="C16194" t="s">
        <v>1857</v>
      </c>
      <c r="D16194" s="4">
        <v>29195</v>
      </c>
      <c r="I16194" s="4">
        <v>29195</v>
      </c>
      <c r="J16194" s="4">
        <v>29195</v>
      </c>
      <c r="K16194" s="4">
        <v>29195</v>
      </c>
    </row>
    <row r="16195" spans="1:11" x14ac:dyDescent="0.35">
      <c r="A16195" t="s">
        <v>1451</v>
      </c>
      <c r="B16195" t="s">
        <v>2135</v>
      </c>
      <c r="C16195" t="s">
        <v>1858</v>
      </c>
      <c r="D16195" s="4">
        <v>12066</v>
      </c>
      <c r="H16195" s="4">
        <v>16088</v>
      </c>
      <c r="I16195" s="4">
        <v>28155</v>
      </c>
      <c r="J16195" s="4">
        <v>12066</v>
      </c>
      <c r="K16195" s="4">
        <v>12066</v>
      </c>
    </row>
    <row r="16196" spans="1:11" x14ac:dyDescent="0.35">
      <c r="A16196" t="s">
        <v>1451</v>
      </c>
      <c r="B16196" t="s">
        <v>2136</v>
      </c>
      <c r="C16196" t="s">
        <v>1859</v>
      </c>
      <c r="D16196" s="4">
        <v>200000</v>
      </c>
      <c r="E16196" s="4">
        <v>1180</v>
      </c>
      <c r="H16196" s="4">
        <v>286538</v>
      </c>
      <c r="I16196" s="4">
        <v>487718</v>
      </c>
      <c r="J16196" s="4">
        <v>200000</v>
      </c>
      <c r="K16196" s="4">
        <v>200000</v>
      </c>
    </row>
    <row r="16197" spans="1:11" x14ac:dyDescent="0.35">
      <c r="A16197" t="s">
        <v>1451</v>
      </c>
      <c r="B16197" t="s">
        <v>2137</v>
      </c>
      <c r="C16197" t="s">
        <v>1860</v>
      </c>
      <c r="D16197" s="4">
        <v>326109</v>
      </c>
      <c r="E16197" s="4">
        <v>108703</v>
      </c>
      <c r="I16197" s="4">
        <v>434812</v>
      </c>
      <c r="J16197" s="4">
        <v>326109</v>
      </c>
      <c r="K16197" s="4">
        <v>326109</v>
      </c>
    </row>
    <row r="16198" spans="1:11" x14ac:dyDescent="0.35">
      <c r="A16198" t="s">
        <v>1451</v>
      </c>
      <c r="B16198" t="s">
        <v>2138</v>
      </c>
      <c r="C16198" t="s">
        <v>1861</v>
      </c>
      <c r="D16198" s="4">
        <v>106097</v>
      </c>
      <c r="I16198" s="4">
        <v>106097</v>
      </c>
      <c r="J16198" s="4">
        <v>106097</v>
      </c>
      <c r="K16198" s="4">
        <v>106097</v>
      </c>
    </row>
    <row r="16199" spans="1:11" x14ac:dyDescent="0.35">
      <c r="A16199" t="s">
        <v>1451</v>
      </c>
      <c r="B16199" t="s">
        <v>2139</v>
      </c>
      <c r="C16199" t="s">
        <v>1862</v>
      </c>
      <c r="D16199" s="4">
        <v>85464</v>
      </c>
      <c r="H16199" s="4">
        <v>256393</v>
      </c>
      <c r="I16199" s="4">
        <v>341857</v>
      </c>
      <c r="J16199" s="4">
        <v>85464</v>
      </c>
      <c r="K16199" s="4">
        <v>85464</v>
      </c>
    </row>
    <row r="16200" spans="1:11" x14ac:dyDescent="0.35">
      <c r="A16200" t="s">
        <v>1451</v>
      </c>
      <c r="B16200" t="s">
        <v>2141</v>
      </c>
      <c r="D16200" s="4">
        <v>1677009</v>
      </c>
      <c r="E16200" s="4">
        <v>109883</v>
      </c>
      <c r="F16200" s="4">
        <v>2726</v>
      </c>
      <c r="G16200" s="4">
        <v>20175</v>
      </c>
      <c r="H16200" s="4">
        <v>871083</v>
      </c>
      <c r="I16200" s="4">
        <v>2680876</v>
      </c>
      <c r="J16200" s="4">
        <v>1677009</v>
      </c>
      <c r="K16200" s="4">
        <v>1677009</v>
      </c>
    </row>
    <row r="16201" spans="1:11" x14ac:dyDescent="0.35">
      <c r="A16201" t="s">
        <v>1451</v>
      </c>
      <c r="B16201" t="s">
        <v>2144</v>
      </c>
      <c r="C16201" t="s">
        <v>1866</v>
      </c>
      <c r="I16201" s="4">
        <v>0</v>
      </c>
      <c r="J16201">
        <v>0</v>
      </c>
      <c r="K16201" s="4">
        <v>0</v>
      </c>
    </row>
    <row r="16202" spans="1:11" x14ac:dyDescent="0.35">
      <c r="A16202" t="s">
        <v>1451</v>
      </c>
      <c r="B16202" t="s">
        <v>2145</v>
      </c>
      <c r="C16202" t="s">
        <v>1867</v>
      </c>
      <c r="D16202" s="4">
        <v>914</v>
      </c>
      <c r="F16202" s="4">
        <v>9000</v>
      </c>
      <c r="H16202" s="4">
        <v>944383</v>
      </c>
      <c r="I16202" s="4">
        <v>954298</v>
      </c>
      <c r="J16202" s="4">
        <v>914</v>
      </c>
      <c r="K16202" s="4">
        <v>914</v>
      </c>
    </row>
    <row r="16203" spans="1:11" x14ac:dyDescent="0.35">
      <c r="A16203" t="s">
        <v>1451</v>
      </c>
      <c r="B16203" t="s">
        <v>2146</v>
      </c>
      <c r="C16203" t="s">
        <v>1868</v>
      </c>
      <c r="D16203" s="4">
        <v>4245</v>
      </c>
      <c r="F16203" s="4">
        <v>100000</v>
      </c>
      <c r="H16203" s="4">
        <v>1549189</v>
      </c>
      <c r="I16203" s="4">
        <v>1653434</v>
      </c>
      <c r="J16203" s="4">
        <v>4245</v>
      </c>
      <c r="K16203" s="4">
        <v>4245</v>
      </c>
    </row>
    <row r="16204" spans="1:11" x14ac:dyDescent="0.35">
      <c r="A16204" t="s">
        <v>1451</v>
      </c>
      <c r="B16204" t="s">
        <v>2147</v>
      </c>
      <c r="C16204" t="s">
        <v>1869</v>
      </c>
      <c r="H16204" s="4">
        <v>513600</v>
      </c>
      <c r="I16204" s="4">
        <v>513600</v>
      </c>
      <c r="J16204">
        <v>0</v>
      </c>
      <c r="K16204" s="4">
        <v>0</v>
      </c>
    </row>
    <row r="16205" spans="1:11" x14ac:dyDescent="0.35">
      <c r="A16205" t="s">
        <v>1451</v>
      </c>
      <c r="B16205" t="s">
        <v>2148</v>
      </c>
      <c r="C16205" t="s">
        <v>1870</v>
      </c>
      <c r="E16205" s="4">
        <v>3547</v>
      </c>
      <c r="G16205" s="4">
        <v>43158</v>
      </c>
      <c r="H16205" s="4">
        <v>892378</v>
      </c>
      <c r="I16205" s="4">
        <v>939083</v>
      </c>
      <c r="J16205">
        <v>0</v>
      </c>
      <c r="K16205" s="4">
        <v>0</v>
      </c>
    </row>
    <row r="16206" spans="1:11" x14ac:dyDescent="0.35">
      <c r="A16206" t="s">
        <v>1451</v>
      </c>
      <c r="B16206" t="s">
        <v>2149</v>
      </c>
      <c r="C16206" t="s">
        <v>1871</v>
      </c>
      <c r="D16206" s="4">
        <v>94810</v>
      </c>
      <c r="F16206" s="4">
        <v>4330000</v>
      </c>
      <c r="G16206" s="4">
        <v>23986</v>
      </c>
      <c r="H16206" s="4">
        <v>117187</v>
      </c>
      <c r="I16206" s="4">
        <v>4565983</v>
      </c>
      <c r="J16206" s="4">
        <v>94810</v>
      </c>
      <c r="K16206" s="4">
        <v>94810</v>
      </c>
    </row>
    <row r="16207" spans="1:11" x14ac:dyDescent="0.35">
      <c r="A16207" t="s">
        <v>1451</v>
      </c>
      <c r="B16207" t="s">
        <v>2153</v>
      </c>
      <c r="C16207" t="s">
        <v>1875</v>
      </c>
      <c r="H16207" s="4">
        <v>58121</v>
      </c>
      <c r="I16207" s="4">
        <v>58121</v>
      </c>
      <c r="J16207">
        <v>0</v>
      </c>
      <c r="K16207" s="4">
        <v>0</v>
      </c>
    </row>
    <row r="16208" spans="1:11" x14ac:dyDescent="0.35">
      <c r="A16208" t="s">
        <v>1451</v>
      </c>
      <c r="B16208" t="s">
        <v>2154</v>
      </c>
      <c r="C16208" t="s">
        <v>1876</v>
      </c>
      <c r="H16208" s="4">
        <v>0</v>
      </c>
      <c r="I16208" s="4">
        <v>0</v>
      </c>
      <c r="J16208">
        <v>0</v>
      </c>
      <c r="K16208" s="4">
        <v>0</v>
      </c>
    </row>
    <row r="16209" spans="1:11" x14ac:dyDescent="0.35">
      <c r="A16209" t="s">
        <v>1451</v>
      </c>
      <c r="B16209" t="s">
        <v>2156</v>
      </c>
      <c r="D16209" s="4">
        <v>99969</v>
      </c>
      <c r="E16209" s="4">
        <v>3547</v>
      </c>
      <c r="F16209" s="4">
        <v>4439000</v>
      </c>
      <c r="G16209" s="4">
        <v>67144</v>
      </c>
      <c r="H16209" s="4">
        <v>4074857</v>
      </c>
      <c r="I16209" s="4">
        <v>8684518</v>
      </c>
      <c r="J16209" s="4">
        <v>99969</v>
      </c>
      <c r="K16209" s="4">
        <v>99969</v>
      </c>
    </row>
    <row r="16210" spans="1:11" x14ac:dyDescent="0.35">
      <c r="A16210" t="s">
        <v>1451</v>
      </c>
      <c r="B16210" t="s">
        <v>2157</v>
      </c>
      <c r="C16210" t="s">
        <v>1879</v>
      </c>
      <c r="D16210" s="4">
        <v>605455</v>
      </c>
      <c r="I16210" s="4">
        <v>605455</v>
      </c>
      <c r="J16210" s="4">
        <v>605455</v>
      </c>
      <c r="K16210" s="4">
        <v>605455</v>
      </c>
    </row>
    <row r="16211" spans="1:11" x14ac:dyDescent="0.35">
      <c r="A16211" t="s">
        <v>1451</v>
      </c>
      <c r="B16211" t="s">
        <v>2158</v>
      </c>
      <c r="C16211" t="s">
        <v>1880</v>
      </c>
      <c r="D16211" s="4">
        <v>344596</v>
      </c>
      <c r="I16211" s="4">
        <v>344596</v>
      </c>
      <c r="J16211" s="4">
        <v>344596</v>
      </c>
      <c r="K16211" s="4">
        <v>344596</v>
      </c>
    </row>
    <row r="16212" spans="1:11" x14ac:dyDescent="0.35">
      <c r="A16212" t="s">
        <v>1451</v>
      </c>
      <c r="B16212" t="s">
        <v>2159</v>
      </c>
      <c r="C16212" t="s">
        <v>1881</v>
      </c>
      <c r="D16212" s="4">
        <v>1053036</v>
      </c>
      <c r="I16212" s="4">
        <v>1053036</v>
      </c>
      <c r="J16212" s="4">
        <v>1053036</v>
      </c>
      <c r="K16212" s="4">
        <v>1053036</v>
      </c>
    </row>
    <row r="16213" spans="1:11" x14ac:dyDescent="0.35">
      <c r="A16213" t="s">
        <v>1451</v>
      </c>
      <c r="B16213" t="s">
        <v>2174</v>
      </c>
      <c r="C16213" t="s">
        <v>1895</v>
      </c>
      <c r="D16213" s="4">
        <v>91598</v>
      </c>
      <c r="I16213" s="4">
        <v>91598</v>
      </c>
      <c r="J16213" s="4">
        <v>91598</v>
      </c>
      <c r="K16213" s="4">
        <v>91598</v>
      </c>
    </row>
    <row r="16214" spans="1:11" x14ac:dyDescent="0.35">
      <c r="A16214" t="s">
        <v>1451</v>
      </c>
      <c r="B16214" t="s">
        <v>2160</v>
      </c>
      <c r="C16214" t="s">
        <v>1882</v>
      </c>
      <c r="E16214" s="4">
        <v>42365</v>
      </c>
      <c r="I16214" s="4">
        <v>42365</v>
      </c>
      <c r="J16214">
        <v>0</v>
      </c>
      <c r="K16214" s="4">
        <v>0</v>
      </c>
    </row>
    <row r="16215" spans="1:11" x14ac:dyDescent="0.35">
      <c r="A16215" t="s">
        <v>1451</v>
      </c>
      <c r="B16215" t="s">
        <v>2179</v>
      </c>
      <c r="C16215" t="s">
        <v>1900</v>
      </c>
      <c r="D16215" s="4">
        <v>20880</v>
      </c>
      <c r="I16215" s="4">
        <v>20880</v>
      </c>
      <c r="J16215" s="4">
        <v>20880</v>
      </c>
      <c r="K16215" s="4">
        <v>20880</v>
      </c>
    </row>
    <row r="16216" spans="1:11" x14ac:dyDescent="0.35">
      <c r="A16216" t="s">
        <v>1451</v>
      </c>
      <c r="B16216" t="s">
        <v>2161</v>
      </c>
      <c r="C16216" t="s">
        <v>1883</v>
      </c>
      <c r="D16216" s="4">
        <v>28136</v>
      </c>
      <c r="I16216" s="4">
        <v>28136</v>
      </c>
      <c r="J16216" s="4">
        <v>28136</v>
      </c>
      <c r="K16216" s="4">
        <v>28136</v>
      </c>
    </row>
    <row r="16217" spans="1:11" x14ac:dyDescent="0.35">
      <c r="A16217" t="s">
        <v>1451</v>
      </c>
      <c r="B16217" t="s">
        <v>2162</v>
      </c>
      <c r="C16217" t="s">
        <v>1884</v>
      </c>
      <c r="D16217" s="4">
        <v>9331</v>
      </c>
      <c r="I16217" s="4">
        <v>9331</v>
      </c>
      <c r="J16217" s="4">
        <v>9331</v>
      </c>
      <c r="K16217" s="4">
        <v>9331</v>
      </c>
    </row>
    <row r="16218" spans="1:11" x14ac:dyDescent="0.35">
      <c r="A16218" t="s">
        <v>1451</v>
      </c>
      <c r="B16218" t="s">
        <v>2163</v>
      </c>
      <c r="D16218" s="4">
        <v>2153032</v>
      </c>
      <c r="E16218" s="4">
        <v>42365</v>
      </c>
      <c r="I16218" s="4">
        <v>2195397</v>
      </c>
      <c r="J16218" s="4">
        <v>2153032</v>
      </c>
      <c r="K16218" s="4">
        <v>2153032</v>
      </c>
    </row>
    <row r="16219" spans="1:11" x14ac:dyDescent="0.35">
      <c r="A16219" t="s">
        <v>1451</v>
      </c>
      <c r="B16219" t="s">
        <v>2164</v>
      </c>
      <c r="C16219" t="s">
        <v>1886</v>
      </c>
      <c r="D16219" s="4">
        <v>23566</v>
      </c>
      <c r="I16219" s="4">
        <v>23566</v>
      </c>
      <c r="J16219" s="4">
        <v>23566</v>
      </c>
      <c r="K16219" s="4">
        <v>23566</v>
      </c>
    </row>
    <row r="16220" spans="1:11" x14ac:dyDescent="0.35">
      <c r="A16220" t="s">
        <v>1451</v>
      </c>
      <c r="B16220" t="s">
        <v>2165</v>
      </c>
      <c r="D16220" s="4">
        <v>23566</v>
      </c>
      <c r="I16220" s="4">
        <v>23566</v>
      </c>
      <c r="J16220" s="4">
        <v>23566</v>
      </c>
      <c r="K16220" s="4">
        <v>23566</v>
      </c>
    </row>
    <row r="16221" spans="1:11" x14ac:dyDescent="0.35">
      <c r="A16221" t="s">
        <v>1451</v>
      </c>
      <c r="B16221" t="s">
        <v>2166</v>
      </c>
      <c r="C16221" t="s">
        <v>1888</v>
      </c>
      <c r="H16221" s="4">
        <v>336000</v>
      </c>
      <c r="I16221" s="4">
        <v>336000</v>
      </c>
      <c r="J16221">
        <v>0</v>
      </c>
      <c r="K16221" s="4">
        <v>0</v>
      </c>
    </row>
    <row r="16222" spans="1:11" x14ac:dyDescent="0.35">
      <c r="A16222" t="s">
        <v>1451</v>
      </c>
      <c r="B16222" t="s">
        <v>2167</v>
      </c>
      <c r="C16222" t="s">
        <v>1889</v>
      </c>
      <c r="H16222" s="4">
        <v>52500</v>
      </c>
      <c r="I16222" s="4">
        <v>52500</v>
      </c>
      <c r="J16222">
        <v>0</v>
      </c>
      <c r="K16222" s="4">
        <v>0</v>
      </c>
    </row>
    <row r="16223" spans="1:11" x14ac:dyDescent="0.35">
      <c r="A16223" t="s">
        <v>1451</v>
      </c>
      <c r="B16223" t="s">
        <v>2168</v>
      </c>
      <c r="C16223" t="s">
        <v>1890</v>
      </c>
      <c r="H16223" s="4">
        <v>56250</v>
      </c>
      <c r="I16223" s="4">
        <v>56250</v>
      </c>
      <c r="J16223">
        <v>0</v>
      </c>
      <c r="K16223" s="4">
        <v>0</v>
      </c>
    </row>
    <row r="16224" spans="1:11" x14ac:dyDescent="0.35">
      <c r="A16224" t="s">
        <v>1451</v>
      </c>
      <c r="B16224" t="s">
        <v>2169</v>
      </c>
      <c r="H16224" s="4">
        <v>444750</v>
      </c>
      <c r="I16224" s="4">
        <v>444750</v>
      </c>
      <c r="J16224">
        <v>0</v>
      </c>
      <c r="K16224" s="4">
        <v>0</v>
      </c>
    </row>
    <row r="16225" spans="1:11" x14ac:dyDescent="0.35">
      <c r="A16225" t="s">
        <v>1451</v>
      </c>
      <c r="B16225" t="s">
        <v>2170</v>
      </c>
      <c r="D16225" s="4">
        <v>33491156</v>
      </c>
      <c r="E16225" s="4">
        <v>155795</v>
      </c>
      <c r="F16225" s="4">
        <v>11611326</v>
      </c>
      <c r="G16225" s="4">
        <v>695427</v>
      </c>
      <c r="H16225" s="4">
        <v>6768181</v>
      </c>
      <c r="I16225" s="4">
        <v>52721885</v>
      </c>
      <c r="J16225" s="4">
        <f>SUM(D16225,E16225)</f>
        <v>33646951</v>
      </c>
      <c r="K16225" s="4">
        <v>33491156</v>
      </c>
    </row>
    <row r="16226" spans="1:11" x14ac:dyDescent="0.35">
      <c r="A16226" t="s">
        <v>1454</v>
      </c>
      <c r="B16226" t="s">
        <v>2118</v>
      </c>
      <c r="C16226" t="s">
        <v>1843</v>
      </c>
      <c r="D16226" s="4">
        <v>26400052</v>
      </c>
      <c r="F16226" s="4">
        <v>13486200</v>
      </c>
      <c r="I16226" s="4">
        <v>39886252</v>
      </c>
      <c r="J16226" s="4">
        <v>26400052</v>
      </c>
      <c r="K16226" s="4">
        <v>26400052</v>
      </c>
    </row>
    <row r="16227" spans="1:11" x14ac:dyDescent="0.35">
      <c r="A16227" t="s">
        <v>1454</v>
      </c>
      <c r="B16227" t="s">
        <v>2119</v>
      </c>
      <c r="C16227" t="s">
        <v>1844</v>
      </c>
      <c r="D16227" s="4">
        <v>4581498</v>
      </c>
      <c r="E16227" s="4">
        <v>40050</v>
      </c>
      <c r="F16227" s="4">
        <v>82800</v>
      </c>
      <c r="G16227" s="4">
        <v>139050</v>
      </c>
      <c r="I16227" s="4">
        <v>4843398</v>
      </c>
      <c r="J16227" s="4">
        <v>4581498</v>
      </c>
      <c r="K16227" s="4">
        <v>4581498</v>
      </c>
    </row>
    <row r="16228" spans="1:11" x14ac:dyDescent="0.35">
      <c r="A16228" t="s">
        <v>1454</v>
      </c>
      <c r="B16228" t="s">
        <v>2120</v>
      </c>
      <c r="C16228" t="s">
        <v>1845</v>
      </c>
      <c r="D16228" s="4">
        <v>3821030</v>
      </c>
      <c r="I16228" s="4">
        <v>3821030</v>
      </c>
      <c r="J16228" s="4">
        <v>3821030</v>
      </c>
      <c r="K16228" s="4">
        <v>3821030</v>
      </c>
    </row>
    <row r="16229" spans="1:11" x14ac:dyDescent="0.35">
      <c r="A16229" t="s">
        <v>1454</v>
      </c>
      <c r="B16229" t="s">
        <v>2121</v>
      </c>
      <c r="D16229" s="4">
        <v>34802580</v>
      </c>
      <c r="E16229" s="4">
        <v>40050</v>
      </c>
      <c r="F16229" s="4">
        <v>13569000</v>
      </c>
      <c r="G16229" s="4">
        <v>139050</v>
      </c>
      <c r="I16229" s="4">
        <v>48550680</v>
      </c>
      <c r="J16229" s="4">
        <v>34802580</v>
      </c>
      <c r="K16229" s="4">
        <v>34802580</v>
      </c>
    </row>
    <row r="16230" spans="1:11" x14ac:dyDescent="0.35">
      <c r="A16230" t="s">
        <v>1454</v>
      </c>
      <c r="B16230" t="s">
        <v>2122</v>
      </c>
      <c r="C16230" t="s">
        <v>1846</v>
      </c>
      <c r="D16230" s="4">
        <v>3076258</v>
      </c>
      <c r="E16230" s="4">
        <v>8756818</v>
      </c>
      <c r="F16230" s="4">
        <v>1217853</v>
      </c>
      <c r="G16230" s="4">
        <v>10000</v>
      </c>
      <c r="H16230" s="4">
        <v>10158429</v>
      </c>
      <c r="I16230" s="4">
        <v>23219357</v>
      </c>
      <c r="J16230" s="4">
        <v>3076258</v>
      </c>
      <c r="K16230" s="4">
        <v>3076258</v>
      </c>
    </row>
    <row r="16231" spans="1:11" x14ac:dyDescent="0.35">
      <c r="A16231" t="s">
        <v>1454</v>
      </c>
      <c r="B16231" t="s">
        <v>2123</v>
      </c>
      <c r="C16231" t="s">
        <v>1847</v>
      </c>
      <c r="D16231" s="4">
        <v>12396303</v>
      </c>
      <c r="E16231" s="4">
        <v>388932</v>
      </c>
      <c r="F16231" s="4">
        <v>968108</v>
      </c>
      <c r="I16231" s="4">
        <v>13753343</v>
      </c>
      <c r="J16231" s="4">
        <v>12396303</v>
      </c>
      <c r="K16231" s="4">
        <v>12396303</v>
      </c>
    </row>
    <row r="16232" spans="1:11" x14ac:dyDescent="0.35">
      <c r="A16232" t="s">
        <v>1454</v>
      </c>
      <c r="B16232" t="s">
        <v>2124</v>
      </c>
      <c r="C16232" t="s">
        <v>1848</v>
      </c>
      <c r="D16232" s="4">
        <v>1751</v>
      </c>
      <c r="I16232" s="4">
        <v>1751</v>
      </c>
      <c r="J16232" s="4">
        <v>1751</v>
      </c>
      <c r="K16232" s="4">
        <v>1751</v>
      </c>
    </row>
    <row r="16233" spans="1:11" x14ac:dyDescent="0.35">
      <c r="A16233" t="s">
        <v>1454</v>
      </c>
      <c r="B16233" t="s">
        <v>2125</v>
      </c>
      <c r="D16233" s="4">
        <v>15474311</v>
      </c>
      <c r="E16233" s="4">
        <v>9145750</v>
      </c>
      <c r="F16233" s="4">
        <v>2185961</v>
      </c>
      <c r="G16233" s="4">
        <v>10000</v>
      </c>
      <c r="H16233" s="4">
        <v>10158429</v>
      </c>
      <c r="I16233" s="4">
        <v>36974451</v>
      </c>
      <c r="J16233" s="4">
        <v>15474311</v>
      </c>
      <c r="K16233" s="4">
        <v>15474311</v>
      </c>
    </row>
    <row r="16234" spans="1:11" x14ac:dyDescent="0.35">
      <c r="A16234" t="s">
        <v>1454</v>
      </c>
      <c r="B16234" t="s">
        <v>2126</v>
      </c>
      <c r="C16234" t="s">
        <v>1850</v>
      </c>
      <c r="D16234" s="4">
        <v>10160</v>
      </c>
      <c r="E16234" s="4">
        <v>6400000</v>
      </c>
      <c r="I16234" s="4">
        <v>6410160</v>
      </c>
      <c r="J16234" s="4">
        <v>10160</v>
      </c>
      <c r="K16234" s="4">
        <v>10160</v>
      </c>
    </row>
    <row r="16235" spans="1:11" x14ac:dyDescent="0.35">
      <c r="A16235" t="s">
        <v>1454</v>
      </c>
      <c r="B16235" t="s">
        <v>2127</v>
      </c>
      <c r="D16235" s="4">
        <v>10160</v>
      </c>
      <c r="E16235" s="4">
        <v>6400000</v>
      </c>
      <c r="I16235" s="4">
        <v>6410160</v>
      </c>
      <c r="J16235" s="4">
        <v>10160</v>
      </c>
      <c r="K16235" s="4">
        <v>10160</v>
      </c>
    </row>
    <row r="16236" spans="1:11" x14ac:dyDescent="0.35">
      <c r="A16236" t="s">
        <v>1454</v>
      </c>
      <c r="B16236" t="s">
        <v>2128</v>
      </c>
      <c r="C16236" t="s">
        <v>1851</v>
      </c>
      <c r="D16236" s="4">
        <v>772054</v>
      </c>
      <c r="I16236" s="4">
        <v>772054</v>
      </c>
      <c r="J16236" s="4">
        <v>772054</v>
      </c>
      <c r="K16236" s="4">
        <v>772054</v>
      </c>
    </row>
    <row r="16237" spans="1:11" x14ac:dyDescent="0.35">
      <c r="A16237" t="s">
        <v>1454</v>
      </c>
      <c r="B16237" t="s">
        <v>2129</v>
      </c>
      <c r="C16237" t="s">
        <v>1852</v>
      </c>
      <c r="D16237" s="4">
        <v>19081</v>
      </c>
      <c r="G16237" s="4">
        <v>2726</v>
      </c>
      <c r="I16237" s="4">
        <v>21807</v>
      </c>
      <c r="J16237" s="4">
        <v>19081</v>
      </c>
      <c r="K16237" s="4">
        <v>19081</v>
      </c>
    </row>
    <row r="16238" spans="1:11" x14ac:dyDescent="0.35">
      <c r="A16238" t="s">
        <v>1454</v>
      </c>
      <c r="B16238" t="s">
        <v>2130</v>
      </c>
      <c r="C16238" t="s">
        <v>1853</v>
      </c>
      <c r="D16238" s="4">
        <v>40957</v>
      </c>
      <c r="F16238" s="4">
        <v>38226</v>
      </c>
      <c r="G16238" s="4">
        <v>27304</v>
      </c>
      <c r="I16238" s="4">
        <v>106487</v>
      </c>
      <c r="J16238" s="4">
        <v>40957</v>
      </c>
      <c r="K16238" s="4">
        <v>40957</v>
      </c>
    </row>
    <row r="16239" spans="1:11" x14ac:dyDescent="0.35">
      <c r="A16239" t="s">
        <v>1454</v>
      </c>
      <c r="B16239" t="s">
        <v>2182</v>
      </c>
      <c r="C16239" t="s">
        <v>1903</v>
      </c>
      <c r="D16239" s="4">
        <v>4508</v>
      </c>
      <c r="I16239" s="4">
        <v>4508</v>
      </c>
      <c r="J16239" s="4">
        <v>4508</v>
      </c>
      <c r="K16239" s="4">
        <v>4508</v>
      </c>
    </row>
    <row r="16240" spans="1:11" x14ac:dyDescent="0.35">
      <c r="A16240" t="s">
        <v>1454</v>
      </c>
      <c r="B16240" t="s">
        <v>2131</v>
      </c>
      <c r="C16240" t="s">
        <v>1854</v>
      </c>
      <c r="D16240" s="4">
        <v>154934</v>
      </c>
      <c r="E16240" s="4">
        <v>860787</v>
      </c>
      <c r="H16240" s="4">
        <v>60524</v>
      </c>
      <c r="I16240" s="4">
        <v>1076245</v>
      </c>
      <c r="J16240" s="4">
        <v>154934</v>
      </c>
      <c r="K16240" s="4">
        <v>154934</v>
      </c>
    </row>
    <row r="16241" spans="1:11" x14ac:dyDescent="0.35">
      <c r="A16241" t="s">
        <v>1454</v>
      </c>
      <c r="B16241" t="s">
        <v>2197</v>
      </c>
      <c r="C16241" t="s">
        <v>1919</v>
      </c>
      <c r="G16241" s="4">
        <v>419585</v>
      </c>
      <c r="I16241" s="4">
        <v>419585</v>
      </c>
      <c r="J16241">
        <v>0</v>
      </c>
      <c r="K16241" s="4">
        <v>0</v>
      </c>
    </row>
    <row r="16242" spans="1:11" x14ac:dyDescent="0.35">
      <c r="A16242" t="s">
        <v>1454</v>
      </c>
      <c r="B16242" t="s">
        <v>2132</v>
      </c>
      <c r="C16242" t="s">
        <v>1855</v>
      </c>
      <c r="D16242" s="4">
        <v>31857</v>
      </c>
      <c r="E16242" s="4">
        <v>550760</v>
      </c>
      <c r="H16242" s="4">
        <v>231594</v>
      </c>
      <c r="I16242" s="4">
        <v>814211</v>
      </c>
      <c r="J16242" s="4">
        <v>31857</v>
      </c>
      <c r="K16242" s="4">
        <v>31857</v>
      </c>
    </row>
    <row r="16243" spans="1:11" x14ac:dyDescent="0.35">
      <c r="A16243" t="s">
        <v>1454</v>
      </c>
      <c r="B16243" t="s">
        <v>2133</v>
      </c>
      <c r="C16243" t="s">
        <v>1856</v>
      </c>
      <c r="D16243" s="4">
        <v>31062</v>
      </c>
      <c r="E16243" s="4">
        <v>8491</v>
      </c>
      <c r="I16243" s="4">
        <v>39553</v>
      </c>
      <c r="J16243" s="4">
        <v>31062</v>
      </c>
      <c r="K16243" s="4">
        <v>31062</v>
      </c>
    </row>
    <row r="16244" spans="1:11" x14ac:dyDescent="0.35">
      <c r="A16244" t="s">
        <v>1454</v>
      </c>
      <c r="B16244" t="s">
        <v>2134</v>
      </c>
      <c r="C16244" t="s">
        <v>1857</v>
      </c>
      <c r="D16244" s="4">
        <v>25152</v>
      </c>
      <c r="E16244" s="4">
        <v>34627</v>
      </c>
      <c r="H16244" s="4">
        <v>26480</v>
      </c>
      <c r="I16244" s="4">
        <v>86259</v>
      </c>
      <c r="J16244" s="4">
        <v>25152</v>
      </c>
      <c r="K16244" s="4">
        <v>25152</v>
      </c>
    </row>
    <row r="16245" spans="1:11" x14ac:dyDescent="0.35">
      <c r="A16245" t="s">
        <v>1454</v>
      </c>
      <c r="B16245" t="s">
        <v>2135</v>
      </c>
      <c r="C16245" t="s">
        <v>1858</v>
      </c>
      <c r="G16245" s="4">
        <v>36366</v>
      </c>
      <c r="H16245" s="4">
        <v>10390</v>
      </c>
      <c r="I16245" s="4">
        <v>46757</v>
      </c>
      <c r="J16245">
        <v>0</v>
      </c>
      <c r="K16245" s="4">
        <v>0</v>
      </c>
    </row>
    <row r="16246" spans="1:11" x14ac:dyDescent="0.35">
      <c r="A16246" t="s">
        <v>1454</v>
      </c>
      <c r="B16246" t="s">
        <v>2136</v>
      </c>
      <c r="C16246" t="s">
        <v>1859</v>
      </c>
      <c r="D16246" s="4">
        <v>679701</v>
      </c>
      <c r="G16246" s="4">
        <v>605424</v>
      </c>
      <c r="H16246" s="4">
        <v>431114</v>
      </c>
      <c r="I16246" s="4">
        <v>1716239</v>
      </c>
      <c r="J16246" s="4">
        <v>679701</v>
      </c>
      <c r="K16246" s="4">
        <v>679701</v>
      </c>
    </row>
    <row r="16247" spans="1:11" x14ac:dyDescent="0.35">
      <c r="A16247" t="s">
        <v>1454</v>
      </c>
      <c r="B16247" t="s">
        <v>2137</v>
      </c>
      <c r="C16247" t="s">
        <v>1860</v>
      </c>
      <c r="D16247" s="4">
        <v>1304436</v>
      </c>
      <c r="G16247" s="4">
        <v>108703</v>
      </c>
      <c r="H16247" s="4">
        <v>108703</v>
      </c>
      <c r="I16247" s="4">
        <v>1521842</v>
      </c>
      <c r="J16247" s="4">
        <v>1304436</v>
      </c>
      <c r="K16247" s="4">
        <v>1304436</v>
      </c>
    </row>
    <row r="16248" spans="1:11" x14ac:dyDescent="0.35">
      <c r="A16248" t="s">
        <v>1454</v>
      </c>
      <c r="B16248" t="s">
        <v>2138</v>
      </c>
      <c r="C16248" t="s">
        <v>1861</v>
      </c>
      <c r="D16248" s="4">
        <v>243206</v>
      </c>
      <c r="I16248" s="4">
        <v>243206</v>
      </c>
      <c r="J16248" s="4">
        <v>243206</v>
      </c>
      <c r="K16248" s="4">
        <v>243206</v>
      </c>
    </row>
    <row r="16249" spans="1:11" x14ac:dyDescent="0.35">
      <c r="A16249" t="s">
        <v>1454</v>
      </c>
      <c r="B16249" t="s">
        <v>2139</v>
      </c>
      <c r="C16249" t="s">
        <v>1862</v>
      </c>
      <c r="D16249" s="4">
        <v>1367428</v>
      </c>
      <c r="H16249" s="4">
        <v>1025571</v>
      </c>
      <c r="I16249" s="4">
        <v>2393000</v>
      </c>
      <c r="J16249" s="4">
        <v>1367428</v>
      </c>
      <c r="K16249" s="4">
        <v>1367428</v>
      </c>
    </row>
    <row r="16250" spans="1:11" x14ac:dyDescent="0.35">
      <c r="A16250" t="s">
        <v>1454</v>
      </c>
      <c r="B16250" t="s">
        <v>2140</v>
      </c>
      <c r="C16250" t="s">
        <v>1863</v>
      </c>
      <c r="G16250" s="4">
        <v>70019</v>
      </c>
      <c r="H16250" s="4">
        <v>7780</v>
      </c>
      <c r="I16250" s="4">
        <v>77799</v>
      </c>
      <c r="J16250">
        <v>0</v>
      </c>
      <c r="K16250" s="4">
        <v>0</v>
      </c>
    </row>
    <row r="16251" spans="1:11" x14ac:dyDescent="0.35">
      <c r="A16251" t="s">
        <v>1454</v>
      </c>
      <c r="B16251" t="s">
        <v>2192</v>
      </c>
      <c r="C16251" t="s">
        <v>1913</v>
      </c>
      <c r="G16251" s="4">
        <v>1413120</v>
      </c>
      <c r="I16251" s="4">
        <v>1413120</v>
      </c>
      <c r="J16251">
        <v>0</v>
      </c>
      <c r="K16251" s="4">
        <v>0</v>
      </c>
    </row>
    <row r="16252" spans="1:11" x14ac:dyDescent="0.35">
      <c r="A16252" t="s">
        <v>1454</v>
      </c>
      <c r="B16252" t="s">
        <v>2141</v>
      </c>
      <c r="D16252" s="4">
        <v>4674377</v>
      </c>
      <c r="E16252" s="4">
        <v>1454665</v>
      </c>
      <c r="F16252" s="4">
        <v>38226</v>
      </c>
      <c r="G16252" s="4">
        <v>2683248</v>
      </c>
      <c r="H16252" s="4">
        <v>1902156</v>
      </c>
      <c r="I16252" s="4">
        <v>10752672</v>
      </c>
      <c r="J16252" s="4">
        <v>4674377</v>
      </c>
      <c r="K16252" s="4">
        <v>4674377</v>
      </c>
    </row>
    <row r="16253" spans="1:11" x14ac:dyDescent="0.35">
      <c r="A16253" t="s">
        <v>1454</v>
      </c>
      <c r="B16253" t="s">
        <v>2143</v>
      </c>
      <c r="C16253" t="s">
        <v>1865</v>
      </c>
      <c r="E16253" s="4">
        <v>3488</v>
      </c>
      <c r="H16253" s="4">
        <v>241201</v>
      </c>
      <c r="I16253" s="4">
        <v>244690</v>
      </c>
      <c r="J16253">
        <v>0</v>
      </c>
      <c r="K16253" s="4">
        <v>0</v>
      </c>
    </row>
    <row r="16254" spans="1:11" x14ac:dyDescent="0.35">
      <c r="A16254" t="s">
        <v>1454</v>
      </c>
      <c r="B16254" t="s">
        <v>2144</v>
      </c>
      <c r="C16254" t="s">
        <v>1866</v>
      </c>
      <c r="I16254" s="4">
        <v>0</v>
      </c>
      <c r="J16254">
        <v>0</v>
      </c>
      <c r="K16254" s="4">
        <v>0</v>
      </c>
    </row>
    <row r="16255" spans="1:11" x14ac:dyDescent="0.35">
      <c r="A16255" t="s">
        <v>1454</v>
      </c>
      <c r="B16255" t="s">
        <v>2145</v>
      </c>
      <c r="C16255" t="s">
        <v>1867</v>
      </c>
      <c r="E16255" s="4">
        <v>0</v>
      </c>
      <c r="G16255" s="4">
        <v>72000</v>
      </c>
      <c r="H16255" s="4">
        <v>4850960</v>
      </c>
      <c r="I16255" s="4">
        <v>4922960</v>
      </c>
      <c r="J16255">
        <v>0</v>
      </c>
      <c r="K16255" s="4">
        <v>0</v>
      </c>
    </row>
    <row r="16256" spans="1:11" x14ac:dyDescent="0.35">
      <c r="A16256" t="s">
        <v>1454</v>
      </c>
      <c r="B16256" t="s">
        <v>2146</v>
      </c>
      <c r="C16256" t="s">
        <v>1868</v>
      </c>
      <c r="G16256" s="4">
        <v>47334</v>
      </c>
      <c r="H16256" s="4">
        <v>5201900</v>
      </c>
      <c r="I16256" s="4">
        <v>5249234</v>
      </c>
      <c r="J16256">
        <v>0</v>
      </c>
      <c r="K16256" s="4">
        <v>0</v>
      </c>
    </row>
    <row r="16257" spans="1:11" x14ac:dyDescent="0.35">
      <c r="A16257" t="s">
        <v>1454</v>
      </c>
      <c r="B16257" t="s">
        <v>2199</v>
      </c>
      <c r="C16257" t="s">
        <v>1921</v>
      </c>
      <c r="G16257" s="4">
        <v>30195</v>
      </c>
      <c r="I16257" s="4">
        <v>30195</v>
      </c>
      <c r="J16257">
        <v>0</v>
      </c>
      <c r="K16257" s="4">
        <v>0</v>
      </c>
    </row>
    <row r="16258" spans="1:11" x14ac:dyDescent="0.35">
      <c r="A16258" t="s">
        <v>1454</v>
      </c>
      <c r="B16258" t="s">
        <v>2147</v>
      </c>
      <c r="C16258" t="s">
        <v>1869</v>
      </c>
      <c r="H16258" s="4">
        <v>1883520</v>
      </c>
      <c r="I16258" s="4">
        <v>1883520</v>
      </c>
      <c r="J16258">
        <v>0</v>
      </c>
      <c r="K16258" s="4">
        <v>0</v>
      </c>
    </row>
    <row r="16259" spans="1:11" x14ac:dyDescent="0.35">
      <c r="A16259" t="s">
        <v>1454</v>
      </c>
      <c r="B16259" t="s">
        <v>2148</v>
      </c>
      <c r="C16259" t="s">
        <v>1870</v>
      </c>
      <c r="D16259" s="4">
        <v>10036</v>
      </c>
      <c r="E16259" s="4">
        <v>18179</v>
      </c>
      <c r="F16259" s="4">
        <v>4237955</v>
      </c>
      <c r="H16259" s="4">
        <v>428639</v>
      </c>
      <c r="I16259" s="4">
        <v>4694809</v>
      </c>
      <c r="J16259" s="4">
        <v>10036</v>
      </c>
      <c r="K16259" s="4">
        <v>10036</v>
      </c>
    </row>
    <row r="16260" spans="1:11" x14ac:dyDescent="0.35">
      <c r="A16260" t="s">
        <v>1454</v>
      </c>
      <c r="B16260" t="s">
        <v>2149</v>
      </c>
      <c r="C16260" t="s">
        <v>1871</v>
      </c>
      <c r="D16260" s="4">
        <v>21032</v>
      </c>
      <c r="F16260" s="4">
        <v>6495000</v>
      </c>
      <c r="G16260" s="4">
        <v>61396</v>
      </c>
      <c r="H16260" s="4">
        <v>103663</v>
      </c>
      <c r="I16260" s="4">
        <v>6681091</v>
      </c>
      <c r="J16260" s="4">
        <v>21032</v>
      </c>
      <c r="K16260" s="4">
        <v>21032</v>
      </c>
    </row>
    <row r="16261" spans="1:11" x14ac:dyDescent="0.35">
      <c r="A16261" t="s">
        <v>1454</v>
      </c>
      <c r="B16261" t="s">
        <v>2150</v>
      </c>
      <c r="C16261" t="s">
        <v>1872</v>
      </c>
      <c r="D16261" s="4">
        <v>392000</v>
      </c>
      <c r="I16261" s="4">
        <v>392000</v>
      </c>
      <c r="J16261" s="4">
        <v>392000</v>
      </c>
      <c r="K16261" s="4">
        <v>392000</v>
      </c>
    </row>
    <row r="16262" spans="1:11" x14ac:dyDescent="0.35">
      <c r="A16262" t="s">
        <v>1454</v>
      </c>
      <c r="B16262" t="s">
        <v>2151</v>
      </c>
      <c r="C16262" t="s">
        <v>1873</v>
      </c>
      <c r="D16262" s="4">
        <v>1901</v>
      </c>
      <c r="I16262" s="4">
        <v>1901</v>
      </c>
      <c r="J16262" s="4">
        <v>1901</v>
      </c>
      <c r="K16262" s="4">
        <v>1901</v>
      </c>
    </row>
    <row r="16263" spans="1:11" x14ac:dyDescent="0.35">
      <c r="A16263" t="s">
        <v>1454</v>
      </c>
      <c r="B16263" t="s">
        <v>2153</v>
      </c>
      <c r="C16263" t="s">
        <v>1875</v>
      </c>
      <c r="H16263" s="4">
        <v>57540</v>
      </c>
      <c r="I16263" s="4">
        <v>57540</v>
      </c>
      <c r="J16263">
        <v>0</v>
      </c>
      <c r="K16263" s="4">
        <v>0</v>
      </c>
    </row>
    <row r="16264" spans="1:11" x14ac:dyDescent="0.35">
      <c r="A16264" t="s">
        <v>1454</v>
      </c>
      <c r="B16264" t="s">
        <v>2155</v>
      </c>
      <c r="C16264" t="s">
        <v>1877</v>
      </c>
      <c r="D16264" s="4">
        <v>2150</v>
      </c>
      <c r="I16264" s="4">
        <v>2150</v>
      </c>
      <c r="J16264" s="4">
        <v>2150</v>
      </c>
      <c r="K16264" s="4">
        <v>2150</v>
      </c>
    </row>
    <row r="16265" spans="1:11" x14ac:dyDescent="0.35">
      <c r="A16265" t="s">
        <v>1454</v>
      </c>
      <c r="B16265" t="s">
        <v>2156</v>
      </c>
      <c r="D16265" s="4">
        <v>427118</v>
      </c>
      <c r="E16265" s="4">
        <v>21668</v>
      </c>
      <c r="F16265" s="4">
        <v>10732955</v>
      </c>
      <c r="G16265" s="4">
        <v>210925</v>
      </c>
      <c r="H16265" s="4">
        <v>12767423</v>
      </c>
      <c r="I16265" s="4">
        <v>24160089</v>
      </c>
      <c r="J16265" s="4">
        <v>427118</v>
      </c>
      <c r="K16265" s="4">
        <v>427118</v>
      </c>
    </row>
    <row r="16266" spans="1:11" x14ac:dyDescent="0.35">
      <c r="A16266" t="s">
        <v>1454</v>
      </c>
      <c r="B16266" t="s">
        <v>2157</v>
      </c>
      <c r="C16266" t="s">
        <v>1879</v>
      </c>
      <c r="D16266" s="4">
        <v>2848120</v>
      </c>
      <c r="I16266" s="4">
        <v>2848120</v>
      </c>
      <c r="J16266" s="4">
        <v>2848120</v>
      </c>
      <c r="K16266" s="4">
        <v>2848120</v>
      </c>
    </row>
    <row r="16267" spans="1:11" x14ac:dyDescent="0.35">
      <c r="A16267" t="s">
        <v>1454</v>
      </c>
      <c r="B16267" t="s">
        <v>2186</v>
      </c>
      <c r="C16267" t="s">
        <v>1907</v>
      </c>
      <c r="D16267" s="4">
        <v>30125</v>
      </c>
      <c r="I16267" s="4">
        <v>30125</v>
      </c>
      <c r="J16267" s="4">
        <v>30125</v>
      </c>
      <c r="K16267" s="4">
        <v>30125</v>
      </c>
    </row>
    <row r="16268" spans="1:11" x14ac:dyDescent="0.35">
      <c r="A16268" t="s">
        <v>1454</v>
      </c>
      <c r="B16268" t="s">
        <v>2176</v>
      </c>
      <c r="C16268" t="s">
        <v>1897</v>
      </c>
      <c r="D16268" s="4">
        <v>1486</v>
      </c>
      <c r="I16268" s="4">
        <v>1486</v>
      </c>
      <c r="J16268" s="4">
        <v>1486</v>
      </c>
      <c r="K16268" s="4">
        <v>1486</v>
      </c>
    </row>
    <row r="16269" spans="1:11" x14ac:dyDescent="0.35">
      <c r="A16269" t="s">
        <v>1454</v>
      </c>
      <c r="B16269" t="s">
        <v>2158</v>
      </c>
      <c r="C16269" t="s">
        <v>1880</v>
      </c>
      <c r="D16269" s="4">
        <v>1061232</v>
      </c>
      <c r="I16269" s="4">
        <v>1061232</v>
      </c>
      <c r="J16269" s="4">
        <v>1061232</v>
      </c>
      <c r="K16269" s="4">
        <v>1061232</v>
      </c>
    </row>
    <row r="16270" spans="1:11" x14ac:dyDescent="0.35">
      <c r="A16270" t="s">
        <v>1454</v>
      </c>
      <c r="B16270" t="s">
        <v>2159</v>
      </c>
      <c r="C16270" t="s">
        <v>1881</v>
      </c>
      <c r="D16270" s="4">
        <v>2463302</v>
      </c>
      <c r="I16270" s="4">
        <v>2463302</v>
      </c>
      <c r="J16270" s="4">
        <v>2463302</v>
      </c>
      <c r="K16270" s="4">
        <v>2463302</v>
      </c>
    </row>
    <row r="16271" spans="1:11" x14ac:dyDescent="0.35">
      <c r="A16271" t="s">
        <v>1454</v>
      </c>
      <c r="B16271" t="s">
        <v>2174</v>
      </c>
      <c r="C16271" t="s">
        <v>1895</v>
      </c>
      <c r="D16271" s="4">
        <v>831606</v>
      </c>
      <c r="I16271" s="4">
        <v>831606</v>
      </c>
      <c r="J16271" s="4">
        <v>831606</v>
      </c>
      <c r="K16271" s="4">
        <v>831606</v>
      </c>
    </row>
    <row r="16272" spans="1:11" x14ac:dyDescent="0.35">
      <c r="A16272" t="s">
        <v>1454</v>
      </c>
      <c r="B16272" t="s">
        <v>2160</v>
      </c>
      <c r="C16272" t="s">
        <v>1882</v>
      </c>
      <c r="D16272" s="4">
        <v>1431</v>
      </c>
      <c r="E16272" s="4">
        <v>233832</v>
      </c>
      <c r="I16272" s="4">
        <v>235263</v>
      </c>
      <c r="J16272" s="4">
        <v>1431</v>
      </c>
      <c r="K16272" s="4">
        <v>1431</v>
      </c>
    </row>
    <row r="16273" spans="1:11" x14ac:dyDescent="0.35">
      <c r="A16273" t="s">
        <v>1454</v>
      </c>
      <c r="B16273" t="s">
        <v>2161</v>
      </c>
      <c r="C16273" t="s">
        <v>1883</v>
      </c>
      <c r="D16273" s="4">
        <v>177915</v>
      </c>
      <c r="I16273" s="4">
        <v>177915</v>
      </c>
      <c r="J16273" s="4">
        <v>177915</v>
      </c>
      <c r="K16273" s="4">
        <v>177915</v>
      </c>
    </row>
    <row r="16274" spans="1:11" x14ac:dyDescent="0.35">
      <c r="A16274" t="s">
        <v>1454</v>
      </c>
      <c r="B16274" t="s">
        <v>2171</v>
      </c>
      <c r="C16274" t="s">
        <v>1892</v>
      </c>
      <c r="D16274" s="4">
        <v>385</v>
      </c>
      <c r="I16274" s="4">
        <v>385</v>
      </c>
      <c r="J16274" s="4">
        <v>385</v>
      </c>
      <c r="K16274" s="4">
        <v>385</v>
      </c>
    </row>
    <row r="16275" spans="1:11" x14ac:dyDescent="0.35">
      <c r="A16275" t="s">
        <v>1454</v>
      </c>
      <c r="B16275" t="s">
        <v>2162</v>
      </c>
      <c r="C16275" t="s">
        <v>1884</v>
      </c>
      <c r="D16275" s="4">
        <v>20932</v>
      </c>
      <c r="I16275" s="4">
        <v>20932</v>
      </c>
      <c r="J16275" s="4">
        <v>20932</v>
      </c>
      <c r="K16275" s="4">
        <v>20932</v>
      </c>
    </row>
    <row r="16276" spans="1:11" x14ac:dyDescent="0.35">
      <c r="A16276" t="s">
        <v>1454</v>
      </c>
      <c r="B16276" t="s">
        <v>2163</v>
      </c>
      <c r="D16276" s="4">
        <v>7436532</v>
      </c>
      <c r="E16276" s="4">
        <v>233832</v>
      </c>
      <c r="I16276" s="4">
        <v>7670364</v>
      </c>
      <c r="J16276" s="4">
        <v>7436532</v>
      </c>
      <c r="K16276" s="4">
        <v>7436532</v>
      </c>
    </row>
    <row r="16277" spans="1:11" x14ac:dyDescent="0.35">
      <c r="A16277" t="s">
        <v>1454</v>
      </c>
      <c r="B16277" t="s">
        <v>2164</v>
      </c>
      <c r="C16277" t="s">
        <v>1886</v>
      </c>
      <c r="E16277" s="4">
        <v>103690</v>
      </c>
      <c r="I16277" s="4">
        <v>103690</v>
      </c>
      <c r="J16277">
        <v>0</v>
      </c>
      <c r="K16277" s="4">
        <v>0</v>
      </c>
    </row>
    <row r="16278" spans="1:11" x14ac:dyDescent="0.35">
      <c r="A16278" t="s">
        <v>1454</v>
      </c>
      <c r="B16278" t="s">
        <v>2165</v>
      </c>
      <c r="E16278" s="4">
        <v>103690</v>
      </c>
      <c r="I16278" s="4">
        <v>103690</v>
      </c>
      <c r="J16278">
        <v>0</v>
      </c>
      <c r="K16278" s="4">
        <v>0</v>
      </c>
    </row>
    <row r="16279" spans="1:11" x14ac:dyDescent="0.35">
      <c r="A16279" t="s">
        <v>1454</v>
      </c>
      <c r="B16279" t="s">
        <v>2183</v>
      </c>
      <c r="C16279" t="s">
        <v>1904</v>
      </c>
      <c r="D16279" s="4">
        <v>250000</v>
      </c>
      <c r="I16279" s="4">
        <v>250000</v>
      </c>
      <c r="J16279" s="4">
        <v>250000</v>
      </c>
      <c r="K16279" s="4">
        <v>250000</v>
      </c>
    </row>
    <row r="16280" spans="1:11" x14ac:dyDescent="0.35">
      <c r="A16280" t="s">
        <v>1454</v>
      </c>
      <c r="B16280" t="s">
        <v>2166</v>
      </c>
      <c r="C16280" t="s">
        <v>1888</v>
      </c>
      <c r="H16280" s="4">
        <v>1920000</v>
      </c>
      <c r="I16280" s="4">
        <v>1920000</v>
      </c>
      <c r="J16280">
        <v>0</v>
      </c>
      <c r="K16280" s="4">
        <v>0</v>
      </c>
    </row>
    <row r="16281" spans="1:11" x14ac:dyDescent="0.35">
      <c r="A16281" t="s">
        <v>1454</v>
      </c>
      <c r="B16281" t="s">
        <v>2180</v>
      </c>
      <c r="C16281" t="s">
        <v>1901</v>
      </c>
      <c r="F16281" s="4">
        <v>1087500</v>
      </c>
      <c r="I16281" s="4">
        <v>1087500</v>
      </c>
      <c r="J16281">
        <v>0</v>
      </c>
      <c r="K16281" s="4">
        <v>0</v>
      </c>
    </row>
    <row r="16282" spans="1:11" x14ac:dyDescent="0.35">
      <c r="A16282" t="s">
        <v>1454</v>
      </c>
      <c r="B16282" t="s">
        <v>2167</v>
      </c>
      <c r="C16282" t="s">
        <v>1889</v>
      </c>
      <c r="F16282" s="4">
        <v>1050000</v>
      </c>
      <c r="I16282" s="4">
        <v>1050000</v>
      </c>
      <c r="J16282">
        <v>0</v>
      </c>
      <c r="K16282" s="4">
        <v>0</v>
      </c>
    </row>
    <row r="16283" spans="1:11" x14ac:dyDescent="0.35">
      <c r="A16283" t="s">
        <v>1454</v>
      </c>
      <c r="B16283" t="s">
        <v>2168</v>
      </c>
      <c r="C16283" t="s">
        <v>1890</v>
      </c>
      <c r="F16283" s="4">
        <v>84000</v>
      </c>
      <c r="I16283" s="4">
        <v>84000</v>
      </c>
      <c r="J16283">
        <v>0</v>
      </c>
      <c r="K16283" s="4">
        <v>0</v>
      </c>
    </row>
    <row r="16284" spans="1:11" x14ac:dyDescent="0.35">
      <c r="A16284" t="s">
        <v>1454</v>
      </c>
      <c r="B16284" t="s">
        <v>2181</v>
      </c>
      <c r="C16284" t="s">
        <v>1902</v>
      </c>
      <c r="F16284" s="4">
        <v>2400000</v>
      </c>
      <c r="I16284" s="4">
        <v>2400000</v>
      </c>
      <c r="J16284">
        <v>0</v>
      </c>
      <c r="K16284" s="4">
        <v>0</v>
      </c>
    </row>
    <row r="16285" spans="1:11" x14ac:dyDescent="0.35">
      <c r="A16285" t="s">
        <v>1454</v>
      </c>
      <c r="B16285" t="s">
        <v>2169</v>
      </c>
      <c r="D16285" s="4">
        <v>250000</v>
      </c>
      <c r="F16285" s="4">
        <v>4621500</v>
      </c>
      <c r="H16285" s="4">
        <v>1920000</v>
      </c>
      <c r="I16285" s="4">
        <v>6791500</v>
      </c>
      <c r="J16285" s="4">
        <v>250000</v>
      </c>
      <c r="K16285" s="4">
        <v>250000</v>
      </c>
    </row>
    <row r="16286" spans="1:11" x14ac:dyDescent="0.35">
      <c r="A16286" t="s">
        <v>1454</v>
      </c>
      <c r="B16286" t="s">
        <v>2170</v>
      </c>
      <c r="D16286" s="4">
        <v>63075078</v>
      </c>
      <c r="E16286" s="4">
        <v>17399655</v>
      </c>
      <c r="F16286" s="4">
        <v>31147642</v>
      </c>
      <c r="G16286" s="4">
        <v>3043223</v>
      </c>
      <c r="H16286" s="4">
        <v>26748008</v>
      </c>
      <c r="I16286" s="4">
        <v>141413605</v>
      </c>
      <c r="J16286" s="4">
        <f>SUM(D16286,E16286)</f>
        <v>80474733</v>
      </c>
      <c r="K16286" s="4">
        <v>63075078</v>
      </c>
    </row>
    <row r="16287" spans="1:11" x14ac:dyDescent="0.35">
      <c r="A16287" t="s">
        <v>1460</v>
      </c>
      <c r="B16287" t="s">
        <v>2118</v>
      </c>
      <c r="C16287" t="s">
        <v>1843</v>
      </c>
      <c r="D16287" s="4">
        <v>4043764</v>
      </c>
      <c r="E16287" s="4">
        <v>634645</v>
      </c>
      <c r="F16287" s="4">
        <v>2527000</v>
      </c>
      <c r="I16287" s="4">
        <v>7205408</v>
      </c>
      <c r="J16287" s="4">
        <v>4043764</v>
      </c>
      <c r="K16287" s="4">
        <v>4043764</v>
      </c>
    </row>
    <row r="16288" spans="1:11" x14ac:dyDescent="0.35">
      <c r="A16288" t="s">
        <v>1460</v>
      </c>
      <c r="B16288" t="s">
        <v>2119</v>
      </c>
      <c r="C16288" t="s">
        <v>1844</v>
      </c>
      <c r="D16288" s="4">
        <v>573079</v>
      </c>
      <c r="E16288" s="4">
        <v>12976</v>
      </c>
      <c r="F16288" s="4">
        <v>48272</v>
      </c>
      <c r="G16288" s="4">
        <v>103701</v>
      </c>
      <c r="H16288" s="4">
        <v>219820</v>
      </c>
      <c r="I16288" s="4">
        <v>957847</v>
      </c>
      <c r="J16288" s="4">
        <v>573079</v>
      </c>
      <c r="K16288" s="4">
        <v>573079</v>
      </c>
    </row>
    <row r="16289" spans="1:11" x14ac:dyDescent="0.35">
      <c r="A16289" t="s">
        <v>1460</v>
      </c>
      <c r="B16289" t="s">
        <v>2120</v>
      </c>
      <c r="C16289" t="s">
        <v>1845</v>
      </c>
      <c r="D16289" s="4">
        <v>412476</v>
      </c>
      <c r="E16289" s="4">
        <v>39912</v>
      </c>
      <c r="H16289" s="4">
        <v>91649</v>
      </c>
      <c r="I16289" s="4">
        <v>544036</v>
      </c>
      <c r="J16289" s="4">
        <v>412476</v>
      </c>
      <c r="K16289" s="4">
        <v>412476</v>
      </c>
    </row>
    <row r="16290" spans="1:11" x14ac:dyDescent="0.35">
      <c r="A16290" t="s">
        <v>1460</v>
      </c>
      <c r="B16290" t="s">
        <v>2121</v>
      </c>
      <c r="D16290" s="4">
        <v>5029318</v>
      </c>
      <c r="E16290" s="4">
        <v>687532</v>
      </c>
      <c r="F16290" s="4">
        <v>2575272</v>
      </c>
      <c r="G16290" s="4">
        <v>103701</v>
      </c>
      <c r="H16290" s="4">
        <v>311469</v>
      </c>
      <c r="I16290" s="4">
        <v>8707292</v>
      </c>
      <c r="J16290" s="4">
        <v>5029318</v>
      </c>
      <c r="K16290" s="4">
        <v>5029318</v>
      </c>
    </row>
    <row r="16291" spans="1:11" x14ac:dyDescent="0.35">
      <c r="A16291" t="s">
        <v>1460</v>
      </c>
      <c r="B16291" t="s">
        <v>2122</v>
      </c>
      <c r="C16291" t="s">
        <v>1846</v>
      </c>
      <c r="D16291" s="4">
        <v>8005991</v>
      </c>
      <c r="E16291" s="4">
        <v>1230726</v>
      </c>
      <c r="F16291" s="4">
        <v>2033588</v>
      </c>
      <c r="I16291" s="4">
        <v>11270304</v>
      </c>
      <c r="J16291" s="4">
        <v>8005991</v>
      </c>
      <c r="K16291" s="4">
        <v>8005991</v>
      </c>
    </row>
    <row r="16292" spans="1:11" x14ac:dyDescent="0.35">
      <c r="A16292" t="s">
        <v>1460</v>
      </c>
      <c r="B16292" t="s">
        <v>2123</v>
      </c>
      <c r="C16292" t="s">
        <v>1847</v>
      </c>
      <c r="D16292" s="4">
        <v>1067447</v>
      </c>
      <c r="E16292" s="4">
        <v>5767</v>
      </c>
      <c r="I16292" s="4">
        <v>1073214</v>
      </c>
      <c r="J16292" s="4">
        <v>1067447</v>
      </c>
      <c r="K16292" s="4">
        <v>1067447</v>
      </c>
    </row>
    <row r="16293" spans="1:11" x14ac:dyDescent="0.35">
      <c r="A16293" t="s">
        <v>1460</v>
      </c>
      <c r="B16293" t="s">
        <v>2124</v>
      </c>
      <c r="C16293" t="s">
        <v>1848</v>
      </c>
      <c r="D16293" s="4">
        <v>67921</v>
      </c>
      <c r="I16293" s="4">
        <v>67921</v>
      </c>
      <c r="J16293" s="4">
        <v>67921</v>
      </c>
      <c r="K16293" s="4">
        <v>67921</v>
      </c>
    </row>
    <row r="16294" spans="1:11" x14ac:dyDescent="0.35">
      <c r="A16294" t="s">
        <v>1460</v>
      </c>
      <c r="B16294" t="s">
        <v>2125</v>
      </c>
      <c r="D16294" s="4">
        <v>9141359</v>
      </c>
      <c r="E16294" s="4">
        <v>1236493</v>
      </c>
      <c r="F16294" s="4">
        <v>2033588</v>
      </c>
      <c r="I16294" s="4">
        <v>12411439</v>
      </c>
      <c r="J16294" s="4">
        <v>9141359</v>
      </c>
      <c r="K16294" s="4">
        <v>9141359</v>
      </c>
    </row>
    <row r="16295" spans="1:11" x14ac:dyDescent="0.35">
      <c r="A16295" t="s">
        <v>1460</v>
      </c>
      <c r="B16295" t="s">
        <v>2131</v>
      </c>
      <c r="C16295" t="s">
        <v>1854</v>
      </c>
      <c r="D16295" s="4">
        <v>26900</v>
      </c>
      <c r="E16295" s="4">
        <v>13450</v>
      </c>
      <c r="I16295" s="4">
        <v>40349</v>
      </c>
      <c r="J16295" s="4">
        <v>26900</v>
      </c>
      <c r="K16295" s="4">
        <v>26900</v>
      </c>
    </row>
    <row r="16296" spans="1:11" x14ac:dyDescent="0.35">
      <c r="A16296" t="s">
        <v>1460</v>
      </c>
      <c r="B16296" t="s">
        <v>2132</v>
      </c>
      <c r="C16296" t="s">
        <v>1855</v>
      </c>
      <c r="D16296" s="4">
        <v>9646</v>
      </c>
      <c r="E16296" s="4">
        <v>14495</v>
      </c>
      <c r="G16296" s="4">
        <v>19587</v>
      </c>
      <c r="I16296" s="4">
        <v>43729</v>
      </c>
      <c r="J16296" s="4">
        <v>9646</v>
      </c>
      <c r="K16296" s="4">
        <v>9646</v>
      </c>
    </row>
    <row r="16297" spans="1:11" x14ac:dyDescent="0.35">
      <c r="A16297" t="s">
        <v>1460</v>
      </c>
      <c r="B16297" t="s">
        <v>2133</v>
      </c>
      <c r="C16297" t="s">
        <v>1856</v>
      </c>
      <c r="I16297" s="4">
        <v>0</v>
      </c>
      <c r="J16297">
        <v>0</v>
      </c>
      <c r="K16297" s="4">
        <v>0</v>
      </c>
    </row>
    <row r="16298" spans="1:11" x14ac:dyDescent="0.35">
      <c r="A16298" t="s">
        <v>1460</v>
      </c>
      <c r="B16298" t="s">
        <v>2134</v>
      </c>
      <c r="C16298" t="s">
        <v>1857</v>
      </c>
      <c r="D16298" s="4">
        <v>2716</v>
      </c>
      <c r="E16298" s="4">
        <v>5432</v>
      </c>
      <c r="I16298" s="4">
        <v>8148</v>
      </c>
      <c r="J16298" s="4">
        <v>2716</v>
      </c>
      <c r="K16298" s="4">
        <v>2716</v>
      </c>
    </row>
    <row r="16299" spans="1:11" x14ac:dyDescent="0.35">
      <c r="A16299" t="s">
        <v>1460</v>
      </c>
      <c r="B16299" t="s">
        <v>2136</v>
      </c>
      <c r="C16299" t="s">
        <v>1859</v>
      </c>
      <c r="D16299" s="4">
        <v>31365</v>
      </c>
      <c r="F16299" s="4">
        <v>105421</v>
      </c>
      <c r="I16299" s="4">
        <v>136785</v>
      </c>
      <c r="J16299" s="4">
        <v>31365</v>
      </c>
      <c r="K16299" s="4">
        <v>31365</v>
      </c>
    </row>
    <row r="16300" spans="1:11" x14ac:dyDescent="0.35">
      <c r="A16300" t="s">
        <v>1460</v>
      </c>
      <c r="B16300" t="s">
        <v>2137</v>
      </c>
      <c r="C16300" t="s">
        <v>1860</v>
      </c>
      <c r="D16300" s="4">
        <v>652218</v>
      </c>
      <c r="H16300" s="4">
        <v>543515</v>
      </c>
      <c r="I16300" s="4">
        <v>1195733</v>
      </c>
      <c r="J16300" s="4">
        <v>652218</v>
      </c>
      <c r="K16300" s="4">
        <v>652218</v>
      </c>
    </row>
    <row r="16301" spans="1:11" x14ac:dyDescent="0.35">
      <c r="A16301" t="s">
        <v>1460</v>
      </c>
      <c r="B16301" t="s">
        <v>2139</v>
      </c>
      <c r="C16301" t="s">
        <v>1862</v>
      </c>
      <c r="D16301" s="4">
        <v>427321</v>
      </c>
      <c r="H16301" s="4">
        <v>512549</v>
      </c>
      <c r="I16301" s="4">
        <v>939870</v>
      </c>
      <c r="J16301" s="4">
        <v>427321</v>
      </c>
      <c r="K16301" s="4">
        <v>427321</v>
      </c>
    </row>
    <row r="16302" spans="1:11" x14ac:dyDescent="0.35">
      <c r="A16302" t="s">
        <v>1460</v>
      </c>
      <c r="B16302" t="s">
        <v>2140</v>
      </c>
      <c r="C16302" t="s">
        <v>1863</v>
      </c>
      <c r="D16302" s="4">
        <v>2807</v>
      </c>
      <c r="I16302" s="4">
        <v>2807</v>
      </c>
      <c r="J16302" s="4">
        <v>2807</v>
      </c>
      <c r="K16302" s="4">
        <v>2807</v>
      </c>
    </row>
    <row r="16303" spans="1:11" x14ac:dyDescent="0.35">
      <c r="A16303" t="s">
        <v>1460</v>
      </c>
      <c r="B16303" t="s">
        <v>2141</v>
      </c>
      <c r="D16303" s="4">
        <v>1152973</v>
      </c>
      <c r="E16303" s="4">
        <v>33377</v>
      </c>
      <c r="F16303" s="4">
        <v>105421</v>
      </c>
      <c r="G16303" s="4">
        <v>19587</v>
      </c>
      <c r="H16303" s="4">
        <v>1056064</v>
      </c>
      <c r="I16303" s="4">
        <v>2367422</v>
      </c>
      <c r="J16303" s="4">
        <v>1152973</v>
      </c>
      <c r="K16303" s="4">
        <v>1152973</v>
      </c>
    </row>
    <row r="16304" spans="1:11" x14ac:dyDescent="0.35">
      <c r="A16304" t="s">
        <v>1460</v>
      </c>
      <c r="B16304" t="s">
        <v>2144</v>
      </c>
      <c r="C16304" t="s">
        <v>1866</v>
      </c>
      <c r="I16304" s="4">
        <v>0</v>
      </c>
      <c r="J16304">
        <v>0</v>
      </c>
      <c r="K16304" s="4">
        <v>0</v>
      </c>
    </row>
    <row r="16305" spans="1:11" x14ac:dyDescent="0.35">
      <c r="A16305" t="s">
        <v>1460</v>
      </c>
      <c r="B16305" t="s">
        <v>2145</v>
      </c>
      <c r="C16305" t="s">
        <v>1867</v>
      </c>
      <c r="G16305" s="4">
        <v>4500</v>
      </c>
      <c r="H16305" s="4">
        <v>578111</v>
      </c>
      <c r="I16305" s="4">
        <v>582611</v>
      </c>
      <c r="J16305">
        <v>0</v>
      </c>
      <c r="K16305" s="4">
        <v>0</v>
      </c>
    </row>
    <row r="16306" spans="1:11" x14ac:dyDescent="0.35">
      <c r="A16306" t="s">
        <v>1460</v>
      </c>
      <c r="B16306" t="s">
        <v>2146</v>
      </c>
      <c r="C16306" t="s">
        <v>1868</v>
      </c>
      <c r="H16306" s="4">
        <v>743668</v>
      </c>
      <c r="I16306" s="4">
        <v>743668</v>
      </c>
      <c r="J16306">
        <v>0</v>
      </c>
      <c r="K16306" s="4">
        <v>0</v>
      </c>
    </row>
    <row r="16307" spans="1:11" x14ac:dyDescent="0.35">
      <c r="A16307" t="s">
        <v>1460</v>
      </c>
      <c r="B16307" t="s">
        <v>2147</v>
      </c>
      <c r="C16307" t="s">
        <v>1869</v>
      </c>
      <c r="H16307" s="4">
        <v>374784</v>
      </c>
      <c r="I16307" s="4">
        <v>374784</v>
      </c>
      <c r="J16307">
        <v>0</v>
      </c>
      <c r="K16307" s="4">
        <v>0</v>
      </c>
    </row>
    <row r="16308" spans="1:11" x14ac:dyDescent="0.35">
      <c r="A16308" t="s">
        <v>1460</v>
      </c>
      <c r="B16308" t="s">
        <v>2148</v>
      </c>
      <c r="C16308" t="s">
        <v>1870</v>
      </c>
      <c r="E16308" s="4">
        <v>133020</v>
      </c>
      <c r="F16308" s="4">
        <v>1248598</v>
      </c>
      <c r="I16308" s="4">
        <v>1381618</v>
      </c>
      <c r="J16308">
        <v>0</v>
      </c>
      <c r="K16308" s="4">
        <v>0</v>
      </c>
    </row>
    <row r="16309" spans="1:11" x14ac:dyDescent="0.35">
      <c r="A16309" t="s">
        <v>1460</v>
      </c>
      <c r="B16309" t="s">
        <v>2151</v>
      </c>
      <c r="C16309" t="s">
        <v>1873</v>
      </c>
      <c r="E16309" s="4">
        <v>0</v>
      </c>
      <c r="I16309" s="4">
        <v>0</v>
      </c>
      <c r="J16309">
        <v>0</v>
      </c>
      <c r="K16309" s="4">
        <v>0</v>
      </c>
    </row>
    <row r="16310" spans="1:11" x14ac:dyDescent="0.35">
      <c r="A16310" t="s">
        <v>1460</v>
      </c>
      <c r="B16310" t="s">
        <v>2156</v>
      </c>
      <c r="E16310" s="4">
        <v>133020</v>
      </c>
      <c r="F16310" s="4">
        <v>1248598</v>
      </c>
      <c r="G16310" s="4">
        <v>4500</v>
      </c>
      <c r="H16310" s="4">
        <v>1696563</v>
      </c>
      <c r="I16310" s="4">
        <v>3082681</v>
      </c>
      <c r="J16310">
        <v>0</v>
      </c>
      <c r="K16310" s="4">
        <v>0</v>
      </c>
    </row>
    <row r="16311" spans="1:11" x14ac:dyDescent="0.35">
      <c r="A16311" t="s">
        <v>1460</v>
      </c>
      <c r="B16311" t="s">
        <v>2157</v>
      </c>
      <c r="C16311" t="s">
        <v>1879</v>
      </c>
      <c r="D16311" s="4">
        <v>1050196</v>
      </c>
      <c r="E16311" s="4">
        <v>924</v>
      </c>
      <c r="I16311" s="4">
        <v>1051120</v>
      </c>
      <c r="J16311" s="4">
        <v>1050196</v>
      </c>
      <c r="K16311" s="4">
        <v>1050196</v>
      </c>
    </row>
    <row r="16312" spans="1:11" x14ac:dyDescent="0.35">
      <c r="A16312" t="s">
        <v>1460</v>
      </c>
      <c r="B16312" t="s">
        <v>2176</v>
      </c>
      <c r="C16312" t="s">
        <v>1897</v>
      </c>
      <c r="E16312" s="4">
        <v>131</v>
      </c>
      <c r="I16312" s="4">
        <v>131</v>
      </c>
      <c r="J16312">
        <v>0</v>
      </c>
      <c r="K16312" s="4">
        <v>0</v>
      </c>
    </row>
    <row r="16313" spans="1:11" x14ac:dyDescent="0.35">
      <c r="A16313" t="s">
        <v>1460</v>
      </c>
      <c r="B16313" t="s">
        <v>2159</v>
      </c>
      <c r="C16313" t="s">
        <v>1881</v>
      </c>
      <c r="D16313" s="4">
        <v>1349009</v>
      </c>
      <c r="E16313" s="4">
        <v>1040</v>
      </c>
      <c r="I16313" s="4">
        <v>1350049</v>
      </c>
      <c r="J16313" s="4">
        <v>1349009</v>
      </c>
      <c r="K16313" s="4">
        <v>1349009</v>
      </c>
    </row>
    <row r="16314" spans="1:11" x14ac:dyDescent="0.35">
      <c r="A16314" t="s">
        <v>1460</v>
      </c>
      <c r="B16314" t="s">
        <v>2174</v>
      </c>
      <c r="C16314" t="s">
        <v>1895</v>
      </c>
      <c r="D16314" s="4">
        <v>83109</v>
      </c>
      <c r="I16314" s="4">
        <v>83109</v>
      </c>
      <c r="J16314" s="4">
        <v>83109</v>
      </c>
      <c r="K16314" s="4">
        <v>83109</v>
      </c>
    </row>
    <row r="16315" spans="1:11" x14ac:dyDescent="0.35">
      <c r="A16315" t="s">
        <v>1460</v>
      </c>
      <c r="B16315" t="s">
        <v>2179</v>
      </c>
      <c r="C16315" t="s">
        <v>1900</v>
      </c>
      <c r="D16315" s="4">
        <v>18198</v>
      </c>
      <c r="I16315" s="4">
        <v>18198</v>
      </c>
      <c r="J16315" s="4">
        <v>18198</v>
      </c>
      <c r="K16315" s="4">
        <v>18198</v>
      </c>
    </row>
    <row r="16316" spans="1:11" x14ac:dyDescent="0.35">
      <c r="A16316" t="s">
        <v>1460</v>
      </c>
      <c r="B16316" t="s">
        <v>2162</v>
      </c>
      <c r="C16316" t="s">
        <v>1884</v>
      </c>
      <c r="D16316" s="4">
        <v>51773</v>
      </c>
      <c r="E16316" s="4">
        <v>3191</v>
      </c>
      <c r="I16316" s="4">
        <v>54964</v>
      </c>
      <c r="J16316" s="4">
        <v>51773</v>
      </c>
      <c r="K16316" s="4">
        <v>51773</v>
      </c>
    </row>
    <row r="16317" spans="1:11" x14ac:dyDescent="0.35">
      <c r="A16317" t="s">
        <v>1460</v>
      </c>
      <c r="B16317" t="s">
        <v>2163</v>
      </c>
      <c r="D16317" s="4">
        <v>2552285</v>
      </c>
      <c r="E16317" s="4">
        <v>5287</v>
      </c>
      <c r="I16317" s="4">
        <v>2557572</v>
      </c>
      <c r="J16317" s="4">
        <v>2552285</v>
      </c>
      <c r="K16317" s="4">
        <v>2552285</v>
      </c>
    </row>
    <row r="16318" spans="1:11" x14ac:dyDescent="0.35">
      <c r="A16318" t="s">
        <v>1460</v>
      </c>
      <c r="B16318" t="s">
        <v>2164</v>
      </c>
      <c r="C16318" t="s">
        <v>1886</v>
      </c>
      <c r="D16318" s="4">
        <v>18150</v>
      </c>
      <c r="E16318" s="4">
        <v>169675</v>
      </c>
      <c r="I16318" s="4">
        <v>187826</v>
      </c>
      <c r="J16318" s="4">
        <v>18150</v>
      </c>
      <c r="K16318" s="4">
        <v>18150</v>
      </c>
    </row>
    <row r="16319" spans="1:11" x14ac:dyDescent="0.35">
      <c r="A16319" t="s">
        <v>1460</v>
      </c>
      <c r="B16319" t="s">
        <v>2165</v>
      </c>
      <c r="D16319" s="4">
        <v>18150</v>
      </c>
      <c r="E16319" s="4">
        <v>169675</v>
      </c>
      <c r="I16319" s="4">
        <v>187826</v>
      </c>
      <c r="J16319" s="4">
        <v>18150</v>
      </c>
      <c r="K16319" s="4">
        <v>18150</v>
      </c>
    </row>
    <row r="16320" spans="1:11" x14ac:dyDescent="0.35">
      <c r="A16320" t="s">
        <v>1460</v>
      </c>
      <c r="B16320" t="s">
        <v>2166</v>
      </c>
      <c r="C16320" t="s">
        <v>1888</v>
      </c>
      <c r="H16320" s="4">
        <v>979200</v>
      </c>
      <c r="I16320" s="4">
        <v>979200</v>
      </c>
      <c r="J16320">
        <v>0</v>
      </c>
      <c r="K16320" s="4">
        <v>0</v>
      </c>
    </row>
    <row r="16321" spans="1:11" x14ac:dyDescent="0.35">
      <c r="A16321" t="s">
        <v>1460</v>
      </c>
      <c r="B16321" t="s">
        <v>2167</v>
      </c>
      <c r="C16321" t="s">
        <v>1889</v>
      </c>
      <c r="F16321" s="4">
        <v>472500</v>
      </c>
      <c r="I16321" s="4">
        <v>472500</v>
      </c>
      <c r="J16321">
        <v>0</v>
      </c>
      <c r="K16321" s="4">
        <v>0</v>
      </c>
    </row>
    <row r="16322" spans="1:11" x14ac:dyDescent="0.35">
      <c r="A16322" t="s">
        <v>1460</v>
      </c>
      <c r="B16322" t="s">
        <v>2168</v>
      </c>
      <c r="C16322" t="s">
        <v>1890</v>
      </c>
      <c r="F16322" s="4">
        <v>600000</v>
      </c>
      <c r="I16322" s="4">
        <v>600000</v>
      </c>
      <c r="J16322">
        <v>0</v>
      </c>
      <c r="K16322" s="4">
        <v>0</v>
      </c>
    </row>
    <row r="16323" spans="1:11" x14ac:dyDescent="0.35">
      <c r="A16323" t="s">
        <v>1460</v>
      </c>
      <c r="B16323" t="s">
        <v>2169</v>
      </c>
      <c r="F16323" s="4">
        <v>1072500</v>
      </c>
      <c r="H16323" s="4">
        <v>979200</v>
      </c>
      <c r="I16323" s="4">
        <v>2051700</v>
      </c>
      <c r="J16323">
        <v>0</v>
      </c>
      <c r="K16323" s="4">
        <v>0</v>
      </c>
    </row>
    <row r="16324" spans="1:11" x14ac:dyDescent="0.35">
      <c r="A16324" t="s">
        <v>1460</v>
      </c>
      <c r="B16324" t="s">
        <v>2170</v>
      </c>
      <c r="D16324" s="4">
        <v>17894086</v>
      </c>
      <c r="E16324" s="4">
        <v>2265383</v>
      </c>
      <c r="F16324" s="4">
        <v>7035378</v>
      </c>
      <c r="G16324" s="4">
        <v>127788</v>
      </c>
      <c r="H16324" s="4">
        <v>4043295</v>
      </c>
      <c r="I16324" s="4">
        <v>31365931</v>
      </c>
      <c r="J16324" s="4">
        <f>SUM(D16324,E16324)</f>
        <v>20159469</v>
      </c>
      <c r="K16324" s="4">
        <v>17894086</v>
      </c>
    </row>
    <row r="16325" spans="1:11" x14ac:dyDescent="0.35">
      <c r="A16325" t="s">
        <v>1461</v>
      </c>
      <c r="B16325" t="s">
        <v>2118</v>
      </c>
      <c r="C16325" t="s">
        <v>1843</v>
      </c>
      <c r="D16325" s="4">
        <v>11438294</v>
      </c>
      <c r="E16325" s="4">
        <v>2135461</v>
      </c>
      <c r="F16325" s="4">
        <v>3404800</v>
      </c>
      <c r="I16325" s="4">
        <v>16978555</v>
      </c>
      <c r="J16325" s="4">
        <v>11438294</v>
      </c>
      <c r="K16325" s="4">
        <v>11438294</v>
      </c>
    </row>
    <row r="16326" spans="1:11" x14ac:dyDescent="0.35">
      <c r="A16326" t="s">
        <v>1461</v>
      </c>
      <c r="B16326" t="s">
        <v>2119</v>
      </c>
      <c r="C16326" t="s">
        <v>1844</v>
      </c>
      <c r="D16326" s="4">
        <v>377789</v>
      </c>
      <c r="E16326" s="4">
        <v>196798</v>
      </c>
      <c r="F16326" s="4">
        <v>610683</v>
      </c>
      <c r="G16326" s="4">
        <v>239395</v>
      </c>
      <c r="H16326" s="4">
        <v>200987</v>
      </c>
      <c r="I16326" s="4">
        <v>1625651</v>
      </c>
      <c r="J16326" s="4">
        <v>377789</v>
      </c>
      <c r="K16326" s="4">
        <v>377789</v>
      </c>
    </row>
    <row r="16327" spans="1:11" x14ac:dyDescent="0.35">
      <c r="A16327" t="s">
        <v>1461</v>
      </c>
      <c r="B16327" t="s">
        <v>2120</v>
      </c>
      <c r="C16327" t="s">
        <v>1845</v>
      </c>
      <c r="D16327" s="4">
        <v>20062</v>
      </c>
      <c r="F16327" s="4">
        <v>1240216</v>
      </c>
      <c r="I16327" s="4">
        <v>1260278</v>
      </c>
      <c r="J16327" s="4">
        <v>20062</v>
      </c>
      <c r="K16327" s="4">
        <v>20062</v>
      </c>
    </row>
    <row r="16328" spans="1:11" x14ac:dyDescent="0.35">
      <c r="A16328" t="s">
        <v>1461</v>
      </c>
      <c r="B16328" t="s">
        <v>2121</v>
      </c>
      <c r="D16328" s="4">
        <v>11836144</v>
      </c>
      <c r="E16328" s="4">
        <v>2332259</v>
      </c>
      <c r="F16328" s="4">
        <v>5255698</v>
      </c>
      <c r="G16328" s="4">
        <v>239395</v>
      </c>
      <c r="H16328" s="4">
        <v>200987</v>
      </c>
      <c r="I16328" s="4">
        <v>19864483</v>
      </c>
      <c r="J16328" s="4">
        <v>11836144</v>
      </c>
      <c r="K16328" s="4">
        <v>11836144</v>
      </c>
    </row>
    <row r="16329" spans="1:11" x14ac:dyDescent="0.35">
      <c r="A16329" t="s">
        <v>1461</v>
      </c>
      <c r="B16329" t="s">
        <v>2122</v>
      </c>
      <c r="C16329" t="s">
        <v>1846</v>
      </c>
      <c r="D16329" s="4">
        <v>10899583</v>
      </c>
      <c r="E16329" s="4">
        <v>1766800</v>
      </c>
      <c r="F16329" s="4">
        <v>3780000</v>
      </c>
      <c r="I16329" s="4">
        <v>16446384</v>
      </c>
      <c r="J16329" s="4">
        <v>10899583</v>
      </c>
      <c r="K16329" s="4">
        <v>10899583</v>
      </c>
    </row>
    <row r="16330" spans="1:11" x14ac:dyDescent="0.35">
      <c r="A16330" t="s">
        <v>1461</v>
      </c>
      <c r="B16330" t="s">
        <v>2123</v>
      </c>
      <c r="C16330" t="s">
        <v>1847</v>
      </c>
      <c r="D16330" s="4">
        <v>2742325</v>
      </c>
      <c r="F16330" s="4">
        <v>3180541</v>
      </c>
      <c r="I16330" s="4">
        <v>5922865</v>
      </c>
      <c r="J16330" s="4">
        <v>2742325</v>
      </c>
      <c r="K16330" s="4">
        <v>2742325</v>
      </c>
    </row>
    <row r="16331" spans="1:11" x14ac:dyDescent="0.35">
      <c r="A16331" t="s">
        <v>1461</v>
      </c>
      <c r="B16331" t="s">
        <v>2124</v>
      </c>
      <c r="C16331" t="s">
        <v>1848</v>
      </c>
      <c r="D16331" s="4">
        <v>13938</v>
      </c>
      <c r="I16331" s="4">
        <v>13938</v>
      </c>
      <c r="J16331" s="4">
        <v>13938</v>
      </c>
      <c r="K16331" s="4">
        <v>13938</v>
      </c>
    </row>
    <row r="16332" spans="1:11" x14ac:dyDescent="0.35">
      <c r="A16332" t="s">
        <v>1461</v>
      </c>
      <c r="B16332" t="s">
        <v>2125</v>
      </c>
      <c r="D16332" s="4">
        <v>13655846</v>
      </c>
      <c r="E16332" s="4">
        <v>1766800</v>
      </c>
      <c r="F16332" s="4">
        <v>6960541</v>
      </c>
      <c r="I16332" s="4">
        <v>22383187</v>
      </c>
      <c r="J16332" s="4">
        <v>13655846</v>
      </c>
      <c r="K16332" s="4">
        <v>13655846</v>
      </c>
    </row>
    <row r="16333" spans="1:11" x14ac:dyDescent="0.35">
      <c r="A16333" t="s">
        <v>1461</v>
      </c>
      <c r="B16333" t="s">
        <v>2126</v>
      </c>
      <c r="C16333" t="s">
        <v>1850</v>
      </c>
      <c r="F16333" s="4">
        <v>5600000</v>
      </c>
      <c r="I16333" s="4">
        <v>5600000</v>
      </c>
      <c r="J16333">
        <v>0</v>
      </c>
      <c r="K16333" s="4">
        <v>0</v>
      </c>
    </row>
    <row r="16334" spans="1:11" x14ac:dyDescent="0.35">
      <c r="A16334" t="s">
        <v>1461</v>
      </c>
      <c r="B16334" t="s">
        <v>2127</v>
      </c>
      <c r="F16334" s="4">
        <v>5600000</v>
      </c>
      <c r="I16334" s="4">
        <v>5600000</v>
      </c>
      <c r="J16334">
        <v>0</v>
      </c>
      <c r="K16334" s="4">
        <v>0</v>
      </c>
    </row>
    <row r="16335" spans="1:11" x14ac:dyDescent="0.35">
      <c r="A16335" t="s">
        <v>1461</v>
      </c>
      <c r="B16335" t="s">
        <v>2128</v>
      </c>
      <c r="C16335" t="s">
        <v>1851</v>
      </c>
      <c r="D16335" s="4">
        <v>162249</v>
      </c>
      <c r="F16335" s="4">
        <v>34277</v>
      </c>
      <c r="I16335" s="4">
        <v>196527</v>
      </c>
      <c r="J16335" s="4">
        <v>162249</v>
      </c>
      <c r="K16335" s="4">
        <v>162249</v>
      </c>
    </row>
    <row r="16336" spans="1:11" x14ac:dyDescent="0.35">
      <c r="A16336" t="s">
        <v>1461</v>
      </c>
      <c r="B16336" t="s">
        <v>2129</v>
      </c>
      <c r="C16336" t="s">
        <v>1852</v>
      </c>
      <c r="E16336" s="4">
        <v>12267</v>
      </c>
      <c r="I16336" s="4">
        <v>12267</v>
      </c>
      <c r="J16336">
        <v>0</v>
      </c>
      <c r="K16336" s="4">
        <v>0</v>
      </c>
    </row>
    <row r="16337" spans="1:11" x14ac:dyDescent="0.35">
      <c r="A16337" t="s">
        <v>1461</v>
      </c>
      <c r="B16337" t="s">
        <v>2130</v>
      </c>
      <c r="C16337" t="s">
        <v>1853</v>
      </c>
      <c r="D16337" s="4">
        <v>2544</v>
      </c>
      <c r="E16337" s="4">
        <v>32765</v>
      </c>
      <c r="I16337" s="4">
        <v>35309</v>
      </c>
      <c r="J16337" s="4">
        <v>2544</v>
      </c>
      <c r="K16337" s="4">
        <v>2544</v>
      </c>
    </row>
    <row r="16338" spans="1:11" x14ac:dyDescent="0.35">
      <c r="A16338" t="s">
        <v>1461</v>
      </c>
      <c r="B16338" t="s">
        <v>2172</v>
      </c>
      <c r="C16338" t="s">
        <v>1893</v>
      </c>
      <c r="E16338" s="4">
        <v>3584</v>
      </c>
      <c r="I16338" s="4">
        <v>3584</v>
      </c>
      <c r="J16338">
        <v>0</v>
      </c>
      <c r="K16338" s="4">
        <v>0</v>
      </c>
    </row>
    <row r="16339" spans="1:11" x14ac:dyDescent="0.35">
      <c r="A16339" t="s">
        <v>1461</v>
      </c>
      <c r="B16339" t="s">
        <v>2131</v>
      </c>
      <c r="C16339" t="s">
        <v>1854</v>
      </c>
      <c r="D16339" s="4">
        <v>739738</v>
      </c>
      <c r="I16339" s="4">
        <v>739738</v>
      </c>
      <c r="J16339" s="4">
        <v>739738</v>
      </c>
      <c r="K16339" s="4">
        <v>739738</v>
      </c>
    </row>
    <row r="16340" spans="1:11" x14ac:dyDescent="0.35">
      <c r="A16340" t="s">
        <v>1461</v>
      </c>
      <c r="B16340" t="s">
        <v>2132</v>
      </c>
      <c r="C16340" t="s">
        <v>1855</v>
      </c>
      <c r="D16340" s="4">
        <v>286302</v>
      </c>
      <c r="F16340" s="4">
        <v>16566</v>
      </c>
      <c r="I16340" s="4">
        <v>302868</v>
      </c>
      <c r="J16340" s="4">
        <v>286302</v>
      </c>
      <c r="K16340" s="4">
        <v>286302</v>
      </c>
    </row>
    <row r="16341" spans="1:11" x14ac:dyDescent="0.35">
      <c r="A16341" t="s">
        <v>1461</v>
      </c>
      <c r="B16341" t="s">
        <v>2133</v>
      </c>
      <c r="C16341" t="s">
        <v>1856</v>
      </c>
      <c r="I16341" s="4">
        <v>0</v>
      </c>
      <c r="J16341">
        <v>0</v>
      </c>
      <c r="K16341" s="4">
        <v>0</v>
      </c>
    </row>
    <row r="16342" spans="1:11" x14ac:dyDescent="0.35">
      <c r="A16342" t="s">
        <v>1461</v>
      </c>
      <c r="B16342" t="s">
        <v>2134</v>
      </c>
      <c r="C16342" t="s">
        <v>1857</v>
      </c>
      <c r="D16342" s="4">
        <v>10184</v>
      </c>
      <c r="I16342" s="4">
        <v>10184</v>
      </c>
      <c r="J16342" s="4">
        <v>10184</v>
      </c>
      <c r="K16342" s="4">
        <v>10184</v>
      </c>
    </row>
    <row r="16343" spans="1:11" x14ac:dyDescent="0.35">
      <c r="A16343" t="s">
        <v>1461</v>
      </c>
      <c r="B16343" t="s">
        <v>2135</v>
      </c>
      <c r="C16343" t="s">
        <v>1858</v>
      </c>
      <c r="F16343" s="4">
        <v>46086</v>
      </c>
      <c r="I16343" s="4">
        <v>46086</v>
      </c>
      <c r="J16343">
        <v>0</v>
      </c>
      <c r="K16343" s="4">
        <v>0</v>
      </c>
    </row>
    <row r="16344" spans="1:11" x14ac:dyDescent="0.35">
      <c r="A16344" t="s">
        <v>1461</v>
      </c>
      <c r="B16344" t="s">
        <v>2136</v>
      </c>
      <c r="C16344" t="s">
        <v>1859</v>
      </c>
      <c r="E16344" s="4">
        <v>105427</v>
      </c>
      <c r="F16344" s="4">
        <v>1750000</v>
      </c>
      <c r="I16344" s="4">
        <v>1855427</v>
      </c>
      <c r="J16344">
        <v>0</v>
      </c>
      <c r="K16344" s="4">
        <v>0</v>
      </c>
    </row>
    <row r="16345" spans="1:11" x14ac:dyDescent="0.35">
      <c r="A16345" t="s">
        <v>1461</v>
      </c>
      <c r="B16345" t="s">
        <v>2137</v>
      </c>
      <c r="C16345" t="s">
        <v>1860</v>
      </c>
      <c r="F16345" s="4">
        <v>1087030</v>
      </c>
      <c r="I16345" s="4">
        <v>1087030</v>
      </c>
      <c r="J16345">
        <v>0</v>
      </c>
      <c r="K16345" s="4">
        <v>0</v>
      </c>
    </row>
    <row r="16346" spans="1:11" x14ac:dyDescent="0.35">
      <c r="A16346" t="s">
        <v>1461</v>
      </c>
      <c r="B16346" t="s">
        <v>2138</v>
      </c>
      <c r="C16346" t="s">
        <v>1861</v>
      </c>
      <c r="D16346" s="4">
        <v>91406</v>
      </c>
      <c r="F16346" s="4">
        <v>42439</v>
      </c>
      <c r="I16346" s="4">
        <v>133845</v>
      </c>
      <c r="J16346" s="4">
        <v>91406</v>
      </c>
      <c r="K16346" s="4">
        <v>91406</v>
      </c>
    </row>
    <row r="16347" spans="1:11" x14ac:dyDescent="0.35">
      <c r="A16347" t="s">
        <v>1461</v>
      </c>
      <c r="B16347" t="s">
        <v>2139</v>
      </c>
      <c r="C16347" t="s">
        <v>1862</v>
      </c>
      <c r="E16347" s="4">
        <v>0</v>
      </c>
      <c r="F16347" s="4">
        <v>256393</v>
      </c>
      <c r="I16347" s="4">
        <v>256393</v>
      </c>
      <c r="J16347">
        <v>0</v>
      </c>
      <c r="K16347" s="4">
        <v>0</v>
      </c>
    </row>
    <row r="16348" spans="1:11" x14ac:dyDescent="0.35">
      <c r="A16348" t="s">
        <v>1461</v>
      </c>
      <c r="B16348" t="s">
        <v>2141</v>
      </c>
      <c r="D16348" s="4">
        <v>1292424</v>
      </c>
      <c r="E16348" s="4">
        <v>154043</v>
      </c>
      <c r="F16348" s="4">
        <v>3232791</v>
      </c>
      <c r="I16348" s="4">
        <v>4679258</v>
      </c>
      <c r="J16348" s="4">
        <v>1292424</v>
      </c>
      <c r="K16348" s="4">
        <v>1292424</v>
      </c>
    </row>
    <row r="16349" spans="1:11" x14ac:dyDescent="0.35">
      <c r="A16349" t="s">
        <v>1461</v>
      </c>
      <c r="B16349" t="s">
        <v>2144</v>
      </c>
      <c r="C16349" t="s">
        <v>1866</v>
      </c>
      <c r="I16349" s="4">
        <v>0</v>
      </c>
      <c r="J16349">
        <v>0</v>
      </c>
      <c r="K16349" s="4">
        <v>0</v>
      </c>
    </row>
    <row r="16350" spans="1:11" x14ac:dyDescent="0.35">
      <c r="A16350" t="s">
        <v>1461</v>
      </c>
      <c r="B16350" t="s">
        <v>2145</v>
      </c>
      <c r="C16350" t="s">
        <v>1867</v>
      </c>
      <c r="G16350" s="4">
        <v>18000</v>
      </c>
      <c r="H16350" s="4">
        <v>772558</v>
      </c>
      <c r="I16350" s="4">
        <v>790558</v>
      </c>
      <c r="J16350">
        <v>0</v>
      </c>
      <c r="K16350" s="4">
        <v>0</v>
      </c>
    </row>
    <row r="16351" spans="1:11" x14ac:dyDescent="0.35">
      <c r="A16351" t="s">
        <v>1461</v>
      </c>
      <c r="B16351" t="s">
        <v>2146</v>
      </c>
      <c r="C16351" t="s">
        <v>1868</v>
      </c>
      <c r="G16351" s="4">
        <v>42075</v>
      </c>
      <c r="H16351" s="4">
        <v>952450</v>
      </c>
      <c r="I16351" s="4">
        <v>994524</v>
      </c>
      <c r="J16351">
        <v>0</v>
      </c>
      <c r="K16351" s="4">
        <v>0</v>
      </c>
    </row>
    <row r="16352" spans="1:11" x14ac:dyDescent="0.35">
      <c r="A16352" t="s">
        <v>1461</v>
      </c>
      <c r="B16352" t="s">
        <v>2147</v>
      </c>
      <c r="C16352" t="s">
        <v>1869</v>
      </c>
      <c r="H16352" s="4">
        <v>259200</v>
      </c>
      <c r="I16352" s="4">
        <v>259200</v>
      </c>
      <c r="J16352">
        <v>0</v>
      </c>
      <c r="K16352" s="4">
        <v>0</v>
      </c>
    </row>
    <row r="16353" spans="1:11" x14ac:dyDescent="0.35">
      <c r="A16353" t="s">
        <v>1461</v>
      </c>
      <c r="B16353" t="s">
        <v>2148</v>
      </c>
      <c r="C16353" t="s">
        <v>1870</v>
      </c>
      <c r="F16353" s="4">
        <v>28378</v>
      </c>
      <c r="H16353" s="4">
        <v>2785171</v>
      </c>
      <c r="I16353" s="4">
        <v>2813549</v>
      </c>
      <c r="J16353">
        <v>0</v>
      </c>
      <c r="K16353" s="4">
        <v>0</v>
      </c>
    </row>
    <row r="16354" spans="1:11" x14ac:dyDescent="0.35">
      <c r="A16354" t="s">
        <v>1461</v>
      </c>
      <c r="B16354" t="s">
        <v>2149</v>
      </c>
      <c r="C16354" t="s">
        <v>1871</v>
      </c>
      <c r="H16354" s="4">
        <v>756216</v>
      </c>
      <c r="I16354" s="4">
        <v>756216</v>
      </c>
      <c r="J16354">
        <v>0</v>
      </c>
      <c r="K16354" s="4">
        <v>0</v>
      </c>
    </row>
    <row r="16355" spans="1:11" x14ac:dyDescent="0.35">
      <c r="A16355" t="s">
        <v>1461</v>
      </c>
      <c r="B16355" t="s">
        <v>2150</v>
      </c>
      <c r="C16355" t="s">
        <v>1872</v>
      </c>
      <c r="D16355" s="4">
        <v>343000</v>
      </c>
      <c r="I16355" s="4">
        <v>343000</v>
      </c>
      <c r="J16355" s="4">
        <v>343000</v>
      </c>
      <c r="K16355" s="4">
        <v>343000</v>
      </c>
    </row>
    <row r="16356" spans="1:11" x14ac:dyDescent="0.35">
      <c r="A16356" t="s">
        <v>1461</v>
      </c>
      <c r="B16356" t="s">
        <v>2153</v>
      </c>
      <c r="C16356" t="s">
        <v>1875</v>
      </c>
      <c r="H16356" s="4">
        <v>23248</v>
      </c>
      <c r="I16356" s="4">
        <v>23248</v>
      </c>
      <c r="J16356">
        <v>0</v>
      </c>
      <c r="K16356" s="4">
        <v>0</v>
      </c>
    </row>
    <row r="16357" spans="1:11" x14ac:dyDescent="0.35">
      <c r="A16357" t="s">
        <v>1461</v>
      </c>
      <c r="B16357" t="s">
        <v>2156</v>
      </c>
      <c r="D16357" s="4">
        <v>343000</v>
      </c>
      <c r="F16357" s="4">
        <v>28378</v>
      </c>
      <c r="G16357" s="4">
        <v>60075</v>
      </c>
      <c r="H16357" s="4">
        <v>5548843</v>
      </c>
      <c r="I16357" s="4">
        <v>5980296</v>
      </c>
      <c r="J16357" s="4">
        <v>343000</v>
      </c>
      <c r="K16357" s="4">
        <v>343000</v>
      </c>
    </row>
    <row r="16358" spans="1:11" x14ac:dyDescent="0.35">
      <c r="A16358" t="s">
        <v>1461</v>
      </c>
      <c r="B16358" t="s">
        <v>2157</v>
      </c>
      <c r="C16358" t="s">
        <v>1879</v>
      </c>
      <c r="D16358" s="4">
        <v>47372</v>
      </c>
      <c r="I16358" s="4">
        <v>47372</v>
      </c>
      <c r="J16358" s="4">
        <v>47372</v>
      </c>
      <c r="K16358" s="4">
        <v>47372</v>
      </c>
    </row>
    <row r="16359" spans="1:11" x14ac:dyDescent="0.35">
      <c r="A16359" t="s">
        <v>1461</v>
      </c>
      <c r="B16359" t="s">
        <v>2159</v>
      </c>
      <c r="C16359" t="s">
        <v>1881</v>
      </c>
      <c r="D16359" s="4">
        <v>572206</v>
      </c>
      <c r="I16359" s="4">
        <v>572206</v>
      </c>
      <c r="J16359" s="4">
        <v>572206</v>
      </c>
      <c r="K16359" s="4">
        <v>572206</v>
      </c>
    </row>
    <row r="16360" spans="1:11" x14ac:dyDescent="0.35">
      <c r="A16360" t="s">
        <v>1461</v>
      </c>
      <c r="B16360" t="s">
        <v>2163</v>
      </c>
      <c r="D16360" s="4">
        <v>619577</v>
      </c>
      <c r="I16360" s="4">
        <v>619577</v>
      </c>
      <c r="J16360" s="4">
        <v>619577</v>
      </c>
      <c r="K16360" s="4">
        <v>619577</v>
      </c>
    </row>
    <row r="16361" spans="1:11" x14ac:dyDescent="0.35">
      <c r="A16361" t="s">
        <v>1461</v>
      </c>
      <c r="B16361" t="s">
        <v>2166</v>
      </c>
      <c r="C16361" t="s">
        <v>1888</v>
      </c>
      <c r="H16361" s="4">
        <v>288000</v>
      </c>
      <c r="I16361" s="4">
        <v>288000</v>
      </c>
      <c r="J16361">
        <v>0</v>
      </c>
      <c r="K16361" s="4">
        <v>0</v>
      </c>
    </row>
    <row r="16362" spans="1:11" x14ac:dyDescent="0.35">
      <c r="A16362" t="s">
        <v>1461</v>
      </c>
      <c r="B16362" t="s">
        <v>2167</v>
      </c>
      <c r="C16362" t="s">
        <v>1889</v>
      </c>
      <c r="H16362" s="4">
        <v>105000</v>
      </c>
      <c r="I16362" s="4">
        <v>105000</v>
      </c>
      <c r="J16362">
        <v>0</v>
      </c>
      <c r="K16362" s="4">
        <v>0</v>
      </c>
    </row>
    <row r="16363" spans="1:11" x14ac:dyDescent="0.35">
      <c r="A16363" t="s">
        <v>1461</v>
      </c>
      <c r="B16363" t="s">
        <v>2168</v>
      </c>
      <c r="C16363" t="s">
        <v>1890</v>
      </c>
      <c r="H16363" s="4">
        <v>60000</v>
      </c>
      <c r="I16363" s="4">
        <v>60000</v>
      </c>
      <c r="J16363">
        <v>0</v>
      </c>
      <c r="K16363" s="4">
        <v>0</v>
      </c>
    </row>
    <row r="16364" spans="1:11" x14ac:dyDescent="0.35">
      <c r="A16364" t="s">
        <v>1461</v>
      </c>
      <c r="B16364" t="s">
        <v>2169</v>
      </c>
      <c r="H16364" s="4">
        <v>453000</v>
      </c>
      <c r="I16364" s="4">
        <v>453000</v>
      </c>
      <c r="J16364">
        <v>0</v>
      </c>
      <c r="K16364" s="4">
        <v>0</v>
      </c>
    </row>
    <row r="16365" spans="1:11" x14ac:dyDescent="0.35">
      <c r="A16365" t="s">
        <v>1461</v>
      </c>
      <c r="B16365" t="s">
        <v>2170</v>
      </c>
      <c r="D16365" s="4">
        <v>27746992</v>
      </c>
      <c r="E16365" s="4">
        <v>4253102</v>
      </c>
      <c r="F16365" s="4">
        <v>21077408</v>
      </c>
      <c r="G16365" s="4">
        <v>299469</v>
      </c>
      <c r="H16365" s="4">
        <v>6202830</v>
      </c>
      <c r="I16365" s="4">
        <v>59579801</v>
      </c>
      <c r="J16365" s="4">
        <f>SUM(D16365,E16365)</f>
        <v>32000094</v>
      </c>
      <c r="K16365" s="4">
        <v>27746992</v>
      </c>
    </row>
    <row r="16366" spans="1:11" x14ac:dyDescent="0.35">
      <c r="A16366" t="s">
        <v>1466</v>
      </c>
      <c r="B16366" t="s">
        <v>2118</v>
      </c>
      <c r="C16366" t="s">
        <v>1843</v>
      </c>
      <c r="D16366" s="4">
        <v>1604174</v>
      </c>
      <c r="I16366" s="4">
        <v>1604174</v>
      </c>
      <c r="J16366" s="4">
        <v>1604174</v>
      </c>
      <c r="K16366" s="4">
        <v>1604174</v>
      </c>
    </row>
    <row r="16367" spans="1:11" x14ac:dyDescent="0.35">
      <c r="A16367" t="s">
        <v>1466</v>
      </c>
      <c r="B16367" t="s">
        <v>2119</v>
      </c>
      <c r="C16367" t="s">
        <v>1844</v>
      </c>
      <c r="D16367" s="4">
        <v>9439</v>
      </c>
      <c r="F16367" s="4">
        <v>57525</v>
      </c>
      <c r="H16367" s="4">
        <v>104298</v>
      </c>
      <c r="I16367" s="4">
        <v>171262</v>
      </c>
      <c r="J16367" s="4">
        <v>9439</v>
      </c>
      <c r="K16367" s="4">
        <v>9439</v>
      </c>
    </row>
    <row r="16368" spans="1:11" x14ac:dyDescent="0.35">
      <c r="A16368" t="s">
        <v>1466</v>
      </c>
      <c r="B16368" t="s">
        <v>2120</v>
      </c>
      <c r="C16368" t="s">
        <v>1845</v>
      </c>
      <c r="H16368" s="4">
        <v>115300</v>
      </c>
      <c r="I16368" s="4">
        <v>115300</v>
      </c>
      <c r="J16368">
        <v>0</v>
      </c>
      <c r="K16368" s="4">
        <v>0</v>
      </c>
    </row>
    <row r="16369" spans="1:11" x14ac:dyDescent="0.35">
      <c r="A16369" t="s">
        <v>1466</v>
      </c>
      <c r="B16369" t="s">
        <v>2121</v>
      </c>
      <c r="D16369" s="4">
        <v>1613613</v>
      </c>
      <c r="F16369" s="4">
        <v>57525</v>
      </c>
      <c r="H16369" s="4">
        <v>219598</v>
      </c>
      <c r="I16369" s="4">
        <v>1890737</v>
      </c>
      <c r="J16369" s="4">
        <v>1613613</v>
      </c>
      <c r="K16369" s="4">
        <v>1613613</v>
      </c>
    </row>
    <row r="16370" spans="1:11" x14ac:dyDescent="0.35">
      <c r="A16370" t="s">
        <v>1466</v>
      </c>
      <c r="B16370" t="s">
        <v>2122</v>
      </c>
      <c r="C16370" t="s">
        <v>1846</v>
      </c>
      <c r="D16370" s="4">
        <v>1066840</v>
      </c>
      <c r="E16370" s="4">
        <v>323455</v>
      </c>
      <c r="F16370" s="4">
        <v>420000</v>
      </c>
      <c r="I16370" s="4">
        <v>1810295</v>
      </c>
      <c r="J16370" s="4">
        <v>1066840</v>
      </c>
      <c r="K16370" s="4">
        <v>1066840</v>
      </c>
    </row>
    <row r="16371" spans="1:11" x14ac:dyDescent="0.35">
      <c r="A16371" t="s">
        <v>1466</v>
      </c>
      <c r="B16371" t="s">
        <v>2123</v>
      </c>
      <c r="C16371" t="s">
        <v>1847</v>
      </c>
      <c r="D16371" s="4">
        <v>299729</v>
      </c>
      <c r="H16371" s="4">
        <v>275000</v>
      </c>
      <c r="I16371" s="4">
        <v>574729</v>
      </c>
      <c r="J16371" s="4">
        <v>299729</v>
      </c>
      <c r="K16371" s="4">
        <v>299729</v>
      </c>
    </row>
    <row r="16372" spans="1:11" x14ac:dyDescent="0.35">
      <c r="A16372" t="s">
        <v>1466</v>
      </c>
      <c r="B16372" t="s">
        <v>2124</v>
      </c>
      <c r="C16372" t="s">
        <v>1848</v>
      </c>
      <c r="D16372" s="4">
        <v>856</v>
      </c>
      <c r="I16372" s="4">
        <v>856</v>
      </c>
      <c r="J16372" s="4">
        <v>856</v>
      </c>
      <c r="K16372" s="4">
        <v>856</v>
      </c>
    </row>
    <row r="16373" spans="1:11" x14ac:dyDescent="0.35">
      <c r="A16373" t="s">
        <v>1466</v>
      </c>
      <c r="B16373" t="s">
        <v>2125</v>
      </c>
      <c r="D16373" s="4">
        <v>1367425</v>
      </c>
      <c r="E16373" s="4">
        <v>323455</v>
      </c>
      <c r="F16373" s="4">
        <v>420000</v>
      </c>
      <c r="H16373" s="4">
        <v>275000</v>
      </c>
      <c r="I16373" s="4">
        <v>2385880</v>
      </c>
      <c r="J16373" s="4">
        <v>1367425</v>
      </c>
      <c r="K16373" s="4">
        <v>1367425</v>
      </c>
    </row>
    <row r="16374" spans="1:11" x14ac:dyDescent="0.35">
      <c r="A16374" t="s">
        <v>1466</v>
      </c>
      <c r="B16374" t="s">
        <v>2128</v>
      </c>
      <c r="C16374" t="s">
        <v>1851</v>
      </c>
      <c r="F16374" s="4">
        <v>17815</v>
      </c>
      <c r="I16374" s="4">
        <v>17815</v>
      </c>
      <c r="J16374">
        <v>0</v>
      </c>
      <c r="K16374" s="4">
        <v>0</v>
      </c>
    </row>
    <row r="16375" spans="1:11" x14ac:dyDescent="0.35">
      <c r="A16375" t="s">
        <v>1466</v>
      </c>
      <c r="B16375" t="s">
        <v>2130</v>
      </c>
      <c r="C16375" t="s">
        <v>1853</v>
      </c>
      <c r="E16375" s="4">
        <v>28422</v>
      </c>
      <c r="I16375" s="4">
        <v>28422</v>
      </c>
      <c r="J16375">
        <v>0</v>
      </c>
      <c r="K16375" s="4">
        <v>0</v>
      </c>
    </row>
    <row r="16376" spans="1:11" x14ac:dyDescent="0.35">
      <c r="A16376" t="s">
        <v>1466</v>
      </c>
      <c r="B16376" t="s">
        <v>2172</v>
      </c>
      <c r="C16376" t="s">
        <v>1893</v>
      </c>
      <c r="F16376" s="4">
        <v>1195</v>
      </c>
      <c r="I16376" s="4">
        <v>1195</v>
      </c>
      <c r="J16376">
        <v>0</v>
      </c>
      <c r="K16376" s="4">
        <v>0</v>
      </c>
    </row>
    <row r="16377" spans="1:11" x14ac:dyDescent="0.35">
      <c r="A16377" t="s">
        <v>1466</v>
      </c>
      <c r="B16377" t="s">
        <v>2131</v>
      </c>
      <c r="C16377" t="s">
        <v>1854</v>
      </c>
      <c r="F16377" s="4">
        <v>127773</v>
      </c>
      <c r="I16377" s="4">
        <v>127773</v>
      </c>
      <c r="J16377">
        <v>0</v>
      </c>
      <c r="K16377" s="4">
        <v>0</v>
      </c>
    </row>
    <row r="16378" spans="1:11" x14ac:dyDescent="0.35">
      <c r="A16378" t="s">
        <v>1466</v>
      </c>
      <c r="B16378" t="s">
        <v>2132</v>
      </c>
      <c r="C16378" t="s">
        <v>1855</v>
      </c>
      <c r="F16378" s="4">
        <v>59053</v>
      </c>
      <c r="I16378" s="4">
        <v>59053</v>
      </c>
      <c r="J16378">
        <v>0</v>
      </c>
      <c r="K16378" s="4">
        <v>0</v>
      </c>
    </row>
    <row r="16379" spans="1:11" x14ac:dyDescent="0.35">
      <c r="A16379" t="s">
        <v>1466</v>
      </c>
      <c r="B16379" t="s">
        <v>2133</v>
      </c>
      <c r="C16379" t="s">
        <v>1856</v>
      </c>
      <c r="I16379" s="4">
        <v>0</v>
      </c>
      <c r="J16379">
        <v>0</v>
      </c>
      <c r="K16379" s="4">
        <v>0</v>
      </c>
    </row>
    <row r="16380" spans="1:11" x14ac:dyDescent="0.35">
      <c r="A16380" t="s">
        <v>1466</v>
      </c>
      <c r="B16380" t="s">
        <v>2134</v>
      </c>
      <c r="C16380" t="s">
        <v>1857</v>
      </c>
      <c r="D16380" s="4">
        <v>679</v>
      </c>
      <c r="I16380" s="4">
        <v>679</v>
      </c>
      <c r="J16380" s="4">
        <v>679</v>
      </c>
      <c r="K16380" s="4">
        <v>679</v>
      </c>
    </row>
    <row r="16381" spans="1:11" x14ac:dyDescent="0.35">
      <c r="A16381" t="s">
        <v>1466</v>
      </c>
      <c r="B16381" t="s">
        <v>2135</v>
      </c>
      <c r="C16381" t="s">
        <v>1858</v>
      </c>
      <c r="F16381" s="4">
        <v>4022</v>
      </c>
      <c r="I16381" s="4">
        <v>4022</v>
      </c>
      <c r="J16381">
        <v>0</v>
      </c>
      <c r="K16381" s="4">
        <v>0</v>
      </c>
    </row>
    <row r="16382" spans="1:11" x14ac:dyDescent="0.35">
      <c r="A16382" t="s">
        <v>1466</v>
      </c>
      <c r="B16382" t="s">
        <v>2136</v>
      </c>
      <c r="C16382" t="s">
        <v>1859</v>
      </c>
      <c r="F16382" s="4">
        <v>225000</v>
      </c>
      <c r="I16382" s="4">
        <v>225000</v>
      </c>
      <c r="J16382">
        <v>0</v>
      </c>
      <c r="K16382" s="4">
        <v>0</v>
      </c>
    </row>
    <row r="16383" spans="1:11" x14ac:dyDescent="0.35">
      <c r="A16383" t="s">
        <v>1466</v>
      </c>
      <c r="B16383" t="s">
        <v>2137</v>
      </c>
      <c r="C16383" t="s">
        <v>1860</v>
      </c>
      <c r="F16383" s="4">
        <v>108703</v>
      </c>
      <c r="I16383" s="4">
        <v>108703</v>
      </c>
      <c r="J16383">
        <v>0</v>
      </c>
      <c r="K16383" s="4">
        <v>0</v>
      </c>
    </row>
    <row r="16384" spans="1:11" x14ac:dyDescent="0.35">
      <c r="A16384" t="s">
        <v>1466</v>
      </c>
      <c r="B16384" t="s">
        <v>2138</v>
      </c>
      <c r="C16384" t="s">
        <v>1861</v>
      </c>
      <c r="D16384" s="4">
        <v>467</v>
      </c>
      <c r="F16384" s="4">
        <v>9794</v>
      </c>
      <c r="I16384" s="4">
        <v>10260</v>
      </c>
      <c r="J16384" s="4">
        <v>467</v>
      </c>
      <c r="K16384" s="4">
        <v>467</v>
      </c>
    </row>
    <row r="16385" spans="1:11" x14ac:dyDescent="0.35">
      <c r="A16385" t="s">
        <v>1466</v>
      </c>
      <c r="B16385" t="s">
        <v>2139</v>
      </c>
      <c r="C16385" t="s">
        <v>1862</v>
      </c>
      <c r="E16385" s="4">
        <v>0</v>
      </c>
      <c r="F16385" s="4">
        <v>85464</v>
      </c>
      <c r="I16385" s="4">
        <v>85464</v>
      </c>
      <c r="J16385">
        <v>0</v>
      </c>
      <c r="K16385" s="4">
        <v>0</v>
      </c>
    </row>
    <row r="16386" spans="1:11" x14ac:dyDescent="0.35">
      <c r="A16386" t="s">
        <v>1466</v>
      </c>
      <c r="B16386" t="s">
        <v>2141</v>
      </c>
      <c r="D16386" s="4">
        <v>1146</v>
      </c>
      <c r="E16386" s="4">
        <v>28422</v>
      </c>
      <c r="F16386" s="4">
        <v>638819</v>
      </c>
      <c r="I16386" s="4">
        <v>668386</v>
      </c>
      <c r="J16386" s="4">
        <v>1146</v>
      </c>
      <c r="K16386" s="4">
        <v>1146</v>
      </c>
    </row>
    <row r="16387" spans="1:11" x14ac:dyDescent="0.35">
      <c r="A16387" t="s">
        <v>1466</v>
      </c>
      <c r="B16387" t="s">
        <v>2144</v>
      </c>
      <c r="C16387" t="s">
        <v>1866</v>
      </c>
      <c r="I16387" s="4">
        <v>0</v>
      </c>
      <c r="J16387">
        <v>0</v>
      </c>
      <c r="K16387" s="4">
        <v>0</v>
      </c>
    </row>
    <row r="16388" spans="1:11" x14ac:dyDescent="0.35">
      <c r="A16388" t="s">
        <v>1466</v>
      </c>
      <c r="B16388" t="s">
        <v>2145</v>
      </c>
      <c r="C16388" t="s">
        <v>1867</v>
      </c>
      <c r="G16388" s="4">
        <v>4500</v>
      </c>
      <c r="H16388" s="4">
        <v>45724</v>
      </c>
      <c r="I16388" s="4">
        <v>50224</v>
      </c>
      <c r="J16388">
        <v>0</v>
      </c>
      <c r="K16388" s="4">
        <v>0</v>
      </c>
    </row>
    <row r="16389" spans="1:11" x14ac:dyDescent="0.35">
      <c r="A16389" t="s">
        <v>1466</v>
      </c>
      <c r="B16389" t="s">
        <v>2146</v>
      </c>
      <c r="C16389" t="s">
        <v>1868</v>
      </c>
      <c r="H16389" s="4">
        <v>143774</v>
      </c>
      <c r="I16389" s="4">
        <v>143774</v>
      </c>
      <c r="J16389">
        <v>0</v>
      </c>
      <c r="K16389" s="4">
        <v>0</v>
      </c>
    </row>
    <row r="16390" spans="1:11" x14ac:dyDescent="0.35">
      <c r="A16390" t="s">
        <v>1466</v>
      </c>
      <c r="B16390" t="s">
        <v>2147</v>
      </c>
      <c r="C16390" t="s">
        <v>1869</v>
      </c>
      <c r="H16390" s="4">
        <v>48000</v>
      </c>
      <c r="I16390" s="4">
        <v>48000</v>
      </c>
      <c r="J16390">
        <v>0</v>
      </c>
      <c r="K16390" s="4">
        <v>0</v>
      </c>
    </row>
    <row r="16391" spans="1:11" x14ac:dyDescent="0.35">
      <c r="A16391" t="s">
        <v>1466</v>
      </c>
      <c r="B16391" t="s">
        <v>2148</v>
      </c>
      <c r="C16391" t="s">
        <v>1870</v>
      </c>
      <c r="H16391" s="4">
        <v>295113</v>
      </c>
      <c r="I16391" s="4">
        <v>295113</v>
      </c>
      <c r="J16391">
        <v>0</v>
      </c>
      <c r="K16391" s="4">
        <v>0</v>
      </c>
    </row>
    <row r="16392" spans="1:11" x14ac:dyDescent="0.35">
      <c r="A16392" t="s">
        <v>1466</v>
      </c>
      <c r="B16392" t="s">
        <v>2149</v>
      </c>
      <c r="C16392" t="s">
        <v>1871</v>
      </c>
      <c r="F16392" s="4">
        <v>140000</v>
      </c>
      <c r="H16392" s="4">
        <v>11243</v>
      </c>
      <c r="I16392" s="4">
        <v>151243</v>
      </c>
      <c r="J16392">
        <v>0</v>
      </c>
      <c r="K16392" s="4">
        <v>0</v>
      </c>
    </row>
    <row r="16393" spans="1:11" x14ac:dyDescent="0.35">
      <c r="A16393" t="s">
        <v>1466</v>
      </c>
      <c r="B16393" t="s">
        <v>2150</v>
      </c>
      <c r="C16393" t="s">
        <v>1872</v>
      </c>
      <c r="D16393" s="4">
        <v>49000</v>
      </c>
      <c r="I16393" s="4">
        <v>49000</v>
      </c>
      <c r="J16393" s="4">
        <v>49000</v>
      </c>
      <c r="K16393" s="4">
        <v>49000</v>
      </c>
    </row>
    <row r="16394" spans="1:11" x14ac:dyDescent="0.35">
      <c r="A16394" t="s">
        <v>1466</v>
      </c>
      <c r="B16394" t="s">
        <v>2153</v>
      </c>
      <c r="C16394" t="s">
        <v>1875</v>
      </c>
      <c r="D16394" s="4">
        <v>0</v>
      </c>
      <c r="H16394" s="4">
        <v>3487</v>
      </c>
      <c r="I16394" s="4">
        <v>3487</v>
      </c>
      <c r="J16394" s="4">
        <v>0</v>
      </c>
      <c r="K16394" s="4">
        <v>0</v>
      </c>
    </row>
    <row r="16395" spans="1:11" x14ac:dyDescent="0.35">
      <c r="A16395" t="s">
        <v>1466</v>
      </c>
      <c r="B16395" t="s">
        <v>2156</v>
      </c>
      <c r="D16395" s="4">
        <v>49000</v>
      </c>
      <c r="F16395" s="4">
        <v>140000</v>
      </c>
      <c r="G16395" s="4">
        <v>4500</v>
      </c>
      <c r="H16395" s="4">
        <v>547342</v>
      </c>
      <c r="I16395" s="4">
        <v>740842</v>
      </c>
      <c r="J16395" s="4">
        <v>49000</v>
      </c>
      <c r="K16395" s="4">
        <v>49000</v>
      </c>
    </row>
    <row r="16396" spans="1:11" x14ac:dyDescent="0.35">
      <c r="A16396" t="s">
        <v>1466</v>
      </c>
      <c r="B16396" t="s">
        <v>2157</v>
      </c>
      <c r="C16396" t="s">
        <v>1879</v>
      </c>
      <c r="D16396" s="4">
        <v>38701</v>
      </c>
      <c r="I16396" s="4">
        <v>38701</v>
      </c>
      <c r="J16396" s="4">
        <v>38701</v>
      </c>
      <c r="K16396" s="4">
        <v>38701</v>
      </c>
    </row>
    <row r="16397" spans="1:11" x14ac:dyDescent="0.35">
      <c r="A16397" t="s">
        <v>1466</v>
      </c>
      <c r="B16397" t="s">
        <v>2159</v>
      </c>
      <c r="C16397" t="s">
        <v>1881</v>
      </c>
      <c r="D16397" s="4">
        <v>57201</v>
      </c>
      <c r="I16397" s="4">
        <v>57201</v>
      </c>
      <c r="J16397" s="4">
        <v>57201</v>
      </c>
      <c r="K16397" s="4">
        <v>57201</v>
      </c>
    </row>
    <row r="16398" spans="1:11" x14ac:dyDescent="0.35">
      <c r="A16398" t="s">
        <v>1466</v>
      </c>
      <c r="B16398" t="s">
        <v>2163</v>
      </c>
      <c r="D16398" s="4">
        <v>95902</v>
      </c>
      <c r="I16398" s="4">
        <v>95902</v>
      </c>
      <c r="J16398" s="4">
        <v>95902</v>
      </c>
      <c r="K16398" s="4">
        <v>95902</v>
      </c>
    </row>
    <row r="16399" spans="1:11" x14ac:dyDescent="0.35">
      <c r="A16399" t="s">
        <v>1466</v>
      </c>
      <c r="B16399" t="s">
        <v>2166</v>
      </c>
      <c r="C16399" t="s">
        <v>1888</v>
      </c>
      <c r="H16399" s="4">
        <v>144000</v>
      </c>
      <c r="I16399" s="4">
        <v>144000</v>
      </c>
      <c r="J16399">
        <v>0</v>
      </c>
      <c r="K16399" s="4">
        <v>0</v>
      </c>
    </row>
    <row r="16400" spans="1:11" x14ac:dyDescent="0.35">
      <c r="A16400" t="s">
        <v>1466</v>
      </c>
      <c r="B16400" t="s">
        <v>2167</v>
      </c>
      <c r="C16400" t="s">
        <v>1889</v>
      </c>
      <c r="H16400" s="4">
        <v>105000</v>
      </c>
      <c r="I16400" s="4">
        <v>105000</v>
      </c>
      <c r="J16400">
        <v>0</v>
      </c>
      <c r="K16400" s="4">
        <v>0</v>
      </c>
    </row>
    <row r="16401" spans="1:11" x14ac:dyDescent="0.35">
      <c r="A16401" t="s">
        <v>1466</v>
      </c>
      <c r="B16401" t="s">
        <v>2168</v>
      </c>
      <c r="C16401" t="s">
        <v>1890</v>
      </c>
      <c r="H16401" s="4">
        <v>18750</v>
      </c>
      <c r="I16401" s="4">
        <v>18750</v>
      </c>
      <c r="J16401">
        <v>0</v>
      </c>
      <c r="K16401" s="4">
        <v>0</v>
      </c>
    </row>
    <row r="16402" spans="1:11" x14ac:dyDescent="0.35">
      <c r="A16402" t="s">
        <v>1466</v>
      </c>
      <c r="B16402" t="s">
        <v>2169</v>
      </c>
      <c r="H16402" s="4">
        <v>267750</v>
      </c>
      <c r="I16402" s="4">
        <v>267750</v>
      </c>
      <c r="J16402">
        <v>0</v>
      </c>
      <c r="K16402" s="4">
        <v>0</v>
      </c>
    </row>
    <row r="16403" spans="1:11" x14ac:dyDescent="0.35">
      <c r="A16403" t="s">
        <v>1466</v>
      </c>
      <c r="B16403" t="s">
        <v>2170</v>
      </c>
      <c r="D16403" s="4">
        <v>3127086</v>
      </c>
      <c r="E16403" s="4">
        <v>351876</v>
      </c>
      <c r="F16403" s="4">
        <v>1256345</v>
      </c>
      <c r="G16403" s="4">
        <v>4500</v>
      </c>
      <c r="H16403" s="4">
        <v>1309690</v>
      </c>
      <c r="I16403" s="4">
        <v>6049497</v>
      </c>
      <c r="J16403" s="4">
        <f>SUM(D16403,E16403)</f>
        <v>3478962</v>
      </c>
      <c r="K16403" s="4">
        <v>3127086</v>
      </c>
    </row>
    <row r="16404" spans="1:11" x14ac:dyDescent="0.35">
      <c r="A16404" t="s">
        <v>1469</v>
      </c>
      <c r="B16404" t="s">
        <v>2118</v>
      </c>
      <c r="C16404" t="s">
        <v>1843</v>
      </c>
      <c r="D16404" s="4">
        <v>6525378</v>
      </c>
      <c r="F16404" s="4">
        <v>3910200</v>
      </c>
      <c r="I16404" s="4">
        <v>10435578</v>
      </c>
      <c r="J16404" s="4">
        <v>6525378</v>
      </c>
      <c r="K16404" s="4">
        <v>6525378</v>
      </c>
    </row>
    <row r="16405" spans="1:11" x14ac:dyDescent="0.35">
      <c r="A16405" t="s">
        <v>1469</v>
      </c>
      <c r="B16405" t="s">
        <v>2119</v>
      </c>
      <c r="C16405" t="s">
        <v>1844</v>
      </c>
      <c r="D16405" s="4">
        <v>888637</v>
      </c>
      <c r="E16405" s="4">
        <v>135812</v>
      </c>
      <c r="H16405" s="4">
        <v>70650</v>
      </c>
      <c r="I16405" s="4">
        <v>1095099</v>
      </c>
      <c r="J16405" s="4">
        <v>888637</v>
      </c>
      <c r="K16405" s="4">
        <v>888637</v>
      </c>
    </row>
    <row r="16406" spans="1:11" x14ac:dyDescent="0.35">
      <c r="A16406" t="s">
        <v>1469</v>
      </c>
      <c r="B16406" t="s">
        <v>2120</v>
      </c>
      <c r="C16406" t="s">
        <v>1845</v>
      </c>
      <c r="D16406" s="4">
        <v>519309</v>
      </c>
      <c r="I16406" s="4">
        <v>519309</v>
      </c>
      <c r="J16406" s="4">
        <v>519309</v>
      </c>
      <c r="K16406" s="4">
        <v>519309</v>
      </c>
    </row>
    <row r="16407" spans="1:11" x14ac:dyDescent="0.35">
      <c r="A16407" t="s">
        <v>1469</v>
      </c>
      <c r="B16407" t="s">
        <v>2121</v>
      </c>
      <c r="D16407" s="4">
        <v>7933324</v>
      </c>
      <c r="E16407" s="4">
        <v>135812</v>
      </c>
      <c r="F16407" s="4">
        <v>3910200</v>
      </c>
      <c r="H16407" s="4">
        <v>70650</v>
      </c>
      <c r="I16407" s="4">
        <v>12049986</v>
      </c>
      <c r="J16407" s="4">
        <v>7933324</v>
      </c>
      <c r="K16407" s="4">
        <v>7933324</v>
      </c>
    </row>
    <row r="16408" spans="1:11" x14ac:dyDescent="0.35">
      <c r="A16408" t="s">
        <v>1469</v>
      </c>
      <c r="B16408" t="s">
        <v>2122</v>
      </c>
      <c r="C16408" t="s">
        <v>1846</v>
      </c>
      <c r="D16408" s="4">
        <v>3100979</v>
      </c>
      <c r="I16408" s="4">
        <v>3100979</v>
      </c>
      <c r="J16408" s="4">
        <v>3100979</v>
      </c>
      <c r="K16408" s="4">
        <v>3100979</v>
      </c>
    </row>
    <row r="16409" spans="1:11" x14ac:dyDescent="0.35">
      <c r="A16409" t="s">
        <v>1469</v>
      </c>
      <c r="B16409" t="s">
        <v>2123</v>
      </c>
      <c r="C16409" t="s">
        <v>1847</v>
      </c>
      <c r="D16409" s="4">
        <v>3060353</v>
      </c>
      <c r="I16409" s="4">
        <v>3060353</v>
      </c>
      <c r="J16409" s="4">
        <v>3060353</v>
      </c>
      <c r="K16409" s="4">
        <v>3060353</v>
      </c>
    </row>
    <row r="16410" spans="1:11" x14ac:dyDescent="0.35">
      <c r="A16410" t="s">
        <v>1469</v>
      </c>
      <c r="B16410" t="s">
        <v>2124</v>
      </c>
      <c r="C16410" t="s">
        <v>1848</v>
      </c>
      <c r="D16410" s="4">
        <v>7278</v>
      </c>
      <c r="I16410" s="4">
        <v>7278</v>
      </c>
      <c r="J16410" s="4">
        <v>7278</v>
      </c>
      <c r="K16410" s="4">
        <v>7278</v>
      </c>
    </row>
    <row r="16411" spans="1:11" x14ac:dyDescent="0.35">
      <c r="A16411" t="s">
        <v>1469</v>
      </c>
      <c r="B16411" t="s">
        <v>2125</v>
      </c>
      <c r="D16411" s="4">
        <v>6168610</v>
      </c>
      <c r="I16411" s="4">
        <v>6168610</v>
      </c>
      <c r="J16411" s="4">
        <v>6168610</v>
      </c>
      <c r="K16411" s="4">
        <v>6168610</v>
      </c>
    </row>
    <row r="16412" spans="1:11" x14ac:dyDescent="0.35">
      <c r="A16412" t="s">
        <v>1469</v>
      </c>
      <c r="B16412" t="s">
        <v>2175</v>
      </c>
      <c r="C16412" t="s">
        <v>1896</v>
      </c>
      <c r="D16412" s="4">
        <v>32748</v>
      </c>
      <c r="I16412" s="4">
        <v>32748</v>
      </c>
      <c r="J16412" s="4">
        <v>32748</v>
      </c>
      <c r="K16412" s="4">
        <v>32748</v>
      </c>
    </row>
    <row r="16413" spans="1:11" x14ac:dyDescent="0.35">
      <c r="A16413" t="s">
        <v>1469</v>
      </c>
      <c r="B16413" t="s">
        <v>2126</v>
      </c>
      <c r="C16413" t="s">
        <v>1850</v>
      </c>
      <c r="D16413" s="4">
        <v>1600000</v>
      </c>
      <c r="I16413" s="4">
        <v>1600000</v>
      </c>
      <c r="J16413" s="4">
        <v>1600000</v>
      </c>
      <c r="K16413" s="4">
        <v>1600000</v>
      </c>
    </row>
    <row r="16414" spans="1:11" x14ac:dyDescent="0.35">
      <c r="A16414" t="s">
        <v>1469</v>
      </c>
      <c r="B16414" t="s">
        <v>2127</v>
      </c>
      <c r="D16414" s="4">
        <v>1632748</v>
      </c>
      <c r="I16414" s="4">
        <v>1632748</v>
      </c>
      <c r="J16414" s="4">
        <v>1632748</v>
      </c>
      <c r="K16414" s="4">
        <v>1632748</v>
      </c>
    </row>
    <row r="16415" spans="1:11" x14ac:dyDescent="0.35">
      <c r="A16415" t="s">
        <v>1469</v>
      </c>
      <c r="B16415" t="s">
        <v>2128</v>
      </c>
      <c r="C16415" t="s">
        <v>1851</v>
      </c>
      <c r="D16415" s="4">
        <v>232901</v>
      </c>
      <c r="I16415" s="4">
        <v>232901</v>
      </c>
      <c r="J16415" s="4">
        <v>232901</v>
      </c>
      <c r="K16415" s="4">
        <v>232901</v>
      </c>
    </row>
    <row r="16416" spans="1:11" x14ac:dyDescent="0.35">
      <c r="A16416" t="s">
        <v>1469</v>
      </c>
      <c r="B16416" t="s">
        <v>2129</v>
      </c>
      <c r="C16416" t="s">
        <v>1852</v>
      </c>
      <c r="D16416" s="4">
        <v>11928</v>
      </c>
      <c r="E16416" s="4">
        <v>22365</v>
      </c>
      <c r="I16416" s="4">
        <v>34293</v>
      </c>
      <c r="J16416" s="4">
        <v>11928</v>
      </c>
      <c r="K16416" s="4">
        <v>11928</v>
      </c>
    </row>
    <row r="16417" spans="1:11" x14ac:dyDescent="0.35">
      <c r="A16417" t="s">
        <v>1469</v>
      </c>
      <c r="B16417" t="s">
        <v>2130</v>
      </c>
      <c r="C16417" t="s">
        <v>1853</v>
      </c>
      <c r="D16417" s="4">
        <v>1539</v>
      </c>
      <c r="E16417" s="4">
        <v>2309</v>
      </c>
      <c r="I16417" s="4">
        <v>3848</v>
      </c>
      <c r="J16417" s="4">
        <v>1539</v>
      </c>
      <c r="K16417" s="4">
        <v>1539</v>
      </c>
    </row>
    <row r="16418" spans="1:11" x14ac:dyDescent="0.35">
      <c r="A16418" t="s">
        <v>1469</v>
      </c>
      <c r="B16418" t="s">
        <v>2131</v>
      </c>
      <c r="C16418" t="s">
        <v>1854</v>
      </c>
      <c r="D16418" s="4">
        <v>67249</v>
      </c>
      <c r="I16418" s="4">
        <v>67249</v>
      </c>
      <c r="J16418" s="4">
        <v>67249</v>
      </c>
      <c r="K16418" s="4">
        <v>67249</v>
      </c>
    </row>
    <row r="16419" spans="1:11" x14ac:dyDescent="0.35">
      <c r="A16419" t="s">
        <v>1469</v>
      </c>
      <c r="B16419" t="s">
        <v>2132</v>
      </c>
      <c r="C16419" t="s">
        <v>1855</v>
      </c>
      <c r="D16419" s="4">
        <v>11871</v>
      </c>
      <c r="F16419" s="4">
        <v>138352</v>
      </c>
      <c r="I16419" s="4">
        <v>150223</v>
      </c>
      <c r="J16419" s="4">
        <v>11871</v>
      </c>
      <c r="K16419" s="4">
        <v>11871</v>
      </c>
    </row>
    <row r="16420" spans="1:11" x14ac:dyDescent="0.35">
      <c r="A16420" t="s">
        <v>1469</v>
      </c>
      <c r="B16420" t="s">
        <v>2133</v>
      </c>
      <c r="C16420" t="s">
        <v>1856</v>
      </c>
      <c r="D16420" s="4">
        <v>6368</v>
      </c>
      <c r="I16420" s="4">
        <v>6368</v>
      </c>
      <c r="J16420" s="4">
        <v>6368</v>
      </c>
      <c r="K16420" s="4">
        <v>6368</v>
      </c>
    </row>
    <row r="16421" spans="1:11" x14ac:dyDescent="0.35">
      <c r="A16421" t="s">
        <v>1469</v>
      </c>
      <c r="B16421" t="s">
        <v>2134</v>
      </c>
      <c r="C16421" t="s">
        <v>1857</v>
      </c>
      <c r="D16421" s="4">
        <v>9506</v>
      </c>
      <c r="I16421" s="4">
        <v>9506</v>
      </c>
      <c r="J16421" s="4">
        <v>9506</v>
      </c>
      <c r="K16421" s="4">
        <v>9506</v>
      </c>
    </row>
    <row r="16422" spans="1:11" x14ac:dyDescent="0.35">
      <c r="A16422" t="s">
        <v>1469</v>
      </c>
      <c r="B16422" t="s">
        <v>2135</v>
      </c>
      <c r="C16422" t="s">
        <v>1858</v>
      </c>
      <c r="D16422" s="4">
        <v>16088</v>
      </c>
      <c r="I16422" s="4">
        <v>16088</v>
      </c>
      <c r="J16422" s="4">
        <v>16088</v>
      </c>
      <c r="K16422" s="4">
        <v>16088</v>
      </c>
    </row>
    <row r="16423" spans="1:11" x14ac:dyDescent="0.35">
      <c r="A16423" t="s">
        <v>1469</v>
      </c>
      <c r="B16423" t="s">
        <v>2136</v>
      </c>
      <c r="C16423" t="s">
        <v>1859</v>
      </c>
      <c r="D16423" s="4">
        <v>200000</v>
      </c>
      <c r="H16423" s="4">
        <v>112228</v>
      </c>
      <c r="I16423" s="4">
        <v>312228</v>
      </c>
      <c r="J16423" s="4">
        <v>200000</v>
      </c>
      <c r="K16423" s="4">
        <v>200000</v>
      </c>
    </row>
    <row r="16424" spans="1:11" x14ac:dyDescent="0.35">
      <c r="A16424" t="s">
        <v>1469</v>
      </c>
      <c r="B16424" t="s">
        <v>2137</v>
      </c>
      <c r="C16424" t="s">
        <v>1860</v>
      </c>
      <c r="D16424" s="4">
        <v>543515</v>
      </c>
      <c r="I16424" s="4">
        <v>543515</v>
      </c>
      <c r="J16424" s="4">
        <v>543515</v>
      </c>
      <c r="K16424" s="4">
        <v>543515</v>
      </c>
    </row>
    <row r="16425" spans="1:11" x14ac:dyDescent="0.35">
      <c r="A16425" t="s">
        <v>1469</v>
      </c>
      <c r="B16425" t="s">
        <v>2138</v>
      </c>
      <c r="C16425" t="s">
        <v>1861</v>
      </c>
      <c r="D16425" s="4">
        <v>42439</v>
      </c>
      <c r="I16425" s="4">
        <v>42439</v>
      </c>
      <c r="J16425" s="4">
        <v>42439</v>
      </c>
      <c r="K16425" s="4">
        <v>42439</v>
      </c>
    </row>
    <row r="16426" spans="1:11" x14ac:dyDescent="0.35">
      <c r="A16426" t="s">
        <v>1469</v>
      </c>
      <c r="B16426" t="s">
        <v>2139</v>
      </c>
      <c r="C16426" t="s">
        <v>1862</v>
      </c>
      <c r="D16426" s="4">
        <v>427321</v>
      </c>
      <c r="I16426" s="4">
        <v>427321</v>
      </c>
      <c r="J16426" s="4">
        <v>427321</v>
      </c>
      <c r="K16426" s="4">
        <v>427321</v>
      </c>
    </row>
    <row r="16427" spans="1:11" x14ac:dyDescent="0.35">
      <c r="A16427" t="s">
        <v>1469</v>
      </c>
      <c r="B16427" t="s">
        <v>2141</v>
      </c>
      <c r="D16427" s="4">
        <v>1570725</v>
      </c>
      <c r="E16427" s="4">
        <v>24674</v>
      </c>
      <c r="F16427" s="4">
        <v>138352</v>
      </c>
      <c r="H16427" s="4">
        <v>112228</v>
      </c>
      <c r="I16427" s="4">
        <v>1845978</v>
      </c>
      <c r="J16427" s="4">
        <v>1570725</v>
      </c>
      <c r="K16427" s="4">
        <v>1570725</v>
      </c>
    </row>
    <row r="16428" spans="1:11" x14ac:dyDescent="0.35">
      <c r="A16428" t="s">
        <v>1469</v>
      </c>
      <c r="B16428" t="s">
        <v>2144</v>
      </c>
      <c r="C16428" t="s">
        <v>1866</v>
      </c>
      <c r="I16428" s="4">
        <v>0</v>
      </c>
      <c r="J16428">
        <v>0</v>
      </c>
      <c r="K16428" s="4">
        <v>0</v>
      </c>
    </row>
    <row r="16429" spans="1:11" x14ac:dyDescent="0.35">
      <c r="A16429" t="s">
        <v>1469</v>
      </c>
      <c r="B16429" t="s">
        <v>2145</v>
      </c>
      <c r="C16429" t="s">
        <v>1867</v>
      </c>
      <c r="E16429" s="4">
        <v>4500</v>
      </c>
      <c r="H16429" s="4">
        <v>475530</v>
      </c>
      <c r="I16429" s="4">
        <v>480030</v>
      </c>
      <c r="J16429">
        <v>0</v>
      </c>
      <c r="K16429" s="4">
        <v>0</v>
      </c>
    </row>
    <row r="16430" spans="1:11" x14ac:dyDescent="0.35">
      <c r="A16430" t="s">
        <v>1469</v>
      </c>
      <c r="B16430" t="s">
        <v>2146</v>
      </c>
      <c r="C16430" t="s">
        <v>1868</v>
      </c>
      <c r="E16430" s="4">
        <v>15778</v>
      </c>
      <c r="F16430" s="4">
        <v>10519</v>
      </c>
      <c r="H16430" s="4">
        <v>800872</v>
      </c>
      <c r="I16430" s="4">
        <v>827169</v>
      </c>
      <c r="J16430">
        <v>0</v>
      </c>
      <c r="K16430" s="4">
        <v>0</v>
      </c>
    </row>
    <row r="16431" spans="1:11" x14ac:dyDescent="0.35">
      <c r="A16431" t="s">
        <v>1469</v>
      </c>
      <c r="B16431" t="s">
        <v>2147</v>
      </c>
      <c r="C16431" t="s">
        <v>1869</v>
      </c>
      <c r="H16431" s="4">
        <v>211200</v>
      </c>
      <c r="I16431" s="4">
        <v>211200</v>
      </c>
      <c r="J16431">
        <v>0</v>
      </c>
      <c r="K16431" s="4">
        <v>0</v>
      </c>
    </row>
    <row r="16432" spans="1:11" x14ac:dyDescent="0.35">
      <c r="A16432" t="s">
        <v>1469</v>
      </c>
      <c r="B16432" t="s">
        <v>2148</v>
      </c>
      <c r="C16432" t="s">
        <v>1870</v>
      </c>
      <c r="E16432" s="4">
        <v>3547</v>
      </c>
      <c r="H16432" s="4">
        <v>2627520</v>
      </c>
      <c r="I16432" s="4">
        <v>2631067</v>
      </c>
      <c r="J16432">
        <v>0</v>
      </c>
      <c r="K16432" s="4">
        <v>0</v>
      </c>
    </row>
    <row r="16433" spans="1:11" x14ac:dyDescent="0.35">
      <c r="A16433" t="s">
        <v>1469</v>
      </c>
      <c r="B16433" t="s">
        <v>2149</v>
      </c>
      <c r="C16433" t="s">
        <v>1871</v>
      </c>
      <c r="D16433" s="4">
        <v>5598</v>
      </c>
      <c r="E16433" s="4">
        <v>0</v>
      </c>
      <c r="F16433" s="4">
        <v>6495000</v>
      </c>
      <c r="I16433" s="4">
        <v>6500598</v>
      </c>
      <c r="J16433" s="4">
        <v>5598</v>
      </c>
      <c r="K16433" s="4">
        <v>5598</v>
      </c>
    </row>
    <row r="16434" spans="1:11" x14ac:dyDescent="0.35">
      <c r="A16434" t="s">
        <v>1469</v>
      </c>
      <c r="B16434" t="s">
        <v>2150</v>
      </c>
      <c r="C16434" t="s">
        <v>1872</v>
      </c>
      <c r="D16434" s="4">
        <v>49000</v>
      </c>
      <c r="I16434" s="4">
        <v>49000</v>
      </c>
      <c r="J16434" s="4">
        <v>49000</v>
      </c>
      <c r="K16434" s="4">
        <v>49000</v>
      </c>
    </row>
    <row r="16435" spans="1:11" x14ac:dyDescent="0.35">
      <c r="A16435" t="s">
        <v>1469</v>
      </c>
      <c r="B16435" t="s">
        <v>2153</v>
      </c>
      <c r="C16435" t="s">
        <v>1875</v>
      </c>
      <c r="D16435" s="4">
        <v>0</v>
      </c>
      <c r="H16435" s="4">
        <v>5812</v>
      </c>
      <c r="I16435" s="4">
        <v>5812</v>
      </c>
      <c r="J16435" s="4">
        <v>0</v>
      </c>
      <c r="K16435" s="4">
        <v>0</v>
      </c>
    </row>
    <row r="16436" spans="1:11" x14ac:dyDescent="0.35">
      <c r="A16436" t="s">
        <v>1469</v>
      </c>
      <c r="B16436" t="s">
        <v>2154</v>
      </c>
      <c r="C16436" t="s">
        <v>1876</v>
      </c>
      <c r="H16436" s="4">
        <v>42000</v>
      </c>
      <c r="I16436" s="4">
        <v>42000</v>
      </c>
      <c r="J16436">
        <v>0</v>
      </c>
      <c r="K16436" s="4">
        <v>0</v>
      </c>
    </row>
    <row r="16437" spans="1:11" x14ac:dyDescent="0.35">
      <c r="A16437" t="s">
        <v>1469</v>
      </c>
      <c r="B16437" t="s">
        <v>2156</v>
      </c>
      <c r="D16437" s="4">
        <v>54598</v>
      </c>
      <c r="E16437" s="4">
        <v>23825</v>
      </c>
      <c r="F16437" s="4">
        <v>6505519</v>
      </c>
      <c r="H16437" s="4">
        <v>4162934</v>
      </c>
      <c r="I16437" s="4">
        <v>10746876</v>
      </c>
      <c r="J16437" s="4">
        <v>54598</v>
      </c>
      <c r="K16437" s="4">
        <v>54598</v>
      </c>
    </row>
    <row r="16438" spans="1:11" x14ac:dyDescent="0.35">
      <c r="A16438" t="s">
        <v>1469</v>
      </c>
      <c r="B16438" t="s">
        <v>2157</v>
      </c>
      <c r="C16438" t="s">
        <v>1879</v>
      </c>
      <c r="D16438" s="4">
        <v>112790</v>
      </c>
      <c r="I16438" s="4">
        <v>112790</v>
      </c>
      <c r="J16438" s="4">
        <v>112790</v>
      </c>
      <c r="K16438" s="4">
        <v>112790</v>
      </c>
    </row>
    <row r="16439" spans="1:11" x14ac:dyDescent="0.35">
      <c r="A16439" t="s">
        <v>1469</v>
      </c>
      <c r="B16439" t="s">
        <v>2158</v>
      </c>
      <c r="C16439" t="s">
        <v>1880</v>
      </c>
      <c r="D16439" s="4">
        <v>138548</v>
      </c>
      <c r="I16439" s="4">
        <v>138548</v>
      </c>
      <c r="J16439" s="4">
        <v>138548</v>
      </c>
      <c r="K16439" s="4">
        <v>138548</v>
      </c>
    </row>
    <row r="16440" spans="1:11" x14ac:dyDescent="0.35">
      <c r="A16440" t="s">
        <v>1469</v>
      </c>
      <c r="B16440" t="s">
        <v>2159</v>
      </c>
      <c r="C16440" t="s">
        <v>1881</v>
      </c>
      <c r="D16440" s="4">
        <v>66741</v>
      </c>
      <c r="I16440" s="4">
        <v>66741</v>
      </c>
      <c r="J16440" s="4">
        <v>66741</v>
      </c>
      <c r="K16440" s="4">
        <v>66741</v>
      </c>
    </row>
    <row r="16441" spans="1:11" x14ac:dyDescent="0.35">
      <c r="A16441" t="s">
        <v>1469</v>
      </c>
      <c r="B16441" t="s">
        <v>2174</v>
      </c>
      <c r="C16441" t="s">
        <v>1895</v>
      </c>
      <c r="D16441" s="4">
        <v>158568</v>
      </c>
      <c r="I16441" s="4">
        <v>158568</v>
      </c>
      <c r="J16441" s="4">
        <v>158568</v>
      </c>
      <c r="K16441" s="4">
        <v>158568</v>
      </c>
    </row>
    <row r="16442" spans="1:11" x14ac:dyDescent="0.35">
      <c r="A16442" t="s">
        <v>1469</v>
      </c>
      <c r="B16442" t="s">
        <v>2160</v>
      </c>
      <c r="C16442" t="s">
        <v>1882</v>
      </c>
      <c r="F16442" s="4">
        <v>226129</v>
      </c>
      <c r="I16442" s="4">
        <v>226129</v>
      </c>
      <c r="J16442">
        <v>0</v>
      </c>
      <c r="K16442" s="4">
        <v>0</v>
      </c>
    </row>
    <row r="16443" spans="1:11" x14ac:dyDescent="0.35">
      <c r="A16443" t="s">
        <v>1469</v>
      </c>
      <c r="B16443" t="s">
        <v>2179</v>
      </c>
      <c r="C16443" t="s">
        <v>1900</v>
      </c>
      <c r="D16443" s="4">
        <v>7954</v>
      </c>
      <c r="I16443" s="4">
        <v>7954</v>
      </c>
      <c r="J16443" s="4">
        <v>7954</v>
      </c>
      <c r="K16443" s="4">
        <v>7954</v>
      </c>
    </row>
    <row r="16444" spans="1:11" x14ac:dyDescent="0.35">
      <c r="A16444" t="s">
        <v>1469</v>
      </c>
      <c r="B16444" t="s">
        <v>2161</v>
      </c>
      <c r="C16444" t="s">
        <v>1883</v>
      </c>
      <c r="D16444" s="4">
        <v>8526</v>
      </c>
      <c r="I16444" s="4">
        <v>8526</v>
      </c>
      <c r="J16444" s="4">
        <v>8526</v>
      </c>
      <c r="K16444" s="4">
        <v>8526</v>
      </c>
    </row>
    <row r="16445" spans="1:11" x14ac:dyDescent="0.35">
      <c r="A16445" t="s">
        <v>1469</v>
      </c>
      <c r="B16445" t="s">
        <v>2162</v>
      </c>
      <c r="C16445" t="s">
        <v>1884</v>
      </c>
      <c r="D16445" s="4">
        <v>12831</v>
      </c>
      <c r="I16445" s="4">
        <v>12831</v>
      </c>
      <c r="J16445" s="4">
        <v>12831</v>
      </c>
      <c r="K16445" s="4">
        <v>12831</v>
      </c>
    </row>
    <row r="16446" spans="1:11" x14ac:dyDescent="0.35">
      <c r="A16446" t="s">
        <v>1469</v>
      </c>
      <c r="B16446" t="s">
        <v>2163</v>
      </c>
      <c r="D16446" s="4">
        <v>505957</v>
      </c>
      <c r="F16446" s="4">
        <v>226129</v>
      </c>
      <c r="I16446" s="4">
        <v>732086</v>
      </c>
      <c r="J16446" s="4">
        <v>505957</v>
      </c>
      <c r="K16446" s="4">
        <v>505957</v>
      </c>
    </row>
    <row r="16447" spans="1:11" x14ac:dyDescent="0.35">
      <c r="A16447" t="s">
        <v>1469</v>
      </c>
      <c r="B16447" t="s">
        <v>2166</v>
      </c>
      <c r="C16447" t="s">
        <v>1888</v>
      </c>
      <c r="H16447" s="4">
        <v>384000</v>
      </c>
      <c r="I16447" s="4">
        <v>384000</v>
      </c>
      <c r="J16447">
        <v>0</v>
      </c>
      <c r="K16447" s="4">
        <v>0</v>
      </c>
    </row>
    <row r="16448" spans="1:11" x14ac:dyDescent="0.35">
      <c r="A16448" t="s">
        <v>1469</v>
      </c>
      <c r="B16448" t="s">
        <v>2167</v>
      </c>
      <c r="C16448" t="s">
        <v>1889</v>
      </c>
      <c r="H16448" s="4">
        <v>157500</v>
      </c>
      <c r="I16448" s="4">
        <v>157500</v>
      </c>
      <c r="J16448">
        <v>0</v>
      </c>
      <c r="K16448" s="4">
        <v>0</v>
      </c>
    </row>
    <row r="16449" spans="1:11" x14ac:dyDescent="0.35">
      <c r="A16449" t="s">
        <v>1469</v>
      </c>
      <c r="B16449" t="s">
        <v>2168</v>
      </c>
      <c r="C16449" t="s">
        <v>1890</v>
      </c>
      <c r="H16449" s="4">
        <v>37500</v>
      </c>
      <c r="I16449" s="4">
        <v>37500</v>
      </c>
      <c r="J16449">
        <v>0</v>
      </c>
      <c r="K16449" s="4">
        <v>0</v>
      </c>
    </row>
    <row r="16450" spans="1:11" x14ac:dyDescent="0.35">
      <c r="A16450" t="s">
        <v>1469</v>
      </c>
      <c r="B16450" t="s">
        <v>2169</v>
      </c>
      <c r="H16450" s="4">
        <v>579000</v>
      </c>
      <c r="I16450" s="4">
        <v>579000</v>
      </c>
      <c r="J16450">
        <v>0</v>
      </c>
      <c r="K16450" s="4">
        <v>0</v>
      </c>
    </row>
    <row r="16451" spans="1:11" x14ac:dyDescent="0.35">
      <c r="A16451" t="s">
        <v>1469</v>
      </c>
      <c r="B16451" t="s">
        <v>2170</v>
      </c>
      <c r="D16451" s="4">
        <v>17865961</v>
      </c>
      <c r="E16451" s="4">
        <v>184311</v>
      </c>
      <c r="F16451" s="4">
        <v>10780200</v>
      </c>
      <c r="H16451" s="4">
        <v>4924812</v>
      </c>
      <c r="I16451" s="4">
        <v>33755284</v>
      </c>
      <c r="J16451" s="4">
        <f>SUM(D16451,E16451)</f>
        <v>18050272</v>
      </c>
      <c r="K16451" s="4">
        <v>17865961</v>
      </c>
    </row>
    <row r="16452" spans="1:11" x14ac:dyDescent="0.35">
      <c r="A16452" t="s">
        <v>1473</v>
      </c>
      <c r="B16452" t="s">
        <v>2118</v>
      </c>
      <c r="C16452" t="s">
        <v>1843</v>
      </c>
      <c r="D16452" s="4">
        <v>449519</v>
      </c>
      <c r="E16452" s="4">
        <v>9616592</v>
      </c>
      <c r="F16452" s="4">
        <v>6596800</v>
      </c>
      <c r="I16452" s="4">
        <v>16662911</v>
      </c>
      <c r="J16452" s="4">
        <v>449519</v>
      </c>
      <c r="K16452" s="4">
        <v>449519</v>
      </c>
    </row>
    <row r="16453" spans="1:11" x14ac:dyDescent="0.35">
      <c r="A16453" t="s">
        <v>1473</v>
      </c>
      <c r="B16453" t="s">
        <v>2119</v>
      </c>
      <c r="C16453" t="s">
        <v>1844</v>
      </c>
      <c r="D16453" s="4">
        <v>1601471</v>
      </c>
      <c r="H16453" s="4">
        <v>119250</v>
      </c>
      <c r="I16453" s="4">
        <v>1720721</v>
      </c>
      <c r="J16453" s="4">
        <v>1601471</v>
      </c>
      <c r="K16453" s="4">
        <v>1601471</v>
      </c>
    </row>
    <row r="16454" spans="1:11" x14ac:dyDescent="0.35">
      <c r="A16454" t="s">
        <v>1473</v>
      </c>
      <c r="B16454" t="s">
        <v>2120</v>
      </c>
      <c r="C16454" t="s">
        <v>1845</v>
      </c>
      <c r="D16454" s="4">
        <v>676438</v>
      </c>
      <c r="I16454" s="4">
        <v>676438</v>
      </c>
      <c r="J16454" s="4">
        <v>676438</v>
      </c>
      <c r="K16454" s="4">
        <v>676438</v>
      </c>
    </row>
    <row r="16455" spans="1:11" x14ac:dyDescent="0.35">
      <c r="A16455" t="s">
        <v>1473</v>
      </c>
      <c r="B16455" t="s">
        <v>2121</v>
      </c>
      <c r="D16455" s="4">
        <v>2727428</v>
      </c>
      <c r="E16455" s="4">
        <v>9616592</v>
      </c>
      <c r="F16455" s="4">
        <v>6596800</v>
      </c>
      <c r="H16455" s="4">
        <v>119250</v>
      </c>
      <c r="I16455" s="4">
        <v>19060070</v>
      </c>
      <c r="J16455" s="4">
        <v>2727428</v>
      </c>
      <c r="K16455" s="4">
        <v>2727428</v>
      </c>
    </row>
    <row r="16456" spans="1:11" x14ac:dyDescent="0.35">
      <c r="A16456" t="s">
        <v>1473</v>
      </c>
      <c r="B16456" t="s">
        <v>2122</v>
      </c>
      <c r="C16456" t="s">
        <v>1846</v>
      </c>
      <c r="D16456" s="4">
        <v>8075478</v>
      </c>
      <c r="I16456" s="4">
        <v>8075478</v>
      </c>
      <c r="J16456" s="4">
        <v>8075478</v>
      </c>
      <c r="K16456" s="4">
        <v>8075478</v>
      </c>
    </row>
    <row r="16457" spans="1:11" x14ac:dyDescent="0.35">
      <c r="A16457" t="s">
        <v>1473</v>
      </c>
      <c r="B16457" t="s">
        <v>2123</v>
      </c>
      <c r="C16457" t="s">
        <v>1847</v>
      </c>
      <c r="D16457" s="4">
        <v>7389472</v>
      </c>
      <c r="F16457" s="4">
        <v>1621622</v>
      </c>
      <c r="I16457" s="4">
        <v>9011094</v>
      </c>
      <c r="J16457" s="4">
        <v>7389472</v>
      </c>
      <c r="K16457" s="4">
        <v>7389472</v>
      </c>
    </row>
    <row r="16458" spans="1:11" x14ac:dyDescent="0.35">
      <c r="A16458" t="s">
        <v>1473</v>
      </c>
      <c r="B16458" t="s">
        <v>2124</v>
      </c>
      <c r="C16458" t="s">
        <v>1848</v>
      </c>
      <c r="D16458" s="4">
        <v>5810</v>
      </c>
      <c r="I16458" s="4">
        <v>5810</v>
      </c>
      <c r="J16458" s="4">
        <v>5810</v>
      </c>
      <c r="K16458" s="4">
        <v>5810</v>
      </c>
    </row>
    <row r="16459" spans="1:11" x14ac:dyDescent="0.35">
      <c r="A16459" t="s">
        <v>1473</v>
      </c>
      <c r="B16459" t="s">
        <v>2125</v>
      </c>
      <c r="D16459" s="4">
        <v>15470760</v>
      </c>
      <c r="F16459" s="4">
        <v>1621622</v>
      </c>
      <c r="I16459" s="4">
        <v>17092381</v>
      </c>
      <c r="J16459" s="4">
        <v>15470760</v>
      </c>
      <c r="K16459" s="4">
        <v>15470760</v>
      </c>
    </row>
    <row r="16460" spans="1:11" x14ac:dyDescent="0.35">
      <c r="A16460" t="s">
        <v>1473</v>
      </c>
      <c r="B16460" t="s">
        <v>2210</v>
      </c>
      <c r="C16460" t="s">
        <v>1975</v>
      </c>
      <c r="E16460" s="4">
        <v>450000</v>
      </c>
      <c r="I16460" s="4">
        <v>450000</v>
      </c>
      <c r="J16460">
        <v>0</v>
      </c>
      <c r="K16460" s="4">
        <v>0</v>
      </c>
    </row>
    <row r="16461" spans="1:11" x14ac:dyDescent="0.35">
      <c r="A16461" t="s">
        <v>1473</v>
      </c>
      <c r="B16461" t="s">
        <v>2190</v>
      </c>
      <c r="C16461" t="s">
        <v>1911</v>
      </c>
      <c r="E16461" s="4">
        <v>400000</v>
      </c>
      <c r="I16461" s="4">
        <v>400000</v>
      </c>
      <c r="J16461">
        <v>0</v>
      </c>
      <c r="K16461" s="4">
        <v>0</v>
      </c>
    </row>
    <row r="16462" spans="1:11" x14ac:dyDescent="0.35">
      <c r="A16462" t="s">
        <v>1473</v>
      </c>
      <c r="B16462" t="s">
        <v>2126</v>
      </c>
      <c r="C16462" t="s">
        <v>1850</v>
      </c>
      <c r="E16462" s="4">
        <v>1600000</v>
      </c>
      <c r="I16462" s="4">
        <v>1600000</v>
      </c>
      <c r="J16462">
        <v>0</v>
      </c>
      <c r="K16462" s="4">
        <v>0</v>
      </c>
    </row>
    <row r="16463" spans="1:11" x14ac:dyDescent="0.35">
      <c r="A16463" t="s">
        <v>1473</v>
      </c>
      <c r="B16463" t="s">
        <v>2127</v>
      </c>
      <c r="E16463" s="4">
        <v>2450000</v>
      </c>
      <c r="I16463" s="4">
        <v>2450000</v>
      </c>
      <c r="J16463">
        <v>0</v>
      </c>
      <c r="K16463" s="4">
        <v>0</v>
      </c>
    </row>
    <row r="16464" spans="1:11" x14ac:dyDescent="0.35">
      <c r="A16464" t="s">
        <v>1473</v>
      </c>
      <c r="B16464" t="s">
        <v>2128</v>
      </c>
      <c r="C16464" t="s">
        <v>1851</v>
      </c>
      <c r="F16464" s="4">
        <v>319921</v>
      </c>
      <c r="I16464" s="4">
        <v>319921</v>
      </c>
      <c r="J16464">
        <v>0</v>
      </c>
      <c r="K16464" s="4">
        <v>0</v>
      </c>
    </row>
    <row r="16465" spans="1:11" x14ac:dyDescent="0.35">
      <c r="A16465" t="s">
        <v>1473</v>
      </c>
      <c r="B16465" t="s">
        <v>2129</v>
      </c>
      <c r="C16465" t="s">
        <v>1852</v>
      </c>
      <c r="E16465" s="4">
        <v>34074</v>
      </c>
      <c r="I16465" s="4">
        <v>34074</v>
      </c>
      <c r="J16465">
        <v>0</v>
      </c>
      <c r="K16465" s="4">
        <v>0</v>
      </c>
    </row>
    <row r="16466" spans="1:11" x14ac:dyDescent="0.35">
      <c r="A16466" t="s">
        <v>1473</v>
      </c>
      <c r="B16466" t="s">
        <v>2130</v>
      </c>
      <c r="C16466" t="s">
        <v>1853</v>
      </c>
      <c r="D16466" s="4">
        <v>5039</v>
      </c>
      <c r="E16466" s="4">
        <v>15391</v>
      </c>
      <c r="I16466" s="4">
        <v>20430</v>
      </c>
      <c r="J16466" s="4">
        <v>5039</v>
      </c>
      <c r="K16466" s="4">
        <v>5039</v>
      </c>
    </row>
    <row r="16467" spans="1:11" x14ac:dyDescent="0.35">
      <c r="A16467" t="s">
        <v>1473</v>
      </c>
      <c r="B16467" t="s">
        <v>2172</v>
      </c>
      <c r="C16467" t="s">
        <v>1893</v>
      </c>
      <c r="D16467" s="4">
        <v>2389</v>
      </c>
      <c r="F16467" s="4">
        <v>8362</v>
      </c>
      <c r="I16467" s="4">
        <v>10751</v>
      </c>
      <c r="J16467" s="4">
        <v>2389</v>
      </c>
      <c r="K16467" s="4">
        <v>2389</v>
      </c>
    </row>
    <row r="16468" spans="1:11" x14ac:dyDescent="0.35">
      <c r="A16468" t="s">
        <v>1473</v>
      </c>
      <c r="B16468" t="s">
        <v>2131</v>
      </c>
      <c r="C16468" t="s">
        <v>1854</v>
      </c>
      <c r="E16468" s="4">
        <v>181572</v>
      </c>
      <c r="I16468" s="4">
        <v>181572</v>
      </c>
      <c r="J16468">
        <v>0</v>
      </c>
      <c r="K16468" s="4">
        <v>0</v>
      </c>
    </row>
    <row r="16469" spans="1:11" x14ac:dyDescent="0.35">
      <c r="A16469" t="s">
        <v>1473</v>
      </c>
      <c r="B16469" t="s">
        <v>2132</v>
      </c>
      <c r="C16469" t="s">
        <v>1855</v>
      </c>
      <c r="D16469" s="4">
        <v>44535</v>
      </c>
      <c r="G16469" s="4">
        <v>823092</v>
      </c>
      <c r="I16469" s="4">
        <v>867627</v>
      </c>
      <c r="J16469" s="4">
        <v>44535</v>
      </c>
      <c r="K16469" s="4">
        <v>44535</v>
      </c>
    </row>
    <row r="16470" spans="1:11" x14ac:dyDescent="0.35">
      <c r="A16470" t="s">
        <v>1473</v>
      </c>
      <c r="B16470" t="s">
        <v>2133</v>
      </c>
      <c r="C16470" t="s">
        <v>1856</v>
      </c>
      <c r="D16470" s="4">
        <v>0</v>
      </c>
      <c r="F16470" s="4">
        <v>31842</v>
      </c>
      <c r="I16470" s="4">
        <v>31842</v>
      </c>
      <c r="J16470" s="4">
        <v>0</v>
      </c>
      <c r="K16470" s="4">
        <v>0</v>
      </c>
    </row>
    <row r="16471" spans="1:11" x14ac:dyDescent="0.35">
      <c r="A16471" t="s">
        <v>1473</v>
      </c>
      <c r="B16471" t="s">
        <v>2134</v>
      </c>
      <c r="C16471" t="s">
        <v>1857</v>
      </c>
      <c r="D16471" s="4">
        <v>25801</v>
      </c>
      <c r="I16471" s="4">
        <v>25801</v>
      </c>
      <c r="J16471" s="4">
        <v>25801</v>
      </c>
      <c r="K16471" s="4">
        <v>25801</v>
      </c>
    </row>
    <row r="16472" spans="1:11" x14ac:dyDescent="0.35">
      <c r="A16472" t="s">
        <v>1473</v>
      </c>
      <c r="B16472" t="s">
        <v>2135</v>
      </c>
      <c r="C16472" t="s">
        <v>1858</v>
      </c>
      <c r="G16472" s="4">
        <v>46757</v>
      </c>
      <c r="I16472" s="4">
        <v>46757</v>
      </c>
      <c r="J16472">
        <v>0</v>
      </c>
      <c r="K16472" s="4">
        <v>0</v>
      </c>
    </row>
    <row r="16473" spans="1:11" x14ac:dyDescent="0.35">
      <c r="A16473" t="s">
        <v>1473</v>
      </c>
      <c r="B16473" t="s">
        <v>2136</v>
      </c>
      <c r="C16473" t="s">
        <v>1859</v>
      </c>
      <c r="D16473" s="4">
        <v>26372</v>
      </c>
      <c r="E16473" s="4">
        <v>150000</v>
      </c>
      <c r="F16473" s="4">
        <v>100003</v>
      </c>
      <c r="H16473" s="4">
        <v>431118</v>
      </c>
      <c r="I16473" s="4">
        <v>707493</v>
      </c>
      <c r="J16473" s="4">
        <v>26372</v>
      </c>
      <c r="K16473" s="4">
        <v>26372</v>
      </c>
    </row>
    <row r="16474" spans="1:11" x14ac:dyDescent="0.35">
      <c r="A16474" t="s">
        <v>1473</v>
      </c>
      <c r="B16474" t="s">
        <v>2137</v>
      </c>
      <c r="C16474" t="s">
        <v>1860</v>
      </c>
      <c r="D16474" s="4">
        <v>108703</v>
      </c>
      <c r="I16474" s="4">
        <v>108703</v>
      </c>
      <c r="J16474" s="4">
        <v>108703</v>
      </c>
      <c r="K16474" s="4">
        <v>108703</v>
      </c>
    </row>
    <row r="16475" spans="1:11" x14ac:dyDescent="0.35">
      <c r="A16475" t="s">
        <v>1473</v>
      </c>
      <c r="B16475" t="s">
        <v>2138</v>
      </c>
      <c r="C16475" t="s">
        <v>1861</v>
      </c>
      <c r="F16475" s="4">
        <v>68555</v>
      </c>
      <c r="I16475" s="4">
        <v>68555</v>
      </c>
      <c r="J16475">
        <v>0</v>
      </c>
      <c r="K16475" s="4">
        <v>0</v>
      </c>
    </row>
    <row r="16476" spans="1:11" x14ac:dyDescent="0.35">
      <c r="A16476" t="s">
        <v>1473</v>
      </c>
      <c r="B16476" t="s">
        <v>2139</v>
      </c>
      <c r="C16476" t="s">
        <v>1862</v>
      </c>
      <c r="D16476" s="4">
        <v>256393</v>
      </c>
      <c r="I16476" s="4">
        <v>256393</v>
      </c>
      <c r="J16476" s="4">
        <v>256393</v>
      </c>
      <c r="K16476" s="4">
        <v>256393</v>
      </c>
    </row>
    <row r="16477" spans="1:11" x14ac:dyDescent="0.35">
      <c r="A16477" t="s">
        <v>1473</v>
      </c>
      <c r="B16477" t="s">
        <v>2140</v>
      </c>
      <c r="C16477" t="s">
        <v>1863</v>
      </c>
      <c r="E16477" s="4">
        <v>15560</v>
      </c>
      <c r="I16477" s="4">
        <v>15560</v>
      </c>
      <c r="J16477">
        <v>0</v>
      </c>
      <c r="K16477" s="4">
        <v>0</v>
      </c>
    </row>
    <row r="16478" spans="1:11" x14ac:dyDescent="0.35">
      <c r="A16478" t="s">
        <v>1473</v>
      </c>
      <c r="B16478" t="s">
        <v>2141</v>
      </c>
      <c r="D16478" s="4">
        <v>469232</v>
      </c>
      <c r="E16478" s="4">
        <v>396596</v>
      </c>
      <c r="F16478" s="4">
        <v>528682</v>
      </c>
      <c r="G16478" s="4">
        <v>869849</v>
      </c>
      <c r="H16478" s="4">
        <v>431118</v>
      </c>
      <c r="I16478" s="4">
        <v>2695477</v>
      </c>
      <c r="J16478" s="4">
        <v>469232</v>
      </c>
      <c r="K16478" s="4">
        <v>469232</v>
      </c>
    </row>
    <row r="16479" spans="1:11" x14ac:dyDescent="0.35">
      <c r="A16479" t="s">
        <v>1473</v>
      </c>
      <c r="B16479" t="s">
        <v>2143</v>
      </c>
      <c r="C16479" t="s">
        <v>1865</v>
      </c>
      <c r="D16479" s="4">
        <v>8721</v>
      </c>
      <c r="I16479" s="4">
        <v>8721</v>
      </c>
      <c r="J16479" s="4">
        <v>8721</v>
      </c>
      <c r="K16479" s="4">
        <v>8721</v>
      </c>
    </row>
    <row r="16480" spans="1:11" x14ac:dyDescent="0.35">
      <c r="A16480" t="s">
        <v>1473</v>
      </c>
      <c r="B16480" t="s">
        <v>2144</v>
      </c>
      <c r="C16480" t="s">
        <v>1866</v>
      </c>
      <c r="I16480" s="4">
        <v>0</v>
      </c>
      <c r="J16480">
        <v>0</v>
      </c>
      <c r="K16480" s="4">
        <v>0</v>
      </c>
    </row>
    <row r="16481" spans="1:11" x14ac:dyDescent="0.35">
      <c r="A16481" t="s">
        <v>1473</v>
      </c>
      <c r="B16481" t="s">
        <v>2145</v>
      </c>
      <c r="C16481" t="s">
        <v>1867</v>
      </c>
      <c r="D16481" s="4">
        <v>1088914</v>
      </c>
      <c r="F16481" s="4">
        <v>104500</v>
      </c>
      <c r="H16481" s="4">
        <v>543658</v>
      </c>
      <c r="I16481" s="4">
        <v>1737073</v>
      </c>
      <c r="J16481" s="4">
        <v>1088914</v>
      </c>
      <c r="K16481" s="4">
        <v>1088914</v>
      </c>
    </row>
    <row r="16482" spans="1:11" x14ac:dyDescent="0.35">
      <c r="A16482" t="s">
        <v>1473</v>
      </c>
      <c r="B16482" t="s">
        <v>2146</v>
      </c>
      <c r="C16482" t="s">
        <v>1868</v>
      </c>
      <c r="D16482" s="4">
        <v>100000</v>
      </c>
      <c r="F16482" s="4">
        <v>100000</v>
      </c>
      <c r="H16482" s="4">
        <v>837681</v>
      </c>
      <c r="I16482" s="4">
        <v>1037681</v>
      </c>
      <c r="J16482" s="4">
        <v>100000</v>
      </c>
      <c r="K16482" s="4">
        <v>100000</v>
      </c>
    </row>
    <row r="16483" spans="1:11" x14ac:dyDescent="0.35">
      <c r="A16483" t="s">
        <v>1473</v>
      </c>
      <c r="B16483" t="s">
        <v>2147</v>
      </c>
      <c r="C16483" t="s">
        <v>1869</v>
      </c>
      <c r="H16483" s="4">
        <v>192000</v>
      </c>
      <c r="I16483" s="4">
        <v>192000</v>
      </c>
      <c r="J16483">
        <v>0</v>
      </c>
      <c r="K16483" s="4">
        <v>0</v>
      </c>
    </row>
    <row r="16484" spans="1:11" x14ac:dyDescent="0.35">
      <c r="A16484" t="s">
        <v>1473</v>
      </c>
      <c r="B16484" t="s">
        <v>2148</v>
      </c>
      <c r="C16484" t="s">
        <v>1870</v>
      </c>
      <c r="D16484" s="4">
        <v>443</v>
      </c>
      <c r="E16484" s="4">
        <v>32368</v>
      </c>
      <c r="F16484" s="4">
        <v>1357520</v>
      </c>
      <c r="H16484" s="4">
        <v>32000</v>
      </c>
      <c r="I16484" s="4">
        <v>1422331</v>
      </c>
      <c r="J16484" s="4">
        <v>443</v>
      </c>
      <c r="K16484" s="4">
        <v>443</v>
      </c>
    </row>
    <row r="16485" spans="1:11" x14ac:dyDescent="0.35">
      <c r="A16485" t="s">
        <v>1473</v>
      </c>
      <c r="B16485" t="s">
        <v>2149</v>
      </c>
      <c r="C16485" t="s">
        <v>1871</v>
      </c>
      <c r="D16485" s="4">
        <v>114203</v>
      </c>
      <c r="F16485" s="4">
        <v>4432739</v>
      </c>
      <c r="G16485" s="4">
        <v>23986</v>
      </c>
      <c r="H16485" s="4">
        <v>29817</v>
      </c>
      <c r="I16485" s="4">
        <v>4600746</v>
      </c>
      <c r="J16485" s="4">
        <v>114203</v>
      </c>
      <c r="K16485" s="4">
        <v>114203</v>
      </c>
    </row>
    <row r="16486" spans="1:11" x14ac:dyDescent="0.35">
      <c r="A16486" t="s">
        <v>1473</v>
      </c>
      <c r="B16486" t="s">
        <v>2150</v>
      </c>
      <c r="C16486" t="s">
        <v>1872</v>
      </c>
      <c r="D16486" s="4">
        <v>98000</v>
      </c>
      <c r="I16486" s="4">
        <v>98000</v>
      </c>
      <c r="J16486" s="4">
        <v>98000</v>
      </c>
      <c r="K16486" s="4">
        <v>98000</v>
      </c>
    </row>
    <row r="16487" spans="1:11" x14ac:dyDescent="0.35">
      <c r="A16487" t="s">
        <v>1473</v>
      </c>
      <c r="B16487" t="s">
        <v>2153</v>
      </c>
      <c r="C16487" t="s">
        <v>1875</v>
      </c>
      <c r="H16487" s="4">
        <v>3487</v>
      </c>
      <c r="I16487" s="4">
        <v>3487</v>
      </c>
      <c r="J16487">
        <v>0</v>
      </c>
      <c r="K16487" s="4">
        <v>0</v>
      </c>
    </row>
    <row r="16488" spans="1:11" x14ac:dyDescent="0.35">
      <c r="A16488" t="s">
        <v>1473</v>
      </c>
      <c r="B16488" t="s">
        <v>2154</v>
      </c>
      <c r="C16488" t="s">
        <v>1876</v>
      </c>
      <c r="H16488" s="4">
        <v>77280</v>
      </c>
      <c r="I16488" s="4">
        <v>77280</v>
      </c>
      <c r="J16488">
        <v>0</v>
      </c>
      <c r="K16488" s="4">
        <v>0</v>
      </c>
    </row>
    <row r="16489" spans="1:11" x14ac:dyDescent="0.35">
      <c r="A16489" t="s">
        <v>1473</v>
      </c>
      <c r="B16489" t="s">
        <v>2156</v>
      </c>
      <c r="D16489" s="4">
        <v>1410281</v>
      </c>
      <c r="E16489" s="4">
        <v>32368</v>
      </c>
      <c r="F16489" s="4">
        <v>5994759</v>
      </c>
      <c r="G16489" s="4">
        <v>23986</v>
      </c>
      <c r="H16489" s="4">
        <v>1715924</v>
      </c>
      <c r="I16489" s="4">
        <v>9177319</v>
      </c>
      <c r="J16489" s="4">
        <v>1410281</v>
      </c>
      <c r="K16489" s="4">
        <v>1410281</v>
      </c>
    </row>
    <row r="16490" spans="1:11" x14ac:dyDescent="0.35">
      <c r="A16490" t="s">
        <v>1473</v>
      </c>
      <c r="B16490" t="s">
        <v>2157</v>
      </c>
      <c r="C16490" t="s">
        <v>1879</v>
      </c>
      <c r="D16490" s="4">
        <v>60906</v>
      </c>
      <c r="I16490" s="4">
        <v>60906</v>
      </c>
      <c r="J16490" s="4">
        <v>60906</v>
      </c>
      <c r="K16490" s="4">
        <v>60906</v>
      </c>
    </row>
    <row r="16491" spans="1:11" x14ac:dyDescent="0.35">
      <c r="A16491" t="s">
        <v>1473</v>
      </c>
      <c r="B16491" t="s">
        <v>2159</v>
      </c>
      <c r="C16491" t="s">
        <v>1881</v>
      </c>
      <c r="D16491" s="4">
        <v>416990</v>
      </c>
      <c r="I16491" s="4">
        <v>416990</v>
      </c>
      <c r="J16491" s="4">
        <v>416990</v>
      </c>
      <c r="K16491" s="4">
        <v>416990</v>
      </c>
    </row>
    <row r="16492" spans="1:11" x14ac:dyDescent="0.35">
      <c r="A16492" t="s">
        <v>1473</v>
      </c>
      <c r="B16492" t="s">
        <v>2160</v>
      </c>
      <c r="C16492" t="s">
        <v>1882</v>
      </c>
      <c r="E16492" s="4">
        <v>105637</v>
      </c>
      <c r="I16492" s="4">
        <v>105637</v>
      </c>
      <c r="J16492">
        <v>0</v>
      </c>
      <c r="K16492" s="4">
        <v>0</v>
      </c>
    </row>
    <row r="16493" spans="1:11" x14ac:dyDescent="0.35">
      <c r="A16493" t="s">
        <v>1473</v>
      </c>
      <c r="B16493" t="s">
        <v>2171</v>
      </c>
      <c r="C16493" t="s">
        <v>1892</v>
      </c>
      <c r="D16493" s="4">
        <v>8952</v>
      </c>
      <c r="I16493" s="4">
        <v>8952</v>
      </c>
      <c r="J16493" s="4">
        <v>8952</v>
      </c>
      <c r="K16493" s="4">
        <v>8952</v>
      </c>
    </row>
    <row r="16494" spans="1:11" x14ac:dyDescent="0.35">
      <c r="A16494" t="s">
        <v>1473</v>
      </c>
      <c r="B16494" t="s">
        <v>2163</v>
      </c>
      <c r="D16494" s="4">
        <v>486849</v>
      </c>
      <c r="E16494" s="4">
        <v>105637</v>
      </c>
      <c r="I16494" s="4">
        <v>592486</v>
      </c>
      <c r="J16494" s="4">
        <v>486849</v>
      </c>
      <c r="K16494" s="4">
        <v>486849</v>
      </c>
    </row>
    <row r="16495" spans="1:11" x14ac:dyDescent="0.35">
      <c r="A16495" t="s">
        <v>1473</v>
      </c>
      <c r="B16495" t="s">
        <v>2166</v>
      </c>
      <c r="C16495" t="s">
        <v>1888</v>
      </c>
      <c r="H16495" s="4">
        <v>115200</v>
      </c>
      <c r="I16495" s="4">
        <v>115200</v>
      </c>
      <c r="J16495">
        <v>0</v>
      </c>
      <c r="K16495" s="4">
        <v>0</v>
      </c>
    </row>
    <row r="16496" spans="1:11" x14ac:dyDescent="0.35">
      <c r="A16496" t="s">
        <v>1473</v>
      </c>
      <c r="B16496" t="s">
        <v>2167</v>
      </c>
      <c r="C16496" t="s">
        <v>1889</v>
      </c>
      <c r="F16496" s="4">
        <v>63000</v>
      </c>
      <c r="I16496" s="4">
        <v>63000</v>
      </c>
      <c r="J16496">
        <v>0</v>
      </c>
      <c r="K16496" s="4">
        <v>0</v>
      </c>
    </row>
    <row r="16497" spans="1:11" x14ac:dyDescent="0.35">
      <c r="A16497" t="s">
        <v>1473</v>
      </c>
      <c r="B16497" t="s">
        <v>2168</v>
      </c>
      <c r="C16497" t="s">
        <v>1890</v>
      </c>
      <c r="F16497" s="4">
        <v>30000</v>
      </c>
      <c r="I16497" s="4">
        <v>30000</v>
      </c>
      <c r="J16497">
        <v>0</v>
      </c>
      <c r="K16497" s="4">
        <v>0</v>
      </c>
    </row>
    <row r="16498" spans="1:11" x14ac:dyDescent="0.35">
      <c r="A16498" t="s">
        <v>1473</v>
      </c>
      <c r="B16498" t="s">
        <v>2169</v>
      </c>
      <c r="F16498" s="4">
        <v>93000</v>
      </c>
      <c r="H16498" s="4">
        <v>115200</v>
      </c>
      <c r="I16498" s="4">
        <v>208200</v>
      </c>
      <c r="J16498">
        <v>0</v>
      </c>
      <c r="K16498" s="4">
        <v>0</v>
      </c>
    </row>
    <row r="16499" spans="1:11" x14ac:dyDescent="0.35">
      <c r="A16499" t="s">
        <v>1473</v>
      </c>
      <c r="B16499" t="s">
        <v>2170</v>
      </c>
      <c r="D16499" s="4">
        <v>20564549</v>
      </c>
      <c r="E16499" s="4">
        <v>12601194</v>
      </c>
      <c r="F16499" s="4">
        <v>14834863</v>
      </c>
      <c r="G16499" s="4">
        <v>893835</v>
      </c>
      <c r="H16499" s="4">
        <v>2381492</v>
      </c>
      <c r="I16499" s="4">
        <v>51275934</v>
      </c>
      <c r="J16499" s="4">
        <f>SUM(D16499,E16499)</f>
        <v>33165743</v>
      </c>
      <c r="K16499" s="4">
        <v>20564549</v>
      </c>
    </row>
    <row r="16500" spans="1:11" x14ac:dyDescent="0.35">
      <c r="A16500" t="s">
        <v>1475</v>
      </c>
      <c r="B16500" t="s">
        <v>2118</v>
      </c>
      <c r="C16500" t="s">
        <v>1843</v>
      </c>
      <c r="D16500" s="4">
        <v>70479755</v>
      </c>
      <c r="E16500" s="4">
        <v>11705977</v>
      </c>
      <c r="F16500" s="4">
        <v>44477260</v>
      </c>
      <c r="I16500" s="4">
        <v>126662992</v>
      </c>
      <c r="J16500" s="4">
        <v>70479755</v>
      </c>
      <c r="K16500" s="4">
        <v>70479755</v>
      </c>
    </row>
    <row r="16501" spans="1:11" x14ac:dyDescent="0.35">
      <c r="A16501" t="s">
        <v>1475</v>
      </c>
      <c r="B16501" t="s">
        <v>2119</v>
      </c>
      <c r="C16501" t="s">
        <v>1844</v>
      </c>
      <c r="D16501" s="4">
        <v>8660215</v>
      </c>
      <c r="E16501" s="4">
        <v>640998</v>
      </c>
      <c r="F16501" s="4">
        <v>1830352</v>
      </c>
      <c r="G16501" s="4">
        <v>903283</v>
      </c>
      <c r="H16501" s="4">
        <v>2910931</v>
      </c>
      <c r="I16501" s="4">
        <v>14945780</v>
      </c>
      <c r="J16501" s="4">
        <v>8660215</v>
      </c>
      <c r="K16501" s="4">
        <v>8660215</v>
      </c>
    </row>
    <row r="16502" spans="1:11" x14ac:dyDescent="0.35">
      <c r="A16502" t="s">
        <v>1475</v>
      </c>
      <c r="B16502" t="s">
        <v>2120</v>
      </c>
      <c r="C16502" t="s">
        <v>1845</v>
      </c>
      <c r="D16502" s="4">
        <v>9169382</v>
      </c>
      <c r="I16502" s="4">
        <v>9169382</v>
      </c>
      <c r="J16502" s="4">
        <v>9169382</v>
      </c>
      <c r="K16502" s="4">
        <v>9169382</v>
      </c>
    </row>
    <row r="16503" spans="1:11" x14ac:dyDescent="0.35">
      <c r="A16503" t="s">
        <v>1475</v>
      </c>
      <c r="B16503" t="s">
        <v>2121</v>
      </c>
      <c r="D16503" s="4">
        <v>88309352</v>
      </c>
      <c r="E16503" s="4">
        <v>12346975</v>
      </c>
      <c r="F16503" s="4">
        <v>46307612</v>
      </c>
      <c r="G16503" s="4">
        <v>903283</v>
      </c>
      <c r="H16503" s="4">
        <v>2910931</v>
      </c>
      <c r="I16503" s="4">
        <v>150778154</v>
      </c>
      <c r="J16503" s="4">
        <v>88309352</v>
      </c>
      <c r="K16503" s="4">
        <v>88309352</v>
      </c>
    </row>
    <row r="16504" spans="1:11" x14ac:dyDescent="0.35">
      <c r="A16504" t="s">
        <v>1475</v>
      </c>
      <c r="B16504" t="s">
        <v>2122</v>
      </c>
      <c r="C16504" t="s">
        <v>1846</v>
      </c>
      <c r="D16504" s="4">
        <v>44355293</v>
      </c>
      <c r="F16504" s="4">
        <v>12950601</v>
      </c>
      <c r="G16504" s="4">
        <v>3046818</v>
      </c>
      <c r="H16504" s="4">
        <v>18153594</v>
      </c>
      <c r="I16504" s="4">
        <v>78506306</v>
      </c>
      <c r="J16504" s="4">
        <v>44355293</v>
      </c>
      <c r="K16504" s="4">
        <v>44355293</v>
      </c>
    </row>
    <row r="16505" spans="1:11" x14ac:dyDescent="0.35">
      <c r="A16505" t="s">
        <v>1475</v>
      </c>
      <c r="B16505" t="s">
        <v>2123</v>
      </c>
      <c r="C16505" t="s">
        <v>1847</v>
      </c>
      <c r="D16505" s="4">
        <v>37701930</v>
      </c>
      <c r="E16505" s="4">
        <v>2220</v>
      </c>
      <c r="F16505" s="4">
        <v>2872210</v>
      </c>
      <c r="G16505" s="4">
        <v>80198</v>
      </c>
      <c r="H16505" s="4">
        <v>3293572</v>
      </c>
      <c r="I16505" s="4">
        <v>43950130</v>
      </c>
      <c r="J16505" s="4">
        <v>37701930</v>
      </c>
      <c r="K16505" s="4">
        <v>37701930</v>
      </c>
    </row>
    <row r="16506" spans="1:11" x14ac:dyDescent="0.35">
      <c r="A16506" t="s">
        <v>1475</v>
      </c>
      <c r="B16506" t="s">
        <v>2124</v>
      </c>
      <c r="C16506" t="s">
        <v>1848</v>
      </c>
      <c r="D16506" s="4">
        <v>79085</v>
      </c>
      <c r="I16506" s="4">
        <v>79085</v>
      </c>
      <c r="J16506" s="4">
        <v>79085</v>
      </c>
      <c r="K16506" s="4">
        <v>79085</v>
      </c>
    </row>
    <row r="16507" spans="1:11" x14ac:dyDescent="0.35">
      <c r="A16507" t="s">
        <v>1475</v>
      </c>
      <c r="B16507" t="s">
        <v>2125</v>
      </c>
      <c r="D16507" s="4">
        <v>82136308</v>
      </c>
      <c r="E16507" s="4">
        <v>2220</v>
      </c>
      <c r="F16507" s="4">
        <v>15822811</v>
      </c>
      <c r="G16507" s="4">
        <v>3127017</v>
      </c>
      <c r="H16507" s="4">
        <v>21447166</v>
      </c>
      <c r="I16507" s="4">
        <v>122535522</v>
      </c>
      <c r="J16507" s="4">
        <v>82136308</v>
      </c>
      <c r="K16507" s="4">
        <v>82136308</v>
      </c>
    </row>
    <row r="16508" spans="1:11" x14ac:dyDescent="0.35">
      <c r="A16508" t="s">
        <v>1475</v>
      </c>
      <c r="B16508" t="s">
        <v>2126</v>
      </c>
      <c r="C16508" t="s">
        <v>1850</v>
      </c>
      <c r="D16508" s="4">
        <v>24160</v>
      </c>
      <c r="F16508" s="4">
        <v>9600000</v>
      </c>
      <c r="G16508" s="4">
        <v>22400000</v>
      </c>
      <c r="I16508" s="4">
        <v>32024160</v>
      </c>
      <c r="J16508" s="4">
        <v>24160</v>
      </c>
      <c r="K16508" s="4">
        <v>24160</v>
      </c>
    </row>
    <row r="16509" spans="1:11" x14ac:dyDescent="0.35">
      <c r="A16509" t="s">
        <v>1475</v>
      </c>
      <c r="B16509" t="s">
        <v>2127</v>
      </c>
      <c r="D16509" s="4">
        <v>24160</v>
      </c>
      <c r="F16509" s="4">
        <v>9600000</v>
      </c>
      <c r="G16509" s="4">
        <v>22400000</v>
      </c>
      <c r="I16509" s="4">
        <v>32024160</v>
      </c>
      <c r="J16509" s="4">
        <v>24160</v>
      </c>
      <c r="K16509" s="4">
        <v>24160</v>
      </c>
    </row>
    <row r="16510" spans="1:11" x14ac:dyDescent="0.35">
      <c r="A16510" t="s">
        <v>1475</v>
      </c>
      <c r="B16510" t="s">
        <v>2128</v>
      </c>
      <c r="C16510" t="s">
        <v>1851</v>
      </c>
      <c r="D16510" s="4">
        <v>1070756</v>
      </c>
      <c r="F16510" s="4">
        <v>117522</v>
      </c>
      <c r="I16510" s="4">
        <v>1188278</v>
      </c>
      <c r="J16510" s="4">
        <v>1070756</v>
      </c>
      <c r="K16510" s="4">
        <v>1070756</v>
      </c>
    </row>
    <row r="16511" spans="1:11" x14ac:dyDescent="0.35">
      <c r="A16511" t="s">
        <v>1475</v>
      </c>
      <c r="B16511" t="s">
        <v>2129</v>
      </c>
      <c r="C16511" t="s">
        <v>1852</v>
      </c>
      <c r="D16511" s="4">
        <v>40889</v>
      </c>
      <c r="E16511" s="4">
        <v>1363</v>
      </c>
      <c r="I16511" s="4">
        <v>42251</v>
      </c>
      <c r="J16511" s="4">
        <v>40889</v>
      </c>
      <c r="K16511" s="4">
        <v>40889</v>
      </c>
    </row>
    <row r="16512" spans="1:11" x14ac:dyDescent="0.35">
      <c r="A16512" t="s">
        <v>1475</v>
      </c>
      <c r="B16512" t="s">
        <v>2130</v>
      </c>
      <c r="C16512" t="s">
        <v>1853</v>
      </c>
      <c r="D16512" s="4">
        <v>109987</v>
      </c>
      <c r="E16512" s="4">
        <v>8191</v>
      </c>
      <c r="I16512" s="4">
        <v>118178</v>
      </c>
      <c r="J16512" s="4">
        <v>109987</v>
      </c>
      <c r="K16512" s="4">
        <v>109987</v>
      </c>
    </row>
    <row r="16513" spans="1:11" x14ac:dyDescent="0.35">
      <c r="A16513" t="s">
        <v>1475</v>
      </c>
      <c r="B16513" t="s">
        <v>2172</v>
      </c>
      <c r="C16513" t="s">
        <v>1893</v>
      </c>
      <c r="D16513" s="4">
        <v>4778</v>
      </c>
      <c r="E16513" s="4">
        <v>4778</v>
      </c>
      <c r="I16513" s="4">
        <v>9556</v>
      </c>
      <c r="J16513" s="4">
        <v>4778</v>
      </c>
      <c r="K16513" s="4">
        <v>4778</v>
      </c>
    </row>
    <row r="16514" spans="1:11" x14ac:dyDescent="0.35">
      <c r="A16514" t="s">
        <v>1475</v>
      </c>
      <c r="B16514" t="s">
        <v>2182</v>
      </c>
      <c r="C16514" t="s">
        <v>1903</v>
      </c>
      <c r="D16514" s="4">
        <v>40570</v>
      </c>
      <c r="I16514" s="4">
        <v>40570</v>
      </c>
      <c r="J16514" s="4">
        <v>40570</v>
      </c>
      <c r="K16514" s="4">
        <v>40570</v>
      </c>
    </row>
    <row r="16515" spans="1:11" x14ac:dyDescent="0.35">
      <c r="A16515" t="s">
        <v>1475</v>
      </c>
      <c r="B16515" t="s">
        <v>2131</v>
      </c>
      <c r="C16515" t="s">
        <v>1854</v>
      </c>
      <c r="D16515" s="4">
        <v>1916595</v>
      </c>
      <c r="I16515" s="4">
        <v>1916595</v>
      </c>
      <c r="J16515" s="4">
        <v>1916595</v>
      </c>
      <c r="K16515" s="4">
        <v>1916595</v>
      </c>
    </row>
    <row r="16516" spans="1:11" x14ac:dyDescent="0.35">
      <c r="A16516" t="s">
        <v>1475</v>
      </c>
      <c r="B16516" t="s">
        <v>2132</v>
      </c>
      <c r="C16516" t="s">
        <v>1855</v>
      </c>
      <c r="D16516" s="4">
        <v>2369045</v>
      </c>
      <c r="E16516" s="4">
        <v>224203</v>
      </c>
      <c r="F16516" s="4">
        <v>8161</v>
      </c>
      <c r="H16516" s="4">
        <v>37542</v>
      </c>
      <c r="I16516" s="4">
        <v>2638952</v>
      </c>
      <c r="J16516" s="4">
        <v>2369045</v>
      </c>
      <c r="K16516" s="4">
        <v>2369045</v>
      </c>
    </row>
    <row r="16517" spans="1:11" x14ac:dyDescent="0.35">
      <c r="A16517" t="s">
        <v>1475</v>
      </c>
      <c r="B16517" t="s">
        <v>2133</v>
      </c>
      <c r="C16517" t="s">
        <v>1856</v>
      </c>
      <c r="D16517" s="4">
        <v>41883</v>
      </c>
      <c r="I16517" s="4">
        <v>41883</v>
      </c>
      <c r="J16517" s="4">
        <v>41883</v>
      </c>
      <c r="K16517" s="4">
        <v>41883</v>
      </c>
    </row>
    <row r="16518" spans="1:11" x14ac:dyDescent="0.35">
      <c r="A16518" t="s">
        <v>1475</v>
      </c>
      <c r="B16518" t="s">
        <v>2134</v>
      </c>
      <c r="C16518" t="s">
        <v>1857</v>
      </c>
      <c r="D16518" s="4">
        <v>53638</v>
      </c>
      <c r="F16518" s="4">
        <v>5432</v>
      </c>
      <c r="I16518" s="4">
        <v>59070</v>
      </c>
      <c r="J16518" s="4">
        <v>53638</v>
      </c>
      <c r="K16518" s="4">
        <v>53638</v>
      </c>
    </row>
    <row r="16519" spans="1:11" x14ac:dyDescent="0.35">
      <c r="A16519" t="s">
        <v>1475</v>
      </c>
      <c r="B16519" t="s">
        <v>2185</v>
      </c>
      <c r="C16519" t="s">
        <v>1906</v>
      </c>
      <c r="D16519" s="4">
        <v>1398</v>
      </c>
      <c r="H16519" s="4">
        <v>16902</v>
      </c>
      <c r="I16519" s="4">
        <v>18300</v>
      </c>
      <c r="J16519" s="4">
        <v>1398</v>
      </c>
      <c r="K16519" s="4">
        <v>1398</v>
      </c>
    </row>
    <row r="16520" spans="1:11" x14ac:dyDescent="0.35">
      <c r="A16520" t="s">
        <v>1475</v>
      </c>
      <c r="B16520" t="s">
        <v>2135</v>
      </c>
      <c r="C16520" t="s">
        <v>1858</v>
      </c>
      <c r="D16520" s="4">
        <v>273501</v>
      </c>
      <c r="E16520" s="4">
        <v>20110</v>
      </c>
      <c r="I16520" s="4">
        <v>293612</v>
      </c>
      <c r="J16520" s="4">
        <v>273501</v>
      </c>
      <c r="K16520" s="4">
        <v>273501</v>
      </c>
    </row>
    <row r="16521" spans="1:11" x14ac:dyDescent="0.35">
      <c r="A16521" t="s">
        <v>1475</v>
      </c>
      <c r="B16521" t="s">
        <v>2136</v>
      </c>
      <c r="C16521" t="s">
        <v>1859</v>
      </c>
      <c r="D16521" s="4">
        <v>6004436</v>
      </c>
      <c r="E16521" s="4">
        <v>800000</v>
      </c>
      <c r="F16521" s="4">
        <v>50000</v>
      </c>
      <c r="H16521" s="4">
        <v>112228</v>
      </c>
      <c r="I16521" s="4">
        <v>6966664</v>
      </c>
      <c r="J16521" s="4">
        <v>6004436</v>
      </c>
      <c r="K16521" s="4">
        <v>6004436</v>
      </c>
    </row>
    <row r="16522" spans="1:11" x14ac:dyDescent="0.35">
      <c r="A16522" t="s">
        <v>1475</v>
      </c>
      <c r="B16522" t="s">
        <v>2194</v>
      </c>
      <c r="C16522" t="s">
        <v>1915</v>
      </c>
      <c r="D16522" s="4">
        <v>5</v>
      </c>
      <c r="F16522" s="4">
        <v>5</v>
      </c>
      <c r="I16522" s="4">
        <v>10</v>
      </c>
      <c r="J16522" s="4">
        <v>5</v>
      </c>
      <c r="K16522" s="4">
        <v>5</v>
      </c>
    </row>
    <row r="16523" spans="1:11" x14ac:dyDescent="0.35">
      <c r="A16523" t="s">
        <v>1475</v>
      </c>
      <c r="B16523" t="s">
        <v>2137</v>
      </c>
      <c r="C16523" t="s">
        <v>1860</v>
      </c>
      <c r="D16523" s="4">
        <v>4022012</v>
      </c>
      <c r="H16523" s="4">
        <v>326109</v>
      </c>
      <c r="I16523" s="4">
        <v>4348121</v>
      </c>
      <c r="J16523" s="4">
        <v>4022012</v>
      </c>
      <c r="K16523" s="4">
        <v>4022012</v>
      </c>
    </row>
    <row r="16524" spans="1:11" x14ac:dyDescent="0.35">
      <c r="A16524" t="s">
        <v>1475</v>
      </c>
      <c r="B16524" t="s">
        <v>2138</v>
      </c>
      <c r="C16524" t="s">
        <v>1861</v>
      </c>
      <c r="D16524" s="4">
        <v>381631</v>
      </c>
      <c r="F16524" s="4">
        <v>123494</v>
      </c>
      <c r="I16524" s="4">
        <v>505125</v>
      </c>
      <c r="J16524" s="4">
        <v>381631</v>
      </c>
      <c r="K16524" s="4">
        <v>381631</v>
      </c>
    </row>
    <row r="16525" spans="1:11" x14ac:dyDescent="0.35">
      <c r="A16525" t="s">
        <v>1475</v>
      </c>
      <c r="B16525" t="s">
        <v>2139</v>
      </c>
      <c r="C16525" t="s">
        <v>1862</v>
      </c>
      <c r="D16525" s="4">
        <v>3845892</v>
      </c>
      <c r="E16525" s="4">
        <v>170929</v>
      </c>
      <c r="H16525" s="4">
        <v>341857</v>
      </c>
      <c r="I16525" s="4">
        <v>4358678</v>
      </c>
      <c r="J16525" s="4">
        <v>3845892</v>
      </c>
      <c r="K16525" s="4">
        <v>3845892</v>
      </c>
    </row>
    <row r="16526" spans="1:11" x14ac:dyDescent="0.35">
      <c r="A16526" t="s">
        <v>1475</v>
      </c>
      <c r="B16526" t="s">
        <v>2140</v>
      </c>
      <c r="C16526" t="s">
        <v>1863</v>
      </c>
      <c r="D16526" s="4">
        <v>132258</v>
      </c>
      <c r="F16526" s="4">
        <v>7780</v>
      </c>
      <c r="I16526" s="4">
        <v>140038</v>
      </c>
      <c r="J16526" s="4">
        <v>132258</v>
      </c>
      <c r="K16526" s="4">
        <v>132258</v>
      </c>
    </row>
    <row r="16527" spans="1:11" x14ac:dyDescent="0.35">
      <c r="A16527" t="s">
        <v>1475</v>
      </c>
      <c r="B16527" t="s">
        <v>2141</v>
      </c>
      <c r="D16527" s="4">
        <v>20309276</v>
      </c>
      <c r="E16527" s="4">
        <v>1229575</v>
      </c>
      <c r="F16527" s="4">
        <v>312394</v>
      </c>
      <c r="H16527" s="4">
        <v>834638</v>
      </c>
      <c r="I16527" s="4">
        <v>22685883</v>
      </c>
      <c r="J16527" s="4">
        <v>20309276</v>
      </c>
      <c r="K16527" s="4">
        <v>20309276</v>
      </c>
    </row>
    <row r="16528" spans="1:11" x14ac:dyDescent="0.35">
      <c r="A16528" t="s">
        <v>1475</v>
      </c>
      <c r="B16528" t="s">
        <v>2142</v>
      </c>
      <c r="C16528" t="s">
        <v>1864</v>
      </c>
      <c r="E16528" s="4">
        <v>44633</v>
      </c>
      <c r="I16528" s="4">
        <v>44633</v>
      </c>
      <c r="J16528">
        <v>0</v>
      </c>
      <c r="K16528" s="4">
        <v>0</v>
      </c>
    </row>
    <row r="16529" spans="1:11" x14ac:dyDescent="0.35">
      <c r="A16529" t="s">
        <v>1475</v>
      </c>
      <c r="B16529" t="s">
        <v>2143</v>
      </c>
      <c r="C16529" t="s">
        <v>1865</v>
      </c>
      <c r="D16529" s="4">
        <v>1744</v>
      </c>
      <c r="E16529" s="4">
        <v>0</v>
      </c>
      <c r="H16529" s="4">
        <v>517043</v>
      </c>
      <c r="I16529" s="4">
        <v>518787</v>
      </c>
      <c r="J16529" s="4">
        <v>1744</v>
      </c>
      <c r="K16529" s="4">
        <v>1744</v>
      </c>
    </row>
    <row r="16530" spans="1:11" x14ac:dyDescent="0.35">
      <c r="A16530" t="s">
        <v>1475</v>
      </c>
      <c r="B16530" t="s">
        <v>2144</v>
      </c>
      <c r="C16530" t="s">
        <v>1866</v>
      </c>
      <c r="D16530" s="4">
        <v>2636</v>
      </c>
      <c r="E16530" s="4">
        <v>0</v>
      </c>
      <c r="I16530" s="4">
        <v>2636</v>
      </c>
      <c r="J16530" s="4">
        <v>2636</v>
      </c>
      <c r="K16530" s="4">
        <v>2636</v>
      </c>
    </row>
    <row r="16531" spans="1:11" x14ac:dyDescent="0.35">
      <c r="A16531" t="s">
        <v>1475</v>
      </c>
      <c r="B16531" t="s">
        <v>2145</v>
      </c>
      <c r="C16531" t="s">
        <v>1867</v>
      </c>
      <c r="D16531" s="4">
        <v>861350</v>
      </c>
      <c r="E16531" s="4">
        <v>872000</v>
      </c>
      <c r="F16531" s="4">
        <v>15923061</v>
      </c>
      <c r="H16531" s="4">
        <v>195388</v>
      </c>
      <c r="I16531" s="4">
        <v>17851799</v>
      </c>
      <c r="J16531" s="4">
        <v>861350</v>
      </c>
      <c r="K16531" s="4">
        <v>861350</v>
      </c>
    </row>
    <row r="16532" spans="1:11" x14ac:dyDescent="0.35">
      <c r="A16532" t="s">
        <v>1475</v>
      </c>
      <c r="B16532" t="s">
        <v>2146</v>
      </c>
      <c r="C16532" t="s">
        <v>1868</v>
      </c>
      <c r="D16532" s="4">
        <v>236840</v>
      </c>
      <c r="E16532" s="4">
        <v>10519</v>
      </c>
      <c r="F16532" s="4">
        <v>6558921</v>
      </c>
      <c r="H16532" s="4">
        <v>10659754</v>
      </c>
      <c r="I16532" s="4">
        <v>17466034</v>
      </c>
      <c r="J16532" s="4">
        <v>236840</v>
      </c>
      <c r="K16532" s="4">
        <v>236840</v>
      </c>
    </row>
    <row r="16533" spans="1:11" x14ac:dyDescent="0.35">
      <c r="A16533" t="s">
        <v>1475</v>
      </c>
      <c r="B16533" t="s">
        <v>2173</v>
      </c>
      <c r="C16533" t="s">
        <v>1894</v>
      </c>
      <c r="D16533" s="4">
        <v>1436</v>
      </c>
      <c r="I16533" s="4">
        <v>1436</v>
      </c>
      <c r="J16533" s="4">
        <v>1436</v>
      </c>
      <c r="K16533" s="4">
        <v>1436</v>
      </c>
    </row>
    <row r="16534" spans="1:11" x14ac:dyDescent="0.35">
      <c r="A16534" t="s">
        <v>1475</v>
      </c>
      <c r="B16534" t="s">
        <v>2147</v>
      </c>
      <c r="C16534" t="s">
        <v>1869</v>
      </c>
      <c r="F16534" s="4">
        <v>4736640</v>
      </c>
      <c r="I16534" s="4">
        <v>4736640</v>
      </c>
      <c r="J16534">
        <v>0</v>
      </c>
      <c r="K16534" s="4">
        <v>0</v>
      </c>
    </row>
    <row r="16535" spans="1:11" x14ac:dyDescent="0.35">
      <c r="A16535" t="s">
        <v>1475</v>
      </c>
      <c r="B16535" t="s">
        <v>2148</v>
      </c>
      <c r="C16535" t="s">
        <v>1870</v>
      </c>
      <c r="D16535" s="4">
        <v>208879</v>
      </c>
      <c r="E16535" s="4">
        <v>18721671</v>
      </c>
      <c r="H16535" s="4">
        <v>630308</v>
      </c>
      <c r="I16535" s="4">
        <v>19560859</v>
      </c>
      <c r="J16535" s="4">
        <v>208879</v>
      </c>
      <c r="K16535" s="4">
        <v>208879</v>
      </c>
    </row>
    <row r="16536" spans="1:11" x14ac:dyDescent="0.35">
      <c r="A16536" t="s">
        <v>1475</v>
      </c>
      <c r="B16536" t="s">
        <v>2149</v>
      </c>
      <c r="C16536" t="s">
        <v>1871</v>
      </c>
      <c r="D16536" s="4">
        <v>134789</v>
      </c>
      <c r="E16536" s="4">
        <v>8660000</v>
      </c>
      <c r="F16536" s="4">
        <v>24074</v>
      </c>
      <c r="H16536" s="4">
        <v>29817</v>
      </c>
      <c r="I16536" s="4">
        <v>8848680</v>
      </c>
      <c r="J16536" s="4">
        <v>134789</v>
      </c>
      <c r="K16536" s="4">
        <v>134789</v>
      </c>
    </row>
    <row r="16537" spans="1:11" x14ac:dyDescent="0.35">
      <c r="A16537" t="s">
        <v>1475</v>
      </c>
      <c r="B16537" t="s">
        <v>2150</v>
      </c>
      <c r="C16537" t="s">
        <v>1872</v>
      </c>
      <c r="D16537" s="4">
        <v>1570924</v>
      </c>
      <c r="I16537" s="4">
        <v>1570924</v>
      </c>
      <c r="J16537" s="4">
        <v>1570924</v>
      </c>
      <c r="K16537" s="4">
        <v>1570924</v>
      </c>
    </row>
    <row r="16538" spans="1:11" x14ac:dyDescent="0.35">
      <c r="A16538" t="s">
        <v>1475</v>
      </c>
      <c r="B16538" t="s">
        <v>2151</v>
      </c>
      <c r="C16538" t="s">
        <v>1873</v>
      </c>
      <c r="D16538" s="4">
        <v>22807</v>
      </c>
      <c r="E16538" s="4">
        <v>0</v>
      </c>
      <c r="I16538" s="4">
        <v>22807</v>
      </c>
      <c r="J16538" s="4">
        <v>22807</v>
      </c>
      <c r="K16538" s="4">
        <v>22807</v>
      </c>
    </row>
    <row r="16539" spans="1:11" x14ac:dyDescent="0.35">
      <c r="A16539" t="s">
        <v>1475</v>
      </c>
      <c r="B16539" t="s">
        <v>2153</v>
      </c>
      <c r="C16539" t="s">
        <v>1875</v>
      </c>
      <c r="D16539" s="4">
        <v>4650</v>
      </c>
      <c r="H16539" s="4">
        <v>191799</v>
      </c>
      <c r="I16539" s="4">
        <v>196449</v>
      </c>
      <c r="J16539" s="4">
        <v>4650</v>
      </c>
      <c r="K16539" s="4">
        <v>4650</v>
      </c>
    </row>
    <row r="16540" spans="1:11" x14ac:dyDescent="0.35">
      <c r="A16540" t="s">
        <v>1475</v>
      </c>
      <c r="B16540" t="s">
        <v>2154</v>
      </c>
      <c r="C16540" t="s">
        <v>1876</v>
      </c>
      <c r="E16540" s="4">
        <v>0</v>
      </c>
      <c r="F16540" s="4">
        <v>1108800</v>
      </c>
      <c r="I16540" s="4">
        <v>1108800</v>
      </c>
      <c r="J16540">
        <v>0</v>
      </c>
      <c r="K16540" s="4">
        <v>0</v>
      </c>
    </row>
    <row r="16541" spans="1:11" x14ac:dyDescent="0.35">
      <c r="A16541" t="s">
        <v>1475</v>
      </c>
      <c r="B16541" t="s">
        <v>2155</v>
      </c>
      <c r="C16541" t="s">
        <v>1877</v>
      </c>
      <c r="D16541" s="4">
        <v>16294</v>
      </c>
      <c r="I16541" s="4">
        <v>16294</v>
      </c>
      <c r="J16541" s="4">
        <v>16294</v>
      </c>
      <c r="K16541" s="4">
        <v>16294</v>
      </c>
    </row>
    <row r="16542" spans="1:11" x14ac:dyDescent="0.35">
      <c r="A16542" t="s">
        <v>1475</v>
      </c>
      <c r="B16542" t="s">
        <v>2156</v>
      </c>
      <c r="D16542" s="4">
        <v>3062349</v>
      </c>
      <c r="E16542" s="4">
        <v>28308823</v>
      </c>
      <c r="F16542" s="4">
        <v>28351496</v>
      </c>
      <c r="H16542" s="4">
        <v>12224110</v>
      </c>
      <c r="I16542" s="4">
        <v>71946778</v>
      </c>
      <c r="J16542" s="4">
        <v>3062349</v>
      </c>
      <c r="K16542" s="4">
        <v>3062349</v>
      </c>
    </row>
    <row r="16543" spans="1:11" x14ac:dyDescent="0.35">
      <c r="A16543" t="s">
        <v>1475</v>
      </c>
      <c r="B16543" t="s">
        <v>2157</v>
      </c>
      <c r="C16543" t="s">
        <v>1879</v>
      </c>
      <c r="D16543" s="4">
        <v>4487377</v>
      </c>
      <c r="I16543" s="4">
        <v>4487377</v>
      </c>
      <c r="J16543" s="4">
        <v>4487377</v>
      </c>
      <c r="K16543" s="4">
        <v>4487377</v>
      </c>
    </row>
    <row r="16544" spans="1:11" x14ac:dyDescent="0.35">
      <c r="A16544" t="s">
        <v>1475</v>
      </c>
      <c r="B16544" t="s">
        <v>2186</v>
      </c>
      <c r="C16544" t="s">
        <v>1907</v>
      </c>
      <c r="D16544" s="4">
        <v>5953</v>
      </c>
      <c r="I16544" s="4">
        <v>5953</v>
      </c>
      <c r="J16544" s="4">
        <v>5953</v>
      </c>
      <c r="K16544" s="4">
        <v>5953</v>
      </c>
    </row>
    <row r="16545" spans="1:11" x14ac:dyDescent="0.35">
      <c r="A16545" t="s">
        <v>1475</v>
      </c>
      <c r="B16545" t="s">
        <v>2158</v>
      </c>
      <c r="C16545" t="s">
        <v>1880</v>
      </c>
      <c r="D16545" s="4">
        <v>821155</v>
      </c>
      <c r="I16545" s="4">
        <v>821155</v>
      </c>
      <c r="J16545" s="4">
        <v>821155</v>
      </c>
      <c r="K16545" s="4">
        <v>821155</v>
      </c>
    </row>
    <row r="16546" spans="1:11" x14ac:dyDescent="0.35">
      <c r="A16546" t="s">
        <v>1475</v>
      </c>
      <c r="B16546" t="s">
        <v>2159</v>
      </c>
      <c r="C16546" t="s">
        <v>1881</v>
      </c>
      <c r="D16546" s="4">
        <v>2776202</v>
      </c>
      <c r="I16546" s="4">
        <v>2776202</v>
      </c>
      <c r="J16546" s="4">
        <v>2776202</v>
      </c>
      <c r="K16546" s="4">
        <v>2776202</v>
      </c>
    </row>
    <row r="16547" spans="1:11" x14ac:dyDescent="0.35">
      <c r="A16547" t="s">
        <v>1475</v>
      </c>
      <c r="B16547" t="s">
        <v>2174</v>
      </c>
      <c r="C16547" t="s">
        <v>1895</v>
      </c>
      <c r="D16547" s="4">
        <v>372438</v>
      </c>
      <c r="I16547" s="4">
        <v>372438</v>
      </c>
      <c r="J16547" s="4">
        <v>372438</v>
      </c>
      <c r="K16547" s="4">
        <v>372438</v>
      </c>
    </row>
    <row r="16548" spans="1:11" x14ac:dyDescent="0.35">
      <c r="A16548" t="s">
        <v>1475</v>
      </c>
      <c r="B16548" t="s">
        <v>2160</v>
      </c>
      <c r="C16548" t="s">
        <v>1882</v>
      </c>
      <c r="D16548" s="4">
        <v>301781</v>
      </c>
      <c r="I16548" s="4">
        <v>301781</v>
      </c>
      <c r="J16548" s="4">
        <v>301781</v>
      </c>
      <c r="K16548" s="4">
        <v>301781</v>
      </c>
    </row>
    <row r="16549" spans="1:11" x14ac:dyDescent="0.35">
      <c r="A16549" t="s">
        <v>1475</v>
      </c>
      <c r="B16549" t="s">
        <v>2179</v>
      </c>
      <c r="C16549" t="s">
        <v>1900</v>
      </c>
      <c r="D16549" s="4">
        <v>6087</v>
      </c>
      <c r="I16549" s="4">
        <v>6087</v>
      </c>
      <c r="J16549" s="4">
        <v>6087</v>
      </c>
      <c r="K16549" s="4">
        <v>6087</v>
      </c>
    </row>
    <row r="16550" spans="1:11" x14ac:dyDescent="0.35">
      <c r="A16550" t="s">
        <v>1475</v>
      </c>
      <c r="B16550" t="s">
        <v>2161</v>
      </c>
      <c r="C16550" t="s">
        <v>1883</v>
      </c>
      <c r="D16550" s="4">
        <v>19675</v>
      </c>
      <c r="I16550" s="4">
        <v>19675</v>
      </c>
      <c r="J16550" s="4">
        <v>19675</v>
      </c>
      <c r="K16550" s="4">
        <v>19675</v>
      </c>
    </row>
    <row r="16551" spans="1:11" x14ac:dyDescent="0.35">
      <c r="A16551" t="s">
        <v>1475</v>
      </c>
      <c r="B16551" t="s">
        <v>2171</v>
      </c>
      <c r="C16551" t="s">
        <v>1892</v>
      </c>
      <c r="D16551" s="4">
        <v>753</v>
      </c>
      <c r="I16551" s="4">
        <v>753</v>
      </c>
      <c r="J16551" s="4">
        <v>753</v>
      </c>
      <c r="K16551" s="4">
        <v>753</v>
      </c>
    </row>
    <row r="16552" spans="1:11" x14ac:dyDescent="0.35">
      <c r="A16552" t="s">
        <v>1475</v>
      </c>
      <c r="B16552" t="s">
        <v>2162</v>
      </c>
      <c r="C16552" t="s">
        <v>1884</v>
      </c>
      <c r="D16552" s="4">
        <v>24286</v>
      </c>
      <c r="I16552" s="4">
        <v>24286</v>
      </c>
      <c r="J16552" s="4">
        <v>24286</v>
      </c>
      <c r="K16552" s="4">
        <v>24286</v>
      </c>
    </row>
    <row r="16553" spans="1:11" x14ac:dyDescent="0.35">
      <c r="A16553" t="s">
        <v>1475</v>
      </c>
      <c r="B16553" t="s">
        <v>2163</v>
      </c>
      <c r="D16553" s="4">
        <v>8815706</v>
      </c>
      <c r="I16553" s="4">
        <v>8815706</v>
      </c>
      <c r="J16553" s="4">
        <v>8815706</v>
      </c>
      <c r="K16553" s="4">
        <v>8815706</v>
      </c>
    </row>
    <row r="16554" spans="1:11" x14ac:dyDescent="0.35">
      <c r="A16554" t="s">
        <v>1475</v>
      </c>
      <c r="B16554" t="s">
        <v>2164</v>
      </c>
      <c r="C16554" t="s">
        <v>1886</v>
      </c>
      <c r="D16554" s="4">
        <v>254513</v>
      </c>
      <c r="I16554" s="4">
        <v>254513</v>
      </c>
      <c r="J16554" s="4">
        <v>254513</v>
      </c>
      <c r="K16554" s="4">
        <v>254513</v>
      </c>
    </row>
    <row r="16555" spans="1:11" x14ac:dyDescent="0.35">
      <c r="A16555" t="s">
        <v>1475</v>
      </c>
      <c r="B16555" t="s">
        <v>2165</v>
      </c>
      <c r="D16555" s="4">
        <v>254513</v>
      </c>
      <c r="I16555" s="4">
        <v>254513</v>
      </c>
      <c r="J16555" s="4">
        <v>254513</v>
      </c>
      <c r="K16555" s="4">
        <v>254513</v>
      </c>
    </row>
    <row r="16556" spans="1:11" x14ac:dyDescent="0.35">
      <c r="A16556" t="s">
        <v>1475</v>
      </c>
      <c r="B16556" t="s">
        <v>2177</v>
      </c>
      <c r="C16556" t="s">
        <v>1898</v>
      </c>
      <c r="D16556" s="4">
        <v>100000</v>
      </c>
      <c r="I16556" s="4">
        <v>100000</v>
      </c>
      <c r="J16556" s="4">
        <v>100000</v>
      </c>
      <c r="K16556" s="4">
        <v>100000</v>
      </c>
    </row>
    <row r="16557" spans="1:11" x14ac:dyDescent="0.35">
      <c r="A16557" t="s">
        <v>1475</v>
      </c>
      <c r="B16557" t="s">
        <v>2183</v>
      </c>
      <c r="C16557" t="s">
        <v>1904</v>
      </c>
      <c r="D16557" s="4">
        <v>375000</v>
      </c>
      <c r="I16557" s="4">
        <v>375000</v>
      </c>
      <c r="J16557" s="4">
        <v>375000</v>
      </c>
      <c r="K16557" s="4">
        <v>375000</v>
      </c>
    </row>
    <row r="16558" spans="1:11" x14ac:dyDescent="0.35">
      <c r="A16558" t="s">
        <v>1475</v>
      </c>
      <c r="B16558" t="s">
        <v>2166</v>
      </c>
      <c r="C16558" t="s">
        <v>1888</v>
      </c>
      <c r="F16558" s="4">
        <v>2400000</v>
      </c>
      <c r="I16558" s="4">
        <v>2400000</v>
      </c>
      <c r="J16558">
        <v>0</v>
      </c>
      <c r="K16558" s="4">
        <v>0</v>
      </c>
    </row>
    <row r="16559" spans="1:11" x14ac:dyDescent="0.35">
      <c r="A16559" t="s">
        <v>1475</v>
      </c>
      <c r="B16559" t="s">
        <v>2180</v>
      </c>
      <c r="C16559" t="s">
        <v>1901</v>
      </c>
      <c r="E16559" s="4">
        <v>3000000</v>
      </c>
      <c r="I16559" s="4">
        <v>3000000</v>
      </c>
      <c r="J16559">
        <v>0</v>
      </c>
      <c r="K16559" s="4">
        <v>0</v>
      </c>
    </row>
    <row r="16560" spans="1:11" x14ac:dyDescent="0.35">
      <c r="A16560" t="s">
        <v>1475</v>
      </c>
      <c r="B16560" t="s">
        <v>2167</v>
      </c>
      <c r="C16560" t="s">
        <v>1889</v>
      </c>
      <c r="E16560" s="4">
        <v>3150000</v>
      </c>
      <c r="I16560" s="4">
        <v>3150000</v>
      </c>
      <c r="J16560">
        <v>0</v>
      </c>
      <c r="K16560" s="4">
        <v>0</v>
      </c>
    </row>
    <row r="16561" spans="1:11" x14ac:dyDescent="0.35">
      <c r="A16561" t="s">
        <v>1475</v>
      </c>
      <c r="B16561" t="s">
        <v>2168</v>
      </c>
      <c r="C16561" t="s">
        <v>1890</v>
      </c>
      <c r="E16561" s="4">
        <v>750000</v>
      </c>
      <c r="I16561" s="4">
        <v>750000</v>
      </c>
      <c r="J16561">
        <v>0</v>
      </c>
      <c r="K16561" s="4">
        <v>0</v>
      </c>
    </row>
    <row r="16562" spans="1:11" x14ac:dyDescent="0.35">
      <c r="A16562" t="s">
        <v>1475</v>
      </c>
      <c r="B16562" t="s">
        <v>2181</v>
      </c>
      <c r="C16562" t="s">
        <v>1902</v>
      </c>
      <c r="E16562" s="4">
        <v>6000000</v>
      </c>
      <c r="I16562" s="4">
        <v>6000000</v>
      </c>
      <c r="J16562">
        <v>0</v>
      </c>
      <c r="K16562" s="4">
        <v>0</v>
      </c>
    </row>
    <row r="16563" spans="1:11" x14ac:dyDescent="0.35">
      <c r="A16563" t="s">
        <v>1475</v>
      </c>
      <c r="B16563" t="s">
        <v>2169</v>
      </c>
      <c r="D16563" s="4">
        <v>475000</v>
      </c>
      <c r="E16563" s="4">
        <v>12900000</v>
      </c>
      <c r="F16563" s="4">
        <v>2400000</v>
      </c>
      <c r="I16563" s="4">
        <v>15775000</v>
      </c>
      <c r="J16563" s="4">
        <v>475000</v>
      </c>
      <c r="K16563" s="4">
        <v>475000</v>
      </c>
    </row>
    <row r="16564" spans="1:11" x14ac:dyDescent="0.35">
      <c r="A16564" t="s">
        <v>1475</v>
      </c>
      <c r="B16564" t="s">
        <v>2170</v>
      </c>
      <c r="D16564" s="4">
        <v>203386665</v>
      </c>
      <c r="E16564" s="4">
        <v>54787593</v>
      </c>
      <c r="F16564" s="4">
        <v>102794312</v>
      </c>
      <c r="G16564" s="4">
        <v>26430300</v>
      </c>
      <c r="H16564" s="4">
        <v>37416845</v>
      </c>
      <c r="I16564" s="4">
        <v>424815715</v>
      </c>
      <c r="J16564" s="4">
        <f>SUM(D16564,E16564)</f>
        <v>258174258</v>
      </c>
      <c r="K16564" s="4">
        <v>203386665</v>
      </c>
    </row>
    <row r="16565" spans="1:11" x14ac:dyDescent="0.35">
      <c r="A16565" t="s">
        <v>1478</v>
      </c>
      <c r="B16565" t="s">
        <v>2118</v>
      </c>
      <c r="C16565" t="s">
        <v>1843</v>
      </c>
      <c r="D16565" s="4">
        <v>21669420</v>
      </c>
      <c r="E16565" s="4">
        <v>7583164</v>
      </c>
      <c r="F16565" s="4">
        <v>18172400</v>
      </c>
      <c r="I16565" s="4">
        <v>47424983</v>
      </c>
      <c r="J16565" s="4">
        <v>21669420</v>
      </c>
      <c r="K16565" s="4">
        <v>21669420</v>
      </c>
    </row>
    <row r="16566" spans="1:11" x14ac:dyDescent="0.35">
      <c r="A16566" t="s">
        <v>1478</v>
      </c>
      <c r="B16566" t="s">
        <v>2119</v>
      </c>
      <c r="C16566" t="s">
        <v>1844</v>
      </c>
      <c r="D16566" s="4">
        <v>3348387</v>
      </c>
      <c r="E16566" s="4">
        <v>509944</v>
      </c>
      <c r="F16566" s="4">
        <v>737906</v>
      </c>
      <c r="G16566" s="4">
        <v>135812</v>
      </c>
      <c r="H16566" s="4">
        <v>737000</v>
      </c>
      <c r="I16566" s="4">
        <v>5469049</v>
      </c>
      <c r="J16566" s="4">
        <v>3348387</v>
      </c>
      <c r="K16566" s="4">
        <v>3348387</v>
      </c>
    </row>
    <row r="16567" spans="1:11" x14ac:dyDescent="0.35">
      <c r="A16567" t="s">
        <v>1478</v>
      </c>
      <c r="B16567" t="s">
        <v>2120</v>
      </c>
      <c r="C16567" t="s">
        <v>1845</v>
      </c>
      <c r="D16567" s="4">
        <v>3175161</v>
      </c>
      <c r="I16567" s="4">
        <v>3175161</v>
      </c>
      <c r="J16567" s="4">
        <v>3175161</v>
      </c>
      <c r="K16567" s="4">
        <v>3175161</v>
      </c>
    </row>
    <row r="16568" spans="1:11" x14ac:dyDescent="0.35">
      <c r="A16568" t="s">
        <v>1478</v>
      </c>
      <c r="B16568" t="s">
        <v>2121</v>
      </c>
      <c r="D16568" s="4">
        <v>28192968</v>
      </c>
      <c r="E16568" s="4">
        <v>8093108</v>
      </c>
      <c r="F16568" s="4">
        <v>18910306</v>
      </c>
      <c r="G16568" s="4">
        <v>135812</v>
      </c>
      <c r="H16568" s="4">
        <v>737000</v>
      </c>
      <c r="I16568" s="4">
        <v>56069193</v>
      </c>
      <c r="J16568" s="4">
        <v>28192968</v>
      </c>
      <c r="K16568" s="4">
        <v>28192968</v>
      </c>
    </row>
    <row r="16569" spans="1:11" x14ac:dyDescent="0.35">
      <c r="A16569" t="s">
        <v>1478</v>
      </c>
      <c r="B16569" t="s">
        <v>2122</v>
      </c>
      <c r="C16569" t="s">
        <v>1846</v>
      </c>
      <c r="D16569" s="4">
        <v>497546</v>
      </c>
      <c r="G16569" s="4">
        <v>347451</v>
      </c>
      <c r="H16569" s="4">
        <v>16474344</v>
      </c>
      <c r="I16569" s="4">
        <v>17319341</v>
      </c>
      <c r="J16569" s="4">
        <v>497546</v>
      </c>
      <c r="K16569" s="4">
        <v>497546</v>
      </c>
    </row>
    <row r="16570" spans="1:11" x14ac:dyDescent="0.35">
      <c r="A16570" t="s">
        <v>1478</v>
      </c>
      <c r="B16570" t="s">
        <v>2123</v>
      </c>
      <c r="C16570" t="s">
        <v>1847</v>
      </c>
      <c r="D16570" s="4">
        <v>17375367</v>
      </c>
      <c r="E16570" s="4">
        <v>163622</v>
      </c>
      <c r="F16570" s="4">
        <v>743243</v>
      </c>
      <c r="I16570" s="4">
        <v>18282232</v>
      </c>
      <c r="J16570" s="4">
        <v>17375367</v>
      </c>
      <c r="K16570" s="4">
        <v>17375367</v>
      </c>
    </row>
    <row r="16571" spans="1:11" x14ac:dyDescent="0.35">
      <c r="A16571" t="s">
        <v>1478</v>
      </c>
      <c r="B16571" t="s">
        <v>2124</v>
      </c>
      <c r="C16571" t="s">
        <v>1848</v>
      </c>
      <c r="D16571" s="4">
        <v>50907</v>
      </c>
      <c r="I16571" s="4">
        <v>50907</v>
      </c>
      <c r="J16571" s="4">
        <v>50907</v>
      </c>
      <c r="K16571" s="4">
        <v>50907</v>
      </c>
    </row>
    <row r="16572" spans="1:11" x14ac:dyDescent="0.35">
      <c r="A16572" t="s">
        <v>1478</v>
      </c>
      <c r="B16572" t="s">
        <v>2125</v>
      </c>
      <c r="D16572" s="4">
        <v>17923819</v>
      </c>
      <c r="E16572" s="4">
        <v>163622</v>
      </c>
      <c r="F16572" s="4">
        <v>743243</v>
      </c>
      <c r="G16572" s="4">
        <v>347451</v>
      </c>
      <c r="H16572" s="4">
        <v>16474344</v>
      </c>
      <c r="I16572" s="4">
        <v>35652479</v>
      </c>
      <c r="J16572" s="4">
        <v>17923819</v>
      </c>
      <c r="K16572" s="4">
        <v>17923819</v>
      </c>
    </row>
    <row r="16573" spans="1:11" x14ac:dyDescent="0.35">
      <c r="A16573" t="s">
        <v>1478</v>
      </c>
      <c r="B16573" t="s">
        <v>2126</v>
      </c>
      <c r="C16573" t="s">
        <v>1850</v>
      </c>
      <c r="E16573" s="4">
        <v>8000000</v>
      </c>
      <c r="I16573" s="4">
        <v>8000000</v>
      </c>
      <c r="J16573">
        <v>0</v>
      </c>
      <c r="K16573" s="4">
        <v>0</v>
      </c>
    </row>
    <row r="16574" spans="1:11" x14ac:dyDescent="0.35">
      <c r="A16574" t="s">
        <v>1478</v>
      </c>
      <c r="B16574" t="s">
        <v>2127</v>
      </c>
      <c r="E16574" s="4">
        <v>8000000</v>
      </c>
      <c r="I16574" s="4">
        <v>8000000</v>
      </c>
      <c r="J16574">
        <v>0</v>
      </c>
      <c r="K16574" s="4">
        <v>0</v>
      </c>
    </row>
    <row r="16575" spans="1:11" x14ac:dyDescent="0.35">
      <c r="A16575" t="s">
        <v>1478</v>
      </c>
      <c r="B16575" t="s">
        <v>2128</v>
      </c>
      <c r="C16575" t="s">
        <v>1851</v>
      </c>
      <c r="D16575" s="4">
        <v>646371</v>
      </c>
      <c r="I16575" s="4">
        <v>646371</v>
      </c>
      <c r="J16575" s="4">
        <v>646371</v>
      </c>
      <c r="K16575" s="4">
        <v>646371</v>
      </c>
    </row>
    <row r="16576" spans="1:11" x14ac:dyDescent="0.35">
      <c r="A16576" t="s">
        <v>1478</v>
      </c>
      <c r="B16576" t="s">
        <v>2129</v>
      </c>
      <c r="C16576" t="s">
        <v>1852</v>
      </c>
      <c r="D16576" s="4">
        <v>37458</v>
      </c>
      <c r="F16576" s="4">
        <v>8178</v>
      </c>
      <c r="I16576" s="4">
        <v>45635</v>
      </c>
      <c r="J16576" s="4">
        <v>37458</v>
      </c>
      <c r="K16576" s="4">
        <v>37458</v>
      </c>
    </row>
    <row r="16577" spans="1:11" x14ac:dyDescent="0.35">
      <c r="A16577" t="s">
        <v>1478</v>
      </c>
      <c r="B16577" t="s">
        <v>2130</v>
      </c>
      <c r="C16577" t="s">
        <v>1853</v>
      </c>
      <c r="D16577" s="4">
        <v>6926</v>
      </c>
      <c r="F16577" s="4">
        <v>2730</v>
      </c>
      <c r="I16577" s="4">
        <v>9656</v>
      </c>
      <c r="J16577" s="4">
        <v>6926</v>
      </c>
      <c r="K16577" s="4">
        <v>6926</v>
      </c>
    </row>
    <row r="16578" spans="1:11" x14ac:dyDescent="0.35">
      <c r="A16578" t="s">
        <v>1478</v>
      </c>
      <c r="B16578" t="s">
        <v>2172</v>
      </c>
      <c r="C16578" t="s">
        <v>1893</v>
      </c>
      <c r="H16578" s="4">
        <v>2389</v>
      </c>
      <c r="I16578" s="4">
        <v>2389</v>
      </c>
      <c r="J16578">
        <v>0</v>
      </c>
      <c r="K16578" s="4">
        <v>0</v>
      </c>
    </row>
    <row r="16579" spans="1:11" x14ac:dyDescent="0.35">
      <c r="A16579" t="s">
        <v>1478</v>
      </c>
      <c r="B16579" t="s">
        <v>2131</v>
      </c>
      <c r="C16579" t="s">
        <v>1854</v>
      </c>
      <c r="D16579" s="4">
        <v>490917</v>
      </c>
      <c r="I16579" s="4">
        <v>490917</v>
      </c>
      <c r="J16579" s="4">
        <v>490917</v>
      </c>
      <c r="K16579" s="4">
        <v>490917</v>
      </c>
    </row>
    <row r="16580" spans="1:11" x14ac:dyDescent="0.35">
      <c r="A16580" t="s">
        <v>1478</v>
      </c>
      <c r="B16580" t="s">
        <v>2132</v>
      </c>
      <c r="C16580" t="s">
        <v>1855</v>
      </c>
      <c r="D16580" s="4">
        <v>540644</v>
      </c>
      <c r="F16580" s="4">
        <v>2071</v>
      </c>
      <c r="G16580" s="4">
        <v>178330</v>
      </c>
      <c r="H16580" s="4">
        <v>36765</v>
      </c>
      <c r="I16580" s="4">
        <v>757809</v>
      </c>
      <c r="J16580" s="4">
        <v>540644</v>
      </c>
      <c r="K16580" s="4">
        <v>540644</v>
      </c>
    </row>
    <row r="16581" spans="1:11" x14ac:dyDescent="0.35">
      <c r="A16581" t="s">
        <v>1478</v>
      </c>
      <c r="B16581" t="s">
        <v>2133</v>
      </c>
      <c r="C16581" t="s">
        <v>1856</v>
      </c>
      <c r="D16581" s="4">
        <v>1200</v>
      </c>
      <c r="G16581" s="4">
        <v>24849</v>
      </c>
      <c r="I16581" s="4">
        <v>26050</v>
      </c>
      <c r="J16581" s="4">
        <v>1200</v>
      </c>
      <c r="K16581" s="4">
        <v>1200</v>
      </c>
    </row>
    <row r="16582" spans="1:11" x14ac:dyDescent="0.35">
      <c r="A16582" t="s">
        <v>1478</v>
      </c>
      <c r="B16582" t="s">
        <v>2134</v>
      </c>
      <c r="C16582" t="s">
        <v>1857</v>
      </c>
      <c r="D16582" s="4">
        <v>116103</v>
      </c>
      <c r="I16582" s="4">
        <v>116103</v>
      </c>
      <c r="J16582" s="4">
        <v>116103</v>
      </c>
      <c r="K16582" s="4">
        <v>116103</v>
      </c>
    </row>
    <row r="16583" spans="1:11" x14ac:dyDescent="0.35">
      <c r="A16583" t="s">
        <v>1478</v>
      </c>
      <c r="B16583" t="s">
        <v>2135</v>
      </c>
      <c r="C16583" t="s">
        <v>1858</v>
      </c>
      <c r="D16583" s="4">
        <v>77090</v>
      </c>
      <c r="H16583" s="4">
        <v>32847</v>
      </c>
      <c r="I16583" s="4">
        <v>109937</v>
      </c>
      <c r="J16583" s="4">
        <v>77090</v>
      </c>
      <c r="K16583" s="4">
        <v>77090</v>
      </c>
    </row>
    <row r="16584" spans="1:11" x14ac:dyDescent="0.35">
      <c r="A16584" t="s">
        <v>1478</v>
      </c>
      <c r="B16584" t="s">
        <v>2136</v>
      </c>
      <c r="C16584" t="s">
        <v>1859</v>
      </c>
      <c r="D16584" s="4">
        <v>317781</v>
      </c>
      <c r="E16584" s="4">
        <v>316262</v>
      </c>
      <c r="H16584" s="4">
        <v>1006137</v>
      </c>
      <c r="I16584" s="4">
        <v>1640180</v>
      </c>
      <c r="J16584" s="4">
        <v>317781</v>
      </c>
      <c r="K16584" s="4">
        <v>317781</v>
      </c>
    </row>
    <row r="16585" spans="1:11" x14ac:dyDescent="0.35">
      <c r="A16585" t="s">
        <v>1478</v>
      </c>
      <c r="B16585" t="s">
        <v>2137</v>
      </c>
      <c r="C16585" t="s">
        <v>1860</v>
      </c>
      <c r="H16585" s="4">
        <v>1630545</v>
      </c>
      <c r="I16585" s="4">
        <v>1630545</v>
      </c>
      <c r="J16585">
        <v>0</v>
      </c>
      <c r="K16585" s="4">
        <v>0</v>
      </c>
    </row>
    <row r="16586" spans="1:11" x14ac:dyDescent="0.35">
      <c r="A16586" t="s">
        <v>1478</v>
      </c>
      <c r="B16586" t="s">
        <v>2138</v>
      </c>
      <c r="C16586" t="s">
        <v>1861</v>
      </c>
      <c r="D16586" s="4">
        <v>316657</v>
      </c>
      <c r="I16586" s="4">
        <v>316657</v>
      </c>
      <c r="J16586" s="4">
        <v>316657</v>
      </c>
      <c r="K16586" s="4">
        <v>316657</v>
      </c>
    </row>
    <row r="16587" spans="1:11" x14ac:dyDescent="0.35">
      <c r="A16587" t="s">
        <v>1478</v>
      </c>
      <c r="B16587" t="s">
        <v>2139</v>
      </c>
      <c r="C16587" t="s">
        <v>1862</v>
      </c>
      <c r="H16587" s="4">
        <v>1281964</v>
      </c>
      <c r="I16587" s="4">
        <v>1281964</v>
      </c>
      <c r="J16587">
        <v>0</v>
      </c>
      <c r="K16587" s="4">
        <v>0</v>
      </c>
    </row>
    <row r="16588" spans="1:11" x14ac:dyDescent="0.35">
      <c r="A16588" t="s">
        <v>1478</v>
      </c>
      <c r="B16588" t="s">
        <v>2140</v>
      </c>
      <c r="C16588" t="s">
        <v>1863</v>
      </c>
      <c r="D16588" s="4">
        <v>23340</v>
      </c>
      <c r="E16588" s="4">
        <v>38900</v>
      </c>
      <c r="I16588" s="4">
        <v>62239</v>
      </c>
      <c r="J16588" s="4">
        <v>23340</v>
      </c>
      <c r="K16588" s="4">
        <v>23340</v>
      </c>
    </row>
    <row r="16589" spans="1:11" x14ac:dyDescent="0.35">
      <c r="A16589" t="s">
        <v>1478</v>
      </c>
      <c r="B16589" t="s">
        <v>2141</v>
      </c>
      <c r="D16589" s="4">
        <v>2574487</v>
      </c>
      <c r="E16589" s="4">
        <v>355162</v>
      </c>
      <c r="F16589" s="4">
        <v>12979</v>
      </c>
      <c r="G16589" s="4">
        <v>203179</v>
      </c>
      <c r="H16589" s="4">
        <v>3990647</v>
      </c>
      <c r="I16589" s="4">
        <v>7136454</v>
      </c>
      <c r="J16589" s="4">
        <v>2574487</v>
      </c>
      <c r="K16589" s="4">
        <v>2574487</v>
      </c>
    </row>
    <row r="16590" spans="1:11" x14ac:dyDescent="0.35">
      <c r="A16590" t="s">
        <v>1478</v>
      </c>
      <c r="B16590" t="s">
        <v>2144</v>
      </c>
      <c r="C16590" t="s">
        <v>1866</v>
      </c>
      <c r="I16590" s="4">
        <v>0</v>
      </c>
      <c r="J16590">
        <v>0</v>
      </c>
      <c r="K16590" s="4">
        <v>0</v>
      </c>
    </row>
    <row r="16591" spans="1:11" x14ac:dyDescent="0.35">
      <c r="A16591" t="s">
        <v>1478</v>
      </c>
      <c r="B16591" t="s">
        <v>2145</v>
      </c>
      <c r="C16591" t="s">
        <v>1867</v>
      </c>
      <c r="D16591" s="4">
        <v>58537</v>
      </c>
      <c r="F16591" s="4">
        <v>206672</v>
      </c>
      <c r="G16591" s="4">
        <v>150000</v>
      </c>
      <c r="H16591" s="4">
        <v>4037259</v>
      </c>
      <c r="I16591" s="4">
        <v>4452469</v>
      </c>
      <c r="J16591" s="4">
        <v>58537</v>
      </c>
      <c r="K16591" s="4">
        <v>58537</v>
      </c>
    </row>
    <row r="16592" spans="1:11" x14ac:dyDescent="0.35">
      <c r="A16592" t="s">
        <v>1478</v>
      </c>
      <c r="B16592" t="s">
        <v>2146</v>
      </c>
      <c r="C16592" t="s">
        <v>1868</v>
      </c>
      <c r="D16592" s="4">
        <v>6420</v>
      </c>
      <c r="E16592" s="4">
        <v>221037</v>
      </c>
      <c r="H16592" s="4">
        <v>5478055</v>
      </c>
      <c r="I16592" s="4">
        <v>5705512</v>
      </c>
      <c r="J16592" s="4">
        <v>6420</v>
      </c>
      <c r="K16592" s="4">
        <v>6420</v>
      </c>
    </row>
    <row r="16593" spans="1:11" x14ac:dyDescent="0.35">
      <c r="A16593" t="s">
        <v>1478</v>
      </c>
      <c r="B16593" t="s">
        <v>2173</v>
      </c>
      <c r="C16593" t="s">
        <v>1894</v>
      </c>
      <c r="D16593" s="4">
        <v>1964</v>
      </c>
      <c r="I16593" s="4">
        <v>1964</v>
      </c>
      <c r="J16593" s="4">
        <v>1964</v>
      </c>
      <c r="K16593" s="4">
        <v>1964</v>
      </c>
    </row>
    <row r="16594" spans="1:11" x14ac:dyDescent="0.35">
      <c r="A16594" t="s">
        <v>1478</v>
      </c>
      <c r="B16594" t="s">
        <v>2147</v>
      </c>
      <c r="C16594" t="s">
        <v>1869</v>
      </c>
      <c r="H16594" s="4">
        <v>1641600</v>
      </c>
      <c r="I16594" s="4">
        <v>1641600</v>
      </c>
      <c r="J16594">
        <v>0</v>
      </c>
      <c r="K16594" s="4">
        <v>0</v>
      </c>
    </row>
    <row r="16595" spans="1:11" x14ac:dyDescent="0.35">
      <c r="A16595" t="s">
        <v>1478</v>
      </c>
      <c r="B16595" t="s">
        <v>2148</v>
      </c>
      <c r="C16595" t="s">
        <v>1870</v>
      </c>
      <c r="D16595" s="4">
        <v>13466</v>
      </c>
      <c r="E16595" s="4">
        <v>54538</v>
      </c>
      <c r="F16595" s="4">
        <v>11484162</v>
      </c>
      <c r="H16595" s="4">
        <v>128000</v>
      </c>
      <c r="I16595" s="4">
        <v>11680166</v>
      </c>
      <c r="J16595" s="4">
        <v>13466</v>
      </c>
      <c r="K16595" s="4">
        <v>13466</v>
      </c>
    </row>
    <row r="16596" spans="1:11" x14ac:dyDescent="0.35">
      <c r="A16596" t="s">
        <v>1478</v>
      </c>
      <c r="B16596" t="s">
        <v>2149</v>
      </c>
      <c r="C16596" t="s">
        <v>1871</v>
      </c>
      <c r="D16596" s="4">
        <v>114482</v>
      </c>
      <c r="F16596" s="4">
        <v>6495000</v>
      </c>
      <c r="G16596" s="4">
        <v>61396</v>
      </c>
      <c r="I16596" s="4">
        <v>6670878</v>
      </c>
      <c r="J16596" s="4">
        <v>114482</v>
      </c>
      <c r="K16596" s="4">
        <v>114482</v>
      </c>
    </row>
    <row r="16597" spans="1:11" x14ac:dyDescent="0.35">
      <c r="A16597" t="s">
        <v>1478</v>
      </c>
      <c r="B16597" t="s">
        <v>2150</v>
      </c>
      <c r="C16597" t="s">
        <v>1872</v>
      </c>
      <c r="E16597" s="4">
        <v>245000</v>
      </c>
      <c r="I16597" s="4">
        <v>245000</v>
      </c>
      <c r="J16597">
        <v>0</v>
      </c>
      <c r="K16597" s="4">
        <v>0</v>
      </c>
    </row>
    <row r="16598" spans="1:11" x14ac:dyDescent="0.35">
      <c r="A16598" t="s">
        <v>1478</v>
      </c>
      <c r="B16598" t="s">
        <v>2151</v>
      </c>
      <c r="C16598" t="s">
        <v>1873</v>
      </c>
      <c r="D16598" s="4">
        <v>4561</v>
      </c>
      <c r="I16598" s="4">
        <v>4561</v>
      </c>
      <c r="J16598" s="4">
        <v>4561</v>
      </c>
      <c r="K16598" s="4">
        <v>4561</v>
      </c>
    </row>
    <row r="16599" spans="1:11" x14ac:dyDescent="0.35">
      <c r="A16599" t="s">
        <v>1478</v>
      </c>
      <c r="B16599" t="s">
        <v>2152</v>
      </c>
      <c r="C16599" t="s">
        <v>1874</v>
      </c>
      <c r="D16599" s="4">
        <v>2766</v>
      </c>
      <c r="I16599" s="4">
        <v>2766</v>
      </c>
      <c r="J16599" s="4">
        <v>2766</v>
      </c>
      <c r="K16599" s="4">
        <v>2766</v>
      </c>
    </row>
    <row r="16600" spans="1:11" x14ac:dyDescent="0.35">
      <c r="A16600" t="s">
        <v>1478</v>
      </c>
      <c r="B16600" t="s">
        <v>2153</v>
      </c>
      <c r="C16600" t="s">
        <v>1875</v>
      </c>
      <c r="H16600" s="4">
        <v>34873</v>
      </c>
      <c r="I16600" s="4">
        <v>34873</v>
      </c>
      <c r="J16600">
        <v>0</v>
      </c>
      <c r="K16600" s="4">
        <v>0</v>
      </c>
    </row>
    <row r="16601" spans="1:11" x14ac:dyDescent="0.35">
      <c r="A16601" t="s">
        <v>1478</v>
      </c>
      <c r="B16601" t="s">
        <v>2154</v>
      </c>
      <c r="C16601" t="s">
        <v>1876</v>
      </c>
      <c r="D16601" s="4">
        <v>96360</v>
      </c>
      <c r="H16601" s="4">
        <v>1352400</v>
      </c>
      <c r="I16601" s="4">
        <v>1448760</v>
      </c>
      <c r="J16601" s="4">
        <v>96360</v>
      </c>
      <c r="K16601" s="4">
        <v>96360</v>
      </c>
    </row>
    <row r="16602" spans="1:11" x14ac:dyDescent="0.35">
      <c r="A16602" t="s">
        <v>1478</v>
      </c>
      <c r="B16602" t="s">
        <v>2155</v>
      </c>
      <c r="C16602" t="s">
        <v>1877</v>
      </c>
      <c r="D16602" s="4">
        <v>124866</v>
      </c>
      <c r="I16602" s="4">
        <v>124866</v>
      </c>
      <c r="J16602" s="4">
        <v>124866</v>
      </c>
      <c r="K16602" s="4">
        <v>124866</v>
      </c>
    </row>
    <row r="16603" spans="1:11" x14ac:dyDescent="0.35">
      <c r="A16603" t="s">
        <v>1478</v>
      </c>
      <c r="B16603" t="s">
        <v>2156</v>
      </c>
      <c r="D16603" s="4">
        <v>423423</v>
      </c>
      <c r="E16603" s="4">
        <v>520576</v>
      </c>
      <c r="F16603" s="4">
        <v>18185835</v>
      </c>
      <c r="G16603" s="4">
        <v>211396</v>
      </c>
      <c r="H16603" s="4">
        <v>12672187</v>
      </c>
      <c r="I16603" s="4">
        <v>32013416</v>
      </c>
      <c r="J16603" s="4">
        <v>423423</v>
      </c>
      <c r="K16603" s="4">
        <v>423423</v>
      </c>
    </row>
    <row r="16604" spans="1:11" x14ac:dyDescent="0.35">
      <c r="A16604" t="s">
        <v>1478</v>
      </c>
      <c r="B16604" t="s">
        <v>2157</v>
      </c>
      <c r="C16604" t="s">
        <v>1879</v>
      </c>
      <c r="D16604" s="4">
        <v>912914</v>
      </c>
      <c r="I16604" s="4">
        <v>912914</v>
      </c>
      <c r="J16604" s="4">
        <v>912914</v>
      </c>
      <c r="K16604" s="4">
        <v>912914</v>
      </c>
    </row>
    <row r="16605" spans="1:11" x14ac:dyDescent="0.35">
      <c r="A16605" t="s">
        <v>1478</v>
      </c>
      <c r="B16605" t="s">
        <v>2158</v>
      </c>
      <c r="C16605" t="s">
        <v>1880</v>
      </c>
      <c r="D16605" s="4">
        <v>348241</v>
      </c>
      <c r="I16605" s="4">
        <v>348241</v>
      </c>
      <c r="J16605" s="4">
        <v>348241</v>
      </c>
      <c r="K16605" s="4">
        <v>348241</v>
      </c>
    </row>
    <row r="16606" spans="1:11" x14ac:dyDescent="0.35">
      <c r="A16606" t="s">
        <v>1478</v>
      </c>
      <c r="B16606" t="s">
        <v>2159</v>
      </c>
      <c r="C16606" t="s">
        <v>1881</v>
      </c>
      <c r="D16606" s="4">
        <v>1070865</v>
      </c>
      <c r="I16606" s="4">
        <v>1070865</v>
      </c>
      <c r="J16606" s="4">
        <v>1070865</v>
      </c>
      <c r="K16606" s="4">
        <v>1070865</v>
      </c>
    </row>
    <row r="16607" spans="1:11" x14ac:dyDescent="0.35">
      <c r="A16607" t="s">
        <v>1478</v>
      </c>
      <c r="B16607" t="s">
        <v>2174</v>
      </c>
      <c r="C16607" t="s">
        <v>1895</v>
      </c>
      <c r="D16607" s="4">
        <v>153326</v>
      </c>
      <c r="I16607" s="4">
        <v>153326</v>
      </c>
      <c r="J16607" s="4">
        <v>153326</v>
      </c>
      <c r="K16607" s="4">
        <v>153326</v>
      </c>
    </row>
    <row r="16608" spans="1:11" x14ac:dyDescent="0.35">
      <c r="A16608" t="s">
        <v>1478</v>
      </c>
      <c r="B16608" t="s">
        <v>2160</v>
      </c>
      <c r="C16608" t="s">
        <v>1882</v>
      </c>
      <c r="D16608" s="4">
        <v>3433</v>
      </c>
      <c r="E16608" s="4">
        <v>82529</v>
      </c>
      <c r="F16608" s="4">
        <v>468764</v>
      </c>
      <c r="I16608" s="4">
        <v>554727</v>
      </c>
      <c r="J16608" s="4">
        <v>3433</v>
      </c>
      <c r="K16608" s="4">
        <v>3433</v>
      </c>
    </row>
    <row r="16609" spans="1:11" x14ac:dyDescent="0.35">
      <c r="A16609" t="s">
        <v>1478</v>
      </c>
      <c r="B16609" t="s">
        <v>2161</v>
      </c>
      <c r="C16609" t="s">
        <v>1883</v>
      </c>
      <c r="D16609" s="4">
        <v>12897</v>
      </c>
      <c r="I16609" s="4">
        <v>12897</v>
      </c>
      <c r="J16609" s="4">
        <v>12897</v>
      </c>
      <c r="K16609" s="4">
        <v>12897</v>
      </c>
    </row>
    <row r="16610" spans="1:11" x14ac:dyDescent="0.35">
      <c r="A16610" t="s">
        <v>1478</v>
      </c>
      <c r="B16610" t="s">
        <v>2162</v>
      </c>
      <c r="C16610" t="s">
        <v>1884</v>
      </c>
      <c r="D16610" s="4">
        <v>29160</v>
      </c>
      <c r="I16610" s="4">
        <v>29160</v>
      </c>
      <c r="J16610" s="4">
        <v>29160</v>
      </c>
      <c r="K16610" s="4">
        <v>29160</v>
      </c>
    </row>
    <row r="16611" spans="1:11" x14ac:dyDescent="0.35">
      <c r="A16611" t="s">
        <v>1478</v>
      </c>
      <c r="B16611" t="s">
        <v>2163</v>
      </c>
      <c r="D16611" s="4">
        <v>2530836</v>
      </c>
      <c r="E16611" s="4">
        <v>82529</v>
      </c>
      <c r="F16611" s="4">
        <v>468764</v>
      </c>
      <c r="I16611" s="4">
        <v>3082130</v>
      </c>
      <c r="J16611" s="4">
        <v>2530836</v>
      </c>
      <c r="K16611" s="4">
        <v>2530836</v>
      </c>
    </row>
    <row r="16612" spans="1:11" x14ac:dyDescent="0.35">
      <c r="A16612" t="s">
        <v>1478</v>
      </c>
      <c r="B16612" t="s">
        <v>2164</v>
      </c>
      <c r="C16612" t="s">
        <v>1886</v>
      </c>
      <c r="D16612" s="4">
        <v>146109</v>
      </c>
      <c r="I16612" s="4">
        <v>146109</v>
      </c>
      <c r="J16612" s="4">
        <v>146109</v>
      </c>
      <c r="K16612" s="4">
        <v>146109</v>
      </c>
    </row>
    <row r="16613" spans="1:11" x14ac:dyDescent="0.35">
      <c r="A16613" t="s">
        <v>1478</v>
      </c>
      <c r="B16613" t="s">
        <v>2165</v>
      </c>
      <c r="D16613" s="4">
        <v>146109</v>
      </c>
      <c r="I16613" s="4">
        <v>146109</v>
      </c>
      <c r="J16613" s="4">
        <v>146109</v>
      </c>
      <c r="K16613" s="4">
        <v>146109</v>
      </c>
    </row>
    <row r="16614" spans="1:11" x14ac:dyDescent="0.35">
      <c r="A16614" t="s">
        <v>1478</v>
      </c>
      <c r="B16614" t="s">
        <v>2166</v>
      </c>
      <c r="C16614" t="s">
        <v>1888</v>
      </c>
      <c r="H16614" s="4">
        <v>960000</v>
      </c>
      <c r="I16614" s="4">
        <v>960000</v>
      </c>
      <c r="J16614">
        <v>0</v>
      </c>
      <c r="K16614" s="4">
        <v>0</v>
      </c>
    </row>
    <row r="16615" spans="1:11" x14ac:dyDescent="0.35">
      <c r="A16615" t="s">
        <v>1478</v>
      </c>
      <c r="B16615" t="s">
        <v>2180</v>
      </c>
      <c r="C16615" t="s">
        <v>1901</v>
      </c>
      <c r="F16615" s="4">
        <v>1125000</v>
      </c>
      <c r="I16615" s="4">
        <v>1125000</v>
      </c>
      <c r="J16615">
        <v>0</v>
      </c>
      <c r="K16615" s="4">
        <v>0</v>
      </c>
    </row>
    <row r="16616" spans="1:11" x14ac:dyDescent="0.35">
      <c r="A16616" t="s">
        <v>1478</v>
      </c>
      <c r="B16616" t="s">
        <v>2167</v>
      </c>
      <c r="C16616" t="s">
        <v>1889</v>
      </c>
      <c r="F16616" s="4">
        <v>1050000</v>
      </c>
      <c r="I16616" s="4">
        <v>1050000</v>
      </c>
      <c r="J16616">
        <v>0</v>
      </c>
      <c r="K16616" s="4">
        <v>0</v>
      </c>
    </row>
    <row r="16617" spans="1:11" x14ac:dyDescent="0.35">
      <c r="A16617" t="s">
        <v>1478</v>
      </c>
      <c r="B16617" t="s">
        <v>2168</v>
      </c>
      <c r="C16617" t="s">
        <v>1890</v>
      </c>
      <c r="F16617" s="4">
        <v>562500</v>
      </c>
      <c r="I16617" s="4">
        <v>562500</v>
      </c>
      <c r="J16617">
        <v>0</v>
      </c>
      <c r="K16617" s="4">
        <v>0</v>
      </c>
    </row>
    <row r="16618" spans="1:11" x14ac:dyDescent="0.35">
      <c r="A16618" t="s">
        <v>1478</v>
      </c>
      <c r="B16618" t="s">
        <v>2181</v>
      </c>
      <c r="C16618" t="s">
        <v>1902</v>
      </c>
      <c r="F16618" s="4">
        <v>2250000</v>
      </c>
      <c r="I16618" s="4">
        <v>2250000</v>
      </c>
      <c r="J16618">
        <v>0</v>
      </c>
      <c r="K16618" s="4">
        <v>0</v>
      </c>
    </row>
    <row r="16619" spans="1:11" x14ac:dyDescent="0.35">
      <c r="A16619" t="s">
        <v>1478</v>
      </c>
      <c r="B16619" t="s">
        <v>2169</v>
      </c>
      <c r="F16619" s="4">
        <v>4987500</v>
      </c>
      <c r="H16619" s="4">
        <v>960000</v>
      </c>
      <c r="I16619" s="4">
        <v>5947500</v>
      </c>
      <c r="J16619">
        <v>0</v>
      </c>
      <c r="K16619" s="4">
        <v>0</v>
      </c>
    </row>
    <row r="16620" spans="1:11" x14ac:dyDescent="0.35">
      <c r="A16620" t="s">
        <v>1478</v>
      </c>
      <c r="B16620" t="s">
        <v>2170</v>
      </c>
      <c r="D16620" s="4">
        <v>51791642</v>
      </c>
      <c r="E16620" s="4">
        <v>17214996</v>
      </c>
      <c r="F16620" s="4">
        <v>43308627</v>
      </c>
      <c r="G16620" s="4">
        <v>897838</v>
      </c>
      <c r="H16620" s="4">
        <v>34834178</v>
      </c>
      <c r="I16620" s="4">
        <v>148047281</v>
      </c>
      <c r="J16620" s="4">
        <f>SUM(D16620,E16620)</f>
        <v>69006638</v>
      </c>
      <c r="K16620" s="4">
        <v>51791642</v>
      </c>
    </row>
    <row r="16621" spans="1:11" x14ac:dyDescent="0.35">
      <c r="A16621" t="s">
        <v>1484</v>
      </c>
      <c r="B16621" t="s">
        <v>2118</v>
      </c>
      <c r="C16621" t="s">
        <v>1843</v>
      </c>
      <c r="D16621" s="4">
        <v>80131298</v>
      </c>
      <c r="E16621" s="4">
        <v>1126224</v>
      </c>
      <c r="F16621" s="4">
        <v>41230000</v>
      </c>
      <c r="I16621" s="4">
        <v>122487522</v>
      </c>
      <c r="J16621" s="4">
        <v>80131298</v>
      </c>
      <c r="K16621" s="4">
        <v>80131298</v>
      </c>
    </row>
    <row r="16622" spans="1:11" x14ac:dyDescent="0.35">
      <c r="A16622" t="s">
        <v>1484</v>
      </c>
      <c r="B16622" t="s">
        <v>2119</v>
      </c>
      <c r="C16622" t="s">
        <v>1844</v>
      </c>
      <c r="D16622" s="4">
        <v>9938288</v>
      </c>
      <c r="E16622" s="4">
        <v>2054698</v>
      </c>
      <c r="F16622" s="4">
        <v>388772</v>
      </c>
      <c r="G16622" s="4">
        <v>515679</v>
      </c>
      <c r="H16622" s="4">
        <v>482850</v>
      </c>
      <c r="I16622" s="4">
        <v>13380287</v>
      </c>
      <c r="J16622" s="4">
        <v>9938288</v>
      </c>
      <c r="K16622" s="4">
        <v>9938288</v>
      </c>
    </row>
    <row r="16623" spans="1:11" x14ac:dyDescent="0.35">
      <c r="A16623" t="s">
        <v>1484</v>
      </c>
      <c r="B16623" t="s">
        <v>2120</v>
      </c>
      <c r="C16623" t="s">
        <v>1845</v>
      </c>
      <c r="D16623" s="4">
        <v>9126092</v>
      </c>
      <c r="I16623" s="4">
        <v>9126092</v>
      </c>
      <c r="J16623" s="4">
        <v>9126092</v>
      </c>
      <c r="K16623" s="4">
        <v>9126092</v>
      </c>
    </row>
    <row r="16624" spans="1:11" x14ac:dyDescent="0.35">
      <c r="A16624" t="s">
        <v>1484</v>
      </c>
      <c r="B16624" t="s">
        <v>2121</v>
      </c>
      <c r="D16624" s="4">
        <v>99195678</v>
      </c>
      <c r="E16624" s="4">
        <v>3180922</v>
      </c>
      <c r="F16624" s="4">
        <v>41618772</v>
      </c>
      <c r="G16624" s="4">
        <v>515679</v>
      </c>
      <c r="H16624" s="4">
        <v>482850</v>
      </c>
      <c r="I16624" s="4">
        <v>144993901</v>
      </c>
      <c r="J16624" s="4">
        <v>99195678</v>
      </c>
      <c r="K16624" s="4">
        <v>99195678</v>
      </c>
    </row>
    <row r="16625" spans="1:11" x14ac:dyDescent="0.35">
      <c r="A16625" t="s">
        <v>1484</v>
      </c>
      <c r="B16625" t="s">
        <v>2122</v>
      </c>
      <c r="C16625" t="s">
        <v>1846</v>
      </c>
      <c r="D16625" s="4">
        <v>57760170</v>
      </c>
      <c r="E16625" s="4">
        <v>27870224</v>
      </c>
      <c r="F16625" s="4">
        <v>6711478</v>
      </c>
      <c r="G16625" s="4">
        <v>29915972</v>
      </c>
      <c r="H16625" s="4">
        <v>800240</v>
      </c>
      <c r="I16625" s="4">
        <v>123058084</v>
      </c>
      <c r="J16625" s="4">
        <v>57760170</v>
      </c>
      <c r="K16625" s="4">
        <v>57760170</v>
      </c>
    </row>
    <row r="16626" spans="1:11" x14ac:dyDescent="0.35">
      <c r="A16626" t="s">
        <v>1484</v>
      </c>
      <c r="B16626" t="s">
        <v>2123</v>
      </c>
      <c r="C16626" t="s">
        <v>1847</v>
      </c>
      <c r="D16626" s="4">
        <v>55091725</v>
      </c>
      <c r="E16626" s="4">
        <v>2381493</v>
      </c>
      <c r="F16626" s="4">
        <v>2985857</v>
      </c>
      <c r="G16626" s="4">
        <v>2712928</v>
      </c>
      <c r="H16626" s="4">
        <v>665203</v>
      </c>
      <c r="I16626" s="4">
        <v>63837206</v>
      </c>
      <c r="J16626" s="4">
        <v>55091725</v>
      </c>
      <c r="K16626" s="4">
        <v>55091725</v>
      </c>
    </row>
    <row r="16627" spans="1:11" x14ac:dyDescent="0.35">
      <c r="A16627" t="s">
        <v>1484</v>
      </c>
      <c r="B16627" t="s">
        <v>2124</v>
      </c>
      <c r="C16627" t="s">
        <v>1848</v>
      </c>
      <c r="D16627" s="4">
        <v>951626</v>
      </c>
      <c r="I16627" s="4">
        <v>951626</v>
      </c>
      <c r="J16627" s="4">
        <v>951626</v>
      </c>
      <c r="K16627" s="4">
        <v>951626</v>
      </c>
    </row>
    <row r="16628" spans="1:11" x14ac:dyDescent="0.35">
      <c r="A16628" t="s">
        <v>1484</v>
      </c>
      <c r="B16628" t="s">
        <v>2125</v>
      </c>
      <c r="D16628" s="4">
        <v>113803521</v>
      </c>
      <c r="E16628" s="4">
        <v>30251717</v>
      </c>
      <c r="F16628" s="4">
        <v>9697334</v>
      </c>
      <c r="G16628" s="4">
        <v>32628901</v>
      </c>
      <c r="H16628" s="4">
        <v>1465443</v>
      </c>
      <c r="I16628" s="4">
        <v>187846916</v>
      </c>
      <c r="J16628" s="4">
        <v>113803521</v>
      </c>
      <c r="K16628" s="4">
        <v>113803521</v>
      </c>
    </row>
    <row r="16629" spans="1:11" x14ac:dyDescent="0.35">
      <c r="A16629" t="s">
        <v>1484</v>
      </c>
      <c r="B16629" t="s">
        <v>2190</v>
      </c>
      <c r="C16629" t="s">
        <v>1911</v>
      </c>
      <c r="G16629" s="4">
        <v>400000</v>
      </c>
      <c r="I16629" s="4">
        <v>400000</v>
      </c>
      <c r="J16629">
        <v>0</v>
      </c>
      <c r="K16629" s="4">
        <v>0</v>
      </c>
    </row>
    <row r="16630" spans="1:11" x14ac:dyDescent="0.35">
      <c r="A16630" t="s">
        <v>1484</v>
      </c>
      <c r="B16630" t="s">
        <v>2175</v>
      </c>
      <c r="C16630" t="s">
        <v>1896</v>
      </c>
      <c r="F16630" s="4">
        <v>32748</v>
      </c>
      <c r="I16630" s="4">
        <v>32748</v>
      </c>
      <c r="J16630">
        <v>0</v>
      </c>
      <c r="K16630" s="4">
        <v>0</v>
      </c>
    </row>
    <row r="16631" spans="1:11" x14ac:dyDescent="0.35">
      <c r="A16631" t="s">
        <v>1484</v>
      </c>
      <c r="B16631" t="s">
        <v>2127</v>
      </c>
      <c r="F16631" s="4">
        <v>32748</v>
      </c>
      <c r="G16631" s="4">
        <v>400000</v>
      </c>
      <c r="I16631" s="4">
        <v>432748</v>
      </c>
      <c r="J16631">
        <v>0</v>
      </c>
      <c r="K16631" s="4">
        <v>0</v>
      </c>
    </row>
    <row r="16632" spans="1:11" x14ac:dyDescent="0.35">
      <c r="A16632" t="s">
        <v>1484</v>
      </c>
      <c r="B16632" t="s">
        <v>2128</v>
      </c>
      <c r="C16632" t="s">
        <v>1851</v>
      </c>
      <c r="D16632" s="4">
        <v>307039</v>
      </c>
      <c r="H16632" s="4">
        <v>45703</v>
      </c>
      <c r="I16632" s="4">
        <v>352742</v>
      </c>
      <c r="J16632" s="4">
        <v>307039</v>
      </c>
      <c r="K16632" s="4">
        <v>307039</v>
      </c>
    </row>
    <row r="16633" spans="1:11" x14ac:dyDescent="0.35">
      <c r="A16633" t="s">
        <v>1484</v>
      </c>
      <c r="B16633" t="s">
        <v>2129</v>
      </c>
      <c r="C16633" t="s">
        <v>1852</v>
      </c>
      <c r="F16633" s="4">
        <v>47703</v>
      </c>
      <c r="G16633" s="4">
        <v>46340</v>
      </c>
      <c r="H16633" s="4">
        <v>24533</v>
      </c>
      <c r="I16633" s="4">
        <v>118577</v>
      </c>
      <c r="J16633">
        <v>0</v>
      </c>
      <c r="K16633" s="4">
        <v>0</v>
      </c>
    </row>
    <row r="16634" spans="1:11" x14ac:dyDescent="0.35">
      <c r="A16634" t="s">
        <v>1484</v>
      </c>
      <c r="B16634" t="s">
        <v>2130</v>
      </c>
      <c r="C16634" t="s">
        <v>1853</v>
      </c>
      <c r="D16634" s="4">
        <v>65083</v>
      </c>
      <c r="E16634" s="4">
        <v>18691</v>
      </c>
      <c r="F16634" s="4">
        <v>58382</v>
      </c>
      <c r="G16634" s="4">
        <v>51878</v>
      </c>
      <c r="H16634" s="4">
        <v>28074</v>
      </c>
      <c r="I16634" s="4">
        <v>222109</v>
      </c>
      <c r="J16634" s="4">
        <v>65083</v>
      </c>
      <c r="K16634" s="4">
        <v>65083</v>
      </c>
    </row>
    <row r="16635" spans="1:11" x14ac:dyDescent="0.35">
      <c r="A16635" t="s">
        <v>1484</v>
      </c>
      <c r="B16635" t="s">
        <v>2172</v>
      </c>
      <c r="C16635" t="s">
        <v>1893</v>
      </c>
      <c r="F16635" s="4">
        <v>4778</v>
      </c>
      <c r="G16635" s="4">
        <v>5973</v>
      </c>
      <c r="H16635" s="4">
        <v>9556</v>
      </c>
      <c r="I16635" s="4">
        <v>20307</v>
      </c>
      <c r="J16635">
        <v>0</v>
      </c>
      <c r="K16635" s="4">
        <v>0</v>
      </c>
    </row>
    <row r="16636" spans="1:11" x14ac:dyDescent="0.35">
      <c r="A16636" t="s">
        <v>1484</v>
      </c>
      <c r="B16636" t="s">
        <v>2188</v>
      </c>
      <c r="C16636" t="s">
        <v>1909</v>
      </c>
      <c r="D16636" s="4">
        <v>84702</v>
      </c>
      <c r="I16636" s="4">
        <v>84702</v>
      </c>
      <c r="J16636" s="4">
        <v>84702</v>
      </c>
      <c r="K16636" s="4">
        <v>84702</v>
      </c>
    </row>
    <row r="16637" spans="1:11" x14ac:dyDescent="0.35">
      <c r="A16637" t="s">
        <v>1484</v>
      </c>
      <c r="B16637" t="s">
        <v>2131</v>
      </c>
      <c r="C16637" t="s">
        <v>1854</v>
      </c>
      <c r="D16637" s="4">
        <v>1656378</v>
      </c>
      <c r="E16637" s="4">
        <v>786813</v>
      </c>
      <c r="F16637" s="4">
        <v>275721</v>
      </c>
      <c r="G16637" s="4">
        <v>127773</v>
      </c>
      <c r="H16637" s="4">
        <v>201747</v>
      </c>
      <c r="I16637" s="4">
        <v>3048431</v>
      </c>
      <c r="J16637" s="4">
        <v>1656378</v>
      </c>
      <c r="K16637" s="4">
        <v>1656378</v>
      </c>
    </row>
    <row r="16638" spans="1:11" x14ac:dyDescent="0.35">
      <c r="A16638" t="s">
        <v>1484</v>
      </c>
      <c r="B16638" t="s">
        <v>2197</v>
      </c>
      <c r="C16638" t="s">
        <v>1919</v>
      </c>
      <c r="D16638" s="4">
        <v>53952</v>
      </c>
      <c r="H16638" s="4">
        <v>2412616</v>
      </c>
      <c r="I16638" s="4">
        <v>2466567</v>
      </c>
      <c r="J16638" s="4">
        <v>53952</v>
      </c>
      <c r="K16638" s="4">
        <v>53952</v>
      </c>
    </row>
    <row r="16639" spans="1:11" x14ac:dyDescent="0.35">
      <c r="A16639" t="s">
        <v>1484</v>
      </c>
      <c r="B16639" t="s">
        <v>2200</v>
      </c>
      <c r="C16639" t="s">
        <v>1926</v>
      </c>
      <c r="D16639" s="4">
        <v>2707</v>
      </c>
      <c r="H16639" s="4">
        <v>130111</v>
      </c>
      <c r="I16639" s="4">
        <v>132818</v>
      </c>
      <c r="J16639" s="4">
        <v>2707</v>
      </c>
      <c r="K16639" s="4">
        <v>2707</v>
      </c>
    </row>
    <row r="16640" spans="1:11" x14ac:dyDescent="0.35">
      <c r="A16640" t="s">
        <v>1484</v>
      </c>
      <c r="B16640" t="s">
        <v>2132</v>
      </c>
      <c r="C16640" t="s">
        <v>1855</v>
      </c>
      <c r="D16640" s="4">
        <v>1266683</v>
      </c>
      <c r="E16640" s="4">
        <v>592556</v>
      </c>
      <c r="F16640" s="4">
        <v>718557</v>
      </c>
      <c r="G16640" s="4">
        <v>465299</v>
      </c>
      <c r="H16640" s="4">
        <v>1255637</v>
      </c>
      <c r="I16640" s="4">
        <v>4298732</v>
      </c>
      <c r="J16640" s="4">
        <v>1266683</v>
      </c>
      <c r="K16640" s="4">
        <v>1266683</v>
      </c>
    </row>
    <row r="16641" spans="1:11" x14ac:dyDescent="0.35">
      <c r="A16641" t="s">
        <v>1484</v>
      </c>
      <c r="B16641" t="s">
        <v>2133</v>
      </c>
      <c r="C16641" t="s">
        <v>1856</v>
      </c>
      <c r="D16641" s="4">
        <v>57647</v>
      </c>
      <c r="E16641" s="4">
        <v>31062</v>
      </c>
      <c r="G16641" s="4">
        <v>49698</v>
      </c>
      <c r="H16641" s="4">
        <v>76618</v>
      </c>
      <c r="I16641" s="4">
        <v>215026</v>
      </c>
      <c r="J16641" s="4">
        <v>57647</v>
      </c>
      <c r="K16641" s="4">
        <v>57647</v>
      </c>
    </row>
    <row r="16642" spans="1:11" x14ac:dyDescent="0.35">
      <c r="A16642" t="s">
        <v>1484</v>
      </c>
      <c r="B16642" t="s">
        <v>2134</v>
      </c>
      <c r="C16642" t="s">
        <v>1857</v>
      </c>
      <c r="D16642" s="4">
        <v>60555</v>
      </c>
      <c r="E16642" s="4">
        <v>42096</v>
      </c>
      <c r="F16642" s="4">
        <v>20369</v>
      </c>
      <c r="G16642" s="4">
        <v>8827</v>
      </c>
      <c r="H16642" s="4">
        <v>81476</v>
      </c>
      <c r="I16642" s="4">
        <v>213322</v>
      </c>
      <c r="J16642" s="4">
        <v>60555</v>
      </c>
      <c r="K16642" s="4">
        <v>60555</v>
      </c>
    </row>
    <row r="16643" spans="1:11" x14ac:dyDescent="0.35">
      <c r="A16643" t="s">
        <v>1484</v>
      </c>
      <c r="B16643" t="s">
        <v>2185</v>
      </c>
      <c r="C16643" t="s">
        <v>1906</v>
      </c>
      <c r="H16643" s="4">
        <v>47651</v>
      </c>
      <c r="I16643" s="4">
        <v>47651</v>
      </c>
      <c r="J16643">
        <v>0</v>
      </c>
      <c r="K16643" s="4">
        <v>0</v>
      </c>
    </row>
    <row r="16644" spans="1:11" x14ac:dyDescent="0.35">
      <c r="A16644" t="s">
        <v>1484</v>
      </c>
      <c r="B16644" t="s">
        <v>2193</v>
      </c>
      <c r="C16644" t="s">
        <v>1914</v>
      </c>
      <c r="H16644" s="4">
        <v>45410</v>
      </c>
      <c r="I16644" s="4">
        <v>45410</v>
      </c>
      <c r="J16644">
        <v>0</v>
      </c>
      <c r="K16644" s="4">
        <v>0</v>
      </c>
    </row>
    <row r="16645" spans="1:11" x14ac:dyDescent="0.35">
      <c r="A16645" t="s">
        <v>1484</v>
      </c>
      <c r="B16645" t="s">
        <v>2135</v>
      </c>
      <c r="C16645" t="s">
        <v>1858</v>
      </c>
      <c r="E16645" s="4">
        <v>124684</v>
      </c>
      <c r="F16645" s="4">
        <v>41561</v>
      </c>
      <c r="G16645" s="4">
        <v>472761</v>
      </c>
      <c r="H16645" s="4">
        <v>192222</v>
      </c>
      <c r="I16645" s="4">
        <v>831229</v>
      </c>
      <c r="J16645">
        <v>0</v>
      </c>
      <c r="K16645" s="4">
        <v>0</v>
      </c>
    </row>
    <row r="16646" spans="1:11" x14ac:dyDescent="0.35">
      <c r="A16646" t="s">
        <v>1484</v>
      </c>
      <c r="B16646" t="s">
        <v>2136</v>
      </c>
      <c r="C16646" t="s">
        <v>1859</v>
      </c>
      <c r="D16646" s="4">
        <v>549233</v>
      </c>
      <c r="E16646" s="4">
        <v>1825000</v>
      </c>
      <c r="F16646" s="4">
        <v>2475000</v>
      </c>
      <c r="G16646" s="4">
        <v>3830424</v>
      </c>
      <c r="H16646" s="4">
        <v>4130286</v>
      </c>
      <c r="I16646" s="4">
        <v>12809943</v>
      </c>
      <c r="J16646" s="4">
        <v>549233</v>
      </c>
      <c r="K16646" s="4">
        <v>549233</v>
      </c>
    </row>
    <row r="16647" spans="1:11" x14ac:dyDescent="0.35">
      <c r="A16647" t="s">
        <v>1484</v>
      </c>
      <c r="B16647" t="s">
        <v>2137</v>
      </c>
      <c r="C16647" t="s">
        <v>1860</v>
      </c>
      <c r="D16647" s="4">
        <v>7391806</v>
      </c>
      <c r="E16647" s="4">
        <v>869624</v>
      </c>
      <c r="F16647" s="4">
        <v>1521842</v>
      </c>
      <c r="G16647" s="4">
        <v>108703</v>
      </c>
      <c r="H16647" s="4">
        <v>652218</v>
      </c>
      <c r="I16647" s="4">
        <v>10544194</v>
      </c>
      <c r="J16647" s="4">
        <v>7391806</v>
      </c>
      <c r="K16647" s="4">
        <v>7391806</v>
      </c>
    </row>
    <row r="16648" spans="1:11" x14ac:dyDescent="0.35">
      <c r="A16648" t="s">
        <v>1484</v>
      </c>
      <c r="B16648" t="s">
        <v>2138</v>
      </c>
      <c r="C16648" t="s">
        <v>1861</v>
      </c>
      <c r="D16648" s="4">
        <v>929843</v>
      </c>
      <c r="G16648" s="4">
        <v>290541</v>
      </c>
      <c r="H16648" s="4">
        <v>174651</v>
      </c>
      <c r="I16648" s="4">
        <v>1395036</v>
      </c>
      <c r="J16648" s="4">
        <v>929843</v>
      </c>
      <c r="K16648" s="4">
        <v>929843</v>
      </c>
    </row>
    <row r="16649" spans="1:11" x14ac:dyDescent="0.35">
      <c r="A16649" t="s">
        <v>1484</v>
      </c>
      <c r="B16649" t="s">
        <v>2139</v>
      </c>
      <c r="C16649" t="s">
        <v>1862</v>
      </c>
      <c r="D16649" s="4">
        <v>5726106</v>
      </c>
      <c r="E16649" s="4">
        <v>683714</v>
      </c>
      <c r="F16649" s="4">
        <v>683714</v>
      </c>
      <c r="H16649" s="4">
        <v>854643</v>
      </c>
      <c r="I16649" s="4">
        <v>7948177</v>
      </c>
      <c r="J16649" s="4">
        <v>5726106</v>
      </c>
      <c r="K16649" s="4">
        <v>5726106</v>
      </c>
    </row>
    <row r="16650" spans="1:11" x14ac:dyDescent="0.35">
      <c r="A16650" t="s">
        <v>1484</v>
      </c>
      <c r="B16650" t="s">
        <v>2140</v>
      </c>
      <c r="C16650" t="s">
        <v>1863</v>
      </c>
      <c r="D16650" s="4">
        <v>7780</v>
      </c>
      <c r="E16650" s="4">
        <v>93895</v>
      </c>
      <c r="G16650" s="4">
        <v>38900</v>
      </c>
      <c r="H16650" s="4">
        <v>62239</v>
      </c>
      <c r="I16650" s="4">
        <v>202814</v>
      </c>
      <c r="J16650" s="4">
        <v>7780</v>
      </c>
      <c r="K16650" s="4">
        <v>7780</v>
      </c>
    </row>
    <row r="16651" spans="1:11" x14ac:dyDescent="0.35">
      <c r="A16651" t="s">
        <v>1484</v>
      </c>
      <c r="B16651" t="s">
        <v>2141</v>
      </c>
      <c r="D16651" s="4">
        <v>18159514</v>
      </c>
      <c r="E16651" s="4">
        <v>5068135</v>
      </c>
      <c r="F16651" s="4">
        <v>5847629</v>
      </c>
      <c r="G16651" s="4">
        <v>5497118</v>
      </c>
      <c r="H16651" s="4">
        <v>10425391</v>
      </c>
      <c r="I16651" s="4">
        <v>44997786</v>
      </c>
      <c r="J16651" s="4">
        <v>18159514</v>
      </c>
      <c r="K16651" s="4">
        <v>18159514</v>
      </c>
    </row>
    <row r="16652" spans="1:11" x14ac:dyDescent="0.35">
      <c r="A16652" t="s">
        <v>1484</v>
      </c>
      <c r="B16652" t="s">
        <v>2143</v>
      </c>
      <c r="C16652" t="s">
        <v>1865</v>
      </c>
      <c r="D16652" s="4">
        <v>55757</v>
      </c>
      <c r="E16652" s="4">
        <v>64770</v>
      </c>
      <c r="F16652" s="4">
        <v>87842</v>
      </c>
      <c r="H16652" s="4">
        <v>701391</v>
      </c>
      <c r="I16652" s="4">
        <v>909760</v>
      </c>
      <c r="J16652" s="4">
        <v>55757</v>
      </c>
      <c r="K16652" s="4">
        <v>55757</v>
      </c>
    </row>
    <row r="16653" spans="1:11" x14ac:dyDescent="0.35">
      <c r="A16653" t="s">
        <v>1484</v>
      </c>
      <c r="B16653" t="s">
        <v>2144</v>
      </c>
      <c r="C16653" t="s">
        <v>1866</v>
      </c>
      <c r="I16653" s="4">
        <v>0</v>
      </c>
      <c r="J16653">
        <v>0</v>
      </c>
      <c r="K16653" s="4">
        <v>0</v>
      </c>
    </row>
    <row r="16654" spans="1:11" x14ac:dyDescent="0.35">
      <c r="A16654" t="s">
        <v>1484</v>
      </c>
      <c r="B16654" t="s">
        <v>2145</v>
      </c>
      <c r="C16654" t="s">
        <v>1867</v>
      </c>
      <c r="D16654" s="4">
        <v>283452</v>
      </c>
      <c r="E16654" s="4">
        <v>10841033</v>
      </c>
      <c r="F16654" s="4">
        <v>58401</v>
      </c>
      <c r="G16654" s="4">
        <v>69531</v>
      </c>
      <c r="H16654" s="4">
        <v>883830</v>
      </c>
      <c r="I16654" s="4">
        <v>12136247</v>
      </c>
      <c r="J16654" s="4">
        <v>283452</v>
      </c>
      <c r="K16654" s="4">
        <v>283452</v>
      </c>
    </row>
    <row r="16655" spans="1:11" x14ac:dyDescent="0.35">
      <c r="A16655" t="s">
        <v>1484</v>
      </c>
      <c r="B16655" t="s">
        <v>2146</v>
      </c>
      <c r="C16655" t="s">
        <v>1868</v>
      </c>
      <c r="D16655" s="4">
        <v>75773</v>
      </c>
      <c r="E16655" s="4">
        <v>8160751</v>
      </c>
      <c r="F16655" s="4">
        <v>5259</v>
      </c>
      <c r="H16655" s="4">
        <v>5048202</v>
      </c>
      <c r="I16655" s="4">
        <v>13289985</v>
      </c>
      <c r="J16655" s="4">
        <v>75773</v>
      </c>
      <c r="K16655" s="4">
        <v>75773</v>
      </c>
    </row>
    <row r="16656" spans="1:11" x14ac:dyDescent="0.35">
      <c r="A16656" t="s">
        <v>1484</v>
      </c>
      <c r="B16656" t="s">
        <v>2173</v>
      </c>
      <c r="C16656" t="s">
        <v>1894</v>
      </c>
      <c r="D16656" s="4">
        <v>7625</v>
      </c>
      <c r="I16656" s="4">
        <v>7625</v>
      </c>
      <c r="J16656" s="4">
        <v>7625</v>
      </c>
      <c r="K16656" s="4">
        <v>7625</v>
      </c>
    </row>
    <row r="16657" spans="1:11" x14ac:dyDescent="0.35">
      <c r="A16657" t="s">
        <v>1484</v>
      </c>
      <c r="B16657" t="s">
        <v>2147</v>
      </c>
      <c r="C16657" t="s">
        <v>1869</v>
      </c>
      <c r="E16657" s="4">
        <v>0</v>
      </c>
      <c r="H16657" s="4">
        <v>225600</v>
      </c>
      <c r="I16657" s="4">
        <v>225600</v>
      </c>
      <c r="J16657">
        <v>0</v>
      </c>
      <c r="K16657" s="4">
        <v>0</v>
      </c>
    </row>
    <row r="16658" spans="1:11" x14ac:dyDescent="0.35">
      <c r="A16658" t="s">
        <v>1484</v>
      </c>
      <c r="B16658" t="s">
        <v>2148</v>
      </c>
      <c r="C16658" t="s">
        <v>1870</v>
      </c>
      <c r="D16658" s="4">
        <v>19051</v>
      </c>
      <c r="E16658" s="4">
        <v>21063114</v>
      </c>
      <c r="H16658" s="4">
        <v>839799</v>
      </c>
      <c r="I16658" s="4">
        <v>21921964</v>
      </c>
      <c r="J16658" s="4">
        <v>19051</v>
      </c>
      <c r="K16658" s="4">
        <v>19051</v>
      </c>
    </row>
    <row r="16659" spans="1:11" x14ac:dyDescent="0.35">
      <c r="A16659" t="s">
        <v>1484</v>
      </c>
      <c r="B16659" t="s">
        <v>2149</v>
      </c>
      <c r="C16659" t="s">
        <v>1871</v>
      </c>
      <c r="D16659" s="4">
        <v>157690</v>
      </c>
      <c r="E16659" s="4">
        <v>1981690</v>
      </c>
      <c r="F16659" s="4">
        <v>25200000</v>
      </c>
      <c r="G16659" s="4">
        <v>504731</v>
      </c>
      <c r="H16659" s="4">
        <v>388602</v>
      </c>
      <c r="I16659" s="4">
        <v>28232714</v>
      </c>
      <c r="J16659" s="4">
        <v>157690</v>
      </c>
      <c r="K16659" s="4">
        <v>157690</v>
      </c>
    </row>
    <row r="16660" spans="1:11" x14ac:dyDescent="0.35">
      <c r="A16660" t="s">
        <v>1484</v>
      </c>
      <c r="B16660" t="s">
        <v>2150</v>
      </c>
      <c r="C16660" t="s">
        <v>1872</v>
      </c>
      <c r="D16660" s="4">
        <v>6568924</v>
      </c>
      <c r="E16660" s="4">
        <v>20467</v>
      </c>
      <c r="I16660" s="4">
        <v>6589391</v>
      </c>
      <c r="J16660" s="4">
        <v>6568924</v>
      </c>
      <c r="K16660" s="4">
        <v>6568924</v>
      </c>
    </row>
    <row r="16661" spans="1:11" x14ac:dyDescent="0.35">
      <c r="A16661" t="s">
        <v>1484</v>
      </c>
      <c r="B16661" t="s">
        <v>2152</v>
      </c>
      <c r="C16661" t="s">
        <v>1874</v>
      </c>
      <c r="D16661" s="4">
        <v>9587</v>
      </c>
      <c r="E16661" s="4">
        <v>24929</v>
      </c>
      <c r="I16661" s="4">
        <v>34516</v>
      </c>
      <c r="J16661" s="4">
        <v>9587</v>
      </c>
      <c r="K16661" s="4">
        <v>9587</v>
      </c>
    </row>
    <row r="16662" spans="1:11" x14ac:dyDescent="0.35">
      <c r="A16662" t="s">
        <v>1484</v>
      </c>
      <c r="B16662" t="s">
        <v>2153</v>
      </c>
      <c r="C16662" t="s">
        <v>1875</v>
      </c>
      <c r="E16662" s="4">
        <v>64358</v>
      </c>
      <c r="H16662" s="4">
        <v>336986</v>
      </c>
      <c r="I16662" s="4">
        <v>401344</v>
      </c>
      <c r="J16662">
        <v>0</v>
      </c>
      <c r="K16662" s="4">
        <v>0</v>
      </c>
    </row>
    <row r="16663" spans="1:11" x14ac:dyDescent="0.35">
      <c r="A16663" t="s">
        <v>1484</v>
      </c>
      <c r="B16663" t="s">
        <v>2154</v>
      </c>
      <c r="C16663" t="s">
        <v>1876</v>
      </c>
      <c r="E16663" s="4">
        <v>0</v>
      </c>
      <c r="I16663" s="4">
        <v>0</v>
      </c>
      <c r="J16663">
        <v>0</v>
      </c>
      <c r="K16663" s="4">
        <v>0</v>
      </c>
    </row>
    <row r="16664" spans="1:11" x14ac:dyDescent="0.35">
      <c r="A16664" t="s">
        <v>1484</v>
      </c>
      <c r="B16664" t="s">
        <v>2155</v>
      </c>
      <c r="C16664" t="s">
        <v>1877</v>
      </c>
      <c r="D16664" s="4">
        <v>9249</v>
      </c>
      <c r="E16664" s="4">
        <v>69951</v>
      </c>
      <c r="I16664" s="4">
        <v>79200</v>
      </c>
      <c r="J16664" s="4">
        <v>9249</v>
      </c>
      <c r="K16664" s="4">
        <v>9249</v>
      </c>
    </row>
    <row r="16665" spans="1:11" x14ac:dyDescent="0.35">
      <c r="A16665" t="s">
        <v>1484</v>
      </c>
      <c r="B16665" t="s">
        <v>2156</v>
      </c>
      <c r="D16665" s="4">
        <v>7187109</v>
      </c>
      <c r="E16665" s="4">
        <v>42291063</v>
      </c>
      <c r="F16665" s="4">
        <v>25351502</v>
      </c>
      <c r="G16665" s="4">
        <v>574261</v>
      </c>
      <c r="H16665" s="4">
        <v>8424411</v>
      </c>
      <c r="I16665" s="4">
        <v>83828346</v>
      </c>
      <c r="J16665" s="4">
        <v>7187109</v>
      </c>
      <c r="K16665" s="4">
        <v>7187109</v>
      </c>
    </row>
    <row r="16666" spans="1:11" x14ac:dyDescent="0.35">
      <c r="A16666" t="s">
        <v>1484</v>
      </c>
      <c r="B16666" t="s">
        <v>2191</v>
      </c>
      <c r="C16666" t="s">
        <v>1912</v>
      </c>
      <c r="D16666" s="4">
        <v>1178</v>
      </c>
      <c r="I16666" s="4">
        <v>1178</v>
      </c>
      <c r="J16666" s="4">
        <v>1178</v>
      </c>
      <c r="K16666" s="4">
        <v>1178</v>
      </c>
    </row>
    <row r="16667" spans="1:11" x14ac:dyDescent="0.35">
      <c r="A16667" t="s">
        <v>1484</v>
      </c>
      <c r="B16667" t="s">
        <v>2157</v>
      </c>
      <c r="C16667" t="s">
        <v>1879</v>
      </c>
      <c r="D16667" s="4">
        <v>233997</v>
      </c>
      <c r="E16667" s="4">
        <v>4489028</v>
      </c>
      <c r="I16667" s="4">
        <v>4723025</v>
      </c>
      <c r="J16667" s="4">
        <v>233997</v>
      </c>
      <c r="K16667" s="4">
        <v>233997</v>
      </c>
    </row>
    <row r="16668" spans="1:11" x14ac:dyDescent="0.35">
      <c r="A16668" t="s">
        <v>1484</v>
      </c>
      <c r="B16668" t="s">
        <v>2186</v>
      </c>
      <c r="C16668" t="s">
        <v>1907</v>
      </c>
      <c r="D16668" s="4">
        <v>48252</v>
      </c>
      <c r="I16668" s="4">
        <v>48252</v>
      </c>
      <c r="J16668" s="4">
        <v>48252</v>
      </c>
      <c r="K16668" s="4">
        <v>48252</v>
      </c>
    </row>
    <row r="16669" spans="1:11" x14ac:dyDescent="0.35">
      <c r="A16669" t="s">
        <v>1484</v>
      </c>
      <c r="B16669" t="s">
        <v>2176</v>
      </c>
      <c r="C16669" t="s">
        <v>1897</v>
      </c>
      <c r="D16669" s="4">
        <v>37128</v>
      </c>
      <c r="I16669" s="4">
        <v>37128</v>
      </c>
      <c r="J16669" s="4">
        <v>37128</v>
      </c>
      <c r="K16669" s="4">
        <v>37128</v>
      </c>
    </row>
    <row r="16670" spans="1:11" x14ac:dyDescent="0.35">
      <c r="A16670" t="s">
        <v>1484</v>
      </c>
      <c r="B16670" t="s">
        <v>2158</v>
      </c>
      <c r="C16670" t="s">
        <v>1880</v>
      </c>
      <c r="D16670" s="4">
        <v>360918</v>
      </c>
      <c r="I16670" s="4">
        <v>360918</v>
      </c>
      <c r="J16670" s="4">
        <v>360918</v>
      </c>
      <c r="K16670" s="4">
        <v>360918</v>
      </c>
    </row>
    <row r="16671" spans="1:11" x14ac:dyDescent="0.35">
      <c r="A16671" t="s">
        <v>1484</v>
      </c>
      <c r="B16671" t="s">
        <v>2159</v>
      </c>
      <c r="C16671" t="s">
        <v>1881</v>
      </c>
      <c r="D16671" s="4">
        <v>6125107</v>
      </c>
      <c r="I16671" s="4">
        <v>6125107</v>
      </c>
      <c r="J16671" s="4">
        <v>6125107</v>
      </c>
      <c r="K16671" s="4">
        <v>6125107</v>
      </c>
    </row>
    <row r="16672" spans="1:11" x14ac:dyDescent="0.35">
      <c r="A16672" t="s">
        <v>1484</v>
      </c>
      <c r="B16672" t="s">
        <v>2174</v>
      </c>
      <c r="C16672" t="s">
        <v>1895</v>
      </c>
      <c r="D16672" s="4">
        <v>1752108</v>
      </c>
      <c r="I16672" s="4">
        <v>1752108</v>
      </c>
      <c r="J16672" s="4">
        <v>1752108</v>
      </c>
      <c r="K16672" s="4">
        <v>1752108</v>
      </c>
    </row>
    <row r="16673" spans="1:11" x14ac:dyDescent="0.35">
      <c r="A16673" t="s">
        <v>1484</v>
      </c>
      <c r="B16673" t="s">
        <v>2160</v>
      </c>
      <c r="C16673" t="s">
        <v>1882</v>
      </c>
      <c r="D16673" s="4">
        <v>192568</v>
      </c>
      <c r="E16673" s="4">
        <v>286100</v>
      </c>
      <c r="I16673" s="4">
        <v>478668</v>
      </c>
      <c r="J16673" s="4">
        <v>192568</v>
      </c>
      <c r="K16673" s="4">
        <v>192568</v>
      </c>
    </row>
    <row r="16674" spans="1:11" x14ac:dyDescent="0.35">
      <c r="A16674" t="s">
        <v>1484</v>
      </c>
      <c r="B16674" t="s">
        <v>2179</v>
      </c>
      <c r="C16674" t="s">
        <v>1900</v>
      </c>
      <c r="D16674" s="4">
        <v>26028</v>
      </c>
      <c r="I16674" s="4">
        <v>26028</v>
      </c>
      <c r="J16674" s="4">
        <v>26028</v>
      </c>
      <c r="K16674" s="4">
        <v>26028</v>
      </c>
    </row>
    <row r="16675" spans="1:11" x14ac:dyDescent="0.35">
      <c r="A16675" t="s">
        <v>1484</v>
      </c>
      <c r="B16675" t="s">
        <v>2171</v>
      </c>
      <c r="C16675" t="s">
        <v>1892</v>
      </c>
      <c r="D16675" s="4">
        <v>3081</v>
      </c>
      <c r="I16675" s="4">
        <v>3081</v>
      </c>
      <c r="J16675" s="4">
        <v>3081</v>
      </c>
      <c r="K16675" s="4">
        <v>3081</v>
      </c>
    </row>
    <row r="16676" spans="1:11" x14ac:dyDescent="0.35">
      <c r="A16676" t="s">
        <v>1484</v>
      </c>
      <c r="B16676" t="s">
        <v>2162</v>
      </c>
      <c r="C16676" t="s">
        <v>1884</v>
      </c>
      <c r="D16676" s="4">
        <v>265088</v>
      </c>
      <c r="I16676" s="4">
        <v>265088</v>
      </c>
      <c r="J16676" s="4">
        <v>265088</v>
      </c>
      <c r="K16676" s="4">
        <v>265088</v>
      </c>
    </row>
    <row r="16677" spans="1:11" x14ac:dyDescent="0.35">
      <c r="A16677" t="s">
        <v>1484</v>
      </c>
      <c r="B16677" t="s">
        <v>2163</v>
      </c>
      <c r="D16677" s="4">
        <v>9045453</v>
      </c>
      <c r="E16677" s="4">
        <v>4775128</v>
      </c>
      <c r="I16677" s="4">
        <v>13820581</v>
      </c>
      <c r="J16677" s="4">
        <v>9045453</v>
      </c>
      <c r="K16677" s="4">
        <v>9045453</v>
      </c>
    </row>
    <row r="16678" spans="1:11" x14ac:dyDescent="0.35">
      <c r="A16678" t="s">
        <v>1484</v>
      </c>
      <c r="B16678" t="s">
        <v>2164</v>
      </c>
      <c r="C16678" t="s">
        <v>1886</v>
      </c>
      <c r="D16678" s="4">
        <v>325211</v>
      </c>
      <c r="I16678" s="4">
        <v>325211</v>
      </c>
      <c r="J16678" s="4">
        <v>325211</v>
      </c>
      <c r="K16678" s="4">
        <v>325211</v>
      </c>
    </row>
    <row r="16679" spans="1:11" x14ac:dyDescent="0.35">
      <c r="A16679" t="s">
        <v>1484</v>
      </c>
      <c r="B16679" t="s">
        <v>2165</v>
      </c>
      <c r="D16679" s="4">
        <v>325211</v>
      </c>
      <c r="I16679" s="4">
        <v>325211</v>
      </c>
      <c r="J16679" s="4">
        <v>325211</v>
      </c>
      <c r="K16679" s="4">
        <v>325211</v>
      </c>
    </row>
    <row r="16680" spans="1:11" x14ac:dyDescent="0.35">
      <c r="A16680" t="s">
        <v>1484</v>
      </c>
      <c r="B16680" t="s">
        <v>2207</v>
      </c>
      <c r="C16680" t="s">
        <v>1957</v>
      </c>
      <c r="E16680" s="4">
        <v>37441</v>
      </c>
      <c r="I16680" s="4">
        <v>37441</v>
      </c>
      <c r="J16680">
        <v>0</v>
      </c>
      <c r="K16680" s="4">
        <v>0</v>
      </c>
    </row>
    <row r="16681" spans="1:11" x14ac:dyDescent="0.35">
      <c r="A16681" t="s">
        <v>1484</v>
      </c>
      <c r="B16681" t="s">
        <v>2166</v>
      </c>
      <c r="C16681" t="s">
        <v>1888</v>
      </c>
      <c r="E16681" s="4">
        <v>960000</v>
      </c>
      <c r="I16681" s="4">
        <v>960000</v>
      </c>
      <c r="J16681">
        <v>0</v>
      </c>
      <c r="K16681" s="4">
        <v>0</v>
      </c>
    </row>
    <row r="16682" spans="1:11" x14ac:dyDescent="0.35">
      <c r="A16682" t="s">
        <v>1484</v>
      </c>
      <c r="B16682" t="s">
        <v>2180</v>
      </c>
      <c r="C16682" t="s">
        <v>1901</v>
      </c>
      <c r="E16682" s="4">
        <v>825000</v>
      </c>
      <c r="I16682" s="4">
        <v>825000</v>
      </c>
      <c r="J16682">
        <v>0</v>
      </c>
      <c r="K16682" s="4">
        <v>0</v>
      </c>
    </row>
    <row r="16683" spans="1:11" x14ac:dyDescent="0.35">
      <c r="A16683" t="s">
        <v>1484</v>
      </c>
      <c r="B16683" t="s">
        <v>2167</v>
      </c>
      <c r="C16683" t="s">
        <v>1889</v>
      </c>
      <c r="E16683" s="4">
        <v>1155000</v>
      </c>
      <c r="I16683" s="4">
        <v>1155000</v>
      </c>
      <c r="J16683">
        <v>0</v>
      </c>
      <c r="K16683" s="4">
        <v>0</v>
      </c>
    </row>
    <row r="16684" spans="1:11" x14ac:dyDescent="0.35">
      <c r="A16684" t="s">
        <v>1484</v>
      </c>
      <c r="B16684" t="s">
        <v>2181</v>
      </c>
      <c r="C16684" t="s">
        <v>1902</v>
      </c>
      <c r="E16684" s="4">
        <v>1650000</v>
      </c>
      <c r="I16684" s="4">
        <v>1650000</v>
      </c>
      <c r="J16684">
        <v>0</v>
      </c>
      <c r="K16684" s="4">
        <v>0</v>
      </c>
    </row>
    <row r="16685" spans="1:11" x14ac:dyDescent="0.35">
      <c r="A16685" t="s">
        <v>1484</v>
      </c>
      <c r="B16685" t="s">
        <v>2169</v>
      </c>
      <c r="E16685" s="4">
        <v>4627441</v>
      </c>
      <c r="I16685" s="4">
        <v>4627441</v>
      </c>
      <c r="J16685">
        <v>0</v>
      </c>
      <c r="K16685" s="4">
        <v>0</v>
      </c>
    </row>
    <row r="16686" spans="1:11" x14ac:dyDescent="0.35">
      <c r="A16686" t="s">
        <v>1484</v>
      </c>
      <c r="B16686" t="s">
        <v>2170</v>
      </c>
      <c r="D16686" s="4">
        <v>247716485</v>
      </c>
      <c r="E16686" s="4">
        <v>90194406</v>
      </c>
      <c r="F16686" s="4">
        <v>82547985</v>
      </c>
      <c r="G16686" s="4">
        <v>39615958</v>
      </c>
      <c r="H16686" s="4">
        <v>20798095</v>
      </c>
      <c r="I16686" s="4">
        <v>480872930</v>
      </c>
      <c r="J16686" s="4">
        <f>SUM(D16686,E16686)</f>
        <v>337910891</v>
      </c>
      <c r="K16686" s="4">
        <v>247716485</v>
      </c>
    </row>
    <row r="16687" spans="1:11" x14ac:dyDescent="0.35">
      <c r="A16687" t="s">
        <v>1490</v>
      </c>
      <c r="B16687" t="s">
        <v>2118</v>
      </c>
      <c r="C16687" t="s">
        <v>1843</v>
      </c>
      <c r="D16687" s="4">
        <v>4695261</v>
      </c>
      <c r="E16687" s="4">
        <v>17256488</v>
      </c>
      <c r="F16687" s="4">
        <v>11704000</v>
      </c>
      <c r="I16687" s="4">
        <v>33655749</v>
      </c>
      <c r="J16687" s="4">
        <v>4695261</v>
      </c>
      <c r="K16687" s="4">
        <v>4695261</v>
      </c>
    </row>
    <row r="16688" spans="1:11" x14ac:dyDescent="0.35">
      <c r="A16688" t="s">
        <v>1490</v>
      </c>
      <c r="B16688" t="s">
        <v>2119</v>
      </c>
      <c r="C16688" t="s">
        <v>1844</v>
      </c>
      <c r="D16688" s="4">
        <v>2497700</v>
      </c>
      <c r="E16688" s="4">
        <v>880183</v>
      </c>
      <c r="F16688" s="4">
        <v>132352</v>
      </c>
      <c r="H16688" s="4">
        <v>214200</v>
      </c>
      <c r="I16688" s="4">
        <v>3724435</v>
      </c>
      <c r="J16688" s="4">
        <v>2497700</v>
      </c>
      <c r="K16688" s="4">
        <v>2497700</v>
      </c>
    </row>
    <row r="16689" spans="1:11" x14ac:dyDescent="0.35">
      <c r="A16689" t="s">
        <v>1490</v>
      </c>
      <c r="B16689" t="s">
        <v>2120</v>
      </c>
      <c r="C16689" t="s">
        <v>1845</v>
      </c>
      <c r="D16689" s="4">
        <v>3251330</v>
      </c>
      <c r="I16689" s="4">
        <v>3251330</v>
      </c>
      <c r="J16689" s="4">
        <v>3251330</v>
      </c>
      <c r="K16689" s="4">
        <v>3251330</v>
      </c>
    </row>
    <row r="16690" spans="1:11" x14ac:dyDescent="0.35">
      <c r="A16690" t="s">
        <v>1490</v>
      </c>
      <c r="B16690" t="s">
        <v>2121</v>
      </c>
      <c r="D16690" s="4">
        <v>10444290</v>
      </c>
      <c r="E16690" s="4">
        <v>18136671</v>
      </c>
      <c r="F16690" s="4">
        <v>11836352</v>
      </c>
      <c r="H16690" s="4">
        <v>214200</v>
      </c>
      <c r="I16690" s="4">
        <v>40631513</v>
      </c>
      <c r="J16690" s="4">
        <v>10444290</v>
      </c>
      <c r="K16690" s="4">
        <v>10444290</v>
      </c>
    </row>
    <row r="16691" spans="1:11" x14ac:dyDescent="0.35">
      <c r="A16691" t="s">
        <v>1490</v>
      </c>
      <c r="B16691" t="s">
        <v>2122</v>
      </c>
      <c r="C16691" t="s">
        <v>1846</v>
      </c>
      <c r="D16691" s="4">
        <v>18971307</v>
      </c>
      <c r="I16691" s="4">
        <v>18971307</v>
      </c>
      <c r="J16691" s="4">
        <v>18971307</v>
      </c>
      <c r="K16691" s="4">
        <v>18971307</v>
      </c>
    </row>
    <row r="16692" spans="1:11" x14ac:dyDescent="0.35">
      <c r="A16692" t="s">
        <v>1490</v>
      </c>
      <c r="B16692" t="s">
        <v>2123</v>
      </c>
      <c r="C16692" t="s">
        <v>1847</v>
      </c>
      <c r="D16692" s="4">
        <v>10858222</v>
      </c>
      <c r="F16692" s="4">
        <v>844220</v>
      </c>
      <c r="I16692" s="4">
        <v>11702441</v>
      </c>
      <c r="J16692" s="4">
        <v>10858222</v>
      </c>
      <c r="K16692" s="4">
        <v>10858222</v>
      </c>
    </row>
    <row r="16693" spans="1:11" x14ac:dyDescent="0.35">
      <c r="A16693" t="s">
        <v>1490</v>
      </c>
      <c r="B16693" t="s">
        <v>2124</v>
      </c>
      <c r="C16693" t="s">
        <v>1848</v>
      </c>
      <c r="D16693" s="4">
        <v>19301</v>
      </c>
      <c r="I16693" s="4">
        <v>19301</v>
      </c>
      <c r="J16693" s="4">
        <v>19301</v>
      </c>
      <c r="K16693" s="4">
        <v>19301</v>
      </c>
    </row>
    <row r="16694" spans="1:11" x14ac:dyDescent="0.35">
      <c r="A16694" t="s">
        <v>1490</v>
      </c>
      <c r="B16694" t="s">
        <v>2125</v>
      </c>
      <c r="D16694" s="4">
        <v>29848830</v>
      </c>
      <c r="F16694" s="4">
        <v>844220</v>
      </c>
      <c r="I16694" s="4">
        <v>30693050</v>
      </c>
      <c r="J16694" s="4">
        <v>29848830</v>
      </c>
      <c r="K16694" s="4">
        <v>29848830</v>
      </c>
    </row>
    <row r="16695" spans="1:11" x14ac:dyDescent="0.35">
      <c r="A16695" t="s">
        <v>1490</v>
      </c>
      <c r="B16695" t="s">
        <v>2126</v>
      </c>
      <c r="C16695" t="s">
        <v>1850</v>
      </c>
      <c r="F16695" s="4">
        <v>4800000</v>
      </c>
      <c r="I16695" s="4">
        <v>4800000</v>
      </c>
      <c r="J16695">
        <v>0</v>
      </c>
      <c r="K16695" s="4">
        <v>0</v>
      </c>
    </row>
    <row r="16696" spans="1:11" x14ac:dyDescent="0.35">
      <c r="A16696" t="s">
        <v>1490</v>
      </c>
      <c r="B16696" t="s">
        <v>2127</v>
      </c>
      <c r="F16696" s="4">
        <v>4800000</v>
      </c>
      <c r="I16696" s="4">
        <v>4800000</v>
      </c>
      <c r="J16696">
        <v>0</v>
      </c>
      <c r="K16696" s="4">
        <v>0</v>
      </c>
    </row>
    <row r="16697" spans="1:11" x14ac:dyDescent="0.35">
      <c r="A16697" t="s">
        <v>1490</v>
      </c>
      <c r="B16697" t="s">
        <v>2128</v>
      </c>
      <c r="C16697" t="s">
        <v>1851</v>
      </c>
      <c r="D16697" s="4">
        <v>522320</v>
      </c>
      <c r="I16697" s="4">
        <v>522320</v>
      </c>
      <c r="J16697" s="4">
        <v>522320</v>
      </c>
      <c r="K16697" s="4">
        <v>522320</v>
      </c>
    </row>
    <row r="16698" spans="1:11" x14ac:dyDescent="0.35">
      <c r="A16698" t="s">
        <v>1490</v>
      </c>
      <c r="B16698" t="s">
        <v>2129</v>
      </c>
      <c r="C16698" t="s">
        <v>1852</v>
      </c>
      <c r="E16698" s="4">
        <v>4089</v>
      </c>
      <c r="I16698" s="4">
        <v>4089</v>
      </c>
      <c r="J16698">
        <v>0</v>
      </c>
      <c r="K16698" s="4">
        <v>0</v>
      </c>
    </row>
    <row r="16699" spans="1:11" x14ac:dyDescent="0.35">
      <c r="A16699" t="s">
        <v>1490</v>
      </c>
      <c r="B16699" t="s">
        <v>2130</v>
      </c>
      <c r="C16699" t="s">
        <v>1853</v>
      </c>
      <c r="D16699" s="4">
        <v>5461</v>
      </c>
      <c r="E16699" s="4">
        <v>1539</v>
      </c>
      <c r="I16699" s="4">
        <v>7000</v>
      </c>
      <c r="J16699" s="4">
        <v>5461</v>
      </c>
      <c r="K16699" s="4">
        <v>5461</v>
      </c>
    </row>
    <row r="16700" spans="1:11" x14ac:dyDescent="0.35">
      <c r="A16700" t="s">
        <v>1490</v>
      </c>
      <c r="B16700" t="s">
        <v>2172</v>
      </c>
      <c r="C16700" t="s">
        <v>1893</v>
      </c>
      <c r="G16700" s="4">
        <v>1195</v>
      </c>
      <c r="I16700" s="4">
        <v>1195</v>
      </c>
      <c r="J16700">
        <v>0</v>
      </c>
      <c r="K16700" s="4">
        <v>0</v>
      </c>
    </row>
    <row r="16701" spans="1:11" x14ac:dyDescent="0.35">
      <c r="A16701" t="s">
        <v>1490</v>
      </c>
      <c r="B16701" t="s">
        <v>2182</v>
      </c>
      <c r="C16701" t="s">
        <v>1903</v>
      </c>
      <c r="D16701" s="4">
        <v>6770</v>
      </c>
      <c r="I16701" s="4">
        <v>6770</v>
      </c>
      <c r="J16701" s="4">
        <v>6770</v>
      </c>
      <c r="K16701" s="4">
        <v>6770</v>
      </c>
    </row>
    <row r="16702" spans="1:11" x14ac:dyDescent="0.35">
      <c r="A16702" t="s">
        <v>1490</v>
      </c>
      <c r="B16702" t="s">
        <v>2131</v>
      </c>
      <c r="C16702" t="s">
        <v>1854</v>
      </c>
      <c r="D16702" s="4">
        <v>3239</v>
      </c>
      <c r="E16702" s="4">
        <v>356419</v>
      </c>
      <c r="I16702" s="4">
        <v>359659</v>
      </c>
      <c r="J16702" s="4">
        <v>3239</v>
      </c>
      <c r="K16702" s="4">
        <v>3239</v>
      </c>
    </row>
    <row r="16703" spans="1:11" x14ac:dyDescent="0.35">
      <c r="A16703" t="s">
        <v>1490</v>
      </c>
      <c r="B16703" t="s">
        <v>2132</v>
      </c>
      <c r="C16703" t="s">
        <v>1855</v>
      </c>
      <c r="D16703" s="4">
        <v>0</v>
      </c>
      <c r="E16703" s="4">
        <v>269227</v>
      </c>
      <c r="G16703" s="4">
        <v>62878</v>
      </c>
      <c r="I16703" s="4">
        <v>332105</v>
      </c>
      <c r="J16703" s="4">
        <v>0</v>
      </c>
      <c r="K16703" s="4">
        <v>0</v>
      </c>
    </row>
    <row r="16704" spans="1:11" x14ac:dyDescent="0.35">
      <c r="A16704" t="s">
        <v>1490</v>
      </c>
      <c r="B16704" t="s">
        <v>2133</v>
      </c>
      <c r="C16704" t="s">
        <v>1856</v>
      </c>
      <c r="D16704" s="4">
        <v>0</v>
      </c>
      <c r="E16704" s="4">
        <v>10354</v>
      </c>
      <c r="I16704" s="4">
        <v>10354</v>
      </c>
      <c r="J16704" s="4">
        <v>0</v>
      </c>
      <c r="K16704" s="4">
        <v>0</v>
      </c>
    </row>
    <row r="16705" spans="1:11" x14ac:dyDescent="0.35">
      <c r="A16705" t="s">
        <v>1490</v>
      </c>
      <c r="B16705" t="s">
        <v>2134</v>
      </c>
      <c r="C16705" t="s">
        <v>1857</v>
      </c>
      <c r="D16705" s="4">
        <v>82834</v>
      </c>
      <c r="G16705" s="4">
        <v>2716</v>
      </c>
      <c r="I16705" s="4">
        <v>85550</v>
      </c>
      <c r="J16705" s="4">
        <v>82834</v>
      </c>
      <c r="K16705" s="4">
        <v>82834</v>
      </c>
    </row>
    <row r="16706" spans="1:11" x14ac:dyDescent="0.35">
      <c r="A16706" t="s">
        <v>1490</v>
      </c>
      <c r="B16706" t="s">
        <v>2135</v>
      </c>
      <c r="C16706" t="s">
        <v>1858</v>
      </c>
      <c r="E16706" s="4">
        <v>21162</v>
      </c>
      <c r="G16706" s="4">
        <v>5195</v>
      </c>
      <c r="H16706" s="4">
        <v>20781</v>
      </c>
      <c r="I16706" s="4">
        <v>47138</v>
      </c>
      <c r="J16706">
        <v>0</v>
      </c>
      <c r="K16706" s="4">
        <v>0</v>
      </c>
    </row>
    <row r="16707" spans="1:11" x14ac:dyDescent="0.35">
      <c r="A16707" t="s">
        <v>1490</v>
      </c>
      <c r="B16707" t="s">
        <v>2136</v>
      </c>
      <c r="C16707" t="s">
        <v>1859</v>
      </c>
      <c r="D16707" s="4">
        <v>50000</v>
      </c>
      <c r="E16707" s="4">
        <v>125000</v>
      </c>
      <c r="G16707" s="4">
        <v>500000</v>
      </c>
      <c r="H16707" s="4">
        <v>93371</v>
      </c>
      <c r="I16707" s="4">
        <v>768371</v>
      </c>
      <c r="J16707" s="4">
        <v>50000</v>
      </c>
      <c r="K16707" s="4">
        <v>50000</v>
      </c>
    </row>
    <row r="16708" spans="1:11" x14ac:dyDescent="0.35">
      <c r="A16708" t="s">
        <v>1490</v>
      </c>
      <c r="B16708" t="s">
        <v>2137</v>
      </c>
      <c r="C16708" t="s">
        <v>1860</v>
      </c>
      <c r="D16708" s="4">
        <v>326109</v>
      </c>
      <c r="I16708" s="4">
        <v>326109</v>
      </c>
      <c r="J16708" s="4">
        <v>326109</v>
      </c>
      <c r="K16708" s="4">
        <v>326109</v>
      </c>
    </row>
    <row r="16709" spans="1:11" x14ac:dyDescent="0.35">
      <c r="A16709" t="s">
        <v>1490</v>
      </c>
      <c r="B16709" t="s">
        <v>2138</v>
      </c>
      <c r="C16709" t="s">
        <v>1861</v>
      </c>
      <c r="D16709" s="4">
        <v>208929</v>
      </c>
      <c r="I16709" s="4">
        <v>208929</v>
      </c>
      <c r="J16709" s="4">
        <v>208929</v>
      </c>
      <c r="K16709" s="4">
        <v>208929</v>
      </c>
    </row>
    <row r="16710" spans="1:11" x14ac:dyDescent="0.35">
      <c r="A16710" t="s">
        <v>1490</v>
      </c>
      <c r="B16710" t="s">
        <v>2139</v>
      </c>
      <c r="C16710" t="s">
        <v>1862</v>
      </c>
      <c r="D16710" s="4">
        <v>341857</v>
      </c>
      <c r="E16710" s="4">
        <v>0</v>
      </c>
      <c r="G16710" s="4">
        <v>427321</v>
      </c>
      <c r="I16710" s="4">
        <v>769178</v>
      </c>
      <c r="J16710" s="4">
        <v>341857</v>
      </c>
      <c r="K16710" s="4">
        <v>341857</v>
      </c>
    </row>
    <row r="16711" spans="1:11" x14ac:dyDescent="0.35">
      <c r="A16711" t="s">
        <v>1490</v>
      </c>
      <c r="B16711" t="s">
        <v>2140</v>
      </c>
      <c r="C16711" t="s">
        <v>1863</v>
      </c>
      <c r="G16711" s="4">
        <v>7780</v>
      </c>
      <c r="I16711" s="4">
        <v>7780</v>
      </c>
      <c r="J16711">
        <v>0</v>
      </c>
      <c r="K16711" s="4">
        <v>0</v>
      </c>
    </row>
    <row r="16712" spans="1:11" x14ac:dyDescent="0.35">
      <c r="A16712" t="s">
        <v>1490</v>
      </c>
      <c r="B16712" t="s">
        <v>2141</v>
      </c>
      <c r="D16712" s="4">
        <v>1547519</v>
      </c>
      <c r="E16712" s="4">
        <v>787789</v>
      </c>
      <c r="G16712" s="4">
        <v>1007085</v>
      </c>
      <c r="H16712" s="4">
        <v>114151</v>
      </c>
      <c r="I16712" s="4">
        <v>3456545</v>
      </c>
      <c r="J16712" s="4">
        <v>1547519</v>
      </c>
      <c r="K16712" s="4">
        <v>1547519</v>
      </c>
    </row>
    <row r="16713" spans="1:11" x14ac:dyDescent="0.35">
      <c r="A16713" t="s">
        <v>1490</v>
      </c>
      <c r="B16713" t="s">
        <v>2143</v>
      </c>
      <c r="C16713" t="s">
        <v>1865</v>
      </c>
      <c r="D16713" s="4">
        <v>1744</v>
      </c>
      <c r="I16713" s="4">
        <v>1744</v>
      </c>
      <c r="J16713" s="4">
        <v>1744</v>
      </c>
      <c r="K16713" s="4">
        <v>1744</v>
      </c>
    </row>
    <row r="16714" spans="1:11" x14ac:dyDescent="0.35">
      <c r="A16714" t="s">
        <v>1490</v>
      </c>
      <c r="B16714" t="s">
        <v>2144</v>
      </c>
      <c r="C16714" t="s">
        <v>1866</v>
      </c>
      <c r="I16714" s="4">
        <v>0</v>
      </c>
      <c r="J16714">
        <v>0</v>
      </c>
      <c r="K16714" s="4">
        <v>0</v>
      </c>
    </row>
    <row r="16715" spans="1:11" x14ac:dyDescent="0.35">
      <c r="A16715" t="s">
        <v>1490</v>
      </c>
      <c r="B16715" t="s">
        <v>2145</v>
      </c>
      <c r="C16715" t="s">
        <v>1867</v>
      </c>
      <c r="D16715" s="4">
        <v>1103241</v>
      </c>
      <c r="F16715" s="4">
        <v>100000</v>
      </c>
      <c r="H16715" s="4">
        <v>2655193</v>
      </c>
      <c r="I16715" s="4">
        <v>3858434</v>
      </c>
      <c r="J16715" s="4">
        <v>1103241</v>
      </c>
      <c r="K16715" s="4">
        <v>1103241</v>
      </c>
    </row>
    <row r="16716" spans="1:11" x14ac:dyDescent="0.35">
      <c r="A16716" t="s">
        <v>1490</v>
      </c>
      <c r="B16716" t="s">
        <v>2146</v>
      </c>
      <c r="C16716" t="s">
        <v>1868</v>
      </c>
      <c r="D16716" s="4">
        <v>104382</v>
      </c>
      <c r="H16716" s="4">
        <v>3127206</v>
      </c>
      <c r="I16716" s="4">
        <v>3231588</v>
      </c>
      <c r="J16716" s="4">
        <v>104382</v>
      </c>
      <c r="K16716" s="4">
        <v>104382</v>
      </c>
    </row>
    <row r="16717" spans="1:11" x14ac:dyDescent="0.35">
      <c r="A16717" t="s">
        <v>1490</v>
      </c>
      <c r="B16717" t="s">
        <v>2147</v>
      </c>
      <c r="C16717" t="s">
        <v>1869</v>
      </c>
      <c r="H16717" s="4">
        <v>1507200</v>
      </c>
      <c r="I16717" s="4">
        <v>1507200</v>
      </c>
      <c r="J16717">
        <v>0</v>
      </c>
      <c r="K16717" s="4">
        <v>0</v>
      </c>
    </row>
    <row r="16718" spans="1:11" x14ac:dyDescent="0.35">
      <c r="A16718" t="s">
        <v>1490</v>
      </c>
      <c r="B16718" t="s">
        <v>2148</v>
      </c>
      <c r="C16718" t="s">
        <v>1870</v>
      </c>
      <c r="E16718" s="4">
        <v>3608821</v>
      </c>
      <c r="G16718" s="4">
        <v>82369</v>
      </c>
      <c r="I16718" s="4">
        <v>3691190</v>
      </c>
      <c r="J16718">
        <v>0</v>
      </c>
      <c r="K16718" s="4">
        <v>0</v>
      </c>
    </row>
    <row r="16719" spans="1:11" x14ac:dyDescent="0.35">
      <c r="A16719" t="s">
        <v>1490</v>
      </c>
      <c r="B16719" t="s">
        <v>2149</v>
      </c>
      <c r="C16719" t="s">
        <v>1871</v>
      </c>
      <c r="D16719" s="4">
        <v>4330000</v>
      </c>
      <c r="E16719" s="4">
        <v>12037</v>
      </c>
      <c r="F16719" s="4">
        <v>43341</v>
      </c>
      <c r="H16719" s="4">
        <v>103663</v>
      </c>
      <c r="I16719" s="4">
        <v>4489041</v>
      </c>
      <c r="J16719" s="4">
        <v>4330000</v>
      </c>
      <c r="K16719" s="4">
        <v>4330000</v>
      </c>
    </row>
    <row r="16720" spans="1:11" x14ac:dyDescent="0.35">
      <c r="A16720" t="s">
        <v>1490</v>
      </c>
      <c r="B16720" t="s">
        <v>2150</v>
      </c>
      <c r="C16720" t="s">
        <v>1872</v>
      </c>
      <c r="D16720" s="4">
        <v>245000</v>
      </c>
      <c r="I16720" s="4">
        <v>245000</v>
      </c>
      <c r="J16720" s="4">
        <v>245000</v>
      </c>
      <c r="K16720" s="4">
        <v>245000</v>
      </c>
    </row>
    <row r="16721" spans="1:11" x14ac:dyDescent="0.35">
      <c r="A16721" t="s">
        <v>1490</v>
      </c>
      <c r="B16721" t="s">
        <v>2153</v>
      </c>
      <c r="C16721" t="s">
        <v>1875</v>
      </c>
      <c r="H16721" s="4">
        <v>15111</v>
      </c>
      <c r="I16721" s="4">
        <v>15111</v>
      </c>
      <c r="J16721">
        <v>0</v>
      </c>
      <c r="K16721" s="4">
        <v>0</v>
      </c>
    </row>
    <row r="16722" spans="1:11" x14ac:dyDescent="0.35">
      <c r="A16722" t="s">
        <v>1490</v>
      </c>
      <c r="B16722" t="s">
        <v>2154</v>
      </c>
      <c r="C16722" t="s">
        <v>1876</v>
      </c>
      <c r="D16722" s="4">
        <v>31591</v>
      </c>
      <c r="H16722" s="4">
        <v>223440</v>
      </c>
      <c r="I16722" s="4">
        <v>255031</v>
      </c>
      <c r="J16722" s="4">
        <v>31591</v>
      </c>
      <c r="K16722" s="4">
        <v>31591</v>
      </c>
    </row>
    <row r="16723" spans="1:11" x14ac:dyDescent="0.35">
      <c r="A16723" t="s">
        <v>1490</v>
      </c>
      <c r="B16723" t="s">
        <v>2155</v>
      </c>
      <c r="C16723" t="s">
        <v>1877</v>
      </c>
      <c r="D16723" s="4">
        <v>4625</v>
      </c>
      <c r="I16723" s="4">
        <v>4625</v>
      </c>
      <c r="J16723" s="4">
        <v>4625</v>
      </c>
      <c r="K16723" s="4">
        <v>4625</v>
      </c>
    </row>
    <row r="16724" spans="1:11" x14ac:dyDescent="0.35">
      <c r="A16724" t="s">
        <v>1490</v>
      </c>
      <c r="B16724" t="s">
        <v>2156</v>
      </c>
      <c r="D16724" s="4">
        <v>5820583</v>
      </c>
      <c r="E16724" s="4">
        <v>3620858</v>
      </c>
      <c r="F16724" s="4">
        <v>143341</v>
      </c>
      <c r="G16724" s="4">
        <v>82369</v>
      </c>
      <c r="H16724" s="4">
        <v>7631813</v>
      </c>
      <c r="I16724" s="4">
        <v>17298965</v>
      </c>
      <c r="J16724" s="4">
        <v>5820583</v>
      </c>
      <c r="K16724" s="4">
        <v>5820583</v>
      </c>
    </row>
    <row r="16725" spans="1:11" x14ac:dyDescent="0.35">
      <c r="A16725" t="s">
        <v>1490</v>
      </c>
      <c r="B16725" t="s">
        <v>2191</v>
      </c>
      <c r="C16725" t="s">
        <v>1912</v>
      </c>
      <c r="D16725" s="4">
        <v>1985</v>
      </c>
      <c r="I16725" s="4">
        <v>1985</v>
      </c>
      <c r="J16725" s="4">
        <v>1985</v>
      </c>
      <c r="K16725" s="4">
        <v>1985</v>
      </c>
    </row>
    <row r="16726" spans="1:11" x14ac:dyDescent="0.35">
      <c r="A16726" t="s">
        <v>1490</v>
      </c>
      <c r="B16726" t="s">
        <v>2157</v>
      </c>
      <c r="C16726" t="s">
        <v>1879</v>
      </c>
      <c r="D16726" s="4">
        <v>1405315</v>
      </c>
      <c r="I16726" s="4">
        <v>1405315</v>
      </c>
      <c r="J16726" s="4">
        <v>1405315</v>
      </c>
      <c r="K16726" s="4">
        <v>1405315</v>
      </c>
    </row>
    <row r="16727" spans="1:11" x14ac:dyDescent="0.35">
      <c r="A16727" t="s">
        <v>1490</v>
      </c>
      <c r="B16727" t="s">
        <v>2158</v>
      </c>
      <c r="C16727" t="s">
        <v>1880</v>
      </c>
      <c r="D16727" s="4">
        <v>633412</v>
      </c>
      <c r="I16727" s="4">
        <v>633412</v>
      </c>
      <c r="J16727" s="4">
        <v>633412</v>
      </c>
      <c r="K16727" s="4">
        <v>633412</v>
      </c>
    </row>
    <row r="16728" spans="1:11" x14ac:dyDescent="0.35">
      <c r="A16728" t="s">
        <v>1490</v>
      </c>
      <c r="B16728" t="s">
        <v>2159</v>
      </c>
      <c r="C16728" t="s">
        <v>1881</v>
      </c>
      <c r="D16728" s="4">
        <v>1345943</v>
      </c>
      <c r="I16728" s="4">
        <v>1345943</v>
      </c>
      <c r="J16728" s="4">
        <v>1345943</v>
      </c>
      <c r="K16728" s="4">
        <v>1345943</v>
      </c>
    </row>
    <row r="16729" spans="1:11" x14ac:dyDescent="0.35">
      <c r="A16729" t="s">
        <v>1490</v>
      </c>
      <c r="B16729" t="s">
        <v>2160</v>
      </c>
      <c r="C16729" t="s">
        <v>1882</v>
      </c>
      <c r="E16729" s="4">
        <v>185415</v>
      </c>
      <c r="I16729" s="4">
        <v>185415</v>
      </c>
      <c r="J16729">
        <v>0</v>
      </c>
      <c r="K16729" s="4">
        <v>0</v>
      </c>
    </row>
    <row r="16730" spans="1:11" x14ac:dyDescent="0.35">
      <c r="A16730" t="s">
        <v>1490</v>
      </c>
      <c r="B16730" t="s">
        <v>2161</v>
      </c>
      <c r="C16730" t="s">
        <v>1883</v>
      </c>
      <c r="D16730" s="4">
        <v>41613</v>
      </c>
      <c r="I16730" s="4">
        <v>41613</v>
      </c>
      <c r="J16730" s="4">
        <v>41613</v>
      </c>
      <c r="K16730" s="4">
        <v>41613</v>
      </c>
    </row>
    <row r="16731" spans="1:11" x14ac:dyDescent="0.35">
      <c r="A16731" t="s">
        <v>1490</v>
      </c>
      <c r="B16731" t="s">
        <v>2171</v>
      </c>
      <c r="C16731" t="s">
        <v>1892</v>
      </c>
      <c r="D16731" s="4">
        <v>4677</v>
      </c>
      <c r="I16731" s="4">
        <v>4677</v>
      </c>
      <c r="J16731" s="4">
        <v>4677</v>
      </c>
      <c r="K16731" s="4">
        <v>4677</v>
      </c>
    </row>
    <row r="16732" spans="1:11" x14ac:dyDescent="0.35">
      <c r="A16732" t="s">
        <v>1490</v>
      </c>
      <c r="B16732" t="s">
        <v>2163</v>
      </c>
      <c r="D16732" s="4">
        <v>3432946</v>
      </c>
      <c r="E16732" s="4">
        <v>185415</v>
      </c>
      <c r="I16732" s="4">
        <v>3618361</v>
      </c>
      <c r="J16732" s="4">
        <v>3432946</v>
      </c>
      <c r="K16732" s="4">
        <v>3432946</v>
      </c>
    </row>
    <row r="16733" spans="1:11" x14ac:dyDescent="0.35">
      <c r="A16733" t="s">
        <v>1490</v>
      </c>
      <c r="B16733" t="s">
        <v>2164</v>
      </c>
      <c r="C16733" t="s">
        <v>1886</v>
      </c>
      <c r="D16733" s="4">
        <v>37706</v>
      </c>
      <c r="E16733" s="4">
        <v>146109</v>
      </c>
      <c r="I16733" s="4">
        <v>183815</v>
      </c>
      <c r="J16733" s="4">
        <v>37706</v>
      </c>
      <c r="K16733" s="4">
        <v>37706</v>
      </c>
    </row>
    <row r="16734" spans="1:11" x14ac:dyDescent="0.35">
      <c r="A16734" t="s">
        <v>1490</v>
      </c>
      <c r="B16734" t="s">
        <v>2165</v>
      </c>
      <c r="D16734" s="4">
        <v>37706</v>
      </c>
      <c r="E16734" s="4">
        <v>146109</v>
      </c>
      <c r="I16734" s="4">
        <v>183815</v>
      </c>
      <c r="J16734" s="4">
        <v>37706</v>
      </c>
      <c r="K16734" s="4">
        <v>37706</v>
      </c>
    </row>
    <row r="16735" spans="1:11" x14ac:dyDescent="0.35">
      <c r="A16735" t="s">
        <v>1490</v>
      </c>
      <c r="B16735" t="s">
        <v>2183</v>
      </c>
      <c r="C16735" t="s">
        <v>1904</v>
      </c>
      <c r="D16735" s="4">
        <v>250000</v>
      </c>
      <c r="I16735" s="4">
        <v>250000</v>
      </c>
      <c r="J16735" s="4">
        <v>250000</v>
      </c>
      <c r="K16735" s="4">
        <v>250000</v>
      </c>
    </row>
    <row r="16736" spans="1:11" x14ac:dyDescent="0.35">
      <c r="A16736" t="s">
        <v>1490</v>
      </c>
      <c r="B16736" t="s">
        <v>2166</v>
      </c>
      <c r="C16736" t="s">
        <v>1888</v>
      </c>
      <c r="H16736" s="4">
        <v>144000</v>
      </c>
      <c r="I16736" s="4">
        <v>144000</v>
      </c>
      <c r="J16736">
        <v>0</v>
      </c>
      <c r="K16736" s="4">
        <v>0</v>
      </c>
    </row>
    <row r="16737" spans="1:11" x14ac:dyDescent="0.35">
      <c r="A16737" t="s">
        <v>1490</v>
      </c>
      <c r="B16737" t="s">
        <v>2180</v>
      </c>
      <c r="C16737" t="s">
        <v>1901</v>
      </c>
      <c r="E16737" s="4">
        <v>225000</v>
      </c>
      <c r="I16737" s="4">
        <v>225000</v>
      </c>
      <c r="J16737">
        <v>0</v>
      </c>
      <c r="K16737" s="4">
        <v>0</v>
      </c>
    </row>
    <row r="16738" spans="1:11" x14ac:dyDescent="0.35">
      <c r="A16738" t="s">
        <v>1490</v>
      </c>
      <c r="B16738" t="s">
        <v>2167</v>
      </c>
      <c r="C16738" t="s">
        <v>1889</v>
      </c>
      <c r="E16738" s="4">
        <v>420000</v>
      </c>
      <c r="I16738" s="4">
        <v>420000</v>
      </c>
      <c r="J16738">
        <v>0</v>
      </c>
      <c r="K16738" s="4">
        <v>0</v>
      </c>
    </row>
    <row r="16739" spans="1:11" x14ac:dyDescent="0.35">
      <c r="A16739" t="s">
        <v>1490</v>
      </c>
      <c r="B16739" t="s">
        <v>2168</v>
      </c>
      <c r="C16739" t="s">
        <v>1890</v>
      </c>
      <c r="E16739" s="4">
        <v>112500</v>
      </c>
      <c r="I16739" s="4">
        <v>112500</v>
      </c>
      <c r="J16739">
        <v>0</v>
      </c>
      <c r="K16739" s="4">
        <v>0</v>
      </c>
    </row>
    <row r="16740" spans="1:11" x14ac:dyDescent="0.35">
      <c r="A16740" t="s">
        <v>1490</v>
      </c>
      <c r="B16740" t="s">
        <v>2181</v>
      </c>
      <c r="C16740" t="s">
        <v>1902</v>
      </c>
      <c r="E16740" s="4">
        <v>450000</v>
      </c>
      <c r="I16740" s="4">
        <v>450000</v>
      </c>
      <c r="J16740">
        <v>0</v>
      </c>
      <c r="K16740" s="4">
        <v>0</v>
      </c>
    </row>
    <row r="16741" spans="1:11" x14ac:dyDescent="0.35">
      <c r="A16741" t="s">
        <v>1490</v>
      </c>
      <c r="B16741" t="s">
        <v>2169</v>
      </c>
      <c r="D16741" s="4">
        <v>250000</v>
      </c>
      <c r="E16741" s="4">
        <v>1207500</v>
      </c>
      <c r="H16741" s="4">
        <v>144000</v>
      </c>
      <c r="I16741" s="4">
        <v>1601500</v>
      </c>
      <c r="J16741" s="4">
        <v>250000</v>
      </c>
      <c r="K16741" s="4">
        <v>250000</v>
      </c>
    </row>
    <row r="16742" spans="1:11" x14ac:dyDescent="0.35">
      <c r="A16742" t="s">
        <v>1490</v>
      </c>
      <c r="B16742" t="s">
        <v>2170</v>
      </c>
      <c r="D16742" s="4">
        <v>51381873</v>
      </c>
      <c r="E16742" s="4">
        <v>24084343</v>
      </c>
      <c r="F16742" s="4">
        <v>17623913</v>
      </c>
      <c r="G16742" s="4">
        <v>1089454</v>
      </c>
      <c r="H16742" s="4">
        <v>8104164</v>
      </c>
      <c r="I16742" s="4">
        <v>102283747</v>
      </c>
      <c r="J16742" s="4">
        <f>SUM(D16742,E16742)</f>
        <v>75466216</v>
      </c>
      <c r="K16742" s="4">
        <v>51381873</v>
      </c>
    </row>
    <row r="16743" spans="1:11" x14ac:dyDescent="0.35">
      <c r="A16743" t="s">
        <v>1492</v>
      </c>
      <c r="B16743" t="s">
        <v>2118</v>
      </c>
      <c r="C16743" t="s">
        <v>1843</v>
      </c>
      <c r="D16743" s="4">
        <v>21894266</v>
      </c>
      <c r="F16743" s="4">
        <v>10959200</v>
      </c>
      <c r="I16743" s="4">
        <v>32853466</v>
      </c>
      <c r="J16743" s="4">
        <v>21894266</v>
      </c>
      <c r="K16743" s="4">
        <v>21894266</v>
      </c>
    </row>
    <row r="16744" spans="1:11" x14ac:dyDescent="0.35">
      <c r="A16744" t="s">
        <v>1492</v>
      </c>
      <c r="B16744" t="s">
        <v>2119</v>
      </c>
      <c r="C16744" t="s">
        <v>1844</v>
      </c>
      <c r="D16744" s="4">
        <v>1342447</v>
      </c>
      <c r="H16744" s="4">
        <v>1859848</v>
      </c>
      <c r="I16744" s="4">
        <v>3202295</v>
      </c>
      <c r="J16744" s="4">
        <v>1342447</v>
      </c>
      <c r="K16744" s="4">
        <v>1342447</v>
      </c>
    </row>
    <row r="16745" spans="1:11" x14ac:dyDescent="0.35">
      <c r="A16745" t="s">
        <v>1492</v>
      </c>
      <c r="B16745" t="s">
        <v>2120</v>
      </c>
      <c r="C16745" t="s">
        <v>1845</v>
      </c>
      <c r="D16745" s="4">
        <v>2375183</v>
      </c>
      <c r="I16745" s="4">
        <v>2375183</v>
      </c>
      <c r="J16745" s="4">
        <v>2375183</v>
      </c>
      <c r="K16745" s="4">
        <v>2375183</v>
      </c>
    </row>
    <row r="16746" spans="1:11" x14ac:dyDescent="0.35">
      <c r="A16746" t="s">
        <v>1492</v>
      </c>
      <c r="B16746" t="s">
        <v>2121</v>
      </c>
      <c r="D16746" s="4">
        <v>25611896</v>
      </c>
      <c r="F16746" s="4">
        <v>10959200</v>
      </c>
      <c r="H16746" s="4">
        <v>1859848</v>
      </c>
      <c r="I16746" s="4">
        <v>38430944</v>
      </c>
      <c r="J16746" s="4">
        <v>25611896</v>
      </c>
      <c r="K16746" s="4">
        <v>25611896</v>
      </c>
    </row>
    <row r="16747" spans="1:11" x14ac:dyDescent="0.35">
      <c r="A16747" t="s">
        <v>1492</v>
      </c>
      <c r="B16747" t="s">
        <v>2122</v>
      </c>
      <c r="C16747" t="s">
        <v>1846</v>
      </c>
      <c r="D16747" s="4">
        <v>15504327</v>
      </c>
      <c r="E16747" s="4">
        <v>60000</v>
      </c>
      <c r="I16747" s="4">
        <v>15564327</v>
      </c>
      <c r="J16747" s="4">
        <v>15504327</v>
      </c>
      <c r="K16747" s="4">
        <v>15504327</v>
      </c>
    </row>
    <row r="16748" spans="1:11" x14ac:dyDescent="0.35">
      <c r="A16748" t="s">
        <v>1492</v>
      </c>
      <c r="B16748" t="s">
        <v>2123</v>
      </c>
      <c r="C16748" t="s">
        <v>1847</v>
      </c>
      <c r="D16748" s="4">
        <v>15693981</v>
      </c>
      <c r="F16748" s="4">
        <v>1486487</v>
      </c>
      <c r="I16748" s="4">
        <v>17180468</v>
      </c>
      <c r="J16748" s="4">
        <v>15693981</v>
      </c>
      <c r="K16748" s="4">
        <v>15693981</v>
      </c>
    </row>
    <row r="16749" spans="1:11" x14ac:dyDescent="0.35">
      <c r="A16749" t="s">
        <v>1492</v>
      </c>
      <c r="B16749" t="s">
        <v>2124</v>
      </c>
      <c r="C16749" t="s">
        <v>1848</v>
      </c>
      <c r="D16749" s="4">
        <v>353425</v>
      </c>
      <c r="I16749" s="4">
        <v>353425</v>
      </c>
      <c r="J16749" s="4">
        <v>353425</v>
      </c>
      <c r="K16749" s="4">
        <v>353425</v>
      </c>
    </row>
    <row r="16750" spans="1:11" x14ac:dyDescent="0.35">
      <c r="A16750" t="s">
        <v>1492</v>
      </c>
      <c r="B16750" t="s">
        <v>2125</v>
      </c>
      <c r="D16750" s="4">
        <v>31551732</v>
      </c>
      <c r="E16750" s="4">
        <v>60000</v>
      </c>
      <c r="F16750" s="4">
        <v>1486487</v>
      </c>
      <c r="I16750" s="4">
        <v>33098219</v>
      </c>
      <c r="J16750" s="4">
        <v>31551732</v>
      </c>
      <c r="K16750" s="4">
        <v>31551732</v>
      </c>
    </row>
    <row r="16751" spans="1:11" x14ac:dyDescent="0.35">
      <c r="A16751" t="s">
        <v>1492</v>
      </c>
      <c r="B16751" t="s">
        <v>2126</v>
      </c>
      <c r="C16751" t="s">
        <v>1850</v>
      </c>
      <c r="E16751" s="4">
        <v>6400000</v>
      </c>
      <c r="I16751" s="4">
        <v>6400000</v>
      </c>
      <c r="J16751">
        <v>0</v>
      </c>
      <c r="K16751" s="4">
        <v>0</v>
      </c>
    </row>
    <row r="16752" spans="1:11" x14ac:dyDescent="0.35">
      <c r="A16752" t="s">
        <v>1492</v>
      </c>
      <c r="B16752" t="s">
        <v>2127</v>
      </c>
      <c r="E16752" s="4">
        <v>6400000</v>
      </c>
      <c r="I16752" s="4">
        <v>6400000</v>
      </c>
      <c r="J16752">
        <v>0</v>
      </c>
      <c r="K16752" s="4">
        <v>0</v>
      </c>
    </row>
    <row r="16753" spans="1:11" x14ac:dyDescent="0.35">
      <c r="A16753" t="s">
        <v>1492</v>
      </c>
      <c r="B16753" t="s">
        <v>2128</v>
      </c>
      <c r="C16753" t="s">
        <v>1851</v>
      </c>
      <c r="D16753" s="4">
        <v>534627</v>
      </c>
      <c r="I16753" s="4">
        <v>534627</v>
      </c>
      <c r="J16753" s="4">
        <v>534627</v>
      </c>
      <c r="K16753" s="4">
        <v>534627</v>
      </c>
    </row>
    <row r="16754" spans="1:11" x14ac:dyDescent="0.35">
      <c r="A16754" t="s">
        <v>1492</v>
      </c>
      <c r="B16754" t="s">
        <v>2129</v>
      </c>
      <c r="C16754" t="s">
        <v>1852</v>
      </c>
      <c r="E16754" s="4">
        <v>19081</v>
      </c>
      <c r="I16754" s="4">
        <v>19081</v>
      </c>
      <c r="J16754">
        <v>0</v>
      </c>
      <c r="K16754" s="4">
        <v>0</v>
      </c>
    </row>
    <row r="16755" spans="1:11" x14ac:dyDescent="0.35">
      <c r="A16755" t="s">
        <v>1492</v>
      </c>
      <c r="B16755" t="s">
        <v>2130</v>
      </c>
      <c r="C16755" t="s">
        <v>1853</v>
      </c>
      <c r="D16755" s="4">
        <v>5387</v>
      </c>
      <c r="I16755" s="4">
        <v>5387</v>
      </c>
      <c r="J16755" s="4">
        <v>5387</v>
      </c>
      <c r="K16755" s="4">
        <v>5387</v>
      </c>
    </row>
    <row r="16756" spans="1:11" x14ac:dyDescent="0.35">
      <c r="A16756" t="s">
        <v>1492</v>
      </c>
      <c r="B16756" t="s">
        <v>2172</v>
      </c>
      <c r="C16756" t="s">
        <v>1893</v>
      </c>
      <c r="F16756" s="4">
        <v>1195</v>
      </c>
      <c r="H16756" s="4">
        <v>8362</v>
      </c>
      <c r="I16756" s="4">
        <v>9556</v>
      </c>
      <c r="J16756">
        <v>0</v>
      </c>
      <c r="K16756" s="4">
        <v>0</v>
      </c>
    </row>
    <row r="16757" spans="1:11" x14ac:dyDescent="0.35">
      <c r="A16757" t="s">
        <v>1492</v>
      </c>
      <c r="B16757" t="s">
        <v>2182</v>
      </c>
      <c r="C16757" t="s">
        <v>1903</v>
      </c>
      <c r="D16757" s="4">
        <v>1565</v>
      </c>
      <c r="I16757" s="4">
        <v>1565</v>
      </c>
      <c r="J16757" s="4">
        <v>1565</v>
      </c>
      <c r="K16757" s="4">
        <v>1565</v>
      </c>
    </row>
    <row r="16758" spans="1:11" x14ac:dyDescent="0.35">
      <c r="A16758" t="s">
        <v>1492</v>
      </c>
      <c r="B16758" t="s">
        <v>2131</v>
      </c>
      <c r="C16758" t="s">
        <v>1854</v>
      </c>
      <c r="D16758" s="4">
        <v>349685</v>
      </c>
      <c r="E16758" s="4">
        <v>33624</v>
      </c>
      <c r="F16758" s="4">
        <v>141223</v>
      </c>
      <c r="I16758" s="4">
        <v>524532</v>
      </c>
      <c r="J16758" s="4">
        <v>349685</v>
      </c>
      <c r="K16758" s="4">
        <v>349685</v>
      </c>
    </row>
    <row r="16759" spans="1:11" x14ac:dyDescent="0.35">
      <c r="A16759" t="s">
        <v>1492</v>
      </c>
      <c r="B16759" t="s">
        <v>2132</v>
      </c>
      <c r="C16759" t="s">
        <v>1855</v>
      </c>
      <c r="D16759" s="4">
        <v>33570</v>
      </c>
      <c r="E16759" s="4">
        <v>765941</v>
      </c>
      <c r="I16759" s="4">
        <v>799510</v>
      </c>
      <c r="J16759" s="4">
        <v>33570</v>
      </c>
      <c r="K16759" s="4">
        <v>33570</v>
      </c>
    </row>
    <row r="16760" spans="1:11" x14ac:dyDescent="0.35">
      <c r="A16760" t="s">
        <v>1492</v>
      </c>
      <c r="B16760" t="s">
        <v>2133</v>
      </c>
      <c r="C16760" t="s">
        <v>1856</v>
      </c>
      <c r="I16760" s="4">
        <v>0</v>
      </c>
      <c r="J16760">
        <v>0</v>
      </c>
      <c r="K16760" s="4">
        <v>0</v>
      </c>
    </row>
    <row r="16761" spans="1:11" x14ac:dyDescent="0.35">
      <c r="A16761" t="s">
        <v>1492</v>
      </c>
      <c r="B16761" t="s">
        <v>2134</v>
      </c>
      <c r="C16761" t="s">
        <v>1857</v>
      </c>
      <c r="D16761" s="4">
        <v>40738</v>
      </c>
      <c r="E16761" s="4">
        <v>4074</v>
      </c>
      <c r="I16761" s="4">
        <v>44812</v>
      </c>
      <c r="J16761" s="4">
        <v>40738</v>
      </c>
      <c r="K16761" s="4">
        <v>40738</v>
      </c>
    </row>
    <row r="16762" spans="1:11" x14ac:dyDescent="0.35">
      <c r="A16762" t="s">
        <v>1492</v>
      </c>
      <c r="B16762" t="s">
        <v>2135</v>
      </c>
      <c r="C16762" t="s">
        <v>1858</v>
      </c>
      <c r="D16762" s="4">
        <v>4022</v>
      </c>
      <c r="H16762" s="4">
        <v>62342</v>
      </c>
      <c r="I16762" s="4">
        <v>66364</v>
      </c>
      <c r="J16762" s="4">
        <v>4022</v>
      </c>
      <c r="K16762" s="4">
        <v>4022</v>
      </c>
    </row>
    <row r="16763" spans="1:11" x14ac:dyDescent="0.35">
      <c r="A16763" t="s">
        <v>1492</v>
      </c>
      <c r="B16763" t="s">
        <v>2136</v>
      </c>
      <c r="C16763" t="s">
        <v>1859</v>
      </c>
      <c r="D16763" s="4">
        <v>513386</v>
      </c>
      <c r="E16763" s="4">
        <v>7</v>
      </c>
      <c r="H16763" s="4">
        <v>575000</v>
      </c>
      <c r="I16763" s="4">
        <v>1088392</v>
      </c>
      <c r="J16763" s="4">
        <v>513386</v>
      </c>
      <c r="K16763" s="4">
        <v>513386</v>
      </c>
    </row>
    <row r="16764" spans="1:11" x14ac:dyDescent="0.35">
      <c r="A16764" t="s">
        <v>1492</v>
      </c>
      <c r="B16764" t="s">
        <v>2137</v>
      </c>
      <c r="C16764" t="s">
        <v>1860</v>
      </c>
      <c r="D16764" s="4">
        <v>543515</v>
      </c>
      <c r="I16764" s="4">
        <v>543515</v>
      </c>
      <c r="J16764" s="4">
        <v>543515</v>
      </c>
      <c r="K16764" s="4">
        <v>543515</v>
      </c>
    </row>
    <row r="16765" spans="1:11" x14ac:dyDescent="0.35">
      <c r="A16765" t="s">
        <v>1492</v>
      </c>
      <c r="B16765" t="s">
        <v>2138</v>
      </c>
      <c r="C16765" t="s">
        <v>1861</v>
      </c>
      <c r="D16765" s="4">
        <v>261161</v>
      </c>
      <c r="I16765" s="4">
        <v>261161</v>
      </c>
      <c r="J16765" s="4">
        <v>261161</v>
      </c>
      <c r="K16765" s="4">
        <v>261161</v>
      </c>
    </row>
    <row r="16766" spans="1:11" x14ac:dyDescent="0.35">
      <c r="A16766" t="s">
        <v>1492</v>
      </c>
      <c r="B16766" t="s">
        <v>2139</v>
      </c>
      <c r="C16766" t="s">
        <v>1862</v>
      </c>
      <c r="D16766" s="4">
        <v>427321</v>
      </c>
      <c r="I16766" s="4">
        <v>427321</v>
      </c>
      <c r="J16766" s="4">
        <v>427321</v>
      </c>
      <c r="K16766" s="4">
        <v>427321</v>
      </c>
    </row>
    <row r="16767" spans="1:11" x14ac:dyDescent="0.35">
      <c r="A16767" t="s">
        <v>1492</v>
      </c>
      <c r="B16767" t="s">
        <v>2140</v>
      </c>
      <c r="C16767" t="s">
        <v>1863</v>
      </c>
      <c r="E16767" s="4">
        <v>7780</v>
      </c>
      <c r="F16767" s="4">
        <v>7780</v>
      </c>
      <c r="I16767" s="4">
        <v>15560</v>
      </c>
      <c r="J16767">
        <v>0</v>
      </c>
      <c r="K16767" s="4">
        <v>0</v>
      </c>
    </row>
    <row r="16768" spans="1:11" x14ac:dyDescent="0.35">
      <c r="A16768" t="s">
        <v>1492</v>
      </c>
      <c r="B16768" t="s">
        <v>2141</v>
      </c>
      <c r="D16768" s="4">
        <v>2714976</v>
      </c>
      <c r="E16768" s="4">
        <v>830507</v>
      </c>
      <c r="F16768" s="4">
        <v>150197</v>
      </c>
      <c r="H16768" s="4">
        <v>645704</v>
      </c>
      <c r="I16768" s="4">
        <v>4341384</v>
      </c>
      <c r="J16768" s="4">
        <v>2714976</v>
      </c>
      <c r="K16768" s="4">
        <v>2714976</v>
      </c>
    </row>
    <row r="16769" spans="1:11" x14ac:dyDescent="0.35">
      <c r="A16769" t="s">
        <v>1492</v>
      </c>
      <c r="B16769" t="s">
        <v>2143</v>
      </c>
      <c r="C16769" t="s">
        <v>1865</v>
      </c>
      <c r="G16769" s="4">
        <v>43921</v>
      </c>
      <c r="I16769" s="4">
        <v>43921</v>
      </c>
      <c r="J16769">
        <v>0</v>
      </c>
      <c r="K16769" s="4">
        <v>0</v>
      </c>
    </row>
    <row r="16770" spans="1:11" x14ac:dyDescent="0.35">
      <c r="A16770" t="s">
        <v>1492</v>
      </c>
      <c r="B16770" t="s">
        <v>2144</v>
      </c>
      <c r="C16770" t="s">
        <v>1866</v>
      </c>
      <c r="I16770" s="4">
        <v>0</v>
      </c>
      <c r="J16770">
        <v>0</v>
      </c>
      <c r="K16770" s="4">
        <v>0</v>
      </c>
    </row>
    <row r="16771" spans="1:11" x14ac:dyDescent="0.35">
      <c r="A16771" t="s">
        <v>1492</v>
      </c>
      <c r="B16771" t="s">
        <v>2145</v>
      </c>
      <c r="C16771" t="s">
        <v>1867</v>
      </c>
      <c r="D16771" s="4">
        <v>812590</v>
      </c>
      <c r="E16771" s="4">
        <v>69531</v>
      </c>
      <c r="F16771" s="4">
        <v>127000</v>
      </c>
      <c r="G16771" s="4">
        <v>347653</v>
      </c>
      <c r="H16771" s="4">
        <v>1307031</v>
      </c>
      <c r="I16771" s="4">
        <v>2663805</v>
      </c>
      <c r="J16771" s="4">
        <v>812590</v>
      </c>
      <c r="K16771" s="4">
        <v>812590</v>
      </c>
    </row>
    <row r="16772" spans="1:11" x14ac:dyDescent="0.35">
      <c r="A16772" t="s">
        <v>1492</v>
      </c>
      <c r="B16772" t="s">
        <v>2146</v>
      </c>
      <c r="C16772" t="s">
        <v>1868</v>
      </c>
      <c r="D16772" s="4">
        <v>280</v>
      </c>
      <c r="H16772" s="4">
        <v>2066436</v>
      </c>
      <c r="I16772" s="4">
        <v>2066716</v>
      </c>
      <c r="J16772" s="4">
        <v>280</v>
      </c>
      <c r="K16772" s="4">
        <v>280</v>
      </c>
    </row>
    <row r="16773" spans="1:11" x14ac:dyDescent="0.35">
      <c r="A16773" t="s">
        <v>1492</v>
      </c>
      <c r="B16773" t="s">
        <v>2173</v>
      </c>
      <c r="C16773" t="s">
        <v>1894</v>
      </c>
      <c r="D16773" s="4">
        <v>4308</v>
      </c>
      <c r="I16773" s="4">
        <v>4308</v>
      </c>
      <c r="J16773" s="4">
        <v>4308</v>
      </c>
      <c r="K16773" s="4">
        <v>4308</v>
      </c>
    </row>
    <row r="16774" spans="1:11" x14ac:dyDescent="0.35">
      <c r="A16774" t="s">
        <v>1492</v>
      </c>
      <c r="B16774" t="s">
        <v>2147</v>
      </c>
      <c r="C16774" t="s">
        <v>1869</v>
      </c>
      <c r="H16774" s="4">
        <v>677760</v>
      </c>
      <c r="I16774" s="4">
        <v>677760</v>
      </c>
      <c r="J16774">
        <v>0</v>
      </c>
      <c r="K16774" s="4">
        <v>0</v>
      </c>
    </row>
    <row r="16775" spans="1:11" x14ac:dyDescent="0.35">
      <c r="A16775" t="s">
        <v>1492</v>
      </c>
      <c r="B16775" t="s">
        <v>2148</v>
      </c>
      <c r="C16775" t="s">
        <v>1870</v>
      </c>
      <c r="D16775" s="4">
        <v>17597</v>
      </c>
      <c r="E16775" s="4">
        <v>20396</v>
      </c>
      <c r="F16775" s="4">
        <v>4267625</v>
      </c>
      <c r="G16775" s="4">
        <v>11949</v>
      </c>
      <c r="H16775" s="4">
        <v>11949</v>
      </c>
      <c r="I16775" s="4">
        <v>4329517</v>
      </c>
      <c r="J16775" s="4">
        <v>17597</v>
      </c>
      <c r="K16775" s="4">
        <v>17597</v>
      </c>
    </row>
    <row r="16776" spans="1:11" x14ac:dyDescent="0.35">
      <c r="A16776" t="s">
        <v>1492</v>
      </c>
      <c r="B16776" t="s">
        <v>2150</v>
      </c>
      <c r="C16776" t="s">
        <v>1872</v>
      </c>
      <c r="D16776" s="4">
        <v>98000</v>
      </c>
      <c r="E16776" s="4">
        <v>98000</v>
      </c>
      <c r="I16776" s="4">
        <v>196000</v>
      </c>
      <c r="J16776" s="4">
        <v>98000</v>
      </c>
      <c r="K16776" s="4">
        <v>98000</v>
      </c>
    </row>
    <row r="16777" spans="1:11" x14ac:dyDescent="0.35">
      <c r="A16777" t="s">
        <v>1492</v>
      </c>
      <c r="B16777" t="s">
        <v>2153</v>
      </c>
      <c r="C16777" t="s">
        <v>1875</v>
      </c>
      <c r="D16777" s="4">
        <v>0</v>
      </c>
      <c r="H16777" s="4">
        <v>24411</v>
      </c>
      <c r="I16777" s="4">
        <v>24411</v>
      </c>
      <c r="J16777" s="4">
        <v>0</v>
      </c>
      <c r="K16777" s="4">
        <v>0</v>
      </c>
    </row>
    <row r="16778" spans="1:11" x14ac:dyDescent="0.35">
      <c r="A16778" t="s">
        <v>1492</v>
      </c>
      <c r="B16778" t="s">
        <v>2154</v>
      </c>
      <c r="C16778" t="s">
        <v>1876</v>
      </c>
      <c r="D16778" s="4">
        <v>58444</v>
      </c>
      <c r="H16778" s="4">
        <v>90720</v>
      </c>
      <c r="I16778" s="4">
        <v>149164</v>
      </c>
      <c r="J16778" s="4">
        <v>58444</v>
      </c>
      <c r="K16778" s="4">
        <v>58444</v>
      </c>
    </row>
    <row r="16779" spans="1:11" x14ac:dyDescent="0.35">
      <c r="A16779" t="s">
        <v>1492</v>
      </c>
      <c r="B16779" t="s">
        <v>2155</v>
      </c>
      <c r="C16779" t="s">
        <v>1877</v>
      </c>
      <c r="D16779" s="4">
        <v>4625</v>
      </c>
      <c r="E16779" s="4">
        <v>0</v>
      </c>
      <c r="I16779" s="4">
        <v>4625</v>
      </c>
      <c r="J16779" s="4">
        <v>4625</v>
      </c>
      <c r="K16779" s="4">
        <v>4625</v>
      </c>
    </row>
    <row r="16780" spans="1:11" x14ac:dyDescent="0.35">
      <c r="A16780" t="s">
        <v>1492</v>
      </c>
      <c r="B16780" t="s">
        <v>2156</v>
      </c>
      <c r="D16780" s="4">
        <v>995844</v>
      </c>
      <c r="E16780" s="4">
        <v>187927</v>
      </c>
      <c r="F16780" s="4">
        <v>4394625</v>
      </c>
      <c r="G16780" s="4">
        <v>403523</v>
      </c>
      <c r="H16780" s="4">
        <v>4178307</v>
      </c>
      <c r="I16780" s="4">
        <v>10160226</v>
      </c>
      <c r="J16780" s="4">
        <v>995844</v>
      </c>
      <c r="K16780" s="4">
        <v>995844</v>
      </c>
    </row>
    <row r="16781" spans="1:11" x14ac:dyDescent="0.35">
      <c r="A16781" t="s">
        <v>1492</v>
      </c>
      <c r="B16781" t="s">
        <v>2157</v>
      </c>
      <c r="C16781" t="s">
        <v>1879</v>
      </c>
      <c r="D16781" s="4">
        <v>593499</v>
      </c>
      <c r="I16781" s="4">
        <v>593499</v>
      </c>
      <c r="J16781" s="4">
        <v>593499</v>
      </c>
      <c r="K16781" s="4">
        <v>593499</v>
      </c>
    </row>
    <row r="16782" spans="1:11" x14ac:dyDescent="0.35">
      <c r="A16782" t="s">
        <v>1492</v>
      </c>
      <c r="B16782" t="s">
        <v>2186</v>
      </c>
      <c r="C16782" t="s">
        <v>1907</v>
      </c>
      <c r="D16782" s="4">
        <v>12759</v>
      </c>
      <c r="I16782" s="4">
        <v>12759</v>
      </c>
      <c r="J16782" s="4">
        <v>12759</v>
      </c>
      <c r="K16782" s="4">
        <v>12759</v>
      </c>
    </row>
    <row r="16783" spans="1:11" x14ac:dyDescent="0.35">
      <c r="A16783" t="s">
        <v>1492</v>
      </c>
      <c r="B16783" t="s">
        <v>2176</v>
      </c>
      <c r="C16783" t="s">
        <v>1897</v>
      </c>
      <c r="D16783" s="4">
        <v>1902</v>
      </c>
      <c r="I16783" s="4">
        <v>1902</v>
      </c>
      <c r="J16783" s="4">
        <v>1902</v>
      </c>
      <c r="K16783" s="4">
        <v>1902</v>
      </c>
    </row>
    <row r="16784" spans="1:11" x14ac:dyDescent="0.35">
      <c r="A16784" t="s">
        <v>1492</v>
      </c>
      <c r="B16784" t="s">
        <v>2159</v>
      </c>
      <c r="C16784" t="s">
        <v>1881</v>
      </c>
      <c r="D16784" s="4">
        <v>1654142</v>
      </c>
      <c r="I16784" s="4">
        <v>1654142</v>
      </c>
      <c r="J16784" s="4">
        <v>1654142</v>
      </c>
      <c r="K16784" s="4">
        <v>1654142</v>
      </c>
    </row>
    <row r="16785" spans="1:11" x14ac:dyDescent="0.35">
      <c r="A16785" t="s">
        <v>1492</v>
      </c>
      <c r="B16785" t="s">
        <v>2174</v>
      </c>
      <c r="C16785" t="s">
        <v>1895</v>
      </c>
      <c r="D16785" s="4">
        <v>84919</v>
      </c>
      <c r="I16785" s="4">
        <v>84919</v>
      </c>
      <c r="J16785" s="4">
        <v>84919</v>
      </c>
      <c r="K16785" s="4">
        <v>84919</v>
      </c>
    </row>
    <row r="16786" spans="1:11" x14ac:dyDescent="0.35">
      <c r="A16786" t="s">
        <v>1492</v>
      </c>
      <c r="B16786" t="s">
        <v>2160</v>
      </c>
      <c r="C16786" t="s">
        <v>1882</v>
      </c>
      <c r="D16786" s="4">
        <v>429</v>
      </c>
      <c r="E16786" s="4">
        <v>91332</v>
      </c>
      <c r="I16786" s="4">
        <v>91761</v>
      </c>
      <c r="J16786" s="4">
        <v>429</v>
      </c>
      <c r="K16786" s="4">
        <v>429</v>
      </c>
    </row>
    <row r="16787" spans="1:11" x14ac:dyDescent="0.35">
      <c r="A16787" t="s">
        <v>1492</v>
      </c>
      <c r="B16787" t="s">
        <v>2179</v>
      </c>
      <c r="C16787" t="s">
        <v>1900</v>
      </c>
      <c r="D16787" s="4">
        <v>6718</v>
      </c>
      <c r="I16787" s="4">
        <v>6718</v>
      </c>
      <c r="J16787" s="4">
        <v>6718</v>
      </c>
      <c r="K16787" s="4">
        <v>6718</v>
      </c>
    </row>
    <row r="16788" spans="1:11" x14ac:dyDescent="0.35">
      <c r="A16788" t="s">
        <v>1492</v>
      </c>
      <c r="B16788" t="s">
        <v>2171</v>
      </c>
      <c r="C16788" t="s">
        <v>1892</v>
      </c>
      <c r="D16788" s="4">
        <v>10784</v>
      </c>
      <c r="I16788" s="4">
        <v>10784</v>
      </c>
      <c r="J16788" s="4">
        <v>10784</v>
      </c>
      <c r="K16788" s="4">
        <v>10784</v>
      </c>
    </row>
    <row r="16789" spans="1:11" x14ac:dyDescent="0.35">
      <c r="A16789" t="s">
        <v>1492</v>
      </c>
      <c r="B16789" t="s">
        <v>2162</v>
      </c>
      <c r="C16789" t="s">
        <v>1884</v>
      </c>
      <c r="D16789" s="4">
        <v>62817</v>
      </c>
      <c r="I16789" s="4">
        <v>62817</v>
      </c>
      <c r="J16789" s="4">
        <v>62817</v>
      </c>
      <c r="K16789" s="4">
        <v>62817</v>
      </c>
    </row>
    <row r="16790" spans="1:11" x14ac:dyDescent="0.35">
      <c r="A16790" t="s">
        <v>1492</v>
      </c>
      <c r="B16790" t="s">
        <v>2163</v>
      </c>
      <c r="D16790" s="4">
        <v>2427969</v>
      </c>
      <c r="E16790" s="4">
        <v>91332</v>
      </c>
      <c r="I16790" s="4">
        <v>2519301</v>
      </c>
      <c r="J16790" s="4">
        <v>2427969</v>
      </c>
      <c r="K16790" s="4">
        <v>2427969</v>
      </c>
    </row>
    <row r="16791" spans="1:11" x14ac:dyDescent="0.35">
      <c r="A16791" t="s">
        <v>1492</v>
      </c>
      <c r="B16791" t="s">
        <v>2164</v>
      </c>
      <c r="C16791" t="s">
        <v>1886</v>
      </c>
      <c r="D16791" s="4">
        <v>23566</v>
      </c>
      <c r="F16791" s="4">
        <v>51845</v>
      </c>
      <c r="I16791" s="4">
        <v>75411</v>
      </c>
      <c r="J16791" s="4">
        <v>23566</v>
      </c>
      <c r="K16791" s="4">
        <v>23566</v>
      </c>
    </row>
    <row r="16792" spans="1:11" x14ac:dyDescent="0.35">
      <c r="A16792" t="s">
        <v>1492</v>
      </c>
      <c r="B16792" t="s">
        <v>2165</v>
      </c>
      <c r="D16792" s="4">
        <v>23566</v>
      </c>
      <c r="F16792" s="4">
        <v>51845</v>
      </c>
      <c r="I16792" s="4">
        <v>75411</v>
      </c>
      <c r="J16792" s="4">
        <v>23566</v>
      </c>
      <c r="K16792" s="4">
        <v>23566</v>
      </c>
    </row>
    <row r="16793" spans="1:11" x14ac:dyDescent="0.35">
      <c r="A16793" t="s">
        <v>1492</v>
      </c>
      <c r="B16793" t="s">
        <v>2166</v>
      </c>
      <c r="C16793" t="s">
        <v>1888</v>
      </c>
      <c r="H16793" s="4">
        <v>96000</v>
      </c>
      <c r="I16793" s="4">
        <v>96000</v>
      </c>
      <c r="J16793">
        <v>0</v>
      </c>
      <c r="K16793" s="4">
        <v>0</v>
      </c>
    </row>
    <row r="16794" spans="1:11" x14ac:dyDescent="0.35">
      <c r="A16794" t="s">
        <v>1492</v>
      </c>
      <c r="B16794" t="s">
        <v>2167</v>
      </c>
      <c r="C16794" t="s">
        <v>1889</v>
      </c>
      <c r="F16794" s="4">
        <v>315000</v>
      </c>
      <c r="I16794" s="4">
        <v>315000</v>
      </c>
      <c r="J16794">
        <v>0</v>
      </c>
      <c r="K16794" s="4">
        <v>0</v>
      </c>
    </row>
    <row r="16795" spans="1:11" x14ac:dyDescent="0.35">
      <c r="A16795" t="s">
        <v>1492</v>
      </c>
      <c r="B16795" t="s">
        <v>2168</v>
      </c>
      <c r="C16795" t="s">
        <v>1890</v>
      </c>
      <c r="F16795" s="4">
        <v>75000</v>
      </c>
      <c r="I16795" s="4">
        <v>75000</v>
      </c>
      <c r="J16795">
        <v>0</v>
      </c>
      <c r="K16795" s="4">
        <v>0</v>
      </c>
    </row>
    <row r="16796" spans="1:11" x14ac:dyDescent="0.35">
      <c r="A16796" t="s">
        <v>1492</v>
      </c>
      <c r="B16796" t="s">
        <v>2181</v>
      </c>
      <c r="C16796" t="s">
        <v>1902</v>
      </c>
      <c r="F16796" s="4">
        <v>300000</v>
      </c>
      <c r="I16796" s="4">
        <v>300000</v>
      </c>
      <c r="J16796">
        <v>0</v>
      </c>
      <c r="K16796" s="4">
        <v>0</v>
      </c>
    </row>
    <row r="16797" spans="1:11" x14ac:dyDescent="0.35">
      <c r="A16797" t="s">
        <v>1492</v>
      </c>
      <c r="B16797" t="s">
        <v>2169</v>
      </c>
      <c r="F16797" s="4">
        <v>690000</v>
      </c>
      <c r="H16797" s="4">
        <v>96000</v>
      </c>
      <c r="I16797" s="4">
        <v>786000</v>
      </c>
      <c r="J16797">
        <v>0</v>
      </c>
      <c r="K16797" s="4">
        <v>0</v>
      </c>
    </row>
    <row r="16798" spans="1:11" x14ac:dyDescent="0.35">
      <c r="A16798" t="s">
        <v>1492</v>
      </c>
      <c r="B16798" t="s">
        <v>2170</v>
      </c>
      <c r="D16798" s="4">
        <v>63325983</v>
      </c>
      <c r="E16798" s="4">
        <v>7569766</v>
      </c>
      <c r="F16798" s="4">
        <v>17732354</v>
      </c>
      <c r="G16798" s="4">
        <v>403523</v>
      </c>
      <c r="H16798" s="4">
        <v>6779859</v>
      </c>
      <c r="I16798" s="4">
        <v>95811485</v>
      </c>
      <c r="J16798" s="4">
        <f>SUM(D16798,E16798)</f>
        <v>70895749</v>
      </c>
      <c r="K16798" s="4">
        <v>63325983</v>
      </c>
    </row>
    <row r="16799" spans="1:11" x14ac:dyDescent="0.35">
      <c r="A16799" t="s">
        <v>1495</v>
      </c>
      <c r="B16799" t="s">
        <v>2118</v>
      </c>
      <c r="C16799" t="s">
        <v>1843</v>
      </c>
      <c r="D16799" s="4">
        <v>68804705</v>
      </c>
      <c r="E16799" s="4">
        <v>3423348</v>
      </c>
      <c r="F16799" s="4">
        <v>35325635</v>
      </c>
      <c r="I16799" s="4">
        <v>107553687</v>
      </c>
      <c r="J16799" s="4">
        <v>68804705</v>
      </c>
      <c r="K16799" s="4">
        <v>68804705</v>
      </c>
    </row>
    <row r="16800" spans="1:11" x14ac:dyDescent="0.35">
      <c r="A16800" t="s">
        <v>1495</v>
      </c>
      <c r="B16800" t="s">
        <v>2119</v>
      </c>
      <c r="C16800" t="s">
        <v>1844</v>
      </c>
      <c r="D16800" s="4">
        <v>5076602</v>
      </c>
      <c r="E16800" s="4">
        <v>1275622</v>
      </c>
      <c r="F16800" s="4">
        <v>718140</v>
      </c>
      <c r="G16800" s="4">
        <v>457735</v>
      </c>
      <c r="H16800" s="4">
        <v>4664042</v>
      </c>
      <c r="I16800" s="4">
        <v>12192140</v>
      </c>
      <c r="J16800" s="4">
        <v>5076602</v>
      </c>
      <c r="K16800" s="4">
        <v>5076602</v>
      </c>
    </row>
    <row r="16801" spans="1:11" x14ac:dyDescent="0.35">
      <c r="A16801" t="s">
        <v>1495</v>
      </c>
      <c r="B16801" t="s">
        <v>2120</v>
      </c>
      <c r="C16801" t="s">
        <v>1845</v>
      </c>
      <c r="D16801" s="4">
        <v>8181372</v>
      </c>
      <c r="I16801" s="4">
        <v>8181372</v>
      </c>
      <c r="J16801" s="4">
        <v>8181372</v>
      </c>
      <c r="K16801" s="4">
        <v>8181372</v>
      </c>
    </row>
    <row r="16802" spans="1:11" x14ac:dyDescent="0.35">
      <c r="A16802" t="s">
        <v>1495</v>
      </c>
      <c r="B16802" t="s">
        <v>2121</v>
      </c>
      <c r="D16802" s="4">
        <v>82062678</v>
      </c>
      <c r="E16802" s="4">
        <v>4698970</v>
      </c>
      <c r="F16802" s="4">
        <v>36043774</v>
      </c>
      <c r="G16802" s="4">
        <v>457735</v>
      </c>
      <c r="H16802" s="4">
        <v>4664042</v>
      </c>
      <c r="I16802" s="4">
        <v>127927199</v>
      </c>
      <c r="J16802" s="4">
        <v>82062678</v>
      </c>
      <c r="K16802" s="4">
        <v>82062678</v>
      </c>
    </row>
    <row r="16803" spans="1:11" x14ac:dyDescent="0.35">
      <c r="A16803" t="s">
        <v>1495</v>
      </c>
      <c r="B16803" t="s">
        <v>2122</v>
      </c>
      <c r="C16803" t="s">
        <v>1846</v>
      </c>
      <c r="D16803" s="4">
        <v>59461434</v>
      </c>
      <c r="E16803" s="4">
        <v>32829</v>
      </c>
      <c r="F16803" s="4">
        <v>1809326</v>
      </c>
      <c r="G16803" s="4">
        <v>9355909</v>
      </c>
      <c r="H16803" s="4">
        <v>11776950</v>
      </c>
      <c r="I16803" s="4">
        <v>82436448</v>
      </c>
      <c r="J16803" s="4">
        <v>59461434</v>
      </c>
      <c r="K16803" s="4">
        <v>59461434</v>
      </c>
    </row>
    <row r="16804" spans="1:11" x14ac:dyDescent="0.35">
      <c r="A16804" t="s">
        <v>1495</v>
      </c>
      <c r="B16804" t="s">
        <v>2123</v>
      </c>
      <c r="C16804" t="s">
        <v>1847</v>
      </c>
      <c r="D16804" s="4">
        <v>29739389</v>
      </c>
      <c r="E16804" s="4">
        <v>625291</v>
      </c>
      <c r="F16804" s="4">
        <v>979522</v>
      </c>
      <c r="G16804" s="4">
        <v>588154</v>
      </c>
      <c r="I16804" s="4">
        <v>31932356</v>
      </c>
      <c r="J16804" s="4">
        <v>29739389</v>
      </c>
      <c r="K16804" s="4">
        <v>29739389</v>
      </c>
    </row>
    <row r="16805" spans="1:11" x14ac:dyDescent="0.35">
      <c r="A16805" t="s">
        <v>1495</v>
      </c>
      <c r="B16805" t="s">
        <v>2124</v>
      </c>
      <c r="C16805" t="s">
        <v>1848</v>
      </c>
      <c r="D16805" s="4">
        <v>216245</v>
      </c>
      <c r="E16805" s="4">
        <v>89184</v>
      </c>
      <c r="I16805" s="4">
        <v>305429</v>
      </c>
      <c r="J16805" s="4">
        <v>216245</v>
      </c>
      <c r="K16805" s="4">
        <v>216245</v>
      </c>
    </row>
    <row r="16806" spans="1:11" x14ac:dyDescent="0.35">
      <c r="A16806" t="s">
        <v>1495</v>
      </c>
      <c r="B16806" t="s">
        <v>2125</v>
      </c>
      <c r="D16806" s="4">
        <v>89417068</v>
      </c>
      <c r="E16806" s="4">
        <v>747304</v>
      </c>
      <c r="F16806" s="4">
        <v>2788848</v>
      </c>
      <c r="G16806" s="4">
        <v>9944063</v>
      </c>
      <c r="H16806" s="4">
        <v>11776950</v>
      </c>
      <c r="I16806" s="4">
        <v>114674233</v>
      </c>
      <c r="J16806" s="4">
        <v>89417068</v>
      </c>
      <c r="K16806" s="4">
        <v>89417068</v>
      </c>
    </row>
    <row r="16807" spans="1:11" x14ac:dyDescent="0.35">
      <c r="A16807" t="s">
        <v>1495</v>
      </c>
      <c r="B16807" t="s">
        <v>2205</v>
      </c>
      <c r="C16807" t="s">
        <v>1951</v>
      </c>
      <c r="D16807" s="4">
        <v>4293</v>
      </c>
      <c r="F16807" s="4">
        <v>500000</v>
      </c>
      <c r="I16807" s="4">
        <v>504293</v>
      </c>
      <c r="J16807" s="4">
        <v>4293</v>
      </c>
      <c r="K16807" s="4">
        <v>4293</v>
      </c>
    </row>
    <row r="16808" spans="1:11" x14ac:dyDescent="0.35">
      <c r="A16808" t="s">
        <v>1495</v>
      </c>
      <c r="B16808" t="s">
        <v>2126</v>
      </c>
      <c r="C16808" t="s">
        <v>1850</v>
      </c>
      <c r="F16808" s="4">
        <v>44000000</v>
      </c>
      <c r="I16808" s="4">
        <v>44000000</v>
      </c>
      <c r="J16808">
        <v>0</v>
      </c>
      <c r="K16808" s="4">
        <v>0</v>
      </c>
    </row>
    <row r="16809" spans="1:11" x14ac:dyDescent="0.35">
      <c r="A16809" t="s">
        <v>1495</v>
      </c>
      <c r="B16809" t="s">
        <v>2127</v>
      </c>
      <c r="D16809" s="4">
        <v>4293</v>
      </c>
      <c r="F16809" s="4">
        <v>44500000</v>
      </c>
      <c r="I16809" s="4">
        <v>44504293</v>
      </c>
      <c r="J16809" s="4">
        <v>4293</v>
      </c>
      <c r="K16809" s="4">
        <v>4293</v>
      </c>
    </row>
    <row r="16810" spans="1:11" x14ac:dyDescent="0.35">
      <c r="A16810" t="s">
        <v>1495</v>
      </c>
      <c r="B16810" t="s">
        <v>2128</v>
      </c>
      <c r="C16810" t="s">
        <v>1851</v>
      </c>
      <c r="D16810" s="4">
        <v>621133</v>
      </c>
      <c r="I16810" s="4">
        <v>621133</v>
      </c>
      <c r="J16810" s="4">
        <v>621133</v>
      </c>
      <c r="K16810" s="4">
        <v>621133</v>
      </c>
    </row>
    <row r="16811" spans="1:11" x14ac:dyDescent="0.35">
      <c r="A16811" t="s">
        <v>1495</v>
      </c>
      <c r="B16811" t="s">
        <v>2129</v>
      </c>
      <c r="C16811" t="s">
        <v>1852</v>
      </c>
      <c r="G16811" s="4">
        <v>14992</v>
      </c>
      <c r="I16811" s="4">
        <v>14992</v>
      </c>
      <c r="J16811">
        <v>0</v>
      </c>
      <c r="K16811" s="4">
        <v>0</v>
      </c>
    </row>
    <row r="16812" spans="1:11" x14ac:dyDescent="0.35">
      <c r="A16812" t="s">
        <v>1495</v>
      </c>
      <c r="B16812" t="s">
        <v>2130</v>
      </c>
      <c r="C16812" t="s">
        <v>1853</v>
      </c>
      <c r="D16812" s="4">
        <v>1539</v>
      </c>
      <c r="G16812" s="4">
        <v>8191</v>
      </c>
      <c r="I16812" s="4">
        <v>9730</v>
      </c>
      <c r="J16812" s="4">
        <v>1539</v>
      </c>
      <c r="K16812" s="4">
        <v>1539</v>
      </c>
    </row>
    <row r="16813" spans="1:11" x14ac:dyDescent="0.35">
      <c r="A16813" t="s">
        <v>1495</v>
      </c>
      <c r="B16813" t="s">
        <v>2172</v>
      </c>
      <c r="C16813" t="s">
        <v>1893</v>
      </c>
      <c r="D16813" s="4">
        <v>1195</v>
      </c>
      <c r="G16813" s="4">
        <v>54949</v>
      </c>
      <c r="I16813" s="4">
        <v>56144</v>
      </c>
      <c r="J16813" s="4">
        <v>1195</v>
      </c>
      <c r="K16813" s="4">
        <v>1195</v>
      </c>
    </row>
    <row r="16814" spans="1:11" x14ac:dyDescent="0.35">
      <c r="A16814" t="s">
        <v>1495</v>
      </c>
      <c r="B16814" t="s">
        <v>2131</v>
      </c>
      <c r="C16814" t="s">
        <v>1854</v>
      </c>
      <c r="D16814" s="4">
        <v>1082708</v>
      </c>
      <c r="I16814" s="4">
        <v>1082708</v>
      </c>
      <c r="J16814" s="4">
        <v>1082708</v>
      </c>
      <c r="K16814" s="4">
        <v>1082708</v>
      </c>
    </row>
    <row r="16815" spans="1:11" x14ac:dyDescent="0.35">
      <c r="A16815" t="s">
        <v>1495</v>
      </c>
      <c r="B16815" t="s">
        <v>2132</v>
      </c>
      <c r="C16815" t="s">
        <v>1855</v>
      </c>
      <c r="D16815" s="4">
        <v>1298253</v>
      </c>
      <c r="E16815" s="4">
        <v>4562</v>
      </c>
      <c r="F16815" s="4">
        <v>62234</v>
      </c>
      <c r="H16815" s="4">
        <v>182300</v>
      </c>
      <c r="I16815" s="4">
        <v>1547350</v>
      </c>
      <c r="J16815" s="4">
        <v>1298253</v>
      </c>
      <c r="K16815" s="4">
        <v>1298253</v>
      </c>
    </row>
    <row r="16816" spans="1:11" x14ac:dyDescent="0.35">
      <c r="A16816" t="s">
        <v>1495</v>
      </c>
      <c r="B16816" t="s">
        <v>2133</v>
      </c>
      <c r="C16816" t="s">
        <v>1856</v>
      </c>
      <c r="D16816" s="4">
        <v>17364</v>
      </c>
      <c r="G16816" s="4">
        <v>331152</v>
      </c>
      <c r="H16816" s="4">
        <v>62123</v>
      </c>
      <c r="I16816" s="4">
        <v>410639</v>
      </c>
      <c r="J16816" s="4">
        <v>17364</v>
      </c>
      <c r="K16816" s="4">
        <v>17364</v>
      </c>
    </row>
    <row r="16817" spans="1:11" x14ac:dyDescent="0.35">
      <c r="A16817" t="s">
        <v>1495</v>
      </c>
      <c r="B16817" t="s">
        <v>2134</v>
      </c>
      <c r="C16817" t="s">
        <v>1857</v>
      </c>
      <c r="D16817" s="4">
        <v>44812</v>
      </c>
      <c r="F16817" s="4">
        <v>679</v>
      </c>
      <c r="H16817" s="4">
        <v>23085</v>
      </c>
      <c r="I16817" s="4">
        <v>68575</v>
      </c>
      <c r="J16817" s="4">
        <v>44812</v>
      </c>
      <c r="K16817" s="4">
        <v>44812</v>
      </c>
    </row>
    <row r="16818" spans="1:11" x14ac:dyDescent="0.35">
      <c r="A16818" t="s">
        <v>1495</v>
      </c>
      <c r="B16818" t="s">
        <v>2135</v>
      </c>
      <c r="C16818" t="s">
        <v>1858</v>
      </c>
      <c r="E16818" s="4">
        <v>209148</v>
      </c>
      <c r="I16818" s="4">
        <v>209148</v>
      </c>
      <c r="J16818">
        <v>0</v>
      </c>
      <c r="K16818" s="4">
        <v>0</v>
      </c>
    </row>
    <row r="16819" spans="1:11" x14ac:dyDescent="0.35">
      <c r="A16819" t="s">
        <v>1495</v>
      </c>
      <c r="B16819" t="s">
        <v>2136</v>
      </c>
      <c r="C16819" t="s">
        <v>1859</v>
      </c>
      <c r="D16819" s="4">
        <v>75000</v>
      </c>
      <c r="E16819" s="4">
        <v>1525000</v>
      </c>
      <c r="H16819" s="4">
        <v>336597</v>
      </c>
      <c r="I16819" s="4">
        <v>1936597</v>
      </c>
      <c r="J16819" s="4">
        <v>75000</v>
      </c>
      <c r="K16819" s="4">
        <v>75000</v>
      </c>
    </row>
    <row r="16820" spans="1:11" x14ac:dyDescent="0.35">
      <c r="A16820" t="s">
        <v>1495</v>
      </c>
      <c r="B16820" t="s">
        <v>2194</v>
      </c>
      <c r="C16820" t="s">
        <v>1915</v>
      </c>
      <c r="H16820" s="4">
        <v>5</v>
      </c>
      <c r="I16820" s="4">
        <v>5</v>
      </c>
      <c r="J16820">
        <v>0</v>
      </c>
      <c r="K16820" s="4">
        <v>0</v>
      </c>
    </row>
    <row r="16821" spans="1:11" x14ac:dyDescent="0.35">
      <c r="A16821" t="s">
        <v>1495</v>
      </c>
      <c r="B16821" t="s">
        <v>2137</v>
      </c>
      <c r="C16821" t="s">
        <v>1860</v>
      </c>
      <c r="D16821" s="4">
        <v>1630545</v>
      </c>
      <c r="E16821" s="4">
        <v>2391467</v>
      </c>
      <c r="I16821" s="4">
        <v>4022012</v>
      </c>
      <c r="J16821" s="4">
        <v>1630545</v>
      </c>
      <c r="K16821" s="4">
        <v>1630545</v>
      </c>
    </row>
    <row r="16822" spans="1:11" x14ac:dyDescent="0.35">
      <c r="A16822" t="s">
        <v>1495</v>
      </c>
      <c r="B16822" t="s">
        <v>2138</v>
      </c>
      <c r="C16822" t="s">
        <v>1861</v>
      </c>
      <c r="D16822" s="4">
        <v>1261748</v>
      </c>
      <c r="I16822" s="4">
        <v>1261748</v>
      </c>
      <c r="J16822" s="4">
        <v>1261748</v>
      </c>
      <c r="K16822" s="4">
        <v>1261748</v>
      </c>
    </row>
    <row r="16823" spans="1:11" x14ac:dyDescent="0.35">
      <c r="A16823" t="s">
        <v>1495</v>
      </c>
      <c r="B16823" t="s">
        <v>2139</v>
      </c>
      <c r="C16823" t="s">
        <v>1862</v>
      </c>
      <c r="D16823" s="4">
        <v>854643</v>
      </c>
      <c r="E16823" s="4">
        <v>5939589</v>
      </c>
      <c r="I16823" s="4">
        <v>6794232</v>
      </c>
      <c r="J16823" s="4">
        <v>854643</v>
      </c>
      <c r="K16823" s="4">
        <v>854643</v>
      </c>
    </row>
    <row r="16824" spans="1:11" x14ac:dyDescent="0.35">
      <c r="A16824" t="s">
        <v>1495</v>
      </c>
      <c r="B16824" t="s">
        <v>2141</v>
      </c>
      <c r="D16824" s="4">
        <v>6888938</v>
      </c>
      <c r="E16824" s="4">
        <v>10069766</v>
      </c>
      <c r="F16824" s="4">
        <v>62913</v>
      </c>
      <c r="G16824" s="4">
        <v>409286</v>
      </c>
      <c r="H16824" s="4">
        <v>604110</v>
      </c>
      <c r="I16824" s="4">
        <v>18035013</v>
      </c>
      <c r="J16824" s="4">
        <v>6888938</v>
      </c>
      <c r="K16824" s="4">
        <v>6888938</v>
      </c>
    </row>
    <row r="16825" spans="1:11" x14ac:dyDescent="0.35">
      <c r="A16825" t="s">
        <v>1495</v>
      </c>
      <c r="B16825" t="s">
        <v>2143</v>
      </c>
      <c r="C16825" t="s">
        <v>1865</v>
      </c>
      <c r="D16825" s="4">
        <v>1744</v>
      </c>
      <c r="I16825" s="4">
        <v>1744</v>
      </c>
      <c r="J16825" s="4">
        <v>1744</v>
      </c>
      <c r="K16825" s="4">
        <v>1744</v>
      </c>
    </row>
    <row r="16826" spans="1:11" x14ac:dyDescent="0.35">
      <c r="A16826" t="s">
        <v>1495</v>
      </c>
      <c r="B16826" t="s">
        <v>2144</v>
      </c>
      <c r="C16826" t="s">
        <v>1866</v>
      </c>
      <c r="I16826" s="4">
        <v>0</v>
      </c>
      <c r="J16826">
        <v>0</v>
      </c>
      <c r="K16826" s="4">
        <v>0</v>
      </c>
    </row>
    <row r="16827" spans="1:11" x14ac:dyDescent="0.35">
      <c r="A16827" t="s">
        <v>1495</v>
      </c>
      <c r="B16827" t="s">
        <v>2145</v>
      </c>
      <c r="C16827" t="s">
        <v>1867</v>
      </c>
      <c r="D16827" s="4">
        <v>1019019</v>
      </c>
      <c r="F16827" s="4">
        <v>90000</v>
      </c>
      <c r="G16827" s="4">
        <v>4678480</v>
      </c>
      <c r="H16827" s="4">
        <v>242397</v>
      </c>
      <c r="I16827" s="4">
        <v>6029896</v>
      </c>
      <c r="J16827" s="4">
        <v>1019019</v>
      </c>
      <c r="K16827" s="4">
        <v>1019019</v>
      </c>
    </row>
    <row r="16828" spans="1:11" x14ac:dyDescent="0.35">
      <c r="A16828" t="s">
        <v>1495</v>
      </c>
      <c r="B16828" t="s">
        <v>2146</v>
      </c>
      <c r="C16828" t="s">
        <v>1868</v>
      </c>
      <c r="D16828" s="4">
        <v>22589</v>
      </c>
      <c r="F16828" s="4">
        <v>84149</v>
      </c>
      <c r="G16828" s="4">
        <v>2806864</v>
      </c>
      <c r="H16828" s="4">
        <v>3654256</v>
      </c>
      <c r="I16828" s="4">
        <v>6567859</v>
      </c>
      <c r="J16828" s="4">
        <v>22589</v>
      </c>
      <c r="K16828" s="4">
        <v>22589</v>
      </c>
    </row>
    <row r="16829" spans="1:11" x14ac:dyDescent="0.35">
      <c r="A16829" t="s">
        <v>1495</v>
      </c>
      <c r="B16829" t="s">
        <v>2173</v>
      </c>
      <c r="C16829" t="s">
        <v>1894</v>
      </c>
      <c r="D16829" s="4">
        <v>93507</v>
      </c>
      <c r="I16829" s="4">
        <v>93507</v>
      </c>
      <c r="J16829" s="4">
        <v>93507</v>
      </c>
      <c r="K16829" s="4">
        <v>93507</v>
      </c>
    </row>
    <row r="16830" spans="1:11" x14ac:dyDescent="0.35">
      <c r="A16830" t="s">
        <v>1495</v>
      </c>
      <c r="B16830" t="s">
        <v>2147</v>
      </c>
      <c r="C16830" t="s">
        <v>1869</v>
      </c>
      <c r="G16830" s="4">
        <v>1665600</v>
      </c>
      <c r="I16830" s="4">
        <v>1665600</v>
      </c>
      <c r="J16830">
        <v>0</v>
      </c>
      <c r="K16830" s="4">
        <v>0</v>
      </c>
    </row>
    <row r="16831" spans="1:11" x14ac:dyDescent="0.35">
      <c r="A16831" t="s">
        <v>1495</v>
      </c>
      <c r="B16831" t="s">
        <v>2148</v>
      </c>
      <c r="C16831" t="s">
        <v>1870</v>
      </c>
      <c r="D16831" s="4">
        <v>48959</v>
      </c>
      <c r="E16831" s="4">
        <v>16480323</v>
      </c>
      <c r="F16831" s="4">
        <v>775292</v>
      </c>
      <c r="I16831" s="4">
        <v>17304574</v>
      </c>
      <c r="J16831" s="4">
        <v>48959</v>
      </c>
      <c r="K16831" s="4">
        <v>48959</v>
      </c>
    </row>
    <row r="16832" spans="1:11" x14ac:dyDescent="0.35">
      <c r="A16832" t="s">
        <v>1495</v>
      </c>
      <c r="B16832" t="s">
        <v>2149</v>
      </c>
      <c r="C16832" t="s">
        <v>1871</v>
      </c>
      <c r="D16832" s="4">
        <v>14799791</v>
      </c>
      <c r="E16832" s="4">
        <v>79452</v>
      </c>
      <c r="F16832" s="4">
        <v>41767</v>
      </c>
      <c r="G16832" s="4">
        <v>73845</v>
      </c>
      <c r="I16832" s="4">
        <v>14994855</v>
      </c>
      <c r="J16832" s="4">
        <v>14799791</v>
      </c>
      <c r="K16832" s="4">
        <v>14799791</v>
      </c>
    </row>
    <row r="16833" spans="1:11" x14ac:dyDescent="0.35">
      <c r="A16833" t="s">
        <v>1495</v>
      </c>
      <c r="B16833" t="s">
        <v>2150</v>
      </c>
      <c r="C16833" t="s">
        <v>1872</v>
      </c>
      <c r="D16833" s="4">
        <v>2744000</v>
      </c>
      <c r="I16833" s="4">
        <v>2744000</v>
      </c>
      <c r="J16833" s="4">
        <v>2744000</v>
      </c>
      <c r="K16833" s="4">
        <v>2744000</v>
      </c>
    </row>
    <row r="16834" spans="1:11" x14ac:dyDescent="0.35">
      <c r="A16834" t="s">
        <v>1495</v>
      </c>
      <c r="B16834" t="s">
        <v>2151</v>
      </c>
      <c r="C16834" t="s">
        <v>1873</v>
      </c>
      <c r="D16834" s="4">
        <v>2619</v>
      </c>
      <c r="I16834" s="4">
        <v>2619</v>
      </c>
      <c r="J16834" s="4">
        <v>2619</v>
      </c>
      <c r="K16834" s="4">
        <v>2619</v>
      </c>
    </row>
    <row r="16835" spans="1:11" x14ac:dyDescent="0.35">
      <c r="A16835" t="s">
        <v>1495</v>
      </c>
      <c r="B16835" t="s">
        <v>2152</v>
      </c>
      <c r="C16835" t="s">
        <v>1874</v>
      </c>
      <c r="D16835" s="4">
        <v>8299</v>
      </c>
      <c r="I16835" s="4">
        <v>8299</v>
      </c>
      <c r="J16835" s="4">
        <v>8299</v>
      </c>
      <c r="K16835" s="4">
        <v>8299</v>
      </c>
    </row>
    <row r="16836" spans="1:11" x14ac:dyDescent="0.35">
      <c r="A16836" t="s">
        <v>1495</v>
      </c>
      <c r="B16836" t="s">
        <v>2153</v>
      </c>
      <c r="C16836" t="s">
        <v>1875</v>
      </c>
      <c r="H16836" s="4">
        <v>184825</v>
      </c>
      <c r="I16836" s="4">
        <v>184825</v>
      </c>
      <c r="J16836">
        <v>0</v>
      </c>
      <c r="K16836" s="4">
        <v>0</v>
      </c>
    </row>
    <row r="16837" spans="1:11" x14ac:dyDescent="0.35">
      <c r="A16837" t="s">
        <v>1495</v>
      </c>
      <c r="B16837" t="s">
        <v>2155</v>
      </c>
      <c r="C16837" t="s">
        <v>1877</v>
      </c>
      <c r="D16837" s="4">
        <v>53406</v>
      </c>
      <c r="I16837" s="4">
        <v>53406</v>
      </c>
      <c r="J16837" s="4">
        <v>53406</v>
      </c>
      <c r="K16837" s="4">
        <v>53406</v>
      </c>
    </row>
    <row r="16838" spans="1:11" x14ac:dyDescent="0.35">
      <c r="A16838" t="s">
        <v>1495</v>
      </c>
      <c r="B16838" t="s">
        <v>2156</v>
      </c>
      <c r="D16838" s="4">
        <v>18793932</v>
      </c>
      <c r="E16838" s="4">
        <v>16559775</v>
      </c>
      <c r="F16838" s="4">
        <v>991208</v>
      </c>
      <c r="G16838" s="4">
        <v>9224789</v>
      </c>
      <c r="H16838" s="4">
        <v>4081478</v>
      </c>
      <c r="I16838" s="4">
        <v>49651182</v>
      </c>
      <c r="J16838" s="4">
        <v>18793932</v>
      </c>
      <c r="K16838" s="4">
        <v>18793932</v>
      </c>
    </row>
    <row r="16839" spans="1:11" x14ac:dyDescent="0.35">
      <c r="A16839" t="s">
        <v>1495</v>
      </c>
      <c r="B16839" t="s">
        <v>2191</v>
      </c>
      <c r="C16839" t="s">
        <v>1912</v>
      </c>
      <c r="D16839" s="4">
        <v>1985</v>
      </c>
      <c r="I16839" s="4">
        <v>1985</v>
      </c>
      <c r="J16839" s="4">
        <v>1985</v>
      </c>
      <c r="K16839" s="4">
        <v>1985</v>
      </c>
    </row>
    <row r="16840" spans="1:11" x14ac:dyDescent="0.35">
      <c r="A16840" t="s">
        <v>1495</v>
      </c>
      <c r="B16840" t="s">
        <v>2157</v>
      </c>
      <c r="C16840" t="s">
        <v>1879</v>
      </c>
      <c r="D16840" s="4">
        <v>7559971</v>
      </c>
      <c r="E16840" s="4">
        <v>27070</v>
      </c>
      <c r="I16840" s="4">
        <v>7587040</v>
      </c>
      <c r="J16840" s="4">
        <v>7559971</v>
      </c>
      <c r="K16840" s="4">
        <v>7559971</v>
      </c>
    </row>
    <row r="16841" spans="1:11" x14ac:dyDescent="0.35">
      <c r="A16841" t="s">
        <v>1495</v>
      </c>
      <c r="B16841" t="s">
        <v>2186</v>
      </c>
      <c r="C16841" t="s">
        <v>1907</v>
      </c>
      <c r="D16841" s="4">
        <v>5285</v>
      </c>
      <c r="I16841" s="4">
        <v>5285</v>
      </c>
      <c r="J16841" s="4">
        <v>5285</v>
      </c>
      <c r="K16841" s="4">
        <v>5285</v>
      </c>
    </row>
    <row r="16842" spans="1:11" x14ac:dyDescent="0.35">
      <c r="A16842" t="s">
        <v>1495</v>
      </c>
      <c r="B16842" t="s">
        <v>2176</v>
      </c>
      <c r="C16842" t="s">
        <v>1897</v>
      </c>
      <c r="D16842" s="4">
        <v>891</v>
      </c>
      <c r="I16842" s="4">
        <v>891</v>
      </c>
      <c r="J16842" s="4">
        <v>891</v>
      </c>
      <c r="K16842" s="4">
        <v>891</v>
      </c>
    </row>
    <row r="16843" spans="1:11" x14ac:dyDescent="0.35">
      <c r="A16843" t="s">
        <v>1495</v>
      </c>
      <c r="B16843" t="s">
        <v>2158</v>
      </c>
      <c r="C16843" t="s">
        <v>1880</v>
      </c>
      <c r="D16843" s="4">
        <v>169718</v>
      </c>
      <c r="I16843" s="4">
        <v>169718</v>
      </c>
      <c r="J16843" s="4">
        <v>169718</v>
      </c>
      <c r="K16843" s="4">
        <v>169718</v>
      </c>
    </row>
    <row r="16844" spans="1:11" x14ac:dyDescent="0.35">
      <c r="A16844" t="s">
        <v>1495</v>
      </c>
      <c r="B16844" t="s">
        <v>2159</v>
      </c>
      <c r="C16844" t="s">
        <v>1881</v>
      </c>
      <c r="D16844" s="4">
        <v>5729520</v>
      </c>
      <c r="I16844" s="4">
        <v>5729520</v>
      </c>
      <c r="J16844" s="4">
        <v>5729520</v>
      </c>
      <c r="K16844" s="4">
        <v>5729520</v>
      </c>
    </row>
    <row r="16845" spans="1:11" x14ac:dyDescent="0.35">
      <c r="A16845" t="s">
        <v>1495</v>
      </c>
      <c r="B16845" t="s">
        <v>2174</v>
      </c>
      <c r="C16845" t="s">
        <v>1895</v>
      </c>
      <c r="D16845" s="4">
        <v>2351841</v>
      </c>
      <c r="I16845" s="4">
        <v>2351841</v>
      </c>
      <c r="J16845" s="4">
        <v>2351841</v>
      </c>
      <c r="K16845" s="4">
        <v>2351841</v>
      </c>
    </row>
    <row r="16846" spans="1:11" x14ac:dyDescent="0.35">
      <c r="A16846" t="s">
        <v>1495</v>
      </c>
      <c r="B16846" t="s">
        <v>2160</v>
      </c>
      <c r="C16846" t="s">
        <v>1882</v>
      </c>
      <c r="D16846" s="4">
        <v>437051</v>
      </c>
      <c r="I16846" s="4">
        <v>437051</v>
      </c>
      <c r="J16846" s="4">
        <v>437051</v>
      </c>
      <c r="K16846" s="4">
        <v>437051</v>
      </c>
    </row>
    <row r="16847" spans="1:11" x14ac:dyDescent="0.35">
      <c r="A16847" t="s">
        <v>1495</v>
      </c>
      <c r="B16847" t="s">
        <v>2162</v>
      </c>
      <c r="C16847" t="s">
        <v>1884</v>
      </c>
      <c r="D16847" s="4">
        <v>13997</v>
      </c>
      <c r="I16847" s="4">
        <v>13997</v>
      </c>
      <c r="J16847" s="4">
        <v>13997</v>
      </c>
      <c r="K16847" s="4">
        <v>13997</v>
      </c>
    </row>
    <row r="16848" spans="1:11" x14ac:dyDescent="0.35">
      <c r="A16848" t="s">
        <v>1495</v>
      </c>
      <c r="B16848" t="s">
        <v>2163</v>
      </c>
      <c r="D16848" s="4">
        <v>16270259</v>
      </c>
      <c r="E16848" s="4">
        <v>27070</v>
      </c>
      <c r="I16848" s="4">
        <v>16297329</v>
      </c>
      <c r="J16848" s="4">
        <v>16270259</v>
      </c>
      <c r="K16848" s="4">
        <v>16270259</v>
      </c>
    </row>
    <row r="16849" spans="1:11" x14ac:dyDescent="0.35">
      <c r="A16849" t="s">
        <v>1495</v>
      </c>
      <c r="B16849" t="s">
        <v>2164</v>
      </c>
      <c r="C16849" t="s">
        <v>1886</v>
      </c>
      <c r="D16849" s="4">
        <v>216807</v>
      </c>
      <c r="I16849" s="4">
        <v>216807</v>
      </c>
      <c r="J16849" s="4">
        <v>216807</v>
      </c>
      <c r="K16849" s="4">
        <v>216807</v>
      </c>
    </row>
    <row r="16850" spans="1:11" x14ac:dyDescent="0.35">
      <c r="A16850" t="s">
        <v>1495</v>
      </c>
      <c r="B16850" t="s">
        <v>2165</v>
      </c>
      <c r="D16850" s="4">
        <v>216807</v>
      </c>
      <c r="I16850" s="4">
        <v>216807</v>
      </c>
      <c r="J16850" s="4">
        <v>216807</v>
      </c>
      <c r="K16850" s="4">
        <v>216807</v>
      </c>
    </row>
    <row r="16851" spans="1:11" x14ac:dyDescent="0.35">
      <c r="A16851" t="s">
        <v>1495</v>
      </c>
      <c r="B16851" t="s">
        <v>2183</v>
      </c>
      <c r="C16851" t="s">
        <v>1904</v>
      </c>
      <c r="E16851" s="4">
        <v>375000</v>
      </c>
      <c r="I16851" s="4">
        <v>375000</v>
      </c>
      <c r="J16851">
        <v>0</v>
      </c>
      <c r="K16851" s="4">
        <v>0</v>
      </c>
    </row>
    <row r="16852" spans="1:11" x14ac:dyDescent="0.35">
      <c r="A16852" t="s">
        <v>1495</v>
      </c>
      <c r="B16852" t="s">
        <v>2166</v>
      </c>
      <c r="C16852" t="s">
        <v>1888</v>
      </c>
      <c r="G16852" s="4">
        <v>4800000</v>
      </c>
      <c r="I16852" s="4">
        <v>4800000</v>
      </c>
      <c r="J16852">
        <v>0</v>
      </c>
      <c r="K16852" s="4">
        <v>0</v>
      </c>
    </row>
    <row r="16853" spans="1:11" x14ac:dyDescent="0.35">
      <c r="A16853" t="s">
        <v>1495</v>
      </c>
      <c r="B16853" t="s">
        <v>2180</v>
      </c>
      <c r="C16853" t="s">
        <v>1901</v>
      </c>
      <c r="E16853" s="4">
        <v>1275000</v>
      </c>
      <c r="I16853" s="4">
        <v>1275000</v>
      </c>
      <c r="J16853">
        <v>0</v>
      </c>
      <c r="K16853" s="4">
        <v>0</v>
      </c>
    </row>
    <row r="16854" spans="1:11" x14ac:dyDescent="0.35">
      <c r="A16854" t="s">
        <v>1495</v>
      </c>
      <c r="B16854" t="s">
        <v>2167</v>
      </c>
      <c r="C16854" t="s">
        <v>1889</v>
      </c>
      <c r="E16854" s="4">
        <v>693000</v>
      </c>
      <c r="I16854" s="4">
        <v>693000</v>
      </c>
      <c r="J16854">
        <v>0</v>
      </c>
      <c r="K16854" s="4">
        <v>0</v>
      </c>
    </row>
    <row r="16855" spans="1:11" x14ac:dyDescent="0.35">
      <c r="A16855" t="s">
        <v>1495</v>
      </c>
      <c r="B16855" t="s">
        <v>2168</v>
      </c>
      <c r="C16855" t="s">
        <v>1890</v>
      </c>
      <c r="E16855" s="4">
        <v>900000</v>
      </c>
      <c r="I16855" s="4">
        <v>900000</v>
      </c>
      <c r="J16855">
        <v>0</v>
      </c>
      <c r="K16855" s="4">
        <v>0</v>
      </c>
    </row>
    <row r="16856" spans="1:11" x14ac:dyDescent="0.35">
      <c r="A16856" t="s">
        <v>1495</v>
      </c>
      <c r="B16856" t="s">
        <v>2181</v>
      </c>
      <c r="C16856" t="s">
        <v>1902</v>
      </c>
      <c r="E16856" s="4">
        <v>2550000</v>
      </c>
      <c r="I16856" s="4">
        <v>2550000</v>
      </c>
      <c r="J16856">
        <v>0</v>
      </c>
      <c r="K16856" s="4">
        <v>0</v>
      </c>
    </row>
    <row r="16857" spans="1:11" x14ac:dyDescent="0.35">
      <c r="A16857" t="s">
        <v>1495</v>
      </c>
      <c r="B16857" t="s">
        <v>2169</v>
      </c>
      <c r="E16857" s="4">
        <v>5793000</v>
      </c>
      <c r="G16857" s="4">
        <v>4800000</v>
      </c>
      <c r="I16857" s="4">
        <v>10593000</v>
      </c>
      <c r="J16857">
        <v>0</v>
      </c>
      <c r="K16857" s="4">
        <v>0</v>
      </c>
    </row>
    <row r="16858" spans="1:11" x14ac:dyDescent="0.35">
      <c r="A16858" t="s">
        <v>1495</v>
      </c>
      <c r="B16858" t="s">
        <v>2170</v>
      </c>
      <c r="D16858" s="4">
        <v>213653976</v>
      </c>
      <c r="E16858" s="4">
        <v>37895885</v>
      </c>
      <c r="F16858" s="4">
        <v>84386743</v>
      </c>
      <c r="G16858" s="4">
        <v>24835873</v>
      </c>
      <c r="H16858" s="4">
        <v>21126579</v>
      </c>
      <c r="I16858" s="4">
        <v>381899056</v>
      </c>
      <c r="J16858" s="4">
        <f>SUM(D16858,E16858)</f>
        <v>251549861</v>
      </c>
      <c r="K16858" s="4">
        <v>213653976</v>
      </c>
    </row>
    <row r="16859" spans="1:11" x14ac:dyDescent="0.35">
      <c r="A16859" t="s">
        <v>1502</v>
      </c>
      <c r="B16859" t="s">
        <v>2118</v>
      </c>
      <c r="C16859" t="s">
        <v>1843</v>
      </c>
      <c r="D16859" s="4">
        <v>17374616</v>
      </c>
      <c r="F16859" s="4">
        <v>10985800</v>
      </c>
      <c r="I16859" s="4">
        <v>28360416</v>
      </c>
      <c r="J16859" s="4">
        <v>17374616</v>
      </c>
      <c r="K16859" s="4">
        <v>17374616</v>
      </c>
    </row>
    <row r="16860" spans="1:11" x14ac:dyDescent="0.35">
      <c r="A16860" t="s">
        <v>1502</v>
      </c>
      <c r="B16860" t="s">
        <v>2119</v>
      </c>
      <c r="C16860" t="s">
        <v>1844</v>
      </c>
      <c r="D16860" s="4">
        <v>504375</v>
      </c>
      <c r="E16860" s="4">
        <v>282870</v>
      </c>
      <c r="F16860" s="4">
        <v>768592</v>
      </c>
      <c r="H16860" s="4">
        <v>1908750</v>
      </c>
      <c r="I16860" s="4">
        <v>3464586</v>
      </c>
      <c r="J16860" s="4">
        <v>504375</v>
      </c>
      <c r="K16860" s="4">
        <v>504375</v>
      </c>
    </row>
    <row r="16861" spans="1:11" x14ac:dyDescent="0.35">
      <c r="A16861" t="s">
        <v>1502</v>
      </c>
      <c r="B16861" t="s">
        <v>2120</v>
      </c>
      <c r="C16861" t="s">
        <v>1845</v>
      </c>
      <c r="D16861" s="4">
        <v>1573815</v>
      </c>
      <c r="I16861" s="4">
        <v>1573815</v>
      </c>
      <c r="J16861" s="4">
        <v>1573815</v>
      </c>
      <c r="K16861" s="4">
        <v>1573815</v>
      </c>
    </row>
    <row r="16862" spans="1:11" x14ac:dyDescent="0.35">
      <c r="A16862" t="s">
        <v>1502</v>
      </c>
      <c r="B16862" t="s">
        <v>2121</v>
      </c>
      <c r="D16862" s="4">
        <v>19452806</v>
      </c>
      <c r="E16862" s="4">
        <v>282870</v>
      </c>
      <c r="F16862" s="4">
        <v>11754392</v>
      </c>
      <c r="H16862" s="4">
        <v>1908750</v>
      </c>
      <c r="I16862" s="4">
        <v>33398818</v>
      </c>
      <c r="J16862" s="4">
        <v>19452806</v>
      </c>
      <c r="K16862" s="4">
        <v>19452806</v>
      </c>
    </row>
    <row r="16863" spans="1:11" x14ac:dyDescent="0.35">
      <c r="A16863" t="s">
        <v>1502</v>
      </c>
      <c r="B16863" t="s">
        <v>2122</v>
      </c>
      <c r="C16863" t="s">
        <v>1846</v>
      </c>
      <c r="D16863" s="4">
        <v>8416462</v>
      </c>
      <c r="I16863" s="4">
        <v>8416462</v>
      </c>
      <c r="J16863" s="4">
        <v>8416462</v>
      </c>
      <c r="K16863" s="4">
        <v>8416462</v>
      </c>
    </row>
    <row r="16864" spans="1:11" x14ac:dyDescent="0.35">
      <c r="A16864" t="s">
        <v>1502</v>
      </c>
      <c r="B16864" t="s">
        <v>2123</v>
      </c>
      <c r="C16864" t="s">
        <v>1847</v>
      </c>
      <c r="D16864" s="4">
        <v>7409112</v>
      </c>
      <c r="F16864" s="4">
        <v>900541</v>
      </c>
      <c r="I16864" s="4">
        <v>8309653</v>
      </c>
      <c r="J16864" s="4">
        <v>7409112</v>
      </c>
      <c r="K16864" s="4">
        <v>7409112</v>
      </c>
    </row>
    <row r="16865" spans="1:11" x14ac:dyDescent="0.35">
      <c r="A16865" t="s">
        <v>1502</v>
      </c>
      <c r="B16865" t="s">
        <v>2124</v>
      </c>
      <c r="C16865" t="s">
        <v>1848</v>
      </c>
      <c r="D16865" s="4">
        <v>7002</v>
      </c>
      <c r="I16865" s="4">
        <v>7002</v>
      </c>
      <c r="J16865" s="4">
        <v>7002</v>
      </c>
      <c r="K16865" s="4">
        <v>7002</v>
      </c>
    </row>
    <row r="16866" spans="1:11" x14ac:dyDescent="0.35">
      <c r="A16866" t="s">
        <v>1502</v>
      </c>
      <c r="B16866" t="s">
        <v>2125</v>
      </c>
      <c r="D16866" s="4">
        <v>15832576</v>
      </c>
      <c r="F16866" s="4">
        <v>900541</v>
      </c>
      <c r="I16866" s="4">
        <v>16733117</v>
      </c>
      <c r="J16866" s="4">
        <v>15832576</v>
      </c>
      <c r="K16866" s="4">
        <v>15832576</v>
      </c>
    </row>
    <row r="16867" spans="1:11" x14ac:dyDescent="0.35">
      <c r="A16867" t="s">
        <v>1502</v>
      </c>
      <c r="B16867" t="s">
        <v>2126</v>
      </c>
      <c r="C16867" t="s">
        <v>1850</v>
      </c>
      <c r="D16867" s="4">
        <v>21320</v>
      </c>
      <c r="E16867" s="4">
        <v>3200000</v>
      </c>
      <c r="I16867" s="4">
        <v>3221320</v>
      </c>
      <c r="J16867" s="4">
        <v>21320</v>
      </c>
      <c r="K16867" s="4">
        <v>21320</v>
      </c>
    </row>
    <row r="16868" spans="1:11" x14ac:dyDescent="0.35">
      <c r="A16868" t="s">
        <v>1502</v>
      </c>
      <c r="B16868" t="s">
        <v>2127</v>
      </c>
      <c r="D16868" s="4">
        <v>21320</v>
      </c>
      <c r="E16868" s="4">
        <v>3200000</v>
      </c>
      <c r="I16868" s="4">
        <v>3221320</v>
      </c>
      <c r="J16868" s="4">
        <v>21320</v>
      </c>
      <c r="K16868" s="4">
        <v>21320</v>
      </c>
    </row>
    <row r="16869" spans="1:11" x14ac:dyDescent="0.35">
      <c r="A16869" t="s">
        <v>1502</v>
      </c>
      <c r="B16869" t="s">
        <v>2128</v>
      </c>
      <c r="C16869" t="s">
        <v>1851</v>
      </c>
      <c r="D16869" s="4">
        <v>571288</v>
      </c>
      <c r="I16869" s="4">
        <v>571288</v>
      </c>
      <c r="J16869" s="4">
        <v>571288</v>
      </c>
      <c r="K16869" s="4">
        <v>571288</v>
      </c>
    </row>
    <row r="16870" spans="1:11" x14ac:dyDescent="0.35">
      <c r="A16870" t="s">
        <v>1502</v>
      </c>
      <c r="B16870" t="s">
        <v>2129</v>
      </c>
      <c r="C16870" t="s">
        <v>1852</v>
      </c>
      <c r="D16870" s="4">
        <v>755</v>
      </c>
      <c r="F16870" s="4">
        <v>21807</v>
      </c>
      <c r="I16870" s="4">
        <v>22562</v>
      </c>
      <c r="J16870" s="4">
        <v>755</v>
      </c>
      <c r="K16870" s="4">
        <v>755</v>
      </c>
    </row>
    <row r="16871" spans="1:11" x14ac:dyDescent="0.35">
      <c r="A16871" t="s">
        <v>1502</v>
      </c>
      <c r="B16871" t="s">
        <v>2130</v>
      </c>
      <c r="C16871" t="s">
        <v>1853</v>
      </c>
      <c r="D16871" s="4">
        <v>770</v>
      </c>
      <c r="F16871" s="4">
        <v>18195</v>
      </c>
      <c r="I16871" s="4">
        <v>18965</v>
      </c>
      <c r="J16871" s="4">
        <v>770</v>
      </c>
      <c r="K16871" s="4">
        <v>770</v>
      </c>
    </row>
    <row r="16872" spans="1:11" x14ac:dyDescent="0.35">
      <c r="A16872" t="s">
        <v>1502</v>
      </c>
      <c r="B16872" t="s">
        <v>2131</v>
      </c>
      <c r="C16872" t="s">
        <v>1854</v>
      </c>
      <c r="D16872" s="4">
        <v>221922</v>
      </c>
      <c r="I16872" s="4">
        <v>221922</v>
      </c>
      <c r="J16872" s="4">
        <v>221922</v>
      </c>
      <c r="K16872" s="4">
        <v>221922</v>
      </c>
    </row>
    <row r="16873" spans="1:11" x14ac:dyDescent="0.35">
      <c r="A16873" t="s">
        <v>1502</v>
      </c>
      <c r="B16873" t="s">
        <v>2132</v>
      </c>
      <c r="C16873" t="s">
        <v>1855</v>
      </c>
      <c r="D16873" s="4">
        <v>177443</v>
      </c>
      <c r="F16873" s="4">
        <v>210561</v>
      </c>
      <c r="I16873" s="4">
        <v>388003</v>
      </c>
      <c r="J16873" s="4">
        <v>177443</v>
      </c>
      <c r="K16873" s="4">
        <v>177443</v>
      </c>
    </row>
    <row r="16874" spans="1:11" x14ac:dyDescent="0.35">
      <c r="A16874" t="s">
        <v>1502</v>
      </c>
      <c r="B16874" t="s">
        <v>2133</v>
      </c>
      <c r="C16874" t="s">
        <v>1856</v>
      </c>
      <c r="D16874" s="4">
        <v>62123</v>
      </c>
      <c r="I16874" s="4">
        <v>62123</v>
      </c>
      <c r="J16874" s="4">
        <v>62123</v>
      </c>
      <c r="K16874" s="4">
        <v>62123</v>
      </c>
    </row>
    <row r="16875" spans="1:11" x14ac:dyDescent="0.35">
      <c r="A16875" t="s">
        <v>1502</v>
      </c>
      <c r="B16875" t="s">
        <v>2134</v>
      </c>
      <c r="C16875" t="s">
        <v>1857</v>
      </c>
      <c r="D16875" s="4">
        <v>29195</v>
      </c>
      <c r="I16875" s="4">
        <v>29195</v>
      </c>
      <c r="J16875" s="4">
        <v>29195</v>
      </c>
      <c r="K16875" s="4">
        <v>29195</v>
      </c>
    </row>
    <row r="16876" spans="1:11" x14ac:dyDescent="0.35">
      <c r="A16876" t="s">
        <v>1502</v>
      </c>
      <c r="B16876" t="s">
        <v>2135</v>
      </c>
      <c r="C16876" t="s">
        <v>1858</v>
      </c>
      <c r="D16876" s="4">
        <v>24132</v>
      </c>
      <c r="E16876" s="4">
        <v>1487</v>
      </c>
      <c r="H16876" s="4">
        <v>44243</v>
      </c>
      <c r="I16876" s="4">
        <v>69863</v>
      </c>
      <c r="J16876" s="4">
        <v>24132</v>
      </c>
      <c r="K16876" s="4">
        <v>24132</v>
      </c>
    </row>
    <row r="16877" spans="1:11" x14ac:dyDescent="0.35">
      <c r="A16877" t="s">
        <v>1502</v>
      </c>
      <c r="B16877" t="s">
        <v>2136</v>
      </c>
      <c r="C16877" t="s">
        <v>1859</v>
      </c>
      <c r="D16877" s="4">
        <v>100000</v>
      </c>
      <c r="H16877" s="4">
        <v>125000</v>
      </c>
      <c r="I16877" s="4">
        <v>225000</v>
      </c>
      <c r="J16877" s="4">
        <v>100000</v>
      </c>
      <c r="K16877" s="4">
        <v>100000</v>
      </c>
    </row>
    <row r="16878" spans="1:11" x14ac:dyDescent="0.35">
      <c r="A16878" t="s">
        <v>1502</v>
      </c>
      <c r="B16878" t="s">
        <v>2137</v>
      </c>
      <c r="C16878" t="s">
        <v>1860</v>
      </c>
      <c r="D16878" s="4">
        <v>326109</v>
      </c>
      <c r="E16878" s="4">
        <v>108703</v>
      </c>
      <c r="I16878" s="4">
        <v>434812</v>
      </c>
      <c r="J16878" s="4">
        <v>326109</v>
      </c>
      <c r="K16878" s="4">
        <v>326109</v>
      </c>
    </row>
    <row r="16879" spans="1:11" x14ac:dyDescent="0.35">
      <c r="A16879" t="s">
        <v>1502</v>
      </c>
      <c r="B16879" t="s">
        <v>2138</v>
      </c>
      <c r="C16879" t="s">
        <v>1861</v>
      </c>
      <c r="D16879" s="4">
        <v>114258</v>
      </c>
      <c r="I16879" s="4">
        <v>114258</v>
      </c>
      <c r="J16879" s="4">
        <v>114258</v>
      </c>
      <c r="K16879" s="4">
        <v>114258</v>
      </c>
    </row>
    <row r="16880" spans="1:11" x14ac:dyDescent="0.35">
      <c r="A16880" t="s">
        <v>1502</v>
      </c>
      <c r="B16880" t="s">
        <v>2139</v>
      </c>
      <c r="C16880" t="s">
        <v>1862</v>
      </c>
      <c r="D16880" s="4">
        <v>341857</v>
      </c>
      <c r="E16880" s="4">
        <v>0</v>
      </c>
      <c r="H16880" s="4">
        <v>128137</v>
      </c>
      <c r="I16880" s="4">
        <v>469994</v>
      </c>
      <c r="J16880" s="4">
        <v>341857</v>
      </c>
      <c r="K16880" s="4">
        <v>341857</v>
      </c>
    </row>
    <row r="16881" spans="1:11" x14ac:dyDescent="0.35">
      <c r="A16881" t="s">
        <v>1502</v>
      </c>
      <c r="B16881" t="s">
        <v>2141</v>
      </c>
      <c r="D16881" s="4">
        <v>1969851</v>
      </c>
      <c r="E16881" s="4">
        <v>110190</v>
      </c>
      <c r="F16881" s="4">
        <v>250563</v>
      </c>
      <c r="H16881" s="4">
        <v>297380</v>
      </c>
      <c r="I16881" s="4">
        <v>2627985</v>
      </c>
      <c r="J16881" s="4">
        <v>1969851</v>
      </c>
      <c r="K16881" s="4">
        <v>1969851</v>
      </c>
    </row>
    <row r="16882" spans="1:11" x14ac:dyDescent="0.35">
      <c r="A16882" t="s">
        <v>1502</v>
      </c>
      <c r="B16882" t="s">
        <v>2143</v>
      </c>
      <c r="C16882" t="s">
        <v>1865</v>
      </c>
      <c r="G16882" s="4">
        <v>175683</v>
      </c>
      <c r="I16882" s="4">
        <v>175683</v>
      </c>
      <c r="J16882">
        <v>0</v>
      </c>
      <c r="K16882" s="4">
        <v>0</v>
      </c>
    </row>
    <row r="16883" spans="1:11" x14ac:dyDescent="0.35">
      <c r="A16883" t="s">
        <v>1502</v>
      </c>
      <c r="B16883" t="s">
        <v>2144</v>
      </c>
      <c r="C16883" t="s">
        <v>1866</v>
      </c>
      <c r="I16883" s="4">
        <v>0</v>
      </c>
      <c r="J16883">
        <v>0</v>
      </c>
      <c r="K16883" s="4">
        <v>0</v>
      </c>
    </row>
    <row r="16884" spans="1:11" x14ac:dyDescent="0.35">
      <c r="A16884" t="s">
        <v>1502</v>
      </c>
      <c r="B16884" t="s">
        <v>2145</v>
      </c>
      <c r="C16884" t="s">
        <v>1867</v>
      </c>
      <c r="D16884" s="4">
        <v>1097000</v>
      </c>
      <c r="F16884" s="4">
        <v>59000</v>
      </c>
      <c r="H16884" s="4">
        <v>1686979</v>
      </c>
      <c r="I16884" s="4">
        <v>2842979</v>
      </c>
      <c r="J16884" s="4">
        <v>1097000</v>
      </c>
      <c r="K16884" s="4">
        <v>1097000</v>
      </c>
    </row>
    <row r="16885" spans="1:11" x14ac:dyDescent="0.35">
      <c r="A16885" t="s">
        <v>1502</v>
      </c>
      <c r="B16885" t="s">
        <v>2146</v>
      </c>
      <c r="C16885" t="s">
        <v>1868</v>
      </c>
      <c r="F16885" s="4">
        <v>105259</v>
      </c>
      <c r="H16885" s="4">
        <v>1946015</v>
      </c>
      <c r="I16885" s="4">
        <v>2051274</v>
      </c>
      <c r="J16885">
        <v>0</v>
      </c>
      <c r="K16885" s="4">
        <v>0</v>
      </c>
    </row>
    <row r="16886" spans="1:11" x14ac:dyDescent="0.35">
      <c r="A16886" t="s">
        <v>1502</v>
      </c>
      <c r="B16886" t="s">
        <v>2147</v>
      </c>
      <c r="C16886" t="s">
        <v>1869</v>
      </c>
      <c r="H16886" s="4">
        <v>580800</v>
      </c>
      <c r="I16886" s="4">
        <v>580800</v>
      </c>
      <c r="J16886">
        <v>0</v>
      </c>
      <c r="K16886" s="4">
        <v>0</v>
      </c>
    </row>
    <row r="16887" spans="1:11" x14ac:dyDescent="0.35">
      <c r="A16887" t="s">
        <v>1502</v>
      </c>
      <c r="B16887" t="s">
        <v>2148</v>
      </c>
      <c r="C16887" t="s">
        <v>1870</v>
      </c>
      <c r="D16887" s="4">
        <v>6869</v>
      </c>
      <c r="E16887" s="4">
        <v>48406</v>
      </c>
      <c r="G16887" s="4">
        <v>5518613</v>
      </c>
      <c r="I16887" s="4">
        <v>5573888</v>
      </c>
      <c r="J16887" s="4">
        <v>6869</v>
      </c>
      <c r="K16887" s="4">
        <v>6869</v>
      </c>
    </row>
    <row r="16888" spans="1:11" x14ac:dyDescent="0.35">
      <c r="A16888" t="s">
        <v>1502</v>
      </c>
      <c r="B16888" t="s">
        <v>2149</v>
      </c>
      <c r="C16888" t="s">
        <v>1871</v>
      </c>
      <c r="G16888" s="4">
        <v>29817</v>
      </c>
      <c r="H16888" s="4">
        <v>4459223</v>
      </c>
      <c r="I16888" s="4">
        <v>4489041</v>
      </c>
      <c r="J16888">
        <v>0</v>
      </c>
      <c r="K16888" s="4">
        <v>0</v>
      </c>
    </row>
    <row r="16889" spans="1:11" x14ac:dyDescent="0.35">
      <c r="A16889" t="s">
        <v>1502</v>
      </c>
      <c r="B16889" t="s">
        <v>2150</v>
      </c>
      <c r="C16889" t="s">
        <v>1872</v>
      </c>
      <c r="D16889" s="4">
        <v>98000</v>
      </c>
      <c r="I16889" s="4">
        <v>98000</v>
      </c>
      <c r="J16889" s="4">
        <v>98000</v>
      </c>
      <c r="K16889" s="4">
        <v>98000</v>
      </c>
    </row>
    <row r="16890" spans="1:11" x14ac:dyDescent="0.35">
      <c r="A16890" t="s">
        <v>1502</v>
      </c>
      <c r="B16890" t="s">
        <v>2153</v>
      </c>
      <c r="C16890" t="s">
        <v>1875</v>
      </c>
      <c r="H16890" s="4">
        <v>9881</v>
      </c>
      <c r="I16890" s="4">
        <v>9881</v>
      </c>
      <c r="J16890">
        <v>0</v>
      </c>
      <c r="K16890" s="4">
        <v>0</v>
      </c>
    </row>
    <row r="16891" spans="1:11" x14ac:dyDescent="0.35">
      <c r="A16891" t="s">
        <v>1502</v>
      </c>
      <c r="B16891" t="s">
        <v>2154</v>
      </c>
      <c r="C16891" t="s">
        <v>1876</v>
      </c>
      <c r="H16891" s="4">
        <v>78960</v>
      </c>
      <c r="I16891" s="4">
        <v>78960</v>
      </c>
      <c r="J16891">
        <v>0</v>
      </c>
      <c r="K16891" s="4">
        <v>0</v>
      </c>
    </row>
    <row r="16892" spans="1:11" x14ac:dyDescent="0.35">
      <c r="A16892" t="s">
        <v>1502</v>
      </c>
      <c r="B16892" t="s">
        <v>2155</v>
      </c>
      <c r="C16892" t="s">
        <v>1877</v>
      </c>
      <c r="D16892" s="4">
        <v>35656</v>
      </c>
      <c r="I16892" s="4">
        <v>35656</v>
      </c>
      <c r="J16892" s="4">
        <v>35656</v>
      </c>
      <c r="K16892" s="4">
        <v>35656</v>
      </c>
    </row>
    <row r="16893" spans="1:11" x14ac:dyDescent="0.35">
      <c r="A16893" t="s">
        <v>1502</v>
      </c>
      <c r="B16893" t="s">
        <v>2156</v>
      </c>
      <c r="D16893" s="4">
        <v>1237525</v>
      </c>
      <c r="E16893" s="4">
        <v>48406</v>
      </c>
      <c r="F16893" s="4">
        <v>164259</v>
      </c>
      <c r="G16893" s="4">
        <v>5724114</v>
      </c>
      <c r="H16893" s="4">
        <v>8761858</v>
      </c>
      <c r="I16893" s="4">
        <v>15936162</v>
      </c>
      <c r="J16893" s="4">
        <v>1237525</v>
      </c>
      <c r="K16893" s="4">
        <v>1237525</v>
      </c>
    </row>
    <row r="16894" spans="1:11" x14ac:dyDescent="0.35">
      <c r="A16894" t="s">
        <v>1502</v>
      </c>
      <c r="B16894" t="s">
        <v>2157</v>
      </c>
      <c r="C16894" t="s">
        <v>1879</v>
      </c>
      <c r="D16894" s="4">
        <v>1033021</v>
      </c>
      <c r="I16894" s="4">
        <v>1033021</v>
      </c>
      <c r="J16894" s="4">
        <v>1033021</v>
      </c>
      <c r="K16894" s="4">
        <v>1033021</v>
      </c>
    </row>
    <row r="16895" spans="1:11" x14ac:dyDescent="0.35">
      <c r="A16895" t="s">
        <v>1502</v>
      </c>
      <c r="B16895" t="s">
        <v>2158</v>
      </c>
      <c r="C16895" t="s">
        <v>1880</v>
      </c>
      <c r="D16895" s="4">
        <v>382961</v>
      </c>
      <c r="I16895" s="4">
        <v>382961</v>
      </c>
      <c r="J16895" s="4">
        <v>382961</v>
      </c>
      <c r="K16895" s="4">
        <v>382961</v>
      </c>
    </row>
    <row r="16896" spans="1:11" x14ac:dyDescent="0.35">
      <c r="A16896" t="s">
        <v>1502</v>
      </c>
      <c r="B16896" t="s">
        <v>2159</v>
      </c>
      <c r="C16896" t="s">
        <v>1881</v>
      </c>
      <c r="D16896" s="4">
        <v>937980</v>
      </c>
      <c r="I16896" s="4">
        <v>937980</v>
      </c>
      <c r="J16896" s="4">
        <v>937980</v>
      </c>
      <c r="K16896" s="4">
        <v>937980</v>
      </c>
    </row>
    <row r="16897" spans="1:11" x14ac:dyDescent="0.35">
      <c r="A16897" t="s">
        <v>1502</v>
      </c>
      <c r="B16897" t="s">
        <v>2179</v>
      </c>
      <c r="C16897" t="s">
        <v>1900</v>
      </c>
      <c r="D16897" s="4">
        <v>994</v>
      </c>
      <c r="I16897" s="4">
        <v>994</v>
      </c>
      <c r="J16897" s="4">
        <v>994</v>
      </c>
      <c r="K16897" s="4">
        <v>994</v>
      </c>
    </row>
    <row r="16898" spans="1:11" x14ac:dyDescent="0.35">
      <c r="A16898" t="s">
        <v>1502</v>
      </c>
      <c r="B16898" t="s">
        <v>2161</v>
      </c>
      <c r="C16898" t="s">
        <v>1883</v>
      </c>
      <c r="D16898" s="4">
        <v>35514</v>
      </c>
      <c r="I16898" s="4">
        <v>35514</v>
      </c>
      <c r="J16898" s="4">
        <v>35514</v>
      </c>
      <c r="K16898" s="4">
        <v>35514</v>
      </c>
    </row>
    <row r="16899" spans="1:11" x14ac:dyDescent="0.35">
      <c r="A16899" t="s">
        <v>1502</v>
      </c>
      <c r="B16899" t="s">
        <v>2171</v>
      </c>
      <c r="C16899" t="s">
        <v>1892</v>
      </c>
      <c r="D16899" s="4">
        <v>2674</v>
      </c>
      <c r="I16899" s="4">
        <v>2674</v>
      </c>
      <c r="J16899" s="4">
        <v>2674</v>
      </c>
      <c r="K16899" s="4">
        <v>2674</v>
      </c>
    </row>
    <row r="16900" spans="1:11" x14ac:dyDescent="0.35">
      <c r="A16900" t="s">
        <v>1502</v>
      </c>
      <c r="B16900" t="s">
        <v>2162</v>
      </c>
      <c r="C16900" t="s">
        <v>1884</v>
      </c>
      <c r="D16900" s="4">
        <v>13997</v>
      </c>
      <c r="I16900" s="4">
        <v>13997</v>
      </c>
      <c r="J16900" s="4">
        <v>13997</v>
      </c>
      <c r="K16900" s="4">
        <v>13997</v>
      </c>
    </row>
    <row r="16901" spans="1:11" x14ac:dyDescent="0.35">
      <c r="A16901" t="s">
        <v>1502</v>
      </c>
      <c r="B16901" t="s">
        <v>2163</v>
      </c>
      <c r="D16901" s="4">
        <v>2407141</v>
      </c>
      <c r="I16901" s="4">
        <v>2407141</v>
      </c>
      <c r="J16901" s="4">
        <v>2407141</v>
      </c>
      <c r="K16901" s="4">
        <v>2407141</v>
      </c>
    </row>
    <row r="16902" spans="1:11" x14ac:dyDescent="0.35">
      <c r="A16902" t="s">
        <v>1502</v>
      </c>
      <c r="B16902" t="s">
        <v>2164</v>
      </c>
      <c r="C16902" t="s">
        <v>1886</v>
      </c>
      <c r="D16902" s="4">
        <v>131970</v>
      </c>
      <c r="I16902" s="4">
        <v>131970</v>
      </c>
      <c r="J16902" s="4">
        <v>131970</v>
      </c>
      <c r="K16902" s="4">
        <v>131970</v>
      </c>
    </row>
    <row r="16903" spans="1:11" x14ac:dyDescent="0.35">
      <c r="A16903" t="s">
        <v>1502</v>
      </c>
      <c r="B16903" t="s">
        <v>2165</v>
      </c>
      <c r="D16903" s="4">
        <v>131970</v>
      </c>
      <c r="I16903" s="4">
        <v>131970</v>
      </c>
      <c r="J16903" s="4">
        <v>131970</v>
      </c>
      <c r="K16903" s="4">
        <v>131970</v>
      </c>
    </row>
    <row r="16904" spans="1:11" x14ac:dyDescent="0.35">
      <c r="A16904" t="s">
        <v>1502</v>
      </c>
      <c r="B16904" t="s">
        <v>2166</v>
      </c>
      <c r="C16904" t="s">
        <v>1888</v>
      </c>
      <c r="H16904" s="4">
        <v>57600</v>
      </c>
      <c r="I16904" s="4">
        <v>57600</v>
      </c>
      <c r="J16904">
        <v>0</v>
      </c>
      <c r="K16904" s="4">
        <v>0</v>
      </c>
    </row>
    <row r="16905" spans="1:11" x14ac:dyDescent="0.35">
      <c r="A16905" t="s">
        <v>1502</v>
      </c>
      <c r="B16905" t="s">
        <v>2180</v>
      </c>
      <c r="C16905" t="s">
        <v>1901</v>
      </c>
      <c r="G16905" s="4">
        <v>90000</v>
      </c>
      <c r="I16905" s="4">
        <v>90000</v>
      </c>
      <c r="J16905">
        <v>0</v>
      </c>
      <c r="K16905" s="4">
        <v>0</v>
      </c>
    </row>
    <row r="16906" spans="1:11" x14ac:dyDescent="0.35">
      <c r="A16906" t="s">
        <v>1502</v>
      </c>
      <c r="B16906" t="s">
        <v>2167</v>
      </c>
      <c r="C16906" t="s">
        <v>1889</v>
      </c>
      <c r="G16906" s="4">
        <v>126000</v>
      </c>
      <c r="I16906" s="4">
        <v>126000</v>
      </c>
      <c r="J16906">
        <v>0</v>
      </c>
      <c r="K16906" s="4">
        <v>0</v>
      </c>
    </row>
    <row r="16907" spans="1:11" x14ac:dyDescent="0.35">
      <c r="A16907" t="s">
        <v>1502</v>
      </c>
      <c r="B16907" t="s">
        <v>2168</v>
      </c>
      <c r="C16907" t="s">
        <v>1890</v>
      </c>
      <c r="G16907" s="4">
        <v>45000</v>
      </c>
      <c r="I16907" s="4">
        <v>45000</v>
      </c>
      <c r="J16907">
        <v>0</v>
      </c>
      <c r="K16907" s="4">
        <v>0</v>
      </c>
    </row>
    <row r="16908" spans="1:11" x14ac:dyDescent="0.35">
      <c r="A16908" t="s">
        <v>1502</v>
      </c>
      <c r="B16908" t="s">
        <v>2181</v>
      </c>
      <c r="C16908" t="s">
        <v>1902</v>
      </c>
      <c r="G16908" s="4">
        <v>180000</v>
      </c>
      <c r="I16908" s="4">
        <v>180000</v>
      </c>
      <c r="J16908">
        <v>0</v>
      </c>
      <c r="K16908" s="4">
        <v>0</v>
      </c>
    </row>
    <row r="16909" spans="1:11" x14ac:dyDescent="0.35">
      <c r="A16909" t="s">
        <v>1502</v>
      </c>
      <c r="B16909" t="s">
        <v>2169</v>
      </c>
      <c r="G16909" s="4">
        <v>441000</v>
      </c>
      <c r="H16909" s="4">
        <v>57600</v>
      </c>
      <c r="I16909" s="4">
        <v>498600</v>
      </c>
      <c r="J16909">
        <v>0</v>
      </c>
      <c r="K16909" s="4">
        <v>0</v>
      </c>
    </row>
    <row r="16910" spans="1:11" x14ac:dyDescent="0.35">
      <c r="A16910" t="s">
        <v>1502</v>
      </c>
      <c r="B16910" t="s">
        <v>2170</v>
      </c>
      <c r="D16910" s="4">
        <v>41053189</v>
      </c>
      <c r="E16910" s="4">
        <v>3641466</v>
      </c>
      <c r="F16910" s="4">
        <v>13069756</v>
      </c>
      <c r="G16910" s="4">
        <v>6165114</v>
      </c>
      <c r="H16910" s="4">
        <v>11025588</v>
      </c>
      <c r="I16910" s="4">
        <v>74955111</v>
      </c>
      <c r="J16910" s="4">
        <f>SUM(D16910,E16910)</f>
        <v>44694655</v>
      </c>
      <c r="K16910" s="4">
        <v>41053189</v>
      </c>
    </row>
    <row r="16911" spans="1:11" x14ac:dyDescent="0.35">
      <c r="A16911" t="s">
        <v>1505</v>
      </c>
      <c r="B16911" t="s">
        <v>2118</v>
      </c>
      <c r="C16911" t="s">
        <v>1843</v>
      </c>
      <c r="D16911" s="4">
        <v>13354864</v>
      </c>
      <c r="F16911" s="4">
        <v>4808814</v>
      </c>
      <c r="I16911" s="4">
        <v>18163678</v>
      </c>
      <c r="J16911" s="4">
        <v>13354864</v>
      </c>
      <c r="K16911" s="4">
        <v>13354864</v>
      </c>
    </row>
    <row r="16912" spans="1:11" x14ac:dyDescent="0.35">
      <c r="A16912" t="s">
        <v>1505</v>
      </c>
      <c r="B16912" t="s">
        <v>2119</v>
      </c>
      <c r="C16912" t="s">
        <v>1844</v>
      </c>
      <c r="D16912" s="4">
        <v>1589034</v>
      </c>
      <c r="E16912" s="4">
        <v>2250</v>
      </c>
      <c r="F16912" s="4">
        <v>55079</v>
      </c>
      <c r="G16912" s="4">
        <v>7785</v>
      </c>
      <c r="H16912" s="4">
        <v>36000</v>
      </c>
      <c r="I16912" s="4">
        <v>1690148</v>
      </c>
      <c r="J16912" s="4">
        <v>1589034</v>
      </c>
      <c r="K16912" s="4">
        <v>1589034</v>
      </c>
    </row>
    <row r="16913" spans="1:11" x14ac:dyDescent="0.35">
      <c r="A16913" t="s">
        <v>1505</v>
      </c>
      <c r="B16913" t="s">
        <v>2120</v>
      </c>
      <c r="C16913" t="s">
        <v>1845</v>
      </c>
      <c r="D16913" s="4">
        <v>875845</v>
      </c>
      <c r="H16913" s="4">
        <v>112344</v>
      </c>
      <c r="I16913" s="4">
        <v>988189</v>
      </c>
      <c r="J16913" s="4">
        <v>875845</v>
      </c>
      <c r="K16913" s="4">
        <v>875845</v>
      </c>
    </row>
    <row r="16914" spans="1:11" x14ac:dyDescent="0.35">
      <c r="A16914" t="s">
        <v>1505</v>
      </c>
      <c r="B16914" t="s">
        <v>2121</v>
      </c>
      <c r="D16914" s="4">
        <v>15819743</v>
      </c>
      <c r="E16914" s="4">
        <v>2250</v>
      </c>
      <c r="F16914" s="4">
        <v>4863893</v>
      </c>
      <c r="G16914" s="4">
        <v>7785</v>
      </c>
      <c r="H16914" s="4">
        <v>148344</v>
      </c>
      <c r="I16914" s="4">
        <v>20842015</v>
      </c>
      <c r="J16914" s="4">
        <v>15819743</v>
      </c>
      <c r="K16914" s="4">
        <v>15819743</v>
      </c>
    </row>
    <row r="16915" spans="1:11" x14ac:dyDescent="0.35">
      <c r="A16915" t="s">
        <v>1505</v>
      </c>
      <c r="B16915" t="s">
        <v>2122</v>
      </c>
      <c r="C16915" t="s">
        <v>1846</v>
      </c>
      <c r="D16915" s="4">
        <v>16974447</v>
      </c>
      <c r="E16915" s="4">
        <v>17777</v>
      </c>
      <c r="I16915" s="4">
        <v>16992224</v>
      </c>
      <c r="J16915" s="4">
        <v>16974447</v>
      </c>
      <c r="K16915" s="4">
        <v>16974447</v>
      </c>
    </row>
    <row r="16916" spans="1:11" x14ac:dyDescent="0.35">
      <c r="A16916" t="s">
        <v>1505</v>
      </c>
      <c r="B16916" t="s">
        <v>2123</v>
      </c>
      <c r="C16916" t="s">
        <v>1847</v>
      </c>
      <c r="D16916" s="4">
        <v>12138102</v>
      </c>
      <c r="E16916" s="4">
        <v>935</v>
      </c>
      <c r="F16916" s="4">
        <v>68303</v>
      </c>
      <c r="I16916" s="4">
        <v>12207340</v>
      </c>
      <c r="J16916" s="4">
        <v>12138102</v>
      </c>
      <c r="K16916" s="4">
        <v>12138102</v>
      </c>
    </row>
    <row r="16917" spans="1:11" x14ac:dyDescent="0.35">
      <c r="A16917" t="s">
        <v>1505</v>
      </c>
      <c r="B16917" t="s">
        <v>2124</v>
      </c>
      <c r="C16917" t="s">
        <v>1848</v>
      </c>
      <c r="D16917" s="4">
        <v>852920</v>
      </c>
      <c r="E16917" s="4">
        <v>1743</v>
      </c>
      <c r="I16917" s="4">
        <v>854663</v>
      </c>
      <c r="J16917" s="4">
        <v>852920</v>
      </c>
      <c r="K16917" s="4">
        <v>852920</v>
      </c>
    </row>
    <row r="16918" spans="1:11" x14ac:dyDescent="0.35">
      <c r="A16918" t="s">
        <v>1505</v>
      </c>
      <c r="B16918" t="s">
        <v>2125</v>
      </c>
      <c r="D16918" s="4">
        <v>29965469</v>
      </c>
      <c r="E16918" s="4">
        <v>20455</v>
      </c>
      <c r="F16918" s="4">
        <v>68303</v>
      </c>
      <c r="I16918" s="4">
        <v>30054227</v>
      </c>
      <c r="J16918" s="4">
        <v>29965469</v>
      </c>
      <c r="K16918" s="4">
        <v>29965469</v>
      </c>
    </row>
    <row r="16919" spans="1:11" x14ac:dyDescent="0.35">
      <c r="A16919" t="s">
        <v>1505</v>
      </c>
      <c r="B16919" t="s">
        <v>2128</v>
      </c>
      <c r="C16919" t="s">
        <v>1851</v>
      </c>
      <c r="D16919" s="4">
        <v>784431</v>
      </c>
      <c r="I16919" s="4">
        <v>784431</v>
      </c>
      <c r="J16919" s="4">
        <v>784431</v>
      </c>
      <c r="K16919" s="4">
        <v>784431</v>
      </c>
    </row>
    <row r="16920" spans="1:11" x14ac:dyDescent="0.35">
      <c r="A16920" t="s">
        <v>1505</v>
      </c>
      <c r="B16920" t="s">
        <v>2172</v>
      </c>
      <c r="C16920" t="s">
        <v>1893</v>
      </c>
      <c r="D16920" s="4">
        <v>1195</v>
      </c>
      <c r="F16920" s="4">
        <v>2389</v>
      </c>
      <c r="I16920" s="4">
        <v>3584</v>
      </c>
      <c r="J16920" s="4">
        <v>1195</v>
      </c>
      <c r="K16920" s="4">
        <v>1195</v>
      </c>
    </row>
    <row r="16921" spans="1:11" x14ac:dyDescent="0.35">
      <c r="A16921" t="s">
        <v>1505</v>
      </c>
      <c r="B16921" t="s">
        <v>2188</v>
      </c>
      <c r="C16921" t="s">
        <v>1909</v>
      </c>
      <c r="D16921" s="4">
        <v>5530</v>
      </c>
      <c r="I16921" s="4">
        <v>5530</v>
      </c>
      <c r="J16921" s="4">
        <v>5530</v>
      </c>
      <c r="K16921" s="4">
        <v>5530</v>
      </c>
    </row>
    <row r="16922" spans="1:11" x14ac:dyDescent="0.35">
      <c r="A16922" t="s">
        <v>1505</v>
      </c>
      <c r="B16922" t="s">
        <v>2131</v>
      </c>
      <c r="C16922" t="s">
        <v>1854</v>
      </c>
      <c r="D16922" s="4">
        <v>652315</v>
      </c>
      <c r="I16922" s="4">
        <v>652315</v>
      </c>
      <c r="J16922" s="4">
        <v>652315</v>
      </c>
      <c r="K16922" s="4">
        <v>652315</v>
      </c>
    </row>
    <row r="16923" spans="1:11" x14ac:dyDescent="0.35">
      <c r="A16923" t="s">
        <v>1505</v>
      </c>
      <c r="B16923" t="s">
        <v>2132</v>
      </c>
      <c r="C16923" t="s">
        <v>1855</v>
      </c>
      <c r="D16923" s="4">
        <v>269322</v>
      </c>
      <c r="E16923" s="4">
        <v>1521</v>
      </c>
      <c r="I16923" s="4">
        <v>270843</v>
      </c>
      <c r="J16923" s="4">
        <v>269322</v>
      </c>
      <c r="K16923" s="4">
        <v>269322</v>
      </c>
    </row>
    <row r="16924" spans="1:11" x14ac:dyDescent="0.35">
      <c r="A16924" t="s">
        <v>1505</v>
      </c>
      <c r="B16924" t="s">
        <v>2133</v>
      </c>
      <c r="C16924" t="s">
        <v>1856</v>
      </c>
      <c r="I16924" s="4">
        <v>0</v>
      </c>
      <c r="J16924">
        <v>0</v>
      </c>
      <c r="K16924" s="4">
        <v>0</v>
      </c>
    </row>
    <row r="16925" spans="1:11" x14ac:dyDescent="0.35">
      <c r="A16925" t="s">
        <v>1505</v>
      </c>
      <c r="B16925" t="s">
        <v>2134</v>
      </c>
      <c r="C16925" t="s">
        <v>1857</v>
      </c>
      <c r="D16925" s="4">
        <v>82834</v>
      </c>
      <c r="I16925" s="4">
        <v>82834</v>
      </c>
      <c r="J16925" s="4">
        <v>82834</v>
      </c>
      <c r="K16925" s="4">
        <v>82834</v>
      </c>
    </row>
    <row r="16926" spans="1:11" x14ac:dyDescent="0.35">
      <c r="A16926" t="s">
        <v>1505</v>
      </c>
      <c r="B16926" t="s">
        <v>2135</v>
      </c>
      <c r="C16926" t="s">
        <v>1858</v>
      </c>
      <c r="D16926" s="4">
        <v>20110</v>
      </c>
      <c r="I16926" s="4">
        <v>20110</v>
      </c>
      <c r="J16926" s="4">
        <v>20110</v>
      </c>
      <c r="K16926" s="4">
        <v>20110</v>
      </c>
    </row>
    <row r="16927" spans="1:11" x14ac:dyDescent="0.35">
      <c r="A16927" t="s">
        <v>1505</v>
      </c>
      <c r="B16927" t="s">
        <v>2136</v>
      </c>
      <c r="C16927" t="s">
        <v>1859</v>
      </c>
      <c r="D16927" s="4">
        <v>1500000</v>
      </c>
      <c r="H16927" s="4">
        <v>75000</v>
      </c>
      <c r="I16927" s="4">
        <v>1575000</v>
      </c>
      <c r="J16927" s="4">
        <v>1500000</v>
      </c>
      <c r="K16927" s="4">
        <v>1500000</v>
      </c>
    </row>
    <row r="16928" spans="1:11" x14ac:dyDescent="0.35">
      <c r="A16928" t="s">
        <v>1505</v>
      </c>
      <c r="B16928" t="s">
        <v>2137</v>
      </c>
      <c r="C16928" t="s">
        <v>1860</v>
      </c>
      <c r="D16928" s="4">
        <v>1087030</v>
      </c>
      <c r="I16928" s="4">
        <v>1087030</v>
      </c>
      <c r="J16928" s="4">
        <v>1087030</v>
      </c>
      <c r="K16928" s="4">
        <v>1087030</v>
      </c>
    </row>
    <row r="16929" spans="1:11" x14ac:dyDescent="0.35">
      <c r="A16929" t="s">
        <v>1505</v>
      </c>
      <c r="B16929" t="s">
        <v>2139</v>
      </c>
      <c r="C16929" t="s">
        <v>1862</v>
      </c>
      <c r="D16929" s="4">
        <v>726387</v>
      </c>
      <c r="E16929" s="4">
        <v>85464</v>
      </c>
      <c r="I16929" s="4">
        <v>811851</v>
      </c>
      <c r="J16929" s="4">
        <v>726387</v>
      </c>
      <c r="K16929" s="4">
        <v>726387</v>
      </c>
    </row>
    <row r="16930" spans="1:11" x14ac:dyDescent="0.35">
      <c r="A16930" t="s">
        <v>1505</v>
      </c>
      <c r="B16930" t="s">
        <v>2141</v>
      </c>
      <c r="D16930" s="4">
        <v>5129154</v>
      </c>
      <c r="E16930" s="4">
        <v>86985</v>
      </c>
      <c r="F16930" s="4">
        <v>2389</v>
      </c>
      <c r="H16930" s="4">
        <v>75000</v>
      </c>
      <c r="I16930" s="4">
        <v>5293528</v>
      </c>
      <c r="J16930" s="4">
        <v>5129154</v>
      </c>
      <c r="K16930" s="4">
        <v>5129154</v>
      </c>
    </row>
    <row r="16931" spans="1:11" x14ac:dyDescent="0.35">
      <c r="A16931" t="s">
        <v>1505</v>
      </c>
      <c r="B16931" t="s">
        <v>2143</v>
      </c>
      <c r="C16931" t="s">
        <v>1865</v>
      </c>
      <c r="E16931" s="4">
        <v>43921</v>
      </c>
      <c r="I16931" s="4">
        <v>43921</v>
      </c>
      <c r="J16931">
        <v>0</v>
      </c>
      <c r="K16931" s="4">
        <v>0</v>
      </c>
    </row>
    <row r="16932" spans="1:11" x14ac:dyDescent="0.35">
      <c r="A16932" t="s">
        <v>1505</v>
      </c>
      <c r="B16932" t="s">
        <v>2144</v>
      </c>
      <c r="C16932" t="s">
        <v>1866</v>
      </c>
      <c r="D16932" s="4">
        <v>3161</v>
      </c>
      <c r="I16932" s="4">
        <v>3161</v>
      </c>
      <c r="J16932" s="4">
        <v>3161</v>
      </c>
      <c r="K16932" s="4">
        <v>3161</v>
      </c>
    </row>
    <row r="16933" spans="1:11" x14ac:dyDescent="0.35">
      <c r="A16933" t="s">
        <v>1505</v>
      </c>
      <c r="B16933" t="s">
        <v>2145</v>
      </c>
      <c r="C16933" t="s">
        <v>1867</v>
      </c>
      <c r="D16933" s="4">
        <v>369989</v>
      </c>
      <c r="E16933" s="4">
        <v>91448</v>
      </c>
      <c r="F16933" s="4">
        <v>69531</v>
      </c>
      <c r="G16933" s="4">
        <v>69531</v>
      </c>
      <c r="H16933" s="4">
        <v>864791</v>
      </c>
      <c r="I16933" s="4">
        <v>1465289</v>
      </c>
      <c r="J16933" s="4">
        <v>369989</v>
      </c>
      <c r="K16933" s="4">
        <v>369989</v>
      </c>
    </row>
    <row r="16934" spans="1:11" x14ac:dyDescent="0.35">
      <c r="A16934" t="s">
        <v>1505</v>
      </c>
      <c r="B16934" t="s">
        <v>2146</v>
      </c>
      <c r="C16934" t="s">
        <v>1868</v>
      </c>
      <c r="D16934" s="4">
        <v>551008</v>
      </c>
      <c r="E16934" s="4">
        <v>159084</v>
      </c>
      <c r="F16934" s="4">
        <v>15778</v>
      </c>
      <c r="G16934" s="4">
        <v>5259</v>
      </c>
      <c r="H16934" s="4">
        <v>312175</v>
      </c>
      <c r="I16934" s="4">
        <v>1043305</v>
      </c>
      <c r="J16934" s="4">
        <v>551008</v>
      </c>
      <c r="K16934" s="4">
        <v>551008</v>
      </c>
    </row>
    <row r="16935" spans="1:11" x14ac:dyDescent="0.35">
      <c r="A16935" t="s">
        <v>1505</v>
      </c>
      <c r="B16935" t="s">
        <v>2147</v>
      </c>
      <c r="C16935" t="s">
        <v>1869</v>
      </c>
      <c r="E16935" s="4">
        <v>0</v>
      </c>
      <c r="H16935" s="4">
        <v>225600</v>
      </c>
      <c r="I16935" s="4">
        <v>225600</v>
      </c>
      <c r="J16935">
        <v>0</v>
      </c>
      <c r="K16935" s="4">
        <v>0</v>
      </c>
    </row>
    <row r="16936" spans="1:11" x14ac:dyDescent="0.35">
      <c r="A16936" t="s">
        <v>1505</v>
      </c>
      <c r="B16936" t="s">
        <v>2148</v>
      </c>
      <c r="C16936" t="s">
        <v>1870</v>
      </c>
      <c r="D16936" s="4">
        <v>20598</v>
      </c>
      <c r="E16936" s="4">
        <v>11085</v>
      </c>
      <c r="F16936" s="4">
        <v>8425</v>
      </c>
      <c r="G16936" s="4">
        <v>0</v>
      </c>
      <c r="H16936" s="4">
        <v>2158675</v>
      </c>
      <c r="I16936" s="4">
        <v>2198783</v>
      </c>
      <c r="J16936" s="4">
        <v>20598</v>
      </c>
      <c r="K16936" s="4">
        <v>20598</v>
      </c>
    </row>
    <row r="16937" spans="1:11" x14ac:dyDescent="0.35">
      <c r="A16937" t="s">
        <v>1505</v>
      </c>
      <c r="B16937" t="s">
        <v>2149</v>
      </c>
      <c r="C16937" t="s">
        <v>1871</v>
      </c>
      <c r="H16937" s="4">
        <v>8720795</v>
      </c>
      <c r="I16937" s="4">
        <v>8720795</v>
      </c>
      <c r="J16937">
        <v>0</v>
      </c>
      <c r="K16937" s="4">
        <v>0</v>
      </c>
    </row>
    <row r="16938" spans="1:11" x14ac:dyDescent="0.35">
      <c r="A16938" t="s">
        <v>1505</v>
      </c>
      <c r="B16938" t="s">
        <v>2153</v>
      </c>
      <c r="C16938" t="s">
        <v>1875</v>
      </c>
      <c r="H16938" s="4">
        <v>969458</v>
      </c>
      <c r="I16938" s="4">
        <v>969458</v>
      </c>
      <c r="J16938">
        <v>0</v>
      </c>
      <c r="K16938" s="4">
        <v>0</v>
      </c>
    </row>
    <row r="16939" spans="1:11" x14ac:dyDescent="0.35">
      <c r="A16939" t="s">
        <v>1505</v>
      </c>
      <c r="B16939" t="s">
        <v>2155</v>
      </c>
      <c r="C16939" t="s">
        <v>1877</v>
      </c>
      <c r="D16939" s="4">
        <v>1309</v>
      </c>
      <c r="I16939" s="4">
        <v>1309</v>
      </c>
      <c r="J16939" s="4">
        <v>1309</v>
      </c>
      <c r="K16939" s="4">
        <v>1309</v>
      </c>
    </row>
    <row r="16940" spans="1:11" x14ac:dyDescent="0.35">
      <c r="A16940" t="s">
        <v>1505</v>
      </c>
      <c r="B16940" t="s">
        <v>2156</v>
      </c>
      <c r="D16940" s="4">
        <v>946065</v>
      </c>
      <c r="E16940" s="4">
        <v>305538</v>
      </c>
      <c r="F16940" s="4">
        <v>93733</v>
      </c>
      <c r="G16940" s="4">
        <v>74790</v>
      </c>
      <c r="H16940" s="4">
        <v>13251494</v>
      </c>
      <c r="I16940" s="4">
        <v>14671620</v>
      </c>
      <c r="J16940" s="4">
        <v>946065</v>
      </c>
      <c r="K16940" s="4">
        <v>946065</v>
      </c>
    </row>
    <row r="16941" spans="1:11" x14ac:dyDescent="0.35">
      <c r="A16941" t="s">
        <v>1505</v>
      </c>
      <c r="B16941" t="s">
        <v>2157</v>
      </c>
      <c r="C16941" t="s">
        <v>1879</v>
      </c>
      <c r="D16941" s="4">
        <v>471994</v>
      </c>
      <c r="I16941" s="4">
        <v>471994</v>
      </c>
      <c r="J16941" s="4">
        <v>471994</v>
      </c>
      <c r="K16941" s="4">
        <v>471994</v>
      </c>
    </row>
    <row r="16942" spans="1:11" x14ac:dyDescent="0.35">
      <c r="A16942" t="s">
        <v>1505</v>
      </c>
      <c r="B16942" t="s">
        <v>2186</v>
      </c>
      <c r="C16942" t="s">
        <v>1907</v>
      </c>
      <c r="D16942" s="4">
        <v>491</v>
      </c>
      <c r="I16942" s="4">
        <v>491</v>
      </c>
      <c r="J16942" s="4">
        <v>491</v>
      </c>
      <c r="K16942" s="4">
        <v>491</v>
      </c>
    </row>
    <row r="16943" spans="1:11" x14ac:dyDescent="0.35">
      <c r="A16943" t="s">
        <v>1505</v>
      </c>
      <c r="B16943" t="s">
        <v>2176</v>
      </c>
      <c r="C16943" t="s">
        <v>1897</v>
      </c>
      <c r="D16943" s="4">
        <v>5375</v>
      </c>
      <c r="I16943" s="4">
        <v>5375</v>
      </c>
      <c r="J16943" s="4">
        <v>5375</v>
      </c>
      <c r="K16943" s="4">
        <v>5375</v>
      </c>
    </row>
    <row r="16944" spans="1:11" x14ac:dyDescent="0.35">
      <c r="A16944" t="s">
        <v>1505</v>
      </c>
      <c r="B16944" t="s">
        <v>2159</v>
      </c>
      <c r="C16944" t="s">
        <v>1881</v>
      </c>
      <c r="D16944" s="4">
        <v>305973</v>
      </c>
      <c r="I16944" s="4">
        <v>305973</v>
      </c>
      <c r="J16944" s="4">
        <v>305973</v>
      </c>
      <c r="K16944" s="4">
        <v>305973</v>
      </c>
    </row>
    <row r="16945" spans="1:11" x14ac:dyDescent="0.35">
      <c r="A16945" t="s">
        <v>1505</v>
      </c>
      <c r="B16945" t="s">
        <v>2160</v>
      </c>
      <c r="C16945" t="s">
        <v>1882</v>
      </c>
      <c r="E16945" s="4">
        <v>71525</v>
      </c>
      <c r="I16945" s="4">
        <v>71525</v>
      </c>
      <c r="J16945">
        <v>0</v>
      </c>
      <c r="K16945" s="4">
        <v>0</v>
      </c>
    </row>
    <row r="16946" spans="1:11" x14ac:dyDescent="0.35">
      <c r="A16946" t="s">
        <v>1505</v>
      </c>
      <c r="B16946" t="s">
        <v>2179</v>
      </c>
      <c r="C16946" t="s">
        <v>1900</v>
      </c>
      <c r="D16946" s="4">
        <v>34303</v>
      </c>
      <c r="I16946" s="4">
        <v>34303</v>
      </c>
      <c r="J16946" s="4">
        <v>34303</v>
      </c>
      <c r="K16946" s="4">
        <v>34303</v>
      </c>
    </row>
    <row r="16947" spans="1:11" x14ac:dyDescent="0.35">
      <c r="A16947" t="s">
        <v>1505</v>
      </c>
      <c r="B16947" t="s">
        <v>2171</v>
      </c>
      <c r="C16947" t="s">
        <v>1892</v>
      </c>
      <c r="D16947" s="4">
        <v>17174</v>
      </c>
      <c r="I16947" s="4">
        <v>17174</v>
      </c>
      <c r="J16947" s="4">
        <v>17174</v>
      </c>
      <c r="K16947" s="4">
        <v>17174</v>
      </c>
    </row>
    <row r="16948" spans="1:11" x14ac:dyDescent="0.35">
      <c r="A16948" t="s">
        <v>1505</v>
      </c>
      <c r="B16948" t="s">
        <v>2162</v>
      </c>
      <c r="C16948" t="s">
        <v>1884</v>
      </c>
      <c r="D16948" s="4">
        <v>31141</v>
      </c>
      <c r="I16948" s="4">
        <v>31141</v>
      </c>
      <c r="J16948" s="4">
        <v>31141</v>
      </c>
      <c r="K16948" s="4">
        <v>31141</v>
      </c>
    </row>
    <row r="16949" spans="1:11" x14ac:dyDescent="0.35">
      <c r="A16949" t="s">
        <v>1505</v>
      </c>
      <c r="B16949" t="s">
        <v>2163</v>
      </c>
      <c r="D16949" s="4">
        <v>866451</v>
      </c>
      <c r="E16949" s="4">
        <v>71525</v>
      </c>
      <c r="I16949" s="4">
        <v>937976</v>
      </c>
      <c r="J16949" s="4">
        <v>866451</v>
      </c>
      <c r="K16949" s="4">
        <v>866451</v>
      </c>
    </row>
    <row r="16950" spans="1:11" x14ac:dyDescent="0.35">
      <c r="A16950" t="s">
        <v>1505</v>
      </c>
      <c r="B16950" t="s">
        <v>2164</v>
      </c>
      <c r="C16950" t="s">
        <v>1886</v>
      </c>
      <c r="D16950" s="4">
        <v>28279</v>
      </c>
      <c r="I16950" s="4">
        <v>28279</v>
      </c>
      <c r="J16950" s="4">
        <v>28279</v>
      </c>
      <c r="K16950" s="4">
        <v>28279</v>
      </c>
    </row>
    <row r="16951" spans="1:11" x14ac:dyDescent="0.35">
      <c r="A16951" t="s">
        <v>1505</v>
      </c>
      <c r="B16951" t="s">
        <v>2165</v>
      </c>
      <c r="D16951" s="4">
        <v>28279</v>
      </c>
      <c r="I16951" s="4">
        <v>28279</v>
      </c>
      <c r="J16951" s="4">
        <v>28279</v>
      </c>
      <c r="K16951" s="4">
        <v>28279</v>
      </c>
    </row>
    <row r="16952" spans="1:11" x14ac:dyDescent="0.35">
      <c r="A16952" t="s">
        <v>1505</v>
      </c>
      <c r="B16952" t="s">
        <v>2177</v>
      </c>
      <c r="C16952" t="s">
        <v>1898</v>
      </c>
      <c r="D16952" s="4">
        <v>7602</v>
      </c>
      <c r="I16952" s="4">
        <v>7602</v>
      </c>
      <c r="J16952" s="4">
        <v>7602</v>
      </c>
      <c r="K16952" s="4">
        <v>7602</v>
      </c>
    </row>
    <row r="16953" spans="1:11" x14ac:dyDescent="0.35">
      <c r="A16953" t="s">
        <v>1505</v>
      </c>
      <c r="B16953" t="s">
        <v>2167</v>
      </c>
      <c r="C16953" t="s">
        <v>1889</v>
      </c>
      <c r="E16953" s="4">
        <v>1690500</v>
      </c>
      <c r="I16953" s="4">
        <v>1690500</v>
      </c>
      <c r="J16953">
        <v>0</v>
      </c>
      <c r="K16953" s="4">
        <v>0</v>
      </c>
    </row>
    <row r="16954" spans="1:11" x14ac:dyDescent="0.35">
      <c r="A16954" t="s">
        <v>1505</v>
      </c>
      <c r="B16954" t="s">
        <v>2168</v>
      </c>
      <c r="C16954" t="s">
        <v>1890</v>
      </c>
      <c r="E16954" s="4">
        <v>292500</v>
      </c>
      <c r="I16954" s="4">
        <v>292500</v>
      </c>
      <c r="J16954">
        <v>0</v>
      </c>
      <c r="K16954" s="4">
        <v>0</v>
      </c>
    </row>
    <row r="16955" spans="1:11" x14ac:dyDescent="0.35">
      <c r="A16955" t="s">
        <v>1505</v>
      </c>
      <c r="B16955" t="s">
        <v>2169</v>
      </c>
      <c r="D16955" s="4">
        <v>7602</v>
      </c>
      <c r="E16955" s="4">
        <v>1983000</v>
      </c>
      <c r="I16955" s="4">
        <v>1990602</v>
      </c>
      <c r="J16955" s="4">
        <v>7602</v>
      </c>
      <c r="K16955" s="4">
        <v>7602</v>
      </c>
    </row>
    <row r="16956" spans="1:11" x14ac:dyDescent="0.35">
      <c r="A16956" t="s">
        <v>1505</v>
      </c>
      <c r="B16956" t="s">
        <v>2170</v>
      </c>
      <c r="D16956" s="4">
        <v>52762764</v>
      </c>
      <c r="E16956" s="4">
        <v>2469753</v>
      </c>
      <c r="F16956" s="4">
        <v>5028318</v>
      </c>
      <c r="G16956" s="4">
        <v>82575</v>
      </c>
      <c r="H16956" s="4">
        <v>13474838</v>
      </c>
      <c r="I16956" s="4">
        <v>73818248</v>
      </c>
      <c r="J16956" s="4">
        <f>SUM(D16956,E16956)</f>
        <v>55232517</v>
      </c>
      <c r="K16956" s="4">
        <v>52762764</v>
      </c>
    </row>
    <row r="16957" spans="1:11" x14ac:dyDescent="0.35">
      <c r="A16957" t="s">
        <v>1509</v>
      </c>
      <c r="B16957" t="s">
        <v>2118</v>
      </c>
      <c r="C16957" t="s">
        <v>1843</v>
      </c>
      <c r="D16957" s="4">
        <v>3752732</v>
      </c>
      <c r="F16957" s="4">
        <v>1862000</v>
      </c>
      <c r="I16957" s="4">
        <v>5614732</v>
      </c>
      <c r="J16957" s="4">
        <v>3752732</v>
      </c>
      <c r="K16957" s="4">
        <v>3752732</v>
      </c>
    </row>
    <row r="16958" spans="1:11" x14ac:dyDescent="0.35">
      <c r="A16958" t="s">
        <v>1509</v>
      </c>
      <c r="B16958" t="s">
        <v>2119</v>
      </c>
      <c r="C16958" t="s">
        <v>1844</v>
      </c>
      <c r="D16958" s="4">
        <v>283393</v>
      </c>
      <c r="E16958" s="4">
        <v>46712</v>
      </c>
      <c r="F16958" s="4">
        <v>67474</v>
      </c>
      <c r="G16958" s="4">
        <v>3589</v>
      </c>
      <c r="H16958" s="4">
        <v>155665</v>
      </c>
      <c r="I16958" s="4">
        <v>556833</v>
      </c>
      <c r="J16958" s="4">
        <v>283393</v>
      </c>
      <c r="K16958" s="4">
        <v>283393</v>
      </c>
    </row>
    <row r="16959" spans="1:11" x14ac:dyDescent="0.35">
      <c r="A16959" t="s">
        <v>1509</v>
      </c>
      <c r="B16959" t="s">
        <v>2120</v>
      </c>
      <c r="C16959" t="s">
        <v>1845</v>
      </c>
      <c r="D16959" s="4">
        <v>434593</v>
      </c>
      <c r="I16959" s="4">
        <v>434593</v>
      </c>
      <c r="J16959" s="4">
        <v>434593</v>
      </c>
      <c r="K16959" s="4">
        <v>434593</v>
      </c>
    </row>
    <row r="16960" spans="1:11" x14ac:dyDescent="0.35">
      <c r="A16960" t="s">
        <v>1509</v>
      </c>
      <c r="B16960" t="s">
        <v>2121</v>
      </c>
      <c r="D16960" s="4">
        <v>4470718</v>
      </c>
      <c r="E16960" s="4">
        <v>46712</v>
      </c>
      <c r="F16960" s="4">
        <v>1929474</v>
      </c>
      <c r="G16960" s="4">
        <v>3589</v>
      </c>
      <c r="H16960" s="4">
        <v>155665</v>
      </c>
      <c r="I16960" s="4">
        <v>6606157</v>
      </c>
      <c r="J16960" s="4">
        <v>4470718</v>
      </c>
      <c r="K16960" s="4">
        <v>4470718</v>
      </c>
    </row>
    <row r="16961" spans="1:11" x14ac:dyDescent="0.35">
      <c r="A16961" t="s">
        <v>1509</v>
      </c>
      <c r="B16961" t="s">
        <v>2122</v>
      </c>
      <c r="C16961" t="s">
        <v>1846</v>
      </c>
      <c r="D16961" s="4">
        <v>3235487</v>
      </c>
      <c r="I16961" s="4">
        <v>3235487</v>
      </c>
      <c r="J16961" s="4">
        <v>3235487</v>
      </c>
      <c r="K16961" s="4">
        <v>3235487</v>
      </c>
    </row>
    <row r="16962" spans="1:11" x14ac:dyDescent="0.35">
      <c r="A16962" t="s">
        <v>1509</v>
      </c>
      <c r="B16962" t="s">
        <v>2123</v>
      </c>
      <c r="C16962" t="s">
        <v>1847</v>
      </c>
      <c r="D16962" s="4">
        <v>1719326</v>
      </c>
      <c r="F16962" s="4">
        <v>67568</v>
      </c>
      <c r="I16962" s="4">
        <v>1786894</v>
      </c>
      <c r="J16962" s="4">
        <v>1719326</v>
      </c>
      <c r="K16962" s="4">
        <v>1719326</v>
      </c>
    </row>
    <row r="16963" spans="1:11" x14ac:dyDescent="0.35">
      <c r="A16963" t="s">
        <v>1509</v>
      </c>
      <c r="B16963" t="s">
        <v>2124</v>
      </c>
      <c r="C16963" t="s">
        <v>1848</v>
      </c>
      <c r="D16963" s="4">
        <v>21281</v>
      </c>
      <c r="I16963" s="4">
        <v>21281</v>
      </c>
      <c r="J16963" s="4">
        <v>21281</v>
      </c>
      <c r="K16963" s="4">
        <v>21281</v>
      </c>
    </row>
    <row r="16964" spans="1:11" x14ac:dyDescent="0.35">
      <c r="A16964" t="s">
        <v>1509</v>
      </c>
      <c r="B16964" t="s">
        <v>2125</v>
      </c>
      <c r="D16964" s="4">
        <v>4976094</v>
      </c>
      <c r="F16964" s="4">
        <v>67568</v>
      </c>
      <c r="I16964" s="4">
        <v>5043662</v>
      </c>
      <c r="J16964" s="4">
        <v>4976094</v>
      </c>
      <c r="K16964" s="4">
        <v>4976094</v>
      </c>
    </row>
    <row r="16965" spans="1:11" x14ac:dyDescent="0.35">
      <c r="A16965" t="s">
        <v>1509</v>
      </c>
      <c r="B16965" t="s">
        <v>2126</v>
      </c>
      <c r="C16965" t="s">
        <v>1850</v>
      </c>
      <c r="E16965" s="4">
        <v>1600000</v>
      </c>
      <c r="I16965" s="4">
        <v>1600000</v>
      </c>
      <c r="J16965">
        <v>0</v>
      </c>
      <c r="K16965" s="4">
        <v>0</v>
      </c>
    </row>
    <row r="16966" spans="1:11" x14ac:dyDescent="0.35">
      <c r="A16966" t="s">
        <v>1509</v>
      </c>
      <c r="B16966" t="s">
        <v>2127</v>
      </c>
      <c r="E16966" s="4">
        <v>1600000</v>
      </c>
      <c r="I16966" s="4">
        <v>1600000</v>
      </c>
      <c r="J16966">
        <v>0</v>
      </c>
      <c r="K16966" s="4">
        <v>0</v>
      </c>
    </row>
    <row r="16967" spans="1:11" x14ac:dyDescent="0.35">
      <c r="A16967" t="s">
        <v>1509</v>
      </c>
      <c r="B16967" t="s">
        <v>2128</v>
      </c>
      <c r="C16967" t="s">
        <v>1851</v>
      </c>
      <c r="D16967" s="4">
        <v>114258</v>
      </c>
      <c r="I16967" s="4">
        <v>114258</v>
      </c>
      <c r="J16967" s="4">
        <v>114258</v>
      </c>
      <c r="K16967" s="4">
        <v>114258</v>
      </c>
    </row>
    <row r="16968" spans="1:11" x14ac:dyDescent="0.35">
      <c r="A16968" t="s">
        <v>1509</v>
      </c>
      <c r="B16968" t="s">
        <v>2129</v>
      </c>
      <c r="C16968" t="s">
        <v>1852</v>
      </c>
      <c r="G16968" s="4">
        <v>4089</v>
      </c>
      <c r="I16968" s="4">
        <v>4089</v>
      </c>
      <c r="J16968">
        <v>0</v>
      </c>
      <c r="K16968" s="4">
        <v>0</v>
      </c>
    </row>
    <row r="16969" spans="1:11" x14ac:dyDescent="0.35">
      <c r="A16969" t="s">
        <v>1509</v>
      </c>
      <c r="B16969" t="s">
        <v>2172</v>
      </c>
      <c r="C16969" t="s">
        <v>1893</v>
      </c>
      <c r="G16969" s="4">
        <v>2389</v>
      </c>
      <c r="I16969" s="4">
        <v>2389</v>
      </c>
      <c r="J16969">
        <v>0</v>
      </c>
      <c r="K16969" s="4">
        <v>0</v>
      </c>
    </row>
    <row r="16970" spans="1:11" x14ac:dyDescent="0.35">
      <c r="A16970" t="s">
        <v>1509</v>
      </c>
      <c r="B16970" t="s">
        <v>2131</v>
      </c>
      <c r="C16970" t="s">
        <v>1854</v>
      </c>
      <c r="H16970" s="4">
        <v>100873</v>
      </c>
      <c r="I16970" s="4">
        <v>100873</v>
      </c>
      <c r="J16970">
        <v>0</v>
      </c>
      <c r="K16970" s="4">
        <v>0</v>
      </c>
    </row>
    <row r="16971" spans="1:11" x14ac:dyDescent="0.35">
      <c r="A16971" t="s">
        <v>1509</v>
      </c>
      <c r="B16971" t="s">
        <v>2132</v>
      </c>
      <c r="C16971" t="s">
        <v>1855</v>
      </c>
      <c r="D16971" s="4">
        <v>1521</v>
      </c>
      <c r="E16971" s="4">
        <v>102442</v>
      </c>
      <c r="I16971" s="4">
        <v>103963</v>
      </c>
      <c r="J16971" s="4">
        <v>1521</v>
      </c>
      <c r="K16971" s="4">
        <v>1521</v>
      </c>
    </row>
    <row r="16972" spans="1:11" x14ac:dyDescent="0.35">
      <c r="A16972" t="s">
        <v>1509</v>
      </c>
      <c r="B16972" t="s">
        <v>2133</v>
      </c>
      <c r="C16972" t="s">
        <v>1856</v>
      </c>
      <c r="I16972" s="4">
        <v>0</v>
      </c>
      <c r="J16972">
        <v>0</v>
      </c>
      <c r="K16972" s="4">
        <v>0</v>
      </c>
    </row>
    <row r="16973" spans="1:11" x14ac:dyDescent="0.35">
      <c r="A16973" t="s">
        <v>1509</v>
      </c>
      <c r="B16973" t="s">
        <v>2134</v>
      </c>
      <c r="C16973" t="s">
        <v>1857</v>
      </c>
      <c r="D16973" s="4">
        <v>11542</v>
      </c>
      <c r="I16973" s="4">
        <v>11542</v>
      </c>
      <c r="J16973" s="4">
        <v>11542</v>
      </c>
      <c r="K16973" s="4">
        <v>11542</v>
      </c>
    </row>
    <row r="16974" spans="1:11" x14ac:dyDescent="0.35">
      <c r="A16974" t="s">
        <v>1509</v>
      </c>
      <c r="B16974" t="s">
        <v>2135</v>
      </c>
      <c r="C16974" t="s">
        <v>1858</v>
      </c>
      <c r="E16974" s="4">
        <v>4022</v>
      </c>
      <c r="I16974" s="4">
        <v>4022</v>
      </c>
      <c r="J16974">
        <v>0</v>
      </c>
      <c r="K16974" s="4">
        <v>0</v>
      </c>
    </row>
    <row r="16975" spans="1:11" x14ac:dyDescent="0.35">
      <c r="A16975" t="s">
        <v>1509</v>
      </c>
      <c r="B16975" t="s">
        <v>2136</v>
      </c>
      <c r="C16975" t="s">
        <v>1859</v>
      </c>
      <c r="D16975" s="4">
        <v>50000</v>
      </c>
      <c r="E16975" s="4">
        <v>25003</v>
      </c>
      <c r="H16975" s="4">
        <v>50000</v>
      </c>
      <c r="I16975" s="4">
        <v>125003</v>
      </c>
      <c r="J16975" s="4">
        <v>50000</v>
      </c>
      <c r="K16975" s="4">
        <v>50000</v>
      </c>
    </row>
    <row r="16976" spans="1:11" x14ac:dyDescent="0.35">
      <c r="A16976" t="s">
        <v>1509</v>
      </c>
      <c r="B16976" t="s">
        <v>2137</v>
      </c>
      <c r="C16976" t="s">
        <v>1860</v>
      </c>
      <c r="D16976" s="4">
        <v>108703</v>
      </c>
      <c r="I16976" s="4">
        <v>108703</v>
      </c>
      <c r="J16976" s="4">
        <v>108703</v>
      </c>
      <c r="K16976" s="4">
        <v>108703</v>
      </c>
    </row>
    <row r="16977" spans="1:11" x14ac:dyDescent="0.35">
      <c r="A16977" t="s">
        <v>1509</v>
      </c>
      <c r="B16977" t="s">
        <v>2138</v>
      </c>
      <c r="C16977" t="s">
        <v>1861</v>
      </c>
      <c r="D16977" s="4">
        <v>36459</v>
      </c>
      <c r="I16977" s="4">
        <v>36459</v>
      </c>
      <c r="J16977" s="4">
        <v>36459</v>
      </c>
      <c r="K16977" s="4">
        <v>36459</v>
      </c>
    </row>
    <row r="16978" spans="1:11" x14ac:dyDescent="0.35">
      <c r="A16978" t="s">
        <v>1509</v>
      </c>
      <c r="B16978" t="s">
        <v>2139</v>
      </c>
      <c r="C16978" t="s">
        <v>1862</v>
      </c>
      <c r="D16978" s="4">
        <v>85464</v>
      </c>
      <c r="I16978" s="4">
        <v>85464</v>
      </c>
      <c r="J16978" s="4">
        <v>85464</v>
      </c>
      <c r="K16978" s="4">
        <v>85464</v>
      </c>
    </row>
    <row r="16979" spans="1:11" x14ac:dyDescent="0.35">
      <c r="A16979" t="s">
        <v>1509</v>
      </c>
      <c r="B16979" t="s">
        <v>2140</v>
      </c>
      <c r="C16979" t="s">
        <v>1863</v>
      </c>
      <c r="E16979" s="4">
        <v>7780</v>
      </c>
      <c r="I16979" s="4">
        <v>7780</v>
      </c>
      <c r="J16979">
        <v>0</v>
      </c>
      <c r="K16979" s="4">
        <v>0</v>
      </c>
    </row>
    <row r="16980" spans="1:11" x14ac:dyDescent="0.35">
      <c r="A16980" t="s">
        <v>1509</v>
      </c>
      <c r="B16980" t="s">
        <v>2141</v>
      </c>
      <c r="D16980" s="4">
        <v>407947</v>
      </c>
      <c r="E16980" s="4">
        <v>139247</v>
      </c>
      <c r="G16980" s="4">
        <v>6478</v>
      </c>
      <c r="H16980" s="4">
        <v>150873</v>
      </c>
      <c r="I16980" s="4">
        <v>704546</v>
      </c>
      <c r="J16980" s="4">
        <v>407947</v>
      </c>
      <c r="K16980" s="4">
        <v>407947</v>
      </c>
    </row>
    <row r="16981" spans="1:11" x14ac:dyDescent="0.35">
      <c r="A16981" t="s">
        <v>1509</v>
      </c>
      <c r="B16981" t="s">
        <v>2144</v>
      </c>
      <c r="C16981" t="s">
        <v>1866</v>
      </c>
      <c r="I16981" s="4">
        <v>0</v>
      </c>
      <c r="J16981">
        <v>0</v>
      </c>
      <c r="K16981" s="4">
        <v>0</v>
      </c>
    </row>
    <row r="16982" spans="1:11" x14ac:dyDescent="0.35">
      <c r="A16982" t="s">
        <v>1509</v>
      </c>
      <c r="B16982" t="s">
        <v>2145</v>
      </c>
      <c r="C16982" t="s">
        <v>1867</v>
      </c>
      <c r="D16982" s="4">
        <v>800000</v>
      </c>
      <c r="F16982" s="4">
        <v>104500</v>
      </c>
      <c r="G16982" s="4">
        <v>139061</v>
      </c>
      <c r="H16982" s="4">
        <v>267268</v>
      </c>
      <c r="I16982" s="4">
        <v>1310829</v>
      </c>
      <c r="J16982" s="4">
        <v>800000</v>
      </c>
      <c r="K16982" s="4">
        <v>800000</v>
      </c>
    </row>
    <row r="16983" spans="1:11" x14ac:dyDescent="0.35">
      <c r="A16983" t="s">
        <v>1509</v>
      </c>
      <c r="B16983" t="s">
        <v>2146</v>
      </c>
      <c r="C16983" t="s">
        <v>1868</v>
      </c>
      <c r="D16983" s="4">
        <v>50000</v>
      </c>
      <c r="H16983" s="4">
        <v>3071599</v>
      </c>
      <c r="I16983" s="4">
        <v>3121599</v>
      </c>
      <c r="J16983" s="4">
        <v>50000</v>
      </c>
      <c r="K16983" s="4">
        <v>50000</v>
      </c>
    </row>
    <row r="16984" spans="1:11" x14ac:dyDescent="0.35">
      <c r="A16984" t="s">
        <v>1509</v>
      </c>
      <c r="B16984" t="s">
        <v>2147</v>
      </c>
      <c r="C16984" t="s">
        <v>1869</v>
      </c>
      <c r="H16984" s="4">
        <v>115200</v>
      </c>
      <c r="I16984" s="4">
        <v>115200</v>
      </c>
      <c r="J16984">
        <v>0</v>
      </c>
      <c r="K16984" s="4">
        <v>0</v>
      </c>
    </row>
    <row r="16985" spans="1:11" x14ac:dyDescent="0.35">
      <c r="A16985" t="s">
        <v>1509</v>
      </c>
      <c r="B16985" t="s">
        <v>2148</v>
      </c>
      <c r="C16985" t="s">
        <v>1870</v>
      </c>
      <c r="E16985" s="4">
        <v>4434</v>
      </c>
      <c r="F16985" s="4">
        <v>295113</v>
      </c>
      <c r="G16985" s="4">
        <v>43949</v>
      </c>
      <c r="I16985" s="4">
        <v>343496</v>
      </c>
      <c r="J16985">
        <v>0</v>
      </c>
      <c r="K16985" s="4">
        <v>0</v>
      </c>
    </row>
    <row r="16986" spans="1:11" x14ac:dyDescent="0.35">
      <c r="A16986" t="s">
        <v>1509</v>
      </c>
      <c r="B16986" t="s">
        <v>2150</v>
      </c>
      <c r="C16986" t="s">
        <v>1872</v>
      </c>
      <c r="D16986" s="4">
        <v>49000</v>
      </c>
      <c r="I16986" s="4">
        <v>49000</v>
      </c>
      <c r="J16986" s="4">
        <v>49000</v>
      </c>
      <c r="K16986" s="4">
        <v>49000</v>
      </c>
    </row>
    <row r="16987" spans="1:11" x14ac:dyDescent="0.35">
      <c r="A16987" t="s">
        <v>1509</v>
      </c>
      <c r="B16987" t="s">
        <v>2153</v>
      </c>
      <c r="C16987" t="s">
        <v>1875</v>
      </c>
      <c r="D16987" s="4">
        <v>0</v>
      </c>
      <c r="H16987" s="4">
        <v>6975</v>
      </c>
      <c r="I16987" s="4">
        <v>6975</v>
      </c>
      <c r="J16987" s="4">
        <v>0</v>
      </c>
      <c r="K16987" s="4">
        <v>0</v>
      </c>
    </row>
    <row r="16988" spans="1:11" x14ac:dyDescent="0.35">
      <c r="A16988" t="s">
        <v>1509</v>
      </c>
      <c r="B16988" t="s">
        <v>2154</v>
      </c>
      <c r="C16988" t="s">
        <v>1876</v>
      </c>
      <c r="H16988" s="4">
        <v>25200</v>
      </c>
      <c r="I16988" s="4">
        <v>25200</v>
      </c>
      <c r="J16988">
        <v>0</v>
      </c>
      <c r="K16988" s="4">
        <v>0</v>
      </c>
    </row>
    <row r="16989" spans="1:11" x14ac:dyDescent="0.35">
      <c r="A16989" t="s">
        <v>1509</v>
      </c>
      <c r="B16989" t="s">
        <v>2155</v>
      </c>
      <c r="C16989" t="s">
        <v>1877</v>
      </c>
      <c r="D16989" s="4">
        <v>9249</v>
      </c>
      <c r="I16989" s="4">
        <v>9249</v>
      </c>
      <c r="J16989" s="4">
        <v>9249</v>
      </c>
      <c r="K16989" s="4">
        <v>9249</v>
      </c>
    </row>
    <row r="16990" spans="1:11" x14ac:dyDescent="0.35">
      <c r="A16990" t="s">
        <v>1509</v>
      </c>
      <c r="B16990" t="s">
        <v>2156</v>
      </c>
      <c r="D16990" s="4">
        <v>908249</v>
      </c>
      <c r="E16990" s="4">
        <v>4434</v>
      </c>
      <c r="F16990" s="4">
        <v>399613</v>
      </c>
      <c r="G16990" s="4">
        <v>183010</v>
      </c>
      <c r="H16990" s="4">
        <v>3486242</v>
      </c>
      <c r="I16990" s="4">
        <v>4981548</v>
      </c>
      <c r="J16990" s="4">
        <v>908249</v>
      </c>
      <c r="K16990" s="4">
        <v>908249</v>
      </c>
    </row>
    <row r="16991" spans="1:11" x14ac:dyDescent="0.35">
      <c r="A16991" t="s">
        <v>1509</v>
      </c>
      <c r="B16991" t="s">
        <v>2157</v>
      </c>
      <c r="C16991" t="s">
        <v>1879</v>
      </c>
      <c r="D16991" s="4">
        <v>150054</v>
      </c>
      <c r="I16991" s="4">
        <v>150054</v>
      </c>
      <c r="J16991" s="4">
        <v>150054</v>
      </c>
      <c r="K16991" s="4">
        <v>150054</v>
      </c>
    </row>
    <row r="16992" spans="1:11" x14ac:dyDescent="0.35">
      <c r="A16992" t="s">
        <v>1509</v>
      </c>
      <c r="B16992" t="s">
        <v>2159</v>
      </c>
      <c r="C16992" t="s">
        <v>1881</v>
      </c>
      <c r="D16992" s="4">
        <v>226254</v>
      </c>
      <c r="I16992" s="4">
        <v>226254</v>
      </c>
      <c r="J16992" s="4">
        <v>226254</v>
      </c>
      <c r="K16992" s="4">
        <v>226254</v>
      </c>
    </row>
    <row r="16993" spans="1:11" x14ac:dyDescent="0.35">
      <c r="A16993" t="s">
        <v>1509</v>
      </c>
      <c r="B16993" t="s">
        <v>2160</v>
      </c>
      <c r="C16993" t="s">
        <v>1882</v>
      </c>
      <c r="E16993" s="4">
        <v>51718</v>
      </c>
      <c r="I16993" s="4">
        <v>51718</v>
      </c>
      <c r="J16993">
        <v>0</v>
      </c>
      <c r="K16993" s="4">
        <v>0</v>
      </c>
    </row>
    <row r="16994" spans="1:11" x14ac:dyDescent="0.35">
      <c r="A16994" t="s">
        <v>1509</v>
      </c>
      <c r="B16994" t="s">
        <v>2179</v>
      </c>
      <c r="C16994" t="s">
        <v>1900</v>
      </c>
      <c r="D16994" s="4">
        <v>2486</v>
      </c>
      <c r="I16994" s="4">
        <v>2486</v>
      </c>
      <c r="J16994" s="4">
        <v>2486</v>
      </c>
      <c r="K16994" s="4">
        <v>2486</v>
      </c>
    </row>
    <row r="16995" spans="1:11" x14ac:dyDescent="0.35">
      <c r="A16995" t="s">
        <v>1509</v>
      </c>
      <c r="B16995" t="s">
        <v>2161</v>
      </c>
      <c r="C16995" t="s">
        <v>1883</v>
      </c>
      <c r="D16995" s="4">
        <v>8198</v>
      </c>
      <c r="I16995" s="4">
        <v>8198</v>
      </c>
      <c r="J16995" s="4">
        <v>8198</v>
      </c>
      <c r="K16995" s="4">
        <v>8198</v>
      </c>
    </row>
    <row r="16996" spans="1:11" x14ac:dyDescent="0.35">
      <c r="A16996" t="s">
        <v>1509</v>
      </c>
      <c r="B16996" t="s">
        <v>2171</v>
      </c>
      <c r="C16996" t="s">
        <v>1892</v>
      </c>
      <c r="D16996" s="4">
        <v>963</v>
      </c>
      <c r="I16996" s="4">
        <v>963</v>
      </c>
      <c r="J16996" s="4">
        <v>963</v>
      </c>
      <c r="K16996" s="4">
        <v>963</v>
      </c>
    </row>
    <row r="16997" spans="1:11" x14ac:dyDescent="0.35">
      <c r="A16997" t="s">
        <v>1509</v>
      </c>
      <c r="B16997" t="s">
        <v>2162</v>
      </c>
      <c r="C16997" t="s">
        <v>1884</v>
      </c>
      <c r="D16997" s="4">
        <v>12831</v>
      </c>
      <c r="I16997" s="4">
        <v>12831</v>
      </c>
      <c r="J16997" s="4">
        <v>12831</v>
      </c>
      <c r="K16997" s="4">
        <v>12831</v>
      </c>
    </row>
    <row r="16998" spans="1:11" x14ac:dyDescent="0.35">
      <c r="A16998" t="s">
        <v>1509</v>
      </c>
      <c r="B16998" t="s">
        <v>2163</v>
      </c>
      <c r="D16998" s="4">
        <v>400786</v>
      </c>
      <c r="E16998" s="4">
        <v>51718</v>
      </c>
      <c r="I16998" s="4">
        <v>452504</v>
      </c>
      <c r="J16998" s="4">
        <v>400786</v>
      </c>
      <c r="K16998" s="4">
        <v>400786</v>
      </c>
    </row>
    <row r="16999" spans="1:11" x14ac:dyDescent="0.35">
      <c r="A16999" t="s">
        <v>1509</v>
      </c>
      <c r="B16999" t="s">
        <v>2177</v>
      </c>
      <c r="C16999" t="s">
        <v>1898</v>
      </c>
      <c r="D16999" s="4">
        <v>22807</v>
      </c>
      <c r="I16999" s="4">
        <v>22807</v>
      </c>
      <c r="J16999" s="4">
        <v>22807</v>
      </c>
      <c r="K16999" s="4">
        <v>22807</v>
      </c>
    </row>
    <row r="17000" spans="1:11" x14ac:dyDescent="0.35">
      <c r="A17000" t="s">
        <v>1509</v>
      </c>
      <c r="B17000" t="s">
        <v>2166</v>
      </c>
      <c r="C17000" t="s">
        <v>1888</v>
      </c>
      <c r="H17000" s="4">
        <v>38400</v>
      </c>
      <c r="I17000" s="4">
        <v>38400</v>
      </c>
      <c r="J17000">
        <v>0</v>
      </c>
      <c r="K17000" s="4">
        <v>0</v>
      </c>
    </row>
    <row r="17001" spans="1:11" x14ac:dyDescent="0.35">
      <c r="A17001" t="s">
        <v>1509</v>
      </c>
      <c r="B17001" t="s">
        <v>2167</v>
      </c>
      <c r="C17001" t="s">
        <v>1889</v>
      </c>
      <c r="F17001" s="4">
        <v>42000</v>
      </c>
      <c r="I17001" s="4">
        <v>42000</v>
      </c>
      <c r="J17001">
        <v>0</v>
      </c>
      <c r="K17001" s="4">
        <v>0</v>
      </c>
    </row>
    <row r="17002" spans="1:11" x14ac:dyDescent="0.35">
      <c r="A17002" t="s">
        <v>1509</v>
      </c>
      <c r="B17002" t="s">
        <v>2168</v>
      </c>
      <c r="C17002" t="s">
        <v>1890</v>
      </c>
      <c r="F17002" s="4">
        <v>30000</v>
      </c>
      <c r="I17002" s="4">
        <v>30000</v>
      </c>
      <c r="J17002">
        <v>0</v>
      </c>
      <c r="K17002" s="4">
        <v>0</v>
      </c>
    </row>
    <row r="17003" spans="1:11" x14ac:dyDescent="0.35">
      <c r="A17003" t="s">
        <v>1509</v>
      </c>
      <c r="B17003" t="s">
        <v>2181</v>
      </c>
      <c r="C17003" t="s">
        <v>1902</v>
      </c>
      <c r="F17003" s="4">
        <v>75000</v>
      </c>
      <c r="I17003" s="4">
        <v>75000</v>
      </c>
      <c r="J17003">
        <v>0</v>
      </c>
      <c r="K17003" s="4">
        <v>0</v>
      </c>
    </row>
    <row r="17004" spans="1:11" x14ac:dyDescent="0.35">
      <c r="A17004" t="s">
        <v>1509</v>
      </c>
      <c r="B17004" t="s">
        <v>2169</v>
      </c>
      <c r="D17004" s="4">
        <v>22807</v>
      </c>
      <c r="F17004" s="4">
        <v>147000</v>
      </c>
      <c r="H17004" s="4">
        <v>38400</v>
      </c>
      <c r="I17004" s="4">
        <v>208207</v>
      </c>
      <c r="J17004" s="4">
        <v>22807</v>
      </c>
      <c r="K17004" s="4">
        <v>22807</v>
      </c>
    </row>
    <row r="17005" spans="1:11" x14ac:dyDescent="0.35">
      <c r="A17005" t="s">
        <v>1509</v>
      </c>
      <c r="B17005" t="s">
        <v>2170</v>
      </c>
      <c r="D17005" s="4">
        <v>11186601</v>
      </c>
      <c r="E17005" s="4">
        <v>1842112</v>
      </c>
      <c r="F17005" s="4">
        <v>2543654</v>
      </c>
      <c r="G17005" s="4">
        <v>193077</v>
      </c>
      <c r="H17005" s="4">
        <v>3831180</v>
      </c>
      <c r="I17005" s="4">
        <v>19596624</v>
      </c>
      <c r="J17005" s="4">
        <f>SUM(D17005,E17005)</f>
        <v>13028713</v>
      </c>
      <c r="K17005" s="4">
        <v>11186601</v>
      </c>
    </row>
    <row r="17006" spans="1:11" x14ac:dyDescent="0.35">
      <c r="A17006" t="s">
        <v>1512</v>
      </c>
      <c r="B17006" t="s">
        <v>2118</v>
      </c>
      <c r="C17006" t="s">
        <v>1843</v>
      </c>
      <c r="D17006" s="4">
        <v>8539258</v>
      </c>
      <c r="F17006" s="4">
        <v>4468800</v>
      </c>
      <c r="I17006" s="4">
        <v>13008058</v>
      </c>
      <c r="J17006" s="4">
        <v>8539258</v>
      </c>
      <c r="K17006" s="4">
        <v>8539258</v>
      </c>
    </row>
    <row r="17007" spans="1:11" x14ac:dyDescent="0.35">
      <c r="A17007" t="s">
        <v>1512</v>
      </c>
      <c r="B17007" t="s">
        <v>2119</v>
      </c>
      <c r="C17007" t="s">
        <v>1844</v>
      </c>
      <c r="D17007" s="4">
        <v>410460</v>
      </c>
      <c r="F17007" s="4">
        <v>333475</v>
      </c>
      <c r="H17007" s="4">
        <v>507689</v>
      </c>
      <c r="I17007" s="4">
        <v>1251624</v>
      </c>
      <c r="J17007" s="4">
        <v>410460</v>
      </c>
      <c r="K17007" s="4">
        <v>410460</v>
      </c>
    </row>
    <row r="17008" spans="1:11" x14ac:dyDescent="0.35">
      <c r="A17008" t="s">
        <v>1512</v>
      </c>
      <c r="B17008" t="s">
        <v>2120</v>
      </c>
      <c r="C17008" t="s">
        <v>1845</v>
      </c>
      <c r="D17008" s="4">
        <v>1041360</v>
      </c>
      <c r="I17008" s="4">
        <v>1041360</v>
      </c>
      <c r="J17008" s="4">
        <v>1041360</v>
      </c>
      <c r="K17008" s="4">
        <v>1041360</v>
      </c>
    </row>
    <row r="17009" spans="1:11" x14ac:dyDescent="0.35">
      <c r="A17009" t="s">
        <v>1512</v>
      </c>
      <c r="B17009" t="s">
        <v>2121</v>
      </c>
      <c r="D17009" s="4">
        <v>9991078</v>
      </c>
      <c r="F17009" s="4">
        <v>4802275</v>
      </c>
      <c r="H17009" s="4">
        <v>507689</v>
      </c>
      <c r="I17009" s="4">
        <v>15301042</v>
      </c>
      <c r="J17009" s="4">
        <v>9991078</v>
      </c>
      <c r="K17009" s="4">
        <v>9991078</v>
      </c>
    </row>
    <row r="17010" spans="1:11" x14ac:dyDescent="0.35">
      <c r="A17010" t="s">
        <v>1512</v>
      </c>
      <c r="B17010" t="s">
        <v>2122</v>
      </c>
      <c r="C17010" t="s">
        <v>1846</v>
      </c>
      <c r="D17010" s="4">
        <v>6565851</v>
      </c>
      <c r="I17010" s="4">
        <v>6565851</v>
      </c>
      <c r="J17010" s="4">
        <v>6565851</v>
      </c>
      <c r="K17010" s="4">
        <v>6565851</v>
      </c>
    </row>
    <row r="17011" spans="1:11" x14ac:dyDescent="0.35">
      <c r="A17011" t="s">
        <v>1512</v>
      </c>
      <c r="B17011" t="s">
        <v>2123</v>
      </c>
      <c r="C17011" t="s">
        <v>1847</v>
      </c>
      <c r="D17011" s="4">
        <v>3869127</v>
      </c>
      <c r="E17011" s="4">
        <v>1455401</v>
      </c>
      <c r="F17011" s="4">
        <v>499749</v>
      </c>
      <c r="I17011" s="4">
        <v>5824278</v>
      </c>
      <c r="J17011" s="4">
        <v>3869127</v>
      </c>
      <c r="K17011" s="4">
        <v>3869127</v>
      </c>
    </row>
    <row r="17012" spans="1:11" x14ac:dyDescent="0.35">
      <c r="A17012" t="s">
        <v>1512</v>
      </c>
      <c r="B17012" t="s">
        <v>2124</v>
      </c>
      <c r="C17012" t="s">
        <v>1848</v>
      </c>
      <c r="D17012" s="4">
        <v>42562</v>
      </c>
      <c r="I17012" s="4">
        <v>42562</v>
      </c>
      <c r="J17012" s="4">
        <v>42562</v>
      </c>
      <c r="K17012" s="4">
        <v>42562</v>
      </c>
    </row>
    <row r="17013" spans="1:11" x14ac:dyDescent="0.35">
      <c r="A17013" t="s">
        <v>1512</v>
      </c>
      <c r="B17013" t="s">
        <v>2125</v>
      </c>
      <c r="D17013" s="4">
        <v>10477540</v>
      </c>
      <c r="E17013" s="4">
        <v>1455401</v>
      </c>
      <c r="F17013" s="4">
        <v>499749</v>
      </c>
      <c r="I17013" s="4">
        <v>12432690</v>
      </c>
      <c r="J17013" s="4">
        <v>10477540</v>
      </c>
      <c r="K17013" s="4">
        <v>10477540</v>
      </c>
    </row>
    <row r="17014" spans="1:11" x14ac:dyDescent="0.35">
      <c r="A17014" t="s">
        <v>1512</v>
      </c>
      <c r="B17014" t="s">
        <v>2126</v>
      </c>
      <c r="C17014" t="s">
        <v>1850</v>
      </c>
      <c r="E17014" s="4">
        <v>1600000</v>
      </c>
      <c r="I17014" s="4">
        <v>1600000</v>
      </c>
      <c r="J17014">
        <v>0</v>
      </c>
      <c r="K17014" s="4">
        <v>0</v>
      </c>
    </row>
    <row r="17015" spans="1:11" x14ac:dyDescent="0.35">
      <c r="A17015" t="s">
        <v>1512</v>
      </c>
      <c r="B17015" t="s">
        <v>2127</v>
      </c>
      <c r="E17015" s="4">
        <v>1600000</v>
      </c>
      <c r="I17015" s="4">
        <v>1600000</v>
      </c>
      <c r="J17015">
        <v>0</v>
      </c>
      <c r="K17015" s="4">
        <v>0</v>
      </c>
    </row>
    <row r="17016" spans="1:11" x14ac:dyDescent="0.35">
      <c r="A17016" t="s">
        <v>1512</v>
      </c>
      <c r="B17016" t="s">
        <v>2128</v>
      </c>
      <c r="C17016" t="s">
        <v>1851</v>
      </c>
      <c r="F17016" s="4">
        <v>11426</v>
      </c>
      <c r="I17016" s="4">
        <v>11426</v>
      </c>
      <c r="J17016">
        <v>0</v>
      </c>
      <c r="K17016" s="4">
        <v>0</v>
      </c>
    </row>
    <row r="17017" spans="1:11" x14ac:dyDescent="0.35">
      <c r="A17017" t="s">
        <v>1512</v>
      </c>
      <c r="B17017" t="s">
        <v>2129</v>
      </c>
      <c r="C17017" t="s">
        <v>1852</v>
      </c>
      <c r="E17017" s="4">
        <v>9541</v>
      </c>
      <c r="H17017" s="4">
        <v>2726</v>
      </c>
      <c r="I17017" s="4">
        <v>12267</v>
      </c>
      <c r="J17017">
        <v>0</v>
      </c>
      <c r="K17017" s="4">
        <v>0</v>
      </c>
    </row>
    <row r="17018" spans="1:11" x14ac:dyDescent="0.35">
      <c r="A17018" t="s">
        <v>1512</v>
      </c>
      <c r="B17018" t="s">
        <v>2130</v>
      </c>
      <c r="C17018" t="s">
        <v>1853</v>
      </c>
      <c r="E17018" s="4">
        <v>770</v>
      </c>
      <c r="H17018" s="4">
        <v>13652</v>
      </c>
      <c r="I17018" s="4">
        <v>14422</v>
      </c>
      <c r="J17018">
        <v>0</v>
      </c>
      <c r="K17018" s="4">
        <v>0</v>
      </c>
    </row>
    <row r="17019" spans="1:11" x14ac:dyDescent="0.35">
      <c r="A17019" t="s">
        <v>1512</v>
      </c>
      <c r="B17019" t="s">
        <v>2172</v>
      </c>
      <c r="C17019" t="s">
        <v>1893</v>
      </c>
      <c r="D17019" s="4">
        <v>1195</v>
      </c>
      <c r="E17019" s="4">
        <v>3584</v>
      </c>
      <c r="H17019" s="4">
        <v>2389</v>
      </c>
      <c r="I17019" s="4">
        <v>7167</v>
      </c>
      <c r="J17019" s="4">
        <v>1195</v>
      </c>
      <c r="K17019" s="4">
        <v>1195</v>
      </c>
    </row>
    <row r="17020" spans="1:11" x14ac:dyDescent="0.35">
      <c r="A17020" t="s">
        <v>1512</v>
      </c>
      <c r="B17020" t="s">
        <v>2182</v>
      </c>
      <c r="C17020" t="s">
        <v>1903</v>
      </c>
      <c r="D17020" s="4">
        <v>4508</v>
      </c>
      <c r="I17020" s="4">
        <v>4508</v>
      </c>
      <c r="J17020" s="4">
        <v>4508</v>
      </c>
      <c r="K17020" s="4">
        <v>4508</v>
      </c>
    </row>
    <row r="17021" spans="1:11" x14ac:dyDescent="0.35">
      <c r="A17021" t="s">
        <v>1512</v>
      </c>
      <c r="B17021" t="s">
        <v>2131</v>
      </c>
      <c r="C17021" t="s">
        <v>1854</v>
      </c>
      <c r="D17021" s="4">
        <v>121650</v>
      </c>
      <c r="F17021" s="4">
        <v>100873</v>
      </c>
      <c r="H17021" s="4">
        <v>174847</v>
      </c>
      <c r="I17021" s="4">
        <v>397371</v>
      </c>
      <c r="J17021" s="4">
        <v>121650</v>
      </c>
      <c r="K17021" s="4">
        <v>121650</v>
      </c>
    </row>
    <row r="17022" spans="1:11" x14ac:dyDescent="0.35">
      <c r="A17022" t="s">
        <v>1512</v>
      </c>
      <c r="B17022" t="s">
        <v>2197</v>
      </c>
      <c r="C17022" t="s">
        <v>1919</v>
      </c>
      <c r="H17022" s="4">
        <v>1520997</v>
      </c>
      <c r="I17022" s="4">
        <v>1520997</v>
      </c>
      <c r="J17022">
        <v>0</v>
      </c>
      <c r="K17022" s="4">
        <v>0</v>
      </c>
    </row>
    <row r="17023" spans="1:11" x14ac:dyDescent="0.35">
      <c r="A17023" t="s">
        <v>1512</v>
      </c>
      <c r="B17023" t="s">
        <v>2200</v>
      </c>
      <c r="C17023" t="s">
        <v>1926</v>
      </c>
      <c r="H17023" s="4">
        <v>2276940</v>
      </c>
      <c r="I17023" s="4">
        <v>2276940</v>
      </c>
      <c r="J17023">
        <v>0</v>
      </c>
      <c r="K17023" s="4">
        <v>0</v>
      </c>
    </row>
    <row r="17024" spans="1:11" x14ac:dyDescent="0.35">
      <c r="A17024" t="s">
        <v>1512</v>
      </c>
      <c r="B17024" t="s">
        <v>2132</v>
      </c>
      <c r="C17024" t="s">
        <v>1855</v>
      </c>
      <c r="D17024" s="4">
        <v>4971</v>
      </c>
      <c r="F17024" s="4">
        <v>150849</v>
      </c>
      <c r="H17024" s="4">
        <v>305954</v>
      </c>
      <c r="I17024" s="4">
        <v>461774</v>
      </c>
      <c r="J17024" s="4">
        <v>4971</v>
      </c>
      <c r="K17024" s="4">
        <v>4971</v>
      </c>
    </row>
    <row r="17025" spans="1:11" x14ac:dyDescent="0.35">
      <c r="A17025" t="s">
        <v>1512</v>
      </c>
      <c r="B17025" t="s">
        <v>2133</v>
      </c>
      <c r="C17025" t="s">
        <v>1856</v>
      </c>
      <c r="I17025" s="4">
        <v>0</v>
      </c>
      <c r="J17025">
        <v>0</v>
      </c>
      <c r="K17025" s="4">
        <v>0</v>
      </c>
    </row>
    <row r="17026" spans="1:11" x14ac:dyDescent="0.35">
      <c r="A17026" t="s">
        <v>1512</v>
      </c>
      <c r="B17026" t="s">
        <v>2134</v>
      </c>
      <c r="C17026" t="s">
        <v>1857</v>
      </c>
      <c r="D17026" s="4">
        <v>14937</v>
      </c>
      <c r="H17026" s="4">
        <v>24443</v>
      </c>
      <c r="I17026" s="4">
        <v>39380</v>
      </c>
      <c r="J17026" s="4">
        <v>14937</v>
      </c>
      <c r="K17026" s="4">
        <v>14937</v>
      </c>
    </row>
    <row r="17027" spans="1:11" x14ac:dyDescent="0.35">
      <c r="A17027" t="s">
        <v>1512</v>
      </c>
      <c r="B17027" t="s">
        <v>2193</v>
      </c>
      <c r="C17027" t="s">
        <v>1914</v>
      </c>
      <c r="H17027" s="4">
        <v>45410</v>
      </c>
      <c r="I17027" s="4">
        <v>45410</v>
      </c>
      <c r="J17027">
        <v>0</v>
      </c>
      <c r="K17027" s="4">
        <v>0</v>
      </c>
    </row>
    <row r="17028" spans="1:11" x14ac:dyDescent="0.35">
      <c r="A17028" t="s">
        <v>1512</v>
      </c>
      <c r="B17028" t="s">
        <v>2135</v>
      </c>
      <c r="C17028" t="s">
        <v>1858</v>
      </c>
      <c r="D17028" s="4">
        <v>46757</v>
      </c>
      <c r="H17028" s="4">
        <v>25976</v>
      </c>
      <c r="I17028" s="4">
        <v>72733</v>
      </c>
      <c r="J17028" s="4">
        <v>46757</v>
      </c>
      <c r="K17028" s="4">
        <v>46757</v>
      </c>
    </row>
    <row r="17029" spans="1:11" x14ac:dyDescent="0.35">
      <c r="A17029" t="s">
        <v>1512</v>
      </c>
      <c r="B17029" t="s">
        <v>2136</v>
      </c>
      <c r="C17029" t="s">
        <v>1859</v>
      </c>
      <c r="D17029" s="4">
        <v>147217</v>
      </c>
      <c r="E17029" s="4">
        <v>3</v>
      </c>
      <c r="H17029" s="4">
        <v>261538</v>
      </c>
      <c r="I17029" s="4">
        <v>408758</v>
      </c>
      <c r="J17029" s="4">
        <v>147217</v>
      </c>
      <c r="K17029" s="4">
        <v>147217</v>
      </c>
    </row>
    <row r="17030" spans="1:11" x14ac:dyDescent="0.35">
      <c r="A17030" t="s">
        <v>1512</v>
      </c>
      <c r="B17030" t="s">
        <v>2137</v>
      </c>
      <c r="C17030" t="s">
        <v>1860</v>
      </c>
      <c r="D17030" s="4">
        <v>108703</v>
      </c>
      <c r="I17030" s="4">
        <v>108703</v>
      </c>
      <c r="J17030" s="4">
        <v>108703</v>
      </c>
      <c r="K17030" s="4">
        <v>108703</v>
      </c>
    </row>
    <row r="17031" spans="1:11" x14ac:dyDescent="0.35">
      <c r="A17031" t="s">
        <v>1512</v>
      </c>
      <c r="B17031" t="s">
        <v>2138</v>
      </c>
      <c r="C17031" t="s">
        <v>1861</v>
      </c>
      <c r="F17031" s="4">
        <v>78348</v>
      </c>
      <c r="I17031" s="4">
        <v>78348</v>
      </c>
      <c r="J17031">
        <v>0</v>
      </c>
      <c r="K17031" s="4">
        <v>0</v>
      </c>
    </row>
    <row r="17032" spans="1:11" x14ac:dyDescent="0.35">
      <c r="A17032" t="s">
        <v>1512</v>
      </c>
      <c r="B17032" t="s">
        <v>2139</v>
      </c>
      <c r="C17032" t="s">
        <v>1862</v>
      </c>
      <c r="D17032" s="4">
        <v>170929</v>
      </c>
      <c r="I17032" s="4">
        <v>170929</v>
      </c>
      <c r="J17032" s="4">
        <v>170929</v>
      </c>
      <c r="K17032" s="4">
        <v>170929</v>
      </c>
    </row>
    <row r="17033" spans="1:11" x14ac:dyDescent="0.35">
      <c r="A17033" t="s">
        <v>1512</v>
      </c>
      <c r="B17033" t="s">
        <v>2141</v>
      </c>
      <c r="D17033" s="4">
        <v>620866</v>
      </c>
      <c r="E17033" s="4">
        <v>13897</v>
      </c>
      <c r="F17033" s="4">
        <v>341497</v>
      </c>
      <c r="H17033" s="4">
        <v>4654872</v>
      </c>
      <c r="I17033" s="4">
        <v>5631132</v>
      </c>
      <c r="J17033" s="4">
        <v>620866</v>
      </c>
      <c r="K17033" s="4">
        <v>620866</v>
      </c>
    </row>
    <row r="17034" spans="1:11" x14ac:dyDescent="0.35">
      <c r="A17034" t="s">
        <v>1512</v>
      </c>
      <c r="B17034" t="s">
        <v>2143</v>
      </c>
      <c r="C17034" t="s">
        <v>1865</v>
      </c>
      <c r="E17034" s="4">
        <v>52867</v>
      </c>
      <c r="H17034" s="4">
        <v>31066</v>
      </c>
      <c r="I17034" s="4">
        <v>83933</v>
      </c>
      <c r="J17034">
        <v>0</v>
      </c>
      <c r="K17034" s="4">
        <v>0</v>
      </c>
    </row>
    <row r="17035" spans="1:11" x14ac:dyDescent="0.35">
      <c r="A17035" t="s">
        <v>1512</v>
      </c>
      <c r="B17035" t="s">
        <v>2144</v>
      </c>
      <c r="C17035" t="s">
        <v>1866</v>
      </c>
      <c r="I17035" s="4">
        <v>0</v>
      </c>
      <c r="J17035">
        <v>0</v>
      </c>
      <c r="K17035" s="4">
        <v>0</v>
      </c>
    </row>
    <row r="17036" spans="1:11" x14ac:dyDescent="0.35">
      <c r="A17036" t="s">
        <v>1512</v>
      </c>
      <c r="B17036" t="s">
        <v>2145</v>
      </c>
      <c r="C17036" t="s">
        <v>1867</v>
      </c>
      <c r="D17036" s="4">
        <v>1138000</v>
      </c>
      <c r="F17036" s="4">
        <v>4500</v>
      </c>
      <c r="H17036" s="4">
        <v>1098672</v>
      </c>
      <c r="I17036" s="4">
        <v>2241172</v>
      </c>
      <c r="J17036" s="4">
        <v>1138000</v>
      </c>
      <c r="K17036" s="4">
        <v>1138000</v>
      </c>
    </row>
    <row r="17037" spans="1:11" x14ac:dyDescent="0.35">
      <c r="A17037" t="s">
        <v>1512</v>
      </c>
      <c r="B17037" t="s">
        <v>2146</v>
      </c>
      <c r="C17037" t="s">
        <v>1868</v>
      </c>
      <c r="F17037" s="4">
        <v>50000</v>
      </c>
      <c r="H17037" s="4">
        <v>1521591</v>
      </c>
      <c r="I17037" s="4">
        <v>1571591</v>
      </c>
      <c r="J17037">
        <v>0</v>
      </c>
      <c r="K17037" s="4">
        <v>0</v>
      </c>
    </row>
    <row r="17038" spans="1:11" x14ac:dyDescent="0.35">
      <c r="A17038" t="s">
        <v>1512</v>
      </c>
      <c r="B17038" t="s">
        <v>2147</v>
      </c>
      <c r="C17038" t="s">
        <v>1869</v>
      </c>
      <c r="H17038" s="4">
        <v>867840</v>
      </c>
      <c r="I17038" s="4">
        <v>867840</v>
      </c>
      <c r="J17038">
        <v>0</v>
      </c>
      <c r="K17038" s="4">
        <v>0</v>
      </c>
    </row>
    <row r="17039" spans="1:11" x14ac:dyDescent="0.35">
      <c r="A17039" t="s">
        <v>1512</v>
      </c>
      <c r="B17039" t="s">
        <v>2148</v>
      </c>
      <c r="C17039" t="s">
        <v>1870</v>
      </c>
      <c r="E17039" s="4">
        <v>2217</v>
      </c>
      <c r="F17039" s="4">
        <v>1770678</v>
      </c>
      <c r="G17039" s="4">
        <v>55899</v>
      </c>
      <c r="H17039" s="4">
        <v>20173</v>
      </c>
      <c r="I17039" s="4">
        <v>1848967</v>
      </c>
      <c r="J17039">
        <v>0</v>
      </c>
      <c r="K17039" s="4">
        <v>0</v>
      </c>
    </row>
    <row r="17040" spans="1:11" x14ac:dyDescent="0.35">
      <c r="A17040" t="s">
        <v>1512</v>
      </c>
      <c r="B17040" t="s">
        <v>2150</v>
      </c>
      <c r="C17040" t="s">
        <v>1872</v>
      </c>
      <c r="D17040" s="4">
        <v>98000</v>
      </c>
      <c r="I17040" s="4">
        <v>98000</v>
      </c>
      <c r="J17040" s="4">
        <v>98000</v>
      </c>
      <c r="K17040" s="4">
        <v>98000</v>
      </c>
    </row>
    <row r="17041" spans="1:11" x14ac:dyDescent="0.35">
      <c r="A17041" t="s">
        <v>1512</v>
      </c>
      <c r="B17041" t="s">
        <v>2153</v>
      </c>
      <c r="C17041" t="s">
        <v>1875</v>
      </c>
      <c r="H17041" s="4">
        <v>6975</v>
      </c>
      <c r="I17041" s="4">
        <v>6975</v>
      </c>
      <c r="J17041">
        <v>0</v>
      </c>
      <c r="K17041" s="4">
        <v>0</v>
      </c>
    </row>
    <row r="17042" spans="1:11" x14ac:dyDescent="0.35">
      <c r="A17042" t="s">
        <v>1512</v>
      </c>
      <c r="B17042" t="s">
        <v>2154</v>
      </c>
      <c r="C17042" t="s">
        <v>1876</v>
      </c>
      <c r="D17042" s="4">
        <v>34751</v>
      </c>
      <c r="H17042" s="4">
        <v>134400</v>
      </c>
      <c r="I17042" s="4">
        <v>169151</v>
      </c>
      <c r="J17042" s="4">
        <v>34751</v>
      </c>
      <c r="K17042" s="4">
        <v>34751</v>
      </c>
    </row>
    <row r="17043" spans="1:11" x14ac:dyDescent="0.35">
      <c r="A17043" t="s">
        <v>1512</v>
      </c>
      <c r="B17043" t="s">
        <v>2155</v>
      </c>
      <c r="C17043" t="s">
        <v>1877</v>
      </c>
      <c r="E17043" s="4">
        <v>0</v>
      </c>
      <c r="I17043" s="4">
        <v>0</v>
      </c>
      <c r="J17043">
        <v>0</v>
      </c>
      <c r="K17043" s="4">
        <v>0</v>
      </c>
    </row>
    <row r="17044" spans="1:11" x14ac:dyDescent="0.35">
      <c r="A17044" t="s">
        <v>1512</v>
      </c>
      <c r="B17044" t="s">
        <v>2156</v>
      </c>
      <c r="D17044" s="4">
        <v>1270751</v>
      </c>
      <c r="E17044" s="4">
        <v>55084</v>
      </c>
      <c r="F17044" s="4">
        <v>1825178</v>
      </c>
      <c r="G17044" s="4">
        <v>55899</v>
      </c>
      <c r="H17044" s="4">
        <v>3680717</v>
      </c>
      <c r="I17044" s="4">
        <v>6887628</v>
      </c>
      <c r="J17044" s="4">
        <v>1270751</v>
      </c>
      <c r="K17044" s="4">
        <v>1270751</v>
      </c>
    </row>
    <row r="17045" spans="1:11" x14ac:dyDescent="0.35">
      <c r="A17045" t="s">
        <v>1512</v>
      </c>
      <c r="B17045" t="s">
        <v>2157</v>
      </c>
      <c r="C17045" t="s">
        <v>1879</v>
      </c>
      <c r="D17045" s="4">
        <v>73313</v>
      </c>
      <c r="I17045" s="4">
        <v>73313</v>
      </c>
      <c r="J17045" s="4">
        <v>73313</v>
      </c>
      <c r="K17045" s="4">
        <v>73313</v>
      </c>
    </row>
    <row r="17046" spans="1:11" x14ac:dyDescent="0.35">
      <c r="A17046" t="s">
        <v>1512</v>
      </c>
      <c r="B17046" t="s">
        <v>2176</v>
      </c>
      <c r="C17046" t="s">
        <v>1897</v>
      </c>
      <c r="D17046" s="4">
        <v>416</v>
      </c>
      <c r="I17046" s="4">
        <v>416</v>
      </c>
      <c r="J17046" s="4">
        <v>416</v>
      </c>
      <c r="K17046" s="4">
        <v>416</v>
      </c>
    </row>
    <row r="17047" spans="1:11" x14ac:dyDescent="0.35">
      <c r="A17047" t="s">
        <v>1512</v>
      </c>
      <c r="B17047" t="s">
        <v>2159</v>
      </c>
      <c r="C17047" t="s">
        <v>1881</v>
      </c>
      <c r="D17047" s="4">
        <v>177596</v>
      </c>
      <c r="I17047" s="4">
        <v>177596</v>
      </c>
      <c r="J17047" s="4">
        <v>177596</v>
      </c>
      <c r="K17047" s="4">
        <v>177596</v>
      </c>
    </row>
    <row r="17048" spans="1:11" x14ac:dyDescent="0.35">
      <c r="A17048" t="s">
        <v>1512</v>
      </c>
      <c r="B17048" t="s">
        <v>2179</v>
      </c>
      <c r="C17048" t="s">
        <v>1900</v>
      </c>
      <c r="D17048" s="4">
        <v>11209</v>
      </c>
      <c r="I17048" s="4">
        <v>11209</v>
      </c>
      <c r="J17048" s="4">
        <v>11209</v>
      </c>
      <c r="K17048" s="4">
        <v>11209</v>
      </c>
    </row>
    <row r="17049" spans="1:11" x14ac:dyDescent="0.35">
      <c r="A17049" t="s">
        <v>1512</v>
      </c>
      <c r="B17049" t="s">
        <v>2171</v>
      </c>
      <c r="C17049" t="s">
        <v>1892</v>
      </c>
      <c r="D17049" s="4">
        <v>4169</v>
      </c>
      <c r="I17049" s="4">
        <v>4169</v>
      </c>
      <c r="J17049" s="4">
        <v>4169</v>
      </c>
      <c r="K17049" s="4">
        <v>4169</v>
      </c>
    </row>
    <row r="17050" spans="1:11" x14ac:dyDescent="0.35">
      <c r="A17050" t="s">
        <v>1512</v>
      </c>
      <c r="B17050" t="s">
        <v>2163</v>
      </c>
      <c r="D17050" s="4">
        <v>266704</v>
      </c>
      <c r="I17050" s="4">
        <v>266704</v>
      </c>
      <c r="J17050" s="4">
        <v>266704</v>
      </c>
      <c r="K17050" s="4">
        <v>266704</v>
      </c>
    </row>
    <row r="17051" spans="1:11" x14ac:dyDescent="0.35">
      <c r="A17051" t="s">
        <v>1512</v>
      </c>
      <c r="B17051" t="s">
        <v>2166</v>
      </c>
      <c r="C17051" t="s">
        <v>1888</v>
      </c>
      <c r="H17051" s="4">
        <v>96000</v>
      </c>
      <c r="I17051" s="4">
        <v>96000</v>
      </c>
      <c r="J17051">
        <v>0</v>
      </c>
      <c r="K17051" s="4">
        <v>0</v>
      </c>
    </row>
    <row r="17052" spans="1:11" x14ac:dyDescent="0.35">
      <c r="A17052" t="s">
        <v>1512</v>
      </c>
      <c r="B17052" t="s">
        <v>2167</v>
      </c>
      <c r="C17052" t="s">
        <v>1889</v>
      </c>
      <c r="F17052" s="4">
        <v>42000</v>
      </c>
      <c r="I17052" s="4">
        <v>42000</v>
      </c>
      <c r="J17052">
        <v>0</v>
      </c>
      <c r="K17052" s="4">
        <v>0</v>
      </c>
    </row>
    <row r="17053" spans="1:11" x14ac:dyDescent="0.35">
      <c r="A17053" t="s">
        <v>1512</v>
      </c>
      <c r="B17053" t="s">
        <v>2168</v>
      </c>
      <c r="C17053" t="s">
        <v>1890</v>
      </c>
      <c r="F17053" s="4">
        <v>30000</v>
      </c>
      <c r="I17053" s="4">
        <v>30000</v>
      </c>
      <c r="J17053">
        <v>0</v>
      </c>
      <c r="K17053" s="4">
        <v>0</v>
      </c>
    </row>
    <row r="17054" spans="1:11" x14ac:dyDescent="0.35">
      <c r="A17054" t="s">
        <v>1512</v>
      </c>
      <c r="B17054" t="s">
        <v>2181</v>
      </c>
      <c r="C17054" t="s">
        <v>1902</v>
      </c>
      <c r="F17054" s="4">
        <v>75000</v>
      </c>
      <c r="I17054" s="4">
        <v>75000</v>
      </c>
      <c r="J17054">
        <v>0</v>
      </c>
      <c r="K17054" s="4">
        <v>0</v>
      </c>
    </row>
    <row r="17055" spans="1:11" x14ac:dyDescent="0.35">
      <c r="A17055" t="s">
        <v>1512</v>
      </c>
      <c r="B17055" t="s">
        <v>2169</v>
      </c>
      <c r="F17055" s="4">
        <v>147000</v>
      </c>
      <c r="H17055" s="4">
        <v>96000</v>
      </c>
      <c r="I17055" s="4">
        <v>243000</v>
      </c>
      <c r="J17055">
        <v>0</v>
      </c>
      <c r="K17055" s="4">
        <v>0</v>
      </c>
    </row>
    <row r="17056" spans="1:11" x14ac:dyDescent="0.35">
      <c r="A17056" t="s">
        <v>1512</v>
      </c>
      <c r="B17056" t="s">
        <v>2170</v>
      </c>
      <c r="D17056" s="4">
        <v>22626938</v>
      </c>
      <c r="E17056" s="4">
        <v>3124382</v>
      </c>
      <c r="F17056" s="4">
        <v>7615699</v>
      </c>
      <c r="G17056" s="4">
        <v>55899</v>
      </c>
      <c r="H17056" s="4">
        <v>8939278</v>
      </c>
      <c r="I17056" s="4">
        <v>42362196</v>
      </c>
      <c r="J17056" s="4">
        <f>SUM(D17056,E17056)</f>
        <v>25751320</v>
      </c>
      <c r="K17056" s="4">
        <v>22626938</v>
      </c>
    </row>
    <row r="17057" spans="1:11" x14ac:dyDescent="0.35">
      <c r="A17057" t="s">
        <v>1514</v>
      </c>
      <c r="B17057" t="s">
        <v>2118</v>
      </c>
      <c r="C17057" t="s">
        <v>1843</v>
      </c>
      <c r="D17057" s="4">
        <v>8173383</v>
      </c>
      <c r="F17057" s="4">
        <v>4708200</v>
      </c>
      <c r="I17057" s="4">
        <v>12881583</v>
      </c>
      <c r="J17057" s="4">
        <v>8173383</v>
      </c>
      <c r="K17057" s="4">
        <v>8173383</v>
      </c>
    </row>
    <row r="17058" spans="1:11" x14ac:dyDescent="0.35">
      <c r="A17058" t="s">
        <v>1514</v>
      </c>
      <c r="B17058" t="s">
        <v>2119</v>
      </c>
      <c r="C17058" t="s">
        <v>1844</v>
      </c>
      <c r="D17058" s="4">
        <v>908327</v>
      </c>
      <c r="E17058" s="4">
        <v>256486</v>
      </c>
      <c r="F17058" s="4">
        <v>125432</v>
      </c>
      <c r="H17058" s="4">
        <v>104400</v>
      </c>
      <c r="I17058" s="4">
        <v>1394645</v>
      </c>
      <c r="J17058" s="4">
        <v>908327</v>
      </c>
      <c r="K17058" s="4">
        <v>908327</v>
      </c>
    </row>
    <row r="17059" spans="1:11" x14ac:dyDescent="0.35">
      <c r="A17059" t="s">
        <v>1514</v>
      </c>
      <c r="B17059" t="s">
        <v>2120</v>
      </c>
      <c r="C17059" t="s">
        <v>1845</v>
      </c>
      <c r="D17059" s="4">
        <v>832727</v>
      </c>
      <c r="I17059" s="4">
        <v>832727</v>
      </c>
      <c r="J17059" s="4">
        <v>832727</v>
      </c>
      <c r="K17059" s="4">
        <v>832727</v>
      </c>
    </row>
    <row r="17060" spans="1:11" x14ac:dyDescent="0.35">
      <c r="A17060" t="s">
        <v>1514</v>
      </c>
      <c r="B17060" t="s">
        <v>2121</v>
      </c>
      <c r="D17060" s="4">
        <v>9914438</v>
      </c>
      <c r="E17060" s="4">
        <v>256486</v>
      </c>
      <c r="F17060" s="4">
        <v>4833632</v>
      </c>
      <c r="H17060" s="4">
        <v>104400</v>
      </c>
      <c r="I17060" s="4">
        <v>15108955</v>
      </c>
      <c r="J17060" s="4">
        <v>9914438</v>
      </c>
      <c r="K17060" s="4">
        <v>9914438</v>
      </c>
    </row>
    <row r="17061" spans="1:11" x14ac:dyDescent="0.35">
      <c r="A17061" t="s">
        <v>1514</v>
      </c>
      <c r="B17061" t="s">
        <v>2122</v>
      </c>
      <c r="C17061" t="s">
        <v>1846</v>
      </c>
      <c r="D17061" s="4">
        <v>5915139</v>
      </c>
      <c r="I17061" s="4">
        <v>5915139</v>
      </c>
      <c r="J17061" s="4">
        <v>5915139</v>
      </c>
      <c r="K17061" s="4">
        <v>5915139</v>
      </c>
    </row>
    <row r="17062" spans="1:11" x14ac:dyDescent="0.35">
      <c r="A17062" t="s">
        <v>1514</v>
      </c>
      <c r="B17062" t="s">
        <v>2123</v>
      </c>
      <c r="C17062" t="s">
        <v>1847</v>
      </c>
      <c r="D17062" s="4">
        <v>3820746</v>
      </c>
      <c r="F17062" s="4">
        <v>405405</v>
      </c>
      <c r="I17062" s="4">
        <v>4226152</v>
      </c>
      <c r="J17062" s="4">
        <v>3820746</v>
      </c>
      <c r="K17062" s="4">
        <v>3820746</v>
      </c>
    </row>
    <row r="17063" spans="1:11" x14ac:dyDescent="0.35">
      <c r="A17063" t="s">
        <v>1514</v>
      </c>
      <c r="B17063" t="s">
        <v>2124</v>
      </c>
      <c r="C17063" t="s">
        <v>1848</v>
      </c>
      <c r="D17063" s="4">
        <v>2905</v>
      </c>
      <c r="I17063" s="4">
        <v>2905</v>
      </c>
      <c r="J17063" s="4">
        <v>2905</v>
      </c>
      <c r="K17063" s="4">
        <v>2905</v>
      </c>
    </row>
    <row r="17064" spans="1:11" x14ac:dyDescent="0.35">
      <c r="A17064" t="s">
        <v>1514</v>
      </c>
      <c r="B17064" t="s">
        <v>2125</v>
      </c>
      <c r="D17064" s="4">
        <v>9738791</v>
      </c>
      <c r="F17064" s="4">
        <v>405405</v>
      </c>
      <c r="I17064" s="4">
        <v>10144196</v>
      </c>
      <c r="J17064" s="4">
        <v>9738791</v>
      </c>
      <c r="K17064" s="4">
        <v>9738791</v>
      </c>
    </row>
    <row r="17065" spans="1:11" x14ac:dyDescent="0.35">
      <c r="A17065" t="s">
        <v>1514</v>
      </c>
      <c r="B17065" t="s">
        <v>2126</v>
      </c>
      <c r="C17065" t="s">
        <v>1850</v>
      </c>
      <c r="E17065" s="4">
        <v>1600000</v>
      </c>
      <c r="I17065" s="4">
        <v>1600000</v>
      </c>
      <c r="J17065">
        <v>0</v>
      </c>
      <c r="K17065" s="4">
        <v>0</v>
      </c>
    </row>
    <row r="17066" spans="1:11" x14ac:dyDescent="0.35">
      <c r="A17066" t="s">
        <v>1514</v>
      </c>
      <c r="B17066" t="s">
        <v>2127</v>
      </c>
      <c r="E17066" s="4">
        <v>1600000</v>
      </c>
      <c r="I17066" s="4">
        <v>1600000</v>
      </c>
      <c r="J17066">
        <v>0</v>
      </c>
      <c r="K17066" s="4">
        <v>0</v>
      </c>
    </row>
    <row r="17067" spans="1:11" x14ac:dyDescent="0.35">
      <c r="A17067" t="s">
        <v>1514</v>
      </c>
      <c r="B17067" t="s">
        <v>2128</v>
      </c>
      <c r="C17067" t="s">
        <v>1851</v>
      </c>
      <c r="D17067" s="4">
        <v>207296</v>
      </c>
      <c r="I17067" s="4">
        <v>207296</v>
      </c>
      <c r="J17067" s="4">
        <v>207296</v>
      </c>
      <c r="K17067" s="4">
        <v>207296</v>
      </c>
    </row>
    <row r="17068" spans="1:11" x14ac:dyDescent="0.35">
      <c r="A17068" t="s">
        <v>1514</v>
      </c>
      <c r="B17068" t="s">
        <v>2130</v>
      </c>
      <c r="C17068" t="s">
        <v>1853</v>
      </c>
      <c r="D17068" s="4">
        <v>2309</v>
      </c>
      <c r="I17068" s="4">
        <v>2309</v>
      </c>
      <c r="J17068" s="4">
        <v>2309</v>
      </c>
      <c r="K17068" s="4">
        <v>2309</v>
      </c>
    </row>
    <row r="17069" spans="1:11" x14ac:dyDescent="0.35">
      <c r="A17069" t="s">
        <v>1514</v>
      </c>
      <c r="B17069" t="s">
        <v>2131</v>
      </c>
      <c r="C17069" t="s">
        <v>1854</v>
      </c>
      <c r="D17069" s="4">
        <v>46073</v>
      </c>
      <c r="F17069" s="4">
        <v>161397</v>
      </c>
      <c r="I17069" s="4">
        <v>207470</v>
      </c>
      <c r="J17069" s="4">
        <v>46073</v>
      </c>
      <c r="K17069" s="4">
        <v>46073</v>
      </c>
    </row>
    <row r="17070" spans="1:11" x14ac:dyDescent="0.35">
      <c r="A17070" t="s">
        <v>1514</v>
      </c>
      <c r="B17070" t="s">
        <v>2132</v>
      </c>
      <c r="C17070" t="s">
        <v>1855</v>
      </c>
      <c r="D17070" s="4">
        <v>257081</v>
      </c>
      <c r="E17070" s="4">
        <v>105203</v>
      </c>
      <c r="H17070" s="4">
        <v>8240</v>
      </c>
      <c r="I17070" s="4">
        <v>370524</v>
      </c>
      <c r="J17070" s="4">
        <v>257081</v>
      </c>
      <c r="K17070" s="4">
        <v>257081</v>
      </c>
    </row>
    <row r="17071" spans="1:11" x14ac:dyDescent="0.35">
      <c r="A17071" t="s">
        <v>1514</v>
      </c>
      <c r="B17071" t="s">
        <v>2133</v>
      </c>
      <c r="C17071" t="s">
        <v>1856</v>
      </c>
      <c r="I17071" s="4">
        <v>0</v>
      </c>
      <c r="J17071">
        <v>0</v>
      </c>
      <c r="K17071" s="4">
        <v>0</v>
      </c>
    </row>
    <row r="17072" spans="1:11" x14ac:dyDescent="0.35">
      <c r="A17072" t="s">
        <v>1514</v>
      </c>
      <c r="B17072" t="s">
        <v>2134</v>
      </c>
      <c r="C17072" t="s">
        <v>1857</v>
      </c>
      <c r="D17072" s="4">
        <v>18332</v>
      </c>
      <c r="I17072" s="4">
        <v>18332</v>
      </c>
      <c r="J17072" s="4">
        <v>18332</v>
      </c>
      <c r="K17072" s="4">
        <v>18332</v>
      </c>
    </row>
    <row r="17073" spans="1:11" x14ac:dyDescent="0.35">
      <c r="A17073" t="s">
        <v>1514</v>
      </c>
      <c r="B17073" t="s">
        <v>2189</v>
      </c>
      <c r="C17073" t="s">
        <v>1910</v>
      </c>
      <c r="D17073" s="4">
        <v>433</v>
      </c>
      <c r="I17073" s="4">
        <v>433</v>
      </c>
      <c r="J17073" s="4">
        <v>433</v>
      </c>
      <c r="K17073" s="4">
        <v>433</v>
      </c>
    </row>
    <row r="17074" spans="1:11" x14ac:dyDescent="0.35">
      <c r="A17074" t="s">
        <v>1514</v>
      </c>
      <c r="B17074" t="s">
        <v>2135</v>
      </c>
      <c r="C17074" t="s">
        <v>1858</v>
      </c>
      <c r="E17074" s="4">
        <v>31933</v>
      </c>
      <c r="I17074" s="4">
        <v>31933</v>
      </c>
      <c r="J17074">
        <v>0</v>
      </c>
      <c r="K17074" s="4">
        <v>0</v>
      </c>
    </row>
    <row r="17075" spans="1:11" x14ac:dyDescent="0.35">
      <c r="A17075" t="s">
        <v>1514</v>
      </c>
      <c r="B17075" t="s">
        <v>2136</v>
      </c>
      <c r="C17075" t="s">
        <v>1859</v>
      </c>
      <c r="D17075" s="4">
        <v>100000</v>
      </c>
      <c r="F17075" s="4">
        <v>3</v>
      </c>
      <c r="H17075" s="4">
        <v>175000</v>
      </c>
      <c r="I17075" s="4">
        <v>275003</v>
      </c>
      <c r="J17075" s="4">
        <v>100000</v>
      </c>
      <c r="K17075" s="4">
        <v>100000</v>
      </c>
    </row>
    <row r="17076" spans="1:11" x14ac:dyDescent="0.35">
      <c r="A17076" t="s">
        <v>1514</v>
      </c>
      <c r="B17076" t="s">
        <v>2137</v>
      </c>
      <c r="C17076" t="s">
        <v>1860</v>
      </c>
      <c r="D17076" s="4">
        <v>108703</v>
      </c>
      <c r="I17076" s="4">
        <v>108703</v>
      </c>
      <c r="J17076" s="4">
        <v>108703</v>
      </c>
      <c r="K17076" s="4">
        <v>108703</v>
      </c>
    </row>
    <row r="17077" spans="1:11" x14ac:dyDescent="0.35">
      <c r="A17077" t="s">
        <v>1514</v>
      </c>
      <c r="B17077" t="s">
        <v>2138</v>
      </c>
      <c r="C17077" t="s">
        <v>1861</v>
      </c>
      <c r="D17077" s="4">
        <v>62026</v>
      </c>
      <c r="I17077" s="4">
        <v>62026</v>
      </c>
      <c r="J17077" s="4">
        <v>62026</v>
      </c>
      <c r="K17077" s="4">
        <v>62026</v>
      </c>
    </row>
    <row r="17078" spans="1:11" x14ac:dyDescent="0.35">
      <c r="A17078" t="s">
        <v>1514</v>
      </c>
      <c r="B17078" t="s">
        <v>2139</v>
      </c>
      <c r="C17078" t="s">
        <v>1862</v>
      </c>
      <c r="D17078" s="4">
        <v>170929</v>
      </c>
      <c r="I17078" s="4">
        <v>170929</v>
      </c>
      <c r="J17078" s="4">
        <v>170929</v>
      </c>
      <c r="K17078" s="4">
        <v>170929</v>
      </c>
    </row>
    <row r="17079" spans="1:11" x14ac:dyDescent="0.35">
      <c r="A17079" t="s">
        <v>1514</v>
      </c>
      <c r="B17079" t="s">
        <v>2141</v>
      </c>
      <c r="D17079" s="4">
        <v>973180</v>
      </c>
      <c r="E17079" s="4">
        <v>137136</v>
      </c>
      <c r="F17079" s="4">
        <v>161401</v>
      </c>
      <c r="H17079" s="4">
        <v>183240</v>
      </c>
      <c r="I17079" s="4">
        <v>1454956</v>
      </c>
      <c r="J17079" s="4">
        <v>973180</v>
      </c>
      <c r="K17079" s="4">
        <v>973180</v>
      </c>
    </row>
    <row r="17080" spans="1:11" x14ac:dyDescent="0.35">
      <c r="A17080" t="s">
        <v>1514</v>
      </c>
      <c r="B17080" t="s">
        <v>2143</v>
      </c>
      <c r="C17080" t="s">
        <v>1865</v>
      </c>
      <c r="E17080" s="4">
        <v>52867</v>
      </c>
      <c r="I17080" s="4">
        <v>52867</v>
      </c>
      <c r="J17080">
        <v>0</v>
      </c>
      <c r="K17080" s="4">
        <v>0</v>
      </c>
    </row>
    <row r="17081" spans="1:11" x14ac:dyDescent="0.35">
      <c r="A17081" t="s">
        <v>1514</v>
      </c>
      <c r="B17081" t="s">
        <v>2144</v>
      </c>
      <c r="C17081" t="s">
        <v>1866</v>
      </c>
      <c r="I17081" s="4">
        <v>0</v>
      </c>
      <c r="J17081">
        <v>0</v>
      </c>
      <c r="K17081" s="4">
        <v>0</v>
      </c>
    </row>
    <row r="17082" spans="1:11" x14ac:dyDescent="0.35">
      <c r="A17082" t="s">
        <v>1514</v>
      </c>
      <c r="B17082" t="s">
        <v>2145</v>
      </c>
      <c r="C17082" t="s">
        <v>1867</v>
      </c>
      <c r="D17082" s="4">
        <v>808393</v>
      </c>
      <c r="E17082" s="4">
        <v>69531</v>
      </c>
      <c r="F17082" s="4">
        <v>4500</v>
      </c>
      <c r="G17082" s="4">
        <v>100000</v>
      </c>
      <c r="H17082" s="4">
        <v>828976</v>
      </c>
      <c r="I17082" s="4">
        <v>1811400</v>
      </c>
      <c r="J17082" s="4">
        <v>808393</v>
      </c>
      <c r="K17082" s="4">
        <v>808393</v>
      </c>
    </row>
    <row r="17083" spans="1:11" x14ac:dyDescent="0.35">
      <c r="A17083" t="s">
        <v>1514</v>
      </c>
      <c r="B17083" t="s">
        <v>2146</v>
      </c>
      <c r="C17083" t="s">
        <v>1868</v>
      </c>
      <c r="D17083" s="4">
        <v>280</v>
      </c>
      <c r="H17083" s="4">
        <v>1378345</v>
      </c>
      <c r="I17083" s="4">
        <v>1378625</v>
      </c>
      <c r="J17083" s="4">
        <v>280</v>
      </c>
      <c r="K17083" s="4">
        <v>280</v>
      </c>
    </row>
    <row r="17084" spans="1:11" x14ac:dyDescent="0.35">
      <c r="A17084" t="s">
        <v>1514</v>
      </c>
      <c r="B17084" t="s">
        <v>2173</v>
      </c>
      <c r="C17084" t="s">
        <v>1894</v>
      </c>
      <c r="D17084" s="4">
        <v>2872</v>
      </c>
      <c r="I17084" s="4">
        <v>2872</v>
      </c>
      <c r="J17084" s="4">
        <v>2872</v>
      </c>
      <c r="K17084" s="4">
        <v>2872</v>
      </c>
    </row>
    <row r="17085" spans="1:11" x14ac:dyDescent="0.35">
      <c r="A17085" t="s">
        <v>1514</v>
      </c>
      <c r="B17085" t="s">
        <v>2147</v>
      </c>
      <c r="C17085" t="s">
        <v>1869</v>
      </c>
      <c r="H17085" s="4">
        <v>528000</v>
      </c>
      <c r="I17085" s="4">
        <v>528000</v>
      </c>
      <c r="J17085">
        <v>0</v>
      </c>
      <c r="K17085" s="4">
        <v>0</v>
      </c>
    </row>
    <row r="17086" spans="1:11" x14ac:dyDescent="0.35">
      <c r="A17086" t="s">
        <v>1514</v>
      </c>
      <c r="B17086" t="s">
        <v>2148</v>
      </c>
      <c r="C17086" t="s">
        <v>1870</v>
      </c>
      <c r="D17086" s="4">
        <v>9180</v>
      </c>
      <c r="F17086" s="4">
        <v>1377194</v>
      </c>
      <c r="H17086" s="4">
        <v>32000</v>
      </c>
      <c r="I17086" s="4">
        <v>1418374</v>
      </c>
      <c r="J17086" s="4">
        <v>9180</v>
      </c>
      <c r="K17086" s="4">
        <v>9180</v>
      </c>
    </row>
    <row r="17087" spans="1:11" x14ac:dyDescent="0.35">
      <c r="A17087" t="s">
        <v>1514</v>
      </c>
      <c r="B17087" t="s">
        <v>2150</v>
      </c>
      <c r="C17087" t="s">
        <v>1872</v>
      </c>
      <c r="D17087" s="4">
        <v>98000</v>
      </c>
      <c r="I17087" s="4">
        <v>98000</v>
      </c>
      <c r="J17087" s="4">
        <v>98000</v>
      </c>
      <c r="K17087" s="4">
        <v>98000</v>
      </c>
    </row>
    <row r="17088" spans="1:11" x14ac:dyDescent="0.35">
      <c r="A17088" t="s">
        <v>1514</v>
      </c>
      <c r="B17088" t="s">
        <v>2153</v>
      </c>
      <c r="C17088" t="s">
        <v>1875</v>
      </c>
      <c r="D17088" s="4">
        <v>0</v>
      </c>
      <c r="H17088" s="4">
        <v>6975</v>
      </c>
      <c r="I17088" s="4">
        <v>6975</v>
      </c>
      <c r="J17088" s="4">
        <v>0</v>
      </c>
      <c r="K17088" s="4">
        <v>0</v>
      </c>
    </row>
    <row r="17089" spans="1:11" x14ac:dyDescent="0.35">
      <c r="A17089" t="s">
        <v>1514</v>
      </c>
      <c r="B17089" t="s">
        <v>2154</v>
      </c>
      <c r="C17089" t="s">
        <v>1876</v>
      </c>
      <c r="D17089" s="4">
        <v>1024</v>
      </c>
      <c r="H17089" s="4">
        <v>33600</v>
      </c>
      <c r="I17089" s="4">
        <v>34624</v>
      </c>
      <c r="J17089" s="4">
        <v>1024</v>
      </c>
      <c r="K17089" s="4">
        <v>1024</v>
      </c>
    </row>
    <row r="17090" spans="1:11" x14ac:dyDescent="0.35">
      <c r="A17090" t="s">
        <v>1514</v>
      </c>
      <c r="B17090" t="s">
        <v>2155</v>
      </c>
      <c r="C17090" t="s">
        <v>1877</v>
      </c>
      <c r="D17090" s="4">
        <v>6869</v>
      </c>
      <c r="I17090" s="4">
        <v>6869</v>
      </c>
      <c r="J17090" s="4">
        <v>6869</v>
      </c>
      <c r="K17090" s="4">
        <v>6869</v>
      </c>
    </row>
    <row r="17091" spans="1:11" x14ac:dyDescent="0.35">
      <c r="A17091" t="s">
        <v>1514</v>
      </c>
      <c r="B17091" t="s">
        <v>2156</v>
      </c>
      <c r="D17091" s="4">
        <v>926618</v>
      </c>
      <c r="E17091" s="4">
        <v>122398</v>
      </c>
      <c r="F17091" s="4">
        <v>1381694</v>
      </c>
      <c r="G17091" s="4">
        <v>100000</v>
      </c>
      <c r="H17091" s="4">
        <v>2807896</v>
      </c>
      <c r="I17091" s="4">
        <v>5338606</v>
      </c>
      <c r="J17091" s="4">
        <v>926618</v>
      </c>
      <c r="K17091" s="4">
        <v>926618</v>
      </c>
    </row>
    <row r="17092" spans="1:11" x14ac:dyDescent="0.35">
      <c r="A17092" t="s">
        <v>1514</v>
      </c>
      <c r="B17092" t="s">
        <v>2157</v>
      </c>
      <c r="C17092" t="s">
        <v>1879</v>
      </c>
      <c r="D17092" s="4">
        <v>155875</v>
      </c>
      <c r="I17092" s="4">
        <v>155875</v>
      </c>
      <c r="J17092" s="4">
        <v>155875</v>
      </c>
      <c r="K17092" s="4">
        <v>155875</v>
      </c>
    </row>
    <row r="17093" spans="1:11" x14ac:dyDescent="0.35">
      <c r="A17093" t="s">
        <v>1514</v>
      </c>
      <c r="B17093" t="s">
        <v>2176</v>
      </c>
      <c r="C17093" t="s">
        <v>1897</v>
      </c>
      <c r="D17093" s="4">
        <v>2139</v>
      </c>
      <c r="I17093" s="4">
        <v>2139</v>
      </c>
      <c r="J17093" s="4">
        <v>2139</v>
      </c>
      <c r="K17093" s="4">
        <v>2139</v>
      </c>
    </row>
    <row r="17094" spans="1:11" x14ac:dyDescent="0.35">
      <c r="A17094" t="s">
        <v>1514</v>
      </c>
      <c r="B17094" t="s">
        <v>2159</v>
      </c>
      <c r="C17094" t="s">
        <v>1881</v>
      </c>
      <c r="D17094" s="4">
        <v>245072</v>
      </c>
      <c r="I17094" s="4">
        <v>245072</v>
      </c>
      <c r="J17094" s="4">
        <v>245072</v>
      </c>
      <c r="K17094" s="4">
        <v>245072</v>
      </c>
    </row>
    <row r="17095" spans="1:11" x14ac:dyDescent="0.35">
      <c r="A17095" t="s">
        <v>1514</v>
      </c>
      <c r="B17095" t="s">
        <v>2174</v>
      </c>
      <c r="C17095" t="s">
        <v>1895</v>
      </c>
      <c r="D17095" s="4">
        <v>142440</v>
      </c>
      <c r="I17095" s="4">
        <v>142440</v>
      </c>
      <c r="J17095" s="4">
        <v>142440</v>
      </c>
      <c r="K17095" s="4">
        <v>142440</v>
      </c>
    </row>
    <row r="17096" spans="1:11" x14ac:dyDescent="0.35">
      <c r="A17096" t="s">
        <v>1514</v>
      </c>
      <c r="B17096" t="s">
        <v>2160</v>
      </c>
      <c r="C17096" t="s">
        <v>1882</v>
      </c>
      <c r="E17096" s="4">
        <v>101236</v>
      </c>
      <c r="I17096" s="4">
        <v>101236</v>
      </c>
      <c r="J17096">
        <v>0</v>
      </c>
      <c r="K17096" s="4">
        <v>0</v>
      </c>
    </row>
    <row r="17097" spans="1:11" x14ac:dyDescent="0.35">
      <c r="A17097" t="s">
        <v>1514</v>
      </c>
      <c r="B17097" t="s">
        <v>2171</v>
      </c>
      <c r="C17097" t="s">
        <v>1892</v>
      </c>
      <c r="D17097" s="4">
        <v>3424</v>
      </c>
      <c r="I17097" s="4">
        <v>3424</v>
      </c>
      <c r="J17097" s="4">
        <v>3424</v>
      </c>
      <c r="K17097" s="4">
        <v>3424</v>
      </c>
    </row>
    <row r="17098" spans="1:11" x14ac:dyDescent="0.35">
      <c r="A17098" t="s">
        <v>1514</v>
      </c>
      <c r="B17098" t="s">
        <v>2162</v>
      </c>
      <c r="C17098" t="s">
        <v>1884</v>
      </c>
      <c r="D17098" s="4">
        <v>16330</v>
      </c>
      <c r="I17098" s="4">
        <v>16330</v>
      </c>
      <c r="J17098" s="4">
        <v>16330</v>
      </c>
      <c r="K17098" s="4">
        <v>16330</v>
      </c>
    </row>
    <row r="17099" spans="1:11" x14ac:dyDescent="0.35">
      <c r="A17099" t="s">
        <v>1514</v>
      </c>
      <c r="B17099" t="s">
        <v>2163</v>
      </c>
      <c r="D17099" s="4">
        <v>565280</v>
      </c>
      <c r="E17099" s="4">
        <v>101236</v>
      </c>
      <c r="I17099" s="4">
        <v>666515</v>
      </c>
      <c r="J17099" s="4">
        <v>565280</v>
      </c>
      <c r="K17099" s="4">
        <v>565280</v>
      </c>
    </row>
    <row r="17100" spans="1:11" x14ac:dyDescent="0.35">
      <c r="A17100" t="s">
        <v>1514</v>
      </c>
      <c r="B17100" t="s">
        <v>2164</v>
      </c>
      <c r="C17100" t="s">
        <v>1886</v>
      </c>
      <c r="F17100" s="4">
        <v>23566</v>
      </c>
      <c r="I17100" s="4">
        <v>23566</v>
      </c>
      <c r="J17100">
        <v>0</v>
      </c>
      <c r="K17100" s="4">
        <v>0</v>
      </c>
    </row>
    <row r="17101" spans="1:11" x14ac:dyDescent="0.35">
      <c r="A17101" t="s">
        <v>1514</v>
      </c>
      <c r="B17101" t="s">
        <v>2165</v>
      </c>
      <c r="F17101" s="4">
        <v>23566</v>
      </c>
      <c r="I17101" s="4">
        <v>23566</v>
      </c>
      <c r="J17101">
        <v>0</v>
      </c>
      <c r="K17101" s="4">
        <v>0</v>
      </c>
    </row>
    <row r="17102" spans="1:11" x14ac:dyDescent="0.35">
      <c r="A17102" t="s">
        <v>1514</v>
      </c>
      <c r="B17102" t="s">
        <v>2177</v>
      </c>
      <c r="C17102" t="s">
        <v>1898</v>
      </c>
      <c r="D17102" s="4">
        <v>7602</v>
      </c>
      <c r="I17102" s="4">
        <v>7602</v>
      </c>
      <c r="J17102" s="4">
        <v>7602</v>
      </c>
      <c r="K17102" s="4">
        <v>7602</v>
      </c>
    </row>
    <row r="17103" spans="1:11" x14ac:dyDescent="0.35">
      <c r="A17103" t="s">
        <v>1514</v>
      </c>
      <c r="B17103" t="s">
        <v>2166</v>
      </c>
      <c r="C17103" t="s">
        <v>1888</v>
      </c>
      <c r="H17103" s="4">
        <v>144000</v>
      </c>
      <c r="I17103" s="4">
        <v>144000</v>
      </c>
      <c r="J17103">
        <v>0</v>
      </c>
      <c r="K17103" s="4">
        <v>0</v>
      </c>
    </row>
    <row r="17104" spans="1:11" x14ac:dyDescent="0.35">
      <c r="A17104" t="s">
        <v>1514</v>
      </c>
      <c r="B17104" t="s">
        <v>2167</v>
      </c>
      <c r="C17104" t="s">
        <v>1889</v>
      </c>
      <c r="F17104" s="4">
        <v>105000</v>
      </c>
      <c r="I17104" s="4">
        <v>105000</v>
      </c>
      <c r="J17104">
        <v>0</v>
      </c>
      <c r="K17104" s="4">
        <v>0</v>
      </c>
    </row>
    <row r="17105" spans="1:11" x14ac:dyDescent="0.35">
      <c r="A17105" t="s">
        <v>1514</v>
      </c>
      <c r="B17105" t="s">
        <v>2168</v>
      </c>
      <c r="C17105" t="s">
        <v>1890</v>
      </c>
      <c r="F17105" s="4">
        <v>75000</v>
      </c>
      <c r="I17105" s="4">
        <v>75000</v>
      </c>
      <c r="J17105">
        <v>0</v>
      </c>
      <c r="K17105" s="4">
        <v>0</v>
      </c>
    </row>
    <row r="17106" spans="1:11" x14ac:dyDescent="0.35">
      <c r="A17106" t="s">
        <v>1514</v>
      </c>
      <c r="B17106" t="s">
        <v>2181</v>
      </c>
      <c r="C17106" t="s">
        <v>1902</v>
      </c>
      <c r="F17106" s="4">
        <v>150000</v>
      </c>
      <c r="I17106" s="4">
        <v>150000</v>
      </c>
      <c r="J17106">
        <v>0</v>
      </c>
      <c r="K17106" s="4">
        <v>0</v>
      </c>
    </row>
    <row r="17107" spans="1:11" x14ac:dyDescent="0.35">
      <c r="A17107" t="s">
        <v>1514</v>
      </c>
      <c r="B17107" t="s">
        <v>2169</v>
      </c>
      <c r="D17107" s="4">
        <v>7602</v>
      </c>
      <c r="F17107" s="4">
        <v>330000</v>
      </c>
      <c r="H17107" s="4">
        <v>144000</v>
      </c>
      <c r="I17107" s="4">
        <v>481602</v>
      </c>
      <c r="J17107" s="4">
        <v>7602</v>
      </c>
      <c r="K17107" s="4">
        <v>7602</v>
      </c>
    </row>
    <row r="17108" spans="1:11" x14ac:dyDescent="0.35">
      <c r="A17108" t="s">
        <v>1514</v>
      </c>
      <c r="B17108" t="s">
        <v>2170</v>
      </c>
      <c r="D17108" s="4">
        <v>22125908</v>
      </c>
      <c r="E17108" s="4">
        <v>2217255</v>
      </c>
      <c r="F17108" s="4">
        <v>7135698</v>
      </c>
      <c r="G17108" s="4">
        <v>100000</v>
      </c>
      <c r="H17108" s="4">
        <v>3239535</v>
      </c>
      <c r="I17108" s="4">
        <v>34818396</v>
      </c>
      <c r="J17108" s="4">
        <f>SUM(D17108,E17108)</f>
        <v>24343163</v>
      </c>
      <c r="K17108" s="4">
        <v>22125908</v>
      </c>
    </row>
    <row r="17109" spans="1:11" x14ac:dyDescent="0.35">
      <c r="A17109" t="s">
        <v>1518</v>
      </c>
      <c r="B17109" t="s">
        <v>2118</v>
      </c>
      <c r="C17109" t="s">
        <v>1843</v>
      </c>
      <c r="D17109" s="4">
        <v>34063731</v>
      </c>
      <c r="F17109" s="4">
        <v>9576000</v>
      </c>
      <c r="I17109" s="4">
        <v>43639731</v>
      </c>
      <c r="J17109" s="4">
        <v>34063731</v>
      </c>
      <c r="K17109" s="4">
        <v>34063731</v>
      </c>
    </row>
    <row r="17110" spans="1:11" x14ac:dyDescent="0.35">
      <c r="A17110" t="s">
        <v>1518</v>
      </c>
      <c r="B17110" t="s">
        <v>2119</v>
      </c>
      <c r="C17110" t="s">
        <v>1844</v>
      </c>
      <c r="D17110" s="4">
        <v>1329855</v>
      </c>
      <c r="E17110" s="4">
        <v>527677</v>
      </c>
      <c r="F17110" s="4">
        <v>16749</v>
      </c>
      <c r="H17110" s="4">
        <v>2488168</v>
      </c>
      <c r="I17110" s="4">
        <v>4362449</v>
      </c>
      <c r="J17110" s="4">
        <v>1329855</v>
      </c>
      <c r="K17110" s="4">
        <v>1329855</v>
      </c>
    </row>
    <row r="17111" spans="1:11" x14ac:dyDescent="0.35">
      <c r="A17111" t="s">
        <v>1518</v>
      </c>
      <c r="B17111" t="s">
        <v>2120</v>
      </c>
      <c r="C17111" t="s">
        <v>1845</v>
      </c>
      <c r="D17111" s="4">
        <v>3458872</v>
      </c>
      <c r="I17111" s="4">
        <v>3458872</v>
      </c>
      <c r="J17111" s="4">
        <v>3458872</v>
      </c>
      <c r="K17111" s="4">
        <v>3458872</v>
      </c>
    </row>
    <row r="17112" spans="1:11" x14ac:dyDescent="0.35">
      <c r="A17112" t="s">
        <v>1518</v>
      </c>
      <c r="B17112" t="s">
        <v>2121</v>
      </c>
      <c r="D17112" s="4">
        <v>38852458</v>
      </c>
      <c r="E17112" s="4">
        <v>527677</v>
      </c>
      <c r="F17112" s="4">
        <v>9592749</v>
      </c>
      <c r="H17112" s="4">
        <v>2488168</v>
      </c>
      <c r="I17112" s="4">
        <v>51461052</v>
      </c>
      <c r="J17112" s="4">
        <v>38852458</v>
      </c>
      <c r="K17112" s="4">
        <v>38852458</v>
      </c>
    </row>
    <row r="17113" spans="1:11" x14ac:dyDescent="0.35">
      <c r="A17113" t="s">
        <v>1518</v>
      </c>
      <c r="B17113" t="s">
        <v>2122</v>
      </c>
      <c r="C17113" t="s">
        <v>1846</v>
      </c>
      <c r="D17113" s="4">
        <v>7790357</v>
      </c>
      <c r="G17113" s="4">
        <v>3009388</v>
      </c>
      <c r="H17113" s="4">
        <v>3402585</v>
      </c>
      <c r="I17113" s="4">
        <v>14202330</v>
      </c>
      <c r="J17113" s="4">
        <v>7790357</v>
      </c>
      <c r="K17113" s="4">
        <v>7790357</v>
      </c>
    </row>
    <row r="17114" spans="1:11" x14ac:dyDescent="0.35">
      <c r="A17114" t="s">
        <v>1518</v>
      </c>
      <c r="B17114" t="s">
        <v>2123</v>
      </c>
      <c r="C17114" t="s">
        <v>1847</v>
      </c>
      <c r="D17114" s="4">
        <v>13663461</v>
      </c>
      <c r="F17114" s="4">
        <v>1013514</v>
      </c>
      <c r="G17114" s="4">
        <v>11247</v>
      </c>
      <c r="I17114" s="4">
        <v>14688221</v>
      </c>
      <c r="J17114" s="4">
        <v>13663461</v>
      </c>
      <c r="K17114" s="4">
        <v>13663461</v>
      </c>
    </row>
    <row r="17115" spans="1:11" x14ac:dyDescent="0.35">
      <c r="A17115" t="s">
        <v>1518</v>
      </c>
      <c r="B17115" t="s">
        <v>2124</v>
      </c>
      <c r="C17115" t="s">
        <v>1848</v>
      </c>
      <c r="D17115" s="4">
        <v>11535</v>
      </c>
      <c r="I17115" s="4">
        <v>11535</v>
      </c>
      <c r="J17115" s="4">
        <v>11535</v>
      </c>
      <c r="K17115" s="4">
        <v>11535</v>
      </c>
    </row>
    <row r="17116" spans="1:11" x14ac:dyDescent="0.35">
      <c r="A17116" t="s">
        <v>1518</v>
      </c>
      <c r="B17116" t="s">
        <v>2125</v>
      </c>
      <c r="D17116" s="4">
        <v>21465353</v>
      </c>
      <c r="F17116" s="4">
        <v>1013514</v>
      </c>
      <c r="G17116" s="4">
        <v>3020635</v>
      </c>
      <c r="H17116" s="4">
        <v>3402585</v>
      </c>
      <c r="I17116" s="4">
        <v>28902086</v>
      </c>
      <c r="J17116" s="4">
        <v>21465353</v>
      </c>
      <c r="K17116" s="4">
        <v>21465353</v>
      </c>
    </row>
    <row r="17117" spans="1:11" x14ac:dyDescent="0.35">
      <c r="A17117" t="s">
        <v>1518</v>
      </c>
      <c r="B17117" t="s">
        <v>2175</v>
      </c>
      <c r="C17117" t="s">
        <v>1896</v>
      </c>
      <c r="G17117" s="4">
        <v>98243</v>
      </c>
      <c r="I17117" s="4">
        <v>98243</v>
      </c>
      <c r="J17117">
        <v>0</v>
      </c>
      <c r="K17117" s="4">
        <v>0</v>
      </c>
    </row>
    <row r="17118" spans="1:11" x14ac:dyDescent="0.35">
      <c r="A17118" t="s">
        <v>1518</v>
      </c>
      <c r="B17118" t="s">
        <v>2126</v>
      </c>
      <c r="C17118" t="s">
        <v>1850</v>
      </c>
      <c r="G17118" s="4">
        <v>4800000</v>
      </c>
      <c r="I17118" s="4">
        <v>4800000</v>
      </c>
      <c r="J17118">
        <v>0</v>
      </c>
      <c r="K17118" s="4">
        <v>0</v>
      </c>
    </row>
    <row r="17119" spans="1:11" x14ac:dyDescent="0.35">
      <c r="A17119" t="s">
        <v>1518</v>
      </c>
      <c r="B17119" t="s">
        <v>2127</v>
      </c>
      <c r="G17119" s="4">
        <v>4898243</v>
      </c>
      <c r="I17119" s="4">
        <v>4898243</v>
      </c>
      <c r="J17119">
        <v>0</v>
      </c>
      <c r="K17119" s="4">
        <v>0</v>
      </c>
    </row>
    <row r="17120" spans="1:11" x14ac:dyDescent="0.35">
      <c r="A17120" t="s">
        <v>1518</v>
      </c>
      <c r="B17120" t="s">
        <v>2128</v>
      </c>
      <c r="C17120" t="s">
        <v>1851</v>
      </c>
      <c r="D17120" s="4">
        <v>653850</v>
      </c>
      <c r="F17120" s="4">
        <v>303599</v>
      </c>
      <c r="I17120" s="4">
        <v>957449</v>
      </c>
      <c r="J17120" s="4">
        <v>653850</v>
      </c>
      <c r="K17120" s="4">
        <v>653850</v>
      </c>
    </row>
    <row r="17121" spans="1:11" x14ac:dyDescent="0.35">
      <c r="A17121" t="s">
        <v>1518</v>
      </c>
      <c r="B17121" t="s">
        <v>2129</v>
      </c>
      <c r="C17121" t="s">
        <v>1852</v>
      </c>
      <c r="D17121" s="4">
        <v>6833</v>
      </c>
      <c r="E17121" s="4">
        <v>17288</v>
      </c>
      <c r="I17121" s="4">
        <v>24121</v>
      </c>
      <c r="J17121" s="4">
        <v>6833</v>
      </c>
      <c r="K17121" s="4">
        <v>6833</v>
      </c>
    </row>
    <row r="17122" spans="1:11" x14ac:dyDescent="0.35">
      <c r="A17122" t="s">
        <v>1518</v>
      </c>
      <c r="B17122" t="s">
        <v>2130</v>
      </c>
      <c r="C17122" t="s">
        <v>1853</v>
      </c>
      <c r="D17122" s="4">
        <v>5387</v>
      </c>
      <c r="E17122" s="4">
        <v>15539</v>
      </c>
      <c r="F17122" s="4">
        <v>770</v>
      </c>
      <c r="G17122" s="4">
        <v>5387</v>
      </c>
      <c r="I17122" s="4">
        <v>27082</v>
      </c>
      <c r="J17122" s="4">
        <v>5387</v>
      </c>
      <c r="K17122" s="4">
        <v>5387</v>
      </c>
    </row>
    <row r="17123" spans="1:11" x14ac:dyDescent="0.35">
      <c r="A17123" t="s">
        <v>1518</v>
      </c>
      <c r="B17123" t="s">
        <v>2172</v>
      </c>
      <c r="C17123" t="s">
        <v>1893</v>
      </c>
      <c r="E17123" s="4">
        <v>4104</v>
      </c>
      <c r="I17123" s="4">
        <v>4104</v>
      </c>
      <c r="J17123">
        <v>0</v>
      </c>
      <c r="K17123" s="4">
        <v>0</v>
      </c>
    </row>
    <row r="17124" spans="1:11" x14ac:dyDescent="0.35">
      <c r="A17124" t="s">
        <v>1518</v>
      </c>
      <c r="B17124" t="s">
        <v>2131</v>
      </c>
      <c r="C17124" t="s">
        <v>1854</v>
      </c>
      <c r="D17124" s="4">
        <v>390044</v>
      </c>
      <c r="I17124" s="4">
        <v>390044</v>
      </c>
      <c r="J17124" s="4">
        <v>390044</v>
      </c>
      <c r="K17124" s="4">
        <v>390044</v>
      </c>
    </row>
    <row r="17125" spans="1:11" x14ac:dyDescent="0.35">
      <c r="A17125" t="s">
        <v>1518</v>
      </c>
      <c r="B17125" t="s">
        <v>2132</v>
      </c>
      <c r="C17125" t="s">
        <v>1855</v>
      </c>
      <c r="D17125" s="4">
        <v>247615</v>
      </c>
      <c r="E17125" s="4">
        <v>0</v>
      </c>
      <c r="F17125" s="4">
        <v>100250</v>
      </c>
      <c r="H17125" s="4">
        <v>52914</v>
      </c>
      <c r="I17125" s="4">
        <v>400779</v>
      </c>
      <c r="J17125" s="4">
        <v>247615</v>
      </c>
      <c r="K17125" s="4">
        <v>247615</v>
      </c>
    </row>
    <row r="17126" spans="1:11" x14ac:dyDescent="0.35">
      <c r="A17126" t="s">
        <v>1518</v>
      </c>
      <c r="B17126" t="s">
        <v>2133</v>
      </c>
      <c r="C17126" t="s">
        <v>1856</v>
      </c>
      <c r="E17126" s="4">
        <v>800</v>
      </c>
      <c r="F17126" s="4">
        <v>54152</v>
      </c>
      <c r="I17126" s="4">
        <v>54952</v>
      </c>
      <c r="J17126">
        <v>0</v>
      </c>
      <c r="K17126" s="4">
        <v>0</v>
      </c>
    </row>
    <row r="17127" spans="1:11" x14ac:dyDescent="0.35">
      <c r="A17127" t="s">
        <v>1518</v>
      </c>
      <c r="B17127" t="s">
        <v>2134</v>
      </c>
      <c r="C17127" t="s">
        <v>1857</v>
      </c>
      <c r="D17127" s="4">
        <v>61107</v>
      </c>
      <c r="I17127" s="4">
        <v>61107</v>
      </c>
      <c r="J17127" s="4">
        <v>61107</v>
      </c>
      <c r="K17127" s="4">
        <v>61107</v>
      </c>
    </row>
    <row r="17128" spans="1:11" x14ac:dyDescent="0.35">
      <c r="A17128" t="s">
        <v>1518</v>
      </c>
      <c r="B17128" t="s">
        <v>2135</v>
      </c>
      <c r="C17128" t="s">
        <v>1858</v>
      </c>
      <c r="D17128" s="4">
        <v>4022</v>
      </c>
      <c r="E17128" s="4">
        <v>9997</v>
      </c>
      <c r="F17128" s="4">
        <v>52287</v>
      </c>
      <c r="H17128" s="4">
        <v>64353</v>
      </c>
      <c r="I17128" s="4">
        <v>130659</v>
      </c>
      <c r="J17128" s="4">
        <v>4022</v>
      </c>
      <c r="K17128" s="4">
        <v>4022</v>
      </c>
    </row>
    <row r="17129" spans="1:11" x14ac:dyDescent="0.35">
      <c r="A17129" t="s">
        <v>1518</v>
      </c>
      <c r="B17129" t="s">
        <v>2136</v>
      </c>
      <c r="C17129" t="s">
        <v>1859</v>
      </c>
      <c r="D17129" s="4">
        <v>365739</v>
      </c>
      <c r="E17129" s="4">
        <v>105424</v>
      </c>
      <c r="F17129" s="4">
        <v>325000</v>
      </c>
      <c r="G17129" s="4">
        <v>10</v>
      </c>
      <c r="H17129" s="4">
        <v>433052</v>
      </c>
      <c r="I17129" s="4">
        <v>1229225</v>
      </c>
      <c r="J17129" s="4">
        <v>365739</v>
      </c>
      <c r="K17129" s="4">
        <v>365739</v>
      </c>
    </row>
    <row r="17130" spans="1:11" x14ac:dyDescent="0.35">
      <c r="A17130" t="s">
        <v>1518</v>
      </c>
      <c r="B17130" t="s">
        <v>2137</v>
      </c>
      <c r="C17130" t="s">
        <v>1860</v>
      </c>
      <c r="H17130" s="4">
        <v>326109</v>
      </c>
      <c r="I17130" s="4">
        <v>326109</v>
      </c>
      <c r="J17130">
        <v>0</v>
      </c>
      <c r="K17130" s="4">
        <v>0</v>
      </c>
    </row>
    <row r="17131" spans="1:11" x14ac:dyDescent="0.35">
      <c r="A17131" t="s">
        <v>1518</v>
      </c>
      <c r="B17131" t="s">
        <v>2138</v>
      </c>
      <c r="C17131" t="s">
        <v>1861</v>
      </c>
      <c r="D17131" s="4">
        <v>152392</v>
      </c>
      <c r="F17131" s="4">
        <v>75084</v>
      </c>
      <c r="I17131" s="4">
        <v>227476</v>
      </c>
      <c r="J17131" s="4">
        <v>152392</v>
      </c>
      <c r="K17131" s="4">
        <v>152392</v>
      </c>
    </row>
    <row r="17132" spans="1:11" x14ac:dyDescent="0.35">
      <c r="A17132" t="s">
        <v>1518</v>
      </c>
      <c r="B17132" t="s">
        <v>2139</v>
      </c>
      <c r="C17132" t="s">
        <v>1862</v>
      </c>
      <c r="H17132" s="4">
        <v>769178</v>
      </c>
      <c r="I17132" s="4">
        <v>769178</v>
      </c>
      <c r="J17132">
        <v>0</v>
      </c>
      <c r="K17132" s="4">
        <v>0</v>
      </c>
    </row>
    <row r="17133" spans="1:11" x14ac:dyDescent="0.35">
      <c r="A17133" t="s">
        <v>1518</v>
      </c>
      <c r="B17133" t="s">
        <v>2140</v>
      </c>
      <c r="C17133" t="s">
        <v>1863</v>
      </c>
      <c r="E17133" s="4">
        <v>23340</v>
      </c>
      <c r="F17133" s="4">
        <v>7780</v>
      </c>
      <c r="H17133" s="4">
        <v>7780</v>
      </c>
      <c r="I17133" s="4">
        <v>38900</v>
      </c>
      <c r="J17133">
        <v>0</v>
      </c>
      <c r="K17133" s="4">
        <v>0</v>
      </c>
    </row>
    <row r="17134" spans="1:11" x14ac:dyDescent="0.35">
      <c r="A17134" t="s">
        <v>1518</v>
      </c>
      <c r="B17134" t="s">
        <v>2141</v>
      </c>
      <c r="D17134" s="4">
        <v>1886989</v>
      </c>
      <c r="E17134" s="4">
        <v>176492</v>
      </c>
      <c r="F17134" s="4">
        <v>918920</v>
      </c>
      <c r="G17134" s="4">
        <v>5397</v>
      </c>
      <c r="H17134" s="4">
        <v>1653387</v>
      </c>
      <c r="I17134" s="4">
        <v>4641184</v>
      </c>
      <c r="J17134" s="4">
        <v>1886989</v>
      </c>
      <c r="K17134" s="4">
        <v>1886989</v>
      </c>
    </row>
    <row r="17135" spans="1:11" x14ac:dyDescent="0.35">
      <c r="A17135" t="s">
        <v>1518</v>
      </c>
      <c r="B17135" t="s">
        <v>2143</v>
      </c>
      <c r="C17135" t="s">
        <v>1865</v>
      </c>
      <c r="D17135" s="4">
        <v>47409</v>
      </c>
      <c r="H17135" s="4">
        <v>87842</v>
      </c>
      <c r="I17135" s="4">
        <v>135251</v>
      </c>
      <c r="J17135" s="4">
        <v>47409</v>
      </c>
      <c r="K17135" s="4">
        <v>47409</v>
      </c>
    </row>
    <row r="17136" spans="1:11" x14ac:dyDescent="0.35">
      <c r="A17136" t="s">
        <v>1518</v>
      </c>
      <c r="B17136" t="s">
        <v>2144</v>
      </c>
      <c r="C17136" t="s">
        <v>1866</v>
      </c>
      <c r="D17136" s="4">
        <v>670</v>
      </c>
      <c r="I17136" s="4">
        <v>670</v>
      </c>
      <c r="J17136" s="4">
        <v>670</v>
      </c>
      <c r="K17136" s="4">
        <v>670</v>
      </c>
    </row>
    <row r="17137" spans="1:11" x14ac:dyDescent="0.35">
      <c r="A17137" t="s">
        <v>1518</v>
      </c>
      <c r="B17137" t="s">
        <v>2145</v>
      </c>
      <c r="C17137" t="s">
        <v>1867</v>
      </c>
      <c r="D17137" s="4">
        <v>1607935</v>
      </c>
      <c r="E17137" s="4">
        <v>9000</v>
      </c>
      <c r="F17137" s="4">
        <v>253336</v>
      </c>
      <c r="H17137" s="4">
        <v>2269282</v>
      </c>
      <c r="I17137" s="4">
        <v>4139553</v>
      </c>
      <c r="J17137" s="4">
        <v>1607935</v>
      </c>
      <c r="K17137" s="4">
        <v>1607935</v>
      </c>
    </row>
    <row r="17138" spans="1:11" x14ac:dyDescent="0.35">
      <c r="A17138" t="s">
        <v>1518</v>
      </c>
      <c r="B17138" t="s">
        <v>2146</v>
      </c>
      <c r="C17138" t="s">
        <v>1868</v>
      </c>
      <c r="D17138" s="4">
        <v>24163</v>
      </c>
      <c r="E17138" s="4">
        <v>5259</v>
      </c>
      <c r="H17138" s="4">
        <v>3909760</v>
      </c>
      <c r="I17138" s="4">
        <v>3939182</v>
      </c>
      <c r="J17138" s="4">
        <v>24163</v>
      </c>
      <c r="K17138" s="4">
        <v>24163</v>
      </c>
    </row>
    <row r="17139" spans="1:11" x14ac:dyDescent="0.35">
      <c r="A17139" t="s">
        <v>1518</v>
      </c>
      <c r="B17139" t="s">
        <v>2173</v>
      </c>
      <c r="C17139" t="s">
        <v>1894</v>
      </c>
      <c r="D17139" s="4">
        <v>9270</v>
      </c>
      <c r="I17139" s="4">
        <v>9270</v>
      </c>
      <c r="J17139" s="4">
        <v>9270</v>
      </c>
      <c r="K17139" s="4">
        <v>9270</v>
      </c>
    </row>
    <row r="17140" spans="1:11" x14ac:dyDescent="0.35">
      <c r="A17140" t="s">
        <v>1518</v>
      </c>
      <c r="B17140" t="s">
        <v>2147</v>
      </c>
      <c r="C17140" t="s">
        <v>1869</v>
      </c>
      <c r="H17140" s="4">
        <v>1170240</v>
      </c>
      <c r="I17140" s="4">
        <v>1170240</v>
      </c>
      <c r="J17140">
        <v>0</v>
      </c>
      <c r="K17140" s="4">
        <v>0</v>
      </c>
    </row>
    <row r="17141" spans="1:11" x14ac:dyDescent="0.35">
      <c r="A17141" t="s">
        <v>1518</v>
      </c>
      <c r="B17141" t="s">
        <v>2148</v>
      </c>
      <c r="C17141" t="s">
        <v>1870</v>
      </c>
      <c r="D17141" s="4">
        <v>20476</v>
      </c>
      <c r="E17141" s="4">
        <v>48774</v>
      </c>
      <c r="F17141" s="4">
        <v>5961283</v>
      </c>
      <c r="H17141" s="4">
        <v>64000</v>
      </c>
      <c r="I17141" s="4">
        <v>6094532</v>
      </c>
      <c r="J17141" s="4">
        <v>20476</v>
      </c>
      <c r="K17141" s="4">
        <v>20476</v>
      </c>
    </row>
    <row r="17142" spans="1:11" x14ac:dyDescent="0.35">
      <c r="A17142" t="s">
        <v>1518</v>
      </c>
      <c r="B17142" t="s">
        <v>2149</v>
      </c>
      <c r="C17142" t="s">
        <v>1871</v>
      </c>
      <c r="D17142" s="4">
        <v>73845</v>
      </c>
      <c r="E17142" s="4">
        <v>4330000</v>
      </c>
      <c r="F17142" s="4">
        <v>40931</v>
      </c>
      <c r="H17142" s="4">
        <v>103663</v>
      </c>
      <c r="I17142" s="4">
        <v>4548439</v>
      </c>
      <c r="J17142" s="4">
        <v>73845</v>
      </c>
      <c r="K17142" s="4">
        <v>73845</v>
      </c>
    </row>
    <row r="17143" spans="1:11" x14ac:dyDescent="0.35">
      <c r="A17143" t="s">
        <v>1518</v>
      </c>
      <c r="B17143" t="s">
        <v>2150</v>
      </c>
      <c r="C17143" t="s">
        <v>1872</v>
      </c>
      <c r="D17143" s="4">
        <v>294000</v>
      </c>
      <c r="I17143" s="4">
        <v>294000</v>
      </c>
      <c r="J17143" s="4">
        <v>294000</v>
      </c>
      <c r="K17143" s="4">
        <v>294000</v>
      </c>
    </row>
    <row r="17144" spans="1:11" x14ac:dyDescent="0.35">
      <c r="A17144" t="s">
        <v>1518</v>
      </c>
      <c r="B17144" t="s">
        <v>2151</v>
      </c>
      <c r="C17144" t="s">
        <v>1873</v>
      </c>
      <c r="D17144" s="4">
        <v>21937</v>
      </c>
      <c r="I17144" s="4">
        <v>21937</v>
      </c>
      <c r="J17144" s="4">
        <v>21937</v>
      </c>
      <c r="K17144" s="4">
        <v>21937</v>
      </c>
    </row>
    <row r="17145" spans="1:11" x14ac:dyDescent="0.35">
      <c r="A17145" t="s">
        <v>1518</v>
      </c>
      <c r="B17145" t="s">
        <v>2152</v>
      </c>
      <c r="C17145" t="s">
        <v>1874</v>
      </c>
      <c r="D17145" s="4">
        <v>2766</v>
      </c>
      <c r="I17145" s="4">
        <v>2766</v>
      </c>
      <c r="J17145" s="4">
        <v>2766</v>
      </c>
      <c r="K17145" s="4">
        <v>2766</v>
      </c>
    </row>
    <row r="17146" spans="1:11" x14ac:dyDescent="0.35">
      <c r="A17146" t="s">
        <v>1518</v>
      </c>
      <c r="B17146" t="s">
        <v>2153</v>
      </c>
      <c r="C17146" t="s">
        <v>1875</v>
      </c>
      <c r="H17146" s="4">
        <v>29061</v>
      </c>
      <c r="I17146" s="4">
        <v>29061</v>
      </c>
      <c r="J17146">
        <v>0</v>
      </c>
      <c r="K17146" s="4">
        <v>0</v>
      </c>
    </row>
    <row r="17147" spans="1:11" x14ac:dyDescent="0.35">
      <c r="A17147" t="s">
        <v>1518</v>
      </c>
      <c r="B17147" t="s">
        <v>2154</v>
      </c>
      <c r="C17147" t="s">
        <v>1876</v>
      </c>
      <c r="D17147" s="4">
        <v>66342</v>
      </c>
      <c r="H17147" s="4">
        <v>672000</v>
      </c>
      <c r="I17147" s="4">
        <v>738342</v>
      </c>
      <c r="J17147" s="4">
        <v>66342</v>
      </c>
      <c r="K17147" s="4">
        <v>66342</v>
      </c>
    </row>
    <row r="17148" spans="1:11" x14ac:dyDescent="0.35">
      <c r="A17148" t="s">
        <v>1518</v>
      </c>
      <c r="B17148" t="s">
        <v>2155</v>
      </c>
      <c r="C17148" t="s">
        <v>1877</v>
      </c>
      <c r="D17148" s="4">
        <v>106368</v>
      </c>
      <c r="I17148" s="4">
        <v>106368</v>
      </c>
      <c r="J17148" s="4">
        <v>106368</v>
      </c>
      <c r="K17148" s="4">
        <v>106368</v>
      </c>
    </row>
    <row r="17149" spans="1:11" x14ac:dyDescent="0.35">
      <c r="A17149" t="s">
        <v>1518</v>
      </c>
      <c r="B17149" t="s">
        <v>2156</v>
      </c>
      <c r="D17149" s="4">
        <v>2275181</v>
      </c>
      <c r="E17149" s="4">
        <v>4393033</v>
      </c>
      <c r="F17149" s="4">
        <v>6255550</v>
      </c>
      <c r="H17149" s="4">
        <v>8305847</v>
      </c>
      <c r="I17149" s="4">
        <v>21229611</v>
      </c>
      <c r="J17149" s="4">
        <v>2275181</v>
      </c>
      <c r="K17149" s="4">
        <v>2275181</v>
      </c>
    </row>
    <row r="17150" spans="1:11" x14ac:dyDescent="0.35">
      <c r="A17150" t="s">
        <v>1518</v>
      </c>
      <c r="B17150" t="s">
        <v>2157</v>
      </c>
      <c r="C17150" t="s">
        <v>1879</v>
      </c>
      <c r="D17150" s="4">
        <v>676738</v>
      </c>
      <c r="I17150" s="4">
        <v>676738</v>
      </c>
      <c r="J17150" s="4">
        <v>676738</v>
      </c>
      <c r="K17150" s="4">
        <v>676738</v>
      </c>
    </row>
    <row r="17151" spans="1:11" x14ac:dyDescent="0.35">
      <c r="A17151" t="s">
        <v>1518</v>
      </c>
      <c r="B17151" t="s">
        <v>2186</v>
      </c>
      <c r="C17151" t="s">
        <v>1907</v>
      </c>
      <c r="D17151" s="4">
        <v>491</v>
      </c>
      <c r="I17151" s="4">
        <v>491</v>
      </c>
      <c r="J17151" s="4">
        <v>491</v>
      </c>
      <c r="K17151" s="4">
        <v>491</v>
      </c>
    </row>
    <row r="17152" spans="1:11" x14ac:dyDescent="0.35">
      <c r="A17152" t="s">
        <v>1518</v>
      </c>
      <c r="B17152" t="s">
        <v>2158</v>
      </c>
      <c r="C17152" t="s">
        <v>1880</v>
      </c>
      <c r="D17152" s="4">
        <v>1527795</v>
      </c>
      <c r="I17152" s="4">
        <v>1527795</v>
      </c>
      <c r="J17152" s="4">
        <v>1527795</v>
      </c>
      <c r="K17152" s="4">
        <v>1527795</v>
      </c>
    </row>
    <row r="17153" spans="1:11" x14ac:dyDescent="0.35">
      <c r="A17153" t="s">
        <v>1518</v>
      </c>
      <c r="B17153" t="s">
        <v>2159</v>
      </c>
      <c r="C17153" t="s">
        <v>1881</v>
      </c>
      <c r="D17153" s="4">
        <v>231881</v>
      </c>
      <c r="I17153" s="4">
        <v>231881</v>
      </c>
      <c r="J17153" s="4">
        <v>231881</v>
      </c>
      <c r="K17153" s="4">
        <v>231881</v>
      </c>
    </row>
    <row r="17154" spans="1:11" x14ac:dyDescent="0.35">
      <c r="A17154" t="s">
        <v>1518</v>
      </c>
      <c r="B17154" t="s">
        <v>2174</v>
      </c>
      <c r="C17154" t="s">
        <v>1895</v>
      </c>
      <c r="D17154" s="4">
        <v>312418</v>
      </c>
      <c r="I17154" s="4">
        <v>312418</v>
      </c>
      <c r="J17154" s="4">
        <v>312418</v>
      </c>
      <c r="K17154" s="4">
        <v>312418</v>
      </c>
    </row>
    <row r="17155" spans="1:11" x14ac:dyDescent="0.35">
      <c r="A17155" t="s">
        <v>1518</v>
      </c>
      <c r="B17155" t="s">
        <v>2160</v>
      </c>
      <c r="C17155" t="s">
        <v>1882</v>
      </c>
      <c r="D17155" s="4">
        <v>143</v>
      </c>
      <c r="F17155" s="4">
        <v>198069</v>
      </c>
      <c r="I17155" s="4">
        <v>198213</v>
      </c>
      <c r="J17155" s="4">
        <v>143</v>
      </c>
      <c r="K17155" s="4">
        <v>143</v>
      </c>
    </row>
    <row r="17156" spans="1:11" x14ac:dyDescent="0.35">
      <c r="A17156" t="s">
        <v>1518</v>
      </c>
      <c r="B17156" t="s">
        <v>2179</v>
      </c>
      <c r="C17156" t="s">
        <v>1900</v>
      </c>
      <c r="D17156" s="4">
        <v>3044</v>
      </c>
      <c r="I17156" s="4">
        <v>3044</v>
      </c>
      <c r="J17156" s="4">
        <v>3044</v>
      </c>
      <c r="K17156" s="4">
        <v>3044</v>
      </c>
    </row>
    <row r="17157" spans="1:11" x14ac:dyDescent="0.35">
      <c r="A17157" t="s">
        <v>1518</v>
      </c>
      <c r="B17157" t="s">
        <v>2161</v>
      </c>
      <c r="C17157" t="s">
        <v>1883</v>
      </c>
      <c r="D17157" s="4">
        <v>14879</v>
      </c>
      <c r="I17157" s="4">
        <v>14879</v>
      </c>
      <c r="J17157" s="4">
        <v>14879</v>
      </c>
      <c r="K17157" s="4">
        <v>14879</v>
      </c>
    </row>
    <row r="17158" spans="1:11" x14ac:dyDescent="0.35">
      <c r="A17158" t="s">
        <v>1518</v>
      </c>
      <c r="B17158" t="s">
        <v>2162</v>
      </c>
      <c r="C17158" t="s">
        <v>1884</v>
      </c>
      <c r="D17158" s="4">
        <v>64153</v>
      </c>
      <c r="I17158" s="4">
        <v>64153</v>
      </c>
      <c r="J17158" s="4">
        <v>64153</v>
      </c>
      <c r="K17158" s="4">
        <v>64153</v>
      </c>
    </row>
    <row r="17159" spans="1:11" x14ac:dyDescent="0.35">
      <c r="A17159" t="s">
        <v>1518</v>
      </c>
      <c r="B17159" t="s">
        <v>2163</v>
      </c>
      <c r="D17159" s="4">
        <v>2831541</v>
      </c>
      <c r="F17159" s="4">
        <v>198069</v>
      </c>
      <c r="I17159" s="4">
        <v>3029610</v>
      </c>
      <c r="J17159" s="4">
        <v>2831541</v>
      </c>
      <c r="K17159" s="4">
        <v>2831541</v>
      </c>
    </row>
    <row r="17160" spans="1:11" x14ac:dyDescent="0.35">
      <c r="A17160" t="s">
        <v>1518</v>
      </c>
      <c r="B17160" t="s">
        <v>2164</v>
      </c>
      <c r="C17160" t="s">
        <v>1886</v>
      </c>
      <c r="D17160" s="4">
        <v>197954</v>
      </c>
      <c r="I17160" s="4">
        <v>197954</v>
      </c>
      <c r="J17160" s="4">
        <v>197954</v>
      </c>
      <c r="K17160" s="4">
        <v>197954</v>
      </c>
    </row>
    <row r="17161" spans="1:11" x14ac:dyDescent="0.35">
      <c r="A17161" t="s">
        <v>1518</v>
      </c>
      <c r="B17161" t="s">
        <v>2165</v>
      </c>
      <c r="D17161" s="4">
        <v>197954</v>
      </c>
      <c r="I17161" s="4">
        <v>197954</v>
      </c>
      <c r="J17161" s="4">
        <v>197954</v>
      </c>
      <c r="K17161" s="4">
        <v>197954</v>
      </c>
    </row>
    <row r="17162" spans="1:11" x14ac:dyDescent="0.35">
      <c r="A17162" t="s">
        <v>1518</v>
      </c>
      <c r="B17162" t="s">
        <v>2166</v>
      </c>
      <c r="C17162" t="s">
        <v>1888</v>
      </c>
      <c r="H17162" s="4">
        <v>960000</v>
      </c>
      <c r="I17162" s="4">
        <v>960000</v>
      </c>
      <c r="J17162">
        <v>0</v>
      </c>
      <c r="K17162" s="4">
        <v>0</v>
      </c>
    </row>
    <row r="17163" spans="1:11" x14ac:dyDescent="0.35">
      <c r="A17163" t="s">
        <v>1518</v>
      </c>
      <c r="B17163" t="s">
        <v>2180</v>
      </c>
      <c r="C17163" t="s">
        <v>1901</v>
      </c>
      <c r="F17163" s="4">
        <v>1500000</v>
      </c>
      <c r="I17163" s="4">
        <v>1500000</v>
      </c>
      <c r="J17163">
        <v>0</v>
      </c>
      <c r="K17163" s="4">
        <v>0</v>
      </c>
    </row>
    <row r="17164" spans="1:11" x14ac:dyDescent="0.35">
      <c r="A17164" t="s">
        <v>1518</v>
      </c>
      <c r="B17164" t="s">
        <v>2167</v>
      </c>
      <c r="C17164" t="s">
        <v>1889</v>
      </c>
      <c r="F17164" s="4">
        <v>105000</v>
      </c>
      <c r="I17164" s="4">
        <v>105000</v>
      </c>
      <c r="J17164">
        <v>0</v>
      </c>
      <c r="K17164" s="4">
        <v>0</v>
      </c>
    </row>
    <row r="17165" spans="1:11" x14ac:dyDescent="0.35">
      <c r="A17165" t="s">
        <v>1518</v>
      </c>
      <c r="B17165" t="s">
        <v>2168</v>
      </c>
      <c r="C17165" t="s">
        <v>1890</v>
      </c>
      <c r="F17165" s="4">
        <v>75000</v>
      </c>
      <c r="I17165" s="4">
        <v>75000</v>
      </c>
      <c r="J17165">
        <v>0</v>
      </c>
      <c r="K17165" s="4">
        <v>0</v>
      </c>
    </row>
    <row r="17166" spans="1:11" x14ac:dyDescent="0.35">
      <c r="A17166" t="s">
        <v>1518</v>
      </c>
      <c r="B17166" t="s">
        <v>2181</v>
      </c>
      <c r="C17166" t="s">
        <v>1902</v>
      </c>
      <c r="F17166" s="4">
        <v>3000000</v>
      </c>
      <c r="I17166" s="4">
        <v>3000000</v>
      </c>
      <c r="J17166">
        <v>0</v>
      </c>
      <c r="K17166" s="4">
        <v>0</v>
      </c>
    </row>
    <row r="17167" spans="1:11" x14ac:dyDescent="0.35">
      <c r="A17167" t="s">
        <v>1518</v>
      </c>
      <c r="B17167" t="s">
        <v>2169</v>
      </c>
      <c r="F17167" s="4">
        <v>4680000</v>
      </c>
      <c r="H17167" s="4">
        <v>960000</v>
      </c>
      <c r="I17167" s="4">
        <v>5640000</v>
      </c>
      <c r="J17167">
        <v>0</v>
      </c>
      <c r="K17167" s="4">
        <v>0</v>
      </c>
    </row>
    <row r="17168" spans="1:11" x14ac:dyDescent="0.35">
      <c r="A17168" t="s">
        <v>1518</v>
      </c>
      <c r="B17168" t="s">
        <v>2170</v>
      </c>
      <c r="D17168" s="4">
        <v>67509476</v>
      </c>
      <c r="E17168" s="4">
        <v>5097203</v>
      </c>
      <c r="F17168" s="4">
        <v>22658802</v>
      </c>
      <c r="G17168" s="4">
        <v>7924274</v>
      </c>
      <c r="H17168" s="4">
        <v>16809986</v>
      </c>
      <c r="I17168" s="4">
        <v>119999741</v>
      </c>
      <c r="J17168" s="4">
        <f t="shared" ref="J17168:J17169" si="2">SUM(D17168,E17168)</f>
        <v>72606679</v>
      </c>
      <c r="K17168" s="4">
        <v>67509476</v>
      </c>
    </row>
    <row r="17169" spans="1:11" x14ac:dyDescent="0.35">
      <c r="A17169" t="s">
        <v>2100</v>
      </c>
      <c r="B17169" t="s">
        <v>2170</v>
      </c>
      <c r="D17169" s="4">
        <v>25424232662</v>
      </c>
      <c r="E17169" s="4">
        <v>6376374923</v>
      </c>
      <c r="F17169" s="4">
        <v>6620773762</v>
      </c>
      <c r="G17169" s="4">
        <v>1859308318</v>
      </c>
      <c r="H17169" s="4">
        <v>4952211241</v>
      </c>
      <c r="I17169" s="4">
        <v>45232900906</v>
      </c>
      <c r="J17169" s="4">
        <f t="shared" si="2"/>
        <v>31800607585</v>
      </c>
      <c r="K17169" s="4">
        <v>25424232662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EC50-711C-413B-9A73-7D6FF81849BB}">
  <dimension ref="A1:DE337"/>
  <sheetViews>
    <sheetView tabSelected="1" zoomScale="109" zoomScaleNormal="120" workbookViewId="0">
      <pane xSplit="1" topLeftCell="B1" activePane="topRight" state="frozen"/>
      <selection pane="topRight"/>
    </sheetView>
  </sheetViews>
  <sheetFormatPr defaultColWidth="8.81640625" defaultRowHeight="14.5" x14ac:dyDescent="0.35"/>
  <cols>
    <col min="1" max="1" width="41" bestFit="1" customWidth="1"/>
    <col min="2" max="4" width="18.36328125" style="81" bestFit="1" customWidth="1"/>
    <col min="5" max="5" width="7.81640625" style="9" bestFit="1" customWidth="1"/>
    <col min="6" max="6" width="15.1796875" style="10" bestFit="1" customWidth="1"/>
    <col min="7" max="7" width="20.81640625" style="10" bestFit="1" customWidth="1"/>
    <col min="8" max="8" width="16.1796875" style="10" bestFit="1" customWidth="1"/>
    <col min="9" max="9" width="41" bestFit="1" customWidth="1"/>
    <col min="10" max="10" width="36" bestFit="1" customWidth="1"/>
    <col min="11" max="11" width="24.81640625" bestFit="1" customWidth="1"/>
    <col min="12" max="12" width="8" bestFit="1" customWidth="1"/>
    <col min="13" max="13" width="20.453125" bestFit="1" customWidth="1"/>
    <col min="14" max="15" width="37.36328125" bestFit="1" customWidth="1"/>
    <col min="16" max="16" width="53.453125" bestFit="1" customWidth="1"/>
    <col min="17" max="17" width="17.453125" bestFit="1" customWidth="1"/>
    <col min="18" max="18" width="13.36328125" bestFit="1" customWidth="1"/>
    <col min="19" max="19" width="14.6328125" bestFit="1" customWidth="1"/>
    <col min="20" max="20" width="44.81640625" bestFit="1" customWidth="1"/>
    <col min="21" max="21" width="33.6328125" bestFit="1" customWidth="1"/>
    <col min="22" max="22" width="31" bestFit="1" customWidth="1"/>
    <col min="23" max="23" width="27.453125" bestFit="1" customWidth="1"/>
    <col min="24" max="24" width="27.6328125" bestFit="1" customWidth="1"/>
    <col min="25" max="25" width="33.6328125" bestFit="1" customWidth="1"/>
    <col min="26" max="26" width="28.453125" bestFit="1" customWidth="1"/>
    <col min="27" max="27" width="19.81640625" bestFit="1" customWidth="1"/>
    <col min="28" max="28" width="35.453125" bestFit="1" customWidth="1"/>
    <col min="29" max="29" width="34.6328125" bestFit="1" customWidth="1"/>
    <col min="30" max="30" width="30.1796875" bestFit="1" customWidth="1"/>
    <col min="31" max="31" width="34.81640625" bestFit="1" customWidth="1"/>
    <col min="32" max="32" width="23.81640625" bestFit="1" customWidth="1"/>
    <col min="33" max="33" width="21" bestFit="1" customWidth="1"/>
    <col min="34" max="34" width="18.453125" bestFit="1" customWidth="1"/>
    <col min="35" max="35" width="9" bestFit="1" customWidth="1"/>
    <col min="36" max="36" width="20.1796875" bestFit="1" customWidth="1"/>
    <col min="37" max="37" width="23" bestFit="1" customWidth="1"/>
    <col min="38" max="38" width="21.81640625" bestFit="1" customWidth="1"/>
    <col min="39" max="39" width="15.1796875" bestFit="1" customWidth="1"/>
    <col min="40" max="40" width="18.6328125" bestFit="1" customWidth="1"/>
    <col min="41" max="41" width="10.6328125" bestFit="1" customWidth="1"/>
    <col min="42" max="42" width="20.36328125" bestFit="1" customWidth="1"/>
    <col min="43" max="43" width="19.1796875" bestFit="1" customWidth="1"/>
    <col min="44" max="44" width="26.1796875" bestFit="1" customWidth="1"/>
    <col min="45" max="45" width="21.453125" bestFit="1" customWidth="1"/>
    <col min="46" max="46" width="22.36328125" bestFit="1" customWidth="1"/>
    <col min="47" max="47" width="22.1796875" bestFit="1" customWidth="1"/>
    <col min="48" max="48" width="19.81640625" bestFit="1" customWidth="1"/>
    <col min="49" max="49" width="13" bestFit="1" customWidth="1"/>
    <col min="50" max="50" width="11.36328125" bestFit="1" customWidth="1"/>
    <col min="51" max="51" width="22" bestFit="1" customWidth="1"/>
    <col min="52" max="52" width="27.81640625" bestFit="1" customWidth="1"/>
    <col min="53" max="53" width="28" bestFit="1" customWidth="1"/>
    <col min="54" max="54" width="25.453125" bestFit="1" customWidth="1"/>
    <col min="55" max="55" width="33" bestFit="1" customWidth="1"/>
    <col min="56" max="56" width="27.81640625" bestFit="1" customWidth="1"/>
    <col min="57" max="57" width="31.81640625" bestFit="1" customWidth="1"/>
    <col min="58" max="58" width="24.81640625" style="95" bestFit="1" customWidth="1"/>
    <col min="59" max="59" width="19" bestFit="1" customWidth="1"/>
    <col min="60" max="60" width="26.6328125" bestFit="1" customWidth="1"/>
    <col min="61" max="61" width="22.36328125" bestFit="1" customWidth="1"/>
    <col min="62" max="62" width="29.36328125" bestFit="1" customWidth="1"/>
    <col min="63" max="63" width="23.1796875" bestFit="1" customWidth="1"/>
    <col min="64" max="64" width="21.1796875" bestFit="1" customWidth="1"/>
    <col min="65" max="65" width="42.453125" bestFit="1" customWidth="1"/>
    <col min="66" max="66" width="22.36328125" style="8" bestFit="1" customWidth="1"/>
    <col min="67" max="67" width="20.36328125" style="8" bestFit="1" customWidth="1"/>
    <col min="68" max="68" width="20" style="8" bestFit="1" customWidth="1"/>
    <col min="69" max="69" width="24.36328125" style="8" bestFit="1" customWidth="1"/>
    <col min="70" max="70" width="22.1796875" bestFit="1" customWidth="1"/>
    <col min="71" max="71" width="17.36328125" style="10" bestFit="1" customWidth="1"/>
    <col min="72" max="72" width="7.1796875" bestFit="1" customWidth="1"/>
    <col min="73" max="73" width="35" bestFit="1" customWidth="1"/>
    <col min="74" max="74" width="33.1796875" bestFit="1" customWidth="1"/>
    <col min="75" max="75" width="32.6328125" bestFit="1" customWidth="1"/>
    <col min="76" max="76" width="37.36328125" bestFit="1" customWidth="1"/>
    <col min="77" max="77" width="28.6328125" bestFit="1" customWidth="1"/>
    <col min="78" max="78" width="44.1796875" style="85" bestFit="1" customWidth="1"/>
    <col min="79" max="79" width="42.36328125" style="85" bestFit="1" customWidth="1"/>
    <col min="80" max="80" width="41.6328125" style="85" bestFit="1" customWidth="1"/>
    <col min="81" max="81" width="46.36328125" style="85" bestFit="1" customWidth="1"/>
    <col min="82" max="82" width="16.36328125" style="85" bestFit="1" customWidth="1"/>
    <col min="84" max="84" width="12.1796875" bestFit="1" customWidth="1"/>
    <col min="85" max="85" width="14.6328125" bestFit="1" customWidth="1"/>
    <col min="86" max="86" width="12.1796875" bestFit="1" customWidth="1"/>
    <col min="87" max="87" width="13.6328125" bestFit="1" customWidth="1"/>
    <col min="92" max="93" width="12.1796875" bestFit="1" customWidth="1"/>
    <col min="94" max="95" width="11.1796875" bestFit="1" customWidth="1"/>
    <col min="96" max="96" width="50" bestFit="1" customWidth="1"/>
    <col min="97" max="97" width="48.1796875" bestFit="1" customWidth="1"/>
    <col min="98" max="98" width="47" bestFit="1" customWidth="1"/>
    <col min="99" max="99" width="52" bestFit="1" customWidth="1"/>
    <col min="101" max="101" width="33.1796875" bestFit="1" customWidth="1"/>
    <col min="102" max="102" width="30.81640625" bestFit="1" customWidth="1"/>
    <col min="103" max="103" width="35.6328125" bestFit="1" customWidth="1"/>
    <col min="104" max="104" width="30.6328125" bestFit="1" customWidth="1"/>
    <col min="105" max="105" width="57.81640625" bestFit="1" customWidth="1"/>
    <col min="106" max="106" width="55.81640625" bestFit="1" customWidth="1"/>
    <col min="107" max="107" width="54.81640625" bestFit="1" customWidth="1"/>
    <col min="109" max="109" width="11.453125" bestFit="1" customWidth="1"/>
  </cols>
  <sheetData>
    <row r="1" spans="1:109" s="17" customFormat="1" x14ac:dyDescent="0.35">
      <c r="A1" s="20" t="s">
        <v>1</v>
      </c>
      <c r="B1" s="80" t="s">
        <v>2093</v>
      </c>
      <c r="C1" s="80" t="s">
        <v>1529</v>
      </c>
      <c r="D1" s="80" t="s">
        <v>2212</v>
      </c>
      <c r="E1" s="20" t="s">
        <v>2113</v>
      </c>
      <c r="F1" s="19" t="s">
        <v>2095</v>
      </c>
      <c r="G1" s="19" t="s">
        <v>2097</v>
      </c>
      <c r="H1" s="19" t="s">
        <v>2098</v>
      </c>
      <c r="I1" s="17" t="s">
        <v>1</v>
      </c>
      <c r="J1" s="17" t="s">
        <v>2312</v>
      </c>
      <c r="K1" s="17" t="s">
        <v>2</v>
      </c>
      <c r="L1" s="17" t="s">
        <v>3</v>
      </c>
      <c r="M1" s="17" t="s">
        <v>4</v>
      </c>
      <c r="N1" s="17" t="s">
        <v>5</v>
      </c>
      <c r="O1" s="17" t="s">
        <v>6</v>
      </c>
      <c r="P1" s="17" t="s">
        <v>7</v>
      </c>
      <c r="Q1" s="17" t="s">
        <v>8</v>
      </c>
      <c r="R1" s="17" t="s">
        <v>9</v>
      </c>
      <c r="S1" s="17" t="s">
        <v>10</v>
      </c>
      <c r="T1" s="17" t="s">
        <v>11</v>
      </c>
      <c r="U1" s="17" t="s">
        <v>12</v>
      </c>
      <c r="V1" s="17" t="s">
        <v>13</v>
      </c>
      <c r="W1" s="17" t="s">
        <v>14</v>
      </c>
      <c r="X1" s="17" t="s">
        <v>15</v>
      </c>
      <c r="Y1" s="17" t="s">
        <v>16</v>
      </c>
      <c r="Z1" s="17" t="s">
        <v>17</v>
      </c>
      <c r="AA1" s="17" t="s">
        <v>18</v>
      </c>
      <c r="AB1" s="17" t="s">
        <v>19</v>
      </c>
      <c r="AC1" s="17" t="s">
        <v>20</v>
      </c>
      <c r="AD1" s="17" t="s">
        <v>21</v>
      </c>
      <c r="AE1" s="17" t="s">
        <v>22</v>
      </c>
      <c r="AF1" s="17" t="s">
        <v>23</v>
      </c>
      <c r="AG1" s="17" t="s">
        <v>24</v>
      </c>
      <c r="AH1" s="17" t="s">
        <v>25</v>
      </c>
      <c r="AI1" s="17" t="s">
        <v>26</v>
      </c>
      <c r="AJ1" s="17" t="s">
        <v>27</v>
      </c>
      <c r="AK1" s="17" t="s">
        <v>28</v>
      </c>
      <c r="AL1" s="17" t="s">
        <v>29</v>
      </c>
      <c r="AM1" s="17" t="s">
        <v>30</v>
      </c>
      <c r="AN1" s="17" t="s">
        <v>31</v>
      </c>
      <c r="AO1" s="17" t="s">
        <v>32</v>
      </c>
      <c r="AP1" s="17" t="s">
        <v>33</v>
      </c>
      <c r="AQ1" s="17" t="s">
        <v>34</v>
      </c>
      <c r="AR1" s="17" t="s">
        <v>35</v>
      </c>
      <c r="AS1" s="17" t="s">
        <v>36</v>
      </c>
      <c r="AT1" s="17" t="s">
        <v>37</v>
      </c>
      <c r="AU1" s="17" t="s">
        <v>38</v>
      </c>
      <c r="AV1" s="17" t="s">
        <v>39</v>
      </c>
      <c r="AW1" s="17" t="s">
        <v>40</v>
      </c>
      <c r="AX1" s="17" t="s">
        <v>2311</v>
      </c>
      <c r="AY1" s="17" t="s">
        <v>41</v>
      </c>
      <c r="AZ1" s="17" t="s">
        <v>42</v>
      </c>
      <c r="BA1" s="17" t="s">
        <v>2632</v>
      </c>
      <c r="BB1" s="17" t="s">
        <v>43</v>
      </c>
      <c r="BC1" s="17" t="s">
        <v>2631</v>
      </c>
      <c r="BD1" s="17" t="s">
        <v>44</v>
      </c>
      <c r="BE1" s="17" t="s">
        <v>2630</v>
      </c>
      <c r="BF1" s="94" t="s">
        <v>45</v>
      </c>
      <c r="BG1" s="17" t="s">
        <v>46</v>
      </c>
      <c r="BH1" s="17" t="s">
        <v>47</v>
      </c>
      <c r="BI1" s="17" t="s">
        <v>48</v>
      </c>
      <c r="BJ1" s="17" t="s">
        <v>49</v>
      </c>
      <c r="BK1" s="17" t="s">
        <v>50</v>
      </c>
      <c r="BL1" s="64" t="s">
        <v>2294</v>
      </c>
      <c r="BM1" s="17" t="s">
        <v>2232</v>
      </c>
      <c r="BN1" s="68" t="s">
        <v>2633</v>
      </c>
      <c r="BO1" s="70" t="s">
        <v>2634</v>
      </c>
      <c r="BP1" s="70" t="s">
        <v>2635</v>
      </c>
      <c r="BQ1" s="70" t="s">
        <v>2636</v>
      </c>
      <c r="BR1" s="17" t="s">
        <v>2637</v>
      </c>
      <c r="BS1" s="18" t="s">
        <v>1529</v>
      </c>
      <c r="BT1" s="17" t="s">
        <v>2639</v>
      </c>
      <c r="BU1" s="68" t="s">
        <v>2641</v>
      </c>
      <c r="BV1" s="70" t="s">
        <v>2642</v>
      </c>
      <c r="BW1" s="70" t="s">
        <v>2643</v>
      </c>
      <c r="BX1" s="70" t="s">
        <v>2644</v>
      </c>
      <c r="BY1" s="18" t="s">
        <v>2645</v>
      </c>
      <c r="BZ1" s="85" t="s">
        <v>2647</v>
      </c>
      <c r="CA1" s="86" t="s">
        <v>2648</v>
      </c>
      <c r="CB1" s="86" t="s">
        <v>2649</v>
      </c>
      <c r="CC1" s="86" t="s">
        <v>2650</v>
      </c>
      <c r="CD1" s="87" t="s">
        <v>2646</v>
      </c>
      <c r="CE1" s="17" t="s">
        <v>2651</v>
      </c>
      <c r="CF1" s="17" t="s">
        <v>2652</v>
      </c>
      <c r="CG1" s="17" t="s">
        <v>2653</v>
      </c>
      <c r="CH1" s="17" t="s">
        <v>2654</v>
      </c>
      <c r="CI1" s="17" t="s">
        <v>2655</v>
      </c>
      <c r="CJ1" s="85" t="s">
        <v>2656</v>
      </c>
      <c r="CK1" s="86" t="s">
        <v>2657</v>
      </c>
      <c r="CL1" s="86" t="s">
        <v>2658</v>
      </c>
      <c r="CM1" s="86" t="s">
        <v>2659</v>
      </c>
      <c r="CN1" s="17" t="s">
        <v>2772</v>
      </c>
      <c r="CO1" s="17" t="s">
        <v>2773</v>
      </c>
      <c r="CP1" s="17" t="s">
        <v>2774</v>
      </c>
      <c r="CQ1" s="17" t="s">
        <v>2775</v>
      </c>
      <c r="CR1" s="85" t="s">
        <v>2776</v>
      </c>
      <c r="CS1" s="86" t="s">
        <v>2777</v>
      </c>
      <c r="CT1" s="86" t="s">
        <v>2778</v>
      </c>
      <c r="CU1" s="86" t="s">
        <v>2779</v>
      </c>
      <c r="CV1" s="17" t="s">
        <v>2780</v>
      </c>
      <c r="CW1" s="17" t="s">
        <v>2781</v>
      </c>
      <c r="CX1" s="17" t="s">
        <v>2782</v>
      </c>
      <c r="CY1" s="17" t="s">
        <v>2783</v>
      </c>
      <c r="CZ1" s="17" t="s">
        <v>2784</v>
      </c>
      <c r="DA1" s="85" t="s">
        <v>2785</v>
      </c>
      <c r="DB1" s="86" t="s">
        <v>2786</v>
      </c>
      <c r="DC1" s="86" t="s">
        <v>2787</v>
      </c>
      <c r="DD1" s="86" t="s">
        <v>2788</v>
      </c>
      <c r="DE1" s="17" t="s">
        <v>2790</v>
      </c>
    </row>
    <row r="2" spans="1:109" x14ac:dyDescent="0.35">
      <c r="A2" t="s">
        <v>61</v>
      </c>
      <c r="B2" s="81">
        <v>28479170</v>
      </c>
      <c r="C2" s="81">
        <v>30607066</v>
      </c>
      <c r="D2" s="81">
        <v>46939117</v>
      </c>
      <c r="E2">
        <v>220</v>
      </c>
      <c r="F2" s="10">
        <f t="shared" ref="F2:F65" si="0">B2/E2</f>
        <v>129450.77272727272</v>
      </c>
      <c r="G2" s="10">
        <f>C2/E2</f>
        <v>139123.02727272728</v>
      </c>
      <c r="H2" s="10">
        <f>D2/E2</f>
        <v>213359.62272727274</v>
      </c>
      <c r="I2" t="s">
        <v>61</v>
      </c>
      <c r="J2" t="s">
        <v>2469</v>
      </c>
      <c r="K2" t="s">
        <v>62</v>
      </c>
      <c r="L2">
        <v>180</v>
      </c>
      <c r="M2">
        <v>180</v>
      </c>
      <c r="N2">
        <v>289</v>
      </c>
      <c r="O2">
        <v>289</v>
      </c>
      <c r="P2" t="s">
        <v>63</v>
      </c>
      <c r="Q2" t="s">
        <v>64</v>
      </c>
      <c r="R2" t="s">
        <v>65</v>
      </c>
      <c r="S2" t="s">
        <v>66</v>
      </c>
      <c r="U2">
        <v>218</v>
      </c>
      <c r="V2">
        <v>220</v>
      </c>
      <c r="W2">
        <v>918</v>
      </c>
      <c r="X2">
        <v>4.21</v>
      </c>
      <c r="Z2">
        <v>450</v>
      </c>
      <c r="AA2">
        <v>450</v>
      </c>
      <c r="AB2">
        <v>89</v>
      </c>
      <c r="AC2">
        <v>0.41799999999999998</v>
      </c>
      <c r="AD2">
        <v>1</v>
      </c>
      <c r="AE2">
        <v>0</v>
      </c>
      <c r="AF2">
        <v>1</v>
      </c>
      <c r="AG2">
        <v>21</v>
      </c>
      <c r="AH2" s="2">
        <v>88172</v>
      </c>
      <c r="AI2">
        <v>2.02</v>
      </c>
      <c r="AJ2" s="2">
        <v>88172</v>
      </c>
      <c r="AK2">
        <v>2.02</v>
      </c>
      <c r="AL2" s="2">
        <v>14961</v>
      </c>
      <c r="AM2" s="2">
        <v>1841787</v>
      </c>
      <c r="AN2" s="3">
        <v>0.16969999999999999</v>
      </c>
      <c r="AO2">
        <v>223</v>
      </c>
      <c r="AP2" s="4">
        <v>5031405</v>
      </c>
      <c r="AQ2" s="4">
        <v>5341</v>
      </c>
      <c r="AR2" s="4">
        <v>503</v>
      </c>
      <c r="AS2" t="s">
        <v>67</v>
      </c>
      <c r="AT2" t="s">
        <v>68</v>
      </c>
      <c r="AU2" t="s">
        <v>69</v>
      </c>
      <c r="AV2" t="s">
        <v>70</v>
      </c>
      <c r="AW2" t="s">
        <v>71</v>
      </c>
      <c r="AX2" t="str">
        <f>PROPER(AW2)</f>
        <v>Bronx</v>
      </c>
      <c r="AY2">
        <v>6</v>
      </c>
      <c r="AZ2">
        <v>15</v>
      </c>
      <c r="BA2" t="s">
        <v>2537</v>
      </c>
      <c r="BB2">
        <v>32</v>
      </c>
      <c r="BC2" t="s">
        <v>2560</v>
      </c>
      <c r="BD2">
        <v>87</v>
      </c>
      <c r="BE2" t="s">
        <v>2616</v>
      </c>
      <c r="BF2" s="95">
        <v>15</v>
      </c>
      <c r="BG2" s="1">
        <v>26023</v>
      </c>
      <c r="BL2" s="63">
        <v>267</v>
      </c>
      <c r="BM2" t="s">
        <v>2246</v>
      </c>
      <c r="BN2" s="68">
        <v>12487754</v>
      </c>
      <c r="BO2" s="68">
        <v>11642501</v>
      </c>
      <c r="BP2" s="68">
        <v>4179975</v>
      </c>
      <c r="BQ2" s="68">
        <v>2296836</v>
      </c>
      <c r="BR2">
        <f>AA2/E2</f>
        <v>2.0454545454545454</v>
      </c>
      <c r="BS2" s="4">
        <v>30607066</v>
      </c>
      <c r="BT2" s="22">
        <f>SUM(BN2:BQ2)-BS2</f>
        <v>0</v>
      </c>
      <c r="BU2" s="68"/>
      <c r="BV2" s="68"/>
      <c r="BW2" s="68"/>
      <c r="BX2" s="68"/>
      <c r="BZ2" s="85">
        <f>BN2/BS2</f>
        <v>0.40800232207817633</v>
      </c>
      <c r="CA2" s="85">
        <f>BO2/BS2</f>
        <v>0.3803860520312532</v>
      </c>
      <c r="CB2" s="85">
        <f>BP2/BS2</f>
        <v>0.1365689543715167</v>
      </c>
      <c r="CC2" s="85">
        <f>BQ2/BS2</f>
        <v>7.5042671519053805E-2</v>
      </c>
      <c r="CD2" s="85">
        <f>SUM(BZ2:CC2)</f>
        <v>1</v>
      </c>
      <c r="CE2" t="s">
        <v>2640</v>
      </c>
      <c r="CF2" s="68">
        <v>12487754</v>
      </c>
      <c r="CG2" s="68">
        <v>11642501</v>
      </c>
      <c r="CH2" s="68">
        <v>4179975</v>
      </c>
      <c r="CI2" s="68">
        <v>2296836</v>
      </c>
      <c r="CN2" s="22">
        <f>CF2/E2</f>
        <v>56762.518181818181</v>
      </c>
      <c r="CO2" s="22">
        <f>CG2/E2</f>
        <v>52920.459090909091</v>
      </c>
      <c r="CP2" s="22">
        <f>CH2/E2</f>
        <v>18999.886363636364</v>
      </c>
      <c r="CQ2" s="22">
        <f>CI2/E2</f>
        <v>10440.163636363637</v>
      </c>
      <c r="CR2" s="85">
        <f>CN2/G2</f>
        <v>0.40800232207817627</v>
      </c>
      <c r="CS2" s="85">
        <f>CO2/G2</f>
        <v>0.38038605203125314</v>
      </c>
      <c r="CT2" s="85">
        <f>CP2/G2</f>
        <v>0.1365689543715167</v>
      </c>
      <c r="CU2" s="85">
        <f>CQ2/G2</f>
        <v>7.5042671519053805E-2</v>
      </c>
    </row>
    <row r="3" spans="1:109" x14ac:dyDescent="0.35">
      <c r="A3" t="s">
        <v>72</v>
      </c>
      <c r="B3" s="81">
        <v>7523440</v>
      </c>
      <c r="C3" s="81">
        <v>7616887</v>
      </c>
      <c r="D3" s="81">
        <v>9813214</v>
      </c>
      <c r="E3">
        <v>30</v>
      </c>
      <c r="F3" s="10">
        <f t="shared" si="0"/>
        <v>250781.33333333334</v>
      </c>
      <c r="G3" s="10">
        <f t="shared" ref="G3:G66" si="1">C3/E3</f>
        <v>253896.23333333334</v>
      </c>
      <c r="H3" s="10">
        <f t="shared" ref="H3:H66" si="2">D3/E3</f>
        <v>327107.13333333336</v>
      </c>
      <c r="I3" t="s">
        <v>72</v>
      </c>
      <c r="J3" t="s">
        <v>2313</v>
      </c>
      <c r="K3" t="s">
        <v>73</v>
      </c>
      <c r="L3">
        <v>242</v>
      </c>
      <c r="M3">
        <v>167</v>
      </c>
      <c r="N3">
        <v>361</v>
      </c>
      <c r="O3">
        <v>283</v>
      </c>
      <c r="P3" t="s">
        <v>74</v>
      </c>
      <c r="Q3" t="s">
        <v>64</v>
      </c>
      <c r="R3" t="s">
        <v>75</v>
      </c>
      <c r="S3" t="s">
        <v>66</v>
      </c>
      <c r="U3">
        <v>30</v>
      </c>
      <c r="V3">
        <v>30</v>
      </c>
      <c r="W3">
        <v>131</v>
      </c>
      <c r="X3">
        <v>4.37</v>
      </c>
      <c r="Z3">
        <v>65</v>
      </c>
      <c r="AA3">
        <v>65</v>
      </c>
      <c r="AB3">
        <v>5</v>
      </c>
      <c r="AC3">
        <v>0.17199999999999999</v>
      </c>
      <c r="AD3">
        <v>1</v>
      </c>
      <c r="AE3">
        <v>0</v>
      </c>
      <c r="AF3">
        <v>1</v>
      </c>
      <c r="AG3">
        <v>4</v>
      </c>
      <c r="AH3" s="2">
        <v>10000</v>
      </c>
      <c r="AI3">
        <v>0.23</v>
      </c>
      <c r="AJ3" s="2">
        <v>10000</v>
      </c>
      <c r="AK3">
        <v>0.23</v>
      </c>
      <c r="AL3" s="2">
        <v>6983</v>
      </c>
      <c r="AM3" s="2">
        <v>351238</v>
      </c>
      <c r="AN3" s="3">
        <v>0.69830000000000003</v>
      </c>
      <c r="AO3">
        <v>283</v>
      </c>
      <c r="AP3" s="4">
        <v>839110</v>
      </c>
      <c r="AQ3" s="4">
        <v>6505</v>
      </c>
      <c r="AR3" s="4">
        <v>643</v>
      </c>
      <c r="AS3" t="s">
        <v>76</v>
      </c>
      <c r="AT3" t="s">
        <v>77</v>
      </c>
      <c r="AU3" t="s">
        <v>78</v>
      </c>
      <c r="AV3" t="s">
        <v>79</v>
      </c>
      <c r="AW3" t="s">
        <v>80</v>
      </c>
      <c r="AX3" t="str">
        <f t="shared" ref="AX3:AX66" si="3">PROPER(AW3)</f>
        <v>Brooklyn</v>
      </c>
      <c r="AY3">
        <v>16</v>
      </c>
      <c r="AZ3">
        <v>9</v>
      </c>
      <c r="BA3" t="s">
        <v>2531</v>
      </c>
      <c r="BB3">
        <v>20</v>
      </c>
      <c r="BC3" t="s">
        <v>2549</v>
      </c>
      <c r="BD3">
        <v>55</v>
      </c>
      <c r="BE3" t="s">
        <v>2588</v>
      </c>
      <c r="BF3" s="95">
        <v>41</v>
      </c>
      <c r="BG3" s="1">
        <v>26603</v>
      </c>
      <c r="BL3" s="63">
        <v>28</v>
      </c>
      <c r="BM3" t="s">
        <v>2266</v>
      </c>
      <c r="BN3" s="68">
        <v>2075936</v>
      </c>
      <c r="BO3" s="68">
        <v>4667422</v>
      </c>
      <c r="BP3" s="68">
        <v>719846</v>
      </c>
      <c r="BQ3" s="68">
        <v>153683</v>
      </c>
      <c r="BR3">
        <f t="shared" ref="BR3:BR66" si="4">AA3/E3</f>
        <v>2.1666666666666665</v>
      </c>
      <c r="BS3" s="4">
        <v>7616887</v>
      </c>
      <c r="BT3" s="22">
        <f t="shared" ref="BT3:BT66" si="5">SUM(BN3:BQ3)-BS3</f>
        <v>0</v>
      </c>
      <c r="BU3" s="68"/>
      <c r="BV3" s="68"/>
      <c r="BW3" s="68"/>
      <c r="BX3" s="68"/>
      <c r="BZ3" s="85">
        <f>BN3/BS3</f>
        <v>0.27254388833653431</v>
      </c>
      <c r="CA3" s="85">
        <f t="shared" ref="CA3:CA66" si="6">BO3/BS3</f>
        <v>0.61277290840733234</v>
      </c>
      <c r="CB3" s="85">
        <f t="shared" ref="CB3:CB66" si="7">BP3/BS3</f>
        <v>9.4506587796300515E-2</v>
      </c>
      <c r="CC3" s="85">
        <f t="shared" ref="CC3:CC66" si="8">BQ3/BS3</f>
        <v>2.0176615459832868E-2</v>
      </c>
      <c r="CD3" s="85">
        <f t="shared" ref="CD3:CD66" si="9">SUM(BZ3:CC3)</f>
        <v>1</v>
      </c>
      <c r="CE3" t="s">
        <v>2640</v>
      </c>
      <c r="CF3" s="68">
        <v>2075936</v>
      </c>
      <c r="CG3" s="68">
        <v>4667422</v>
      </c>
      <c r="CH3" s="68">
        <v>719846</v>
      </c>
      <c r="CI3" s="68">
        <v>153683</v>
      </c>
      <c r="CN3" s="22">
        <f t="shared" ref="CN3:CN66" si="10">CF3/E3</f>
        <v>69197.866666666669</v>
      </c>
      <c r="CO3" s="22">
        <f>CG3/E3</f>
        <v>155580.73333333334</v>
      </c>
      <c r="CP3" s="22">
        <f t="shared" ref="CP3:CP66" si="11">CH3/E3</f>
        <v>23994.866666666665</v>
      </c>
      <c r="CQ3" s="22">
        <f>CI3/E3</f>
        <v>5122.7666666666664</v>
      </c>
      <c r="CR3" s="85">
        <f t="shared" ref="CR3:CR66" si="12">CN3/G3</f>
        <v>0.27254388833653431</v>
      </c>
      <c r="CS3" s="85">
        <f t="shared" ref="CS3:CS66" si="13">CO3/G3</f>
        <v>0.61277290840733234</v>
      </c>
      <c r="CT3" s="85">
        <f t="shared" ref="CT3:CT66" si="14">CP3/G3</f>
        <v>9.4506587796300501E-2</v>
      </c>
      <c r="CU3" s="85">
        <f t="shared" ref="CU3:CU66" si="15">CQ3/G3</f>
        <v>2.0176615459832868E-2</v>
      </c>
    </row>
    <row r="4" spans="1:109" x14ac:dyDescent="0.35">
      <c r="A4" t="s">
        <v>81</v>
      </c>
      <c r="B4" s="81">
        <v>15912588</v>
      </c>
      <c r="C4" s="81">
        <v>20281023</v>
      </c>
      <c r="D4" s="81">
        <v>24592924</v>
      </c>
      <c r="E4">
        <v>66</v>
      </c>
      <c r="F4" s="10">
        <f t="shared" si="0"/>
        <v>241099.81818181818</v>
      </c>
      <c r="G4" s="10">
        <f t="shared" si="1"/>
        <v>307288.22727272729</v>
      </c>
      <c r="H4" s="10">
        <f t="shared" si="2"/>
        <v>372620.06060606061</v>
      </c>
      <c r="I4" t="s">
        <v>81</v>
      </c>
      <c r="J4" t="s">
        <v>2314</v>
      </c>
      <c r="K4" t="s">
        <v>82</v>
      </c>
      <c r="L4">
        <v>233</v>
      </c>
      <c r="M4">
        <v>308</v>
      </c>
      <c r="N4">
        <v>354</v>
      </c>
      <c r="O4">
        <v>344</v>
      </c>
      <c r="P4" t="s">
        <v>83</v>
      </c>
      <c r="Q4" t="s">
        <v>64</v>
      </c>
      <c r="R4" t="s">
        <v>75</v>
      </c>
      <c r="S4" t="s">
        <v>84</v>
      </c>
      <c r="U4">
        <v>65</v>
      </c>
      <c r="V4">
        <v>66</v>
      </c>
      <c r="W4">
        <v>293.5</v>
      </c>
      <c r="X4">
        <v>4.5199999999999996</v>
      </c>
      <c r="Z4">
        <v>170</v>
      </c>
      <c r="AA4">
        <v>170</v>
      </c>
      <c r="AB4">
        <v>21</v>
      </c>
      <c r="AC4">
        <v>0.32800000000000001</v>
      </c>
      <c r="AD4">
        <v>1</v>
      </c>
      <c r="AE4">
        <v>0</v>
      </c>
      <c r="AF4">
        <v>1</v>
      </c>
      <c r="AG4">
        <v>6</v>
      </c>
      <c r="AH4" s="2">
        <v>18987</v>
      </c>
      <c r="AI4">
        <v>0.44</v>
      </c>
      <c r="AJ4" s="2">
        <v>18987</v>
      </c>
      <c r="AK4">
        <v>0.44</v>
      </c>
      <c r="AL4" s="2">
        <v>12231</v>
      </c>
      <c r="AM4" s="2">
        <v>851926</v>
      </c>
      <c r="AN4" s="3">
        <v>0.64419999999999999</v>
      </c>
      <c r="AO4">
        <v>386</v>
      </c>
      <c r="AP4" s="4">
        <v>2205187</v>
      </c>
      <c r="AQ4" s="4">
        <v>7302</v>
      </c>
      <c r="AR4" s="4">
        <v>440</v>
      </c>
      <c r="AS4" t="s">
        <v>85</v>
      </c>
      <c r="AT4" t="s">
        <v>86</v>
      </c>
      <c r="AU4" t="s">
        <v>87</v>
      </c>
      <c r="AV4" t="s">
        <v>88</v>
      </c>
      <c r="AW4" t="s">
        <v>71</v>
      </c>
      <c r="AX4" t="str">
        <f t="shared" si="3"/>
        <v>Bronx</v>
      </c>
      <c r="AY4">
        <v>3</v>
      </c>
      <c r="AZ4">
        <v>15</v>
      </c>
      <c r="BA4" t="s">
        <v>2537</v>
      </c>
      <c r="BB4">
        <v>32</v>
      </c>
      <c r="BC4" t="s">
        <v>2560</v>
      </c>
      <c r="BD4">
        <v>79</v>
      </c>
      <c r="BE4" t="s">
        <v>2608</v>
      </c>
      <c r="BF4" s="95">
        <v>16</v>
      </c>
      <c r="BG4" s="1">
        <v>27759</v>
      </c>
      <c r="BL4" s="63">
        <v>9</v>
      </c>
      <c r="BM4" t="s">
        <v>2247</v>
      </c>
      <c r="BN4" s="68">
        <v>4639681</v>
      </c>
      <c r="BO4" s="68">
        <v>9443592</v>
      </c>
      <c r="BP4" s="68">
        <v>6099482</v>
      </c>
      <c r="BQ4" s="68">
        <v>98268</v>
      </c>
      <c r="BR4">
        <f t="shared" si="4"/>
        <v>2.5757575757575757</v>
      </c>
      <c r="BS4" s="4">
        <v>20281023</v>
      </c>
      <c r="BT4" s="22">
        <f t="shared" si="5"/>
        <v>0</v>
      </c>
      <c r="BU4" s="68"/>
      <c r="BV4" s="68"/>
      <c r="BW4" s="68"/>
      <c r="BX4" s="68"/>
      <c r="BZ4" s="85">
        <f t="shared" ref="BZ4:BZ67" si="16">BN4/BS4</f>
        <v>0.2287695743947433</v>
      </c>
      <c r="CA4" s="85">
        <f t="shared" si="6"/>
        <v>0.46563686654267883</v>
      </c>
      <c r="CB4" s="85">
        <f t="shared" si="7"/>
        <v>0.30074824134857497</v>
      </c>
      <c r="CC4" s="85">
        <f t="shared" si="8"/>
        <v>4.8453177140028881E-3</v>
      </c>
      <c r="CD4" s="85">
        <f t="shared" si="9"/>
        <v>1</v>
      </c>
      <c r="CE4" t="s">
        <v>2640</v>
      </c>
      <c r="CF4" s="68">
        <v>4639681</v>
      </c>
      <c r="CG4" s="68">
        <v>9443592</v>
      </c>
      <c r="CH4" s="68">
        <v>6099482</v>
      </c>
      <c r="CI4" s="68">
        <v>98268</v>
      </c>
      <c r="CN4" s="22">
        <f t="shared" si="10"/>
        <v>70298.196969696975</v>
      </c>
      <c r="CO4" s="22">
        <f t="shared" ref="CO4:CO66" si="17">CG4/E4</f>
        <v>143084.72727272726</v>
      </c>
      <c r="CP4" s="22">
        <f t="shared" si="11"/>
        <v>92416.393939393936</v>
      </c>
      <c r="CQ4" s="22">
        <f t="shared" ref="CQ4:CQ67" si="18">CI4/E4</f>
        <v>1488.909090909091</v>
      </c>
      <c r="CR4" s="85">
        <f t="shared" si="12"/>
        <v>0.2287695743947433</v>
      </c>
      <c r="CS4" s="85">
        <f t="shared" si="13"/>
        <v>0.46563686654267877</v>
      </c>
      <c r="CT4" s="85">
        <f t="shared" si="14"/>
        <v>0.30074824134857492</v>
      </c>
      <c r="CU4" s="85">
        <f t="shared" si="15"/>
        <v>4.8453177140028881E-3</v>
      </c>
    </row>
    <row r="5" spans="1:109" x14ac:dyDescent="0.35">
      <c r="A5" t="s">
        <v>89</v>
      </c>
      <c r="B5" s="81">
        <v>15263115</v>
      </c>
      <c r="C5" s="81">
        <v>17590843</v>
      </c>
      <c r="D5" s="81">
        <v>30297547</v>
      </c>
      <c r="E5">
        <v>100</v>
      </c>
      <c r="F5" s="10">
        <f t="shared" si="0"/>
        <v>152631.15</v>
      </c>
      <c r="G5" s="10">
        <f t="shared" si="1"/>
        <v>175908.43</v>
      </c>
      <c r="H5" s="10">
        <f t="shared" si="2"/>
        <v>302975.46999999997</v>
      </c>
      <c r="I5" t="s">
        <v>89</v>
      </c>
      <c r="J5" t="s">
        <v>2315</v>
      </c>
      <c r="K5" t="s">
        <v>90</v>
      </c>
      <c r="L5">
        <v>154</v>
      </c>
      <c r="M5">
        <v>97</v>
      </c>
      <c r="N5">
        <v>264</v>
      </c>
      <c r="O5">
        <v>261</v>
      </c>
      <c r="P5" t="s">
        <v>91</v>
      </c>
      <c r="Q5" t="s">
        <v>64</v>
      </c>
      <c r="R5" t="s">
        <v>65</v>
      </c>
      <c r="S5" t="s">
        <v>66</v>
      </c>
      <c r="U5">
        <v>98</v>
      </c>
      <c r="V5">
        <v>100</v>
      </c>
      <c r="W5">
        <v>386</v>
      </c>
      <c r="X5">
        <v>3.94</v>
      </c>
      <c r="Z5">
        <v>165</v>
      </c>
      <c r="AA5">
        <v>165</v>
      </c>
      <c r="AB5">
        <v>41</v>
      </c>
      <c r="AC5">
        <v>0.42699999999999999</v>
      </c>
      <c r="AD5">
        <v>1</v>
      </c>
      <c r="AE5">
        <v>0</v>
      </c>
      <c r="AF5">
        <v>1</v>
      </c>
      <c r="AG5">
        <v>17</v>
      </c>
      <c r="AH5" s="2">
        <v>29359</v>
      </c>
      <c r="AI5">
        <v>0.67</v>
      </c>
      <c r="AJ5" s="2">
        <v>29359</v>
      </c>
      <c r="AK5">
        <v>0.67</v>
      </c>
      <c r="AL5" s="2">
        <v>5759</v>
      </c>
      <c r="AM5" s="2">
        <v>771591</v>
      </c>
      <c r="AN5" s="3">
        <v>0.19620000000000001</v>
      </c>
      <c r="AO5">
        <v>246</v>
      </c>
      <c r="AP5" s="4">
        <v>1880013</v>
      </c>
      <c r="AQ5" s="4">
        <v>4694</v>
      </c>
      <c r="AR5" s="4">
        <v>529</v>
      </c>
      <c r="AS5" t="s">
        <v>92</v>
      </c>
      <c r="AT5" t="s">
        <v>93</v>
      </c>
      <c r="AU5" t="s">
        <v>94</v>
      </c>
      <c r="AW5" t="s">
        <v>95</v>
      </c>
      <c r="AX5" t="str">
        <f t="shared" si="3"/>
        <v>Manhattan</v>
      </c>
      <c r="AY5">
        <v>10</v>
      </c>
      <c r="AZ5">
        <v>13</v>
      </c>
      <c r="BA5" t="s">
        <v>2535</v>
      </c>
      <c r="BB5">
        <v>30</v>
      </c>
      <c r="BC5" t="s">
        <v>2558</v>
      </c>
      <c r="BD5">
        <v>70</v>
      </c>
      <c r="BE5" t="s">
        <v>2601</v>
      </c>
      <c r="BF5" s="95">
        <v>9</v>
      </c>
      <c r="BG5" s="1">
        <v>23832</v>
      </c>
      <c r="BL5" s="63">
        <v>165</v>
      </c>
      <c r="BM5" t="s">
        <v>2240</v>
      </c>
      <c r="BN5" s="68">
        <v>5869224</v>
      </c>
      <c r="BO5" s="68">
        <v>6627132</v>
      </c>
      <c r="BP5" s="68">
        <v>4386099</v>
      </c>
      <c r="BQ5" s="68">
        <v>708387</v>
      </c>
      <c r="BR5">
        <f t="shared" si="4"/>
        <v>1.65</v>
      </c>
      <c r="BS5" s="4">
        <v>17590843</v>
      </c>
      <c r="BT5" s="22">
        <f t="shared" si="5"/>
        <v>-1</v>
      </c>
      <c r="BU5" s="68"/>
      <c r="BV5" s="68"/>
      <c r="BW5" s="68"/>
      <c r="BX5" s="68"/>
      <c r="BZ5" s="85">
        <f t="shared" si="16"/>
        <v>0.33365223031096347</v>
      </c>
      <c r="CA5" s="85">
        <f t="shared" si="6"/>
        <v>0.37673760148959318</v>
      </c>
      <c r="CB5" s="85">
        <f t="shared" si="7"/>
        <v>0.24933989803672285</v>
      </c>
      <c r="CC5" s="85">
        <f t="shared" si="8"/>
        <v>4.0270213314961653E-2</v>
      </c>
      <c r="CD5" s="85">
        <f t="shared" si="9"/>
        <v>0.99999994315224106</v>
      </c>
      <c r="CE5" t="s">
        <v>2640</v>
      </c>
      <c r="CF5" s="68">
        <v>5869224</v>
      </c>
      <c r="CG5" s="68">
        <v>6627132</v>
      </c>
      <c r="CH5" s="68">
        <v>4386099</v>
      </c>
      <c r="CI5" s="68">
        <v>708387</v>
      </c>
      <c r="CN5" s="22">
        <f t="shared" si="10"/>
        <v>58692.24</v>
      </c>
      <c r="CO5" s="22">
        <f t="shared" si="17"/>
        <v>66271.320000000007</v>
      </c>
      <c r="CP5" s="22">
        <f t="shared" si="11"/>
        <v>43860.99</v>
      </c>
      <c r="CQ5" s="22">
        <f t="shared" si="18"/>
        <v>7083.87</v>
      </c>
      <c r="CR5" s="85">
        <f t="shared" si="12"/>
        <v>0.33365223031096347</v>
      </c>
      <c r="CS5" s="85">
        <f t="shared" si="13"/>
        <v>0.37673760148959323</v>
      </c>
      <c r="CT5" s="85">
        <f t="shared" si="14"/>
        <v>0.24933989803672285</v>
      </c>
      <c r="CU5" s="85">
        <f t="shared" si="15"/>
        <v>4.0270213314961653E-2</v>
      </c>
    </row>
    <row r="6" spans="1:109" x14ac:dyDescent="0.35">
      <c r="A6" t="s">
        <v>96</v>
      </c>
      <c r="B6" s="81">
        <v>16062903</v>
      </c>
      <c r="C6" s="81">
        <v>19831894</v>
      </c>
      <c r="D6" s="81">
        <v>24501816</v>
      </c>
      <c r="E6">
        <v>96</v>
      </c>
      <c r="F6" s="10">
        <f t="shared" si="0"/>
        <v>167321.90625</v>
      </c>
      <c r="G6" s="10">
        <f t="shared" si="1"/>
        <v>206582.22916666666</v>
      </c>
      <c r="H6" s="10">
        <f t="shared" si="2"/>
        <v>255227.25</v>
      </c>
      <c r="I6" t="s">
        <v>96</v>
      </c>
      <c r="J6" t="s">
        <v>2316</v>
      </c>
      <c r="K6" t="s">
        <v>97</v>
      </c>
      <c r="L6">
        <v>214</v>
      </c>
      <c r="M6">
        <v>67</v>
      </c>
      <c r="N6">
        <v>332</v>
      </c>
      <c r="O6">
        <v>222</v>
      </c>
      <c r="P6" t="s">
        <v>98</v>
      </c>
      <c r="Q6" t="s">
        <v>64</v>
      </c>
      <c r="R6" t="s">
        <v>75</v>
      </c>
      <c r="S6" t="s">
        <v>66</v>
      </c>
      <c r="U6">
        <v>96</v>
      </c>
      <c r="V6">
        <v>96</v>
      </c>
      <c r="W6">
        <v>386</v>
      </c>
      <c r="X6">
        <v>4.0199999999999996</v>
      </c>
      <c r="Z6">
        <v>156</v>
      </c>
      <c r="AA6">
        <v>156</v>
      </c>
      <c r="AB6">
        <v>47</v>
      </c>
      <c r="AC6">
        <v>0.505</v>
      </c>
      <c r="AD6">
        <v>1</v>
      </c>
      <c r="AE6">
        <v>0</v>
      </c>
      <c r="AF6">
        <v>1</v>
      </c>
      <c r="AG6">
        <v>6</v>
      </c>
      <c r="AH6" s="2">
        <v>39937</v>
      </c>
      <c r="AI6">
        <v>0.92</v>
      </c>
      <c r="AJ6" s="2">
        <v>39937</v>
      </c>
      <c r="AK6">
        <v>0.92</v>
      </c>
      <c r="AL6" s="2">
        <v>13337</v>
      </c>
      <c r="AM6" s="2">
        <v>810629</v>
      </c>
      <c r="AN6" s="3">
        <v>0.33400000000000002</v>
      </c>
      <c r="AO6">
        <v>170</v>
      </c>
      <c r="AP6" s="4">
        <v>2278928</v>
      </c>
      <c r="AQ6" s="4">
        <v>5814</v>
      </c>
      <c r="AR6" s="4">
        <v>452</v>
      </c>
      <c r="AS6" t="s">
        <v>99</v>
      </c>
      <c r="AT6" t="s">
        <v>100</v>
      </c>
      <c r="AU6" t="s">
        <v>101</v>
      </c>
      <c r="AW6" t="s">
        <v>71</v>
      </c>
      <c r="AX6" t="str">
        <f t="shared" si="3"/>
        <v>Bronx</v>
      </c>
      <c r="AY6">
        <v>9</v>
      </c>
      <c r="AZ6">
        <v>15</v>
      </c>
      <c r="BA6" t="s">
        <v>2537</v>
      </c>
      <c r="BB6">
        <v>32</v>
      </c>
      <c r="BC6" t="s">
        <v>2560</v>
      </c>
      <c r="BD6">
        <v>85</v>
      </c>
      <c r="BE6" t="s">
        <v>2614</v>
      </c>
      <c r="BF6" s="95">
        <v>17</v>
      </c>
      <c r="BG6" s="1">
        <v>25933</v>
      </c>
      <c r="BL6" s="63">
        <v>69</v>
      </c>
      <c r="BM6" t="s">
        <v>2248</v>
      </c>
      <c r="BN6" s="68">
        <v>6559328</v>
      </c>
      <c r="BO6" s="68">
        <v>6440359</v>
      </c>
      <c r="BP6" s="68">
        <v>5816004</v>
      </c>
      <c r="BQ6" s="68">
        <v>1016203</v>
      </c>
      <c r="BR6">
        <f t="shared" si="4"/>
        <v>1.625</v>
      </c>
      <c r="BS6" s="4">
        <v>19831894</v>
      </c>
      <c r="BT6" s="22">
        <f t="shared" si="5"/>
        <v>0</v>
      </c>
      <c r="BU6" s="68"/>
      <c r="BV6" s="68"/>
      <c r="BW6" s="68"/>
      <c r="BX6" s="68"/>
      <c r="BZ6" s="85">
        <f t="shared" si="16"/>
        <v>0.33074642290847256</v>
      </c>
      <c r="CA6" s="85">
        <f t="shared" si="6"/>
        <v>0.32474755058694849</v>
      </c>
      <c r="CB6" s="85">
        <f t="shared" si="7"/>
        <v>0.29326518183285971</v>
      </c>
      <c r="CC6" s="85">
        <f t="shared" si="8"/>
        <v>5.1240844671719202E-2</v>
      </c>
      <c r="CD6" s="85">
        <f t="shared" si="9"/>
        <v>1</v>
      </c>
      <c r="CE6" t="s">
        <v>2640</v>
      </c>
      <c r="CF6" s="68">
        <v>6559328</v>
      </c>
      <c r="CG6" s="68">
        <v>6440359</v>
      </c>
      <c r="CH6" s="68">
        <v>5816004</v>
      </c>
      <c r="CI6" s="68">
        <v>1016203</v>
      </c>
      <c r="CN6" s="22">
        <f t="shared" si="10"/>
        <v>68326.333333333328</v>
      </c>
      <c r="CO6" s="22">
        <f t="shared" si="17"/>
        <v>67087.072916666672</v>
      </c>
      <c r="CP6" s="22">
        <f t="shared" si="11"/>
        <v>60583.375</v>
      </c>
      <c r="CQ6" s="22">
        <f t="shared" si="18"/>
        <v>10585.447916666666</v>
      </c>
      <c r="CR6" s="85">
        <f t="shared" si="12"/>
        <v>0.33074642290847256</v>
      </c>
      <c r="CS6" s="85">
        <f t="shared" si="13"/>
        <v>0.32474755058694854</v>
      </c>
      <c r="CT6" s="85">
        <f t="shared" si="14"/>
        <v>0.29326518183285977</v>
      </c>
      <c r="CU6" s="85">
        <f t="shared" si="15"/>
        <v>5.1240844671719202E-2</v>
      </c>
    </row>
    <row r="7" spans="1:109" x14ac:dyDescent="0.35">
      <c r="A7" t="s">
        <v>102</v>
      </c>
      <c r="B7" s="81">
        <v>4430342</v>
      </c>
      <c r="C7" s="81">
        <v>5186588</v>
      </c>
      <c r="D7" s="81">
        <v>10438024</v>
      </c>
      <c r="E7">
        <v>35</v>
      </c>
      <c r="F7" s="10">
        <f t="shared" si="0"/>
        <v>126581.2</v>
      </c>
      <c r="G7" s="10">
        <f t="shared" si="1"/>
        <v>148188.22857142857</v>
      </c>
      <c r="H7" s="10">
        <f t="shared" si="2"/>
        <v>298229.25714285712</v>
      </c>
      <c r="I7" t="s">
        <v>102</v>
      </c>
      <c r="J7" t="s">
        <v>2470</v>
      </c>
      <c r="K7" t="s">
        <v>103</v>
      </c>
      <c r="L7">
        <v>359</v>
      </c>
      <c r="M7">
        <v>359</v>
      </c>
      <c r="N7">
        <v>840</v>
      </c>
      <c r="O7">
        <v>840</v>
      </c>
      <c r="P7" t="s">
        <v>104</v>
      </c>
      <c r="Q7" t="s">
        <v>64</v>
      </c>
      <c r="R7" t="s">
        <v>75</v>
      </c>
      <c r="S7" t="s">
        <v>66</v>
      </c>
      <c r="U7">
        <v>35</v>
      </c>
      <c r="V7">
        <v>35</v>
      </c>
      <c r="W7">
        <v>157.5</v>
      </c>
      <c r="X7">
        <v>4.5</v>
      </c>
      <c r="Z7">
        <v>74</v>
      </c>
      <c r="AA7">
        <v>74</v>
      </c>
      <c r="AB7">
        <v>7</v>
      </c>
      <c r="AC7">
        <v>0.2</v>
      </c>
      <c r="AD7">
        <v>1</v>
      </c>
      <c r="AE7">
        <v>0</v>
      </c>
      <c r="AF7">
        <v>1</v>
      </c>
      <c r="AG7">
        <v>7</v>
      </c>
      <c r="AH7" s="2">
        <v>9621</v>
      </c>
      <c r="AI7">
        <v>0.22</v>
      </c>
      <c r="AJ7" s="2">
        <v>9621</v>
      </c>
      <c r="AK7">
        <v>0.22</v>
      </c>
      <c r="AL7" s="2">
        <v>5774</v>
      </c>
      <c r="AM7" s="2">
        <v>361857</v>
      </c>
      <c r="AN7" s="3">
        <v>0.60009999999999997</v>
      </c>
      <c r="AO7">
        <v>336</v>
      </c>
      <c r="AP7" s="4">
        <v>4503296</v>
      </c>
      <c r="AQ7" s="4">
        <v>28412</v>
      </c>
      <c r="AR7" s="4">
        <v>644</v>
      </c>
      <c r="AS7" t="s">
        <v>105</v>
      </c>
      <c r="AT7" t="s">
        <v>106</v>
      </c>
      <c r="AU7" t="s">
        <v>107</v>
      </c>
      <c r="AW7" t="s">
        <v>95</v>
      </c>
      <c r="AX7" t="str">
        <f t="shared" si="3"/>
        <v>Manhattan</v>
      </c>
      <c r="AY7">
        <v>7</v>
      </c>
      <c r="AZ7">
        <v>10</v>
      </c>
      <c r="BA7" t="s">
        <v>2532</v>
      </c>
      <c r="BB7">
        <v>29</v>
      </c>
      <c r="BC7" t="s">
        <v>2557</v>
      </c>
      <c r="BD7">
        <v>69</v>
      </c>
      <c r="BE7" t="s">
        <v>2600</v>
      </c>
      <c r="BF7" s="95">
        <v>6</v>
      </c>
      <c r="BG7" s="1">
        <v>35155</v>
      </c>
      <c r="BJ7" t="s">
        <v>108</v>
      </c>
      <c r="BK7" t="s">
        <v>108</v>
      </c>
      <c r="BL7" s="63">
        <v>246</v>
      </c>
      <c r="BM7" t="s">
        <v>2237</v>
      </c>
      <c r="BN7" s="68">
        <v>1751964</v>
      </c>
      <c r="BO7" s="68">
        <v>2122420</v>
      </c>
      <c r="BP7" s="68">
        <v>1197472</v>
      </c>
      <c r="BQ7" s="68">
        <v>114732</v>
      </c>
      <c r="BR7">
        <f t="shared" si="4"/>
        <v>2.1142857142857143</v>
      </c>
      <c r="BS7" s="4">
        <v>5186588</v>
      </c>
      <c r="BT7" s="22">
        <f t="shared" si="5"/>
        <v>0</v>
      </c>
      <c r="BU7" s="68"/>
      <c r="BV7" s="68"/>
      <c r="BW7" s="68"/>
      <c r="BX7" s="68"/>
      <c r="BZ7" s="85">
        <f t="shared" si="16"/>
        <v>0.33778738546420112</v>
      </c>
      <c r="CA7" s="85">
        <f t="shared" si="6"/>
        <v>0.40921314744876591</v>
      </c>
      <c r="CB7" s="85">
        <f t="shared" si="7"/>
        <v>0.23087856602452325</v>
      </c>
      <c r="CC7" s="85">
        <f t="shared" si="8"/>
        <v>2.2120901062509687E-2</v>
      </c>
      <c r="CD7" s="85">
        <f t="shared" si="9"/>
        <v>0.99999999999999989</v>
      </c>
      <c r="CE7" t="s">
        <v>2640</v>
      </c>
      <c r="CF7" s="68">
        <v>1751964</v>
      </c>
      <c r="CG7" s="68">
        <v>2122420</v>
      </c>
      <c r="CH7" s="68">
        <v>1197472</v>
      </c>
      <c r="CI7" s="68">
        <v>114732</v>
      </c>
      <c r="CN7" s="22">
        <f t="shared" si="10"/>
        <v>50056.114285714284</v>
      </c>
      <c r="CO7" s="22">
        <f t="shared" si="17"/>
        <v>60640.571428571428</v>
      </c>
      <c r="CP7" s="22">
        <f t="shared" si="11"/>
        <v>34213.485714285714</v>
      </c>
      <c r="CQ7" s="22">
        <f t="shared" si="18"/>
        <v>3278.0571428571429</v>
      </c>
      <c r="CR7" s="85">
        <f t="shared" si="12"/>
        <v>0.33778738546420112</v>
      </c>
      <c r="CS7" s="85">
        <f t="shared" si="13"/>
        <v>0.40921314744876591</v>
      </c>
      <c r="CT7" s="85">
        <f t="shared" si="14"/>
        <v>0.23087856602452325</v>
      </c>
      <c r="CU7" s="85">
        <f t="shared" si="15"/>
        <v>2.212090106250969E-2</v>
      </c>
    </row>
    <row r="8" spans="1:109" x14ac:dyDescent="0.35">
      <c r="A8" t="s">
        <v>109</v>
      </c>
      <c r="B8" s="81">
        <v>37414870</v>
      </c>
      <c r="C8" s="81">
        <v>43867730</v>
      </c>
      <c r="D8" s="81">
        <v>51404716</v>
      </c>
      <c r="E8">
        <v>234</v>
      </c>
      <c r="F8" s="10">
        <f t="shared" si="0"/>
        <v>159892.60683760684</v>
      </c>
      <c r="G8" s="10">
        <f t="shared" si="1"/>
        <v>187468.93162393162</v>
      </c>
      <c r="H8" s="10">
        <f t="shared" si="2"/>
        <v>219678.2735042735</v>
      </c>
      <c r="I8" t="s">
        <v>109</v>
      </c>
      <c r="J8" t="s">
        <v>2317</v>
      </c>
      <c r="K8" t="s">
        <v>110</v>
      </c>
      <c r="L8">
        <v>156</v>
      </c>
      <c r="M8">
        <v>73</v>
      </c>
      <c r="N8">
        <v>267</v>
      </c>
      <c r="O8">
        <v>267</v>
      </c>
      <c r="P8" t="s">
        <v>111</v>
      </c>
      <c r="Q8" t="s">
        <v>64</v>
      </c>
      <c r="R8" t="s">
        <v>65</v>
      </c>
      <c r="S8" t="s">
        <v>66</v>
      </c>
      <c r="U8">
        <v>234</v>
      </c>
      <c r="V8">
        <v>234</v>
      </c>
      <c r="W8" s="6">
        <v>1101</v>
      </c>
      <c r="X8">
        <v>4.71</v>
      </c>
      <c r="Z8">
        <v>541</v>
      </c>
      <c r="AA8">
        <v>541</v>
      </c>
      <c r="AB8">
        <v>100</v>
      </c>
      <c r="AC8">
        <v>0.43099999999999999</v>
      </c>
      <c r="AD8">
        <v>1</v>
      </c>
      <c r="AE8">
        <v>0</v>
      </c>
      <c r="AF8">
        <v>1</v>
      </c>
      <c r="AG8">
        <v>24</v>
      </c>
      <c r="AH8" s="2">
        <v>110000</v>
      </c>
      <c r="AI8">
        <v>2.5299999999999998</v>
      </c>
      <c r="AJ8" s="2">
        <v>110000</v>
      </c>
      <c r="AK8">
        <v>2.5299999999999998</v>
      </c>
      <c r="AL8" s="2">
        <v>11311</v>
      </c>
      <c r="AM8" s="2">
        <v>2207369</v>
      </c>
      <c r="AN8" s="3">
        <v>0.1028</v>
      </c>
      <c r="AO8">
        <v>214</v>
      </c>
      <c r="AP8" s="4">
        <v>4703702</v>
      </c>
      <c r="AQ8" s="4">
        <v>4272</v>
      </c>
      <c r="AR8" s="4">
        <v>511</v>
      </c>
      <c r="AS8" t="s">
        <v>112</v>
      </c>
      <c r="AT8" t="s">
        <v>113</v>
      </c>
      <c r="AU8" t="s">
        <v>114</v>
      </c>
      <c r="AW8" t="s">
        <v>80</v>
      </c>
      <c r="AX8" t="str">
        <f t="shared" si="3"/>
        <v>Brooklyn</v>
      </c>
      <c r="AY8">
        <v>3</v>
      </c>
      <c r="AZ8">
        <v>8</v>
      </c>
      <c r="BA8" t="s">
        <v>2530</v>
      </c>
      <c r="BB8">
        <v>18</v>
      </c>
      <c r="BC8" t="s">
        <v>2547</v>
      </c>
      <c r="BD8">
        <v>54</v>
      </c>
      <c r="BE8" t="s">
        <v>2587</v>
      </c>
      <c r="BF8" s="95">
        <v>36</v>
      </c>
      <c r="BG8" s="1">
        <v>24623</v>
      </c>
      <c r="BL8" s="63">
        <v>125</v>
      </c>
      <c r="BM8" t="s">
        <v>2262</v>
      </c>
      <c r="BN8" s="68">
        <v>22423740</v>
      </c>
      <c r="BO8" s="68">
        <v>11498624</v>
      </c>
      <c r="BP8" s="68">
        <v>8704028</v>
      </c>
      <c r="BQ8" s="68">
        <v>1241337</v>
      </c>
      <c r="BR8">
        <f t="shared" si="4"/>
        <v>2.3119658119658117</v>
      </c>
      <c r="BS8" s="4">
        <v>43867730</v>
      </c>
      <c r="BT8" s="22">
        <f t="shared" si="5"/>
        <v>-1</v>
      </c>
      <c r="BU8" s="68"/>
      <c r="BV8" s="68"/>
      <c r="BW8" s="68"/>
      <c r="BX8" s="68"/>
      <c r="BZ8" s="85">
        <f t="shared" si="16"/>
        <v>0.51116709253020387</v>
      </c>
      <c r="CA8" s="85">
        <f t="shared" si="6"/>
        <v>0.26212033310134808</v>
      </c>
      <c r="CB8" s="85">
        <f t="shared" si="7"/>
        <v>0.19841528157486152</v>
      </c>
      <c r="CC8" s="85">
        <f t="shared" si="8"/>
        <v>2.8297269997786527E-2</v>
      </c>
      <c r="CD8" s="85">
        <f t="shared" si="9"/>
        <v>0.99999997720419997</v>
      </c>
      <c r="CE8" t="s">
        <v>2640</v>
      </c>
      <c r="CF8" s="68">
        <v>22423740</v>
      </c>
      <c r="CG8" s="68">
        <v>11498624</v>
      </c>
      <c r="CH8" s="68">
        <v>8704028</v>
      </c>
      <c r="CI8" s="68">
        <v>1241337</v>
      </c>
      <c r="CN8" s="22">
        <f t="shared" si="10"/>
        <v>95827.948717948719</v>
      </c>
      <c r="CO8" s="22">
        <f t="shared" si="17"/>
        <v>49139.418803418805</v>
      </c>
      <c r="CP8" s="22">
        <f t="shared" si="11"/>
        <v>37196.700854700852</v>
      </c>
      <c r="CQ8" s="22">
        <f t="shared" si="18"/>
        <v>5304.8589743589746</v>
      </c>
      <c r="CR8" s="85">
        <f t="shared" si="12"/>
        <v>0.51116709253020387</v>
      </c>
      <c r="CS8" s="85">
        <f t="shared" si="13"/>
        <v>0.26212033310134808</v>
      </c>
      <c r="CT8" s="85">
        <f t="shared" si="14"/>
        <v>0.19841528157486152</v>
      </c>
      <c r="CU8" s="85">
        <f t="shared" si="15"/>
        <v>2.829726999778653E-2</v>
      </c>
    </row>
    <row r="9" spans="1:109" x14ac:dyDescent="0.35">
      <c r="A9" t="s">
        <v>115</v>
      </c>
      <c r="B9" s="81">
        <v>13270397</v>
      </c>
      <c r="C9" s="81">
        <v>14400934</v>
      </c>
      <c r="D9" s="81">
        <v>18924521</v>
      </c>
      <c r="E9">
        <v>66</v>
      </c>
      <c r="F9" s="10">
        <f t="shared" si="0"/>
        <v>201066.62121212122</v>
      </c>
      <c r="G9" s="10">
        <f t="shared" si="1"/>
        <v>218195.9696969697</v>
      </c>
      <c r="H9" s="10">
        <f t="shared" si="2"/>
        <v>286735.16666666669</v>
      </c>
      <c r="I9" t="s">
        <v>115</v>
      </c>
      <c r="J9" t="s">
        <v>2471</v>
      </c>
      <c r="K9" t="s">
        <v>116</v>
      </c>
      <c r="L9">
        <v>203</v>
      </c>
      <c r="M9">
        <v>64</v>
      </c>
      <c r="N9">
        <v>320</v>
      </c>
      <c r="O9">
        <v>219</v>
      </c>
      <c r="P9" t="s">
        <v>117</v>
      </c>
      <c r="Q9" t="s">
        <v>64</v>
      </c>
      <c r="R9" t="s">
        <v>75</v>
      </c>
      <c r="S9" t="s">
        <v>66</v>
      </c>
      <c r="U9">
        <v>66</v>
      </c>
      <c r="V9">
        <v>66</v>
      </c>
      <c r="W9">
        <v>259</v>
      </c>
      <c r="X9">
        <v>3.92</v>
      </c>
      <c r="Z9">
        <v>114</v>
      </c>
      <c r="AA9">
        <v>114</v>
      </c>
      <c r="AB9">
        <v>33</v>
      </c>
      <c r="AC9">
        <v>0.5</v>
      </c>
      <c r="AD9">
        <v>1</v>
      </c>
      <c r="AE9">
        <v>0</v>
      </c>
      <c r="AF9">
        <v>1</v>
      </c>
      <c r="AG9">
        <v>6</v>
      </c>
      <c r="AH9" s="2">
        <v>20205</v>
      </c>
      <c r="AI9">
        <v>0.46</v>
      </c>
      <c r="AJ9" s="2">
        <v>20205</v>
      </c>
      <c r="AK9">
        <v>0.46</v>
      </c>
      <c r="AL9" s="2">
        <v>9143</v>
      </c>
      <c r="AM9" s="2">
        <v>530550</v>
      </c>
      <c r="AN9" s="3">
        <v>0.45250000000000001</v>
      </c>
      <c r="AO9">
        <v>248</v>
      </c>
      <c r="AP9" s="4">
        <v>1241825</v>
      </c>
      <c r="AQ9" s="4">
        <v>4651</v>
      </c>
      <c r="AR9" s="4">
        <v>482</v>
      </c>
      <c r="AS9" t="s">
        <v>118</v>
      </c>
      <c r="AT9" t="s">
        <v>119</v>
      </c>
      <c r="AU9" t="s">
        <v>120</v>
      </c>
      <c r="AV9" t="s">
        <v>121</v>
      </c>
      <c r="AW9" t="s">
        <v>95</v>
      </c>
      <c r="AX9" t="str">
        <f t="shared" si="3"/>
        <v>Manhattan</v>
      </c>
      <c r="AY9">
        <v>11</v>
      </c>
      <c r="AZ9">
        <v>13</v>
      </c>
      <c r="BA9" t="s">
        <v>2535</v>
      </c>
      <c r="BB9">
        <v>29</v>
      </c>
      <c r="BC9" t="s">
        <v>2557</v>
      </c>
      <c r="BD9">
        <v>68</v>
      </c>
      <c r="BE9" t="s">
        <v>2599</v>
      </c>
      <c r="BF9" s="95">
        <v>8</v>
      </c>
      <c r="BG9" s="1">
        <v>25384</v>
      </c>
      <c r="BL9" s="63">
        <v>54</v>
      </c>
      <c r="BM9" t="s">
        <v>2239</v>
      </c>
      <c r="BN9" s="68">
        <v>4449621</v>
      </c>
      <c r="BO9" s="68">
        <v>5162298</v>
      </c>
      <c r="BP9" s="68">
        <v>4287355</v>
      </c>
      <c r="BQ9" s="68">
        <v>501659</v>
      </c>
      <c r="BR9">
        <f t="shared" si="4"/>
        <v>1.7272727272727273</v>
      </c>
      <c r="BS9" s="4">
        <v>14400934</v>
      </c>
      <c r="BT9" s="22">
        <f t="shared" si="5"/>
        <v>-1</v>
      </c>
      <c r="BU9" s="68"/>
      <c r="BV9" s="68"/>
      <c r="BW9" s="68"/>
      <c r="BX9" s="68"/>
      <c r="BZ9" s="85">
        <f t="shared" si="16"/>
        <v>0.30898141745528451</v>
      </c>
      <c r="CA9" s="85">
        <f t="shared" si="6"/>
        <v>0.35846966592583507</v>
      </c>
      <c r="CB9" s="85">
        <f t="shared" si="7"/>
        <v>0.29771367607128818</v>
      </c>
      <c r="CC9" s="85">
        <f t="shared" si="8"/>
        <v>3.4835171107651768E-2</v>
      </c>
      <c r="CD9" s="85">
        <f t="shared" si="9"/>
        <v>0.99999993056005954</v>
      </c>
      <c r="CE9" t="s">
        <v>2640</v>
      </c>
      <c r="CF9" s="68">
        <v>4449621</v>
      </c>
      <c r="CG9" s="68">
        <v>5162298</v>
      </c>
      <c r="CH9" s="68">
        <v>4287355</v>
      </c>
      <c r="CI9" s="68">
        <v>501659</v>
      </c>
      <c r="CN9" s="22">
        <f t="shared" si="10"/>
        <v>67418.5</v>
      </c>
      <c r="CO9" s="22">
        <f t="shared" si="17"/>
        <v>78216.636363636368</v>
      </c>
      <c r="CP9" s="22">
        <f t="shared" si="11"/>
        <v>64959.92424242424</v>
      </c>
      <c r="CQ9" s="22">
        <f t="shared" si="18"/>
        <v>7600.893939393939</v>
      </c>
      <c r="CR9" s="85">
        <f t="shared" si="12"/>
        <v>0.30898141745528451</v>
      </c>
      <c r="CS9" s="85">
        <f t="shared" si="13"/>
        <v>0.35846966592583512</v>
      </c>
      <c r="CT9" s="85">
        <f t="shared" si="14"/>
        <v>0.29771367607128812</v>
      </c>
      <c r="CU9" s="85">
        <f t="shared" si="15"/>
        <v>3.4835171107651768E-2</v>
      </c>
    </row>
    <row r="10" spans="1:109" x14ac:dyDescent="0.35">
      <c r="A10" t="s">
        <v>122</v>
      </c>
      <c r="B10" s="81">
        <v>16984472</v>
      </c>
      <c r="C10" s="81">
        <v>29487580</v>
      </c>
      <c r="D10" s="81">
        <v>46600585</v>
      </c>
      <c r="E10">
        <v>225</v>
      </c>
      <c r="F10" s="10">
        <f t="shared" si="0"/>
        <v>75486.542222222226</v>
      </c>
      <c r="G10" s="10">
        <f t="shared" si="1"/>
        <v>131055.91111111111</v>
      </c>
      <c r="H10" s="10">
        <f t="shared" si="2"/>
        <v>207113.7111111111</v>
      </c>
      <c r="I10" t="s">
        <v>122</v>
      </c>
      <c r="J10" t="s">
        <v>2472</v>
      </c>
      <c r="K10" t="s">
        <v>123</v>
      </c>
      <c r="L10">
        <v>185</v>
      </c>
      <c r="M10">
        <v>153</v>
      </c>
      <c r="N10">
        <v>452</v>
      </c>
      <c r="O10">
        <v>452</v>
      </c>
      <c r="P10" t="s">
        <v>124</v>
      </c>
      <c r="Q10" t="s">
        <v>125</v>
      </c>
      <c r="R10" t="s">
        <v>65</v>
      </c>
      <c r="S10" t="s">
        <v>66</v>
      </c>
      <c r="T10">
        <v>73</v>
      </c>
      <c r="U10">
        <v>225</v>
      </c>
      <c r="V10">
        <v>225</v>
      </c>
      <c r="W10">
        <v>985.5</v>
      </c>
      <c r="X10">
        <v>4.38</v>
      </c>
      <c r="Y10">
        <v>146</v>
      </c>
      <c r="Z10">
        <v>281</v>
      </c>
      <c r="AA10">
        <v>427</v>
      </c>
      <c r="AB10">
        <v>111</v>
      </c>
      <c r="AC10">
        <v>0.502</v>
      </c>
      <c r="AD10">
        <v>1</v>
      </c>
      <c r="AE10">
        <v>0</v>
      </c>
      <c r="AF10">
        <v>1</v>
      </c>
      <c r="AG10">
        <v>26</v>
      </c>
      <c r="AH10" s="2">
        <v>44644</v>
      </c>
      <c r="AI10">
        <v>1.02</v>
      </c>
      <c r="AJ10" s="2">
        <v>44644</v>
      </c>
      <c r="AK10">
        <v>1.02</v>
      </c>
      <c r="AL10" s="2">
        <v>7889</v>
      </c>
      <c r="AM10" s="2">
        <v>1946457</v>
      </c>
      <c r="AN10" s="3">
        <v>0.1767</v>
      </c>
      <c r="AO10">
        <v>419</v>
      </c>
      <c r="AP10" s="4">
        <v>4980000</v>
      </c>
      <c r="AQ10" s="4">
        <v>5053</v>
      </c>
      <c r="AR10" s="4">
        <v>516</v>
      </c>
      <c r="AS10" t="s">
        <v>126</v>
      </c>
      <c r="AT10" t="s">
        <v>127</v>
      </c>
      <c r="AU10" t="s">
        <v>128</v>
      </c>
      <c r="AV10" t="s">
        <v>120</v>
      </c>
      <c r="AW10" t="s">
        <v>95</v>
      </c>
      <c r="AX10" t="str">
        <f t="shared" si="3"/>
        <v>Manhattan</v>
      </c>
      <c r="AY10">
        <v>6</v>
      </c>
      <c r="AZ10">
        <v>12</v>
      </c>
      <c r="BA10" t="s">
        <v>2534</v>
      </c>
      <c r="BB10">
        <v>27</v>
      </c>
      <c r="BC10" t="s">
        <v>2555</v>
      </c>
      <c r="BD10">
        <v>74</v>
      </c>
      <c r="BE10" t="s">
        <v>2604</v>
      </c>
      <c r="BF10" s="95">
        <v>2</v>
      </c>
      <c r="BG10" s="1">
        <v>26023</v>
      </c>
      <c r="BL10" s="63">
        <v>286</v>
      </c>
      <c r="BM10" t="s">
        <v>2234</v>
      </c>
      <c r="BN10" s="68">
        <v>15371675</v>
      </c>
      <c r="BO10" s="68">
        <v>11031713</v>
      </c>
      <c r="BP10" s="68">
        <v>2004411</v>
      </c>
      <c r="BQ10" s="68">
        <v>1079781</v>
      </c>
      <c r="BR10">
        <f t="shared" si="4"/>
        <v>1.8977777777777778</v>
      </c>
      <c r="BS10" s="4">
        <v>29487580</v>
      </c>
      <c r="BT10" s="22">
        <f t="shared" si="5"/>
        <v>0</v>
      </c>
      <c r="BU10" s="68"/>
      <c r="BV10" s="68"/>
      <c r="BW10" s="68"/>
      <c r="BX10" s="68"/>
      <c r="BZ10" s="85">
        <f t="shared" si="16"/>
        <v>0.52129320208711605</v>
      </c>
      <c r="CA10" s="85">
        <f t="shared" si="6"/>
        <v>0.37411388116624017</v>
      </c>
      <c r="CB10" s="85">
        <f t="shared" si="7"/>
        <v>6.7974754116817998E-2</v>
      </c>
      <c r="CC10" s="85">
        <f t="shared" si="8"/>
        <v>3.6618162629825847E-2</v>
      </c>
      <c r="CD10" s="85">
        <f t="shared" si="9"/>
        <v>1</v>
      </c>
      <c r="CE10" t="s">
        <v>2640</v>
      </c>
      <c r="CF10" s="68">
        <v>15371675</v>
      </c>
      <c r="CG10" s="68">
        <v>11031713</v>
      </c>
      <c r="CH10" s="68">
        <v>2004411</v>
      </c>
      <c r="CI10" s="68">
        <v>1079781</v>
      </c>
      <c r="CN10" s="22">
        <f t="shared" si="10"/>
        <v>68318.555555555562</v>
      </c>
      <c r="CO10" s="22">
        <f t="shared" si="17"/>
        <v>49029.835555555554</v>
      </c>
      <c r="CP10" s="22">
        <f t="shared" si="11"/>
        <v>8908.4933333333338</v>
      </c>
      <c r="CQ10" s="22">
        <f t="shared" si="18"/>
        <v>4799.0266666666666</v>
      </c>
      <c r="CR10" s="85">
        <f t="shared" si="12"/>
        <v>0.52129320208711605</v>
      </c>
      <c r="CS10" s="85">
        <f t="shared" si="13"/>
        <v>0.37411388116624011</v>
      </c>
      <c r="CT10" s="85">
        <f t="shared" si="14"/>
        <v>6.7974754116817998E-2</v>
      </c>
      <c r="CU10" s="85">
        <f t="shared" si="15"/>
        <v>3.6618162629825847E-2</v>
      </c>
    </row>
    <row r="11" spans="1:109" x14ac:dyDescent="0.35">
      <c r="A11" t="s">
        <v>129</v>
      </c>
      <c r="B11" s="81">
        <v>22918730</v>
      </c>
      <c r="C11" s="81">
        <v>23214849</v>
      </c>
      <c r="D11" s="81">
        <v>32907908</v>
      </c>
      <c r="E11">
        <v>107</v>
      </c>
      <c r="F11" s="10">
        <f t="shared" si="0"/>
        <v>214193.738317757</v>
      </c>
      <c r="G11" s="10">
        <f t="shared" si="1"/>
        <v>216961.20560747664</v>
      </c>
      <c r="H11" s="10">
        <f t="shared" si="2"/>
        <v>307550.54205607477</v>
      </c>
      <c r="I11" t="s">
        <v>129</v>
      </c>
      <c r="J11" t="s">
        <v>2318</v>
      </c>
      <c r="K11" t="s">
        <v>130</v>
      </c>
      <c r="L11">
        <v>265</v>
      </c>
      <c r="M11">
        <v>100</v>
      </c>
      <c r="N11">
        <v>380</v>
      </c>
      <c r="O11">
        <v>312</v>
      </c>
      <c r="P11" t="s">
        <v>131</v>
      </c>
      <c r="Q11" t="s">
        <v>64</v>
      </c>
      <c r="R11" t="s">
        <v>75</v>
      </c>
      <c r="S11" t="s">
        <v>66</v>
      </c>
      <c r="U11">
        <v>107</v>
      </c>
      <c r="V11">
        <v>107</v>
      </c>
      <c r="W11">
        <v>537.5</v>
      </c>
      <c r="X11">
        <v>5.0199999999999996</v>
      </c>
      <c r="Z11">
        <v>237</v>
      </c>
      <c r="AA11">
        <v>237</v>
      </c>
      <c r="AB11">
        <v>46</v>
      </c>
      <c r="AC11">
        <v>0.442</v>
      </c>
      <c r="AD11">
        <v>1</v>
      </c>
      <c r="AE11">
        <v>1</v>
      </c>
      <c r="AF11">
        <v>2</v>
      </c>
      <c r="AG11">
        <v>14</v>
      </c>
      <c r="AH11" s="2">
        <v>39609</v>
      </c>
      <c r="AI11">
        <v>0.91</v>
      </c>
      <c r="AJ11" s="2">
        <v>39609</v>
      </c>
      <c r="AK11">
        <v>0.91</v>
      </c>
      <c r="AL11" s="2">
        <v>8031</v>
      </c>
      <c r="AM11" s="2">
        <v>950162</v>
      </c>
      <c r="AN11" s="3">
        <v>0.20280000000000001</v>
      </c>
      <c r="AO11">
        <v>260</v>
      </c>
      <c r="AP11" s="4">
        <v>4290021</v>
      </c>
      <c r="AQ11" s="4">
        <v>7981</v>
      </c>
      <c r="AR11" s="4">
        <v>687</v>
      </c>
      <c r="AS11" t="s">
        <v>132</v>
      </c>
      <c r="AT11" t="s">
        <v>133</v>
      </c>
      <c r="AU11" t="s">
        <v>134</v>
      </c>
      <c r="AV11" t="s">
        <v>135</v>
      </c>
      <c r="AW11" t="s">
        <v>95</v>
      </c>
      <c r="AX11" t="str">
        <f t="shared" si="3"/>
        <v>Manhattan</v>
      </c>
      <c r="AY11">
        <v>3</v>
      </c>
      <c r="AZ11">
        <v>7</v>
      </c>
      <c r="BA11" t="s">
        <v>2529</v>
      </c>
      <c r="BB11">
        <v>26</v>
      </c>
      <c r="BC11" t="s">
        <v>2554</v>
      </c>
      <c r="BD11">
        <v>65</v>
      </c>
      <c r="BE11" t="s">
        <v>2597</v>
      </c>
      <c r="BF11" s="95">
        <v>1</v>
      </c>
      <c r="BG11" s="1">
        <v>27241</v>
      </c>
      <c r="BL11" s="63">
        <v>57</v>
      </c>
      <c r="BM11" t="s">
        <v>2233</v>
      </c>
      <c r="BN11" s="68">
        <v>10949957</v>
      </c>
      <c r="BO11" s="68">
        <v>8788075</v>
      </c>
      <c r="BP11" s="68">
        <v>2257345</v>
      </c>
      <c r="BQ11" s="68">
        <v>1219471</v>
      </c>
      <c r="BR11">
        <f t="shared" si="4"/>
        <v>2.2149532710280373</v>
      </c>
      <c r="BS11" s="4">
        <v>23214849</v>
      </c>
      <c r="BT11" s="22">
        <f t="shared" si="5"/>
        <v>-1</v>
      </c>
      <c r="BU11" s="68"/>
      <c r="BV11" s="68"/>
      <c r="BW11" s="68"/>
      <c r="BX11" s="68"/>
      <c r="BZ11" s="85">
        <f t="shared" si="16"/>
        <v>0.47167901027484604</v>
      </c>
      <c r="CA11" s="85">
        <f t="shared" si="6"/>
        <v>0.37855404530091924</v>
      </c>
      <c r="CB11" s="85">
        <f t="shared" si="7"/>
        <v>9.7237117501819639E-2</v>
      </c>
      <c r="CC11" s="85">
        <f t="shared" si="8"/>
        <v>5.2529783846537191E-2</v>
      </c>
      <c r="CD11" s="85">
        <f t="shared" si="9"/>
        <v>0.99999995692412214</v>
      </c>
      <c r="CE11" t="s">
        <v>2640</v>
      </c>
      <c r="CF11" s="68">
        <v>10949957</v>
      </c>
      <c r="CG11" s="68">
        <v>8788075</v>
      </c>
      <c r="CH11" s="68">
        <v>2257345</v>
      </c>
      <c r="CI11" s="68">
        <v>1219471</v>
      </c>
      <c r="CN11" s="22">
        <f>CF11/E11</f>
        <v>102336.04672897197</v>
      </c>
      <c r="CO11" s="22">
        <f t="shared" si="17"/>
        <v>82131.542056074773</v>
      </c>
      <c r="CP11" s="22">
        <f t="shared" si="11"/>
        <v>21096.682242990653</v>
      </c>
      <c r="CQ11" s="22">
        <f t="shared" si="18"/>
        <v>11396.925233644859</v>
      </c>
      <c r="CR11" s="85">
        <f t="shared" si="12"/>
        <v>0.47167901027484604</v>
      </c>
      <c r="CS11" s="85">
        <f t="shared" si="13"/>
        <v>0.3785540453009193</v>
      </c>
      <c r="CT11" s="85">
        <f t="shared" si="14"/>
        <v>9.7237117501819625E-2</v>
      </c>
      <c r="CU11" s="85">
        <f t="shared" si="15"/>
        <v>5.2529783846537184E-2</v>
      </c>
    </row>
    <row r="12" spans="1:109" x14ac:dyDescent="0.35">
      <c r="A12" t="s">
        <v>136</v>
      </c>
      <c r="B12" s="81">
        <v>24295931</v>
      </c>
      <c r="C12" s="81">
        <v>29037592</v>
      </c>
      <c r="D12" s="81">
        <v>48712809</v>
      </c>
      <c r="E12">
        <v>200</v>
      </c>
      <c r="F12" s="10">
        <f t="shared" si="0"/>
        <v>121479.655</v>
      </c>
      <c r="G12" s="10">
        <f t="shared" si="1"/>
        <v>145187.96</v>
      </c>
      <c r="H12" s="10">
        <f t="shared" si="2"/>
        <v>243564.04500000001</v>
      </c>
      <c r="I12" t="s">
        <v>136</v>
      </c>
      <c r="J12" t="s">
        <v>2319</v>
      </c>
      <c r="K12" t="s">
        <v>137</v>
      </c>
      <c r="L12">
        <v>196</v>
      </c>
      <c r="M12">
        <v>163</v>
      </c>
      <c r="N12">
        <v>307</v>
      </c>
      <c r="O12">
        <v>272</v>
      </c>
      <c r="P12" t="s">
        <v>138</v>
      </c>
      <c r="Q12" t="s">
        <v>64</v>
      </c>
      <c r="R12" t="s">
        <v>75</v>
      </c>
      <c r="S12" t="s">
        <v>66</v>
      </c>
      <c r="U12">
        <v>200</v>
      </c>
      <c r="V12">
        <v>200</v>
      </c>
      <c r="W12">
        <v>815</v>
      </c>
      <c r="X12">
        <v>4.08</v>
      </c>
      <c r="Z12">
        <v>375</v>
      </c>
      <c r="AA12">
        <v>375</v>
      </c>
      <c r="AB12">
        <v>84</v>
      </c>
      <c r="AC12">
        <v>0.42</v>
      </c>
      <c r="AD12">
        <v>1</v>
      </c>
      <c r="AE12">
        <v>1</v>
      </c>
      <c r="AF12">
        <v>2</v>
      </c>
      <c r="AG12">
        <v>6</v>
      </c>
      <c r="AH12" s="2">
        <v>81700</v>
      </c>
      <c r="AI12">
        <v>1.88</v>
      </c>
      <c r="AJ12" s="2">
        <v>81700</v>
      </c>
      <c r="AK12">
        <v>1.88</v>
      </c>
      <c r="AL12" s="2">
        <v>28530</v>
      </c>
      <c r="AM12" s="2">
        <v>1726301</v>
      </c>
      <c r="AN12" s="3">
        <v>0.34920000000000001</v>
      </c>
      <c r="AO12">
        <v>199</v>
      </c>
      <c r="AP12" s="4">
        <v>5984598</v>
      </c>
      <c r="AQ12" s="4">
        <v>7116</v>
      </c>
      <c r="AR12" s="4">
        <v>536</v>
      </c>
      <c r="AS12" t="s">
        <v>139</v>
      </c>
      <c r="AT12" t="s">
        <v>140</v>
      </c>
      <c r="AU12" t="s">
        <v>87</v>
      </c>
      <c r="AV12" t="s">
        <v>141</v>
      </c>
      <c r="AW12" t="s">
        <v>80</v>
      </c>
      <c r="AX12" t="str">
        <f t="shared" si="3"/>
        <v>Brooklyn</v>
      </c>
      <c r="AY12">
        <v>6</v>
      </c>
      <c r="AZ12">
        <v>7</v>
      </c>
      <c r="BA12" t="s">
        <v>2529</v>
      </c>
      <c r="BB12">
        <v>25</v>
      </c>
      <c r="BC12" t="s">
        <v>2553</v>
      </c>
      <c r="BD12">
        <v>52</v>
      </c>
      <c r="BE12" t="s">
        <v>2585</v>
      </c>
      <c r="BF12" s="95">
        <v>33</v>
      </c>
      <c r="BG12" s="1">
        <v>26542</v>
      </c>
      <c r="BL12" s="63">
        <v>253</v>
      </c>
      <c r="BM12" t="s">
        <v>2259</v>
      </c>
      <c r="BN12" s="68">
        <v>13174754</v>
      </c>
      <c r="BO12" s="68">
        <v>5105216</v>
      </c>
      <c r="BP12" s="68">
        <v>9531576</v>
      </c>
      <c r="BQ12" s="68">
        <v>1226047</v>
      </c>
      <c r="BR12">
        <f t="shared" si="4"/>
        <v>1.875</v>
      </c>
      <c r="BS12" s="4">
        <v>29037592</v>
      </c>
      <c r="BT12" s="22">
        <f t="shared" si="5"/>
        <v>1</v>
      </c>
      <c r="BU12" s="68"/>
      <c r="BV12" s="68"/>
      <c r="BW12" s="68"/>
      <c r="BX12" s="68"/>
      <c r="BZ12" s="85">
        <f t="shared" si="16"/>
        <v>0.45371372392035814</v>
      </c>
      <c r="CA12" s="85">
        <f t="shared" si="6"/>
        <v>0.17581402755435094</v>
      </c>
      <c r="CB12" s="85">
        <f t="shared" si="7"/>
        <v>0.32824953253699551</v>
      </c>
      <c r="CC12" s="85">
        <f t="shared" si="8"/>
        <v>4.222275042641277E-2</v>
      </c>
      <c r="CD12" s="85">
        <f t="shared" si="9"/>
        <v>1.0000000344381172</v>
      </c>
      <c r="CE12" t="s">
        <v>2640</v>
      </c>
      <c r="CF12" s="68">
        <v>13174754</v>
      </c>
      <c r="CG12" s="68">
        <v>5105216</v>
      </c>
      <c r="CH12" s="68">
        <v>9531576</v>
      </c>
      <c r="CI12" s="68">
        <v>1226047</v>
      </c>
      <c r="CN12" s="22">
        <f t="shared" si="10"/>
        <v>65873.77</v>
      </c>
      <c r="CO12" s="22">
        <f t="shared" si="17"/>
        <v>25526.080000000002</v>
      </c>
      <c r="CP12" s="22">
        <f t="shared" si="11"/>
        <v>47657.88</v>
      </c>
      <c r="CQ12" s="22">
        <f t="shared" si="18"/>
        <v>6130.2349999999997</v>
      </c>
      <c r="CR12" s="85">
        <f t="shared" si="12"/>
        <v>0.45371372392035819</v>
      </c>
      <c r="CS12" s="85">
        <f t="shared" si="13"/>
        <v>0.17581402755435094</v>
      </c>
      <c r="CT12" s="85">
        <f t="shared" si="14"/>
        <v>0.32824953253699551</v>
      </c>
      <c r="CU12" s="85">
        <f t="shared" si="15"/>
        <v>4.222275042641277E-2</v>
      </c>
    </row>
    <row r="13" spans="1:109" x14ac:dyDescent="0.35">
      <c r="A13" t="s">
        <v>142</v>
      </c>
      <c r="B13" s="81">
        <v>22362507</v>
      </c>
      <c r="C13" s="81">
        <v>27343842</v>
      </c>
      <c r="D13" s="81">
        <v>41051481</v>
      </c>
      <c r="E13">
        <v>159</v>
      </c>
      <c r="F13" s="10">
        <f t="shared" si="0"/>
        <v>140644.69811320756</v>
      </c>
      <c r="G13" s="10">
        <f t="shared" si="1"/>
        <v>171973.84905660377</v>
      </c>
      <c r="H13" s="10">
        <f t="shared" si="2"/>
        <v>258185.41509433961</v>
      </c>
      <c r="I13" t="s">
        <v>142</v>
      </c>
      <c r="J13" t="s">
        <v>2320</v>
      </c>
      <c r="K13" t="s">
        <v>143</v>
      </c>
      <c r="L13">
        <v>150</v>
      </c>
      <c r="M13">
        <v>82</v>
      </c>
      <c r="N13">
        <v>258</v>
      </c>
      <c r="O13">
        <v>258</v>
      </c>
      <c r="P13" t="s">
        <v>144</v>
      </c>
      <c r="Q13" t="s">
        <v>64</v>
      </c>
      <c r="R13" t="s">
        <v>65</v>
      </c>
      <c r="S13" t="s">
        <v>66</v>
      </c>
      <c r="U13">
        <v>158</v>
      </c>
      <c r="V13">
        <v>159</v>
      </c>
      <c r="W13">
        <v>724</v>
      </c>
      <c r="X13">
        <v>4.58</v>
      </c>
      <c r="Z13">
        <v>351</v>
      </c>
      <c r="AA13">
        <v>351</v>
      </c>
      <c r="AB13">
        <v>63</v>
      </c>
      <c r="AC13">
        <v>0.40400000000000003</v>
      </c>
      <c r="AD13">
        <v>1</v>
      </c>
      <c r="AE13">
        <v>0</v>
      </c>
      <c r="AF13">
        <v>1</v>
      </c>
      <c r="AG13">
        <v>20</v>
      </c>
      <c r="AH13" s="2">
        <v>28690</v>
      </c>
      <c r="AI13">
        <v>0.66</v>
      </c>
      <c r="AJ13" s="2">
        <v>28690</v>
      </c>
      <c r="AK13">
        <v>0.66</v>
      </c>
      <c r="AL13" s="2">
        <v>7750</v>
      </c>
      <c r="AM13" s="2">
        <v>1375740</v>
      </c>
      <c r="AN13" s="3">
        <v>0.27010000000000001</v>
      </c>
      <c r="AO13">
        <v>532</v>
      </c>
      <c r="AP13" s="4">
        <v>3631814</v>
      </c>
      <c r="AQ13" s="4">
        <v>4992</v>
      </c>
      <c r="AR13" s="4">
        <v>492</v>
      </c>
      <c r="AS13" t="s">
        <v>145</v>
      </c>
      <c r="AT13" t="s">
        <v>105</v>
      </c>
      <c r="AU13" t="s">
        <v>146</v>
      </c>
      <c r="AW13" t="s">
        <v>95</v>
      </c>
      <c r="AX13" t="str">
        <f t="shared" si="3"/>
        <v>Manhattan</v>
      </c>
      <c r="AY13">
        <v>7</v>
      </c>
      <c r="AZ13">
        <v>10</v>
      </c>
      <c r="BA13" t="s">
        <v>2532</v>
      </c>
      <c r="BB13">
        <v>30</v>
      </c>
      <c r="BC13" t="s">
        <v>2558</v>
      </c>
      <c r="BD13">
        <v>69</v>
      </c>
      <c r="BE13" t="s">
        <v>2600</v>
      </c>
      <c r="BF13" s="95">
        <v>7</v>
      </c>
      <c r="BG13" s="1">
        <v>23985</v>
      </c>
      <c r="BL13" s="63">
        <v>174</v>
      </c>
      <c r="BM13" t="s">
        <v>2238</v>
      </c>
      <c r="BN13" s="68">
        <v>10672144</v>
      </c>
      <c r="BO13" s="68">
        <v>9617257</v>
      </c>
      <c r="BP13" s="68">
        <v>6756949</v>
      </c>
      <c r="BQ13" s="68">
        <v>297494</v>
      </c>
      <c r="BR13">
        <f t="shared" si="4"/>
        <v>2.2075471698113209</v>
      </c>
      <c r="BS13" s="4">
        <v>27343842</v>
      </c>
      <c r="BT13" s="22">
        <f t="shared" si="5"/>
        <v>2</v>
      </c>
      <c r="BU13" s="68"/>
      <c r="BV13" s="68"/>
      <c r="BW13" s="68"/>
      <c r="BX13" s="68"/>
      <c r="BZ13" s="85">
        <f t="shared" si="16"/>
        <v>0.3902942388271553</v>
      </c>
      <c r="CA13" s="85">
        <f t="shared" si="6"/>
        <v>0.35171564405616446</v>
      </c>
      <c r="CB13" s="85">
        <f t="shared" si="7"/>
        <v>0.24711044629353843</v>
      </c>
      <c r="CC13" s="85">
        <f t="shared" si="8"/>
        <v>1.0879743965752874E-2</v>
      </c>
      <c r="CD13" s="85">
        <f t="shared" si="9"/>
        <v>1.0000000731426111</v>
      </c>
      <c r="CE13" t="s">
        <v>2640</v>
      </c>
      <c r="CF13" s="68">
        <v>10672144</v>
      </c>
      <c r="CG13" s="68">
        <v>9617257</v>
      </c>
      <c r="CH13" s="68">
        <v>6756949</v>
      </c>
      <c r="CI13" s="68">
        <v>297494</v>
      </c>
      <c r="CN13" s="22">
        <f t="shared" si="10"/>
        <v>67120.402515723268</v>
      </c>
      <c r="CO13" s="22">
        <f t="shared" si="17"/>
        <v>60485.893081761009</v>
      </c>
      <c r="CP13" s="22">
        <f t="shared" si="11"/>
        <v>42496.53459119497</v>
      </c>
      <c r="CQ13" s="22">
        <f t="shared" si="18"/>
        <v>1871.0314465408806</v>
      </c>
      <c r="CR13" s="85">
        <f t="shared" si="12"/>
        <v>0.3902942388271553</v>
      </c>
      <c r="CS13" s="85">
        <f t="shared" si="13"/>
        <v>0.35171564405616451</v>
      </c>
      <c r="CT13" s="85">
        <f t="shared" si="14"/>
        <v>0.24711044629353843</v>
      </c>
      <c r="CU13" s="85">
        <f t="shared" si="15"/>
        <v>1.0879743965752874E-2</v>
      </c>
    </row>
    <row r="14" spans="1:109" x14ac:dyDescent="0.35">
      <c r="A14" t="s">
        <v>147</v>
      </c>
      <c r="B14" s="81">
        <v>113308383</v>
      </c>
      <c r="C14" s="81">
        <v>129663343</v>
      </c>
      <c r="D14" s="81">
        <v>206589269</v>
      </c>
      <c r="E14">
        <v>925</v>
      </c>
      <c r="F14" s="10">
        <f t="shared" si="0"/>
        <v>122495.54918918919</v>
      </c>
      <c r="G14" s="10">
        <f t="shared" si="1"/>
        <v>140176.58702702704</v>
      </c>
      <c r="H14" s="10">
        <f t="shared" si="2"/>
        <v>223339.75027027028</v>
      </c>
      <c r="I14" t="s">
        <v>147</v>
      </c>
      <c r="J14" t="s">
        <v>2321</v>
      </c>
      <c r="K14" t="s">
        <v>148</v>
      </c>
      <c r="L14">
        <v>118</v>
      </c>
      <c r="M14">
        <v>118</v>
      </c>
      <c r="N14">
        <v>248</v>
      </c>
      <c r="O14">
        <v>248</v>
      </c>
      <c r="P14" t="s">
        <v>149</v>
      </c>
      <c r="Q14" t="s">
        <v>64</v>
      </c>
      <c r="R14" t="s">
        <v>65</v>
      </c>
      <c r="S14" t="s">
        <v>66</v>
      </c>
      <c r="U14">
        <v>924</v>
      </c>
      <c r="V14">
        <v>925</v>
      </c>
      <c r="W14" s="6">
        <v>4306</v>
      </c>
      <c r="X14">
        <v>4.66</v>
      </c>
      <c r="Z14" s="2">
        <v>2310</v>
      </c>
      <c r="AA14" s="2">
        <v>2310</v>
      </c>
      <c r="AB14">
        <v>335</v>
      </c>
      <c r="AC14">
        <v>0.36399999999999999</v>
      </c>
      <c r="AD14">
        <v>7</v>
      </c>
      <c r="AE14">
        <v>0</v>
      </c>
      <c r="AF14">
        <v>7</v>
      </c>
      <c r="AG14" t="s">
        <v>150</v>
      </c>
      <c r="AH14" s="2">
        <v>408888</v>
      </c>
      <c r="AI14">
        <v>9.39</v>
      </c>
      <c r="AJ14" s="2">
        <v>383068</v>
      </c>
      <c r="AK14">
        <v>8.7899999999999991</v>
      </c>
      <c r="AL14" s="2">
        <v>56283</v>
      </c>
      <c r="AM14" s="2">
        <v>8181502</v>
      </c>
      <c r="AN14" s="3">
        <v>0.1376</v>
      </c>
      <c r="AO14">
        <v>246</v>
      </c>
      <c r="AP14" s="4">
        <v>17878818</v>
      </c>
      <c r="AQ14" s="4">
        <v>4149</v>
      </c>
      <c r="AR14" s="4">
        <v>497</v>
      </c>
      <c r="AS14" t="s">
        <v>151</v>
      </c>
      <c r="AT14" t="s">
        <v>152</v>
      </c>
      <c r="AU14" t="s">
        <v>153</v>
      </c>
      <c r="AW14" t="s">
        <v>71</v>
      </c>
      <c r="AX14" t="str">
        <f t="shared" si="3"/>
        <v>Bronx</v>
      </c>
      <c r="AY14">
        <v>1</v>
      </c>
      <c r="AZ14">
        <v>15</v>
      </c>
      <c r="BA14" t="s">
        <v>2537</v>
      </c>
      <c r="BB14">
        <v>29</v>
      </c>
      <c r="BC14" t="s">
        <v>2557</v>
      </c>
      <c r="BD14">
        <v>84</v>
      </c>
      <c r="BE14" t="s">
        <v>2613</v>
      </c>
      <c r="BF14" s="95">
        <v>17</v>
      </c>
      <c r="BG14" s="1">
        <v>23620</v>
      </c>
      <c r="BL14" s="63">
        <v>264</v>
      </c>
      <c r="BM14" t="s">
        <v>2248</v>
      </c>
      <c r="BN14" s="68">
        <v>59012703</v>
      </c>
      <c r="BO14" s="68">
        <v>43442795</v>
      </c>
      <c r="BP14" s="68">
        <v>18178002</v>
      </c>
      <c r="BQ14" s="68">
        <v>9029842</v>
      </c>
      <c r="BR14">
        <f t="shared" si="4"/>
        <v>2.4972972972972971</v>
      </c>
      <c r="BS14" s="4">
        <v>129663343</v>
      </c>
      <c r="BT14" s="22">
        <f t="shared" si="5"/>
        <v>-1</v>
      </c>
      <c r="BU14" s="68"/>
      <c r="BV14" s="68"/>
      <c r="BW14" s="68"/>
      <c r="BX14" s="68"/>
      <c r="BZ14" s="85">
        <f t="shared" si="16"/>
        <v>0.45512248592881027</v>
      </c>
      <c r="CA14" s="85">
        <f t="shared" si="6"/>
        <v>0.33504299669336768</v>
      </c>
      <c r="CB14" s="85">
        <f t="shared" si="7"/>
        <v>0.14019384028992682</v>
      </c>
      <c r="CC14" s="85">
        <f t="shared" si="8"/>
        <v>6.9640669375615277E-2</v>
      </c>
      <c r="CD14" s="85">
        <f t="shared" si="9"/>
        <v>0.99999999228772007</v>
      </c>
      <c r="CE14" t="s">
        <v>2640</v>
      </c>
      <c r="CF14" s="68">
        <v>59012703</v>
      </c>
      <c r="CG14" s="68">
        <v>43442795</v>
      </c>
      <c r="CH14" s="68">
        <v>18178002</v>
      </c>
      <c r="CI14" s="68">
        <v>9029842</v>
      </c>
      <c r="CN14" s="22">
        <f t="shared" si="10"/>
        <v>63797.516756756755</v>
      </c>
      <c r="CO14" s="22">
        <f t="shared" si="17"/>
        <v>46965.183783783781</v>
      </c>
      <c r="CP14" s="22">
        <f t="shared" si="11"/>
        <v>19651.894054054053</v>
      </c>
      <c r="CQ14" s="22">
        <f t="shared" si="18"/>
        <v>9761.9913513513511</v>
      </c>
      <c r="CR14" s="85">
        <f t="shared" si="12"/>
        <v>0.45512248592881022</v>
      </c>
      <c r="CS14" s="85">
        <f t="shared" si="13"/>
        <v>0.33504299669336762</v>
      </c>
      <c r="CT14" s="85">
        <f t="shared" si="14"/>
        <v>0.14019384028992679</v>
      </c>
      <c r="CU14" s="85">
        <f t="shared" si="15"/>
        <v>6.9640669375615277E-2</v>
      </c>
    </row>
    <row r="15" spans="1:109" x14ac:dyDescent="0.35">
      <c r="A15" t="s">
        <v>154</v>
      </c>
      <c r="B15" s="81">
        <v>116859234</v>
      </c>
      <c r="C15" s="81">
        <v>159720617</v>
      </c>
      <c r="D15" s="81">
        <v>203538111</v>
      </c>
      <c r="E15">
        <v>829</v>
      </c>
      <c r="F15" s="10">
        <f t="shared" si="0"/>
        <v>140964.09408926417</v>
      </c>
      <c r="G15" s="10">
        <f t="shared" si="1"/>
        <v>192666.60675512665</v>
      </c>
      <c r="H15" s="10">
        <f t="shared" si="2"/>
        <v>245522.44993968637</v>
      </c>
      <c r="I15" t="s">
        <v>154</v>
      </c>
      <c r="J15" t="s">
        <v>2322</v>
      </c>
      <c r="K15" t="s">
        <v>155</v>
      </c>
      <c r="L15">
        <v>31</v>
      </c>
      <c r="M15">
        <v>31</v>
      </c>
      <c r="N15">
        <v>524</v>
      </c>
      <c r="O15">
        <v>524</v>
      </c>
      <c r="P15" t="s">
        <v>156</v>
      </c>
      <c r="Q15" t="s">
        <v>64</v>
      </c>
      <c r="R15" t="s">
        <v>65</v>
      </c>
      <c r="S15" t="s">
        <v>66</v>
      </c>
      <c r="U15">
        <v>823</v>
      </c>
      <c r="V15">
        <v>829</v>
      </c>
      <c r="W15" s="6">
        <v>3777.5</v>
      </c>
      <c r="X15">
        <v>4.59</v>
      </c>
      <c r="Z15" s="2">
        <v>1886</v>
      </c>
      <c r="AA15" s="2">
        <v>1886</v>
      </c>
      <c r="AB15">
        <v>267</v>
      </c>
      <c r="AC15">
        <v>0.32700000000000001</v>
      </c>
      <c r="AD15">
        <v>6</v>
      </c>
      <c r="AE15">
        <v>0</v>
      </c>
      <c r="AF15">
        <v>6</v>
      </c>
      <c r="AG15">
        <v>14</v>
      </c>
      <c r="AH15" s="2">
        <v>388389</v>
      </c>
      <c r="AI15">
        <v>8.92</v>
      </c>
      <c r="AJ15" s="2">
        <v>388389</v>
      </c>
      <c r="AK15">
        <v>8.92</v>
      </c>
      <c r="AL15" s="2">
        <v>58455</v>
      </c>
      <c r="AM15" s="2">
        <v>7082630</v>
      </c>
      <c r="AN15" s="3">
        <v>0.15049999999999999</v>
      </c>
      <c r="AO15">
        <v>211</v>
      </c>
      <c r="AP15" s="4">
        <v>8951000</v>
      </c>
      <c r="AQ15" s="4">
        <v>2356</v>
      </c>
      <c r="AR15" s="4">
        <v>565</v>
      </c>
      <c r="AS15" t="s">
        <v>157</v>
      </c>
      <c r="AT15" t="s">
        <v>158</v>
      </c>
      <c r="AU15" t="s">
        <v>159</v>
      </c>
      <c r="AV15" t="s">
        <v>160</v>
      </c>
      <c r="AW15" t="s">
        <v>80</v>
      </c>
      <c r="AX15" t="str">
        <f t="shared" si="3"/>
        <v>Brooklyn</v>
      </c>
      <c r="AY15">
        <v>8</v>
      </c>
      <c r="AZ15">
        <v>9</v>
      </c>
      <c r="BA15" t="s">
        <v>2531</v>
      </c>
      <c r="BB15">
        <v>25</v>
      </c>
      <c r="BC15" t="s">
        <v>2553</v>
      </c>
      <c r="BD15">
        <v>56</v>
      </c>
      <c r="BE15" t="s">
        <v>2589</v>
      </c>
      <c r="BF15" s="95">
        <v>36</v>
      </c>
      <c r="BG15" s="1">
        <v>18550</v>
      </c>
      <c r="BH15" t="s">
        <v>161</v>
      </c>
      <c r="BL15" s="63">
        <v>107</v>
      </c>
      <c r="BM15" t="s">
        <v>2262</v>
      </c>
      <c r="BN15" s="68">
        <v>65656189</v>
      </c>
      <c r="BO15" s="68">
        <v>38631862</v>
      </c>
      <c r="BP15" s="68">
        <v>20658960</v>
      </c>
      <c r="BQ15" s="68">
        <v>34773605</v>
      </c>
      <c r="BR15">
        <f t="shared" si="4"/>
        <v>2.2750301568154403</v>
      </c>
      <c r="BS15" s="4">
        <v>159720617</v>
      </c>
      <c r="BT15" s="22">
        <f t="shared" si="5"/>
        <v>-1</v>
      </c>
      <c r="BU15" s="68"/>
      <c r="BV15" s="68"/>
      <c r="BW15" s="68"/>
      <c r="BX15" s="68"/>
      <c r="BZ15" s="85">
        <f t="shared" si="16"/>
        <v>0.4110689667571219</v>
      </c>
      <c r="CA15" s="85">
        <f t="shared" si="6"/>
        <v>0.24187147987288329</v>
      </c>
      <c r="CB15" s="85">
        <f t="shared" si="7"/>
        <v>0.12934435383504686</v>
      </c>
      <c r="CC15" s="85">
        <f t="shared" si="8"/>
        <v>0.21771519327401545</v>
      </c>
      <c r="CD15" s="85">
        <f t="shared" si="9"/>
        <v>0.99999999373906745</v>
      </c>
      <c r="CE15" t="s">
        <v>2640</v>
      </c>
      <c r="CF15" s="68">
        <v>65656189</v>
      </c>
      <c r="CG15" s="68">
        <v>38631862</v>
      </c>
      <c r="CH15" s="68">
        <v>20658960</v>
      </c>
      <c r="CI15" s="68">
        <v>34773605</v>
      </c>
      <c r="CN15" s="22">
        <f t="shared" si="10"/>
        <v>79199.262967430637</v>
      </c>
      <c r="CO15" s="22">
        <f t="shared" si="17"/>
        <v>46600.557297949337</v>
      </c>
      <c r="CP15" s="22">
        <f t="shared" si="11"/>
        <v>24920.33775633293</v>
      </c>
      <c r="CQ15" s="22">
        <f t="shared" si="18"/>
        <v>41946.447527141136</v>
      </c>
      <c r="CR15" s="85">
        <f t="shared" si="12"/>
        <v>0.4110689667571219</v>
      </c>
      <c r="CS15" s="85">
        <f t="shared" si="13"/>
        <v>0.24187147987288329</v>
      </c>
      <c r="CT15" s="85">
        <f t="shared" si="14"/>
        <v>0.12934435383504686</v>
      </c>
      <c r="CU15" s="85">
        <f t="shared" si="15"/>
        <v>0.21771519327401548</v>
      </c>
    </row>
    <row r="16" spans="1:109" x14ac:dyDescent="0.35">
      <c r="A16" t="s">
        <v>162</v>
      </c>
      <c r="B16" s="81">
        <v>65043918</v>
      </c>
      <c r="C16" s="81">
        <v>76521140</v>
      </c>
      <c r="D16" s="81">
        <v>88873284</v>
      </c>
      <c r="E16">
        <v>400</v>
      </c>
      <c r="F16" s="10">
        <f t="shared" si="0"/>
        <v>162609.79500000001</v>
      </c>
      <c r="G16" s="10">
        <f t="shared" si="1"/>
        <v>191302.85</v>
      </c>
      <c r="H16" s="10">
        <f t="shared" si="2"/>
        <v>222183.21</v>
      </c>
      <c r="I16" t="s">
        <v>162</v>
      </c>
      <c r="J16" t="s">
        <v>2473</v>
      </c>
      <c r="K16" t="s">
        <v>155</v>
      </c>
      <c r="L16">
        <v>85</v>
      </c>
      <c r="M16">
        <v>31</v>
      </c>
      <c r="N16">
        <v>524</v>
      </c>
      <c r="O16">
        <v>524</v>
      </c>
      <c r="P16" t="s">
        <v>156</v>
      </c>
      <c r="Q16" t="s">
        <v>64</v>
      </c>
      <c r="R16" t="s">
        <v>65</v>
      </c>
      <c r="S16" t="s">
        <v>66</v>
      </c>
      <c r="U16">
        <v>400</v>
      </c>
      <c r="V16">
        <v>400</v>
      </c>
      <c r="W16" s="6">
        <v>1848</v>
      </c>
      <c r="X16">
        <v>4.62</v>
      </c>
      <c r="Z16">
        <v>985</v>
      </c>
      <c r="AA16">
        <v>985</v>
      </c>
      <c r="AB16">
        <v>130</v>
      </c>
      <c r="AC16">
        <v>0.33100000000000002</v>
      </c>
      <c r="AD16">
        <v>3</v>
      </c>
      <c r="AE16">
        <v>0</v>
      </c>
      <c r="AF16">
        <v>3</v>
      </c>
      <c r="AG16" t="s">
        <v>163</v>
      </c>
      <c r="AH16" s="2">
        <v>214594</v>
      </c>
      <c r="AI16">
        <v>4.93</v>
      </c>
      <c r="AJ16" s="2">
        <v>214594</v>
      </c>
      <c r="AK16">
        <v>4.93</v>
      </c>
      <c r="AL16" s="2">
        <v>26053</v>
      </c>
      <c r="AM16" s="2">
        <v>3249689</v>
      </c>
      <c r="AN16" s="3">
        <v>0.12139999999999999</v>
      </c>
      <c r="AO16">
        <v>200</v>
      </c>
      <c r="AP16" s="4">
        <v>4666000</v>
      </c>
      <c r="AQ16" s="4">
        <v>2540</v>
      </c>
      <c r="AR16" s="4">
        <v>542</v>
      </c>
      <c r="AS16" t="s">
        <v>164</v>
      </c>
      <c r="AT16" t="s">
        <v>159</v>
      </c>
      <c r="AU16" t="s">
        <v>165</v>
      </c>
      <c r="AV16" t="s">
        <v>157</v>
      </c>
      <c r="AW16" t="s">
        <v>80</v>
      </c>
      <c r="AX16" t="str">
        <f t="shared" si="3"/>
        <v>Brooklyn</v>
      </c>
      <c r="AY16">
        <v>8</v>
      </c>
      <c r="AZ16">
        <v>9</v>
      </c>
      <c r="BA16" t="s">
        <v>2531</v>
      </c>
      <c r="BB16">
        <v>25</v>
      </c>
      <c r="BC16" t="s">
        <v>2553</v>
      </c>
      <c r="BD16">
        <v>56</v>
      </c>
      <c r="BE16" t="s">
        <v>2589</v>
      </c>
      <c r="BF16" s="95">
        <v>36</v>
      </c>
      <c r="BG16" s="1">
        <v>20858</v>
      </c>
      <c r="BH16" t="s">
        <v>161</v>
      </c>
      <c r="BL16" s="63">
        <v>112</v>
      </c>
      <c r="BM16" t="s">
        <v>2262</v>
      </c>
      <c r="BN16" s="68">
        <v>41443099</v>
      </c>
      <c r="BO16" s="68">
        <v>17194597</v>
      </c>
      <c r="BP16" s="68">
        <v>9888748</v>
      </c>
      <c r="BQ16" s="68">
        <v>7994696</v>
      </c>
      <c r="BR16">
        <f t="shared" si="4"/>
        <v>2.4624999999999999</v>
      </c>
      <c r="BS16" s="4">
        <v>76521140</v>
      </c>
      <c r="BT16" s="22">
        <f t="shared" si="5"/>
        <v>0</v>
      </c>
      <c r="BU16" s="68"/>
      <c r="BV16" s="68"/>
      <c r="BW16" s="68"/>
      <c r="BX16" s="68"/>
      <c r="BZ16" s="85">
        <f t="shared" si="16"/>
        <v>0.54159019324594482</v>
      </c>
      <c r="CA16" s="85">
        <f t="shared" si="6"/>
        <v>0.22470387921559976</v>
      </c>
      <c r="CB16" s="85">
        <f t="shared" si="7"/>
        <v>0.12922896862226568</v>
      </c>
      <c r="CC16" s="85">
        <f t="shared" si="8"/>
        <v>0.1044769589161897</v>
      </c>
      <c r="CD16" s="85">
        <f t="shared" si="9"/>
        <v>0.99999999999999989</v>
      </c>
      <c r="CE16" t="s">
        <v>2640</v>
      </c>
      <c r="CF16" s="68">
        <v>41443099</v>
      </c>
      <c r="CG16" s="68">
        <v>17194597</v>
      </c>
      <c r="CH16" s="68">
        <v>9888748</v>
      </c>
      <c r="CI16" s="68">
        <v>7994696</v>
      </c>
      <c r="CN16" s="22">
        <f t="shared" si="10"/>
        <v>103607.7475</v>
      </c>
      <c r="CO16" s="22">
        <f t="shared" si="17"/>
        <v>42986.4925</v>
      </c>
      <c r="CP16" s="22">
        <f t="shared" si="11"/>
        <v>24721.87</v>
      </c>
      <c r="CQ16" s="22">
        <f t="shared" si="18"/>
        <v>19986.740000000002</v>
      </c>
      <c r="CR16" s="85">
        <f t="shared" si="12"/>
        <v>0.54159019324594482</v>
      </c>
      <c r="CS16" s="85">
        <f t="shared" si="13"/>
        <v>0.22470387921559976</v>
      </c>
      <c r="CT16" s="85">
        <f t="shared" si="14"/>
        <v>0.12922896862226568</v>
      </c>
      <c r="CU16" s="85">
        <f t="shared" si="15"/>
        <v>0.1044769589161897</v>
      </c>
    </row>
    <row r="17" spans="1:99" x14ac:dyDescent="0.35">
      <c r="A17" t="s">
        <v>166</v>
      </c>
      <c r="B17" s="81">
        <v>173414912</v>
      </c>
      <c r="C17" s="81">
        <v>196912182</v>
      </c>
      <c r="D17" s="81">
        <v>277683390</v>
      </c>
      <c r="E17" s="2">
        <v>1084</v>
      </c>
      <c r="F17" s="10">
        <f t="shared" si="0"/>
        <v>159976.85608856089</v>
      </c>
      <c r="G17" s="10">
        <f t="shared" si="1"/>
        <v>181653.30442804427</v>
      </c>
      <c r="H17" s="10">
        <f t="shared" si="2"/>
        <v>256165.48892988931</v>
      </c>
      <c r="I17" t="s">
        <v>166</v>
      </c>
      <c r="J17" t="s">
        <v>2662</v>
      </c>
      <c r="K17" t="s">
        <v>167</v>
      </c>
      <c r="L17">
        <v>22</v>
      </c>
      <c r="M17">
        <v>22</v>
      </c>
      <c r="N17">
        <v>530</v>
      </c>
      <c r="O17">
        <v>530</v>
      </c>
      <c r="P17" t="s">
        <v>168</v>
      </c>
      <c r="Q17" t="s">
        <v>64</v>
      </c>
      <c r="R17" t="s">
        <v>65</v>
      </c>
      <c r="S17" t="s">
        <v>66</v>
      </c>
      <c r="U17" s="2">
        <v>1084</v>
      </c>
      <c r="V17" s="2">
        <v>1084</v>
      </c>
      <c r="W17" s="6">
        <v>5129</v>
      </c>
      <c r="X17">
        <v>4.7300000000000004</v>
      </c>
      <c r="Z17" s="2">
        <v>2270</v>
      </c>
      <c r="AA17" s="2">
        <v>2270</v>
      </c>
      <c r="AB17">
        <v>468</v>
      </c>
      <c r="AC17">
        <v>0.435</v>
      </c>
      <c r="AD17">
        <v>13</v>
      </c>
      <c r="AE17">
        <v>0</v>
      </c>
      <c r="AF17">
        <v>24</v>
      </c>
      <c r="AG17" s="7">
        <v>43629</v>
      </c>
      <c r="AH17" s="2">
        <v>446172</v>
      </c>
      <c r="AI17">
        <v>10.24</v>
      </c>
      <c r="AJ17" s="2">
        <v>413534</v>
      </c>
      <c r="AK17">
        <v>9.49</v>
      </c>
      <c r="AL17" s="2">
        <v>100358</v>
      </c>
      <c r="AM17" s="2">
        <v>8233310</v>
      </c>
      <c r="AN17" s="3">
        <v>0.22489999999999999</v>
      </c>
      <c r="AO17">
        <v>222</v>
      </c>
      <c r="AP17" s="4">
        <v>12262000</v>
      </c>
      <c r="AQ17" s="4">
        <v>2391</v>
      </c>
      <c r="AR17" s="4">
        <v>544</v>
      </c>
      <c r="AS17" t="s">
        <v>169</v>
      </c>
      <c r="AT17" t="s">
        <v>170</v>
      </c>
      <c r="AU17" t="s">
        <v>171</v>
      </c>
      <c r="AV17" t="s">
        <v>105</v>
      </c>
      <c r="AW17" t="s">
        <v>95</v>
      </c>
      <c r="AX17" t="str">
        <f t="shared" si="3"/>
        <v>Manhattan</v>
      </c>
      <c r="AY17">
        <v>7</v>
      </c>
      <c r="AZ17">
        <v>10</v>
      </c>
      <c r="BA17" t="s">
        <v>2532</v>
      </c>
      <c r="BB17">
        <v>31</v>
      </c>
      <c r="BC17" t="s">
        <v>2559</v>
      </c>
      <c r="BD17">
        <v>67</v>
      </c>
      <c r="BE17" t="s">
        <v>2598</v>
      </c>
      <c r="BF17" s="95">
        <v>6</v>
      </c>
      <c r="BG17" s="1">
        <v>17884</v>
      </c>
      <c r="BH17" t="s">
        <v>172</v>
      </c>
      <c r="BL17" s="63">
        <v>147</v>
      </c>
      <c r="BM17" t="s">
        <v>2237</v>
      </c>
      <c r="BN17" s="68">
        <v>73039070</v>
      </c>
      <c r="BO17" s="68">
        <v>74146344</v>
      </c>
      <c r="BP17" s="68">
        <v>34269390</v>
      </c>
      <c r="BQ17" s="68">
        <v>15457377</v>
      </c>
      <c r="BR17">
        <f t="shared" si="4"/>
        <v>2.0940959409594098</v>
      </c>
      <c r="BS17" s="4">
        <v>196912182</v>
      </c>
      <c r="BT17" s="22">
        <f t="shared" si="5"/>
        <v>-1</v>
      </c>
      <c r="BU17" s="68"/>
      <c r="BV17" s="68"/>
      <c r="BW17" s="68"/>
      <c r="BX17" s="68"/>
      <c r="BZ17" s="85">
        <f t="shared" si="16"/>
        <v>0.37092204889588803</v>
      </c>
      <c r="CA17" s="85">
        <f t="shared" si="6"/>
        <v>0.37654523578434573</v>
      </c>
      <c r="CB17" s="85">
        <f t="shared" si="7"/>
        <v>0.17403387465382919</v>
      </c>
      <c r="CC17" s="85">
        <f t="shared" si="8"/>
        <v>7.8498835587531096E-2</v>
      </c>
      <c r="CD17" s="85">
        <f t="shared" si="9"/>
        <v>0.99999999492159408</v>
      </c>
      <c r="CE17" t="s">
        <v>2640</v>
      </c>
      <c r="CF17" s="68">
        <v>73039070</v>
      </c>
      <c r="CG17" s="68">
        <v>74146344</v>
      </c>
      <c r="CH17" s="68">
        <v>34269390</v>
      </c>
      <c r="CI17" s="68">
        <v>15457377</v>
      </c>
      <c r="CN17" s="22">
        <f t="shared" si="10"/>
        <v>67379.215867158666</v>
      </c>
      <c r="CO17" s="22">
        <f t="shared" si="17"/>
        <v>68400.686346863469</v>
      </c>
      <c r="CP17" s="22">
        <f t="shared" si="11"/>
        <v>31613.828413284133</v>
      </c>
      <c r="CQ17" s="22">
        <f t="shared" si="18"/>
        <v>14259.572878228782</v>
      </c>
      <c r="CR17" s="85">
        <f t="shared" si="12"/>
        <v>0.37092204889588798</v>
      </c>
      <c r="CS17" s="85">
        <f t="shared" si="13"/>
        <v>0.37654523578434573</v>
      </c>
      <c r="CT17" s="85">
        <f t="shared" si="14"/>
        <v>0.17403387465382919</v>
      </c>
      <c r="CU17" s="85">
        <f t="shared" si="15"/>
        <v>7.8498835587531096E-2</v>
      </c>
    </row>
    <row r="18" spans="1:99" x14ac:dyDescent="0.35">
      <c r="A18" t="s">
        <v>173</v>
      </c>
      <c r="B18" s="81">
        <v>27229550</v>
      </c>
      <c r="C18" s="81">
        <v>30833099</v>
      </c>
      <c r="D18" s="81">
        <v>42023019</v>
      </c>
      <c r="E18">
        <v>175</v>
      </c>
      <c r="F18" s="10">
        <f t="shared" si="0"/>
        <v>155597.42857142858</v>
      </c>
      <c r="G18" s="10">
        <f t="shared" si="1"/>
        <v>176189.13714285713</v>
      </c>
      <c r="H18" s="10">
        <f t="shared" si="2"/>
        <v>240131.53714285715</v>
      </c>
      <c r="I18" t="s">
        <v>173</v>
      </c>
      <c r="J18" t="s">
        <v>2323</v>
      </c>
      <c r="K18" t="s">
        <v>174</v>
      </c>
      <c r="L18">
        <v>187</v>
      </c>
      <c r="M18">
        <v>22</v>
      </c>
      <c r="N18">
        <v>453</v>
      </c>
      <c r="O18">
        <v>453</v>
      </c>
      <c r="P18" t="s">
        <v>175</v>
      </c>
      <c r="Q18" t="s">
        <v>176</v>
      </c>
      <c r="R18" t="s">
        <v>65</v>
      </c>
      <c r="S18" t="s">
        <v>66</v>
      </c>
      <c r="T18">
        <v>26</v>
      </c>
      <c r="U18">
        <v>175</v>
      </c>
      <c r="V18">
        <v>175</v>
      </c>
      <c r="W18">
        <v>762.5</v>
      </c>
      <c r="X18">
        <v>4.3600000000000003</v>
      </c>
      <c r="Y18">
        <v>66</v>
      </c>
      <c r="Z18">
        <v>287</v>
      </c>
      <c r="AA18">
        <v>353</v>
      </c>
      <c r="AB18">
        <v>97</v>
      </c>
      <c r="AC18">
        <v>0.55700000000000005</v>
      </c>
      <c r="AD18">
        <v>1</v>
      </c>
      <c r="AE18">
        <v>0</v>
      </c>
      <c r="AF18">
        <v>1</v>
      </c>
      <c r="AG18">
        <v>27</v>
      </c>
      <c r="AH18" s="2">
        <v>36154</v>
      </c>
      <c r="AI18">
        <v>0.83</v>
      </c>
      <c r="AJ18" s="2">
        <v>36154</v>
      </c>
      <c r="AK18">
        <v>0.83</v>
      </c>
      <c r="AL18" s="2">
        <v>17562</v>
      </c>
      <c r="AM18" s="2">
        <v>1825587</v>
      </c>
      <c r="AN18" s="3">
        <v>0.48580000000000001</v>
      </c>
      <c r="AO18">
        <v>425</v>
      </c>
      <c r="AP18" s="4">
        <v>7053000</v>
      </c>
      <c r="AQ18" s="4">
        <v>9250</v>
      </c>
      <c r="AR18" s="4">
        <v>510</v>
      </c>
      <c r="AS18" t="s">
        <v>170</v>
      </c>
      <c r="AT18" t="s">
        <v>177</v>
      </c>
      <c r="AU18" t="s">
        <v>105</v>
      </c>
      <c r="AV18" t="s">
        <v>171</v>
      </c>
      <c r="AW18" t="s">
        <v>95</v>
      </c>
      <c r="AX18" t="str">
        <f t="shared" si="3"/>
        <v>Manhattan</v>
      </c>
      <c r="AY18">
        <v>7</v>
      </c>
      <c r="AZ18">
        <v>10</v>
      </c>
      <c r="BA18" t="s">
        <v>2532</v>
      </c>
      <c r="BB18">
        <v>31</v>
      </c>
      <c r="BC18" t="s">
        <v>2559</v>
      </c>
      <c r="BD18">
        <v>67</v>
      </c>
      <c r="BE18" t="s">
        <v>2598</v>
      </c>
      <c r="BF18" s="95">
        <v>6</v>
      </c>
      <c r="BG18" s="1">
        <v>27060</v>
      </c>
      <c r="BL18" s="63">
        <v>163</v>
      </c>
      <c r="BM18" t="s">
        <v>2237</v>
      </c>
      <c r="BN18" s="68">
        <v>12129361</v>
      </c>
      <c r="BO18" s="68">
        <v>11940584</v>
      </c>
      <c r="BP18" s="68">
        <v>6058067</v>
      </c>
      <c r="BQ18" s="68">
        <v>705085</v>
      </c>
      <c r="BR18">
        <f t="shared" si="4"/>
        <v>2.0171428571428573</v>
      </c>
      <c r="BS18" s="4">
        <v>30833099</v>
      </c>
      <c r="BT18" s="22">
        <f t="shared" si="5"/>
        <v>-2</v>
      </c>
      <c r="BU18" s="68"/>
      <c r="BV18" s="68"/>
      <c r="BW18" s="68"/>
      <c r="BX18" s="68"/>
      <c r="BZ18" s="85">
        <f t="shared" si="16"/>
        <v>0.39338767082737935</v>
      </c>
      <c r="CA18" s="85">
        <f t="shared" si="6"/>
        <v>0.38726512699874899</v>
      </c>
      <c r="CB18" s="85">
        <f t="shared" si="7"/>
        <v>0.19647934189164704</v>
      </c>
      <c r="CC18" s="85">
        <f t="shared" si="8"/>
        <v>2.2867795416866791E-2</v>
      </c>
      <c r="CD18" s="85">
        <f t="shared" si="9"/>
        <v>0.99999993513464225</v>
      </c>
      <c r="CE18" t="s">
        <v>2640</v>
      </c>
      <c r="CF18" s="68">
        <v>12129361</v>
      </c>
      <c r="CG18" s="68">
        <v>11940584</v>
      </c>
      <c r="CH18" s="68">
        <v>6058067</v>
      </c>
      <c r="CI18" s="68">
        <v>705085</v>
      </c>
      <c r="CN18" s="22">
        <f t="shared" si="10"/>
        <v>69310.634285714288</v>
      </c>
      <c r="CO18" s="22">
        <f t="shared" si="17"/>
        <v>68231.908571428576</v>
      </c>
      <c r="CP18" s="22">
        <f t="shared" si="11"/>
        <v>34617.525714285715</v>
      </c>
      <c r="CQ18" s="22">
        <f t="shared" si="18"/>
        <v>4029.0571428571429</v>
      </c>
      <c r="CR18" s="85">
        <f t="shared" si="12"/>
        <v>0.39338767082737941</v>
      </c>
      <c r="CS18" s="85">
        <f t="shared" si="13"/>
        <v>0.38726512699874904</v>
      </c>
      <c r="CT18" s="85">
        <f t="shared" si="14"/>
        <v>0.19647934189164704</v>
      </c>
      <c r="CU18" s="85">
        <f t="shared" si="15"/>
        <v>2.2867795416866791E-2</v>
      </c>
    </row>
    <row r="19" spans="1:99" x14ac:dyDescent="0.35">
      <c r="A19" t="s">
        <v>178</v>
      </c>
      <c r="B19" s="81">
        <v>71590463</v>
      </c>
      <c r="C19" s="81">
        <v>72611652</v>
      </c>
      <c r="D19" s="81">
        <v>139987130</v>
      </c>
      <c r="E19">
        <v>371</v>
      </c>
      <c r="F19" s="10">
        <f t="shared" si="0"/>
        <v>192966.20754716982</v>
      </c>
      <c r="G19" s="10">
        <f t="shared" si="1"/>
        <v>195718.73854447438</v>
      </c>
      <c r="H19" s="10">
        <f t="shared" si="2"/>
        <v>377323.80053908355</v>
      </c>
      <c r="I19" t="s">
        <v>178</v>
      </c>
      <c r="J19" t="s">
        <v>2324</v>
      </c>
      <c r="K19" t="s">
        <v>179</v>
      </c>
      <c r="L19">
        <v>210</v>
      </c>
      <c r="M19">
        <v>210</v>
      </c>
      <c r="N19">
        <v>325</v>
      </c>
      <c r="O19">
        <v>325</v>
      </c>
      <c r="P19" t="s">
        <v>180</v>
      </c>
      <c r="Q19" t="s">
        <v>64</v>
      </c>
      <c r="R19" t="s">
        <v>65</v>
      </c>
      <c r="S19" t="s">
        <v>66</v>
      </c>
      <c r="U19">
        <v>369</v>
      </c>
      <c r="V19">
        <v>371</v>
      </c>
      <c r="W19" s="6">
        <v>1763.5</v>
      </c>
      <c r="X19">
        <v>4.78</v>
      </c>
      <c r="Z19">
        <v>977</v>
      </c>
      <c r="AA19">
        <v>977</v>
      </c>
      <c r="AB19">
        <v>143</v>
      </c>
      <c r="AC19">
        <v>0.39</v>
      </c>
      <c r="AD19">
        <v>11</v>
      </c>
      <c r="AE19">
        <v>1</v>
      </c>
      <c r="AF19">
        <v>58</v>
      </c>
      <c r="AG19" s="1">
        <v>38780</v>
      </c>
      <c r="AH19" s="2">
        <v>245481</v>
      </c>
      <c r="AI19">
        <v>5.64</v>
      </c>
      <c r="AJ19" s="2">
        <v>245481</v>
      </c>
      <c r="AK19">
        <v>5.64</v>
      </c>
      <c r="AL19" s="2">
        <v>94311</v>
      </c>
      <c r="AM19" s="2">
        <v>4800020</v>
      </c>
      <c r="AN19" s="3">
        <v>0.38419999999999999</v>
      </c>
      <c r="AO19">
        <v>173</v>
      </c>
      <c r="AP19" s="4">
        <v>14648872</v>
      </c>
      <c r="AQ19" s="4">
        <v>8129</v>
      </c>
      <c r="AR19" s="4">
        <v>581</v>
      </c>
      <c r="AS19" t="s">
        <v>181</v>
      </c>
      <c r="AT19" t="s">
        <v>182</v>
      </c>
      <c r="AU19" t="s">
        <v>183</v>
      </c>
      <c r="AV19" t="s">
        <v>184</v>
      </c>
      <c r="AW19" t="s">
        <v>80</v>
      </c>
      <c r="AX19" t="str">
        <f t="shared" si="3"/>
        <v>Brooklyn</v>
      </c>
      <c r="AY19">
        <v>3</v>
      </c>
      <c r="AZ19">
        <v>8</v>
      </c>
      <c r="BA19" t="s">
        <v>2530</v>
      </c>
      <c r="BB19">
        <v>25</v>
      </c>
      <c r="BC19" t="s">
        <v>2553</v>
      </c>
      <c r="BD19" t="s">
        <v>185</v>
      </c>
      <c r="BE19" t="s">
        <v>2622</v>
      </c>
      <c r="BF19" s="95">
        <v>36</v>
      </c>
      <c r="BG19" s="1">
        <v>26815</v>
      </c>
      <c r="BI19" t="s">
        <v>186</v>
      </c>
      <c r="BL19" s="63">
        <v>100</v>
      </c>
      <c r="BM19" t="s">
        <v>2262</v>
      </c>
      <c r="BN19" s="68">
        <v>27076817</v>
      </c>
      <c r="BO19" s="68">
        <v>30810291</v>
      </c>
      <c r="BP19" s="68">
        <v>9398871</v>
      </c>
      <c r="BQ19" s="68">
        <v>5325674</v>
      </c>
      <c r="BR19">
        <f t="shared" si="4"/>
        <v>2.6334231805929917</v>
      </c>
      <c r="BS19" s="4">
        <v>72611652</v>
      </c>
      <c r="BT19" s="22">
        <f t="shared" si="5"/>
        <v>1</v>
      </c>
      <c r="BU19" s="68"/>
      <c r="BV19" s="68"/>
      <c r="BW19" s="68"/>
      <c r="BX19" s="68"/>
      <c r="BZ19" s="85">
        <f t="shared" si="16"/>
        <v>0.37289906308700976</v>
      </c>
      <c r="CA19" s="85">
        <f t="shared" si="6"/>
        <v>0.42431607257744253</v>
      </c>
      <c r="CB19" s="85">
        <f t="shared" si="7"/>
        <v>0.12944025843125012</v>
      </c>
      <c r="CC19" s="85">
        <f t="shared" si="8"/>
        <v>7.3344619676191922E-2</v>
      </c>
      <c r="CD19" s="85">
        <f t="shared" si="9"/>
        <v>1.0000000137718945</v>
      </c>
      <c r="CE19" t="s">
        <v>2640</v>
      </c>
      <c r="CF19" s="68">
        <v>27076817</v>
      </c>
      <c r="CG19" s="68">
        <v>30810291</v>
      </c>
      <c r="CH19" s="68">
        <v>9398871</v>
      </c>
      <c r="CI19" s="68">
        <v>5325674</v>
      </c>
      <c r="CN19" s="22">
        <f t="shared" si="10"/>
        <v>72983.334231805929</v>
      </c>
      <c r="CO19" s="22">
        <f t="shared" si="17"/>
        <v>83046.606469002698</v>
      </c>
      <c r="CP19" s="22">
        <f t="shared" si="11"/>
        <v>25333.884097035039</v>
      </c>
      <c r="CQ19" s="22">
        <f t="shared" si="18"/>
        <v>14354.916442048518</v>
      </c>
      <c r="CR19" s="85">
        <f t="shared" si="12"/>
        <v>0.37289906308700982</v>
      </c>
      <c r="CS19" s="85">
        <f t="shared" si="13"/>
        <v>0.42431607257744258</v>
      </c>
      <c r="CT19" s="85">
        <f t="shared" si="14"/>
        <v>0.12944025843125012</v>
      </c>
      <c r="CU19" s="85">
        <f t="shared" si="15"/>
        <v>7.3344619676191922E-2</v>
      </c>
    </row>
    <row r="20" spans="1:99" x14ac:dyDescent="0.35">
      <c r="A20" t="s">
        <v>187</v>
      </c>
      <c r="B20" s="81">
        <v>53128003</v>
      </c>
      <c r="C20" s="81">
        <v>54334090</v>
      </c>
      <c r="D20" s="81">
        <v>96293590</v>
      </c>
      <c r="E20">
        <v>248</v>
      </c>
      <c r="F20" s="10">
        <f t="shared" si="0"/>
        <v>214225.81854838709</v>
      </c>
      <c r="G20" s="10">
        <f t="shared" si="1"/>
        <v>219089.07258064515</v>
      </c>
      <c r="H20" s="10">
        <f t="shared" si="2"/>
        <v>388280.6048387097</v>
      </c>
      <c r="I20" t="s">
        <v>187</v>
      </c>
      <c r="J20" t="s">
        <v>2474</v>
      </c>
      <c r="K20" t="s">
        <v>179</v>
      </c>
      <c r="L20">
        <v>228</v>
      </c>
      <c r="M20">
        <v>210</v>
      </c>
      <c r="N20">
        <v>355</v>
      </c>
      <c r="O20">
        <v>325</v>
      </c>
      <c r="P20" t="s">
        <v>188</v>
      </c>
      <c r="Q20" t="s">
        <v>64</v>
      </c>
      <c r="R20" t="s">
        <v>75</v>
      </c>
      <c r="S20" t="s">
        <v>66</v>
      </c>
      <c r="U20">
        <v>248</v>
      </c>
      <c r="V20">
        <v>248</v>
      </c>
      <c r="W20" s="6">
        <v>1276</v>
      </c>
      <c r="X20">
        <v>5.15</v>
      </c>
      <c r="Z20">
        <v>702</v>
      </c>
      <c r="AA20">
        <v>702</v>
      </c>
      <c r="AB20">
        <v>58</v>
      </c>
      <c r="AC20">
        <v>0.23799999999999999</v>
      </c>
      <c r="AD20">
        <v>5</v>
      </c>
      <c r="AE20">
        <v>1</v>
      </c>
      <c r="AF20">
        <v>17</v>
      </c>
      <c r="AG20">
        <v>4</v>
      </c>
      <c r="AH20" s="2">
        <v>162118</v>
      </c>
      <c r="AI20">
        <v>3.72</v>
      </c>
      <c r="AJ20" s="2">
        <v>162118</v>
      </c>
      <c r="AK20">
        <v>3.72</v>
      </c>
      <c r="AL20" s="2">
        <v>67372</v>
      </c>
      <c r="AM20" s="2">
        <v>3123424</v>
      </c>
      <c r="AN20" s="3">
        <v>0.41560000000000002</v>
      </c>
      <c r="AO20">
        <v>189</v>
      </c>
      <c r="AP20" s="4">
        <v>7802067</v>
      </c>
      <c r="AQ20" s="4">
        <v>6114</v>
      </c>
      <c r="AR20" s="4">
        <v>600</v>
      </c>
      <c r="AS20" t="s">
        <v>189</v>
      </c>
      <c r="AT20" t="s">
        <v>183</v>
      </c>
      <c r="AU20" t="s">
        <v>190</v>
      </c>
      <c r="AV20" t="s">
        <v>182</v>
      </c>
      <c r="AW20" t="s">
        <v>80</v>
      </c>
      <c r="AX20" t="str">
        <f t="shared" si="3"/>
        <v>Brooklyn</v>
      </c>
      <c r="AY20">
        <v>3</v>
      </c>
      <c r="AZ20">
        <v>8</v>
      </c>
      <c r="BA20" t="s">
        <v>2530</v>
      </c>
      <c r="BB20">
        <v>25</v>
      </c>
      <c r="BC20" t="s">
        <v>2553</v>
      </c>
      <c r="BD20">
        <v>56</v>
      </c>
      <c r="BE20" t="s">
        <v>2589</v>
      </c>
      <c r="BF20" s="95">
        <v>36</v>
      </c>
      <c r="BG20" s="1">
        <v>27333</v>
      </c>
      <c r="BL20" s="63">
        <v>52</v>
      </c>
      <c r="BM20" t="s">
        <v>2262</v>
      </c>
      <c r="BN20" s="68">
        <v>24283553</v>
      </c>
      <c r="BO20" s="68">
        <v>22229491</v>
      </c>
      <c r="BP20" s="68">
        <v>5151909</v>
      </c>
      <c r="BQ20" s="68">
        <v>2669137</v>
      </c>
      <c r="BR20">
        <f t="shared" si="4"/>
        <v>2.8306451612903225</v>
      </c>
      <c r="BS20" s="4">
        <v>54334090</v>
      </c>
      <c r="BT20" s="22">
        <f t="shared" si="5"/>
        <v>0</v>
      </c>
      <c r="BU20" s="68"/>
      <c r="BV20" s="68"/>
      <c r="BW20" s="68"/>
      <c r="BX20" s="68"/>
      <c r="BZ20" s="85">
        <f t="shared" si="16"/>
        <v>0.44693033416037703</v>
      </c>
      <c r="CA20" s="85">
        <f t="shared" si="6"/>
        <v>0.40912603855148766</v>
      </c>
      <c r="CB20" s="85">
        <f t="shared" si="7"/>
        <v>9.4819090556223548E-2</v>
      </c>
      <c r="CC20" s="85">
        <f t="shared" si="8"/>
        <v>4.9124536731911771E-2</v>
      </c>
      <c r="CD20" s="85">
        <f t="shared" si="9"/>
        <v>0.99999999999999989</v>
      </c>
      <c r="CE20" t="s">
        <v>2640</v>
      </c>
      <c r="CF20" s="68">
        <v>24283553</v>
      </c>
      <c r="CG20" s="68">
        <v>22229491</v>
      </c>
      <c r="CH20" s="68">
        <v>5151909</v>
      </c>
      <c r="CI20" s="68">
        <v>2669137</v>
      </c>
      <c r="CN20" s="22">
        <f t="shared" si="10"/>
        <v>97917.552419354834</v>
      </c>
      <c r="CO20" s="22">
        <f t="shared" si="17"/>
        <v>89635.044354838712</v>
      </c>
      <c r="CP20" s="22">
        <f t="shared" si="11"/>
        <v>20773.826612903227</v>
      </c>
      <c r="CQ20" s="22">
        <f t="shared" si="18"/>
        <v>10762.649193548386</v>
      </c>
      <c r="CR20" s="85">
        <f t="shared" si="12"/>
        <v>0.44693033416037703</v>
      </c>
      <c r="CS20" s="85">
        <f t="shared" si="13"/>
        <v>0.40912603855148766</v>
      </c>
      <c r="CT20" s="85">
        <f t="shared" si="14"/>
        <v>9.4819090556223548E-2</v>
      </c>
      <c r="CU20" s="85">
        <f t="shared" si="15"/>
        <v>4.9124536731911771E-2</v>
      </c>
    </row>
    <row r="21" spans="1:99" x14ac:dyDescent="0.35">
      <c r="A21" t="s">
        <v>191</v>
      </c>
      <c r="B21" s="81">
        <v>160686918</v>
      </c>
      <c r="C21" s="81">
        <v>217683862</v>
      </c>
      <c r="D21" s="81">
        <v>346402333</v>
      </c>
      <c r="E21" s="2">
        <v>1104</v>
      </c>
      <c r="F21" s="10">
        <f t="shared" si="0"/>
        <v>145549.74456521738</v>
      </c>
      <c r="G21" s="10">
        <f t="shared" si="1"/>
        <v>197177.41123188406</v>
      </c>
      <c r="H21" s="10">
        <f t="shared" si="2"/>
        <v>313770.22916666669</v>
      </c>
      <c r="I21" t="s">
        <v>191</v>
      </c>
      <c r="J21" t="s">
        <v>2692</v>
      </c>
      <c r="K21" t="s">
        <v>192</v>
      </c>
      <c r="L21">
        <v>26</v>
      </c>
      <c r="M21">
        <v>26</v>
      </c>
      <c r="N21">
        <v>517</v>
      </c>
      <c r="O21">
        <v>517</v>
      </c>
      <c r="P21" t="s">
        <v>193</v>
      </c>
      <c r="Q21" t="s">
        <v>64</v>
      </c>
      <c r="R21" t="s">
        <v>65</v>
      </c>
      <c r="S21" t="s">
        <v>66</v>
      </c>
      <c r="U21" s="2">
        <v>1104</v>
      </c>
      <c r="V21" s="2">
        <v>1104</v>
      </c>
      <c r="W21" s="6">
        <v>5607</v>
      </c>
      <c r="X21">
        <v>5.08</v>
      </c>
      <c r="Z21" s="2">
        <v>3032</v>
      </c>
      <c r="AA21" s="2">
        <v>3032</v>
      </c>
      <c r="AB21">
        <v>366</v>
      </c>
      <c r="AC21">
        <v>0.33300000000000002</v>
      </c>
      <c r="AD21">
        <v>22</v>
      </c>
      <c r="AE21">
        <v>1</v>
      </c>
      <c r="AF21">
        <v>22</v>
      </c>
      <c r="AG21" s="7">
        <v>43623</v>
      </c>
      <c r="AH21" s="2">
        <v>1406832</v>
      </c>
      <c r="AI21">
        <v>32.299999999999997</v>
      </c>
      <c r="AJ21" s="2">
        <v>1151484</v>
      </c>
      <c r="AK21">
        <v>26.43</v>
      </c>
      <c r="AL21" s="2">
        <v>173434</v>
      </c>
      <c r="AM21" s="2">
        <v>10826559</v>
      </c>
      <c r="AN21" s="3">
        <v>0.12330000000000001</v>
      </c>
      <c r="AO21">
        <v>94</v>
      </c>
      <c r="AP21" s="4">
        <v>14122000</v>
      </c>
      <c r="AQ21" s="4">
        <v>2519</v>
      </c>
      <c r="AR21" s="4">
        <v>593</v>
      </c>
      <c r="AS21" t="s">
        <v>194</v>
      </c>
      <c r="AT21" t="s">
        <v>195</v>
      </c>
      <c r="AU21" t="s">
        <v>196</v>
      </c>
      <c r="AV21" t="s">
        <v>197</v>
      </c>
      <c r="AW21" t="s">
        <v>198</v>
      </c>
      <c r="AX21" t="str">
        <f t="shared" si="3"/>
        <v>Queens</v>
      </c>
      <c r="AY21">
        <v>1</v>
      </c>
      <c r="AZ21">
        <v>12</v>
      </c>
      <c r="BA21" t="s">
        <v>2534</v>
      </c>
      <c r="BB21">
        <v>12</v>
      </c>
      <c r="BC21" t="s">
        <v>2543</v>
      </c>
      <c r="BD21">
        <v>37</v>
      </c>
      <c r="BE21" t="s">
        <v>2578</v>
      </c>
      <c r="BF21" s="95">
        <v>22</v>
      </c>
      <c r="BG21" s="1">
        <v>18941</v>
      </c>
      <c r="BH21" t="s">
        <v>199</v>
      </c>
      <c r="BL21" s="63">
        <v>97</v>
      </c>
      <c r="BM21" t="s">
        <v>2273</v>
      </c>
      <c r="BN21" s="68">
        <v>88451066</v>
      </c>
      <c r="BO21" s="68">
        <v>36538124</v>
      </c>
      <c r="BP21" s="68">
        <v>38562404</v>
      </c>
      <c r="BQ21" s="68">
        <v>54132266</v>
      </c>
      <c r="BR21">
        <f t="shared" si="4"/>
        <v>2.7463768115942031</v>
      </c>
      <c r="BS21" s="4">
        <v>217683862</v>
      </c>
      <c r="BT21" s="22">
        <f t="shared" si="5"/>
        <v>-2</v>
      </c>
      <c r="BU21" s="68"/>
      <c r="BV21" s="68"/>
      <c r="BW21" s="68"/>
      <c r="BX21" s="68"/>
      <c r="BZ21" s="85">
        <f t="shared" si="16"/>
        <v>0.40632808140825799</v>
      </c>
      <c r="CA21" s="85">
        <f t="shared" si="6"/>
        <v>0.16784948440504974</v>
      </c>
      <c r="CB21" s="85">
        <f t="shared" si="7"/>
        <v>0.17714865790097017</v>
      </c>
      <c r="CC21" s="85">
        <f t="shared" si="8"/>
        <v>0.2486737670980865</v>
      </c>
      <c r="CD21" s="85">
        <f t="shared" si="9"/>
        <v>0.99999999081236446</v>
      </c>
      <c r="CE21" t="s">
        <v>2640</v>
      </c>
      <c r="CF21" s="68">
        <v>88451066</v>
      </c>
      <c r="CG21" s="68">
        <v>36538124</v>
      </c>
      <c r="CH21" s="68">
        <v>38562404</v>
      </c>
      <c r="CI21" s="68">
        <v>54132266</v>
      </c>
      <c r="CN21" s="22">
        <f t="shared" si="10"/>
        <v>80118.719202898545</v>
      </c>
      <c r="CO21" s="22">
        <f t="shared" si="17"/>
        <v>33096.1268115942</v>
      </c>
      <c r="CP21" s="22">
        <f t="shared" si="11"/>
        <v>34929.713768115944</v>
      </c>
      <c r="CQ21" s="22">
        <f t="shared" si="18"/>
        <v>49032.84963768116</v>
      </c>
      <c r="CR21" s="85">
        <f t="shared" si="12"/>
        <v>0.40632808140825794</v>
      </c>
      <c r="CS21" s="85">
        <f t="shared" si="13"/>
        <v>0.16784948440504974</v>
      </c>
      <c r="CT21" s="85">
        <f t="shared" si="14"/>
        <v>0.17714865790097017</v>
      </c>
      <c r="CU21" s="85">
        <f t="shared" si="15"/>
        <v>0.24867376709808647</v>
      </c>
    </row>
    <row r="22" spans="1:99" x14ac:dyDescent="0.35">
      <c r="A22" t="s">
        <v>200</v>
      </c>
      <c r="B22" s="81">
        <v>32510200</v>
      </c>
      <c r="C22" s="81">
        <v>35631468</v>
      </c>
      <c r="D22" s="81">
        <v>59408420</v>
      </c>
      <c r="E22">
        <v>300</v>
      </c>
      <c r="F22" s="10">
        <f t="shared" si="0"/>
        <v>108367.33333333333</v>
      </c>
      <c r="G22" s="10">
        <f t="shared" si="1"/>
        <v>118771.56</v>
      </c>
      <c r="H22" s="10">
        <f t="shared" si="2"/>
        <v>198028.06666666668</v>
      </c>
      <c r="I22" t="s">
        <v>200</v>
      </c>
      <c r="J22" t="s">
        <v>2325</v>
      </c>
      <c r="K22" t="s">
        <v>137</v>
      </c>
      <c r="L22">
        <v>256</v>
      </c>
      <c r="M22">
        <v>163</v>
      </c>
      <c r="N22">
        <v>384</v>
      </c>
      <c r="O22">
        <v>272</v>
      </c>
      <c r="P22" t="s">
        <v>201</v>
      </c>
      <c r="Q22" t="s">
        <v>64</v>
      </c>
      <c r="R22" t="s">
        <v>75</v>
      </c>
      <c r="S22" t="s">
        <v>66</v>
      </c>
      <c r="U22">
        <v>299</v>
      </c>
      <c r="V22">
        <v>300</v>
      </c>
      <c r="W22" s="6">
        <v>1237.5</v>
      </c>
      <c r="X22">
        <v>4.1399999999999997</v>
      </c>
      <c r="Z22">
        <v>582</v>
      </c>
      <c r="AA22">
        <v>582</v>
      </c>
      <c r="AB22">
        <v>121</v>
      </c>
      <c r="AC22">
        <v>0.41</v>
      </c>
      <c r="AD22">
        <v>1</v>
      </c>
      <c r="AE22">
        <v>0</v>
      </c>
      <c r="AF22">
        <v>1</v>
      </c>
      <c r="AG22">
        <v>31</v>
      </c>
      <c r="AH22" s="2">
        <v>88155</v>
      </c>
      <c r="AI22">
        <v>2.02</v>
      </c>
      <c r="AJ22" s="2">
        <v>88155</v>
      </c>
      <c r="AK22">
        <v>2.02</v>
      </c>
      <c r="AL22" s="2">
        <v>15382</v>
      </c>
      <c r="AM22" s="2">
        <v>2464800</v>
      </c>
      <c r="AN22" s="3">
        <v>0.17449999999999999</v>
      </c>
      <c r="AO22">
        <v>288</v>
      </c>
      <c r="AP22" s="4">
        <v>10797972</v>
      </c>
      <c r="AQ22" s="4">
        <v>8489</v>
      </c>
      <c r="AR22" s="4">
        <v>562</v>
      </c>
      <c r="AS22" t="s">
        <v>202</v>
      </c>
      <c r="AT22" t="s">
        <v>203</v>
      </c>
      <c r="AU22" t="s">
        <v>204</v>
      </c>
      <c r="AV22" t="s">
        <v>205</v>
      </c>
      <c r="AW22" t="s">
        <v>80</v>
      </c>
      <c r="AX22" t="str">
        <f t="shared" si="3"/>
        <v>Brooklyn</v>
      </c>
      <c r="AY22">
        <v>2</v>
      </c>
      <c r="AZ22">
        <v>8</v>
      </c>
      <c r="BA22" t="s">
        <v>2530</v>
      </c>
      <c r="BB22">
        <v>25</v>
      </c>
      <c r="BC22" t="s">
        <v>2553</v>
      </c>
      <c r="BD22">
        <v>57</v>
      </c>
      <c r="BE22" t="s">
        <v>2590</v>
      </c>
      <c r="BF22" s="95">
        <v>35</v>
      </c>
      <c r="BG22" s="1">
        <v>27880</v>
      </c>
      <c r="BL22" s="63">
        <v>304</v>
      </c>
      <c r="BM22" t="s">
        <v>2261</v>
      </c>
      <c r="BN22" s="68">
        <v>18852054</v>
      </c>
      <c r="BO22" s="68">
        <v>9926123</v>
      </c>
      <c r="BP22" s="68">
        <v>5539036</v>
      </c>
      <c r="BQ22" s="68">
        <v>1314254</v>
      </c>
      <c r="BR22">
        <f t="shared" si="4"/>
        <v>1.94</v>
      </c>
      <c r="BS22" s="4">
        <v>35631468</v>
      </c>
      <c r="BT22" s="22">
        <f t="shared" si="5"/>
        <v>-1</v>
      </c>
      <c r="BU22" s="68"/>
      <c r="BV22" s="68"/>
      <c r="BW22" s="68"/>
      <c r="BX22" s="68"/>
      <c r="BZ22" s="85">
        <f t="shared" si="16"/>
        <v>0.52908440370741949</v>
      </c>
      <c r="CA22" s="85">
        <f t="shared" si="6"/>
        <v>0.27857743610226782</v>
      </c>
      <c r="CB22" s="85">
        <f t="shared" si="7"/>
        <v>0.15545348847260518</v>
      </c>
      <c r="CC22" s="85">
        <f t="shared" si="8"/>
        <v>3.6884643652627502E-2</v>
      </c>
      <c r="CD22" s="85">
        <f t="shared" si="9"/>
        <v>0.99999997193491996</v>
      </c>
      <c r="CE22" t="s">
        <v>2640</v>
      </c>
      <c r="CF22" s="68">
        <v>18852054</v>
      </c>
      <c r="CG22" s="68">
        <v>9926123</v>
      </c>
      <c r="CH22" s="68">
        <v>5539036</v>
      </c>
      <c r="CI22" s="68">
        <v>1314254</v>
      </c>
      <c r="CN22" s="22">
        <f t="shared" si="10"/>
        <v>62840.18</v>
      </c>
      <c r="CO22" s="22">
        <f t="shared" si="17"/>
        <v>33087.076666666668</v>
      </c>
      <c r="CP22" s="22">
        <f t="shared" si="11"/>
        <v>18463.453333333335</v>
      </c>
      <c r="CQ22" s="22">
        <f t="shared" si="18"/>
        <v>4380.8466666666664</v>
      </c>
      <c r="CR22" s="85">
        <f t="shared" si="12"/>
        <v>0.52908440370741949</v>
      </c>
      <c r="CS22" s="85">
        <f t="shared" si="13"/>
        <v>0.27857743610226782</v>
      </c>
      <c r="CT22" s="85">
        <f t="shared" si="14"/>
        <v>0.15545348847260518</v>
      </c>
      <c r="CU22" s="85">
        <f t="shared" si="15"/>
        <v>3.6884643652627502E-2</v>
      </c>
    </row>
    <row r="23" spans="1:99" x14ac:dyDescent="0.35">
      <c r="A23" t="s">
        <v>206</v>
      </c>
      <c r="B23" s="81">
        <v>20266404</v>
      </c>
      <c r="C23" s="81">
        <v>21945355</v>
      </c>
      <c r="D23" s="81">
        <v>42007898</v>
      </c>
      <c r="E23">
        <v>168</v>
      </c>
      <c r="F23" s="10">
        <f t="shared" si="0"/>
        <v>120633.35714285714</v>
      </c>
      <c r="G23" s="10">
        <f t="shared" si="1"/>
        <v>130627.11309523809</v>
      </c>
      <c r="H23" s="10">
        <f t="shared" si="2"/>
        <v>250047.01190476189</v>
      </c>
      <c r="I23" t="s">
        <v>206</v>
      </c>
      <c r="J23" t="s">
        <v>2661</v>
      </c>
      <c r="K23" t="s">
        <v>207</v>
      </c>
      <c r="L23">
        <v>125</v>
      </c>
      <c r="M23">
        <v>3</v>
      </c>
      <c r="N23">
        <v>444</v>
      </c>
      <c r="O23">
        <v>444</v>
      </c>
      <c r="P23" t="s">
        <v>208</v>
      </c>
      <c r="Q23" t="s">
        <v>64</v>
      </c>
      <c r="R23" t="s">
        <v>65</v>
      </c>
      <c r="S23" t="s">
        <v>66</v>
      </c>
      <c r="U23">
        <v>167</v>
      </c>
      <c r="V23">
        <v>168</v>
      </c>
      <c r="W23">
        <v>826.5</v>
      </c>
      <c r="X23">
        <v>4.95</v>
      </c>
      <c r="Z23">
        <v>446</v>
      </c>
      <c r="AA23">
        <v>446</v>
      </c>
      <c r="AB23">
        <v>64</v>
      </c>
      <c r="AC23">
        <v>0.38800000000000001</v>
      </c>
      <c r="AD23">
        <v>1</v>
      </c>
      <c r="AE23">
        <v>0</v>
      </c>
      <c r="AF23">
        <v>1</v>
      </c>
      <c r="AG23">
        <v>20</v>
      </c>
      <c r="AH23" s="2">
        <v>27477</v>
      </c>
      <c r="AI23">
        <v>0.63</v>
      </c>
      <c r="AJ23" s="2">
        <v>27477</v>
      </c>
      <c r="AK23">
        <v>0.63</v>
      </c>
      <c r="AL23" s="2">
        <v>9043</v>
      </c>
      <c r="AM23" s="2">
        <v>1585892</v>
      </c>
      <c r="AN23" s="3">
        <v>0.3291</v>
      </c>
      <c r="AO23">
        <v>708</v>
      </c>
      <c r="AP23" s="4">
        <v>2817000</v>
      </c>
      <c r="AQ23" s="4">
        <v>3382</v>
      </c>
      <c r="AR23" s="4">
        <v>578</v>
      </c>
      <c r="AS23" t="s">
        <v>209</v>
      </c>
      <c r="AT23" t="s">
        <v>210</v>
      </c>
      <c r="AU23" t="s">
        <v>105</v>
      </c>
      <c r="AW23" t="s">
        <v>95</v>
      </c>
      <c r="AX23" t="str">
        <f t="shared" si="3"/>
        <v>Manhattan</v>
      </c>
      <c r="AY23">
        <v>9</v>
      </c>
      <c r="AZ23">
        <v>13</v>
      </c>
      <c r="BA23" t="s">
        <v>2535</v>
      </c>
      <c r="BB23">
        <v>30</v>
      </c>
      <c r="BC23" t="s">
        <v>2558</v>
      </c>
      <c r="BD23">
        <v>71</v>
      </c>
      <c r="BE23" t="s">
        <v>2602</v>
      </c>
      <c r="BF23" s="95">
        <v>7</v>
      </c>
      <c r="BG23" s="1">
        <v>22766</v>
      </c>
      <c r="BH23" t="s">
        <v>211</v>
      </c>
      <c r="BL23" s="63">
        <v>289</v>
      </c>
      <c r="BM23" t="s">
        <v>2238</v>
      </c>
      <c r="BN23" s="68">
        <v>10994039</v>
      </c>
      <c r="BO23" s="68">
        <v>7984871</v>
      </c>
      <c r="BP23" s="68">
        <v>2308226</v>
      </c>
      <c r="BQ23" s="68">
        <v>658220</v>
      </c>
      <c r="BR23">
        <f t="shared" si="4"/>
        <v>2.6547619047619047</v>
      </c>
      <c r="BS23" s="4">
        <v>21945355</v>
      </c>
      <c r="BT23" s="22">
        <f t="shared" si="5"/>
        <v>1</v>
      </c>
      <c r="BU23" s="68"/>
      <c r="BV23" s="68"/>
      <c r="BW23" s="68"/>
      <c r="BX23" s="68"/>
      <c r="BZ23" s="85">
        <f t="shared" si="16"/>
        <v>0.50097339505330396</v>
      </c>
      <c r="CA23" s="85">
        <f t="shared" si="6"/>
        <v>0.36385244166704073</v>
      </c>
      <c r="CB23" s="85">
        <f t="shared" si="7"/>
        <v>0.10518061794853627</v>
      </c>
      <c r="CC23" s="85">
        <f t="shared" si="8"/>
        <v>2.9993590898848527E-2</v>
      </c>
      <c r="CD23" s="85">
        <f t="shared" si="9"/>
        <v>1.0000000455677296</v>
      </c>
      <c r="CE23" t="s">
        <v>2640</v>
      </c>
      <c r="CF23" s="68">
        <v>10994039</v>
      </c>
      <c r="CG23" s="68">
        <v>7984871</v>
      </c>
      <c r="CH23" s="68">
        <v>2308226</v>
      </c>
      <c r="CI23" s="68">
        <v>658220</v>
      </c>
      <c r="CN23" s="22">
        <f t="shared" si="10"/>
        <v>65440.708333333336</v>
      </c>
      <c r="CO23" s="22">
        <f t="shared" si="17"/>
        <v>47528.994047619046</v>
      </c>
      <c r="CP23" s="22">
        <f t="shared" si="11"/>
        <v>13739.440476190477</v>
      </c>
      <c r="CQ23" s="22">
        <f t="shared" si="18"/>
        <v>3917.9761904761904</v>
      </c>
      <c r="CR23" s="85">
        <f t="shared" si="12"/>
        <v>0.50097339505330407</v>
      </c>
      <c r="CS23" s="85">
        <f t="shared" si="13"/>
        <v>0.36385244166704067</v>
      </c>
      <c r="CT23" s="85">
        <f t="shared" si="14"/>
        <v>0.10518061794853627</v>
      </c>
      <c r="CU23" s="85">
        <f t="shared" si="15"/>
        <v>2.9993590898848527E-2</v>
      </c>
    </row>
    <row r="24" spans="1:99" x14ac:dyDescent="0.35">
      <c r="A24" t="s">
        <v>212</v>
      </c>
      <c r="B24" s="81">
        <v>34852574</v>
      </c>
      <c r="C24" s="81">
        <v>39493269</v>
      </c>
      <c r="D24" s="81">
        <v>53794365</v>
      </c>
      <c r="E24">
        <v>233</v>
      </c>
      <c r="F24" s="10">
        <f t="shared" si="0"/>
        <v>149581.8626609442</v>
      </c>
      <c r="G24" s="10">
        <f t="shared" si="1"/>
        <v>169499.008583691</v>
      </c>
      <c r="H24" s="10">
        <f t="shared" si="2"/>
        <v>230877.10300429186</v>
      </c>
      <c r="I24" t="s">
        <v>212</v>
      </c>
      <c r="J24" t="s">
        <v>2475</v>
      </c>
      <c r="K24" t="s">
        <v>213</v>
      </c>
      <c r="L24">
        <v>202</v>
      </c>
      <c r="M24">
        <v>197</v>
      </c>
      <c r="N24">
        <v>311</v>
      </c>
      <c r="O24">
        <v>311</v>
      </c>
      <c r="P24" t="s">
        <v>214</v>
      </c>
      <c r="Q24" t="s">
        <v>64</v>
      </c>
      <c r="R24" t="s">
        <v>65</v>
      </c>
      <c r="S24" t="s">
        <v>66</v>
      </c>
      <c r="U24">
        <v>232</v>
      </c>
      <c r="V24">
        <v>233</v>
      </c>
      <c r="W24">
        <v>976</v>
      </c>
      <c r="X24">
        <v>4.21</v>
      </c>
      <c r="Z24">
        <v>455</v>
      </c>
      <c r="AA24">
        <v>455</v>
      </c>
      <c r="AB24">
        <v>89</v>
      </c>
      <c r="AC24">
        <v>0.38700000000000001</v>
      </c>
      <c r="AD24">
        <v>1</v>
      </c>
      <c r="AE24">
        <v>0</v>
      </c>
      <c r="AF24">
        <v>1</v>
      </c>
      <c r="AG24">
        <v>20</v>
      </c>
      <c r="AH24" s="2">
        <v>99606</v>
      </c>
      <c r="AI24">
        <v>2.29</v>
      </c>
      <c r="AJ24" s="2">
        <v>99606</v>
      </c>
      <c r="AK24">
        <v>2.29</v>
      </c>
      <c r="AL24" s="2">
        <v>13621</v>
      </c>
      <c r="AM24" s="2">
        <v>1877893</v>
      </c>
      <c r="AN24" s="3">
        <v>0.13669999999999999</v>
      </c>
      <c r="AO24">
        <v>199</v>
      </c>
      <c r="AP24" s="4">
        <v>8091156</v>
      </c>
      <c r="AQ24" s="4">
        <v>8173</v>
      </c>
      <c r="AR24" s="4">
        <v>493</v>
      </c>
      <c r="AS24" t="s">
        <v>215</v>
      </c>
      <c r="AT24" t="s">
        <v>216</v>
      </c>
      <c r="AU24" t="s">
        <v>217</v>
      </c>
      <c r="AW24" t="s">
        <v>71</v>
      </c>
      <c r="AX24" t="str">
        <f t="shared" si="3"/>
        <v>Bronx</v>
      </c>
      <c r="AY24">
        <v>7</v>
      </c>
      <c r="AZ24">
        <v>13</v>
      </c>
      <c r="BA24" t="s">
        <v>2535</v>
      </c>
      <c r="BB24">
        <v>33</v>
      </c>
      <c r="BC24" t="s">
        <v>2561</v>
      </c>
      <c r="BD24">
        <v>86</v>
      </c>
      <c r="BE24" t="s">
        <v>2615</v>
      </c>
      <c r="BF24" s="95">
        <v>14</v>
      </c>
      <c r="BG24" s="1">
        <v>26815</v>
      </c>
      <c r="BL24" s="63">
        <v>179</v>
      </c>
      <c r="BM24" t="s">
        <v>2245</v>
      </c>
      <c r="BN24" s="68">
        <v>14829736</v>
      </c>
      <c r="BO24" s="68">
        <v>11449654</v>
      </c>
      <c r="BP24" s="68">
        <v>7299915</v>
      </c>
      <c r="BQ24" s="68">
        <v>5913964</v>
      </c>
      <c r="BR24">
        <f t="shared" si="4"/>
        <v>1.9527896995708154</v>
      </c>
      <c r="BS24" s="4">
        <v>39493269</v>
      </c>
      <c r="BT24" s="22">
        <f t="shared" si="5"/>
        <v>0</v>
      </c>
      <c r="BU24" s="68"/>
      <c r="BV24" s="68"/>
      <c r="BW24" s="68"/>
      <c r="BX24" s="68"/>
      <c r="BZ24" s="85">
        <f t="shared" si="16"/>
        <v>0.37550034158985424</v>
      </c>
      <c r="CA24" s="85">
        <f t="shared" si="6"/>
        <v>0.28991406105177064</v>
      </c>
      <c r="CB24" s="85">
        <f t="shared" si="7"/>
        <v>0.18483947226551442</v>
      </c>
      <c r="CC24" s="85">
        <f t="shared" si="8"/>
        <v>0.14974612509286075</v>
      </c>
      <c r="CD24" s="85">
        <f t="shared" si="9"/>
        <v>1</v>
      </c>
      <c r="CE24" t="s">
        <v>2640</v>
      </c>
      <c r="CF24" s="68">
        <v>14829736</v>
      </c>
      <c r="CG24" s="68">
        <v>11449654</v>
      </c>
      <c r="CH24" s="68">
        <v>7299915</v>
      </c>
      <c r="CI24" s="68">
        <v>5913964</v>
      </c>
      <c r="CN24" s="22">
        <f t="shared" si="10"/>
        <v>63646.9356223176</v>
      </c>
      <c r="CO24" s="22">
        <f t="shared" si="17"/>
        <v>49140.145922746779</v>
      </c>
      <c r="CP24" s="22">
        <f t="shared" si="11"/>
        <v>31330.107296137339</v>
      </c>
      <c r="CQ24" s="22">
        <f t="shared" si="18"/>
        <v>25381.819742489271</v>
      </c>
      <c r="CR24" s="85">
        <f t="shared" si="12"/>
        <v>0.37550034158985418</v>
      </c>
      <c r="CS24" s="85">
        <f t="shared" si="13"/>
        <v>0.28991406105177059</v>
      </c>
      <c r="CT24" s="85">
        <f t="shared" si="14"/>
        <v>0.18483947226551439</v>
      </c>
      <c r="CU24" s="85">
        <f t="shared" si="15"/>
        <v>0.14974612509286075</v>
      </c>
    </row>
    <row r="25" spans="1:99" x14ac:dyDescent="0.35">
      <c r="A25" t="s">
        <v>218</v>
      </c>
      <c r="B25" s="81">
        <v>74237143</v>
      </c>
      <c r="C25" s="81">
        <v>85638829</v>
      </c>
      <c r="D25" s="81">
        <v>108182101</v>
      </c>
      <c r="E25">
        <v>386</v>
      </c>
      <c r="F25" s="10">
        <f t="shared" si="0"/>
        <v>192324.20466321244</v>
      </c>
      <c r="G25" s="10">
        <f t="shared" si="1"/>
        <v>221862.25129533678</v>
      </c>
      <c r="H25" s="10">
        <f t="shared" si="2"/>
        <v>280264.51036269427</v>
      </c>
      <c r="I25" t="s">
        <v>218</v>
      </c>
      <c r="J25" t="s">
        <v>2693</v>
      </c>
      <c r="K25" t="s">
        <v>219</v>
      </c>
      <c r="L25">
        <v>91</v>
      </c>
      <c r="M25">
        <v>91</v>
      </c>
      <c r="N25">
        <v>240</v>
      </c>
      <c r="O25">
        <v>240</v>
      </c>
      <c r="P25" t="s">
        <v>220</v>
      </c>
      <c r="Q25" t="s">
        <v>64</v>
      </c>
      <c r="R25" t="s">
        <v>65</v>
      </c>
      <c r="S25" t="s">
        <v>66</v>
      </c>
      <c r="U25">
        <v>381</v>
      </c>
      <c r="V25">
        <v>386</v>
      </c>
      <c r="W25" s="6">
        <v>1779.5</v>
      </c>
      <c r="X25">
        <v>4.67</v>
      </c>
      <c r="Z25">
        <v>947</v>
      </c>
      <c r="AA25">
        <v>947</v>
      </c>
      <c r="AB25">
        <v>143</v>
      </c>
      <c r="AC25">
        <v>0.377</v>
      </c>
      <c r="AD25">
        <v>5</v>
      </c>
      <c r="AE25">
        <v>1</v>
      </c>
      <c r="AF25">
        <v>8</v>
      </c>
      <c r="AG25">
        <v>8</v>
      </c>
      <c r="AH25" s="2">
        <v>325713</v>
      </c>
      <c r="AI25">
        <v>7.48</v>
      </c>
      <c r="AJ25" s="2">
        <v>325713</v>
      </c>
      <c r="AK25">
        <v>7.48</v>
      </c>
      <c r="AL25" s="2">
        <v>54504</v>
      </c>
      <c r="AM25" s="2">
        <v>3529560</v>
      </c>
      <c r="AN25" s="3">
        <v>0.1673</v>
      </c>
      <c r="AO25">
        <v>127</v>
      </c>
      <c r="AP25" s="4">
        <v>5856304</v>
      </c>
      <c r="AQ25" s="4">
        <v>3246</v>
      </c>
      <c r="AR25" s="4">
        <v>548</v>
      </c>
      <c r="AS25" t="s">
        <v>221</v>
      </c>
      <c r="AT25" t="s">
        <v>222</v>
      </c>
      <c r="AU25" t="s">
        <v>223</v>
      </c>
      <c r="AV25" t="s">
        <v>224</v>
      </c>
      <c r="AW25" t="s">
        <v>198</v>
      </c>
      <c r="AX25" t="str">
        <f t="shared" si="3"/>
        <v>Queens</v>
      </c>
      <c r="AY25">
        <v>12</v>
      </c>
      <c r="AZ25">
        <v>5</v>
      </c>
      <c r="BA25" t="s">
        <v>2527</v>
      </c>
      <c r="BB25" t="s">
        <v>225</v>
      </c>
      <c r="BC25" t="s">
        <v>2564</v>
      </c>
      <c r="BD25">
        <v>32</v>
      </c>
      <c r="BE25" t="s">
        <v>2577</v>
      </c>
      <c r="BF25" s="95">
        <v>28</v>
      </c>
      <c r="BG25" s="1">
        <v>22401</v>
      </c>
      <c r="BL25" s="63">
        <v>49</v>
      </c>
      <c r="BM25" t="s">
        <v>2256</v>
      </c>
      <c r="BN25" s="68">
        <v>37937104</v>
      </c>
      <c r="BO25" s="68">
        <v>24298663</v>
      </c>
      <c r="BP25" s="68">
        <v>14828458</v>
      </c>
      <c r="BQ25" s="68">
        <v>8574602</v>
      </c>
      <c r="BR25">
        <f t="shared" si="4"/>
        <v>2.4533678756476682</v>
      </c>
      <c r="BS25" s="4">
        <v>85638829</v>
      </c>
      <c r="BT25" s="22">
        <f t="shared" si="5"/>
        <v>-2</v>
      </c>
      <c r="BU25" s="68"/>
      <c r="BV25" s="68"/>
      <c r="BW25" s="68"/>
      <c r="BX25" s="68"/>
      <c r="BZ25" s="85">
        <f t="shared" si="16"/>
        <v>0.44298952289504101</v>
      </c>
      <c r="CA25" s="85">
        <f t="shared" si="6"/>
        <v>0.28373418090525271</v>
      </c>
      <c r="CB25" s="85">
        <f t="shared" si="7"/>
        <v>0.1731511064916593</v>
      </c>
      <c r="CC25" s="85">
        <f t="shared" si="8"/>
        <v>0.10012516635415461</v>
      </c>
      <c r="CD25" s="85">
        <f t="shared" si="9"/>
        <v>0.99999997664610762</v>
      </c>
      <c r="CE25" t="s">
        <v>2640</v>
      </c>
      <c r="CF25" s="68">
        <v>37937104</v>
      </c>
      <c r="CG25" s="68">
        <v>24298663</v>
      </c>
      <c r="CH25" s="68">
        <v>14828458</v>
      </c>
      <c r="CI25" s="68">
        <v>8574602</v>
      </c>
      <c r="CN25" s="22">
        <f t="shared" si="10"/>
        <v>98282.652849740931</v>
      </c>
      <c r="CO25" s="22">
        <f t="shared" si="17"/>
        <v>62949.904145077722</v>
      </c>
      <c r="CP25" s="22">
        <f t="shared" si="11"/>
        <v>38415.694300518138</v>
      </c>
      <c r="CQ25" s="22">
        <f t="shared" si="18"/>
        <v>22213.994818652849</v>
      </c>
      <c r="CR25" s="85">
        <f t="shared" si="12"/>
        <v>0.44298952289504101</v>
      </c>
      <c r="CS25" s="85">
        <f t="shared" si="13"/>
        <v>0.28373418090525271</v>
      </c>
      <c r="CT25" s="85">
        <f t="shared" si="14"/>
        <v>0.17315110649165932</v>
      </c>
      <c r="CU25" s="85">
        <f t="shared" si="15"/>
        <v>0.10012516635415461</v>
      </c>
    </row>
    <row r="26" spans="1:99" x14ac:dyDescent="0.35">
      <c r="A26" t="s">
        <v>226</v>
      </c>
      <c r="B26" s="81">
        <v>332203676</v>
      </c>
      <c r="C26" s="81">
        <v>386548875</v>
      </c>
      <c r="D26" s="81">
        <v>492274622</v>
      </c>
      <c r="E26" s="2">
        <v>2194</v>
      </c>
      <c r="F26" s="10">
        <f t="shared" si="0"/>
        <v>151414.6198723792</v>
      </c>
      <c r="G26" s="10">
        <f t="shared" si="1"/>
        <v>176184.53737465816</v>
      </c>
      <c r="H26" s="10">
        <f t="shared" si="2"/>
        <v>224373.11850501367</v>
      </c>
      <c r="I26" t="s">
        <v>226</v>
      </c>
      <c r="J26" t="s">
        <v>2663</v>
      </c>
      <c r="K26" t="s">
        <v>227</v>
      </c>
      <c r="L26">
        <v>60</v>
      </c>
      <c r="M26">
        <v>60</v>
      </c>
      <c r="N26">
        <v>215</v>
      </c>
      <c r="O26">
        <v>215</v>
      </c>
      <c r="P26" t="s">
        <v>228</v>
      </c>
      <c r="Q26" t="s">
        <v>64</v>
      </c>
      <c r="R26" t="s">
        <v>65</v>
      </c>
      <c r="S26" t="s">
        <v>66</v>
      </c>
      <c r="U26" s="2">
        <v>2193</v>
      </c>
      <c r="V26" s="2">
        <v>2194</v>
      </c>
      <c r="W26" s="6">
        <v>10240.5</v>
      </c>
      <c r="X26">
        <v>4.67</v>
      </c>
      <c r="Z26" s="2">
        <v>4872</v>
      </c>
      <c r="AA26" s="2">
        <v>4872</v>
      </c>
      <c r="AB26">
        <v>962</v>
      </c>
      <c r="AC26">
        <v>0.44500000000000001</v>
      </c>
      <c r="AD26">
        <v>17</v>
      </c>
      <c r="AE26">
        <v>1</v>
      </c>
      <c r="AF26">
        <v>35</v>
      </c>
      <c r="AG26" s="1">
        <v>41833</v>
      </c>
      <c r="AH26" s="2">
        <v>1196115</v>
      </c>
      <c r="AI26">
        <v>27.46</v>
      </c>
      <c r="AJ26" s="2">
        <v>1101503</v>
      </c>
      <c r="AK26">
        <v>25.29</v>
      </c>
      <c r="AL26" s="2">
        <v>160098</v>
      </c>
      <c r="AM26" s="2">
        <v>17784205</v>
      </c>
      <c r="AN26" s="3">
        <v>0.1338</v>
      </c>
      <c r="AO26">
        <v>177</v>
      </c>
      <c r="AP26" s="4">
        <v>36411155</v>
      </c>
      <c r="AQ26" s="4">
        <v>3553</v>
      </c>
      <c r="AR26" s="4">
        <v>534</v>
      </c>
      <c r="AS26" t="s">
        <v>229</v>
      </c>
      <c r="AT26" t="s">
        <v>230</v>
      </c>
      <c r="AU26" t="s">
        <v>231</v>
      </c>
      <c r="AV26" t="s">
        <v>232</v>
      </c>
      <c r="AW26" t="s">
        <v>95</v>
      </c>
      <c r="AX26" t="str">
        <f t="shared" si="3"/>
        <v>Manhattan</v>
      </c>
      <c r="AY26">
        <v>3</v>
      </c>
      <c r="AZ26">
        <v>7</v>
      </c>
      <c r="BA26" t="s">
        <v>2529</v>
      </c>
      <c r="BB26">
        <v>26</v>
      </c>
      <c r="BC26" t="s">
        <v>2554</v>
      </c>
      <c r="BD26">
        <v>74</v>
      </c>
      <c r="BE26" t="s">
        <v>2604</v>
      </c>
      <c r="BF26" s="95">
        <v>2</v>
      </c>
      <c r="BG26" s="1">
        <v>21768</v>
      </c>
      <c r="BL26" s="63">
        <v>164</v>
      </c>
      <c r="BM26" t="s">
        <v>2234</v>
      </c>
      <c r="BN26" s="68">
        <v>155870456</v>
      </c>
      <c r="BO26" s="68">
        <v>112410331</v>
      </c>
      <c r="BP26" s="68">
        <v>88416280</v>
      </c>
      <c r="BQ26" s="68">
        <v>29851809</v>
      </c>
      <c r="BR26">
        <f t="shared" si="4"/>
        <v>2.2206016408386509</v>
      </c>
      <c r="BS26" s="4">
        <v>386548875</v>
      </c>
      <c r="BT26" s="22">
        <f t="shared" si="5"/>
        <v>1</v>
      </c>
      <c r="BU26" s="68"/>
      <c r="BV26" s="68"/>
      <c r="BW26" s="68"/>
      <c r="BX26" s="68"/>
      <c r="BZ26" s="85">
        <f t="shared" si="16"/>
        <v>0.40323608754520368</v>
      </c>
      <c r="CA26" s="85">
        <f t="shared" si="6"/>
        <v>0.29080496224442509</v>
      </c>
      <c r="CB26" s="85">
        <f t="shared" si="7"/>
        <v>0.22873247270477762</v>
      </c>
      <c r="CC26" s="85">
        <f t="shared" si="8"/>
        <v>7.7226480092588548E-2</v>
      </c>
      <c r="CD26" s="85">
        <f t="shared" si="9"/>
        <v>1.0000000025869948</v>
      </c>
      <c r="CE26" t="s">
        <v>2640</v>
      </c>
      <c r="CF26" s="68">
        <v>155870456</v>
      </c>
      <c r="CG26" s="68">
        <v>112410331</v>
      </c>
      <c r="CH26" s="68">
        <v>88416280</v>
      </c>
      <c r="CI26" s="68">
        <v>29851809</v>
      </c>
      <c r="CN26" s="22">
        <f t="shared" si="10"/>
        <v>71043.963536918876</v>
      </c>
      <c r="CO26" s="22">
        <f t="shared" si="17"/>
        <v>51235.337739288967</v>
      </c>
      <c r="CP26" s="22">
        <f t="shared" si="11"/>
        <v>40299.124886052872</v>
      </c>
      <c r="CQ26" s="22">
        <f t="shared" si="18"/>
        <v>13606.111668185962</v>
      </c>
      <c r="CR26" s="85">
        <f t="shared" si="12"/>
        <v>0.40323608754520374</v>
      </c>
      <c r="CS26" s="85">
        <f t="shared" si="13"/>
        <v>0.29080496224442509</v>
      </c>
      <c r="CT26" s="85">
        <f t="shared" si="14"/>
        <v>0.22873247270477762</v>
      </c>
      <c r="CU26" s="85">
        <f t="shared" si="15"/>
        <v>7.7226480092588548E-2</v>
      </c>
    </row>
    <row r="27" spans="1:99" x14ac:dyDescent="0.35">
      <c r="A27" t="s">
        <v>233</v>
      </c>
      <c r="B27" s="81">
        <v>18597884</v>
      </c>
      <c r="C27" s="81">
        <v>22711912</v>
      </c>
      <c r="D27" s="81">
        <v>32943700</v>
      </c>
      <c r="E27">
        <v>197</v>
      </c>
      <c r="F27" s="10">
        <f t="shared" si="0"/>
        <v>94405.502538071072</v>
      </c>
      <c r="G27" s="10">
        <f t="shared" si="1"/>
        <v>115288.89340101523</v>
      </c>
      <c r="H27" s="10">
        <f t="shared" si="2"/>
        <v>167226.90355329949</v>
      </c>
      <c r="I27" t="s">
        <v>233</v>
      </c>
      <c r="J27" t="s">
        <v>2326</v>
      </c>
      <c r="K27" t="s">
        <v>227</v>
      </c>
      <c r="L27">
        <v>198</v>
      </c>
      <c r="M27">
        <v>60</v>
      </c>
      <c r="N27">
        <v>383</v>
      </c>
      <c r="O27">
        <v>215</v>
      </c>
      <c r="P27" t="s">
        <v>234</v>
      </c>
      <c r="Q27" t="s">
        <v>64</v>
      </c>
      <c r="R27" t="s">
        <v>65</v>
      </c>
      <c r="S27" t="s">
        <v>235</v>
      </c>
      <c r="U27">
        <v>197</v>
      </c>
      <c r="V27">
        <v>197</v>
      </c>
      <c r="W27">
        <v>646.5</v>
      </c>
      <c r="X27">
        <v>3.28</v>
      </c>
      <c r="Z27">
        <v>242</v>
      </c>
      <c r="AA27">
        <v>242</v>
      </c>
      <c r="AB27">
        <v>179</v>
      </c>
      <c r="AC27">
        <v>0.92300000000000004</v>
      </c>
      <c r="AD27">
        <v>1</v>
      </c>
      <c r="AE27">
        <v>0</v>
      </c>
      <c r="AF27">
        <v>1</v>
      </c>
      <c r="AG27">
        <v>23</v>
      </c>
      <c r="AH27" s="2">
        <v>47204</v>
      </c>
      <c r="AI27">
        <v>1.08</v>
      </c>
      <c r="AJ27" s="2">
        <v>47204</v>
      </c>
      <c r="AK27">
        <v>1.08</v>
      </c>
      <c r="AL27" s="2">
        <v>6149</v>
      </c>
      <c r="AM27" s="2">
        <v>1268931</v>
      </c>
      <c r="AN27" s="3">
        <v>0.1303</v>
      </c>
      <c r="AO27">
        <v>224</v>
      </c>
      <c r="AP27" s="4">
        <v>6622549</v>
      </c>
      <c r="AQ27" s="4">
        <v>9907</v>
      </c>
      <c r="AR27" s="4">
        <v>302</v>
      </c>
      <c r="AS27" t="s">
        <v>232</v>
      </c>
      <c r="AT27" t="s">
        <v>231</v>
      </c>
      <c r="AU27" t="s">
        <v>229</v>
      </c>
      <c r="AV27" t="s">
        <v>230</v>
      </c>
      <c r="AW27" t="s">
        <v>95</v>
      </c>
      <c r="AX27" t="str">
        <f t="shared" si="3"/>
        <v>Manhattan</v>
      </c>
      <c r="AY27">
        <v>3</v>
      </c>
      <c r="AZ27">
        <v>7</v>
      </c>
      <c r="BA27" t="s">
        <v>2529</v>
      </c>
      <c r="BB27">
        <v>26</v>
      </c>
      <c r="BC27" t="s">
        <v>2554</v>
      </c>
      <c r="BD27">
        <v>74</v>
      </c>
      <c r="BE27" t="s">
        <v>2604</v>
      </c>
      <c r="BF27" s="95">
        <v>2</v>
      </c>
      <c r="BG27" s="1">
        <v>28245</v>
      </c>
      <c r="BI27" t="s">
        <v>236</v>
      </c>
      <c r="BL27" s="63">
        <v>307</v>
      </c>
      <c r="BM27" t="s">
        <v>2234</v>
      </c>
      <c r="BN27" s="68">
        <v>11478297</v>
      </c>
      <c r="BO27" s="68">
        <v>7439601</v>
      </c>
      <c r="BP27" s="68">
        <v>2648984</v>
      </c>
      <c r="BQ27" s="68">
        <v>1145029</v>
      </c>
      <c r="BR27">
        <f t="shared" si="4"/>
        <v>1.2284263959390862</v>
      </c>
      <c r="BS27" s="4">
        <v>22711912</v>
      </c>
      <c r="BT27" s="22">
        <f t="shared" si="5"/>
        <v>-1</v>
      </c>
      <c r="BU27" s="68"/>
      <c r="BV27" s="68"/>
      <c r="BW27" s="68"/>
      <c r="BX27" s="68"/>
      <c r="BZ27" s="85">
        <f t="shared" si="16"/>
        <v>0.50538664468231476</v>
      </c>
      <c r="CA27" s="85">
        <f t="shared" si="6"/>
        <v>0.32756383522444082</v>
      </c>
      <c r="CB27" s="85">
        <f t="shared" si="7"/>
        <v>0.11663412573983203</v>
      </c>
      <c r="CC27" s="85">
        <f t="shared" si="8"/>
        <v>5.0415350323653949E-2</v>
      </c>
      <c r="CD27" s="85">
        <f t="shared" si="9"/>
        <v>0.99999995597024149</v>
      </c>
      <c r="CE27" t="s">
        <v>2640</v>
      </c>
      <c r="CF27" s="68">
        <v>11478297</v>
      </c>
      <c r="CG27" s="68">
        <v>7439601</v>
      </c>
      <c r="CH27" s="68">
        <v>2648984</v>
      </c>
      <c r="CI27" s="68">
        <v>1145029</v>
      </c>
      <c r="CN27" s="22">
        <f t="shared" si="10"/>
        <v>58265.467005076142</v>
      </c>
      <c r="CO27" s="22">
        <f t="shared" si="17"/>
        <v>37764.472081218271</v>
      </c>
      <c r="CP27" s="22">
        <f t="shared" si="11"/>
        <v>13446.619289340102</v>
      </c>
      <c r="CQ27" s="22">
        <f t="shared" si="18"/>
        <v>5812.3299492385786</v>
      </c>
      <c r="CR27" s="85">
        <f t="shared" si="12"/>
        <v>0.50538664468231476</v>
      </c>
      <c r="CS27" s="85">
        <f t="shared" si="13"/>
        <v>0.32756383522444077</v>
      </c>
      <c r="CT27" s="85">
        <f t="shared" si="14"/>
        <v>0.11663412573983203</v>
      </c>
      <c r="CU27" s="85">
        <f t="shared" si="15"/>
        <v>5.0415350323653949E-2</v>
      </c>
    </row>
    <row r="28" spans="1:99" x14ac:dyDescent="0.35">
      <c r="A28" t="s">
        <v>237</v>
      </c>
      <c r="B28" s="81">
        <v>289941217</v>
      </c>
      <c r="C28" s="81">
        <v>361180914</v>
      </c>
      <c r="D28" s="81">
        <v>446578838</v>
      </c>
      <c r="E28" s="2">
        <v>1610</v>
      </c>
      <c r="F28" s="10">
        <f t="shared" si="0"/>
        <v>180087.71242236026</v>
      </c>
      <c r="G28" s="10">
        <f t="shared" si="1"/>
        <v>224335.97142857141</v>
      </c>
      <c r="H28" s="10">
        <f t="shared" si="2"/>
        <v>277378.16024844721</v>
      </c>
      <c r="I28" t="s">
        <v>237</v>
      </c>
      <c r="J28" t="s">
        <v>2694</v>
      </c>
      <c r="K28" t="s">
        <v>238</v>
      </c>
      <c r="L28">
        <v>92</v>
      </c>
      <c r="M28">
        <v>92</v>
      </c>
      <c r="N28">
        <v>670</v>
      </c>
      <c r="O28">
        <v>670</v>
      </c>
      <c r="P28" t="s">
        <v>239</v>
      </c>
      <c r="Q28" t="s">
        <v>176</v>
      </c>
      <c r="R28" t="s">
        <v>65</v>
      </c>
      <c r="S28" t="s">
        <v>66</v>
      </c>
      <c r="T28">
        <v>340</v>
      </c>
      <c r="U28" s="2">
        <v>1609</v>
      </c>
      <c r="V28" s="2">
        <v>1610</v>
      </c>
      <c r="W28" s="6">
        <v>7310.5</v>
      </c>
      <c r="X28">
        <v>4.54</v>
      </c>
      <c r="Y28">
        <v>871</v>
      </c>
      <c r="Z28" s="2">
        <v>2635</v>
      </c>
      <c r="AA28" s="2">
        <v>3506</v>
      </c>
      <c r="AB28">
        <v>620</v>
      </c>
      <c r="AC28">
        <v>0.38800000000000001</v>
      </c>
      <c r="AD28">
        <v>23</v>
      </c>
      <c r="AE28">
        <v>2</v>
      </c>
      <c r="AF28">
        <v>26</v>
      </c>
      <c r="AG28">
        <v>8</v>
      </c>
      <c r="AH28" s="2">
        <v>1481844</v>
      </c>
      <c r="AI28">
        <v>34.020000000000003</v>
      </c>
      <c r="AJ28" s="2">
        <v>1459244</v>
      </c>
      <c r="AK28">
        <v>33.5</v>
      </c>
      <c r="AL28" s="2">
        <v>228305</v>
      </c>
      <c r="AM28" s="2">
        <v>14262296</v>
      </c>
      <c r="AN28" s="3">
        <v>0.15409999999999999</v>
      </c>
      <c r="AO28">
        <v>103</v>
      </c>
      <c r="AP28" s="4">
        <v>19575470</v>
      </c>
      <c r="AQ28" s="4">
        <v>2676</v>
      </c>
      <c r="AR28" s="4">
        <v>529</v>
      </c>
      <c r="AS28" t="s">
        <v>240</v>
      </c>
      <c r="AT28" t="s">
        <v>241</v>
      </c>
      <c r="AU28" t="s">
        <v>242</v>
      </c>
      <c r="AV28" t="s">
        <v>243</v>
      </c>
      <c r="AW28" t="s">
        <v>80</v>
      </c>
      <c r="AX28" t="str">
        <f t="shared" si="3"/>
        <v>Brooklyn</v>
      </c>
      <c r="AY28">
        <v>18</v>
      </c>
      <c r="AZ28">
        <v>8</v>
      </c>
      <c r="BA28" t="s">
        <v>2530</v>
      </c>
      <c r="BB28">
        <v>19</v>
      </c>
      <c r="BC28" t="s">
        <v>2548</v>
      </c>
      <c r="BD28">
        <v>59</v>
      </c>
      <c r="BE28" t="s">
        <v>2592</v>
      </c>
      <c r="BF28" s="95">
        <v>46</v>
      </c>
      <c r="BG28" s="1">
        <v>20613</v>
      </c>
      <c r="BL28" s="63">
        <v>47</v>
      </c>
      <c r="BM28" t="s">
        <v>2269</v>
      </c>
      <c r="BN28" s="68">
        <v>113136635</v>
      </c>
      <c r="BO28" s="68">
        <v>139962554</v>
      </c>
      <c r="BP28" s="68">
        <v>78248947</v>
      </c>
      <c r="BQ28" s="68">
        <v>29832779</v>
      </c>
      <c r="BR28">
        <f t="shared" si="4"/>
        <v>2.1776397515527952</v>
      </c>
      <c r="BS28" s="4">
        <v>361180914</v>
      </c>
      <c r="BT28" s="22">
        <f t="shared" si="5"/>
        <v>1</v>
      </c>
      <c r="BU28" s="68"/>
      <c r="BV28" s="68"/>
      <c r="BW28" s="68"/>
      <c r="BX28" s="68"/>
      <c r="BZ28" s="85">
        <f t="shared" si="16"/>
        <v>0.31324090120664572</v>
      </c>
      <c r="CA28" s="85">
        <f t="shared" si="6"/>
        <v>0.38751370455859691</v>
      </c>
      <c r="CB28" s="85">
        <f t="shared" si="7"/>
        <v>0.2166475136612562</v>
      </c>
      <c r="CC28" s="85">
        <f t="shared" si="8"/>
        <v>8.2597883342196754E-2</v>
      </c>
      <c r="CD28" s="85">
        <f t="shared" si="9"/>
        <v>1.0000000027686955</v>
      </c>
      <c r="CE28" t="s">
        <v>2640</v>
      </c>
      <c r="CF28" s="68">
        <v>113136635</v>
      </c>
      <c r="CG28" s="68">
        <v>139962554</v>
      </c>
      <c r="CH28" s="68">
        <v>78248947</v>
      </c>
      <c r="CI28" s="68">
        <v>29832779</v>
      </c>
      <c r="CN28" s="22">
        <f t="shared" si="10"/>
        <v>70271.201863354043</v>
      </c>
      <c r="CO28" s="22">
        <f t="shared" si="17"/>
        <v>86933.263354037263</v>
      </c>
      <c r="CP28" s="22">
        <f t="shared" si="11"/>
        <v>48601.830434782605</v>
      </c>
      <c r="CQ28" s="22">
        <f t="shared" si="18"/>
        <v>18529.676397515526</v>
      </c>
      <c r="CR28" s="85">
        <f t="shared" si="12"/>
        <v>0.31324090120664577</v>
      </c>
      <c r="CS28" s="85">
        <f t="shared" si="13"/>
        <v>0.38751370455859691</v>
      </c>
      <c r="CT28" s="85">
        <f t="shared" si="14"/>
        <v>0.2166475136612562</v>
      </c>
      <c r="CU28" s="85">
        <f t="shared" si="15"/>
        <v>8.2597883342196754E-2</v>
      </c>
    </row>
    <row r="29" spans="1:99" x14ac:dyDescent="0.35">
      <c r="A29" t="s">
        <v>1917</v>
      </c>
      <c r="B29" s="81">
        <v>70240057</v>
      </c>
      <c r="C29" s="81">
        <v>88447658</v>
      </c>
      <c r="D29" s="81">
        <v>125940299</v>
      </c>
      <c r="E29">
        <v>441</v>
      </c>
      <c r="F29" s="10">
        <f t="shared" si="0"/>
        <v>159274.50566893423</v>
      </c>
      <c r="G29" s="10">
        <f t="shared" si="1"/>
        <v>200561.58276643991</v>
      </c>
      <c r="H29" s="10">
        <f t="shared" si="2"/>
        <v>285578.90929705213</v>
      </c>
      <c r="I29" t="s">
        <v>1917</v>
      </c>
      <c r="J29" t="s">
        <v>2695</v>
      </c>
      <c r="K29" t="s">
        <v>2065</v>
      </c>
      <c r="L29">
        <v>126</v>
      </c>
      <c r="M29">
        <v>138</v>
      </c>
      <c r="N29">
        <v>440</v>
      </c>
      <c r="O29">
        <v>440</v>
      </c>
      <c r="P29" t="s">
        <v>2066</v>
      </c>
      <c r="Q29" t="s">
        <v>125</v>
      </c>
      <c r="R29" t="s">
        <v>65</v>
      </c>
      <c r="S29" t="s">
        <v>66</v>
      </c>
      <c r="T29">
        <v>127</v>
      </c>
      <c r="U29">
        <v>440</v>
      </c>
      <c r="V29">
        <v>441</v>
      </c>
      <c r="W29">
        <v>1863</v>
      </c>
      <c r="X29">
        <v>4.2300000000000004</v>
      </c>
      <c r="Y29">
        <v>282</v>
      </c>
      <c r="Z29">
        <v>590</v>
      </c>
      <c r="AA29">
        <v>872</v>
      </c>
      <c r="AD29">
        <v>11</v>
      </c>
      <c r="AE29">
        <v>1</v>
      </c>
      <c r="AF29">
        <v>12</v>
      </c>
      <c r="AG29">
        <v>6</v>
      </c>
      <c r="AH29" s="2">
        <v>360248</v>
      </c>
      <c r="AI29">
        <v>8.27</v>
      </c>
      <c r="AJ29" s="2">
        <v>360248</v>
      </c>
      <c r="AK29">
        <v>8.27</v>
      </c>
      <c r="AL29" s="2">
        <v>66835</v>
      </c>
      <c r="AM29" s="2">
        <v>3759170</v>
      </c>
      <c r="AN29" s="3">
        <v>0.1855</v>
      </c>
      <c r="AO29">
        <v>105.44</v>
      </c>
      <c r="AP29" s="4">
        <v>8099000</v>
      </c>
      <c r="AQ29" s="4">
        <v>4339</v>
      </c>
      <c r="AR29" s="5">
        <v>421.05</v>
      </c>
      <c r="AS29" t="s">
        <v>2067</v>
      </c>
      <c r="AT29" t="s">
        <v>616</v>
      </c>
      <c r="AU29" t="s">
        <v>2068</v>
      </c>
      <c r="AW29" t="s">
        <v>71</v>
      </c>
      <c r="AX29" t="str">
        <f t="shared" si="3"/>
        <v>Bronx</v>
      </c>
      <c r="AY29">
        <v>12</v>
      </c>
      <c r="AZ29">
        <v>16</v>
      </c>
      <c r="BA29" t="s">
        <v>2538</v>
      </c>
      <c r="BB29">
        <v>36</v>
      </c>
      <c r="BC29" t="s">
        <v>2563</v>
      </c>
      <c r="BD29">
        <v>83</v>
      </c>
      <c r="BE29" t="s">
        <v>2612</v>
      </c>
      <c r="BF29" s="95">
        <v>12</v>
      </c>
      <c r="BL29" s="63">
        <v>84</v>
      </c>
      <c r="BM29" s="23" t="s">
        <v>2243</v>
      </c>
      <c r="BN29" s="68">
        <v>27096081</v>
      </c>
      <c r="BO29" s="68">
        <v>38273490</v>
      </c>
      <c r="BP29" s="68">
        <v>17932625</v>
      </c>
      <c r="BQ29" s="68">
        <v>5145462</v>
      </c>
      <c r="BR29">
        <f t="shared" si="4"/>
        <v>1.9773242630385488</v>
      </c>
      <c r="BS29" s="4">
        <v>88447658</v>
      </c>
      <c r="BT29" s="22">
        <f t="shared" si="5"/>
        <v>0</v>
      </c>
      <c r="BU29" s="68"/>
      <c r="BV29" s="68"/>
      <c r="BW29" s="68"/>
      <c r="BX29" s="68"/>
      <c r="BZ29" s="85">
        <f t="shared" si="16"/>
        <v>0.30635159384321969</v>
      </c>
      <c r="CA29" s="85">
        <f t="shared" si="6"/>
        <v>0.4327247421294072</v>
      </c>
      <c r="CB29" s="85">
        <f t="shared" si="7"/>
        <v>0.20274844360491717</v>
      </c>
      <c r="CC29" s="85">
        <f t="shared" si="8"/>
        <v>5.8175220422455959E-2</v>
      </c>
      <c r="CD29" s="85">
        <f t="shared" si="9"/>
        <v>1</v>
      </c>
      <c r="CE29" t="s">
        <v>2640</v>
      </c>
      <c r="CF29" s="68">
        <v>27096081</v>
      </c>
      <c r="CG29" s="68">
        <v>38273490</v>
      </c>
      <c r="CH29" s="68">
        <v>17932625</v>
      </c>
      <c r="CI29" s="68">
        <v>5145462</v>
      </c>
      <c r="CN29" s="22">
        <f t="shared" si="10"/>
        <v>61442.360544217685</v>
      </c>
      <c r="CO29" s="22">
        <f t="shared" si="17"/>
        <v>86787.959183673476</v>
      </c>
      <c r="CP29" s="22">
        <f t="shared" si="11"/>
        <v>40663.548752834467</v>
      </c>
      <c r="CQ29" s="22">
        <f t="shared" si="18"/>
        <v>11667.714285714286</v>
      </c>
      <c r="CR29" s="85">
        <f t="shared" si="12"/>
        <v>0.30635159384321969</v>
      </c>
      <c r="CS29" s="85">
        <f t="shared" si="13"/>
        <v>0.43272474212940726</v>
      </c>
      <c r="CT29" s="85">
        <f t="shared" si="14"/>
        <v>0.20274844360491717</v>
      </c>
      <c r="CU29" s="85">
        <f t="shared" si="15"/>
        <v>5.8175220422455959E-2</v>
      </c>
    </row>
    <row r="30" spans="1:99" x14ac:dyDescent="0.35">
      <c r="A30" s="13" t="s">
        <v>244</v>
      </c>
      <c r="B30" s="81">
        <v>96508531</v>
      </c>
      <c r="C30" s="81">
        <v>108966209</v>
      </c>
      <c r="D30" s="81">
        <v>178340304</v>
      </c>
      <c r="E30">
        <v>712</v>
      </c>
      <c r="F30" s="10">
        <f t="shared" si="0"/>
        <v>135545.68960674157</v>
      </c>
      <c r="G30" s="10">
        <f t="shared" si="1"/>
        <v>153042.42837078651</v>
      </c>
      <c r="H30" s="10">
        <f t="shared" si="2"/>
        <v>250477.95505617978</v>
      </c>
      <c r="I30" t="s">
        <v>244</v>
      </c>
      <c r="J30" t="s">
        <v>2327</v>
      </c>
      <c r="K30" t="s">
        <v>245</v>
      </c>
      <c r="L30">
        <v>165</v>
      </c>
      <c r="M30">
        <v>165</v>
      </c>
      <c r="N30">
        <v>282</v>
      </c>
      <c r="O30">
        <v>282</v>
      </c>
      <c r="P30" t="s">
        <v>246</v>
      </c>
      <c r="Q30" t="s">
        <v>64</v>
      </c>
      <c r="R30" t="s">
        <v>65</v>
      </c>
      <c r="S30" t="s">
        <v>66</v>
      </c>
      <c r="U30">
        <v>712</v>
      </c>
      <c r="V30">
        <v>712</v>
      </c>
      <c r="W30" s="6">
        <v>3106</v>
      </c>
      <c r="X30">
        <v>4.3600000000000003</v>
      </c>
      <c r="Z30" s="2">
        <v>1622</v>
      </c>
      <c r="AA30" s="2">
        <v>1622</v>
      </c>
      <c r="AB30">
        <v>233</v>
      </c>
      <c r="AC30">
        <v>0.33500000000000002</v>
      </c>
      <c r="AD30">
        <v>4</v>
      </c>
      <c r="AE30">
        <v>1</v>
      </c>
      <c r="AF30">
        <v>7</v>
      </c>
      <c r="AG30">
        <v>13</v>
      </c>
      <c r="AH30" s="2">
        <v>580000</v>
      </c>
      <c r="AI30">
        <v>13.31</v>
      </c>
      <c r="AJ30" s="2">
        <v>580000</v>
      </c>
      <c r="AK30">
        <v>13.31</v>
      </c>
      <c r="AL30" s="2">
        <v>66756</v>
      </c>
      <c r="AM30" s="2">
        <v>6385727</v>
      </c>
      <c r="AN30" s="3">
        <v>0.11509999999999999</v>
      </c>
      <c r="AO30">
        <v>122</v>
      </c>
      <c r="AP30" s="4">
        <v>24811000</v>
      </c>
      <c r="AQ30" s="4">
        <v>7988</v>
      </c>
      <c r="AR30" s="4">
        <v>470</v>
      </c>
      <c r="AS30" t="s">
        <v>247</v>
      </c>
      <c r="AT30" t="s">
        <v>248</v>
      </c>
      <c r="AU30" t="s">
        <v>249</v>
      </c>
      <c r="AV30" t="s">
        <v>250</v>
      </c>
      <c r="AW30" t="s">
        <v>198</v>
      </c>
      <c r="AX30" t="str">
        <f t="shared" si="3"/>
        <v>Queens</v>
      </c>
      <c r="AY30">
        <v>14</v>
      </c>
      <c r="AZ30">
        <v>5</v>
      </c>
      <c r="BA30" t="s">
        <v>2527</v>
      </c>
      <c r="BB30">
        <v>10</v>
      </c>
      <c r="BC30" t="s">
        <v>2541</v>
      </c>
      <c r="BD30">
        <v>31</v>
      </c>
      <c r="BE30" t="s">
        <v>2576</v>
      </c>
      <c r="BF30" s="95">
        <v>31</v>
      </c>
      <c r="BG30" s="1">
        <v>26998</v>
      </c>
      <c r="BL30" s="63">
        <v>237</v>
      </c>
      <c r="BM30" s="23" t="s">
        <v>2258</v>
      </c>
      <c r="BN30" s="68">
        <v>62524810</v>
      </c>
      <c r="BO30" s="68">
        <v>17481067</v>
      </c>
      <c r="BP30" s="68">
        <v>14769014</v>
      </c>
      <c r="BQ30" s="68">
        <v>14191319</v>
      </c>
      <c r="BR30">
        <f t="shared" si="4"/>
        <v>2.2780898876404496</v>
      </c>
      <c r="BS30" s="4">
        <v>108966209</v>
      </c>
      <c r="BT30" s="22">
        <f t="shared" si="5"/>
        <v>1</v>
      </c>
      <c r="BU30" s="68"/>
      <c r="BV30" s="68"/>
      <c r="BW30" s="68"/>
      <c r="BX30" s="68"/>
      <c r="BZ30" s="85">
        <f t="shared" si="16"/>
        <v>0.57379999335390297</v>
      </c>
      <c r="CA30" s="85">
        <f t="shared" si="6"/>
        <v>0.1604264951531901</v>
      </c>
      <c r="CB30" s="85">
        <f t="shared" si="7"/>
        <v>0.1355375591712106</v>
      </c>
      <c r="CC30" s="85">
        <f t="shared" si="8"/>
        <v>0.13023596149885328</v>
      </c>
      <c r="CD30" s="85">
        <f t="shared" si="9"/>
        <v>1.0000000091771568</v>
      </c>
      <c r="CE30" t="s">
        <v>2640</v>
      </c>
      <c r="CF30" s="68">
        <v>62524810</v>
      </c>
      <c r="CG30" s="68">
        <v>17481067</v>
      </c>
      <c r="CH30" s="68">
        <v>14769014</v>
      </c>
      <c r="CI30" s="68">
        <v>14191319</v>
      </c>
      <c r="CN30" s="22">
        <f t="shared" si="10"/>
        <v>87815.744382022473</v>
      </c>
      <c r="CO30" s="22">
        <f t="shared" si="17"/>
        <v>24552.060393258427</v>
      </c>
      <c r="CP30" s="22">
        <f t="shared" si="11"/>
        <v>20742.997191011236</v>
      </c>
      <c r="CQ30" s="22">
        <f t="shared" si="18"/>
        <v>19931.627808988764</v>
      </c>
      <c r="CR30" s="85">
        <f t="shared" si="12"/>
        <v>0.57379999335390297</v>
      </c>
      <c r="CS30" s="85">
        <f t="shared" si="13"/>
        <v>0.1604264951531901</v>
      </c>
      <c r="CT30" s="85">
        <f t="shared" si="14"/>
        <v>0.1355375591712106</v>
      </c>
      <c r="CU30" s="85">
        <f t="shared" si="15"/>
        <v>0.13023596149885328</v>
      </c>
    </row>
    <row r="31" spans="1:99" x14ac:dyDescent="0.35">
      <c r="A31" t="s">
        <v>251</v>
      </c>
      <c r="B31" s="81">
        <v>11187211</v>
      </c>
      <c r="C31" s="81">
        <v>15695410</v>
      </c>
      <c r="D31" s="81">
        <v>27124890</v>
      </c>
      <c r="E31">
        <v>85</v>
      </c>
      <c r="F31" s="10">
        <f t="shared" si="0"/>
        <v>131614.24705882353</v>
      </c>
      <c r="G31" s="10">
        <f t="shared" si="1"/>
        <v>184651.88235294117</v>
      </c>
      <c r="H31" s="10">
        <f t="shared" si="2"/>
        <v>319116.35294117645</v>
      </c>
      <c r="I31" t="s">
        <v>251</v>
      </c>
      <c r="J31" t="s">
        <v>2328</v>
      </c>
      <c r="K31" t="s">
        <v>110</v>
      </c>
      <c r="L31">
        <v>311</v>
      </c>
      <c r="M31">
        <v>73</v>
      </c>
      <c r="N31">
        <v>266</v>
      </c>
      <c r="O31">
        <v>538</v>
      </c>
      <c r="P31" t="s">
        <v>252</v>
      </c>
      <c r="Q31" t="s">
        <v>64</v>
      </c>
      <c r="R31" t="s">
        <v>75</v>
      </c>
      <c r="S31" t="s">
        <v>84</v>
      </c>
      <c r="U31">
        <v>84</v>
      </c>
      <c r="V31">
        <v>85</v>
      </c>
      <c r="W31">
        <v>381</v>
      </c>
      <c r="X31">
        <v>4.54</v>
      </c>
      <c r="Z31">
        <v>180</v>
      </c>
      <c r="AA31">
        <v>180</v>
      </c>
      <c r="AB31">
        <v>29</v>
      </c>
      <c r="AC31">
        <v>0.34899999999999998</v>
      </c>
      <c r="AD31">
        <v>3</v>
      </c>
      <c r="AE31">
        <v>0</v>
      </c>
      <c r="AF31">
        <v>5</v>
      </c>
      <c r="AG31" s="7">
        <v>43561</v>
      </c>
      <c r="AH31" s="2">
        <v>26000</v>
      </c>
      <c r="AI31">
        <v>0.6</v>
      </c>
      <c r="AJ31" s="2">
        <v>26000</v>
      </c>
      <c r="AK31">
        <v>0.6</v>
      </c>
      <c r="AL31" s="2">
        <v>18283</v>
      </c>
      <c r="AM31" s="2">
        <v>856611</v>
      </c>
      <c r="AN31" s="3">
        <v>0.70320000000000005</v>
      </c>
      <c r="AO31">
        <v>300</v>
      </c>
      <c r="AP31" s="4">
        <v>5219763</v>
      </c>
      <c r="AQ31" s="4">
        <v>13316</v>
      </c>
      <c r="AR31" s="4">
        <v>579</v>
      </c>
      <c r="AS31" t="s">
        <v>253</v>
      </c>
      <c r="AT31" t="s">
        <v>112</v>
      </c>
      <c r="AU31" t="s">
        <v>113</v>
      </c>
      <c r="AV31" t="s">
        <v>254</v>
      </c>
      <c r="AW31" t="s">
        <v>80</v>
      </c>
      <c r="AX31" t="str">
        <f t="shared" si="3"/>
        <v>Brooklyn</v>
      </c>
      <c r="AY31">
        <v>3</v>
      </c>
      <c r="AZ31">
        <v>8</v>
      </c>
      <c r="BA31" t="s">
        <v>2530</v>
      </c>
      <c r="BB31">
        <v>18</v>
      </c>
      <c r="BC31" t="s">
        <v>2547</v>
      </c>
      <c r="BD31">
        <v>54</v>
      </c>
      <c r="BE31" t="s">
        <v>2587</v>
      </c>
      <c r="BF31" s="95">
        <v>36</v>
      </c>
      <c r="BG31" s="1">
        <v>30467</v>
      </c>
      <c r="BJ31" t="s">
        <v>108</v>
      </c>
      <c r="BL31" s="63">
        <v>136</v>
      </c>
      <c r="BM31" t="s">
        <v>2262</v>
      </c>
      <c r="BN31" s="68">
        <v>5697985</v>
      </c>
      <c r="BO31" s="68">
        <v>5813929</v>
      </c>
      <c r="BP31" s="68">
        <v>3477443</v>
      </c>
      <c r="BQ31" s="68">
        <v>706052</v>
      </c>
      <c r="BR31">
        <f t="shared" si="4"/>
        <v>2.1176470588235294</v>
      </c>
      <c r="BS31" s="4">
        <v>15695410</v>
      </c>
      <c r="BT31" s="22">
        <f t="shared" si="5"/>
        <v>-1</v>
      </c>
      <c r="BU31" s="68"/>
      <c r="BV31" s="68"/>
      <c r="BW31" s="68"/>
      <c r="BX31" s="68"/>
      <c r="BZ31" s="85">
        <f t="shared" si="16"/>
        <v>0.36303511663601012</v>
      </c>
      <c r="CA31" s="85">
        <f t="shared" si="6"/>
        <v>0.37042224446510158</v>
      </c>
      <c r="CB31" s="85">
        <f t="shared" si="7"/>
        <v>0.22155795866434835</v>
      </c>
      <c r="CC31" s="85">
        <f t="shared" si="8"/>
        <v>4.4984616521645503E-2</v>
      </c>
      <c r="CD31" s="85">
        <f t="shared" si="9"/>
        <v>0.9999999362871056</v>
      </c>
      <c r="CE31" t="s">
        <v>2640</v>
      </c>
      <c r="CF31" s="68">
        <v>5697985</v>
      </c>
      <c r="CG31" s="68">
        <v>5813929</v>
      </c>
      <c r="CH31" s="68">
        <v>3477443</v>
      </c>
      <c r="CI31" s="68">
        <v>706052</v>
      </c>
      <c r="CN31" s="22">
        <f t="shared" si="10"/>
        <v>67035.117647058825</v>
      </c>
      <c r="CO31" s="22">
        <f t="shared" si="17"/>
        <v>68399.164705882358</v>
      </c>
      <c r="CP31" s="22">
        <f t="shared" si="11"/>
        <v>40911.094117647059</v>
      </c>
      <c r="CQ31" s="22">
        <f t="shared" si="18"/>
        <v>8306.4941176470584</v>
      </c>
      <c r="CR31" s="85">
        <f t="shared" si="12"/>
        <v>0.36303511663601018</v>
      </c>
      <c r="CS31" s="85">
        <f t="shared" si="13"/>
        <v>0.37042224446510164</v>
      </c>
      <c r="CT31" s="85">
        <f t="shared" si="14"/>
        <v>0.22155795866434838</v>
      </c>
      <c r="CU31" s="85">
        <f t="shared" si="15"/>
        <v>4.4984616521645496E-2</v>
      </c>
    </row>
    <row r="32" spans="1:99" x14ac:dyDescent="0.35">
      <c r="A32" t="s">
        <v>255</v>
      </c>
      <c r="B32" s="81">
        <v>11553923</v>
      </c>
      <c r="C32" s="81">
        <v>11929539</v>
      </c>
      <c r="D32" s="81">
        <v>25440492</v>
      </c>
      <c r="E32">
        <v>72</v>
      </c>
      <c r="F32" s="10">
        <f t="shared" si="0"/>
        <v>160471.15277777778</v>
      </c>
      <c r="G32" s="10">
        <f t="shared" si="1"/>
        <v>165688.04166666666</v>
      </c>
      <c r="H32" s="10">
        <f t="shared" si="2"/>
        <v>353340.16666666669</v>
      </c>
      <c r="I32" t="s">
        <v>255</v>
      </c>
      <c r="J32" t="s">
        <v>2329</v>
      </c>
      <c r="K32" t="s">
        <v>256</v>
      </c>
      <c r="L32">
        <v>345</v>
      </c>
      <c r="M32">
        <v>46</v>
      </c>
      <c r="N32">
        <v>761</v>
      </c>
      <c r="O32">
        <v>761</v>
      </c>
      <c r="P32" t="s">
        <v>257</v>
      </c>
      <c r="Q32" t="s">
        <v>64</v>
      </c>
      <c r="R32" t="s">
        <v>75</v>
      </c>
      <c r="S32" t="s">
        <v>66</v>
      </c>
      <c r="U32">
        <v>72</v>
      </c>
      <c r="V32">
        <v>72</v>
      </c>
      <c r="W32">
        <v>336</v>
      </c>
      <c r="X32">
        <v>4.67</v>
      </c>
      <c r="Z32">
        <v>189</v>
      </c>
      <c r="AA32">
        <v>189</v>
      </c>
      <c r="AB32">
        <v>21</v>
      </c>
      <c r="AC32">
        <v>0.29199999999999998</v>
      </c>
      <c r="AD32">
        <v>3</v>
      </c>
      <c r="AE32">
        <v>0</v>
      </c>
      <c r="AF32">
        <v>8</v>
      </c>
      <c r="AG32">
        <v>3</v>
      </c>
      <c r="AH32" s="2">
        <v>80000</v>
      </c>
      <c r="AI32">
        <v>1.84</v>
      </c>
      <c r="AJ32" s="2">
        <v>80000</v>
      </c>
      <c r="AK32">
        <v>1.84</v>
      </c>
      <c r="AL32" s="2">
        <v>24395</v>
      </c>
      <c r="AM32" s="2">
        <v>889912</v>
      </c>
      <c r="AN32" s="3">
        <v>0.3049</v>
      </c>
      <c r="AO32">
        <v>103</v>
      </c>
      <c r="AP32" s="4">
        <v>5373534</v>
      </c>
      <c r="AQ32" s="4">
        <v>15993</v>
      </c>
      <c r="AR32" s="4">
        <v>577</v>
      </c>
      <c r="AS32" t="s">
        <v>258</v>
      </c>
      <c r="AT32" t="s">
        <v>259</v>
      </c>
      <c r="AU32" t="s">
        <v>78</v>
      </c>
      <c r="AV32" t="s">
        <v>260</v>
      </c>
      <c r="AW32" t="s">
        <v>80</v>
      </c>
      <c r="AX32" t="str">
        <f t="shared" si="3"/>
        <v>Brooklyn</v>
      </c>
      <c r="AY32">
        <v>5</v>
      </c>
      <c r="AZ32">
        <v>8</v>
      </c>
      <c r="BA32" t="s">
        <v>2530</v>
      </c>
      <c r="BB32">
        <v>19</v>
      </c>
      <c r="BC32" t="s">
        <v>2548</v>
      </c>
      <c r="BD32">
        <v>60</v>
      </c>
      <c r="BE32" t="s">
        <v>2593</v>
      </c>
      <c r="BF32" s="95">
        <v>42</v>
      </c>
      <c r="BG32" s="1">
        <v>31471</v>
      </c>
      <c r="BJ32" t="s">
        <v>108</v>
      </c>
      <c r="BL32" s="63">
        <v>192</v>
      </c>
      <c r="BM32" t="s">
        <v>2267</v>
      </c>
      <c r="BN32" s="68">
        <v>4388393</v>
      </c>
      <c r="BO32" s="68">
        <v>5544558</v>
      </c>
      <c r="BP32" s="68">
        <v>1020138</v>
      </c>
      <c r="BQ32" s="68">
        <v>976451</v>
      </c>
      <c r="BR32">
        <f t="shared" si="4"/>
        <v>2.625</v>
      </c>
      <c r="BS32" s="4">
        <v>11929539</v>
      </c>
      <c r="BT32" s="22">
        <f t="shared" si="5"/>
        <v>1</v>
      </c>
      <c r="BU32" s="68"/>
      <c r="BV32" s="68"/>
      <c r="BW32" s="68"/>
      <c r="BX32" s="68"/>
      <c r="BZ32" s="85">
        <f t="shared" si="16"/>
        <v>0.36785939506966697</v>
      </c>
      <c r="CA32" s="85">
        <f t="shared" si="6"/>
        <v>0.46477554581111641</v>
      </c>
      <c r="CB32" s="85">
        <f t="shared" si="7"/>
        <v>8.5513614566329846E-2</v>
      </c>
      <c r="CC32" s="85">
        <f t="shared" si="8"/>
        <v>8.1851528378422675E-2</v>
      </c>
      <c r="CD32" s="85">
        <f t="shared" si="9"/>
        <v>1.0000000838255358</v>
      </c>
      <c r="CE32" t="s">
        <v>2640</v>
      </c>
      <c r="CF32" s="68">
        <v>4388393</v>
      </c>
      <c r="CG32" s="68">
        <v>5544558</v>
      </c>
      <c r="CH32" s="68">
        <v>1020138</v>
      </c>
      <c r="CI32" s="68">
        <v>976451</v>
      </c>
      <c r="CN32" s="22">
        <f t="shared" si="10"/>
        <v>60949.902777777781</v>
      </c>
      <c r="CO32" s="22">
        <f t="shared" si="17"/>
        <v>77007.75</v>
      </c>
      <c r="CP32" s="22">
        <f t="shared" si="11"/>
        <v>14168.583333333334</v>
      </c>
      <c r="CQ32" s="22">
        <f t="shared" si="18"/>
        <v>13561.819444444445</v>
      </c>
      <c r="CR32" s="85">
        <f t="shared" si="12"/>
        <v>0.36785939506966703</v>
      </c>
      <c r="CS32" s="85">
        <f t="shared" si="13"/>
        <v>0.46477554581111646</v>
      </c>
      <c r="CT32" s="85">
        <f t="shared" si="14"/>
        <v>8.551361456632986E-2</v>
      </c>
      <c r="CU32" s="85">
        <f t="shared" si="15"/>
        <v>8.1851528378422675E-2</v>
      </c>
    </row>
    <row r="33" spans="1:99" x14ac:dyDescent="0.35">
      <c r="A33" t="s">
        <v>261</v>
      </c>
      <c r="B33" s="81">
        <v>75921038</v>
      </c>
      <c r="C33" s="81">
        <v>100689987</v>
      </c>
      <c r="D33" s="81">
        <v>139829660</v>
      </c>
      <c r="E33">
        <v>506</v>
      </c>
      <c r="F33" s="10">
        <f t="shared" si="0"/>
        <v>150041.57707509882</v>
      </c>
      <c r="G33" s="10">
        <f t="shared" si="1"/>
        <v>198992.06916996048</v>
      </c>
      <c r="H33" s="10">
        <f t="shared" si="2"/>
        <v>276343.20158102765</v>
      </c>
      <c r="I33" t="s">
        <v>261</v>
      </c>
      <c r="J33" t="s">
        <v>2696</v>
      </c>
      <c r="K33" t="s">
        <v>262</v>
      </c>
      <c r="L33">
        <v>52</v>
      </c>
      <c r="M33">
        <v>52</v>
      </c>
      <c r="N33">
        <v>587</v>
      </c>
      <c r="O33">
        <v>587</v>
      </c>
      <c r="P33" t="s">
        <v>263</v>
      </c>
      <c r="Q33" t="s">
        <v>64</v>
      </c>
      <c r="R33" t="s">
        <v>65</v>
      </c>
      <c r="S33" t="s">
        <v>66</v>
      </c>
      <c r="U33">
        <v>506</v>
      </c>
      <c r="V33">
        <v>506</v>
      </c>
      <c r="W33" s="6">
        <v>2129</v>
      </c>
      <c r="X33">
        <v>4.21</v>
      </c>
      <c r="Z33">
        <v>944</v>
      </c>
      <c r="AA33">
        <v>944</v>
      </c>
      <c r="AB33">
        <v>220</v>
      </c>
      <c r="AC33">
        <v>0.439</v>
      </c>
      <c r="AD33">
        <v>8</v>
      </c>
      <c r="AE33">
        <v>1</v>
      </c>
      <c r="AF33">
        <v>17</v>
      </c>
      <c r="AG33">
        <v>6</v>
      </c>
      <c r="AH33" s="2">
        <v>604913</v>
      </c>
      <c r="AI33">
        <v>13.89</v>
      </c>
      <c r="AJ33" s="2">
        <v>511178</v>
      </c>
      <c r="AK33">
        <v>11.74</v>
      </c>
      <c r="AL33" s="2">
        <v>77152</v>
      </c>
      <c r="AM33" s="2">
        <v>4520277</v>
      </c>
      <c r="AN33" s="3">
        <v>0.1275</v>
      </c>
      <c r="AO33">
        <v>68</v>
      </c>
      <c r="AP33" s="4">
        <v>5929376</v>
      </c>
      <c r="AQ33" s="4">
        <v>2785</v>
      </c>
      <c r="AR33" s="4">
        <v>511</v>
      </c>
      <c r="AS33" t="s">
        <v>264</v>
      </c>
      <c r="AT33" t="s">
        <v>265</v>
      </c>
      <c r="AU33" t="s">
        <v>266</v>
      </c>
      <c r="AV33" t="s">
        <v>267</v>
      </c>
      <c r="AW33" t="s">
        <v>268</v>
      </c>
      <c r="AX33" t="str">
        <f t="shared" si="3"/>
        <v>Staten Island</v>
      </c>
      <c r="AY33">
        <v>2</v>
      </c>
      <c r="AZ33">
        <v>11</v>
      </c>
      <c r="BA33" t="s">
        <v>2533</v>
      </c>
      <c r="BB33">
        <v>24</v>
      </c>
      <c r="BC33" t="s">
        <v>2552</v>
      </c>
      <c r="BD33">
        <v>63</v>
      </c>
      <c r="BE33" t="s">
        <v>2595</v>
      </c>
      <c r="BF33" s="95">
        <v>50</v>
      </c>
      <c r="BG33" s="1">
        <v>18563</v>
      </c>
      <c r="BH33" t="s">
        <v>269</v>
      </c>
      <c r="BL33" s="63">
        <v>92</v>
      </c>
      <c r="BM33" t="s">
        <v>2272</v>
      </c>
      <c r="BN33" s="68">
        <v>31174651</v>
      </c>
      <c r="BO33" s="68">
        <v>28979718</v>
      </c>
      <c r="BP33" s="68">
        <v>31030255</v>
      </c>
      <c r="BQ33" s="68">
        <v>9505365</v>
      </c>
      <c r="BR33">
        <f t="shared" si="4"/>
        <v>1.865612648221344</v>
      </c>
      <c r="BS33" s="4">
        <v>100689987</v>
      </c>
      <c r="BT33" s="22">
        <f t="shared" si="5"/>
        <v>2</v>
      </c>
      <c r="BU33" s="68"/>
      <c r="BV33" s="68"/>
      <c r="BW33" s="68"/>
      <c r="BX33" s="68"/>
      <c r="BZ33" s="85">
        <f t="shared" si="16"/>
        <v>0.30961023959611794</v>
      </c>
      <c r="CA33" s="85">
        <f t="shared" si="6"/>
        <v>0.28781131931221721</v>
      </c>
      <c r="CB33" s="85">
        <f t="shared" si="7"/>
        <v>0.30817617445913464</v>
      </c>
      <c r="CC33" s="85">
        <f t="shared" si="8"/>
        <v>9.4402286495478438E-2</v>
      </c>
      <c r="CD33" s="85">
        <f t="shared" si="9"/>
        <v>1.0000000198629482</v>
      </c>
      <c r="CE33" t="s">
        <v>2640</v>
      </c>
      <c r="CF33" s="68">
        <v>31174651</v>
      </c>
      <c r="CG33" s="68">
        <v>28979718</v>
      </c>
      <c r="CH33" s="68">
        <v>31030255</v>
      </c>
      <c r="CI33" s="68">
        <v>9505365</v>
      </c>
      <c r="CN33" s="22">
        <f t="shared" si="10"/>
        <v>61609.982213438736</v>
      </c>
      <c r="CO33" s="22">
        <f t="shared" si="17"/>
        <v>57272.169960474312</v>
      </c>
      <c r="CP33" s="22">
        <f t="shared" si="11"/>
        <v>61324.614624505928</v>
      </c>
      <c r="CQ33" s="22">
        <f t="shared" si="18"/>
        <v>18785.306324110672</v>
      </c>
      <c r="CR33" s="85">
        <f t="shared" si="12"/>
        <v>0.30961023959611794</v>
      </c>
      <c r="CS33" s="85">
        <f t="shared" si="13"/>
        <v>0.28781131931221721</v>
      </c>
      <c r="CT33" s="85">
        <f t="shared" si="14"/>
        <v>0.30817617445913464</v>
      </c>
      <c r="CU33" s="85">
        <f t="shared" si="15"/>
        <v>9.4402286495478438E-2</v>
      </c>
    </row>
    <row r="34" spans="1:99" x14ac:dyDescent="0.35">
      <c r="A34" t="s">
        <v>270</v>
      </c>
      <c r="B34" s="81">
        <v>26317191</v>
      </c>
      <c r="C34" s="81">
        <v>28552080</v>
      </c>
      <c r="D34" s="81">
        <v>44980443</v>
      </c>
      <c r="E34">
        <v>150</v>
      </c>
      <c r="F34" s="10">
        <f t="shared" si="0"/>
        <v>175447.94</v>
      </c>
      <c r="G34" s="10">
        <f t="shared" si="1"/>
        <v>190347.2</v>
      </c>
      <c r="H34" s="10">
        <f t="shared" si="2"/>
        <v>299869.62</v>
      </c>
      <c r="I34" t="s">
        <v>270</v>
      </c>
      <c r="J34" t="s">
        <v>2476</v>
      </c>
      <c r="K34" t="s">
        <v>271</v>
      </c>
      <c r="L34">
        <v>357</v>
      </c>
      <c r="M34">
        <v>131</v>
      </c>
      <c r="N34">
        <v>777</v>
      </c>
      <c r="O34">
        <v>777</v>
      </c>
      <c r="P34" t="s">
        <v>272</v>
      </c>
      <c r="Q34" t="s">
        <v>64</v>
      </c>
      <c r="R34" t="s">
        <v>75</v>
      </c>
      <c r="S34" t="s">
        <v>66</v>
      </c>
      <c r="U34">
        <v>150</v>
      </c>
      <c r="V34">
        <v>150</v>
      </c>
      <c r="W34">
        <v>711</v>
      </c>
      <c r="X34">
        <v>4.74</v>
      </c>
      <c r="Z34">
        <v>370</v>
      </c>
      <c r="AA34">
        <v>370</v>
      </c>
      <c r="AB34">
        <v>44</v>
      </c>
      <c r="AC34">
        <v>0.29899999999999999</v>
      </c>
      <c r="AD34">
        <v>4</v>
      </c>
      <c r="AE34">
        <v>0</v>
      </c>
      <c r="AF34">
        <v>15</v>
      </c>
      <c r="AG34" s="7">
        <v>43530</v>
      </c>
      <c r="AH34" s="2">
        <v>129228</v>
      </c>
      <c r="AI34">
        <v>2.97</v>
      </c>
      <c r="AJ34" s="2">
        <v>129228</v>
      </c>
      <c r="AK34">
        <v>2.97</v>
      </c>
      <c r="AL34" s="2">
        <v>39559</v>
      </c>
      <c r="AM34" s="2">
        <v>1341343</v>
      </c>
      <c r="AN34" s="3">
        <v>0.30609999999999998</v>
      </c>
      <c r="AO34">
        <v>125</v>
      </c>
      <c r="AP34" s="4">
        <v>17062418</v>
      </c>
      <c r="AQ34" s="4">
        <v>23999</v>
      </c>
      <c r="AR34" s="4">
        <v>627</v>
      </c>
      <c r="AS34" t="s">
        <v>273</v>
      </c>
      <c r="AT34" t="s">
        <v>274</v>
      </c>
      <c r="AU34" t="s">
        <v>275</v>
      </c>
      <c r="AV34" t="s">
        <v>276</v>
      </c>
      <c r="AW34" t="s">
        <v>80</v>
      </c>
      <c r="AX34" t="str">
        <f t="shared" si="3"/>
        <v>Brooklyn</v>
      </c>
      <c r="AY34">
        <v>1</v>
      </c>
      <c r="AZ34">
        <v>7</v>
      </c>
      <c r="BA34" t="s">
        <v>2529</v>
      </c>
      <c r="BB34">
        <v>18</v>
      </c>
      <c r="BC34" t="s">
        <v>2547</v>
      </c>
      <c r="BD34">
        <v>50</v>
      </c>
      <c r="BE34" t="s">
        <v>2583</v>
      </c>
      <c r="BF34" s="95">
        <v>33</v>
      </c>
      <c r="BG34" s="1">
        <v>34972</v>
      </c>
      <c r="BJ34" t="s">
        <v>108</v>
      </c>
      <c r="BL34" s="63">
        <v>113</v>
      </c>
      <c r="BM34" t="s">
        <v>2259</v>
      </c>
      <c r="BN34" s="68">
        <v>9862594</v>
      </c>
      <c r="BO34" s="68">
        <v>12487576</v>
      </c>
      <c r="BP34" s="68">
        <v>4428149</v>
      </c>
      <c r="BQ34" s="68">
        <v>1773761</v>
      </c>
      <c r="BR34">
        <f t="shared" si="4"/>
        <v>2.4666666666666668</v>
      </c>
      <c r="BS34" s="4">
        <v>28552080</v>
      </c>
      <c r="BT34" s="22">
        <f t="shared" si="5"/>
        <v>0</v>
      </c>
      <c r="BU34" s="68"/>
      <c r="BV34" s="68"/>
      <c r="BW34" s="68"/>
      <c r="BX34" s="68"/>
      <c r="BZ34" s="85">
        <f t="shared" si="16"/>
        <v>0.3454247116147055</v>
      </c>
      <c r="CA34" s="85">
        <f t="shared" si="6"/>
        <v>0.43736134110019304</v>
      </c>
      <c r="CB34" s="85">
        <f t="shared" si="7"/>
        <v>0.15509024211195821</v>
      </c>
      <c r="CC34" s="85">
        <f t="shared" si="8"/>
        <v>6.2123705173143251E-2</v>
      </c>
      <c r="CD34" s="85">
        <f t="shared" si="9"/>
        <v>1</v>
      </c>
      <c r="CE34" t="s">
        <v>2640</v>
      </c>
      <c r="CF34" s="68">
        <v>9862594</v>
      </c>
      <c r="CG34" s="68">
        <v>12487576</v>
      </c>
      <c r="CH34" s="68">
        <v>4428149</v>
      </c>
      <c r="CI34" s="68">
        <v>1773761</v>
      </c>
      <c r="CN34" s="22">
        <f t="shared" si="10"/>
        <v>65750.626666666663</v>
      </c>
      <c r="CO34" s="22">
        <f t="shared" si="17"/>
        <v>83250.506666666668</v>
      </c>
      <c r="CP34" s="22">
        <f t="shared" si="11"/>
        <v>29520.993333333332</v>
      </c>
      <c r="CQ34" s="22">
        <f t="shared" si="18"/>
        <v>11825.073333333334</v>
      </c>
      <c r="CR34" s="85">
        <f t="shared" si="12"/>
        <v>0.34542471161470545</v>
      </c>
      <c r="CS34" s="85">
        <f t="shared" si="13"/>
        <v>0.43736134110019304</v>
      </c>
      <c r="CT34" s="85">
        <f t="shared" si="14"/>
        <v>0.15509024211195821</v>
      </c>
      <c r="CU34" s="85">
        <f t="shared" si="15"/>
        <v>6.2123705173143251E-2</v>
      </c>
    </row>
    <row r="35" spans="1:99" x14ac:dyDescent="0.35">
      <c r="A35" t="s">
        <v>1925</v>
      </c>
      <c r="B35" s="81">
        <v>56120483</v>
      </c>
      <c r="C35" s="81">
        <v>56457153</v>
      </c>
      <c r="D35" s="81">
        <v>79292485</v>
      </c>
      <c r="E35">
        <v>309</v>
      </c>
      <c r="F35" s="10">
        <f t="shared" si="0"/>
        <v>181619.68608414239</v>
      </c>
      <c r="G35" s="10">
        <f t="shared" si="1"/>
        <v>182709.23300970873</v>
      </c>
      <c r="H35" s="10">
        <f t="shared" si="2"/>
        <v>256609.98381877024</v>
      </c>
      <c r="I35" t="s">
        <v>1925</v>
      </c>
      <c r="J35" t="s">
        <v>2330</v>
      </c>
      <c r="K35" t="s">
        <v>2052</v>
      </c>
      <c r="L35">
        <v>211</v>
      </c>
      <c r="M35">
        <v>211</v>
      </c>
      <c r="N35">
        <v>326</v>
      </c>
      <c r="O35">
        <v>326</v>
      </c>
      <c r="P35" t="s">
        <v>2053</v>
      </c>
      <c r="Q35" t="s">
        <v>64</v>
      </c>
      <c r="R35" t="s">
        <v>65</v>
      </c>
      <c r="S35" t="s">
        <v>66</v>
      </c>
      <c r="U35">
        <v>309</v>
      </c>
      <c r="V35">
        <v>309</v>
      </c>
      <c r="W35">
        <v>1410.5</v>
      </c>
      <c r="X35">
        <v>4.5599999999999898</v>
      </c>
      <c r="Z35">
        <v>710</v>
      </c>
      <c r="AA35">
        <v>710</v>
      </c>
      <c r="AD35">
        <v>13</v>
      </c>
      <c r="AE35">
        <v>0</v>
      </c>
      <c r="AF35">
        <v>13</v>
      </c>
      <c r="AG35" t="s">
        <v>2054</v>
      </c>
      <c r="AH35" s="2">
        <v>136173</v>
      </c>
      <c r="AI35">
        <v>3.13</v>
      </c>
      <c r="AJ35" s="2">
        <v>136173</v>
      </c>
      <c r="AK35">
        <v>3.13</v>
      </c>
      <c r="AL35" s="2">
        <v>40862</v>
      </c>
      <c r="AM35" s="2">
        <v>2587665</v>
      </c>
      <c r="AN35" s="3">
        <v>0.30009999999999998</v>
      </c>
      <c r="AO35">
        <v>226.84</v>
      </c>
      <c r="AP35" s="4">
        <v>8854586</v>
      </c>
      <c r="AQ35" s="4">
        <v>6216</v>
      </c>
      <c r="AR35" s="5">
        <v>465.11</v>
      </c>
      <c r="AS35" t="s">
        <v>987</v>
      </c>
      <c r="AT35" t="s">
        <v>1033</v>
      </c>
      <c r="AU35" t="s">
        <v>2055</v>
      </c>
      <c r="AV35" t="s">
        <v>2056</v>
      </c>
      <c r="AW35" t="s">
        <v>71</v>
      </c>
      <c r="AX35" t="str">
        <f t="shared" si="3"/>
        <v>Bronx</v>
      </c>
      <c r="AY35">
        <v>1</v>
      </c>
      <c r="AZ35">
        <v>15</v>
      </c>
      <c r="BA35" t="s">
        <v>2537</v>
      </c>
      <c r="BB35">
        <v>29</v>
      </c>
      <c r="BC35" t="s">
        <v>2557</v>
      </c>
      <c r="BD35">
        <v>84</v>
      </c>
      <c r="BE35" t="s">
        <v>2613</v>
      </c>
      <c r="BF35" s="95">
        <v>8</v>
      </c>
      <c r="BL35" s="63">
        <v>144</v>
      </c>
      <c r="BM35" t="s">
        <v>2239</v>
      </c>
      <c r="BN35" s="68">
        <v>23587583</v>
      </c>
      <c r="BO35" s="68">
        <v>19439641</v>
      </c>
      <c r="BP35" s="68">
        <v>9967147</v>
      </c>
      <c r="BQ35" s="68">
        <v>3462782</v>
      </c>
      <c r="BR35">
        <f t="shared" si="4"/>
        <v>2.2977346278317152</v>
      </c>
      <c r="BS35" s="4">
        <v>56457153</v>
      </c>
      <c r="BT35" s="22">
        <f t="shared" si="5"/>
        <v>0</v>
      </c>
      <c r="BU35" s="68"/>
      <c r="BV35" s="68"/>
      <c r="BW35" s="68"/>
      <c r="BX35" s="68"/>
      <c r="BZ35" s="85">
        <f t="shared" si="16"/>
        <v>0.41779618253155626</v>
      </c>
      <c r="CA35" s="85">
        <f t="shared" si="6"/>
        <v>0.34432556313989121</v>
      </c>
      <c r="CB35" s="85">
        <f t="shared" si="7"/>
        <v>0.17654356393068563</v>
      </c>
      <c r="CC35" s="85">
        <f t="shared" si="8"/>
        <v>6.1334690397866855E-2</v>
      </c>
      <c r="CD35" s="85">
        <f t="shared" si="9"/>
        <v>1</v>
      </c>
      <c r="CE35" t="s">
        <v>2640</v>
      </c>
      <c r="CF35" s="68">
        <v>23587583</v>
      </c>
      <c r="CG35" s="68">
        <v>19439641</v>
      </c>
      <c r="CH35" s="68">
        <v>9967147</v>
      </c>
      <c r="CI35" s="68">
        <v>3462782</v>
      </c>
      <c r="CN35" s="22">
        <f t="shared" si="10"/>
        <v>76335.220064724912</v>
      </c>
      <c r="CO35" s="22">
        <f t="shared" si="17"/>
        <v>62911.459546925566</v>
      </c>
      <c r="CP35" s="22">
        <f t="shared" si="11"/>
        <v>32256.13915857605</v>
      </c>
      <c r="CQ35" s="22">
        <f t="shared" si="18"/>
        <v>11206.414239482201</v>
      </c>
      <c r="CR35" s="85">
        <f t="shared" si="12"/>
        <v>0.41779618253155626</v>
      </c>
      <c r="CS35" s="85">
        <f t="shared" si="13"/>
        <v>0.34432556313989127</v>
      </c>
      <c r="CT35" s="85">
        <f t="shared" si="14"/>
        <v>0.17654356393068563</v>
      </c>
      <c r="CU35" s="85">
        <f t="shared" si="15"/>
        <v>6.1334690397866862E-2</v>
      </c>
    </row>
    <row r="36" spans="1:99" x14ac:dyDescent="0.35">
      <c r="A36" t="s">
        <v>1927</v>
      </c>
      <c r="B36" s="81">
        <v>8612905</v>
      </c>
      <c r="C36" s="81">
        <v>8627924</v>
      </c>
      <c r="D36" s="81">
        <v>16703685</v>
      </c>
      <c r="E36">
        <v>51</v>
      </c>
      <c r="F36" s="10">
        <f t="shared" si="0"/>
        <v>168880.49019607843</v>
      </c>
      <c r="G36" s="10">
        <f t="shared" si="1"/>
        <v>169174.98039215687</v>
      </c>
      <c r="H36" s="10">
        <f t="shared" si="2"/>
        <v>327523.23529411765</v>
      </c>
      <c r="I36" t="s">
        <v>1927</v>
      </c>
      <c r="J36" t="s">
        <v>2477</v>
      </c>
      <c r="K36" t="s">
        <v>985</v>
      </c>
      <c r="L36">
        <v>518</v>
      </c>
      <c r="M36">
        <v>84</v>
      </c>
      <c r="N36">
        <v>300</v>
      </c>
      <c r="O36">
        <v>294</v>
      </c>
      <c r="P36" t="s">
        <v>2057</v>
      </c>
      <c r="Q36" t="s">
        <v>64</v>
      </c>
      <c r="R36" t="s">
        <v>75</v>
      </c>
      <c r="S36" t="s">
        <v>66</v>
      </c>
      <c r="U36">
        <v>51</v>
      </c>
      <c r="V36">
        <v>51</v>
      </c>
      <c r="W36">
        <v>220.5</v>
      </c>
      <c r="X36">
        <v>4.32</v>
      </c>
      <c r="AA36">
        <v>116</v>
      </c>
      <c r="AD36">
        <v>1</v>
      </c>
      <c r="AE36">
        <v>0</v>
      </c>
      <c r="AF36">
        <v>1</v>
      </c>
      <c r="AG36">
        <v>6</v>
      </c>
      <c r="AH36" s="2">
        <v>52523</v>
      </c>
      <c r="AI36">
        <v>1.21</v>
      </c>
      <c r="AJ36" s="2">
        <v>52523</v>
      </c>
      <c r="AK36">
        <v>1.21</v>
      </c>
      <c r="AL36" s="2">
        <v>18780</v>
      </c>
      <c r="AM36" s="2">
        <v>621365</v>
      </c>
      <c r="AN36" s="3">
        <v>0.35759999999999997</v>
      </c>
      <c r="AO36">
        <v>95.87</v>
      </c>
      <c r="AP36" s="4">
        <v>1796276</v>
      </c>
      <c r="AQ36" s="4">
        <v>8055</v>
      </c>
      <c r="AR36" s="5">
        <v>396.98</v>
      </c>
      <c r="AS36" t="s">
        <v>1032</v>
      </c>
      <c r="AT36" t="s">
        <v>1008</v>
      </c>
      <c r="AU36" t="s">
        <v>1080</v>
      </c>
      <c r="AW36" t="s">
        <v>71</v>
      </c>
      <c r="AX36" t="str">
        <f t="shared" si="3"/>
        <v>Bronx</v>
      </c>
      <c r="AY36">
        <v>1</v>
      </c>
      <c r="AZ36">
        <v>15</v>
      </c>
      <c r="BA36" t="s">
        <v>2537</v>
      </c>
      <c r="BB36">
        <v>29</v>
      </c>
      <c r="BC36" t="s">
        <v>2557</v>
      </c>
      <c r="BD36">
        <v>84</v>
      </c>
      <c r="BE36" t="s">
        <v>2613</v>
      </c>
      <c r="BF36" s="95">
        <v>8</v>
      </c>
      <c r="BL36" s="63">
        <v>182</v>
      </c>
      <c r="BM36" t="s">
        <v>2239</v>
      </c>
      <c r="BN36" s="68">
        <v>3629518</v>
      </c>
      <c r="BO36" s="68">
        <v>4104078</v>
      </c>
      <c r="BP36" s="68">
        <v>486443</v>
      </c>
      <c r="BQ36" s="68">
        <v>407885</v>
      </c>
      <c r="BR36">
        <f t="shared" si="4"/>
        <v>2.2745098039215685</v>
      </c>
      <c r="BS36" s="4">
        <v>8627924</v>
      </c>
      <c r="BT36" s="22">
        <f t="shared" si="5"/>
        <v>0</v>
      </c>
      <c r="BU36" s="68"/>
      <c r="BV36" s="68"/>
      <c r="BW36" s="68"/>
      <c r="BX36" s="68"/>
      <c r="BZ36" s="85">
        <f t="shared" si="16"/>
        <v>0.42067106757083161</v>
      </c>
      <c r="CA36" s="85">
        <f t="shared" si="6"/>
        <v>0.47567387009899487</v>
      </c>
      <c r="CB36" s="85">
        <f t="shared" si="7"/>
        <v>5.6380074743356573E-2</v>
      </c>
      <c r="CC36" s="85">
        <f t="shared" si="8"/>
        <v>4.7274987586816947E-2</v>
      </c>
      <c r="CD36" s="85">
        <f t="shared" si="9"/>
        <v>1</v>
      </c>
      <c r="CE36" t="s">
        <v>2640</v>
      </c>
      <c r="CF36" s="68">
        <v>3629518</v>
      </c>
      <c r="CG36" s="68">
        <v>4104078</v>
      </c>
      <c r="CH36" s="68">
        <v>486443</v>
      </c>
      <c r="CI36" s="68">
        <v>407885</v>
      </c>
      <c r="CN36" s="22">
        <f t="shared" si="10"/>
        <v>71167.019607843133</v>
      </c>
      <c r="CO36" s="22">
        <f t="shared" si="17"/>
        <v>80472.117647058825</v>
      </c>
      <c r="CP36" s="22">
        <f t="shared" si="11"/>
        <v>9538.0980392156871</v>
      </c>
      <c r="CQ36" s="22">
        <f t="shared" si="18"/>
        <v>7997.7450980392159</v>
      </c>
      <c r="CR36" s="85">
        <f t="shared" si="12"/>
        <v>0.42067106757083161</v>
      </c>
      <c r="CS36" s="85">
        <f t="shared" si="13"/>
        <v>0.47567387009899487</v>
      </c>
      <c r="CT36" s="85">
        <f t="shared" si="14"/>
        <v>5.6380074743356573E-2</v>
      </c>
      <c r="CU36" s="85">
        <f t="shared" si="15"/>
        <v>4.7274987586816947E-2</v>
      </c>
    </row>
    <row r="37" spans="1:99" x14ac:dyDescent="0.35">
      <c r="A37" t="s">
        <v>1928</v>
      </c>
      <c r="B37" s="81">
        <v>16993663</v>
      </c>
      <c r="C37" s="81">
        <v>19161231</v>
      </c>
      <c r="D37" s="81">
        <v>33895654</v>
      </c>
      <c r="E37">
        <v>78</v>
      </c>
      <c r="F37" s="10">
        <f t="shared" si="0"/>
        <v>217867.47435897434</v>
      </c>
      <c r="G37" s="10">
        <f t="shared" si="1"/>
        <v>245656.80769230769</v>
      </c>
      <c r="H37" s="10">
        <f t="shared" si="2"/>
        <v>434559.66666666669</v>
      </c>
      <c r="I37" t="s">
        <v>1928</v>
      </c>
      <c r="J37" t="s">
        <v>2478</v>
      </c>
      <c r="K37" t="s">
        <v>992</v>
      </c>
      <c r="L37">
        <v>519</v>
      </c>
      <c r="M37">
        <v>145</v>
      </c>
      <c r="N37">
        <v>338</v>
      </c>
      <c r="O37">
        <v>249</v>
      </c>
      <c r="P37" t="s">
        <v>2057</v>
      </c>
      <c r="Q37" t="s">
        <v>64</v>
      </c>
      <c r="R37" t="s">
        <v>75</v>
      </c>
      <c r="S37" t="s">
        <v>66</v>
      </c>
      <c r="U37">
        <v>78</v>
      </c>
      <c r="V37">
        <v>78</v>
      </c>
      <c r="W37">
        <v>428</v>
      </c>
      <c r="X37">
        <v>5.49</v>
      </c>
      <c r="AA37">
        <v>259</v>
      </c>
      <c r="AD37">
        <v>2</v>
      </c>
      <c r="AE37">
        <v>0</v>
      </c>
      <c r="AF37">
        <v>5</v>
      </c>
      <c r="AG37" s="7">
        <v>43561</v>
      </c>
      <c r="AH37" s="2">
        <v>25352</v>
      </c>
      <c r="AI37">
        <v>0.57999999999999996</v>
      </c>
      <c r="AJ37" s="2">
        <v>25352</v>
      </c>
      <c r="AK37">
        <v>0.57999999999999996</v>
      </c>
      <c r="AL37" s="2">
        <v>9348</v>
      </c>
      <c r="AM37" s="2">
        <v>1192594</v>
      </c>
      <c r="AN37" s="3">
        <v>0.36870000000000003</v>
      </c>
      <c r="AO37">
        <v>446.55</v>
      </c>
      <c r="AP37" s="4">
        <v>3447562</v>
      </c>
      <c r="AQ37" s="4">
        <v>8055</v>
      </c>
      <c r="AR37" s="5">
        <v>478.22</v>
      </c>
      <c r="AS37" t="s">
        <v>997</v>
      </c>
      <c r="AT37" t="s">
        <v>988</v>
      </c>
      <c r="AU37" t="s">
        <v>2058</v>
      </c>
      <c r="AV37" t="s">
        <v>2059</v>
      </c>
      <c r="AW37" t="s">
        <v>71</v>
      </c>
      <c r="AX37" t="str">
        <f t="shared" si="3"/>
        <v>Bronx</v>
      </c>
      <c r="AY37">
        <v>1</v>
      </c>
      <c r="AZ37">
        <v>15</v>
      </c>
      <c r="BA37" t="s">
        <v>2537</v>
      </c>
      <c r="BB37">
        <v>29</v>
      </c>
      <c r="BC37" t="s">
        <v>2557</v>
      </c>
      <c r="BD37">
        <v>84</v>
      </c>
      <c r="BE37" t="s">
        <v>2613</v>
      </c>
      <c r="BF37" s="95">
        <v>8</v>
      </c>
      <c r="BL37" s="63">
        <v>29</v>
      </c>
      <c r="BM37" t="s">
        <v>2239</v>
      </c>
      <c r="BN37" s="68">
        <v>6626568</v>
      </c>
      <c r="BO37" s="68">
        <v>9966593</v>
      </c>
      <c r="BP37" s="68">
        <v>1747650</v>
      </c>
      <c r="BQ37" s="68">
        <v>820420</v>
      </c>
      <c r="BR37">
        <f t="shared" si="4"/>
        <v>3.3205128205128207</v>
      </c>
      <c r="BS37" s="4">
        <v>19161231</v>
      </c>
      <c r="BT37" s="22">
        <f t="shared" si="5"/>
        <v>0</v>
      </c>
      <c r="BU37" s="68"/>
      <c r="BV37" s="68"/>
      <c r="BW37" s="68"/>
      <c r="BX37" s="68"/>
      <c r="BZ37" s="85">
        <f t="shared" si="16"/>
        <v>0.34583206058107646</v>
      </c>
      <c r="CA37" s="85">
        <f t="shared" si="6"/>
        <v>0.52014366926634303</v>
      </c>
      <c r="CB37" s="85">
        <f t="shared" si="7"/>
        <v>9.1207605607385042E-2</v>
      </c>
      <c r="CC37" s="85">
        <f t="shared" si="8"/>
        <v>4.2816664545195456E-2</v>
      </c>
      <c r="CD37" s="85">
        <f t="shared" si="9"/>
        <v>1</v>
      </c>
      <c r="CE37" t="s">
        <v>2640</v>
      </c>
      <c r="CF37" s="68">
        <v>6626568</v>
      </c>
      <c r="CG37" s="68">
        <v>9966593</v>
      </c>
      <c r="CH37" s="68">
        <v>1747650</v>
      </c>
      <c r="CI37" s="68">
        <v>820420</v>
      </c>
      <c r="CN37" s="22">
        <f t="shared" si="10"/>
        <v>84956</v>
      </c>
      <c r="CO37" s="22">
        <f t="shared" si="17"/>
        <v>127776.83333333333</v>
      </c>
      <c r="CP37" s="22">
        <f t="shared" si="11"/>
        <v>22405.76923076923</v>
      </c>
      <c r="CQ37" s="22">
        <f t="shared" si="18"/>
        <v>10518.205128205129</v>
      </c>
      <c r="CR37" s="85">
        <f t="shared" si="12"/>
        <v>0.34583206058107646</v>
      </c>
      <c r="CS37" s="85">
        <f t="shared" si="13"/>
        <v>0.52014366926634303</v>
      </c>
      <c r="CT37" s="85">
        <f t="shared" si="14"/>
        <v>9.1207605607385042E-2</v>
      </c>
      <c r="CU37" s="85">
        <f t="shared" si="15"/>
        <v>4.2816664545195456E-2</v>
      </c>
    </row>
    <row r="38" spans="1:99" x14ac:dyDescent="0.35">
      <c r="A38" t="s">
        <v>1929</v>
      </c>
      <c r="B38" s="81">
        <v>8776370</v>
      </c>
      <c r="C38" s="81">
        <v>8839317</v>
      </c>
      <c r="D38" s="81">
        <v>14047479</v>
      </c>
      <c r="E38">
        <v>46</v>
      </c>
      <c r="F38" s="10">
        <f t="shared" si="0"/>
        <v>190790.65217391305</v>
      </c>
      <c r="G38" s="10">
        <f t="shared" si="1"/>
        <v>192159.0652173913</v>
      </c>
      <c r="H38" s="10">
        <f t="shared" si="2"/>
        <v>305379.97826086957</v>
      </c>
      <c r="I38" t="s">
        <v>1929</v>
      </c>
      <c r="J38" t="s">
        <v>2479</v>
      </c>
      <c r="K38" t="s">
        <v>2052</v>
      </c>
      <c r="L38">
        <v>220</v>
      </c>
      <c r="M38">
        <v>211</v>
      </c>
      <c r="N38">
        <v>294</v>
      </c>
      <c r="O38">
        <v>326</v>
      </c>
      <c r="P38" t="s">
        <v>2057</v>
      </c>
      <c r="Q38" t="s">
        <v>64</v>
      </c>
      <c r="R38" t="s">
        <v>75</v>
      </c>
      <c r="S38" t="s">
        <v>66</v>
      </c>
      <c r="U38">
        <v>46</v>
      </c>
      <c r="V38">
        <v>46</v>
      </c>
      <c r="W38">
        <v>208</v>
      </c>
      <c r="X38">
        <v>4.5199999999999996</v>
      </c>
      <c r="AA38">
        <v>102</v>
      </c>
      <c r="AD38">
        <v>1</v>
      </c>
      <c r="AE38">
        <v>0</v>
      </c>
      <c r="AF38">
        <v>3</v>
      </c>
      <c r="AG38">
        <v>4</v>
      </c>
      <c r="AH38" s="2">
        <v>27140</v>
      </c>
      <c r="AI38">
        <v>0.62</v>
      </c>
      <c r="AJ38" s="2">
        <v>27140</v>
      </c>
      <c r="AK38">
        <v>0.62</v>
      </c>
      <c r="AL38" s="2">
        <v>15185</v>
      </c>
      <c r="AM38" s="2">
        <v>579478</v>
      </c>
      <c r="AN38" s="3">
        <v>0.5595</v>
      </c>
      <c r="AO38">
        <v>164.52</v>
      </c>
      <c r="AP38" s="4">
        <v>1675453</v>
      </c>
      <c r="AQ38" s="4">
        <v>8055</v>
      </c>
      <c r="AR38" s="5">
        <v>494.39</v>
      </c>
      <c r="AS38" t="s">
        <v>2060</v>
      </c>
      <c r="AT38" t="s">
        <v>2055</v>
      </c>
      <c r="AU38" t="s">
        <v>1033</v>
      </c>
      <c r="AV38" t="s">
        <v>987</v>
      </c>
      <c r="AW38" t="s">
        <v>71</v>
      </c>
      <c r="AX38" t="str">
        <f t="shared" si="3"/>
        <v>Bronx</v>
      </c>
      <c r="AY38">
        <v>1</v>
      </c>
      <c r="AZ38">
        <v>15</v>
      </c>
      <c r="BA38" t="s">
        <v>2537</v>
      </c>
      <c r="BB38">
        <v>29</v>
      </c>
      <c r="BC38" t="s">
        <v>2557</v>
      </c>
      <c r="BD38">
        <v>84</v>
      </c>
      <c r="BE38" t="s">
        <v>2613</v>
      </c>
      <c r="BF38" s="95">
        <v>8</v>
      </c>
      <c r="BL38" s="63">
        <v>110</v>
      </c>
      <c r="BM38" t="s">
        <v>2239</v>
      </c>
      <c r="BN38" s="68">
        <v>2969958</v>
      </c>
      <c r="BO38" s="68">
        <v>4706729</v>
      </c>
      <c r="BP38" s="68">
        <v>739810</v>
      </c>
      <c r="BQ38" s="68">
        <v>422818</v>
      </c>
      <c r="BR38">
        <f t="shared" si="4"/>
        <v>2.2173913043478262</v>
      </c>
      <c r="BS38" s="4">
        <v>8839317</v>
      </c>
      <c r="BT38" s="22">
        <f t="shared" si="5"/>
        <v>-2</v>
      </c>
      <c r="BU38" s="68"/>
      <c r="BV38" s="68"/>
      <c r="BW38" s="68"/>
      <c r="BX38" s="68"/>
      <c r="BZ38" s="85">
        <f t="shared" si="16"/>
        <v>0.33599405926951142</v>
      </c>
      <c r="CA38" s="85">
        <f t="shared" si="6"/>
        <v>0.53247654767896657</v>
      </c>
      <c r="CB38" s="85">
        <f t="shared" si="7"/>
        <v>8.3695380536754141E-2</v>
      </c>
      <c r="CC38" s="85">
        <f t="shared" si="8"/>
        <v>4.7833786252942392E-2</v>
      </c>
      <c r="CD38" s="85">
        <f t="shared" si="9"/>
        <v>0.99999977373817461</v>
      </c>
      <c r="CE38" t="s">
        <v>2640</v>
      </c>
      <c r="CF38" s="68">
        <v>2969958</v>
      </c>
      <c r="CG38" s="68">
        <v>4706729</v>
      </c>
      <c r="CH38" s="68">
        <v>739810</v>
      </c>
      <c r="CI38" s="68">
        <v>422818</v>
      </c>
      <c r="CN38" s="22">
        <f t="shared" si="10"/>
        <v>64564.304347826088</v>
      </c>
      <c r="CO38" s="22">
        <f t="shared" si="17"/>
        <v>102320.19565217392</v>
      </c>
      <c r="CP38" s="22">
        <f t="shared" si="11"/>
        <v>16082.826086956522</v>
      </c>
      <c r="CQ38" s="22">
        <f t="shared" si="18"/>
        <v>9191.6956521739139</v>
      </c>
      <c r="CR38" s="85">
        <f t="shared" si="12"/>
        <v>0.33599405926951142</v>
      </c>
      <c r="CS38" s="85">
        <f t="shared" si="13"/>
        <v>0.53247654767896668</v>
      </c>
      <c r="CT38" s="85">
        <f t="shared" si="14"/>
        <v>8.3695380536754141E-2</v>
      </c>
      <c r="CU38" s="85">
        <f t="shared" si="15"/>
        <v>4.7833786252942399E-2</v>
      </c>
    </row>
    <row r="39" spans="1:99" x14ac:dyDescent="0.35">
      <c r="A39" t="s">
        <v>1930</v>
      </c>
      <c r="B39" s="81">
        <v>5802591</v>
      </c>
      <c r="C39" s="81">
        <v>5894055</v>
      </c>
      <c r="D39" s="81">
        <v>8858702</v>
      </c>
      <c r="E39">
        <v>22</v>
      </c>
      <c r="F39" s="10">
        <f t="shared" si="0"/>
        <v>263754.13636363635</v>
      </c>
      <c r="G39" s="10">
        <f t="shared" si="1"/>
        <v>267911.59090909088</v>
      </c>
      <c r="H39" s="10">
        <f t="shared" si="2"/>
        <v>402668.27272727271</v>
      </c>
      <c r="I39" t="s">
        <v>1930</v>
      </c>
      <c r="J39" t="s">
        <v>2480</v>
      </c>
      <c r="K39" t="s">
        <v>985</v>
      </c>
      <c r="L39">
        <v>520</v>
      </c>
      <c r="M39">
        <v>84</v>
      </c>
      <c r="N39">
        <v>356</v>
      </c>
      <c r="O39">
        <v>294</v>
      </c>
      <c r="P39" t="s">
        <v>2061</v>
      </c>
      <c r="Q39" t="s">
        <v>64</v>
      </c>
      <c r="R39" t="s">
        <v>75</v>
      </c>
      <c r="S39" t="s">
        <v>84</v>
      </c>
      <c r="U39">
        <v>22</v>
      </c>
      <c r="V39">
        <v>22</v>
      </c>
      <c r="W39">
        <v>117</v>
      </c>
      <c r="X39">
        <v>5.32</v>
      </c>
      <c r="AA39">
        <v>79</v>
      </c>
      <c r="AD39">
        <v>2</v>
      </c>
      <c r="AE39">
        <v>0</v>
      </c>
      <c r="AF39">
        <v>2</v>
      </c>
      <c r="AG39">
        <v>5</v>
      </c>
      <c r="AH39" s="2">
        <v>12860</v>
      </c>
      <c r="AI39">
        <v>0.28999999999999998</v>
      </c>
      <c r="AJ39" s="2">
        <v>12860</v>
      </c>
      <c r="AK39">
        <v>0.28999999999999998</v>
      </c>
      <c r="AL39" s="2">
        <v>3480</v>
      </c>
      <c r="AM39" s="2">
        <v>479116</v>
      </c>
      <c r="AN39" s="3">
        <v>0.27060000000000001</v>
      </c>
      <c r="AO39">
        <v>272.41000000000003</v>
      </c>
      <c r="AP39" s="4">
        <v>867345</v>
      </c>
      <c r="AQ39" s="4">
        <v>7289</v>
      </c>
      <c r="AR39" s="5">
        <v>394.36</v>
      </c>
      <c r="AS39" t="s">
        <v>1080</v>
      </c>
      <c r="AT39" t="s">
        <v>1008</v>
      </c>
      <c r="AW39" t="s">
        <v>71</v>
      </c>
      <c r="AX39" t="str">
        <f t="shared" si="3"/>
        <v>Bronx</v>
      </c>
      <c r="AY39">
        <v>1</v>
      </c>
      <c r="AZ39">
        <v>15</v>
      </c>
      <c r="BA39" t="s">
        <v>2537</v>
      </c>
      <c r="BB39">
        <v>29</v>
      </c>
      <c r="BC39" t="s">
        <v>2557</v>
      </c>
      <c r="BD39">
        <v>84</v>
      </c>
      <c r="BE39" t="s">
        <v>2613</v>
      </c>
      <c r="BF39" s="95">
        <v>8</v>
      </c>
      <c r="BL39" s="63">
        <v>20</v>
      </c>
      <c r="BM39" t="s">
        <v>2239</v>
      </c>
      <c r="BN39" s="68">
        <v>1841813</v>
      </c>
      <c r="BO39" s="68">
        <v>2943477</v>
      </c>
      <c r="BP39" s="68">
        <v>393159</v>
      </c>
      <c r="BQ39" s="68">
        <v>715606</v>
      </c>
      <c r="BR39">
        <f t="shared" si="4"/>
        <v>3.5909090909090908</v>
      </c>
      <c r="BS39" s="4">
        <v>5894055</v>
      </c>
      <c r="BT39" s="22">
        <f t="shared" si="5"/>
        <v>0</v>
      </c>
      <c r="BU39" s="68"/>
      <c r="BV39" s="68"/>
      <c r="BW39" s="68"/>
      <c r="BX39" s="68"/>
      <c r="BZ39" s="85">
        <f t="shared" si="16"/>
        <v>0.31248656485221127</v>
      </c>
      <c r="CA39" s="85">
        <f t="shared" si="6"/>
        <v>0.49939761335786653</v>
      </c>
      <c r="CB39" s="85">
        <f t="shared" si="7"/>
        <v>6.6704331737657691E-2</v>
      </c>
      <c r="CC39" s="85">
        <f t="shared" si="8"/>
        <v>0.12141149005226452</v>
      </c>
      <c r="CD39" s="85">
        <f t="shared" si="9"/>
        <v>1</v>
      </c>
      <c r="CE39" t="s">
        <v>2640</v>
      </c>
      <c r="CF39" s="68">
        <v>1841813</v>
      </c>
      <c r="CG39" s="68">
        <v>2943477</v>
      </c>
      <c r="CH39" s="68">
        <v>393159</v>
      </c>
      <c r="CI39" s="68">
        <v>715606</v>
      </c>
      <c r="CN39" s="22">
        <f t="shared" si="10"/>
        <v>83718.772727272721</v>
      </c>
      <c r="CO39" s="22">
        <f t="shared" si="17"/>
        <v>133794.40909090909</v>
      </c>
      <c r="CP39" s="22">
        <f t="shared" si="11"/>
        <v>17870.863636363636</v>
      </c>
      <c r="CQ39" s="22">
        <f t="shared" si="18"/>
        <v>32527.545454545456</v>
      </c>
      <c r="CR39" s="85">
        <f t="shared" si="12"/>
        <v>0.31248656485221127</v>
      </c>
      <c r="CS39" s="85">
        <f t="shared" si="13"/>
        <v>0.49939761335786659</v>
      </c>
      <c r="CT39" s="85">
        <f t="shared" si="14"/>
        <v>6.6704331737657691E-2</v>
      </c>
      <c r="CU39" s="85">
        <f t="shared" si="15"/>
        <v>0.12141149005226455</v>
      </c>
    </row>
    <row r="40" spans="1:99" x14ac:dyDescent="0.35">
      <c r="A40" t="s">
        <v>1931</v>
      </c>
      <c r="B40" s="81">
        <v>3588048</v>
      </c>
      <c r="C40" s="81">
        <v>4372776</v>
      </c>
      <c r="D40" s="81">
        <v>5578853</v>
      </c>
      <c r="E40">
        <v>19</v>
      </c>
      <c r="F40" s="10">
        <f t="shared" si="0"/>
        <v>188844.63157894736</v>
      </c>
      <c r="G40" s="10">
        <f t="shared" si="1"/>
        <v>230146.10526315789</v>
      </c>
      <c r="H40" s="10">
        <f t="shared" si="2"/>
        <v>293623.84210526315</v>
      </c>
      <c r="I40" t="s">
        <v>1931</v>
      </c>
      <c r="J40" t="s">
        <v>2481</v>
      </c>
      <c r="K40" t="s">
        <v>992</v>
      </c>
      <c r="L40">
        <v>521</v>
      </c>
      <c r="M40">
        <v>145</v>
      </c>
      <c r="N40">
        <v>366</v>
      </c>
      <c r="O40">
        <v>249</v>
      </c>
      <c r="P40" t="s">
        <v>2061</v>
      </c>
      <c r="Q40" t="s">
        <v>64</v>
      </c>
      <c r="R40" t="s">
        <v>75</v>
      </c>
      <c r="S40" t="s">
        <v>84</v>
      </c>
      <c r="U40">
        <v>19</v>
      </c>
      <c r="V40">
        <v>19</v>
      </c>
      <c r="W40">
        <v>77.5</v>
      </c>
      <c r="X40">
        <v>4.08</v>
      </c>
      <c r="AA40">
        <v>44</v>
      </c>
      <c r="AD40">
        <v>1</v>
      </c>
      <c r="AE40">
        <v>0</v>
      </c>
      <c r="AF40">
        <v>1</v>
      </c>
      <c r="AG40">
        <v>5</v>
      </c>
      <c r="AH40" s="2">
        <v>24894</v>
      </c>
      <c r="AI40">
        <v>0.56999999999999995</v>
      </c>
      <c r="AJ40" s="2">
        <v>24894</v>
      </c>
      <c r="AK40">
        <v>0.56999999999999995</v>
      </c>
      <c r="AL40" s="2">
        <v>17906</v>
      </c>
      <c r="AM40" s="2">
        <v>1348772</v>
      </c>
      <c r="AN40" s="3">
        <v>0.71930000000000005</v>
      </c>
      <c r="AO40">
        <v>77.19</v>
      </c>
      <c r="AP40" s="4">
        <v>2441684</v>
      </c>
      <c r="AQ40" s="4">
        <v>7289</v>
      </c>
      <c r="AR40" s="5">
        <v>412.21</v>
      </c>
      <c r="AS40" t="s">
        <v>988</v>
      </c>
      <c r="AT40" t="s">
        <v>2058</v>
      </c>
      <c r="AU40" t="s">
        <v>2059</v>
      </c>
      <c r="AV40" t="s">
        <v>997</v>
      </c>
      <c r="AW40" t="s">
        <v>71</v>
      </c>
      <c r="AX40" t="str">
        <f t="shared" si="3"/>
        <v>Bronx</v>
      </c>
      <c r="AY40">
        <v>1</v>
      </c>
      <c r="AZ40">
        <v>15</v>
      </c>
      <c r="BA40" t="s">
        <v>2537</v>
      </c>
      <c r="BB40">
        <v>29</v>
      </c>
      <c r="BC40" t="s">
        <v>2557</v>
      </c>
      <c r="BD40">
        <v>84</v>
      </c>
      <c r="BE40" t="s">
        <v>2613</v>
      </c>
      <c r="BF40" s="95">
        <v>8</v>
      </c>
      <c r="BL40" s="63">
        <v>40</v>
      </c>
      <c r="BM40" t="s">
        <v>2239</v>
      </c>
      <c r="BN40" s="68">
        <v>1254981</v>
      </c>
      <c r="BO40" s="68">
        <v>2532708</v>
      </c>
      <c r="BP40" s="68">
        <v>424240</v>
      </c>
      <c r="BQ40" s="68">
        <v>160848</v>
      </c>
      <c r="BR40">
        <f t="shared" si="4"/>
        <v>2.3157894736842106</v>
      </c>
      <c r="BS40" s="4">
        <v>4372776</v>
      </c>
      <c r="BT40" s="22">
        <f t="shared" si="5"/>
        <v>1</v>
      </c>
      <c r="BU40" s="68"/>
      <c r="BV40" s="68"/>
      <c r="BW40" s="68"/>
      <c r="BX40" s="68"/>
      <c r="BZ40" s="85">
        <f t="shared" si="16"/>
        <v>0.28699869373597003</v>
      </c>
      <c r="CA40" s="85">
        <f t="shared" si="6"/>
        <v>0.57919911744850405</v>
      </c>
      <c r="CB40" s="85">
        <f t="shared" si="7"/>
        <v>9.7018461499056893E-2</v>
      </c>
      <c r="CC40" s="85">
        <f t="shared" si="8"/>
        <v>3.6783956004149312E-2</v>
      </c>
      <c r="CD40" s="85">
        <f t="shared" si="9"/>
        <v>1.0000002286876803</v>
      </c>
      <c r="CE40" t="s">
        <v>2640</v>
      </c>
      <c r="CF40" s="68">
        <v>1254981</v>
      </c>
      <c r="CG40" s="68">
        <v>2532708</v>
      </c>
      <c r="CH40" s="68">
        <v>424240</v>
      </c>
      <c r="CI40" s="68">
        <v>160848</v>
      </c>
      <c r="CN40" s="22">
        <f t="shared" si="10"/>
        <v>66051.631578947374</v>
      </c>
      <c r="CO40" s="22">
        <f t="shared" si="17"/>
        <v>133300.42105263157</v>
      </c>
      <c r="CP40" s="22">
        <f t="shared" si="11"/>
        <v>22328.42105263158</v>
      </c>
      <c r="CQ40" s="22">
        <f t="shared" si="18"/>
        <v>8465.6842105263149</v>
      </c>
      <c r="CR40" s="85">
        <f t="shared" si="12"/>
        <v>0.28699869373597003</v>
      </c>
      <c r="CS40" s="85">
        <f t="shared" si="13"/>
        <v>0.57919911744850405</v>
      </c>
      <c r="CT40" s="85">
        <f t="shared" si="14"/>
        <v>9.7018461499056893E-2</v>
      </c>
      <c r="CU40" s="85">
        <f t="shared" si="15"/>
        <v>3.6783956004149305E-2</v>
      </c>
    </row>
    <row r="41" spans="1:99" x14ac:dyDescent="0.35">
      <c r="A41" t="s">
        <v>1932</v>
      </c>
      <c r="B41" s="81">
        <v>8508167</v>
      </c>
      <c r="C41" s="81">
        <v>8577936</v>
      </c>
      <c r="D41" s="81">
        <v>13540638</v>
      </c>
      <c r="E41">
        <v>26</v>
      </c>
      <c r="F41" s="10">
        <f t="shared" si="0"/>
        <v>327237.19230769231</v>
      </c>
      <c r="G41" s="10">
        <f t="shared" si="1"/>
        <v>329920.61538461538</v>
      </c>
      <c r="H41" s="10">
        <f t="shared" si="2"/>
        <v>520793.76923076925</v>
      </c>
      <c r="I41" t="s">
        <v>1932</v>
      </c>
      <c r="J41" t="s">
        <v>2482</v>
      </c>
      <c r="K41" t="s">
        <v>2052</v>
      </c>
      <c r="L41">
        <v>222</v>
      </c>
      <c r="M41">
        <v>211</v>
      </c>
      <c r="N41">
        <v>339</v>
      </c>
      <c r="O41">
        <v>326</v>
      </c>
      <c r="P41" t="s">
        <v>2061</v>
      </c>
      <c r="Q41" t="s">
        <v>64</v>
      </c>
      <c r="R41" t="s">
        <v>75</v>
      </c>
      <c r="S41" t="s">
        <v>84</v>
      </c>
      <c r="U41">
        <v>26</v>
      </c>
      <c r="V41">
        <v>26</v>
      </c>
      <c r="W41">
        <v>143</v>
      </c>
      <c r="X41">
        <v>5.5</v>
      </c>
      <c r="AA41">
        <v>85</v>
      </c>
      <c r="AD41">
        <v>2</v>
      </c>
      <c r="AE41">
        <v>0</v>
      </c>
      <c r="AF41">
        <v>2</v>
      </c>
      <c r="AG41">
        <v>6</v>
      </c>
      <c r="AH41" s="2">
        <v>12013</v>
      </c>
      <c r="AI41">
        <v>0.28000000000000003</v>
      </c>
      <c r="AJ41" s="2">
        <v>12013</v>
      </c>
      <c r="AK41">
        <v>0.28000000000000003</v>
      </c>
      <c r="AL41" s="2">
        <v>7306</v>
      </c>
      <c r="AM41" s="2">
        <v>849526</v>
      </c>
      <c r="AN41" s="3">
        <v>0.60819999999999996</v>
      </c>
      <c r="AO41">
        <v>303.57</v>
      </c>
      <c r="AP41" s="4">
        <v>1537896</v>
      </c>
      <c r="AQ41" s="4">
        <v>7289</v>
      </c>
      <c r="AR41" s="5">
        <v>562.69000000000005</v>
      </c>
      <c r="AS41" t="s">
        <v>1079</v>
      </c>
      <c r="AT41" t="s">
        <v>2055</v>
      </c>
      <c r="AU41" t="s">
        <v>1033</v>
      </c>
      <c r="AW41" t="s">
        <v>71</v>
      </c>
      <c r="AX41" t="str">
        <f t="shared" si="3"/>
        <v>Bronx</v>
      </c>
      <c r="AY41">
        <v>1</v>
      </c>
      <c r="AZ41">
        <v>15</v>
      </c>
      <c r="BA41" t="s">
        <v>2537</v>
      </c>
      <c r="BB41">
        <v>29</v>
      </c>
      <c r="BC41" t="s">
        <v>2557</v>
      </c>
      <c r="BD41">
        <v>84</v>
      </c>
      <c r="BE41" t="s">
        <v>2613</v>
      </c>
      <c r="BF41" s="95">
        <v>8</v>
      </c>
      <c r="BL41" s="63">
        <v>8</v>
      </c>
      <c r="BM41" t="s">
        <v>2239</v>
      </c>
      <c r="BN41" s="68">
        <v>2046009</v>
      </c>
      <c r="BO41" s="68">
        <v>4509597</v>
      </c>
      <c r="BP41" s="68">
        <v>1652128</v>
      </c>
      <c r="BQ41" s="68">
        <v>370201</v>
      </c>
      <c r="BR41">
        <f t="shared" si="4"/>
        <v>3.2692307692307692</v>
      </c>
      <c r="BS41" s="4">
        <v>8577936</v>
      </c>
      <c r="BT41" s="22">
        <f t="shared" si="5"/>
        <v>-1</v>
      </c>
      <c r="BU41" s="68"/>
      <c r="BV41" s="68"/>
      <c r="BW41" s="68"/>
      <c r="BX41" s="68"/>
      <c r="BZ41" s="85">
        <f t="shared" si="16"/>
        <v>0.23851996564208452</v>
      </c>
      <c r="CA41" s="85">
        <f t="shared" si="6"/>
        <v>0.52572052297895433</v>
      </c>
      <c r="CB41" s="85">
        <f t="shared" si="7"/>
        <v>0.19260204319547267</v>
      </c>
      <c r="CC41" s="85">
        <f t="shared" si="8"/>
        <v>4.3157351605327902E-2</v>
      </c>
      <c r="CD41" s="85">
        <f t="shared" si="9"/>
        <v>0.99999988342183943</v>
      </c>
      <c r="CE41" t="s">
        <v>2640</v>
      </c>
      <c r="CF41" s="68">
        <v>2046009</v>
      </c>
      <c r="CG41" s="68">
        <v>4509597</v>
      </c>
      <c r="CH41" s="68">
        <v>1652128</v>
      </c>
      <c r="CI41" s="68">
        <v>370201</v>
      </c>
      <c r="CN41" s="22">
        <f t="shared" si="10"/>
        <v>78692.653846153844</v>
      </c>
      <c r="CO41" s="22">
        <f t="shared" si="17"/>
        <v>173446.03846153847</v>
      </c>
      <c r="CP41" s="22">
        <f t="shared" si="11"/>
        <v>63543.384615384617</v>
      </c>
      <c r="CQ41" s="22">
        <f t="shared" si="18"/>
        <v>14238.5</v>
      </c>
      <c r="CR41" s="85">
        <f t="shared" si="12"/>
        <v>0.23851996564208452</v>
      </c>
      <c r="CS41" s="85">
        <f t="shared" si="13"/>
        <v>0.52572052297895444</v>
      </c>
      <c r="CT41" s="85">
        <f t="shared" si="14"/>
        <v>0.19260204319547267</v>
      </c>
      <c r="CU41" s="85">
        <f t="shared" si="15"/>
        <v>4.3157351605327902E-2</v>
      </c>
    </row>
    <row r="42" spans="1:99" x14ac:dyDescent="0.35">
      <c r="A42" t="s">
        <v>1933</v>
      </c>
      <c r="B42" s="81">
        <v>63123990</v>
      </c>
      <c r="C42" s="81">
        <v>63497261</v>
      </c>
      <c r="D42" s="81">
        <v>100829590</v>
      </c>
      <c r="E42">
        <v>282</v>
      </c>
      <c r="F42" s="10">
        <f t="shared" si="0"/>
        <v>223843.93617021278</v>
      </c>
      <c r="G42" s="10">
        <f t="shared" si="1"/>
        <v>225167.59219858155</v>
      </c>
      <c r="H42" s="10">
        <f t="shared" si="2"/>
        <v>357551.73758865247</v>
      </c>
      <c r="I42" t="s">
        <v>1933</v>
      </c>
      <c r="J42" t="s">
        <v>2483</v>
      </c>
      <c r="K42" t="s">
        <v>2052</v>
      </c>
      <c r="L42">
        <v>230</v>
      </c>
      <c r="M42">
        <v>211</v>
      </c>
      <c r="N42">
        <v>349</v>
      </c>
      <c r="O42">
        <v>326</v>
      </c>
      <c r="P42" t="s">
        <v>2062</v>
      </c>
      <c r="Q42" t="s">
        <v>64</v>
      </c>
      <c r="R42" t="s">
        <v>75</v>
      </c>
      <c r="S42" t="s">
        <v>66</v>
      </c>
      <c r="U42">
        <v>282</v>
      </c>
      <c r="V42">
        <v>282</v>
      </c>
      <c r="W42">
        <v>1366</v>
      </c>
      <c r="X42">
        <v>4.84</v>
      </c>
      <c r="Z42">
        <v>769</v>
      </c>
      <c r="AA42">
        <v>769</v>
      </c>
      <c r="AD42">
        <v>8</v>
      </c>
      <c r="AE42">
        <v>0</v>
      </c>
      <c r="AF42">
        <v>19</v>
      </c>
      <c r="AG42" s="1">
        <v>38780</v>
      </c>
      <c r="AH42" s="2">
        <v>189526</v>
      </c>
      <c r="AI42">
        <v>4.3499999999999899</v>
      </c>
      <c r="AJ42" s="2">
        <v>189526</v>
      </c>
      <c r="AK42">
        <v>4.3499999999999899</v>
      </c>
      <c r="AL42" s="2">
        <v>74343</v>
      </c>
      <c r="AM42" s="2">
        <v>3694403</v>
      </c>
      <c r="AN42" s="3">
        <v>0.39229999999999998</v>
      </c>
      <c r="AO42">
        <v>176.78</v>
      </c>
      <c r="AP42" s="4">
        <v>10758956</v>
      </c>
      <c r="AQ42" s="4">
        <v>7853</v>
      </c>
      <c r="AR42" s="5">
        <v>501.31</v>
      </c>
      <c r="AS42" t="s">
        <v>2056</v>
      </c>
      <c r="AT42" t="s">
        <v>1006</v>
      </c>
      <c r="AU42" t="s">
        <v>997</v>
      </c>
      <c r="AV42" t="s">
        <v>2055</v>
      </c>
      <c r="AW42" t="s">
        <v>71</v>
      </c>
      <c r="AX42" t="str">
        <f t="shared" si="3"/>
        <v>Bronx</v>
      </c>
      <c r="AY42">
        <v>1</v>
      </c>
      <c r="AZ42">
        <v>15</v>
      </c>
      <c r="BA42" t="s">
        <v>2537</v>
      </c>
      <c r="BB42">
        <v>29</v>
      </c>
      <c r="BC42" t="s">
        <v>2557</v>
      </c>
      <c r="BD42">
        <v>84</v>
      </c>
      <c r="BE42" t="s">
        <v>2613</v>
      </c>
      <c r="BF42" s="95">
        <v>8</v>
      </c>
      <c r="BL42" s="63">
        <v>45</v>
      </c>
      <c r="BM42" t="s">
        <v>2239</v>
      </c>
      <c r="BN42" s="68">
        <v>22544253</v>
      </c>
      <c r="BO42" s="68">
        <v>32312682</v>
      </c>
      <c r="BP42" s="68">
        <v>6154969</v>
      </c>
      <c r="BQ42" s="68">
        <v>2485356</v>
      </c>
      <c r="BR42">
        <f t="shared" si="4"/>
        <v>2.726950354609929</v>
      </c>
      <c r="BS42" s="4">
        <v>63497261</v>
      </c>
      <c r="BT42" s="22">
        <f t="shared" si="5"/>
        <v>-1</v>
      </c>
      <c r="BU42" s="68"/>
      <c r="BV42" s="68"/>
      <c r="BW42" s="68"/>
      <c r="BX42" s="68"/>
      <c r="BZ42" s="85">
        <f t="shared" si="16"/>
        <v>0.35504292067023174</v>
      </c>
      <c r="CA42" s="85">
        <f t="shared" si="6"/>
        <v>0.50888308394908566</v>
      </c>
      <c r="CB42" s="85">
        <f t="shared" si="7"/>
        <v>9.6932826756102125E-2</v>
      </c>
      <c r="CC42" s="85">
        <f t="shared" si="8"/>
        <v>3.9141152875869716E-2</v>
      </c>
      <c r="CD42" s="85">
        <f t="shared" si="9"/>
        <v>0.99999998425128922</v>
      </c>
      <c r="CE42" t="s">
        <v>2640</v>
      </c>
      <c r="CF42" s="68">
        <v>22544253</v>
      </c>
      <c r="CG42" s="68">
        <v>32312682</v>
      </c>
      <c r="CH42" s="68">
        <v>6154969</v>
      </c>
      <c r="CI42" s="68">
        <v>2485356</v>
      </c>
      <c r="CN42" s="22">
        <f t="shared" si="10"/>
        <v>79944.159574468082</v>
      </c>
      <c r="CO42" s="22">
        <f t="shared" si="17"/>
        <v>114583.97872340426</v>
      </c>
      <c r="CP42" s="22">
        <f t="shared" si="11"/>
        <v>21826.131205673759</v>
      </c>
      <c r="CQ42" s="22">
        <f t="shared" si="18"/>
        <v>8813.3191489361707</v>
      </c>
      <c r="CR42" s="85">
        <f t="shared" si="12"/>
        <v>0.35504292067023174</v>
      </c>
      <c r="CS42" s="85">
        <f t="shared" si="13"/>
        <v>0.50888308394908566</v>
      </c>
      <c r="CT42" s="85">
        <f t="shared" si="14"/>
        <v>9.6932826756102125E-2</v>
      </c>
      <c r="CU42" s="85">
        <f t="shared" si="15"/>
        <v>3.9141152875869722E-2</v>
      </c>
    </row>
    <row r="43" spans="1:99" x14ac:dyDescent="0.35">
      <c r="A43" t="s">
        <v>1935</v>
      </c>
      <c r="B43" s="81">
        <v>26388058</v>
      </c>
      <c r="C43" s="81">
        <v>27049611</v>
      </c>
      <c r="D43" s="81">
        <v>36521676</v>
      </c>
      <c r="E43">
        <v>100</v>
      </c>
      <c r="F43" s="10">
        <f t="shared" si="0"/>
        <v>263880.58</v>
      </c>
      <c r="G43" s="10">
        <f t="shared" si="1"/>
        <v>270496.11</v>
      </c>
      <c r="H43" s="10">
        <f t="shared" si="2"/>
        <v>365216.76</v>
      </c>
      <c r="I43" t="s">
        <v>1935</v>
      </c>
      <c r="J43" t="s">
        <v>2331</v>
      </c>
      <c r="K43" t="s">
        <v>2052</v>
      </c>
      <c r="L43">
        <v>231</v>
      </c>
      <c r="M43">
        <v>211</v>
      </c>
      <c r="N43">
        <v>350</v>
      </c>
      <c r="O43">
        <v>326</v>
      </c>
      <c r="P43" t="s">
        <v>2063</v>
      </c>
      <c r="Q43" t="s">
        <v>64</v>
      </c>
      <c r="R43" t="s">
        <v>75</v>
      </c>
      <c r="S43" t="s">
        <v>84</v>
      </c>
      <c r="U43">
        <v>100</v>
      </c>
      <c r="V43">
        <v>100</v>
      </c>
      <c r="W43">
        <v>484</v>
      </c>
      <c r="X43">
        <v>4.84</v>
      </c>
      <c r="Z43">
        <v>317</v>
      </c>
      <c r="AA43">
        <v>317</v>
      </c>
      <c r="AD43">
        <v>6</v>
      </c>
      <c r="AE43">
        <v>0</v>
      </c>
      <c r="AF43">
        <v>6</v>
      </c>
      <c r="AG43" s="7">
        <v>43591</v>
      </c>
      <c r="AH43" s="2">
        <v>45308</v>
      </c>
      <c r="AI43">
        <v>1.04</v>
      </c>
      <c r="AJ43" s="2">
        <v>45308</v>
      </c>
      <c r="AK43">
        <v>1.04</v>
      </c>
      <c r="AL43" s="2">
        <v>30557</v>
      </c>
      <c r="AM43" s="2">
        <v>2021785</v>
      </c>
      <c r="AN43" s="3">
        <v>0.6744</v>
      </c>
      <c r="AO43">
        <v>304.81</v>
      </c>
      <c r="AP43" s="4">
        <v>5877679</v>
      </c>
      <c r="AQ43" s="4">
        <v>7916</v>
      </c>
      <c r="AR43" s="5">
        <v>486.35</v>
      </c>
      <c r="AS43" t="s">
        <v>2056</v>
      </c>
      <c r="AT43" t="s">
        <v>1006</v>
      </c>
      <c r="AU43" t="s">
        <v>997</v>
      </c>
      <c r="AV43" t="s">
        <v>2055</v>
      </c>
      <c r="AW43" t="s">
        <v>71</v>
      </c>
      <c r="AX43" t="str">
        <f t="shared" si="3"/>
        <v>Bronx</v>
      </c>
      <c r="AY43">
        <v>1</v>
      </c>
      <c r="AZ43">
        <v>15</v>
      </c>
      <c r="BA43" t="s">
        <v>2537</v>
      </c>
      <c r="BB43">
        <v>29</v>
      </c>
      <c r="BC43" t="s">
        <v>2557</v>
      </c>
      <c r="BD43">
        <v>84</v>
      </c>
      <c r="BE43" t="s">
        <v>2613</v>
      </c>
      <c r="BF43" s="95">
        <v>8</v>
      </c>
      <c r="BL43" s="63">
        <v>18</v>
      </c>
      <c r="BM43" t="s">
        <v>2239</v>
      </c>
      <c r="BN43" s="68">
        <v>7694479</v>
      </c>
      <c r="BO43" s="68">
        <v>15953139</v>
      </c>
      <c r="BP43" s="68">
        <v>2932485</v>
      </c>
      <c r="BQ43" s="68">
        <v>469507</v>
      </c>
      <c r="BR43">
        <f t="shared" si="4"/>
        <v>3.17</v>
      </c>
      <c r="BS43" s="4">
        <v>27049611</v>
      </c>
      <c r="BT43" s="22">
        <f t="shared" si="5"/>
        <v>-1</v>
      </c>
      <c r="BU43" s="68"/>
      <c r="BV43" s="68"/>
      <c r="BW43" s="68"/>
      <c r="BX43" s="68"/>
      <c r="BZ43" s="85">
        <f t="shared" si="16"/>
        <v>0.28445802788069668</v>
      </c>
      <c r="CA43" s="85">
        <f t="shared" si="6"/>
        <v>0.58977332428181684</v>
      </c>
      <c r="CB43" s="85">
        <f t="shared" si="7"/>
        <v>0.10841135571228733</v>
      </c>
      <c r="CC43" s="85">
        <f t="shared" si="8"/>
        <v>1.7357255156090785E-2</v>
      </c>
      <c r="CD43" s="85">
        <f t="shared" si="9"/>
        <v>0.99999996303089167</v>
      </c>
      <c r="CE43" t="s">
        <v>2640</v>
      </c>
      <c r="CF43" s="68">
        <v>7694479</v>
      </c>
      <c r="CG43" s="68">
        <v>15953139</v>
      </c>
      <c r="CH43" s="68">
        <v>2932485</v>
      </c>
      <c r="CI43" s="68">
        <v>469507</v>
      </c>
      <c r="CN43" s="22">
        <f t="shared" si="10"/>
        <v>76944.789999999994</v>
      </c>
      <c r="CO43" s="22">
        <f t="shared" si="17"/>
        <v>159531.39000000001</v>
      </c>
      <c r="CP43" s="22">
        <f t="shared" si="11"/>
        <v>29324.85</v>
      </c>
      <c r="CQ43" s="22">
        <f t="shared" si="18"/>
        <v>4695.07</v>
      </c>
      <c r="CR43" s="85">
        <f t="shared" si="12"/>
        <v>0.28445802788069668</v>
      </c>
      <c r="CS43" s="85">
        <f t="shared" si="13"/>
        <v>0.58977332428181695</v>
      </c>
      <c r="CT43" s="85">
        <f t="shared" si="14"/>
        <v>0.10841135571228733</v>
      </c>
      <c r="CU43" s="85">
        <f t="shared" si="15"/>
        <v>1.7357255156090785E-2</v>
      </c>
    </row>
    <row r="44" spans="1:99" x14ac:dyDescent="0.35">
      <c r="A44" t="s">
        <v>1936</v>
      </c>
      <c r="B44" s="81">
        <v>28690747</v>
      </c>
      <c r="C44" s="81">
        <v>30241178</v>
      </c>
      <c r="D44" s="81">
        <v>65778274</v>
      </c>
      <c r="E44">
        <v>155</v>
      </c>
      <c r="F44" s="10">
        <f t="shared" si="0"/>
        <v>185101.59354838709</v>
      </c>
      <c r="G44" s="10">
        <f t="shared" si="1"/>
        <v>195104.3741935484</v>
      </c>
      <c r="H44" s="10">
        <f t="shared" si="2"/>
        <v>424375.96129032259</v>
      </c>
      <c r="I44" t="s">
        <v>1936</v>
      </c>
      <c r="J44" t="s">
        <v>2484</v>
      </c>
      <c r="K44" t="s">
        <v>2052</v>
      </c>
      <c r="L44">
        <v>285</v>
      </c>
      <c r="M44">
        <v>211</v>
      </c>
      <c r="N44">
        <v>545</v>
      </c>
      <c r="O44">
        <v>545</v>
      </c>
      <c r="P44" t="s">
        <v>2064</v>
      </c>
      <c r="Q44" t="s">
        <v>64</v>
      </c>
      <c r="R44" t="s">
        <v>65</v>
      </c>
      <c r="S44" t="s">
        <v>84</v>
      </c>
      <c r="U44">
        <v>155</v>
      </c>
      <c r="V44">
        <v>155</v>
      </c>
      <c r="W44">
        <v>726.5</v>
      </c>
      <c r="X44">
        <v>4.6900000000000004</v>
      </c>
      <c r="Z44">
        <v>379</v>
      </c>
      <c r="AA44">
        <v>379</v>
      </c>
      <c r="AD44">
        <v>3</v>
      </c>
      <c r="AE44">
        <v>2</v>
      </c>
      <c r="AF44">
        <v>5</v>
      </c>
      <c r="AG44" s="7">
        <v>43591</v>
      </c>
      <c r="AH44" s="2">
        <v>56604</v>
      </c>
      <c r="AI44">
        <v>1.3</v>
      </c>
      <c r="AJ44" s="2">
        <v>56604</v>
      </c>
      <c r="AK44">
        <v>1.3</v>
      </c>
      <c r="AL44" s="2">
        <v>18582</v>
      </c>
      <c r="AM44" s="2">
        <v>993708</v>
      </c>
      <c r="AN44" s="3">
        <v>0.32829999999999998</v>
      </c>
      <c r="AO44">
        <v>291.54000000000002</v>
      </c>
      <c r="AP44" s="4">
        <v>10480359</v>
      </c>
      <c r="AQ44" s="4">
        <v>14337</v>
      </c>
      <c r="AR44" s="5">
        <v>516.12</v>
      </c>
      <c r="AS44" t="s">
        <v>1006</v>
      </c>
      <c r="AT44" t="s">
        <v>2060</v>
      </c>
      <c r="AU44" t="s">
        <v>2055</v>
      </c>
      <c r="AV44" t="s">
        <v>997</v>
      </c>
      <c r="AW44" t="s">
        <v>71</v>
      </c>
      <c r="AX44" t="str">
        <f t="shared" si="3"/>
        <v>Bronx</v>
      </c>
      <c r="AY44">
        <v>1</v>
      </c>
      <c r="AZ44">
        <v>15</v>
      </c>
      <c r="BA44" t="s">
        <v>2537</v>
      </c>
      <c r="BB44">
        <v>29</v>
      </c>
      <c r="BC44" t="s">
        <v>2557</v>
      </c>
      <c r="BD44">
        <v>84</v>
      </c>
      <c r="BE44" t="s">
        <v>2613</v>
      </c>
      <c r="BF44" s="95">
        <v>8</v>
      </c>
      <c r="BL44" s="63">
        <v>103</v>
      </c>
      <c r="BM44" t="s">
        <v>2239</v>
      </c>
      <c r="BN44" s="68">
        <v>12713933</v>
      </c>
      <c r="BO44" s="68">
        <v>12696090</v>
      </c>
      <c r="BP44" s="68">
        <v>4198074</v>
      </c>
      <c r="BQ44" s="68">
        <v>633081</v>
      </c>
      <c r="BR44">
        <f t="shared" si="4"/>
        <v>2.4451612903225808</v>
      </c>
      <c r="BS44" s="4">
        <v>30241178</v>
      </c>
      <c r="BT44" s="22">
        <f t="shared" si="5"/>
        <v>0</v>
      </c>
      <c r="BU44" s="68"/>
      <c r="BV44" s="68"/>
      <c r="BW44" s="68"/>
      <c r="BX44" s="68"/>
      <c r="BZ44" s="85">
        <f t="shared" si="16"/>
        <v>0.42041791493704378</v>
      </c>
      <c r="CA44" s="85">
        <f t="shared" si="6"/>
        <v>0.41982789162512124</v>
      </c>
      <c r="CB44" s="85">
        <f t="shared" si="7"/>
        <v>0.13881979068407985</v>
      </c>
      <c r="CC44" s="85">
        <f t="shared" si="8"/>
        <v>2.093440275375516E-2</v>
      </c>
      <c r="CD44" s="85">
        <f t="shared" si="9"/>
        <v>0.99999999999999989</v>
      </c>
      <c r="CE44" t="s">
        <v>2640</v>
      </c>
      <c r="CF44" s="68">
        <v>12713933</v>
      </c>
      <c r="CG44" s="68">
        <v>12696090</v>
      </c>
      <c r="CH44" s="68">
        <v>4198074</v>
      </c>
      <c r="CI44" s="68">
        <v>633081</v>
      </c>
      <c r="CN44" s="22">
        <f t="shared" si="10"/>
        <v>82025.374193548385</v>
      </c>
      <c r="CO44" s="22">
        <f t="shared" si="17"/>
        <v>81910.258064516136</v>
      </c>
      <c r="CP44" s="22">
        <f t="shared" si="11"/>
        <v>27084.348387096776</v>
      </c>
      <c r="CQ44" s="22">
        <f t="shared" si="18"/>
        <v>4084.3935483870969</v>
      </c>
      <c r="CR44" s="85">
        <f t="shared" si="12"/>
        <v>0.42041791493704372</v>
      </c>
      <c r="CS44" s="85">
        <f t="shared" si="13"/>
        <v>0.41982789162512124</v>
      </c>
      <c r="CT44" s="85">
        <f t="shared" si="14"/>
        <v>0.13881979068407982</v>
      </c>
      <c r="CU44" s="85">
        <f t="shared" si="15"/>
        <v>2.093440275375516E-2</v>
      </c>
    </row>
    <row r="45" spans="1:99" x14ac:dyDescent="0.35">
      <c r="A45" t="s">
        <v>277</v>
      </c>
      <c r="B45" s="81">
        <v>23057276</v>
      </c>
      <c r="C45" s="81">
        <v>23280828</v>
      </c>
      <c r="D45" s="81">
        <v>42461102</v>
      </c>
      <c r="E45">
        <v>210</v>
      </c>
      <c r="F45" s="10">
        <f t="shared" si="0"/>
        <v>109796.55238095239</v>
      </c>
      <c r="G45" s="10">
        <f t="shared" si="1"/>
        <v>110861.08571428571</v>
      </c>
      <c r="H45" s="10">
        <f t="shared" si="2"/>
        <v>202195.7238095238</v>
      </c>
      <c r="I45" t="s">
        <v>277</v>
      </c>
      <c r="J45" t="s">
        <v>2332</v>
      </c>
      <c r="K45" t="s">
        <v>207</v>
      </c>
      <c r="L45">
        <v>160</v>
      </c>
      <c r="M45">
        <v>3</v>
      </c>
      <c r="N45">
        <v>271</v>
      </c>
      <c r="O45">
        <v>271</v>
      </c>
      <c r="P45" t="s">
        <v>278</v>
      </c>
      <c r="Q45" t="s">
        <v>64</v>
      </c>
      <c r="R45" t="s">
        <v>65</v>
      </c>
      <c r="S45" t="s">
        <v>235</v>
      </c>
      <c r="U45">
        <v>210</v>
      </c>
      <c r="V45">
        <v>210</v>
      </c>
      <c r="W45">
        <v>735</v>
      </c>
      <c r="X45">
        <v>3.5</v>
      </c>
      <c r="Z45">
        <v>260</v>
      </c>
      <c r="AA45">
        <v>260</v>
      </c>
      <c r="AB45">
        <v>185</v>
      </c>
      <c r="AC45">
        <v>0.88500000000000001</v>
      </c>
      <c r="AD45">
        <v>1</v>
      </c>
      <c r="AE45">
        <v>0</v>
      </c>
      <c r="AF45">
        <v>1</v>
      </c>
      <c r="AG45">
        <v>22</v>
      </c>
      <c r="AH45" s="2">
        <v>63546</v>
      </c>
      <c r="AI45">
        <v>1.46</v>
      </c>
      <c r="AJ45" s="2">
        <v>63546</v>
      </c>
      <c r="AK45">
        <v>1.46</v>
      </c>
      <c r="AL45" s="2">
        <v>7751</v>
      </c>
      <c r="AM45" s="2">
        <v>1393115</v>
      </c>
      <c r="AN45" s="3">
        <v>0.122</v>
      </c>
      <c r="AO45">
        <v>178</v>
      </c>
      <c r="AP45" s="4">
        <v>3785397</v>
      </c>
      <c r="AQ45" s="4">
        <v>5007</v>
      </c>
      <c r="AR45" s="4">
        <v>337</v>
      </c>
      <c r="AS45" t="s">
        <v>279</v>
      </c>
      <c r="AT45" t="s">
        <v>92</v>
      </c>
      <c r="AU45" t="s">
        <v>105</v>
      </c>
      <c r="AW45" t="s">
        <v>95</v>
      </c>
      <c r="AX45" t="str">
        <f t="shared" si="3"/>
        <v>Manhattan</v>
      </c>
      <c r="AY45">
        <v>12</v>
      </c>
      <c r="AZ45">
        <v>13</v>
      </c>
      <c r="BA45" t="s">
        <v>2535</v>
      </c>
      <c r="BB45">
        <v>30</v>
      </c>
      <c r="BC45" t="s">
        <v>2558</v>
      </c>
      <c r="BD45">
        <v>71</v>
      </c>
      <c r="BE45" t="s">
        <v>2602</v>
      </c>
      <c r="BF45" s="95">
        <v>7</v>
      </c>
      <c r="BG45" s="1">
        <v>24562</v>
      </c>
      <c r="BI45" t="s">
        <v>236</v>
      </c>
      <c r="BL45" s="63">
        <v>309</v>
      </c>
      <c r="BM45" t="s">
        <v>2238</v>
      </c>
      <c r="BN45" s="68">
        <v>11340131</v>
      </c>
      <c r="BO45" s="68">
        <v>8895605</v>
      </c>
      <c r="BP45" s="68">
        <v>1880954</v>
      </c>
      <c r="BQ45" s="68">
        <v>1164139</v>
      </c>
      <c r="BR45">
        <f t="shared" si="4"/>
        <v>1.2380952380952381</v>
      </c>
      <c r="BS45" s="4">
        <v>23280828</v>
      </c>
      <c r="BT45" s="22">
        <f t="shared" si="5"/>
        <v>1</v>
      </c>
      <c r="BU45" s="68"/>
      <c r="BV45" s="68"/>
      <c r="BW45" s="68"/>
      <c r="BX45" s="68"/>
      <c r="BZ45" s="85">
        <f t="shared" si="16"/>
        <v>0.48710170445827788</v>
      </c>
      <c r="CA45" s="85">
        <f t="shared" si="6"/>
        <v>0.38210002668289977</v>
      </c>
      <c r="CB45" s="85">
        <f t="shared" si="7"/>
        <v>8.0794119521865798E-2</v>
      </c>
      <c r="CC45" s="85">
        <f t="shared" si="8"/>
        <v>5.0004192290755298E-2</v>
      </c>
      <c r="CD45" s="85">
        <f t="shared" si="9"/>
        <v>1.0000000429537987</v>
      </c>
      <c r="CE45" t="s">
        <v>2640</v>
      </c>
      <c r="CF45" s="68">
        <v>11340131</v>
      </c>
      <c r="CG45" s="68">
        <v>8895605</v>
      </c>
      <c r="CH45" s="68">
        <v>1880954</v>
      </c>
      <c r="CI45" s="68">
        <v>1164139</v>
      </c>
      <c r="CN45" s="22">
        <f t="shared" si="10"/>
        <v>54000.623809523808</v>
      </c>
      <c r="CO45" s="22">
        <f t="shared" si="17"/>
        <v>42360.023809523809</v>
      </c>
      <c r="CP45" s="22">
        <f t="shared" si="11"/>
        <v>8956.9238095238088</v>
      </c>
      <c r="CQ45" s="22">
        <f t="shared" si="18"/>
        <v>5543.5190476190473</v>
      </c>
      <c r="CR45" s="85">
        <f t="shared" si="12"/>
        <v>0.48710170445827783</v>
      </c>
      <c r="CS45" s="85">
        <f t="shared" si="13"/>
        <v>0.38210002668289977</v>
      </c>
      <c r="CT45" s="85">
        <f t="shared" si="14"/>
        <v>8.0794119521865798E-2</v>
      </c>
      <c r="CU45" s="85">
        <f t="shared" si="15"/>
        <v>5.0004192290755291E-2</v>
      </c>
    </row>
    <row r="46" spans="1:99" x14ac:dyDescent="0.35">
      <c r="A46" t="s">
        <v>280</v>
      </c>
      <c r="B46" s="81">
        <v>56574616</v>
      </c>
      <c r="C46" s="81">
        <v>76829639</v>
      </c>
      <c r="D46" s="81">
        <v>108435692</v>
      </c>
      <c r="E46">
        <v>400</v>
      </c>
      <c r="F46" s="10">
        <f t="shared" si="0"/>
        <v>141436.54</v>
      </c>
      <c r="G46" s="10">
        <f t="shared" si="1"/>
        <v>192074.0975</v>
      </c>
      <c r="H46" s="10">
        <f t="shared" si="2"/>
        <v>271089.23</v>
      </c>
      <c r="I46" t="s">
        <v>280</v>
      </c>
      <c r="J46" t="s">
        <v>2697</v>
      </c>
      <c r="K46" t="s">
        <v>281</v>
      </c>
      <c r="L46">
        <v>54</v>
      </c>
      <c r="M46">
        <v>186</v>
      </c>
      <c r="N46">
        <v>519</v>
      </c>
      <c r="O46">
        <v>519</v>
      </c>
      <c r="P46" t="s">
        <v>282</v>
      </c>
      <c r="Q46" t="s">
        <v>64</v>
      </c>
      <c r="R46" t="s">
        <v>65</v>
      </c>
      <c r="S46" t="s">
        <v>66</v>
      </c>
      <c r="U46">
        <v>399</v>
      </c>
      <c r="V46">
        <v>400</v>
      </c>
      <c r="W46" s="6">
        <v>1850.5</v>
      </c>
      <c r="X46">
        <v>4.6399999999999997</v>
      </c>
      <c r="Z46">
        <v>863</v>
      </c>
      <c r="AA46">
        <v>863</v>
      </c>
      <c r="AB46">
        <v>167</v>
      </c>
      <c r="AC46">
        <v>0.42299999999999999</v>
      </c>
      <c r="AD46">
        <v>5</v>
      </c>
      <c r="AE46">
        <v>0</v>
      </c>
      <c r="AF46">
        <v>5</v>
      </c>
      <c r="AG46">
        <v>10</v>
      </c>
      <c r="AH46" s="2">
        <v>269800</v>
      </c>
      <c r="AI46">
        <v>6.19</v>
      </c>
      <c r="AJ46" s="2">
        <v>245785</v>
      </c>
      <c r="AK46">
        <v>5.64</v>
      </c>
      <c r="AL46" s="2">
        <v>43237</v>
      </c>
      <c r="AM46" s="2">
        <v>3668503</v>
      </c>
      <c r="AN46" s="3">
        <v>0.1603</v>
      </c>
      <c r="AO46">
        <v>139</v>
      </c>
      <c r="AP46" s="4">
        <v>5925000</v>
      </c>
      <c r="AQ46" s="4">
        <v>3205</v>
      </c>
      <c r="AR46" s="4">
        <v>585</v>
      </c>
      <c r="AS46" t="s">
        <v>283</v>
      </c>
      <c r="AT46" t="s">
        <v>284</v>
      </c>
      <c r="AU46" t="s">
        <v>285</v>
      </c>
      <c r="AV46" t="s">
        <v>221</v>
      </c>
      <c r="AW46" t="s">
        <v>198</v>
      </c>
      <c r="AX46" t="str">
        <f t="shared" si="3"/>
        <v>Queens</v>
      </c>
      <c r="AY46">
        <v>7</v>
      </c>
      <c r="AZ46">
        <v>6</v>
      </c>
      <c r="BA46" t="s">
        <v>2528</v>
      </c>
      <c r="BB46">
        <v>11</v>
      </c>
      <c r="BC46" t="s">
        <v>2542</v>
      </c>
      <c r="BD46">
        <v>40</v>
      </c>
      <c r="BE46" t="s">
        <v>2579</v>
      </c>
      <c r="BF46" s="95">
        <v>20</v>
      </c>
      <c r="BG46" s="1">
        <v>19122</v>
      </c>
      <c r="BH46" t="s">
        <v>199</v>
      </c>
      <c r="BL46" s="63">
        <v>111</v>
      </c>
      <c r="BM46" t="s">
        <v>2251</v>
      </c>
      <c r="BN46" s="68">
        <v>28497055</v>
      </c>
      <c r="BO46" s="68">
        <v>25341676</v>
      </c>
      <c r="BP46" s="68">
        <v>17014390</v>
      </c>
      <c r="BQ46" s="68">
        <v>5976519</v>
      </c>
      <c r="BR46">
        <f t="shared" si="4"/>
        <v>2.1575000000000002</v>
      </c>
      <c r="BS46" s="4">
        <v>76829639</v>
      </c>
      <c r="BT46" s="22">
        <f t="shared" si="5"/>
        <v>1</v>
      </c>
      <c r="BU46" s="68"/>
      <c r="BV46" s="68"/>
      <c r="BW46" s="68"/>
      <c r="BX46" s="68"/>
      <c r="BZ46" s="85">
        <f t="shared" si="16"/>
        <v>0.37091225952525952</v>
      </c>
      <c r="CA46" s="85">
        <f t="shared" si="6"/>
        <v>0.32984244530942025</v>
      </c>
      <c r="CB46" s="85">
        <f t="shared" si="7"/>
        <v>0.22145607113942056</v>
      </c>
      <c r="CC46" s="85">
        <f t="shared" si="8"/>
        <v>7.778923704170991E-2</v>
      </c>
      <c r="CD46" s="85">
        <f t="shared" si="9"/>
        <v>1.0000000130158102</v>
      </c>
      <c r="CE46" t="s">
        <v>2640</v>
      </c>
      <c r="CF46" s="68">
        <v>28497055</v>
      </c>
      <c r="CG46" s="68">
        <v>25341676</v>
      </c>
      <c r="CH46" s="68">
        <v>17014390</v>
      </c>
      <c r="CI46" s="68">
        <v>5976519</v>
      </c>
      <c r="CN46" s="22">
        <f t="shared" si="10"/>
        <v>71242.637499999997</v>
      </c>
      <c r="CO46" s="22">
        <f t="shared" si="17"/>
        <v>63354.19</v>
      </c>
      <c r="CP46" s="22">
        <f t="shared" si="11"/>
        <v>42535.974999999999</v>
      </c>
      <c r="CQ46" s="22">
        <f t="shared" si="18"/>
        <v>14941.297500000001</v>
      </c>
      <c r="CR46" s="85">
        <f t="shared" si="12"/>
        <v>0.37091225952525947</v>
      </c>
      <c r="CS46" s="85">
        <f t="shared" si="13"/>
        <v>0.32984244530942025</v>
      </c>
      <c r="CT46" s="85">
        <f t="shared" si="14"/>
        <v>0.22145607113942054</v>
      </c>
      <c r="CU46" s="85">
        <f t="shared" si="15"/>
        <v>7.778923704170991E-2</v>
      </c>
    </row>
    <row r="47" spans="1:99" x14ac:dyDescent="0.35">
      <c r="A47" t="s">
        <v>286</v>
      </c>
      <c r="B47" s="81">
        <v>113880293</v>
      </c>
      <c r="C47" s="81">
        <v>116003226</v>
      </c>
      <c r="D47" s="81">
        <v>170844060</v>
      </c>
      <c r="E47">
        <v>509</v>
      </c>
      <c r="F47" s="10">
        <f t="shared" si="0"/>
        <v>223733.38506876229</v>
      </c>
      <c r="G47" s="10">
        <f t="shared" si="1"/>
        <v>227904.1768172888</v>
      </c>
      <c r="H47" s="10">
        <f t="shared" si="2"/>
        <v>335646.48330058937</v>
      </c>
      <c r="I47" t="s">
        <v>286</v>
      </c>
      <c r="J47" t="s">
        <v>2333</v>
      </c>
      <c r="K47" t="s">
        <v>287</v>
      </c>
      <c r="L47">
        <v>243</v>
      </c>
      <c r="M47">
        <v>243</v>
      </c>
      <c r="N47">
        <v>353</v>
      </c>
      <c r="O47">
        <v>353</v>
      </c>
      <c r="P47" t="s">
        <v>288</v>
      </c>
      <c r="Q47" t="s">
        <v>64</v>
      </c>
      <c r="R47" t="s">
        <v>75</v>
      </c>
      <c r="S47" t="s">
        <v>66</v>
      </c>
      <c r="U47">
        <v>509</v>
      </c>
      <c r="V47">
        <v>509</v>
      </c>
      <c r="W47" s="6">
        <v>2359.5</v>
      </c>
      <c r="X47">
        <v>4.6399999999999997</v>
      </c>
      <c r="Z47" s="2">
        <v>1123</v>
      </c>
      <c r="AA47" s="2">
        <v>1123</v>
      </c>
      <c r="AB47">
        <v>270</v>
      </c>
      <c r="AC47">
        <v>0.53900000000000003</v>
      </c>
      <c r="AD47">
        <v>8</v>
      </c>
      <c r="AE47">
        <v>2</v>
      </c>
      <c r="AF47">
        <v>10</v>
      </c>
      <c r="AG47">
        <v>7</v>
      </c>
      <c r="AH47" s="2">
        <v>250875</v>
      </c>
      <c r="AI47">
        <v>5.76</v>
      </c>
      <c r="AJ47" s="2">
        <v>250875</v>
      </c>
      <c r="AK47">
        <v>5.76</v>
      </c>
      <c r="AL47" s="2">
        <v>96902</v>
      </c>
      <c r="AM47" s="2">
        <v>4544080</v>
      </c>
      <c r="AN47" s="3">
        <v>0.38629999999999998</v>
      </c>
      <c r="AO47">
        <v>195</v>
      </c>
      <c r="AP47" s="4">
        <v>15625047</v>
      </c>
      <c r="AQ47" s="4">
        <v>6556</v>
      </c>
      <c r="AR47" s="4">
        <v>539</v>
      </c>
      <c r="AS47" t="s">
        <v>289</v>
      </c>
      <c r="AT47" t="s">
        <v>290</v>
      </c>
      <c r="AU47" t="s">
        <v>291</v>
      </c>
      <c r="AV47" t="s">
        <v>292</v>
      </c>
      <c r="AW47" t="s">
        <v>80</v>
      </c>
      <c r="AX47" t="str">
        <f t="shared" si="3"/>
        <v>Brooklyn</v>
      </c>
      <c r="AY47">
        <v>1</v>
      </c>
      <c r="AZ47">
        <v>7</v>
      </c>
      <c r="BA47" t="s">
        <v>2529</v>
      </c>
      <c r="BB47">
        <v>18</v>
      </c>
      <c r="BC47" t="s">
        <v>2547</v>
      </c>
      <c r="BD47">
        <v>53</v>
      </c>
      <c r="BE47" t="s">
        <v>2586</v>
      </c>
      <c r="BF47" s="95">
        <v>34</v>
      </c>
      <c r="BG47" s="1">
        <v>27453</v>
      </c>
      <c r="BI47" t="s">
        <v>186</v>
      </c>
      <c r="BL47" s="63">
        <v>41</v>
      </c>
      <c r="BM47" t="s">
        <v>2260</v>
      </c>
      <c r="BN47" s="68">
        <v>40052012</v>
      </c>
      <c r="BO47" s="68">
        <v>35040017</v>
      </c>
      <c r="BP47" s="68">
        <v>36569973</v>
      </c>
      <c r="BQ47" s="68">
        <v>4341224</v>
      </c>
      <c r="BR47">
        <f t="shared" si="4"/>
        <v>2.2062868369351669</v>
      </c>
      <c r="BS47" s="4">
        <v>116003226</v>
      </c>
      <c r="BT47" s="22">
        <f t="shared" si="5"/>
        <v>0</v>
      </c>
      <c r="BU47" s="68"/>
      <c r="BV47" s="68"/>
      <c r="BW47" s="68"/>
      <c r="BX47" s="68"/>
      <c r="BZ47" s="85">
        <f t="shared" si="16"/>
        <v>0.34526636354061396</v>
      </c>
      <c r="CA47" s="85">
        <f t="shared" si="6"/>
        <v>0.30206071165641546</v>
      </c>
      <c r="CB47" s="85">
        <f t="shared" si="7"/>
        <v>0.31524962073037521</v>
      </c>
      <c r="CC47" s="85">
        <f t="shared" si="8"/>
        <v>3.7423304072595358E-2</v>
      </c>
      <c r="CD47" s="85">
        <f t="shared" si="9"/>
        <v>1</v>
      </c>
      <c r="CE47" t="s">
        <v>2640</v>
      </c>
      <c r="CF47" s="68">
        <v>40052012</v>
      </c>
      <c r="CG47" s="68">
        <v>35040017</v>
      </c>
      <c r="CH47" s="68">
        <v>36569973</v>
      </c>
      <c r="CI47" s="68">
        <v>4341224</v>
      </c>
      <c r="CN47" s="22">
        <f t="shared" si="10"/>
        <v>78687.646365422392</v>
      </c>
      <c r="CO47" s="22">
        <f t="shared" si="17"/>
        <v>68840.897838899808</v>
      </c>
      <c r="CP47" s="22">
        <f t="shared" si="11"/>
        <v>71846.705304518662</v>
      </c>
      <c r="CQ47" s="22">
        <f t="shared" si="18"/>
        <v>8528.9273084479373</v>
      </c>
      <c r="CR47" s="85">
        <f t="shared" si="12"/>
        <v>0.34526636354061391</v>
      </c>
      <c r="CS47" s="85">
        <f t="shared" si="13"/>
        <v>0.30206071165641551</v>
      </c>
      <c r="CT47" s="85">
        <f t="shared" si="14"/>
        <v>0.31524962073037521</v>
      </c>
      <c r="CU47" s="85">
        <f t="shared" si="15"/>
        <v>3.7423304072595365E-2</v>
      </c>
    </row>
    <row r="48" spans="1:99" x14ac:dyDescent="0.35">
      <c r="A48" t="s">
        <v>293</v>
      </c>
      <c r="B48" s="81">
        <v>91861720</v>
      </c>
      <c r="C48" s="81">
        <v>110592575</v>
      </c>
      <c r="D48" s="81">
        <v>153392957</v>
      </c>
      <c r="E48">
        <v>425</v>
      </c>
      <c r="F48" s="10">
        <f t="shared" si="0"/>
        <v>216145.22352941177</v>
      </c>
      <c r="G48" s="10">
        <f t="shared" si="1"/>
        <v>260217.82352941178</v>
      </c>
      <c r="H48" s="10">
        <f t="shared" si="2"/>
        <v>360924.60470588238</v>
      </c>
      <c r="I48" t="s">
        <v>293</v>
      </c>
      <c r="J48" t="s">
        <v>2485</v>
      </c>
      <c r="K48" t="s">
        <v>287</v>
      </c>
      <c r="L48">
        <v>271</v>
      </c>
      <c r="M48">
        <v>243</v>
      </c>
      <c r="N48">
        <v>390</v>
      </c>
      <c r="O48">
        <v>353</v>
      </c>
      <c r="P48" t="s">
        <v>294</v>
      </c>
      <c r="Q48" t="s">
        <v>64</v>
      </c>
      <c r="R48" t="s">
        <v>75</v>
      </c>
      <c r="S48" t="s">
        <v>66</v>
      </c>
      <c r="U48">
        <v>425</v>
      </c>
      <c r="V48">
        <v>425</v>
      </c>
      <c r="W48" s="6">
        <v>2265.5</v>
      </c>
      <c r="X48">
        <v>5.33</v>
      </c>
      <c r="Z48" s="2">
        <v>1123</v>
      </c>
      <c r="AA48" s="2">
        <v>1123</v>
      </c>
      <c r="AB48">
        <v>149</v>
      </c>
      <c r="AC48">
        <v>0.35099999999999998</v>
      </c>
      <c r="AD48">
        <v>7</v>
      </c>
      <c r="AE48">
        <v>0</v>
      </c>
      <c r="AF48">
        <v>7</v>
      </c>
      <c r="AG48">
        <v>7</v>
      </c>
      <c r="AH48" s="2">
        <v>184000</v>
      </c>
      <c r="AI48">
        <v>4.22</v>
      </c>
      <c r="AJ48" s="2">
        <v>184000</v>
      </c>
      <c r="AK48">
        <v>4.22</v>
      </c>
      <c r="AL48" s="2">
        <v>61115</v>
      </c>
      <c r="AM48" s="2">
        <v>4223000</v>
      </c>
      <c r="AN48" s="3">
        <v>0.33210000000000001</v>
      </c>
      <c r="AO48">
        <v>266</v>
      </c>
      <c r="AP48" s="4">
        <v>16411918</v>
      </c>
      <c r="AQ48" s="4">
        <v>7244</v>
      </c>
      <c r="AR48" s="4">
        <v>612</v>
      </c>
      <c r="AS48" t="s">
        <v>290</v>
      </c>
      <c r="AT48" t="s">
        <v>295</v>
      </c>
      <c r="AU48" t="s">
        <v>296</v>
      </c>
      <c r="AV48" t="s">
        <v>291</v>
      </c>
      <c r="AW48" t="s">
        <v>80</v>
      </c>
      <c r="AX48" t="str">
        <f t="shared" si="3"/>
        <v>Brooklyn</v>
      </c>
      <c r="AY48">
        <v>1</v>
      </c>
      <c r="AZ48">
        <v>7</v>
      </c>
      <c r="BA48" t="s">
        <v>2529</v>
      </c>
      <c r="BB48">
        <v>18</v>
      </c>
      <c r="BC48" t="s">
        <v>2547</v>
      </c>
      <c r="BD48">
        <v>53</v>
      </c>
      <c r="BE48" t="s">
        <v>2586</v>
      </c>
      <c r="BF48" s="95">
        <v>34</v>
      </c>
      <c r="BG48" s="1">
        <v>27759</v>
      </c>
      <c r="BL48" s="63">
        <v>22</v>
      </c>
      <c r="BM48" t="s">
        <v>2260</v>
      </c>
      <c r="BN48" s="68">
        <v>29761300</v>
      </c>
      <c r="BO48" s="68">
        <v>26469097</v>
      </c>
      <c r="BP48" s="68">
        <v>51223711</v>
      </c>
      <c r="BQ48" s="68">
        <v>3138468</v>
      </c>
      <c r="BR48">
        <f t="shared" si="4"/>
        <v>2.6423529411764708</v>
      </c>
      <c r="BS48" s="4">
        <v>110592575</v>
      </c>
      <c r="BT48" s="22">
        <f t="shared" si="5"/>
        <v>1</v>
      </c>
      <c r="BU48" s="68"/>
      <c r="BV48" s="68"/>
      <c r="BW48" s="68"/>
      <c r="BX48" s="68"/>
      <c r="BZ48" s="85">
        <f t="shared" si="16"/>
        <v>0.26910757797257184</v>
      </c>
      <c r="CA48" s="85">
        <f t="shared" si="6"/>
        <v>0.23933882541391227</v>
      </c>
      <c r="CB48" s="85">
        <f t="shared" si="7"/>
        <v>0.46317495546152171</v>
      </c>
      <c r="CC48" s="85">
        <f t="shared" si="8"/>
        <v>2.8378650194192511E-2</v>
      </c>
      <c r="CD48" s="85">
        <f t="shared" si="9"/>
        <v>1.0000000090421983</v>
      </c>
      <c r="CE48" t="s">
        <v>2640</v>
      </c>
      <c r="CF48" s="68">
        <v>29761300</v>
      </c>
      <c r="CG48" s="68">
        <v>26469097</v>
      </c>
      <c r="CH48" s="68">
        <v>51223711</v>
      </c>
      <c r="CI48" s="68">
        <v>3138468</v>
      </c>
      <c r="CN48" s="22">
        <f t="shared" si="10"/>
        <v>70026.588235294112</v>
      </c>
      <c r="CO48" s="22">
        <f t="shared" si="17"/>
        <v>62280.228235294118</v>
      </c>
      <c r="CP48" s="22">
        <f t="shared" si="11"/>
        <v>120526.37882352941</v>
      </c>
      <c r="CQ48" s="22">
        <f t="shared" si="18"/>
        <v>7384.6305882352945</v>
      </c>
      <c r="CR48" s="85">
        <f t="shared" si="12"/>
        <v>0.26910757797257179</v>
      </c>
      <c r="CS48" s="85">
        <f t="shared" si="13"/>
        <v>0.23933882541391227</v>
      </c>
      <c r="CT48" s="85">
        <f t="shared" si="14"/>
        <v>0.46317495546152165</v>
      </c>
      <c r="CU48" s="85">
        <f t="shared" si="15"/>
        <v>2.8378650194192511E-2</v>
      </c>
    </row>
    <row r="49" spans="1:99" x14ac:dyDescent="0.35">
      <c r="A49" t="s">
        <v>297</v>
      </c>
      <c r="B49" s="81">
        <v>25019660</v>
      </c>
      <c r="C49" s="81">
        <v>31134692</v>
      </c>
      <c r="D49" s="81">
        <v>48975012</v>
      </c>
      <c r="E49">
        <v>235</v>
      </c>
      <c r="F49" s="10">
        <f t="shared" si="0"/>
        <v>106466.63829787234</v>
      </c>
      <c r="G49" s="10">
        <f t="shared" si="1"/>
        <v>132488.0510638298</v>
      </c>
      <c r="H49" s="10">
        <f t="shared" si="2"/>
        <v>208404.30638297871</v>
      </c>
      <c r="I49" t="s">
        <v>297</v>
      </c>
      <c r="J49" t="s">
        <v>2334</v>
      </c>
      <c r="K49" t="s">
        <v>298</v>
      </c>
      <c r="L49">
        <v>189</v>
      </c>
      <c r="M49">
        <v>39</v>
      </c>
      <c r="N49">
        <v>304</v>
      </c>
      <c r="O49">
        <v>304</v>
      </c>
      <c r="P49" t="s">
        <v>299</v>
      </c>
      <c r="Q49" t="s">
        <v>64</v>
      </c>
      <c r="R49" t="s">
        <v>65</v>
      </c>
      <c r="S49" t="s">
        <v>235</v>
      </c>
      <c r="U49">
        <v>232</v>
      </c>
      <c r="V49">
        <v>235</v>
      </c>
      <c r="W49">
        <v>814</v>
      </c>
      <c r="X49">
        <v>3.51</v>
      </c>
      <c r="Z49">
        <v>276</v>
      </c>
      <c r="AA49">
        <v>276</v>
      </c>
      <c r="AB49">
        <v>207</v>
      </c>
      <c r="AC49">
        <v>0.89200000000000002</v>
      </c>
      <c r="AD49">
        <v>1</v>
      </c>
      <c r="AE49">
        <v>1</v>
      </c>
      <c r="AF49">
        <v>2</v>
      </c>
      <c r="AG49">
        <v>20</v>
      </c>
      <c r="AH49" s="2">
        <v>84416</v>
      </c>
      <c r="AI49">
        <v>1.94</v>
      </c>
      <c r="AJ49" s="2">
        <v>84416</v>
      </c>
      <c r="AK49">
        <v>1.94</v>
      </c>
      <c r="AL49" s="2">
        <v>15045</v>
      </c>
      <c r="AM49" s="2">
        <v>1589318</v>
      </c>
      <c r="AN49" s="3">
        <v>0.1782</v>
      </c>
      <c r="AO49">
        <v>142</v>
      </c>
      <c r="AP49" s="4">
        <v>7125145</v>
      </c>
      <c r="AQ49" s="4">
        <v>8452</v>
      </c>
      <c r="AR49" s="4">
        <v>368</v>
      </c>
      <c r="AS49" t="s">
        <v>300</v>
      </c>
      <c r="AT49" t="s">
        <v>301</v>
      </c>
      <c r="AU49" t="s">
        <v>302</v>
      </c>
      <c r="AV49" t="s">
        <v>70</v>
      </c>
      <c r="AW49" t="s">
        <v>71</v>
      </c>
      <c r="AX49" t="str">
        <f t="shared" si="3"/>
        <v>Bronx</v>
      </c>
      <c r="AY49">
        <v>11</v>
      </c>
      <c r="AZ49">
        <v>14</v>
      </c>
      <c r="BA49" t="s">
        <v>2536</v>
      </c>
      <c r="BB49">
        <v>34</v>
      </c>
      <c r="BC49" t="s">
        <v>2562</v>
      </c>
      <c r="BD49">
        <v>80</v>
      </c>
      <c r="BE49" t="s">
        <v>2609</v>
      </c>
      <c r="BF49" s="95">
        <v>13</v>
      </c>
      <c r="BG49" s="1">
        <v>26542</v>
      </c>
      <c r="BI49" t="s">
        <v>236</v>
      </c>
      <c r="BL49" s="63">
        <v>283</v>
      </c>
      <c r="BM49" t="s">
        <v>2244</v>
      </c>
      <c r="BN49" s="68">
        <v>11128681</v>
      </c>
      <c r="BO49" s="68">
        <v>9400928</v>
      </c>
      <c r="BP49" s="68">
        <v>8966537</v>
      </c>
      <c r="BQ49" s="68">
        <v>1638546</v>
      </c>
      <c r="BR49">
        <f t="shared" si="4"/>
        <v>1.1744680851063829</v>
      </c>
      <c r="BS49" s="4">
        <v>31134692</v>
      </c>
      <c r="BT49" s="22">
        <f t="shared" si="5"/>
        <v>0</v>
      </c>
      <c r="BU49" s="68"/>
      <c r="BV49" s="68"/>
      <c r="BW49" s="68"/>
      <c r="BX49" s="68"/>
      <c r="BZ49" s="85">
        <f t="shared" si="16"/>
        <v>0.3574366818852745</v>
      </c>
      <c r="CA49" s="85">
        <f t="shared" si="6"/>
        <v>0.30194382523520708</v>
      </c>
      <c r="CB49" s="85">
        <f t="shared" si="7"/>
        <v>0.28799183239069781</v>
      </c>
      <c r="CC49" s="85">
        <f t="shared" si="8"/>
        <v>5.2627660488820636E-2</v>
      </c>
      <c r="CD49" s="85">
        <f t="shared" si="9"/>
        <v>1</v>
      </c>
      <c r="CE49" t="s">
        <v>2640</v>
      </c>
      <c r="CF49" s="68">
        <v>11128681</v>
      </c>
      <c r="CG49" s="68">
        <v>9400928</v>
      </c>
      <c r="CH49" s="68">
        <v>8966537</v>
      </c>
      <c r="CI49" s="68">
        <v>1638546</v>
      </c>
      <c r="CN49" s="22">
        <f t="shared" si="10"/>
        <v>47356.089361702128</v>
      </c>
      <c r="CO49" s="22">
        <f t="shared" si="17"/>
        <v>40003.948936170214</v>
      </c>
      <c r="CP49" s="22">
        <f t="shared" si="11"/>
        <v>38155.47659574468</v>
      </c>
      <c r="CQ49" s="22">
        <f t="shared" si="18"/>
        <v>6972.5361702127657</v>
      </c>
      <c r="CR49" s="85">
        <f t="shared" si="12"/>
        <v>0.35743668188527444</v>
      </c>
      <c r="CS49" s="85">
        <f t="shared" si="13"/>
        <v>0.30194382523520708</v>
      </c>
      <c r="CT49" s="85">
        <f t="shared" si="14"/>
        <v>0.28799183239069776</v>
      </c>
      <c r="CU49" s="85">
        <f t="shared" si="15"/>
        <v>5.262766048882063E-2</v>
      </c>
    </row>
    <row r="50" spans="1:99" x14ac:dyDescent="0.35">
      <c r="A50" t="s">
        <v>303</v>
      </c>
      <c r="B50" s="81">
        <v>75326261</v>
      </c>
      <c r="C50" s="81">
        <v>76136475</v>
      </c>
      <c r="D50" s="81">
        <v>130926270</v>
      </c>
      <c r="E50">
        <v>538</v>
      </c>
      <c r="F50" s="10">
        <f t="shared" si="0"/>
        <v>140011.63754646841</v>
      </c>
      <c r="G50" s="10">
        <f t="shared" si="1"/>
        <v>141517.61152416357</v>
      </c>
      <c r="H50" s="10">
        <f t="shared" si="2"/>
        <v>243357.37918215615</v>
      </c>
      <c r="I50" t="s">
        <v>303</v>
      </c>
      <c r="J50" t="s">
        <v>2335</v>
      </c>
      <c r="K50" t="s">
        <v>304</v>
      </c>
      <c r="L50">
        <v>138</v>
      </c>
      <c r="M50">
        <v>138</v>
      </c>
      <c r="N50">
        <v>254</v>
      </c>
      <c r="O50">
        <v>254</v>
      </c>
      <c r="P50" t="s">
        <v>305</v>
      </c>
      <c r="Q50" t="s">
        <v>64</v>
      </c>
      <c r="R50" t="s">
        <v>65</v>
      </c>
      <c r="S50" t="s">
        <v>66</v>
      </c>
      <c r="U50">
        <v>538</v>
      </c>
      <c r="V50">
        <v>538</v>
      </c>
      <c r="W50" s="6">
        <v>2487</v>
      </c>
      <c r="X50">
        <v>4.62</v>
      </c>
      <c r="Z50" s="2">
        <v>1322</v>
      </c>
      <c r="AA50" s="2">
        <v>1322</v>
      </c>
      <c r="AB50">
        <v>184</v>
      </c>
      <c r="AC50">
        <v>0.34599999999999997</v>
      </c>
      <c r="AD50">
        <v>4</v>
      </c>
      <c r="AE50">
        <v>2</v>
      </c>
      <c r="AF50">
        <v>5</v>
      </c>
      <c r="AG50" t="s">
        <v>306</v>
      </c>
      <c r="AH50" s="2">
        <v>612889</v>
      </c>
      <c r="AI50">
        <v>14.07</v>
      </c>
      <c r="AJ50" s="2">
        <v>612889</v>
      </c>
      <c r="AK50">
        <v>14.07</v>
      </c>
      <c r="AL50" s="2">
        <v>36181</v>
      </c>
      <c r="AM50" s="2">
        <v>4849474</v>
      </c>
      <c r="AN50" s="3">
        <v>5.8999999999999997E-2</v>
      </c>
      <c r="AO50">
        <v>94</v>
      </c>
      <c r="AP50" s="4">
        <v>11894964</v>
      </c>
      <c r="AQ50" s="4">
        <v>4778</v>
      </c>
      <c r="AR50" s="4">
        <v>566</v>
      </c>
      <c r="AS50" t="s">
        <v>307</v>
      </c>
      <c r="AT50" t="s">
        <v>70</v>
      </c>
      <c r="AU50" t="s">
        <v>308</v>
      </c>
      <c r="AW50" t="s">
        <v>71</v>
      </c>
      <c r="AX50" t="str">
        <f t="shared" si="3"/>
        <v>Bronx</v>
      </c>
      <c r="AY50">
        <v>12</v>
      </c>
      <c r="AZ50">
        <v>16</v>
      </c>
      <c r="BA50" t="s">
        <v>2538</v>
      </c>
      <c r="BB50">
        <v>36</v>
      </c>
      <c r="BC50" t="s">
        <v>2563</v>
      </c>
      <c r="BD50">
        <v>83</v>
      </c>
      <c r="BE50" t="s">
        <v>2612</v>
      </c>
      <c r="BF50" s="95">
        <v>12</v>
      </c>
      <c r="BG50" s="1">
        <v>25323</v>
      </c>
      <c r="BL50" s="63">
        <v>258</v>
      </c>
      <c r="BM50" s="23" t="s">
        <v>2243</v>
      </c>
      <c r="BN50" s="68">
        <v>33325989</v>
      </c>
      <c r="BO50" s="68">
        <v>27011671</v>
      </c>
      <c r="BP50" s="68">
        <v>6373670</v>
      </c>
      <c r="BQ50" s="68">
        <v>9425146</v>
      </c>
      <c r="BR50">
        <f t="shared" si="4"/>
        <v>2.4572490706319701</v>
      </c>
      <c r="BS50" s="4">
        <v>76136475</v>
      </c>
      <c r="BT50" s="22">
        <f t="shared" si="5"/>
        <v>1</v>
      </c>
      <c r="BU50" s="68"/>
      <c r="BV50" s="68"/>
      <c r="BW50" s="68"/>
      <c r="BX50" s="68"/>
      <c r="BZ50" s="85">
        <f t="shared" si="16"/>
        <v>0.43771384214990255</v>
      </c>
      <c r="CA50" s="85">
        <f t="shared" si="6"/>
        <v>0.35477963748650038</v>
      </c>
      <c r="CB50" s="85">
        <f t="shared" si="7"/>
        <v>8.3713752179884873E-2</v>
      </c>
      <c r="CC50" s="85">
        <f t="shared" si="8"/>
        <v>0.12379278131802135</v>
      </c>
      <c r="CD50" s="85">
        <f t="shared" si="9"/>
        <v>1.0000000131343092</v>
      </c>
      <c r="CE50" t="s">
        <v>2640</v>
      </c>
      <c r="CF50" s="68">
        <v>33325989</v>
      </c>
      <c r="CG50" s="68">
        <v>27011671</v>
      </c>
      <c r="CH50" s="68">
        <v>6373670</v>
      </c>
      <c r="CI50" s="68">
        <v>9425146</v>
      </c>
      <c r="CN50" s="22">
        <f t="shared" si="10"/>
        <v>61944.217472118959</v>
      </c>
      <c r="CO50" s="22">
        <f t="shared" si="17"/>
        <v>50207.566914498144</v>
      </c>
      <c r="CP50" s="22">
        <f t="shared" si="11"/>
        <v>11846.970260223048</v>
      </c>
      <c r="CQ50" s="22">
        <f t="shared" si="18"/>
        <v>17518.858736059479</v>
      </c>
      <c r="CR50" s="85">
        <f t="shared" si="12"/>
        <v>0.4377138421499025</v>
      </c>
      <c r="CS50" s="85">
        <f t="shared" si="13"/>
        <v>0.35477963748650043</v>
      </c>
      <c r="CT50" s="85">
        <f t="shared" si="14"/>
        <v>8.3713752179884873E-2</v>
      </c>
      <c r="CU50" s="85">
        <f t="shared" si="15"/>
        <v>0.12379278131802135</v>
      </c>
    </row>
    <row r="51" spans="1:99" x14ac:dyDescent="0.35">
      <c r="A51" t="s">
        <v>309</v>
      </c>
      <c r="B51" s="81">
        <v>202636530</v>
      </c>
      <c r="C51" s="81">
        <v>263661147</v>
      </c>
      <c r="D51" s="81">
        <v>343020025</v>
      </c>
      <c r="E51" s="2">
        <v>1441</v>
      </c>
      <c r="F51" s="10">
        <f t="shared" si="0"/>
        <v>140622.15822345595</v>
      </c>
      <c r="G51" s="10">
        <f t="shared" si="1"/>
        <v>182970.95558639834</v>
      </c>
      <c r="H51" s="10">
        <f t="shared" si="2"/>
        <v>238043.04302567663</v>
      </c>
      <c r="I51" t="s">
        <v>309</v>
      </c>
      <c r="J51" t="s">
        <v>2698</v>
      </c>
      <c r="K51" t="s">
        <v>310</v>
      </c>
      <c r="L51">
        <v>46</v>
      </c>
      <c r="M51">
        <v>46</v>
      </c>
      <c r="N51">
        <v>637</v>
      </c>
      <c r="O51">
        <v>637</v>
      </c>
      <c r="P51" t="s">
        <v>311</v>
      </c>
      <c r="Q51" t="s">
        <v>125</v>
      </c>
      <c r="R51" t="s">
        <v>65</v>
      </c>
      <c r="S51" t="s">
        <v>66</v>
      </c>
      <c r="T51">
        <v>438</v>
      </c>
      <c r="U51" s="2">
        <v>1424</v>
      </c>
      <c r="V51" s="2">
        <v>1441</v>
      </c>
      <c r="W51" s="6">
        <v>5992</v>
      </c>
      <c r="X51">
        <v>4.21</v>
      </c>
      <c r="Y51">
        <v>846</v>
      </c>
      <c r="Z51" s="2">
        <v>1850</v>
      </c>
      <c r="AA51" s="2">
        <v>2696</v>
      </c>
      <c r="AB51">
        <v>581</v>
      </c>
      <c r="AC51">
        <v>0.41599999999999998</v>
      </c>
      <c r="AD51">
        <v>18</v>
      </c>
      <c r="AE51">
        <v>0</v>
      </c>
      <c r="AF51">
        <v>30</v>
      </c>
      <c r="AG51" s="7">
        <v>43630</v>
      </c>
      <c r="AH51" s="2">
        <v>1127650</v>
      </c>
      <c r="AI51">
        <v>25.89</v>
      </c>
      <c r="AJ51" s="2">
        <v>1127650</v>
      </c>
      <c r="AK51">
        <v>25.89</v>
      </c>
      <c r="AL51" s="2">
        <v>170051</v>
      </c>
      <c r="AM51" s="2">
        <v>12141094</v>
      </c>
      <c r="AN51" s="3">
        <v>0.15079999999999999</v>
      </c>
      <c r="AO51">
        <v>104</v>
      </c>
      <c r="AP51" s="4">
        <v>13645438</v>
      </c>
      <c r="AQ51" s="4">
        <v>2247</v>
      </c>
      <c r="AR51" s="4">
        <v>518</v>
      </c>
      <c r="AS51" t="s">
        <v>312</v>
      </c>
      <c r="AT51" t="s">
        <v>313</v>
      </c>
      <c r="AU51" t="s">
        <v>314</v>
      </c>
      <c r="AV51" t="s">
        <v>315</v>
      </c>
      <c r="AW51" t="s">
        <v>80</v>
      </c>
      <c r="AX51" t="str">
        <f t="shared" si="3"/>
        <v>Brooklyn</v>
      </c>
      <c r="AY51">
        <v>5</v>
      </c>
      <c r="AZ51">
        <v>8</v>
      </c>
      <c r="BA51" t="s">
        <v>2530</v>
      </c>
      <c r="BB51">
        <v>19</v>
      </c>
      <c r="BC51" t="s">
        <v>2548</v>
      </c>
      <c r="BD51">
        <v>60</v>
      </c>
      <c r="BE51" t="s">
        <v>2593</v>
      </c>
      <c r="BF51" s="95">
        <v>42</v>
      </c>
      <c r="BG51" s="1">
        <v>18709</v>
      </c>
      <c r="BL51" s="63">
        <v>141</v>
      </c>
      <c r="BM51" t="s">
        <v>2267</v>
      </c>
      <c r="BN51" s="68">
        <v>93722757</v>
      </c>
      <c r="BO51" s="68">
        <v>100900891</v>
      </c>
      <c r="BP51" s="68">
        <v>56281692</v>
      </c>
      <c r="BQ51" s="68">
        <v>12755807</v>
      </c>
      <c r="BR51">
        <f t="shared" si="4"/>
        <v>1.8709229701596113</v>
      </c>
      <c r="BS51" s="4">
        <v>263661147</v>
      </c>
      <c r="BT51" s="22">
        <f t="shared" si="5"/>
        <v>0</v>
      </c>
      <c r="BU51" s="68"/>
      <c r="BV51" s="68"/>
      <c r="BW51" s="68"/>
      <c r="BX51" s="68"/>
      <c r="BZ51" s="85">
        <f t="shared" si="16"/>
        <v>0.3554666968053507</v>
      </c>
      <c r="CA51" s="85">
        <f t="shared" si="6"/>
        <v>0.3826915423378629</v>
      </c>
      <c r="CB51" s="85">
        <f t="shared" si="7"/>
        <v>0.21346221330061951</v>
      </c>
      <c r="CC51" s="85">
        <f t="shared" si="8"/>
        <v>4.8379547556166858E-2</v>
      </c>
      <c r="CD51" s="85">
        <f t="shared" si="9"/>
        <v>1</v>
      </c>
      <c r="CE51" t="s">
        <v>2640</v>
      </c>
      <c r="CF51" s="68">
        <v>93722757</v>
      </c>
      <c r="CG51" s="68">
        <v>100900891</v>
      </c>
      <c r="CH51" s="68">
        <v>56281692</v>
      </c>
      <c r="CI51" s="68">
        <v>12755807</v>
      </c>
      <c r="CN51" s="22">
        <f t="shared" si="10"/>
        <v>65040.081193615544</v>
      </c>
      <c r="CO51" s="22">
        <f t="shared" si="17"/>
        <v>70021.437196391402</v>
      </c>
      <c r="CP51" s="22">
        <f t="shared" si="11"/>
        <v>39057.385149201946</v>
      </c>
      <c r="CQ51" s="22">
        <f t="shared" si="18"/>
        <v>8852.0520471894524</v>
      </c>
      <c r="CR51" s="85">
        <f t="shared" si="12"/>
        <v>0.3554666968053507</v>
      </c>
      <c r="CS51" s="85">
        <f t="shared" si="13"/>
        <v>0.38269154233786296</v>
      </c>
      <c r="CT51" s="85">
        <f t="shared" si="14"/>
        <v>0.21346221330061954</v>
      </c>
      <c r="CU51" s="85">
        <f t="shared" si="15"/>
        <v>4.8379547556166858E-2</v>
      </c>
    </row>
    <row r="52" spans="1:99" x14ac:dyDescent="0.35">
      <c r="A52" t="s">
        <v>316</v>
      </c>
      <c r="B52" s="81">
        <v>12228146</v>
      </c>
      <c r="C52" s="81">
        <v>12705393</v>
      </c>
      <c r="D52" s="81">
        <v>27316557</v>
      </c>
      <c r="E52">
        <v>82</v>
      </c>
      <c r="F52" s="10">
        <f t="shared" si="0"/>
        <v>149123.73170731709</v>
      </c>
      <c r="G52" s="10">
        <f t="shared" si="1"/>
        <v>154943.81707317074</v>
      </c>
      <c r="H52" s="10">
        <f t="shared" si="2"/>
        <v>333128.74390243902</v>
      </c>
      <c r="I52" t="s">
        <v>316</v>
      </c>
      <c r="J52" t="s">
        <v>2336</v>
      </c>
      <c r="K52" t="s">
        <v>317</v>
      </c>
      <c r="L52">
        <v>346</v>
      </c>
      <c r="M52">
        <v>32</v>
      </c>
      <c r="N52">
        <v>767</v>
      </c>
      <c r="O52">
        <v>533</v>
      </c>
      <c r="P52" t="s">
        <v>318</v>
      </c>
      <c r="Q52" t="s">
        <v>64</v>
      </c>
      <c r="R52" t="s">
        <v>75</v>
      </c>
      <c r="S52" t="s">
        <v>84</v>
      </c>
      <c r="U52">
        <v>82</v>
      </c>
      <c r="V52">
        <v>82</v>
      </c>
      <c r="W52">
        <v>367</v>
      </c>
      <c r="X52">
        <v>4.4800000000000004</v>
      </c>
      <c r="Z52">
        <v>182</v>
      </c>
      <c r="AA52">
        <v>182</v>
      </c>
      <c r="AB52">
        <v>29</v>
      </c>
      <c r="AC52">
        <v>0.35799999999999998</v>
      </c>
      <c r="AD52">
        <v>3</v>
      </c>
      <c r="AE52">
        <v>0</v>
      </c>
      <c r="AF52">
        <v>3</v>
      </c>
      <c r="AG52" s="7">
        <v>43561</v>
      </c>
      <c r="AH52" s="2">
        <v>30000</v>
      </c>
      <c r="AI52">
        <v>0.69</v>
      </c>
      <c r="AJ52" s="2">
        <v>30000</v>
      </c>
      <c r="AK52">
        <v>0.69</v>
      </c>
      <c r="AL52" s="2">
        <v>16455</v>
      </c>
      <c r="AM52" s="2">
        <v>999600</v>
      </c>
      <c r="AN52" s="3">
        <v>0.54849999999999999</v>
      </c>
      <c r="AO52">
        <v>264</v>
      </c>
      <c r="AP52" s="4">
        <v>4943129</v>
      </c>
      <c r="AQ52" s="4">
        <v>13396</v>
      </c>
      <c r="AR52" s="4">
        <v>476</v>
      </c>
      <c r="AS52" t="s">
        <v>99</v>
      </c>
      <c r="AT52" t="s">
        <v>319</v>
      </c>
      <c r="AU52" t="s">
        <v>320</v>
      </c>
      <c r="AV52" t="s">
        <v>321</v>
      </c>
      <c r="AW52" t="s">
        <v>71</v>
      </c>
      <c r="AX52" t="str">
        <f t="shared" si="3"/>
        <v>Bronx</v>
      </c>
      <c r="AY52">
        <v>9</v>
      </c>
      <c r="AZ52">
        <v>15</v>
      </c>
      <c r="BA52" t="s">
        <v>2537</v>
      </c>
      <c r="BB52">
        <v>32</v>
      </c>
      <c r="BC52" t="s">
        <v>2560</v>
      </c>
      <c r="BD52">
        <v>85</v>
      </c>
      <c r="BE52" t="s">
        <v>2614</v>
      </c>
      <c r="BF52" s="95">
        <v>18</v>
      </c>
      <c r="BG52" s="1">
        <v>31281</v>
      </c>
      <c r="BJ52" t="s">
        <v>108</v>
      </c>
      <c r="BL52" s="63">
        <v>226</v>
      </c>
      <c r="BM52" t="s">
        <v>2249</v>
      </c>
      <c r="BN52" s="68">
        <v>4767140</v>
      </c>
      <c r="BO52" s="68">
        <v>5679036</v>
      </c>
      <c r="BP52" s="68">
        <v>1649687</v>
      </c>
      <c r="BQ52" s="68">
        <v>609530</v>
      </c>
      <c r="BR52">
        <f t="shared" si="4"/>
        <v>2.2195121951219514</v>
      </c>
      <c r="BS52" s="4">
        <v>12705393</v>
      </c>
      <c r="BT52" s="22">
        <f t="shared" si="5"/>
        <v>0</v>
      </c>
      <c r="BU52" s="68"/>
      <c r="BV52" s="68"/>
      <c r="BW52" s="68"/>
      <c r="BX52" s="68"/>
      <c r="BZ52" s="85">
        <f t="shared" si="16"/>
        <v>0.37520602471722048</v>
      </c>
      <c r="CA52" s="85">
        <f t="shared" si="6"/>
        <v>0.44697838154238911</v>
      </c>
      <c r="CB52" s="85">
        <f t="shared" si="7"/>
        <v>0.12984147755209147</v>
      </c>
      <c r="CC52" s="85">
        <f t="shared" si="8"/>
        <v>4.7974116188298936E-2</v>
      </c>
      <c r="CD52" s="85">
        <f t="shared" si="9"/>
        <v>1</v>
      </c>
      <c r="CE52" t="s">
        <v>2640</v>
      </c>
      <c r="CF52" s="68">
        <v>4767140</v>
      </c>
      <c r="CG52" s="68">
        <v>5679036</v>
      </c>
      <c r="CH52" s="68">
        <v>1649687</v>
      </c>
      <c r="CI52" s="68">
        <v>609530</v>
      </c>
      <c r="CN52" s="22">
        <f t="shared" si="10"/>
        <v>58135.853658536587</v>
      </c>
      <c r="CO52" s="22">
        <f t="shared" si="17"/>
        <v>69256.536585365859</v>
      </c>
      <c r="CP52" s="22">
        <f t="shared" si="11"/>
        <v>20118.134146341465</v>
      </c>
      <c r="CQ52" s="22">
        <f t="shared" si="18"/>
        <v>7433.292682926829</v>
      </c>
      <c r="CR52" s="85">
        <f t="shared" si="12"/>
        <v>0.37520602471722048</v>
      </c>
      <c r="CS52" s="85">
        <f t="shared" si="13"/>
        <v>0.44697838154238917</v>
      </c>
      <c r="CT52" s="85">
        <f t="shared" si="14"/>
        <v>0.12984147755209147</v>
      </c>
      <c r="CU52" s="85">
        <f t="shared" si="15"/>
        <v>4.7974116188298936E-2</v>
      </c>
    </row>
    <row r="53" spans="1:99" x14ac:dyDescent="0.35">
      <c r="A53" t="s">
        <v>322</v>
      </c>
      <c r="B53" s="81">
        <v>15410681</v>
      </c>
      <c r="C53" s="81">
        <v>15848810</v>
      </c>
      <c r="D53" s="81">
        <v>32634700</v>
      </c>
      <c r="E53">
        <v>108</v>
      </c>
      <c r="F53" s="10">
        <f t="shared" si="0"/>
        <v>142691.49074074073</v>
      </c>
      <c r="G53" s="10">
        <f t="shared" si="1"/>
        <v>146748.24074074073</v>
      </c>
      <c r="H53" s="10">
        <f t="shared" si="2"/>
        <v>302173.14814814815</v>
      </c>
      <c r="I53" t="s">
        <v>322</v>
      </c>
      <c r="J53" t="s">
        <v>2337</v>
      </c>
      <c r="K53" t="s">
        <v>323</v>
      </c>
      <c r="L53">
        <v>264</v>
      </c>
      <c r="M53">
        <v>337</v>
      </c>
      <c r="N53">
        <v>379</v>
      </c>
      <c r="O53">
        <v>370</v>
      </c>
      <c r="P53" t="s">
        <v>324</v>
      </c>
      <c r="Q53" t="s">
        <v>64</v>
      </c>
      <c r="R53" t="s">
        <v>75</v>
      </c>
      <c r="S53" t="s">
        <v>66</v>
      </c>
      <c r="U53">
        <v>108</v>
      </c>
      <c r="V53">
        <v>108</v>
      </c>
      <c r="W53">
        <v>538</v>
      </c>
      <c r="X53">
        <v>4.9800000000000004</v>
      </c>
      <c r="Z53">
        <v>257</v>
      </c>
      <c r="AA53">
        <v>257</v>
      </c>
      <c r="AB53">
        <v>47</v>
      </c>
      <c r="AC53">
        <v>0.439</v>
      </c>
      <c r="AD53">
        <v>1</v>
      </c>
      <c r="AE53">
        <v>0</v>
      </c>
      <c r="AF53">
        <v>2</v>
      </c>
      <c r="AG53">
        <v>7</v>
      </c>
      <c r="AH53" s="2">
        <v>44353</v>
      </c>
      <c r="AI53">
        <v>1.02</v>
      </c>
      <c r="AJ53" s="2">
        <v>44353</v>
      </c>
      <c r="AK53">
        <v>1.02</v>
      </c>
      <c r="AL53" s="2">
        <v>18790</v>
      </c>
      <c r="AM53" s="2">
        <v>1216072</v>
      </c>
      <c r="AN53" s="3">
        <v>0.42359999999999998</v>
      </c>
      <c r="AO53">
        <v>252</v>
      </c>
      <c r="AP53" s="4">
        <v>4364419</v>
      </c>
      <c r="AQ53" s="4">
        <v>8008</v>
      </c>
      <c r="AR53" s="4">
        <v>596</v>
      </c>
      <c r="AS53" t="s">
        <v>325</v>
      </c>
      <c r="AT53" t="s">
        <v>326</v>
      </c>
      <c r="AU53" t="s">
        <v>327</v>
      </c>
      <c r="AV53" t="s">
        <v>328</v>
      </c>
      <c r="AW53" t="s">
        <v>95</v>
      </c>
      <c r="AX53" t="str">
        <f t="shared" si="3"/>
        <v>Manhattan</v>
      </c>
      <c r="AY53">
        <v>3</v>
      </c>
      <c r="AZ53">
        <v>12</v>
      </c>
      <c r="BA53" t="s">
        <v>2534</v>
      </c>
      <c r="BB53">
        <v>26</v>
      </c>
      <c r="BC53" t="s">
        <v>2554</v>
      </c>
      <c r="BD53">
        <v>74</v>
      </c>
      <c r="BE53" t="s">
        <v>2604</v>
      </c>
      <c r="BF53" s="95">
        <v>2</v>
      </c>
      <c r="BG53" s="1">
        <v>27180</v>
      </c>
      <c r="BL53" s="63">
        <v>251</v>
      </c>
      <c r="BM53" t="s">
        <v>2234</v>
      </c>
      <c r="BN53" s="68">
        <v>7510273</v>
      </c>
      <c r="BO53" s="68">
        <v>6538011</v>
      </c>
      <c r="BP53" s="68">
        <v>576675</v>
      </c>
      <c r="BQ53" s="68">
        <v>1223851</v>
      </c>
      <c r="BR53">
        <f t="shared" si="4"/>
        <v>2.3796296296296298</v>
      </c>
      <c r="BS53" s="4">
        <v>15848810</v>
      </c>
      <c r="BT53" s="22">
        <f t="shared" si="5"/>
        <v>0</v>
      </c>
      <c r="BU53" s="68"/>
      <c r="BV53" s="68"/>
      <c r="BW53" s="68"/>
      <c r="BX53" s="68"/>
      <c r="BZ53" s="85">
        <f t="shared" si="16"/>
        <v>0.4738698362842384</v>
      </c>
      <c r="CA53" s="85">
        <f t="shared" si="6"/>
        <v>0.41252377938785312</v>
      </c>
      <c r="CB53" s="85">
        <f t="shared" si="7"/>
        <v>3.6386012577600463E-2</v>
      </c>
      <c r="CC53" s="85">
        <f t="shared" si="8"/>
        <v>7.7220371750308062E-2</v>
      </c>
      <c r="CD53" s="85">
        <f t="shared" si="9"/>
        <v>1</v>
      </c>
      <c r="CE53" t="s">
        <v>2640</v>
      </c>
      <c r="CF53" s="68">
        <v>7510273</v>
      </c>
      <c r="CG53" s="68">
        <v>6538011</v>
      </c>
      <c r="CH53" s="68">
        <v>576675</v>
      </c>
      <c r="CI53" s="68">
        <v>1223851</v>
      </c>
      <c r="CN53" s="22">
        <f t="shared" si="10"/>
        <v>69539.564814814818</v>
      </c>
      <c r="CO53" s="22">
        <f t="shared" si="17"/>
        <v>60537.138888888891</v>
      </c>
      <c r="CP53" s="22">
        <f t="shared" si="11"/>
        <v>5339.583333333333</v>
      </c>
      <c r="CQ53" s="22">
        <f t="shared" si="18"/>
        <v>11331.953703703704</v>
      </c>
      <c r="CR53" s="85">
        <f t="shared" si="12"/>
        <v>0.47386983628423845</v>
      </c>
      <c r="CS53" s="85">
        <f t="shared" si="13"/>
        <v>0.41252377938785312</v>
      </c>
      <c r="CT53" s="85">
        <f t="shared" si="14"/>
        <v>3.6386012577600463E-2</v>
      </c>
      <c r="CU53" s="85">
        <f t="shared" si="15"/>
        <v>7.7220371750308076E-2</v>
      </c>
    </row>
    <row r="54" spans="1:99" x14ac:dyDescent="0.35">
      <c r="A54" t="s">
        <v>329</v>
      </c>
      <c r="B54" s="81">
        <v>371385340</v>
      </c>
      <c r="C54" s="81">
        <v>435960683</v>
      </c>
      <c r="D54" s="81">
        <v>538286525</v>
      </c>
      <c r="E54" s="2">
        <v>1595</v>
      </c>
      <c r="F54" s="10">
        <f t="shared" si="0"/>
        <v>232843.47335423197</v>
      </c>
      <c r="G54" s="10">
        <f t="shared" si="1"/>
        <v>273329.58181818185</v>
      </c>
      <c r="H54" s="10">
        <f t="shared" si="2"/>
        <v>337483.71473354229</v>
      </c>
      <c r="I54" t="s">
        <v>329</v>
      </c>
      <c r="J54" t="s">
        <v>2699</v>
      </c>
      <c r="K54" t="s">
        <v>330</v>
      </c>
      <c r="L54">
        <v>56</v>
      </c>
      <c r="M54">
        <v>56</v>
      </c>
      <c r="N54">
        <v>212</v>
      </c>
      <c r="O54">
        <v>212</v>
      </c>
      <c r="P54" t="s">
        <v>331</v>
      </c>
      <c r="Q54" t="s">
        <v>64</v>
      </c>
      <c r="R54" t="s">
        <v>65</v>
      </c>
      <c r="S54" t="s">
        <v>66</v>
      </c>
      <c r="U54" s="2">
        <v>1592</v>
      </c>
      <c r="V54" s="2">
        <v>1595</v>
      </c>
      <c r="W54" s="6">
        <v>7460</v>
      </c>
      <c r="X54">
        <v>4.6900000000000004</v>
      </c>
      <c r="Z54" s="2">
        <v>3476</v>
      </c>
      <c r="AA54" s="2">
        <v>3476</v>
      </c>
      <c r="AB54">
        <v>539</v>
      </c>
      <c r="AC54">
        <v>0.34300000000000003</v>
      </c>
      <c r="AD54">
        <v>30</v>
      </c>
      <c r="AE54">
        <v>2</v>
      </c>
      <c r="AF54">
        <v>97</v>
      </c>
      <c r="AG54" s="7">
        <v>43531</v>
      </c>
      <c r="AH54" s="2">
        <v>2830416</v>
      </c>
      <c r="AI54">
        <v>64.98</v>
      </c>
      <c r="AJ54" s="2">
        <v>2141741</v>
      </c>
      <c r="AK54">
        <v>49.17</v>
      </c>
      <c r="AL54" s="2">
        <v>360423</v>
      </c>
      <c r="AM54" s="2">
        <v>14297000</v>
      </c>
      <c r="AN54" s="3">
        <v>0.1273</v>
      </c>
      <c r="AO54">
        <v>53</v>
      </c>
      <c r="AP54" s="4">
        <v>18410273</v>
      </c>
      <c r="AQ54" s="4">
        <v>2464</v>
      </c>
      <c r="AR54" s="4">
        <v>544</v>
      </c>
      <c r="AS54" t="s">
        <v>332</v>
      </c>
      <c r="AT54" t="s">
        <v>333</v>
      </c>
      <c r="AU54" t="s">
        <v>334</v>
      </c>
      <c r="AV54" t="s">
        <v>335</v>
      </c>
      <c r="AW54" t="s">
        <v>80</v>
      </c>
      <c r="AX54" t="str">
        <f t="shared" si="3"/>
        <v>Brooklyn</v>
      </c>
      <c r="AY54">
        <v>18</v>
      </c>
      <c r="AZ54">
        <v>8</v>
      </c>
      <c r="BA54" t="s">
        <v>2530</v>
      </c>
      <c r="BB54">
        <v>19</v>
      </c>
      <c r="BC54" t="s">
        <v>2548</v>
      </c>
      <c r="BD54" t="s">
        <v>336</v>
      </c>
      <c r="BE54" t="s">
        <v>2623</v>
      </c>
      <c r="BF54" s="95">
        <v>42</v>
      </c>
      <c r="BG54" s="1">
        <v>19304</v>
      </c>
      <c r="BL54" s="63">
        <v>16</v>
      </c>
      <c r="BM54" t="s">
        <v>2267</v>
      </c>
      <c r="BN54" s="68">
        <v>126360598</v>
      </c>
      <c r="BO54" s="68">
        <v>186940110</v>
      </c>
      <c r="BP54" s="68">
        <v>91631324</v>
      </c>
      <c r="BQ54" s="68">
        <v>31028650</v>
      </c>
      <c r="BR54">
        <f t="shared" si="4"/>
        <v>2.1793103448275861</v>
      </c>
      <c r="BS54" s="4">
        <v>435960683</v>
      </c>
      <c r="BT54" s="22">
        <f t="shared" si="5"/>
        <v>-1</v>
      </c>
      <c r="BU54" s="68"/>
      <c r="BV54" s="68"/>
      <c r="BW54" s="68"/>
      <c r="BX54" s="68"/>
      <c r="BZ54" s="85">
        <f t="shared" si="16"/>
        <v>0.28984402247117319</v>
      </c>
      <c r="CA54" s="85">
        <f t="shared" si="6"/>
        <v>0.42880038794691033</v>
      </c>
      <c r="CB54" s="85">
        <f t="shared" si="7"/>
        <v>0.21018254070402032</v>
      </c>
      <c r="CC54" s="85">
        <f t="shared" si="8"/>
        <v>7.1173046584111346E-2</v>
      </c>
      <c r="CD54" s="85">
        <f t="shared" si="9"/>
        <v>0.99999999770621528</v>
      </c>
      <c r="CE54" t="s">
        <v>2640</v>
      </c>
      <c r="CF54" s="68">
        <v>126360598</v>
      </c>
      <c r="CG54" s="68">
        <v>186940110</v>
      </c>
      <c r="CH54" s="68">
        <v>91631324</v>
      </c>
      <c r="CI54" s="68">
        <v>31028650</v>
      </c>
      <c r="CN54" s="22">
        <f t="shared" si="10"/>
        <v>79222.94545454545</v>
      </c>
      <c r="CO54" s="22">
        <f t="shared" si="17"/>
        <v>117203.83072100313</v>
      </c>
      <c r="CP54" s="22">
        <f t="shared" si="11"/>
        <v>57449.10595611285</v>
      </c>
      <c r="CQ54" s="22">
        <f t="shared" si="18"/>
        <v>19453.699059561128</v>
      </c>
      <c r="CR54" s="85">
        <f t="shared" si="12"/>
        <v>0.28984402247117314</v>
      </c>
      <c r="CS54" s="85">
        <f t="shared" si="13"/>
        <v>0.42880038794691028</v>
      </c>
      <c r="CT54" s="85">
        <f t="shared" si="14"/>
        <v>0.21018254070402029</v>
      </c>
      <c r="CU54" s="85">
        <f t="shared" si="15"/>
        <v>7.1173046584111332E-2</v>
      </c>
    </row>
    <row r="55" spans="1:99" x14ac:dyDescent="0.35">
      <c r="A55" t="s">
        <v>337</v>
      </c>
      <c r="B55" s="81">
        <v>165989156</v>
      </c>
      <c r="C55" s="81">
        <v>179301960</v>
      </c>
      <c r="D55" s="81">
        <v>249843217</v>
      </c>
      <c r="E55">
        <v>896</v>
      </c>
      <c r="F55" s="10">
        <f t="shared" si="0"/>
        <v>185255.75446428571</v>
      </c>
      <c r="G55" s="10">
        <f t="shared" si="1"/>
        <v>200113.79464285713</v>
      </c>
      <c r="H55" s="10">
        <f t="shared" si="2"/>
        <v>278842.87611607142</v>
      </c>
      <c r="I55" t="s">
        <v>337</v>
      </c>
      <c r="J55" t="s">
        <v>2700</v>
      </c>
      <c r="K55" t="s">
        <v>338</v>
      </c>
      <c r="L55">
        <v>65</v>
      </c>
      <c r="M55">
        <v>65</v>
      </c>
      <c r="N55">
        <v>213</v>
      </c>
      <c r="O55">
        <v>213</v>
      </c>
      <c r="P55" t="s">
        <v>339</v>
      </c>
      <c r="Q55" t="s">
        <v>64</v>
      </c>
      <c r="R55" t="s">
        <v>65</v>
      </c>
      <c r="S55" t="s">
        <v>66</v>
      </c>
      <c r="U55">
        <v>894</v>
      </c>
      <c r="V55">
        <v>896</v>
      </c>
      <c r="W55" s="6">
        <v>4187</v>
      </c>
      <c r="X55">
        <v>4.68</v>
      </c>
      <c r="Z55" s="2">
        <v>1918</v>
      </c>
      <c r="AA55" s="2">
        <v>1918</v>
      </c>
      <c r="AB55">
        <v>330</v>
      </c>
      <c r="AC55">
        <v>0.371</v>
      </c>
      <c r="AD55">
        <v>13</v>
      </c>
      <c r="AE55">
        <v>1</v>
      </c>
      <c r="AF55">
        <v>27</v>
      </c>
      <c r="AG55">
        <v>7</v>
      </c>
      <c r="AH55" s="2">
        <v>751896</v>
      </c>
      <c r="AI55">
        <v>17.260000000000002</v>
      </c>
      <c r="AJ55" s="2">
        <v>687188</v>
      </c>
      <c r="AK55">
        <v>15.78</v>
      </c>
      <c r="AL55" s="2">
        <v>121363</v>
      </c>
      <c r="AM55" s="2">
        <v>7735916</v>
      </c>
      <c r="AN55" s="3">
        <v>0.16139999999999999</v>
      </c>
      <c r="AO55">
        <v>111</v>
      </c>
      <c r="AP55" s="4">
        <v>11831887</v>
      </c>
      <c r="AQ55" s="4">
        <v>2849</v>
      </c>
      <c r="AR55" s="4">
        <v>571</v>
      </c>
      <c r="AS55" t="s">
        <v>340</v>
      </c>
      <c r="AT55" t="s">
        <v>341</v>
      </c>
      <c r="AU55" t="s">
        <v>205</v>
      </c>
      <c r="AV55" t="s">
        <v>342</v>
      </c>
      <c r="AW55" t="s">
        <v>80</v>
      </c>
      <c r="AX55" t="str">
        <f t="shared" si="3"/>
        <v>Brooklyn</v>
      </c>
      <c r="AY55">
        <v>3</v>
      </c>
      <c r="AZ55">
        <v>8</v>
      </c>
      <c r="BA55" t="s">
        <v>2530</v>
      </c>
      <c r="BB55">
        <v>25</v>
      </c>
      <c r="BC55" t="s">
        <v>2553</v>
      </c>
      <c r="BD55">
        <v>55</v>
      </c>
      <c r="BE55" t="s">
        <v>2588</v>
      </c>
      <c r="BF55" s="95">
        <v>41</v>
      </c>
      <c r="BG55" s="1">
        <v>20311</v>
      </c>
      <c r="BL55" s="63">
        <v>87</v>
      </c>
      <c r="BM55" t="s">
        <v>2266</v>
      </c>
      <c r="BN55" s="68">
        <v>65561645</v>
      </c>
      <c r="BO55" s="68">
        <v>72245133</v>
      </c>
      <c r="BP55" s="68">
        <v>24447744</v>
      </c>
      <c r="BQ55" s="68">
        <v>17047438</v>
      </c>
      <c r="BR55">
        <f t="shared" si="4"/>
        <v>2.140625</v>
      </c>
      <c r="BS55" s="4">
        <v>179301960</v>
      </c>
      <c r="BT55" s="22">
        <f t="shared" si="5"/>
        <v>0</v>
      </c>
      <c r="BU55" s="68"/>
      <c r="BV55" s="68"/>
      <c r="BW55" s="68"/>
      <c r="BX55" s="68"/>
      <c r="BZ55" s="85">
        <f t="shared" si="16"/>
        <v>0.36564934928764864</v>
      </c>
      <c r="CA55" s="85">
        <f t="shared" si="6"/>
        <v>0.40292439078747383</v>
      </c>
      <c r="CB55" s="85">
        <f t="shared" si="7"/>
        <v>0.13634956360767056</v>
      </c>
      <c r="CC55" s="85">
        <f t="shared" si="8"/>
        <v>9.5076696317207013E-2</v>
      </c>
      <c r="CD55" s="85">
        <f t="shared" si="9"/>
        <v>1</v>
      </c>
      <c r="CE55" t="s">
        <v>2640</v>
      </c>
      <c r="CF55" s="68">
        <v>65561645</v>
      </c>
      <c r="CG55" s="68">
        <v>72245133</v>
      </c>
      <c r="CH55" s="68">
        <v>24447744</v>
      </c>
      <c r="CI55" s="68">
        <v>17047438</v>
      </c>
      <c r="CN55" s="22">
        <f t="shared" si="10"/>
        <v>73171.478794642855</v>
      </c>
      <c r="CO55" s="22">
        <f t="shared" si="17"/>
        <v>80630.728794642855</v>
      </c>
      <c r="CP55" s="22">
        <f t="shared" si="11"/>
        <v>27285.428571428572</v>
      </c>
      <c r="CQ55" s="22">
        <f t="shared" si="18"/>
        <v>19026.158482142859</v>
      </c>
      <c r="CR55" s="85">
        <f t="shared" si="12"/>
        <v>0.36564934928764864</v>
      </c>
      <c r="CS55" s="85">
        <f t="shared" si="13"/>
        <v>0.40292439078747383</v>
      </c>
      <c r="CT55" s="85">
        <f t="shared" si="14"/>
        <v>0.13634956360767056</v>
      </c>
      <c r="CU55" s="85">
        <f t="shared" si="15"/>
        <v>9.5076696317207027E-2</v>
      </c>
    </row>
    <row r="56" spans="1:99" x14ac:dyDescent="0.35">
      <c r="A56" t="s">
        <v>343</v>
      </c>
      <c r="B56" s="81">
        <v>194681963</v>
      </c>
      <c r="C56" s="81">
        <v>244660229</v>
      </c>
      <c r="D56" s="81">
        <v>294027189</v>
      </c>
      <c r="E56" s="2">
        <v>1246</v>
      </c>
      <c r="F56" s="10">
        <f t="shared" si="0"/>
        <v>156245.55617977527</v>
      </c>
      <c r="G56" s="10">
        <f t="shared" si="1"/>
        <v>196356.52407704655</v>
      </c>
      <c r="H56" s="10">
        <f t="shared" si="2"/>
        <v>235976.87720706261</v>
      </c>
      <c r="I56" t="s">
        <v>343</v>
      </c>
      <c r="J56" t="s">
        <v>2701</v>
      </c>
      <c r="K56" t="s">
        <v>317</v>
      </c>
      <c r="L56">
        <v>32</v>
      </c>
      <c r="M56">
        <v>32</v>
      </c>
      <c r="N56">
        <v>533</v>
      </c>
      <c r="O56">
        <v>533</v>
      </c>
      <c r="P56" t="s">
        <v>344</v>
      </c>
      <c r="Q56" t="s">
        <v>64</v>
      </c>
      <c r="R56" t="s">
        <v>65</v>
      </c>
      <c r="S56" t="s">
        <v>66</v>
      </c>
      <c r="U56" s="2">
        <v>1245</v>
      </c>
      <c r="V56" s="2">
        <v>1246</v>
      </c>
      <c r="W56" s="6">
        <v>5942.5</v>
      </c>
      <c r="X56">
        <v>4.7699999999999996</v>
      </c>
      <c r="Z56" s="2">
        <v>2998</v>
      </c>
      <c r="AA56" s="2">
        <v>2998</v>
      </c>
      <c r="AB56">
        <v>464</v>
      </c>
      <c r="AC56">
        <v>0.375</v>
      </c>
      <c r="AD56">
        <v>9</v>
      </c>
      <c r="AE56">
        <v>1</v>
      </c>
      <c r="AF56">
        <v>10</v>
      </c>
      <c r="AG56">
        <v>14</v>
      </c>
      <c r="AH56" s="2">
        <v>607297</v>
      </c>
      <c r="AI56">
        <v>13.94</v>
      </c>
      <c r="AJ56" s="2">
        <v>563737</v>
      </c>
      <c r="AK56">
        <v>12.94</v>
      </c>
      <c r="AL56" s="2">
        <v>84235</v>
      </c>
      <c r="AM56" s="2">
        <v>10772413</v>
      </c>
      <c r="AN56" s="3">
        <v>0.13869999999999999</v>
      </c>
      <c r="AO56">
        <v>215</v>
      </c>
      <c r="AP56" s="4">
        <v>12719000</v>
      </c>
      <c r="AQ56" s="4">
        <v>2131</v>
      </c>
      <c r="AR56" s="4">
        <v>512</v>
      </c>
      <c r="AS56" t="s">
        <v>345</v>
      </c>
      <c r="AT56" t="s">
        <v>346</v>
      </c>
      <c r="AU56" t="s">
        <v>347</v>
      </c>
      <c r="AW56" t="s">
        <v>71</v>
      </c>
      <c r="AX56" t="str">
        <f t="shared" si="3"/>
        <v>Bronx</v>
      </c>
      <c r="AY56">
        <v>9</v>
      </c>
      <c r="AZ56">
        <v>15</v>
      </c>
      <c r="BA56" t="s">
        <v>2537</v>
      </c>
      <c r="BB56">
        <v>32</v>
      </c>
      <c r="BC56" t="s">
        <v>2560</v>
      </c>
      <c r="BD56">
        <v>85</v>
      </c>
      <c r="BE56" t="s">
        <v>2614</v>
      </c>
      <c r="BF56" s="95">
        <v>18</v>
      </c>
      <c r="BG56" s="1">
        <v>18687</v>
      </c>
      <c r="BH56" t="s">
        <v>172</v>
      </c>
      <c r="BL56" s="63">
        <v>99</v>
      </c>
      <c r="BM56" t="s">
        <v>2249</v>
      </c>
      <c r="BN56" s="68">
        <v>95529113</v>
      </c>
      <c r="BO56" s="68">
        <v>80310453</v>
      </c>
      <c r="BP56" s="68">
        <v>51611529</v>
      </c>
      <c r="BQ56" s="68">
        <v>17209135</v>
      </c>
      <c r="BR56">
        <f t="shared" si="4"/>
        <v>2.4060995184590692</v>
      </c>
      <c r="BS56" s="4">
        <v>244660229</v>
      </c>
      <c r="BT56" s="22">
        <f t="shared" si="5"/>
        <v>1</v>
      </c>
      <c r="BU56" s="68"/>
      <c r="BV56" s="68"/>
      <c r="BW56" s="68"/>
      <c r="BX56" s="68"/>
      <c r="BZ56" s="85">
        <f t="shared" si="16"/>
        <v>0.39045623962037573</v>
      </c>
      <c r="CA56" s="85">
        <f t="shared" si="6"/>
        <v>0.32825299529986135</v>
      </c>
      <c r="CB56" s="85">
        <f t="shared" si="7"/>
        <v>0.21095185437760708</v>
      </c>
      <c r="CC56" s="85">
        <f t="shared" si="8"/>
        <v>7.0338914789456849E-2</v>
      </c>
      <c r="CD56" s="85">
        <f t="shared" si="9"/>
        <v>1.0000000040873009</v>
      </c>
      <c r="CE56" t="s">
        <v>2640</v>
      </c>
      <c r="CF56" s="68">
        <v>95529113</v>
      </c>
      <c r="CG56" s="68">
        <v>80310453</v>
      </c>
      <c r="CH56" s="68">
        <v>51611529</v>
      </c>
      <c r="CI56" s="68">
        <v>17209135</v>
      </c>
      <c r="CN56" s="22">
        <f t="shared" si="10"/>
        <v>76668.630016051364</v>
      </c>
      <c r="CO56" s="22">
        <f t="shared" si="17"/>
        <v>64454.617174959873</v>
      </c>
      <c r="CP56" s="22">
        <f t="shared" si="11"/>
        <v>41421.772873194219</v>
      </c>
      <c r="CQ56" s="22">
        <f t="shared" si="18"/>
        <v>13811.504815409309</v>
      </c>
      <c r="CR56" s="85">
        <f t="shared" si="12"/>
        <v>0.39045623962037573</v>
      </c>
      <c r="CS56" s="85">
        <f t="shared" si="13"/>
        <v>0.32825299529986135</v>
      </c>
      <c r="CT56" s="85">
        <f t="shared" si="14"/>
        <v>0.21095185437760708</v>
      </c>
      <c r="CU56" s="85">
        <f t="shared" si="15"/>
        <v>7.0338914789456849E-2</v>
      </c>
    </row>
    <row r="57" spans="1:99" x14ac:dyDescent="0.35">
      <c r="A57" t="s">
        <v>348</v>
      </c>
      <c r="B57" s="81">
        <v>14888342</v>
      </c>
      <c r="C57" s="81">
        <v>31850781</v>
      </c>
      <c r="D57" s="81">
        <v>38622517</v>
      </c>
      <c r="E57">
        <v>226</v>
      </c>
      <c r="F57" s="10">
        <f t="shared" si="0"/>
        <v>65877.619469026555</v>
      </c>
      <c r="G57" s="10">
        <f t="shared" si="1"/>
        <v>140932.65929203539</v>
      </c>
      <c r="H57" s="10">
        <f t="shared" si="2"/>
        <v>170896.09292035399</v>
      </c>
      <c r="I57" t="s">
        <v>348</v>
      </c>
      <c r="J57" t="s">
        <v>2338</v>
      </c>
      <c r="K57" t="s">
        <v>317</v>
      </c>
      <c r="L57">
        <v>157</v>
      </c>
      <c r="M57">
        <v>32</v>
      </c>
      <c r="N57">
        <v>533</v>
      </c>
      <c r="O57">
        <v>533</v>
      </c>
      <c r="P57" t="s">
        <v>344</v>
      </c>
      <c r="Q57" t="s">
        <v>64</v>
      </c>
      <c r="R57" t="s">
        <v>65</v>
      </c>
      <c r="S57" t="s">
        <v>235</v>
      </c>
      <c r="U57">
        <v>226</v>
      </c>
      <c r="V57">
        <v>226</v>
      </c>
      <c r="W57">
        <v>640</v>
      </c>
      <c r="X57">
        <v>2.83</v>
      </c>
      <c r="Z57">
        <v>241</v>
      </c>
      <c r="AA57">
        <v>241</v>
      </c>
      <c r="AB57">
        <v>206</v>
      </c>
      <c r="AC57">
        <v>0.92800000000000005</v>
      </c>
      <c r="AD57">
        <v>2</v>
      </c>
      <c r="AE57">
        <v>0</v>
      </c>
      <c r="AF57">
        <v>2</v>
      </c>
      <c r="AG57" s="7">
        <v>43630</v>
      </c>
      <c r="AH57" s="2">
        <v>62500</v>
      </c>
      <c r="AI57">
        <v>1.43</v>
      </c>
      <c r="AJ57" s="2">
        <v>62500</v>
      </c>
      <c r="AK57">
        <v>1.43</v>
      </c>
      <c r="AL57" s="2">
        <v>12286</v>
      </c>
      <c r="AM57" s="2">
        <v>1529115</v>
      </c>
      <c r="AN57" s="3">
        <v>0.1966</v>
      </c>
      <c r="AO57">
        <v>169</v>
      </c>
      <c r="AP57" s="4">
        <v>3928000</v>
      </c>
      <c r="AQ57" s="4">
        <v>6128</v>
      </c>
      <c r="AR57" s="4">
        <v>290</v>
      </c>
      <c r="AS57" t="s">
        <v>349</v>
      </c>
      <c r="AT57" t="s">
        <v>347</v>
      </c>
      <c r="AU57" t="s">
        <v>350</v>
      </c>
      <c r="AV57" t="s">
        <v>346</v>
      </c>
      <c r="AW57" t="s">
        <v>71</v>
      </c>
      <c r="AX57" t="str">
        <f t="shared" si="3"/>
        <v>Bronx</v>
      </c>
      <c r="AY57">
        <v>9</v>
      </c>
      <c r="AZ57">
        <v>15</v>
      </c>
      <c r="BA57" t="s">
        <v>2537</v>
      </c>
      <c r="BB57">
        <v>32</v>
      </c>
      <c r="BC57" t="s">
        <v>2560</v>
      </c>
      <c r="BD57">
        <v>85</v>
      </c>
      <c r="BE57" t="s">
        <v>2614</v>
      </c>
      <c r="BF57" s="95">
        <v>18</v>
      </c>
      <c r="BG57" s="1">
        <v>24166</v>
      </c>
      <c r="BH57" t="s">
        <v>172</v>
      </c>
      <c r="BI57" t="s">
        <v>236</v>
      </c>
      <c r="BL57" s="63">
        <v>262</v>
      </c>
      <c r="BM57" t="s">
        <v>2249</v>
      </c>
      <c r="BN57" s="68">
        <v>16697688</v>
      </c>
      <c r="BO57" s="68">
        <v>8885629</v>
      </c>
      <c r="BP57" s="68">
        <v>4687032</v>
      </c>
      <c r="BQ57" s="68">
        <v>1580431</v>
      </c>
      <c r="BR57">
        <f t="shared" si="4"/>
        <v>1.0663716814159292</v>
      </c>
      <c r="BS57" s="4">
        <v>31850781</v>
      </c>
      <c r="BT57" s="22">
        <f t="shared" si="5"/>
        <v>-1</v>
      </c>
      <c r="BU57" s="68"/>
      <c r="BV57" s="68"/>
      <c r="BW57" s="68"/>
      <c r="BX57" s="68"/>
      <c r="BZ57" s="85">
        <f t="shared" si="16"/>
        <v>0.52424736460936394</v>
      </c>
      <c r="CA57" s="85">
        <f t="shared" si="6"/>
        <v>0.27897680122820223</v>
      </c>
      <c r="CB57" s="85">
        <f t="shared" si="7"/>
        <v>0.14715595200004672</v>
      </c>
      <c r="CC57" s="85">
        <f t="shared" si="8"/>
        <v>4.9619850765982784E-2</v>
      </c>
      <c r="CD57" s="85">
        <f t="shared" si="9"/>
        <v>0.99999996860359563</v>
      </c>
      <c r="CE57" t="s">
        <v>2640</v>
      </c>
      <c r="CF57" s="68">
        <v>16697688</v>
      </c>
      <c r="CG57" s="68">
        <v>8885629</v>
      </c>
      <c r="CH57" s="68">
        <v>4687032</v>
      </c>
      <c r="CI57" s="68">
        <v>1580431</v>
      </c>
      <c r="CN57" s="22">
        <f t="shared" si="10"/>
        <v>73883.575221238934</v>
      </c>
      <c r="CO57" s="22">
        <f t="shared" si="17"/>
        <v>39316.942477876109</v>
      </c>
      <c r="CP57" s="22">
        <f t="shared" si="11"/>
        <v>20739.079646017701</v>
      </c>
      <c r="CQ57" s="22">
        <f t="shared" si="18"/>
        <v>6993.0575221238942</v>
      </c>
      <c r="CR57" s="85">
        <f t="shared" si="12"/>
        <v>0.52424736460936394</v>
      </c>
      <c r="CS57" s="85">
        <f t="shared" si="13"/>
        <v>0.27897680122820229</v>
      </c>
      <c r="CT57" s="85">
        <f t="shared" si="14"/>
        <v>0.14715595200004675</v>
      </c>
      <c r="CU57" s="85">
        <f t="shared" si="15"/>
        <v>4.9619850765982791E-2</v>
      </c>
    </row>
    <row r="58" spans="1:99" x14ac:dyDescent="0.35">
      <c r="A58" t="s">
        <v>351</v>
      </c>
      <c r="B58" s="81">
        <v>18890821</v>
      </c>
      <c r="C58" s="81">
        <v>20419922</v>
      </c>
      <c r="D58" s="81">
        <v>42881780</v>
      </c>
      <c r="E58">
        <v>200</v>
      </c>
      <c r="F58" s="10">
        <f t="shared" si="0"/>
        <v>94454.104999999996</v>
      </c>
      <c r="G58" s="10">
        <f t="shared" si="1"/>
        <v>102099.61</v>
      </c>
      <c r="H58" s="10">
        <f t="shared" si="2"/>
        <v>214408.9</v>
      </c>
      <c r="I58" t="s">
        <v>351</v>
      </c>
      <c r="J58" t="s">
        <v>2702</v>
      </c>
      <c r="K58" t="s">
        <v>352</v>
      </c>
      <c r="L58">
        <v>325</v>
      </c>
      <c r="M58">
        <v>252</v>
      </c>
      <c r="N58">
        <v>336</v>
      </c>
      <c r="O58">
        <v>336</v>
      </c>
      <c r="P58" t="s">
        <v>353</v>
      </c>
      <c r="Q58" t="s">
        <v>64</v>
      </c>
      <c r="R58" t="s">
        <v>75</v>
      </c>
      <c r="S58" t="s">
        <v>235</v>
      </c>
      <c r="U58">
        <v>200</v>
      </c>
      <c r="V58">
        <v>200</v>
      </c>
      <c r="W58">
        <v>700</v>
      </c>
      <c r="X58">
        <v>3.5</v>
      </c>
      <c r="Z58">
        <v>220</v>
      </c>
      <c r="AA58">
        <v>220</v>
      </c>
      <c r="AB58">
        <v>179</v>
      </c>
      <c r="AC58">
        <v>0.90400000000000003</v>
      </c>
      <c r="AD58">
        <v>2</v>
      </c>
      <c r="AE58">
        <v>0</v>
      </c>
      <c r="AF58">
        <v>2</v>
      </c>
      <c r="AG58">
        <v>6</v>
      </c>
      <c r="AH58" s="2">
        <v>99460</v>
      </c>
      <c r="AI58">
        <v>2.2799999999999998</v>
      </c>
      <c r="AJ58" s="2">
        <v>99460</v>
      </c>
      <c r="AK58">
        <v>2.2799999999999998</v>
      </c>
      <c r="AL58" s="2">
        <v>29354</v>
      </c>
      <c r="AM58" s="2">
        <v>1493904</v>
      </c>
      <c r="AN58" s="3">
        <v>0.29509999999999997</v>
      </c>
      <c r="AO58">
        <v>96</v>
      </c>
      <c r="AP58" s="4">
        <v>13425060</v>
      </c>
      <c r="AQ58" s="4">
        <v>19179</v>
      </c>
      <c r="AR58" s="4">
        <v>368</v>
      </c>
      <c r="AS58" t="s">
        <v>354</v>
      </c>
      <c r="AT58" t="s">
        <v>355</v>
      </c>
      <c r="AU58" t="s">
        <v>356</v>
      </c>
      <c r="AV58" t="s">
        <v>158</v>
      </c>
      <c r="AW58" t="s">
        <v>80</v>
      </c>
      <c r="AX58" t="str">
        <f t="shared" si="3"/>
        <v>Brooklyn</v>
      </c>
      <c r="AY58">
        <v>16</v>
      </c>
      <c r="AZ58">
        <v>8</v>
      </c>
      <c r="BA58" t="s">
        <v>2530</v>
      </c>
      <c r="BB58">
        <v>20</v>
      </c>
      <c r="BC58" t="s">
        <v>2549</v>
      </c>
      <c r="BD58">
        <v>55</v>
      </c>
      <c r="BE58" t="s">
        <v>2588</v>
      </c>
      <c r="BF58" s="95">
        <v>41</v>
      </c>
      <c r="BG58" s="1">
        <v>31251</v>
      </c>
      <c r="BI58" t="s">
        <v>236</v>
      </c>
      <c r="BJ58" t="s">
        <v>108</v>
      </c>
      <c r="BL58" s="63">
        <v>317</v>
      </c>
      <c r="BM58" t="s">
        <v>2266</v>
      </c>
      <c r="BN58" s="68">
        <v>9810739</v>
      </c>
      <c r="BO58" s="68">
        <v>4062172</v>
      </c>
      <c r="BP58" s="68">
        <v>5338019</v>
      </c>
      <c r="BQ58" s="68">
        <v>1208992</v>
      </c>
      <c r="BR58">
        <f t="shared" si="4"/>
        <v>1.1000000000000001</v>
      </c>
      <c r="BS58" s="4">
        <v>20419922</v>
      </c>
      <c r="BT58" s="22">
        <f t="shared" si="5"/>
        <v>0</v>
      </c>
      <c r="BU58" s="68"/>
      <c r="BV58" s="68"/>
      <c r="BW58" s="68"/>
      <c r="BX58" s="68"/>
      <c r="BZ58" s="85">
        <f t="shared" si="16"/>
        <v>0.48044938663330838</v>
      </c>
      <c r="CA58" s="85">
        <f t="shared" si="6"/>
        <v>0.19893180786880577</v>
      </c>
      <c r="CB58" s="85">
        <f t="shared" si="7"/>
        <v>0.26141231097748563</v>
      </c>
      <c r="CC58" s="85">
        <f t="shared" si="8"/>
        <v>5.9206494520400228E-2</v>
      </c>
      <c r="CD58" s="85">
        <f t="shared" si="9"/>
        <v>1</v>
      </c>
      <c r="CE58" t="s">
        <v>2640</v>
      </c>
      <c r="CF58" s="68">
        <v>9810739</v>
      </c>
      <c r="CG58" s="68">
        <v>4062172</v>
      </c>
      <c r="CH58" s="68">
        <v>5338019</v>
      </c>
      <c r="CI58" s="68">
        <v>1208992</v>
      </c>
      <c r="CN58" s="22">
        <f t="shared" si="10"/>
        <v>49053.695</v>
      </c>
      <c r="CO58" s="22">
        <f t="shared" si="17"/>
        <v>20310.86</v>
      </c>
      <c r="CP58" s="22">
        <f t="shared" si="11"/>
        <v>26690.095000000001</v>
      </c>
      <c r="CQ58" s="22">
        <f t="shared" si="18"/>
        <v>6044.96</v>
      </c>
      <c r="CR58" s="85">
        <f t="shared" si="12"/>
        <v>0.48044938663330838</v>
      </c>
      <c r="CS58" s="85">
        <f t="shared" si="13"/>
        <v>0.19893180786880577</v>
      </c>
      <c r="CT58" s="85">
        <f t="shared" si="14"/>
        <v>0.26141231097748563</v>
      </c>
      <c r="CU58" s="85">
        <f t="shared" si="15"/>
        <v>5.9206494520400228E-2</v>
      </c>
    </row>
    <row r="59" spans="1:99" x14ac:dyDescent="0.35">
      <c r="A59" t="s">
        <v>357</v>
      </c>
      <c r="B59" s="81">
        <v>208793442</v>
      </c>
      <c r="C59" s="81">
        <v>263600936</v>
      </c>
      <c r="D59" s="81">
        <v>350312372</v>
      </c>
      <c r="E59" s="2">
        <v>1338</v>
      </c>
      <c r="F59" s="10">
        <f t="shared" si="0"/>
        <v>156048.91031390135</v>
      </c>
      <c r="G59" s="10">
        <f t="shared" si="1"/>
        <v>197011.16292974589</v>
      </c>
      <c r="H59" s="10">
        <f t="shared" si="2"/>
        <v>261817.91629297458</v>
      </c>
      <c r="I59" t="s">
        <v>357</v>
      </c>
      <c r="J59" t="s">
        <v>2703</v>
      </c>
      <c r="K59" t="s">
        <v>358</v>
      </c>
      <c r="L59">
        <v>16</v>
      </c>
      <c r="M59">
        <v>16</v>
      </c>
      <c r="N59">
        <v>512</v>
      </c>
      <c r="O59">
        <v>512</v>
      </c>
      <c r="P59" t="s">
        <v>359</v>
      </c>
      <c r="Q59" t="s">
        <v>64</v>
      </c>
      <c r="R59" t="s">
        <v>65</v>
      </c>
      <c r="S59" t="s">
        <v>66</v>
      </c>
      <c r="U59" s="2">
        <v>1336</v>
      </c>
      <c r="V59" s="2">
        <v>1338</v>
      </c>
      <c r="W59" s="6">
        <v>6279</v>
      </c>
      <c r="X59">
        <v>4.7</v>
      </c>
      <c r="Z59" s="2">
        <v>3166</v>
      </c>
      <c r="AA59" s="2">
        <v>3166</v>
      </c>
      <c r="AB59">
        <v>416</v>
      </c>
      <c r="AC59">
        <v>0.316</v>
      </c>
      <c r="AD59">
        <v>27</v>
      </c>
      <c r="AE59">
        <v>0</v>
      </c>
      <c r="AF59">
        <v>46</v>
      </c>
      <c r="AG59" s="7">
        <v>43623</v>
      </c>
      <c r="AH59" s="2">
        <v>819997</v>
      </c>
      <c r="AI59">
        <v>18.82</v>
      </c>
      <c r="AJ59" s="2">
        <v>732841</v>
      </c>
      <c r="AK59">
        <v>16.82</v>
      </c>
      <c r="AL59" s="2">
        <v>188564</v>
      </c>
      <c r="AM59" s="2">
        <v>10371638</v>
      </c>
      <c r="AN59" s="3">
        <v>0.23</v>
      </c>
      <c r="AO59">
        <v>168</v>
      </c>
      <c r="AP59" s="4">
        <v>12898000</v>
      </c>
      <c r="AQ59" s="4">
        <v>2054</v>
      </c>
      <c r="AR59" s="4">
        <v>520</v>
      </c>
      <c r="AS59" t="s">
        <v>78</v>
      </c>
      <c r="AT59" t="s">
        <v>360</v>
      </c>
      <c r="AU59" t="s">
        <v>361</v>
      </c>
      <c r="AV59" t="s">
        <v>362</v>
      </c>
      <c r="AW59" t="s">
        <v>80</v>
      </c>
      <c r="AX59" t="str">
        <f t="shared" si="3"/>
        <v>Brooklyn</v>
      </c>
      <c r="AY59">
        <v>16</v>
      </c>
      <c r="AZ59">
        <v>9</v>
      </c>
      <c r="BA59" t="s">
        <v>2531</v>
      </c>
      <c r="BB59">
        <v>20</v>
      </c>
      <c r="BC59" t="s">
        <v>2549</v>
      </c>
      <c r="BD59">
        <v>55</v>
      </c>
      <c r="BE59" t="s">
        <v>2588</v>
      </c>
      <c r="BF59" s="95">
        <v>41</v>
      </c>
      <c r="BG59" s="1">
        <v>17639</v>
      </c>
      <c r="BH59" t="s">
        <v>199</v>
      </c>
      <c r="BL59" s="63">
        <v>98</v>
      </c>
      <c r="BM59" t="s">
        <v>2266</v>
      </c>
      <c r="BN59" s="68">
        <v>98689393</v>
      </c>
      <c r="BO59" s="68">
        <v>81070933</v>
      </c>
      <c r="BP59" s="68">
        <v>68903521</v>
      </c>
      <c r="BQ59" s="68">
        <v>14937089</v>
      </c>
      <c r="BR59">
        <f t="shared" si="4"/>
        <v>2.3662182361733932</v>
      </c>
      <c r="BS59" s="4">
        <v>263600936</v>
      </c>
      <c r="BT59" s="22">
        <f t="shared" si="5"/>
        <v>0</v>
      </c>
      <c r="BU59" s="68"/>
      <c r="BV59" s="68"/>
      <c r="BW59" s="68"/>
      <c r="BX59" s="68"/>
      <c r="BZ59" s="85">
        <f t="shared" si="16"/>
        <v>0.3743893876006571</v>
      </c>
      <c r="CA59" s="85">
        <f t="shared" si="6"/>
        <v>0.30755176453546434</v>
      </c>
      <c r="CB59" s="85">
        <f t="shared" si="7"/>
        <v>0.26139330931662547</v>
      </c>
      <c r="CC59" s="85">
        <f t="shared" si="8"/>
        <v>5.6665538547253112E-2</v>
      </c>
      <c r="CD59" s="85">
        <f t="shared" si="9"/>
        <v>0.99999999999999989</v>
      </c>
      <c r="CE59" t="s">
        <v>2640</v>
      </c>
      <c r="CF59" s="68">
        <v>98689393</v>
      </c>
      <c r="CG59" s="68">
        <v>81070933</v>
      </c>
      <c r="CH59" s="68">
        <v>68903521</v>
      </c>
      <c r="CI59" s="68">
        <v>14937089</v>
      </c>
      <c r="CN59" s="22">
        <f t="shared" si="10"/>
        <v>73758.888639760844</v>
      </c>
      <c r="CO59" s="22">
        <f t="shared" si="17"/>
        <v>60591.130792227203</v>
      </c>
      <c r="CP59" s="22">
        <f t="shared" si="11"/>
        <v>51497.399850523172</v>
      </c>
      <c r="CQ59" s="22">
        <f t="shared" si="18"/>
        <v>11163.743647234678</v>
      </c>
      <c r="CR59" s="85">
        <f t="shared" si="12"/>
        <v>0.3743893876006571</v>
      </c>
      <c r="CS59" s="85">
        <f t="shared" si="13"/>
        <v>0.30755176453546429</v>
      </c>
      <c r="CT59" s="85">
        <f t="shared" si="14"/>
        <v>0.26139330931662552</v>
      </c>
      <c r="CU59" s="85">
        <f t="shared" si="15"/>
        <v>5.6665538547253105E-2</v>
      </c>
    </row>
    <row r="60" spans="1:99" x14ac:dyDescent="0.35">
      <c r="A60" t="s">
        <v>363</v>
      </c>
      <c r="B60" s="81">
        <v>9259352</v>
      </c>
      <c r="C60" s="81">
        <v>9439512</v>
      </c>
      <c r="D60" s="81">
        <v>17622749</v>
      </c>
      <c r="E60">
        <v>72</v>
      </c>
      <c r="F60" s="10">
        <f t="shared" si="0"/>
        <v>128602.11111111111</v>
      </c>
      <c r="G60" s="10">
        <f t="shared" si="1"/>
        <v>131104.33333333334</v>
      </c>
      <c r="H60" s="10">
        <f t="shared" si="2"/>
        <v>244760.40277777778</v>
      </c>
      <c r="I60" t="s">
        <v>363</v>
      </c>
      <c r="J60" t="s">
        <v>2486</v>
      </c>
      <c r="K60" t="s">
        <v>364</v>
      </c>
      <c r="L60">
        <v>235</v>
      </c>
      <c r="M60">
        <v>530</v>
      </c>
      <c r="N60">
        <v>352</v>
      </c>
      <c r="O60">
        <v>748</v>
      </c>
      <c r="P60" t="s">
        <v>365</v>
      </c>
      <c r="Q60" t="s">
        <v>64</v>
      </c>
      <c r="R60" t="s">
        <v>75</v>
      </c>
      <c r="S60" t="s">
        <v>66</v>
      </c>
      <c r="U60">
        <v>72</v>
      </c>
      <c r="V60">
        <v>72</v>
      </c>
      <c r="W60">
        <v>284</v>
      </c>
      <c r="X60">
        <v>3.94</v>
      </c>
      <c r="Z60">
        <v>135</v>
      </c>
      <c r="AA60">
        <v>135</v>
      </c>
      <c r="AB60">
        <v>33</v>
      </c>
      <c r="AC60">
        <v>0.46500000000000002</v>
      </c>
      <c r="AD60">
        <v>1</v>
      </c>
      <c r="AE60">
        <v>0</v>
      </c>
      <c r="AF60">
        <v>1</v>
      </c>
      <c r="AG60">
        <v>6</v>
      </c>
      <c r="AH60" s="2">
        <v>22500</v>
      </c>
      <c r="AI60">
        <v>0.52</v>
      </c>
      <c r="AJ60" s="2">
        <v>22500</v>
      </c>
      <c r="AK60">
        <v>0.52</v>
      </c>
      <c r="AL60" s="2">
        <v>9879</v>
      </c>
      <c r="AM60" s="2">
        <v>672864</v>
      </c>
      <c r="AN60" s="3">
        <v>0.43909999999999999</v>
      </c>
      <c r="AO60">
        <v>260</v>
      </c>
      <c r="AP60" s="4">
        <v>2132334</v>
      </c>
      <c r="AQ60" s="4">
        <v>7315</v>
      </c>
      <c r="AR60" s="4">
        <v>519</v>
      </c>
      <c r="AS60" t="s">
        <v>347</v>
      </c>
      <c r="AT60" t="s">
        <v>68</v>
      </c>
      <c r="AU60" t="s">
        <v>366</v>
      </c>
      <c r="AV60" t="s">
        <v>367</v>
      </c>
      <c r="AW60" t="s">
        <v>71</v>
      </c>
      <c r="AX60" t="str">
        <f t="shared" si="3"/>
        <v>Bronx</v>
      </c>
      <c r="AY60">
        <v>3</v>
      </c>
      <c r="AZ60">
        <v>15</v>
      </c>
      <c r="BA60" t="s">
        <v>2537</v>
      </c>
      <c r="BB60">
        <v>32</v>
      </c>
      <c r="BC60" t="s">
        <v>2560</v>
      </c>
      <c r="BD60">
        <v>79</v>
      </c>
      <c r="BE60" t="s">
        <v>2608</v>
      </c>
      <c r="BF60" s="95">
        <v>17</v>
      </c>
      <c r="BG60" s="1">
        <v>26542</v>
      </c>
      <c r="BK60" t="s">
        <v>108</v>
      </c>
      <c r="BL60" s="63">
        <v>285</v>
      </c>
      <c r="BM60" t="s">
        <v>2248</v>
      </c>
      <c r="BN60" s="68">
        <v>4243658</v>
      </c>
      <c r="BO60" s="68">
        <v>3836104</v>
      </c>
      <c r="BP60" s="68">
        <v>992594</v>
      </c>
      <c r="BQ60" s="68">
        <v>367157</v>
      </c>
      <c r="BR60">
        <f t="shared" si="4"/>
        <v>1.875</v>
      </c>
      <c r="BS60" s="4">
        <v>9439512</v>
      </c>
      <c r="BT60" s="22">
        <f t="shared" si="5"/>
        <v>1</v>
      </c>
      <c r="BU60" s="68"/>
      <c r="BV60" s="68"/>
      <c r="BW60" s="68"/>
      <c r="BX60" s="68"/>
      <c r="BZ60" s="85">
        <f t="shared" si="16"/>
        <v>0.44956328250867206</v>
      </c>
      <c r="CA60" s="85">
        <f t="shared" si="6"/>
        <v>0.40638795734355759</v>
      </c>
      <c r="CB60" s="85">
        <f t="shared" si="7"/>
        <v>0.10515310537239637</v>
      </c>
      <c r="CC60" s="85">
        <f t="shared" si="8"/>
        <v>3.8895760713053812E-2</v>
      </c>
      <c r="CD60" s="85">
        <f t="shared" si="9"/>
        <v>1.00000010593768</v>
      </c>
      <c r="CE60" t="s">
        <v>2640</v>
      </c>
      <c r="CF60" s="68">
        <v>4243658</v>
      </c>
      <c r="CG60" s="68">
        <v>3836104</v>
      </c>
      <c r="CH60" s="68">
        <v>992594</v>
      </c>
      <c r="CI60" s="68">
        <v>367157</v>
      </c>
      <c r="CN60" s="22">
        <f t="shared" si="10"/>
        <v>58939.694444444445</v>
      </c>
      <c r="CO60" s="22">
        <f t="shared" si="17"/>
        <v>53279.222222222219</v>
      </c>
      <c r="CP60" s="22">
        <f t="shared" si="11"/>
        <v>13786.027777777777</v>
      </c>
      <c r="CQ60" s="22">
        <f t="shared" si="18"/>
        <v>5099.4027777777774</v>
      </c>
      <c r="CR60" s="85">
        <f t="shared" si="12"/>
        <v>0.44956328250867206</v>
      </c>
      <c r="CS60" s="85">
        <f t="shared" si="13"/>
        <v>0.40638795734355754</v>
      </c>
      <c r="CT60" s="85">
        <f t="shared" si="14"/>
        <v>0.10515310537239636</v>
      </c>
      <c r="CU60" s="85">
        <f t="shared" si="15"/>
        <v>3.8895760713053805E-2</v>
      </c>
    </row>
    <row r="61" spans="1:99" x14ac:dyDescent="0.35">
      <c r="A61" t="s">
        <v>368</v>
      </c>
      <c r="B61" s="81">
        <v>190120371</v>
      </c>
      <c r="C61" s="81">
        <v>255414633</v>
      </c>
      <c r="D61" s="81">
        <v>315756761</v>
      </c>
      <c r="E61" s="2">
        <v>1220</v>
      </c>
      <c r="F61" s="10">
        <f t="shared" si="0"/>
        <v>155836.36967213114</v>
      </c>
      <c r="G61" s="10">
        <f t="shared" si="1"/>
        <v>209356.25655737706</v>
      </c>
      <c r="H61" s="10">
        <f t="shared" si="2"/>
        <v>258817.01721311474</v>
      </c>
      <c r="I61" t="s">
        <v>368</v>
      </c>
      <c r="J61" t="s">
        <v>2339</v>
      </c>
      <c r="K61" t="s">
        <v>369</v>
      </c>
      <c r="L61">
        <v>86</v>
      </c>
      <c r="M61">
        <v>86</v>
      </c>
      <c r="N61">
        <v>430</v>
      </c>
      <c r="O61">
        <v>430</v>
      </c>
      <c r="P61" t="s">
        <v>370</v>
      </c>
      <c r="Q61" t="s">
        <v>176</v>
      </c>
      <c r="R61" t="s">
        <v>65</v>
      </c>
      <c r="S61" t="s">
        <v>66</v>
      </c>
      <c r="T61">
        <v>209</v>
      </c>
      <c r="U61" s="2">
        <v>1219</v>
      </c>
      <c r="V61" s="2">
        <v>1220</v>
      </c>
      <c r="W61" s="6">
        <v>5669.5</v>
      </c>
      <c r="X61">
        <v>4.6500000000000004</v>
      </c>
      <c r="Y61">
        <v>555</v>
      </c>
      <c r="Z61" s="2">
        <v>2288</v>
      </c>
      <c r="AA61" s="2">
        <v>2843</v>
      </c>
      <c r="AB61">
        <v>499</v>
      </c>
      <c r="AC61">
        <v>0.41299999999999998</v>
      </c>
      <c r="AD61">
        <v>8</v>
      </c>
      <c r="AE61">
        <v>0</v>
      </c>
      <c r="AF61">
        <v>8</v>
      </c>
      <c r="AG61" t="s">
        <v>371</v>
      </c>
      <c r="AH61" s="2">
        <v>697736</v>
      </c>
      <c r="AI61">
        <v>16.02</v>
      </c>
      <c r="AJ61" s="2">
        <v>639260</v>
      </c>
      <c r="AK61">
        <v>14.68</v>
      </c>
      <c r="AL61" s="2">
        <v>78768</v>
      </c>
      <c r="AM61" s="2">
        <v>11288105</v>
      </c>
      <c r="AN61" s="3">
        <v>0.1129</v>
      </c>
      <c r="AO61">
        <v>177</v>
      </c>
      <c r="AP61" s="4">
        <v>20346000</v>
      </c>
      <c r="AQ61" s="4">
        <v>3599</v>
      </c>
      <c r="AR61" s="4">
        <v>541</v>
      </c>
      <c r="AS61" t="s">
        <v>295</v>
      </c>
      <c r="AT61" t="s">
        <v>372</v>
      </c>
      <c r="AU61" t="s">
        <v>291</v>
      </c>
      <c r="AV61" t="s">
        <v>373</v>
      </c>
      <c r="AW61" t="s">
        <v>80</v>
      </c>
      <c r="AX61" t="str">
        <f t="shared" si="3"/>
        <v>Brooklyn</v>
      </c>
      <c r="AY61">
        <v>1</v>
      </c>
      <c r="AZ61">
        <v>7</v>
      </c>
      <c r="BA61" t="s">
        <v>2529</v>
      </c>
      <c r="BB61">
        <v>18</v>
      </c>
      <c r="BC61" t="s">
        <v>2547</v>
      </c>
      <c r="BD61">
        <v>53</v>
      </c>
      <c r="BE61" t="s">
        <v>2586</v>
      </c>
      <c r="BF61" s="95">
        <v>34</v>
      </c>
      <c r="BG61" s="1">
        <v>22007</v>
      </c>
      <c r="BL61" s="63">
        <v>65</v>
      </c>
      <c r="BM61" t="s">
        <v>2260</v>
      </c>
      <c r="BN61" s="68">
        <v>104073678</v>
      </c>
      <c r="BO61" s="68">
        <v>57162341</v>
      </c>
      <c r="BP61" s="68">
        <v>43434480</v>
      </c>
      <c r="BQ61" s="68">
        <v>50744134</v>
      </c>
      <c r="BR61">
        <f t="shared" si="4"/>
        <v>2.3303278688524589</v>
      </c>
      <c r="BS61" s="4">
        <v>255414633</v>
      </c>
      <c r="BT61" s="22">
        <f t="shared" si="5"/>
        <v>0</v>
      </c>
      <c r="BU61" s="68"/>
      <c r="BV61" s="68"/>
      <c r="BW61" s="68"/>
      <c r="BX61" s="68"/>
      <c r="BZ61" s="85">
        <f t="shared" si="16"/>
        <v>0.40746952035438</v>
      </c>
      <c r="CA61" s="85">
        <f t="shared" si="6"/>
        <v>0.22380213822753062</v>
      </c>
      <c r="CB61" s="85">
        <f t="shared" si="7"/>
        <v>0.17005478303977986</v>
      </c>
      <c r="CC61" s="85">
        <f t="shared" si="8"/>
        <v>0.19867355837830952</v>
      </c>
      <c r="CD61" s="85">
        <f t="shared" si="9"/>
        <v>1</v>
      </c>
      <c r="CE61" t="s">
        <v>2640</v>
      </c>
      <c r="CF61" s="68">
        <v>104073678</v>
      </c>
      <c r="CG61" s="68">
        <v>57162341</v>
      </c>
      <c r="CH61" s="68">
        <v>43434480</v>
      </c>
      <c r="CI61" s="68">
        <v>50744134</v>
      </c>
      <c r="CN61" s="22">
        <f t="shared" si="10"/>
        <v>85306.293442622948</v>
      </c>
      <c r="CO61" s="22">
        <f t="shared" si="17"/>
        <v>46854.377868852462</v>
      </c>
      <c r="CP61" s="22">
        <f t="shared" si="11"/>
        <v>35602.032786885247</v>
      </c>
      <c r="CQ61" s="22">
        <f t="shared" si="18"/>
        <v>41593.552459016391</v>
      </c>
      <c r="CR61" s="85">
        <f t="shared" si="12"/>
        <v>0.40746952035438</v>
      </c>
      <c r="CS61" s="85">
        <f t="shared" si="13"/>
        <v>0.22380213822753062</v>
      </c>
      <c r="CT61" s="85">
        <f t="shared" si="14"/>
        <v>0.17005478303977986</v>
      </c>
      <c r="CU61" s="85">
        <f t="shared" si="15"/>
        <v>0.19867355837830949</v>
      </c>
    </row>
    <row r="62" spans="1:99" x14ac:dyDescent="0.35">
      <c r="A62" t="s">
        <v>374</v>
      </c>
      <c r="B62" s="81">
        <v>54754461</v>
      </c>
      <c r="C62" s="81">
        <v>55584059</v>
      </c>
      <c r="D62" s="81">
        <v>110809773</v>
      </c>
      <c r="E62">
        <v>300</v>
      </c>
      <c r="F62" s="10">
        <f t="shared" si="0"/>
        <v>182514.87</v>
      </c>
      <c r="G62" s="10">
        <f t="shared" si="1"/>
        <v>185280.19666666666</v>
      </c>
      <c r="H62" s="10">
        <f t="shared" si="2"/>
        <v>369365.91</v>
      </c>
      <c r="I62" t="s">
        <v>374</v>
      </c>
      <c r="J62" t="s">
        <v>2487</v>
      </c>
      <c r="K62" t="s">
        <v>375</v>
      </c>
      <c r="L62">
        <v>302</v>
      </c>
      <c r="M62">
        <v>247</v>
      </c>
      <c r="N62">
        <v>565</v>
      </c>
      <c r="O62">
        <v>546</v>
      </c>
      <c r="P62" t="s">
        <v>376</v>
      </c>
      <c r="Q62" t="s">
        <v>64</v>
      </c>
      <c r="R62" t="s">
        <v>75</v>
      </c>
      <c r="S62" t="s">
        <v>66</v>
      </c>
      <c r="U62">
        <v>299</v>
      </c>
      <c r="V62">
        <v>300</v>
      </c>
      <c r="W62" s="6">
        <v>1446.5</v>
      </c>
      <c r="X62">
        <v>4.84</v>
      </c>
      <c r="Z62">
        <v>716</v>
      </c>
      <c r="AA62">
        <v>716</v>
      </c>
      <c r="AB62">
        <v>125</v>
      </c>
      <c r="AC62">
        <v>0.41799999999999998</v>
      </c>
      <c r="AD62">
        <v>25</v>
      </c>
      <c r="AE62">
        <v>0</v>
      </c>
      <c r="AF62">
        <v>25</v>
      </c>
      <c r="AG62">
        <v>3</v>
      </c>
      <c r="AH62" s="2">
        <v>402930</v>
      </c>
      <c r="AI62">
        <v>9.25</v>
      </c>
      <c r="AJ62" s="2">
        <v>402930</v>
      </c>
      <c r="AK62">
        <v>9.25</v>
      </c>
      <c r="AL62" s="2">
        <v>102600</v>
      </c>
      <c r="AM62" s="2">
        <v>3200584</v>
      </c>
      <c r="AN62" s="3">
        <v>0.25459999999999999</v>
      </c>
      <c r="AO62">
        <v>77</v>
      </c>
      <c r="AP62" s="4">
        <v>20840392</v>
      </c>
      <c r="AQ62" s="4">
        <v>14235</v>
      </c>
      <c r="AR62" s="4">
        <v>607</v>
      </c>
      <c r="AS62" t="s">
        <v>377</v>
      </c>
      <c r="AT62" t="s">
        <v>378</v>
      </c>
      <c r="AU62" t="s">
        <v>379</v>
      </c>
      <c r="AV62" t="s">
        <v>380</v>
      </c>
      <c r="AW62" t="s">
        <v>80</v>
      </c>
      <c r="AX62" t="str">
        <f t="shared" si="3"/>
        <v>Brooklyn</v>
      </c>
      <c r="AY62">
        <v>4</v>
      </c>
      <c r="AZ62" t="s">
        <v>381</v>
      </c>
      <c r="BA62" t="s">
        <v>2539</v>
      </c>
      <c r="BB62">
        <v>18</v>
      </c>
      <c r="BC62" t="s">
        <v>2547</v>
      </c>
      <c r="BD62" t="s">
        <v>382</v>
      </c>
      <c r="BE62" t="s">
        <v>2618</v>
      </c>
      <c r="BF62" s="95" t="s">
        <v>383</v>
      </c>
      <c r="BG62" s="1">
        <v>30882</v>
      </c>
      <c r="BJ62" t="s">
        <v>108</v>
      </c>
      <c r="BL62" s="63">
        <v>135</v>
      </c>
      <c r="BM62" t="s">
        <v>2303</v>
      </c>
      <c r="BN62" s="68">
        <v>23197450</v>
      </c>
      <c r="BO62" s="68">
        <v>19276024</v>
      </c>
      <c r="BP62" s="68">
        <v>5872605</v>
      </c>
      <c r="BQ62" s="68">
        <v>7237981</v>
      </c>
      <c r="BR62">
        <f t="shared" si="4"/>
        <v>2.3866666666666667</v>
      </c>
      <c r="BS62" s="4">
        <v>55584059</v>
      </c>
      <c r="BT62" s="22">
        <f t="shared" si="5"/>
        <v>1</v>
      </c>
      <c r="BU62" s="68"/>
      <c r="BV62" s="68"/>
      <c r="BW62" s="68"/>
      <c r="BX62" s="68"/>
      <c r="BZ62" s="85">
        <f t="shared" si="16"/>
        <v>0.41733997871584011</v>
      </c>
      <c r="CA62" s="85">
        <f t="shared" si="6"/>
        <v>0.3467905069689135</v>
      </c>
      <c r="CB62" s="85">
        <f t="shared" si="7"/>
        <v>0.1056526836228351</v>
      </c>
      <c r="CC62" s="85">
        <f t="shared" si="8"/>
        <v>0.1302168486831809</v>
      </c>
      <c r="CD62" s="85">
        <f t="shared" si="9"/>
        <v>1.0000000179907695</v>
      </c>
      <c r="CE62" t="s">
        <v>2640</v>
      </c>
      <c r="CF62" s="68">
        <v>23197450</v>
      </c>
      <c r="CG62" s="68">
        <v>19276024</v>
      </c>
      <c r="CH62" s="68">
        <v>5872605</v>
      </c>
      <c r="CI62" s="68">
        <v>7237981</v>
      </c>
      <c r="CN62" s="22">
        <f t="shared" si="10"/>
        <v>77324.833333333328</v>
      </c>
      <c r="CO62" s="22">
        <f t="shared" si="17"/>
        <v>64253.41333333333</v>
      </c>
      <c r="CP62" s="22">
        <f t="shared" si="11"/>
        <v>19575.349999999999</v>
      </c>
      <c r="CQ62" s="22">
        <f t="shared" si="18"/>
        <v>24126.603333333333</v>
      </c>
      <c r="CR62" s="85">
        <f t="shared" si="12"/>
        <v>0.41733997871584011</v>
      </c>
      <c r="CS62" s="85">
        <f t="shared" si="13"/>
        <v>0.3467905069689135</v>
      </c>
      <c r="CT62" s="85">
        <f t="shared" si="14"/>
        <v>0.1056526836228351</v>
      </c>
      <c r="CU62" s="85">
        <f t="shared" si="15"/>
        <v>0.13021684868318092</v>
      </c>
    </row>
    <row r="63" spans="1:99" x14ac:dyDescent="0.35">
      <c r="A63" t="s">
        <v>384</v>
      </c>
      <c r="B63" s="81">
        <v>60722548</v>
      </c>
      <c r="C63" s="81">
        <v>61866321</v>
      </c>
      <c r="D63" s="81">
        <v>99425108</v>
      </c>
      <c r="E63">
        <v>300</v>
      </c>
      <c r="F63" s="10">
        <f t="shared" si="0"/>
        <v>202408.49333333335</v>
      </c>
      <c r="G63" s="10">
        <f t="shared" si="1"/>
        <v>206221.07</v>
      </c>
      <c r="H63" s="10">
        <f t="shared" si="2"/>
        <v>331417.02666666667</v>
      </c>
      <c r="I63" t="s">
        <v>384</v>
      </c>
      <c r="J63" t="s">
        <v>2488</v>
      </c>
      <c r="K63" t="s">
        <v>375</v>
      </c>
      <c r="L63">
        <v>303</v>
      </c>
      <c r="M63">
        <v>247</v>
      </c>
      <c r="N63">
        <v>566</v>
      </c>
      <c r="O63">
        <v>546</v>
      </c>
      <c r="P63" t="s">
        <v>385</v>
      </c>
      <c r="Q63" t="s">
        <v>64</v>
      </c>
      <c r="R63" t="s">
        <v>75</v>
      </c>
      <c r="S63" t="s">
        <v>66</v>
      </c>
      <c r="U63">
        <v>300</v>
      </c>
      <c r="V63">
        <v>300</v>
      </c>
      <c r="W63" s="6">
        <v>1450</v>
      </c>
      <c r="X63">
        <v>4.83</v>
      </c>
      <c r="Z63">
        <v>702</v>
      </c>
      <c r="AA63">
        <v>702</v>
      </c>
      <c r="AB63">
        <v>121</v>
      </c>
      <c r="AC63">
        <v>0.40500000000000003</v>
      </c>
      <c r="AD63">
        <v>25</v>
      </c>
      <c r="AE63">
        <v>1</v>
      </c>
      <c r="AF63">
        <v>27</v>
      </c>
      <c r="AG63">
        <v>3</v>
      </c>
      <c r="AH63" s="2">
        <v>440392</v>
      </c>
      <c r="AI63">
        <v>10.11</v>
      </c>
      <c r="AJ63" s="2">
        <v>440392</v>
      </c>
      <c r="AK63">
        <v>10.11</v>
      </c>
      <c r="AL63" s="2">
        <v>102600</v>
      </c>
      <c r="AM63" s="2">
        <v>3200584</v>
      </c>
      <c r="AN63" s="3">
        <v>0.23300000000000001</v>
      </c>
      <c r="AO63">
        <v>69</v>
      </c>
      <c r="AP63" s="4">
        <v>19608177</v>
      </c>
      <c r="AQ63" s="4">
        <v>13339</v>
      </c>
      <c r="AR63" s="4">
        <v>584</v>
      </c>
      <c r="AS63" t="s">
        <v>183</v>
      </c>
      <c r="AT63" t="s">
        <v>386</v>
      </c>
      <c r="AU63" t="s">
        <v>387</v>
      </c>
      <c r="AV63" t="s">
        <v>101</v>
      </c>
      <c r="AW63" t="s">
        <v>80</v>
      </c>
      <c r="AX63" t="str">
        <f t="shared" si="3"/>
        <v>Brooklyn</v>
      </c>
      <c r="AY63">
        <v>4</v>
      </c>
      <c r="AZ63">
        <v>7</v>
      </c>
      <c r="BA63" t="s">
        <v>2529</v>
      </c>
      <c r="BB63">
        <v>18</v>
      </c>
      <c r="BC63" t="s">
        <v>2547</v>
      </c>
      <c r="BD63" t="s">
        <v>382</v>
      </c>
      <c r="BE63" t="s">
        <v>2618</v>
      </c>
      <c r="BF63" s="95" t="s">
        <v>383</v>
      </c>
      <c r="BG63" s="1">
        <v>30868</v>
      </c>
      <c r="BJ63" t="s">
        <v>108</v>
      </c>
      <c r="BL63" s="63">
        <v>70</v>
      </c>
      <c r="BM63" t="s">
        <v>2303</v>
      </c>
      <c r="BN63" s="68">
        <v>25647661</v>
      </c>
      <c r="BO63" s="68">
        <v>22699775</v>
      </c>
      <c r="BP63" s="68">
        <v>6981675</v>
      </c>
      <c r="BQ63" s="68">
        <v>6537211</v>
      </c>
      <c r="BR63">
        <f t="shared" si="4"/>
        <v>2.34</v>
      </c>
      <c r="BS63" s="4">
        <v>61866321</v>
      </c>
      <c r="BT63" s="22">
        <f t="shared" si="5"/>
        <v>1</v>
      </c>
      <c r="BU63" s="68"/>
      <c r="BV63" s="68"/>
      <c r="BW63" s="68"/>
      <c r="BX63" s="68"/>
      <c r="BZ63" s="85">
        <f t="shared" si="16"/>
        <v>0.41456580228845352</v>
      </c>
      <c r="CA63" s="85">
        <f t="shared" si="6"/>
        <v>0.3669165166617876</v>
      </c>
      <c r="CB63" s="85">
        <f t="shared" si="7"/>
        <v>0.11285098074605082</v>
      </c>
      <c r="CC63" s="85">
        <f t="shared" si="8"/>
        <v>0.10566671646759147</v>
      </c>
      <c r="CD63" s="85">
        <f t="shared" si="9"/>
        <v>1.0000000161638833</v>
      </c>
      <c r="CE63" t="s">
        <v>2640</v>
      </c>
      <c r="CF63" s="68">
        <v>25647661</v>
      </c>
      <c r="CG63" s="68">
        <v>22699775</v>
      </c>
      <c r="CH63" s="68">
        <v>6981675</v>
      </c>
      <c r="CI63" s="68">
        <v>6537211</v>
      </c>
      <c r="CN63" s="22">
        <f t="shared" si="10"/>
        <v>85492.203333333338</v>
      </c>
      <c r="CO63" s="22">
        <f t="shared" si="17"/>
        <v>75665.916666666672</v>
      </c>
      <c r="CP63" s="22">
        <f t="shared" si="11"/>
        <v>23272.25</v>
      </c>
      <c r="CQ63" s="22">
        <f t="shared" si="18"/>
        <v>21790.703333333335</v>
      </c>
      <c r="CR63" s="85">
        <f t="shared" si="12"/>
        <v>0.41456580228845352</v>
      </c>
      <c r="CS63" s="85">
        <f t="shared" si="13"/>
        <v>0.3669165166617876</v>
      </c>
      <c r="CT63" s="85">
        <f t="shared" si="14"/>
        <v>0.11285098074605082</v>
      </c>
      <c r="CU63" s="85">
        <f t="shared" si="15"/>
        <v>0.10566671646759147</v>
      </c>
    </row>
    <row r="64" spans="1:99" x14ac:dyDescent="0.35">
      <c r="A64" t="s">
        <v>388</v>
      </c>
      <c r="B64" s="81">
        <v>54652528</v>
      </c>
      <c r="C64" s="81">
        <v>55627483</v>
      </c>
      <c r="D64" s="81">
        <v>75138879</v>
      </c>
      <c r="E64">
        <v>276</v>
      </c>
      <c r="F64" s="10">
        <f t="shared" si="0"/>
        <v>198016.40579710144</v>
      </c>
      <c r="G64" s="10">
        <f t="shared" si="1"/>
        <v>201548.85144927536</v>
      </c>
      <c r="H64" s="10">
        <f t="shared" si="2"/>
        <v>272242.3152173913</v>
      </c>
      <c r="I64" t="s">
        <v>388</v>
      </c>
      <c r="J64" t="s">
        <v>2489</v>
      </c>
      <c r="K64" t="s">
        <v>375</v>
      </c>
      <c r="L64">
        <v>324</v>
      </c>
      <c r="M64">
        <v>247</v>
      </c>
      <c r="N64">
        <v>758</v>
      </c>
      <c r="O64">
        <v>546</v>
      </c>
      <c r="P64" t="s">
        <v>389</v>
      </c>
      <c r="Q64" t="s">
        <v>64</v>
      </c>
      <c r="R64" t="s">
        <v>75</v>
      </c>
      <c r="S64" t="s">
        <v>66</v>
      </c>
      <c r="U64">
        <v>276</v>
      </c>
      <c r="V64">
        <v>276</v>
      </c>
      <c r="W64" s="6">
        <v>1212</v>
      </c>
      <c r="X64">
        <v>4.3899999999999997</v>
      </c>
      <c r="Z64">
        <v>555</v>
      </c>
      <c r="AA64">
        <v>555</v>
      </c>
      <c r="AB64">
        <v>153</v>
      </c>
      <c r="AC64">
        <v>0.55800000000000005</v>
      </c>
      <c r="AD64">
        <v>5</v>
      </c>
      <c r="AE64">
        <v>0</v>
      </c>
      <c r="AF64">
        <v>37</v>
      </c>
      <c r="AG64">
        <v>3</v>
      </c>
      <c r="AH64" s="2">
        <v>300000</v>
      </c>
      <c r="AI64">
        <v>6.89</v>
      </c>
      <c r="AJ64" s="2">
        <v>300000</v>
      </c>
      <c r="AK64">
        <v>6.89</v>
      </c>
      <c r="AL64" s="2">
        <v>84230</v>
      </c>
      <c r="AM64" s="2">
        <v>2198403</v>
      </c>
      <c r="AN64" s="3">
        <v>0.28079999999999999</v>
      </c>
      <c r="AO64">
        <v>81</v>
      </c>
      <c r="AP64" s="4">
        <v>20078888</v>
      </c>
      <c r="AQ64" s="4">
        <v>16539</v>
      </c>
      <c r="AR64" s="4">
        <v>543</v>
      </c>
      <c r="AS64" t="s">
        <v>390</v>
      </c>
      <c r="AT64" t="s">
        <v>386</v>
      </c>
      <c r="AU64" t="s">
        <v>183</v>
      </c>
      <c r="AV64" t="s">
        <v>391</v>
      </c>
      <c r="AW64" t="s">
        <v>80</v>
      </c>
      <c r="AX64" t="str">
        <f t="shared" si="3"/>
        <v>Brooklyn</v>
      </c>
      <c r="AY64">
        <v>4</v>
      </c>
      <c r="AZ64">
        <v>7</v>
      </c>
      <c r="BA64" t="s">
        <v>2529</v>
      </c>
      <c r="BB64">
        <v>18</v>
      </c>
      <c r="BC64" t="s">
        <v>2547</v>
      </c>
      <c r="BD64">
        <v>53</v>
      </c>
      <c r="BE64" t="s">
        <v>2586</v>
      </c>
      <c r="BF64" s="95">
        <v>37</v>
      </c>
      <c r="BG64" s="1">
        <v>31756</v>
      </c>
      <c r="BJ64" t="s">
        <v>108</v>
      </c>
      <c r="BL64" s="63">
        <v>81</v>
      </c>
      <c r="BM64" t="s">
        <v>2263</v>
      </c>
      <c r="BN64" s="68">
        <v>24969702</v>
      </c>
      <c r="BO64" s="68">
        <v>26120511</v>
      </c>
      <c r="BP64" s="68">
        <v>1923226</v>
      </c>
      <c r="BQ64" s="68">
        <v>2614044</v>
      </c>
      <c r="BR64">
        <f t="shared" si="4"/>
        <v>2.0108695652173911</v>
      </c>
      <c r="BS64" s="4">
        <v>55627483</v>
      </c>
      <c r="BT64" s="22">
        <f t="shared" si="5"/>
        <v>0</v>
      </c>
      <c r="BU64" s="68"/>
      <c r="BV64" s="68"/>
      <c r="BW64" s="68"/>
      <c r="BX64" s="68"/>
      <c r="BZ64" s="85">
        <f t="shared" si="16"/>
        <v>0.44887348219584194</v>
      </c>
      <c r="CA64" s="85">
        <f t="shared" si="6"/>
        <v>0.4695612598542343</v>
      </c>
      <c r="CB64" s="85">
        <f t="shared" si="7"/>
        <v>3.4573306147970058E-2</v>
      </c>
      <c r="CC64" s="85">
        <f t="shared" si="8"/>
        <v>4.6991951801953723E-2</v>
      </c>
      <c r="CD64" s="85">
        <f t="shared" si="9"/>
        <v>1</v>
      </c>
      <c r="CE64" t="s">
        <v>2640</v>
      </c>
      <c r="CF64" s="68">
        <v>24969702</v>
      </c>
      <c r="CG64" s="68">
        <v>26120511</v>
      </c>
      <c r="CH64" s="68">
        <v>1923226</v>
      </c>
      <c r="CI64" s="68">
        <v>2614044</v>
      </c>
      <c r="CN64" s="22">
        <f t="shared" si="10"/>
        <v>90469.934782608689</v>
      </c>
      <c r="CO64" s="22">
        <f t="shared" si="17"/>
        <v>94639.532608695648</v>
      </c>
      <c r="CP64" s="22">
        <f t="shared" si="11"/>
        <v>6968.210144927536</v>
      </c>
      <c r="CQ64" s="22">
        <f t="shared" si="18"/>
        <v>9471.173913043478</v>
      </c>
      <c r="CR64" s="85">
        <f t="shared" si="12"/>
        <v>0.44887348219584189</v>
      </c>
      <c r="CS64" s="85">
        <f t="shared" si="13"/>
        <v>0.46956125985423425</v>
      </c>
      <c r="CT64" s="85">
        <f t="shared" si="14"/>
        <v>3.4573306147970058E-2</v>
      </c>
      <c r="CU64" s="85">
        <f t="shared" si="15"/>
        <v>4.6991951801953723E-2</v>
      </c>
    </row>
    <row r="65" spans="1:99" x14ac:dyDescent="0.35">
      <c r="A65" t="s">
        <v>392</v>
      </c>
      <c r="B65" s="81">
        <v>142477661</v>
      </c>
      <c r="C65" s="81">
        <v>233022553</v>
      </c>
      <c r="D65" s="81">
        <v>318196718</v>
      </c>
      <c r="E65" s="2">
        <v>1492</v>
      </c>
      <c r="F65" s="10">
        <f t="shared" si="0"/>
        <v>95494.41085790885</v>
      </c>
      <c r="G65" s="10">
        <f t="shared" si="1"/>
        <v>156181.33579088471</v>
      </c>
      <c r="H65" s="10">
        <f t="shared" si="2"/>
        <v>213268.57774798927</v>
      </c>
      <c r="I65" t="s">
        <v>392</v>
      </c>
      <c r="J65" t="s">
        <v>2704</v>
      </c>
      <c r="K65" t="s">
        <v>393</v>
      </c>
      <c r="L65">
        <v>113</v>
      </c>
      <c r="M65">
        <v>113</v>
      </c>
      <c r="N65">
        <v>435</v>
      </c>
      <c r="O65">
        <v>435</v>
      </c>
      <c r="P65" t="s">
        <v>394</v>
      </c>
      <c r="Q65" t="s">
        <v>64</v>
      </c>
      <c r="R65" t="s">
        <v>65</v>
      </c>
      <c r="S65" t="s">
        <v>66</v>
      </c>
      <c r="U65" s="2">
        <v>1476</v>
      </c>
      <c r="V65" s="2">
        <v>1492</v>
      </c>
      <c r="W65" s="6">
        <v>7217</v>
      </c>
      <c r="X65">
        <v>4.8899999999999997</v>
      </c>
      <c r="Z65" s="2">
        <v>4297</v>
      </c>
      <c r="AA65" s="2">
        <v>4297</v>
      </c>
      <c r="AB65">
        <v>446</v>
      </c>
      <c r="AC65">
        <v>0.30399999999999999</v>
      </c>
      <c r="AD65">
        <v>6</v>
      </c>
      <c r="AE65">
        <v>1</v>
      </c>
      <c r="AF65">
        <v>7</v>
      </c>
      <c r="AG65">
        <v>21</v>
      </c>
      <c r="AH65" s="2">
        <v>558096</v>
      </c>
      <c r="AI65">
        <v>12.81</v>
      </c>
      <c r="AJ65" s="2">
        <v>558096</v>
      </c>
      <c r="AK65">
        <v>12.81</v>
      </c>
      <c r="AL65" s="2">
        <v>88255</v>
      </c>
      <c r="AM65" s="2">
        <v>13527100</v>
      </c>
      <c r="AN65" s="3">
        <v>0.15809999999999999</v>
      </c>
      <c r="AO65">
        <v>335</v>
      </c>
      <c r="AP65" s="4">
        <v>29633000</v>
      </c>
      <c r="AQ65" s="4">
        <v>4068</v>
      </c>
      <c r="AR65" s="4">
        <v>507</v>
      </c>
      <c r="AS65" t="s">
        <v>395</v>
      </c>
      <c r="AT65" t="s">
        <v>396</v>
      </c>
      <c r="AU65" t="s">
        <v>397</v>
      </c>
      <c r="AV65" t="s">
        <v>398</v>
      </c>
      <c r="AW65" t="s">
        <v>71</v>
      </c>
      <c r="AX65" t="str">
        <f t="shared" si="3"/>
        <v>Bronx</v>
      </c>
      <c r="AY65">
        <v>3</v>
      </c>
      <c r="AZ65">
        <v>15</v>
      </c>
      <c r="BA65" t="s">
        <v>2537</v>
      </c>
      <c r="BB65">
        <v>33</v>
      </c>
      <c r="BC65" t="s">
        <v>2561</v>
      </c>
      <c r="BD65">
        <v>79</v>
      </c>
      <c r="BE65" t="s">
        <v>2608</v>
      </c>
      <c r="BF65" s="95">
        <v>16</v>
      </c>
      <c r="BG65" s="1">
        <v>23742</v>
      </c>
      <c r="BH65" t="s">
        <v>211</v>
      </c>
      <c r="BL65" s="63">
        <v>221</v>
      </c>
      <c r="BM65" t="s">
        <v>2247</v>
      </c>
      <c r="BN65" s="68">
        <v>113819713</v>
      </c>
      <c r="BO65" s="68">
        <v>84607361</v>
      </c>
      <c r="BP65" s="68">
        <v>25455036</v>
      </c>
      <c r="BQ65" s="68">
        <v>9140442</v>
      </c>
      <c r="BR65">
        <f t="shared" si="4"/>
        <v>2.8800268096514747</v>
      </c>
      <c r="BS65" s="4">
        <v>233022553</v>
      </c>
      <c r="BT65" s="22">
        <f t="shared" si="5"/>
        <v>-1</v>
      </c>
      <c r="BU65" s="68"/>
      <c r="BV65" s="68"/>
      <c r="BW65" s="68"/>
      <c r="BX65" s="68"/>
      <c r="BZ65" s="85">
        <f t="shared" si="16"/>
        <v>0.48844934335604845</v>
      </c>
      <c r="CA65" s="85">
        <f t="shared" si="6"/>
        <v>0.3630865764310805</v>
      </c>
      <c r="CB65" s="85">
        <f t="shared" si="7"/>
        <v>0.10923850791386704</v>
      </c>
      <c r="CC65" s="85">
        <f t="shared" si="8"/>
        <v>3.922556800757393E-2</v>
      </c>
      <c r="CD65" s="85">
        <f t="shared" si="9"/>
        <v>0.9999999957085699</v>
      </c>
      <c r="CE65" t="s">
        <v>2640</v>
      </c>
      <c r="CF65" s="68">
        <v>113819713</v>
      </c>
      <c r="CG65" s="68">
        <v>84607361</v>
      </c>
      <c r="CH65" s="68">
        <v>25455036</v>
      </c>
      <c r="CI65" s="68">
        <v>9140442</v>
      </c>
      <c r="CN65" s="22">
        <f t="shared" si="10"/>
        <v>76286.670911528156</v>
      </c>
      <c r="CO65" s="22">
        <f t="shared" si="17"/>
        <v>56707.34651474531</v>
      </c>
      <c r="CP65" s="22">
        <f t="shared" si="11"/>
        <v>17061.016085790885</v>
      </c>
      <c r="CQ65" s="22">
        <f t="shared" si="18"/>
        <v>6126.3016085790887</v>
      </c>
      <c r="CR65" s="85">
        <f t="shared" si="12"/>
        <v>0.4884493433560485</v>
      </c>
      <c r="CS65" s="85">
        <f t="shared" si="13"/>
        <v>0.3630865764310805</v>
      </c>
      <c r="CT65" s="85">
        <f t="shared" si="14"/>
        <v>0.10923850791386704</v>
      </c>
      <c r="CU65" s="85">
        <f t="shared" si="15"/>
        <v>3.922556800757393E-2</v>
      </c>
    </row>
    <row r="66" spans="1:99" x14ac:dyDescent="0.35">
      <c r="A66" t="s">
        <v>399</v>
      </c>
      <c r="B66" s="81">
        <v>19303599</v>
      </c>
      <c r="C66" s="81">
        <v>32217773</v>
      </c>
      <c r="D66" s="81">
        <v>57809635</v>
      </c>
      <c r="E66">
        <v>224</v>
      </c>
      <c r="F66" s="10">
        <f t="shared" ref="F66:F129" si="19">B66/E66</f>
        <v>86176.78125</v>
      </c>
      <c r="G66" s="10">
        <f t="shared" si="1"/>
        <v>143829.34375</v>
      </c>
      <c r="H66" s="10">
        <f t="shared" si="2"/>
        <v>258078.72767857142</v>
      </c>
      <c r="I66" t="s">
        <v>399</v>
      </c>
      <c r="J66" t="s">
        <v>2490</v>
      </c>
      <c r="K66" t="s">
        <v>400</v>
      </c>
      <c r="L66">
        <v>286</v>
      </c>
      <c r="M66">
        <v>337</v>
      </c>
      <c r="N66">
        <v>593</v>
      </c>
      <c r="O66">
        <v>593</v>
      </c>
      <c r="P66" t="s">
        <v>401</v>
      </c>
      <c r="Q66" t="s">
        <v>64</v>
      </c>
      <c r="R66" t="s">
        <v>65</v>
      </c>
      <c r="S66" t="s">
        <v>66</v>
      </c>
      <c r="U66">
        <v>224</v>
      </c>
      <c r="V66">
        <v>224</v>
      </c>
      <c r="W66" s="6">
        <v>1088</v>
      </c>
      <c r="X66">
        <v>4.8600000000000003</v>
      </c>
      <c r="Z66">
        <v>508</v>
      </c>
      <c r="AA66">
        <v>508</v>
      </c>
      <c r="AB66">
        <v>105</v>
      </c>
      <c r="AC66">
        <v>0.46899999999999997</v>
      </c>
      <c r="AD66">
        <v>2</v>
      </c>
      <c r="AE66">
        <v>0</v>
      </c>
      <c r="AF66">
        <v>3</v>
      </c>
      <c r="AG66" s="7">
        <v>43725</v>
      </c>
      <c r="AH66" s="2">
        <v>93155</v>
      </c>
      <c r="AI66">
        <v>2.14</v>
      </c>
      <c r="AJ66" s="2">
        <v>93155</v>
      </c>
      <c r="AK66">
        <v>2.14</v>
      </c>
      <c r="AL66" s="2">
        <v>29149</v>
      </c>
      <c r="AM66" s="2">
        <v>2470285</v>
      </c>
      <c r="AN66" s="3">
        <v>0.31290000000000001</v>
      </c>
      <c r="AO66">
        <v>237</v>
      </c>
      <c r="AP66" s="4">
        <v>17601547</v>
      </c>
      <c r="AQ66" s="4">
        <v>16193</v>
      </c>
      <c r="AR66" s="4">
        <v>627</v>
      </c>
      <c r="AS66" t="s">
        <v>328</v>
      </c>
      <c r="AT66" t="s">
        <v>402</v>
      </c>
      <c r="AU66" t="s">
        <v>326</v>
      </c>
      <c r="AV66" t="s">
        <v>403</v>
      </c>
      <c r="AW66" t="s">
        <v>95</v>
      </c>
      <c r="AX66" t="str">
        <f t="shared" si="3"/>
        <v>Manhattan</v>
      </c>
      <c r="AY66">
        <v>3</v>
      </c>
      <c r="AZ66">
        <v>12</v>
      </c>
      <c r="BA66" t="s">
        <v>2534</v>
      </c>
      <c r="BB66">
        <v>27</v>
      </c>
      <c r="BC66" t="s">
        <v>2555</v>
      </c>
      <c r="BD66">
        <v>74</v>
      </c>
      <c r="BE66" t="s">
        <v>2604</v>
      </c>
      <c r="BF66" s="95">
        <v>2</v>
      </c>
      <c r="BG66" s="1">
        <v>30436</v>
      </c>
      <c r="BJ66" t="s">
        <v>108</v>
      </c>
      <c r="BL66" s="63">
        <v>255</v>
      </c>
      <c r="BM66" t="s">
        <v>2234</v>
      </c>
      <c r="BN66" s="68">
        <v>12638025</v>
      </c>
      <c r="BO66" s="68">
        <v>12258275</v>
      </c>
      <c r="BP66" s="68">
        <v>6051231</v>
      </c>
      <c r="BQ66" s="68">
        <v>1270241</v>
      </c>
      <c r="BR66">
        <f t="shared" si="4"/>
        <v>2.2678571428571428</v>
      </c>
      <c r="BS66" s="4">
        <v>32217773</v>
      </c>
      <c r="BT66" s="22">
        <f t="shared" si="5"/>
        <v>-1</v>
      </c>
      <c r="BU66" s="68"/>
      <c r="BV66" s="68"/>
      <c r="BW66" s="68"/>
      <c r="BX66" s="68"/>
      <c r="BZ66" s="85">
        <f t="shared" si="16"/>
        <v>0.39226873316166205</v>
      </c>
      <c r="CA66" s="85">
        <f t="shared" si="6"/>
        <v>0.3804817607970607</v>
      </c>
      <c r="CB66" s="85">
        <f t="shared" si="7"/>
        <v>0.18782275857490213</v>
      </c>
      <c r="CC66" s="85">
        <f t="shared" si="8"/>
        <v>3.942671642760659E-2</v>
      </c>
      <c r="CD66" s="85">
        <f t="shared" si="9"/>
        <v>0.99999996896123156</v>
      </c>
      <c r="CE66" t="s">
        <v>2640</v>
      </c>
      <c r="CF66" s="68">
        <v>12638025</v>
      </c>
      <c r="CG66" s="68">
        <v>12258275</v>
      </c>
      <c r="CH66" s="68">
        <v>6051231</v>
      </c>
      <c r="CI66" s="68">
        <v>1270241</v>
      </c>
      <c r="CN66" s="22">
        <f t="shared" si="10"/>
        <v>56419.754464285717</v>
      </c>
      <c r="CO66" s="22">
        <f t="shared" si="17"/>
        <v>54724.441964285717</v>
      </c>
      <c r="CP66" s="22">
        <f t="shared" si="11"/>
        <v>27014.424107142859</v>
      </c>
      <c r="CQ66" s="22">
        <f t="shared" si="18"/>
        <v>5670.71875</v>
      </c>
      <c r="CR66" s="85">
        <f t="shared" si="12"/>
        <v>0.39226873316166205</v>
      </c>
      <c r="CS66" s="85">
        <f t="shared" si="13"/>
        <v>0.3804817607970607</v>
      </c>
      <c r="CT66" s="85">
        <f t="shared" si="14"/>
        <v>0.18782275857490213</v>
      </c>
      <c r="CU66" s="85">
        <f t="shared" si="15"/>
        <v>3.942671642760659E-2</v>
      </c>
    </row>
    <row r="67" spans="1:99" x14ac:dyDescent="0.35">
      <c r="A67" t="s">
        <v>404</v>
      </c>
      <c r="B67" s="81">
        <v>93028430</v>
      </c>
      <c r="C67" s="81">
        <v>103527610</v>
      </c>
      <c r="D67" s="81">
        <v>150308706</v>
      </c>
      <c r="E67">
        <v>683</v>
      </c>
      <c r="F67" s="10">
        <f t="shared" si="19"/>
        <v>136205.60761347</v>
      </c>
      <c r="G67" s="10">
        <f t="shared" ref="G67:G130" si="20">C67/E67</f>
        <v>151577.75988286969</v>
      </c>
      <c r="H67" s="10">
        <f t="shared" ref="H67:H130" si="21">D67/E67</f>
        <v>220071.31185944364</v>
      </c>
      <c r="I67" t="s">
        <v>404</v>
      </c>
      <c r="J67" t="s">
        <v>2789</v>
      </c>
      <c r="K67" t="s">
        <v>405</v>
      </c>
      <c r="L67">
        <v>166</v>
      </c>
      <c r="M67">
        <v>166</v>
      </c>
      <c r="N67">
        <v>288</v>
      </c>
      <c r="O67">
        <v>288</v>
      </c>
      <c r="P67" t="s">
        <v>406</v>
      </c>
      <c r="Q67" t="s">
        <v>64</v>
      </c>
      <c r="R67" t="s">
        <v>65</v>
      </c>
      <c r="S67" t="s">
        <v>66</v>
      </c>
      <c r="U67">
        <v>682</v>
      </c>
      <c r="V67">
        <v>683</v>
      </c>
      <c r="W67" s="6">
        <v>3095</v>
      </c>
      <c r="X67">
        <v>4.54</v>
      </c>
      <c r="Z67" s="2">
        <v>1632</v>
      </c>
      <c r="AA67" s="2">
        <v>1632</v>
      </c>
      <c r="AB67">
        <v>284</v>
      </c>
      <c r="AC67">
        <v>0.41899999999999998</v>
      </c>
      <c r="AD67">
        <v>3</v>
      </c>
      <c r="AE67">
        <v>2</v>
      </c>
      <c r="AF67">
        <v>5</v>
      </c>
      <c r="AG67" t="s">
        <v>407</v>
      </c>
      <c r="AH67" s="2">
        <v>364406</v>
      </c>
      <c r="AI67">
        <v>8.3699999999999992</v>
      </c>
      <c r="AJ67" s="2">
        <v>364406</v>
      </c>
      <c r="AK67">
        <v>8.3699999999999992</v>
      </c>
      <c r="AL67" s="2">
        <v>58078</v>
      </c>
      <c r="AM67" s="2">
        <v>6234149</v>
      </c>
      <c r="AN67" s="3">
        <v>0.15939999999999999</v>
      </c>
      <c r="AO67">
        <v>195</v>
      </c>
      <c r="AP67" s="4">
        <v>16996504</v>
      </c>
      <c r="AQ67" s="4">
        <v>5476</v>
      </c>
      <c r="AR67" s="4">
        <v>486</v>
      </c>
      <c r="AS67" t="s">
        <v>408</v>
      </c>
      <c r="AT67" t="s">
        <v>409</v>
      </c>
      <c r="AU67" t="s">
        <v>410</v>
      </c>
      <c r="AV67" t="s">
        <v>411</v>
      </c>
      <c r="AW67" t="s">
        <v>80</v>
      </c>
      <c r="AX67" t="str">
        <f t="shared" ref="AX67:AX130" si="22">PROPER(AW67)</f>
        <v>Brooklyn</v>
      </c>
      <c r="AY67">
        <v>13</v>
      </c>
      <c r="AZ67">
        <v>8</v>
      </c>
      <c r="BA67" t="s">
        <v>2530</v>
      </c>
      <c r="BB67">
        <v>23</v>
      </c>
      <c r="BC67" t="s">
        <v>2551</v>
      </c>
      <c r="BD67">
        <v>46</v>
      </c>
      <c r="BE67" t="s">
        <v>2582</v>
      </c>
      <c r="BF67" s="95">
        <v>47</v>
      </c>
      <c r="BG67" s="1">
        <v>25902</v>
      </c>
      <c r="BL67" s="63">
        <v>240</v>
      </c>
      <c r="BM67" t="s">
        <v>2270</v>
      </c>
      <c r="BN67" s="68">
        <v>44162524</v>
      </c>
      <c r="BO67" s="68">
        <v>39494466</v>
      </c>
      <c r="BP67" s="68">
        <v>13268077</v>
      </c>
      <c r="BQ67" s="68">
        <v>6602543</v>
      </c>
      <c r="BR67">
        <f t="shared" ref="BR67:BR130" si="23">AA67/E67</f>
        <v>2.3894582723279649</v>
      </c>
      <c r="BS67" s="4">
        <v>103527610</v>
      </c>
      <c r="BT67" s="22">
        <f t="shared" ref="BT67:BT130" si="24">SUM(BN67:BQ67)-BS67</f>
        <v>0</v>
      </c>
      <c r="BU67" s="68"/>
      <c r="BV67" s="68"/>
      <c r="BW67" s="68"/>
      <c r="BX67" s="68"/>
      <c r="BZ67" s="85">
        <f t="shared" si="16"/>
        <v>0.42657725798943874</v>
      </c>
      <c r="CA67" s="85">
        <f t="shared" ref="CA67:CA130" si="25">BO67/BS67</f>
        <v>0.38148727667913901</v>
      </c>
      <c r="CB67" s="85">
        <f t="shared" ref="CB67:CB130" si="26">BP67/BS67</f>
        <v>0.12815979234911343</v>
      </c>
      <c r="CC67" s="85">
        <f t="shared" ref="CC67:CC130" si="27">BQ67/BS67</f>
        <v>6.3775672982308781E-2</v>
      </c>
      <c r="CD67" s="85">
        <f t="shared" ref="CD67:CD130" si="28">SUM(BZ67:CC67)</f>
        <v>1</v>
      </c>
      <c r="CE67" t="s">
        <v>2640</v>
      </c>
      <c r="CF67" s="68">
        <v>44162524</v>
      </c>
      <c r="CG67" s="68">
        <v>39494466</v>
      </c>
      <c r="CH67" s="68">
        <v>13268077</v>
      </c>
      <c r="CI67" s="68">
        <v>6602543</v>
      </c>
      <c r="CN67" s="22">
        <f t="shared" ref="CN67:CN130" si="29">CF67/E67</f>
        <v>64659.625183016105</v>
      </c>
      <c r="CO67" s="22">
        <f t="shared" ref="CO67:CO130" si="30">CG67/E67</f>
        <v>57824.986822840408</v>
      </c>
      <c r="CP67" s="22">
        <f t="shared" ref="CP67:CP130" si="31">CH67/E67</f>
        <v>19426.174231332356</v>
      </c>
      <c r="CQ67" s="22">
        <f t="shared" si="18"/>
        <v>9666.9736456808205</v>
      </c>
      <c r="CR67" s="85">
        <f t="shared" ref="CR67:CR130" si="32">CN67/G67</f>
        <v>0.42657725798943874</v>
      </c>
      <c r="CS67" s="85">
        <f t="shared" ref="CS67:CS130" si="33">CO67/G67</f>
        <v>0.38148727667913901</v>
      </c>
      <c r="CT67" s="85">
        <f t="shared" ref="CT67:CT130" si="34">CP67/G67</f>
        <v>0.12815979234911343</v>
      </c>
      <c r="CU67" s="85">
        <f t="shared" ref="CU67:CU130" si="35">CQ67/G67</f>
        <v>6.3775672982308781E-2</v>
      </c>
    </row>
    <row r="68" spans="1:99" x14ac:dyDescent="0.35">
      <c r="A68" t="s">
        <v>412</v>
      </c>
      <c r="B68" s="81">
        <v>21926849</v>
      </c>
      <c r="C68" s="81">
        <v>26119385</v>
      </c>
      <c r="D68" s="81">
        <v>39288154</v>
      </c>
      <c r="E68">
        <v>174</v>
      </c>
      <c r="F68" s="10">
        <f t="shared" si="19"/>
        <v>126016.3735632184</v>
      </c>
      <c r="G68" s="10">
        <f t="shared" si="20"/>
        <v>150111.408045977</v>
      </c>
      <c r="H68" s="10">
        <f t="shared" si="21"/>
        <v>225793.98850574714</v>
      </c>
      <c r="I68" t="s">
        <v>412</v>
      </c>
      <c r="J68" t="s">
        <v>2705</v>
      </c>
      <c r="K68" t="s">
        <v>413</v>
      </c>
      <c r="L68">
        <v>164</v>
      </c>
      <c r="M68">
        <v>75</v>
      </c>
      <c r="N68">
        <v>270</v>
      </c>
      <c r="O68">
        <v>226</v>
      </c>
      <c r="P68" t="s">
        <v>414</v>
      </c>
      <c r="Q68" t="s">
        <v>64</v>
      </c>
      <c r="R68" t="s">
        <v>65</v>
      </c>
      <c r="S68" t="s">
        <v>66</v>
      </c>
      <c r="U68">
        <v>169</v>
      </c>
      <c r="V68">
        <v>174</v>
      </c>
      <c r="W68">
        <v>728.5</v>
      </c>
      <c r="X68">
        <v>4.3099999999999996</v>
      </c>
      <c r="Z68">
        <v>357</v>
      </c>
      <c r="AA68">
        <v>357</v>
      </c>
      <c r="AB68">
        <v>53</v>
      </c>
      <c r="AC68">
        <v>0.315</v>
      </c>
      <c r="AD68">
        <v>1</v>
      </c>
      <c r="AE68">
        <v>0</v>
      </c>
      <c r="AF68">
        <v>1</v>
      </c>
      <c r="AG68">
        <v>11</v>
      </c>
      <c r="AH68" s="2">
        <v>145011</v>
      </c>
      <c r="AI68">
        <v>3.33</v>
      </c>
      <c r="AJ68" s="2">
        <v>145011</v>
      </c>
      <c r="AK68">
        <v>3.33</v>
      </c>
      <c r="AL68" s="2">
        <v>14051</v>
      </c>
      <c r="AM68" s="2">
        <v>1386194</v>
      </c>
      <c r="AN68" s="3">
        <v>9.69E-2</v>
      </c>
      <c r="AO68">
        <v>107</v>
      </c>
      <c r="AP68" s="4">
        <v>3373126</v>
      </c>
      <c r="AQ68" s="4">
        <v>4498</v>
      </c>
      <c r="AR68" s="4">
        <v>506</v>
      </c>
      <c r="AS68" t="s">
        <v>415</v>
      </c>
      <c r="AT68" t="s">
        <v>416</v>
      </c>
      <c r="AW68" t="s">
        <v>198</v>
      </c>
      <c r="AX68" t="str">
        <f t="shared" si="22"/>
        <v>Queens</v>
      </c>
      <c r="AY68">
        <v>14</v>
      </c>
      <c r="AZ68">
        <v>5</v>
      </c>
      <c r="BA68" t="s">
        <v>2527</v>
      </c>
      <c r="BB68">
        <v>10</v>
      </c>
      <c r="BC68" t="s">
        <v>2541</v>
      </c>
      <c r="BD68">
        <v>31</v>
      </c>
      <c r="BE68" t="s">
        <v>2576</v>
      </c>
      <c r="BF68" s="95">
        <v>31</v>
      </c>
      <c r="BG68" s="1">
        <v>24562</v>
      </c>
      <c r="BL68" s="63">
        <v>242</v>
      </c>
      <c r="BM68" s="23" t="s">
        <v>2258</v>
      </c>
      <c r="BN68" s="68">
        <v>10399569</v>
      </c>
      <c r="BO68" s="68">
        <v>10383942</v>
      </c>
      <c r="BP68" s="68">
        <v>1125395</v>
      </c>
      <c r="BQ68" s="68">
        <v>4210479</v>
      </c>
      <c r="BR68">
        <f t="shared" si="23"/>
        <v>2.0517241379310347</v>
      </c>
      <c r="BS68" s="4">
        <v>26119385</v>
      </c>
      <c r="BT68" s="22">
        <f t="shared" si="24"/>
        <v>0</v>
      </c>
      <c r="BU68" s="68"/>
      <c r="BV68" s="68"/>
      <c r="BW68" s="68"/>
      <c r="BX68" s="68"/>
      <c r="BZ68" s="85">
        <f t="shared" ref="BZ68:BZ131" si="36">BN68/BS68</f>
        <v>0.3981552015868674</v>
      </c>
      <c r="CA68" s="85">
        <f t="shared" si="25"/>
        <v>0.39755691031775825</v>
      </c>
      <c r="CB68" s="85">
        <f t="shared" si="26"/>
        <v>4.3086581096760126E-2</v>
      </c>
      <c r="CC68" s="85">
        <f t="shared" si="27"/>
        <v>0.16120130699861424</v>
      </c>
      <c r="CD68" s="85">
        <f t="shared" si="28"/>
        <v>1</v>
      </c>
      <c r="CE68" t="s">
        <v>2640</v>
      </c>
      <c r="CF68" s="68">
        <v>10399569</v>
      </c>
      <c r="CG68" s="68">
        <v>10383942</v>
      </c>
      <c r="CH68" s="68">
        <v>1125395</v>
      </c>
      <c r="CI68" s="68">
        <v>4210479</v>
      </c>
      <c r="CN68" s="22">
        <f t="shared" si="29"/>
        <v>59767.637931034486</v>
      </c>
      <c r="CO68" s="22">
        <f t="shared" si="30"/>
        <v>59677.827586206899</v>
      </c>
      <c r="CP68" s="22">
        <f t="shared" si="31"/>
        <v>6467.7873563218391</v>
      </c>
      <c r="CQ68" s="22">
        <f t="shared" ref="CQ68:CQ131" si="37">CI68/E68</f>
        <v>24198.155172413793</v>
      </c>
      <c r="CR68" s="85">
        <f t="shared" si="32"/>
        <v>0.3981552015868674</v>
      </c>
      <c r="CS68" s="85">
        <f t="shared" si="33"/>
        <v>0.39755691031775831</v>
      </c>
      <c r="CT68" s="85">
        <f t="shared" si="34"/>
        <v>4.3086581096760126E-2</v>
      </c>
      <c r="CU68" s="85">
        <f t="shared" si="35"/>
        <v>0.16120130699861426</v>
      </c>
    </row>
    <row r="69" spans="1:99" x14ac:dyDescent="0.35">
      <c r="A69" t="s">
        <v>417</v>
      </c>
      <c r="B69" s="81">
        <v>159947834</v>
      </c>
      <c r="C69" s="81">
        <v>206793169</v>
      </c>
      <c r="D69" s="81">
        <v>310444772</v>
      </c>
      <c r="E69" s="2">
        <v>1246</v>
      </c>
      <c r="F69" s="10">
        <f t="shared" si="19"/>
        <v>128369.04815409309</v>
      </c>
      <c r="G69" s="10">
        <f t="shared" si="20"/>
        <v>165965.62520064207</v>
      </c>
      <c r="H69" s="10">
        <f t="shared" si="21"/>
        <v>249153.10754414124</v>
      </c>
      <c r="I69" t="s">
        <v>417</v>
      </c>
      <c r="J69" t="s">
        <v>2664</v>
      </c>
      <c r="K69" t="s">
        <v>418</v>
      </c>
      <c r="L69">
        <v>58</v>
      </c>
      <c r="M69">
        <v>58</v>
      </c>
      <c r="N69">
        <v>534</v>
      </c>
      <c r="O69">
        <v>534</v>
      </c>
      <c r="P69" t="s">
        <v>419</v>
      </c>
      <c r="Q69" t="s">
        <v>64</v>
      </c>
      <c r="R69" t="s">
        <v>65</v>
      </c>
      <c r="S69" t="s">
        <v>66</v>
      </c>
      <c r="U69" s="2">
        <v>1244</v>
      </c>
      <c r="V69" s="2">
        <v>1246</v>
      </c>
      <c r="W69" s="6">
        <v>5761</v>
      </c>
      <c r="X69">
        <v>4.63</v>
      </c>
      <c r="Z69" s="2">
        <v>2586</v>
      </c>
      <c r="AA69" s="2">
        <v>2586</v>
      </c>
      <c r="AB69">
        <v>502</v>
      </c>
      <c r="AC69">
        <v>0.41</v>
      </c>
      <c r="AD69">
        <v>13</v>
      </c>
      <c r="AE69">
        <v>0</v>
      </c>
      <c r="AF69">
        <v>13</v>
      </c>
      <c r="AG69" s="7">
        <v>43631</v>
      </c>
      <c r="AH69" s="2">
        <v>637132</v>
      </c>
      <c r="AI69">
        <v>14.63</v>
      </c>
      <c r="AJ69" s="2">
        <v>594887</v>
      </c>
      <c r="AK69">
        <v>13.66</v>
      </c>
      <c r="AL69" s="2">
        <v>97568</v>
      </c>
      <c r="AM69" s="2">
        <v>10275141</v>
      </c>
      <c r="AN69" s="3">
        <v>0.15310000000000001</v>
      </c>
      <c r="AO69">
        <v>177</v>
      </c>
      <c r="AP69" s="4">
        <v>24155000</v>
      </c>
      <c r="AQ69" s="4">
        <v>4145</v>
      </c>
      <c r="AR69" s="4">
        <v>590</v>
      </c>
      <c r="AS69" t="s">
        <v>420</v>
      </c>
      <c r="AT69" t="s">
        <v>398</v>
      </c>
      <c r="AU69" t="s">
        <v>387</v>
      </c>
      <c r="AV69" t="s">
        <v>421</v>
      </c>
      <c r="AW69" t="s">
        <v>95</v>
      </c>
      <c r="AX69" t="str">
        <f t="shared" si="22"/>
        <v>Manhattan</v>
      </c>
      <c r="AY69">
        <v>11</v>
      </c>
      <c r="AZ69">
        <v>13</v>
      </c>
      <c r="BA69" t="s">
        <v>2535</v>
      </c>
      <c r="BB69">
        <v>30</v>
      </c>
      <c r="BC69" t="s">
        <v>2558</v>
      </c>
      <c r="BD69">
        <v>68</v>
      </c>
      <c r="BE69" t="s">
        <v>2599</v>
      </c>
      <c r="BF69" s="95">
        <v>8</v>
      </c>
      <c r="BG69" s="1">
        <v>21230</v>
      </c>
      <c r="BH69" t="s">
        <v>172</v>
      </c>
      <c r="BL69" s="63">
        <v>189</v>
      </c>
      <c r="BM69" t="s">
        <v>2239</v>
      </c>
      <c r="BN69" s="68">
        <v>90859147</v>
      </c>
      <c r="BO69" s="68">
        <v>38871005</v>
      </c>
      <c r="BP69" s="68">
        <v>44428338</v>
      </c>
      <c r="BQ69" s="68">
        <v>32634680</v>
      </c>
      <c r="BR69">
        <f t="shared" si="23"/>
        <v>2.0754414125200644</v>
      </c>
      <c r="BS69" s="4">
        <v>206793169</v>
      </c>
      <c r="BT69" s="22">
        <f t="shared" si="24"/>
        <v>1</v>
      </c>
      <c r="BU69" s="68"/>
      <c r="BV69" s="68"/>
      <c r="BW69" s="68"/>
      <c r="BX69" s="68"/>
      <c r="BZ69" s="85">
        <f t="shared" si="36"/>
        <v>0.43937209067094474</v>
      </c>
      <c r="CA69" s="85">
        <f t="shared" si="25"/>
        <v>0.18797044983628061</v>
      </c>
      <c r="CB69" s="85">
        <f t="shared" si="26"/>
        <v>0.21484432109070295</v>
      </c>
      <c r="CC69" s="85">
        <f t="shared" si="27"/>
        <v>0.15781314323782136</v>
      </c>
      <c r="CD69" s="85">
        <f t="shared" si="28"/>
        <v>1.0000000048357496</v>
      </c>
      <c r="CE69" t="s">
        <v>2640</v>
      </c>
      <c r="CF69" s="68">
        <v>90859147</v>
      </c>
      <c r="CG69" s="68">
        <v>38871005</v>
      </c>
      <c r="CH69" s="68">
        <v>44428338</v>
      </c>
      <c r="CI69" s="68">
        <v>32634680</v>
      </c>
      <c r="CN69" s="22">
        <f t="shared" si="29"/>
        <v>72920.663723916528</v>
      </c>
      <c r="CO69" s="22">
        <f t="shared" si="30"/>
        <v>31196.633226324237</v>
      </c>
      <c r="CP69" s="22">
        <f t="shared" si="31"/>
        <v>35656.772070626001</v>
      </c>
      <c r="CQ69" s="22">
        <f t="shared" si="37"/>
        <v>26191.5569823435</v>
      </c>
      <c r="CR69" s="85">
        <f t="shared" si="32"/>
        <v>0.43937209067094468</v>
      </c>
      <c r="CS69" s="85">
        <f t="shared" si="33"/>
        <v>0.18797044983628058</v>
      </c>
      <c r="CT69" s="85">
        <f t="shared" si="34"/>
        <v>0.21484432109070292</v>
      </c>
      <c r="CU69" s="85">
        <f t="shared" si="35"/>
        <v>0.15781314323782136</v>
      </c>
    </row>
    <row r="70" spans="1:99" x14ac:dyDescent="0.35">
      <c r="A70" t="s">
        <v>422</v>
      </c>
      <c r="B70" s="81">
        <v>70129051</v>
      </c>
      <c r="C70" s="81">
        <v>71423012</v>
      </c>
      <c r="D70" s="81">
        <v>102064273</v>
      </c>
      <c r="E70">
        <v>380</v>
      </c>
      <c r="F70" s="10">
        <f t="shared" si="19"/>
        <v>184550.1342105263</v>
      </c>
      <c r="G70" s="10">
        <f t="shared" si="20"/>
        <v>187955.2947368421</v>
      </c>
      <c r="H70" s="10">
        <f t="shared" si="21"/>
        <v>268590.19210526318</v>
      </c>
      <c r="I70" t="s">
        <v>422</v>
      </c>
      <c r="J70" t="s">
        <v>2706</v>
      </c>
      <c r="K70" t="s">
        <v>423</v>
      </c>
      <c r="L70">
        <v>206</v>
      </c>
      <c r="M70">
        <v>117</v>
      </c>
      <c r="N70">
        <v>319</v>
      </c>
      <c r="O70">
        <v>241</v>
      </c>
      <c r="P70" t="s">
        <v>424</v>
      </c>
      <c r="Q70" t="s">
        <v>64</v>
      </c>
      <c r="R70" t="s">
        <v>75</v>
      </c>
      <c r="S70" t="s">
        <v>235</v>
      </c>
      <c r="U70">
        <v>378</v>
      </c>
      <c r="V70">
        <v>380</v>
      </c>
      <c r="W70" s="6">
        <v>1248</v>
      </c>
      <c r="X70">
        <v>3.3</v>
      </c>
      <c r="Z70">
        <v>439</v>
      </c>
      <c r="AA70">
        <v>439</v>
      </c>
      <c r="AB70">
        <v>323</v>
      </c>
      <c r="AC70">
        <v>0.878</v>
      </c>
      <c r="AD70">
        <v>4</v>
      </c>
      <c r="AE70">
        <v>1</v>
      </c>
      <c r="AF70">
        <v>5</v>
      </c>
      <c r="AG70">
        <v>6</v>
      </c>
      <c r="AH70" s="2">
        <v>224294</v>
      </c>
      <c r="AI70">
        <v>5.15</v>
      </c>
      <c r="AJ70" s="2">
        <v>224294</v>
      </c>
      <c r="AK70">
        <v>5.15</v>
      </c>
      <c r="AL70" s="2">
        <v>54589</v>
      </c>
      <c r="AM70" s="2">
        <v>2858593</v>
      </c>
      <c r="AN70" s="3">
        <v>0.24340000000000001</v>
      </c>
      <c r="AO70">
        <v>85</v>
      </c>
      <c r="AP70" s="4">
        <v>6866904</v>
      </c>
      <c r="AQ70" s="4">
        <v>5315</v>
      </c>
      <c r="AR70" s="4">
        <v>323</v>
      </c>
      <c r="AS70" t="s">
        <v>425</v>
      </c>
      <c r="AT70" t="s">
        <v>426</v>
      </c>
      <c r="AU70" t="s">
        <v>427</v>
      </c>
      <c r="AV70" t="s">
        <v>428</v>
      </c>
      <c r="AW70" t="s">
        <v>268</v>
      </c>
      <c r="AX70" t="str">
        <f t="shared" si="22"/>
        <v>Staten Island</v>
      </c>
      <c r="AY70">
        <v>1</v>
      </c>
      <c r="AZ70">
        <v>11</v>
      </c>
      <c r="BA70" t="s">
        <v>2533</v>
      </c>
      <c r="BB70">
        <v>23</v>
      </c>
      <c r="BC70" t="s">
        <v>2551</v>
      </c>
      <c r="BD70">
        <v>61</v>
      </c>
      <c r="BE70" t="s">
        <v>2594</v>
      </c>
      <c r="BF70" s="95">
        <v>49</v>
      </c>
      <c r="BG70" s="1">
        <v>26206</v>
      </c>
      <c r="BI70" t="s">
        <v>236</v>
      </c>
      <c r="BL70" s="63">
        <v>122</v>
      </c>
      <c r="BM70" t="s">
        <v>2271</v>
      </c>
      <c r="BN70" s="68">
        <v>20375782</v>
      </c>
      <c r="BO70" s="68">
        <v>38940177</v>
      </c>
      <c r="BP70" s="68">
        <v>8426047</v>
      </c>
      <c r="BQ70" s="68">
        <v>3681006</v>
      </c>
      <c r="BR70">
        <f t="shared" si="23"/>
        <v>1.1552631578947368</v>
      </c>
      <c r="BS70" s="4">
        <v>71423012</v>
      </c>
      <c r="BT70" s="22">
        <f t="shared" si="24"/>
        <v>0</v>
      </c>
      <c r="BU70" s="68"/>
      <c r="BV70" s="68"/>
      <c r="BW70" s="68"/>
      <c r="BX70" s="68"/>
      <c r="BZ70" s="85">
        <f t="shared" si="36"/>
        <v>0.2852831521582988</v>
      </c>
      <c r="CA70" s="85">
        <f t="shared" si="25"/>
        <v>0.54520491238874103</v>
      </c>
      <c r="CB70" s="85">
        <f t="shared" si="26"/>
        <v>0.11797384013992578</v>
      </c>
      <c r="CC70" s="85">
        <f t="shared" si="27"/>
        <v>5.1538095313034403E-2</v>
      </c>
      <c r="CD70" s="85">
        <f t="shared" si="28"/>
        <v>1</v>
      </c>
      <c r="CE70" t="s">
        <v>2640</v>
      </c>
      <c r="CF70" s="68">
        <v>20375782</v>
      </c>
      <c r="CG70" s="68">
        <v>38940177</v>
      </c>
      <c r="CH70" s="68">
        <v>8426047</v>
      </c>
      <c r="CI70" s="68">
        <v>3681006</v>
      </c>
      <c r="CN70" s="22">
        <f t="shared" si="29"/>
        <v>53620.478947368421</v>
      </c>
      <c r="CO70" s="22">
        <f t="shared" si="30"/>
        <v>102474.15</v>
      </c>
      <c r="CP70" s="22">
        <f t="shared" si="31"/>
        <v>22173.807894736841</v>
      </c>
      <c r="CQ70" s="22">
        <f t="shared" si="37"/>
        <v>9686.8578947368424</v>
      </c>
      <c r="CR70" s="85">
        <f t="shared" si="32"/>
        <v>0.2852831521582988</v>
      </c>
      <c r="CS70" s="85">
        <f t="shared" si="33"/>
        <v>0.54520491238874103</v>
      </c>
      <c r="CT70" s="85">
        <f t="shared" si="34"/>
        <v>0.11797384013992578</v>
      </c>
      <c r="CU70" s="85">
        <f t="shared" si="35"/>
        <v>5.153809531303441E-2</v>
      </c>
    </row>
    <row r="71" spans="1:99" x14ac:dyDescent="0.35">
      <c r="A71" t="s">
        <v>429</v>
      </c>
      <c r="B71" s="81">
        <v>264852721</v>
      </c>
      <c r="C71" s="81">
        <v>310461382</v>
      </c>
      <c r="D71" s="81">
        <v>449689983</v>
      </c>
      <c r="E71" s="2">
        <v>2025</v>
      </c>
      <c r="F71" s="10">
        <f t="shared" si="19"/>
        <v>130791.46716049383</v>
      </c>
      <c r="G71" s="10">
        <f t="shared" si="20"/>
        <v>153314.26271604939</v>
      </c>
      <c r="H71" s="10">
        <f t="shared" si="21"/>
        <v>222069.12740740742</v>
      </c>
      <c r="I71" t="s">
        <v>429</v>
      </c>
      <c r="J71" t="s">
        <v>2707</v>
      </c>
      <c r="K71" t="s">
        <v>430</v>
      </c>
      <c r="L71">
        <v>80</v>
      </c>
      <c r="M71">
        <v>80</v>
      </c>
      <c r="N71">
        <v>431</v>
      </c>
      <c r="O71">
        <v>431</v>
      </c>
      <c r="P71" t="s">
        <v>431</v>
      </c>
      <c r="Q71" t="s">
        <v>176</v>
      </c>
      <c r="R71" t="s">
        <v>65</v>
      </c>
      <c r="S71" t="s">
        <v>66</v>
      </c>
      <c r="T71">
        <v>406</v>
      </c>
      <c r="U71" s="2">
        <v>2022</v>
      </c>
      <c r="V71" s="2">
        <v>2025</v>
      </c>
      <c r="W71" s="6">
        <v>9759</v>
      </c>
      <c r="X71">
        <v>4.83</v>
      </c>
      <c r="Y71">
        <v>1151</v>
      </c>
      <c r="Z71" s="2">
        <v>3729</v>
      </c>
      <c r="AA71" s="2">
        <v>4880</v>
      </c>
      <c r="AB71">
        <v>796</v>
      </c>
      <c r="AC71">
        <v>0.40100000000000002</v>
      </c>
      <c r="AD71">
        <v>14</v>
      </c>
      <c r="AE71">
        <v>0</v>
      </c>
      <c r="AF71">
        <v>14</v>
      </c>
      <c r="AG71" s="7">
        <v>43819</v>
      </c>
      <c r="AH71" s="2">
        <v>1801346</v>
      </c>
      <c r="AI71">
        <v>41.35</v>
      </c>
      <c r="AJ71" s="2">
        <v>1757585</v>
      </c>
      <c r="AK71">
        <v>40.35</v>
      </c>
      <c r="AL71" s="2">
        <v>176917</v>
      </c>
      <c r="AM71" s="2">
        <v>19247987</v>
      </c>
      <c r="AN71" s="3">
        <v>9.8199999999999996E-2</v>
      </c>
      <c r="AO71">
        <v>118</v>
      </c>
      <c r="AP71" s="4">
        <v>28454000</v>
      </c>
      <c r="AQ71" s="4">
        <v>2915</v>
      </c>
      <c r="AR71" s="4">
        <v>485</v>
      </c>
      <c r="AS71" t="s">
        <v>432</v>
      </c>
      <c r="AT71" t="s">
        <v>433</v>
      </c>
      <c r="AU71" t="s">
        <v>434</v>
      </c>
      <c r="AV71" t="s">
        <v>435</v>
      </c>
      <c r="AW71" t="s">
        <v>71</v>
      </c>
      <c r="AX71" t="str">
        <f t="shared" si="22"/>
        <v>Bronx</v>
      </c>
      <c r="AY71">
        <v>9</v>
      </c>
      <c r="AZ71">
        <v>15</v>
      </c>
      <c r="BA71" t="s">
        <v>2537</v>
      </c>
      <c r="BB71">
        <v>32</v>
      </c>
      <c r="BC71" t="s">
        <v>2560</v>
      </c>
      <c r="BD71">
        <v>87</v>
      </c>
      <c r="BE71" t="s">
        <v>2616</v>
      </c>
      <c r="BF71" s="95">
        <v>18</v>
      </c>
      <c r="BG71" s="1">
        <v>22265</v>
      </c>
      <c r="BL71" s="63">
        <v>234</v>
      </c>
      <c r="BM71" t="s">
        <v>2249</v>
      </c>
      <c r="BN71" s="68">
        <v>135848595</v>
      </c>
      <c r="BO71" s="68">
        <v>105879210</v>
      </c>
      <c r="BP71" s="68">
        <v>39463245</v>
      </c>
      <c r="BQ71" s="68">
        <v>29270333</v>
      </c>
      <c r="BR71">
        <f t="shared" si="23"/>
        <v>2.4098765432098768</v>
      </c>
      <c r="BS71" s="4">
        <v>310461382</v>
      </c>
      <c r="BT71" s="22">
        <f t="shared" si="24"/>
        <v>1</v>
      </c>
      <c r="BU71" s="68"/>
      <c r="BV71" s="68"/>
      <c r="BW71" s="68"/>
      <c r="BX71" s="68"/>
      <c r="BZ71" s="85">
        <f t="shared" si="36"/>
        <v>0.43757002602017664</v>
      </c>
      <c r="CA71" s="85">
        <f t="shared" si="25"/>
        <v>0.34103826156388106</v>
      </c>
      <c r="CB71" s="85">
        <f t="shared" si="26"/>
        <v>0.12711160642839631</v>
      </c>
      <c r="CC71" s="85">
        <f t="shared" si="27"/>
        <v>9.4280109208558505E-2</v>
      </c>
      <c r="CD71" s="85">
        <f t="shared" si="28"/>
        <v>1.0000000032210126</v>
      </c>
      <c r="CE71" t="s">
        <v>2640</v>
      </c>
      <c r="CF71" s="68">
        <v>135848595</v>
      </c>
      <c r="CG71" s="68">
        <v>105879210</v>
      </c>
      <c r="CH71" s="68">
        <v>39463245</v>
      </c>
      <c r="CI71" s="68">
        <v>29270333</v>
      </c>
      <c r="CN71" s="22">
        <f t="shared" si="29"/>
        <v>67085.72592592593</v>
      </c>
      <c r="CO71" s="22">
        <f t="shared" si="30"/>
        <v>52286.029629629629</v>
      </c>
      <c r="CP71" s="22">
        <f t="shared" si="31"/>
        <v>19488.022222222222</v>
      </c>
      <c r="CQ71" s="22">
        <f t="shared" si="37"/>
        <v>14454.485432098765</v>
      </c>
      <c r="CR71" s="85">
        <f t="shared" si="32"/>
        <v>0.43757002602017664</v>
      </c>
      <c r="CS71" s="85">
        <f t="shared" si="33"/>
        <v>0.34103826156388106</v>
      </c>
      <c r="CT71" s="85">
        <f t="shared" si="34"/>
        <v>0.12711160642839631</v>
      </c>
      <c r="CU71" s="85">
        <f t="shared" si="35"/>
        <v>9.4280109208558505E-2</v>
      </c>
    </row>
    <row r="72" spans="1:99" x14ac:dyDescent="0.35">
      <c r="A72" t="s">
        <v>436</v>
      </c>
      <c r="B72" s="81">
        <v>47029692</v>
      </c>
      <c r="C72" s="81">
        <v>57406573</v>
      </c>
      <c r="D72" s="81">
        <v>93040730</v>
      </c>
      <c r="E72">
        <v>425</v>
      </c>
      <c r="F72" s="10">
        <f t="shared" si="19"/>
        <v>110658.09882352941</v>
      </c>
      <c r="G72" s="10">
        <f t="shared" si="20"/>
        <v>135074.28941176471</v>
      </c>
      <c r="H72" s="10">
        <f t="shared" si="21"/>
        <v>218919.36470588236</v>
      </c>
      <c r="I72" t="s">
        <v>436</v>
      </c>
      <c r="J72" t="s">
        <v>2665</v>
      </c>
      <c r="K72" t="s">
        <v>437</v>
      </c>
      <c r="L72">
        <v>134</v>
      </c>
      <c r="M72">
        <v>134</v>
      </c>
      <c r="N72">
        <v>446</v>
      </c>
      <c r="O72">
        <v>446</v>
      </c>
      <c r="P72" t="s">
        <v>438</v>
      </c>
      <c r="Q72" t="s">
        <v>176</v>
      </c>
      <c r="R72" t="s">
        <v>65</v>
      </c>
      <c r="S72" t="s">
        <v>66</v>
      </c>
      <c r="T72">
        <v>68</v>
      </c>
      <c r="U72">
        <v>425</v>
      </c>
      <c r="V72">
        <v>425</v>
      </c>
      <c r="W72" s="6">
        <v>1914.5</v>
      </c>
      <c r="X72">
        <v>4.5</v>
      </c>
      <c r="Y72">
        <v>177</v>
      </c>
      <c r="Z72">
        <v>733</v>
      </c>
      <c r="AA72">
        <v>910</v>
      </c>
      <c r="AB72">
        <v>181</v>
      </c>
      <c r="AC72">
        <v>0.43</v>
      </c>
      <c r="AD72">
        <v>2</v>
      </c>
      <c r="AE72">
        <v>0</v>
      </c>
      <c r="AF72">
        <v>4</v>
      </c>
      <c r="AG72">
        <v>21</v>
      </c>
      <c r="AH72" s="2">
        <v>74488</v>
      </c>
      <c r="AI72">
        <v>1.71</v>
      </c>
      <c r="AJ72" s="2">
        <v>74488</v>
      </c>
      <c r="AK72">
        <v>1.71</v>
      </c>
      <c r="AL72" s="2">
        <v>18557</v>
      </c>
      <c r="AM72" s="2">
        <v>3689065</v>
      </c>
      <c r="AN72" s="3">
        <v>0.24909999999999999</v>
      </c>
      <c r="AO72">
        <v>532</v>
      </c>
      <c r="AP72" s="4">
        <v>8776000</v>
      </c>
      <c r="AQ72" s="4">
        <v>4584</v>
      </c>
      <c r="AR72" s="4">
        <v>583</v>
      </c>
      <c r="AS72" t="s">
        <v>439</v>
      </c>
      <c r="AT72" t="s">
        <v>440</v>
      </c>
      <c r="AU72" t="s">
        <v>441</v>
      </c>
      <c r="AW72" t="s">
        <v>95</v>
      </c>
      <c r="AX72" t="str">
        <f t="shared" si="22"/>
        <v>Manhattan</v>
      </c>
      <c r="AY72">
        <v>4</v>
      </c>
      <c r="AZ72">
        <v>10</v>
      </c>
      <c r="BA72" t="s">
        <v>2532</v>
      </c>
      <c r="BB72">
        <v>27</v>
      </c>
      <c r="BC72" t="s">
        <v>2555</v>
      </c>
      <c r="BD72">
        <v>75</v>
      </c>
      <c r="BE72" t="s">
        <v>2605</v>
      </c>
      <c r="BF72" s="95">
        <v>3</v>
      </c>
      <c r="BG72" s="1">
        <v>23528</v>
      </c>
      <c r="BL72" s="63">
        <v>277</v>
      </c>
      <c r="BM72" t="s">
        <v>2235</v>
      </c>
      <c r="BN72" s="68">
        <v>26750642</v>
      </c>
      <c r="BO72" s="68">
        <v>25619906</v>
      </c>
      <c r="BP72" s="68">
        <v>3432835</v>
      </c>
      <c r="BQ72" s="68">
        <v>1603189</v>
      </c>
      <c r="BR72">
        <f t="shared" si="23"/>
        <v>2.1411764705882352</v>
      </c>
      <c r="BS72" s="4">
        <v>57406573</v>
      </c>
      <c r="BT72" s="22">
        <f t="shared" si="24"/>
        <v>-1</v>
      </c>
      <c r="BU72" s="68"/>
      <c r="BV72" s="68"/>
      <c r="BW72" s="68"/>
      <c r="BX72" s="68"/>
      <c r="BZ72" s="85">
        <f t="shared" si="36"/>
        <v>0.46598569818825453</v>
      </c>
      <c r="CA72" s="85">
        <f t="shared" si="25"/>
        <v>0.44628872028295435</v>
      </c>
      <c r="CB72" s="85">
        <f t="shared" si="26"/>
        <v>5.97986401313313E-2</v>
      </c>
      <c r="CC72" s="85">
        <f t="shared" si="27"/>
        <v>2.7926923977851806E-2</v>
      </c>
      <c r="CD72" s="85">
        <f t="shared" si="28"/>
        <v>0.99999998258039191</v>
      </c>
      <c r="CE72" t="s">
        <v>2640</v>
      </c>
      <c r="CF72" s="68">
        <v>26750642</v>
      </c>
      <c r="CG72" s="68">
        <v>25619906</v>
      </c>
      <c r="CH72" s="68">
        <v>3432835</v>
      </c>
      <c r="CI72" s="68">
        <v>1603189</v>
      </c>
      <c r="CN72" s="22">
        <f t="shared" si="29"/>
        <v>62942.687058823532</v>
      </c>
      <c r="CO72" s="22">
        <f t="shared" si="30"/>
        <v>60282.131764705882</v>
      </c>
      <c r="CP72" s="22">
        <f t="shared" si="31"/>
        <v>8077.2588235294115</v>
      </c>
      <c r="CQ72" s="22">
        <f t="shared" si="37"/>
        <v>3772.2094117647057</v>
      </c>
      <c r="CR72" s="85">
        <f t="shared" si="32"/>
        <v>0.46598569818825453</v>
      </c>
      <c r="CS72" s="85">
        <f t="shared" si="33"/>
        <v>0.44628872028295435</v>
      </c>
      <c r="CT72" s="85">
        <f t="shared" si="34"/>
        <v>5.97986401313313E-2</v>
      </c>
      <c r="CU72" s="85">
        <f t="shared" si="35"/>
        <v>2.7926923977851802E-2</v>
      </c>
    </row>
    <row r="73" spans="1:99" x14ac:dyDescent="0.35">
      <c r="A73" t="s">
        <v>442</v>
      </c>
      <c r="B73" s="81">
        <v>15559864</v>
      </c>
      <c r="C73" s="81">
        <v>17850059</v>
      </c>
      <c r="D73" s="81">
        <v>27542126</v>
      </c>
      <c r="E73">
        <v>96</v>
      </c>
      <c r="F73" s="10">
        <f t="shared" si="19"/>
        <v>162081.91666666666</v>
      </c>
      <c r="G73" s="10">
        <f t="shared" si="20"/>
        <v>185938.11458333334</v>
      </c>
      <c r="H73" s="10">
        <f t="shared" si="21"/>
        <v>286897.14583333331</v>
      </c>
      <c r="I73" t="s">
        <v>442</v>
      </c>
      <c r="J73" t="s">
        <v>2340</v>
      </c>
      <c r="K73" t="s">
        <v>443</v>
      </c>
      <c r="L73">
        <v>176</v>
      </c>
      <c r="M73">
        <v>134</v>
      </c>
      <c r="N73">
        <v>451</v>
      </c>
      <c r="O73">
        <v>451</v>
      </c>
      <c r="P73" t="s">
        <v>444</v>
      </c>
      <c r="Q73" t="s">
        <v>64</v>
      </c>
      <c r="R73" t="s">
        <v>65</v>
      </c>
      <c r="S73" t="s">
        <v>235</v>
      </c>
      <c r="U73">
        <v>96</v>
      </c>
      <c r="V73">
        <v>96</v>
      </c>
      <c r="W73">
        <v>336</v>
      </c>
      <c r="X73">
        <v>3.5</v>
      </c>
      <c r="Z73">
        <v>114</v>
      </c>
      <c r="AA73">
        <v>114</v>
      </c>
      <c r="AB73">
        <v>88</v>
      </c>
      <c r="AC73">
        <v>0.92600000000000005</v>
      </c>
      <c r="AD73">
        <v>1</v>
      </c>
      <c r="AE73">
        <v>0</v>
      </c>
      <c r="AF73">
        <v>1</v>
      </c>
      <c r="AG73">
        <v>14</v>
      </c>
      <c r="AH73" s="2">
        <v>44921</v>
      </c>
      <c r="AI73">
        <v>1.03</v>
      </c>
      <c r="AJ73" s="2">
        <v>44921</v>
      </c>
      <c r="AK73">
        <v>1.03</v>
      </c>
      <c r="AL73" s="2">
        <v>14475</v>
      </c>
      <c r="AM73" s="2">
        <v>1021739</v>
      </c>
      <c r="AN73" s="3">
        <v>0.32219999999999999</v>
      </c>
      <c r="AO73">
        <v>111</v>
      </c>
      <c r="AP73" s="4">
        <v>2402000</v>
      </c>
      <c r="AQ73" s="4">
        <v>7149</v>
      </c>
      <c r="AR73" s="4">
        <v>337</v>
      </c>
      <c r="AS73" t="s">
        <v>445</v>
      </c>
      <c r="AT73" t="s">
        <v>440</v>
      </c>
      <c r="AU73" t="s">
        <v>446</v>
      </c>
      <c r="AW73" t="s">
        <v>95</v>
      </c>
      <c r="AX73" t="str">
        <f t="shared" si="22"/>
        <v>Manhattan</v>
      </c>
      <c r="AY73">
        <v>4</v>
      </c>
      <c r="AZ73">
        <v>10</v>
      </c>
      <c r="BA73" t="s">
        <v>2532</v>
      </c>
      <c r="BB73">
        <v>31</v>
      </c>
      <c r="BC73" t="s">
        <v>2559</v>
      </c>
      <c r="BD73">
        <v>75</v>
      </c>
      <c r="BE73" t="s">
        <v>2605</v>
      </c>
      <c r="BF73" s="95">
        <v>3</v>
      </c>
      <c r="BG73" s="1">
        <v>24958</v>
      </c>
      <c r="BH73" t="s">
        <v>211</v>
      </c>
      <c r="BI73" t="s">
        <v>236</v>
      </c>
      <c r="BL73" s="63">
        <v>131</v>
      </c>
      <c r="BM73" t="s">
        <v>2235</v>
      </c>
      <c r="BN73" s="68">
        <v>5279490</v>
      </c>
      <c r="BO73" s="68">
        <v>8681948</v>
      </c>
      <c r="BP73" s="68">
        <v>3292210</v>
      </c>
      <c r="BQ73" s="68">
        <v>596412</v>
      </c>
      <c r="BR73">
        <f t="shared" si="23"/>
        <v>1.1875</v>
      </c>
      <c r="BS73" s="4">
        <v>17850059</v>
      </c>
      <c r="BT73" s="22">
        <f t="shared" si="24"/>
        <v>1</v>
      </c>
      <c r="BU73" s="68"/>
      <c r="BV73" s="68"/>
      <c r="BW73" s="68"/>
      <c r="BX73" s="68"/>
      <c r="BZ73" s="85">
        <f t="shared" si="36"/>
        <v>0.29576877028809823</v>
      </c>
      <c r="CA73" s="85">
        <f t="shared" si="25"/>
        <v>0.48638203380728323</v>
      </c>
      <c r="CB73" s="85">
        <f t="shared" si="26"/>
        <v>0.18443692539055473</v>
      </c>
      <c r="CC73" s="85">
        <f t="shared" si="27"/>
        <v>3.3412326536287638E-2</v>
      </c>
      <c r="CD73" s="85">
        <f t="shared" si="28"/>
        <v>1.0000000560222237</v>
      </c>
      <c r="CE73" t="s">
        <v>2640</v>
      </c>
      <c r="CF73" s="68">
        <v>5279490</v>
      </c>
      <c r="CG73" s="68">
        <v>8681948</v>
      </c>
      <c r="CH73" s="68">
        <v>3292210</v>
      </c>
      <c r="CI73" s="68">
        <v>596412</v>
      </c>
      <c r="CN73" s="22">
        <f t="shared" si="29"/>
        <v>54994.6875</v>
      </c>
      <c r="CO73" s="22">
        <f t="shared" si="30"/>
        <v>90436.958333333328</v>
      </c>
      <c r="CP73" s="22">
        <f t="shared" si="31"/>
        <v>34293.854166666664</v>
      </c>
      <c r="CQ73" s="22">
        <f t="shared" si="37"/>
        <v>6212.625</v>
      </c>
      <c r="CR73" s="85">
        <f t="shared" si="32"/>
        <v>0.29576877028809817</v>
      </c>
      <c r="CS73" s="85">
        <f t="shared" si="33"/>
        <v>0.48638203380728318</v>
      </c>
      <c r="CT73" s="85">
        <f t="shared" si="34"/>
        <v>0.1844369253905547</v>
      </c>
      <c r="CU73" s="85">
        <f t="shared" si="35"/>
        <v>3.3412326536287638E-2</v>
      </c>
    </row>
    <row r="74" spans="1:99" x14ac:dyDescent="0.35">
      <c r="A74" t="s">
        <v>447</v>
      </c>
      <c r="B74" s="81">
        <v>18886863</v>
      </c>
      <c r="C74" s="81">
        <v>19586874</v>
      </c>
      <c r="D74" s="81">
        <v>61652543</v>
      </c>
      <c r="E74">
        <v>188</v>
      </c>
      <c r="F74" s="10">
        <f t="shared" si="19"/>
        <v>100462.03723404255</v>
      </c>
      <c r="G74" s="10">
        <f t="shared" si="20"/>
        <v>104185.5</v>
      </c>
      <c r="H74" s="10">
        <f t="shared" si="21"/>
        <v>327939.05851063831</v>
      </c>
      <c r="I74" t="s">
        <v>447</v>
      </c>
      <c r="J74" t="s">
        <v>2341</v>
      </c>
      <c r="K74" t="s">
        <v>448</v>
      </c>
      <c r="L74">
        <v>334</v>
      </c>
      <c r="M74">
        <v>342</v>
      </c>
      <c r="N74">
        <v>779</v>
      </c>
      <c r="O74">
        <v>753</v>
      </c>
      <c r="P74" t="s">
        <v>449</v>
      </c>
      <c r="Q74" t="s">
        <v>64</v>
      </c>
      <c r="R74" t="s">
        <v>75</v>
      </c>
      <c r="S74" t="s">
        <v>66</v>
      </c>
      <c r="U74">
        <v>187</v>
      </c>
      <c r="V74">
        <v>188</v>
      </c>
      <c r="W74">
        <v>729.5</v>
      </c>
      <c r="X74">
        <v>3.9</v>
      </c>
      <c r="Z74">
        <v>279</v>
      </c>
      <c r="AA74">
        <v>279</v>
      </c>
      <c r="AB74">
        <v>130</v>
      </c>
      <c r="AC74">
        <v>0.70699999999999996</v>
      </c>
      <c r="AD74">
        <v>3</v>
      </c>
      <c r="AE74">
        <v>0</v>
      </c>
      <c r="AF74">
        <v>13</v>
      </c>
      <c r="AG74" s="7">
        <v>43531</v>
      </c>
      <c r="AH74" s="2">
        <v>134390</v>
      </c>
      <c r="AI74">
        <v>3.09</v>
      </c>
      <c r="AJ74" s="2">
        <v>134390</v>
      </c>
      <c r="AK74">
        <v>3.09</v>
      </c>
      <c r="AL74" s="2">
        <v>35258</v>
      </c>
      <c r="AM74" s="2">
        <v>1584850</v>
      </c>
      <c r="AN74" s="3">
        <v>0.26240000000000002</v>
      </c>
      <c r="AO74">
        <v>90</v>
      </c>
      <c r="AP74" s="4">
        <v>12645913</v>
      </c>
      <c r="AQ74" s="4">
        <v>17252</v>
      </c>
      <c r="AR74" s="4">
        <v>403</v>
      </c>
      <c r="AS74" t="s">
        <v>450</v>
      </c>
      <c r="AT74" t="s">
        <v>451</v>
      </c>
      <c r="AU74" t="s">
        <v>396</v>
      </c>
      <c r="AV74" t="s">
        <v>87</v>
      </c>
      <c r="AW74" t="s">
        <v>71</v>
      </c>
      <c r="AX74" t="str">
        <f t="shared" si="22"/>
        <v>Bronx</v>
      </c>
      <c r="AY74">
        <v>3</v>
      </c>
      <c r="AZ74">
        <v>15</v>
      </c>
      <c r="BA74" t="s">
        <v>2537</v>
      </c>
      <c r="BB74">
        <v>33</v>
      </c>
      <c r="BC74" t="s">
        <v>2561</v>
      </c>
      <c r="BD74">
        <v>79</v>
      </c>
      <c r="BE74" t="s">
        <v>2608</v>
      </c>
      <c r="BF74" s="95">
        <v>16</v>
      </c>
      <c r="BG74" s="1">
        <v>31762</v>
      </c>
      <c r="BI74" t="s">
        <v>186</v>
      </c>
      <c r="BJ74" t="s">
        <v>108</v>
      </c>
      <c r="BL74" s="63">
        <v>316</v>
      </c>
      <c r="BM74" t="s">
        <v>2247</v>
      </c>
      <c r="BN74" s="68">
        <v>9267139</v>
      </c>
      <c r="BO74" s="68">
        <v>6605709</v>
      </c>
      <c r="BP74" s="68">
        <v>2002117</v>
      </c>
      <c r="BQ74" s="68">
        <v>1711909</v>
      </c>
      <c r="BR74">
        <f t="shared" si="23"/>
        <v>1.4840425531914894</v>
      </c>
      <c r="BS74" s="4">
        <v>19586874</v>
      </c>
      <c r="BT74" s="22">
        <f t="shared" si="24"/>
        <v>0</v>
      </c>
      <c r="BU74" s="68"/>
      <c r="BV74" s="68"/>
      <c r="BW74" s="68"/>
      <c r="BX74" s="68"/>
      <c r="BZ74" s="85">
        <f t="shared" si="36"/>
        <v>0.473130066594598</v>
      </c>
      <c r="CA74" s="85">
        <f t="shared" si="25"/>
        <v>0.3372518248700635</v>
      </c>
      <c r="CB74" s="85">
        <f t="shared" si="26"/>
        <v>0.10221728081775582</v>
      </c>
      <c r="CC74" s="85">
        <f t="shared" si="27"/>
        <v>8.7400827717582702E-2</v>
      </c>
      <c r="CD74" s="85">
        <f t="shared" si="28"/>
        <v>1</v>
      </c>
      <c r="CE74" t="s">
        <v>2640</v>
      </c>
      <c r="CF74" s="68">
        <v>9267139</v>
      </c>
      <c r="CG74" s="68">
        <v>6605709</v>
      </c>
      <c r="CH74" s="68">
        <v>2002117</v>
      </c>
      <c r="CI74" s="68">
        <v>1711909</v>
      </c>
      <c r="CN74" s="22">
        <f t="shared" si="29"/>
        <v>49293.292553191488</v>
      </c>
      <c r="CO74" s="22">
        <f t="shared" si="30"/>
        <v>35136.75</v>
      </c>
      <c r="CP74" s="22">
        <f t="shared" si="31"/>
        <v>10649.558510638299</v>
      </c>
      <c r="CQ74" s="22">
        <f t="shared" si="37"/>
        <v>9105.8989361702133</v>
      </c>
      <c r="CR74" s="85">
        <f t="shared" si="32"/>
        <v>0.473130066594598</v>
      </c>
      <c r="CS74" s="85">
        <f t="shared" si="33"/>
        <v>0.3372518248700635</v>
      </c>
      <c r="CT74" s="85">
        <f t="shared" si="34"/>
        <v>0.10221728081775582</v>
      </c>
      <c r="CU74" s="85">
        <f t="shared" si="35"/>
        <v>8.7400827717582716E-2</v>
      </c>
    </row>
    <row r="75" spans="1:99" x14ac:dyDescent="0.35">
      <c r="A75" t="s">
        <v>452</v>
      </c>
      <c r="B75" s="81">
        <v>18163358</v>
      </c>
      <c r="C75" s="81">
        <v>23365136</v>
      </c>
      <c r="D75" s="81">
        <v>41498286</v>
      </c>
      <c r="E75">
        <v>107</v>
      </c>
      <c r="F75" s="10">
        <f t="shared" si="19"/>
        <v>169751.00934579439</v>
      </c>
      <c r="G75" s="10">
        <f t="shared" si="20"/>
        <v>218365.75700934581</v>
      </c>
      <c r="H75" s="10">
        <f t="shared" si="21"/>
        <v>387834.44859813084</v>
      </c>
      <c r="I75" t="s">
        <v>452</v>
      </c>
      <c r="J75" t="s">
        <v>2342</v>
      </c>
      <c r="K75" t="s">
        <v>82</v>
      </c>
      <c r="L75">
        <v>307</v>
      </c>
      <c r="M75">
        <v>308</v>
      </c>
      <c r="N75">
        <v>330</v>
      </c>
      <c r="O75">
        <v>750</v>
      </c>
      <c r="P75" t="s">
        <v>453</v>
      </c>
      <c r="Q75" t="s">
        <v>64</v>
      </c>
      <c r="R75" t="s">
        <v>75</v>
      </c>
      <c r="S75" t="s">
        <v>84</v>
      </c>
      <c r="U75">
        <v>106</v>
      </c>
      <c r="V75">
        <v>107</v>
      </c>
      <c r="W75">
        <v>455</v>
      </c>
      <c r="X75">
        <v>4.29</v>
      </c>
      <c r="Z75">
        <v>251</v>
      </c>
      <c r="AA75">
        <v>251</v>
      </c>
      <c r="AB75">
        <v>35</v>
      </c>
      <c r="AC75">
        <v>0.33700000000000002</v>
      </c>
      <c r="AD75">
        <v>6</v>
      </c>
      <c r="AE75">
        <v>0</v>
      </c>
      <c r="AF75">
        <v>6</v>
      </c>
      <c r="AG75" s="7">
        <v>43591</v>
      </c>
      <c r="AH75" s="2">
        <v>31874</v>
      </c>
      <c r="AI75">
        <v>0.73</v>
      </c>
      <c r="AJ75" s="2">
        <v>31874</v>
      </c>
      <c r="AK75">
        <v>0.73</v>
      </c>
      <c r="AL75" s="2">
        <v>21948</v>
      </c>
      <c r="AM75" s="2">
        <v>3488634</v>
      </c>
      <c r="AN75" s="3">
        <v>0.68859999999999999</v>
      </c>
      <c r="AO75">
        <v>344</v>
      </c>
      <c r="AP75" s="4">
        <v>11430362</v>
      </c>
      <c r="AQ75" s="4">
        <v>24822</v>
      </c>
      <c r="AR75" s="4">
        <v>457</v>
      </c>
      <c r="AS75" t="s">
        <v>454</v>
      </c>
      <c r="AT75" t="s">
        <v>395</v>
      </c>
      <c r="AU75" t="s">
        <v>397</v>
      </c>
      <c r="AV75" t="s">
        <v>455</v>
      </c>
      <c r="AW75" t="s">
        <v>71</v>
      </c>
      <c r="AX75" t="str">
        <f t="shared" si="22"/>
        <v>Bronx</v>
      </c>
      <c r="AY75">
        <v>4</v>
      </c>
      <c r="AZ75">
        <v>15</v>
      </c>
      <c r="BA75" t="s">
        <v>2537</v>
      </c>
      <c r="BB75">
        <v>32</v>
      </c>
      <c r="BC75" t="s">
        <v>2560</v>
      </c>
      <c r="BD75">
        <v>77</v>
      </c>
      <c r="BE75" t="s">
        <v>2607</v>
      </c>
      <c r="BF75" s="95">
        <v>16</v>
      </c>
      <c r="BG75" s="1">
        <v>32142</v>
      </c>
      <c r="BJ75" t="s">
        <v>108</v>
      </c>
      <c r="BL75" s="63">
        <v>53</v>
      </c>
      <c r="BM75" t="s">
        <v>2247</v>
      </c>
      <c r="BN75" s="68">
        <v>5796131</v>
      </c>
      <c r="BO75" s="68">
        <v>12935774</v>
      </c>
      <c r="BP75" s="68">
        <v>4294781</v>
      </c>
      <c r="BQ75" s="68">
        <v>338449</v>
      </c>
      <c r="BR75">
        <f t="shared" si="23"/>
        <v>2.3457943925233646</v>
      </c>
      <c r="BS75" s="4">
        <v>23365136</v>
      </c>
      <c r="BT75" s="22">
        <f t="shared" si="24"/>
        <v>-1</v>
      </c>
      <c r="BU75" s="68"/>
      <c r="BV75" s="68"/>
      <c r="BW75" s="68"/>
      <c r="BX75" s="68"/>
      <c r="BZ75" s="85">
        <f t="shared" si="36"/>
        <v>0.24806750536354677</v>
      </c>
      <c r="CA75" s="85">
        <f t="shared" si="25"/>
        <v>0.55363572461123278</v>
      </c>
      <c r="CB75" s="85">
        <f t="shared" si="26"/>
        <v>0.18381151301665866</v>
      </c>
      <c r="CC75" s="85">
        <f t="shared" si="27"/>
        <v>1.4485214209752514E-2</v>
      </c>
      <c r="CD75" s="85">
        <f t="shared" si="28"/>
        <v>0.99999995720119061</v>
      </c>
      <c r="CE75" t="s">
        <v>2640</v>
      </c>
      <c r="CF75" s="68">
        <v>5796131</v>
      </c>
      <c r="CG75" s="68">
        <v>12935774</v>
      </c>
      <c r="CH75" s="68">
        <v>4294781</v>
      </c>
      <c r="CI75" s="68">
        <v>338449</v>
      </c>
      <c r="CN75" s="22">
        <f t="shared" si="29"/>
        <v>54169.448598130839</v>
      </c>
      <c r="CO75" s="22">
        <f t="shared" si="30"/>
        <v>120895.08411214953</v>
      </c>
      <c r="CP75" s="22">
        <f t="shared" si="31"/>
        <v>40138.140186915887</v>
      </c>
      <c r="CQ75" s="22">
        <f t="shared" si="37"/>
        <v>3163.0747663551401</v>
      </c>
      <c r="CR75" s="85">
        <f t="shared" si="32"/>
        <v>0.24806750536354677</v>
      </c>
      <c r="CS75" s="85">
        <f t="shared" si="33"/>
        <v>0.55363572461123267</v>
      </c>
      <c r="CT75" s="85">
        <f t="shared" si="34"/>
        <v>0.18381151301665866</v>
      </c>
      <c r="CU75" s="85">
        <f t="shared" si="35"/>
        <v>1.4485214209752512E-2</v>
      </c>
    </row>
    <row r="76" spans="1:99" x14ac:dyDescent="0.35">
      <c r="A76" t="s">
        <v>456</v>
      </c>
      <c r="B76" s="81">
        <v>21543767</v>
      </c>
      <c r="C76" s="81">
        <v>22879758</v>
      </c>
      <c r="D76" s="81">
        <v>37374598</v>
      </c>
      <c r="E76">
        <v>115</v>
      </c>
      <c r="F76" s="10">
        <f t="shared" si="19"/>
        <v>187337.1043478261</v>
      </c>
      <c r="G76" s="10">
        <f t="shared" si="20"/>
        <v>198954.41739130433</v>
      </c>
      <c r="H76" s="10">
        <f t="shared" si="21"/>
        <v>324996.50434782606</v>
      </c>
      <c r="I76" t="s">
        <v>456</v>
      </c>
      <c r="J76" t="s">
        <v>2343</v>
      </c>
      <c r="K76" t="s">
        <v>82</v>
      </c>
      <c r="L76">
        <v>308</v>
      </c>
      <c r="M76">
        <v>308</v>
      </c>
      <c r="N76">
        <v>750</v>
      </c>
      <c r="O76">
        <v>750</v>
      </c>
      <c r="P76" t="s">
        <v>457</v>
      </c>
      <c r="Q76" t="s">
        <v>64</v>
      </c>
      <c r="R76" t="s">
        <v>75</v>
      </c>
      <c r="S76" t="s">
        <v>84</v>
      </c>
      <c r="U76">
        <v>107</v>
      </c>
      <c r="V76">
        <v>115</v>
      </c>
      <c r="W76">
        <v>470.5</v>
      </c>
      <c r="X76">
        <v>4.4000000000000004</v>
      </c>
      <c r="Z76">
        <v>263</v>
      </c>
      <c r="AA76">
        <v>263</v>
      </c>
      <c r="AB76">
        <v>27</v>
      </c>
      <c r="AC76">
        <v>0.252</v>
      </c>
      <c r="AD76">
        <v>5</v>
      </c>
      <c r="AE76">
        <v>0</v>
      </c>
      <c r="AF76">
        <v>5</v>
      </c>
      <c r="AG76">
        <v>5</v>
      </c>
      <c r="AH76" s="2">
        <v>35423</v>
      </c>
      <c r="AI76">
        <v>0.81</v>
      </c>
      <c r="AJ76" s="2">
        <v>35423</v>
      </c>
      <c r="AK76">
        <v>0.81</v>
      </c>
      <c r="AL76" s="2">
        <v>21985</v>
      </c>
      <c r="AM76" s="2">
        <v>1538950</v>
      </c>
      <c r="AN76" s="3">
        <v>0.62060000000000004</v>
      </c>
      <c r="AO76">
        <v>325</v>
      </c>
      <c r="AP76" s="4">
        <v>7234594</v>
      </c>
      <c r="AQ76" s="4">
        <v>14061</v>
      </c>
      <c r="AR76" s="4">
        <v>495</v>
      </c>
      <c r="AS76" t="s">
        <v>85</v>
      </c>
      <c r="AT76" t="s">
        <v>458</v>
      </c>
      <c r="AU76" t="s">
        <v>459</v>
      </c>
      <c r="AV76" t="s">
        <v>460</v>
      </c>
      <c r="AW76" t="s">
        <v>71</v>
      </c>
      <c r="AX76" t="str">
        <f t="shared" si="22"/>
        <v>Bronx</v>
      </c>
      <c r="AY76">
        <v>4</v>
      </c>
      <c r="AZ76">
        <v>15</v>
      </c>
      <c r="BA76" t="s">
        <v>2537</v>
      </c>
      <c r="BB76">
        <v>32</v>
      </c>
      <c r="BC76" t="s">
        <v>2560</v>
      </c>
      <c r="BD76">
        <v>77</v>
      </c>
      <c r="BE76" t="s">
        <v>2607</v>
      </c>
      <c r="BF76" s="95">
        <v>16</v>
      </c>
      <c r="BG76" s="1">
        <v>31106</v>
      </c>
      <c r="BJ76" t="s">
        <v>108</v>
      </c>
      <c r="BL76" s="63">
        <v>93</v>
      </c>
      <c r="BM76" t="s">
        <v>2247</v>
      </c>
      <c r="BN76" s="68">
        <v>7413091</v>
      </c>
      <c r="BO76" s="68">
        <v>12019885</v>
      </c>
      <c r="BP76" s="68">
        <v>3306773</v>
      </c>
      <c r="BQ76" s="68">
        <v>140008</v>
      </c>
      <c r="BR76">
        <f t="shared" si="23"/>
        <v>2.2869565217391306</v>
      </c>
      <c r="BS76" s="4">
        <v>22879758</v>
      </c>
      <c r="BT76" s="22">
        <f t="shared" si="24"/>
        <v>-1</v>
      </c>
      <c r="BU76" s="68"/>
      <c r="BV76" s="68"/>
      <c r="BW76" s="68"/>
      <c r="BX76" s="68"/>
      <c r="BZ76" s="85">
        <f t="shared" si="36"/>
        <v>0.32400215946339994</v>
      </c>
      <c r="CA76" s="85">
        <f t="shared" si="25"/>
        <v>0.52535018071432404</v>
      </c>
      <c r="CB76" s="85">
        <f t="shared" si="26"/>
        <v>0.14452832062297163</v>
      </c>
      <c r="CC76" s="85">
        <f t="shared" si="27"/>
        <v>6.1192954925484789E-3</v>
      </c>
      <c r="CD76" s="85">
        <f t="shared" si="28"/>
        <v>0.99999995629324412</v>
      </c>
      <c r="CE76" t="s">
        <v>2640</v>
      </c>
      <c r="CF76" s="68">
        <v>7413091</v>
      </c>
      <c r="CG76" s="68">
        <v>12019885</v>
      </c>
      <c r="CH76" s="68">
        <v>3306773</v>
      </c>
      <c r="CI76" s="68">
        <v>140008</v>
      </c>
      <c r="CN76" s="22">
        <f t="shared" si="29"/>
        <v>64461.660869565218</v>
      </c>
      <c r="CO76" s="22">
        <f t="shared" si="30"/>
        <v>104520.73913043478</v>
      </c>
      <c r="CP76" s="22">
        <f t="shared" si="31"/>
        <v>28754.547826086957</v>
      </c>
      <c r="CQ76" s="22">
        <f t="shared" si="37"/>
        <v>1217.4608695652173</v>
      </c>
      <c r="CR76" s="85">
        <f t="shared" si="32"/>
        <v>0.32400215946339994</v>
      </c>
      <c r="CS76" s="85">
        <f t="shared" si="33"/>
        <v>0.52535018071432404</v>
      </c>
      <c r="CT76" s="85">
        <f t="shared" si="34"/>
        <v>0.14452832062297163</v>
      </c>
      <c r="CU76" s="85">
        <f t="shared" si="35"/>
        <v>6.1192954925484789E-3</v>
      </c>
    </row>
    <row r="77" spans="1:99" x14ac:dyDescent="0.35">
      <c r="A77" t="s">
        <v>461</v>
      </c>
      <c r="B77" s="81">
        <v>29169232</v>
      </c>
      <c r="C77" s="81">
        <v>30314697</v>
      </c>
      <c r="D77" s="81">
        <v>54563725</v>
      </c>
      <c r="E77">
        <v>150</v>
      </c>
      <c r="F77" s="10">
        <f t="shared" si="19"/>
        <v>194461.54666666666</v>
      </c>
      <c r="G77" s="10">
        <f t="shared" si="20"/>
        <v>202097.98</v>
      </c>
      <c r="H77" s="10">
        <f t="shared" si="21"/>
        <v>363758.16666666669</v>
      </c>
      <c r="I77" t="s">
        <v>461</v>
      </c>
      <c r="J77" t="s">
        <v>2344</v>
      </c>
      <c r="K77" t="s">
        <v>82</v>
      </c>
      <c r="L77">
        <v>335</v>
      </c>
      <c r="M77">
        <v>308</v>
      </c>
      <c r="N77">
        <v>751</v>
      </c>
      <c r="O77">
        <v>750</v>
      </c>
      <c r="P77" t="s">
        <v>462</v>
      </c>
      <c r="Q77" t="s">
        <v>64</v>
      </c>
      <c r="R77" t="s">
        <v>75</v>
      </c>
      <c r="S77" t="s">
        <v>84</v>
      </c>
      <c r="U77">
        <v>147</v>
      </c>
      <c r="V77">
        <v>150</v>
      </c>
      <c r="W77">
        <v>647.5</v>
      </c>
      <c r="X77">
        <v>4.4000000000000004</v>
      </c>
      <c r="Z77">
        <v>342</v>
      </c>
      <c r="AA77">
        <v>342</v>
      </c>
      <c r="AB77">
        <v>50</v>
      </c>
      <c r="AC77">
        <v>0.34</v>
      </c>
      <c r="AD77">
        <v>9</v>
      </c>
      <c r="AE77">
        <v>0</v>
      </c>
      <c r="AF77">
        <v>9</v>
      </c>
      <c r="AG77" s="7">
        <v>43560</v>
      </c>
      <c r="AH77" s="2">
        <v>45636</v>
      </c>
      <c r="AI77">
        <v>1.05</v>
      </c>
      <c r="AJ77" s="2">
        <v>45636</v>
      </c>
      <c r="AK77">
        <v>1.05</v>
      </c>
      <c r="AL77" s="2">
        <v>29519</v>
      </c>
      <c r="AM77" s="2">
        <v>2656710</v>
      </c>
      <c r="AN77" s="3">
        <v>0.64680000000000004</v>
      </c>
      <c r="AO77">
        <v>326</v>
      </c>
      <c r="AP77" s="4">
        <v>10283674</v>
      </c>
      <c r="AQ77" s="4">
        <v>15605</v>
      </c>
      <c r="AR77" s="4">
        <v>464</v>
      </c>
      <c r="AS77" t="s">
        <v>395</v>
      </c>
      <c r="AT77" t="s">
        <v>454</v>
      </c>
      <c r="AU77" t="s">
        <v>459</v>
      </c>
      <c r="AV77" t="s">
        <v>460</v>
      </c>
      <c r="AW77" t="s">
        <v>71</v>
      </c>
      <c r="AX77" t="str">
        <f t="shared" si="22"/>
        <v>Bronx</v>
      </c>
      <c r="AY77">
        <v>4</v>
      </c>
      <c r="AZ77">
        <v>15</v>
      </c>
      <c r="BA77" t="s">
        <v>2537</v>
      </c>
      <c r="BB77">
        <v>32</v>
      </c>
      <c r="BC77" t="s">
        <v>2560</v>
      </c>
      <c r="BD77">
        <v>77</v>
      </c>
      <c r="BE77" t="s">
        <v>2607</v>
      </c>
      <c r="BF77" s="95">
        <v>16</v>
      </c>
      <c r="BG77" s="1">
        <v>31708</v>
      </c>
      <c r="BJ77" t="s">
        <v>108</v>
      </c>
      <c r="BL77" s="63">
        <v>78</v>
      </c>
      <c r="BM77" t="s">
        <v>2247</v>
      </c>
      <c r="BN77" s="68">
        <v>9135739</v>
      </c>
      <c r="BO77" s="68">
        <v>15908453</v>
      </c>
      <c r="BP77" s="68">
        <v>4603540</v>
      </c>
      <c r="BQ77" s="68">
        <v>666965</v>
      </c>
      <c r="BR77">
        <f t="shared" si="23"/>
        <v>2.2799999999999998</v>
      </c>
      <c r="BS77" s="4">
        <v>30314697</v>
      </c>
      <c r="BT77" s="22">
        <f t="shared" si="24"/>
        <v>0</v>
      </c>
      <c r="BU77" s="68"/>
      <c r="BV77" s="68"/>
      <c r="BW77" s="68"/>
      <c r="BX77" s="68"/>
      <c r="BZ77" s="85">
        <f t="shared" si="36"/>
        <v>0.30136336180434198</v>
      </c>
      <c r="CA77" s="85">
        <f t="shared" si="25"/>
        <v>0.52477690936511756</v>
      </c>
      <c r="CB77" s="85">
        <f t="shared" si="26"/>
        <v>0.1518583543817047</v>
      </c>
      <c r="CC77" s="85">
        <f t="shared" si="27"/>
        <v>2.2001374448835823E-2</v>
      </c>
      <c r="CD77" s="85">
        <f t="shared" si="28"/>
        <v>1</v>
      </c>
      <c r="CE77" t="s">
        <v>2640</v>
      </c>
      <c r="CF77" s="68">
        <v>9135739</v>
      </c>
      <c r="CG77" s="68">
        <v>15908453</v>
      </c>
      <c r="CH77" s="68">
        <v>4603540</v>
      </c>
      <c r="CI77" s="68">
        <v>666965</v>
      </c>
      <c r="CN77" s="22">
        <f t="shared" si="29"/>
        <v>60904.926666666666</v>
      </c>
      <c r="CO77" s="22">
        <f t="shared" si="30"/>
        <v>106056.35333333333</v>
      </c>
      <c r="CP77" s="22">
        <f t="shared" si="31"/>
        <v>30690.266666666666</v>
      </c>
      <c r="CQ77" s="22">
        <f t="shared" si="37"/>
        <v>4446.4333333333334</v>
      </c>
      <c r="CR77" s="85">
        <f t="shared" si="32"/>
        <v>0.30136336180434192</v>
      </c>
      <c r="CS77" s="85">
        <f t="shared" si="33"/>
        <v>0.52477690936511745</v>
      </c>
      <c r="CT77" s="85">
        <f t="shared" si="34"/>
        <v>0.15185835438170467</v>
      </c>
      <c r="CU77" s="85">
        <f t="shared" si="35"/>
        <v>2.2001374448835823E-2</v>
      </c>
    </row>
    <row r="78" spans="1:99" x14ac:dyDescent="0.35">
      <c r="A78" t="s">
        <v>463</v>
      </c>
      <c r="B78" s="81">
        <v>23315960</v>
      </c>
      <c r="C78" s="81">
        <v>24256253</v>
      </c>
      <c r="D78" s="81">
        <v>40288098</v>
      </c>
      <c r="E78">
        <v>135</v>
      </c>
      <c r="F78" s="10">
        <f t="shared" si="19"/>
        <v>172710.8148148148</v>
      </c>
      <c r="G78" s="10">
        <f t="shared" si="20"/>
        <v>179675.94814814813</v>
      </c>
      <c r="H78" s="10">
        <f t="shared" si="21"/>
        <v>298430.35555555555</v>
      </c>
      <c r="I78" t="s">
        <v>463</v>
      </c>
      <c r="J78" t="s">
        <v>2345</v>
      </c>
      <c r="K78" t="s">
        <v>82</v>
      </c>
      <c r="L78">
        <v>336</v>
      </c>
      <c r="M78">
        <v>308</v>
      </c>
      <c r="N78">
        <v>752</v>
      </c>
      <c r="O78">
        <v>750</v>
      </c>
      <c r="P78" t="s">
        <v>464</v>
      </c>
      <c r="Q78" t="s">
        <v>64</v>
      </c>
      <c r="R78" t="s">
        <v>75</v>
      </c>
      <c r="S78" t="s">
        <v>84</v>
      </c>
      <c r="U78">
        <v>129</v>
      </c>
      <c r="V78">
        <v>135</v>
      </c>
      <c r="W78">
        <v>560.5</v>
      </c>
      <c r="X78">
        <v>4.34</v>
      </c>
      <c r="Z78">
        <v>304</v>
      </c>
      <c r="AA78">
        <v>304</v>
      </c>
      <c r="AB78">
        <v>40</v>
      </c>
      <c r="AC78">
        <v>0.31</v>
      </c>
      <c r="AD78">
        <v>3</v>
      </c>
      <c r="AE78">
        <v>0</v>
      </c>
      <c r="AF78">
        <v>3</v>
      </c>
      <c r="AG78">
        <v>5</v>
      </c>
      <c r="AH78" s="2">
        <v>53898</v>
      </c>
      <c r="AI78">
        <v>1.24</v>
      </c>
      <c r="AJ78" s="2">
        <v>53898</v>
      </c>
      <c r="AK78">
        <v>1.24</v>
      </c>
      <c r="AL78" s="2">
        <v>28605</v>
      </c>
      <c r="AM78" s="2">
        <v>2927721</v>
      </c>
      <c r="AN78" s="3">
        <v>0.53069999999999995</v>
      </c>
      <c r="AO78">
        <v>245</v>
      </c>
      <c r="AP78" s="4">
        <v>8551169</v>
      </c>
      <c r="AQ78" s="4">
        <v>14555</v>
      </c>
      <c r="AR78" s="4">
        <v>506</v>
      </c>
      <c r="AS78" t="s">
        <v>465</v>
      </c>
      <c r="AT78" t="s">
        <v>85</v>
      </c>
      <c r="AU78" t="s">
        <v>460</v>
      </c>
      <c r="AV78" t="s">
        <v>455</v>
      </c>
      <c r="AW78" t="s">
        <v>71</v>
      </c>
      <c r="AX78" t="str">
        <f t="shared" si="22"/>
        <v>Bronx</v>
      </c>
      <c r="AY78">
        <v>4</v>
      </c>
      <c r="AZ78">
        <v>15</v>
      </c>
      <c r="BA78" t="s">
        <v>2537</v>
      </c>
      <c r="BB78">
        <v>32</v>
      </c>
      <c r="BC78" t="s">
        <v>2560</v>
      </c>
      <c r="BD78">
        <v>77</v>
      </c>
      <c r="BE78" t="s">
        <v>2607</v>
      </c>
      <c r="BF78" s="95">
        <v>16</v>
      </c>
      <c r="BG78" s="1">
        <v>31381</v>
      </c>
      <c r="BJ78" t="s">
        <v>108</v>
      </c>
      <c r="BL78" s="63">
        <v>150</v>
      </c>
      <c r="BM78" t="s">
        <v>2247</v>
      </c>
      <c r="BN78" s="68">
        <v>9616655</v>
      </c>
      <c r="BO78" s="68">
        <v>12714394</v>
      </c>
      <c r="BP78" s="68">
        <v>1671683</v>
      </c>
      <c r="BQ78" s="68">
        <v>253523</v>
      </c>
      <c r="BR78">
        <f t="shared" si="23"/>
        <v>2.251851851851852</v>
      </c>
      <c r="BS78" s="4">
        <v>24256253</v>
      </c>
      <c r="BT78" s="22">
        <f t="shared" si="24"/>
        <v>2</v>
      </c>
      <c r="BU78" s="68"/>
      <c r="BV78" s="68"/>
      <c r="BW78" s="68"/>
      <c r="BX78" s="68"/>
      <c r="BZ78" s="85">
        <f t="shared" si="36"/>
        <v>0.39646086310198037</v>
      </c>
      <c r="CA78" s="85">
        <f t="shared" si="25"/>
        <v>0.52416974707511499</v>
      </c>
      <c r="CB78" s="85">
        <f t="shared" si="26"/>
        <v>6.8917610646623786E-2</v>
      </c>
      <c r="CC78" s="85">
        <f t="shared" si="27"/>
        <v>1.0451861629246694E-2</v>
      </c>
      <c r="CD78" s="85">
        <f t="shared" si="28"/>
        <v>1.0000000824529658</v>
      </c>
      <c r="CE78" t="s">
        <v>2640</v>
      </c>
      <c r="CF78" s="68">
        <v>9616655</v>
      </c>
      <c r="CG78" s="68">
        <v>12714394</v>
      </c>
      <c r="CH78" s="68">
        <v>1671683</v>
      </c>
      <c r="CI78" s="68">
        <v>253523</v>
      </c>
      <c r="CN78" s="22">
        <f t="shared" si="29"/>
        <v>71234.481481481474</v>
      </c>
      <c r="CO78" s="22">
        <f t="shared" si="30"/>
        <v>94180.696296296301</v>
      </c>
      <c r="CP78" s="22">
        <f t="shared" si="31"/>
        <v>12382.837037037038</v>
      </c>
      <c r="CQ78" s="22">
        <f t="shared" si="37"/>
        <v>1877.9481481481482</v>
      </c>
      <c r="CR78" s="85">
        <f t="shared" si="32"/>
        <v>0.39646086310198031</v>
      </c>
      <c r="CS78" s="85">
        <f t="shared" si="33"/>
        <v>0.5241697470751151</v>
      </c>
      <c r="CT78" s="85">
        <f t="shared" si="34"/>
        <v>6.8917610646623786E-2</v>
      </c>
      <c r="CU78" s="85">
        <f t="shared" si="35"/>
        <v>1.0451861629246694E-2</v>
      </c>
    </row>
    <row r="79" spans="1:99" x14ac:dyDescent="0.35">
      <c r="A79" t="s">
        <v>466</v>
      </c>
      <c r="B79" s="81">
        <v>89130977</v>
      </c>
      <c r="C79" s="81">
        <v>109738181</v>
      </c>
      <c r="D79" s="81">
        <v>143729295</v>
      </c>
      <c r="E79">
        <v>401</v>
      </c>
      <c r="F79" s="10">
        <f t="shared" si="19"/>
        <v>222271.76309226934</v>
      </c>
      <c r="G79" s="10">
        <f t="shared" si="20"/>
        <v>273661.29925187031</v>
      </c>
      <c r="H79" s="10">
        <f t="shared" si="21"/>
        <v>358427.16957605985</v>
      </c>
      <c r="I79" t="s">
        <v>466</v>
      </c>
      <c r="J79" t="s">
        <v>2346</v>
      </c>
      <c r="K79" t="s">
        <v>467</v>
      </c>
      <c r="L79">
        <v>11</v>
      </c>
      <c r="M79">
        <v>280</v>
      </c>
      <c r="N79">
        <v>208</v>
      </c>
      <c r="O79">
        <v>506</v>
      </c>
      <c r="P79" t="s">
        <v>468</v>
      </c>
      <c r="Q79" t="s">
        <v>64</v>
      </c>
      <c r="R79" t="s">
        <v>65</v>
      </c>
      <c r="S79" t="s">
        <v>66</v>
      </c>
      <c r="U79">
        <v>401</v>
      </c>
      <c r="V79">
        <v>401</v>
      </c>
      <c r="W79" s="6">
        <v>1893.5</v>
      </c>
      <c r="X79">
        <v>4.72</v>
      </c>
      <c r="Z79">
        <v>861</v>
      </c>
      <c r="AA79">
        <v>861</v>
      </c>
      <c r="AB79">
        <v>173</v>
      </c>
      <c r="AC79">
        <v>0.438</v>
      </c>
      <c r="AD79">
        <v>46</v>
      </c>
      <c r="AE79">
        <v>0</v>
      </c>
      <c r="AF79">
        <v>192</v>
      </c>
      <c r="AG79">
        <v>2</v>
      </c>
      <c r="AH79" s="2">
        <v>742013</v>
      </c>
      <c r="AI79">
        <v>17.03</v>
      </c>
      <c r="AJ79" s="2">
        <v>742013</v>
      </c>
      <c r="AK79">
        <v>17.03</v>
      </c>
      <c r="AL79" s="2">
        <v>154304</v>
      </c>
      <c r="AM79" s="2">
        <v>3388939</v>
      </c>
      <c r="AN79" s="3">
        <v>0.20799999999999999</v>
      </c>
      <c r="AO79">
        <v>51</v>
      </c>
      <c r="AP79" s="4">
        <v>2067000</v>
      </c>
      <c r="AQ79" s="4">
        <v>1116</v>
      </c>
      <c r="AR79" s="4">
        <v>612</v>
      </c>
      <c r="AS79" t="s">
        <v>469</v>
      </c>
      <c r="AT79" t="s">
        <v>470</v>
      </c>
      <c r="AU79" t="s">
        <v>471</v>
      </c>
      <c r="AV79" t="s">
        <v>472</v>
      </c>
      <c r="AW79" t="s">
        <v>71</v>
      </c>
      <c r="AX79" t="str">
        <f t="shared" si="22"/>
        <v>Bronx</v>
      </c>
      <c r="AY79">
        <v>9</v>
      </c>
      <c r="AZ79">
        <v>15</v>
      </c>
      <c r="BA79" t="s">
        <v>2537</v>
      </c>
      <c r="BB79">
        <v>34</v>
      </c>
      <c r="BC79" t="s">
        <v>2562</v>
      </c>
      <c r="BD79">
        <v>85</v>
      </c>
      <c r="BE79" t="s">
        <v>2614</v>
      </c>
      <c r="BF79" s="95">
        <v>18</v>
      </c>
      <c r="BG79" s="1">
        <v>15330</v>
      </c>
      <c r="BL79" s="63">
        <v>15</v>
      </c>
      <c r="BM79" t="s">
        <v>2249</v>
      </c>
      <c r="BN79" s="68">
        <v>27327451</v>
      </c>
      <c r="BO79" s="68">
        <v>41639935</v>
      </c>
      <c r="BP79" s="68">
        <v>16478980</v>
      </c>
      <c r="BQ79" s="68">
        <v>24291814</v>
      </c>
      <c r="BR79">
        <f t="shared" si="23"/>
        <v>2.1471321695760599</v>
      </c>
      <c r="BS79" s="4">
        <v>109738181</v>
      </c>
      <c r="BT79" s="22">
        <f t="shared" si="24"/>
        <v>-1</v>
      </c>
      <c r="BU79" s="68"/>
      <c r="BV79" s="68"/>
      <c r="BW79" s="68"/>
      <c r="BX79" s="68"/>
      <c r="BZ79" s="85">
        <f t="shared" si="36"/>
        <v>0.24902409308206047</v>
      </c>
      <c r="CA79" s="85">
        <f t="shared" si="25"/>
        <v>0.3794480154541654</v>
      </c>
      <c r="CB79" s="85">
        <f t="shared" si="26"/>
        <v>0.150166330896263</v>
      </c>
      <c r="CC79" s="85">
        <f t="shared" si="27"/>
        <v>0.22136155145491249</v>
      </c>
      <c r="CD79" s="85">
        <f t="shared" si="28"/>
        <v>0.99999999088740132</v>
      </c>
      <c r="CE79" t="s">
        <v>2640</v>
      </c>
      <c r="CF79" s="68">
        <v>27327451</v>
      </c>
      <c r="CG79" s="68">
        <v>41639935</v>
      </c>
      <c r="CH79" s="68">
        <v>16478980</v>
      </c>
      <c r="CI79" s="68">
        <v>24291814</v>
      </c>
      <c r="CN79" s="22">
        <f t="shared" si="29"/>
        <v>68148.256857855362</v>
      </c>
      <c r="CO79" s="22">
        <f t="shared" si="30"/>
        <v>103840.23690773068</v>
      </c>
      <c r="CP79" s="22">
        <f t="shared" si="31"/>
        <v>41094.713216957607</v>
      </c>
      <c r="CQ79" s="22">
        <f t="shared" si="37"/>
        <v>60578.0897755611</v>
      </c>
      <c r="CR79" s="85">
        <f t="shared" si="32"/>
        <v>0.2490240930820605</v>
      </c>
      <c r="CS79" s="85">
        <f t="shared" si="33"/>
        <v>0.37944801545416545</v>
      </c>
      <c r="CT79" s="85">
        <f t="shared" si="34"/>
        <v>0.150166330896263</v>
      </c>
      <c r="CU79" s="85">
        <f t="shared" si="35"/>
        <v>0.22136155145491251</v>
      </c>
    </row>
    <row r="80" spans="1:99" x14ac:dyDescent="0.35">
      <c r="A80" t="s">
        <v>473</v>
      </c>
      <c r="B80" s="81">
        <v>118123992</v>
      </c>
      <c r="C80" s="81">
        <v>132523657</v>
      </c>
      <c r="D80" s="81">
        <v>191598743</v>
      </c>
      <c r="E80">
        <v>749</v>
      </c>
      <c r="F80" s="10">
        <f t="shared" si="19"/>
        <v>157708.93457943926</v>
      </c>
      <c r="G80" s="10">
        <f t="shared" si="20"/>
        <v>176934.1214953271</v>
      </c>
      <c r="H80" s="10">
        <f t="shared" si="21"/>
        <v>255806.06542056074</v>
      </c>
      <c r="I80" t="s">
        <v>473</v>
      </c>
      <c r="J80" t="s">
        <v>2666</v>
      </c>
      <c r="K80" t="s">
        <v>474</v>
      </c>
      <c r="L80">
        <v>123</v>
      </c>
      <c r="M80">
        <v>123</v>
      </c>
      <c r="N80">
        <v>245</v>
      </c>
      <c r="O80">
        <v>245</v>
      </c>
      <c r="P80" t="s">
        <v>475</v>
      </c>
      <c r="Q80" t="s">
        <v>64</v>
      </c>
      <c r="R80" t="s">
        <v>65</v>
      </c>
      <c r="S80" t="s">
        <v>66</v>
      </c>
      <c r="U80">
        <v>748</v>
      </c>
      <c r="V80">
        <v>749</v>
      </c>
      <c r="W80" s="6">
        <v>3523</v>
      </c>
      <c r="X80">
        <v>4.71</v>
      </c>
      <c r="Z80" s="2">
        <v>1720</v>
      </c>
      <c r="AA80" s="2">
        <v>1720</v>
      </c>
      <c r="AB80">
        <v>330</v>
      </c>
      <c r="AC80">
        <v>0.45</v>
      </c>
      <c r="AD80">
        <v>6</v>
      </c>
      <c r="AE80">
        <v>2</v>
      </c>
      <c r="AF80">
        <v>8</v>
      </c>
      <c r="AG80" s="7">
        <v>43726</v>
      </c>
      <c r="AH80" s="2">
        <v>243770</v>
      </c>
      <c r="AI80">
        <v>5.6</v>
      </c>
      <c r="AJ80" s="2">
        <v>232673</v>
      </c>
      <c r="AK80">
        <v>5.34</v>
      </c>
      <c r="AL80" s="2">
        <v>51879</v>
      </c>
      <c r="AM80" s="2">
        <v>6740935</v>
      </c>
      <c r="AN80" s="3">
        <v>0.21279999999999999</v>
      </c>
      <c r="AO80">
        <v>307</v>
      </c>
      <c r="AP80" s="4">
        <v>16774779</v>
      </c>
      <c r="AQ80" s="4">
        <v>4756</v>
      </c>
      <c r="AR80" s="4">
        <v>529</v>
      </c>
      <c r="AS80" t="s">
        <v>476</v>
      </c>
      <c r="AT80" t="s">
        <v>477</v>
      </c>
      <c r="AU80" t="s">
        <v>478</v>
      </c>
      <c r="AV80" t="s">
        <v>479</v>
      </c>
      <c r="AW80" t="s">
        <v>95</v>
      </c>
      <c r="AX80" t="str">
        <f t="shared" si="22"/>
        <v>Manhattan</v>
      </c>
      <c r="AY80">
        <v>11</v>
      </c>
      <c r="AZ80">
        <v>13</v>
      </c>
      <c r="BA80" t="s">
        <v>2535</v>
      </c>
      <c r="BB80">
        <v>30</v>
      </c>
      <c r="BC80" t="s">
        <v>2558</v>
      </c>
      <c r="BD80">
        <v>68</v>
      </c>
      <c r="BE80" t="s">
        <v>2599</v>
      </c>
      <c r="BF80" s="95">
        <v>8</v>
      </c>
      <c r="BG80" s="1">
        <v>24046</v>
      </c>
      <c r="BL80" s="63">
        <v>159</v>
      </c>
      <c r="BM80" t="s">
        <v>2239</v>
      </c>
      <c r="BN80" s="68">
        <v>57840049</v>
      </c>
      <c r="BO80" s="68">
        <v>48562415</v>
      </c>
      <c r="BP80" s="68">
        <v>17680648</v>
      </c>
      <c r="BQ80" s="68">
        <v>8440545</v>
      </c>
      <c r="BR80">
        <f t="shared" si="23"/>
        <v>2.2963951935914553</v>
      </c>
      <c r="BS80" s="4">
        <v>132523657</v>
      </c>
      <c r="BT80" s="22">
        <f t="shared" si="24"/>
        <v>0</v>
      </c>
      <c r="BU80" s="68"/>
      <c r="BV80" s="68"/>
      <c r="BW80" s="68"/>
      <c r="BX80" s="68"/>
      <c r="BZ80" s="85">
        <f t="shared" si="36"/>
        <v>0.4364507462995833</v>
      </c>
      <c r="CA80" s="85">
        <f t="shared" si="25"/>
        <v>0.36644336640966679</v>
      </c>
      <c r="CB80" s="85">
        <f t="shared" si="26"/>
        <v>0.13341503245718611</v>
      </c>
      <c r="CC80" s="85">
        <f t="shared" si="27"/>
        <v>6.3690854833563793E-2</v>
      </c>
      <c r="CD80" s="85">
        <f t="shared" si="28"/>
        <v>1</v>
      </c>
      <c r="CE80" t="s">
        <v>2640</v>
      </c>
      <c r="CF80" s="68">
        <v>57840049</v>
      </c>
      <c r="CG80" s="68">
        <v>48562415</v>
      </c>
      <c r="CH80" s="68">
        <v>17680648</v>
      </c>
      <c r="CI80" s="68">
        <v>8440545</v>
      </c>
      <c r="CN80" s="22">
        <f t="shared" si="29"/>
        <v>77223.029372496661</v>
      </c>
      <c r="CO80" s="22">
        <f t="shared" si="30"/>
        <v>64836.335113484645</v>
      </c>
      <c r="CP80" s="22">
        <f t="shared" si="31"/>
        <v>23605.671562082778</v>
      </c>
      <c r="CQ80" s="22">
        <f t="shared" si="37"/>
        <v>11269.085447263018</v>
      </c>
      <c r="CR80" s="85">
        <f t="shared" si="32"/>
        <v>0.43645074629958336</v>
      </c>
      <c r="CS80" s="85">
        <f t="shared" si="33"/>
        <v>0.36644336640966679</v>
      </c>
      <c r="CT80" s="85">
        <f t="shared" si="34"/>
        <v>0.13341503245718614</v>
      </c>
      <c r="CU80" s="85">
        <f t="shared" si="35"/>
        <v>6.3690854833563793E-2</v>
      </c>
    </row>
    <row r="81" spans="1:99" x14ac:dyDescent="0.35">
      <c r="A81" t="s">
        <v>480</v>
      </c>
      <c r="B81" s="81">
        <v>11829516</v>
      </c>
      <c r="C81" s="81">
        <v>11952661</v>
      </c>
      <c r="D81" s="81">
        <v>19644836</v>
      </c>
      <c r="E81">
        <v>95</v>
      </c>
      <c r="F81" s="10">
        <f t="shared" si="19"/>
        <v>124521.22105263158</v>
      </c>
      <c r="G81" s="10">
        <f t="shared" si="20"/>
        <v>125817.48421052631</v>
      </c>
      <c r="H81" s="10">
        <f t="shared" si="21"/>
        <v>206787.74736842106</v>
      </c>
      <c r="I81" t="s">
        <v>480</v>
      </c>
      <c r="J81" t="s">
        <v>2491</v>
      </c>
      <c r="K81" t="s">
        <v>82</v>
      </c>
      <c r="L81">
        <v>236</v>
      </c>
      <c r="M81">
        <v>308</v>
      </c>
      <c r="N81">
        <v>351</v>
      </c>
      <c r="O81">
        <v>344</v>
      </c>
      <c r="P81" t="s">
        <v>481</v>
      </c>
      <c r="Q81" t="s">
        <v>64</v>
      </c>
      <c r="R81" t="s">
        <v>75</v>
      </c>
      <c r="S81" t="s">
        <v>235</v>
      </c>
      <c r="U81">
        <v>95</v>
      </c>
      <c r="V81">
        <v>95</v>
      </c>
      <c r="W81">
        <v>307.5</v>
      </c>
      <c r="X81">
        <v>3.24</v>
      </c>
      <c r="Z81">
        <v>102</v>
      </c>
      <c r="AA81">
        <v>102</v>
      </c>
      <c r="AB81">
        <v>84</v>
      </c>
      <c r="AC81">
        <v>0.89400000000000002</v>
      </c>
      <c r="AD81">
        <v>1</v>
      </c>
      <c r="AE81">
        <v>0</v>
      </c>
      <c r="AF81">
        <v>1</v>
      </c>
      <c r="AG81">
        <v>6</v>
      </c>
      <c r="AH81" s="2">
        <v>22146</v>
      </c>
      <c r="AI81">
        <v>0.51</v>
      </c>
      <c r="AJ81" s="2">
        <v>22146</v>
      </c>
      <c r="AK81">
        <v>0.51</v>
      </c>
      <c r="AL81" s="2">
        <v>10022</v>
      </c>
      <c r="AM81" s="2">
        <v>784399</v>
      </c>
      <c r="AN81" s="3">
        <v>0.45250000000000001</v>
      </c>
      <c r="AO81">
        <v>200</v>
      </c>
      <c r="AP81" s="4">
        <v>2518156</v>
      </c>
      <c r="AQ81" s="4">
        <v>7869</v>
      </c>
      <c r="AR81" s="4">
        <v>288</v>
      </c>
      <c r="AS81" t="s">
        <v>455</v>
      </c>
      <c r="AT81" t="s">
        <v>460</v>
      </c>
      <c r="AU81" t="s">
        <v>459</v>
      </c>
      <c r="AV81" t="s">
        <v>465</v>
      </c>
      <c r="AW81" t="s">
        <v>71</v>
      </c>
      <c r="AX81" t="str">
        <f t="shared" si="22"/>
        <v>Bronx</v>
      </c>
      <c r="AY81">
        <v>4</v>
      </c>
      <c r="AZ81">
        <v>15</v>
      </c>
      <c r="BA81" t="s">
        <v>2537</v>
      </c>
      <c r="BB81">
        <v>32</v>
      </c>
      <c r="BC81" t="s">
        <v>2560</v>
      </c>
      <c r="BD81">
        <v>77</v>
      </c>
      <c r="BE81" t="s">
        <v>2607</v>
      </c>
      <c r="BF81" s="95">
        <v>16</v>
      </c>
      <c r="BG81" s="1">
        <v>26511</v>
      </c>
      <c r="BI81" t="s">
        <v>236</v>
      </c>
      <c r="BL81" s="63">
        <v>293</v>
      </c>
      <c r="BM81" t="s">
        <v>2247</v>
      </c>
      <c r="BN81" s="68">
        <v>4624649</v>
      </c>
      <c r="BO81" s="68">
        <v>4707854</v>
      </c>
      <c r="BP81" s="68">
        <v>2501830</v>
      </c>
      <c r="BQ81" s="68">
        <v>118328</v>
      </c>
      <c r="BR81">
        <f t="shared" si="23"/>
        <v>1.0736842105263158</v>
      </c>
      <c r="BS81" s="4">
        <v>11952661</v>
      </c>
      <c r="BT81" s="22">
        <f t="shared" si="24"/>
        <v>0</v>
      </c>
      <c r="BU81" s="68"/>
      <c r="BV81" s="68"/>
      <c r="BW81" s="68"/>
      <c r="BX81" s="68"/>
      <c r="BZ81" s="85">
        <f t="shared" si="36"/>
        <v>0.38691375920391285</v>
      </c>
      <c r="CA81" s="85">
        <f t="shared" si="25"/>
        <v>0.39387497060278043</v>
      </c>
      <c r="CB81" s="85">
        <f t="shared" si="26"/>
        <v>0.20931154995527773</v>
      </c>
      <c r="CC81" s="85">
        <f t="shared" si="27"/>
        <v>9.8997202380290052E-3</v>
      </c>
      <c r="CD81" s="85">
        <f t="shared" si="28"/>
        <v>1.0000000000000002</v>
      </c>
      <c r="CE81" t="s">
        <v>2640</v>
      </c>
      <c r="CF81" s="68">
        <v>4624649</v>
      </c>
      <c r="CG81" s="68">
        <v>4707854</v>
      </c>
      <c r="CH81" s="68">
        <v>2501830</v>
      </c>
      <c r="CI81" s="68">
        <v>118328</v>
      </c>
      <c r="CN81" s="22">
        <f t="shared" si="29"/>
        <v>48680.515789473684</v>
      </c>
      <c r="CO81" s="22">
        <f t="shared" si="30"/>
        <v>49556.357894736844</v>
      </c>
      <c r="CP81" s="22">
        <f t="shared" si="31"/>
        <v>26335.052631578947</v>
      </c>
      <c r="CQ81" s="22">
        <f t="shared" si="37"/>
        <v>1245.5578947368422</v>
      </c>
      <c r="CR81" s="85">
        <f t="shared" si="32"/>
        <v>0.38691375920391285</v>
      </c>
      <c r="CS81" s="85">
        <f t="shared" si="33"/>
        <v>0.39387497060278048</v>
      </c>
      <c r="CT81" s="85">
        <f t="shared" si="34"/>
        <v>0.20931154995527776</v>
      </c>
      <c r="CU81" s="85">
        <f t="shared" si="35"/>
        <v>9.8997202380290052E-3</v>
      </c>
    </row>
    <row r="82" spans="1:99" x14ac:dyDescent="0.35">
      <c r="A82" t="s">
        <v>482</v>
      </c>
      <c r="B82" s="81">
        <v>71682296</v>
      </c>
      <c r="C82" s="81">
        <v>93659702</v>
      </c>
      <c r="D82" s="81">
        <v>114877172</v>
      </c>
      <c r="E82">
        <v>534</v>
      </c>
      <c r="F82" s="10">
        <f t="shared" si="19"/>
        <v>134236.50936329589</v>
      </c>
      <c r="G82" s="10">
        <f t="shared" si="20"/>
        <v>175392.70037453182</v>
      </c>
      <c r="H82" s="10">
        <f t="shared" si="21"/>
        <v>215125.79026217229</v>
      </c>
      <c r="I82" t="s">
        <v>482</v>
      </c>
      <c r="J82" t="s">
        <v>2347</v>
      </c>
      <c r="K82" t="s">
        <v>483</v>
      </c>
      <c r="L82">
        <v>94</v>
      </c>
      <c r="M82">
        <v>170</v>
      </c>
      <c r="N82">
        <v>671</v>
      </c>
      <c r="O82">
        <v>671</v>
      </c>
      <c r="P82" t="s">
        <v>484</v>
      </c>
      <c r="Q82" t="s">
        <v>64</v>
      </c>
      <c r="R82" t="s">
        <v>65</v>
      </c>
      <c r="S82" t="s">
        <v>66</v>
      </c>
      <c r="U82">
        <v>530</v>
      </c>
      <c r="V82">
        <v>534</v>
      </c>
      <c r="W82" s="6">
        <v>2426</v>
      </c>
      <c r="X82">
        <v>4.58</v>
      </c>
      <c r="Z82" s="2">
        <v>1121</v>
      </c>
      <c r="AA82" s="2">
        <v>1121</v>
      </c>
      <c r="AB82">
        <v>211</v>
      </c>
      <c r="AC82">
        <v>0.40100000000000002</v>
      </c>
      <c r="AD82">
        <v>5</v>
      </c>
      <c r="AE82">
        <v>0</v>
      </c>
      <c r="AF82">
        <v>5</v>
      </c>
      <c r="AG82">
        <v>14</v>
      </c>
      <c r="AH82" s="2">
        <v>298874</v>
      </c>
      <c r="AI82">
        <v>6.86</v>
      </c>
      <c r="AJ82" s="2">
        <v>239429</v>
      </c>
      <c r="AK82">
        <v>5.5</v>
      </c>
      <c r="AL82" s="2">
        <v>38119</v>
      </c>
      <c r="AM82" s="2">
        <v>4912800</v>
      </c>
      <c r="AN82" s="3">
        <v>0.1275</v>
      </c>
      <c r="AO82">
        <v>163</v>
      </c>
      <c r="AP82" s="4">
        <v>7728534</v>
      </c>
      <c r="AQ82" s="4">
        <v>3165</v>
      </c>
      <c r="AR82" s="4">
        <v>599</v>
      </c>
      <c r="AS82" t="s">
        <v>411</v>
      </c>
      <c r="AT82" t="s">
        <v>485</v>
      </c>
      <c r="AU82" t="s">
        <v>486</v>
      </c>
      <c r="AV82" t="s">
        <v>487</v>
      </c>
      <c r="AW82" t="s">
        <v>80</v>
      </c>
      <c r="AX82" t="str">
        <f t="shared" si="22"/>
        <v>Brooklyn</v>
      </c>
      <c r="AY82">
        <v>13</v>
      </c>
      <c r="AZ82">
        <v>8</v>
      </c>
      <c r="BA82" t="s">
        <v>2530</v>
      </c>
      <c r="BB82">
        <v>23</v>
      </c>
      <c r="BC82" t="s">
        <v>2551</v>
      </c>
      <c r="BD82">
        <v>46</v>
      </c>
      <c r="BE82" t="s">
        <v>2582</v>
      </c>
      <c r="BF82" s="95">
        <v>47</v>
      </c>
      <c r="BG82" s="1">
        <v>20876</v>
      </c>
      <c r="BH82" t="s">
        <v>211</v>
      </c>
      <c r="BL82" s="63">
        <v>166</v>
      </c>
      <c r="BM82" t="s">
        <v>2270</v>
      </c>
      <c r="BN82" s="68">
        <v>43456307</v>
      </c>
      <c r="BO82" s="68">
        <v>26353517</v>
      </c>
      <c r="BP82" s="68">
        <v>16553120</v>
      </c>
      <c r="BQ82" s="68">
        <v>7296758</v>
      </c>
      <c r="BR82">
        <f t="shared" si="23"/>
        <v>2.0992509363295881</v>
      </c>
      <c r="BS82" s="4">
        <v>93659702</v>
      </c>
      <c r="BT82" s="22">
        <f t="shared" si="24"/>
        <v>0</v>
      </c>
      <c r="BU82" s="68"/>
      <c r="BV82" s="68"/>
      <c r="BW82" s="68"/>
      <c r="BX82" s="68"/>
      <c r="BZ82" s="85">
        <f t="shared" si="36"/>
        <v>0.46398083777802324</v>
      </c>
      <c r="CA82" s="85">
        <f t="shared" si="25"/>
        <v>0.28137519591937205</v>
      </c>
      <c r="CB82" s="85">
        <f t="shared" si="26"/>
        <v>0.17673684248963337</v>
      </c>
      <c r="CC82" s="85">
        <f t="shared" si="27"/>
        <v>7.7907123812971352E-2</v>
      </c>
      <c r="CD82" s="85">
        <f t="shared" si="28"/>
        <v>1</v>
      </c>
      <c r="CE82" t="s">
        <v>2640</v>
      </c>
      <c r="CF82" s="68">
        <v>43456307</v>
      </c>
      <c r="CG82" s="68">
        <v>26353517</v>
      </c>
      <c r="CH82" s="68">
        <v>16553120</v>
      </c>
      <c r="CI82" s="68">
        <v>7296758</v>
      </c>
      <c r="CN82" s="22">
        <f t="shared" si="29"/>
        <v>81378.852059925091</v>
      </c>
      <c r="CO82" s="22">
        <f t="shared" si="30"/>
        <v>49351.155430711609</v>
      </c>
      <c r="CP82" s="22">
        <f t="shared" si="31"/>
        <v>30998.352059925095</v>
      </c>
      <c r="CQ82" s="22">
        <f t="shared" si="37"/>
        <v>13664.340823970037</v>
      </c>
      <c r="CR82" s="85">
        <f t="shared" si="32"/>
        <v>0.46398083777802329</v>
      </c>
      <c r="CS82" s="85">
        <f t="shared" si="33"/>
        <v>0.28137519591937205</v>
      </c>
      <c r="CT82" s="85">
        <f t="shared" si="34"/>
        <v>0.17673684248963339</v>
      </c>
      <c r="CU82" s="85">
        <f t="shared" si="35"/>
        <v>7.7907123812971352E-2</v>
      </c>
    </row>
    <row r="83" spans="1:99" x14ac:dyDescent="0.35">
      <c r="A83" t="s">
        <v>488</v>
      </c>
      <c r="B83" s="81">
        <v>32266675</v>
      </c>
      <c r="C83" s="81">
        <v>32731003</v>
      </c>
      <c r="D83" s="81">
        <v>43998705</v>
      </c>
      <c r="E83">
        <v>193</v>
      </c>
      <c r="F83" s="10">
        <f t="shared" si="19"/>
        <v>167184.8445595855</v>
      </c>
      <c r="G83" s="10">
        <f t="shared" si="20"/>
        <v>169590.68911917097</v>
      </c>
      <c r="H83" s="10">
        <f t="shared" si="21"/>
        <v>227972.56476683938</v>
      </c>
      <c r="I83" t="s">
        <v>488</v>
      </c>
      <c r="J83" t="s">
        <v>2348</v>
      </c>
      <c r="K83" t="s">
        <v>405</v>
      </c>
      <c r="L83">
        <v>239</v>
      </c>
      <c r="M83">
        <v>166</v>
      </c>
      <c r="N83">
        <v>335</v>
      </c>
      <c r="O83">
        <v>288</v>
      </c>
      <c r="P83" t="s">
        <v>489</v>
      </c>
      <c r="Q83" t="s">
        <v>64</v>
      </c>
      <c r="R83" t="s">
        <v>75</v>
      </c>
      <c r="S83" t="s">
        <v>66</v>
      </c>
      <c r="U83">
        <v>192</v>
      </c>
      <c r="V83">
        <v>193</v>
      </c>
      <c r="W83">
        <v>952</v>
      </c>
      <c r="X83">
        <v>4.96</v>
      </c>
      <c r="Z83">
        <v>512</v>
      </c>
      <c r="AA83">
        <v>512</v>
      </c>
      <c r="AB83">
        <v>73</v>
      </c>
      <c r="AC83">
        <v>0.38200000000000001</v>
      </c>
      <c r="AD83">
        <v>1</v>
      </c>
      <c r="AE83">
        <v>0</v>
      </c>
      <c r="AF83">
        <v>1</v>
      </c>
      <c r="AG83">
        <v>18</v>
      </c>
      <c r="AH83" s="2">
        <v>93061</v>
      </c>
      <c r="AI83">
        <v>2.14</v>
      </c>
      <c r="AJ83" s="2">
        <v>93061</v>
      </c>
      <c r="AK83">
        <v>2.14</v>
      </c>
      <c r="AL83" s="2">
        <v>14078</v>
      </c>
      <c r="AM83" s="2">
        <v>1876990</v>
      </c>
      <c r="AN83" s="3">
        <v>0.15129999999999999</v>
      </c>
      <c r="AO83">
        <v>239</v>
      </c>
      <c r="AP83" s="4">
        <v>7531412</v>
      </c>
      <c r="AQ83" s="4">
        <v>7829</v>
      </c>
      <c r="AR83" s="4">
        <v>552</v>
      </c>
      <c r="AS83" t="s">
        <v>490</v>
      </c>
      <c r="AT83" t="s">
        <v>491</v>
      </c>
      <c r="AU83" t="s">
        <v>411</v>
      </c>
      <c r="AV83" t="s">
        <v>492</v>
      </c>
      <c r="AW83" t="s">
        <v>80</v>
      </c>
      <c r="AX83" t="str">
        <f t="shared" si="22"/>
        <v>Brooklyn</v>
      </c>
      <c r="AY83">
        <v>13</v>
      </c>
      <c r="AZ83">
        <v>8</v>
      </c>
      <c r="BA83" t="s">
        <v>2530</v>
      </c>
      <c r="BB83">
        <v>23</v>
      </c>
      <c r="BC83" t="s">
        <v>2551</v>
      </c>
      <c r="BD83">
        <v>46</v>
      </c>
      <c r="BE83" t="s">
        <v>2582</v>
      </c>
      <c r="BF83" s="95">
        <v>47</v>
      </c>
      <c r="BG83" s="1">
        <v>26815</v>
      </c>
      <c r="BL83" s="63">
        <v>178</v>
      </c>
      <c r="BM83" t="s">
        <v>2270</v>
      </c>
      <c r="BN83" s="68">
        <v>13432309</v>
      </c>
      <c r="BO83" s="68">
        <v>12135113</v>
      </c>
      <c r="BP83" s="68">
        <v>5001230</v>
      </c>
      <c r="BQ83" s="68">
        <v>2162351</v>
      </c>
      <c r="BR83">
        <f t="shared" si="23"/>
        <v>2.6528497409326426</v>
      </c>
      <c r="BS83" s="4">
        <v>32731003</v>
      </c>
      <c r="BT83" s="22">
        <f t="shared" si="24"/>
        <v>0</v>
      </c>
      <c r="BU83" s="68"/>
      <c r="BV83" s="68"/>
      <c r="BW83" s="68"/>
      <c r="BX83" s="68"/>
      <c r="BZ83" s="85">
        <f t="shared" si="36"/>
        <v>0.41038488799136402</v>
      </c>
      <c r="CA83" s="85">
        <f t="shared" si="25"/>
        <v>0.3707528608273935</v>
      </c>
      <c r="CB83" s="85">
        <f t="shared" si="26"/>
        <v>0.15279794511643899</v>
      </c>
      <c r="CC83" s="85">
        <f t="shared" si="27"/>
        <v>6.6064306064803457E-2</v>
      </c>
      <c r="CD83" s="85">
        <f t="shared" si="28"/>
        <v>1</v>
      </c>
      <c r="CE83" t="s">
        <v>2640</v>
      </c>
      <c r="CF83" s="68">
        <v>13432309</v>
      </c>
      <c r="CG83" s="68">
        <v>12135113</v>
      </c>
      <c r="CH83" s="68">
        <v>5001230</v>
      </c>
      <c r="CI83" s="68">
        <v>2162351</v>
      </c>
      <c r="CN83" s="22">
        <f t="shared" si="29"/>
        <v>69597.455958549224</v>
      </c>
      <c r="CO83" s="22">
        <f t="shared" si="30"/>
        <v>62876.233160621763</v>
      </c>
      <c r="CP83" s="22">
        <f t="shared" si="31"/>
        <v>25913.108808290155</v>
      </c>
      <c r="CQ83" s="22">
        <f t="shared" si="37"/>
        <v>11203.891191709845</v>
      </c>
      <c r="CR83" s="85">
        <f t="shared" si="32"/>
        <v>0.41038488799136408</v>
      </c>
      <c r="CS83" s="85">
        <f t="shared" si="33"/>
        <v>0.37075286082739356</v>
      </c>
      <c r="CT83" s="85">
        <f t="shared" si="34"/>
        <v>0.15279794511643899</v>
      </c>
      <c r="CU83" s="85">
        <f t="shared" si="35"/>
        <v>6.6064306064803457E-2</v>
      </c>
    </row>
    <row r="84" spans="1:99" x14ac:dyDescent="0.35">
      <c r="A84" t="s">
        <v>493</v>
      </c>
      <c r="B84" s="81">
        <v>21739202</v>
      </c>
      <c r="C84" s="81">
        <v>22127578</v>
      </c>
      <c r="D84" s="81">
        <v>29386742</v>
      </c>
      <c r="E84">
        <v>125</v>
      </c>
      <c r="F84" s="10">
        <f t="shared" si="19"/>
        <v>173913.61600000001</v>
      </c>
      <c r="G84" s="10">
        <f t="shared" si="20"/>
        <v>177020.62400000001</v>
      </c>
      <c r="H84" s="10">
        <f t="shared" si="21"/>
        <v>235093.93599999999</v>
      </c>
      <c r="I84" t="s">
        <v>493</v>
      </c>
      <c r="J84" t="s">
        <v>2349</v>
      </c>
      <c r="K84" t="s">
        <v>494</v>
      </c>
      <c r="L84">
        <v>238</v>
      </c>
      <c r="M84">
        <v>172</v>
      </c>
      <c r="N84">
        <v>334</v>
      </c>
      <c r="O84">
        <v>334</v>
      </c>
      <c r="P84" t="s">
        <v>495</v>
      </c>
      <c r="Q84" t="s">
        <v>64</v>
      </c>
      <c r="R84" t="s">
        <v>75</v>
      </c>
      <c r="S84" t="s">
        <v>66</v>
      </c>
      <c r="U84">
        <v>124</v>
      </c>
      <c r="V84">
        <v>125</v>
      </c>
      <c r="W84">
        <v>626</v>
      </c>
      <c r="X84">
        <v>5.05</v>
      </c>
      <c r="Z84">
        <v>361</v>
      </c>
      <c r="AA84">
        <v>361</v>
      </c>
      <c r="AB84">
        <v>37</v>
      </c>
      <c r="AC84">
        <v>0.30599999999999999</v>
      </c>
      <c r="AD84">
        <v>1</v>
      </c>
      <c r="AE84">
        <v>0</v>
      </c>
      <c r="AF84">
        <v>2</v>
      </c>
      <c r="AG84">
        <v>14</v>
      </c>
      <c r="AH84" s="2">
        <v>61483</v>
      </c>
      <c r="AI84">
        <v>1.41</v>
      </c>
      <c r="AJ84" s="2">
        <v>61483</v>
      </c>
      <c r="AK84">
        <v>1.41</v>
      </c>
      <c r="AL84" s="2">
        <v>11970</v>
      </c>
      <c r="AM84" s="2">
        <v>1187936</v>
      </c>
      <c r="AN84" s="3">
        <v>0.19470000000000001</v>
      </c>
      <c r="AO84">
        <v>256</v>
      </c>
      <c r="AP84" s="4">
        <v>5853893</v>
      </c>
      <c r="AQ84" s="4">
        <v>9255</v>
      </c>
      <c r="AR84" s="4">
        <v>559</v>
      </c>
      <c r="AS84" t="s">
        <v>496</v>
      </c>
      <c r="AT84" t="s">
        <v>497</v>
      </c>
      <c r="AU84" t="s">
        <v>411</v>
      </c>
      <c r="AV84" t="s">
        <v>492</v>
      </c>
      <c r="AW84" t="s">
        <v>80</v>
      </c>
      <c r="AX84" t="str">
        <f t="shared" si="22"/>
        <v>Brooklyn</v>
      </c>
      <c r="AY84">
        <v>13</v>
      </c>
      <c r="AZ84">
        <v>8</v>
      </c>
      <c r="BA84" t="s">
        <v>2530</v>
      </c>
      <c r="BB84">
        <v>23</v>
      </c>
      <c r="BC84" t="s">
        <v>2551</v>
      </c>
      <c r="BD84">
        <v>46</v>
      </c>
      <c r="BE84" t="s">
        <v>2582</v>
      </c>
      <c r="BF84" s="95">
        <v>47</v>
      </c>
      <c r="BG84" s="1">
        <v>27029</v>
      </c>
      <c r="BL84" s="63">
        <v>158</v>
      </c>
      <c r="BM84" t="s">
        <v>2270</v>
      </c>
      <c r="BN84" s="68">
        <v>8971968</v>
      </c>
      <c r="BO84" s="68">
        <v>8328227</v>
      </c>
      <c r="BP84" s="68">
        <v>3337792</v>
      </c>
      <c r="BQ84" s="68">
        <v>1489591</v>
      </c>
      <c r="BR84">
        <f t="shared" si="23"/>
        <v>2.8879999999999999</v>
      </c>
      <c r="BS84" s="4">
        <v>22127578</v>
      </c>
      <c r="BT84" s="22">
        <f t="shared" si="24"/>
        <v>0</v>
      </c>
      <c r="BU84" s="68"/>
      <c r="BV84" s="68"/>
      <c r="BW84" s="68"/>
      <c r="BX84" s="68"/>
      <c r="BZ84" s="85">
        <f t="shared" si="36"/>
        <v>0.40546543322545286</v>
      </c>
      <c r="CA84" s="85">
        <f t="shared" si="25"/>
        <v>0.37637318462960562</v>
      </c>
      <c r="CB84" s="85">
        <f t="shared" si="26"/>
        <v>0.15084307916573608</v>
      </c>
      <c r="CC84" s="85">
        <f t="shared" si="27"/>
        <v>6.7318302979205408E-2</v>
      </c>
      <c r="CD84" s="85">
        <f t="shared" si="28"/>
        <v>0.99999999999999989</v>
      </c>
      <c r="CE84" t="s">
        <v>2640</v>
      </c>
      <c r="CF84" s="68">
        <v>8971968</v>
      </c>
      <c r="CG84" s="68">
        <v>8328227</v>
      </c>
      <c r="CH84" s="68">
        <v>3337792</v>
      </c>
      <c r="CI84" s="68">
        <v>1489591</v>
      </c>
      <c r="CN84" s="22">
        <f t="shared" si="29"/>
        <v>71775.744000000006</v>
      </c>
      <c r="CO84" s="22">
        <f t="shared" si="30"/>
        <v>66625.816000000006</v>
      </c>
      <c r="CP84" s="22">
        <f t="shared" si="31"/>
        <v>26702.335999999999</v>
      </c>
      <c r="CQ84" s="22">
        <f t="shared" si="37"/>
        <v>11916.727999999999</v>
      </c>
      <c r="CR84" s="85">
        <f t="shared" si="32"/>
        <v>0.40546543322545286</v>
      </c>
      <c r="CS84" s="85">
        <f t="shared" si="33"/>
        <v>0.37637318462960567</v>
      </c>
      <c r="CT84" s="85">
        <f t="shared" si="34"/>
        <v>0.15084307916573605</v>
      </c>
      <c r="CU84" s="85">
        <f t="shared" si="35"/>
        <v>6.7318302979205394E-2</v>
      </c>
    </row>
    <row r="85" spans="1:99" x14ac:dyDescent="0.35">
      <c r="A85" t="s">
        <v>498</v>
      </c>
      <c r="B85" s="81">
        <v>55393512</v>
      </c>
      <c r="C85" s="81">
        <v>56212117</v>
      </c>
      <c r="D85" s="81">
        <v>80722542</v>
      </c>
      <c r="E85">
        <v>376</v>
      </c>
      <c r="F85" s="10">
        <f t="shared" si="19"/>
        <v>147323.17021276595</v>
      </c>
      <c r="G85" s="10">
        <f t="shared" si="20"/>
        <v>149500.31117021278</v>
      </c>
      <c r="H85" s="10">
        <f t="shared" si="21"/>
        <v>214687.61170212767</v>
      </c>
      <c r="I85" t="s">
        <v>498</v>
      </c>
      <c r="J85" t="s">
        <v>2350</v>
      </c>
      <c r="K85" t="s">
        <v>483</v>
      </c>
      <c r="L85">
        <v>216</v>
      </c>
      <c r="M85">
        <v>170</v>
      </c>
      <c r="N85">
        <v>328</v>
      </c>
      <c r="O85">
        <v>278</v>
      </c>
      <c r="P85" t="s">
        <v>499</v>
      </c>
      <c r="Q85" t="s">
        <v>64</v>
      </c>
      <c r="R85" t="s">
        <v>75</v>
      </c>
      <c r="S85" t="s">
        <v>66</v>
      </c>
      <c r="U85">
        <v>376</v>
      </c>
      <c r="V85">
        <v>376</v>
      </c>
      <c r="W85" s="6">
        <v>1879</v>
      </c>
      <c r="X85">
        <v>5</v>
      </c>
      <c r="Z85" s="2">
        <v>1029</v>
      </c>
      <c r="AA85" s="2">
        <v>1029</v>
      </c>
      <c r="AB85">
        <v>103</v>
      </c>
      <c r="AC85">
        <v>0.27900000000000003</v>
      </c>
      <c r="AD85">
        <v>1</v>
      </c>
      <c r="AE85">
        <v>1</v>
      </c>
      <c r="AF85">
        <v>6</v>
      </c>
      <c r="AG85">
        <v>17</v>
      </c>
      <c r="AH85" s="2">
        <v>187318</v>
      </c>
      <c r="AI85">
        <v>4.3</v>
      </c>
      <c r="AJ85" s="2">
        <v>187318</v>
      </c>
      <c r="AK85">
        <v>4.3</v>
      </c>
      <c r="AL85" s="2">
        <v>38750</v>
      </c>
      <c r="AM85" s="2">
        <v>4017326</v>
      </c>
      <c r="AN85" s="3">
        <v>0.2069</v>
      </c>
      <c r="AO85">
        <v>239</v>
      </c>
      <c r="AP85" s="4">
        <v>16603000</v>
      </c>
      <c r="AQ85" s="4">
        <v>8808</v>
      </c>
      <c r="AR85" s="4">
        <v>595</v>
      </c>
      <c r="AS85" t="s">
        <v>492</v>
      </c>
      <c r="AT85" t="s">
        <v>439</v>
      </c>
      <c r="AU85" t="s">
        <v>411</v>
      </c>
      <c r="AV85" t="s">
        <v>500</v>
      </c>
      <c r="AW85" t="s">
        <v>80</v>
      </c>
      <c r="AX85" t="str">
        <f t="shared" si="22"/>
        <v>Brooklyn</v>
      </c>
      <c r="AY85">
        <v>13</v>
      </c>
      <c r="AZ85">
        <v>8</v>
      </c>
      <c r="BA85" t="s">
        <v>2530</v>
      </c>
      <c r="BB85">
        <v>23</v>
      </c>
      <c r="BC85" t="s">
        <v>2551</v>
      </c>
      <c r="BD85">
        <v>46</v>
      </c>
      <c r="BE85" t="s">
        <v>2582</v>
      </c>
      <c r="BF85" s="95">
        <v>47</v>
      </c>
      <c r="BG85" s="1">
        <v>27241</v>
      </c>
      <c r="BL85" s="63">
        <v>243</v>
      </c>
      <c r="BM85" t="s">
        <v>2270</v>
      </c>
      <c r="BN85" s="68">
        <v>26853379</v>
      </c>
      <c r="BO85" s="68">
        <v>15855067</v>
      </c>
      <c r="BP85" s="68">
        <v>9218793</v>
      </c>
      <c r="BQ85" s="68">
        <v>4284880</v>
      </c>
      <c r="BR85">
        <f t="shared" si="23"/>
        <v>2.7367021276595747</v>
      </c>
      <c r="BS85" s="4">
        <v>56212117</v>
      </c>
      <c r="BT85" s="22">
        <f t="shared" si="24"/>
        <v>2</v>
      </c>
      <c r="BU85" s="68"/>
      <c r="BV85" s="68"/>
      <c r="BW85" s="68"/>
      <c r="BX85" s="68"/>
      <c r="BZ85" s="85">
        <f t="shared" si="36"/>
        <v>0.47771513390965153</v>
      </c>
      <c r="CA85" s="85">
        <f t="shared" si="25"/>
        <v>0.28205781682266123</v>
      </c>
      <c r="CB85" s="85">
        <f t="shared" si="26"/>
        <v>0.16400010339407783</v>
      </c>
      <c r="CC85" s="85">
        <f t="shared" si="27"/>
        <v>7.622698145312691E-2</v>
      </c>
      <c r="CD85" s="85">
        <f t="shared" si="28"/>
        <v>1.0000000355795176</v>
      </c>
      <c r="CE85" t="s">
        <v>2640</v>
      </c>
      <c r="CF85" s="68">
        <v>26853379</v>
      </c>
      <c r="CG85" s="68">
        <v>15855067</v>
      </c>
      <c r="CH85" s="68">
        <v>9218793</v>
      </c>
      <c r="CI85" s="68">
        <v>4284880</v>
      </c>
      <c r="CN85" s="22">
        <f t="shared" si="29"/>
        <v>71418.561170212764</v>
      </c>
      <c r="CO85" s="22">
        <f t="shared" si="30"/>
        <v>42167.731382978724</v>
      </c>
      <c r="CP85" s="22">
        <f t="shared" si="31"/>
        <v>24518.066489361703</v>
      </c>
      <c r="CQ85" s="22">
        <f t="shared" si="37"/>
        <v>11395.95744680851</v>
      </c>
      <c r="CR85" s="85">
        <f t="shared" si="32"/>
        <v>0.47771513390965148</v>
      </c>
      <c r="CS85" s="85">
        <f t="shared" si="33"/>
        <v>0.28205781682266118</v>
      </c>
      <c r="CT85" s="85">
        <f t="shared" si="34"/>
        <v>0.16400010339407783</v>
      </c>
      <c r="CU85" s="85">
        <f t="shared" si="35"/>
        <v>7.6226981453126896E-2</v>
      </c>
    </row>
    <row r="86" spans="1:99" x14ac:dyDescent="0.35">
      <c r="A86" t="s">
        <v>501</v>
      </c>
      <c r="B86" s="81">
        <v>26432799</v>
      </c>
      <c r="C86" s="81">
        <v>26611941</v>
      </c>
      <c r="D86" s="81">
        <v>39521064</v>
      </c>
      <c r="E86">
        <v>216</v>
      </c>
      <c r="F86" s="10">
        <f t="shared" si="19"/>
        <v>122374.06944444444</v>
      </c>
      <c r="G86" s="10">
        <f t="shared" si="20"/>
        <v>123203.43055555556</v>
      </c>
      <c r="H86" s="10">
        <f t="shared" si="21"/>
        <v>182967.88888888888</v>
      </c>
      <c r="I86" t="s">
        <v>501</v>
      </c>
      <c r="J86" t="s">
        <v>2351</v>
      </c>
      <c r="K86" t="s">
        <v>219</v>
      </c>
      <c r="L86">
        <v>232</v>
      </c>
      <c r="M86">
        <v>91</v>
      </c>
      <c r="N86">
        <v>347</v>
      </c>
      <c r="O86">
        <v>240</v>
      </c>
      <c r="P86" t="s">
        <v>502</v>
      </c>
      <c r="Q86" t="s">
        <v>64</v>
      </c>
      <c r="R86" t="s">
        <v>75</v>
      </c>
      <c r="S86" t="s">
        <v>235</v>
      </c>
      <c r="U86">
        <v>214</v>
      </c>
      <c r="V86">
        <v>216</v>
      </c>
      <c r="W86">
        <v>701</v>
      </c>
      <c r="X86">
        <v>3.28</v>
      </c>
      <c r="Z86">
        <v>240</v>
      </c>
      <c r="AA86">
        <v>240</v>
      </c>
      <c r="AB86">
        <v>192</v>
      </c>
      <c r="AC86">
        <v>0.91</v>
      </c>
      <c r="AD86">
        <v>1</v>
      </c>
      <c r="AE86">
        <v>0</v>
      </c>
      <c r="AF86">
        <v>1</v>
      </c>
      <c r="AG86">
        <v>13</v>
      </c>
      <c r="AH86" s="2">
        <v>51873</v>
      </c>
      <c r="AI86">
        <v>1.19</v>
      </c>
      <c r="AJ86" s="2">
        <v>51873</v>
      </c>
      <c r="AK86">
        <v>1.19</v>
      </c>
      <c r="AL86" s="2">
        <v>11294</v>
      </c>
      <c r="AM86" s="2">
        <v>1325412</v>
      </c>
      <c r="AN86" s="3">
        <v>0.2177</v>
      </c>
      <c r="AO86">
        <v>202</v>
      </c>
      <c r="AP86" s="4">
        <v>5835896</v>
      </c>
      <c r="AQ86" s="4">
        <v>7973</v>
      </c>
      <c r="AR86" s="4">
        <v>352</v>
      </c>
      <c r="AS86" t="s">
        <v>503</v>
      </c>
      <c r="AT86" t="s">
        <v>504</v>
      </c>
      <c r="AU86" t="s">
        <v>505</v>
      </c>
      <c r="AV86" t="s">
        <v>506</v>
      </c>
      <c r="AW86" t="s">
        <v>198</v>
      </c>
      <c r="AX86" t="str">
        <f t="shared" si="22"/>
        <v>Queens</v>
      </c>
      <c r="AY86">
        <v>12</v>
      </c>
      <c r="AZ86">
        <v>5</v>
      </c>
      <c r="BA86" t="s">
        <v>2527</v>
      </c>
      <c r="BB86">
        <v>14</v>
      </c>
      <c r="BC86" t="s">
        <v>2545</v>
      </c>
      <c r="BD86">
        <v>29</v>
      </c>
      <c r="BE86" t="s">
        <v>2574</v>
      </c>
      <c r="BF86" s="95">
        <v>27</v>
      </c>
      <c r="BG86" s="1">
        <v>26754</v>
      </c>
      <c r="BI86" t="s">
        <v>236</v>
      </c>
      <c r="BL86" s="63">
        <v>296</v>
      </c>
      <c r="BM86" t="s">
        <v>2255</v>
      </c>
      <c r="BN86" s="68">
        <v>17119690</v>
      </c>
      <c r="BO86" s="68">
        <v>4915329</v>
      </c>
      <c r="BP86" s="68">
        <v>3368143</v>
      </c>
      <c r="BQ86" s="68">
        <v>1208779</v>
      </c>
      <c r="BR86">
        <f t="shared" si="23"/>
        <v>1.1111111111111112</v>
      </c>
      <c r="BS86" s="4">
        <v>26611941</v>
      </c>
      <c r="BT86" s="22">
        <f t="shared" si="24"/>
        <v>0</v>
      </c>
      <c r="BU86" s="68"/>
      <c r="BV86" s="68"/>
      <c r="BW86" s="68"/>
      <c r="BX86" s="68"/>
      <c r="BZ86" s="85">
        <f t="shared" si="36"/>
        <v>0.64330858091110299</v>
      </c>
      <c r="CA86" s="85">
        <f t="shared" si="25"/>
        <v>0.18470388913007135</v>
      </c>
      <c r="CB86" s="85">
        <f t="shared" si="26"/>
        <v>0.12656510098229964</v>
      </c>
      <c r="CC86" s="85">
        <f t="shared" si="27"/>
        <v>4.5422428976525986E-2</v>
      </c>
      <c r="CD86" s="85">
        <f t="shared" si="28"/>
        <v>1</v>
      </c>
      <c r="CE86" t="s">
        <v>2640</v>
      </c>
      <c r="CF86" s="68">
        <v>17119690</v>
      </c>
      <c r="CG86" s="68">
        <v>4915329</v>
      </c>
      <c r="CH86" s="68">
        <v>3368143</v>
      </c>
      <c r="CI86" s="68">
        <v>1208779</v>
      </c>
      <c r="CN86" s="22">
        <f t="shared" si="29"/>
        <v>79257.824074074073</v>
      </c>
      <c r="CO86" s="22">
        <f t="shared" si="30"/>
        <v>22756.152777777777</v>
      </c>
      <c r="CP86" s="22">
        <f t="shared" si="31"/>
        <v>15593.25462962963</v>
      </c>
      <c r="CQ86" s="22">
        <f t="shared" si="37"/>
        <v>5596.1990740740739</v>
      </c>
      <c r="CR86" s="85">
        <f t="shared" si="32"/>
        <v>0.64330858091110299</v>
      </c>
      <c r="CS86" s="85">
        <f t="shared" si="33"/>
        <v>0.18470388913007132</v>
      </c>
      <c r="CT86" s="85">
        <f t="shared" si="34"/>
        <v>0.12656510098229964</v>
      </c>
      <c r="CU86" s="85">
        <f t="shared" si="35"/>
        <v>4.5422428976525986E-2</v>
      </c>
    </row>
    <row r="87" spans="1:99" x14ac:dyDescent="0.35">
      <c r="A87" t="s">
        <v>507</v>
      </c>
      <c r="B87" s="81">
        <v>101739244</v>
      </c>
      <c r="C87" s="81">
        <v>119714036</v>
      </c>
      <c r="D87" s="81">
        <v>182788043</v>
      </c>
      <c r="E87">
        <v>700</v>
      </c>
      <c r="F87" s="10">
        <f t="shared" si="19"/>
        <v>145341.77714285714</v>
      </c>
      <c r="G87" s="10">
        <f t="shared" si="20"/>
        <v>171020.05142857143</v>
      </c>
      <c r="H87" s="10">
        <f t="shared" si="21"/>
        <v>261125.7757142857</v>
      </c>
      <c r="I87" t="s">
        <v>507</v>
      </c>
      <c r="J87" t="s">
        <v>2708</v>
      </c>
      <c r="K87" t="s">
        <v>508</v>
      </c>
      <c r="L87">
        <v>69</v>
      </c>
      <c r="M87">
        <v>69</v>
      </c>
      <c r="N87">
        <v>223</v>
      </c>
      <c r="O87">
        <v>223</v>
      </c>
      <c r="P87" t="s">
        <v>509</v>
      </c>
      <c r="Q87" t="s">
        <v>64</v>
      </c>
      <c r="R87" t="s">
        <v>65</v>
      </c>
      <c r="S87" t="s">
        <v>66</v>
      </c>
      <c r="U87">
        <v>700</v>
      </c>
      <c r="V87">
        <v>700</v>
      </c>
      <c r="W87" s="6">
        <v>3281</v>
      </c>
      <c r="X87">
        <v>4.6900000000000004</v>
      </c>
      <c r="Z87" s="2">
        <v>1554</v>
      </c>
      <c r="AA87" s="2">
        <v>1554</v>
      </c>
      <c r="AB87">
        <v>301</v>
      </c>
      <c r="AC87">
        <v>0.434</v>
      </c>
      <c r="AD87">
        <v>11</v>
      </c>
      <c r="AE87">
        <v>0</v>
      </c>
      <c r="AF87">
        <v>13</v>
      </c>
      <c r="AG87">
        <v>7</v>
      </c>
      <c r="AH87" s="2">
        <v>528967</v>
      </c>
      <c r="AI87">
        <v>12.14</v>
      </c>
      <c r="AJ87" s="2">
        <v>496296</v>
      </c>
      <c r="AK87">
        <v>11.39</v>
      </c>
      <c r="AL87" s="2">
        <v>86767</v>
      </c>
      <c r="AM87" s="2">
        <v>5878957</v>
      </c>
      <c r="AN87" s="3">
        <v>0.16400000000000001</v>
      </c>
      <c r="AO87">
        <v>128</v>
      </c>
      <c r="AP87" s="4">
        <v>7702277</v>
      </c>
      <c r="AQ87" s="4">
        <v>2346</v>
      </c>
      <c r="AR87" s="4">
        <v>541</v>
      </c>
      <c r="AS87" t="s">
        <v>510</v>
      </c>
      <c r="AT87" t="s">
        <v>511</v>
      </c>
      <c r="AU87" t="s">
        <v>512</v>
      </c>
      <c r="AV87" t="s">
        <v>513</v>
      </c>
      <c r="AW87" t="s">
        <v>80</v>
      </c>
      <c r="AX87" t="str">
        <f t="shared" si="22"/>
        <v>Brooklyn</v>
      </c>
      <c r="AY87">
        <v>1</v>
      </c>
      <c r="AZ87">
        <v>12</v>
      </c>
      <c r="BA87" t="s">
        <v>2534</v>
      </c>
      <c r="BB87">
        <v>18</v>
      </c>
      <c r="BC87" s="60" t="s">
        <v>2547</v>
      </c>
      <c r="BD87">
        <v>50</v>
      </c>
      <c r="BE87" t="s">
        <v>2583</v>
      </c>
      <c r="BF87" s="95">
        <v>34</v>
      </c>
      <c r="BG87" s="1">
        <v>19535</v>
      </c>
      <c r="BL87" s="63">
        <v>175</v>
      </c>
      <c r="BM87" t="s">
        <v>2260</v>
      </c>
      <c r="BN87" s="68">
        <v>49496871</v>
      </c>
      <c r="BO87" s="68">
        <v>31768649</v>
      </c>
      <c r="BP87" s="68">
        <v>22449903</v>
      </c>
      <c r="BQ87" s="68">
        <v>15998614</v>
      </c>
      <c r="BR87">
        <f t="shared" si="23"/>
        <v>2.2200000000000002</v>
      </c>
      <c r="BS87" s="4">
        <v>119714036</v>
      </c>
      <c r="BT87" s="22">
        <f t="shared" si="24"/>
        <v>1</v>
      </c>
      <c r="BU87" s="68"/>
      <c r="BV87" s="68"/>
      <c r="BW87" s="68"/>
      <c r="BX87" s="68"/>
      <c r="BZ87" s="85">
        <f t="shared" si="36"/>
        <v>0.41345921208437081</v>
      </c>
      <c r="CA87" s="85">
        <f t="shared" si="25"/>
        <v>0.26537112991495837</v>
      </c>
      <c r="CB87" s="85">
        <f t="shared" si="26"/>
        <v>0.18752941384417113</v>
      </c>
      <c r="CC87" s="85">
        <f t="shared" si="27"/>
        <v>0.13364025250973913</v>
      </c>
      <c r="CD87" s="85">
        <f t="shared" si="28"/>
        <v>1.0000000083532394</v>
      </c>
      <c r="CE87" t="s">
        <v>2640</v>
      </c>
      <c r="CF87" s="68">
        <v>49496871</v>
      </c>
      <c r="CG87" s="68">
        <v>31768649</v>
      </c>
      <c r="CH87" s="68">
        <v>22449903</v>
      </c>
      <c r="CI87" s="68">
        <v>15998614</v>
      </c>
      <c r="CN87" s="22">
        <f t="shared" si="29"/>
        <v>70709.815714285709</v>
      </c>
      <c r="CO87" s="22">
        <f t="shared" si="30"/>
        <v>45383.784285714282</v>
      </c>
      <c r="CP87" s="22">
        <f t="shared" si="31"/>
        <v>32071.29</v>
      </c>
      <c r="CQ87" s="22">
        <f t="shared" si="37"/>
        <v>22855.162857142856</v>
      </c>
      <c r="CR87" s="85">
        <f t="shared" si="32"/>
        <v>0.41345921208437075</v>
      </c>
      <c r="CS87" s="85">
        <f t="shared" si="33"/>
        <v>0.26537112991495831</v>
      </c>
      <c r="CT87" s="85">
        <f t="shared" si="34"/>
        <v>0.18752941384417113</v>
      </c>
      <c r="CU87" s="85">
        <f t="shared" si="35"/>
        <v>0.13364025250973913</v>
      </c>
    </row>
    <row r="88" spans="1:99" x14ac:dyDescent="0.35">
      <c r="A88" t="s">
        <v>514</v>
      </c>
      <c r="B88" s="81">
        <v>24731127</v>
      </c>
      <c r="C88" s="81">
        <v>30208921</v>
      </c>
      <c r="D88" s="81">
        <v>49503876</v>
      </c>
      <c r="E88">
        <v>171</v>
      </c>
      <c r="F88" s="10">
        <f t="shared" si="19"/>
        <v>144626.47368421053</v>
      </c>
      <c r="G88" s="10">
        <f t="shared" si="20"/>
        <v>176660.35672514621</v>
      </c>
      <c r="H88" s="10">
        <f t="shared" si="21"/>
        <v>289496.35087719298</v>
      </c>
      <c r="I88" t="s">
        <v>514</v>
      </c>
      <c r="J88" t="s">
        <v>2352</v>
      </c>
      <c r="K88" t="s">
        <v>116</v>
      </c>
      <c r="L88">
        <v>199</v>
      </c>
      <c r="M88">
        <v>64</v>
      </c>
      <c r="N88">
        <v>359</v>
      </c>
      <c r="O88">
        <v>219</v>
      </c>
      <c r="P88" t="s">
        <v>515</v>
      </c>
      <c r="Q88" t="s">
        <v>64</v>
      </c>
      <c r="R88" t="s">
        <v>65</v>
      </c>
      <c r="S88" t="s">
        <v>235</v>
      </c>
      <c r="U88">
        <v>171</v>
      </c>
      <c r="V88">
        <v>171</v>
      </c>
      <c r="W88">
        <v>512.5</v>
      </c>
      <c r="X88">
        <v>3</v>
      </c>
      <c r="Z88">
        <v>186</v>
      </c>
      <c r="AA88">
        <v>186</v>
      </c>
      <c r="AB88">
        <v>144</v>
      </c>
      <c r="AC88">
        <v>0.86699999999999999</v>
      </c>
      <c r="AD88">
        <v>1</v>
      </c>
      <c r="AE88">
        <v>0</v>
      </c>
      <c r="AF88">
        <v>1</v>
      </c>
      <c r="AG88">
        <v>16</v>
      </c>
      <c r="AH88" s="2">
        <v>32004</v>
      </c>
      <c r="AI88">
        <v>0.73</v>
      </c>
      <c r="AJ88" s="2">
        <v>32004</v>
      </c>
      <c r="AK88">
        <v>0.73</v>
      </c>
      <c r="AL88" s="2">
        <v>20446</v>
      </c>
      <c r="AM88" s="2">
        <v>1361650</v>
      </c>
      <c r="AN88" s="3">
        <v>0.63890000000000002</v>
      </c>
      <c r="AO88">
        <v>255</v>
      </c>
      <c r="AP88" s="4">
        <v>6600521</v>
      </c>
      <c r="AQ88" s="4">
        <v>11882</v>
      </c>
      <c r="AR88" s="4">
        <v>303</v>
      </c>
      <c r="AS88" t="s">
        <v>516</v>
      </c>
      <c r="AT88" t="s">
        <v>517</v>
      </c>
      <c r="AU88" t="s">
        <v>120</v>
      </c>
      <c r="AV88" t="s">
        <v>118</v>
      </c>
      <c r="AW88" t="s">
        <v>95</v>
      </c>
      <c r="AX88" t="str">
        <f t="shared" si="22"/>
        <v>Manhattan</v>
      </c>
      <c r="AY88">
        <v>11</v>
      </c>
      <c r="AZ88">
        <v>13</v>
      </c>
      <c r="BA88" t="s">
        <v>2535</v>
      </c>
      <c r="BB88">
        <v>29</v>
      </c>
      <c r="BC88" t="s">
        <v>2557</v>
      </c>
      <c r="BD88">
        <v>68</v>
      </c>
      <c r="BE88" t="s">
        <v>2599</v>
      </c>
      <c r="BF88" s="95">
        <v>8</v>
      </c>
      <c r="BG88" s="1">
        <v>26998</v>
      </c>
      <c r="BI88" t="s">
        <v>236</v>
      </c>
      <c r="BL88" s="63">
        <v>161</v>
      </c>
      <c r="BM88" t="s">
        <v>2239</v>
      </c>
      <c r="BN88" s="68">
        <v>10104847</v>
      </c>
      <c r="BO88" s="68">
        <v>10668805</v>
      </c>
      <c r="BP88" s="68">
        <v>8948348</v>
      </c>
      <c r="BQ88" s="68">
        <v>486922</v>
      </c>
      <c r="BR88">
        <f t="shared" si="23"/>
        <v>1.0877192982456141</v>
      </c>
      <c r="BS88" s="4">
        <v>30208921</v>
      </c>
      <c r="BT88" s="22">
        <f t="shared" si="24"/>
        <v>1</v>
      </c>
      <c r="BU88" s="68"/>
      <c r="BV88" s="68"/>
      <c r="BW88" s="68"/>
      <c r="BX88" s="68"/>
      <c r="BZ88" s="85">
        <f t="shared" si="36"/>
        <v>0.33449877273008194</v>
      </c>
      <c r="CA88" s="85">
        <f t="shared" si="25"/>
        <v>0.35316736403792776</v>
      </c>
      <c r="CB88" s="85">
        <f t="shared" si="26"/>
        <v>0.29621541265906187</v>
      </c>
      <c r="CC88" s="85">
        <f t="shared" si="27"/>
        <v>1.611848367573274E-2</v>
      </c>
      <c r="CD88" s="85">
        <f t="shared" si="28"/>
        <v>1.0000000331028043</v>
      </c>
      <c r="CE88" t="s">
        <v>2640</v>
      </c>
      <c r="CF88" s="68">
        <v>10104847</v>
      </c>
      <c r="CG88" s="68">
        <v>10668805</v>
      </c>
      <c r="CH88" s="68">
        <v>8948348</v>
      </c>
      <c r="CI88" s="68">
        <v>486922</v>
      </c>
      <c r="CN88" s="22">
        <f t="shared" si="29"/>
        <v>59092.672514619881</v>
      </c>
      <c r="CO88" s="22">
        <f t="shared" si="30"/>
        <v>62390.672514619881</v>
      </c>
      <c r="CP88" s="22">
        <f t="shared" si="31"/>
        <v>52329.520467836257</v>
      </c>
      <c r="CQ88" s="22">
        <f t="shared" si="37"/>
        <v>2847.4970760233919</v>
      </c>
      <c r="CR88" s="85">
        <f t="shared" si="32"/>
        <v>0.33449877273008194</v>
      </c>
      <c r="CS88" s="85">
        <f t="shared" si="33"/>
        <v>0.3531673640379277</v>
      </c>
      <c r="CT88" s="85">
        <f t="shared" si="34"/>
        <v>0.29621541265906187</v>
      </c>
      <c r="CU88" s="85">
        <f t="shared" si="35"/>
        <v>1.611848367573274E-2</v>
      </c>
    </row>
    <row r="89" spans="1:99" x14ac:dyDescent="0.35">
      <c r="A89" t="s">
        <v>518</v>
      </c>
      <c r="B89" s="81">
        <v>30444551</v>
      </c>
      <c r="C89" s="81">
        <v>30794829</v>
      </c>
      <c r="D89" s="81">
        <v>43959464</v>
      </c>
      <c r="E89">
        <v>121</v>
      </c>
      <c r="F89" s="10">
        <f t="shared" si="19"/>
        <v>251607.85950413224</v>
      </c>
      <c r="G89" s="10">
        <f t="shared" si="20"/>
        <v>254502.71900826445</v>
      </c>
      <c r="H89" s="10">
        <f t="shared" si="21"/>
        <v>363301.35537190083</v>
      </c>
      <c r="I89" t="s">
        <v>518</v>
      </c>
      <c r="J89" t="s">
        <v>2709</v>
      </c>
      <c r="K89" t="s">
        <v>519</v>
      </c>
      <c r="L89">
        <v>312</v>
      </c>
      <c r="M89">
        <v>351</v>
      </c>
      <c r="N89">
        <v>331</v>
      </c>
      <c r="O89">
        <v>765</v>
      </c>
      <c r="P89" t="s">
        <v>520</v>
      </c>
      <c r="Q89" t="s">
        <v>64</v>
      </c>
      <c r="R89" t="s">
        <v>75</v>
      </c>
      <c r="S89" t="s">
        <v>84</v>
      </c>
      <c r="U89">
        <v>121</v>
      </c>
      <c r="V89">
        <v>121</v>
      </c>
      <c r="W89">
        <v>527.5</v>
      </c>
      <c r="X89">
        <v>4.3600000000000003</v>
      </c>
      <c r="Z89">
        <v>241</v>
      </c>
      <c r="AA89">
        <v>241</v>
      </c>
      <c r="AB89">
        <v>33</v>
      </c>
      <c r="AC89">
        <v>0.27500000000000002</v>
      </c>
      <c r="AD89">
        <v>8</v>
      </c>
      <c r="AE89">
        <v>0</v>
      </c>
      <c r="AF89">
        <v>8</v>
      </c>
      <c r="AG89">
        <v>4</v>
      </c>
      <c r="AH89" s="2">
        <v>51255</v>
      </c>
      <c r="AI89">
        <v>1.18</v>
      </c>
      <c r="AJ89" s="2">
        <v>51255</v>
      </c>
      <c r="AK89">
        <v>1.18</v>
      </c>
      <c r="AL89" s="2">
        <v>31650</v>
      </c>
      <c r="AM89" s="2">
        <v>1139400</v>
      </c>
      <c r="AN89" s="3">
        <v>0.61750000000000005</v>
      </c>
      <c r="AO89">
        <v>204</v>
      </c>
      <c r="AP89" s="4">
        <v>7974650</v>
      </c>
      <c r="AQ89" s="4">
        <v>15118</v>
      </c>
      <c r="AR89" s="4">
        <v>625</v>
      </c>
      <c r="AS89" t="s">
        <v>521</v>
      </c>
      <c r="AT89" t="s">
        <v>164</v>
      </c>
      <c r="AU89" t="s">
        <v>341</v>
      </c>
      <c r="AV89" t="s">
        <v>522</v>
      </c>
      <c r="AW89" t="s">
        <v>80</v>
      </c>
      <c r="AX89" t="str">
        <f t="shared" si="22"/>
        <v>Brooklyn</v>
      </c>
      <c r="AY89">
        <v>8</v>
      </c>
      <c r="AZ89" t="s">
        <v>523</v>
      </c>
      <c r="BA89" t="s">
        <v>2540</v>
      </c>
      <c r="BB89" t="s">
        <v>524</v>
      </c>
      <c r="BC89" t="s">
        <v>2567</v>
      </c>
      <c r="BD89" t="s">
        <v>525</v>
      </c>
      <c r="BE89" t="s">
        <v>2620</v>
      </c>
      <c r="BF89" s="95">
        <v>41</v>
      </c>
      <c r="BG89" s="1">
        <v>31659</v>
      </c>
      <c r="BJ89" t="s">
        <v>108</v>
      </c>
      <c r="BL89" s="63">
        <v>25</v>
      </c>
      <c r="BM89" t="s">
        <v>2266</v>
      </c>
      <c r="BN89" s="68">
        <v>10402090</v>
      </c>
      <c r="BO89" s="68">
        <v>17753565</v>
      </c>
      <c r="BP89" s="68">
        <v>1895662</v>
      </c>
      <c r="BQ89" s="68">
        <v>743512</v>
      </c>
      <c r="BR89">
        <f t="shared" si="23"/>
        <v>1.9917355371900827</v>
      </c>
      <c r="BS89" s="4">
        <v>30794829</v>
      </c>
      <c r="BT89" s="22">
        <f t="shared" si="24"/>
        <v>0</v>
      </c>
      <c r="BU89" s="68"/>
      <c r="BV89" s="68"/>
      <c r="BW89" s="68"/>
      <c r="BX89" s="68"/>
      <c r="BZ89" s="85">
        <f t="shared" si="36"/>
        <v>0.33778690571719039</v>
      </c>
      <c r="CA89" s="85">
        <f t="shared" si="25"/>
        <v>0.57651123829913131</v>
      </c>
      <c r="CB89" s="85">
        <f t="shared" si="26"/>
        <v>6.155780244793696E-2</v>
      </c>
      <c r="CC89" s="85">
        <f t="shared" si="27"/>
        <v>2.4144053535741342E-2</v>
      </c>
      <c r="CD89" s="85">
        <f t="shared" si="28"/>
        <v>1</v>
      </c>
      <c r="CE89" t="s">
        <v>2640</v>
      </c>
      <c r="CF89" s="68">
        <v>10402090</v>
      </c>
      <c r="CG89" s="68">
        <v>17753565</v>
      </c>
      <c r="CH89" s="68">
        <v>1895662</v>
      </c>
      <c r="CI89" s="68">
        <v>743512</v>
      </c>
      <c r="CN89" s="22">
        <f t="shared" si="29"/>
        <v>85967.68595041323</v>
      </c>
      <c r="CO89" s="22">
        <f t="shared" si="30"/>
        <v>146723.67768595042</v>
      </c>
      <c r="CP89" s="22">
        <f t="shared" si="31"/>
        <v>15666.628099173553</v>
      </c>
      <c r="CQ89" s="22">
        <f t="shared" si="37"/>
        <v>6144.727272727273</v>
      </c>
      <c r="CR89" s="85">
        <f t="shared" si="32"/>
        <v>0.33778690571719044</v>
      </c>
      <c r="CS89" s="85">
        <f t="shared" si="33"/>
        <v>0.57651123829913131</v>
      </c>
      <c r="CT89" s="85">
        <f t="shared" si="34"/>
        <v>6.155780244793696E-2</v>
      </c>
      <c r="CU89" s="85">
        <f t="shared" si="35"/>
        <v>2.4144053535741342E-2</v>
      </c>
    </row>
    <row r="90" spans="1:99" x14ac:dyDescent="0.35">
      <c r="A90" t="s">
        <v>526</v>
      </c>
      <c r="B90" s="81">
        <v>228163062</v>
      </c>
      <c r="C90" s="81">
        <v>287968652</v>
      </c>
      <c r="D90" s="81">
        <v>347707563</v>
      </c>
      <c r="E90" s="2">
        <v>1444</v>
      </c>
      <c r="F90" s="10">
        <f t="shared" si="19"/>
        <v>158007.66066481994</v>
      </c>
      <c r="G90" s="10">
        <f t="shared" si="20"/>
        <v>199424.27423822714</v>
      </c>
      <c r="H90" s="10">
        <f t="shared" si="21"/>
        <v>240794.71121883657</v>
      </c>
      <c r="I90" t="s">
        <v>526</v>
      </c>
      <c r="J90" t="s">
        <v>2711</v>
      </c>
      <c r="K90" t="s">
        <v>527</v>
      </c>
      <c r="L90">
        <v>70</v>
      </c>
      <c r="M90">
        <v>70</v>
      </c>
      <c r="N90">
        <v>536</v>
      </c>
      <c r="O90">
        <v>536</v>
      </c>
      <c r="P90" t="s">
        <v>528</v>
      </c>
      <c r="Q90" t="s">
        <v>64</v>
      </c>
      <c r="R90" t="s">
        <v>65</v>
      </c>
      <c r="S90" t="s">
        <v>66</v>
      </c>
      <c r="U90" s="2">
        <v>1439</v>
      </c>
      <c r="V90" s="2">
        <v>1444</v>
      </c>
      <c r="W90" s="6">
        <v>6588.5</v>
      </c>
      <c r="X90">
        <v>4.58</v>
      </c>
      <c r="Z90" s="2">
        <v>3250</v>
      </c>
      <c r="AA90" s="2">
        <v>3250</v>
      </c>
      <c r="AB90">
        <v>519</v>
      </c>
      <c r="AC90">
        <v>0.36399999999999999</v>
      </c>
      <c r="AD90">
        <v>15</v>
      </c>
      <c r="AE90">
        <v>0</v>
      </c>
      <c r="AF90">
        <v>30</v>
      </c>
      <c r="AG90">
        <v>7</v>
      </c>
      <c r="AH90" s="2">
        <v>1264130</v>
      </c>
      <c r="AI90">
        <v>29.02</v>
      </c>
      <c r="AJ90" s="2">
        <v>1264130</v>
      </c>
      <c r="AK90">
        <v>29.02</v>
      </c>
      <c r="AL90" s="2">
        <v>223364</v>
      </c>
      <c r="AM90" s="2">
        <v>12338237</v>
      </c>
      <c r="AN90" s="3">
        <v>0.1767</v>
      </c>
      <c r="AO90">
        <v>112</v>
      </c>
      <c r="AP90" s="4">
        <v>14773000</v>
      </c>
      <c r="AQ90" s="4">
        <v>2247</v>
      </c>
      <c r="AR90" s="4">
        <v>517</v>
      </c>
      <c r="AS90" t="s">
        <v>78</v>
      </c>
      <c r="AT90" t="s">
        <v>529</v>
      </c>
      <c r="AU90" t="s">
        <v>312</v>
      </c>
      <c r="AV90" t="s">
        <v>530</v>
      </c>
      <c r="AW90" t="s">
        <v>80</v>
      </c>
      <c r="AX90" t="str">
        <f t="shared" si="22"/>
        <v>Brooklyn</v>
      </c>
      <c r="AY90">
        <v>5</v>
      </c>
      <c r="AZ90">
        <v>8</v>
      </c>
      <c r="BA90" t="s">
        <v>2530</v>
      </c>
      <c r="BB90" t="s">
        <v>531</v>
      </c>
      <c r="BC90" t="s">
        <v>2565</v>
      </c>
      <c r="BD90">
        <v>60</v>
      </c>
      <c r="BE90" t="s">
        <v>2593</v>
      </c>
      <c r="BF90" s="95">
        <v>42</v>
      </c>
      <c r="BG90" s="1">
        <v>20234</v>
      </c>
      <c r="BH90" t="s">
        <v>172</v>
      </c>
      <c r="BL90" s="63">
        <v>90</v>
      </c>
      <c r="BM90" t="s">
        <v>2267</v>
      </c>
      <c r="BN90" s="68">
        <v>98106425</v>
      </c>
      <c r="BO90" s="68">
        <v>104488621</v>
      </c>
      <c r="BP90" s="68">
        <v>59637182</v>
      </c>
      <c r="BQ90" s="68">
        <v>25736424</v>
      </c>
      <c r="BR90">
        <f t="shared" si="23"/>
        <v>2.2506925207756234</v>
      </c>
      <c r="BS90" s="4">
        <v>287968652</v>
      </c>
      <c r="BT90" s="22">
        <f t="shared" si="24"/>
        <v>0</v>
      </c>
      <c r="BU90" s="68"/>
      <c r="BV90" s="68"/>
      <c r="BW90" s="68"/>
      <c r="BX90" s="68"/>
      <c r="BZ90" s="85">
        <f t="shared" si="36"/>
        <v>0.34068439157745545</v>
      </c>
      <c r="CA90" s="85">
        <f t="shared" si="25"/>
        <v>0.36284720671609771</v>
      </c>
      <c r="CB90" s="85">
        <f t="shared" si="26"/>
        <v>0.20709609044528915</v>
      </c>
      <c r="CC90" s="85">
        <f t="shared" si="27"/>
        <v>8.9372311261157689E-2</v>
      </c>
      <c r="CD90" s="85">
        <f t="shared" si="28"/>
        <v>1</v>
      </c>
      <c r="CE90" t="s">
        <v>2640</v>
      </c>
      <c r="CF90" s="68">
        <v>98106425</v>
      </c>
      <c r="CG90" s="68">
        <v>104488621</v>
      </c>
      <c r="CH90" s="68">
        <v>59637182</v>
      </c>
      <c r="CI90" s="68">
        <v>25736424</v>
      </c>
      <c r="CN90" s="22">
        <f t="shared" si="29"/>
        <v>67940.737534626038</v>
      </c>
      <c r="CO90" s="22">
        <f t="shared" si="30"/>
        <v>72360.540858725755</v>
      </c>
      <c r="CP90" s="22">
        <f t="shared" si="31"/>
        <v>41299.987534626038</v>
      </c>
      <c r="CQ90" s="22">
        <f t="shared" si="37"/>
        <v>17823.008310249308</v>
      </c>
      <c r="CR90" s="85">
        <f t="shared" si="32"/>
        <v>0.34068439157745545</v>
      </c>
      <c r="CS90" s="85">
        <f t="shared" si="33"/>
        <v>0.36284720671609766</v>
      </c>
      <c r="CT90" s="85">
        <f t="shared" si="34"/>
        <v>0.20709609044528918</v>
      </c>
      <c r="CU90" s="85">
        <f t="shared" si="35"/>
        <v>8.9372311261157703E-2</v>
      </c>
    </row>
    <row r="91" spans="1:99" x14ac:dyDescent="0.35">
      <c r="A91" t="s">
        <v>532</v>
      </c>
      <c r="B91" s="81">
        <v>17001391</v>
      </c>
      <c r="C91" s="81">
        <v>24200154</v>
      </c>
      <c r="D91" s="81">
        <v>46118032</v>
      </c>
      <c r="E91">
        <v>175</v>
      </c>
      <c r="F91" s="10">
        <f t="shared" si="19"/>
        <v>97150.805714285714</v>
      </c>
      <c r="G91" s="10">
        <f t="shared" si="20"/>
        <v>138286.59428571429</v>
      </c>
      <c r="H91" s="10">
        <f t="shared" si="21"/>
        <v>263531.61142857146</v>
      </c>
      <c r="I91" t="s">
        <v>532</v>
      </c>
      <c r="J91" t="s">
        <v>2710</v>
      </c>
      <c r="K91" t="s">
        <v>448</v>
      </c>
      <c r="L91">
        <v>190</v>
      </c>
      <c r="M91">
        <v>342</v>
      </c>
      <c r="N91">
        <v>301</v>
      </c>
      <c r="O91">
        <v>301</v>
      </c>
      <c r="P91" t="s">
        <v>533</v>
      </c>
      <c r="Q91" t="s">
        <v>64</v>
      </c>
      <c r="R91" t="s">
        <v>65</v>
      </c>
      <c r="S91" t="s">
        <v>66</v>
      </c>
      <c r="U91">
        <v>175</v>
      </c>
      <c r="V91">
        <v>175</v>
      </c>
      <c r="W91">
        <v>841.5</v>
      </c>
      <c r="X91">
        <v>4.8099999999999996</v>
      </c>
      <c r="Z91">
        <v>479</v>
      </c>
      <c r="AA91">
        <v>479</v>
      </c>
      <c r="AB91">
        <v>69</v>
      </c>
      <c r="AC91">
        <v>0.39400000000000002</v>
      </c>
      <c r="AD91">
        <v>1</v>
      </c>
      <c r="AE91">
        <v>0</v>
      </c>
      <c r="AF91">
        <v>2</v>
      </c>
      <c r="AG91">
        <v>8</v>
      </c>
      <c r="AH91" s="2">
        <v>82967</v>
      </c>
      <c r="AI91">
        <v>1.9</v>
      </c>
      <c r="AJ91" s="2">
        <v>82967</v>
      </c>
      <c r="AK91">
        <v>1.9</v>
      </c>
      <c r="AL91" s="2">
        <v>24796</v>
      </c>
      <c r="AM91" s="2">
        <v>1647000</v>
      </c>
      <c r="AN91" s="3">
        <v>0.2989</v>
      </c>
      <c r="AO91">
        <v>252</v>
      </c>
      <c r="AP91" s="4">
        <v>8704709</v>
      </c>
      <c r="AQ91" s="4">
        <v>10259</v>
      </c>
      <c r="AR91" s="4">
        <v>544</v>
      </c>
      <c r="AS91" t="s">
        <v>534</v>
      </c>
      <c r="AT91" t="s">
        <v>535</v>
      </c>
      <c r="AU91" t="s">
        <v>536</v>
      </c>
      <c r="AV91" t="s">
        <v>152</v>
      </c>
      <c r="AW91" t="s">
        <v>71</v>
      </c>
      <c r="AX91" t="str">
        <f t="shared" si="22"/>
        <v>Bronx</v>
      </c>
      <c r="AY91">
        <v>3</v>
      </c>
      <c r="AZ91">
        <v>15</v>
      </c>
      <c r="BA91" t="s">
        <v>2537</v>
      </c>
      <c r="BB91">
        <v>32</v>
      </c>
      <c r="BC91" t="s">
        <v>2560</v>
      </c>
      <c r="BD91">
        <v>79</v>
      </c>
      <c r="BE91" t="s">
        <v>2608</v>
      </c>
      <c r="BF91" s="95">
        <v>17</v>
      </c>
      <c r="BG91" s="1">
        <v>26907</v>
      </c>
      <c r="BI91" t="s">
        <v>186</v>
      </c>
      <c r="BL91" s="63">
        <v>270</v>
      </c>
      <c r="BM91" t="s">
        <v>2248</v>
      </c>
      <c r="BN91" s="68">
        <v>11581965</v>
      </c>
      <c r="BO91" s="68">
        <v>8766052</v>
      </c>
      <c r="BP91" s="68">
        <v>919695</v>
      </c>
      <c r="BQ91" s="68">
        <v>2932441</v>
      </c>
      <c r="BR91">
        <f t="shared" si="23"/>
        <v>2.7371428571428571</v>
      </c>
      <c r="BS91" s="4">
        <v>24200154</v>
      </c>
      <c r="BT91" s="22">
        <f t="shared" si="24"/>
        <v>-1</v>
      </c>
      <c r="BU91" s="68"/>
      <c r="BV91" s="68"/>
      <c r="BW91" s="68"/>
      <c r="BX91" s="68"/>
      <c r="BZ91" s="85">
        <f t="shared" si="36"/>
        <v>0.47859054946509844</v>
      </c>
      <c r="CA91" s="85">
        <f t="shared" si="25"/>
        <v>0.36223124861106254</v>
      </c>
      <c r="CB91" s="85">
        <f t="shared" si="26"/>
        <v>3.8003683778210666E-2</v>
      </c>
      <c r="CC91" s="85">
        <f t="shared" si="27"/>
        <v>0.12117447682357724</v>
      </c>
      <c r="CD91" s="85">
        <f t="shared" si="28"/>
        <v>0.99999995867794889</v>
      </c>
      <c r="CE91" t="s">
        <v>2640</v>
      </c>
      <c r="CF91" s="68">
        <v>11581965</v>
      </c>
      <c r="CG91" s="68">
        <v>8766052</v>
      </c>
      <c r="CH91" s="68">
        <v>919695</v>
      </c>
      <c r="CI91" s="68">
        <v>2932441</v>
      </c>
      <c r="CN91" s="22">
        <f t="shared" si="29"/>
        <v>66182.657142857148</v>
      </c>
      <c r="CO91" s="22">
        <f t="shared" si="30"/>
        <v>50091.725714285712</v>
      </c>
      <c r="CP91" s="22">
        <f t="shared" si="31"/>
        <v>5255.4</v>
      </c>
      <c r="CQ91" s="22">
        <f t="shared" si="37"/>
        <v>16756.805714285714</v>
      </c>
      <c r="CR91" s="85">
        <f t="shared" si="32"/>
        <v>0.47859054946509844</v>
      </c>
      <c r="CS91" s="85">
        <f t="shared" si="33"/>
        <v>0.36223124861106254</v>
      </c>
      <c r="CT91" s="85">
        <f t="shared" si="34"/>
        <v>3.8003683778210666E-2</v>
      </c>
      <c r="CU91" s="85">
        <f t="shared" si="35"/>
        <v>0.12117447682357722</v>
      </c>
    </row>
    <row r="92" spans="1:99" x14ac:dyDescent="0.35">
      <c r="A92" t="s">
        <v>537</v>
      </c>
      <c r="B92" s="81">
        <v>27593253</v>
      </c>
      <c r="C92" s="81">
        <v>29643662</v>
      </c>
      <c r="D92" s="81">
        <v>44618592</v>
      </c>
      <c r="E92">
        <v>223</v>
      </c>
      <c r="F92" s="10">
        <f t="shared" si="19"/>
        <v>123736.5605381166</v>
      </c>
      <c r="G92" s="10">
        <f t="shared" si="20"/>
        <v>132931.2197309417</v>
      </c>
      <c r="H92" s="10">
        <f t="shared" si="21"/>
        <v>200083.37219730942</v>
      </c>
      <c r="I92" t="s">
        <v>537</v>
      </c>
      <c r="J92" t="s">
        <v>2353</v>
      </c>
      <c r="K92" t="s">
        <v>538</v>
      </c>
      <c r="L92">
        <v>155</v>
      </c>
      <c r="M92">
        <v>127</v>
      </c>
      <c r="N92">
        <v>265</v>
      </c>
      <c r="O92">
        <v>259</v>
      </c>
      <c r="P92" t="s">
        <v>539</v>
      </c>
      <c r="Q92" t="s">
        <v>64</v>
      </c>
      <c r="R92" t="s">
        <v>65</v>
      </c>
      <c r="S92" t="s">
        <v>66</v>
      </c>
      <c r="U92">
        <v>219</v>
      </c>
      <c r="V92">
        <v>223</v>
      </c>
      <c r="W92">
        <v>953.5</v>
      </c>
      <c r="X92">
        <v>4.3499999999999996</v>
      </c>
      <c r="Z92">
        <v>453</v>
      </c>
      <c r="AA92">
        <v>453</v>
      </c>
      <c r="AB92">
        <v>87</v>
      </c>
      <c r="AC92">
        <v>0.40699999999999997</v>
      </c>
      <c r="AD92">
        <v>1</v>
      </c>
      <c r="AE92">
        <v>0</v>
      </c>
      <c r="AF92">
        <v>1</v>
      </c>
      <c r="AG92">
        <v>22</v>
      </c>
      <c r="AH92" s="2">
        <v>32690</v>
      </c>
      <c r="AI92">
        <v>0.75</v>
      </c>
      <c r="AJ92" s="2">
        <v>32690</v>
      </c>
      <c r="AK92">
        <v>0.75</v>
      </c>
      <c r="AL92" s="2">
        <v>10319</v>
      </c>
      <c r="AM92" s="2">
        <v>1794597</v>
      </c>
      <c r="AN92" s="3">
        <v>0.31569999999999998</v>
      </c>
      <c r="AO92">
        <v>604</v>
      </c>
      <c r="AP92" s="4">
        <v>4044899</v>
      </c>
      <c r="AQ92" s="4">
        <v>4130</v>
      </c>
      <c r="AR92" s="4">
        <v>532</v>
      </c>
      <c r="AS92" t="s">
        <v>105</v>
      </c>
      <c r="AT92" t="s">
        <v>540</v>
      </c>
      <c r="AU92" t="s">
        <v>541</v>
      </c>
      <c r="AV92" t="s">
        <v>542</v>
      </c>
      <c r="AW92" t="s">
        <v>95</v>
      </c>
      <c r="AX92" t="str">
        <f t="shared" si="22"/>
        <v>Manhattan</v>
      </c>
      <c r="AY92">
        <v>7</v>
      </c>
      <c r="AZ92">
        <v>10</v>
      </c>
      <c r="BA92" t="s">
        <v>2532</v>
      </c>
      <c r="BB92">
        <v>30</v>
      </c>
      <c r="BC92" t="s">
        <v>2558</v>
      </c>
      <c r="BD92">
        <v>69</v>
      </c>
      <c r="BE92" t="s">
        <v>2600</v>
      </c>
      <c r="BF92" s="95">
        <v>6</v>
      </c>
      <c r="BG92" s="1">
        <v>25290</v>
      </c>
      <c r="BL92" s="63">
        <v>282</v>
      </c>
      <c r="BM92" t="s">
        <v>2237</v>
      </c>
      <c r="BN92" s="68">
        <v>13972453</v>
      </c>
      <c r="BO92" s="68">
        <v>11648845</v>
      </c>
      <c r="BP92" s="68">
        <v>3109691</v>
      </c>
      <c r="BQ92" s="68">
        <v>912673</v>
      </c>
      <c r="BR92">
        <f t="shared" si="23"/>
        <v>2.0313901345291479</v>
      </c>
      <c r="BS92" s="4">
        <v>29643662</v>
      </c>
      <c r="BT92" s="22">
        <f t="shared" si="24"/>
        <v>0</v>
      </c>
      <c r="BU92" s="68"/>
      <c r="BV92" s="68"/>
      <c r="BW92" s="68"/>
      <c r="BX92" s="68"/>
      <c r="BZ92" s="85">
        <f t="shared" si="36"/>
        <v>0.4713470623163899</v>
      </c>
      <c r="CA92" s="85">
        <f t="shared" si="25"/>
        <v>0.39296241469761733</v>
      </c>
      <c r="CB92" s="85">
        <f t="shared" si="26"/>
        <v>0.10490239026473855</v>
      </c>
      <c r="CC92" s="85">
        <f t="shared" si="27"/>
        <v>3.0788132721254208E-2</v>
      </c>
      <c r="CD92" s="85">
        <f t="shared" si="28"/>
        <v>1</v>
      </c>
      <c r="CE92" t="s">
        <v>2640</v>
      </c>
      <c r="CF92" s="68">
        <v>13972453</v>
      </c>
      <c r="CG92" s="68">
        <v>11648845</v>
      </c>
      <c r="CH92" s="68">
        <v>3109691</v>
      </c>
      <c r="CI92" s="68">
        <v>912673</v>
      </c>
      <c r="CN92" s="22">
        <f t="shared" si="29"/>
        <v>62656.739910313903</v>
      </c>
      <c r="CO92" s="22">
        <f t="shared" si="30"/>
        <v>52236.973094170404</v>
      </c>
      <c r="CP92" s="22">
        <f t="shared" si="31"/>
        <v>13944.802690582959</v>
      </c>
      <c r="CQ92" s="22">
        <f t="shared" si="37"/>
        <v>4092.7040358744393</v>
      </c>
      <c r="CR92" s="85">
        <f t="shared" si="32"/>
        <v>0.47134706231638995</v>
      </c>
      <c r="CS92" s="85">
        <f t="shared" si="33"/>
        <v>0.39296241469761733</v>
      </c>
      <c r="CT92" s="85">
        <f t="shared" si="34"/>
        <v>0.10490239026473855</v>
      </c>
      <c r="CU92" s="85">
        <f t="shared" si="35"/>
        <v>3.0788132721254212E-2</v>
      </c>
    </row>
    <row r="93" spans="1:99" x14ac:dyDescent="0.35">
      <c r="A93" t="s">
        <v>543</v>
      </c>
      <c r="B93" s="81">
        <v>19812525</v>
      </c>
      <c r="C93" s="81">
        <v>21402052</v>
      </c>
      <c r="D93" s="81">
        <v>35570792</v>
      </c>
      <c r="E93">
        <v>135</v>
      </c>
      <c r="F93" s="10">
        <f t="shared" si="19"/>
        <v>146759.44444444444</v>
      </c>
      <c r="G93" s="10">
        <f t="shared" si="20"/>
        <v>158533.71851851852</v>
      </c>
      <c r="H93" s="10">
        <f t="shared" si="21"/>
        <v>263487.34814814816</v>
      </c>
      <c r="I93" t="s">
        <v>543</v>
      </c>
      <c r="J93" t="s">
        <v>2354</v>
      </c>
      <c r="K93" t="s">
        <v>143</v>
      </c>
      <c r="L93">
        <v>148</v>
      </c>
      <c r="M93">
        <v>82</v>
      </c>
      <c r="N93">
        <v>569</v>
      </c>
      <c r="O93">
        <v>569</v>
      </c>
      <c r="P93" t="s">
        <v>544</v>
      </c>
      <c r="Q93" t="s">
        <v>64</v>
      </c>
      <c r="R93" t="s">
        <v>65</v>
      </c>
      <c r="S93" t="s">
        <v>66</v>
      </c>
      <c r="U93">
        <v>135</v>
      </c>
      <c r="V93">
        <v>135</v>
      </c>
      <c r="W93">
        <v>667.5</v>
      </c>
      <c r="X93">
        <v>4.9400000000000004</v>
      </c>
      <c r="Z93">
        <v>337</v>
      </c>
      <c r="AA93">
        <v>337</v>
      </c>
      <c r="AB93">
        <v>50</v>
      </c>
      <c r="AC93">
        <v>0.37</v>
      </c>
      <c r="AD93">
        <v>1</v>
      </c>
      <c r="AE93">
        <v>0</v>
      </c>
      <c r="AF93">
        <v>1</v>
      </c>
      <c r="AG93">
        <v>16</v>
      </c>
      <c r="AH93" s="2">
        <v>23957</v>
      </c>
      <c r="AI93">
        <v>0.55000000000000004</v>
      </c>
      <c r="AJ93" s="2">
        <v>23957</v>
      </c>
      <c r="AK93">
        <v>0.55000000000000004</v>
      </c>
      <c r="AL93" s="2">
        <v>8884</v>
      </c>
      <c r="AM93" s="2">
        <v>1289500</v>
      </c>
      <c r="AN93" s="3">
        <v>0.37080000000000002</v>
      </c>
      <c r="AO93">
        <v>613</v>
      </c>
      <c r="AP93" s="4">
        <v>3783000</v>
      </c>
      <c r="AQ93" s="4">
        <v>5667</v>
      </c>
      <c r="AR93" s="4">
        <v>600</v>
      </c>
      <c r="AS93" t="s">
        <v>545</v>
      </c>
      <c r="AT93" t="s">
        <v>546</v>
      </c>
      <c r="AU93" t="s">
        <v>105</v>
      </c>
      <c r="AW93" t="s">
        <v>95</v>
      </c>
      <c r="AX93" t="str">
        <f t="shared" si="22"/>
        <v>Manhattan</v>
      </c>
      <c r="AY93">
        <v>7</v>
      </c>
      <c r="AZ93">
        <v>10</v>
      </c>
      <c r="BA93" t="s">
        <v>2532</v>
      </c>
      <c r="BB93">
        <v>30</v>
      </c>
      <c r="BC93" t="s">
        <v>2558</v>
      </c>
      <c r="BD93">
        <v>69</v>
      </c>
      <c r="BE93" t="s">
        <v>2600</v>
      </c>
      <c r="BF93" s="95">
        <v>7</v>
      </c>
      <c r="BG93" s="1">
        <v>23923</v>
      </c>
      <c r="BH93" t="s">
        <v>547</v>
      </c>
      <c r="BL93" s="63">
        <v>216</v>
      </c>
      <c r="BM93" t="s">
        <v>2238</v>
      </c>
      <c r="BN93" s="68">
        <v>9410636</v>
      </c>
      <c r="BO93" s="68">
        <v>8160350</v>
      </c>
      <c r="BP93" s="68">
        <v>3138250</v>
      </c>
      <c r="BQ93" s="68">
        <v>692817</v>
      </c>
      <c r="BR93">
        <f t="shared" si="23"/>
        <v>2.4962962962962965</v>
      </c>
      <c r="BS93" s="4">
        <v>21402052</v>
      </c>
      <c r="BT93" s="22">
        <f t="shared" si="24"/>
        <v>1</v>
      </c>
      <c r="BU93" s="68"/>
      <c r="BV93" s="68"/>
      <c r="BW93" s="68"/>
      <c r="BX93" s="68"/>
      <c r="BZ93" s="85">
        <f t="shared" si="36"/>
        <v>0.43970718321775876</v>
      </c>
      <c r="CA93" s="85">
        <f t="shared" si="25"/>
        <v>0.38128820544871117</v>
      </c>
      <c r="CB93" s="85">
        <f t="shared" si="26"/>
        <v>0.14663313592547106</v>
      </c>
      <c r="CC93" s="85">
        <f t="shared" si="27"/>
        <v>3.2371522132550658E-2</v>
      </c>
      <c r="CD93" s="85">
        <f t="shared" si="28"/>
        <v>1.0000000467244916</v>
      </c>
      <c r="CE93" t="s">
        <v>2640</v>
      </c>
      <c r="CF93" s="68">
        <v>9410636</v>
      </c>
      <c r="CG93" s="68">
        <v>8160350</v>
      </c>
      <c r="CH93" s="68">
        <v>3138250</v>
      </c>
      <c r="CI93" s="68">
        <v>692817</v>
      </c>
      <c r="CN93" s="22">
        <f t="shared" si="29"/>
        <v>69708.414814814809</v>
      </c>
      <c r="CO93" s="22">
        <f t="shared" si="30"/>
        <v>60447.037037037036</v>
      </c>
      <c r="CP93" s="22">
        <f t="shared" si="31"/>
        <v>23246.296296296296</v>
      </c>
      <c r="CQ93" s="22">
        <f t="shared" si="37"/>
        <v>5131.9777777777781</v>
      </c>
      <c r="CR93" s="85">
        <f t="shared" si="32"/>
        <v>0.4397071832177587</v>
      </c>
      <c r="CS93" s="85">
        <f t="shared" si="33"/>
        <v>0.38128820544871117</v>
      </c>
      <c r="CT93" s="85">
        <f t="shared" si="34"/>
        <v>0.14663313592547106</v>
      </c>
      <c r="CU93" s="85">
        <f t="shared" si="35"/>
        <v>3.2371522132550658E-2</v>
      </c>
    </row>
    <row r="94" spans="1:99" x14ac:dyDescent="0.35">
      <c r="A94" t="s">
        <v>548</v>
      </c>
      <c r="B94" s="81">
        <v>151413867</v>
      </c>
      <c r="C94" s="81">
        <v>208658346</v>
      </c>
      <c r="D94" s="81">
        <v>302687173</v>
      </c>
      <c r="E94" s="2">
        <v>1305</v>
      </c>
      <c r="F94" s="10">
        <f t="shared" si="19"/>
        <v>116025.95172413794</v>
      </c>
      <c r="G94" s="10">
        <f t="shared" si="20"/>
        <v>159891.45287356322</v>
      </c>
      <c r="H94" s="10">
        <f t="shared" si="21"/>
        <v>231944.1938697318</v>
      </c>
      <c r="I94" t="s">
        <v>548</v>
      </c>
      <c r="J94" t="s">
        <v>2355</v>
      </c>
      <c r="K94" t="s">
        <v>143</v>
      </c>
      <c r="L94">
        <v>82</v>
      </c>
      <c r="M94">
        <v>82</v>
      </c>
      <c r="N94">
        <v>569</v>
      </c>
      <c r="O94">
        <v>569</v>
      </c>
      <c r="P94" t="s">
        <v>544</v>
      </c>
      <c r="Q94" t="s">
        <v>64</v>
      </c>
      <c r="R94" t="s">
        <v>65</v>
      </c>
      <c r="S94" t="s">
        <v>66</v>
      </c>
      <c r="U94" s="2">
        <v>1302</v>
      </c>
      <c r="V94" s="2">
        <v>1305</v>
      </c>
      <c r="W94" s="6">
        <v>5806</v>
      </c>
      <c r="X94">
        <v>4.46</v>
      </c>
      <c r="Z94" s="2">
        <v>2651</v>
      </c>
      <c r="AA94" s="2">
        <v>2651</v>
      </c>
      <c r="AB94">
        <v>543</v>
      </c>
      <c r="AC94">
        <v>0.42</v>
      </c>
      <c r="AD94">
        <v>11</v>
      </c>
      <c r="AE94">
        <v>0</v>
      </c>
      <c r="AF94">
        <v>11</v>
      </c>
      <c r="AG94" t="s">
        <v>549</v>
      </c>
      <c r="AH94" s="2">
        <v>533018</v>
      </c>
      <c r="AI94">
        <v>12.24</v>
      </c>
      <c r="AJ94" s="2">
        <v>533018</v>
      </c>
      <c r="AK94">
        <v>12.24</v>
      </c>
      <c r="AL94" s="2">
        <v>94508</v>
      </c>
      <c r="AM94" s="2">
        <v>10999163</v>
      </c>
      <c r="AN94" s="3">
        <v>0.17730000000000001</v>
      </c>
      <c r="AO94">
        <v>217</v>
      </c>
      <c r="AP94" s="4">
        <v>22701754</v>
      </c>
      <c r="AQ94" s="4">
        <v>3933</v>
      </c>
      <c r="AR94" s="4">
        <v>549</v>
      </c>
      <c r="AS94" t="s">
        <v>550</v>
      </c>
      <c r="AT94" t="s">
        <v>289</v>
      </c>
      <c r="AU94" t="s">
        <v>146</v>
      </c>
      <c r="AV94" t="s">
        <v>107</v>
      </c>
      <c r="AW94" t="s">
        <v>95</v>
      </c>
      <c r="AX94" t="str">
        <f t="shared" si="22"/>
        <v>Manhattan</v>
      </c>
      <c r="AY94">
        <v>7</v>
      </c>
      <c r="AZ94">
        <v>13</v>
      </c>
      <c r="BA94" t="s">
        <v>2535</v>
      </c>
      <c r="BB94">
        <v>30</v>
      </c>
      <c r="BC94" t="s">
        <v>2558</v>
      </c>
      <c r="BD94">
        <v>69</v>
      </c>
      <c r="BE94" t="s">
        <v>2600</v>
      </c>
      <c r="BF94" s="95">
        <v>7</v>
      </c>
      <c r="BG94" s="1">
        <v>21453</v>
      </c>
      <c r="BH94" t="s">
        <v>547</v>
      </c>
      <c r="BL94" s="63">
        <v>210</v>
      </c>
      <c r="BM94" t="s">
        <v>2238</v>
      </c>
      <c r="BN94" s="68">
        <v>89062179</v>
      </c>
      <c r="BO94" s="68">
        <v>65742569</v>
      </c>
      <c r="BP94" s="68">
        <v>44173988</v>
      </c>
      <c r="BQ94" s="68">
        <v>9679611</v>
      </c>
      <c r="BR94">
        <f t="shared" si="23"/>
        <v>2.0314176245210729</v>
      </c>
      <c r="BS94" s="4">
        <v>208658346</v>
      </c>
      <c r="BT94" s="22">
        <f t="shared" si="24"/>
        <v>1</v>
      </c>
      <c r="BU94" s="68"/>
      <c r="BV94" s="68"/>
      <c r="BW94" s="68"/>
      <c r="BX94" s="68"/>
      <c r="BZ94" s="85">
        <f t="shared" si="36"/>
        <v>0.42683257443246481</v>
      </c>
      <c r="CA94" s="85">
        <f t="shared" si="25"/>
        <v>0.31507279847794828</v>
      </c>
      <c r="CB94" s="85">
        <f t="shared" si="26"/>
        <v>0.21170486993125115</v>
      </c>
      <c r="CC94" s="85">
        <f t="shared" si="27"/>
        <v>4.6389761950859136E-2</v>
      </c>
      <c r="CD94" s="85">
        <f t="shared" si="28"/>
        <v>1.0000000047925233</v>
      </c>
      <c r="CE94" t="s">
        <v>2640</v>
      </c>
      <c r="CF94" s="68">
        <v>89062179</v>
      </c>
      <c r="CG94" s="68">
        <v>65742569</v>
      </c>
      <c r="CH94" s="68">
        <v>44173988</v>
      </c>
      <c r="CI94" s="68">
        <v>9679611</v>
      </c>
      <c r="CN94" s="22">
        <f t="shared" si="29"/>
        <v>68246.880459770109</v>
      </c>
      <c r="CO94" s="22">
        <f t="shared" si="30"/>
        <v>50377.447509578546</v>
      </c>
      <c r="CP94" s="22">
        <f t="shared" si="31"/>
        <v>33849.799233716476</v>
      </c>
      <c r="CQ94" s="22">
        <f t="shared" si="37"/>
        <v>7417.3264367816091</v>
      </c>
      <c r="CR94" s="85">
        <f t="shared" si="32"/>
        <v>0.42683257443246481</v>
      </c>
      <c r="CS94" s="85">
        <f t="shared" si="33"/>
        <v>0.31507279847794828</v>
      </c>
      <c r="CT94" s="85">
        <f t="shared" si="34"/>
        <v>0.21170486993125115</v>
      </c>
      <c r="CU94" s="85">
        <f t="shared" si="35"/>
        <v>4.6389761950859129E-2</v>
      </c>
    </row>
    <row r="95" spans="1:99" x14ac:dyDescent="0.35">
      <c r="A95" t="s">
        <v>551</v>
      </c>
      <c r="B95" s="81">
        <v>94568603</v>
      </c>
      <c r="C95" s="81">
        <v>111123188</v>
      </c>
      <c r="D95" s="81">
        <v>161690455</v>
      </c>
      <c r="E95">
        <v>753</v>
      </c>
      <c r="F95" s="10">
        <f t="shared" si="19"/>
        <v>125589.11420982736</v>
      </c>
      <c r="G95" s="10">
        <f t="shared" si="20"/>
        <v>147573.95484727755</v>
      </c>
      <c r="H95" s="10">
        <f t="shared" si="21"/>
        <v>214728.35989375829</v>
      </c>
      <c r="I95" t="s">
        <v>551</v>
      </c>
      <c r="J95" t="s">
        <v>2492</v>
      </c>
      <c r="K95" t="s">
        <v>143</v>
      </c>
      <c r="L95">
        <v>582</v>
      </c>
      <c r="M95">
        <v>82</v>
      </c>
      <c r="N95">
        <v>569</v>
      </c>
      <c r="O95">
        <v>569</v>
      </c>
      <c r="P95" t="s">
        <v>544</v>
      </c>
      <c r="Q95" t="s">
        <v>64</v>
      </c>
      <c r="R95" t="s">
        <v>65</v>
      </c>
      <c r="S95" t="s">
        <v>66</v>
      </c>
      <c r="U95">
        <v>752</v>
      </c>
      <c r="V95">
        <v>753</v>
      </c>
      <c r="W95" s="6">
        <v>3463</v>
      </c>
      <c r="X95">
        <v>4.6100000000000003</v>
      </c>
      <c r="Z95" s="2">
        <v>1589</v>
      </c>
      <c r="AA95" s="2">
        <v>1589</v>
      </c>
      <c r="AB95">
        <v>307</v>
      </c>
      <c r="AC95">
        <v>0.41</v>
      </c>
      <c r="AD95">
        <v>6</v>
      </c>
      <c r="AE95">
        <v>0</v>
      </c>
      <c r="AF95">
        <v>6</v>
      </c>
      <c r="AG95" t="s">
        <v>552</v>
      </c>
      <c r="AH95" s="2">
        <v>414973</v>
      </c>
      <c r="AI95">
        <v>9.5299999999999994</v>
      </c>
      <c r="AJ95" s="2">
        <v>330232</v>
      </c>
      <c r="AK95">
        <v>7.58</v>
      </c>
      <c r="AL95" s="2">
        <v>44044</v>
      </c>
      <c r="AM95" s="2">
        <v>6568578</v>
      </c>
      <c r="AN95" s="3">
        <v>0.1061</v>
      </c>
      <c r="AO95">
        <v>167</v>
      </c>
      <c r="AP95" s="4">
        <v>14739246</v>
      </c>
      <c r="AQ95" s="4">
        <v>4277</v>
      </c>
      <c r="AR95" s="4">
        <v>589</v>
      </c>
      <c r="AS95" t="s">
        <v>550</v>
      </c>
      <c r="AT95" t="s">
        <v>107</v>
      </c>
      <c r="AU95" t="s">
        <v>146</v>
      </c>
      <c r="AV95" t="s">
        <v>105</v>
      </c>
      <c r="AW95" t="s">
        <v>95</v>
      </c>
      <c r="AX95" t="str">
        <f t="shared" si="22"/>
        <v>Manhattan</v>
      </c>
      <c r="AY95">
        <v>7</v>
      </c>
      <c r="AZ95">
        <v>13</v>
      </c>
      <c r="BA95" t="s">
        <v>2535</v>
      </c>
      <c r="BB95">
        <v>30</v>
      </c>
      <c r="BC95" t="s">
        <v>2558</v>
      </c>
      <c r="BD95">
        <v>69</v>
      </c>
      <c r="BE95" t="s">
        <v>2600</v>
      </c>
      <c r="BF95" s="95">
        <v>7</v>
      </c>
      <c r="BG95" s="1">
        <v>21453</v>
      </c>
      <c r="BH95" t="s">
        <v>547</v>
      </c>
      <c r="BL95" s="63">
        <v>249</v>
      </c>
      <c r="BM95" t="s">
        <v>2238</v>
      </c>
      <c r="BN95" s="68">
        <v>50225304</v>
      </c>
      <c r="BO95" s="68">
        <v>43897687</v>
      </c>
      <c r="BP95" s="68">
        <v>5379746</v>
      </c>
      <c r="BQ95" s="68">
        <v>11620450</v>
      </c>
      <c r="BR95">
        <f t="shared" si="23"/>
        <v>2.1102257636122177</v>
      </c>
      <c r="BS95" s="4">
        <v>111123188</v>
      </c>
      <c r="BT95" s="22">
        <f t="shared" si="24"/>
        <v>-1</v>
      </c>
      <c r="BU95" s="68"/>
      <c r="BV95" s="68"/>
      <c r="BW95" s="68"/>
      <c r="BX95" s="68"/>
      <c r="BZ95" s="85">
        <f t="shared" si="36"/>
        <v>0.4519786095409718</v>
      </c>
      <c r="CA95" s="85">
        <f t="shared" si="25"/>
        <v>0.39503624572038015</v>
      </c>
      <c r="CB95" s="85">
        <f t="shared" si="26"/>
        <v>4.8412451953772244E-2</v>
      </c>
      <c r="CC95" s="85">
        <f t="shared" si="27"/>
        <v>0.10457268378585395</v>
      </c>
      <c r="CD95" s="85">
        <f t="shared" si="28"/>
        <v>0.99999999100097803</v>
      </c>
      <c r="CE95" t="s">
        <v>2640</v>
      </c>
      <c r="CF95" s="68">
        <v>50225304</v>
      </c>
      <c r="CG95" s="68">
        <v>43897687</v>
      </c>
      <c r="CH95" s="68">
        <v>5379746</v>
      </c>
      <c r="CI95" s="68">
        <v>11620450</v>
      </c>
      <c r="CN95" s="22">
        <f t="shared" si="29"/>
        <v>66700.270916334659</v>
      </c>
      <c r="CO95" s="22">
        <f t="shared" si="30"/>
        <v>58297.061088977425</v>
      </c>
      <c r="CP95" s="22">
        <f t="shared" si="31"/>
        <v>7144.4169986719789</v>
      </c>
      <c r="CQ95" s="22">
        <f t="shared" si="37"/>
        <v>15432.204515272244</v>
      </c>
      <c r="CR95" s="85">
        <f t="shared" si="32"/>
        <v>0.4519786095409718</v>
      </c>
      <c r="CS95" s="85">
        <f t="shared" si="33"/>
        <v>0.39503624572038021</v>
      </c>
      <c r="CT95" s="85">
        <f t="shared" si="34"/>
        <v>4.8412451953772244E-2</v>
      </c>
      <c r="CU95" s="85">
        <f t="shared" si="35"/>
        <v>0.10457268378585395</v>
      </c>
    </row>
    <row r="96" spans="1:99" x14ac:dyDescent="0.35">
      <c r="A96" t="s">
        <v>553</v>
      </c>
      <c r="B96" s="81">
        <v>149366020</v>
      </c>
      <c r="C96" s="81">
        <v>165448036</v>
      </c>
      <c r="D96" s="81">
        <v>248287841</v>
      </c>
      <c r="E96" s="2">
        <v>1217</v>
      </c>
      <c r="F96" s="10">
        <f t="shared" si="19"/>
        <v>122732.96631059983</v>
      </c>
      <c r="G96" s="10">
        <f t="shared" si="20"/>
        <v>135947.44124897287</v>
      </c>
      <c r="H96" s="10">
        <f t="shared" si="21"/>
        <v>204016.30320460149</v>
      </c>
      <c r="I96" t="s">
        <v>553</v>
      </c>
      <c r="J96" t="s">
        <v>2712</v>
      </c>
      <c r="K96" t="s">
        <v>554</v>
      </c>
      <c r="L96">
        <v>111</v>
      </c>
      <c r="M96">
        <v>111</v>
      </c>
      <c r="N96">
        <v>434</v>
      </c>
      <c r="O96">
        <v>434</v>
      </c>
      <c r="P96" t="s">
        <v>555</v>
      </c>
      <c r="Q96" t="s">
        <v>176</v>
      </c>
      <c r="R96" t="s">
        <v>65</v>
      </c>
      <c r="S96" t="s">
        <v>66</v>
      </c>
      <c r="T96">
        <v>278</v>
      </c>
      <c r="U96" s="2">
        <v>1211</v>
      </c>
      <c r="V96" s="2">
        <v>1217</v>
      </c>
      <c r="W96" s="6">
        <v>5344.5</v>
      </c>
      <c r="X96">
        <v>4.41</v>
      </c>
      <c r="Y96">
        <v>631</v>
      </c>
      <c r="Z96" s="2">
        <v>2169</v>
      </c>
      <c r="AA96" s="2">
        <v>2800</v>
      </c>
      <c r="AB96">
        <v>474</v>
      </c>
      <c r="AC96">
        <v>0.4</v>
      </c>
      <c r="AD96">
        <v>5</v>
      </c>
      <c r="AE96">
        <v>0</v>
      </c>
      <c r="AF96">
        <v>5</v>
      </c>
      <c r="AG96">
        <v>21</v>
      </c>
      <c r="AH96" s="2">
        <v>312188</v>
      </c>
      <c r="AI96">
        <v>7.17</v>
      </c>
      <c r="AJ96" s="2">
        <v>292159</v>
      </c>
      <c r="AK96">
        <v>6.71</v>
      </c>
      <c r="AL96" s="2">
        <v>74433</v>
      </c>
      <c r="AM96" s="2">
        <v>9889060</v>
      </c>
      <c r="AN96" s="3">
        <v>0.2384</v>
      </c>
      <c r="AO96">
        <v>391</v>
      </c>
      <c r="AP96" s="4">
        <v>25146000</v>
      </c>
      <c r="AQ96" s="4">
        <v>4687</v>
      </c>
      <c r="AR96" s="4">
        <v>482</v>
      </c>
      <c r="AS96" t="s">
        <v>556</v>
      </c>
      <c r="AT96" t="s">
        <v>557</v>
      </c>
      <c r="AU96" t="s">
        <v>558</v>
      </c>
      <c r="AV96" t="s">
        <v>559</v>
      </c>
      <c r="AW96" t="s">
        <v>95</v>
      </c>
      <c r="AX96" t="str">
        <f t="shared" si="22"/>
        <v>Manhattan</v>
      </c>
      <c r="AY96">
        <v>10</v>
      </c>
      <c r="AZ96">
        <v>13</v>
      </c>
      <c r="BA96" t="s">
        <v>2535</v>
      </c>
      <c r="BB96">
        <v>30</v>
      </c>
      <c r="BC96" t="s">
        <v>2558</v>
      </c>
      <c r="BD96">
        <v>70</v>
      </c>
      <c r="BE96" t="s">
        <v>2601</v>
      </c>
      <c r="BF96" s="95">
        <v>9</v>
      </c>
      <c r="BG96" s="1">
        <v>24015</v>
      </c>
      <c r="BL96" s="63">
        <v>275</v>
      </c>
      <c r="BM96" t="s">
        <v>2240</v>
      </c>
      <c r="BN96" s="68">
        <v>90867614</v>
      </c>
      <c r="BO96" s="68">
        <v>60692710</v>
      </c>
      <c r="BP96" s="68">
        <v>5543652</v>
      </c>
      <c r="BQ96" s="68">
        <v>8344061</v>
      </c>
      <c r="BR96">
        <f t="shared" si="23"/>
        <v>2.3007395234182417</v>
      </c>
      <c r="BS96" s="4">
        <v>165448036</v>
      </c>
      <c r="BT96" s="22">
        <f t="shared" si="24"/>
        <v>1</v>
      </c>
      <c r="BU96" s="68"/>
      <c r="BV96" s="68"/>
      <c r="BW96" s="68"/>
      <c r="BX96" s="68"/>
      <c r="BZ96" s="85">
        <f t="shared" si="36"/>
        <v>0.54922147277710809</v>
      </c>
      <c r="CA96" s="85">
        <f t="shared" si="25"/>
        <v>0.36683850390342498</v>
      </c>
      <c r="CB96" s="85">
        <f t="shared" si="26"/>
        <v>3.3506907268454976E-2</v>
      </c>
      <c r="CC96" s="85">
        <f t="shared" si="27"/>
        <v>5.0433122095205771E-2</v>
      </c>
      <c r="CD96" s="85">
        <f t="shared" si="28"/>
        <v>1.0000000060441938</v>
      </c>
      <c r="CE96" t="s">
        <v>2640</v>
      </c>
      <c r="CF96" s="68">
        <v>90867614</v>
      </c>
      <c r="CG96" s="68">
        <v>60692710</v>
      </c>
      <c r="CH96" s="68">
        <v>5543652</v>
      </c>
      <c r="CI96" s="68">
        <v>8344061</v>
      </c>
      <c r="CN96" s="22">
        <f t="shared" si="29"/>
        <v>74665.25390304027</v>
      </c>
      <c r="CO96" s="22">
        <f t="shared" si="30"/>
        <v>49870.755957271984</v>
      </c>
      <c r="CP96" s="22">
        <f t="shared" si="31"/>
        <v>4555.1783073130646</v>
      </c>
      <c r="CQ96" s="22">
        <f t="shared" si="37"/>
        <v>6856.2539030402631</v>
      </c>
      <c r="CR96" s="85">
        <f t="shared" si="32"/>
        <v>0.5492214727771082</v>
      </c>
      <c r="CS96" s="85">
        <f t="shared" si="33"/>
        <v>0.36683850390342504</v>
      </c>
      <c r="CT96" s="85">
        <f t="shared" si="34"/>
        <v>3.3506907268454976E-2</v>
      </c>
      <c r="CU96" s="85">
        <f t="shared" si="35"/>
        <v>5.0433122095205778E-2</v>
      </c>
    </row>
    <row r="97" spans="1:99" x14ac:dyDescent="0.35">
      <c r="A97" t="s">
        <v>560</v>
      </c>
      <c r="B97" s="81">
        <v>166035488</v>
      </c>
      <c r="C97" s="81">
        <v>189891591</v>
      </c>
      <c r="D97" s="81">
        <v>250777750</v>
      </c>
      <c r="E97" s="2">
        <v>1167</v>
      </c>
      <c r="F97" s="10">
        <f t="shared" si="19"/>
        <v>142275.4824335904</v>
      </c>
      <c r="G97" s="10">
        <f t="shared" si="20"/>
        <v>162717.73007712082</v>
      </c>
      <c r="H97" s="10">
        <f t="shared" si="21"/>
        <v>214890.95972579264</v>
      </c>
      <c r="I97" t="s">
        <v>560</v>
      </c>
      <c r="J97" t="s">
        <v>2667</v>
      </c>
      <c r="K97" t="s">
        <v>561</v>
      </c>
      <c r="L97">
        <v>41</v>
      </c>
      <c r="M97">
        <v>41</v>
      </c>
      <c r="N97">
        <v>373</v>
      </c>
      <c r="O97">
        <v>373</v>
      </c>
      <c r="P97" t="s">
        <v>562</v>
      </c>
      <c r="Q97" t="s">
        <v>64</v>
      </c>
      <c r="R97" t="s">
        <v>65</v>
      </c>
      <c r="S97" t="s">
        <v>66</v>
      </c>
      <c r="U97" s="2">
        <v>1167</v>
      </c>
      <c r="V97" s="2">
        <v>1167</v>
      </c>
      <c r="W97" s="6">
        <v>5054.5</v>
      </c>
      <c r="X97">
        <v>4.33</v>
      </c>
      <c r="Z97" s="2">
        <v>2270</v>
      </c>
      <c r="AA97" s="2">
        <v>2270</v>
      </c>
      <c r="AB97">
        <v>532</v>
      </c>
      <c r="AC97">
        <v>0.45900000000000002</v>
      </c>
      <c r="AD97">
        <v>7</v>
      </c>
      <c r="AE97">
        <v>1</v>
      </c>
      <c r="AF97">
        <v>8</v>
      </c>
      <c r="AG97">
        <v>14</v>
      </c>
      <c r="AH97" s="2">
        <v>613884</v>
      </c>
      <c r="AI97">
        <v>14.09</v>
      </c>
      <c r="AJ97" s="2">
        <v>570318</v>
      </c>
      <c r="AK97">
        <v>13.09</v>
      </c>
      <c r="AL97" s="2">
        <v>80457</v>
      </c>
      <c r="AM97" s="2">
        <v>9780114</v>
      </c>
      <c r="AN97" s="3">
        <v>0.13109999999999999</v>
      </c>
      <c r="AO97">
        <v>161</v>
      </c>
      <c r="AP97" s="4">
        <v>14202915</v>
      </c>
      <c r="AQ97" s="4">
        <v>2812</v>
      </c>
      <c r="AR97" s="4">
        <v>543</v>
      </c>
      <c r="AS97" t="s">
        <v>563</v>
      </c>
      <c r="AT97" t="s">
        <v>564</v>
      </c>
      <c r="AU97" t="s">
        <v>565</v>
      </c>
      <c r="AV97" t="s">
        <v>446</v>
      </c>
      <c r="AW97" t="s">
        <v>95</v>
      </c>
      <c r="AX97" t="str">
        <f t="shared" si="22"/>
        <v>Manhattan</v>
      </c>
      <c r="AY97">
        <v>12</v>
      </c>
      <c r="AZ97">
        <v>13</v>
      </c>
      <c r="BA97" t="s">
        <v>2535</v>
      </c>
      <c r="BB97">
        <v>31</v>
      </c>
      <c r="BC97" t="s">
        <v>2559</v>
      </c>
      <c r="BD97">
        <v>72</v>
      </c>
      <c r="BE97" t="s">
        <v>2603</v>
      </c>
      <c r="BF97" s="95">
        <v>10</v>
      </c>
      <c r="BG97" s="1">
        <v>18743</v>
      </c>
      <c r="BH97" t="s">
        <v>566</v>
      </c>
      <c r="BL97" s="63">
        <v>201</v>
      </c>
      <c r="BM97" t="s">
        <v>2241</v>
      </c>
      <c r="BN97" s="68">
        <v>83245675</v>
      </c>
      <c r="BO97" s="68">
        <v>64987576</v>
      </c>
      <c r="BP97" s="68">
        <v>29521943</v>
      </c>
      <c r="BQ97" s="68">
        <v>12136397</v>
      </c>
      <c r="BR97">
        <f t="shared" si="23"/>
        <v>1.9451585261353899</v>
      </c>
      <c r="BS97" s="4">
        <v>189891591</v>
      </c>
      <c r="BT97" s="22">
        <f t="shared" si="24"/>
        <v>0</v>
      </c>
      <c r="BU97" s="68"/>
      <c r="BV97" s="68"/>
      <c r="BW97" s="68"/>
      <c r="BX97" s="68"/>
      <c r="BZ97" s="85">
        <f t="shared" si="36"/>
        <v>0.43838526267337452</v>
      </c>
      <c r="CA97" s="85">
        <f t="shared" si="25"/>
        <v>0.34223514405121813</v>
      </c>
      <c r="CB97" s="85">
        <f t="shared" si="26"/>
        <v>0.15546735294876748</v>
      </c>
      <c r="CC97" s="85">
        <f t="shared" si="27"/>
        <v>6.3912240326639849E-2</v>
      </c>
      <c r="CD97" s="85">
        <f t="shared" si="28"/>
        <v>1</v>
      </c>
      <c r="CE97" t="s">
        <v>2640</v>
      </c>
      <c r="CF97" s="68">
        <v>83245675</v>
      </c>
      <c r="CG97" s="68">
        <v>64987576</v>
      </c>
      <c r="CH97" s="68">
        <v>29521943</v>
      </c>
      <c r="CI97" s="68">
        <v>12136397</v>
      </c>
      <c r="CN97" s="22">
        <f t="shared" si="29"/>
        <v>71333.054841473859</v>
      </c>
      <c r="CO97" s="22">
        <f t="shared" si="30"/>
        <v>55687.725792630677</v>
      </c>
      <c r="CP97" s="22">
        <f t="shared" si="31"/>
        <v>25297.294772922021</v>
      </c>
      <c r="CQ97" s="22">
        <f t="shared" si="37"/>
        <v>10399.654670094258</v>
      </c>
      <c r="CR97" s="85">
        <f t="shared" si="32"/>
        <v>0.43838526267337447</v>
      </c>
      <c r="CS97" s="85">
        <f t="shared" si="33"/>
        <v>0.34223514405121813</v>
      </c>
      <c r="CT97" s="85">
        <f t="shared" si="34"/>
        <v>0.15546735294876748</v>
      </c>
      <c r="CU97" s="85">
        <f t="shared" si="35"/>
        <v>6.3912240326639835E-2</v>
      </c>
    </row>
    <row r="98" spans="1:99" x14ac:dyDescent="0.35">
      <c r="A98" t="s">
        <v>567</v>
      </c>
      <c r="B98" s="81">
        <v>13519393</v>
      </c>
      <c r="C98" s="81">
        <v>15702984</v>
      </c>
      <c r="D98" s="81">
        <v>19022865</v>
      </c>
      <c r="E98">
        <v>66</v>
      </c>
      <c r="F98" s="10">
        <f t="shared" si="19"/>
        <v>204839.28787878787</v>
      </c>
      <c r="G98" s="10">
        <f t="shared" si="20"/>
        <v>237924</v>
      </c>
      <c r="H98" s="10">
        <f t="shared" si="21"/>
        <v>288225.22727272729</v>
      </c>
      <c r="I98" t="s">
        <v>567</v>
      </c>
      <c r="J98" t="s">
        <v>2493</v>
      </c>
      <c r="K98" t="s">
        <v>568</v>
      </c>
      <c r="L98">
        <v>224</v>
      </c>
      <c r="M98">
        <v>59</v>
      </c>
      <c r="N98">
        <v>343</v>
      </c>
      <c r="O98">
        <v>236</v>
      </c>
      <c r="P98" t="s">
        <v>569</v>
      </c>
      <c r="Q98" t="s">
        <v>64</v>
      </c>
      <c r="R98" t="s">
        <v>75</v>
      </c>
      <c r="S98" t="s">
        <v>66</v>
      </c>
      <c r="U98">
        <v>65</v>
      </c>
      <c r="V98">
        <v>66</v>
      </c>
      <c r="W98">
        <v>273.5</v>
      </c>
      <c r="X98">
        <v>4.21</v>
      </c>
      <c r="Z98">
        <v>125</v>
      </c>
      <c r="AA98">
        <v>125</v>
      </c>
      <c r="AB98">
        <v>23</v>
      </c>
      <c r="AC98">
        <v>0.35399999999999998</v>
      </c>
      <c r="AD98">
        <v>1</v>
      </c>
      <c r="AE98">
        <v>0</v>
      </c>
      <c r="AF98">
        <v>1</v>
      </c>
      <c r="AG98">
        <v>6</v>
      </c>
      <c r="AH98" s="2">
        <v>28125</v>
      </c>
      <c r="AI98">
        <v>0.65</v>
      </c>
      <c r="AJ98" s="2">
        <v>28125</v>
      </c>
      <c r="AK98">
        <v>0.65</v>
      </c>
      <c r="AL98" s="2">
        <v>9828</v>
      </c>
      <c r="AM98" s="2">
        <v>598000</v>
      </c>
      <c r="AN98" s="3">
        <v>0.34939999999999999</v>
      </c>
      <c r="AO98">
        <v>192</v>
      </c>
      <c r="AP98" s="4">
        <v>1710901</v>
      </c>
      <c r="AQ98" s="4">
        <v>6078</v>
      </c>
      <c r="AR98" s="4">
        <v>472</v>
      </c>
      <c r="AS98" t="s">
        <v>570</v>
      </c>
      <c r="AT98" t="s">
        <v>571</v>
      </c>
      <c r="AU98" t="s">
        <v>87</v>
      </c>
      <c r="AV98" t="s">
        <v>572</v>
      </c>
      <c r="AW98" t="s">
        <v>71</v>
      </c>
      <c r="AX98" t="str">
        <f t="shared" si="22"/>
        <v>Bronx</v>
      </c>
      <c r="AY98">
        <v>3</v>
      </c>
      <c r="AZ98">
        <v>15</v>
      </c>
      <c r="BA98" t="s">
        <v>2537</v>
      </c>
      <c r="BB98">
        <v>32</v>
      </c>
      <c r="BC98" t="s">
        <v>2560</v>
      </c>
      <c r="BD98">
        <v>79</v>
      </c>
      <c r="BE98" t="s">
        <v>2608</v>
      </c>
      <c r="BF98" s="95">
        <v>17</v>
      </c>
      <c r="BG98" s="1">
        <v>26084</v>
      </c>
      <c r="BL98" s="63">
        <v>33</v>
      </c>
      <c r="BM98" t="s">
        <v>2248</v>
      </c>
      <c r="BN98" s="68">
        <v>6370662</v>
      </c>
      <c r="BO98" s="68">
        <v>5175072</v>
      </c>
      <c r="BP98" s="68">
        <v>3677004</v>
      </c>
      <c r="BQ98" s="68">
        <v>480247</v>
      </c>
      <c r="BR98">
        <f t="shared" si="23"/>
        <v>1.893939393939394</v>
      </c>
      <c r="BS98" s="4">
        <v>15702984</v>
      </c>
      <c r="BT98" s="22">
        <f t="shared" si="24"/>
        <v>1</v>
      </c>
      <c r="BU98" s="68"/>
      <c r="BV98" s="68"/>
      <c r="BW98" s="68"/>
      <c r="BX98" s="68"/>
      <c r="BZ98" s="85">
        <f t="shared" si="36"/>
        <v>0.4056975413080724</v>
      </c>
      <c r="CA98" s="85">
        <f t="shared" si="25"/>
        <v>0.32955978303232047</v>
      </c>
      <c r="CB98" s="85">
        <f t="shared" si="26"/>
        <v>0.23415957119997066</v>
      </c>
      <c r="CC98" s="85">
        <f t="shared" si="27"/>
        <v>3.0583168141800308E-2</v>
      </c>
      <c r="CD98" s="85">
        <f t="shared" si="28"/>
        <v>1.0000000636821638</v>
      </c>
      <c r="CE98" t="s">
        <v>2640</v>
      </c>
      <c r="CF98" s="68">
        <v>6370662</v>
      </c>
      <c r="CG98" s="68">
        <v>5175072</v>
      </c>
      <c r="CH98" s="68">
        <v>3677004</v>
      </c>
      <c r="CI98" s="68">
        <v>480247</v>
      </c>
      <c r="CN98" s="22">
        <f t="shared" si="29"/>
        <v>96525.181818181823</v>
      </c>
      <c r="CO98" s="22">
        <f t="shared" si="30"/>
        <v>78410.181818181823</v>
      </c>
      <c r="CP98" s="22">
        <f t="shared" si="31"/>
        <v>55712.181818181816</v>
      </c>
      <c r="CQ98" s="22">
        <f t="shared" si="37"/>
        <v>7276.469696969697</v>
      </c>
      <c r="CR98" s="85">
        <f t="shared" si="32"/>
        <v>0.40569754130807245</v>
      </c>
      <c r="CS98" s="85">
        <f t="shared" si="33"/>
        <v>0.32955978303232053</v>
      </c>
      <c r="CT98" s="85">
        <f t="shared" si="34"/>
        <v>0.23415957119997063</v>
      </c>
      <c r="CU98" s="85">
        <f t="shared" si="35"/>
        <v>3.0583168141800308E-2</v>
      </c>
    </row>
    <row r="99" spans="1:99" x14ac:dyDescent="0.35">
      <c r="A99" t="s">
        <v>573</v>
      </c>
      <c r="B99" s="81">
        <v>25990908</v>
      </c>
      <c r="C99" s="81">
        <v>26288304</v>
      </c>
      <c r="D99" s="81">
        <v>50228058</v>
      </c>
      <c r="E99">
        <v>221</v>
      </c>
      <c r="F99" s="10">
        <f t="shared" si="19"/>
        <v>117605.91855203619</v>
      </c>
      <c r="G99" s="10">
        <f t="shared" si="20"/>
        <v>118951.60180995475</v>
      </c>
      <c r="H99" s="10">
        <f t="shared" si="21"/>
        <v>227276.28054298644</v>
      </c>
      <c r="I99" t="s">
        <v>573</v>
      </c>
      <c r="J99" t="s">
        <v>2494</v>
      </c>
      <c r="K99" t="s">
        <v>574</v>
      </c>
      <c r="L99">
        <v>237</v>
      </c>
      <c r="M99">
        <v>28</v>
      </c>
      <c r="N99">
        <v>360</v>
      </c>
      <c r="O99">
        <v>360</v>
      </c>
      <c r="P99" t="s">
        <v>575</v>
      </c>
      <c r="Q99" t="s">
        <v>64</v>
      </c>
      <c r="R99" t="s">
        <v>75</v>
      </c>
      <c r="S99" t="s">
        <v>66</v>
      </c>
      <c r="U99">
        <v>221</v>
      </c>
      <c r="V99">
        <v>221</v>
      </c>
      <c r="W99">
        <v>913.5</v>
      </c>
      <c r="X99">
        <v>4.13</v>
      </c>
      <c r="Z99">
        <v>382</v>
      </c>
      <c r="AA99">
        <v>382</v>
      </c>
      <c r="AB99">
        <v>144</v>
      </c>
      <c r="AC99">
        <v>0.65200000000000002</v>
      </c>
      <c r="AD99">
        <v>2</v>
      </c>
      <c r="AE99">
        <v>0</v>
      </c>
      <c r="AF99">
        <v>2</v>
      </c>
      <c r="AG99" s="7">
        <v>43783</v>
      </c>
      <c r="AH99" s="2">
        <v>63175</v>
      </c>
      <c r="AI99">
        <v>1.45</v>
      </c>
      <c r="AJ99" s="2">
        <v>63175</v>
      </c>
      <c r="AK99">
        <v>1.45</v>
      </c>
      <c r="AL99" s="2">
        <v>21301</v>
      </c>
      <c r="AM99" s="2">
        <v>1801668</v>
      </c>
      <c r="AN99" s="3">
        <v>0.3372</v>
      </c>
      <c r="AO99">
        <v>263</v>
      </c>
      <c r="AP99" s="4">
        <v>7717944</v>
      </c>
      <c r="AQ99" s="4">
        <v>8330</v>
      </c>
      <c r="AR99" s="4">
        <v>423</v>
      </c>
      <c r="AS99" t="s">
        <v>576</v>
      </c>
      <c r="AT99" t="s">
        <v>577</v>
      </c>
      <c r="AU99" t="s">
        <v>578</v>
      </c>
      <c r="AV99" t="s">
        <v>579</v>
      </c>
      <c r="AW99" t="s">
        <v>71</v>
      </c>
      <c r="AX99" t="str">
        <f t="shared" si="22"/>
        <v>Bronx</v>
      </c>
      <c r="AY99">
        <v>1</v>
      </c>
      <c r="AZ99">
        <v>15</v>
      </c>
      <c r="BA99" t="s">
        <v>2537</v>
      </c>
      <c r="BB99">
        <v>32</v>
      </c>
      <c r="BC99" t="s">
        <v>2560</v>
      </c>
      <c r="BD99">
        <v>84</v>
      </c>
      <c r="BE99" t="s">
        <v>2613</v>
      </c>
      <c r="BF99" s="95">
        <v>17</v>
      </c>
      <c r="BG99" s="1">
        <v>26907</v>
      </c>
      <c r="BI99" t="s">
        <v>186</v>
      </c>
      <c r="BL99" s="63">
        <v>302</v>
      </c>
      <c r="BM99" t="s">
        <v>2248</v>
      </c>
      <c r="BN99" s="68">
        <v>17124020</v>
      </c>
      <c r="BO99" s="68">
        <v>4813305</v>
      </c>
      <c r="BP99" s="68">
        <v>3413158</v>
      </c>
      <c r="BQ99" s="68">
        <v>937821</v>
      </c>
      <c r="BR99">
        <f t="shared" si="23"/>
        <v>1.7285067873303168</v>
      </c>
      <c r="BS99" s="4">
        <v>26288304</v>
      </c>
      <c r="BT99" s="22">
        <f t="shared" si="24"/>
        <v>0</v>
      </c>
      <c r="BU99" s="68"/>
      <c r="BV99" s="68"/>
      <c r="BW99" s="68"/>
      <c r="BX99" s="68"/>
      <c r="BZ99" s="85">
        <f t="shared" si="36"/>
        <v>0.65139310622701263</v>
      </c>
      <c r="CA99" s="85">
        <f t="shared" si="25"/>
        <v>0.1830968251127954</v>
      </c>
      <c r="CB99" s="85">
        <f t="shared" si="26"/>
        <v>0.12983561054376122</v>
      </c>
      <c r="CC99" s="85">
        <f t="shared" si="27"/>
        <v>3.5674458116430788E-2</v>
      </c>
      <c r="CD99" s="85">
        <f t="shared" si="28"/>
        <v>1</v>
      </c>
      <c r="CE99" t="s">
        <v>2640</v>
      </c>
      <c r="CF99" s="68">
        <v>17124020</v>
      </c>
      <c r="CG99" s="68">
        <v>4813305</v>
      </c>
      <c r="CH99" s="68">
        <v>3413158</v>
      </c>
      <c r="CI99" s="68">
        <v>937821</v>
      </c>
      <c r="CN99" s="22">
        <f t="shared" si="29"/>
        <v>77484.25339366516</v>
      </c>
      <c r="CO99" s="22">
        <f t="shared" si="30"/>
        <v>21779.660633484164</v>
      </c>
      <c r="CP99" s="22">
        <f t="shared" si="31"/>
        <v>15444.153846153846</v>
      </c>
      <c r="CQ99" s="22">
        <f t="shared" si="37"/>
        <v>4243.5339366515836</v>
      </c>
      <c r="CR99" s="85">
        <f t="shared" si="32"/>
        <v>0.65139310622701263</v>
      </c>
      <c r="CS99" s="85">
        <f t="shared" si="33"/>
        <v>0.1830968251127954</v>
      </c>
      <c r="CT99" s="85">
        <f t="shared" si="34"/>
        <v>0.12983561054376122</v>
      </c>
      <c r="CU99" s="85">
        <f t="shared" si="35"/>
        <v>3.5674458116430788E-2</v>
      </c>
    </row>
    <row r="100" spans="1:99" x14ac:dyDescent="0.35">
      <c r="A100" t="s">
        <v>580</v>
      </c>
      <c r="B100" s="81">
        <v>11647955</v>
      </c>
      <c r="C100" s="81">
        <v>20605383</v>
      </c>
      <c r="D100" s="81">
        <v>35621641</v>
      </c>
      <c r="E100">
        <v>111</v>
      </c>
      <c r="F100" s="10">
        <f t="shared" si="19"/>
        <v>104936.53153153154</v>
      </c>
      <c r="G100" s="10">
        <f t="shared" si="20"/>
        <v>185634.08108108109</v>
      </c>
      <c r="H100" s="10">
        <f t="shared" si="21"/>
        <v>320915.68468468467</v>
      </c>
      <c r="I100" t="s">
        <v>580</v>
      </c>
      <c r="J100" t="s">
        <v>2495</v>
      </c>
      <c r="K100" t="s">
        <v>364</v>
      </c>
      <c r="L100">
        <v>304</v>
      </c>
      <c r="M100">
        <v>530</v>
      </c>
      <c r="N100">
        <v>552</v>
      </c>
      <c r="O100">
        <v>748</v>
      </c>
      <c r="P100" t="s">
        <v>581</v>
      </c>
      <c r="Q100" t="s">
        <v>64</v>
      </c>
      <c r="R100" t="s">
        <v>75</v>
      </c>
      <c r="S100" t="s">
        <v>66</v>
      </c>
      <c r="U100">
        <v>111</v>
      </c>
      <c r="V100">
        <v>111</v>
      </c>
      <c r="W100">
        <v>588.5</v>
      </c>
      <c r="X100">
        <v>5.3</v>
      </c>
      <c r="Z100">
        <v>362</v>
      </c>
      <c r="AA100">
        <v>362</v>
      </c>
      <c r="AB100">
        <v>21</v>
      </c>
      <c r="AC100">
        <v>0.191</v>
      </c>
      <c r="AD100">
        <v>5</v>
      </c>
      <c r="AE100">
        <v>0</v>
      </c>
      <c r="AF100">
        <v>19</v>
      </c>
      <c r="AG100">
        <v>3</v>
      </c>
      <c r="AH100" s="2">
        <v>137566</v>
      </c>
      <c r="AI100">
        <v>3.16</v>
      </c>
      <c r="AJ100" s="2">
        <v>137566</v>
      </c>
      <c r="AK100">
        <v>3.16</v>
      </c>
      <c r="AL100" s="2">
        <v>41134</v>
      </c>
      <c r="AM100" s="2">
        <v>1286795</v>
      </c>
      <c r="AN100" s="3">
        <v>0.29899999999999999</v>
      </c>
      <c r="AO100">
        <v>115</v>
      </c>
      <c r="AP100" s="4">
        <v>8178643</v>
      </c>
      <c r="AQ100" s="4">
        <v>13874</v>
      </c>
      <c r="AR100" s="4">
        <v>729</v>
      </c>
      <c r="AS100" t="s">
        <v>151</v>
      </c>
      <c r="AT100" t="s">
        <v>582</v>
      </c>
      <c r="AU100" t="s">
        <v>583</v>
      </c>
      <c r="AV100" t="s">
        <v>584</v>
      </c>
      <c r="AW100" t="s">
        <v>71</v>
      </c>
      <c r="AX100" t="str">
        <f t="shared" si="22"/>
        <v>Bronx</v>
      </c>
      <c r="AY100">
        <v>2</v>
      </c>
      <c r="AZ100">
        <v>15</v>
      </c>
      <c r="BA100" t="s">
        <v>2537</v>
      </c>
      <c r="BB100">
        <v>32</v>
      </c>
      <c r="BC100" t="s">
        <v>2560</v>
      </c>
      <c r="BD100">
        <v>85</v>
      </c>
      <c r="BE100" t="s">
        <v>2614</v>
      </c>
      <c r="BF100" s="95">
        <v>17</v>
      </c>
      <c r="BG100" s="1">
        <v>32081</v>
      </c>
      <c r="BJ100" t="s">
        <v>108</v>
      </c>
      <c r="BK100" t="s">
        <v>108</v>
      </c>
      <c r="BL100" s="63">
        <v>133</v>
      </c>
      <c r="BM100" t="s">
        <v>2248</v>
      </c>
      <c r="BN100" s="68">
        <v>6271021</v>
      </c>
      <c r="BO100" s="68">
        <v>11570624</v>
      </c>
      <c r="BP100" s="68">
        <v>962258</v>
      </c>
      <c r="BQ100" s="68">
        <v>1801480</v>
      </c>
      <c r="BR100">
        <f t="shared" si="23"/>
        <v>3.2612612612612613</v>
      </c>
      <c r="BS100" s="4">
        <v>20605383</v>
      </c>
      <c r="BT100" s="22">
        <f t="shared" si="24"/>
        <v>0</v>
      </c>
      <c r="BU100" s="68"/>
      <c r="BV100" s="68"/>
      <c r="BW100" s="68"/>
      <c r="BX100" s="68"/>
      <c r="BZ100" s="85">
        <f t="shared" si="36"/>
        <v>0.30433896812303851</v>
      </c>
      <c r="CA100" s="85">
        <f t="shared" si="25"/>
        <v>0.56153404185692646</v>
      </c>
      <c r="CB100" s="85">
        <f t="shared" si="26"/>
        <v>4.6699350359078497E-2</v>
      </c>
      <c r="CC100" s="85">
        <f t="shared" si="27"/>
        <v>8.7427639660956555E-2</v>
      </c>
      <c r="CD100" s="85">
        <f t="shared" si="28"/>
        <v>1</v>
      </c>
      <c r="CE100" t="s">
        <v>2640</v>
      </c>
      <c r="CF100" s="68">
        <v>6271021</v>
      </c>
      <c r="CG100" s="68">
        <v>11570624</v>
      </c>
      <c r="CH100" s="68">
        <v>962258</v>
      </c>
      <c r="CI100" s="68">
        <v>1801480</v>
      </c>
      <c r="CN100" s="22">
        <f t="shared" si="29"/>
        <v>56495.684684684682</v>
      </c>
      <c r="CO100" s="22">
        <f t="shared" si="30"/>
        <v>104239.85585585586</v>
      </c>
      <c r="CP100" s="22">
        <f t="shared" si="31"/>
        <v>8668.9909909909911</v>
      </c>
      <c r="CQ100" s="22">
        <f t="shared" si="37"/>
        <v>16229.549549549549</v>
      </c>
      <c r="CR100" s="85">
        <f t="shared" si="32"/>
        <v>0.30433896812303851</v>
      </c>
      <c r="CS100" s="85">
        <f t="shared" si="33"/>
        <v>0.56153404185692635</v>
      </c>
      <c r="CT100" s="85">
        <f t="shared" si="34"/>
        <v>4.6699350359078497E-2</v>
      </c>
      <c r="CU100" s="85">
        <f t="shared" si="35"/>
        <v>8.7427639660956541E-2</v>
      </c>
    </row>
    <row r="101" spans="1:99" x14ac:dyDescent="0.35">
      <c r="A101" t="s">
        <v>585</v>
      </c>
      <c r="B101" s="81">
        <v>17975168</v>
      </c>
      <c r="C101" s="81">
        <v>21422016</v>
      </c>
      <c r="D101" s="81">
        <v>40135892</v>
      </c>
      <c r="E101">
        <v>168</v>
      </c>
      <c r="F101" s="10">
        <f t="shared" si="19"/>
        <v>106995.04761904762</v>
      </c>
      <c r="G101" s="10">
        <f t="shared" si="20"/>
        <v>127512</v>
      </c>
      <c r="H101" s="10">
        <f t="shared" si="21"/>
        <v>238904.11904761905</v>
      </c>
      <c r="I101" t="s">
        <v>585</v>
      </c>
      <c r="J101" t="s">
        <v>2496</v>
      </c>
      <c r="K101" t="s">
        <v>364</v>
      </c>
      <c r="L101">
        <v>338</v>
      </c>
      <c r="M101">
        <v>530</v>
      </c>
      <c r="N101">
        <v>778</v>
      </c>
      <c r="O101">
        <v>748</v>
      </c>
      <c r="P101" t="s">
        <v>586</v>
      </c>
      <c r="Q101" t="s">
        <v>64</v>
      </c>
      <c r="R101" t="s">
        <v>75</v>
      </c>
      <c r="S101" t="s">
        <v>66</v>
      </c>
      <c r="U101">
        <v>168</v>
      </c>
      <c r="V101">
        <v>168</v>
      </c>
      <c r="W101">
        <v>758</v>
      </c>
      <c r="X101">
        <v>4.51</v>
      </c>
      <c r="Z101">
        <v>403</v>
      </c>
      <c r="AA101">
        <v>403</v>
      </c>
      <c r="AB101">
        <v>52</v>
      </c>
      <c r="AC101">
        <v>0.313</v>
      </c>
      <c r="AD101">
        <v>7</v>
      </c>
      <c r="AE101">
        <v>0</v>
      </c>
      <c r="AF101">
        <v>28</v>
      </c>
      <c r="AG101">
        <v>3</v>
      </c>
      <c r="AH101" s="2">
        <v>196060</v>
      </c>
      <c r="AI101">
        <v>4.5</v>
      </c>
      <c r="AJ101" s="2">
        <v>196060</v>
      </c>
      <c r="AK101">
        <v>4.5</v>
      </c>
      <c r="AL101" s="2">
        <v>59524</v>
      </c>
      <c r="AM101" s="2">
        <v>1547624</v>
      </c>
      <c r="AN101" s="3">
        <v>0.28460000000000002</v>
      </c>
      <c r="AO101">
        <v>90</v>
      </c>
      <c r="AP101" s="4">
        <v>12629936</v>
      </c>
      <c r="AQ101" s="4">
        <v>16684</v>
      </c>
      <c r="AR101" s="4">
        <v>562</v>
      </c>
      <c r="AS101" t="s">
        <v>587</v>
      </c>
      <c r="AT101" t="s">
        <v>366</v>
      </c>
      <c r="AU101" t="s">
        <v>367</v>
      </c>
      <c r="AV101" t="s">
        <v>588</v>
      </c>
      <c r="AW101" t="s">
        <v>71</v>
      </c>
      <c r="AX101" t="str">
        <f t="shared" si="22"/>
        <v>Bronx</v>
      </c>
      <c r="AY101">
        <v>3</v>
      </c>
      <c r="AZ101">
        <v>15</v>
      </c>
      <c r="BA101" t="s">
        <v>2537</v>
      </c>
      <c r="BB101">
        <v>32</v>
      </c>
      <c r="BC101" t="s">
        <v>2560</v>
      </c>
      <c r="BD101">
        <v>79</v>
      </c>
      <c r="BE101" t="s">
        <v>2608</v>
      </c>
      <c r="BF101" s="95">
        <v>17</v>
      </c>
      <c r="BG101" s="1">
        <v>32081</v>
      </c>
      <c r="BJ101" t="s">
        <v>108</v>
      </c>
      <c r="BK101" t="s">
        <v>108</v>
      </c>
      <c r="BL101" s="63">
        <v>290</v>
      </c>
      <c r="BM101" t="s">
        <v>2248</v>
      </c>
      <c r="BN101" s="68">
        <v>10533669</v>
      </c>
      <c r="BO101" s="68">
        <v>6437422</v>
      </c>
      <c r="BP101" s="68">
        <v>2388784</v>
      </c>
      <c r="BQ101" s="68">
        <v>2062139</v>
      </c>
      <c r="BR101">
        <f t="shared" si="23"/>
        <v>2.3988095238095237</v>
      </c>
      <c r="BS101" s="4">
        <v>21422016</v>
      </c>
      <c r="BT101" s="22">
        <f t="shared" si="24"/>
        <v>-2</v>
      </c>
      <c r="BU101" s="68"/>
      <c r="BV101" s="68"/>
      <c r="BW101" s="68"/>
      <c r="BX101" s="68"/>
      <c r="BZ101" s="85">
        <f t="shared" si="36"/>
        <v>0.49172164748639902</v>
      </c>
      <c r="CA101" s="85">
        <f t="shared" si="25"/>
        <v>0.30050495714315589</v>
      </c>
      <c r="CB101" s="85">
        <f t="shared" si="26"/>
        <v>0.11151070002001678</v>
      </c>
      <c r="CC101" s="85">
        <f t="shared" si="27"/>
        <v>9.6262601988533661E-2</v>
      </c>
      <c r="CD101" s="85">
        <f t="shared" si="28"/>
        <v>0.99999990663810545</v>
      </c>
      <c r="CE101" t="s">
        <v>2640</v>
      </c>
      <c r="CF101" s="68">
        <v>10533669</v>
      </c>
      <c r="CG101" s="68">
        <v>6437422</v>
      </c>
      <c r="CH101" s="68">
        <v>2388784</v>
      </c>
      <c r="CI101" s="68">
        <v>2062139</v>
      </c>
      <c r="CN101" s="22">
        <f t="shared" si="29"/>
        <v>62700.410714285717</v>
      </c>
      <c r="CO101" s="22">
        <f t="shared" si="30"/>
        <v>38317.988095238092</v>
      </c>
      <c r="CP101" s="22">
        <f t="shared" si="31"/>
        <v>14218.952380952382</v>
      </c>
      <c r="CQ101" s="22">
        <f t="shared" si="37"/>
        <v>12274.636904761905</v>
      </c>
      <c r="CR101" s="85">
        <f t="shared" si="32"/>
        <v>0.49172164748639907</v>
      </c>
      <c r="CS101" s="85">
        <f t="shared" si="33"/>
        <v>0.30050495714315589</v>
      </c>
      <c r="CT101" s="85">
        <f t="shared" si="34"/>
        <v>0.1115107000200168</v>
      </c>
      <c r="CU101" s="85">
        <f t="shared" si="35"/>
        <v>9.6262601988533661E-2</v>
      </c>
    </row>
    <row r="102" spans="1:99" x14ac:dyDescent="0.35">
      <c r="A102" t="s">
        <v>589</v>
      </c>
      <c r="B102" s="81">
        <v>37939663</v>
      </c>
      <c r="C102" s="81">
        <v>38408611</v>
      </c>
      <c r="D102" s="81">
        <v>62346442</v>
      </c>
      <c r="E102">
        <v>239</v>
      </c>
      <c r="F102" s="10">
        <f t="shared" si="19"/>
        <v>158743.35983263599</v>
      </c>
      <c r="G102" s="10">
        <f t="shared" si="20"/>
        <v>160705.48535564853</v>
      </c>
      <c r="H102" s="10">
        <f t="shared" si="21"/>
        <v>260863.7740585774</v>
      </c>
      <c r="I102" t="s">
        <v>589</v>
      </c>
      <c r="J102" t="s">
        <v>2497</v>
      </c>
      <c r="K102" t="s">
        <v>590</v>
      </c>
      <c r="L102">
        <v>208</v>
      </c>
      <c r="M102">
        <v>180</v>
      </c>
      <c r="N102">
        <v>323</v>
      </c>
      <c r="O102">
        <v>363</v>
      </c>
      <c r="P102" t="s">
        <v>591</v>
      </c>
      <c r="Q102" t="s">
        <v>64</v>
      </c>
      <c r="R102" t="s">
        <v>65</v>
      </c>
      <c r="S102" t="s">
        <v>66</v>
      </c>
      <c r="U102">
        <v>239</v>
      </c>
      <c r="V102">
        <v>239</v>
      </c>
      <c r="W102" s="6">
        <v>1052.5</v>
      </c>
      <c r="X102">
        <v>4.4000000000000004</v>
      </c>
      <c r="Z102">
        <v>531</v>
      </c>
      <c r="AA102">
        <v>531</v>
      </c>
      <c r="AB102">
        <v>88</v>
      </c>
      <c r="AC102">
        <v>0.373</v>
      </c>
      <c r="AD102">
        <v>1</v>
      </c>
      <c r="AE102">
        <v>1</v>
      </c>
      <c r="AF102">
        <v>3</v>
      </c>
      <c r="AG102">
        <v>10</v>
      </c>
      <c r="AH102" s="2">
        <v>78743</v>
      </c>
      <c r="AI102">
        <v>1.81</v>
      </c>
      <c r="AJ102" s="2">
        <v>78743</v>
      </c>
      <c r="AK102">
        <v>1.81</v>
      </c>
      <c r="AL102" s="2">
        <v>30800</v>
      </c>
      <c r="AM102" s="2">
        <v>2072776</v>
      </c>
      <c r="AN102" s="3">
        <v>0.3911</v>
      </c>
      <c r="AO102">
        <v>293</v>
      </c>
      <c r="AP102" s="4">
        <v>8727000</v>
      </c>
      <c r="AQ102" s="4">
        <v>8221</v>
      </c>
      <c r="AR102" s="4">
        <v>531</v>
      </c>
      <c r="AS102" t="s">
        <v>592</v>
      </c>
      <c r="AT102" t="s">
        <v>593</v>
      </c>
      <c r="AU102" t="s">
        <v>594</v>
      </c>
      <c r="AV102" t="s">
        <v>595</v>
      </c>
      <c r="AW102" t="s">
        <v>71</v>
      </c>
      <c r="AX102" t="str">
        <f t="shared" si="22"/>
        <v>Bronx</v>
      </c>
      <c r="AY102">
        <v>6</v>
      </c>
      <c r="AZ102">
        <v>15</v>
      </c>
      <c r="BA102" t="s">
        <v>2537</v>
      </c>
      <c r="BB102">
        <v>33</v>
      </c>
      <c r="BC102" t="s">
        <v>2561</v>
      </c>
      <c r="BD102">
        <v>86</v>
      </c>
      <c r="BE102" t="s">
        <v>2615</v>
      </c>
      <c r="BF102" s="95">
        <v>15</v>
      </c>
      <c r="BG102" s="1">
        <v>26937</v>
      </c>
      <c r="BL102" s="63">
        <v>206</v>
      </c>
      <c r="BM102" t="s">
        <v>2246</v>
      </c>
      <c r="BN102" s="68">
        <v>15305506</v>
      </c>
      <c r="BO102" s="68">
        <v>17459269</v>
      </c>
      <c r="BP102" s="68">
        <v>2957560</v>
      </c>
      <c r="BQ102" s="68">
        <v>2686277</v>
      </c>
      <c r="BR102">
        <f t="shared" si="23"/>
        <v>2.2217573221757321</v>
      </c>
      <c r="BS102" s="4">
        <v>38408611</v>
      </c>
      <c r="BT102" s="22">
        <f t="shared" si="24"/>
        <v>1</v>
      </c>
      <c r="BU102" s="68"/>
      <c r="BV102" s="68"/>
      <c r="BW102" s="68"/>
      <c r="BX102" s="68"/>
      <c r="BZ102" s="85">
        <f t="shared" si="36"/>
        <v>0.39849152576749003</v>
      </c>
      <c r="CA102" s="85">
        <f t="shared" si="25"/>
        <v>0.45456652936499059</v>
      </c>
      <c r="CB102" s="85">
        <f t="shared" si="26"/>
        <v>7.7002524251658044E-2</v>
      </c>
      <c r="CC102" s="85">
        <f t="shared" si="27"/>
        <v>6.9939446651689649E-2</v>
      </c>
      <c r="CD102" s="85">
        <f t="shared" si="28"/>
        <v>1.0000000260358284</v>
      </c>
      <c r="CE102" t="s">
        <v>2640</v>
      </c>
      <c r="CF102" s="68">
        <v>15305506</v>
      </c>
      <c r="CG102" s="68">
        <v>17459269</v>
      </c>
      <c r="CH102" s="68">
        <v>2957560</v>
      </c>
      <c r="CI102" s="68">
        <v>2686277</v>
      </c>
      <c r="CN102" s="22">
        <f t="shared" si="29"/>
        <v>64039.774058577408</v>
      </c>
      <c r="CO102" s="22">
        <f t="shared" si="30"/>
        <v>73051.334728033471</v>
      </c>
      <c r="CP102" s="22">
        <f t="shared" si="31"/>
        <v>12374.728033472804</v>
      </c>
      <c r="CQ102" s="22">
        <f t="shared" si="37"/>
        <v>11239.652719665271</v>
      </c>
      <c r="CR102" s="85">
        <f t="shared" si="32"/>
        <v>0.39849152576749003</v>
      </c>
      <c r="CS102" s="85">
        <f t="shared" si="33"/>
        <v>0.45456652936499059</v>
      </c>
      <c r="CT102" s="85">
        <f t="shared" si="34"/>
        <v>7.7002524251658044E-2</v>
      </c>
      <c r="CU102" s="85">
        <f t="shared" si="35"/>
        <v>6.9939446651689635E-2</v>
      </c>
    </row>
    <row r="103" spans="1:99" x14ac:dyDescent="0.35">
      <c r="A103" t="s">
        <v>596</v>
      </c>
      <c r="B103" s="81">
        <v>14090185</v>
      </c>
      <c r="C103" s="81">
        <v>17090681</v>
      </c>
      <c r="D103" s="81">
        <v>34725711</v>
      </c>
      <c r="E103">
        <v>66</v>
      </c>
      <c r="F103" s="10">
        <f t="shared" si="19"/>
        <v>213487.65151515152</v>
      </c>
      <c r="G103" s="10">
        <f t="shared" si="20"/>
        <v>258949.71212121213</v>
      </c>
      <c r="H103" s="10">
        <f t="shared" si="21"/>
        <v>526147.13636363635</v>
      </c>
      <c r="I103" t="s">
        <v>596</v>
      </c>
      <c r="J103" t="s">
        <v>2356</v>
      </c>
      <c r="K103" t="s">
        <v>527</v>
      </c>
      <c r="L103">
        <v>263</v>
      </c>
      <c r="M103">
        <v>70</v>
      </c>
      <c r="N103">
        <v>378</v>
      </c>
      <c r="O103">
        <v>378</v>
      </c>
      <c r="P103" t="s">
        <v>597</v>
      </c>
      <c r="Q103" t="s">
        <v>64</v>
      </c>
      <c r="R103" t="s">
        <v>75</v>
      </c>
      <c r="S103" t="s">
        <v>66</v>
      </c>
      <c r="U103">
        <v>66</v>
      </c>
      <c r="V103">
        <v>66</v>
      </c>
      <c r="W103">
        <v>409</v>
      </c>
      <c r="X103">
        <v>6.2</v>
      </c>
      <c r="Z103">
        <v>258</v>
      </c>
      <c r="AA103">
        <v>258</v>
      </c>
      <c r="AB103">
        <v>19</v>
      </c>
      <c r="AC103">
        <v>0.29199999999999998</v>
      </c>
      <c r="AD103">
        <v>33</v>
      </c>
      <c r="AE103">
        <v>0</v>
      </c>
      <c r="AF103">
        <v>33</v>
      </c>
      <c r="AG103">
        <v>3</v>
      </c>
      <c r="AH103" s="2">
        <v>84400</v>
      </c>
      <c r="AI103">
        <v>1.94</v>
      </c>
      <c r="AJ103" s="2">
        <v>84400</v>
      </c>
      <c r="AK103">
        <v>1.94</v>
      </c>
      <c r="AL103" s="2">
        <v>26943</v>
      </c>
      <c r="AM103" s="2">
        <v>719300</v>
      </c>
      <c r="AN103" s="3">
        <v>0.31919999999999998</v>
      </c>
      <c r="AO103">
        <v>133</v>
      </c>
      <c r="AP103" s="4">
        <v>2774644</v>
      </c>
      <c r="AQ103" s="4">
        <v>6784</v>
      </c>
      <c r="AR103" s="4">
        <v>633</v>
      </c>
      <c r="AS103" t="s">
        <v>530</v>
      </c>
      <c r="AT103" t="s">
        <v>598</v>
      </c>
      <c r="AU103" t="s">
        <v>599</v>
      </c>
      <c r="AW103" t="s">
        <v>80</v>
      </c>
      <c r="AX103" t="str">
        <f t="shared" si="22"/>
        <v>Brooklyn</v>
      </c>
      <c r="AY103">
        <v>5</v>
      </c>
      <c r="AZ103">
        <v>8</v>
      </c>
      <c r="BA103" t="s">
        <v>2530</v>
      </c>
      <c r="BB103">
        <v>19</v>
      </c>
      <c r="BC103" t="s">
        <v>2548</v>
      </c>
      <c r="BD103">
        <v>60</v>
      </c>
      <c r="BE103" t="s">
        <v>2593</v>
      </c>
      <c r="BF103" s="95">
        <v>42</v>
      </c>
      <c r="BG103" s="1">
        <v>27850</v>
      </c>
      <c r="BL103" s="63">
        <v>23</v>
      </c>
      <c r="BM103" t="s">
        <v>2267</v>
      </c>
      <c r="BN103" s="68">
        <v>4763658</v>
      </c>
      <c r="BO103" s="68">
        <v>9280345</v>
      </c>
      <c r="BP103" s="68">
        <v>1413596</v>
      </c>
      <c r="BQ103" s="68">
        <v>1633082</v>
      </c>
      <c r="BR103">
        <f t="shared" si="23"/>
        <v>3.9090909090909092</v>
      </c>
      <c r="BS103" s="4">
        <v>17090681</v>
      </c>
      <c r="BT103" s="22">
        <f t="shared" si="24"/>
        <v>0</v>
      </c>
      <c r="BU103" s="68"/>
      <c r="BV103" s="68"/>
      <c r="BW103" s="68"/>
      <c r="BX103" s="68"/>
      <c r="BZ103" s="85">
        <f t="shared" si="36"/>
        <v>0.27872839005069489</v>
      </c>
      <c r="CA103" s="85">
        <f t="shared" si="25"/>
        <v>0.54300615639599148</v>
      </c>
      <c r="CB103" s="85">
        <f t="shared" si="26"/>
        <v>8.2711508101988448E-2</v>
      </c>
      <c r="CC103" s="85">
        <f t="shared" si="27"/>
        <v>9.5553945451325201E-2</v>
      </c>
      <c r="CD103" s="85">
        <f t="shared" si="28"/>
        <v>1</v>
      </c>
      <c r="CE103" t="s">
        <v>2640</v>
      </c>
      <c r="CF103" s="68">
        <v>4763658</v>
      </c>
      <c r="CG103" s="68">
        <v>9280345</v>
      </c>
      <c r="CH103" s="68">
        <v>1413596</v>
      </c>
      <c r="CI103" s="68">
        <v>1633082</v>
      </c>
      <c r="CN103" s="22">
        <f t="shared" si="29"/>
        <v>72176.636363636368</v>
      </c>
      <c r="CO103" s="22">
        <f t="shared" si="30"/>
        <v>140611.28787878787</v>
      </c>
      <c r="CP103" s="22">
        <f t="shared" si="31"/>
        <v>21418.121212121212</v>
      </c>
      <c r="CQ103" s="22">
        <f t="shared" si="37"/>
        <v>24743.666666666668</v>
      </c>
      <c r="CR103" s="85">
        <f t="shared" si="32"/>
        <v>0.27872839005069489</v>
      </c>
      <c r="CS103" s="85">
        <f t="shared" si="33"/>
        <v>0.54300615639599148</v>
      </c>
      <c r="CT103" s="85">
        <f t="shared" si="34"/>
        <v>8.2711508101988448E-2</v>
      </c>
      <c r="CU103" s="85">
        <f t="shared" si="35"/>
        <v>9.5553945451325201E-2</v>
      </c>
    </row>
    <row r="104" spans="1:99" x14ac:dyDescent="0.35">
      <c r="A104" t="s">
        <v>197</v>
      </c>
      <c r="B104" s="81">
        <v>199906376</v>
      </c>
      <c r="C104" s="81">
        <v>234941850</v>
      </c>
      <c r="D104" s="81">
        <v>292336576</v>
      </c>
      <c r="E104" s="2">
        <v>1170</v>
      </c>
      <c r="F104" s="10">
        <f t="shared" si="19"/>
        <v>170860.15042735043</v>
      </c>
      <c r="G104" s="10">
        <f t="shared" si="20"/>
        <v>200805</v>
      </c>
      <c r="H104" s="10">
        <f t="shared" si="21"/>
        <v>249860.32136752136</v>
      </c>
      <c r="I104" t="s">
        <v>197</v>
      </c>
      <c r="J104" t="s">
        <v>2668</v>
      </c>
      <c r="K104" t="s">
        <v>600</v>
      </c>
      <c r="L104">
        <v>9</v>
      </c>
      <c r="M104">
        <v>9</v>
      </c>
      <c r="N104">
        <v>207</v>
      </c>
      <c r="O104">
        <v>207</v>
      </c>
      <c r="P104" t="s">
        <v>601</v>
      </c>
      <c r="Q104" t="s">
        <v>64</v>
      </c>
      <c r="R104" t="s">
        <v>65</v>
      </c>
      <c r="S104" t="s">
        <v>66</v>
      </c>
      <c r="U104" s="2">
        <v>1156</v>
      </c>
      <c r="V104" s="2">
        <v>1170</v>
      </c>
      <c r="W104" s="6">
        <v>4846</v>
      </c>
      <c r="X104">
        <v>4.1900000000000004</v>
      </c>
      <c r="Z104" s="2">
        <v>2284</v>
      </c>
      <c r="AA104" s="2">
        <v>2284</v>
      </c>
      <c r="AB104">
        <v>470</v>
      </c>
      <c r="AC104">
        <v>0.41699999999999998</v>
      </c>
      <c r="AD104">
        <v>10</v>
      </c>
      <c r="AE104">
        <v>1</v>
      </c>
      <c r="AF104">
        <v>30</v>
      </c>
      <c r="AG104" s="1">
        <v>40704</v>
      </c>
      <c r="AH104" s="2">
        <v>512822</v>
      </c>
      <c r="AI104">
        <v>11.77</v>
      </c>
      <c r="AJ104" s="2">
        <v>466607</v>
      </c>
      <c r="AK104">
        <v>10.71</v>
      </c>
      <c r="AL104" s="2">
        <v>112140</v>
      </c>
      <c r="AM104" s="2">
        <v>7963515</v>
      </c>
      <c r="AN104" s="3">
        <v>0.21870000000000001</v>
      </c>
      <c r="AO104">
        <v>194</v>
      </c>
      <c r="AP104" s="4">
        <v>5304700</v>
      </c>
      <c r="AQ104" s="4">
        <v>1086</v>
      </c>
      <c r="AR104" s="4">
        <v>466</v>
      </c>
      <c r="AS104" t="s">
        <v>120</v>
      </c>
      <c r="AT104" t="s">
        <v>230</v>
      </c>
      <c r="AU104" t="s">
        <v>241</v>
      </c>
      <c r="AV104" t="s">
        <v>602</v>
      </c>
      <c r="AW104" t="s">
        <v>95</v>
      </c>
      <c r="AX104" t="str">
        <f t="shared" si="22"/>
        <v>Manhattan</v>
      </c>
      <c r="AY104">
        <v>11</v>
      </c>
      <c r="AZ104">
        <v>13</v>
      </c>
      <c r="BA104" t="s">
        <v>2535</v>
      </c>
      <c r="BB104">
        <v>30</v>
      </c>
      <c r="BC104" t="s">
        <v>2558</v>
      </c>
      <c r="BD104">
        <v>68</v>
      </c>
      <c r="BE104" t="s">
        <v>2599</v>
      </c>
      <c r="BF104" s="95">
        <v>8</v>
      </c>
      <c r="BG104" s="1">
        <v>15116</v>
      </c>
      <c r="BL104" s="63">
        <v>83</v>
      </c>
      <c r="BM104" t="s">
        <v>2239</v>
      </c>
      <c r="BN104" s="68">
        <v>72029843</v>
      </c>
      <c r="BO104" s="68">
        <v>83700792</v>
      </c>
      <c r="BP104" s="68">
        <v>62906719</v>
      </c>
      <c r="BQ104" s="68">
        <v>16304496</v>
      </c>
      <c r="BR104">
        <f t="shared" si="23"/>
        <v>1.9521367521367521</v>
      </c>
      <c r="BS104" s="4">
        <v>234941850</v>
      </c>
      <c r="BT104" s="22">
        <f t="shared" si="24"/>
        <v>0</v>
      </c>
      <c r="BU104" s="68"/>
      <c r="BV104" s="68"/>
      <c r="BW104" s="68"/>
      <c r="BX104" s="68"/>
      <c r="BZ104" s="85">
        <f t="shared" si="36"/>
        <v>0.30658583389889882</v>
      </c>
      <c r="CA104" s="85">
        <f t="shared" si="25"/>
        <v>0.35626173880898615</v>
      </c>
      <c r="CB104" s="85">
        <f t="shared" si="26"/>
        <v>0.26775442093437163</v>
      </c>
      <c r="CC104" s="85">
        <f t="shared" si="27"/>
        <v>6.9398006357743416E-2</v>
      </c>
      <c r="CD104" s="85">
        <f t="shared" si="28"/>
        <v>1</v>
      </c>
      <c r="CE104" t="s">
        <v>2640</v>
      </c>
      <c r="CF104" s="68">
        <v>72029843</v>
      </c>
      <c r="CG104" s="68">
        <v>83700792</v>
      </c>
      <c r="CH104" s="68">
        <v>62906719</v>
      </c>
      <c r="CI104" s="68">
        <v>16304496</v>
      </c>
      <c r="CN104" s="22">
        <f t="shared" si="29"/>
        <v>61563.968376068377</v>
      </c>
      <c r="CO104" s="22">
        <f t="shared" si="30"/>
        <v>71539.13846153846</v>
      </c>
      <c r="CP104" s="22">
        <f t="shared" si="31"/>
        <v>53766.426495726497</v>
      </c>
      <c r="CQ104" s="22">
        <f t="shared" si="37"/>
        <v>13935.466666666667</v>
      </c>
      <c r="CR104" s="85">
        <f t="shared" si="32"/>
        <v>0.30658583389889882</v>
      </c>
      <c r="CS104" s="85">
        <f t="shared" si="33"/>
        <v>0.35626173880898615</v>
      </c>
      <c r="CT104" s="85">
        <f t="shared" si="34"/>
        <v>0.26775442093437163</v>
      </c>
      <c r="CU104" s="85">
        <f t="shared" si="35"/>
        <v>6.9398006357743416E-2</v>
      </c>
    </row>
    <row r="105" spans="1:99" x14ac:dyDescent="0.35">
      <c r="A105" t="s">
        <v>603</v>
      </c>
      <c r="B105" s="81">
        <v>144297761</v>
      </c>
      <c r="C105" s="81">
        <v>159576087</v>
      </c>
      <c r="D105" s="81">
        <v>224840294</v>
      </c>
      <c r="E105">
        <v>877</v>
      </c>
      <c r="F105" s="10">
        <f t="shared" si="19"/>
        <v>164535.64538198404</v>
      </c>
      <c r="G105" s="10">
        <f t="shared" si="20"/>
        <v>181956.76966932724</v>
      </c>
      <c r="H105" s="10">
        <f t="shared" si="21"/>
        <v>256374.33751425313</v>
      </c>
      <c r="I105" t="s">
        <v>603</v>
      </c>
      <c r="J105" t="s">
        <v>2357</v>
      </c>
      <c r="K105" t="s">
        <v>604</v>
      </c>
      <c r="L105">
        <v>34</v>
      </c>
      <c r="M105">
        <v>34</v>
      </c>
      <c r="N105">
        <v>313</v>
      </c>
      <c r="O105">
        <v>313</v>
      </c>
      <c r="P105" t="s">
        <v>605</v>
      </c>
      <c r="Q105" t="s">
        <v>64</v>
      </c>
      <c r="R105" t="s">
        <v>65</v>
      </c>
      <c r="S105" t="s">
        <v>66</v>
      </c>
      <c r="U105">
        <v>877</v>
      </c>
      <c r="V105">
        <v>877</v>
      </c>
      <c r="W105" s="6">
        <v>4249.5</v>
      </c>
      <c r="X105">
        <v>4.8499999999999996</v>
      </c>
      <c r="Z105" s="2">
        <v>2051</v>
      </c>
      <c r="AA105" s="2">
        <v>2051</v>
      </c>
      <c r="AB105">
        <v>323</v>
      </c>
      <c r="AC105">
        <v>0.371</v>
      </c>
      <c r="AD105">
        <v>10</v>
      </c>
      <c r="AE105">
        <v>0</v>
      </c>
      <c r="AF105">
        <v>15</v>
      </c>
      <c r="AG105" s="7">
        <v>43654</v>
      </c>
      <c r="AH105" s="2">
        <v>653856</v>
      </c>
      <c r="AI105">
        <v>15.01</v>
      </c>
      <c r="AJ105" s="2">
        <v>607396</v>
      </c>
      <c r="AK105">
        <v>13.94</v>
      </c>
      <c r="AL105" s="2">
        <v>115918</v>
      </c>
      <c r="AM105" s="2">
        <v>7891470</v>
      </c>
      <c r="AN105" s="3">
        <v>0.17730000000000001</v>
      </c>
      <c r="AO105">
        <v>137</v>
      </c>
      <c r="AP105" s="4">
        <v>9514000</v>
      </c>
      <c r="AQ105" s="4">
        <v>2244</v>
      </c>
      <c r="AR105" s="4">
        <v>551</v>
      </c>
      <c r="AS105" t="s">
        <v>606</v>
      </c>
      <c r="AT105" t="s">
        <v>607</v>
      </c>
      <c r="AU105" t="s">
        <v>608</v>
      </c>
      <c r="AV105" t="s">
        <v>609</v>
      </c>
      <c r="AW105" t="s">
        <v>71</v>
      </c>
      <c r="AX105" t="str">
        <f t="shared" si="22"/>
        <v>Bronx</v>
      </c>
      <c r="AY105">
        <v>11</v>
      </c>
      <c r="AZ105">
        <v>16</v>
      </c>
      <c r="BA105" t="s">
        <v>2538</v>
      </c>
      <c r="BB105">
        <v>36</v>
      </c>
      <c r="BC105" t="s">
        <v>2563</v>
      </c>
      <c r="BD105">
        <v>83</v>
      </c>
      <c r="BE105" t="s">
        <v>2612</v>
      </c>
      <c r="BF105" s="95">
        <v>12</v>
      </c>
      <c r="BG105" s="1">
        <v>18415</v>
      </c>
      <c r="BH105" t="s">
        <v>610</v>
      </c>
      <c r="BL105" s="63">
        <v>146</v>
      </c>
      <c r="BM105" s="23" t="s">
        <v>2243</v>
      </c>
      <c r="BN105" s="68">
        <v>58852750</v>
      </c>
      <c r="BO105" s="68">
        <v>69411689</v>
      </c>
      <c r="BP105" s="68">
        <v>18784048</v>
      </c>
      <c r="BQ105" s="68">
        <v>12527600</v>
      </c>
      <c r="BR105">
        <f t="shared" si="23"/>
        <v>2.3386545039908779</v>
      </c>
      <c r="BS105" s="4">
        <v>159576087</v>
      </c>
      <c r="BT105" s="22">
        <f t="shared" si="24"/>
        <v>0</v>
      </c>
      <c r="BU105" s="68"/>
      <c r="BV105" s="68"/>
      <c r="BW105" s="68"/>
      <c r="BX105" s="68"/>
      <c r="BZ105" s="85">
        <f t="shared" si="36"/>
        <v>0.36880682504766521</v>
      </c>
      <c r="CA105" s="85">
        <f t="shared" si="25"/>
        <v>0.43497550481984182</v>
      </c>
      <c r="CB105" s="85">
        <f t="shared" si="26"/>
        <v>0.11771217325312658</v>
      </c>
      <c r="CC105" s="85">
        <f t="shared" si="27"/>
        <v>7.8505496879366393E-2</v>
      </c>
      <c r="CD105" s="85">
        <f t="shared" si="28"/>
        <v>1</v>
      </c>
      <c r="CE105" t="s">
        <v>2640</v>
      </c>
      <c r="CF105" s="68">
        <v>58852750</v>
      </c>
      <c r="CG105" s="68">
        <v>69411689</v>
      </c>
      <c r="CH105" s="68">
        <v>18784048</v>
      </c>
      <c r="CI105" s="68">
        <v>12527600</v>
      </c>
      <c r="CN105" s="22">
        <f t="shared" si="29"/>
        <v>67106.898517673893</v>
      </c>
      <c r="CO105" s="22">
        <f t="shared" si="30"/>
        <v>79146.737742303303</v>
      </c>
      <c r="CP105" s="22">
        <f t="shared" si="31"/>
        <v>21418.526795895097</v>
      </c>
      <c r="CQ105" s="22">
        <f t="shared" si="37"/>
        <v>14284.60661345496</v>
      </c>
      <c r="CR105" s="85">
        <f t="shared" si="32"/>
        <v>0.36880682504766521</v>
      </c>
      <c r="CS105" s="85">
        <f t="shared" si="33"/>
        <v>0.43497550481984182</v>
      </c>
      <c r="CT105" s="85">
        <f t="shared" si="34"/>
        <v>0.11771217325312658</v>
      </c>
      <c r="CU105" s="85">
        <f t="shared" si="35"/>
        <v>7.8505496879366393E-2</v>
      </c>
    </row>
    <row r="106" spans="1:99" x14ac:dyDescent="0.35">
      <c r="A106" t="s">
        <v>611</v>
      </c>
      <c r="B106" s="81">
        <v>354222077</v>
      </c>
      <c r="C106" s="81">
        <v>444701724</v>
      </c>
      <c r="D106" s="81">
        <v>585182781</v>
      </c>
      <c r="E106" s="2">
        <v>2039</v>
      </c>
      <c r="F106" s="10">
        <f t="shared" si="19"/>
        <v>173723.43158410984</v>
      </c>
      <c r="G106" s="10">
        <f t="shared" si="20"/>
        <v>218097.95193722413</v>
      </c>
      <c r="H106" s="10">
        <f t="shared" si="21"/>
        <v>286994.98822952429</v>
      </c>
      <c r="I106" t="s">
        <v>611</v>
      </c>
      <c r="J106" t="s">
        <v>2713</v>
      </c>
      <c r="K106" t="s">
        <v>612</v>
      </c>
      <c r="L106">
        <v>57</v>
      </c>
      <c r="M106">
        <v>57</v>
      </c>
      <c r="N106">
        <v>214</v>
      </c>
      <c r="O106">
        <v>214</v>
      </c>
      <c r="P106" t="s">
        <v>613</v>
      </c>
      <c r="Q106" t="s">
        <v>64</v>
      </c>
      <c r="R106" t="s">
        <v>65</v>
      </c>
      <c r="S106" t="s">
        <v>66</v>
      </c>
      <c r="U106" s="2">
        <v>2035</v>
      </c>
      <c r="V106" s="2">
        <v>2039</v>
      </c>
      <c r="W106" s="6">
        <v>9675.5</v>
      </c>
      <c r="X106">
        <v>4.75</v>
      </c>
      <c r="Z106" s="2">
        <v>4852</v>
      </c>
      <c r="AA106" s="2">
        <v>4852</v>
      </c>
      <c r="AB106">
        <v>596</v>
      </c>
      <c r="AC106">
        <v>0.29699999999999999</v>
      </c>
      <c r="AD106">
        <v>40</v>
      </c>
      <c r="AE106">
        <v>2</v>
      </c>
      <c r="AF106">
        <v>71</v>
      </c>
      <c r="AG106" s="7">
        <v>43538</v>
      </c>
      <c r="AH106" s="2">
        <v>2129275</v>
      </c>
      <c r="AI106">
        <v>48.88</v>
      </c>
      <c r="AJ106" s="2">
        <v>2023005</v>
      </c>
      <c r="AK106">
        <v>46.44</v>
      </c>
      <c r="AL106" s="2">
        <v>344433</v>
      </c>
      <c r="AM106" s="2">
        <v>17847449</v>
      </c>
      <c r="AN106" s="3">
        <v>0.1618</v>
      </c>
      <c r="AO106">
        <v>99</v>
      </c>
      <c r="AP106" s="4">
        <v>22862156</v>
      </c>
      <c r="AQ106" s="4">
        <v>2359</v>
      </c>
      <c r="AR106" s="4">
        <v>564</v>
      </c>
      <c r="AS106" t="s">
        <v>614</v>
      </c>
      <c r="AT106" t="s">
        <v>615</v>
      </c>
      <c r="AU106" t="s">
        <v>616</v>
      </c>
      <c r="AV106" t="s">
        <v>617</v>
      </c>
      <c r="AW106" t="s">
        <v>71</v>
      </c>
      <c r="AX106" t="str">
        <f t="shared" si="22"/>
        <v>Bronx</v>
      </c>
      <c r="AY106">
        <v>12</v>
      </c>
      <c r="AZ106">
        <v>16</v>
      </c>
      <c r="BA106" t="s">
        <v>2538</v>
      </c>
      <c r="BB106">
        <v>36</v>
      </c>
      <c r="BC106" t="s">
        <v>2563</v>
      </c>
      <c r="BD106">
        <v>83</v>
      </c>
      <c r="BE106" t="s">
        <v>2612</v>
      </c>
      <c r="BF106" s="95">
        <v>12</v>
      </c>
      <c r="BG106" s="1">
        <v>19662</v>
      </c>
      <c r="BL106" s="63">
        <v>56</v>
      </c>
      <c r="BM106" s="23" t="s">
        <v>2243</v>
      </c>
      <c r="BN106" s="68">
        <v>157322256</v>
      </c>
      <c r="BO106" s="68">
        <v>172251166</v>
      </c>
      <c r="BP106" s="68">
        <v>75878474</v>
      </c>
      <c r="BQ106" s="68">
        <v>39249829</v>
      </c>
      <c r="BR106">
        <f t="shared" si="23"/>
        <v>2.3795978420794506</v>
      </c>
      <c r="BS106" s="4">
        <v>444701724</v>
      </c>
      <c r="BT106" s="22">
        <f t="shared" si="24"/>
        <v>1</v>
      </c>
      <c r="BU106" s="68"/>
      <c r="BV106" s="68"/>
      <c r="BW106" s="68"/>
      <c r="BX106" s="68"/>
      <c r="BZ106" s="85">
        <f t="shared" si="36"/>
        <v>0.35377028581072018</v>
      </c>
      <c r="CA106" s="85">
        <f t="shared" si="25"/>
        <v>0.38734089998715632</v>
      </c>
      <c r="CB106" s="85">
        <f t="shared" si="26"/>
        <v>0.17062779365343769</v>
      </c>
      <c r="CC106" s="85">
        <f t="shared" si="27"/>
        <v>8.826102279738407E-2</v>
      </c>
      <c r="CD106" s="85">
        <f t="shared" si="28"/>
        <v>1.0000000022486983</v>
      </c>
      <c r="CE106" t="s">
        <v>2640</v>
      </c>
      <c r="CF106" s="68">
        <v>157322256</v>
      </c>
      <c r="CG106" s="68">
        <v>172251166</v>
      </c>
      <c r="CH106" s="68">
        <v>75878474</v>
      </c>
      <c r="CI106" s="68">
        <v>39249829</v>
      </c>
      <c r="CN106" s="22">
        <f t="shared" si="29"/>
        <v>77156.57479156449</v>
      </c>
      <c r="CO106" s="22">
        <f t="shared" si="30"/>
        <v>84478.256988719964</v>
      </c>
      <c r="CP106" s="22">
        <f t="shared" si="31"/>
        <v>37213.572339382052</v>
      </c>
      <c r="CQ106" s="22">
        <f t="shared" si="37"/>
        <v>19249.548307994115</v>
      </c>
      <c r="CR106" s="85">
        <f t="shared" si="32"/>
        <v>0.35377028581072018</v>
      </c>
      <c r="CS106" s="85">
        <f t="shared" si="33"/>
        <v>0.38734089998715632</v>
      </c>
      <c r="CT106" s="85">
        <f t="shared" si="34"/>
        <v>0.17062779365343769</v>
      </c>
      <c r="CU106" s="85">
        <f t="shared" si="35"/>
        <v>8.826102279738407E-2</v>
      </c>
    </row>
    <row r="107" spans="1:99" x14ac:dyDescent="0.35">
      <c r="A107" t="s">
        <v>618</v>
      </c>
      <c r="B107" s="81">
        <v>63482586</v>
      </c>
      <c r="C107" s="81">
        <v>100857289</v>
      </c>
      <c r="D107" s="81">
        <v>139585988</v>
      </c>
      <c r="E107">
        <v>608</v>
      </c>
      <c r="F107" s="10">
        <f t="shared" si="19"/>
        <v>104412.14802631579</v>
      </c>
      <c r="G107" s="10">
        <f t="shared" si="20"/>
        <v>165883.69901315789</v>
      </c>
      <c r="H107" s="10">
        <f t="shared" si="21"/>
        <v>229582.21710526315</v>
      </c>
      <c r="I107" t="s">
        <v>618</v>
      </c>
      <c r="J107" t="s">
        <v>2669</v>
      </c>
      <c r="K107" t="s">
        <v>443</v>
      </c>
      <c r="L107">
        <v>15</v>
      </c>
      <c r="M107">
        <v>134</v>
      </c>
      <c r="N107">
        <v>367</v>
      </c>
      <c r="O107">
        <v>367</v>
      </c>
      <c r="P107" t="s">
        <v>619</v>
      </c>
      <c r="Q107" t="s">
        <v>64</v>
      </c>
      <c r="R107" t="s">
        <v>65</v>
      </c>
      <c r="S107" t="s">
        <v>66</v>
      </c>
      <c r="U107">
        <v>606</v>
      </c>
      <c r="V107">
        <v>608</v>
      </c>
      <c r="W107" s="6">
        <v>2843</v>
      </c>
      <c r="X107">
        <v>4.6900000000000004</v>
      </c>
      <c r="Z107" s="2">
        <v>1355</v>
      </c>
      <c r="AA107" s="2">
        <v>1355</v>
      </c>
      <c r="AB107">
        <v>223</v>
      </c>
      <c r="AC107">
        <v>0.38300000000000001</v>
      </c>
      <c r="AD107">
        <v>4</v>
      </c>
      <c r="AE107">
        <v>0</v>
      </c>
      <c r="AF107">
        <v>8</v>
      </c>
      <c r="AG107" s="7">
        <v>43781</v>
      </c>
      <c r="AH107" s="2">
        <v>204530</v>
      </c>
      <c r="AI107">
        <v>4.7</v>
      </c>
      <c r="AJ107" s="2">
        <v>204530</v>
      </c>
      <c r="AK107">
        <v>4.7</v>
      </c>
      <c r="AL107" s="2">
        <v>45023</v>
      </c>
      <c r="AM107" s="2">
        <v>4301454</v>
      </c>
      <c r="AN107" s="3">
        <v>0.22009999999999999</v>
      </c>
      <c r="AO107">
        <v>288</v>
      </c>
      <c r="AP107" s="4">
        <v>5042342</v>
      </c>
      <c r="AQ107" s="4">
        <v>1808</v>
      </c>
      <c r="AR107" s="4">
        <v>577</v>
      </c>
      <c r="AS107" t="s">
        <v>439</v>
      </c>
      <c r="AT107" t="s">
        <v>445</v>
      </c>
      <c r="AU107" t="s">
        <v>441</v>
      </c>
      <c r="AV107" t="s">
        <v>446</v>
      </c>
      <c r="AW107" t="s">
        <v>95</v>
      </c>
      <c r="AX107" t="str">
        <f t="shared" si="22"/>
        <v>Manhattan</v>
      </c>
      <c r="AY107">
        <v>4</v>
      </c>
      <c r="AZ107">
        <v>10</v>
      </c>
      <c r="BA107" t="s">
        <v>2532</v>
      </c>
      <c r="BB107" t="s">
        <v>620</v>
      </c>
      <c r="BC107" t="s">
        <v>2568</v>
      </c>
      <c r="BD107">
        <v>75</v>
      </c>
      <c r="BE107" t="s">
        <v>2605</v>
      </c>
      <c r="BF107" s="95">
        <v>3</v>
      </c>
      <c r="BG107" s="1">
        <v>17363</v>
      </c>
      <c r="BH107" t="s">
        <v>566</v>
      </c>
      <c r="BL107" s="63">
        <v>191</v>
      </c>
      <c r="BM107" t="s">
        <v>2235</v>
      </c>
      <c r="BN107" s="68">
        <v>49217682</v>
      </c>
      <c r="BO107" s="68">
        <v>38444473</v>
      </c>
      <c r="BP107" s="68">
        <v>9915638</v>
      </c>
      <c r="BQ107" s="68">
        <v>3279497</v>
      </c>
      <c r="BR107">
        <f t="shared" si="23"/>
        <v>2.2286184210526314</v>
      </c>
      <c r="BS107" s="4">
        <v>100857289</v>
      </c>
      <c r="BT107" s="22">
        <f t="shared" si="24"/>
        <v>1</v>
      </c>
      <c r="BU107" s="68"/>
      <c r="BV107" s="68"/>
      <c r="BW107" s="68"/>
      <c r="BX107" s="68"/>
      <c r="BZ107" s="85">
        <f t="shared" si="36"/>
        <v>0.48799330705785676</v>
      </c>
      <c r="CA107" s="85">
        <f t="shared" si="25"/>
        <v>0.38117694200564917</v>
      </c>
      <c r="CB107" s="85">
        <f t="shared" si="26"/>
        <v>9.8313548760962627E-2</v>
      </c>
      <c r="CC107" s="85">
        <f t="shared" si="27"/>
        <v>3.2516212090531203E-2</v>
      </c>
      <c r="CD107" s="85">
        <f t="shared" si="28"/>
        <v>1.0000000099149997</v>
      </c>
      <c r="CE107" t="s">
        <v>2640</v>
      </c>
      <c r="CF107" s="68">
        <v>49217682</v>
      </c>
      <c r="CG107" s="68">
        <v>38444473</v>
      </c>
      <c r="CH107" s="68">
        <v>9915638</v>
      </c>
      <c r="CI107" s="68">
        <v>3279497</v>
      </c>
      <c r="CN107" s="22">
        <f t="shared" si="29"/>
        <v>80950.134868421053</v>
      </c>
      <c r="CO107" s="22">
        <f t="shared" si="30"/>
        <v>63231.041118421053</v>
      </c>
      <c r="CP107" s="22">
        <f t="shared" si="31"/>
        <v>16308.615131578947</v>
      </c>
      <c r="CQ107" s="22">
        <f t="shared" si="37"/>
        <v>5393.9095394736842</v>
      </c>
      <c r="CR107" s="85">
        <f t="shared" si="32"/>
        <v>0.48799330705785676</v>
      </c>
      <c r="CS107" s="85">
        <f t="shared" si="33"/>
        <v>0.38117694200564922</v>
      </c>
      <c r="CT107" s="85">
        <f t="shared" si="34"/>
        <v>9.8313548760962627E-2</v>
      </c>
      <c r="CU107" s="85">
        <f t="shared" si="35"/>
        <v>3.2516212090531203E-2</v>
      </c>
    </row>
    <row r="108" spans="1:99" x14ac:dyDescent="0.35">
      <c r="A108" t="s">
        <v>621</v>
      </c>
      <c r="B108" s="81">
        <v>216055248</v>
      </c>
      <c r="C108" s="81">
        <v>263719711</v>
      </c>
      <c r="D108" s="81">
        <v>351271852</v>
      </c>
      <c r="E108" s="2">
        <v>1390</v>
      </c>
      <c r="F108" s="10">
        <f t="shared" si="19"/>
        <v>155435.43021582733</v>
      </c>
      <c r="G108" s="10">
        <f t="shared" si="20"/>
        <v>189726.41079136691</v>
      </c>
      <c r="H108" s="10">
        <f t="shared" si="21"/>
        <v>252713.56258992807</v>
      </c>
      <c r="I108" t="s">
        <v>621</v>
      </c>
      <c r="J108" t="s">
        <v>2714</v>
      </c>
      <c r="K108" t="s">
        <v>622</v>
      </c>
      <c r="L108">
        <v>29</v>
      </c>
      <c r="M108">
        <v>29</v>
      </c>
      <c r="N108">
        <v>532</v>
      </c>
      <c r="O108">
        <v>532</v>
      </c>
      <c r="P108" t="s">
        <v>623</v>
      </c>
      <c r="Q108" t="s">
        <v>64</v>
      </c>
      <c r="R108" t="s">
        <v>65</v>
      </c>
      <c r="S108" t="s">
        <v>66</v>
      </c>
      <c r="U108" s="2">
        <v>1389</v>
      </c>
      <c r="V108" s="2">
        <v>1390</v>
      </c>
      <c r="W108" s="6">
        <v>6512.5</v>
      </c>
      <c r="X108">
        <v>4.6900000000000004</v>
      </c>
      <c r="Z108" s="2">
        <v>3185</v>
      </c>
      <c r="AA108" s="2">
        <v>3185</v>
      </c>
      <c r="AB108">
        <v>537</v>
      </c>
      <c r="AC108">
        <v>0.38800000000000001</v>
      </c>
      <c r="AD108">
        <v>10</v>
      </c>
      <c r="AE108">
        <v>0</v>
      </c>
      <c r="AF108">
        <v>10</v>
      </c>
      <c r="AG108">
        <v>14</v>
      </c>
      <c r="AH108" s="2">
        <v>723570</v>
      </c>
      <c r="AI108">
        <v>16.61</v>
      </c>
      <c r="AJ108" s="2">
        <v>723570</v>
      </c>
      <c r="AK108">
        <v>16.61</v>
      </c>
      <c r="AL108" s="2">
        <v>100746</v>
      </c>
      <c r="AM108" s="2">
        <v>11639930</v>
      </c>
      <c r="AN108" s="3">
        <v>0.13919999999999999</v>
      </c>
      <c r="AO108">
        <v>192</v>
      </c>
      <c r="AP108" s="4">
        <v>15187000</v>
      </c>
      <c r="AQ108" s="4">
        <v>2324</v>
      </c>
      <c r="AR108" s="4">
        <v>532</v>
      </c>
      <c r="AS108" t="s">
        <v>624</v>
      </c>
      <c r="AT108" t="s">
        <v>625</v>
      </c>
      <c r="AU108" t="s">
        <v>626</v>
      </c>
      <c r="AV108" t="s">
        <v>627</v>
      </c>
      <c r="AW108" t="s">
        <v>80</v>
      </c>
      <c r="AX108" t="str">
        <f t="shared" si="22"/>
        <v>Brooklyn</v>
      </c>
      <c r="AY108">
        <v>2</v>
      </c>
      <c r="AZ108">
        <v>8</v>
      </c>
      <c r="BA108" t="s">
        <v>2530</v>
      </c>
      <c r="BB108">
        <v>25</v>
      </c>
      <c r="BC108" t="s">
        <v>2553</v>
      </c>
      <c r="BD108">
        <v>57</v>
      </c>
      <c r="BE108" t="s">
        <v>2590</v>
      </c>
      <c r="BF108" s="95">
        <v>35</v>
      </c>
      <c r="BG108" s="1">
        <v>19121</v>
      </c>
      <c r="BH108" t="s">
        <v>172</v>
      </c>
      <c r="BL108" s="63">
        <v>115</v>
      </c>
      <c r="BM108" t="s">
        <v>2261</v>
      </c>
      <c r="BN108" s="68">
        <v>102886101</v>
      </c>
      <c r="BO108" s="68">
        <v>84679986</v>
      </c>
      <c r="BP108" s="68">
        <v>37202609</v>
      </c>
      <c r="BQ108" s="68">
        <v>38951016</v>
      </c>
      <c r="BR108">
        <f t="shared" si="23"/>
        <v>2.2913669064748201</v>
      </c>
      <c r="BS108" s="4">
        <v>263719711</v>
      </c>
      <c r="BT108" s="22">
        <f t="shared" si="24"/>
        <v>1</v>
      </c>
      <c r="BU108" s="68"/>
      <c r="BV108" s="68"/>
      <c r="BW108" s="68"/>
      <c r="BX108" s="68"/>
      <c r="BZ108" s="85">
        <f t="shared" si="36"/>
        <v>0.39013428541183254</v>
      </c>
      <c r="CA108" s="85">
        <f t="shared" si="25"/>
        <v>0.32109843317703318</v>
      </c>
      <c r="CB108" s="85">
        <f t="shared" si="26"/>
        <v>0.14106874627964386</v>
      </c>
      <c r="CC108" s="85">
        <f t="shared" si="27"/>
        <v>0.14769853892339507</v>
      </c>
      <c r="CD108" s="85">
        <f t="shared" si="28"/>
        <v>1.0000000037919046</v>
      </c>
      <c r="CE108" t="s">
        <v>2640</v>
      </c>
      <c r="CF108" s="68">
        <v>102886101</v>
      </c>
      <c r="CG108" s="68">
        <v>84679986</v>
      </c>
      <c r="CH108" s="68">
        <v>37202609</v>
      </c>
      <c r="CI108" s="68">
        <v>38951016</v>
      </c>
      <c r="CN108" s="22">
        <f t="shared" si="29"/>
        <v>74018.777697841724</v>
      </c>
      <c r="CO108" s="22">
        <f t="shared" si="30"/>
        <v>60920.853237410069</v>
      </c>
      <c r="CP108" s="22">
        <f t="shared" si="31"/>
        <v>26764.46690647482</v>
      </c>
      <c r="CQ108" s="22">
        <f t="shared" si="37"/>
        <v>28022.313669064748</v>
      </c>
      <c r="CR108" s="85">
        <f t="shared" si="32"/>
        <v>0.39013428541183254</v>
      </c>
      <c r="CS108" s="85">
        <f t="shared" si="33"/>
        <v>0.32109843317703313</v>
      </c>
      <c r="CT108" s="85">
        <f t="shared" si="34"/>
        <v>0.14106874627964383</v>
      </c>
      <c r="CU108" s="85">
        <f t="shared" si="35"/>
        <v>0.14769853892339507</v>
      </c>
    </row>
    <row r="109" spans="1:99" x14ac:dyDescent="0.35">
      <c r="A109" t="s">
        <v>628</v>
      </c>
      <c r="B109" s="81">
        <v>8171015</v>
      </c>
      <c r="C109" s="81">
        <v>10996003</v>
      </c>
      <c r="D109" s="81">
        <v>19706071</v>
      </c>
      <c r="E109">
        <v>36</v>
      </c>
      <c r="F109" s="10">
        <f t="shared" si="19"/>
        <v>226972.63888888888</v>
      </c>
      <c r="G109" s="10">
        <f t="shared" si="20"/>
        <v>305444.52777777775</v>
      </c>
      <c r="H109" s="10">
        <f t="shared" si="21"/>
        <v>547390.86111111112</v>
      </c>
      <c r="I109" t="s">
        <v>628</v>
      </c>
      <c r="J109" t="s">
        <v>2716</v>
      </c>
      <c r="K109" t="s">
        <v>73</v>
      </c>
      <c r="L109">
        <v>205</v>
      </c>
      <c r="M109">
        <v>167</v>
      </c>
      <c r="N109">
        <v>322</v>
      </c>
      <c r="O109">
        <v>283</v>
      </c>
      <c r="P109" t="s">
        <v>629</v>
      </c>
      <c r="Q109" t="s">
        <v>64</v>
      </c>
      <c r="R109" t="s">
        <v>75</v>
      </c>
      <c r="S109" t="s">
        <v>66</v>
      </c>
      <c r="U109">
        <v>36</v>
      </c>
      <c r="V109">
        <v>36</v>
      </c>
      <c r="W109">
        <v>180</v>
      </c>
      <c r="X109">
        <v>5</v>
      </c>
      <c r="Z109">
        <v>98</v>
      </c>
      <c r="AA109">
        <v>98</v>
      </c>
      <c r="AB109">
        <v>12</v>
      </c>
      <c r="AC109">
        <v>0.33300000000000002</v>
      </c>
      <c r="AD109">
        <v>18</v>
      </c>
      <c r="AE109">
        <v>0</v>
      </c>
      <c r="AF109">
        <v>18</v>
      </c>
      <c r="AG109">
        <v>2</v>
      </c>
      <c r="AH109" s="2">
        <v>33705</v>
      </c>
      <c r="AI109">
        <v>0.77</v>
      </c>
      <c r="AJ109" s="2">
        <v>33705</v>
      </c>
      <c r="AK109">
        <v>0.77</v>
      </c>
      <c r="AL109" s="2">
        <v>20339</v>
      </c>
      <c r="AM109" s="2">
        <v>564300</v>
      </c>
      <c r="AN109" s="3">
        <v>0.60340000000000005</v>
      </c>
      <c r="AO109">
        <v>127</v>
      </c>
      <c r="AP109" s="4">
        <v>633673</v>
      </c>
      <c r="AQ109" s="4">
        <v>3520</v>
      </c>
      <c r="AR109" s="4">
        <v>741</v>
      </c>
      <c r="AS109" t="s">
        <v>630</v>
      </c>
      <c r="AT109" t="s">
        <v>159</v>
      </c>
      <c r="AU109" t="s">
        <v>631</v>
      </c>
      <c r="AV109" t="s">
        <v>632</v>
      </c>
      <c r="AW109" t="s">
        <v>80</v>
      </c>
      <c r="AX109" t="str">
        <f t="shared" si="22"/>
        <v>Brooklyn</v>
      </c>
      <c r="AY109">
        <v>9</v>
      </c>
      <c r="AZ109">
        <v>9</v>
      </c>
      <c r="BA109" t="s">
        <v>2531</v>
      </c>
      <c r="BB109">
        <v>20</v>
      </c>
      <c r="BC109" t="s">
        <v>2549</v>
      </c>
      <c r="BD109">
        <v>43</v>
      </c>
      <c r="BE109" t="s">
        <v>2581</v>
      </c>
      <c r="BF109" s="95" t="s">
        <v>633</v>
      </c>
      <c r="BG109" s="1">
        <v>25476</v>
      </c>
      <c r="BJ109" t="s">
        <v>108</v>
      </c>
      <c r="BL109" s="63">
        <v>11</v>
      </c>
      <c r="BM109" t="s">
        <v>2304</v>
      </c>
      <c r="BN109" s="68">
        <v>2639946</v>
      </c>
      <c r="BO109" s="68">
        <v>2724762</v>
      </c>
      <c r="BP109" s="68">
        <v>5040629</v>
      </c>
      <c r="BQ109" s="68">
        <v>590666</v>
      </c>
      <c r="BR109">
        <f t="shared" si="23"/>
        <v>2.7222222222222223</v>
      </c>
      <c r="BS109" s="4">
        <v>10996003</v>
      </c>
      <c r="BT109" s="22">
        <f t="shared" si="24"/>
        <v>0</v>
      </c>
      <c r="BU109" s="68"/>
      <c r="BV109" s="68"/>
      <c r="BW109" s="68"/>
      <c r="BX109" s="68"/>
      <c r="BZ109" s="85">
        <f t="shared" si="36"/>
        <v>0.24008232809685484</v>
      </c>
      <c r="CA109" s="85">
        <f t="shared" si="25"/>
        <v>0.24779567630165253</v>
      </c>
      <c r="CB109" s="85">
        <f t="shared" si="26"/>
        <v>0.4584055679140866</v>
      </c>
      <c r="CC109" s="85">
        <f t="shared" si="27"/>
        <v>5.3716427687406053E-2</v>
      </c>
      <c r="CD109" s="85">
        <f t="shared" si="28"/>
        <v>1</v>
      </c>
      <c r="CE109" t="s">
        <v>2640</v>
      </c>
      <c r="CF109" s="68">
        <v>2639946</v>
      </c>
      <c r="CG109" s="68">
        <v>2724762</v>
      </c>
      <c r="CH109" s="68">
        <v>5040629</v>
      </c>
      <c r="CI109" s="68">
        <v>590666</v>
      </c>
      <c r="CN109" s="22">
        <f t="shared" si="29"/>
        <v>73331.833333333328</v>
      </c>
      <c r="CO109" s="22">
        <f t="shared" si="30"/>
        <v>75687.833333333328</v>
      </c>
      <c r="CP109" s="22">
        <f t="shared" si="31"/>
        <v>140017.47222222222</v>
      </c>
      <c r="CQ109" s="22">
        <f t="shared" si="37"/>
        <v>16407.388888888891</v>
      </c>
      <c r="CR109" s="85">
        <f t="shared" si="32"/>
        <v>0.24008232809685484</v>
      </c>
      <c r="CS109" s="85">
        <f t="shared" si="33"/>
        <v>0.24779567630165253</v>
      </c>
      <c r="CT109" s="85">
        <f t="shared" si="34"/>
        <v>0.45840556791408665</v>
      </c>
      <c r="CU109" s="85">
        <f t="shared" si="35"/>
        <v>5.371642768740606E-2</v>
      </c>
    </row>
    <row r="110" spans="1:99" x14ac:dyDescent="0.35">
      <c r="A110" t="s">
        <v>634</v>
      </c>
      <c r="B110" s="81">
        <v>42981314</v>
      </c>
      <c r="C110" s="81">
        <v>43507056</v>
      </c>
      <c r="D110" s="81">
        <v>56010238</v>
      </c>
      <c r="E110">
        <v>160</v>
      </c>
      <c r="F110" s="10">
        <f t="shared" si="19"/>
        <v>268633.21250000002</v>
      </c>
      <c r="G110" s="10">
        <f t="shared" si="20"/>
        <v>271919.09999999998</v>
      </c>
      <c r="H110" s="10">
        <f t="shared" si="21"/>
        <v>350063.98749999999</v>
      </c>
      <c r="I110" t="s">
        <v>634</v>
      </c>
      <c r="J110" t="s">
        <v>2358</v>
      </c>
      <c r="K110" t="s">
        <v>635</v>
      </c>
      <c r="L110">
        <v>207</v>
      </c>
      <c r="M110">
        <v>261</v>
      </c>
      <c r="N110">
        <v>375</v>
      </c>
      <c r="O110">
        <v>375</v>
      </c>
      <c r="P110" t="s">
        <v>636</v>
      </c>
      <c r="Q110" t="s">
        <v>64</v>
      </c>
      <c r="R110" t="s">
        <v>65</v>
      </c>
      <c r="S110" t="s">
        <v>66</v>
      </c>
      <c r="U110">
        <v>158</v>
      </c>
      <c r="V110">
        <v>160</v>
      </c>
      <c r="W110">
        <v>787</v>
      </c>
      <c r="X110">
        <v>4.9800000000000004</v>
      </c>
      <c r="Z110">
        <v>443</v>
      </c>
      <c r="AA110">
        <v>443</v>
      </c>
      <c r="AB110">
        <v>31</v>
      </c>
      <c r="AC110">
        <v>0.19700000000000001</v>
      </c>
      <c r="AD110">
        <v>8</v>
      </c>
      <c r="AE110">
        <v>0</v>
      </c>
      <c r="AF110">
        <v>10</v>
      </c>
      <c r="AG110">
        <v>4</v>
      </c>
      <c r="AH110" s="2">
        <v>95000</v>
      </c>
      <c r="AI110">
        <v>2.1800000000000002</v>
      </c>
      <c r="AJ110" s="2">
        <v>95000</v>
      </c>
      <c r="AK110">
        <v>2.1800000000000002</v>
      </c>
      <c r="AL110" s="2">
        <v>42189</v>
      </c>
      <c r="AM110" s="2">
        <v>1916306</v>
      </c>
      <c r="AN110" s="3">
        <v>0.44409999999999999</v>
      </c>
      <c r="AO110">
        <v>203</v>
      </c>
      <c r="AP110" s="4">
        <v>6138432</v>
      </c>
      <c r="AQ110" s="4">
        <v>7712</v>
      </c>
      <c r="AR110" s="4">
        <v>537</v>
      </c>
      <c r="AS110" t="s">
        <v>637</v>
      </c>
      <c r="AT110" t="s">
        <v>638</v>
      </c>
      <c r="AU110" t="s">
        <v>639</v>
      </c>
      <c r="AV110" t="s">
        <v>640</v>
      </c>
      <c r="AW110" t="s">
        <v>80</v>
      </c>
      <c r="AX110" t="str">
        <f t="shared" si="22"/>
        <v>Brooklyn</v>
      </c>
      <c r="AY110">
        <v>5</v>
      </c>
      <c r="AZ110">
        <v>8</v>
      </c>
      <c r="BA110" t="s">
        <v>2530</v>
      </c>
      <c r="BB110">
        <v>19</v>
      </c>
      <c r="BC110" t="s">
        <v>2548</v>
      </c>
      <c r="BD110">
        <v>55</v>
      </c>
      <c r="BE110" t="s">
        <v>2588</v>
      </c>
      <c r="BF110" s="95">
        <v>37</v>
      </c>
      <c r="BG110" s="1">
        <v>26237</v>
      </c>
      <c r="BL110" s="63">
        <v>17</v>
      </c>
      <c r="BM110" t="s">
        <v>2263</v>
      </c>
      <c r="BN110" s="68">
        <v>13082591</v>
      </c>
      <c r="BO110" s="68">
        <v>19106334</v>
      </c>
      <c r="BP110" s="68">
        <v>9518030</v>
      </c>
      <c r="BQ110" s="68">
        <v>1800101</v>
      </c>
      <c r="BR110">
        <f t="shared" si="23"/>
        <v>2.7687499999999998</v>
      </c>
      <c r="BS110" s="4">
        <v>43507056</v>
      </c>
      <c r="BT110" s="22">
        <f t="shared" si="24"/>
        <v>0</v>
      </c>
      <c r="BU110" s="68"/>
      <c r="BV110" s="68"/>
      <c r="BW110" s="68"/>
      <c r="BX110" s="68"/>
      <c r="BZ110" s="85">
        <f t="shared" si="36"/>
        <v>0.30070044270520163</v>
      </c>
      <c r="CA110" s="85">
        <f t="shared" si="25"/>
        <v>0.43915483502262254</v>
      </c>
      <c r="CB110" s="85">
        <f t="shared" si="26"/>
        <v>0.21876980138577981</v>
      </c>
      <c r="CC110" s="85">
        <f t="shared" si="27"/>
        <v>4.1374920886395994E-2</v>
      </c>
      <c r="CD110" s="85">
        <f t="shared" si="28"/>
        <v>1</v>
      </c>
      <c r="CE110" t="s">
        <v>2640</v>
      </c>
      <c r="CF110" s="68">
        <v>13082591</v>
      </c>
      <c r="CG110" s="68">
        <v>19106334</v>
      </c>
      <c r="CH110" s="68">
        <v>9518030</v>
      </c>
      <c r="CI110" s="68">
        <v>1800101</v>
      </c>
      <c r="CN110" s="22">
        <f t="shared" si="29"/>
        <v>81766.193750000006</v>
      </c>
      <c r="CO110" s="22">
        <f t="shared" si="30"/>
        <v>119414.58749999999</v>
      </c>
      <c r="CP110" s="22">
        <f t="shared" si="31"/>
        <v>59487.6875</v>
      </c>
      <c r="CQ110" s="22">
        <f t="shared" si="37"/>
        <v>11250.63125</v>
      </c>
      <c r="CR110" s="85">
        <f t="shared" si="32"/>
        <v>0.30070044270520169</v>
      </c>
      <c r="CS110" s="85">
        <f t="shared" si="33"/>
        <v>0.43915483502262254</v>
      </c>
      <c r="CT110" s="85">
        <f t="shared" si="34"/>
        <v>0.21876980138577984</v>
      </c>
      <c r="CU110" s="85">
        <f t="shared" si="35"/>
        <v>4.1374920886395994E-2</v>
      </c>
    </row>
    <row r="111" spans="1:99" x14ac:dyDescent="0.35">
      <c r="A111" t="s">
        <v>641</v>
      </c>
      <c r="B111" s="81">
        <v>27548074</v>
      </c>
      <c r="C111" s="81">
        <v>29631685</v>
      </c>
      <c r="D111" s="81">
        <v>39909017</v>
      </c>
      <c r="E111">
        <v>126</v>
      </c>
      <c r="F111" s="10">
        <f t="shared" si="19"/>
        <v>218635.50793650793</v>
      </c>
      <c r="G111" s="10">
        <f t="shared" si="20"/>
        <v>235172.10317460317</v>
      </c>
      <c r="H111" s="10">
        <f t="shared" si="21"/>
        <v>316738.23015873018</v>
      </c>
      <c r="I111" t="s">
        <v>641</v>
      </c>
      <c r="J111" t="s">
        <v>2359</v>
      </c>
      <c r="K111" t="s">
        <v>323</v>
      </c>
      <c r="L111">
        <v>1</v>
      </c>
      <c r="M111">
        <v>337</v>
      </c>
      <c r="N111">
        <v>370</v>
      </c>
      <c r="O111">
        <v>370</v>
      </c>
      <c r="P111" t="s">
        <v>642</v>
      </c>
      <c r="Q111" t="s">
        <v>64</v>
      </c>
      <c r="R111" t="s">
        <v>65</v>
      </c>
      <c r="S111" t="s">
        <v>66</v>
      </c>
      <c r="U111">
        <v>126</v>
      </c>
      <c r="V111">
        <v>126</v>
      </c>
      <c r="W111">
        <v>448</v>
      </c>
      <c r="X111">
        <v>3.56</v>
      </c>
      <c r="Z111">
        <v>178</v>
      </c>
      <c r="AA111">
        <v>178</v>
      </c>
      <c r="AB111">
        <v>56</v>
      </c>
      <c r="AC111">
        <v>0.47099999999999997</v>
      </c>
      <c r="AD111">
        <v>8</v>
      </c>
      <c r="AE111">
        <v>0</v>
      </c>
      <c r="AF111">
        <v>8</v>
      </c>
      <c r="AG111" s="7">
        <v>43560</v>
      </c>
      <c r="AH111" s="2">
        <v>53532</v>
      </c>
      <c r="AI111">
        <v>1.23</v>
      </c>
      <c r="AJ111" s="2">
        <v>53532</v>
      </c>
      <c r="AK111">
        <v>1.23</v>
      </c>
      <c r="AL111" s="2">
        <v>24540</v>
      </c>
      <c r="AM111" s="2">
        <v>1411795</v>
      </c>
      <c r="AN111" s="3">
        <v>0.45839999999999997</v>
      </c>
      <c r="AO111">
        <v>145</v>
      </c>
      <c r="AP111" s="4">
        <v>1384643</v>
      </c>
      <c r="AQ111" s="4">
        <v>3653</v>
      </c>
      <c r="AR111" s="4">
        <v>500</v>
      </c>
      <c r="AS111" t="s">
        <v>643</v>
      </c>
      <c r="AT111" t="s">
        <v>325</v>
      </c>
      <c r="AU111" t="s">
        <v>644</v>
      </c>
      <c r="AV111" t="s">
        <v>120</v>
      </c>
      <c r="AW111" t="s">
        <v>95</v>
      </c>
      <c r="AX111" t="str">
        <f t="shared" si="22"/>
        <v>Manhattan</v>
      </c>
      <c r="AY111">
        <v>3</v>
      </c>
      <c r="AZ111">
        <v>12</v>
      </c>
      <c r="BA111" t="s">
        <v>2534</v>
      </c>
      <c r="BB111">
        <v>26</v>
      </c>
      <c r="BC111" t="s">
        <v>2554</v>
      </c>
      <c r="BD111">
        <v>74</v>
      </c>
      <c r="BE111" t="s">
        <v>2604</v>
      </c>
      <c r="BF111" s="95">
        <v>2</v>
      </c>
      <c r="BG111" s="1">
        <v>13301</v>
      </c>
      <c r="BH111" t="s">
        <v>566</v>
      </c>
      <c r="BJ111" t="s">
        <v>108</v>
      </c>
      <c r="BL111" s="63">
        <v>34</v>
      </c>
      <c r="BM111" t="s">
        <v>2234</v>
      </c>
      <c r="BN111" s="68">
        <v>7640469</v>
      </c>
      <c r="BO111" s="68">
        <v>16534326</v>
      </c>
      <c r="BP111" s="68">
        <v>3210754</v>
      </c>
      <c r="BQ111" s="68">
        <v>2246135</v>
      </c>
      <c r="BR111">
        <f t="shared" si="23"/>
        <v>1.4126984126984128</v>
      </c>
      <c r="BS111" s="4">
        <v>29631685</v>
      </c>
      <c r="BT111" s="22">
        <f t="shared" si="24"/>
        <v>-1</v>
      </c>
      <c r="BU111" s="68"/>
      <c r="BV111" s="68"/>
      <c r="BW111" s="68"/>
      <c r="BX111" s="68"/>
      <c r="BZ111" s="85">
        <f t="shared" si="36"/>
        <v>0.25784794216056223</v>
      </c>
      <c r="CA111" s="85">
        <f t="shared" si="25"/>
        <v>0.55799479509855754</v>
      </c>
      <c r="CB111" s="85">
        <f t="shared" si="26"/>
        <v>0.10835543101919448</v>
      </c>
      <c r="CC111" s="85">
        <f t="shared" si="27"/>
        <v>7.5801797974026794E-2</v>
      </c>
      <c r="CD111" s="85">
        <f t="shared" si="28"/>
        <v>0.999999966252341</v>
      </c>
      <c r="CE111" t="s">
        <v>2640</v>
      </c>
      <c r="CF111" s="68">
        <v>7640469</v>
      </c>
      <c r="CG111" s="68">
        <v>16534326</v>
      </c>
      <c r="CH111" s="68">
        <v>3210754</v>
      </c>
      <c r="CI111" s="68">
        <v>2246135</v>
      </c>
      <c r="CN111" s="22">
        <f t="shared" si="29"/>
        <v>60638.642857142855</v>
      </c>
      <c r="CO111" s="22">
        <f t="shared" si="30"/>
        <v>131224.80952380953</v>
      </c>
      <c r="CP111" s="22">
        <f t="shared" si="31"/>
        <v>25482.174603174604</v>
      </c>
      <c r="CQ111" s="22">
        <f t="shared" si="37"/>
        <v>17826.468253968254</v>
      </c>
      <c r="CR111" s="85">
        <f t="shared" si="32"/>
        <v>0.25784794216056223</v>
      </c>
      <c r="CS111" s="85">
        <f t="shared" si="33"/>
        <v>0.55799479509855754</v>
      </c>
      <c r="CT111" s="85">
        <f t="shared" si="34"/>
        <v>0.1083554310191945</v>
      </c>
      <c r="CU111" s="85">
        <f t="shared" si="35"/>
        <v>7.5801797974026794E-2</v>
      </c>
    </row>
    <row r="112" spans="1:99" x14ac:dyDescent="0.35">
      <c r="A112" t="s">
        <v>645</v>
      </c>
      <c r="B112" s="81">
        <v>229637987</v>
      </c>
      <c r="C112" s="81">
        <v>262766408</v>
      </c>
      <c r="D112" s="81">
        <v>333483287</v>
      </c>
      <c r="E112" s="2">
        <v>1350</v>
      </c>
      <c r="F112" s="10">
        <f t="shared" si="19"/>
        <v>170102.21259259258</v>
      </c>
      <c r="G112" s="10">
        <f t="shared" si="20"/>
        <v>194641.7837037037</v>
      </c>
      <c r="H112" s="10">
        <f t="shared" si="21"/>
        <v>247024.65703703705</v>
      </c>
      <c r="I112" t="s">
        <v>645</v>
      </c>
      <c r="J112" t="s">
        <v>2715</v>
      </c>
      <c r="K112" t="s">
        <v>568</v>
      </c>
      <c r="L112">
        <v>59</v>
      </c>
      <c r="M112">
        <v>59</v>
      </c>
      <c r="N112">
        <v>535</v>
      </c>
      <c r="O112">
        <v>535</v>
      </c>
      <c r="P112" t="s">
        <v>646</v>
      </c>
      <c r="Q112" t="s">
        <v>64</v>
      </c>
      <c r="R112" t="s">
        <v>65</v>
      </c>
      <c r="S112" t="s">
        <v>66</v>
      </c>
      <c r="U112" s="2">
        <v>1348</v>
      </c>
      <c r="V112" s="2">
        <v>1350</v>
      </c>
      <c r="W112" s="6">
        <v>6154</v>
      </c>
      <c r="X112">
        <v>4.57</v>
      </c>
      <c r="Z112" s="2">
        <v>3002</v>
      </c>
      <c r="AA112" s="2">
        <v>3002</v>
      </c>
      <c r="AB112">
        <v>498</v>
      </c>
      <c r="AC112">
        <v>0.373</v>
      </c>
      <c r="AD112">
        <v>15</v>
      </c>
      <c r="AE112">
        <v>0</v>
      </c>
      <c r="AF112">
        <v>15</v>
      </c>
      <c r="AG112" s="1">
        <v>41892</v>
      </c>
      <c r="AH112" s="2">
        <v>771920</v>
      </c>
      <c r="AI112">
        <v>17.72</v>
      </c>
      <c r="AJ112" s="2">
        <v>700087</v>
      </c>
      <c r="AK112">
        <v>16.07</v>
      </c>
      <c r="AL112" s="2">
        <v>125002</v>
      </c>
      <c r="AM112" s="2">
        <v>11465400</v>
      </c>
      <c r="AN112" s="3">
        <v>0.16189999999999999</v>
      </c>
      <c r="AO112">
        <v>169</v>
      </c>
      <c r="AP112" s="4">
        <v>19576000</v>
      </c>
      <c r="AQ112" s="4">
        <v>3186</v>
      </c>
      <c r="AR112" s="4">
        <v>526</v>
      </c>
      <c r="AS112" t="s">
        <v>647</v>
      </c>
      <c r="AT112" t="s">
        <v>571</v>
      </c>
      <c r="AU112" t="s">
        <v>648</v>
      </c>
      <c r="AV112" t="s">
        <v>455</v>
      </c>
      <c r="AW112" t="s">
        <v>71</v>
      </c>
      <c r="AX112" t="str">
        <f t="shared" si="22"/>
        <v>Bronx</v>
      </c>
      <c r="AY112">
        <v>3</v>
      </c>
      <c r="AZ112">
        <v>15</v>
      </c>
      <c r="BA112" t="s">
        <v>2537</v>
      </c>
      <c r="BB112">
        <v>32</v>
      </c>
      <c r="BC112" t="s">
        <v>2560</v>
      </c>
      <c r="BD112">
        <v>79</v>
      </c>
      <c r="BE112" t="s">
        <v>2608</v>
      </c>
      <c r="BF112" s="95">
        <v>16</v>
      </c>
      <c r="BG112" s="1">
        <v>20771</v>
      </c>
      <c r="BH112" t="s">
        <v>172</v>
      </c>
      <c r="BL112" s="63">
        <v>105</v>
      </c>
      <c r="BM112" t="s">
        <v>2247</v>
      </c>
      <c r="BN112" s="68">
        <v>108590719</v>
      </c>
      <c r="BO112" s="68">
        <v>96575282</v>
      </c>
      <c r="BP112" s="68">
        <v>38494979</v>
      </c>
      <c r="BQ112" s="68">
        <v>19105427</v>
      </c>
      <c r="BR112">
        <f t="shared" si="23"/>
        <v>2.2237037037037037</v>
      </c>
      <c r="BS112" s="4">
        <v>262766408</v>
      </c>
      <c r="BT112" s="22">
        <f t="shared" si="24"/>
        <v>-1</v>
      </c>
      <c r="BU112" s="68"/>
      <c r="BV112" s="68"/>
      <c r="BW112" s="68"/>
      <c r="BX112" s="68"/>
      <c r="BZ112" s="85">
        <f t="shared" si="36"/>
        <v>0.41325951755598833</v>
      </c>
      <c r="CA112" s="85">
        <f t="shared" si="25"/>
        <v>0.36753283167002077</v>
      </c>
      <c r="CB112" s="85">
        <f t="shared" si="26"/>
        <v>0.14649885916924357</v>
      </c>
      <c r="CC112" s="85">
        <f t="shared" si="27"/>
        <v>7.2708787799085794E-2</v>
      </c>
      <c r="CD112" s="85">
        <f t="shared" si="28"/>
        <v>0.99999999619433844</v>
      </c>
      <c r="CE112" t="s">
        <v>2640</v>
      </c>
      <c r="CF112" s="68">
        <v>108590719</v>
      </c>
      <c r="CG112" s="68">
        <v>96575282</v>
      </c>
      <c r="CH112" s="68">
        <v>38494979</v>
      </c>
      <c r="CI112" s="68">
        <v>19105427</v>
      </c>
      <c r="CN112" s="22">
        <f t="shared" si="29"/>
        <v>80437.569629629623</v>
      </c>
      <c r="CO112" s="22">
        <f t="shared" si="30"/>
        <v>71537.245925925919</v>
      </c>
      <c r="CP112" s="22">
        <f t="shared" si="31"/>
        <v>28514.79925925926</v>
      </c>
      <c r="CQ112" s="22">
        <f t="shared" si="37"/>
        <v>14152.168148148148</v>
      </c>
      <c r="CR112" s="85">
        <f t="shared" si="32"/>
        <v>0.41325951755598833</v>
      </c>
      <c r="CS112" s="85">
        <f t="shared" si="33"/>
        <v>0.36753283167002077</v>
      </c>
      <c r="CT112" s="85">
        <f t="shared" si="34"/>
        <v>0.1464988591692436</v>
      </c>
      <c r="CU112" s="85">
        <f t="shared" si="35"/>
        <v>7.2708787799085794E-2</v>
      </c>
    </row>
    <row r="113" spans="1:99" x14ac:dyDescent="0.35">
      <c r="A113" t="s">
        <v>2069</v>
      </c>
      <c r="B113" s="81">
        <v>59762417</v>
      </c>
      <c r="C113" s="81">
        <v>82665142</v>
      </c>
      <c r="D113" s="81">
        <v>118104118</v>
      </c>
      <c r="E113">
        <v>430</v>
      </c>
      <c r="F113" s="10">
        <f t="shared" si="19"/>
        <v>138982.36511627908</v>
      </c>
      <c r="G113" s="10">
        <f t="shared" si="20"/>
        <v>192244.51627906977</v>
      </c>
      <c r="H113" s="10">
        <f t="shared" si="21"/>
        <v>274660.7395348837</v>
      </c>
      <c r="I113" t="s">
        <v>2069</v>
      </c>
      <c r="J113" t="s">
        <v>2717</v>
      </c>
      <c r="K113" t="s">
        <v>2070</v>
      </c>
      <c r="L113">
        <v>200</v>
      </c>
      <c r="M113">
        <v>200</v>
      </c>
      <c r="N113">
        <v>309</v>
      </c>
      <c r="O113">
        <v>309</v>
      </c>
      <c r="P113" t="s">
        <v>2071</v>
      </c>
      <c r="Q113" t="s">
        <v>64</v>
      </c>
      <c r="R113" t="s">
        <v>65</v>
      </c>
      <c r="S113" t="s">
        <v>66</v>
      </c>
      <c r="U113">
        <v>430</v>
      </c>
      <c r="V113">
        <v>430</v>
      </c>
      <c r="W113">
        <v>1794</v>
      </c>
      <c r="X113">
        <v>4.17</v>
      </c>
      <c r="Z113">
        <v>799</v>
      </c>
      <c r="AA113">
        <v>799</v>
      </c>
      <c r="AD113">
        <v>3</v>
      </c>
      <c r="AE113">
        <v>1</v>
      </c>
      <c r="AF113">
        <v>5</v>
      </c>
      <c r="AG113">
        <v>12</v>
      </c>
      <c r="AH113" s="2">
        <v>359923</v>
      </c>
      <c r="AI113">
        <v>8.26</v>
      </c>
      <c r="AJ113" s="2">
        <v>359923</v>
      </c>
      <c r="AK113">
        <v>8.26</v>
      </c>
      <c r="AL113" s="2">
        <v>53683</v>
      </c>
      <c r="AM113" s="2">
        <v>3673511</v>
      </c>
      <c r="AN113" s="3">
        <v>0.1492</v>
      </c>
      <c r="AO113">
        <v>96.73</v>
      </c>
      <c r="AP113" s="4">
        <v>29177120</v>
      </c>
      <c r="AQ113" s="4">
        <v>16107</v>
      </c>
      <c r="AR113" s="5">
        <v>569.76</v>
      </c>
      <c r="AS113" t="s">
        <v>2072</v>
      </c>
      <c r="AT113" t="s">
        <v>2073</v>
      </c>
      <c r="AU113" t="s">
        <v>2074</v>
      </c>
      <c r="AV113" t="s">
        <v>2075</v>
      </c>
      <c r="AW113" t="s">
        <v>198</v>
      </c>
      <c r="AX113" t="str">
        <f t="shared" si="22"/>
        <v>Queens</v>
      </c>
      <c r="AY113">
        <v>6</v>
      </c>
      <c r="AZ113">
        <v>6</v>
      </c>
      <c r="BA113" t="s">
        <v>2528</v>
      </c>
      <c r="BB113">
        <v>16</v>
      </c>
      <c r="BC113" t="s">
        <v>2546</v>
      </c>
      <c r="BD113">
        <v>27</v>
      </c>
      <c r="BE113" t="s">
        <v>2573</v>
      </c>
      <c r="BF113" s="95">
        <v>29</v>
      </c>
      <c r="BL113" s="63">
        <v>108</v>
      </c>
      <c r="BM113" t="s">
        <v>2257</v>
      </c>
      <c r="BN113" s="68">
        <v>33455967</v>
      </c>
      <c r="BO113" s="68">
        <v>18375334</v>
      </c>
      <c r="BP113" s="68">
        <v>20620828</v>
      </c>
      <c r="BQ113" s="68">
        <v>10213015</v>
      </c>
      <c r="BR113">
        <f t="shared" si="23"/>
        <v>1.8581395348837209</v>
      </c>
      <c r="BS113" s="4">
        <v>82665142</v>
      </c>
      <c r="BT113" s="22">
        <f t="shared" si="24"/>
        <v>2</v>
      </c>
      <c r="BU113" s="68"/>
      <c r="BV113" s="68"/>
      <c r="BW113" s="68"/>
      <c r="BX113" s="68"/>
      <c r="BZ113" s="85">
        <f t="shared" si="36"/>
        <v>0.40471674263863239</v>
      </c>
      <c r="CA113" s="85">
        <f t="shared" si="25"/>
        <v>0.22228636587837713</v>
      </c>
      <c r="CB113" s="85">
        <f t="shared" si="26"/>
        <v>0.24945010074500326</v>
      </c>
      <c r="CC113" s="85">
        <f t="shared" si="27"/>
        <v>0.12354681493198184</v>
      </c>
      <c r="CD113" s="85">
        <f t="shared" si="28"/>
        <v>1.0000000241939948</v>
      </c>
      <c r="CE113" t="s">
        <v>2640</v>
      </c>
      <c r="CF113" s="68">
        <v>33455967</v>
      </c>
      <c r="CG113" s="68">
        <v>18375334</v>
      </c>
      <c r="CH113" s="68">
        <v>20620828</v>
      </c>
      <c r="CI113" s="68">
        <v>10213015</v>
      </c>
      <c r="CN113" s="22">
        <f t="shared" si="29"/>
        <v>77804.57441860465</v>
      </c>
      <c r="CO113" s="22">
        <f t="shared" si="30"/>
        <v>42733.334883720927</v>
      </c>
      <c r="CP113" s="22">
        <f t="shared" si="31"/>
        <v>47955.413953488372</v>
      </c>
      <c r="CQ113" s="22">
        <f t="shared" si="37"/>
        <v>23751.197674418603</v>
      </c>
      <c r="CR113" s="85">
        <f t="shared" si="32"/>
        <v>0.40471674263863239</v>
      </c>
      <c r="CS113" s="85">
        <f t="shared" si="33"/>
        <v>0.22228636587837711</v>
      </c>
      <c r="CT113" s="85">
        <f t="shared" si="34"/>
        <v>0.24945010074500326</v>
      </c>
      <c r="CU113" s="85">
        <f t="shared" si="35"/>
        <v>0.12354681493198184</v>
      </c>
    </row>
    <row r="114" spans="1:99" x14ac:dyDescent="0.35">
      <c r="A114" t="s">
        <v>649</v>
      </c>
      <c r="B114" s="81">
        <v>42031261</v>
      </c>
      <c r="C114" s="81">
        <v>50273143</v>
      </c>
      <c r="D114" s="81">
        <v>78798089</v>
      </c>
      <c r="E114">
        <v>344</v>
      </c>
      <c r="F114" s="10">
        <f t="shared" si="19"/>
        <v>122183.89825581395</v>
      </c>
      <c r="G114" s="10">
        <f t="shared" si="20"/>
        <v>146142.85755813954</v>
      </c>
      <c r="H114" s="10">
        <f t="shared" si="21"/>
        <v>229064.21220930232</v>
      </c>
      <c r="I114" t="s">
        <v>649</v>
      </c>
      <c r="J114" t="s">
        <v>2360</v>
      </c>
      <c r="K114" t="s">
        <v>213</v>
      </c>
      <c r="L114">
        <v>197</v>
      </c>
      <c r="M114">
        <v>197</v>
      </c>
      <c r="N114">
        <v>308</v>
      </c>
      <c r="O114">
        <v>311</v>
      </c>
      <c r="P114" t="s">
        <v>650</v>
      </c>
      <c r="Q114" t="s">
        <v>64</v>
      </c>
      <c r="R114" t="s">
        <v>75</v>
      </c>
      <c r="S114" t="s">
        <v>66</v>
      </c>
      <c r="U114">
        <v>342</v>
      </c>
      <c r="V114">
        <v>344</v>
      </c>
      <c r="W114" s="6">
        <v>1509</v>
      </c>
      <c r="X114">
        <v>4.41</v>
      </c>
      <c r="Z114">
        <v>733</v>
      </c>
      <c r="AA114">
        <v>733</v>
      </c>
      <c r="AB114">
        <v>117</v>
      </c>
      <c r="AC114">
        <v>0.34699999999999998</v>
      </c>
      <c r="AD114">
        <v>1</v>
      </c>
      <c r="AE114">
        <v>0</v>
      </c>
      <c r="AF114">
        <v>2</v>
      </c>
      <c r="AG114">
        <v>21</v>
      </c>
      <c r="AH114" s="2">
        <v>149152</v>
      </c>
      <c r="AI114">
        <v>3.42</v>
      </c>
      <c r="AJ114" s="2">
        <v>149152</v>
      </c>
      <c r="AK114">
        <v>3.42</v>
      </c>
      <c r="AL114" s="2">
        <v>25162</v>
      </c>
      <c r="AM114" s="2">
        <v>3321343</v>
      </c>
      <c r="AN114" s="3">
        <v>0.16869999999999999</v>
      </c>
      <c r="AO114">
        <v>214</v>
      </c>
      <c r="AP114" s="4">
        <v>10566070</v>
      </c>
      <c r="AQ114" s="4">
        <v>6933</v>
      </c>
      <c r="AR114" s="4">
        <v>544</v>
      </c>
      <c r="AS114" t="s">
        <v>651</v>
      </c>
      <c r="AT114" t="s">
        <v>217</v>
      </c>
      <c r="AU114" t="s">
        <v>215</v>
      </c>
      <c r="AV114" t="s">
        <v>652</v>
      </c>
      <c r="AW114" t="s">
        <v>71</v>
      </c>
      <c r="AX114" t="str">
        <f t="shared" si="22"/>
        <v>Bronx</v>
      </c>
      <c r="AY114">
        <v>8</v>
      </c>
      <c r="AZ114">
        <v>13</v>
      </c>
      <c r="BA114" t="s">
        <v>2535</v>
      </c>
      <c r="BB114">
        <v>33</v>
      </c>
      <c r="BC114" t="s">
        <v>2561</v>
      </c>
      <c r="BD114">
        <v>81</v>
      </c>
      <c r="BE114" t="s">
        <v>2610</v>
      </c>
      <c r="BF114" s="95">
        <v>14</v>
      </c>
      <c r="BG114" s="1">
        <v>27363</v>
      </c>
      <c r="BL114" s="63">
        <v>252</v>
      </c>
      <c r="BM114" t="s">
        <v>2245</v>
      </c>
      <c r="BN114" s="68">
        <v>23792169</v>
      </c>
      <c r="BO114" s="68">
        <v>14582003</v>
      </c>
      <c r="BP114" s="68">
        <v>8721473</v>
      </c>
      <c r="BQ114" s="68">
        <v>3177498</v>
      </c>
      <c r="BR114">
        <f t="shared" si="23"/>
        <v>2.1308139534883721</v>
      </c>
      <c r="BS114" s="4">
        <v>50273143</v>
      </c>
      <c r="BT114" s="22">
        <f t="shared" si="24"/>
        <v>0</v>
      </c>
      <c r="BU114" s="68"/>
      <c r="BV114" s="68"/>
      <c r="BW114" s="68"/>
      <c r="BX114" s="68"/>
      <c r="BZ114" s="85">
        <f t="shared" si="36"/>
        <v>0.47325803759673429</v>
      </c>
      <c r="CA114" s="85">
        <f t="shared" si="25"/>
        <v>0.29005552726233963</v>
      </c>
      <c r="CB114" s="85">
        <f t="shared" si="26"/>
        <v>0.17348175346824846</v>
      </c>
      <c r="CC114" s="85">
        <f t="shared" si="27"/>
        <v>6.3204681672677593E-2</v>
      </c>
      <c r="CD114" s="85">
        <f t="shared" si="28"/>
        <v>0.99999999999999989</v>
      </c>
      <c r="CE114" t="s">
        <v>2640</v>
      </c>
      <c r="CF114" s="68">
        <v>23792169</v>
      </c>
      <c r="CG114" s="68">
        <v>14582003</v>
      </c>
      <c r="CH114" s="68">
        <v>8721473</v>
      </c>
      <c r="CI114" s="68">
        <v>3177498</v>
      </c>
      <c r="CN114" s="22">
        <f t="shared" si="29"/>
        <v>69163.281976744183</v>
      </c>
      <c r="CO114" s="22">
        <f t="shared" si="30"/>
        <v>42389.54360465116</v>
      </c>
      <c r="CP114" s="22">
        <f t="shared" si="31"/>
        <v>25353.119186046511</v>
      </c>
      <c r="CQ114" s="22">
        <f t="shared" si="37"/>
        <v>9236.9127906976737</v>
      </c>
      <c r="CR114" s="85">
        <f t="shared" si="32"/>
        <v>0.47325803759673424</v>
      </c>
      <c r="CS114" s="85">
        <f t="shared" si="33"/>
        <v>0.29005552726233963</v>
      </c>
      <c r="CT114" s="85">
        <f t="shared" si="34"/>
        <v>0.17348175346824843</v>
      </c>
      <c r="CU114" s="85">
        <f t="shared" si="35"/>
        <v>6.3204681672677593E-2</v>
      </c>
    </row>
    <row r="115" spans="1:99" x14ac:dyDescent="0.35">
      <c r="A115" t="s">
        <v>653</v>
      </c>
      <c r="B115" s="81">
        <v>27983873</v>
      </c>
      <c r="C115" s="81">
        <v>30298098</v>
      </c>
      <c r="D115" s="81">
        <v>56777069</v>
      </c>
      <c r="E115">
        <v>226</v>
      </c>
      <c r="F115" s="10">
        <f t="shared" si="19"/>
        <v>123822.44690265486</v>
      </c>
      <c r="G115" s="10">
        <f t="shared" si="20"/>
        <v>134062.38053097346</v>
      </c>
      <c r="H115" s="10">
        <f t="shared" si="21"/>
        <v>251225.96902654867</v>
      </c>
      <c r="I115" t="s">
        <v>653</v>
      </c>
      <c r="J115" t="s">
        <v>2361</v>
      </c>
      <c r="K115" t="s">
        <v>654</v>
      </c>
      <c r="L115">
        <v>309</v>
      </c>
      <c r="M115">
        <v>309</v>
      </c>
      <c r="N115">
        <v>341</v>
      </c>
      <c r="O115">
        <v>341</v>
      </c>
      <c r="P115" t="s">
        <v>655</v>
      </c>
      <c r="Q115" t="s">
        <v>64</v>
      </c>
      <c r="R115" t="s">
        <v>75</v>
      </c>
      <c r="S115" t="s">
        <v>656</v>
      </c>
      <c r="U115">
        <v>226</v>
      </c>
      <c r="V115">
        <v>226</v>
      </c>
      <c r="W115">
        <v>814</v>
      </c>
      <c r="X115">
        <v>3.6</v>
      </c>
      <c r="Z115">
        <v>277</v>
      </c>
      <c r="AA115">
        <v>277</v>
      </c>
      <c r="AB115">
        <v>204</v>
      </c>
      <c r="AC115">
        <v>0.90300000000000002</v>
      </c>
      <c r="AD115">
        <v>1</v>
      </c>
      <c r="AE115">
        <v>0</v>
      </c>
      <c r="AF115">
        <v>2</v>
      </c>
      <c r="AG115">
        <v>7</v>
      </c>
      <c r="AH115" s="2">
        <v>112034</v>
      </c>
      <c r="AI115">
        <v>2.57</v>
      </c>
      <c r="AJ115" s="2">
        <v>112034</v>
      </c>
      <c r="AK115">
        <v>2.57</v>
      </c>
      <c r="AL115" s="2">
        <v>43735</v>
      </c>
      <c r="AM115" s="2">
        <v>3690779</v>
      </c>
      <c r="AN115" s="3">
        <v>0.39040000000000002</v>
      </c>
      <c r="AO115">
        <v>108</v>
      </c>
      <c r="AP115" s="4">
        <v>16237236</v>
      </c>
      <c r="AQ115" s="4">
        <v>19862</v>
      </c>
      <c r="AR115" s="4">
        <v>327</v>
      </c>
      <c r="AS115" t="s">
        <v>657</v>
      </c>
      <c r="AT115" t="s">
        <v>658</v>
      </c>
      <c r="AU115" t="s">
        <v>659</v>
      </c>
      <c r="AV115" t="s">
        <v>660</v>
      </c>
      <c r="AW115" t="s">
        <v>95</v>
      </c>
      <c r="AX115" t="str">
        <f t="shared" si="22"/>
        <v>Manhattan</v>
      </c>
      <c r="AY115">
        <v>12</v>
      </c>
      <c r="AZ115">
        <v>13</v>
      </c>
      <c r="BA115" t="s">
        <v>2535</v>
      </c>
      <c r="BB115">
        <v>31</v>
      </c>
      <c r="BC115" t="s">
        <v>2559</v>
      </c>
      <c r="BD115">
        <v>71</v>
      </c>
      <c r="BE115" t="s">
        <v>2602</v>
      </c>
      <c r="BF115" s="95">
        <v>7</v>
      </c>
      <c r="BG115" s="1">
        <v>31321</v>
      </c>
      <c r="BI115" t="s">
        <v>236</v>
      </c>
      <c r="BJ115" t="s">
        <v>108</v>
      </c>
      <c r="BL115" s="63">
        <v>280</v>
      </c>
      <c r="BM115" t="s">
        <v>2238</v>
      </c>
      <c r="BN115" s="68">
        <v>10398069</v>
      </c>
      <c r="BO115" s="68">
        <v>9637149</v>
      </c>
      <c r="BP115" s="68">
        <v>8730989</v>
      </c>
      <c r="BQ115" s="68">
        <v>1531891</v>
      </c>
      <c r="BR115">
        <f t="shared" si="23"/>
        <v>1.2256637168141593</v>
      </c>
      <c r="BS115" s="4">
        <v>30298098</v>
      </c>
      <c r="BT115" s="22">
        <f t="shared" si="24"/>
        <v>0</v>
      </c>
      <c r="BU115" s="68"/>
      <c r="BV115" s="68"/>
      <c r="BW115" s="68"/>
      <c r="BX115" s="68"/>
      <c r="BZ115" s="85">
        <f t="shared" si="36"/>
        <v>0.3431921370113728</v>
      </c>
      <c r="CA115" s="85">
        <f t="shared" si="25"/>
        <v>0.31807768923316571</v>
      </c>
      <c r="CB115" s="85">
        <f t="shared" si="26"/>
        <v>0.28816954120354354</v>
      </c>
      <c r="CC115" s="85">
        <f t="shared" si="27"/>
        <v>5.0560632551917943E-2</v>
      </c>
      <c r="CD115" s="85">
        <f t="shared" si="28"/>
        <v>0.99999999999999989</v>
      </c>
      <c r="CE115" t="s">
        <v>2640</v>
      </c>
      <c r="CF115" s="68">
        <v>10398069</v>
      </c>
      <c r="CG115" s="68">
        <v>9637149</v>
      </c>
      <c r="CH115" s="68">
        <v>8730989</v>
      </c>
      <c r="CI115" s="68">
        <v>1531891</v>
      </c>
      <c r="CN115" s="22">
        <f t="shared" si="29"/>
        <v>46009.154867256635</v>
      </c>
      <c r="CO115" s="22">
        <f t="shared" si="30"/>
        <v>42642.25221238938</v>
      </c>
      <c r="CP115" s="22">
        <f t="shared" si="31"/>
        <v>38632.694690265489</v>
      </c>
      <c r="CQ115" s="22">
        <f t="shared" si="37"/>
        <v>6778.2787610619471</v>
      </c>
      <c r="CR115" s="85">
        <f t="shared" si="32"/>
        <v>0.34319213701137274</v>
      </c>
      <c r="CS115" s="85">
        <f t="shared" si="33"/>
        <v>0.31807768923316571</v>
      </c>
      <c r="CT115" s="85">
        <f t="shared" si="34"/>
        <v>0.28816954120354354</v>
      </c>
      <c r="CU115" s="85">
        <f t="shared" si="35"/>
        <v>5.0560632551917943E-2</v>
      </c>
    </row>
    <row r="116" spans="1:99" x14ac:dyDescent="0.35">
      <c r="A116" t="s">
        <v>1944</v>
      </c>
      <c r="B116" s="81">
        <v>5683462</v>
      </c>
      <c r="C116" s="81">
        <v>7409028</v>
      </c>
      <c r="D116" s="81">
        <v>23630977</v>
      </c>
      <c r="E116">
        <v>61</v>
      </c>
      <c r="F116" s="10">
        <f t="shared" si="19"/>
        <v>93171.508196721305</v>
      </c>
      <c r="G116" s="10">
        <f t="shared" si="20"/>
        <v>121459.47540983607</v>
      </c>
      <c r="H116" s="10">
        <f t="shared" si="21"/>
        <v>387393.06557377049</v>
      </c>
      <c r="I116" t="s">
        <v>1944</v>
      </c>
      <c r="J116" t="s">
        <v>2362</v>
      </c>
      <c r="K116" t="s">
        <v>1467</v>
      </c>
      <c r="L116">
        <v>525</v>
      </c>
      <c r="M116">
        <v>531</v>
      </c>
      <c r="N116">
        <v>479</v>
      </c>
      <c r="O116">
        <v>482</v>
      </c>
      <c r="P116" t="s">
        <v>2076</v>
      </c>
      <c r="Q116" t="s">
        <v>64</v>
      </c>
      <c r="R116" t="s">
        <v>65</v>
      </c>
      <c r="S116" t="s">
        <v>84</v>
      </c>
      <c r="U116">
        <v>60</v>
      </c>
      <c r="V116">
        <v>61</v>
      </c>
      <c r="W116">
        <v>264</v>
      </c>
      <c r="X116">
        <v>4.4000000000000004</v>
      </c>
      <c r="Z116">
        <v>130</v>
      </c>
      <c r="AA116">
        <v>130</v>
      </c>
      <c r="AD116">
        <v>3</v>
      </c>
      <c r="AE116">
        <v>0</v>
      </c>
      <c r="AF116">
        <v>3</v>
      </c>
      <c r="AG116">
        <v>5</v>
      </c>
      <c r="AH116" s="2">
        <v>28251</v>
      </c>
      <c r="AI116">
        <v>0.65</v>
      </c>
      <c r="AJ116" s="2">
        <v>28251</v>
      </c>
      <c r="AK116">
        <v>0.65</v>
      </c>
      <c r="AL116" s="2">
        <v>10811</v>
      </c>
      <c r="AM116" s="2">
        <v>649812</v>
      </c>
      <c r="AN116" s="3">
        <v>0.38269999999999998</v>
      </c>
      <c r="AO116">
        <v>200</v>
      </c>
      <c r="AP116" s="4">
        <v>5015464</v>
      </c>
      <c r="AQ116" s="4">
        <v>17629</v>
      </c>
      <c r="AR116" s="5">
        <v>491</v>
      </c>
      <c r="AS116" t="s">
        <v>395</v>
      </c>
      <c r="AT116" t="s">
        <v>854</v>
      </c>
      <c r="AU116" t="s">
        <v>1013</v>
      </c>
      <c r="AW116" t="s">
        <v>71</v>
      </c>
      <c r="AX116" t="str">
        <f t="shared" si="22"/>
        <v>Bronx</v>
      </c>
      <c r="AY116">
        <v>3</v>
      </c>
      <c r="AZ116">
        <v>15</v>
      </c>
      <c r="BA116" t="s">
        <v>2537</v>
      </c>
      <c r="BB116">
        <v>33</v>
      </c>
      <c r="BC116" t="s">
        <v>2561</v>
      </c>
      <c r="BD116">
        <v>79</v>
      </c>
      <c r="BE116" t="s">
        <v>2608</v>
      </c>
      <c r="BF116" s="95">
        <v>16</v>
      </c>
      <c r="BL116" s="63">
        <v>298</v>
      </c>
      <c r="BM116" t="s">
        <v>2247</v>
      </c>
      <c r="BN116" s="68">
        <v>3130146</v>
      </c>
      <c r="BO116" s="68">
        <v>3978240</v>
      </c>
      <c r="BP116" s="68">
        <v>47146</v>
      </c>
      <c r="BQ116" s="68">
        <v>253496</v>
      </c>
      <c r="BR116">
        <f t="shared" si="23"/>
        <v>2.1311475409836067</v>
      </c>
      <c r="BS116" s="4">
        <v>7409028</v>
      </c>
      <c r="BT116" s="22">
        <f t="shared" si="24"/>
        <v>0</v>
      </c>
      <c r="BU116" s="68"/>
      <c r="BV116" s="68"/>
      <c r="BW116" s="68"/>
      <c r="BX116" s="68"/>
      <c r="BZ116" s="85">
        <f t="shared" si="36"/>
        <v>0.42247728042058957</v>
      </c>
      <c r="CA116" s="85">
        <f t="shared" si="25"/>
        <v>0.53694492718882958</v>
      </c>
      <c r="CB116" s="85">
        <f t="shared" si="26"/>
        <v>6.3633178333244254E-3</v>
      </c>
      <c r="CC116" s="85">
        <f t="shared" si="27"/>
        <v>3.4214474557256361E-2</v>
      </c>
      <c r="CD116" s="85">
        <f t="shared" si="28"/>
        <v>1</v>
      </c>
      <c r="CE116" t="s">
        <v>2640</v>
      </c>
      <c r="CF116" s="68">
        <v>3130146</v>
      </c>
      <c r="CG116" s="68">
        <v>3978240</v>
      </c>
      <c r="CH116" s="68">
        <v>47146</v>
      </c>
      <c r="CI116" s="68">
        <v>253496</v>
      </c>
      <c r="CN116" s="22">
        <f t="shared" si="29"/>
        <v>51313.868852459018</v>
      </c>
      <c r="CO116" s="22">
        <f t="shared" si="30"/>
        <v>65217.049180327871</v>
      </c>
      <c r="CP116" s="22">
        <f t="shared" si="31"/>
        <v>772.88524590163934</v>
      </c>
      <c r="CQ116" s="22">
        <f t="shared" si="37"/>
        <v>4155.6721311475412</v>
      </c>
      <c r="CR116" s="85">
        <f t="shared" si="32"/>
        <v>0.42247728042058957</v>
      </c>
      <c r="CS116" s="85">
        <f t="shared" si="33"/>
        <v>0.53694492718882958</v>
      </c>
      <c r="CT116" s="85">
        <f t="shared" si="34"/>
        <v>6.3633178333244245E-3</v>
      </c>
      <c r="CU116" s="85">
        <f t="shared" si="35"/>
        <v>3.4214474557256361E-2</v>
      </c>
    </row>
    <row r="117" spans="1:99" x14ac:dyDescent="0.35">
      <c r="A117" t="s">
        <v>1945</v>
      </c>
      <c r="B117" s="81">
        <v>4201536</v>
      </c>
      <c r="C117" s="81">
        <v>5338527</v>
      </c>
      <c r="D117" s="81">
        <v>19067393</v>
      </c>
      <c r="E117">
        <v>45</v>
      </c>
      <c r="F117" s="10">
        <f t="shared" si="19"/>
        <v>93367.46666666666</v>
      </c>
      <c r="G117" s="10">
        <f t="shared" si="20"/>
        <v>118633.93333333333</v>
      </c>
      <c r="H117" s="10">
        <f t="shared" si="21"/>
        <v>423719.84444444446</v>
      </c>
      <c r="I117" t="s">
        <v>1945</v>
      </c>
      <c r="J117" t="s">
        <v>2498</v>
      </c>
      <c r="K117" t="s">
        <v>1467</v>
      </c>
      <c r="L117">
        <v>531</v>
      </c>
      <c r="M117">
        <v>531</v>
      </c>
      <c r="N117">
        <v>482</v>
      </c>
      <c r="O117">
        <v>482</v>
      </c>
      <c r="P117" t="s">
        <v>2077</v>
      </c>
      <c r="Q117" t="s">
        <v>64</v>
      </c>
      <c r="R117" t="s">
        <v>65</v>
      </c>
      <c r="S117" t="s">
        <v>84</v>
      </c>
      <c r="U117">
        <v>45</v>
      </c>
      <c r="V117">
        <v>45</v>
      </c>
      <c r="W117">
        <v>196.5</v>
      </c>
      <c r="X117">
        <v>4.37</v>
      </c>
      <c r="Z117">
        <v>92</v>
      </c>
      <c r="AA117">
        <v>92</v>
      </c>
      <c r="AD117">
        <v>3</v>
      </c>
      <c r="AE117">
        <v>0</v>
      </c>
      <c r="AF117">
        <v>3</v>
      </c>
      <c r="AG117">
        <v>5</v>
      </c>
      <c r="AH117" s="2">
        <v>19319</v>
      </c>
      <c r="AI117">
        <v>0.44</v>
      </c>
      <c r="AJ117" s="2">
        <v>19319</v>
      </c>
      <c r="AK117">
        <v>0.44</v>
      </c>
      <c r="AL117" s="2">
        <v>8080</v>
      </c>
      <c r="AM117" s="2">
        <v>508109</v>
      </c>
      <c r="AN117" s="3">
        <v>0.41820000000000002</v>
      </c>
      <c r="AO117">
        <v>209.09</v>
      </c>
      <c r="AP117" s="4">
        <v>3401250</v>
      </c>
      <c r="AQ117" s="4">
        <v>17309</v>
      </c>
      <c r="AR117" s="5">
        <v>386</v>
      </c>
      <c r="AS117" t="s">
        <v>395</v>
      </c>
      <c r="AT117" t="s">
        <v>854</v>
      </c>
      <c r="AU117" t="s">
        <v>1013</v>
      </c>
      <c r="AW117" t="s">
        <v>71</v>
      </c>
      <c r="AX117" t="str">
        <f t="shared" si="22"/>
        <v>Bronx</v>
      </c>
      <c r="AY117">
        <v>3</v>
      </c>
      <c r="AZ117">
        <v>15</v>
      </c>
      <c r="BA117" t="s">
        <v>2537</v>
      </c>
      <c r="BB117">
        <v>33</v>
      </c>
      <c r="BC117" t="s">
        <v>2561</v>
      </c>
      <c r="BD117">
        <v>79</v>
      </c>
      <c r="BE117" t="s">
        <v>2608</v>
      </c>
      <c r="BF117" s="95">
        <v>16</v>
      </c>
      <c r="BL117" s="63">
        <v>305</v>
      </c>
      <c r="BM117" t="s">
        <v>2247</v>
      </c>
      <c r="BN117" s="68">
        <v>2685152</v>
      </c>
      <c r="BO117" s="68">
        <v>2449701</v>
      </c>
      <c r="BP117" s="68">
        <v>42369</v>
      </c>
      <c r="BQ117" s="68">
        <v>161305</v>
      </c>
      <c r="BR117">
        <f t="shared" si="23"/>
        <v>2.0444444444444443</v>
      </c>
      <c r="BS117" s="4">
        <v>5338527</v>
      </c>
      <c r="BT117" s="22">
        <f t="shared" si="24"/>
        <v>0</v>
      </c>
      <c r="BU117" s="68"/>
      <c r="BV117" s="68"/>
      <c r="BW117" s="68"/>
      <c r="BX117" s="68"/>
      <c r="BZ117" s="85">
        <f t="shared" si="36"/>
        <v>0.50297619549362582</v>
      </c>
      <c r="CA117" s="85">
        <f t="shared" si="25"/>
        <v>0.45887208213052028</v>
      </c>
      <c r="CB117" s="85">
        <f t="shared" si="26"/>
        <v>7.936458877139705E-3</v>
      </c>
      <c r="CC117" s="85">
        <f t="shared" si="27"/>
        <v>3.0215263498714159E-2</v>
      </c>
      <c r="CD117" s="85">
        <f t="shared" si="28"/>
        <v>1</v>
      </c>
      <c r="CE117" t="s">
        <v>2640</v>
      </c>
      <c r="CF117" s="68">
        <v>2685152</v>
      </c>
      <c r="CG117" s="68">
        <v>2449701</v>
      </c>
      <c r="CH117" s="68">
        <v>42369</v>
      </c>
      <c r="CI117" s="68">
        <v>161305</v>
      </c>
      <c r="CN117" s="22">
        <f t="shared" si="29"/>
        <v>59670.044444444444</v>
      </c>
      <c r="CO117" s="22">
        <f t="shared" si="30"/>
        <v>54437.8</v>
      </c>
      <c r="CP117" s="22">
        <f t="shared" si="31"/>
        <v>941.5333333333333</v>
      </c>
      <c r="CQ117" s="22">
        <f t="shared" si="37"/>
        <v>3584.5555555555557</v>
      </c>
      <c r="CR117" s="85">
        <f t="shared" si="32"/>
        <v>0.50297619549362582</v>
      </c>
      <c r="CS117" s="85">
        <f t="shared" si="33"/>
        <v>0.45887208213052028</v>
      </c>
      <c r="CT117" s="85">
        <f t="shared" si="34"/>
        <v>7.936458877139705E-3</v>
      </c>
      <c r="CU117" s="85">
        <f t="shared" si="35"/>
        <v>3.0215263498714159E-2</v>
      </c>
    </row>
    <row r="118" spans="1:99" x14ac:dyDescent="0.35">
      <c r="A118" t="s">
        <v>1946</v>
      </c>
      <c r="B118" s="81">
        <v>1848636</v>
      </c>
      <c r="C118" s="81">
        <v>2227436</v>
      </c>
      <c r="D118" s="81">
        <v>6606249</v>
      </c>
      <c r="E118">
        <v>15</v>
      </c>
      <c r="F118" s="10">
        <f t="shared" si="19"/>
        <v>123242.4</v>
      </c>
      <c r="G118" s="10">
        <f t="shared" si="20"/>
        <v>148495.73333333334</v>
      </c>
      <c r="H118" s="10">
        <f t="shared" si="21"/>
        <v>440416.6</v>
      </c>
      <c r="I118" t="s">
        <v>1946</v>
      </c>
      <c r="J118" t="s">
        <v>2499</v>
      </c>
      <c r="K118" t="s">
        <v>1467</v>
      </c>
      <c r="L118">
        <v>524</v>
      </c>
      <c r="M118">
        <v>531</v>
      </c>
      <c r="N118">
        <v>480</v>
      </c>
      <c r="O118">
        <v>482</v>
      </c>
      <c r="P118" t="s">
        <v>2078</v>
      </c>
      <c r="Q118" t="s">
        <v>64</v>
      </c>
      <c r="R118" t="s">
        <v>65</v>
      </c>
      <c r="S118" t="s">
        <v>84</v>
      </c>
      <c r="U118">
        <v>15</v>
      </c>
      <c r="V118">
        <v>15</v>
      </c>
      <c r="W118">
        <v>65.5</v>
      </c>
      <c r="X118">
        <v>4.37</v>
      </c>
      <c r="Z118">
        <v>36</v>
      </c>
      <c r="AA118">
        <v>36</v>
      </c>
      <c r="AD118">
        <v>1</v>
      </c>
      <c r="AE118">
        <v>0</v>
      </c>
      <c r="AF118">
        <v>1</v>
      </c>
      <c r="AG118">
        <v>5</v>
      </c>
      <c r="AH118" s="2">
        <v>4200</v>
      </c>
      <c r="AI118">
        <v>0.1</v>
      </c>
      <c r="AJ118" s="2">
        <v>4200</v>
      </c>
      <c r="AK118">
        <v>0.1</v>
      </c>
      <c r="AL118" s="2">
        <v>2803</v>
      </c>
      <c r="AM118" s="2">
        <v>150400</v>
      </c>
      <c r="AN118" s="3">
        <v>0.66739999999999999</v>
      </c>
      <c r="AO118">
        <v>360</v>
      </c>
      <c r="AP118" s="4">
        <v>1189930</v>
      </c>
      <c r="AQ118" s="4">
        <v>18167</v>
      </c>
      <c r="AR118" s="5">
        <v>450</v>
      </c>
      <c r="AS118" t="s">
        <v>854</v>
      </c>
      <c r="AT118" t="s">
        <v>1013</v>
      </c>
      <c r="AU118" t="s">
        <v>428</v>
      </c>
      <c r="AV118" t="s">
        <v>2079</v>
      </c>
      <c r="AW118" t="s">
        <v>71</v>
      </c>
      <c r="AX118" t="str">
        <f t="shared" si="22"/>
        <v>Bronx</v>
      </c>
      <c r="AY118">
        <v>3</v>
      </c>
      <c r="AZ118">
        <v>15</v>
      </c>
      <c r="BA118" t="s">
        <v>2537</v>
      </c>
      <c r="BB118">
        <v>33</v>
      </c>
      <c r="BC118" t="s">
        <v>2561</v>
      </c>
      <c r="BD118">
        <v>79</v>
      </c>
      <c r="BE118" t="s">
        <v>2608</v>
      </c>
      <c r="BF118" s="95">
        <v>16</v>
      </c>
      <c r="BL118" s="63">
        <v>245</v>
      </c>
      <c r="BM118" t="s">
        <v>2247</v>
      </c>
      <c r="BN118" s="68">
        <v>1234299</v>
      </c>
      <c r="BO118" s="68">
        <v>881643</v>
      </c>
      <c r="BP118" s="68">
        <v>13926</v>
      </c>
      <c r="BQ118" s="68">
        <v>97568</v>
      </c>
      <c r="BR118">
        <f t="shared" si="23"/>
        <v>2.4</v>
      </c>
      <c r="BS118" s="4">
        <v>2227436</v>
      </c>
      <c r="BT118" s="22">
        <f t="shared" si="24"/>
        <v>0</v>
      </c>
      <c r="BU118" s="68"/>
      <c r="BV118" s="68"/>
      <c r="BW118" s="68"/>
      <c r="BX118" s="68"/>
      <c r="BZ118" s="85">
        <f t="shared" si="36"/>
        <v>0.55413443977739429</v>
      </c>
      <c r="CA118" s="85">
        <f t="shared" si="25"/>
        <v>0.3958106989381513</v>
      </c>
      <c r="CB118" s="85">
        <f t="shared" si="26"/>
        <v>6.2520314837328662E-3</v>
      </c>
      <c r="CC118" s="85">
        <f t="shared" si="27"/>
        <v>4.3802829800721546E-2</v>
      </c>
      <c r="CD118" s="85">
        <f t="shared" si="28"/>
        <v>1</v>
      </c>
      <c r="CE118" t="s">
        <v>2640</v>
      </c>
      <c r="CF118" s="68">
        <v>1234299</v>
      </c>
      <c r="CG118" s="68">
        <v>881643</v>
      </c>
      <c r="CH118" s="68">
        <v>13926</v>
      </c>
      <c r="CI118" s="68">
        <v>97568</v>
      </c>
      <c r="CN118" s="22">
        <f t="shared" si="29"/>
        <v>82286.600000000006</v>
      </c>
      <c r="CO118" s="22">
        <f t="shared" si="30"/>
        <v>58776.2</v>
      </c>
      <c r="CP118" s="22">
        <f t="shared" si="31"/>
        <v>928.4</v>
      </c>
      <c r="CQ118" s="22">
        <f t="shared" si="37"/>
        <v>6504.5333333333338</v>
      </c>
      <c r="CR118" s="85">
        <f t="shared" si="32"/>
        <v>0.55413443977739429</v>
      </c>
      <c r="CS118" s="85">
        <f t="shared" si="33"/>
        <v>0.3958106989381513</v>
      </c>
      <c r="CT118" s="85">
        <f t="shared" si="34"/>
        <v>6.2520314837328653E-3</v>
      </c>
      <c r="CU118" s="85">
        <f t="shared" si="35"/>
        <v>4.3802829800721546E-2</v>
      </c>
    </row>
    <row r="119" spans="1:99" x14ac:dyDescent="0.35">
      <c r="A119" s="12" t="s">
        <v>661</v>
      </c>
      <c r="B119" s="81">
        <v>140549727</v>
      </c>
      <c r="C119" s="81">
        <v>168216926</v>
      </c>
      <c r="D119" s="81">
        <v>233037006</v>
      </c>
      <c r="E119" s="12">
        <v>944</v>
      </c>
      <c r="F119" s="10">
        <f t="shared" si="19"/>
        <v>148887.42266949153</v>
      </c>
      <c r="G119" s="10">
        <f t="shared" si="20"/>
        <v>178195.89618644069</v>
      </c>
      <c r="H119" s="10">
        <f t="shared" si="21"/>
        <v>246861.23516949153</v>
      </c>
      <c r="I119" t="s">
        <v>661</v>
      </c>
      <c r="J119" t="s">
        <v>2670</v>
      </c>
      <c r="K119" t="s">
        <v>662</v>
      </c>
      <c r="L119">
        <v>136</v>
      </c>
      <c r="M119">
        <v>136</v>
      </c>
      <c r="N119">
        <v>252</v>
      </c>
      <c r="O119">
        <v>252</v>
      </c>
      <c r="P119" t="s">
        <v>663</v>
      </c>
      <c r="Q119" t="s">
        <v>64</v>
      </c>
      <c r="R119" t="s">
        <v>65</v>
      </c>
      <c r="S119" t="s">
        <v>66</v>
      </c>
      <c r="U119">
        <v>944</v>
      </c>
      <c r="V119">
        <v>944</v>
      </c>
      <c r="W119" s="6">
        <v>4223</v>
      </c>
      <c r="X119">
        <v>4.47</v>
      </c>
      <c r="Z119" s="2">
        <v>2166</v>
      </c>
      <c r="AA119" s="2">
        <v>2166</v>
      </c>
      <c r="AB119">
        <v>374</v>
      </c>
      <c r="AC119">
        <v>0.39900000000000002</v>
      </c>
      <c r="AD119">
        <v>11</v>
      </c>
      <c r="AE119">
        <v>1</v>
      </c>
      <c r="AF119">
        <v>12</v>
      </c>
      <c r="AG119" s="7">
        <v>43641</v>
      </c>
      <c r="AH119" s="2">
        <v>214139</v>
      </c>
      <c r="AI119">
        <v>4.92</v>
      </c>
      <c r="AJ119" s="2">
        <v>214139</v>
      </c>
      <c r="AK119">
        <v>4.92</v>
      </c>
      <c r="AL119" s="2">
        <v>70645</v>
      </c>
      <c r="AM119" s="2">
        <v>8097991</v>
      </c>
      <c r="AN119" s="3">
        <v>0.25879999999999997</v>
      </c>
      <c r="AO119">
        <v>440</v>
      </c>
      <c r="AP119" s="4">
        <v>20727847</v>
      </c>
      <c r="AQ119" s="4">
        <v>4866</v>
      </c>
      <c r="AR119" s="4">
        <v>678</v>
      </c>
      <c r="AS119" t="s">
        <v>664</v>
      </c>
      <c r="AT119" t="s">
        <v>665</v>
      </c>
      <c r="AU119" t="s">
        <v>441</v>
      </c>
      <c r="AW119" t="s">
        <v>95</v>
      </c>
      <c r="AX119" t="str">
        <f t="shared" si="22"/>
        <v>Manhattan</v>
      </c>
      <c r="AY119">
        <v>4</v>
      </c>
      <c r="AZ119">
        <v>10</v>
      </c>
      <c r="BA119" t="s">
        <v>2532</v>
      </c>
      <c r="BB119">
        <v>27</v>
      </c>
      <c r="BC119" t="s">
        <v>2555</v>
      </c>
      <c r="BD119">
        <v>75</v>
      </c>
      <c r="BE119" t="s">
        <v>2605</v>
      </c>
      <c r="BF119" s="95">
        <v>3</v>
      </c>
      <c r="BG119" s="1">
        <v>23832</v>
      </c>
      <c r="BL119" s="63">
        <v>154</v>
      </c>
      <c r="BM119" t="s">
        <v>2235</v>
      </c>
      <c r="BN119" s="68">
        <v>63721350</v>
      </c>
      <c r="BO119" s="68">
        <v>60635720</v>
      </c>
      <c r="BP119" s="68">
        <v>35881996</v>
      </c>
      <c r="BQ119" s="68">
        <v>7977860</v>
      </c>
      <c r="BR119">
        <f t="shared" si="23"/>
        <v>2.2944915254237288</v>
      </c>
      <c r="BS119" s="4">
        <v>168216926</v>
      </c>
      <c r="BT119" s="22">
        <f t="shared" si="24"/>
        <v>0</v>
      </c>
      <c r="BU119" s="68"/>
      <c r="BV119" s="68"/>
      <c r="BW119" s="68"/>
      <c r="BX119" s="68"/>
      <c r="BZ119" s="85">
        <f t="shared" si="36"/>
        <v>0.37880462754384181</v>
      </c>
      <c r="CA119" s="85">
        <f t="shared" si="25"/>
        <v>0.3604614674744443</v>
      </c>
      <c r="CB119" s="85">
        <f t="shared" si="26"/>
        <v>0.21330788080148366</v>
      </c>
      <c r="CC119" s="85">
        <f t="shared" si="27"/>
        <v>4.7426024180230238E-2</v>
      </c>
      <c r="CD119" s="85">
        <f t="shared" si="28"/>
        <v>1</v>
      </c>
      <c r="CE119" t="s">
        <v>2640</v>
      </c>
      <c r="CF119" s="68">
        <v>63721350</v>
      </c>
      <c r="CG119" s="68">
        <v>60635720</v>
      </c>
      <c r="CH119" s="68">
        <v>35881996</v>
      </c>
      <c r="CI119" s="68">
        <v>7977860</v>
      </c>
      <c r="CN119" s="22">
        <f t="shared" si="29"/>
        <v>67501.430084745763</v>
      </c>
      <c r="CO119" s="22">
        <f t="shared" si="30"/>
        <v>64232.754237288136</v>
      </c>
      <c r="CP119" s="22">
        <f t="shared" si="31"/>
        <v>38010.588983050846</v>
      </c>
      <c r="CQ119" s="22">
        <f t="shared" si="37"/>
        <v>8451.1228813559319</v>
      </c>
      <c r="CR119" s="85">
        <f t="shared" si="32"/>
        <v>0.37880462754384181</v>
      </c>
      <c r="CS119" s="85">
        <f t="shared" si="33"/>
        <v>0.36046146747444424</v>
      </c>
      <c r="CT119" s="85">
        <f t="shared" si="34"/>
        <v>0.21330788080148366</v>
      </c>
      <c r="CU119" s="85">
        <f t="shared" si="35"/>
        <v>4.7426024180230231E-2</v>
      </c>
    </row>
    <row r="120" spans="1:99" x14ac:dyDescent="0.35">
      <c r="A120" t="s">
        <v>666</v>
      </c>
      <c r="B120" s="81">
        <v>57076554</v>
      </c>
      <c r="C120" s="81">
        <v>62288984</v>
      </c>
      <c r="D120" s="81">
        <v>93609671</v>
      </c>
      <c r="E120">
        <v>321</v>
      </c>
      <c r="F120" s="10">
        <f t="shared" si="19"/>
        <v>177808.57943925232</v>
      </c>
      <c r="G120" s="10">
        <f t="shared" si="20"/>
        <v>194046.67912772586</v>
      </c>
      <c r="H120" s="10">
        <f t="shared" si="21"/>
        <v>291618.9127725857</v>
      </c>
      <c r="I120" t="s">
        <v>666</v>
      </c>
      <c r="J120" t="s">
        <v>2363</v>
      </c>
      <c r="K120" t="s">
        <v>352</v>
      </c>
      <c r="L120">
        <v>252</v>
      </c>
      <c r="M120">
        <v>252</v>
      </c>
      <c r="N120">
        <v>381</v>
      </c>
      <c r="O120">
        <v>381</v>
      </c>
      <c r="P120" t="s">
        <v>667</v>
      </c>
      <c r="Q120" t="s">
        <v>64</v>
      </c>
      <c r="R120" t="s">
        <v>65</v>
      </c>
      <c r="S120" t="s">
        <v>66</v>
      </c>
      <c r="U120">
        <v>320</v>
      </c>
      <c r="V120">
        <v>321</v>
      </c>
      <c r="W120" s="6">
        <v>1525</v>
      </c>
      <c r="X120">
        <v>4.7699999999999996</v>
      </c>
      <c r="Z120">
        <v>863</v>
      </c>
      <c r="AA120">
        <v>863</v>
      </c>
      <c r="AB120">
        <v>124</v>
      </c>
      <c r="AC120">
        <v>0.39400000000000002</v>
      </c>
      <c r="AD120">
        <v>3</v>
      </c>
      <c r="AE120">
        <v>1</v>
      </c>
      <c r="AF120">
        <v>6</v>
      </c>
      <c r="AG120" t="s">
        <v>668</v>
      </c>
      <c r="AH120" s="2">
        <v>142730</v>
      </c>
      <c r="AI120">
        <v>3.28</v>
      </c>
      <c r="AJ120" s="2">
        <v>142730</v>
      </c>
      <c r="AK120">
        <v>3.28</v>
      </c>
      <c r="AL120" s="2">
        <v>40745</v>
      </c>
      <c r="AM120" s="2">
        <v>3257257</v>
      </c>
      <c r="AN120" s="3">
        <v>0.28549999999999998</v>
      </c>
      <c r="AO120">
        <v>263</v>
      </c>
      <c r="AP120" s="4">
        <v>12599489</v>
      </c>
      <c r="AQ120" s="4">
        <v>8168</v>
      </c>
      <c r="AR120" s="4">
        <v>563</v>
      </c>
      <c r="AS120" t="s">
        <v>669</v>
      </c>
      <c r="AT120" t="s">
        <v>670</v>
      </c>
      <c r="AU120" t="s">
        <v>639</v>
      </c>
      <c r="AW120" t="s">
        <v>80</v>
      </c>
      <c r="AX120" t="str">
        <f t="shared" si="22"/>
        <v>Brooklyn</v>
      </c>
      <c r="AY120">
        <v>16</v>
      </c>
      <c r="AZ120">
        <v>9</v>
      </c>
      <c r="BA120" t="s">
        <v>2531</v>
      </c>
      <c r="BB120">
        <v>20</v>
      </c>
      <c r="BC120" t="s">
        <v>2549</v>
      </c>
      <c r="BD120">
        <v>55</v>
      </c>
      <c r="BE120" t="s">
        <v>2588</v>
      </c>
      <c r="BF120" s="95">
        <v>41</v>
      </c>
      <c r="BG120" s="1">
        <v>27453</v>
      </c>
      <c r="BI120" t="s">
        <v>186</v>
      </c>
      <c r="BL120" s="63">
        <v>106</v>
      </c>
      <c r="BM120" t="s">
        <v>2266</v>
      </c>
      <c r="BN120" s="68">
        <v>33439082</v>
      </c>
      <c r="BO120" s="68">
        <v>14024670</v>
      </c>
      <c r="BP120" s="68">
        <v>6235810</v>
      </c>
      <c r="BQ120" s="68">
        <v>8589423</v>
      </c>
      <c r="BR120">
        <f t="shared" si="23"/>
        <v>2.6884735202492211</v>
      </c>
      <c r="BS120" s="4">
        <v>62288984</v>
      </c>
      <c r="BT120" s="22">
        <f t="shared" si="24"/>
        <v>1</v>
      </c>
      <c r="BU120" s="68"/>
      <c r="BV120" s="68"/>
      <c r="BW120" s="68"/>
      <c r="BX120" s="68"/>
      <c r="BZ120" s="85">
        <f t="shared" si="36"/>
        <v>0.5368378138901736</v>
      </c>
      <c r="CA120" s="85">
        <f t="shared" si="25"/>
        <v>0.22515490058402624</v>
      </c>
      <c r="CB120" s="85">
        <f t="shared" si="26"/>
        <v>0.10011096023014278</v>
      </c>
      <c r="CC120" s="85">
        <f t="shared" si="27"/>
        <v>0.13789634134986051</v>
      </c>
      <c r="CD120" s="85">
        <f t="shared" si="28"/>
        <v>1.0000000160542031</v>
      </c>
      <c r="CE120" t="s">
        <v>2640</v>
      </c>
      <c r="CF120" s="68">
        <v>33439082</v>
      </c>
      <c r="CG120" s="68">
        <v>14024670</v>
      </c>
      <c r="CH120" s="68">
        <v>6235810</v>
      </c>
      <c r="CI120" s="68">
        <v>8589423</v>
      </c>
      <c r="CN120" s="22">
        <f t="shared" si="29"/>
        <v>104171.59501557633</v>
      </c>
      <c r="CO120" s="22">
        <f t="shared" si="30"/>
        <v>43690.560747663549</v>
      </c>
      <c r="CP120" s="22">
        <f t="shared" si="31"/>
        <v>19426.199376947039</v>
      </c>
      <c r="CQ120" s="22">
        <f t="shared" si="37"/>
        <v>26758.327102803738</v>
      </c>
      <c r="CR120" s="85">
        <f t="shared" si="32"/>
        <v>0.5368378138901736</v>
      </c>
      <c r="CS120" s="85">
        <f t="shared" si="33"/>
        <v>0.22515490058402621</v>
      </c>
      <c r="CT120" s="85">
        <f t="shared" si="34"/>
        <v>0.10011096023014278</v>
      </c>
      <c r="CU120" s="85">
        <f t="shared" si="35"/>
        <v>0.13789634134986051</v>
      </c>
    </row>
    <row r="121" spans="1:99" x14ac:dyDescent="0.35">
      <c r="A121" t="s">
        <v>671</v>
      </c>
      <c r="B121" s="81">
        <v>18709848</v>
      </c>
      <c r="C121" s="81">
        <v>20700960</v>
      </c>
      <c r="D121" s="81">
        <v>32712452</v>
      </c>
      <c r="E121">
        <v>132</v>
      </c>
      <c r="F121" s="10">
        <f t="shared" si="19"/>
        <v>141741.27272727274</v>
      </c>
      <c r="G121" s="10">
        <f t="shared" si="20"/>
        <v>156825.45454545456</v>
      </c>
      <c r="H121" s="10">
        <f t="shared" si="21"/>
        <v>247821.60606060605</v>
      </c>
      <c r="I121" t="s">
        <v>671</v>
      </c>
      <c r="J121" t="s">
        <v>2364</v>
      </c>
      <c r="K121" t="s">
        <v>97</v>
      </c>
      <c r="L121">
        <v>225</v>
      </c>
      <c r="M121">
        <v>67</v>
      </c>
      <c r="N121">
        <v>342</v>
      </c>
      <c r="O121">
        <v>222</v>
      </c>
      <c r="P121" t="s">
        <v>672</v>
      </c>
      <c r="Q121" t="s">
        <v>64</v>
      </c>
      <c r="R121" t="s">
        <v>75</v>
      </c>
      <c r="S121" t="s">
        <v>235</v>
      </c>
      <c r="U121">
        <v>131</v>
      </c>
      <c r="V121">
        <v>132</v>
      </c>
      <c r="W121">
        <v>434.5</v>
      </c>
      <c r="X121">
        <v>3.32</v>
      </c>
      <c r="Z121">
        <v>143</v>
      </c>
      <c r="AA121">
        <v>143</v>
      </c>
      <c r="AB121">
        <v>124</v>
      </c>
      <c r="AC121">
        <v>0.94699999999999995</v>
      </c>
      <c r="AD121">
        <v>1</v>
      </c>
      <c r="AE121">
        <v>0</v>
      </c>
      <c r="AF121">
        <v>1</v>
      </c>
      <c r="AG121">
        <v>6</v>
      </c>
      <c r="AH121" s="2">
        <v>47204</v>
      </c>
      <c r="AI121">
        <v>1.08</v>
      </c>
      <c r="AJ121" s="2">
        <v>47204</v>
      </c>
      <c r="AK121">
        <v>1.08</v>
      </c>
      <c r="AL121" s="2">
        <v>18734</v>
      </c>
      <c r="AM121" s="2">
        <v>1123122</v>
      </c>
      <c r="AN121" s="3">
        <v>0.39689999999999998</v>
      </c>
      <c r="AO121">
        <v>132</v>
      </c>
      <c r="AP121" s="4">
        <v>3356367</v>
      </c>
      <c r="AQ121" s="4">
        <v>7467</v>
      </c>
      <c r="AR121" s="4">
        <v>324</v>
      </c>
      <c r="AS121" t="s">
        <v>673</v>
      </c>
      <c r="AT121" t="s">
        <v>151</v>
      </c>
      <c r="AU121" t="s">
        <v>674</v>
      </c>
      <c r="AV121" t="s">
        <v>675</v>
      </c>
      <c r="AW121" t="s">
        <v>71</v>
      </c>
      <c r="AX121" t="str">
        <f t="shared" si="22"/>
        <v>Bronx</v>
      </c>
      <c r="AY121">
        <v>10</v>
      </c>
      <c r="AZ121">
        <v>14</v>
      </c>
      <c r="BA121" t="s">
        <v>2536</v>
      </c>
      <c r="BB121">
        <v>34</v>
      </c>
      <c r="BC121" t="s">
        <v>2562</v>
      </c>
      <c r="BD121">
        <v>87</v>
      </c>
      <c r="BE121" t="s">
        <v>2616</v>
      </c>
      <c r="BF121" s="95">
        <v>18</v>
      </c>
      <c r="BG121" s="1">
        <v>26298</v>
      </c>
      <c r="BI121" t="s">
        <v>236</v>
      </c>
      <c r="BL121" s="63">
        <v>219</v>
      </c>
      <c r="BM121" t="s">
        <v>2249</v>
      </c>
      <c r="BN121" s="68">
        <v>7420376</v>
      </c>
      <c r="BO121" s="68">
        <v>7780937</v>
      </c>
      <c r="BP121" s="68">
        <v>3554293</v>
      </c>
      <c r="BQ121" s="68">
        <v>1945354</v>
      </c>
      <c r="BR121">
        <f t="shared" si="23"/>
        <v>1.0833333333333333</v>
      </c>
      <c r="BS121" s="4">
        <v>20700960</v>
      </c>
      <c r="BT121" s="22">
        <f t="shared" si="24"/>
        <v>0</v>
      </c>
      <c r="BU121" s="68"/>
      <c r="BV121" s="68"/>
      <c r="BW121" s="68"/>
      <c r="BX121" s="68"/>
      <c r="BZ121" s="85">
        <f t="shared" si="36"/>
        <v>0.35845564650141831</v>
      </c>
      <c r="CA121" s="85">
        <f t="shared" si="25"/>
        <v>0.37587324452585774</v>
      </c>
      <c r="CB121" s="85">
        <f t="shared" si="26"/>
        <v>0.17169701308538349</v>
      </c>
      <c r="CC121" s="85">
        <f t="shared" si="27"/>
        <v>9.3974095887340486E-2</v>
      </c>
      <c r="CD121" s="85">
        <f t="shared" si="28"/>
        <v>1</v>
      </c>
      <c r="CE121" t="s">
        <v>2640</v>
      </c>
      <c r="CF121" s="68">
        <v>7420376</v>
      </c>
      <c r="CG121" s="68">
        <v>7780937</v>
      </c>
      <c r="CH121" s="68">
        <v>3554293</v>
      </c>
      <c r="CI121" s="68">
        <v>1945354</v>
      </c>
      <c r="CN121" s="22">
        <f t="shared" si="29"/>
        <v>56214.969696969696</v>
      </c>
      <c r="CO121" s="22">
        <f t="shared" si="30"/>
        <v>58946.492424242424</v>
      </c>
      <c r="CP121" s="22">
        <f t="shared" si="31"/>
        <v>26926.46212121212</v>
      </c>
      <c r="CQ121" s="22">
        <f t="shared" si="37"/>
        <v>14737.530303030304</v>
      </c>
      <c r="CR121" s="85">
        <f t="shared" si="32"/>
        <v>0.35845564650141826</v>
      </c>
      <c r="CS121" s="85">
        <f t="shared" si="33"/>
        <v>0.37587324452585769</v>
      </c>
      <c r="CT121" s="85">
        <f t="shared" si="34"/>
        <v>0.17169701308538346</v>
      </c>
      <c r="CU121" s="85">
        <f t="shared" si="35"/>
        <v>9.3974095887340486E-2</v>
      </c>
    </row>
    <row r="122" spans="1:99" x14ac:dyDescent="0.35">
      <c r="A122" t="s">
        <v>676</v>
      </c>
      <c r="B122" s="81">
        <v>67903099</v>
      </c>
      <c r="C122" s="81">
        <v>72238388</v>
      </c>
      <c r="D122" s="81">
        <v>123666051</v>
      </c>
      <c r="E122">
        <v>440</v>
      </c>
      <c r="F122" s="10">
        <f t="shared" si="19"/>
        <v>154325.22500000001</v>
      </c>
      <c r="G122" s="10">
        <f t="shared" si="20"/>
        <v>164178.15454545454</v>
      </c>
      <c r="H122" s="10">
        <f t="shared" si="21"/>
        <v>281059.20681818185</v>
      </c>
      <c r="I122" t="s">
        <v>676</v>
      </c>
      <c r="J122" t="s">
        <v>2365</v>
      </c>
      <c r="K122" t="s">
        <v>677</v>
      </c>
      <c r="L122">
        <v>171</v>
      </c>
      <c r="M122">
        <v>169</v>
      </c>
      <c r="N122">
        <v>581</v>
      </c>
      <c r="O122">
        <v>581</v>
      </c>
      <c r="P122" t="s">
        <v>678</v>
      </c>
      <c r="Q122" t="s">
        <v>64</v>
      </c>
      <c r="R122" t="s">
        <v>65</v>
      </c>
      <c r="S122" t="s">
        <v>66</v>
      </c>
      <c r="U122">
        <v>439</v>
      </c>
      <c r="V122">
        <v>440</v>
      </c>
      <c r="W122" s="6">
        <v>1701.5</v>
      </c>
      <c r="X122">
        <v>3.88</v>
      </c>
      <c r="Z122">
        <v>823</v>
      </c>
      <c r="AA122">
        <v>823</v>
      </c>
      <c r="AB122">
        <v>189</v>
      </c>
      <c r="AC122">
        <v>0.441</v>
      </c>
      <c r="AD122">
        <v>4</v>
      </c>
      <c r="AE122">
        <v>0</v>
      </c>
      <c r="AF122">
        <v>4</v>
      </c>
      <c r="AG122" s="1">
        <v>45583</v>
      </c>
      <c r="AH122" s="2">
        <v>186180</v>
      </c>
      <c r="AI122">
        <v>4.2699999999999996</v>
      </c>
      <c r="AJ122" s="2">
        <v>186180</v>
      </c>
      <c r="AK122">
        <v>4.2699999999999996</v>
      </c>
      <c r="AL122" s="2">
        <v>24838</v>
      </c>
      <c r="AM122" s="2">
        <v>4024811</v>
      </c>
      <c r="AN122" s="3">
        <v>0.13339999999999999</v>
      </c>
      <c r="AO122">
        <v>193</v>
      </c>
      <c r="AP122" s="4">
        <v>10600000</v>
      </c>
      <c r="AQ122" s="4">
        <v>6221</v>
      </c>
      <c r="AR122" s="4">
        <v>499</v>
      </c>
      <c r="AS122" t="s">
        <v>639</v>
      </c>
      <c r="AT122" t="s">
        <v>637</v>
      </c>
      <c r="AU122" t="s">
        <v>679</v>
      </c>
      <c r="AV122" t="s">
        <v>680</v>
      </c>
      <c r="AW122" t="s">
        <v>80</v>
      </c>
      <c r="AX122" t="str">
        <f t="shared" si="22"/>
        <v>Brooklyn</v>
      </c>
      <c r="AY122">
        <v>16</v>
      </c>
      <c r="AZ122">
        <v>8</v>
      </c>
      <c r="BA122" t="s">
        <v>2530</v>
      </c>
      <c r="BB122">
        <v>19</v>
      </c>
      <c r="BC122" t="s">
        <v>2548</v>
      </c>
      <c r="BD122">
        <v>55</v>
      </c>
      <c r="BE122" t="s">
        <v>2588</v>
      </c>
      <c r="BF122" s="95">
        <v>37</v>
      </c>
      <c r="BG122" s="1">
        <v>24958</v>
      </c>
      <c r="BH122" t="s">
        <v>681</v>
      </c>
      <c r="BL122" s="63">
        <v>197</v>
      </c>
      <c r="BM122" t="s">
        <v>2263</v>
      </c>
      <c r="BN122" s="68">
        <v>40181724</v>
      </c>
      <c r="BO122" s="68">
        <v>19222052</v>
      </c>
      <c r="BP122" s="68">
        <v>7480173</v>
      </c>
      <c r="BQ122" s="68">
        <v>5354439</v>
      </c>
      <c r="BR122">
        <f t="shared" si="23"/>
        <v>1.8704545454545454</v>
      </c>
      <c r="BS122" s="4">
        <v>72238388</v>
      </c>
      <c r="BT122" s="22">
        <f t="shared" si="24"/>
        <v>0</v>
      </c>
      <c r="BU122" s="68"/>
      <c r="BV122" s="68"/>
      <c r="BW122" s="68"/>
      <c r="BX122" s="68"/>
      <c r="BZ122" s="85">
        <f t="shared" si="36"/>
        <v>0.55623782745539674</v>
      </c>
      <c r="CA122" s="85">
        <f t="shared" si="25"/>
        <v>0.26609192885090405</v>
      </c>
      <c r="CB122" s="85">
        <f t="shared" si="26"/>
        <v>0.10354844850635371</v>
      </c>
      <c r="CC122" s="85">
        <f t="shared" si="27"/>
        <v>7.4121795187345546E-2</v>
      </c>
      <c r="CD122" s="85">
        <f t="shared" si="28"/>
        <v>1</v>
      </c>
      <c r="CE122" t="s">
        <v>2640</v>
      </c>
      <c r="CF122" s="68">
        <v>40181724</v>
      </c>
      <c r="CG122" s="68">
        <v>19222052</v>
      </c>
      <c r="CH122" s="68">
        <v>7480173</v>
      </c>
      <c r="CI122" s="68">
        <v>5354439</v>
      </c>
      <c r="CN122" s="22">
        <f t="shared" si="29"/>
        <v>91322.1</v>
      </c>
      <c r="CO122" s="22">
        <f t="shared" si="30"/>
        <v>43686.481818181819</v>
      </c>
      <c r="CP122" s="22">
        <f t="shared" si="31"/>
        <v>17000.393181818181</v>
      </c>
      <c r="CQ122" s="22">
        <f t="shared" si="37"/>
        <v>12169.179545454546</v>
      </c>
      <c r="CR122" s="85">
        <f t="shared" si="32"/>
        <v>0.55623782745539674</v>
      </c>
      <c r="CS122" s="85">
        <f t="shared" si="33"/>
        <v>0.26609192885090405</v>
      </c>
      <c r="CT122" s="85">
        <f t="shared" si="34"/>
        <v>0.10354844850635371</v>
      </c>
      <c r="CU122" s="85">
        <f t="shared" si="35"/>
        <v>7.4121795187345546E-2</v>
      </c>
    </row>
    <row r="123" spans="1:99" x14ac:dyDescent="0.35">
      <c r="A123" t="s">
        <v>682</v>
      </c>
      <c r="B123" s="81">
        <v>113462018</v>
      </c>
      <c r="C123" s="81">
        <v>257258549</v>
      </c>
      <c r="D123" s="81">
        <v>346453558</v>
      </c>
      <c r="E123" s="2">
        <v>1188</v>
      </c>
      <c r="F123" s="10">
        <f t="shared" si="19"/>
        <v>95506.749158249164</v>
      </c>
      <c r="G123" s="10">
        <f t="shared" si="20"/>
        <v>216547.60016835018</v>
      </c>
      <c r="H123" s="10">
        <f t="shared" si="21"/>
        <v>291627.5740740741</v>
      </c>
      <c r="I123" t="s">
        <v>682</v>
      </c>
      <c r="J123" t="s">
        <v>2718</v>
      </c>
      <c r="K123" t="s">
        <v>683</v>
      </c>
      <c r="L123">
        <v>44</v>
      </c>
      <c r="M123">
        <v>44</v>
      </c>
      <c r="N123">
        <v>584</v>
      </c>
      <c r="O123">
        <v>584</v>
      </c>
      <c r="P123" t="s">
        <v>684</v>
      </c>
      <c r="Q123" t="s">
        <v>64</v>
      </c>
      <c r="R123" t="s">
        <v>65</v>
      </c>
      <c r="S123" t="s">
        <v>66</v>
      </c>
      <c r="U123" s="2">
        <v>1186</v>
      </c>
      <c r="V123" s="2">
        <v>1188</v>
      </c>
      <c r="W123" s="6">
        <v>5207</v>
      </c>
      <c r="X123">
        <v>4.3899999999999997</v>
      </c>
      <c r="Z123" s="2">
        <v>2512</v>
      </c>
      <c r="AA123" s="2">
        <v>2512</v>
      </c>
      <c r="AB123">
        <v>404</v>
      </c>
      <c r="AC123">
        <v>0.34399999999999997</v>
      </c>
      <c r="AD123">
        <v>20</v>
      </c>
      <c r="AE123">
        <v>0</v>
      </c>
      <c r="AF123">
        <v>40</v>
      </c>
      <c r="AG123">
        <v>6</v>
      </c>
      <c r="AH123" s="2">
        <v>975095</v>
      </c>
      <c r="AI123">
        <v>22.39</v>
      </c>
      <c r="AJ123" s="2">
        <v>915230</v>
      </c>
      <c r="AK123">
        <v>21.01</v>
      </c>
      <c r="AL123" s="2">
        <v>183856</v>
      </c>
      <c r="AM123" s="2">
        <v>10242805</v>
      </c>
      <c r="AN123" s="3">
        <v>0.18859999999999999</v>
      </c>
      <c r="AO123">
        <v>112</v>
      </c>
      <c r="AP123" s="4">
        <v>12907133</v>
      </c>
      <c r="AQ123" s="4">
        <v>2475</v>
      </c>
      <c r="AR123" s="4">
        <v>599</v>
      </c>
      <c r="AS123" t="s">
        <v>685</v>
      </c>
      <c r="AT123" t="s">
        <v>686</v>
      </c>
      <c r="AU123" t="s">
        <v>341</v>
      </c>
      <c r="AV123" t="s">
        <v>687</v>
      </c>
      <c r="AW123" t="s">
        <v>80</v>
      </c>
      <c r="AX123" t="str">
        <f t="shared" si="22"/>
        <v>Brooklyn</v>
      </c>
      <c r="AY123">
        <v>18</v>
      </c>
      <c r="AZ123">
        <v>8</v>
      </c>
      <c r="BA123" t="s">
        <v>2530</v>
      </c>
      <c r="BB123">
        <v>21</v>
      </c>
      <c r="BC123" t="s">
        <v>2550</v>
      </c>
      <c r="BD123">
        <v>59</v>
      </c>
      <c r="BE123" t="s">
        <v>2592</v>
      </c>
      <c r="BF123" s="95">
        <v>45</v>
      </c>
      <c r="BG123" s="1">
        <v>18458</v>
      </c>
      <c r="BH123" t="s">
        <v>688</v>
      </c>
      <c r="BL123" s="63">
        <v>58</v>
      </c>
      <c r="BM123" t="s">
        <v>2268</v>
      </c>
      <c r="BN123" s="68">
        <v>103991709</v>
      </c>
      <c r="BO123" s="68">
        <v>59774839</v>
      </c>
      <c r="BP123" s="68">
        <v>73076257</v>
      </c>
      <c r="BQ123" s="68">
        <v>20415744</v>
      </c>
      <c r="BR123">
        <f t="shared" si="23"/>
        <v>2.1144781144781146</v>
      </c>
      <c r="BS123" s="4">
        <v>257258549</v>
      </c>
      <c r="BT123" s="22">
        <f t="shared" si="24"/>
        <v>0</v>
      </c>
      <c r="BU123" s="68"/>
      <c r="BV123" s="68"/>
      <c r="BW123" s="68"/>
      <c r="BX123" s="68"/>
      <c r="BZ123" s="85">
        <f t="shared" si="36"/>
        <v>0.40423033327456109</v>
      </c>
      <c r="CA123" s="85">
        <f t="shared" si="25"/>
        <v>0.2323531685627287</v>
      </c>
      <c r="CB123" s="85">
        <f t="shared" si="26"/>
        <v>0.28405764272580114</v>
      </c>
      <c r="CC123" s="85">
        <f t="shared" si="27"/>
        <v>7.9358855436909112E-2</v>
      </c>
      <c r="CD123" s="85">
        <f t="shared" si="28"/>
        <v>1</v>
      </c>
      <c r="CE123" t="s">
        <v>2640</v>
      </c>
      <c r="CF123" s="68">
        <v>103991709</v>
      </c>
      <c r="CG123" s="68">
        <v>59774839</v>
      </c>
      <c r="CH123" s="68">
        <v>73076257</v>
      </c>
      <c r="CI123" s="68">
        <v>20415744</v>
      </c>
      <c r="CN123" s="22">
        <f t="shared" si="29"/>
        <v>87535.108585858587</v>
      </c>
      <c r="CO123" s="22">
        <f t="shared" si="30"/>
        <v>50315.521043771041</v>
      </c>
      <c r="CP123" s="22">
        <f t="shared" si="31"/>
        <v>61512.000841750843</v>
      </c>
      <c r="CQ123" s="22">
        <f t="shared" si="37"/>
        <v>17184.969696969696</v>
      </c>
      <c r="CR123" s="85">
        <f t="shared" si="32"/>
        <v>0.40423033327456104</v>
      </c>
      <c r="CS123" s="85">
        <f t="shared" si="33"/>
        <v>0.23235316856272867</v>
      </c>
      <c r="CT123" s="85">
        <f t="shared" si="34"/>
        <v>0.28405764272580108</v>
      </c>
      <c r="CU123" s="85">
        <f t="shared" si="35"/>
        <v>7.9358855436909112E-2</v>
      </c>
    </row>
    <row r="124" spans="1:99" x14ac:dyDescent="0.35">
      <c r="A124" t="s">
        <v>689</v>
      </c>
      <c r="B124" s="81">
        <v>52989732</v>
      </c>
      <c r="C124" s="81">
        <v>87991585</v>
      </c>
      <c r="D124" s="81">
        <v>109319222</v>
      </c>
      <c r="E124">
        <v>474</v>
      </c>
      <c r="F124" s="10">
        <f t="shared" si="19"/>
        <v>111792.6835443038</v>
      </c>
      <c r="G124" s="10">
        <f t="shared" si="20"/>
        <v>185636.25527426161</v>
      </c>
      <c r="H124" s="10">
        <f t="shared" si="21"/>
        <v>230631.27004219408</v>
      </c>
      <c r="I124" t="s">
        <v>689</v>
      </c>
      <c r="J124" t="s">
        <v>2671</v>
      </c>
      <c r="K124" t="s">
        <v>130</v>
      </c>
      <c r="L124">
        <v>100</v>
      </c>
      <c r="M124">
        <v>100</v>
      </c>
      <c r="N124">
        <v>237</v>
      </c>
      <c r="O124">
        <v>237</v>
      </c>
      <c r="P124" t="s">
        <v>690</v>
      </c>
      <c r="Q124" t="s">
        <v>64</v>
      </c>
      <c r="R124" t="s">
        <v>65</v>
      </c>
      <c r="S124" t="s">
        <v>66</v>
      </c>
      <c r="U124">
        <v>472</v>
      </c>
      <c r="V124">
        <v>474</v>
      </c>
      <c r="W124" s="6">
        <v>2193</v>
      </c>
      <c r="X124">
        <v>4.6500000000000004</v>
      </c>
      <c r="Z124" s="2">
        <v>1067</v>
      </c>
      <c r="AA124" s="2">
        <v>1067</v>
      </c>
      <c r="AB124">
        <v>205</v>
      </c>
      <c r="AC124">
        <v>0.442</v>
      </c>
      <c r="AD124">
        <v>2</v>
      </c>
      <c r="AE124">
        <v>2</v>
      </c>
      <c r="AF124">
        <v>5</v>
      </c>
      <c r="AG124">
        <v>20</v>
      </c>
      <c r="AH124" s="2">
        <v>161016</v>
      </c>
      <c r="AI124">
        <v>3.7</v>
      </c>
      <c r="AJ124" s="2">
        <v>161016</v>
      </c>
      <c r="AK124">
        <v>3.7</v>
      </c>
      <c r="AL124" s="2">
        <v>24555</v>
      </c>
      <c r="AM124" s="2">
        <v>4083496</v>
      </c>
      <c r="AN124" s="3">
        <v>0.1525</v>
      </c>
      <c r="AO124">
        <v>288</v>
      </c>
      <c r="AP124" s="4">
        <v>9322807</v>
      </c>
      <c r="AQ124" s="4">
        <v>4240</v>
      </c>
      <c r="AR124" s="4">
        <v>556</v>
      </c>
      <c r="AS124" t="s">
        <v>691</v>
      </c>
      <c r="AT124" t="s">
        <v>692</v>
      </c>
      <c r="AU124" t="s">
        <v>693</v>
      </c>
      <c r="AW124" t="s">
        <v>95</v>
      </c>
      <c r="AX124" t="str">
        <f t="shared" si="22"/>
        <v>Manhattan</v>
      </c>
      <c r="AY124">
        <v>3</v>
      </c>
      <c r="AZ124">
        <v>7</v>
      </c>
      <c r="BA124" t="s">
        <v>2529</v>
      </c>
      <c r="BB124">
        <v>26</v>
      </c>
      <c r="BC124" t="s">
        <v>2554</v>
      </c>
      <c r="BD124">
        <v>74</v>
      </c>
      <c r="BE124" t="s">
        <v>2604</v>
      </c>
      <c r="BF124" s="95">
        <v>2</v>
      </c>
      <c r="BG124" s="1">
        <v>23497</v>
      </c>
      <c r="BL124" s="63">
        <v>132</v>
      </c>
      <c r="BM124" t="s">
        <v>2234</v>
      </c>
      <c r="BN124" s="68">
        <v>43253852</v>
      </c>
      <c r="BO124" s="68">
        <v>29848826</v>
      </c>
      <c r="BP124" s="68">
        <v>11077760</v>
      </c>
      <c r="BQ124" s="68">
        <v>3811147</v>
      </c>
      <c r="BR124">
        <f t="shared" si="23"/>
        <v>2.2510548523206753</v>
      </c>
      <c r="BS124" s="4">
        <v>87991585</v>
      </c>
      <c r="BT124" s="22">
        <f t="shared" si="24"/>
        <v>0</v>
      </c>
      <c r="BU124" s="68"/>
      <c r="BV124" s="68"/>
      <c r="BW124" s="68"/>
      <c r="BX124" s="68"/>
      <c r="BZ124" s="85">
        <f t="shared" si="36"/>
        <v>0.49156805164948442</v>
      </c>
      <c r="CA124" s="85">
        <f t="shared" si="25"/>
        <v>0.33922364280629791</v>
      </c>
      <c r="CB124" s="85">
        <f t="shared" si="26"/>
        <v>0.12589567513757138</v>
      </c>
      <c r="CC124" s="85">
        <f t="shared" si="27"/>
        <v>4.331263040664627E-2</v>
      </c>
      <c r="CD124" s="85">
        <f t="shared" si="28"/>
        <v>0.99999999999999989</v>
      </c>
      <c r="CE124" t="s">
        <v>2640</v>
      </c>
      <c r="CF124" s="68">
        <v>43253852</v>
      </c>
      <c r="CG124" s="68">
        <v>29848826</v>
      </c>
      <c r="CH124" s="68">
        <v>11077760</v>
      </c>
      <c r="CI124" s="68">
        <v>3811147</v>
      </c>
      <c r="CN124" s="22">
        <f t="shared" si="29"/>
        <v>91252.852320675112</v>
      </c>
      <c r="CO124" s="22">
        <f t="shared" si="30"/>
        <v>62972.206751054851</v>
      </c>
      <c r="CP124" s="22">
        <f t="shared" si="31"/>
        <v>23370.801687763713</v>
      </c>
      <c r="CQ124" s="22">
        <f t="shared" si="37"/>
        <v>8040.3945147679324</v>
      </c>
      <c r="CR124" s="85">
        <f t="shared" si="32"/>
        <v>0.49156805164948447</v>
      </c>
      <c r="CS124" s="85">
        <f t="shared" si="33"/>
        <v>0.33922364280629785</v>
      </c>
      <c r="CT124" s="85">
        <f t="shared" si="34"/>
        <v>0.12589567513757138</v>
      </c>
      <c r="CU124" s="85">
        <f t="shared" si="35"/>
        <v>4.331263040664627E-2</v>
      </c>
    </row>
    <row r="125" spans="1:99" x14ac:dyDescent="0.35">
      <c r="A125" t="s">
        <v>694</v>
      </c>
      <c r="B125" s="81">
        <v>156584502</v>
      </c>
      <c r="C125" s="81">
        <v>209899100</v>
      </c>
      <c r="D125" s="81">
        <v>291822601</v>
      </c>
      <c r="E125" s="2">
        <v>1139</v>
      </c>
      <c r="F125" s="10">
        <f t="shared" si="19"/>
        <v>137475.4187884109</v>
      </c>
      <c r="G125" s="10">
        <f t="shared" si="20"/>
        <v>184283.6698858648</v>
      </c>
      <c r="H125" s="10">
        <f t="shared" si="21"/>
        <v>256209.48287971906</v>
      </c>
      <c r="I125" t="s">
        <v>694</v>
      </c>
      <c r="J125" t="s">
        <v>2719</v>
      </c>
      <c r="K125" t="s">
        <v>695</v>
      </c>
      <c r="L125">
        <v>25</v>
      </c>
      <c r="M125">
        <v>25</v>
      </c>
      <c r="N125">
        <v>515</v>
      </c>
      <c r="O125">
        <v>515</v>
      </c>
      <c r="P125" t="s">
        <v>696</v>
      </c>
      <c r="Q125" t="s">
        <v>64</v>
      </c>
      <c r="R125" t="s">
        <v>65</v>
      </c>
      <c r="S125" t="s">
        <v>66</v>
      </c>
      <c r="U125" s="2">
        <v>1137</v>
      </c>
      <c r="V125" s="2">
        <v>1139</v>
      </c>
      <c r="W125" s="6">
        <v>5436.5</v>
      </c>
      <c r="X125">
        <v>4.78</v>
      </c>
      <c r="Z125" s="2">
        <v>2669</v>
      </c>
      <c r="AA125" s="2">
        <v>2669</v>
      </c>
      <c r="AB125">
        <v>455</v>
      </c>
      <c r="AC125">
        <v>0.40400000000000003</v>
      </c>
      <c r="AD125">
        <v>15</v>
      </c>
      <c r="AE125">
        <v>1</v>
      </c>
      <c r="AF125">
        <v>25</v>
      </c>
      <c r="AG125" t="s">
        <v>697</v>
      </c>
      <c r="AH125" s="2">
        <v>547663</v>
      </c>
      <c r="AI125">
        <v>12.57</v>
      </c>
      <c r="AJ125" s="2">
        <v>502216</v>
      </c>
      <c r="AK125">
        <v>11.53</v>
      </c>
      <c r="AL125" s="2">
        <v>105659</v>
      </c>
      <c r="AM125" s="2">
        <v>9028680</v>
      </c>
      <c r="AN125" s="3">
        <v>0.19289999999999999</v>
      </c>
      <c r="AO125">
        <v>212</v>
      </c>
      <c r="AP125" s="4">
        <v>11928000</v>
      </c>
      <c r="AQ125" s="4">
        <v>2203</v>
      </c>
      <c r="AR125" s="4">
        <v>556</v>
      </c>
      <c r="AS125" t="s">
        <v>698</v>
      </c>
      <c r="AT125" t="s">
        <v>699</v>
      </c>
      <c r="AU125" t="s">
        <v>700</v>
      </c>
      <c r="AV125" t="s">
        <v>701</v>
      </c>
      <c r="AW125" t="s">
        <v>80</v>
      </c>
      <c r="AX125" t="str">
        <f t="shared" si="22"/>
        <v>Brooklyn</v>
      </c>
      <c r="AY125">
        <v>6</v>
      </c>
      <c r="AZ125">
        <v>7</v>
      </c>
      <c r="BA125" t="s">
        <v>2529</v>
      </c>
      <c r="BB125">
        <v>25</v>
      </c>
      <c r="BC125" t="s">
        <v>2553</v>
      </c>
      <c r="BD125">
        <v>52</v>
      </c>
      <c r="BE125" t="s">
        <v>2585</v>
      </c>
      <c r="BF125" s="95">
        <v>33</v>
      </c>
      <c r="BG125" s="1">
        <v>18073</v>
      </c>
      <c r="BH125" t="s">
        <v>199</v>
      </c>
      <c r="BL125" s="63">
        <v>139</v>
      </c>
      <c r="BM125" t="s">
        <v>2259</v>
      </c>
      <c r="BN125" s="68">
        <v>76605049</v>
      </c>
      <c r="BO125" s="68">
        <v>52713142</v>
      </c>
      <c r="BP125" s="68">
        <v>63445590</v>
      </c>
      <c r="BQ125" s="68">
        <v>17135320</v>
      </c>
      <c r="BR125">
        <f t="shared" si="23"/>
        <v>2.3432835820895521</v>
      </c>
      <c r="BS125" s="4">
        <v>209899100</v>
      </c>
      <c r="BT125" s="22">
        <f t="shared" si="24"/>
        <v>1</v>
      </c>
      <c r="BU125" s="68"/>
      <c r="BV125" s="68"/>
      <c r="BW125" s="68"/>
      <c r="BX125" s="68"/>
      <c r="BZ125" s="85">
        <f t="shared" si="36"/>
        <v>0.36496130283550526</v>
      </c>
      <c r="CA125" s="85">
        <f t="shared" si="25"/>
        <v>0.25113562659392058</v>
      </c>
      <c r="CB125" s="85">
        <f t="shared" si="26"/>
        <v>0.30226708928242191</v>
      </c>
      <c r="CC125" s="85">
        <f t="shared" si="27"/>
        <v>8.1635986052346107E-2</v>
      </c>
      <c r="CD125" s="85">
        <f t="shared" si="28"/>
        <v>1.0000000047641939</v>
      </c>
      <c r="CE125" t="s">
        <v>2640</v>
      </c>
      <c r="CF125" s="68">
        <v>76605049</v>
      </c>
      <c r="CG125" s="68">
        <v>52713142</v>
      </c>
      <c r="CH125" s="68">
        <v>63445590</v>
      </c>
      <c r="CI125" s="68">
        <v>17135320</v>
      </c>
      <c r="CN125" s="22">
        <f t="shared" si="29"/>
        <v>67256.408252853376</v>
      </c>
      <c r="CO125" s="22">
        <f t="shared" si="30"/>
        <v>46280.194907813871</v>
      </c>
      <c r="CP125" s="22">
        <f t="shared" si="31"/>
        <v>55702.888498683053</v>
      </c>
      <c r="CQ125" s="22">
        <f t="shared" si="37"/>
        <v>15044.179104477613</v>
      </c>
      <c r="CR125" s="85">
        <f t="shared" si="32"/>
        <v>0.36496130283550521</v>
      </c>
      <c r="CS125" s="85">
        <f t="shared" si="33"/>
        <v>0.25113562659392058</v>
      </c>
      <c r="CT125" s="85">
        <f t="shared" si="34"/>
        <v>0.30226708928242185</v>
      </c>
      <c r="CU125" s="85">
        <f t="shared" si="35"/>
        <v>8.1635986052346107E-2</v>
      </c>
    </row>
    <row r="126" spans="1:99" x14ac:dyDescent="0.35">
      <c r="A126" t="s">
        <v>702</v>
      </c>
      <c r="B126" s="81">
        <v>5946687</v>
      </c>
      <c r="C126" s="81">
        <v>7737383</v>
      </c>
      <c r="D126" s="81">
        <v>10219219</v>
      </c>
      <c r="E126">
        <v>35</v>
      </c>
      <c r="F126" s="10">
        <f t="shared" si="19"/>
        <v>169905.34285714285</v>
      </c>
      <c r="G126" s="10">
        <f t="shared" si="20"/>
        <v>221068.08571428573</v>
      </c>
      <c r="H126" s="10">
        <f t="shared" si="21"/>
        <v>291977.6857142857</v>
      </c>
      <c r="I126" t="s">
        <v>702</v>
      </c>
      <c r="J126" t="s">
        <v>2672</v>
      </c>
      <c r="K126" t="s">
        <v>703</v>
      </c>
      <c r="L126">
        <v>281</v>
      </c>
      <c r="M126">
        <v>30</v>
      </c>
      <c r="N126">
        <v>507</v>
      </c>
      <c r="O126">
        <v>503</v>
      </c>
      <c r="P126" t="s">
        <v>704</v>
      </c>
      <c r="Q126" t="s">
        <v>64</v>
      </c>
      <c r="R126" t="s">
        <v>65</v>
      </c>
      <c r="S126" t="s">
        <v>84</v>
      </c>
      <c r="U126">
        <v>35</v>
      </c>
      <c r="V126">
        <v>35</v>
      </c>
      <c r="W126">
        <v>155.5</v>
      </c>
      <c r="X126">
        <v>4.4400000000000004</v>
      </c>
      <c r="Z126">
        <v>67</v>
      </c>
      <c r="AA126">
        <v>67</v>
      </c>
      <c r="AB126">
        <v>8</v>
      </c>
      <c r="AC126">
        <v>0.24199999999999999</v>
      </c>
      <c r="AD126">
        <v>1</v>
      </c>
      <c r="AE126">
        <v>0</v>
      </c>
      <c r="AF126">
        <v>1</v>
      </c>
      <c r="AG126">
        <v>7</v>
      </c>
      <c r="AH126" s="2">
        <v>7144</v>
      </c>
      <c r="AI126">
        <v>0.16</v>
      </c>
      <c r="AJ126" s="2">
        <v>7144</v>
      </c>
      <c r="AK126">
        <v>0.16</v>
      </c>
      <c r="AL126" s="2">
        <v>5000</v>
      </c>
      <c r="AM126" s="2">
        <v>377500</v>
      </c>
      <c r="AN126" s="3">
        <v>0.69989999999999997</v>
      </c>
      <c r="AO126">
        <v>419</v>
      </c>
      <c r="AP126" s="4">
        <v>817621</v>
      </c>
      <c r="AQ126" s="4">
        <v>5094</v>
      </c>
      <c r="AR126" s="4">
        <v>522</v>
      </c>
      <c r="AS126" t="s">
        <v>705</v>
      </c>
      <c r="AT126" t="s">
        <v>92</v>
      </c>
      <c r="AW126" t="s">
        <v>95</v>
      </c>
      <c r="AX126" t="str">
        <f t="shared" si="22"/>
        <v>Manhattan</v>
      </c>
      <c r="AY126">
        <v>10</v>
      </c>
      <c r="AZ126">
        <v>13</v>
      </c>
      <c r="BA126" t="s">
        <v>2535</v>
      </c>
      <c r="BB126">
        <v>30</v>
      </c>
      <c r="BC126" t="s">
        <v>2558</v>
      </c>
      <c r="BD126">
        <v>70</v>
      </c>
      <c r="BE126" t="s">
        <v>2601</v>
      </c>
      <c r="BF126" s="95">
        <v>9</v>
      </c>
      <c r="BG126" s="1">
        <v>28262</v>
      </c>
      <c r="BJ126" t="s">
        <v>108</v>
      </c>
      <c r="BL126" s="63">
        <v>51</v>
      </c>
      <c r="BM126" t="s">
        <v>2240</v>
      </c>
      <c r="BN126" s="68">
        <v>2622192</v>
      </c>
      <c r="BO126" s="68">
        <v>3351157</v>
      </c>
      <c r="BP126" s="68">
        <v>1617003</v>
      </c>
      <c r="BQ126" s="68">
        <v>147032</v>
      </c>
      <c r="BR126">
        <f t="shared" si="23"/>
        <v>1.9142857142857144</v>
      </c>
      <c r="BS126" s="4">
        <v>7737383</v>
      </c>
      <c r="BT126" s="22">
        <f t="shared" si="24"/>
        <v>1</v>
      </c>
      <c r="BU126" s="68"/>
      <c r="BV126" s="68"/>
      <c r="BW126" s="68"/>
      <c r="BX126" s="68"/>
      <c r="BZ126" s="85">
        <f t="shared" si="36"/>
        <v>0.3388990825450931</v>
      </c>
      <c r="CA126" s="85">
        <f t="shared" si="25"/>
        <v>0.43311246192672637</v>
      </c>
      <c r="CB126" s="85">
        <f t="shared" si="26"/>
        <v>0.20898577723243117</v>
      </c>
      <c r="CC126" s="85">
        <f t="shared" si="27"/>
        <v>1.9002807538414473E-2</v>
      </c>
      <c r="CD126" s="85">
        <f t="shared" si="28"/>
        <v>1.000000129242665</v>
      </c>
      <c r="CE126" t="s">
        <v>2640</v>
      </c>
      <c r="CF126" s="68">
        <v>2622192</v>
      </c>
      <c r="CG126" s="68">
        <v>3351157</v>
      </c>
      <c r="CH126" s="68">
        <v>1617003</v>
      </c>
      <c r="CI126" s="68">
        <v>147032</v>
      </c>
      <c r="CN126" s="22">
        <f t="shared" si="29"/>
        <v>74919.771428571432</v>
      </c>
      <c r="CO126" s="22">
        <f t="shared" si="30"/>
        <v>95747.342857142852</v>
      </c>
      <c r="CP126" s="22">
        <f t="shared" si="31"/>
        <v>46200.085714285713</v>
      </c>
      <c r="CQ126" s="22">
        <f t="shared" si="37"/>
        <v>4200.9142857142861</v>
      </c>
      <c r="CR126" s="85">
        <f t="shared" si="32"/>
        <v>0.3388990825450931</v>
      </c>
      <c r="CS126" s="85">
        <f t="shared" si="33"/>
        <v>0.43311246192672637</v>
      </c>
      <c r="CT126" s="85">
        <f t="shared" si="34"/>
        <v>0.20898577723243114</v>
      </c>
      <c r="CU126" s="85">
        <f t="shared" si="35"/>
        <v>1.9002807538414476E-2</v>
      </c>
    </row>
    <row r="127" spans="1:99" x14ac:dyDescent="0.35">
      <c r="A127" t="s">
        <v>706</v>
      </c>
      <c r="B127" s="81">
        <v>300014126</v>
      </c>
      <c r="C127" s="81">
        <v>354846607</v>
      </c>
      <c r="D127" s="81">
        <v>415229789</v>
      </c>
      <c r="E127" s="2">
        <v>1940</v>
      </c>
      <c r="F127" s="10">
        <f t="shared" si="19"/>
        <v>154646.45670103093</v>
      </c>
      <c r="G127" s="10">
        <f t="shared" si="20"/>
        <v>182910.62216494847</v>
      </c>
      <c r="H127" s="10">
        <f t="shared" si="21"/>
        <v>214035.97371134019</v>
      </c>
      <c r="I127" t="s">
        <v>706</v>
      </c>
      <c r="J127" t="s">
        <v>2673</v>
      </c>
      <c r="K127" t="s">
        <v>707</v>
      </c>
      <c r="L127">
        <v>87</v>
      </c>
      <c r="M127">
        <v>87</v>
      </c>
      <c r="N127">
        <v>232</v>
      </c>
      <c r="O127">
        <v>232</v>
      </c>
      <c r="P127" t="s">
        <v>708</v>
      </c>
      <c r="Q127" t="s">
        <v>64</v>
      </c>
      <c r="R127" t="s">
        <v>65</v>
      </c>
      <c r="S127" t="s">
        <v>66</v>
      </c>
      <c r="U127" s="2">
        <v>1939</v>
      </c>
      <c r="V127" s="2">
        <v>1940</v>
      </c>
      <c r="W127" s="6">
        <v>9133.5</v>
      </c>
      <c r="X127">
        <v>4.71</v>
      </c>
      <c r="Z127" s="2">
        <v>4282</v>
      </c>
      <c r="AA127" s="2">
        <v>4282</v>
      </c>
      <c r="AB127">
        <v>741</v>
      </c>
      <c r="AC127">
        <v>0.39</v>
      </c>
      <c r="AD127">
        <v>9</v>
      </c>
      <c r="AE127">
        <v>1</v>
      </c>
      <c r="AF127">
        <v>10</v>
      </c>
      <c r="AG127" t="s">
        <v>709</v>
      </c>
      <c r="AH127" s="2">
        <v>655681</v>
      </c>
      <c r="AI127">
        <v>15.05</v>
      </c>
      <c r="AJ127" s="2">
        <v>655681</v>
      </c>
      <c r="AK127">
        <v>15.05</v>
      </c>
      <c r="AL127" s="2">
        <v>101477</v>
      </c>
      <c r="AM127" s="2">
        <v>16701596</v>
      </c>
      <c r="AN127" s="3">
        <v>0.15479999999999999</v>
      </c>
      <c r="AO127">
        <v>285</v>
      </c>
      <c r="AP127" s="4">
        <v>28783425</v>
      </c>
      <c r="AQ127" s="4">
        <v>3150</v>
      </c>
      <c r="AR127" s="4">
        <v>565</v>
      </c>
      <c r="AS127" t="s">
        <v>710</v>
      </c>
      <c r="AT127" t="s">
        <v>711</v>
      </c>
      <c r="AU127" t="s">
        <v>712</v>
      </c>
      <c r="AV127" t="s">
        <v>541</v>
      </c>
      <c r="AW127" t="s">
        <v>95</v>
      </c>
      <c r="AX127" t="str">
        <f t="shared" si="22"/>
        <v>Manhattan</v>
      </c>
      <c r="AY127">
        <v>9</v>
      </c>
      <c r="AZ127">
        <v>13</v>
      </c>
      <c r="BA127" t="s">
        <v>2535</v>
      </c>
      <c r="BB127">
        <v>30</v>
      </c>
      <c r="BC127" t="s">
        <v>2558</v>
      </c>
      <c r="BD127">
        <v>69</v>
      </c>
      <c r="BE127" t="s">
        <v>2600</v>
      </c>
      <c r="BF127" s="95">
        <v>7</v>
      </c>
      <c r="BG127" s="1">
        <v>21124</v>
      </c>
      <c r="BL127" s="63">
        <v>143</v>
      </c>
      <c r="BM127" t="s">
        <v>2238</v>
      </c>
      <c r="BN127" s="68">
        <v>183935723</v>
      </c>
      <c r="BO127" s="68">
        <v>110885485</v>
      </c>
      <c r="BP127" s="68">
        <v>43044713</v>
      </c>
      <c r="BQ127" s="68">
        <v>16980686</v>
      </c>
      <c r="BR127">
        <f t="shared" si="23"/>
        <v>2.207216494845361</v>
      </c>
      <c r="BS127" s="4">
        <v>354846607</v>
      </c>
      <c r="BT127" s="22">
        <f t="shared" si="24"/>
        <v>0</v>
      </c>
      <c r="BU127" s="68"/>
      <c r="BV127" s="68"/>
      <c r="BW127" s="68"/>
      <c r="BX127" s="68"/>
      <c r="BZ127" s="85">
        <f t="shared" si="36"/>
        <v>0.51835277376627131</v>
      </c>
      <c r="CA127" s="85">
        <f t="shared" si="25"/>
        <v>0.3124885029547429</v>
      </c>
      <c r="CB127" s="85">
        <f t="shared" si="26"/>
        <v>0.12130512776750321</v>
      </c>
      <c r="CC127" s="85">
        <f t="shared" si="27"/>
        <v>4.7853595511482515E-2</v>
      </c>
      <c r="CD127" s="85">
        <f t="shared" si="28"/>
        <v>1</v>
      </c>
      <c r="CE127" t="s">
        <v>2640</v>
      </c>
      <c r="CF127" s="68">
        <v>183935723</v>
      </c>
      <c r="CG127" s="68">
        <v>110885485</v>
      </c>
      <c r="CH127" s="68">
        <v>43044713</v>
      </c>
      <c r="CI127" s="68">
        <v>16980686</v>
      </c>
      <c r="CN127" s="22">
        <f t="shared" si="29"/>
        <v>94812.228350515463</v>
      </c>
      <c r="CO127" s="22">
        <f t="shared" si="30"/>
        <v>57157.466494845357</v>
      </c>
      <c r="CP127" s="22">
        <f t="shared" si="31"/>
        <v>22187.996391752578</v>
      </c>
      <c r="CQ127" s="22">
        <f t="shared" si="37"/>
        <v>8752.930927835052</v>
      </c>
      <c r="CR127" s="85">
        <f t="shared" si="32"/>
        <v>0.51835277376627131</v>
      </c>
      <c r="CS127" s="85">
        <f t="shared" si="33"/>
        <v>0.3124885029547429</v>
      </c>
      <c r="CT127" s="85">
        <f t="shared" si="34"/>
        <v>0.12130512776750321</v>
      </c>
      <c r="CU127" s="85">
        <f t="shared" si="35"/>
        <v>4.7853595511482515E-2</v>
      </c>
    </row>
    <row r="128" spans="1:99" x14ac:dyDescent="0.35">
      <c r="A128" t="s">
        <v>713</v>
      </c>
      <c r="B128" s="81">
        <v>85448245</v>
      </c>
      <c r="C128" s="81">
        <v>123491534</v>
      </c>
      <c r="D128" s="81">
        <v>180429241</v>
      </c>
      <c r="E128">
        <v>634</v>
      </c>
      <c r="F128" s="10">
        <f t="shared" si="19"/>
        <v>134776.41167192429</v>
      </c>
      <c r="G128" s="10">
        <f t="shared" si="20"/>
        <v>194781.59936908516</v>
      </c>
      <c r="H128" s="10">
        <f t="shared" si="21"/>
        <v>284588.70820189273</v>
      </c>
      <c r="I128" t="s">
        <v>713</v>
      </c>
      <c r="J128" t="s">
        <v>2720</v>
      </c>
      <c r="K128" t="s">
        <v>494</v>
      </c>
      <c r="L128">
        <v>68</v>
      </c>
      <c r="M128">
        <v>172</v>
      </c>
      <c r="N128">
        <v>225</v>
      </c>
      <c r="O128">
        <v>225</v>
      </c>
      <c r="P128" t="s">
        <v>714</v>
      </c>
      <c r="Q128" t="s">
        <v>64</v>
      </c>
      <c r="R128" t="s">
        <v>65</v>
      </c>
      <c r="S128" t="s">
        <v>66</v>
      </c>
      <c r="U128">
        <v>627</v>
      </c>
      <c r="V128">
        <v>634</v>
      </c>
      <c r="W128" s="6">
        <v>2915.5</v>
      </c>
      <c r="X128">
        <v>4.6500000000000004</v>
      </c>
      <c r="Z128" s="2">
        <v>1463</v>
      </c>
      <c r="AA128" s="2">
        <v>1463</v>
      </c>
      <c r="AB128">
        <v>217</v>
      </c>
      <c r="AC128">
        <v>0.35099999999999998</v>
      </c>
      <c r="AD128">
        <v>15</v>
      </c>
      <c r="AE128">
        <v>0</v>
      </c>
      <c r="AF128">
        <v>15</v>
      </c>
      <c r="AG128">
        <v>7</v>
      </c>
      <c r="AH128" s="2">
        <v>540725</v>
      </c>
      <c r="AI128">
        <v>12.41</v>
      </c>
      <c r="AJ128" s="2">
        <v>540725</v>
      </c>
      <c r="AK128">
        <v>12.41</v>
      </c>
      <c r="AL128" s="2">
        <v>92855</v>
      </c>
      <c r="AM128" s="2">
        <v>5356500</v>
      </c>
      <c r="AN128" s="3">
        <v>0.17169999999999999</v>
      </c>
      <c r="AO128">
        <v>118</v>
      </c>
      <c r="AP128" s="4">
        <v>7927996</v>
      </c>
      <c r="AQ128" s="4">
        <v>2687</v>
      </c>
      <c r="AR128" s="4">
        <v>494</v>
      </c>
      <c r="AS128" t="s">
        <v>409</v>
      </c>
      <c r="AT128" t="s">
        <v>715</v>
      </c>
      <c r="AU128" t="s">
        <v>716</v>
      </c>
      <c r="AW128" t="s">
        <v>80</v>
      </c>
      <c r="AX128" t="str">
        <f t="shared" si="22"/>
        <v>Brooklyn</v>
      </c>
      <c r="AY128">
        <v>13</v>
      </c>
      <c r="AZ128">
        <v>8</v>
      </c>
      <c r="BA128" t="s">
        <v>2530</v>
      </c>
      <c r="BB128">
        <v>23</v>
      </c>
      <c r="BC128" t="s">
        <v>2551</v>
      </c>
      <c r="BD128">
        <v>46</v>
      </c>
      <c r="BE128" t="s">
        <v>2582</v>
      </c>
      <c r="BF128" s="95">
        <v>47</v>
      </c>
      <c r="BG128" s="1">
        <v>19903</v>
      </c>
      <c r="BL128" s="63">
        <v>104</v>
      </c>
      <c r="BM128" t="s">
        <v>2270</v>
      </c>
      <c r="BN128" s="68">
        <v>54457474</v>
      </c>
      <c r="BO128" s="68">
        <v>45206286</v>
      </c>
      <c r="BP128" s="68">
        <v>10082561</v>
      </c>
      <c r="BQ128" s="68">
        <v>13745213</v>
      </c>
      <c r="BR128">
        <f t="shared" si="23"/>
        <v>2.3075709779179809</v>
      </c>
      <c r="BS128" s="4">
        <v>123491534</v>
      </c>
      <c r="BT128" s="22">
        <f t="shared" si="24"/>
        <v>0</v>
      </c>
      <c r="BU128" s="68"/>
      <c r="BV128" s="68"/>
      <c r="BW128" s="68"/>
      <c r="BX128" s="68"/>
      <c r="BZ128" s="85">
        <f t="shared" si="36"/>
        <v>0.44098143602297468</v>
      </c>
      <c r="CA128" s="85">
        <f t="shared" si="25"/>
        <v>0.36606789579599847</v>
      </c>
      <c r="CB128" s="85">
        <f t="shared" si="26"/>
        <v>8.1645766907389783E-2</v>
      </c>
      <c r="CC128" s="85">
        <f t="shared" si="27"/>
        <v>0.11130490127363711</v>
      </c>
      <c r="CD128" s="85">
        <f t="shared" si="28"/>
        <v>1</v>
      </c>
      <c r="CE128" t="s">
        <v>2640</v>
      </c>
      <c r="CF128" s="68">
        <v>54457474</v>
      </c>
      <c r="CG128" s="68">
        <v>45206286</v>
      </c>
      <c r="CH128" s="68">
        <v>10082561</v>
      </c>
      <c r="CI128" s="68">
        <v>13745213</v>
      </c>
      <c r="CN128" s="22">
        <f t="shared" si="29"/>
        <v>85895.06940063092</v>
      </c>
      <c r="CO128" s="22">
        <f t="shared" si="30"/>
        <v>71303.290220820185</v>
      </c>
      <c r="CP128" s="22">
        <f t="shared" si="31"/>
        <v>15903.093059936909</v>
      </c>
      <c r="CQ128" s="22">
        <f t="shared" si="37"/>
        <v>21680.146687697161</v>
      </c>
      <c r="CR128" s="85">
        <f t="shared" si="32"/>
        <v>0.44098143602297474</v>
      </c>
      <c r="CS128" s="85">
        <f t="shared" si="33"/>
        <v>0.36606789579599847</v>
      </c>
      <c r="CT128" s="85">
        <f t="shared" si="34"/>
        <v>8.1645766907389797E-2</v>
      </c>
      <c r="CU128" s="85">
        <f t="shared" si="35"/>
        <v>0.11130490127363711</v>
      </c>
    </row>
    <row r="129" spans="1:99" x14ac:dyDescent="0.35">
      <c r="A129" t="s">
        <v>717</v>
      </c>
      <c r="B129" s="81">
        <v>98883123</v>
      </c>
      <c r="C129" s="81">
        <v>115036480</v>
      </c>
      <c r="D129" s="81">
        <v>162989077</v>
      </c>
      <c r="E129">
        <v>733</v>
      </c>
      <c r="F129" s="10">
        <f t="shared" si="19"/>
        <v>134901.94133697136</v>
      </c>
      <c r="G129" s="10">
        <f t="shared" si="20"/>
        <v>156939.26330150067</v>
      </c>
      <c r="H129" s="10">
        <f t="shared" si="21"/>
        <v>222358.90450204638</v>
      </c>
      <c r="I129" t="s">
        <v>717</v>
      </c>
      <c r="J129" t="s">
        <v>2721</v>
      </c>
      <c r="K129" t="s">
        <v>718</v>
      </c>
      <c r="L129">
        <v>40</v>
      </c>
      <c r="M129">
        <v>40</v>
      </c>
      <c r="N129">
        <v>579</v>
      </c>
      <c r="O129">
        <v>579</v>
      </c>
      <c r="P129" t="s">
        <v>719</v>
      </c>
      <c r="Q129" t="s">
        <v>64</v>
      </c>
      <c r="R129" t="s">
        <v>65</v>
      </c>
      <c r="S129" t="s">
        <v>66</v>
      </c>
      <c r="U129">
        <v>732</v>
      </c>
      <c r="V129">
        <v>733</v>
      </c>
      <c r="W129" s="6">
        <v>3126</v>
      </c>
      <c r="X129">
        <v>4.2699999999999996</v>
      </c>
      <c r="Z129" s="2">
        <v>1470</v>
      </c>
      <c r="AA129" s="2">
        <v>1470</v>
      </c>
      <c r="AB129">
        <v>283</v>
      </c>
      <c r="AC129">
        <v>0.39100000000000001</v>
      </c>
      <c r="AD129">
        <v>6</v>
      </c>
      <c r="AE129">
        <v>0</v>
      </c>
      <c r="AF129">
        <v>6</v>
      </c>
      <c r="AG129">
        <v>14</v>
      </c>
      <c r="AH129" s="2">
        <v>345256</v>
      </c>
      <c r="AI129">
        <v>7.93</v>
      </c>
      <c r="AJ129" s="2">
        <v>314070</v>
      </c>
      <c r="AK129">
        <v>7.21</v>
      </c>
      <c r="AL129" s="2">
        <v>54684</v>
      </c>
      <c r="AM129" s="2">
        <v>6221645</v>
      </c>
      <c r="AN129" s="3">
        <v>0.15840000000000001</v>
      </c>
      <c r="AO129">
        <v>185</v>
      </c>
      <c r="AP129" s="4">
        <v>8709286</v>
      </c>
      <c r="AQ129" s="4">
        <v>2784</v>
      </c>
      <c r="AR129" s="4">
        <v>541</v>
      </c>
      <c r="AS129" t="s">
        <v>301</v>
      </c>
      <c r="AT129" t="s">
        <v>720</v>
      </c>
      <c r="AU129" t="s">
        <v>721</v>
      </c>
      <c r="AV129" t="s">
        <v>722</v>
      </c>
      <c r="AW129" t="s">
        <v>71</v>
      </c>
      <c r="AX129" t="str">
        <f t="shared" si="22"/>
        <v>Bronx</v>
      </c>
      <c r="AY129">
        <v>12</v>
      </c>
      <c r="AZ129">
        <v>16</v>
      </c>
      <c r="BA129" t="s">
        <v>2538</v>
      </c>
      <c r="BB129">
        <v>36</v>
      </c>
      <c r="BC129" t="s">
        <v>2563</v>
      </c>
      <c r="BD129">
        <v>83</v>
      </c>
      <c r="BE129" t="s">
        <v>2612</v>
      </c>
      <c r="BF129" s="95">
        <v>12</v>
      </c>
      <c r="BG129" s="1">
        <v>18597</v>
      </c>
      <c r="BH129" t="s">
        <v>681</v>
      </c>
      <c r="BL129" s="63">
        <v>218</v>
      </c>
      <c r="BM129" s="23" t="s">
        <v>2243</v>
      </c>
      <c r="BN129" s="68">
        <v>51690009</v>
      </c>
      <c r="BO129" s="68">
        <v>46605081</v>
      </c>
      <c r="BP129" s="68">
        <v>10182222</v>
      </c>
      <c r="BQ129" s="68">
        <v>6559167</v>
      </c>
      <c r="BR129">
        <f t="shared" si="23"/>
        <v>2.0054570259208733</v>
      </c>
      <c r="BS129" s="4">
        <v>115036480</v>
      </c>
      <c r="BT129" s="22">
        <f t="shared" si="24"/>
        <v>-1</v>
      </c>
      <c r="BU129" s="68"/>
      <c r="BV129" s="68"/>
      <c r="BW129" s="68"/>
      <c r="BX129" s="68"/>
      <c r="BZ129" s="85">
        <f t="shared" si="36"/>
        <v>0.44933580199950485</v>
      </c>
      <c r="CA129" s="85">
        <f t="shared" si="25"/>
        <v>0.40513305866104388</v>
      </c>
      <c r="CB129" s="85">
        <f t="shared" si="26"/>
        <v>8.8512983011997587E-2</v>
      </c>
      <c r="CC129" s="85">
        <f t="shared" si="27"/>
        <v>5.7018147634559056E-2</v>
      </c>
      <c r="CD129" s="85">
        <f t="shared" si="28"/>
        <v>0.99999999130710537</v>
      </c>
      <c r="CE129" t="s">
        <v>2640</v>
      </c>
      <c r="CF129" s="68">
        <v>51690009</v>
      </c>
      <c r="CG129" s="68">
        <v>46605081</v>
      </c>
      <c r="CH129" s="68">
        <v>10182222</v>
      </c>
      <c r="CI129" s="68">
        <v>6559167</v>
      </c>
      <c r="CN129" s="22">
        <f t="shared" si="29"/>
        <v>70518.429740791267</v>
      </c>
      <c r="CO129" s="22">
        <f t="shared" si="30"/>
        <v>63581.283765347885</v>
      </c>
      <c r="CP129" s="22">
        <f t="shared" si="31"/>
        <v>13891.162346521145</v>
      </c>
      <c r="CQ129" s="22">
        <f t="shared" si="37"/>
        <v>8948.3860845839026</v>
      </c>
      <c r="CR129" s="85">
        <f t="shared" si="32"/>
        <v>0.44933580199950485</v>
      </c>
      <c r="CS129" s="85">
        <f t="shared" si="33"/>
        <v>0.40513305866104388</v>
      </c>
      <c r="CT129" s="85">
        <f t="shared" si="34"/>
        <v>8.8512983011997587E-2</v>
      </c>
      <c r="CU129" s="85">
        <f t="shared" si="35"/>
        <v>5.7018147634559063E-2</v>
      </c>
    </row>
    <row r="130" spans="1:99" x14ac:dyDescent="0.35">
      <c r="A130" t="s">
        <v>723</v>
      </c>
      <c r="B130" s="81">
        <v>35433864</v>
      </c>
      <c r="C130" s="81">
        <v>58677806</v>
      </c>
      <c r="D130" s="81">
        <v>77201407</v>
      </c>
      <c r="E130">
        <v>380</v>
      </c>
      <c r="F130" s="10">
        <f t="shared" ref="F130:F193" si="38">B130/E130</f>
        <v>93247.010526315789</v>
      </c>
      <c r="G130" s="10">
        <f t="shared" si="20"/>
        <v>154415.27894736841</v>
      </c>
      <c r="H130" s="10">
        <f t="shared" si="21"/>
        <v>203161.59736842106</v>
      </c>
      <c r="I130" t="s">
        <v>723</v>
      </c>
      <c r="J130" t="s">
        <v>2722</v>
      </c>
      <c r="K130" t="s">
        <v>405</v>
      </c>
      <c r="L130">
        <v>142</v>
      </c>
      <c r="M130">
        <v>166</v>
      </c>
      <c r="N130">
        <v>589</v>
      </c>
      <c r="O130">
        <v>589</v>
      </c>
      <c r="P130" t="s">
        <v>724</v>
      </c>
      <c r="Q130" t="s">
        <v>64</v>
      </c>
      <c r="R130" t="s">
        <v>65</v>
      </c>
      <c r="S130" t="s">
        <v>235</v>
      </c>
      <c r="U130">
        <v>380</v>
      </c>
      <c r="V130">
        <v>380</v>
      </c>
      <c r="W130" s="6">
        <v>1327</v>
      </c>
      <c r="X130">
        <v>3.49</v>
      </c>
      <c r="Z130">
        <v>442</v>
      </c>
      <c r="AA130">
        <v>442</v>
      </c>
      <c r="AB130">
        <v>347</v>
      </c>
      <c r="AC130">
        <v>0.92800000000000005</v>
      </c>
      <c r="AD130">
        <v>3</v>
      </c>
      <c r="AE130">
        <v>0</v>
      </c>
      <c r="AF130">
        <v>3</v>
      </c>
      <c r="AG130">
        <v>14</v>
      </c>
      <c r="AH130" s="2">
        <v>134432</v>
      </c>
      <c r="AI130">
        <v>3.09</v>
      </c>
      <c r="AJ130" s="2">
        <v>134432</v>
      </c>
      <c r="AK130">
        <v>3.09</v>
      </c>
      <c r="AL130" s="2">
        <v>23903</v>
      </c>
      <c r="AM130" s="2">
        <v>2547605</v>
      </c>
      <c r="AN130" s="3">
        <v>0.17780000000000001</v>
      </c>
      <c r="AO130">
        <v>143</v>
      </c>
      <c r="AP130" s="4">
        <v>7494000</v>
      </c>
      <c r="AQ130" s="4">
        <v>5647</v>
      </c>
      <c r="AR130" s="4">
        <v>295</v>
      </c>
      <c r="AS130" t="s">
        <v>408</v>
      </c>
      <c r="AT130" t="s">
        <v>411</v>
      </c>
      <c r="AU130" t="s">
        <v>725</v>
      </c>
      <c r="AV130" t="s">
        <v>439</v>
      </c>
      <c r="AW130" t="s">
        <v>80</v>
      </c>
      <c r="AX130" t="str">
        <f t="shared" si="22"/>
        <v>Brooklyn</v>
      </c>
      <c r="AY130">
        <v>13</v>
      </c>
      <c r="AZ130">
        <v>8</v>
      </c>
      <c r="BA130" t="s">
        <v>2530</v>
      </c>
      <c r="BB130">
        <v>23</v>
      </c>
      <c r="BC130" t="s">
        <v>2551</v>
      </c>
      <c r="BD130">
        <v>46</v>
      </c>
      <c r="BE130" t="s">
        <v>2582</v>
      </c>
      <c r="BF130" s="95">
        <v>47</v>
      </c>
      <c r="BG130" s="1">
        <v>23923</v>
      </c>
      <c r="BH130" t="s">
        <v>269</v>
      </c>
      <c r="BI130" t="s">
        <v>236</v>
      </c>
      <c r="BL130" s="63">
        <v>228</v>
      </c>
      <c r="BM130" t="s">
        <v>2270</v>
      </c>
      <c r="BN130" s="68">
        <v>27206737</v>
      </c>
      <c r="BO130" s="68">
        <v>20460754</v>
      </c>
      <c r="BP130" s="68">
        <v>8510649</v>
      </c>
      <c r="BQ130" s="68">
        <v>2499667</v>
      </c>
      <c r="BR130">
        <f t="shared" si="23"/>
        <v>1.1631578947368422</v>
      </c>
      <c r="BS130" s="4">
        <v>58677806</v>
      </c>
      <c r="BT130" s="22">
        <f t="shared" si="24"/>
        <v>1</v>
      </c>
      <c r="BU130" s="68"/>
      <c r="BV130" s="68"/>
      <c r="BW130" s="68"/>
      <c r="BX130" s="68"/>
      <c r="BZ130" s="85">
        <f t="shared" si="36"/>
        <v>0.46366316082097547</v>
      </c>
      <c r="CA130" s="85">
        <f t="shared" si="25"/>
        <v>0.3486966434975432</v>
      </c>
      <c r="CB130" s="85">
        <f t="shared" si="26"/>
        <v>0.14504034114704289</v>
      </c>
      <c r="CC130" s="85">
        <f t="shared" si="27"/>
        <v>4.2599871576657108E-2</v>
      </c>
      <c r="CD130" s="85">
        <f t="shared" si="28"/>
        <v>1.0000000170422187</v>
      </c>
      <c r="CE130" t="s">
        <v>2640</v>
      </c>
      <c r="CF130" s="68">
        <v>27206737</v>
      </c>
      <c r="CG130" s="68">
        <v>20460754</v>
      </c>
      <c r="CH130" s="68">
        <v>8510649</v>
      </c>
      <c r="CI130" s="68">
        <v>2499667</v>
      </c>
      <c r="CN130" s="22">
        <f t="shared" si="29"/>
        <v>71596.676315789475</v>
      </c>
      <c r="CO130" s="22">
        <f t="shared" si="30"/>
        <v>53844.089473684209</v>
      </c>
      <c r="CP130" s="22">
        <f t="shared" si="31"/>
        <v>22396.444736842106</v>
      </c>
      <c r="CQ130" s="22">
        <f t="shared" si="37"/>
        <v>6578.0710526315788</v>
      </c>
      <c r="CR130" s="85">
        <f t="shared" si="32"/>
        <v>0.46366316082097553</v>
      </c>
      <c r="CS130" s="85">
        <f t="shared" si="33"/>
        <v>0.3486966434975432</v>
      </c>
      <c r="CT130" s="85">
        <f t="shared" si="34"/>
        <v>0.14504034114704289</v>
      </c>
      <c r="CU130" s="85">
        <f t="shared" si="35"/>
        <v>4.2599871576657108E-2</v>
      </c>
    </row>
    <row r="131" spans="1:99" x14ac:dyDescent="0.35">
      <c r="A131" t="s">
        <v>726</v>
      </c>
      <c r="B131" s="81">
        <v>102233778</v>
      </c>
      <c r="C131" s="81">
        <v>133797645</v>
      </c>
      <c r="D131" s="81">
        <v>193597551</v>
      </c>
      <c r="E131">
        <v>712</v>
      </c>
      <c r="F131" s="10">
        <f t="shared" si="38"/>
        <v>143586.76685393258</v>
      </c>
      <c r="G131" s="10">
        <f t="shared" ref="G131:G194" si="39">C131/E131</f>
        <v>187918.04073033709</v>
      </c>
      <c r="H131" s="10">
        <f t="shared" ref="H131:H194" si="40">D131/E131</f>
        <v>271906.67275280901</v>
      </c>
      <c r="I131" t="s">
        <v>726</v>
      </c>
      <c r="J131" t="s">
        <v>2723</v>
      </c>
      <c r="K131" t="s">
        <v>413</v>
      </c>
      <c r="L131">
        <v>75</v>
      </c>
      <c r="M131">
        <v>75</v>
      </c>
      <c r="N131">
        <v>226</v>
      </c>
      <c r="O131">
        <v>226</v>
      </c>
      <c r="P131" t="s">
        <v>727</v>
      </c>
      <c r="Q131" t="s">
        <v>64</v>
      </c>
      <c r="R131" t="s">
        <v>65</v>
      </c>
      <c r="S131" t="s">
        <v>66</v>
      </c>
      <c r="U131">
        <v>710</v>
      </c>
      <c r="V131">
        <v>712</v>
      </c>
      <c r="W131" s="6">
        <v>3296</v>
      </c>
      <c r="X131">
        <v>4.6399999999999997</v>
      </c>
      <c r="Z131" s="2">
        <v>1790</v>
      </c>
      <c r="AA131" s="2">
        <v>1790</v>
      </c>
      <c r="AB131">
        <v>212</v>
      </c>
      <c r="AC131">
        <v>0.30199999999999999</v>
      </c>
      <c r="AD131">
        <v>14</v>
      </c>
      <c r="AE131">
        <v>0</v>
      </c>
      <c r="AF131">
        <v>14</v>
      </c>
      <c r="AG131">
        <v>7</v>
      </c>
      <c r="AH131" s="2">
        <v>616678</v>
      </c>
      <c r="AI131">
        <v>14.16</v>
      </c>
      <c r="AJ131" s="2">
        <v>572678</v>
      </c>
      <c r="AK131">
        <v>13.15</v>
      </c>
      <c r="AL131" s="2">
        <v>107706</v>
      </c>
      <c r="AM131" s="2">
        <v>5991153</v>
      </c>
      <c r="AN131" s="3">
        <v>0.17469999999999999</v>
      </c>
      <c r="AO131">
        <v>126</v>
      </c>
      <c r="AP131" s="4">
        <v>9618901</v>
      </c>
      <c r="AQ131" s="4">
        <v>2909</v>
      </c>
      <c r="AR131" s="4">
        <v>453</v>
      </c>
      <c r="AS131" t="s">
        <v>728</v>
      </c>
      <c r="AT131" t="s">
        <v>729</v>
      </c>
      <c r="AU131" t="s">
        <v>730</v>
      </c>
      <c r="AV131" t="s">
        <v>731</v>
      </c>
      <c r="AW131" t="s">
        <v>198</v>
      </c>
      <c r="AX131" t="str">
        <f t="shared" ref="AX131:AX194" si="41">PROPER(AW131)</f>
        <v>Queens</v>
      </c>
      <c r="AY131">
        <v>14</v>
      </c>
      <c r="AZ131">
        <v>5</v>
      </c>
      <c r="BA131" t="s">
        <v>2527</v>
      </c>
      <c r="BB131">
        <v>10</v>
      </c>
      <c r="BC131" t="s">
        <v>2541</v>
      </c>
      <c r="BD131">
        <v>31</v>
      </c>
      <c r="BE131" t="s">
        <v>2576</v>
      </c>
      <c r="BF131" s="95">
        <v>31</v>
      </c>
      <c r="BG131" s="1">
        <v>20199</v>
      </c>
      <c r="BL131" s="63">
        <v>123</v>
      </c>
      <c r="BM131" s="23" t="s">
        <v>2258</v>
      </c>
      <c r="BN131" s="68">
        <v>62686285</v>
      </c>
      <c r="BO131" s="68">
        <v>45507070</v>
      </c>
      <c r="BP131" s="68">
        <v>11194043</v>
      </c>
      <c r="BQ131" s="68">
        <v>14410247</v>
      </c>
      <c r="BR131">
        <f t="shared" ref="BR131:BR194" si="42">AA131/E131</f>
        <v>2.5140449438202248</v>
      </c>
      <c r="BS131" s="4">
        <v>133797645</v>
      </c>
      <c r="BT131" s="22">
        <f t="shared" ref="BT131:BT194" si="43">SUM(BN131:BQ131)-BS131</f>
        <v>0</v>
      </c>
      <c r="BU131" s="68"/>
      <c r="BV131" s="68"/>
      <c r="BW131" s="68"/>
      <c r="BX131" s="68"/>
      <c r="BZ131" s="85">
        <f t="shared" si="36"/>
        <v>0.46851560802882591</v>
      </c>
      <c r="CA131" s="85">
        <f t="shared" ref="CA131:CA194" si="44">BO131/BS131</f>
        <v>0.34011861718492875</v>
      </c>
      <c r="CB131" s="85">
        <f t="shared" ref="CB131:CB194" si="45">BP131/BS131</f>
        <v>8.3663976297938578E-2</v>
      </c>
      <c r="CC131" s="85">
        <f t="shared" ref="CC131:CC194" si="46">BQ131/BS131</f>
        <v>0.10770179848830673</v>
      </c>
      <c r="CD131" s="85">
        <f t="shared" ref="CD131:CD194" si="47">SUM(BZ131:CC131)</f>
        <v>0.99999999999999989</v>
      </c>
      <c r="CE131" t="s">
        <v>2640</v>
      </c>
      <c r="CF131" s="68">
        <v>62686285</v>
      </c>
      <c r="CG131" s="68">
        <v>45507070</v>
      </c>
      <c r="CH131" s="68">
        <v>11194043</v>
      </c>
      <c r="CI131" s="68">
        <v>14410247</v>
      </c>
      <c r="CN131" s="22">
        <f t="shared" ref="CN131:CN194" si="48">CF131/E131</f>
        <v>88042.535112359546</v>
      </c>
      <c r="CO131" s="22">
        <f t="shared" ref="CO131:CO194" si="49">CG131/E131</f>
        <v>63914.424157303372</v>
      </c>
      <c r="CP131" s="22">
        <f t="shared" ref="CP131:CP194" si="50">CH131/E131</f>
        <v>15721.970505617977</v>
      </c>
      <c r="CQ131" s="22">
        <f t="shared" si="37"/>
        <v>20239.110955056181</v>
      </c>
      <c r="CR131" s="85">
        <f t="shared" ref="CR131:CR194" si="51">CN131/G131</f>
        <v>0.46851560802882586</v>
      </c>
      <c r="CS131" s="85">
        <f t="shared" ref="CS131:CS194" si="52">CO131/G131</f>
        <v>0.34011861718492875</v>
      </c>
      <c r="CT131" s="85">
        <f t="shared" ref="CT131:CT194" si="53">CP131/G131</f>
        <v>8.3663976297938578E-2</v>
      </c>
      <c r="CU131" s="85">
        <f t="shared" ref="CU131:CU194" si="54">CQ131/G131</f>
        <v>0.10770179848830673</v>
      </c>
    </row>
    <row r="132" spans="1:99" x14ac:dyDescent="0.35">
      <c r="A132" t="s">
        <v>732</v>
      </c>
      <c r="B132" s="81">
        <v>35334111</v>
      </c>
      <c r="C132" s="81">
        <v>45765619</v>
      </c>
      <c r="D132" s="81">
        <v>84633987</v>
      </c>
      <c r="E132">
        <v>377</v>
      </c>
      <c r="F132" s="10">
        <f t="shared" si="38"/>
        <v>93724.432360742707</v>
      </c>
      <c r="G132" s="10">
        <f t="shared" si="39"/>
        <v>121394.2148541114</v>
      </c>
      <c r="H132" s="10">
        <f t="shared" si="40"/>
        <v>224493.33421750664</v>
      </c>
      <c r="I132" t="s">
        <v>732</v>
      </c>
      <c r="J132" t="s">
        <v>2366</v>
      </c>
      <c r="K132" t="s">
        <v>167</v>
      </c>
      <c r="L132">
        <v>262</v>
      </c>
      <c r="M132">
        <v>22</v>
      </c>
      <c r="N132">
        <v>377</v>
      </c>
      <c r="O132">
        <v>377</v>
      </c>
      <c r="P132" t="s">
        <v>733</v>
      </c>
      <c r="Q132" t="s">
        <v>64</v>
      </c>
      <c r="R132" t="s">
        <v>75</v>
      </c>
      <c r="S132" t="s">
        <v>66</v>
      </c>
      <c r="U132">
        <v>377</v>
      </c>
      <c r="V132">
        <v>377</v>
      </c>
      <c r="W132" s="6">
        <v>1493.5</v>
      </c>
      <c r="X132">
        <v>3.96</v>
      </c>
      <c r="Z132">
        <v>648</v>
      </c>
      <c r="AA132">
        <v>648</v>
      </c>
      <c r="AB132">
        <v>241</v>
      </c>
      <c r="AC132">
        <v>0.65</v>
      </c>
      <c r="AD132">
        <v>2</v>
      </c>
      <c r="AE132">
        <v>0</v>
      </c>
      <c r="AF132">
        <v>2</v>
      </c>
      <c r="AG132" t="s">
        <v>734</v>
      </c>
      <c r="AH132" s="2">
        <v>120497</v>
      </c>
      <c r="AI132">
        <v>2.77</v>
      </c>
      <c r="AJ132" s="2">
        <v>120497</v>
      </c>
      <c r="AK132">
        <v>2.77</v>
      </c>
      <c r="AL132" s="2">
        <v>22666</v>
      </c>
      <c r="AM132" s="2">
        <v>3139759</v>
      </c>
      <c r="AN132" s="3">
        <v>0.18809999999999999</v>
      </c>
      <c r="AO132">
        <v>234</v>
      </c>
      <c r="AP132" s="4">
        <v>16721224</v>
      </c>
      <c r="AQ132" s="4">
        <v>10911</v>
      </c>
      <c r="AR132" s="4">
        <v>522</v>
      </c>
      <c r="AS132" t="s">
        <v>735</v>
      </c>
      <c r="AT132" t="s">
        <v>736</v>
      </c>
      <c r="AU132" t="s">
        <v>446</v>
      </c>
      <c r="AV132" t="s">
        <v>737</v>
      </c>
      <c r="AW132" t="s">
        <v>95</v>
      </c>
      <c r="AX132" t="str">
        <f t="shared" si="41"/>
        <v>Manhattan</v>
      </c>
      <c r="AY132">
        <v>4</v>
      </c>
      <c r="AZ132">
        <v>10</v>
      </c>
      <c r="BA132" t="s">
        <v>2532</v>
      </c>
      <c r="BB132" t="s">
        <v>620</v>
      </c>
      <c r="BC132" t="s">
        <v>2568</v>
      </c>
      <c r="BD132">
        <v>67</v>
      </c>
      <c r="BE132" t="s">
        <v>2598</v>
      </c>
      <c r="BF132" s="95">
        <v>6</v>
      </c>
      <c r="BG132" s="1">
        <v>28306</v>
      </c>
      <c r="BI132" t="s">
        <v>186</v>
      </c>
      <c r="BL132" s="63">
        <v>299</v>
      </c>
      <c r="BM132" t="s">
        <v>2237</v>
      </c>
      <c r="BN132" s="68">
        <v>20351823</v>
      </c>
      <c r="BO132" s="68">
        <v>14579334</v>
      </c>
      <c r="BP132" s="68">
        <v>6868915</v>
      </c>
      <c r="BQ132" s="68">
        <v>3965546</v>
      </c>
      <c r="BR132">
        <f t="shared" si="42"/>
        <v>1.7188328912466844</v>
      </c>
      <c r="BS132" s="4">
        <v>45765619</v>
      </c>
      <c r="BT132" s="22">
        <f t="shared" si="43"/>
        <v>-1</v>
      </c>
      <c r="BU132" s="68"/>
      <c r="BV132" s="68"/>
      <c r="BW132" s="68"/>
      <c r="BX132" s="68"/>
      <c r="BZ132" s="85">
        <f t="shared" ref="BZ132:BZ195" si="55">BN132/BS132</f>
        <v>0.44469677117226364</v>
      </c>
      <c r="CA132" s="85">
        <f t="shared" si="44"/>
        <v>0.31856520939878469</v>
      </c>
      <c r="CB132" s="85">
        <f t="shared" si="45"/>
        <v>0.15008897836605248</v>
      </c>
      <c r="CC132" s="85">
        <f t="shared" si="46"/>
        <v>8.6649019212435424E-2</v>
      </c>
      <c r="CD132" s="85">
        <f t="shared" si="47"/>
        <v>0.99999997814953623</v>
      </c>
      <c r="CE132" t="s">
        <v>2640</v>
      </c>
      <c r="CF132" s="68">
        <v>20351823</v>
      </c>
      <c r="CG132" s="68">
        <v>14579334</v>
      </c>
      <c r="CH132" s="68">
        <v>6868915</v>
      </c>
      <c r="CI132" s="68">
        <v>3965546</v>
      </c>
      <c r="CN132" s="22">
        <f t="shared" si="48"/>
        <v>53983.615384615383</v>
      </c>
      <c r="CO132" s="22">
        <f t="shared" si="49"/>
        <v>38671.97347480106</v>
      </c>
      <c r="CP132" s="22">
        <f t="shared" si="50"/>
        <v>18219.933687002653</v>
      </c>
      <c r="CQ132" s="22">
        <f t="shared" ref="CQ132:CQ195" si="56">CI132/E132</f>
        <v>10518.689655172413</v>
      </c>
      <c r="CR132" s="85">
        <f t="shared" si="51"/>
        <v>0.44469677117226364</v>
      </c>
      <c r="CS132" s="85">
        <f t="shared" si="52"/>
        <v>0.31856520939878469</v>
      </c>
      <c r="CT132" s="85">
        <f t="shared" si="53"/>
        <v>0.15008897836605248</v>
      </c>
      <c r="CU132" s="85">
        <f t="shared" si="54"/>
        <v>8.6649019212435424E-2</v>
      </c>
    </row>
    <row r="133" spans="1:99" x14ac:dyDescent="0.35">
      <c r="A133" t="s">
        <v>738</v>
      </c>
      <c r="B133" s="81">
        <v>45802784</v>
      </c>
      <c r="C133" s="81">
        <v>73519358</v>
      </c>
      <c r="D133" s="81">
        <v>122288696</v>
      </c>
      <c r="E133">
        <v>577</v>
      </c>
      <c r="F133" s="10">
        <f t="shared" si="38"/>
        <v>79380.908145580586</v>
      </c>
      <c r="G133" s="10">
        <f t="shared" si="39"/>
        <v>127416.56499133448</v>
      </c>
      <c r="H133" s="10">
        <f t="shared" si="40"/>
        <v>211938.81455805892</v>
      </c>
      <c r="I133" t="s">
        <v>738</v>
      </c>
      <c r="J133" t="s">
        <v>2367</v>
      </c>
      <c r="K133" t="s">
        <v>207</v>
      </c>
      <c r="L133">
        <v>3</v>
      </c>
      <c r="M133">
        <v>3</v>
      </c>
      <c r="N133">
        <v>201</v>
      </c>
      <c r="O133">
        <v>201</v>
      </c>
      <c r="P133" t="s">
        <v>739</v>
      </c>
      <c r="Q133" t="s">
        <v>64</v>
      </c>
      <c r="R133" t="s">
        <v>65</v>
      </c>
      <c r="S133" t="s">
        <v>66</v>
      </c>
      <c r="U133">
        <v>574</v>
      </c>
      <c r="V133">
        <v>577</v>
      </c>
      <c r="W133" s="6">
        <v>2231</v>
      </c>
      <c r="X133">
        <v>3.89</v>
      </c>
      <c r="Z133" s="2">
        <v>1079</v>
      </c>
      <c r="AA133" s="2">
        <v>1079</v>
      </c>
      <c r="AB133">
        <v>181</v>
      </c>
      <c r="AC133">
        <v>0.32300000000000001</v>
      </c>
      <c r="AD133">
        <v>7</v>
      </c>
      <c r="AE133">
        <v>0</v>
      </c>
      <c r="AF133">
        <v>47</v>
      </c>
      <c r="AG133" s="7">
        <v>43560</v>
      </c>
      <c r="AH133" s="2">
        <v>322075</v>
      </c>
      <c r="AI133">
        <v>7.39</v>
      </c>
      <c r="AJ133" s="2">
        <v>313137</v>
      </c>
      <c r="AK133">
        <v>7.19</v>
      </c>
      <c r="AL133" s="2">
        <v>103777</v>
      </c>
      <c r="AM133" s="2">
        <v>5237933</v>
      </c>
      <c r="AN133" s="3">
        <v>0.32219999999999999</v>
      </c>
      <c r="AO133">
        <v>146</v>
      </c>
      <c r="AP133" s="4">
        <v>4147782</v>
      </c>
      <c r="AQ133" s="4">
        <v>2103</v>
      </c>
      <c r="AR133" s="4">
        <v>548</v>
      </c>
      <c r="AS133" t="s">
        <v>740</v>
      </c>
      <c r="AT133" t="s">
        <v>741</v>
      </c>
      <c r="AU133" t="s">
        <v>742</v>
      </c>
      <c r="AV133" t="s">
        <v>743</v>
      </c>
      <c r="AW133" t="s">
        <v>95</v>
      </c>
      <c r="AX133" t="str">
        <f t="shared" si="41"/>
        <v>Manhattan</v>
      </c>
      <c r="AY133">
        <v>10</v>
      </c>
      <c r="AZ133">
        <v>13</v>
      </c>
      <c r="BA133" t="s">
        <v>2535</v>
      </c>
      <c r="BB133">
        <v>30</v>
      </c>
      <c r="BC133" t="s">
        <v>2558</v>
      </c>
      <c r="BD133">
        <v>71</v>
      </c>
      <c r="BE133" t="s">
        <v>2602</v>
      </c>
      <c r="BF133" s="95">
        <v>9</v>
      </c>
      <c r="BG133" s="1">
        <v>13789</v>
      </c>
      <c r="BL133" s="63">
        <v>291</v>
      </c>
      <c r="BM133" t="s">
        <v>2240</v>
      </c>
      <c r="BN133" s="68">
        <v>31184445</v>
      </c>
      <c r="BO133" s="68">
        <v>26089612</v>
      </c>
      <c r="BP133" s="68">
        <v>11191316</v>
      </c>
      <c r="BQ133" s="68">
        <v>5053984</v>
      </c>
      <c r="BR133">
        <f t="shared" si="42"/>
        <v>1.8700173310225303</v>
      </c>
      <c r="BS133" s="4">
        <v>73519358</v>
      </c>
      <c r="BT133" s="22">
        <f t="shared" si="43"/>
        <v>-1</v>
      </c>
      <c r="BU133" s="68"/>
      <c r="BV133" s="68"/>
      <c r="BW133" s="68"/>
      <c r="BX133" s="68"/>
      <c r="BZ133" s="85">
        <f t="shared" si="55"/>
        <v>0.42416644878754245</v>
      </c>
      <c r="CA133" s="85">
        <f t="shared" si="44"/>
        <v>0.35486724462419816</v>
      </c>
      <c r="CB133" s="85">
        <f t="shared" si="45"/>
        <v>0.1522227111939688</v>
      </c>
      <c r="CC133" s="85">
        <f t="shared" si="46"/>
        <v>6.8743581792430772E-2</v>
      </c>
      <c r="CD133" s="85">
        <f t="shared" si="47"/>
        <v>0.99999998639814014</v>
      </c>
      <c r="CE133" t="s">
        <v>2640</v>
      </c>
      <c r="CF133" s="68">
        <v>31184445</v>
      </c>
      <c r="CG133" s="68">
        <v>26089612</v>
      </c>
      <c r="CH133" s="68">
        <v>11191316</v>
      </c>
      <c r="CI133" s="68">
        <v>5053984</v>
      </c>
      <c r="CN133" s="22">
        <f t="shared" si="48"/>
        <v>54045.831889081455</v>
      </c>
      <c r="CO133" s="22">
        <f t="shared" si="49"/>
        <v>45215.965337954942</v>
      </c>
      <c r="CP133" s="22">
        <f t="shared" si="50"/>
        <v>19395.694974003465</v>
      </c>
      <c r="CQ133" s="22">
        <f t="shared" si="56"/>
        <v>8759.0710571923737</v>
      </c>
      <c r="CR133" s="85">
        <f t="shared" si="51"/>
        <v>0.42416644878754245</v>
      </c>
      <c r="CS133" s="85">
        <f t="shared" si="52"/>
        <v>0.35486724462419822</v>
      </c>
      <c r="CT133" s="85">
        <f t="shared" si="53"/>
        <v>0.1522227111939688</v>
      </c>
      <c r="CU133" s="85">
        <f t="shared" si="54"/>
        <v>6.8743581792430772E-2</v>
      </c>
    </row>
    <row r="134" spans="1:99" x14ac:dyDescent="0.35">
      <c r="A134" t="s">
        <v>744</v>
      </c>
      <c r="B134" s="81">
        <v>23464404</v>
      </c>
      <c r="C134" s="81">
        <v>29990995</v>
      </c>
      <c r="D134" s="81">
        <v>34342178</v>
      </c>
      <c r="E134">
        <v>116</v>
      </c>
      <c r="F134" s="10">
        <f t="shared" si="38"/>
        <v>202279.3448275862</v>
      </c>
      <c r="G134" s="10">
        <f t="shared" si="39"/>
        <v>258543.06034482759</v>
      </c>
      <c r="H134" s="10">
        <f t="shared" si="40"/>
        <v>296053.25862068968</v>
      </c>
      <c r="I134" t="s">
        <v>744</v>
      </c>
      <c r="J134" t="s">
        <v>2500</v>
      </c>
      <c r="K134" t="s">
        <v>207</v>
      </c>
      <c r="L134">
        <v>147</v>
      </c>
      <c r="M134">
        <v>3</v>
      </c>
      <c r="N134">
        <v>256</v>
      </c>
      <c r="O134">
        <v>201</v>
      </c>
      <c r="P134" t="s">
        <v>745</v>
      </c>
      <c r="Q134" t="s">
        <v>64</v>
      </c>
      <c r="R134" t="s">
        <v>65</v>
      </c>
      <c r="S134" t="s">
        <v>66</v>
      </c>
      <c r="U134">
        <v>116</v>
      </c>
      <c r="V134">
        <v>116</v>
      </c>
      <c r="W134">
        <v>515</v>
      </c>
      <c r="X134">
        <v>4.4400000000000004</v>
      </c>
      <c r="Z134">
        <v>272</v>
      </c>
      <c r="AA134">
        <v>272</v>
      </c>
      <c r="AB134">
        <v>40</v>
      </c>
      <c r="AC134">
        <v>0.36</v>
      </c>
      <c r="AD134">
        <v>1</v>
      </c>
      <c r="AE134">
        <v>0</v>
      </c>
      <c r="AF134">
        <v>1</v>
      </c>
      <c r="AG134">
        <v>15</v>
      </c>
      <c r="AH134" s="2">
        <v>28815</v>
      </c>
      <c r="AI134">
        <v>0.66</v>
      </c>
      <c r="AJ134" s="2">
        <v>28815</v>
      </c>
      <c r="AK134">
        <v>0.66</v>
      </c>
      <c r="AL134" s="2">
        <v>7281</v>
      </c>
      <c r="AM134" s="2">
        <v>981227</v>
      </c>
      <c r="AN134" s="3">
        <v>0.25269999999999998</v>
      </c>
      <c r="AO134">
        <v>412</v>
      </c>
      <c r="AP134" s="4">
        <v>2605601</v>
      </c>
      <c r="AQ134" s="4">
        <v>5059</v>
      </c>
      <c r="AR134" s="4">
        <v>589</v>
      </c>
      <c r="AS134" t="s">
        <v>559</v>
      </c>
      <c r="AT134" t="s">
        <v>746</v>
      </c>
      <c r="AU134" t="s">
        <v>740</v>
      </c>
      <c r="AV134" t="s">
        <v>742</v>
      </c>
      <c r="AW134" t="s">
        <v>95</v>
      </c>
      <c r="AX134" t="str">
        <f t="shared" si="41"/>
        <v>Manhattan</v>
      </c>
      <c r="AY134">
        <v>10</v>
      </c>
      <c r="AZ134">
        <v>13</v>
      </c>
      <c r="BA134" t="s">
        <v>2535</v>
      </c>
      <c r="BB134">
        <v>30</v>
      </c>
      <c r="BC134" t="s">
        <v>2558</v>
      </c>
      <c r="BD134">
        <v>71</v>
      </c>
      <c r="BE134" t="s">
        <v>2602</v>
      </c>
      <c r="BF134" s="95">
        <v>9</v>
      </c>
      <c r="BG134" s="1">
        <v>24046</v>
      </c>
      <c r="BL134" s="63">
        <v>24</v>
      </c>
      <c r="BM134" t="s">
        <v>2240</v>
      </c>
      <c r="BN134" s="68">
        <v>10713187</v>
      </c>
      <c r="BO134" s="68">
        <v>8385466</v>
      </c>
      <c r="BP134" s="68">
        <v>10219383</v>
      </c>
      <c r="BQ134" s="68">
        <v>672960</v>
      </c>
      <c r="BR134">
        <f t="shared" si="42"/>
        <v>2.3448275862068964</v>
      </c>
      <c r="BS134" s="4">
        <v>29990995</v>
      </c>
      <c r="BT134" s="22">
        <f t="shared" si="43"/>
        <v>1</v>
      </c>
      <c r="BU134" s="68"/>
      <c r="BV134" s="68"/>
      <c r="BW134" s="68"/>
      <c r="BX134" s="68"/>
      <c r="BZ134" s="85">
        <f t="shared" si="55"/>
        <v>0.35721345690598127</v>
      </c>
      <c r="CA134" s="85">
        <f t="shared" si="44"/>
        <v>0.27959945977117467</v>
      </c>
      <c r="CB134" s="85">
        <f t="shared" si="45"/>
        <v>0.34074838130578861</v>
      </c>
      <c r="CC134" s="85">
        <f t="shared" si="46"/>
        <v>2.2438735360397345E-2</v>
      </c>
      <c r="CD134" s="85">
        <f t="shared" si="47"/>
        <v>1.0000000333433419</v>
      </c>
      <c r="CE134" t="s">
        <v>2640</v>
      </c>
      <c r="CF134" s="68">
        <v>10713187</v>
      </c>
      <c r="CG134" s="68">
        <v>8385466</v>
      </c>
      <c r="CH134" s="68">
        <v>10219383</v>
      </c>
      <c r="CI134" s="68">
        <v>672960</v>
      </c>
      <c r="CN134" s="22">
        <f t="shared" si="48"/>
        <v>92355.06034482758</v>
      </c>
      <c r="CO134" s="22">
        <f t="shared" si="49"/>
        <v>72288.5</v>
      </c>
      <c r="CP134" s="22">
        <f t="shared" si="50"/>
        <v>88098.129310344826</v>
      </c>
      <c r="CQ134" s="22">
        <f t="shared" si="56"/>
        <v>5801.3793103448279</v>
      </c>
      <c r="CR134" s="85">
        <f t="shared" si="51"/>
        <v>0.35721345690598122</v>
      </c>
      <c r="CS134" s="85">
        <f t="shared" si="52"/>
        <v>0.27959945977117462</v>
      </c>
      <c r="CT134" s="85">
        <f t="shared" si="53"/>
        <v>0.34074838130578861</v>
      </c>
      <c r="CU134" s="85">
        <f t="shared" si="54"/>
        <v>2.2438735360397345E-2</v>
      </c>
    </row>
    <row r="135" spans="1:99" x14ac:dyDescent="0.35">
      <c r="A135" t="s">
        <v>747</v>
      </c>
      <c r="B135" s="81">
        <v>4564570</v>
      </c>
      <c r="C135" s="81">
        <v>4569070</v>
      </c>
      <c r="D135" s="81">
        <v>11795718</v>
      </c>
      <c r="E135">
        <v>34</v>
      </c>
      <c r="F135" s="10">
        <f t="shared" si="38"/>
        <v>134252.0588235294</v>
      </c>
      <c r="G135" s="10">
        <f t="shared" si="39"/>
        <v>134384.41176470587</v>
      </c>
      <c r="H135" s="10">
        <f t="shared" si="40"/>
        <v>346932.8823529412</v>
      </c>
      <c r="I135" t="s">
        <v>747</v>
      </c>
      <c r="J135" t="s">
        <v>2368</v>
      </c>
      <c r="K135" t="s">
        <v>748</v>
      </c>
      <c r="L135">
        <v>347</v>
      </c>
      <c r="M135">
        <v>341</v>
      </c>
      <c r="N135">
        <v>772</v>
      </c>
      <c r="O135">
        <v>762</v>
      </c>
      <c r="P135" t="s">
        <v>749</v>
      </c>
      <c r="Q135" t="s">
        <v>64</v>
      </c>
      <c r="R135" t="s">
        <v>75</v>
      </c>
      <c r="S135" t="s">
        <v>84</v>
      </c>
      <c r="U135">
        <v>34</v>
      </c>
      <c r="V135">
        <v>34</v>
      </c>
      <c r="W135">
        <v>146</v>
      </c>
      <c r="X135">
        <v>4.29</v>
      </c>
      <c r="Z135">
        <v>75</v>
      </c>
      <c r="AA135">
        <v>75</v>
      </c>
      <c r="AB135">
        <v>11</v>
      </c>
      <c r="AC135">
        <v>0.32400000000000001</v>
      </c>
      <c r="AD135">
        <v>1</v>
      </c>
      <c r="AE135">
        <v>0</v>
      </c>
      <c r="AF135">
        <v>1</v>
      </c>
      <c r="AG135">
        <v>5</v>
      </c>
      <c r="AH135" s="2">
        <v>9167</v>
      </c>
      <c r="AI135">
        <v>0.21</v>
      </c>
      <c r="AJ135" s="2">
        <v>9167</v>
      </c>
      <c r="AK135">
        <v>0.21</v>
      </c>
      <c r="AL135" s="2">
        <v>6698</v>
      </c>
      <c r="AM135" s="2">
        <v>404958</v>
      </c>
      <c r="AN135" s="3">
        <v>0.73070000000000002</v>
      </c>
      <c r="AO135">
        <v>357</v>
      </c>
      <c r="AP135" s="4">
        <v>2368803</v>
      </c>
      <c r="AQ135" s="4">
        <v>16225</v>
      </c>
      <c r="AR135" s="4">
        <v>486</v>
      </c>
      <c r="AS135" t="s">
        <v>750</v>
      </c>
      <c r="AT135" t="s">
        <v>751</v>
      </c>
      <c r="AU135" t="s">
        <v>752</v>
      </c>
      <c r="AV135" t="s">
        <v>753</v>
      </c>
      <c r="AW135" t="s">
        <v>71</v>
      </c>
      <c r="AX135" t="str">
        <f t="shared" si="41"/>
        <v>Bronx</v>
      </c>
      <c r="AY135">
        <v>5</v>
      </c>
      <c r="AZ135">
        <v>15</v>
      </c>
      <c r="BA135" t="s">
        <v>2537</v>
      </c>
      <c r="BB135">
        <v>29</v>
      </c>
      <c r="BC135" t="s">
        <v>2557</v>
      </c>
      <c r="BD135">
        <v>86</v>
      </c>
      <c r="BE135" t="s">
        <v>2615</v>
      </c>
      <c r="BF135" s="95">
        <v>14</v>
      </c>
      <c r="BG135" s="1">
        <v>31656</v>
      </c>
      <c r="BJ135" t="s">
        <v>108</v>
      </c>
      <c r="BK135" t="s">
        <v>108</v>
      </c>
      <c r="BL135" s="63">
        <v>279</v>
      </c>
      <c r="BM135" t="s">
        <v>2245</v>
      </c>
      <c r="BN135" s="68">
        <v>1813432</v>
      </c>
      <c r="BO135" s="68">
        <v>2509376</v>
      </c>
      <c r="BP135" s="68">
        <v>148301</v>
      </c>
      <c r="BQ135" s="68">
        <v>97962</v>
      </c>
      <c r="BR135">
        <f t="shared" si="42"/>
        <v>2.2058823529411766</v>
      </c>
      <c r="BS135" s="4">
        <v>4569070</v>
      </c>
      <c r="BT135" s="22">
        <f t="shared" si="43"/>
        <v>1</v>
      </c>
      <c r="BU135" s="68"/>
      <c r="BV135" s="68"/>
      <c r="BW135" s="68"/>
      <c r="BX135" s="68"/>
      <c r="BZ135" s="85">
        <f t="shared" si="55"/>
        <v>0.39689302199353477</v>
      </c>
      <c r="CA135" s="85">
        <f t="shared" si="44"/>
        <v>0.54920935770298984</v>
      </c>
      <c r="CB135" s="85">
        <f t="shared" si="45"/>
        <v>3.2457589837756914E-2</v>
      </c>
      <c r="CC135" s="85">
        <f t="shared" si="46"/>
        <v>2.1440249328637993E-2</v>
      </c>
      <c r="CD135" s="85">
        <f t="shared" si="47"/>
        <v>1.0000002188629196</v>
      </c>
      <c r="CE135" t="s">
        <v>2640</v>
      </c>
      <c r="CF135" s="68">
        <v>1813432</v>
      </c>
      <c r="CG135" s="68">
        <v>2509376</v>
      </c>
      <c r="CH135" s="68">
        <v>148301</v>
      </c>
      <c r="CI135" s="68">
        <v>97962</v>
      </c>
      <c r="CN135" s="22">
        <f t="shared" si="48"/>
        <v>53336.23529411765</v>
      </c>
      <c r="CO135" s="22">
        <f t="shared" si="49"/>
        <v>73805.176470588238</v>
      </c>
      <c r="CP135" s="22">
        <f t="shared" si="50"/>
        <v>4361.7941176470586</v>
      </c>
      <c r="CQ135" s="22">
        <f t="shared" si="56"/>
        <v>2881.2352941176468</v>
      </c>
      <c r="CR135" s="85">
        <f t="shared" si="51"/>
        <v>0.39689302199353482</v>
      </c>
      <c r="CS135" s="85">
        <f t="shared" si="52"/>
        <v>0.54920935770298995</v>
      </c>
      <c r="CT135" s="85">
        <f t="shared" si="53"/>
        <v>3.2457589837756914E-2</v>
      </c>
      <c r="CU135" s="85">
        <f t="shared" si="54"/>
        <v>2.1440249328637993E-2</v>
      </c>
    </row>
    <row r="136" spans="1:99" x14ac:dyDescent="0.35">
      <c r="A136" t="s">
        <v>754</v>
      </c>
      <c r="B136" s="81">
        <v>20723238</v>
      </c>
      <c r="C136" s="81">
        <v>20751433</v>
      </c>
      <c r="D136" s="81">
        <v>56169374</v>
      </c>
      <c r="E136">
        <v>150</v>
      </c>
      <c r="F136" s="10">
        <f t="shared" si="38"/>
        <v>138154.92000000001</v>
      </c>
      <c r="G136" s="10">
        <f t="shared" si="39"/>
        <v>138342.88666666666</v>
      </c>
      <c r="H136" s="10">
        <f t="shared" si="40"/>
        <v>374462.49333333335</v>
      </c>
      <c r="I136" t="s">
        <v>754</v>
      </c>
      <c r="J136" t="s">
        <v>2369</v>
      </c>
      <c r="K136" t="s">
        <v>748</v>
      </c>
      <c r="L136">
        <v>547</v>
      </c>
      <c r="M136">
        <v>341</v>
      </c>
      <c r="N136">
        <v>773</v>
      </c>
      <c r="O136">
        <v>762</v>
      </c>
      <c r="P136" t="s">
        <v>755</v>
      </c>
      <c r="Q136" t="s">
        <v>64</v>
      </c>
      <c r="R136" t="s">
        <v>75</v>
      </c>
      <c r="S136" t="s">
        <v>84</v>
      </c>
      <c r="U136">
        <v>150</v>
      </c>
      <c r="V136">
        <v>150</v>
      </c>
      <c r="W136">
        <v>664</v>
      </c>
      <c r="X136">
        <v>4.43</v>
      </c>
      <c r="Z136">
        <v>326</v>
      </c>
      <c r="AA136">
        <v>326</v>
      </c>
      <c r="AB136">
        <v>60</v>
      </c>
      <c r="AC136">
        <v>0.40300000000000002</v>
      </c>
      <c r="AD136">
        <v>4</v>
      </c>
      <c r="AE136">
        <v>0</v>
      </c>
      <c r="AF136">
        <v>4</v>
      </c>
      <c r="AG136" s="7">
        <v>43591</v>
      </c>
      <c r="AH136" s="2">
        <v>44753</v>
      </c>
      <c r="AI136">
        <v>1.03</v>
      </c>
      <c r="AJ136" s="2">
        <v>44753</v>
      </c>
      <c r="AK136">
        <v>1.03</v>
      </c>
      <c r="AL136" s="2">
        <v>29954</v>
      </c>
      <c r="AM136" s="2">
        <v>1856310</v>
      </c>
      <c r="AN136" s="3">
        <v>0.66930000000000001</v>
      </c>
      <c r="AO136">
        <v>317</v>
      </c>
      <c r="AP136" s="4">
        <v>10059298</v>
      </c>
      <c r="AQ136" s="4">
        <v>15150</v>
      </c>
      <c r="AR136" s="4">
        <v>517</v>
      </c>
      <c r="AS136" t="s">
        <v>756</v>
      </c>
      <c r="AT136" t="s">
        <v>751</v>
      </c>
      <c r="AU136" t="s">
        <v>752</v>
      </c>
      <c r="AV136" t="s">
        <v>753</v>
      </c>
      <c r="AW136" t="s">
        <v>71</v>
      </c>
      <c r="AX136" t="str">
        <f t="shared" si="41"/>
        <v>Bronx</v>
      </c>
      <c r="AY136">
        <v>5</v>
      </c>
      <c r="AZ136">
        <v>15</v>
      </c>
      <c r="BA136" t="s">
        <v>2537</v>
      </c>
      <c r="BB136">
        <v>29</v>
      </c>
      <c r="BC136" t="s">
        <v>2557</v>
      </c>
      <c r="BD136">
        <v>86</v>
      </c>
      <c r="BE136" t="s">
        <v>2615</v>
      </c>
      <c r="BF136" s="95">
        <v>14</v>
      </c>
      <c r="BG136" s="1">
        <v>31747</v>
      </c>
      <c r="BJ136" t="s">
        <v>108</v>
      </c>
      <c r="BK136" t="s">
        <v>108</v>
      </c>
      <c r="BL136" s="63">
        <v>269</v>
      </c>
      <c r="BM136" t="s">
        <v>2245</v>
      </c>
      <c r="BN136" s="68">
        <v>8366035</v>
      </c>
      <c r="BO136" s="68">
        <v>11471182</v>
      </c>
      <c r="BP136" s="68">
        <v>662971</v>
      </c>
      <c r="BQ136" s="68">
        <v>251245</v>
      </c>
      <c r="BR136">
        <f t="shared" si="42"/>
        <v>2.1733333333333333</v>
      </c>
      <c r="BS136" s="4">
        <v>20751433</v>
      </c>
      <c r="BT136" s="22">
        <f t="shared" si="43"/>
        <v>0</v>
      </c>
      <c r="BU136" s="68"/>
      <c r="BV136" s="68"/>
      <c r="BW136" s="68"/>
      <c r="BX136" s="68"/>
      <c r="BZ136" s="85">
        <f t="shared" si="55"/>
        <v>0.40315456768696406</v>
      </c>
      <c r="CA136" s="85">
        <f t="shared" si="44"/>
        <v>0.55278987239098143</v>
      </c>
      <c r="CB136" s="85">
        <f t="shared" si="45"/>
        <v>3.1948203287936787E-2</v>
      </c>
      <c r="CC136" s="85">
        <f t="shared" si="46"/>
        <v>1.2107356634117749E-2</v>
      </c>
      <c r="CD136" s="85">
        <f t="shared" si="47"/>
        <v>1</v>
      </c>
      <c r="CE136" t="s">
        <v>2640</v>
      </c>
      <c r="CF136" s="68">
        <v>8366035</v>
      </c>
      <c r="CG136" s="68">
        <v>11471182</v>
      </c>
      <c r="CH136" s="68">
        <v>662971</v>
      </c>
      <c r="CI136" s="68">
        <v>251245</v>
      </c>
      <c r="CN136" s="22">
        <f t="shared" si="48"/>
        <v>55773.566666666666</v>
      </c>
      <c r="CO136" s="22">
        <f t="shared" si="49"/>
        <v>76474.546666666662</v>
      </c>
      <c r="CP136" s="22">
        <f t="shared" si="50"/>
        <v>4419.8066666666664</v>
      </c>
      <c r="CQ136" s="22">
        <f t="shared" si="56"/>
        <v>1674.9666666666667</v>
      </c>
      <c r="CR136" s="85">
        <f t="shared" si="51"/>
        <v>0.40315456768696412</v>
      </c>
      <c r="CS136" s="85">
        <f t="shared" si="52"/>
        <v>0.55278987239098143</v>
      </c>
      <c r="CT136" s="85">
        <f t="shared" si="53"/>
        <v>3.1948203287936787E-2</v>
      </c>
      <c r="CU136" s="85">
        <f t="shared" si="54"/>
        <v>1.2107356634117751E-2</v>
      </c>
    </row>
    <row r="137" spans="1:99" x14ac:dyDescent="0.35">
      <c r="A137" t="s">
        <v>757</v>
      </c>
      <c r="B137" s="81">
        <v>22917500</v>
      </c>
      <c r="C137" s="81">
        <v>23267395</v>
      </c>
      <c r="D137" s="81">
        <v>37839499</v>
      </c>
      <c r="E137">
        <v>149</v>
      </c>
      <c r="F137" s="10">
        <f t="shared" si="38"/>
        <v>153808.72483221476</v>
      </c>
      <c r="G137" s="10">
        <f t="shared" si="39"/>
        <v>156157.0134228188</v>
      </c>
      <c r="H137" s="10">
        <f t="shared" si="40"/>
        <v>253956.36912751678</v>
      </c>
      <c r="I137" t="s">
        <v>757</v>
      </c>
      <c r="J137" t="s">
        <v>2674</v>
      </c>
      <c r="K137" t="s">
        <v>130</v>
      </c>
      <c r="L137">
        <v>184</v>
      </c>
      <c r="M137">
        <v>100</v>
      </c>
      <c r="N137">
        <v>286</v>
      </c>
      <c r="O137">
        <v>237</v>
      </c>
      <c r="P137" t="s">
        <v>758</v>
      </c>
      <c r="Q137" t="s">
        <v>64</v>
      </c>
      <c r="R137" t="s">
        <v>65</v>
      </c>
      <c r="S137" t="s">
        <v>66</v>
      </c>
      <c r="U137">
        <v>149</v>
      </c>
      <c r="V137">
        <v>149</v>
      </c>
      <c r="W137">
        <v>601.5</v>
      </c>
      <c r="X137">
        <v>4.04</v>
      </c>
      <c r="Z137">
        <v>260</v>
      </c>
      <c r="AA137">
        <v>260</v>
      </c>
      <c r="AB137">
        <v>80</v>
      </c>
      <c r="AC137">
        <v>0.54400000000000004</v>
      </c>
      <c r="AD137">
        <v>1</v>
      </c>
      <c r="AE137">
        <v>0</v>
      </c>
      <c r="AF137">
        <v>1</v>
      </c>
      <c r="AG137">
        <v>17</v>
      </c>
      <c r="AH137" s="2">
        <v>44689</v>
      </c>
      <c r="AI137">
        <v>1.03</v>
      </c>
      <c r="AJ137" s="2">
        <v>44689</v>
      </c>
      <c r="AK137">
        <v>1.03</v>
      </c>
      <c r="AL137" s="2">
        <v>13167</v>
      </c>
      <c r="AM137" s="2">
        <v>1293680</v>
      </c>
      <c r="AN137" s="3">
        <v>0.29459999999999997</v>
      </c>
      <c r="AO137">
        <v>252</v>
      </c>
      <c r="AP137" s="4">
        <v>3731491</v>
      </c>
      <c r="AQ137" s="4">
        <v>6077</v>
      </c>
      <c r="AR137" s="4">
        <v>524</v>
      </c>
      <c r="AS137" t="s">
        <v>133</v>
      </c>
      <c r="AT137" t="s">
        <v>693</v>
      </c>
      <c r="AU137" t="s">
        <v>135</v>
      </c>
      <c r="AV137" t="s">
        <v>229</v>
      </c>
      <c r="AW137" t="s">
        <v>95</v>
      </c>
      <c r="AX137" t="str">
        <f t="shared" si="41"/>
        <v>Manhattan</v>
      </c>
      <c r="AY137">
        <v>3</v>
      </c>
      <c r="AZ137">
        <v>7</v>
      </c>
      <c r="BA137" t="s">
        <v>2529</v>
      </c>
      <c r="BB137">
        <v>26</v>
      </c>
      <c r="BC137" t="s">
        <v>2554</v>
      </c>
      <c r="BD137">
        <v>65</v>
      </c>
      <c r="BE137" t="s">
        <v>2597</v>
      </c>
      <c r="BF137" s="95">
        <v>1</v>
      </c>
      <c r="BG137" s="1">
        <v>26176</v>
      </c>
      <c r="BL137" s="63">
        <v>222</v>
      </c>
      <c r="BM137" t="s">
        <v>2233</v>
      </c>
      <c r="BN137" s="68">
        <v>7937569</v>
      </c>
      <c r="BO137" s="68">
        <v>11073516</v>
      </c>
      <c r="BP137" s="68">
        <v>2949446</v>
      </c>
      <c r="BQ137" s="68">
        <v>1306863</v>
      </c>
      <c r="BR137">
        <f t="shared" si="42"/>
        <v>1.7449664429530201</v>
      </c>
      <c r="BS137" s="4">
        <v>23267395</v>
      </c>
      <c r="BT137" s="22">
        <f t="shared" si="43"/>
        <v>-1</v>
      </c>
      <c r="BU137" s="68"/>
      <c r="BV137" s="68"/>
      <c r="BW137" s="68"/>
      <c r="BX137" s="68"/>
      <c r="BZ137" s="85">
        <f t="shared" si="55"/>
        <v>0.34114558161753816</v>
      </c>
      <c r="CA137" s="85">
        <f t="shared" si="44"/>
        <v>0.47592418489478516</v>
      </c>
      <c r="CB137" s="85">
        <f t="shared" si="45"/>
        <v>0.12676305190159878</v>
      </c>
      <c r="CC137" s="85">
        <f t="shared" si="46"/>
        <v>5.616713860748055E-2</v>
      </c>
      <c r="CD137" s="85">
        <f t="shared" si="47"/>
        <v>0.99999995702140265</v>
      </c>
      <c r="CE137" t="s">
        <v>2640</v>
      </c>
      <c r="CF137" s="68">
        <v>7937569</v>
      </c>
      <c r="CG137" s="68">
        <v>11073516</v>
      </c>
      <c r="CH137" s="68">
        <v>2949446</v>
      </c>
      <c r="CI137" s="68">
        <v>1306863</v>
      </c>
      <c r="CN137" s="22">
        <f t="shared" si="48"/>
        <v>53272.275167785236</v>
      </c>
      <c r="CO137" s="22">
        <f t="shared" si="49"/>
        <v>74318.899328859057</v>
      </c>
      <c r="CP137" s="22">
        <f t="shared" si="50"/>
        <v>19794.939597315435</v>
      </c>
      <c r="CQ137" s="22">
        <f t="shared" si="56"/>
        <v>8770.8926174496646</v>
      </c>
      <c r="CR137" s="85">
        <f t="shared" si="51"/>
        <v>0.34114558161753816</v>
      </c>
      <c r="CS137" s="85">
        <f t="shared" si="52"/>
        <v>0.47592418489478516</v>
      </c>
      <c r="CT137" s="85">
        <f t="shared" si="53"/>
        <v>0.12676305190159878</v>
      </c>
      <c r="CU137" s="85">
        <f t="shared" si="54"/>
        <v>5.616713860748055E-2</v>
      </c>
    </row>
    <row r="138" spans="1:99" x14ac:dyDescent="0.35">
      <c r="A138" t="s">
        <v>759</v>
      </c>
      <c r="B138" s="81">
        <v>96451332</v>
      </c>
      <c r="C138" s="81">
        <v>117494257</v>
      </c>
      <c r="D138" s="81">
        <v>166815811</v>
      </c>
      <c r="E138">
        <v>700</v>
      </c>
      <c r="F138" s="10">
        <f t="shared" si="38"/>
        <v>137787.61714285714</v>
      </c>
      <c r="G138" s="10">
        <f t="shared" si="39"/>
        <v>167848.93857142856</v>
      </c>
      <c r="H138" s="10">
        <f t="shared" si="40"/>
        <v>238308.30142857143</v>
      </c>
      <c r="I138" t="s">
        <v>759</v>
      </c>
      <c r="J138" t="s">
        <v>2370</v>
      </c>
      <c r="K138" t="s">
        <v>760</v>
      </c>
      <c r="L138">
        <v>78</v>
      </c>
      <c r="M138">
        <v>78</v>
      </c>
      <c r="N138">
        <v>229</v>
      </c>
      <c r="O138">
        <v>229</v>
      </c>
      <c r="P138" t="s">
        <v>761</v>
      </c>
      <c r="Q138" t="s">
        <v>64</v>
      </c>
      <c r="R138" t="s">
        <v>65</v>
      </c>
      <c r="S138" t="s">
        <v>66</v>
      </c>
      <c r="U138">
        <v>700</v>
      </c>
      <c r="V138">
        <v>700</v>
      </c>
      <c r="W138" s="6">
        <v>3252</v>
      </c>
      <c r="X138">
        <v>4.6500000000000004</v>
      </c>
      <c r="Z138" s="2">
        <v>1601</v>
      </c>
      <c r="AA138" s="2">
        <v>1601</v>
      </c>
      <c r="AB138">
        <v>256</v>
      </c>
      <c r="AC138">
        <v>0.372</v>
      </c>
      <c r="AD138">
        <v>6</v>
      </c>
      <c r="AE138">
        <v>0</v>
      </c>
      <c r="AF138">
        <v>6</v>
      </c>
      <c r="AG138" t="s">
        <v>163</v>
      </c>
      <c r="AH138" s="2">
        <v>496875</v>
      </c>
      <c r="AI138">
        <v>11.41</v>
      </c>
      <c r="AJ138" s="2">
        <v>496875</v>
      </c>
      <c r="AK138">
        <v>11.41</v>
      </c>
      <c r="AL138" s="2">
        <v>55678</v>
      </c>
      <c r="AM138" s="2">
        <v>5837785</v>
      </c>
      <c r="AN138" s="3">
        <v>0.1012</v>
      </c>
      <c r="AO138">
        <v>140</v>
      </c>
      <c r="AP138" s="4">
        <v>7547875</v>
      </c>
      <c r="AQ138" s="4">
        <v>2321</v>
      </c>
      <c r="AR138" s="4">
        <v>521</v>
      </c>
      <c r="AS138" t="s">
        <v>762</v>
      </c>
      <c r="AT138" t="s">
        <v>763</v>
      </c>
      <c r="AU138" t="s">
        <v>764</v>
      </c>
      <c r="AW138" t="s">
        <v>71</v>
      </c>
      <c r="AX138" t="str">
        <f t="shared" si="41"/>
        <v>Bronx</v>
      </c>
      <c r="AY138">
        <v>4</v>
      </c>
      <c r="AZ138">
        <v>15</v>
      </c>
      <c r="BA138" t="s">
        <v>2537</v>
      </c>
      <c r="BB138">
        <v>29</v>
      </c>
      <c r="BC138" t="s">
        <v>2557</v>
      </c>
      <c r="BD138">
        <v>77</v>
      </c>
      <c r="BE138" t="s">
        <v>2607</v>
      </c>
      <c r="BF138" s="95">
        <v>16</v>
      </c>
      <c r="BG138" s="1">
        <v>19893</v>
      </c>
      <c r="BL138" s="63">
        <v>184</v>
      </c>
      <c r="BM138" t="s">
        <v>2247</v>
      </c>
      <c r="BN138" s="68">
        <v>48194635</v>
      </c>
      <c r="BO138" s="68">
        <v>40141865</v>
      </c>
      <c r="BP138" s="68">
        <v>18302853</v>
      </c>
      <c r="BQ138" s="68">
        <v>10854905</v>
      </c>
      <c r="BR138">
        <f t="shared" si="42"/>
        <v>2.2871428571428569</v>
      </c>
      <c r="BS138" s="4">
        <v>117494257</v>
      </c>
      <c r="BT138" s="22">
        <f t="shared" si="43"/>
        <v>1</v>
      </c>
      <c r="BU138" s="68"/>
      <c r="BV138" s="68"/>
      <c r="BW138" s="68"/>
      <c r="BX138" s="68"/>
      <c r="BZ138" s="85">
        <f t="shared" si="55"/>
        <v>0.41018715493473012</v>
      </c>
      <c r="CA138" s="85">
        <f t="shared" si="44"/>
        <v>0.34164959228602976</v>
      </c>
      <c r="CB138" s="85">
        <f t="shared" si="45"/>
        <v>0.15577657553083638</v>
      </c>
      <c r="CC138" s="85">
        <f t="shared" si="46"/>
        <v>9.2386685759458007E-2</v>
      </c>
      <c r="CD138" s="85">
        <f t="shared" si="47"/>
        <v>1.0000000085110543</v>
      </c>
      <c r="CE138" t="s">
        <v>2640</v>
      </c>
      <c r="CF138" s="68">
        <v>48194635</v>
      </c>
      <c r="CG138" s="68">
        <v>40141865</v>
      </c>
      <c r="CH138" s="68">
        <v>18302853</v>
      </c>
      <c r="CI138" s="68">
        <v>10854905</v>
      </c>
      <c r="CN138" s="22">
        <f t="shared" si="48"/>
        <v>68849.478571428568</v>
      </c>
      <c r="CO138" s="22">
        <f t="shared" si="49"/>
        <v>57345.521428571432</v>
      </c>
      <c r="CP138" s="22">
        <f t="shared" si="50"/>
        <v>26146.932857142856</v>
      </c>
      <c r="CQ138" s="22">
        <f t="shared" si="56"/>
        <v>15507.007142857143</v>
      </c>
      <c r="CR138" s="85">
        <f t="shared" si="51"/>
        <v>0.41018715493473012</v>
      </c>
      <c r="CS138" s="85">
        <f t="shared" si="52"/>
        <v>0.34164959228602981</v>
      </c>
      <c r="CT138" s="85">
        <f t="shared" si="53"/>
        <v>0.15577657553083638</v>
      </c>
      <c r="CU138" s="85">
        <f t="shared" si="54"/>
        <v>9.238668575945802E-2</v>
      </c>
    </row>
    <row r="139" spans="1:99" x14ac:dyDescent="0.35">
      <c r="A139" t="s">
        <v>2080</v>
      </c>
      <c r="B139" s="81">
        <v>12062350</v>
      </c>
      <c r="C139" s="81">
        <v>23975625</v>
      </c>
      <c r="D139" s="81">
        <v>40048688</v>
      </c>
      <c r="E139">
        <v>135</v>
      </c>
      <c r="F139" s="10">
        <f t="shared" si="38"/>
        <v>89350.740740740745</v>
      </c>
      <c r="G139" s="10">
        <f t="shared" si="39"/>
        <v>177597.22222222222</v>
      </c>
      <c r="H139" s="10">
        <f t="shared" si="40"/>
        <v>296656.94814814813</v>
      </c>
      <c r="I139" t="s">
        <v>2080</v>
      </c>
      <c r="J139" t="s">
        <v>2371</v>
      </c>
      <c r="K139" t="s">
        <v>1467</v>
      </c>
      <c r="L139">
        <v>370</v>
      </c>
      <c r="M139">
        <v>531</v>
      </c>
      <c r="N139">
        <v>808</v>
      </c>
      <c r="O139">
        <v>482</v>
      </c>
      <c r="P139" t="s">
        <v>2081</v>
      </c>
      <c r="Q139" t="s">
        <v>64</v>
      </c>
      <c r="R139" t="s">
        <v>75</v>
      </c>
      <c r="S139" t="s">
        <v>84</v>
      </c>
      <c r="U139">
        <v>135</v>
      </c>
      <c r="V139">
        <v>135</v>
      </c>
      <c r="W139">
        <v>640.5</v>
      </c>
      <c r="X139">
        <v>4.74</v>
      </c>
      <c r="Z139">
        <v>364</v>
      </c>
      <c r="AA139">
        <v>364</v>
      </c>
      <c r="AD139">
        <v>4</v>
      </c>
      <c r="AE139">
        <v>0</v>
      </c>
      <c r="AF139">
        <v>4</v>
      </c>
      <c r="AG139" s="7">
        <v>43591</v>
      </c>
      <c r="AH139" s="2">
        <v>36729</v>
      </c>
      <c r="AI139">
        <v>0.84</v>
      </c>
      <c r="AJ139" s="2">
        <v>36729</v>
      </c>
      <c r="AK139">
        <v>0.84</v>
      </c>
      <c r="AL139" s="2">
        <v>27249</v>
      </c>
      <c r="AM139" s="2">
        <v>1778952</v>
      </c>
      <c r="AN139" s="3">
        <v>0.7419</v>
      </c>
      <c r="AO139">
        <v>433.33</v>
      </c>
      <c r="AP139" s="4">
        <v>13271641</v>
      </c>
      <c r="AQ139" s="4">
        <v>20721</v>
      </c>
      <c r="AR139" s="5">
        <v>432</v>
      </c>
      <c r="AS139" t="s">
        <v>2082</v>
      </c>
      <c r="AT139" t="s">
        <v>2083</v>
      </c>
      <c r="AU139" t="s">
        <v>2084</v>
      </c>
      <c r="AV139" t="s">
        <v>763</v>
      </c>
      <c r="AW139" t="s">
        <v>71</v>
      </c>
      <c r="AX139" t="str">
        <f t="shared" si="41"/>
        <v>Bronx</v>
      </c>
      <c r="AY139">
        <v>4</v>
      </c>
      <c r="AZ139">
        <v>15</v>
      </c>
      <c r="BA139" t="s">
        <v>2537</v>
      </c>
      <c r="BB139">
        <v>29</v>
      </c>
      <c r="BC139" t="s">
        <v>2557</v>
      </c>
      <c r="BD139" t="s">
        <v>2085</v>
      </c>
      <c r="BE139" t="s">
        <v>2627</v>
      </c>
      <c r="BF139" s="95" t="s">
        <v>2086</v>
      </c>
      <c r="BL139" s="63">
        <v>157</v>
      </c>
      <c r="BM139" t="s">
        <v>2305</v>
      </c>
      <c r="BN139" s="68">
        <v>9642018</v>
      </c>
      <c r="BO139" s="68">
        <v>12127569</v>
      </c>
      <c r="BP139" s="68">
        <v>2002072</v>
      </c>
      <c r="BQ139" s="68">
        <v>203966</v>
      </c>
      <c r="BR139">
        <f t="shared" si="42"/>
        <v>2.6962962962962962</v>
      </c>
      <c r="BS139" s="4">
        <v>23975625</v>
      </c>
      <c r="BT139" s="22">
        <f t="shared" si="43"/>
        <v>0</v>
      </c>
      <c r="BU139" s="68"/>
      <c r="BV139" s="68"/>
      <c r="BW139" s="68"/>
      <c r="BX139" s="68"/>
      <c r="BZ139" s="85">
        <f t="shared" si="55"/>
        <v>0.40215919293031988</v>
      </c>
      <c r="CA139" s="85">
        <f t="shared" si="44"/>
        <v>0.50582910768749512</v>
      </c>
      <c r="CB139" s="85">
        <f t="shared" si="45"/>
        <v>8.3504475900002609E-2</v>
      </c>
      <c r="CC139" s="85">
        <f t="shared" si="46"/>
        <v>8.5072234821824255E-3</v>
      </c>
      <c r="CD139" s="85">
        <f t="shared" si="47"/>
        <v>1</v>
      </c>
      <c r="CE139" t="s">
        <v>2640</v>
      </c>
      <c r="CF139" s="68">
        <v>9642018</v>
      </c>
      <c r="CG139" s="68">
        <v>12127569</v>
      </c>
      <c r="CH139" s="68">
        <v>2002072</v>
      </c>
      <c r="CI139" s="68">
        <v>203966</v>
      </c>
      <c r="CN139" s="22">
        <f t="shared" si="48"/>
        <v>71422.35555555555</v>
      </c>
      <c r="CO139" s="22">
        <f t="shared" si="49"/>
        <v>89833.844444444447</v>
      </c>
      <c r="CP139" s="22">
        <f t="shared" si="50"/>
        <v>14830.162962962962</v>
      </c>
      <c r="CQ139" s="22">
        <f t="shared" si="56"/>
        <v>1510.8592592592593</v>
      </c>
      <c r="CR139" s="85">
        <f t="shared" si="51"/>
        <v>0.40215919293031982</v>
      </c>
      <c r="CS139" s="85">
        <f t="shared" si="52"/>
        <v>0.50582910768749512</v>
      </c>
      <c r="CT139" s="85">
        <f t="shared" si="53"/>
        <v>8.3504475900002609E-2</v>
      </c>
      <c r="CU139" s="85">
        <f t="shared" si="54"/>
        <v>8.5072234821824255E-3</v>
      </c>
    </row>
    <row r="140" spans="1:99" x14ac:dyDescent="0.35">
      <c r="A140" t="s">
        <v>1950</v>
      </c>
      <c r="B140" s="81">
        <v>9851630</v>
      </c>
      <c r="C140" s="81">
        <v>14744231</v>
      </c>
      <c r="D140" s="81">
        <v>27433079</v>
      </c>
      <c r="E140">
        <v>80</v>
      </c>
      <c r="F140" s="10">
        <f t="shared" si="38"/>
        <v>123145.375</v>
      </c>
      <c r="G140" s="10">
        <f t="shared" si="39"/>
        <v>184302.88750000001</v>
      </c>
      <c r="H140" s="10">
        <f t="shared" si="40"/>
        <v>342913.48749999999</v>
      </c>
      <c r="I140" t="s">
        <v>1950</v>
      </c>
      <c r="J140" t="s">
        <v>2372</v>
      </c>
      <c r="K140" t="s">
        <v>1467</v>
      </c>
      <c r="L140">
        <v>371</v>
      </c>
      <c r="M140">
        <v>531</v>
      </c>
      <c r="N140">
        <v>809</v>
      </c>
      <c r="O140">
        <v>482</v>
      </c>
      <c r="P140" t="s">
        <v>2087</v>
      </c>
      <c r="Q140" t="s">
        <v>64</v>
      </c>
      <c r="R140" t="s">
        <v>75</v>
      </c>
      <c r="S140" t="s">
        <v>84</v>
      </c>
      <c r="U140">
        <v>80</v>
      </c>
      <c r="V140">
        <v>80</v>
      </c>
      <c r="W140">
        <v>380</v>
      </c>
      <c r="X140">
        <v>4.75</v>
      </c>
      <c r="Z140">
        <v>212</v>
      </c>
      <c r="AA140">
        <v>212</v>
      </c>
      <c r="AD140">
        <v>3</v>
      </c>
      <c r="AE140">
        <v>0</v>
      </c>
      <c r="AF140">
        <v>3</v>
      </c>
      <c r="AG140" s="7">
        <v>43591</v>
      </c>
      <c r="AH140" s="2">
        <v>37492</v>
      </c>
      <c r="AI140">
        <v>0.87</v>
      </c>
      <c r="AJ140" s="2">
        <v>37492</v>
      </c>
      <c r="AK140">
        <v>0.87</v>
      </c>
      <c r="AL140" s="2">
        <v>18840</v>
      </c>
      <c r="AM140" s="2">
        <v>1042289</v>
      </c>
      <c r="AN140" s="3">
        <v>0.50249999999999995</v>
      </c>
      <c r="AO140">
        <v>243.68</v>
      </c>
      <c r="AP140" s="4">
        <v>8428841</v>
      </c>
      <c r="AQ140" s="4">
        <v>22181</v>
      </c>
      <c r="AR140" s="5">
        <v>543</v>
      </c>
      <c r="AS140" t="s">
        <v>2083</v>
      </c>
      <c r="AT140" t="s">
        <v>2084</v>
      </c>
      <c r="AU140" t="s">
        <v>2088</v>
      </c>
      <c r="AW140" t="s">
        <v>71</v>
      </c>
      <c r="AX140" t="str">
        <f t="shared" si="41"/>
        <v>Bronx</v>
      </c>
      <c r="AY140">
        <v>4</v>
      </c>
      <c r="AZ140">
        <v>15</v>
      </c>
      <c r="BA140" t="s">
        <v>2537</v>
      </c>
      <c r="BB140">
        <v>29</v>
      </c>
      <c r="BC140" t="s">
        <v>2557</v>
      </c>
      <c r="BD140">
        <v>77</v>
      </c>
      <c r="BE140" t="s">
        <v>2607</v>
      </c>
      <c r="BF140" s="95">
        <v>16</v>
      </c>
      <c r="BL140" s="63">
        <v>138</v>
      </c>
      <c r="BM140" t="s">
        <v>2247</v>
      </c>
      <c r="BN140" s="68">
        <v>6059497</v>
      </c>
      <c r="BO140" s="68">
        <v>5687518</v>
      </c>
      <c r="BP140" s="68">
        <v>2743911</v>
      </c>
      <c r="BQ140" s="68">
        <v>253306</v>
      </c>
      <c r="BR140">
        <f t="shared" si="42"/>
        <v>2.65</v>
      </c>
      <c r="BS140" s="4">
        <v>14744231</v>
      </c>
      <c r="BT140" s="22">
        <f t="shared" si="43"/>
        <v>1</v>
      </c>
      <c r="BU140" s="68"/>
      <c r="BV140" s="68"/>
      <c r="BW140" s="68"/>
      <c r="BX140" s="68"/>
      <c r="BZ140" s="85">
        <f t="shared" si="55"/>
        <v>0.41097409556320708</v>
      </c>
      <c r="CA140" s="85">
        <f t="shared" si="44"/>
        <v>0.38574531286168806</v>
      </c>
      <c r="CB140" s="85">
        <f t="shared" si="45"/>
        <v>0.18610065184138799</v>
      </c>
      <c r="CC140" s="85">
        <f t="shared" si="46"/>
        <v>1.7180007556853932E-2</v>
      </c>
      <c r="CD140" s="85">
        <f t="shared" si="47"/>
        <v>1.0000000678231371</v>
      </c>
      <c r="CE140" t="s">
        <v>2640</v>
      </c>
      <c r="CF140" s="68">
        <v>6059497</v>
      </c>
      <c r="CG140" s="68">
        <v>5687518</v>
      </c>
      <c r="CH140" s="68">
        <v>2743911</v>
      </c>
      <c r="CI140" s="68">
        <v>253306</v>
      </c>
      <c r="CN140" s="22">
        <f t="shared" si="48"/>
        <v>75743.712499999994</v>
      </c>
      <c r="CO140" s="22">
        <f t="shared" si="49"/>
        <v>71093.975000000006</v>
      </c>
      <c r="CP140" s="22">
        <f t="shared" si="50"/>
        <v>34298.887499999997</v>
      </c>
      <c r="CQ140" s="22">
        <f t="shared" si="56"/>
        <v>3166.3249999999998</v>
      </c>
      <c r="CR140" s="85">
        <f t="shared" si="51"/>
        <v>0.41097409556320702</v>
      </c>
      <c r="CS140" s="85">
        <f t="shared" si="52"/>
        <v>0.38574531286168806</v>
      </c>
      <c r="CT140" s="85">
        <f t="shared" si="53"/>
        <v>0.18610065184138797</v>
      </c>
      <c r="CU140" s="85">
        <f t="shared" si="54"/>
        <v>1.7180007556853928E-2</v>
      </c>
    </row>
    <row r="141" spans="1:99" x14ac:dyDescent="0.35">
      <c r="A141" t="s">
        <v>765</v>
      </c>
      <c r="B141" s="81">
        <v>8150670</v>
      </c>
      <c r="C141" s="81">
        <v>11491122</v>
      </c>
      <c r="D141" s="81">
        <v>17176355</v>
      </c>
      <c r="E141">
        <v>65</v>
      </c>
      <c r="F141" s="10">
        <f t="shared" si="38"/>
        <v>125394.92307692308</v>
      </c>
      <c r="G141" s="10">
        <f t="shared" si="39"/>
        <v>176786.4923076923</v>
      </c>
      <c r="H141" s="10">
        <f t="shared" si="40"/>
        <v>264251.61538461538</v>
      </c>
      <c r="I141" t="s">
        <v>765</v>
      </c>
      <c r="J141" t="s">
        <v>2501</v>
      </c>
      <c r="K141" t="s">
        <v>364</v>
      </c>
      <c r="L141">
        <v>215</v>
      </c>
      <c r="M141">
        <v>530</v>
      </c>
      <c r="N141">
        <v>333</v>
      </c>
      <c r="O141">
        <v>748</v>
      </c>
      <c r="P141" t="s">
        <v>766</v>
      </c>
      <c r="Q141" t="s">
        <v>64</v>
      </c>
      <c r="R141" t="s">
        <v>75</v>
      </c>
      <c r="S141" t="s">
        <v>66</v>
      </c>
      <c r="U141">
        <v>65</v>
      </c>
      <c r="V141">
        <v>65</v>
      </c>
      <c r="W141">
        <v>270.5</v>
      </c>
      <c r="X141">
        <v>4.16</v>
      </c>
      <c r="Z141">
        <v>144</v>
      </c>
      <c r="AA141">
        <v>144</v>
      </c>
      <c r="AB141">
        <v>22</v>
      </c>
      <c r="AC141">
        <v>0.34399999999999997</v>
      </c>
      <c r="AD141">
        <v>1</v>
      </c>
      <c r="AE141">
        <v>0</v>
      </c>
      <c r="AF141">
        <v>1</v>
      </c>
      <c r="AG141">
        <v>6</v>
      </c>
      <c r="AH141" s="2">
        <v>22000</v>
      </c>
      <c r="AI141">
        <v>0.51</v>
      </c>
      <c r="AJ141" s="2">
        <v>22000</v>
      </c>
      <c r="AK141">
        <v>0.51</v>
      </c>
      <c r="AL141" s="2">
        <v>9242</v>
      </c>
      <c r="AM141" s="2">
        <v>602580</v>
      </c>
      <c r="AN141" s="3">
        <v>0.42009999999999997</v>
      </c>
      <c r="AO141">
        <v>282</v>
      </c>
      <c r="AP141" s="4">
        <v>1583566</v>
      </c>
      <c r="AQ141" s="4">
        <v>5801</v>
      </c>
      <c r="AR141" s="4">
        <v>505</v>
      </c>
      <c r="AS141" t="s">
        <v>584</v>
      </c>
      <c r="AT141" t="s">
        <v>366</v>
      </c>
      <c r="AU141" t="s">
        <v>347</v>
      </c>
      <c r="AV141" t="s">
        <v>367</v>
      </c>
      <c r="AW141" t="s">
        <v>71</v>
      </c>
      <c r="AX141" t="str">
        <f t="shared" si="41"/>
        <v>Bronx</v>
      </c>
      <c r="AY141">
        <v>3</v>
      </c>
      <c r="AZ141">
        <v>15</v>
      </c>
      <c r="BA141" t="s">
        <v>2537</v>
      </c>
      <c r="BB141">
        <v>32</v>
      </c>
      <c r="BC141" t="s">
        <v>2560</v>
      </c>
      <c r="BD141">
        <v>79</v>
      </c>
      <c r="BE141" t="s">
        <v>2608</v>
      </c>
      <c r="BF141" s="95">
        <v>17</v>
      </c>
      <c r="BG141" s="1">
        <v>25933</v>
      </c>
      <c r="BK141" t="s">
        <v>108</v>
      </c>
      <c r="BL141" s="63">
        <v>160</v>
      </c>
      <c r="BM141" t="s">
        <v>2248</v>
      </c>
      <c r="BN141" s="68">
        <v>3794313</v>
      </c>
      <c r="BO141" s="68">
        <v>5508254</v>
      </c>
      <c r="BP141" s="68">
        <v>1770228</v>
      </c>
      <c r="BQ141" s="68">
        <v>418327</v>
      </c>
      <c r="BR141">
        <f t="shared" si="42"/>
        <v>2.2153846153846155</v>
      </c>
      <c r="BS141" s="4">
        <v>11491122</v>
      </c>
      <c r="BT141" s="22">
        <f t="shared" si="43"/>
        <v>0</v>
      </c>
      <c r="BU141" s="68"/>
      <c r="BV141" s="68"/>
      <c r="BW141" s="68"/>
      <c r="BX141" s="68"/>
      <c r="BZ141" s="85">
        <f t="shared" si="55"/>
        <v>0.33019517154199562</v>
      </c>
      <c r="CA141" s="85">
        <f t="shared" si="44"/>
        <v>0.47934866586570052</v>
      </c>
      <c r="CB141" s="85">
        <f t="shared" si="45"/>
        <v>0.15405179755292825</v>
      </c>
      <c r="CC141" s="85">
        <f t="shared" si="46"/>
        <v>3.6404365039375615E-2</v>
      </c>
      <c r="CD141" s="85">
        <f t="shared" si="47"/>
        <v>1.0000000000000002</v>
      </c>
      <c r="CE141" t="s">
        <v>2640</v>
      </c>
      <c r="CF141" s="68">
        <v>3794313</v>
      </c>
      <c r="CG141" s="68">
        <v>5508254</v>
      </c>
      <c r="CH141" s="68">
        <v>1770228</v>
      </c>
      <c r="CI141" s="68">
        <v>418327</v>
      </c>
      <c r="CN141" s="22">
        <f t="shared" si="48"/>
        <v>58374.046153846153</v>
      </c>
      <c r="CO141" s="22">
        <f t="shared" si="49"/>
        <v>84742.369230769225</v>
      </c>
      <c r="CP141" s="22">
        <f t="shared" si="50"/>
        <v>27234.276923076923</v>
      </c>
      <c r="CQ141" s="22">
        <f t="shared" si="56"/>
        <v>6435.8</v>
      </c>
      <c r="CR141" s="85">
        <f t="shared" si="51"/>
        <v>0.33019517154199562</v>
      </c>
      <c r="CS141" s="85">
        <f t="shared" si="52"/>
        <v>0.47934866586570046</v>
      </c>
      <c r="CT141" s="85">
        <f t="shared" si="53"/>
        <v>0.15405179755292825</v>
      </c>
      <c r="CU141" s="85">
        <f t="shared" si="54"/>
        <v>3.6404365039375615E-2</v>
      </c>
    </row>
    <row r="142" spans="1:99" x14ac:dyDescent="0.35">
      <c r="A142" t="s">
        <v>767</v>
      </c>
      <c r="B142" s="81">
        <v>36102076</v>
      </c>
      <c r="C142" s="81">
        <v>58920195</v>
      </c>
      <c r="D142" s="81">
        <v>101290834</v>
      </c>
      <c r="E142">
        <v>537</v>
      </c>
      <c r="F142" s="10">
        <f t="shared" si="38"/>
        <v>67229.191806331466</v>
      </c>
      <c r="G142" s="10">
        <f t="shared" si="39"/>
        <v>109721.03351955308</v>
      </c>
      <c r="H142" s="10">
        <f t="shared" si="40"/>
        <v>188623.52700186221</v>
      </c>
      <c r="I142" t="s">
        <v>767</v>
      </c>
      <c r="J142" t="s">
        <v>2373</v>
      </c>
      <c r="K142" t="s">
        <v>768</v>
      </c>
      <c r="L142">
        <v>159</v>
      </c>
      <c r="M142">
        <v>139</v>
      </c>
      <c r="N142">
        <v>277</v>
      </c>
      <c r="O142">
        <v>253</v>
      </c>
      <c r="P142" t="s">
        <v>769</v>
      </c>
      <c r="Q142" t="s">
        <v>64</v>
      </c>
      <c r="R142" t="s">
        <v>65</v>
      </c>
      <c r="S142" t="s">
        <v>66</v>
      </c>
      <c r="U142">
        <v>536</v>
      </c>
      <c r="V142">
        <v>537</v>
      </c>
      <c r="W142" s="6">
        <v>2070</v>
      </c>
      <c r="X142">
        <v>3.86</v>
      </c>
      <c r="Z142">
        <v>941</v>
      </c>
      <c r="AA142">
        <v>941</v>
      </c>
      <c r="AB142">
        <v>257</v>
      </c>
      <c r="AC142">
        <v>0.48099999999999998</v>
      </c>
      <c r="AD142">
        <v>2</v>
      </c>
      <c r="AE142">
        <v>0</v>
      </c>
      <c r="AF142">
        <v>2</v>
      </c>
      <c r="AG142">
        <v>25</v>
      </c>
      <c r="AH142" s="2">
        <v>122341</v>
      </c>
      <c r="AI142">
        <v>2.81</v>
      </c>
      <c r="AJ142" s="2">
        <v>122341</v>
      </c>
      <c r="AK142">
        <v>2.81</v>
      </c>
      <c r="AL142" s="2">
        <v>19872</v>
      </c>
      <c r="AM142" s="2">
        <v>3893920</v>
      </c>
      <c r="AN142" s="3">
        <v>0.16239999999999999</v>
      </c>
      <c r="AO142">
        <v>335</v>
      </c>
      <c r="AP142" s="4">
        <v>10435545</v>
      </c>
      <c r="AQ142" s="4">
        <v>4952</v>
      </c>
      <c r="AR142" s="4">
        <v>511</v>
      </c>
      <c r="AS142" t="s">
        <v>120</v>
      </c>
      <c r="AT142" t="s">
        <v>770</v>
      </c>
      <c r="AU142" t="s">
        <v>230</v>
      </c>
      <c r="AV142" t="s">
        <v>771</v>
      </c>
      <c r="AW142" t="s">
        <v>95</v>
      </c>
      <c r="AX142" t="str">
        <f t="shared" si="41"/>
        <v>Manhattan</v>
      </c>
      <c r="AY142">
        <v>8</v>
      </c>
      <c r="AZ142">
        <v>12</v>
      </c>
      <c r="BA142" t="s">
        <v>2534</v>
      </c>
      <c r="BB142">
        <v>28</v>
      </c>
      <c r="BC142" t="s">
        <v>2556</v>
      </c>
      <c r="BD142">
        <v>68</v>
      </c>
      <c r="BE142" t="s">
        <v>2599</v>
      </c>
      <c r="BF142" s="95">
        <v>5</v>
      </c>
      <c r="BG142" s="1">
        <v>25323</v>
      </c>
      <c r="BL142" s="63">
        <v>312</v>
      </c>
      <c r="BM142" t="s">
        <v>2236</v>
      </c>
      <c r="BN142" s="68">
        <v>29797226</v>
      </c>
      <c r="BO142" s="68">
        <v>23329973</v>
      </c>
      <c r="BP142" s="68">
        <v>3697991</v>
      </c>
      <c r="BQ142" s="68">
        <v>2095004</v>
      </c>
      <c r="BR142">
        <f t="shared" si="42"/>
        <v>1.7523277467411547</v>
      </c>
      <c r="BS142" s="4">
        <v>58920195</v>
      </c>
      <c r="BT142" s="22">
        <f t="shared" si="43"/>
        <v>-1</v>
      </c>
      <c r="BU142" s="68"/>
      <c r="BV142" s="68"/>
      <c r="BW142" s="68"/>
      <c r="BX142" s="68"/>
      <c r="BZ142" s="85">
        <f t="shared" si="55"/>
        <v>0.50572178181012473</v>
      </c>
      <c r="CA142" s="85">
        <f t="shared" si="44"/>
        <v>0.39595885587276147</v>
      </c>
      <c r="CB142" s="85">
        <f t="shared" si="45"/>
        <v>6.2762708100338099E-2</v>
      </c>
      <c r="CC142" s="85">
        <f t="shared" si="46"/>
        <v>3.5556637244666282E-2</v>
      </c>
      <c r="CD142" s="85">
        <f t="shared" si="47"/>
        <v>0.99999998302789062</v>
      </c>
      <c r="CE142" t="s">
        <v>2640</v>
      </c>
      <c r="CF142" s="68">
        <v>29797226</v>
      </c>
      <c r="CG142" s="68">
        <v>23329973</v>
      </c>
      <c r="CH142" s="68">
        <v>3697991</v>
      </c>
      <c r="CI142" s="68">
        <v>2095004</v>
      </c>
      <c r="CN142" s="22">
        <f t="shared" si="48"/>
        <v>55488.316573556796</v>
      </c>
      <c r="CO142" s="22">
        <f t="shared" si="49"/>
        <v>43445.014897579145</v>
      </c>
      <c r="CP142" s="22">
        <f t="shared" si="50"/>
        <v>6886.3891992551207</v>
      </c>
      <c r="CQ142" s="22">
        <f t="shared" si="56"/>
        <v>3901.3109869646182</v>
      </c>
      <c r="CR142" s="85">
        <f t="shared" si="51"/>
        <v>0.50572178181012462</v>
      </c>
      <c r="CS142" s="85">
        <f t="shared" si="52"/>
        <v>0.39595885587276147</v>
      </c>
      <c r="CT142" s="85">
        <f t="shared" si="53"/>
        <v>6.2762708100338085E-2</v>
      </c>
      <c r="CU142" s="85">
        <f t="shared" si="54"/>
        <v>3.5556637244666282E-2</v>
      </c>
    </row>
    <row r="143" spans="1:99" x14ac:dyDescent="0.35">
      <c r="A143" t="s">
        <v>772</v>
      </c>
      <c r="B143" s="81">
        <v>46525009</v>
      </c>
      <c r="C143" s="81">
        <v>66365727</v>
      </c>
      <c r="D143" s="81">
        <v>95466082</v>
      </c>
      <c r="E143">
        <v>324</v>
      </c>
      <c r="F143" s="10">
        <f t="shared" si="38"/>
        <v>143595.70679012345</v>
      </c>
      <c r="G143" s="10">
        <f t="shared" si="39"/>
        <v>204832.49074074073</v>
      </c>
      <c r="H143" s="10">
        <f t="shared" si="40"/>
        <v>294648.40123456792</v>
      </c>
      <c r="I143" t="s">
        <v>772</v>
      </c>
      <c r="J143" t="s">
        <v>2374</v>
      </c>
      <c r="K143" t="s">
        <v>375</v>
      </c>
      <c r="L143">
        <v>247</v>
      </c>
      <c r="M143">
        <v>247</v>
      </c>
      <c r="N143">
        <v>546</v>
      </c>
      <c r="O143">
        <v>546</v>
      </c>
      <c r="P143" t="s">
        <v>773</v>
      </c>
      <c r="Q143" t="s">
        <v>64</v>
      </c>
      <c r="R143" t="s">
        <v>65</v>
      </c>
      <c r="S143" t="s">
        <v>66</v>
      </c>
      <c r="U143">
        <v>323</v>
      </c>
      <c r="V143">
        <v>324</v>
      </c>
      <c r="W143" s="6">
        <v>1404.5</v>
      </c>
      <c r="X143">
        <v>4.3499999999999996</v>
      </c>
      <c r="Z143">
        <v>696</v>
      </c>
      <c r="AA143">
        <v>696</v>
      </c>
      <c r="AB143">
        <v>176</v>
      </c>
      <c r="AC143">
        <v>0.54700000000000004</v>
      </c>
      <c r="AD143">
        <v>4</v>
      </c>
      <c r="AE143">
        <v>1</v>
      </c>
      <c r="AF143">
        <v>4</v>
      </c>
      <c r="AG143" s="7">
        <v>43660</v>
      </c>
      <c r="AH143" s="2">
        <v>202500</v>
      </c>
      <c r="AI143">
        <v>4.6500000000000004</v>
      </c>
      <c r="AJ143" s="2">
        <v>202500</v>
      </c>
      <c r="AK143">
        <v>4.6500000000000004</v>
      </c>
      <c r="AL143" s="2">
        <v>41000</v>
      </c>
      <c r="AM143" s="2">
        <v>351600</v>
      </c>
      <c r="AN143" s="3">
        <v>0.20250000000000001</v>
      </c>
      <c r="AO143">
        <v>150</v>
      </c>
      <c r="AP143" s="4">
        <v>20632339</v>
      </c>
      <c r="AQ143" s="4">
        <v>14504</v>
      </c>
      <c r="AR143" s="4">
        <v>511</v>
      </c>
      <c r="AS143" t="s">
        <v>774</v>
      </c>
      <c r="AT143" t="s">
        <v>386</v>
      </c>
      <c r="AU143" t="s">
        <v>775</v>
      </c>
      <c r="AW143" t="s">
        <v>80</v>
      </c>
      <c r="AX143" t="str">
        <f t="shared" si="41"/>
        <v>Brooklyn</v>
      </c>
      <c r="AY143">
        <v>4</v>
      </c>
      <c r="AZ143">
        <v>7</v>
      </c>
      <c r="BA143" t="s">
        <v>2529</v>
      </c>
      <c r="BB143">
        <v>18</v>
      </c>
      <c r="BC143" s="60" t="s">
        <v>2547</v>
      </c>
      <c r="BD143">
        <v>53</v>
      </c>
      <c r="BE143" t="s">
        <v>2586</v>
      </c>
      <c r="BF143" s="95">
        <v>37</v>
      </c>
      <c r="BG143" s="1">
        <v>29829</v>
      </c>
      <c r="BI143" t="s">
        <v>186</v>
      </c>
      <c r="BJ143" t="s">
        <v>108</v>
      </c>
      <c r="BL143" s="63">
        <v>74</v>
      </c>
      <c r="BM143" t="s">
        <v>2263</v>
      </c>
      <c r="BN143" s="68">
        <v>22603276</v>
      </c>
      <c r="BO143" s="68">
        <v>24118438</v>
      </c>
      <c r="BP143" s="68">
        <v>16462657</v>
      </c>
      <c r="BQ143" s="68">
        <v>3181355</v>
      </c>
      <c r="BR143">
        <f t="shared" si="42"/>
        <v>2.1481481481481484</v>
      </c>
      <c r="BS143" s="4">
        <v>66365727</v>
      </c>
      <c r="BT143" s="22">
        <f t="shared" si="43"/>
        <v>-1</v>
      </c>
      <c r="BU143" s="68"/>
      <c r="BV143" s="68"/>
      <c r="BW143" s="68"/>
      <c r="BX143" s="68"/>
      <c r="BZ143" s="85">
        <f t="shared" si="55"/>
        <v>0.34058658017865157</v>
      </c>
      <c r="CA143" s="85">
        <f t="shared" si="44"/>
        <v>0.36341706917487698</v>
      </c>
      <c r="CB143" s="85">
        <f t="shared" si="45"/>
        <v>0.24805961968893975</v>
      </c>
      <c r="CC143" s="85">
        <f t="shared" si="46"/>
        <v>4.7936715889513273E-2</v>
      </c>
      <c r="CD143" s="85">
        <f t="shared" si="47"/>
        <v>0.99999998493198161</v>
      </c>
      <c r="CE143" t="s">
        <v>2640</v>
      </c>
      <c r="CF143" s="68">
        <v>22603276</v>
      </c>
      <c r="CG143" s="68">
        <v>24118438</v>
      </c>
      <c r="CH143" s="68">
        <v>16462657</v>
      </c>
      <c r="CI143" s="68">
        <v>3181355</v>
      </c>
      <c r="CN143" s="22">
        <f t="shared" si="48"/>
        <v>69763.1975308642</v>
      </c>
      <c r="CO143" s="22">
        <f t="shared" si="49"/>
        <v>74439.623456790127</v>
      </c>
      <c r="CP143" s="22">
        <f t="shared" si="50"/>
        <v>50810.669753086418</v>
      </c>
      <c r="CQ143" s="22">
        <f t="shared" si="56"/>
        <v>9818.9969135802476</v>
      </c>
      <c r="CR143" s="85">
        <f t="shared" si="51"/>
        <v>0.34058658017865157</v>
      </c>
      <c r="CS143" s="85">
        <f t="shared" si="52"/>
        <v>0.36341706917487698</v>
      </c>
      <c r="CT143" s="85">
        <f t="shared" si="53"/>
        <v>0.24805961968893975</v>
      </c>
      <c r="CU143" s="85">
        <f t="shared" si="54"/>
        <v>4.793671588951328E-2</v>
      </c>
    </row>
    <row r="144" spans="1:99" x14ac:dyDescent="0.35">
      <c r="A144" t="s">
        <v>776</v>
      </c>
      <c r="B144" s="81">
        <v>114513479</v>
      </c>
      <c r="C144" s="81">
        <v>151636519</v>
      </c>
      <c r="D144" s="81">
        <v>197215861</v>
      </c>
      <c r="E144">
        <v>815</v>
      </c>
      <c r="F144" s="10">
        <f t="shared" si="38"/>
        <v>140507.33619631903</v>
      </c>
      <c r="G144" s="10">
        <f t="shared" si="39"/>
        <v>186057.07852760737</v>
      </c>
      <c r="H144" s="10">
        <f t="shared" si="40"/>
        <v>241982.65153374232</v>
      </c>
      <c r="I144" t="s">
        <v>776</v>
      </c>
      <c r="J144" t="s">
        <v>2724</v>
      </c>
      <c r="K144" t="s">
        <v>777</v>
      </c>
      <c r="L144">
        <v>72</v>
      </c>
      <c r="M144">
        <v>72</v>
      </c>
      <c r="N144">
        <v>568</v>
      </c>
      <c r="O144">
        <v>568</v>
      </c>
      <c r="P144" t="s">
        <v>778</v>
      </c>
      <c r="Q144" t="s">
        <v>64</v>
      </c>
      <c r="R144" t="s">
        <v>65</v>
      </c>
      <c r="S144" t="s">
        <v>66</v>
      </c>
      <c r="U144">
        <v>813</v>
      </c>
      <c r="V144">
        <v>815</v>
      </c>
      <c r="W144" s="6">
        <v>3699.5</v>
      </c>
      <c r="X144">
        <v>4.55</v>
      </c>
      <c r="Z144" s="2">
        <v>1835</v>
      </c>
      <c r="AA144" s="2">
        <v>1835</v>
      </c>
      <c r="AB144">
        <v>279</v>
      </c>
      <c r="AC144">
        <v>0.34799999999999998</v>
      </c>
      <c r="AD144">
        <v>10</v>
      </c>
      <c r="AE144">
        <v>0</v>
      </c>
      <c r="AF144">
        <v>16</v>
      </c>
      <c r="AG144" s="7">
        <v>43659</v>
      </c>
      <c r="AH144" s="2">
        <v>664735</v>
      </c>
      <c r="AI144">
        <v>15.26</v>
      </c>
      <c r="AJ144" s="2">
        <v>621176</v>
      </c>
      <c r="AK144">
        <v>14.26</v>
      </c>
      <c r="AL144" s="2">
        <v>87500</v>
      </c>
      <c r="AM144" s="2">
        <v>6943700</v>
      </c>
      <c r="AN144" s="3">
        <v>0.13159999999999999</v>
      </c>
      <c r="AO144">
        <v>120</v>
      </c>
      <c r="AP144" s="4">
        <v>11359000</v>
      </c>
      <c r="AQ144" s="4">
        <v>3079</v>
      </c>
      <c r="AR144" s="4">
        <v>504</v>
      </c>
      <c r="AS144" t="s">
        <v>669</v>
      </c>
      <c r="AT144" t="s">
        <v>361</v>
      </c>
      <c r="AU144" t="s">
        <v>639</v>
      </c>
      <c r="AV144" t="s">
        <v>362</v>
      </c>
      <c r="AW144" t="s">
        <v>80</v>
      </c>
      <c r="AX144" t="str">
        <f t="shared" si="41"/>
        <v>Brooklyn</v>
      </c>
      <c r="AY144">
        <v>16</v>
      </c>
      <c r="AZ144">
        <v>8</v>
      </c>
      <c r="BA144" t="s">
        <v>2530</v>
      </c>
      <c r="BB144">
        <v>20</v>
      </c>
      <c r="BC144" t="s">
        <v>2549</v>
      </c>
      <c r="BD144">
        <v>55</v>
      </c>
      <c r="BE144" t="s">
        <v>2588</v>
      </c>
      <c r="BF144" s="95">
        <v>41</v>
      </c>
      <c r="BG144" s="1">
        <v>20453</v>
      </c>
      <c r="BH144" t="s">
        <v>547</v>
      </c>
      <c r="BL144" s="63">
        <v>130</v>
      </c>
      <c r="BM144" t="s">
        <v>2266</v>
      </c>
      <c r="BN144" s="68">
        <v>49588161</v>
      </c>
      <c r="BO144" s="68">
        <v>47072166</v>
      </c>
      <c r="BP144" s="68">
        <v>45660895</v>
      </c>
      <c r="BQ144" s="68">
        <v>9315298</v>
      </c>
      <c r="BR144">
        <f t="shared" si="42"/>
        <v>2.2515337423312882</v>
      </c>
      <c r="BS144" s="4">
        <v>151636519</v>
      </c>
      <c r="BT144" s="22">
        <f t="shared" si="43"/>
        <v>1</v>
      </c>
      <c r="BU144" s="68"/>
      <c r="BV144" s="68"/>
      <c r="BW144" s="68"/>
      <c r="BX144" s="68"/>
      <c r="BZ144" s="85">
        <f t="shared" si="55"/>
        <v>0.32701991134470715</v>
      </c>
      <c r="CA144" s="85">
        <f t="shared" si="44"/>
        <v>0.3104276351793594</v>
      </c>
      <c r="CB144" s="85">
        <f t="shared" si="45"/>
        <v>0.30112070166949689</v>
      </c>
      <c r="CC144" s="85">
        <f t="shared" si="46"/>
        <v>6.1431758401154009E-2</v>
      </c>
      <c r="CD144" s="85">
        <f t="shared" si="47"/>
        <v>1.0000000065947174</v>
      </c>
      <c r="CE144" t="s">
        <v>2640</v>
      </c>
      <c r="CF144" s="68">
        <v>49588161</v>
      </c>
      <c r="CG144" s="68">
        <v>47072166</v>
      </c>
      <c r="CH144" s="68">
        <v>45660895</v>
      </c>
      <c r="CI144" s="68">
        <v>9315298</v>
      </c>
      <c r="CN144" s="22">
        <f t="shared" si="48"/>
        <v>60844.369325153377</v>
      </c>
      <c r="CO144" s="22">
        <f t="shared" si="49"/>
        <v>57757.25889570552</v>
      </c>
      <c r="CP144" s="22">
        <f t="shared" si="50"/>
        <v>56025.638036809818</v>
      </c>
      <c r="CQ144" s="22">
        <f t="shared" si="56"/>
        <v>11429.813496932515</v>
      </c>
      <c r="CR144" s="85">
        <f t="shared" si="51"/>
        <v>0.32701991134470715</v>
      </c>
      <c r="CS144" s="85">
        <f t="shared" si="52"/>
        <v>0.3104276351793594</v>
      </c>
      <c r="CT144" s="85">
        <f t="shared" si="53"/>
        <v>0.30112070166949689</v>
      </c>
      <c r="CU144" s="85">
        <f t="shared" si="54"/>
        <v>6.1431758401154002E-2</v>
      </c>
    </row>
    <row r="145" spans="1:99" x14ac:dyDescent="0.35">
      <c r="A145" t="s">
        <v>779</v>
      </c>
      <c r="B145" s="81">
        <v>18120451</v>
      </c>
      <c r="C145" s="81">
        <v>18490950</v>
      </c>
      <c r="D145" s="81">
        <v>42682887</v>
      </c>
      <c r="E145">
        <v>150</v>
      </c>
      <c r="F145" s="10">
        <f t="shared" si="38"/>
        <v>120803.00666666667</v>
      </c>
      <c r="G145" s="10">
        <f t="shared" si="39"/>
        <v>123273</v>
      </c>
      <c r="H145" s="10">
        <f t="shared" si="40"/>
        <v>284552.58</v>
      </c>
      <c r="I145" t="s">
        <v>779</v>
      </c>
      <c r="J145" t="s">
        <v>2375</v>
      </c>
      <c r="K145" t="s">
        <v>519</v>
      </c>
      <c r="L145">
        <v>339</v>
      </c>
      <c r="M145">
        <v>351</v>
      </c>
      <c r="N145">
        <v>782</v>
      </c>
      <c r="O145">
        <v>765</v>
      </c>
      <c r="P145" t="s">
        <v>780</v>
      </c>
      <c r="Q145" t="s">
        <v>64</v>
      </c>
      <c r="R145" t="s">
        <v>75</v>
      </c>
      <c r="S145" t="s">
        <v>66</v>
      </c>
      <c r="U145">
        <v>148</v>
      </c>
      <c r="V145">
        <v>150</v>
      </c>
      <c r="W145">
        <v>669</v>
      </c>
      <c r="X145">
        <v>4.5199999999999996</v>
      </c>
      <c r="Z145">
        <v>373</v>
      </c>
      <c r="AA145">
        <v>373</v>
      </c>
      <c r="AB145">
        <v>39</v>
      </c>
      <c r="AC145">
        <v>0.26500000000000001</v>
      </c>
      <c r="AD145">
        <v>5</v>
      </c>
      <c r="AE145">
        <v>1</v>
      </c>
      <c r="AF145">
        <v>25</v>
      </c>
      <c r="AG145">
        <v>3</v>
      </c>
      <c r="AH145" s="2">
        <v>132915</v>
      </c>
      <c r="AI145">
        <v>3.05</v>
      </c>
      <c r="AJ145" s="2">
        <v>132915</v>
      </c>
      <c r="AK145">
        <v>3.05</v>
      </c>
      <c r="AL145" s="2">
        <v>50568</v>
      </c>
      <c r="AM145" s="2">
        <v>1536736</v>
      </c>
      <c r="AN145" s="3">
        <v>0.3805</v>
      </c>
      <c r="AO145">
        <v>122</v>
      </c>
      <c r="AP145" s="4">
        <v>11464557</v>
      </c>
      <c r="AQ145" s="4">
        <v>15641</v>
      </c>
      <c r="AR145" s="4">
        <v>663</v>
      </c>
      <c r="AS145" t="s">
        <v>669</v>
      </c>
      <c r="AT145" t="s">
        <v>781</v>
      </c>
      <c r="AU145" t="s">
        <v>78</v>
      </c>
      <c r="AV145" t="s">
        <v>76</v>
      </c>
      <c r="AW145" t="s">
        <v>80</v>
      </c>
      <c r="AX145" t="str">
        <f t="shared" si="41"/>
        <v>Brooklyn</v>
      </c>
      <c r="AY145">
        <v>16</v>
      </c>
      <c r="AZ145">
        <v>9</v>
      </c>
      <c r="BA145" t="s">
        <v>2531</v>
      </c>
      <c r="BB145">
        <v>20</v>
      </c>
      <c r="BC145" t="s">
        <v>2549</v>
      </c>
      <c r="BD145">
        <v>55</v>
      </c>
      <c r="BE145" t="s">
        <v>2588</v>
      </c>
      <c r="BF145" s="95">
        <v>41</v>
      </c>
      <c r="BG145" s="1">
        <v>32356</v>
      </c>
      <c r="BJ145" t="s">
        <v>108</v>
      </c>
      <c r="BL145" s="63">
        <v>295</v>
      </c>
      <c r="BM145" t="s">
        <v>2266</v>
      </c>
      <c r="BN145" s="68">
        <v>11517971</v>
      </c>
      <c r="BO145" s="68">
        <v>4382500</v>
      </c>
      <c r="BP145" s="68">
        <v>1263252</v>
      </c>
      <c r="BQ145" s="68">
        <v>1327227</v>
      </c>
      <c r="BR145">
        <f t="shared" si="42"/>
        <v>2.4866666666666668</v>
      </c>
      <c r="BS145" s="4">
        <v>18490950</v>
      </c>
      <c r="BT145" s="22">
        <f t="shared" si="43"/>
        <v>0</v>
      </c>
      <c r="BU145" s="68"/>
      <c r="BV145" s="68"/>
      <c r="BW145" s="68"/>
      <c r="BX145" s="68"/>
      <c r="BZ145" s="85">
        <f t="shared" si="55"/>
        <v>0.62289774186831937</v>
      </c>
      <c r="CA145" s="85">
        <f t="shared" si="44"/>
        <v>0.23700783356182348</v>
      </c>
      <c r="CB145" s="85">
        <f t="shared" si="45"/>
        <v>6.8317311982348125E-2</v>
      </c>
      <c r="CC145" s="85">
        <f t="shared" si="46"/>
        <v>7.1777112587509032E-2</v>
      </c>
      <c r="CD145" s="85">
        <f t="shared" si="47"/>
        <v>1</v>
      </c>
      <c r="CE145" t="s">
        <v>2640</v>
      </c>
      <c r="CF145" s="68">
        <v>11517971</v>
      </c>
      <c r="CG145" s="68">
        <v>4382500</v>
      </c>
      <c r="CH145" s="68">
        <v>1263252</v>
      </c>
      <c r="CI145" s="68">
        <v>1327227</v>
      </c>
      <c r="CN145" s="22">
        <f t="shared" si="48"/>
        <v>76786.473333333328</v>
      </c>
      <c r="CO145" s="22">
        <f t="shared" si="49"/>
        <v>29216.666666666668</v>
      </c>
      <c r="CP145" s="22">
        <f t="shared" si="50"/>
        <v>8421.68</v>
      </c>
      <c r="CQ145" s="22">
        <f t="shared" si="56"/>
        <v>8848.18</v>
      </c>
      <c r="CR145" s="85">
        <f t="shared" si="51"/>
        <v>0.62289774186831937</v>
      </c>
      <c r="CS145" s="85">
        <f t="shared" si="52"/>
        <v>0.23700783356182351</v>
      </c>
      <c r="CT145" s="85">
        <f t="shared" si="53"/>
        <v>6.8317311982348125E-2</v>
      </c>
      <c r="CU145" s="85">
        <f t="shared" si="54"/>
        <v>7.1777112587509032E-2</v>
      </c>
    </row>
    <row r="146" spans="1:99" x14ac:dyDescent="0.35">
      <c r="A146" t="s">
        <v>782</v>
      </c>
      <c r="B146" s="81">
        <v>33090851</v>
      </c>
      <c r="C146" s="81">
        <v>37316735</v>
      </c>
      <c r="D146" s="81">
        <v>58575524</v>
      </c>
      <c r="E146">
        <v>156</v>
      </c>
      <c r="F146" s="10">
        <f t="shared" si="38"/>
        <v>212120.83974358975</v>
      </c>
      <c r="G146" s="10">
        <f t="shared" si="39"/>
        <v>239209.83974358975</v>
      </c>
      <c r="H146" s="10">
        <f t="shared" si="40"/>
        <v>375484.12820512819</v>
      </c>
      <c r="I146" t="s">
        <v>782</v>
      </c>
      <c r="J146" t="s">
        <v>2376</v>
      </c>
      <c r="K146" t="s">
        <v>519</v>
      </c>
      <c r="L146">
        <v>365</v>
      </c>
      <c r="M146">
        <v>351</v>
      </c>
      <c r="N146">
        <v>551</v>
      </c>
      <c r="O146">
        <v>551</v>
      </c>
      <c r="P146" t="s">
        <v>783</v>
      </c>
      <c r="Q146" t="s">
        <v>64</v>
      </c>
      <c r="R146" t="s">
        <v>75</v>
      </c>
      <c r="S146" t="s">
        <v>66</v>
      </c>
      <c r="U146">
        <v>155</v>
      </c>
      <c r="V146">
        <v>156</v>
      </c>
      <c r="W146">
        <v>776.5</v>
      </c>
      <c r="X146">
        <v>5.01</v>
      </c>
      <c r="Z146">
        <v>449</v>
      </c>
      <c r="AA146">
        <v>449</v>
      </c>
      <c r="AB146">
        <v>28</v>
      </c>
      <c r="AC146">
        <v>0.182</v>
      </c>
      <c r="AD146">
        <v>8</v>
      </c>
      <c r="AE146">
        <v>0</v>
      </c>
      <c r="AF146">
        <v>159</v>
      </c>
      <c r="AG146">
        <v>3</v>
      </c>
      <c r="AH146" s="2">
        <v>197563</v>
      </c>
      <c r="AI146">
        <v>4.54</v>
      </c>
      <c r="AJ146" s="2">
        <v>197563</v>
      </c>
      <c r="AK146">
        <v>4.54</v>
      </c>
      <c r="AL146" s="2">
        <v>54978</v>
      </c>
      <c r="AM146" s="2">
        <v>1657275</v>
      </c>
      <c r="AN146" s="3">
        <v>0.27829999999999999</v>
      </c>
      <c r="AO146">
        <v>99</v>
      </c>
      <c r="AP146" s="4">
        <v>15843706</v>
      </c>
      <c r="AQ146" s="4">
        <v>20286</v>
      </c>
      <c r="AR146" s="4">
        <v>700</v>
      </c>
      <c r="AS146" t="s">
        <v>784</v>
      </c>
      <c r="AT146" t="s">
        <v>785</v>
      </c>
      <c r="AU146" t="s">
        <v>354</v>
      </c>
      <c r="AV146" t="s">
        <v>522</v>
      </c>
      <c r="AW146" t="s">
        <v>80</v>
      </c>
      <c r="AX146" t="str">
        <f t="shared" si="41"/>
        <v>Brooklyn</v>
      </c>
      <c r="AY146">
        <v>16</v>
      </c>
      <c r="AZ146">
        <v>9</v>
      </c>
      <c r="BA146" t="s">
        <v>2531</v>
      </c>
      <c r="BB146" t="s">
        <v>524</v>
      </c>
      <c r="BC146" t="s">
        <v>2567</v>
      </c>
      <c r="BD146">
        <v>55</v>
      </c>
      <c r="BE146" t="s">
        <v>2588</v>
      </c>
      <c r="BF146" s="95">
        <v>41</v>
      </c>
      <c r="BG146" s="1">
        <v>34577</v>
      </c>
      <c r="BJ146" t="s">
        <v>108</v>
      </c>
      <c r="BL146" s="63">
        <v>32</v>
      </c>
      <c r="BM146" t="s">
        <v>2266</v>
      </c>
      <c r="BN146" s="68">
        <v>12507422</v>
      </c>
      <c r="BO146" s="68">
        <v>18714599</v>
      </c>
      <c r="BP146" s="68">
        <v>4185032</v>
      </c>
      <c r="BQ146" s="68">
        <v>1909682</v>
      </c>
      <c r="BR146">
        <f t="shared" si="42"/>
        <v>2.8782051282051282</v>
      </c>
      <c r="BS146" s="4">
        <v>37316735</v>
      </c>
      <c r="BT146" s="22">
        <f t="shared" si="43"/>
        <v>0</v>
      </c>
      <c r="BU146" s="68"/>
      <c r="BV146" s="68"/>
      <c r="BW146" s="68"/>
      <c r="BX146" s="68"/>
      <c r="BZ146" s="85">
        <f t="shared" si="55"/>
        <v>0.33516924779190893</v>
      </c>
      <c r="CA146" s="85">
        <f t="shared" si="44"/>
        <v>0.50150687084494394</v>
      </c>
      <c r="CB146" s="85">
        <f t="shared" si="45"/>
        <v>0.11214893264375889</v>
      </c>
      <c r="CC146" s="85">
        <f t="shared" si="46"/>
        <v>5.1174948719388234E-2</v>
      </c>
      <c r="CD146" s="85">
        <f t="shared" si="47"/>
        <v>1</v>
      </c>
      <c r="CE146" t="s">
        <v>2640</v>
      </c>
      <c r="CF146" s="68">
        <v>12507422</v>
      </c>
      <c r="CG146" s="68">
        <v>18714599</v>
      </c>
      <c r="CH146" s="68">
        <v>4185032</v>
      </c>
      <c r="CI146" s="68">
        <v>1909682</v>
      </c>
      <c r="CN146" s="22">
        <f t="shared" si="48"/>
        <v>80175.782051282047</v>
      </c>
      <c r="CO146" s="22">
        <f t="shared" si="49"/>
        <v>119965.3782051282</v>
      </c>
      <c r="CP146" s="22">
        <f t="shared" si="50"/>
        <v>26827.128205128207</v>
      </c>
      <c r="CQ146" s="22">
        <f t="shared" si="56"/>
        <v>12241.551282051281</v>
      </c>
      <c r="CR146" s="85">
        <f t="shared" si="51"/>
        <v>0.33516924779190888</v>
      </c>
      <c r="CS146" s="85">
        <f t="shared" si="52"/>
        <v>0.50150687084494394</v>
      </c>
      <c r="CT146" s="85">
        <f t="shared" si="53"/>
        <v>0.1121489326437589</v>
      </c>
      <c r="CU146" s="85">
        <f t="shared" si="54"/>
        <v>5.1174948719388227E-2</v>
      </c>
    </row>
    <row r="147" spans="1:99" x14ac:dyDescent="0.35">
      <c r="A147" t="s">
        <v>786</v>
      </c>
      <c r="B147" s="81">
        <v>65679598</v>
      </c>
      <c r="C147" s="81">
        <v>72385351</v>
      </c>
      <c r="D147" s="81">
        <v>122813133</v>
      </c>
      <c r="E147">
        <v>513</v>
      </c>
      <c r="F147" s="10">
        <f t="shared" si="38"/>
        <v>128030.40545808966</v>
      </c>
      <c r="G147" s="10">
        <f t="shared" si="39"/>
        <v>141102.04873294348</v>
      </c>
      <c r="H147" s="10">
        <f t="shared" si="40"/>
        <v>239401.81871345028</v>
      </c>
      <c r="I147" t="s">
        <v>786</v>
      </c>
      <c r="J147" t="s">
        <v>2377</v>
      </c>
      <c r="K147" t="s">
        <v>787</v>
      </c>
      <c r="L147">
        <v>168</v>
      </c>
      <c r="M147">
        <v>168</v>
      </c>
      <c r="N147">
        <v>275</v>
      </c>
      <c r="O147">
        <v>275</v>
      </c>
      <c r="P147" t="s">
        <v>788</v>
      </c>
      <c r="Q147" t="s">
        <v>64</v>
      </c>
      <c r="R147" t="s">
        <v>65</v>
      </c>
      <c r="S147" t="s">
        <v>66</v>
      </c>
      <c r="U147">
        <v>509</v>
      </c>
      <c r="V147">
        <v>513</v>
      </c>
      <c r="W147" s="6">
        <v>2421.5</v>
      </c>
      <c r="X147">
        <v>4.76</v>
      </c>
      <c r="Z147" s="2">
        <v>1366</v>
      </c>
      <c r="AA147" s="2">
        <v>1366</v>
      </c>
      <c r="AB147">
        <v>135</v>
      </c>
      <c r="AC147">
        <v>0.26800000000000002</v>
      </c>
      <c r="AD147">
        <v>3</v>
      </c>
      <c r="AE147">
        <v>1</v>
      </c>
      <c r="AF147">
        <v>4</v>
      </c>
      <c r="AG147">
        <v>22</v>
      </c>
      <c r="AH147" s="2">
        <v>241990</v>
      </c>
      <c r="AI147">
        <v>5.56</v>
      </c>
      <c r="AJ147" s="2">
        <v>241990</v>
      </c>
      <c r="AK147">
        <v>5.56</v>
      </c>
      <c r="AL147" s="2">
        <v>23502</v>
      </c>
      <c r="AM147" s="2">
        <v>4599540</v>
      </c>
      <c r="AN147" s="3">
        <v>9.7100000000000006E-2</v>
      </c>
      <c r="AO147">
        <v>246</v>
      </c>
      <c r="AP147" s="4">
        <v>10288064</v>
      </c>
      <c r="AQ147" s="4">
        <v>4201</v>
      </c>
      <c r="AR147" s="4">
        <v>585</v>
      </c>
      <c r="AS147" t="s">
        <v>362</v>
      </c>
      <c r="AT147" t="s">
        <v>361</v>
      </c>
      <c r="AU147" t="s">
        <v>78</v>
      </c>
      <c r="AV147" t="s">
        <v>258</v>
      </c>
      <c r="AW147" t="s">
        <v>80</v>
      </c>
      <c r="AX147" t="str">
        <f t="shared" si="41"/>
        <v>Brooklyn</v>
      </c>
      <c r="AY147">
        <v>16</v>
      </c>
      <c r="AZ147">
        <v>9</v>
      </c>
      <c r="BA147" t="s">
        <v>2531</v>
      </c>
      <c r="BB147">
        <v>20</v>
      </c>
      <c r="BC147" t="s">
        <v>2549</v>
      </c>
      <c r="BD147">
        <v>55</v>
      </c>
      <c r="BE147" t="s">
        <v>2588</v>
      </c>
      <c r="BF147" s="95">
        <v>41</v>
      </c>
      <c r="BG147" s="1">
        <v>25019</v>
      </c>
      <c r="BL147" s="63">
        <v>261</v>
      </c>
      <c r="BM147" t="s">
        <v>2266</v>
      </c>
      <c r="BN147" s="68">
        <v>36387172</v>
      </c>
      <c r="BO147" s="68">
        <v>28133603</v>
      </c>
      <c r="BP147" s="68">
        <v>2698270</v>
      </c>
      <c r="BQ147" s="68">
        <v>5166307</v>
      </c>
      <c r="BR147">
        <f t="shared" si="42"/>
        <v>2.662768031189084</v>
      </c>
      <c r="BS147" s="4">
        <v>72385351</v>
      </c>
      <c r="BT147" s="22">
        <f t="shared" si="43"/>
        <v>1</v>
      </c>
      <c r="BU147" s="68"/>
      <c r="BV147" s="68"/>
      <c r="BW147" s="68"/>
      <c r="BX147" s="68"/>
      <c r="BZ147" s="85">
        <f t="shared" si="55"/>
        <v>0.50268695940978447</v>
      </c>
      <c r="CA147" s="85">
        <f t="shared" si="44"/>
        <v>0.38866431690025238</v>
      </c>
      <c r="CB147" s="85">
        <f t="shared" si="45"/>
        <v>3.7276464957668023E-2</v>
      </c>
      <c r="CC147" s="85">
        <f t="shared" si="46"/>
        <v>7.1372272547245097E-2</v>
      </c>
      <c r="CD147" s="85">
        <f t="shared" si="47"/>
        <v>1.0000000138149501</v>
      </c>
      <c r="CE147" t="s">
        <v>2640</v>
      </c>
      <c r="CF147" s="68">
        <v>36387172</v>
      </c>
      <c r="CG147" s="68">
        <v>28133603</v>
      </c>
      <c r="CH147" s="68">
        <v>2698270</v>
      </c>
      <c r="CI147" s="68">
        <v>5166307</v>
      </c>
      <c r="CN147" s="22">
        <f t="shared" si="48"/>
        <v>70930.159844054579</v>
      </c>
      <c r="CO147" s="22">
        <f t="shared" si="49"/>
        <v>54841.331384015597</v>
      </c>
      <c r="CP147" s="22">
        <f t="shared" si="50"/>
        <v>5259.7855750487333</v>
      </c>
      <c r="CQ147" s="22">
        <f t="shared" si="56"/>
        <v>10070.7738791423</v>
      </c>
      <c r="CR147" s="85">
        <f t="shared" si="51"/>
        <v>0.50268695940978436</v>
      </c>
      <c r="CS147" s="85">
        <f t="shared" si="52"/>
        <v>0.38866431690025233</v>
      </c>
      <c r="CT147" s="85">
        <f t="shared" si="53"/>
        <v>3.7276464957668023E-2</v>
      </c>
      <c r="CU147" s="85">
        <f t="shared" si="54"/>
        <v>7.1372272547245083E-2</v>
      </c>
    </row>
    <row r="148" spans="1:99" x14ac:dyDescent="0.35">
      <c r="A148" t="s">
        <v>789</v>
      </c>
      <c r="B148" s="81">
        <v>32365520</v>
      </c>
      <c r="C148" s="81">
        <v>34227394</v>
      </c>
      <c r="D148" s="81">
        <v>51633639</v>
      </c>
      <c r="E148">
        <v>131</v>
      </c>
      <c r="F148" s="10">
        <f t="shared" si="38"/>
        <v>247065.03816793894</v>
      </c>
      <c r="G148" s="10">
        <f t="shared" si="39"/>
        <v>261277.81679389314</v>
      </c>
      <c r="H148" s="10">
        <f t="shared" si="40"/>
        <v>394149.91603053437</v>
      </c>
      <c r="I148" t="s">
        <v>789</v>
      </c>
      <c r="J148" t="s">
        <v>2378</v>
      </c>
      <c r="K148" t="s">
        <v>364</v>
      </c>
      <c r="L148">
        <v>367</v>
      </c>
      <c r="M148">
        <v>530</v>
      </c>
      <c r="N148">
        <v>806</v>
      </c>
      <c r="O148">
        <v>748</v>
      </c>
      <c r="P148" t="s">
        <v>790</v>
      </c>
      <c r="Q148" t="s">
        <v>64</v>
      </c>
      <c r="R148" t="s">
        <v>75</v>
      </c>
      <c r="S148" t="s">
        <v>84</v>
      </c>
      <c r="U148">
        <v>131</v>
      </c>
      <c r="V148">
        <v>131</v>
      </c>
      <c r="W148">
        <v>605.5</v>
      </c>
      <c r="X148">
        <v>4.62</v>
      </c>
      <c r="Z148">
        <v>314</v>
      </c>
      <c r="AA148">
        <v>314</v>
      </c>
      <c r="AB148">
        <v>35</v>
      </c>
      <c r="AC148">
        <v>0.27300000000000002</v>
      </c>
      <c r="AD148">
        <v>13</v>
      </c>
      <c r="AE148">
        <v>0</v>
      </c>
      <c r="AF148">
        <v>13</v>
      </c>
      <c r="AG148" s="7">
        <v>43560</v>
      </c>
      <c r="AH148" s="2">
        <v>58206</v>
      </c>
      <c r="AI148">
        <v>1.34</v>
      </c>
      <c r="AJ148" s="2">
        <v>58206</v>
      </c>
      <c r="AK148">
        <v>1.34</v>
      </c>
      <c r="AL148" s="2">
        <v>35180</v>
      </c>
      <c r="AM148" s="2">
        <v>1540888</v>
      </c>
      <c r="AN148" s="3">
        <v>0.60440000000000005</v>
      </c>
      <c r="AO148">
        <v>234</v>
      </c>
      <c r="AP148" s="4">
        <v>13280604</v>
      </c>
      <c r="AQ148" s="4">
        <v>21933</v>
      </c>
      <c r="AR148" s="4">
        <v>568</v>
      </c>
      <c r="AS148" t="s">
        <v>427</v>
      </c>
      <c r="AT148" t="s">
        <v>791</v>
      </c>
      <c r="AU148" t="s">
        <v>792</v>
      </c>
      <c r="AV148" t="s">
        <v>793</v>
      </c>
      <c r="AW148" t="s">
        <v>71</v>
      </c>
      <c r="AX148" t="str">
        <f t="shared" si="41"/>
        <v>Bronx</v>
      </c>
      <c r="AY148">
        <v>2</v>
      </c>
      <c r="AZ148">
        <v>15</v>
      </c>
      <c r="BA148" t="s">
        <v>2537</v>
      </c>
      <c r="BB148" t="s">
        <v>794</v>
      </c>
      <c r="BC148" t="s">
        <v>2572</v>
      </c>
      <c r="BD148">
        <v>85</v>
      </c>
      <c r="BE148" t="s">
        <v>2614</v>
      </c>
      <c r="BF148" s="95">
        <v>17</v>
      </c>
      <c r="BG148" s="1">
        <v>33572</v>
      </c>
      <c r="BJ148" t="s">
        <v>108</v>
      </c>
      <c r="BK148" t="s">
        <v>108</v>
      </c>
      <c r="BL148" s="63">
        <v>21</v>
      </c>
      <c r="BM148" t="s">
        <v>2248</v>
      </c>
      <c r="BN148" s="68">
        <v>7645364</v>
      </c>
      <c r="BO148" s="68">
        <v>23986154</v>
      </c>
      <c r="BP148" s="68">
        <v>2007016</v>
      </c>
      <c r="BQ148" s="68">
        <v>588860</v>
      </c>
      <c r="BR148">
        <f t="shared" si="42"/>
        <v>2.3969465648854964</v>
      </c>
      <c r="BS148" s="4">
        <v>34227394</v>
      </c>
      <c r="BT148" s="22">
        <f t="shared" si="43"/>
        <v>0</v>
      </c>
      <c r="BU148" s="68"/>
      <c r="BV148" s="68"/>
      <c r="BW148" s="68"/>
      <c r="BX148" s="68"/>
      <c r="BZ148" s="85">
        <f t="shared" si="55"/>
        <v>0.22336973711758482</v>
      </c>
      <c r="CA148" s="85">
        <f t="shared" si="44"/>
        <v>0.70078820490978655</v>
      </c>
      <c r="CB148" s="85">
        <f t="shared" si="45"/>
        <v>5.8637709899853903E-2</v>
      </c>
      <c r="CC148" s="85">
        <f t="shared" si="46"/>
        <v>1.720434807277469E-2</v>
      </c>
      <c r="CD148" s="85">
        <f t="shared" si="47"/>
        <v>1</v>
      </c>
      <c r="CE148" t="s">
        <v>2640</v>
      </c>
      <c r="CF148" s="68">
        <v>7645364</v>
      </c>
      <c r="CG148" s="68">
        <v>23986154</v>
      </c>
      <c r="CH148" s="68">
        <v>2007016</v>
      </c>
      <c r="CI148" s="68">
        <v>588860</v>
      </c>
      <c r="CN148" s="22">
        <f t="shared" si="48"/>
        <v>58361.557251908394</v>
      </c>
      <c r="CO148" s="22">
        <f t="shared" si="49"/>
        <v>183100.41221374046</v>
      </c>
      <c r="CP148" s="22">
        <f t="shared" si="50"/>
        <v>15320.732824427481</v>
      </c>
      <c r="CQ148" s="22">
        <f t="shared" si="56"/>
        <v>4495.1145038167942</v>
      </c>
      <c r="CR148" s="85">
        <f t="shared" si="51"/>
        <v>0.22336973711758479</v>
      </c>
      <c r="CS148" s="85">
        <f t="shared" si="52"/>
        <v>0.70078820490978655</v>
      </c>
      <c r="CT148" s="85">
        <f t="shared" si="53"/>
        <v>5.8637709899853896E-2</v>
      </c>
      <c r="CU148" s="85">
        <f t="shared" si="54"/>
        <v>1.720434807277469E-2</v>
      </c>
    </row>
    <row r="149" spans="1:99" x14ac:dyDescent="0.35">
      <c r="A149" t="s">
        <v>795</v>
      </c>
      <c r="B149" s="81">
        <v>29191348</v>
      </c>
      <c r="C149" s="81">
        <v>34166566</v>
      </c>
      <c r="D149" s="81">
        <v>42787889</v>
      </c>
      <c r="E149">
        <v>209</v>
      </c>
      <c r="F149" s="10">
        <f t="shared" si="38"/>
        <v>139671.52153110047</v>
      </c>
      <c r="G149" s="10">
        <f t="shared" si="39"/>
        <v>163476.39234449761</v>
      </c>
      <c r="H149" s="10">
        <f t="shared" si="40"/>
        <v>204726.74162679425</v>
      </c>
      <c r="I149" t="s">
        <v>795</v>
      </c>
      <c r="J149" t="s">
        <v>2725</v>
      </c>
      <c r="K149" t="s">
        <v>796</v>
      </c>
      <c r="L149">
        <v>109</v>
      </c>
      <c r="M149">
        <v>86</v>
      </c>
      <c r="N149">
        <v>680</v>
      </c>
      <c r="O149">
        <v>680</v>
      </c>
      <c r="P149" t="s">
        <v>797</v>
      </c>
      <c r="Q149" t="s">
        <v>64</v>
      </c>
      <c r="R149" t="s">
        <v>65</v>
      </c>
      <c r="S149" t="s">
        <v>66</v>
      </c>
      <c r="U149">
        <v>209</v>
      </c>
      <c r="V149">
        <v>209</v>
      </c>
      <c r="W149">
        <v>933.5</v>
      </c>
      <c r="X149">
        <v>4.47</v>
      </c>
      <c r="Z149">
        <v>456</v>
      </c>
      <c r="AA149">
        <v>456</v>
      </c>
      <c r="AB149">
        <v>82</v>
      </c>
      <c r="AC149">
        <v>0.39400000000000002</v>
      </c>
      <c r="AD149">
        <v>1</v>
      </c>
      <c r="AE149">
        <v>0</v>
      </c>
      <c r="AF149">
        <v>1</v>
      </c>
      <c r="AG149">
        <v>19</v>
      </c>
      <c r="AH149" s="2">
        <v>77658</v>
      </c>
      <c r="AI149">
        <v>1.78</v>
      </c>
      <c r="AJ149" s="2">
        <v>77658</v>
      </c>
      <c r="AK149">
        <v>1.78</v>
      </c>
      <c r="AL149" s="2">
        <v>11403</v>
      </c>
      <c r="AM149" s="2">
        <v>1878400</v>
      </c>
      <c r="AN149" s="3">
        <v>0.14680000000000001</v>
      </c>
      <c r="AO149">
        <v>256</v>
      </c>
      <c r="AP149" s="4">
        <v>3945608</v>
      </c>
      <c r="AQ149" s="4">
        <v>4240</v>
      </c>
      <c r="AR149" s="4">
        <v>573</v>
      </c>
      <c r="AS149" t="s">
        <v>372</v>
      </c>
      <c r="AT149" t="s">
        <v>295</v>
      </c>
      <c r="AU149" t="s">
        <v>296</v>
      </c>
      <c r="AV149" t="s">
        <v>291</v>
      </c>
      <c r="AW149" t="s">
        <v>80</v>
      </c>
      <c r="AX149" t="str">
        <f t="shared" si="41"/>
        <v>Brooklyn</v>
      </c>
      <c r="AY149">
        <v>1</v>
      </c>
      <c r="AZ149">
        <v>7</v>
      </c>
      <c r="BA149" t="s">
        <v>2529</v>
      </c>
      <c r="BB149">
        <v>18</v>
      </c>
      <c r="BC149" s="60" t="s">
        <v>2547</v>
      </c>
      <c r="BD149">
        <v>53</v>
      </c>
      <c r="BE149" t="s">
        <v>2586</v>
      </c>
      <c r="BF149" s="95">
        <v>34</v>
      </c>
      <c r="BG149" s="1">
        <v>22097</v>
      </c>
      <c r="BH149" t="s">
        <v>211</v>
      </c>
      <c r="BL149" s="63">
        <v>199</v>
      </c>
      <c r="BM149" t="s">
        <v>2260</v>
      </c>
      <c r="BN149" s="68">
        <v>15313064</v>
      </c>
      <c r="BO149" s="68">
        <v>12231093</v>
      </c>
      <c r="BP149" s="68">
        <v>5111841</v>
      </c>
      <c r="BQ149" s="68">
        <v>1510568</v>
      </c>
      <c r="BR149">
        <f t="shared" si="42"/>
        <v>2.1818181818181817</v>
      </c>
      <c r="BS149" s="4">
        <v>34166566</v>
      </c>
      <c r="BT149" s="22">
        <f t="shared" si="43"/>
        <v>0</v>
      </c>
      <c r="BU149" s="68"/>
      <c r="BV149" s="68"/>
      <c r="BW149" s="68"/>
      <c r="BX149" s="68"/>
      <c r="BZ149" s="85">
        <f t="shared" si="55"/>
        <v>0.44818855954092662</v>
      </c>
      <c r="CA149" s="85">
        <f t="shared" si="44"/>
        <v>0.35798426449997933</v>
      </c>
      <c r="CB149" s="85">
        <f t="shared" si="45"/>
        <v>0.14961529935434542</v>
      </c>
      <c r="CC149" s="85">
        <f t="shared" si="46"/>
        <v>4.421187660474863E-2</v>
      </c>
      <c r="CD149" s="85">
        <f t="shared" si="47"/>
        <v>1</v>
      </c>
      <c r="CE149" t="s">
        <v>2640</v>
      </c>
      <c r="CF149" s="68">
        <v>15313064</v>
      </c>
      <c r="CG149" s="68">
        <v>12231093</v>
      </c>
      <c r="CH149" s="68">
        <v>5111841</v>
      </c>
      <c r="CI149" s="68">
        <v>1510568</v>
      </c>
      <c r="CN149" s="22">
        <f t="shared" si="48"/>
        <v>73268.248803827752</v>
      </c>
      <c r="CO149" s="22">
        <f t="shared" si="49"/>
        <v>58521.976076555024</v>
      </c>
      <c r="CP149" s="22">
        <f t="shared" si="50"/>
        <v>24458.569377990432</v>
      </c>
      <c r="CQ149" s="22">
        <f t="shared" si="56"/>
        <v>7227.5980861244016</v>
      </c>
      <c r="CR149" s="85">
        <f t="shared" si="51"/>
        <v>0.44818855954092662</v>
      </c>
      <c r="CS149" s="85">
        <f t="shared" si="52"/>
        <v>0.35798426449997928</v>
      </c>
      <c r="CT149" s="85">
        <f t="shared" si="53"/>
        <v>0.14961529935434542</v>
      </c>
      <c r="CU149" s="85">
        <f t="shared" si="54"/>
        <v>4.421187660474863E-2</v>
      </c>
    </row>
    <row r="150" spans="1:99" x14ac:dyDescent="0.35">
      <c r="A150" t="s">
        <v>798</v>
      </c>
      <c r="B150" s="81">
        <v>77632288</v>
      </c>
      <c r="C150" s="81">
        <v>119548895</v>
      </c>
      <c r="D150" s="81">
        <v>180696746</v>
      </c>
      <c r="E150">
        <v>744</v>
      </c>
      <c r="F150" s="10">
        <f t="shared" si="38"/>
        <v>104344.47311827957</v>
      </c>
      <c r="G150" s="10">
        <f t="shared" si="39"/>
        <v>160683.99865591398</v>
      </c>
      <c r="H150" s="10">
        <f t="shared" si="40"/>
        <v>242871.97043010753</v>
      </c>
      <c r="I150" t="s">
        <v>798</v>
      </c>
      <c r="J150" t="s">
        <v>2726</v>
      </c>
      <c r="K150" t="s">
        <v>799</v>
      </c>
      <c r="L150">
        <v>140</v>
      </c>
      <c r="M150">
        <v>234</v>
      </c>
      <c r="N150">
        <v>442</v>
      </c>
      <c r="O150">
        <v>442</v>
      </c>
      <c r="P150" t="s">
        <v>800</v>
      </c>
      <c r="Q150" t="s">
        <v>125</v>
      </c>
      <c r="R150" t="s">
        <v>65</v>
      </c>
      <c r="S150" t="s">
        <v>66</v>
      </c>
      <c r="T150">
        <v>155</v>
      </c>
      <c r="U150">
        <v>741</v>
      </c>
      <c r="V150">
        <v>744</v>
      </c>
      <c r="W150" s="6">
        <v>3333.5</v>
      </c>
      <c r="X150">
        <v>4.5</v>
      </c>
      <c r="Y150">
        <v>354</v>
      </c>
      <c r="Z150" s="2">
        <v>1360</v>
      </c>
      <c r="AA150" s="2">
        <v>1714</v>
      </c>
      <c r="AB150">
        <v>326</v>
      </c>
      <c r="AC150">
        <v>0.44800000000000001</v>
      </c>
      <c r="AD150">
        <v>6</v>
      </c>
      <c r="AE150">
        <v>0</v>
      </c>
      <c r="AF150">
        <v>6</v>
      </c>
      <c r="AG150">
        <v>21</v>
      </c>
      <c r="AH150" s="2">
        <v>232000</v>
      </c>
      <c r="AI150">
        <v>5.33</v>
      </c>
      <c r="AJ150" s="2">
        <v>232000</v>
      </c>
      <c r="AK150">
        <v>5.33</v>
      </c>
      <c r="AL150" s="2">
        <v>44685</v>
      </c>
      <c r="AM150" s="2">
        <v>6457003</v>
      </c>
      <c r="AN150" s="3">
        <v>0.19259999999999999</v>
      </c>
      <c r="AO150">
        <v>322</v>
      </c>
      <c r="AP150" s="4">
        <v>14543000</v>
      </c>
      <c r="AQ150" s="4">
        <v>4344</v>
      </c>
      <c r="AR150" s="4">
        <v>470</v>
      </c>
      <c r="AS150" t="s">
        <v>801</v>
      </c>
      <c r="AT150" t="s">
        <v>802</v>
      </c>
      <c r="AU150" t="s">
        <v>276</v>
      </c>
      <c r="AV150" t="s">
        <v>184</v>
      </c>
      <c r="AW150" t="s">
        <v>80</v>
      </c>
      <c r="AX150" t="str">
        <f t="shared" si="41"/>
        <v>Brooklyn</v>
      </c>
      <c r="AY150">
        <v>1</v>
      </c>
      <c r="AZ150">
        <v>7</v>
      </c>
      <c r="BA150" t="s">
        <v>2529</v>
      </c>
      <c r="BB150">
        <v>18</v>
      </c>
      <c r="BC150" s="60" t="s">
        <v>2547</v>
      </c>
      <c r="BD150">
        <v>50</v>
      </c>
      <c r="BE150" t="s">
        <v>2583</v>
      </c>
      <c r="BF150" s="95">
        <v>33</v>
      </c>
      <c r="BG150" s="1">
        <v>24046</v>
      </c>
      <c r="BL150" s="63">
        <v>207</v>
      </c>
      <c r="BM150" t="s">
        <v>2259</v>
      </c>
      <c r="BN150" s="68">
        <v>54199501</v>
      </c>
      <c r="BO150" s="68">
        <v>35697444</v>
      </c>
      <c r="BP150" s="68">
        <v>23524191</v>
      </c>
      <c r="BQ150" s="68">
        <v>6127757</v>
      </c>
      <c r="BR150">
        <f t="shared" si="42"/>
        <v>2.303763440860215</v>
      </c>
      <c r="BS150" s="4">
        <v>119548895</v>
      </c>
      <c r="BT150" s="22">
        <f t="shared" si="43"/>
        <v>-2</v>
      </c>
      <c r="BU150" s="68"/>
      <c r="BV150" s="68"/>
      <c r="BW150" s="68"/>
      <c r="BX150" s="68"/>
      <c r="BZ150" s="85">
        <f t="shared" si="55"/>
        <v>0.45336680861834816</v>
      </c>
      <c r="CA150" s="85">
        <f t="shared" si="44"/>
        <v>0.29860120413492741</v>
      </c>
      <c r="CB150" s="85">
        <f t="shared" si="45"/>
        <v>0.19677464187351962</v>
      </c>
      <c r="CC150" s="85">
        <f t="shared" si="46"/>
        <v>5.1257328643648271E-2</v>
      </c>
      <c r="CD150" s="85">
        <f t="shared" si="47"/>
        <v>0.99999998327044348</v>
      </c>
      <c r="CE150" t="s">
        <v>2640</v>
      </c>
      <c r="CF150" s="68">
        <v>54199501</v>
      </c>
      <c r="CG150" s="68">
        <v>35697444</v>
      </c>
      <c r="CH150" s="68">
        <v>23524191</v>
      </c>
      <c r="CI150" s="68">
        <v>6127757</v>
      </c>
      <c r="CN150" s="22">
        <f t="shared" si="48"/>
        <v>72848.791666666672</v>
      </c>
      <c r="CO150" s="22">
        <f t="shared" si="49"/>
        <v>47980.43548387097</v>
      </c>
      <c r="CP150" s="22">
        <f t="shared" si="50"/>
        <v>31618.53629032258</v>
      </c>
      <c r="CQ150" s="22">
        <f t="shared" si="56"/>
        <v>8236.2325268817203</v>
      </c>
      <c r="CR150" s="85">
        <f t="shared" si="51"/>
        <v>0.45336680861834822</v>
      </c>
      <c r="CS150" s="85">
        <f t="shared" si="52"/>
        <v>0.29860120413492741</v>
      </c>
      <c r="CT150" s="85">
        <f t="shared" si="53"/>
        <v>0.19677464187351962</v>
      </c>
      <c r="CU150" s="85">
        <f t="shared" si="54"/>
        <v>5.1257328643648271E-2</v>
      </c>
    </row>
    <row r="151" spans="1:99" x14ac:dyDescent="0.35">
      <c r="A151" t="s">
        <v>803</v>
      </c>
      <c r="B151" s="81">
        <v>99033172</v>
      </c>
      <c r="C151" s="81">
        <v>159332414</v>
      </c>
      <c r="D151" s="81">
        <v>464971392</v>
      </c>
      <c r="E151" s="2">
        <v>1840</v>
      </c>
      <c r="F151" s="10">
        <f t="shared" si="38"/>
        <v>53822.376086956523</v>
      </c>
      <c r="G151" s="10">
        <f t="shared" si="39"/>
        <v>86593.703260869559</v>
      </c>
      <c r="H151" s="10">
        <f t="shared" si="40"/>
        <v>252701.84347826088</v>
      </c>
      <c r="I151" t="s">
        <v>803</v>
      </c>
      <c r="J151" t="s">
        <v>2727</v>
      </c>
      <c r="K151" t="s">
        <v>804</v>
      </c>
      <c r="L151">
        <v>14</v>
      </c>
      <c r="M151">
        <v>14</v>
      </c>
      <c r="N151">
        <v>510</v>
      </c>
      <c r="O151">
        <v>510</v>
      </c>
      <c r="P151" t="s">
        <v>805</v>
      </c>
      <c r="Q151" t="s">
        <v>64</v>
      </c>
      <c r="R151" t="s">
        <v>65</v>
      </c>
      <c r="S151" t="s">
        <v>66</v>
      </c>
      <c r="U151" s="2">
        <v>1830</v>
      </c>
      <c r="V151" s="2">
        <v>1840</v>
      </c>
      <c r="W151" s="6">
        <v>8698</v>
      </c>
      <c r="X151">
        <v>4.75</v>
      </c>
      <c r="Z151" s="2">
        <v>4198</v>
      </c>
      <c r="AA151" s="2">
        <v>4198</v>
      </c>
      <c r="AB151">
        <v>493</v>
      </c>
      <c r="AC151">
        <v>0.29199999999999998</v>
      </c>
      <c r="AD151">
        <v>20</v>
      </c>
      <c r="AE151">
        <v>1</v>
      </c>
      <c r="AF151">
        <v>46</v>
      </c>
      <c r="AG151" s="7">
        <v>43627</v>
      </c>
      <c r="AH151" s="2">
        <v>884521</v>
      </c>
      <c r="AI151">
        <v>20.309999999999999</v>
      </c>
      <c r="AJ151" s="2">
        <v>812641</v>
      </c>
      <c r="AK151">
        <v>18.66</v>
      </c>
      <c r="AL151" s="2">
        <v>175748</v>
      </c>
      <c r="AM151" s="2">
        <v>10226288</v>
      </c>
      <c r="AN151" s="3">
        <v>0.1762</v>
      </c>
      <c r="AO151">
        <v>207</v>
      </c>
      <c r="AP151" s="4">
        <v>12236672</v>
      </c>
      <c r="AQ151" s="4">
        <v>1681</v>
      </c>
      <c r="AR151" s="4">
        <v>577</v>
      </c>
      <c r="AS151" t="s">
        <v>398</v>
      </c>
      <c r="AT151" t="s">
        <v>806</v>
      </c>
      <c r="AU151" t="s">
        <v>114</v>
      </c>
      <c r="AV151" t="s">
        <v>284</v>
      </c>
      <c r="AW151" t="s">
        <v>80</v>
      </c>
      <c r="AX151" t="str">
        <f t="shared" si="41"/>
        <v>Brooklyn</v>
      </c>
      <c r="AY151">
        <v>2</v>
      </c>
      <c r="AZ151">
        <v>8</v>
      </c>
      <c r="BA151" t="s">
        <v>2530</v>
      </c>
      <c r="BB151">
        <v>25</v>
      </c>
      <c r="BC151" t="s">
        <v>2553</v>
      </c>
      <c r="BD151">
        <v>57</v>
      </c>
      <c r="BE151" t="s">
        <v>2590</v>
      </c>
      <c r="BF151" s="95">
        <v>35</v>
      </c>
      <c r="BG151" s="1">
        <v>16126</v>
      </c>
      <c r="BH151" t="s">
        <v>199</v>
      </c>
      <c r="BL151" s="63">
        <v>324</v>
      </c>
      <c r="BM151" t="s">
        <v>2261</v>
      </c>
      <c r="BN151" s="68">
        <v>45242489</v>
      </c>
      <c r="BO151" s="68">
        <v>45548507</v>
      </c>
      <c r="BP151" s="68">
        <v>28101644</v>
      </c>
      <c r="BQ151" s="68">
        <v>40439774</v>
      </c>
      <c r="BR151">
        <f t="shared" si="42"/>
        <v>2.2815217391304348</v>
      </c>
      <c r="BS151" s="4">
        <v>159332414</v>
      </c>
      <c r="BT151" s="22">
        <f t="shared" si="43"/>
        <v>0</v>
      </c>
      <c r="BU151" s="68"/>
      <c r="BV151" s="68"/>
      <c r="BW151" s="68"/>
      <c r="BX151" s="68"/>
      <c r="BZ151" s="85">
        <f t="shared" si="55"/>
        <v>0.28395031408988758</v>
      </c>
      <c r="CA151" s="85">
        <f t="shared" si="44"/>
        <v>0.28587094023442083</v>
      </c>
      <c r="CB151" s="85">
        <f t="shared" si="45"/>
        <v>0.17637116826711732</v>
      </c>
      <c r="CC151" s="85">
        <f t="shared" si="46"/>
        <v>0.25380757740857424</v>
      </c>
      <c r="CD151" s="85">
        <f t="shared" si="47"/>
        <v>1</v>
      </c>
      <c r="CE151" t="s">
        <v>2640</v>
      </c>
      <c r="CF151" s="68">
        <v>45242489</v>
      </c>
      <c r="CG151" s="68">
        <v>45548507</v>
      </c>
      <c r="CH151" s="68">
        <v>28101644</v>
      </c>
      <c r="CI151" s="68">
        <v>40439774</v>
      </c>
      <c r="CN151" s="22">
        <f t="shared" si="48"/>
        <v>24588.309239130434</v>
      </c>
      <c r="CO151" s="22">
        <f t="shared" si="49"/>
        <v>24754.623369565219</v>
      </c>
      <c r="CP151" s="22">
        <f t="shared" si="50"/>
        <v>15272.632608695652</v>
      </c>
      <c r="CQ151" s="22">
        <f t="shared" si="56"/>
        <v>21978.138043478262</v>
      </c>
      <c r="CR151" s="85">
        <f t="shared" si="51"/>
        <v>0.28395031408988758</v>
      </c>
      <c r="CS151" s="85">
        <f t="shared" si="52"/>
        <v>0.28587094023442089</v>
      </c>
      <c r="CT151" s="85">
        <f t="shared" si="53"/>
        <v>0.17637116826711735</v>
      </c>
      <c r="CU151" s="85">
        <f t="shared" si="54"/>
        <v>0.25380757740857429</v>
      </c>
    </row>
    <row r="152" spans="1:99" x14ac:dyDescent="0.35">
      <c r="A152" t="s">
        <v>807</v>
      </c>
      <c r="B152" s="81">
        <v>22156946</v>
      </c>
      <c r="C152" s="81">
        <v>24381590</v>
      </c>
      <c r="D152" s="81">
        <v>40140050</v>
      </c>
      <c r="E152">
        <v>159</v>
      </c>
      <c r="F152" s="10">
        <f t="shared" si="38"/>
        <v>139351.86163522012</v>
      </c>
      <c r="G152" s="10">
        <f t="shared" si="39"/>
        <v>153343.33333333334</v>
      </c>
      <c r="H152" s="10">
        <f t="shared" si="40"/>
        <v>252453.14465408804</v>
      </c>
      <c r="I152" t="s">
        <v>807</v>
      </c>
      <c r="J152" t="s">
        <v>2379</v>
      </c>
      <c r="K152" t="s">
        <v>219</v>
      </c>
      <c r="L152">
        <v>316</v>
      </c>
      <c r="M152">
        <v>91</v>
      </c>
      <c r="N152">
        <v>296</v>
      </c>
      <c r="O152">
        <v>296</v>
      </c>
      <c r="P152" t="s">
        <v>808</v>
      </c>
      <c r="Q152" t="s">
        <v>64</v>
      </c>
      <c r="R152" t="s">
        <v>75</v>
      </c>
      <c r="S152" t="s">
        <v>235</v>
      </c>
      <c r="U152">
        <v>146</v>
      </c>
      <c r="V152">
        <v>159</v>
      </c>
      <c r="W152">
        <v>520</v>
      </c>
      <c r="X152">
        <v>3.56</v>
      </c>
      <c r="Z152">
        <v>179</v>
      </c>
      <c r="AA152">
        <v>179</v>
      </c>
      <c r="AB152">
        <v>131</v>
      </c>
      <c r="AC152">
        <v>0.90300000000000002</v>
      </c>
      <c r="AD152">
        <v>1</v>
      </c>
      <c r="AE152">
        <v>0</v>
      </c>
      <c r="AF152">
        <v>1</v>
      </c>
      <c r="AG152">
        <v>10</v>
      </c>
      <c r="AH152" s="2">
        <v>42500</v>
      </c>
      <c r="AI152">
        <v>0.98</v>
      </c>
      <c r="AJ152" s="2">
        <v>42500</v>
      </c>
      <c r="AK152">
        <v>0.98</v>
      </c>
      <c r="AL152" s="2">
        <v>12689</v>
      </c>
      <c r="AM152" s="2">
        <v>1126314</v>
      </c>
      <c r="AN152" s="3">
        <v>0.29859999999999998</v>
      </c>
      <c r="AO152">
        <v>183</v>
      </c>
      <c r="AP152" s="4">
        <v>10992764</v>
      </c>
      <c r="AQ152" s="4">
        <v>19269</v>
      </c>
      <c r="AR152" s="4">
        <v>383</v>
      </c>
      <c r="AS152" t="s">
        <v>503</v>
      </c>
      <c r="AT152" t="s">
        <v>809</v>
      </c>
      <c r="AU152" t="s">
        <v>810</v>
      </c>
      <c r="AV152" t="s">
        <v>505</v>
      </c>
      <c r="AW152" t="s">
        <v>198</v>
      </c>
      <c r="AX152" t="str">
        <f t="shared" si="41"/>
        <v>Queens</v>
      </c>
      <c r="AY152">
        <v>12</v>
      </c>
      <c r="AZ152">
        <v>5</v>
      </c>
      <c r="BA152" t="s">
        <v>2527</v>
      </c>
      <c r="BB152">
        <v>14</v>
      </c>
      <c r="BC152" t="s">
        <v>2545</v>
      </c>
      <c r="BD152">
        <v>29</v>
      </c>
      <c r="BE152" t="s">
        <v>2574</v>
      </c>
      <c r="BF152" s="95">
        <v>27</v>
      </c>
      <c r="BG152" s="1">
        <v>30467</v>
      </c>
      <c r="BI152" t="s">
        <v>236</v>
      </c>
      <c r="BJ152" t="s">
        <v>108</v>
      </c>
      <c r="BL152" s="63">
        <v>233</v>
      </c>
      <c r="BM152" t="s">
        <v>2255</v>
      </c>
      <c r="BN152" s="68">
        <v>8011571</v>
      </c>
      <c r="BO152" s="68">
        <v>7670494</v>
      </c>
      <c r="BP152" s="68">
        <v>7358559</v>
      </c>
      <c r="BQ152" s="68">
        <v>1340967</v>
      </c>
      <c r="BR152">
        <f t="shared" si="42"/>
        <v>1.1257861635220126</v>
      </c>
      <c r="BS152" s="4">
        <v>24381590</v>
      </c>
      <c r="BT152" s="22">
        <f t="shared" si="43"/>
        <v>1</v>
      </c>
      <c r="BU152" s="68"/>
      <c r="BV152" s="68"/>
      <c r="BW152" s="68"/>
      <c r="BX152" s="68"/>
      <c r="BZ152" s="85">
        <f t="shared" si="55"/>
        <v>0.3285909983721324</v>
      </c>
      <c r="CA152" s="85">
        <f t="shared" si="44"/>
        <v>0.31460187789229499</v>
      </c>
      <c r="CB152" s="85">
        <f t="shared" si="45"/>
        <v>0.30180800349772102</v>
      </c>
      <c r="CC152" s="85">
        <f t="shared" si="46"/>
        <v>5.4999161252403964E-2</v>
      </c>
      <c r="CD152" s="85">
        <f t="shared" si="47"/>
        <v>1.0000000410145524</v>
      </c>
      <c r="CE152" t="s">
        <v>2640</v>
      </c>
      <c r="CF152" s="68">
        <v>8011571</v>
      </c>
      <c r="CG152" s="68">
        <v>7670494</v>
      </c>
      <c r="CH152" s="68">
        <v>7358559</v>
      </c>
      <c r="CI152" s="68">
        <v>1340967</v>
      </c>
      <c r="CN152" s="22">
        <f t="shared" si="48"/>
        <v>50387.238993710693</v>
      </c>
      <c r="CO152" s="22">
        <f t="shared" si="49"/>
        <v>48242.100628930821</v>
      </c>
      <c r="CP152" s="22">
        <f t="shared" si="50"/>
        <v>46280.24528301887</v>
      </c>
      <c r="CQ152" s="22">
        <f t="shared" si="56"/>
        <v>8433.7547169811314</v>
      </c>
      <c r="CR152" s="85">
        <f t="shared" si="51"/>
        <v>0.3285909983721324</v>
      </c>
      <c r="CS152" s="85">
        <f t="shared" si="52"/>
        <v>0.31460187789229499</v>
      </c>
      <c r="CT152" s="85">
        <f t="shared" si="53"/>
        <v>0.30180800349772102</v>
      </c>
      <c r="CU152" s="85">
        <f t="shared" si="54"/>
        <v>5.4999161252403957E-2</v>
      </c>
    </row>
    <row r="153" spans="1:99" x14ac:dyDescent="0.35">
      <c r="A153" t="s">
        <v>811</v>
      </c>
      <c r="B153" s="81">
        <v>65384898</v>
      </c>
      <c r="C153" s="81">
        <v>83174994</v>
      </c>
      <c r="D153" s="81">
        <v>133883484</v>
      </c>
      <c r="E153">
        <v>636</v>
      </c>
      <c r="F153" s="10">
        <f t="shared" si="38"/>
        <v>102806.44339622642</v>
      </c>
      <c r="G153" s="10">
        <f t="shared" si="39"/>
        <v>130778.2924528302</v>
      </c>
      <c r="H153" s="10">
        <f t="shared" si="40"/>
        <v>210508.62264150943</v>
      </c>
      <c r="I153" t="s">
        <v>811</v>
      </c>
      <c r="J153" t="s">
        <v>2675</v>
      </c>
      <c r="K153" t="s">
        <v>768</v>
      </c>
      <c r="L153">
        <v>139</v>
      </c>
      <c r="M153">
        <v>139</v>
      </c>
      <c r="N153">
        <v>253</v>
      </c>
      <c r="O153">
        <v>253</v>
      </c>
      <c r="P153" t="s">
        <v>812</v>
      </c>
      <c r="Q153" t="s">
        <v>64</v>
      </c>
      <c r="R153" t="s">
        <v>65</v>
      </c>
      <c r="S153" t="s">
        <v>66</v>
      </c>
      <c r="U153">
        <v>634</v>
      </c>
      <c r="V153">
        <v>636</v>
      </c>
      <c r="W153" s="6">
        <v>2638</v>
      </c>
      <c r="X153">
        <v>4.16</v>
      </c>
      <c r="Z153" s="2">
        <v>1250</v>
      </c>
      <c r="AA153" s="2">
        <v>1250</v>
      </c>
      <c r="AB153">
        <v>279</v>
      </c>
      <c r="AC153">
        <v>0.441</v>
      </c>
      <c r="AD153">
        <v>3</v>
      </c>
      <c r="AE153">
        <v>1</v>
      </c>
      <c r="AF153">
        <v>4</v>
      </c>
      <c r="AG153">
        <v>24</v>
      </c>
      <c r="AH153" s="2">
        <v>152173</v>
      </c>
      <c r="AI153">
        <v>3.49</v>
      </c>
      <c r="AJ153" s="2">
        <v>152173</v>
      </c>
      <c r="AK153">
        <v>3.49</v>
      </c>
      <c r="AL153" s="2">
        <v>32645</v>
      </c>
      <c r="AM153" s="2">
        <v>4857894</v>
      </c>
      <c r="AN153" s="3">
        <v>0.2145</v>
      </c>
      <c r="AO153">
        <v>358</v>
      </c>
      <c r="AP153" s="4">
        <v>13251410</v>
      </c>
      <c r="AQ153" s="4">
        <v>5009</v>
      </c>
      <c r="AR153" s="4">
        <v>556</v>
      </c>
      <c r="AS153" t="s">
        <v>813</v>
      </c>
      <c r="AT153" t="s">
        <v>120</v>
      </c>
      <c r="AU153" t="s">
        <v>230</v>
      </c>
      <c r="AW153" t="s">
        <v>95</v>
      </c>
      <c r="AX153" t="str">
        <f t="shared" si="41"/>
        <v>Manhattan</v>
      </c>
      <c r="AY153">
        <v>8</v>
      </c>
      <c r="AZ153">
        <v>12</v>
      </c>
      <c r="BA153" t="s">
        <v>2534</v>
      </c>
      <c r="BB153">
        <v>29</v>
      </c>
      <c r="BC153" t="s">
        <v>2557</v>
      </c>
      <c r="BD153">
        <v>68</v>
      </c>
      <c r="BE153" t="s">
        <v>2599</v>
      </c>
      <c r="BF153" s="95">
        <v>5</v>
      </c>
      <c r="BG153" s="1">
        <v>23954</v>
      </c>
      <c r="BL153" s="63">
        <v>288</v>
      </c>
      <c r="BM153" t="s">
        <v>2236</v>
      </c>
      <c r="BN153" s="68">
        <v>38544529</v>
      </c>
      <c r="BO153" s="68">
        <v>28820119</v>
      </c>
      <c r="BP153" s="68">
        <v>11995897</v>
      </c>
      <c r="BQ153" s="68">
        <v>3814448</v>
      </c>
      <c r="BR153">
        <f t="shared" si="42"/>
        <v>1.9654088050314464</v>
      </c>
      <c r="BS153" s="4">
        <v>83174994</v>
      </c>
      <c r="BT153" s="22">
        <f t="shared" si="43"/>
        <v>-1</v>
      </c>
      <c r="BU153" s="68"/>
      <c r="BV153" s="68"/>
      <c r="BW153" s="68"/>
      <c r="BX153" s="68"/>
      <c r="BZ153" s="85">
        <f t="shared" si="55"/>
        <v>0.4634148696181451</v>
      </c>
      <c r="CA153" s="85">
        <f t="shared" si="44"/>
        <v>0.34649980257287427</v>
      </c>
      <c r="CB153" s="85">
        <f t="shared" si="45"/>
        <v>0.14422480150704911</v>
      </c>
      <c r="CC153" s="85">
        <f t="shared" si="46"/>
        <v>4.5860514279087293E-2</v>
      </c>
      <c r="CD153" s="85">
        <f t="shared" si="47"/>
        <v>0.99999998797715572</v>
      </c>
      <c r="CE153" t="s">
        <v>2640</v>
      </c>
      <c r="CF153" s="68">
        <v>38544529</v>
      </c>
      <c r="CG153" s="68">
        <v>28820119</v>
      </c>
      <c r="CH153" s="68">
        <v>11995897</v>
      </c>
      <c r="CI153" s="68">
        <v>3814448</v>
      </c>
      <c r="CN153" s="22">
        <f t="shared" si="48"/>
        <v>60604.60534591195</v>
      </c>
      <c r="CO153" s="22">
        <f t="shared" si="49"/>
        <v>45314.652515723268</v>
      </c>
      <c r="CP153" s="22">
        <f t="shared" si="50"/>
        <v>18861.473270440252</v>
      </c>
      <c r="CQ153" s="22">
        <f t="shared" si="56"/>
        <v>5997.5597484276732</v>
      </c>
      <c r="CR153" s="85">
        <f t="shared" si="51"/>
        <v>0.46341486961814504</v>
      </c>
      <c r="CS153" s="85">
        <f t="shared" si="52"/>
        <v>0.34649980257287422</v>
      </c>
      <c r="CT153" s="85">
        <f t="shared" si="53"/>
        <v>0.14422480150704911</v>
      </c>
      <c r="CU153" s="85">
        <f t="shared" si="54"/>
        <v>4.5860514279087293E-2</v>
      </c>
    </row>
    <row r="154" spans="1:99" x14ac:dyDescent="0.35">
      <c r="A154" t="s">
        <v>814</v>
      </c>
      <c r="B154" s="81">
        <v>108883184</v>
      </c>
      <c r="C154" s="81">
        <v>160217131</v>
      </c>
      <c r="D154" s="81">
        <v>210163624</v>
      </c>
      <c r="E154">
        <v>868</v>
      </c>
      <c r="F154" s="10">
        <f t="shared" si="38"/>
        <v>125441.45622119815</v>
      </c>
      <c r="G154" s="10">
        <f t="shared" si="39"/>
        <v>184581.94815668202</v>
      </c>
      <c r="H154" s="10">
        <f t="shared" si="40"/>
        <v>242123.99078341015</v>
      </c>
      <c r="I154" t="s">
        <v>814</v>
      </c>
      <c r="J154" t="s">
        <v>2728</v>
      </c>
      <c r="K154" t="s">
        <v>815</v>
      </c>
      <c r="L154">
        <v>120</v>
      </c>
      <c r="M154">
        <v>267</v>
      </c>
      <c r="N154">
        <v>243</v>
      </c>
      <c r="O154">
        <v>243</v>
      </c>
      <c r="P154" t="s">
        <v>816</v>
      </c>
      <c r="Q154" t="s">
        <v>64</v>
      </c>
      <c r="R154" t="s">
        <v>65</v>
      </c>
      <c r="S154" t="s">
        <v>66</v>
      </c>
      <c r="U154">
        <v>868</v>
      </c>
      <c r="V154">
        <v>868</v>
      </c>
      <c r="W154" s="6">
        <v>4137</v>
      </c>
      <c r="X154">
        <v>4.7699999999999996</v>
      </c>
      <c r="Z154" s="2">
        <v>2203</v>
      </c>
      <c r="AA154" s="2">
        <v>2203</v>
      </c>
      <c r="AB154">
        <v>289</v>
      </c>
      <c r="AC154">
        <v>0.33800000000000002</v>
      </c>
      <c r="AD154">
        <v>7</v>
      </c>
      <c r="AE154">
        <v>1</v>
      </c>
      <c r="AF154">
        <v>7</v>
      </c>
      <c r="AG154">
        <v>16</v>
      </c>
      <c r="AH154" s="2">
        <v>343403</v>
      </c>
      <c r="AI154">
        <v>7.88</v>
      </c>
      <c r="AJ154" s="2">
        <v>343403</v>
      </c>
      <c r="AK154">
        <v>7.88</v>
      </c>
      <c r="AL154" s="2">
        <v>59552</v>
      </c>
      <c r="AM154" s="2">
        <v>7682714</v>
      </c>
      <c r="AN154" s="3">
        <v>0.1734</v>
      </c>
      <c r="AO154">
        <v>280</v>
      </c>
      <c r="AP154" s="4">
        <v>14850303</v>
      </c>
      <c r="AQ154" s="4">
        <v>3590</v>
      </c>
      <c r="AR154" s="4">
        <v>533</v>
      </c>
      <c r="AS154" t="s">
        <v>398</v>
      </c>
      <c r="AT154" t="s">
        <v>578</v>
      </c>
      <c r="AU154" t="s">
        <v>817</v>
      </c>
      <c r="AV154" t="s">
        <v>818</v>
      </c>
      <c r="AW154" t="s">
        <v>71</v>
      </c>
      <c r="AX154" t="str">
        <f t="shared" si="41"/>
        <v>Bronx</v>
      </c>
      <c r="AY154">
        <v>1</v>
      </c>
      <c r="AZ154">
        <v>15</v>
      </c>
      <c r="BA154" t="s">
        <v>2537</v>
      </c>
      <c r="BB154">
        <v>32</v>
      </c>
      <c r="BC154" t="s">
        <v>2560</v>
      </c>
      <c r="BD154">
        <v>79</v>
      </c>
      <c r="BE154" t="s">
        <v>2608</v>
      </c>
      <c r="BF154" s="95">
        <v>17</v>
      </c>
      <c r="BG154" s="1">
        <v>23223</v>
      </c>
      <c r="BL154" s="63">
        <v>137</v>
      </c>
      <c r="BM154" t="s">
        <v>2248</v>
      </c>
      <c r="BN154" s="68">
        <v>72404922</v>
      </c>
      <c r="BO154" s="68">
        <v>51642247</v>
      </c>
      <c r="BP154" s="68">
        <v>25152109</v>
      </c>
      <c r="BQ154" s="68">
        <v>11017853</v>
      </c>
      <c r="BR154">
        <f t="shared" si="42"/>
        <v>2.5380184331797233</v>
      </c>
      <c r="BS154" s="4">
        <v>160217131</v>
      </c>
      <c r="BT154" s="22">
        <f t="shared" si="43"/>
        <v>0</v>
      </c>
      <c r="BU154" s="68"/>
      <c r="BV154" s="68"/>
      <c r="BW154" s="68"/>
      <c r="BX154" s="68"/>
      <c r="BZ154" s="85">
        <f t="shared" si="55"/>
        <v>0.45191747941111243</v>
      </c>
      <c r="CA154" s="85">
        <f t="shared" si="44"/>
        <v>0.32232662436078696</v>
      </c>
      <c r="CB154" s="85">
        <f t="shared" si="45"/>
        <v>0.15698763823201903</v>
      </c>
      <c r="CC154" s="85">
        <f t="shared" si="46"/>
        <v>6.8768257996081578E-2</v>
      </c>
      <c r="CD154" s="85">
        <f t="shared" si="47"/>
        <v>1</v>
      </c>
      <c r="CE154" t="s">
        <v>2640</v>
      </c>
      <c r="CF154" s="68">
        <v>72404922</v>
      </c>
      <c r="CG154" s="68">
        <v>51642247</v>
      </c>
      <c r="CH154" s="68">
        <v>25152109</v>
      </c>
      <c r="CI154" s="68">
        <v>11017853</v>
      </c>
      <c r="CN154" s="22">
        <f t="shared" si="48"/>
        <v>83415.808755760372</v>
      </c>
      <c r="CO154" s="22">
        <f t="shared" si="49"/>
        <v>59495.676267281109</v>
      </c>
      <c r="CP154" s="22">
        <f t="shared" si="50"/>
        <v>28977.08410138249</v>
      </c>
      <c r="CQ154" s="22">
        <f t="shared" si="56"/>
        <v>12693.379032258064</v>
      </c>
      <c r="CR154" s="85">
        <f t="shared" si="51"/>
        <v>0.45191747941111243</v>
      </c>
      <c r="CS154" s="85">
        <f t="shared" si="52"/>
        <v>0.32232662436078702</v>
      </c>
      <c r="CT154" s="85">
        <f t="shared" si="53"/>
        <v>0.15698763823201903</v>
      </c>
      <c r="CU154" s="85">
        <f t="shared" si="54"/>
        <v>6.8768257996081578E-2</v>
      </c>
    </row>
    <row r="155" spans="1:99" x14ac:dyDescent="0.35">
      <c r="A155" t="s">
        <v>819</v>
      </c>
      <c r="B155" s="81">
        <v>218605601</v>
      </c>
      <c r="C155" s="81">
        <v>270188709</v>
      </c>
      <c r="D155" s="81">
        <v>420502396</v>
      </c>
      <c r="E155" s="2">
        <v>1493</v>
      </c>
      <c r="F155" s="10">
        <f t="shared" si="38"/>
        <v>146420.36235766913</v>
      </c>
      <c r="G155" s="10">
        <f t="shared" si="39"/>
        <v>180970.33422638982</v>
      </c>
      <c r="H155" s="10">
        <f t="shared" si="40"/>
        <v>281649.29403884796</v>
      </c>
      <c r="I155" t="s">
        <v>819</v>
      </c>
      <c r="J155" t="s">
        <v>2676</v>
      </c>
      <c r="K155" t="s">
        <v>116</v>
      </c>
      <c r="L155">
        <v>64</v>
      </c>
      <c r="M155">
        <v>64</v>
      </c>
      <c r="N155">
        <v>219</v>
      </c>
      <c r="O155">
        <v>219</v>
      </c>
      <c r="P155" t="s">
        <v>820</v>
      </c>
      <c r="Q155" t="s">
        <v>64</v>
      </c>
      <c r="R155" t="s">
        <v>65</v>
      </c>
      <c r="S155" t="s">
        <v>66</v>
      </c>
      <c r="U155" s="2">
        <v>1486</v>
      </c>
      <c r="V155" s="2">
        <v>1493</v>
      </c>
      <c r="W155" s="6">
        <v>6945</v>
      </c>
      <c r="X155">
        <v>4.67</v>
      </c>
      <c r="Z155" s="2">
        <v>3314</v>
      </c>
      <c r="AA155" s="2">
        <v>3314</v>
      </c>
      <c r="AB155">
        <v>570</v>
      </c>
      <c r="AC155">
        <v>0.38700000000000001</v>
      </c>
      <c r="AD155">
        <v>18</v>
      </c>
      <c r="AE155">
        <v>1</v>
      </c>
      <c r="AF155">
        <v>35</v>
      </c>
      <c r="AG155" s="1">
        <v>41833</v>
      </c>
      <c r="AH155" s="2">
        <v>757179</v>
      </c>
      <c r="AI155">
        <v>17.38</v>
      </c>
      <c r="AJ155" s="2">
        <v>757179</v>
      </c>
      <c r="AK155">
        <v>17.38</v>
      </c>
      <c r="AL155" s="2">
        <v>149778</v>
      </c>
      <c r="AM155" s="2">
        <v>13032612</v>
      </c>
      <c r="AN155" s="3">
        <v>0.1978</v>
      </c>
      <c r="AO155">
        <v>191</v>
      </c>
      <c r="AP155" s="4">
        <v>26894981</v>
      </c>
      <c r="AQ155" s="4">
        <v>3854</v>
      </c>
      <c r="AR155" s="4">
        <v>565</v>
      </c>
      <c r="AS155" t="s">
        <v>121</v>
      </c>
      <c r="AT155" t="s">
        <v>87</v>
      </c>
      <c r="AU155" t="s">
        <v>821</v>
      </c>
      <c r="AV155" t="s">
        <v>120</v>
      </c>
      <c r="AW155" t="s">
        <v>95</v>
      </c>
      <c r="AX155" t="str">
        <f t="shared" si="41"/>
        <v>Manhattan</v>
      </c>
      <c r="AY155">
        <v>11</v>
      </c>
      <c r="AZ155">
        <v>13</v>
      </c>
      <c r="BA155" t="s">
        <v>2535</v>
      </c>
      <c r="BB155">
        <v>30</v>
      </c>
      <c r="BC155" t="s">
        <v>2558</v>
      </c>
      <c r="BD155">
        <v>68</v>
      </c>
      <c r="BE155" t="s">
        <v>2599</v>
      </c>
      <c r="BF155" s="95">
        <v>8</v>
      </c>
      <c r="BG155" s="1">
        <v>21790</v>
      </c>
      <c r="BL155" s="63">
        <v>148</v>
      </c>
      <c r="BM155" t="s">
        <v>2239</v>
      </c>
      <c r="BN155" s="68">
        <v>111023808</v>
      </c>
      <c r="BO155" s="68">
        <v>94648270</v>
      </c>
      <c r="BP155" s="68">
        <v>42336556</v>
      </c>
      <c r="BQ155" s="68">
        <v>22180076</v>
      </c>
      <c r="BR155">
        <f t="shared" si="42"/>
        <v>2.219691895512391</v>
      </c>
      <c r="BS155" s="4">
        <v>270188709</v>
      </c>
      <c r="BT155" s="22">
        <f t="shared" si="43"/>
        <v>1</v>
      </c>
      <c r="BU155" s="68"/>
      <c r="BV155" s="68"/>
      <c r="BW155" s="68"/>
      <c r="BX155" s="68"/>
      <c r="BZ155" s="85">
        <f t="shared" si="55"/>
        <v>0.41091209329550482</v>
      </c>
      <c r="CA155" s="85">
        <f t="shared" si="44"/>
        <v>0.3503043126794762</v>
      </c>
      <c r="CB155" s="85">
        <f t="shared" si="45"/>
        <v>0.15669254335864938</v>
      </c>
      <c r="CC155" s="85">
        <f t="shared" si="46"/>
        <v>8.2091054367486538E-2</v>
      </c>
      <c r="CD155" s="85">
        <f t="shared" si="47"/>
        <v>1.000000003701117</v>
      </c>
      <c r="CE155" t="s">
        <v>2640</v>
      </c>
      <c r="CF155" s="68">
        <v>111023808</v>
      </c>
      <c r="CG155" s="68">
        <v>94648270</v>
      </c>
      <c r="CH155" s="68">
        <v>42336556</v>
      </c>
      <c r="CI155" s="68">
        <v>22180076</v>
      </c>
      <c r="CN155" s="22">
        <f t="shared" si="48"/>
        <v>74362.89886135298</v>
      </c>
      <c r="CO155" s="22">
        <f t="shared" si="49"/>
        <v>63394.688546550569</v>
      </c>
      <c r="CP155" s="22">
        <f t="shared" si="50"/>
        <v>28356.701942397856</v>
      </c>
      <c r="CQ155" s="22">
        <f t="shared" si="56"/>
        <v>14856.045545880777</v>
      </c>
      <c r="CR155" s="85">
        <f t="shared" si="51"/>
        <v>0.41091209329550482</v>
      </c>
      <c r="CS155" s="85">
        <f t="shared" si="52"/>
        <v>0.35030431267947615</v>
      </c>
      <c r="CT155" s="85">
        <f t="shared" si="53"/>
        <v>0.15669254335864938</v>
      </c>
      <c r="CU155" s="85">
        <f t="shared" si="54"/>
        <v>8.2091054367486538E-2</v>
      </c>
    </row>
    <row r="156" spans="1:99" x14ac:dyDescent="0.35">
      <c r="A156" t="s">
        <v>822</v>
      </c>
      <c r="B156" s="81">
        <v>146200785</v>
      </c>
      <c r="C156" s="81">
        <v>205280764</v>
      </c>
      <c r="D156" s="81">
        <v>333229712</v>
      </c>
      <c r="E156" s="2">
        <v>1310</v>
      </c>
      <c r="F156" s="10">
        <f t="shared" si="38"/>
        <v>111603.65267175573</v>
      </c>
      <c r="G156" s="10">
        <f t="shared" si="39"/>
        <v>156702.87328244274</v>
      </c>
      <c r="H156" s="10">
        <f t="shared" si="40"/>
        <v>254373.82595419846</v>
      </c>
      <c r="I156" t="s">
        <v>822</v>
      </c>
      <c r="J156" t="s">
        <v>2677</v>
      </c>
      <c r="K156" t="s">
        <v>823</v>
      </c>
      <c r="L156">
        <v>17</v>
      </c>
      <c r="M156">
        <v>17</v>
      </c>
      <c r="N156">
        <v>516</v>
      </c>
      <c r="O156">
        <v>516</v>
      </c>
      <c r="P156" t="s">
        <v>824</v>
      </c>
      <c r="Q156" t="s">
        <v>64</v>
      </c>
      <c r="R156" t="s">
        <v>65</v>
      </c>
      <c r="S156" t="s">
        <v>66</v>
      </c>
      <c r="U156" s="2">
        <v>1296</v>
      </c>
      <c r="V156" s="2">
        <v>1310</v>
      </c>
      <c r="W156" s="6">
        <v>6121</v>
      </c>
      <c r="X156">
        <v>4.72</v>
      </c>
      <c r="Z156" s="2">
        <v>3076</v>
      </c>
      <c r="AA156" s="2">
        <v>3076</v>
      </c>
      <c r="AB156">
        <v>488</v>
      </c>
      <c r="AC156">
        <v>0.38200000000000001</v>
      </c>
      <c r="AD156">
        <v>10</v>
      </c>
      <c r="AE156">
        <v>0</v>
      </c>
      <c r="AF156">
        <v>17</v>
      </c>
      <c r="AG156">
        <v>14</v>
      </c>
      <c r="AH156" s="2">
        <v>517632</v>
      </c>
      <c r="AI156">
        <v>11.88</v>
      </c>
      <c r="AJ156" s="2">
        <v>456630</v>
      </c>
      <c r="AK156">
        <v>10.48</v>
      </c>
      <c r="AL156" s="2">
        <v>97804</v>
      </c>
      <c r="AM156" s="2">
        <v>10582024</v>
      </c>
      <c r="AN156" s="3">
        <v>0.18890000000000001</v>
      </c>
      <c r="AO156">
        <v>259</v>
      </c>
      <c r="AP156" s="4">
        <v>14348000</v>
      </c>
      <c r="AQ156" s="4">
        <v>2337</v>
      </c>
      <c r="AR156" s="4">
        <v>573</v>
      </c>
      <c r="AS156" t="s">
        <v>121</v>
      </c>
      <c r="AT156" t="s">
        <v>821</v>
      </c>
      <c r="AU156" t="s">
        <v>87</v>
      </c>
      <c r="AV156" t="s">
        <v>398</v>
      </c>
      <c r="AW156" t="s">
        <v>95</v>
      </c>
      <c r="AX156" t="str">
        <f t="shared" si="41"/>
        <v>Manhattan</v>
      </c>
      <c r="AY156">
        <v>11</v>
      </c>
      <c r="AZ156">
        <v>13</v>
      </c>
      <c r="BA156" t="s">
        <v>2535</v>
      </c>
      <c r="BB156">
        <v>30</v>
      </c>
      <c r="BC156" t="s">
        <v>2558</v>
      </c>
      <c r="BD156">
        <v>68</v>
      </c>
      <c r="BE156" t="s">
        <v>2599</v>
      </c>
      <c r="BF156" s="95">
        <v>8</v>
      </c>
      <c r="BG156" s="1">
        <v>17894</v>
      </c>
      <c r="BH156" t="s">
        <v>199</v>
      </c>
      <c r="BL156" s="63">
        <v>220</v>
      </c>
      <c r="BM156" t="s">
        <v>2239</v>
      </c>
      <c r="BN156" s="68">
        <v>67194342</v>
      </c>
      <c r="BO156" s="68">
        <v>61348410</v>
      </c>
      <c r="BP156" s="68">
        <v>59820069</v>
      </c>
      <c r="BQ156" s="68">
        <v>16917942</v>
      </c>
      <c r="BR156">
        <f t="shared" si="42"/>
        <v>2.3480916030534349</v>
      </c>
      <c r="BS156" s="4">
        <v>205280764</v>
      </c>
      <c r="BT156" s="22">
        <f t="shared" si="43"/>
        <v>-1</v>
      </c>
      <c r="BU156" s="68"/>
      <c r="BV156" s="68"/>
      <c r="BW156" s="68"/>
      <c r="BX156" s="68"/>
      <c r="BZ156" s="85">
        <f t="shared" si="55"/>
        <v>0.32732897467197658</v>
      </c>
      <c r="CA156" s="85">
        <f t="shared" si="44"/>
        <v>0.29885123576410694</v>
      </c>
      <c r="CB156" s="85">
        <f t="shared" si="45"/>
        <v>0.29140611051116316</v>
      </c>
      <c r="CC156" s="85">
        <f t="shared" si="46"/>
        <v>8.2413674181376295E-2</v>
      </c>
      <c r="CD156" s="85">
        <f t="shared" si="47"/>
        <v>0.99999999512862292</v>
      </c>
      <c r="CE156" t="s">
        <v>2640</v>
      </c>
      <c r="CF156" s="68">
        <v>67194342</v>
      </c>
      <c r="CG156" s="68">
        <v>61348410</v>
      </c>
      <c r="CH156" s="68">
        <v>59820069</v>
      </c>
      <c r="CI156" s="68">
        <v>16917942</v>
      </c>
      <c r="CN156" s="22">
        <f t="shared" si="48"/>
        <v>51293.390839694657</v>
      </c>
      <c r="CO156" s="22">
        <f t="shared" si="49"/>
        <v>46830.847328244272</v>
      </c>
      <c r="CP156" s="22">
        <f t="shared" si="50"/>
        <v>45664.174809160308</v>
      </c>
      <c r="CQ156" s="22">
        <f t="shared" si="56"/>
        <v>12914.459541984734</v>
      </c>
      <c r="CR156" s="85">
        <f t="shared" si="51"/>
        <v>0.32732897467197658</v>
      </c>
      <c r="CS156" s="85">
        <f t="shared" si="52"/>
        <v>0.29885123576410694</v>
      </c>
      <c r="CT156" s="85">
        <f t="shared" si="53"/>
        <v>0.29140611051116316</v>
      </c>
      <c r="CU156" s="85">
        <f t="shared" si="54"/>
        <v>8.2413674181376295E-2</v>
      </c>
    </row>
    <row r="157" spans="1:99" x14ac:dyDescent="0.35">
      <c r="A157" t="s">
        <v>825</v>
      </c>
      <c r="B157" s="81">
        <v>179736081</v>
      </c>
      <c r="C157" s="81">
        <v>213011262</v>
      </c>
      <c r="D157" s="81">
        <v>304502622</v>
      </c>
      <c r="E157" s="2">
        <v>1379</v>
      </c>
      <c r="F157" s="10">
        <f t="shared" si="38"/>
        <v>130337.98477157361</v>
      </c>
      <c r="G157" s="10">
        <f t="shared" si="39"/>
        <v>154467.92023205222</v>
      </c>
      <c r="H157" s="10">
        <f t="shared" si="40"/>
        <v>220814.08411892675</v>
      </c>
      <c r="I157" t="s">
        <v>825</v>
      </c>
      <c r="J157" t="s">
        <v>2380</v>
      </c>
      <c r="K157" t="s">
        <v>703</v>
      </c>
      <c r="L157">
        <v>30</v>
      </c>
      <c r="M157">
        <v>30</v>
      </c>
      <c r="N157">
        <v>518</v>
      </c>
      <c r="O157">
        <v>518</v>
      </c>
      <c r="P157" t="s">
        <v>826</v>
      </c>
      <c r="Q157" t="s">
        <v>64</v>
      </c>
      <c r="R157" t="s">
        <v>65</v>
      </c>
      <c r="S157" t="s">
        <v>66</v>
      </c>
      <c r="U157" s="2">
        <v>1377</v>
      </c>
      <c r="V157" s="2">
        <v>1379</v>
      </c>
      <c r="W157" s="6">
        <v>6342.5</v>
      </c>
      <c r="X157">
        <v>4.6100000000000003</v>
      </c>
      <c r="Z157" s="2">
        <v>3013</v>
      </c>
      <c r="AA157" s="2">
        <v>3013</v>
      </c>
      <c r="AB157">
        <v>511</v>
      </c>
      <c r="AC157">
        <v>0.375</v>
      </c>
      <c r="AD157">
        <v>10</v>
      </c>
      <c r="AE157">
        <v>0</v>
      </c>
      <c r="AF157">
        <v>10</v>
      </c>
      <c r="AG157" t="s">
        <v>163</v>
      </c>
      <c r="AH157" s="2">
        <v>599120</v>
      </c>
      <c r="AI157">
        <v>13.75</v>
      </c>
      <c r="AJ157" s="2">
        <v>555560</v>
      </c>
      <c r="AK157">
        <v>12.75</v>
      </c>
      <c r="AL157" s="2">
        <v>98822</v>
      </c>
      <c r="AM157" s="2">
        <v>11745000</v>
      </c>
      <c r="AN157" s="3">
        <v>0.16489999999999999</v>
      </c>
      <c r="AO157">
        <v>219</v>
      </c>
      <c r="AP157" s="4">
        <v>19859000</v>
      </c>
      <c r="AQ157" s="4">
        <v>3135</v>
      </c>
      <c r="AR157" s="4">
        <v>559</v>
      </c>
      <c r="AS157" t="s">
        <v>827</v>
      </c>
      <c r="AT157" t="s">
        <v>828</v>
      </c>
      <c r="AU157" t="s">
        <v>829</v>
      </c>
      <c r="AV157" t="s">
        <v>830</v>
      </c>
      <c r="AW157" t="s">
        <v>95</v>
      </c>
      <c r="AX157" t="str">
        <f t="shared" si="41"/>
        <v>Manhattan</v>
      </c>
      <c r="AY157">
        <v>10</v>
      </c>
      <c r="AZ157">
        <v>13</v>
      </c>
      <c r="BA157" t="s">
        <v>2535</v>
      </c>
      <c r="BB157">
        <v>30</v>
      </c>
      <c r="BC157" t="s">
        <v>2558</v>
      </c>
      <c r="BD157">
        <v>68</v>
      </c>
      <c r="BE157" t="s">
        <v>2599</v>
      </c>
      <c r="BF157" s="95">
        <v>9</v>
      </c>
      <c r="BG157" s="1">
        <v>20029</v>
      </c>
      <c r="BH157" t="s">
        <v>199</v>
      </c>
      <c r="BL157" s="63">
        <v>227</v>
      </c>
      <c r="BM157" t="s">
        <v>2240</v>
      </c>
      <c r="BN157" s="68">
        <v>107092750</v>
      </c>
      <c r="BO157" s="68">
        <v>60478453</v>
      </c>
      <c r="BP157" s="68">
        <v>25799468</v>
      </c>
      <c r="BQ157" s="68">
        <v>19640591</v>
      </c>
      <c r="BR157">
        <f t="shared" si="42"/>
        <v>2.1849166062364032</v>
      </c>
      <c r="BS157" s="4">
        <v>213011262</v>
      </c>
      <c r="BT157" s="22">
        <f t="shared" si="43"/>
        <v>0</v>
      </c>
      <c r="BU157" s="68"/>
      <c r="BV157" s="68"/>
      <c r="BW157" s="68"/>
      <c r="BX157" s="68"/>
      <c r="BZ157" s="85">
        <f t="shared" si="55"/>
        <v>0.50275628149651541</v>
      </c>
      <c r="CA157" s="85">
        <f t="shared" si="44"/>
        <v>0.28392138721754534</v>
      </c>
      <c r="CB157" s="85">
        <f t="shared" si="45"/>
        <v>0.12111785901723825</v>
      </c>
      <c r="CC157" s="85">
        <f t="shared" si="46"/>
        <v>9.2204472268700988E-2</v>
      </c>
      <c r="CD157" s="85">
        <f t="shared" si="47"/>
        <v>1</v>
      </c>
      <c r="CE157" t="s">
        <v>2640</v>
      </c>
      <c r="CF157" s="68">
        <v>107092750</v>
      </c>
      <c r="CG157" s="68">
        <v>60478453</v>
      </c>
      <c r="CH157" s="68">
        <v>25799468</v>
      </c>
      <c r="CI157" s="68">
        <v>19640591</v>
      </c>
      <c r="CN157" s="22">
        <f t="shared" si="48"/>
        <v>77659.717186366935</v>
      </c>
      <c r="CO157" s="22">
        <f t="shared" si="49"/>
        <v>43856.746192893399</v>
      </c>
      <c r="CP157" s="22">
        <f t="shared" si="50"/>
        <v>18708.823785351706</v>
      </c>
      <c r="CQ157" s="22">
        <f t="shared" si="56"/>
        <v>14242.633067440174</v>
      </c>
      <c r="CR157" s="85">
        <f t="shared" si="51"/>
        <v>0.50275628149651541</v>
      </c>
      <c r="CS157" s="85">
        <f t="shared" si="52"/>
        <v>0.28392138721754528</v>
      </c>
      <c r="CT157" s="85">
        <f t="shared" si="53"/>
        <v>0.12111785901723826</v>
      </c>
      <c r="CU157" s="85">
        <f t="shared" si="54"/>
        <v>9.2204472268700988E-2</v>
      </c>
    </row>
    <row r="158" spans="1:99" x14ac:dyDescent="0.35">
      <c r="A158" t="s">
        <v>831</v>
      </c>
      <c r="B158" s="81">
        <v>123888152</v>
      </c>
      <c r="C158" s="81">
        <v>183606145</v>
      </c>
      <c r="D158" s="81">
        <v>269848531</v>
      </c>
      <c r="E158" s="2">
        <v>1165</v>
      </c>
      <c r="F158" s="10">
        <f t="shared" si="38"/>
        <v>106341.76137339056</v>
      </c>
      <c r="G158" s="10">
        <f t="shared" si="39"/>
        <v>157601.84120171674</v>
      </c>
      <c r="H158" s="10">
        <f t="shared" si="40"/>
        <v>231629.64034334765</v>
      </c>
      <c r="I158" t="s">
        <v>831</v>
      </c>
      <c r="J158" t="s">
        <v>2381</v>
      </c>
      <c r="K158" t="s">
        <v>832</v>
      </c>
      <c r="L158">
        <v>10</v>
      </c>
      <c r="M158">
        <v>10</v>
      </c>
      <c r="N158">
        <v>205</v>
      </c>
      <c r="O158">
        <v>205</v>
      </c>
      <c r="P158" t="s">
        <v>833</v>
      </c>
      <c r="Q158" t="s">
        <v>64</v>
      </c>
      <c r="R158" t="s">
        <v>65</v>
      </c>
      <c r="S158" t="s">
        <v>66</v>
      </c>
      <c r="U158" s="2">
        <v>1154</v>
      </c>
      <c r="V158" s="2">
        <v>1165</v>
      </c>
      <c r="W158" s="6">
        <v>4711</v>
      </c>
      <c r="X158">
        <v>4.08</v>
      </c>
      <c r="Z158" s="2">
        <v>2408</v>
      </c>
      <c r="AA158" s="2">
        <v>2408</v>
      </c>
      <c r="AB158">
        <v>409</v>
      </c>
      <c r="AC158">
        <v>0.36499999999999999</v>
      </c>
      <c r="AD158">
        <v>16</v>
      </c>
      <c r="AE158">
        <v>0</v>
      </c>
      <c r="AF158">
        <v>35</v>
      </c>
      <c r="AG158">
        <v>6</v>
      </c>
      <c r="AH158" s="2">
        <v>695544</v>
      </c>
      <c r="AI158">
        <v>15.97</v>
      </c>
      <c r="AJ158" s="2">
        <v>665526</v>
      </c>
      <c r="AK158">
        <v>15.28</v>
      </c>
      <c r="AL158" s="2">
        <v>129189</v>
      </c>
      <c r="AM158" s="2">
        <v>8037853</v>
      </c>
      <c r="AN158" s="3">
        <v>0.1857</v>
      </c>
      <c r="AO158">
        <v>151</v>
      </c>
      <c r="AP158" s="4">
        <v>5175100</v>
      </c>
      <c r="AQ158" s="4">
        <v>1107</v>
      </c>
      <c r="AR158" s="4">
        <v>504</v>
      </c>
      <c r="AS158" t="s">
        <v>341</v>
      </c>
      <c r="AT158" t="s">
        <v>834</v>
      </c>
      <c r="AU158" t="s">
        <v>164</v>
      </c>
      <c r="AV158" t="s">
        <v>835</v>
      </c>
      <c r="AW158" t="s">
        <v>80</v>
      </c>
      <c r="AX158" t="str">
        <f t="shared" si="41"/>
        <v>Brooklyn</v>
      </c>
      <c r="AY158" t="s">
        <v>836</v>
      </c>
      <c r="AZ158">
        <v>8</v>
      </c>
      <c r="BA158" t="s">
        <v>2530</v>
      </c>
      <c r="BB158">
        <v>25</v>
      </c>
      <c r="BC158" t="s">
        <v>2553</v>
      </c>
      <c r="BD158" t="s">
        <v>525</v>
      </c>
      <c r="BE158" t="s">
        <v>2620</v>
      </c>
      <c r="BF158" s="95">
        <v>41</v>
      </c>
      <c r="BG158" s="1">
        <v>15280</v>
      </c>
      <c r="BL158" s="63">
        <v>217</v>
      </c>
      <c r="BM158" t="s">
        <v>2266</v>
      </c>
      <c r="BN158" s="68">
        <v>58683527</v>
      </c>
      <c r="BO158" s="68">
        <v>55096095</v>
      </c>
      <c r="BP158" s="68">
        <v>49918331</v>
      </c>
      <c r="BQ158" s="68">
        <v>19908190</v>
      </c>
      <c r="BR158">
        <f t="shared" si="42"/>
        <v>2.0669527896995707</v>
      </c>
      <c r="BS158" s="4">
        <v>183606145</v>
      </c>
      <c r="BT158" s="22">
        <f t="shared" si="43"/>
        <v>-2</v>
      </c>
      <c r="BU158" s="68"/>
      <c r="BV158" s="68"/>
      <c r="BW158" s="68"/>
      <c r="BX158" s="68"/>
      <c r="BZ158" s="85">
        <f t="shared" si="55"/>
        <v>0.31961635597762811</v>
      </c>
      <c r="CA158" s="85">
        <f t="shared" si="44"/>
        <v>0.30007761995111876</v>
      </c>
      <c r="CB158" s="85">
        <f t="shared" si="45"/>
        <v>0.27187723482784304</v>
      </c>
      <c r="CC158" s="85">
        <f t="shared" si="46"/>
        <v>0.10842877835052851</v>
      </c>
      <c r="CD158" s="85">
        <f t="shared" si="47"/>
        <v>0.9999999891071184</v>
      </c>
      <c r="CE158" t="s">
        <v>2640</v>
      </c>
      <c r="CF158" s="68">
        <v>58683527</v>
      </c>
      <c r="CG158" s="68">
        <v>55096095</v>
      </c>
      <c r="CH158" s="68">
        <v>49918331</v>
      </c>
      <c r="CI158" s="68">
        <v>19908190</v>
      </c>
      <c r="CN158" s="22">
        <f t="shared" si="48"/>
        <v>50372.12618025751</v>
      </c>
      <c r="CO158" s="22">
        <f t="shared" si="49"/>
        <v>47292.785407725321</v>
      </c>
      <c r="CP158" s="22">
        <f t="shared" si="50"/>
        <v>42848.352789699573</v>
      </c>
      <c r="CQ158" s="22">
        <f t="shared" si="56"/>
        <v>17088.575107296136</v>
      </c>
      <c r="CR158" s="85">
        <f t="shared" si="51"/>
        <v>0.31961635597762805</v>
      </c>
      <c r="CS158" s="85">
        <f t="shared" si="52"/>
        <v>0.3000776199511187</v>
      </c>
      <c r="CT158" s="85">
        <f t="shared" si="53"/>
        <v>0.27187723482784304</v>
      </c>
      <c r="CU158" s="85">
        <f t="shared" si="54"/>
        <v>0.1084287783505285</v>
      </c>
    </row>
    <row r="159" spans="1:99" x14ac:dyDescent="0.35">
      <c r="A159" t="s">
        <v>837</v>
      </c>
      <c r="B159" s="81">
        <v>19652557</v>
      </c>
      <c r="C159" s="81">
        <v>19865855</v>
      </c>
      <c r="D159" s="81">
        <v>34844291</v>
      </c>
      <c r="E159">
        <v>184</v>
      </c>
      <c r="F159" s="10">
        <f t="shared" si="38"/>
        <v>106807.375</v>
      </c>
      <c r="G159" s="10">
        <f t="shared" si="39"/>
        <v>107966.60326086957</v>
      </c>
      <c r="H159" s="10">
        <f t="shared" si="40"/>
        <v>189371.14673913043</v>
      </c>
      <c r="I159" t="s">
        <v>837</v>
      </c>
      <c r="J159" t="s">
        <v>2382</v>
      </c>
      <c r="K159" t="s">
        <v>832</v>
      </c>
      <c r="L159">
        <v>161</v>
      </c>
      <c r="M159">
        <v>10</v>
      </c>
      <c r="N159">
        <v>268</v>
      </c>
      <c r="O159">
        <v>205</v>
      </c>
      <c r="P159" t="s">
        <v>838</v>
      </c>
      <c r="Q159" t="s">
        <v>64</v>
      </c>
      <c r="R159" t="s">
        <v>65</v>
      </c>
      <c r="S159" t="s">
        <v>235</v>
      </c>
      <c r="U159">
        <v>182</v>
      </c>
      <c r="V159">
        <v>184</v>
      </c>
      <c r="W159">
        <v>637</v>
      </c>
      <c r="X159">
        <v>3.5</v>
      </c>
      <c r="Z159">
        <v>203</v>
      </c>
      <c r="AA159">
        <v>203</v>
      </c>
      <c r="AB159">
        <v>168</v>
      </c>
      <c r="AC159">
        <v>0.92800000000000005</v>
      </c>
      <c r="AD159">
        <v>1</v>
      </c>
      <c r="AE159">
        <v>0</v>
      </c>
      <c r="AF159">
        <v>1</v>
      </c>
      <c r="AG159">
        <v>25</v>
      </c>
      <c r="AH159" s="2">
        <v>63254</v>
      </c>
      <c r="AI159">
        <v>1.45</v>
      </c>
      <c r="AJ159" s="2">
        <v>63254</v>
      </c>
      <c r="AK159">
        <v>1.45</v>
      </c>
      <c r="AL159" s="2">
        <v>7110</v>
      </c>
      <c r="AM159" s="2">
        <v>1224082</v>
      </c>
      <c r="AN159" s="3">
        <v>0.1124</v>
      </c>
      <c r="AO159">
        <v>140</v>
      </c>
      <c r="AP159" s="4">
        <v>2986383</v>
      </c>
      <c r="AQ159" s="4">
        <v>4637</v>
      </c>
      <c r="AR159" s="4">
        <v>343</v>
      </c>
      <c r="AS159" t="s">
        <v>164</v>
      </c>
      <c r="AT159" t="s">
        <v>834</v>
      </c>
      <c r="AU159" t="s">
        <v>835</v>
      </c>
      <c r="AV159" t="s">
        <v>341</v>
      </c>
      <c r="AW159" t="s">
        <v>80</v>
      </c>
      <c r="AX159" t="str">
        <f t="shared" si="41"/>
        <v>Brooklyn</v>
      </c>
      <c r="AY159">
        <v>8</v>
      </c>
      <c r="AZ159">
        <v>8</v>
      </c>
      <c r="BA159" t="s">
        <v>2530</v>
      </c>
      <c r="BB159">
        <v>25</v>
      </c>
      <c r="BC159" t="s">
        <v>2553</v>
      </c>
      <c r="BD159">
        <v>56</v>
      </c>
      <c r="BE159" t="s">
        <v>2589</v>
      </c>
      <c r="BF159" s="95">
        <v>41</v>
      </c>
      <c r="BG159" s="1">
        <v>24258</v>
      </c>
      <c r="BI159" t="s">
        <v>236</v>
      </c>
      <c r="BL159" s="63">
        <v>313</v>
      </c>
      <c r="BM159" t="s">
        <v>2266</v>
      </c>
      <c r="BN159" s="68">
        <v>9475250</v>
      </c>
      <c r="BO159" s="68">
        <v>5456706</v>
      </c>
      <c r="BP159" s="68">
        <v>4078114</v>
      </c>
      <c r="BQ159" s="68">
        <v>855784</v>
      </c>
      <c r="BR159">
        <f t="shared" si="42"/>
        <v>1.1032608695652173</v>
      </c>
      <c r="BS159" s="4">
        <v>19865855</v>
      </c>
      <c r="BT159" s="22">
        <f t="shared" si="43"/>
        <v>-1</v>
      </c>
      <c r="BU159" s="68"/>
      <c r="BV159" s="68"/>
      <c r="BW159" s="68"/>
      <c r="BX159" s="68"/>
      <c r="BZ159" s="85">
        <f t="shared" si="55"/>
        <v>0.47696160069627008</v>
      </c>
      <c r="CA159" s="85">
        <f t="shared" si="44"/>
        <v>0.27467763154417468</v>
      </c>
      <c r="CB159" s="85">
        <f t="shared" si="45"/>
        <v>0.20528258159540577</v>
      </c>
      <c r="CC159" s="85">
        <f t="shared" si="46"/>
        <v>4.3078135826522444E-2</v>
      </c>
      <c r="CD159" s="85">
        <f t="shared" si="47"/>
        <v>0.99999994966237304</v>
      </c>
      <c r="CE159" t="s">
        <v>2640</v>
      </c>
      <c r="CF159" s="68">
        <v>9475250</v>
      </c>
      <c r="CG159" s="68">
        <v>5456706</v>
      </c>
      <c r="CH159" s="68">
        <v>4078114</v>
      </c>
      <c r="CI159" s="68">
        <v>855784</v>
      </c>
      <c r="CN159" s="22">
        <f t="shared" si="48"/>
        <v>51495.92391304348</v>
      </c>
      <c r="CO159" s="22">
        <f t="shared" si="49"/>
        <v>29656.010869565216</v>
      </c>
      <c r="CP159" s="22">
        <f t="shared" si="50"/>
        <v>22163.66304347826</v>
      </c>
      <c r="CQ159" s="22">
        <f t="shared" si="56"/>
        <v>4651</v>
      </c>
      <c r="CR159" s="85">
        <f t="shared" si="51"/>
        <v>0.47696160069627008</v>
      </c>
      <c r="CS159" s="85">
        <f t="shared" si="52"/>
        <v>0.27467763154417463</v>
      </c>
      <c r="CT159" s="85">
        <f t="shared" si="53"/>
        <v>0.20528258159540577</v>
      </c>
      <c r="CU159" s="85">
        <f t="shared" si="54"/>
        <v>4.3078135826522444E-2</v>
      </c>
    </row>
    <row r="160" spans="1:99" x14ac:dyDescent="0.35">
      <c r="A160" t="s">
        <v>839</v>
      </c>
      <c r="B160" s="81">
        <v>131614289</v>
      </c>
      <c r="C160" s="81">
        <v>175613044</v>
      </c>
      <c r="D160" s="81">
        <v>237118609</v>
      </c>
      <c r="E160" s="2">
        <v>1094</v>
      </c>
      <c r="F160" s="10">
        <f t="shared" si="38"/>
        <v>120305.56581352833</v>
      </c>
      <c r="G160" s="10">
        <f t="shared" si="39"/>
        <v>160523.80621572211</v>
      </c>
      <c r="H160" s="10">
        <f t="shared" si="40"/>
        <v>216744.6151736746</v>
      </c>
      <c r="I160" t="s">
        <v>839</v>
      </c>
      <c r="J160" t="s">
        <v>2678</v>
      </c>
      <c r="K160" t="s">
        <v>840</v>
      </c>
      <c r="L160">
        <v>76</v>
      </c>
      <c r="M160">
        <v>76</v>
      </c>
      <c r="N160">
        <v>221</v>
      </c>
      <c r="O160">
        <v>221</v>
      </c>
      <c r="P160" t="s">
        <v>841</v>
      </c>
      <c r="Q160" t="s">
        <v>64</v>
      </c>
      <c r="R160" t="s">
        <v>65</v>
      </c>
      <c r="S160" t="s">
        <v>66</v>
      </c>
      <c r="U160" s="2">
        <v>1091</v>
      </c>
      <c r="V160" s="2">
        <v>1094</v>
      </c>
      <c r="W160" s="6">
        <v>5097.5</v>
      </c>
      <c r="X160">
        <v>4.67</v>
      </c>
      <c r="Z160" s="2">
        <v>2458</v>
      </c>
      <c r="AA160" s="2">
        <v>2458</v>
      </c>
      <c r="AB160">
        <v>488</v>
      </c>
      <c r="AC160">
        <v>0.45</v>
      </c>
      <c r="AD160">
        <v>9</v>
      </c>
      <c r="AE160">
        <v>0</v>
      </c>
      <c r="AF160">
        <v>9</v>
      </c>
      <c r="AG160">
        <v>16</v>
      </c>
      <c r="AH160" s="2">
        <v>469672</v>
      </c>
      <c r="AI160">
        <v>10.78</v>
      </c>
      <c r="AJ160" s="2">
        <v>415455</v>
      </c>
      <c r="AK160">
        <v>9.5399999999999991</v>
      </c>
      <c r="AL160" s="2">
        <v>63621</v>
      </c>
      <c r="AM160" s="2">
        <v>8909852</v>
      </c>
      <c r="AN160" s="3">
        <v>0.13550000000000001</v>
      </c>
      <c r="AO160">
        <v>228</v>
      </c>
      <c r="AP160" s="4">
        <v>17157591</v>
      </c>
      <c r="AQ160" s="4">
        <v>3356</v>
      </c>
      <c r="AR160" s="4">
        <v>585</v>
      </c>
      <c r="AS160" t="s">
        <v>842</v>
      </c>
      <c r="AT160" t="s">
        <v>843</v>
      </c>
      <c r="AU160" t="s">
        <v>844</v>
      </c>
      <c r="AV160" t="s">
        <v>845</v>
      </c>
      <c r="AW160" t="s">
        <v>95</v>
      </c>
      <c r="AX160" t="str">
        <f t="shared" si="41"/>
        <v>Manhattan</v>
      </c>
      <c r="AY160">
        <v>3</v>
      </c>
      <c r="AZ160">
        <v>7</v>
      </c>
      <c r="BA160" t="s">
        <v>2529</v>
      </c>
      <c r="BB160">
        <v>26</v>
      </c>
      <c r="BC160" t="s">
        <v>2554</v>
      </c>
      <c r="BD160">
        <v>65</v>
      </c>
      <c r="BE160" t="s">
        <v>2597</v>
      </c>
      <c r="BF160" s="95">
        <v>1</v>
      </c>
      <c r="BG160" s="1">
        <v>21040</v>
      </c>
      <c r="BL160" s="63">
        <v>208</v>
      </c>
      <c r="BM160" t="s">
        <v>2233</v>
      </c>
      <c r="BN160" s="68">
        <v>63477801</v>
      </c>
      <c r="BO160" s="68">
        <v>57830401</v>
      </c>
      <c r="BP160" s="68">
        <v>41131532</v>
      </c>
      <c r="BQ160" s="68">
        <v>13173312</v>
      </c>
      <c r="BR160">
        <f t="shared" si="42"/>
        <v>2.246800731261426</v>
      </c>
      <c r="BS160" s="4">
        <v>175613044</v>
      </c>
      <c r="BT160" s="22">
        <f t="shared" si="43"/>
        <v>2</v>
      </c>
      <c r="BU160" s="68"/>
      <c r="BV160" s="68"/>
      <c r="BW160" s="68"/>
      <c r="BX160" s="68"/>
      <c r="BZ160" s="85">
        <f t="shared" si="55"/>
        <v>0.36146404363903628</v>
      </c>
      <c r="CA160" s="85">
        <f t="shared" si="44"/>
        <v>0.32930584017437792</v>
      </c>
      <c r="CB160" s="85">
        <f t="shared" si="45"/>
        <v>0.23421683869906612</v>
      </c>
      <c r="CC160" s="85">
        <f t="shared" si="46"/>
        <v>7.5013288876195322E-2</v>
      </c>
      <c r="CD160" s="85">
        <f t="shared" si="47"/>
        <v>1.0000000113886758</v>
      </c>
      <c r="CE160" t="s">
        <v>2640</v>
      </c>
      <c r="CF160" s="68">
        <v>63477801</v>
      </c>
      <c r="CG160" s="68">
        <v>57830401</v>
      </c>
      <c r="CH160" s="68">
        <v>41131532</v>
      </c>
      <c r="CI160" s="68">
        <v>13173312</v>
      </c>
      <c r="CN160" s="22">
        <f t="shared" si="48"/>
        <v>58023.584095063983</v>
      </c>
      <c r="CO160" s="22">
        <f t="shared" si="49"/>
        <v>52861.426873857403</v>
      </c>
      <c r="CP160" s="22">
        <f t="shared" si="50"/>
        <v>37597.378427787931</v>
      </c>
      <c r="CQ160" s="22">
        <f t="shared" si="56"/>
        <v>12041.418647166362</v>
      </c>
      <c r="CR160" s="85">
        <f t="shared" si="51"/>
        <v>0.36146404363903628</v>
      </c>
      <c r="CS160" s="85">
        <f t="shared" si="52"/>
        <v>0.32930584017437792</v>
      </c>
      <c r="CT160" s="85">
        <f t="shared" si="53"/>
        <v>0.23421683869906609</v>
      </c>
      <c r="CU160" s="85">
        <f t="shared" si="54"/>
        <v>7.5013288876195322E-2</v>
      </c>
    </row>
    <row r="161" spans="1:99" x14ac:dyDescent="0.35">
      <c r="A161" t="s">
        <v>846</v>
      </c>
      <c r="B161" s="81">
        <v>18940260</v>
      </c>
      <c r="C161" s="81">
        <v>21292773</v>
      </c>
      <c r="D161" s="81">
        <v>27173836</v>
      </c>
      <c r="E161">
        <v>150</v>
      </c>
      <c r="F161" s="10">
        <f t="shared" si="38"/>
        <v>126268.4</v>
      </c>
      <c r="G161" s="10">
        <f t="shared" si="39"/>
        <v>141951.82</v>
      </c>
      <c r="H161" s="10">
        <f t="shared" si="40"/>
        <v>181158.90666666668</v>
      </c>
      <c r="I161" t="s">
        <v>846</v>
      </c>
      <c r="J161" t="s">
        <v>2383</v>
      </c>
      <c r="K161" t="s">
        <v>840</v>
      </c>
      <c r="L161">
        <v>152</v>
      </c>
      <c r="M161">
        <v>76</v>
      </c>
      <c r="N161">
        <v>262</v>
      </c>
      <c r="O161">
        <v>221</v>
      </c>
      <c r="P161" t="s">
        <v>847</v>
      </c>
      <c r="Q161" t="s">
        <v>64</v>
      </c>
      <c r="R161" t="s">
        <v>65</v>
      </c>
      <c r="S161" t="s">
        <v>235</v>
      </c>
      <c r="U161">
        <v>149</v>
      </c>
      <c r="V161">
        <v>150</v>
      </c>
      <c r="W161">
        <v>491.5</v>
      </c>
      <c r="X161">
        <v>3.3</v>
      </c>
      <c r="Z161">
        <v>193</v>
      </c>
      <c r="AA161">
        <v>193</v>
      </c>
      <c r="AB161">
        <v>142</v>
      </c>
      <c r="AC161">
        <v>0.95299999999999996</v>
      </c>
      <c r="AD161">
        <v>1</v>
      </c>
      <c r="AE161">
        <v>0</v>
      </c>
      <c r="AF161">
        <v>1</v>
      </c>
      <c r="AG161">
        <v>16</v>
      </c>
      <c r="AH161" s="2">
        <v>26052</v>
      </c>
      <c r="AI161">
        <v>0.6</v>
      </c>
      <c r="AJ161" s="2">
        <v>26052</v>
      </c>
      <c r="AK161">
        <v>0.6</v>
      </c>
      <c r="AL161" s="2">
        <v>5618</v>
      </c>
      <c r="AM161" s="2">
        <v>914382</v>
      </c>
      <c r="AN161" s="3">
        <v>0.21560000000000001</v>
      </c>
      <c r="AO161">
        <v>322</v>
      </c>
      <c r="AP161" s="4">
        <v>2876132</v>
      </c>
      <c r="AQ161" s="4">
        <v>5645</v>
      </c>
      <c r="AR161" s="4">
        <v>297</v>
      </c>
      <c r="AS161" t="s">
        <v>845</v>
      </c>
      <c r="AT161" t="s">
        <v>843</v>
      </c>
      <c r="AU161" t="s">
        <v>842</v>
      </c>
      <c r="AV161" t="s">
        <v>844</v>
      </c>
      <c r="AW161" t="s">
        <v>95</v>
      </c>
      <c r="AX161" t="str">
        <f t="shared" si="41"/>
        <v>Manhattan</v>
      </c>
      <c r="AY161">
        <v>3</v>
      </c>
      <c r="AZ161">
        <v>7</v>
      </c>
      <c r="BA161" t="s">
        <v>2529</v>
      </c>
      <c r="BB161">
        <v>26</v>
      </c>
      <c r="BC161" t="s">
        <v>2554</v>
      </c>
      <c r="BD161">
        <v>65</v>
      </c>
      <c r="BE161" t="s">
        <v>2597</v>
      </c>
      <c r="BF161" s="95">
        <v>1</v>
      </c>
      <c r="BG161" s="1">
        <v>23985</v>
      </c>
      <c r="BI161" t="s">
        <v>236</v>
      </c>
      <c r="BL161" s="63">
        <v>257</v>
      </c>
      <c r="BM161" t="s">
        <v>2233</v>
      </c>
      <c r="BN161" s="68">
        <v>11918882</v>
      </c>
      <c r="BO161" s="68">
        <v>5654095</v>
      </c>
      <c r="BP161" s="68">
        <v>2587840</v>
      </c>
      <c r="BQ161" s="68">
        <v>1131956</v>
      </c>
      <c r="BR161">
        <f t="shared" si="42"/>
        <v>1.2866666666666666</v>
      </c>
      <c r="BS161" s="4">
        <v>21292773</v>
      </c>
      <c r="BT161" s="22">
        <f t="shared" si="43"/>
        <v>0</v>
      </c>
      <c r="BU161" s="68"/>
      <c r="BV161" s="68"/>
      <c r="BW161" s="68"/>
      <c r="BX161" s="68"/>
      <c r="BZ161" s="85">
        <f t="shared" si="55"/>
        <v>0.55976184971304588</v>
      </c>
      <c r="CA161" s="85">
        <f t="shared" si="44"/>
        <v>0.26554056627570305</v>
      </c>
      <c r="CB161" s="85">
        <f t="shared" si="45"/>
        <v>0.12153607235656906</v>
      </c>
      <c r="CC161" s="85">
        <f t="shared" si="46"/>
        <v>5.3161511654682081E-2</v>
      </c>
      <c r="CD161" s="85">
        <f t="shared" si="47"/>
        <v>1</v>
      </c>
      <c r="CE161" t="s">
        <v>2640</v>
      </c>
      <c r="CF161" s="68">
        <v>11918882</v>
      </c>
      <c r="CG161" s="68">
        <v>5654095</v>
      </c>
      <c r="CH161" s="68">
        <v>2587840</v>
      </c>
      <c r="CI161" s="68">
        <v>1131956</v>
      </c>
      <c r="CN161" s="22">
        <f t="shared" si="48"/>
        <v>79459.213333333333</v>
      </c>
      <c r="CO161" s="22">
        <f t="shared" si="49"/>
        <v>37693.966666666667</v>
      </c>
      <c r="CP161" s="22">
        <f t="shared" si="50"/>
        <v>17252.266666666666</v>
      </c>
      <c r="CQ161" s="22">
        <f t="shared" si="56"/>
        <v>7546.373333333333</v>
      </c>
      <c r="CR161" s="85">
        <f t="shared" si="51"/>
        <v>0.55976184971304577</v>
      </c>
      <c r="CS161" s="85">
        <f t="shared" si="52"/>
        <v>0.26554056627570299</v>
      </c>
      <c r="CT161" s="85">
        <f t="shared" si="53"/>
        <v>0.12153607235656905</v>
      </c>
      <c r="CU161" s="85">
        <f t="shared" si="54"/>
        <v>5.3161511654682081E-2</v>
      </c>
    </row>
    <row r="162" spans="1:99" x14ac:dyDescent="0.35">
      <c r="A162" t="s">
        <v>848</v>
      </c>
      <c r="B162" s="81">
        <v>65130281</v>
      </c>
      <c r="C162" s="81">
        <v>121316912</v>
      </c>
      <c r="D162" s="81">
        <v>227304678</v>
      </c>
      <c r="E162">
        <v>882</v>
      </c>
      <c r="F162" s="10">
        <f t="shared" si="38"/>
        <v>73843.856009070296</v>
      </c>
      <c r="G162" s="10">
        <f t="shared" si="39"/>
        <v>137547.51927437642</v>
      </c>
      <c r="H162" s="10">
        <f t="shared" si="40"/>
        <v>257715.0544217687</v>
      </c>
      <c r="I162" t="s">
        <v>848</v>
      </c>
      <c r="J162" t="s">
        <v>2729</v>
      </c>
      <c r="K162" t="s">
        <v>849</v>
      </c>
      <c r="L162">
        <v>122</v>
      </c>
      <c r="M162">
        <v>122</v>
      </c>
      <c r="N162">
        <v>247</v>
      </c>
      <c r="O162">
        <v>247</v>
      </c>
      <c r="P162" t="s">
        <v>850</v>
      </c>
      <c r="Q162" t="s">
        <v>64</v>
      </c>
      <c r="R162" t="s">
        <v>65</v>
      </c>
      <c r="S162" t="s">
        <v>66</v>
      </c>
      <c r="U162">
        <v>882</v>
      </c>
      <c r="V162">
        <v>882</v>
      </c>
      <c r="W162" s="6">
        <v>4385</v>
      </c>
      <c r="X162">
        <v>4.97</v>
      </c>
      <c r="Z162" s="2">
        <v>2422</v>
      </c>
      <c r="AA162" s="2">
        <v>2422</v>
      </c>
      <c r="AB162">
        <v>286</v>
      </c>
      <c r="AC162">
        <v>0.32700000000000001</v>
      </c>
      <c r="AD162">
        <v>7</v>
      </c>
      <c r="AE162">
        <v>0</v>
      </c>
      <c r="AF162">
        <v>7</v>
      </c>
      <c r="AG162" t="s">
        <v>851</v>
      </c>
      <c r="AH162" s="2">
        <v>334323</v>
      </c>
      <c r="AI162">
        <v>7.68</v>
      </c>
      <c r="AJ162" s="2">
        <v>304776</v>
      </c>
      <c r="AK162">
        <v>7</v>
      </c>
      <c r="AL162" s="2">
        <v>58504</v>
      </c>
      <c r="AM162" s="2">
        <v>8369220</v>
      </c>
      <c r="AN162" s="3">
        <v>0.17499999999999999</v>
      </c>
      <c r="AO162">
        <v>315</v>
      </c>
      <c r="AP162" s="4">
        <v>14689766</v>
      </c>
      <c r="AQ162" s="4">
        <v>3350</v>
      </c>
      <c r="AR162" s="4">
        <v>609</v>
      </c>
      <c r="AS162" t="s">
        <v>427</v>
      </c>
      <c r="AT162" t="s">
        <v>852</v>
      </c>
      <c r="AU162" t="s">
        <v>853</v>
      </c>
      <c r="AV162" t="s">
        <v>854</v>
      </c>
      <c r="AW162" t="s">
        <v>80</v>
      </c>
      <c r="AX162" t="str">
        <f t="shared" si="41"/>
        <v>Brooklyn</v>
      </c>
      <c r="AY162">
        <v>3</v>
      </c>
      <c r="AZ162">
        <v>8</v>
      </c>
      <c r="BA162" t="s">
        <v>2530</v>
      </c>
      <c r="BB162">
        <v>25</v>
      </c>
      <c r="BC162" t="s">
        <v>2553</v>
      </c>
      <c r="BD162">
        <v>57</v>
      </c>
      <c r="BE162" t="s">
        <v>2590</v>
      </c>
      <c r="BF162" s="95">
        <v>35</v>
      </c>
      <c r="BG162" s="1">
        <v>22858</v>
      </c>
      <c r="BL162" s="63">
        <v>271</v>
      </c>
      <c r="BM162" t="s">
        <v>2261</v>
      </c>
      <c r="BN162" s="68">
        <v>71884617</v>
      </c>
      <c r="BO162" s="68">
        <v>24078930</v>
      </c>
      <c r="BP162" s="68">
        <v>17606247</v>
      </c>
      <c r="BQ162" s="68">
        <v>7747117</v>
      </c>
      <c r="BR162">
        <f t="shared" si="42"/>
        <v>2.746031746031746</v>
      </c>
      <c r="BS162" s="4">
        <v>121316912</v>
      </c>
      <c r="BT162" s="22">
        <f t="shared" si="43"/>
        <v>-1</v>
      </c>
      <c r="BU162" s="68"/>
      <c r="BV162" s="68"/>
      <c r="BW162" s="68"/>
      <c r="BX162" s="68"/>
      <c r="BZ162" s="85">
        <f t="shared" si="55"/>
        <v>0.59253582880513811</v>
      </c>
      <c r="CA162" s="85">
        <f t="shared" si="44"/>
        <v>0.19847958213773195</v>
      </c>
      <c r="CB162" s="85">
        <f t="shared" si="45"/>
        <v>0.1451260727770585</v>
      </c>
      <c r="CC162" s="85">
        <f t="shared" si="46"/>
        <v>6.3858508037197656E-2</v>
      </c>
      <c r="CD162" s="85">
        <f t="shared" si="47"/>
        <v>0.99999999175712617</v>
      </c>
      <c r="CE162" t="s">
        <v>2640</v>
      </c>
      <c r="CF162" s="68">
        <v>71884617</v>
      </c>
      <c r="CG162" s="68">
        <v>24078930</v>
      </c>
      <c r="CH162" s="68">
        <v>17606247</v>
      </c>
      <c r="CI162" s="68">
        <v>7747117</v>
      </c>
      <c r="CN162" s="22">
        <f t="shared" si="48"/>
        <v>81501.833333333328</v>
      </c>
      <c r="CO162" s="22">
        <f t="shared" si="49"/>
        <v>27300.374149659863</v>
      </c>
      <c r="CP162" s="22">
        <f t="shared" si="50"/>
        <v>19961.731292517008</v>
      </c>
      <c r="CQ162" s="22">
        <f t="shared" si="56"/>
        <v>8783.5793650793657</v>
      </c>
      <c r="CR162" s="85">
        <f t="shared" si="51"/>
        <v>0.592535828805138</v>
      </c>
      <c r="CS162" s="85">
        <f t="shared" si="52"/>
        <v>0.19847958213773195</v>
      </c>
      <c r="CT162" s="85">
        <f t="shared" si="53"/>
        <v>0.1451260727770585</v>
      </c>
      <c r="CU162" s="85">
        <f t="shared" si="54"/>
        <v>6.3858508037197656E-2</v>
      </c>
    </row>
    <row r="163" spans="1:99" x14ac:dyDescent="0.35">
      <c r="A163" t="s">
        <v>855</v>
      </c>
      <c r="B163" s="81">
        <v>36044328</v>
      </c>
      <c r="C163" s="81">
        <v>57555946</v>
      </c>
      <c r="D163" s="81">
        <v>105685998</v>
      </c>
      <c r="E163">
        <v>423</v>
      </c>
      <c r="F163" s="10">
        <f t="shared" si="38"/>
        <v>85211.177304964542</v>
      </c>
      <c r="G163" s="10">
        <f t="shared" si="39"/>
        <v>136066.06619385342</v>
      </c>
      <c r="H163" s="10">
        <f t="shared" si="40"/>
        <v>249848.69503546099</v>
      </c>
      <c r="I163" t="s">
        <v>855</v>
      </c>
      <c r="J163" t="s">
        <v>2384</v>
      </c>
      <c r="K163" t="s">
        <v>281</v>
      </c>
      <c r="L163">
        <v>186</v>
      </c>
      <c r="M163">
        <v>186</v>
      </c>
      <c r="N163">
        <v>290</v>
      </c>
      <c r="O163">
        <v>290</v>
      </c>
      <c r="P163" t="s">
        <v>856</v>
      </c>
      <c r="Q163" t="s">
        <v>64</v>
      </c>
      <c r="R163" t="s">
        <v>65</v>
      </c>
      <c r="S163" t="s">
        <v>66</v>
      </c>
      <c r="U163">
        <v>423</v>
      </c>
      <c r="V163">
        <v>423</v>
      </c>
      <c r="W163" s="6">
        <v>1708.5</v>
      </c>
      <c r="X163">
        <v>4.04</v>
      </c>
      <c r="Z163">
        <v>792</v>
      </c>
      <c r="AA163">
        <v>792</v>
      </c>
      <c r="AB163">
        <v>217</v>
      </c>
      <c r="AC163">
        <v>0.51300000000000001</v>
      </c>
      <c r="AD163">
        <v>4</v>
      </c>
      <c r="AE163">
        <v>0</v>
      </c>
      <c r="AF163">
        <v>4</v>
      </c>
      <c r="AG163">
        <v>10</v>
      </c>
      <c r="AH163" s="2">
        <v>167134</v>
      </c>
      <c r="AI163">
        <v>3.84</v>
      </c>
      <c r="AJ163" s="2">
        <v>167134</v>
      </c>
      <c r="AK163">
        <v>3.84</v>
      </c>
      <c r="AL163" s="2">
        <v>40077</v>
      </c>
      <c r="AM163" s="2">
        <v>3430247</v>
      </c>
      <c r="AN163" s="3">
        <v>0.23980000000000001</v>
      </c>
      <c r="AO163">
        <v>206</v>
      </c>
      <c r="AP163" s="4">
        <v>9310959</v>
      </c>
      <c r="AQ163" s="4">
        <v>5442</v>
      </c>
      <c r="AR163" s="4">
        <v>526</v>
      </c>
      <c r="AS163" t="s">
        <v>857</v>
      </c>
      <c r="AT163" t="s">
        <v>858</v>
      </c>
      <c r="AU163" t="s">
        <v>859</v>
      </c>
      <c r="AV163" t="s">
        <v>860</v>
      </c>
      <c r="AW163" t="s">
        <v>198</v>
      </c>
      <c r="AX163" t="str">
        <f t="shared" si="41"/>
        <v>Queens</v>
      </c>
      <c r="AY163">
        <v>7</v>
      </c>
      <c r="AZ163">
        <v>6</v>
      </c>
      <c r="BA163" t="s">
        <v>2528</v>
      </c>
      <c r="BB163">
        <v>11</v>
      </c>
      <c r="BC163" t="s">
        <v>2542</v>
      </c>
      <c r="BD163">
        <v>40</v>
      </c>
      <c r="BE163" t="s">
        <v>2579</v>
      </c>
      <c r="BF163" s="95">
        <v>20</v>
      </c>
      <c r="BG163" s="1">
        <v>25841</v>
      </c>
      <c r="BL163" s="63">
        <v>274</v>
      </c>
      <c r="BM163" t="s">
        <v>2251</v>
      </c>
      <c r="BN163" s="68">
        <v>35665993</v>
      </c>
      <c r="BO163" s="68">
        <v>9803008</v>
      </c>
      <c r="BP163" s="68">
        <v>8965054</v>
      </c>
      <c r="BQ163" s="68">
        <v>3121892</v>
      </c>
      <c r="BR163">
        <f t="shared" si="42"/>
        <v>1.8723404255319149</v>
      </c>
      <c r="BS163" s="4">
        <v>57555946</v>
      </c>
      <c r="BT163" s="22">
        <f t="shared" si="43"/>
        <v>1</v>
      </c>
      <c r="BU163" s="68"/>
      <c r="BV163" s="68"/>
      <c r="BW163" s="68"/>
      <c r="BX163" s="68"/>
      <c r="BZ163" s="85">
        <f t="shared" si="55"/>
        <v>0.61967521131526537</v>
      </c>
      <c r="CA163" s="85">
        <f t="shared" si="44"/>
        <v>0.17032137739513481</v>
      </c>
      <c r="CB163" s="85">
        <f t="shared" si="45"/>
        <v>0.15576242982784089</v>
      </c>
      <c r="CC163" s="85">
        <f t="shared" si="46"/>
        <v>5.4240998836158474E-2</v>
      </c>
      <c r="CD163" s="85">
        <f t="shared" si="47"/>
        <v>1.0000000173743995</v>
      </c>
      <c r="CE163" t="s">
        <v>2640</v>
      </c>
      <c r="CF163" s="68">
        <v>35665993</v>
      </c>
      <c r="CG163" s="68">
        <v>9803008</v>
      </c>
      <c r="CH163" s="68">
        <v>8965054</v>
      </c>
      <c r="CI163" s="68">
        <v>3121892</v>
      </c>
      <c r="CN163" s="22">
        <f t="shared" si="48"/>
        <v>84316.768321513009</v>
      </c>
      <c r="CO163" s="22">
        <f t="shared" si="49"/>
        <v>23174.959810874705</v>
      </c>
      <c r="CP163" s="22">
        <f t="shared" si="50"/>
        <v>21193.981087470449</v>
      </c>
      <c r="CQ163" s="22">
        <f t="shared" si="56"/>
        <v>7380.3593380614657</v>
      </c>
      <c r="CR163" s="85">
        <f t="shared" si="51"/>
        <v>0.61967521131526537</v>
      </c>
      <c r="CS163" s="85">
        <f t="shared" si="52"/>
        <v>0.17032137739513484</v>
      </c>
      <c r="CT163" s="85">
        <f t="shared" si="53"/>
        <v>0.15576242982784091</v>
      </c>
      <c r="CU163" s="85">
        <f t="shared" si="54"/>
        <v>5.4240998836158481E-2</v>
      </c>
    </row>
    <row r="164" spans="1:99" x14ac:dyDescent="0.35">
      <c r="A164" t="s">
        <v>861</v>
      </c>
      <c r="B164" s="81">
        <v>8301183</v>
      </c>
      <c r="C164" s="81">
        <v>8358277</v>
      </c>
      <c r="D164" s="81">
        <v>20435619</v>
      </c>
      <c r="E164">
        <v>83</v>
      </c>
      <c r="F164" s="10">
        <f t="shared" si="38"/>
        <v>100014.2530120482</v>
      </c>
      <c r="G164" s="10">
        <f t="shared" si="39"/>
        <v>100702.13253012048</v>
      </c>
      <c r="H164" s="10">
        <f t="shared" si="40"/>
        <v>246212.27710843374</v>
      </c>
      <c r="I164" t="s">
        <v>861</v>
      </c>
      <c r="J164" t="s">
        <v>2502</v>
      </c>
      <c r="K164" t="s">
        <v>281</v>
      </c>
      <c r="L164">
        <v>201</v>
      </c>
      <c r="M164">
        <v>186</v>
      </c>
      <c r="N164">
        <v>386</v>
      </c>
      <c r="O164">
        <v>290</v>
      </c>
      <c r="P164" t="s">
        <v>862</v>
      </c>
      <c r="Q164" t="s">
        <v>64</v>
      </c>
      <c r="R164" t="s">
        <v>75</v>
      </c>
      <c r="S164" t="s">
        <v>235</v>
      </c>
      <c r="U164">
        <v>83</v>
      </c>
      <c r="V164">
        <v>83</v>
      </c>
      <c r="W164">
        <v>272.5</v>
      </c>
      <c r="X164">
        <v>3.28</v>
      </c>
      <c r="Z164">
        <v>104</v>
      </c>
      <c r="AA164">
        <v>104</v>
      </c>
      <c r="AB164">
        <v>76</v>
      </c>
      <c r="AC164">
        <v>0.91600000000000004</v>
      </c>
      <c r="AD164">
        <v>1</v>
      </c>
      <c r="AE164">
        <v>0</v>
      </c>
      <c r="AF164">
        <v>1</v>
      </c>
      <c r="AG164">
        <v>6</v>
      </c>
      <c r="AH164" s="2">
        <v>20013</v>
      </c>
      <c r="AI164">
        <v>0.46</v>
      </c>
      <c r="AJ164" s="2">
        <v>20013</v>
      </c>
      <c r="AK164">
        <v>0.46</v>
      </c>
      <c r="AL164" s="2">
        <v>8465</v>
      </c>
      <c r="AM164" s="2">
        <v>571608</v>
      </c>
      <c r="AN164" s="3">
        <v>0.42299999999999999</v>
      </c>
      <c r="AO164">
        <v>226</v>
      </c>
      <c r="AP164" s="4">
        <v>2606744</v>
      </c>
      <c r="AQ164" s="4">
        <v>9244</v>
      </c>
      <c r="AR164" s="4">
        <v>309</v>
      </c>
      <c r="AS164" t="s">
        <v>859</v>
      </c>
      <c r="AT164" t="s">
        <v>77</v>
      </c>
      <c r="AU164" t="s">
        <v>863</v>
      </c>
      <c r="AV164" t="s">
        <v>864</v>
      </c>
      <c r="AW164" t="s">
        <v>198</v>
      </c>
      <c r="AX164" t="str">
        <f t="shared" si="41"/>
        <v>Queens</v>
      </c>
      <c r="AY164">
        <v>7</v>
      </c>
      <c r="AZ164">
        <v>6</v>
      </c>
      <c r="BA164" t="s">
        <v>2528</v>
      </c>
      <c r="BB164">
        <v>11</v>
      </c>
      <c r="BC164" t="s">
        <v>2542</v>
      </c>
      <c r="BD164">
        <v>40</v>
      </c>
      <c r="BE164" t="s">
        <v>2579</v>
      </c>
      <c r="BF164" s="95">
        <v>20</v>
      </c>
      <c r="BG164" s="1">
        <v>27333</v>
      </c>
      <c r="BI164" t="s">
        <v>236</v>
      </c>
      <c r="BL164" s="63">
        <v>318</v>
      </c>
      <c r="BM164" t="s">
        <v>2251</v>
      </c>
      <c r="BN164" s="68">
        <v>3955442</v>
      </c>
      <c r="BO164" s="68">
        <v>1530821</v>
      </c>
      <c r="BP164" s="68">
        <v>2424023</v>
      </c>
      <c r="BQ164" s="68">
        <v>447992</v>
      </c>
      <c r="BR164">
        <f t="shared" si="42"/>
        <v>1.2530120481927711</v>
      </c>
      <c r="BS164" s="4">
        <v>8358277</v>
      </c>
      <c r="BT164" s="22">
        <f t="shared" si="43"/>
        <v>1</v>
      </c>
      <c r="BU164" s="68"/>
      <c r="BV164" s="68"/>
      <c r="BW164" s="68"/>
      <c r="BX164" s="68"/>
      <c r="BZ164" s="85">
        <f t="shared" si="55"/>
        <v>0.47323652949046796</v>
      </c>
      <c r="CA164" s="85">
        <f t="shared" si="44"/>
        <v>0.18315030717455283</v>
      </c>
      <c r="CB164" s="85">
        <f t="shared" si="45"/>
        <v>0.2900146764698035</v>
      </c>
      <c r="CC164" s="85">
        <f t="shared" si="46"/>
        <v>5.3598606507058812E-2</v>
      </c>
      <c r="CD164" s="85">
        <f t="shared" si="47"/>
        <v>1.0000001196418831</v>
      </c>
      <c r="CE164" t="s">
        <v>2640</v>
      </c>
      <c r="CF164" s="68">
        <v>3955442</v>
      </c>
      <c r="CG164" s="68">
        <v>1530821</v>
      </c>
      <c r="CH164" s="68">
        <v>2424023</v>
      </c>
      <c r="CI164" s="68">
        <v>447992</v>
      </c>
      <c r="CN164" s="22">
        <f t="shared" si="48"/>
        <v>47655.927710843374</v>
      </c>
      <c r="CO164" s="22">
        <f t="shared" si="49"/>
        <v>18443.626506024095</v>
      </c>
      <c r="CP164" s="22">
        <f t="shared" si="50"/>
        <v>29205.096385542169</v>
      </c>
      <c r="CQ164" s="22">
        <f t="shared" si="56"/>
        <v>5397.4939759036142</v>
      </c>
      <c r="CR164" s="85">
        <f t="shared" si="51"/>
        <v>0.47323652949046796</v>
      </c>
      <c r="CS164" s="85">
        <f t="shared" si="52"/>
        <v>0.18315030717455283</v>
      </c>
      <c r="CT164" s="85">
        <f t="shared" si="53"/>
        <v>0.29001467646980356</v>
      </c>
      <c r="CU164" s="85">
        <f t="shared" si="54"/>
        <v>5.3598606507058812E-2</v>
      </c>
    </row>
    <row r="165" spans="1:99" x14ac:dyDescent="0.35">
      <c r="A165" t="s">
        <v>865</v>
      </c>
      <c r="B165" s="81">
        <v>90945463</v>
      </c>
      <c r="C165" s="81">
        <v>103186332</v>
      </c>
      <c r="D165" s="81">
        <v>148617074</v>
      </c>
      <c r="E165">
        <v>622</v>
      </c>
      <c r="F165" s="10">
        <f t="shared" si="38"/>
        <v>146214.57073954985</v>
      </c>
      <c r="G165" s="10">
        <f t="shared" si="39"/>
        <v>165894.42443729902</v>
      </c>
      <c r="H165" s="10">
        <f t="shared" si="40"/>
        <v>238934.20257234728</v>
      </c>
      <c r="I165" t="s">
        <v>865</v>
      </c>
      <c r="J165" t="s">
        <v>2385</v>
      </c>
      <c r="K165" t="s">
        <v>866</v>
      </c>
      <c r="L165">
        <v>101</v>
      </c>
      <c r="M165">
        <v>101</v>
      </c>
      <c r="N165">
        <v>238</v>
      </c>
      <c r="O165">
        <v>238</v>
      </c>
      <c r="P165" t="s">
        <v>867</v>
      </c>
      <c r="Q165" t="s">
        <v>64</v>
      </c>
      <c r="R165" t="s">
        <v>65</v>
      </c>
      <c r="S165" t="s">
        <v>66</v>
      </c>
      <c r="U165">
        <v>617</v>
      </c>
      <c r="V165">
        <v>622</v>
      </c>
      <c r="W165" s="6">
        <v>2893.5</v>
      </c>
      <c r="X165">
        <v>4.6900000000000004</v>
      </c>
      <c r="Z165" s="2">
        <v>1477</v>
      </c>
      <c r="AA165" s="2">
        <v>1477</v>
      </c>
      <c r="AB165">
        <v>237</v>
      </c>
      <c r="AC165">
        <v>0.38500000000000001</v>
      </c>
      <c r="AD165">
        <v>4</v>
      </c>
      <c r="AE165">
        <v>1</v>
      </c>
      <c r="AF165">
        <v>5</v>
      </c>
      <c r="AG165">
        <v>20</v>
      </c>
      <c r="AH165" s="2">
        <v>177426</v>
      </c>
      <c r="AI165">
        <v>4.07</v>
      </c>
      <c r="AJ165" s="2">
        <v>177426</v>
      </c>
      <c r="AK165">
        <v>4.07</v>
      </c>
      <c r="AL165" s="2">
        <v>28904</v>
      </c>
      <c r="AM165" s="2">
        <v>5367611</v>
      </c>
      <c r="AN165" s="3">
        <v>0.16289999999999999</v>
      </c>
      <c r="AO165">
        <v>363</v>
      </c>
      <c r="AP165" s="4">
        <v>11549370</v>
      </c>
      <c r="AQ165" s="4">
        <v>3959</v>
      </c>
      <c r="AR165" s="4">
        <v>558</v>
      </c>
      <c r="AS165" t="s">
        <v>387</v>
      </c>
      <c r="AT165" t="s">
        <v>398</v>
      </c>
      <c r="AU165" t="s">
        <v>421</v>
      </c>
      <c r="AV165" t="s">
        <v>479</v>
      </c>
      <c r="AW165" t="s">
        <v>95</v>
      </c>
      <c r="AX165" t="str">
        <f t="shared" si="41"/>
        <v>Manhattan</v>
      </c>
      <c r="AY165">
        <v>11</v>
      </c>
      <c r="AZ165">
        <v>13</v>
      </c>
      <c r="BA165" t="s">
        <v>2535</v>
      </c>
      <c r="BB165">
        <v>30</v>
      </c>
      <c r="BC165" t="s">
        <v>2558</v>
      </c>
      <c r="BD165">
        <v>68</v>
      </c>
      <c r="BE165" t="s">
        <v>2599</v>
      </c>
      <c r="BF165" s="95">
        <v>8</v>
      </c>
      <c r="BG165" s="1">
        <v>23345</v>
      </c>
      <c r="BL165" s="63">
        <v>190</v>
      </c>
      <c r="BM165" t="s">
        <v>2239</v>
      </c>
      <c r="BN165" s="68">
        <v>50377623</v>
      </c>
      <c r="BO165" s="68">
        <v>32049486</v>
      </c>
      <c r="BP165" s="68">
        <v>14718985</v>
      </c>
      <c r="BQ165" s="68">
        <v>6040238</v>
      </c>
      <c r="BR165">
        <f t="shared" si="42"/>
        <v>2.37459807073955</v>
      </c>
      <c r="BS165" s="4">
        <v>103186332</v>
      </c>
      <c r="BT165" s="22">
        <f t="shared" si="43"/>
        <v>0</v>
      </c>
      <c r="BU165" s="68"/>
      <c r="BV165" s="68"/>
      <c r="BW165" s="68"/>
      <c r="BX165" s="68"/>
      <c r="BZ165" s="85">
        <f t="shared" si="55"/>
        <v>0.48821992238274348</v>
      </c>
      <c r="CA165" s="85">
        <f t="shared" si="44"/>
        <v>0.31059817108335624</v>
      </c>
      <c r="CB165" s="85">
        <f t="shared" si="45"/>
        <v>0.14264471577495361</v>
      </c>
      <c r="CC165" s="85">
        <f t="shared" si="46"/>
        <v>5.8537190758946638E-2</v>
      </c>
      <c r="CD165" s="85">
        <f t="shared" si="47"/>
        <v>1</v>
      </c>
      <c r="CE165" t="s">
        <v>2640</v>
      </c>
      <c r="CF165" s="68">
        <v>50377623</v>
      </c>
      <c r="CG165" s="68">
        <v>32049486</v>
      </c>
      <c r="CH165" s="68">
        <v>14718985</v>
      </c>
      <c r="CI165" s="68">
        <v>6040238</v>
      </c>
      <c r="CN165" s="22">
        <f t="shared" si="48"/>
        <v>80992.963022508033</v>
      </c>
      <c r="CO165" s="22">
        <f t="shared" si="49"/>
        <v>51526.504823151125</v>
      </c>
      <c r="CP165" s="22">
        <f t="shared" si="50"/>
        <v>23663.96302250804</v>
      </c>
      <c r="CQ165" s="22">
        <f t="shared" si="56"/>
        <v>9710.9935691318333</v>
      </c>
      <c r="CR165" s="85">
        <f t="shared" si="51"/>
        <v>0.48821992238274348</v>
      </c>
      <c r="CS165" s="85">
        <f t="shared" si="52"/>
        <v>0.3105981710833563</v>
      </c>
      <c r="CT165" s="85">
        <f t="shared" si="53"/>
        <v>0.14264471577495363</v>
      </c>
      <c r="CU165" s="85">
        <f t="shared" si="54"/>
        <v>5.8537190758946651E-2</v>
      </c>
    </row>
    <row r="166" spans="1:99" x14ac:dyDescent="0.35">
      <c r="A166" t="s">
        <v>868</v>
      </c>
      <c r="B166" s="81">
        <v>13821205</v>
      </c>
      <c r="C166" s="81">
        <v>13977301</v>
      </c>
      <c r="D166" s="81">
        <v>31798388</v>
      </c>
      <c r="E166">
        <v>74</v>
      </c>
      <c r="F166" s="10">
        <f t="shared" si="38"/>
        <v>186773.04054054053</v>
      </c>
      <c r="G166" s="10">
        <f t="shared" si="39"/>
        <v>188882.44594594595</v>
      </c>
      <c r="H166" s="10">
        <f t="shared" si="40"/>
        <v>429707.94594594592</v>
      </c>
      <c r="I166" t="s">
        <v>868</v>
      </c>
      <c r="J166" t="s">
        <v>2386</v>
      </c>
      <c r="K166" t="s">
        <v>73</v>
      </c>
      <c r="L166">
        <v>348</v>
      </c>
      <c r="M166">
        <v>167</v>
      </c>
      <c r="N166">
        <v>763</v>
      </c>
      <c r="O166">
        <v>763</v>
      </c>
      <c r="P166" t="s">
        <v>869</v>
      </c>
      <c r="Q166" t="s">
        <v>64</v>
      </c>
      <c r="R166" t="s">
        <v>75</v>
      </c>
      <c r="S166" t="s">
        <v>84</v>
      </c>
      <c r="U166">
        <v>74</v>
      </c>
      <c r="V166">
        <v>74</v>
      </c>
      <c r="W166">
        <v>327</v>
      </c>
      <c r="X166">
        <v>4.42</v>
      </c>
      <c r="Z166">
        <v>166</v>
      </c>
      <c r="AA166">
        <v>166</v>
      </c>
      <c r="AB166">
        <v>18</v>
      </c>
      <c r="AC166">
        <v>0.24299999999999999</v>
      </c>
      <c r="AD166">
        <v>3</v>
      </c>
      <c r="AE166">
        <v>0</v>
      </c>
      <c r="AF166">
        <v>3</v>
      </c>
      <c r="AG166">
        <v>4</v>
      </c>
      <c r="AH166" s="2">
        <v>24000</v>
      </c>
      <c r="AI166">
        <v>0.55000000000000004</v>
      </c>
      <c r="AJ166" s="2">
        <v>24000</v>
      </c>
      <c r="AK166">
        <v>0.55000000000000004</v>
      </c>
      <c r="AL166" s="2">
        <v>18791</v>
      </c>
      <c r="AM166" s="2">
        <v>943450</v>
      </c>
      <c r="AN166" s="3">
        <v>0.78300000000000003</v>
      </c>
      <c r="AO166">
        <v>302</v>
      </c>
      <c r="AP166" s="4">
        <v>4669919</v>
      </c>
      <c r="AQ166" s="4">
        <v>14281</v>
      </c>
      <c r="AR166" s="4">
        <v>627</v>
      </c>
      <c r="AS166" t="s">
        <v>870</v>
      </c>
      <c r="AT166" t="s">
        <v>871</v>
      </c>
      <c r="AU166" t="s">
        <v>872</v>
      </c>
      <c r="AV166" t="s">
        <v>873</v>
      </c>
      <c r="AW166" t="s">
        <v>80</v>
      </c>
      <c r="AX166" t="str">
        <f t="shared" si="41"/>
        <v>Brooklyn</v>
      </c>
      <c r="AY166">
        <v>17</v>
      </c>
      <c r="AZ166">
        <v>9</v>
      </c>
      <c r="BA166" t="s">
        <v>2531</v>
      </c>
      <c r="BB166">
        <v>20</v>
      </c>
      <c r="BC166" t="s">
        <v>2549</v>
      </c>
      <c r="BD166" t="s">
        <v>874</v>
      </c>
      <c r="BE166" t="s">
        <v>2621</v>
      </c>
      <c r="BF166" s="95">
        <v>41</v>
      </c>
      <c r="BG166" s="1">
        <v>31291</v>
      </c>
      <c r="BJ166" t="s">
        <v>108</v>
      </c>
      <c r="BL166" s="63">
        <v>118</v>
      </c>
      <c r="BM166" t="s">
        <v>2266</v>
      </c>
      <c r="BN166" s="68">
        <v>4486008</v>
      </c>
      <c r="BO166" s="68">
        <v>8177790</v>
      </c>
      <c r="BP166" s="68">
        <v>978139</v>
      </c>
      <c r="BQ166" s="68">
        <v>335364</v>
      </c>
      <c r="BR166">
        <f t="shared" si="42"/>
        <v>2.2432432432432434</v>
      </c>
      <c r="BS166" s="4">
        <v>13977301</v>
      </c>
      <c r="BT166" s="22">
        <f t="shared" si="43"/>
        <v>0</v>
      </c>
      <c r="BU166" s="68"/>
      <c r="BV166" s="68"/>
      <c r="BW166" s="68"/>
      <c r="BX166" s="68"/>
      <c r="BZ166" s="85">
        <f t="shared" si="55"/>
        <v>0.32094951664845739</v>
      </c>
      <c r="CA166" s="85">
        <f t="shared" si="44"/>
        <v>0.58507647506482119</v>
      </c>
      <c r="CB166" s="85">
        <f t="shared" si="45"/>
        <v>6.9980534868641669E-2</v>
      </c>
      <c r="CC166" s="85">
        <f t="shared" si="46"/>
        <v>2.3993473418079784E-2</v>
      </c>
      <c r="CD166" s="85">
        <f t="shared" si="47"/>
        <v>1</v>
      </c>
      <c r="CE166" t="s">
        <v>2640</v>
      </c>
      <c r="CF166" s="68">
        <v>4486008</v>
      </c>
      <c r="CG166" s="68">
        <v>8177790</v>
      </c>
      <c r="CH166" s="68">
        <v>978139</v>
      </c>
      <c r="CI166" s="68">
        <v>335364</v>
      </c>
      <c r="CN166" s="22">
        <f t="shared" si="48"/>
        <v>60621.729729729726</v>
      </c>
      <c r="CO166" s="22">
        <f t="shared" si="49"/>
        <v>110510.67567567568</v>
      </c>
      <c r="CP166" s="22">
        <f t="shared" si="50"/>
        <v>13218.094594594595</v>
      </c>
      <c r="CQ166" s="22">
        <f t="shared" si="56"/>
        <v>4531.9459459459458</v>
      </c>
      <c r="CR166" s="85">
        <f t="shared" si="51"/>
        <v>0.32094951664845739</v>
      </c>
      <c r="CS166" s="85">
        <f t="shared" si="52"/>
        <v>0.58507647506482119</v>
      </c>
      <c r="CT166" s="85">
        <f t="shared" si="53"/>
        <v>6.9980534868641669E-2</v>
      </c>
      <c r="CU166" s="85">
        <f t="shared" si="54"/>
        <v>2.3993473418079784E-2</v>
      </c>
    </row>
    <row r="167" spans="1:99" x14ac:dyDescent="0.35">
      <c r="A167" t="s">
        <v>875</v>
      </c>
      <c r="B167" s="81">
        <v>58998983</v>
      </c>
      <c r="C167" s="81">
        <v>89792594</v>
      </c>
      <c r="D167" s="81">
        <v>118055987</v>
      </c>
      <c r="E167">
        <v>448</v>
      </c>
      <c r="F167" s="10">
        <f t="shared" si="38"/>
        <v>131694.15848214287</v>
      </c>
      <c r="G167" s="10">
        <f t="shared" si="39"/>
        <v>200429.89732142858</v>
      </c>
      <c r="H167" s="10">
        <f t="shared" si="40"/>
        <v>263517.828125</v>
      </c>
      <c r="I167" t="s">
        <v>875</v>
      </c>
      <c r="J167" t="s">
        <v>2679</v>
      </c>
      <c r="K167" t="s">
        <v>876</v>
      </c>
      <c r="L167">
        <v>50</v>
      </c>
      <c r="M167">
        <v>62</v>
      </c>
      <c r="N167">
        <v>374</v>
      </c>
      <c r="O167">
        <v>217</v>
      </c>
      <c r="P167" t="s">
        <v>877</v>
      </c>
      <c r="Q167" t="s">
        <v>64</v>
      </c>
      <c r="R167" t="s">
        <v>65</v>
      </c>
      <c r="S167" t="s">
        <v>66</v>
      </c>
      <c r="U167">
        <v>448</v>
      </c>
      <c r="V167">
        <v>448</v>
      </c>
      <c r="W167" s="6">
        <v>1901</v>
      </c>
      <c r="X167">
        <v>4.24</v>
      </c>
      <c r="Z167">
        <v>817</v>
      </c>
      <c r="AA167">
        <v>817</v>
      </c>
      <c r="AB167">
        <v>209</v>
      </c>
      <c r="AC167">
        <v>0.47099999999999997</v>
      </c>
      <c r="AD167">
        <v>4</v>
      </c>
      <c r="AE167">
        <v>0</v>
      </c>
      <c r="AF167">
        <v>4</v>
      </c>
      <c r="AG167">
        <v>14</v>
      </c>
      <c r="AH167" s="2">
        <v>151467</v>
      </c>
      <c r="AI167">
        <v>3.48</v>
      </c>
      <c r="AJ167" s="2">
        <v>151467</v>
      </c>
      <c r="AK167">
        <v>3.48</v>
      </c>
      <c r="AL167" s="2">
        <v>35222</v>
      </c>
      <c r="AM167" s="2">
        <v>3879000</v>
      </c>
      <c r="AN167" s="3">
        <v>0.23250000000000001</v>
      </c>
      <c r="AO167">
        <v>235</v>
      </c>
      <c r="AP167" s="4">
        <v>4780152</v>
      </c>
      <c r="AQ167" s="4">
        <v>2515</v>
      </c>
      <c r="AR167" s="4">
        <v>548</v>
      </c>
      <c r="AS167" t="s">
        <v>871</v>
      </c>
      <c r="AT167" t="s">
        <v>87</v>
      </c>
      <c r="AU167" t="s">
        <v>420</v>
      </c>
      <c r="AV167" t="s">
        <v>398</v>
      </c>
      <c r="AW167" t="s">
        <v>95</v>
      </c>
      <c r="AX167" t="str">
        <f t="shared" si="41"/>
        <v>Manhattan</v>
      </c>
      <c r="AY167">
        <v>11</v>
      </c>
      <c r="AZ167">
        <v>13</v>
      </c>
      <c r="BA167" t="s">
        <v>2535</v>
      </c>
      <c r="BB167">
        <v>30</v>
      </c>
      <c r="BC167" t="s">
        <v>2558</v>
      </c>
      <c r="BD167">
        <v>68</v>
      </c>
      <c r="BE167" t="s">
        <v>2599</v>
      </c>
      <c r="BF167" s="95">
        <v>5</v>
      </c>
      <c r="BG167" s="1">
        <v>18703</v>
      </c>
      <c r="BH167" t="s">
        <v>566</v>
      </c>
      <c r="BL167" s="63">
        <v>85</v>
      </c>
      <c r="BM167" t="s">
        <v>2236</v>
      </c>
      <c r="BN167" s="68">
        <v>32313811</v>
      </c>
      <c r="BO167" s="68">
        <v>35403396</v>
      </c>
      <c r="BP167" s="68">
        <v>15058912</v>
      </c>
      <c r="BQ167" s="68">
        <v>7016475</v>
      </c>
      <c r="BR167">
        <f t="shared" si="42"/>
        <v>1.8236607142857142</v>
      </c>
      <c r="BS167" s="4">
        <v>89792594</v>
      </c>
      <c r="BT167" s="22">
        <f t="shared" si="43"/>
        <v>0</v>
      </c>
      <c r="BU167" s="68"/>
      <c r="BV167" s="68"/>
      <c r="BW167" s="68"/>
      <c r="BX167" s="68"/>
      <c r="BZ167" s="85">
        <f t="shared" si="55"/>
        <v>0.3598716727127852</v>
      </c>
      <c r="CA167" s="85">
        <f t="shared" si="44"/>
        <v>0.39427968858990753</v>
      </c>
      <c r="CB167" s="85">
        <f t="shared" si="45"/>
        <v>0.16770772876881138</v>
      </c>
      <c r="CC167" s="85">
        <f t="shared" si="46"/>
        <v>7.8140909928495886E-2</v>
      </c>
      <c r="CD167" s="85">
        <f t="shared" si="47"/>
        <v>0.99999999999999989</v>
      </c>
      <c r="CE167" t="s">
        <v>2640</v>
      </c>
      <c r="CF167" s="68">
        <v>32313811</v>
      </c>
      <c r="CG167" s="68">
        <v>35403396</v>
      </c>
      <c r="CH167" s="68">
        <v>15058912</v>
      </c>
      <c r="CI167" s="68">
        <v>7016475</v>
      </c>
      <c r="CN167" s="22">
        <f t="shared" si="48"/>
        <v>72129.04241071429</v>
      </c>
      <c r="CO167" s="22">
        <f t="shared" si="49"/>
        <v>79025.4375</v>
      </c>
      <c r="CP167" s="22">
        <f t="shared" si="50"/>
        <v>33613.642857142855</v>
      </c>
      <c r="CQ167" s="22">
        <f t="shared" si="56"/>
        <v>15661.774553571429</v>
      </c>
      <c r="CR167" s="85">
        <f t="shared" si="51"/>
        <v>0.3598716727127852</v>
      </c>
      <c r="CS167" s="85">
        <f t="shared" si="52"/>
        <v>0.39427968858990753</v>
      </c>
      <c r="CT167" s="85">
        <f t="shared" si="53"/>
        <v>0.16770772876881135</v>
      </c>
      <c r="CU167" s="85">
        <f t="shared" si="54"/>
        <v>7.8140909928495886E-2</v>
      </c>
    </row>
    <row r="168" spans="1:99" x14ac:dyDescent="0.35">
      <c r="A168" t="s">
        <v>878</v>
      </c>
      <c r="B168" s="81">
        <v>213719324</v>
      </c>
      <c r="C168" s="81">
        <v>239678255</v>
      </c>
      <c r="D168" s="81">
        <v>314139000</v>
      </c>
      <c r="E168" s="2">
        <v>1286</v>
      </c>
      <c r="F168" s="10">
        <f t="shared" si="38"/>
        <v>166189.2099533437</v>
      </c>
      <c r="G168" s="10">
        <f t="shared" si="39"/>
        <v>186375.00388802489</v>
      </c>
      <c r="H168" s="10">
        <f t="shared" si="40"/>
        <v>244276.0497667185</v>
      </c>
      <c r="I168" t="s">
        <v>878</v>
      </c>
      <c r="J168" t="s">
        <v>2680</v>
      </c>
      <c r="K168" t="s">
        <v>879</v>
      </c>
      <c r="L168">
        <v>20</v>
      </c>
      <c r="M168">
        <v>20</v>
      </c>
      <c r="N168">
        <v>513</v>
      </c>
      <c r="O168">
        <v>513</v>
      </c>
      <c r="P168" t="s">
        <v>880</v>
      </c>
      <c r="Q168" t="s">
        <v>64</v>
      </c>
      <c r="R168" t="s">
        <v>65</v>
      </c>
      <c r="S168" t="s">
        <v>66</v>
      </c>
      <c r="U168" s="2">
        <v>1280</v>
      </c>
      <c r="V168" s="2">
        <v>1286</v>
      </c>
      <c r="W168" s="6">
        <v>6099</v>
      </c>
      <c r="X168">
        <v>4.76</v>
      </c>
      <c r="Z168" s="2">
        <v>2986</v>
      </c>
      <c r="AA168" s="2">
        <v>2986</v>
      </c>
      <c r="AB168">
        <v>429</v>
      </c>
      <c r="AC168">
        <v>0.33900000000000002</v>
      </c>
      <c r="AD168">
        <v>14</v>
      </c>
      <c r="AE168">
        <v>0</v>
      </c>
      <c r="AF168">
        <v>20</v>
      </c>
      <c r="AG168" s="7">
        <v>43630</v>
      </c>
      <c r="AH168" s="2">
        <v>551740</v>
      </c>
      <c r="AI168">
        <v>12.67</v>
      </c>
      <c r="AJ168" s="2">
        <v>508561</v>
      </c>
      <c r="AK168">
        <v>11.67</v>
      </c>
      <c r="AL168" s="2">
        <v>106738</v>
      </c>
      <c r="AM168" s="2">
        <v>10743035</v>
      </c>
      <c r="AN168" s="3">
        <v>0.19350000000000001</v>
      </c>
      <c r="AO168">
        <v>236</v>
      </c>
      <c r="AP168" s="4">
        <v>14324000</v>
      </c>
      <c r="AQ168" s="4">
        <v>2358</v>
      </c>
      <c r="AR168" s="4">
        <v>517</v>
      </c>
      <c r="AS168" t="s">
        <v>881</v>
      </c>
      <c r="AT168" t="s">
        <v>882</v>
      </c>
      <c r="AU168" t="s">
        <v>830</v>
      </c>
      <c r="AV168" t="s">
        <v>398</v>
      </c>
      <c r="AW168" t="s">
        <v>95</v>
      </c>
      <c r="AX168" t="str">
        <f t="shared" si="41"/>
        <v>Manhattan</v>
      </c>
      <c r="AY168">
        <v>11</v>
      </c>
      <c r="AZ168">
        <v>13</v>
      </c>
      <c r="BA168" t="s">
        <v>2535</v>
      </c>
      <c r="BB168">
        <v>30</v>
      </c>
      <c r="BC168" t="s">
        <v>2558</v>
      </c>
      <c r="BD168">
        <v>70</v>
      </c>
      <c r="BE168" t="s">
        <v>2601</v>
      </c>
      <c r="BF168" s="95">
        <v>9</v>
      </c>
      <c r="BG168" s="1">
        <v>17896</v>
      </c>
      <c r="BH168" t="s">
        <v>199</v>
      </c>
      <c r="BL168" s="63">
        <v>128</v>
      </c>
      <c r="BM168" t="s">
        <v>2240</v>
      </c>
      <c r="BN168" s="68">
        <v>86746762</v>
      </c>
      <c r="BO168" s="68">
        <v>87192577</v>
      </c>
      <c r="BP168" s="68">
        <v>49299808</v>
      </c>
      <c r="BQ168" s="68">
        <v>16439108</v>
      </c>
      <c r="BR168">
        <f t="shared" si="42"/>
        <v>2.3219284603421464</v>
      </c>
      <c r="BS168" s="4">
        <v>239678255</v>
      </c>
      <c r="BT168" s="22">
        <f t="shared" si="43"/>
        <v>0</v>
      </c>
      <c r="BU168" s="68"/>
      <c r="BV168" s="68"/>
      <c r="BW168" s="68"/>
      <c r="BX168" s="68"/>
      <c r="BZ168" s="85">
        <f t="shared" si="55"/>
        <v>0.36193004659517403</v>
      </c>
      <c r="CA168" s="85">
        <f t="shared" si="44"/>
        <v>0.36379010269413053</v>
      </c>
      <c r="CB168" s="85">
        <f t="shared" si="45"/>
        <v>0.20569161770641228</v>
      </c>
      <c r="CC168" s="85">
        <f t="shared" si="46"/>
        <v>6.8588233004283183E-2</v>
      </c>
      <c r="CD168" s="85">
        <f t="shared" si="47"/>
        <v>1</v>
      </c>
      <c r="CE168" t="s">
        <v>2640</v>
      </c>
      <c r="CF168" s="68">
        <v>86746762</v>
      </c>
      <c r="CG168" s="68">
        <v>87192577</v>
      </c>
      <c r="CH168" s="68">
        <v>49299808</v>
      </c>
      <c r="CI168" s="68">
        <v>16439108</v>
      </c>
      <c r="CN168" s="22">
        <f t="shared" si="48"/>
        <v>67454.71384136859</v>
      </c>
      <c r="CO168" s="22">
        <f t="shared" si="49"/>
        <v>67801.381804043544</v>
      </c>
      <c r="CP168" s="22">
        <f t="shared" si="50"/>
        <v>38335.776049766719</v>
      </c>
      <c r="CQ168" s="22">
        <f t="shared" si="56"/>
        <v>12783.132192846035</v>
      </c>
      <c r="CR168" s="85">
        <f t="shared" si="51"/>
        <v>0.36193004659517403</v>
      </c>
      <c r="CS168" s="85">
        <f t="shared" si="52"/>
        <v>0.36379010269413048</v>
      </c>
      <c r="CT168" s="85">
        <f t="shared" si="53"/>
        <v>0.20569161770641228</v>
      </c>
      <c r="CU168" s="85">
        <f t="shared" si="54"/>
        <v>6.8588233004283183E-2</v>
      </c>
    </row>
    <row r="169" spans="1:99" x14ac:dyDescent="0.35">
      <c r="A169" t="s">
        <v>883</v>
      </c>
      <c r="B169" s="81">
        <v>210594123</v>
      </c>
      <c r="C169" s="81">
        <v>354918311</v>
      </c>
      <c r="D169" s="81">
        <v>407878776</v>
      </c>
      <c r="E169" s="2">
        <v>1586</v>
      </c>
      <c r="F169" s="10">
        <f t="shared" si="38"/>
        <v>132783.17969735182</v>
      </c>
      <c r="G169" s="10">
        <f t="shared" si="39"/>
        <v>223782.03720050442</v>
      </c>
      <c r="H169" s="10">
        <f t="shared" si="40"/>
        <v>257174.51197982347</v>
      </c>
      <c r="I169" t="s">
        <v>883</v>
      </c>
      <c r="J169" t="s">
        <v>2730</v>
      </c>
      <c r="K169" t="s">
        <v>884</v>
      </c>
      <c r="L169">
        <v>95</v>
      </c>
      <c r="M169">
        <v>95</v>
      </c>
      <c r="N169">
        <v>672</v>
      </c>
      <c r="O169">
        <v>672</v>
      </c>
      <c r="P169" t="s">
        <v>885</v>
      </c>
      <c r="Q169" t="s">
        <v>125</v>
      </c>
      <c r="R169" t="s">
        <v>65</v>
      </c>
      <c r="S169" t="s">
        <v>66</v>
      </c>
      <c r="T169">
        <v>474</v>
      </c>
      <c r="U169" s="2">
        <v>1586</v>
      </c>
      <c r="V169" s="2">
        <v>1586</v>
      </c>
      <c r="W169" s="6">
        <v>7311</v>
      </c>
      <c r="X169">
        <v>4.6100000000000003</v>
      </c>
      <c r="Y169">
        <v>1298</v>
      </c>
      <c r="Z169" s="2">
        <v>2313</v>
      </c>
      <c r="AA169" s="2">
        <v>3611</v>
      </c>
      <c r="AB169">
        <v>582</v>
      </c>
      <c r="AC169">
        <v>0.379</v>
      </c>
      <c r="AD169">
        <v>19</v>
      </c>
      <c r="AE169">
        <v>2</v>
      </c>
      <c r="AF169">
        <v>21</v>
      </c>
      <c r="AG169" s="7">
        <v>43691</v>
      </c>
      <c r="AH169" s="2">
        <v>1299426</v>
      </c>
      <c r="AI169">
        <v>29.83</v>
      </c>
      <c r="AJ169" s="2">
        <v>1299426</v>
      </c>
      <c r="AK169">
        <v>29.83</v>
      </c>
      <c r="AL169" s="2">
        <v>173020</v>
      </c>
      <c r="AM169" s="2">
        <v>14333039</v>
      </c>
      <c r="AN169" s="3">
        <v>0.13059999999999999</v>
      </c>
      <c r="AO169">
        <v>121</v>
      </c>
      <c r="AP169" s="4">
        <v>20230969</v>
      </c>
      <c r="AQ169" s="4">
        <v>2767</v>
      </c>
      <c r="AR169" s="4">
        <v>563</v>
      </c>
      <c r="AS169" t="s">
        <v>886</v>
      </c>
      <c r="AT169" t="s">
        <v>332</v>
      </c>
      <c r="AU169" t="s">
        <v>315</v>
      </c>
      <c r="AV169" t="s">
        <v>887</v>
      </c>
      <c r="AW169" t="s">
        <v>80</v>
      </c>
      <c r="AX169" t="str">
        <f t="shared" si="41"/>
        <v>Brooklyn</v>
      </c>
      <c r="AY169">
        <v>5</v>
      </c>
      <c r="AZ169">
        <v>8</v>
      </c>
      <c r="BA169" t="s">
        <v>2530</v>
      </c>
      <c r="BB169">
        <v>19</v>
      </c>
      <c r="BC169" t="s">
        <v>2548</v>
      </c>
      <c r="BD169">
        <v>60</v>
      </c>
      <c r="BE169" t="s">
        <v>2593</v>
      </c>
      <c r="BF169" s="95">
        <v>42</v>
      </c>
      <c r="BG169" s="1">
        <v>21383</v>
      </c>
      <c r="BL169" s="63">
        <v>48</v>
      </c>
      <c r="BM169" t="s">
        <v>2267</v>
      </c>
      <c r="BN169" s="68">
        <v>128370535</v>
      </c>
      <c r="BO169" s="68">
        <v>130363160</v>
      </c>
      <c r="BP169" s="68">
        <v>76631877</v>
      </c>
      <c r="BQ169" s="68">
        <v>19552738</v>
      </c>
      <c r="BR169">
        <f t="shared" si="42"/>
        <v>2.2767969735182851</v>
      </c>
      <c r="BS169" s="4">
        <v>354918311</v>
      </c>
      <c r="BT169" s="22">
        <f t="shared" si="43"/>
        <v>-1</v>
      </c>
      <c r="BU169" s="68"/>
      <c r="BV169" s="68"/>
      <c r="BW169" s="68"/>
      <c r="BX169" s="68"/>
      <c r="BZ169" s="85">
        <f t="shared" si="55"/>
        <v>0.36169036936502269</v>
      </c>
      <c r="CA169" s="85">
        <f t="shared" si="44"/>
        <v>0.3673046894444395</v>
      </c>
      <c r="CB169" s="85">
        <f t="shared" si="45"/>
        <v>0.21591412622269579</v>
      </c>
      <c r="CC169" s="85">
        <f t="shared" si="46"/>
        <v>5.509081215029224E-2</v>
      </c>
      <c r="CD169" s="85">
        <f t="shared" si="47"/>
        <v>0.99999999718245025</v>
      </c>
      <c r="CE169" t="s">
        <v>2640</v>
      </c>
      <c r="CF169" s="68">
        <v>128370535</v>
      </c>
      <c r="CG169" s="68">
        <v>130363160</v>
      </c>
      <c r="CH169" s="68">
        <v>76631877</v>
      </c>
      <c r="CI169" s="68">
        <v>19552738</v>
      </c>
      <c r="CN169" s="22">
        <f t="shared" si="48"/>
        <v>80939.807692307688</v>
      </c>
      <c r="CO169" s="22">
        <f t="shared" si="49"/>
        <v>82196.191677175288</v>
      </c>
      <c r="CP169" s="22">
        <f t="shared" si="50"/>
        <v>48317.703026481715</v>
      </c>
      <c r="CQ169" s="22">
        <f t="shared" si="56"/>
        <v>12328.334174022699</v>
      </c>
      <c r="CR169" s="85">
        <f t="shared" si="51"/>
        <v>0.36169036936502269</v>
      </c>
      <c r="CS169" s="85">
        <f t="shared" si="52"/>
        <v>0.3673046894444395</v>
      </c>
      <c r="CT169" s="85">
        <f t="shared" si="53"/>
        <v>0.21591412622269579</v>
      </c>
      <c r="CU169" s="85">
        <f t="shared" si="54"/>
        <v>5.509081215029224E-2</v>
      </c>
    </row>
    <row r="170" spans="1:99" x14ac:dyDescent="0.35">
      <c r="A170" t="s">
        <v>888</v>
      </c>
      <c r="B170" s="81">
        <v>47086438</v>
      </c>
      <c r="C170" s="81">
        <v>56911324</v>
      </c>
      <c r="D170" s="81">
        <v>67709522</v>
      </c>
      <c r="E170">
        <v>232</v>
      </c>
      <c r="F170" s="10">
        <f t="shared" si="38"/>
        <v>202958.78448275861</v>
      </c>
      <c r="G170" s="10">
        <f t="shared" si="39"/>
        <v>245307.43103448275</v>
      </c>
      <c r="H170" s="10">
        <f t="shared" si="40"/>
        <v>291851.38793103449</v>
      </c>
      <c r="I170" t="s">
        <v>888</v>
      </c>
      <c r="J170" t="s">
        <v>2387</v>
      </c>
      <c r="K170" t="s">
        <v>635</v>
      </c>
      <c r="L170">
        <v>276</v>
      </c>
      <c r="M170">
        <v>261</v>
      </c>
      <c r="N170">
        <v>502</v>
      </c>
      <c r="O170">
        <v>375</v>
      </c>
      <c r="P170" t="s">
        <v>889</v>
      </c>
      <c r="Q170" t="s">
        <v>64</v>
      </c>
      <c r="R170" t="s">
        <v>65</v>
      </c>
      <c r="S170" t="s">
        <v>84</v>
      </c>
      <c r="U170">
        <v>229</v>
      </c>
      <c r="V170">
        <v>232</v>
      </c>
      <c r="W170" s="6">
        <v>1039.5</v>
      </c>
      <c r="X170">
        <v>4.54</v>
      </c>
      <c r="Z170">
        <v>526</v>
      </c>
      <c r="AA170">
        <v>526</v>
      </c>
      <c r="AB170">
        <v>63</v>
      </c>
      <c r="AC170">
        <v>0.28299999999999997</v>
      </c>
      <c r="AD170">
        <v>4</v>
      </c>
      <c r="AE170">
        <v>0</v>
      </c>
      <c r="AF170">
        <v>4</v>
      </c>
      <c r="AG170">
        <v>6</v>
      </c>
      <c r="AH170" s="2">
        <v>78700</v>
      </c>
      <c r="AI170">
        <v>1.81</v>
      </c>
      <c r="AJ170" s="2">
        <v>78700</v>
      </c>
      <c r="AK170">
        <v>1.81</v>
      </c>
      <c r="AL170" s="2">
        <v>37700</v>
      </c>
      <c r="AM170" s="2">
        <v>2490500</v>
      </c>
      <c r="AN170" s="3">
        <v>0.47899999999999998</v>
      </c>
      <c r="AO170">
        <v>291</v>
      </c>
      <c r="AP170" s="4">
        <v>11627063</v>
      </c>
      <c r="AQ170" s="4">
        <v>11010</v>
      </c>
      <c r="AR170" s="4">
        <v>540</v>
      </c>
      <c r="AS170" t="s">
        <v>78</v>
      </c>
      <c r="AT170" t="s">
        <v>890</v>
      </c>
      <c r="AU170" t="s">
        <v>360</v>
      </c>
      <c r="AV170" t="s">
        <v>891</v>
      </c>
      <c r="AW170" t="s">
        <v>80</v>
      </c>
      <c r="AX170" t="str">
        <f t="shared" si="41"/>
        <v>Brooklyn</v>
      </c>
      <c r="AY170">
        <v>5</v>
      </c>
      <c r="AZ170">
        <v>8</v>
      </c>
      <c r="BA170" t="s">
        <v>2530</v>
      </c>
      <c r="BB170">
        <v>19</v>
      </c>
      <c r="BC170" t="s">
        <v>2548</v>
      </c>
      <c r="BD170">
        <v>60</v>
      </c>
      <c r="BE170" t="s">
        <v>2593</v>
      </c>
      <c r="BF170" s="95">
        <v>42</v>
      </c>
      <c r="BG170" s="1">
        <v>29767</v>
      </c>
      <c r="BJ170" t="s">
        <v>108</v>
      </c>
      <c r="BL170" s="63">
        <v>30</v>
      </c>
      <c r="BM170" t="s">
        <v>2267</v>
      </c>
      <c r="BN170" s="68">
        <v>17231507</v>
      </c>
      <c r="BO170" s="68">
        <v>22395891</v>
      </c>
      <c r="BP170" s="68">
        <v>14806010</v>
      </c>
      <c r="BQ170" s="68">
        <v>2477918</v>
      </c>
      <c r="BR170">
        <f t="shared" si="42"/>
        <v>2.2672413793103448</v>
      </c>
      <c r="BS170" s="4">
        <v>56911324</v>
      </c>
      <c r="BT170" s="22">
        <f t="shared" si="43"/>
        <v>2</v>
      </c>
      <c r="BU170" s="68"/>
      <c r="BV170" s="68"/>
      <c r="BW170" s="68"/>
      <c r="BX170" s="68"/>
      <c r="BZ170" s="85">
        <f t="shared" si="55"/>
        <v>0.30277817820579961</v>
      </c>
      <c r="CA170" s="85">
        <f t="shared" si="44"/>
        <v>0.3935225790916409</v>
      </c>
      <c r="CB170" s="85">
        <f t="shared" si="45"/>
        <v>0.26015929624128936</v>
      </c>
      <c r="CC170" s="85">
        <f t="shared" si="46"/>
        <v>4.3539981603661161E-2</v>
      </c>
      <c r="CD170" s="85">
        <f t="shared" si="47"/>
        <v>1.000000035142391</v>
      </c>
      <c r="CE170" t="s">
        <v>2640</v>
      </c>
      <c r="CF170" s="68">
        <v>17231507</v>
      </c>
      <c r="CG170" s="68">
        <v>22395891</v>
      </c>
      <c r="CH170" s="68">
        <v>14806010</v>
      </c>
      <c r="CI170" s="68">
        <v>2477918</v>
      </c>
      <c r="CN170" s="22">
        <f t="shared" si="48"/>
        <v>74273.737068965522</v>
      </c>
      <c r="CO170" s="22">
        <f t="shared" si="49"/>
        <v>96534.012931034478</v>
      </c>
      <c r="CP170" s="22">
        <f t="shared" si="50"/>
        <v>63819.008620689652</v>
      </c>
      <c r="CQ170" s="22">
        <f t="shared" si="56"/>
        <v>10680.681034482759</v>
      </c>
      <c r="CR170" s="85">
        <f t="shared" si="51"/>
        <v>0.30277817820579961</v>
      </c>
      <c r="CS170" s="85">
        <f t="shared" si="52"/>
        <v>0.3935225790916409</v>
      </c>
      <c r="CT170" s="85">
        <f t="shared" si="53"/>
        <v>0.26015929624128936</v>
      </c>
      <c r="CU170" s="85">
        <f t="shared" si="54"/>
        <v>4.3539981603661168E-2</v>
      </c>
    </row>
    <row r="171" spans="1:99" x14ac:dyDescent="0.35">
      <c r="A171" t="s">
        <v>892</v>
      </c>
      <c r="B171" s="81">
        <v>11851393</v>
      </c>
      <c r="C171" s="81">
        <v>15005602</v>
      </c>
      <c r="D171" s="81">
        <v>27266070</v>
      </c>
      <c r="E171">
        <v>75</v>
      </c>
      <c r="F171" s="10">
        <f t="shared" si="38"/>
        <v>158018.57333333333</v>
      </c>
      <c r="G171" s="10">
        <f t="shared" si="39"/>
        <v>200074.69333333333</v>
      </c>
      <c r="H171" s="10">
        <f t="shared" si="40"/>
        <v>363547.6</v>
      </c>
      <c r="I171" t="s">
        <v>892</v>
      </c>
      <c r="J171" t="s">
        <v>2388</v>
      </c>
      <c r="K171" t="s">
        <v>364</v>
      </c>
      <c r="L171">
        <v>362</v>
      </c>
      <c r="M171">
        <v>530</v>
      </c>
      <c r="N171">
        <v>794</v>
      </c>
      <c r="O171">
        <v>748</v>
      </c>
      <c r="P171" t="s">
        <v>893</v>
      </c>
      <c r="Q171" t="s">
        <v>64</v>
      </c>
      <c r="R171" t="s">
        <v>75</v>
      </c>
      <c r="S171" t="s">
        <v>84</v>
      </c>
      <c r="U171">
        <v>75</v>
      </c>
      <c r="V171">
        <v>75</v>
      </c>
      <c r="W171">
        <v>412.5</v>
      </c>
      <c r="X171">
        <v>5.5</v>
      </c>
      <c r="Z171">
        <v>278</v>
      </c>
      <c r="AA171">
        <v>278</v>
      </c>
      <c r="AB171">
        <v>7</v>
      </c>
      <c r="AC171">
        <v>9.5000000000000001E-2</v>
      </c>
      <c r="AD171">
        <v>2</v>
      </c>
      <c r="AE171">
        <v>0</v>
      </c>
      <c r="AF171">
        <v>2</v>
      </c>
      <c r="AG171">
        <v>5</v>
      </c>
      <c r="AH171" s="2">
        <v>26724</v>
      </c>
      <c r="AI171">
        <v>0.61</v>
      </c>
      <c r="AJ171" s="2">
        <v>26724</v>
      </c>
      <c r="AK171">
        <v>0.61</v>
      </c>
      <c r="AL171" s="2">
        <v>16773</v>
      </c>
      <c r="AM171" s="2">
        <v>1060415</v>
      </c>
      <c r="AN171" s="3">
        <v>0.62760000000000005</v>
      </c>
      <c r="AO171">
        <v>456</v>
      </c>
      <c r="AP171" s="4">
        <v>7044209</v>
      </c>
      <c r="AQ171" s="4">
        <v>17077</v>
      </c>
      <c r="AR171" s="4">
        <v>666</v>
      </c>
      <c r="AS171" t="s">
        <v>151</v>
      </c>
      <c r="AT171" t="s">
        <v>894</v>
      </c>
      <c r="AU171" t="s">
        <v>459</v>
      </c>
      <c r="AV171" t="s">
        <v>68</v>
      </c>
      <c r="AW171" t="s">
        <v>71</v>
      </c>
      <c r="AX171" t="str">
        <f t="shared" si="41"/>
        <v>Bronx</v>
      </c>
      <c r="AY171">
        <v>2</v>
      </c>
      <c r="AZ171">
        <v>15</v>
      </c>
      <c r="BA171" t="s">
        <v>2537</v>
      </c>
      <c r="BB171">
        <v>32</v>
      </c>
      <c r="BC171" t="s">
        <v>2560</v>
      </c>
      <c r="BD171">
        <v>85</v>
      </c>
      <c r="BE171" t="s">
        <v>2614</v>
      </c>
      <c r="BF171" s="95">
        <v>17</v>
      </c>
      <c r="BG171" s="1">
        <v>33177</v>
      </c>
      <c r="BJ171" t="s">
        <v>108</v>
      </c>
      <c r="BK171" t="s">
        <v>108</v>
      </c>
      <c r="BL171" s="63">
        <v>88</v>
      </c>
      <c r="BM171" t="s">
        <v>2248</v>
      </c>
      <c r="BN171" s="68">
        <v>6744171</v>
      </c>
      <c r="BO171" s="68">
        <v>7182999</v>
      </c>
      <c r="BP171" s="68">
        <v>987007</v>
      </c>
      <c r="BQ171" s="68">
        <v>91426</v>
      </c>
      <c r="BR171">
        <f t="shared" si="42"/>
        <v>3.7066666666666666</v>
      </c>
      <c r="BS171" s="4">
        <v>15005602</v>
      </c>
      <c r="BT171" s="22">
        <f t="shared" si="43"/>
        <v>1</v>
      </c>
      <c r="BU171" s="68"/>
      <c r="BV171" s="68"/>
      <c r="BW171" s="68"/>
      <c r="BX171" s="68"/>
      <c r="BZ171" s="85">
        <f t="shared" si="55"/>
        <v>0.44944354781634221</v>
      </c>
      <c r="CA171" s="85">
        <f t="shared" si="44"/>
        <v>0.47868782605323001</v>
      </c>
      <c r="CB171" s="85">
        <f t="shared" si="45"/>
        <v>6.5775901559964073E-2</v>
      </c>
      <c r="CC171" s="85">
        <f t="shared" si="46"/>
        <v>6.0927912122419351E-3</v>
      </c>
      <c r="CD171" s="85">
        <f t="shared" si="47"/>
        <v>1.0000000666417783</v>
      </c>
      <c r="CE171" t="s">
        <v>2640</v>
      </c>
      <c r="CF171" s="68">
        <v>6744171</v>
      </c>
      <c r="CG171" s="68">
        <v>7182999</v>
      </c>
      <c r="CH171" s="68">
        <v>987007</v>
      </c>
      <c r="CI171" s="68">
        <v>91426</v>
      </c>
      <c r="CN171" s="22">
        <f t="shared" si="48"/>
        <v>89922.28</v>
      </c>
      <c r="CO171" s="22">
        <f t="shared" si="49"/>
        <v>95773.32</v>
      </c>
      <c r="CP171" s="22">
        <f t="shared" si="50"/>
        <v>13160.093333333334</v>
      </c>
      <c r="CQ171" s="22">
        <f t="shared" si="56"/>
        <v>1219.0133333333333</v>
      </c>
      <c r="CR171" s="85">
        <f t="shared" si="51"/>
        <v>0.44944354781634221</v>
      </c>
      <c r="CS171" s="85">
        <f t="shared" si="52"/>
        <v>0.47868782605323001</v>
      </c>
      <c r="CT171" s="85">
        <f t="shared" si="53"/>
        <v>6.5775901559964073E-2</v>
      </c>
      <c r="CU171" s="85">
        <f t="shared" si="54"/>
        <v>6.0927912122419351E-3</v>
      </c>
    </row>
    <row r="172" spans="1:99" x14ac:dyDescent="0.35">
      <c r="A172" t="s">
        <v>895</v>
      </c>
      <c r="B172" s="81">
        <v>84699880</v>
      </c>
      <c r="C172" s="81">
        <v>98543759</v>
      </c>
      <c r="D172" s="81">
        <v>134750093</v>
      </c>
      <c r="E172">
        <v>536</v>
      </c>
      <c r="F172" s="10">
        <f t="shared" si="38"/>
        <v>158022.16417910447</v>
      </c>
      <c r="G172" s="10">
        <f t="shared" si="39"/>
        <v>183850.29664179104</v>
      </c>
      <c r="H172" s="10">
        <f t="shared" si="40"/>
        <v>251399.42723880598</v>
      </c>
      <c r="I172" t="s">
        <v>895</v>
      </c>
      <c r="J172" t="s">
        <v>2389</v>
      </c>
      <c r="K172" t="s">
        <v>677</v>
      </c>
      <c r="L172">
        <v>169</v>
      </c>
      <c r="M172">
        <v>169</v>
      </c>
      <c r="N172">
        <v>276</v>
      </c>
      <c r="O172">
        <v>276</v>
      </c>
      <c r="P172" t="s">
        <v>896</v>
      </c>
      <c r="Q172" t="s">
        <v>64</v>
      </c>
      <c r="R172" t="s">
        <v>65</v>
      </c>
      <c r="S172" t="s">
        <v>66</v>
      </c>
      <c r="U172">
        <v>534</v>
      </c>
      <c r="V172">
        <v>536</v>
      </c>
      <c r="W172" s="6">
        <v>2542</v>
      </c>
      <c r="X172">
        <v>4.76</v>
      </c>
      <c r="Z172" s="2">
        <v>1358</v>
      </c>
      <c r="AA172" s="2">
        <v>1358</v>
      </c>
      <c r="AB172">
        <v>156</v>
      </c>
      <c r="AC172">
        <v>0.29699999999999999</v>
      </c>
      <c r="AD172">
        <v>4</v>
      </c>
      <c r="AE172">
        <v>0</v>
      </c>
      <c r="AF172">
        <v>4</v>
      </c>
      <c r="AG172" t="s">
        <v>897</v>
      </c>
      <c r="AH172" s="2">
        <v>256459</v>
      </c>
      <c r="AI172">
        <v>5.89</v>
      </c>
      <c r="AJ172" s="2">
        <v>256459</v>
      </c>
      <c r="AK172">
        <v>5.89</v>
      </c>
      <c r="AL172" s="2">
        <v>45163</v>
      </c>
      <c r="AM172" s="2">
        <v>4802466</v>
      </c>
      <c r="AN172" s="3">
        <v>0.17610000000000001</v>
      </c>
      <c r="AO172">
        <v>231</v>
      </c>
      <c r="AP172" s="4">
        <v>10312262</v>
      </c>
      <c r="AQ172" s="4">
        <v>4052</v>
      </c>
      <c r="AR172" s="4">
        <v>507</v>
      </c>
      <c r="AS172" t="s">
        <v>898</v>
      </c>
      <c r="AT172" t="s">
        <v>680</v>
      </c>
      <c r="AU172" t="s">
        <v>899</v>
      </c>
      <c r="AV172" t="s">
        <v>639</v>
      </c>
      <c r="AW172" t="s">
        <v>80</v>
      </c>
      <c r="AX172" t="str">
        <f t="shared" si="41"/>
        <v>Brooklyn</v>
      </c>
      <c r="AY172">
        <v>16</v>
      </c>
      <c r="AZ172">
        <v>8</v>
      </c>
      <c r="BA172" t="s">
        <v>2530</v>
      </c>
      <c r="BB172" t="s">
        <v>900</v>
      </c>
      <c r="BC172" t="s">
        <v>2566</v>
      </c>
      <c r="BD172">
        <v>55</v>
      </c>
      <c r="BE172" t="s">
        <v>2588</v>
      </c>
      <c r="BF172" s="95">
        <v>41</v>
      </c>
      <c r="BG172" s="1">
        <v>24837</v>
      </c>
      <c r="BL172" s="63">
        <v>140</v>
      </c>
      <c r="BM172" t="s">
        <v>2266</v>
      </c>
      <c r="BN172" s="68">
        <v>50263694</v>
      </c>
      <c r="BO172" s="68">
        <v>35003995</v>
      </c>
      <c r="BP172" s="68">
        <v>6563856</v>
      </c>
      <c r="BQ172" s="68">
        <v>6712214</v>
      </c>
      <c r="BR172">
        <f t="shared" si="42"/>
        <v>2.533582089552239</v>
      </c>
      <c r="BS172" s="4">
        <v>98543759</v>
      </c>
      <c r="BT172" s="22">
        <f t="shared" si="43"/>
        <v>0</v>
      </c>
      <c r="BU172" s="68"/>
      <c r="BV172" s="68"/>
      <c r="BW172" s="68"/>
      <c r="BX172" s="68"/>
      <c r="BZ172" s="85">
        <f t="shared" si="55"/>
        <v>0.51006471145473553</v>
      </c>
      <c r="CA172" s="85">
        <f t="shared" si="44"/>
        <v>0.35521270301856456</v>
      </c>
      <c r="CB172" s="85">
        <f t="shared" si="45"/>
        <v>6.6608540881822872E-2</v>
      </c>
      <c r="CC172" s="85">
        <f t="shared" si="46"/>
        <v>6.8114044644876998E-2</v>
      </c>
      <c r="CD172" s="85">
        <f t="shared" si="47"/>
        <v>1</v>
      </c>
      <c r="CE172" t="s">
        <v>2640</v>
      </c>
      <c r="CF172" s="68">
        <v>50263694</v>
      </c>
      <c r="CG172" s="68">
        <v>35003995</v>
      </c>
      <c r="CH172" s="68">
        <v>6563856</v>
      </c>
      <c r="CI172" s="68">
        <v>6712214</v>
      </c>
      <c r="CN172" s="22">
        <f t="shared" si="48"/>
        <v>93775.548507462692</v>
      </c>
      <c r="CO172" s="22">
        <f t="shared" si="49"/>
        <v>65305.960820895525</v>
      </c>
      <c r="CP172" s="22">
        <f t="shared" si="50"/>
        <v>12246</v>
      </c>
      <c r="CQ172" s="22">
        <f t="shared" si="56"/>
        <v>12522.787313432837</v>
      </c>
      <c r="CR172" s="85">
        <f t="shared" si="51"/>
        <v>0.51006471145473564</v>
      </c>
      <c r="CS172" s="85">
        <f t="shared" si="52"/>
        <v>0.35521270301856461</v>
      </c>
      <c r="CT172" s="85">
        <f t="shared" si="53"/>
        <v>6.6608540881822872E-2</v>
      </c>
      <c r="CU172" s="85">
        <f t="shared" si="54"/>
        <v>6.8114044644877011E-2</v>
      </c>
    </row>
    <row r="173" spans="1:99" x14ac:dyDescent="0.35">
      <c r="A173" t="s">
        <v>901</v>
      </c>
      <c r="B173" s="81">
        <v>26501093</v>
      </c>
      <c r="C173" s="81">
        <v>31403126</v>
      </c>
      <c r="D173" s="81">
        <v>48212319</v>
      </c>
      <c r="E173">
        <v>189</v>
      </c>
      <c r="F173" s="10">
        <f t="shared" si="38"/>
        <v>140217.42328042327</v>
      </c>
      <c r="G173" s="10">
        <f t="shared" si="39"/>
        <v>166154.10582010582</v>
      </c>
      <c r="H173" s="10">
        <f t="shared" si="40"/>
        <v>255091.63492063491</v>
      </c>
      <c r="I173" t="s">
        <v>901</v>
      </c>
      <c r="J173" t="s">
        <v>2390</v>
      </c>
      <c r="K173" t="s">
        <v>130</v>
      </c>
      <c r="L173">
        <v>326</v>
      </c>
      <c r="M173">
        <v>100</v>
      </c>
      <c r="N173">
        <v>784</v>
      </c>
      <c r="O173">
        <v>784</v>
      </c>
      <c r="P173" t="s">
        <v>902</v>
      </c>
      <c r="Q173" t="s">
        <v>64</v>
      </c>
      <c r="R173" t="s">
        <v>75</v>
      </c>
      <c r="S173" t="s">
        <v>66</v>
      </c>
      <c r="U173">
        <v>189</v>
      </c>
      <c r="V173">
        <v>189</v>
      </c>
      <c r="W173">
        <v>777.5</v>
      </c>
      <c r="X173">
        <v>4.1100000000000003</v>
      </c>
      <c r="Z173">
        <v>361</v>
      </c>
      <c r="AA173">
        <v>361</v>
      </c>
      <c r="AB173">
        <v>105</v>
      </c>
      <c r="AC173">
        <v>0.56799999999999995</v>
      </c>
      <c r="AD173">
        <v>5</v>
      </c>
      <c r="AE173">
        <v>0</v>
      </c>
      <c r="AF173">
        <v>15</v>
      </c>
      <c r="AG173" s="7">
        <v>43564</v>
      </c>
      <c r="AH173" s="2">
        <v>86078</v>
      </c>
      <c r="AI173">
        <v>1.98</v>
      </c>
      <c r="AJ173" s="2">
        <v>86078</v>
      </c>
      <c r="AK173">
        <v>1.98</v>
      </c>
      <c r="AL173" s="2">
        <v>37227</v>
      </c>
      <c r="AM173" s="2">
        <v>1657278</v>
      </c>
      <c r="AN173" s="3">
        <v>0.4325</v>
      </c>
      <c r="AO173">
        <v>182</v>
      </c>
      <c r="AP173" s="4">
        <v>14369576</v>
      </c>
      <c r="AQ173" s="4">
        <v>18482</v>
      </c>
      <c r="AR173" s="4">
        <v>512</v>
      </c>
      <c r="AS173" t="s">
        <v>231</v>
      </c>
      <c r="AT173" t="s">
        <v>903</v>
      </c>
      <c r="AU173" t="s">
        <v>904</v>
      </c>
      <c r="AV173" t="s">
        <v>135</v>
      </c>
      <c r="AW173" t="s">
        <v>95</v>
      </c>
      <c r="AX173" t="str">
        <f t="shared" si="41"/>
        <v>Manhattan</v>
      </c>
      <c r="AY173">
        <v>3</v>
      </c>
      <c r="AZ173">
        <v>7</v>
      </c>
      <c r="BA173" t="s">
        <v>2529</v>
      </c>
      <c r="BB173">
        <v>26</v>
      </c>
      <c r="BC173" t="s">
        <v>2554</v>
      </c>
      <c r="BD173">
        <v>65</v>
      </c>
      <c r="BE173" t="s">
        <v>2597</v>
      </c>
      <c r="BF173" s="95">
        <v>1</v>
      </c>
      <c r="BG173" s="1">
        <v>32295</v>
      </c>
      <c r="BI173" t="s">
        <v>186</v>
      </c>
      <c r="BJ173" t="s">
        <v>108</v>
      </c>
      <c r="BL173" s="63">
        <v>187</v>
      </c>
      <c r="BM173" t="s">
        <v>2233</v>
      </c>
      <c r="BN173" s="68">
        <v>11786792</v>
      </c>
      <c r="BO173" s="68">
        <v>13058281</v>
      </c>
      <c r="BP173" s="68">
        <v>5318472</v>
      </c>
      <c r="BQ173" s="68">
        <v>1239580</v>
      </c>
      <c r="BR173">
        <f t="shared" si="42"/>
        <v>1.91005291005291</v>
      </c>
      <c r="BS173" s="4">
        <v>31403126</v>
      </c>
      <c r="BT173" s="22">
        <f t="shared" si="43"/>
        <v>-1</v>
      </c>
      <c r="BU173" s="68"/>
      <c r="BV173" s="68"/>
      <c r="BW173" s="68"/>
      <c r="BX173" s="68"/>
      <c r="BZ173" s="85">
        <f t="shared" si="55"/>
        <v>0.37533817493201155</v>
      </c>
      <c r="CA173" s="85">
        <f t="shared" si="44"/>
        <v>0.41582742431438197</v>
      </c>
      <c r="CB173" s="85">
        <f t="shared" si="45"/>
        <v>0.16936122856049426</v>
      </c>
      <c r="CC173" s="85">
        <f t="shared" si="46"/>
        <v>3.9473140349148679E-2</v>
      </c>
      <c r="CD173" s="85">
        <f t="shared" si="47"/>
        <v>0.99999996815603653</v>
      </c>
      <c r="CE173" t="s">
        <v>2640</v>
      </c>
      <c r="CF173" s="68">
        <v>11786792</v>
      </c>
      <c r="CG173" s="68">
        <v>13058281</v>
      </c>
      <c r="CH173" s="68">
        <v>5318472</v>
      </c>
      <c r="CI173" s="68">
        <v>1239580</v>
      </c>
      <c r="CN173" s="22">
        <f t="shared" si="48"/>
        <v>62363.978835978836</v>
      </c>
      <c r="CO173" s="22">
        <f t="shared" si="49"/>
        <v>69091.433862433856</v>
      </c>
      <c r="CP173" s="22">
        <f t="shared" si="50"/>
        <v>28140.063492063491</v>
      </c>
      <c r="CQ173" s="22">
        <f t="shared" si="56"/>
        <v>6558.6243386243386</v>
      </c>
      <c r="CR173" s="85">
        <f t="shared" si="51"/>
        <v>0.37533817493201155</v>
      </c>
      <c r="CS173" s="85">
        <f t="shared" si="52"/>
        <v>0.41582742431438191</v>
      </c>
      <c r="CT173" s="85">
        <f t="shared" si="53"/>
        <v>0.16936122856049426</v>
      </c>
      <c r="CU173" s="85">
        <f t="shared" si="54"/>
        <v>3.9473140349148679E-2</v>
      </c>
    </row>
    <row r="174" spans="1:99" x14ac:dyDescent="0.35">
      <c r="A174" t="s">
        <v>905</v>
      </c>
      <c r="B174" s="81">
        <v>32133897</v>
      </c>
      <c r="C174" s="81">
        <v>35290163</v>
      </c>
      <c r="D174" s="81">
        <v>49005198</v>
      </c>
      <c r="E174">
        <v>188</v>
      </c>
      <c r="F174" s="10">
        <f t="shared" si="38"/>
        <v>170924.9840425532</v>
      </c>
      <c r="G174" s="10">
        <f t="shared" si="39"/>
        <v>187713.63297872341</v>
      </c>
      <c r="H174" s="10">
        <f t="shared" si="40"/>
        <v>260665.94680851063</v>
      </c>
      <c r="I174" t="s">
        <v>905</v>
      </c>
      <c r="J174" t="s">
        <v>2391</v>
      </c>
      <c r="K174" t="s">
        <v>323</v>
      </c>
      <c r="L174">
        <v>337</v>
      </c>
      <c r="M174">
        <v>337</v>
      </c>
      <c r="N174">
        <v>783</v>
      </c>
      <c r="O174">
        <v>555</v>
      </c>
      <c r="P174" t="s">
        <v>906</v>
      </c>
      <c r="Q174" t="s">
        <v>64</v>
      </c>
      <c r="R174" t="s">
        <v>75</v>
      </c>
      <c r="S174" t="s">
        <v>66</v>
      </c>
      <c r="U174">
        <v>188</v>
      </c>
      <c r="V174">
        <v>188</v>
      </c>
      <c r="W174">
        <v>848</v>
      </c>
      <c r="X174">
        <v>4.51</v>
      </c>
      <c r="Z174">
        <v>433</v>
      </c>
      <c r="AA174">
        <v>433</v>
      </c>
      <c r="AB174">
        <v>74</v>
      </c>
      <c r="AC174">
        <v>0.4</v>
      </c>
      <c r="AD174">
        <v>4</v>
      </c>
      <c r="AE174">
        <v>1</v>
      </c>
      <c r="AF174">
        <v>32</v>
      </c>
      <c r="AG174">
        <v>3</v>
      </c>
      <c r="AH174" s="2">
        <v>167568</v>
      </c>
      <c r="AI174">
        <v>3.85</v>
      </c>
      <c r="AJ174" s="2">
        <v>167568</v>
      </c>
      <c r="AK174">
        <v>3.85</v>
      </c>
      <c r="AL174" s="2">
        <v>59808</v>
      </c>
      <c r="AM174" s="2">
        <v>1622292</v>
      </c>
      <c r="AN174" s="3">
        <v>0.3569</v>
      </c>
      <c r="AO174">
        <v>112</v>
      </c>
      <c r="AP174" s="4">
        <v>14709271</v>
      </c>
      <c r="AQ174" s="4">
        <v>17346</v>
      </c>
      <c r="AR174" s="4">
        <v>554</v>
      </c>
      <c r="AS174" t="s">
        <v>907</v>
      </c>
      <c r="AT174" t="s">
        <v>908</v>
      </c>
      <c r="AU174" t="s">
        <v>909</v>
      </c>
      <c r="AV174" t="s">
        <v>910</v>
      </c>
      <c r="AW174" t="s">
        <v>95</v>
      </c>
      <c r="AX174" t="str">
        <f t="shared" si="41"/>
        <v>Manhattan</v>
      </c>
      <c r="AY174">
        <v>3</v>
      </c>
      <c r="AZ174">
        <v>12</v>
      </c>
      <c r="BA174" t="s">
        <v>2534</v>
      </c>
      <c r="BB174">
        <v>26</v>
      </c>
      <c r="BC174" t="s">
        <v>2554</v>
      </c>
      <c r="BD174">
        <v>74</v>
      </c>
      <c r="BE174" t="s">
        <v>2604</v>
      </c>
      <c r="BF174" s="95">
        <v>2</v>
      </c>
      <c r="BG174" s="1">
        <v>32448</v>
      </c>
      <c r="BJ174" t="s">
        <v>108</v>
      </c>
      <c r="BL174" s="63">
        <v>124</v>
      </c>
      <c r="BM174" t="s">
        <v>2234</v>
      </c>
      <c r="BN174" s="68">
        <v>15305340</v>
      </c>
      <c r="BO174" s="68">
        <v>14775792</v>
      </c>
      <c r="BP174" s="68">
        <v>1971250</v>
      </c>
      <c r="BQ174" s="68">
        <v>3237780</v>
      </c>
      <c r="BR174">
        <f t="shared" si="42"/>
        <v>2.3031914893617023</v>
      </c>
      <c r="BS174" s="4">
        <v>35290163</v>
      </c>
      <c r="BT174" s="22">
        <f t="shared" si="43"/>
        <v>-1</v>
      </c>
      <c r="BU174" s="68"/>
      <c r="BV174" s="68"/>
      <c r="BW174" s="68"/>
      <c r="BX174" s="68"/>
      <c r="BZ174" s="85">
        <f t="shared" si="55"/>
        <v>0.43369989535044084</v>
      </c>
      <c r="CA174" s="85">
        <f t="shared" si="44"/>
        <v>0.4186943540045423</v>
      </c>
      <c r="CB174" s="85">
        <f t="shared" si="45"/>
        <v>5.5858342167475962E-2</v>
      </c>
      <c r="CC174" s="85">
        <f t="shared" si="46"/>
        <v>9.1747380141032508E-2</v>
      </c>
      <c r="CD174" s="85">
        <f t="shared" si="47"/>
        <v>0.99999997166349175</v>
      </c>
      <c r="CE174" t="s">
        <v>2640</v>
      </c>
      <c r="CF174" s="68">
        <v>15305340</v>
      </c>
      <c r="CG174" s="68">
        <v>14775792</v>
      </c>
      <c r="CH174" s="68">
        <v>1971250</v>
      </c>
      <c r="CI174" s="68">
        <v>3237780</v>
      </c>
      <c r="CN174" s="22">
        <f t="shared" si="48"/>
        <v>81411.382978723399</v>
      </c>
      <c r="CO174" s="22">
        <f t="shared" si="49"/>
        <v>78594.638297872341</v>
      </c>
      <c r="CP174" s="22">
        <f t="shared" si="50"/>
        <v>10485.372340425532</v>
      </c>
      <c r="CQ174" s="22">
        <f t="shared" si="56"/>
        <v>17222.234042553191</v>
      </c>
      <c r="CR174" s="85">
        <f t="shared" si="51"/>
        <v>0.43369989535044079</v>
      </c>
      <c r="CS174" s="85">
        <f t="shared" si="52"/>
        <v>0.41869435400454225</v>
      </c>
      <c r="CT174" s="85">
        <f t="shared" si="53"/>
        <v>5.5858342167475962E-2</v>
      </c>
      <c r="CU174" s="85">
        <f t="shared" si="54"/>
        <v>9.1747380141032495E-2</v>
      </c>
    </row>
    <row r="175" spans="1:99" x14ac:dyDescent="0.35">
      <c r="A175" t="s">
        <v>911</v>
      </c>
      <c r="B175" s="81">
        <v>8090800</v>
      </c>
      <c r="C175" s="81">
        <v>11533893</v>
      </c>
      <c r="D175" s="81">
        <v>22411641</v>
      </c>
      <c r="E175">
        <v>56</v>
      </c>
      <c r="F175" s="10">
        <f t="shared" si="38"/>
        <v>144478.57142857142</v>
      </c>
      <c r="G175" s="10">
        <f t="shared" si="39"/>
        <v>205962.375</v>
      </c>
      <c r="H175" s="10">
        <f t="shared" si="40"/>
        <v>400207.875</v>
      </c>
      <c r="I175" t="s">
        <v>911</v>
      </c>
      <c r="J175" t="s">
        <v>2503</v>
      </c>
      <c r="K175" t="s">
        <v>103</v>
      </c>
      <c r="L175">
        <v>364</v>
      </c>
      <c r="M175">
        <v>359</v>
      </c>
      <c r="N175">
        <v>548</v>
      </c>
      <c r="O175">
        <v>840</v>
      </c>
      <c r="P175" t="s">
        <v>912</v>
      </c>
      <c r="Q175" t="s">
        <v>64</v>
      </c>
      <c r="R175" t="s">
        <v>75</v>
      </c>
      <c r="S175" t="s">
        <v>66</v>
      </c>
      <c r="U175">
        <v>56</v>
      </c>
      <c r="V175">
        <v>56</v>
      </c>
      <c r="W175">
        <v>280</v>
      </c>
      <c r="X175">
        <v>5</v>
      </c>
      <c r="Z175">
        <v>173</v>
      </c>
      <c r="AA175">
        <v>173</v>
      </c>
      <c r="AB175">
        <v>15</v>
      </c>
      <c r="AC175">
        <v>0.26800000000000002</v>
      </c>
      <c r="AD175">
        <v>2</v>
      </c>
      <c r="AE175">
        <v>1</v>
      </c>
      <c r="AF175">
        <v>3</v>
      </c>
      <c r="AG175">
        <v>4</v>
      </c>
      <c r="AH175" s="2">
        <v>42733</v>
      </c>
      <c r="AI175">
        <v>0.98</v>
      </c>
      <c r="AJ175" s="2">
        <v>42733</v>
      </c>
      <c r="AK175">
        <v>0.98</v>
      </c>
      <c r="AL175" s="2">
        <v>22801</v>
      </c>
      <c r="AM175" s="2">
        <v>596573</v>
      </c>
      <c r="AN175" s="3">
        <v>0.53359999999999996</v>
      </c>
      <c r="AO175">
        <v>177</v>
      </c>
      <c r="AP175" s="4">
        <v>7324340</v>
      </c>
      <c r="AQ175" s="4">
        <v>26158</v>
      </c>
      <c r="AR175" s="4">
        <v>705</v>
      </c>
      <c r="AS175" t="s">
        <v>913</v>
      </c>
      <c r="AT175" t="s">
        <v>910</v>
      </c>
      <c r="AU175" t="s">
        <v>914</v>
      </c>
      <c r="AV175" t="s">
        <v>326</v>
      </c>
      <c r="AW175" t="s">
        <v>95</v>
      </c>
      <c r="AX175" t="str">
        <f t="shared" si="41"/>
        <v>Manhattan</v>
      </c>
      <c r="AY175">
        <v>3</v>
      </c>
      <c r="AZ175">
        <v>12</v>
      </c>
      <c r="BA175" t="s">
        <v>2534</v>
      </c>
      <c r="BB175">
        <v>27</v>
      </c>
      <c r="BC175" t="s">
        <v>2555</v>
      </c>
      <c r="BD175">
        <v>74</v>
      </c>
      <c r="BE175" t="s">
        <v>2604</v>
      </c>
      <c r="BF175" s="95">
        <v>2</v>
      </c>
      <c r="BG175" s="1">
        <v>35550</v>
      </c>
      <c r="BJ175" t="s">
        <v>108</v>
      </c>
      <c r="BK175" t="s">
        <v>108</v>
      </c>
      <c r="BL175" s="63">
        <v>72</v>
      </c>
      <c r="BM175" t="s">
        <v>2234</v>
      </c>
      <c r="BN175" s="68">
        <v>3372170</v>
      </c>
      <c r="BO175" s="68">
        <v>6453837</v>
      </c>
      <c r="BP175" s="68">
        <v>1409046</v>
      </c>
      <c r="BQ175" s="68">
        <v>298840</v>
      </c>
      <c r="BR175">
        <f t="shared" si="42"/>
        <v>3.0892857142857144</v>
      </c>
      <c r="BS175" s="4">
        <v>11533893</v>
      </c>
      <c r="BT175" s="22">
        <f t="shared" si="43"/>
        <v>0</v>
      </c>
      <c r="BU175" s="68"/>
      <c r="BV175" s="68"/>
      <c r="BW175" s="68"/>
      <c r="BX175" s="68"/>
      <c r="BZ175" s="85">
        <f t="shared" si="55"/>
        <v>0.29237049450692842</v>
      </c>
      <c r="CA175" s="85">
        <f t="shared" si="44"/>
        <v>0.5595540898463337</v>
      </c>
      <c r="CB175" s="85">
        <f t="shared" si="45"/>
        <v>0.12216569028341082</v>
      </c>
      <c r="CC175" s="85">
        <f t="shared" si="46"/>
        <v>2.5909725363327023E-2</v>
      </c>
      <c r="CD175" s="85">
        <f t="shared" si="47"/>
        <v>1</v>
      </c>
      <c r="CE175" t="s">
        <v>2640</v>
      </c>
      <c r="CF175" s="68">
        <v>3372170</v>
      </c>
      <c r="CG175" s="68">
        <v>6453837</v>
      </c>
      <c r="CH175" s="68">
        <v>1409046</v>
      </c>
      <c r="CI175" s="68">
        <v>298840</v>
      </c>
      <c r="CN175" s="22">
        <f t="shared" si="48"/>
        <v>60217.321428571428</v>
      </c>
      <c r="CO175" s="22">
        <f t="shared" si="49"/>
        <v>115247.08928571429</v>
      </c>
      <c r="CP175" s="22">
        <f t="shared" si="50"/>
        <v>25161.535714285714</v>
      </c>
      <c r="CQ175" s="22">
        <f t="shared" si="56"/>
        <v>5336.4285714285716</v>
      </c>
      <c r="CR175" s="85">
        <f t="shared" si="51"/>
        <v>0.29237049450692842</v>
      </c>
      <c r="CS175" s="85">
        <f t="shared" si="52"/>
        <v>0.55955408984633381</v>
      </c>
      <c r="CT175" s="85">
        <f t="shared" si="53"/>
        <v>0.12216569028341082</v>
      </c>
      <c r="CU175" s="85">
        <f t="shared" si="54"/>
        <v>2.5909725363327023E-2</v>
      </c>
    </row>
    <row r="176" spans="1:99" x14ac:dyDescent="0.35">
      <c r="A176" t="s">
        <v>915</v>
      </c>
      <c r="B176" s="81">
        <v>10602687</v>
      </c>
      <c r="C176" s="81">
        <v>11266224</v>
      </c>
      <c r="D176" s="81">
        <v>34122172</v>
      </c>
      <c r="E176">
        <v>55</v>
      </c>
      <c r="F176" s="10">
        <f t="shared" si="38"/>
        <v>192776.12727272726</v>
      </c>
      <c r="G176" s="10">
        <f t="shared" si="39"/>
        <v>204840.43636363637</v>
      </c>
      <c r="H176" s="10">
        <f t="shared" si="40"/>
        <v>620403.12727272732</v>
      </c>
      <c r="I176" t="s">
        <v>915</v>
      </c>
      <c r="J176" t="s">
        <v>2392</v>
      </c>
      <c r="K176" t="s">
        <v>323</v>
      </c>
      <c r="L176">
        <v>292</v>
      </c>
      <c r="M176">
        <v>337</v>
      </c>
      <c r="N176">
        <v>555</v>
      </c>
      <c r="O176">
        <v>555</v>
      </c>
      <c r="P176" t="s">
        <v>916</v>
      </c>
      <c r="Q176" t="s">
        <v>64</v>
      </c>
      <c r="R176" t="s">
        <v>75</v>
      </c>
      <c r="S176" t="s">
        <v>84</v>
      </c>
      <c r="U176">
        <v>55</v>
      </c>
      <c r="V176">
        <v>55</v>
      </c>
      <c r="W176">
        <v>229.5</v>
      </c>
      <c r="X176">
        <v>4.17</v>
      </c>
      <c r="Z176">
        <v>119</v>
      </c>
      <c r="AA176">
        <v>119</v>
      </c>
      <c r="AB176">
        <v>17</v>
      </c>
      <c r="AC176">
        <v>0.309</v>
      </c>
      <c r="AD176">
        <v>2</v>
      </c>
      <c r="AE176">
        <v>0</v>
      </c>
      <c r="AF176">
        <v>2</v>
      </c>
      <c r="AG176">
        <v>6</v>
      </c>
      <c r="AH176" s="2">
        <v>17872</v>
      </c>
      <c r="AI176">
        <v>0.41</v>
      </c>
      <c r="AJ176" s="2">
        <v>17872</v>
      </c>
      <c r="AK176">
        <v>0.41</v>
      </c>
      <c r="AL176" s="2">
        <v>10275</v>
      </c>
      <c r="AM176" s="2">
        <v>490400</v>
      </c>
      <c r="AN176" s="3">
        <v>0.57489999999999997</v>
      </c>
      <c r="AO176">
        <v>290</v>
      </c>
      <c r="AP176" s="4">
        <v>4322735</v>
      </c>
      <c r="AQ176" s="4">
        <v>18795</v>
      </c>
      <c r="AR176" s="4">
        <v>643</v>
      </c>
      <c r="AS176" t="s">
        <v>326</v>
      </c>
      <c r="AT176" t="s">
        <v>908</v>
      </c>
      <c r="AU176" t="s">
        <v>917</v>
      </c>
      <c r="AW176" t="s">
        <v>95</v>
      </c>
      <c r="AX176" t="str">
        <f t="shared" si="41"/>
        <v>Manhattan</v>
      </c>
      <c r="AY176">
        <v>3</v>
      </c>
      <c r="AZ176">
        <v>12</v>
      </c>
      <c r="BA176" t="s">
        <v>2534</v>
      </c>
      <c r="BB176">
        <v>27</v>
      </c>
      <c r="BC176" t="s">
        <v>2555</v>
      </c>
      <c r="BD176">
        <v>74</v>
      </c>
      <c r="BE176" t="s">
        <v>2604</v>
      </c>
      <c r="BF176" s="95">
        <v>2</v>
      </c>
      <c r="BG176" s="1">
        <v>31747</v>
      </c>
      <c r="BJ176" t="s">
        <v>108</v>
      </c>
      <c r="BL176" s="63">
        <v>73</v>
      </c>
      <c r="BM176" t="s">
        <v>2234</v>
      </c>
      <c r="BN176" s="68">
        <v>3350394</v>
      </c>
      <c r="BO176" s="68">
        <v>6841116</v>
      </c>
      <c r="BP176" s="68">
        <v>639034</v>
      </c>
      <c r="BQ176" s="68">
        <v>435680</v>
      </c>
      <c r="BR176">
        <f t="shared" si="42"/>
        <v>2.1636363636363636</v>
      </c>
      <c r="BS176" s="4">
        <v>11266224</v>
      </c>
      <c r="BT176" s="22">
        <f t="shared" si="43"/>
        <v>0</v>
      </c>
      <c r="BU176" s="68"/>
      <c r="BV176" s="68"/>
      <c r="BW176" s="68"/>
      <c r="BX176" s="68"/>
      <c r="BZ176" s="85">
        <f t="shared" si="55"/>
        <v>0.29738393271782987</v>
      </c>
      <c r="CA176" s="85">
        <f t="shared" si="44"/>
        <v>0.60722350274590675</v>
      </c>
      <c r="CB176" s="85">
        <f t="shared" si="45"/>
        <v>5.6721222656322116E-2</v>
      </c>
      <c r="CC176" s="85">
        <f t="shared" si="46"/>
        <v>3.8671341879941319E-2</v>
      </c>
      <c r="CD176" s="85">
        <f t="shared" si="47"/>
        <v>1</v>
      </c>
      <c r="CE176" t="s">
        <v>2640</v>
      </c>
      <c r="CF176" s="68">
        <v>3350394</v>
      </c>
      <c r="CG176" s="68">
        <v>6841116</v>
      </c>
      <c r="CH176" s="68">
        <v>639034</v>
      </c>
      <c r="CI176" s="68">
        <v>435680</v>
      </c>
      <c r="CN176" s="22">
        <f t="shared" si="48"/>
        <v>60916.254545454547</v>
      </c>
      <c r="CO176" s="22">
        <f t="shared" si="49"/>
        <v>124383.92727272728</v>
      </c>
      <c r="CP176" s="22">
        <f t="shared" si="50"/>
        <v>11618.8</v>
      </c>
      <c r="CQ176" s="22">
        <f t="shared" si="56"/>
        <v>7921.454545454545</v>
      </c>
      <c r="CR176" s="85">
        <f t="shared" si="51"/>
        <v>0.29738393271782987</v>
      </c>
      <c r="CS176" s="85">
        <f t="shared" si="52"/>
        <v>0.60722350274590675</v>
      </c>
      <c r="CT176" s="85">
        <f t="shared" si="53"/>
        <v>5.6721222656322109E-2</v>
      </c>
      <c r="CU176" s="85">
        <f t="shared" si="54"/>
        <v>3.8671341879941312E-2</v>
      </c>
    </row>
    <row r="177" spans="1:99" x14ac:dyDescent="0.35">
      <c r="A177" t="s">
        <v>918</v>
      </c>
      <c r="B177" s="81">
        <v>191325946</v>
      </c>
      <c r="C177" s="81">
        <v>222809694</v>
      </c>
      <c r="D177" s="81">
        <v>280597320</v>
      </c>
      <c r="E177" s="2">
        <v>1272</v>
      </c>
      <c r="F177" s="10">
        <f t="shared" si="38"/>
        <v>150413.47955974843</v>
      </c>
      <c r="G177" s="10">
        <f t="shared" si="39"/>
        <v>175164.85377358491</v>
      </c>
      <c r="H177" s="10">
        <f t="shared" si="40"/>
        <v>220595.37735849057</v>
      </c>
      <c r="I177" t="s">
        <v>918</v>
      </c>
      <c r="J177" t="s">
        <v>2681</v>
      </c>
      <c r="K177" t="s">
        <v>919</v>
      </c>
      <c r="L177">
        <v>81</v>
      </c>
      <c r="M177">
        <v>81</v>
      </c>
      <c r="N177">
        <v>429</v>
      </c>
      <c r="O177">
        <v>429</v>
      </c>
      <c r="P177" t="s">
        <v>920</v>
      </c>
      <c r="Q177" t="s">
        <v>176</v>
      </c>
      <c r="R177" t="s">
        <v>65</v>
      </c>
      <c r="S177" t="s">
        <v>66</v>
      </c>
      <c r="T177">
        <v>204</v>
      </c>
      <c r="U177" s="2">
        <v>1272</v>
      </c>
      <c r="V177" s="2">
        <v>1272</v>
      </c>
      <c r="W177" s="6">
        <v>6004</v>
      </c>
      <c r="X177">
        <v>4.72</v>
      </c>
      <c r="Y177">
        <v>576</v>
      </c>
      <c r="Z177" s="2">
        <v>2405</v>
      </c>
      <c r="AA177" s="2">
        <v>2981</v>
      </c>
      <c r="AB177">
        <v>494</v>
      </c>
      <c r="AC177">
        <v>0.39500000000000002</v>
      </c>
      <c r="AD177">
        <v>6</v>
      </c>
      <c r="AE177">
        <v>0</v>
      </c>
      <c r="AF177">
        <v>6</v>
      </c>
      <c r="AG177">
        <v>20</v>
      </c>
      <c r="AH177" s="2">
        <v>538367</v>
      </c>
      <c r="AI177">
        <v>12.36</v>
      </c>
      <c r="AJ177" s="2">
        <v>538367</v>
      </c>
      <c r="AK177">
        <v>12.36</v>
      </c>
      <c r="AL177" s="2">
        <v>83754</v>
      </c>
      <c r="AM177" s="2">
        <v>11967873</v>
      </c>
      <c r="AN177" s="3">
        <v>0.15559999999999999</v>
      </c>
      <c r="AO177">
        <v>241</v>
      </c>
      <c r="AP177" s="4">
        <v>25774000</v>
      </c>
      <c r="AQ177" s="4">
        <v>4306</v>
      </c>
      <c r="AR177" s="4">
        <v>550</v>
      </c>
      <c r="AS177" t="s">
        <v>921</v>
      </c>
      <c r="AT177" t="s">
        <v>541</v>
      </c>
      <c r="AU177" t="s">
        <v>105</v>
      </c>
      <c r="AV177" t="s">
        <v>922</v>
      </c>
      <c r="AW177" t="s">
        <v>95</v>
      </c>
      <c r="AX177" t="str">
        <f t="shared" si="41"/>
        <v>Manhattan</v>
      </c>
      <c r="AY177">
        <v>9</v>
      </c>
      <c r="AZ177">
        <v>13</v>
      </c>
      <c r="BA177" t="s">
        <v>2535</v>
      </c>
      <c r="BB177" t="s">
        <v>923</v>
      </c>
      <c r="BC177" t="s">
        <v>2570</v>
      </c>
      <c r="BD177">
        <v>70</v>
      </c>
      <c r="BE177" t="s">
        <v>2601</v>
      </c>
      <c r="BF177" s="95">
        <v>7</v>
      </c>
      <c r="BG177" s="1">
        <v>22462</v>
      </c>
      <c r="BL177" s="63">
        <v>167</v>
      </c>
      <c r="BM177" t="s">
        <v>2238</v>
      </c>
      <c r="BN177" s="68">
        <v>105053769</v>
      </c>
      <c r="BO177" s="68">
        <v>84451193</v>
      </c>
      <c r="BP177" s="68">
        <v>21041778</v>
      </c>
      <c r="BQ177" s="68">
        <v>12262955</v>
      </c>
      <c r="BR177">
        <f t="shared" si="42"/>
        <v>2.3435534591194966</v>
      </c>
      <c r="BS177" s="4">
        <v>222809694</v>
      </c>
      <c r="BT177" s="22">
        <f t="shared" si="43"/>
        <v>1</v>
      </c>
      <c r="BU177" s="68"/>
      <c r="BV177" s="68"/>
      <c r="BW177" s="68"/>
      <c r="BX177" s="68"/>
      <c r="BZ177" s="85">
        <f t="shared" si="55"/>
        <v>0.47149550414085661</v>
      </c>
      <c r="CA177" s="85">
        <f t="shared" si="44"/>
        <v>0.37902836040877108</v>
      </c>
      <c r="CB177" s="85">
        <f t="shared" si="45"/>
        <v>9.4438341627990391E-2</v>
      </c>
      <c r="CC177" s="85">
        <f t="shared" si="46"/>
        <v>5.5037798310516958E-2</v>
      </c>
      <c r="CD177" s="85">
        <f t="shared" si="47"/>
        <v>1.000000004488135</v>
      </c>
      <c r="CE177" t="s">
        <v>2640</v>
      </c>
      <c r="CF177" s="68">
        <v>105053769</v>
      </c>
      <c r="CG177" s="68">
        <v>84451193</v>
      </c>
      <c r="CH177" s="68">
        <v>21041778</v>
      </c>
      <c r="CI177" s="68">
        <v>12262955</v>
      </c>
      <c r="CN177" s="22">
        <f t="shared" si="48"/>
        <v>82589.441037735844</v>
      </c>
      <c r="CO177" s="22">
        <f t="shared" si="49"/>
        <v>66392.447327044021</v>
      </c>
      <c r="CP177" s="22">
        <f t="shared" si="50"/>
        <v>16542.278301886792</v>
      </c>
      <c r="CQ177" s="22">
        <f t="shared" si="56"/>
        <v>9640.6878930817602</v>
      </c>
      <c r="CR177" s="85">
        <f t="shared" si="51"/>
        <v>0.47149550414085661</v>
      </c>
      <c r="CS177" s="85">
        <f t="shared" si="52"/>
        <v>0.37902836040877103</v>
      </c>
      <c r="CT177" s="85">
        <f t="shared" si="53"/>
        <v>9.4438341627990377E-2</v>
      </c>
      <c r="CU177" s="85">
        <f t="shared" si="54"/>
        <v>5.5037798310516951E-2</v>
      </c>
    </row>
    <row r="178" spans="1:99" x14ac:dyDescent="0.35">
      <c r="A178" t="s">
        <v>924</v>
      </c>
      <c r="B178" s="81">
        <v>7816609</v>
      </c>
      <c r="C178" s="81">
        <v>9191290</v>
      </c>
      <c r="D178" s="81">
        <v>16808749</v>
      </c>
      <c r="E178">
        <v>46</v>
      </c>
      <c r="F178" s="10">
        <f t="shared" si="38"/>
        <v>169926.28260869565</v>
      </c>
      <c r="G178" s="10">
        <f t="shared" si="39"/>
        <v>199810.65217391305</v>
      </c>
      <c r="H178" s="10">
        <f t="shared" si="40"/>
        <v>365407.58695652173</v>
      </c>
      <c r="I178" t="s">
        <v>924</v>
      </c>
      <c r="J178" t="s">
        <v>2393</v>
      </c>
      <c r="K178" t="s">
        <v>925</v>
      </c>
      <c r="L178">
        <v>296</v>
      </c>
      <c r="M178">
        <v>81</v>
      </c>
      <c r="N178">
        <v>557</v>
      </c>
      <c r="O178">
        <v>558</v>
      </c>
      <c r="P178" t="s">
        <v>926</v>
      </c>
      <c r="Q178" t="s">
        <v>64</v>
      </c>
      <c r="R178" t="s">
        <v>65</v>
      </c>
      <c r="S178" t="s">
        <v>84</v>
      </c>
      <c r="U178">
        <v>46</v>
      </c>
      <c r="V178">
        <v>46</v>
      </c>
      <c r="W178">
        <v>187</v>
      </c>
      <c r="X178">
        <v>4.07</v>
      </c>
      <c r="Z178">
        <v>87</v>
      </c>
      <c r="AA178">
        <v>87</v>
      </c>
      <c r="AB178">
        <v>21</v>
      </c>
      <c r="AC178">
        <v>0.45700000000000002</v>
      </c>
      <c r="AD178">
        <v>3</v>
      </c>
      <c r="AE178">
        <v>0</v>
      </c>
      <c r="AF178">
        <v>3</v>
      </c>
      <c r="AG178" s="7">
        <v>43591</v>
      </c>
      <c r="AH178" s="2">
        <v>11843</v>
      </c>
      <c r="AI178">
        <v>0.27</v>
      </c>
      <c r="AJ178" s="2">
        <v>11843</v>
      </c>
      <c r="AK178">
        <v>0.27</v>
      </c>
      <c r="AL178" s="2">
        <v>8099</v>
      </c>
      <c r="AM178" s="2">
        <v>434570</v>
      </c>
      <c r="AN178" s="3">
        <v>0.68389999999999995</v>
      </c>
      <c r="AO178">
        <v>322</v>
      </c>
      <c r="AP178" s="4">
        <v>6002000</v>
      </c>
      <c r="AQ178" s="4">
        <v>32096</v>
      </c>
      <c r="AR178" s="4">
        <v>599</v>
      </c>
      <c r="AS178" t="s">
        <v>541</v>
      </c>
      <c r="AT178" t="s">
        <v>927</v>
      </c>
      <c r="AU178" t="s">
        <v>105</v>
      </c>
      <c r="AV178" t="s">
        <v>928</v>
      </c>
      <c r="AW178" t="s">
        <v>95</v>
      </c>
      <c r="AX178" t="str">
        <f t="shared" si="41"/>
        <v>Manhattan</v>
      </c>
      <c r="AY178">
        <v>9</v>
      </c>
      <c r="AZ178">
        <v>13</v>
      </c>
      <c r="BA178" t="s">
        <v>2535</v>
      </c>
      <c r="BB178">
        <v>31</v>
      </c>
      <c r="BC178" t="s">
        <v>2559</v>
      </c>
      <c r="BD178">
        <v>70</v>
      </c>
      <c r="BE178" t="s">
        <v>2601</v>
      </c>
      <c r="BF178" s="95">
        <v>7</v>
      </c>
      <c r="BG178" s="1">
        <v>32448</v>
      </c>
      <c r="BJ178" t="s">
        <v>108</v>
      </c>
      <c r="BL178" s="63">
        <v>89</v>
      </c>
      <c r="BM178" t="s">
        <v>2238</v>
      </c>
      <c r="BN178" s="68">
        <v>2947050</v>
      </c>
      <c r="BO178" s="68">
        <v>4351005</v>
      </c>
      <c r="BP178" s="68">
        <v>1618610</v>
      </c>
      <c r="BQ178" s="68">
        <v>274623</v>
      </c>
      <c r="BR178">
        <f t="shared" si="42"/>
        <v>1.8913043478260869</v>
      </c>
      <c r="BS178" s="4">
        <v>9191290</v>
      </c>
      <c r="BT178" s="22">
        <f t="shared" si="43"/>
        <v>-2</v>
      </c>
      <c r="BU178" s="68"/>
      <c r="BV178" s="68"/>
      <c r="BW178" s="68"/>
      <c r="BX178" s="68"/>
      <c r="BZ178" s="85">
        <f t="shared" si="55"/>
        <v>0.3206350795154978</v>
      </c>
      <c r="CA178" s="85">
        <f t="shared" si="44"/>
        <v>0.47338349676704794</v>
      </c>
      <c r="CB178" s="85">
        <f t="shared" si="45"/>
        <v>0.17610259278077398</v>
      </c>
      <c r="CC178" s="85">
        <f t="shared" si="46"/>
        <v>2.9878613339368032E-2</v>
      </c>
      <c r="CD178" s="85">
        <f t="shared" si="47"/>
        <v>0.99999978240268783</v>
      </c>
      <c r="CE178" t="s">
        <v>2640</v>
      </c>
      <c r="CF178" s="68">
        <v>2947050</v>
      </c>
      <c r="CG178" s="68">
        <v>4351005</v>
      </c>
      <c r="CH178" s="68">
        <v>1618610</v>
      </c>
      <c r="CI178" s="68">
        <v>274623</v>
      </c>
      <c r="CN178" s="22">
        <f t="shared" si="48"/>
        <v>64066.304347826088</v>
      </c>
      <c r="CO178" s="22">
        <f t="shared" si="49"/>
        <v>94587.065217391311</v>
      </c>
      <c r="CP178" s="22">
        <f t="shared" si="50"/>
        <v>35187.17391304348</v>
      </c>
      <c r="CQ178" s="22">
        <f t="shared" si="56"/>
        <v>5970.065217391304</v>
      </c>
      <c r="CR178" s="85">
        <f t="shared" si="51"/>
        <v>0.3206350795154978</v>
      </c>
      <c r="CS178" s="85">
        <f t="shared" si="52"/>
        <v>0.47338349676704794</v>
      </c>
      <c r="CT178" s="85">
        <f t="shared" si="53"/>
        <v>0.17610259278077398</v>
      </c>
      <c r="CU178" s="85">
        <f t="shared" si="54"/>
        <v>2.9878613339368029E-2</v>
      </c>
    </row>
    <row r="179" spans="1:99" x14ac:dyDescent="0.35">
      <c r="A179" t="s">
        <v>929</v>
      </c>
      <c r="B179" s="81">
        <v>12443765</v>
      </c>
      <c r="C179" s="81">
        <v>12950332</v>
      </c>
      <c r="D179" s="81">
        <v>19326325</v>
      </c>
      <c r="E179">
        <v>51</v>
      </c>
      <c r="F179" s="10">
        <f t="shared" si="38"/>
        <v>243995.39215686274</v>
      </c>
      <c r="G179" s="10">
        <f t="shared" si="39"/>
        <v>253928.07843137256</v>
      </c>
      <c r="H179" s="10">
        <f t="shared" si="40"/>
        <v>378947.54901960783</v>
      </c>
      <c r="I179" t="s">
        <v>929</v>
      </c>
      <c r="J179" t="s">
        <v>2394</v>
      </c>
      <c r="K179" t="s">
        <v>925</v>
      </c>
      <c r="L179">
        <v>297</v>
      </c>
      <c r="M179">
        <v>81</v>
      </c>
      <c r="N179">
        <v>558</v>
      </c>
      <c r="O179">
        <v>558</v>
      </c>
      <c r="P179" t="s">
        <v>930</v>
      </c>
      <c r="Q179" t="s">
        <v>64</v>
      </c>
      <c r="R179" t="s">
        <v>65</v>
      </c>
      <c r="S179" t="s">
        <v>84</v>
      </c>
      <c r="U179">
        <v>51</v>
      </c>
      <c r="V179">
        <v>51</v>
      </c>
      <c r="W179">
        <v>220.5</v>
      </c>
      <c r="X179">
        <v>4.32</v>
      </c>
      <c r="Z179">
        <v>115</v>
      </c>
      <c r="AA179">
        <v>115</v>
      </c>
      <c r="AB179">
        <v>17</v>
      </c>
      <c r="AC179">
        <v>0.33300000000000002</v>
      </c>
      <c r="AD179">
        <v>2</v>
      </c>
      <c r="AE179">
        <v>0</v>
      </c>
      <c r="AF179">
        <v>2</v>
      </c>
      <c r="AG179" s="7">
        <v>43591</v>
      </c>
      <c r="AH179" s="2">
        <v>13988</v>
      </c>
      <c r="AI179">
        <v>0.32</v>
      </c>
      <c r="AJ179" s="2">
        <v>13988</v>
      </c>
      <c r="AK179">
        <v>0.32</v>
      </c>
      <c r="AL179" s="2">
        <v>9930</v>
      </c>
      <c r="AM179" s="2">
        <v>547624</v>
      </c>
      <c r="AN179" s="3">
        <v>0.70989999999999998</v>
      </c>
      <c r="AO179">
        <v>359</v>
      </c>
      <c r="AP179" s="4">
        <v>3652758</v>
      </c>
      <c r="AQ179" s="4">
        <v>16603</v>
      </c>
      <c r="AR179" s="4">
        <v>453</v>
      </c>
      <c r="AS179" t="s">
        <v>541</v>
      </c>
      <c r="AT179" t="s">
        <v>921</v>
      </c>
      <c r="AU179" t="s">
        <v>105</v>
      </c>
      <c r="AV179" t="s">
        <v>927</v>
      </c>
      <c r="AW179" t="s">
        <v>95</v>
      </c>
      <c r="AX179" t="str">
        <f t="shared" si="41"/>
        <v>Manhattan</v>
      </c>
      <c r="AY179">
        <v>9</v>
      </c>
      <c r="AZ179">
        <v>13</v>
      </c>
      <c r="BA179" t="s">
        <v>2535</v>
      </c>
      <c r="BB179">
        <v>31</v>
      </c>
      <c r="BC179" t="s">
        <v>2559</v>
      </c>
      <c r="BD179">
        <v>70</v>
      </c>
      <c r="BE179" t="s">
        <v>2601</v>
      </c>
      <c r="BF179" s="95">
        <v>7</v>
      </c>
      <c r="BG179" s="1">
        <v>30589</v>
      </c>
      <c r="BJ179" t="s">
        <v>108</v>
      </c>
      <c r="BL179" s="63">
        <v>27</v>
      </c>
      <c r="BM179" t="s">
        <v>2238</v>
      </c>
      <c r="BN179" s="68">
        <v>3157631</v>
      </c>
      <c r="BO179" s="68">
        <v>4504147</v>
      </c>
      <c r="BP179" s="68">
        <v>5167234</v>
      </c>
      <c r="BQ179" s="68">
        <v>121320</v>
      </c>
      <c r="BR179">
        <f t="shared" si="42"/>
        <v>2.2549019607843137</v>
      </c>
      <c r="BS179" s="4">
        <v>12950332</v>
      </c>
      <c r="BT179" s="22">
        <f t="shared" si="43"/>
        <v>0</v>
      </c>
      <c r="BU179" s="68"/>
      <c r="BV179" s="68"/>
      <c r="BW179" s="68"/>
      <c r="BX179" s="68"/>
      <c r="BZ179" s="85">
        <f t="shared" si="55"/>
        <v>0.24382625866271226</v>
      </c>
      <c r="CA179" s="85">
        <f t="shared" si="44"/>
        <v>0.347801662536528</v>
      </c>
      <c r="CB179" s="85">
        <f t="shared" si="45"/>
        <v>0.39900397920300423</v>
      </c>
      <c r="CC179" s="85">
        <f t="shared" si="46"/>
        <v>9.3680995977554853E-3</v>
      </c>
      <c r="CD179" s="85">
        <f t="shared" si="47"/>
        <v>1</v>
      </c>
      <c r="CE179" t="s">
        <v>2640</v>
      </c>
      <c r="CF179" s="68">
        <v>3157631</v>
      </c>
      <c r="CG179" s="68">
        <v>4504147</v>
      </c>
      <c r="CH179" s="68">
        <v>5167234</v>
      </c>
      <c r="CI179" s="68">
        <v>121320</v>
      </c>
      <c r="CN179" s="22">
        <f t="shared" si="48"/>
        <v>61914.333333333336</v>
      </c>
      <c r="CO179" s="22">
        <f t="shared" si="49"/>
        <v>88316.607843137259</v>
      </c>
      <c r="CP179" s="22">
        <f t="shared" si="50"/>
        <v>101318.3137254902</v>
      </c>
      <c r="CQ179" s="22">
        <f t="shared" si="56"/>
        <v>2378.8235294117649</v>
      </c>
      <c r="CR179" s="85">
        <f t="shared" si="51"/>
        <v>0.24382625866271226</v>
      </c>
      <c r="CS179" s="85">
        <f t="shared" si="52"/>
        <v>0.347801662536528</v>
      </c>
      <c r="CT179" s="85">
        <f t="shared" si="53"/>
        <v>0.39900397920300418</v>
      </c>
      <c r="CU179" s="85">
        <f t="shared" si="54"/>
        <v>9.368099597755487E-3</v>
      </c>
    </row>
    <row r="180" spans="1:99" x14ac:dyDescent="0.35">
      <c r="A180" t="s">
        <v>931</v>
      </c>
      <c r="B180" s="81">
        <v>220547767</v>
      </c>
      <c r="C180" s="81">
        <v>290752004</v>
      </c>
      <c r="D180" s="81">
        <v>336439042</v>
      </c>
      <c r="E180" s="2">
        <v>1682</v>
      </c>
      <c r="F180" s="10">
        <f t="shared" si="38"/>
        <v>131122.33472057074</v>
      </c>
      <c r="G180" s="10">
        <f t="shared" si="39"/>
        <v>172860.88228299643</v>
      </c>
      <c r="H180" s="10">
        <f t="shared" si="40"/>
        <v>200023.2116527943</v>
      </c>
      <c r="I180" t="s">
        <v>931</v>
      </c>
      <c r="J180" t="s">
        <v>2731</v>
      </c>
      <c r="K180" t="s">
        <v>932</v>
      </c>
      <c r="L180">
        <v>49</v>
      </c>
      <c r="M180">
        <v>49</v>
      </c>
      <c r="N180">
        <v>638</v>
      </c>
      <c r="O180">
        <v>638</v>
      </c>
      <c r="P180" t="s">
        <v>933</v>
      </c>
      <c r="Q180" t="s">
        <v>176</v>
      </c>
      <c r="R180" t="s">
        <v>65</v>
      </c>
      <c r="S180" t="s">
        <v>66</v>
      </c>
      <c r="T180">
        <v>257</v>
      </c>
      <c r="U180" s="2">
        <v>1680</v>
      </c>
      <c r="V180" s="2">
        <v>1682</v>
      </c>
      <c r="W180" s="6">
        <v>7112</v>
      </c>
      <c r="X180">
        <v>4.2300000000000004</v>
      </c>
      <c r="Y180">
        <v>548</v>
      </c>
      <c r="Z180" s="2">
        <v>2713</v>
      </c>
      <c r="AA180" s="2">
        <v>3261</v>
      </c>
      <c r="AB180">
        <v>737</v>
      </c>
      <c r="AC180">
        <v>0.44500000000000001</v>
      </c>
      <c r="AD180">
        <v>11</v>
      </c>
      <c r="AE180">
        <v>1</v>
      </c>
      <c r="AF180">
        <v>12</v>
      </c>
      <c r="AG180" t="s">
        <v>734</v>
      </c>
      <c r="AH180" s="2">
        <v>724809</v>
      </c>
      <c r="AI180">
        <v>16.64</v>
      </c>
      <c r="AJ180" s="2">
        <v>652495</v>
      </c>
      <c r="AK180">
        <v>14.98</v>
      </c>
      <c r="AL180" s="2">
        <v>111631</v>
      </c>
      <c r="AM180" s="2">
        <v>13300359</v>
      </c>
      <c r="AN180" s="3">
        <v>0.154</v>
      </c>
      <c r="AO180">
        <v>196</v>
      </c>
      <c r="AP180" s="4">
        <v>17882055</v>
      </c>
      <c r="AQ180" s="4">
        <v>2539</v>
      </c>
      <c r="AR180" s="4">
        <v>517</v>
      </c>
      <c r="AS180" t="s">
        <v>934</v>
      </c>
      <c r="AT180" t="s">
        <v>935</v>
      </c>
      <c r="AU180" t="s">
        <v>541</v>
      </c>
      <c r="AV180" t="s">
        <v>936</v>
      </c>
      <c r="AW180" t="s">
        <v>71</v>
      </c>
      <c r="AX180" t="str">
        <f t="shared" si="41"/>
        <v>Bronx</v>
      </c>
      <c r="AY180">
        <v>8</v>
      </c>
      <c r="AZ180">
        <v>13</v>
      </c>
      <c r="BA180" t="s">
        <v>2535</v>
      </c>
      <c r="BB180" t="s">
        <v>937</v>
      </c>
      <c r="BC180" t="s">
        <v>2571</v>
      </c>
      <c r="BD180" t="s">
        <v>938</v>
      </c>
      <c r="BE180" t="s">
        <v>2626</v>
      </c>
      <c r="BF180" s="95" t="s">
        <v>939</v>
      </c>
      <c r="BG180" s="1">
        <v>19059</v>
      </c>
      <c r="BL180" s="63">
        <v>172</v>
      </c>
      <c r="BM180" t="s">
        <v>2306</v>
      </c>
      <c r="BN180" s="68">
        <v>140537671</v>
      </c>
      <c r="BO180" s="68">
        <v>88656093</v>
      </c>
      <c r="BP180" s="68">
        <v>48276802</v>
      </c>
      <c r="BQ180" s="68">
        <v>13281436</v>
      </c>
      <c r="BR180">
        <f t="shared" si="42"/>
        <v>1.9387633769322234</v>
      </c>
      <c r="BS180" s="4">
        <v>290752004</v>
      </c>
      <c r="BT180" s="22">
        <f t="shared" si="43"/>
        <v>-2</v>
      </c>
      <c r="BU180" s="68"/>
      <c r="BV180" s="68"/>
      <c r="BW180" s="68"/>
      <c r="BX180" s="68"/>
      <c r="BZ180" s="85">
        <f t="shared" si="55"/>
        <v>0.48335925141207281</v>
      </c>
      <c r="CA180" s="85">
        <f t="shared" si="44"/>
        <v>0.30491997227988149</v>
      </c>
      <c r="CB180" s="85">
        <f t="shared" si="45"/>
        <v>0.16604116682201783</v>
      </c>
      <c r="CC180" s="85">
        <f t="shared" si="46"/>
        <v>4.5679602607313415E-2</v>
      </c>
      <c r="CD180" s="85">
        <f t="shared" si="47"/>
        <v>0.99999999312128551</v>
      </c>
      <c r="CE180" t="s">
        <v>2640</v>
      </c>
      <c r="CF180" s="68">
        <v>140537671</v>
      </c>
      <c r="CG180" s="68">
        <v>88656093</v>
      </c>
      <c r="CH180" s="68">
        <v>48276802</v>
      </c>
      <c r="CI180" s="68">
        <v>13281436</v>
      </c>
      <c r="CN180" s="22">
        <f t="shared" si="48"/>
        <v>83553.906658739594</v>
      </c>
      <c r="CO180" s="22">
        <f t="shared" si="49"/>
        <v>52708.735434007132</v>
      </c>
      <c r="CP180" s="22">
        <f t="shared" si="50"/>
        <v>28702.0225921522</v>
      </c>
      <c r="CQ180" s="22">
        <f t="shared" si="56"/>
        <v>7896.2164090368606</v>
      </c>
      <c r="CR180" s="85">
        <f t="shared" si="51"/>
        <v>0.48335925141207281</v>
      </c>
      <c r="CS180" s="85">
        <f t="shared" si="52"/>
        <v>0.30491997227988149</v>
      </c>
      <c r="CT180" s="85">
        <f t="shared" si="53"/>
        <v>0.16604116682201783</v>
      </c>
      <c r="CU180" s="85">
        <f t="shared" si="54"/>
        <v>4.5679602607313415E-2</v>
      </c>
    </row>
    <row r="181" spans="1:99" x14ac:dyDescent="0.35">
      <c r="A181" t="s">
        <v>940</v>
      </c>
      <c r="B181" s="81">
        <v>288401978</v>
      </c>
      <c r="C181" s="81">
        <v>436324583</v>
      </c>
      <c r="D181" s="81">
        <v>548155109</v>
      </c>
      <c r="E181" s="2">
        <v>1717</v>
      </c>
      <c r="F181" s="10">
        <f t="shared" si="38"/>
        <v>167968.53698311007</v>
      </c>
      <c r="G181" s="10">
        <f t="shared" si="39"/>
        <v>254120.316249272</v>
      </c>
      <c r="H181" s="10">
        <f t="shared" si="40"/>
        <v>319251.66511357017</v>
      </c>
      <c r="I181" t="s">
        <v>940</v>
      </c>
      <c r="J181" t="s">
        <v>2732</v>
      </c>
      <c r="K181" t="s">
        <v>941</v>
      </c>
      <c r="L181">
        <v>21</v>
      </c>
      <c r="M181">
        <v>21</v>
      </c>
      <c r="N181">
        <v>514</v>
      </c>
      <c r="O181">
        <v>514</v>
      </c>
      <c r="P181" t="s">
        <v>942</v>
      </c>
      <c r="Q181" t="s">
        <v>64</v>
      </c>
      <c r="R181" t="s">
        <v>65</v>
      </c>
      <c r="S181" t="s">
        <v>66</v>
      </c>
      <c r="U181" s="2">
        <v>1716</v>
      </c>
      <c r="V181" s="2">
        <v>1717</v>
      </c>
      <c r="W181" s="6">
        <v>8268</v>
      </c>
      <c r="X181">
        <v>4.82</v>
      </c>
      <c r="Z181" s="2">
        <v>4147</v>
      </c>
      <c r="AA181" s="2">
        <v>4147</v>
      </c>
      <c r="AB181">
        <v>607</v>
      </c>
      <c r="AC181">
        <v>0.35799999999999998</v>
      </c>
      <c r="AD181">
        <v>27</v>
      </c>
      <c r="AE181">
        <v>1</v>
      </c>
      <c r="AF181">
        <v>71</v>
      </c>
      <c r="AG181">
        <v>6</v>
      </c>
      <c r="AH181" s="2">
        <v>1241000</v>
      </c>
      <c r="AI181">
        <v>28.49</v>
      </c>
      <c r="AJ181" s="2">
        <v>1101547</v>
      </c>
      <c r="AK181">
        <v>25.29</v>
      </c>
      <c r="AL181" s="2">
        <v>240198</v>
      </c>
      <c r="AM181" s="2">
        <v>13741160</v>
      </c>
      <c r="AN181" s="3">
        <v>0.19359999999999999</v>
      </c>
      <c r="AO181">
        <v>146</v>
      </c>
      <c r="AP181" s="4">
        <v>19420000</v>
      </c>
      <c r="AQ181" s="4">
        <v>2347</v>
      </c>
      <c r="AR181" s="4">
        <v>560</v>
      </c>
      <c r="AS181" t="s">
        <v>373</v>
      </c>
      <c r="AT181" t="s">
        <v>182</v>
      </c>
      <c r="AU181" t="s">
        <v>632</v>
      </c>
      <c r="AV181" t="s">
        <v>114</v>
      </c>
      <c r="AW181" t="s">
        <v>80</v>
      </c>
      <c r="AX181" t="str">
        <f t="shared" si="41"/>
        <v>Brooklyn</v>
      </c>
      <c r="AY181">
        <v>3</v>
      </c>
      <c r="AZ181">
        <v>7</v>
      </c>
      <c r="BA181" t="s">
        <v>2529</v>
      </c>
      <c r="BB181">
        <v>18</v>
      </c>
      <c r="BC181" s="60" t="s">
        <v>2547</v>
      </c>
      <c r="BD181">
        <v>56</v>
      </c>
      <c r="BE181" t="s">
        <v>2589</v>
      </c>
      <c r="BF181" s="95">
        <v>36</v>
      </c>
      <c r="BG181" s="1">
        <v>17917</v>
      </c>
      <c r="BH181" t="s">
        <v>199</v>
      </c>
      <c r="BL181" s="63">
        <v>26</v>
      </c>
      <c r="BM181" t="s">
        <v>2262</v>
      </c>
      <c r="BN181" s="68">
        <v>140731248</v>
      </c>
      <c r="BO181" s="68">
        <v>118049532</v>
      </c>
      <c r="BP181" s="68">
        <v>115076954</v>
      </c>
      <c r="BQ181" s="68">
        <v>62466850</v>
      </c>
      <c r="BR181">
        <f t="shared" si="42"/>
        <v>2.4152591729761212</v>
      </c>
      <c r="BS181" s="4">
        <v>436324583</v>
      </c>
      <c r="BT181" s="22">
        <f t="shared" si="43"/>
        <v>1</v>
      </c>
      <c r="BU181" s="68"/>
      <c r="BV181" s="68"/>
      <c r="BW181" s="68"/>
      <c r="BX181" s="68"/>
      <c r="BZ181" s="85">
        <f t="shared" si="55"/>
        <v>0.32253797627533631</v>
      </c>
      <c r="CA181" s="85">
        <f t="shared" si="44"/>
        <v>0.27055439138527748</v>
      </c>
      <c r="CB181" s="85">
        <f t="shared" si="45"/>
        <v>0.26374162374435822</v>
      </c>
      <c r="CC181" s="85">
        <f t="shared" si="46"/>
        <v>0.14316601088689976</v>
      </c>
      <c r="CD181" s="85">
        <f t="shared" si="47"/>
        <v>1.0000000022918718</v>
      </c>
      <c r="CE181" t="s">
        <v>2640</v>
      </c>
      <c r="CF181" s="68">
        <v>140731248</v>
      </c>
      <c r="CG181" s="68">
        <v>118049532</v>
      </c>
      <c r="CH181" s="68">
        <v>115076954</v>
      </c>
      <c r="CI181" s="68">
        <v>62466850</v>
      </c>
      <c r="CN181" s="22">
        <f t="shared" si="48"/>
        <v>81963.452533488642</v>
      </c>
      <c r="CO181" s="22">
        <f t="shared" si="49"/>
        <v>68753.367501456029</v>
      </c>
      <c r="CP181" s="22">
        <f t="shared" si="50"/>
        <v>67022.104834012818</v>
      </c>
      <c r="CQ181" s="22">
        <f t="shared" si="56"/>
        <v>36381.391962725684</v>
      </c>
      <c r="CR181" s="85">
        <f t="shared" si="51"/>
        <v>0.32253797627533626</v>
      </c>
      <c r="CS181" s="85">
        <f t="shared" si="52"/>
        <v>0.27055439138527748</v>
      </c>
      <c r="CT181" s="85">
        <f t="shared" si="53"/>
        <v>0.26374162374435822</v>
      </c>
      <c r="CU181" s="85">
        <f t="shared" si="54"/>
        <v>0.14316601088689976</v>
      </c>
    </row>
    <row r="182" spans="1:99" x14ac:dyDescent="0.35">
      <c r="A182" t="s">
        <v>943</v>
      </c>
      <c r="B182" s="81">
        <v>4285877</v>
      </c>
      <c r="C182" s="81">
        <v>5923467</v>
      </c>
      <c r="D182" s="81">
        <v>14972767</v>
      </c>
      <c r="E182">
        <v>48</v>
      </c>
      <c r="F182" s="10">
        <f t="shared" si="38"/>
        <v>89289.104166666672</v>
      </c>
      <c r="G182" s="10">
        <f t="shared" si="39"/>
        <v>123405.5625</v>
      </c>
      <c r="H182" s="10">
        <f t="shared" si="40"/>
        <v>311932.64583333331</v>
      </c>
      <c r="I182" t="s">
        <v>943</v>
      </c>
      <c r="J182" t="s">
        <v>2395</v>
      </c>
      <c r="K182" t="s">
        <v>103</v>
      </c>
      <c r="L182">
        <v>363</v>
      </c>
      <c r="M182">
        <v>359</v>
      </c>
      <c r="N182">
        <v>803</v>
      </c>
      <c r="O182">
        <v>840</v>
      </c>
      <c r="P182" t="s">
        <v>944</v>
      </c>
      <c r="Q182" t="s">
        <v>64</v>
      </c>
      <c r="R182" t="s">
        <v>75</v>
      </c>
      <c r="S182" t="s">
        <v>66</v>
      </c>
      <c r="U182">
        <v>48</v>
      </c>
      <c r="V182">
        <v>48</v>
      </c>
      <c r="W182">
        <v>231</v>
      </c>
      <c r="X182">
        <v>4.8099999999999996</v>
      </c>
      <c r="Z182">
        <v>123</v>
      </c>
      <c r="AA182">
        <v>123</v>
      </c>
      <c r="AB182">
        <v>13</v>
      </c>
      <c r="AC182">
        <v>0.27700000000000002</v>
      </c>
      <c r="AD182">
        <v>2</v>
      </c>
      <c r="AE182">
        <v>0</v>
      </c>
      <c r="AF182">
        <v>7</v>
      </c>
      <c r="AG182">
        <v>3</v>
      </c>
      <c r="AH182" s="2">
        <v>51104</v>
      </c>
      <c r="AI182">
        <v>1.17</v>
      </c>
      <c r="AJ182" s="2">
        <v>51104</v>
      </c>
      <c r="AK182">
        <v>1.17</v>
      </c>
      <c r="AL182" s="2">
        <v>16354</v>
      </c>
      <c r="AM182" s="2">
        <v>434689</v>
      </c>
      <c r="AN182" s="3">
        <v>0.32</v>
      </c>
      <c r="AO182">
        <v>105</v>
      </c>
      <c r="AP182" s="4">
        <v>5042549</v>
      </c>
      <c r="AQ182" s="4">
        <v>21829</v>
      </c>
      <c r="AR182" s="4">
        <v>505</v>
      </c>
      <c r="AS182" t="s">
        <v>189</v>
      </c>
      <c r="AT182" t="s">
        <v>182</v>
      </c>
      <c r="AU182" t="s">
        <v>632</v>
      </c>
      <c r="AV182" t="s">
        <v>945</v>
      </c>
      <c r="AW182" t="s">
        <v>80</v>
      </c>
      <c r="AX182" t="str">
        <f t="shared" si="41"/>
        <v>Brooklyn</v>
      </c>
      <c r="AY182">
        <v>3</v>
      </c>
      <c r="AZ182">
        <v>8</v>
      </c>
      <c r="BA182" t="s">
        <v>2530</v>
      </c>
      <c r="BB182">
        <v>25</v>
      </c>
      <c r="BC182" t="s">
        <v>2553</v>
      </c>
      <c r="BD182">
        <v>56</v>
      </c>
      <c r="BE182" t="s">
        <v>2589</v>
      </c>
      <c r="BF182" s="95">
        <v>36</v>
      </c>
      <c r="BG182" s="1">
        <v>35611</v>
      </c>
      <c r="BJ182" t="s">
        <v>108</v>
      </c>
      <c r="BK182" t="s">
        <v>108</v>
      </c>
      <c r="BL182" s="63">
        <v>294</v>
      </c>
      <c r="BM182" t="s">
        <v>2262</v>
      </c>
      <c r="BN182" s="68">
        <v>2637332</v>
      </c>
      <c r="BO182" s="68">
        <v>2186495</v>
      </c>
      <c r="BP182" s="68">
        <v>291710</v>
      </c>
      <c r="BQ182" s="68">
        <v>807929</v>
      </c>
      <c r="BR182">
        <f t="shared" si="42"/>
        <v>2.5625</v>
      </c>
      <c r="BS182" s="4">
        <v>5923467</v>
      </c>
      <c r="BT182" s="22">
        <f t="shared" si="43"/>
        <v>-1</v>
      </c>
      <c r="BU182" s="68"/>
      <c r="BV182" s="68"/>
      <c r="BW182" s="68"/>
      <c r="BX182" s="68"/>
      <c r="BZ182" s="85">
        <f t="shared" si="55"/>
        <v>0.44523452228230526</v>
      </c>
      <c r="CA182" s="85">
        <f t="shared" si="44"/>
        <v>0.36912419702853078</v>
      </c>
      <c r="CB182" s="85">
        <f t="shared" si="45"/>
        <v>4.9246497026150395E-2</v>
      </c>
      <c r="CC182" s="85">
        <f t="shared" si="46"/>
        <v>0.13639461484296275</v>
      </c>
      <c r="CD182" s="85">
        <f t="shared" si="47"/>
        <v>0.99999983117994917</v>
      </c>
      <c r="CE182" t="s">
        <v>2640</v>
      </c>
      <c r="CF182" s="68">
        <v>2637332</v>
      </c>
      <c r="CG182" s="68">
        <v>2186495</v>
      </c>
      <c r="CH182" s="68">
        <v>291710</v>
      </c>
      <c r="CI182" s="68">
        <v>807929</v>
      </c>
      <c r="CN182" s="22">
        <f t="shared" si="48"/>
        <v>54944.416666666664</v>
      </c>
      <c r="CO182" s="22">
        <f t="shared" si="49"/>
        <v>45551.979166666664</v>
      </c>
      <c r="CP182" s="22">
        <f t="shared" si="50"/>
        <v>6077.291666666667</v>
      </c>
      <c r="CQ182" s="22">
        <f t="shared" si="56"/>
        <v>16831.854166666668</v>
      </c>
      <c r="CR182" s="85">
        <f t="shared" si="51"/>
        <v>0.44523452228230526</v>
      </c>
      <c r="CS182" s="85">
        <f t="shared" si="52"/>
        <v>0.36912419702853072</v>
      </c>
      <c r="CT182" s="85">
        <f t="shared" si="53"/>
        <v>4.9246497026150395E-2</v>
      </c>
      <c r="CU182" s="85">
        <f t="shared" si="54"/>
        <v>0.13639461484296275</v>
      </c>
    </row>
    <row r="183" spans="1:99" x14ac:dyDescent="0.35">
      <c r="A183" t="s">
        <v>946</v>
      </c>
      <c r="B183" s="81">
        <v>3055447</v>
      </c>
      <c r="C183" s="81">
        <v>4211871</v>
      </c>
      <c r="D183" s="81">
        <v>7595319</v>
      </c>
      <c r="E183">
        <v>30</v>
      </c>
      <c r="F183" s="10">
        <f t="shared" si="38"/>
        <v>101848.23333333334</v>
      </c>
      <c r="G183" s="10">
        <f t="shared" si="39"/>
        <v>140395.70000000001</v>
      </c>
      <c r="H183" s="10">
        <f t="shared" si="40"/>
        <v>253177.3</v>
      </c>
      <c r="I183" t="s">
        <v>946</v>
      </c>
      <c r="J183" t="s">
        <v>2396</v>
      </c>
      <c r="K183" t="s">
        <v>103</v>
      </c>
      <c r="L183">
        <v>358</v>
      </c>
      <c r="M183">
        <v>359</v>
      </c>
      <c r="N183">
        <v>804</v>
      </c>
      <c r="O183">
        <v>840</v>
      </c>
      <c r="P183" t="s">
        <v>947</v>
      </c>
      <c r="Q183" t="s">
        <v>64</v>
      </c>
      <c r="R183" t="s">
        <v>75</v>
      </c>
      <c r="S183" t="s">
        <v>66</v>
      </c>
      <c r="U183">
        <v>30</v>
      </c>
      <c r="V183">
        <v>30</v>
      </c>
      <c r="W183">
        <v>145</v>
      </c>
      <c r="X183">
        <v>4.83</v>
      </c>
      <c r="Z183">
        <v>76</v>
      </c>
      <c r="AA183">
        <v>76</v>
      </c>
      <c r="AB183">
        <v>8</v>
      </c>
      <c r="AC183">
        <v>0.26700000000000002</v>
      </c>
      <c r="AD183">
        <v>1</v>
      </c>
      <c r="AE183">
        <v>0</v>
      </c>
      <c r="AF183">
        <v>5</v>
      </c>
      <c r="AG183">
        <v>3</v>
      </c>
      <c r="AH183" s="2">
        <v>36926</v>
      </c>
      <c r="AI183">
        <v>0.85</v>
      </c>
      <c r="AJ183" s="2">
        <v>36926</v>
      </c>
      <c r="AK183">
        <v>0.85</v>
      </c>
      <c r="AL183" s="2">
        <v>10081</v>
      </c>
      <c r="AM183" s="2">
        <v>267953</v>
      </c>
      <c r="AN183" s="3">
        <v>0.27300000000000002</v>
      </c>
      <c r="AO183">
        <v>89</v>
      </c>
      <c r="AP183" s="4">
        <v>3168261</v>
      </c>
      <c r="AQ183" s="4">
        <v>21850</v>
      </c>
      <c r="AR183" s="4">
        <v>582</v>
      </c>
      <c r="AS183" t="s">
        <v>189</v>
      </c>
      <c r="AT183" t="s">
        <v>182</v>
      </c>
      <c r="AU183" t="s">
        <v>632</v>
      </c>
      <c r="AV183" t="s">
        <v>945</v>
      </c>
      <c r="AW183" t="s">
        <v>80</v>
      </c>
      <c r="AX183" t="str">
        <f t="shared" si="41"/>
        <v>Brooklyn</v>
      </c>
      <c r="AY183">
        <v>3</v>
      </c>
      <c r="AZ183">
        <v>8</v>
      </c>
      <c r="BA183" t="s">
        <v>2530</v>
      </c>
      <c r="BB183">
        <v>25</v>
      </c>
      <c r="BC183" t="s">
        <v>2553</v>
      </c>
      <c r="BD183">
        <v>56</v>
      </c>
      <c r="BE183" t="s">
        <v>2589</v>
      </c>
      <c r="BF183" s="95">
        <v>36</v>
      </c>
      <c r="BG183" s="1">
        <v>35611</v>
      </c>
      <c r="BJ183" t="s">
        <v>108</v>
      </c>
      <c r="BK183" t="s">
        <v>108</v>
      </c>
      <c r="BL183" s="63">
        <v>263</v>
      </c>
      <c r="BM183" t="s">
        <v>2262</v>
      </c>
      <c r="BN183" s="68">
        <v>2658093</v>
      </c>
      <c r="BO183" s="68">
        <v>1023852</v>
      </c>
      <c r="BP183" s="68">
        <v>136098</v>
      </c>
      <c r="BQ183" s="68">
        <v>393828</v>
      </c>
      <c r="BR183">
        <f t="shared" si="42"/>
        <v>2.5333333333333332</v>
      </c>
      <c r="BS183" s="4">
        <v>4211871</v>
      </c>
      <c r="BT183" s="22">
        <f t="shared" si="43"/>
        <v>0</v>
      </c>
      <c r="BU183" s="68"/>
      <c r="BV183" s="68"/>
      <c r="BW183" s="68"/>
      <c r="BX183" s="68"/>
      <c r="BZ183" s="85">
        <f t="shared" si="55"/>
        <v>0.63109553925084605</v>
      </c>
      <c r="CA183" s="85">
        <f t="shared" si="44"/>
        <v>0.24308721705864211</v>
      </c>
      <c r="CB183" s="85">
        <f t="shared" si="45"/>
        <v>3.2312955453763899E-2</v>
      </c>
      <c r="CC183" s="85">
        <f t="shared" si="46"/>
        <v>9.3504288236747987E-2</v>
      </c>
      <c r="CD183" s="85">
        <f t="shared" si="47"/>
        <v>1</v>
      </c>
      <c r="CE183" t="s">
        <v>2640</v>
      </c>
      <c r="CF183" s="68">
        <v>2658093</v>
      </c>
      <c r="CG183" s="68">
        <v>1023852</v>
      </c>
      <c r="CH183" s="68">
        <v>136098</v>
      </c>
      <c r="CI183" s="68">
        <v>393828</v>
      </c>
      <c r="CN183" s="22">
        <f t="shared" si="48"/>
        <v>88603.1</v>
      </c>
      <c r="CO183" s="22">
        <f t="shared" si="49"/>
        <v>34128.400000000001</v>
      </c>
      <c r="CP183" s="22">
        <f t="shared" si="50"/>
        <v>4536.6000000000004</v>
      </c>
      <c r="CQ183" s="22">
        <f t="shared" si="56"/>
        <v>13127.6</v>
      </c>
      <c r="CR183" s="85">
        <f t="shared" si="51"/>
        <v>0.63109553925084594</v>
      </c>
      <c r="CS183" s="85">
        <f t="shared" si="52"/>
        <v>0.24308721705864211</v>
      </c>
      <c r="CT183" s="85">
        <f t="shared" si="53"/>
        <v>3.2312955453763899E-2</v>
      </c>
      <c r="CU183" s="85">
        <f t="shared" si="54"/>
        <v>9.3504288236747987E-2</v>
      </c>
    </row>
    <row r="184" spans="1:99" x14ac:dyDescent="0.35">
      <c r="A184" t="s">
        <v>948</v>
      </c>
      <c r="B184" s="81">
        <v>97907860</v>
      </c>
      <c r="C184" s="81">
        <v>132411846</v>
      </c>
      <c r="D184" s="81">
        <v>218069262</v>
      </c>
      <c r="E184">
        <v>607</v>
      </c>
      <c r="F184" s="10">
        <f t="shared" si="38"/>
        <v>161297.95716639209</v>
      </c>
      <c r="G184" s="10">
        <f t="shared" si="39"/>
        <v>218141.42668863261</v>
      </c>
      <c r="H184" s="10">
        <f t="shared" si="40"/>
        <v>359257.43327841844</v>
      </c>
      <c r="I184" t="s">
        <v>948</v>
      </c>
      <c r="J184" t="s">
        <v>2504</v>
      </c>
      <c r="K184" t="s">
        <v>949</v>
      </c>
      <c r="L184">
        <v>77</v>
      </c>
      <c r="M184">
        <v>77</v>
      </c>
      <c r="N184">
        <v>228</v>
      </c>
      <c r="O184">
        <v>228</v>
      </c>
      <c r="P184" t="s">
        <v>950</v>
      </c>
      <c r="Q184" t="s">
        <v>64</v>
      </c>
      <c r="R184" t="s">
        <v>65</v>
      </c>
      <c r="S184" t="s">
        <v>66</v>
      </c>
      <c r="U184">
        <v>606</v>
      </c>
      <c r="V184">
        <v>607</v>
      </c>
      <c r="W184" s="6">
        <v>2853</v>
      </c>
      <c r="X184">
        <v>4.71</v>
      </c>
      <c r="Z184" s="2">
        <v>1515</v>
      </c>
      <c r="AA184" s="2">
        <v>1515</v>
      </c>
      <c r="AB184">
        <v>146</v>
      </c>
      <c r="AC184">
        <v>0.24299999999999999</v>
      </c>
      <c r="AD184">
        <v>22</v>
      </c>
      <c r="AE184">
        <v>0</v>
      </c>
      <c r="AF184">
        <v>32</v>
      </c>
      <c r="AG184" s="7">
        <v>43530</v>
      </c>
      <c r="AH184" s="2">
        <v>947622</v>
      </c>
      <c r="AI184">
        <v>21.75</v>
      </c>
      <c r="AJ184" s="2">
        <v>816256</v>
      </c>
      <c r="AK184">
        <v>18.739999999999998</v>
      </c>
      <c r="AL184" s="2">
        <v>124890</v>
      </c>
      <c r="AM184" s="2">
        <v>5691790</v>
      </c>
      <c r="AN184" s="3">
        <v>0.1318</v>
      </c>
      <c r="AO184">
        <v>70</v>
      </c>
      <c r="AP184" s="4">
        <v>8072855</v>
      </c>
      <c r="AQ184" s="4">
        <v>2826</v>
      </c>
      <c r="AR184" s="4">
        <v>488</v>
      </c>
      <c r="AS184" t="s">
        <v>951</v>
      </c>
      <c r="AT184" t="s">
        <v>952</v>
      </c>
      <c r="AU184" t="s">
        <v>953</v>
      </c>
      <c r="AV184" t="s">
        <v>954</v>
      </c>
      <c r="AW184" t="s">
        <v>268</v>
      </c>
      <c r="AX184" t="str">
        <f t="shared" si="41"/>
        <v>Staten Island</v>
      </c>
      <c r="AY184">
        <v>1</v>
      </c>
      <c r="AZ184">
        <v>11</v>
      </c>
      <c r="BA184" t="s">
        <v>2533</v>
      </c>
      <c r="BB184">
        <v>23</v>
      </c>
      <c r="BC184" t="s">
        <v>2551</v>
      </c>
      <c r="BD184">
        <v>63</v>
      </c>
      <c r="BE184" t="s">
        <v>2595</v>
      </c>
      <c r="BF184" s="95">
        <v>49</v>
      </c>
      <c r="BG184" s="1">
        <v>19970</v>
      </c>
      <c r="BL184" s="63">
        <v>55</v>
      </c>
      <c r="BM184" t="s">
        <v>2271</v>
      </c>
      <c r="BN184" s="68">
        <v>46580767</v>
      </c>
      <c r="BO184" s="68">
        <v>33380151</v>
      </c>
      <c r="BP184" s="68">
        <v>22640919</v>
      </c>
      <c r="BQ184" s="68">
        <v>29810010</v>
      </c>
      <c r="BR184">
        <f t="shared" si="42"/>
        <v>2.4958813838550249</v>
      </c>
      <c r="BS184" s="4">
        <v>132411846</v>
      </c>
      <c r="BT184" s="22">
        <f t="shared" si="43"/>
        <v>1</v>
      </c>
      <c r="BU184" s="68"/>
      <c r="BV184" s="68"/>
      <c r="BW184" s="68"/>
      <c r="BX184" s="68"/>
      <c r="BZ184" s="85">
        <f t="shared" si="55"/>
        <v>0.35178700703258831</v>
      </c>
      <c r="CA184" s="85">
        <f t="shared" si="44"/>
        <v>0.25209338898575584</v>
      </c>
      <c r="CB184" s="85">
        <f t="shared" si="45"/>
        <v>0.17098862136549323</v>
      </c>
      <c r="CC184" s="85">
        <f t="shared" si="46"/>
        <v>0.225130990168357</v>
      </c>
      <c r="CD184" s="85">
        <f t="shared" si="47"/>
        <v>1.0000000075521942</v>
      </c>
      <c r="CE184" t="s">
        <v>2640</v>
      </c>
      <c r="CF184" s="68">
        <v>46580767</v>
      </c>
      <c r="CG184" s="68">
        <v>33380151</v>
      </c>
      <c r="CH184" s="68">
        <v>22640919</v>
      </c>
      <c r="CI184" s="68">
        <v>29810010</v>
      </c>
      <c r="CN184" s="22">
        <f t="shared" si="48"/>
        <v>76739.319604612843</v>
      </c>
      <c r="CO184" s="22">
        <f t="shared" si="49"/>
        <v>54992.011532125209</v>
      </c>
      <c r="CP184" s="22">
        <f t="shared" si="50"/>
        <v>37299.701812191102</v>
      </c>
      <c r="CQ184" s="22">
        <f t="shared" si="56"/>
        <v>49110.395387149918</v>
      </c>
      <c r="CR184" s="85">
        <f t="shared" si="51"/>
        <v>0.35178700703258831</v>
      </c>
      <c r="CS184" s="85">
        <f t="shared" si="52"/>
        <v>0.2520933889857559</v>
      </c>
      <c r="CT184" s="85">
        <f t="shared" si="53"/>
        <v>0.17098862136549323</v>
      </c>
      <c r="CU184" s="85">
        <f t="shared" si="54"/>
        <v>0.225130990168357</v>
      </c>
    </row>
    <row r="185" spans="1:99" x14ac:dyDescent="0.35">
      <c r="A185" t="s">
        <v>955</v>
      </c>
      <c r="B185" s="81">
        <v>248231328</v>
      </c>
      <c r="C185" s="81">
        <v>316882232</v>
      </c>
      <c r="D185" s="81">
        <v>462681427</v>
      </c>
      <c r="E185" s="2">
        <v>1765</v>
      </c>
      <c r="F185" s="10">
        <f t="shared" si="38"/>
        <v>140640.97903682719</v>
      </c>
      <c r="G185" s="10">
        <f t="shared" si="39"/>
        <v>179536.67535410766</v>
      </c>
      <c r="H185" s="10">
        <f t="shared" si="40"/>
        <v>262142.45155807366</v>
      </c>
      <c r="I185" t="s">
        <v>955</v>
      </c>
      <c r="J185" t="s">
        <v>2733</v>
      </c>
      <c r="K185" t="s">
        <v>956</v>
      </c>
      <c r="L185">
        <v>83</v>
      </c>
      <c r="M185">
        <v>83</v>
      </c>
      <c r="N185">
        <v>426</v>
      </c>
      <c r="O185">
        <v>426</v>
      </c>
      <c r="P185" t="s">
        <v>957</v>
      </c>
      <c r="Q185" t="s">
        <v>176</v>
      </c>
      <c r="R185" t="s">
        <v>65</v>
      </c>
      <c r="S185" t="s">
        <v>66</v>
      </c>
      <c r="T185">
        <v>348</v>
      </c>
      <c r="U185" s="2">
        <v>1764</v>
      </c>
      <c r="V185" s="2">
        <v>1765</v>
      </c>
      <c r="W185" s="6">
        <v>8248</v>
      </c>
      <c r="X185">
        <v>4.68</v>
      </c>
      <c r="Y185">
        <v>861</v>
      </c>
      <c r="Z185" s="2">
        <v>3251</v>
      </c>
      <c r="AA185" s="2">
        <v>4112</v>
      </c>
      <c r="AB185">
        <v>671</v>
      </c>
      <c r="AC185">
        <v>0.38700000000000001</v>
      </c>
      <c r="AD185">
        <v>28</v>
      </c>
      <c r="AE185">
        <v>2</v>
      </c>
      <c r="AF185">
        <v>30</v>
      </c>
      <c r="AG185" s="7">
        <v>43662</v>
      </c>
      <c r="AH185" s="2">
        <v>1518505</v>
      </c>
      <c r="AI185">
        <v>34.86</v>
      </c>
      <c r="AJ185" s="2">
        <v>1471805</v>
      </c>
      <c r="AK185">
        <v>33.79</v>
      </c>
      <c r="AL185" s="2">
        <v>202426</v>
      </c>
      <c r="AM185" s="2">
        <v>15183887</v>
      </c>
      <c r="AN185" s="3">
        <v>0.1333</v>
      </c>
      <c r="AO185">
        <v>118</v>
      </c>
      <c r="AP185" s="4">
        <v>22429000</v>
      </c>
      <c r="AQ185" s="4">
        <v>2783</v>
      </c>
      <c r="AR185" s="4">
        <v>551</v>
      </c>
      <c r="AS185" t="s">
        <v>958</v>
      </c>
      <c r="AT185" t="s">
        <v>959</v>
      </c>
      <c r="AU185" t="s">
        <v>960</v>
      </c>
      <c r="AV185" t="s">
        <v>961</v>
      </c>
      <c r="AW185" t="s">
        <v>80</v>
      </c>
      <c r="AX185" t="str">
        <f t="shared" si="41"/>
        <v>Brooklyn</v>
      </c>
      <c r="AY185">
        <v>13</v>
      </c>
      <c r="AZ185">
        <v>11</v>
      </c>
      <c r="BA185" t="s">
        <v>2533</v>
      </c>
      <c r="BB185">
        <v>23</v>
      </c>
      <c r="BC185" t="s">
        <v>2551</v>
      </c>
      <c r="BD185" t="s">
        <v>962</v>
      </c>
      <c r="BE185" t="s">
        <v>2617</v>
      </c>
      <c r="BF185" s="95">
        <v>47</v>
      </c>
      <c r="BG185" s="1">
        <v>21243</v>
      </c>
      <c r="BL185" s="63">
        <v>151</v>
      </c>
      <c r="BM185" t="s">
        <v>2270</v>
      </c>
      <c r="BN185" s="68">
        <v>117994361</v>
      </c>
      <c r="BO185" s="68">
        <v>118510780</v>
      </c>
      <c r="BP185" s="68">
        <v>51542724</v>
      </c>
      <c r="BQ185" s="68">
        <v>28834368</v>
      </c>
      <c r="BR185">
        <f t="shared" si="42"/>
        <v>2.329745042492918</v>
      </c>
      <c r="BS185" s="4">
        <v>316882232</v>
      </c>
      <c r="BT185" s="22">
        <f t="shared" si="43"/>
        <v>1</v>
      </c>
      <c r="BU185" s="68"/>
      <c r="BV185" s="68"/>
      <c r="BW185" s="68"/>
      <c r="BX185" s="68"/>
      <c r="BZ185" s="85">
        <f t="shared" si="55"/>
        <v>0.37236029377626956</v>
      </c>
      <c r="CA185" s="85">
        <f t="shared" si="44"/>
        <v>0.37398998123694105</v>
      </c>
      <c r="CB185" s="85">
        <f t="shared" si="45"/>
        <v>0.16265577175056001</v>
      </c>
      <c r="CC185" s="85">
        <f t="shared" si="46"/>
        <v>9.0993956391975925E-2</v>
      </c>
      <c r="CD185" s="85">
        <f t="shared" si="47"/>
        <v>1.0000000031557466</v>
      </c>
      <c r="CE185" t="s">
        <v>2640</v>
      </c>
      <c r="CF185" s="68">
        <v>117994361</v>
      </c>
      <c r="CG185" s="68">
        <v>118510780</v>
      </c>
      <c r="CH185" s="68">
        <v>51542724</v>
      </c>
      <c r="CI185" s="68">
        <v>28834368</v>
      </c>
      <c r="CN185" s="22">
        <f t="shared" si="48"/>
        <v>66852.32917847026</v>
      </c>
      <c r="CO185" s="22">
        <f t="shared" si="49"/>
        <v>67144.917847025499</v>
      </c>
      <c r="CP185" s="22">
        <f t="shared" si="50"/>
        <v>29202.676487252123</v>
      </c>
      <c r="CQ185" s="22">
        <f t="shared" si="56"/>
        <v>16336.752407932012</v>
      </c>
      <c r="CR185" s="85">
        <f t="shared" si="51"/>
        <v>0.37236029377626956</v>
      </c>
      <c r="CS185" s="85">
        <f t="shared" si="52"/>
        <v>0.37398998123694105</v>
      </c>
      <c r="CT185" s="85">
        <f t="shared" si="53"/>
        <v>0.16265577175055998</v>
      </c>
      <c r="CU185" s="85">
        <f t="shared" si="54"/>
        <v>9.0993956391975925E-2</v>
      </c>
    </row>
    <row r="186" spans="1:99" x14ac:dyDescent="0.35">
      <c r="A186" t="s">
        <v>963</v>
      </c>
      <c r="B186" s="81">
        <v>19285557</v>
      </c>
      <c r="C186" s="81">
        <v>19399315</v>
      </c>
      <c r="D186" s="81">
        <v>36785793</v>
      </c>
      <c r="E186">
        <v>180</v>
      </c>
      <c r="F186" s="10">
        <f t="shared" si="38"/>
        <v>107141.98333333334</v>
      </c>
      <c r="G186" s="10">
        <f t="shared" si="39"/>
        <v>107773.97222222222</v>
      </c>
      <c r="H186" s="10">
        <f t="shared" si="40"/>
        <v>204365.51666666666</v>
      </c>
      <c r="I186" t="s">
        <v>963</v>
      </c>
      <c r="J186" t="s">
        <v>2397</v>
      </c>
      <c r="K186" t="s">
        <v>207</v>
      </c>
      <c r="L186">
        <v>344</v>
      </c>
      <c r="M186">
        <v>3</v>
      </c>
      <c r="N186">
        <v>754</v>
      </c>
      <c r="O186">
        <v>754</v>
      </c>
      <c r="P186" t="s">
        <v>964</v>
      </c>
      <c r="Q186" t="s">
        <v>64</v>
      </c>
      <c r="R186" t="s">
        <v>75</v>
      </c>
      <c r="S186" t="s">
        <v>235</v>
      </c>
      <c r="U186">
        <v>180</v>
      </c>
      <c r="V186">
        <v>180</v>
      </c>
      <c r="W186">
        <v>630</v>
      </c>
      <c r="X186">
        <v>3.5</v>
      </c>
      <c r="Z186">
        <v>207</v>
      </c>
      <c r="AA186">
        <v>207</v>
      </c>
      <c r="AB186">
        <v>154</v>
      </c>
      <c r="AC186">
        <v>0.89</v>
      </c>
      <c r="AD186">
        <v>1</v>
      </c>
      <c r="AE186">
        <v>0</v>
      </c>
      <c r="AF186">
        <v>1</v>
      </c>
      <c r="AG186">
        <v>13</v>
      </c>
      <c r="AH186" s="2">
        <v>20083</v>
      </c>
      <c r="AI186">
        <v>0.46</v>
      </c>
      <c r="AJ186" s="2">
        <v>20083</v>
      </c>
      <c r="AK186">
        <v>0.46</v>
      </c>
      <c r="AL186" s="2">
        <v>10354</v>
      </c>
      <c r="AM186" s="2">
        <v>1181481</v>
      </c>
      <c r="AN186" s="3">
        <v>0.51559999999999995</v>
      </c>
      <c r="AO186">
        <v>450</v>
      </c>
      <c r="AP186" s="4">
        <v>12233985</v>
      </c>
      <c r="AQ186" s="4">
        <v>19419</v>
      </c>
      <c r="AR186" s="4">
        <v>307</v>
      </c>
      <c r="AS186" t="s">
        <v>541</v>
      </c>
      <c r="AT186" t="s">
        <v>965</v>
      </c>
      <c r="AU186" t="s">
        <v>105</v>
      </c>
      <c r="AV186" t="s">
        <v>966</v>
      </c>
      <c r="AW186" t="s">
        <v>95</v>
      </c>
      <c r="AX186" t="str">
        <f t="shared" si="41"/>
        <v>Manhattan</v>
      </c>
      <c r="AY186">
        <v>12</v>
      </c>
      <c r="AZ186">
        <v>13</v>
      </c>
      <c r="BA186" t="s">
        <v>2535</v>
      </c>
      <c r="BB186">
        <v>31</v>
      </c>
      <c r="BC186" t="s">
        <v>2559</v>
      </c>
      <c r="BD186">
        <v>71</v>
      </c>
      <c r="BE186" t="s">
        <v>2602</v>
      </c>
      <c r="BF186" s="95">
        <v>7</v>
      </c>
      <c r="BG186" s="1">
        <v>31593</v>
      </c>
      <c r="BI186" t="s">
        <v>236</v>
      </c>
      <c r="BJ186" t="s">
        <v>108</v>
      </c>
      <c r="BL186" s="63">
        <v>314</v>
      </c>
      <c r="BM186" t="s">
        <v>2238</v>
      </c>
      <c r="BN186" s="68">
        <v>7973081</v>
      </c>
      <c r="BO186" s="68">
        <v>5656606</v>
      </c>
      <c r="BP186" s="68">
        <v>5481148</v>
      </c>
      <c r="BQ186" s="68">
        <v>288479</v>
      </c>
      <c r="BR186">
        <f t="shared" si="42"/>
        <v>1.1499999999999999</v>
      </c>
      <c r="BS186" s="4">
        <v>19399315</v>
      </c>
      <c r="BT186" s="22">
        <f t="shared" si="43"/>
        <v>-1</v>
      </c>
      <c r="BU186" s="68"/>
      <c r="BV186" s="68"/>
      <c r="BW186" s="68"/>
      <c r="BX186" s="68"/>
      <c r="BZ186" s="85">
        <f t="shared" si="55"/>
        <v>0.41099806874624184</v>
      </c>
      <c r="CA186" s="85">
        <f t="shared" si="44"/>
        <v>0.29158792462517363</v>
      </c>
      <c r="CB186" s="85">
        <f t="shared" si="45"/>
        <v>0.282543378464652</v>
      </c>
      <c r="CC186" s="85">
        <f t="shared" si="46"/>
        <v>1.487057661572071E-2</v>
      </c>
      <c r="CD186" s="85">
        <f t="shared" si="47"/>
        <v>0.99999994845178808</v>
      </c>
      <c r="CE186" t="s">
        <v>2640</v>
      </c>
      <c r="CF186" s="68">
        <v>7973081</v>
      </c>
      <c r="CG186" s="68">
        <v>5656606</v>
      </c>
      <c r="CH186" s="68">
        <v>5481148</v>
      </c>
      <c r="CI186" s="68">
        <v>288479</v>
      </c>
      <c r="CN186" s="22">
        <f t="shared" si="48"/>
        <v>44294.894444444442</v>
      </c>
      <c r="CO186" s="22">
        <f t="shared" si="49"/>
        <v>31425.588888888888</v>
      </c>
      <c r="CP186" s="22">
        <f t="shared" si="50"/>
        <v>30450.822222222221</v>
      </c>
      <c r="CQ186" s="22">
        <f t="shared" si="56"/>
        <v>1602.661111111111</v>
      </c>
      <c r="CR186" s="85">
        <f t="shared" si="51"/>
        <v>0.41099806874624178</v>
      </c>
      <c r="CS186" s="85">
        <f t="shared" si="52"/>
        <v>0.29158792462517363</v>
      </c>
      <c r="CT186" s="85">
        <f t="shared" si="53"/>
        <v>0.282543378464652</v>
      </c>
      <c r="CU186" s="85">
        <f t="shared" si="54"/>
        <v>1.4870576615720709E-2</v>
      </c>
    </row>
    <row r="187" spans="1:99" x14ac:dyDescent="0.35">
      <c r="A187" t="s">
        <v>967</v>
      </c>
      <c r="B187" s="81">
        <v>129488016</v>
      </c>
      <c r="C187" s="81">
        <v>142981224</v>
      </c>
      <c r="D187" s="81">
        <v>158801383</v>
      </c>
      <c r="E187">
        <v>619</v>
      </c>
      <c r="F187" s="10">
        <f t="shared" si="38"/>
        <v>209189.04038772214</v>
      </c>
      <c r="G187" s="10">
        <f t="shared" si="39"/>
        <v>230987.43780290792</v>
      </c>
      <c r="H187" s="10">
        <f t="shared" si="40"/>
        <v>256545.0452342488</v>
      </c>
      <c r="I187" t="s">
        <v>967</v>
      </c>
      <c r="J187" t="s">
        <v>2734</v>
      </c>
      <c r="K187" t="s">
        <v>568</v>
      </c>
      <c r="L187">
        <v>103</v>
      </c>
      <c r="M187">
        <v>59</v>
      </c>
      <c r="N187">
        <v>236</v>
      </c>
      <c r="O187">
        <v>236</v>
      </c>
      <c r="P187" t="s">
        <v>968</v>
      </c>
      <c r="Q187" t="s">
        <v>64</v>
      </c>
      <c r="R187" t="s">
        <v>65</v>
      </c>
      <c r="S187" t="s">
        <v>66</v>
      </c>
      <c r="U187">
        <v>615</v>
      </c>
      <c r="V187">
        <v>619</v>
      </c>
      <c r="W187" s="6">
        <v>2928.5</v>
      </c>
      <c r="X187">
        <v>4.76</v>
      </c>
      <c r="Z187" s="2">
        <v>1441</v>
      </c>
      <c r="AA187" s="2">
        <v>1441</v>
      </c>
      <c r="AB187">
        <v>220</v>
      </c>
      <c r="AC187">
        <v>0.35799999999999998</v>
      </c>
      <c r="AD187">
        <v>5</v>
      </c>
      <c r="AE187">
        <v>1</v>
      </c>
      <c r="AF187">
        <v>5</v>
      </c>
      <c r="AG187">
        <v>16</v>
      </c>
      <c r="AH187" s="2">
        <v>289985</v>
      </c>
      <c r="AI187">
        <v>6.66</v>
      </c>
      <c r="AJ187" s="2">
        <v>233735</v>
      </c>
      <c r="AK187">
        <v>5.37</v>
      </c>
      <c r="AL187" s="2">
        <v>41286</v>
      </c>
      <c r="AM187" s="2">
        <v>5580675</v>
      </c>
      <c r="AN187" s="3">
        <v>0.1424</v>
      </c>
      <c r="AO187">
        <v>216</v>
      </c>
      <c r="AP187" s="4">
        <v>10418410</v>
      </c>
      <c r="AQ187" s="4">
        <v>3535</v>
      </c>
      <c r="AR187" s="4">
        <v>528</v>
      </c>
      <c r="AS187" t="s">
        <v>572</v>
      </c>
      <c r="AT187" t="s">
        <v>571</v>
      </c>
      <c r="AU187" t="s">
        <v>647</v>
      </c>
      <c r="AV187" t="s">
        <v>753</v>
      </c>
      <c r="AW187" t="s">
        <v>71</v>
      </c>
      <c r="AX187" t="str">
        <f t="shared" si="41"/>
        <v>Bronx</v>
      </c>
      <c r="AY187">
        <v>3</v>
      </c>
      <c r="AZ187">
        <v>15</v>
      </c>
      <c r="BA187" t="s">
        <v>2537</v>
      </c>
      <c r="BB187">
        <v>32</v>
      </c>
      <c r="BC187" t="s">
        <v>2560</v>
      </c>
      <c r="BD187">
        <v>79</v>
      </c>
      <c r="BE187" t="s">
        <v>2608</v>
      </c>
      <c r="BF187" s="95">
        <v>16</v>
      </c>
      <c r="BG187" s="1">
        <v>22858</v>
      </c>
      <c r="BL187" s="63">
        <v>39</v>
      </c>
      <c r="BM187" t="s">
        <v>2247</v>
      </c>
      <c r="BN187" s="68">
        <v>62577253</v>
      </c>
      <c r="BO187" s="68">
        <v>41989974</v>
      </c>
      <c r="BP187" s="68">
        <v>24774524</v>
      </c>
      <c r="BQ187" s="68">
        <v>13639472</v>
      </c>
      <c r="BR187">
        <f t="shared" si="42"/>
        <v>2.3279483037156705</v>
      </c>
      <c r="BS187" s="4">
        <v>142981224</v>
      </c>
      <c r="BT187" s="22">
        <f t="shared" si="43"/>
        <v>-1</v>
      </c>
      <c r="BU187" s="68"/>
      <c r="BV187" s="68"/>
      <c r="BW187" s="68"/>
      <c r="BX187" s="68"/>
      <c r="BZ187" s="85">
        <f t="shared" si="55"/>
        <v>0.43766063297933439</v>
      </c>
      <c r="CA187" s="85">
        <f t="shared" si="44"/>
        <v>0.29367474151710998</v>
      </c>
      <c r="CB187" s="85">
        <f t="shared" si="45"/>
        <v>0.17327117020623631</v>
      </c>
      <c r="CC187" s="85">
        <f t="shared" si="46"/>
        <v>9.5393448303394024E-2</v>
      </c>
      <c r="CD187" s="85">
        <f t="shared" si="47"/>
        <v>0.99999999300607467</v>
      </c>
      <c r="CE187" t="s">
        <v>2640</v>
      </c>
      <c r="CF187" s="68">
        <v>62577253</v>
      </c>
      <c r="CG187" s="68">
        <v>41989974</v>
      </c>
      <c r="CH187" s="68">
        <v>24774524</v>
      </c>
      <c r="CI187" s="68">
        <v>13639472</v>
      </c>
      <c r="CN187" s="22">
        <f t="shared" si="48"/>
        <v>101094.10823909531</v>
      </c>
      <c r="CO187" s="22">
        <f t="shared" si="49"/>
        <v>67835.176090468492</v>
      </c>
      <c r="CP187" s="22">
        <f t="shared" si="50"/>
        <v>40023.463651050079</v>
      </c>
      <c r="CQ187" s="22">
        <f t="shared" si="56"/>
        <v>22034.688206785137</v>
      </c>
      <c r="CR187" s="85">
        <f t="shared" si="51"/>
        <v>0.43766063297933439</v>
      </c>
      <c r="CS187" s="85">
        <f t="shared" si="52"/>
        <v>0.29367474151710993</v>
      </c>
      <c r="CT187" s="85">
        <f t="shared" si="53"/>
        <v>0.17327117020623631</v>
      </c>
      <c r="CU187" s="85">
        <f t="shared" si="54"/>
        <v>9.539344830339401E-2</v>
      </c>
    </row>
    <row r="188" spans="1:99" x14ac:dyDescent="0.35">
      <c r="A188" t="s">
        <v>969</v>
      </c>
      <c r="B188" s="81">
        <v>181784610</v>
      </c>
      <c r="C188" s="81">
        <v>229665144</v>
      </c>
      <c r="D188" s="81">
        <v>265800060</v>
      </c>
      <c r="E188" s="2">
        <v>1023</v>
      </c>
      <c r="F188" s="10">
        <f t="shared" si="38"/>
        <v>177697.56598240469</v>
      </c>
      <c r="G188" s="10">
        <f t="shared" si="39"/>
        <v>224501.60703812315</v>
      </c>
      <c r="H188" s="10">
        <f t="shared" si="40"/>
        <v>259824.1055718475</v>
      </c>
      <c r="I188" t="s">
        <v>969</v>
      </c>
      <c r="J188" t="s">
        <v>2735</v>
      </c>
      <c r="K188" t="s">
        <v>574</v>
      </c>
      <c r="L188">
        <v>28</v>
      </c>
      <c r="M188">
        <v>28</v>
      </c>
      <c r="N188">
        <v>523</v>
      </c>
      <c r="O188">
        <v>523</v>
      </c>
      <c r="P188" t="s">
        <v>970</v>
      </c>
      <c r="Q188" t="s">
        <v>64</v>
      </c>
      <c r="R188" t="s">
        <v>65</v>
      </c>
      <c r="S188" t="s">
        <v>66</v>
      </c>
      <c r="U188" s="2">
        <v>1021</v>
      </c>
      <c r="V188" s="2">
        <v>1023</v>
      </c>
      <c r="W188" s="6">
        <v>4854.5</v>
      </c>
      <c r="X188">
        <v>4.75</v>
      </c>
      <c r="Z188" s="2">
        <v>2418</v>
      </c>
      <c r="AA188" s="2">
        <v>2418</v>
      </c>
      <c r="AB188">
        <v>363</v>
      </c>
      <c r="AC188">
        <v>0.35799999999999998</v>
      </c>
      <c r="AD188">
        <v>8</v>
      </c>
      <c r="AE188">
        <v>1</v>
      </c>
      <c r="AF188">
        <v>9</v>
      </c>
      <c r="AG188">
        <v>14</v>
      </c>
      <c r="AH188" s="2">
        <v>541687</v>
      </c>
      <c r="AI188">
        <v>12.44</v>
      </c>
      <c r="AJ188" s="2">
        <v>498060</v>
      </c>
      <c r="AK188">
        <v>11.43</v>
      </c>
      <c r="AL188" s="2">
        <v>68826</v>
      </c>
      <c r="AM188" s="2">
        <v>8736312</v>
      </c>
      <c r="AN188" s="3">
        <v>0.12709999999999999</v>
      </c>
      <c r="AO188">
        <v>194</v>
      </c>
      <c r="AP188" s="4">
        <v>12236000</v>
      </c>
      <c r="AQ188" s="4">
        <v>2515</v>
      </c>
      <c r="AR188" s="4">
        <v>486</v>
      </c>
      <c r="AS188" t="s">
        <v>971</v>
      </c>
      <c r="AT188" t="s">
        <v>577</v>
      </c>
      <c r="AU188" t="s">
        <v>578</v>
      </c>
      <c r="AV188" t="s">
        <v>818</v>
      </c>
      <c r="AW188" t="s">
        <v>71</v>
      </c>
      <c r="AX188" t="str">
        <f t="shared" si="41"/>
        <v>Bronx</v>
      </c>
      <c r="AY188">
        <v>1</v>
      </c>
      <c r="AZ188">
        <v>15</v>
      </c>
      <c r="BA188" t="s">
        <v>2537</v>
      </c>
      <c r="BB188">
        <v>32</v>
      </c>
      <c r="BC188" t="s">
        <v>2560</v>
      </c>
      <c r="BD188" t="s">
        <v>972</v>
      </c>
      <c r="BE188" t="s">
        <v>2628</v>
      </c>
      <c r="BF188" s="95">
        <v>17</v>
      </c>
      <c r="BG188" s="1">
        <v>19165</v>
      </c>
      <c r="BH188" t="s">
        <v>161</v>
      </c>
      <c r="BL188" s="63">
        <v>46</v>
      </c>
      <c r="BM188" t="s">
        <v>2248</v>
      </c>
      <c r="BN188" s="68">
        <v>84401450</v>
      </c>
      <c r="BO188" s="68">
        <v>68212648</v>
      </c>
      <c r="BP188" s="68">
        <v>62875662</v>
      </c>
      <c r="BQ188" s="68">
        <v>14175384</v>
      </c>
      <c r="BR188">
        <f t="shared" si="42"/>
        <v>2.3636363636363638</v>
      </c>
      <c r="BS188" s="4">
        <v>229665144</v>
      </c>
      <c r="BT188" s="22">
        <f t="shared" si="43"/>
        <v>0</v>
      </c>
      <c r="BU188" s="68"/>
      <c r="BV188" s="68"/>
      <c r="BW188" s="68"/>
      <c r="BX188" s="68"/>
      <c r="BZ188" s="85">
        <f t="shared" si="55"/>
        <v>0.36749786463025491</v>
      </c>
      <c r="CA188" s="85">
        <f t="shared" si="44"/>
        <v>0.29700914475729062</v>
      </c>
      <c r="CB188" s="85">
        <f t="shared" si="45"/>
        <v>0.27377102552401245</v>
      </c>
      <c r="CC188" s="85">
        <f t="shared" si="46"/>
        <v>6.172196508844198E-2</v>
      </c>
      <c r="CD188" s="85">
        <f t="shared" si="47"/>
        <v>1</v>
      </c>
      <c r="CE188" t="s">
        <v>2640</v>
      </c>
      <c r="CF188" s="68">
        <v>84401450</v>
      </c>
      <c r="CG188" s="68">
        <v>68212648</v>
      </c>
      <c r="CH188" s="68">
        <v>62875662</v>
      </c>
      <c r="CI188" s="68">
        <v>14175384</v>
      </c>
      <c r="CN188" s="22">
        <f t="shared" si="48"/>
        <v>82503.861192570868</v>
      </c>
      <c r="CO188" s="22">
        <f t="shared" si="49"/>
        <v>66679.030303030304</v>
      </c>
      <c r="CP188" s="22">
        <f t="shared" si="50"/>
        <v>61462.035190615839</v>
      </c>
      <c r="CQ188" s="22">
        <f t="shared" si="56"/>
        <v>13856.680351906158</v>
      </c>
      <c r="CR188" s="85">
        <f t="shared" si="51"/>
        <v>0.36749786463025491</v>
      </c>
      <c r="CS188" s="85">
        <f t="shared" si="52"/>
        <v>0.29700914475729068</v>
      </c>
      <c r="CT188" s="85">
        <f t="shared" si="53"/>
        <v>0.2737710255240125</v>
      </c>
      <c r="CU188" s="85">
        <f t="shared" si="54"/>
        <v>6.172196508844198E-2</v>
      </c>
    </row>
    <row r="189" spans="1:99" x14ac:dyDescent="0.35">
      <c r="A189" t="s">
        <v>973</v>
      </c>
      <c r="B189" s="81">
        <v>22516466</v>
      </c>
      <c r="C189" s="81">
        <v>23026267</v>
      </c>
      <c r="D189" s="81">
        <v>40031294</v>
      </c>
      <c r="E189">
        <v>231</v>
      </c>
      <c r="F189" s="10">
        <f t="shared" si="38"/>
        <v>97473.878787878784</v>
      </c>
      <c r="G189" s="10">
        <f t="shared" si="39"/>
        <v>99680.809523809527</v>
      </c>
      <c r="H189" s="10">
        <f t="shared" si="40"/>
        <v>173295.64502164503</v>
      </c>
      <c r="I189" t="s">
        <v>973</v>
      </c>
      <c r="J189" t="s">
        <v>2398</v>
      </c>
      <c r="K189" t="s">
        <v>130</v>
      </c>
      <c r="L189">
        <v>183</v>
      </c>
      <c r="M189">
        <v>100</v>
      </c>
      <c r="N189">
        <v>286</v>
      </c>
      <c r="O189">
        <v>237</v>
      </c>
      <c r="P189" t="s">
        <v>758</v>
      </c>
      <c r="Q189" t="s">
        <v>64</v>
      </c>
      <c r="R189" t="s">
        <v>65</v>
      </c>
      <c r="S189" t="s">
        <v>235</v>
      </c>
      <c r="U189">
        <v>229</v>
      </c>
      <c r="V189">
        <v>231</v>
      </c>
      <c r="W189">
        <v>686.5</v>
      </c>
      <c r="X189">
        <v>3</v>
      </c>
      <c r="Z189">
        <v>247</v>
      </c>
      <c r="AA189">
        <v>247</v>
      </c>
      <c r="AB189">
        <v>199</v>
      </c>
      <c r="AC189">
        <v>0.89600000000000002</v>
      </c>
      <c r="AD189">
        <v>1</v>
      </c>
      <c r="AE189">
        <v>0</v>
      </c>
      <c r="AF189">
        <v>1</v>
      </c>
      <c r="AG189">
        <v>20</v>
      </c>
      <c r="AH189" s="2">
        <v>50180</v>
      </c>
      <c r="AI189">
        <v>1.1499999999999999</v>
      </c>
      <c r="AJ189" s="2">
        <v>50180</v>
      </c>
      <c r="AK189">
        <v>1.1499999999999999</v>
      </c>
      <c r="AL189" s="2">
        <v>6910</v>
      </c>
      <c r="AM189" s="2">
        <v>1316253</v>
      </c>
      <c r="AN189" s="3">
        <v>0.13769999999999999</v>
      </c>
      <c r="AO189">
        <v>215</v>
      </c>
      <c r="AP189" s="4">
        <v>5622697</v>
      </c>
      <c r="AQ189" s="4">
        <v>7487</v>
      </c>
      <c r="AR189" s="4">
        <v>290</v>
      </c>
      <c r="AS189" t="s">
        <v>974</v>
      </c>
      <c r="AT189" t="s">
        <v>120</v>
      </c>
      <c r="AU189" t="s">
        <v>643</v>
      </c>
      <c r="AV189" t="s">
        <v>644</v>
      </c>
      <c r="AW189" t="s">
        <v>95</v>
      </c>
      <c r="AX189" t="str">
        <f t="shared" si="41"/>
        <v>Manhattan</v>
      </c>
      <c r="AY189">
        <v>3</v>
      </c>
      <c r="AZ189">
        <v>12</v>
      </c>
      <c r="BA189" t="s">
        <v>2534</v>
      </c>
      <c r="BB189">
        <v>26</v>
      </c>
      <c r="BC189" t="s">
        <v>2554</v>
      </c>
      <c r="BD189">
        <v>65</v>
      </c>
      <c r="BE189" t="s">
        <v>2597</v>
      </c>
      <c r="BF189" s="95">
        <v>2</v>
      </c>
      <c r="BG189" s="1">
        <v>26176</v>
      </c>
      <c r="BI189" t="s">
        <v>236</v>
      </c>
      <c r="BL189" s="63">
        <v>320</v>
      </c>
      <c r="BM189" t="s">
        <v>2234</v>
      </c>
      <c r="BN189" s="68">
        <v>8343536</v>
      </c>
      <c r="BO189" s="68">
        <v>10219592</v>
      </c>
      <c r="BP189" s="68">
        <v>3173935</v>
      </c>
      <c r="BQ189" s="68">
        <v>1289205</v>
      </c>
      <c r="BR189">
        <f t="shared" si="42"/>
        <v>1.0692640692640694</v>
      </c>
      <c r="BS189" s="4">
        <v>23026267</v>
      </c>
      <c r="BT189" s="22">
        <f t="shared" si="43"/>
        <v>1</v>
      </c>
      <c r="BU189" s="68"/>
      <c r="BV189" s="68"/>
      <c r="BW189" s="68"/>
      <c r="BX189" s="68"/>
      <c r="BZ189" s="85">
        <f t="shared" si="55"/>
        <v>0.36234861690781228</v>
      </c>
      <c r="CA189" s="85">
        <f t="shared" si="44"/>
        <v>0.44382322154086029</v>
      </c>
      <c r="CB189" s="85">
        <f t="shared" si="45"/>
        <v>0.13783975491989214</v>
      </c>
      <c r="CC189" s="85">
        <f t="shared" si="46"/>
        <v>5.5988450060098754E-2</v>
      </c>
      <c r="CD189" s="85">
        <f t="shared" si="47"/>
        <v>1.0000000434286633</v>
      </c>
      <c r="CE189" t="s">
        <v>2640</v>
      </c>
      <c r="CF189" s="68">
        <v>8343536</v>
      </c>
      <c r="CG189" s="68">
        <v>10219592</v>
      </c>
      <c r="CH189" s="68">
        <v>3173935</v>
      </c>
      <c r="CI189" s="68">
        <v>1289205</v>
      </c>
      <c r="CN189" s="22">
        <f t="shared" si="48"/>
        <v>36119.203463203463</v>
      </c>
      <c r="CO189" s="22">
        <f t="shared" si="49"/>
        <v>44240.658008658007</v>
      </c>
      <c r="CP189" s="22">
        <f t="shared" si="50"/>
        <v>13739.978354978355</v>
      </c>
      <c r="CQ189" s="22">
        <f t="shared" si="56"/>
        <v>5580.9740259740256</v>
      </c>
      <c r="CR189" s="85">
        <f t="shared" si="51"/>
        <v>0.36234861690781228</v>
      </c>
      <c r="CS189" s="85">
        <f t="shared" si="52"/>
        <v>0.44382322154086024</v>
      </c>
      <c r="CT189" s="85">
        <f t="shared" si="53"/>
        <v>0.13783975491989214</v>
      </c>
      <c r="CU189" s="85">
        <f t="shared" si="54"/>
        <v>5.5988450060098748E-2</v>
      </c>
    </row>
    <row r="190" spans="1:99" x14ac:dyDescent="0.35">
      <c r="A190" t="s">
        <v>975</v>
      </c>
      <c r="B190" s="81">
        <v>46131818</v>
      </c>
      <c r="C190" s="81">
        <v>51878788</v>
      </c>
      <c r="D190" s="81">
        <v>73299431</v>
      </c>
      <c r="E190">
        <v>275</v>
      </c>
      <c r="F190" s="10">
        <f t="shared" si="38"/>
        <v>167752.06545454546</v>
      </c>
      <c r="G190" s="10">
        <f t="shared" si="39"/>
        <v>188650.13818181818</v>
      </c>
      <c r="H190" s="10">
        <f t="shared" si="40"/>
        <v>266543.38545454544</v>
      </c>
      <c r="I190" t="s">
        <v>975</v>
      </c>
      <c r="J190" t="s">
        <v>2399</v>
      </c>
      <c r="K190" t="s">
        <v>600</v>
      </c>
      <c r="L190">
        <v>181</v>
      </c>
      <c r="M190">
        <v>112</v>
      </c>
      <c r="N190">
        <v>284</v>
      </c>
      <c r="O190">
        <v>284</v>
      </c>
      <c r="P190" t="s">
        <v>976</v>
      </c>
      <c r="Q190" t="s">
        <v>64</v>
      </c>
      <c r="R190" t="s">
        <v>65</v>
      </c>
      <c r="S190" t="s">
        <v>66</v>
      </c>
      <c r="U190">
        <v>271</v>
      </c>
      <c r="V190">
        <v>275</v>
      </c>
      <c r="W190" s="6">
        <v>1301.5</v>
      </c>
      <c r="X190">
        <v>4.8</v>
      </c>
      <c r="Z190">
        <v>643</v>
      </c>
      <c r="AA190">
        <v>643</v>
      </c>
      <c r="AB190">
        <v>112</v>
      </c>
      <c r="AC190">
        <v>0.41599999999999998</v>
      </c>
      <c r="AD190">
        <v>3</v>
      </c>
      <c r="AE190">
        <v>0</v>
      </c>
      <c r="AF190">
        <v>3</v>
      </c>
      <c r="AG190" s="1">
        <v>40732</v>
      </c>
      <c r="AH190" s="2">
        <v>99827</v>
      </c>
      <c r="AI190">
        <v>2.29</v>
      </c>
      <c r="AJ190" s="2">
        <v>99827</v>
      </c>
      <c r="AK190">
        <v>2.29</v>
      </c>
      <c r="AL190" s="2">
        <v>34752</v>
      </c>
      <c r="AM190" s="2">
        <v>2668090</v>
      </c>
      <c r="AN190" s="3">
        <v>0.34810000000000002</v>
      </c>
      <c r="AO190">
        <v>281</v>
      </c>
      <c r="AP190" s="4">
        <v>6733865</v>
      </c>
      <c r="AQ190" s="4">
        <v>5105</v>
      </c>
      <c r="AR190" s="4">
        <v>574</v>
      </c>
      <c r="AS190" t="s">
        <v>977</v>
      </c>
      <c r="AT190" t="s">
        <v>120</v>
      </c>
      <c r="AU190" t="s">
        <v>241</v>
      </c>
      <c r="AV190" t="s">
        <v>118</v>
      </c>
      <c r="AW190" t="s">
        <v>95</v>
      </c>
      <c r="AX190" t="str">
        <f t="shared" si="41"/>
        <v>Manhattan</v>
      </c>
      <c r="AY190">
        <v>11</v>
      </c>
      <c r="AZ190">
        <v>13</v>
      </c>
      <c r="BA190" t="s">
        <v>2535</v>
      </c>
      <c r="BB190">
        <v>29</v>
      </c>
      <c r="BC190" t="s">
        <v>2557</v>
      </c>
      <c r="BD190">
        <v>68</v>
      </c>
      <c r="BE190" t="s">
        <v>2599</v>
      </c>
      <c r="BF190" s="95">
        <v>8</v>
      </c>
      <c r="BG190" s="1">
        <v>26176</v>
      </c>
      <c r="BL190" s="63">
        <v>120</v>
      </c>
      <c r="BM190" t="s">
        <v>2239</v>
      </c>
      <c r="BN190" s="68">
        <v>20003044</v>
      </c>
      <c r="BO190" s="68">
        <v>21449659</v>
      </c>
      <c r="BP190" s="68">
        <v>8127531</v>
      </c>
      <c r="BQ190" s="68">
        <v>2298554</v>
      </c>
      <c r="BR190">
        <f t="shared" si="42"/>
        <v>2.3381818181818184</v>
      </c>
      <c r="BS190" s="4">
        <v>51878788</v>
      </c>
      <c r="BT190" s="22">
        <f t="shared" si="43"/>
        <v>0</v>
      </c>
      <c r="BU190" s="68"/>
      <c r="BV190" s="68"/>
      <c r="BW190" s="68"/>
      <c r="BX190" s="68"/>
      <c r="BZ190" s="85">
        <f t="shared" si="55"/>
        <v>0.38557269302436287</v>
      </c>
      <c r="CA190" s="85">
        <f t="shared" si="44"/>
        <v>0.41345721106668876</v>
      </c>
      <c r="CB190" s="85">
        <f t="shared" si="45"/>
        <v>0.15666385652648632</v>
      </c>
      <c r="CC190" s="85">
        <f t="shared" si="46"/>
        <v>4.4306239382462059E-2</v>
      </c>
      <c r="CD190" s="85">
        <f t="shared" si="47"/>
        <v>0.99999999999999989</v>
      </c>
      <c r="CE190" t="s">
        <v>2640</v>
      </c>
      <c r="CF190" s="68">
        <v>20003044</v>
      </c>
      <c r="CG190" s="68">
        <v>21449659</v>
      </c>
      <c r="CH190" s="68">
        <v>8127531</v>
      </c>
      <c r="CI190" s="68">
        <v>2298554</v>
      </c>
      <c r="CN190" s="22">
        <f t="shared" si="48"/>
        <v>72738.341818181812</v>
      </c>
      <c r="CO190" s="22">
        <f t="shared" si="49"/>
        <v>77998.759999999995</v>
      </c>
      <c r="CP190" s="22">
        <f t="shared" si="50"/>
        <v>29554.65818181818</v>
      </c>
      <c r="CQ190" s="22">
        <f t="shared" si="56"/>
        <v>8358.3781818181815</v>
      </c>
      <c r="CR190" s="85">
        <f t="shared" si="51"/>
        <v>0.38557269302436281</v>
      </c>
      <c r="CS190" s="85">
        <f t="shared" si="52"/>
        <v>0.4134572110666887</v>
      </c>
      <c r="CT190" s="85">
        <f t="shared" si="53"/>
        <v>0.15666385652648632</v>
      </c>
      <c r="CU190" s="85">
        <f t="shared" si="54"/>
        <v>4.4306239382462052E-2</v>
      </c>
    </row>
    <row r="191" spans="1:99" x14ac:dyDescent="0.35">
      <c r="A191" t="s">
        <v>978</v>
      </c>
      <c r="B191" s="81">
        <v>20949635</v>
      </c>
      <c r="C191" s="81">
        <v>21261242</v>
      </c>
      <c r="D191" s="81">
        <v>36131417</v>
      </c>
      <c r="E191">
        <v>179</v>
      </c>
      <c r="F191" s="10">
        <f t="shared" si="38"/>
        <v>117037.06703910614</v>
      </c>
      <c r="G191" s="10">
        <f t="shared" si="39"/>
        <v>118777.88826815643</v>
      </c>
      <c r="H191" s="10">
        <f t="shared" si="40"/>
        <v>201851.49162011174</v>
      </c>
      <c r="I191" t="s">
        <v>978</v>
      </c>
      <c r="J191" t="s">
        <v>2400</v>
      </c>
      <c r="K191" t="s">
        <v>604</v>
      </c>
      <c r="L191">
        <v>191</v>
      </c>
      <c r="M191">
        <v>34</v>
      </c>
      <c r="N191">
        <v>302</v>
      </c>
      <c r="O191">
        <v>313</v>
      </c>
      <c r="P191" t="s">
        <v>979</v>
      </c>
      <c r="Q191" t="s">
        <v>64</v>
      </c>
      <c r="R191" t="s">
        <v>65</v>
      </c>
      <c r="S191" t="s">
        <v>235</v>
      </c>
      <c r="U191">
        <v>177</v>
      </c>
      <c r="V191">
        <v>179</v>
      </c>
      <c r="W191">
        <v>602.5</v>
      </c>
      <c r="X191">
        <v>3.4</v>
      </c>
      <c r="Z191">
        <v>192</v>
      </c>
      <c r="AA191">
        <v>192</v>
      </c>
      <c r="AB191">
        <v>160</v>
      </c>
      <c r="AC191">
        <v>0.91400000000000003</v>
      </c>
      <c r="AD191">
        <v>1</v>
      </c>
      <c r="AE191">
        <v>0</v>
      </c>
      <c r="AF191">
        <v>1</v>
      </c>
      <c r="AG191">
        <v>15</v>
      </c>
      <c r="AH191" s="2">
        <v>49309</v>
      </c>
      <c r="AI191">
        <v>1.1299999999999999</v>
      </c>
      <c r="AJ191" s="2">
        <v>49309</v>
      </c>
      <c r="AK191">
        <v>1.1299999999999999</v>
      </c>
      <c r="AL191" s="2">
        <v>10076</v>
      </c>
      <c r="AM191" s="2">
        <v>1078917</v>
      </c>
      <c r="AN191" s="3">
        <v>0.20430000000000001</v>
      </c>
      <c r="AO191">
        <v>170</v>
      </c>
      <c r="AP191" s="4">
        <v>6090291</v>
      </c>
      <c r="AQ191" s="4">
        <v>9776</v>
      </c>
      <c r="AR191" s="4">
        <v>313</v>
      </c>
      <c r="AS191" t="s">
        <v>980</v>
      </c>
      <c r="AT191" t="s">
        <v>981</v>
      </c>
      <c r="AU191" t="s">
        <v>982</v>
      </c>
      <c r="AV191" t="s">
        <v>983</v>
      </c>
      <c r="AW191" t="s">
        <v>71</v>
      </c>
      <c r="AX191" t="str">
        <f t="shared" si="41"/>
        <v>Bronx</v>
      </c>
      <c r="AY191">
        <v>10</v>
      </c>
      <c r="AZ191">
        <v>14</v>
      </c>
      <c r="BA191" t="s">
        <v>2536</v>
      </c>
      <c r="BB191">
        <v>34</v>
      </c>
      <c r="BC191" t="s">
        <v>2562</v>
      </c>
      <c r="BD191">
        <v>82</v>
      </c>
      <c r="BE191" t="s">
        <v>2611</v>
      </c>
      <c r="BF191" s="95">
        <v>13</v>
      </c>
      <c r="BG191" s="1">
        <v>26907</v>
      </c>
      <c r="BI191" t="s">
        <v>236</v>
      </c>
      <c r="BL191" s="63">
        <v>303</v>
      </c>
      <c r="BM191" t="s">
        <v>2244</v>
      </c>
      <c r="BN191" s="68">
        <v>9335265</v>
      </c>
      <c r="BO191" s="68">
        <v>6794873</v>
      </c>
      <c r="BP191" s="68">
        <v>3881390</v>
      </c>
      <c r="BQ191" s="68">
        <v>1249714</v>
      </c>
      <c r="BR191">
        <f t="shared" si="42"/>
        <v>1.0726256983240223</v>
      </c>
      <c r="BS191" s="4">
        <v>21261242</v>
      </c>
      <c r="BT191" s="22">
        <f t="shared" si="43"/>
        <v>0</v>
      </c>
      <c r="BU191" s="68"/>
      <c r="BV191" s="68"/>
      <c r="BW191" s="68"/>
      <c r="BX191" s="68"/>
      <c r="BZ191" s="85">
        <f t="shared" si="55"/>
        <v>0.43907430243256718</v>
      </c>
      <c r="CA191" s="85">
        <f t="shared" si="44"/>
        <v>0.31958965520452665</v>
      </c>
      <c r="CB191" s="85">
        <f t="shared" si="45"/>
        <v>0.18255706792669968</v>
      </c>
      <c r="CC191" s="85">
        <f t="shared" si="46"/>
        <v>5.8778974436206499E-2</v>
      </c>
      <c r="CD191" s="85">
        <f t="shared" si="47"/>
        <v>1</v>
      </c>
      <c r="CE191" t="s">
        <v>2640</v>
      </c>
      <c r="CF191" s="68">
        <v>9335265</v>
      </c>
      <c r="CG191" s="68">
        <v>6794873</v>
      </c>
      <c r="CH191" s="68">
        <v>3881390</v>
      </c>
      <c r="CI191" s="68">
        <v>1249714</v>
      </c>
      <c r="CN191" s="22">
        <f t="shared" si="48"/>
        <v>52152.31843575419</v>
      </c>
      <c r="CO191" s="22">
        <f t="shared" si="49"/>
        <v>37960.184357541897</v>
      </c>
      <c r="CP191" s="22">
        <f t="shared" si="50"/>
        <v>21683.743016759778</v>
      </c>
      <c r="CQ191" s="22">
        <f t="shared" si="56"/>
        <v>6981.6424581005585</v>
      </c>
      <c r="CR191" s="85">
        <f t="shared" si="51"/>
        <v>0.43907430243256718</v>
      </c>
      <c r="CS191" s="85">
        <f t="shared" si="52"/>
        <v>0.31958965520452659</v>
      </c>
      <c r="CT191" s="85">
        <f t="shared" si="53"/>
        <v>0.18255706792669968</v>
      </c>
      <c r="CU191" s="85">
        <f t="shared" si="54"/>
        <v>5.8778974436206499E-2</v>
      </c>
    </row>
    <row r="192" spans="1:99" x14ac:dyDescent="0.35">
      <c r="A192" t="s">
        <v>984</v>
      </c>
      <c r="B192" s="81">
        <v>165457743</v>
      </c>
      <c r="C192" s="81">
        <v>213364850</v>
      </c>
      <c r="D192" s="81">
        <v>295152003</v>
      </c>
      <c r="E192" s="2">
        <v>1255</v>
      </c>
      <c r="F192" s="10">
        <f t="shared" si="38"/>
        <v>131838.8390438247</v>
      </c>
      <c r="G192" s="10">
        <f t="shared" si="39"/>
        <v>170011.8326693227</v>
      </c>
      <c r="H192" s="10">
        <f t="shared" si="40"/>
        <v>235180.87888446214</v>
      </c>
      <c r="I192" t="s">
        <v>984</v>
      </c>
      <c r="J192" t="s">
        <v>2736</v>
      </c>
      <c r="K192" t="s">
        <v>985</v>
      </c>
      <c r="L192">
        <v>84</v>
      </c>
      <c r="M192">
        <v>84</v>
      </c>
      <c r="N192">
        <v>570</v>
      </c>
      <c r="O192">
        <v>570</v>
      </c>
      <c r="P192" t="s">
        <v>986</v>
      </c>
      <c r="Q192" t="s">
        <v>64</v>
      </c>
      <c r="R192" t="s">
        <v>65</v>
      </c>
      <c r="S192" t="s">
        <v>66</v>
      </c>
      <c r="U192" s="2">
        <v>1251</v>
      </c>
      <c r="V192" s="2">
        <v>1255</v>
      </c>
      <c r="W192" s="6">
        <v>5799.5</v>
      </c>
      <c r="X192">
        <v>4.6399999999999997</v>
      </c>
      <c r="Z192" s="2">
        <v>2814</v>
      </c>
      <c r="AA192" s="2">
        <v>2814</v>
      </c>
      <c r="AB192">
        <v>484</v>
      </c>
      <c r="AC192">
        <v>0.39200000000000002</v>
      </c>
      <c r="AD192">
        <v>9</v>
      </c>
      <c r="AE192">
        <v>0</v>
      </c>
      <c r="AF192">
        <v>9</v>
      </c>
      <c r="AG192">
        <v>16</v>
      </c>
      <c r="AH192" s="2">
        <v>507592</v>
      </c>
      <c r="AI192">
        <v>11.65</v>
      </c>
      <c r="AJ192" s="2">
        <v>463332</v>
      </c>
      <c r="AK192">
        <v>10.64</v>
      </c>
      <c r="AL192" s="2">
        <v>76410</v>
      </c>
      <c r="AM192" s="2">
        <v>10446587</v>
      </c>
      <c r="AN192" s="3">
        <v>0.14169999999999999</v>
      </c>
      <c r="AO192">
        <v>242</v>
      </c>
      <c r="AP192" s="4">
        <v>22176000</v>
      </c>
      <c r="AQ192" s="4">
        <v>3898</v>
      </c>
      <c r="AR192" s="4">
        <v>479</v>
      </c>
      <c r="AS192" t="s">
        <v>882</v>
      </c>
      <c r="AT192" t="s">
        <v>987</v>
      </c>
      <c r="AU192" t="s">
        <v>988</v>
      </c>
      <c r="AV192" t="s">
        <v>989</v>
      </c>
      <c r="AW192" t="s">
        <v>71</v>
      </c>
      <c r="AX192" t="str">
        <f t="shared" si="41"/>
        <v>Bronx</v>
      </c>
      <c r="AY192">
        <v>1</v>
      </c>
      <c r="AZ192">
        <v>15</v>
      </c>
      <c r="BA192" t="s">
        <v>2537</v>
      </c>
      <c r="BB192">
        <v>29</v>
      </c>
      <c r="BC192" t="s">
        <v>2557</v>
      </c>
      <c r="BD192">
        <v>84</v>
      </c>
      <c r="BE192" t="s">
        <v>2613</v>
      </c>
      <c r="BF192" s="95">
        <v>8</v>
      </c>
      <c r="BG192" s="1">
        <v>21696</v>
      </c>
      <c r="BH192" t="s">
        <v>547</v>
      </c>
      <c r="BL192" s="63">
        <v>177</v>
      </c>
      <c r="BM192" t="s">
        <v>2239</v>
      </c>
      <c r="BN192" s="68">
        <v>98300638</v>
      </c>
      <c r="BO192" s="68">
        <v>64389327</v>
      </c>
      <c r="BP192" s="68">
        <v>34453629</v>
      </c>
      <c r="BQ192" s="68">
        <v>16221257</v>
      </c>
      <c r="BR192">
        <f t="shared" si="42"/>
        <v>2.242231075697211</v>
      </c>
      <c r="BS192" s="4">
        <v>213364850</v>
      </c>
      <c r="BT192" s="22">
        <f t="shared" si="43"/>
        <v>1</v>
      </c>
      <c r="BU192" s="68"/>
      <c r="BV192" s="68"/>
      <c r="BW192" s="68"/>
      <c r="BX192" s="68"/>
      <c r="BZ192" s="85">
        <f t="shared" si="55"/>
        <v>0.46071617700853723</v>
      </c>
      <c r="CA192" s="85">
        <f t="shared" si="44"/>
        <v>0.30178038697564291</v>
      </c>
      <c r="CB192" s="85">
        <f t="shared" si="45"/>
        <v>0.16147753015550592</v>
      </c>
      <c r="CC192" s="85">
        <f t="shared" si="46"/>
        <v>7.6025910547121517E-2</v>
      </c>
      <c r="CD192" s="85">
        <f t="shared" si="47"/>
        <v>1.0000000046868076</v>
      </c>
      <c r="CE192" t="s">
        <v>2640</v>
      </c>
      <c r="CF192" s="68">
        <v>98300638</v>
      </c>
      <c r="CG192" s="68">
        <v>64389327</v>
      </c>
      <c r="CH192" s="68">
        <v>34453629</v>
      </c>
      <c r="CI192" s="68">
        <v>16221257</v>
      </c>
      <c r="CN192" s="22">
        <f t="shared" si="48"/>
        <v>78327.201593625505</v>
      </c>
      <c r="CO192" s="22">
        <f t="shared" si="49"/>
        <v>51306.236653386455</v>
      </c>
      <c r="CP192" s="22">
        <f t="shared" si="50"/>
        <v>27453.090836653388</v>
      </c>
      <c r="CQ192" s="22">
        <f t="shared" si="56"/>
        <v>12925.30438247012</v>
      </c>
      <c r="CR192" s="85">
        <f t="shared" si="51"/>
        <v>0.46071617700853734</v>
      </c>
      <c r="CS192" s="85">
        <f t="shared" si="52"/>
        <v>0.30178038697564291</v>
      </c>
      <c r="CT192" s="85">
        <f t="shared" si="53"/>
        <v>0.16147753015550595</v>
      </c>
      <c r="CU192" s="85">
        <f t="shared" si="54"/>
        <v>7.6025910547121517E-2</v>
      </c>
    </row>
    <row r="193" spans="1:99" x14ac:dyDescent="0.35">
      <c r="A193" t="s">
        <v>990</v>
      </c>
      <c r="B193" s="81">
        <v>17423816</v>
      </c>
      <c r="C193" s="81">
        <v>19850891</v>
      </c>
      <c r="D193" s="81">
        <v>26629360</v>
      </c>
      <c r="E193">
        <v>125</v>
      </c>
      <c r="F193" s="10">
        <f t="shared" si="38"/>
        <v>139390.52799999999</v>
      </c>
      <c r="G193" s="10">
        <f t="shared" si="39"/>
        <v>158807.128</v>
      </c>
      <c r="H193" s="10">
        <f t="shared" si="40"/>
        <v>213034.88</v>
      </c>
      <c r="I193" t="s">
        <v>990</v>
      </c>
      <c r="J193" t="s">
        <v>2401</v>
      </c>
      <c r="K193" t="s">
        <v>985</v>
      </c>
      <c r="L193">
        <v>132</v>
      </c>
      <c r="M193">
        <v>84</v>
      </c>
      <c r="N193">
        <v>570</v>
      </c>
      <c r="O193">
        <v>570</v>
      </c>
      <c r="P193" t="s">
        <v>986</v>
      </c>
      <c r="Q193" t="s">
        <v>64</v>
      </c>
      <c r="R193" t="s">
        <v>65</v>
      </c>
      <c r="S193" t="s">
        <v>66</v>
      </c>
      <c r="U193">
        <v>125</v>
      </c>
      <c r="V193">
        <v>125</v>
      </c>
      <c r="W193">
        <v>611.5</v>
      </c>
      <c r="X193">
        <v>4.8899999999999997</v>
      </c>
      <c r="Z193">
        <v>297</v>
      </c>
      <c r="AA193">
        <v>297</v>
      </c>
      <c r="AB193">
        <v>54</v>
      </c>
      <c r="AC193">
        <v>0.432</v>
      </c>
      <c r="AD193">
        <v>1</v>
      </c>
      <c r="AE193">
        <v>0</v>
      </c>
      <c r="AF193">
        <v>1</v>
      </c>
      <c r="AG193">
        <v>16</v>
      </c>
      <c r="AH193" s="2">
        <v>22500</v>
      </c>
      <c r="AI193">
        <v>0.52</v>
      </c>
      <c r="AJ193" s="2">
        <v>22500</v>
      </c>
      <c r="AK193">
        <v>0.52</v>
      </c>
      <c r="AL193" s="2">
        <v>8660</v>
      </c>
      <c r="AM193" s="2">
        <v>1130657</v>
      </c>
      <c r="AN193" s="3">
        <v>0.38490000000000002</v>
      </c>
      <c r="AO193">
        <v>571</v>
      </c>
      <c r="AP193" s="4">
        <v>1957000</v>
      </c>
      <c r="AQ193" s="4">
        <v>3198</v>
      </c>
      <c r="AR193" s="4">
        <v>462</v>
      </c>
      <c r="AS193" t="s">
        <v>989</v>
      </c>
      <c r="AT193" t="s">
        <v>882</v>
      </c>
      <c r="AU193" t="s">
        <v>988</v>
      </c>
      <c r="AW193" t="s">
        <v>71</v>
      </c>
      <c r="AX193" t="str">
        <f t="shared" si="41"/>
        <v>Bronx</v>
      </c>
      <c r="AY193">
        <v>1</v>
      </c>
      <c r="AZ193">
        <v>15</v>
      </c>
      <c r="BA193" t="s">
        <v>2537</v>
      </c>
      <c r="BB193">
        <v>29</v>
      </c>
      <c r="BC193" t="s">
        <v>2557</v>
      </c>
      <c r="BD193">
        <v>84</v>
      </c>
      <c r="BE193" t="s">
        <v>2613</v>
      </c>
      <c r="BF193" s="95">
        <v>8</v>
      </c>
      <c r="BG193" s="1">
        <v>22677</v>
      </c>
      <c r="BH193" t="s">
        <v>547</v>
      </c>
      <c r="BL193" s="63">
        <v>214</v>
      </c>
      <c r="BM193" t="s">
        <v>2239</v>
      </c>
      <c r="BN193" s="68">
        <v>9449504</v>
      </c>
      <c r="BO193" s="68">
        <v>7099436</v>
      </c>
      <c r="BP193" s="68">
        <v>2718691</v>
      </c>
      <c r="BQ193" s="68">
        <v>583259</v>
      </c>
      <c r="BR193">
        <f t="shared" si="42"/>
        <v>2.3759999999999999</v>
      </c>
      <c r="BS193" s="4">
        <v>19850891</v>
      </c>
      <c r="BT193" s="22">
        <f t="shared" si="43"/>
        <v>-1</v>
      </c>
      <c r="BU193" s="68"/>
      <c r="BV193" s="68"/>
      <c r="BW193" s="68"/>
      <c r="BX193" s="68"/>
      <c r="BZ193" s="85">
        <f t="shared" si="55"/>
        <v>0.47602417443126355</v>
      </c>
      <c r="CA193" s="85">
        <f t="shared" si="44"/>
        <v>0.35763815337054644</v>
      </c>
      <c r="CB193" s="85">
        <f t="shared" si="45"/>
        <v>0.1369556157454091</v>
      </c>
      <c r="CC193" s="85">
        <f t="shared" si="46"/>
        <v>2.9382006077208322E-2</v>
      </c>
      <c r="CD193" s="85">
        <f t="shared" si="47"/>
        <v>0.9999999496244274</v>
      </c>
      <c r="CE193" t="s">
        <v>2640</v>
      </c>
      <c r="CF193" s="68">
        <v>9449504</v>
      </c>
      <c r="CG193" s="68">
        <v>7099436</v>
      </c>
      <c r="CH193" s="68">
        <v>2718691</v>
      </c>
      <c r="CI193" s="68">
        <v>583259</v>
      </c>
      <c r="CN193" s="22">
        <f t="shared" si="48"/>
        <v>75596.032000000007</v>
      </c>
      <c r="CO193" s="22">
        <f t="shared" si="49"/>
        <v>56795.487999999998</v>
      </c>
      <c r="CP193" s="22">
        <f t="shared" si="50"/>
        <v>21749.527999999998</v>
      </c>
      <c r="CQ193" s="22">
        <f t="shared" si="56"/>
        <v>4666.0720000000001</v>
      </c>
      <c r="CR193" s="85">
        <f t="shared" si="51"/>
        <v>0.4760241744312636</v>
      </c>
      <c r="CS193" s="85">
        <f t="shared" si="52"/>
        <v>0.35763815337054644</v>
      </c>
      <c r="CT193" s="85">
        <f t="shared" si="53"/>
        <v>0.1369556157454091</v>
      </c>
      <c r="CU193" s="85">
        <f t="shared" si="54"/>
        <v>2.9382006077208325E-2</v>
      </c>
    </row>
    <row r="194" spans="1:99" x14ac:dyDescent="0.35">
      <c r="A194" t="s">
        <v>991</v>
      </c>
      <c r="B194" s="81">
        <v>222401278</v>
      </c>
      <c r="C194" s="81">
        <v>244575631</v>
      </c>
      <c r="D194" s="81">
        <v>368787626</v>
      </c>
      <c r="E194" s="2">
        <v>1732</v>
      </c>
      <c r="F194" s="10">
        <f t="shared" ref="F194:F257" si="57">B194/E194</f>
        <v>128407.20438799076</v>
      </c>
      <c r="G194" s="10">
        <f t="shared" si="39"/>
        <v>141209.94861431871</v>
      </c>
      <c r="H194" s="10">
        <f t="shared" si="40"/>
        <v>212925.88106235565</v>
      </c>
      <c r="I194" t="s">
        <v>991</v>
      </c>
      <c r="J194" t="s">
        <v>2737</v>
      </c>
      <c r="K194" t="s">
        <v>992</v>
      </c>
      <c r="L194">
        <v>145</v>
      </c>
      <c r="M194">
        <v>145</v>
      </c>
      <c r="N194">
        <v>249</v>
      </c>
      <c r="O194">
        <v>249</v>
      </c>
      <c r="P194" t="s">
        <v>993</v>
      </c>
      <c r="Q194" t="s">
        <v>64</v>
      </c>
      <c r="R194" t="s">
        <v>65</v>
      </c>
      <c r="S194" t="s">
        <v>66</v>
      </c>
      <c r="U194" s="2">
        <v>1732</v>
      </c>
      <c r="V194" s="2">
        <v>1732</v>
      </c>
      <c r="W194" s="6">
        <v>7554</v>
      </c>
      <c r="X194">
        <v>4.3600000000000003</v>
      </c>
      <c r="Z194" s="2">
        <v>4010</v>
      </c>
      <c r="AA194" s="2">
        <v>4010</v>
      </c>
      <c r="AB194">
        <v>666</v>
      </c>
      <c r="AC194">
        <v>0.39100000000000001</v>
      </c>
      <c r="AD194">
        <v>10</v>
      </c>
      <c r="AE194">
        <v>1</v>
      </c>
      <c r="AF194">
        <v>12</v>
      </c>
      <c r="AG194" t="s">
        <v>994</v>
      </c>
      <c r="AH194" s="2">
        <v>699494</v>
      </c>
      <c r="AI194">
        <v>16.059999999999999</v>
      </c>
      <c r="AJ194" s="2">
        <v>653938</v>
      </c>
      <c r="AK194">
        <v>15.01</v>
      </c>
      <c r="AL194" s="2">
        <v>97114</v>
      </c>
      <c r="AM194" s="2">
        <v>14044919</v>
      </c>
      <c r="AN194" s="3">
        <v>0.13880000000000001</v>
      </c>
      <c r="AO194">
        <v>250</v>
      </c>
      <c r="AP194" s="4">
        <v>33012851</v>
      </c>
      <c r="AQ194" s="4">
        <v>4350</v>
      </c>
      <c r="AR194" s="4">
        <v>534</v>
      </c>
      <c r="AS194" t="s">
        <v>995</v>
      </c>
      <c r="AT194" t="s">
        <v>996</v>
      </c>
      <c r="AU194" t="s">
        <v>997</v>
      </c>
      <c r="AV194" t="s">
        <v>882</v>
      </c>
      <c r="AW194" t="s">
        <v>71</v>
      </c>
      <c r="AX194" t="str">
        <f t="shared" si="41"/>
        <v>Bronx</v>
      </c>
      <c r="AY194">
        <v>1</v>
      </c>
      <c r="AZ194">
        <v>15</v>
      </c>
      <c r="BA194" t="s">
        <v>2537</v>
      </c>
      <c r="BB194">
        <v>29</v>
      </c>
      <c r="BC194" t="s">
        <v>2557</v>
      </c>
      <c r="BD194">
        <v>84</v>
      </c>
      <c r="BE194" t="s">
        <v>2613</v>
      </c>
      <c r="BF194" s="95">
        <v>8</v>
      </c>
      <c r="BG194" s="1">
        <v>24166</v>
      </c>
      <c r="BI194" t="s">
        <v>186</v>
      </c>
      <c r="BL194" s="63">
        <v>260</v>
      </c>
      <c r="BM194" t="s">
        <v>2239</v>
      </c>
      <c r="BN194" s="68">
        <v>115162260</v>
      </c>
      <c r="BO194" s="68">
        <v>90463763</v>
      </c>
      <c r="BP194" s="68">
        <v>27818443</v>
      </c>
      <c r="BQ194" s="68">
        <v>11131165</v>
      </c>
      <c r="BR194">
        <f t="shared" si="42"/>
        <v>2.3152424942263279</v>
      </c>
      <c r="BS194" s="4">
        <v>244575631</v>
      </c>
      <c r="BT194" s="22">
        <f t="shared" si="43"/>
        <v>0</v>
      </c>
      <c r="BU194" s="68"/>
      <c r="BV194" s="68"/>
      <c r="BW194" s="68"/>
      <c r="BX194" s="68"/>
      <c r="BZ194" s="85">
        <f t="shared" si="55"/>
        <v>0.47086563583270485</v>
      </c>
      <c r="CA194" s="85">
        <f t="shared" si="44"/>
        <v>0.36988052583210956</v>
      </c>
      <c r="CB194" s="85">
        <f t="shared" si="45"/>
        <v>0.11374167935807145</v>
      </c>
      <c r="CC194" s="85">
        <f t="shared" si="46"/>
        <v>4.5512158977114116E-2</v>
      </c>
      <c r="CD194" s="85">
        <f t="shared" si="47"/>
        <v>1</v>
      </c>
      <c r="CE194" t="s">
        <v>2640</v>
      </c>
      <c r="CF194" s="68">
        <v>115162260</v>
      </c>
      <c r="CG194" s="68">
        <v>90463763</v>
      </c>
      <c r="CH194" s="68">
        <v>27818443</v>
      </c>
      <c r="CI194" s="68">
        <v>11131165</v>
      </c>
      <c r="CN194" s="22">
        <f t="shared" si="48"/>
        <v>66490.912240184756</v>
      </c>
      <c r="CO194" s="22">
        <f t="shared" si="49"/>
        <v>52230.810046189377</v>
      </c>
      <c r="CP194" s="22">
        <f t="shared" si="50"/>
        <v>16061.456697459584</v>
      </c>
      <c r="CQ194" s="22">
        <f t="shared" si="56"/>
        <v>6426.7696304849887</v>
      </c>
      <c r="CR194" s="85">
        <f t="shared" si="51"/>
        <v>0.47086563583270485</v>
      </c>
      <c r="CS194" s="85">
        <f t="shared" si="52"/>
        <v>0.36988052583210956</v>
      </c>
      <c r="CT194" s="85">
        <f t="shared" si="53"/>
        <v>0.11374167935807145</v>
      </c>
      <c r="CU194" s="85">
        <f t="shared" si="54"/>
        <v>4.5512158977114116E-2</v>
      </c>
    </row>
    <row r="195" spans="1:99" x14ac:dyDescent="0.35">
      <c r="A195" t="s">
        <v>998</v>
      </c>
      <c r="B195" s="81">
        <v>168444980</v>
      </c>
      <c r="C195" s="81">
        <v>217582540</v>
      </c>
      <c r="D195" s="81">
        <v>287683905</v>
      </c>
      <c r="E195" s="2">
        <v>1102</v>
      </c>
      <c r="F195" s="10">
        <f t="shared" si="57"/>
        <v>152853.88384754991</v>
      </c>
      <c r="G195" s="10">
        <f t="shared" ref="G195:G258" si="58">C195/E195</f>
        <v>197443.32123411979</v>
      </c>
      <c r="H195" s="10">
        <f t="shared" ref="H195:H258" si="59">D195/E195</f>
        <v>261056.17513611616</v>
      </c>
      <c r="I195" t="s">
        <v>998</v>
      </c>
      <c r="J195" t="s">
        <v>2738</v>
      </c>
      <c r="K195" t="s">
        <v>999</v>
      </c>
      <c r="L195">
        <v>88</v>
      </c>
      <c r="M195">
        <v>88</v>
      </c>
      <c r="N195">
        <v>234</v>
      </c>
      <c r="O195">
        <v>234</v>
      </c>
      <c r="P195" t="s">
        <v>1000</v>
      </c>
      <c r="Q195" t="s">
        <v>64</v>
      </c>
      <c r="R195" t="s">
        <v>65</v>
      </c>
      <c r="S195" t="s">
        <v>66</v>
      </c>
      <c r="U195" s="2">
        <v>1100</v>
      </c>
      <c r="V195" s="2">
        <v>1102</v>
      </c>
      <c r="W195" s="6">
        <v>5299</v>
      </c>
      <c r="X195">
        <v>4.82</v>
      </c>
      <c r="Z195" s="2">
        <v>2691</v>
      </c>
      <c r="AA195" s="2">
        <v>2691</v>
      </c>
      <c r="AB195">
        <v>403</v>
      </c>
      <c r="AC195">
        <v>0.36899999999999999</v>
      </c>
      <c r="AD195">
        <v>12</v>
      </c>
      <c r="AE195">
        <v>1</v>
      </c>
      <c r="AF195">
        <v>20</v>
      </c>
      <c r="AG195" s="1">
        <v>42230</v>
      </c>
      <c r="AH195" s="2">
        <v>805341</v>
      </c>
      <c r="AI195">
        <v>18.489999999999998</v>
      </c>
      <c r="AJ195" s="2">
        <v>805341</v>
      </c>
      <c r="AK195">
        <v>18.489999999999998</v>
      </c>
      <c r="AL195" s="2">
        <v>118402</v>
      </c>
      <c r="AM195" s="2">
        <v>10177348</v>
      </c>
      <c r="AN195" s="3">
        <v>0.14699999999999999</v>
      </c>
      <c r="AO195">
        <v>146</v>
      </c>
      <c r="AP195" s="4">
        <v>16449659</v>
      </c>
      <c r="AQ195" s="4">
        <v>3100</v>
      </c>
      <c r="AR195" s="4">
        <v>526</v>
      </c>
      <c r="AS195" t="s">
        <v>1001</v>
      </c>
      <c r="AT195" t="s">
        <v>469</v>
      </c>
      <c r="AU195" t="s">
        <v>1002</v>
      </c>
      <c r="AV195" t="s">
        <v>427</v>
      </c>
      <c r="AW195" t="s">
        <v>71</v>
      </c>
      <c r="AX195" t="str">
        <f t="shared" ref="AX195:AX258" si="60">PROPER(AW195)</f>
        <v>Bronx</v>
      </c>
      <c r="AY195">
        <v>9</v>
      </c>
      <c r="AZ195">
        <v>15</v>
      </c>
      <c r="BA195" t="s">
        <v>2537</v>
      </c>
      <c r="BB195">
        <v>32</v>
      </c>
      <c r="BC195" t="s">
        <v>2560</v>
      </c>
      <c r="BD195">
        <v>85</v>
      </c>
      <c r="BE195" t="s">
        <v>2614</v>
      </c>
      <c r="BF195" s="95">
        <v>18</v>
      </c>
      <c r="BG195" s="1">
        <v>22587</v>
      </c>
      <c r="BL195" s="63">
        <v>96</v>
      </c>
      <c r="BM195" t="s">
        <v>2249</v>
      </c>
      <c r="BN195" s="68">
        <v>76034689</v>
      </c>
      <c r="BO195" s="68">
        <v>83495731</v>
      </c>
      <c r="BP195" s="68">
        <v>44243521</v>
      </c>
      <c r="BQ195" s="68">
        <v>13808598</v>
      </c>
      <c r="BR195">
        <f t="shared" ref="BR195:BR258" si="61">AA195/E195</f>
        <v>2.4419237749546281</v>
      </c>
      <c r="BS195" s="4">
        <v>217582540</v>
      </c>
      <c r="BT195" s="22">
        <f t="shared" ref="BT195:BT258" si="62">SUM(BN195:BQ195)-BS195</f>
        <v>-1</v>
      </c>
      <c r="BU195" s="68"/>
      <c r="BV195" s="68"/>
      <c r="BW195" s="68"/>
      <c r="BX195" s="68"/>
      <c r="BZ195" s="85">
        <f t="shared" si="55"/>
        <v>0.34945216192438971</v>
      </c>
      <c r="CA195" s="85">
        <f t="shared" ref="CA195:CA258" si="63">BO195/BS195</f>
        <v>0.38374279020733926</v>
      </c>
      <c r="CB195" s="85">
        <f t="shared" ref="CB195:CB258" si="64">BP195/BS195</f>
        <v>0.20334132049382272</v>
      </c>
      <c r="CC195" s="85">
        <f t="shared" ref="CC195:CC258" si="65">BQ195/BS195</f>
        <v>6.3463722778491327E-2</v>
      </c>
      <c r="CD195" s="85">
        <f t="shared" ref="CD195:CD258" si="66">SUM(BZ195:CC195)</f>
        <v>0.99999999540404294</v>
      </c>
      <c r="CE195" t="s">
        <v>2640</v>
      </c>
      <c r="CF195" s="68">
        <v>76034689</v>
      </c>
      <c r="CG195" s="68">
        <v>83495731</v>
      </c>
      <c r="CH195" s="68">
        <v>44243521</v>
      </c>
      <c r="CI195" s="68">
        <v>13808598</v>
      </c>
      <c r="CN195" s="22">
        <f t="shared" ref="CN195:CN258" si="67">CF195/E195</f>
        <v>68996.995462794919</v>
      </c>
      <c r="CO195" s="22">
        <f t="shared" ref="CO195:CO258" si="68">CG195/E195</f>
        <v>75767.450998185115</v>
      </c>
      <c r="CP195" s="22">
        <f t="shared" ref="CP195:CP258" si="69">CH195/E195</f>
        <v>40148.385662431945</v>
      </c>
      <c r="CQ195" s="22">
        <f t="shared" si="56"/>
        <v>12530.488203266788</v>
      </c>
      <c r="CR195" s="85">
        <f t="shared" ref="CR195:CR258" si="70">CN195/G195</f>
        <v>0.34945216192438971</v>
      </c>
      <c r="CS195" s="85">
        <f t="shared" ref="CS195:CS258" si="71">CO195/G195</f>
        <v>0.3837427902073392</v>
      </c>
      <c r="CT195" s="85">
        <f t="shared" ref="CT195:CT258" si="72">CP195/G195</f>
        <v>0.20334132049382272</v>
      </c>
      <c r="CU195" s="85">
        <f t="shared" ref="CU195:CU258" si="73">CQ195/G195</f>
        <v>6.3463722778491327E-2</v>
      </c>
    </row>
    <row r="196" spans="1:99" x14ac:dyDescent="0.35">
      <c r="A196" t="s">
        <v>1003</v>
      </c>
      <c r="B196" s="81">
        <v>69774498</v>
      </c>
      <c r="C196" s="81">
        <v>74754757</v>
      </c>
      <c r="D196" s="81">
        <v>103225312</v>
      </c>
      <c r="E196">
        <v>463</v>
      </c>
      <c r="F196" s="10">
        <f t="shared" si="57"/>
        <v>150700.85961123111</v>
      </c>
      <c r="G196" s="10">
        <f t="shared" si="58"/>
        <v>161457.3585313175</v>
      </c>
      <c r="H196" s="10">
        <f t="shared" si="59"/>
        <v>222948.83801295896</v>
      </c>
      <c r="I196" t="s">
        <v>1003</v>
      </c>
      <c r="J196" t="s">
        <v>2739</v>
      </c>
      <c r="K196" t="s">
        <v>1004</v>
      </c>
      <c r="L196">
        <v>129</v>
      </c>
      <c r="M196">
        <v>93</v>
      </c>
      <c r="N196">
        <v>251</v>
      </c>
      <c r="O196">
        <v>251</v>
      </c>
      <c r="P196" t="s">
        <v>1005</v>
      </c>
      <c r="Q196" t="s">
        <v>64</v>
      </c>
      <c r="R196" t="s">
        <v>65</v>
      </c>
      <c r="S196" t="s">
        <v>66</v>
      </c>
      <c r="U196">
        <v>463</v>
      </c>
      <c r="V196">
        <v>463</v>
      </c>
      <c r="W196" s="6">
        <v>2165.5</v>
      </c>
      <c r="X196">
        <v>4.68</v>
      </c>
      <c r="Z196" s="2">
        <v>1133</v>
      </c>
      <c r="AA196" s="2">
        <v>1133</v>
      </c>
      <c r="AB196">
        <v>157</v>
      </c>
      <c r="AC196">
        <v>0.34300000000000003</v>
      </c>
      <c r="AD196">
        <v>2</v>
      </c>
      <c r="AE196">
        <v>0</v>
      </c>
      <c r="AF196">
        <v>4</v>
      </c>
      <c r="AG196">
        <v>20</v>
      </c>
      <c r="AH196" s="2">
        <v>117000</v>
      </c>
      <c r="AI196">
        <v>2.69</v>
      </c>
      <c r="AJ196" s="2">
        <v>117000</v>
      </c>
      <c r="AK196">
        <v>2.69</v>
      </c>
      <c r="AL196" s="2">
        <v>21826</v>
      </c>
      <c r="AM196" s="2">
        <v>4029275</v>
      </c>
      <c r="AN196" s="3">
        <v>0.1865</v>
      </c>
      <c r="AO196">
        <v>421</v>
      </c>
      <c r="AP196" s="4">
        <v>7256661</v>
      </c>
      <c r="AQ196" s="4">
        <v>3350</v>
      </c>
      <c r="AR196" s="4">
        <v>520</v>
      </c>
      <c r="AS196" t="s">
        <v>1006</v>
      </c>
      <c r="AT196" t="s">
        <v>1007</v>
      </c>
      <c r="AU196" t="s">
        <v>1008</v>
      </c>
      <c r="AV196" t="s">
        <v>648</v>
      </c>
      <c r="AW196" t="s">
        <v>71</v>
      </c>
      <c r="AX196" t="str">
        <f t="shared" si="60"/>
        <v>Bronx</v>
      </c>
      <c r="AY196">
        <v>1</v>
      </c>
      <c r="AZ196">
        <v>15</v>
      </c>
      <c r="BA196" t="s">
        <v>2537</v>
      </c>
      <c r="BB196">
        <v>29</v>
      </c>
      <c r="BC196" t="s">
        <v>2557</v>
      </c>
      <c r="BD196">
        <v>84</v>
      </c>
      <c r="BE196" t="s">
        <v>2613</v>
      </c>
      <c r="BF196" s="95">
        <v>8</v>
      </c>
      <c r="BG196" s="1">
        <v>23467</v>
      </c>
      <c r="BL196" s="63">
        <v>204</v>
      </c>
      <c r="BM196" t="s">
        <v>2239</v>
      </c>
      <c r="BN196" s="68">
        <v>28610416</v>
      </c>
      <c r="BO196" s="68">
        <v>26784326</v>
      </c>
      <c r="BP196" s="68">
        <v>15761530</v>
      </c>
      <c r="BQ196" s="68">
        <v>3598485</v>
      </c>
      <c r="BR196">
        <f t="shared" si="61"/>
        <v>2.4470842332613389</v>
      </c>
      <c r="BS196" s="4">
        <v>74754757</v>
      </c>
      <c r="BT196" s="22">
        <f t="shared" si="62"/>
        <v>0</v>
      </c>
      <c r="BU196" s="68"/>
      <c r="BV196" s="68"/>
      <c r="BW196" s="68"/>
      <c r="BX196" s="68"/>
      <c r="BZ196" s="85">
        <f t="shared" ref="BZ196:BZ259" si="74">BN196/BS196</f>
        <v>0.38272368405933016</v>
      </c>
      <c r="CA196" s="85">
        <f t="shared" si="63"/>
        <v>0.35829594095262729</v>
      </c>
      <c r="CB196" s="85">
        <f t="shared" si="64"/>
        <v>0.21084317082322934</v>
      </c>
      <c r="CC196" s="85">
        <f t="shared" si="65"/>
        <v>4.8137204164813215E-2</v>
      </c>
      <c r="CD196" s="85">
        <f t="shared" si="66"/>
        <v>1</v>
      </c>
      <c r="CE196" t="s">
        <v>2640</v>
      </c>
      <c r="CF196" s="68">
        <v>28610416</v>
      </c>
      <c r="CG196" s="68">
        <v>26784326</v>
      </c>
      <c r="CH196" s="68">
        <v>15761530</v>
      </c>
      <c r="CI196" s="68">
        <v>3598485</v>
      </c>
      <c r="CN196" s="22">
        <f t="shared" si="67"/>
        <v>61793.555075593955</v>
      </c>
      <c r="CO196" s="22">
        <f t="shared" si="68"/>
        <v>57849.516198704107</v>
      </c>
      <c r="CP196" s="22">
        <f t="shared" si="69"/>
        <v>34042.181425485964</v>
      </c>
      <c r="CQ196" s="22">
        <f t="shared" ref="CQ196:CQ259" si="75">CI196/E196</f>
        <v>7772.1058315334776</v>
      </c>
      <c r="CR196" s="85">
        <f t="shared" si="70"/>
        <v>0.38272368405933016</v>
      </c>
      <c r="CS196" s="85">
        <f t="shared" si="71"/>
        <v>0.35829594095262729</v>
      </c>
      <c r="CT196" s="85">
        <f t="shared" si="72"/>
        <v>0.21084317082322937</v>
      </c>
      <c r="CU196" s="85">
        <f t="shared" si="73"/>
        <v>4.8137204164813215E-2</v>
      </c>
    </row>
    <row r="197" spans="1:99" x14ac:dyDescent="0.35">
      <c r="A197" t="s">
        <v>1009</v>
      </c>
      <c r="B197" s="81">
        <v>155961883</v>
      </c>
      <c r="C197" s="81">
        <v>194458774</v>
      </c>
      <c r="D197" s="81">
        <v>269274346</v>
      </c>
      <c r="E197" s="2">
        <v>1085</v>
      </c>
      <c r="F197" s="10">
        <f t="shared" si="57"/>
        <v>143743.67096774193</v>
      </c>
      <c r="G197" s="10">
        <f t="shared" si="58"/>
        <v>179224.67649769585</v>
      </c>
      <c r="H197" s="10">
        <f t="shared" si="59"/>
        <v>248179.12073732718</v>
      </c>
      <c r="I197" t="s">
        <v>1009</v>
      </c>
      <c r="J197" t="s">
        <v>2402</v>
      </c>
      <c r="K197" t="s">
        <v>1010</v>
      </c>
      <c r="L197">
        <v>102</v>
      </c>
      <c r="M197">
        <v>102</v>
      </c>
      <c r="N197">
        <v>239</v>
      </c>
      <c r="O197">
        <v>239</v>
      </c>
      <c r="P197" t="s">
        <v>1011</v>
      </c>
      <c r="Q197" t="s">
        <v>64</v>
      </c>
      <c r="R197" t="s">
        <v>65</v>
      </c>
      <c r="S197" t="s">
        <v>66</v>
      </c>
      <c r="U197" s="2">
        <v>1083</v>
      </c>
      <c r="V197" s="2">
        <v>1085</v>
      </c>
      <c r="W197" s="6">
        <v>5237.5</v>
      </c>
      <c r="X197">
        <v>4.84</v>
      </c>
      <c r="Z197" s="2">
        <v>2889</v>
      </c>
      <c r="AA197" s="2">
        <v>2889</v>
      </c>
      <c r="AB197">
        <v>364</v>
      </c>
      <c r="AC197">
        <v>0.33800000000000002</v>
      </c>
      <c r="AD197">
        <v>10</v>
      </c>
      <c r="AE197">
        <v>0</v>
      </c>
      <c r="AF197">
        <v>10</v>
      </c>
      <c r="AG197" t="s">
        <v>1012</v>
      </c>
      <c r="AH197" s="2">
        <v>416831</v>
      </c>
      <c r="AI197">
        <v>9.57</v>
      </c>
      <c r="AJ197" s="2">
        <v>416831</v>
      </c>
      <c r="AK197">
        <v>9.57</v>
      </c>
      <c r="AL197" s="2">
        <v>66594</v>
      </c>
      <c r="AM197" s="2">
        <v>9980542</v>
      </c>
      <c r="AN197" s="3">
        <v>0.1598</v>
      </c>
      <c r="AO197">
        <v>302</v>
      </c>
      <c r="AP197" s="4">
        <v>20735295</v>
      </c>
      <c r="AQ197" s="4">
        <v>4008</v>
      </c>
      <c r="AR197" s="4">
        <v>499</v>
      </c>
      <c r="AS197" t="s">
        <v>398</v>
      </c>
      <c r="AT197" t="s">
        <v>1013</v>
      </c>
      <c r="AU197" t="s">
        <v>87</v>
      </c>
      <c r="AV197" t="s">
        <v>395</v>
      </c>
      <c r="AW197" t="s">
        <v>71</v>
      </c>
      <c r="AX197" t="str">
        <f t="shared" si="60"/>
        <v>Bronx</v>
      </c>
      <c r="AY197">
        <v>3</v>
      </c>
      <c r="AZ197">
        <v>15</v>
      </c>
      <c r="BA197" t="s">
        <v>2537</v>
      </c>
      <c r="BB197">
        <v>33</v>
      </c>
      <c r="BC197" t="s">
        <v>2561</v>
      </c>
      <c r="BD197">
        <v>79</v>
      </c>
      <c r="BE197" t="s">
        <v>2608</v>
      </c>
      <c r="BF197" s="95">
        <v>16</v>
      </c>
      <c r="BG197" s="1">
        <v>23985</v>
      </c>
      <c r="BL197" s="63">
        <v>152</v>
      </c>
      <c r="BM197" t="s">
        <v>2247</v>
      </c>
      <c r="BN197" s="68">
        <v>87722870</v>
      </c>
      <c r="BO197" s="68">
        <v>71566385</v>
      </c>
      <c r="BP197" s="68">
        <v>27071568</v>
      </c>
      <c r="BQ197" s="68">
        <v>8097952</v>
      </c>
      <c r="BR197">
        <f t="shared" si="61"/>
        <v>2.6626728110599078</v>
      </c>
      <c r="BS197" s="4">
        <v>194458774</v>
      </c>
      <c r="BT197" s="22">
        <f t="shared" si="62"/>
        <v>1</v>
      </c>
      <c r="BU197" s="68"/>
      <c r="BV197" s="68"/>
      <c r="BW197" s="68"/>
      <c r="BX197" s="68"/>
      <c r="BZ197" s="85">
        <f t="shared" si="74"/>
        <v>0.45111294386747497</v>
      </c>
      <c r="CA197" s="85">
        <f t="shared" si="63"/>
        <v>0.36802857247264142</v>
      </c>
      <c r="CB197" s="85">
        <f t="shared" si="64"/>
        <v>0.13921494743147975</v>
      </c>
      <c r="CC197" s="85">
        <f t="shared" si="65"/>
        <v>4.1643541370882033E-2</v>
      </c>
      <c r="CD197" s="85">
        <f t="shared" si="66"/>
        <v>1.0000000051424782</v>
      </c>
      <c r="CE197" t="s">
        <v>2640</v>
      </c>
      <c r="CF197" s="68">
        <v>87722870</v>
      </c>
      <c r="CG197" s="68">
        <v>71566385</v>
      </c>
      <c r="CH197" s="68">
        <v>27071568</v>
      </c>
      <c r="CI197" s="68">
        <v>8097952</v>
      </c>
      <c r="CN197" s="22">
        <f t="shared" si="67"/>
        <v>80850.571428571435</v>
      </c>
      <c r="CO197" s="22">
        <f t="shared" si="68"/>
        <v>65959.801843317968</v>
      </c>
      <c r="CP197" s="22">
        <f t="shared" si="69"/>
        <v>24950.75391705069</v>
      </c>
      <c r="CQ197" s="22">
        <f t="shared" si="75"/>
        <v>7463.5502304147467</v>
      </c>
      <c r="CR197" s="85">
        <f t="shared" si="70"/>
        <v>0.45111294386747502</v>
      </c>
      <c r="CS197" s="85">
        <f t="shared" si="71"/>
        <v>0.36802857247264142</v>
      </c>
      <c r="CT197" s="85">
        <f t="shared" si="72"/>
        <v>0.13921494743147975</v>
      </c>
      <c r="CU197" s="85">
        <f t="shared" si="73"/>
        <v>4.164354137088204E-2</v>
      </c>
    </row>
    <row r="198" spans="1:99" x14ac:dyDescent="0.35">
      <c r="A198" t="s">
        <v>1014</v>
      </c>
      <c r="B198" s="81">
        <v>119567491</v>
      </c>
      <c r="C198" s="81">
        <v>127218685</v>
      </c>
      <c r="D198" s="81">
        <v>184105553</v>
      </c>
      <c r="E198">
        <v>802</v>
      </c>
      <c r="F198" s="10">
        <f t="shared" si="57"/>
        <v>149086.64713216957</v>
      </c>
      <c r="G198" s="10">
        <f t="shared" si="58"/>
        <v>158626.78927680798</v>
      </c>
      <c r="H198" s="10">
        <f t="shared" si="59"/>
        <v>229558.04613466334</v>
      </c>
      <c r="I198" t="s">
        <v>1014</v>
      </c>
      <c r="J198" t="s">
        <v>2505</v>
      </c>
      <c r="K198" t="s">
        <v>1010</v>
      </c>
      <c r="L198">
        <v>502</v>
      </c>
      <c r="M198">
        <v>102</v>
      </c>
      <c r="N198">
        <v>280</v>
      </c>
      <c r="O198">
        <v>239</v>
      </c>
      <c r="P198" t="s">
        <v>1015</v>
      </c>
      <c r="Q198" t="s">
        <v>64</v>
      </c>
      <c r="R198" t="s">
        <v>65</v>
      </c>
      <c r="S198" t="s">
        <v>66</v>
      </c>
      <c r="U198">
        <v>802</v>
      </c>
      <c r="V198">
        <v>802</v>
      </c>
      <c r="W198" s="6">
        <v>3765</v>
      </c>
      <c r="X198">
        <v>4.6900000000000004</v>
      </c>
      <c r="Z198" s="2">
        <v>1989</v>
      </c>
      <c r="AA198" s="2">
        <v>1989</v>
      </c>
      <c r="AB198">
        <v>268</v>
      </c>
      <c r="AC198">
        <v>0.33800000000000002</v>
      </c>
      <c r="AD198">
        <v>7</v>
      </c>
      <c r="AE198">
        <v>0</v>
      </c>
      <c r="AF198">
        <v>7</v>
      </c>
      <c r="AG198" t="s">
        <v>1012</v>
      </c>
      <c r="AH198" s="2">
        <v>358843</v>
      </c>
      <c r="AI198">
        <v>8.24</v>
      </c>
      <c r="AJ198" s="2">
        <v>313704</v>
      </c>
      <c r="AK198">
        <v>7.2</v>
      </c>
      <c r="AL198" s="2">
        <v>51875</v>
      </c>
      <c r="AM198" s="2">
        <v>7162265</v>
      </c>
      <c r="AN198" s="3">
        <v>0.14460000000000001</v>
      </c>
      <c r="AO198">
        <v>241</v>
      </c>
      <c r="AP198" s="4">
        <v>15391181</v>
      </c>
      <c r="AQ198" s="4">
        <v>4008</v>
      </c>
      <c r="AR198" s="4">
        <v>507</v>
      </c>
      <c r="AS198" t="s">
        <v>398</v>
      </c>
      <c r="AT198" t="s">
        <v>396</v>
      </c>
      <c r="AU198" t="s">
        <v>87</v>
      </c>
      <c r="AV198" t="s">
        <v>1013</v>
      </c>
      <c r="AW198" t="s">
        <v>71</v>
      </c>
      <c r="AX198" t="str">
        <f t="shared" si="60"/>
        <v>Bronx</v>
      </c>
      <c r="AY198">
        <v>3</v>
      </c>
      <c r="AZ198">
        <v>15</v>
      </c>
      <c r="BA198" t="s">
        <v>2537</v>
      </c>
      <c r="BB198">
        <v>33</v>
      </c>
      <c r="BC198" s="60" t="s">
        <v>2561</v>
      </c>
      <c r="BD198">
        <v>79</v>
      </c>
      <c r="BE198" t="s">
        <v>2608</v>
      </c>
      <c r="BF198" s="95">
        <v>16</v>
      </c>
      <c r="BG198" s="1">
        <v>23985</v>
      </c>
      <c r="BL198" s="63">
        <v>215</v>
      </c>
      <c r="BM198" t="s">
        <v>2247</v>
      </c>
      <c r="BN198" s="68">
        <v>61348824</v>
      </c>
      <c r="BO198" s="68">
        <v>52736417</v>
      </c>
      <c r="BP198" s="68">
        <v>6359193</v>
      </c>
      <c r="BQ198" s="68">
        <v>6774250</v>
      </c>
      <c r="BR198">
        <f t="shared" si="61"/>
        <v>2.4800498753117206</v>
      </c>
      <c r="BS198" s="4">
        <v>127218685</v>
      </c>
      <c r="BT198" s="22">
        <f t="shared" si="62"/>
        <v>-1</v>
      </c>
      <c r="BU198" s="68"/>
      <c r="BV198" s="68"/>
      <c r="BW198" s="68"/>
      <c r="BX198" s="68"/>
      <c r="BZ198" s="85">
        <f t="shared" si="74"/>
        <v>0.48223123828076042</v>
      </c>
      <c r="CA198" s="85">
        <f t="shared" si="63"/>
        <v>0.41453358050352429</v>
      </c>
      <c r="CB198" s="85">
        <f t="shared" si="64"/>
        <v>4.9986312938229159E-2</v>
      </c>
      <c r="CC198" s="85">
        <f t="shared" si="65"/>
        <v>5.3248860417005571E-2</v>
      </c>
      <c r="CD198" s="85">
        <f t="shared" si="66"/>
        <v>0.99999999213951951</v>
      </c>
      <c r="CE198" t="s">
        <v>2640</v>
      </c>
      <c r="CF198" s="68">
        <v>61348824</v>
      </c>
      <c r="CG198" s="68">
        <v>52736417</v>
      </c>
      <c r="CH198" s="68">
        <v>6359193</v>
      </c>
      <c r="CI198" s="68">
        <v>6774250</v>
      </c>
      <c r="CN198" s="22">
        <f t="shared" si="67"/>
        <v>76494.793017456366</v>
      </c>
      <c r="CO198" s="22">
        <f t="shared" si="68"/>
        <v>65756.130922693264</v>
      </c>
      <c r="CP198" s="22">
        <f t="shared" si="69"/>
        <v>7929.1683291770578</v>
      </c>
      <c r="CQ198" s="22">
        <f t="shared" si="75"/>
        <v>8446.6957605985044</v>
      </c>
      <c r="CR198" s="85">
        <f t="shared" si="70"/>
        <v>0.48223123828076048</v>
      </c>
      <c r="CS198" s="85">
        <f t="shared" si="71"/>
        <v>0.41453358050352429</v>
      </c>
      <c r="CT198" s="85">
        <f t="shared" si="72"/>
        <v>4.9986312938229166E-2</v>
      </c>
      <c r="CU198" s="85">
        <f t="shared" si="73"/>
        <v>5.3248860417005571E-2</v>
      </c>
    </row>
    <row r="199" spans="1:99" x14ac:dyDescent="0.35">
      <c r="A199" t="s">
        <v>1016</v>
      </c>
      <c r="B199" s="81">
        <v>15396066</v>
      </c>
      <c r="C199" s="81">
        <v>17745001</v>
      </c>
      <c r="D199" s="81">
        <v>24088640</v>
      </c>
      <c r="E199">
        <v>97</v>
      </c>
      <c r="F199" s="10">
        <f t="shared" si="57"/>
        <v>158722.32989690721</v>
      </c>
      <c r="G199" s="10">
        <f t="shared" si="58"/>
        <v>182938.15463917525</v>
      </c>
      <c r="H199" s="10">
        <f t="shared" si="59"/>
        <v>248336.49484536084</v>
      </c>
      <c r="I199" t="s">
        <v>1016</v>
      </c>
      <c r="J199" t="s">
        <v>2403</v>
      </c>
      <c r="K199" t="s">
        <v>1017</v>
      </c>
      <c r="L199">
        <v>277</v>
      </c>
      <c r="M199">
        <v>241</v>
      </c>
      <c r="N199">
        <v>504</v>
      </c>
      <c r="O199">
        <v>346</v>
      </c>
      <c r="P199" t="s">
        <v>1018</v>
      </c>
      <c r="Q199" t="s">
        <v>64</v>
      </c>
      <c r="R199" t="s">
        <v>65</v>
      </c>
      <c r="S199" t="s">
        <v>656</v>
      </c>
      <c r="U199">
        <v>97</v>
      </c>
      <c r="V199">
        <v>97</v>
      </c>
      <c r="W199">
        <v>296.5</v>
      </c>
      <c r="X199">
        <v>3.06</v>
      </c>
      <c r="Z199">
        <v>103</v>
      </c>
      <c r="AA199">
        <v>103</v>
      </c>
      <c r="AB199">
        <v>83</v>
      </c>
      <c r="AC199">
        <v>0.86499999999999999</v>
      </c>
      <c r="AD199">
        <v>1</v>
      </c>
      <c r="AE199">
        <v>0</v>
      </c>
      <c r="AF199">
        <v>1</v>
      </c>
      <c r="AG199">
        <v>9</v>
      </c>
      <c r="AH199" s="2">
        <v>10000</v>
      </c>
      <c r="AI199">
        <v>0.23</v>
      </c>
      <c r="AJ199" s="2">
        <v>10000</v>
      </c>
      <c r="AK199">
        <v>0.23</v>
      </c>
      <c r="AL199" s="2">
        <v>6491</v>
      </c>
      <c r="AM199" s="2">
        <v>561310</v>
      </c>
      <c r="AN199" s="3">
        <v>0.64910000000000001</v>
      </c>
      <c r="AO199">
        <v>448</v>
      </c>
      <c r="AP199" s="4">
        <v>1989852</v>
      </c>
      <c r="AQ199" s="4">
        <v>6337</v>
      </c>
      <c r="AR199" s="4">
        <v>302</v>
      </c>
      <c r="AS199" t="s">
        <v>1019</v>
      </c>
      <c r="AT199" t="s">
        <v>387</v>
      </c>
      <c r="AU199" t="s">
        <v>830</v>
      </c>
      <c r="AW199" t="s">
        <v>95</v>
      </c>
      <c r="AX199" t="str">
        <f t="shared" si="60"/>
        <v>Manhattan</v>
      </c>
      <c r="AY199">
        <v>11</v>
      </c>
      <c r="AZ199">
        <v>13</v>
      </c>
      <c r="BA199" t="s">
        <v>2535</v>
      </c>
      <c r="BB199">
        <v>30</v>
      </c>
      <c r="BC199" t="s">
        <v>2558</v>
      </c>
      <c r="BD199">
        <v>68</v>
      </c>
      <c r="BE199" t="s">
        <v>2599</v>
      </c>
      <c r="BF199" s="95">
        <v>9</v>
      </c>
      <c r="BG199" s="1">
        <v>28245</v>
      </c>
      <c r="BI199" t="s">
        <v>236</v>
      </c>
      <c r="BJ199" t="s">
        <v>108</v>
      </c>
      <c r="BL199" s="63">
        <v>142</v>
      </c>
      <c r="BM199" t="s">
        <v>2240</v>
      </c>
      <c r="BN199" s="68">
        <v>4611443</v>
      </c>
      <c r="BO199" s="68">
        <v>4777244</v>
      </c>
      <c r="BP199" s="68">
        <v>8203699</v>
      </c>
      <c r="BQ199" s="68">
        <v>152616</v>
      </c>
      <c r="BR199">
        <f t="shared" si="61"/>
        <v>1.0618556701030928</v>
      </c>
      <c r="BS199" s="4">
        <v>17745001</v>
      </c>
      <c r="BT199" s="22">
        <f t="shared" si="62"/>
        <v>1</v>
      </c>
      <c r="BU199" s="68"/>
      <c r="BV199" s="68"/>
      <c r="BW199" s="68"/>
      <c r="BX199" s="68"/>
      <c r="BZ199" s="85">
        <f t="shared" si="74"/>
        <v>0.25987279459719387</v>
      </c>
      <c r="CA199" s="85">
        <f t="shared" si="63"/>
        <v>0.26921632746033658</v>
      </c>
      <c r="CB199" s="85">
        <f t="shared" si="64"/>
        <v>0.46231042759591845</v>
      </c>
      <c r="CC199" s="85">
        <f t="shared" si="65"/>
        <v>8.6005067004504537E-3</v>
      </c>
      <c r="CD199" s="85">
        <f t="shared" si="66"/>
        <v>1.0000000563538993</v>
      </c>
      <c r="CE199" t="s">
        <v>2640</v>
      </c>
      <c r="CF199" s="68">
        <v>4611443</v>
      </c>
      <c r="CG199" s="68">
        <v>4777244</v>
      </c>
      <c r="CH199" s="68">
        <v>8203699</v>
      </c>
      <c r="CI199" s="68">
        <v>152616</v>
      </c>
      <c r="CN199" s="22">
        <f t="shared" si="67"/>
        <v>47540.649484536079</v>
      </c>
      <c r="CO199" s="22">
        <f t="shared" si="68"/>
        <v>49249.938144329899</v>
      </c>
      <c r="CP199" s="22">
        <f t="shared" si="69"/>
        <v>84574.216494845357</v>
      </c>
      <c r="CQ199" s="22">
        <f t="shared" si="75"/>
        <v>1573.3608247422681</v>
      </c>
      <c r="CR199" s="85">
        <f t="shared" si="70"/>
        <v>0.25987279459719387</v>
      </c>
      <c r="CS199" s="85">
        <f t="shared" si="71"/>
        <v>0.26921632746033658</v>
      </c>
      <c r="CT199" s="85">
        <f t="shared" si="72"/>
        <v>0.46231042759591845</v>
      </c>
      <c r="CU199" s="85">
        <f t="shared" si="73"/>
        <v>8.6005067004504537E-3</v>
      </c>
    </row>
    <row r="200" spans="1:99" x14ac:dyDescent="0.35">
      <c r="A200" t="s">
        <v>1020</v>
      </c>
      <c r="B200" s="81">
        <v>34798696</v>
      </c>
      <c r="C200" s="81">
        <v>34903297</v>
      </c>
      <c r="D200" s="81">
        <v>43727212</v>
      </c>
      <c r="E200">
        <v>206</v>
      </c>
      <c r="F200" s="10">
        <f t="shared" si="57"/>
        <v>168925.70873786407</v>
      </c>
      <c r="G200" s="10">
        <f t="shared" si="58"/>
        <v>169433.48058252427</v>
      </c>
      <c r="H200" s="10">
        <f t="shared" si="59"/>
        <v>212268.01941747573</v>
      </c>
      <c r="I200" t="s">
        <v>1020</v>
      </c>
      <c r="J200" t="s">
        <v>2740</v>
      </c>
      <c r="K200" t="s">
        <v>1021</v>
      </c>
      <c r="L200">
        <v>130</v>
      </c>
      <c r="M200">
        <v>141</v>
      </c>
      <c r="N200">
        <v>250</v>
      </c>
      <c r="O200">
        <v>231</v>
      </c>
      <c r="P200" t="s">
        <v>1022</v>
      </c>
      <c r="Q200" t="s">
        <v>64</v>
      </c>
      <c r="R200" t="s">
        <v>65</v>
      </c>
      <c r="S200" t="s">
        <v>66</v>
      </c>
      <c r="U200">
        <v>206</v>
      </c>
      <c r="V200">
        <v>206</v>
      </c>
      <c r="W200">
        <v>962</v>
      </c>
      <c r="X200">
        <v>4.67</v>
      </c>
      <c r="Z200">
        <v>531</v>
      </c>
      <c r="AA200">
        <v>531</v>
      </c>
      <c r="AB200">
        <v>69</v>
      </c>
      <c r="AC200">
        <v>0.34</v>
      </c>
      <c r="AD200">
        <v>2</v>
      </c>
      <c r="AE200">
        <v>0</v>
      </c>
      <c r="AF200">
        <v>2</v>
      </c>
      <c r="AG200">
        <v>16</v>
      </c>
      <c r="AH200" s="2">
        <v>60890</v>
      </c>
      <c r="AI200">
        <v>1.4</v>
      </c>
      <c r="AJ200" s="2">
        <v>60890</v>
      </c>
      <c r="AK200">
        <v>1.4</v>
      </c>
      <c r="AL200" s="2">
        <v>13024</v>
      </c>
      <c r="AM200" s="2">
        <v>1769693</v>
      </c>
      <c r="AN200" s="3">
        <v>0.21390000000000001</v>
      </c>
      <c r="AO200">
        <v>379</v>
      </c>
      <c r="AP200" s="4">
        <v>3742711</v>
      </c>
      <c r="AQ200" s="4">
        <v>3891</v>
      </c>
      <c r="AR200" s="4">
        <v>449</v>
      </c>
      <c r="AS200" t="s">
        <v>395</v>
      </c>
      <c r="AT200" t="s">
        <v>88</v>
      </c>
      <c r="AU200" t="s">
        <v>398</v>
      </c>
      <c r="AW200" t="s">
        <v>71</v>
      </c>
      <c r="AX200" t="str">
        <f t="shared" si="60"/>
        <v>Bronx</v>
      </c>
      <c r="AY200">
        <v>3</v>
      </c>
      <c r="AZ200">
        <v>15</v>
      </c>
      <c r="BA200" t="s">
        <v>2537</v>
      </c>
      <c r="BB200">
        <v>32</v>
      </c>
      <c r="BC200" t="s">
        <v>2560</v>
      </c>
      <c r="BD200">
        <v>79</v>
      </c>
      <c r="BE200" t="s">
        <v>2608</v>
      </c>
      <c r="BF200" s="95">
        <v>16</v>
      </c>
      <c r="BG200" s="1">
        <v>23162</v>
      </c>
      <c r="BL200" s="63">
        <v>180</v>
      </c>
      <c r="BM200" t="s">
        <v>2247</v>
      </c>
      <c r="BN200" s="68">
        <v>16887473</v>
      </c>
      <c r="BO200" s="68">
        <v>12270939</v>
      </c>
      <c r="BP200" s="68">
        <v>4763205</v>
      </c>
      <c r="BQ200" s="68">
        <v>981680</v>
      </c>
      <c r="BR200">
        <f t="shared" si="61"/>
        <v>2.5776699029126213</v>
      </c>
      <c r="BS200" s="4">
        <v>34903297</v>
      </c>
      <c r="BT200" s="22">
        <f t="shared" si="62"/>
        <v>0</v>
      </c>
      <c r="BU200" s="68"/>
      <c r="BV200" s="68"/>
      <c r="BW200" s="68"/>
      <c r="BX200" s="68"/>
      <c r="BZ200" s="85">
        <f t="shared" si="74"/>
        <v>0.48383603990190382</v>
      </c>
      <c r="CA200" s="85">
        <f t="shared" si="63"/>
        <v>0.35156962392406654</v>
      </c>
      <c r="CB200" s="85">
        <f t="shared" si="64"/>
        <v>0.13646862644523239</v>
      </c>
      <c r="CC200" s="85">
        <f t="shared" si="65"/>
        <v>2.8125709728797254E-2</v>
      </c>
      <c r="CD200" s="85">
        <f t="shared" si="66"/>
        <v>1</v>
      </c>
      <c r="CE200" t="s">
        <v>2640</v>
      </c>
      <c r="CF200" s="68">
        <v>16887473</v>
      </c>
      <c r="CG200" s="68">
        <v>12270939</v>
      </c>
      <c r="CH200" s="68">
        <v>4763205</v>
      </c>
      <c r="CI200" s="68">
        <v>981680</v>
      </c>
      <c r="CN200" s="22">
        <f t="shared" si="67"/>
        <v>81978.024271844653</v>
      </c>
      <c r="CO200" s="22">
        <f t="shared" si="68"/>
        <v>59567.665048543691</v>
      </c>
      <c r="CP200" s="22">
        <f t="shared" si="69"/>
        <v>23122.35436893204</v>
      </c>
      <c r="CQ200" s="22">
        <f t="shared" si="75"/>
        <v>4765.4368932038833</v>
      </c>
      <c r="CR200" s="85">
        <f t="shared" si="70"/>
        <v>0.48383603990190382</v>
      </c>
      <c r="CS200" s="85">
        <f t="shared" si="71"/>
        <v>0.35156962392406654</v>
      </c>
      <c r="CT200" s="85">
        <f t="shared" si="72"/>
        <v>0.13646862644523239</v>
      </c>
      <c r="CU200" s="85">
        <f t="shared" si="73"/>
        <v>2.8125709728797254E-2</v>
      </c>
    </row>
    <row r="201" spans="1:99" x14ac:dyDescent="0.35">
      <c r="A201" t="s">
        <v>1023</v>
      </c>
      <c r="B201" s="81">
        <v>105057434</v>
      </c>
      <c r="C201" s="81">
        <v>136034660</v>
      </c>
      <c r="D201" s="81">
        <v>171194813</v>
      </c>
      <c r="E201">
        <v>843</v>
      </c>
      <c r="F201" s="10">
        <f t="shared" si="57"/>
        <v>124623.29062870699</v>
      </c>
      <c r="G201" s="10">
        <f t="shared" si="58"/>
        <v>161369.70344009489</v>
      </c>
      <c r="H201" s="10">
        <f t="shared" si="59"/>
        <v>203078.06998813761</v>
      </c>
      <c r="I201" t="s">
        <v>1023</v>
      </c>
      <c r="J201" t="s">
        <v>2404</v>
      </c>
      <c r="K201" t="s">
        <v>815</v>
      </c>
      <c r="L201">
        <v>267</v>
      </c>
      <c r="M201">
        <v>267</v>
      </c>
      <c r="N201">
        <v>385</v>
      </c>
      <c r="O201">
        <v>385</v>
      </c>
      <c r="P201" t="s">
        <v>1024</v>
      </c>
      <c r="Q201" t="s">
        <v>64</v>
      </c>
      <c r="R201" t="s">
        <v>75</v>
      </c>
      <c r="S201" t="s">
        <v>66</v>
      </c>
      <c r="U201">
        <v>841</v>
      </c>
      <c r="V201">
        <v>843</v>
      </c>
      <c r="W201" s="6">
        <v>3788.5</v>
      </c>
      <c r="X201">
        <v>4.5</v>
      </c>
      <c r="Z201" s="2">
        <v>1681</v>
      </c>
      <c r="AA201" s="2">
        <v>1681</v>
      </c>
      <c r="AB201">
        <v>428</v>
      </c>
      <c r="AC201">
        <v>0.52100000000000002</v>
      </c>
      <c r="AD201">
        <v>3</v>
      </c>
      <c r="AE201">
        <v>0</v>
      </c>
      <c r="AF201">
        <v>5</v>
      </c>
      <c r="AG201" t="s">
        <v>1025</v>
      </c>
      <c r="AH201" s="2">
        <v>274300</v>
      </c>
      <c r="AI201">
        <v>6.3</v>
      </c>
      <c r="AJ201" s="2">
        <v>274300</v>
      </c>
      <c r="AK201">
        <v>6.3</v>
      </c>
      <c r="AL201" s="2">
        <v>64435</v>
      </c>
      <c r="AM201" s="2">
        <v>11316800</v>
      </c>
      <c r="AN201" s="3">
        <v>0.2349</v>
      </c>
      <c r="AO201">
        <v>267</v>
      </c>
      <c r="AP201" s="4">
        <v>40272504</v>
      </c>
      <c r="AQ201" s="4">
        <v>10584</v>
      </c>
      <c r="AR201" s="4">
        <v>473</v>
      </c>
      <c r="AS201" t="s">
        <v>398</v>
      </c>
      <c r="AT201" t="s">
        <v>817</v>
      </c>
      <c r="AU201" t="s">
        <v>572</v>
      </c>
      <c r="AV201" t="s">
        <v>571</v>
      </c>
      <c r="AW201" t="s">
        <v>71</v>
      </c>
      <c r="AX201" t="str">
        <f t="shared" si="60"/>
        <v>Bronx</v>
      </c>
      <c r="AY201" t="s">
        <v>1026</v>
      </c>
      <c r="AZ201">
        <v>15</v>
      </c>
      <c r="BA201" t="s">
        <v>2537</v>
      </c>
      <c r="BB201">
        <v>32</v>
      </c>
      <c r="BC201" t="s">
        <v>2560</v>
      </c>
      <c r="BD201">
        <v>79</v>
      </c>
      <c r="BE201" t="s">
        <v>2608</v>
      </c>
      <c r="BF201" s="95" t="s">
        <v>1027</v>
      </c>
      <c r="BG201" s="1">
        <v>29587</v>
      </c>
      <c r="BI201" t="s">
        <v>186</v>
      </c>
      <c r="BL201" s="63">
        <v>205</v>
      </c>
      <c r="BM201" t="s">
        <v>2307</v>
      </c>
      <c r="BN201" s="68">
        <v>59354924</v>
      </c>
      <c r="BO201" s="68">
        <v>42939689</v>
      </c>
      <c r="BP201" s="68">
        <v>30433302</v>
      </c>
      <c r="BQ201" s="68">
        <v>3306744</v>
      </c>
      <c r="BR201">
        <f t="shared" si="61"/>
        <v>1.9940688018979833</v>
      </c>
      <c r="BS201" s="4">
        <v>136034660</v>
      </c>
      <c r="BT201" s="22">
        <f t="shared" si="62"/>
        <v>-1</v>
      </c>
      <c r="BU201" s="68"/>
      <c r="BV201" s="68"/>
      <c r="BW201" s="68"/>
      <c r="BX201" s="68"/>
      <c r="BZ201" s="85">
        <f t="shared" si="74"/>
        <v>0.43632206674387247</v>
      </c>
      <c r="CA201" s="85">
        <f t="shared" si="63"/>
        <v>0.31565256236903155</v>
      </c>
      <c r="CB201" s="85">
        <f t="shared" si="64"/>
        <v>0.22371726440893813</v>
      </c>
      <c r="CC201" s="85">
        <f t="shared" si="65"/>
        <v>2.4308099127090112E-2</v>
      </c>
      <c r="CD201" s="85">
        <f t="shared" si="66"/>
        <v>0.99999999264893225</v>
      </c>
      <c r="CE201" t="s">
        <v>2640</v>
      </c>
      <c r="CF201" s="68">
        <v>59354924</v>
      </c>
      <c r="CG201" s="68">
        <v>42939689</v>
      </c>
      <c r="CH201" s="68">
        <v>30433302</v>
      </c>
      <c r="CI201" s="68">
        <v>3306744</v>
      </c>
      <c r="CN201" s="22">
        <f t="shared" si="67"/>
        <v>70409.162514828</v>
      </c>
      <c r="CO201" s="22">
        <f t="shared" si="68"/>
        <v>50936.760379596679</v>
      </c>
      <c r="CP201" s="22">
        <f t="shared" si="69"/>
        <v>36101.188612099642</v>
      </c>
      <c r="CQ201" s="22">
        <f t="shared" si="75"/>
        <v>3922.5907473309608</v>
      </c>
      <c r="CR201" s="85">
        <f t="shared" si="70"/>
        <v>0.43632206674387253</v>
      </c>
      <c r="CS201" s="85">
        <f t="shared" si="71"/>
        <v>0.31565256236903155</v>
      </c>
      <c r="CT201" s="85">
        <f t="shared" si="72"/>
        <v>0.22371726440893813</v>
      </c>
      <c r="CU201" s="85">
        <f t="shared" si="73"/>
        <v>2.4308099127090112E-2</v>
      </c>
    </row>
    <row r="202" spans="1:99" x14ac:dyDescent="0.35">
      <c r="A202" t="s">
        <v>1028</v>
      </c>
      <c r="B202" s="81">
        <v>132102133</v>
      </c>
      <c r="C202" s="81">
        <v>164905987</v>
      </c>
      <c r="D202" s="81">
        <v>237918657</v>
      </c>
      <c r="E202">
        <v>993</v>
      </c>
      <c r="F202" s="10">
        <f t="shared" si="57"/>
        <v>133033.36656596174</v>
      </c>
      <c r="G202" s="10">
        <f t="shared" si="58"/>
        <v>166068.46626384693</v>
      </c>
      <c r="H202" s="10">
        <f t="shared" si="59"/>
        <v>239595.82779456192</v>
      </c>
      <c r="I202" t="s">
        <v>1028</v>
      </c>
      <c r="J202" t="s">
        <v>2741</v>
      </c>
      <c r="K202" t="s">
        <v>1029</v>
      </c>
      <c r="L202">
        <v>121</v>
      </c>
      <c r="M202">
        <v>121</v>
      </c>
      <c r="N202">
        <v>244</v>
      </c>
      <c r="O202">
        <v>244</v>
      </c>
      <c r="P202" t="s">
        <v>1030</v>
      </c>
      <c r="Q202" t="s">
        <v>64</v>
      </c>
      <c r="R202" t="s">
        <v>65</v>
      </c>
      <c r="S202" t="s">
        <v>66</v>
      </c>
      <c r="U202">
        <v>992</v>
      </c>
      <c r="V202">
        <v>993</v>
      </c>
      <c r="W202" s="6">
        <v>4634</v>
      </c>
      <c r="X202">
        <v>4.67</v>
      </c>
      <c r="Z202" s="2">
        <v>2542</v>
      </c>
      <c r="AA202" s="2">
        <v>2542</v>
      </c>
      <c r="AB202">
        <v>313</v>
      </c>
      <c r="AC202">
        <v>0.317</v>
      </c>
      <c r="AD202">
        <v>8</v>
      </c>
      <c r="AE202">
        <v>1</v>
      </c>
      <c r="AF202">
        <v>9</v>
      </c>
      <c r="AG202" t="s">
        <v>1031</v>
      </c>
      <c r="AH202" s="2">
        <v>417367</v>
      </c>
      <c r="AI202">
        <v>9.58</v>
      </c>
      <c r="AJ202" s="2">
        <v>386817</v>
      </c>
      <c r="AK202">
        <v>8.8800000000000008</v>
      </c>
      <c r="AL202" s="2">
        <v>78477</v>
      </c>
      <c r="AM202" s="2">
        <v>9236613</v>
      </c>
      <c r="AN202" s="3">
        <v>0.188</v>
      </c>
      <c r="AO202">
        <v>265</v>
      </c>
      <c r="AP202" s="4">
        <v>20670000</v>
      </c>
      <c r="AQ202" s="4">
        <v>4456</v>
      </c>
      <c r="AR202" s="4">
        <v>530</v>
      </c>
      <c r="AS202" t="s">
        <v>1032</v>
      </c>
      <c r="AT202" t="s">
        <v>1033</v>
      </c>
      <c r="AU202" t="s">
        <v>1034</v>
      </c>
      <c r="AV202" t="s">
        <v>997</v>
      </c>
      <c r="AW202" t="s">
        <v>71</v>
      </c>
      <c r="AX202" t="str">
        <f t="shared" si="60"/>
        <v>Bronx</v>
      </c>
      <c r="AY202">
        <v>1</v>
      </c>
      <c r="AZ202">
        <v>15</v>
      </c>
      <c r="BA202" t="s">
        <v>2537</v>
      </c>
      <c r="BB202">
        <v>29</v>
      </c>
      <c r="BC202" t="s">
        <v>2557</v>
      </c>
      <c r="BD202">
        <v>84</v>
      </c>
      <c r="BE202" t="s">
        <v>2613</v>
      </c>
      <c r="BF202" s="95">
        <v>8</v>
      </c>
      <c r="BG202" s="1">
        <v>23832</v>
      </c>
      <c r="BL202" s="63">
        <v>188</v>
      </c>
      <c r="BM202" t="s">
        <v>2239</v>
      </c>
      <c r="BN202" s="68">
        <v>69741959</v>
      </c>
      <c r="BO202" s="68">
        <v>65024801</v>
      </c>
      <c r="BP202" s="68">
        <v>22726013</v>
      </c>
      <c r="BQ202" s="68">
        <v>7413213</v>
      </c>
      <c r="BR202">
        <f t="shared" si="61"/>
        <v>2.5599194360523665</v>
      </c>
      <c r="BS202" s="4">
        <v>164905987</v>
      </c>
      <c r="BT202" s="22">
        <f t="shared" si="62"/>
        <v>-1</v>
      </c>
      <c r="BU202" s="68"/>
      <c r="BV202" s="68"/>
      <c r="BW202" s="68"/>
      <c r="BX202" s="68"/>
      <c r="BZ202" s="85">
        <f t="shared" si="74"/>
        <v>0.42291950867738964</v>
      </c>
      <c r="CA202" s="85">
        <f t="shared" si="63"/>
        <v>0.3943143738013587</v>
      </c>
      <c r="CB202" s="85">
        <f t="shared" si="64"/>
        <v>0.13781193402032152</v>
      </c>
      <c r="CC202" s="85">
        <f t="shared" si="65"/>
        <v>4.4954177436868921E-2</v>
      </c>
      <c r="CD202" s="85">
        <f t="shared" si="66"/>
        <v>0.99999999393593886</v>
      </c>
      <c r="CE202" t="s">
        <v>2640</v>
      </c>
      <c r="CF202" s="68">
        <v>69741959</v>
      </c>
      <c r="CG202" s="68">
        <v>65024801</v>
      </c>
      <c r="CH202" s="68">
        <v>22726013</v>
      </c>
      <c r="CI202" s="68">
        <v>7413213</v>
      </c>
      <c r="CN202" s="22">
        <f t="shared" si="67"/>
        <v>70233.594159113796</v>
      </c>
      <c r="CO202" s="22">
        <f t="shared" si="68"/>
        <v>65483.183282980863</v>
      </c>
      <c r="CP202" s="22">
        <f t="shared" si="69"/>
        <v>22886.216515609263</v>
      </c>
      <c r="CQ202" s="22">
        <f t="shared" si="75"/>
        <v>7465.4712990936559</v>
      </c>
      <c r="CR202" s="85">
        <f t="shared" si="70"/>
        <v>0.42291950867738959</v>
      </c>
      <c r="CS202" s="85">
        <f t="shared" si="71"/>
        <v>0.3943143738013587</v>
      </c>
      <c r="CT202" s="85">
        <f t="shared" si="72"/>
        <v>0.13781193402032152</v>
      </c>
      <c r="CU202" s="85">
        <f t="shared" si="73"/>
        <v>4.4954177436868928E-2</v>
      </c>
    </row>
    <row r="203" spans="1:99" x14ac:dyDescent="0.35">
      <c r="A203" t="s">
        <v>1954</v>
      </c>
      <c r="B203" s="81">
        <v>37625467</v>
      </c>
      <c r="C203" s="81">
        <v>38189300</v>
      </c>
      <c r="D203" s="81">
        <v>71403547</v>
      </c>
      <c r="E203">
        <v>281</v>
      </c>
      <c r="F203" s="10">
        <f t="shared" si="57"/>
        <v>133898.45907473311</v>
      </c>
      <c r="G203" s="10">
        <f t="shared" si="58"/>
        <v>135904.98220640569</v>
      </c>
      <c r="H203" s="10">
        <f t="shared" si="59"/>
        <v>254105.14946619218</v>
      </c>
      <c r="I203" t="s">
        <v>1954</v>
      </c>
      <c r="J203" t="s">
        <v>2742</v>
      </c>
      <c r="K203" t="s">
        <v>2101</v>
      </c>
      <c r="L203">
        <v>133</v>
      </c>
      <c r="M203">
        <v>133</v>
      </c>
      <c r="N203">
        <v>447</v>
      </c>
      <c r="O203">
        <v>447</v>
      </c>
      <c r="P203" t="s">
        <v>2102</v>
      </c>
      <c r="Q203" t="s">
        <v>125</v>
      </c>
      <c r="R203" t="s">
        <v>65</v>
      </c>
      <c r="S203" t="s">
        <v>66</v>
      </c>
      <c r="T203">
        <v>106</v>
      </c>
      <c r="U203">
        <v>281</v>
      </c>
      <c r="V203">
        <v>281</v>
      </c>
      <c r="W203">
        <v>1294.5</v>
      </c>
      <c r="X203">
        <v>4.6100000000000003</v>
      </c>
      <c r="Y203">
        <v>258</v>
      </c>
      <c r="Z203">
        <v>452</v>
      </c>
      <c r="AA203">
        <v>710</v>
      </c>
      <c r="AD203">
        <v>2</v>
      </c>
      <c r="AE203">
        <v>0</v>
      </c>
      <c r="AF203">
        <v>2</v>
      </c>
      <c r="AG203">
        <v>20</v>
      </c>
      <c r="AH203" s="2">
        <v>114593</v>
      </c>
      <c r="AI203">
        <v>2.63</v>
      </c>
      <c r="AJ203" s="2">
        <v>114593</v>
      </c>
      <c r="AK203">
        <v>2.63</v>
      </c>
      <c r="AL203" s="2">
        <v>20188</v>
      </c>
      <c r="AM203" s="2">
        <v>2548312</v>
      </c>
      <c r="AN203" s="3">
        <v>0.1762</v>
      </c>
      <c r="AO203">
        <v>269.95999999999901</v>
      </c>
      <c r="AP203" s="4">
        <v>5539000</v>
      </c>
      <c r="AQ203" s="4">
        <v>4277</v>
      </c>
      <c r="AR203" s="5">
        <v>438.41</v>
      </c>
      <c r="AS203" t="s">
        <v>2103</v>
      </c>
      <c r="AT203" t="s">
        <v>2104</v>
      </c>
      <c r="AU203" t="s">
        <v>2105</v>
      </c>
      <c r="AW203" t="s">
        <v>71</v>
      </c>
      <c r="AX203" t="str">
        <f t="shared" si="60"/>
        <v>Bronx</v>
      </c>
      <c r="AY203">
        <v>6</v>
      </c>
      <c r="AZ203">
        <v>15</v>
      </c>
      <c r="BA203" t="s">
        <v>2537</v>
      </c>
      <c r="BB203">
        <v>33</v>
      </c>
      <c r="BC203" s="60" t="s">
        <v>2561</v>
      </c>
      <c r="BD203">
        <v>79</v>
      </c>
      <c r="BE203" t="s">
        <v>2608</v>
      </c>
      <c r="BF203" s="95">
        <v>15</v>
      </c>
      <c r="BL203" s="63">
        <v>276</v>
      </c>
      <c r="BM203" t="s">
        <v>2246</v>
      </c>
      <c r="BN203" s="68">
        <v>18314218</v>
      </c>
      <c r="BO203" s="68">
        <v>13974979</v>
      </c>
      <c r="BP203" s="68">
        <v>3215126</v>
      </c>
      <c r="BQ203" s="68">
        <v>2684977</v>
      </c>
      <c r="BR203">
        <f t="shared" si="61"/>
        <v>2.5266903914590748</v>
      </c>
      <c r="BS203" s="4">
        <v>38189300</v>
      </c>
      <c r="BT203" s="22">
        <f t="shared" si="62"/>
        <v>0</v>
      </c>
      <c r="BU203" s="68"/>
      <c r="BV203" s="68"/>
      <c r="BW203" s="68"/>
      <c r="BX203" s="68"/>
      <c r="BZ203" s="85">
        <f t="shared" si="74"/>
        <v>0.47956411874530303</v>
      </c>
      <c r="CA203" s="85">
        <f t="shared" si="63"/>
        <v>0.36593964801659101</v>
      </c>
      <c r="CB203" s="85">
        <f t="shared" si="64"/>
        <v>8.4189183881348967E-2</v>
      </c>
      <c r="CC203" s="85">
        <f t="shared" si="65"/>
        <v>7.0307049356756995E-2</v>
      </c>
      <c r="CD203" s="85">
        <f t="shared" si="66"/>
        <v>1</v>
      </c>
      <c r="CE203" t="s">
        <v>2640</v>
      </c>
      <c r="CF203" s="68">
        <v>18314218</v>
      </c>
      <c r="CG203" s="68">
        <v>13974979</v>
      </c>
      <c r="CH203" s="68">
        <v>3215126</v>
      </c>
      <c r="CI203" s="68">
        <v>2684977</v>
      </c>
      <c r="CN203" s="22">
        <f t="shared" si="67"/>
        <v>65175.153024911029</v>
      </c>
      <c r="CO203" s="22">
        <f t="shared" si="68"/>
        <v>49733.021352313168</v>
      </c>
      <c r="CP203" s="22">
        <f t="shared" si="69"/>
        <v>11441.729537366547</v>
      </c>
      <c r="CQ203" s="22">
        <f t="shared" si="75"/>
        <v>9555.0782918149471</v>
      </c>
      <c r="CR203" s="85">
        <f t="shared" si="70"/>
        <v>0.47956411874530297</v>
      </c>
      <c r="CS203" s="85">
        <f t="shared" si="71"/>
        <v>0.36593964801659107</v>
      </c>
      <c r="CT203" s="85">
        <f t="shared" si="72"/>
        <v>8.4189183881348967E-2</v>
      </c>
      <c r="CU203" s="85">
        <f t="shared" si="73"/>
        <v>7.0307049356756995E-2</v>
      </c>
    </row>
    <row r="204" spans="1:99" x14ac:dyDescent="0.35">
      <c r="A204" t="s">
        <v>1035</v>
      </c>
      <c r="B204" s="81">
        <v>20846856</v>
      </c>
      <c r="C204" s="81">
        <v>24280440</v>
      </c>
      <c r="D204" s="81">
        <v>57648366</v>
      </c>
      <c r="E204">
        <v>277</v>
      </c>
      <c r="F204" s="10">
        <f t="shared" si="57"/>
        <v>75259.407942238264</v>
      </c>
      <c r="G204" s="10">
        <f t="shared" si="58"/>
        <v>87655.018050541519</v>
      </c>
      <c r="H204" s="10">
        <f t="shared" si="59"/>
        <v>208116.84476534295</v>
      </c>
      <c r="I204" t="s">
        <v>1035</v>
      </c>
      <c r="J204" t="s">
        <v>2405</v>
      </c>
      <c r="K204" t="s">
        <v>1036</v>
      </c>
      <c r="L204">
        <v>314</v>
      </c>
      <c r="M204">
        <v>35</v>
      </c>
      <c r="N204">
        <v>306</v>
      </c>
      <c r="O204">
        <v>306</v>
      </c>
      <c r="P204" t="s">
        <v>1037</v>
      </c>
      <c r="Q204" t="s">
        <v>64</v>
      </c>
      <c r="R204" t="s">
        <v>75</v>
      </c>
      <c r="S204" t="s">
        <v>235</v>
      </c>
      <c r="U204">
        <v>276</v>
      </c>
      <c r="V204">
        <v>277</v>
      </c>
      <c r="W204">
        <v>996</v>
      </c>
      <c r="X204">
        <v>3.61</v>
      </c>
      <c r="Z204">
        <v>348</v>
      </c>
      <c r="AA204">
        <v>348</v>
      </c>
      <c r="AB204">
        <v>244</v>
      </c>
      <c r="AC204">
        <v>0.89100000000000001</v>
      </c>
      <c r="AD204">
        <v>1</v>
      </c>
      <c r="AE204">
        <v>0</v>
      </c>
      <c r="AF204">
        <v>2</v>
      </c>
      <c r="AG204">
        <v>10</v>
      </c>
      <c r="AH204" s="2">
        <v>120879</v>
      </c>
      <c r="AI204">
        <v>2.78</v>
      </c>
      <c r="AJ204" s="2">
        <v>120879</v>
      </c>
      <c r="AK204">
        <v>2.78</v>
      </c>
      <c r="AL204" s="2">
        <v>29107</v>
      </c>
      <c r="AM204" s="2">
        <v>2204124</v>
      </c>
      <c r="AN204" s="3">
        <v>0.24079999999999999</v>
      </c>
      <c r="AO204">
        <v>125</v>
      </c>
      <c r="AP204" s="4">
        <v>18511313</v>
      </c>
      <c r="AQ204" s="4">
        <v>18493</v>
      </c>
      <c r="AR204" s="4">
        <v>327</v>
      </c>
      <c r="AS204" t="s">
        <v>858</v>
      </c>
      <c r="AT204" t="s">
        <v>1038</v>
      </c>
      <c r="AU204" t="s">
        <v>1039</v>
      </c>
      <c r="AW204" t="s">
        <v>268</v>
      </c>
      <c r="AX204" t="str">
        <f t="shared" si="60"/>
        <v>Staten Island</v>
      </c>
      <c r="AY204">
        <v>1</v>
      </c>
      <c r="AZ204">
        <v>11</v>
      </c>
      <c r="BA204" t="s">
        <v>2533</v>
      </c>
      <c r="BB204">
        <v>23</v>
      </c>
      <c r="BC204" t="s">
        <v>2551</v>
      </c>
      <c r="BD204">
        <v>64</v>
      </c>
      <c r="BE204" t="s">
        <v>2596</v>
      </c>
      <c r="BF204" s="95">
        <v>49</v>
      </c>
      <c r="BG204" s="1">
        <v>30875</v>
      </c>
      <c r="BI204" t="s">
        <v>236</v>
      </c>
      <c r="BJ204" t="s">
        <v>108</v>
      </c>
      <c r="BL204" s="63">
        <v>323</v>
      </c>
      <c r="BM204" t="s">
        <v>2271</v>
      </c>
      <c r="BN204" s="68">
        <v>13282800</v>
      </c>
      <c r="BO204" s="68">
        <v>4387101</v>
      </c>
      <c r="BP204" s="68">
        <v>4459610</v>
      </c>
      <c r="BQ204" s="68">
        <v>2150929</v>
      </c>
      <c r="BR204">
        <f t="shared" si="61"/>
        <v>1.256317689530686</v>
      </c>
      <c r="BS204" s="4">
        <v>24280440</v>
      </c>
      <c r="BT204" s="22">
        <f t="shared" si="62"/>
        <v>0</v>
      </c>
      <c r="BU204" s="68"/>
      <c r="BV204" s="68"/>
      <c r="BW204" s="68"/>
      <c r="BX204" s="68"/>
      <c r="BZ204" s="85">
        <f t="shared" si="74"/>
        <v>0.54705763157504561</v>
      </c>
      <c r="CA204" s="85">
        <f t="shared" si="63"/>
        <v>0.18068457573256497</v>
      </c>
      <c r="CB204" s="85">
        <f t="shared" si="64"/>
        <v>0.18367088899542183</v>
      </c>
      <c r="CC204" s="85">
        <f t="shared" si="65"/>
        <v>8.8586903696967603E-2</v>
      </c>
      <c r="CD204" s="85">
        <f t="shared" si="66"/>
        <v>1</v>
      </c>
      <c r="CE204" t="s">
        <v>2640</v>
      </c>
      <c r="CF204" s="68">
        <v>13282800</v>
      </c>
      <c r="CG204" s="68">
        <v>4387101</v>
      </c>
      <c r="CH204" s="68">
        <v>4459610</v>
      </c>
      <c r="CI204" s="68">
        <v>2150929</v>
      </c>
      <c r="CN204" s="22">
        <f t="shared" si="67"/>
        <v>47952.346570397109</v>
      </c>
      <c r="CO204" s="22">
        <f t="shared" si="68"/>
        <v>15837.909747292419</v>
      </c>
      <c r="CP204" s="22">
        <f t="shared" si="69"/>
        <v>16099.675090252707</v>
      </c>
      <c r="CQ204" s="22">
        <f t="shared" si="75"/>
        <v>7765.0866425992781</v>
      </c>
      <c r="CR204" s="85">
        <f t="shared" si="70"/>
        <v>0.5470576315750455</v>
      </c>
      <c r="CS204" s="85">
        <f t="shared" si="71"/>
        <v>0.18068457573256497</v>
      </c>
      <c r="CT204" s="85">
        <f t="shared" si="72"/>
        <v>0.18367088899542183</v>
      </c>
      <c r="CU204" s="85">
        <f t="shared" si="73"/>
        <v>8.8586903696967603E-2</v>
      </c>
    </row>
    <row r="205" spans="1:99" x14ac:dyDescent="0.35">
      <c r="A205" t="s">
        <v>1040</v>
      </c>
      <c r="B205" s="81">
        <v>200277249</v>
      </c>
      <c r="C205" s="81">
        <v>267660505</v>
      </c>
      <c r="D205" s="81">
        <v>330245098</v>
      </c>
      <c r="E205" s="2">
        <v>1148</v>
      </c>
      <c r="F205" s="10">
        <f t="shared" si="57"/>
        <v>174457.53397212544</v>
      </c>
      <c r="G205" s="10">
        <f t="shared" si="58"/>
        <v>233153.75</v>
      </c>
      <c r="H205" s="10">
        <f t="shared" si="59"/>
        <v>287669.94599303138</v>
      </c>
      <c r="I205" t="s">
        <v>1040</v>
      </c>
      <c r="J205" t="s">
        <v>2743</v>
      </c>
      <c r="K205" t="s">
        <v>1041</v>
      </c>
      <c r="L205">
        <v>43</v>
      </c>
      <c r="M205">
        <v>36</v>
      </c>
      <c r="N205">
        <v>585</v>
      </c>
      <c r="O205">
        <v>585</v>
      </c>
      <c r="P205" t="s">
        <v>1042</v>
      </c>
      <c r="Q205" t="s">
        <v>64</v>
      </c>
      <c r="R205" t="s">
        <v>65</v>
      </c>
      <c r="S205" t="s">
        <v>66</v>
      </c>
      <c r="U205" s="2">
        <v>1146</v>
      </c>
      <c r="V205" s="2">
        <v>1148</v>
      </c>
      <c r="W205" s="6">
        <v>4966</v>
      </c>
      <c r="X205">
        <v>4.33</v>
      </c>
      <c r="Z205" s="2">
        <v>2327</v>
      </c>
      <c r="AA205" s="2">
        <v>2327</v>
      </c>
      <c r="AB205">
        <v>463</v>
      </c>
      <c r="AC205">
        <v>0.41</v>
      </c>
      <c r="AD205">
        <v>16</v>
      </c>
      <c r="AE205">
        <v>1</v>
      </c>
      <c r="AF205">
        <v>33</v>
      </c>
      <c r="AG205">
        <v>6</v>
      </c>
      <c r="AH205" s="2">
        <v>1036600</v>
      </c>
      <c r="AI205">
        <v>23.8</v>
      </c>
      <c r="AJ205" s="2">
        <v>1036600</v>
      </c>
      <c r="AK205">
        <v>23.8</v>
      </c>
      <c r="AL205" s="2">
        <v>177223</v>
      </c>
      <c r="AM205" s="2">
        <v>9377365</v>
      </c>
      <c r="AN205" s="3">
        <v>0.17100000000000001</v>
      </c>
      <c r="AO205">
        <v>98</v>
      </c>
      <c r="AP205" s="4">
        <v>13817794</v>
      </c>
      <c r="AQ205" s="4">
        <v>2779</v>
      </c>
      <c r="AR205" s="4">
        <v>516</v>
      </c>
      <c r="AS205" t="s">
        <v>959</v>
      </c>
      <c r="AT205" t="s">
        <v>1043</v>
      </c>
      <c r="AU205" t="s">
        <v>961</v>
      </c>
      <c r="AV205" t="s">
        <v>1044</v>
      </c>
      <c r="AW205" t="s">
        <v>80</v>
      </c>
      <c r="AX205" t="str">
        <f t="shared" si="60"/>
        <v>Brooklyn</v>
      </c>
      <c r="AY205">
        <v>15</v>
      </c>
      <c r="AZ205">
        <v>9</v>
      </c>
      <c r="BA205" t="s">
        <v>2531</v>
      </c>
      <c r="BB205">
        <v>19</v>
      </c>
      <c r="BC205" t="s">
        <v>2548</v>
      </c>
      <c r="BD205">
        <v>41</v>
      </c>
      <c r="BE205" t="s">
        <v>2580</v>
      </c>
      <c r="BF205" s="95">
        <v>46</v>
      </c>
      <c r="BG205" s="1">
        <v>18611</v>
      </c>
      <c r="BH205" t="s">
        <v>688</v>
      </c>
      <c r="BL205" s="63">
        <v>36</v>
      </c>
      <c r="BM205" t="s">
        <v>2269</v>
      </c>
      <c r="BN205" s="68">
        <v>73451798</v>
      </c>
      <c r="BO205" s="68">
        <v>97086798</v>
      </c>
      <c r="BP205" s="68">
        <v>73030668</v>
      </c>
      <c r="BQ205" s="68">
        <v>24091241</v>
      </c>
      <c r="BR205">
        <f t="shared" si="61"/>
        <v>2.0270034843205575</v>
      </c>
      <c r="BS205" s="4">
        <v>267660505</v>
      </c>
      <c r="BT205" s="22">
        <f t="shared" si="62"/>
        <v>0</v>
      </c>
      <c r="BU205" s="68"/>
      <c r="BV205" s="68"/>
      <c r="BW205" s="68"/>
      <c r="BX205" s="68"/>
      <c r="BZ205" s="85">
        <f t="shared" si="74"/>
        <v>0.27442150271665966</v>
      </c>
      <c r="CA205" s="85">
        <f t="shared" si="63"/>
        <v>0.36272365995872269</v>
      </c>
      <c r="CB205" s="85">
        <f t="shared" si="64"/>
        <v>0.2728481290132812</v>
      </c>
      <c r="CC205" s="85">
        <f t="shared" si="65"/>
        <v>9.0006708311336406E-2</v>
      </c>
      <c r="CD205" s="85">
        <f t="shared" si="66"/>
        <v>0.99999999999999989</v>
      </c>
      <c r="CE205" t="s">
        <v>2640</v>
      </c>
      <c r="CF205" s="68">
        <v>73451798</v>
      </c>
      <c r="CG205" s="68">
        <v>97086798</v>
      </c>
      <c r="CH205" s="68">
        <v>73030668</v>
      </c>
      <c r="CI205" s="68">
        <v>24091241</v>
      </c>
      <c r="CN205" s="22">
        <f t="shared" si="67"/>
        <v>63982.402439024387</v>
      </c>
      <c r="CO205" s="22">
        <f t="shared" si="68"/>
        <v>84570.381533101041</v>
      </c>
      <c r="CP205" s="22">
        <f t="shared" si="69"/>
        <v>63615.564459930312</v>
      </c>
      <c r="CQ205" s="22">
        <f t="shared" si="75"/>
        <v>20985.401567944249</v>
      </c>
      <c r="CR205" s="85">
        <f t="shared" si="70"/>
        <v>0.27442150271665966</v>
      </c>
      <c r="CS205" s="85">
        <f t="shared" si="71"/>
        <v>0.36272365995872269</v>
      </c>
      <c r="CT205" s="85">
        <f t="shared" si="72"/>
        <v>0.2728481290132812</v>
      </c>
      <c r="CU205" s="85">
        <f t="shared" si="73"/>
        <v>9.0006708311336406E-2</v>
      </c>
    </row>
    <row r="206" spans="1:99" x14ac:dyDescent="0.35">
      <c r="A206" t="s">
        <v>1045</v>
      </c>
      <c r="B206" s="81">
        <v>40584466</v>
      </c>
      <c r="C206" s="81">
        <v>59088543</v>
      </c>
      <c r="D206" s="81">
        <v>117342269</v>
      </c>
      <c r="E206">
        <v>418</v>
      </c>
      <c r="F206" s="10">
        <f t="shared" si="57"/>
        <v>97092.023923444969</v>
      </c>
      <c r="G206" s="10">
        <f t="shared" si="58"/>
        <v>141360.15071770336</v>
      </c>
      <c r="H206" s="10">
        <f t="shared" si="59"/>
        <v>280723.13157894736</v>
      </c>
      <c r="I206" t="s">
        <v>1045</v>
      </c>
      <c r="J206" t="s">
        <v>2406</v>
      </c>
      <c r="K206" t="s">
        <v>1046</v>
      </c>
      <c r="L206">
        <v>51</v>
      </c>
      <c r="M206">
        <v>165</v>
      </c>
      <c r="N206">
        <v>573</v>
      </c>
      <c r="O206">
        <v>571</v>
      </c>
      <c r="P206" t="s">
        <v>1047</v>
      </c>
      <c r="Q206" t="s">
        <v>64</v>
      </c>
      <c r="R206" t="s">
        <v>65</v>
      </c>
      <c r="S206" t="s">
        <v>66</v>
      </c>
      <c r="U206">
        <v>417</v>
      </c>
      <c r="V206">
        <v>418</v>
      </c>
      <c r="W206" s="6">
        <v>1766.5</v>
      </c>
      <c r="X206">
        <v>4.24</v>
      </c>
      <c r="Z206">
        <v>837</v>
      </c>
      <c r="AA206">
        <v>837</v>
      </c>
      <c r="AB206">
        <v>140</v>
      </c>
      <c r="AC206">
        <v>0.34</v>
      </c>
      <c r="AD206">
        <v>7</v>
      </c>
      <c r="AE206">
        <v>0</v>
      </c>
      <c r="AF206">
        <v>14</v>
      </c>
      <c r="AG206">
        <v>6</v>
      </c>
      <c r="AH206" s="2">
        <v>354220</v>
      </c>
      <c r="AI206">
        <v>8.1300000000000008</v>
      </c>
      <c r="AJ206" s="2">
        <v>310500</v>
      </c>
      <c r="AK206">
        <v>7.13</v>
      </c>
      <c r="AL206" s="2">
        <v>66101</v>
      </c>
      <c r="AM206" s="2">
        <v>3931321</v>
      </c>
      <c r="AN206" s="3">
        <v>0.18659999999999999</v>
      </c>
      <c r="AO206">
        <v>103</v>
      </c>
      <c r="AP206" s="4">
        <v>5137275</v>
      </c>
      <c r="AQ206" s="4">
        <v>2901</v>
      </c>
      <c r="AR206" s="4">
        <v>548</v>
      </c>
      <c r="AS206" t="s">
        <v>1048</v>
      </c>
      <c r="AT206" t="s">
        <v>1049</v>
      </c>
      <c r="AU206" t="s">
        <v>416</v>
      </c>
      <c r="AV206" t="s">
        <v>1050</v>
      </c>
      <c r="AW206" t="s">
        <v>198</v>
      </c>
      <c r="AX206" t="str">
        <f t="shared" si="60"/>
        <v>Queens</v>
      </c>
      <c r="AY206">
        <v>14</v>
      </c>
      <c r="AZ206">
        <v>5</v>
      </c>
      <c r="BA206" t="s">
        <v>2527</v>
      </c>
      <c r="BB206">
        <v>10</v>
      </c>
      <c r="BC206" t="s">
        <v>2541</v>
      </c>
      <c r="BD206">
        <v>31</v>
      </c>
      <c r="BE206" t="s">
        <v>2576</v>
      </c>
      <c r="BF206" s="95">
        <v>31</v>
      </c>
      <c r="BG206" s="1">
        <v>18687</v>
      </c>
      <c r="BH206" t="s">
        <v>547</v>
      </c>
      <c r="BL206" s="63">
        <v>181</v>
      </c>
      <c r="BM206" s="23" t="s">
        <v>2258</v>
      </c>
      <c r="BN206" s="78">
        <v>18744096</v>
      </c>
      <c r="BO206" s="78">
        <v>26026324</v>
      </c>
      <c r="BP206" s="78">
        <v>9663946</v>
      </c>
      <c r="BQ206" s="78">
        <v>4654177</v>
      </c>
      <c r="BR206">
        <f t="shared" si="61"/>
        <v>2.0023923444976077</v>
      </c>
      <c r="BS206" s="4">
        <v>59088543</v>
      </c>
      <c r="BT206" s="22">
        <f t="shared" si="62"/>
        <v>0</v>
      </c>
      <c r="BU206" s="78"/>
      <c r="BV206" s="78"/>
      <c r="BW206" s="78"/>
      <c r="BX206" s="78"/>
      <c r="BZ206" s="85">
        <f t="shared" si="74"/>
        <v>0.31722048045760748</v>
      </c>
      <c r="CA206" s="85">
        <f t="shared" si="63"/>
        <v>0.44046311989787934</v>
      </c>
      <c r="CB206" s="85">
        <f t="shared" si="64"/>
        <v>0.16355025034210099</v>
      </c>
      <c r="CC206" s="85">
        <f t="shared" si="65"/>
        <v>7.8766149302412145E-2</v>
      </c>
      <c r="CD206" s="85">
        <f t="shared" si="66"/>
        <v>0.99999999999999989</v>
      </c>
      <c r="CE206" t="s">
        <v>2640</v>
      </c>
      <c r="CF206" s="78">
        <v>18744096</v>
      </c>
      <c r="CG206" s="78">
        <v>26026324</v>
      </c>
      <c r="CH206" s="78">
        <v>9663946</v>
      </c>
      <c r="CI206" s="78">
        <v>4654177</v>
      </c>
      <c r="CN206" s="22">
        <f t="shared" si="67"/>
        <v>44842.334928229662</v>
      </c>
      <c r="CO206" s="22">
        <f t="shared" si="68"/>
        <v>62263.933014354065</v>
      </c>
      <c r="CP206" s="22">
        <f t="shared" si="69"/>
        <v>23119.488038277512</v>
      </c>
      <c r="CQ206" s="22">
        <f t="shared" si="75"/>
        <v>11134.394736842105</v>
      </c>
      <c r="CR206" s="85">
        <f t="shared" si="70"/>
        <v>0.31722048045760742</v>
      </c>
      <c r="CS206" s="85">
        <f t="shared" si="71"/>
        <v>0.44046311989787928</v>
      </c>
      <c r="CT206" s="85">
        <f t="shared" si="72"/>
        <v>0.16355025034210099</v>
      </c>
      <c r="CU206" s="85">
        <f t="shared" si="73"/>
        <v>7.8766149302412131E-2</v>
      </c>
    </row>
    <row r="207" spans="1:99" x14ac:dyDescent="0.35">
      <c r="A207" t="s">
        <v>1051</v>
      </c>
      <c r="B207" s="81">
        <v>37798226</v>
      </c>
      <c r="C207" s="81">
        <v>44370392</v>
      </c>
      <c r="D207" s="81">
        <v>63289343</v>
      </c>
      <c r="E207">
        <v>238</v>
      </c>
      <c r="F207" s="10">
        <f t="shared" si="57"/>
        <v>158816.0756302521</v>
      </c>
      <c r="G207" s="10">
        <f t="shared" si="58"/>
        <v>186430.21848739494</v>
      </c>
      <c r="H207" s="10">
        <f t="shared" si="59"/>
        <v>265921.60924369749</v>
      </c>
      <c r="I207" t="s">
        <v>1051</v>
      </c>
      <c r="J207" t="s">
        <v>2407</v>
      </c>
      <c r="K207" t="s">
        <v>1052</v>
      </c>
      <c r="L207">
        <v>162</v>
      </c>
      <c r="M207">
        <v>162</v>
      </c>
      <c r="N207">
        <v>269</v>
      </c>
      <c r="O207">
        <v>269</v>
      </c>
      <c r="P207" t="s">
        <v>1053</v>
      </c>
      <c r="Q207" t="s">
        <v>64</v>
      </c>
      <c r="R207" t="s">
        <v>65</v>
      </c>
      <c r="S207" t="s">
        <v>66</v>
      </c>
      <c r="U207">
        <v>238</v>
      </c>
      <c r="V207">
        <v>238</v>
      </c>
      <c r="W207" s="6">
        <v>1077</v>
      </c>
      <c r="X207">
        <v>4.53</v>
      </c>
      <c r="Z207">
        <v>640</v>
      </c>
      <c r="AA207">
        <v>640</v>
      </c>
      <c r="AB207">
        <v>62</v>
      </c>
      <c r="AC207">
        <v>0.26600000000000001</v>
      </c>
      <c r="AD207">
        <v>3</v>
      </c>
      <c r="AE207">
        <v>1</v>
      </c>
      <c r="AF207">
        <v>4</v>
      </c>
      <c r="AG207">
        <v>14</v>
      </c>
      <c r="AH207" s="2">
        <v>112916</v>
      </c>
      <c r="AI207">
        <v>2.59</v>
      </c>
      <c r="AJ207" s="2">
        <v>112916</v>
      </c>
      <c r="AK207">
        <v>2.59</v>
      </c>
      <c r="AL207" s="2">
        <v>16412</v>
      </c>
      <c r="AM207" s="2">
        <v>2178743</v>
      </c>
      <c r="AN207" s="3">
        <v>0.14530000000000001</v>
      </c>
      <c r="AO207">
        <v>247</v>
      </c>
      <c r="AP207" s="4">
        <v>4875929</v>
      </c>
      <c r="AQ207" s="4">
        <v>4527</v>
      </c>
      <c r="AR207" s="4">
        <v>684</v>
      </c>
      <c r="AS207" t="s">
        <v>541</v>
      </c>
      <c r="AT207" t="s">
        <v>1054</v>
      </c>
      <c r="AU207" t="s">
        <v>361</v>
      </c>
      <c r="AV207" t="s">
        <v>845</v>
      </c>
      <c r="AW207" t="s">
        <v>80</v>
      </c>
      <c r="AX207" t="str">
        <f t="shared" si="60"/>
        <v>Brooklyn</v>
      </c>
      <c r="AY207">
        <v>16</v>
      </c>
      <c r="AZ207">
        <v>8</v>
      </c>
      <c r="BA207" t="s">
        <v>2530</v>
      </c>
      <c r="BB207">
        <v>18</v>
      </c>
      <c r="BC207" s="60" t="s">
        <v>2547</v>
      </c>
      <c r="BD207">
        <v>55</v>
      </c>
      <c r="BE207" t="s">
        <v>2588</v>
      </c>
      <c r="BF207" s="95">
        <v>37</v>
      </c>
      <c r="BG207" s="1">
        <v>24928</v>
      </c>
      <c r="BL207" s="63">
        <v>259</v>
      </c>
      <c r="BM207" t="s">
        <v>2263</v>
      </c>
      <c r="BN207" s="78">
        <v>14576429</v>
      </c>
      <c r="BO207" s="78">
        <v>15598619</v>
      </c>
      <c r="BP207" s="78">
        <v>11460832</v>
      </c>
      <c r="BQ207" s="78">
        <v>2734512</v>
      </c>
      <c r="BR207">
        <f t="shared" si="61"/>
        <v>2.6890756302521011</v>
      </c>
      <c r="BS207" s="4">
        <v>44370392</v>
      </c>
      <c r="BT207" s="22">
        <f t="shared" si="62"/>
        <v>0</v>
      </c>
      <c r="BU207" s="78"/>
      <c r="BV207" s="78"/>
      <c r="BW207" s="78"/>
      <c r="BX207" s="78"/>
      <c r="BZ207" s="85">
        <f t="shared" si="74"/>
        <v>0.32851702099003316</v>
      </c>
      <c r="CA207" s="85">
        <f t="shared" si="63"/>
        <v>0.35155468087818559</v>
      </c>
      <c r="CB207" s="85">
        <f t="shared" si="64"/>
        <v>0.2582990927824122</v>
      </c>
      <c r="CC207" s="85">
        <f t="shared" si="65"/>
        <v>6.1629205349369012E-2</v>
      </c>
      <c r="CD207" s="85">
        <f t="shared" si="66"/>
        <v>1</v>
      </c>
      <c r="CE207" t="s">
        <v>2640</v>
      </c>
      <c r="CF207" s="78">
        <v>14576429</v>
      </c>
      <c r="CG207" s="78">
        <v>15598619</v>
      </c>
      <c r="CH207" s="78">
        <v>11460832</v>
      </c>
      <c r="CI207" s="78">
        <v>2734512</v>
      </c>
      <c r="CN207" s="22">
        <f t="shared" si="67"/>
        <v>61245.5</v>
      </c>
      <c r="CO207" s="22">
        <f t="shared" si="68"/>
        <v>65540.415966386558</v>
      </c>
      <c r="CP207" s="22">
        <f t="shared" si="69"/>
        <v>48154.756302521011</v>
      </c>
      <c r="CQ207" s="22">
        <f t="shared" si="75"/>
        <v>11489.546218487394</v>
      </c>
      <c r="CR207" s="85">
        <f t="shared" si="70"/>
        <v>0.32851702099003321</v>
      </c>
      <c r="CS207" s="85">
        <f t="shared" si="71"/>
        <v>0.35155468087818564</v>
      </c>
      <c r="CT207" s="85">
        <f t="shared" si="72"/>
        <v>0.25829909278241225</v>
      </c>
      <c r="CU207" s="85">
        <f t="shared" si="73"/>
        <v>6.1629205349369012E-2</v>
      </c>
    </row>
    <row r="208" spans="1:99" x14ac:dyDescent="0.35">
      <c r="A208" t="s">
        <v>1055</v>
      </c>
      <c r="B208" s="81">
        <v>18138651</v>
      </c>
      <c r="C208" s="81">
        <v>18890541</v>
      </c>
      <c r="D208" s="81">
        <v>38112865</v>
      </c>
      <c r="E208">
        <v>125</v>
      </c>
      <c r="F208" s="10">
        <f t="shared" si="57"/>
        <v>145109.20800000001</v>
      </c>
      <c r="G208" s="10">
        <f t="shared" si="58"/>
        <v>151124.32800000001</v>
      </c>
      <c r="H208" s="10">
        <f t="shared" si="59"/>
        <v>304902.92</v>
      </c>
      <c r="I208" t="s">
        <v>1055</v>
      </c>
      <c r="J208" t="s">
        <v>2408</v>
      </c>
      <c r="K208" t="s">
        <v>519</v>
      </c>
      <c r="L208">
        <v>313</v>
      </c>
      <c r="M208">
        <v>351</v>
      </c>
      <c r="N208">
        <v>287</v>
      </c>
      <c r="O208">
        <v>765</v>
      </c>
      <c r="P208" t="s">
        <v>1056</v>
      </c>
      <c r="Q208" t="s">
        <v>64</v>
      </c>
      <c r="R208" t="s">
        <v>75</v>
      </c>
      <c r="S208" t="s">
        <v>84</v>
      </c>
      <c r="U208">
        <v>125</v>
      </c>
      <c r="V208">
        <v>125</v>
      </c>
      <c r="W208">
        <v>540.5</v>
      </c>
      <c r="X208">
        <v>4.32</v>
      </c>
      <c r="Z208">
        <v>304</v>
      </c>
      <c r="AA208">
        <v>304</v>
      </c>
      <c r="AB208">
        <v>16</v>
      </c>
      <c r="AC208">
        <v>0.13100000000000001</v>
      </c>
      <c r="AD208">
        <v>5</v>
      </c>
      <c r="AE208">
        <v>0</v>
      </c>
      <c r="AF208">
        <v>5</v>
      </c>
      <c r="AG208">
        <v>4</v>
      </c>
      <c r="AH208" s="2">
        <v>242141</v>
      </c>
      <c r="AI208">
        <v>5.56</v>
      </c>
      <c r="AJ208" s="2">
        <v>242141</v>
      </c>
      <c r="AK208">
        <v>5.56</v>
      </c>
      <c r="AL208" s="2">
        <v>78188</v>
      </c>
      <c r="AM208" s="2">
        <v>2000000</v>
      </c>
      <c r="AN208" s="3">
        <v>0.32290000000000002</v>
      </c>
      <c r="AO208">
        <v>55</v>
      </c>
      <c r="AP208" s="4">
        <v>8068686</v>
      </c>
      <c r="AQ208" s="4">
        <v>14942</v>
      </c>
      <c r="AR208" s="4">
        <v>599</v>
      </c>
      <c r="AS208" t="s">
        <v>341</v>
      </c>
      <c r="AT208" t="s">
        <v>203</v>
      </c>
      <c r="AU208" t="s">
        <v>1057</v>
      </c>
      <c r="AV208" t="s">
        <v>1058</v>
      </c>
      <c r="AW208" t="s">
        <v>80</v>
      </c>
      <c r="AX208" t="str">
        <f t="shared" si="60"/>
        <v>Brooklyn</v>
      </c>
      <c r="AY208">
        <v>16</v>
      </c>
      <c r="AZ208">
        <v>8</v>
      </c>
      <c r="BA208" t="s">
        <v>2530</v>
      </c>
      <c r="BB208">
        <v>25</v>
      </c>
      <c r="BC208" t="s">
        <v>2553</v>
      </c>
      <c r="BD208">
        <v>55</v>
      </c>
      <c r="BE208" t="s">
        <v>2588</v>
      </c>
      <c r="BF208" s="95">
        <v>41</v>
      </c>
      <c r="BG208" s="1">
        <v>31726</v>
      </c>
      <c r="BJ208" t="s">
        <v>108</v>
      </c>
      <c r="BL208" s="63">
        <v>127</v>
      </c>
      <c r="BM208" t="s">
        <v>2266</v>
      </c>
      <c r="BN208" s="78">
        <v>7253519</v>
      </c>
      <c r="BO208" s="78">
        <v>9996103</v>
      </c>
      <c r="BP208" s="78">
        <v>1321758</v>
      </c>
      <c r="BQ208" s="78">
        <v>319161</v>
      </c>
      <c r="BR208">
        <f t="shared" si="61"/>
        <v>2.4319999999999999</v>
      </c>
      <c r="BS208" s="4">
        <v>18890541</v>
      </c>
      <c r="BT208" s="22">
        <f t="shared" si="62"/>
        <v>0</v>
      </c>
      <c r="BU208" s="78"/>
      <c r="BV208" s="78"/>
      <c r="BW208" s="78"/>
      <c r="BX208" s="78"/>
      <c r="BZ208" s="85">
        <f t="shared" si="74"/>
        <v>0.38397624504242628</v>
      </c>
      <c r="CA208" s="85">
        <f t="shared" si="63"/>
        <v>0.52915917018999081</v>
      </c>
      <c r="CB208" s="85">
        <f t="shared" si="64"/>
        <v>6.9969303684844178E-2</v>
      </c>
      <c r="CC208" s="85">
        <f t="shared" si="65"/>
        <v>1.689528108273871E-2</v>
      </c>
      <c r="CD208" s="85">
        <f t="shared" si="66"/>
        <v>1</v>
      </c>
      <c r="CE208" t="s">
        <v>2640</v>
      </c>
      <c r="CF208" s="78">
        <v>7253519</v>
      </c>
      <c r="CG208" s="78">
        <v>9996103</v>
      </c>
      <c r="CH208" s="78">
        <v>1321758</v>
      </c>
      <c r="CI208" s="78">
        <v>319161</v>
      </c>
      <c r="CN208" s="22">
        <f t="shared" si="67"/>
        <v>58028.152000000002</v>
      </c>
      <c r="CO208" s="22">
        <f t="shared" si="68"/>
        <v>79968.823999999993</v>
      </c>
      <c r="CP208" s="22">
        <f t="shared" si="69"/>
        <v>10574.064</v>
      </c>
      <c r="CQ208" s="22">
        <f t="shared" si="75"/>
        <v>2553.288</v>
      </c>
      <c r="CR208" s="85">
        <f t="shared" si="70"/>
        <v>0.38397624504242622</v>
      </c>
      <c r="CS208" s="85">
        <f t="shared" si="71"/>
        <v>0.52915917018999081</v>
      </c>
      <c r="CT208" s="85">
        <f t="shared" si="72"/>
        <v>6.9969303684844178E-2</v>
      </c>
      <c r="CU208" s="85">
        <f t="shared" si="73"/>
        <v>1.689528108273871E-2</v>
      </c>
    </row>
    <row r="209" spans="1:99" x14ac:dyDescent="0.35">
      <c r="A209" t="s">
        <v>1059</v>
      </c>
      <c r="B209" s="81">
        <v>85056280</v>
      </c>
      <c r="C209" s="81">
        <v>96951571</v>
      </c>
      <c r="D209" s="81">
        <v>126224243</v>
      </c>
      <c r="E209">
        <v>573</v>
      </c>
      <c r="F209" s="10">
        <f t="shared" si="57"/>
        <v>148440.2792321117</v>
      </c>
      <c r="G209" s="10">
        <f t="shared" si="58"/>
        <v>169199.94938917976</v>
      </c>
      <c r="H209" s="10">
        <f t="shared" si="59"/>
        <v>220286.63699825481</v>
      </c>
      <c r="I209" t="s">
        <v>1059</v>
      </c>
      <c r="J209" t="s">
        <v>2409</v>
      </c>
      <c r="K209" t="s">
        <v>494</v>
      </c>
      <c r="L209">
        <v>172</v>
      </c>
      <c r="M209">
        <v>172</v>
      </c>
      <c r="N209">
        <v>582</v>
      </c>
      <c r="O209">
        <v>582</v>
      </c>
      <c r="P209" t="s">
        <v>1060</v>
      </c>
      <c r="Q209" t="s">
        <v>64</v>
      </c>
      <c r="R209" t="s">
        <v>65</v>
      </c>
      <c r="S209" t="s">
        <v>66</v>
      </c>
      <c r="U209">
        <v>570</v>
      </c>
      <c r="V209">
        <v>573</v>
      </c>
      <c r="W209" s="6">
        <v>2204</v>
      </c>
      <c r="X209">
        <v>3.87</v>
      </c>
      <c r="Z209">
        <v>947</v>
      </c>
      <c r="AA209">
        <v>947</v>
      </c>
      <c r="AB209">
        <v>305</v>
      </c>
      <c r="AC209">
        <v>0.54400000000000004</v>
      </c>
      <c r="AD209">
        <v>6</v>
      </c>
      <c r="AE209">
        <v>1</v>
      </c>
      <c r="AF209">
        <v>7</v>
      </c>
      <c r="AG209" t="s">
        <v>1061</v>
      </c>
      <c r="AH209" s="2">
        <v>276010</v>
      </c>
      <c r="AI209">
        <v>6.34</v>
      </c>
      <c r="AJ209" s="2">
        <v>276010</v>
      </c>
      <c r="AK209">
        <v>6.34</v>
      </c>
      <c r="AL209" s="2">
        <v>34501</v>
      </c>
      <c r="AM209" s="2">
        <v>5421328</v>
      </c>
      <c r="AN209" s="3">
        <v>0.125</v>
      </c>
      <c r="AO209">
        <v>149</v>
      </c>
      <c r="AP209" s="4">
        <v>15000000</v>
      </c>
      <c r="AQ209" s="4">
        <v>6649</v>
      </c>
      <c r="AR209" s="4">
        <v>525</v>
      </c>
      <c r="AS209" t="s">
        <v>485</v>
      </c>
      <c r="AT209" t="s">
        <v>411</v>
      </c>
      <c r="AU209" t="s">
        <v>496</v>
      </c>
      <c r="AV209" t="s">
        <v>492</v>
      </c>
      <c r="AW209" t="s">
        <v>80</v>
      </c>
      <c r="AX209" t="str">
        <f t="shared" si="60"/>
        <v>Brooklyn</v>
      </c>
      <c r="AY209">
        <v>13</v>
      </c>
      <c r="AZ209">
        <v>8</v>
      </c>
      <c r="BA209" t="s">
        <v>2530</v>
      </c>
      <c r="BB209">
        <v>23</v>
      </c>
      <c r="BC209" t="s">
        <v>2551</v>
      </c>
      <c r="BD209">
        <v>46</v>
      </c>
      <c r="BE209" t="s">
        <v>2582</v>
      </c>
      <c r="BF209" s="95">
        <v>47</v>
      </c>
      <c r="BG209" s="1">
        <v>25568</v>
      </c>
      <c r="BH209" t="s">
        <v>681</v>
      </c>
      <c r="BL209" s="63">
        <v>241</v>
      </c>
      <c r="BM209" t="s">
        <v>2270</v>
      </c>
      <c r="BN209" s="78">
        <v>35105112</v>
      </c>
      <c r="BO209" s="78">
        <v>38267208</v>
      </c>
      <c r="BP209" s="78">
        <v>18234104</v>
      </c>
      <c r="BQ209" s="78">
        <v>5345148</v>
      </c>
      <c r="BR209">
        <f t="shared" si="61"/>
        <v>1.6527050610820244</v>
      </c>
      <c r="BS209" s="4">
        <v>96951571</v>
      </c>
      <c r="BT209" s="22">
        <f t="shared" si="62"/>
        <v>1</v>
      </c>
      <c r="BU209" s="78"/>
      <c r="BV209" s="78"/>
      <c r="BW209" s="78"/>
      <c r="BX209" s="78"/>
      <c r="BZ209" s="85">
        <f t="shared" si="74"/>
        <v>0.36208915067503133</v>
      </c>
      <c r="CA209" s="85">
        <f t="shared" si="63"/>
        <v>0.39470436224287692</v>
      </c>
      <c r="CB209" s="85">
        <f t="shared" si="64"/>
        <v>0.18807435312213766</v>
      </c>
      <c r="CC209" s="85">
        <f t="shared" si="65"/>
        <v>5.5132144274382101E-2</v>
      </c>
      <c r="CD209" s="85">
        <f t="shared" si="66"/>
        <v>1.000000010314428</v>
      </c>
      <c r="CE209" t="s">
        <v>2640</v>
      </c>
      <c r="CF209" s="78">
        <v>35105112</v>
      </c>
      <c r="CG209" s="78">
        <v>38267208</v>
      </c>
      <c r="CH209" s="78">
        <v>18234104</v>
      </c>
      <c r="CI209" s="78">
        <v>5345148</v>
      </c>
      <c r="CN209" s="22">
        <f t="shared" si="67"/>
        <v>61265.465968586388</v>
      </c>
      <c r="CO209" s="22">
        <f t="shared" si="68"/>
        <v>66783.958115183239</v>
      </c>
      <c r="CP209" s="22">
        <f t="shared" si="69"/>
        <v>31822.17102966841</v>
      </c>
      <c r="CQ209" s="22">
        <f t="shared" si="75"/>
        <v>9328.3560209424086</v>
      </c>
      <c r="CR209" s="85">
        <f t="shared" si="70"/>
        <v>0.36208915067503133</v>
      </c>
      <c r="CS209" s="85">
        <f t="shared" si="71"/>
        <v>0.39470436224287686</v>
      </c>
      <c r="CT209" s="85">
        <f t="shared" si="72"/>
        <v>0.18807435312213763</v>
      </c>
      <c r="CU209" s="85">
        <f t="shared" si="73"/>
        <v>5.5132144274382101E-2</v>
      </c>
    </row>
    <row r="210" spans="1:99" x14ac:dyDescent="0.35">
      <c r="A210" t="s">
        <v>1062</v>
      </c>
      <c r="B210" s="81">
        <v>15901467</v>
      </c>
      <c r="C210" s="81">
        <v>17579073</v>
      </c>
      <c r="D210" s="81">
        <v>25689401</v>
      </c>
      <c r="E210">
        <v>115</v>
      </c>
      <c r="F210" s="10">
        <f t="shared" si="57"/>
        <v>138273.62608695653</v>
      </c>
      <c r="G210" s="10">
        <f t="shared" si="58"/>
        <v>152861.50434782609</v>
      </c>
      <c r="H210" s="10">
        <f t="shared" si="59"/>
        <v>223386.09565217391</v>
      </c>
      <c r="I210" t="s">
        <v>1062</v>
      </c>
      <c r="J210" t="s">
        <v>2410</v>
      </c>
      <c r="K210" t="s">
        <v>375</v>
      </c>
      <c r="L210">
        <v>195</v>
      </c>
      <c r="M210">
        <v>247</v>
      </c>
      <c r="N210">
        <v>393</v>
      </c>
      <c r="O210">
        <v>393</v>
      </c>
      <c r="P210" t="s">
        <v>1063</v>
      </c>
      <c r="Q210" t="s">
        <v>64</v>
      </c>
      <c r="R210" t="s">
        <v>75</v>
      </c>
      <c r="S210" t="s">
        <v>235</v>
      </c>
      <c r="U210">
        <v>113</v>
      </c>
      <c r="V210">
        <v>115</v>
      </c>
      <c r="W210">
        <v>340.5</v>
      </c>
      <c r="X210">
        <v>3.01</v>
      </c>
      <c r="Z210">
        <v>117</v>
      </c>
      <c r="AA210">
        <v>117</v>
      </c>
      <c r="AB210">
        <v>107</v>
      </c>
      <c r="AC210">
        <v>0.95499999999999996</v>
      </c>
      <c r="AD210">
        <v>1</v>
      </c>
      <c r="AE210">
        <v>0</v>
      </c>
      <c r="AF210">
        <v>1</v>
      </c>
      <c r="AG210">
        <v>6</v>
      </c>
      <c r="AH210" s="2">
        <v>27419</v>
      </c>
      <c r="AI210">
        <v>0.63</v>
      </c>
      <c r="AJ210" s="2">
        <v>27419</v>
      </c>
      <c r="AK210">
        <v>0.63</v>
      </c>
      <c r="AL210" s="2">
        <v>12739</v>
      </c>
      <c r="AM210" s="2">
        <v>750300</v>
      </c>
      <c r="AN210" s="3">
        <v>0.46460000000000001</v>
      </c>
      <c r="AO210">
        <v>186</v>
      </c>
      <c r="AP210" s="4">
        <v>4584000</v>
      </c>
      <c r="AQ210" s="4">
        <v>12257</v>
      </c>
      <c r="AR210" s="4">
        <v>315</v>
      </c>
      <c r="AS210" t="s">
        <v>1064</v>
      </c>
      <c r="AT210" t="s">
        <v>183</v>
      </c>
      <c r="AU210" t="s">
        <v>101</v>
      </c>
      <c r="AV210" t="s">
        <v>291</v>
      </c>
      <c r="AW210" t="s">
        <v>80</v>
      </c>
      <c r="AX210" t="str">
        <f t="shared" si="60"/>
        <v>Brooklyn</v>
      </c>
      <c r="AY210">
        <v>4</v>
      </c>
      <c r="AZ210">
        <v>8</v>
      </c>
      <c r="BA210" t="s">
        <v>2530</v>
      </c>
      <c r="BB210">
        <v>18</v>
      </c>
      <c r="BC210" s="60" t="s">
        <v>2547</v>
      </c>
      <c r="BD210">
        <v>54</v>
      </c>
      <c r="BE210" t="s">
        <v>2587</v>
      </c>
      <c r="BF210" s="95">
        <v>34</v>
      </c>
      <c r="BG210" s="1">
        <v>28215</v>
      </c>
      <c r="BI210" t="s">
        <v>236</v>
      </c>
      <c r="BL210" s="63">
        <v>238</v>
      </c>
      <c r="BM210" t="s">
        <v>2260</v>
      </c>
      <c r="BN210" s="68">
        <v>5991873</v>
      </c>
      <c r="BO210" s="68">
        <v>4921764</v>
      </c>
      <c r="BP210" s="68">
        <v>6108845</v>
      </c>
      <c r="BQ210" s="68">
        <v>556591</v>
      </c>
      <c r="BR210">
        <f t="shared" si="61"/>
        <v>1.017391304347826</v>
      </c>
      <c r="BS210" s="4">
        <v>17579073</v>
      </c>
      <c r="BT210" s="22">
        <f t="shared" si="62"/>
        <v>0</v>
      </c>
      <c r="BU210" s="68"/>
      <c r="BV210" s="68"/>
      <c r="BW210" s="68"/>
      <c r="BX210" s="68"/>
      <c r="BZ210" s="85">
        <f t="shared" si="74"/>
        <v>0.34085261492457536</v>
      </c>
      <c r="CA210" s="85">
        <f t="shared" si="63"/>
        <v>0.27997858590154329</v>
      </c>
      <c r="CB210" s="85">
        <f t="shared" si="64"/>
        <v>0.3475066631784281</v>
      </c>
      <c r="CC210" s="85">
        <f t="shared" si="65"/>
        <v>3.1662135995453228E-2</v>
      </c>
      <c r="CD210" s="85">
        <f t="shared" si="66"/>
        <v>1</v>
      </c>
      <c r="CE210" t="s">
        <v>2640</v>
      </c>
      <c r="CF210" s="68">
        <v>5991873</v>
      </c>
      <c r="CG210" s="68">
        <v>4921764</v>
      </c>
      <c r="CH210" s="68">
        <v>6108845</v>
      </c>
      <c r="CI210" s="68">
        <v>556591</v>
      </c>
      <c r="CN210" s="22">
        <f t="shared" si="67"/>
        <v>52103.243478260869</v>
      </c>
      <c r="CO210" s="22">
        <f t="shared" si="68"/>
        <v>42797.947826086958</v>
      </c>
      <c r="CP210" s="22">
        <f t="shared" si="69"/>
        <v>53120.391304347824</v>
      </c>
      <c r="CQ210" s="22">
        <f t="shared" si="75"/>
        <v>4839.9217391304346</v>
      </c>
      <c r="CR210" s="85">
        <f t="shared" si="70"/>
        <v>0.34085261492457536</v>
      </c>
      <c r="CS210" s="85">
        <f t="shared" si="71"/>
        <v>0.27997858590154329</v>
      </c>
      <c r="CT210" s="85">
        <f t="shared" si="72"/>
        <v>0.3475066631784281</v>
      </c>
      <c r="CU210" s="85">
        <f t="shared" si="73"/>
        <v>3.1662135995453228E-2</v>
      </c>
    </row>
    <row r="211" spans="1:99" x14ac:dyDescent="0.35">
      <c r="A211" t="s">
        <v>1065</v>
      </c>
      <c r="B211" s="81">
        <v>17780109</v>
      </c>
      <c r="C211" s="81">
        <v>18083096</v>
      </c>
      <c r="D211" s="81">
        <v>29434159</v>
      </c>
      <c r="E211">
        <v>90</v>
      </c>
      <c r="F211" s="10">
        <f t="shared" si="57"/>
        <v>197556.76666666666</v>
      </c>
      <c r="G211" s="10">
        <f t="shared" si="58"/>
        <v>200923.2888888889</v>
      </c>
      <c r="H211" s="10">
        <f t="shared" si="59"/>
        <v>327046.2111111111</v>
      </c>
      <c r="I211" t="s">
        <v>1065</v>
      </c>
      <c r="J211" t="s">
        <v>2506</v>
      </c>
      <c r="K211" t="s">
        <v>1017</v>
      </c>
      <c r="L211">
        <v>204</v>
      </c>
      <c r="M211">
        <v>241</v>
      </c>
      <c r="N211">
        <v>321</v>
      </c>
      <c r="O211">
        <v>346</v>
      </c>
      <c r="P211" t="s">
        <v>1066</v>
      </c>
      <c r="Q211" t="s">
        <v>64</v>
      </c>
      <c r="R211" t="s">
        <v>75</v>
      </c>
      <c r="S211" t="s">
        <v>66</v>
      </c>
      <c r="U211">
        <v>90</v>
      </c>
      <c r="V211">
        <v>90</v>
      </c>
      <c r="W211">
        <v>419</v>
      </c>
      <c r="X211">
        <v>4.66</v>
      </c>
      <c r="Z211">
        <v>205</v>
      </c>
      <c r="AA211">
        <v>205</v>
      </c>
      <c r="AB211">
        <v>37</v>
      </c>
      <c r="AC211">
        <v>0.42</v>
      </c>
      <c r="AD211">
        <v>2</v>
      </c>
      <c r="AE211">
        <v>1</v>
      </c>
      <c r="AF211">
        <v>2</v>
      </c>
      <c r="AG211">
        <v>6</v>
      </c>
      <c r="AH211" s="2">
        <v>32127</v>
      </c>
      <c r="AI211">
        <v>0.74</v>
      </c>
      <c r="AJ211" s="2">
        <v>32127</v>
      </c>
      <c r="AK211">
        <v>0.74</v>
      </c>
      <c r="AL211" s="2">
        <v>14614</v>
      </c>
      <c r="AM211" s="2">
        <v>950094</v>
      </c>
      <c r="AN211" s="3">
        <v>0.45490000000000003</v>
      </c>
      <c r="AO211">
        <v>277</v>
      </c>
      <c r="AP211" s="4">
        <v>2101938</v>
      </c>
      <c r="AQ211" s="4">
        <v>5017</v>
      </c>
      <c r="AR211" s="4">
        <v>542</v>
      </c>
      <c r="AS211" t="s">
        <v>1067</v>
      </c>
      <c r="AT211" t="s">
        <v>398</v>
      </c>
      <c r="AU211" t="s">
        <v>1068</v>
      </c>
      <c r="AV211" t="s">
        <v>945</v>
      </c>
      <c r="AW211" t="s">
        <v>95</v>
      </c>
      <c r="AX211" t="str">
        <f t="shared" si="60"/>
        <v>Manhattan</v>
      </c>
      <c r="AY211">
        <v>11</v>
      </c>
      <c r="AZ211">
        <v>13</v>
      </c>
      <c r="BA211" t="s">
        <v>2535</v>
      </c>
      <c r="BB211">
        <v>30</v>
      </c>
      <c r="BC211" t="s">
        <v>2558</v>
      </c>
      <c r="BD211">
        <v>68</v>
      </c>
      <c r="BE211" t="s">
        <v>2599</v>
      </c>
      <c r="BF211" s="95">
        <v>9</v>
      </c>
      <c r="BG211" s="1">
        <v>25658</v>
      </c>
      <c r="BL211" s="63">
        <v>82</v>
      </c>
      <c r="BM211" t="s">
        <v>2240</v>
      </c>
      <c r="BN211" s="68">
        <v>6445833</v>
      </c>
      <c r="BO211" s="68">
        <v>5191218</v>
      </c>
      <c r="BP211" s="68">
        <v>5945899</v>
      </c>
      <c r="BQ211" s="68">
        <v>500145</v>
      </c>
      <c r="BR211">
        <f t="shared" si="61"/>
        <v>2.2777777777777777</v>
      </c>
      <c r="BS211" s="4">
        <v>18083096</v>
      </c>
      <c r="BT211" s="22">
        <f t="shared" si="62"/>
        <v>-1</v>
      </c>
      <c r="BU211" s="68"/>
      <c r="BV211" s="68"/>
      <c r="BW211" s="68"/>
      <c r="BX211" s="68"/>
      <c r="BZ211" s="85">
        <f t="shared" si="74"/>
        <v>0.356456272753294</v>
      </c>
      <c r="CA211" s="85">
        <f t="shared" si="63"/>
        <v>0.28707573083724158</v>
      </c>
      <c r="CB211" s="85">
        <f t="shared" si="64"/>
        <v>0.32880979009346628</v>
      </c>
      <c r="CC211" s="85">
        <f t="shared" si="65"/>
        <v>2.7658151015733146E-2</v>
      </c>
      <c r="CD211" s="85">
        <f t="shared" si="66"/>
        <v>0.99999994469973508</v>
      </c>
      <c r="CE211" t="s">
        <v>2640</v>
      </c>
      <c r="CF211" s="68">
        <v>6445833</v>
      </c>
      <c r="CG211" s="68">
        <v>5191218</v>
      </c>
      <c r="CH211" s="68">
        <v>5945899</v>
      </c>
      <c r="CI211" s="68">
        <v>500145</v>
      </c>
      <c r="CN211" s="22">
        <f t="shared" si="67"/>
        <v>71620.366666666669</v>
      </c>
      <c r="CO211" s="22">
        <f t="shared" si="68"/>
        <v>57680.2</v>
      </c>
      <c r="CP211" s="22">
        <f t="shared" si="69"/>
        <v>66065.544444444444</v>
      </c>
      <c r="CQ211" s="22">
        <f t="shared" si="75"/>
        <v>5557.166666666667</v>
      </c>
      <c r="CR211" s="85">
        <f t="shared" si="70"/>
        <v>0.356456272753294</v>
      </c>
      <c r="CS211" s="85">
        <f t="shared" si="71"/>
        <v>0.28707573083724158</v>
      </c>
      <c r="CT211" s="85">
        <f t="shared" si="72"/>
        <v>0.32880979009346628</v>
      </c>
      <c r="CU211" s="85">
        <f t="shared" si="73"/>
        <v>2.7658151015733146E-2</v>
      </c>
    </row>
    <row r="212" spans="1:99" x14ac:dyDescent="0.35">
      <c r="A212" t="s">
        <v>1069</v>
      </c>
      <c r="B212" s="81">
        <v>30047981</v>
      </c>
      <c r="C212" s="81">
        <v>30388576</v>
      </c>
      <c r="D212" s="81">
        <v>45115658</v>
      </c>
      <c r="E212">
        <v>134</v>
      </c>
      <c r="F212" s="10">
        <f t="shared" si="57"/>
        <v>224238.66417910447</v>
      </c>
      <c r="G212" s="10">
        <f t="shared" si="58"/>
        <v>226780.41791044775</v>
      </c>
      <c r="H212" s="10">
        <f t="shared" si="59"/>
        <v>336684.01492537314</v>
      </c>
      <c r="I212" t="s">
        <v>1069</v>
      </c>
      <c r="J212" t="s">
        <v>2411</v>
      </c>
      <c r="K212" t="s">
        <v>519</v>
      </c>
      <c r="L212">
        <v>351</v>
      </c>
      <c r="M212">
        <v>351</v>
      </c>
      <c r="N212">
        <v>765</v>
      </c>
      <c r="O212">
        <v>765</v>
      </c>
      <c r="P212" t="s">
        <v>1070</v>
      </c>
      <c r="Q212" t="s">
        <v>64</v>
      </c>
      <c r="R212" t="s">
        <v>75</v>
      </c>
      <c r="S212" t="s">
        <v>84</v>
      </c>
      <c r="U212">
        <v>134</v>
      </c>
      <c r="V212">
        <v>134</v>
      </c>
      <c r="W212">
        <v>582</v>
      </c>
      <c r="X212">
        <v>4.34</v>
      </c>
      <c r="Z212">
        <v>319</v>
      </c>
      <c r="AA212">
        <v>319</v>
      </c>
      <c r="AB212">
        <v>31</v>
      </c>
      <c r="AC212">
        <v>0.23499999999999999</v>
      </c>
      <c r="AD212">
        <v>9</v>
      </c>
      <c r="AE212">
        <v>0</v>
      </c>
      <c r="AF212">
        <v>9</v>
      </c>
      <c r="AG212">
        <v>4</v>
      </c>
      <c r="AH212" s="2">
        <v>53914</v>
      </c>
      <c r="AI212">
        <v>1.24</v>
      </c>
      <c r="AJ212" s="2">
        <v>53914</v>
      </c>
      <c r="AK212">
        <v>1.24</v>
      </c>
      <c r="AL212" s="2">
        <v>33105</v>
      </c>
      <c r="AM212" s="2">
        <v>166531</v>
      </c>
      <c r="AN212" s="3">
        <v>0.61399999999999999</v>
      </c>
      <c r="AO212">
        <v>257</v>
      </c>
      <c r="AP212" s="4">
        <v>10500000</v>
      </c>
      <c r="AQ212" s="4">
        <v>18041</v>
      </c>
      <c r="AR212" s="4">
        <v>679</v>
      </c>
      <c r="AS212" t="s">
        <v>258</v>
      </c>
      <c r="AT212" t="s">
        <v>259</v>
      </c>
      <c r="AU212" t="s">
        <v>78</v>
      </c>
      <c r="AV212" t="s">
        <v>260</v>
      </c>
      <c r="AW212" t="s">
        <v>80</v>
      </c>
      <c r="AX212" t="str">
        <f t="shared" si="60"/>
        <v>Brooklyn</v>
      </c>
      <c r="AY212">
        <v>8</v>
      </c>
      <c r="AZ212">
        <v>9</v>
      </c>
      <c r="BA212" t="s">
        <v>2531</v>
      </c>
      <c r="BB212" t="s">
        <v>524</v>
      </c>
      <c r="BC212" t="s">
        <v>2567</v>
      </c>
      <c r="BD212">
        <v>55</v>
      </c>
      <c r="BE212" t="s">
        <v>2588</v>
      </c>
      <c r="BF212" s="95">
        <v>36</v>
      </c>
      <c r="BG212" s="1">
        <v>31656</v>
      </c>
      <c r="BJ212" t="s">
        <v>108</v>
      </c>
      <c r="BL212" s="63">
        <v>43</v>
      </c>
      <c r="BM212" t="s">
        <v>2262</v>
      </c>
      <c r="BN212" s="68">
        <v>10109085</v>
      </c>
      <c r="BO212" s="68">
        <v>16554670</v>
      </c>
      <c r="BP212" s="68">
        <v>2899907</v>
      </c>
      <c r="BQ212" s="68">
        <v>824914</v>
      </c>
      <c r="BR212">
        <f t="shared" si="61"/>
        <v>2.3805970149253732</v>
      </c>
      <c r="BS212" s="4">
        <v>30388576</v>
      </c>
      <c r="BT212" s="22">
        <f t="shared" si="62"/>
        <v>0</v>
      </c>
      <c r="BU212" s="68"/>
      <c r="BV212" s="68"/>
      <c r="BW212" s="68"/>
      <c r="BX212" s="68"/>
      <c r="BZ212" s="85">
        <f t="shared" si="74"/>
        <v>0.33266070117928526</v>
      </c>
      <c r="CA212" s="85">
        <f t="shared" si="63"/>
        <v>0.5447662305729627</v>
      </c>
      <c r="CB212" s="85">
        <f t="shared" si="64"/>
        <v>9.5427538295970171E-2</v>
      </c>
      <c r="CC212" s="85">
        <f t="shared" si="65"/>
        <v>2.7145529951781881E-2</v>
      </c>
      <c r="CD212" s="85">
        <f t="shared" si="66"/>
        <v>1</v>
      </c>
      <c r="CE212" t="s">
        <v>2640</v>
      </c>
      <c r="CF212" s="68">
        <v>10109085</v>
      </c>
      <c r="CG212" s="68">
        <v>16554670</v>
      </c>
      <c r="CH212" s="68">
        <v>2899907</v>
      </c>
      <c r="CI212" s="68">
        <v>824914</v>
      </c>
      <c r="CN212" s="22">
        <f t="shared" si="67"/>
        <v>75440.932835820902</v>
      </c>
      <c r="CO212" s="22">
        <f t="shared" si="68"/>
        <v>123542.31343283581</v>
      </c>
      <c r="CP212" s="22">
        <f t="shared" si="69"/>
        <v>21641.097014925374</v>
      </c>
      <c r="CQ212" s="22">
        <f t="shared" si="75"/>
        <v>6156.0746268656712</v>
      </c>
      <c r="CR212" s="85">
        <f t="shared" si="70"/>
        <v>0.33266070117928531</v>
      </c>
      <c r="CS212" s="85">
        <f t="shared" si="71"/>
        <v>0.5447662305729627</v>
      </c>
      <c r="CT212" s="85">
        <f t="shared" si="72"/>
        <v>9.5427538295970171E-2</v>
      </c>
      <c r="CU212" s="85">
        <f t="shared" si="73"/>
        <v>2.7145529951781881E-2</v>
      </c>
    </row>
    <row r="213" spans="1:99" x14ac:dyDescent="0.35">
      <c r="A213" t="s">
        <v>1071</v>
      </c>
      <c r="B213" s="81">
        <v>116898436</v>
      </c>
      <c r="C213" s="81">
        <v>153641912</v>
      </c>
      <c r="D213" s="81">
        <v>201112411</v>
      </c>
      <c r="E213">
        <v>879</v>
      </c>
      <c r="F213" s="10">
        <f t="shared" si="57"/>
        <v>132990.25711035269</v>
      </c>
      <c r="G213" s="10">
        <f t="shared" si="58"/>
        <v>174791.70875995449</v>
      </c>
      <c r="H213" s="10">
        <f t="shared" si="59"/>
        <v>228796.82707622298</v>
      </c>
      <c r="I213" t="s">
        <v>1071</v>
      </c>
      <c r="J213" t="s">
        <v>2744</v>
      </c>
      <c r="K213" t="s">
        <v>718</v>
      </c>
      <c r="L213">
        <v>47</v>
      </c>
      <c r="M213">
        <v>47</v>
      </c>
      <c r="N213">
        <v>580</v>
      </c>
      <c r="O213">
        <v>580</v>
      </c>
      <c r="P213" t="s">
        <v>1072</v>
      </c>
      <c r="Q213" t="s">
        <v>64</v>
      </c>
      <c r="R213" t="s">
        <v>65</v>
      </c>
      <c r="S213" t="s">
        <v>66</v>
      </c>
      <c r="U213">
        <v>879</v>
      </c>
      <c r="V213">
        <v>879</v>
      </c>
      <c r="W213" s="6">
        <v>3712.5</v>
      </c>
      <c r="X213">
        <v>4.22</v>
      </c>
      <c r="Z213" s="2">
        <v>1734</v>
      </c>
      <c r="AA213" s="2">
        <v>1734</v>
      </c>
      <c r="AB213">
        <v>359</v>
      </c>
      <c r="AC213">
        <v>0.41299999999999998</v>
      </c>
      <c r="AD213">
        <v>14</v>
      </c>
      <c r="AE213">
        <v>0</v>
      </c>
      <c r="AF213">
        <v>20</v>
      </c>
      <c r="AG213" t="s">
        <v>1073</v>
      </c>
      <c r="AH213" s="2">
        <v>485455</v>
      </c>
      <c r="AI213">
        <v>11.14</v>
      </c>
      <c r="AJ213" s="2">
        <v>453178</v>
      </c>
      <c r="AK213">
        <v>10.4</v>
      </c>
      <c r="AL213" s="2">
        <v>96415</v>
      </c>
      <c r="AM213" s="2">
        <v>7454500</v>
      </c>
      <c r="AN213" s="3">
        <v>0.1986</v>
      </c>
      <c r="AO213">
        <v>156</v>
      </c>
      <c r="AP213" s="4">
        <v>9676316</v>
      </c>
      <c r="AQ213" s="4">
        <v>2606</v>
      </c>
      <c r="AR213" s="4">
        <v>506</v>
      </c>
      <c r="AS213" t="s">
        <v>608</v>
      </c>
      <c r="AT213" t="s">
        <v>720</v>
      </c>
      <c r="AU213" t="s">
        <v>1074</v>
      </c>
      <c r="AV213" t="s">
        <v>1075</v>
      </c>
      <c r="AW213" t="s">
        <v>71</v>
      </c>
      <c r="AX213" t="str">
        <f t="shared" si="60"/>
        <v>Bronx</v>
      </c>
      <c r="AY213">
        <v>11</v>
      </c>
      <c r="AZ213">
        <v>14</v>
      </c>
      <c r="BA213" t="s">
        <v>2536</v>
      </c>
      <c r="BB213">
        <v>36</v>
      </c>
      <c r="BC213" t="s">
        <v>2563</v>
      </c>
      <c r="BD213">
        <v>80</v>
      </c>
      <c r="BE213" t="s">
        <v>2609</v>
      </c>
      <c r="BF213" s="95">
        <v>15</v>
      </c>
      <c r="BG213" s="1">
        <v>18791</v>
      </c>
      <c r="BH213" t="s">
        <v>681</v>
      </c>
      <c r="BL213" s="63">
        <v>168</v>
      </c>
      <c r="BM213" t="s">
        <v>2246</v>
      </c>
      <c r="BN213" s="68">
        <v>58871130</v>
      </c>
      <c r="BO213" s="68">
        <v>46624080</v>
      </c>
      <c r="BP213" s="68">
        <v>38073268</v>
      </c>
      <c r="BQ213" s="68">
        <v>10073434</v>
      </c>
      <c r="BR213">
        <f t="shared" si="61"/>
        <v>1.9726962457337884</v>
      </c>
      <c r="BS213" s="4">
        <v>153641912</v>
      </c>
      <c r="BT213" s="22">
        <f t="shared" si="62"/>
        <v>0</v>
      </c>
      <c r="BU213" s="68"/>
      <c r="BV213" s="68"/>
      <c r="BW213" s="68"/>
      <c r="BX213" s="68"/>
      <c r="BZ213" s="85">
        <f t="shared" si="74"/>
        <v>0.38317103213347148</v>
      </c>
      <c r="CA213" s="85">
        <f t="shared" si="63"/>
        <v>0.3034593841815767</v>
      </c>
      <c r="CB213" s="85">
        <f t="shared" si="64"/>
        <v>0.24780522127321614</v>
      </c>
      <c r="CC213" s="85">
        <f t="shared" si="65"/>
        <v>6.5564362411735674E-2</v>
      </c>
      <c r="CD213" s="85">
        <f t="shared" si="66"/>
        <v>1</v>
      </c>
      <c r="CE213" t="s">
        <v>2640</v>
      </c>
      <c r="CF213" s="68">
        <v>58871130</v>
      </c>
      <c r="CG213" s="68">
        <v>46624080</v>
      </c>
      <c r="CH213" s="68">
        <v>38073268</v>
      </c>
      <c r="CI213" s="68">
        <v>10073434</v>
      </c>
      <c r="CN213" s="22">
        <f t="shared" si="67"/>
        <v>66975.119453924912</v>
      </c>
      <c r="CO213" s="22">
        <f t="shared" si="68"/>
        <v>53042.184300341294</v>
      </c>
      <c r="CP213" s="22">
        <f t="shared" si="69"/>
        <v>43314.298065984076</v>
      </c>
      <c r="CQ213" s="22">
        <f t="shared" si="75"/>
        <v>11460.10693970421</v>
      </c>
      <c r="CR213" s="85">
        <f t="shared" si="70"/>
        <v>0.38317103213347148</v>
      </c>
      <c r="CS213" s="85">
        <f t="shared" si="71"/>
        <v>0.3034593841815767</v>
      </c>
      <c r="CT213" s="85">
        <f t="shared" si="72"/>
        <v>0.24780522127321614</v>
      </c>
      <c r="CU213" s="85">
        <f t="shared" si="73"/>
        <v>6.5564362411735674E-2</v>
      </c>
    </row>
    <row r="214" spans="1:99" x14ac:dyDescent="0.35">
      <c r="A214" t="s">
        <v>1076</v>
      </c>
      <c r="B214" s="81">
        <v>278925450</v>
      </c>
      <c r="C214" s="81">
        <v>305604632</v>
      </c>
      <c r="D214" s="81">
        <v>403631108</v>
      </c>
      <c r="E214" s="2">
        <v>1791</v>
      </c>
      <c r="F214" s="10">
        <f t="shared" si="57"/>
        <v>155737.26968174204</v>
      </c>
      <c r="G214" s="10">
        <f t="shared" si="58"/>
        <v>170633.51870463428</v>
      </c>
      <c r="H214" s="10">
        <f t="shared" si="59"/>
        <v>225366.33612506979</v>
      </c>
      <c r="I214" t="s">
        <v>1076</v>
      </c>
      <c r="J214" t="s">
        <v>2745</v>
      </c>
      <c r="K214" t="s">
        <v>1077</v>
      </c>
      <c r="L214">
        <v>24</v>
      </c>
      <c r="M214">
        <v>24</v>
      </c>
      <c r="N214">
        <v>522</v>
      </c>
      <c r="O214">
        <v>522</v>
      </c>
      <c r="P214" t="s">
        <v>1078</v>
      </c>
      <c r="Q214" t="s">
        <v>64</v>
      </c>
      <c r="R214" t="s">
        <v>65</v>
      </c>
      <c r="S214" t="s">
        <v>66</v>
      </c>
      <c r="U214" s="2">
        <v>1789</v>
      </c>
      <c r="V214" s="2">
        <v>1791</v>
      </c>
      <c r="W214" s="6">
        <v>8508.5</v>
      </c>
      <c r="X214">
        <v>4.76</v>
      </c>
      <c r="Z214" s="2">
        <v>4194</v>
      </c>
      <c r="AA214" s="2">
        <v>4194</v>
      </c>
      <c r="AB214">
        <v>627</v>
      </c>
      <c r="AC214">
        <v>0.35499999999999998</v>
      </c>
      <c r="AD214">
        <v>15</v>
      </c>
      <c r="AE214">
        <v>0</v>
      </c>
      <c r="AF214">
        <v>25</v>
      </c>
      <c r="AG214" s="7">
        <v>43629</v>
      </c>
      <c r="AH214" s="2">
        <v>748573</v>
      </c>
      <c r="AI214">
        <v>17.18</v>
      </c>
      <c r="AJ214" s="2">
        <v>702358</v>
      </c>
      <c r="AK214">
        <v>16.12</v>
      </c>
      <c r="AL214" s="2">
        <v>167841</v>
      </c>
      <c r="AM214" s="2">
        <v>14503544</v>
      </c>
      <c r="AN214" s="3">
        <v>0.22420000000000001</v>
      </c>
      <c r="AO214">
        <v>244</v>
      </c>
      <c r="AP214" s="4">
        <v>20731000</v>
      </c>
      <c r="AQ214" s="4">
        <v>2433</v>
      </c>
      <c r="AR214" s="4">
        <v>519</v>
      </c>
      <c r="AS214" t="s">
        <v>971</v>
      </c>
      <c r="AT214" t="s">
        <v>87</v>
      </c>
      <c r="AU214" t="s">
        <v>1079</v>
      </c>
      <c r="AV214" t="s">
        <v>1080</v>
      </c>
      <c r="AW214" t="s">
        <v>71</v>
      </c>
      <c r="AX214" t="str">
        <f t="shared" si="60"/>
        <v>Bronx</v>
      </c>
      <c r="AY214">
        <v>1</v>
      </c>
      <c r="AZ214">
        <v>15</v>
      </c>
      <c r="BA214" t="s">
        <v>2537</v>
      </c>
      <c r="BB214">
        <v>29</v>
      </c>
      <c r="BC214" t="s">
        <v>2557</v>
      </c>
      <c r="BD214">
        <v>84</v>
      </c>
      <c r="BE214" t="s">
        <v>2613</v>
      </c>
      <c r="BF214" s="95">
        <v>8</v>
      </c>
      <c r="BG214" s="1">
        <v>18628</v>
      </c>
      <c r="BH214" t="s">
        <v>161</v>
      </c>
      <c r="BL214" s="63">
        <v>176</v>
      </c>
      <c r="BM214" t="s">
        <v>2239</v>
      </c>
      <c r="BN214" s="68">
        <v>131701364</v>
      </c>
      <c r="BO214" s="68">
        <v>115010216</v>
      </c>
      <c r="BP214" s="68">
        <v>43537923</v>
      </c>
      <c r="BQ214" s="68">
        <v>15355129</v>
      </c>
      <c r="BR214">
        <f t="shared" si="61"/>
        <v>2.341708542713568</v>
      </c>
      <c r="BS214" s="4">
        <v>305604632</v>
      </c>
      <c r="BT214" s="22">
        <f t="shared" si="62"/>
        <v>0</v>
      </c>
      <c r="BU214" s="68"/>
      <c r="BV214" s="68"/>
      <c r="BW214" s="68"/>
      <c r="BX214" s="68"/>
      <c r="BZ214" s="85">
        <f t="shared" si="74"/>
        <v>0.43095342874253295</v>
      </c>
      <c r="CA214" s="85">
        <f t="shared" si="63"/>
        <v>0.3763366256830819</v>
      </c>
      <c r="CB214" s="85">
        <f t="shared" si="64"/>
        <v>0.14246486617388704</v>
      </c>
      <c r="CC214" s="85">
        <f t="shared" si="65"/>
        <v>5.0245079400498091E-2</v>
      </c>
      <c r="CD214" s="85">
        <f t="shared" si="66"/>
        <v>1</v>
      </c>
      <c r="CE214" t="s">
        <v>2640</v>
      </c>
      <c r="CF214" s="68">
        <v>131701364</v>
      </c>
      <c r="CG214" s="68">
        <v>115010216</v>
      </c>
      <c r="CH214" s="68">
        <v>43537923</v>
      </c>
      <c r="CI214" s="68">
        <v>15355129</v>
      </c>
      <c r="CN214" s="22">
        <f t="shared" si="67"/>
        <v>73535.099944165268</v>
      </c>
      <c r="CO214" s="22">
        <f t="shared" si="68"/>
        <v>64215.642657733108</v>
      </c>
      <c r="CP214" s="22">
        <f t="shared" si="69"/>
        <v>24309.281407035174</v>
      </c>
      <c r="CQ214" s="22">
        <f t="shared" si="75"/>
        <v>8573.4946957007251</v>
      </c>
      <c r="CR214" s="85">
        <f t="shared" si="70"/>
        <v>0.43095342874253295</v>
      </c>
      <c r="CS214" s="85">
        <f t="shared" si="71"/>
        <v>0.3763366256830819</v>
      </c>
      <c r="CT214" s="85">
        <f t="shared" si="72"/>
        <v>0.14246486617388704</v>
      </c>
      <c r="CU214" s="85">
        <f t="shared" si="73"/>
        <v>5.0245079400498091E-2</v>
      </c>
    </row>
    <row r="215" spans="1:99" x14ac:dyDescent="0.35">
      <c r="A215" t="s">
        <v>1081</v>
      </c>
      <c r="B215" s="81">
        <v>214116261</v>
      </c>
      <c r="C215" s="81">
        <v>268159019</v>
      </c>
      <c r="D215" s="81">
        <v>354791434</v>
      </c>
      <c r="E215" s="2">
        <v>1266</v>
      </c>
      <c r="F215" s="10">
        <f t="shared" si="57"/>
        <v>169128.16824644551</v>
      </c>
      <c r="G215" s="10">
        <f t="shared" si="58"/>
        <v>211815.97077409163</v>
      </c>
      <c r="H215" s="10">
        <f t="shared" si="59"/>
        <v>280245.99842022115</v>
      </c>
      <c r="I215" t="s">
        <v>1081</v>
      </c>
      <c r="J215" t="s">
        <v>2746</v>
      </c>
      <c r="K215" t="s">
        <v>298</v>
      </c>
      <c r="L215">
        <v>39</v>
      </c>
      <c r="M215">
        <v>39</v>
      </c>
      <c r="N215">
        <v>586</v>
      </c>
      <c r="O215">
        <v>586</v>
      </c>
      <c r="P215" t="s">
        <v>1082</v>
      </c>
      <c r="Q215" t="s">
        <v>64</v>
      </c>
      <c r="R215" t="s">
        <v>65</v>
      </c>
      <c r="S215" t="s">
        <v>66</v>
      </c>
      <c r="U215" s="2">
        <v>1265</v>
      </c>
      <c r="V215" s="2">
        <v>1266</v>
      </c>
      <c r="W215" s="6">
        <v>5446.5</v>
      </c>
      <c r="X215">
        <v>4.3099999999999996</v>
      </c>
      <c r="Z215" s="2">
        <v>2472</v>
      </c>
      <c r="AA215" s="2">
        <v>2472</v>
      </c>
      <c r="AB215">
        <v>528</v>
      </c>
      <c r="AC215">
        <v>0.42199999999999999</v>
      </c>
      <c r="AD215">
        <v>23</v>
      </c>
      <c r="AE215">
        <v>0</v>
      </c>
      <c r="AF215">
        <v>38</v>
      </c>
      <c r="AG215">
        <v>6</v>
      </c>
      <c r="AH215" s="2">
        <v>1034160</v>
      </c>
      <c r="AI215">
        <v>23.74</v>
      </c>
      <c r="AJ215" s="2">
        <v>967252</v>
      </c>
      <c r="AK215">
        <v>22.21</v>
      </c>
      <c r="AL215" s="2">
        <v>184875</v>
      </c>
      <c r="AM215" s="2">
        <v>10665277</v>
      </c>
      <c r="AN215" s="3">
        <v>0.17879999999999999</v>
      </c>
      <c r="AO215">
        <v>104</v>
      </c>
      <c r="AP215" s="4">
        <v>15295753</v>
      </c>
      <c r="AQ215" s="4">
        <v>2806</v>
      </c>
      <c r="AR215" s="4">
        <v>541</v>
      </c>
      <c r="AS215" t="s">
        <v>1083</v>
      </c>
      <c r="AT215" t="s">
        <v>1084</v>
      </c>
      <c r="AU215" t="s">
        <v>1085</v>
      </c>
      <c r="AV215" t="s">
        <v>300</v>
      </c>
      <c r="AW215" t="s">
        <v>71</v>
      </c>
      <c r="AX215" t="str">
        <f t="shared" si="60"/>
        <v>Bronx</v>
      </c>
      <c r="AY215">
        <v>11</v>
      </c>
      <c r="AZ215">
        <v>14</v>
      </c>
      <c r="BA215" t="s">
        <v>2536</v>
      </c>
      <c r="BB215">
        <v>34</v>
      </c>
      <c r="BC215" t="s">
        <v>2562</v>
      </c>
      <c r="BD215">
        <v>80</v>
      </c>
      <c r="BE215" t="s">
        <v>2609</v>
      </c>
      <c r="BF215" s="95">
        <v>13</v>
      </c>
      <c r="BG215" s="1">
        <v>18444</v>
      </c>
      <c r="BH215" t="s">
        <v>269</v>
      </c>
      <c r="BL215" s="63">
        <v>63</v>
      </c>
      <c r="BM215" t="s">
        <v>2244</v>
      </c>
      <c r="BN215" s="68">
        <v>88431606</v>
      </c>
      <c r="BO215" s="68">
        <v>106825361</v>
      </c>
      <c r="BP215" s="68">
        <v>48682321</v>
      </c>
      <c r="BQ215" s="68">
        <v>24219731</v>
      </c>
      <c r="BR215">
        <f t="shared" si="61"/>
        <v>1.95260663507109</v>
      </c>
      <c r="BS215" s="4">
        <v>268159019</v>
      </c>
      <c r="BT215" s="22">
        <f t="shared" si="62"/>
        <v>0</v>
      </c>
      <c r="BU215" s="68"/>
      <c r="BV215" s="68"/>
      <c r="BW215" s="68"/>
      <c r="BX215" s="68"/>
      <c r="BZ215" s="85">
        <f t="shared" si="74"/>
        <v>0.32977300681428878</v>
      </c>
      <c r="CA215" s="85">
        <f t="shared" si="63"/>
        <v>0.39836572119918146</v>
      </c>
      <c r="CB215" s="85">
        <f t="shared" si="64"/>
        <v>0.18154273229944953</v>
      </c>
      <c r="CC215" s="85">
        <f t="shared" si="65"/>
        <v>9.0318539687080229E-2</v>
      </c>
      <c r="CD215" s="85">
        <f t="shared" si="66"/>
        <v>1</v>
      </c>
      <c r="CE215" t="s">
        <v>2640</v>
      </c>
      <c r="CF215" s="68">
        <v>88431606</v>
      </c>
      <c r="CG215" s="68">
        <v>106825361</v>
      </c>
      <c r="CH215" s="68">
        <v>48682321</v>
      </c>
      <c r="CI215" s="68">
        <v>24219731</v>
      </c>
      <c r="CN215" s="22">
        <f t="shared" si="67"/>
        <v>69851.18957345972</v>
      </c>
      <c r="CO215" s="22">
        <f t="shared" si="68"/>
        <v>84380.221958925744</v>
      </c>
      <c r="CP215" s="22">
        <f t="shared" si="69"/>
        <v>38453.65007898894</v>
      </c>
      <c r="CQ215" s="22">
        <f t="shared" si="75"/>
        <v>19130.90916271722</v>
      </c>
      <c r="CR215" s="85">
        <f t="shared" si="70"/>
        <v>0.32977300681428878</v>
      </c>
      <c r="CS215" s="85">
        <f t="shared" si="71"/>
        <v>0.3983657211991814</v>
      </c>
      <c r="CT215" s="85">
        <f t="shared" si="72"/>
        <v>0.18154273229944951</v>
      </c>
      <c r="CU215" s="85">
        <f t="shared" si="73"/>
        <v>9.0318539687080229E-2</v>
      </c>
    </row>
    <row r="216" spans="1:99" x14ac:dyDescent="0.35">
      <c r="A216" t="s">
        <v>1086</v>
      </c>
      <c r="B216" s="81">
        <v>42636829</v>
      </c>
      <c r="C216" s="81">
        <v>47741084</v>
      </c>
      <c r="D216" s="81">
        <v>79520865</v>
      </c>
      <c r="E216">
        <v>336</v>
      </c>
      <c r="F216" s="10">
        <f t="shared" si="57"/>
        <v>126895.32440476191</v>
      </c>
      <c r="G216" s="10">
        <f t="shared" si="58"/>
        <v>142086.55952380953</v>
      </c>
      <c r="H216" s="10">
        <f t="shared" si="59"/>
        <v>236669.24107142858</v>
      </c>
      <c r="I216" t="s">
        <v>1086</v>
      </c>
      <c r="J216" t="s">
        <v>2412</v>
      </c>
      <c r="K216" t="s">
        <v>1087</v>
      </c>
      <c r="L216">
        <v>194</v>
      </c>
      <c r="M216">
        <v>194</v>
      </c>
      <c r="N216">
        <v>305</v>
      </c>
      <c r="O216">
        <v>305</v>
      </c>
      <c r="P216" t="s">
        <v>1088</v>
      </c>
      <c r="Q216" t="s">
        <v>64</v>
      </c>
      <c r="R216" t="s">
        <v>65</v>
      </c>
      <c r="S216" t="s">
        <v>66</v>
      </c>
      <c r="U216">
        <v>336</v>
      </c>
      <c r="V216">
        <v>336</v>
      </c>
      <c r="W216" s="6">
        <v>1343</v>
      </c>
      <c r="X216">
        <v>4</v>
      </c>
      <c r="Z216">
        <v>627</v>
      </c>
      <c r="AA216">
        <v>627</v>
      </c>
      <c r="AB216">
        <v>145</v>
      </c>
      <c r="AC216">
        <v>0.438</v>
      </c>
      <c r="AD216">
        <v>3</v>
      </c>
      <c r="AE216">
        <v>1</v>
      </c>
      <c r="AF216">
        <v>3</v>
      </c>
      <c r="AG216" s="7">
        <v>43693</v>
      </c>
      <c r="AH216" s="2">
        <v>236930</v>
      </c>
      <c r="AI216">
        <v>5.44</v>
      </c>
      <c r="AJ216" s="2">
        <v>236930</v>
      </c>
      <c r="AK216">
        <v>5.44</v>
      </c>
      <c r="AL216" s="2">
        <v>40998</v>
      </c>
      <c r="AM216" s="2">
        <v>2712190</v>
      </c>
      <c r="AN216" s="3">
        <v>0.17299999999999999</v>
      </c>
      <c r="AO216">
        <v>115</v>
      </c>
      <c r="AP216" s="4">
        <v>11936021</v>
      </c>
      <c r="AQ216" s="4">
        <v>8606</v>
      </c>
      <c r="AR216" s="4">
        <v>462</v>
      </c>
      <c r="AS216" t="s">
        <v>1089</v>
      </c>
      <c r="AT216" t="s">
        <v>314</v>
      </c>
      <c r="AU216" t="s">
        <v>332</v>
      </c>
      <c r="AV216" t="s">
        <v>886</v>
      </c>
      <c r="AW216" t="s">
        <v>80</v>
      </c>
      <c r="AX216" t="str">
        <f t="shared" si="60"/>
        <v>Brooklyn</v>
      </c>
      <c r="AY216">
        <v>5</v>
      </c>
      <c r="AZ216">
        <v>8</v>
      </c>
      <c r="BA216" t="s">
        <v>2530</v>
      </c>
      <c r="BB216">
        <v>19</v>
      </c>
      <c r="BC216" t="s">
        <v>2548</v>
      </c>
      <c r="BD216">
        <v>60</v>
      </c>
      <c r="BE216" t="s">
        <v>2593</v>
      </c>
      <c r="BF216" s="95">
        <v>42</v>
      </c>
      <c r="BG216" s="1">
        <v>26572</v>
      </c>
      <c r="BL216" s="63">
        <v>256</v>
      </c>
      <c r="BM216" t="s">
        <v>2267</v>
      </c>
      <c r="BN216" s="68">
        <v>19506599</v>
      </c>
      <c r="BO216" s="68">
        <v>19573895</v>
      </c>
      <c r="BP216" s="68">
        <v>5103527</v>
      </c>
      <c r="BQ216" s="68">
        <v>3557064</v>
      </c>
      <c r="BR216">
        <f t="shared" si="61"/>
        <v>1.8660714285714286</v>
      </c>
      <c r="BS216" s="4">
        <v>47741084</v>
      </c>
      <c r="BT216" s="22">
        <f t="shared" si="62"/>
        <v>1</v>
      </c>
      <c r="BU216" s="68"/>
      <c r="BV216" s="68"/>
      <c r="BW216" s="68"/>
      <c r="BX216" s="68"/>
      <c r="BZ216" s="85">
        <f t="shared" si="74"/>
        <v>0.4085914555270676</v>
      </c>
      <c r="CA216" s="85">
        <f t="shared" si="63"/>
        <v>0.41000105904591527</v>
      </c>
      <c r="CB216" s="85">
        <f t="shared" si="64"/>
        <v>0.10690010725353451</v>
      </c>
      <c r="CC216" s="85">
        <f t="shared" si="65"/>
        <v>7.4507399119802142E-2</v>
      </c>
      <c r="CD216" s="85">
        <f t="shared" si="66"/>
        <v>1.0000000209463196</v>
      </c>
      <c r="CE216" t="s">
        <v>2640</v>
      </c>
      <c r="CF216" s="68">
        <v>19506599</v>
      </c>
      <c r="CG216" s="68">
        <v>19573895</v>
      </c>
      <c r="CH216" s="68">
        <v>5103527</v>
      </c>
      <c r="CI216" s="68">
        <v>3557064</v>
      </c>
      <c r="CN216" s="22">
        <f t="shared" si="67"/>
        <v>58055.354166666664</v>
      </c>
      <c r="CO216" s="22">
        <f t="shared" si="68"/>
        <v>58255.639880952382</v>
      </c>
      <c r="CP216" s="22">
        <f t="shared" si="69"/>
        <v>15189.068452380952</v>
      </c>
      <c r="CQ216" s="22">
        <f t="shared" si="75"/>
        <v>10586.5</v>
      </c>
      <c r="CR216" s="85">
        <f t="shared" si="70"/>
        <v>0.4085914555270676</v>
      </c>
      <c r="CS216" s="85">
        <f t="shared" si="71"/>
        <v>0.41000105904591527</v>
      </c>
      <c r="CT216" s="85">
        <f t="shared" si="72"/>
        <v>0.10690010725353451</v>
      </c>
      <c r="CU216" s="85">
        <f t="shared" si="73"/>
        <v>7.4507399119802142E-2</v>
      </c>
    </row>
    <row r="217" spans="1:99" x14ac:dyDescent="0.35">
      <c r="A217" t="s">
        <v>1090</v>
      </c>
      <c r="B217" s="81">
        <v>165253726</v>
      </c>
      <c r="C217" s="81">
        <v>245499816</v>
      </c>
      <c r="D217" s="81">
        <v>314113062</v>
      </c>
      <c r="E217" s="2">
        <v>1500</v>
      </c>
      <c r="F217" s="10">
        <f t="shared" si="57"/>
        <v>110169.15066666667</v>
      </c>
      <c r="G217" s="10">
        <f t="shared" si="58"/>
        <v>163666.54399999999</v>
      </c>
      <c r="H217" s="10">
        <f t="shared" si="59"/>
        <v>209408.70800000001</v>
      </c>
      <c r="I217" t="s">
        <v>1090</v>
      </c>
      <c r="J217" t="s">
        <v>2747</v>
      </c>
      <c r="K217" t="s">
        <v>1091</v>
      </c>
      <c r="L217">
        <v>89</v>
      </c>
      <c r="M217">
        <v>89</v>
      </c>
      <c r="N217">
        <v>235</v>
      </c>
      <c r="O217">
        <v>235</v>
      </c>
      <c r="P217" t="s">
        <v>1092</v>
      </c>
      <c r="Q217" t="s">
        <v>64</v>
      </c>
      <c r="R217" t="s">
        <v>65</v>
      </c>
      <c r="S217" t="s">
        <v>66</v>
      </c>
      <c r="U217" s="2">
        <v>1500</v>
      </c>
      <c r="V217" s="2">
        <v>1500</v>
      </c>
      <c r="W217" s="6">
        <v>7098</v>
      </c>
      <c r="X217">
        <v>4.7300000000000004</v>
      </c>
      <c r="Z217" s="2">
        <v>3651</v>
      </c>
      <c r="AA217" s="2">
        <v>3651</v>
      </c>
      <c r="AB217">
        <v>471</v>
      </c>
      <c r="AC217">
        <v>0.317</v>
      </c>
      <c r="AD217">
        <v>22</v>
      </c>
      <c r="AE217">
        <v>2</v>
      </c>
      <c r="AF217">
        <v>25</v>
      </c>
      <c r="AG217">
        <v>8</v>
      </c>
      <c r="AH217" s="2">
        <v>1354844</v>
      </c>
      <c r="AI217">
        <v>31.1</v>
      </c>
      <c r="AJ217" s="2">
        <v>1311306</v>
      </c>
      <c r="AK217">
        <v>30.1</v>
      </c>
      <c r="AL217" s="2">
        <v>193511</v>
      </c>
      <c r="AM217" s="2">
        <v>13316063</v>
      </c>
      <c r="AN217" s="3">
        <v>0.14280000000000001</v>
      </c>
      <c r="AO217">
        <v>117</v>
      </c>
      <c r="AP217" s="4">
        <v>20134047</v>
      </c>
      <c r="AQ217" s="4">
        <v>2835</v>
      </c>
      <c r="AR217" s="4">
        <v>557</v>
      </c>
      <c r="AS217" t="s">
        <v>1093</v>
      </c>
      <c r="AT217" t="s">
        <v>312</v>
      </c>
      <c r="AU217" t="s">
        <v>1094</v>
      </c>
      <c r="AV217" t="s">
        <v>332</v>
      </c>
      <c r="AW217" t="s">
        <v>80</v>
      </c>
      <c r="AX217" t="str">
        <f t="shared" si="60"/>
        <v>Brooklyn</v>
      </c>
      <c r="AY217">
        <v>5</v>
      </c>
      <c r="AZ217">
        <v>8</v>
      </c>
      <c r="BA217" t="s">
        <v>2530</v>
      </c>
      <c r="BB217">
        <v>19</v>
      </c>
      <c r="BC217" t="s">
        <v>2548</v>
      </c>
      <c r="BD217">
        <v>60</v>
      </c>
      <c r="BE217" t="s">
        <v>2593</v>
      </c>
      <c r="BF217" s="95">
        <v>42</v>
      </c>
      <c r="BG217" s="1">
        <v>21823</v>
      </c>
      <c r="BL217" s="63">
        <v>198</v>
      </c>
      <c r="BM217" t="s">
        <v>2267</v>
      </c>
      <c r="BN217" s="68">
        <v>111357909</v>
      </c>
      <c r="BO217" s="68">
        <v>67150596</v>
      </c>
      <c r="BP217" s="68">
        <v>43487260</v>
      </c>
      <c r="BQ217" s="68">
        <v>23504051</v>
      </c>
      <c r="BR217">
        <f t="shared" si="61"/>
        <v>2.4340000000000002</v>
      </c>
      <c r="BS217" s="4">
        <v>245499816</v>
      </c>
      <c r="BT217" s="22">
        <f t="shared" si="62"/>
        <v>0</v>
      </c>
      <c r="BU217" s="68"/>
      <c r="BV217" s="68"/>
      <c r="BW217" s="68"/>
      <c r="BX217" s="68"/>
      <c r="BZ217" s="85">
        <f t="shared" si="74"/>
        <v>0.45359671063867518</v>
      </c>
      <c r="CA217" s="85">
        <f t="shared" si="63"/>
        <v>0.27352605429243987</v>
      </c>
      <c r="CB217" s="85">
        <f t="shared" si="64"/>
        <v>0.17713764803799284</v>
      </c>
      <c r="CC217" s="85">
        <f t="shared" si="65"/>
        <v>9.5739587030892109E-2</v>
      </c>
      <c r="CD217" s="85">
        <f t="shared" si="66"/>
        <v>1</v>
      </c>
      <c r="CE217" t="s">
        <v>2640</v>
      </c>
      <c r="CF217" s="68">
        <v>111357909</v>
      </c>
      <c r="CG217" s="68">
        <v>67150596</v>
      </c>
      <c r="CH217" s="68">
        <v>43487260</v>
      </c>
      <c r="CI217" s="68">
        <v>23504051</v>
      </c>
      <c r="CN217" s="22">
        <f t="shared" si="67"/>
        <v>74238.606</v>
      </c>
      <c r="CO217" s="22">
        <f t="shared" si="68"/>
        <v>44767.063999999998</v>
      </c>
      <c r="CP217" s="22">
        <f t="shared" si="69"/>
        <v>28991.506666666668</v>
      </c>
      <c r="CQ217" s="22">
        <f t="shared" si="75"/>
        <v>15669.367333333334</v>
      </c>
      <c r="CR217" s="85">
        <f t="shared" si="70"/>
        <v>0.45359671063867518</v>
      </c>
      <c r="CS217" s="85">
        <f t="shared" si="71"/>
        <v>0.27352605429243987</v>
      </c>
      <c r="CT217" s="85">
        <f t="shared" si="72"/>
        <v>0.17713764803799284</v>
      </c>
      <c r="CU217" s="85">
        <f t="shared" si="73"/>
        <v>9.5739587030892123E-2</v>
      </c>
    </row>
    <row r="218" spans="1:99" x14ac:dyDescent="0.35">
      <c r="A218" t="s">
        <v>1095</v>
      </c>
      <c r="B218" s="81">
        <v>221165683</v>
      </c>
      <c r="C218" s="81">
        <v>261086369</v>
      </c>
      <c r="D218" s="81">
        <v>345172073</v>
      </c>
      <c r="E218" s="2">
        <v>1614</v>
      </c>
      <c r="F218" s="10">
        <f t="shared" si="57"/>
        <v>137029.54337050806</v>
      </c>
      <c r="G218" s="10">
        <f t="shared" si="58"/>
        <v>161763.54956629491</v>
      </c>
      <c r="H218" s="10">
        <f t="shared" si="59"/>
        <v>213861.25960346963</v>
      </c>
      <c r="I218" t="s">
        <v>1095</v>
      </c>
      <c r="J218" t="s">
        <v>2413</v>
      </c>
      <c r="K218" t="s">
        <v>1096</v>
      </c>
      <c r="L218">
        <v>149</v>
      </c>
      <c r="M218">
        <v>149</v>
      </c>
      <c r="N218">
        <v>260</v>
      </c>
      <c r="O218">
        <v>260</v>
      </c>
      <c r="P218" t="s">
        <v>1097</v>
      </c>
      <c r="Q218" t="s">
        <v>64</v>
      </c>
      <c r="R218" t="s">
        <v>65</v>
      </c>
      <c r="S218" t="s">
        <v>66</v>
      </c>
      <c r="U218" s="2">
        <v>1614</v>
      </c>
      <c r="V218" s="2">
        <v>1614</v>
      </c>
      <c r="W218" s="6">
        <v>7682</v>
      </c>
      <c r="X218">
        <v>4.76</v>
      </c>
      <c r="Z218" s="2">
        <v>3941</v>
      </c>
      <c r="AA218" s="2">
        <v>3941</v>
      </c>
      <c r="AB218">
        <v>581</v>
      </c>
      <c r="AC218">
        <v>0.36499999999999999</v>
      </c>
      <c r="AD218">
        <v>4</v>
      </c>
      <c r="AE218">
        <v>4</v>
      </c>
      <c r="AF218">
        <v>12</v>
      </c>
      <c r="AG218">
        <v>30</v>
      </c>
      <c r="AH218" s="2">
        <v>659780</v>
      </c>
      <c r="AI218">
        <v>15.15</v>
      </c>
      <c r="AJ218" s="2">
        <v>659780</v>
      </c>
      <c r="AK218">
        <v>15.15</v>
      </c>
      <c r="AL218" s="2">
        <v>83689</v>
      </c>
      <c r="AM218" s="2">
        <v>14904498</v>
      </c>
      <c r="AN218" s="3">
        <v>0.1268</v>
      </c>
      <c r="AO218">
        <v>260</v>
      </c>
      <c r="AP218" s="4">
        <v>32292784</v>
      </c>
      <c r="AQ218" s="4">
        <v>4190</v>
      </c>
      <c r="AR218" s="4">
        <v>545</v>
      </c>
      <c r="AS218" t="s">
        <v>559</v>
      </c>
      <c r="AT218" t="s">
        <v>210</v>
      </c>
      <c r="AU218" t="s">
        <v>741</v>
      </c>
      <c r="AW218" t="s">
        <v>95</v>
      </c>
      <c r="AX218" t="str">
        <f t="shared" si="60"/>
        <v>Manhattan</v>
      </c>
      <c r="AY218">
        <v>10</v>
      </c>
      <c r="AZ218">
        <v>13</v>
      </c>
      <c r="BA218" t="s">
        <v>2535</v>
      </c>
      <c r="BB218">
        <v>30</v>
      </c>
      <c r="BC218" t="s">
        <v>2558</v>
      </c>
      <c r="BD218">
        <v>71</v>
      </c>
      <c r="BE218" t="s">
        <v>2602</v>
      </c>
      <c r="BF218" s="95">
        <v>9</v>
      </c>
      <c r="BG218" s="1">
        <v>25019</v>
      </c>
      <c r="BL218" s="63">
        <v>203</v>
      </c>
      <c r="BM218" t="s">
        <v>2240</v>
      </c>
      <c r="BN218" s="68">
        <v>149428685</v>
      </c>
      <c r="BO218" s="68">
        <v>79824596</v>
      </c>
      <c r="BP218" s="68">
        <v>21221976</v>
      </c>
      <c r="BQ218" s="68">
        <v>10611113</v>
      </c>
      <c r="BR218">
        <f t="shared" si="61"/>
        <v>2.4417596034696407</v>
      </c>
      <c r="BS218" s="4">
        <v>261086369</v>
      </c>
      <c r="BT218" s="22">
        <f t="shared" si="62"/>
        <v>1</v>
      </c>
      <c r="BU218" s="68"/>
      <c r="BV218" s="68"/>
      <c r="BW218" s="68"/>
      <c r="BX218" s="68"/>
      <c r="BZ218" s="85">
        <f t="shared" si="74"/>
        <v>0.57233430290648379</v>
      </c>
      <c r="CA218" s="85">
        <f t="shared" si="63"/>
        <v>0.30574018975306982</v>
      </c>
      <c r="CB218" s="85">
        <f t="shared" si="64"/>
        <v>8.1283354934550411E-2</v>
      </c>
      <c r="CC218" s="85">
        <f t="shared" si="65"/>
        <v>4.0642156236046167E-2</v>
      </c>
      <c r="CD218" s="85">
        <f t="shared" si="66"/>
        <v>1.0000000038301502</v>
      </c>
      <c r="CE218" t="s">
        <v>2640</v>
      </c>
      <c r="CF218" s="68">
        <v>149428685</v>
      </c>
      <c r="CG218" s="68">
        <v>79824596</v>
      </c>
      <c r="CH218" s="68">
        <v>21221976</v>
      </c>
      <c r="CI218" s="68">
        <v>10611113</v>
      </c>
      <c r="CN218" s="22">
        <f t="shared" si="67"/>
        <v>92582.828376703837</v>
      </c>
      <c r="CO218" s="22">
        <f t="shared" si="68"/>
        <v>49457.618339529123</v>
      </c>
      <c r="CP218" s="22">
        <f t="shared" si="69"/>
        <v>13148.684014869888</v>
      </c>
      <c r="CQ218" s="22">
        <f t="shared" si="75"/>
        <v>6574.4194547707557</v>
      </c>
      <c r="CR218" s="85">
        <f t="shared" si="70"/>
        <v>0.57233430290648379</v>
      </c>
      <c r="CS218" s="85">
        <f t="shared" si="71"/>
        <v>0.30574018975306982</v>
      </c>
      <c r="CT218" s="85">
        <f t="shared" si="72"/>
        <v>8.1283354934550411E-2</v>
      </c>
      <c r="CU218" s="85">
        <f t="shared" si="73"/>
        <v>4.0642156236046167E-2</v>
      </c>
    </row>
    <row r="219" spans="1:99" x14ac:dyDescent="0.35">
      <c r="A219" t="s">
        <v>1098</v>
      </c>
      <c r="B219" s="81">
        <v>252173530</v>
      </c>
      <c r="C219" s="81">
        <v>393491084</v>
      </c>
      <c r="D219" s="81">
        <v>654094775</v>
      </c>
      <c r="E219" s="2">
        <v>2071</v>
      </c>
      <c r="F219" s="10">
        <f t="shared" si="57"/>
        <v>121764.13809753742</v>
      </c>
      <c r="G219" s="10">
        <f t="shared" si="58"/>
        <v>190000.52341863833</v>
      </c>
      <c r="H219" s="10">
        <f t="shared" si="59"/>
        <v>315835.23660067603</v>
      </c>
      <c r="I219" t="s">
        <v>1098</v>
      </c>
      <c r="J219" t="s">
        <v>2748</v>
      </c>
      <c r="K219" t="s">
        <v>1099</v>
      </c>
      <c r="L219">
        <v>53</v>
      </c>
      <c r="M219">
        <v>53</v>
      </c>
      <c r="N219">
        <v>588</v>
      </c>
      <c r="O219">
        <v>588</v>
      </c>
      <c r="P219" t="s">
        <v>1100</v>
      </c>
      <c r="Q219" t="s">
        <v>64</v>
      </c>
      <c r="R219" t="s">
        <v>65</v>
      </c>
      <c r="S219" t="s">
        <v>66</v>
      </c>
      <c r="U219" s="2">
        <v>2069</v>
      </c>
      <c r="V219" s="2">
        <v>2071</v>
      </c>
      <c r="W219" s="6">
        <v>8838.5</v>
      </c>
      <c r="X219">
        <v>4.2699999999999996</v>
      </c>
      <c r="Z219" s="2">
        <v>4219</v>
      </c>
      <c r="AA219" s="2">
        <v>4219</v>
      </c>
      <c r="AB219">
        <v>839</v>
      </c>
      <c r="AC219">
        <v>0.40899999999999997</v>
      </c>
      <c r="AD219">
        <v>35</v>
      </c>
      <c r="AE219">
        <v>0</v>
      </c>
      <c r="AF219">
        <v>121</v>
      </c>
      <c r="AG219" s="1">
        <v>39514</v>
      </c>
      <c r="AH219" s="2">
        <v>2238984</v>
      </c>
      <c r="AI219">
        <v>51.4</v>
      </c>
      <c r="AJ219" s="2">
        <v>2083475</v>
      </c>
      <c r="AK219">
        <v>47.83</v>
      </c>
      <c r="AL219" s="2">
        <v>369627</v>
      </c>
      <c r="AM219" s="2">
        <v>19315843</v>
      </c>
      <c r="AN219" s="3">
        <v>0.1651</v>
      </c>
      <c r="AO219">
        <v>82</v>
      </c>
      <c r="AP219" s="4">
        <v>21645342</v>
      </c>
      <c r="AQ219" s="4">
        <v>2446</v>
      </c>
      <c r="AR219" s="4">
        <v>563</v>
      </c>
      <c r="AS219" t="s">
        <v>1101</v>
      </c>
      <c r="AT219" t="s">
        <v>1102</v>
      </c>
      <c r="AU219" t="s">
        <v>1103</v>
      </c>
      <c r="AV219" t="s">
        <v>1104</v>
      </c>
      <c r="AW219" t="s">
        <v>198</v>
      </c>
      <c r="AX219" t="str">
        <f t="shared" si="60"/>
        <v>Queens</v>
      </c>
      <c r="AY219">
        <v>8</v>
      </c>
      <c r="AZ219">
        <v>6</v>
      </c>
      <c r="BA219" t="s">
        <v>2528</v>
      </c>
      <c r="BB219">
        <v>16</v>
      </c>
      <c r="BC219" t="s">
        <v>2546</v>
      </c>
      <c r="BD219">
        <v>27</v>
      </c>
      <c r="BE219" t="s">
        <v>2573</v>
      </c>
      <c r="BF219" s="95">
        <v>24</v>
      </c>
      <c r="BG219" s="1">
        <v>19175</v>
      </c>
      <c r="BH219" t="s">
        <v>269</v>
      </c>
      <c r="BL219" s="63">
        <v>114</v>
      </c>
      <c r="BM219" s="23" t="s">
        <v>2252</v>
      </c>
      <c r="BN219" s="68">
        <v>131801810</v>
      </c>
      <c r="BO219" s="68">
        <v>73255610</v>
      </c>
      <c r="BP219" s="68">
        <v>129918763</v>
      </c>
      <c r="BQ219" s="68">
        <v>58514900</v>
      </c>
      <c r="BR219">
        <f t="shared" si="61"/>
        <v>2.0371801062288748</v>
      </c>
      <c r="BS219" s="4">
        <v>393491084</v>
      </c>
      <c r="BT219" s="22">
        <f t="shared" si="62"/>
        <v>-1</v>
      </c>
      <c r="BU219" s="68"/>
      <c r="BV219" s="68"/>
      <c r="BW219" s="68"/>
      <c r="BX219" s="68"/>
      <c r="BZ219" s="85">
        <f t="shared" si="74"/>
        <v>0.33495501006065997</v>
      </c>
      <c r="CA219" s="85">
        <f t="shared" si="63"/>
        <v>0.18616841137879506</v>
      </c>
      <c r="CB219" s="85">
        <f t="shared" si="64"/>
        <v>0.33016952170636732</v>
      </c>
      <c r="CC219" s="85">
        <f t="shared" si="65"/>
        <v>0.14870705431282402</v>
      </c>
      <c r="CD219" s="85">
        <f t="shared" si="66"/>
        <v>0.99999999745864632</v>
      </c>
      <c r="CE219" t="s">
        <v>2640</v>
      </c>
      <c r="CF219" s="68">
        <v>131801810</v>
      </c>
      <c r="CG219" s="68">
        <v>73255610</v>
      </c>
      <c r="CH219" s="68">
        <v>129918763</v>
      </c>
      <c r="CI219" s="68">
        <v>58514900</v>
      </c>
      <c r="CN219" s="22">
        <f t="shared" si="67"/>
        <v>63641.627233220664</v>
      </c>
      <c r="CO219" s="22">
        <f t="shared" si="68"/>
        <v>35372.095605987444</v>
      </c>
      <c r="CP219" s="22">
        <f t="shared" si="69"/>
        <v>62732.381941091262</v>
      </c>
      <c r="CQ219" s="22">
        <f t="shared" si="75"/>
        <v>28254.418155480445</v>
      </c>
      <c r="CR219" s="85">
        <f t="shared" si="70"/>
        <v>0.33495501006065997</v>
      </c>
      <c r="CS219" s="85">
        <f t="shared" si="71"/>
        <v>0.18616841137879506</v>
      </c>
      <c r="CT219" s="85">
        <f t="shared" si="72"/>
        <v>0.33016952170636732</v>
      </c>
      <c r="CU219" s="85">
        <f t="shared" si="73"/>
        <v>0.14870705431282402</v>
      </c>
    </row>
    <row r="220" spans="1:99" x14ac:dyDescent="0.35">
      <c r="A220" t="s">
        <v>1105</v>
      </c>
      <c r="B220" s="81">
        <v>13994637</v>
      </c>
      <c r="C220" s="81">
        <v>17116900</v>
      </c>
      <c r="D220" s="81">
        <v>35463967</v>
      </c>
      <c r="E220">
        <v>125</v>
      </c>
      <c r="F220" s="10">
        <f t="shared" si="57"/>
        <v>111957.09600000001</v>
      </c>
      <c r="G220" s="10">
        <f t="shared" si="58"/>
        <v>136935.20000000001</v>
      </c>
      <c r="H220" s="10">
        <f t="shared" si="59"/>
        <v>283711.73599999998</v>
      </c>
      <c r="I220" t="s">
        <v>1105</v>
      </c>
      <c r="J220" t="s">
        <v>2414</v>
      </c>
      <c r="K220" t="s">
        <v>1106</v>
      </c>
      <c r="L220">
        <v>340</v>
      </c>
      <c r="M220">
        <v>111</v>
      </c>
      <c r="N220">
        <v>774</v>
      </c>
      <c r="O220">
        <v>774</v>
      </c>
      <c r="P220" t="s">
        <v>1107</v>
      </c>
      <c r="Q220" t="s">
        <v>64</v>
      </c>
      <c r="R220" t="s">
        <v>75</v>
      </c>
      <c r="S220" t="s">
        <v>656</v>
      </c>
      <c r="U220">
        <v>125</v>
      </c>
      <c r="V220">
        <v>125</v>
      </c>
      <c r="W220">
        <v>423.5</v>
      </c>
      <c r="X220">
        <v>3.39</v>
      </c>
      <c r="Z220">
        <v>140</v>
      </c>
      <c r="AA220">
        <v>140</v>
      </c>
      <c r="AB220">
        <v>100</v>
      </c>
      <c r="AC220">
        <v>0.81299999999999994</v>
      </c>
      <c r="AD220">
        <v>1</v>
      </c>
      <c r="AE220">
        <v>0</v>
      </c>
      <c r="AF220">
        <v>2</v>
      </c>
      <c r="AG220">
        <v>5</v>
      </c>
      <c r="AH220" s="2">
        <v>64945</v>
      </c>
      <c r="AI220">
        <v>1.49</v>
      </c>
      <c r="AJ220" s="2">
        <v>64945</v>
      </c>
      <c r="AK220">
        <v>1.49</v>
      </c>
      <c r="AL220" s="2">
        <v>26325</v>
      </c>
      <c r="AM220" s="2">
        <v>2943660</v>
      </c>
      <c r="AN220" s="3">
        <v>0.40529999999999999</v>
      </c>
      <c r="AO220">
        <v>94</v>
      </c>
      <c r="AP220" s="4">
        <v>7898759</v>
      </c>
      <c r="AQ220" s="4">
        <v>18348</v>
      </c>
      <c r="AR220" s="4">
        <v>393</v>
      </c>
      <c r="AS220" t="s">
        <v>1108</v>
      </c>
      <c r="AT220" t="s">
        <v>558</v>
      </c>
      <c r="AU220" t="s">
        <v>828</v>
      </c>
      <c r="AW220" t="s">
        <v>95</v>
      </c>
      <c r="AX220" t="str">
        <f t="shared" si="60"/>
        <v>Manhattan</v>
      </c>
      <c r="AY220">
        <v>10</v>
      </c>
      <c r="AZ220">
        <v>13</v>
      </c>
      <c r="BA220" t="s">
        <v>2535</v>
      </c>
      <c r="BB220">
        <v>30</v>
      </c>
      <c r="BC220" t="s">
        <v>2558</v>
      </c>
      <c r="BD220">
        <v>70</v>
      </c>
      <c r="BE220" t="s">
        <v>2601</v>
      </c>
      <c r="BF220" s="95">
        <v>9</v>
      </c>
      <c r="BG220" s="1">
        <v>31693</v>
      </c>
      <c r="BI220" t="s">
        <v>236</v>
      </c>
      <c r="BJ220" t="s">
        <v>108</v>
      </c>
      <c r="BL220" s="63">
        <v>273</v>
      </c>
      <c r="BM220" t="s">
        <v>2240</v>
      </c>
      <c r="BN220" s="68">
        <v>5209323</v>
      </c>
      <c r="BO220" s="68">
        <v>8456891</v>
      </c>
      <c r="BP220" s="68">
        <v>2432090</v>
      </c>
      <c r="BQ220" s="68">
        <v>1018595</v>
      </c>
      <c r="BR220">
        <f t="shared" si="61"/>
        <v>1.1200000000000001</v>
      </c>
      <c r="BS220" s="4">
        <v>17116900</v>
      </c>
      <c r="BT220" s="22">
        <f t="shared" si="62"/>
        <v>-1</v>
      </c>
      <c r="BU220" s="68"/>
      <c r="BV220" s="68"/>
      <c r="BW220" s="68"/>
      <c r="BX220" s="68"/>
      <c r="BZ220" s="85">
        <f t="shared" si="74"/>
        <v>0.30433799344507473</v>
      </c>
      <c r="CA220" s="85">
        <f t="shared" si="63"/>
        <v>0.49406674105708392</v>
      </c>
      <c r="CB220" s="85">
        <f t="shared" si="64"/>
        <v>0.14208706015692094</v>
      </c>
      <c r="CC220" s="85">
        <f t="shared" si="65"/>
        <v>5.950814691912671E-2</v>
      </c>
      <c r="CD220" s="85">
        <f t="shared" si="66"/>
        <v>0.99999994157820637</v>
      </c>
      <c r="CE220" t="s">
        <v>2640</v>
      </c>
      <c r="CF220" s="68">
        <v>5209323</v>
      </c>
      <c r="CG220" s="68">
        <v>8456891</v>
      </c>
      <c r="CH220" s="68">
        <v>2432090</v>
      </c>
      <c r="CI220" s="68">
        <v>1018595</v>
      </c>
      <c r="CN220" s="22">
        <f t="shared" si="67"/>
        <v>41674.584000000003</v>
      </c>
      <c r="CO220" s="22">
        <f t="shared" si="68"/>
        <v>67655.127999999997</v>
      </c>
      <c r="CP220" s="22">
        <f t="shared" si="69"/>
        <v>19456.72</v>
      </c>
      <c r="CQ220" s="22">
        <f t="shared" si="75"/>
        <v>8148.76</v>
      </c>
      <c r="CR220" s="85">
        <f t="shared" si="70"/>
        <v>0.30433799344507473</v>
      </c>
      <c r="CS220" s="85">
        <f t="shared" si="71"/>
        <v>0.49406674105708387</v>
      </c>
      <c r="CT220" s="85">
        <f t="shared" si="72"/>
        <v>0.14208706015692094</v>
      </c>
      <c r="CU220" s="85">
        <f t="shared" si="73"/>
        <v>5.950814691912671E-2</v>
      </c>
    </row>
    <row r="221" spans="1:99" x14ac:dyDescent="0.35">
      <c r="A221" t="s">
        <v>1109</v>
      </c>
      <c r="B221" s="81">
        <v>234300168</v>
      </c>
      <c r="C221" s="81">
        <v>307466652</v>
      </c>
      <c r="D221" s="81">
        <v>390879187</v>
      </c>
      <c r="E221" s="2">
        <v>1543</v>
      </c>
      <c r="F221" s="10">
        <f t="shared" si="57"/>
        <v>151847.16007777059</v>
      </c>
      <c r="G221" s="10">
        <f t="shared" si="58"/>
        <v>199265.49060272198</v>
      </c>
      <c r="H221" s="10">
        <f t="shared" si="59"/>
        <v>253324.1652624757</v>
      </c>
      <c r="I221" t="s">
        <v>1109</v>
      </c>
      <c r="J221" t="s">
        <v>2415</v>
      </c>
      <c r="K221" t="s">
        <v>1110</v>
      </c>
      <c r="L221">
        <v>505</v>
      </c>
      <c r="M221">
        <v>505</v>
      </c>
      <c r="N221">
        <v>398</v>
      </c>
      <c r="O221">
        <v>398</v>
      </c>
      <c r="P221" t="s">
        <v>1111</v>
      </c>
      <c r="Q221" t="s">
        <v>64</v>
      </c>
      <c r="R221" t="s">
        <v>65</v>
      </c>
      <c r="S221" t="s">
        <v>66</v>
      </c>
      <c r="U221" s="2">
        <v>1542</v>
      </c>
      <c r="V221" s="2">
        <v>1543</v>
      </c>
      <c r="W221" s="6">
        <v>6337</v>
      </c>
      <c r="X221">
        <v>4.1100000000000003</v>
      </c>
      <c r="Z221" s="2">
        <v>3129</v>
      </c>
      <c r="AA221" s="2">
        <v>3129</v>
      </c>
      <c r="AB221">
        <v>582</v>
      </c>
      <c r="AC221">
        <v>0.38200000000000001</v>
      </c>
      <c r="AD221">
        <v>13</v>
      </c>
      <c r="AE221">
        <v>1</v>
      </c>
      <c r="AF221">
        <v>48</v>
      </c>
      <c r="AG221">
        <v>6</v>
      </c>
      <c r="AH221" s="2">
        <v>886643</v>
      </c>
      <c r="AI221">
        <v>20.350000000000001</v>
      </c>
      <c r="AJ221" s="2">
        <v>689843</v>
      </c>
      <c r="AK221">
        <v>15.84</v>
      </c>
      <c r="AL221" s="2">
        <v>191356</v>
      </c>
      <c r="AM221" s="2">
        <v>11314111</v>
      </c>
      <c r="AN221" s="3">
        <v>0.21579999999999999</v>
      </c>
      <c r="AO221">
        <v>154</v>
      </c>
      <c r="AP221" s="4">
        <v>6466805</v>
      </c>
      <c r="AQ221" s="4">
        <v>1010</v>
      </c>
      <c r="AR221" s="4">
        <v>556</v>
      </c>
      <c r="AS221" t="s">
        <v>1112</v>
      </c>
      <c r="AT221" t="s">
        <v>1113</v>
      </c>
      <c r="AU221" t="s">
        <v>1114</v>
      </c>
      <c r="AV221" t="s">
        <v>1115</v>
      </c>
      <c r="AW221" t="s">
        <v>198</v>
      </c>
      <c r="AX221" t="str">
        <f t="shared" si="60"/>
        <v>Queens</v>
      </c>
      <c r="AY221">
        <v>1</v>
      </c>
      <c r="AZ221">
        <v>12</v>
      </c>
      <c r="BA221" t="s">
        <v>2534</v>
      </c>
      <c r="BB221">
        <v>12</v>
      </c>
      <c r="BC221" t="s">
        <v>2543</v>
      </c>
      <c r="BD221">
        <v>37</v>
      </c>
      <c r="BE221" t="s">
        <v>2578</v>
      </c>
      <c r="BF221" s="95">
        <v>26</v>
      </c>
      <c r="BG221" s="1">
        <v>14685</v>
      </c>
      <c r="BL221" s="63">
        <v>91</v>
      </c>
      <c r="BM221" t="s">
        <v>2254</v>
      </c>
      <c r="BN221" s="68">
        <v>142641269</v>
      </c>
      <c r="BO221" s="68">
        <v>66951958</v>
      </c>
      <c r="BP221" s="68">
        <v>84605209</v>
      </c>
      <c r="BQ221" s="68">
        <v>13268216</v>
      </c>
      <c r="BR221">
        <f t="shared" si="61"/>
        <v>2.0278677900194428</v>
      </c>
      <c r="BS221" s="4">
        <v>307466652</v>
      </c>
      <c r="BT221" s="22">
        <f t="shared" si="62"/>
        <v>0</v>
      </c>
      <c r="BU221" s="68"/>
      <c r="BV221" s="68"/>
      <c r="BW221" s="68"/>
      <c r="BX221" s="68"/>
      <c r="BZ221" s="85">
        <f t="shared" si="74"/>
        <v>0.46392435755927119</v>
      </c>
      <c r="CA221" s="85">
        <f t="shared" si="63"/>
        <v>0.2177535598234569</v>
      </c>
      <c r="CB221" s="85">
        <f t="shared" si="64"/>
        <v>0.27516873277040788</v>
      </c>
      <c r="CC221" s="85">
        <f t="shared" si="65"/>
        <v>4.3153349846864045E-2</v>
      </c>
      <c r="CD221" s="85">
        <f t="shared" si="66"/>
        <v>1</v>
      </c>
      <c r="CE221" t="s">
        <v>2640</v>
      </c>
      <c r="CF221" s="68">
        <v>142641269</v>
      </c>
      <c r="CG221" s="68">
        <v>66951958</v>
      </c>
      <c r="CH221" s="68">
        <v>84605209</v>
      </c>
      <c r="CI221" s="68">
        <v>13268216</v>
      </c>
      <c r="CN221" s="22">
        <f t="shared" si="67"/>
        <v>92444.114711600778</v>
      </c>
      <c r="CO221" s="22">
        <f t="shared" si="68"/>
        <v>43390.769928710302</v>
      </c>
      <c r="CP221" s="22">
        <f t="shared" si="69"/>
        <v>54831.632534024626</v>
      </c>
      <c r="CQ221" s="22">
        <f t="shared" si="75"/>
        <v>8598.9734283862599</v>
      </c>
      <c r="CR221" s="85">
        <f t="shared" si="70"/>
        <v>0.46392435755927114</v>
      </c>
      <c r="CS221" s="85">
        <f t="shared" si="71"/>
        <v>0.21775355982345687</v>
      </c>
      <c r="CT221" s="85">
        <f t="shared" si="72"/>
        <v>0.27516873277040788</v>
      </c>
      <c r="CU221" s="85">
        <f t="shared" si="73"/>
        <v>4.3153349846864038E-2</v>
      </c>
    </row>
    <row r="222" spans="1:99" x14ac:dyDescent="0.35">
      <c r="A222" t="s">
        <v>1116</v>
      </c>
      <c r="B222" s="81">
        <v>254118966</v>
      </c>
      <c r="C222" s="81">
        <v>299131460</v>
      </c>
      <c r="D222" s="81">
        <v>392412860</v>
      </c>
      <c r="E222" s="2">
        <v>1604</v>
      </c>
      <c r="F222" s="10">
        <f t="shared" si="57"/>
        <v>158428.283042394</v>
      </c>
      <c r="G222" s="10">
        <f t="shared" si="58"/>
        <v>186490.93516209477</v>
      </c>
      <c r="H222" s="10">
        <f t="shared" si="59"/>
        <v>244646.42144638405</v>
      </c>
      <c r="I222" t="s">
        <v>1116</v>
      </c>
      <c r="J222" t="s">
        <v>2416</v>
      </c>
      <c r="K222" t="s">
        <v>1117</v>
      </c>
      <c r="L222">
        <v>5</v>
      </c>
      <c r="M222">
        <v>5</v>
      </c>
      <c r="N222">
        <v>843</v>
      </c>
      <c r="O222">
        <v>843</v>
      </c>
      <c r="P222" t="s">
        <v>1118</v>
      </c>
      <c r="Q222" t="s">
        <v>64</v>
      </c>
      <c r="R222" t="s">
        <v>65</v>
      </c>
      <c r="S222" t="s">
        <v>66</v>
      </c>
      <c r="U222" s="2">
        <v>1603</v>
      </c>
      <c r="V222" s="2">
        <v>1604</v>
      </c>
      <c r="W222" s="6">
        <v>6625.5</v>
      </c>
      <c r="X222">
        <v>4.13</v>
      </c>
      <c r="Z222" s="2">
        <v>3284</v>
      </c>
      <c r="AA222" s="2">
        <v>3284</v>
      </c>
      <c r="AB222">
        <v>610</v>
      </c>
      <c r="AC222">
        <v>0.38700000000000001</v>
      </c>
      <c r="AD222">
        <v>13</v>
      </c>
      <c r="AE222">
        <v>2</v>
      </c>
      <c r="AF222">
        <v>50</v>
      </c>
      <c r="AG222">
        <v>6</v>
      </c>
      <c r="AH222" s="2">
        <v>1268298</v>
      </c>
      <c r="AI222">
        <v>29.12</v>
      </c>
      <c r="AJ222" s="2">
        <v>820525</v>
      </c>
      <c r="AK222">
        <v>18.84</v>
      </c>
      <c r="AL222" s="2">
        <v>198609</v>
      </c>
      <c r="AM222" s="2">
        <v>11742973</v>
      </c>
      <c r="AN222" s="3">
        <v>0.15659999999999999</v>
      </c>
      <c r="AO222">
        <v>113</v>
      </c>
      <c r="AP222" s="4">
        <v>7054601</v>
      </c>
      <c r="AQ222" s="4">
        <v>1057</v>
      </c>
      <c r="AR222" s="4">
        <v>521</v>
      </c>
      <c r="AS222" t="s">
        <v>1112</v>
      </c>
      <c r="AT222" t="s">
        <v>1113</v>
      </c>
      <c r="AU222" t="s">
        <v>1119</v>
      </c>
      <c r="AV222" t="s">
        <v>1115</v>
      </c>
      <c r="AW222" t="s">
        <v>198</v>
      </c>
      <c r="AX222" t="str">
        <f t="shared" si="60"/>
        <v>Queens</v>
      </c>
      <c r="AY222">
        <v>1</v>
      </c>
      <c r="AZ222">
        <v>12</v>
      </c>
      <c r="BA222" t="s">
        <v>2534</v>
      </c>
      <c r="BB222">
        <v>12</v>
      </c>
      <c r="BC222" t="s">
        <v>2543</v>
      </c>
      <c r="BD222">
        <v>37</v>
      </c>
      <c r="BE222" t="s">
        <v>2578</v>
      </c>
      <c r="BF222" s="95">
        <v>26</v>
      </c>
      <c r="BG222" s="1">
        <v>14685</v>
      </c>
      <c r="BL222" s="63">
        <v>126</v>
      </c>
      <c r="BM222" t="s">
        <v>2254</v>
      </c>
      <c r="BN222" s="68">
        <v>127883039</v>
      </c>
      <c r="BO222" s="68">
        <v>69223655</v>
      </c>
      <c r="BP222" s="68">
        <v>87676001</v>
      </c>
      <c r="BQ222" s="68">
        <v>14348766</v>
      </c>
      <c r="BR222">
        <f t="shared" si="61"/>
        <v>2.0473815461346634</v>
      </c>
      <c r="BS222" s="4">
        <v>299131460</v>
      </c>
      <c r="BT222" s="22">
        <f t="shared" si="62"/>
        <v>1</v>
      </c>
      <c r="BU222" s="68"/>
      <c r="BV222" s="68"/>
      <c r="BW222" s="68"/>
      <c r="BX222" s="68"/>
      <c r="BZ222" s="85">
        <f t="shared" si="74"/>
        <v>0.42751450816975251</v>
      </c>
      <c r="CA222" s="85">
        <f t="shared" si="63"/>
        <v>0.2314154953811946</v>
      </c>
      <c r="CB222" s="85">
        <f t="shared" si="64"/>
        <v>0.29310190576410788</v>
      </c>
      <c r="CC222" s="85">
        <f t="shared" si="65"/>
        <v>4.7968094027956806E-2</v>
      </c>
      <c r="CD222" s="85">
        <f t="shared" si="66"/>
        <v>1.0000000033430119</v>
      </c>
      <c r="CE222" t="s">
        <v>2640</v>
      </c>
      <c r="CF222" s="68">
        <v>127883039</v>
      </c>
      <c r="CG222" s="68">
        <v>69223655</v>
      </c>
      <c r="CH222" s="68">
        <v>87676001</v>
      </c>
      <c r="CI222" s="68">
        <v>14348766</v>
      </c>
      <c r="CN222" s="22">
        <f t="shared" si="67"/>
        <v>79727.580423940148</v>
      </c>
      <c r="CO222" s="22">
        <f t="shared" si="68"/>
        <v>43156.892144638405</v>
      </c>
      <c r="CP222" s="22">
        <f t="shared" si="69"/>
        <v>54660.84850374065</v>
      </c>
      <c r="CQ222" s="22">
        <f t="shared" si="75"/>
        <v>8945.6147132169572</v>
      </c>
      <c r="CR222" s="85">
        <f t="shared" si="70"/>
        <v>0.42751450816975251</v>
      </c>
      <c r="CS222" s="85">
        <f t="shared" si="71"/>
        <v>0.2314154953811946</v>
      </c>
      <c r="CT222" s="85">
        <f t="shared" si="72"/>
        <v>0.29310190576410788</v>
      </c>
      <c r="CU222" s="85">
        <f t="shared" si="73"/>
        <v>4.7968094027956799E-2</v>
      </c>
    </row>
    <row r="223" spans="1:99" x14ac:dyDescent="0.35">
      <c r="A223" t="s">
        <v>1120</v>
      </c>
      <c r="B223" s="81">
        <v>19929343</v>
      </c>
      <c r="C223" s="81">
        <v>20312067</v>
      </c>
      <c r="D223" s="81">
        <v>41757884</v>
      </c>
      <c r="E223">
        <v>118</v>
      </c>
      <c r="F223" s="10">
        <f t="shared" si="57"/>
        <v>168892.7372881356</v>
      </c>
      <c r="G223" s="10">
        <f t="shared" si="58"/>
        <v>172136.16101694916</v>
      </c>
      <c r="H223" s="10">
        <f t="shared" si="59"/>
        <v>353880.37288135593</v>
      </c>
      <c r="I223" t="s">
        <v>1120</v>
      </c>
      <c r="J223" t="s">
        <v>2417</v>
      </c>
      <c r="K223" t="s">
        <v>73</v>
      </c>
      <c r="L223">
        <v>352</v>
      </c>
      <c r="M223">
        <v>167</v>
      </c>
      <c r="N223">
        <v>771</v>
      </c>
      <c r="O223">
        <v>763</v>
      </c>
      <c r="P223" t="s">
        <v>1121</v>
      </c>
      <c r="Q223" t="s">
        <v>64</v>
      </c>
      <c r="R223" t="s">
        <v>75</v>
      </c>
      <c r="S223" t="s">
        <v>84</v>
      </c>
      <c r="U223">
        <v>118</v>
      </c>
      <c r="V223">
        <v>118</v>
      </c>
      <c r="W223">
        <v>529</v>
      </c>
      <c r="X223">
        <v>4.4800000000000004</v>
      </c>
      <c r="Z223">
        <v>284</v>
      </c>
      <c r="AA223">
        <v>284</v>
      </c>
      <c r="AB223">
        <v>26</v>
      </c>
      <c r="AC223">
        <v>0.22</v>
      </c>
      <c r="AD223">
        <v>5</v>
      </c>
      <c r="AE223">
        <v>0</v>
      </c>
      <c r="AF223">
        <v>5</v>
      </c>
      <c r="AG223">
        <v>4</v>
      </c>
      <c r="AH223" s="2">
        <v>70486</v>
      </c>
      <c r="AI223">
        <v>1.62</v>
      </c>
      <c r="AJ223" s="2">
        <v>70486</v>
      </c>
      <c r="AK223">
        <v>1.62</v>
      </c>
      <c r="AL223" s="2">
        <v>27982</v>
      </c>
      <c r="AM223" s="2">
        <v>3052668</v>
      </c>
      <c r="AN223" s="3">
        <v>0.39700000000000002</v>
      </c>
      <c r="AO223">
        <v>175</v>
      </c>
      <c r="AP223" s="4">
        <v>6714551</v>
      </c>
      <c r="AQ223" s="4">
        <v>12693</v>
      </c>
      <c r="AR223" s="4">
        <v>574</v>
      </c>
      <c r="AS223" t="s">
        <v>669</v>
      </c>
      <c r="AT223" t="s">
        <v>341</v>
      </c>
      <c r="AU223" t="s">
        <v>78</v>
      </c>
      <c r="AV223" t="s">
        <v>871</v>
      </c>
      <c r="AW223" t="s">
        <v>80</v>
      </c>
      <c r="AX223" t="str">
        <f t="shared" si="60"/>
        <v>Brooklyn</v>
      </c>
      <c r="AY223">
        <v>16</v>
      </c>
      <c r="AZ223">
        <v>9</v>
      </c>
      <c r="BA223" t="s">
        <v>2531</v>
      </c>
      <c r="BB223">
        <v>20</v>
      </c>
      <c r="BC223" t="s">
        <v>2549</v>
      </c>
      <c r="BD223">
        <v>55</v>
      </c>
      <c r="BE223" t="s">
        <v>2588</v>
      </c>
      <c r="BF223" s="95">
        <v>41</v>
      </c>
      <c r="BG223" s="1">
        <v>31769</v>
      </c>
      <c r="BJ223" t="s">
        <v>108</v>
      </c>
      <c r="BL223" s="63">
        <v>173</v>
      </c>
      <c r="BM223" t="s">
        <v>2266</v>
      </c>
      <c r="BN223" s="68">
        <v>11425029</v>
      </c>
      <c r="BO223" s="68">
        <v>4073312</v>
      </c>
      <c r="BP223" s="68">
        <v>3993698</v>
      </c>
      <c r="BQ223" s="68">
        <v>820028</v>
      </c>
      <c r="BR223">
        <f t="shared" si="61"/>
        <v>2.406779661016949</v>
      </c>
      <c r="BS223" s="4">
        <v>20312067</v>
      </c>
      <c r="BT223" s="22">
        <f t="shared" si="62"/>
        <v>0</v>
      </c>
      <c r="BU223" s="68"/>
      <c r="BV223" s="68"/>
      <c r="BW223" s="68"/>
      <c r="BX223" s="68"/>
      <c r="BZ223" s="85">
        <f t="shared" si="74"/>
        <v>0.56247495638922418</v>
      </c>
      <c r="CA223" s="85">
        <f t="shared" si="63"/>
        <v>0.20053655789930191</v>
      </c>
      <c r="CB223" s="85">
        <f t="shared" si="64"/>
        <v>0.19661701588518785</v>
      </c>
      <c r="CC223" s="85">
        <f t="shared" si="65"/>
        <v>4.0371469826286019E-2</v>
      </c>
      <c r="CD223" s="85">
        <f t="shared" si="66"/>
        <v>1</v>
      </c>
      <c r="CE223" t="s">
        <v>2640</v>
      </c>
      <c r="CF223" s="68">
        <v>11425029</v>
      </c>
      <c r="CG223" s="68">
        <v>4073312</v>
      </c>
      <c r="CH223" s="68">
        <v>3993698</v>
      </c>
      <c r="CI223" s="68">
        <v>820028</v>
      </c>
      <c r="CN223" s="22">
        <f t="shared" si="67"/>
        <v>96822.279661016946</v>
      </c>
      <c r="CO223" s="22">
        <f t="shared" si="68"/>
        <v>34519.593220338982</v>
      </c>
      <c r="CP223" s="22">
        <f t="shared" si="69"/>
        <v>33844.898305084746</v>
      </c>
      <c r="CQ223" s="22">
        <f t="shared" si="75"/>
        <v>6949.3898305084749</v>
      </c>
      <c r="CR223" s="85">
        <f t="shared" si="70"/>
        <v>0.56247495638922418</v>
      </c>
      <c r="CS223" s="85">
        <f t="shared" si="71"/>
        <v>0.20053655789930191</v>
      </c>
      <c r="CT223" s="85">
        <f t="shared" si="72"/>
        <v>0.19661701588518785</v>
      </c>
      <c r="CU223" s="85">
        <f t="shared" si="73"/>
        <v>4.0371469826286019E-2</v>
      </c>
    </row>
    <row r="224" spans="1:99" x14ac:dyDescent="0.35">
      <c r="A224" t="s">
        <v>1122</v>
      </c>
      <c r="B224" s="81">
        <v>42225564</v>
      </c>
      <c r="C224" s="81">
        <v>49808779</v>
      </c>
      <c r="D224" s="81">
        <v>59828724</v>
      </c>
      <c r="E224">
        <v>252</v>
      </c>
      <c r="F224" s="10">
        <f t="shared" si="57"/>
        <v>167561.76190476189</v>
      </c>
      <c r="G224" s="10">
        <f t="shared" si="58"/>
        <v>197653.88492063491</v>
      </c>
      <c r="H224" s="10">
        <f t="shared" si="59"/>
        <v>237415.57142857142</v>
      </c>
      <c r="I224" t="s">
        <v>1122</v>
      </c>
      <c r="J224" t="s">
        <v>2418</v>
      </c>
      <c r="K224" t="s">
        <v>1123</v>
      </c>
      <c r="L224">
        <v>245</v>
      </c>
      <c r="M224">
        <v>63</v>
      </c>
      <c r="N224">
        <v>364</v>
      </c>
      <c r="O224">
        <v>218</v>
      </c>
      <c r="P224" t="s">
        <v>1124</v>
      </c>
      <c r="Q224" t="s">
        <v>64</v>
      </c>
      <c r="R224" t="s">
        <v>75</v>
      </c>
      <c r="S224" t="s">
        <v>235</v>
      </c>
      <c r="U224">
        <v>251</v>
      </c>
      <c r="V224">
        <v>252</v>
      </c>
      <c r="W224">
        <v>823.5</v>
      </c>
      <c r="X224">
        <v>3.28</v>
      </c>
      <c r="Z224">
        <v>276</v>
      </c>
      <c r="AA224">
        <v>276</v>
      </c>
      <c r="AB224">
        <v>217</v>
      </c>
      <c r="AC224">
        <v>0.88600000000000001</v>
      </c>
      <c r="AD224">
        <v>3</v>
      </c>
      <c r="AE224">
        <v>0</v>
      </c>
      <c r="AF224">
        <v>3</v>
      </c>
      <c r="AG224">
        <v>6</v>
      </c>
      <c r="AH224" s="2">
        <v>230000</v>
      </c>
      <c r="AI224">
        <v>5.28</v>
      </c>
      <c r="AJ224" s="2">
        <v>230000</v>
      </c>
      <c r="AK224">
        <v>5.28</v>
      </c>
      <c r="AL224" s="2">
        <v>48175</v>
      </c>
      <c r="AM224" s="2">
        <v>1582410</v>
      </c>
      <c r="AN224" s="3">
        <v>0.20949999999999999</v>
      </c>
      <c r="AO224">
        <v>52</v>
      </c>
      <c r="AP224" s="4">
        <v>9186414</v>
      </c>
      <c r="AQ224" s="4">
        <v>10757</v>
      </c>
      <c r="AR224" s="4">
        <v>354</v>
      </c>
      <c r="AS224" t="s">
        <v>1125</v>
      </c>
      <c r="AT224" t="s">
        <v>1126</v>
      </c>
      <c r="AU224" t="s">
        <v>1127</v>
      </c>
      <c r="AV224" t="s">
        <v>1128</v>
      </c>
      <c r="AW224" t="s">
        <v>71</v>
      </c>
      <c r="AX224" t="str">
        <f t="shared" si="60"/>
        <v>Bronx</v>
      </c>
      <c r="AY224">
        <v>10</v>
      </c>
      <c r="AZ224">
        <v>14</v>
      </c>
      <c r="BA224" t="s">
        <v>2536</v>
      </c>
      <c r="BB224">
        <v>34</v>
      </c>
      <c r="BC224" t="s">
        <v>2562</v>
      </c>
      <c r="BD224">
        <v>82</v>
      </c>
      <c r="BE224" t="s">
        <v>2611</v>
      </c>
      <c r="BF224" s="95">
        <v>13</v>
      </c>
      <c r="BG224" s="1">
        <v>28794</v>
      </c>
      <c r="BI224" t="s">
        <v>236</v>
      </c>
      <c r="BL224" s="63">
        <v>95</v>
      </c>
      <c r="BM224" t="s">
        <v>2244</v>
      </c>
      <c r="BN224" s="68">
        <v>15293604</v>
      </c>
      <c r="BO224" s="68">
        <v>14086829</v>
      </c>
      <c r="BP224" s="68">
        <v>16168066</v>
      </c>
      <c r="BQ224" s="68">
        <v>4260280</v>
      </c>
      <c r="BR224">
        <f t="shared" si="61"/>
        <v>1.0952380952380953</v>
      </c>
      <c r="BS224" s="4">
        <v>49808779</v>
      </c>
      <c r="BT224" s="22">
        <f t="shared" si="62"/>
        <v>0</v>
      </c>
      <c r="BU224" s="68"/>
      <c r="BV224" s="68"/>
      <c r="BW224" s="68"/>
      <c r="BX224" s="68"/>
      <c r="BZ224" s="85">
        <f t="shared" si="74"/>
        <v>0.30704635421799842</v>
      </c>
      <c r="CA224" s="85">
        <f t="shared" si="63"/>
        <v>0.28281819556347687</v>
      </c>
      <c r="CB224" s="85">
        <f t="shared" si="64"/>
        <v>0.32460273720020322</v>
      </c>
      <c r="CC224" s="85">
        <f t="shared" si="65"/>
        <v>8.5532713018321535E-2</v>
      </c>
      <c r="CD224" s="85">
        <f t="shared" si="66"/>
        <v>1</v>
      </c>
      <c r="CE224" t="s">
        <v>2640</v>
      </c>
      <c r="CF224" s="68">
        <v>15293604</v>
      </c>
      <c r="CG224" s="68">
        <v>14086829</v>
      </c>
      <c r="CH224" s="68">
        <v>16168066</v>
      </c>
      <c r="CI224" s="68">
        <v>4260280</v>
      </c>
      <c r="CN224" s="22">
        <f t="shared" si="67"/>
        <v>60688.904761904763</v>
      </c>
      <c r="CO224" s="22">
        <f t="shared" si="68"/>
        <v>55900.115079365081</v>
      </c>
      <c r="CP224" s="22">
        <f t="shared" si="69"/>
        <v>64158.992063492064</v>
      </c>
      <c r="CQ224" s="22">
        <f t="shared" si="75"/>
        <v>16905.873015873014</v>
      </c>
      <c r="CR224" s="85">
        <f t="shared" si="70"/>
        <v>0.30704635421799842</v>
      </c>
      <c r="CS224" s="85">
        <f t="shared" si="71"/>
        <v>0.28281819556347687</v>
      </c>
      <c r="CT224" s="85">
        <f t="shared" si="72"/>
        <v>0.32460273720020322</v>
      </c>
      <c r="CU224" s="85">
        <f t="shared" si="73"/>
        <v>8.5532713018321521E-2</v>
      </c>
    </row>
    <row r="225" spans="1:99" x14ac:dyDescent="0.35">
      <c r="A225" t="s">
        <v>1129</v>
      </c>
      <c r="B225" s="81">
        <v>117098512</v>
      </c>
      <c r="C225" s="81">
        <v>150388363</v>
      </c>
      <c r="D225" s="81">
        <v>247146784</v>
      </c>
      <c r="E225">
        <v>984</v>
      </c>
      <c r="F225" s="10">
        <f t="shared" si="57"/>
        <v>119002.55284552845</v>
      </c>
      <c r="G225" s="10">
        <f t="shared" si="58"/>
        <v>152833.70223577236</v>
      </c>
      <c r="H225" s="10">
        <f t="shared" si="59"/>
        <v>251165.43089430896</v>
      </c>
      <c r="I225" t="s">
        <v>1129</v>
      </c>
      <c r="J225" t="s">
        <v>2682</v>
      </c>
      <c r="K225" t="s">
        <v>1130</v>
      </c>
      <c r="L225">
        <v>37</v>
      </c>
      <c r="M225">
        <v>37</v>
      </c>
      <c r="N225">
        <v>317</v>
      </c>
      <c r="O225">
        <v>317</v>
      </c>
      <c r="P225" t="s">
        <v>1131</v>
      </c>
      <c r="Q225" t="s">
        <v>64</v>
      </c>
      <c r="R225" t="s">
        <v>65</v>
      </c>
      <c r="S225" t="s">
        <v>66</v>
      </c>
      <c r="U225">
        <v>982</v>
      </c>
      <c r="V225">
        <v>984</v>
      </c>
      <c r="W225" s="6">
        <v>4515</v>
      </c>
      <c r="X225">
        <v>4.5999999999999996</v>
      </c>
      <c r="Z225" s="2">
        <v>2141</v>
      </c>
      <c r="AA225" s="2">
        <v>2141</v>
      </c>
      <c r="AB225">
        <v>339</v>
      </c>
      <c r="AC225">
        <v>0.35699999999999998</v>
      </c>
      <c r="AD225">
        <v>8</v>
      </c>
      <c r="AE225">
        <v>0</v>
      </c>
      <c r="AF225">
        <v>9</v>
      </c>
      <c r="AG225">
        <v>14</v>
      </c>
      <c r="AH225" s="2">
        <v>475672</v>
      </c>
      <c r="AI225">
        <v>10.92</v>
      </c>
      <c r="AJ225" s="2">
        <v>475672</v>
      </c>
      <c r="AK225">
        <v>10.92</v>
      </c>
      <c r="AL225" s="2">
        <v>71671</v>
      </c>
      <c r="AM225" s="2">
        <v>7911809</v>
      </c>
      <c r="AN225" s="3">
        <v>0.1507</v>
      </c>
      <c r="AO225">
        <v>196</v>
      </c>
      <c r="AP225" s="4">
        <v>10613000</v>
      </c>
      <c r="AQ225" s="4">
        <v>2373</v>
      </c>
      <c r="AR225" s="4">
        <v>573</v>
      </c>
      <c r="AS225" t="s">
        <v>741</v>
      </c>
      <c r="AT225" t="s">
        <v>1095</v>
      </c>
      <c r="AU225" t="s">
        <v>1132</v>
      </c>
      <c r="AW225" t="s">
        <v>95</v>
      </c>
      <c r="AX225" t="str">
        <f t="shared" si="60"/>
        <v>Manhattan</v>
      </c>
      <c r="AY225">
        <v>10</v>
      </c>
      <c r="AZ225">
        <v>13</v>
      </c>
      <c r="BA225" t="s">
        <v>2535</v>
      </c>
      <c r="BB225">
        <v>30</v>
      </c>
      <c r="BC225" t="s">
        <v>2558</v>
      </c>
      <c r="BD225">
        <v>71</v>
      </c>
      <c r="BE225" t="s">
        <v>2602</v>
      </c>
      <c r="BF225" s="95">
        <v>9</v>
      </c>
      <c r="BG225" s="1">
        <v>18909</v>
      </c>
      <c r="BH225" t="s">
        <v>610</v>
      </c>
      <c r="BL225" s="63">
        <v>239</v>
      </c>
      <c r="BM225" t="s">
        <v>2240</v>
      </c>
      <c r="BN225" s="68">
        <v>72578854</v>
      </c>
      <c r="BO225" s="68">
        <v>27182882</v>
      </c>
      <c r="BP225" s="68">
        <v>36219992</v>
      </c>
      <c r="BQ225" s="68">
        <v>14406634</v>
      </c>
      <c r="BR225">
        <f t="shared" si="61"/>
        <v>2.1758130081300813</v>
      </c>
      <c r="BS225" s="4">
        <v>150388363</v>
      </c>
      <c r="BT225" s="22">
        <f t="shared" si="62"/>
        <v>-1</v>
      </c>
      <c r="BU225" s="68"/>
      <c r="BV225" s="68"/>
      <c r="BW225" s="68"/>
      <c r="BX225" s="68"/>
      <c r="BZ225" s="85">
        <f t="shared" si="74"/>
        <v>0.48260950882216863</v>
      </c>
      <c r="CA225" s="85">
        <f t="shared" si="63"/>
        <v>0.18075123272669708</v>
      </c>
      <c r="CB225" s="85">
        <f t="shared" si="64"/>
        <v>0.24084304980432561</v>
      </c>
      <c r="CC225" s="85">
        <f t="shared" si="65"/>
        <v>9.5796201997357999E-2</v>
      </c>
      <c r="CD225" s="85">
        <f t="shared" si="66"/>
        <v>0.99999999335054923</v>
      </c>
      <c r="CE225" t="s">
        <v>2640</v>
      </c>
      <c r="CF225" s="68">
        <v>72578854</v>
      </c>
      <c r="CG225" s="68">
        <v>27182882</v>
      </c>
      <c r="CH225" s="68">
        <v>36219992</v>
      </c>
      <c r="CI225" s="68">
        <v>14406634</v>
      </c>
      <c r="CN225" s="22">
        <f t="shared" si="67"/>
        <v>73758.997967479678</v>
      </c>
      <c r="CO225" s="22">
        <f t="shared" si="68"/>
        <v>27624.880081300813</v>
      </c>
      <c r="CP225" s="22">
        <f t="shared" si="69"/>
        <v>36808.934959349594</v>
      </c>
      <c r="CQ225" s="22">
        <f t="shared" si="75"/>
        <v>14640.888211382115</v>
      </c>
      <c r="CR225" s="85">
        <f t="shared" si="70"/>
        <v>0.48260950882216863</v>
      </c>
      <c r="CS225" s="85">
        <f t="shared" si="71"/>
        <v>0.18075123272669708</v>
      </c>
      <c r="CT225" s="85">
        <f t="shared" si="72"/>
        <v>0.24084304980432561</v>
      </c>
      <c r="CU225" s="85">
        <f t="shared" si="73"/>
        <v>9.5796201997357999E-2</v>
      </c>
    </row>
    <row r="226" spans="1:99" x14ac:dyDescent="0.35">
      <c r="A226" t="s">
        <v>1133</v>
      </c>
      <c r="B226" s="81">
        <v>244186459</v>
      </c>
      <c r="C226" s="81">
        <v>314314879</v>
      </c>
      <c r="D226" s="81">
        <v>531572505</v>
      </c>
      <c r="E226" s="2">
        <v>2166</v>
      </c>
      <c r="F226" s="10">
        <f t="shared" si="57"/>
        <v>112736.13065558634</v>
      </c>
      <c r="G226" s="10">
        <f t="shared" si="58"/>
        <v>145113.05586334257</v>
      </c>
      <c r="H226" s="10">
        <f t="shared" si="59"/>
        <v>245416.66897506925</v>
      </c>
      <c r="I226" t="s">
        <v>1133</v>
      </c>
      <c r="J226" t="s">
        <v>2749</v>
      </c>
      <c r="K226" t="s">
        <v>1134</v>
      </c>
      <c r="L226">
        <v>48</v>
      </c>
      <c r="M226">
        <v>48</v>
      </c>
      <c r="N226">
        <v>369</v>
      </c>
      <c r="O226">
        <v>369</v>
      </c>
      <c r="P226" t="s">
        <v>1135</v>
      </c>
      <c r="Q226" t="s">
        <v>64</v>
      </c>
      <c r="R226" t="s">
        <v>65</v>
      </c>
      <c r="S226" t="s">
        <v>66</v>
      </c>
      <c r="U226" s="2">
        <v>2164</v>
      </c>
      <c r="V226" s="2">
        <v>2166</v>
      </c>
      <c r="W226" s="6">
        <v>9134</v>
      </c>
      <c r="X226">
        <v>4.22</v>
      </c>
      <c r="Z226" s="2">
        <v>4278</v>
      </c>
      <c r="AA226" s="2">
        <v>4278</v>
      </c>
      <c r="AB226">
        <v>871</v>
      </c>
      <c r="AC226">
        <v>0.40600000000000003</v>
      </c>
      <c r="AD226">
        <v>31</v>
      </c>
      <c r="AE226">
        <v>0</v>
      </c>
      <c r="AF226">
        <v>45</v>
      </c>
      <c r="AG226" s="7">
        <v>43623</v>
      </c>
      <c r="AH226" s="2">
        <v>1667814</v>
      </c>
      <c r="AI226">
        <v>38.29</v>
      </c>
      <c r="AJ226" s="2">
        <v>1537135</v>
      </c>
      <c r="AK226">
        <v>35.29</v>
      </c>
      <c r="AL226" s="2">
        <v>346053</v>
      </c>
      <c r="AM226" s="2">
        <v>18107100</v>
      </c>
      <c r="AN226" s="3">
        <v>0.20749999999999999</v>
      </c>
      <c r="AO226">
        <v>112</v>
      </c>
      <c r="AP226" s="4">
        <v>21403996</v>
      </c>
      <c r="AQ226" s="4">
        <v>2342</v>
      </c>
      <c r="AR226" s="4">
        <v>588</v>
      </c>
      <c r="AS226" t="s">
        <v>1136</v>
      </c>
      <c r="AT226" t="s">
        <v>863</v>
      </c>
      <c r="AU226" t="s">
        <v>1137</v>
      </c>
      <c r="AV226" t="s">
        <v>1138</v>
      </c>
      <c r="AW226" t="s">
        <v>198</v>
      </c>
      <c r="AX226" t="str">
        <f t="shared" si="60"/>
        <v>Queens</v>
      </c>
      <c r="AY226">
        <v>1</v>
      </c>
      <c r="AZ226">
        <v>12</v>
      </c>
      <c r="BA226" t="s">
        <v>2534</v>
      </c>
      <c r="BB226">
        <v>12</v>
      </c>
      <c r="BC226" t="s">
        <v>2543</v>
      </c>
      <c r="BD226">
        <v>37</v>
      </c>
      <c r="BE226" t="s">
        <v>2578</v>
      </c>
      <c r="BF226" s="95">
        <v>26</v>
      </c>
      <c r="BG226" s="1">
        <v>18828</v>
      </c>
      <c r="BH226" t="s">
        <v>1139</v>
      </c>
      <c r="BL226" s="63">
        <v>254</v>
      </c>
      <c r="BM226" t="s">
        <v>2254</v>
      </c>
      <c r="BN226" s="68">
        <v>147220050</v>
      </c>
      <c r="BO226" s="68">
        <v>64565530</v>
      </c>
      <c r="BP226" s="68">
        <v>67839951</v>
      </c>
      <c r="BQ226" s="68">
        <v>34689348</v>
      </c>
      <c r="BR226">
        <f t="shared" si="61"/>
        <v>1.9750692520775623</v>
      </c>
      <c r="BS226" s="4">
        <v>314314879</v>
      </c>
      <c r="BT226" s="22">
        <f t="shared" si="62"/>
        <v>0</v>
      </c>
      <c r="BU226" s="68"/>
      <c r="BV226" s="68"/>
      <c r="BW226" s="68"/>
      <c r="BX226" s="68"/>
      <c r="BZ226" s="85">
        <f t="shared" si="74"/>
        <v>0.46838396727633119</v>
      </c>
      <c r="CA226" s="85">
        <f t="shared" si="63"/>
        <v>0.20541671525515023</v>
      </c>
      <c r="CB226" s="85">
        <f t="shared" si="64"/>
        <v>0.21583436080351767</v>
      </c>
      <c r="CC226" s="85">
        <f t="shared" si="65"/>
        <v>0.1103649566650009</v>
      </c>
      <c r="CD226" s="85">
        <f t="shared" si="66"/>
        <v>1</v>
      </c>
      <c r="CE226" t="s">
        <v>2640</v>
      </c>
      <c r="CF226" s="68">
        <v>147220050</v>
      </c>
      <c r="CG226" s="68">
        <v>64565530</v>
      </c>
      <c r="CH226" s="68">
        <v>67839951</v>
      </c>
      <c r="CI226" s="68">
        <v>34689348</v>
      </c>
      <c r="CN226" s="22">
        <f t="shared" si="67"/>
        <v>67968.628808864261</v>
      </c>
      <c r="CO226" s="22">
        <f t="shared" si="68"/>
        <v>29808.64727608495</v>
      </c>
      <c r="CP226" s="22">
        <f t="shared" si="69"/>
        <v>31320.383656509694</v>
      </c>
      <c r="CQ226" s="22">
        <f t="shared" si="75"/>
        <v>16015.396121883656</v>
      </c>
      <c r="CR226" s="85">
        <f t="shared" si="70"/>
        <v>0.46838396727633114</v>
      </c>
      <c r="CS226" s="85">
        <f t="shared" si="71"/>
        <v>0.20541671525515023</v>
      </c>
      <c r="CT226" s="85">
        <f t="shared" si="72"/>
        <v>0.21583436080351767</v>
      </c>
      <c r="CU226" s="85">
        <f t="shared" si="73"/>
        <v>0.11036495666500089</v>
      </c>
    </row>
    <row r="227" spans="1:99" x14ac:dyDescent="0.35">
      <c r="A227" t="s">
        <v>1958</v>
      </c>
      <c r="B227" s="81">
        <v>204757610</v>
      </c>
      <c r="C227" s="81">
        <v>293107829</v>
      </c>
      <c r="D227" s="81">
        <v>374185261</v>
      </c>
      <c r="E227">
        <v>346</v>
      </c>
      <c r="F227" s="10">
        <f t="shared" si="57"/>
        <v>591785</v>
      </c>
      <c r="G227" s="10">
        <f t="shared" si="58"/>
        <v>847132.45375722542</v>
      </c>
      <c r="H227" s="10">
        <f t="shared" si="59"/>
        <v>1081460.2919075144</v>
      </c>
      <c r="I227" t="s">
        <v>1958</v>
      </c>
      <c r="J227" t="s">
        <v>2419</v>
      </c>
      <c r="K227" t="s">
        <v>1981</v>
      </c>
      <c r="L227">
        <v>4</v>
      </c>
      <c r="M227">
        <v>4</v>
      </c>
      <c r="N227">
        <v>202</v>
      </c>
      <c r="O227">
        <v>202</v>
      </c>
      <c r="P227" t="s">
        <v>1144</v>
      </c>
      <c r="Q227" t="s">
        <v>64</v>
      </c>
      <c r="R227" t="s">
        <v>65</v>
      </c>
      <c r="S227" t="s">
        <v>66</v>
      </c>
      <c r="U227" s="2">
        <v>1404</v>
      </c>
      <c r="V227" s="2">
        <v>1411</v>
      </c>
      <c r="W227" s="6">
        <v>5888</v>
      </c>
      <c r="X227">
        <v>4.1900000000000004</v>
      </c>
      <c r="Z227" s="2">
        <v>2832</v>
      </c>
      <c r="AA227" s="2">
        <v>2832</v>
      </c>
      <c r="AB227">
        <v>540</v>
      </c>
      <c r="AC227">
        <v>0.39600000000000002</v>
      </c>
      <c r="AD227">
        <v>16</v>
      </c>
      <c r="AE227">
        <v>3</v>
      </c>
      <c r="AF227">
        <v>51</v>
      </c>
      <c r="AG227" s="7">
        <v>43502</v>
      </c>
      <c r="AH227" s="2">
        <v>856003</v>
      </c>
      <c r="AI227">
        <v>19.649999999999999</v>
      </c>
      <c r="AJ227" s="2">
        <v>856003</v>
      </c>
      <c r="AK227">
        <v>19.649999999999999</v>
      </c>
      <c r="AL227" s="2">
        <v>192198</v>
      </c>
      <c r="AM227" s="2">
        <v>10734477</v>
      </c>
      <c r="AN227" s="3">
        <v>0.22450000000000001</v>
      </c>
      <c r="AO227">
        <v>144</v>
      </c>
      <c r="AR227" s="4">
        <v>525</v>
      </c>
      <c r="AS227" t="s">
        <v>1146</v>
      </c>
      <c r="AT227" t="s">
        <v>1148</v>
      </c>
      <c r="AU227" t="s">
        <v>232</v>
      </c>
      <c r="AV227" t="s">
        <v>1982</v>
      </c>
      <c r="AW227" t="s">
        <v>80</v>
      </c>
      <c r="AX227" t="str">
        <f t="shared" si="60"/>
        <v>Brooklyn</v>
      </c>
      <c r="AY227">
        <v>6</v>
      </c>
      <c r="AZ227">
        <v>7</v>
      </c>
      <c r="BA227" t="s">
        <v>2529</v>
      </c>
      <c r="BB227">
        <v>25</v>
      </c>
      <c r="BC227" t="s">
        <v>2553</v>
      </c>
      <c r="BD227">
        <v>51</v>
      </c>
      <c r="BE227" t="s">
        <v>2584</v>
      </c>
      <c r="BF227" s="95">
        <v>38</v>
      </c>
      <c r="BL227" s="63">
        <v>1</v>
      </c>
      <c r="BM227" t="s">
        <v>2264</v>
      </c>
      <c r="BN227" s="68">
        <v>82976824</v>
      </c>
      <c r="BO227" s="68">
        <v>82487654</v>
      </c>
      <c r="BP227" s="68">
        <v>107141416</v>
      </c>
      <c r="BQ227" s="68">
        <v>20501934</v>
      </c>
      <c r="BR227">
        <f t="shared" si="61"/>
        <v>8.1849710982658959</v>
      </c>
      <c r="BS227" s="4">
        <v>293107829</v>
      </c>
      <c r="BT227" s="22">
        <f t="shared" si="62"/>
        <v>-1</v>
      </c>
      <c r="BU227" s="68"/>
      <c r="BV227" s="68"/>
      <c r="BW227" s="68"/>
      <c r="BX227" s="68"/>
      <c r="BZ227" s="85">
        <f t="shared" si="74"/>
        <v>0.28309316841891657</v>
      </c>
      <c r="CA227" s="85">
        <f t="shared" si="63"/>
        <v>0.28142426042123903</v>
      </c>
      <c r="CB227" s="85">
        <f t="shared" si="64"/>
        <v>0.36553583834841885</v>
      </c>
      <c r="CC227" s="85">
        <f t="shared" si="65"/>
        <v>6.9946729399711804E-2</v>
      </c>
      <c r="CD227" s="85">
        <f t="shared" si="66"/>
        <v>0.9999999965882862</v>
      </c>
      <c r="CE227" t="s">
        <v>2640</v>
      </c>
      <c r="CF227" s="68">
        <v>82976824</v>
      </c>
      <c r="CG227" s="68">
        <v>82487654</v>
      </c>
      <c r="CH227" s="68">
        <v>107141416</v>
      </c>
      <c r="CI227" s="68">
        <v>20501934</v>
      </c>
      <c r="CN227" s="22">
        <f t="shared" si="67"/>
        <v>239817.41040462427</v>
      </c>
      <c r="CO227" s="22">
        <f t="shared" si="68"/>
        <v>238403.62427745663</v>
      </c>
      <c r="CP227" s="22">
        <f t="shared" si="69"/>
        <v>309657.27167630056</v>
      </c>
      <c r="CQ227" s="22">
        <f t="shared" si="75"/>
        <v>59254.144508670521</v>
      </c>
      <c r="CR227" s="85">
        <f t="shared" si="70"/>
        <v>0.28309316841891657</v>
      </c>
      <c r="CS227" s="85">
        <f t="shared" si="71"/>
        <v>0.28142426042123903</v>
      </c>
      <c r="CT227" s="85">
        <f t="shared" si="72"/>
        <v>0.36553583834841885</v>
      </c>
      <c r="CU227" s="85">
        <f t="shared" si="73"/>
        <v>6.9946729399711804E-2</v>
      </c>
    </row>
    <row r="228" spans="1:99" x14ac:dyDescent="0.35">
      <c r="A228" t="s">
        <v>1960</v>
      </c>
      <c r="B228" s="81">
        <v>194625658</v>
      </c>
      <c r="C228" s="81">
        <v>280805655</v>
      </c>
      <c r="D228" s="81">
        <v>365767186</v>
      </c>
      <c r="E228" s="2">
        <v>2545</v>
      </c>
      <c r="F228" s="10">
        <f t="shared" si="57"/>
        <v>76473.735952848729</v>
      </c>
      <c r="G228" s="10">
        <f t="shared" si="58"/>
        <v>110336.21021611002</v>
      </c>
      <c r="H228" s="10">
        <f t="shared" si="59"/>
        <v>143719.915913556</v>
      </c>
      <c r="I228" t="s">
        <v>1960</v>
      </c>
      <c r="J228" t="s">
        <v>2420</v>
      </c>
      <c r="K228" t="s">
        <v>1150</v>
      </c>
      <c r="L228">
        <v>79</v>
      </c>
      <c r="M228">
        <v>79</v>
      </c>
      <c r="N228" t="s">
        <v>1983</v>
      </c>
      <c r="O228">
        <v>230</v>
      </c>
      <c r="P228" t="s">
        <v>1984</v>
      </c>
      <c r="Q228" t="s">
        <v>64</v>
      </c>
      <c r="R228" t="s">
        <v>65</v>
      </c>
      <c r="S228" t="s">
        <v>66</v>
      </c>
      <c r="U228" s="2">
        <v>1471</v>
      </c>
      <c r="V228" s="2">
        <v>1480</v>
      </c>
      <c r="W228" s="6">
        <v>6320.5</v>
      </c>
      <c r="X228">
        <v>4.3</v>
      </c>
      <c r="Z228" s="2">
        <v>3165</v>
      </c>
      <c r="AA228" s="2">
        <v>3165</v>
      </c>
      <c r="AB228">
        <v>528</v>
      </c>
      <c r="AC228">
        <v>0.36899999999999999</v>
      </c>
      <c r="AD228">
        <v>14</v>
      </c>
      <c r="AE228">
        <v>1</v>
      </c>
      <c r="AF228">
        <v>50</v>
      </c>
      <c r="AG228" s="1">
        <v>41704</v>
      </c>
      <c r="AH228" s="2">
        <v>841727</v>
      </c>
      <c r="AI228">
        <v>19.32</v>
      </c>
      <c r="AJ228" s="2">
        <v>841727</v>
      </c>
      <c r="AK228">
        <v>19.32</v>
      </c>
      <c r="AL228" s="2">
        <v>169260</v>
      </c>
      <c r="AM228" s="2">
        <v>11454257</v>
      </c>
      <c r="AN228" s="3">
        <v>0.2011</v>
      </c>
      <c r="AO228">
        <v>164</v>
      </c>
      <c r="AR228" s="4">
        <v>532</v>
      </c>
      <c r="AS228" t="s">
        <v>1153</v>
      </c>
      <c r="AT228" t="s">
        <v>1148</v>
      </c>
      <c r="AU228" t="s">
        <v>1985</v>
      </c>
      <c r="AV228" t="s">
        <v>1982</v>
      </c>
      <c r="AW228" t="s">
        <v>80</v>
      </c>
      <c r="AX228" t="str">
        <f t="shared" si="60"/>
        <v>Brooklyn</v>
      </c>
      <c r="AY228">
        <v>6</v>
      </c>
      <c r="AZ228">
        <v>7</v>
      </c>
      <c r="BA228" t="s">
        <v>2529</v>
      </c>
      <c r="BB228">
        <v>25</v>
      </c>
      <c r="BC228" t="s">
        <v>2553</v>
      </c>
      <c r="BD228">
        <v>51</v>
      </c>
      <c r="BE228" t="s">
        <v>2584</v>
      </c>
      <c r="BF228" s="95">
        <v>38</v>
      </c>
      <c r="BL228" s="63">
        <v>310</v>
      </c>
      <c r="BM228" t="s">
        <v>2264</v>
      </c>
      <c r="BN228" s="68">
        <v>96942641</v>
      </c>
      <c r="BO228" s="68">
        <v>72579582</v>
      </c>
      <c r="BP228" s="68">
        <v>91285686</v>
      </c>
      <c r="BQ228" s="68">
        <v>19997746</v>
      </c>
      <c r="BR228">
        <f t="shared" si="61"/>
        <v>1.2436149312377209</v>
      </c>
      <c r="BS228" s="4">
        <v>280805655</v>
      </c>
      <c r="BT228" s="22">
        <f t="shared" si="62"/>
        <v>0</v>
      </c>
      <c r="BU228" s="68"/>
      <c r="BV228" s="68"/>
      <c r="BW228" s="68"/>
      <c r="BX228" s="68"/>
      <c r="BZ228" s="85">
        <f t="shared" si="74"/>
        <v>0.34523037294245373</v>
      </c>
      <c r="CA228" s="85">
        <f t="shared" si="63"/>
        <v>0.25846908959151838</v>
      </c>
      <c r="CB228" s="85">
        <f t="shared" si="64"/>
        <v>0.32508492750973977</v>
      </c>
      <c r="CC228" s="85">
        <f t="shared" si="65"/>
        <v>7.121560995628809E-2</v>
      </c>
      <c r="CD228" s="85">
        <f t="shared" si="66"/>
        <v>0.99999999999999989</v>
      </c>
      <c r="CE228" t="s">
        <v>2640</v>
      </c>
      <c r="CF228" s="68">
        <v>96942641</v>
      </c>
      <c r="CG228" s="68">
        <v>72579582</v>
      </c>
      <c r="CH228" s="68">
        <v>91285686</v>
      </c>
      <c r="CI228" s="68">
        <v>19997746</v>
      </c>
      <c r="CN228" s="22">
        <f t="shared" si="67"/>
        <v>38091.41100196464</v>
      </c>
      <c r="CO228" s="22">
        <f t="shared" si="68"/>
        <v>28518.499803536346</v>
      </c>
      <c r="CP228" s="22">
        <f t="shared" si="69"/>
        <v>35868.63889980354</v>
      </c>
      <c r="CQ228" s="22">
        <f t="shared" si="75"/>
        <v>7857.660510805501</v>
      </c>
      <c r="CR228" s="85">
        <f t="shared" si="70"/>
        <v>0.34523037294245379</v>
      </c>
      <c r="CS228" s="85">
        <f t="shared" si="71"/>
        <v>0.25846908959151838</v>
      </c>
      <c r="CT228" s="85">
        <f t="shared" si="72"/>
        <v>0.32508492750973983</v>
      </c>
      <c r="CU228" s="85">
        <f t="shared" si="73"/>
        <v>7.121560995628809E-2</v>
      </c>
    </row>
    <row r="229" spans="1:99" x14ac:dyDescent="0.35">
      <c r="A229" t="s">
        <v>1156</v>
      </c>
      <c r="B229" s="81">
        <v>112082053</v>
      </c>
      <c r="C229" s="81">
        <v>128624644</v>
      </c>
      <c r="D229" s="81">
        <v>164223865</v>
      </c>
      <c r="E229">
        <v>604</v>
      </c>
      <c r="F229" s="10">
        <f t="shared" si="57"/>
        <v>185566.31291390728</v>
      </c>
      <c r="G229" s="10">
        <f t="shared" si="58"/>
        <v>212954.70860927153</v>
      </c>
      <c r="H229" s="10">
        <f t="shared" si="59"/>
        <v>271893.81622516556</v>
      </c>
      <c r="I229" t="s">
        <v>1156</v>
      </c>
      <c r="J229" t="s">
        <v>2750</v>
      </c>
      <c r="K229" t="s">
        <v>1157</v>
      </c>
      <c r="L229">
        <v>55</v>
      </c>
      <c r="M229">
        <v>55</v>
      </c>
      <c r="N229">
        <v>525</v>
      </c>
      <c r="O229">
        <v>525</v>
      </c>
      <c r="P229" t="s">
        <v>1158</v>
      </c>
      <c r="Q229" t="s">
        <v>64</v>
      </c>
      <c r="R229" t="s">
        <v>65</v>
      </c>
      <c r="S229" t="s">
        <v>66</v>
      </c>
      <c r="U229">
        <v>599</v>
      </c>
      <c r="V229">
        <v>604</v>
      </c>
      <c r="W229" s="6">
        <v>2908.5</v>
      </c>
      <c r="X229">
        <v>4.8600000000000003</v>
      </c>
      <c r="Z229" s="2">
        <v>1573</v>
      </c>
      <c r="AA229" s="2">
        <v>1573</v>
      </c>
      <c r="AB229">
        <v>185</v>
      </c>
      <c r="AC229">
        <v>0.315</v>
      </c>
      <c r="AD229">
        <v>9</v>
      </c>
      <c r="AE229">
        <v>0</v>
      </c>
      <c r="AF229">
        <v>16</v>
      </c>
      <c r="AG229" s="7">
        <v>43623</v>
      </c>
      <c r="AH229" s="2">
        <v>817865</v>
      </c>
      <c r="AI229">
        <v>18.78</v>
      </c>
      <c r="AJ229" s="2">
        <v>726038</v>
      </c>
      <c r="AK229">
        <v>16.670000000000002</v>
      </c>
      <c r="AL229" s="2">
        <v>95461</v>
      </c>
      <c r="AM229" s="2">
        <v>5602438</v>
      </c>
      <c r="AN229" s="3">
        <v>0.1167</v>
      </c>
      <c r="AO229">
        <v>84</v>
      </c>
      <c r="AP229" s="4">
        <v>9334000</v>
      </c>
      <c r="AQ229" s="4">
        <v>3186</v>
      </c>
      <c r="AR229" s="4">
        <v>506</v>
      </c>
      <c r="AS229" t="s">
        <v>1159</v>
      </c>
      <c r="AT229" t="s">
        <v>1160</v>
      </c>
      <c r="AU229" t="s">
        <v>416</v>
      </c>
      <c r="AV229" t="s">
        <v>1161</v>
      </c>
      <c r="AW229" t="s">
        <v>198</v>
      </c>
      <c r="AX229" t="str">
        <f t="shared" si="60"/>
        <v>Queens</v>
      </c>
      <c r="AY229">
        <v>14</v>
      </c>
      <c r="AZ229">
        <v>5</v>
      </c>
      <c r="BA229" t="s">
        <v>2527</v>
      </c>
      <c r="BB229">
        <v>10</v>
      </c>
      <c r="BC229" t="s">
        <v>2541</v>
      </c>
      <c r="BD229">
        <v>31</v>
      </c>
      <c r="BE229" t="s">
        <v>2576</v>
      </c>
      <c r="BF229" s="95">
        <v>31</v>
      </c>
      <c r="BG229" s="1">
        <v>21790</v>
      </c>
      <c r="BH229" t="s">
        <v>161</v>
      </c>
      <c r="BL229" s="63">
        <v>60</v>
      </c>
      <c r="BM229" s="23" t="s">
        <v>2258</v>
      </c>
      <c r="BN229" s="68">
        <v>41686868</v>
      </c>
      <c r="BO229" s="68">
        <v>49495494</v>
      </c>
      <c r="BP229" s="68">
        <v>17579344</v>
      </c>
      <c r="BQ229" s="68">
        <v>19862937</v>
      </c>
      <c r="BR229">
        <f t="shared" si="61"/>
        <v>2.6043046357615895</v>
      </c>
      <c r="BS229" s="4">
        <v>128624644</v>
      </c>
      <c r="BT229" s="22">
        <f t="shared" si="62"/>
        <v>-1</v>
      </c>
      <c r="BU229" s="68"/>
      <c r="BV229" s="68"/>
      <c r="BW229" s="68"/>
      <c r="BX229" s="68"/>
      <c r="BZ229" s="85">
        <f t="shared" si="74"/>
        <v>0.32409705250573911</v>
      </c>
      <c r="CA229" s="85">
        <f t="shared" si="63"/>
        <v>0.38480568311621527</v>
      </c>
      <c r="CB229" s="85">
        <f t="shared" si="64"/>
        <v>0.13667166301350464</v>
      </c>
      <c r="CC229" s="85">
        <f t="shared" si="65"/>
        <v>0.15442559358998109</v>
      </c>
      <c r="CD229" s="85">
        <f t="shared" si="66"/>
        <v>0.99999999222544012</v>
      </c>
      <c r="CE229" t="s">
        <v>2640</v>
      </c>
      <c r="CF229" s="68">
        <v>41686868</v>
      </c>
      <c r="CG229" s="68">
        <v>49495494</v>
      </c>
      <c r="CH229" s="68">
        <v>17579344</v>
      </c>
      <c r="CI229" s="68">
        <v>19862937</v>
      </c>
      <c r="CN229" s="22">
        <f t="shared" si="67"/>
        <v>69017.99337748345</v>
      </c>
      <c r="CO229" s="22">
        <f t="shared" si="68"/>
        <v>81946.182119205303</v>
      </c>
      <c r="CP229" s="22">
        <f t="shared" si="69"/>
        <v>29104.874172185431</v>
      </c>
      <c r="CQ229" s="22">
        <f t="shared" si="75"/>
        <v>32885.657284768211</v>
      </c>
      <c r="CR229" s="85">
        <f t="shared" si="70"/>
        <v>0.32409705250573911</v>
      </c>
      <c r="CS229" s="85">
        <f t="shared" si="71"/>
        <v>0.38480568311621527</v>
      </c>
      <c r="CT229" s="85">
        <f t="shared" si="72"/>
        <v>0.13667166301350461</v>
      </c>
      <c r="CU229" s="85">
        <f t="shared" si="73"/>
        <v>0.15442559358998109</v>
      </c>
    </row>
    <row r="230" spans="1:99" x14ac:dyDescent="0.35">
      <c r="A230" t="s">
        <v>1162</v>
      </c>
      <c r="B230" s="81">
        <v>4696606</v>
      </c>
      <c r="C230" s="81">
        <v>5286818</v>
      </c>
      <c r="D230" s="81">
        <v>6489542</v>
      </c>
      <c r="E230">
        <v>13</v>
      </c>
      <c r="F230" s="10">
        <f t="shared" si="57"/>
        <v>361277.38461538462</v>
      </c>
      <c r="G230" s="10">
        <f t="shared" si="58"/>
        <v>406678.30769230769</v>
      </c>
      <c r="H230" s="10">
        <f t="shared" si="59"/>
        <v>499195.53846153844</v>
      </c>
      <c r="I230" t="s">
        <v>1162</v>
      </c>
      <c r="J230" t="s">
        <v>2421</v>
      </c>
      <c r="K230" t="s">
        <v>281</v>
      </c>
      <c r="L230">
        <v>143</v>
      </c>
      <c r="M230">
        <v>186</v>
      </c>
      <c r="N230">
        <v>297</v>
      </c>
      <c r="O230">
        <v>290</v>
      </c>
      <c r="P230" t="s">
        <v>1163</v>
      </c>
      <c r="Q230" t="s">
        <v>64</v>
      </c>
      <c r="R230" t="s">
        <v>65</v>
      </c>
      <c r="S230" t="s">
        <v>656</v>
      </c>
      <c r="U230">
        <v>13</v>
      </c>
      <c r="V230">
        <v>13</v>
      </c>
      <c r="W230">
        <v>32.5</v>
      </c>
      <c r="X230">
        <v>2.5</v>
      </c>
      <c r="Z230">
        <v>13</v>
      </c>
      <c r="AA230">
        <v>13</v>
      </c>
      <c r="AB230">
        <v>12</v>
      </c>
      <c r="AC230">
        <v>0.92300000000000004</v>
      </c>
      <c r="AD230">
        <v>1</v>
      </c>
      <c r="AE230">
        <v>0</v>
      </c>
      <c r="AF230">
        <v>1</v>
      </c>
      <c r="AG230">
        <v>1</v>
      </c>
      <c r="AH230" s="2">
        <v>15000</v>
      </c>
      <c r="AI230">
        <v>0.34</v>
      </c>
      <c r="AJ230" s="2">
        <v>15000</v>
      </c>
      <c r="AK230">
        <v>0.34</v>
      </c>
      <c r="AL230" s="2">
        <v>9320</v>
      </c>
      <c r="AM230" s="2">
        <v>115995</v>
      </c>
      <c r="AN230" s="3">
        <v>0.62129999999999996</v>
      </c>
      <c r="AO230">
        <v>38</v>
      </c>
      <c r="AP230" s="4">
        <v>5909934</v>
      </c>
      <c r="AQ230" s="4">
        <v>4821</v>
      </c>
      <c r="AR230" s="4">
        <v>235</v>
      </c>
      <c r="AS230" t="s">
        <v>1164</v>
      </c>
      <c r="AT230" t="s">
        <v>1165</v>
      </c>
      <c r="AU230" t="s">
        <v>1166</v>
      </c>
      <c r="AW230" t="s">
        <v>198</v>
      </c>
      <c r="AX230" t="str">
        <f t="shared" si="60"/>
        <v>Queens</v>
      </c>
      <c r="AY230">
        <v>7</v>
      </c>
      <c r="AZ230">
        <v>14</v>
      </c>
      <c r="BA230" t="s">
        <v>2536</v>
      </c>
      <c r="BB230">
        <v>11</v>
      </c>
      <c r="BC230" t="s">
        <v>2542</v>
      </c>
      <c r="BD230">
        <v>27</v>
      </c>
      <c r="BE230" t="s">
        <v>2573</v>
      </c>
      <c r="BF230" s="95">
        <v>19</v>
      </c>
      <c r="BG230" s="1">
        <v>23407</v>
      </c>
      <c r="BI230" t="s">
        <v>236</v>
      </c>
      <c r="BL230" s="63">
        <v>4</v>
      </c>
      <c r="BM230" t="s">
        <v>2250</v>
      </c>
      <c r="BN230" s="68">
        <v>1202485</v>
      </c>
      <c r="BO230" s="68">
        <v>442377</v>
      </c>
      <c r="BP230" s="68">
        <v>3303087</v>
      </c>
      <c r="BQ230" s="68">
        <v>338868</v>
      </c>
      <c r="BR230">
        <f t="shared" si="61"/>
        <v>1</v>
      </c>
      <c r="BS230" s="4">
        <v>5286818</v>
      </c>
      <c r="BT230" s="22">
        <f t="shared" si="62"/>
        <v>-1</v>
      </c>
      <c r="BU230" s="68"/>
      <c r="BV230" s="68"/>
      <c r="BW230" s="68"/>
      <c r="BX230" s="68"/>
      <c r="BZ230" s="85">
        <f t="shared" si="74"/>
        <v>0.22744966821252405</v>
      </c>
      <c r="CA230" s="85">
        <f t="shared" si="63"/>
        <v>8.3675473602458042E-2</v>
      </c>
      <c r="CB230" s="85">
        <f t="shared" si="64"/>
        <v>0.62477789097336056</v>
      </c>
      <c r="CC230" s="85">
        <f t="shared" si="65"/>
        <v>6.4096778061964677E-2</v>
      </c>
      <c r="CD230" s="85">
        <f t="shared" si="66"/>
        <v>0.99999981085030731</v>
      </c>
      <c r="CE230" t="s">
        <v>2640</v>
      </c>
      <c r="CF230" s="68">
        <v>1202485</v>
      </c>
      <c r="CG230" s="68">
        <v>442377</v>
      </c>
      <c r="CH230" s="68">
        <v>3303087</v>
      </c>
      <c r="CI230" s="68">
        <v>338868</v>
      </c>
      <c r="CN230" s="22">
        <f t="shared" si="67"/>
        <v>92498.846153846156</v>
      </c>
      <c r="CO230" s="22">
        <f t="shared" si="68"/>
        <v>34029</v>
      </c>
      <c r="CP230" s="22">
        <f t="shared" si="69"/>
        <v>254083.61538461538</v>
      </c>
      <c r="CQ230" s="22">
        <f t="shared" si="75"/>
        <v>26066.76923076923</v>
      </c>
      <c r="CR230" s="85">
        <f t="shared" si="70"/>
        <v>0.22744966821252408</v>
      </c>
      <c r="CS230" s="85">
        <f t="shared" si="71"/>
        <v>8.3675473602458042E-2</v>
      </c>
      <c r="CT230" s="85">
        <f t="shared" si="72"/>
        <v>0.62477789097336056</v>
      </c>
      <c r="CU230" s="85">
        <f t="shared" si="73"/>
        <v>6.4096778061964677E-2</v>
      </c>
    </row>
    <row r="231" spans="1:99" x14ac:dyDescent="0.35">
      <c r="A231" t="s">
        <v>1167</v>
      </c>
      <c r="B231" s="81">
        <v>17083194</v>
      </c>
      <c r="C231" s="81">
        <v>22727415</v>
      </c>
      <c r="D231" s="81">
        <v>29547058</v>
      </c>
      <c r="E231">
        <v>112</v>
      </c>
      <c r="F231" s="10">
        <f t="shared" si="57"/>
        <v>152528.51785714287</v>
      </c>
      <c r="G231" s="10">
        <f t="shared" si="58"/>
        <v>202923.34821428571</v>
      </c>
      <c r="H231" s="10">
        <f t="shared" si="59"/>
        <v>263813.01785714284</v>
      </c>
      <c r="I231" t="s">
        <v>1167</v>
      </c>
      <c r="J231" t="s">
        <v>2422</v>
      </c>
      <c r="K231" t="s">
        <v>1168</v>
      </c>
      <c r="L231">
        <v>515</v>
      </c>
      <c r="M231">
        <v>359</v>
      </c>
      <c r="N231" t="s">
        <v>1169</v>
      </c>
      <c r="O231">
        <v>255</v>
      </c>
      <c r="P231" t="s">
        <v>1170</v>
      </c>
      <c r="Q231" t="s">
        <v>64</v>
      </c>
      <c r="R231" t="s">
        <v>65</v>
      </c>
      <c r="S231" t="s">
        <v>84</v>
      </c>
      <c r="U231">
        <v>112</v>
      </c>
      <c r="V231">
        <v>112</v>
      </c>
      <c r="W231">
        <v>413</v>
      </c>
      <c r="X231">
        <v>3.69</v>
      </c>
      <c r="Z231">
        <v>182</v>
      </c>
      <c r="AA231">
        <v>182</v>
      </c>
      <c r="AB231">
        <v>43</v>
      </c>
      <c r="AC231">
        <v>0.38400000000000001</v>
      </c>
      <c r="AD231">
        <v>4</v>
      </c>
      <c r="AE231">
        <v>0</v>
      </c>
      <c r="AF231">
        <v>9</v>
      </c>
      <c r="AG231" s="1">
        <v>39147</v>
      </c>
      <c r="AH231" s="2">
        <v>24462</v>
      </c>
      <c r="AI231">
        <v>0.56000000000000005</v>
      </c>
      <c r="AJ231" s="2">
        <v>24462</v>
      </c>
      <c r="AK231">
        <v>0.56000000000000005</v>
      </c>
      <c r="AL231" s="2">
        <v>16326</v>
      </c>
      <c r="AM231" s="2">
        <v>1247684</v>
      </c>
      <c r="AN231" s="3">
        <v>0.66739999999999999</v>
      </c>
      <c r="AO231">
        <v>325</v>
      </c>
      <c r="AR231" s="4">
        <v>543</v>
      </c>
      <c r="AS231" t="s">
        <v>550</v>
      </c>
      <c r="AT231" t="s">
        <v>541</v>
      </c>
      <c r="AU231" t="s">
        <v>145</v>
      </c>
      <c r="AV231" t="s">
        <v>171</v>
      </c>
      <c r="AW231" t="s">
        <v>95</v>
      </c>
      <c r="AX231" t="str">
        <f t="shared" si="60"/>
        <v>Manhattan</v>
      </c>
      <c r="AY231">
        <v>7</v>
      </c>
      <c r="AZ231">
        <v>10</v>
      </c>
      <c r="BA231" t="s">
        <v>2532</v>
      </c>
      <c r="BB231">
        <v>31</v>
      </c>
      <c r="BC231" t="s">
        <v>2559</v>
      </c>
      <c r="BD231">
        <v>69</v>
      </c>
      <c r="BE231" t="s">
        <v>2600</v>
      </c>
      <c r="BF231" s="95">
        <v>6</v>
      </c>
      <c r="BG231" s="1">
        <v>23407</v>
      </c>
      <c r="BK231" t="s">
        <v>108</v>
      </c>
      <c r="BL231" s="63">
        <v>77</v>
      </c>
      <c r="BM231" t="s">
        <v>2237</v>
      </c>
      <c r="BN231" s="68">
        <v>7889397</v>
      </c>
      <c r="BO231" s="68">
        <v>9574430</v>
      </c>
      <c r="BP231" s="68">
        <v>5082132</v>
      </c>
      <c r="BQ231" s="68">
        <v>181456</v>
      </c>
      <c r="BR231">
        <f t="shared" si="61"/>
        <v>1.625</v>
      </c>
      <c r="BS231" s="4">
        <v>22727415</v>
      </c>
      <c r="BT231" s="22">
        <f t="shared" si="62"/>
        <v>0</v>
      </c>
      <c r="BU231" s="68"/>
      <c r="BV231" s="68"/>
      <c r="BW231" s="68"/>
      <c r="BX231" s="68"/>
      <c r="BZ231" s="85">
        <f t="shared" si="74"/>
        <v>0.34713129495809358</v>
      </c>
      <c r="CA231" s="85">
        <f t="shared" si="63"/>
        <v>0.42127228283550944</v>
      </c>
      <c r="CB231" s="85">
        <f t="shared" si="64"/>
        <v>0.22361240818632475</v>
      </c>
      <c r="CC231" s="85">
        <f t="shared" si="65"/>
        <v>7.9840140200722349E-3</v>
      </c>
      <c r="CD231" s="85">
        <f t="shared" si="66"/>
        <v>1</v>
      </c>
      <c r="CE231" t="s">
        <v>2640</v>
      </c>
      <c r="CF231" s="68">
        <v>7889397</v>
      </c>
      <c r="CG231" s="68">
        <v>9574430</v>
      </c>
      <c r="CH231" s="68">
        <v>5082132</v>
      </c>
      <c r="CI231" s="68">
        <v>181456</v>
      </c>
      <c r="CN231" s="22">
        <f t="shared" si="67"/>
        <v>70441.044642857145</v>
      </c>
      <c r="CO231" s="22">
        <f t="shared" si="68"/>
        <v>85485.982142857145</v>
      </c>
      <c r="CP231" s="22">
        <f t="shared" si="69"/>
        <v>45376.178571428572</v>
      </c>
      <c r="CQ231" s="22">
        <f t="shared" si="75"/>
        <v>1620.1428571428571</v>
      </c>
      <c r="CR231" s="85">
        <f t="shared" si="70"/>
        <v>0.34713129495809358</v>
      </c>
      <c r="CS231" s="85">
        <f t="shared" si="71"/>
        <v>0.42127228283550949</v>
      </c>
      <c r="CT231" s="85">
        <f t="shared" si="72"/>
        <v>0.22361240818632477</v>
      </c>
      <c r="CU231" s="85">
        <f t="shared" si="73"/>
        <v>7.9840140200722349E-3</v>
      </c>
    </row>
    <row r="232" spans="1:99" x14ac:dyDescent="0.35">
      <c r="A232" t="s">
        <v>1171</v>
      </c>
      <c r="B232" s="81">
        <v>37058028</v>
      </c>
      <c r="C232" s="81">
        <v>42716552</v>
      </c>
      <c r="D232" s="81">
        <v>55143498</v>
      </c>
      <c r="E232">
        <v>156</v>
      </c>
      <c r="F232" s="10">
        <f t="shared" si="57"/>
        <v>237551.46153846153</v>
      </c>
      <c r="G232" s="10">
        <f t="shared" si="58"/>
        <v>273824.05128205131</v>
      </c>
      <c r="H232" s="10">
        <f t="shared" si="59"/>
        <v>353483.96153846156</v>
      </c>
      <c r="I232" t="s">
        <v>1171</v>
      </c>
      <c r="J232" t="s">
        <v>2423</v>
      </c>
      <c r="K232" t="s">
        <v>1168</v>
      </c>
      <c r="L232">
        <v>516</v>
      </c>
      <c r="M232">
        <v>359</v>
      </c>
      <c r="N232" t="s">
        <v>1172</v>
      </c>
      <c r="O232">
        <v>295</v>
      </c>
      <c r="P232" t="s">
        <v>1173</v>
      </c>
      <c r="Q232" t="s">
        <v>64</v>
      </c>
      <c r="R232" t="s">
        <v>65</v>
      </c>
      <c r="S232" t="s">
        <v>84</v>
      </c>
      <c r="U232">
        <v>156</v>
      </c>
      <c r="V232">
        <v>156</v>
      </c>
      <c r="W232">
        <v>602</v>
      </c>
      <c r="X232">
        <v>3.86</v>
      </c>
      <c r="Z232">
        <v>290</v>
      </c>
      <c r="AA232">
        <v>290</v>
      </c>
      <c r="AB232">
        <v>44</v>
      </c>
      <c r="AC232">
        <v>0.28399999999999997</v>
      </c>
      <c r="AD232">
        <v>4</v>
      </c>
      <c r="AE232">
        <v>0</v>
      </c>
      <c r="AF232">
        <v>4</v>
      </c>
      <c r="AG232">
        <v>7</v>
      </c>
      <c r="AH232" s="2">
        <v>27171</v>
      </c>
      <c r="AI232">
        <v>0.62</v>
      </c>
      <c r="AJ232" s="2">
        <v>27171</v>
      </c>
      <c r="AK232">
        <v>0.62</v>
      </c>
      <c r="AL232" s="2">
        <v>22914</v>
      </c>
      <c r="AM232" s="2">
        <v>1809773</v>
      </c>
      <c r="AN232" s="3">
        <v>0.84330000000000005</v>
      </c>
      <c r="AO232">
        <v>468</v>
      </c>
      <c r="AR232" s="4">
        <v>540</v>
      </c>
      <c r="AS232" t="s">
        <v>92</v>
      </c>
      <c r="AT232" t="s">
        <v>705</v>
      </c>
      <c r="AU232" t="s">
        <v>828</v>
      </c>
      <c r="AV232" t="s">
        <v>827</v>
      </c>
      <c r="AW232" t="s">
        <v>95</v>
      </c>
      <c r="AX232" t="str">
        <f t="shared" si="60"/>
        <v>Manhattan</v>
      </c>
      <c r="AY232">
        <v>10</v>
      </c>
      <c r="AZ232">
        <v>13</v>
      </c>
      <c r="BA232" t="s">
        <v>2535</v>
      </c>
      <c r="BB232">
        <v>30</v>
      </c>
      <c r="BC232" t="s">
        <v>2558</v>
      </c>
      <c r="BD232">
        <v>70</v>
      </c>
      <c r="BE232" t="s">
        <v>2601</v>
      </c>
      <c r="BF232" s="95">
        <v>9</v>
      </c>
      <c r="BG232" s="1">
        <v>23407</v>
      </c>
      <c r="BK232" t="s">
        <v>108</v>
      </c>
      <c r="BL232" s="63">
        <v>14</v>
      </c>
      <c r="BM232" t="s">
        <v>2240</v>
      </c>
      <c r="BN232" s="68">
        <v>9742780</v>
      </c>
      <c r="BO232" s="68">
        <v>20936567</v>
      </c>
      <c r="BP232" s="68">
        <v>11777910</v>
      </c>
      <c r="BQ232" s="68">
        <v>259293</v>
      </c>
      <c r="BR232">
        <f t="shared" si="61"/>
        <v>1.858974358974359</v>
      </c>
      <c r="BS232" s="4">
        <v>42716552</v>
      </c>
      <c r="BT232" s="22">
        <f t="shared" si="62"/>
        <v>-2</v>
      </c>
      <c r="BU232" s="68"/>
      <c r="BV232" s="68"/>
      <c r="BW232" s="68"/>
      <c r="BX232" s="68"/>
      <c r="BZ232" s="85">
        <f t="shared" si="74"/>
        <v>0.22807973827101027</v>
      </c>
      <c r="CA232" s="85">
        <f t="shared" si="63"/>
        <v>0.4901277378380165</v>
      </c>
      <c r="CB232" s="85">
        <f t="shared" si="64"/>
        <v>0.27572239444794139</v>
      </c>
      <c r="CC232" s="85">
        <f t="shared" si="65"/>
        <v>6.0700826227734856E-3</v>
      </c>
      <c r="CD232" s="85">
        <f t="shared" si="66"/>
        <v>0.99999995317974166</v>
      </c>
      <c r="CE232" t="s">
        <v>2640</v>
      </c>
      <c r="CF232" s="68">
        <v>9742780</v>
      </c>
      <c r="CG232" s="68">
        <v>20936567</v>
      </c>
      <c r="CH232" s="68">
        <v>11777910</v>
      </c>
      <c r="CI232" s="68">
        <v>259293</v>
      </c>
      <c r="CN232" s="22">
        <f t="shared" si="67"/>
        <v>62453.717948717946</v>
      </c>
      <c r="CO232" s="22">
        <f t="shared" si="68"/>
        <v>134208.76282051281</v>
      </c>
      <c r="CP232" s="22">
        <f t="shared" si="69"/>
        <v>75499.423076923078</v>
      </c>
      <c r="CQ232" s="22">
        <f t="shared" si="75"/>
        <v>1662.1346153846155</v>
      </c>
      <c r="CR232" s="85">
        <f t="shared" si="70"/>
        <v>0.22807973827101022</v>
      </c>
      <c r="CS232" s="85">
        <f t="shared" si="71"/>
        <v>0.49012773783801644</v>
      </c>
      <c r="CT232" s="85">
        <f t="shared" si="72"/>
        <v>0.27572239444794139</v>
      </c>
      <c r="CU232" s="85">
        <f t="shared" si="73"/>
        <v>6.0700826227734856E-3</v>
      </c>
    </row>
    <row r="233" spans="1:99" x14ac:dyDescent="0.35">
      <c r="A233" t="s">
        <v>1174</v>
      </c>
      <c r="B233" s="81">
        <v>7928691</v>
      </c>
      <c r="C233" s="81">
        <v>8005531</v>
      </c>
      <c r="D233" s="81">
        <v>10713149</v>
      </c>
      <c r="E233">
        <v>40</v>
      </c>
      <c r="F233" s="10">
        <f t="shared" si="57"/>
        <v>198217.27499999999</v>
      </c>
      <c r="G233" s="10">
        <f t="shared" si="58"/>
        <v>200138.27499999999</v>
      </c>
      <c r="H233" s="10">
        <f t="shared" si="59"/>
        <v>267828.72499999998</v>
      </c>
      <c r="I233" t="s">
        <v>1174</v>
      </c>
      <c r="J233" t="s">
        <v>2424</v>
      </c>
      <c r="K233" t="s">
        <v>538</v>
      </c>
      <c r="L233">
        <v>517</v>
      </c>
      <c r="M233">
        <v>127</v>
      </c>
      <c r="N233">
        <v>298</v>
      </c>
      <c r="O233">
        <v>259</v>
      </c>
      <c r="P233" t="s">
        <v>1175</v>
      </c>
      <c r="Q233" t="s">
        <v>64</v>
      </c>
      <c r="R233" t="s">
        <v>65</v>
      </c>
      <c r="S233" t="s">
        <v>84</v>
      </c>
      <c r="U233">
        <v>40</v>
      </c>
      <c r="V233">
        <v>40</v>
      </c>
      <c r="W233">
        <v>159</v>
      </c>
      <c r="X233">
        <v>3.98</v>
      </c>
      <c r="Z233">
        <v>67</v>
      </c>
      <c r="AA233">
        <v>67</v>
      </c>
      <c r="AB233">
        <v>18</v>
      </c>
      <c r="AC233">
        <v>0.45</v>
      </c>
      <c r="AD233">
        <v>1</v>
      </c>
      <c r="AE233">
        <v>0</v>
      </c>
      <c r="AF233">
        <v>1</v>
      </c>
      <c r="AG233">
        <v>5</v>
      </c>
      <c r="AH233" s="2">
        <v>10071</v>
      </c>
      <c r="AI233">
        <v>0.23</v>
      </c>
      <c r="AJ233" s="2">
        <v>10071</v>
      </c>
      <c r="AK233">
        <v>0.23</v>
      </c>
      <c r="AL233" s="2">
        <v>7367</v>
      </c>
      <c r="AM233" s="2">
        <v>472901</v>
      </c>
      <c r="AN233" s="3">
        <v>0.73150000000000004</v>
      </c>
      <c r="AO233">
        <v>291</v>
      </c>
      <c r="AR233" s="4">
        <v>628</v>
      </c>
      <c r="AS233" t="s">
        <v>107</v>
      </c>
      <c r="AT233" t="s">
        <v>542</v>
      </c>
      <c r="AU233" t="s">
        <v>1176</v>
      </c>
      <c r="AV233" t="s">
        <v>540</v>
      </c>
      <c r="AW233" t="s">
        <v>95</v>
      </c>
      <c r="AX233" t="str">
        <f t="shared" si="60"/>
        <v>Manhattan</v>
      </c>
      <c r="AY233">
        <v>7</v>
      </c>
      <c r="AZ233">
        <v>10</v>
      </c>
      <c r="BA233" t="s">
        <v>2532</v>
      </c>
      <c r="BB233">
        <v>30</v>
      </c>
      <c r="BC233" t="s">
        <v>2558</v>
      </c>
      <c r="BD233">
        <v>69</v>
      </c>
      <c r="BE233" t="s">
        <v>2600</v>
      </c>
      <c r="BF233" s="95">
        <v>6</v>
      </c>
      <c r="BG233" s="1">
        <v>23407</v>
      </c>
      <c r="BL233" s="63">
        <v>86</v>
      </c>
      <c r="BM233" t="s">
        <v>2237</v>
      </c>
      <c r="BN233" s="68">
        <v>2348021</v>
      </c>
      <c r="BO233" s="68">
        <v>4210336</v>
      </c>
      <c r="BP233" s="68">
        <v>1352502</v>
      </c>
      <c r="BQ233" s="68">
        <v>94671</v>
      </c>
      <c r="BR233">
        <f t="shared" si="61"/>
        <v>1.675</v>
      </c>
      <c r="BS233" s="4">
        <v>8005531</v>
      </c>
      <c r="BT233" s="22">
        <f t="shared" si="62"/>
        <v>-1</v>
      </c>
      <c r="BU233" s="68"/>
      <c r="BV233" s="68"/>
      <c r="BW233" s="68"/>
      <c r="BX233" s="68"/>
      <c r="BZ233" s="85">
        <f t="shared" si="74"/>
        <v>0.29329984481978771</v>
      </c>
      <c r="CA233" s="85">
        <f t="shared" si="63"/>
        <v>0.52592838626194816</v>
      </c>
      <c r="CB233" s="85">
        <f t="shared" si="64"/>
        <v>0.1689459449972775</v>
      </c>
      <c r="CC233" s="85">
        <f t="shared" si="65"/>
        <v>1.1825699007348794E-2</v>
      </c>
      <c r="CD233" s="85">
        <f t="shared" si="66"/>
        <v>0.99999987508636201</v>
      </c>
      <c r="CE233" t="s">
        <v>2640</v>
      </c>
      <c r="CF233" s="68">
        <v>2348021</v>
      </c>
      <c r="CG233" s="68">
        <v>4210336</v>
      </c>
      <c r="CH233" s="68">
        <v>1352502</v>
      </c>
      <c r="CI233" s="68">
        <v>94671</v>
      </c>
      <c r="CN233" s="22">
        <f t="shared" si="67"/>
        <v>58700.525000000001</v>
      </c>
      <c r="CO233" s="22">
        <f t="shared" si="68"/>
        <v>105258.4</v>
      </c>
      <c r="CP233" s="22">
        <f t="shared" si="69"/>
        <v>33812.550000000003</v>
      </c>
      <c r="CQ233" s="22">
        <f t="shared" si="75"/>
        <v>2366.7750000000001</v>
      </c>
      <c r="CR233" s="85">
        <f t="shared" si="70"/>
        <v>0.29329984481978771</v>
      </c>
      <c r="CS233" s="85">
        <f t="shared" si="71"/>
        <v>0.52592838626194816</v>
      </c>
      <c r="CT233" s="85">
        <f t="shared" si="72"/>
        <v>0.16894594499727753</v>
      </c>
      <c r="CU233" s="85">
        <f t="shared" si="73"/>
        <v>1.1825699007348795E-2</v>
      </c>
    </row>
    <row r="234" spans="1:99" x14ac:dyDescent="0.35">
      <c r="A234" t="s">
        <v>1177</v>
      </c>
      <c r="B234" s="81">
        <v>29747274</v>
      </c>
      <c r="C234" s="81">
        <v>33806830</v>
      </c>
      <c r="D234" s="81">
        <v>46132244</v>
      </c>
      <c r="E234">
        <v>230</v>
      </c>
      <c r="F234" s="10">
        <f t="shared" si="57"/>
        <v>129335.97391304348</v>
      </c>
      <c r="G234" s="10">
        <f t="shared" si="58"/>
        <v>146986.21739130435</v>
      </c>
      <c r="H234" s="10">
        <f t="shared" si="59"/>
        <v>200574.97391304348</v>
      </c>
      <c r="I234" t="s">
        <v>1177</v>
      </c>
      <c r="J234" t="s">
        <v>2425</v>
      </c>
      <c r="K234" t="s">
        <v>73</v>
      </c>
      <c r="L234">
        <v>167</v>
      </c>
      <c r="M234">
        <v>167</v>
      </c>
      <c r="N234">
        <v>283</v>
      </c>
      <c r="O234">
        <v>283</v>
      </c>
      <c r="P234" t="s">
        <v>1178</v>
      </c>
      <c r="Q234" t="s">
        <v>64</v>
      </c>
      <c r="R234" t="s">
        <v>65</v>
      </c>
      <c r="S234" t="s">
        <v>235</v>
      </c>
      <c r="U234">
        <v>227</v>
      </c>
      <c r="V234">
        <v>230</v>
      </c>
      <c r="W234">
        <v>681.5</v>
      </c>
      <c r="X234">
        <v>3</v>
      </c>
      <c r="Z234">
        <v>235</v>
      </c>
      <c r="AA234">
        <v>235</v>
      </c>
      <c r="AB234">
        <v>206</v>
      </c>
      <c r="AC234">
        <v>0.92</v>
      </c>
      <c r="AD234">
        <v>1</v>
      </c>
      <c r="AE234">
        <v>0</v>
      </c>
      <c r="AF234">
        <v>1</v>
      </c>
      <c r="AG234">
        <v>20</v>
      </c>
      <c r="AH234" s="2">
        <v>68762</v>
      </c>
      <c r="AI234">
        <v>1.58</v>
      </c>
      <c r="AJ234" s="2">
        <v>68762</v>
      </c>
      <c r="AK234">
        <v>1.58</v>
      </c>
      <c r="AL234" s="2">
        <v>13285</v>
      </c>
      <c r="AM234" s="2">
        <v>1397832</v>
      </c>
      <c r="AN234" s="3">
        <v>0.19320000000000001</v>
      </c>
      <c r="AO234">
        <v>149</v>
      </c>
      <c r="AP234" s="4">
        <v>3910160</v>
      </c>
      <c r="AQ234" s="4">
        <v>5227</v>
      </c>
      <c r="AR234" s="4">
        <v>318</v>
      </c>
      <c r="AS234" t="s">
        <v>159</v>
      </c>
      <c r="AT234" t="s">
        <v>157</v>
      </c>
      <c r="AU234" t="s">
        <v>669</v>
      </c>
      <c r="AV234" t="s">
        <v>1179</v>
      </c>
      <c r="AW234" t="s">
        <v>80</v>
      </c>
      <c r="AX234" t="str">
        <f t="shared" si="60"/>
        <v>Brooklyn</v>
      </c>
      <c r="AY234">
        <v>9</v>
      </c>
      <c r="AZ234">
        <v>9</v>
      </c>
      <c r="BA234" t="s">
        <v>2531</v>
      </c>
      <c r="BB234">
        <v>20</v>
      </c>
      <c r="BC234" t="s">
        <v>2549</v>
      </c>
      <c r="BD234">
        <v>43</v>
      </c>
      <c r="BE234" t="s">
        <v>2581</v>
      </c>
      <c r="BF234" s="95">
        <v>41</v>
      </c>
      <c r="BG234" s="1">
        <v>25537</v>
      </c>
      <c r="BI234" t="s">
        <v>236</v>
      </c>
      <c r="BL234" s="63">
        <v>250</v>
      </c>
      <c r="BM234" t="s">
        <v>2266</v>
      </c>
      <c r="BN234" s="68">
        <v>18281874</v>
      </c>
      <c r="BO234" s="68">
        <v>10560986</v>
      </c>
      <c r="BP234" s="68">
        <v>4005093</v>
      </c>
      <c r="BQ234" s="68">
        <v>958877</v>
      </c>
      <c r="BR234">
        <f t="shared" si="61"/>
        <v>1.0217391304347827</v>
      </c>
      <c r="BS234" s="4">
        <v>33806830</v>
      </c>
      <c r="BT234" s="22">
        <f t="shared" si="62"/>
        <v>0</v>
      </c>
      <c r="BU234" s="68"/>
      <c r="BV234" s="68"/>
      <c r="BW234" s="68"/>
      <c r="BX234" s="68"/>
      <c r="BZ234" s="85">
        <f t="shared" si="74"/>
        <v>0.54077457129225071</v>
      </c>
      <c r="CA234" s="85">
        <f t="shared" si="63"/>
        <v>0.31239208171839833</v>
      </c>
      <c r="CB234" s="85">
        <f t="shared" si="64"/>
        <v>0.11846993640042559</v>
      </c>
      <c r="CC234" s="85">
        <f t="shared" si="65"/>
        <v>2.8363410588925372E-2</v>
      </c>
      <c r="CD234" s="85">
        <f t="shared" si="66"/>
        <v>0.99999999999999989</v>
      </c>
      <c r="CE234" t="s">
        <v>2640</v>
      </c>
      <c r="CF234" s="68">
        <v>18281874</v>
      </c>
      <c r="CG234" s="68">
        <v>10560986</v>
      </c>
      <c r="CH234" s="68">
        <v>4005093</v>
      </c>
      <c r="CI234" s="68">
        <v>958877</v>
      </c>
      <c r="CN234" s="22">
        <f t="shared" si="67"/>
        <v>79486.408695652179</v>
      </c>
      <c r="CO234" s="22">
        <f t="shared" si="68"/>
        <v>45917.330434782605</v>
      </c>
      <c r="CP234" s="22">
        <f t="shared" si="69"/>
        <v>17413.447826086958</v>
      </c>
      <c r="CQ234" s="22">
        <f t="shared" si="75"/>
        <v>4169.0304347826086</v>
      </c>
      <c r="CR234" s="85">
        <f t="shared" si="70"/>
        <v>0.54077457129225071</v>
      </c>
      <c r="CS234" s="85">
        <f t="shared" si="71"/>
        <v>0.31239208171839827</v>
      </c>
      <c r="CT234" s="85">
        <f t="shared" si="72"/>
        <v>0.11846993640042561</v>
      </c>
      <c r="CU234" s="85">
        <f t="shared" si="73"/>
        <v>2.8363410588925372E-2</v>
      </c>
    </row>
    <row r="235" spans="1:99" x14ac:dyDescent="0.35">
      <c r="A235" t="s">
        <v>1180</v>
      </c>
      <c r="B235" s="81">
        <v>71496435</v>
      </c>
      <c r="C235" s="81">
        <v>81646143</v>
      </c>
      <c r="D235" s="81">
        <v>134891984</v>
      </c>
      <c r="E235">
        <v>489</v>
      </c>
      <c r="F235" s="10">
        <f t="shared" si="57"/>
        <v>146209.47852760737</v>
      </c>
      <c r="G235" s="10">
        <f t="shared" si="58"/>
        <v>166965.52760736196</v>
      </c>
      <c r="H235" s="10">
        <f t="shared" si="59"/>
        <v>275852.72801635991</v>
      </c>
      <c r="I235" t="s">
        <v>1180</v>
      </c>
      <c r="J235" t="s">
        <v>2751</v>
      </c>
      <c r="K235" t="s">
        <v>423</v>
      </c>
      <c r="L235">
        <v>117</v>
      </c>
      <c r="M235">
        <v>117</v>
      </c>
      <c r="N235">
        <v>241</v>
      </c>
      <c r="O235">
        <v>241</v>
      </c>
      <c r="P235" t="s">
        <v>1181</v>
      </c>
      <c r="Q235" t="s">
        <v>64</v>
      </c>
      <c r="R235" t="s">
        <v>65</v>
      </c>
      <c r="S235" t="s">
        <v>66</v>
      </c>
      <c r="U235">
        <v>488</v>
      </c>
      <c r="V235">
        <v>489</v>
      </c>
      <c r="W235" s="6">
        <v>2308</v>
      </c>
      <c r="X235">
        <v>4.7300000000000004</v>
      </c>
      <c r="Z235" s="2">
        <v>1269</v>
      </c>
      <c r="AA235" s="2">
        <v>1269</v>
      </c>
      <c r="AB235">
        <v>137</v>
      </c>
      <c r="AC235">
        <v>0.28399999999999997</v>
      </c>
      <c r="AD235">
        <v>6</v>
      </c>
      <c r="AE235">
        <v>1</v>
      </c>
      <c r="AF235">
        <v>7</v>
      </c>
      <c r="AG235">
        <v>8</v>
      </c>
      <c r="AH235" s="2">
        <v>464184</v>
      </c>
      <c r="AI235">
        <v>10.66</v>
      </c>
      <c r="AJ235" s="2">
        <v>440715</v>
      </c>
      <c r="AK235">
        <v>10.119999999999999</v>
      </c>
      <c r="AL235" s="2">
        <v>57285</v>
      </c>
      <c r="AM235" s="2">
        <v>4498022</v>
      </c>
      <c r="AN235" s="3">
        <v>0.1234</v>
      </c>
      <c r="AO235">
        <v>119</v>
      </c>
      <c r="AP235" s="4">
        <v>9551430</v>
      </c>
      <c r="AQ235" s="4">
        <v>4129</v>
      </c>
      <c r="AR235" s="4">
        <v>530</v>
      </c>
      <c r="AS235" t="s">
        <v>1182</v>
      </c>
      <c r="AT235" t="s">
        <v>1183</v>
      </c>
      <c r="AU235" t="s">
        <v>1184</v>
      </c>
      <c r="AW235" t="s">
        <v>268</v>
      </c>
      <c r="AX235" t="str">
        <f t="shared" si="60"/>
        <v>Staten Island</v>
      </c>
      <c r="AY235">
        <v>1</v>
      </c>
      <c r="AZ235">
        <v>11</v>
      </c>
      <c r="BA235" t="s">
        <v>2533</v>
      </c>
      <c r="BB235">
        <v>23</v>
      </c>
      <c r="BC235" t="s">
        <v>2551</v>
      </c>
      <c r="BD235">
        <v>61</v>
      </c>
      <c r="BE235" t="s">
        <v>2594</v>
      </c>
      <c r="BF235" s="95">
        <v>49</v>
      </c>
      <c r="BG235" s="1">
        <v>23497</v>
      </c>
      <c r="BL235" s="63">
        <v>186</v>
      </c>
      <c r="BM235" t="s">
        <v>2271</v>
      </c>
      <c r="BN235" s="68">
        <v>31256471</v>
      </c>
      <c r="BO235" s="68">
        <v>25685508</v>
      </c>
      <c r="BP235" s="68">
        <v>17207525</v>
      </c>
      <c r="BQ235" s="68">
        <v>7496640</v>
      </c>
      <c r="BR235">
        <f t="shared" si="61"/>
        <v>2.5950920245398774</v>
      </c>
      <c r="BS235" s="4">
        <v>81646143</v>
      </c>
      <c r="BT235" s="22">
        <f t="shared" si="62"/>
        <v>1</v>
      </c>
      <c r="BU235" s="68"/>
      <c r="BV235" s="68"/>
      <c r="BW235" s="68"/>
      <c r="BX235" s="68"/>
      <c r="BZ235" s="85">
        <f t="shared" si="74"/>
        <v>0.382828506669323</v>
      </c>
      <c r="CA235" s="85">
        <f t="shared" si="63"/>
        <v>0.31459548554547151</v>
      </c>
      <c r="CB235" s="85">
        <f t="shared" si="64"/>
        <v>0.2107573532285536</v>
      </c>
      <c r="CC235" s="85">
        <f t="shared" si="65"/>
        <v>9.1818666804627871E-2</v>
      </c>
      <c r="CD235" s="85">
        <f t="shared" si="66"/>
        <v>1.000000012247976</v>
      </c>
      <c r="CE235" t="s">
        <v>2640</v>
      </c>
      <c r="CF235" s="68">
        <v>31256471</v>
      </c>
      <c r="CG235" s="68">
        <v>25685508</v>
      </c>
      <c r="CH235" s="68">
        <v>17207525</v>
      </c>
      <c r="CI235" s="68">
        <v>7496640</v>
      </c>
      <c r="CN235" s="22">
        <f t="shared" si="67"/>
        <v>63919.163599182008</v>
      </c>
      <c r="CO235" s="22">
        <f t="shared" si="68"/>
        <v>52526.601226993866</v>
      </c>
      <c r="CP235" s="22">
        <f t="shared" si="69"/>
        <v>35189.212678936608</v>
      </c>
      <c r="CQ235" s="22">
        <f t="shared" si="75"/>
        <v>15330.552147239263</v>
      </c>
      <c r="CR235" s="85">
        <f t="shared" si="70"/>
        <v>0.38282850666932305</v>
      </c>
      <c r="CS235" s="85">
        <f t="shared" si="71"/>
        <v>0.31459548554547151</v>
      </c>
      <c r="CT235" s="85">
        <f t="shared" si="72"/>
        <v>0.21075735322855363</v>
      </c>
      <c r="CU235" s="85">
        <f t="shared" si="73"/>
        <v>9.1818666804627858E-2</v>
      </c>
    </row>
    <row r="236" spans="1:99" x14ac:dyDescent="0.35">
      <c r="A236" t="s">
        <v>1185</v>
      </c>
      <c r="B236" s="81">
        <v>137442903</v>
      </c>
      <c r="C236" s="81">
        <v>190227397</v>
      </c>
      <c r="D236" s="81">
        <v>300951616</v>
      </c>
      <c r="E236" s="2">
        <v>1191</v>
      </c>
      <c r="F236" s="10">
        <f t="shared" si="57"/>
        <v>115401.26196473552</v>
      </c>
      <c r="G236" s="10">
        <f t="shared" si="58"/>
        <v>159720.73635600336</v>
      </c>
      <c r="H236" s="10">
        <f t="shared" si="59"/>
        <v>252688.17464315702</v>
      </c>
      <c r="I236" t="s">
        <v>1185</v>
      </c>
      <c r="J236" t="s">
        <v>2426</v>
      </c>
      <c r="K236" t="s">
        <v>1186</v>
      </c>
      <c r="L236">
        <v>18</v>
      </c>
      <c r="M236">
        <v>18</v>
      </c>
      <c r="N236">
        <v>210</v>
      </c>
      <c r="O236">
        <v>210</v>
      </c>
      <c r="P236" t="s">
        <v>1187</v>
      </c>
      <c r="Q236" t="s">
        <v>64</v>
      </c>
      <c r="R236" t="s">
        <v>65</v>
      </c>
      <c r="S236" t="s">
        <v>66</v>
      </c>
      <c r="U236" s="2">
        <v>1191</v>
      </c>
      <c r="V236" s="2">
        <v>1191</v>
      </c>
      <c r="W236" s="6">
        <v>5666.5</v>
      </c>
      <c r="X236">
        <v>4.76</v>
      </c>
      <c r="Z236" s="2">
        <v>2715</v>
      </c>
      <c r="AA236" s="2">
        <v>2715</v>
      </c>
      <c r="AB236">
        <v>464</v>
      </c>
      <c r="AC236">
        <v>0.39800000000000002</v>
      </c>
      <c r="AD236">
        <v>13</v>
      </c>
      <c r="AE236">
        <v>0</v>
      </c>
      <c r="AF236">
        <v>18</v>
      </c>
      <c r="AG236" s="1">
        <v>41803</v>
      </c>
      <c r="AH236" s="2">
        <v>510926</v>
      </c>
      <c r="AI236">
        <v>11.73</v>
      </c>
      <c r="AJ236" s="2">
        <v>510926</v>
      </c>
      <c r="AK236">
        <v>11.73</v>
      </c>
      <c r="AL236" s="2">
        <v>103446</v>
      </c>
      <c r="AM236" s="2">
        <v>9657260</v>
      </c>
      <c r="AN236" s="3">
        <v>0.20250000000000001</v>
      </c>
      <c r="AO236">
        <v>231</v>
      </c>
      <c r="AP236" s="4">
        <v>13510289</v>
      </c>
      <c r="AQ236" s="4">
        <v>2411</v>
      </c>
      <c r="AR236" s="4">
        <v>595</v>
      </c>
      <c r="AS236" t="s">
        <v>1188</v>
      </c>
      <c r="AT236" t="s">
        <v>910</v>
      </c>
      <c r="AU236" t="s">
        <v>914</v>
      </c>
      <c r="AV236" t="s">
        <v>403</v>
      </c>
      <c r="AW236" t="s">
        <v>95</v>
      </c>
      <c r="AX236" t="str">
        <f t="shared" si="60"/>
        <v>Manhattan</v>
      </c>
      <c r="AY236">
        <v>3</v>
      </c>
      <c r="AZ236">
        <v>7</v>
      </c>
      <c r="BA236" t="s">
        <v>2529</v>
      </c>
      <c r="BB236">
        <v>27</v>
      </c>
      <c r="BC236" t="s">
        <v>2555</v>
      </c>
      <c r="BD236">
        <v>74</v>
      </c>
      <c r="BE236" t="s">
        <v>2604</v>
      </c>
      <c r="BF236" s="95">
        <v>2</v>
      </c>
      <c r="BG236" s="1">
        <v>17915</v>
      </c>
      <c r="BL236" s="63">
        <v>211</v>
      </c>
      <c r="BM236" t="s">
        <v>2234</v>
      </c>
      <c r="BN236" s="68">
        <v>88055588</v>
      </c>
      <c r="BO236" s="68">
        <v>39000172</v>
      </c>
      <c r="BP236" s="68">
        <v>34716324</v>
      </c>
      <c r="BQ236" s="68">
        <v>28455313</v>
      </c>
      <c r="BR236">
        <f t="shared" si="61"/>
        <v>2.2795969773299749</v>
      </c>
      <c r="BS236" s="4">
        <v>190227397</v>
      </c>
      <c r="BT236" s="22">
        <f t="shared" si="62"/>
        <v>0</v>
      </c>
      <c r="BU236" s="68"/>
      <c r="BV236" s="68"/>
      <c r="BW236" s="68"/>
      <c r="BX236" s="68"/>
      <c r="BZ236" s="85">
        <f t="shared" si="74"/>
        <v>0.46289645649727312</v>
      </c>
      <c r="CA236" s="85">
        <f t="shared" si="63"/>
        <v>0.2050186913928071</v>
      </c>
      <c r="CB236" s="85">
        <f t="shared" si="64"/>
        <v>0.18249907504122553</v>
      </c>
      <c r="CC236" s="85">
        <f t="shared" si="65"/>
        <v>0.14958577706869428</v>
      </c>
      <c r="CD236" s="85">
        <f t="shared" si="66"/>
        <v>1</v>
      </c>
      <c r="CE236" t="s">
        <v>2640</v>
      </c>
      <c r="CF236" s="68">
        <v>88055588</v>
      </c>
      <c r="CG236" s="68">
        <v>39000172</v>
      </c>
      <c r="CH236" s="68">
        <v>34716324</v>
      </c>
      <c r="CI236" s="68">
        <v>28455313</v>
      </c>
      <c r="CN236" s="22">
        <f t="shared" si="67"/>
        <v>73934.162888329141</v>
      </c>
      <c r="CO236" s="22">
        <f t="shared" si="68"/>
        <v>32745.736356003359</v>
      </c>
      <c r="CP236" s="22">
        <f t="shared" si="69"/>
        <v>29148.886649874057</v>
      </c>
      <c r="CQ236" s="22">
        <f t="shared" si="75"/>
        <v>23891.950461796809</v>
      </c>
      <c r="CR236" s="85">
        <f t="shared" si="70"/>
        <v>0.46289645649727318</v>
      </c>
      <c r="CS236" s="85">
        <f t="shared" si="71"/>
        <v>0.20501869139280712</v>
      </c>
      <c r="CT236" s="85">
        <f t="shared" si="72"/>
        <v>0.18249907504122553</v>
      </c>
      <c r="CU236" s="85">
        <f t="shared" si="73"/>
        <v>0.14958577706869428</v>
      </c>
    </row>
    <row r="237" spans="1:99" x14ac:dyDescent="0.35">
      <c r="A237" t="s">
        <v>1189</v>
      </c>
      <c r="B237" s="81">
        <v>78204427</v>
      </c>
      <c r="C237" s="81">
        <v>93510664</v>
      </c>
      <c r="D237" s="81">
        <v>138119236</v>
      </c>
      <c r="E237">
        <v>578</v>
      </c>
      <c r="F237" s="10">
        <f t="shared" si="57"/>
        <v>135301.776816609</v>
      </c>
      <c r="G237" s="10">
        <f t="shared" si="58"/>
        <v>161783.15570934257</v>
      </c>
      <c r="H237" s="10">
        <f t="shared" si="59"/>
        <v>238960.61591695502</v>
      </c>
      <c r="I237" t="s">
        <v>1189</v>
      </c>
      <c r="J237" t="s">
        <v>2507</v>
      </c>
      <c r="K237" t="s">
        <v>1186</v>
      </c>
      <c r="L237">
        <v>19</v>
      </c>
      <c r="M237">
        <v>18</v>
      </c>
      <c r="N237">
        <v>372</v>
      </c>
      <c r="O237">
        <v>210</v>
      </c>
      <c r="P237" t="s">
        <v>1190</v>
      </c>
      <c r="Q237" t="s">
        <v>64</v>
      </c>
      <c r="R237" t="s">
        <v>65</v>
      </c>
      <c r="S237" t="s">
        <v>66</v>
      </c>
      <c r="U237">
        <v>577</v>
      </c>
      <c r="V237">
        <v>578</v>
      </c>
      <c r="W237" s="6">
        <v>2720.5</v>
      </c>
      <c r="X237">
        <v>4.71</v>
      </c>
      <c r="Z237" s="2">
        <v>1271</v>
      </c>
      <c r="AA237" s="2">
        <v>1271</v>
      </c>
      <c r="AB237">
        <v>244</v>
      </c>
      <c r="AC237">
        <v>0.42599999999999999</v>
      </c>
      <c r="AD237">
        <v>6</v>
      </c>
      <c r="AE237">
        <v>0</v>
      </c>
      <c r="AF237">
        <v>8</v>
      </c>
      <c r="AG237" s="1">
        <v>41803</v>
      </c>
      <c r="AH237" s="2">
        <v>258562</v>
      </c>
      <c r="AI237">
        <v>5.94</v>
      </c>
      <c r="AJ237" s="2">
        <v>258562</v>
      </c>
      <c r="AK237">
        <v>5.94</v>
      </c>
      <c r="AL237" s="2">
        <v>43916</v>
      </c>
      <c r="AM237" s="2">
        <v>4497120</v>
      </c>
      <c r="AN237" s="3">
        <v>0.16980000000000001</v>
      </c>
      <c r="AO237">
        <v>214</v>
      </c>
      <c r="AP237" s="4">
        <v>6339520</v>
      </c>
      <c r="AQ237" s="4">
        <v>2344</v>
      </c>
      <c r="AR237" s="4">
        <v>542</v>
      </c>
      <c r="AS237" t="s">
        <v>1188</v>
      </c>
      <c r="AT237" t="s">
        <v>910</v>
      </c>
      <c r="AU237" t="s">
        <v>1191</v>
      </c>
      <c r="AV237" t="s">
        <v>1192</v>
      </c>
      <c r="AW237" t="s">
        <v>95</v>
      </c>
      <c r="AX237" t="str">
        <f t="shared" si="60"/>
        <v>Manhattan</v>
      </c>
      <c r="AY237">
        <v>3</v>
      </c>
      <c r="AZ237">
        <v>7</v>
      </c>
      <c r="BA237" t="s">
        <v>2529</v>
      </c>
      <c r="BB237">
        <v>27</v>
      </c>
      <c r="BC237" t="s">
        <v>2555</v>
      </c>
      <c r="BD237">
        <v>74</v>
      </c>
      <c r="BE237" t="s">
        <v>2604</v>
      </c>
      <c r="BF237" s="95">
        <v>2</v>
      </c>
      <c r="BG237" s="1">
        <v>17929</v>
      </c>
      <c r="BH237" t="s">
        <v>566</v>
      </c>
      <c r="BL237" s="63">
        <v>202</v>
      </c>
      <c r="BM237" t="s">
        <v>2234</v>
      </c>
      <c r="BN237" s="68">
        <v>38607530</v>
      </c>
      <c r="BO237" s="68">
        <v>34490708</v>
      </c>
      <c r="BP237" s="68">
        <v>9615661</v>
      </c>
      <c r="BQ237" s="68">
        <v>10796766</v>
      </c>
      <c r="BR237">
        <f t="shared" si="61"/>
        <v>2.198961937716263</v>
      </c>
      <c r="BS237" s="4">
        <v>93510664</v>
      </c>
      <c r="BT237" s="22">
        <f t="shared" si="62"/>
        <v>1</v>
      </c>
      <c r="BU237" s="68"/>
      <c r="BV237" s="68"/>
      <c r="BW237" s="68"/>
      <c r="BX237" s="68"/>
      <c r="BZ237" s="85">
        <f t="shared" si="74"/>
        <v>0.41286767036538208</v>
      </c>
      <c r="CA237" s="85">
        <f t="shared" si="63"/>
        <v>0.36884250976979482</v>
      </c>
      <c r="CB237" s="85">
        <f t="shared" si="64"/>
        <v>0.10282956604821029</v>
      </c>
      <c r="CC237" s="85">
        <f t="shared" si="65"/>
        <v>0.11546026451058031</v>
      </c>
      <c r="CD237" s="85">
        <f t="shared" si="66"/>
        <v>1.0000000106939675</v>
      </c>
      <c r="CE237" t="s">
        <v>2640</v>
      </c>
      <c r="CF237" s="68">
        <v>38607530</v>
      </c>
      <c r="CG237" s="68">
        <v>34490708</v>
      </c>
      <c r="CH237" s="68">
        <v>9615661</v>
      </c>
      <c r="CI237" s="68">
        <v>10796766</v>
      </c>
      <c r="CN237" s="22">
        <f t="shared" si="67"/>
        <v>66795.034602076121</v>
      </c>
      <c r="CO237" s="22">
        <f t="shared" si="68"/>
        <v>59672.505190311422</v>
      </c>
      <c r="CP237" s="22">
        <f t="shared" si="69"/>
        <v>16636.091695501731</v>
      </c>
      <c r="CQ237" s="22">
        <f t="shared" si="75"/>
        <v>18679.525951557094</v>
      </c>
      <c r="CR237" s="85">
        <f t="shared" si="70"/>
        <v>0.41286767036538202</v>
      </c>
      <c r="CS237" s="85">
        <f t="shared" si="71"/>
        <v>0.36884250976979482</v>
      </c>
      <c r="CT237" s="85">
        <f t="shared" si="72"/>
        <v>0.10282956604821029</v>
      </c>
      <c r="CU237" s="85">
        <f t="shared" si="73"/>
        <v>0.11546026451058031</v>
      </c>
    </row>
    <row r="238" spans="1:99" x14ac:dyDescent="0.35">
      <c r="A238" t="s">
        <v>1193</v>
      </c>
      <c r="B238" s="81">
        <v>14257413</v>
      </c>
      <c r="C238" s="81">
        <v>17849384</v>
      </c>
      <c r="D238" s="81">
        <v>30249323</v>
      </c>
      <c r="E238">
        <v>150</v>
      </c>
      <c r="F238" s="10">
        <f t="shared" si="57"/>
        <v>95049.42</v>
      </c>
      <c r="G238" s="10">
        <f t="shared" si="58"/>
        <v>118995.89333333333</v>
      </c>
      <c r="H238" s="10">
        <f t="shared" si="59"/>
        <v>201662.15333333332</v>
      </c>
      <c r="I238" t="s">
        <v>1193</v>
      </c>
      <c r="J238" t="s">
        <v>2427</v>
      </c>
      <c r="K238" t="s">
        <v>768</v>
      </c>
      <c r="L238">
        <v>218</v>
      </c>
      <c r="M238">
        <v>139</v>
      </c>
      <c r="N238">
        <v>329</v>
      </c>
      <c r="O238">
        <v>253</v>
      </c>
      <c r="P238" t="s">
        <v>1194</v>
      </c>
      <c r="Q238" t="s">
        <v>64</v>
      </c>
      <c r="R238" t="s">
        <v>65</v>
      </c>
      <c r="S238" t="s">
        <v>235</v>
      </c>
      <c r="U238">
        <v>150</v>
      </c>
      <c r="V238">
        <v>150</v>
      </c>
      <c r="W238">
        <v>470</v>
      </c>
      <c r="X238">
        <v>3.13</v>
      </c>
      <c r="Z238">
        <v>160</v>
      </c>
      <c r="AA238">
        <v>160</v>
      </c>
      <c r="AB238">
        <v>136</v>
      </c>
      <c r="AC238">
        <v>0.91900000000000004</v>
      </c>
      <c r="AD238">
        <v>1</v>
      </c>
      <c r="AE238">
        <v>0</v>
      </c>
      <c r="AF238">
        <v>1</v>
      </c>
      <c r="AG238">
        <v>20</v>
      </c>
      <c r="AH238" s="2">
        <v>12553</v>
      </c>
      <c r="AI238">
        <v>0.28999999999999998</v>
      </c>
      <c r="AJ238" s="2">
        <v>12553</v>
      </c>
      <c r="AK238">
        <v>0.28999999999999998</v>
      </c>
      <c r="AL238" s="2">
        <v>6773</v>
      </c>
      <c r="AM238" s="2">
        <v>974866</v>
      </c>
      <c r="AN238" s="3">
        <v>0.53959999999999997</v>
      </c>
      <c r="AO238">
        <v>552</v>
      </c>
      <c r="AP238" s="4">
        <v>4855905</v>
      </c>
      <c r="AQ238" s="4">
        <v>9568</v>
      </c>
      <c r="AR238" s="4">
        <v>340</v>
      </c>
      <c r="AS238" t="s">
        <v>1195</v>
      </c>
      <c r="AT238" t="s">
        <v>120</v>
      </c>
      <c r="AU238" t="s">
        <v>1196</v>
      </c>
      <c r="AV238" t="s">
        <v>118</v>
      </c>
      <c r="AW238" t="s">
        <v>95</v>
      </c>
      <c r="AX238" t="str">
        <f t="shared" si="60"/>
        <v>Manhattan</v>
      </c>
      <c r="AY238">
        <v>8</v>
      </c>
      <c r="AZ238">
        <v>12</v>
      </c>
      <c r="BA238" t="s">
        <v>2534</v>
      </c>
      <c r="BB238">
        <v>28</v>
      </c>
      <c r="BC238" t="s">
        <v>2556</v>
      </c>
      <c r="BD238">
        <v>76</v>
      </c>
      <c r="BE238" t="s">
        <v>2606</v>
      </c>
      <c r="BF238" s="95">
        <v>5</v>
      </c>
      <c r="BG238" s="1">
        <v>27453</v>
      </c>
      <c r="BI238" t="s">
        <v>236</v>
      </c>
      <c r="BL238" s="63">
        <v>301</v>
      </c>
      <c r="BM238" t="s">
        <v>2236</v>
      </c>
      <c r="BN238" s="68">
        <v>7232779</v>
      </c>
      <c r="BO238" s="68">
        <v>8992649</v>
      </c>
      <c r="BP238" s="68">
        <v>1531843</v>
      </c>
      <c r="BQ238" s="68">
        <v>92113</v>
      </c>
      <c r="BR238">
        <f t="shared" si="61"/>
        <v>1.0666666666666667</v>
      </c>
      <c r="BS238" s="4">
        <v>17849384</v>
      </c>
      <c r="BT238" s="22">
        <f t="shared" si="62"/>
        <v>0</v>
      </c>
      <c r="BU238" s="68"/>
      <c r="BV238" s="68"/>
      <c r="BW238" s="68"/>
      <c r="BX238" s="68"/>
      <c r="BZ238" s="85">
        <f t="shared" si="74"/>
        <v>0.40521168685709263</v>
      </c>
      <c r="CA238" s="85">
        <f t="shared" si="63"/>
        <v>0.50380724623325934</v>
      </c>
      <c r="CB238" s="85">
        <f t="shared" si="64"/>
        <v>8.5820496662517884E-2</v>
      </c>
      <c r="CC238" s="85">
        <f t="shared" si="65"/>
        <v>5.1605702471300974E-3</v>
      </c>
      <c r="CD238" s="85">
        <f t="shared" si="66"/>
        <v>1</v>
      </c>
      <c r="CE238" t="s">
        <v>2640</v>
      </c>
      <c r="CF238" s="68">
        <v>7232779</v>
      </c>
      <c r="CG238" s="68">
        <v>8992649</v>
      </c>
      <c r="CH238" s="68">
        <v>1531843</v>
      </c>
      <c r="CI238" s="68">
        <v>92113</v>
      </c>
      <c r="CN238" s="22">
        <f t="shared" si="67"/>
        <v>48218.526666666665</v>
      </c>
      <c r="CO238" s="22">
        <f t="shared" si="68"/>
        <v>59950.993333333332</v>
      </c>
      <c r="CP238" s="22">
        <f t="shared" si="69"/>
        <v>10212.286666666667</v>
      </c>
      <c r="CQ238" s="22">
        <f t="shared" si="75"/>
        <v>614.0866666666667</v>
      </c>
      <c r="CR238" s="85">
        <f t="shared" si="70"/>
        <v>0.40521168685709269</v>
      </c>
      <c r="CS238" s="85">
        <f t="shared" si="71"/>
        <v>0.50380724623325934</v>
      </c>
      <c r="CT238" s="85">
        <f t="shared" si="72"/>
        <v>8.5820496662517884E-2</v>
      </c>
      <c r="CU238" s="85">
        <f t="shared" si="73"/>
        <v>5.1605702471300974E-3</v>
      </c>
    </row>
    <row r="239" spans="1:99" x14ac:dyDescent="0.35">
      <c r="A239" t="s">
        <v>1197</v>
      </c>
      <c r="B239" s="81">
        <v>36663744</v>
      </c>
      <c r="C239" s="81">
        <v>37484920</v>
      </c>
      <c r="D239" s="81">
        <v>51549027</v>
      </c>
      <c r="E239">
        <v>189</v>
      </c>
      <c r="F239" s="10">
        <f t="shared" si="57"/>
        <v>193988.06349206349</v>
      </c>
      <c r="G239" s="10">
        <f t="shared" si="58"/>
        <v>198332.91005291004</v>
      </c>
      <c r="H239" s="10">
        <f t="shared" si="59"/>
        <v>272746.17460317462</v>
      </c>
      <c r="I239" t="s">
        <v>1197</v>
      </c>
      <c r="J239" t="s">
        <v>2684</v>
      </c>
      <c r="K239" t="s">
        <v>1017</v>
      </c>
      <c r="L239">
        <v>241</v>
      </c>
      <c r="M239">
        <v>241</v>
      </c>
      <c r="N239">
        <v>346</v>
      </c>
      <c r="O239">
        <v>346</v>
      </c>
      <c r="P239" t="s">
        <v>1198</v>
      </c>
      <c r="Q239" t="s">
        <v>64</v>
      </c>
      <c r="R239" t="s">
        <v>75</v>
      </c>
      <c r="S239" t="s">
        <v>66</v>
      </c>
      <c r="U239">
        <v>188</v>
      </c>
      <c r="V239">
        <v>189</v>
      </c>
      <c r="W239">
        <v>834</v>
      </c>
      <c r="X239">
        <v>4.4400000000000004</v>
      </c>
      <c r="Z239">
        <v>421</v>
      </c>
      <c r="AA239">
        <v>421</v>
      </c>
      <c r="AB239">
        <v>70</v>
      </c>
      <c r="AC239">
        <v>0.376</v>
      </c>
      <c r="AD239">
        <v>1</v>
      </c>
      <c r="AE239">
        <v>0</v>
      </c>
      <c r="AF239">
        <v>2</v>
      </c>
      <c r="AG239">
        <v>8</v>
      </c>
      <c r="AH239" s="2">
        <v>64945</v>
      </c>
      <c r="AI239">
        <v>1.49</v>
      </c>
      <c r="AJ239" s="2">
        <v>64945</v>
      </c>
      <c r="AK239">
        <v>1.49</v>
      </c>
      <c r="AL239" s="2">
        <v>22776</v>
      </c>
      <c r="AM239" s="2">
        <v>1802766</v>
      </c>
      <c r="AN239" s="3">
        <v>0.35070000000000001</v>
      </c>
      <c r="AO239">
        <v>283</v>
      </c>
      <c r="AP239" s="4">
        <v>5990000</v>
      </c>
      <c r="AQ239" s="4">
        <v>7068</v>
      </c>
      <c r="AR239" s="4">
        <v>565</v>
      </c>
      <c r="AS239" t="s">
        <v>1199</v>
      </c>
      <c r="AT239" t="s">
        <v>1200</v>
      </c>
      <c r="AU239" t="s">
        <v>945</v>
      </c>
      <c r="AV239" t="s">
        <v>398</v>
      </c>
      <c r="AW239" t="s">
        <v>95</v>
      </c>
      <c r="AX239" t="str">
        <f t="shared" si="60"/>
        <v>Manhattan</v>
      </c>
      <c r="AY239">
        <v>11</v>
      </c>
      <c r="AZ239">
        <v>13</v>
      </c>
      <c r="BA239" t="s">
        <v>2535</v>
      </c>
      <c r="BB239">
        <v>30</v>
      </c>
      <c r="BC239" t="s">
        <v>2558</v>
      </c>
      <c r="BD239">
        <v>68</v>
      </c>
      <c r="BE239" t="s">
        <v>2599</v>
      </c>
      <c r="BF239" s="95">
        <v>9</v>
      </c>
      <c r="BG239" s="1">
        <v>26815</v>
      </c>
      <c r="BL239" s="63">
        <v>94</v>
      </c>
      <c r="BM239" t="s">
        <v>2240</v>
      </c>
      <c r="BN239" s="68">
        <v>12396889</v>
      </c>
      <c r="BO239" s="68">
        <v>12207027</v>
      </c>
      <c r="BP239" s="68">
        <v>11101879</v>
      </c>
      <c r="BQ239" s="68">
        <v>1779127</v>
      </c>
      <c r="BR239">
        <f t="shared" si="61"/>
        <v>2.2275132275132274</v>
      </c>
      <c r="BS239" s="4">
        <v>37484920</v>
      </c>
      <c r="BT239" s="22">
        <f t="shared" si="62"/>
        <v>2</v>
      </c>
      <c r="BU239" s="68"/>
      <c r="BV239" s="68"/>
      <c r="BW239" s="68"/>
      <c r="BX239" s="68"/>
      <c r="BZ239" s="85">
        <f t="shared" si="74"/>
        <v>0.33071669887517435</v>
      </c>
      <c r="CA239" s="85">
        <f t="shared" si="63"/>
        <v>0.32565167539373169</v>
      </c>
      <c r="CB239" s="85">
        <f t="shared" si="64"/>
        <v>0.29616920617677722</v>
      </c>
      <c r="CC239" s="85">
        <f t="shared" si="65"/>
        <v>4.7462472909105852E-2</v>
      </c>
      <c r="CD239" s="85">
        <f t="shared" si="66"/>
        <v>1.000000053354789</v>
      </c>
      <c r="CE239" t="s">
        <v>2640</v>
      </c>
      <c r="CF239" s="68">
        <v>12396889</v>
      </c>
      <c r="CG239" s="68">
        <v>12207027</v>
      </c>
      <c r="CH239" s="68">
        <v>11101879</v>
      </c>
      <c r="CI239" s="68">
        <v>1779127</v>
      </c>
      <c r="CN239" s="22">
        <f t="shared" si="67"/>
        <v>65592.005291005291</v>
      </c>
      <c r="CO239" s="22">
        <f t="shared" si="68"/>
        <v>64587.444444444445</v>
      </c>
      <c r="CP239" s="22">
        <f t="shared" si="69"/>
        <v>58740.100529100528</v>
      </c>
      <c r="CQ239" s="22">
        <f t="shared" si="75"/>
        <v>9413.3703703703704</v>
      </c>
      <c r="CR239" s="85">
        <f t="shared" si="70"/>
        <v>0.33071669887517435</v>
      </c>
      <c r="CS239" s="85">
        <f t="shared" si="71"/>
        <v>0.32565167539373169</v>
      </c>
      <c r="CT239" s="85">
        <f t="shared" si="72"/>
        <v>0.29616920617677722</v>
      </c>
      <c r="CU239" s="85">
        <f t="shared" si="73"/>
        <v>4.7462472909105852E-2</v>
      </c>
    </row>
    <row r="240" spans="1:99" x14ac:dyDescent="0.35">
      <c r="A240" t="s">
        <v>1201</v>
      </c>
      <c r="B240" s="81">
        <v>117087816</v>
      </c>
      <c r="C240" s="81">
        <v>118664232</v>
      </c>
      <c r="D240" s="81">
        <v>193673239</v>
      </c>
      <c r="E240">
        <v>763</v>
      </c>
      <c r="F240" s="10">
        <f t="shared" si="57"/>
        <v>153457.1638269987</v>
      </c>
      <c r="G240" s="10">
        <f t="shared" si="58"/>
        <v>155523.23984272609</v>
      </c>
      <c r="H240" s="10">
        <f t="shared" si="59"/>
        <v>253831.24377457405</v>
      </c>
      <c r="I240" t="s">
        <v>1201</v>
      </c>
      <c r="J240" t="s">
        <v>2428</v>
      </c>
      <c r="K240" t="s">
        <v>1202</v>
      </c>
      <c r="L240">
        <v>135</v>
      </c>
      <c r="M240">
        <v>135</v>
      </c>
      <c r="N240">
        <v>227</v>
      </c>
      <c r="O240">
        <v>227</v>
      </c>
      <c r="P240" t="s">
        <v>1203</v>
      </c>
      <c r="Q240" t="s">
        <v>64</v>
      </c>
      <c r="R240" t="s">
        <v>65</v>
      </c>
      <c r="S240" t="s">
        <v>66</v>
      </c>
      <c r="U240">
        <v>761</v>
      </c>
      <c r="V240">
        <v>763</v>
      </c>
      <c r="W240" s="6">
        <v>3575.5</v>
      </c>
      <c r="X240">
        <v>4.7</v>
      </c>
      <c r="Z240" s="2">
        <v>1814</v>
      </c>
      <c r="AA240" s="2">
        <v>1814</v>
      </c>
      <c r="AB240">
        <v>323</v>
      </c>
      <c r="AC240">
        <v>0.42799999999999999</v>
      </c>
      <c r="AD240">
        <v>6</v>
      </c>
      <c r="AE240">
        <v>0</v>
      </c>
      <c r="AF240">
        <v>6</v>
      </c>
      <c r="AG240" t="s">
        <v>1204</v>
      </c>
      <c r="AH240" s="2">
        <v>340000</v>
      </c>
      <c r="AI240">
        <v>7.81</v>
      </c>
      <c r="AJ240" s="2">
        <v>340000</v>
      </c>
      <c r="AK240">
        <v>7.81</v>
      </c>
      <c r="AL240" s="2">
        <v>52168</v>
      </c>
      <c r="AM240" s="2">
        <v>6754320</v>
      </c>
      <c r="AN240" s="3">
        <v>0.15340000000000001</v>
      </c>
      <c r="AO240">
        <v>232</v>
      </c>
      <c r="AP240" s="4">
        <v>14017427</v>
      </c>
      <c r="AQ240" s="4">
        <v>3914</v>
      </c>
      <c r="AR240" s="4">
        <v>526</v>
      </c>
      <c r="AS240" t="s">
        <v>1205</v>
      </c>
      <c r="AT240" t="s">
        <v>1206</v>
      </c>
      <c r="AU240" t="s">
        <v>113</v>
      </c>
      <c r="AV240" t="s">
        <v>1207</v>
      </c>
      <c r="AW240" t="s">
        <v>80</v>
      </c>
      <c r="AX240" t="str">
        <f t="shared" si="60"/>
        <v>Brooklyn</v>
      </c>
      <c r="AY240">
        <v>3</v>
      </c>
      <c r="AZ240">
        <v>8</v>
      </c>
      <c r="BA240" t="s">
        <v>2530</v>
      </c>
      <c r="BB240">
        <v>18</v>
      </c>
      <c r="BC240" s="60" t="s">
        <v>2547</v>
      </c>
      <c r="BD240" t="s">
        <v>1208</v>
      </c>
      <c r="BE240" t="s">
        <v>2619</v>
      </c>
      <c r="BF240" s="95">
        <v>36</v>
      </c>
      <c r="BG240" s="1">
        <v>23650</v>
      </c>
      <c r="BI240" t="s">
        <v>186</v>
      </c>
      <c r="BL240" s="63">
        <v>224</v>
      </c>
      <c r="BM240" t="s">
        <v>2262</v>
      </c>
      <c r="BN240" s="68">
        <v>64611771</v>
      </c>
      <c r="BO240" s="68">
        <v>33219720</v>
      </c>
      <c r="BP240" s="68">
        <v>16037576</v>
      </c>
      <c r="BQ240" s="68">
        <v>4795166</v>
      </c>
      <c r="BR240">
        <f t="shared" si="61"/>
        <v>2.377457404980341</v>
      </c>
      <c r="BS240" s="4">
        <v>118664232</v>
      </c>
      <c r="BT240" s="22">
        <f t="shared" si="62"/>
        <v>1</v>
      </c>
      <c r="BU240" s="68"/>
      <c r="BV240" s="68"/>
      <c r="BW240" s="68"/>
      <c r="BX240" s="68"/>
      <c r="BZ240" s="85">
        <f t="shared" si="74"/>
        <v>0.54449238756291785</v>
      </c>
      <c r="CA240" s="85">
        <f t="shared" si="63"/>
        <v>0.27994720431005699</v>
      </c>
      <c r="CB240" s="85">
        <f t="shared" si="64"/>
        <v>0.13515088523052168</v>
      </c>
      <c r="CC240" s="85">
        <f t="shared" si="65"/>
        <v>4.040953132364266E-2</v>
      </c>
      <c r="CD240" s="85">
        <f t="shared" si="66"/>
        <v>1.000000008427139</v>
      </c>
      <c r="CE240" t="s">
        <v>2640</v>
      </c>
      <c r="CF240" s="68">
        <v>64611771</v>
      </c>
      <c r="CG240" s="68">
        <v>33219720</v>
      </c>
      <c r="CH240" s="68">
        <v>16037576</v>
      </c>
      <c r="CI240" s="68">
        <v>4795166</v>
      </c>
      <c r="CN240" s="22">
        <f t="shared" si="67"/>
        <v>84681.220183486235</v>
      </c>
      <c r="CO240" s="22">
        <f t="shared" si="68"/>
        <v>43538.296199213633</v>
      </c>
      <c r="CP240" s="22">
        <f t="shared" si="69"/>
        <v>21019.10353866317</v>
      </c>
      <c r="CQ240" s="22">
        <f t="shared" si="75"/>
        <v>6284.6212319790302</v>
      </c>
      <c r="CR240" s="85">
        <f t="shared" si="70"/>
        <v>0.54449238756291785</v>
      </c>
      <c r="CS240" s="85">
        <f t="shared" si="71"/>
        <v>0.27994720431005699</v>
      </c>
      <c r="CT240" s="85">
        <f t="shared" si="72"/>
        <v>0.13515088523052168</v>
      </c>
      <c r="CU240" s="85">
        <f t="shared" si="73"/>
        <v>4.040953132364266E-2</v>
      </c>
    </row>
    <row r="241" spans="1:99" x14ac:dyDescent="0.35">
      <c r="A241" t="s">
        <v>1209</v>
      </c>
      <c r="B241" s="81">
        <v>43120828</v>
      </c>
      <c r="C241" s="81">
        <v>44981211</v>
      </c>
      <c r="D241" s="81">
        <v>82368684</v>
      </c>
      <c r="E241">
        <v>342</v>
      </c>
      <c r="F241" s="10">
        <f t="shared" si="57"/>
        <v>126084.29239766081</v>
      </c>
      <c r="G241" s="10">
        <f t="shared" si="58"/>
        <v>131524.00877192983</v>
      </c>
      <c r="H241" s="10">
        <f t="shared" si="59"/>
        <v>240844.10526315789</v>
      </c>
      <c r="I241" t="s">
        <v>1209</v>
      </c>
      <c r="J241" t="s">
        <v>2508</v>
      </c>
      <c r="K241" t="s">
        <v>1202</v>
      </c>
      <c r="L241">
        <v>177</v>
      </c>
      <c r="M241">
        <v>135</v>
      </c>
      <c r="N241">
        <v>281</v>
      </c>
      <c r="O241">
        <v>227</v>
      </c>
      <c r="P241" t="s">
        <v>1210</v>
      </c>
      <c r="Q241" t="s">
        <v>64</v>
      </c>
      <c r="R241" t="s">
        <v>65</v>
      </c>
      <c r="S241" t="s">
        <v>66</v>
      </c>
      <c r="U241">
        <v>342</v>
      </c>
      <c r="V241">
        <v>342</v>
      </c>
      <c r="W241" s="6">
        <v>1496</v>
      </c>
      <c r="X241">
        <v>4.37</v>
      </c>
      <c r="Z241">
        <v>727</v>
      </c>
      <c r="AA241">
        <v>727</v>
      </c>
      <c r="AB241">
        <v>139</v>
      </c>
      <c r="AC241">
        <v>0.41</v>
      </c>
      <c r="AD241">
        <v>3</v>
      </c>
      <c r="AE241">
        <v>0</v>
      </c>
      <c r="AF241">
        <v>3</v>
      </c>
      <c r="AG241" t="s">
        <v>734</v>
      </c>
      <c r="AH241" s="2">
        <v>146506</v>
      </c>
      <c r="AI241">
        <v>3.36</v>
      </c>
      <c r="AJ241" s="2">
        <v>146506</v>
      </c>
      <c r="AK241">
        <v>3.36</v>
      </c>
      <c r="AL241" s="2">
        <v>24067</v>
      </c>
      <c r="AM241" s="2">
        <v>2801874</v>
      </c>
      <c r="AN241" s="3">
        <v>0.1643</v>
      </c>
      <c r="AO241">
        <v>216</v>
      </c>
      <c r="AP241" s="4">
        <v>6450218</v>
      </c>
      <c r="AQ241" s="4">
        <v>4312</v>
      </c>
      <c r="AR241" s="4">
        <v>538</v>
      </c>
      <c r="AS241" t="s">
        <v>1211</v>
      </c>
      <c r="AT241" t="s">
        <v>1207</v>
      </c>
      <c r="AU241" t="s">
        <v>254</v>
      </c>
      <c r="AV241" t="s">
        <v>1206</v>
      </c>
      <c r="AW241" t="s">
        <v>80</v>
      </c>
      <c r="AX241" t="str">
        <f t="shared" si="60"/>
        <v>Brooklyn</v>
      </c>
      <c r="AY241">
        <v>3</v>
      </c>
      <c r="AZ241">
        <v>8</v>
      </c>
      <c r="BA241" t="s">
        <v>2530</v>
      </c>
      <c r="BB241">
        <v>18</v>
      </c>
      <c r="BC241" s="60" t="s">
        <v>2547</v>
      </c>
      <c r="BD241">
        <v>54</v>
      </c>
      <c r="BE241" t="s">
        <v>2587</v>
      </c>
      <c r="BF241" s="95">
        <v>36</v>
      </c>
      <c r="BG241" s="1">
        <v>24472</v>
      </c>
      <c r="BL241" s="63">
        <v>284</v>
      </c>
      <c r="BM241" t="s">
        <v>2262</v>
      </c>
      <c r="BN241" s="68">
        <v>21708479</v>
      </c>
      <c r="BO241" s="68">
        <v>15691758</v>
      </c>
      <c r="BP241" s="68">
        <v>4386310</v>
      </c>
      <c r="BQ241" s="68">
        <v>3194665</v>
      </c>
      <c r="BR241">
        <f t="shared" si="61"/>
        <v>2.1257309941520468</v>
      </c>
      <c r="BS241" s="4">
        <v>44981211</v>
      </c>
      <c r="BT241" s="22">
        <f t="shared" si="62"/>
        <v>1</v>
      </c>
      <c r="BU241" s="68"/>
      <c r="BV241" s="68"/>
      <c r="BW241" s="68"/>
      <c r="BX241" s="68"/>
      <c r="BZ241" s="85">
        <f t="shared" si="74"/>
        <v>0.48261215110460232</v>
      </c>
      <c r="CA241" s="85">
        <f t="shared" si="63"/>
        <v>0.34885139041721219</v>
      </c>
      <c r="CB241" s="85">
        <f t="shared" si="64"/>
        <v>9.7514271014179671E-2</v>
      </c>
      <c r="CC241" s="85">
        <f t="shared" si="65"/>
        <v>7.1022209695510416E-2</v>
      </c>
      <c r="CD241" s="85">
        <f t="shared" si="66"/>
        <v>1.0000000222315046</v>
      </c>
      <c r="CE241" t="s">
        <v>2640</v>
      </c>
      <c r="CF241" s="68">
        <v>21708479</v>
      </c>
      <c r="CG241" s="68">
        <v>15691758</v>
      </c>
      <c r="CH241" s="68">
        <v>4386310</v>
      </c>
      <c r="CI241" s="68">
        <v>3194665</v>
      </c>
      <c r="CN241" s="22">
        <f t="shared" si="67"/>
        <v>63475.084795321636</v>
      </c>
      <c r="CO241" s="22">
        <f t="shared" si="68"/>
        <v>45882.333333333336</v>
      </c>
      <c r="CP241" s="22">
        <f t="shared" si="69"/>
        <v>12825.46783625731</v>
      </c>
      <c r="CQ241" s="22">
        <f t="shared" si="75"/>
        <v>9341.125730994152</v>
      </c>
      <c r="CR241" s="85">
        <f t="shared" si="70"/>
        <v>0.48261215110460226</v>
      </c>
      <c r="CS241" s="85">
        <f t="shared" si="71"/>
        <v>0.34885139041721219</v>
      </c>
      <c r="CT241" s="85">
        <f t="shared" si="72"/>
        <v>9.7514271014179671E-2</v>
      </c>
      <c r="CU241" s="85">
        <f t="shared" si="73"/>
        <v>7.1022209695510416E-2</v>
      </c>
    </row>
    <row r="242" spans="1:99" x14ac:dyDescent="0.35">
      <c r="A242" t="s">
        <v>1212</v>
      </c>
      <c r="B242" s="81">
        <v>88133010</v>
      </c>
      <c r="C242" s="81">
        <v>97211262</v>
      </c>
      <c r="D242" s="81">
        <v>164306346</v>
      </c>
      <c r="E242">
        <v>721</v>
      </c>
      <c r="F242" s="10">
        <f t="shared" si="57"/>
        <v>122237.18446601942</v>
      </c>
      <c r="G242" s="10">
        <f t="shared" si="58"/>
        <v>134828.38002773924</v>
      </c>
      <c r="H242" s="10">
        <f t="shared" si="59"/>
        <v>227886.74895977808</v>
      </c>
      <c r="I242" t="s">
        <v>1212</v>
      </c>
      <c r="J242" t="s">
        <v>2683</v>
      </c>
      <c r="K242" t="s">
        <v>1213</v>
      </c>
      <c r="L242">
        <v>99</v>
      </c>
      <c r="M242">
        <v>99</v>
      </c>
      <c r="N242">
        <v>439</v>
      </c>
      <c r="O242">
        <v>439</v>
      </c>
      <c r="P242" t="s">
        <v>1214</v>
      </c>
      <c r="Q242" t="s">
        <v>176</v>
      </c>
      <c r="R242" t="s">
        <v>65</v>
      </c>
      <c r="S242" t="s">
        <v>66</v>
      </c>
      <c r="T242">
        <v>102</v>
      </c>
      <c r="U242">
        <v>721</v>
      </c>
      <c r="V242">
        <v>721</v>
      </c>
      <c r="W242" s="6">
        <v>3358.5</v>
      </c>
      <c r="X242">
        <v>4.66</v>
      </c>
      <c r="Y242">
        <v>26</v>
      </c>
      <c r="Z242" s="2">
        <v>1325</v>
      </c>
      <c r="AA242" s="2">
        <v>1585</v>
      </c>
      <c r="AB242">
        <v>343</v>
      </c>
      <c r="AC242">
        <v>0.48</v>
      </c>
      <c r="AD242">
        <v>5</v>
      </c>
      <c r="AE242">
        <v>0</v>
      </c>
      <c r="AF242">
        <v>5</v>
      </c>
      <c r="AG242">
        <v>20</v>
      </c>
      <c r="AH242" s="2">
        <v>227341</v>
      </c>
      <c r="AI242">
        <v>5.22</v>
      </c>
      <c r="AJ242" s="2">
        <v>227341</v>
      </c>
      <c r="AK242">
        <v>5.22</v>
      </c>
      <c r="AL242" s="2">
        <v>39355</v>
      </c>
      <c r="AM242" s="2">
        <v>5936573</v>
      </c>
      <c r="AN242" s="3">
        <v>0.1731</v>
      </c>
      <c r="AO242">
        <v>304</v>
      </c>
      <c r="AP242" s="4">
        <v>14090000</v>
      </c>
      <c r="AQ242" s="4">
        <v>4277</v>
      </c>
      <c r="AR242" s="4">
        <v>544</v>
      </c>
      <c r="AS242" t="s">
        <v>845</v>
      </c>
      <c r="AT242" t="s">
        <v>1215</v>
      </c>
      <c r="AU242" t="s">
        <v>843</v>
      </c>
      <c r="AV242" t="s">
        <v>842</v>
      </c>
      <c r="AW242" t="s">
        <v>95</v>
      </c>
      <c r="AX242" t="str">
        <f t="shared" si="60"/>
        <v>Manhattan</v>
      </c>
      <c r="AY242">
        <v>3</v>
      </c>
      <c r="AZ242">
        <v>7</v>
      </c>
      <c r="BA242" t="s">
        <v>2529</v>
      </c>
      <c r="BB242">
        <v>26</v>
      </c>
      <c r="BC242" t="s">
        <v>2554</v>
      </c>
      <c r="BD242">
        <v>65</v>
      </c>
      <c r="BE242" t="s">
        <v>2597</v>
      </c>
      <c r="BF242" s="95">
        <v>1</v>
      </c>
      <c r="BG242" s="1">
        <v>23832</v>
      </c>
      <c r="BL242" s="63">
        <v>278</v>
      </c>
      <c r="BM242" t="s">
        <v>2233</v>
      </c>
      <c r="BN242" s="68">
        <v>48634152</v>
      </c>
      <c r="BO242" s="68">
        <v>32343903</v>
      </c>
      <c r="BP242" s="68">
        <v>12423287</v>
      </c>
      <c r="BQ242" s="68">
        <v>3809920</v>
      </c>
      <c r="BR242">
        <f t="shared" si="61"/>
        <v>2.1983356449375866</v>
      </c>
      <c r="BS242" s="4">
        <v>97211262</v>
      </c>
      <c r="BT242" s="22">
        <f t="shared" si="62"/>
        <v>0</v>
      </c>
      <c r="BU242" s="68"/>
      <c r="BV242" s="68"/>
      <c r="BW242" s="68"/>
      <c r="BX242" s="68"/>
      <c r="BZ242" s="85">
        <f t="shared" si="74"/>
        <v>0.50029339193230515</v>
      </c>
      <c r="CA242" s="85">
        <f t="shared" si="63"/>
        <v>0.33271765363976036</v>
      </c>
      <c r="CB242" s="85">
        <f t="shared" si="64"/>
        <v>0.12779678757796603</v>
      </c>
      <c r="CC242" s="85">
        <f t="shared" si="65"/>
        <v>3.9192166849968471E-2</v>
      </c>
      <c r="CD242" s="85">
        <f t="shared" si="66"/>
        <v>1</v>
      </c>
      <c r="CE242" t="s">
        <v>2640</v>
      </c>
      <c r="CF242" s="68">
        <v>48634152</v>
      </c>
      <c r="CG242" s="68">
        <v>32343903</v>
      </c>
      <c r="CH242" s="68">
        <v>12423287</v>
      </c>
      <c r="CI242" s="68">
        <v>3809920</v>
      </c>
      <c r="CN242" s="22">
        <f t="shared" si="67"/>
        <v>67453.74757281554</v>
      </c>
      <c r="CO242" s="22">
        <f t="shared" si="68"/>
        <v>44859.782246879331</v>
      </c>
      <c r="CP242" s="22">
        <f t="shared" si="69"/>
        <v>17230.633841886269</v>
      </c>
      <c r="CQ242" s="22">
        <f t="shared" si="75"/>
        <v>5284.2163661581135</v>
      </c>
      <c r="CR242" s="85">
        <f t="shared" si="70"/>
        <v>0.50029339193230515</v>
      </c>
      <c r="CS242" s="85">
        <f t="shared" si="71"/>
        <v>0.33271765363976036</v>
      </c>
      <c r="CT242" s="85">
        <f t="shared" si="72"/>
        <v>0.12779678757796603</v>
      </c>
      <c r="CU242" s="85">
        <f t="shared" si="73"/>
        <v>3.9192166849968471E-2</v>
      </c>
    </row>
    <row r="243" spans="1:99" x14ac:dyDescent="0.35">
      <c r="A243" t="s">
        <v>1216</v>
      </c>
      <c r="B243" s="81">
        <v>11723304</v>
      </c>
      <c r="C243" s="81">
        <v>12903137</v>
      </c>
      <c r="D243" s="81">
        <v>16462404</v>
      </c>
      <c r="E243">
        <v>61</v>
      </c>
      <c r="F243" s="10">
        <f t="shared" si="57"/>
        <v>192185.31147540984</v>
      </c>
      <c r="G243" s="10">
        <f t="shared" si="58"/>
        <v>211526.83606557376</v>
      </c>
      <c r="H243" s="10">
        <f t="shared" si="59"/>
        <v>269875.47540983604</v>
      </c>
      <c r="I243" t="s">
        <v>1216</v>
      </c>
      <c r="J243" t="s">
        <v>2429</v>
      </c>
      <c r="K243" t="s">
        <v>73</v>
      </c>
      <c r="L243">
        <v>282</v>
      </c>
      <c r="M243">
        <v>167</v>
      </c>
      <c r="N243">
        <v>508</v>
      </c>
      <c r="O243">
        <v>283</v>
      </c>
      <c r="P243" t="s">
        <v>1217</v>
      </c>
      <c r="Q243" t="s">
        <v>64</v>
      </c>
      <c r="R243" t="s">
        <v>65</v>
      </c>
      <c r="S243" t="s">
        <v>84</v>
      </c>
      <c r="U243">
        <v>60</v>
      </c>
      <c r="V243">
        <v>61</v>
      </c>
      <c r="W243">
        <v>218</v>
      </c>
      <c r="X243">
        <v>3.63</v>
      </c>
      <c r="Z243">
        <v>100</v>
      </c>
      <c r="AA243">
        <v>100</v>
      </c>
      <c r="AB243">
        <v>29</v>
      </c>
      <c r="AC243">
        <v>0.49199999999999999</v>
      </c>
      <c r="AD243">
        <v>1</v>
      </c>
      <c r="AE243">
        <v>0</v>
      </c>
      <c r="AF243">
        <v>1</v>
      </c>
      <c r="AG243">
        <v>6</v>
      </c>
      <c r="AH243" s="2">
        <v>19400</v>
      </c>
      <c r="AI243">
        <v>0.45</v>
      </c>
      <c r="AJ243" s="2">
        <v>19400</v>
      </c>
      <c r="AK243">
        <v>0.45</v>
      </c>
      <c r="AL243" s="2">
        <v>13470</v>
      </c>
      <c r="AM243" s="2">
        <v>642963</v>
      </c>
      <c r="AN243" s="3">
        <v>0.69430000000000003</v>
      </c>
      <c r="AO243">
        <v>222</v>
      </c>
      <c r="AP243" s="4">
        <v>1594181</v>
      </c>
      <c r="AQ243" s="4">
        <v>6727</v>
      </c>
      <c r="AR243" s="4">
        <v>502</v>
      </c>
      <c r="AS243" t="s">
        <v>669</v>
      </c>
      <c r="AT243" t="s">
        <v>1218</v>
      </c>
      <c r="AU243" t="s">
        <v>771</v>
      </c>
      <c r="AV243" t="s">
        <v>1219</v>
      </c>
      <c r="AW243" t="s">
        <v>80</v>
      </c>
      <c r="AX243" t="str">
        <f t="shared" si="60"/>
        <v>Brooklyn</v>
      </c>
      <c r="AY243">
        <v>17</v>
      </c>
      <c r="AZ243">
        <v>9</v>
      </c>
      <c r="BA243" t="s">
        <v>2531</v>
      </c>
      <c r="BB243">
        <v>20</v>
      </c>
      <c r="BC243" t="s">
        <v>2549</v>
      </c>
      <c r="BD243">
        <v>58</v>
      </c>
      <c r="BE243" t="s">
        <v>2591</v>
      </c>
      <c r="BF243" s="95">
        <v>41</v>
      </c>
      <c r="BG243" s="1">
        <v>28262</v>
      </c>
      <c r="BL243" s="63">
        <v>64</v>
      </c>
      <c r="BM243" t="s">
        <v>2266</v>
      </c>
      <c r="BN243" s="68">
        <v>3677431</v>
      </c>
      <c r="BO243" s="68">
        <v>4809626</v>
      </c>
      <c r="BP243" s="68">
        <v>4004580</v>
      </c>
      <c r="BQ243" s="68">
        <v>411501</v>
      </c>
      <c r="BR243">
        <f t="shared" si="61"/>
        <v>1.639344262295082</v>
      </c>
      <c r="BS243" s="4">
        <v>12903137</v>
      </c>
      <c r="BT243" s="22">
        <f t="shared" si="62"/>
        <v>1</v>
      </c>
      <c r="BU243" s="68"/>
      <c r="BV243" s="68"/>
      <c r="BW243" s="68"/>
      <c r="BX243" s="68"/>
      <c r="BZ243" s="85">
        <f t="shared" si="74"/>
        <v>0.2850028640322117</v>
      </c>
      <c r="CA243" s="85">
        <f t="shared" si="63"/>
        <v>0.3727485804421049</v>
      </c>
      <c r="CB243" s="85">
        <f t="shared" si="64"/>
        <v>0.31035708603264461</v>
      </c>
      <c r="CC243" s="85">
        <f t="shared" si="65"/>
        <v>3.1891546993572183E-2</v>
      </c>
      <c r="CD243" s="85">
        <f t="shared" si="66"/>
        <v>1.0000000775005333</v>
      </c>
      <c r="CE243" t="s">
        <v>2640</v>
      </c>
      <c r="CF243" s="68">
        <v>3677431</v>
      </c>
      <c r="CG243" s="68">
        <v>4809626</v>
      </c>
      <c r="CH243" s="68">
        <v>4004580</v>
      </c>
      <c r="CI243" s="68">
        <v>411501</v>
      </c>
      <c r="CN243" s="22">
        <f t="shared" si="67"/>
        <v>60285.754098360652</v>
      </c>
      <c r="CO243" s="22">
        <f t="shared" si="68"/>
        <v>78846.327868852459</v>
      </c>
      <c r="CP243" s="22">
        <f t="shared" si="69"/>
        <v>65648.852459016387</v>
      </c>
      <c r="CQ243" s="22">
        <f t="shared" si="75"/>
        <v>6745.9180327868853</v>
      </c>
      <c r="CR243" s="85">
        <f t="shared" si="70"/>
        <v>0.2850028640322117</v>
      </c>
      <c r="CS243" s="85">
        <f t="shared" si="71"/>
        <v>0.3727485804421049</v>
      </c>
      <c r="CT243" s="85">
        <f t="shared" si="72"/>
        <v>0.31035708603264461</v>
      </c>
      <c r="CU243" s="85">
        <f t="shared" si="73"/>
        <v>3.1891546993572183E-2</v>
      </c>
    </row>
    <row r="244" spans="1:99" x14ac:dyDescent="0.35">
      <c r="A244" t="s">
        <v>1220</v>
      </c>
      <c r="B244" s="81">
        <v>50831811</v>
      </c>
      <c r="C244" s="81">
        <v>80661454</v>
      </c>
      <c r="D244" s="81">
        <v>119943869</v>
      </c>
      <c r="E244">
        <v>413</v>
      </c>
      <c r="F244" s="10">
        <f t="shared" si="57"/>
        <v>123079.44552058111</v>
      </c>
      <c r="G244" s="10">
        <f t="shared" si="58"/>
        <v>195306.18401937047</v>
      </c>
      <c r="H244" s="10">
        <f t="shared" si="59"/>
        <v>290420.99031476997</v>
      </c>
      <c r="I244" t="s">
        <v>1220</v>
      </c>
      <c r="J244" t="s">
        <v>2752</v>
      </c>
      <c r="K244" t="s">
        <v>467</v>
      </c>
      <c r="L244">
        <v>280</v>
      </c>
      <c r="M244">
        <v>280</v>
      </c>
      <c r="N244">
        <v>506</v>
      </c>
      <c r="O244">
        <v>506</v>
      </c>
      <c r="P244" t="s">
        <v>1221</v>
      </c>
      <c r="Q244" t="s">
        <v>64</v>
      </c>
      <c r="R244" t="s">
        <v>65</v>
      </c>
      <c r="S244" t="s">
        <v>84</v>
      </c>
      <c r="U244">
        <v>411</v>
      </c>
      <c r="V244">
        <v>413</v>
      </c>
      <c r="W244" s="6">
        <v>1891.5</v>
      </c>
      <c r="X244">
        <v>4.5999999999999996</v>
      </c>
      <c r="Z244">
        <v>864</v>
      </c>
      <c r="AA244">
        <v>864</v>
      </c>
      <c r="AB244">
        <v>166</v>
      </c>
      <c r="AC244">
        <v>0.40899999999999997</v>
      </c>
      <c r="AD244">
        <v>7</v>
      </c>
      <c r="AE244">
        <v>1</v>
      </c>
      <c r="AF244">
        <v>8</v>
      </c>
      <c r="AG244">
        <v>6</v>
      </c>
      <c r="AH244" s="2">
        <v>226969</v>
      </c>
      <c r="AI244">
        <v>5.21</v>
      </c>
      <c r="AJ244" s="2">
        <v>226969</v>
      </c>
      <c r="AK244">
        <v>5.21</v>
      </c>
      <c r="AL244" s="2">
        <v>63056</v>
      </c>
      <c r="AM244" s="2">
        <v>3782352</v>
      </c>
      <c r="AN244" s="3">
        <v>0.27779999999999999</v>
      </c>
      <c r="AO244">
        <v>166</v>
      </c>
      <c r="AP244" s="4">
        <v>8699894</v>
      </c>
      <c r="AQ244" s="4">
        <v>4528</v>
      </c>
      <c r="AR244" s="4">
        <v>573</v>
      </c>
      <c r="AS244" t="s">
        <v>1222</v>
      </c>
      <c r="AT244" t="s">
        <v>1002</v>
      </c>
      <c r="AU244" t="s">
        <v>471</v>
      </c>
      <c r="AV244" t="s">
        <v>1223</v>
      </c>
      <c r="AW244" t="s">
        <v>71</v>
      </c>
      <c r="AX244" t="str">
        <f t="shared" si="60"/>
        <v>Bronx</v>
      </c>
      <c r="AY244">
        <v>9</v>
      </c>
      <c r="AZ244">
        <v>15</v>
      </c>
      <c r="BA244" t="s">
        <v>2537</v>
      </c>
      <c r="BB244">
        <v>34</v>
      </c>
      <c r="BC244" t="s">
        <v>2562</v>
      </c>
      <c r="BD244">
        <v>85</v>
      </c>
      <c r="BE244" t="s">
        <v>2614</v>
      </c>
      <c r="BF244" s="95">
        <v>18</v>
      </c>
      <c r="BG244" s="1">
        <v>28257</v>
      </c>
      <c r="BL244" s="63">
        <v>102</v>
      </c>
      <c r="BM244" t="s">
        <v>2249</v>
      </c>
      <c r="BN244" s="68">
        <v>28222958</v>
      </c>
      <c r="BO244" s="68">
        <v>24846194</v>
      </c>
      <c r="BP244" s="68">
        <v>22852200</v>
      </c>
      <c r="BQ244" s="68">
        <v>4740101</v>
      </c>
      <c r="BR244">
        <f t="shared" si="61"/>
        <v>2.0920096852300243</v>
      </c>
      <c r="BS244" s="4">
        <v>80661454</v>
      </c>
      <c r="BT244" s="22">
        <f t="shared" si="62"/>
        <v>-1</v>
      </c>
      <c r="BU244" s="68"/>
      <c r="BV244" s="68"/>
      <c r="BW244" s="68"/>
      <c r="BX244" s="68"/>
      <c r="BZ244" s="85">
        <f t="shared" si="74"/>
        <v>0.34989399025710594</v>
      </c>
      <c r="CA244" s="85">
        <f t="shared" si="63"/>
        <v>0.30803057430628511</v>
      </c>
      <c r="CB244" s="85">
        <f t="shared" si="64"/>
        <v>0.28331004298533968</v>
      </c>
      <c r="CC244" s="85">
        <f t="shared" si="65"/>
        <v>5.8765380053773887E-2</v>
      </c>
      <c r="CD244" s="85">
        <f t="shared" si="66"/>
        <v>0.99999998760250464</v>
      </c>
      <c r="CE244" t="s">
        <v>2640</v>
      </c>
      <c r="CF244" s="68">
        <v>28222958</v>
      </c>
      <c r="CG244" s="68">
        <v>24846194</v>
      </c>
      <c r="CH244" s="68">
        <v>22852200</v>
      </c>
      <c r="CI244" s="68">
        <v>4740101</v>
      </c>
      <c r="CN244" s="22">
        <f t="shared" si="67"/>
        <v>68336.460048426146</v>
      </c>
      <c r="CO244" s="22">
        <f t="shared" si="68"/>
        <v>60160.276029055691</v>
      </c>
      <c r="CP244" s="22">
        <f t="shared" si="69"/>
        <v>55332.203389830509</v>
      </c>
      <c r="CQ244" s="22">
        <f t="shared" si="75"/>
        <v>11477.242130750605</v>
      </c>
      <c r="CR244" s="85">
        <f t="shared" si="70"/>
        <v>0.34989399025710594</v>
      </c>
      <c r="CS244" s="85">
        <f t="shared" si="71"/>
        <v>0.30803057430628511</v>
      </c>
      <c r="CT244" s="85">
        <f t="shared" si="72"/>
        <v>0.28331004298533968</v>
      </c>
      <c r="CU244" s="85">
        <f t="shared" si="73"/>
        <v>5.876538005377388E-2</v>
      </c>
    </row>
    <row r="245" spans="1:99" x14ac:dyDescent="0.35">
      <c r="A245" t="s">
        <v>1224</v>
      </c>
      <c r="B245" s="81">
        <v>184474555</v>
      </c>
      <c r="C245" s="81">
        <v>214644391</v>
      </c>
      <c r="D245" s="81">
        <v>242729857</v>
      </c>
      <c r="E245" s="2">
        <v>1007</v>
      </c>
      <c r="F245" s="10">
        <f t="shared" si="57"/>
        <v>183192.20953326713</v>
      </c>
      <c r="G245" s="10">
        <f t="shared" si="58"/>
        <v>213152.32472691161</v>
      </c>
      <c r="H245" s="10">
        <f t="shared" si="59"/>
        <v>241042.55908639522</v>
      </c>
      <c r="I245" t="s">
        <v>1224</v>
      </c>
      <c r="J245" t="s">
        <v>2753</v>
      </c>
      <c r="K245" t="s">
        <v>1225</v>
      </c>
      <c r="L245">
        <v>93</v>
      </c>
      <c r="M245">
        <v>93</v>
      </c>
      <c r="N245">
        <v>673</v>
      </c>
      <c r="O245">
        <v>673</v>
      </c>
      <c r="P245" t="s">
        <v>1226</v>
      </c>
      <c r="Q245" t="s">
        <v>176</v>
      </c>
      <c r="R245" t="s">
        <v>65</v>
      </c>
      <c r="S245" t="s">
        <v>66</v>
      </c>
      <c r="T245">
        <v>210</v>
      </c>
      <c r="U245" s="2">
        <v>1005</v>
      </c>
      <c r="V245" s="2">
        <v>1007</v>
      </c>
      <c r="W245" s="6">
        <v>4523.5</v>
      </c>
      <c r="X245">
        <v>4.5</v>
      </c>
      <c r="Y245">
        <v>539</v>
      </c>
      <c r="Z245" s="2">
        <v>1760</v>
      </c>
      <c r="AA245" s="2">
        <v>2299</v>
      </c>
      <c r="AB245">
        <v>344</v>
      </c>
      <c r="AC245">
        <v>0.34699999999999998</v>
      </c>
      <c r="AD245">
        <v>6</v>
      </c>
      <c r="AE245">
        <v>0</v>
      </c>
      <c r="AF245">
        <v>6</v>
      </c>
      <c r="AG245">
        <v>21</v>
      </c>
      <c r="AH245" s="2">
        <v>588851</v>
      </c>
      <c r="AI245">
        <v>13.52</v>
      </c>
      <c r="AJ245" s="2">
        <v>545801</v>
      </c>
      <c r="AK245">
        <v>12.53</v>
      </c>
      <c r="AL245" s="2">
        <v>57006</v>
      </c>
      <c r="AM245" s="2">
        <v>8922933</v>
      </c>
      <c r="AN245" s="3">
        <v>9.6799999999999997E-2</v>
      </c>
      <c r="AO245">
        <v>170</v>
      </c>
      <c r="AP245" s="4">
        <v>16351823</v>
      </c>
      <c r="AQ245" s="4">
        <v>3607</v>
      </c>
      <c r="AR245" s="4">
        <v>512</v>
      </c>
      <c r="AS245" t="s">
        <v>1227</v>
      </c>
      <c r="AT245" t="s">
        <v>818</v>
      </c>
      <c r="AU245" t="s">
        <v>151</v>
      </c>
      <c r="AV245" t="s">
        <v>648</v>
      </c>
      <c r="AW245" t="s">
        <v>71</v>
      </c>
      <c r="AX245" t="str">
        <f t="shared" si="60"/>
        <v>Bronx</v>
      </c>
      <c r="AY245">
        <v>1</v>
      </c>
      <c r="AZ245">
        <v>15</v>
      </c>
      <c r="BA245" t="s">
        <v>2537</v>
      </c>
      <c r="BB245" t="s">
        <v>1228</v>
      </c>
      <c r="BC245" t="s">
        <v>2569</v>
      </c>
      <c r="BD245" t="s">
        <v>972</v>
      </c>
      <c r="BE245" t="s">
        <v>2628</v>
      </c>
      <c r="BF245" s="95">
        <v>17</v>
      </c>
      <c r="BG245" s="1">
        <v>21670</v>
      </c>
      <c r="BL245" s="63">
        <v>59</v>
      </c>
      <c r="BM245" t="s">
        <v>2248</v>
      </c>
      <c r="BN245" s="68">
        <v>96494815</v>
      </c>
      <c r="BO245" s="68">
        <v>82008748</v>
      </c>
      <c r="BP245" s="68">
        <v>24843892</v>
      </c>
      <c r="BQ245" s="68">
        <v>11296936</v>
      </c>
      <c r="BR245">
        <f t="shared" si="61"/>
        <v>2.2830188679245285</v>
      </c>
      <c r="BS245" s="4">
        <v>214644391</v>
      </c>
      <c r="BT245" s="22">
        <f t="shared" si="62"/>
        <v>0</v>
      </c>
      <c r="BU245" s="68"/>
      <c r="BV245" s="68"/>
      <c r="BW245" s="68"/>
      <c r="BX245" s="68"/>
      <c r="BZ245" s="85">
        <f t="shared" si="74"/>
        <v>0.44955665764403785</v>
      </c>
      <c r="CA245" s="85">
        <f t="shared" si="63"/>
        <v>0.38206797586432156</v>
      </c>
      <c r="CB245" s="85">
        <f t="shared" si="64"/>
        <v>0.11574442679007624</v>
      </c>
      <c r="CC245" s="85">
        <f t="shared" si="65"/>
        <v>5.2630939701564343E-2</v>
      </c>
      <c r="CD245" s="85">
        <f t="shared" si="66"/>
        <v>1</v>
      </c>
      <c r="CE245" t="s">
        <v>2640</v>
      </c>
      <c r="CF245" s="68">
        <v>96494815</v>
      </c>
      <c r="CG245" s="68">
        <v>82008748</v>
      </c>
      <c r="CH245" s="68">
        <v>24843892</v>
      </c>
      <c r="CI245" s="68">
        <v>11296936</v>
      </c>
      <c r="CN245" s="22">
        <f t="shared" si="67"/>
        <v>95824.046673286997</v>
      </c>
      <c r="CO245" s="22">
        <f t="shared" si="68"/>
        <v>81438.677259185701</v>
      </c>
      <c r="CP245" s="22">
        <f t="shared" si="69"/>
        <v>24671.19364448858</v>
      </c>
      <c r="CQ245" s="22">
        <f t="shared" si="75"/>
        <v>11218.407149950348</v>
      </c>
      <c r="CR245" s="85">
        <f t="shared" si="70"/>
        <v>0.4495566576440379</v>
      </c>
      <c r="CS245" s="85">
        <f t="shared" si="71"/>
        <v>0.38206797586432156</v>
      </c>
      <c r="CT245" s="85">
        <f t="shared" si="72"/>
        <v>0.11574442679007625</v>
      </c>
      <c r="CU245" s="85">
        <f t="shared" si="73"/>
        <v>5.2630939701564343E-2</v>
      </c>
    </row>
    <row r="246" spans="1:99" x14ac:dyDescent="0.35">
      <c r="A246" t="s">
        <v>1229</v>
      </c>
      <c r="B246" s="81">
        <v>175881184</v>
      </c>
      <c r="C246" s="81">
        <v>266062395</v>
      </c>
      <c r="D246" s="81">
        <v>350258894</v>
      </c>
      <c r="E246" s="2">
        <v>1526</v>
      </c>
      <c r="F246" s="10">
        <f t="shared" si="57"/>
        <v>115256.34600262123</v>
      </c>
      <c r="G246" s="10">
        <f t="shared" si="58"/>
        <v>174352.81454783748</v>
      </c>
      <c r="H246" s="10">
        <f t="shared" si="59"/>
        <v>229527.45347313237</v>
      </c>
      <c r="I246" t="s">
        <v>1229</v>
      </c>
      <c r="J246" t="s">
        <v>2685</v>
      </c>
      <c r="K246" t="s">
        <v>1230</v>
      </c>
      <c r="L246">
        <v>38</v>
      </c>
      <c r="M246">
        <v>38</v>
      </c>
      <c r="N246">
        <v>211</v>
      </c>
      <c r="O246">
        <v>211</v>
      </c>
      <c r="P246" t="s">
        <v>1231</v>
      </c>
      <c r="Q246" t="s">
        <v>64</v>
      </c>
      <c r="R246" t="s">
        <v>65</v>
      </c>
      <c r="S246" t="s">
        <v>66</v>
      </c>
      <c r="U246" s="2">
        <v>1525</v>
      </c>
      <c r="V246" s="2">
        <v>1526</v>
      </c>
      <c r="W246" s="6">
        <v>7109.5</v>
      </c>
      <c r="X246">
        <v>4.66</v>
      </c>
      <c r="Z246" s="2">
        <v>3426</v>
      </c>
      <c r="AA246" s="2">
        <v>3426</v>
      </c>
      <c r="AB246">
        <v>533</v>
      </c>
      <c r="AC246">
        <v>0.35799999999999998</v>
      </c>
      <c r="AD246">
        <v>13</v>
      </c>
      <c r="AE246">
        <v>0</v>
      </c>
      <c r="AF246">
        <v>14</v>
      </c>
      <c r="AG246">
        <v>14</v>
      </c>
      <c r="AH246" s="2">
        <v>680670</v>
      </c>
      <c r="AI246">
        <v>15.63</v>
      </c>
      <c r="AJ246" s="2">
        <v>625559</v>
      </c>
      <c r="AK246">
        <v>14.36</v>
      </c>
      <c r="AL246" s="2">
        <v>105458</v>
      </c>
      <c r="AM246" s="2">
        <v>13112212</v>
      </c>
      <c r="AN246" s="3">
        <v>0.15490000000000001</v>
      </c>
      <c r="AO246">
        <v>219</v>
      </c>
      <c r="AP246" s="4">
        <v>20560063</v>
      </c>
      <c r="AQ246" s="4">
        <v>2891</v>
      </c>
      <c r="AR246" s="4">
        <v>529</v>
      </c>
      <c r="AS246" t="s">
        <v>1232</v>
      </c>
      <c r="AT246" t="s">
        <v>559</v>
      </c>
      <c r="AU246" t="s">
        <v>558</v>
      </c>
      <c r="AV246" t="s">
        <v>1233</v>
      </c>
      <c r="AW246" t="s">
        <v>95</v>
      </c>
      <c r="AX246" t="str">
        <f t="shared" si="60"/>
        <v>Manhattan</v>
      </c>
      <c r="AY246">
        <v>10</v>
      </c>
      <c r="AZ246">
        <v>13</v>
      </c>
      <c r="BA246" t="s">
        <v>2535</v>
      </c>
      <c r="BB246">
        <v>30</v>
      </c>
      <c r="BC246" t="s">
        <v>2558</v>
      </c>
      <c r="BD246">
        <v>70</v>
      </c>
      <c r="BE246" t="s">
        <v>2601</v>
      </c>
      <c r="BF246" s="95">
        <v>9</v>
      </c>
      <c r="BG246" s="1">
        <v>19997</v>
      </c>
      <c r="BL246" s="63">
        <v>169</v>
      </c>
      <c r="BM246" t="s">
        <v>2240</v>
      </c>
      <c r="BN246" s="68">
        <v>98775578</v>
      </c>
      <c r="BO246" s="68">
        <v>91544353</v>
      </c>
      <c r="BP246" s="68">
        <v>55255164</v>
      </c>
      <c r="BQ246" s="68">
        <v>20487300</v>
      </c>
      <c r="BR246">
        <f t="shared" si="61"/>
        <v>2.2450851900393185</v>
      </c>
      <c r="BS246" s="4">
        <v>266062395</v>
      </c>
      <c r="BT246" s="22">
        <f t="shared" si="62"/>
        <v>0</v>
      </c>
      <c r="BU246" s="68"/>
      <c r="BV246" s="68"/>
      <c r="BW246" s="68"/>
      <c r="BX246" s="68"/>
      <c r="BZ246" s="85">
        <f t="shared" si="74"/>
        <v>0.3712496762272624</v>
      </c>
      <c r="CA246" s="85">
        <f t="shared" si="63"/>
        <v>0.34407099507617378</v>
      </c>
      <c r="CB246" s="85">
        <f t="shared" si="64"/>
        <v>0.20767746603198095</v>
      </c>
      <c r="CC246" s="85">
        <f t="shared" si="65"/>
        <v>7.7001862664582865E-2</v>
      </c>
      <c r="CD246" s="85">
        <f t="shared" si="66"/>
        <v>0.99999999999999989</v>
      </c>
      <c r="CE246" t="s">
        <v>2640</v>
      </c>
      <c r="CF246" s="68">
        <v>98775578</v>
      </c>
      <c r="CG246" s="68">
        <v>91544353</v>
      </c>
      <c r="CH246" s="68">
        <v>55255164</v>
      </c>
      <c r="CI246" s="68">
        <v>20487300</v>
      </c>
      <c r="CN246" s="22">
        <f t="shared" si="67"/>
        <v>64728.425950196593</v>
      </c>
      <c r="CO246" s="22">
        <f t="shared" si="68"/>
        <v>59989.746395806025</v>
      </c>
      <c r="CP246" s="22">
        <f t="shared" si="69"/>
        <v>36209.150720838792</v>
      </c>
      <c r="CQ246" s="22">
        <f t="shared" si="75"/>
        <v>13425.491480996068</v>
      </c>
      <c r="CR246" s="85">
        <f t="shared" si="70"/>
        <v>0.3712496762272624</v>
      </c>
      <c r="CS246" s="85">
        <f t="shared" si="71"/>
        <v>0.34407099507617378</v>
      </c>
      <c r="CT246" s="85">
        <f t="shared" si="72"/>
        <v>0.20767746603198095</v>
      </c>
      <c r="CU246" s="85">
        <f t="shared" si="73"/>
        <v>7.7001862664582879E-2</v>
      </c>
    </row>
    <row r="247" spans="1:99" x14ac:dyDescent="0.35">
      <c r="A247" t="s">
        <v>1234</v>
      </c>
      <c r="B247" s="81">
        <v>184144047</v>
      </c>
      <c r="C247" s="81">
        <v>261538116</v>
      </c>
      <c r="D247" s="81">
        <v>334201924</v>
      </c>
      <c r="E247">
        <v>664</v>
      </c>
      <c r="F247" s="10">
        <f t="shared" si="57"/>
        <v>277325.3719879518</v>
      </c>
      <c r="G247" s="10">
        <f t="shared" si="58"/>
        <v>393882.7048192771</v>
      </c>
      <c r="H247" s="10">
        <f t="shared" si="59"/>
        <v>503316.15060240962</v>
      </c>
      <c r="I247" t="s">
        <v>1234</v>
      </c>
      <c r="J247" t="s">
        <v>2430</v>
      </c>
      <c r="K247" t="s">
        <v>1235</v>
      </c>
      <c r="L247">
        <v>377</v>
      </c>
      <c r="M247">
        <v>377</v>
      </c>
      <c r="N247">
        <v>650</v>
      </c>
      <c r="O247">
        <v>650</v>
      </c>
      <c r="P247" t="s">
        <v>1236</v>
      </c>
      <c r="Q247" t="s">
        <v>176</v>
      </c>
      <c r="R247" t="s">
        <v>65</v>
      </c>
      <c r="S247" t="s">
        <v>84</v>
      </c>
      <c r="T247">
        <v>105</v>
      </c>
      <c r="U247">
        <v>664</v>
      </c>
      <c r="V247">
        <v>664</v>
      </c>
      <c r="W247" s="6">
        <v>2824</v>
      </c>
      <c r="X247">
        <v>4.25</v>
      </c>
      <c r="Y247">
        <v>241</v>
      </c>
      <c r="Z247" s="2">
        <v>1171</v>
      </c>
      <c r="AA247" s="2">
        <v>1412</v>
      </c>
      <c r="AB247">
        <v>173</v>
      </c>
      <c r="AC247">
        <v>0.26500000000000001</v>
      </c>
      <c r="AD247">
        <v>40</v>
      </c>
      <c r="AE247">
        <v>2</v>
      </c>
      <c r="AF247">
        <v>43</v>
      </c>
      <c r="AG247" s="1">
        <v>39208</v>
      </c>
      <c r="AH247" s="2">
        <v>201872</v>
      </c>
      <c r="AI247">
        <v>4.63</v>
      </c>
      <c r="AJ247" s="2">
        <v>201872</v>
      </c>
      <c r="AK247">
        <v>4.63</v>
      </c>
      <c r="AL247" s="2">
        <v>116528</v>
      </c>
      <c r="AM247" s="2">
        <v>7142241</v>
      </c>
      <c r="AN247" s="3">
        <v>0.57720000000000005</v>
      </c>
      <c r="AO247">
        <v>305</v>
      </c>
      <c r="AP247" s="4">
        <v>0</v>
      </c>
      <c r="AR247" s="4">
        <v>660</v>
      </c>
      <c r="AS247" t="s">
        <v>828</v>
      </c>
      <c r="AT247" t="s">
        <v>1237</v>
      </c>
      <c r="AU247" t="s">
        <v>1238</v>
      </c>
      <c r="AV247" t="s">
        <v>1239</v>
      </c>
      <c r="AW247" t="s">
        <v>95</v>
      </c>
      <c r="AX247" t="str">
        <f t="shared" si="60"/>
        <v>Manhattan</v>
      </c>
      <c r="AY247">
        <v>10</v>
      </c>
      <c r="AZ247">
        <v>13</v>
      </c>
      <c r="BA247" t="s">
        <v>2535</v>
      </c>
      <c r="BB247">
        <v>30</v>
      </c>
      <c r="BC247" t="s">
        <v>2558</v>
      </c>
      <c r="BD247" t="s">
        <v>1240</v>
      </c>
      <c r="BE247" t="s">
        <v>2624</v>
      </c>
      <c r="BF247" s="95">
        <v>9</v>
      </c>
      <c r="BG247" s="1">
        <v>34577</v>
      </c>
      <c r="BJ247" t="s">
        <v>108</v>
      </c>
      <c r="BL247" s="63">
        <v>5</v>
      </c>
      <c r="BM247" t="s">
        <v>2240</v>
      </c>
      <c r="BN247" s="68">
        <v>47222228</v>
      </c>
      <c r="BO247" s="68">
        <v>76334147</v>
      </c>
      <c r="BP247" s="68">
        <v>136594416</v>
      </c>
      <c r="BQ247" s="68">
        <v>1387326</v>
      </c>
      <c r="BR247">
        <f t="shared" si="61"/>
        <v>2.1265060240963853</v>
      </c>
      <c r="BS247" s="4">
        <v>261538116</v>
      </c>
      <c r="BT247" s="22">
        <f t="shared" si="62"/>
        <v>1</v>
      </c>
      <c r="BU247" s="68"/>
      <c r="BV247" s="68"/>
      <c r="BW247" s="68"/>
      <c r="BX247" s="68"/>
      <c r="BZ247" s="85">
        <f t="shared" si="74"/>
        <v>0.18055581619315481</v>
      </c>
      <c r="CA247" s="85">
        <f t="shared" si="63"/>
        <v>0.2918662417832818</v>
      </c>
      <c r="CB247" s="85">
        <f t="shared" si="64"/>
        <v>0.52227345707422623</v>
      </c>
      <c r="CC247" s="85">
        <f t="shared" si="65"/>
        <v>5.3044887728716378E-3</v>
      </c>
      <c r="CD247" s="85">
        <f t="shared" si="66"/>
        <v>1.0000000038235346</v>
      </c>
      <c r="CE247" t="s">
        <v>2640</v>
      </c>
      <c r="CF247" s="68">
        <v>47222228</v>
      </c>
      <c r="CG247" s="68">
        <v>76334147</v>
      </c>
      <c r="CH247" s="68">
        <v>136594416</v>
      </c>
      <c r="CI247" s="68">
        <v>1387326</v>
      </c>
      <c r="CN247" s="22">
        <f t="shared" si="67"/>
        <v>71117.813253012049</v>
      </c>
      <c r="CO247" s="22">
        <f t="shared" si="68"/>
        <v>114961.06475903615</v>
      </c>
      <c r="CP247" s="22">
        <f t="shared" si="69"/>
        <v>205714.48192771085</v>
      </c>
      <c r="CQ247" s="22">
        <f t="shared" si="75"/>
        <v>2089.3463855421687</v>
      </c>
      <c r="CR247" s="85">
        <f t="shared" si="70"/>
        <v>0.18055581619315481</v>
      </c>
      <c r="CS247" s="85">
        <f t="shared" si="71"/>
        <v>0.2918662417832818</v>
      </c>
      <c r="CT247" s="85">
        <f t="shared" si="72"/>
        <v>0.52227345707422623</v>
      </c>
      <c r="CU247" s="85">
        <f t="shared" si="73"/>
        <v>5.3044887728716378E-3</v>
      </c>
    </row>
    <row r="248" spans="1:99" x14ac:dyDescent="0.35">
      <c r="A248" t="s">
        <v>1241</v>
      </c>
      <c r="B248" s="81">
        <v>7331551</v>
      </c>
      <c r="C248" s="81">
        <v>21665200</v>
      </c>
      <c r="D248" s="81">
        <v>32195669</v>
      </c>
      <c r="E248">
        <v>53</v>
      </c>
      <c r="F248" s="10">
        <f t="shared" si="57"/>
        <v>138331.15094339623</v>
      </c>
      <c r="G248" s="10">
        <f t="shared" si="58"/>
        <v>408777.35849056602</v>
      </c>
      <c r="H248" s="10">
        <f t="shared" si="59"/>
        <v>607465.45283018867</v>
      </c>
      <c r="I248" t="s">
        <v>1241</v>
      </c>
      <c r="J248" t="s">
        <v>2431</v>
      </c>
      <c r="K248" t="s">
        <v>1168</v>
      </c>
      <c r="L248">
        <v>389</v>
      </c>
      <c r="M248">
        <v>359</v>
      </c>
      <c r="N248">
        <v>847</v>
      </c>
      <c r="O248">
        <v>847</v>
      </c>
      <c r="P248" t="s">
        <v>1242</v>
      </c>
      <c r="Q248" t="s">
        <v>1243</v>
      </c>
      <c r="R248" t="s">
        <v>65</v>
      </c>
      <c r="S248" t="s">
        <v>84</v>
      </c>
      <c r="U248">
        <v>24</v>
      </c>
      <c r="V248">
        <v>53</v>
      </c>
      <c r="W248">
        <v>108</v>
      </c>
      <c r="X248">
        <v>4.5</v>
      </c>
      <c r="Z248">
        <v>38</v>
      </c>
      <c r="AA248">
        <v>38</v>
      </c>
      <c r="AB248">
        <v>10</v>
      </c>
      <c r="AC248">
        <v>0.41699999999999998</v>
      </c>
      <c r="AD248">
        <v>5</v>
      </c>
      <c r="AE248">
        <v>0</v>
      </c>
      <c r="AF248">
        <v>5</v>
      </c>
      <c r="AG248">
        <v>5</v>
      </c>
      <c r="AH248" s="2">
        <v>13819</v>
      </c>
      <c r="AI248">
        <v>0.32</v>
      </c>
      <c r="AJ248" s="2">
        <v>13819</v>
      </c>
      <c r="AK248">
        <v>0.32</v>
      </c>
      <c r="AL248" s="2">
        <v>11274</v>
      </c>
      <c r="AM248" s="2">
        <v>607774</v>
      </c>
      <c r="AN248" s="3">
        <v>0.81579999999999997</v>
      </c>
      <c r="AO248">
        <v>119</v>
      </c>
      <c r="AP248" s="4">
        <v>4630200</v>
      </c>
      <c r="AQ248" s="4">
        <v>19661</v>
      </c>
      <c r="AR248" s="4">
        <v>800</v>
      </c>
      <c r="AS248" t="s">
        <v>1237</v>
      </c>
      <c r="AT248" t="s">
        <v>1239</v>
      </c>
      <c r="AU248" t="s">
        <v>556</v>
      </c>
      <c r="AV248" t="s">
        <v>828</v>
      </c>
      <c r="AW248" t="s">
        <v>95</v>
      </c>
      <c r="AX248" t="str">
        <f t="shared" si="60"/>
        <v>Manhattan</v>
      </c>
      <c r="AY248">
        <v>10</v>
      </c>
      <c r="AZ248">
        <v>13</v>
      </c>
      <c r="BA248" t="s">
        <v>2535</v>
      </c>
      <c r="BB248">
        <v>30</v>
      </c>
      <c r="BC248" t="s">
        <v>2558</v>
      </c>
      <c r="BD248">
        <v>70</v>
      </c>
      <c r="BE248" t="s">
        <v>2601</v>
      </c>
      <c r="BF248" s="95">
        <v>9</v>
      </c>
      <c r="BG248" s="1">
        <v>34365</v>
      </c>
      <c r="BJ248" t="s">
        <v>108</v>
      </c>
      <c r="BK248" t="s">
        <v>108</v>
      </c>
      <c r="BL248" s="63">
        <v>3</v>
      </c>
      <c r="BM248" t="s">
        <v>2240</v>
      </c>
      <c r="BN248" s="68">
        <v>1954216</v>
      </c>
      <c r="BO248" s="68">
        <v>4836781</v>
      </c>
      <c r="BP248" s="68">
        <v>14538048</v>
      </c>
      <c r="BQ248" s="68">
        <v>336155</v>
      </c>
      <c r="BR248">
        <f t="shared" si="61"/>
        <v>0.71698113207547165</v>
      </c>
      <c r="BS248" s="4">
        <v>21665200</v>
      </c>
      <c r="BT248" s="22">
        <f t="shared" si="62"/>
        <v>0</v>
      </c>
      <c r="BU248" s="68"/>
      <c r="BV248" s="68"/>
      <c r="BW248" s="68"/>
      <c r="BX248" s="68"/>
      <c r="BZ248" s="85">
        <f t="shared" si="74"/>
        <v>9.0200690508280557E-2</v>
      </c>
      <c r="CA248" s="85">
        <f t="shared" si="63"/>
        <v>0.22325115853996272</v>
      </c>
      <c r="CB248" s="85">
        <f t="shared" si="64"/>
        <v>0.67103225449107329</v>
      </c>
      <c r="CC248" s="85">
        <f t="shared" si="65"/>
        <v>1.5515896460683493E-2</v>
      </c>
      <c r="CD248" s="85">
        <f t="shared" si="66"/>
        <v>1</v>
      </c>
      <c r="CE248" t="s">
        <v>2640</v>
      </c>
      <c r="CF248" s="68">
        <v>1954216</v>
      </c>
      <c r="CG248" s="68">
        <v>4836781</v>
      </c>
      <c r="CH248" s="68">
        <v>14538048</v>
      </c>
      <c r="CI248" s="68">
        <v>336155</v>
      </c>
      <c r="CN248" s="22">
        <f t="shared" si="67"/>
        <v>36872</v>
      </c>
      <c r="CO248" s="22">
        <f t="shared" si="68"/>
        <v>91260.018867924533</v>
      </c>
      <c r="CP248" s="22">
        <f t="shared" si="69"/>
        <v>274302.79245283018</v>
      </c>
      <c r="CQ248" s="22">
        <f t="shared" si="75"/>
        <v>6342.5471698113206</v>
      </c>
      <c r="CR248" s="85">
        <f t="shared" si="70"/>
        <v>9.0200690508280557E-2</v>
      </c>
      <c r="CS248" s="85">
        <f t="shared" si="71"/>
        <v>0.22325115853996272</v>
      </c>
      <c r="CT248" s="85">
        <f t="shared" si="72"/>
        <v>0.67103225449107329</v>
      </c>
      <c r="CU248" s="85">
        <f t="shared" si="73"/>
        <v>1.5515896460683493E-2</v>
      </c>
    </row>
    <row r="249" spans="1:99" x14ac:dyDescent="0.35">
      <c r="A249" t="s">
        <v>1244</v>
      </c>
      <c r="B249" s="81">
        <v>1611729</v>
      </c>
      <c r="C249" s="81">
        <v>4147996</v>
      </c>
      <c r="D249" s="81">
        <v>6264941</v>
      </c>
      <c r="E249">
        <v>10</v>
      </c>
      <c r="F249" s="10">
        <f t="shared" si="57"/>
        <v>161172.9</v>
      </c>
      <c r="G249" s="10">
        <f t="shared" si="58"/>
        <v>414799.6</v>
      </c>
      <c r="H249" s="10">
        <f t="shared" si="59"/>
        <v>626494.1</v>
      </c>
      <c r="I249" t="s">
        <v>1244</v>
      </c>
      <c r="J249" t="s">
        <v>2509</v>
      </c>
      <c r="K249" t="s">
        <v>1168</v>
      </c>
      <c r="L249">
        <v>398</v>
      </c>
      <c r="M249">
        <v>359</v>
      </c>
      <c r="N249">
        <v>871</v>
      </c>
      <c r="O249">
        <v>871</v>
      </c>
      <c r="P249" t="s">
        <v>1245</v>
      </c>
      <c r="Q249" t="s">
        <v>1243</v>
      </c>
      <c r="R249" t="s">
        <v>65</v>
      </c>
      <c r="S249" t="s">
        <v>84</v>
      </c>
      <c r="U249">
        <v>4</v>
      </c>
      <c r="V249">
        <v>10</v>
      </c>
      <c r="W249">
        <v>20</v>
      </c>
      <c r="X249">
        <v>5</v>
      </c>
      <c r="Z249">
        <v>12</v>
      </c>
      <c r="AA249">
        <v>12</v>
      </c>
      <c r="AB249">
        <v>0</v>
      </c>
      <c r="AC249">
        <v>0</v>
      </c>
      <c r="AD249">
        <v>1</v>
      </c>
      <c r="AE249">
        <v>0</v>
      </c>
      <c r="AF249">
        <v>1</v>
      </c>
      <c r="AG249">
        <v>5</v>
      </c>
      <c r="AH249" s="2">
        <v>3098</v>
      </c>
      <c r="AI249">
        <v>7.0000000000000007E-2</v>
      </c>
      <c r="AJ249" s="2">
        <v>3098</v>
      </c>
      <c r="AK249">
        <v>7.0000000000000007E-2</v>
      </c>
      <c r="AL249" s="2">
        <v>2326</v>
      </c>
      <c r="AM249" s="2">
        <v>114675</v>
      </c>
      <c r="AN249" s="3">
        <v>0.75080000000000002</v>
      </c>
      <c r="AO249">
        <v>171</v>
      </c>
      <c r="AP249" s="4">
        <v>967700</v>
      </c>
      <c r="AQ249" s="4">
        <v>20160</v>
      </c>
      <c r="AR249" s="4">
        <v>1036</v>
      </c>
      <c r="AS249" t="s">
        <v>1239</v>
      </c>
      <c r="AT249" t="s">
        <v>1237</v>
      </c>
      <c r="AU249" t="s">
        <v>828</v>
      </c>
      <c r="AW249" t="s">
        <v>95</v>
      </c>
      <c r="AX249" t="str">
        <f t="shared" si="60"/>
        <v>Manhattan</v>
      </c>
      <c r="AY249">
        <v>10</v>
      </c>
      <c r="AZ249">
        <v>13</v>
      </c>
      <c r="BA249" t="s">
        <v>2535</v>
      </c>
      <c r="BB249">
        <v>30</v>
      </c>
      <c r="BC249" t="s">
        <v>2558</v>
      </c>
      <c r="BD249">
        <v>70</v>
      </c>
      <c r="BE249" t="s">
        <v>2601</v>
      </c>
      <c r="BF249" s="95">
        <v>9</v>
      </c>
      <c r="BG249" s="1">
        <v>34181</v>
      </c>
      <c r="BJ249" t="s">
        <v>108</v>
      </c>
      <c r="BK249" t="s">
        <v>108</v>
      </c>
      <c r="BL249" s="63">
        <v>2</v>
      </c>
      <c r="BM249" t="s">
        <v>2240</v>
      </c>
      <c r="BN249" s="68">
        <v>712371</v>
      </c>
      <c r="BO249" s="68">
        <v>1210293</v>
      </c>
      <c r="BP249" s="68">
        <v>2189226</v>
      </c>
      <c r="BQ249" s="68">
        <v>36106</v>
      </c>
      <c r="BR249">
        <f t="shared" si="61"/>
        <v>1.2</v>
      </c>
      <c r="BS249" s="4">
        <v>4147996</v>
      </c>
      <c r="BT249" s="22">
        <f t="shared" si="62"/>
        <v>0</v>
      </c>
      <c r="BU249" s="68"/>
      <c r="BV249" s="68"/>
      <c r="BW249" s="68"/>
      <c r="BX249" s="68"/>
      <c r="BZ249" s="85">
        <f t="shared" si="74"/>
        <v>0.17173859376913575</v>
      </c>
      <c r="CA249" s="85">
        <f t="shared" si="63"/>
        <v>0.29177776449157616</v>
      </c>
      <c r="CB249" s="85">
        <f t="shared" si="64"/>
        <v>0.5277791974727073</v>
      </c>
      <c r="CC249" s="85">
        <f t="shared" si="65"/>
        <v>8.704444266580777E-3</v>
      </c>
      <c r="CD249" s="85">
        <f t="shared" si="66"/>
        <v>1</v>
      </c>
      <c r="CE249" t="s">
        <v>2640</v>
      </c>
      <c r="CF249" s="68">
        <v>712371</v>
      </c>
      <c r="CG249" s="68">
        <v>1210293</v>
      </c>
      <c r="CH249" s="68">
        <v>2189226</v>
      </c>
      <c r="CI249" s="68">
        <v>36106</v>
      </c>
      <c r="CN249" s="22">
        <f t="shared" si="67"/>
        <v>71237.100000000006</v>
      </c>
      <c r="CO249" s="22">
        <f t="shared" si="68"/>
        <v>121029.3</v>
      </c>
      <c r="CP249" s="22">
        <f t="shared" si="69"/>
        <v>218922.6</v>
      </c>
      <c r="CQ249" s="22">
        <f t="shared" si="75"/>
        <v>3610.6</v>
      </c>
      <c r="CR249" s="85">
        <f t="shared" si="70"/>
        <v>0.17173859376913578</v>
      </c>
      <c r="CS249" s="85">
        <f t="shared" si="71"/>
        <v>0.29177776449157622</v>
      </c>
      <c r="CT249" s="85">
        <f t="shared" si="72"/>
        <v>0.5277791974727073</v>
      </c>
      <c r="CU249" s="85">
        <f t="shared" si="73"/>
        <v>8.7044442665807787E-3</v>
      </c>
    </row>
    <row r="250" spans="1:99" x14ac:dyDescent="0.35">
      <c r="A250" t="s">
        <v>1246</v>
      </c>
      <c r="B250" s="81">
        <v>1463108</v>
      </c>
      <c r="C250" s="81">
        <v>1485799</v>
      </c>
      <c r="D250" s="81">
        <v>6099491</v>
      </c>
      <c r="E250">
        <v>10</v>
      </c>
      <c r="F250" s="10">
        <f t="shared" si="57"/>
        <v>146310.79999999999</v>
      </c>
      <c r="G250" s="10">
        <f t="shared" si="58"/>
        <v>148579.9</v>
      </c>
      <c r="H250" s="10">
        <f t="shared" si="59"/>
        <v>609949.1</v>
      </c>
      <c r="I250" t="s">
        <v>1246</v>
      </c>
      <c r="J250" t="s">
        <v>2510</v>
      </c>
      <c r="K250" t="s">
        <v>1168</v>
      </c>
      <c r="L250">
        <v>399</v>
      </c>
      <c r="M250">
        <v>359</v>
      </c>
      <c r="N250">
        <v>483</v>
      </c>
      <c r="O250">
        <v>483</v>
      </c>
      <c r="P250" t="s">
        <v>1247</v>
      </c>
      <c r="Q250" t="s">
        <v>1243</v>
      </c>
      <c r="R250" t="s">
        <v>65</v>
      </c>
      <c r="S250" t="s">
        <v>84</v>
      </c>
      <c r="U250">
        <v>1</v>
      </c>
      <c r="V250">
        <v>10</v>
      </c>
      <c r="W250">
        <v>4.5</v>
      </c>
      <c r="X250">
        <v>4.5</v>
      </c>
      <c r="Z250">
        <v>3</v>
      </c>
      <c r="AA250">
        <v>3</v>
      </c>
      <c r="AB250">
        <v>0</v>
      </c>
      <c r="AC250">
        <v>0</v>
      </c>
      <c r="AD250">
        <v>1</v>
      </c>
      <c r="AE250">
        <v>0</v>
      </c>
      <c r="AF250">
        <v>1</v>
      </c>
      <c r="AG250">
        <v>5</v>
      </c>
      <c r="AH250" s="2">
        <v>5396</v>
      </c>
      <c r="AI250">
        <v>0.12</v>
      </c>
      <c r="AJ250" s="2">
        <v>5396</v>
      </c>
      <c r="AK250">
        <v>0.12</v>
      </c>
      <c r="AL250" s="2">
        <v>1599</v>
      </c>
      <c r="AM250" s="2">
        <v>114675</v>
      </c>
      <c r="AN250" s="3">
        <v>0.29630000000000001</v>
      </c>
      <c r="AO250">
        <v>25</v>
      </c>
      <c r="AP250" s="4">
        <v>887005</v>
      </c>
      <c r="AQ250" s="4">
        <v>20159</v>
      </c>
      <c r="AR250" s="4">
        <v>1431</v>
      </c>
      <c r="AS250" t="s">
        <v>1239</v>
      </c>
      <c r="AT250" t="s">
        <v>1248</v>
      </c>
      <c r="AU250" t="s">
        <v>828</v>
      </c>
      <c r="AW250" t="s">
        <v>95</v>
      </c>
      <c r="AX250" t="str">
        <f t="shared" si="60"/>
        <v>Manhattan</v>
      </c>
      <c r="AY250">
        <v>10</v>
      </c>
      <c r="AZ250">
        <v>13</v>
      </c>
      <c r="BA250" t="s">
        <v>2535</v>
      </c>
      <c r="BB250">
        <v>30</v>
      </c>
      <c r="BC250" t="s">
        <v>2558</v>
      </c>
      <c r="BD250">
        <v>71</v>
      </c>
      <c r="BE250" t="s">
        <v>2602</v>
      </c>
      <c r="BF250" s="95">
        <v>9</v>
      </c>
      <c r="BG250" s="1">
        <v>34880</v>
      </c>
      <c r="BJ250" t="s">
        <v>108</v>
      </c>
      <c r="BK250" t="s">
        <v>108</v>
      </c>
      <c r="BL250" s="63">
        <v>244</v>
      </c>
      <c r="BM250" t="s">
        <v>2240</v>
      </c>
      <c r="BN250" s="68">
        <v>552787</v>
      </c>
      <c r="BO250" s="68">
        <v>743151</v>
      </c>
      <c r="BP250" s="68">
        <v>64868</v>
      </c>
      <c r="BQ250" s="68">
        <v>124992</v>
      </c>
      <c r="BR250">
        <f t="shared" si="61"/>
        <v>0.3</v>
      </c>
      <c r="BS250" s="4">
        <v>1485799</v>
      </c>
      <c r="BT250" s="22">
        <f t="shared" si="62"/>
        <v>-1</v>
      </c>
      <c r="BU250" s="68"/>
      <c r="BV250" s="68"/>
      <c r="BW250" s="68"/>
      <c r="BX250" s="68"/>
      <c r="BZ250" s="85">
        <f t="shared" si="74"/>
        <v>0.37204695924549686</v>
      </c>
      <c r="CA250" s="85">
        <f t="shared" si="63"/>
        <v>0.50016926919455462</v>
      </c>
      <c r="CB250" s="85">
        <f t="shared" si="64"/>
        <v>4.3658664462689768E-2</v>
      </c>
      <c r="CC250" s="85">
        <f t="shared" si="65"/>
        <v>8.4124434058711839E-2</v>
      </c>
      <c r="CD250" s="85">
        <f t="shared" si="66"/>
        <v>0.99999932696145299</v>
      </c>
      <c r="CE250" t="s">
        <v>2640</v>
      </c>
      <c r="CF250" s="68">
        <v>552787</v>
      </c>
      <c r="CG250" s="68">
        <v>743151</v>
      </c>
      <c r="CH250" s="68">
        <v>64868</v>
      </c>
      <c r="CI250" s="68">
        <v>124992</v>
      </c>
      <c r="CN250" s="22">
        <f t="shared" si="67"/>
        <v>55278.7</v>
      </c>
      <c r="CO250" s="22">
        <f t="shared" si="68"/>
        <v>74315.100000000006</v>
      </c>
      <c r="CP250" s="22">
        <f t="shared" si="69"/>
        <v>6486.8</v>
      </c>
      <c r="CQ250" s="22">
        <f t="shared" si="75"/>
        <v>12499.2</v>
      </c>
      <c r="CR250" s="85">
        <f t="shared" si="70"/>
        <v>0.37204695924549686</v>
      </c>
      <c r="CS250" s="85">
        <f t="shared" si="71"/>
        <v>0.50016926919455462</v>
      </c>
      <c r="CT250" s="85">
        <f t="shared" si="72"/>
        <v>4.3658664462689775E-2</v>
      </c>
      <c r="CU250" s="85">
        <f t="shared" si="73"/>
        <v>8.4124434058711853E-2</v>
      </c>
    </row>
    <row r="251" spans="1:99" x14ac:dyDescent="0.35">
      <c r="A251" t="s">
        <v>1249</v>
      </c>
      <c r="B251" s="81">
        <v>21913468</v>
      </c>
      <c r="C251" s="81">
        <v>22518842</v>
      </c>
      <c r="D251" s="81">
        <v>33364078</v>
      </c>
      <c r="E251">
        <v>125</v>
      </c>
      <c r="F251" s="10">
        <f t="shared" si="57"/>
        <v>175307.74400000001</v>
      </c>
      <c r="G251" s="10">
        <f t="shared" si="58"/>
        <v>180150.736</v>
      </c>
      <c r="H251" s="10">
        <f t="shared" si="59"/>
        <v>266912.62400000001</v>
      </c>
      <c r="I251" t="s">
        <v>1249</v>
      </c>
      <c r="J251" t="s">
        <v>2432</v>
      </c>
      <c r="K251" t="s">
        <v>1052</v>
      </c>
      <c r="L251">
        <v>158</v>
      </c>
      <c r="M251">
        <v>162</v>
      </c>
      <c r="N251">
        <v>274</v>
      </c>
      <c r="O251">
        <v>269</v>
      </c>
      <c r="P251" t="s">
        <v>1250</v>
      </c>
      <c r="Q251" t="s">
        <v>64</v>
      </c>
      <c r="R251" t="s">
        <v>65</v>
      </c>
      <c r="S251" t="s">
        <v>66</v>
      </c>
      <c r="U251">
        <v>125</v>
      </c>
      <c r="V251">
        <v>125</v>
      </c>
      <c r="W251">
        <v>562.5</v>
      </c>
      <c r="X251">
        <v>4.5</v>
      </c>
      <c r="Z251">
        <v>298</v>
      </c>
      <c r="AA251">
        <v>298</v>
      </c>
      <c r="AB251">
        <v>42</v>
      </c>
      <c r="AC251">
        <v>0.33600000000000002</v>
      </c>
      <c r="AD251">
        <v>1</v>
      </c>
      <c r="AE251">
        <v>0</v>
      </c>
      <c r="AF251">
        <v>1</v>
      </c>
      <c r="AG251">
        <v>16</v>
      </c>
      <c r="AH251" s="2">
        <v>54935</v>
      </c>
      <c r="AI251">
        <v>1.26</v>
      </c>
      <c r="AJ251" s="2">
        <v>54935</v>
      </c>
      <c r="AK251">
        <v>1.26</v>
      </c>
      <c r="AL251" s="2">
        <v>6911</v>
      </c>
      <c r="AM251" s="2">
        <v>1037975</v>
      </c>
      <c r="AN251" s="3">
        <v>0.1258</v>
      </c>
      <c r="AO251">
        <v>237</v>
      </c>
      <c r="AP251" s="4">
        <v>2334676</v>
      </c>
      <c r="AQ251" s="4">
        <v>4147</v>
      </c>
      <c r="AR251" s="4">
        <v>613</v>
      </c>
      <c r="AS251" t="s">
        <v>1057</v>
      </c>
      <c r="AT251" t="s">
        <v>1251</v>
      </c>
      <c r="AU251" t="s">
        <v>380</v>
      </c>
      <c r="AW251" t="s">
        <v>80</v>
      </c>
      <c r="AX251" t="str">
        <f t="shared" si="60"/>
        <v>Brooklyn</v>
      </c>
      <c r="AY251">
        <v>16</v>
      </c>
      <c r="AZ251">
        <v>8</v>
      </c>
      <c r="BA251" t="s">
        <v>2530</v>
      </c>
      <c r="BB251">
        <v>18</v>
      </c>
      <c r="BC251" s="60" t="s">
        <v>2547</v>
      </c>
      <c r="BD251">
        <v>55</v>
      </c>
      <c r="BE251" t="s">
        <v>2588</v>
      </c>
      <c r="BF251" s="95">
        <v>41</v>
      </c>
      <c r="BG251" s="1">
        <v>24472</v>
      </c>
      <c r="BL251" s="63">
        <v>149</v>
      </c>
      <c r="BM251" t="s">
        <v>2266</v>
      </c>
      <c r="BN251" s="68">
        <v>8675395</v>
      </c>
      <c r="BO251" s="68">
        <v>5867054</v>
      </c>
      <c r="BP251" s="68">
        <v>6859120</v>
      </c>
      <c r="BQ251" s="68">
        <v>1117273</v>
      </c>
      <c r="BR251">
        <f t="shared" si="61"/>
        <v>2.3839999999999999</v>
      </c>
      <c r="BS251" s="4">
        <v>22518842</v>
      </c>
      <c r="BT251" s="22">
        <f t="shared" si="62"/>
        <v>0</v>
      </c>
      <c r="BU251" s="68"/>
      <c r="BV251" s="68"/>
      <c r="BW251" s="68"/>
      <c r="BX251" s="68"/>
      <c r="BZ251" s="85">
        <f t="shared" si="74"/>
        <v>0.38525049378649223</v>
      </c>
      <c r="CA251" s="85">
        <f t="shared" si="63"/>
        <v>0.26053977375923681</v>
      </c>
      <c r="CB251" s="85">
        <f t="shared" si="64"/>
        <v>0.30459470340437578</v>
      </c>
      <c r="CC251" s="85">
        <f t="shared" si="65"/>
        <v>4.9615029049895197E-2</v>
      </c>
      <c r="CD251" s="85">
        <f t="shared" si="66"/>
        <v>1</v>
      </c>
      <c r="CE251" t="s">
        <v>2640</v>
      </c>
      <c r="CF251" s="68">
        <v>8675395</v>
      </c>
      <c r="CG251" s="68">
        <v>5867054</v>
      </c>
      <c r="CH251" s="68">
        <v>6859120</v>
      </c>
      <c r="CI251" s="68">
        <v>1117273</v>
      </c>
      <c r="CN251" s="22">
        <f t="shared" si="67"/>
        <v>69403.16</v>
      </c>
      <c r="CO251" s="22">
        <f t="shared" si="68"/>
        <v>46936.432000000001</v>
      </c>
      <c r="CP251" s="22">
        <f t="shared" si="69"/>
        <v>54872.959999999999</v>
      </c>
      <c r="CQ251" s="22">
        <f t="shared" si="75"/>
        <v>8938.1839999999993</v>
      </c>
      <c r="CR251" s="85">
        <f t="shared" si="70"/>
        <v>0.38525049378649223</v>
      </c>
      <c r="CS251" s="85">
        <f t="shared" si="71"/>
        <v>0.26053977375923681</v>
      </c>
      <c r="CT251" s="85">
        <f t="shared" si="72"/>
        <v>0.30459470340437578</v>
      </c>
      <c r="CU251" s="85">
        <f t="shared" si="73"/>
        <v>4.961502904989519E-2</v>
      </c>
    </row>
    <row r="252" spans="1:99" x14ac:dyDescent="0.35">
      <c r="A252" t="s">
        <v>1252</v>
      </c>
      <c r="B252" s="81">
        <v>98259995</v>
      </c>
      <c r="C252" s="81">
        <v>125175883</v>
      </c>
      <c r="D252" s="81">
        <v>175094947</v>
      </c>
      <c r="E252">
        <v>786</v>
      </c>
      <c r="F252" s="10">
        <f t="shared" si="57"/>
        <v>125012.71628498728</v>
      </c>
      <c r="G252" s="10">
        <f t="shared" si="58"/>
        <v>159256.84860050891</v>
      </c>
      <c r="H252" s="10">
        <f t="shared" si="59"/>
        <v>222767.10814249364</v>
      </c>
      <c r="I252" t="s">
        <v>1252</v>
      </c>
      <c r="J252" t="s">
        <v>2754</v>
      </c>
      <c r="K252" t="s">
        <v>1253</v>
      </c>
      <c r="L252">
        <v>45</v>
      </c>
      <c r="M252">
        <v>45</v>
      </c>
      <c r="N252">
        <v>368</v>
      </c>
      <c r="O252">
        <v>368</v>
      </c>
      <c r="P252" t="s">
        <v>1254</v>
      </c>
      <c r="Q252" t="s">
        <v>64</v>
      </c>
      <c r="R252" t="s">
        <v>65</v>
      </c>
      <c r="S252" t="s">
        <v>66</v>
      </c>
      <c r="U252">
        <v>783</v>
      </c>
      <c r="V252">
        <v>786</v>
      </c>
      <c r="W252" s="6">
        <v>3316.5</v>
      </c>
      <c r="X252">
        <v>4.24</v>
      </c>
      <c r="Z252" s="2">
        <v>1457</v>
      </c>
      <c r="AA252" s="2">
        <v>1457</v>
      </c>
      <c r="AB252">
        <v>341</v>
      </c>
      <c r="AC252">
        <v>0.439</v>
      </c>
      <c r="AD252">
        <v>7</v>
      </c>
      <c r="AE252">
        <v>0</v>
      </c>
      <c r="AF252">
        <v>7</v>
      </c>
      <c r="AG252" t="s">
        <v>734</v>
      </c>
      <c r="AH252" s="2">
        <v>319008</v>
      </c>
      <c r="AI252">
        <v>7.32</v>
      </c>
      <c r="AJ252" s="2">
        <v>319008</v>
      </c>
      <c r="AK252">
        <v>7.32</v>
      </c>
      <c r="AL252" s="2">
        <v>59598</v>
      </c>
      <c r="AM252" s="2">
        <v>6642484</v>
      </c>
      <c r="AN252" s="3">
        <v>0.18679999999999999</v>
      </c>
      <c r="AO252">
        <v>199</v>
      </c>
      <c r="AP252" s="4">
        <v>8397841</v>
      </c>
      <c r="AQ252" s="4">
        <v>2529</v>
      </c>
      <c r="AR252" s="4">
        <v>491</v>
      </c>
      <c r="AS252" t="s">
        <v>1255</v>
      </c>
      <c r="AT252" t="s">
        <v>1256</v>
      </c>
      <c r="AU252" t="s">
        <v>764</v>
      </c>
      <c r="AW252" t="s">
        <v>71</v>
      </c>
      <c r="AX252" t="str">
        <f t="shared" si="60"/>
        <v>Bronx</v>
      </c>
      <c r="AY252">
        <v>5</v>
      </c>
      <c r="AZ252">
        <v>13</v>
      </c>
      <c r="BA252" t="s">
        <v>2535</v>
      </c>
      <c r="BB252">
        <v>29</v>
      </c>
      <c r="BC252" t="s">
        <v>2557</v>
      </c>
      <c r="BD252">
        <v>77</v>
      </c>
      <c r="BE252" t="s">
        <v>2607</v>
      </c>
      <c r="BF252" s="95">
        <v>16</v>
      </c>
      <c r="BG252" s="1">
        <v>18710</v>
      </c>
      <c r="BH252" t="s">
        <v>566</v>
      </c>
      <c r="BL252" s="63">
        <v>212</v>
      </c>
      <c r="BM252" t="s">
        <v>2247</v>
      </c>
      <c r="BN252" s="68">
        <v>51636937</v>
      </c>
      <c r="BO252" s="68">
        <v>44047576</v>
      </c>
      <c r="BP252" s="68">
        <v>21999391</v>
      </c>
      <c r="BQ252" s="68">
        <v>7491978</v>
      </c>
      <c r="BR252">
        <f t="shared" si="61"/>
        <v>1.8536895674300256</v>
      </c>
      <c r="BS252" s="4">
        <v>125175883</v>
      </c>
      <c r="BT252" s="22">
        <f t="shared" si="62"/>
        <v>-1</v>
      </c>
      <c r="BU252" s="68"/>
      <c r="BV252" s="68"/>
      <c r="BW252" s="68"/>
      <c r="BX252" s="68"/>
      <c r="BZ252" s="85">
        <f t="shared" si="74"/>
        <v>0.41251506090833806</v>
      </c>
      <c r="CA252" s="85">
        <f t="shared" si="63"/>
        <v>0.35188548260530345</v>
      </c>
      <c r="CB252" s="85">
        <f t="shared" si="64"/>
        <v>0.17574783954190282</v>
      </c>
      <c r="CC252" s="85">
        <f t="shared" si="65"/>
        <v>5.9851608955696363E-2</v>
      </c>
      <c r="CD252" s="85">
        <f t="shared" si="66"/>
        <v>0.99999999201124079</v>
      </c>
      <c r="CE252" t="s">
        <v>2640</v>
      </c>
      <c r="CF252" s="68">
        <v>51636937</v>
      </c>
      <c r="CG252" s="68">
        <v>44047576</v>
      </c>
      <c r="CH252" s="68">
        <v>21999391</v>
      </c>
      <c r="CI252" s="68">
        <v>7491978</v>
      </c>
      <c r="CN252" s="22">
        <f t="shared" si="67"/>
        <v>65695.848600508907</v>
      </c>
      <c r="CO252" s="22">
        <f t="shared" si="68"/>
        <v>56040.173027989818</v>
      </c>
      <c r="CP252" s="22">
        <f t="shared" si="69"/>
        <v>27989.047073791349</v>
      </c>
      <c r="CQ252" s="22">
        <f t="shared" si="75"/>
        <v>9531.778625954199</v>
      </c>
      <c r="CR252" s="85">
        <f t="shared" si="70"/>
        <v>0.41251506090833806</v>
      </c>
      <c r="CS252" s="85">
        <f t="shared" si="71"/>
        <v>0.35188548260530345</v>
      </c>
      <c r="CT252" s="85">
        <f t="shared" si="72"/>
        <v>0.17574783954190282</v>
      </c>
      <c r="CU252" s="85">
        <f t="shared" si="73"/>
        <v>5.9851608955696363E-2</v>
      </c>
    </row>
    <row r="253" spans="1:99" x14ac:dyDescent="0.35">
      <c r="A253" t="s">
        <v>1257</v>
      </c>
      <c r="B253" s="81">
        <v>55556499</v>
      </c>
      <c r="C253" s="81">
        <v>60138891</v>
      </c>
      <c r="D253" s="81">
        <v>95102810</v>
      </c>
      <c r="E253">
        <v>360</v>
      </c>
      <c r="F253" s="10">
        <f t="shared" si="57"/>
        <v>154323.60833333334</v>
      </c>
      <c r="G253" s="10">
        <f t="shared" si="58"/>
        <v>167052.47500000001</v>
      </c>
      <c r="H253" s="10">
        <f t="shared" si="59"/>
        <v>264174.47222222225</v>
      </c>
      <c r="I253" t="s">
        <v>1257</v>
      </c>
      <c r="J253" t="s">
        <v>2433</v>
      </c>
      <c r="K253" t="s">
        <v>130</v>
      </c>
      <c r="L253">
        <v>192</v>
      </c>
      <c r="M253">
        <v>100</v>
      </c>
      <c r="N253">
        <v>312</v>
      </c>
      <c r="O253">
        <v>312</v>
      </c>
      <c r="P253" t="s">
        <v>1258</v>
      </c>
      <c r="Q253" t="s">
        <v>64</v>
      </c>
      <c r="R253" t="s">
        <v>65</v>
      </c>
      <c r="S253" t="s">
        <v>66</v>
      </c>
      <c r="U253">
        <v>360</v>
      </c>
      <c r="V253">
        <v>360</v>
      </c>
      <c r="W253" s="6">
        <v>1591</v>
      </c>
      <c r="X253">
        <v>4.42</v>
      </c>
      <c r="Z253">
        <v>796</v>
      </c>
      <c r="AA253">
        <v>796</v>
      </c>
      <c r="AB253">
        <v>146</v>
      </c>
      <c r="AC253">
        <v>0.41199999999999998</v>
      </c>
      <c r="AD253">
        <v>2</v>
      </c>
      <c r="AE253">
        <v>2</v>
      </c>
      <c r="AF253">
        <v>5</v>
      </c>
      <c r="AG253">
        <v>23</v>
      </c>
      <c r="AH253" s="2">
        <v>90637</v>
      </c>
      <c r="AI253">
        <v>2.08</v>
      </c>
      <c r="AJ253" s="2">
        <v>90637</v>
      </c>
      <c r="AK253">
        <v>2.08</v>
      </c>
      <c r="AL253" s="2">
        <v>23922</v>
      </c>
      <c r="AM253" s="2">
        <v>3370430</v>
      </c>
      <c r="AN253" s="3">
        <v>0.26390000000000002</v>
      </c>
      <c r="AO253">
        <v>383</v>
      </c>
      <c r="AP253" s="4">
        <v>11871465</v>
      </c>
      <c r="AQ253" s="4">
        <v>7394</v>
      </c>
      <c r="AR253" s="4">
        <v>511</v>
      </c>
      <c r="AS253" t="s">
        <v>1259</v>
      </c>
      <c r="AT253" t="s">
        <v>1260</v>
      </c>
      <c r="AU253" t="s">
        <v>132</v>
      </c>
      <c r="AV253" t="s">
        <v>1261</v>
      </c>
      <c r="AW253" t="s">
        <v>95</v>
      </c>
      <c r="AX253" t="str">
        <f t="shared" si="60"/>
        <v>Manhattan</v>
      </c>
      <c r="AY253">
        <v>3</v>
      </c>
      <c r="AZ253">
        <v>12</v>
      </c>
      <c r="BA253" t="s">
        <v>2534</v>
      </c>
      <c r="BB253">
        <v>26</v>
      </c>
      <c r="BC253" t="s">
        <v>2554</v>
      </c>
      <c r="BD253">
        <v>65</v>
      </c>
      <c r="BE253" t="s">
        <v>2597</v>
      </c>
      <c r="BF253" s="95">
        <v>1</v>
      </c>
      <c r="BG253" s="1">
        <v>26968</v>
      </c>
      <c r="BL253" s="63">
        <v>185</v>
      </c>
      <c r="BM253" t="s">
        <v>2233</v>
      </c>
      <c r="BN253" s="68">
        <v>24554549</v>
      </c>
      <c r="BO253" s="68">
        <v>28509444</v>
      </c>
      <c r="BP253" s="68">
        <v>3902451</v>
      </c>
      <c r="BQ253" s="68">
        <v>3172448</v>
      </c>
      <c r="BR253">
        <f t="shared" si="61"/>
        <v>2.2111111111111112</v>
      </c>
      <c r="BS253" s="4">
        <v>60138891</v>
      </c>
      <c r="BT253" s="22">
        <f t="shared" si="62"/>
        <v>1</v>
      </c>
      <c r="BU253" s="68"/>
      <c r="BV253" s="68"/>
      <c r="BW253" s="68"/>
      <c r="BX253" s="68"/>
      <c r="BZ253" s="85">
        <f t="shared" si="74"/>
        <v>0.40829733624452769</v>
      </c>
      <c r="CA253" s="85">
        <f t="shared" si="63"/>
        <v>0.47406002215770821</v>
      </c>
      <c r="CB253" s="85">
        <f t="shared" si="64"/>
        <v>6.4890637906841353E-2</v>
      </c>
      <c r="CC253" s="85">
        <f t="shared" si="65"/>
        <v>5.2752020319097669E-2</v>
      </c>
      <c r="CD253" s="85">
        <f t="shared" si="66"/>
        <v>1.0000000166281751</v>
      </c>
      <c r="CE253" t="s">
        <v>2640</v>
      </c>
      <c r="CF253" s="68">
        <v>24554549</v>
      </c>
      <c r="CG253" s="68">
        <v>28509444</v>
      </c>
      <c r="CH253" s="68">
        <v>3902451</v>
      </c>
      <c r="CI253" s="68">
        <v>3172448</v>
      </c>
      <c r="CN253" s="22">
        <f t="shared" si="67"/>
        <v>68207.080555555556</v>
      </c>
      <c r="CO253" s="22">
        <f t="shared" si="68"/>
        <v>79192.899999999994</v>
      </c>
      <c r="CP253" s="22">
        <f t="shared" si="69"/>
        <v>10840.141666666666</v>
      </c>
      <c r="CQ253" s="22">
        <f t="shared" si="75"/>
        <v>8812.3555555555558</v>
      </c>
      <c r="CR253" s="85">
        <f t="shared" si="70"/>
        <v>0.40829733624452769</v>
      </c>
      <c r="CS253" s="85">
        <f t="shared" si="71"/>
        <v>0.47406002215770821</v>
      </c>
      <c r="CT253" s="85">
        <f t="shared" si="72"/>
        <v>6.4890637906841339E-2</v>
      </c>
      <c r="CU253" s="85">
        <f t="shared" si="73"/>
        <v>5.2752020319097669E-2</v>
      </c>
    </row>
    <row r="254" spans="1:99" x14ac:dyDescent="0.35">
      <c r="A254" t="s">
        <v>1262</v>
      </c>
      <c r="B254" s="81">
        <v>180976825</v>
      </c>
      <c r="C254" s="81">
        <v>234238884</v>
      </c>
      <c r="D254" s="81">
        <v>297872390</v>
      </c>
      <c r="E254" s="2">
        <v>1056</v>
      </c>
      <c r="F254" s="10">
        <f t="shared" si="57"/>
        <v>171379.56912878787</v>
      </c>
      <c r="G254" s="10">
        <f t="shared" si="58"/>
        <v>221817.125</v>
      </c>
      <c r="H254" s="10">
        <f t="shared" si="59"/>
        <v>282076.12689393939</v>
      </c>
      <c r="I254" t="s">
        <v>1262</v>
      </c>
      <c r="J254" t="s">
        <v>2755</v>
      </c>
      <c r="K254" t="s">
        <v>1041</v>
      </c>
      <c r="L254">
        <v>36</v>
      </c>
      <c r="M254">
        <v>36</v>
      </c>
      <c r="N254">
        <v>314</v>
      </c>
      <c r="O254">
        <v>314</v>
      </c>
      <c r="P254" t="s">
        <v>1263</v>
      </c>
      <c r="Q254" t="s">
        <v>64</v>
      </c>
      <c r="R254" t="s">
        <v>65</v>
      </c>
      <c r="S254" t="s">
        <v>66</v>
      </c>
      <c r="U254" s="2">
        <v>1054</v>
      </c>
      <c r="V254" s="2">
        <v>1056</v>
      </c>
      <c r="W254" s="6">
        <v>4911</v>
      </c>
      <c r="X254">
        <v>4.66</v>
      </c>
      <c r="Z254" s="2">
        <v>2383</v>
      </c>
      <c r="AA254" s="2">
        <v>2383</v>
      </c>
      <c r="AB254">
        <v>371</v>
      </c>
      <c r="AC254">
        <v>0.35399999999999998</v>
      </c>
      <c r="AD254">
        <v>18</v>
      </c>
      <c r="AE254">
        <v>0</v>
      </c>
      <c r="AF254">
        <v>36</v>
      </c>
      <c r="AG254">
        <v>6</v>
      </c>
      <c r="AH254" s="2">
        <v>1036600</v>
      </c>
      <c r="AI254">
        <v>23.8</v>
      </c>
      <c r="AJ254" s="2">
        <v>953637</v>
      </c>
      <c r="AK254">
        <v>21.89</v>
      </c>
      <c r="AL254" s="2">
        <v>159727</v>
      </c>
      <c r="AM254" s="2">
        <v>10080777</v>
      </c>
      <c r="AN254" s="3">
        <v>0.15409999999999999</v>
      </c>
      <c r="AO254">
        <v>100</v>
      </c>
      <c r="AP254" s="4">
        <v>12596000</v>
      </c>
      <c r="AQ254" s="4">
        <v>2573</v>
      </c>
      <c r="AR254" s="4">
        <v>542</v>
      </c>
      <c r="AS254" t="s">
        <v>961</v>
      </c>
      <c r="AT254" t="s">
        <v>1044</v>
      </c>
      <c r="AU254" t="s">
        <v>959</v>
      </c>
      <c r="AV254" t="s">
        <v>632</v>
      </c>
      <c r="AW254" t="s">
        <v>80</v>
      </c>
      <c r="AX254" t="str">
        <f t="shared" si="60"/>
        <v>Brooklyn</v>
      </c>
      <c r="AY254">
        <v>15</v>
      </c>
      <c r="AZ254">
        <v>9</v>
      </c>
      <c r="BA254" t="s">
        <v>2531</v>
      </c>
      <c r="BB254">
        <v>19</v>
      </c>
      <c r="BC254" t="s">
        <v>2548</v>
      </c>
      <c r="BD254">
        <v>41</v>
      </c>
      <c r="BE254" t="s">
        <v>2580</v>
      </c>
      <c r="BF254" s="95">
        <v>46</v>
      </c>
      <c r="BG254" s="1">
        <v>18483</v>
      </c>
      <c r="BH254" t="s">
        <v>610</v>
      </c>
      <c r="BL254" s="63">
        <v>50</v>
      </c>
      <c r="BM254" t="s">
        <v>2269</v>
      </c>
      <c r="BN254" s="68">
        <v>86671044</v>
      </c>
      <c r="BO254" s="68">
        <v>69999634</v>
      </c>
      <c r="BP254" s="68">
        <v>57662784</v>
      </c>
      <c r="BQ254" s="68">
        <v>19905422</v>
      </c>
      <c r="BR254">
        <f t="shared" si="61"/>
        <v>2.2566287878787881</v>
      </c>
      <c r="BS254" s="4">
        <v>234238884</v>
      </c>
      <c r="BT254" s="22">
        <f t="shared" si="62"/>
        <v>0</v>
      </c>
      <c r="BU254" s="68"/>
      <c r="BV254" s="68"/>
      <c r="BW254" s="68"/>
      <c r="BX254" s="68"/>
      <c r="BZ254" s="85">
        <f t="shared" si="74"/>
        <v>0.37001134277945075</v>
      </c>
      <c r="CA254" s="85">
        <f t="shared" si="63"/>
        <v>0.29883865908445839</v>
      </c>
      <c r="CB254" s="85">
        <f t="shared" si="64"/>
        <v>0.24617084497380035</v>
      </c>
      <c r="CC254" s="85">
        <f t="shared" si="65"/>
        <v>8.4979153162290516E-2</v>
      </c>
      <c r="CD254" s="85">
        <f t="shared" si="66"/>
        <v>1</v>
      </c>
      <c r="CE254" t="s">
        <v>2640</v>
      </c>
      <c r="CF254" s="68">
        <v>86671044</v>
      </c>
      <c r="CG254" s="68">
        <v>69999634</v>
      </c>
      <c r="CH254" s="68">
        <v>57662784</v>
      </c>
      <c r="CI254" s="68">
        <v>19905422</v>
      </c>
      <c r="CN254" s="22">
        <f t="shared" si="67"/>
        <v>82074.852272727279</v>
      </c>
      <c r="CO254" s="22">
        <f t="shared" si="68"/>
        <v>66287.532196969696</v>
      </c>
      <c r="CP254" s="22">
        <f t="shared" si="69"/>
        <v>54604.909090909088</v>
      </c>
      <c r="CQ254" s="22">
        <f t="shared" si="75"/>
        <v>18849.83143939394</v>
      </c>
      <c r="CR254" s="85">
        <f t="shared" si="70"/>
        <v>0.37001134277945075</v>
      </c>
      <c r="CS254" s="85">
        <f t="shared" si="71"/>
        <v>0.29883865908445839</v>
      </c>
      <c r="CT254" s="85">
        <f t="shared" si="72"/>
        <v>0.24617084497380032</v>
      </c>
      <c r="CU254" s="85">
        <f t="shared" si="73"/>
        <v>8.4979153162290516E-2</v>
      </c>
    </row>
    <row r="255" spans="1:99" x14ac:dyDescent="0.35">
      <c r="A255" t="s">
        <v>1264</v>
      </c>
      <c r="B255" s="81">
        <v>15802133</v>
      </c>
      <c r="C255" s="81">
        <v>18072770</v>
      </c>
      <c r="D255" s="81">
        <v>32526890</v>
      </c>
      <c r="E255">
        <v>155</v>
      </c>
      <c r="F255" s="10">
        <f t="shared" si="57"/>
        <v>101949.24516129032</v>
      </c>
      <c r="G255" s="10">
        <f t="shared" si="58"/>
        <v>116598.51612903226</v>
      </c>
      <c r="H255" s="10">
        <f t="shared" si="59"/>
        <v>209850.90322580645</v>
      </c>
      <c r="I255" t="s">
        <v>1264</v>
      </c>
      <c r="J255" t="s">
        <v>2434</v>
      </c>
      <c r="K255" t="s">
        <v>219</v>
      </c>
      <c r="L255">
        <v>279</v>
      </c>
      <c r="M255">
        <v>91</v>
      </c>
      <c r="N255">
        <v>505</v>
      </c>
      <c r="O255">
        <v>240</v>
      </c>
      <c r="P255" t="s">
        <v>1265</v>
      </c>
      <c r="Q255" t="s">
        <v>64</v>
      </c>
      <c r="R255" t="s">
        <v>65</v>
      </c>
      <c r="S255" t="s">
        <v>656</v>
      </c>
      <c r="U255">
        <v>153</v>
      </c>
      <c r="V255">
        <v>155</v>
      </c>
      <c r="W255">
        <v>475.5</v>
      </c>
      <c r="X255">
        <v>3.11</v>
      </c>
      <c r="Z255">
        <v>164</v>
      </c>
      <c r="AA255">
        <v>164</v>
      </c>
      <c r="AB255">
        <v>138</v>
      </c>
      <c r="AC255">
        <v>0.92</v>
      </c>
      <c r="AD255">
        <v>1</v>
      </c>
      <c r="AE255">
        <v>0</v>
      </c>
      <c r="AF255">
        <v>1</v>
      </c>
      <c r="AG255">
        <v>12</v>
      </c>
      <c r="AH255" s="2">
        <v>21844</v>
      </c>
      <c r="AI255">
        <v>0.5</v>
      </c>
      <c r="AJ255" s="2">
        <v>21844</v>
      </c>
      <c r="AK255">
        <v>0.5</v>
      </c>
      <c r="AL255" s="2">
        <v>14991</v>
      </c>
      <c r="AM255" s="2">
        <v>1287831</v>
      </c>
      <c r="AN255" s="3">
        <v>0.68630000000000002</v>
      </c>
      <c r="AO255">
        <v>328</v>
      </c>
      <c r="AP255" s="4">
        <v>3615000</v>
      </c>
      <c r="AQ255" s="4">
        <v>7061</v>
      </c>
      <c r="AR255" s="4">
        <v>325</v>
      </c>
      <c r="AS255" t="s">
        <v>1266</v>
      </c>
      <c r="AT255" t="s">
        <v>1267</v>
      </c>
      <c r="AU255" t="s">
        <v>1268</v>
      </c>
      <c r="AV255" t="s">
        <v>505</v>
      </c>
      <c r="AW255" t="s">
        <v>198</v>
      </c>
      <c r="AX255" t="str">
        <f t="shared" si="60"/>
        <v>Queens</v>
      </c>
      <c r="AY255">
        <v>12</v>
      </c>
      <c r="AZ255">
        <v>5</v>
      </c>
      <c r="BA255" t="s">
        <v>2527</v>
      </c>
      <c r="BB255">
        <v>14</v>
      </c>
      <c r="BC255" t="s">
        <v>2545</v>
      </c>
      <c r="BD255">
        <v>32</v>
      </c>
      <c r="BE255" t="s">
        <v>2577</v>
      </c>
      <c r="BF255" s="95">
        <v>24</v>
      </c>
      <c r="BG255" s="1">
        <v>28794</v>
      </c>
      <c r="BI255" t="s">
        <v>236</v>
      </c>
      <c r="BJ255" t="s">
        <v>108</v>
      </c>
      <c r="BL255" s="63">
        <v>306</v>
      </c>
      <c r="BM255" s="23" t="s">
        <v>2252</v>
      </c>
      <c r="BN255" s="68">
        <v>8570785</v>
      </c>
      <c r="BO255" s="68">
        <v>5095335</v>
      </c>
      <c r="BP255" s="68">
        <v>3991607</v>
      </c>
      <c r="BQ255" s="68">
        <v>415042</v>
      </c>
      <c r="BR255">
        <f t="shared" si="61"/>
        <v>1.0580645161290323</v>
      </c>
      <c r="BS255" s="4">
        <v>18072770</v>
      </c>
      <c r="BT255" s="22">
        <f t="shared" si="62"/>
        <v>-1</v>
      </c>
      <c r="BU255" s="68"/>
      <c r="BV255" s="68"/>
      <c r="BW255" s="68"/>
      <c r="BX255" s="68"/>
      <c r="BZ255" s="85">
        <f t="shared" si="74"/>
        <v>0.47423748545463701</v>
      </c>
      <c r="CA255" s="85">
        <f t="shared" si="63"/>
        <v>0.28193436866623101</v>
      </c>
      <c r="CB255" s="85">
        <f t="shared" si="64"/>
        <v>0.22086304423726966</v>
      </c>
      <c r="CC255" s="85">
        <f t="shared" si="65"/>
        <v>2.2965046310001177E-2</v>
      </c>
      <c r="CD255" s="85">
        <f t="shared" si="66"/>
        <v>0.9999999446681388</v>
      </c>
      <c r="CE255" t="s">
        <v>2640</v>
      </c>
      <c r="CF255" s="68">
        <v>8570785</v>
      </c>
      <c r="CG255" s="68">
        <v>5095335</v>
      </c>
      <c r="CH255" s="68">
        <v>3991607</v>
      </c>
      <c r="CI255" s="68">
        <v>415042</v>
      </c>
      <c r="CN255" s="22">
        <f t="shared" si="67"/>
        <v>55295.387096774197</v>
      </c>
      <c r="CO255" s="22">
        <f t="shared" si="68"/>
        <v>32873.129032258068</v>
      </c>
      <c r="CP255" s="22">
        <f t="shared" si="69"/>
        <v>25752.303225806452</v>
      </c>
      <c r="CQ255" s="22">
        <f t="shared" si="75"/>
        <v>2677.690322580645</v>
      </c>
      <c r="CR255" s="85">
        <f t="shared" si="70"/>
        <v>0.47423748545463701</v>
      </c>
      <c r="CS255" s="85">
        <f t="shared" si="71"/>
        <v>0.28193436866623106</v>
      </c>
      <c r="CT255" s="85">
        <f t="shared" si="72"/>
        <v>0.22086304423726966</v>
      </c>
      <c r="CU255" s="85">
        <f t="shared" si="73"/>
        <v>2.2965046310001177E-2</v>
      </c>
    </row>
    <row r="256" spans="1:99" x14ac:dyDescent="0.35">
      <c r="A256" t="s">
        <v>1269</v>
      </c>
      <c r="B256" s="81">
        <v>224838629</v>
      </c>
      <c r="C256" s="81">
        <v>353165005</v>
      </c>
      <c r="D256" s="81">
        <v>439011790</v>
      </c>
      <c r="E256" s="2">
        <v>1935</v>
      </c>
      <c r="F256" s="10">
        <f t="shared" si="57"/>
        <v>116195.67390180878</v>
      </c>
      <c r="G256" s="10">
        <f t="shared" si="58"/>
        <v>182514.21447028423</v>
      </c>
      <c r="H256" s="10">
        <f t="shared" si="59"/>
        <v>226879.47803617571</v>
      </c>
      <c r="I256" t="s">
        <v>1269</v>
      </c>
      <c r="J256" t="s">
        <v>2686</v>
      </c>
      <c r="K256" t="s">
        <v>1270</v>
      </c>
      <c r="L256">
        <v>27</v>
      </c>
      <c r="M256">
        <v>27</v>
      </c>
      <c r="N256">
        <v>531</v>
      </c>
      <c r="O256">
        <v>531</v>
      </c>
      <c r="P256" t="s">
        <v>1271</v>
      </c>
      <c r="Q256" t="s">
        <v>64</v>
      </c>
      <c r="R256" t="s">
        <v>65</v>
      </c>
      <c r="S256" t="s">
        <v>66</v>
      </c>
      <c r="U256" s="2">
        <v>1934</v>
      </c>
      <c r="V256" s="2">
        <v>1935</v>
      </c>
      <c r="W256" s="6">
        <v>8988</v>
      </c>
      <c r="X256">
        <v>4.6500000000000004</v>
      </c>
      <c r="Z256" s="2">
        <v>4126</v>
      </c>
      <c r="AA256" s="2">
        <v>4126</v>
      </c>
      <c r="AB256">
        <v>923</v>
      </c>
      <c r="AC256">
        <v>0.48099999999999998</v>
      </c>
      <c r="AD256">
        <v>12</v>
      </c>
      <c r="AE256">
        <v>0</v>
      </c>
      <c r="AF256">
        <v>12</v>
      </c>
      <c r="AG256">
        <v>17</v>
      </c>
      <c r="AH256" s="2">
        <v>947493</v>
      </c>
      <c r="AI256">
        <v>21.75</v>
      </c>
      <c r="AJ256" s="2">
        <v>806175</v>
      </c>
      <c r="AK256">
        <v>18.510000000000002</v>
      </c>
      <c r="AL256" s="2">
        <v>126462</v>
      </c>
      <c r="AM256" s="2">
        <v>15937490</v>
      </c>
      <c r="AN256" s="3">
        <v>0.13350000000000001</v>
      </c>
      <c r="AO256">
        <v>190</v>
      </c>
      <c r="AP256" s="4">
        <v>29083000</v>
      </c>
      <c r="AQ256" s="4">
        <v>3270</v>
      </c>
      <c r="AR256" s="4">
        <v>551</v>
      </c>
      <c r="AS256" t="s">
        <v>843</v>
      </c>
      <c r="AT256" t="s">
        <v>1272</v>
      </c>
      <c r="AU256" t="s">
        <v>1273</v>
      </c>
      <c r="AV256" t="s">
        <v>1274</v>
      </c>
      <c r="AW256" t="s">
        <v>95</v>
      </c>
      <c r="AX256" t="str">
        <f t="shared" si="60"/>
        <v>Manhattan</v>
      </c>
      <c r="AY256">
        <v>3</v>
      </c>
      <c r="AZ256">
        <v>7</v>
      </c>
      <c r="BA256" t="s">
        <v>2529</v>
      </c>
      <c r="BB256">
        <v>26</v>
      </c>
      <c r="BC256" t="s">
        <v>2554</v>
      </c>
      <c r="BD256">
        <v>65</v>
      </c>
      <c r="BE256" t="s">
        <v>2597</v>
      </c>
      <c r="BF256" s="95">
        <v>1</v>
      </c>
      <c r="BG256" s="1">
        <v>19476</v>
      </c>
      <c r="BH256" t="s">
        <v>172</v>
      </c>
      <c r="BL256" s="63">
        <v>145</v>
      </c>
      <c r="BM256" t="s">
        <v>2233</v>
      </c>
      <c r="BN256" s="68">
        <v>131161218</v>
      </c>
      <c r="BO256" s="68">
        <v>121517599</v>
      </c>
      <c r="BP256" s="68">
        <v>70766061</v>
      </c>
      <c r="BQ256" s="68">
        <v>29720128</v>
      </c>
      <c r="BR256">
        <f t="shared" si="61"/>
        <v>2.132299741602067</v>
      </c>
      <c r="BS256" s="4">
        <v>353165005</v>
      </c>
      <c r="BT256" s="22">
        <f t="shared" si="62"/>
        <v>1</v>
      </c>
      <c r="BU256" s="68"/>
      <c r="BV256" s="68"/>
      <c r="BW256" s="68"/>
      <c r="BX256" s="68"/>
      <c r="BZ256" s="85">
        <f t="shared" si="74"/>
        <v>0.37138792389693309</v>
      </c>
      <c r="CA256" s="85">
        <f t="shared" si="63"/>
        <v>0.34408165384336425</v>
      </c>
      <c r="CB256" s="85">
        <f t="shared" si="64"/>
        <v>0.20037676439657434</v>
      </c>
      <c r="CC256" s="85">
        <f t="shared" si="65"/>
        <v>8.4153660694665941E-2</v>
      </c>
      <c r="CD256" s="85">
        <f t="shared" si="66"/>
        <v>1.0000000028315377</v>
      </c>
      <c r="CE256" t="s">
        <v>2640</v>
      </c>
      <c r="CF256" s="68">
        <v>131161218</v>
      </c>
      <c r="CG256" s="68">
        <v>121517599</v>
      </c>
      <c r="CH256" s="68">
        <v>70766061</v>
      </c>
      <c r="CI256" s="68">
        <v>29720128</v>
      </c>
      <c r="CN256" s="22">
        <f t="shared" si="67"/>
        <v>67783.575193798446</v>
      </c>
      <c r="CO256" s="22">
        <f t="shared" si="68"/>
        <v>62799.792764857884</v>
      </c>
      <c r="CP256" s="22">
        <f t="shared" si="69"/>
        <v>36571.607751937983</v>
      </c>
      <c r="CQ256" s="22">
        <f t="shared" si="75"/>
        <v>15359.239276485789</v>
      </c>
      <c r="CR256" s="85">
        <f t="shared" si="70"/>
        <v>0.37138792389693309</v>
      </c>
      <c r="CS256" s="85">
        <f t="shared" si="71"/>
        <v>0.34408165384336425</v>
      </c>
      <c r="CT256" s="85">
        <f t="shared" si="72"/>
        <v>0.20037676439657434</v>
      </c>
      <c r="CU256" s="85">
        <f t="shared" si="73"/>
        <v>8.4153660694665941E-2</v>
      </c>
    </row>
    <row r="257" spans="1:99" x14ac:dyDescent="0.35">
      <c r="A257" t="s">
        <v>1275</v>
      </c>
      <c r="B257" s="81">
        <v>276395446</v>
      </c>
      <c r="C257" s="81">
        <v>348561958</v>
      </c>
      <c r="D257" s="81">
        <v>442139899</v>
      </c>
      <c r="E257" s="2">
        <v>1497</v>
      </c>
      <c r="F257" s="10">
        <f t="shared" si="57"/>
        <v>184632.89645958584</v>
      </c>
      <c r="G257" s="10">
        <f t="shared" si="58"/>
        <v>232840.31930527723</v>
      </c>
      <c r="H257" s="10">
        <f t="shared" si="59"/>
        <v>295350.63393453573</v>
      </c>
      <c r="I257" t="s">
        <v>1275</v>
      </c>
      <c r="J257" t="s">
        <v>2435</v>
      </c>
      <c r="K257" t="s">
        <v>97</v>
      </c>
      <c r="L257">
        <v>67</v>
      </c>
      <c r="M257">
        <v>67</v>
      </c>
      <c r="N257">
        <v>222</v>
      </c>
      <c r="O257">
        <v>222</v>
      </c>
      <c r="P257" t="s">
        <v>1276</v>
      </c>
      <c r="Q257" t="s">
        <v>64</v>
      </c>
      <c r="R257" t="s">
        <v>65</v>
      </c>
      <c r="S257" t="s">
        <v>66</v>
      </c>
      <c r="U257" s="2">
        <v>1495</v>
      </c>
      <c r="V257" s="2">
        <v>1497</v>
      </c>
      <c r="W257" s="6">
        <v>6963.5</v>
      </c>
      <c r="X257">
        <v>4.66</v>
      </c>
      <c r="Z257" s="2">
        <v>3286</v>
      </c>
      <c r="AA257" s="2">
        <v>3286</v>
      </c>
      <c r="AB257">
        <v>567</v>
      </c>
      <c r="AC257">
        <v>0.38400000000000001</v>
      </c>
      <c r="AD257">
        <v>28</v>
      </c>
      <c r="AE257">
        <v>3</v>
      </c>
      <c r="AF257">
        <v>31</v>
      </c>
      <c r="AG257">
        <v>7</v>
      </c>
      <c r="AH257" s="2">
        <v>1340519</v>
      </c>
      <c r="AI257">
        <v>30.77</v>
      </c>
      <c r="AJ257" s="2">
        <v>1340519</v>
      </c>
      <c r="AK257">
        <v>30.77</v>
      </c>
      <c r="AL257" s="2">
        <v>190435</v>
      </c>
      <c r="AM257" s="2">
        <v>12238008</v>
      </c>
      <c r="AN257" s="3">
        <v>0.1421</v>
      </c>
      <c r="AO257">
        <v>107</v>
      </c>
      <c r="AP257" s="4">
        <v>17963549</v>
      </c>
      <c r="AQ257" s="4">
        <v>2564</v>
      </c>
      <c r="AR257" s="4">
        <v>542</v>
      </c>
      <c r="AS257" t="s">
        <v>99</v>
      </c>
      <c r="AT257" t="s">
        <v>320</v>
      </c>
      <c r="AU257" t="s">
        <v>1001</v>
      </c>
      <c r="AV257" t="s">
        <v>1277</v>
      </c>
      <c r="AW257" t="s">
        <v>71</v>
      </c>
      <c r="AX257" t="str">
        <f t="shared" si="60"/>
        <v>Bronx</v>
      </c>
      <c r="AY257">
        <v>9</v>
      </c>
      <c r="AZ257">
        <v>15</v>
      </c>
      <c r="BA257" t="s">
        <v>2537</v>
      </c>
      <c r="BB257">
        <v>32</v>
      </c>
      <c r="BC257" t="s">
        <v>2560</v>
      </c>
      <c r="BD257">
        <v>85</v>
      </c>
      <c r="BE257" t="s">
        <v>2614</v>
      </c>
      <c r="BF257" s="95">
        <v>18</v>
      </c>
      <c r="BG257" s="1">
        <v>20148</v>
      </c>
      <c r="BL257" s="63">
        <v>37</v>
      </c>
      <c r="BM257" t="s">
        <v>2249</v>
      </c>
      <c r="BN257" s="68">
        <v>129959563</v>
      </c>
      <c r="BO257" s="68">
        <v>120451080</v>
      </c>
      <c r="BP257" s="68">
        <v>44697137</v>
      </c>
      <c r="BQ257" s="68">
        <v>53454178</v>
      </c>
      <c r="BR257">
        <f t="shared" si="61"/>
        <v>2.1950567802271208</v>
      </c>
      <c r="BS257" s="4">
        <v>348561958</v>
      </c>
      <c r="BT257" s="22">
        <f t="shared" si="62"/>
        <v>0</v>
      </c>
      <c r="BU257" s="68"/>
      <c r="BV257" s="68"/>
      <c r="BW257" s="68"/>
      <c r="BX257" s="68"/>
      <c r="BZ257" s="85">
        <f t="shared" si="74"/>
        <v>0.37284494196007473</v>
      </c>
      <c r="CA257" s="85">
        <f t="shared" si="63"/>
        <v>0.34556576595774113</v>
      </c>
      <c r="CB257" s="85">
        <f t="shared" si="64"/>
        <v>0.12823297544134177</v>
      </c>
      <c r="CC257" s="85">
        <f t="shared" si="65"/>
        <v>0.15335631664084237</v>
      </c>
      <c r="CD257" s="85">
        <f t="shared" si="66"/>
        <v>1</v>
      </c>
      <c r="CE257" t="s">
        <v>2640</v>
      </c>
      <c r="CF257" s="68">
        <v>129959563</v>
      </c>
      <c r="CG257" s="68">
        <v>120451080</v>
      </c>
      <c r="CH257" s="68">
        <v>44697137</v>
      </c>
      <c r="CI257" s="68">
        <v>53454178</v>
      </c>
      <c r="CN257" s="22">
        <f t="shared" si="67"/>
        <v>86813.335337341356</v>
      </c>
      <c r="CO257" s="22">
        <f t="shared" si="68"/>
        <v>80461.643286573148</v>
      </c>
      <c r="CP257" s="22">
        <f t="shared" si="69"/>
        <v>29857.806947227789</v>
      </c>
      <c r="CQ257" s="22">
        <f t="shared" si="75"/>
        <v>35707.533734134937</v>
      </c>
      <c r="CR257" s="85">
        <f t="shared" si="70"/>
        <v>0.37284494196007473</v>
      </c>
      <c r="CS257" s="85">
        <f t="shared" si="71"/>
        <v>0.34556576595774113</v>
      </c>
      <c r="CT257" s="85">
        <f t="shared" si="72"/>
        <v>0.12823297544134177</v>
      </c>
      <c r="CU257" s="85">
        <f t="shared" si="73"/>
        <v>0.15335631664084237</v>
      </c>
    </row>
    <row r="258" spans="1:99" x14ac:dyDescent="0.35">
      <c r="A258" t="s">
        <v>1278</v>
      </c>
      <c r="B258" s="81">
        <v>179124978</v>
      </c>
      <c r="C258" s="81">
        <v>254194432</v>
      </c>
      <c r="D258" s="81">
        <v>336816424</v>
      </c>
      <c r="E258" s="2">
        <v>1259</v>
      </c>
      <c r="F258" s="10">
        <f t="shared" ref="F258:F321" si="76">B258/E258</f>
        <v>142275.59809372519</v>
      </c>
      <c r="G258" s="10">
        <f t="shared" si="58"/>
        <v>201901.85226370135</v>
      </c>
      <c r="H258" s="10">
        <f t="shared" si="59"/>
        <v>267526.94519459887</v>
      </c>
      <c r="I258" t="s">
        <v>1278</v>
      </c>
      <c r="J258" t="s">
        <v>2756</v>
      </c>
      <c r="K258" t="s">
        <v>1279</v>
      </c>
      <c r="L258">
        <v>71</v>
      </c>
      <c r="M258">
        <v>71</v>
      </c>
      <c r="N258">
        <v>537</v>
      </c>
      <c r="O258">
        <v>537</v>
      </c>
      <c r="P258" t="s">
        <v>1280</v>
      </c>
      <c r="Q258" t="s">
        <v>64</v>
      </c>
      <c r="R258" t="s">
        <v>65</v>
      </c>
      <c r="S258" t="s">
        <v>66</v>
      </c>
      <c r="U258" s="2">
        <v>1258</v>
      </c>
      <c r="V258" s="2">
        <v>1259</v>
      </c>
      <c r="W258" s="6">
        <v>5863</v>
      </c>
      <c r="X258">
        <v>4.66</v>
      </c>
      <c r="Z258" s="2">
        <v>2901</v>
      </c>
      <c r="AA258" s="2">
        <v>2901</v>
      </c>
      <c r="AB258">
        <v>493</v>
      </c>
      <c r="AC258">
        <v>0.39600000000000002</v>
      </c>
      <c r="AD258">
        <v>13</v>
      </c>
      <c r="AE258">
        <v>2</v>
      </c>
      <c r="AF258">
        <v>28</v>
      </c>
      <c r="AG258">
        <v>7</v>
      </c>
      <c r="AH258" s="2">
        <v>1076761</v>
      </c>
      <c r="AI258">
        <v>24.72</v>
      </c>
      <c r="AJ258" s="2">
        <v>1076761</v>
      </c>
      <c r="AK258">
        <v>24.72</v>
      </c>
      <c r="AL258" s="2">
        <v>164048</v>
      </c>
      <c r="AM258" s="2">
        <v>10481330</v>
      </c>
      <c r="AN258" s="3">
        <v>0.14319999999999999</v>
      </c>
      <c r="AO258">
        <v>117</v>
      </c>
      <c r="AP258" s="4">
        <v>13445000</v>
      </c>
      <c r="AQ258" s="4">
        <v>2308</v>
      </c>
      <c r="AR258" s="4">
        <v>500</v>
      </c>
      <c r="AS258" t="s">
        <v>1223</v>
      </c>
      <c r="AT258" t="s">
        <v>434</v>
      </c>
      <c r="AU258" t="s">
        <v>345</v>
      </c>
      <c r="AV258" t="s">
        <v>1281</v>
      </c>
      <c r="AW258" t="s">
        <v>71</v>
      </c>
      <c r="AX258" t="str">
        <f t="shared" si="60"/>
        <v>Bronx</v>
      </c>
      <c r="AY258">
        <v>9</v>
      </c>
      <c r="AZ258">
        <v>15</v>
      </c>
      <c r="BA258" t="s">
        <v>2537</v>
      </c>
      <c r="BB258">
        <v>32</v>
      </c>
      <c r="BC258" t="s">
        <v>2560</v>
      </c>
      <c r="BD258">
        <v>85</v>
      </c>
      <c r="BE258" t="s">
        <v>2614</v>
      </c>
      <c r="BF258" s="95">
        <v>18</v>
      </c>
      <c r="BG258" s="1">
        <v>20026</v>
      </c>
      <c r="BH258" t="s">
        <v>172</v>
      </c>
      <c r="BL258" s="63">
        <v>79</v>
      </c>
      <c r="BM258" t="s">
        <v>2249</v>
      </c>
      <c r="BN258" s="68">
        <v>85545567</v>
      </c>
      <c r="BO258" s="68">
        <v>96727452</v>
      </c>
      <c r="BP258" s="68">
        <v>50609090</v>
      </c>
      <c r="BQ258" s="68">
        <v>21312323</v>
      </c>
      <c r="BR258">
        <f t="shared" si="61"/>
        <v>2.3042096902303415</v>
      </c>
      <c r="BS258" s="4">
        <v>254194432</v>
      </c>
      <c r="BT258" s="22">
        <f t="shared" si="62"/>
        <v>0</v>
      </c>
      <c r="BU258" s="68"/>
      <c r="BV258" s="68"/>
      <c r="BW258" s="68"/>
      <c r="BX258" s="68"/>
      <c r="BZ258" s="85">
        <f t="shared" si="74"/>
        <v>0.33653595921408697</v>
      </c>
      <c r="CA258" s="85">
        <f t="shared" si="63"/>
        <v>0.38052545541202099</v>
      </c>
      <c r="CB258" s="85">
        <f t="shared" si="64"/>
        <v>0.19909598177193746</v>
      </c>
      <c r="CC258" s="85">
        <f t="shared" si="65"/>
        <v>8.3842603601954585E-2</v>
      </c>
      <c r="CD258" s="85">
        <f t="shared" si="66"/>
        <v>1</v>
      </c>
      <c r="CE258" t="s">
        <v>2640</v>
      </c>
      <c r="CF258" s="68">
        <v>85545567</v>
      </c>
      <c r="CG258" s="68">
        <v>96727452</v>
      </c>
      <c r="CH258" s="68">
        <v>50609090</v>
      </c>
      <c r="CI258" s="68">
        <v>21312323</v>
      </c>
      <c r="CN258" s="22">
        <f t="shared" si="67"/>
        <v>67947.233518665613</v>
      </c>
      <c r="CO258" s="22">
        <f t="shared" si="68"/>
        <v>76828.794281175535</v>
      </c>
      <c r="CP258" s="22">
        <f t="shared" si="69"/>
        <v>40197.8474980143</v>
      </c>
      <c r="CQ258" s="22">
        <f t="shared" si="75"/>
        <v>16927.976965845908</v>
      </c>
      <c r="CR258" s="85">
        <f t="shared" si="70"/>
        <v>0.33653595921408697</v>
      </c>
      <c r="CS258" s="85">
        <f t="shared" si="71"/>
        <v>0.38052545541202099</v>
      </c>
      <c r="CT258" s="85">
        <f t="shared" si="72"/>
        <v>0.19909598177193749</v>
      </c>
      <c r="CU258" s="85">
        <f t="shared" si="73"/>
        <v>8.3842603601954585E-2</v>
      </c>
    </row>
    <row r="259" spans="1:99" x14ac:dyDescent="0.35">
      <c r="A259" t="s">
        <v>1282</v>
      </c>
      <c r="B259" s="81">
        <v>75008831</v>
      </c>
      <c r="C259" s="81">
        <v>87504468</v>
      </c>
      <c r="D259" s="81">
        <v>135916923</v>
      </c>
      <c r="E259">
        <v>422</v>
      </c>
      <c r="F259" s="10">
        <f t="shared" si="76"/>
        <v>177746.04502369667</v>
      </c>
      <c r="G259" s="10">
        <f t="shared" ref="G259:G322" si="77">C259/E259</f>
        <v>207356.55924170616</v>
      </c>
      <c r="H259" s="10">
        <f t="shared" ref="H259:H322" si="78">D259/E259</f>
        <v>322078.0165876777</v>
      </c>
      <c r="I259" t="s">
        <v>1282</v>
      </c>
      <c r="J259" t="s">
        <v>2757</v>
      </c>
      <c r="K259" t="s">
        <v>1036</v>
      </c>
      <c r="L259">
        <v>35</v>
      </c>
      <c r="M259">
        <v>35</v>
      </c>
      <c r="N259">
        <v>315</v>
      </c>
      <c r="O259">
        <v>315</v>
      </c>
      <c r="P259" t="s">
        <v>1283</v>
      </c>
      <c r="Q259" t="s">
        <v>64</v>
      </c>
      <c r="R259" t="s">
        <v>65</v>
      </c>
      <c r="S259" t="s">
        <v>66</v>
      </c>
      <c r="U259">
        <v>421</v>
      </c>
      <c r="V259">
        <v>422</v>
      </c>
      <c r="W259" s="6">
        <v>1936.5</v>
      </c>
      <c r="X259">
        <v>4.5999999999999996</v>
      </c>
      <c r="Z259">
        <v>891</v>
      </c>
      <c r="AA259">
        <v>891</v>
      </c>
      <c r="AB259">
        <v>183</v>
      </c>
      <c r="AC259">
        <v>0.441</v>
      </c>
      <c r="AD259">
        <v>8</v>
      </c>
      <c r="AE259">
        <v>0</v>
      </c>
      <c r="AF259">
        <v>15</v>
      </c>
      <c r="AG259">
        <v>6</v>
      </c>
      <c r="AH259" s="2">
        <v>708283</v>
      </c>
      <c r="AI259">
        <v>16.260000000000002</v>
      </c>
      <c r="AJ259" s="2">
        <v>638737</v>
      </c>
      <c r="AK259">
        <v>14.66</v>
      </c>
      <c r="AL259" s="2">
        <v>68084</v>
      </c>
      <c r="AM259" s="2">
        <v>3921651</v>
      </c>
      <c r="AN259" s="3">
        <v>9.6100000000000005E-2</v>
      </c>
      <c r="AO259">
        <v>55</v>
      </c>
      <c r="AP259" s="4">
        <v>5377000</v>
      </c>
      <c r="AQ259" s="4">
        <v>2795</v>
      </c>
      <c r="AR259" s="4">
        <v>479</v>
      </c>
      <c r="AS259" t="s">
        <v>1284</v>
      </c>
      <c r="AT259" t="s">
        <v>1285</v>
      </c>
      <c r="AU259" t="s">
        <v>1286</v>
      </c>
      <c r="AV259" t="s">
        <v>1287</v>
      </c>
      <c r="AW259" t="s">
        <v>268</v>
      </c>
      <c r="AX259" t="str">
        <f t="shared" ref="AX259:AX322" si="79">PROPER(AW259)</f>
        <v>Staten Island</v>
      </c>
      <c r="AY259">
        <v>2</v>
      </c>
      <c r="AZ259">
        <v>11</v>
      </c>
      <c r="BA259" t="s">
        <v>2533</v>
      </c>
      <c r="BB259">
        <v>23</v>
      </c>
      <c r="BC259" t="s">
        <v>2551</v>
      </c>
      <c r="BD259">
        <v>64</v>
      </c>
      <c r="BE259" t="s">
        <v>2596</v>
      </c>
      <c r="BF259" s="95">
        <v>50</v>
      </c>
      <c r="BG259" s="1">
        <v>18342</v>
      </c>
      <c r="BH259" t="s">
        <v>610</v>
      </c>
      <c r="BL259" s="63">
        <v>67</v>
      </c>
      <c r="BM259" t="s">
        <v>2272</v>
      </c>
      <c r="BN259" s="68">
        <v>26817959</v>
      </c>
      <c r="BO259" s="68">
        <v>28381003</v>
      </c>
      <c r="BP259" s="68">
        <v>20491243</v>
      </c>
      <c r="BQ259" s="68">
        <v>11814263</v>
      </c>
      <c r="BR259">
        <f t="shared" ref="BR259:BR322" si="80">AA259/E259</f>
        <v>2.1113744075829386</v>
      </c>
      <c r="BS259" s="4">
        <v>87504468</v>
      </c>
      <c r="BT259" s="22">
        <f t="shared" ref="BT259:BT322" si="81">SUM(BN259:BQ259)-BS259</f>
        <v>0</v>
      </c>
      <c r="BU259" s="68"/>
      <c r="BV259" s="68"/>
      <c r="BW259" s="68"/>
      <c r="BX259" s="68"/>
      <c r="BZ259" s="85">
        <f t="shared" si="74"/>
        <v>0.30647531049500237</v>
      </c>
      <c r="CA259" s="85">
        <f t="shared" ref="CA259:CA322" si="82">BO259/BS259</f>
        <v>0.32433775838737744</v>
      </c>
      <c r="CB259" s="85">
        <f t="shared" ref="CB259:CB322" si="83">BP259/BS259</f>
        <v>0.23417367670871389</v>
      </c>
      <c r="CC259" s="85">
        <f t="shared" ref="CC259:CC322" si="84">BQ259/BS259</f>
        <v>0.1350132544089063</v>
      </c>
      <c r="CD259" s="85">
        <f t="shared" ref="CD259:CD322" si="85">SUM(BZ259:CC259)</f>
        <v>1</v>
      </c>
      <c r="CE259" t="s">
        <v>2640</v>
      </c>
      <c r="CF259" s="68">
        <v>26817959</v>
      </c>
      <c r="CG259" s="68">
        <v>28381003</v>
      </c>
      <c r="CH259" s="68">
        <v>20491243</v>
      </c>
      <c r="CI259" s="68">
        <v>11814263</v>
      </c>
      <c r="CN259" s="22">
        <f t="shared" ref="CN259:CN322" si="86">CF259/E259</f>
        <v>63549.665876777253</v>
      </c>
      <c r="CO259" s="22">
        <f t="shared" ref="CO259:CO322" si="87">CG259/E259</f>
        <v>67253.561611374404</v>
      </c>
      <c r="CP259" s="22">
        <f t="shared" ref="CP259:CP322" si="88">CH259/E259</f>
        <v>48557.447867298579</v>
      </c>
      <c r="CQ259" s="22">
        <f t="shared" si="75"/>
        <v>27995.883886255924</v>
      </c>
      <c r="CR259" s="85">
        <f t="shared" ref="CR259:CR322" si="89">CN259/G259</f>
        <v>0.30647531049500237</v>
      </c>
      <c r="CS259" s="85">
        <f t="shared" ref="CS259:CS322" si="90">CO259/G259</f>
        <v>0.32433775838737744</v>
      </c>
      <c r="CT259" s="85">
        <f t="shared" ref="CT259:CT322" si="91">CP259/G259</f>
        <v>0.23417367670871389</v>
      </c>
      <c r="CU259" s="85">
        <f t="shared" ref="CU259:CU322" si="92">CQ259/G259</f>
        <v>0.1350132544089063</v>
      </c>
    </row>
    <row r="260" spans="1:99" x14ac:dyDescent="0.35">
      <c r="A260" t="s">
        <v>1288</v>
      </c>
      <c r="B260" s="81">
        <v>25052487</v>
      </c>
      <c r="C260" s="81">
        <v>37776088</v>
      </c>
      <c r="D260" s="81">
        <v>70022166</v>
      </c>
      <c r="E260">
        <v>114</v>
      </c>
      <c r="F260" s="10">
        <f t="shared" si="76"/>
        <v>219758.65789473685</v>
      </c>
      <c r="G260" s="10">
        <f t="shared" si="77"/>
        <v>331369.19298245612</v>
      </c>
      <c r="H260" s="10">
        <f t="shared" si="78"/>
        <v>614229.52631578944</v>
      </c>
      <c r="I260" t="s">
        <v>1288</v>
      </c>
      <c r="J260" t="s">
        <v>2436</v>
      </c>
      <c r="K260" t="s">
        <v>448</v>
      </c>
      <c r="L260">
        <v>305</v>
      </c>
      <c r="M260">
        <v>342</v>
      </c>
      <c r="N260">
        <v>550</v>
      </c>
      <c r="O260">
        <v>753</v>
      </c>
      <c r="P260" t="s">
        <v>1289</v>
      </c>
      <c r="Q260" t="s">
        <v>64</v>
      </c>
      <c r="R260" t="s">
        <v>75</v>
      </c>
      <c r="S260" t="s">
        <v>66</v>
      </c>
      <c r="U260">
        <v>112</v>
      </c>
      <c r="V260">
        <v>114</v>
      </c>
      <c r="W260">
        <v>592</v>
      </c>
      <c r="X260">
        <v>5.29</v>
      </c>
      <c r="Z260">
        <v>383</v>
      </c>
      <c r="AA260">
        <v>383</v>
      </c>
      <c r="AB260">
        <v>18</v>
      </c>
      <c r="AC260">
        <v>0.16200000000000001</v>
      </c>
      <c r="AD260">
        <v>4</v>
      </c>
      <c r="AE260">
        <v>0</v>
      </c>
      <c r="AF260">
        <v>19</v>
      </c>
      <c r="AG260">
        <v>3</v>
      </c>
      <c r="AH260" s="2">
        <v>149500</v>
      </c>
      <c r="AI260">
        <v>3.43</v>
      </c>
      <c r="AJ260" s="2">
        <v>149500</v>
      </c>
      <c r="AK260">
        <v>3.43</v>
      </c>
      <c r="AL260" s="2">
        <v>41764</v>
      </c>
      <c r="AM260" s="2">
        <v>1301202</v>
      </c>
      <c r="AN260" s="3">
        <v>0.27939999999999998</v>
      </c>
      <c r="AO260">
        <v>112</v>
      </c>
      <c r="AP260" s="4">
        <v>8902455</v>
      </c>
      <c r="AQ260" s="4">
        <v>14764</v>
      </c>
      <c r="AR260" s="4">
        <v>636</v>
      </c>
      <c r="AS260" t="s">
        <v>817</v>
      </c>
      <c r="AT260" t="s">
        <v>572</v>
      </c>
      <c r="AU260" t="s">
        <v>1227</v>
      </c>
      <c r="AV260" t="s">
        <v>570</v>
      </c>
      <c r="AW260" t="s">
        <v>71</v>
      </c>
      <c r="AX260" t="str">
        <f t="shared" si="79"/>
        <v>Bronx</v>
      </c>
      <c r="AY260">
        <v>1</v>
      </c>
      <c r="AZ260">
        <v>15</v>
      </c>
      <c r="BA260" t="s">
        <v>2537</v>
      </c>
      <c r="BB260">
        <v>32</v>
      </c>
      <c r="BC260" t="s">
        <v>2560</v>
      </c>
      <c r="BD260">
        <v>79</v>
      </c>
      <c r="BE260" t="s">
        <v>2608</v>
      </c>
      <c r="BF260" s="95">
        <v>17</v>
      </c>
      <c r="BG260" s="1">
        <v>32264</v>
      </c>
      <c r="BJ260" t="s">
        <v>108</v>
      </c>
      <c r="BL260" s="63">
        <v>7</v>
      </c>
      <c r="BM260" t="s">
        <v>2248</v>
      </c>
      <c r="BN260" s="68">
        <v>8203775</v>
      </c>
      <c r="BO260" s="68">
        <v>12823571</v>
      </c>
      <c r="BP260" s="68">
        <v>15484759</v>
      </c>
      <c r="BQ260" s="68">
        <v>1263984</v>
      </c>
      <c r="BR260">
        <f t="shared" si="80"/>
        <v>3.3596491228070176</v>
      </c>
      <c r="BS260" s="4">
        <v>37776088</v>
      </c>
      <c r="BT260" s="22">
        <f t="shared" si="81"/>
        <v>1</v>
      </c>
      <c r="BU260" s="68"/>
      <c r="BV260" s="68"/>
      <c r="BW260" s="68"/>
      <c r="BX260" s="68"/>
      <c r="BZ260" s="85">
        <f t="shared" ref="BZ260:BZ323" si="93">BN260/BS260</f>
        <v>0.21716846381764041</v>
      </c>
      <c r="CA260" s="85">
        <f t="shared" si="82"/>
        <v>0.33946265161178152</v>
      </c>
      <c r="CB260" s="85">
        <f t="shared" si="83"/>
        <v>0.40990901440085592</v>
      </c>
      <c r="CC260" s="85">
        <f t="shared" si="84"/>
        <v>3.3459896641494478E-2</v>
      </c>
      <c r="CD260" s="85">
        <f t="shared" si="85"/>
        <v>1.0000000264717723</v>
      </c>
      <c r="CE260" t="s">
        <v>2640</v>
      </c>
      <c r="CF260" s="68">
        <v>8203775</v>
      </c>
      <c r="CG260" s="68">
        <v>12823571</v>
      </c>
      <c r="CH260" s="68">
        <v>15484759</v>
      </c>
      <c r="CI260" s="68">
        <v>1263984</v>
      </c>
      <c r="CN260" s="22">
        <f t="shared" si="86"/>
        <v>71962.938596491222</v>
      </c>
      <c r="CO260" s="22">
        <f t="shared" si="87"/>
        <v>112487.4649122807</v>
      </c>
      <c r="CP260" s="22">
        <f t="shared" si="88"/>
        <v>135831.21929824562</v>
      </c>
      <c r="CQ260" s="22">
        <f t="shared" ref="CQ260:CQ323" si="94">CI260/E260</f>
        <v>11087.578947368422</v>
      </c>
      <c r="CR260" s="85">
        <f t="shared" si="89"/>
        <v>0.21716846381764041</v>
      </c>
      <c r="CS260" s="85">
        <f t="shared" si="90"/>
        <v>0.33946265161178152</v>
      </c>
      <c r="CT260" s="85">
        <f t="shared" si="91"/>
        <v>0.40990901440085592</v>
      </c>
      <c r="CU260" s="85">
        <f t="shared" si="92"/>
        <v>3.3459896641494485E-2</v>
      </c>
    </row>
    <row r="261" spans="1:99" x14ac:dyDescent="0.35">
      <c r="A261" t="s">
        <v>1290</v>
      </c>
      <c r="B261" s="81">
        <v>80002678</v>
      </c>
      <c r="C261" s="81">
        <v>101394411</v>
      </c>
      <c r="D261" s="81">
        <v>123374208</v>
      </c>
      <c r="E261">
        <v>448</v>
      </c>
      <c r="F261" s="10">
        <f t="shared" si="76"/>
        <v>178577.40625</v>
      </c>
      <c r="G261" s="10">
        <f t="shared" si="77"/>
        <v>226326.81026785713</v>
      </c>
      <c r="H261" s="10">
        <f t="shared" si="78"/>
        <v>275388.85714285716</v>
      </c>
      <c r="I261" t="s">
        <v>1290</v>
      </c>
      <c r="J261" t="s">
        <v>2437</v>
      </c>
      <c r="K261" t="s">
        <v>1291</v>
      </c>
      <c r="L261">
        <v>8</v>
      </c>
      <c r="M261">
        <v>8</v>
      </c>
      <c r="N261">
        <v>206</v>
      </c>
      <c r="O261">
        <v>206</v>
      </c>
      <c r="P261" t="s">
        <v>1292</v>
      </c>
      <c r="Q261" t="s">
        <v>64</v>
      </c>
      <c r="R261" t="s">
        <v>65</v>
      </c>
      <c r="S261" t="s">
        <v>66</v>
      </c>
      <c r="U261">
        <v>448</v>
      </c>
      <c r="V261">
        <v>448</v>
      </c>
      <c r="W261" s="6">
        <v>1797</v>
      </c>
      <c r="X261">
        <v>4.01</v>
      </c>
      <c r="Z261">
        <v>841</v>
      </c>
      <c r="AA261">
        <v>841</v>
      </c>
      <c r="AB261">
        <v>144</v>
      </c>
      <c r="AC261">
        <v>0.33900000000000002</v>
      </c>
      <c r="AD261">
        <v>11</v>
      </c>
      <c r="AE261">
        <v>1</v>
      </c>
      <c r="AF261">
        <v>33</v>
      </c>
      <c r="AG261" s="7">
        <v>43528</v>
      </c>
      <c r="AH261" s="2">
        <v>392989</v>
      </c>
      <c r="AI261">
        <v>9.02</v>
      </c>
      <c r="AJ261" s="2">
        <v>392989</v>
      </c>
      <c r="AK261">
        <v>9.02</v>
      </c>
      <c r="AL261" s="2">
        <v>82310</v>
      </c>
      <c r="AM261" s="2">
        <v>2940659</v>
      </c>
      <c r="AN261" s="3">
        <v>0.2094</v>
      </c>
      <c r="AO261">
        <v>93</v>
      </c>
      <c r="AP261" s="4">
        <v>2117392</v>
      </c>
      <c r="AQ261" s="4">
        <v>1182</v>
      </c>
      <c r="AR261" s="4">
        <v>515</v>
      </c>
      <c r="AS261" t="s">
        <v>1293</v>
      </c>
      <c r="AT261" t="s">
        <v>1294</v>
      </c>
      <c r="AU261" t="s">
        <v>1295</v>
      </c>
      <c r="AV261" t="s">
        <v>1296</v>
      </c>
      <c r="AW261" t="s">
        <v>198</v>
      </c>
      <c r="AX261" t="str">
        <f t="shared" si="79"/>
        <v>Queens</v>
      </c>
      <c r="AY261">
        <v>12</v>
      </c>
      <c r="AZ261">
        <v>5</v>
      </c>
      <c r="BA261" t="s">
        <v>2527</v>
      </c>
      <c r="BB261" t="s">
        <v>225</v>
      </c>
      <c r="BC261" t="s">
        <v>2564</v>
      </c>
      <c r="BD261">
        <v>32</v>
      </c>
      <c r="BE261" t="s">
        <v>2577</v>
      </c>
      <c r="BF261" s="95">
        <v>28</v>
      </c>
      <c r="BG261" s="1">
        <v>14824</v>
      </c>
      <c r="BL261" s="63">
        <v>44</v>
      </c>
      <c r="BM261" t="s">
        <v>2256</v>
      </c>
      <c r="BN261" s="68">
        <v>25757378</v>
      </c>
      <c r="BO261" s="68">
        <v>50191889</v>
      </c>
      <c r="BP261" s="68">
        <v>16521698</v>
      </c>
      <c r="BQ261" s="68">
        <v>8923446</v>
      </c>
      <c r="BR261">
        <f t="shared" si="80"/>
        <v>1.8772321428571428</v>
      </c>
      <c r="BS261" s="4">
        <v>101394411</v>
      </c>
      <c r="BT261" s="22">
        <f t="shared" si="81"/>
        <v>0</v>
      </c>
      <c r="BU261" s="68"/>
      <c r="BV261" s="68"/>
      <c r="BW261" s="68"/>
      <c r="BX261" s="68"/>
      <c r="BZ261" s="85">
        <f t="shared" si="93"/>
        <v>0.25403153631416625</v>
      </c>
      <c r="CA261" s="85">
        <f t="shared" si="82"/>
        <v>0.49501632787235184</v>
      </c>
      <c r="CB261" s="85">
        <f t="shared" si="83"/>
        <v>0.16294485896268976</v>
      </c>
      <c r="CC261" s="85">
        <f t="shared" si="84"/>
        <v>8.8007276850792099E-2</v>
      </c>
      <c r="CD261" s="85">
        <f t="shared" si="85"/>
        <v>1</v>
      </c>
      <c r="CE261" t="s">
        <v>2640</v>
      </c>
      <c r="CF261" s="68">
        <v>25757378</v>
      </c>
      <c r="CG261" s="68">
        <v>50191889</v>
      </c>
      <c r="CH261" s="68">
        <v>16521698</v>
      </c>
      <c r="CI261" s="68">
        <v>8923446</v>
      </c>
      <c r="CN261" s="22">
        <f t="shared" si="86"/>
        <v>57494.147321428572</v>
      </c>
      <c r="CO261" s="22">
        <f t="shared" si="87"/>
        <v>112035.46651785714</v>
      </c>
      <c r="CP261" s="22">
        <f t="shared" si="88"/>
        <v>36878.790178571428</v>
      </c>
      <c r="CQ261" s="22">
        <f t="shared" si="94"/>
        <v>19918.40625</v>
      </c>
      <c r="CR261" s="85">
        <f t="shared" si="89"/>
        <v>0.25403153631416631</v>
      </c>
      <c r="CS261" s="85">
        <f t="shared" si="90"/>
        <v>0.49501632787235189</v>
      </c>
      <c r="CT261" s="85">
        <f t="shared" si="91"/>
        <v>0.16294485896268976</v>
      </c>
      <c r="CU261" s="85">
        <f t="shared" si="92"/>
        <v>8.8007276850792113E-2</v>
      </c>
    </row>
    <row r="262" spans="1:99" x14ac:dyDescent="0.35">
      <c r="A262" t="s">
        <v>1297</v>
      </c>
      <c r="B262" s="81">
        <v>131005798</v>
      </c>
      <c r="C262" s="81">
        <v>162004693</v>
      </c>
      <c r="D262" s="81">
        <v>198027425</v>
      </c>
      <c r="E262">
        <v>600</v>
      </c>
      <c r="F262" s="10">
        <f t="shared" si="76"/>
        <v>218342.99666666667</v>
      </c>
      <c r="G262" s="10">
        <f t="shared" si="77"/>
        <v>270007.82166666666</v>
      </c>
      <c r="H262" s="10">
        <f t="shared" si="78"/>
        <v>330045.70833333331</v>
      </c>
      <c r="I262" t="s">
        <v>1297</v>
      </c>
      <c r="J262" t="s">
        <v>2511</v>
      </c>
      <c r="K262" t="s">
        <v>1291</v>
      </c>
      <c r="L262">
        <v>66</v>
      </c>
      <c r="M262">
        <v>8</v>
      </c>
      <c r="N262">
        <v>220</v>
      </c>
      <c r="O262">
        <v>206</v>
      </c>
      <c r="P262" t="s">
        <v>1298</v>
      </c>
      <c r="Q262" t="s">
        <v>64</v>
      </c>
      <c r="R262" t="s">
        <v>65</v>
      </c>
      <c r="S262" t="s">
        <v>66</v>
      </c>
      <c r="U262">
        <v>598</v>
      </c>
      <c r="V262">
        <v>600</v>
      </c>
      <c r="W262" s="6">
        <v>2811</v>
      </c>
      <c r="X262">
        <v>4.7</v>
      </c>
      <c r="Z262" s="2">
        <v>1449</v>
      </c>
      <c r="AA262" s="2">
        <v>1449</v>
      </c>
      <c r="AB262">
        <v>166</v>
      </c>
      <c r="AC262">
        <v>0.28299999999999997</v>
      </c>
      <c r="AD262">
        <v>16</v>
      </c>
      <c r="AE262">
        <v>0</v>
      </c>
      <c r="AF262">
        <v>27</v>
      </c>
      <c r="AG262" s="7">
        <v>43531</v>
      </c>
      <c r="AH262" s="2">
        <v>579217</v>
      </c>
      <c r="AI262">
        <v>13.3</v>
      </c>
      <c r="AJ262" s="2">
        <v>579217</v>
      </c>
      <c r="AK262">
        <v>13.36</v>
      </c>
      <c r="AL262" s="2">
        <v>116506</v>
      </c>
      <c r="AM262" s="2">
        <v>5268542</v>
      </c>
      <c r="AN262" s="3">
        <v>0.2011</v>
      </c>
      <c r="AO262">
        <v>109</v>
      </c>
      <c r="AP262" s="4">
        <v>8541145</v>
      </c>
      <c r="AQ262" s="4">
        <v>3030</v>
      </c>
      <c r="AR262" s="4">
        <v>592</v>
      </c>
      <c r="AS262" t="s">
        <v>1294</v>
      </c>
      <c r="AT262" t="s">
        <v>1295</v>
      </c>
      <c r="AU262" t="s">
        <v>1299</v>
      </c>
      <c r="AV262" t="s">
        <v>1293</v>
      </c>
      <c r="AW262" t="s">
        <v>198</v>
      </c>
      <c r="AX262" t="str">
        <f t="shared" si="79"/>
        <v>Queens</v>
      </c>
      <c r="AY262">
        <v>12</v>
      </c>
      <c r="AZ262">
        <v>5</v>
      </c>
      <c r="BA262" t="s">
        <v>2527</v>
      </c>
      <c r="BB262" t="s">
        <v>225</v>
      </c>
      <c r="BC262" t="s">
        <v>2564</v>
      </c>
      <c r="BD262">
        <v>32</v>
      </c>
      <c r="BE262" t="s">
        <v>2577</v>
      </c>
      <c r="BF262" s="95">
        <v>28</v>
      </c>
      <c r="BG262" s="1">
        <v>20022</v>
      </c>
      <c r="BL262" s="63">
        <v>19</v>
      </c>
      <c r="BM262" t="s">
        <v>2256</v>
      </c>
      <c r="BN262" s="68">
        <v>44230618</v>
      </c>
      <c r="BO262" s="68">
        <v>71234973</v>
      </c>
      <c r="BP262" s="68">
        <v>31578169</v>
      </c>
      <c r="BQ262" s="68">
        <v>14960934</v>
      </c>
      <c r="BR262">
        <f t="shared" si="80"/>
        <v>2.415</v>
      </c>
      <c r="BS262" s="4">
        <v>162004693</v>
      </c>
      <c r="BT262" s="22">
        <f t="shared" si="81"/>
        <v>1</v>
      </c>
      <c r="BU262" s="68"/>
      <c r="BV262" s="68"/>
      <c r="BW262" s="68"/>
      <c r="BX262" s="68"/>
      <c r="BZ262" s="85">
        <f t="shared" si="93"/>
        <v>0.27302059700208808</v>
      </c>
      <c r="CA262" s="85">
        <f t="shared" si="82"/>
        <v>0.43970931755662163</v>
      </c>
      <c r="CB262" s="85">
        <f t="shared" si="83"/>
        <v>0.1949213224335421</v>
      </c>
      <c r="CC262" s="85">
        <f t="shared" si="84"/>
        <v>9.2348769180408866E-2</v>
      </c>
      <c r="CD262" s="85">
        <f t="shared" si="85"/>
        <v>1.0000000061726606</v>
      </c>
      <c r="CE262" t="s">
        <v>2640</v>
      </c>
      <c r="CF262" s="68">
        <v>44230618</v>
      </c>
      <c r="CG262" s="68">
        <v>71234973</v>
      </c>
      <c r="CH262" s="68">
        <v>31578169</v>
      </c>
      <c r="CI262" s="68">
        <v>14960934</v>
      </c>
      <c r="CN262" s="22">
        <f t="shared" si="86"/>
        <v>73717.69666666667</v>
      </c>
      <c r="CO262" s="22">
        <f t="shared" si="87"/>
        <v>118724.955</v>
      </c>
      <c r="CP262" s="22">
        <f t="shared" si="88"/>
        <v>52630.281666666669</v>
      </c>
      <c r="CQ262" s="22">
        <f t="shared" si="94"/>
        <v>24934.89</v>
      </c>
      <c r="CR262" s="85">
        <f t="shared" si="89"/>
        <v>0.27302059700208808</v>
      </c>
      <c r="CS262" s="85">
        <f t="shared" si="90"/>
        <v>0.43970931755662168</v>
      </c>
      <c r="CT262" s="85">
        <f t="shared" si="91"/>
        <v>0.19492132243354213</v>
      </c>
      <c r="CU262" s="85">
        <f t="shared" si="92"/>
        <v>9.2348769180408866E-2</v>
      </c>
    </row>
    <row r="263" spans="1:99" x14ac:dyDescent="0.35">
      <c r="A263" t="s">
        <v>1300</v>
      </c>
      <c r="B263" s="81">
        <v>147999</v>
      </c>
      <c r="C263" s="81">
        <v>2699378</v>
      </c>
      <c r="D263" s="81">
        <v>7386614</v>
      </c>
      <c r="E263">
        <v>13</v>
      </c>
      <c r="F263" s="10">
        <f t="shared" si="76"/>
        <v>11384.538461538461</v>
      </c>
      <c r="G263" s="10">
        <f t="shared" si="77"/>
        <v>207644.46153846153</v>
      </c>
      <c r="H263" s="10">
        <f t="shared" si="78"/>
        <v>568201.07692307688</v>
      </c>
      <c r="I263" t="s">
        <v>1300</v>
      </c>
      <c r="J263" t="s">
        <v>2438</v>
      </c>
      <c r="K263" t="s">
        <v>103</v>
      </c>
      <c r="L263">
        <v>559</v>
      </c>
      <c r="M263">
        <v>359</v>
      </c>
      <c r="N263">
        <v>841</v>
      </c>
      <c r="O263">
        <v>840</v>
      </c>
      <c r="P263" t="s">
        <v>1301</v>
      </c>
      <c r="Q263" t="s">
        <v>64</v>
      </c>
      <c r="R263" t="s">
        <v>75</v>
      </c>
      <c r="S263" t="s">
        <v>66</v>
      </c>
      <c r="U263">
        <v>13</v>
      </c>
      <c r="V263">
        <v>13</v>
      </c>
      <c r="W263">
        <v>66.5</v>
      </c>
      <c r="X263">
        <v>5.12</v>
      </c>
      <c r="Z263">
        <v>35</v>
      </c>
      <c r="AA263">
        <v>35</v>
      </c>
      <c r="AB263">
        <v>2</v>
      </c>
      <c r="AC263">
        <v>0.154</v>
      </c>
      <c r="AD263">
        <v>1</v>
      </c>
      <c r="AE263">
        <v>0</v>
      </c>
      <c r="AF263">
        <v>1</v>
      </c>
      <c r="AG263">
        <v>6</v>
      </c>
      <c r="AH263" s="2">
        <v>5000</v>
      </c>
      <c r="AI263">
        <v>0.11</v>
      </c>
      <c r="AJ263" s="2">
        <v>5000</v>
      </c>
      <c r="AK263">
        <v>0.11</v>
      </c>
      <c r="AL263" s="2">
        <v>3600</v>
      </c>
      <c r="AN263" s="3">
        <v>0.72</v>
      </c>
      <c r="AO263">
        <v>318</v>
      </c>
      <c r="AP263" s="4">
        <v>4561538</v>
      </c>
      <c r="AQ263" s="4">
        <v>68595</v>
      </c>
      <c r="AR263" s="4">
        <v>468</v>
      </c>
      <c r="AS263" t="s">
        <v>1302</v>
      </c>
      <c r="AT263" t="s">
        <v>693</v>
      </c>
      <c r="AU263" t="s">
        <v>1303</v>
      </c>
      <c r="AW263" t="s">
        <v>95</v>
      </c>
      <c r="AX263" t="str">
        <f t="shared" si="79"/>
        <v>Manhattan</v>
      </c>
      <c r="AY263">
        <v>3</v>
      </c>
      <c r="AZ263">
        <v>12</v>
      </c>
      <c r="BA263" t="s">
        <v>2534</v>
      </c>
      <c r="BB263">
        <v>26</v>
      </c>
      <c r="BC263" t="s">
        <v>2554</v>
      </c>
      <c r="BD263">
        <v>65</v>
      </c>
      <c r="BE263" t="s">
        <v>2597</v>
      </c>
      <c r="BF263" s="95">
        <v>1</v>
      </c>
      <c r="BG263" s="1">
        <v>37956</v>
      </c>
      <c r="BJ263" t="s">
        <v>108</v>
      </c>
      <c r="BK263" t="s">
        <v>108</v>
      </c>
      <c r="BL263" s="63">
        <v>66</v>
      </c>
      <c r="BM263" t="s">
        <v>2233</v>
      </c>
      <c r="BN263" s="68">
        <v>876084</v>
      </c>
      <c r="BO263" s="68">
        <v>916415</v>
      </c>
      <c r="BP263" s="68">
        <v>857370</v>
      </c>
      <c r="BQ263" s="68">
        <v>49508</v>
      </c>
      <c r="BR263">
        <f t="shared" si="80"/>
        <v>2.6923076923076925</v>
      </c>
      <c r="BS263" s="4">
        <v>2699378</v>
      </c>
      <c r="BT263" s="22">
        <f t="shared" si="81"/>
        <v>-1</v>
      </c>
      <c r="BU263" s="68"/>
      <c r="BV263" s="68"/>
      <c r="BW263" s="68"/>
      <c r="BX263" s="68"/>
      <c r="BZ263" s="85">
        <f t="shared" si="93"/>
        <v>0.32455032233351533</v>
      </c>
      <c r="CA263" s="85">
        <f t="shared" si="82"/>
        <v>0.33949117166991805</v>
      </c>
      <c r="CB263" s="85">
        <f t="shared" si="83"/>
        <v>0.31761761413184814</v>
      </c>
      <c r="CC263" s="85">
        <f t="shared" si="84"/>
        <v>1.8340521409006074E-2</v>
      </c>
      <c r="CD263" s="85">
        <f t="shared" si="85"/>
        <v>0.99999962954428756</v>
      </c>
      <c r="CE263" t="s">
        <v>2640</v>
      </c>
      <c r="CF263" s="68">
        <v>876084</v>
      </c>
      <c r="CG263" s="68">
        <v>916415</v>
      </c>
      <c r="CH263" s="68">
        <v>857370</v>
      </c>
      <c r="CI263" s="68">
        <v>49508</v>
      </c>
      <c r="CN263" s="22">
        <f t="shared" si="86"/>
        <v>67391.076923076922</v>
      </c>
      <c r="CO263" s="22">
        <f t="shared" si="87"/>
        <v>70493.461538461532</v>
      </c>
      <c r="CP263" s="22">
        <f t="shared" si="88"/>
        <v>65951.538461538468</v>
      </c>
      <c r="CQ263" s="22">
        <f t="shared" si="94"/>
        <v>3808.3076923076924</v>
      </c>
      <c r="CR263" s="85">
        <f t="shared" si="89"/>
        <v>0.32455032233351533</v>
      </c>
      <c r="CS263" s="85">
        <f t="shared" si="90"/>
        <v>0.33949117166991799</v>
      </c>
      <c r="CT263" s="85">
        <f t="shared" si="91"/>
        <v>0.31761761413184819</v>
      </c>
      <c r="CU263" s="85">
        <f t="shared" si="92"/>
        <v>1.8340521409006074E-2</v>
      </c>
    </row>
    <row r="264" spans="1:99" x14ac:dyDescent="0.35">
      <c r="A264" t="s">
        <v>1304</v>
      </c>
      <c r="B264" s="81">
        <v>107249980</v>
      </c>
      <c r="C264" s="81">
        <v>130745033</v>
      </c>
      <c r="D264" s="81">
        <v>197143773</v>
      </c>
      <c r="E264">
        <v>693</v>
      </c>
      <c r="F264" s="10">
        <f t="shared" si="76"/>
        <v>154761.8759018759</v>
      </c>
      <c r="G264" s="10">
        <f t="shared" si="77"/>
        <v>188665.27128427129</v>
      </c>
      <c r="H264" s="10">
        <f t="shared" si="78"/>
        <v>284478.74891774892</v>
      </c>
      <c r="I264" t="s">
        <v>1304</v>
      </c>
      <c r="J264" t="s">
        <v>2758</v>
      </c>
      <c r="K264" t="s">
        <v>1305</v>
      </c>
      <c r="L264">
        <v>114</v>
      </c>
      <c r="M264">
        <v>114</v>
      </c>
      <c r="N264">
        <v>436</v>
      </c>
      <c r="O264">
        <v>436</v>
      </c>
      <c r="P264" t="s">
        <v>1306</v>
      </c>
      <c r="Q264" t="s">
        <v>176</v>
      </c>
      <c r="R264" t="s">
        <v>65</v>
      </c>
      <c r="S264" t="s">
        <v>66</v>
      </c>
      <c r="T264">
        <v>125</v>
      </c>
      <c r="U264">
        <v>693</v>
      </c>
      <c r="V264">
        <v>693</v>
      </c>
      <c r="W264" s="6">
        <v>3358.5</v>
      </c>
      <c r="X264">
        <v>4.8499999999999996</v>
      </c>
      <c r="Y264">
        <v>355</v>
      </c>
      <c r="Z264" s="2">
        <v>1711</v>
      </c>
      <c r="AA264" s="2">
        <v>2066</v>
      </c>
      <c r="AB264">
        <v>202</v>
      </c>
      <c r="AC264">
        <v>0.30599999999999999</v>
      </c>
      <c r="AD264">
        <v>6</v>
      </c>
      <c r="AE264">
        <v>1</v>
      </c>
      <c r="AF264">
        <v>12</v>
      </c>
      <c r="AG264" t="s">
        <v>1307</v>
      </c>
      <c r="AH264" s="2">
        <v>734857</v>
      </c>
      <c r="AI264">
        <v>16.87</v>
      </c>
      <c r="AJ264" s="2">
        <v>611147</v>
      </c>
      <c r="AK264">
        <v>14.03</v>
      </c>
      <c r="AL264" s="2">
        <v>76976</v>
      </c>
      <c r="AM264" s="2">
        <v>6441281</v>
      </c>
      <c r="AN264" s="3">
        <v>0.1047</v>
      </c>
      <c r="AO264">
        <v>122</v>
      </c>
      <c r="AP264" s="4">
        <v>12271000</v>
      </c>
      <c r="AQ264" s="4">
        <v>3654</v>
      </c>
      <c r="AR264" s="4">
        <v>521</v>
      </c>
      <c r="AS264" t="s">
        <v>1308</v>
      </c>
      <c r="AT264" t="s">
        <v>190</v>
      </c>
      <c r="AU264" t="s">
        <v>139</v>
      </c>
      <c r="AV264" t="s">
        <v>1309</v>
      </c>
      <c r="AW264" t="s">
        <v>268</v>
      </c>
      <c r="AX264" t="str">
        <f t="shared" si="79"/>
        <v>Staten Island</v>
      </c>
      <c r="AY264">
        <v>1</v>
      </c>
      <c r="AZ264">
        <v>11</v>
      </c>
      <c r="BA264" t="s">
        <v>2533</v>
      </c>
      <c r="BB264">
        <v>23</v>
      </c>
      <c r="BC264" t="s">
        <v>2551</v>
      </c>
      <c r="BD264">
        <v>61</v>
      </c>
      <c r="BE264" t="s">
        <v>2594</v>
      </c>
      <c r="BF264" s="95">
        <v>49</v>
      </c>
      <c r="BG264" s="1">
        <v>22797</v>
      </c>
      <c r="BL264" s="63">
        <v>119</v>
      </c>
      <c r="BM264" t="s">
        <v>2271</v>
      </c>
      <c r="BN264" s="68">
        <v>47673262</v>
      </c>
      <c r="BO264" s="68">
        <v>42639292</v>
      </c>
      <c r="BP264" s="68">
        <v>35323633</v>
      </c>
      <c r="BQ264" s="68">
        <v>5108847</v>
      </c>
      <c r="BR264">
        <f t="shared" si="80"/>
        <v>2.981240981240981</v>
      </c>
      <c r="BS264" s="4">
        <v>130745033</v>
      </c>
      <c r="BT264" s="22">
        <f t="shared" si="81"/>
        <v>1</v>
      </c>
      <c r="BU264" s="68"/>
      <c r="BV264" s="68"/>
      <c r="BW264" s="68"/>
      <c r="BX264" s="68"/>
      <c r="BZ264" s="85">
        <f t="shared" si="93"/>
        <v>0.3646277101784815</v>
      </c>
      <c r="CA264" s="85">
        <f t="shared" si="82"/>
        <v>0.32612552095956104</v>
      </c>
      <c r="CB264" s="85">
        <f t="shared" si="83"/>
        <v>0.27017189249552598</v>
      </c>
      <c r="CC264" s="85">
        <f t="shared" si="84"/>
        <v>3.907488401490556E-2</v>
      </c>
      <c r="CD264" s="85">
        <f t="shared" si="85"/>
        <v>1.0000000076484741</v>
      </c>
      <c r="CE264" t="s">
        <v>2640</v>
      </c>
      <c r="CF264" s="68">
        <v>47673262</v>
      </c>
      <c r="CG264" s="68">
        <v>42639292</v>
      </c>
      <c r="CH264" s="68">
        <v>35323633</v>
      </c>
      <c r="CI264" s="68">
        <v>5108847</v>
      </c>
      <c r="CN264" s="22">
        <f t="shared" si="86"/>
        <v>68792.585858585851</v>
      </c>
      <c r="CO264" s="22">
        <f t="shared" si="87"/>
        <v>61528.559884559887</v>
      </c>
      <c r="CP264" s="22">
        <f t="shared" si="88"/>
        <v>50972.053391053392</v>
      </c>
      <c r="CQ264" s="22">
        <f t="shared" si="94"/>
        <v>7372.0735930735927</v>
      </c>
      <c r="CR264" s="85">
        <f t="shared" si="89"/>
        <v>0.36462771017848145</v>
      </c>
      <c r="CS264" s="85">
        <f t="shared" si="90"/>
        <v>0.32612552095956104</v>
      </c>
      <c r="CT264" s="85">
        <f t="shared" si="91"/>
        <v>0.27017189249552598</v>
      </c>
      <c r="CU264" s="85">
        <f t="shared" si="92"/>
        <v>3.907488401490556E-2</v>
      </c>
    </row>
    <row r="265" spans="1:99" x14ac:dyDescent="0.35">
      <c r="A265" t="s">
        <v>1310</v>
      </c>
      <c r="B265" s="81">
        <v>17486589</v>
      </c>
      <c r="C265" s="81">
        <v>21387791</v>
      </c>
      <c r="D265" s="81">
        <v>32436736</v>
      </c>
      <c r="E265">
        <v>120</v>
      </c>
      <c r="F265" s="10">
        <f t="shared" si="76"/>
        <v>145721.57500000001</v>
      </c>
      <c r="G265" s="10">
        <f t="shared" si="77"/>
        <v>178231.59166666667</v>
      </c>
      <c r="H265" s="10">
        <f t="shared" si="78"/>
        <v>270306.13333333336</v>
      </c>
      <c r="I265" t="s">
        <v>1310</v>
      </c>
      <c r="J265" t="s">
        <v>2439</v>
      </c>
      <c r="K265" t="s">
        <v>448</v>
      </c>
      <c r="L265">
        <v>353</v>
      </c>
      <c r="M265">
        <v>342</v>
      </c>
      <c r="N265">
        <v>770</v>
      </c>
      <c r="O265">
        <v>753</v>
      </c>
      <c r="P265" t="s">
        <v>1311</v>
      </c>
      <c r="Q265" t="s">
        <v>64</v>
      </c>
      <c r="R265" t="s">
        <v>75</v>
      </c>
      <c r="S265" t="s">
        <v>66</v>
      </c>
      <c r="U265">
        <v>119</v>
      </c>
      <c r="V265">
        <v>120</v>
      </c>
      <c r="W265">
        <v>535.5</v>
      </c>
      <c r="X265">
        <v>4.5</v>
      </c>
      <c r="Z265">
        <v>274</v>
      </c>
      <c r="AA265">
        <v>274</v>
      </c>
      <c r="AB265">
        <v>37</v>
      </c>
      <c r="AC265">
        <v>0.311</v>
      </c>
      <c r="AD265">
        <v>2</v>
      </c>
      <c r="AE265">
        <v>0</v>
      </c>
      <c r="AF265">
        <v>14</v>
      </c>
      <c r="AG265">
        <v>3</v>
      </c>
      <c r="AH265" s="2">
        <v>123156</v>
      </c>
      <c r="AI265">
        <v>2.83</v>
      </c>
      <c r="AJ265" s="2">
        <v>123156</v>
      </c>
      <c r="AK265">
        <v>2.83</v>
      </c>
      <c r="AL265" s="2">
        <v>42267</v>
      </c>
      <c r="AM265" s="2">
        <v>1098942</v>
      </c>
      <c r="AN265" s="3">
        <v>0.34320000000000001</v>
      </c>
      <c r="AO265">
        <v>97</v>
      </c>
      <c r="AP265" s="4">
        <v>8851338</v>
      </c>
      <c r="AQ265" s="4">
        <v>16391</v>
      </c>
      <c r="AR265" s="4">
        <v>648</v>
      </c>
      <c r="AS265" t="s">
        <v>1312</v>
      </c>
      <c r="AT265" t="s">
        <v>151</v>
      </c>
      <c r="AU265" t="s">
        <v>1313</v>
      </c>
      <c r="AV265" t="s">
        <v>1314</v>
      </c>
      <c r="AW265" t="s">
        <v>71</v>
      </c>
      <c r="AX265" t="str">
        <f t="shared" si="79"/>
        <v>Bronx</v>
      </c>
      <c r="AY265">
        <v>2</v>
      </c>
      <c r="AZ265">
        <v>15</v>
      </c>
      <c r="BA265" t="s">
        <v>2537</v>
      </c>
      <c r="BB265">
        <v>32</v>
      </c>
      <c r="BC265" t="s">
        <v>2560</v>
      </c>
      <c r="BD265">
        <v>85</v>
      </c>
      <c r="BE265" t="s">
        <v>2614</v>
      </c>
      <c r="BF265" s="95">
        <v>17</v>
      </c>
      <c r="BG265" s="1">
        <v>31884</v>
      </c>
      <c r="BJ265" t="s">
        <v>108</v>
      </c>
      <c r="BL265" s="63">
        <v>153</v>
      </c>
      <c r="BM265" t="s">
        <v>2248</v>
      </c>
      <c r="BN265" s="68">
        <v>6950129</v>
      </c>
      <c r="BO265" s="68">
        <v>11755923</v>
      </c>
      <c r="BP265" s="68">
        <v>1310577</v>
      </c>
      <c r="BQ265" s="68">
        <v>1371162</v>
      </c>
      <c r="BR265">
        <f t="shared" si="80"/>
        <v>2.2833333333333332</v>
      </c>
      <c r="BS265" s="4">
        <v>21387791</v>
      </c>
      <c r="BT265" s="22">
        <f t="shared" si="81"/>
        <v>0</v>
      </c>
      <c r="BU265" s="68"/>
      <c r="BV265" s="68"/>
      <c r="BW265" s="68"/>
      <c r="BX265" s="68"/>
      <c r="BZ265" s="85">
        <f t="shared" si="93"/>
        <v>0.32495777614434329</v>
      </c>
      <c r="CA265" s="85">
        <f t="shared" si="82"/>
        <v>0.54965578259110537</v>
      </c>
      <c r="CB265" s="85">
        <f t="shared" si="83"/>
        <v>6.1276875204176066E-2</v>
      </c>
      <c r="CC265" s="85">
        <f t="shared" si="84"/>
        <v>6.4109566060375281E-2</v>
      </c>
      <c r="CD265" s="85">
        <f t="shared" si="85"/>
        <v>1</v>
      </c>
      <c r="CE265" t="s">
        <v>2640</v>
      </c>
      <c r="CF265" s="68">
        <v>6950129</v>
      </c>
      <c r="CG265" s="68">
        <v>11755923</v>
      </c>
      <c r="CH265" s="68">
        <v>1310577</v>
      </c>
      <c r="CI265" s="68">
        <v>1371162</v>
      </c>
      <c r="CN265" s="22">
        <f t="shared" si="86"/>
        <v>57917.741666666669</v>
      </c>
      <c r="CO265" s="22">
        <f t="shared" si="87"/>
        <v>97966.024999999994</v>
      </c>
      <c r="CP265" s="22">
        <f t="shared" si="88"/>
        <v>10921.475</v>
      </c>
      <c r="CQ265" s="22">
        <f t="shared" si="94"/>
        <v>11426.35</v>
      </c>
      <c r="CR265" s="85">
        <f t="shared" si="89"/>
        <v>0.32495777614434329</v>
      </c>
      <c r="CS265" s="85">
        <f t="shared" si="90"/>
        <v>0.54965578259110526</v>
      </c>
      <c r="CT265" s="85">
        <f t="shared" si="91"/>
        <v>6.1276875204176066E-2</v>
      </c>
      <c r="CU265" s="85">
        <f t="shared" si="92"/>
        <v>6.4109566060375281E-2</v>
      </c>
    </row>
    <row r="266" spans="1:99" x14ac:dyDescent="0.35">
      <c r="A266" t="s">
        <v>1315</v>
      </c>
      <c r="B266" s="81">
        <v>31128602</v>
      </c>
      <c r="C266" s="81">
        <v>31525820</v>
      </c>
      <c r="D266" s="81">
        <v>44930439</v>
      </c>
      <c r="E266">
        <v>83</v>
      </c>
      <c r="F266" s="10">
        <f t="shared" si="76"/>
        <v>375043.39759036142</v>
      </c>
      <c r="G266" s="10">
        <f t="shared" si="77"/>
        <v>379829.15662650601</v>
      </c>
      <c r="H266" s="10">
        <f t="shared" si="78"/>
        <v>541330.59036144579</v>
      </c>
      <c r="I266" t="s">
        <v>1315</v>
      </c>
      <c r="J266" t="s">
        <v>2440</v>
      </c>
      <c r="K266" t="s">
        <v>519</v>
      </c>
      <c r="L266">
        <v>366</v>
      </c>
      <c r="M266">
        <v>351</v>
      </c>
      <c r="N266">
        <v>801</v>
      </c>
      <c r="O266">
        <v>765</v>
      </c>
      <c r="P266" t="s">
        <v>1316</v>
      </c>
      <c r="Q266" t="s">
        <v>64</v>
      </c>
      <c r="R266" t="s">
        <v>75</v>
      </c>
      <c r="S266" t="s">
        <v>84</v>
      </c>
      <c r="U266">
        <v>83</v>
      </c>
      <c r="V266">
        <v>83</v>
      </c>
      <c r="W266">
        <v>440.5</v>
      </c>
      <c r="X266">
        <v>5.31</v>
      </c>
      <c r="Z266">
        <v>275</v>
      </c>
      <c r="AA266">
        <v>275</v>
      </c>
      <c r="AB266">
        <v>12</v>
      </c>
      <c r="AC266">
        <v>0.14599999999999999</v>
      </c>
      <c r="AD266">
        <v>5</v>
      </c>
      <c r="AE266">
        <v>0</v>
      </c>
      <c r="AF266">
        <v>5</v>
      </c>
      <c r="AG266">
        <v>4</v>
      </c>
      <c r="AH266" s="2">
        <v>49149</v>
      </c>
      <c r="AI266">
        <v>1.1299999999999999</v>
      </c>
      <c r="AJ266" s="2">
        <v>49149</v>
      </c>
      <c r="AK266">
        <v>1.1299999999999999</v>
      </c>
      <c r="AL266" s="2">
        <v>28039</v>
      </c>
      <c r="AM266" s="2">
        <v>1312849</v>
      </c>
      <c r="AN266" s="3">
        <v>0.57050000000000001</v>
      </c>
      <c r="AO266">
        <v>243</v>
      </c>
      <c r="AP266" s="4">
        <v>9091865</v>
      </c>
      <c r="AQ266" s="4">
        <v>20640</v>
      </c>
      <c r="AR266" s="4">
        <v>709</v>
      </c>
      <c r="AS266" t="s">
        <v>1317</v>
      </c>
      <c r="AT266" t="s">
        <v>785</v>
      </c>
      <c r="AU266" t="s">
        <v>1318</v>
      </c>
      <c r="AV266" t="s">
        <v>341</v>
      </c>
      <c r="AW266" t="s">
        <v>80</v>
      </c>
      <c r="AX266" t="str">
        <f t="shared" si="79"/>
        <v>Brooklyn</v>
      </c>
      <c r="AY266">
        <v>8</v>
      </c>
      <c r="AZ266">
        <v>9</v>
      </c>
      <c r="BA266" t="s">
        <v>2531</v>
      </c>
      <c r="BB266" t="s">
        <v>524</v>
      </c>
      <c r="BC266" t="s">
        <v>2567</v>
      </c>
      <c r="BD266">
        <v>55</v>
      </c>
      <c r="BE266" t="s">
        <v>2588</v>
      </c>
      <c r="BF266" s="95" t="s">
        <v>1319</v>
      </c>
      <c r="BG266" s="1">
        <v>33369</v>
      </c>
      <c r="BJ266" t="s">
        <v>108</v>
      </c>
      <c r="BL266" s="63">
        <v>6</v>
      </c>
      <c r="BM266" t="s">
        <v>2308</v>
      </c>
      <c r="BN266" s="68">
        <v>7605492</v>
      </c>
      <c r="BO266" s="68">
        <v>15818289</v>
      </c>
      <c r="BP266" s="68">
        <v>7711385</v>
      </c>
      <c r="BQ266" s="68">
        <v>390654</v>
      </c>
      <c r="BR266">
        <f t="shared" si="80"/>
        <v>3.3132530120481927</v>
      </c>
      <c r="BS266" s="4">
        <v>31525820</v>
      </c>
      <c r="BT266" s="22">
        <f t="shared" si="81"/>
        <v>0</v>
      </c>
      <c r="BU266" s="68"/>
      <c r="BV266" s="68"/>
      <c r="BW266" s="68"/>
      <c r="BX266" s="68"/>
      <c r="BZ266" s="85">
        <f t="shared" si="93"/>
        <v>0.24124644497748196</v>
      </c>
      <c r="CA266" s="85">
        <f t="shared" si="82"/>
        <v>0.50175662361835471</v>
      </c>
      <c r="CB266" s="85">
        <f t="shared" si="83"/>
        <v>0.24460537426147838</v>
      </c>
      <c r="CC266" s="85">
        <f t="shared" si="84"/>
        <v>1.2391557142684948E-2</v>
      </c>
      <c r="CD266" s="85">
        <f t="shared" si="85"/>
        <v>1</v>
      </c>
      <c r="CE266" t="s">
        <v>2640</v>
      </c>
      <c r="CF266" s="68">
        <v>7605492</v>
      </c>
      <c r="CG266" s="68">
        <v>15818289</v>
      </c>
      <c r="CH266" s="68">
        <v>7711385</v>
      </c>
      <c r="CI266" s="68">
        <v>390654</v>
      </c>
      <c r="CN266" s="22">
        <f t="shared" si="86"/>
        <v>91632.433734939754</v>
      </c>
      <c r="CO266" s="22">
        <f t="shared" si="87"/>
        <v>190581.7951807229</v>
      </c>
      <c r="CP266" s="22">
        <f t="shared" si="88"/>
        <v>92908.253012048197</v>
      </c>
      <c r="CQ266" s="22">
        <f t="shared" si="94"/>
        <v>4706.674698795181</v>
      </c>
      <c r="CR266" s="85">
        <f t="shared" si="89"/>
        <v>0.24124644497748193</v>
      </c>
      <c r="CS266" s="85">
        <f t="shared" si="90"/>
        <v>0.50175662361835471</v>
      </c>
      <c r="CT266" s="85">
        <f t="shared" si="91"/>
        <v>0.24460537426147838</v>
      </c>
      <c r="CU266" s="85">
        <f t="shared" si="92"/>
        <v>1.239155714268495E-2</v>
      </c>
    </row>
    <row r="267" spans="1:99" x14ac:dyDescent="0.35">
      <c r="A267" t="s">
        <v>1320</v>
      </c>
      <c r="B267" s="81">
        <v>28878518</v>
      </c>
      <c r="C267" s="81">
        <v>29098265</v>
      </c>
      <c r="D267" s="81">
        <v>58356819</v>
      </c>
      <c r="E267">
        <v>125</v>
      </c>
      <c r="F267" s="10">
        <f t="shared" si="76"/>
        <v>231028.144</v>
      </c>
      <c r="G267" s="10">
        <f t="shared" si="77"/>
        <v>232786.12</v>
      </c>
      <c r="H267" s="10">
        <f t="shared" si="78"/>
        <v>466854.55200000003</v>
      </c>
      <c r="I267" t="s">
        <v>1320</v>
      </c>
      <c r="J267" t="s">
        <v>2441</v>
      </c>
      <c r="K267" t="s">
        <v>519</v>
      </c>
      <c r="L267">
        <v>368</v>
      </c>
      <c r="M267">
        <v>351</v>
      </c>
      <c r="N267">
        <v>837</v>
      </c>
      <c r="O267">
        <v>765</v>
      </c>
      <c r="P267" t="s">
        <v>1321</v>
      </c>
      <c r="Q267" t="s">
        <v>64</v>
      </c>
      <c r="R267" t="s">
        <v>75</v>
      </c>
      <c r="S267" t="s">
        <v>84</v>
      </c>
      <c r="U267">
        <v>125</v>
      </c>
      <c r="V267">
        <v>125</v>
      </c>
      <c r="W267">
        <v>593.5</v>
      </c>
      <c r="X267">
        <v>4.75</v>
      </c>
      <c r="Z267">
        <v>329</v>
      </c>
      <c r="AA267">
        <v>329</v>
      </c>
      <c r="AB267">
        <v>25</v>
      </c>
      <c r="AC267">
        <v>0.20200000000000001</v>
      </c>
      <c r="AD267">
        <v>7</v>
      </c>
      <c r="AE267">
        <v>0</v>
      </c>
      <c r="AF267">
        <v>7</v>
      </c>
      <c r="AG267">
        <v>4</v>
      </c>
      <c r="AH267" s="2">
        <v>48928</v>
      </c>
      <c r="AI267">
        <v>1.1200000000000001</v>
      </c>
      <c r="AJ267" s="2">
        <v>48928</v>
      </c>
      <c r="AK267">
        <v>1.1200000000000001</v>
      </c>
      <c r="AL267" s="2">
        <v>36119</v>
      </c>
      <c r="AM267" s="2">
        <v>1656285</v>
      </c>
      <c r="AN267" s="3">
        <v>0.73819999999999997</v>
      </c>
      <c r="AO267">
        <v>294</v>
      </c>
      <c r="AP267" s="4">
        <v>12235716</v>
      </c>
      <c r="AQ267" s="4">
        <v>20616</v>
      </c>
      <c r="AR267" s="4">
        <v>614</v>
      </c>
      <c r="AS267" t="s">
        <v>1317</v>
      </c>
      <c r="AT267" t="s">
        <v>785</v>
      </c>
      <c r="AU267" t="s">
        <v>1318</v>
      </c>
      <c r="AV267" t="s">
        <v>341</v>
      </c>
      <c r="AW267" t="s">
        <v>80</v>
      </c>
      <c r="AX267" t="str">
        <f t="shared" si="79"/>
        <v>Brooklyn</v>
      </c>
      <c r="AY267">
        <v>8</v>
      </c>
      <c r="AZ267">
        <v>9</v>
      </c>
      <c r="BA267" t="s">
        <v>2531</v>
      </c>
      <c r="BB267" t="s">
        <v>524</v>
      </c>
      <c r="BC267" t="s">
        <v>2567</v>
      </c>
      <c r="BD267">
        <v>55</v>
      </c>
      <c r="BE267" t="s">
        <v>2588</v>
      </c>
      <c r="BF267" s="95" t="s">
        <v>1319</v>
      </c>
      <c r="BG267" s="1">
        <v>33369</v>
      </c>
      <c r="BJ267" t="s">
        <v>108</v>
      </c>
      <c r="BL267" s="63">
        <v>38</v>
      </c>
      <c r="BM267" t="s">
        <v>2308</v>
      </c>
      <c r="BN267" s="68">
        <v>8608676</v>
      </c>
      <c r="BO267" s="68">
        <v>18340999</v>
      </c>
      <c r="BP267" s="68">
        <v>1530360</v>
      </c>
      <c r="BQ267" s="68">
        <v>618230</v>
      </c>
      <c r="BR267">
        <f t="shared" si="80"/>
        <v>2.6320000000000001</v>
      </c>
      <c r="BS267" s="4">
        <v>29098265</v>
      </c>
      <c r="BT267" s="22">
        <f t="shared" si="81"/>
        <v>0</v>
      </c>
      <c r="BU267" s="68"/>
      <c r="BV267" s="68"/>
      <c r="BW267" s="68"/>
      <c r="BX267" s="68"/>
      <c r="BZ267" s="85">
        <f t="shared" si="93"/>
        <v>0.29584842945103429</v>
      </c>
      <c r="CA267" s="85">
        <f t="shared" si="82"/>
        <v>0.63031246021025655</v>
      </c>
      <c r="CB267" s="85">
        <f t="shared" si="83"/>
        <v>5.2592826410784284E-2</v>
      </c>
      <c r="CC267" s="85">
        <f t="shared" si="84"/>
        <v>2.1246283927924912E-2</v>
      </c>
      <c r="CD267" s="85">
        <f t="shared" si="85"/>
        <v>1</v>
      </c>
      <c r="CE267" t="s">
        <v>2640</v>
      </c>
      <c r="CF267" s="68">
        <v>8608676</v>
      </c>
      <c r="CG267" s="68">
        <v>18340999</v>
      </c>
      <c r="CH267" s="68">
        <v>1530360</v>
      </c>
      <c r="CI267" s="68">
        <v>618230</v>
      </c>
      <c r="CN267" s="22">
        <f t="shared" si="86"/>
        <v>68869.407999999996</v>
      </c>
      <c r="CO267" s="22">
        <f t="shared" si="87"/>
        <v>146727.992</v>
      </c>
      <c r="CP267" s="22">
        <f t="shared" si="88"/>
        <v>12242.88</v>
      </c>
      <c r="CQ267" s="22">
        <f t="shared" si="94"/>
        <v>4945.84</v>
      </c>
      <c r="CR267" s="85">
        <f t="shared" si="89"/>
        <v>0.29584842945103429</v>
      </c>
      <c r="CS267" s="85">
        <f t="shared" si="90"/>
        <v>0.63031246021025655</v>
      </c>
      <c r="CT267" s="85">
        <f t="shared" si="91"/>
        <v>5.2592826410784284E-2</v>
      </c>
      <c r="CU267" s="85">
        <f t="shared" si="92"/>
        <v>2.1246283927924912E-2</v>
      </c>
    </row>
    <row r="268" spans="1:99" x14ac:dyDescent="0.35">
      <c r="A268" t="s">
        <v>1322</v>
      </c>
      <c r="B268" s="81">
        <v>31493725</v>
      </c>
      <c r="C268" s="81">
        <v>37374568</v>
      </c>
      <c r="D268" s="81">
        <v>55397339</v>
      </c>
      <c r="E268">
        <v>267</v>
      </c>
      <c r="F268" s="10">
        <f t="shared" si="76"/>
        <v>117954.02621722847</v>
      </c>
      <c r="G268" s="10">
        <f t="shared" si="77"/>
        <v>139979.6554307116</v>
      </c>
      <c r="H268" s="10">
        <f t="shared" si="78"/>
        <v>207480.67041198502</v>
      </c>
      <c r="I268" t="s">
        <v>1322</v>
      </c>
      <c r="J268" t="s">
        <v>2759</v>
      </c>
      <c r="K268" t="s">
        <v>1323</v>
      </c>
      <c r="L268">
        <v>153</v>
      </c>
      <c r="M268">
        <v>153</v>
      </c>
      <c r="N268">
        <v>263</v>
      </c>
      <c r="O268">
        <v>263</v>
      </c>
      <c r="P268" t="s">
        <v>1324</v>
      </c>
      <c r="Q268" t="s">
        <v>64</v>
      </c>
      <c r="R268" t="s">
        <v>65</v>
      </c>
      <c r="S268" t="s">
        <v>66</v>
      </c>
      <c r="U268">
        <v>267</v>
      </c>
      <c r="V268">
        <v>267</v>
      </c>
      <c r="W268" s="6">
        <v>1162.5</v>
      </c>
      <c r="X268">
        <v>4.3499999999999996</v>
      </c>
      <c r="Z268">
        <v>550</v>
      </c>
      <c r="AA268">
        <v>550</v>
      </c>
      <c r="AB268">
        <v>127</v>
      </c>
      <c r="AC268">
        <v>0.48099999999999998</v>
      </c>
      <c r="AD268">
        <v>2</v>
      </c>
      <c r="AE268">
        <v>0</v>
      </c>
      <c r="AF268">
        <v>2</v>
      </c>
      <c r="AG268" t="s">
        <v>1325</v>
      </c>
      <c r="AH268" s="2">
        <v>46018</v>
      </c>
      <c r="AI268">
        <v>1.06</v>
      </c>
      <c r="AJ268" s="2">
        <v>46018</v>
      </c>
      <c r="AK268">
        <v>1.06</v>
      </c>
      <c r="AL268" s="2">
        <v>12476</v>
      </c>
      <c r="AM268" s="2">
        <v>2133126</v>
      </c>
      <c r="AN268" s="3">
        <v>0.27110000000000001</v>
      </c>
      <c r="AO268">
        <v>519</v>
      </c>
      <c r="AP268" s="4">
        <v>5442401</v>
      </c>
      <c r="AQ268" s="4">
        <v>4674</v>
      </c>
      <c r="AR268" s="4">
        <v>564</v>
      </c>
      <c r="AS268" t="s">
        <v>87</v>
      </c>
      <c r="AT268" t="s">
        <v>128</v>
      </c>
      <c r="AU268" t="s">
        <v>118</v>
      </c>
      <c r="AV268" t="s">
        <v>126</v>
      </c>
      <c r="AW268" t="s">
        <v>95</v>
      </c>
      <c r="AX268" t="str">
        <f t="shared" si="79"/>
        <v>Manhattan</v>
      </c>
      <c r="AY268">
        <v>6</v>
      </c>
      <c r="AZ268">
        <v>12</v>
      </c>
      <c r="BA268" t="s">
        <v>2534</v>
      </c>
      <c r="BB268">
        <v>28</v>
      </c>
      <c r="BC268" t="s">
        <v>2556</v>
      </c>
      <c r="BD268">
        <v>74</v>
      </c>
      <c r="BE268" t="s">
        <v>2604</v>
      </c>
      <c r="BF268" s="95">
        <v>2</v>
      </c>
      <c r="BG268" s="1">
        <v>23773</v>
      </c>
      <c r="BL268" s="63">
        <v>266</v>
      </c>
      <c r="BM268" t="s">
        <v>2234</v>
      </c>
      <c r="BN268" s="68">
        <v>15006797</v>
      </c>
      <c r="BO268" s="68">
        <v>15333865</v>
      </c>
      <c r="BP268" s="68">
        <v>5531902</v>
      </c>
      <c r="BQ268" s="68">
        <v>1502005</v>
      </c>
      <c r="BR268">
        <f t="shared" si="80"/>
        <v>2.0599250936329589</v>
      </c>
      <c r="BS268" s="4">
        <v>37374568</v>
      </c>
      <c r="BT268" s="22">
        <f t="shared" si="81"/>
        <v>1</v>
      </c>
      <c r="BU268" s="68"/>
      <c r="BV268" s="68"/>
      <c r="BW268" s="68"/>
      <c r="BX268" s="68"/>
      <c r="BZ268" s="85">
        <f t="shared" si="93"/>
        <v>0.40152429320387062</v>
      </c>
      <c r="CA268" s="85">
        <f t="shared" si="82"/>
        <v>0.41027537763112071</v>
      </c>
      <c r="CB268" s="85">
        <f t="shared" si="83"/>
        <v>0.14801246665914641</v>
      </c>
      <c r="CC268" s="85">
        <f t="shared" si="84"/>
        <v>4.0187889262024379E-2</v>
      </c>
      <c r="CD268" s="85">
        <f t="shared" si="85"/>
        <v>1.0000000267561622</v>
      </c>
      <c r="CE268" t="s">
        <v>2640</v>
      </c>
      <c r="CF268" s="68">
        <v>15006797</v>
      </c>
      <c r="CG268" s="68">
        <v>15333865</v>
      </c>
      <c r="CH268" s="68">
        <v>5531902</v>
      </c>
      <c r="CI268" s="68">
        <v>1502005</v>
      </c>
      <c r="CN268" s="22">
        <f t="shared" si="86"/>
        <v>56205.232209737827</v>
      </c>
      <c r="CO268" s="22">
        <f t="shared" si="87"/>
        <v>57430.205992509364</v>
      </c>
      <c r="CP268" s="22">
        <f t="shared" si="88"/>
        <v>20718.734082397004</v>
      </c>
      <c r="CQ268" s="22">
        <f t="shared" si="94"/>
        <v>5625.4868913857681</v>
      </c>
      <c r="CR268" s="85">
        <f t="shared" si="89"/>
        <v>0.40152429320387062</v>
      </c>
      <c r="CS268" s="85">
        <f t="shared" si="90"/>
        <v>0.41027537763112076</v>
      </c>
      <c r="CT268" s="85">
        <f t="shared" si="91"/>
        <v>0.14801246665914641</v>
      </c>
      <c r="CU268" s="85">
        <f t="shared" si="92"/>
        <v>4.0187889262024386E-2</v>
      </c>
    </row>
    <row r="269" spans="1:99" x14ac:dyDescent="0.35">
      <c r="A269" t="s">
        <v>1326</v>
      </c>
      <c r="B269" s="81">
        <v>70759984</v>
      </c>
      <c r="C269" s="81">
        <v>79608452</v>
      </c>
      <c r="D269" s="81">
        <v>110329749</v>
      </c>
      <c r="E269">
        <v>331</v>
      </c>
      <c r="F269" s="10">
        <f t="shared" si="76"/>
        <v>213776.38670694863</v>
      </c>
      <c r="G269" s="10">
        <f t="shared" si="77"/>
        <v>240508.91842900301</v>
      </c>
      <c r="H269" s="10">
        <f t="shared" si="78"/>
        <v>333322.50453172205</v>
      </c>
      <c r="I269" t="s">
        <v>1326</v>
      </c>
      <c r="J269" t="s">
        <v>2442</v>
      </c>
      <c r="K269" t="s">
        <v>1327</v>
      </c>
      <c r="L269">
        <v>221</v>
      </c>
      <c r="M269">
        <v>221</v>
      </c>
      <c r="N269">
        <v>337</v>
      </c>
      <c r="O269">
        <v>337</v>
      </c>
      <c r="P269" t="s">
        <v>1328</v>
      </c>
      <c r="Q269" t="s">
        <v>64</v>
      </c>
      <c r="R269" t="s">
        <v>75</v>
      </c>
      <c r="S269" t="s">
        <v>66</v>
      </c>
      <c r="U269">
        <v>329</v>
      </c>
      <c r="V269">
        <v>331</v>
      </c>
      <c r="W269" s="6">
        <v>1614.5</v>
      </c>
      <c r="X269">
        <v>4.91</v>
      </c>
      <c r="Z269">
        <v>828</v>
      </c>
      <c r="AA269">
        <v>828</v>
      </c>
      <c r="AB269">
        <v>96</v>
      </c>
      <c r="AC269">
        <v>0.29299999999999998</v>
      </c>
      <c r="AD269">
        <v>5</v>
      </c>
      <c r="AE269">
        <v>0</v>
      </c>
      <c r="AF269">
        <v>25</v>
      </c>
      <c r="AG269">
        <v>4</v>
      </c>
      <c r="AH269" s="2">
        <v>202058</v>
      </c>
      <c r="AI269">
        <v>4.6399999999999997</v>
      </c>
      <c r="AJ269" s="2">
        <v>202058</v>
      </c>
      <c r="AK269">
        <v>4.6399999999999997</v>
      </c>
      <c r="AL269" s="2">
        <v>92431</v>
      </c>
      <c r="AM269" s="2">
        <v>3341149</v>
      </c>
      <c r="AN269" s="3">
        <v>0.45739999999999997</v>
      </c>
      <c r="AO269">
        <v>178</v>
      </c>
      <c r="AP269" s="4">
        <v>10070462</v>
      </c>
      <c r="AQ269" s="4">
        <v>6212</v>
      </c>
      <c r="AR269" s="4">
        <v>626</v>
      </c>
      <c r="AS269" t="s">
        <v>1329</v>
      </c>
      <c r="AT269" t="s">
        <v>1330</v>
      </c>
      <c r="AU269" t="s">
        <v>1331</v>
      </c>
      <c r="AV269" t="s">
        <v>1211</v>
      </c>
      <c r="AW269" t="s">
        <v>80</v>
      </c>
      <c r="AX269" t="str">
        <f t="shared" si="79"/>
        <v>Brooklyn</v>
      </c>
      <c r="AY269">
        <v>3</v>
      </c>
      <c r="AZ269">
        <v>8</v>
      </c>
      <c r="BA269" t="s">
        <v>2530</v>
      </c>
      <c r="BB269">
        <v>25</v>
      </c>
      <c r="BC269" t="s">
        <v>2553</v>
      </c>
      <c r="BD269">
        <v>56</v>
      </c>
      <c r="BE269" t="s">
        <v>2589</v>
      </c>
      <c r="BF269" s="95">
        <v>36</v>
      </c>
      <c r="BG269" s="1">
        <v>26542</v>
      </c>
      <c r="BL269" s="63">
        <v>31</v>
      </c>
      <c r="BM269" t="s">
        <v>2262</v>
      </c>
      <c r="BN269" s="68">
        <v>24180784</v>
      </c>
      <c r="BO269" s="68">
        <v>36734348</v>
      </c>
      <c r="BP269" s="68">
        <v>14931877</v>
      </c>
      <c r="BQ269" s="68">
        <v>3761443</v>
      </c>
      <c r="BR269">
        <f t="shared" si="80"/>
        <v>2.5015105740181269</v>
      </c>
      <c r="BS269" s="4">
        <v>79608452</v>
      </c>
      <c r="BT269" s="22">
        <f t="shared" si="81"/>
        <v>0</v>
      </c>
      <c r="BU269" s="68"/>
      <c r="BV269" s="68"/>
      <c r="BW269" s="68"/>
      <c r="BX269" s="68"/>
      <c r="BZ269" s="85">
        <f t="shared" si="93"/>
        <v>0.30374644139544377</v>
      </c>
      <c r="CA269" s="85">
        <f t="shared" si="82"/>
        <v>0.46143778803788321</v>
      </c>
      <c r="CB269" s="85">
        <f t="shared" si="83"/>
        <v>0.1875664784940172</v>
      </c>
      <c r="CC269" s="85">
        <f t="shared" si="84"/>
        <v>4.7249292072655803E-2</v>
      </c>
      <c r="CD269" s="85">
        <f t="shared" si="85"/>
        <v>1</v>
      </c>
      <c r="CE269" t="s">
        <v>2640</v>
      </c>
      <c r="CF269" s="68">
        <v>24180784</v>
      </c>
      <c r="CG269" s="68">
        <v>36734348</v>
      </c>
      <c r="CH269" s="68">
        <v>14931877</v>
      </c>
      <c r="CI269" s="68">
        <v>3761443</v>
      </c>
      <c r="CN269" s="22">
        <f t="shared" si="86"/>
        <v>73053.728096676743</v>
      </c>
      <c r="CO269" s="22">
        <f t="shared" si="87"/>
        <v>110979.90332326284</v>
      </c>
      <c r="CP269" s="22">
        <f t="shared" si="88"/>
        <v>45111.410876132933</v>
      </c>
      <c r="CQ269" s="22">
        <f t="shared" si="94"/>
        <v>11363.876132930514</v>
      </c>
      <c r="CR269" s="85">
        <f t="shared" si="89"/>
        <v>0.30374644139544382</v>
      </c>
      <c r="CS269" s="85">
        <f t="shared" si="90"/>
        <v>0.46143778803788327</v>
      </c>
      <c r="CT269" s="85">
        <f t="shared" si="91"/>
        <v>0.18756647849401722</v>
      </c>
      <c r="CU269" s="85">
        <f t="shared" si="92"/>
        <v>4.724929207265581E-2</v>
      </c>
    </row>
    <row r="270" spans="1:99" x14ac:dyDescent="0.35">
      <c r="A270" t="s">
        <v>1332</v>
      </c>
      <c r="B270" s="81">
        <v>12614222</v>
      </c>
      <c r="C270" s="81">
        <v>14690909</v>
      </c>
      <c r="D270" s="81">
        <v>30770222</v>
      </c>
      <c r="E270">
        <v>150</v>
      </c>
      <c r="F270" s="10">
        <f t="shared" si="76"/>
        <v>84094.813333333339</v>
      </c>
      <c r="G270" s="10">
        <f t="shared" si="77"/>
        <v>97939.393333333326</v>
      </c>
      <c r="H270" s="10">
        <f t="shared" si="78"/>
        <v>205134.81333333332</v>
      </c>
      <c r="I270" t="s">
        <v>1332</v>
      </c>
      <c r="J270" t="s">
        <v>2512</v>
      </c>
      <c r="K270" t="s">
        <v>1327</v>
      </c>
      <c r="L270">
        <v>333</v>
      </c>
      <c r="M270">
        <v>221</v>
      </c>
      <c r="N270">
        <v>755</v>
      </c>
      <c r="O270">
        <v>755</v>
      </c>
      <c r="P270" t="s">
        <v>1333</v>
      </c>
      <c r="Q270" t="s">
        <v>64</v>
      </c>
      <c r="R270" t="s">
        <v>75</v>
      </c>
      <c r="S270" t="s">
        <v>235</v>
      </c>
      <c r="U270">
        <v>150</v>
      </c>
      <c r="V270">
        <v>150</v>
      </c>
      <c r="W270">
        <v>525</v>
      </c>
      <c r="X270">
        <v>3.5</v>
      </c>
      <c r="Z270">
        <v>166</v>
      </c>
      <c r="AA270">
        <v>166</v>
      </c>
      <c r="AB270">
        <v>135</v>
      </c>
      <c r="AC270">
        <v>0.91200000000000003</v>
      </c>
      <c r="AD270">
        <v>1</v>
      </c>
      <c r="AE270">
        <v>0</v>
      </c>
      <c r="AF270">
        <v>1</v>
      </c>
      <c r="AG270">
        <v>7</v>
      </c>
      <c r="AH270" s="2">
        <v>70050</v>
      </c>
      <c r="AI270">
        <v>1.61</v>
      </c>
      <c r="AJ270" s="2">
        <v>70050</v>
      </c>
      <c r="AK270">
        <v>1.61</v>
      </c>
      <c r="AL270" s="2">
        <v>16458</v>
      </c>
      <c r="AM270" s="2">
        <v>1044874</v>
      </c>
      <c r="AN270" s="3">
        <v>0.2349</v>
      </c>
      <c r="AO270">
        <v>103</v>
      </c>
      <c r="AP270" s="4">
        <v>9991893</v>
      </c>
      <c r="AQ270" s="4">
        <v>19032</v>
      </c>
      <c r="AR270" s="4">
        <v>396</v>
      </c>
      <c r="AS270" t="s">
        <v>1329</v>
      </c>
      <c r="AT270" t="s">
        <v>1330</v>
      </c>
      <c r="AU270" t="s">
        <v>1331</v>
      </c>
      <c r="AV270" t="s">
        <v>1207</v>
      </c>
      <c r="AW270" t="s">
        <v>80</v>
      </c>
      <c r="AX270" t="str">
        <f t="shared" si="79"/>
        <v>Brooklyn</v>
      </c>
      <c r="AY270">
        <v>3</v>
      </c>
      <c r="AZ270">
        <v>8</v>
      </c>
      <c r="BA270" t="s">
        <v>2530</v>
      </c>
      <c r="BB270">
        <v>25</v>
      </c>
      <c r="BC270" t="s">
        <v>2553</v>
      </c>
      <c r="BD270">
        <v>56</v>
      </c>
      <c r="BE270" t="s">
        <v>2589</v>
      </c>
      <c r="BF270" s="95">
        <v>36</v>
      </c>
      <c r="BG270" s="1">
        <v>31471</v>
      </c>
      <c r="BI270" t="s">
        <v>236</v>
      </c>
      <c r="BJ270" t="s">
        <v>108</v>
      </c>
      <c r="BL270" s="63">
        <v>321</v>
      </c>
      <c r="BM270" t="s">
        <v>2262</v>
      </c>
      <c r="BN270" s="68">
        <v>6862568</v>
      </c>
      <c r="BO270" s="68">
        <v>3981005</v>
      </c>
      <c r="BP270" s="68">
        <v>2673937</v>
      </c>
      <c r="BQ270" s="68">
        <v>1173399</v>
      </c>
      <c r="BR270">
        <f t="shared" si="80"/>
        <v>1.1066666666666667</v>
      </c>
      <c r="BS270" s="4">
        <v>14690909</v>
      </c>
      <c r="BT270" s="22">
        <f t="shared" si="81"/>
        <v>0</v>
      </c>
      <c r="BU270" s="68"/>
      <c r="BV270" s="68"/>
      <c r="BW270" s="68"/>
      <c r="BX270" s="68"/>
      <c r="BZ270" s="85">
        <f t="shared" si="93"/>
        <v>0.46713025041540995</v>
      </c>
      <c r="CA270" s="85">
        <f t="shared" si="82"/>
        <v>0.27098425291450651</v>
      </c>
      <c r="CB270" s="85">
        <f t="shared" si="83"/>
        <v>0.18201303949265496</v>
      </c>
      <c r="CC270" s="85">
        <f t="shared" si="84"/>
        <v>7.9872457177428566E-2</v>
      </c>
      <c r="CD270" s="85">
        <f t="shared" si="85"/>
        <v>1</v>
      </c>
      <c r="CE270" t="s">
        <v>2640</v>
      </c>
      <c r="CF270" s="68">
        <v>6862568</v>
      </c>
      <c r="CG270" s="68">
        <v>3981005</v>
      </c>
      <c r="CH270" s="68">
        <v>2673937</v>
      </c>
      <c r="CI270" s="68">
        <v>1173399</v>
      </c>
      <c r="CN270" s="22">
        <f t="shared" si="86"/>
        <v>45750.453333333331</v>
      </c>
      <c r="CO270" s="22">
        <f t="shared" si="87"/>
        <v>26540.033333333333</v>
      </c>
      <c r="CP270" s="22">
        <f t="shared" si="88"/>
        <v>17826.246666666666</v>
      </c>
      <c r="CQ270" s="22">
        <f t="shared" si="94"/>
        <v>7822.66</v>
      </c>
      <c r="CR270" s="85">
        <f t="shared" si="89"/>
        <v>0.46713025041540995</v>
      </c>
      <c r="CS270" s="85">
        <f t="shared" si="90"/>
        <v>0.27098425291450651</v>
      </c>
      <c r="CT270" s="85">
        <f t="shared" si="91"/>
        <v>0.18201303949265496</v>
      </c>
      <c r="CU270" s="85">
        <f t="shared" si="92"/>
        <v>7.987245717742858E-2</v>
      </c>
    </row>
    <row r="271" spans="1:99" x14ac:dyDescent="0.35">
      <c r="A271" t="s">
        <v>1334</v>
      </c>
      <c r="B271" s="81">
        <v>99020018</v>
      </c>
      <c r="C271" s="81">
        <v>162405914</v>
      </c>
      <c r="D271" s="81">
        <v>294566352</v>
      </c>
      <c r="E271" s="2">
        <v>1099</v>
      </c>
      <c r="F271" s="10">
        <f t="shared" si="76"/>
        <v>90100.107370336671</v>
      </c>
      <c r="G271" s="10">
        <f t="shared" si="77"/>
        <v>147776.08189262965</v>
      </c>
      <c r="H271" s="10">
        <f t="shared" si="78"/>
        <v>268031.25750682439</v>
      </c>
      <c r="I271" t="s">
        <v>1334</v>
      </c>
      <c r="J271" t="s">
        <v>2760</v>
      </c>
      <c r="K271" t="s">
        <v>110</v>
      </c>
      <c r="L271">
        <v>73</v>
      </c>
      <c r="M271">
        <v>73</v>
      </c>
      <c r="N271">
        <v>538</v>
      </c>
      <c r="O271">
        <v>538</v>
      </c>
      <c r="P271" t="s">
        <v>1335</v>
      </c>
      <c r="Q271" t="s">
        <v>64</v>
      </c>
      <c r="R271" t="s">
        <v>65</v>
      </c>
      <c r="S271" t="s">
        <v>66</v>
      </c>
      <c r="U271" s="2">
        <v>1098</v>
      </c>
      <c r="V271" s="2">
        <v>1099</v>
      </c>
      <c r="W271" s="6">
        <v>5007</v>
      </c>
      <c r="X271">
        <v>4.5599999999999996</v>
      </c>
      <c r="Z271" s="2">
        <v>2288</v>
      </c>
      <c r="AA271" s="2">
        <v>2288</v>
      </c>
      <c r="AB271">
        <v>470</v>
      </c>
      <c r="AC271">
        <v>0.432</v>
      </c>
      <c r="AD271">
        <v>13</v>
      </c>
      <c r="AE271">
        <v>0</v>
      </c>
      <c r="AF271">
        <v>24</v>
      </c>
      <c r="AG271" s="7">
        <v>43658</v>
      </c>
      <c r="AH271" s="2">
        <v>963265</v>
      </c>
      <c r="AI271">
        <v>22.11</v>
      </c>
      <c r="AJ271" s="2">
        <v>905577</v>
      </c>
      <c r="AK271">
        <v>20.79</v>
      </c>
      <c r="AL271" s="2">
        <v>131812</v>
      </c>
      <c r="AM271" s="2">
        <v>8881677</v>
      </c>
      <c r="AN271" s="3">
        <v>0.1368</v>
      </c>
      <c r="AO271">
        <v>103</v>
      </c>
      <c r="AP271" s="4">
        <v>18007000</v>
      </c>
      <c r="AQ271" s="4">
        <v>3608</v>
      </c>
      <c r="AR271" s="4">
        <v>528</v>
      </c>
      <c r="AS271" t="s">
        <v>398</v>
      </c>
      <c r="AT271" t="s">
        <v>1211</v>
      </c>
      <c r="AU271" t="s">
        <v>114</v>
      </c>
      <c r="AV271" t="s">
        <v>253</v>
      </c>
      <c r="AW271" t="s">
        <v>80</v>
      </c>
      <c r="AX271" t="str">
        <f t="shared" si="79"/>
        <v>Brooklyn</v>
      </c>
      <c r="AY271">
        <v>3</v>
      </c>
      <c r="AZ271">
        <v>8</v>
      </c>
      <c r="BA271" t="s">
        <v>2530</v>
      </c>
      <c r="BB271">
        <v>18</v>
      </c>
      <c r="BC271" s="60" t="s">
        <v>2547</v>
      </c>
      <c r="BD271">
        <v>56</v>
      </c>
      <c r="BE271" t="s">
        <v>2589</v>
      </c>
      <c r="BF271" s="95">
        <v>36</v>
      </c>
      <c r="BG271" s="1">
        <v>21319</v>
      </c>
      <c r="BH271" t="s">
        <v>172</v>
      </c>
      <c r="BL271" s="63">
        <v>248</v>
      </c>
      <c r="BM271" t="s">
        <v>2262</v>
      </c>
      <c r="BN271" s="68">
        <v>63724609</v>
      </c>
      <c r="BO271" s="68">
        <v>36005683</v>
      </c>
      <c r="BP271" s="68">
        <v>41032958</v>
      </c>
      <c r="BQ271" s="68">
        <v>21642662</v>
      </c>
      <c r="BR271">
        <f t="shared" si="80"/>
        <v>2.0818926296633302</v>
      </c>
      <c r="BS271" s="4">
        <v>162405914</v>
      </c>
      <c r="BT271" s="22">
        <f t="shared" si="81"/>
        <v>-2</v>
      </c>
      <c r="BU271" s="68"/>
      <c r="BV271" s="68"/>
      <c r="BW271" s="68"/>
      <c r="BX271" s="68"/>
      <c r="BZ271" s="85">
        <f t="shared" si="93"/>
        <v>0.39237862360110853</v>
      </c>
      <c r="CA271" s="85">
        <f t="shared" si="82"/>
        <v>0.2217017971402199</v>
      </c>
      <c r="CB271" s="85">
        <f t="shared" si="83"/>
        <v>0.25265679672231639</v>
      </c>
      <c r="CC271" s="85">
        <f t="shared" si="84"/>
        <v>0.13326277022153268</v>
      </c>
      <c r="CD271" s="85">
        <f t="shared" si="85"/>
        <v>0.99999998768517739</v>
      </c>
      <c r="CE271" t="s">
        <v>2640</v>
      </c>
      <c r="CF271" s="68">
        <v>63724609</v>
      </c>
      <c r="CG271" s="68">
        <v>36005683</v>
      </c>
      <c r="CH271" s="68">
        <v>41032958</v>
      </c>
      <c r="CI271" s="68">
        <v>21642662</v>
      </c>
      <c r="CN271" s="22">
        <f t="shared" si="86"/>
        <v>57984.175614194719</v>
      </c>
      <c r="CO271" s="22">
        <f t="shared" si="87"/>
        <v>32762.222929936306</v>
      </c>
      <c r="CP271" s="22">
        <f t="shared" si="88"/>
        <v>37336.631483166515</v>
      </c>
      <c r="CQ271" s="22">
        <f t="shared" si="94"/>
        <v>19693.050045495904</v>
      </c>
      <c r="CR271" s="85">
        <f t="shared" si="89"/>
        <v>0.39237862360110853</v>
      </c>
      <c r="CS271" s="85">
        <f t="shared" si="90"/>
        <v>0.22170179714021993</v>
      </c>
      <c r="CT271" s="85">
        <f t="shared" si="91"/>
        <v>0.25265679672231645</v>
      </c>
      <c r="CU271" s="85">
        <f t="shared" si="92"/>
        <v>0.13326277022153271</v>
      </c>
    </row>
    <row r="272" spans="1:99" x14ac:dyDescent="0.35">
      <c r="A272" t="s">
        <v>1336</v>
      </c>
      <c r="B272" s="81">
        <v>72981641</v>
      </c>
      <c r="C272" s="81">
        <v>92517301</v>
      </c>
      <c r="D272" s="81">
        <v>132785807</v>
      </c>
      <c r="E272">
        <v>600</v>
      </c>
      <c r="F272" s="10">
        <f t="shared" si="76"/>
        <v>121636.06833333333</v>
      </c>
      <c r="G272" s="10">
        <f t="shared" si="77"/>
        <v>154195.50166666668</v>
      </c>
      <c r="H272" s="10">
        <f t="shared" si="78"/>
        <v>221309.67833333334</v>
      </c>
      <c r="I272" t="s">
        <v>1336</v>
      </c>
      <c r="J272" t="s">
        <v>2443</v>
      </c>
      <c r="K272" t="s">
        <v>483</v>
      </c>
      <c r="L272">
        <v>170</v>
      </c>
      <c r="M272">
        <v>170</v>
      </c>
      <c r="N272">
        <v>278</v>
      </c>
      <c r="O272">
        <v>278</v>
      </c>
      <c r="P272" t="s">
        <v>1337</v>
      </c>
      <c r="Q272" t="s">
        <v>64</v>
      </c>
      <c r="R272" t="s">
        <v>65</v>
      </c>
      <c r="S272" t="s">
        <v>66</v>
      </c>
      <c r="U272">
        <v>594</v>
      </c>
      <c r="V272">
        <v>600</v>
      </c>
      <c r="W272" s="6">
        <v>2550</v>
      </c>
      <c r="X272">
        <v>4.29</v>
      </c>
      <c r="Z272" s="2">
        <v>1141</v>
      </c>
      <c r="AA272" s="2">
        <v>1141</v>
      </c>
      <c r="AB272">
        <v>358</v>
      </c>
      <c r="AC272">
        <v>0.61699999999999999</v>
      </c>
      <c r="AD272">
        <v>5</v>
      </c>
      <c r="AE272">
        <v>0</v>
      </c>
      <c r="AF272">
        <v>5</v>
      </c>
      <c r="AG272" t="s">
        <v>734</v>
      </c>
      <c r="AH272" s="2">
        <v>323050</v>
      </c>
      <c r="AI272">
        <v>7.42</v>
      </c>
      <c r="AJ272" s="2">
        <v>323050</v>
      </c>
      <c r="AK272">
        <v>7.42</v>
      </c>
      <c r="AL272" s="2">
        <v>36810</v>
      </c>
      <c r="AM272" s="2">
        <v>5005316</v>
      </c>
      <c r="AN272" s="3">
        <v>0.1139</v>
      </c>
      <c r="AO272">
        <v>154</v>
      </c>
      <c r="AP272" s="4">
        <v>13577964</v>
      </c>
      <c r="AQ272" s="4">
        <v>5261</v>
      </c>
      <c r="AR272" s="4">
        <v>450</v>
      </c>
      <c r="AS272" t="s">
        <v>1338</v>
      </c>
      <c r="AT272" t="s">
        <v>409</v>
      </c>
      <c r="AU272" t="s">
        <v>716</v>
      </c>
      <c r="AV272" t="s">
        <v>411</v>
      </c>
      <c r="AW272" t="s">
        <v>80</v>
      </c>
      <c r="AX272" t="str">
        <f t="shared" si="79"/>
        <v>Brooklyn</v>
      </c>
      <c r="AY272">
        <v>13</v>
      </c>
      <c r="AZ272">
        <v>8</v>
      </c>
      <c r="BA272" t="s">
        <v>2530</v>
      </c>
      <c r="BB272">
        <v>23</v>
      </c>
      <c r="BC272" t="s">
        <v>2551</v>
      </c>
      <c r="BD272">
        <v>46</v>
      </c>
      <c r="BE272" t="s">
        <v>2582</v>
      </c>
      <c r="BF272" s="95">
        <v>47</v>
      </c>
      <c r="BG272" s="1">
        <v>25384</v>
      </c>
      <c r="BI272" t="s">
        <v>186</v>
      </c>
      <c r="BL272" s="63">
        <v>229</v>
      </c>
      <c r="BM272" t="s">
        <v>2270</v>
      </c>
      <c r="BN272" s="68">
        <v>42664612</v>
      </c>
      <c r="BO272" s="68">
        <v>31642950</v>
      </c>
      <c r="BP272" s="68">
        <v>12787029</v>
      </c>
      <c r="BQ272" s="68">
        <v>5422710</v>
      </c>
      <c r="BR272">
        <f t="shared" si="80"/>
        <v>1.9016666666666666</v>
      </c>
      <c r="BS272" s="4">
        <v>92517301</v>
      </c>
      <c r="BT272" s="22">
        <f t="shared" si="81"/>
        <v>0</v>
      </c>
      <c r="BU272" s="68"/>
      <c r="BV272" s="68"/>
      <c r="BW272" s="68"/>
      <c r="BX272" s="68"/>
      <c r="BZ272" s="85">
        <f t="shared" si="93"/>
        <v>0.46115279562684175</v>
      </c>
      <c r="CA272" s="85">
        <f t="shared" si="82"/>
        <v>0.34202197489526853</v>
      </c>
      <c r="CB272" s="85">
        <f t="shared" si="83"/>
        <v>0.13821230042151791</v>
      </c>
      <c r="CC272" s="85">
        <f t="shared" si="84"/>
        <v>5.8612929056371846E-2</v>
      </c>
      <c r="CD272" s="85">
        <f t="shared" si="85"/>
        <v>1</v>
      </c>
      <c r="CE272" t="s">
        <v>2640</v>
      </c>
      <c r="CF272" s="68">
        <v>42664612</v>
      </c>
      <c r="CG272" s="68">
        <v>31642950</v>
      </c>
      <c r="CH272" s="68">
        <v>12787029</v>
      </c>
      <c r="CI272" s="68">
        <v>5422710</v>
      </c>
      <c r="CN272" s="22">
        <f t="shared" si="86"/>
        <v>71107.686666666661</v>
      </c>
      <c r="CO272" s="22">
        <f t="shared" si="87"/>
        <v>52738.25</v>
      </c>
      <c r="CP272" s="22">
        <f t="shared" si="88"/>
        <v>21311.715</v>
      </c>
      <c r="CQ272" s="22">
        <f t="shared" si="94"/>
        <v>9037.85</v>
      </c>
      <c r="CR272" s="85">
        <f t="shared" si="89"/>
        <v>0.46115279562684164</v>
      </c>
      <c r="CS272" s="85">
        <f t="shared" si="90"/>
        <v>0.34202197489526848</v>
      </c>
      <c r="CT272" s="85">
        <f t="shared" si="91"/>
        <v>0.13821230042151791</v>
      </c>
      <c r="CU272" s="85">
        <f t="shared" si="92"/>
        <v>5.8612929056371846E-2</v>
      </c>
    </row>
    <row r="273" spans="1:99" x14ac:dyDescent="0.35">
      <c r="A273" t="s">
        <v>1339</v>
      </c>
      <c r="B273" s="81">
        <v>21383879</v>
      </c>
      <c r="C273" s="81">
        <v>29445479</v>
      </c>
      <c r="D273" s="81">
        <v>39276894</v>
      </c>
      <c r="E273">
        <v>100</v>
      </c>
      <c r="F273" s="10">
        <f t="shared" si="76"/>
        <v>213838.79</v>
      </c>
      <c r="G273" s="10">
        <f t="shared" si="77"/>
        <v>294454.78999999998</v>
      </c>
      <c r="H273" s="10">
        <f t="shared" si="78"/>
        <v>392768.94</v>
      </c>
      <c r="I273" t="s">
        <v>1339</v>
      </c>
      <c r="J273" t="s">
        <v>2444</v>
      </c>
      <c r="K273" t="s">
        <v>73</v>
      </c>
      <c r="L273">
        <v>369</v>
      </c>
      <c r="M273">
        <v>167</v>
      </c>
      <c r="N273">
        <v>807</v>
      </c>
      <c r="O273">
        <v>203</v>
      </c>
      <c r="P273" t="s">
        <v>1340</v>
      </c>
      <c r="Q273" t="s">
        <v>64</v>
      </c>
      <c r="R273" t="s">
        <v>75</v>
      </c>
      <c r="S273" t="s">
        <v>84</v>
      </c>
      <c r="U273">
        <v>100</v>
      </c>
      <c r="V273">
        <v>100</v>
      </c>
      <c r="W273">
        <v>467</v>
      </c>
      <c r="X273">
        <v>4.67</v>
      </c>
      <c r="Z273">
        <v>254</v>
      </c>
      <c r="AA273">
        <v>254</v>
      </c>
      <c r="AB273">
        <v>19</v>
      </c>
      <c r="AC273">
        <v>0.192</v>
      </c>
      <c r="AD273">
        <v>3</v>
      </c>
      <c r="AE273">
        <v>0</v>
      </c>
      <c r="AF273">
        <v>3</v>
      </c>
      <c r="AG273" s="7">
        <v>43561</v>
      </c>
      <c r="AH273" s="2">
        <v>37500</v>
      </c>
      <c r="AI273">
        <v>0.86</v>
      </c>
      <c r="AJ273" s="2">
        <v>37500</v>
      </c>
      <c r="AK273">
        <v>0.86</v>
      </c>
      <c r="AL273" s="2">
        <v>21424</v>
      </c>
      <c r="AM273" s="2">
        <v>1011839</v>
      </c>
      <c r="AN273" s="3">
        <v>0.57130000000000003</v>
      </c>
      <c r="AO273">
        <v>295</v>
      </c>
      <c r="AP273" s="4">
        <v>9370007</v>
      </c>
      <c r="AQ273" s="4">
        <v>20064</v>
      </c>
      <c r="AR273" s="4">
        <v>678</v>
      </c>
      <c r="AS273" t="s">
        <v>78</v>
      </c>
      <c r="AT273" t="s">
        <v>1341</v>
      </c>
      <c r="AU273" t="s">
        <v>669</v>
      </c>
      <c r="AW273" t="s">
        <v>80</v>
      </c>
      <c r="AX273" t="str">
        <f t="shared" si="79"/>
        <v>Brooklyn</v>
      </c>
      <c r="AY273">
        <v>16</v>
      </c>
      <c r="AZ273">
        <v>9</v>
      </c>
      <c r="BA273" t="s">
        <v>2531</v>
      </c>
      <c r="BB273">
        <v>20</v>
      </c>
      <c r="BC273" t="s">
        <v>2549</v>
      </c>
      <c r="BD273">
        <v>55</v>
      </c>
      <c r="BE273" t="s">
        <v>2588</v>
      </c>
      <c r="BF273" s="95">
        <v>41</v>
      </c>
      <c r="BG273" s="1">
        <v>34942</v>
      </c>
      <c r="BJ273" t="s">
        <v>108</v>
      </c>
      <c r="BL273" s="63">
        <v>12</v>
      </c>
      <c r="BM273" t="s">
        <v>2266</v>
      </c>
      <c r="BN273" s="68">
        <v>5917833</v>
      </c>
      <c r="BO273" s="68">
        <v>12702642</v>
      </c>
      <c r="BP273" s="68">
        <v>9766765</v>
      </c>
      <c r="BQ273" s="68">
        <v>1058238</v>
      </c>
      <c r="BR273">
        <f t="shared" si="80"/>
        <v>2.54</v>
      </c>
      <c r="BS273" s="4">
        <v>29445479</v>
      </c>
      <c r="BT273" s="22">
        <f t="shared" si="81"/>
        <v>-1</v>
      </c>
      <c r="BU273" s="68"/>
      <c r="BV273" s="68"/>
      <c r="BW273" s="68"/>
      <c r="BX273" s="68"/>
      <c r="BZ273" s="85">
        <f t="shared" si="93"/>
        <v>0.20097594608666411</v>
      </c>
      <c r="CA273" s="85">
        <f t="shared" si="82"/>
        <v>0.43139532557782467</v>
      </c>
      <c r="CB273" s="85">
        <f t="shared" si="83"/>
        <v>0.33168979862749048</v>
      </c>
      <c r="CC273" s="85">
        <f t="shared" si="84"/>
        <v>3.5938895746949813E-2</v>
      </c>
      <c r="CD273" s="85">
        <f t="shared" si="85"/>
        <v>0.99999996603892916</v>
      </c>
      <c r="CE273" t="s">
        <v>2640</v>
      </c>
      <c r="CF273" s="68">
        <v>5917833</v>
      </c>
      <c r="CG273" s="68">
        <v>12702642</v>
      </c>
      <c r="CH273" s="68">
        <v>9766765</v>
      </c>
      <c r="CI273" s="68">
        <v>1058238</v>
      </c>
      <c r="CN273" s="22">
        <f t="shared" si="86"/>
        <v>59178.33</v>
      </c>
      <c r="CO273" s="22">
        <f t="shared" si="87"/>
        <v>127026.42</v>
      </c>
      <c r="CP273" s="22">
        <f t="shared" si="88"/>
        <v>97667.65</v>
      </c>
      <c r="CQ273" s="22">
        <f t="shared" si="94"/>
        <v>10582.38</v>
      </c>
      <c r="CR273" s="85">
        <f t="shared" si="89"/>
        <v>0.20097594608666411</v>
      </c>
      <c r="CS273" s="85">
        <f t="shared" si="90"/>
        <v>0.43139532557782473</v>
      </c>
      <c r="CT273" s="85">
        <f t="shared" si="91"/>
        <v>0.33168979862749048</v>
      </c>
      <c r="CU273" s="85">
        <f t="shared" si="92"/>
        <v>3.5938895746949813E-2</v>
      </c>
    </row>
    <row r="274" spans="1:99" x14ac:dyDescent="0.35">
      <c r="A274" t="s">
        <v>1342</v>
      </c>
      <c r="B274" s="81">
        <v>217831748</v>
      </c>
      <c r="C274" s="81">
        <v>247871827</v>
      </c>
      <c r="D274" s="81">
        <v>354220042</v>
      </c>
      <c r="E274" s="2">
        <v>1470</v>
      </c>
      <c r="F274" s="10">
        <f t="shared" si="76"/>
        <v>148184.86258503402</v>
      </c>
      <c r="G274" s="10">
        <f t="shared" si="77"/>
        <v>168620.29047619048</v>
      </c>
      <c r="H274" s="10">
        <f t="shared" si="78"/>
        <v>240966.0149659864</v>
      </c>
      <c r="I274" t="s">
        <v>1342</v>
      </c>
      <c r="J274" t="s">
        <v>2761</v>
      </c>
      <c r="K274" t="s">
        <v>90</v>
      </c>
      <c r="L274">
        <v>97</v>
      </c>
      <c r="M274">
        <v>97</v>
      </c>
      <c r="N274">
        <v>261</v>
      </c>
      <c r="O274">
        <v>261</v>
      </c>
      <c r="P274" t="s">
        <v>1343</v>
      </c>
      <c r="Q274" t="s">
        <v>64</v>
      </c>
      <c r="R274" t="s">
        <v>65</v>
      </c>
      <c r="S274" t="s">
        <v>66</v>
      </c>
      <c r="U274" s="2">
        <v>1463</v>
      </c>
      <c r="V274" s="2">
        <v>1470</v>
      </c>
      <c r="W274" s="6">
        <v>6597.5</v>
      </c>
      <c r="X274">
        <v>4.51</v>
      </c>
      <c r="Z274" s="2">
        <v>3074</v>
      </c>
      <c r="AA274" s="2">
        <v>3074</v>
      </c>
      <c r="AB274">
        <v>588</v>
      </c>
      <c r="AC274">
        <v>0.40699999999999997</v>
      </c>
      <c r="AD274">
        <v>9</v>
      </c>
      <c r="AE274">
        <v>1</v>
      </c>
      <c r="AF274">
        <v>19</v>
      </c>
      <c r="AG274">
        <v>19</v>
      </c>
      <c r="AH274" s="2">
        <v>537645</v>
      </c>
      <c r="AI274">
        <v>12.34</v>
      </c>
      <c r="AJ274" s="2">
        <v>537645</v>
      </c>
      <c r="AK274">
        <v>12.34</v>
      </c>
      <c r="AL274" s="2">
        <v>105527</v>
      </c>
      <c r="AM274" s="2">
        <v>13161342</v>
      </c>
      <c r="AN274" s="3">
        <v>0.1963</v>
      </c>
      <c r="AO274">
        <v>249</v>
      </c>
      <c r="AP274" s="4">
        <v>28867029</v>
      </c>
      <c r="AQ274" s="4">
        <v>4367</v>
      </c>
      <c r="AR274" s="4">
        <v>539</v>
      </c>
      <c r="AS274" t="s">
        <v>121</v>
      </c>
      <c r="AT274" t="s">
        <v>821</v>
      </c>
      <c r="AU274" t="s">
        <v>398</v>
      </c>
      <c r="AV274" t="s">
        <v>830</v>
      </c>
      <c r="AW274" t="s">
        <v>95</v>
      </c>
      <c r="AX274" t="str">
        <f t="shared" si="79"/>
        <v>Manhattan</v>
      </c>
      <c r="AY274">
        <v>11</v>
      </c>
      <c r="AZ274">
        <v>13</v>
      </c>
      <c r="BA274" t="s">
        <v>2535</v>
      </c>
      <c r="BB274">
        <v>30</v>
      </c>
      <c r="BC274" t="s">
        <v>2558</v>
      </c>
      <c r="BD274">
        <v>68</v>
      </c>
      <c r="BE274" t="s">
        <v>2599</v>
      </c>
      <c r="BF274" s="95" t="s">
        <v>1344</v>
      </c>
      <c r="BG274" s="1">
        <v>23011</v>
      </c>
      <c r="BL274" s="63">
        <v>183</v>
      </c>
      <c r="BM274" t="s">
        <v>2309</v>
      </c>
      <c r="BN274" s="68">
        <v>125775214</v>
      </c>
      <c r="BO274" s="68">
        <v>73141977</v>
      </c>
      <c r="BP274" s="68">
        <v>35906782</v>
      </c>
      <c r="BQ274" s="68">
        <v>13047854</v>
      </c>
      <c r="BR274">
        <f t="shared" si="80"/>
        <v>2.0911564625850341</v>
      </c>
      <c r="BS274" s="4">
        <v>247871827</v>
      </c>
      <c r="BT274" s="22">
        <f t="shared" si="81"/>
        <v>0</v>
      </c>
      <c r="BU274" s="68"/>
      <c r="BV274" s="68"/>
      <c r="BW274" s="68"/>
      <c r="BX274" s="68"/>
      <c r="BZ274" s="85">
        <f t="shared" si="93"/>
        <v>0.50742036931853496</v>
      </c>
      <c r="CA274" s="85">
        <f t="shared" si="82"/>
        <v>0.29507983172286861</v>
      </c>
      <c r="CB274" s="85">
        <f t="shared" si="83"/>
        <v>0.14486027893763012</v>
      </c>
      <c r="CC274" s="85">
        <f t="shared" si="84"/>
        <v>5.2639520020966321E-2</v>
      </c>
      <c r="CD274" s="85">
        <f t="shared" si="85"/>
        <v>0.99999999999999989</v>
      </c>
      <c r="CE274" t="s">
        <v>2640</v>
      </c>
      <c r="CF274" s="68">
        <v>125775214</v>
      </c>
      <c r="CG274" s="68">
        <v>73141977</v>
      </c>
      <c r="CH274" s="68">
        <v>35906782</v>
      </c>
      <c r="CI274" s="68">
        <v>13047854</v>
      </c>
      <c r="CN274" s="22">
        <f t="shared" si="86"/>
        <v>85561.370068027216</v>
      </c>
      <c r="CO274" s="22">
        <f t="shared" si="87"/>
        <v>49756.446938775509</v>
      </c>
      <c r="CP274" s="22">
        <f t="shared" si="88"/>
        <v>24426.382312925169</v>
      </c>
      <c r="CQ274" s="22">
        <f t="shared" si="94"/>
        <v>8876.0911564625858</v>
      </c>
      <c r="CR274" s="85">
        <f t="shared" si="89"/>
        <v>0.50742036931853496</v>
      </c>
      <c r="CS274" s="85">
        <f t="shared" si="90"/>
        <v>0.29507983172286861</v>
      </c>
      <c r="CT274" s="85">
        <f t="shared" si="91"/>
        <v>0.14486027893763012</v>
      </c>
      <c r="CU274" s="85">
        <f t="shared" si="92"/>
        <v>5.2639520020966321E-2</v>
      </c>
    </row>
    <row r="275" spans="1:99" x14ac:dyDescent="0.35">
      <c r="A275" t="s">
        <v>1345</v>
      </c>
      <c r="B275" s="81">
        <v>31461307</v>
      </c>
      <c r="C275" s="81">
        <v>31498264</v>
      </c>
      <c r="D275" s="81">
        <v>64707692</v>
      </c>
      <c r="E275">
        <v>155</v>
      </c>
      <c r="F275" s="10">
        <f t="shared" si="76"/>
        <v>202976.17419354839</v>
      </c>
      <c r="G275" s="10">
        <f t="shared" si="77"/>
        <v>203214.6064516129</v>
      </c>
      <c r="H275" s="10">
        <f t="shared" si="78"/>
        <v>417468.9806451613</v>
      </c>
      <c r="I275" t="s">
        <v>1345</v>
      </c>
      <c r="J275" t="s">
        <v>2445</v>
      </c>
      <c r="K275" t="s">
        <v>73</v>
      </c>
      <c r="L275">
        <v>354</v>
      </c>
      <c r="M275">
        <v>167</v>
      </c>
      <c r="N275">
        <v>775</v>
      </c>
      <c r="O275">
        <v>763</v>
      </c>
      <c r="P275" t="s">
        <v>1346</v>
      </c>
      <c r="Q275" t="s">
        <v>64</v>
      </c>
      <c r="R275" t="s">
        <v>75</v>
      </c>
      <c r="S275" t="s">
        <v>84</v>
      </c>
      <c r="U275">
        <v>155</v>
      </c>
      <c r="V275">
        <v>155</v>
      </c>
      <c r="W275">
        <v>687.5</v>
      </c>
      <c r="X275">
        <v>4.4400000000000004</v>
      </c>
      <c r="Z275">
        <v>349</v>
      </c>
      <c r="AA275">
        <v>349</v>
      </c>
      <c r="AB275">
        <v>39</v>
      </c>
      <c r="AC275">
        <v>0.255</v>
      </c>
      <c r="AD275">
        <v>8</v>
      </c>
      <c r="AE275">
        <v>0</v>
      </c>
      <c r="AF275">
        <v>8</v>
      </c>
      <c r="AG275">
        <v>4</v>
      </c>
      <c r="AH275" s="2">
        <v>64755</v>
      </c>
      <c r="AI275">
        <v>1.49</v>
      </c>
      <c r="AJ275" s="2">
        <v>64755</v>
      </c>
      <c r="AK275">
        <v>1.49</v>
      </c>
      <c r="AL275" s="2">
        <v>37312</v>
      </c>
      <c r="AM275" s="2">
        <v>1679040</v>
      </c>
      <c r="AN275" s="3">
        <v>0.57620000000000005</v>
      </c>
      <c r="AO275">
        <v>234</v>
      </c>
      <c r="AP275" s="4">
        <v>10106270</v>
      </c>
      <c r="AQ275" s="4">
        <v>14721</v>
      </c>
      <c r="AR275" s="4">
        <v>532</v>
      </c>
      <c r="AS275" t="s">
        <v>78</v>
      </c>
      <c r="AT275" t="s">
        <v>781</v>
      </c>
      <c r="AU275" t="s">
        <v>360</v>
      </c>
      <c r="AV275" t="s">
        <v>77</v>
      </c>
      <c r="AW275" t="s">
        <v>80</v>
      </c>
      <c r="AX275" t="str">
        <f t="shared" si="79"/>
        <v>Brooklyn</v>
      </c>
      <c r="AY275">
        <v>16</v>
      </c>
      <c r="AZ275">
        <v>9</v>
      </c>
      <c r="BA275" t="s">
        <v>2531</v>
      </c>
      <c r="BB275">
        <v>20</v>
      </c>
      <c r="BC275" t="s">
        <v>2549</v>
      </c>
      <c r="BD275">
        <v>55</v>
      </c>
      <c r="BE275" t="s">
        <v>2588</v>
      </c>
      <c r="BF275" s="95">
        <v>41</v>
      </c>
      <c r="BG275" s="1">
        <v>31436</v>
      </c>
      <c r="BJ275" t="s">
        <v>108</v>
      </c>
      <c r="BL275" s="63">
        <v>76</v>
      </c>
      <c r="BM275" t="s">
        <v>2266</v>
      </c>
      <c r="BN275" s="68">
        <v>8668972</v>
      </c>
      <c r="BO275" s="68">
        <v>9790167</v>
      </c>
      <c r="BP275" s="68">
        <v>12248478</v>
      </c>
      <c r="BQ275" s="68">
        <v>790648</v>
      </c>
      <c r="BR275">
        <f t="shared" si="80"/>
        <v>2.2516129032258063</v>
      </c>
      <c r="BS275" s="4">
        <v>31498264</v>
      </c>
      <c r="BT275" s="22">
        <f t="shared" si="81"/>
        <v>1</v>
      </c>
      <c r="BU275" s="68"/>
      <c r="BV275" s="68"/>
      <c r="BW275" s="68"/>
      <c r="BX275" s="68"/>
      <c r="BZ275" s="85">
        <f t="shared" si="93"/>
        <v>0.27522062803207187</v>
      </c>
      <c r="CA275" s="85">
        <f t="shared" si="82"/>
        <v>0.31081608180057163</v>
      </c>
      <c r="CB275" s="85">
        <f t="shared" si="83"/>
        <v>0.38886200204557303</v>
      </c>
      <c r="CC275" s="85">
        <f t="shared" si="84"/>
        <v>2.5101319869564875E-2</v>
      </c>
      <c r="CD275" s="85">
        <f t="shared" si="85"/>
        <v>1.0000000317477815</v>
      </c>
      <c r="CE275" t="s">
        <v>2640</v>
      </c>
      <c r="CF275" s="68">
        <v>8668972</v>
      </c>
      <c r="CG275" s="68">
        <v>9790167</v>
      </c>
      <c r="CH275" s="68">
        <v>12248478</v>
      </c>
      <c r="CI275" s="68">
        <v>790648</v>
      </c>
      <c r="CN275" s="22">
        <f t="shared" si="86"/>
        <v>55928.851612903229</v>
      </c>
      <c r="CO275" s="22">
        <f t="shared" si="87"/>
        <v>63162.367741935486</v>
      </c>
      <c r="CP275" s="22">
        <f t="shared" si="88"/>
        <v>79022.438709677415</v>
      </c>
      <c r="CQ275" s="22">
        <f t="shared" si="94"/>
        <v>5100.9548387096775</v>
      </c>
      <c r="CR275" s="85">
        <f t="shared" si="89"/>
        <v>0.27522062803207187</v>
      </c>
      <c r="CS275" s="85">
        <f t="shared" si="90"/>
        <v>0.31081608180057163</v>
      </c>
      <c r="CT275" s="85">
        <f t="shared" si="91"/>
        <v>0.38886200204557303</v>
      </c>
      <c r="CU275" s="85">
        <f t="shared" si="92"/>
        <v>2.5101319869564875E-2</v>
      </c>
    </row>
    <row r="276" spans="1:99" x14ac:dyDescent="0.35">
      <c r="A276" t="s">
        <v>1347</v>
      </c>
      <c r="B276" s="81">
        <v>77459926</v>
      </c>
      <c r="C276" s="81">
        <v>84273642</v>
      </c>
      <c r="D276" s="81">
        <v>138022346</v>
      </c>
      <c r="E276">
        <v>525</v>
      </c>
      <c r="F276" s="10">
        <f t="shared" si="76"/>
        <v>147542.7161904762</v>
      </c>
      <c r="G276" s="10">
        <f t="shared" si="77"/>
        <v>160521.22285714286</v>
      </c>
      <c r="H276" s="10">
        <f t="shared" si="78"/>
        <v>262899.70666666667</v>
      </c>
      <c r="I276" t="s">
        <v>1347</v>
      </c>
      <c r="J276" t="s">
        <v>2446</v>
      </c>
      <c r="K276" t="s">
        <v>1348</v>
      </c>
      <c r="L276">
        <v>234</v>
      </c>
      <c r="M276">
        <v>234</v>
      </c>
      <c r="N276">
        <v>358</v>
      </c>
      <c r="O276">
        <v>358</v>
      </c>
      <c r="P276" t="s">
        <v>1349</v>
      </c>
      <c r="Q276" t="s">
        <v>64</v>
      </c>
      <c r="R276" t="s">
        <v>75</v>
      </c>
      <c r="S276" t="s">
        <v>66</v>
      </c>
      <c r="U276">
        <v>525</v>
      </c>
      <c r="V276">
        <v>525</v>
      </c>
      <c r="W276" s="6">
        <v>2465.5</v>
      </c>
      <c r="X276">
        <v>4.7</v>
      </c>
      <c r="Z276" s="2">
        <v>1226</v>
      </c>
      <c r="AA276" s="2">
        <v>1226</v>
      </c>
      <c r="AB276">
        <v>227</v>
      </c>
      <c r="AC276">
        <v>0.438</v>
      </c>
      <c r="AD276">
        <v>5</v>
      </c>
      <c r="AE276">
        <v>1</v>
      </c>
      <c r="AF276">
        <v>6</v>
      </c>
      <c r="AG276" t="s">
        <v>1350</v>
      </c>
      <c r="AH276" s="2">
        <v>183100</v>
      </c>
      <c r="AI276">
        <v>4.2</v>
      </c>
      <c r="AJ276" s="2">
        <v>183100</v>
      </c>
      <c r="AK276">
        <v>4.2</v>
      </c>
      <c r="AL276" s="2">
        <v>57205</v>
      </c>
      <c r="AM276" s="2">
        <v>5051383</v>
      </c>
      <c r="AN276" s="3">
        <v>0.31240000000000001</v>
      </c>
      <c r="AO276">
        <v>292</v>
      </c>
      <c r="AP276" s="4">
        <v>20178024</v>
      </c>
      <c r="AQ276" s="4">
        <v>8118</v>
      </c>
      <c r="AR276" s="4">
        <v>477</v>
      </c>
      <c r="AS276" t="s">
        <v>276</v>
      </c>
      <c r="AT276" t="s">
        <v>801</v>
      </c>
      <c r="AU276" t="s">
        <v>1351</v>
      </c>
      <c r="AW276" t="s">
        <v>80</v>
      </c>
      <c r="AX276" t="str">
        <f t="shared" si="79"/>
        <v>Brooklyn</v>
      </c>
      <c r="AY276">
        <v>1</v>
      </c>
      <c r="AZ276">
        <v>7</v>
      </c>
      <c r="BA276" t="s">
        <v>2529</v>
      </c>
      <c r="BB276">
        <v>18</v>
      </c>
      <c r="BC276" s="60" t="s">
        <v>2547</v>
      </c>
      <c r="BD276">
        <v>50</v>
      </c>
      <c r="BE276" t="s">
        <v>2583</v>
      </c>
      <c r="BF276" s="95">
        <v>33</v>
      </c>
      <c r="BG276" s="1">
        <v>27210</v>
      </c>
      <c r="BL276" s="63">
        <v>209</v>
      </c>
      <c r="BM276" t="s">
        <v>2259</v>
      </c>
      <c r="BN276" s="68">
        <v>42444503</v>
      </c>
      <c r="BO276" s="68">
        <v>25985601</v>
      </c>
      <c r="BP276" s="68">
        <v>12586448</v>
      </c>
      <c r="BQ276" s="68">
        <v>3257091</v>
      </c>
      <c r="BR276">
        <f t="shared" si="80"/>
        <v>2.3352380952380951</v>
      </c>
      <c r="BS276" s="4">
        <v>84273642</v>
      </c>
      <c r="BT276" s="22">
        <f t="shared" si="81"/>
        <v>1</v>
      </c>
      <c r="BU276" s="68"/>
      <c r="BV276" s="68"/>
      <c r="BW276" s="68"/>
      <c r="BX276" s="68"/>
      <c r="BZ276" s="85">
        <f t="shared" si="93"/>
        <v>0.50365098733955271</v>
      </c>
      <c r="CA276" s="85">
        <f t="shared" si="82"/>
        <v>0.3083479055052587</v>
      </c>
      <c r="CB276" s="85">
        <f t="shared" si="83"/>
        <v>0.14935213076468204</v>
      </c>
      <c r="CC276" s="85">
        <f t="shared" si="84"/>
        <v>3.8648988256612907E-2</v>
      </c>
      <c r="CD276" s="85">
        <f t="shared" si="85"/>
        <v>1.0000000118661063</v>
      </c>
      <c r="CE276" t="s">
        <v>2640</v>
      </c>
      <c r="CF276" s="68">
        <v>42444503</v>
      </c>
      <c r="CG276" s="68">
        <v>25985601</v>
      </c>
      <c r="CH276" s="68">
        <v>12586448</v>
      </c>
      <c r="CI276" s="68">
        <v>3257091</v>
      </c>
      <c r="CN276" s="22">
        <f t="shared" si="86"/>
        <v>80846.672380952383</v>
      </c>
      <c r="CO276" s="22">
        <f t="shared" si="87"/>
        <v>49496.38285714286</v>
      </c>
      <c r="CP276" s="22">
        <f t="shared" si="88"/>
        <v>23974.186666666668</v>
      </c>
      <c r="CQ276" s="22">
        <f t="shared" si="94"/>
        <v>6203.982857142857</v>
      </c>
      <c r="CR276" s="85">
        <f t="shared" si="89"/>
        <v>0.50365098733955271</v>
      </c>
      <c r="CS276" s="85">
        <f t="shared" si="90"/>
        <v>0.3083479055052587</v>
      </c>
      <c r="CT276" s="85">
        <f t="shared" si="91"/>
        <v>0.14935213076468204</v>
      </c>
      <c r="CU276" s="85">
        <f t="shared" si="92"/>
        <v>3.8648988256612907E-2</v>
      </c>
    </row>
    <row r="277" spans="1:99" x14ac:dyDescent="0.35">
      <c r="A277" t="s">
        <v>1352</v>
      </c>
      <c r="B277" s="81">
        <v>11659122</v>
      </c>
      <c r="C277" s="81">
        <v>17592850</v>
      </c>
      <c r="D277" s="81">
        <v>26202767</v>
      </c>
      <c r="E277">
        <v>90</v>
      </c>
      <c r="F277" s="10">
        <f t="shared" si="76"/>
        <v>129545.8</v>
      </c>
      <c r="G277" s="10">
        <f t="shared" si="77"/>
        <v>195476.11111111112</v>
      </c>
      <c r="H277" s="10">
        <f t="shared" si="78"/>
        <v>291141.85555555555</v>
      </c>
      <c r="I277" t="s">
        <v>1352</v>
      </c>
      <c r="J277" t="s">
        <v>2513</v>
      </c>
      <c r="K277" t="s">
        <v>82</v>
      </c>
      <c r="L277">
        <v>223</v>
      </c>
      <c r="M277">
        <v>308</v>
      </c>
      <c r="N277">
        <v>344</v>
      </c>
      <c r="O277">
        <v>344</v>
      </c>
      <c r="P277" t="s">
        <v>1353</v>
      </c>
      <c r="Q277" t="s">
        <v>64</v>
      </c>
      <c r="R277" t="s">
        <v>75</v>
      </c>
      <c r="S277" t="s">
        <v>66</v>
      </c>
      <c r="U277">
        <v>90</v>
      </c>
      <c r="V277">
        <v>90</v>
      </c>
      <c r="W277">
        <v>352</v>
      </c>
      <c r="X277">
        <v>3.91</v>
      </c>
      <c r="Z277">
        <v>185</v>
      </c>
      <c r="AA277">
        <v>185</v>
      </c>
      <c r="AB277">
        <v>41</v>
      </c>
      <c r="AC277">
        <v>0.46100000000000002</v>
      </c>
      <c r="AD277">
        <v>1</v>
      </c>
      <c r="AE277">
        <v>0</v>
      </c>
      <c r="AF277">
        <v>1</v>
      </c>
      <c r="AG277">
        <v>6</v>
      </c>
      <c r="AH277" s="2">
        <v>27481</v>
      </c>
      <c r="AI277">
        <v>0.63</v>
      </c>
      <c r="AJ277" s="2">
        <v>27481</v>
      </c>
      <c r="AK277">
        <v>0.63</v>
      </c>
      <c r="AL277" s="2">
        <v>12354</v>
      </c>
      <c r="AM277" s="2">
        <v>816812</v>
      </c>
      <c r="AN277" s="3">
        <v>0.44950000000000001</v>
      </c>
      <c r="AO277">
        <v>294</v>
      </c>
      <c r="AP277" s="4">
        <v>2296895</v>
      </c>
      <c r="AQ277" s="4">
        <v>6363</v>
      </c>
      <c r="AR277" s="4">
        <v>463</v>
      </c>
      <c r="AS277" t="s">
        <v>458</v>
      </c>
      <c r="AT277" t="s">
        <v>85</v>
      </c>
      <c r="AU277" t="s">
        <v>454</v>
      </c>
      <c r="AV277" t="s">
        <v>455</v>
      </c>
      <c r="AW277" t="s">
        <v>71</v>
      </c>
      <c r="AX277" t="str">
        <f t="shared" si="79"/>
        <v>Bronx</v>
      </c>
      <c r="AY277">
        <v>4</v>
      </c>
      <c r="AZ277">
        <v>15</v>
      </c>
      <c r="BA277" t="s">
        <v>2537</v>
      </c>
      <c r="BB277">
        <v>32</v>
      </c>
      <c r="BC277" t="s">
        <v>2560</v>
      </c>
      <c r="BD277">
        <v>77</v>
      </c>
      <c r="BE277" t="s">
        <v>2607</v>
      </c>
      <c r="BF277" s="95">
        <v>16</v>
      </c>
      <c r="BG277" s="1">
        <v>26206</v>
      </c>
      <c r="BL277" s="63">
        <v>101</v>
      </c>
      <c r="BM277" t="s">
        <v>2247</v>
      </c>
      <c r="BN277" s="68">
        <v>6076513</v>
      </c>
      <c r="BO277" s="68">
        <v>4465526</v>
      </c>
      <c r="BP277" s="68">
        <v>6757584</v>
      </c>
      <c r="BQ277" s="68">
        <v>293227</v>
      </c>
      <c r="BR277">
        <f t="shared" si="80"/>
        <v>2.0555555555555554</v>
      </c>
      <c r="BS277" s="4">
        <v>17592850</v>
      </c>
      <c r="BT277" s="22">
        <f t="shared" si="81"/>
        <v>0</v>
      </c>
      <c r="BU277" s="68"/>
      <c r="BV277" s="68"/>
      <c r="BW277" s="68"/>
      <c r="BX277" s="68"/>
      <c r="BZ277" s="85">
        <f t="shared" si="93"/>
        <v>0.34539673787930891</v>
      </c>
      <c r="CA277" s="85">
        <f t="shared" si="82"/>
        <v>0.25382618506950266</v>
      </c>
      <c r="CB277" s="85">
        <f t="shared" si="83"/>
        <v>0.38410968092151071</v>
      </c>
      <c r="CC277" s="85">
        <f t="shared" si="84"/>
        <v>1.6667396129677683E-2</v>
      </c>
      <c r="CD277" s="85">
        <f t="shared" si="85"/>
        <v>1</v>
      </c>
      <c r="CE277" t="s">
        <v>2640</v>
      </c>
      <c r="CF277" s="68">
        <v>6076513</v>
      </c>
      <c r="CG277" s="68">
        <v>4465526</v>
      </c>
      <c r="CH277" s="68">
        <v>6757584</v>
      </c>
      <c r="CI277" s="68">
        <v>293227</v>
      </c>
      <c r="CN277" s="22">
        <f t="shared" si="86"/>
        <v>67516.811111111107</v>
      </c>
      <c r="CO277" s="22">
        <f t="shared" si="87"/>
        <v>49616.955555555556</v>
      </c>
      <c r="CP277" s="22">
        <f t="shared" si="88"/>
        <v>75084.266666666663</v>
      </c>
      <c r="CQ277" s="22">
        <f t="shared" si="94"/>
        <v>3258.0777777777776</v>
      </c>
      <c r="CR277" s="85">
        <f t="shared" si="89"/>
        <v>0.34539673787930886</v>
      </c>
      <c r="CS277" s="85">
        <f t="shared" si="90"/>
        <v>0.25382618506950266</v>
      </c>
      <c r="CT277" s="85">
        <f t="shared" si="91"/>
        <v>0.38410968092151065</v>
      </c>
      <c r="CU277" s="85">
        <f t="shared" si="92"/>
        <v>1.6667396129677679E-2</v>
      </c>
    </row>
    <row r="278" spans="1:99" x14ac:dyDescent="0.35">
      <c r="A278" t="s">
        <v>1354</v>
      </c>
      <c r="B278" s="81">
        <v>5300429</v>
      </c>
      <c r="C278" s="81">
        <v>9322714</v>
      </c>
      <c r="D278" s="81">
        <v>18892170</v>
      </c>
      <c r="E278">
        <v>87</v>
      </c>
      <c r="F278" s="10">
        <f t="shared" si="76"/>
        <v>60924.471264367814</v>
      </c>
      <c r="G278" s="10">
        <f t="shared" si="77"/>
        <v>107157.63218390805</v>
      </c>
      <c r="H278" s="10">
        <f t="shared" si="78"/>
        <v>217151.37931034484</v>
      </c>
      <c r="I278" t="s">
        <v>1354</v>
      </c>
      <c r="J278" t="s">
        <v>2447</v>
      </c>
      <c r="K278" t="s">
        <v>538</v>
      </c>
      <c r="L278">
        <v>268</v>
      </c>
      <c r="M278">
        <v>127</v>
      </c>
      <c r="N278">
        <v>387</v>
      </c>
      <c r="O278">
        <v>259</v>
      </c>
      <c r="P278" t="s">
        <v>1355</v>
      </c>
      <c r="Q278" t="s">
        <v>64</v>
      </c>
      <c r="R278" t="s">
        <v>75</v>
      </c>
      <c r="S278" t="s">
        <v>235</v>
      </c>
      <c r="U278">
        <v>87</v>
      </c>
      <c r="V278">
        <v>87</v>
      </c>
      <c r="W278">
        <v>304.5</v>
      </c>
      <c r="X278">
        <v>3.5</v>
      </c>
      <c r="Z278">
        <v>96</v>
      </c>
      <c r="AA278">
        <v>96</v>
      </c>
      <c r="AB278">
        <v>75</v>
      </c>
      <c r="AC278">
        <v>0.872</v>
      </c>
      <c r="AD278">
        <v>1</v>
      </c>
      <c r="AE278">
        <v>0</v>
      </c>
      <c r="AF278">
        <v>1</v>
      </c>
      <c r="AG278">
        <v>11</v>
      </c>
      <c r="AH278" s="2">
        <v>9410</v>
      </c>
      <c r="AI278">
        <v>0.22</v>
      </c>
      <c r="AJ278" s="2">
        <v>9410</v>
      </c>
      <c r="AK278">
        <v>0.22</v>
      </c>
      <c r="AL278" s="2">
        <v>6641</v>
      </c>
      <c r="AM278" s="2">
        <v>652000</v>
      </c>
      <c r="AN278" s="3">
        <v>0.70569999999999999</v>
      </c>
      <c r="AO278">
        <v>436</v>
      </c>
      <c r="AP278" s="4">
        <v>11188636</v>
      </c>
      <c r="AQ278" s="4">
        <v>36744</v>
      </c>
      <c r="AR278" s="4">
        <v>375</v>
      </c>
      <c r="AS278" t="s">
        <v>1356</v>
      </c>
      <c r="AT278" t="s">
        <v>105</v>
      </c>
      <c r="AU278" t="s">
        <v>1357</v>
      </c>
      <c r="AV278" t="s">
        <v>107</v>
      </c>
      <c r="AW278" t="s">
        <v>95</v>
      </c>
      <c r="AX278" t="str">
        <f t="shared" si="79"/>
        <v>Manhattan</v>
      </c>
      <c r="AY278">
        <v>7</v>
      </c>
      <c r="AZ278">
        <v>10</v>
      </c>
      <c r="BA278" t="s">
        <v>2532</v>
      </c>
      <c r="BB278">
        <v>30</v>
      </c>
      <c r="BC278" t="s">
        <v>2558</v>
      </c>
      <c r="BD278">
        <v>69</v>
      </c>
      <c r="BE278" t="s">
        <v>2600</v>
      </c>
      <c r="BF278" s="95">
        <v>6</v>
      </c>
      <c r="BG278" s="1">
        <v>34577</v>
      </c>
      <c r="BI278" t="s">
        <v>236</v>
      </c>
      <c r="BJ278" t="s">
        <v>108</v>
      </c>
      <c r="BL278" s="63">
        <v>315</v>
      </c>
      <c r="BM278" t="s">
        <v>2237</v>
      </c>
      <c r="BN278" s="68">
        <v>3713014</v>
      </c>
      <c r="BO278" s="68">
        <v>3453447</v>
      </c>
      <c r="BP278" s="68">
        <v>2074802</v>
      </c>
      <c r="BQ278" s="68">
        <v>81452</v>
      </c>
      <c r="BR278">
        <f t="shared" si="80"/>
        <v>1.103448275862069</v>
      </c>
      <c r="BS278" s="4">
        <v>9322714</v>
      </c>
      <c r="BT278" s="22">
        <f t="shared" si="81"/>
        <v>1</v>
      </c>
      <c r="BU278" s="68"/>
      <c r="BV278" s="68"/>
      <c r="BW278" s="68"/>
      <c r="BX278" s="68"/>
      <c r="BZ278" s="85">
        <f t="shared" si="93"/>
        <v>0.39827608140719539</v>
      </c>
      <c r="CA278" s="85">
        <f t="shared" si="82"/>
        <v>0.37043365268954942</v>
      </c>
      <c r="CB278" s="85">
        <f t="shared" si="83"/>
        <v>0.22255343240176625</v>
      </c>
      <c r="CC278" s="85">
        <f t="shared" si="84"/>
        <v>8.736940766390559E-3</v>
      </c>
      <c r="CD278" s="85">
        <f t="shared" si="85"/>
        <v>1.0000001072649016</v>
      </c>
      <c r="CE278" t="s">
        <v>2640</v>
      </c>
      <c r="CF278" s="68">
        <v>3713014</v>
      </c>
      <c r="CG278" s="68">
        <v>3453447</v>
      </c>
      <c r="CH278" s="68">
        <v>2074802</v>
      </c>
      <c r="CI278" s="68">
        <v>81452</v>
      </c>
      <c r="CN278" s="22">
        <f t="shared" si="86"/>
        <v>42678.321839080461</v>
      </c>
      <c r="CO278" s="22">
        <f t="shared" si="87"/>
        <v>39694.793103448275</v>
      </c>
      <c r="CP278" s="22">
        <f t="shared" si="88"/>
        <v>23848.298850574713</v>
      </c>
      <c r="CQ278" s="22">
        <f t="shared" si="94"/>
        <v>936.22988505747128</v>
      </c>
      <c r="CR278" s="85">
        <f t="shared" si="89"/>
        <v>0.39827608140719539</v>
      </c>
      <c r="CS278" s="85">
        <f t="shared" si="90"/>
        <v>0.37043365268954942</v>
      </c>
      <c r="CT278" s="85">
        <f t="shared" si="91"/>
        <v>0.22255343240176625</v>
      </c>
      <c r="CU278" s="85">
        <f t="shared" si="92"/>
        <v>8.736940766390559E-3</v>
      </c>
    </row>
    <row r="279" spans="1:99" x14ac:dyDescent="0.35">
      <c r="A279" t="s">
        <v>1358</v>
      </c>
      <c r="B279" s="81">
        <v>271085679</v>
      </c>
      <c r="C279" s="81">
        <v>362780256</v>
      </c>
      <c r="D279" s="81">
        <v>430603644</v>
      </c>
      <c r="E279" s="2">
        <v>1185</v>
      </c>
      <c r="F279" s="10">
        <f t="shared" si="76"/>
        <v>228764.28607594938</v>
      </c>
      <c r="G279" s="10">
        <f t="shared" si="77"/>
        <v>306143.67594936711</v>
      </c>
      <c r="H279" s="10">
        <f t="shared" si="78"/>
        <v>363378.60253164556</v>
      </c>
      <c r="I279" t="s">
        <v>1358</v>
      </c>
      <c r="J279" t="s">
        <v>2762</v>
      </c>
      <c r="K279" t="s">
        <v>1123</v>
      </c>
      <c r="L279">
        <v>63</v>
      </c>
      <c r="M279">
        <v>63</v>
      </c>
      <c r="N279">
        <v>218</v>
      </c>
      <c r="O279">
        <v>218</v>
      </c>
      <c r="P279" t="s">
        <v>1359</v>
      </c>
      <c r="Q279" t="s">
        <v>64</v>
      </c>
      <c r="R279" t="s">
        <v>65</v>
      </c>
      <c r="S279" t="s">
        <v>66</v>
      </c>
      <c r="U279" s="2">
        <v>1182</v>
      </c>
      <c r="V279" s="2">
        <v>1185</v>
      </c>
      <c r="W279" s="6">
        <v>5423</v>
      </c>
      <c r="X279">
        <v>4.59</v>
      </c>
      <c r="Z279" s="2">
        <v>2648</v>
      </c>
      <c r="AA279" s="2">
        <v>2648</v>
      </c>
      <c r="AB279">
        <v>407</v>
      </c>
      <c r="AC279">
        <v>0.34899999999999998</v>
      </c>
      <c r="AD279">
        <v>29</v>
      </c>
      <c r="AE279">
        <v>2</v>
      </c>
      <c r="AF279">
        <v>66</v>
      </c>
      <c r="AG279" s="7">
        <v>43531</v>
      </c>
      <c r="AH279" s="2">
        <v>1430081</v>
      </c>
      <c r="AI279">
        <v>32.83</v>
      </c>
      <c r="AJ279" s="2">
        <v>1430081</v>
      </c>
      <c r="AK279">
        <v>32.83</v>
      </c>
      <c r="AL279" s="2">
        <v>228989</v>
      </c>
      <c r="AM279" s="2">
        <v>11440850</v>
      </c>
      <c r="AN279" s="3">
        <v>0.16009999999999999</v>
      </c>
      <c r="AO279">
        <v>81</v>
      </c>
      <c r="AP279" s="4">
        <v>15541569</v>
      </c>
      <c r="AQ279" s="4">
        <v>2859</v>
      </c>
      <c r="AR279" s="4">
        <v>540</v>
      </c>
      <c r="AS279" t="s">
        <v>1125</v>
      </c>
      <c r="AT279" t="s">
        <v>1360</v>
      </c>
      <c r="AU279" t="s">
        <v>1361</v>
      </c>
      <c r="AV279" t="s">
        <v>1126</v>
      </c>
      <c r="AW279" t="s">
        <v>71</v>
      </c>
      <c r="AX279" t="str">
        <f t="shared" si="79"/>
        <v>Bronx</v>
      </c>
      <c r="AY279">
        <v>10</v>
      </c>
      <c r="AZ279">
        <v>14</v>
      </c>
      <c r="BA279" t="s">
        <v>2536</v>
      </c>
      <c r="BB279">
        <v>34</v>
      </c>
      <c r="BC279" t="s">
        <v>2562</v>
      </c>
      <c r="BD279">
        <v>82</v>
      </c>
      <c r="BE279" t="s">
        <v>2611</v>
      </c>
      <c r="BF279" s="95">
        <v>13</v>
      </c>
      <c r="BG279" s="1">
        <v>19690</v>
      </c>
      <c r="BL279" s="63">
        <v>10</v>
      </c>
      <c r="BM279" t="s">
        <v>2244</v>
      </c>
      <c r="BN279" s="68">
        <v>117920091</v>
      </c>
      <c r="BO279" s="68">
        <v>118953846</v>
      </c>
      <c r="BP279" s="68">
        <v>51250911</v>
      </c>
      <c r="BQ279" s="68">
        <v>74655406</v>
      </c>
      <c r="BR279">
        <f t="shared" si="80"/>
        <v>2.2345991561181435</v>
      </c>
      <c r="BS279" s="4">
        <v>362780256</v>
      </c>
      <c r="BT279" s="22">
        <f t="shared" si="81"/>
        <v>-2</v>
      </c>
      <c r="BU279" s="68"/>
      <c r="BV279" s="68"/>
      <c r="BW279" s="68"/>
      <c r="BX279" s="68"/>
      <c r="BZ279" s="85">
        <f t="shared" si="93"/>
        <v>0.32504550357889378</v>
      </c>
      <c r="CA279" s="85">
        <f t="shared" si="82"/>
        <v>0.32789503847750745</v>
      </c>
      <c r="CB279" s="85">
        <f t="shared" si="83"/>
        <v>0.14127260277361953</v>
      </c>
      <c r="CC279" s="85">
        <f t="shared" si="84"/>
        <v>0.20578684965700009</v>
      </c>
      <c r="CD279" s="85">
        <f t="shared" si="85"/>
        <v>0.99999999448702082</v>
      </c>
      <c r="CE279" t="s">
        <v>2640</v>
      </c>
      <c r="CF279" s="68">
        <v>117920091</v>
      </c>
      <c r="CG279" s="68">
        <v>118953846</v>
      </c>
      <c r="CH279" s="68">
        <v>51250911</v>
      </c>
      <c r="CI279" s="68">
        <v>74655406</v>
      </c>
      <c r="CN279" s="22">
        <f t="shared" si="86"/>
        <v>99510.625316455698</v>
      </c>
      <c r="CO279" s="22">
        <f t="shared" si="87"/>
        <v>100382.9924050633</v>
      </c>
      <c r="CP279" s="22">
        <f t="shared" si="88"/>
        <v>43249.713924050629</v>
      </c>
      <c r="CQ279" s="22">
        <f t="shared" si="94"/>
        <v>63000.342616033755</v>
      </c>
      <c r="CR279" s="85">
        <f t="shared" si="89"/>
        <v>0.32504550357889378</v>
      </c>
      <c r="CS279" s="85">
        <f t="shared" si="90"/>
        <v>0.32789503847750745</v>
      </c>
      <c r="CT279" s="85">
        <f t="shared" si="91"/>
        <v>0.1412726027736195</v>
      </c>
      <c r="CU279" s="85">
        <f t="shared" si="92"/>
        <v>0.20578684965700006</v>
      </c>
    </row>
    <row r="280" spans="1:99" x14ac:dyDescent="0.35">
      <c r="A280" t="s">
        <v>1362</v>
      </c>
      <c r="B280" s="81">
        <v>45699447</v>
      </c>
      <c r="C280" s="81">
        <v>54103303</v>
      </c>
      <c r="D280" s="81">
        <v>81404363</v>
      </c>
      <c r="E280">
        <v>287</v>
      </c>
      <c r="F280" s="10">
        <f t="shared" si="76"/>
        <v>159231.52264808363</v>
      </c>
      <c r="G280" s="10">
        <f t="shared" si="77"/>
        <v>188513.25087108015</v>
      </c>
      <c r="H280" s="10">
        <f t="shared" si="78"/>
        <v>283638.89547038329</v>
      </c>
      <c r="I280" t="s">
        <v>1362</v>
      </c>
      <c r="J280" t="s">
        <v>2448</v>
      </c>
      <c r="K280" t="s">
        <v>1123</v>
      </c>
      <c r="L280">
        <v>193</v>
      </c>
      <c r="M280">
        <v>63</v>
      </c>
      <c r="N280">
        <v>303</v>
      </c>
      <c r="O280">
        <v>218</v>
      </c>
      <c r="P280" t="s">
        <v>1363</v>
      </c>
      <c r="Q280" t="s">
        <v>64</v>
      </c>
      <c r="R280" t="s">
        <v>65</v>
      </c>
      <c r="S280" t="s">
        <v>66</v>
      </c>
      <c r="U280">
        <v>287</v>
      </c>
      <c r="V280">
        <v>287</v>
      </c>
      <c r="W280" s="6">
        <v>1330.5</v>
      </c>
      <c r="X280">
        <v>4.6399999999999997</v>
      </c>
      <c r="Z280">
        <v>692</v>
      </c>
      <c r="AA280">
        <v>692</v>
      </c>
      <c r="AB280">
        <v>112</v>
      </c>
      <c r="AC280">
        <v>0.4</v>
      </c>
      <c r="AD280">
        <v>4</v>
      </c>
      <c r="AE280">
        <v>0</v>
      </c>
      <c r="AF280">
        <v>4</v>
      </c>
      <c r="AG280" s="7">
        <v>43688</v>
      </c>
      <c r="AH280" s="2">
        <v>384899</v>
      </c>
      <c r="AI280">
        <v>8.84</v>
      </c>
      <c r="AJ280" s="2">
        <v>384899</v>
      </c>
      <c r="AK280">
        <v>8.84</v>
      </c>
      <c r="AL280" s="2">
        <v>39315</v>
      </c>
      <c r="AM280" s="2">
        <v>2755918</v>
      </c>
      <c r="AN280" s="3">
        <v>0.1021</v>
      </c>
      <c r="AO280">
        <v>78</v>
      </c>
      <c r="AP280" s="4">
        <v>7405898</v>
      </c>
      <c r="AQ280" s="4">
        <v>5523</v>
      </c>
      <c r="AR280" s="4">
        <v>542</v>
      </c>
      <c r="AS280" t="s">
        <v>1364</v>
      </c>
      <c r="AT280" t="s">
        <v>1365</v>
      </c>
      <c r="AU280" t="s">
        <v>1125</v>
      </c>
      <c r="AV280" t="s">
        <v>1366</v>
      </c>
      <c r="AW280" t="s">
        <v>71</v>
      </c>
      <c r="AX280" t="str">
        <f t="shared" si="79"/>
        <v>Bronx</v>
      </c>
      <c r="AY280">
        <v>10</v>
      </c>
      <c r="AZ280">
        <v>14</v>
      </c>
      <c r="BA280" t="s">
        <v>2536</v>
      </c>
      <c r="BB280">
        <v>34</v>
      </c>
      <c r="BC280" t="s">
        <v>2562</v>
      </c>
      <c r="BD280">
        <v>82</v>
      </c>
      <c r="BE280" t="s">
        <v>2611</v>
      </c>
      <c r="BF280" s="95">
        <v>13</v>
      </c>
      <c r="BG280" s="1">
        <v>26206</v>
      </c>
      <c r="BL280" s="63">
        <v>121</v>
      </c>
      <c r="BM280" t="s">
        <v>2244</v>
      </c>
      <c r="BN280" s="68">
        <v>16750866</v>
      </c>
      <c r="BO280" s="68">
        <v>23630352</v>
      </c>
      <c r="BP280" s="68">
        <v>8705554</v>
      </c>
      <c r="BQ280" s="68">
        <v>5016531</v>
      </c>
      <c r="BR280">
        <f t="shared" si="80"/>
        <v>2.4111498257839723</v>
      </c>
      <c r="BS280" s="4">
        <v>54103303</v>
      </c>
      <c r="BT280" s="22">
        <f t="shared" si="81"/>
        <v>0</v>
      </c>
      <c r="BU280" s="68"/>
      <c r="BV280" s="68"/>
      <c r="BW280" s="68"/>
      <c r="BX280" s="68"/>
      <c r="BZ280" s="85">
        <f t="shared" si="93"/>
        <v>0.30960893459683969</v>
      </c>
      <c r="CA280" s="85">
        <f t="shared" si="82"/>
        <v>0.43676357430525081</v>
      </c>
      <c r="CB280" s="85">
        <f t="shared" si="83"/>
        <v>0.16090614652491733</v>
      </c>
      <c r="CC280" s="85">
        <f t="shared" si="84"/>
        <v>9.2721344572992151E-2</v>
      </c>
      <c r="CD280" s="85">
        <f t="shared" si="85"/>
        <v>1</v>
      </c>
      <c r="CE280" t="s">
        <v>2640</v>
      </c>
      <c r="CF280" s="68">
        <v>16750866</v>
      </c>
      <c r="CG280" s="68">
        <v>23630352</v>
      </c>
      <c r="CH280" s="68">
        <v>8705554</v>
      </c>
      <c r="CI280" s="68">
        <v>5016531</v>
      </c>
      <c r="CN280" s="22">
        <f t="shared" si="86"/>
        <v>58365.386759581881</v>
      </c>
      <c r="CO280" s="22">
        <f t="shared" si="87"/>
        <v>82335.721254355405</v>
      </c>
      <c r="CP280" s="22">
        <f t="shared" si="88"/>
        <v>30332.940766550524</v>
      </c>
      <c r="CQ280" s="22">
        <f t="shared" si="94"/>
        <v>17479.202090592335</v>
      </c>
      <c r="CR280" s="85">
        <f t="shared" si="89"/>
        <v>0.30960893459683964</v>
      </c>
      <c r="CS280" s="85">
        <f t="shared" si="90"/>
        <v>0.43676357430525081</v>
      </c>
      <c r="CT280" s="85">
        <f t="shared" si="91"/>
        <v>0.16090614652491733</v>
      </c>
      <c r="CU280" s="85">
        <f t="shared" si="92"/>
        <v>9.2721344572992151E-2</v>
      </c>
    </row>
    <row r="281" spans="1:99" x14ac:dyDescent="0.35">
      <c r="A281" t="s">
        <v>1367</v>
      </c>
      <c r="B281" s="81">
        <v>154940128</v>
      </c>
      <c r="C281" s="81">
        <v>177437565</v>
      </c>
      <c r="D281" s="81">
        <v>232411021</v>
      </c>
      <c r="E281">
        <v>998</v>
      </c>
      <c r="F281" s="10">
        <f t="shared" si="76"/>
        <v>155250.62925851703</v>
      </c>
      <c r="G281" s="10">
        <f t="shared" si="77"/>
        <v>177793.1513026052</v>
      </c>
      <c r="H281" s="10">
        <f t="shared" si="78"/>
        <v>232876.77454909819</v>
      </c>
      <c r="I281" t="s">
        <v>1367</v>
      </c>
      <c r="J281" t="s">
        <v>2763</v>
      </c>
      <c r="K281" t="s">
        <v>777</v>
      </c>
      <c r="L281">
        <v>96</v>
      </c>
      <c r="M281">
        <v>96</v>
      </c>
      <c r="N281">
        <v>233</v>
      </c>
      <c r="O281">
        <v>233</v>
      </c>
      <c r="P281" t="s">
        <v>1368</v>
      </c>
      <c r="Q281" t="s">
        <v>64</v>
      </c>
      <c r="R281" t="s">
        <v>65</v>
      </c>
      <c r="S281" t="s">
        <v>66</v>
      </c>
      <c r="U281">
        <v>998</v>
      </c>
      <c r="V281">
        <v>998</v>
      </c>
      <c r="W281" s="6">
        <v>4750</v>
      </c>
      <c r="X281">
        <v>4.76</v>
      </c>
      <c r="Z281" s="2">
        <v>2556</v>
      </c>
      <c r="AA281" s="2">
        <v>2556</v>
      </c>
      <c r="AB281">
        <v>326</v>
      </c>
      <c r="AC281">
        <v>0.33200000000000002</v>
      </c>
      <c r="AD281">
        <v>8</v>
      </c>
      <c r="AE281">
        <v>1</v>
      </c>
      <c r="AF281">
        <v>9</v>
      </c>
      <c r="AG281">
        <v>16</v>
      </c>
      <c r="AH281" s="2">
        <v>465764</v>
      </c>
      <c r="AI281">
        <v>10.69</v>
      </c>
      <c r="AJ281" s="2">
        <v>465764</v>
      </c>
      <c r="AK281">
        <v>10.69</v>
      </c>
      <c r="AL281" s="2">
        <v>66416</v>
      </c>
      <c r="AM281" s="2">
        <v>8888637</v>
      </c>
      <c r="AN281" s="3">
        <v>0.1426</v>
      </c>
      <c r="AO281">
        <v>239</v>
      </c>
      <c r="AP281" s="4">
        <v>14827430</v>
      </c>
      <c r="AQ281" s="4">
        <v>3122</v>
      </c>
      <c r="AR281" s="4">
        <v>492</v>
      </c>
      <c r="AS281" t="s">
        <v>360</v>
      </c>
      <c r="AT281" t="s">
        <v>361</v>
      </c>
      <c r="AU281" t="s">
        <v>1369</v>
      </c>
      <c r="AV281" t="s">
        <v>362</v>
      </c>
      <c r="AW281" t="s">
        <v>80</v>
      </c>
      <c r="AX281" t="str">
        <f t="shared" si="79"/>
        <v>Brooklyn</v>
      </c>
      <c r="AY281">
        <v>16</v>
      </c>
      <c r="AZ281">
        <v>9</v>
      </c>
      <c r="BA281" t="s">
        <v>2531</v>
      </c>
      <c r="BB281">
        <v>20</v>
      </c>
      <c r="BC281" t="s">
        <v>2549</v>
      </c>
      <c r="BD281">
        <v>55</v>
      </c>
      <c r="BE281" t="s">
        <v>2588</v>
      </c>
      <c r="BF281" s="95">
        <v>41</v>
      </c>
      <c r="BG281" s="1">
        <v>22462</v>
      </c>
      <c r="BL281" s="63">
        <v>155</v>
      </c>
      <c r="BM281" t="s">
        <v>2266</v>
      </c>
      <c r="BN281" s="68">
        <v>65120281</v>
      </c>
      <c r="BO281" s="68">
        <v>60459734</v>
      </c>
      <c r="BP281" s="68">
        <v>35937000</v>
      </c>
      <c r="BQ281" s="68">
        <v>15920548</v>
      </c>
      <c r="BR281">
        <f t="shared" si="80"/>
        <v>2.5611222444889781</v>
      </c>
      <c r="BS281" s="4">
        <v>177437565</v>
      </c>
      <c r="BT281" s="22">
        <f t="shared" si="81"/>
        <v>-2</v>
      </c>
      <c r="BU281" s="68"/>
      <c r="BV281" s="68"/>
      <c r="BW281" s="68"/>
      <c r="BX281" s="68"/>
      <c r="BZ281" s="85">
        <f t="shared" si="93"/>
        <v>0.3670039148699995</v>
      </c>
      <c r="CA281" s="85">
        <f t="shared" si="82"/>
        <v>0.34073807313575344</v>
      </c>
      <c r="CB281" s="85">
        <f t="shared" si="83"/>
        <v>0.20253321217522344</v>
      </c>
      <c r="CC281" s="85">
        <f t="shared" si="84"/>
        <v>8.9724788547453291E-2</v>
      </c>
      <c r="CD281" s="85">
        <f t="shared" si="85"/>
        <v>0.99999998872842966</v>
      </c>
      <c r="CE281" t="s">
        <v>2640</v>
      </c>
      <c r="CF281" s="68">
        <v>65120281</v>
      </c>
      <c r="CG281" s="68">
        <v>60459734</v>
      </c>
      <c r="CH281" s="68">
        <v>35937000</v>
      </c>
      <c r="CI281" s="68">
        <v>15920548</v>
      </c>
      <c r="CN281" s="22">
        <f t="shared" si="86"/>
        <v>65250.782565130263</v>
      </c>
      <c r="CO281" s="22">
        <f t="shared" si="87"/>
        <v>60580.895791583163</v>
      </c>
      <c r="CP281" s="22">
        <f t="shared" si="88"/>
        <v>36009.018036072142</v>
      </c>
      <c r="CQ281" s="22">
        <f t="shared" si="94"/>
        <v>15952.452905811624</v>
      </c>
      <c r="CR281" s="85">
        <f t="shared" si="89"/>
        <v>0.3670039148699995</v>
      </c>
      <c r="CS281" s="85">
        <f t="shared" si="90"/>
        <v>0.34073807313575344</v>
      </c>
      <c r="CT281" s="85">
        <f t="shared" si="91"/>
        <v>0.20253321217522344</v>
      </c>
      <c r="CU281" s="85">
        <f t="shared" si="92"/>
        <v>8.9724788547453305E-2</v>
      </c>
    </row>
    <row r="282" spans="1:99" x14ac:dyDescent="0.35">
      <c r="A282" t="s">
        <v>1370</v>
      </c>
      <c r="B282" s="81">
        <v>71528699</v>
      </c>
      <c r="C282" s="81">
        <v>103515741</v>
      </c>
      <c r="D282" s="81">
        <v>143538601</v>
      </c>
      <c r="E282">
        <v>502</v>
      </c>
      <c r="F282" s="10">
        <f t="shared" si="76"/>
        <v>142487.44820717131</v>
      </c>
      <c r="G282" s="10">
        <f t="shared" si="77"/>
        <v>206206.65537848606</v>
      </c>
      <c r="H282" s="10">
        <f t="shared" si="78"/>
        <v>285933.46812749002</v>
      </c>
      <c r="I282" t="s">
        <v>1370</v>
      </c>
      <c r="J282" t="s">
        <v>2449</v>
      </c>
      <c r="K282" t="s">
        <v>262</v>
      </c>
      <c r="L282">
        <v>42</v>
      </c>
      <c r="M282">
        <v>42</v>
      </c>
      <c r="N282">
        <v>583</v>
      </c>
      <c r="O282">
        <v>583</v>
      </c>
      <c r="P282" t="s">
        <v>1371</v>
      </c>
      <c r="Q282" t="s">
        <v>64</v>
      </c>
      <c r="R282" t="s">
        <v>65</v>
      </c>
      <c r="S282" t="s">
        <v>66</v>
      </c>
      <c r="U282">
        <v>502</v>
      </c>
      <c r="V282">
        <v>502</v>
      </c>
      <c r="W282" s="6">
        <v>2174</v>
      </c>
      <c r="X282">
        <v>4.33</v>
      </c>
      <c r="Z282" s="2">
        <v>1005</v>
      </c>
      <c r="AA282" s="2">
        <v>1005</v>
      </c>
      <c r="AB282">
        <v>190</v>
      </c>
      <c r="AC282">
        <v>0.38400000000000001</v>
      </c>
      <c r="AD282">
        <v>7</v>
      </c>
      <c r="AE282">
        <v>0</v>
      </c>
      <c r="AF282">
        <v>14</v>
      </c>
      <c r="AG282">
        <v>6</v>
      </c>
      <c r="AH282" s="2">
        <v>581056</v>
      </c>
      <c r="AI282">
        <v>13.34</v>
      </c>
      <c r="AJ282" s="2">
        <v>532084</v>
      </c>
      <c r="AK282">
        <v>12.21</v>
      </c>
      <c r="AL282" s="2">
        <v>79116</v>
      </c>
      <c r="AM282" s="2">
        <v>4454900</v>
      </c>
      <c r="AN282" s="3">
        <v>0.13619999999999999</v>
      </c>
      <c r="AO282">
        <v>75</v>
      </c>
      <c r="AP282" s="4">
        <v>6509155</v>
      </c>
      <c r="AQ282" s="4">
        <v>2994</v>
      </c>
      <c r="AR282" s="4">
        <v>579</v>
      </c>
      <c r="AS282" t="s">
        <v>1372</v>
      </c>
      <c r="AT282" t="s">
        <v>1373</v>
      </c>
      <c r="AU282" t="s">
        <v>1374</v>
      </c>
      <c r="AV282" t="s">
        <v>1375</v>
      </c>
      <c r="AW282" t="s">
        <v>268</v>
      </c>
      <c r="AX282" t="str">
        <f t="shared" si="79"/>
        <v>Staten Island</v>
      </c>
      <c r="AY282">
        <v>2</v>
      </c>
      <c r="AZ282">
        <v>11</v>
      </c>
      <c r="BA282" t="s">
        <v>2533</v>
      </c>
      <c r="BB282">
        <v>24</v>
      </c>
      <c r="BC282" t="s">
        <v>2552</v>
      </c>
      <c r="BD282">
        <v>63</v>
      </c>
      <c r="BE282" t="s">
        <v>2595</v>
      </c>
      <c r="BF282" s="95">
        <v>49</v>
      </c>
      <c r="BG282" s="1">
        <v>18415</v>
      </c>
      <c r="BH282" t="s">
        <v>688</v>
      </c>
      <c r="BL282" s="63">
        <v>71</v>
      </c>
      <c r="BM282" t="s">
        <v>2271</v>
      </c>
      <c r="BN282" s="68">
        <v>31596627</v>
      </c>
      <c r="BO282" s="68">
        <v>26735634</v>
      </c>
      <c r="BP282" s="68">
        <v>27584442</v>
      </c>
      <c r="BQ282" s="68">
        <v>17599038</v>
      </c>
      <c r="BR282">
        <f t="shared" si="80"/>
        <v>2.00199203187251</v>
      </c>
      <c r="BS282" s="4">
        <v>103515741</v>
      </c>
      <c r="BT282" s="22">
        <f t="shared" si="81"/>
        <v>0</v>
      </c>
      <c r="BU282" s="68"/>
      <c r="BV282" s="68"/>
      <c r="BW282" s="68"/>
      <c r="BX282" s="68"/>
      <c r="BZ282" s="85">
        <f t="shared" si="93"/>
        <v>0.3052349980279811</v>
      </c>
      <c r="CA282" s="85">
        <f t="shared" si="82"/>
        <v>0.25827602393340354</v>
      </c>
      <c r="CB282" s="85">
        <f t="shared" si="83"/>
        <v>0.26647582032958639</v>
      </c>
      <c r="CC282" s="85">
        <f t="shared" si="84"/>
        <v>0.170013157709029</v>
      </c>
      <c r="CD282" s="85">
        <f t="shared" si="85"/>
        <v>1</v>
      </c>
      <c r="CE282" t="s">
        <v>2640</v>
      </c>
      <c r="CF282" s="68">
        <v>31596627</v>
      </c>
      <c r="CG282" s="68">
        <v>26735634</v>
      </c>
      <c r="CH282" s="68">
        <v>27584442</v>
      </c>
      <c r="CI282" s="68">
        <v>17599038</v>
      </c>
      <c r="CN282" s="22">
        <f t="shared" si="86"/>
        <v>62941.488047808765</v>
      </c>
      <c r="CO282" s="22">
        <f t="shared" si="87"/>
        <v>53258.235059760955</v>
      </c>
      <c r="CP282" s="22">
        <f t="shared" si="88"/>
        <v>54949.087649402391</v>
      </c>
      <c r="CQ282" s="22">
        <f t="shared" si="94"/>
        <v>35057.844621513941</v>
      </c>
      <c r="CR282" s="85">
        <f t="shared" si="89"/>
        <v>0.3052349980279811</v>
      </c>
      <c r="CS282" s="85">
        <f t="shared" si="90"/>
        <v>0.25827602393340349</v>
      </c>
      <c r="CT282" s="85">
        <f t="shared" si="91"/>
        <v>0.26647582032958639</v>
      </c>
      <c r="CU282" s="85">
        <f t="shared" si="92"/>
        <v>0.170013157709029</v>
      </c>
    </row>
    <row r="283" spans="1:99" x14ac:dyDescent="0.35">
      <c r="A283" t="s">
        <v>1376</v>
      </c>
      <c r="B283" s="81">
        <v>144528214</v>
      </c>
      <c r="C283" s="81">
        <v>197798381</v>
      </c>
      <c r="D283" s="81">
        <v>269470462</v>
      </c>
      <c r="E283" s="2">
        <v>1046</v>
      </c>
      <c r="F283" s="10">
        <f t="shared" si="76"/>
        <v>138172.28871892925</v>
      </c>
      <c r="G283" s="10">
        <f t="shared" si="77"/>
        <v>189099.79063097516</v>
      </c>
      <c r="H283" s="10">
        <f t="shared" si="78"/>
        <v>257619.94455066923</v>
      </c>
      <c r="I283" t="s">
        <v>1376</v>
      </c>
      <c r="J283" t="s">
        <v>2764</v>
      </c>
      <c r="K283" t="s">
        <v>271</v>
      </c>
      <c r="L283">
        <v>131</v>
      </c>
      <c r="M283">
        <v>131</v>
      </c>
      <c r="N283">
        <v>246</v>
      </c>
      <c r="O283">
        <v>246</v>
      </c>
      <c r="P283" t="s">
        <v>1377</v>
      </c>
      <c r="Q283" t="s">
        <v>64</v>
      </c>
      <c r="R283" t="s">
        <v>65</v>
      </c>
      <c r="S283" t="s">
        <v>66</v>
      </c>
      <c r="U283" s="2">
        <v>1045</v>
      </c>
      <c r="V283" s="2">
        <v>1046</v>
      </c>
      <c r="W283" s="6">
        <v>5218.5</v>
      </c>
      <c r="X283">
        <v>4.99</v>
      </c>
      <c r="Z283" s="2">
        <v>2818</v>
      </c>
      <c r="AA283" s="2">
        <v>2818</v>
      </c>
      <c r="AB283">
        <v>352</v>
      </c>
      <c r="AC283">
        <v>0.34</v>
      </c>
      <c r="AD283">
        <v>8</v>
      </c>
      <c r="AE283">
        <v>1</v>
      </c>
      <c r="AF283">
        <v>13</v>
      </c>
      <c r="AG283" s="7">
        <v>43693</v>
      </c>
      <c r="AH283" s="2">
        <v>521950</v>
      </c>
      <c r="AI283">
        <v>11.98</v>
      </c>
      <c r="AJ283" s="2">
        <v>521950</v>
      </c>
      <c r="AK283">
        <v>11.98</v>
      </c>
      <c r="AL283" s="2">
        <v>94386</v>
      </c>
      <c r="AM283" s="2">
        <v>9894217</v>
      </c>
      <c r="AN283" s="3">
        <v>0.18079999999999999</v>
      </c>
      <c r="AO283">
        <v>235</v>
      </c>
      <c r="AP283" s="4">
        <v>18445969</v>
      </c>
      <c r="AQ283" s="4">
        <v>3532</v>
      </c>
      <c r="AR283" s="4">
        <v>572</v>
      </c>
      <c r="AS283" t="s">
        <v>398</v>
      </c>
      <c r="AT283" t="s">
        <v>253</v>
      </c>
      <c r="AU283" t="s">
        <v>114</v>
      </c>
      <c r="AV283" t="s">
        <v>190</v>
      </c>
      <c r="AW283" t="s">
        <v>80</v>
      </c>
      <c r="AX283" t="str">
        <f t="shared" si="79"/>
        <v>Brooklyn</v>
      </c>
      <c r="AY283">
        <v>3</v>
      </c>
      <c r="AZ283">
        <v>8</v>
      </c>
      <c r="BA283" t="s">
        <v>2530</v>
      </c>
      <c r="BB283">
        <v>18</v>
      </c>
      <c r="BC283" s="60" t="s">
        <v>2547</v>
      </c>
      <c r="BD283">
        <v>56</v>
      </c>
      <c r="BE283" t="s">
        <v>2589</v>
      </c>
      <c r="BF283" s="95">
        <v>36</v>
      </c>
      <c r="BG283" s="1">
        <v>23589</v>
      </c>
      <c r="BL283" s="63">
        <v>117</v>
      </c>
      <c r="BM283" t="s">
        <v>2262</v>
      </c>
      <c r="BN283" s="68">
        <v>74319154</v>
      </c>
      <c r="BO283" s="68">
        <v>67385092</v>
      </c>
      <c r="BP283" s="68">
        <v>35406114</v>
      </c>
      <c r="BQ283" s="68">
        <v>20688022</v>
      </c>
      <c r="BR283">
        <f t="shared" si="80"/>
        <v>2.6940726577437859</v>
      </c>
      <c r="BS283" s="4">
        <v>197798381</v>
      </c>
      <c r="BT283" s="22">
        <f t="shared" si="81"/>
        <v>1</v>
      </c>
      <c r="BU283" s="68"/>
      <c r="BV283" s="68"/>
      <c r="BW283" s="68"/>
      <c r="BX283" s="68"/>
      <c r="BZ283" s="85">
        <f t="shared" si="93"/>
        <v>0.37573186203177267</v>
      </c>
      <c r="CA283" s="85">
        <f t="shared" si="82"/>
        <v>0.34067564991848948</v>
      </c>
      <c r="CB283" s="85">
        <f t="shared" si="83"/>
        <v>0.17900103034715942</v>
      </c>
      <c r="CC283" s="85">
        <f t="shared" si="84"/>
        <v>0.10459146275823157</v>
      </c>
      <c r="CD283" s="85">
        <f t="shared" si="85"/>
        <v>1.0000000050556532</v>
      </c>
      <c r="CE283" t="s">
        <v>2640</v>
      </c>
      <c r="CF283" s="68">
        <v>74319154</v>
      </c>
      <c r="CG283" s="68">
        <v>67385092</v>
      </c>
      <c r="CH283" s="68">
        <v>35406114</v>
      </c>
      <c r="CI283" s="68">
        <v>20688022</v>
      </c>
      <c r="CN283" s="22">
        <f t="shared" si="86"/>
        <v>71050.816443594653</v>
      </c>
      <c r="CO283" s="22">
        <f t="shared" si="87"/>
        <v>64421.694072657745</v>
      </c>
      <c r="CP283" s="22">
        <f t="shared" si="88"/>
        <v>33849.057361376676</v>
      </c>
      <c r="CQ283" s="22">
        <f t="shared" si="94"/>
        <v>19778.223709369024</v>
      </c>
      <c r="CR283" s="85">
        <f t="shared" si="89"/>
        <v>0.37573186203177267</v>
      </c>
      <c r="CS283" s="85">
        <f t="shared" si="90"/>
        <v>0.34067564991848948</v>
      </c>
      <c r="CT283" s="85">
        <f t="shared" si="91"/>
        <v>0.17900103034715942</v>
      </c>
      <c r="CU283" s="85">
        <f t="shared" si="92"/>
        <v>0.10459146275823156</v>
      </c>
    </row>
    <row r="284" spans="1:99" x14ac:dyDescent="0.35">
      <c r="A284" t="s">
        <v>1378</v>
      </c>
      <c r="B284" s="81">
        <v>21837167</v>
      </c>
      <c r="C284" s="81">
        <v>21961657</v>
      </c>
      <c r="D284" s="81">
        <v>45690987</v>
      </c>
      <c r="E284">
        <v>219</v>
      </c>
      <c r="F284" s="10">
        <f t="shared" si="76"/>
        <v>99713.091324200912</v>
      </c>
      <c r="G284" s="10">
        <f t="shared" si="77"/>
        <v>100281.53881278539</v>
      </c>
      <c r="H284" s="10">
        <f t="shared" si="78"/>
        <v>208634.64383561644</v>
      </c>
      <c r="I284" t="s">
        <v>1378</v>
      </c>
      <c r="J284" t="s">
        <v>2450</v>
      </c>
      <c r="K284" t="s">
        <v>590</v>
      </c>
      <c r="L284">
        <v>287</v>
      </c>
      <c r="M284">
        <v>180</v>
      </c>
      <c r="N284">
        <v>577</v>
      </c>
      <c r="O284">
        <v>577</v>
      </c>
      <c r="P284" t="s">
        <v>1379</v>
      </c>
      <c r="Q284" t="s">
        <v>64</v>
      </c>
      <c r="R284" t="s">
        <v>65</v>
      </c>
      <c r="S284" t="s">
        <v>235</v>
      </c>
      <c r="U284">
        <v>219</v>
      </c>
      <c r="V284">
        <v>219</v>
      </c>
      <c r="W284">
        <v>689.5</v>
      </c>
      <c r="X284">
        <v>3.15</v>
      </c>
      <c r="Z284">
        <v>231</v>
      </c>
      <c r="AA284">
        <v>231</v>
      </c>
      <c r="AB284">
        <v>189</v>
      </c>
      <c r="AC284">
        <v>0.875</v>
      </c>
      <c r="AD284">
        <v>1</v>
      </c>
      <c r="AE284">
        <v>0</v>
      </c>
      <c r="AF284">
        <v>1</v>
      </c>
      <c r="AG284">
        <v>14</v>
      </c>
      <c r="AH284" s="2">
        <v>71490</v>
      </c>
      <c r="AI284">
        <v>1.64</v>
      </c>
      <c r="AJ284" s="2">
        <v>71490</v>
      </c>
      <c r="AK284">
        <v>1.64</v>
      </c>
      <c r="AL284" s="2">
        <v>11388</v>
      </c>
      <c r="AM284" s="2">
        <v>1505284</v>
      </c>
      <c r="AN284" s="3">
        <v>0.1593</v>
      </c>
      <c r="AO284">
        <v>141</v>
      </c>
      <c r="AP284" s="4">
        <v>11406932</v>
      </c>
      <c r="AQ284" s="4">
        <v>16520</v>
      </c>
      <c r="AR284" s="4">
        <v>296</v>
      </c>
      <c r="AS284" t="s">
        <v>428</v>
      </c>
      <c r="AT284" t="s">
        <v>592</v>
      </c>
      <c r="AU284" t="s">
        <v>534</v>
      </c>
      <c r="AV284" t="s">
        <v>1380</v>
      </c>
      <c r="AW284" t="s">
        <v>71</v>
      </c>
      <c r="AX284" t="str">
        <f t="shared" si="79"/>
        <v>Bronx</v>
      </c>
      <c r="AY284">
        <v>6</v>
      </c>
      <c r="AZ284">
        <v>15</v>
      </c>
      <c r="BA284" t="s">
        <v>2537</v>
      </c>
      <c r="BB284">
        <v>33</v>
      </c>
      <c r="BC284" s="60" t="s">
        <v>2561</v>
      </c>
      <c r="BD284">
        <v>79</v>
      </c>
      <c r="BE284" t="s">
        <v>2608</v>
      </c>
      <c r="BF284" s="95">
        <v>15</v>
      </c>
      <c r="BG284" s="1">
        <v>30071</v>
      </c>
      <c r="BI284" t="s">
        <v>236</v>
      </c>
      <c r="BJ284" t="s">
        <v>108</v>
      </c>
      <c r="BL284" s="63">
        <v>319</v>
      </c>
      <c r="BM284" t="s">
        <v>2246</v>
      </c>
      <c r="BN284" s="68">
        <v>10653715</v>
      </c>
      <c r="BO284" s="68">
        <v>8479420</v>
      </c>
      <c r="BP284" s="68">
        <v>998066</v>
      </c>
      <c r="BQ284" s="68">
        <v>1830456</v>
      </c>
      <c r="BR284">
        <f t="shared" si="80"/>
        <v>1.0547945205479452</v>
      </c>
      <c r="BS284" s="4">
        <v>21961657</v>
      </c>
      <c r="BT284" s="22">
        <f t="shared" si="81"/>
        <v>0</v>
      </c>
      <c r="BU284" s="68"/>
      <c r="BV284" s="68"/>
      <c r="BW284" s="68"/>
      <c r="BX284" s="68"/>
      <c r="BZ284" s="85">
        <f t="shared" si="93"/>
        <v>0.48510524501862495</v>
      </c>
      <c r="CA284" s="85">
        <f t="shared" si="82"/>
        <v>0.38610110339124232</v>
      </c>
      <c r="CB284" s="85">
        <f t="shared" si="83"/>
        <v>4.5445842269551881E-2</v>
      </c>
      <c r="CC284" s="85">
        <f t="shared" si="84"/>
        <v>8.3347809320580862E-2</v>
      </c>
      <c r="CD284" s="85">
        <f t="shared" si="85"/>
        <v>1</v>
      </c>
      <c r="CE284" t="s">
        <v>2640</v>
      </c>
      <c r="CF284" s="68">
        <v>10653715</v>
      </c>
      <c r="CG284" s="68">
        <v>8479420</v>
      </c>
      <c r="CH284" s="68">
        <v>998066</v>
      </c>
      <c r="CI284" s="68">
        <v>1830456</v>
      </c>
      <c r="CN284" s="22">
        <f t="shared" si="86"/>
        <v>48647.100456621003</v>
      </c>
      <c r="CO284" s="22">
        <f t="shared" si="87"/>
        <v>38718.812785388131</v>
      </c>
      <c r="CP284" s="22">
        <f t="shared" si="88"/>
        <v>4557.3789954337899</v>
      </c>
      <c r="CQ284" s="22">
        <f t="shared" si="94"/>
        <v>8358.2465753424658</v>
      </c>
      <c r="CR284" s="85">
        <f t="shared" si="89"/>
        <v>0.4851052450186249</v>
      </c>
      <c r="CS284" s="85">
        <f t="shared" si="90"/>
        <v>0.38610110339124232</v>
      </c>
      <c r="CT284" s="85">
        <f t="shared" si="91"/>
        <v>4.5445842269551881E-2</v>
      </c>
      <c r="CU284" s="85">
        <f t="shared" si="92"/>
        <v>8.3347809320580862E-2</v>
      </c>
    </row>
    <row r="285" spans="1:99" x14ac:dyDescent="0.35">
      <c r="A285" s="65" t="s">
        <v>1965</v>
      </c>
      <c r="B285" s="81">
        <v>47939328</v>
      </c>
      <c r="C285" s="81">
        <v>48091922</v>
      </c>
      <c r="D285" s="81">
        <v>73453736</v>
      </c>
      <c r="E285">
        <v>312</v>
      </c>
      <c r="F285" s="10">
        <f t="shared" si="76"/>
        <v>153651.69230769231</v>
      </c>
      <c r="G285" s="10">
        <f t="shared" si="77"/>
        <v>154140.77564102566</v>
      </c>
      <c r="H285" s="10">
        <f t="shared" si="78"/>
        <v>235428.64102564103</v>
      </c>
      <c r="I285" t="s">
        <v>1965</v>
      </c>
      <c r="J285" t="s">
        <v>2451</v>
      </c>
      <c r="K285" t="s">
        <v>590</v>
      </c>
      <c r="L285">
        <v>227</v>
      </c>
      <c r="M285">
        <v>227</v>
      </c>
      <c r="N285">
        <v>363</v>
      </c>
      <c r="O285">
        <v>363</v>
      </c>
      <c r="P285" t="s">
        <v>2089</v>
      </c>
      <c r="Q285" t="s">
        <v>64</v>
      </c>
      <c r="R285" t="s">
        <v>65</v>
      </c>
      <c r="S285" t="s">
        <v>66</v>
      </c>
      <c r="U285">
        <v>311</v>
      </c>
      <c r="V285">
        <v>312</v>
      </c>
      <c r="W285">
        <v>1504.5</v>
      </c>
      <c r="X285">
        <v>4.84</v>
      </c>
      <c r="Z285">
        <v>876</v>
      </c>
      <c r="AA285">
        <v>876</v>
      </c>
      <c r="AD285">
        <v>1</v>
      </c>
      <c r="AE285">
        <v>0</v>
      </c>
      <c r="AF285">
        <v>7</v>
      </c>
      <c r="AG285">
        <v>16</v>
      </c>
      <c r="AH285" s="2">
        <v>189384</v>
      </c>
      <c r="AI285">
        <v>4.3499999999999899</v>
      </c>
      <c r="AJ285" s="2">
        <v>189384</v>
      </c>
      <c r="AK285">
        <v>4.3499999999999899</v>
      </c>
      <c r="AL285" s="2">
        <v>33186</v>
      </c>
      <c r="AM285" s="2">
        <v>3411979</v>
      </c>
      <c r="AN285" s="3">
        <v>0.17519999999999999</v>
      </c>
      <c r="AO285">
        <v>201.38</v>
      </c>
      <c r="AP285" s="4">
        <v>14286716</v>
      </c>
      <c r="AQ285" s="4">
        <v>9424</v>
      </c>
      <c r="AR285" s="5">
        <v>520.58000000000004</v>
      </c>
      <c r="AS285" t="s">
        <v>397</v>
      </c>
      <c r="AT285" t="s">
        <v>2090</v>
      </c>
      <c r="AU285" t="s">
        <v>2091</v>
      </c>
      <c r="AV285" t="s">
        <v>2092</v>
      </c>
      <c r="AW285" t="s">
        <v>71</v>
      </c>
      <c r="AX285" t="str">
        <f t="shared" si="79"/>
        <v>Bronx</v>
      </c>
      <c r="AY285">
        <v>5</v>
      </c>
      <c r="AZ285">
        <v>15</v>
      </c>
      <c r="BA285" t="s">
        <v>2537</v>
      </c>
      <c r="BB285">
        <v>33</v>
      </c>
      <c r="BC285" s="60" t="s">
        <v>2561</v>
      </c>
      <c r="BD285">
        <v>86</v>
      </c>
      <c r="BE285" t="s">
        <v>2615</v>
      </c>
      <c r="BF285" s="95">
        <v>15</v>
      </c>
      <c r="BL285" s="63">
        <v>230</v>
      </c>
      <c r="BM285" t="s">
        <v>2246</v>
      </c>
      <c r="BN285" s="68">
        <v>20087745</v>
      </c>
      <c r="BO285" s="68">
        <v>20174946</v>
      </c>
      <c r="BP285" s="68">
        <v>2462597</v>
      </c>
      <c r="BQ285" s="68">
        <v>5366634</v>
      </c>
      <c r="BR285">
        <f t="shared" si="80"/>
        <v>2.8076923076923075</v>
      </c>
      <c r="BS285" s="4">
        <v>48091922</v>
      </c>
      <c r="BT285" s="22">
        <f t="shared" si="81"/>
        <v>0</v>
      </c>
      <c r="BU285" s="68"/>
      <c r="BV285" s="68"/>
      <c r="BW285" s="68"/>
      <c r="BX285" s="68"/>
      <c r="BZ285" s="85">
        <f t="shared" si="93"/>
        <v>0.41769478458357312</v>
      </c>
      <c r="CA285" s="85">
        <f t="shared" si="82"/>
        <v>0.41950799970107244</v>
      </c>
      <c r="CB285" s="85">
        <f t="shared" si="83"/>
        <v>5.1206042461767277E-2</v>
      </c>
      <c r="CC285" s="85">
        <f t="shared" si="84"/>
        <v>0.11159117325358717</v>
      </c>
      <c r="CD285" s="85">
        <f t="shared" si="85"/>
        <v>1</v>
      </c>
      <c r="CE285" t="s">
        <v>2640</v>
      </c>
      <c r="CF285" s="68">
        <v>20087745</v>
      </c>
      <c r="CG285" s="68">
        <v>20174946</v>
      </c>
      <c r="CH285" s="68">
        <v>2462597</v>
      </c>
      <c r="CI285" s="68">
        <v>5366634</v>
      </c>
      <c r="CN285" s="22">
        <f t="shared" si="86"/>
        <v>64383.798076923078</v>
      </c>
      <c r="CO285" s="22">
        <f t="shared" si="87"/>
        <v>64663.288461538461</v>
      </c>
      <c r="CP285" s="22">
        <f t="shared" si="88"/>
        <v>7892.9391025641025</v>
      </c>
      <c r="CQ285" s="22">
        <f t="shared" si="94"/>
        <v>17200.75</v>
      </c>
      <c r="CR285" s="85">
        <f t="shared" si="89"/>
        <v>0.41769478458357306</v>
      </c>
      <c r="CS285" s="85">
        <f t="shared" si="90"/>
        <v>0.41950799970107244</v>
      </c>
      <c r="CT285" s="85">
        <f t="shared" si="91"/>
        <v>5.1206042461767277E-2</v>
      </c>
      <c r="CU285" s="85">
        <f t="shared" si="92"/>
        <v>0.11159117325358715</v>
      </c>
    </row>
    <row r="286" spans="1:99" x14ac:dyDescent="0.35">
      <c r="A286" t="s">
        <v>1381</v>
      </c>
      <c r="B286" s="81">
        <v>36924782</v>
      </c>
      <c r="C286" s="81">
        <v>41286121</v>
      </c>
      <c r="D286" s="81">
        <v>56635801</v>
      </c>
      <c r="E286">
        <v>250</v>
      </c>
      <c r="F286" s="10">
        <f t="shared" si="76"/>
        <v>147699.128</v>
      </c>
      <c r="G286" s="10">
        <f t="shared" si="77"/>
        <v>165144.484</v>
      </c>
      <c r="H286" s="10">
        <f t="shared" si="78"/>
        <v>226543.204</v>
      </c>
      <c r="I286" t="s">
        <v>1381</v>
      </c>
      <c r="J286" t="s">
        <v>2514</v>
      </c>
      <c r="K286" t="s">
        <v>840</v>
      </c>
      <c r="L286">
        <v>266</v>
      </c>
      <c r="M286">
        <v>76</v>
      </c>
      <c r="N286">
        <v>389</v>
      </c>
      <c r="O286">
        <v>221</v>
      </c>
      <c r="P286" t="s">
        <v>1382</v>
      </c>
      <c r="Q286" t="s">
        <v>64</v>
      </c>
      <c r="R286" t="s">
        <v>75</v>
      </c>
      <c r="S286" t="s">
        <v>66</v>
      </c>
      <c r="U286">
        <v>250</v>
      </c>
      <c r="V286">
        <v>250</v>
      </c>
      <c r="W286" s="6">
        <v>1251</v>
      </c>
      <c r="X286">
        <v>5</v>
      </c>
      <c r="Z286">
        <v>622</v>
      </c>
      <c r="AA286">
        <v>622</v>
      </c>
      <c r="AB286">
        <v>107</v>
      </c>
      <c r="AC286">
        <v>0.42799999999999999</v>
      </c>
      <c r="AD286">
        <v>1</v>
      </c>
      <c r="AE286">
        <v>0</v>
      </c>
      <c r="AF286">
        <v>1</v>
      </c>
      <c r="AG286">
        <v>26</v>
      </c>
      <c r="AH286" s="2">
        <v>31735</v>
      </c>
      <c r="AI286">
        <v>0.73</v>
      </c>
      <c r="AJ286" s="2">
        <v>31735</v>
      </c>
      <c r="AK286">
        <v>0.73</v>
      </c>
      <c r="AL286" s="2">
        <v>13314</v>
      </c>
      <c r="AM286" s="2">
        <v>2613000</v>
      </c>
      <c r="AN286" s="3">
        <v>0.41949999999999998</v>
      </c>
      <c r="AO286">
        <v>852</v>
      </c>
      <c r="AP286" s="4">
        <v>10508730</v>
      </c>
      <c r="AQ286" s="4">
        <v>8414</v>
      </c>
      <c r="AR286" s="4">
        <v>650</v>
      </c>
      <c r="AS286" t="s">
        <v>1146</v>
      </c>
      <c r="AT286" t="s">
        <v>1273</v>
      </c>
      <c r="AU286" t="s">
        <v>845</v>
      </c>
      <c r="AV286" t="s">
        <v>844</v>
      </c>
      <c r="AW286" t="s">
        <v>95</v>
      </c>
      <c r="AX286" t="str">
        <f t="shared" si="79"/>
        <v>Manhattan</v>
      </c>
      <c r="AY286">
        <v>3</v>
      </c>
      <c r="AZ286">
        <v>7</v>
      </c>
      <c r="BA286" t="s">
        <v>2529</v>
      </c>
      <c r="BB286">
        <v>26</v>
      </c>
      <c r="BC286" t="s">
        <v>2554</v>
      </c>
      <c r="BD286">
        <v>65</v>
      </c>
      <c r="BE286" t="s">
        <v>2597</v>
      </c>
      <c r="BF286" s="95">
        <v>1</v>
      </c>
      <c r="BG286" s="1">
        <v>27514</v>
      </c>
      <c r="BL286" s="63">
        <v>193</v>
      </c>
      <c r="BM286" t="s">
        <v>2233</v>
      </c>
      <c r="BN286" s="68">
        <v>17821643</v>
      </c>
      <c r="BO286" s="68">
        <v>13447115</v>
      </c>
      <c r="BP286" s="68">
        <v>8929817</v>
      </c>
      <c r="BQ286" s="68">
        <v>1087547</v>
      </c>
      <c r="BR286">
        <f t="shared" si="80"/>
        <v>2.488</v>
      </c>
      <c r="BS286" s="4">
        <v>41286121</v>
      </c>
      <c r="BT286" s="22">
        <f t="shared" si="81"/>
        <v>1</v>
      </c>
      <c r="BU286" s="68"/>
      <c r="BV286" s="68"/>
      <c r="BW286" s="68"/>
      <c r="BX286" s="68"/>
      <c r="BZ286" s="85">
        <f t="shared" si="93"/>
        <v>0.43166184103369748</v>
      </c>
      <c r="CA286" s="85">
        <f t="shared" si="82"/>
        <v>0.32570545922684285</v>
      </c>
      <c r="CB286" s="85">
        <f t="shared" si="83"/>
        <v>0.21629101460028177</v>
      </c>
      <c r="CC286" s="85">
        <f t="shared" si="84"/>
        <v>2.6341709360392564E-2</v>
      </c>
      <c r="CD286" s="85">
        <f t="shared" si="85"/>
        <v>1.0000000242212146</v>
      </c>
      <c r="CE286" t="s">
        <v>2640</v>
      </c>
      <c r="CF286" s="68">
        <v>17821643</v>
      </c>
      <c r="CG286" s="68">
        <v>13447115</v>
      </c>
      <c r="CH286" s="68">
        <v>8929817</v>
      </c>
      <c r="CI286" s="68">
        <v>1087547</v>
      </c>
      <c r="CN286" s="22">
        <f t="shared" si="86"/>
        <v>71286.572</v>
      </c>
      <c r="CO286" s="22">
        <f t="shared" si="87"/>
        <v>53788.46</v>
      </c>
      <c r="CP286" s="22">
        <f t="shared" si="88"/>
        <v>35719.267999999996</v>
      </c>
      <c r="CQ286" s="22">
        <f t="shared" si="94"/>
        <v>4350.1880000000001</v>
      </c>
      <c r="CR286" s="85">
        <f t="shared" si="89"/>
        <v>0.43166184103369754</v>
      </c>
      <c r="CS286" s="85">
        <f t="shared" si="90"/>
        <v>0.32570545922684285</v>
      </c>
      <c r="CT286" s="85">
        <f t="shared" si="91"/>
        <v>0.21629101460028174</v>
      </c>
      <c r="CU286" s="85">
        <f t="shared" si="92"/>
        <v>2.6341709360392564E-2</v>
      </c>
    </row>
    <row r="287" spans="1:99" x14ac:dyDescent="0.35">
      <c r="A287" t="s">
        <v>1383</v>
      </c>
      <c r="B287" s="81">
        <v>22220336</v>
      </c>
      <c r="C287" s="81">
        <v>22760410</v>
      </c>
      <c r="D287" s="81">
        <v>40885803</v>
      </c>
      <c r="E287">
        <v>200</v>
      </c>
      <c r="F287" s="10">
        <f t="shared" si="76"/>
        <v>111101.68</v>
      </c>
      <c r="G287" s="10">
        <f t="shared" si="77"/>
        <v>113802.05</v>
      </c>
      <c r="H287" s="10">
        <f t="shared" si="78"/>
        <v>204429.01500000001</v>
      </c>
      <c r="I287" t="s">
        <v>1383</v>
      </c>
      <c r="J287" t="s">
        <v>2515</v>
      </c>
      <c r="K287" t="s">
        <v>448</v>
      </c>
      <c r="L287">
        <v>342</v>
      </c>
      <c r="M287">
        <v>342</v>
      </c>
      <c r="N287">
        <v>753</v>
      </c>
      <c r="O287">
        <v>753</v>
      </c>
      <c r="P287" t="s">
        <v>1384</v>
      </c>
      <c r="Q287" t="s">
        <v>64</v>
      </c>
      <c r="R287" t="s">
        <v>75</v>
      </c>
      <c r="S287" t="s">
        <v>235</v>
      </c>
      <c r="U287">
        <v>199</v>
      </c>
      <c r="V287">
        <v>200</v>
      </c>
      <c r="W287">
        <v>696.5</v>
      </c>
      <c r="X287">
        <v>3.5</v>
      </c>
      <c r="Z287">
        <v>229</v>
      </c>
      <c r="AA287">
        <v>229</v>
      </c>
      <c r="AB287">
        <v>172</v>
      </c>
      <c r="AC287">
        <v>0.88200000000000001</v>
      </c>
      <c r="AD287">
        <v>1</v>
      </c>
      <c r="AE287">
        <v>0</v>
      </c>
      <c r="AF287">
        <v>1</v>
      </c>
      <c r="AG287">
        <v>9</v>
      </c>
      <c r="AH287" s="2">
        <v>115299</v>
      </c>
      <c r="AI287">
        <v>2.65</v>
      </c>
      <c r="AJ287" s="2">
        <v>115299</v>
      </c>
      <c r="AK287">
        <v>2.65</v>
      </c>
      <c r="AL287" s="2">
        <v>18632</v>
      </c>
      <c r="AM287" s="2">
        <v>1502857</v>
      </c>
      <c r="AN287" s="3">
        <v>0.16159999999999999</v>
      </c>
      <c r="AO287">
        <v>86</v>
      </c>
      <c r="AP287" s="4">
        <v>12675000</v>
      </c>
      <c r="AQ287" s="4">
        <v>18107</v>
      </c>
      <c r="AR287" s="4">
        <v>325</v>
      </c>
      <c r="AS287" t="s">
        <v>459</v>
      </c>
      <c r="AT287" t="s">
        <v>534</v>
      </c>
      <c r="AU287" t="s">
        <v>571</v>
      </c>
      <c r="AV287" t="s">
        <v>152</v>
      </c>
      <c r="AW287" t="s">
        <v>71</v>
      </c>
      <c r="AX287" t="str">
        <f t="shared" si="79"/>
        <v>Bronx</v>
      </c>
      <c r="AY287">
        <v>3</v>
      </c>
      <c r="AZ287">
        <v>15</v>
      </c>
      <c r="BA287" t="s">
        <v>2537</v>
      </c>
      <c r="BB287">
        <v>32</v>
      </c>
      <c r="BC287" t="s">
        <v>2560</v>
      </c>
      <c r="BD287">
        <v>79</v>
      </c>
      <c r="BE287" t="s">
        <v>2608</v>
      </c>
      <c r="BF287" s="95">
        <v>17</v>
      </c>
      <c r="BG287" s="1">
        <v>31117</v>
      </c>
      <c r="BI287" t="s">
        <v>236</v>
      </c>
      <c r="BJ287" t="s">
        <v>108</v>
      </c>
      <c r="BL287" s="63">
        <v>308</v>
      </c>
      <c r="BM287" t="s">
        <v>2248</v>
      </c>
      <c r="BN287" s="78">
        <v>9974890</v>
      </c>
      <c r="BO287" s="78">
        <v>7001772</v>
      </c>
      <c r="BP287" s="78">
        <v>5232265</v>
      </c>
      <c r="BQ287" s="78">
        <v>551483</v>
      </c>
      <c r="BR287">
        <f t="shared" si="80"/>
        <v>1.145</v>
      </c>
      <c r="BS287" s="4">
        <v>22760410</v>
      </c>
      <c r="BT287" s="22">
        <f t="shared" si="81"/>
        <v>0</v>
      </c>
      <c r="BU287" s="78"/>
      <c r="BV287" s="78"/>
      <c r="BW287" s="78"/>
      <c r="BX287" s="78"/>
      <c r="BZ287" s="85">
        <f t="shared" si="93"/>
        <v>0.43825616498121078</v>
      </c>
      <c r="CA287" s="85">
        <f t="shared" si="82"/>
        <v>0.30762943198299153</v>
      </c>
      <c r="CB287" s="85">
        <f t="shared" si="83"/>
        <v>0.22988447923389782</v>
      </c>
      <c r="CC287" s="85">
        <f t="shared" si="84"/>
        <v>2.4229923801899877E-2</v>
      </c>
      <c r="CD287" s="85">
        <f t="shared" si="85"/>
        <v>1</v>
      </c>
      <c r="CE287" t="s">
        <v>2640</v>
      </c>
      <c r="CF287" s="78">
        <v>9974890</v>
      </c>
      <c r="CG287" s="78">
        <v>7001772</v>
      </c>
      <c r="CH287" s="78">
        <v>5232265</v>
      </c>
      <c r="CI287" s="78">
        <v>551483</v>
      </c>
      <c r="CN287" s="22">
        <f t="shared" si="86"/>
        <v>49874.45</v>
      </c>
      <c r="CO287" s="22">
        <f t="shared" si="87"/>
        <v>35008.86</v>
      </c>
      <c r="CP287" s="22">
        <f t="shared" si="88"/>
        <v>26161.325000000001</v>
      </c>
      <c r="CQ287" s="22">
        <f t="shared" si="94"/>
        <v>2757.415</v>
      </c>
      <c r="CR287" s="85">
        <f t="shared" si="89"/>
        <v>0.43825616498121078</v>
      </c>
      <c r="CS287" s="85">
        <f t="shared" si="90"/>
        <v>0.30762943198299153</v>
      </c>
      <c r="CT287" s="85">
        <f t="shared" si="91"/>
        <v>0.22988447923389782</v>
      </c>
      <c r="CU287" s="85">
        <f t="shared" si="92"/>
        <v>2.4229923801899877E-2</v>
      </c>
    </row>
    <row r="288" spans="1:99" x14ac:dyDescent="0.35">
      <c r="A288" t="s">
        <v>1385</v>
      </c>
      <c r="B288" s="81">
        <v>19475865</v>
      </c>
      <c r="C288" s="81">
        <v>24210105</v>
      </c>
      <c r="D288" s="81">
        <v>41771254</v>
      </c>
      <c r="E288">
        <v>120</v>
      </c>
      <c r="F288" s="10">
        <f t="shared" si="76"/>
        <v>162298.875</v>
      </c>
      <c r="G288" s="10">
        <f t="shared" si="77"/>
        <v>201750.875</v>
      </c>
      <c r="H288" s="10">
        <f t="shared" si="78"/>
        <v>348093.78333333333</v>
      </c>
      <c r="I288" t="s">
        <v>1385</v>
      </c>
      <c r="J288" t="s">
        <v>2516</v>
      </c>
      <c r="K288" t="s">
        <v>448</v>
      </c>
      <c r="L288">
        <v>356</v>
      </c>
      <c r="M288">
        <v>342</v>
      </c>
      <c r="N288">
        <v>768</v>
      </c>
      <c r="O288">
        <v>753</v>
      </c>
      <c r="P288" t="s">
        <v>1386</v>
      </c>
      <c r="Q288" t="s">
        <v>64</v>
      </c>
      <c r="R288" t="s">
        <v>75</v>
      </c>
      <c r="S288" t="s">
        <v>66</v>
      </c>
      <c r="U288">
        <v>120</v>
      </c>
      <c r="V288">
        <v>120</v>
      </c>
      <c r="W288">
        <v>539</v>
      </c>
      <c r="X288">
        <v>4.49</v>
      </c>
      <c r="Z288">
        <v>280</v>
      </c>
      <c r="AA288">
        <v>280</v>
      </c>
      <c r="AB288">
        <v>38</v>
      </c>
      <c r="AC288">
        <v>0.32200000000000001</v>
      </c>
      <c r="AD288">
        <v>6</v>
      </c>
      <c r="AE288">
        <v>0</v>
      </c>
      <c r="AF288">
        <v>20</v>
      </c>
      <c r="AG288">
        <v>3</v>
      </c>
      <c r="AH288" s="2">
        <v>98707</v>
      </c>
      <c r="AI288">
        <v>2.27</v>
      </c>
      <c r="AJ288" s="2">
        <v>98707</v>
      </c>
      <c r="AK288">
        <v>2.27</v>
      </c>
      <c r="AL288" s="2">
        <v>38943</v>
      </c>
      <c r="AM288" s="2">
        <v>1022257</v>
      </c>
      <c r="AN288" s="3">
        <v>0.39450000000000002</v>
      </c>
      <c r="AO288">
        <v>123</v>
      </c>
      <c r="AP288" s="4">
        <v>9239549</v>
      </c>
      <c r="AQ288" s="4">
        <v>17142</v>
      </c>
      <c r="AR288" s="4">
        <v>556</v>
      </c>
      <c r="AS288" t="s">
        <v>455</v>
      </c>
      <c r="AT288" t="s">
        <v>534</v>
      </c>
      <c r="AU288" t="s">
        <v>535</v>
      </c>
      <c r="AV288" t="s">
        <v>152</v>
      </c>
      <c r="AW288" t="s">
        <v>71</v>
      </c>
      <c r="AX288" t="str">
        <f t="shared" si="79"/>
        <v>Bronx</v>
      </c>
      <c r="AY288">
        <v>3</v>
      </c>
      <c r="AZ288">
        <v>15</v>
      </c>
      <c r="BA288" t="s">
        <v>2537</v>
      </c>
      <c r="BB288">
        <v>32</v>
      </c>
      <c r="BC288" t="s">
        <v>2560</v>
      </c>
      <c r="BD288">
        <v>79</v>
      </c>
      <c r="BE288" t="s">
        <v>2608</v>
      </c>
      <c r="BF288" s="95">
        <v>17</v>
      </c>
      <c r="BG288" s="1">
        <v>32387</v>
      </c>
      <c r="BJ288" t="s">
        <v>108</v>
      </c>
      <c r="BL288" s="63">
        <v>80</v>
      </c>
      <c r="BM288" t="s">
        <v>2248</v>
      </c>
      <c r="BN288" s="68">
        <v>7490772</v>
      </c>
      <c r="BO288" s="68">
        <v>11513510</v>
      </c>
      <c r="BP288" s="68">
        <v>3216970</v>
      </c>
      <c r="BQ288" s="68">
        <v>1988852</v>
      </c>
      <c r="BR288">
        <f t="shared" si="80"/>
        <v>2.3333333333333335</v>
      </c>
      <c r="BS288" s="4">
        <v>24210105</v>
      </c>
      <c r="BT288" s="22">
        <f t="shared" si="81"/>
        <v>-1</v>
      </c>
      <c r="BU288" s="68"/>
      <c r="BV288" s="68"/>
      <c r="BW288" s="68"/>
      <c r="BX288" s="68"/>
      <c r="BZ288" s="85">
        <f t="shared" si="93"/>
        <v>0.30940683652549217</v>
      </c>
      <c r="CA288" s="85">
        <f t="shared" si="82"/>
        <v>0.4755662976265489</v>
      </c>
      <c r="CB288" s="85">
        <f t="shared" si="83"/>
        <v>0.13287716017753745</v>
      </c>
      <c r="CC288" s="85">
        <f t="shared" si="84"/>
        <v>8.2149664365354882E-2</v>
      </c>
      <c r="CD288" s="85">
        <f t="shared" si="85"/>
        <v>0.99999995869493341</v>
      </c>
      <c r="CE288" t="s">
        <v>2640</v>
      </c>
      <c r="CF288" s="68">
        <v>7490772</v>
      </c>
      <c r="CG288" s="68">
        <v>11513510</v>
      </c>
      <c r="CH288" s="68">
        <v>3216970</v>
      </c>
      <c r="CI288" s="68">
        <v>1988852</v>
      </c>
      <c r="CN288" s="22">
        <f t="shared" si="86"/>
        <v>62423.1</v>
      </c>
      <c r="CO288" s="22">
        <f t="shared" si="87"/>
        <v>95945.916666666672</v>
      </c>
      <c r="CP288" s="22">
        <f t="shared" si="88"/>
        <v>26808.083333333332</v>
      </c>
      <c r="CQ288" s="22">
        <f t="shared" si="94"/>
        <v>16573.766666666666</v>
      </c>
      <c r="CR288" s="85">
        <f t="shared" si="89"/>
        <v>0.30940683652549211</v>
      </c>
      <c r="CS288" s="85">
        <f t="shared" si="90"/>
        <v>0.47556629762654895</v>
      </c>
      <c r="CT288" s="85">
        <f t="shared" si="91"/>
        <v>0.13287716017753742</v>
      </c>
      <c r="CU288" s="85">
        <f t="shared" si="92"/>
        <v>8.2149664365354882E-2</v>
      </c>
    </row>
    <row r="289" spans="1:99" x14ac:dyDescent="0.35">
      <c r="A289" t="s">
        <v>1387</v>
      </c>
      <c r="B289" s="81">
        <v>26486465</v>
      </c>
      <c r="C289" s="81">
        <v>27488229</v>
      </c>
      <c r="D289" s="81">
        <v>40624208</v>
      </c>
      <c r="E289">
        <v>167</v>
      </c>
      <c r="F289" s="10">
        <f t="shared" si="76"/>
        <v>158601.58682634731</v>
      </c>
      <c r="G289" s="10">
        <f t="shared" si="77"/>
        <v>164600.17365269462</v>
      </c>
      <c r="H289" s="10">
        <f t="shared" si="78"/>
        <v>243258.73053892216</v>
      </c>
      <c r="I289" t="s">
        <v>1387</v>
      </c>
      <c r="J289" t="s">
        <v>2452</v>
      </c>
      <c r="K289" t="s">
        <v>635</v>
      </c>
      <c r="L289">
        <v>240</v>
      </c>
      <c r="M289">
        <v>261</v>
      </c>
      <c r="N289">
        <v>348</v>
      </c>
      <c r="O289">
        <v>375</v>
      </c>
      <c r="P289" t="s">
        <v>1388</v>
      </c>
      <c r="Q289" t="s">
        <v>64</v>
      </c>
      <c r="R289" t="s">
        <v>75</v>
      </c>
      <c r="S289" t="s">
        <v>66</v>
      </c>
      <c r="U289">
        <v>167</v>
      </c>
      <c r="V289">
        <v>167</v>
      </c>
      <c r="W289">
        <v>768.5</v>
      </c>
      <c r="X289">
        <v>4.5999999999999996</v>
      </c>
      <c r="Z289">
        <v>471</v>
      </c>
      <c r="AA289">
        <v>471</v>
      </c>
      <c r="AB289">
        <v>41</v>
      </c>
      <c r="AC289">
        <v>0.247</v>
      </c>
      <c r="AD289">
        <v>3</v>
      </c>
      <c r="AE289">
        <v>0</v>
      </c>
      <c r="AF289">
        <v>3</v>
      </c>
      <c r="AG289">
        <v>6</v>
      </c>
      <c r="AH289" s="2">
        <v>80525</v>
      </c>
      <c r="AI289">
        <v>1.85</v>
      </c>
      <c r="AJ289" s="2">
        <v>80525</v>
      </c>
      <c r="AK289">
        <v>1.85</v>
      </c>
      <c r="AL289" s="2">
        <v>27159</v>
      </c>
      <c r="AM289" s="2">
        <v>2001480</v>
      </c>
      <c r="AN289" s="3">
        <v>0.33729999999999999</v>
      </c>
      <c r="AO289">
        <v>255</v>
      </c>
      <c r="AP289" s="4">
        <v>5191821</v>
      </c>
      <c r="AQ289" s="4">
        <v>6699</v>
      </c>
      <c r="AR289" s="4">
        <v>583</v>
      </c>
      <c r="AS289" t="s">
        <v>78</v>
      </c>
      <c r="AT289" t="s">
        <v>79</v>
      </c>
      <c r="AU289" t="s">
        <v>890</v>
      </c>
      <c r="AV289" t="s">
        <v>1389</v>
      </c>
      <c r="AW289" t="s">
        <v>80</v>
      </c>
      <c r="AX289" t="str">
        <f t="shared" si="79"/>
        <v>Brooklyn</v>
      </c>
      <c r="AY289">
        <v>5</v>
      </c>
      <c r="AZ289">
        <v>8</v>
      </c>
      <c r="BA289" t="s">
        <v>2530</v>
      </c>
      <c r="BB289">
        <v>19</v>
      </c>
      <c r="BC289" t="s">
        <v>2548</v>
      </c>
      <c r="BD289">
        <v>60</v>
      </c>
      <c r="BE289" t="s">
        <v>2593</v>
      </c>
      <c r="BF289" s="95">
        <v>42</v>
      </c>
      <c r="BG289" s="1">
        <v>26998</v>
      </c>
      <c r="BL289" s="63">
        <v>195</v>
      </c>
      <c r="BM289" t="s">
        <v>2267</v>
      </c>
      <c r="BN289" s="68">
        <v>12784812</v>
      </c>
      <c r="BO289" s="68">
        <v>7676938</v>
      </c>
      <c r="BP289" s="68">
        <v>5369992</v>
      </c>
      <c r="BQ289" s="68">
        <v>1656487</v>
      </c>
      <c r="BR289">
        <f t="shared" si="80"/>
        <v>2.8203592814371259</v>
      </c>
      <c r="BS289" s="4">
        <v>27488229</v>
      </c>
      <c r="BT289" s="22">
        <f t="shared" si="81"/>
        <v>0</v>
      </c>
      <c r="BU289" s="68"/>
      <c r="BV289" s="68"/>
      <c r="BW289" s="68"/>
      <c r="BX289" s="68"/>
      <c r="BZ289" s="85">
        <f t="shared" si="93"/>
        <v>0.46510133482953742</v>
      </c>
      <c r="CA289" s="85">
        <f t="shared" si="82"/>
        <v>0.27928092420941342</v>
      </c>
      <c r="CB289" s="85">
        <f t="shared" si="83"/>
        <v>0.19535605585940077</v>
      </c>
      <c r="CC289" s="85">
        <f t="shared" si="84"/>
        <v>6.0261685101648421E-2</v>
      </c>
      <c r="CD289" s="85">
        <f t="shared" si="85"/>
        <v>1</v>
      </c>
      <c r="CE289" t="s">
        <v>2640</v>
      </c>
      <c r="CF289" s="68">
        <v>12784812</v>
      </c>
      <c r="CG289" s="68">
        <v>7676938</v>
      </c>
      <c r="CH289" s="68">
        <v>5369992</v>
      </c>
      <c r="CI289" s="68">
        <v>1656487</v>
      </c>
      <c r="CN289" s="22">
        <f t="shared" si="86"/>
        <v>76555.760479041914</v>
      </c>
      <c r="CO289" s="22">
        <f t="shared" si="87"/>
        <v>45969.688622754489</v>
      </c>
      <c r="CP289" s="22">
        <f t="shared" si="88"/>
        <v>32155.640718562874</v>
      </c>
      <c r="CQ289" s="22">
        <f t="shared" si="94"/>
        <v>9919.0838323353291</v>
      </c>
      <c r="CR289" s="85">
        <f t="shared" si="89"/>
        <v>0.46510133482953736</v>
      </c>
      <c r="CS289" s="85">
        <f t="shared" si="90"/>
        <v>0.27928092420941342</v>
      </c>
      <c r="CT289" s="85">
        <f t="shared" si="91"/>
        <v>0.19535605585940075</v>
      </c>
      <c r="CU289" s="85">
        <f t="shared" si="92"/>
        <v>6.0261685101648414E-2</v>
      </c>
    </row>
    <row r="290" spans="1:99" x14ac:dyDescent="0.35">
      <c r="A290" t="s">
        <v>1390</v>
      </c>
      <c r="B290" s="81">
        <v>91785653</v>
      </c>
      <c r="C290" s="81">
        <v>93908049</v>
      </c>
      <c r="D290" s="81">
        <v>130171561</v>
      </c>
      <c r="E290">
        <v>462</v>
      </c>
      <c r="F290" s="10">
        <f t="shared" si="76"/>
        <v>198670.24458874459</v>
      </c>
      <c r="G290" s="10">
        <f t="shared" si="77"/>
        <v>203264.17532467534</v>
      </c>
      <c r="H290" s="10">
        <f t="shared" si="78"/>
        <v>281756.62554112554</v>
      </c>
      <c r="I290" t="s">
        <v>1390</v>
      </c>
      <c r="J290" t="s">
        <v>2453</v>
      </c>
      <c r="K290" t="s">
        <v>635</v>
      </c>
      <c r="L290">
        <v>261</v>
      </c>
      <c r="M290">
        <v>261</v>
      </c>
      <c r="N290">
        <v>318</v>
      </c>
      <c r="O290">
        <v>375</v>
      </c>
      <c r="P290" t="s">
        <v>1391</v>
      </c>
      <c r="Q290" t="s">
        <v>64</v>
      </c>
      <c r="R290" t="s">
        <v>65</v>
      </c>
      <c r="S290" t="s">
        <v>66</v>
      </c>
      <c r="U290">
        <v>460</v>
      </c>
      <c r="V290">
        <v>462</v>
      </c>
      <c r="W290" s="6">
        <v>2141</v>
      </c>
      <c r="X290">
        <v>4.6500000000000004</v>
      </c>
      <c r="Z290" s="2">
        <v>1133</v>
      </c>
      <c r="AA290" s="2">
        <v>1133</v>
      </c>
      <c r="AB290">
        <v>130</v>
      </c>
      <c r="AC290">
        <v>0.28799999999999998</v>
      </c>
      <c r="AD290">
        <v>5</v>
      </c>
      <c r="AE290">
        <v>0</v>
      </c>
      <c r="AF290">
        <v>13</v>
      </c>
      <c r="AG290">
        <v>6</v>
      </c>
      <c r="AH290" s="2">
        <v>249250</v>
      </c>
      <c r="AI290">
        <v>5.72</v>
      </c>
      <c r="AJ290" s="2">
        <v>249250</v>
      </c>
      <c r="AK290">
        <v>5.72</v>
      </c>
      <c r="AL290" s="2">
        <v>89543</v>
      </c>
      <c r="AM290" s="2">
        <v>5304133</v>
      </c>
      <c r="AN290" s="3">
        <v>0.35920000000000002</v>
      </c>
      <c r="AO290">
        <v>198</v>
      </c>
      <c r="AP290" s="4">
        <v>16798483</v>
      </c>
      <c r="AQ290" s="4">
        <v>7813</v>
      </c>
      <c r="AR290" s="4">
        <v>557</v>
      </c>
      <c r="AS290" t="s">
        <v>1392</v>
      </c>
      <c r="AT290" t="s">
        <v>890</v>
      </c>
      <c r="AU290" t="s">
        <v>360</v>
      </c>
      <c r="AV290" t="s">
        <v>891</v>
      </c>
      <c r="AW290" t="s">
        <v>80</v>
      </c>
      <c r="AX290" t="str">
        <f t="shared" si="79"/>
        <v>Brooklyn</v>
      </c>
      <c r="AY290">
        <v>5</v>
      </c>
      <c r="AZ290">
        <v>8</v>
      </c>
      <c r="BA290" t="s">
        <v>2530</v>
      </c>
      <c r="BB290">
        <v>19</v>
      </c>
      <c r="BC290" t="s">
        <v>2548</v>
      </c>
      <c r="BD290">
        <v>60</v>
      </c>
      <c r="BE290" t="s">
        <v>2593</v>
      </c>
      <c r="BF290" s="95">
        <v>42</v>
      </c>
      <c r="BG290" s="1">
        <v>26937</v>
      </c>
      <c r="BL290" s="63">
        <v>75</v>
      </c>
      <c r="BM290" t="s">
        <v>2267</v>
      </c>
      <c r="BN290" s="68">
        <v>30769902</v>
      </c>
      <c r="BO290" s="68">
        <v>37032043</v>
      </c>
      <c r="BP290" s="68">
        <v>20546167</v>
      </c>
      <c r="BQ290" s="68">
        <v>5559938</v>
      </c>
      <c r="BR290">
        <f t="shared" si="80"/>
        <v>2.4523809523809526</v>
      </c>
      <c r="BS290" s="4">
        <v>93908049</v>
      </c>
      <c r="BT290" s="22">
        <f t="shared" si="81"/>
        <v>1</v>
      </c>
      <c r="BU290" s="68"/>
      <c r="BV290" s="68"/>
      <c r="BW290" s="68"/>
      <c r="BX290" s="68"/>
      <c r="BZ290" s="85">
        <f t="shared" si="93"/>
        <v>0.32765990059062988</v>
      </c>
      <c r="CA290" s="85">
        <f t="shared" si="82"/>
        <v>0.39434365205478816</v>
      </c>
      <c r="CB290" s="85">
        <f t="shared" si="83"/>
        <v>0.21879026578435251</v>
      </c>
      <c r="CC290" s="85">
        <f t="shared" si="84"/>
        <v>5.9206192218943875E-2</v>
      </c>
      <c r="CD290" s="85">
        <f t="shared" si="85"/>
        <v>1.0000000106487146</v>
      </c>
      <c r="CE290" t="s">
        <v>2640</v>
      </c>
      <c r="CF290" s="68">
        <v>30769902</v>
      </c>
      <c r="CG290" s="68">
        <v>37032043</v>
      </c>
      <c r="CH290" s="68">
        <v>20546167</v>
      </c>
      <c r="CI290" s="68">
        <v>5559938</v>
      </c>
      <c r="CN290" s="22">
        <f t="shared" si="86"/>
        <v>66601.519480519477</v>
      </c>
      <c r="CO290" s="22">
        <f t="shared" si="87"/>
        <v>80155.93722943723</v>
      </c>
      <c r="CP290" s="22">
        <f t="shared" si="88"/>
        <v>44472.222943722947</v>
      </c>
      <c r="CQ290" s="22">
        <f t="shared" si="94"/>
        <v>12034.497835497836</v>
      </c>
      <c r="CR290" s="85">
        <f t="shared" si="89"/>
        <v>0.32765990059062983</v>
      </c>
      <c r="CS290" s="85">
        <f t="shared" si="90"/>
        <v>0.39434365205478816</v>
      </c>
      <c r="CT290" s="85">
        <f t="shared" si="91"/>
        <v>0.21879026578435254</v>
      </c>
      <c r="CU290" s="85">
        <f t="shared" si="92"/>
        <v>5.9206192218943868E-2</v>
      </c>
    </row>
    <row r="291" spans="1:99" x14ac:dyDescent="0.35">
      <c r="A291" t="s">
        <v>1393</v>
      </c>
      <c r="B291" s="81">
        <v>45948245</v>
      </c>
      <c r="C291" s="81">
        <v>52381235</v>
      </c>
      <c r="D291" s="81">
        <v>85443100</v>
      </c>
      <c r="E291">
        <v>230</v>
      </c>
      <c r="F291" s="10">
        <f t="shared" si="76"/>
        <v>199774.97826086957</v>
      </c>
      <c r="G291" s="10">
        <f t="shared" si="77"/>
        <v>227744.5</v>
      </c>
      <c r="H291" s="10">
        <f t="shared" si="78"/>
        <v>371491.73913043475</v>
      </c>
      <c r="I291" t="s">
        <v>1393</v>
      </c>
      <c r="J291" t="s">
        <v>2454</v>
      </c>
      <c r="K291" t="s">
        <v>748</v>
      </c>
      <c r="L291">
        <v>341</v>
      </c>
      <c r="M291">
        <v>341</v>
      </c>
      <c r="N291">
        <v>762</v>
      </c>
      <c r="O291">
        <v>762</v>
      </c>
      <c r="P291" t="s">
        <v>1394</v>
      </c>
      <c r="Q291" t="s">
        <v>64</v>
      </c>
      <c r="R291" t="s">
        <v>75</v>
      </c>
      <c r="S291" t="s">
        <v>84</v>
      </c>
      <c r="U291">
        <v>230</v>
      </c>
      <c r="V291">
        <v>230</v>
      </c>
      <c r="W291" s="6">
        <v>1034</v>
      </c>
      <c r="X291">
        <v>4.5</v>
      </c>
      <c r="Z291">
        <v>519</v>
      </c>
      <c r="AA291">
        <v>519</v>
      </c>
      <c r="AB291">
        <v>93</v>
      </c>
      <c r="AC291">
        <v>0.40400000000000003</v>
      </c>
      <c r="AD291">
        <v>4</v>
      </c>
      <c r="AE291">
        <v>0</v>
      </c>
      <c r="AF291">
        <v>5</v>
      </c>
      <c r="AG291">
        <v>6</v>
      </c>
      <c r="AH291" s="2">
        <v>77898</v>
      </c>
      <c r="AI291">
        <v>1.79</v>
      </c>
      <c r="AJ291" s="2">
        <v>77898</v>
      </c>
      <c r="AK291">
        <v>1.79</v>
      </c>
      <c r="AL291" s="2">
        <v>43696</v>
      </c>
      <c r="AM291" s="2">
        <v>2798894</v>
      </c>
      <c r="AN291" s="3">
        <v>0.56089999999999995</v>
      </c>
      <c r="AO291">
        <v>290</v>
      </c>
      <c r="AP291" s="4">
        <v>15900000</v>
      </c>
      <c r="AQ291" s="4">
        <v>15377</v>
      </c>
      <c r="AR291" s="4">
        <v>529</v>
      </c>
      <c r="AS291" t="s">
        <v>751</v>
      </c>
      <c r="AT291" t="s">
        <v>764</v>
      </c>
      <c r="AU291" t="s">
        <v>1395</v>
      </c>
      <c r="AV291" t="s">
        <v>1396</v>
      </c>
      <c r="AW291" t="s">
        <v>71</v>
      </c>
      <c r="AX291" t="str">
        <f t="shared" si="79"/>
        <v>Bronx</v>
      </c>
      <c r="AY291">
        <v>5</v>
      </c>
      <c r="AZ291">
        <v>15</v>
      </c>
      <c r="BA291" t="s">
        <v>2537</v>
      </c>
      <c r="BB291">
        <v>29</v>
      </c>
      <c r="BC291" t="s">
        <v>2557</v>
      </c>
      <c r="BD291">
        <v>86</v>
      </c>
      <c r="BE291" t="s">
        <v>2615</v>
      </c>
      <c r="BF291" s="95">
        <v>14</v>
      </c>
      <c r="BG291" s="1">
        <v>31078</v>
      </c>
      <c r="BJ291" t="s">
        <v>108</v>
      </c>
      <c r="BK291" t="s">
        <v>108</v>
      </c>
      <c r="BL291" s="63">
        <v>42</v>
      </c>
      <c r="BM291" t="s">
        <v>2245</v>
      </c>
      <c r="BN291" s="68">
        <v>11907303</v>
      </c>
      <c r="BO291" s="68">
        <v>18329033</v>
      </c>
      <c r="BP291" s="68">
        <v>20176015</v>
      </c>
      <c r="BQ291" s="68">
        <v>1968883</v>
      </c>
      <c r="BR291">
        <f t="shared" si="80"/>
        <v>2.2565217391304349</v>
      </c>
      <c r="BS291" s="4">
        <v>52381235</v>
      </c>
      <c r="BT291" s="22">
        <f t="shared" si="81"/>
        <v>-1</v>
      </c>
      <c r="BU291" s="68"/>
      <c r="BV291" s="68"/>
      <c r="BW291" s="68"/>
      <c r="BX291" s="68"/>
      <c r="BZ291" s="85">
        <f t="shared" si="93"/>
        <v>0.22732001259611387</v>
      </c>
      <c r="CA291" s="85">
        <f t="shared" si="82"/>
        <v>0.34991601477132028</v>
      </c>
      <c r="CB291" s="85">
        <f t="shared" si="83"/>
        <v>0.38517638998011405</v>
      </c>
      <c r="CC291" s="85">
        <f t="shared" si="84"/>
        <v>3.7587563561645693E-2</v>
      </c>
      <c r="CD291" s="85">
        <f t="shared" si="85"/>
        <v>0.99999998090919395</v>
      </c>
      <c r="CE291" t="s">
        <v>2640</v>
      </c>
      <c r="CF291" s="68">
        <v>11907303</v>
      </c>
      <c r="CG291" s="68">
        <v>18329033</v>
      </c>
      <c r="CH291" s="68">
        <v>20176015</v>
      </c>
      <c r="CI291" s="68">
        <v>1968883</v>
      </c>
      <c r="CN291" s="22">
        <f t="shared" si="86"/>
        <v>51770.882608695654</v>
      </c>
      <c r="CO291" s="22">
        <f t="shared" si="87"/>
        <v>79691.447826086951</v>
      </c>
      <c r="CP291" s="22">
        <f t="shared" si="88"/>
        <v>87721.804347826081</v>
      </c>
      <c r="CQ291" s="22">
        <f t="shared" si="94"/>
        <v>8560.3608695652165</v>
      </c>
      <c r="CR291" s="85">
        <f t="shared" si="89"/>
        <v>0.22732001259611387</v>
      </c>
      <c r="CS291" s="85">
        <f t="shared" si="90"/>
        <v>0.34991601477132028</v>
      </c>
      <c r="CT291" s="85">
        <f t="shared" si="91"/>
        <v>0.38517638998011405</v>
      </c>
      <c r="CU291" s="85">
        <f t="shared" si="92"/>
        <v>3.7587563561645686E-2</v>
      </c>
    </row>
    <row r="292" spans="1:99" x14ac:dyDescent="0.35">
      <c r="A292" t="s">
        <v>1397</v>
      </c>
      <c r="B292" s="81">
        <v>28807522</v>
      </c>
      <c r="C292" s="81">
        <v>29612456</v>
      </c>
      <c r="D292" s="81">
        <v>41080167</v>
      </c>
      <c r="E292">
        <v>200</v>
      </c>
      <c r="F292" s="10">
        <f t="shared" si="76"/>
        <v>144037.60999999999</v>
      </c>
      <c r="G292" s="10">
        <f t="shared" si="77"/>
        <v>148062.28</v>
      </c>
      <c r="H292" s="10">
        <f t="shared" si="78"/>
        <v>205400.83499999999</v>
      </c>
      <c r="I292" t="s">
        <v>1397</v>
      </c>
      <c r="J292" t="s">
        <v>2455</v>
      </c>
      <c r="K292" t="s">
        <v>1017</v>
      </c>
      <c r="L292">
        <v>343</v>
      </c>
      <c r="M292">
        <v>241</v>
      </c>
      <c r="N292">
        <v>757</v>
      </c>
      <c r="O292">
        <v>760</v>
      </c>
      <c r="P292" t="s">
        <v>1398</v>
      </c>
      <c r="Q292" t="s">
        <v>64</v>
      </c>
      <c r="R292" t="s">
        <v>75</v>
      </c>
      <c r="S292" t="s">
        <v>235</v>
      </c>
      <c r="U292">
        <v>179</v>
      </c>
      <c r="V292">
        <v>200</v>
      </c>
      <c r="W292">
        <v>626.5</v>
      </c>
      <c r="X292">
        <v>3.5</v>
      </c>
      <c r="Z292">
        <v>204</v>
      </c>
      <c r="AA292">
        <v>204</v>
      </c>
      <c r="AB292">
        <v>147</v>
      </c>
      <c r="AC292">
        <v>0.84</v>
      </c>
      <c r="AD292">
        <v>1</v>
      </c>
      <c r="AE292">
        <v>0</v>
      </c>
      <c r="AF292">
        <v>1</v>
      </c>
      <c r="AG292">
        <v>11</v>
      </c>
      <c r="AH292" s="2">
        <v>63577</v>
      </c>
      <c r="AI292">
        <v>1.46</v>
      </c>
      <c r="AJ292" s="2">
        <v>63577</v>
      </c>
      <c r="AK292">
        <v>1.46</v>
      </c>
      <c r="AL292" s="2">
        <v>14325</v>
      </c>
      <c r="AM292" s="2">
        <v>1434170</v>
      </c>
      <c r="AN292" s="3">
        <v>0.2253</v>
      </c>
      <c r="AO292">
        <v>140</v>
      </c>
      <c r="AP292" s="4">
        <v>13369245</v>
      </c>
      <c r="AQ292" s="4">
        <v>19099</v>
      </c>
      <c r="AR292" s="4">
        <v>312</v>
      </c>
      <c r="AS292" t="s">
        <v>1399</v>
      </c>
      <c r="AT292" t="s">
        <v>945</v>
      </c>
      <c r="AU292" t="s">
        <v>1400</v>
      </c>
      <c r="AV292" t="s">
        <v>398</v>
      </c>
      <c r="AW292" t="s">
        <v>95</v>
      </c>
      <c r="AX292" t="str">
        <f t="shared" si="79"/>
        <v>Manhattan</v>
      </c>
      <c r="AY292">
        <v>11</v>
      </c>
      <c r="AZ292">
        <v>13</v>
      </c>
      <c r="BA292" t="s">
        <v>2535</v>
      </c>
      <c r="BB292">
        <v>30</v>
      </c>
      <c r="BC292" t="s">
        <v>2558</v>
      </c>
      <c r="BD292">
        <v>68</v>
      </c>
      <c r="BE292" t="s">
        <v>2599</v>
      </c>
      <c r="BF292" s="95">
        <v>9</v>
      </c>
      <c r="BG292" s="1">
        <v>31596</v>
      </c>
      <c r="BI292" t="s">
        <v>236</v>
      </c>
      <c r="BJ292" t="s">
        <v>108</v>
      </c>
      <c r="BL292" s="63">
        <v>247</v>
      </c>
      <c r="BM292" t="s">
        <v>2240</v>
      </c>
      <c r="BN292" s="68">
        <v>15561692</v>
      </c>
      <c r="BO292" s="68">
        <v>7282947</v>
      </c>
      <c r="BP292" s="68">
        <v>5639948</v>
      </c>
      <c r="BQ292" s="68">
        <v>1127869</v>
      </c>
      <c r="BR292">
        <f t="shared" si="80"/>
        <v>1.02</v>
      </c>
      <c r="BS292" s="4">
        <v>29612456</v>
      </c>
      <c r="BT292" s="22">
        <f t="shared" si="81"/>
        <v>0</v>
      </c>
      <c r="BU292" s="68"/>
      <c r="BV292" s="68"/>
      <c r="BW292" s="68"/>
      <c r="BX292" s="68"/>
      <c r="BZ292" s="85">
        <f t="shared" si="93"/>
        <v>0.5255116968346023</v>
      </c>
      <c r="CA292" s="85">
        <f t="shared" si="82"/>
        <v>0.24594201169940108</v>
      </c>
      <c r="CB292" s="85">
        <f t="shared" si="83"/>
        <v>0.19045863673043534</v>
      </c>
      <c r="CC292" s="85">
        <f t="shared" si="84"/>
        <v>3.8087654735561277E-2</v>
      </c>
      <c r="CD292" s="85">
        <f t="shared" si="85"/>
        <v>1</v>
      </c>
      <c r="CE292" t="s">
        <v>2640</v>
      </c>
      <c r="CF292" s="68">
        <v>15561692</v>
      </c>
      <c r="CG292" s="68">
        <v>7282947</v>
      </c>
      <c r="CH292" s="68">
        <v>5639948</v>
      </c>
      <c r="CI292" s="68">
        <v>1127869</v>
      </c>
      <c r="CN292" s="22">
        <f t="shared" si="86"/>
        <v>77808.460000000006</v>
      </c>
      <c r="CO292" s="22">
        <f t="shared" si="87"/>
        <v>36414.735000000001</v>
      </c>
      <c r="CP292" s="22">
        <f t="shared" si="88"/>
        <v>28199.74</v>
      </c>
      <c r="CQ292" s="22">
        <f t="shared" si="94"/>
        <v>5639.3450000000003</v>
      </c>
      <c r="CR292" s="85">
        <f t="shared" si="89"/>
        <v>0.5255116968346023</v>
      </c>
      <c r="CS292" s="85">
        <f t="shared" si="90"/>
        <v>0.24594201169940111</v>
      </c>
      <c r="CT292" s="85">
        <f t="shared" si="91"/>
        <v>0.19045863673043534</v>
      </c>
      <c r="CU292" s="85">
        <f t="shared" si="92"/>
        <v>3.8087654735561284E-2</v>
      </c>
    </row>
    <row r="293" spans="1:99" x14ac:dyDescent="0.35">
      <c r="A293" t="s">
        <v>1401</v>
      </c>
      <c r="B293" s="81">
        <v>10261778</v>
      </c>
      <c r="C293" s="81">
        <v>13985886</v>
      </c>
      <c r="D293" s="81">
        <v>28706652</v>
      </c>
      <c r="E293">
        <v>150</v>
      </c>
      <c r="F293" s="10">
        <f t="shared" si="76"/>
        <v>68411.853333333333</v>
      </c>
      <c r="G293" s="10">
        <f t="shared" si="77"/>
        <v>93239.24</v>
      </c>
      <c r="H293" s="10">
        <f t="shared" si="78"/>
        <v>191377.68</v>
      </c>
      <c r="I293" t="s">
        <v>1401</v>
      </c>
      <c r="J293" t="s">
        <v>2456</v>
      </c>
      <c r="K293" t="s">
        <v>1017</v>
      </c>
      <c r="L293">
        <v>355</v>
      </c>
      <c r="M293">
        <v>241</v>
      </c>
      <c r="N293">
        <v>760</v>
      </c>
      <c r="O293">
        <v>760</v>
      </c>
      <c r="P293" t="s">
        <v>1402</v>
      </c>
      <c r="Q293" t="s">
        <v>64</v>
      </c>
      <c r="R293" t="s">
        <v>75</v>
      </c>
      <c r="S293" t="s">
        <v>235</v>
      </c>
      <c r="U293">
        <v>150</v>
      </c>
      <c r="V293">
        <v>150</v>
      </c>
      <c r="W293">
        <v>525</v>
      </c>
      <c r="X293">
        <v>3.5</v>
      </c>
      <c r="Z293">
        <v>173</v>
      </c>
      <c r="AA293">
        <v>173</v>
      </c>
      <c r="AB293">
        <v>132</v>
      </c>
      <c r="AC293">
        <v>0.90400000000000003</v>
      </c>
      <c r="AD293">
        <v>1</v>
      </c>
      <c r="AE293">
        <v>0</v>
      </c>
      <c r="AF293">
        <v>1</v>
      </c>
      <c r="AG293">
        <v>12</v>
      </c>
      <c r="AH293" s="2">
        <v>45362</v>
      </c>
      <c r="AI293">
        <v>1.04</v>
      </c>
      <c r="AJ293" s="2">
        <v>45362</v>
      </c>
      <c r="AK293">
        <v>1.04</v>
      </c>
      <c r="AL293" s="2">
        <v>10330</v>
      </c>
      <c r="AM293" s="2">
        <v>1041895</v>
      </c>
      <c r="AN293" s="3">
        <v>0.22770000000000001</v>
      </c>
      <c r="AO293">
        <v>166</v>
      </c>
      <c r="AP293" s="4">
        <v>10240710</v>
      </c>
      <c r="AQ293" s="4">
        <v>19506</v>
      </c>
      <c r="AR293" s="4">
        <v>313</v>
      </c>
      <c r="AS293" t="s">
        <v>1403</v>
      </c>
      <c r="AT293" t="s">
        <v>398</v>
      </c>
      <c r="AU293" t="s">
        <v>1067</v>
      </c>
      <c r="AV293" t="s">
        <v>945</v>
      </c>
      <c r="AW293" t="s">
        <v>95</v>
      </c>
      <c r="AX293" t="str">
        <f t="shared" si="79"/>
        <v>Manhattan</v>
      </c>
      <c r="AY293">
        <v>11</v>
      </c>
      <c r="AZ293">
        <v>13</v>
      </c>
      <c r="BA293" t="s">
        <v>2535</v>
      </c>
      <c r="BB293">
        <v>30</v>
      </c>
      <c r="BC293" t="s">
        <v>2558</v>
      </c>
      <c r="BD293">
        <v>68</v>
      </c>
      <c r="BE293" t="s">
        <v>2599</v>
      </c>
      <c r="BF293" s="95">
        <v>9</v>
      </c>
      <c r="BG293" s="1">
        <v>32111</v>
      </c>
      <c r="BI293" t="s">
        <v>236</v>
      </c>
      <c r="BJ293" t="s">
        <v>108</v>
      </c>
      <c r="BL293" s="63">
        <v>322</v>
      </c>
      <c r="BM293" t="s">
        <v>2240</v>
      </c>
      <c r="BN293" s="68">
        <v>6908544</v>
      </c>
      <c r="BO293" s="68">
        <v>4988529</v>
      </c>
      <c r="BP293" s="68">
        <v>1065767</v>
      </c>
      <c r="BQ293" s="68">
        <v>1023047</v>
      </c>
      <c r="BR293">
        <f t="shared" si="80"/>
        <v>1.1533333333333333</v>
      </c>
      <c r="BS293" s="4">
        <v>13985886</v>
      </c>
      <c r="BT293" s="22">
        <f t="shared" si="81"/>
        <v>1</v>
      </c>
      <c r="BU293" s="68"/>
      <c r="BV293" s="68"/>
      <c r="BW293" s="68"/>
      <c r="BX293" s="68"/>
      <c r="BZ293" s="85">
        <f t="shared" si="93"/>
        <v>0.49396541627752438</v>
      </c>
      <c r="CA293" s="85">
        <f t="shared" si="82"/>
        <v>0.35668308750693378</v>
      </c>
      <c r="CB293" s="85">
        <f t="shared" si="83"/>
        <v>7.6203037833999218E-2</v>
      </c>
      <c r="CC293" s="85">
        <f t="shared" si="84"/>
        <v>7.3148529882196958E-2</v>
      </c>
      <c r="CD293" s="85">
        <f t="shared" si="85"/>
        <v>1.0000000715006543</v>
      </c>
      <c r="CE293" t="s">
        <v>2640</v>
      </c>
      <c r="CF293" s="68">
        <v>6908544</v>
      </c>
      <c r="CG293" s="68">
        <v>4988529</v>
      </c>
      <c r="CH293" s="68">
        <v>1065767</v>
      </c>
      <c r="CI293" s="68">
        <v>1023047</v>
      </c>
      <c r="CN293" s="22">
        <f t="shared" si="86"/>
        <v>46056.959999999999</v>
      </c>
      <c r="CO293" s="22">
        <f t="shared" si="87"/>
        <v>33256.86</v>
      </c>
      <c r="CP293" s="22">
        <f t="shared" si="88"/>
        <v>7105.1133333333337</v>
      </c>
      <c r="CQ293" s="22">
        <f t="shared" si="94"/>
        <v>6820.3133333333335</v>
      </c>
      <c r="CR293" s="85">
        <f t="shared" si="89"/>
        <v>0.49396541627752433</v>
      </c>
      <c r="CS293" s="85">
        <f t="shared" si="90"/>
        <v>0.35668308750693378</v>
      </c>
      <c r="CT293" s="85">
        <f t="shared" si="91"/>
        <v>7.6203037833999218E-2</v>
      </c>
      <c r="CU293" s="85">
        <f t="shared" si="92"/>
        <v>7.3148529882196944E-2</v>
      </c>
    </row>
    <row r="294" spans="1:99" x14ac:dyDescent="0.35">
      <c r="A294" t="s">
        <v>1404</v>
      </c>
      <c r="B294" s="81">
        <v>279083273</v>
      </c>
      <c r="C294" s="81">
        <v>341088092</v>
      </c>
      <c r="D294" s="81">
        <v>401135475</v>
      </c>
      <c r="E294" s="2">
        <v>1603</v>
      </c>
      <c r="F294" s="10">
        <f t="shared" si="76"/>
        <v>174100.60698689957</v>
      </c>
      <c r="G294" s="10">
        <f t="shared" si="77"/>
        <v>212781.0929507174</v>
      </c>
      <c r="H294" s="10">
        <f t="shared" si="78"/>
        <v>250240.47099189021</v>
      </c>
      <c r="I294" t="s">
        <v>1404</v>
      </c>
      <c r="J294" t="s">
        <v>2457</v>
      </c>
      <c r="K294" t="s">
        <v>1405</v>
      </c>
      <c r="L294">
        <v>61</v>
      </c>
      <c r="M294">
        <v>61</v>
      </c>
      <c r="N294">
        <v>216</v>
      </c>
      <c r="O294">
        <v>216</v>
      </c>
      <c r="P294" t="s">
        <v>1406</v>
      </c>
      <c r="Q294" t="s">
        <v>64</v>
      </c>
      <c r="R294" t="s">
        <v>65</v>
      </c>
      <c r="S294" t="s">
        <v>66</v>
      </c>
      <c r="U294" s="2">
        <v>1603</v>
      </c>
      <c r="V294" s="2">
        <v>1603</v>
      </c>
      <c r="W294" s="6">
        <v>7402.5</v>
      </c>
      <c r="X294">
        <v>4.62</v>
      </c>
      <c r="Z294" s="2">
        <v>3855</v>
      </c>
      <c r="AA294" s="2">
        <v>3855</v>
      </c>
      <c r="AB294">
        <v>469</v>
      </c>
      <c r="AC294">
        <v>0.29699999999999999</v>
      </c>
      <c r="AD294">
        <v>22</v>
      </c>
      <c r="AE294">
        <v>1</v>
      </c>
      <c r="AF294">
        <v>32</v>
      </c>
      <c r="AG294" s="7">
        <v>43538</v>
      </c>
      <c r="AH294" s="2">
        <v>906484</v>
      </c>
      <c r="AI294">
        <v>20.81</v>
      </c>
      <c r="AJ294" s="2">
        <v>844628</v>
      </c>
      <c r="AK294">
        <v>19.39</v>
      </c>
      <c r="AL294" s="2">
        <v>161168</v>
      </c>
      <c r="AM294" s="2">
        <v>13652083</v>
      </c>
      <c r="AN294" s="3">
        <v>0.1656</v>
      </c>
      <c r="AO294">
        <v>185</v>
      </c>
      <c r="AP294" s="4">
        <v>21351730</v>
      </c>
      <c r="AQ294" s="4">
        <v>2884</v>
      </c>
      <c r="AR294" s="4">
        <v>546</v>
      </c>
      <c r="AS294" t="s">
        <v>78</v>
      </c>
      <c r="AT294" t="s">
        <v>680</v>
      </c>
      <c r="AU294" t="s">
        <v>1369</v>
      </c>
      <c r="AV294" t="s">
        <v>361</v>
      </c>
      <c r="AW294" t="s">
        <v>80</v>
      </c>
      <c r="AX294" t="str">
        <f t="shared" si="79"/>
        <v>Brooklyn</v>
      </c>
      <c r="AY294">
        <v>16</v>
      </c>
      <c r="AZ294">
        <v>9</v>
      </c>
      <c r="BA294" t="s">
        <v>2531</v>
      </c>
      <c r="BB294" t="s">
        <v>900</v>
      </c>
      <c r="BC294" t="s">
        <v>2566</v>
      </c>
      <c r="BD294">
        <v>55</v>
      </c>
      <c r="BE294" t="s">
        <v>2588</v>
      </c>
      <c r="BF294" s="95">
        <v>41</v>
      </c>
      <c r="BG294" s="1">
        <v>20236</v>
      </c>
      <c r="BL294" s="63">
        <v>61</v>
      </c>
      <c r="BM294" t="s">
        <v>2266</v>
      </c>
      <c r="BN294" s="68">
        <v>127358213</v>
      </c>
      <c r="BO294" s="68">
        <v>117189383</v>
      </c>
      <c r="BP294" s="68">
        <v>64261033</v>
      </c>
      <c r="BQ294" s="68">
        <v>32279461</v>
      </c>
      <c r="BR294">
        <f t="shared" si="80"/>
        <v>2.4048658764815971</v>
      </c>
      <c r="BS294" s="4">
        <v>341088092</v>
      </c>
      <c r="BT294" s="22">
        <f t="shared" si="81"/>
        <v>-2</v>
      </c>
      <c r="BU294" s="68"/>
      <c r="BV294" s="68"/>
      <c r="BW294" s="68"/>
      <c r="BX294" s="68"/>
      <c r="BZ294" s="85">
        <f t="shared" si="93"/>
        <v>0.37338803666004267</v>
      </c>
      <c r="CA294" s="85">
        <f t="shared" si="82"/>
        <v>0.34357512252289357</v>
      </c>
      <c r="CB294" s="85">
        <f t="shared" si="83"/>
        <v>0.18840010691431586</v>
      </c>
      <c r="CC294" s="85">
        <f t="shared" si="84"/>
        <v>9.463672803916004E-2</v>
      </c>
      <c r="CD294" s="85">
        <f t="shared" si="85"/>
        <v>0.99999999413641205</v>
      </c>
      <c r="CE294" t="s">
        <v>2640</v>
      </c>
      <c r="CF294" s="68">
        <v>127358213</v>
      </c>
      <c r="CG294" s="68">
        <v>117189383</v>
      </c>
      <c r="CH294" s="68">
        <v>64261033</v>
      </c>
      <c r="CI294" s="68">
        <v>32279461</v>
      </c>
      <c r="CN294" s="22">
        <f t="shared" si="86"/>
        <v>79449.914535246411</v>
      </c>
      <c r="CO294" s="22">
        <f t="shared" si="87"/>
        <v>73106.290081097948</v>
      </c>
      <c r="CP294" s="22">
        <f t="shared" si="88"/>
        <v>40087.980661260139</v>
      </c>
      <c r="CQ294" s="22">
        <f t="shared" si="94"/>
        <v>20136.906425452278</v>
      </c>
      <c r="CR294" s="85">
        <f t="shared" si="89"/>
        <v>0.37338803666004267</v>
      </c>
      <c r="CS294" s="85">
        <f t="shared" si="90"/>
        <v>0.34357512252289363</v>
      </c>
      <c r="CT294" s="85">
        <f t="shared" si="91"/>
        <v>0.18840010691431586</v>
      </c>
      <c r="CU294" s="85">
        <f t="shared" si="92"/>
        <v>9.4636728039160053E-2</v>
      </c>
    </row>
    <row r="295" spans="1:99" x14ac:dyDescent="0.35">
      <c r="A295" t="s">
        <v>1407</v>
      </c>
      <c r="B295" s="81">
        <v>12240209</v>
      </c>
      <c r="C295" s="81">
        <v>14257073</v>
      </c>
      <c r="D295" s="81">
        <v>23029492</v>
      </c>
      <c r="E295">
        <v>112</v>
      </c>
      <c r="F295" s="10">
        <f t="shared" si="76"/>
        <v>109287.58035714286</v>
      </c>
      <c r="G295" s="10">
        <f t="shared" si="77"/>
        <v>127295.29464285714</v>
      </c>
      <c r="H295" s="10">
        <f t="shared" si="78"/>
        <v>205620.46428571429</v>
      </c>
      <c r="I295" t="s">
        <v>1407</v>
      </c>
      <c r="J295" t="s">
        <v>2517</v>
      </c>
      <c r="K295" t="s">
        <v>787</v>
      </c>
      <c r="L295">
        <v>146</v>
      </c>
      <c r="M295">
        <v>182</v>
      </c>
      <c r="N295">
        <v>257</v>
      </c>
      <c r="O295">
        <v>257</v>
      </c>
      <c r="P295" t="s">
        <v>1408</v>
      </c>
      <c r="Q295" t="s">
        <v>64</v>
      </c>
      <c r="R295" t="s">
        <v>65</v>
      </c>
      <c r="S295" t="s">
        <v>235</v>
      </c>
      <c r="U295">
        <v>111</v>
      </c>
      <c r="V295">
        <v>112</v>
      </c>
      <c r="W295">
        <v>413.5</v>
      </c>
      <c r="X295">
        <v>3.73</v>
      </c>
      <c r="Z295">
        <v>128</v>
      </c>
      <c r="AA295">
        <v>128</v>
      </c>
      <c r="AB295">
        <v>104</v>
      </c>
      <c r="AC295">
        <v>0.94499999999999995</v>
      </c>
      <c r="AD295">
        <v>1</v>
      </c>
      <c r="AE295">
        <v>0</v>
      </c>
      <c r="AF295">
        <v>1</v>
      </c>
      <c r="AG295">
        <v>14</v>
      </c>
      <c r="AH295" s="2">
        <v>40574</v>
      </c>
      <c r="AI295">
        <v>0.93</v>
      </c>
      <c r="AJ295" s="2">
        <v>40574</v>
      </c>
      <c r="AK295">
        <v>0.93</v>
      </c>
      <c r="AL295" s="2">
        <v>9017</v>
      </c>
      <c r="AM295" s="2">
        <v>845622</v>
      </c>
      <c r="AN295" s="3">
        <v>0.22220000000000001</v>
      </c>
      <c r="AO295">
        <v>138</v>
      </c>
      <c r="AP295" s="4">
        <v>2318317</v>
      </c>
      <c r="AQ295" s="4">
        <v>5546</v>
      </c>
      <c r="AR295" s="4">
        <v>334</v>
      </c>
      <c r="AS295" t="s">
        <v>360</v>
      </c>
      <c r="AT295" t="s">
        <v>680</v>
      </c>
      <c r="AW295" t="s">
        <v>80</v>
      </c>
      <c r="AX295" t="str">
        <f t="shared" si="79"/>
        <v>Brooklyn</v>
      </c>
      <c r="AY295">
        <v>16</v>
      </c>
      <c r="AZ295">
        <v>9</v>
      </c>
      <c r="BA295" t="s">
        <v>2531</v>
      </c>
      <c r="BB295">
        <v>19</v>
      </c>
      <c r="BC295" t="s">
        <v>2548</v>
      </c>
      <c r="BD295">
        <v>55</v>
      </c>
      <c r="BE295" t="s">
        <v>2588</v>
      </c>
      <c r="BF295" s="95">
        <v>41</v>
      </c>
      <c r="BG295" s="1">
        <v>23497</v>
      </c>
      <c r="BI295" t="s">
        <v>236</v>
      </c>
      <c r="BL295" s="63">
        <v>292</v>
      </c>
      <c r="BM295" t="s">
        <v>2266</v>
      </c>
      <c r="BN295" s="68">
        <v>5794778</v>
      </c>
      <c r="BO295" s="68">
        <v>5194422</v>
      </c>
      <c r="BP295" s="68">
        <v>2157226</v>
      </c>
      <c r="BQ295" s="68">
        <v>1110648</v>
      </c>
      <c r="BR295">
        <f t="shared" si="80"/>
        <v>1.1428571428571428</v>
      </c>
      <c r="BS295" s="4">
        <v>14257073</v>
      </c>
      <c r="BT295" s="22">
        <f t="shared" si="81"/>
        <v>1</v>
      </c>
      <c r="BU295" s="68"/>
      <c r="BV295" s="68"/>
      <c r="BW295" s="68"/>
      <c r="BX295" s="68"/>
      <c r="BZ295" s="85">
        <f t="shared" si="93"/>
        <v>0.40644934622976259</v>
      </c>
      <c r="CA295" s="85">
        <f t="shared" si="82"/>
        <v>0.36434000162585967</v>
      </c>
      <c r="CB295" s="85">
        <f t="shared" si="83"/>
        <v>0.15130917825839849</v>
      </c>
      <c r="CC295" s="85">
        <f t="shared" si="84"/>
        <v>7.79015440266035E-2</v>
      </c>
      <c r="CD295" s="85">
        <f t="shared" si="85"/>
        <v>1.0000000701406242</v>
      </c>
      <c r="CE295" t="s">
        <v>2640</v>
      </c>
      <c r="CF295" s="68">
        <v>5794778</v>
      </c>
      <c r="CG295" s="68">
        <v>5194422</v>
      </c>
      <c r="CH295" s="68">
        <v>2157226</v>
      </c>
      <c r="CI295" s="68">
        <v>1110648</v>
      </c>
      <c r="CN295" s="22">
        <f t="shared" si="86"/>
        <v>51739.089285714283</v>
      </c>
      <c r="CO295" s="22">
        <f t="shared" si="87"/>
        <v>46378.767857142855</v>
      </c>
      <c r="CP295" s="22">
        <f t="shared" si="88"/>
        <v>19260.946428571428</v>
      </c>
      <c r="CQ295" s="22">
        <f t="shared" si="94"/>
        <v>9916.5</v>
      </c>
      <c r="CR295" s="85">
        <f t="shared" si="89"/>
        <v>0.40644934622976253</v>
      </c>
      <c r="CS295" s="85">
        <f t="shared" si="90"/>
        <v>0.36434000162585967</v>
      </c>
      <c r="CT295" s="85">
        <f t="shared" si="91"/>
        <v>0.15130917825839846</v>
      </c>
      <c r="CU295" s="85">
        <f t="shared" si="92"/>
        <v>7.79015440266035E-2</v>
      </c>
    </row>
    <row r="296" spans="1:99" x14ac:dyDescent="0.35">
      <c r="A296" t="s">
        <v>1409</v>
      </c>
      <c r="B296" s="81">
        <v>37461596</v>
      </c>
      <c r="C296" s="81">
        <v>40761802</v>
      </c>
      <c r="D296" s="81">
        <v>64556950</v>
      </c>
      <c r="E296">
        <v>293</v>
      </c>
      <c r="F296" s="10">
        <f t="shared" si="76"/>
        <v>127855.27645051194</v>
      </c>
      <c r="G296" s="10">
        <f t="shared" si="77"/>
        <v>139118.77815699659</v>
      </c>
      <c r="H296" s="10">
        <f t="shared" si="78"/>
        <v>220330.88737201365</v>
      </c>
      <c r="I296" t="s">
        <v>1409</v>
      </c>
      <c r="J296" t="s">
        <v>2765</v>
      </c>
      <c r="K296" t="s">
        <v>1087</v>
      </c>
      <c r="L296">
        <v>315</v>
      </c>
      <c r="M296">
        <v>194</v>
      </c>
      <c r="N296">
        <v>273</v>
      </c>
      <c r="O296">
        <v>273</v>
      </c>
      <c r="P296" t="s">
        <v>1410</v>
      </c>
      <c r="Q296" t="s">
        <v>64</v>
      </c>
      <c r="R296" t="s">
        <v>75</v>
      </c>
      <c r="S296" t="s">
        <v>235</v>
      </c>
      <c r="U296">
        <v>288</v>
      </c>
      <c r="V296">
        <v>293</v>
      </c>
      <c r="W296" s="6">
        <v>1036</v>
      </c>
      <c r="X296">
        <v>3.6</v>
      </c>
      <c r="Z296">
        <v>333</v>
      </c>
      <c r="AA296">
        <v>333</v>
      </c>
      <c r="AB296">
        <v>262</v>
      </c>
      <c r="AC296">
        <v>0.91</v>
      </c>
      <c r="AD296">
        <v>2</v>
      </c>
      <c r="AE296">
        <v>1</v>
      </c>
      <c r="AF296">
        <v>3</v>
      </c>
      <c r="AG296">
        <v>10</v>
      </c>
      <c r="AH296" s="2">
        <v>256217</v>
      </c>
      <c r="AI296">
        <v>5.88</v>
      </c>
      <c r="AJ296" s="2">
        <v>256217</v>
      </c>
      <c r="AK296">
        <v>5.88</v>
      </c>
      <c r="AL296" s="2">
        <v>33868</v>
      </c>
      <c r="AM296" s="2">
        <v>2315113</v>
      </c>
      <c r="AN296" s="3">
        <v>0.13220000000000001</v>
      </c>
      <c r="AO296">
        <v>57</v>
      </c>
      <c r="AP296" s="4">
        <v>20511981</v>
      </c>
      <c r="AQ296" s="4">
        <v>19480</v>
      </c>
      <c r="AR296" s="4">
        <v>376</v>
      </c>
      <c r="AS296" t="s">
        <v>1411</v>
      </c>
      <c r="AT296" t="s">
        <v>1412</v>
      </c>
      <c r="AU296" t="s">
        <v>1413</v>
      </c>
      <c r="AV296" t="s">
        <v>333</v>
      </c>
      <c r="AW296" t="s">
        <v>80</v>
      </c>
      <c r="AX296" t="str">
        <f t="shared" si="79"/>
        <v>Brooklyn</v>
      </c>
      <c r="AY296">
        <v>5</v>
      </c>
      <c r="AZ296">
        <v>8</v>
      </c>
      <c r="BA296" t="s">
        <v>2530</v>
      </c>
      <c r="BB296">
        <v>19</v>
      </c>
      <c r="BC296" t="s">
        <v>2548</v>
      </c>
      <c r="BD296">
        <v>60</v>
      </c>
      <c r="BE296" t="s">
        <v>2593</v>
      </c>
      <c r="BF296" s="95">
        <v>42</v>
      </c>
      <c r="BG296" s="1">
        <v>30467</v>
      </c>
      <c r="BI296" t="s">
        <v>236</v>
      </c>
      <c r="BJ296" t="s">
        <v>108</v>
      </c>
      <c r="BL296" s="63">
        <v>268</v>
      </c>
      <c r="BM296" t="s">
        <v>2267</v>
      </c>
      <c r="BN296" s="68">
        <v>14606157</v>
      </c>
      <c r="BO296" s="68">
        <v>14277241</v>
      </c>
      <c r="BP296" s="68">
        <v>9411022</v>
      </c>
      <c r="BQ296" s="68">
        <v>2467381</v>
      </c>
      <c r="BR296">
        <f t="shared" si="80"/>
        <v>1.1365187713310581</v>
      </c>
      <c r="BS296" s="4">
        <v>40761802</v>
      </c>
      <c r="BT296" s="22">
        <f t="shared" si="81"/>
        <v>-1</v>
      </c>
      <c r="BU296" s="68"/>
      <c r="BV296" s="68"/>
      <c r="BW296" s="68"/>
      <c r="BX296" s="68"/>
      <c r="BZ296" s="85">
        <f t="shared" si="93"/>
        <v>0.35832952134942414</v>
      </c>
      <c r="CA296" s="85">
        <f t="shared" si="82"/>
        <v>0.35026030007211162</v>
      </c>
      <c r="CB296" s="85">
        <f t="shared" si="83"/>
        <v>0.23087845821929071</v>
      </c>
      <c r="CC296" s="85">
        <f t="shared" si="84"/>
        <v>6.0531695826401395E-2</v>
      </c>
      <c r="CD296" s="85">
        <f t="shared" si="85"/>
        <v>0.99999997546722785</v>
      </c>
      <c r="CE296" t="s">
        <v>2640</v>
      </c>
      <c r="CF296" s="68">
        <v>14606157</v>
      </c>
      <c r="CG296" s="68">
        <v>14277241</v>
      </c>
      <c r="CH296" s="68">
        <v>9411022</v>
      </c>
      <c r="CI296" s="68">
        <v>2467381</v>
      </c>
      <c r="CN296" s="22">
        <f t="shared" si="86"/>
        <v>49850.365187713309</v>
      </c>
      <c r="CO296" s="22">
        <f t="shared" si="87"/>
        <v>48727.784982935154</v>
      </c>
      <c r="CP296" s="22">
        <f t="shared" si="88"/>
        <v>32119.529010238908</v>
      </c>
      <c r="CQ296" s="22">
        <f t="shared" si="94"/>
        <v>8421.095563139932</v>
      </c>
      <c r="CR296" s="85">
        <f t="shared" si="89"/>
        <v>0.35832952134942414</v>
      </c>
      <c r="CS296" s="85">
        <f t="shared" si="90"/>
        <v>0.35026030007211162</v>
      </c>
      <c r="CT296" s="85">
        <f t="shared" si="91"/>
        <v>0.23087845821929071</v>
      </c>
      <c r="CU296" s="85">
        <f t="shared" si="92"/>
        <v>6.0531695826401395E-2</v>
      </c>
    </row>
    <row r="297" spans="1:99" x14ac:dyDescent="0.35">
      <c r="A297" t="s">
        <v>1414</v>
      </c>
      <c r="B297" s="81">
        <v>214524743</v>
      </c>
      <c r="C297" s="81">
        <v>234520003</v>
      </c>
      <c r="D297" s="81">
        <v>340390726</v>
      </c>
      <c r="E297" s="2">
        <v>1531</v>
      </c>
      <c r="F297" s="10">
        <f t="shared" si="76"/>
        <v>140120.668190725</v>
      </c>
      <c r="G297" s="10">
        <f t="shared" si="77"/>
        <v>153180.92945787066</v>
      </c>
      <c r="H297" s="10">
        <f t="shared" si="78"/>
        <v>222332.28347485303</v>
      </c>
      <c r="I297" t="s">
        <v>1414</v>
      </c>
      <c r="J297" t="s">
        <v>2766</v>
      </c>
      <c r="K297" t="s">
        <v>1415</v>
      </c>
      <c r="L297">
        <v>6</v>
      </c>
      <c r="M297">
        <v>6</v>
      </c>
      <c r="N297">
        <v>204</v>
      </c>
      <c r="O297">
        <v>204</v>
      </c>
      <c r="P297" t="s">
        <v>1416</v>
      </c>
      <c r="Q297" t="s">
        <v>64</v>
      </c>
      <c r="R297" t="s">
        <v>65</v>
      </c>
      <c r="S297" t="s">
        <v>66</v>
      </c>
      <c r="U297" s="2">
        <v>1527</v>
      </c>
      <c r="V297" s="2">
        <v>1531</v>
      </c>
      <c r="W297" s="6">
        <v>6248.5</v>
      </c>
      <c r="X297">
        <v>4.09</v>
      </c>
      <c r="Z297" s="2">
        <v>2894</v>
      </c>
      <c r="AA297" s="2">
        <v>2894</v>
      </c>
      <c r="AB297">
        <v>711</v>
      </c>
      <c r="AC297">
        <v>0.47099999999999997</v>
      </c>
      <c r="AD297">
        <v>20</v>
      </c>
      <c r="AE297">
        <v>0</v>
      </c>
      <c r="AF297">
        <v>46</v>
      </c>
      <c r="AG297">
        <v>6</v>
      </c>
      <c r="AH297" s="2">
        <v>566414</v>
      </c>
      <c r="AI297">
        <v>13</v>
      </c>
      <c r="AJ297" s="2">
        <v>519124</v>
      </c>
      <c r="AK297">
        <v>11.92</v>
      </c>
      <c r="AL297" s="2">
        <v>171144</v>
      </c>
      <c r="AM297" s="2">
        <v>10617265</v>
      </c>
      <c r="AN297" s="3">
        <v>0.30220000000000002</v>
      </c>
      <c r="AO297">
        <v>223</v>
      </c>
      <c r="AP297" s="4">
        <v>7994564</v>
      </c>
      <c r="AQ297" s="4">
        <v>1276</v>
      </c>
      <c r="AR297" s="4">
        <v>514</v>
      </c>
      <c r="AS297" t="s">
        <v>1417</v>
      </c>
      <c r="AT297" t="s">
        <v>1418</v>
      </c>
      <c r="AU297" t="s">
        <v>1419</v>
      </c>
      <c r="AV297" t="s">
        <v>1420</v>
      </c>
      <c r="AW297" t="s">
        <v>95</v>
      </c>
      <c r="AX297" t="str">
        <f t="shared" si="79"/>
        <v>Manhattan</v>
      </c>
      <c r="AY297">
        <v>3</v>
      </c>
      <c r="AZ297">
        <v>7</v>
      </c>
      <c r="BA297" t="s">
        <v>2529</v>
      </c>
      <c r="BB297">
        <v>26</v>
      </c>
      <c r="BC297" t="s">
        <v>2554</v>
      </c>
      <c r="BD297">
        <v>65</v>
      </c>
      <c r="BE297" t="s">
        <v>2597</v>
      </c>
      <c r="BF297" s="95">
        <v>2</v>
      </c>
      <c r="BG297" s="1">
        <v>14940</v>
      </c>
      <c r="BL297" s="63">
        <v>236</v>
      </c>
      <c r="BM297" t="s">
        <v>2234</v>
      </c>
      <c r="BN297" s="68">
        <v>92316750</v>
      </c>
      <c r="BO297" s="68">
        <v>97859886</v>
      </c>
      <c r="BP297" s="68">
        <v>22966587</v>
      </c>
      <c r="BQ297" s="68">
        <v>21376781</v>
      </c>
      <c r="BR297">
        <f t="shared" si="80"/>
        <v>1.8902677988242977</v>
      </c>
      <c r="BS297" s="4">
        <v>234520003</v>
      </c>
      <c r="BT297" s="22">
        <f t="shared" si="81"/>
        <v>1</v>
      </c>
      <c r="BU297" s="68"/>
      <c r="BV297" s="68"/>
      <c r="BW297" s="68"/>
      <c r="BX297" s="68"/>
      <c r="BZ297" s="85">
        <f t="shared" si="93"/>
        <v>0.39364126223382317</v>
      </c>
      <c r="CA297" s="85">
        <f t="shared" si="82"/>
        <v>0.41727735266999805</v>
      </c>
      <c r="CB297" s="85">
        <f t="shared" si="83"/>
        <v>9.7930183806112264E-2</v>
      </c>
      <c r="CC297" s="85">
        <f t="shared" si="84"/>
        <v>9.1151205554095102E-2</v>
      </c>
      <c r="CD297" s="85">
        <f t="shared" si="85"/>
        <v>1.0000000042640287</v>
      </c>
      <c r="CE297" t="s">
        <v>2640</v>
      </c>
      <c r="CF297" s="68">
        <v>92316750</v>
      </c>
      <c r="CG297" s="68">
        <v>97859886</v>
      </c>
      <c r="CH297" s="68">
        <v>22966587</v>
      </c>
      <c r="CI297" s="68">
        <v>21376781</v>
      </c>
      <c r="CN297" s="22">
        <f t="shared" si="86"/>
        <v>60298.334421946442</v>
      </c>
      <c r="CO297" s="22">
        <f t="shared" si="87"/>
        <v>63918.932723709993</v>
      </c>
      <c r="CP297" s="22">
        <f t="shared" si="88"/>
        <v>15001.036577400391</v>
      </c>
      <c r="CQ297" s="22">
        <f t="shared" si="94"/>
        <v>13962.626387981711</v>
      </c>
      <c r="CR297" s="85">
        <f t="shared" si="89"/>
        <v>0.39364126223382323</v>
      </c>
      <c r="CS297" s="85">
        <f t="shared" si="90"/>
        <v>0.4172773526699981</v>
      </c>
      <c r="CT297" s="85">
        <f t="shared" si="91"/>
        <v>9.7930183806112264E-2</v>
      </c>
      <c r="CU297" s="85">
        <f t="shared" si="92"/>
        <v>9.1151205554095102E-2</v>
      </c>
    </row>
    <row r="298" spans="1:99" x14ac:dyDescent="0.35">
      <c r="A298" t="s">
        <v>1421</v>
      </c>
      <c r="B298" s="81">
        <v>33728094</v>
      </c>
      <c r="C298" s="81">
        <v>46126337</v>
      </c>
      <c r="D298" s="81">
        <v>65599629</v>
      </c>
      <c r="E298">
        <v>240</v>
      </c>
      <c r="F298" s="10">
        <f t="shared" si="76"/>
        <v>140533.72500000001</v>
      </c>
      <c r="G298" s="10">
        <f t="shared" si="77"/>
        <v>192193.07083333333</v>
      </c>
      <c r="H298" s="10">
        <f t="shared" si="78"/>
        <v>273331.78749999998</v>
      </c>
      <c r="I298" t="s">
        <v>1421</v>
      </c>
      <c r="J298" t="s">
        <v>2518</v>
      </c>
      <c r="K298" t="s">
        <v>1415</v>
      </c>
      <c r="L298">
        <v>7</v>
      </c>
      <c r="M298">
        <v>6</v>
      </c>
      <c r="N298">
        <v>371</v>
      </c>
      <c r="O298">
        <v>204</v>
      </c>
      <c r="P298" t="s">
        <v>1422</v>
      </c>
      <c r="Q298" t="s">
        <v>64</v>
      </c>
      <c r="R298" t="s">
        <v>65</v>
      </c>
      <c r="S298" t="s">
        <v>66</v>
      </c>
      <c r="U298">
        <v>240</v>
      </c>
      <c r="V298">
        <v>240</v>
      </c>
      <c r="W298" s="6">
        <v>1080</v>
      </c>
      <c r="X298">
        <v>4.5</v>
      </c>
      <c r="Z298">
        <v>545</v>
      </c>
      <c r="AA298">
        <v>545</v>
      </c>
      <c r="AB298">
        <v>93</v>
      </c>
      <c r="AC298">
        <v>0.39200000000000002</v>
      </c>
      <c r="AD298">
        <v>4</v>
      </c>
      <c r="AE298">
        <v>0</v>
      </c>
      <c r="AF298">
        <v>8</v>
      </c>
      <c r="AG298">
        <v>6</v>
      </c>
      <c r="AH298" s="2">
        <v>96933</v>
      </c>
      <c r="AI298">
        <v>2.23</v>
      </c>
      <c r="AJ298" s="2">
        <v>96933</v>
      </c>
      <c r="AK298">
        <v>2.23</v>
      </c>
      <c r="AL298" s="2">
        <v>28827</v>
      </c>
      <c r="AM298" s="2">
        <v>1766160</v>
      </c>
      <c r="AN298" s="3">
        <v>0.2974</v>
      </c>
      <c r="AO298">
        <v>244</v>
      </c>
      <c r="AP298" s="4">
        <v>1269490</v>
      </c>
      <c r="AQ298" s="4">
        <v>1175</v>
      </c>
      <c r="AR298" s="4">
        <v>545</v>
      </c>
      <c r="AS298" t="s">
        <v>843</v>
      </c>
      <c r="AT298" t="s">
        <v>845</v>
      </c>
      <c r="AU298" t="s">
        <v>1420</v>
      </c>
      <c r="AW298" t="s">
        <v>95</v>
      </c>
      <c r="AX298" t="str">
        <f t="shared" si="79"/>
        <v>Manhattan</v>
      </c>
      <c r="AY298">
        <v>3</v>
      </c>
      <c r="AZ298">
        <v>7</v>
      </c>
      <c r="BA298" t="s">
        <v>2529</v>
      </c>
      <c r="BB298">
        <v>26</v>
      </c>
      <c r="BC298" t="s">
        <v>2554</v>
      </c>
      <c r="BD298">
        <v>65</v>
      </c>
      <c r="BE298" t="s">
        <v>2597</v>
      </c>
      <c r="BF298" s="95">
        <v>2</v>
      </c>
      <c r="BG298" s="1">
        <v>14909</v>
      </c>
      <c r="BH298" t="s">
        <v>566</v>
      </c>
      <c r="BL298" s="63">
        <v>109</v>
      </c>
      <c r="BM298" t="s">
        <v>2234</v>
      </c>
      <c r="BN298" s="68">
        <v>13895913</v>
      </c>
      <c r="BO298" s="68">
        <v>16793751</v>
      </c>
      <c r="BP298" s="68">
        <v>6672012</v>
      </c>
      <c r="BQ298" s="68">
        <v>8764661</v>
      </c>
      <c r="BR298">
        <f t="shared" si="80"/>
        <v>2.2708333333333335</v>
      </c>
      <c r="BS298" s="4">
        <v>46126337</v>
      </c>
      <c r="BT298" s="22">
        <f t="shared" si="81"/>
        <v>0</v>
      </c>
      <c r="BU298" s="68"/>
      <c r="BV298" s="68"/>
      <c r="BW298" s="68"/>
      <c r="BX298" s="68"/>
      <c r="BZ298" s="85">
        <f t="shared" si="93"/>
        <v>0.30125767411359805</v>
      </c>
      <c r="CA298" s="85">
        <f t="shared" si="82"/>
        <v>0.36408160916831528</v>
      </c>
      <c r="CB298" s="85">
        <f t="shared" si="83"/>
        <v>0.1446464738789035</v>
      </c>
      <c r="CC298" s="85">
        <f t="shared" si="84"/>
        <v>0.19001424283918317</v>
      </c>
      <c r="CD298" s="85">
        <f t="shared" si="85"/>
        <v>1</v>
      </c>
      <c r="CE298" t="s">
        <v>2640</v>
      </c>
      <c r="CF298" s="68">
        <v>13895913</v>
      </c>
      <c r="CG298" s="68">
        <v>16793751</v>
      </c>
      <c r="CH298" s="68">
        <v>6672012</v>
      </c>
      <c r="CI298" s="68">
        <v>8764661</v>
      </c>
      <c r="CN298" s="22">
        <f t="shared" si="86"/>
        <v>57899.637499999997</v>
      </c>
      <c r="CO298" s="22">
        <f t="shared" si="87"/>
        <v>69973.962499999994</v>
      </c>
      <c r="CP298" s="22">
        <f t="shared" si="88"/>
        <v>27800.05</v>
      </c>
      <c r="CQ298" s="22">
        <f t="shared" si="94"/>
        <v>36519.42083333333</v>
      </c>
      <c r="CR298" s="85">
        <f t="shared" si="89"/>
        <v>0.30125767411359805</v>
      </c>
      <c r="CS298" s="85">
        <f t="shared" si="90"/>
        <v>0.36408160916831522</v>
      </c>
      <c r="CT298" s="85">
        <f t="shared" si="91"/>
        <v>0.1446464738789035</v>
      </c>
      <c r="CU298" s="85">
        <f t="shared" si="92"/>
        <v>0.19001424283918317</v>
      </c>
    </row>
    <row r="299" spans="1:99" x14ac:dyDescent="0.35">
      <c r="A299" t="s">
        <v>1423</v>
      </c>
      <c r="B299" s="81">
        <v>277787277</v>
      </c>
      <c r="C299" s="81">
        <v>335184873</v>
      </c>
      <c r="D299" s="81">
        <v>518891819</v>
      </c>
      <c r="E299" s="2">
        <v>2162</v>
      </c>
      <c r="F299" s="10">
        <f t="shared" si="76"/>
        <v>128486.2520814061</v>
      </c>
      <c r="G299" s="10">
        <f t="shared" si="77"/>
        <v>155034.63135985198</v>
      </c>
      <c r="H299" s="10">
        <f t="shared" si="78"/>
        <v>240005.4666975023</v>
      </c>
      <c r="I299" t="s">
        <v>1423</v>
      </c>
      <c r="J299" t="s">
        <v>2687</v>
      </c>
      <c r="K299" t="s">
        <v>1424</v>
      </c>
      <c r="L299">
        <v>74</v>
      </c>
      <c r="M299">
        <v>74</v>
      </c>
      <c r="N299">
        <v>224</v>
      </c>
      <c r="O299">
        <v>224</v>
      </c>
      <c r="P299" t="s">
        <v>1425</v>
      </c>
      <c r="Q299" t="s">
        <v>64</v>
      </c>
      <c r="R299" t="s">
        <v>65</v>
      </c>
      <c r="S299" t="s">
        <v>66</v>
      </c>
      <c r="U299" s="2">
        <v>2151</v>
      </c>
      <c r="V299" s="2">
        <v>2162</v>
      </c>
      <c r="W299" s="6">
        <v>10068.5</v>
      </c>
      <c r="X299">
        <v>4.68</v>
      </c>
      <c r="Z299" s="2">
        <v>4814</v>
      </c>
      <c r="AA299" s="2">
        <v>4814</v>
      </c>
      <c r="AB299">
        <v>875</v>
      </c>
      <c r="AC299">
        <v>0.40899999999999997</v>
      </c>
      <c r="AD299">
        <v>22</v>
      </c>
      <c r="AE299">
        <v>1</v>
      </c>
      <c r="AF299">
        <v>22</v>
      </c>
      <c r="AG299" s="7">
        <v>43662</v>
      </c>
      <c r="AH299" s="2">
        <v>1172233</v>
      </c>
      <c r="AI299">
        <v>26.91</v>
      </c>
      <c r="AJ299" s="2">
        <v>1083783</v>
      </c>
      <c r="AK299">
        <v>24.88</v>
      </c>
      <c r="AL299" s="2">
        <v>150639</v>
      </c>
      <c r="AM299" s="2">
        <v>16837094</v>
      </c>
      <c r="AN299" s="3">
        <v>0.1285</v>
      </c>
      <c r="AO299">
        <v>179</v>
      </c>
      <c r="AP299" s="4">
        <v>32794423</v>
      </c>
      <c r="AQ299" s="4">
        <v>3238</v>
      </c>
      <c r="AR299" s="4">
        <v>536</v>
      </c>
      <c r="AS299" t="s">
        <v>1400</v>
      </c>
      <c r="AT299" t="s">
        <v>118</v>
      </c>
      <c r="AU299" t="s">
        <v>1019</v>
      </c>
      <c r="AV299" t="s">
        <v>230</v>
      </c>
      <c r="AW299" t="s">
        <v>95</v>
      </c>
      <c r="AX299" t="str">
        <f t="shared" si="79"/>
        <v>Manhattan</v>
      </c>
      <c r="AY299">
        <v>11</v>
      </c>
      <c r="AZ299">
        <v>13</v>
      </c>
      <c r="BA299" t="s">
        <v>2535</v>
      </c>
      <c r="BB299">
        <v>30</v>
      </c>
      <c r="BC299" t="s">
        <v>2558</v>
      </c>
      <c r="BD299">
        <v>68</v>
      </c>
      <c r="BE299" t="s">
        <v>2599</v>
      </c>
      <c r="BF299" s="95">
        <v>8</v>
      </c>
      <c r="BG299" s="1">
        <v>21348</v>
      </c>
      <c r="BL299" s="63">
        <v>225</v>
      </c>
      <c r="BM299" t="s">
        <v>2239</v>
      </c>
      <c r="BN299" s="68">
        <v>163257217</v>
      </c>
      <c r="BO299" s="68">
        <v>96988990</v>
      </c>
      <c r="BP299" s="68">
        <v>31188353</v>
      </c>
      <c r="BQ299" s="68">
        <v>43750312</v>
      </c>
      <c r="BR299">
        <f t="shared" si="80"/>
        <v>2.2266419981498613</v>
      </c>
      <c r="BS299" s="4">
        <v>335184873</v>
      </c>
      <c r="BT299" s="22">
        <f t="shared" si="81"/>
        <v>-1</v>
      </c>
      <c r="BU299" s="68"/>
      <c r="BV299" s="68"/>
      <c r="BW299" s="68"/>
      <c r="BX299" s="68"/>
      <c r="BZ299" s="85">
        <f t="shared" si="93"/>
        <v>0.48706618392053747</v>
      </c>
      <c r="CA299" s="85">
        <f t="shared" si="82"/>
        <v>0.28935968718373517</v>
      </c>
      <c r="CB299" s="85">
        <f t="shared" si="83"/>
        <v>9.3048211635732139E-2</v>
      </c>
      <c r="CC299" s="85">
        <f t="shared" si="84"/>
        <v>0.13052591427656701</v>
      </c>
      <c r="CD299" s="85">
        <f t="shared" si="85"/>
        <v>0.99999999701657183</v>
      </c>
      <c r="CE299" t="s">
        <v>2640</v>
      </c>
      <c r="CF299" s="68">
        <v>163257217</v>
      </c>
      <c r="CG299" s="68">
        <v>96988990</v>
      </c>
      <c r="CH299" s="68">
        <v>31188353</v>
      </c>
      <c r="CI299" s="68">
        <v>43750312</v>
      </c>
      <c r="CN299" s="22">
        <f t="shared" si="86"/>
        <v>75512.126271970395</v>
      </c>
      <c r="CO299" s="22">
        <f t="shared" si="87"/>
        <v>44860.77243293247</v>
      </c>
      <c r="CP299" s="22">
        <f t="shared" si="88"/>
        <v>14425.695189639224</v>
      </c>
      <c r="CQ299" s="22">
        <f t="shared" si="94"/>
        <v>20236.037002775207</v>
      </c>
      <c r="CR299" s="85">
        <f t="shared" si="89"/>
        <v>0.48706618392053752</v>
      </c>
      <c r="CS299" s="85">
        <f t="shared" si="90"/>
        <v>0.28935968718373517</v>
      </c>
      <c r="CT299" s="85">
        <f t="shared" si="91"/>
        <v>9.3048211635732153E-2</v>
      </c>
      <c r="CU299" s="85">
        <f t="shared" si="92"/>
        <v>0.13052591427656701</v>
      </c>
    </row>
    <row r="300" spans="1:99" x14ac:dyDescent="0.35">
      <c r="A300" t="s">
        <v>1426</v>
      </c>
      <c r="B300" s="81">
        <v>269312739</v>
      </c>
      <c r="C300" s="81">
        <v>328337688</v>
      </c>
      <c r="D300" s="81">
        <v>440398231</v>
      </c>
      <c r="E300" s="2">
        <v>1861</v>
      </c>
      <c r="F300" s="10">
        <f t="shared" si="76"/>
        <v>144713.99193981729</v>
      </c>
      <c r="G300" s="10">
        <f t="shared" si="77"/>
        <v>176430.78344975819</v>
      </c>
      <c r="H300" s="10">
        <f t="shared" si="78"/>
        <v>236646.01343363783</v>
      </c>
      <c r="I300" t="s">
        <v>1426</v>
      </c>
      <c r="J300" t="s">
        <v>2688</v>
      </c>
      <c r="K300" t="s">
        <v>1427</v>
      </c>
      <c r="L300">
        <v>23</v>
      </c>
      <c r="M300">
        <v>23</v>
      </c>
      <c r="N300">
        <v>511</v>
      </c>
      <c r="O300">
        <v>511</v>
      </c>
      <c r="P300" t="s">
        <v>1428</v>
      </c>
      <c r="Q300" t="s">
        <v>64</v>
      </c>
      <c r="R300" t="s">
        <v>65</v>
      </c>
      <c r="S300" t="s">
        <v>66</v>
      </c>
      <c r="U300" s="2">
        <v>1861</v>
      </c>
      <c r="V300" s="2">
        <v>1861</v>
      </c>
      <c r="W300" s="6">
        <v>8767.5</v>
      </c>
      <c r="X300">
        <v>4.71</v>
      </c>
      <c r="Z300" s="2">
        <v>3985</v>
      </c>
      <c r="AA300" s="2">
        <v>3985</v>
      </c>
      <c r="AB300">
        <v>785</v>
      </c>
      <c r="AC300">
        <v>0.42499999999999999</v>
      </c>
      <c r="AD300">
        <v>16</v>
      </c>
      <c r="AE300">
        <v>2</v>
      </c>
      <c r="AF300">
        <v>19</v>
      </c>
      <c r="AG300" s="7">
        <v>43783</v>
      </c>
      <c r="AH300" s="2">
        <v>717071</v>
      </c>
      <c r="AI300">
        <v>16.46</v>
      </c>
      <c r="AJ300" s="2">
        <v>694013</v>
      </c>
      <c r="AK300">
        <v>15.93</v>
      </c>
      <c r="AL300" s="2">
        <v>133117</v>
      </c>
      <c r="AM300" s="2">
        <v>14691881</v>
      </c>
      <c r="AN300" s="3">
        <v>0.18559999999999999</v>
      </c>
      <c r="AO300">
        <v>242</v>
      </c>
      <c r="AP300" s="4">
        <v>22094000</v>
      </c>
      <c r="AQ300" s="4">
        <v>2561</v>
      </c>
      <c r="AR300" s="4">
        <v>564</v>
      </c>
      <c r="AS300" t="s">
        <v>230</v>
      </c>
      <c r="AT300" t="s">
        <v>910</v>
      </c>
      <c r="AU300" t="s">
        <v>908</v>
      </c>
      <c r="AV300" t="s">
        <v>229</v>
      </c>
      <c r="AW300" t="s">
        <v>95</v>
      </c>
      <c r="AX300" t="str">
        <f t="shared" si="79"/>
        <v>Manhattan</v>
      </c>
      <c r="AY300">
        <v>3</v>
      </c>
      <c r="AZ300">
        <v>7</v>
      </c>
      <c r="BA300" t="s">
        <v>2529</v>
      </c>
      <c r="BB300">
        <v>26</v>
      </c>
      <c r="BC300" t="s">
        <v>2554</v>
      </c>
      <c r="BD300">
        <v>74</v>
      </c>
      <c r="BE300" t="s">
        <v>2604</v>
      </c>
      <c r="BF300" s="95">
        <v>2</v>
      </c>
      <c r="BG300" s="1">
        <v>18185</v>
      </c>
      <c r="BH300" t="s">
        <v>199</v>
      </c>
      <c r="BL300" s="63">
        <v>162</v>
      </c>
      <c r="BM300" t="s">
        <v>2234</v>
      </c>
      <c r="BN300" s="68">
        <v>138816366</v>
      </c>
      <c r="BO300" s="68">
        <v>133530407</v>
      </c>
      <c r="BP300" s="68">
        <v>28876988</v>
      </c>
      <c r="BQ300" s="68">
        <v>27113929</v>
      </c>
      <c r="BR300">
        <f t="shared" si="80"/>
        <v>2.1413218699623857</v>
      </c>
      <c r="BS300" s="4">
        <v>328337688</v>
      </c>
      <c r="BT300" s="22">
        <f t="shared" si="81"/>
        <v>2</v>
      </c>
      <c r="BU300" s="68"/>
      <c r="BV300" s="68"/>
      <c r="BW300" s="68"/>
      <c r="BX300" s="68"/>
      <c r="BZ300" s="85">
        <f t="shared" si="93"/>
        <v>0.42278535505799142</v>
      </c>
      <c r="CA300" s="85">
        <f t="shared" si="82"/>
        <v>0.40668620106748149</v>
      </c>
      <c r="CB300" s="85">
        <f t="shared" si="83"/>
        <v>8.7949050795533404E-2</v>
      </c>
      <c r="CC300" s="85">
        <f t="shared" si="84"/>
        <v>8.2579399170283493E-2</v>
      </c>
      <c r="CD300" s="85">
        <f t="shared" si="85"/>
        <v>1.0000000060912897</v>
      </c>
      <c r="CE300" t="s">
        <v>2640</v>
      </c>
      <c r="CF300" s="68">
        <v>138816366</v>
      </c>
      <c r="CG300" s="68">
        <v>133530407</v>
      </c>
      <c r="CH300" s="68">
        <v>28876988</v>
      </c>
      <c r="CI300" s="68">
        <v>27113929</v>
      </c>
      <c r="CN300" s="22">
        <f t="shared" si="86"/>
        <v>74592.351423965607</v>
      </c>
      <c r="CO300" s="22">
        <f t="shared" si="87"/>
        <v>71751.965072541643</v>
      </c>
      <c r="CP300" s="22">
        <f t="shared" si="88"/>
        <v>15516.919935518539</v>
      </c>
      <c r="CQ300" s="22">
        <f t="shared" si="94"/>
        <v>14569.548092423429</v>
      </c>
      <c r="CR300" s="85">
        <f t="shared" si="89"/>
        <v>0.42278535505799136</v>
      </c>
      <c r="CS300" s="85">
        <f t="shared" si="90"/>
        <v>0.40668620106748149</v>
      </c>
      <c r="CT300" s="85">
        <f t="shared" si="91"/>
        <v>8.7949050795533418E-2</v>
      </c>
      <c r="CU300" s="85">
        <f t="shared" si="92"/>
        <v>8.2579399170283493E-2</v>
      </c>
    </row>
    <row r="301" spans="1:99" x14ac:dyDescent="0.35">
      <c r="A301" t="s">
        <v>1429</v>
      </c>
      <c r="B301" s="81">
        <v>202965521</v>
      </c>
      <c r="C301" s="81">
        <v>249955098</v>
      </c>
      <c r="D301" s="81">
        <v>371970473</v>
      </c>
      <c r="E301" s="2">
        <v>1515</v>
      </c>
      <c r="F301" s="10">
        <f t="shared" si="76"/>
        <v>133970.64092409241</v>
      </c>
      <c r="G301" s="10">
        <f t="shared" si="77"/>
        <v>164986.86336633662</v>
      </c>
      <c r="H301" s="10">
        <f t="shared" si="78"/>
        <v>245525.06468646866</v>
      </c>
      <c r="I301" t="s">
        <v>1429</v>
      </c>
      <c r="J301" t="s">
        <v>2689</v>
      </c>
      <c r="K301" t="s">
        <v>876</v>
      </c>
      <c r="L301">
        <v>62</v>
      </c>
      <c r="M301">
        <v>62</v>
      </c>
      <c r="N301">
        <v>217</v>
      </c>
      <c r="O301">
        <v>217</v>
      </c>
      <c r="P301" t="s">
        <v>1430</v>
      </c>
      <c r="Q301" t="s">
        <v>64</v>
      </c>
      <c r="R301" t="s">
        <v>65</v>
      </c>
      <c r="S301" t="s">
        <v>66</v>
      </c>
      <c r="U301" s="2">
        <v>1515</v>
      </c>
      <c r="V301" s="2">
        <v>1515</v>
      </c>
      <c r="W301" s="6">
        <v>7053.5</v>
      </c>
      <c r="X301">
        <v>4.66</v>
      </c>
      <c r="Z301" s="2">
        <v>3416</v>
      </c>
      <c r="AA301" s="2">
        <v>3416</v>
      </c>
      <c r="AB301">
        <v>590</v>
      </c>
      <c r="AC301">
        <v>0.39400000000000002</v>
      </c>
      <c r="AD301">
        <v>14</v>
      </c>
      <c r="AE301">
        <v>1</v>
      </c>
      <c r="AF301">
        <v>18</v>
      </c>
      <c r="AG301" t="s">
        <v>1431</v>
      </c>
      <c r="AH301" s="2">
        <v>906988</v>
      </c>
      <c r="AI301">
        <v>20.82</v>
      </c>
      <c r="AJ301" s="2">
        <v>822228</v>
      </c>
      <c r="AK301">
        <v>18.88</v>
      </c>
      <c r="AL301" s="2">
        <v>124916</v>
      </c>
      <c r="AM301" s="2">
        <v>12618161</v>
      </c>
      <c r="AN301" s="3">
        <v>0.13769999999999999</v>
      </c>
      <c r="AO301">
        <v>164</v>
      </c>
      <c r="AP301" s="4">
        <v>23677092</v>
      </c>
      <c r="AQ301" s="4">
        <v>3357</v>
      </c>
      <c r="AR301" s="4">
        <v>563</v>
      </c>
      <c r="AS301" t="s">
        <v>1432</v>
      </c>
      <c r="AT301" t="s">
        <v>118</v>
      </c>
      <c r="AU301" t="s">
        <v>873</v>
      </c>
      <c r="AV301" t="s">
        <v>87</v>
      </c>
      <c r="AW301" t="s">
        <v>95</v>
      </c>
      <c r="AX301" t="str">
        <f t="shared" si="79"/>
        <v>Manhattan</v>
      </c>
      <c r="AY301">
        <v>11</v>
      </c>
      <c r="AZ301">
        <v>13</v>
      </c>
      <c r="BA301" t="s">
        <v>2535</v>
      </c>
      <c r="BB301">
        <v>29</v>
      </c>
      <c r="BC301" t="s">
        <v>2557</v>
      </c>
      <c r="BD301">
        <v>68</v>
      </c>
      <c r="BE301" t="s">
        <v>2599</v>
      </c>
      <c r="BF301" s="95">
        <v>8</v>
      </c>
      <c r="BG301" s="1">
        <v>21083</v>
      </c>
      <c r="BL301" s="63">
        <v>194</v>
      </c>
      <c r="BM301" t="s">
        <v>2239</v>
      </c>
      <c r="BN301" s="68">
        <v>107600684</v>
      </c>
      <c r="BO301" s="68">
        <v>93282885</v>
      </c>
      <c r="BP301" s="68">
        <v>25218860</v>
      </c>
      <c r="BQ301" s="68">
        <v>23852668</v>
      </c>
      <c r="BR301">
        <f t="shared" si="80"/>
        <v>2.2547854785478547</v>
      </c>
      <c r="BS301" s="4">
        <v>249955098</v>
      </c>
      <c r="BT301" s="22">
        <f t="shared" si="81"/>
        <v>-1</v>
      </c>
      <c r="BU301" s="68"/>
      <c r="BV301" s="68"/>
      <c r="BW301" s="68"/>
      <c r="BX301" s="68"/>
      <c r="BZ301" s="85">
        <f t="shared" si="93"/>
        <v>0.43048005366147801</v>
      </c>
      <c r="CA301" s="85">
        <f t="shared" si="82"/>
        <v>0.37319856944866153</v>
      </c>
      <c r="CB301" s="85">
        <f t="shared" si="83"/>
        <v>0.10089356129075631</v>
      </c>
      <c r="CC301" s="85">
        <f t="shared" si="84"/>
        <v>9.5427811598385565E-2</v>
      </c>
      <c r="CD301" s="85">
        <f t="shared" si="85"/>
        <v>0.99999999599928147</v>
      </c>
      <c r="CE301" t="s">
        <v>2640</v>
      </c>
      <c r="CF301" s="68">
        <v>107600684</v>
      </c>
      <c r="CG301" s="68">
        <v>93282885</v>
      </c>
      <c r="CH301" s="68">
        <v>25218860</v>
      </c>
      <c r="CI301" s="68">
        <v>23852668</v>
      </c>
      <c r="CN301" s="22">
        <f t="shared" si="86"/>
        <v>71023.553795379543</v>
      </c>
      <c r="CO301" s="22">
        <f t="shared" si="87"/>
        <v>61572.861386138611</v>
      </c>
      <c r="CP301" s="22">
        <f t="shared" si="88"/>
        <v>16646.112211221123</v>
      </c>
      <c r="CQ301" s="22">
        <f t="shared" si="94"/>
        <v>15744.335313531354</v>
      </c>
      <c r="CR301" s="85">
        <f t="shared" si="89"/>
        <v>0.43048005366147812</v>
      </c>
      <c r="CS301" s="85">
        <f t="shared" si="90"/>
        <v>0.37319856944866153</v>
      </c>
      <c r="CT301" s="85">
        <f t="shared" si="91"/>
        <v>0.10089356129075633</v>
      </c>
      <c r="CU301" s="85">
        <f t="shared" si="92"/>
        <v>9.5427811598385578E-2</v>
      </c>
    </row>
    <row r="302" spans="1:99" x14ac:dyDescent="0.35">
      <c r="A302" t="s">
        <v>1433</v>
      </c>
      <c r="B302" s="81">
        <v>38553317</v>
      </c>
      <c r="C302" s="81">
        <v>45805244</v>
      </c>
      <c r="D302" s="81">
        <v>68823693</v>
      </c>
      <c r="E302">
        <v>216</v>
      </c>
      <c r="F302" s="10">
        <f t="shared" si="76"/>
        <v>178487.57870370371</v>
      </c>
      <c r="G302" s="10">
        <f t="shared" si="77"/>
        <v>212061.3148148148</v>
      </c>
      <c r="H302" s="10">
        <f t="shared" si="78"/>
        <v>318628.20833333331</v>
      </c>
      <c r="I302" t="s">
        <v>1433</v>
      </c>
      <c r="J302" t="s">
        <v>2458</v>
      </c>
      <c r="K302" t="s">
        <v>654</v>
      </c>
      <c r="L302">
        <v>293</v>
      </c>
      <c r="M302">
        <v>309</v>
      </c>
      <c r="N302">
        <v>563</v>
      </c>
      <c r="O302">
        <v>341</v>
      </c>
      <c r="P302" t="s">
        <v>1434</v>
      </c>
      <c r="Q302" t="s">
        <v>64</v>
      </c>
      <c r="R302" t="s">
        <v>65</v>
      </c>
      <c r="S302" t="s">
        <v>84</v>
      </c>
      <c r="U302">
        <v>215</v>
      </c>
      <c r="V302">
        <v>216</v>
      </c>
      <c r="W302">
        <v>915.5</v>
      </c>
      <c r="X302">
        <v>4.26</v>
      </c>
      <c r="Z302">
        <v>406</v>
      </c>
      <c r="AA302">
        <v>406</v>
      </c>
      <c r="AB302">
        <v>103</v>
      </c>
      <c r="AC302">
        <v>0.48799999999999999</v>
      </c>
      <c r="AD302">
        <v>5</v>
      </c>
      <c r="AE302">
        <v>0</v>
      </c>
      <c r="AF302">
        <v>6</v>
      </c>
      <c r="AG302" s="7">
        <v>43591</v>
      </c>
      <c r="AH302" s="2">
        <v>57544</v>
      </c>
      <c r="AI302">
        <v>1.32</v>
      </c>
      <c r="AJ302" s="2">
        <v>57544</v>
      </c>
      <c r="AK302">
        <v>1.32</v>
      </c>
      <c r="AL302" s="2">
        <v>40754</v>
      </c>
      <c r="AM302" s="2">
        <v>2421442</v>
      </c>
      <c r="AN302" s="3">
        <v>0.70820000000000005</v>
      </c>
      <c r="AO302">
        <v>308</v>
      </c>
      <c r="AP302" s="4">
        <v>22610848</v>
      </c>
      <c r="AQ302" s="4">
        <v>24631</v>
      </c>
      <c r="AR302" s="4">
        <v>484</v>
      </c>
      <c r="AS302" t="s">
        <v>1435</v>
      </c>
      <c r="AT302" t="s">
        <v>105</v>
      </c>
      <c r="AU302" t="s">
        <v>1436</v>
      </c>
      <c r="AV302" t="s">
        <v>1437</v>
      </c>
      <c r="AW302" t="s">
        <v>95</v>
      </c>
      <c r="AX302" t="str">
        <f t="shared" si="79"/>
        <v>Manhattan</v>
      </c>
      <c r="AY302">
        <v>12</v>
      </c>
      <c r="AZ302">
        <v>13</v>
      </c>
      <c r="BA302" t="s">
        <v>2535</v>
      </c>
      <c r="BB302">
        <v>31</v>
      </c>
      <c r="BC302" t="s">
        <v>2559</v>
      </c>
      <c r="BD302">
        <v>72</v>
      </c>
      <c r="BE302" t="s">
        <v>2603</v>
      </c>
      <c r="BF302" s="95">
        <v>10</v>
      </c>
      <c r="BG302" s="1">
        <v>32264</v>
      </c>
      <c r="BJ302" t="s">
        <v>108</v>
      </c>
      <c r="BL302" s="63">
        <v>62</v>
      </c>
      <c r="BM302" t="s">
        <v>2241</v>
      </c>
      <c r="BN302" s="68">
        <v>16231154</v>
      </c>
      <c r="BO302" s="68">
        <v>21383109</v>
      </c>
      <c r="BP302" s="68">
        <v>6333180</v>
      </c>
      <c r="BQ302" s="68">
        <v>1857801</v>
      </c>
      <c r="BR302">
        <f t="shared" si="80"/>
        <v>1.8796296296296295</v>
      </c>
      <c r="BS302" s="4">
        <v>45805244</v>
      </c>
      <c r="BT302" s="22">
        <f t="shared" si="81"/>
        <v>0</v>
      </c>
      <c r="BU302" s="68"/>
      <c r="BV302" s="68"/>
      <c r="BW302" s="68"/>
      <c r="BX302" s="68"/>
      <c r="BZ302" s="85">
        <f t="shared" si="93"/>
        <v>0.35435143626786486</v>
      </c>
      <c r="CA302" s="85">
        <f t="shared" si="82"/>
        <v>0.46682665853717537</v>
      </c>
      <c r="CB302" s="85">
        <f t="shared" si="83"/>
        <v>0.13826320846582543</v>
      </c>
      <c r="CC302" s="85">
        <f t="shared" si="84"/>
        <v>4.0558696729134334E-2</v>
      </c>
      <c r="CD302" s="85">
        <f t="shared" si="85"/>
        <v>1</v>
      </c>
      <c r="CE302" t="s">
        <v>2640</v>
      </c>
      <c r="CF302" s="68">
        <v>16231154</v>
      </c>
      <c r="CG302" s="68">
        <v>21383109</v>
      </c>
      <c r="CH302" s="68">
        <v>6333180</v>
      </c>
      <c r="CI302" s="68">
        <v>1857801</v>
      </c>
      <c r="CN302" s="22">
        <f t="shared" si="86"/>
        <v>75144.231481481474</v>
      </c>
      <c r="CO302" s="22">
        <f t="shared" si="87"/>
        <v>98995.875</v>
      </c>
      <c r="CP302" s="22">
        <f t="shared" si="88"/>
        <v>29320.277777777777</v>
      </c>
      <c r="CQ302" s="22">
        <f t="shared" si="94"/>
        <v>8600.9305555555547</v>
      </c>
      <c r="CR302" s="85">
        <f t="shared" si="89"/>
        <v>0.35435143626786486</v>
      </c>
      <c r="CS302" s="85">
        <f t="shared" si="90"/>
        <v>0.46682665853717537</v>
      </c>
      <c r="CT302" s="85">
        <f t="shared" si="91"/>
        <v>0.13826320846582546</v>
      </c>
      <c r="CU302" s="85">
        <f t="shared" si="92"/>
        <v>4.0558696729134328E-2</v>
      </c>
    </row>
    <row r="303" spans="1:99" x14ac:dyDescent="0.35">
      <c r="A303" t="s">
        <v>1986</v>
      </c>
      <c r="B303" s="81">
        <v>20830717</v>
      </c>
      <c r="C303" s="81">
        <v>28578030</v>
      </c>
      <c r="D303" s="81">
        <v>51067903</v>
      </c>
      <c r="E303">
        <v>102</v>
      </c>
      <c r="F303" s="10">
        <f t="shared" si="76"/>
        <v>204222.71568627452</v>
      </c>
      <c r="G303" s="10">
        <f t="shared" si="77"/>
        <v>280176.76470588235</v>
      </c>
      <c r="H303" s="10">
        <f t="shared" si="78"/>
        <v>500665.71568627452</v>
      </c>
      <c r="I303" t="s">
        <v>1986</v>
      </c>
      <c r="J303" t="s">
        <v>2519</v>
      </c>
      <c r="K303" t="s">
        <v>1987</v>
      </c>
      <c r="L303" t="s">
        <v>1988</v>
      </c>
      <c r="M303" t="s">
        <v>1989</v>
      </c>
      <c r="N303" t="s">
        <v>1990</v>
      </c>
      <c r="O303" t="s">
        <v>1991</v>
      </c>
      <c r="P303" t="s">
        <v>1992</v>
      </c>
      <c r="Q303" t="s">
        <v>64</v>
      </c>
      <c r="R303" t="s">
        <v>75</v>
      </c>
      <c r="S303" t="s">
        <v>84</v>
      </c>
      <c r="U303">
        <v>102</v>
      </c>
      <c r="V303">
        <v>102</v>
      </c>
      <c r="W303">
        <v>454</v>
      </c>
      <c r="X303">
        <v>4.45</v>
      </c>
      <c r="AA303">
        <v>204</v>
      </c>
      <c r="AB303">
        <v>36</v>
      </c>
      <c r="AC303">
        <v>0.36</v>
      </c>
      <c r="AD303">
        <v>8</v>
      </c>
      <c r="AE303">
        <v>0</v>
      </c>
      <c r="AF303">
        <v>8</v>
      </c>
      <c r="AG303">
        <v>5</v>
      </c>
      <c r="AH303" s="2">
        <v>29032</v>
      </c>
      <c r="AI303">
        <v>0.67</v>
      </c>
      <c r="AJ303" s="2">
        <v>29032</v>
      </c>
      <c r="AK303">
        <v>0.67</v>
      </c>
      <c r="AL303" s="2">
        <v>21549</v>
      </c>
      <c r="AM303" s="2">
        <v>1292850</v>
      </c>
      <c r="AN303" s="3">
        <v>0.74219999999999997</v>
      </c>
      <c r="AO303">
        <v>304</v>
      </c>
      <c r="AP303" s="4">
        <v>7175585</v>
      </c>
      <c r="AQ303" s="4">
        <v>15823</v>
      </c>
      <c r="AR303" s="4">
        <v>532</v>
      </c>
      <c r="AS303" t="s">
        <v>279</v>
      </c>
      <c r="AT303" t="s">
        <v>541</v>
      </c>
      <c r="AU303" t="s">
        <v>105</v>
      </c>
      <c r="AV303" t="s">
        <v>1993</v>
      </c>
      <c r="AW303" t="s">
        <v>95</v>
      </c>
      <c r="AX303" t="str">
        <f t="shared" si="79"/>
        <v>Manhattan</v>
      </c>
      <c r="AY303">
        <v>12</v>
      </c>
      <c r="AZ303">
        <v>13</v>
      </c>
      <c r="BA303" t="s">
        <v>2535</v>
      </c>
      <c r="BB303">
        <v>31</v>
      </c>
      <c r="BC303" t="s">
        <v>2559</v>
      </c>
      <c r="BD303" t="s">
        <v>1441</v>
      </c>
      <c r="BE303" t="s">
        <v>2625</v>
      </c>
      <c r="BF303" s="95" t="s">
        <v>1442</v>
      </c>
      <c r="BG303" s="1">
        <v>32111</v>
      </c>
      <c r="BJ303" t="s">
        <v>108</v>
      </c>
      <c r="BL303" s="63">
        <v>13</v>
      </c>
      <c r="BM303" t="s">
        <v>2310</v>
      </c>
      <c r="BN303" s="68">
        <v>8011691</v>
      </c>
      <c r="BO303" s="68">
        <v>10995775</v>
      </c>
      <c r="BP303" s="68">
        <v>8275117</v>
      </c>
      <c r="BQ303" s="68">
        <v>1295447</v>
      </c>
      <c r="BR303">
        <f t="shared" si="80"/>
        <v>2</v>
      </c>
      <c r="BS303" s="4">
        <v>28578030</v>
      </c>
      <c r="BT303" s="22">
        <f t="shared" si="81"/>
        <v>0</v>
      </c>
      <c r="BU303" s="68"/>
      <c r="BV303" s="68"/>
      <c r="BW303" s="68"/>
      <c r="BX303" s="68"/>
      <c r="BZ303" s="85">
        <f t="shared" si="93"/>
        <v>0.28034441142374056</v>
      </c>
      <c r="CA303" s="85">
        <f t="shared" si="82"/>
        <v>0.38476322545675823</v>
      </c>
      <c r="CB303" s="85">
        <f t="shared" si="83"/>
        <v>0.28956219165561797</v>
      </c>
      <c r="CC303" s="85">
        <f t="shared" si="84"/>
        <v>4.5330171463883268E-2</v>
      </c>
      <c r="CD303" s="85">
        <f t="shared" si="85"/>
        <v>1</v>
      </c>
      <c r="CE303" t="s">
        <v>2640</v>
      </c>
      <c r="CF303" s="68">
        <v>8011691</v>
      </c>
      <c r="CG303" s="68">
        <v>10995775</v>
      </c>
      <c r="CH303" s="68">
        <v>8275117</v>
      </c>
      <c r="CI303" s="68">
        <v>1295447</v>
      </c>
      <c r="CN303" s="22">
        <f t="shared" si="86"/>
        <v>78545.990196078434</v>
      </c>
      <c r="CO303" s="22">
        <f t="shared" si="87"/>
        <v>107801.7156862745</v>
      </c>
      <c r="CP303" s="22">
        <f t="shared" si="88"/>
        <v>81128.598039215693</v>
      </c>
      <c r="CQ303" s="22">
        <f t="shared" si="94"/>
        <v>12700.460784313726</v>
      </c>
      <c r="CR303" s="85">
        <f t="shared" si="89"/>
        <v>0.28034441142374056</v>
      </c>
      <c r="CS303" s="85">
        <f t="shared" si="90"/>
        <v>0.38476322545675817</v>
      </c>
      <c r="CT303" s="85">
        <f t="shared" si="91"/>
        <v>0.28956219165561797</v>
      </c>
      <c r="CU303" s="85">
        <f t="shared" si="92"/>
        <v>4.5330171463883268E-2</v>
      </c>
    </row>
    <row r="304" spans="1:99" x14ac:dyDescent="0.35">
      <c r="A304" t="s">
        <v>1445</v>
      </c>
      <c r="B304" s="81">
        <v>3913866</v>
      </c>
      <c r="C304" s="81">
        <v>5094195</v>
      </c>
      <c r="D304" s="81">
        <v>10960915</v>
      </c>
      <c r="E304">
        <v>32</v>
      </c>
      <c r="F304" s="10">
        <f t="shared" si="76"/>
        <v>122308.3125</v>
      </c>
      <c r="G304" s="10">
        <f t="shared" si="77"/>
        <v>159193.59375</v>
      </c>
      <c r="H304" s="10">
        <f t="shared" si="78"/>
        <v>342528.59375</v>
      </c>
      <c r="I304" t="s">
        <v>1445</v>
      </c>
      <c r="J304" t="s">
        <v>2520</v>
      </c>
      <c r="K304" t="s">
        <v>654</v>
      </c>
      <c r="L304">
        <v>330</v>
      </c>
      <c r="M304">
        <v>309</v>
      </c>
      <c r="N304">
        <v>788</v>
      </c>
      <c r="O304">
        <v>341</v>
      </c>
      <c r="P304" t="s">
        <v>1446</v>
      </c>
      <c r="Q304" t="s">
        <v>64</v>
      </c>
      <c r="R304" t="s">
        <v>65</v>
      </c>
      <c r="S304" t="s">
        <v>84</v>
      </c>
      <c r="U304">
        <v>32</v>
      </c>
      <c r="V304">
        <v>32</v>
      </c>
      <c r="W304">
        <v>129</v>
      </c>
      <c r="X304">
        <v>4.03</v>
      </c>
      <c r="Z304">
        <v>67</v>
      </c>
      <c r="AA304">
        <v>67</v>
      </c>
      <c r="AB304">
        <v>16</v>
      </c>
      <c r="AC304">
        <v>0.51600000000000001</v>
      </c>
      <c r="AD304">
        <v>2</v>
      </c>
      <c r="AE304">
        <v>0</v>
      </c>
      <c r="AF304">
        <v>2</v>
      </c>
      <c r="AG304">
        <v>5</v>
      </c>
      <c r="AH304" s="2">
        <v>8593</v>
      </c>
      <c r="AI304">
        <v>0.2</v>
      </c>
      <c r="AJ304" s="2">
        <v>8593</v>
      </c>
      <c r="AK304">
        <v>0.2</v>
      </c>
      <c r="AL304" s="2">
        <v>6012</v>
      </c>
      <c r="AM304" s="2">
        <v>323625</v>
      </c>
      <c r="AN304" s="3">
        <v>0.6996</v>
      </c>
      <c r="AO304">
        <v>335</v>
      </c>
      <c r="AP304" s="4">
        <v>3052119</v>
      </c>
      <c r="AQ304" s="4">
        <v>23660</v>
      </c>
      <c r="AR304" s="4">
        <v>478</v>
      </c>
      <c r="AS304" t="s">
        <v>1435</v>
      </c>
      <c r="AT304" t="s">
        <v>105</v>
      </c>
      <c r="AU304" t="s">
        <v>1436</v>
      </c>
      <c r="AV304" t="s">
        <v>1437</v>
      </c>
      <c r="AW304" t="s">
        <v>95</v>
      </c>
      <c r="AX304" t="str">
        <f t="shared" si="79"/>
        <v>Manhattan</v>
      </c>
      <c r="AY304">
        <v>12</v>
      </c>
      <c r="AZ304">
        <v>13</v>
      </c>
      <c r="BA304" t="s">
        <v>2535</v>
      </c>
      <c r="BB304">
        <v>31</v>
      </c>
      <c r="BC304" t="s">
        <v>2559</v>
      </c>
      <c r="BD304">
        <v>72</v>
      </c>
      <c r="BE304" t="s">
        <v>2603</v>
      </c>
      <c r="BF304" s="95">
        <v>10</v>
      </c>
      <c r="BG304" s="1">
        <v>33147</v>
      </c>
      <c r="BJ304" t="s">
        <v>108</v>
      </c>
      <c r="BL304" s="63">
        <v>213</v>
      </c>
      <c r="BM304" t="s">
        <v>2241</v>
      </c>
      <c r="BN304" s="68">
        <v>2043775</v>
      </c>
      <c r="BO304" s="68">
        <v>1347018</v>
      </c>
      <c r="BP304" s="68">
        <v>1417461</v>
      </c>
      <c r="BQ304" s="68">
        <v>285941</v>
      </c>
      <c r="BR304">
        <f t="shared" si="80"/>
        <v>2.09375</v>
      </c>
      <c r="BS304" s="4">
        <v>5094195</v>
      </c>
      <c r="BT304" s="22">
        <f t="shared" si="81"/>
        <v>0</v>
      </c>
      <c r="BU304" s="68"/>
      <c r="BV304" s="68"/>
      <c r="BW304" s="68"/>
      <c r="BX304" s="68"/>
      <c r="BZ304" s="85">
        <f t="shared" si="93"/>
        <v>0.40119685249583104</v>
      </c>
      <c r="CA304" s="85">
        <f t="shared" si="82"/>
        <v>0.26442215109551165</v>
      </c>
      <c r="CB304" s="85">
        <f t="shared" si="83"/>
        <v>0.27825024365969503</v>
      </c>
      <c r="CC304" s="85">
        <f t="shared" si="84"/>
        <v>5.6130752748962301E-2</v>
      </c>
      <c r="CD304" s="85">
        <f t="shared" si="85"/>
        <v>1</v>
      </c>
      <c r="CE304" t="s">
        <v>2640</v>
      </c>
      <c r="CF304" s="68">
        <v>2043775</v>
      </c>
      <c r="CG304" s="68">
        <v>1347018</v>
      </c>
      <c r="CH304" s="68">
        <v>1417461</v>
      </c>
      <c r="CI304" s="68">
        <v>285941</v>
      </c>
      <c r="CN304" s="22">
        <f t="shared" si="86"/>
        <v>63867.96875</v>
      </c>
      <c r="CO304" s="22">
        <f t="shared" si="87"/>
        <v>42094.3125</v>
      </c>
      <c r="CP304" s="22">
        <f t="shared" si="88"/>
        <v>44295.65625</v>
      </c>
      <c r="CQ304" s="22">
        <f t="shared" si="94"/>
        <v>8935.65625</v>
      </c>
      <c r="CR304" s="85">
        <f t="shared" si="89"/>
        <v>0.40119685249583104</v>
      </c>
      <c r="CS304" s="85">
        <f t="shared" si="90"/>
        <v>0.26442215109551165</v>
      </c>
      <c r="CT304" s="85">
        <f t="shared" si="91"/>
        <v>0.27825024365969503</v>
      </c>
      <c r="CU304" s="85">
        <f t="shared" si="92"/>
        <v>5.6130752748962301E-2</v>
      </c>
    </row>
    <row r="305" spans="1:99" x14ac:dyDescent="0.35">
      <c r="A305" t="s">
        <v>1447</v>
      </c>
      <c r="B305" s="81">
        <v>4459950</v>
      </c>
      <c r="C305" s="81">
        <v>5535885</v>
      </c>
      <c r="D305" s="81">
        <v>11503256</v>
      </c>
      <c r="E305">
        <v>32</v>
      </c>
      <c r="F305" s="10">
        <f t="shared" si="76"/>
        <v>139373.4375</v>
      </c>
      <c r="G305" s="10">
        <f t="shared" si="77"/>
        <v>172996.40625</v>
      </c>
      <c r="H305" s="10">
        <f t="shared" si="78"/>
        <v>359476.75</v>
      </c>
      <c r="I305" t="s">
        <v>1447</v>
      </c>
      <c r="J305" t="s">
        <v>2521</v>
      </c>
      <c r="K305" t="s">
        <v>654</v>
      </c>
      <c r="L305">
        <v>331</v>
      </c>
      <c r="M305">
        <v>309</v>
      </c>
      <c r="N305">
        <v>789</v>
      </c>
      <c r="O305">
        <v>341</v>
      </c>
      <c r="P305" t="s">
        <v>1448</v>
      </c>
      <c r="Q305" t="s">
        <v>64</v>
      </c>
      <c r="R305" t="s">
        <v>65</v>
      </c>
      <c r="S305" t="s">
        <v>84</v>
      </c>
      <c r="U305">
        <v>32</v>
      </c>
      <c r="V305">
        <v>32</v>
      </c>
      <c r="W305">
        <v>132</v>
      </c>
      <c r="X305">
        <v>4.13</v>
      </c>
      <c r="Z305">
        <v>60</v>
      </c>
      <c r="AA305">
        <v>60</v>
      </c>
      <c r="AB305">
        <v>15</v>
      </c>
      <c r="AC305">
        <v>0.46899999999999997</v>
      </c>
      <c r="AD305">
        <v>2</v>
      </c>
      <c r="AE305">
        <v>0</v>
      </c>
      <c r="AF305">
        <v>2</v>
      </c>
      <c r="AG305">
        <v>5</v>
      </c>
      <c r="AH305" s="2">
        <v>8743</v>
      </c>
      <c r="AI305">
        <v>0.2</v>
      </c>
      <c r="AJ305" s="2">
        <v>8743</v>
      </c>
      <c r="AK305">
        <v>0.2</v>
      </c>
      <c r="AL305" s="2">
        <v>6127</v>
      </c>
      <c r="AM305" s="2">
        <v>329815</v>
      </c>
      <c r="AN305" s="3">
        <v>0.70079999999999998</v>
      </c>
      <c r="AO305">
        <v>300</v>
      </c>
      <c r="AP305" s="4">
        <v>3007393</v>
      </c>
      <c r="AQ305" s="4">
        <v>22783</v>
      </c>
      <c r="AR305" s="4">
        <v>508</v>
      </c>
      <c r="AS305" t="s">
        <v>1435</v>
      </c>
      <c r="AT305" t="s">
        <v>105</v>
      </c>
      <c r="AV305" t="s">
        <v>1437</v>
      </c>
      <c r="AW305" t="s">
        <v>95</v>
      </c>
      <c r="AX305" t="str">
        <f t="shared" si="79"/>
        <v>Manhattan</v>
      </c>
      <c r="AY305">
        <v>12</v>
      </c>
      <c r="AZ305">
        <v>13</v>
      </c>
      <c r="BA305" t="s">
        <v>2535</v>
      </c>
      <c r="BB305">
        <v>31</v>
      </c>
      <c r="BC305" t="s">
        <v>2559</v>
      </c>
      <c r="BD305">
        <v>72</v>
      </c>
      <c r="BE305" t="s">
        <v>2603</v>
      </c>
      <c r="BF305" s="95">
        <v>10</v>
      </c>
      <c r="BG305" s="1">
        <v>33055</v>
      </c>
      <c r="BJ305" t="s">
        <v>108</v>
      </c>
      <c r="BL305" s="63">
        <v>171</v>
      </c>
      <c r="BM305" t="s">
        <v>2241</v>
      </c>
      <c r="BN305" s="68">
        <v>2487680</v>
      </c>
      <c r="BO305" s="68">
        <v>1354872</v>
      </c>
      <c r="BP305" s="68">
        <v>1457017</v>
      </c>
      <c r="BQ305" s="68">
        <v>236316</v>
      </c>
      <c r="BR305">
        <f t="shared" si="80"/>
        <v>1.875</v>
      </c>
      <c r="BS305" s="4">
        <v>5535885</v>
      </c>
      <c r="BT305" s="22">
        <f t="shared" si="81"/>
        <v>0</v>
      </c>
      <c r="BU305" s="68"/>
      <c r="BV305" s="68"/>
      <c r="BW305" s="68"/>
      <c r="BX305" s="68"/>
      <c r="BZ305" s="85">
        <f t="shared" si="93"/>
        <v>0.44937349673990701</v>
      </c>
      <c r="CA305" s="85">
        <f t="shared" si="82"/>
        <v>0.24474352339327859</v>
      </c>
      <c r="CB305" s="85">
        <f t="shared" si="83"/>
        <v>0.26319495437495538</v>
      </c>
      <c r="CC305" s="85">
        <f t="shared" si="84"/>
        <v>4.2688025491859023E-2</v>
      </c>
      <c r="CD305" s="85">
        <f t="shared" si="85"/>
        <v>1.0000000000000002</v>
      </c>
      <c r="CE305" t="s">
        <v>2640</v>
      </c>
      <c r="CF305" s="68">
        <v>2487680</v>
      </c>
      <c r="CG305" s="68">
        <v>1354872</v>
      </c>
      <c r="CH305" s="68">
        <v>1457017</v>
      </c>
      <c r="CI305" s="68">
        <v>236316</v>
      </c>
      <c r="CN305" s="22">
        <f t="shared" si="86"/>
        <v>77740</v>
      </c>
      <c r="CO305" s="22">
        <f t="shared" si="87"/>
        <v>42339.75</v>
      </c>
      <c r="CP305" s="22">
        <f t="shared" si="88"/>
        <v>45531.78125</v>
      </c>
      <c r="CQ305" s="22">
        <f t="shared" si="94"/>
        <v>7384.875</v>
      </c>
      <c r="CR305" s="85">
        <f t="shared" si="89"/>
        <v>0.44937349673990701</v>
      </c>
      <c r="CS305" s="85">
        <f t="shared" si="90"/>
        <v>0.24474352339327859</v>
      </c>
      <c r="CT305" s="85">
        <f t="shared" si="91"/>
        <v>0.26319495437495538</v>
      </c>
      <c r="CU305" s="85">
        <f t="shared" si="92"/>
        <v>4.2688025491859023E-2</v>
      </c>
    </row>
    <row r="306" spans="1:99" x14ac:dyDescent="0.35">
      <c r="A306" t="s">
        <v>1449</v>
      </c>
      <c r="B306" s="81">
        <v>83903383</v>
      </c>
      <c r="C306" s="81">
        <v>98936294</v>
      </c>
      <c r="D306" s="81">
        <v>148483150</v>
      </c>
      <c r="E306">
        <v>606</v>
      </c>
      <c r="F306" s="10">
        <f t="shared" si="76"/>
        <v>138454.42739273928</v>
      </c>
      <c r="G306" s="10">
        <f t="shared" si="77"/>
        <v>163261.21122112212</v>
      </c>
      <c r="H306" s="10">
        <f t="shared" si="78"/>
        <v>245021.699669967</v>
      </c>
      <c r="I306" t="s">
        <v>1449</v>
      </c>
      <c r="J306" t="s">
        <v>2767</v>
      </c>
      <c r="K306" t="s">
        <v>1021</v>
      </c>
      <c r="L306">
        <v>141</v>
      </c>
      <c r="M306">
        <v>141</v>
      </c>
      <c r="N306">
        <v>231</v>
      </c>
      <c r="O306">
        <v>231</v>
      </c>
      <c r="P306" t="s">
        <v>1450</v>
      </c>
      <c r="Q306" t="s">
        <v>64</v>
      </c>
      <c r="R306" t="s">
        <v>65</v>
      </c>
      <c r="S306" t="s">
        <v>66</v>
      </c>
      <c r="U306">
        <v>606</v>
      </c>
      <c r="V306">
        <v>606</v>
      </c>
      <c r="W306" s="6">
        <v>2831</v>
      </c>
      <c r="X306">
        <v>4.67</v>
      </c>
      <c r="Z306" s="2">
        <v>1562</v>
      </c>
      <c r="AA306" s="2">
        <v>1562</v>
      </c>
      <c r="AB306">
        <v>223</v>
      </c>
      <c r="AC306">
        <v>0.372</v>
      </c>
      <c r="AD306">
        <v>5</v>
      </c>
      <c r="AE306">
        <v>1</v>
      </c>
      <c r="AF306">
        <v>6</v>
      </c>
      <c r="AG306">
        <v>21</v>
      </c>
      <c r="AH306" s="2">
        <v>197199</v>
      </c>
      <c r="AI306">
        <v>4.53</v>
      </c>
      <c r="AJ306" s="2">
        <v>197199</v>
      </c>
      <c r="AK306">
        <v>4.53</v>
      </c>
      <c r="AL306" s="2">
        <v>31247</v>
      </c>
      <c r="AM306" s="2">
        <v>5322369</v>
      </c>
      <c r="AN306" s="3">
        <v>0.1585</v>
      </c>
      <c r="AO306">
        <v>345</v>
      </c>
      <c r="AP306" s="4">
        <v>12227114</v>
      </c>
      <c r="AQ306" s="4">
        <v>4319</v>
      </c>
      <c r="AR306" s="4">
        <v>503</v>
      </c>
      <c r="AS306" t="s">
        <v>395</v>
      </c>
      <c r="AT306" t="s">
        <v>398</v>
      </c>
      <c r="AU306" t="s">
        <v>86</v>
      </c>
      <c r="AV306" t="s">
        <v>397</v>
      </c>
      <c r="AW306" t="s">
        <v>71</v>
      </c>
      <c r="AX306" t="str">
        <f t="shared" si="79"/>
        <v>Bronx</v>
      </c>
      <c r="AY306">
        <v>3</v>
      </c>
      <c r="AZ306">
        <v>15</v>
      </c>
      <c r="BA306" t="s">
        <v>2537</v>
      </c>
      <c r="BB306">
        <v>32</v>
      </c>
      <c r="BC306" t="s">
        <v>2560</v>
      </c>
      <c r="BD306">
        <v>79</v>
      </c>
      <c r="BE306" t="s">
        <v>2608</v>
      </c>
      <c r="BF306" s="95">
        <v>16</v>
      </c>
      <c r="BG306" s="1">
        <v>24015</v>
      </c>
      <c r="BL306" s="63">
        <v>200</v>
      </c>
      <c r="BM306" t="s">
        <v>2247</v>
      </c>
      <c r="BN306" s="68">
        <v>41832163</v>
      </c>
      <c r="BO306" s="68">
        <v>39072457</v>
      </c>
      <c r="BP306" s="68">
        <v>11807667</v>
      </c>
      <c r="BQ306" s="68">
        <v>6224008</v>
      </c>
      <c r="BR306">
        <f t="shared" si="80"/>
        <v>2.5775577557755778</v>
      </c>
      <c r="BS306" s="4">
        <v>98936294</v>
      </c>
      <c r="BT306" s="22">
        <f t="shared" si="81"/>
        <v>1</v>
      </c>
      <c r="BU306" s="68"/>
      <c r="BV306" s="68"/>
      <c r="BW306" s="68"/>
      <c r="BX306" s="68"/>
      <c r="BZ306" s="85">
        <f t="shared" si="93"/>
        <v>0.42281918301892329</v>
      </c>
      <c r="CA306" s="85">
        <f t="shared" si="82"/>
        <v>0.39492541533848036</v>
      </c>
      <c r="CB306" s="85">
        <f t="shared" si="83"/>
        <v>0.11934616228903824</v>
      </c>
      <c r="CC306" s="85">
        <f t="shared" si="84"/>
        <v>6.2909249461072389E-2</v>
      </c>
      <c r="CD306" s="85">
        <f t="shared" si="85"/>
        <v>1.0000000101075144</v>
      </c>
      <c r="CE306" t="s">
        <v>2640</v>
      </c>
      <c r="CF306" s="68">
        <v>41832163</v>
      </c>
      <c r="CG306" s="68">
        <v>39072457</v>
      </c>
      <c r="CH306" s="68">
        <v>11807667</v>
      </c>
      <c r="CI306" s="68">
        <v>6224008</v>
      </c>
      <c r="CN306" s="22">
        <f t="shared" si="86"/>
        <v>69029.971947194717</v>
      </c>
      <c r="CO306" s="22">
        <f t="shared" si="87"/>
        <v>64476.001650165017</v>
      </c>
      <c r="CP306" s="22">
        <f t="shared" si="88"/>
        <v>19484.59900990099</v>
      </c>
      <c r="CQ306" s="22">
        <f t="shared" si="94"/>
        <v>10270.640264026402</v>
      </c>
      <c r="CR306" s="85">
        <f t="shared" si="89"/>
        <v>0.42281918301892324</v>
      </c>
      <c r="CS306" s="85">
        <f t="shared" si="90"/>
        <v>0.3949254153384803</v>
      </c>
      <c r="CT306" s="85">
        <f t="shared" si="91"/>
        <v>0.11934616228903823</v>
      </c>
      <c r="CU306" s="85">
        <f t="shared" si="92"/>
        <v>6.2909249461072389E-2</v>
      </c>
    </row>
    <row r="307" spans="1:99" x14ac:dyDescent="0.35">
      <c r="A307" t="s">
        <v>1451</v>
      </c>
      <c r="B307" s="81">
        <v>33491156</v>
      </c>
      <c r="C307" s="81">
        <v>33646951</v>
      </c>
      <c r="D307" s="81">
        <v>52721885</v>
      </c>
      <c r="E307">
        <v>257</v>
      </c>
      <c r="F307" s="10">
        <f t="shared" si="76"/>
        <v>130315.78210116732</v>
      </c>
      <c r="G307" s="10">
        <f t="shared" si="77"/>
        <v>130921.98832684825</v>
      </c>
      <c r="H307" s="10">
        <f t="shared" si="78"/>
        <v>205143.52140077821</v>
      </c>
      <c r="I307" t="s">
        <v>1451</v>
      </c>
      <c r="J307" t="s">
        <v>2459</v>
      </c>
      <c r="K307" t="s">
        <v>155</v>
      </c>
      <c r="L307">
        <v>229</v>
      </c>
      <c r="M307">
        <v>31</v>
      </c>
      <c r="N307">
        <v>357</v>
      </c>
      <c r="O307">
        <v>357</v>
      </c>
      <c r="P307" t="s">
        <v>1452</v>
      </c>
      <c r="Q307" t="s">
        <v>64</v>
      </c>
      <c r="R307" t="s">
        <v>75</v>
      </c>
      <c r="S307" t="s">
        <v>66</v>
      </c>
      <c r="U307">
        <v>256</v>
      </c>
      <c r="V307">
        <v>257</v>
      </c>
      <c r="W307" s="6">
        <v>1285</v>
      </c>
      <c r="X307">
        <v>5.0199999999999996</v>
      </c>
      <c r="Z307">
        <v>718</v>
      </c>
      <c r="AA307">
        <v>718</v>
      </c>
      <c r="AB307">
        <v>77</v>
      </c>
      <c r="AC307">
        <v>0.308</v>
      </c>
      <c r="AD307">
        <v>2</v>
      </c>
      <c r="AE307">
        <v>0</v>
      </c>
      <c r="AF307">
        <v>14</v>
      </c>
      <c r="AG307" s="7">
        <v>43560</v>
      </c>
      <c r="AH307" s="2">
        <v>141365</v>
      </c>
      <c r="AI307">
        <v>3.25</v>
      </c>
      <c r="AJ307" s="2">
        <v>141365</v>
      </c>
      <c r="AK307">
        <v>3.25</v>
      </c>
      <c r="AL307" s="2">
        <v>63228</v>
      </c>
      <c r="AM307" s="2">
        <v>2929695</v>
      </c>
      <c r="AN307" s="3">
        <v>0.44729999999999998</v>
      </c>
      <c r="AO307">
        <v>221</v>
      </c>
      <c r="AP307" s="4">
        <v>7871249</v>
      </c>
      <c r="AQ307" s="4">
        <v>6073</v>
      </c>
      <c r="AR307" s="4">
        <v>568</v>
      </c>
      <c r="AS307" t="s">
        <v>834</v>
      </c>
      <c r="AT307" t="s">
        <v>1453</v>
      </c>
      <c r="AU307" t="s">
        <v>1058</v>
      </c>
      <c r="AV307" t="s">
        <v>159</v>
      </c>
      <c r="AW307" t="s">
        <v>80</v>
      </c>
      <c r="AX307" t="str">
        <f t="shared" si="79"/>
        <v>Brooklyn</v>
      </c>
      <c r="AY307">
        <v>8</v>
      </c>
      <c r="AZ307">
        <v>8</v>
      </c>
      <c r="BA307" t="s">
        <v>2530</v>
      </c>
      <c r="BB307">
        <v>25</v>
      </c>
      <c r="BC307" t="s">
        <v>2553</v>
      </c>
      <c r="BD307">
        <v>56</v>
      </c>
      <c r="BE307" t="s">
        <v>2589</v>
      </c>
      <c r="BF307" s="95">
        <v>36</v>
      </c>
      <c r="BG307" s="1">
        <v>27149</v>
      </c>
      <c r="BL307" s="63">
        <v>287</v>
      </c>
      <c r="BM307" t="s">
        <v>2262</v>
      </c>
      <c r="BN307" s="68">
        <v>16324115</v>
      </c>
      <c r="BO307" s="68">
        <v>13213466</v>
      </c>
      <c r="BP307" s="68">
        <v>1890408</v>
      </c>
      <c r="BQ307" s="68">
        <v>2218963</v>
      </c>
      <c r="BR307">
        <f t="shared" si="80"/>
        <v>2.7937743190661477</v>
      </c>
      <c r="BS307" s="4">
        <v>33646951</v>
      </c>
      <c r="BT307" s="22">
        <f t="shared" si="81"/>
        <v>1</v>
      </c>
      <c r="BU307" s="68"/>
      <c r="BV307" s="68"/>
      <c r="BW307" s="68"/>
      <c r="BX307" s="68"/>
      <c r="BZ307" s="85">
        <f t="shared" si="93"/>
        <v>0.48515881869950117</v>
      </c>
      <c r="CA307" s="85">
        <f t="shared" si="82"/>
        <v>0.39270916404877221</v>
      </c>
      <c r="CB307" s="85">
        <f t="shared" si="83"/>
        <v>5.6183634588465384E-2</v>
      </c>
      <c r="CC307" s="85">
        <f t="shared" si="84"/>
        <v>6.594841238363619E-2</v>
      </c>
      <c r="CD307" s="85">
        <f t="shared" si="85"/>
        <v>1.000000029720375</v>
      </c>
      <c r="CE307" t="s">
        <v>2640</v>
      </c>
      <c r="CF307" s="68">
        <v>16324115</v>
      </c>
      <c r="CG307" s="68">
        <v>13213466</v>
      </c>
      <c r="CH307" s="68">
        <v>1890408</v>
      </c>
      <c r="CI307" s="68">
        <v>2218963</v>
      </c>
      <c r="CN307" s="22">
        <f t="shared" si="86"/>
        <v>63517.957198443582</v>
      </c>
      <c r="CO307" s="22">
        <f t="shared" si="87"/>
        <v>51414.264591439685</v>
      </c>
      <c r="CP307" s="22">
        <f t="shared" si="88"/>
        <v>7355.6731517509725</v>
      </c>
      <c r="CQ307" s="22">
        <f t="shared" si="94"/>
        <v>8634.0972762645906</v>
      </c>
      <c r="CR307" s="85">
        <f t="shared" si="89"/>
        <v>0.48515881869950117</v>
      </c>
      <c r="CS307" s="85">
        <f t="shared" si="90"/>
        <v>0.39270916404877215</v>
      </c>
      <c r="CT307" s="85">
        <f t="shared" si="91"/>
        <v>5.6183634588465384E-2</v>
      </c>
      <c r="CU307" s="85">
        <f t="shared" si="92"/>
        <v>6.5948412383636176E-2</v>
      </c>
    </row>
    <row r="308" spans="1:99" x14ac:dyDescent="0.35">
      <c r="A308" t="s">
        <v>1454</v>
      </c>
      <c r="B308" s="81">
        <v>63075078</v>
      </c>
      <c r="C308" s="81">
        <v>80474733</v>
      </c>
      <c r="D308" s="81">
        <v>141413605</v>
      </c>
      <c r="E308">
        <v>490</v>
      </c>
      <c r="F308" s="10">
        <f t="shared" si="76"/>
        <v>128724.64897959183</v>
      </c>
      <c r="G308" s="10">
        <f t="shared" si="77"/>
        <v>164234.14897959185</v>
      </c>
      <c r="H308" s="10">
        <f t="shared" si="78"/>
        <v>288599.19387755101</v>
      </c>
      <c r="I308" t="s">
        <v>1454</v>
      </c>
      <c r="J308" t="s">
        <v>2460</v>
      </c>
      <c r="K308" t="s">
        <v>1455</v>
      </c>
      <c r="L308">
        <v>116</v>
      </c>
      <c r="M308">
        <v>116</v>
      </c>
      <c r="N308">
        <v>242</v>
      </c>
      <c r="O308">
        <v>209</v>
      </c>
      <c r="P308" t="s">
        <v>1456</v>
      </c>
      <c r="Q308" t="s">
        <v>64</v>
      </c>
      <c r="R308" t="s">
        <v>65</v>
      </c>
      <c r="S308" t="s">
        <v>66</v>
      </c>
      <c r="U308">
        <v>487</v>
      </c>
      <c r="V308">
        <v>490</v>
      </c>
      <c r="W308" s="6">
        <v>2338.5</v>
      </c>
      <c r="X308">
        <v>4.8</v>
      </c>
      <c r="Z308" s="2">
        <v>1377</v>
      </c>
      <c r="AA308" s="2">
        <v>1377</v>
      </c>
      <c r="AB308">
        <v>135</v>
      </c>
      <c r="AC308">
        <v>0.27800000000000002</v>
      </c>
      <c r="AD308">
        <v>8</v>
      </c>
      <c r="AE308">
        <v>1</v>
      </c>
      <c r="AF308">
        <v>9</v>
      </c>
      <c r="AG308">
        <v>8</v>
      </c>
      <c r="AH308" s="2">
        <v>367961</v>
      </c>
      <c r="AI308">
        <v>8.4499999999999993</v>
      </c>
      <c r="AJ308" s="2">
        <v>367961</v>
      </c>
      <c r="AK308">
        <v>8.4499999999999993</v>
      </c>
      <c r="AL308" s="2">
        <v>65839</v>
      </c>
      <c r="AM308" s="2">
        <v>4850947</v>
      </c>
      <c r="AN308" s="3">
        <v>0.1789</v>
      </c>
      <c r="AO308">
        <v>163</v>
      </c>
      <c r="AP308" s="4">
        <v>9893117</v>
      </c>
      <c r="AQ308" s="4">
        <v>4204</v>
      </c>
      <c r="AR308" s="4">
        <v>543</v>
      </c>
      <c r="AS308" t="s">
        <v>1457</v>
      </c>
      <c r="AT308" t="s">
        <v>1458</v>
      </c>
      <c r="AU308" t="s">
        <v>1459</v>
      </c>
      <c r="AV308" t="s">
        <v>541</v>
      </c>
      <c r="AW308" t="s">
        <v>268</v>
      </c>
      <c r="AX308" t="str">
        <f t="shared" si="79"/>
        <v>Staten Island</v>
      </c>
      <c r="AY308">
        <v>1</v>
      </c>
      <c r="AZ308">
        <v>11</v>
      </c>
      <c r="BA308" t="s">
        <v>2533</v>
      </c>
      <c r="BB308">
        <v>23</v>
      </c>
      <c r="BC308" t="s">
        <v>2551</v>
      </c>
      <c r="BD308">
        <v>61</v>
      </c>
      <c r="BE308" t="s">
        <v>2594</v>
      </c>
      <c r="BF308" s="95">
        <v>49</v>
      </c>
      <c r="BG308" s="1">
        <v>23011</v>
      </c>
      <c r="BL308" s="63">
        <v>196</v>
      </c>
      <c r="BM308" t="s">
        <v>2271</v>
      </c>
      <c r="BN308" s="68">
        <v>34842630</v>
      </c>
      <c r="BO308" s="68">
        <v>24620061</v>
      </c>
      <c r="BP308" s="68">
        <v>12987988</v>
      </c>
      <c r="BQ308" s="68">
        <v>8024054</v>
      </c>
      <c r="BR308">
        <f t="shared" si="80"/>
        <v>2.8102040816326532</v>
      </c>
      <c r="BS308" s="4">
        <v>80474733</v>
      </c>
      <c r="BT308" s="22">
        <f t="shared" si="81"/>
        <v>0</v>
      </c>
      <c r="BU308" s="68"/>
      <c r="BV308" s="68"/>
      <c r="BW308" s="68"/>
      <c r="BX308" s="68"/>
      <c r="BZ308" s="85">
        <f t="shared" si="93"/>
        <v>0.43296359864903189</v>
      </c>
      <c r="CA308" s="85">
        <f t="shared" si="82"/>
        <v>0.30593529275828724</v>
      </c>
      <c r="CB308" s="85">
        <f t="shared" si="83"/>
        <v>0.16139212291639415</v>
      </c>
      <c r="CC308" s="85">
        <f t="shared" si="84"/>
        <v>9.9708985676286749E-2</v>
      </c>
      <c r="CD308" s="85">
        <f t="shared" si="85"/>
        <v>1</v>
      </c>
      <c r="CE308" t="s">
        <v>2640</v>
      </c>
      <c r="CF308" s="68">
        <v>34842630</v>
      </c>
      <c r="CG308" s="68">
        <v>24620061</v>
      </c>
      <c r="CH308" s="68">
        <v>12987988</v>
      </c>
      <c r="CI308" s="68">
        <v>8024054</v>
      </c>
      <c r="CN308" s="22">
        <f t="shared" si="86"/>
        <v>71107.408163265311</v>
      </c>
      <c r="CO308" s="22">
        <f t="shared" si="87"/>
        <v>50245.022448979595</v>
      </c>
      <c r="CP308" s="22">
        <f t="shared" si="88"/>
        <v>26506.097959183673</v>
      </c>
      <c r="CQ308" s="22">
        <f t="shared" si="94"/>
        <v>16375.620408163266</v>
      </c>
      <c r="CR308" s="85">
        <f t="shared" si="89"/>
        <v>0.43296359864903189</v>
      </c>
      <c r="CS308" s="85">
        <f t="shared" si="90"/>
        <v>0.30593529275828724</v>
      </c>
      <c r="CT308" s="85">
        <f t="shared" si="91"/>
        <v>0.16139212291639413</v>
      </c>
      <c r="CU308" s="85">
        <f t="shared" si="92"/>
        <v>9.9708985676286735E-2</v>
      </c>
    </row>
    <row r="309" spans="1:99" x14ac:dyDescent="0.35">
      <c r="A309" t="s">
        <v>1460</v>
      </c>
      <c r="B309" s="81">
        <v>17894086</v>
      </c>
      <c r="C309" s="81">
        <v>20159469</v>
      </c>
      <c r="D309" s="81">
        <v>31365931</v>
      </c>
      <c r="E309">
        <v>144</v>
      </c>
      <c r="F309" s="10">
        <f t="shared" si="76"/>
        <v>124264.48611111111</v>
      </c>
      <c r="G309" s="10">
        <f t="shared" si="77"/>
        <v>139996.3125</v>
      </c>
      <c r="H309" s="10">
        <f t="shared" si="78"/>
        <v>217818.96527777778</v>
      </c>
      <c r="I309" t="s">
        <v>1460</v>
      </c>
      <c r="J309" t="s">
        <v>2522</v>
      </c>
      <c r="K309" t="s">
        <v>1455</v>
      </c>
      <c r="L309">
        <v>175</v>
      </c>
      <c r="M309">
        <v>116</v>
      </c>
      <c r="N309">
        <v>242</v>
      </c>
      <c r="O309">
        <v>209</v>
      </c>
      <c r="P309" t="s">
        <v>1456</v>
      </c>
      <c r="Q309" t="s">
        <v>64</v>
      </c>
      <c r="R309" t="s">
        <v>65</v>
      </c>
      <c r="S309" t="s">
        <v>235</v>
      </c>
      <c r="U309">
        <v>120</v>
      </c>
      <c r="V309">
        <v>144</v>
      </c>
      <c r="W309">
        <v>382</v>
      </c>
      <c r="X309">
        <v>3.18</v>
      </c>
      <c r="Z309">
        <v>99</v>
      </c>
      <c r="AA309">
        <v>99</v>
      </c>
      <c r="AB309">
        <v>74</v>
      </c>
      <c r="AC309">
        <v>0.89200000000000002</v>
      </c>
      <c r="AD309">
        <v>8</v>
      </c>
      <c r="AE309">
        <v>0</v>
      </c>
      <c r="AF309">
        <v>8</v>
      </c>
      <c r="AG309">
        <v>1</v>
      </c>
      <c r="AH309" s="2">
        <v>181770</v>
      </c>
      <c r="AI309">
        <v>4.17</v>
      </c>
      <c r="AJ309" s="2">
        <v>181770</v>
      </c>
      <c r="AK309">
        <v>4.17</v>
      </c>
      <c r="AL309" s="2">
        <v>67228</v>
      </c>
      <c r="AM309" s="2">
        <v>758927</v>
      </c>
      <c r="AN309" s="3">
        <v>0.36990000000000001</v>
      </c>
      <c r="AO309">
        <v>24</v>
      </c>
      <c r="AP309" s="4">
        <v>2825000</v>
      </c>
      <c r="AQ309" s="4">
        <v>6036</v>
      </c>
      <c r="AR309" s="4">
        <v>339</v>
      </c>
      <c r="AS309" t="s">
        <v>1457</v>
      </c>
      <c r="AT309" t="s">
        <v>1459</v>
      </c>
      <c r="AU309" t="s">
        <v>541</v>
      </c>
      <c r="AW309" t="s">
        <v>268</v>
      </c>
      <c r="AX309" t="str">
        <f t="shared" si="79"/>
        <v>Staten Island</v>
      </c>
      <c r="AY309">
        <v>1</v>
      </c>
      <c r="AZ309">
        <v>11</v>
      </c>
      <c r="BA309" t="s">
        <v>2533</v>
      </c>
      <c r="BB309">
        <v>23</v>
      </c>
      <c r="BC309" t="s">
        <v>2551</v>
      </c>
      <c r="BD309">
        <v>61</v>
      </c>
      <c r="BE309" t="s">
        <v>2594</v>
      </c>
      <c r="BF309" s="95">
        <v>49</v>
      </c>
      <c r="BG309" s="1">
        <v>24107</v>
      </c>
      <c r="BI309" t="s">
        <v>236</v>
      </c>
      <c r="BL309" s="63">
        <v>265</v>
      </c>
      <c r="BM309" t="s">
        <v>2271</v>
      </c>
      <c r="BN309" s="68">
        <v>5716850</v>
      </c>
      <c r="BO309" s="68">
        <v>10377852</v>
      </c>
      <c r="BP309" s="68">
        <v>1319370</v>
      </c>
      <c r="BQ309" s="68">
        <v>2745397</v>
      </c>
      <c r="BR309">
        <f t="shared" si="80"/>
        <v>0.6875</v>
      </c>
      <c r="BS309" s="4">
        <v>20159469</v>
      </c>
      <c r="BT309" s="22">
        <f t="shared" si="81"/>
        <v>0</v>
      </c>
      <c r="BU309" s="68"/>
      <c r="BV309" s="68"/>
      <c r="BW309" s="68"/>
      <c r="BX309" s="68"/>
      <c r="BZ309" s="85">
        <f t="shared" si="93"/>
        <v>0.28358137806109873</v>
      </c>
      <c r="CA309" s="85">
        <f t="shared" si="82"/>
        <v>0.51478796390916848</v>
      </c>
      <c r="CB309" s="85">
        <f t="shared" si="83"/>
        <v>6.5446664294580376E-2</v>
      </c>
      <c r="CC309" s="85">
        <f t="shared" si="84"/>
        <v>0.13618399373515244</v>
      </c>
      <c r="CD309" s="85">
        <f t="shared" si="85"/>
        <v>1</v>
      </c>
      <c r="CE309" t="s">
        <v>2640</v>
      </c>
      <c r="CF309" s="68">
        <v>5716850</v>
      </c>
      <c r="CG309" s="68">
        <v>10377852</v>
      </c>
      <c r="CH309" s="68">
        <v>1319370</v>
      </c>
      <c r="CI309" s="68">
        <v>2745397</v>
      </c>
      <c r="CN309" s="22">
        <f t="shared" si="86"/>
        <v>39700.347222222219</v>
      </c>
      <c r="CO309" s="22">
        <f t="shared" si="87"/>
        <v>72068.416666666672</v>
      </c>
      <c r="CP309" s="22">
        <f t="shared" si="88"/>
        <v>9162.2916666666661</v>
      </c>
      <c r="CQ309" s="22">
        <f t="shared" si="94"/>
        <v>19065.256944444445</v>
      </c>
      <c r="CR309" s="85">
        <f t="shared" si="89"/>
        <v>0.28358137806109873</v>
      </c>
      <c r="CS309" s="85">
        <f t="shared" si="90"/>
        <v>0.51478796390916848</v>
      </c>
      <c r="CT309" s="85">
        <f t="shared" si="91"/>
        <v>6.5446664294580376E-2</v>
      </c>
      <c r="CU309" s="85">
        <f t="shared" si="92"/>
        <v>0.13618399373515244</v>
      </c>
    </row>
    <row r="310" spans="1:99" x14ac:dyDescent="0.35">
      <c r="A310" t="s">
        <v>1461</v>
      </c>
      <c r="B310" s="81">
        <v>27746992</v>
      </c>
      <c r="C310" s="81">
        <v>32000094</v>
      </c>
      <c r="D310" s="81">
        <v>59579801</v>
      </c>
      <c r="E310">
        <v>208</v>
      </c>
      <c r="F310" s="10">
        <f t="shared" si="76"/>
        <v>133399</v>
      </c>
      <c r="G310" s="10">
        <f t="shared" si="77"/>
        <v>153846.60576923078</v>
      </c>
      <c r="H310" s="10">
        <f t="shared" si="78"/>
        <v>286441.35096153844</v>
      </c>
      <c r="I310" t="s">
        <v>1461</v>
      </c>
      <c r="J310" t="s">
        <v>2461</v>
      </c>
      <c r="K310" t="s">
        <v>364</v>
      </c>
      <c r="L310">
        <v>360</v>
      </c>
      <c r="M310">
        <v>530</v>
      </c>
      <c r="N310">
        <v>780</v>
      </c>
      <c r="O310">
        <v>780</v>
      </c>
      <c r="P310" t="s">
        <v>1462</v>
      </c>
      <c r="Q310" t="s">
        <v>64</v>
      </c>
      <c r="R310" t="s">
        <v>75</v>
      </c>
      <c r="S310" t="s">
        <v>84</v>
      </c>
      <c r="U310">
        <v>208</v>
      </c>
      <c r="V310">
        <v>208</v>
      </c>
      <c r="W310">
        <v>883</v>
      </c>
      <c r="X310">
        <v>4.25</v>
      </c>
      <c r="Z310">
        <v>437</v>
      </c>
      <c r="AA310">
        <v>437</v>
      </c>
      <c r="AB310">
        <v>68</v>
      </c>
      <c r="AC310">
        <v>0.33</v>
      </c>
      <c r="AD310">
        <v>4</v>
      </c>
      <c r="AE310">
        <v>0</v>
      </c>
      <c r="AF310">
        <v>7</v>
      </c>
      <c r="AG310">
        <v>6</v>
      </c>
      <c r="AH310" s="2">
        <v>51965</v>
      </c>
      <c r="AI310">
        <v>1.19</v>
      </c>
      <c r="AJ310" s="2">
        <v>51965</v>
      </c>
      <c r="AK310">
        <v>1.19</v>
      </c>
      <c r="AL310" s="2">
        <v>34935</v>
      </c>
      <c r="AM310" s="2">
        <v>2104200</v>
      </c>
      <c r="AN310" s="3">
        <v>0.67230000000000001</v>
      </c>
      <c r="AO310">
        <v>367</v>
      </c>
      <c r="AP310" s="4">
        <v>14480678</v>
      </c>
      <c r="AQ310" s="4">
        <v>16399</v>
      </c>
      <c r="AR310" s="4">
        <v>570</v>
      </c>
      <c r="AS310" t="s">
        <v>1463</v>
      </c>
      <c r="AT310" t="s">
        <v>588</v>
      </c>
      <c r="AU310" t="s">
        <v>1464</v>
      </c>
      <c r="AV310" t="s">
        <v>582</v>
      </c>
      <c r="AW310" t="s">
        <v>71</v>
      </c>
      <c r="AX310" t="str">
        <f t="shared" si="79"/>
        <v>Bronx</v>
      </c>
      <c r="AY310" t="s">
        <v>1465</v>
      </c>
      <c r="AZ310">
        <v>15</v>
      </c>
      <c r="BA310" t="s">
        <v>2537</v>
      </c>
      <c r="BB310">
        <v>32</v>
      </c>
      <c r="BC310" t="s">
        <v>2560</v>
      </c>
      <c r="BD310">
        <v>85</v>
      </c>
      <c r="BE310" t="s">
        <v>2614</v>
      </c>
      <c r="BF310" s="95">
        <v>17</v>
      </c>
      <c r="BG310" s="1">
        <v>31637</v>
      </c>
      <c r="BJ310" t="s">
        <v>108</v>
      </c>
      <c r="BK310" t="s">
        <v>108</v>
      </c>
      <c r="BL310" s="63">
        <v>232</v>
      </c>
      <c r="BM310" t="s">
        <v>2248</v>
      </c>
      <c r="BN310" s="68">
        <v>14168403</v>
      </c>
      <c r="BO310" s="68">
        <v>15422646</v>
      </c>
      <c r="BP310" s="68">
        <v>1789467</v>
      </c>
      <c r="BQ310" s="68">
        <v>619577</v>
      </c>
      <c r="BR310">
        <f t="shared" si="80"/>
        <v>2.1009615384615383</v>
      </c>
      <c r="BS310" s="4">
        <v>32000094</v>
      </c>
      <c r="BT310" s="22">
        <f t="shared" si="81"/>
        <v>-1</v>
      </c>
      <c r="BU310" s="68"/>
      <c r="BV310" s="68"/>
      <c r="BW310" s="68"/>
      <c r="BX310" s="68"/>
      <c r="BZ310" s="85">
        <f t="shared" si="93"/>
        <v>0.44276129313870138</v>
      </c>
      <c r="CA310" s="85">
        <f t="shared" si="82"/>
        <v>0.48195627175345174</v>
      </c>
      <c r="CB310" s="85">
        <f t="shared" si="83"/>
        <v>5.592067948300402E-2</v>
      </c>
      <c r="CC310" s="85">
        <f t="shared" si="84"/>
        <v>1.936172437493465E-2</v>
      </c>
      <c r="CD310" s="85">
        <f t="shared" si="85"/>
        <v>0.99999996875009178</v>
      </c>
      <c r="CE310" t="s">
        <v>2640</v>
      </c>
      <c r="CF310" s="68">
        <v>14168403</v>
      </c>
      <c r="CG310" s="68">
        <v>15422646</v>
      </c>
      <c r="CH310" s="68">
        <v>1789467</v>
      </c>
      <c r="CI310" s="68">
        <v>619577</v>
      </c>
      <c r="CN310" s="22">
        <f t="shared" si="86"/>
        <v>68117.32211538461</v>
      </c>
      <c r="CO310" s="22">
        <f t="shared" si="87"/>
        <v>74147.336538461532</v>
      </c>
      <c r="CP310" s="22">
        <f t="shared" si="88"/>
        <v>8603.2067307692305</v>
      </c>
      <c r="CQ310" s="22">
        <f t="shared" si="94"/>
        <v>2978.7355769230771</v>
      </c>
      <c r="CR310" s="85">
        <f t="shared" si="89"/>
        <v>0.44276129313870133</v>
      </c>
      <c r="CS310" s="85">
        <f t="shared" si="90"/>
        <v>0.48195627175345163</v>
      </c>
      <c r="CT310" s="85">
        <f t="shared" si="91"/>
        <v>5.5920679483004013E-2</v>
      </c>
      <c r="CU310" s="85">
        <f t="shared" si="92"/>
        <v>1.936172437493465E-2</v>
      </c>
    </row>
    <row r="311" spans="1:99" x14ac:dyDescent="0.35">
      <c r="A311" t="s">
        <v>1466</v>
      </c>
      <c r="B311" s="81">
        <v>3127086</v>
      </c>
      <c r="C311" s="81">
        <v>3478962</v>
      </c>
      <c r="D311" s="81">
        <v>6049497</v>
      </c>
      <c r="E311">
        <v>20</v>
      </c>
      <c r="F311" s="10">
        <f t="shared" si="76"/>
        <v>156354.29999999999</v>
      </c>
      <c r="G311" s="10">
        <f t="shared" si="77"/>
        <v>173948.1</v>
      </c>
      <c r="H311" s="10">
        <f t="shared" si="78"/>
        <v>302474.84999999998</v>
      </c>
      <c r="I311" t="s">
        <v>1466</v>
      </c>
      <c r="J311" t="s">
        <v>2462</v>
      </c>
      <c r="K311" t="s">
        <v>1467</v>
      </c>
      <c r="L311">
        <v>526</v>
      </c>
      <c r="M311">
        <v>530</v>
      </c>
      <c r="N311">
        <v>481</v>
      </c>
      <c r="O311">
        <v>482</v>
      </c>
      <c r="P311" t="s">
        <v>1468</v>
      </c>
      <c r="Q311" t="s">
        <v>64</v>
      </c>
      <c r="R311" t="s">
        <v>65</v>
      </c>
      <c r="S311" t="s">
        <v>84</v>
      </c>
      <c r="U311">
        <v>20</v>
      </c>
      <c r="V311">
        <v>20</v>
      </c>
      <c r="W311">
        <v>85</v>
      </c>
      <c r="X311">
        <v>4.25</v>
      </c>
      <c r="Z311">
        <v>50</v>
      </c>
      <c r="AA311">
        <v>50</v>
      </c>
      <c r="AB311">
        <v>2</v>
      </c>
      <c r="AC311">
        <v>0.1</v>
      </c>
      <c r="AD311">
        <v>1</v>
      </c>
      <c r="AE311">
        <v>0</v>
      </c>
      <c r="AF311">
        <v>1</v>
      </c>
      <c r="AG311">
        <v>5</v>
      </c>
      <c r="AH311" s="2">
        <v>5000</v>
      </c>
      <c r="AI311">
        <v>0.11</v>
      </c>
      <c r="AJ311" s="2">
        <v>5000</v>
      </c>
      <c r="AK311">
        <v>0.11</v>
      </c>
      <c r="AL311" s="2">
        <v>3363</v>
      </c>
      <c r="AM311" s="2">
        <v>202892</v>
      </c>
      <c r="AN311" s="3">
        <v>0.67259999999999998</v>
      </c>
      <c r="AO311">
        <v>455</v>
      </c>
      <c r="AP311" s="4">
        <v>1558811</v>
      </c>
      <c r="AQ311" s="4">
        <v>18339</v>
      </c>
      <c r="AR311" s="4">
        <v>576</v>
      </c>
      <c r="AS311" t="s">
        <v>85</v>
      </c>
      <c r="AT311" t="s">
        <v>582</v>
      </c>
      <c r="AU311" t="s">
        <v>1464</v>
      </c>
      <c r="AW311" t="s">
        <v>71</v>
      </c>
      <c r="AX311" t="str">
        <f t="shared" si="79"/>
        <v>Bronx</v>
      </c>
      <c r="AY311">
        <v>3</v>
      </c>
      <c r="AZ311">
        <v>15</v>
      </c>
      <c r="BA311" t="s">
        <v>2537</v>
      </c>
      <c r="BB311">
        <v>32</v>
      </c>
      <c r="BC311" t="s">
        <v>2560</v>
      </c>
      <c r="BD311">
        <v>85</v>
      </c>
      <c r="BE311" t="s">
        <v>2614</v>
      </c>
      <c r="BF311" s="95">
        <v>17</v>
      </c>
      <c r="BG311" s="1">
        <v>34515</v>
      </c>
      <c r="BJ311" t="s">
        <v>108</v>
      </c>
      <c r="BK311" t="s">
        <v>108</v>
      </c>
      <c r="BL311" s="63">
        <v>170</v>
      </c>
      <c r="BM311" t="s">
        <v>2248</v>
      </c>
      <c r="BN311" s="68">
        <v>1613613</v>
      </c>
      <c r="BO311" s="68">
        <v>1690880</v>
      </c>
      <c r="BP311" s="68">
        <v>78568</v>
      </c>
      <c r="BQ311" s="68">
        <v>95902</v>
      </c>
      <c r="BR311">
        <f t="shared" si="80"/>
        <v>2.5</v>
      </c>
      <c r="BS311" s="4">
        <v>3478962</v>
      </c>
      <c r="BT311" s="22">
        <f t="shared" si="81"/>
        <v>1</v>
      </c>
      <c r="BU311" s="68"/>
      <c r="BV311" s="68"/>
      <c r="BW311" s="68"/>
      <c r="BX311" s="68"/>
      <c r="BZ311" s="85">
        <f t="shared" si="93"/>
        <v>0.46382024293453045</v>
      </c>
      <c r="CA311" s="85">
        <f t="shared" si="82"/>
        <v>0.48603002849700572</v>
      </c>
      <c r="CB311" s="85">
        <f t="shared" si="83"/>
        <v>2.2583747681061191E-2</v>
      </c>
      <c r="CC311" s="85">
        <f t="shared" si="84"/>
        <v>2.7566268329461487E-2</v>
      </c>
      <c r="CD311" s="85">
        <f t="shared" si="85"/>
        <v>1.0000002874420588</v>
      </c>
      <c r="CE311" t="s">
        <v>2640</v>
      </c>
      <c r="CF311" s="68">
        <v>1613613</v>
      </c>
      <c r="CG311" s="68">
        <v>1690880</v>
      </c>
      <c r="CH311" s="68">
        <v>78568</v>
      </c>
      <c r="CI311" s="68">
        <v>95902</v>
      </c>
      <c r="CN311" s="22">
        <f t="shared" si="86"/>
        <v>80680.649999999994</v>
      </c>
      <c r="CO311" s="22">
        <f t="shared" si="87"/>
        <v>84544</v>
      </c>
      <c r="CP311" s="22">
        <f t="shared" si="88"/>
        <v>3928.4</v>
      </c>
      <c r="CQ311" s="22">
        <f t="shared" si="94"/>
        <v>4795.1000000000004</v>
      </c>
      <c r="CR311" s="85">
        <f t="shared" si="89"/>
        <v>0.46382024293453045</v>
      </c>
      <c r="CS311" s="85">
        <f t="shared" si="90"/>
        <v>0.48603002849700572</v>
      </c>
      <c r="CT311" s="85">
        <f t="shared" si="91"/>
        <v>2.2583747681061191E-2</v>
      </c>
      <c r="CU311" s="85">
        <f t="shared" si="92"/>
        <v>2.7566268329461491E-2</v>
      </c>
    </row>
    <row r="312" spans="1:99" x14ac:dyDescent="0.35">
      <c r="A312" t="s">
        <v>1469</v>
      </c>
      <c r="B312" s="81">
        <v>17865961</v>
      </c>
      <c r="C312" s="81">
        <v>18050272</v>
      </c>
      <c r="D312" s="81">
        <v>33755284</v>
      </c>
      <c r="E312">
        <v>148</v>
      </c>
      <c r="F312" s="10">
        <f t="shared" si="76"/>
        <v>120715.95270270271</v>
      </c>
      <c r="G312" s="10">
        <f t="shared" si="77"/>
        <v>121961.29729729729</v>
      </c>
      <c r="H312" s="10">
        <f t="shared" si="78"/>
        <v>228076.24324324325</v>
      </c>
      <c r="I312" t="s">
        <v>1469</v>
      </c>
      <c r="J312" t="s">
        <v>2463</v>
      </c>
      <c r="K312" t="s">
        <v>1253</v>
      </c>
      <c r="L312">
        <v>246</v>
      </c>
      <c r="M312">
        <v>45</v>
      </c>
      <c r="N312">
        <v>365</v>
      </c>
      <c r="O312">
        <v>368</v>
      </c>
      <c r="P312" t="s">
        <v>1470</v>
      </c>
      <c r="Q312" t="s">
        <v>64</v>
      </c>
      <c r="R312" t="s">
        <v>75</v>
      </c>
      <c r="S312" t="s">
        <v>235</v>
      </c>
      <c r="U312">
        <v>148</v>
      </c>
      <c r="V312">
        <v>148</v>
      </c>
      <c r="W312">
        <v>485</v>
      </c>
      <c r="X312">
        <v>3.28</v>
      </c>
      <c r="Z312">
        <v>159</v>
      </c>
      <c r="AA312">
        <v>159</v>
      </c>
      <c r="AB312">
        <v>130</v>
      </c>
      <c r="AC312">
        <v>0.89700000000000002</v>
      </c>
      <c r="AD312">
        <v>1</v>
      </c>
      <c r="AE312">
        <v>0</v>
      </c>
      <c r="AF312">
        <v>1</v>
      </c>
      <c r="AG312">
        <v>12</v>
      </c>
      <c r="AH312" s="2">
        <v>36563</v>
      </c>
      <c r="AI312">
        <v>0.84</v>
      </c>
      <c r="AJ312" s="2">
        <v>36563</v>
      </c>
      <c r="AK312">
        <v>0.84</v>
      </c>
      <c r="AL312" s="2">
        <v>9609</v>
      </c>
      <c r="AM312" s="2">
        <v>982251</v>
      </c>
      <c r="AN312" s="3">
        <v>0.26279999999999998</v>
      </c>
      <c r="AO312">
        <v>189</v>
      </c>
      <c r="AP312" s="4">
        <v>4380000</v>
      </c>
      <c r="AQ312" s="4">
        <v>8734</v>
      </c>
      <c r="AR312" s="4">
        <v>272</v>
      </c>
      <c r="AS312" t="s">
        <v>1395</v>
      </c>
      <c r="AT312" t="s">
        <v>1471</v>
      </c>
      <c r="AU312" t="s">
        <v>1472</v>
      </c>
      <c r="AV312" t="s">
        <v>762</v>
      </c>
      <c r="AW312" t="s">
        <v>71</v>
      </c>
      <c r="AX312" t="str">
        <f t="shared" si="79"/>
        <v>Bronx</v>
      </c>
      <c r="AY312">
        <v>5</v>
      </c>
      <c r="AZ312">
        <v>15</v>
      </c>
      <c r="BA312" t="s">
        <v>2537</v>
      </c>
      <c r="BB312">
        <v>29</v>
      </c>
      <c r="BC312" t="s">
        <v>2557</v>
      </c>
      <c r="BD312">
        <v>77</v>
      </c>
      <c r="BE312" t="s">
        <v>2607</v>
      </c>
      <c r="BF312" s="95">
        <v>14</v>
      </c>
      <c r="BG312" s="1">
        <v>26876</v>
      </c>
      <c r="BI312" t="s">
        <v>236</v>
      </c>
      <c r="BL312" s="63">
        <v>297</v>
      </c>
      <c r="BM312" t="s">
        <v>2245</v>
      </c>
      <c r="BN312" s="68">
        <v>8069136</v>
      </c>
      <c r="BO312" s="68">
        <v>6168610</v>
      </c>
      <c r="BP312" s="68">
        <v>3306570</v>
      </c>
      <c r="BQ312" s="68">
        <v>505957</v>
      </c>
      <c r="BR312">
        <f t="shared" si="80"/>
        <v>1.0743243243243243</v>
      </c>
      <c r="BS312" s="4">
        <v>18050272</v>
      </c>
      <c r="BT312" s="22">
        <f t="shared" si="81"/>
        <v>1</v>
      </c>
      <c r="BU312" s="68"/>
      <c r="BV312" s="68"/>
      <c r="BW312" s="68"/>
      <c r="BX312" s="68"/>
      <c r="BZ312" s="85">
        <f t="shared" si="93"/>
        <v>0.44703680919600547</v>
      </c>
      <c r="CA312" s="85">
        <f t="shared" si="82"/>
        <v>0.34174609667931871</v>
      </c>
      <c r="CB312" s="85">
        <f t="shared" si="83"/>
        <v>0.18318671319745208</v>
      </c>
      <c r="CC312" s="85">
        <f t="shared" si="84"/>
        <v>2.8030436328050901E-2</v>
      </c>
      <c r="CD312" s="85">
        <f t="shared" si="85"/>
        <v>1.000000055400827</v>
      </c>
      <c r="CE312" t="s">
        <v>2640</v>
      </c>
      <c r="CF312" s="68">
        <v>8069136</v>
      </c>
      <c r="CG312" s="68">
        <v>6168610</v>
      </c>
      <c r="CH312" s="68">
        <v>3306570</v>
      </c>
      <c r="CI312" s="68">
        <v>505957</v>
      </c>
      <c r="CN312" s="22">
        <f t="shared" si="86"/>
        <v>54521.189189189186</v>
      </c>
      <c r="CO312" s="22">
        <f t="shared" si="87"/>
        <v>41679.7972972973</v>
      </c>
      <c r="CP312" s="22">
        <f t="shared" si="88"/>
        <v>22341.68918918919</v>
      </c>
      <c r="CQ312" s="22">
        <f t="shared" si="94"/>
        <v>3418.6283783783783</v>
      </c>
      <c r="CR312" s="85">
        <f t="shared" si="89"/>
        <v>0.44703680919600547</v>
      </c>
      <c r="CS312" s="85">
        <f t="shared" si="90"/>
        <v>0.34174609667931877</v>
      </c>
      <c r="CT312" s="85">
        <f t="shared" si="91"/>
        <v>0.18318671319745211</v>
      </c>
      <c r="CU312" s="85">
        <f t="shared" si="92"/>
        <v>2.8030436328050901E-2</v>
      </c>
    </row>
    <row r="313" spans="1:99" x14ac:dyDescent="0.35">
      <c r="A313" t="s">
        <v>1473</v>
      </c>
      <c r="B313" s="81">
        <v>20564549</v>
      </c>
      <c r="C313" s="81">
        <v>33165743</v>
      </c>
      <c r="D313" s="81">
        <v>51275934</v>
      </c>
      <c r="E313">
        <v>248</v>
      </c>
      <c r="F313" s="10">
        <f t="shared" si="76"/>
        <v>82921.568548387091</v>
      </c>
      <c r="G313" s="10">
        <f t="shared" si="77"/>
        <v>133732.83467741936</v>
      </c>
      <c r="H313" s="10">
        <f t="shared" si="78"/>
        <v>206757.79838709679</v>
      </c>
      <c r="I313" t="s">
        <v>1473</v>
      </c>
      <c r="J313" t="s">
        <v>2691</v>
      </c>
      <c r="K313" t="s">
        <v>600</v>
      </c>
      <c r="L313">
        <v>124</v>
      </c>
      <c r="M313">
        <v>112</v>
      </c>
      <c r="N313">
        <v>572</v>
      </c>
      <c r="O313">
        <v>539</v>
      </c>
      <c r="P313" t="s">
        <v>1474</v>
      </c>
      <c r="Q313" t="s">
        <v>64</v>
      </c>
      <c r="R313" t="s">
        <v>65</v>
      </c>
      <c r="S313" t="s">
        <v>235</v>
      </c>
      <c r="U313">
        <v>246</v>
      </c>
      <c r="V313">
        <v>248</v>
      </c>
      <c r="W313">
        <v>733</v>
      </c>
      <c r="X313">
        <v>2.98</v>
      </c>
      <c r="Z313">
        <v>270</v>
      </c>
      <c r="AA313">
        <v>270</v>
      </c>
      <c r="AB313">
        <v>220</v>
      </c>
      <c r="AC313">
        <v>0.89800000000000002</v>
      </c>
      <c r="AD313">
        <v>1</v>
      </c>
      <c r="AE313">
        <v>0</v>
      </c>
      <c r="AF313">
        <v>1</v>
      </c>
      <c r="AG313">
        <v>20</v>
      </c>
      <c r="AH313" s="2">
        <v>35321</v>
      </c>
      <c r="AI313">
        <v>0.81</v>
      </c>
      <c r="AJ313" s="2">
        <v>35321</v>
      </c>
      <c r="AK313">
        <v>0.81</v>
      </c>
      <c r="AL313" s="2">
        <v>23400</v>
      </c>
      <c r="AM313" s="2">
        <v>1778327</v>
      </c>
      <c r="AN313" s="3">
        <v>0.66249999999999998</v>
      </c>
      <c r="AO313">
        <v>333</v>
      </c>
      <c r="AP313" s="4">
        <v>4305000</v>
      </c>
      <c r="AQ313" s="4">
        <v>5794</v>
      </c>
      <c r="AR313" s="4">
        <v>304</v>
      </c>
      <c r="AS313" t="s">
        <v>1432</v>
      </c>
      <c r="AT313" t="s">
        <v>118</v>
      </c>
      <c r="AW313" t="s">
        <v>95</v>
      </c>
      <c r="AX313" t="str">
        <f t="shared" si="79"/>
        <v>Manhattan</v>
      </c>
      <c r="AY313">
        <v>11</v>
      </c>
      <c r="AZ313">
        <v>13</v>
      </c>
      <c r="BA313" t="s">
        <v>2535</v>
      </c>
      <c r="BB313">
        <v>29</v>
      </c>
      <c r="BC313" t="s">
        <v>2557</v>
      </c>
      <c r="BD313">
        <v>68</v>
      </c>
      <c r="BE313" t="s">
        <v>2599</v>
      </c>
      <c r="BF313" s="95">
        <v>8</v>
      </c>
      <c r="BG313" s="1">
        <v>23650</v>
      </c>
      <c r="BH313" t="s">
        <v>547</v>
      </c>
      <c r="BI313" t="s">
        <v>236</v>
      </c>
      <c r="BL313" s="63">
        <v>281</v>
      </c>
      <c r="BM313" t="s">
        <v>2239</v>
      </c>
      <c r="BN313" s="68">
        <v>12344020</v>
      </c>
      <c r="BO313" s="68">
        <v>15470760</v>
      </c>
      <c r="BP313" s="68">
        <v>4758477</v>
      </c>
      <c r="BQ313" s="68">
        <v>592486</v>
      </c>
      <c r="BR313">
        <f t="shared" si="80"/>
        <v>1.0887096774193548</v>
      </c>
      <c r="BS313" s="4">
        <v>33165743</v>
      </c>
      <c r="BT313" s="22">
        <f t="shared" si="81"/>
        <v>0</v>
      </c>
      <c r="BU313" s="68"/>
      <c r="BV313" s="68"/>
      <c r="BW313" s="68"/>
      <c r="BX313" s="68"/>
      <c r="BZ313" s="85">
        <f t="shared" si="93"/>
        <v>0.37219187280079929</v>
      </c>
      <c r="CA313" s="85">
        <f t="shared" si="82"/>
        <v>0.4664680661609179</v>
      </c>
      <c r="CB313" s="85">
        <f t="shared" si="83"/>
        <v>0.14347566403080431</v>
      </c>
      <c r="CC313" s="85">
        <f t="shared" si="84"/>
        <v>1.786439700747847E-2</v>
      </c>
      <c r="CD313" s="85">
        <f t="shared" si="85"/>
        <v>0.99999999999999989</v>
      </c>
      <c r="CE313" t="s">
        <v>2640</v>
      </c>
      <c r="CF313" s="68">
        <v>12344020</v>
      </c>
      <c r="CG313" s="68">
        <v>15470760</v>
      </c>
      <c r="CH313" s="68">
        <v>4758477</v>
      </c>
      <c r="CI313" s="68">
        <v>592486</v>
      </c>
      <c r="CN313" s="22">
        <f t="shared" si="86"/>
        <v>49774.274193548386</v>
      </c>
      <c r="CO313" s="22">
        <f t="shared" si="87"/>
        <v>62382.096774193546</v>
      </c>
      <c r="CP313" s="22">
        <f t="shared" si="88"/>
        <v>19187.407258064515</v>
      </c>
      <c r="CQ313" s="22">
        <f t="shared" si="94"/>
        <v>2389.0564516129034</v>
      </c>
      <c r="CR313" s="85">
        <f t="shared" si="89"/>
        <v>0.37219187280079929</v>
      </c>
      <c r="CS313" s="85">
        <f t="shared" si="90"/>
        <v>0.46646806616091785</v>
      </c>
      <c r="CT313" s="85">
        <f t="shared" si="91"/>
        <v>0.14347566403080431</v>
      </c>
      <c r="CU313" s="85">
        <f t="shared" si="92"/>
        <v>1.786439700747847E-2</v>
      </c>
    </row>
    <row r="314" spans="1:99" x14ac:dyDescent="0.35">
      <c r="A314" t="s">
        <v>1475</v>
      </c>
      <c r="B314" s="81">
        <v>203386665</v>
      </c>
      <c r="C314" s="81">
        <v>258174258</v>
      </c>
      <c r="D314" s="81">
        <v>424815715</v>
      </c>
      <c r="E314" s="2">
        <v>1659</v>
      </c>
      <c r="F314" s="10">
        <f t="shared" si="76"/>
        <v>122595.94032549729</v>
      </c>
      <c r="G314" s="10">
        <f t="shared" si="77"/>
        <v>155620.40867992767</v>
      </c>
      <c r="H314" s="10">
        <f t="shared" si="78"/>
        <v>256067.33875828813</v>
      </c>
      <c r="I314" t="s">
        <v>1475</v>
      </c>
      <c r="J314" t="s">
        <v>2768</v>
      </c>
      <c r="K314" t="s">
        <v>1476</v>
      </c>
      <c r="L314">
        <v>514</v>
      </c>
      <c r="M314">
        <v>514</v>
      </c>
      <c r="N314">
        <v>509</v>
      </c>
      <c r="O314">
        <v>509</v>
      </c>
      <c r="P314" t="s">
        <v>1477</v>
      </c>
      <c r="Q314" t="s">
        <v>64</v>
      </c>
      <c r="R314" t="s">
        <v>65</v>
      </c>
      <c r="S314" t="s">
        <v>66</v>
      </c>
      <c r="U314" s="2">
        <v>1651</v>
      </c>
      <c r="V314" s="2">
        <v>1659</v>
      </c>
      <c r="W314" s="6">
        <v>7833.5</v>
      </c>
      <c r="X314">
        <v>4.74</v>
      </c>
      <c r="Z314" s="2">
        <v>3866</v>
      </c>
      <c r="AA314" s="2">
        <v>3866</v>
      </c>
      <c r="AB314">
        <v>554</v>
      </c>
      <c r="AC314">
        <v>0.34200000000000003</v>
      </c>
      <c r="AD314">
        <v>15</v>
      </c>
      <c r="AE314">
        <v>3</v>
      </c>
      <c r="AF314">
        <v>48</v>
      </c>
      <c r="AG314" s="7">
        <v>43629</v>
      </c>
      <c r="AH314" s="2">
        <v>803058</v>
      </c>
      <c r="AI314">
        <v>18.440000000000001</v>
      </c>
      <c r="AJ314" s="2">
        <v>744421</v>
      </c>
      <c r="AK314">
        <v>17.09</v>
      </c>
      <c r="AL314" s="2">
        <v>156524</v>
      </c>
      <c r="AM314" s="2">
        <v>9769048</v>
      </c>
      <c r="AN314" s="3">
        <v>0.19489999999999999</v>
      </c>
      <c r="AO314">
        <v>210</v>
      </c>
      <c r="AP314" s="4">
        <v>10341328</v>
      </c>
      <c r="AQ314" s="4">
        <v>1655</v>
      </c>
      <c r="AR314" s="4">
        <v>556</v>
      </c>
      <c r="AS314" t="s">
        <v>398</v>
      </c>
      <c r="AT314" t="s">
        <v>204</v>
      </c>
      <c r="AU314" t="s">
        <v>114</v>
      </c>
      <c r="AV314" t="s">
        <v>806</v>
      </c>
      <c r="AW314" t="s">
        <v>80</v>
      </c>
      <c r="AX314" t="str">
        <f t="shared" si="79"/>
        <v>Brooklyn</v>
      </c>
      <c r="AY314">
        <v>2</v>
      </c>
      <c r="AZ314">
        <v>8</v>
      </c>
      <c r="BA314" t="s">
        <v>2530</v>
      </c>
      <c r="BB314">
        <v>25</v>
      </c>
      <c r="BC314" t="s">
        <v>2553</v>
      </c>
      <c r="BD314">
        <v>57</v>
      </c>
      <c r="BE314" t="s">
        <v>2590</v>
      </c>
      <c r="BF314" s="95">
        <v>35</v>
      </c>
      <c r="BG314" s="1">
        <v>16126</v>
      </c>
      <c r="BH314" t="s">
        <v>199</v>
      </c>
      <c r="BL314" s="63">
        <v>223</v>
      </c>
      <c r="BM314" t="s">
        <v>2261</v>
      </c>
      <c r="BN314" s="68">
        <v>100656327</v>
      </c>
      <c r="BO314" s="68">
        <v>82138528</v>
      </c>
      <c r="BP314" s="68">
        <v>52934183</v>
      </c>
      <c r="BQ314" s="68">
        <v>22445219</v>
      </c>
      <c r="BR314">
        <f t="shared" si="80"/>
        <v>2.330319469559976</v>
      </c>
      <c r="BS314" s="4">
        <v>258174258</v>
      </c>
      <c r="BT314" s="22">
        <f t="shared" si="81"/>
        <v>-1</v>
      </c>
      <c r="BU314" s="68"/>
      <c r="BV314" s="68"/>
      <c r="BW314" s="68"/>
      <c r="BX314" s="68"/>
      <c r="BZ314" s="85">
        <f t="shared" si="93"/>
        <v>0.38987747182757471</v>
      </c>
      <c r="CA314" s="85">
        <f t="shared" si="82"/>
        <v>0.31815150215324722</v>
      </c>
      <c r="CB314" s="85">
        <f t="shared" si="83"/>
        <v>0.20503276899124467</v>
      </c>
      <c r="CC314" s="85">
        <f t="shared" si="84"/>
        <v>8.6938253154580578E-2</v>
      </c>
      <c r="CD314" s="85">
        <f t="shared" si="85"/>
        <v>0.99999999612664714</v>
      </c>
      <c r="CE314" t="s">
        <v>2640</v>
      </c>
      <c r="CF314" s="68">
        <v>100656327</v>
      </c>
      <c r="CG314" s="68">
        <v>82138528</v>
      </c>
      <c r="CH314" s="68">
        <v>52934183</v>
      </c>
      <c r="CI314" s="68">
        <v>22445219</v>
      </c>
      <c r="CN314" s="22">
        <f t="shared" si="86"/>
        <v>60672.891500904159</v>
      </c>
      <c r="CO314" s="22">
        <f t="shared" si="87"/>
        <v>49510.866787221217</v>
      </c>
      <c r="CP314" s="22">
        <f t="shared" si="88"/>
        <v>31907.283303194694</v>
      </c>
      <c r="CQ314" s="22">
        <f t="shared" si="94"/>
        <v>13529.36648583484</v>
      </c>
      <c r="CR314" s="85">
        <f t="shared" si="89"/>
        <v>0.38987747182757471</v>
      </c>
      <c r="CS314" s="85">
        <f t="shared" si="90"/>
        <v>0.31815150215324722</v>
      </c>
      <c r="CT314" s="85">
        <f t="shared" si="91"/>
        <v>0.20503276899124465</v>
      </c>
      <c r="CU314" s="85">
        <f t="shared" si="92"/>
        <v>8.6938253154580578E-2</v>
      </c>
    </row>
    <row r="315" spans="1:99" x14ac:dyDescent="0.35">
      <c r="A315" t="s">
        <v>1478</v>
      </c>
      <c r="B315" s="81">
        <v>51791642</v>
      </c>
      <c r="C315" s="81">
        <v>69006638</v>
      </c>
      <c r="D315" s="81">
        <v>148047281</v>
      </c>
      <c r="E315">
        <v>577</v>
      </c>
      <c r="F315" s="10">
        <f t="shared" si="76"/>
        <v>89760.211438474871</v>
      </c>
      <c r="G315" s="10">
        <f t="shared" si="77"/>
        <v>119595.55979202774</v>
      </c>
      <c r="H315" s="10">
        <f t="shared" si="78"/>
        <v>256581.07625649913</v>
      </c>
      <c r="I315" t="s">
        <v>1478</v>
      </c>
      <c r="J315" t="s">
        <v>2464</v>
      </c>
      <c r="K315" t="s">
        <v>1479</v>
      </c>
      <c r="L315">
        <v>128</v>
      </c>
      <c r="M315">
        <v>128</v>
      </c>
      <c r="N315">
        <v>443</v>
      </c>
      <c r="O315">
        <v>443</v>
      </c>
      <c r="P315" t="s">
        <v>1480</v>
      </c>
      <c r="Q315" t="s">
        <v>125</v>
      </c>
      <c r="R315" t="s">
        <v>65</v>
      </c>
      <c r="S315" t="s">
        <v>66</v>
      </c>
      <c r="T315">
        <v>109</v>
      </c>
      <c r="U315">
        <v>577</v>
      </c>
      <c r="V315">
        <v>577</v>
      </c>
      <c r="W315" s="6">
        <v>2652.5</v>
      </c>
      <c r="X315">
        <v>4.5999999999999996</v>
      </c>
      <c r="Y315">
        <v>259</v>
      </c>
      <c r="Z315" s="2">
        <v>1031</v>
      </c>
      <c r="AA315" s="2">
        <v>1290</v>
      </c>
      <c r="AB315">
        <v>287</v>
      </c>
      <c r="AC315">
        <v>0.503</v>
      </c>
      <c r="AD315">
        <v>5</v>
      </c>
      <c r="AE315">
        <v>0</v>
      </c>
      <c r="AF315">
        <v>5</v>
      </c>
      <c r="AG315" t="s">
        <v>1481</v>
      </c>
      <c r="AH315" s="2">
        <v>242859</v>
      </c>
      <c r="AI315">
        <v>5.58</v>
      </c>
      <c r="AJ315" s="2">
        <v>242859</v>
      </c>
      <c r="AK315">
        <v>5.58</v>
      </c>
      <c r="AL315" s="2">
        <v>39895</v>
      </c>
      <c r="AM315" s="2">
        <v>5239694</v>
      </c>
      <c r="AN315" s="3">
        <v>0.1643</v>
      </c>
      <c r="AO315">
        <v>231</v>
      </c>
      <c r="AP315" s="4">
        <v>11631000</v>
      </c>
      <c r="AQ315" s="4">
        <v>4390</v>
      </c>
      <c r="AR315" s="4">
        <v>469</v>
      </c>
      <c r="AS315" t="s">
        <v>1482</v>
      </c>
      <c r="AT315" t="s">
        <v>541</v>
      </c>
      <c r="AU315" t="s">
        <v>1483</v>
      </c>
      <c r="AV315" t="s">
        <v>182</v>
      </c>
      <c r="AW315" t="s">
        <v>80</v>
      </c>
      <c r="AX315" t="str">
        <f t="shared" si="79"/>
        <v>Brooklyn</v>
      </c>
      <c r="AY315">
        <v>1</v>
      </c>
      <c r="AZ315">
        <v>7</v>
      </c>
      <c r="BA315" t="s">
        <v>2529</v>
      </c>
      <c r="BB315">
        <v>18</v>
      </c>
      <c r="BC315" s="60" t="s">
        <v>2547</v>
      </c>
      <c r="BD315">
        <v>50</v>
      </c>
      <c r="BE315" t="s">
        <v>2583</v>
      </c>
      <c r="BF315" s="95">
        <v>33</v>
      </c>
      <c r="BG315" s="1">
        <v>23497</v>
      </c>
      <c r="BL315" s="63">
        <v>300</v>
      </c>
      <c r="BM315" t="s">
        <v>2259</v>
      </c>
      <c r="BN315" s="68">
        <v>36286076</v>
      </c>
      <c r="BO315" s="68">
        <v>18087441</v>
      </c>
      <c r="BP315" s="68">
        <v>11873648</v>
      </c>
      <c r="BQ315" s="68">
        <v>2759474</v>
      </c>
      <c r="BR315">
        <f t="shared" si="80"/>
        <v>2.2357019064124781</v>
      </c>
      <c r="BS315" s="4">
        <v>69006638</v>
      </c>
      <c r="BT315" s="22">
        <f t="shared" si="81"/>
        <v>1</v>
      </c>
      <c r="BU315" s="68"/>
      <c r="BV315" s="68"/>
      <c r="BW315" s="68"/>
      <c r="BX315" s="68"/>
      <c r="BZ315" s="85">
        <f t="shared" si="93"/>
        <v>0.52583457261024658</v>
      </c>
      <c r="CA315" s="85">
        <f t="shared" si="82"/>
        <v>0.26211161019031243</v>
      </c>
      <c r="CB315" s="85">
        <f t="shared" si="83"/>
        <v>0.17206530189168179</v>
      </c>
      <c r="CC315" s="85">
        <f t="shared" si="84"/>
        <v>3.9988529799118745E-2</v>
      </c>
      <c r="CD315" s="85">
        <f t="shared" si="85"/>
        <v>1.0000000144913594</v>
      </c>
      <c r="CE315" t="s">
        <v>2640</v>
      </c>
      <c r="CF315" s="68">
        <v>36286076</v>
      </c>
      <c r="CG315" s="68">
        <v>18087441</v>
      </c>
      <c r="CH315" s="68">
        <v>11873648</v>
      </c>
      <c r="CI315" s="68">
        <v>2759474</v>
      </c>
      <c r="CN315" s="22">
        <f t="shared" si="86"/>
        <v>62887.48006932409</v>
      </c>
      <c r="CO315" s="22">
        <f t="shared" si="87"/>
        <v>31347.384748700173</v>
      </c>
      <c r="CP315" s="22">
        <f t="shared" si="88"/>
        <v>20578.246100519929</v>
      </c>
      <c r="CQ315" s="22">
        <f t="shared" si="94"/>
        <v>4782.4506065857886</v>
      </c>
      <c r="CR315" s="85">
        <f t="shared" si="89"/>
        <v>0.52583457261024658</v>
      </c>
      <c r="CS315" s="85">
        <f t="shared" si="90"/>
        <v>0.26211161019031243</v>
      </c>
      <c r="CT315" s="85">
        <f t="shared" si="91"/>
        <v>0.17206530189168176</v>
      </c>
      <c r="CU315" s="85">
        <f t="shared" si="92"/>
        <v>3.9988529799118745E-2</v>
      </c>
    </row>
    <row r="316" spans="1:99" x14ac:dyDescent="0.35">
      <c r="A316" t="s">
        <v>1484</v>
      </c>
      <c r="B316" s="81">
        <v>247716485</v>
      </c>
      <c r="C316" s="81">
        <v>337910891</v>
      </c>
      <c r="D316" s="81">
        <v>480872930</v>
      </c>
      <c r="E316" s="2">
        <v>1630</v>
      </c>
      <c r="F316" s="10">
        <f t="shared" si="76"/>
        <v>151973.3036809816</v>
      </c>
      <c r="G316" s="10">
        <f t="shared" si="77"/>
        <v>207307.29509202455</v>
      </c>
      <c r="H316" s="10">
        <f t="shared" si="78"/>
        <v>295014.06748466258</v>
      </c>
      <c r="I316" t="s">
        <v>1484</v>
      </c>
      <c r="J316" t="s">
        <v>2769</v>
      </c>
      <c r="K316" t="s">
        <v>1485</v>
      </c>
      <c r="L316">
        <v>2</v>
      </c>
      <c r="M316">
        <v>2</v>
      </c>
      <c r="N316">
        <v>200</v>
      </c>
      <c r="O316">
        <v>200</v>
      </c>
      <c r="P316" t="s">
        <v>1486</v>
      </c>
      <c r="Q316" t="s">
        <v>64</v>
      </c>
      <c r="R316" t="s">
        <v>65</v>
      </c>
      <c r="S316" t="s">
        <v>66</v>
      </c>
      <c r="U316" s="2">
        <v>1627</v>
      </c>
      <c r="V316" s="2">
        <v>1630</v>
      </c>
      <c r="W316" s="6">
        <v>6528.5</v>
      </c>
      <c r="X316">
        <v>4.01</v>
      </c>
      <c r="Z316" s="2">
        <v>3025</v>
      </c>
      <c r="AA316" s="2">
        <v>3025</v>
      </c>
      <c r="AB316">
        <v>770</v>
      </c>
      <c r="AC316">
        <v>0.48299999999999998</v>
      </c>
      <c r="AD316">
        <v>20</v>
      </c>
      <c r="AE316">
        <v>1</v>
      </c>
      <c r="AF316">
        <v>137</v>
      </c>
      <c r="AG316">
        <v>4</v>
      </c>
      <c r="AH316" s="2">
        <v>1016895</v>
      </c>
      <c r="AI316">
        <v>23.34</v>
      </c>
      <c r="AJ316" s="2">
        <v>927103</v>
      </c>
      <c r="AK316">
        <v>21.28</v>
      </c>
      <c r="AL316" s="2">
        <v>326716</v>
      </c>
      <c r="AM316" s="2">
        <v>14056383</v>
      </c>
      <c r="AN316" s="3">
        <v>0.32129999999999997</v>
      </c>
      <c r="AO316">
        <v>130</v>
      </c>
      <c r="AP316" s="4">
        <v>13063992</v>
      </c>
      <c r="AQ316" s="4">
        <v>2266</v>
      </c>
      <c r="AR316" s="4">
        <v>512</v>
      </c>
      <c r="AS316" t="s">
        <v>1487</v>
      </c>
      <c r="AT316" t="s">
        <v>291</v>
      </c>
      <c r="AU316" t="s">
        <v>1488</v>
      </c>
      <c r="AV316" t="s">
        <v>1489</v>
      </c>
      <c r="AW316" t="s">
        <v>80</v>
      </c>
      <c r="AX316" t="str">
        <f t="shared" si="79"/>
        <v>Brooklyn</v>
      </c>
      <c r="AY316">
        <v>1</v>
      </c>
      <c r="AZ316">
        <v>7</v>
      </c>
      <c r="BA316" t="s">
        <v>2529</v>
      </c>
      <c r="BB316">
        <v>18</v>
      </c>
      <c r="BC316" s="60" t="s">
        <v>2547</v>
      </c>
      <c r="BD316">
        <v>53</v>
      </c>
      <c r="BE316" t="s">
        <v>2586</v>
      </c>
      <c r="BF316" s="95">
        <v>34</v>
      </c>
      <c r="BG316" s="1">
        <v>13980</v>
      </c>
      <c r="BL316" s="63">
        <v>68</v>
      </c>
      <c r="BM316" t="s">
        <v>2260</v>
      </c>
      <c r="BN316" s="68">
        <v>102376600</v>
      </c>
      <c r="BO316" s="68">
        <v>144055238</v>
      </c>
      <c r="BP316" s="68">
        <v>72705821</v>
      </c>
      <c r="BQ316" s="68">
        <v>18773233</v>
      </c>
      <c r="BR316">
        <f t="shared" si="80"/>
        <v>1.8558282208588956</v>
      </c>
      <c r="BS316" s="4">
        <v>337910891</v>
      </c>
      <c r="BT316" s="22">
        <f t="shared" si="81"/>
        <v>1</v>
      </c>
      <c r="BU316" s="68"/>
      <c r="BV316" s="68"/>
      <c r="BW316" s="68"/>
      <c r="BX316" s="68"/>
      <c r="BZ316" s="85">
        <f t="shared" si="93"/>
        <v>0.30296922273511451</v>
      </c>
      <c r="CA316" s="85">
        <f t="shared" si="82"/>
        <v>0.42631132004561523</v>
      </c>
      <c r="CB316" s="85">
        <f t="shared" si="83"/>
        <v>0.21516270394492848</v>
      </c>
      <c r="CC316" s="85">
        <f t="shared" si="84"/>
        <v>5.5556756233701862E-2</v>
      </c>
      <c r="CD316" s="85">
        <f t="shared" si="85"/>
        <v>1.0000000029593601</v>
      </c>
      <c r="CE316" t="s">
        <v>2640</v>
      </c>
      <c r="CF316" s="68">
        <v>102376600</v>
      </c>
      <c r="CG316" s="68">
        <v>144055238</v>
      </c>
      <c r="CH316" s="68">
        <v>72705821</v>
      </c>
      <c r="CI316" s="68">
        <v>18773233</v>
      </c>
      <c r="CN316" s="22">
        <f t="shared" si="86"/>
        <v>62807.730061349692</v>
      </c>
      <c r="CO316" s="22">
        <f t="shared" si="87"/>
        <v>88377.446625766868</v>
      </c>
      <c r="CP316" s="22">
        <f t="shared" si="88"/>
        <v>44604.798159509206</v>
      </c>
      <c r="CQ316" s="22">
        <f t="shared" si="94"/>
        <v>11517.320858895706</v>
      </c>
      <c r="CR316" s="85">
        <f t="shared" si="89"/>
        <v>0.30296922273511451</v>
      </c>
      <c r="CS316" s="85">
        <f t="shared" si="90"/>
        <v>0.42631132004561517</v>
      </c>
      <c r="CT316" s="85">
        <f t="shared" si="91"/>
        <v>0.21516270394492851</v>
      </c>
      <c r="CU316" s="85">
        <f t="shared" si="92"/>
        <v>5.5556756233701862E-2</v>
      </c>
    </row>
    <row r="317" spans="1:99" x14ac:dyDescent="0.35">
      <c r="A317" t="s">
        <v>1490</v>
      </c>
      <c r="B317" s="81">
        <v>51381873</v>
      </c>
      <c r="C317" s="81">
        <v>75466216</v>
      </c>
      <c r="D317" s="81">
        <v>102283747</v>
      </c>
      <c r="E317">
        <v>398</v>
      </c>
      <c r="F317" s="10">
        <f t="shared" si="76"/>
        <v>129100.18341708543</v>
      </c>
      <c r="G317" s="10">
        <f t="shared" si="77"/>
        <v>189613.60804020101</v>
      </c>
      <c r="H317" s="10">
        <f t="shared" si="78"/>
        <v>256994.3391959799</v>
      </c>
      <c r="I317" t="s">
        <v>1490</v>
      </c>
      <c r="J317" t="s">
        <v>2690</v>
      </c>
      <c r="K317" t="s">
        <v>600</v>
      </c>
      <c r="L317">
        <v>112</v>
      </c>
      <c r="M317">
        <v>112</v>
      </c>
      <c r="N317">
        <v>539</v>
      </c>
      <c r="O317">
        <v>539</v>
      </c>
      <c r="P317" t="s">
        <v>1491</v>
      </c>
      <c r="Q317" t="s">
        <v>64</v>
      </c>
      <c r="R317" t="s">
        <v>65</v>
      </c>
      <c r="S317" t="s">
        <v>66</v>
      </c>
      <c r="U317">
        <v>398</v>
      </c>
      <c r="V317">
        <v>398</v>
      </c>
      <c r="W317" s="6">
        <v>2225</v>
      </c>
      <c r="X317">
        <v>5.59</v>
      </c>
      <c r="Z317" s="2">
        <v>1250</v>
      </c>
      <c r="AA317" s="2">
        <v>1250</v>
      </c>
      <c r="AB317">
        <v>104</v>
      </c>
      <c r="AC317">
        <v>0.26700000000000002</v>
      </c>
      <c r="AD317">
        <v>3</v>
      </c>
      <c r="AE317">
        <v>0</v>
      </c>
      <c r="AF317">
        <v>3</v>
      </c>
      <c r="AG317">
        <v>20</v>
      </c>
      <c r="AH317" s="2">
        <v>133188</v>
      </c>
      <c r="AI317">
        <v>3.06</v>
      </c>
      <c r="AJ317" s="2">
        <v>133188</v>
      </c>
      <c r="AK317">
        <v>3.06</v>
      </c>
      <c r="AL317" s="2">
        <v>22499</v>
      </c>
      <c r="AM317" s="2">
        <v>3961200</v>
      </c>
      <c r="AN317" s="3">
        <v>0.16889999999999999</v>
      </c>
      <c r="AO317">
        <v>408</v>
      </c>
      <c r="AP317" s="4">
        <v>7162000</v>
      </c>
      <c r="AQ317" s="4">
        <v>3219</v>
      </c>
      <c r="AR317" s="4">
        <v>645</v>
      </c>
      <c r="AS317" t="s">
        <v>230</v>
      </c>
      <c r="AT317" t="s">
        <v>602</v>
      </c>
      <c r="AU317" t="s">
        <v>120</v>
      </c>
      <c r="AV317" t="s">
        <v>421</v>
      </c>
      <c r="AW317" t="s">
        <v>95</v>
      </c>
      <c r="AX317" t="str">
        <f t="shared" si="79"/>
        <v>Manhattan</v>
      </c>
      <c r="AY317">
        <v>11</v>
      </c>
      <c r="AZ317">
        <v>13</v>
      </c>
      <c r="BA317" t="s">
        <v>2535</v>
      </c>
      <c r="BB317">
        <v>30</v>
      </c>
      <c r="BC317" t="s">
        <v>2558</v>
      </c>
      <c r="BD317">
        <v>68</v>
      </c>
      <c r="BE317" t="s">
        <v>2599</v>
      </c>
      <c r="BF317" s="95">
        <v>8</v>
      </c>
      <c r="BG317" s="1">
        <v>22462</v>
      </c>
      <c r="BH317" t="s">
        <v>172</v>
      </c>
      <c r="BL317" s="63">
        <v>116</v>
      </c>
      <c r="BM317" t="s">
        <v>2239</v>
      </c>
      <c r="BN317" s="68">
        <v>28580961</v>
      </c>
      <c r="BO317" s="68">
        <v>29848830</v>
      </c>
      <c r="BP317" s="68">
        <v>11776749</v>
      </c>
      <c r="BQ317" s="68">
        <v>5259676</v>
      </c>
      <c r="BR317">
        <f t="shared" si="80"/>
        <v>3.1407035175879399</v>
      </c>
      <c r="BS317" s="4">
        <v>75466216</v>
      </c>
      <c r="BT317" s="22">
        <f t="shared" si="81"/>
        <v>0</v>
      </c>
      <c r="BU317" s="68"/>
      <c r="BV317" s="68"/>
      <c r="BW317" s="68"/>
      <c r="BX317" s="68"/>
      <c r="BZ317" s="85">
        <f t="shared" si="93"/>
        <v>0.37872524309420785</v>
      </c>
      <c r="CA317" s="85">
        <f t="shared" si="82"/>
        <v>0.39552572769780853</v>
      </c>
      <c r="CB317" s="85">
        <f t="shared" si="83"/>
        <v>0.15605325964667421</v>
      </c>
      <c r="CC317" s="85">
        <f t="shared" si="84"/>
        <v>6.9695769561309392E-2</v>
      </c>
      <c r="CD317" s="85">
        <f t="shared" si="85"/>
        <v>1</v>
      </c>
      <c r="CE317" t="s">
        <v>2640</v>
      </c>
      <c r="CF317" s="68">
        <v>28580961</v>
      </c>
      <c r="CG317" s="68">
        <v>29848830</v>
      </c>
      <c r="CH317" s="68">
        <v>11776749</v>
      </c>
      <c r="CI317" s="68">
        <v>5259676</v>
      </c>
      <c r="CN317" s="22">
        <f t="shared" si="86"/>
        <v>71811.459798994969</v>
      </c>
      <c r="CO317" s="22">
        <f t="shared" si="87"/>
        <v>74997.060301507532</v>
      </c>
      <c r="CP317" s="22">
        <f t="shared" si="88"/>
        <v>29589.821608040202</v>
      </c>
      <c r="CQ317" s="22">
        <f t="shared" si="94"/>
        <v>13215.266331658291</v>
      </c>
      <c r="CR317" s="85">
        <f t="shared" si="89"/>
        <v>0.37872524309420785</v>
      </c>
      <c r="CS317" s="85">
        <f t="shared" si="90"/>
        <v>0.39552572769780847</v>
      </c>
      <c r="CT317" s="85">
        <f t="shared" si="91"/>
        <v>0.15605325964667421</v>
      </c>
      <c r="CU317" s="85">
        <f t="shared" si="92"/>
        <v>6.9695769561309392E-2</v>
      </c>
    </row>
    <row r="318" spans="1:99" x14ac:dyDescent="0.35">
      <c r="A318" t="s">
        <v>1492</v>
      </c>
      <c r="B318" s="81">
        <v>63325983</v>
      </c>
      <c r="C318" s="81">
        <v>70895749</v>
      </c>
      <c r="D318" s="81">
        <v>95811485</v>
      </c>
      <c r="E318">
        <v>399</v>
      </c>
      <c r="F318" s="10">
        <f t="shared" si="76"/>
        <v>158711.73684210525</v>
      </c>
      <c r="G318" s="10">
        <f t="shared" si="77"/>
        <v>177683.58145363408</v>
      </c>
      <c r="H318" s="10">
        <f t="shared" si="78"/>
        <v>240129.0350877193</v>
      </c>
      <c r="I318" t="s">
        <v>1492</v>
      </c>
      <c r="J318" t="s">
        <v>2465</v>
      </c>
      <c r="K318" t="s">
        <v>1493</v>
      </c>
      <c r="L318">
        <v>127</v>
      </c>
      <c r="M318">
        <v>127</v>
      </c>
      <c r="N318">
        <v>445</v>
      </c>
      <c r="O318">
        <v>445</v>
      </c>
      <c r="P318" t="s">
        <v>1494</v>
      </c>
      <c r="Q318" t="s">
        <v>125</v>
      </c>
      <c r="R318" t="s">
        <v>65</v>
      </c>
      <c r="S318" t="s">
        <v>66</v>
      </c>
      <c r="T318">
        <v>104</v>
      </c>
      <c r="U318">
        <v>397</v>
      </c>
      <c r="V318">
        <v>399</v>
      </c>
      <c r="W318" s="6">
        <v>1739.5</v>
      </c>
      <c r="X318">
        <v>4.38</v>
      </c>
      <c r="Y318">
        <v>227</v>
      </c>
      <c r="Z318">
        <v>523</v>
      </c>
      <c r="AA318">
        <v>750</v>
      </c>
      <c r="AB318">
        <v>168</v>
      </c>
      <c r="AC318">
        <v>0.438</v>
      </c>
      <c r="AD318">
        <v>2</v>
      </c>
      <c r="AE318">
        <v>1</v>
      </c>
      <c r="AF318">
        <v>5</v>
      </c>
      <c r="AG318">
        <v>19</v>
      </c>
      <c r="AH318" s="2">
        <v>100247</v>
      </c>
      <c r="AI318">
        <v>2.2999999999999998</v>
      </c>
      <c r="AJ318" s="2">
        <v>100247</v>
      </c>
      <c r="AK318">
        <v>2.2999999999999998</v>
      </c>
      <c r="AL318" s="2">
        <v>34702</v>
      </c>
      <c r="AM318" s="2">
        <v>3685586</v>
      </c>
      <c r="AN318" s="3">
        <v>0.34620000000000001</v>
      </c>
      <c r="AO318">
        <v>326</v>
      </c>
      <c r="AP318" s="4">
        <v>7774000</v>
      </c>
      <c r="AQ318" s="4">
        <v>4441</v>
      </c>
      <c r="AR318" s="4">
        <v>555</v>
      </c>
      <c r="AS318" t="s">
        <v>1356</v>
      </c>
      <c r="AT318" t="s">
        <v>1357</v>
      </c>
      <c r="AU318" t="s">
        <v>107</v>
      </c>
      <c r="AV318" t="s">
        <v>105</v>
      </c>
      <c r="AW318" t="s">
        <v>95</v>
      </c>
      <c r="AX318" t="str">
        <f t="shared" si="79"/>
        <v>Manhattan</v>
      </c>
      <c r="AY318">
        <v>7</v>
      </c>
      <c r="AZ318">
        <v>10</v>
      </c>
      <c r="BA318" t="s">
        <v>2532</v>
      </c>
      <c r="BB318">
        <v>30</v>
      </c>
      <c r="BC318" t="s">
        <v>2558</v>
      </c>
      <c r="BD318">
        <v>69</v>
      </c>
      <c r="BE318" t="s">
        <v>2600</v>
      </c>
      <c r="BF318" s="95">
        <v>6</v>
      </c>
      <c r="BG318" s="1">
        <v>23773</v>
      </c>
      <c r="BL318" s="63">
        <v>156</v>
      </c>
      <c r="BM318" t="s">
        <v>2237</v>
      </c>
      <c r="BN318" s="68">
        <v>25611896</v>
      </c>
      <c r="BO318" s="68">
        <v>31611732</v>
      </c>
      <c r="BP318" s="68">
        <v>11129254</v>
      </c>
      <c r="BQ318" s="68">
        <v>2542867</v>
      </c>
      <c r="BR318">
        <f t="shared" si="80"/>
        <v>1.8796992481203008</v>
      </c>
      <c r="BS318" s="4">
        <v>70895749</v>
      </c>
      <c r="BT318" s="22">
        <f t="shared" si="81"/>
        <v>0</v>
      </c>
      <c r="BU318" s="68"/>
      <c r="BV318" s="68"/>
      <c r="BW318" s="68"/>
      <c r="BX318" s="68"/>
      <c r="BZ318" s="85">
        <f t="shared" si="93"/>
        <v>0.36126137830915644</v>
      </c>
      <c r="CA318" s="85">
        <f t="shared" si="82"/>
        <v>0.44589037348346516</v>
      </c>
      <c r="CB318" s="85">
        <f t="shared" si="83"/>
        <v>0.15698055464510291</v>
      </c>
      <c r="CC318" s="85">
        <f t="shared" si="84"/>
        <v>3.5867693562275503E-2</v>
      </c>
      <c r="CD318" s="85">
        <f t="shared" si="85"/>
        <v>1</v>
      </c>
      <c r="CE318" t="s">
        <v>2640</v>
      </c>
      <c r="CF318" s="68">
        <v>25611896</v>
      </c>
      <c r="CG318" s="68">
        <v>31611732</v>
      </c>
      <c r="CH318" s="68">
        <v>11129254</v>
      </c>
      <c r="CI318" s="68">
        <v>2542867</v>
      </c>
      <c r="CN318" s="22">
        <f t="shared" si="86"/>
        <v>64190.215538847115</v>
      </c>
      <c r="CO318" s="22">
        <f t="shared" si="87"/>
        <v>79227.398496240596</v>
      </c>
      <c r="CP318" s="22">
        <f t="shared" si="88"/>
        <v>27892.867167919798</v>
      </c>
      <c r="CQ318" s="22">
        <f t="shared" si="94"/>
        <v>6373.1002506265668</v>
      </c>
      <c r="CR318" s="85">
        <f t="shared" si="89"/>
        <v>0.36126137830915644</v>
      </c>
      <c r="CS318" s="85">
        <f t="shared" si="90"/>
        <v>0.44589037348346511</v>
      </c>
      <c r="CT318" s="85">
        <f t="shared" si="91"/>
        <v>0.15698055464510291</v>
      </c>
      <c r="CU318" s="85">
        <f t="shared" si="92"/>
        <v>3.586769356227551E-2</v>
      </c>
    </row>
    <row r="319" spans="1:99" x14ac:dyDescent="0.35">
      <c r="A319" t="s">
        <v>1495</v>
      </c>
      <c r="B319" s="81">
        <v>213653976</v>
      </c>
      <c r="C319" s="81">
        <v>251549861</v>
      </c>
      <c r="D319" s="81">
        <v>381899056</v>
      </c>
      <c r="E319" s="2">
        <v>1357</v>
      </c>
      <c r="F319" s="10">
        <f t="shared" si="76"/>
        <v>157445.81871775977</v>
      </c>
      <c r="G319" s="10">
        <f t="shared" si="77"/>
        <v>185372.04200442153</v>
      </c>
      <c r="H319" s="10">
        <f t="shared" si="78"/>
        <v>281428.92851879145</v>
      </c>
      <c r="I319" t="s">
        <v>1495</v>
      </c>
      <c r="J319" t="s">
        <v>2770</v>
      </c>
      <c r="K319" t="s">
        <v>1496</v>
      </c>
      <c r="L319">
        <v>33</v>
      </c>
      <c r="M319">
        <v>33</v>
      </c>
      <c r="N319">
        <v>316</v>
      </c>
      <c r="O319">
        <v>316</v>
      </c>
      <c r="P319" t="s">
        <v>1497</v>
      </c>
      <c r="Q319" t="s">
        <v>64</v>
      </c>
      <c r="R319" t="s">
        <v>65</v>
      </c>
      <c r="S319" t="s">
        <v>66</v>
      </c>
      <c r="U319" s="2">
        <v>1355</v>
      </c>
      <c r="V319" s="2">
        <v>1357</v>
      </c>
      <c r="W319" s="6">
        <v>6321.5</v>
      </c>
      <c r="X319">
        <v>4.67</v>
      </c>
      <c r="Z319" s="2">
        <v>2858</v>
      </c>
      <c r="AA319" s="2">
        <v>2858</v>
      </c>
      <c r="AB319">
        <v>537</v>
      </c>
      <c r="AC319">
        <v>0.40200000000000002</v>
      </c>
      <c r="AD319">
        <v>20</v>
      </c>
      <c r="AE319">
        <v>0</v>
      </c>
      <c r="AF319">
        <v>55</v>
      </c>
      <c r="AG319">
        <v>6</v>
      </c>
      <c r="AH319" s="2">
        <v>971398</v>
      </c>
      <c r="AI319">
        <v>22.3</v>
      </c>
      <c r="AJ319" s="2">
        <v>971398</v>
      </c>
      <c r="AK319">
        <v>22.3</v>
      </c>
      <c r="AL319" s="2">
        <v>186009</v>
      </c>
      <c r="AM319" s="2">
        <v>10715226</v>
      </c>
      <c r="AN319" s="3">
        <v>0.1915</v>
      </c>
      <c r="AO319">
        <v>128</v>
      </c>
      <c r="AP319" s="4">
        <v>13777000</v>
      </c>
      <c r="AQ319" s="4">
        <v>2251</v>
      </c>
      <c r="AR319" s="4">
        <v>594</v>
      </c>
      <c r="AS319" t="s">
        <v>1498</v>
      </c>
      <c r="AT319" t="s">
        <v>1499</v>
      </c>
      <c r="AU319" t="s">
        <v>1500</v>
      </c>
      <c r="AV319" t="s">
        <v>1501</v>
      </c>
      <c r="AW319" t="s">
        <v>198</v>
      </c>
      <c r="AX319" t="str">
        <f t="shared" si="79"/>
        <v>Queens</v>
      </c>
      <c r="AY319">
        <v>1</v>
      </c>
      <c r="AZ319">
        <v>14</v>
      </c>
      <c r="BA319" t="s">
        <v>2536</v>
      </c>
      <c r="BB319">
        <v>13</v>
      </c>
      <c r="BC319" t="s">
        <v>2544</v>
      </c>
      <c r="BD319">
        <v>30</v>
      </c>
      <c r="BE319" t="s">
        <v>2575</v>
      </c>
      <c r="BF319" s="95">
        <v>26</v>
      </c>
      <c r="BG319" s="1">
        <v>18262</v>
      </c>
      <c r="BH319" t="s">
        <v>610</v>
      </c>
      <c r="BL319" s="63">
        <v>134</v>
      </c>
      <c r="BM319" t="s">
        <v>2254</v>
      </c>
      <c r="BN319" s="68">
        <v>86761648</v>
      </c>
      <c r="BO319" s="68">
        <v>90164372</v>
      </c>
      <c r="BP319" s="68">
        <v>52316704</v>
      </c>
      <c r="BQ319" s="68">
        <v>22307136</v>
      </c>
      <c r="BR319">
        <f t="shared" si="80"/>
        <v>2.1061164333087694</v>
      </c>
      <c r="BS319" s="4">
        <v>251549861</v>
      </c>
      <c r="BT319" s="22">
        <f t="shared" si="81"/>
        <v>-1</v>
      </c>
      <c r="BU319" s="68"/>
      <c r="BV319" s="68"/>
      <c r="BW319" s="68"/>
      <c r="BX319" s="68"/>
      <c r="BZ319" s="85">
        <f t="shared" si="93"/>
        <v>0.34490835198672598</v>
      </c>
      <c r="CA319" s="85">
        <f t="shared" si="82"/>
        <v>0.35843538788518753</v>
      </c>
      <c r="CB319" s="85">
        <f t="shared" si="83"/>
        <v>0.20797747131333139</v>
      </c>
      <c r="CC319" s="85">
        <f t="shared" si="84"/>
        <v>8.8678784839400088E-2</v>
      </c>
      <c r="CD319" s="85">
        <f t="shared" si="85"/>
        <v>0.99999999602464495</v>
      </c>
      <c r="CE319" t="s">
        <v>2640</v>
      </c>
      <c r="CF319" s="68">
        <v>86761648</v>
      </c>
      <c r="CG319" s="68">
        <v>90164372</v>
      </c>
      <c r="CH319" s="68">
        <v>52316704</v>
      </c>
      <c r="CI319" s="68">
        <v>22307136</v>
      </c>
      <c r="CN319" s="22">
        <f t="shared" si="86"/>
        <v>63936.365512159173</v>
      </c>
      <c r="CO319" s="22">
        <f t="shared" si="87"/>
        <v>66443.899778924097</v>
      </c>
      <c r="CP319" s="22">
        <f t="shared" si="88"/>
        <v>38553.208548268238</v>
      </c>
      <c r="CQ319" s="22">
        <f t="shared" si="94"/>
        <v>16438.567428150331</v>
      </c>
      <c r="CR319" s="85">
        <f t="shared" si="89"/>
        <v>0.34490835198672598</v>
      </c>
      <c r="CS319" s="85">
        <f t="shared" si="90"/>
        <v>0.35843538788518747</v>
      </c>
      <c r="CT319" s="85">
        <f t="shared" si="91"/>
        <v>0.20797747131333139</v>
      </c>
      <c r="CU319" s="85">
        <f t="shared" si="92"/>
        <v>8.8678784839400074E-2</v>
      </c>
    </row>
    <row r="320" spans="1:99" x14ac:dyDescent="0.35">
      <c r="A320" t="s">
        <v>1502</v>
      </c>
      <c r="B320" s="81">
        <v>41053189</v>
      </c>
      <c r="C320" s="81">
        <v>44694655</v>
      </c>
      <c r="D320" s="81">
        <v>74955111</v>
      </c>
      <c r="E320">
        <v>407</v>
      </c>
      <c r="F320" s="10">
        <f t="shared" si="76"/>
        <v>100867.78624078624</v>
      </c>
      <c r="G320" s="10">
        <f t="shared" si="77"/>
        <v>109814.87714987715</v>
      </c>
      <c r="H320" s="10">
        <f t="shared" si="78"/>
        <v>184164.89189189189</v>
      </c>
      <c r="I320" t="s">
        <v>1502</v>
      </c>
      <c r="J320" t="s">
        <v>2771</v>
      </c>
      <c r="K320" t="s">
        <v>787</v>
      </c>
      <c r="L320">
        <v>182</v>
      </c>
      <c r="M320">
        <v>182</v>
      </c>
      <c r="N320">
        <v>285</v>
      </c>
      <c r="O320">
        <v>257</v>
      </c>
      <c r="P320" t="s">
        <v>1503</v>
      </c>
      <c r="Q320" t="s">
        <v>64</v>
      </c>
      <c r="R320" t="s">
        <v>65</v>
      </c>
      <c r="S320" t="s">
        <v>235</v>
      </c>
      <c r="U320">
        <v>407</v>
      </c>
      <c r="V320">
        <v>407</v>
      </c>
      <c r="W320" s="6">
        <v>1419.5</v>
      </c>
      <c r="X320">
        <v>3.49</v>
      </c>
      <c r="Z320">
        <v>449</v>
      </c>
      <c r="AA320">
        <v>449</v>
      </c>
      <c r="AB320">
        <v>359</v>
      </c>
      <c r="AC320">
        <v>0.88600000000000001</v>
      </c>
      <c r="AD320">
        <v>2</v>
      </c>
      <c r="AE320">
        <v>0</v>
      </c>
      <c r="AF320">
        <v>2</v>
      </c>
      <c r="AG320" s="7">
        <v>43763</v>
      </c>
      <c r="AH320" s="2">
        <v>140000</v>
      </c>
      <c r="AI320">
        <v>3.21</v>
      </c>
      <c r="AJ320" s="2">
        <v>100000</v>
      </c>
      <c r="AK320">
        <v>2.2999999999999998</v>
      </c>
      <c r="AL320" s="2">
        <v>24456</v>
      </c>
      <c r="AM320" s="2">
        <v>2792393</v>
      </c>
      <c r="AN320" s="3">
        <v>0.17469999999999999</v>
      </c>
      <c r="AO320">
        <v>140</v>
      </c>
      <c r="AP320" s="4">
        <v>8225987</v>
      </c>
      <c r="AQ320" s="4">
        <v>5785</v>
      </c>
      <c r="AR320" s="4">
        <v>342</v>
      </c>
      <c r="AS320" t="s">
        <v>79</v>
      </c>
      <c r="AT320" t="s">
        <v>1369</v>
      </c>
      <c r="AU320" t="s">
        <v>680</v>
      </c>
      <c r="AV320" t="s">
        <v>1504</v>
      </c>
      <c r="AW320" t="s">
        <v>80</v>
      </c>
      <c r="AX320" t="str">
        <f t="shared" si="79"/>
        <v>Brooklyn</v>
      </c>
      <c r="AY320">
        <v>16</v>
      </c>
      <c r="AZ320">
        <v>8</v>
      </c>
      <c r="BA320" t="s">
        <v>2530</v>
      </c>
      <c r="BB320">
        <v>19</v>
      </c>
      <c r="BC320" t="s">
        <v>2548</v>
      </c>
      <c r="BD320">
        <v>55</v>
      </c>
      <c r="BE320" t="s">
        <v>2588</v>
      </c>
      <c r="BF320" s="95">
        <v>42</v>
      </c>
      <c r="BG320" s="1">
        <v>25811</v>
      </c>
      <c r="BI320" t="s">
        <v>236</v>
      </c>
      <c r="BL320" s="63">
        <v>311</v>
      </c>
      <c r="BM320" t="s">
        <v>2267</v>
      </c>
      <c r="BN320" s="68">
        <v>19735676</v>
      </c>
      <c r="BO320" s="68">
        <v>15832576</v>
      </c>
      <c r="BP320" s="68">
        <v>6587292</v>
      </c>
      <c r="BQ320" s="68">
        <v>2539111</v>
      </c>
      <c r="BR320">
        <f t="shared" si="80"/>
        <v>1.1031941031941033</v>
      </c>
      <c r="BS320" s="4">
        <v>44694655</v>
      </c>
      <c r="BT320" s="22">
        <f t="shared" si="81"/>
        <v>0</v>
      </c>
      <c r="BU320" s="68"/>
      <c r="BV320" s="68"/>
      <c r="BW320" s="68"/>
      <c r="BX320" s="68"/>
      <c r="BZ320" s="85">
        <f t="shared" si="93"/>
        <v>0.44156680480026078</v>
      </c>
      <c r="CA320" s="85">
        <f t="shared" si="82"/>
        <v>0.35423868916764206</v>
      </c>
      <c r="CB320" s="85">
        <f t="shared" si="83"/>
        <v>0.14738433488299663</v>
      </c>
      <c r="CC320" s="85">
        <f t="shared" si="84"/>
        <v>5.6810171149100488E-2</v>
      </c>
      <c r="CD320" s="85">
        <f t="shared" si="85"/>
        <v>1</v>
      </c>
      <c r="CE320" t="s">
        <v>2640</v>
      </c>
      <c r="CF320" s="68">
        <v>19735676</v>
      </c>
      <c r="CG320" s="68">
        <v>15832576</v>
      </c>
      <c r="CH320" s="68">
        <v>6587292</v>
      </c>
      <c r="CI320" s="68">
        <v>2539111</v>
      </c>
      <c r="CN320" s="22">
        <f t="shared" si="86"/>
        <v>48490.604422604425</v>
      </c>
      <c r="CO320" s="22">
        <f t="shared" si="87"/>
        <v>38900.678132678135</v>
      </c>
      <c r="CP320" s="22">
        <f t="shared" si="88"/>
        <v>16184.99262899263</v>
      </c>
      <c r="CQ320" s="22">
        <f t="shared" si="94"/>
        <v>6238.6019656019653</v>
      </c>
      <c r="CR320" s="85">
        <f t="shared" si="89"/>
        <v>0.44156680480026078</v>
      </c>
      <c r="CS320" s="85">
        <f t="shared" si="90"/>
        <v>0.35423868916764206</v>
      </c>
      <c r="CT320" s="85">
        <f t="shared" si="91"/>
        <v>0.14738433488299663</v>
      </c>
      <c r="CU320" s="85">
        <f t="shared" si="92"/>
        <v>5.6810171149100488E-2</v>
      </c>
    </row>
    <row r="321" spans="1:109" x14ac:dyDescent="0.35">
      <c r="A321" t="s">
        <v>1505</v>
      </c>
      <c r="B321" s="81">
        <v>52762764</v>
      </c>
      <c r="C321" s="81">
        <v>55232517</v>
      </c>
      <c r="D321" s="81">
        <v>73818248</v>
      </c>
      <c r="E321">
        <v>236</v>
      </c>
      <c r="F321" s="10">
        <f t="shared" si="76"/>
        <v>223571.03389830509</v>
      </c>
      <c r="G321" s="10">
        <f t="shared" si="77"/>
        <v>234036.08898305084</v>
      </c>
      <c r="H321" s="10">
        <f t="shared" si="78"/>
        <v>312789.18644067796</v>
      </c>
      <c r="I321" t="s">
        <v>1505</v>
      </c>
      <c r="J321" t="s">
        <v>2466</v>
      </c>
      <c r="K321" t="s">
        <v>538</v>
      </c>
      <c r="L321">
        <v>178</v>
      </c>
      <c r="M321">
        <v>127</v>
      </c>
      <c r="N321">
        <v>279</v>
      </c>
      <c r="O321">
        <v>259</v>
      </c>
      <c r="P321" t="s">
        <v>1506</v>
      </c>
      <c r="Q321" t="s">
        <v>64</v>
      </c>
      <c r="R321" t="s">
        <v>65</v>
      </c>
      <c r="S321" t="s">
        <v>84</v>
      </c>
      <c r="U321">
        <v>236</v>
      </c>
      <c r="V321">
        <v>236</v>
      </c>
      <c r="W321">
        <v>784</v>
      </c>
      <c r="X321">
        <v>3.32</v>
      </c>
      <c r="Z321">
        <v>329</v>
      </c>
      <c r="AA321">
        <v>329</v>
      </c>
      <c r="AB321">
        <v>103</v>
      </c>
      <c r="AC321">
        <v>0.45</v>
      </c>
      <c r="AD321">
        <v>36</v>
      </c>
      <c r="AE321">
        <v>0</v>
      </c>
      <c r="AF321">
        <v>36</v>
      </c>
      <c r="AG321" s="1">
        <v>38780</v>
      </c>
      <c r="AH321" s="2">
        <v>67637</v>
      </c>
      <c r="AI321">
        <v>1.55</v>
      </c>
      <c r="AJ321" s="2">
        <v>67637</v>
      </c>
      <c r="AK321">
        <v>1.55</v>
      </c>
      <c r="AL321" s="2">
        <v>41422</v>
      </c>
      <c r="AM321" s="2">
        <v>2308080</v>
      </c>
      <c r="AN321" s="3">
        <v>0.61240000000000006</v>
      </c>
      <c r="AO321">
        <v>212</v>
      </c>
      <c r="AP321" s="4">
        <v>4190975</v>
      </c>
      <c r="AQ321" s="4">
        <v>4936</v>
      </c>
      <c r="AR321" s="4">
        <v>501</v>
      </c>
      <c r="AS321" t="s">
        <v>1507</v>
      </c>
      <c r="AT321" t="s">
        <v>1508</v>
      </c>
      <c r="AU321" t="s">
        <v>107</v>
      </c>
      <c r="AV321" t="s">
        <v>1176</v>
      </c>
      <c r="AW321" t="s">
        <v>95</v>
      </c>
      <c r="AX321" t="str">
        <f t="shared" si="79"/>
        <v>Manhattan</v>
      </c>
      <c r="AY321">
        <v>7</v>
      </c>
      <c r="AZ321">
        <v>10</v>
      </c>
      <c r="BA321" t="s">
        <v>2532</v>
      </c>
      <c r="BB321">
        <v>30</v>
      </c>
      <c r="BC321" t="s">
        <v>2558</v>
      </c>
      <c r="BD321">
        <v>69</v>
      </c>
      <c r="BE321" t="s">
        <v>2600</v>
      </c>
      <c r="BF321" s="95">
        <v>6</v>
      </c>
      <c r="BG321" s="1">
        <v>25019</v>
      </c>
      <c r="BL321" s="63">
        <v>35</v>
      </c>
      <c r="BM321" t="s">
        <v>2237</v>
      </c>
      <c r="BN321" s="68">
        <v>15821993</v>
      </c>
      <c r="BO321" s="68">
        <v>29985924</v>
      </c>
      <c r="BP321" s="68">
        <v>6467742</v>
      </c>
      <c r="BQ321" s="68">
        <v>2956857</v>
      </c>
      <c r="BR321">
        <f t="shared" si="80"/>
        <v>1.3940677966101696</v>
      </c>
      <c r="BS321" s="4">
        <v>55232517</v>
      </c>
      <c r="BT321" s="22">
        <f t="shared" si="81"/>
        <v>-1</v>
      </c>
      <c r="BU321" s="68"/>
      <c r="BV321" s="68"/>
      <c r="BW321" s="68"/>
      <c r="BX321" s="68"/>
      <c r="BZ321" s="85">
        <f t="shared" si="93"/>
        <v>0.28646156031600006</v>
      </c>
      <c r="CA321" s="85">
        <f t="shared" si="82"/>
        <v>0.54290344942997981</v>
      </c>
      <c r="CB321" s="85">
        <f t="shared" si="83"/>
        <v>0.11710025816857124</v>
      </c>
      <c r="CC321" s="85">
        <f t="shared" si="84"/>
        <v>5.3534713980172226E-2</v>
      </c>
      <c r="CD321" s="85">
        <f t="shared" si="85"/>
        <v>0.99999998189472339</v>
      </c>
      <c r="CE321" t="s">
        <v>2640</v>
      </c>
      <c r="CF321" s="68">
        <v>15821993</v>
      </c>
      <c r="CG321" s="68">
        <v>29985924</v>
      </c>
      <c r="CH321" s="68">
        <v>6467742</v>
      </c>
      <c r="CI321" s="68">
        <v>2956857</v>
      </c>
      <c r="CN321" s="22">
        <f t="shared" si="86"/>
        <v>67042.343220338982</v>
      </c>
      <c r="CO321" s="22">
        <f t="shared" si="87"/>
        <v>127059</v>
      </c>
      <c r="CP321" s="22">
        <f t="shared" si="88"/>
        <v>27405.686440677968</v>
      </c>
      <c r="CQ321" s="22">
        <f t="shared" si="94"/>
        <v>12529.055084745763</v>
      </c>
      <c r="CR321" s="85">
        <f t="shared" si="89"/>
        <v>0.28646156031600006</v>
      </c>
      <c r="CS321" s="85">
        <f t="shared" si="90"/>
        <v>0.54290344942997981</v>
      </c>
      <c r="CT321" s="85">
        <f t="shared" si="91"/>
        <v>0.11710025816857125</v>
      </c>
      <c r="CU321" s="85">
        <f t="shared" si="92"/>
        <v>5.3534713980172226E-2</v>
      </c>
    </row>
    <row r="322" spans="1:109" x14ac:dyDescent="0.35">
      <c r="A322" t="s">
        <v>1509</v>
      </c>
      <c r="B322" s="81">
        <v>11186601</v>
      </c>
      <c r="C322" s="81">
        <v>13028713</v>
      </c>
      <c r="D322" s="81">
        <v>19596624</v>
      </c>
      <c r="E322">
        <v>70</v>
      </c>
      <c r="F322" s="10">
        <f t="shared" ref="F322:F325" si="95">B322/E322</f>
        <v>159808.58571428573</v>
      </c>
      <c r="G322" s="10">
        <f t="shared" si="77"/>
        <v>186124.47142857141</v>
      </c>
      <c r="H322" s="10">
        <f t="shared" si="78"/>
        <v>279951.77142857143</v>
      </c>
      <c r="I322" t="s">
        <v>1509</v>
      </c>
      <c r="J322" t="s">
        <v>2523</v>
      </c>
      <c r="K322" t="s">
        <v>538</v>
      </c>
      <c r="L322">
        <v>151</v>
      </c>
      <c r="M322">
        <v>127</v>
      </c>
      <c r="N322">
        <v>259</v>
      </c>
      <c r="O322">
        <v>259</v>
      </c>
      <c r="P322" t="s">
        <v>1510</v>
      </c>
      <c r="Q322" t="s">
        <v>64</v>
      </c>
      <c r="R322" t="s">
        <v>65</v>
      </c>
      <c r="S322" t="s">
        <v>66</v>
      </c>
      <c r="U322">
        <v>69</v>
      </c>
      <c r="V322">
        <v>70</v>
      </c>
      <c r="W322">
        <v>300.5</v>
      </c>
      <c r="X322">
        <v>4.3600000000000003</v>
      </c>
      <c r="Z322">
        <v>145</v>
      </c>
      <c r="AA322">
        <v>145</v>
      </c>
      <c r="AB322">
        <v>19</v>
      </c>
      <c r="AC322">
        <v>0.27500000000000002</v>
      </c>
      <c r="AD322">
        <v>1</v>
      </c>
      <c r="AE322">
        <v>0</v>
      </c>
      <c r="AF322">
        <v>1</v>
      </c>
      <c r="AG322">
        <v>9</v>
      </c>
      <c r="AH322" s="2">
        <v>22763</v>
      </c>
      <c r="AI322">
        <v>0.52</v>
      </c>
      <c r="AJ322" s="2">
        <v>22763</v>
      </c>
      <c r="AK322">
        <v>0.52</v>
      </c>
      <c r="AL322" s="2">
        <v>6811</v>
      </c>
      <c r="AM322" s="2">
        <v>613400</v>
      </c>
      <c r="AN322" s="3">
        <v>0.29920000000000002</v>
      </c>
      <c r="AO322">
        <v>279</v>
      </c>
      <c r="AR322" s="4">
        <v>671</v>
      </c>
      <c r="AS322" t="s">
        <v>1511</v>
      </c>
      <c r="AT322" t="s">
        <v>105</v>
      </c>
      <c r="AW322" t="s">
        <v>95</v>
      </c>
      <c r="AX322" t="str">
        <f t="shared" si="79"/>
        <v>Manhattan</v>
      </c>
      <c r="AY322">
        <v>7</v>
      </c>
      <c r="AZ322">
        <v>10</v>
      </c>
      <c r="BA322" t="s">
        <v>2532</v>
      </c>
      <c r="BB322">
        <v>30</v>
      </c>
      <c r="BC322" t="s">
        <v>2558</v>
      </c>
      <c r="BD322">
        <v>69</v>
      </c>
      <c r="BE322" t="s">
        <v>2600</v>
      </c>
      <c r="BF322" s="95">
        <v>6</v>
      </c>
      <c r="BG322" s="1">
        <v>24015</v>
      </c>
      <c r="BL322" s="63">
        <v>129</v>
      </c>
      <c r="BM322" t="s">
        <v>2237</v>
      </c>
      <c r="BN322" s="68">
        <v>4517430</v>
      </c>
      <c r="BO322" s="68">
        <v>4976094</v>
      </c>
      <c r="BP322" s="68">
        <v>3059877</v>
      </c>
      <c r="BQ322" s="68">
        <v>475311</v>
      </c>
      <c r="BR322">
        <f t="shared" si="80"/>
        <v>2.0714285714285716</v>
      </c>
      <c r="BS322" s="4">
        <v>13028713</v>
      </c>
      <c r="BT322" s="22">
        <f t="shared" si="81"/>
        <v>-1</v>
      </c>
      <c r="BU322" s="68"/>
      <c r="BV322" s="68"/>
      <c r="BW322" s="68"/>
      <c r="BX322" s="68"/>
      <c r="BZ322" s="85">
        <f t="shared" si="93"/>
        <v>0.34672879815527441</v>
      </c>
      <c r="CA322" s="85">
        <f t="shared" si="82"/>
        <v>0.38193288930380154</v>
      </c>
      <c r="CB322" s="85">
        <f t="shared" si="83"/>
        <v>0.23485642825964467</v>
      </c>
      <c r="CC322" s="85">
        <f t="shared" si="84"/>
        <v>3.6481807527727415E-2</v>
      </c>
      <c r="CD322" s="85">
        <f t="shared" si="85"/>
        <v>0.99999992324644804</v>
      </c>
      <c r="CE322" t="s">
        <v>2640</v>
      </c>
      <c r="CF322" s="68">
        <v>4517430</v>
      </c>
      <c r="CG322" s="68">
        <v>4976094</v>
      </c>
      <c r="CH322" s="68">
        <v>3059877</v>
      </c>
      <c r="CI322" s="68">
        <v>475311</v>
      </c>
      <c r="CN322" s="22">
        <f t="shared" si="86"/>
        <v>64534.714285714283</v>
      </c>
      <c r="CO322" s="22">
        <f t="shared" si="87"/>
        <v>71087.057142857142</v>
      </c>
      <c r="CP322" s="22">
        <f t="shared" si="88"/>
        <v>43712.528571428571</v>
      </c>
      <c r="CQ322" s="22">
        <f t="shared" si="94"/>
        <v>6790.1571428571433</v>
      </c>
      <c r="CR322" s="85">
        <f t="shared" si="89"/>
        <v>0.34672879815527446</v>
      </c>
      <c r="CS322" s="85">
        <f t="shared" si="90"/>
        <v>0.38193288930380154</v>
      </c>
      <c r="CT322" s="85">
        <f t="shared" si="91"/>
        <v>0.2348564282596447</v>
      </c>
      <c r="CU322" s="85">
        <f t="shared" si="92"/>
        <v>3.6481807527727415E-2</v>
      </c>
    </row>
    <row r="323" spans="1:109" x14ac:dyDescent="0.35">
      <c r="A323" t="s">
        <v>1512</v>
      </c>
      <c r="B323" s="81">
        <v>22626938</v>
      </c>
      <c r="C323" s="81">
        <v>25751320</v>
      </c>
      <c r="D323" s="81">
        <v>42362196</v>
      </c>
      <c r="E323">
        <v>168</v>
      </c>
      <c r="F323" s="10">
        <f t="shared" si="95"/>
        <v>134684.15476190476</v>
      </c>
      <c r="G323" s="10">
        <f t="shared" ref="G323:G325" si="96">C323/E323</f>
        <v>153281.66666666666</v>
      </c>
      <c r="H323" s="10">
        <f t="shared" ref="H323:H325" si="97">D323/E323</f>
        <v>252155.92857142858</v>
      </c>
      <c r="I323" t="s">
        <v>1512</v>
      </c>
      <c r="J323" t="s">
        <v>2524</v>
      </c>
      <c r="K323" t="s">
        <v>538</v>
      </c>
      <c r="L323">
        <v>173</v>
      </c>
      <c r="M323">
        <v>127</v>
      </c>
      <c r="N323">
        <v>259</v>
      </c>
      <c r="O323">
        <v>259</v>
      </c>
      <c r="P323" t="s">
        <v>1510</v>
      </c>
      <c r="Q323" t="s">
        <v>64</v>
      </c>
      <c r="R323" t="s">
        <v>65</v>
      </c>
      <c r="S323" t="s">
        <v>66</v>
      </c>
      <c r="U323">
        <v>168</v>
      </c>
      <c r="V323">
        <v>168</v>
      </c>
      <c r="W323">
        <v>735</v>
      </c>
      <c r="X323">
        <v>4.38</v>
      </c>
      <c r="Z323">
        <v>318</v>
      </c>
      <c r="AA323">
        <v>318</v>
      </c>
      <c r="AB323">
        <v>77</v>
      </c>
      <c r="AC323">
        <v>0.47499999999999998</v>
      </c>
      <c r="AD323">
        <v>1</v>
      </c>
      <c r="AE323">
        <v>0</v>
      </c>
      <c r="AF323">
        <v>1</v>
      </c>
      <c r="AG323">
        <v>22</v>
      </c>
      <c r="AH323" s="2">
        <v>25176</v>
      </c>
      <c r="AI323">
        <v>0.57999999999999996</v>
      </c>
      <c r="AJ323" s="2">
        <v>25176</v>
      </c>
      <c r="AK323">
        <v>0.57999999999999996</v>
      </c>
      <c r="AL323" s="2">
        <v>13176</v>
      </c>
      <c r="AM323" s="2">
        <v>1575535</v>
      </c>
      <c r="AN323" s="3">
        <v>0.52339999999999998</v>
      </c>
      <c r="AO323">
        <v>548</v>
      </c>
      <c r="AP323" s="4">
        <v>7228361</v>
      </c>
      <c r="AQ323" s="4">
        <v>4167</v>
      </c>
      <c r="AR323" s="4">
        <v>512</v>
      </c>
      <c r="AS323" t="s">
        <v>1513</v>
      </c>
      <c r="AT323" t="s">
        <v>107</v>
      </c>
      <c r="AW323" t="s">
        <v>95</v>
      </c>
      <c r="AX323" t="str">
        <f t="shared" ref="AX323:AX325" si="98">PROPER(AW323)</f>
        <v>Manhattan</v>
      </c>
      <c r="AY323">
        <v>7</v>
      </c>
      <c r="AZ323">
        <v>10</v>
      </c>
      <c r="BA323" t="s">
        <v>2532</v>
      </c>
      <c r="BB323">
        <v>30</v>
      </c>
      <c r="BC323" t="s">
        <v>2558</v>
      </c>
      <c r="BD323">
        <v>69</v>
      </c>
      <c r="BE323" t="s">
        <v>2600</v>
      </c>
      <c r="BF323" s="95">
        <v>6</v>
      </c>
      <c r="BG323" s="1">
        <v>24015</v>
      </c>
      <c r="BL323" s="63">
        <v>235</v>
      </c>
      <c r="BM323" t="s">
        <v>2237</v>
      </c>
      <c r="BN323" s="68">
        <v>9991078</v>
      </c>
      <c r="BO323" s="68">
        <v>11932941</v>
      </c>
      <c r="BP323" s="68">
        <v>3560598</v>
      </c>
      <c r="BQ323" s="68">
        <v>266704</v>
      </c>
      <c r="BR323">
        <f t="shared" ref="BR323:BR325" si="99">AA323/E323</f>
        <v>1.8928571428571428</v>
      </c>
      <c r="BS323" s="4">
        <v>25751320</v>
      </c>
      <c r="BT323" s="22">
        <f t="shared" ref="BT323:BT325" si="100">SUM(BN323:BQ323)-BS323</f>
        <v>1</v>
      </c>
      <c r="BU323" s="68"/>
      <c r="BV323" s="68"/>
      <c r="BW323" s="68"/>
      <c r="BX323" s="68"/>
      <c r="BZ323" s="85">
        <f t="shared" si="93"/>
        <v>0.38798314028174091</v>
      </c>
      <c r="CA323" s="85">
        <f t="shared" ref="CA323:CA325" si="101">BO323/BS323</f>
        <v>0.46339143003154792</v>
      </c>
      <c r="CB323" s="85">
        <f t="shared" ref="CB323:CB325" si="102">BP323/BS323</f>
        <v>0.13826856254358999</v>
      </c>
      <c r="CC323" s="85">
        <f t="shared" ref="CC323:CC325" si="103">BQ323/BS323</f>
        <v>1.0356905976082003E-2</v>
      </c>
      <c r="CD323" s="85">
        <f t="shared" ref="CD323:CD325" si="104">SUM(BZ323:CC323)</f>
        <v>1.0000000388329608</v>
      </c>
      <c r="CE323" t="s">
        <v>2640</v>
      </c>
      <c r="CF323" s="68">
        <v>9991078</v>
      </c>
      <c r="CG323" s="68">
        <v>11932941</v>
      </c>
      <c r="CH323" s="68">
        <v>3560598</v>
      </c>
      <c r="CI323" s="68">
        <v>266704</v>
      </c>
      <c r="CN323" s="22">
        <f t="shared" ref="CN323:CN325" si="105">CF323/E323</f>
        <v>59470.702380952382</v>
      </c>
      <c r="CO323" s="22">
        <f t="shared" ref="CO323:CO325" si="106">CG323/E323</f>
        <v>71029.41071428571</v>
      </c>
      <c r="CP323" s="22">
        <f t="shared" ref="CP323:CP325" si="107">CH323/E323</f>
        <v>21194.035714285714</v>
      </c>
      <c r="CQ323" s="22">
        <f t="shared" si="94"/>
        <v>1587.5238095238096</v>
      </c>
      <c r="CR323" s="85">
        <f t="shared" ref="CR323:CR325" si="108">CN323/G323</f>
        <v>0.38798314028174091</v>
      </c>
      <c r="CS323" s="85">
        <f t="shared" ref="CS323:CS325" si="109">CO323/G323</f>
        <v>0.46339143003154792</v>
      </c>
      <c r="CT323" s="85">
        <f t="shared" ref="CT323:CT325" si="110">CP323/G323</f>
        <v>0.13826856254358999</v>
      </c>
      <c r="CU323" s="85">
        <f t="shared" ref="CU323:CU325" si="111">CQ323/G323</f>
        <v>1.0356905976082005E-2</v>
      </c>
    </row>
    <row r="324" spans="1:109" x14ac:dyDescent="0.35">
      <c r="A324" t="s">
        <v>1514</v>
      </c>
      <c r="B324" s="81">
        <v>22125908</v>
      </c>
      <c r="C324" s="81">
        <v>24343163</v>
      </c>
      <c r="D324" s="81">
        <v>34818396</v>
      </c>
      <c r="E324">
        <v>158</v>
      </c>
      <c r="F324" s="10">
        <f t="shared" si="95"/>
        <v>140037.39240506329</v>
      </c>
      <c r="G324" s="10">
        <f t="shared" si="96"/>
        <v>154070.65189873418</v>
      </c>
      <c r="H324" s="10">
        <f t="shared" si="97"/>
        <v>220369.59493670886</v>
      </c>
      <c r="I324" t="s">
        <v>1514</v>
      </c>
      <c r="J324" t="s">
        <v>2467</v>
      </c>
      <c r="K324" t="s">
        <v>538</v>
      </c>
      <c r="L324">
        <v>174</v>
      </c>
      <c r="M324">
        <v>127</v>
      </c>
      <c r="N324">
        <v>259</v>
      </c>
      <c r="O324">
        <v>259</v>
      </c>
      <c r="P324" t="s">
        <v>1510</v>
      </c>
      <c r="Q324" t="s">
        <v>64</v>
      </c>
      <c r="R324" t="s">
        <v>65</v>
      </c>
      <c r="S324" t="s">
        <v>66</v>
      </c>
      <c r="U324">
        <v>158</v>
      </c>
      <c r="V324">
        <v>158</v>
      </c>
      <c r="W324">
        <v>690</v>
      </c>
      <c r="X324">
        <v>4.37</v>
      </c>
      <c r="Z324">
        <v>348</v>
      </c>
      <c r="AA324">
        <v>348</v>
      </c>
      <c r="AB324">
        <v>61</v>
      </c>
      <c r="AC324">
        <v>0.39600000000000002</v>
      </c>
      <c r="AD324">
        <v>1</v>
      </c>
      <c r="AE324">
        <v>0</v>
      </c>
      <c r="AF324">
        <v>1</v>
      </c>
      <c r="AG324">
        <v>18</v>
      </c>
      <c r="AH324" s="2">
        <v>25131</v>
      </c>
      <c r="AI324">
        <v>0.57999999999999996</v>
      </c>
      <c r="AJ324" s="2">
        <v>25131</v>
      </c>
      <c r="AK324">
        <v>0.57999999999999996</v>
      </c>
      <c r="AL324" s="2">
        <v>7891</v>
      </c>
      <c r="AM324" s="2">
        <v>1363220</v>
      </c>
      <c r="AN324" s="3">
        <v>0.314</v>
      </c>
      <c r="AO324">
        <v>600</v>
      </c>
      <c r="AR324" s="4">
        <v>558</v>
      </c>
      <c r="AS324" t="s">
        <v>1515</v>
      </c>
      <c r="AT324" t="s">
        <v>1516</v>
      </c>
      <c r="AU324" t="s">
        <v>1517</v>
      </c>
      <c r="AW324" t="s">
        <v>95</v>
      </c>
      <c r="AX324" t="str">
        <f t="shared" si="98"/>
        <v>Manhattan</v>
      </c>
      <c r="AY324">
        <v>7</v>
      </c>
      <c r="AZ324">
        <v>10</v>
      </c>
      <c r="BA324" t="s">
        <v>2532</v>
      </c>
      <c r="BB324">
        <v>29</v>
      </c>
      <c r="BC324" t="s">
        <v>2557</v>
      </c>
      <c r="BD324">
        <v>69</v>
      </c>
      <c r="BE324" t="s">
        <v>2600</v>
      </c>
      <c r="BF324" s="95">
        <v>6</v>
      </c>
      <c r="BG324" s="1">
        <v>24015</v>
      </c>
      <c r="BL324" s="63">
        <v>231</v>
      </c>
      <c r="BM324" s="60" t="s">
        <v>2237</v>
      </c>
      <c r="BN324" s="68">
        <v>10170924</v>
      </c>
      <c r="BO324" s="68">
        <v>9738791</v>
      </c>
      <c r="BP324" s="68">
        <v>3759332</v>
      </c>
      <c r="BQ324" s="68">
        <v>674118</v>
      </c>
      <c r="BR324">
        <f t="shared" si="99"/>
        <v>2.2025316455696204</v>
      </c>
      <c r="BS324" s="4">
        <v>24343163</v>
      </c>
      <c r="BT324" s="22">
        <f t="shared" si="100"/>
        <v>2</v>
      </c>
      <c r="BU324" s="68"/>
      <c r="BV324" s="68"/>
      <c r="BW324" s="68"/>
      <c r="BX324" s="68"/>
      <c r="BZ324" s="85">
        <f t="shared" ref="BZ324:BZ325" si="112">BN324/BS324</f>
        <v>0.41781439823575928</v>
      </c>
      <c r="CA324" s="85">
        <f t="shared" si="101"/>
        <v>0.40006267878993373</v>
      </c>
      <c r="CB324" s="85">
        <f t="shared" si="102"/>
        <v>0.15443071222913801</v>
      </c>
      <c r="CC324" s="85">
        <f t="shared" si="103"/>
        <v>2.7692292903761108E-2</v>
      </c>
      <c r="CD324" s="85">
        <f t="shared" si="104"/>
        <v>1.0000000821585922</v>
      </c>
      <c r="CE324" t="s">
        <v>2640</v>
      </c>
      <c r="CF324" s="68">
        <v>10170924</v>
      </c>
      <c r="CG324" s="68">
        <v>9738791</v>
      </c>
      <c r="CH324" s="68">
        <v>3759332</v>
      </c>
      <c r="CI324" s="68">
        <v>674118</v>
      </c>
      <c r="CN324" s="22">
        <f>CF324/E324</f>
        <v>64372.936708860761</v>
      </c>
      <c r="CO324" s="22">
        <f t="shared" si="106"/>
        <v>61637.917721518985</v>
      </c>
      <c r="CP324" s="22">
        <f t="shared" si="107"/>
        <v>23793.240506329115</v>
      </c>
      <c r="CQ324" s="22">
        <f t="shared" ref="CQ324:CQ325" si="113">CI324/E324</f>
        <v>4266.5696202531644</v>
      </c>
      <c r="CR324" s="85">
        <f t="shared" si="108"/>
        <v>0.41781439823575928</v>
      </c>
      <c r="CS324" s="85">
        <f t="shared" si="109"/>
        <v>0.40006267878993373</v>
      </c>
      <c r="CT324" s="85">
        <f t="shared" si="110"/>
        <v>0.15443071222913801</v>
      </c>
      <c r="CU324" s="85">
        <f t="shared" si="111"/>
        <v>2.7692292903761108E-2</v>
      </c>
    </row>
    <row r="325" spans="1:109" x14ac:dyDescent="0.35">
      <c r="A325" t="s">
        <v>1518</v>
      </c>
      <c r="B325" s="81">
        <v>67509476</v>
      </c>
      <c r="C325" s="81">
        <v>72606679</v>
      </c>
      <c r="D325" s="81">
        <v>119999741</v>
      </c>
      <c r="E325">
        <v>529</v>
      </c>
      <c r="F325" s="10">
        <f t="shared" si="95"/>
        <v>127617.15689981096</v>
      </c>
      <c r="G325" s="10">
        <f t="shared" si="96"/>
        <v>137252.70132325141</v>
      </c>
      <c r="H325" s="10">
        <f t="shared" si="97"/>
        <v>226842.61058601135</v>
      </c>
      <c r="I325" t="s">
        <v>1518</v>
      </c>
      <c r="J325" t="s">
        <v>2468</v>
      </c>
      <c r="K325" t="s">
        <v>137</v>
      </c>
      <c r="L325">
        <v>163</v>
      </c>
      <c r="M325">
        <v>163</v>
      </c>
      <c r="N325">
        <v>272</v>
      </c>
      <c r="O325">
        <v>272</v>
      </c>
      <c r="P325" t="s">
        <v>1519</v>
      </c>
      <c r="Q325" t="s">
        <v>64</v>
      </c>
      <c r="R325" t="s">
        <v>65</v>
      </c>
      <c r="S325" t="s">
        <v>66</v>
      </c>
      <c r="U325">
        <v>528</v>
      </c>
      <c r="V325">
        <v>529</v>
      </c>
      <c r="W325" s="6">
        <v>2434</v>
      </c>
      <c r="X325">
        <v>4.6100000000000003</v>
      </c>
      <c r="Z325" s="2">
        <v>1131</v>
      </c>
      <c r="AA325" s="21">
        <v>1131</v>
      </c>
      <c r="AB325">
        <v>231</v>
      </c>
      <c r="AC325">
        <v>0.44600000000000001</v>
      </c>
      <c r="AD325">
        <v>3</v>
      </c>
      <c r="AE325">
        <v>0</v>
      </c>
      <c r="AF325">
        <v>3</v>
      </c>
      <c r="AG325">
        <v>21</v>
      </c>
      <c r="AH325" s="2">
        <v>253000</v>
      </c>
      <c r="AI325">
        <v>5.81</v>
      </c>
      <c r="AJ325" s="2">
        <v>253000</v>
      </c>
      <c r="AK325">
        <v>5.81</v>
      </c>
      <c r="AL325" s="2">
        <v>31158</v>
      </c>
      <c r="AM325" s="2">
        <v>4724612</v>
      </c>
      <c r="AN325" s="3">
        <v>0.1232</v>
      </c>
      <c r="AO325">
        <v>195</v>
      </c>
      <c r="AP325" s="4">
        <v>10130155</v>
      </c>
      <c r="AQ325" s="4">
        <v>4149</v>
      </c>
      <c r="AR325" s="4">
        <v>584</v>
      </c>
      <c r="AS325" t="s">
        <v>87</v>
      </c>
      <c r="AT325" t="s">
        <v>1520</v>
      </c>
      <c r="AU325" t="s">
        <v>80</v>
      </c>
      <c r="AV325" t="s">
        <v>140</v>
      </c>
      <c r="AW325" t="s">
        <v>80</v>
      </c>
      <c r="AX325" t="str">
        <f t="shared" si="98"/>
        <v>Brooklyn</v>
      </c>
      <c r="AY325">
        <v>6</v>
      </c>
      <c r="AZ325">
        <v>7</v>
      </c>
      <c r="BA325" t="s">
        <v>2529</v>
      </c>
      <c r="BB325">
        <v>25</v>
      </c>
      <c r="BC325" t="s">
        <v>2553</v>
      </c>
      <c r="BD325">
        <v>52</v>
      </c>
      <c r="BE325" t="s">
        <v>2585</v>
      </c>
      <c r="BF325" s="95">
        <v>33</v>
      </c>
      <c r="BG325" s="1">
        <v>24472</v>
      </c>
      <c r="BI325" s="1"/>
      <c r="BL325" s="63">
        <v>272</v>
      </c>
      <c r="BM325" t="s">
        <v>2259</v>
      </c>
      <c r="BN325" s="68">
        <v>39380135</v>
      </c>
      <c r="BO325" s="68">
        <v>21465353</v>
      </c>
      <c r="BP325" s="68">
        <v>8731695</v>
      </c>
      <c r="BQ325" s="68">
        <v>3029495</v>
      </c>
      <c r="BR325">
        <f t="shared" si="99"/>
        <v>2.1379962192816637</v>
      </c>
      <c r="BS325" s="4">
        <v>72606679</v>
      </c>
      <c r="BT325" s="22">
        <f t="shared" si="100"/>
        <v>-1</v>
      </c>
      <c r="BU325" s="68"/>
      <c r="BV325" s="68"/>
      <c r="BW325" s="68"/>
      <c r="BX325" s="68"/>
      <c r="BZ325" s="85">
        <f t="shared" si="112"/>
        <v>0.54237620481168125</v>
      </c>
      <c r="CA325" s="85">
        <f t="shared" si="101"/>
        <v>0.29563882132661651</v>
      </c>
      <c r="CB325" s="85">
        <f t="shared" si="102"/>
        <v>0.12026021738303166</v>
      </c>
      <c r="CC325" s="85">
        <f t="shared" si="103"/>
        <v>4.1724742705832887E-2</v>
      </c>
      <c r="CD325" s="85">
        <f t="shared" si="104"/>
        <v>0.99999998622716224</v>
      </c>
      <c r="CE325" t="s">
        <v>2640</v>
      </c>
      <c r="CF325" s="68">
        <v>39380135</v>
      </c>
      <c r="CG325" s="68">
        <v>21465353</v>
      </c>
      <c r="CH325" s="68">
        <v>8731695</v>
      </c>
      <c r="CI325" s="68">
        <v>3029495</v>
      </c>
      <c r="CN325" s="22">
        <f t="shared" si="105"/>
        <v>74442.599243856326</v>
      </c>
      <c r="CO325" s="22">
        <f t="shared" si="106"/>
        <v>40577.226843100187</v>
      </c>
      <c r="CP325" s="22">
        <f t="shared" si="107"/>
        <v>16506.039697542532</v>
      </c>
      <c r="CQ325" s="22">
        <f t="shared" si="113"/>
        <v>5726.8336483931944</v>
      </c>
      <c r="CR325" s="85">
        <f t="shared" si="108"/>
        <v>0.54237620481168125</v>
      </c>
      <c r="CS325" s="85">
        <f t="shared" si="109"/>
        <v>0.29563882132661651</v>
      </c>
      <c r="CT325" s="85">
        <f t="shared" si="110"/>
        <v>0.12026021738303165</v>
      </c>
      <c r="CU325" s="85">
        <f t="shared" si="111"/>
        <v>4.1724742705832887E-2</v>
      </c>
    </row>
    <row r="326" spans="1:109" x14ac:dyDescent="0.35">
      <c r="A326" s="11"/>
      <c r="E326" s="11"/>
      <c r="CV326">
        <v>545</v>
      </c>
      <c r="CW326" s="22">
        <v>71286.605804214036</v>
      </c>
      <c r="CX326" s="22">
        <v>60698.701708055181</v>
      </c>
      <c r="CY326" s="22">
        <v>33579.025269469224</v>
      </c>
      <c r="CZ326" s="22">
        <v>14651.965748223374</v>
      </c>
      <c r="DA326" s="85">
        <f>CW326/SUM(CW326:CZ326)</f>
        <v>0.39556136923077639</v>
      </c>
      <c r="DB326" s="85">
        <f>CX326/SUM(CW326:CZ326)</f>
        <v>0.33681027855515377</v>
      </c>
      <c r="DC326" s="85">
        <f>CY326/SUM(CW326:CZ326)</f>
        <v>0.18632623987605959</v>
      </c>
      <c r="DD326" s="85">
        <f>CZ326/SUM(CW326:CZ326)</f>
        <v>8.1302112338010421E-2</v>
      </c>
      <c r="DE326" s="10">
        <f>AVERAGE(C2:C325)/AVERAGE(E2:E325)</f>
        <v>180216.29850162644</v>
      </c>
    </row>
    <row r="327" spans="1:109" x14ac:dyDescent="0.35">
      <c r="A327" t="s">
        <v>2638</v>
      </c>
      <c r="B327" s="81">
        <f>SUM(B2:B325)</f>
        <v>25424232664</v>
      </c>
      <c r="C327" s="81">
        <f>SUM(C2:C325)</f>
        <v>31800607601</v>
      </c>
      <c r="D327" s="81">
        <f>SUM(D2:D325)</f>
        <v>45232900913</v>
      </c>
      <c r="E327" s="9">
        <f>SUM(E2:E325)</f>
        <v>176458</v>
      </c>
      <c r="F327" s="10">
        <f>AVERAGE(F2:F325)</f>
        <v>151764.14010851586</v>
      </c>
      <c r="G327" s="96">
        <v>180216.29850162644</v>
      </c>
      <c r="H327" s="10">
        <f>AVERAGE(H2:H325)</f>
        <v>282400.7450596104</v>
      </c>
      <c r="I327" t="s">
        <v>2638</v>
      </c>
      <c r="V327">
        <f>SUM(V2:V325)</f>
        <v>176458</v>
      </c>
      <c r="AA327">
        <f>SUM(AA2:AA325)</f>
        <v>387841</v>
      </c>
      <c r="AD327">
        <f>SUM(AD2:AD325)</f>
        <v>2267</v>
      </c>
      <c r="BN327" s="8">
        <f>SUM(BN2:BN325)</f>
        <v>12579091887</v>
      </c>
      <c r="BO327" s="8">
        <f>SUM(BO2:BO325)</f>
        <v>10710771506</v>
      </c>
      <c r="BP327" s="8">
        <f>SUM(BP2:BP325)</f>
        <v>5925287641</v>
      </c>
      <c r="BQ327" s="8">
        <f>SUM(BQ2:BQ325)</f>
        <v>2585456572</v>
      </c>
      <c r="BS327" s="10">
        <f>SUM(BS2:BS325)</f>
        <v>31800607601</v>
      </c>
      <c r="BU327" s="69">
        <f>AVERAGE(BN2:BN325)</f>
        <v>38824357.675925925</v>
      </c>
      <c r="BV327" s="69">
        <f>AVERAGE(BO2:BO325)</f>
        <v>33057936.746913582</v>
      </c>
      <c r="BW327" s="69">
        <f>AVERAGE(BP2:BP325)</f>
        <v>18287924.817901235</v>
      </c>
      <c r="BX327" s="69">
        <f>AVERAGE(BQ2:BQ325)</f>
        <v>7979804.2345679011</v>
      </c>
      <c r="BY327" s="4">
        <f>AVERAGE(BS2:BS325)</f>
        <v>98150023.459876537</v>
      </c>
      <c r="BZ327" s="85">
        <f>BN327/BS327</f>
        <v>0.39556136929297031</v>
      </c>
      <c r="CA327" s="85">
        <f>BO327/BS327</f>
        <v>0.3368102786081103</v>
      </c>
      <c r="CB327" s="85">
        <f>BP327/BS327</f>
        <v>0.18632623990535557</v>
      </c>
      <c r="CC327" s="85">
        <f>BQ327/BS327</f>
        <v>8.1302112350793501E-2</v>
      </c>
      <c r="CD327" s="85">
        <f>SUM(BZ327:CC327)</f>
        <v>1.0000000001572298</v>
      </c>
      <c r="CE327" t="s">
        <v>2638</v>
      </c>
      <c r="CF327" s="69">
        <v>38824357.675925925</v>
      </c>
      <c r="CG327" s="8">
        <v>33057936.746913582</v>
      </c>
      <c r="CH327" s="69">
        <v>18287924.817901235</v>
      </c>
      <c r="CI327" s="8">
        <v>7979804.2345679011</v>
      </c>
      <c r="CJ327" s="85">
        <v>0.39556136929297031</v>
      </c>
      <c r="CK327" s="85">
        <v>0.3368102786081103</v>
      </c>
      <c r="CL327" s="85">
        <v>0.18632623990535557</v>
      </c>
      <c r="CM327" s="85">
        <v>8.1302112350793501E-2</v>
      </c>
      <c r="CN327" s="8">
        <v>71286.605804214036</v>
      </c>
      <c r="CO327" s="8">
        <v>60698.701708055181</v>
      </c>
      <c r="CP327" s="8">
        <v>33579.025269469224</v>
      </c>
      <c r="CQ327" s="8">
        <v>14651.965748223374</v>
      </c>
      <c r="CW327" s="22"/>
      <c r="CX327" s="22"/>
      <c r="CY327" s="22"/>
      <c r="CZ327" s="22"/>
    </row>
    <row r="328" spans="1:109" x14ac:dyDescent="0.35">
      <c r="G328" s="10" t="s">
        <v>2791</v>
      </c>
      <c r="BU328" s="22"/>
      <c r="CZ328" s="22"/>
    </row>
    <row r="329" spans="1:109" x14ac:dyDescent="0.35">
      <c r="BP329" s="48"/>
      <c r="BU329" s="22"/>
      <c r="CZ329" s="22"/>
    </row>
    <row r="330" spans="1:109" x14ac:dyDescent="0.35">
      <c r="CF330" s="22"/>
    </row>
    <row r="331" spans="1:109" x14ac:dyDescent="0.35">
      <c r="CZ331" s="10"/>
    </row>
    <row r="332" spans="1:109" x14ac:dyDescent="0.35">
      <c r="CH332" s="69"/>
      <c r="CN332" s="8">
        <v>71237.353533809044</v>
      </c>
      <c r="CO332" s="8">
        <v>60656.764673235928</v>
      </c>
      <c r="CP332" s="8">
        <v>33555.825353947221</v>
      </c>
      <c r="CQ332" s="8">
        <v>14641.84263223468</v>
      </c>
    </row>
    <row r="334" spans="1:109" x14ac:dyDescent="0.35">
      <c r="CZ334" s="85"/>
    </row>
    <row r="335" spans="1:109" x14ac:dyDescent="0.35">
      <c r="CN335" s="22">
        <f>CF327/545</f>
        <v>71237.353533809044</v>
      </c>
      <c r="CO335" s="22">
        <f t="shared" ref="CO335:CQ335" si="114">CG327/545</f>
        <v>60656.764673235928</v>
      </c>
      <c r="CP335" s="22">
        <f t="shared" si="114"/>
        <v>33555.825353947221</v>
      </c>
      <c r="CQ335" s="22">
        <f t="shared" si="114"/>
        <v>14641.84263223468</v>
      </c>
      <c r="CZ335" s="85"/>
    </row>
    <row r="336" spans="1:109" x14ac:dyDescent="0.35">
      <c r="CZ336" s="85"/>
    </row>
    <row r="337" spans="104:104" x14ac:dyDescent="0.35">
      <c r="CZ337" s="85"/>
    </row>
  </sheetData>
  <conditionalFormatting sqref="F1:F1048576">
    <cfRule type="cellIs" dxfId="41" priority="8" operator="greaterThan">
      <formula>99999</formula>
    </cfRule>
    <cfRule type="cellIs" dxfId="40" priority="9" operator="lessThan">
      <formula>100000</formula>
    </cfRule>
  </conditionalFormatting>
  <conditionalFormatting sqref="F1:H1048576">
    <cfRule type="cellIs" dxfId="39" priority="1" operator="greaterThan">
      <formula>200000</formula>
    </cfRule>
  </conditionalFormatting>
  <conditionalFormatting sqref="G1:G1048576">
    <cfRule type="cellIs" dxfId="38" priority="5" operator="greaterThan">
      <formula>100000</formula>
    </cfRule>
  </conditionalFormatting>
  <conditionalFormatting sqref="G1:H1048576">
    <cfRule type="cellIs" dxfId="37" priority="3" operator="lessThan">
      <formula>100000</formula>
    </cfRule>
  </conditionalFormatting>
  <conditionalFormatting sqref="H1:H1048576">
    <cfRule type="cellIs" dxfId="36" priority="2" operator="greaterThan">
      <formula>99999</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1A6F9-00AA-2346-8DC3-254FCDE64C45}">
  <dimension ref="A1:CR326"/>
  <sheetViews>
    <sheetView topLeftCell="A250" zoomScale="93" workbookViewId="0">
      <selection activeCell="J326" sqref="J326:AW326"/>
    </sheetView>
  </sheetViews>
  <sheetFormatPr defaultColWidth="10.90625" defaultRowHeight="14.5" x14ac:dyDescent="0.35"/>
  <cols>
    <col min="1" max="1" width="43.6328125" bestFit="1" customWidth="1"/>
    <col min="2" max="2" width="17.453125" style="68" bestFit="1" customWidth="1"/>
    <col min="3" max="3" width="17.453125" style="68" hidden="1" customWidth="1"/>
    <col min="4" max="4" width="16.6328125" style="68" hidden="1" customWidth="1"/>
    <col min="5" max="5" width="15.36328125" style="68" hidden="1" customWidth="1"/>
    <col min="6" max="6" width="17.453125" style="68" bestFit="1" customWidth="1"/>
    <col min="7" max="8" width="16.6328125" style="68" hidden="1" customWidth="1"/>
    <col min="9" max="9" width="14.36328125" style="68" hidden="1" customWidth="1"/>
    <col min="10" max="10" width="16.6328125" style="68" bestFit="1" customWidth="1"/>
    <col min="11" max="12" width="12.1796875" style="68" hidden="1" customWidth="1"/>
    <col min="13" max="13" width="13.36328125" style="68" hidden="1" customWidth="1"/>
    <col min="14" max="14" width="12.1796875" style="68" hidden="1" customWidth="1"/>
    <col min="15" max="15" width="13.36328125" style="68" hidden="1" customWidth="1"/>
    <col min="16" max="16" width="16.6328125" style="68" hidden="1" customWidth="1"/>
    <col min="17" max="17" width="16.6328125" style="68" bestFit="1" customWidth="1"/>
    <col min="18" max="19" width="11.1796875" style="68" hidden="1" customWidth="1"/>
    <col min="20" max="20" width="15.36328125" style="68" hidden="1" customWidth="1"/>
    <col min="21" max="22" width="11.1796875" style="68" hidden="1" customWidth="1"/>
    <col min="23" max="23" width="13.36328125" style="68" hidden="1" customWidth="1"/>
    <col min="24" max="24" width="11.1796875" style="68" hidden="1" customWidth="1"/>
    <col min="25" max="26" width="13.36328125" style="68" hidden="1" customWidth="1"/>
    <col min="27" max="28" width="12.1796875" style="68" hidden="1" customWidth="1"/>
    <col min="29" max="29" width="11.1796875" style="68" hidden="1" customWidth="1"/>
    <col min="30" max="30" width="12.1796875" style="68" hidden="1" customWidth="1"/>
    <col min="31" max="31" width="15.36328125" style="68" hidden="1" customWidth="1"/>
    <col min="32" max="33" width="14.36328125" style="68" hidden="1" customWidth="1"/>
    <col min="34" max="34" width="15.36328125" style="68" hidden="1" customWidth="1"/>
    <col min="35" max="35" width="13.36328125" style="68" hidden="1" customWidth="1"/>
    <col min="36" max="36" width="14.36328125" style="68" hidden="1" customWidth="1"/>
    <col min="37" max="37" width="11.1796875" style="68" hidden="1" customWidth="1"/>
    <col min="38" max="39" width="12.1796875" style="68" hidden="1" customWidth="1"/>
    <col min="40" max="40" width="13.36328125" style="68" hidden="1" customWidth="1"/>
    <col min="41" max="41" width="14.36328125" style="68" hidden="1" customWidth="1"/>
    <col min="42" max="42" width="15.36328125" style="68" hidden="1" customWidth="1"/>
    <col min="43" max="43" width="11.1796875" style="68" hidden="1" customWidth="1"/>
    <col min="44" max="44" width="15.36328125" style="68" hidden="1" customWidth="1"/>
    <col min="45" max="45" width="14.36328125" style="68" hidden="1" customWidth="1"/>
    <col min="46" max="46" width="15.36328125" style="68" hidden="1" customWidth="1"/>
    <col min="47" max="48" width="13.36328125" style="68" hidden="1" customWidth="1"/>
    <col min="49" max="49" width="16.6328125" style="68" bestFit="1" customWidth="1"/>
    <col min="50" max="51" width="13.36328125" style="68" hidden="1" customWidth="1"/>
    <col min="52" max="52" width="12.1796875" style="68" hidden="1" customWidth="1"/>
    <col min="53" max="53" width="15.36328125" style="68" hidden="1" customWidth="1"/>
    <col min="54" max="54" width="14.36328125" style="68" hidden="1" customWidth="1"/>
    <col min="55" max="55" width="11.1796875" style="68" hidden="1" customWidth="1"/>
    <col min="56" max="56" width="13.36328125" style="68" hidden="1" customWidth="1"/>
    <col min="57" max="57" width="14.36328125" style="68" hidden="1" customWidth="1"/>
    <col min="58" max="59" width="16.6328125" style="68" hidden="1" customWidth="1"/>
    <col min="60" max="60" width="15.36328125" style="68" hidden="1" customWidth="1"/>
    <col min="61" max="63" width="12.1796875" style="68" hidden="1" customWidth="1"/>
    <col min="64" max="64" width="13.36328125" style="68" hidden="1" customWidth="1"/>
    <col min="65" max="65" width="11.1796875" style="68" hidden="1" customWidth="1"/>
    <col min="66" max="66" width="13.36328125" style="68" hidden="1" customWidth="1"/>
    <col min="67" max="67" width="16.6328125" style="68" bestFit="1" customWidth="1"/>
    <col min="68" max="68" width="11.1796875" style="68" hidden="1" customWidth="1"/>
    <col min="69" max="69" width="15.36328125" style="68" hidden="1" customWidth="1"/>
    <col min="70" max="71" width="13.36328125" style="68" hidden="1" customWidth="1"/>
    <col min="72" max="73" width="15.36328125" style="68" hidden="1" customWidth="1"/>
    <col min="74" max="75" width="14.36328125" style="68" hidden="1" customWidth="1"/>
    <col min="76" max="76" width="13.36328125" style="68" hidden="1" customWidth="1"/>
    <col min="77" max="77" width="14.36328125" style="68" hidden="1" customWidth="1"/>
    <col min="78" max="78" width="12.1796875" style="68" hidden="1" customWidth="1"/>
    <col min="79" max="79" width="13.36328125" style="68" hidden="1" customWidth="1"/>
    <col min="80" max="80" width="14.36328125" style="68" bestFit="1" customWidth="1"/>
    <col min="81" max="81" width="14.36328125" style="68" hidden="1" customWidth="1"/>
    <col min="82" max="82" width="16.6328125" style="68" bestFit="1" customWidth="1"/>
    <col min="83" max="83" width="13.36328125" style="68" hidden="1" customWidth="1"/>
    <col min="84" max="84" width="11.1796875" style="68" hidden="1" customWidth="1"/>
    <col min="85" max="85" width="14.36328125" style="68" hidden="1" customWidth="1"/>
    <col min="86" max="86" width="12.1796875" style="68" hidden="1" customWidth="1"/>
    <col min="87" max="87" width="11.1796875" style="68" hidden="1" customWidth="1"/>
    <col min="88" max="88" width="14.36328125" style="68" hidden="1" customWidth="1"/>
    <col min="89" max="92" width="15.36328125" style="68" hidden="1" customWidth="1"/>
    <col min="93" max="94" width="17.453125" style="68" bestFit="1" customWidth="1"/>
    <col min="96" max="96" width="12.1796875" bestFit="1" customWidth="1"/>
  </cols>
  <sheetData>
    <row r="1" spans="1:96" x14ac:dyDescent="0.35">
      <c r="A1" s="88" t="s">
        <v>1</v>
      </c>
      <c r="B1" s="91" t="s">
        <v>51</v>
      </c>
      <c r="C1" s="91" t="s">
        <v>2118</v>
      </c>
      <c r="D1" s="91" t="s">
        <v>2119</v>
      </c>
      <c r="E1" s="91" t="s">
        <v>2120</v>
      </c>
      <c r="F1" s="91" t="s">
        <v>52</v>
      </c>
      <c r="G1" s="91" t="s">
        <v>2122</v>
      </c>
      <c r="H1" s="91" t="s">
        <v>2123</v>
      </c>
      <c r="I1" s="91" t="s">
        <v>2124</v>
      </c>
      <c r="J1" s="91" t="s">
        <v>53</v>
      </c>
      <c r="K1" s="91" t="s">
        <v>2196</v>
      </c>
      <c r="L1" s="91" t="s">
        <v>2210</v>
      </c>
      <c r="M1" s="91" t="s">
        <v>2190</v>
      </c>
      <c r="N1" s="91" t="s">
        <v>2175</v>
      </c>
      <c r="O1" s="91" t="s">
        <v>2205</v>
      </c>
      <c r="P1" s="91" t="s">
        <v>2126</v>
      </c>
      <c r="Q1" s="91" t="s">
        <v>54</v>
      </c>
      <c r="R1" s="91" t="s">
        <v>2201</v>
      </c>
      <c r="S1" s="91" t="s">
        <v>2203</v>
      </c>
      <c r="T1" s="91" t="s">
        <v>2128</v>
      </c>
      <c r="U1" s="91" t="s">
        <v>2206</v>
      </c>
      <c r="V1" s="91" t="s">
        <v>2204</v>
      </c>
      <c r="W1" s="91" t="s">
        <v>2178</v>
      </c>
      <c r="X1" s="91" t="s">
        <v>2195</v>
      </c>
      <c r="Y1" s="91" t="s">
        <v>2129</v>
      </c>
      <c r="Z1" s="91" t="s">
        <v>2130</v>
      </c>
      <c r="AA1" s="91" t="s">
        <v>2172</v>
      </c>
      <c r="AB1" s="91" t="s">
        <v>2188</v>
      </c>
      <c r="AC1" s="91" t="s">
        <v>2184</v>
      </c>
      <c r="AD1" s="91" t="s">
        <v>2209</v>
      </c>
      <c r="AE1" s="91" t="s">
        <v>2131</v>
      </c>
      <c r="AF1" s="91" t="s">
        <v>2197</v>
      </c>
      <c r="AG1" s="91" t="s">
        <v>2200</v>
      </c>
      <c r="AH1" s="91" t="s">
        <v>2132</v>
      </c>
      <c r="AI1" s="91" t="s">
        <v>2133</v>
      </c>
      <c r="AJ1" s="91" t="s">
        <v>2134</v>
      </c>
      <c r="AK1" s="91" t="s">
        <v>2185</v>
      </c>
      <c r="AL1" s="91" t="s">
        <v>2189</v>
      </c>
      <c r="AM1" s="91" t="s">
        <v>2193</v>
      </c>
      <c r="AN1" s="91" t="s">
        <v>2198</v>
      </c>
      <c r="AO1" s="91" t="s">
        <v>2135</v>
      </c>
      <c r="AP1" s="91" t="s">
        <v>2136</v>
      </c>
      <c r="AQ1" s="91" t="s">
        <v>2194</v>
      </c>
      <c r="AR1" s="91" t="s">
        <v>2137</v>
      </c>
      <c r="AS1" s="91" t="s">
        <v>2138</v>
      </c>
      <c r="AT1" s="91" t="s">
        <v>2139</v>
      </c>
      <c r="AU1" s="91" t="s">
        <v>2140</v>
      </c>
      <c r="AV1" s="91" t="s">
        <v>2192</v>
      </c>
      <c r="AW1" s="91" t="s">
        <v>55</v>
      </c>
      <c r="AX1" s="91" t="s">
        <v>2142</v>
      </c>
      <c r="AY1" s="91" t="s">
        <v>2143</v>
      </c>
      <c r="AZ1" s="91" t="s">
        <v>2144</v>
      </c>
      <c r="BA1" s="91" t="s">
        <v>2145</v>
      </c>
      <c r="BB1" s="91" t="s">
        <v>2146</v>
      </c>
      <c r="BC1" s="91" t="s">
        <v>2199</v>
      </c>
      <c r="BD1" s="91" t="s">
        <v>2173</v>
      </c>
      <c r="BE1" s="91" t="s">
        <v>2147</v>
      </c>
      <c r="BF1" s="91" t="s">
        <v>2148</v>
      </c>
      <c r="BG1" s="91" t="s">
        <v>2149</v>
      </c>
      <c r="BH1" s="91" t="s">
        <v>2150</v>
      </c>
      <c r="BI1" s="91" t="s">
        <v>2151</v>
      </c>
      <c r="BJ1" s="91" t="s">
        <v>2152</v>
      </c>
      <c r="BK1" s="91" t="s">
        <v>2153</v>
      </c>
      <c r="BL1" s="91" t="s">
        <v>2154</v>
      </c>
      <c r="BM1" s="91" t="s">
        <v>2208</v>
      </c>
      <c r="BN1" s="91" t="s">
        <v>2155</v>
      </c>
      <c r="BO1" s="91" t="s">
        <v>56</v>
      </c>
      <c r="BP1" s="91" t="s">
        <v>2191</v>
      </c>
      <c r="BQ1" s="91" t="s">
        <v>2157</v>
      </c>
      <c r="BR1" s="91" t="s">
        <v>2186</v>
      </c>
      <c r="BS1" s="91" t="s">
        <v>2176</v>
      </c>
      <c r="BT1" s="91" t="s">
        <v>2158</v>
      </c>
      <c r="BU1" s="91" t="s">
        <v>2159</v>
      </c>
      <c r="BV1" s="91" t="s">
        <v>2174</v>
      </c>
      <c r="BW1" s="91" t="s">
        <v>2160</v>
      </c>
      <c r="BX1" s="91" t="s">
        <v>2179</v>
      </c>
      <c r="BY1" s="91" t="s">
        <v>2161</v>
      </c>
      <c r="BZ1" s="91" t="s">
        <v>2171</v>
      </c>
      <c r="CA1" s="91" t="s">
        <v>2162</v>
      </c>
      <c r="CB1" s="91" t="s">
        <v>57</v>
      </c>
      <c r="CC1" s="91" t="s">
        <v>2164</v>
      </c>
      <c r="CD1" s="91" t="s">
        <v>58</v>
      </c>
      <c r="CE1" s="91" t="s">
        <v>2177</v>
      </c>
      <c r="CF1" s="91" t="s">
        <v>2202</v>
      </c>
      <c r="CG1" s="91" t="s">
        <v>2183</v>
      </c>
      <c r="CH1" s="91" t="s">
        <v>2187</v>
      </c>
      <c r="CI1" s="91" t="s">
        <v>2207</v>
      </c>
      <c r="CJ1" s="91" t="s">
        <v>2166</v>
      </c>
      <c r="CK1" s="91" t="s">
        <v>2180</v>
      </c>
      <c r="CL1" s="91" t="s">
        <v>2167</v>
      </c>
      <c r="CM1" s="91" t="s">
        <v>2168</v>
      </c>
      <c r="CN1" s="91" t="s">
        <v>2181</v>
      </c>
      <c r="CO1" s="91" t="s">
        <v>1529</v>
      </c>
      <c r="CP1" s="91" t="s">
        <v>60</v>
      </c>
    </row>
    <row r="2" spans="1:96" x14ac:dyDescent="0.35">
      <c r="A2" s="89" t="s">
        <v>61</v>
      </c>
      <c r="B2" s="92">
        <v>12487754</v>
      </c>
      <c r="C2" s="92">
        <v>10679744</v>
      </c>
      <c r="D2" s="92">
        <v>782077</v>
      </c>
      <c r="E2" s="92">
        <v>1025934</v>
      </c>
      <c r="F2" s="92">
        <v>11642501</v>
      </c>
      <c r="G2" s="92">
        <v>6419670</v>
      </c>
      <c r="H2" s="92">
        <v>5218764</v>
      </c>
      <c r="I2" s="92">
        <v>4067</v>
      </c>
      <c r="J2" s="92">
        <v>1600000</v>
      </c>
      <c r="K2" s="92"/>
      <c r="L2" s="92"/>
      <c r="M2" s="92"/>
      <c r="N2" s="92"/>
      <c r="O2" s="92"/>
      <c r="P2" s="92">
        <v>1600000</v>
      </c>
      <c r="Q2" s="92">
        <v>1127969</v>
      </c>
      <c r="R2" s="92"/>
      <c r="S2" s="92"/>
      <c r="T2" s="92">
        <v>307520</v>
      </c>
      <c r="U2" s="92"/>
      <c r="V2" s="92"/>
      <c r="W2" s="92"/>
      <c r="X2" s="92"/>
      <c r="Y2" s="92">
        <v>6723</v>
      </c>
      <c r="Z2" s="92">
        <v>7695</v>
      </c>
      <c r="AA2" s="92"/>
      <c r="AB2" s="92"/>
      <c r="AC2" s="92"/>
      <c r="AD2" s="92"/>
      <c r="AE2" s="92">
        <v>147948</v>
      </c>
      <c r="AF2" s="92"/>
      <c r="AG2" s="92"/>
      <c r="AH2" s="92">
        <v>216511</v>
      </c>
      <c r="AI2" s="92">
        <v>0</v>
      </c>
      <c r="AJ2" s="92">
        <v>33269</v>
      </c>
      <c r="AK2" s="92"/>
      <c r="AL2" s="92"/>
      <c r="AM2" s="92"/>
      <c r="AN2" s="92"/>
      <c r="AO2" s="92">
        <v>8044</v>
      </c>
      <c r="AP2" s="92">
        <v>312879</v>
      </c>
      <c r="AQ2" s="92"/>
      <c r="AR2" s="92">
        <v>0</v>
      </c>
      <c r="AS2" s="92">
        <v>71819</v>
      </c>
      <c r="AT2" s="92">
        <v>0</v>
      </c>
      <c r="AU2" s="92">
        <v>15560</v>
      </c>
      <c r="AV2" s="92"/>
      <c r="AW2" s="92">
        <v>1452006</v>
      </c>
      <c r="AX2" s="92">
        <v>11158</v>
      </c>
      <c r="AY2" s="92">
        <v>57874</v>
      </c>
      <c r="AZ2" s="92">
        <v>3161</v>
      </c>
      <c r="BA2" s="92">
        <v>1089061</v>
      </c>
      <c r="BB2" s="92">
        <v>5259</v>
      </c>
      <c r="BC2" s="92"/>
      <c r="BD2" s="92"/>
      <c r="BE2" s="92">
        <v>0</v>
      </c>
      <c r="BF2" s="92">
        <v>23057</v>
      </c>
      <c r="BG2" s="92">
        <v>154132</v>
      </c>
      <c r="BH2" s="92">
        <v>49000</v>
      </c>
      <c r="BI2" s="92">
        <v>12808</v>
      </c>
      <c r="BJ2" s="92">
        <v>4076</v>
      </c>
      <c r="BK2" s="92">
        <v>0</v>
      </c>
      <c r="BL2" s="92">
        <v>33171</v>
      </c>
      <c r="BM2" s="92"/>
      <c r="BN2" s="92">
        <v>9249</v>
      </c>
      <c r="BO2" s="92">
        <v>2216712</v>
      </c>
      <c r="BP2" s="92"/>
      <c r="BQ2" s="92">
        <v>463433</v>
      </c>
      <c r="BR2" s="92"/>
      <c r="BS2" s="92"/>
      <c r="BT2" s="92">
        <v>789099</v>
      </c>
      <c r="BU2" s="92">
        <v>920749</v>
      </c>
      <c r="BV2" s="92"/>
      <c r="BW2" s="92">
        <v>0</v>
      </c>
      <c r="BX2" s="92"/>
      <c r="BY2" s="92">
        <v>40514</v>
      </c>
      <c r="BZ2" s="92"/>
      <c r="CA2" s="92">
        <v>2916</v>
      </c>
      <c r="CB2" s="92">
        <v>80124</v>
      </c>
      <c r="CC2" s="92">
        <v>80124</v>
      </c>
      <c r="CD2" s="92">
        <v>0</v>
      </c>
      <c r="CE2" s="92"/>
      <c r="CF2" s="92"/>
      <c r="CG2" s="92"/>
      <c r="CH2" s="92"/>
      <c r="CI2" s="92"/>
      <c r="CJ2" s="92">
        <v>0</v>
      </c>
      <c r="CK2" s="92"/>
      <c r="CL2" s="92">
        <v>0</v>
      </c>
      <c r="CM2" s="92">
        <v>0</v>
      </c>
      <c r="CN2" s="92"/>
      <c r="CO2" s="92">
        <v>30607066</v>
      </c>
      <c r="CP2" s="92">
        <v>91821197</v>
      </c>
      <c r="CR2" s="69"/>
    </row>
    <row r="3" spans="1:96" x14ac:dyDescent="0.35">
      <c r="A3" s="89" t="s">
        <v>72</v>
      </c>
      <c r="B3" s="92">
        <v>2075936</v>
      </c>
      <c r="C3" s="92">
        <v>1619253</v>
      </c>
      <c r="D3" s="92">
        <v>270884</v>
      </c>
      <c r="E3" s="92">
        <v>185800</v>
      </c>
      <c r="F3" s="92">
        <v>4667422</v>
      </c>
      <c r="G3" s="92">
        <v>3409053</v>
      </c>
      <c r="H3" s="92">
        <v>1243796</v>
      </c>
      <c r="I3" s="92">
        <v>14573</v>
      </c>
      <c r="J3" s="92"/>
      <c r="K3" s="92"/>
      <c r="L3" s="92"/>
      <c r="M3" s="92"/>
      <c r="N3" s="92"/>
      <c r="O3" s="92"/>
      <c r="P3" s="92"/>
      <c r="Q3" s="92">
        <v>321488</v>
      </c>
      <c r="R3" s="92"/>
      <c r="S3" s="92"/>
      <c r="T3" s="92">
        <v>39081</v>
      </c>
      <c r="U3" s="92"/>
      <c r="V3" s="92"/>
      <c r="W3" s="92"/>
      <c r="X3" s="92"/>
      <c r="Y3" s="92"/>
      <c r="Z3" s="92">
        <v>770</v>
      </c>
      <c r="AA3" s="92"/>
      <c r="AB3" s="92"/>
      <c r="AC3" s="92"/>
      <c r="AD3" s="92"/>
      <c r="AE3" s="92">
        <v>147742</v>
      </c>
      <c r="AF3" s="92"/>
      <c r="AG3" s="92"/>
      <c r="AH3" s="92">
        <v>125070</v>
      </c>
      <c r="AI3" s="92">
        <v>0</v>
      </c>
      <c r="AJ3" s="92">
        <v>8827</v>
      </c>
      <c r="AK3" s="92"/>
      <c r="AL3" s="92"/>
      <c r="AM3" s="92"/>
      <c r="AN3" s="92"/>
      <c r="AO3" s="92">
        <v>0</v>
      </c>
      <c r="AP3" s="92">
        <v>0</v>
      </c>
      <c r="AQ3" s="92"/>
      <c r="AR3" s="92">
        <v>0</v>
      </c>
      <c r="AS3" s="92"/>
      <c r="AT3" s="92">
        <v>0</v>
      </c>
      <c r="AU3" s="92"/>
      <c r="AV3" s="92"/>
      <c r="AW3" s="92">
        <v>398358</v>
      </c>
      <c r="AX3" s="92"/>
      <c r="AY3" s="92"/>
      <c r="AZ3" s="92">
        <v>0</v>
      </c>
      <c r="BA3" s="92">
        <v>43720</v>
      </c>
      <c r="BB3" s="92">
        <v>100000</v>
      </c>
      <c r="BC3" s="92"/>
      <c r="BD3" s="92"/>
      <c r="BE3" s="92">
        <v>0</v>
      </c>
      <c r="BF3" s="92">
        <v>887</v>
      </c>
      <c r="BG3" s="92">
        <v>155751</v>
      </c>
      <c r="BH3" s="92">
        <v>98000</v>
      </c>
      <c r="BI3" s="92"/>
      <c r="BJ3" s="92">
        <v>0</v>
      </c>
      <c r="BK3" s="92">
        <v>0</v>
      </c>
      <c r="BL3" s="92"/>
      <c r="BM3" s="92"/>
      <c r="BN3" s="92"/>
      <c r="BO3" s="92">
        <v>153683</v>
      </c>
      <c r="BP3" s="92"/>
      <c r="BQ3" s="92">
        <v>46337</v>
      </c>
      <c r="BR3" s="92"/>
      <c r="BS3" s="92"/>
      <c r="BT3" s="92"/>
      <c r="BU3" s="92">
        <v>104784</v>
      </c>
      <c r="BV3" s="92"/>
      <c r="BW3" s="92"/>
      <c r="BX3" s="92"/>
      <c r="BY3" s="92"/>
      <c r="BZ3" s="92">
        <v>2562</v>
      </c>
      <c r="CA3" s="92"/>
      <c r="CB3" s="92"/>
      <c r="CC3" s="92"/>
      <c r="CD3" s="92">
        <v>0</v>
      </c>
      <c r="CE3" s="92"/>
      <c r="CF3" s="92"/>
      <c r="CG3" s="92"/>
      <c r="CH3" s="92"/>
      <c r="CI3" s="92"/>
      <c r="CJ3" s="92">
        <v>0</v>
      </c>
      <c r="CK3" s="92"/>
      <c r="CL3" s="92">
        <v>0</v>
      </c>
      <c r="CM3" s="92">
        <v>0</v>
      </c>
      <c r="CN3" s="92"/>
      <c r="CO3" s="92">
        <v>7616887</v>
      </c>
      <c r="CP3" s="92">
        <v>22850664</v>
      </c>
    </row>
    <row r="4" spans="1:96" x14ac:dyDescent="0.35">
      <c r="A4" s="89" t="s">
        <v>81</v>
      </c>
      <c r="B4" s="92">
        <v>4639681</v>
      </c>
      <c r="C4" s="92">
        <v>3638826</v>
      </c>
      <c r="D4" s="92">
        <v>435546</v>
      </c>
      <c r="E4" s="92">
        <v>565309</v>
      </c>
      <c r="F4" s="92">
        <v>9443592</v>
      </c>
      <c r="G4" s="92">
        <v>7603430</v>
      </c>
      <c r="H4" s="92">
        <v>1825126</v>
      </c>
      <c r="I4" s="92">
        <v>15036</v>
      </c>
      <c r="J4" s="92">
        <v>800000</v>
      </c>
      <c r="K4" s="92"/>
      <c r="L4" s="92"/>
      <c r="M4" s="92"/>
      <c r="N4" s="92"/>
      <c r="O4" s="92"/>
      <c r="P4" s="92">
        <v>800000</v>
      </c>
      <c r="Q4" s="92">
        <v>875116</v>
      </c>
      <c r="R4" s="92"/>
      <c r="S4" s="92"/>
      <c r="T4" s="92">
        <v>102832</v>
      </c>
      <c r="U4" s="92"/>
      <c r="V4" s="92"/>
      <c r="W4" s="92"/>
      <c r="X4" s="92"/>
      <c r="Y4" s="92">
        <v>1363</v>
      </c>
      <c r="Z4" s="92">
        <v>5387</v>
      </c>
      <c r="AA4" s="92"/>
      <c r="AB4" s="92"/>
      <c r="AC4" s="92"/>
      <c r="AD4" s="92"/>
      <c r="AE4" s="92">
        <v>174847</v>
      </c>
      <c r="AF4" s="92"/>
      <c r="AG4" s="92"/>
      <c r="AH4" s="92">
        <v>3838</v>
      </c>
      <c r="AI4" s="92">
        <v>6224</v>
      </c>
      <c r="AJ4" s="92">
        <v>17653</v>
      </c>
      <c r="AK4" s="92"/>
      <c r="AL4" s="92"/>
      <c r="AM4" s="92"/>
      <c r="AN4" s="92"/>
      <c r="AO4" s="92">
        <v>0</v>
      </c>
      <c r="AP4" s="92">
        <v>50000</v>
      </c>
      <c r="AQ4" s="92"/>
      <c r="AR4" s="92">
        <v>217406</v>
      </c>
      <c r="AS4" s="92">
        <v>39174</v>
      </c>
      <c r="AT4" s="92">
        <v>256393</v>
      </c>
      <c r="AU4" s="92"/>
      <c r="AV4" s="92"/>
      <c r="AW4" s="92">
        <v>4424366</v>
      </c>
      <c r="AX4" s="92">
        <v>11158</v>
      </c>
      <c r="AY4" s="92"/>
      <c r="AZ4" s="92">
        <v>0</v>
      </c>
      <c r="BA4" s="92">
        <v>4500</v>
      </c>
      <c r="BB4" s="92">
        <v>0</v>
      </c>
      <c r="BC4" s="92"/>
      <c r="BD4" s="92"/>
      <c r="BE4" s="92">
        <v>0</v>
      </c>
      <c r="BF4" s="92">
        <v>29708</v>
      </c>
      <c r="BG4" s="92">
        <v>4330000</v>
      </c>
      <c r="BH4" s="92">
        <v>49000</v>
      </c>
      <c r="BI4" s="92"/>
      <c r="BJ4" s="92"/>
      <c r="BK4" s="92">
        <v>0</v>
      </c>
      <c r="BL4" s="92"/>
      <c r="BM4" s="92"/>
      <c r="BN4" s="92"/>
      <c r="BO4" s="92">
        <v>98268</v>
      </c>
      <c r="BP4" s="92"/>
      <c r="BQ4" s="92">
        <v>2256</v>
      </c>
      <c r="BR4" s="92"/>
      <c r="BS4" s="92"/>
      <c r="BT4" s="92"/>
      <c r="BU4" s="92">
        <v>96013</v>
      </c>
      <c r="BV4" s="92"/>
      <c r="BW4" s="92">
        <v>0</v>
      </c>
      <c r="BX4" s="92"/>
      <c r="BY4" s="92"/>
      <c r="BZ4" s="92"/>
      <c r="CA4" s="92"/>
      <c r="CB4" s="92"/>
      <c r="CC4" s="92"/>
      <c r="CD4" s="92">
        <v>0</v>
      </c>
      <c r="CE4" s="92"/>
      <c r="CF4" s="92"/>
      <c r="CG4" s="92"/>
      <c r="CH4" s="92"/>
      <c r="CI4" s="92"/>
      <c r="CJ4" s="92">
        <v>0</v>
      </c>
      <c r="CK4" s="92"/>
      <c r="CL4" s="92">
        <v>0</v>
      </c>
      <c r="CM4" s="92">
        <v>0</v>
      </c>
      <c r="CN4" s="92"/>
      <c r="CO4" s="92">
        <v>20281023</v>
      </c>
      <c r="CP4" s="92">
        <v>60843071</v>
      </c>
    </row>
    <row r="5" spans="1:96" x14ac:dyDescent="0.35">
      <c r="A5" s="89" t="s">
        <v>89</v>
      </c>
      <c r="B5" s="92">
        <v>5869224</v>
      </c>
      <c r="C5" s="92">
        <v>4530511</v>
      </c>
      <c r="D5" s="92">
        <v>802720</v>
      </c>
      <c r="E5" s="92">
        <v>535993</v>
      </c>
      <c r="F5" s="92">
        <v>6627132</v>
      </c>
      <c r="G5" s="92">
        <v>3752034</v>
      </c>
      <c r="H5" s="92">
        <v>2875099</v>
      </c>
      <c r="I5" s="92"/>
      <c r="J5" s="92">
        <v>1600000</v>
      </c>
      <c r="K5" s="92"/>
      <c r="L5" s="92"/>
      <c r="M5" s="92"/>
      <c r="N5" s="92"/>
      <c r="O5" s="92"/>
      <c r="P5" s="92">
        <v>1600000</v>
      </c>
      <c r="Q5" s="92">
        <v>487361</v>
      </c>
      <c r="R5" s="92"/>
      <c r="S5" s="92"/>
      <c r="T5" s="92">
        <v>110993</v>
      </c>
      <c r="U5" s="92"/>
      <c r="V5" s="92"/>
      <c r="W5" s="92"/>
      <c r="X5" s="92"/>
      <c r="Y5" s="92">
        <v>0</v>
      </c>
      <c r="Z5" s="92">
        <v>0</v>
      </c>
      <c r="AA5" s="92">
        <v>0</v>
      </c>
      <c r="AB5" s="92"/>
      <c r="AC5" s="92"/>
      <c r="AD5" s="92"/>
      <c r="AE5" s="92">
        <v>201747</v>
      </c>
      <c r="AF5" s="92"/>
      <c r="AG5" s="92"/>
      <c r="AH5" s="92">
        <v>0</v>
      </c>
      <c r="AI5" s="92">
        <v>0</v>
      </c>
      <c r="AJ5" s="92">
        <v>9506</v>
      </c>
      <c r="AK5" s="92"/>
      <c r="AL5" s="92"/>
      <c r="AM5" s="92"/>
      <c r="AN5" s="92"/>
      <c r="AO5" s="92">
        <v>16088</v>
      </c>
      <c r="AP5" s="92">
        <v>82486</v>
      </c>
      <c r="AQ5" s="92"/>
      <c r="AR5" s="92">
        <v>0</v>
      </c>
      <c r="AS5" s="92">
        <v>58761</v>
      </c>
      <c r="AT5" s="92">
        <v>0</v>
      </c>
      <c r="AU5" s="92">
        <v>7780</v>
      </c>
      <c r="AV5" s="92"/>
      <c r="AW5" s="92">
        <v>2298738</v>
      </c>
      <c r="AX5" s="92"/>
      <c r="AY5" s="92"/>
      <c r="AZ5" s="92">
        <v>0</v>
      </c>
      <c r="BA5" s="92">
        <v>0</v>
      </c>
      <c r="BB5" s="92">
        <v>50000</v>
      </c>
      <c r="BC5" s="92"/>
      <c r="BD5" s="92">
        <v>11129</v>
      </c>
      <c r="BE5" s="92">
        <v>0</v>
      </c>
      <c r="BF5" s="92">
        <v>7981</v>
      </c>
      <c r="BG5" s="92">
        <v>2148750</v>
      </c>
      <c r="BH5" s="92">
        <v>49000</v>
      </c>
      <c r="BI5" s="92">
        <v>5026</v>
      </c>
      <c r="BJ5" s="92"/>
      <c r="BK5" s="92">
        <v>0</v>
      </c>
      <c r="BL5" s="92">
        <v>26853</v>
      </c>
      <c r="BM5" s="92"/>
      <c r="BN5" s="92"/>
      <c r="BO5" s="92">
        <v>680108</v>
      </c>
      <c r="BP5" s="92"/>
      <c r="BQ5" s="92">
        <v>0</v>
      </c>
      <c r="BR5" s="92"/>
      <c r="BS5" s="92"/>
      <c r="BT5" s="92">
        <v>157343</v>
      </c>
      <c r="BU5" s="92">
        <v>397597</v>
      </c>
      <c r="BV5" s="92"/>
      <c r="BW5" s="92">
        <v>96284</v>
      </c>
      <c r="BX5" s="92"/>
      <c r="BY5" s="92">
        <v>27470</v>
      </c>
      <c r="BZ5" s="92">
        <v>1414</v>
      </c>
      <c r="CA5" s="92">
        <v>0</v>
      </c>
      <c r="CB5" s="92">
        <v>28279</v>
      </c>
      <c r="CC5" s="92">
        <v>28279</v>
      </c>
      <c r="CD5" s="92">
        <v>0</v>
      </c>
      <c r="CE5" s="92"/>
      <c r="CF5" s="92"/>
      <c r="CG5" s="92"/>
      <c r="CH5" s="92"/>
      <c r="CI5" s="92"/>
      <c r="CJ5" s="92">
        <v>0</v>
      </c>
      <c r="CK5" s="92"/>
      <c r="CL5" s="92">
        <v>0</v>
      </c>
      <c r="CM5" s="92">
        <v>0</v>
      </c>
      <c r="CN5" s="92"/>
      <c r="CO5" s="92">
        <v>17590843</v>
      </c>
      <c r="CP5" s="92">
        <v>52772529</v>
      </c>
    </row>
    <row r="6" spans="1:96" x14ac:dyDescent="0.35">
      <c r="A6" s="89" t="s">
        <v>96</v>
      </c>
      <c r="B6" s="92">
        <v>6559328</v>
      </c>
      <c r="C6" s="92">
        <v>5384270</v>
      </c>
      <c r="D6" s="92">
        <v>628001</v>
      </c>
      <c r="E6" s="92">
        <v>547056</v>
      </c>
      <c r="F6" s="92">
        <v>6440359</v>
      </c>
      <c r="G6" s="92">
        <v>4553882</v>
      </c>
      <c r="H6" s="92">
        <v>1873751</v>
      </c>
      <c r="I6" s="92">
        <v>12726</v>
      </c>
      <c r="J6" s="92">
        <v>1600000</v>
      </c>
      <c r="K6" s="92"/>
      <c r="L6" s="92"/>
      <c r="M6" s="92"/>
      <c r="N6" s="92"/>
      <c r="O6" s="92"/>
      <c r="P6" s="92">
        <v>1600000</v>
      </c>
      <c r="Q6" s="92">
        <v>1503734</v>
      </c>
      <c r="R6" s="92"/>
      <c r="S6" s="92"/>
      <c r="T6" s="92">
        <v>110993</v>
      </c>
      <c r="U6" s="92"/>
      <c r="V6" s="92"/>
      <c r="W6" s="92"/>
      <c r="X6" s="92"/>
      <c r="Y6" s="92">
        <v>1921</v>
      </c>
      <c r="Z6" s="92">
        <v>1539</v>
      </c>
      <c r="AA6" s="92"/>
      <c r="AB6" s="92"/>
      <c r="AC6" s="92"/>
      <c r="AD6" s="92"/>
      <c r="AE6" s="92">
        <v>282446</v>
      </c>
      <c r="AF6" s="92"/>
      <c r="AG6" s="92"/>
      <c r="AH6" s="92">
        <v>82928</v>
      </c>
      <c r="AI6" s="92">
        <v>0</v>
      </c>
      <c r="AJ6" s="92">
        <v>12221</v>
      </c>
      <c r="AK6" s="92"/>
      <c r="AL6" s="92"/>
      <c r="AM6" s="92"/>
      <c r="AN6" s="92"/>
      <c r="AO6" s="92">
        <v>4022</v>
      </c>
      <c r="AP6" s="92">
        <v>184040</v>
      </c>
      <c r="AQ6" s="92"/>
      <c r="AR6" s="92">
        <v>434812</v>
      </c>
      <c r="AS6" s="92">
        <v>39174</v>
      </c>
      <c r="AT6" s="92">
        <v>341857</v>
      </c>
      <c r="AU6" s="92">
        <v>7780</v>
      </c>
      <c r="AV6" s="92"/>
      <c r="AW6" s="92">
        <v>2712270</v>
      </c>
      <c r="AX6" s="92">
        <v>11158</v>
      </c>
      <c r="AY6" s="92"/>
      <c r="AZ6" s="92">
        <v>0</v>
      </c>
      <c r="BA6" s="92">
        <v>3210</v>
      </c>
      <c r="BB6" s="92">
        <v>27819</v>
      </c>
      <c r="BC6" s="92"/>
      <c r="BD6" s="92"/>
      <c r="BE6" s="92">
        <v>0</v>
      </c>
      <c r="BF6" s="92">
        <v>19704</v>
      </c>
      <c r="BG6" s="92">
        <v>2537342</v>
      </c>
      <c r="BH6" s="92">
        <v>98000</v>
      </c>
      <c r="BI6" s="92"/>
      <c r="BJ6" s="92"/>
      <c r="BK6" s="92">
        <v>1162</v>
      </c>
      <c r="BL6" s="92"/>
      <c r="BM6" s="92"/>
      <c r="BN6" s="92">
        <v>13874</v>
      </c>
      <c r="BO6" s="92">
        <v>1002063</v>
      </c>
      <c r="BP6" s="92"/>
      <c r="BQ6" s="92">
        <v>244495</v>
      </c>
      <c r="BR6" s="92"/>
      <c r="BS6" s="92"/>
      <c r="BT6" s="92">
        <v>521905</v>
      </c>
      <c r="BU6" s="92">
        <v>194949</v>
      </c>
      <c r="BV6" s="92">
        <v>32762</v>
      </c>
      <c r="BW6" s="92">
        <v>0</v>
      </c>
      <c r="BX6" s="92"/>
      <c r="BY6" s="92">
        <v>7952</v>
      </c>
      <c r="BZ6" s="92"/>
      <c r="CA6" s="92"/>
      <c r="CB6" s="92">
        <v>14140</v>
      </c>
      <c r="CC6" s="92">
        <v>14140</v>
      </c>
      <c r="CD6" s="92">
        <v>0</v>
      </c>
      <c r="CE6" s="92"/>
      <c r="CF6" s="92"/>
      <c r="CG6" s="92"/>
      <c r="CH6" s="92"/>
      <c r="CI6" s="92"/>
      <c r="CJ6" s="92">
        <v>0</v>
      </c>
      <c r="CK6" s="92"/>
      <c r="CL6" s="92">
        <v>0</v>
      </c>
      <c r="CM6" s="92">
        <v>0</v>
      </c>
      <c r="CN6" s="92"/>
      <c r="CO6" s="92">
        <v>19831894</v>
      </c>
      <c r="CP6" s="92">
        <v>59495679</v>
      </c>
    </row>
    <row r="7" spans="1:96" x14ac:dyDescent="0.35">
      <c r="A7" s="89" t="s">
        <v>102</v>
      </c>
      <c r="B7" s="92">
        <v>1751964</v>
      </c>
      <c r="C7" s="92">
        <v>1749264</v>
      </c>
      <c r="D7" s="92">
        <v>2700</v>
      </c>
      <c r="E7" s="92">
        <v>0</v>
      </c>
      <c r="F7" s="92">
        <v>2122420</v>
      </c>
      <c r="G7" s="92">
        <v>1235366</v>
      </c>
      <c r="H7" s="92">
        <v>887054</v>
      </c>
      <c r="I7" s="92"/>
      <c r="J7" s="92">
        <v>832748</v>
      </c>
      <c r="K7" s="92"/>
      <c r="L7" s="92"/>
      <c r="M7" s="92"/>
      <c r="N7" s="92">
        <v>32748</v>
      </c>
      <c r="O7" s="92"/>
      <c r="P7" s="92">
        <v>800000</v>
      </c>
      <c r="Q7" s="92">
        <v>159856</v>
      </c>
      <c r="R7" s="92"/>
      <c r="S7" s="92"/>
      <c r="T7" s="92">
        <v>0</v>
      </c>
      <c r="U7" s="92"/>
      <c r="V7" s="92"/>
      <c r="W7" s="92"/>
      <c r="X7" s="92"/>
      <c r="Y7" s="92">
        <v>1363</v>
      </c>
      <c r="Z7" s="92">
        <v>51878</v>
      </c>
      <c r="AA7" s="92">
        <v>1195</v>
      </c>
      <c r="AB7" s="92"/>
      <c r="AC7" s="92"/>
      <c r="AD7" s="92"/>
      <c r="AE7" s="92">
        <v>0</v>
      </c>
      <c r="AF7" s="92"/>
      <c r="AG7" s="92"/>
      <c r="AH7" s="92">
        <v>0</v>
      </c>
      <c r="AI7" s="92"/>
      <c r="AJ7" s="92"/>
      <c r="AK7" s="92"/>
      <c r="AL7" s="92"/>
      <c r="AM7" s="92"/>
      <c r="AN7" s="92"/>
      <c r="AO7" s="92">
        <v>0</v>
      </c>
      <c r="AP7" s="92">
        <v>105421</v>
      </c>
      <c r="AQ7" s="92"/>
      <c r="AR7" s="92"/>
      <c r="AS7" s="92">
        <v>0</v>
      </c>
      <c r="AT7" s="92"/>
      <c r="AU7" s="92">
        <v>0</v>
      </c>
      <c r="AV7" s="92"/>
      <c r="AW7" s="92">
        <v>204868</v>
      </c>
      <c r="AX7" s="92"/>
      <c r="AY7" s="92">
        <v>0</v>
      </c>
      <c r="AZ7" s="92"/>
      <c r="BA7" s="92">
        <v>0</v>
      </c>
      <c r="BB7" s="92">
        <v>0</v>
      </c>
      <c r="BC7" s="92"/>
      <c r="BD7" s="92"/>
      <c r="BE7" s="92">
        <v>0</v>
      </c>
      <c r="BF7" s="92">
        <v>0</v>
      </c>
      <c r="BG7" s="92">
        <v>151243</v>
      </c>
      <c r="BH7" s="92">
        <v>49000</v>
      </c>
      <c r="BI7" s="92"/>
      <c r="BJ7" s="92"/>
      <c r="BK7" s="92">
        <v>0</v>
      </c>
      <c r="BL7" s="92">
        <v>0</v>
      </c>
      <c r="BM7" s="92"/>
      <c r="BN7" s="92">
        <v>4625</v>
      </c>
      <c r="BO7" s="92">
        <v>114732</v>
      </c>
      <c r="BP7" s="92"/>
      <c r="BQ7" s="92">
        <v>46244</v>
      </c>
      <c r="BR7" s="92"/>
      <c r="BS7" s="92"/>
      <c r="BT7" s="92"/>
      <c r="BU7" s="92">
        <v>68488</v>
      </c>
      <c r="BV7" s="92"/>
      <c r="BW7" s="92">
        <v>0</v>
      </c>
      <c r="BX7" s="92"/>
      <c r="BY7" s="92"/>
      <c r="BZ7" s="92"/>
      <c r="CA7" s="92"/>
      <c r="CB7" s="92">
        <v>0</v>
      </c>
      <c r="CC7" s="92">
        <v>0</v>
      </c>
      <c r="CD7" s="92">
        <v>0</v>
      </c>
      <c r="CE7" s="92"/>
      <c r="CF7" s="92"/>
      <c r="CG7" s="92"/>
      <c r="CH7" s="92"/>
      <c r="CI7" s="92"/>
      <c r="CJ7" s="92">
        <v>0</v>
      </c>
      <c r="CK7" s="92"/>
      <c r="CL7" s="92">
        <v>0</v>
      </c>
      <c r="CM7" s="92">
        <v>0</v>
      </c>
      <c r="CN7" s="92"/>
      <c r="CO7" s="92">
        <v>5186588</v>
      </c>
      <c r="CP7" s="92">
        <v>15559765</v>
      </c>
    </row>
    <row r="8" spans="1:96" x14ac:dyDescent="0.35">
      <c r="A8" s="89" t="s">
        <v>109</v>
      </c>
      <c r="B8" s="92">
        <v>22423740</v>
      </c>
      <c r="C8" s="92">
        <v>20339423</v>
      </c>
      <c r="D8" s="92">
        <v>731413</v>
      </c>
      <c r="E8" s="92">
        <v>1352904</v>
      </c>
      <c r="F8" s="92">
        <v>11498624</v>
      </c>
      <c r="G8" s="92">
        <v>5832129</v>
      </c>
      <c r="H8" s="92">
        <v>5663094</v>
      </c>
      <c r="I8" s="92">
        <v>3401</v>
      </c>
      <c r="J8" s="92">
        <v>1600000</v>
      </c>
      <c r="K8" s="92"/>
      <c r="L8" s="92"/>
      <c r="M8" s="92"/>
      <c r="N8" s="92"/>
      <c r="O8" s="92"/>
      <c r="P8" s="92">
        <v>1600000</v>
      </c>
      <c r="Q8" s="92">
        <v>1449368</v>
      </c>
      <c r="R8" s="92"/>
      <c r="S8" s="92"/>
      <c r="T8" s="92">
        <v>246121</v>
      </c>
      <c r="U8" s="92"/>
      <c r="V8" s="92"/>
      <c r="W8" s="92"/>
      <c r="X8" s="92"/>
      <c r="Y8" s="92">
        <v>0</v>
      </c>
      <c r="Z8" s="92">
        <v>0</v>
      </c>
      <c r="AA8" s="92">
        <v>0</v>
      </c>
      <c r="AB8" s="92"/>
      <c r="AC8" s="92"/>
      <c r="AD8" s="92"/>
      <c r="AE8" s="92">
        <v>242096</v>
      </c>
      <c r="AF8" s="92"/>
      <c r="AG8" s="92"/>
      <c r="AH8" s="92">
        <v>232722</v>
      </c>
      <c r="AI8" s="92">
        <v>0</v>
      </c>
      <c r="AJ8" s="92">
        <v>5432</v>
      </c>
      <c r="AK8" s="92"/>
      <c r="AL8" s="92"/>
      <c r="AM8" s="92"/>
      <c r="AN8" s="92"/>
      <c r="AO8" s="92">
        <v>8044</v>
      </c>
      <c r="AP8" s="92">
        <v>175000</v>
      </c>
      <c r="AQ8" s="92"/>
      <c r="AR8" s="92">
        <v>108703</v>
      </c>
      <c r="AS8" s="92">
        <v>81613</v>
      </c>
      <c r="AT8" s="92">
        <v>341857</v>
      </c>
      <c r="AU8" s="92">
        <v>7780</v>
      </c>
      <c r="AV8" s="92"/>
      <c r="AW8" s="92">
        <v>5654660</v>
      </c>
      <c r="AX8" s="92"/>
      <c r="AY8" s="92">
        <v>0</v>
      </c>
      <c r="AZ8" s="92">
        <v>0</v>
      </c>
      <c r="BA8" s="92">
        <v>1147000</v>
      </c>
      <c r="BB8" s="92">
        <v>10710</v>
      </c>
      <c r="BC8" s="92"/>
      <c r="BD8" s="92">
        <v>4963</v>
      </c>
      <c r="BE8" s="92">
        <v>0</v>
      </c>
      <c r="BF8" s="92">
        <v>4877</v>
      </c>
      <c r="BG8" s="92">
        <v>4340851</v>
      </c>
      <c r="BH8" s="92">
        <v>98000</v>
      </c>
      <c r="BI8" s="92">
        <v>0</v>
      </c>
      <c r="BJ8" s="92"/>
      <c r="BK8" s="92">
        <v>0</v>
      </c>
      <c r="BL8" s="92">
        <v>25136</v>
      </c>
      <c r="BM8" s="92"/>
      <c r="BN8" s="92">
        <v>23123</v>
      </c>
      <c r="BO8" s="92">
        <v>1118794</v>
      </c>
      <c r="BP8" s="92"/>
      <c r="BQ8" s="92">
        <v>273281</v>
      </c>
      <c r="BR8" s="92"/>
      <c r="BS8" s="92"/>
      <c r="BT8" s="92">
        <v>485145</v>
      </c>
      <c r="BU8" s="92">
        <v>61558</v>
      </c>
      <c r="BV8" s="92"/>
      <c r="BW8" s="92">
        <v>196682</v>
      </c>
      <c r="BX8" s="92"/>
      <c r="BY8" s="92">
        <v>14646</v>
      </c>
      <c r="BZ8" s="92"/>
      <c r="CA8" s="92">
        <v>87481</v>
      </c>
      <c r="CB8" s="92">
        <v>122543</v>
      </c>
      <c r="CC8" s="92">
        <v>122543</v>
      </c>
      <c r="CD8" s="92">
        <v>0</v>
      </c>
      <c r="CE8" s="92"/>
      <c r="CF8" s="92"/>
      <c r="CG8" s="92"/>
      <c r="CH8" s="92"/>
      <c r="CI8" s="92"/>
      <c r="CJ8" s="92">
        <v>0</v>
      </c>
      <c r="CK8" s="92"/>
      <c r="CL8" s="92">
        <v>0</v>
      </c>
      <c r="CM8" s="92">
        <v>0</v>
      </c>
      <c r="CN8" s="92"/>
      <c r="CO8" s="92">
        <v>43867730</v>
      </c>
      <c r="CP8" s="92">
        <v>131603187</v>
      </c>
    </row>
    <row r="9" spans="1:96" x14ac:dyDescent="0.35">
      <c r="A9" s="89" t="s">
        <v>115</v>
      </c>
      <c r="B9" s="92">
        <v>4449621</v>
      </c>
      <c r="C9" s="92">
        <v>3685789</v>
      </c>
      <c r="D9" s="92">
        <v>431235</v>
      </c>
      <c r="E9" s="92">
        <v>332597</v>
      </c>
      <c r="F9" s="92">
        <v>5162298</v>
      </c>
      <c r="G9" s="92">
        <v>3878392</v>
      </c>
      <c r="H9" s="92">
        <v>1276643</v>
      </c>
      <c r="I9" s="92">
        <v>7263</v>
      </c>
      <c r="J9" s="92">
        <v>800000</v>
      </c>
      <c r="K9" s="92"/>
      <c r="L9" s="92"/>
      <c r="M9" s="92"/>
      <c r="N9" s="92"/>
      <c r="O9" s="92"/>
      <c r="P9" s="92">
        <v>800000</v>
      </c>
      <c r="Q9" s="92">
        <v>1056032</v>
      </c>
      <c r="R9" s="92"/>
      <c r="S9" s="92"/>
      <c r="T9" s="92">
        <v>66922</v>
      </c>
      <c r="U9" s="92"/>
      <c r="V9" s="92"/>
      <c r="W9" s="92"/>
      <c r="X9" s="92"/>
      <c r="Y9" s="92">
        <v>6815</v>
      </c>
      <c r="Z9" s="92">
        <v>5461</v>
      </c>
      <c r="AA9" s="92">
        <v>0</v>
      </c>
      <c r="AB9" s="92"/>
      <c r="AC9" s="92"/>
      <c r="AD9" s="92"/>
      <c r="AE9" s="92">
        <v>164124</v>
      </c>
      <c r="AF9" s="92"/>
      <c r="AG9" s="92"/>
      <c r="AH9" s="92">
        <v>10354</v>
      </c>
      <c r="AI9" s="92">
        <v>0</v>
      </c>
      <c r="AJ9" s="92">
        <v>3395</v>
      </c>
      <c r="AK9" s="92"/>
      <c r="AL9" s="92"/>
      <c r="AM9" s="92"/>
      <c r="AN9" s="92"/>
      <c r="AO9" s="92">
        <v>0</v>
      </c>
      <c r="AP9" s="92">
        <v>450000</v>
      </c>
      <c r="AQ9" s="92"/>
      <c r="AR9" s="92">
        <v>326109</v>
      </c>
      <c r="AS9" s="92">
        <v>22852</v>
      </c>
      <c r="AT9" s="92"/>
      <c r="AU9" s="92"/>
      <c r="AV9" s="92"/>
      <c r="AW9" s="92">
        <v>2431323</v>
      </c>
      <c r="AX9" s="92"/>
      <c r="AY9" s="92"/>
      <c r="AZ9" s="92">
        <v>0</v>
      </c>
      <c r="BA9" s="92">
        <v>3210</v>
      </c>
      <c r="BB9" s="92">
        <v>102952</v>
      </c>
      <c r="BC9" s="92"/>
      <c r="BD9" s="92"/>
      <c r="BE9" s="92">
        <v>0</v>
      </c>
      <c r="BF9" s="92">
        <v>0</v>
      </c>
      <c r="BG9" s="92">
        <v>2276162</v>
      </c>
      <c r="BH9" s="92">
        <v>49000</v>
      </c>
      <c r="BI9" s="92"/>
      <c r="BJ9" s="92"/>
      <c r="BK9" s="92">
        <v>0</v>
      </c>
      <c r="BL9" s="92"/>
      <c r="BM9" s="92"/>
      <c r="BN9" s="92"/>
      <c r="BO9" s="92">
        <v>470491</v>
      </c>
      <c r="BP9" s="92"/>
      <c r="BQ9" s="92">
        <v>108052</v>
      </c>
      <c r="BR9" s="92"/>
      <c r="BS9" s="92">
        <v>202</v>
      </c>
      <c r="BT9" s="92">
        <v>112553</v>
      </c>
      <c r="BU9" s="92">
        <v>214472</v>
      </c>
      <c r="BV9" s="92"/>
      <c r="BW9" s="92">
        <v>35212</v>
      </c>
      <c r="BX9" s="92"/>
      <c r="BY9" s="92"/>
      <c r="BZ9" s="92"/>
      <c r="CA9" s="92"/>
      <c r="CB9" s="92">
        <v>23566</v>
      </c>
      <c r="CC9" s="92">
        <v>23566</v>
      </c>
      <c r="CD9" s="92">
        <v>7602</v>
      </c>
      <c r="CE9" s="92">
        <v>7602</v>
      </c>
      <c r="CF9" s="92"/>
      <c r="CG9" s="92"/>
      <c r="CH9" s="92"/>
      <c r="CI9" s="92"/>
      <c r="CJ9" s="92">
        <v>0</v>
      </c>
      <c r="CK9" s="92"/>
      <c r="CL9" s="92">
        <v>0</v>
      </c>
      <c r="CM9" s="92">
        <v>0</v>
      </c>
      <c r="CN9" s="92"/>
      <c r="CO9" s="92">
        <v>14400934</v>
      </c>
      <c r="CP9" s="92">
        <v>43202801</v>
      </c>
    </row>
    <row r="10" spans="1:96" x14ac:dyDescent="0.35">
      <c r="A10" s="89" t="s">
        <v>122</v>
      </c>
      <c r="B10" s="92">
        <v>15371675</v>
      </c>
      <c r="C10" s="92">
        <v>12560886</v>
      </c>
      <c r="D10" s="92">
        <v>1533210</v>
      </c>
      <c r="E10" s="92">
        <v>1277579</v>
      </c>
      <c r="F10" s="92">
        <v>11031713</v>
      </c>
      <c r="G10" s="92">
        <v>5475980</v>
      </c>
      <c r="H10" s="92">
        <v>5534055</v>
      </c>
      <c r="I10" s="92">
        <v>21678</v>
      </c>
      <c r="J10" s="92">
        <v>0</v>
      </c>
      <c r="K10" s="92"/>
      <c r="L10" s="92"/>
      <c r="M10" s="92"/>
      <c r="N10" s="92"/>
      <c r="O10" s="92"/>
      <c r="P10" s="92">
        <v>0</v>
      </c>
      <c r="Q10" s="92">
        <v>996809</v>
      </c>
      <c r="R10" s="92"/>
      <c r="S10" s="92"/>
      <c r="T10" s="92">
        <v>204031</v>
      </c>
      <c r="U10" s="92"/>
      <c r="V10" s="92"/>
      <c r="W10" s="92">
        <v>255367</v>
      </c>
      <c r="X10" s="92"/>
      <c r="Y10" s="92"/>
      <c r="Z10" s="92">
        <v>0</v>
      </c>
      <c r="AA10" s="92"/>
      <c r="AB10" s="92"/>
      <c r="AC10" s="92"/>
      <c r="AD10" s="92"/>
      <c r="AE10" s="92">
        <v>909</v>
      </c>
      <c r="AF10" s="92"/>
      <c r="AG10" s="92"/>
      <c r="AH10" s="92">
        <v>5475</v>
      </c>
      <c r="AI10" s="92">
        <v>0</v>
      </c>
      <c r="AJ10" s="92">
        <v>0</v>
      </c>
      <c r="AK10" s="92"/>
      <c r="AL10" s="92"/>
      <c r="AM10" s="92"/>
      <c r="AN10" s="92"/>
      <c r="AO10" s="92">
        <v>0</v>
      </c>
      <c r="AP10" s="92">
        <v>207486</v>
      </c>
      <c r="AQ10" s="92"/>
      <c r="AR10" s="92">
        <v>108703</v>
      </c>
      <c r="AS10" s="92">
        <v>129373</v>
      </c>
      <c r="AT10" s="92">
        <v>85464</v>
      </c>
      <c r="AU10" s="92">
        <v>0</v>
      </c>
      <c r="AV10" s="92"/>
      <c r="AW10" s="92">
        <v>1007602</v>
      </c>
      <c r="AX10" s="92"/>
      <c r="AY10" s="92">
        <v>0</v>
      </c>
      <c r="AZ10" s="92">
        <v>0</v>
      </c>
      <c r="BA10" s="92">
        <v>900000</v>
      </c>
      <c r="BB10" s="92">
        <v>10519</v>
      </c>
      <c r="BC10" s="92"/>
      <c r="BD10" s="92">
        <v>2830</v>
      </c>
      <c r="BE10" s="92">
        <v>0</v>
      </c>
      <c r="BF10" s="92">
        <v>5764</v>
      </c>
      <c r="BG10" s="92"/>
      <c r="BH10" s="92">
        <v>49000</v>
      </c>
      <c r="BI10" s="92"/>
      <c r="BJ10" s="92"/>
      <c r="BK10" s="92">
        <v>0</v>
      </c>
      <c r="BL10" s="92">
        <v>39489</v>
      </c>
      <c r="BM10" s="92"/>
      <c r="BN10" s="92"/>
      <c r="BO10" s="92">
        <v>1079781</v>
      </c>
      <c r="BP10" s="92"/>
      <c r="BQ10" s="92">
        <v>303069</v>
      </c>
      <c r="BR10" s="92"/>
      <c r="BS10" s="92"/>
      <c r="BT10" s="92"/>
      <c r="BU10" s="92">
        <v>593842</v>
      </c>
      <c r="BV10" s="92">
        <v>69166</v>
      </c>
      <c r="BW10" s="92">
        <v>44015</v>
      </c>
      <c r="BX10" s="92">
        <v>49612</v>
      </c>
      <c r="BY10" s="92"/>
      <c r="BZ10" s="92">
        <v>502</v>
      </c>
      <c r="CA10" s="92">
        <v>19576</v>
      </c>
      <c r="CB10" s="92">
        <v>0</v>
      </c>
      <c r="CC10" s="92">
        <v>0</v>
      </c>
      <c r="CD10" s="92">
        <v>0</v>
      </c>
      <c r="CE10" s="92"/>
      <c r="CF10" s="92"/>
      <c r="CG10" s="92"/>
      <c r="CH10" s="92"/>
      <c r="CI10" s="92"/>
      <c r="CJ10" s="92">
        <v>0</v>
      </c>
      <c r="CK10" s="92">
        <v>0</v>
      </c>
      <c r="CL10" s="92">
        <v>0</v>
      </c>
      <c r="CM10" s="92">
        <v>0</v>
      </c>
      <c r="CN10" s="92">
        <v>0</v>
      </c>
      <c r="CO10" s="92">
        <v>29487580</v>
      </c>
      <c r="CP10" s="92">
        <v>88462740</v>
      </c>
    </row>
    <row r="11" spans="1:96" x14ac:dyDescent="0.35">
      <c r="A11" s="89" t="s">
        <v>129</v>
      </c>
      <c r="B11" s="92">
        <v>10949957</v>
      </c>
      <c r="C11" s="92">
        <v>9518231</v>
      </c>
      <c r="D11" s="92">
        <v>756186</v>
      </c>
      <c r="E11" s="92">
        <v>675541</v>
      </c>
      <c r="F11" s="92">
        <v>8788075</v>
      </c>
      <c r="G11" s="92">
        <v>5446887</v>
      </c>
      <c r="H11" s="92">
        <v>3205092</v>
      </c>
      <c r="I11" s="92">
        <v>136097</v>
      </c>
      <c r="J11" s="92">
        <v>1600000</v>
      </c>
      <c r="K11" s="92"/>
      <c r="L11" s="92"/>
      <c r="M11" s="92"/>
      <c r="N11" s="92"/>
      <c r="O11" s="92"/>
      <c r="P11" s="92">
        <v>1600000</v>
      </c>
      <c r="Q11" s="92">
        <v>559080</v>
      </c>
      <c r="R11" s="92"/>
      <c r="S11" s="92"/>
      <c r="T11" s="92">
        <v>176283</v>
      </c>
      <c r="U11" s="92"/>
      <c r="V11" s="92"/>
      <c r="W11" s="92">
        <v>0</v>
      </c>
      <c r="X11" s="92"/>
      <c r="Y11" s="92">
        <v>0</v>
      </c>
      <c r="Z11" s="92">
        <v>0</v>
      </c>
      <c r="AA11" s="92">
        <v>0</v>
      </c>
      <c r="AB11" s="92"/>
      <c r="AC11" s="92"/>
      <c r="AD11" s="92"/>
      <c r="AE11" s="92">
        <v>0</v>
      </c>
      <c r="AF11" s="92"/>
      <c r="AG11" s="92"/>
      <c r="AH11" s="92">
        <v>9533</v>
      </c>
      <c r="AI11" s="92">
        <v>0</v>
      </c>
      <c r="AJ11" s="92">
        <v>4753</v>
      </c>
      <c r="AK11" s="92"/>
      <c r="AL11" s="92"/>
      <c r="AM11" s="92"/>
      <c r="AN11" s="92"/>
      <c r="AO11" s="92">
        <v>0</v>
      </c>
      <c r="AP11" s="92">
        <v>210841</v>
      </c>
      <c r="AQ11" s="92"/>
      <c r="AR11" s="92">
        <v>108703</v>
      </c>
      <c r="AS11" s="92">
        <v>48968</v>
      </c>
      <c r="AT11" s="92">
        <v>0</v>
      </c>
      <c r="AU11" s="92">
        <v>0</v>
      </c>
      <c r="AV11" s="92"/>
      <c r="AW11" s="92">
        <v>98265</v>
      </c>
      <c r="AX11" s="92"/>
      <c r="AY11" s="92"/>
      <c r="AZ11" s="92">
        <v>0</v>
      </c>
      <c r="BA11" s="92">
        <v>0</v>
      </c>
      <c r="BB11" s="92">
        <v>0</v>
      </c>
      <c r="BC11" s="92"/>
      <c r="BD11" s="92"/>
      <c r="BE11" s="92">
        <v>0</v>
      </c>
      <c r="BF11" s="92">
        <v>11085</v>
      </c>
      <c r="BG11" s="92">
        <v>0</v>
      </c>
      <c r="BH11" s="92">
        <v>49000</v>
      </c>
      <c r="BI11" s="92"/>
      <c r="BJ11" s="92"/>
      <c r="BK11" s="92">
        <v>38180</v>
      </c>
      <c r="BL11" s="92">
        <v>0</v>
      </c>
      <c r="BM11" s="92"/>
      <c r="BN11" s="92"/>
      <c r="BO11" s="92">
        <v>1219471</v>
      </c>
      <c r="BP11" s="92"/>
      <c r="BQ11" s="92">
        <v>296411</v>
      </c>
      <c r="BR11" s="92"/>
      <c r="BS11" s="92">
        <v>1723</v>
      </c>
      <c r="BT11" s="92">
        <v>231438</v>
      </c>
      <c r="BU11" s="92">
        <v>335225</v>
      </c>
      <c r="BV11" s="92">
        <v>249070</v>
      </c>
      <c r="BW11" s="92">
        <v>70425</v>
      </c>
      <c r="BX11" s="92"/>
      <c r="BY11" s="92"/>
      <c r="BZ11" s="92">
        <v>770</v>
      </c>
      <c r="CA11" s="92">
        <v>34409</v>
      </c>
      <c r="CB11" s="92">
        <v>0</v>
      </c>
      <c r="CC11" s="92">
        <v>0</v>
      </c>
      <c r="CD11" s="92">
        <v>0</v>
      </c>
      <c r="CE11" s="92"/>
      <c r="CF11" s="92"/>
      <c r="CG11" s="92"/>
      <c r="CH11" s="92"/>
      <c r="CI11" s="92"/>
      <c r="CJ11" s="92">
        <v>0</v>
      </c>
      <c r="CK11" s="92"/>
      <c r="CL11" s="92">
        <v>0</v>
      </c>
      <c r="CM11" s="92">
        <v>0</v>
      </c>
      <c r="CN11" s="92"/>
      <c r="CO11" s="92">
        <v>23214849</v>
      </c>
      <c r="CP11" s="92">
        <v>69644548</v>
      </c>
    </row>
    <row r="12" spans="1:96" x14ac:dyDescent="0.35">
      <c r="A12" s="89" t="s">
        <v>136</v>
      </c>
      <c r="B12" s="92">
        <v>13174754</v>
      </c>
      <c r="C12" s="92">
        <v>10527969</v>
      </c>
      <c r="D12" s="92">
        <v>1523531</v>
      </c>
      <c r="E12" s="92">
        <v>1123254</v>
      </c>
      <c r="F12" s="92">
        <v>5105216</v>
      </c>
      <c r="G12" s="92">
        <v>1498061</v>
      </c>
      <c r="H12" s="92">
        <v>3592730</v>
      </c>
      <c r="I12" s="92">
        <v>14425</v>
      </c>
      <c r="J12" s="92">
        <v>3200000</v>
      </c>
      <c r="K12" s="92"/>
      <c r="L12" s="92"/>
      <c r="M12" s="92"/>
      <c r="N12" s="92"/>
      <c r="O12" s="92"/>
      <c r="P12" s="92">
        <v>3200000</v>
      </c>
      <c r="Q12" s="92">
        <v>1830477</v>
      </c>
      <c r="R12" s="92"/>
      <c r="S12" s="92"/>
      <c r="T12" s="92">
        <v>372153</v>
      </c>
      <c r="U12" s="92"/>
      <c r="V12" s="92"/>
      <c r="W12" s="92"/>
      <c r="X12" s="92"/>
      <c r="Y12" s="92">
        <v>3842</v>
      </c>
      <c r="Z12" s="92">
        <v>9234</v>
      </c>
      <c r="AA12" s="92">
        <v>0</v>
      </c>
      <c r="AB12" s="92"/>
      <c r="AC12" s="92"/>
      <c r="AD12" s="92"/>
      <c r="AE12" s="92">
        <v>208472</v>
      </c>
      <c r="AF12" s="92"/>
      <c r="AG12" s="92"/>
      <c r="AH12" s="92">
        <v>98812</v>
      </c>
      <c r="AI12" s="92">
        <v>26920</v>
      </c>
      <c r="AJ12" s="92">
        <v>22406</v>
      </c>
      <c r="AK12" s="92"/>
      <c r="AL12" s="92"/>
      <c r="AM12" s="92"/>
      <c r="AN12" s="92"/>
      <c r="AO12" s="92">
        <v>0</v>
      </c>
      <c r="AP12" s="92">
        <v>59040</v>
      </c>
      <c r="AQ12" s="92"/>
      <c r="AR12" s="92">
        <v>543515</v>
      </c>
      <c r="AS12" s="92">
        <v>58761</v>
      </c>
      <c r="AT12" s="92">
        <v>427321</v>
      </c>
      <c r="AU12" s="92">
        <v>0</v>
      </c>
      <c r="AV12" s="92"/>
      <c r="AW12" s="92">
        <v>4501099</v>
      </c>
      <c r="AX12" s="92"/>
      <c r="AY12" s="92"/>
      <c r="AZ12" s="92">
        <v>0</v>
      </c>
      <c r="BA12" s="92">
        <v>0</v>
      </c>
      <c r="BB12" s="92">
        <v>1913</v>
      </c>
      <c r="BC12" s="92"/>
      <c r="BD12" s="92"/>
      <c r="BE12" s="92">
        <v>0</v>
      </c>
      <c r="BF12" s="92">
        <v>9311</v>
      </c>
      <c r="BG12" s="92">
        <v>4343910</v>
      </c>
      <c r="BH12" s="92">
        <v>98000</v>
      </c>
      <c r="BI12" s="92"/>
      <c r="BJ12" s="92"/>
      <c r="BK12" s="92">
        <v>0</v>
      </c>
      <c r="BL12" s="92">
        <v>0</v>
      </c>
      <c r="BM12" s="92"/>
      <c r="BN12" s="92">
        <v>47964</v>
      </c>
      <c r="BO12" s="92">
        <v>1094077</v>
      </c>
      <c r="BP12" s="92"/>
      <c r="BQ12" s="92">
        <v>496274</v>
      </c>
      <c r="BR12" s="92"/>
      <c r="BS12" s="92"/>
      <c r="BT12" s="92">
        <v>377400</v>
      </c>
      <c r="BU12" s="92">
        <v>161356</v>
      </c>
      <c r="BV12" s="92"/>
      <c r="BW12" s="92">
        <v>54128</v>
      </c>
      <c r="BX12" s="92"/>
      <c r="BY12" s="92">
        <v>4919</v>
      </c>
      <c r="BZ12" s="92"/>
      <c r="CA12" s="92"/>
      <c r="CB12" s="92">
        <v>131970</v>
      </c>
      <c r="CC12" s="92">
        <v>131970</v>
      </c>
      <c r="CD12" s="92">
        <v>0</v>
      </c>
      <c r="CE12" s="92"/>
      <c r="CF12" s="92"/>
      <c r="CG12" s="92"/>
      <c r="CH12" s="92"/>
      <c r="CI12" s="92"/>
      <c r="CJ12" s="92">
        <v>0</v>
      </c>
      <c r="CK12" s="92"/>
      <c r="CL12" s="92">
        <v>0</v>
      </c>
      <c r="CM12" s="92">
        <v>0</v>
      </c>
      <c r="CN12" s="92"/>
      <c r="CO12" s="92">
        <v>29037592</v>
      </c>
      <c r="CP12" s="92">
        <v>87112776</v>
      </c>
    </row>
    <row r="13" spans="1:96" x14ac:dyDescent="0.35">
      <c r="A13" s="89" t="s">
        <v>142</v>
      </c>
      <c r="B13" s="92">
        <v>10672144</v>
      </c>
      <c r="C13" s="92">
        <v>9316387</v>
      </c>
      <c r="D13" s="92">
        <v>518764</v>
      </c>
      <c r="E13" s="92">
        <v>836993</v>
      </c>
      <c r="F13" s="92">
        <v>9617257</v>
      </c>
      <c r="G13" s="92">
        <v>5348485</v>
      </c>
      <c r="H13" s="92">
        <v>4247490</v>
      </c>
      <c r="I13" s="92">
        <v>21281</v>
      </c>
      <c r="J13" s="92">
        <v>39920</v>
      </c>
      <c r="K13" s="92"/>
      <c r="L13" s="92"/>
      <c r="M13" s="92"/>
      <c r="N13" s="92"/>
      <c r="O13" s="92"/>
      <c r="P13" s="92">
        <v>39920</v>
      </c>
      <c r="Q13" s="92">
        <v>1001724</v>
      </c>
      <c r="R13" s="92"/>
      <c r="S13" s="92"/>
      <c r="T13" s="92">
        <v>279115</v>
      </c>
      <c r="U13" s="92"/>
      <c r="V13" s="92"/>
      <c r="W13" s="92"/>
      <c r="X13" s="92"/>
      <c r="Y13" s="92">
        <v>8178</v>
      </c>
      <c r="Z13" s="92">
        <v>14422</v>
      </c>
      <c r="AA13" s="92"/>
      <c r="AB13" s="92"/>
      <c r="AC13" s="92"/>
      <c r="AD13" s="92"/>
      <c r="AE13" s="92">
        <v>142528</v>
      </c>
      <c r="AF13" s="92"/>
      <c r="AG13" s="92"/>
      <c r="AH13" s="92">
        <v>11462</v>
      </c>
      <c r="AI13" s="92">
        <v>9646</v>
      </c>
      <c r="AJ13" s="92">
        <v>2716</v>
      </c>
      <c r="AK13" s="92"/>
      <c r="AL13" s="92"/>
      <c r="AM13" s="92"/>
      <c r="AN13" s="92"/>
      <c r="AO13" s="92">
        <v>0</v>
      </c>
      <c r="AP13" s="92">
        <v>125000</v>
      </c>
      <c r="AQ13" s="92"/>
      <c r="AR13" s="92">
        <v>108703</v>
      </c>
      <c r="AS13" s="92">
        <v>292174</v>
      </c>
      <c r="AT13" s="92">
        <v>0</v>
      </c>
      <c r="AU13" s="92">
        <v>7780</v>
      </c>
      <c r="AV13" s="92"/>
      <c r="AW13" s="92">
        <v>5715305</v>
      </c>
      <c r="AX13" s="92"/>
      <c r="AY13" s="92"/>
      <c r="AZ13" s="92">
        <v>0</v>
      </c>
      <c r="BA13" s="92">
        <v>1252061</v>
      </c>
      <c r="BB13" s="92">
        <v>0</v>
      </c>
      <c r="BC13" s="92"/>
      <c r="BD13" s="92">
        <v>1436</v>
      </c>
      <c r="BE13" s="92">
        <v>0</v>
      </c>
      <c r="BF13" s="92">
        <v>2217</v>
      </c>
      <c r="BG13" s="92">
        <v>4330000</v>
      </c>
      <c r="BH13" s="92">
        <v>98000</v>
      </c>
      <c r="BI13" s="92"/>
      <c r="BJ13" s="92"/>
      <c r="BK13" s="92">
        <v>0</v>
      </c>
      <c r="BL13" s="92">
        <v>31591</v>
      </c>
      <c r="BM13" s="92"/>
      <c r="BN13" s="92"/>
      <c r="BO13" s="92">
        <v>273928</v>
      </c>
      <c r="BP13" s="92"/>
      <c r="BQ13" s="92">
        <v>214961</v>
      </c>
      <c r="BR13" s="92"/>
      <c r="BS13" s="92"/>
      <c r="BT13" s="92">
        <v>0</v>
      </c>
      <c r="BU13" s="92">
        <v>1747</v>
      </c>
      <c r="BV13" s="92"/>
      <c r="BW13" s="92">
        <v>57220</v>
      </c>
      <c r="BX13" s="92"/>
      <c r="BY13" s="92"/>
      <c r="BZ13" s="92"/>
      <c r="CA13" s="92"/>
      <c r="CB13" s="92">
        <v>23566</v>
      </c>
      <c r="CC13" s="92">
        <v>23566</v>
      </c>
      <c r="CD13" s="92">
        <v>0</v>
      </c>
      <c r="CE13" s="92"/>
      <c r="CF13" s="92"/>
      <c r="CG13" s="92"/>
      <c r="CH13" s="92"/>
      <c r="CI13" s="92"/>
      <c r="CJ13" s="92">
        <v>0</v>
      </c>
      <c r="CK13" s="92"/>
      <c r="CL13" s="92">
        <v>0</v>
      </c>
      <c r="CM13" s="92">
        <v>0</v>
      </c>
      <c r="CN13" s="92"/>
      <c r="CO13" s="92">
        <v>27343842</v>
      </c>
      <c r="CP13" s="92">
        <v>82031529</v>
      </c>
    </row>
    <row r="14" spans="1:96" x14ac:dyDescent="0.35">
      <c r="A14" s="89" t="s">
        <v>147</v>
      </c>
      <c r="B14" s="92">
        <v>59012703</v>
      </c>
      <c r="C14" s="92">
        <v>47176426</v>
      </c>
      <c r="D14" s="92">
        <v>6042343</v>
      </c>
      <c r="E14" s="92">
        <v>5793934</v>
      </c>
      <c r="F14" s="92">
        <v>43442795</v>
      </c>
      <c r="G14" s="92">
        <v>19630367</v>
      </c>
      <c r="H14" s="92">
        <v>23708164</v>
      </c>
      <c r="I14" s="92">
        <v>104264</v>
      </c>
      <c r="J14" s="92">
        <v>11200000</v>
      </c>
      <c r="K14" s="92"/>
      <c r="L14" s="92"/>
      <c r="M14" s="92"/>
      <c r="N14" s="92"/>
      <c r="O14" s="92"/>
      <c r="P14" s="92">
        <v>11200000</v>
      </c>
      <c r="Q14" s="92">
        <v>4457075</v>
      </c>
      <c r="R14" s="92"/>
      <c r="S14" s="92"/>
      <c r="T14" s="92">
        <v>1615795</v>
      </c>
      <c r="U14" s="92"/>
      <c r="V14" s="92"/>
      <c r="W14" s="92"/>
      <c r="X14" s="92"/>
      <c r="Y14" s="92">
        <v>34229</v>
      </c>
      <c r="Z14" s="92">
        <v>30382</v>
      </c>
      <c r="AA14" s="92">
        <v>5973</v>
      </c>
      <c r="AB14" s="92"/>
      <c r="AC14" s="92"/>
      <c r="AD14" s="92">
        <v>4508</v>
      </c>
      <c r="AE14" s="92">
        <v>13440</v>
      </c>
      <c r="AF14" s="92"/>
      <c r="AG14" s="92"/>
      <c r="AH14" s="92">
        <v>94107</v>
      </c>
      <c r="AI14" s="92">
        <v>3859</v>
      </c>
      <c r="AJ14" s="92">
        <v>89662</v>
      </c>
      <c r="AK14" s="92"/>
      <c r="AL14" s="92"/>
      <c r="AM14" s="92"/>
      <c r="AN14" s="92"/>
      <c r="AO14" s="92">
        <v>68375</v>
      </c>
      <c r="AP14" s="92">
        <v>527116</v>
      </c>
      <c r="AQ14" s="92"/>
      <c r="AR14" s="92">
        <v>1521842</v>
      </c>
      <c r="AS14" s="92">
        <v>447787</v>
      </c>
      <c r="AT14" s="92">
        <v>0</v>
      </c>
      <c r="AU14" s="92"/>
      <c r="AV14" s="92"/>
      <c r="AW14" s="92">
        <v>2520927</v>
      </c>
      <c r="AX14" s="92">
        <v>11158</v>
      </c>
      <c r="AY14" s="92">
        <v>0</v>
      </c>
      <c r="AZ14" s="92">
        <v>0</v>
      </c>
      <c r="BA14" s="92">
        <v>1804000</v>
      </c>
      <c r="BB14" s="92">
        <v>0</v>
      </c>
      <c r="BC14" s="92"/>
      <c r="BD14" s="92">
        <v>7201</v>
      </c>
      <c r="BE14" s="92">
        <v>0</v>
      </c>
      <c r="BF14" s="92">
        <v>65398</v>
      </c>
      <c r="BG14" s="92">
        <v>115179</v>
      </c>
      <c r="BH14" s="92">
        <v>343000</v>
      </c>
      <c r="BI14" s="92"/>
      <c r="BJ14" s="92"/>
      <c r="BK14" s="92">
        <v>0</v>
      </c>
      <c r="BL14" s="92">
        <v>150600</v>
      </c>
      <c r="BM14" s="92"/>
      <c r="BN14" s="92">
        <v>24390</v>
      </c>
      <c r="BO14" s="92">
        <v>8591314</v>
      </c>
      <c r="BP14" s="92"/>
      <c r="BQ14" s="92">
        <v>4524158</v>
      </c>
      <c r="BR14" s="92"/>
      <c r="BS14" s="92"/>
      <c r="BT14" s="92">
        <v>365449</v>
      </c>
      <c r="BU14" s="92">
        <v>3507014</v>
      </c>
      <c r="BV14" s="92">
        <v>170100</v>
      </c>
      <c r="BW14" s="92">
        <v>0</v>
      </c>
      <c r="BX14" s="92"/>
      <c r="BY14" s="92">
        <v>24594</v>
      </c>
      <c r="BZ14" s="92"/>
      <c r="CA14" s="92"/>
      <c r="CB14" s="92">
        <v>188528</v>
      </c>
      <c r="CC14" s="92">
        <v>188528</v>
      </c>
      <c r="CD14" s="92">
        <v>250000</v>
      </c>
      <c r="CE14" s="92"/>
      <c r="CF14" s="92"/>
      <c r="CG14" s="92">
        <v>250000</v>
      </c>
      <c r="CH14" s="92"/>
      <c r="CI14" s="92"/>
      <c r="CJ14" s="92">
        <v>0</v>
      </c>
      <c r="CK14" s="92">
        <v>0</v>
      </c>
      <c r="CL14" s="92">
        <v>0</v>
      </c>
      <c r="CM14" s="92">
        <v>0</v>
      </c>
      <c r="CN14" s="92">
        <v>0</v>
      </c>
      <c r="CO14" s="92">
        <v>129663343</v>
      </c>
      <c r="CP14" s="92">
        <v>388990027</v>
      </c>
    </row>
    <row r="15" spans="1:96" x14ac:dyDescent="0.35">
      <c r="A15" s="89" t="s">
        <v>154</v>
      </c>
      <c r="B15" s="92">
        <v>65656189</v>
      </c>
      <c r="C15" s="92">
        <v>55527897</v>
      </c>
      <c r="D15" s="92">
        <v>5786883</v>
      </c>
      <c r="E15" s="92">
        <v>4341410</v>
      </c>
      <c r="F15" s="92">
        <v>38631862</v>
      </c>
      <c r="G15" s="92">
        <v>19851980</v>
      </c>
      <c r="H15" s="92">
        <v>18728905</v>
      </c>
      <c r="I15" s="92">
        <v>50978</v>
      </c>
      <c r="J15" s="92">
        <v>9803460</v>
      </c>
      <c r="K15" s="92"/>
      <c r="L15" s="92"/>
      <c r="M15" s="92"/>
      <c r="N15" s="92"/>
      <c r="O15" s="92"/>
      <c r="P15" s="92">
        <v>9803460</v>
      </c>
      <c r="Q15" s="92">
        <v>6337776</v>
      </c>
      <c r="R15" s="92"/>
      <c r="S15" s="92"/>
      <c r="T15" s="92">
        <v>557579</v>
      </c>
      <c r="U15" s="92"/>
      <c r="V15" s="92"/>
      <c r="W15" s="92"/>
      <c r="X15" s="92"/>
      <c r="Y15" s="92">
        <v>5751</v>
      </c>
      <c r="Z15" s="92">
        <v>1539</v>
      </c>
      <c r="AA15" s="92">
        <v>0</v>
      </c>
      <c r="AB15" s="92"/>
      <c r="AC15" s="92">
        <v>15544</v>
      </c>
      <c r="AD15" s="92">
        <v>1565</v>
      </c>
      <c r="AE15" s="92">
        <v>180091</v>
      </c>
      <c r="AF15" s="92"/>
      <c r="AG15" s="92"/>
      <c r="AH15" s="92">
        <v>283904</v>
      </c>
      <c r="AI15" s="92">
        <v>7959</v>
      </c>
      <c r="AJ15" s="92">
        <v>76723</v>
      </c>
      <c r="AK15" s="92">
        <v>0</v>
      </c>
      <c r="AL15" s="92"/>
      <c r="AM15" s="92"/>
      <c r="AN15" s="92"/>
      <c r="AO15" s="92">
        <v>95021</v>
      </c>
      <c r="AP15" s="92">
        <v>1006356</v>
      </c>
      <c r="AQ15" s="92"/>
      <c r="AR15" s="92">
        <v>3587200</v>
      </c>
      <c r="AS15" s="92">
        <v>293155</v>
      </c>
      <c r="AT15" s="92">
        <v>170929</v>
      </c>
      <c r="AU15" s="92">
        <v>54459</v>
      </c>
      <c r="AV15" s="92"/>
      <c r="AW15" s="92">
        <v>4517724</v>
      </c>
      <c r="AX15" s="92"/>
      <c r="AY15" s="92">
        <v>17442</v>
      </c>
      <c r="AZ15" s="92">
        <v>0</v>
      </c>
      <c r="BA15" s="92">
        <v>1602041</v>
      </c>
      <c r="BB15" s="92">
        <v>18283</v>
      </c>
      <c r="BC15" s="92"/>
      <c r="BD15" s="92">
        <v>18414</v>
      </c>
      <c r="BE15" s="92">
        <v>0</v>
      </c>
      <c r="BF15" s="92">
        <v>2462204</v>
      </c>
      <c r="BG15" s="92">
        <v>6360</v>
      </c>
      <c r="BH15" s="92">
        <v>307631</v>
      </c>
      <c r="BI15" s="92">
        <v>19491</v>
      </c>
      <c r="BJ15" s="92">
        <v>2766</v>
      </c>
      <c r="BK15" s="92">
        <v>0</v>
      </c>
      <c r="BL15" s="92">
        <v>0</v>
      </c>
      <c r="BM15" s="92"/>
      <c r="BN15" s="92">
        <v>63091</v>
      </c>
      <c r="BO15" s="92">
        <v>4644547</v>
      </c>
      <c r="BP15" s="92"/>
      <c r="BQ15" s="92">
        <v>2097343</v>
      </c>
      <c r="BR15" s="92">
        <v>12825</v>
      </c>
      <c r="BS15" s="92">
        <v>427838</v>
      </c>
      <c r="BT15" s="92"/>
      <c r="BU15" s="92">
        <v>1682315</v>
      </c>
      <c r="BV15" s="92">
        <v>393093</v>
      </c>
      <c r="BW15" s="92">
        <v>0</v>
      </c>
      <c r="BX15" s="92">
        <v>502</v>
      </c>
      <c r="BY15" s="92"/>
      <c r="BZ15" s="92"/>
      <c r="CA15" s="92">
        <v>30630</v>
      </c>
      <c r="CB15" s="92">
        <v>56558</v>
      </c>
      <c r="CC15" s="92">
        <v>56558</v>
      </c>
      <c r="CD15" s="92">
        <v>30072500</v>
      </c>
      <c r="CE15" s="92">
        <v>50000</v>
      </c>
      <c r="CF15" s="92"/>
      <c r="CG15" s="92"/>
      <c r="CH15" s="92"/>
      <c r="CI15" s="92"/>
      <c r="CJ15" s="92">
        <v>0</v>
      </c>
      <c r="CK15" s="92">
        <v>7500000</v>
      </c>
      <c r="CL15" s="92">
        <v>1522500</v>
      </c>
      <c r="CM15" s="92">
        <v>6000000</v>
      </c>
      <c r="CN15" s="92">
        <v>15000000</v>
      </c>
      <c r="CO15" s="92">
        <v>159720617</v>
      </c>
      <c r="CP15" s="92">
        <v>479161848</v>
      </c>
    </row>
    <row r="16" spans="1:96" x14ac:dyDescent="0.35">
      <c r="A16" s="89" t="s">
        <v>162</v>
      </c>
      <c r="B16" s="92">
        <v>41443099</v>
      </c>
      <c r="C16" s="92">
        <v>36567265</v>
      </c>
      <c r="D16" s="92">
        <v>2808495</v>
      </c>
      <c r="E16" s="92">
        <v>2067339</v>
      </c>
      <c r="F16" s="92">
        <v>17194597</v>
      </c>
      <c r="G16" s="92">
        <v>9445295</v>
      </c>
      <c r="H16" s="92">
        <v>7719646</v>
      </c>
      <c r="I16" s="92">
        <v>29656</v>
      </c>
      <c r="J16" s="92">
        <v>4881960</v>
      </c>
      <c r="K16" s="92"/>
      <c r="L16" s="92"/>
      <c r="M16" s="92"/>
      <c r="N16" s="92"/>
      <c r="O16" s="92"/>
      <c r="P16" s="92">
        <v>4881960</v>
      </c>
      <c r="Q16" s="92">
        <v>2462121</v>
      </c>
      <c r="R16" s="92"/>
      <c r="S16" s="92"/>
      <c r="T16" s="92">
        <v>254631</v>
      </c>
      <c r="U16" s="92"/>
      <c r="V16" s="92"/>
      <c r="W16" s="92"/>
      <c r="X16" s="92"/>
      <c r="Y16" s="92"/>
      <c r="Z16" s="92"/>
      <c r="AA16" s="92"/>
      <c r="AB16" s="92"/>
      <c r="AC16" s="92"/>
      <c r="AD16" s="92">
        <v>18031</v>
      </c>
      <c r="AE16" s="92">
        <v>194471</v>
      </c>
      <c r="AF16" s="92"/>
      <c r="AG16" s="92"/>
      <c r="AH16" s="92">
        <v>106919</v>
      </c>
      <c r="AI16" s="92">
        <v>4246</v>
      </c>
      <c r="AJ16" s="92">
        <v>35306</v>
      </c>
      <c r="AK16" s="92">
        <v>0</v>
      </c>
      <c r="AL16" s="92"/>
      <c r="AM16" s="92"/>
      <c r="AN16" s="92"/>
      <c r="AO16" s="92">
        <v>29327</v>
      </c>
      <c r="AP16" s="92">
        <v>275003</v>
      </c>
      <c r="AQ16" s="92"/>
      <c r="AR16" s="92">
        <v>326109</v>
      </c>
      <c r="AS16" s="92">
        <v>254632</v>
      </c>
      <c r="AT16" s="92">
        <v>940107</v>
      </c>
      <c r="AU16" s="92">
        <v>23340</v>
      </c>
      <c r="AV16" s="92"/>
      <c r="AW16" s="92">
        <v>2544667</v>
      </c>
      <c r="AX16" s="92"/>
      <c r="AY16" s="92">
        <v>6977</v>
      </c>
      <c r="AZ16" s="92">
        <v>0</v>
      </c>
      <c r="BA16" s="92">
        <v>1088000</v>
      </c>
      <c r="BB16" s="92">
        <v>20690</v>
      </c>
      <c r="BC16" s="92"/>
      <c r="BD16" s="92"/>
      <c r="BE16" s="92">
        <v>3556</v>
      </c>
      <c r="BF16" s="92">
        <v>1212273</v>
      </c>
      <c r="BG16" s="92"/>
      <c r="BH16" s="92">
        <v>150757</v>
      </c>
      <c r="BI16" s="92"/>
      <c r="BJ16" s="92"/>
      <c r="BK16" s="92">
        <v>0</v>
      </c>
      <c r="BL16" s="92">
        <v>0</v>
      </c>
      <c r="BM16" s="92"/>
      <c r="BN16" s="92">
        <v>62415</v>
      </c>
      <c r="BO16" s="92">
        <v>2792624</v>
      </c>
      <c r="BP16" s="92"/>
      <c r="BQ16" s="92">
        <v>804218</v>
      </c>
      <c r="BR16" s="92"/>
      <c r="BS16" s="92">
        <v>16277</v>
      </c>
      <c r="BT16" s="92">
        <v>637134</v>
      </c>
      <c r="BU16" s="92">
        <v>818011</v>
      </c>
      <c r="BV16" s="92">
        <v>321208</v>
      </c>
      <c r="BW16" s="92">
        <v>69324</v>
      </c>
      <c r="BX16" s="92"/>
      <c r="BY16" s="92">
        <v>104807</v>
      </c>
      <c r="BZ16" s="92">
        <v>1926</v>
      </c>
      <c r="CA16" s="92">
        <v>19719</v>
      </c>
      <c r="CB16" s="92">
        <v>32992</v>
      </c>
      <c r="CC16" s="92">
        <v>32992</v>
      </c>
      <c r="CD16" s="92">
        <v>5169080</v>
      </c>
      <c r="CE16" s="92"/>
      <c r="CF16" s="92"/>
      <c r="CG16" s="92">
        <v>375000</v>
      </c>
      <c r="CH16" s="92">
        <v>9080</v>
      </c>
      <c r="CI16" s="92"/>
      <c r="CJ16" s="92">
        <v>0</v>
      </c>
      <c r="CK16" s="92">
        <v>900000</v>
      </c>
      <c r="CL16" s="92">
        <v>1260000</v>
      </c>
      <c r="CM16" s="92">
        <v>825000</v>
      </c>
      <c r="CN16" s="92">
        <v>1800000</v>
      </c>
      <c r="CO16" s="92">
        <v>76521140</v>
      </c>
      <c r="CP16" s="92">
        <v>229563422</v>
      </c>
    </row>
    <row r="17" spans="1:94" x14ac:dyDescent="0.35">
      <c r="A17" s="89" t="s">
        <v>166</v>
      </c>
      <c r="B17" s="92">
        <v>73039070</v>
      </c>
      <c r="C17" s="92">
        <v>58706213</v>
      </c>
      <c r="D17" s="92">
        <v>8391959</v>
      </c>
      <c r="E17" s="92">
        <v>5940898</v>
      </c>
      <c r="F17" s="92">
        <v>74146344</v>
      </c>
      <c r="G17" s="92">
        <v>50417036</v>
      </c>
      <c r="H17" s="92">
        <v>23496333</v>
      </c>
      <c r="I17" s="92">
        <v>232976</v>
      </c>
      <c r="J17" s="92">
        <v>24000000</v>
      </c>
      <c r="K17" s="92"/>
      <c r="L17" s="92"/>
      <c r="M17" s="92"/>
      <c r="N17" s="92"/>
      <c r="O17" s="92"/>
      <c r="P17" s="92">
        <v>24000000</v>
      </c>
      <c r="Q17" s="92">
        <v>7790196</v>
      </c>
      <c r="R17" s="92"/>
      <c r="S17" s="92"/>
      <c r="T17" s="92">
        <v>757895</v>
      </c>
      <c r="U17" s="92"/>
      <c r="V17" s="92"/>
      <c r="W17" s="92"/>
      <c r="X17" s="92"/>
      <c r="Y17" s="92">
        <v>0</v>
      </c>
      <c r="Z17" s="92">
        <v>0</v>
      </c>
      <c r="AA17" s="92">
        <v>0</v>
      </c>
      <c r="AB17" s="92">
        <v>1508</v>
      </c>
      <c r="AC17" s="92"/>
      <c r="AD17" s="92"/>
      <c r="AE17" s="92">
        <v>1661049</v>
      </c>
      <c r="AF17" s="92"/>
      <c r="AG17" s="92"/>
      <c r="AH17" s="92">
        <v>657779</v>
      </c>
      <c r="AI17" s="92">
        <v>7717</v>
      </c>
      <c r="AJ17" s="92">
        <v>67896</v>
      </c>
      <c r="AK17" s="92"/>
      <c r="AL17" s="92">
        <v>2199</v>
      </c>
      <c r="AM17" s="92"/>
      <c r="AN17" s="92"/>
      <c r="AO17" s="92">
        <v>125736</v>
      </c>
      <c r="AP17" s="92">
        <v>1550000</v>
      </c>
      <c r="AQ17" s="92"/>
      <c r="AR17" s="92">
        <v>978327</v>
      </c>
      <c r="AS17" s="92">
        <v>185339</v>
      </c>
      <c r="AT17" s="92">
        <v>1794750</v>
      </c>
      <c r="AU17" s="92"/>
      <c r="AV17" s="92"/>
      <c r="AW17" s="92">
        <v>2479194</v>
      </c>
      <c r="AX17" s="92">
        <v>11158</v>
      </c>
      <c r="AY17" s="92">
        <v>3488</v>
      </c>
      <c r="AZ17" s="92">
        <v>0</v>
      </c>
      <c r="BA17" s="92">
        <v>1008521</v>
      </c>
      <c r="BB17" s="92">
        <v>49460</v>
      </c>
      <c r="BC17" s="92"/>
      <c r="BD17" s="92">
        <v>47831</v>
      </c>
      <c r="BE17" s="92">
        <v>0</v>
      </c>
      <c r="BF17" s="92">
        <v>160841</v>
      </c>
      <c r="BG17" s="92">
        <v>18139</v>
      </c>
      <c r="BH17" s="92">
        <v>1179757</v>
      </c>
      <c r="BI17" s="92"/>
      <c r="BJ17" s="92"/>
      <c r="BK17" s="92">
        <v>0</v>
      </c>
      <c r="BL17" s="92">
        <v>0</v>
      </c>
      <c r="BM17" s="92"/>
      <c r="BN17" s="92"/>
      <c r="BO17" s="92">
        <v>12602647</v>
      </c>
      <c r="BP17" s="92"/>
      <c r="BQ17" s="92">
        <v>4871467</v>
      </c>
      <c r="BR17" s="92">
        <v>979</v>
      </c>
      <c r="BS17" s="92">
        <v>16097</v>
      </c>
      <c r="BT17" s="92">
        <v>820244</v>
      </c>
      <c r="BU17" s="92">
        <v>4777984</v>
      </c>
      <c r="BV17" s="92">
        <v>1510888</v>
      </c>
      <c r="BW17" s="92">
        <v>456766</v>
      </c>
      <c r="BX17" s="92">
        <v>25750</v>
      </c>
      <c r="BY17" s="92">
        <v>19675</v>
      </c>
      <c r="BZ17" s="92">
        <v>33353</v>
      </c>
      <c r="CA17" s="92">
        <v>69445</v>
      </c>
      <c r="CB17" s="92">
        <v>221520</v>
      </c>
      <c r="CC17" s="92">
        <v>221520</v>
      </c>
      <c r="CD17" s="92">
        <v>2633210</v>
      </c>
      <c r="CE17" s="92"/>
      <c r="CF17" s="92"/>
      <c r="CG17" s="92">
        <v>0</v>
      </c>
      <c r="CH17" s="92"/>
      <c r="CI17" s="92"/>
      <c r="CJ17" s="92">
        <v>0</v>
      </c>
      <c r="CK17" s="92">
        <v>0</v>
      </c>
      <c r="CL17" s="92">
        <v>1058210</v>
      </c>
      <c r="CM17" s="92">
        <v>1575000</v>
      </c>
      <c r="CN17" s="92">
        <v>0</v>
      </c>
      <c r="CO17" s="92">
        <v>196912182</v>
      </c>
      <c r="CP17" s="92">
        <v>590736546</v>
      </c>
    </row>
    <row r="18" spans="1:94" x14ac:dyDescent="0.35">
      <c r="A18" s="89" t="s">
        <v>173</v>
      </c>
      <c r="B18" s="92">
        <v>12129361</v>
      </c>
      <c r="C18" s="92">
        <v>9210270</v>
      </c>
      <c r="D18" s="92">
        <v>1811019</v>
      </c>
      <c r="E18" s="92">
        <v>1108073</v>
      </c>
      <c r="F18" s="92">
        <v>11940584</v>
      </c>
      <c r="G18" s="92">
        <v>6264643</v>
      </c>
      <c r="H18" s="92">
        <v>5675941</v>
      </c>
      <c r="I18" s="92"/>
      <c r="J18" s="92">
        <v>2800000</v>
      </c>
      <c r="K18" s="92"/>
      <c r="L18" s="92"/>
      <c r="M18" s="92">
        <v>400000</v>
      </c>
      <c r="N18" s="92"/>
      <c r="O18" s="92"/>
      <c r="P18" s="92">
        <v>2400000</v>
      </c>
      <c r="Q18" s="92">
        <v>2130077</v>
      </c>
      <c r="R18" s="92"/>
      <c r="S18" s="92"/>
      <c r="T18" s="92">
        <v>439075</v>
      </c>
      <c r="U18" s="92"/>
      <c r="V18" s="92"/>
      <c r="W18" s="92"/>
      <c r="X18" s="92"/>
      <c r="Y18" s="92">
        <v>19548</v>
      </c>
      <c r="Z18" s="92">
        <v>16160</v>
      </c>
      <c r="AA18" s="92">
        <v>1195</v>
      </c>
      <c r="AB18" s="92"/>
      <c r="AC18" s="92"/>
      <c r="AD18" s="92"/>
      <c r="AE18" s="92">
        <v>107598</v>
      </c>
      <c r="AF18" s="92"/>
      <c r="AG18" s="92"/>
      <c r="AH18" s="92">
        <v>436164</v>
      </c>
      <c r="AI18" s="92">
        <v>68959</v>
      </c>
      <c r="AJ18" s="92">
        <v>95734</v>
      </c>
      <c r="AK18" s="92"/>
      <c r="AL18" s="92"/>
      <c r="AM18" s="92"/>
      <c r="AN18" s="92"/>
      <c r="AO18" s="92"/>
      <c r="AP18" s="92">
        <v>275000</v>
      </c>
      <c r="AQ18" s="92"/>
      <c r="AR18" s="92">
        <v>326109</v>
      </c>
      <c r="AS18" s="92">
        <v>88142</v>
      </c>
      <c r="AT18" s="92">
        <v>256393</v>
      </c>
      <c r="AU18" s="92">
        <v>0</v>
      </c>
      <c r="AV18" s="92"/>
      <c r="AW18" s="92">
        <v>1127990</v>
      </c>
      <c r="AX18" s="92">
        <v>11158</v>
      </c>
      <c r="AY18" s="92">
        <v>5233</v>
      </c>
      <c r="AZ18" s="92">
        <v>0</v>
      </c>
      <c r="BA18" s="92">
        <v>964082</v>
      </c>
      <c r="BB18" s="92">
        <v>5259</v>
      </c>
      <c r="BC18" s="92"/>
      <c r="BD18" s="92">
        <v>5744</v>
      </c>
      <c r="BE18" s="92">
        <v>0</v>
      </c>
      <c r="BF18" s="92">
        <v>34585</v>
      </c>
      <c r="BG18" s="92"/>
      <c r="BH18" s="92">
        <v>98000</v>
      </c>
      <c r="BI18" s="92"/>
      <c r="BJ18" s="92">
        <v>2766</v>
      </c>
      <c r="BK18" s="92">
        <v>1162</v>
      </c>
      <c r="BL18" s="92">
        <v>0</v>
      </c>
      <c r="BM18" s="92"/>
      <c r="BN18" s="92"/>
      <c r="BO18" s="92">
        <v>629674</v>
      </c>
      <c r="BP18" s="92"/>
      <c r="BQ18" s="92">
        <v>83464</v>
      </c>
      <c r="BR18" s="92"/>
      <c r="BS18" s="92">
        <v>713</v>
      </c>
      <c r="BT18" s="92"/>
      <c r="BU18" s="92">
        <v>526921</v>
      </c>
      <c r="BV18" s="92"/>
      <c r="BW18" s="92">
        <v>0</v>
      </c>
      <c r="BX18" s="92"/>
      <c r="BY18" s="92"/>
      <c r="BZ18" s="92">
        <v>2118</v>
      </c>
      <c r="CA18" s="92">
        <v>16457</v>
      </c>
      <c r="CB18" s="92">
        <v>75411</v>
      </c>
      <c r="CC18" s="92">
        <v>75411</v>
      </c>
      <c r="CD18" s="92">
        <v>0</v>
      </c>
      <c r="CE18" s="92"/>
      <c r="CF18" s="92"/>
      <c r="CG18" s="92"/>
      <c r="CH18" s="92"/>
      <c r="CI18" s="92"/>
      <c r="CJ18" s="92">
        <v>0</v>
      </c>
      <c r="CK18" s="92"/>
      <c r="CL18" s="92">
        <v>0</v>
      </c>
      <c r="CM18" s="92">
        <v>0</v>
      </c>
      <c r="CN18" s="92"/>
      <c r="CO18" s="92">
        <v>30833099</v>
      </c>
      <c r="CP18" s="92">
        <v>92499292</v>
      </c>
    </row>
    <row r="19" spans="1:94" x14ac:dyDescent="0.35">
      <c r="A19" s="89" t="s">
        <v>178</v>
      </c>
      <c r="B19" s="92">
        <v>27076817</v>
      </c>
      <c r="C19" s="92">
        <v>22188979</v>
      </c>
      <c r="D19" s="92">
        <v>2827128</v>
      </c>
      <c r="E19" s="92">
        <v>2060711</v>
      </c>
      <c r="F19" s="92">
        <v>30810291</v>
      </c>
      <c r="G19" s="92">
        <v>22444027</v>
      </c>
      <c r="H19" s="92">
        <v>8330783</v>
      </c>
      <c r="I19" s="92">
        <v>35481</v>
      </c>
      <c r="J19" s="92">
        <v>1600000</v>
      </c>
      <c r="K19" s="92"/>
      <c r="L19" s="92"/>
      <c r="M19" s="92"/>
      <c r="N19" s="92"/>
      <c r="O19" s="92"/>
      <c r="P19" s="92">
        <v>1600000</v>
      </c>
      <c r="Q19" s="92">
        <v>7390582</v>
      </c>
      <c r="R19" s="92"/>
      <c r="S19" s="92"/>
      <c r="T19" s="92">
        <v>298200</v>
      </c>
      <c r="U19" s="92"/>
      <c r="V19" s="92"/>
      <c r="W19" s="92"/>
      <c r="X19" s="92"/>
      <c r="Y19" s="92">
        <v>960</v>
      </c>
      <c r="Z19" s="92">
        <v>10426</v>
      </c>
      <c r="AA19" s="92">
        <v>4778</v>
      </c>
      <c r="AB19" s="92"/>
      <c r="AC19" s="92"/>
      <c r="AD19" s="92">
        <v>4228</v>
      </c>
      <c r="AE19" s="92">
        <v>1240442</v>
      </c>
      <c r="AF19" s="92"/>
      <c r="AG19" s="92"/>
      <c r="AH19" s="92">
        <v>247326</v>
      </c>
      <c r="AI19" s="92">
        <v>0</v>
      </c>
      <c r="AJ19" s="92">
        <v>26807</v>
      </c>
      <c r="AK19" s="92"/>
      <c r="AL19" s="92"/>
      <c r="AM19" s="92"/>
      <c r="AN19" s="92"/>
      <c r="AO19" s="92">
        <v>0</v>
      </c>
      <c r="AP19" s="92">
        <v>1631114</v>
      </c>
      <c r="AQ19" s="92"/>
      <c r="AR19" s="92">
        <v>1956654</v>
      </c>
      <c r="AS19" s="92">
        <v>202573</v>
      </c>
      <c r="AT19" s="92">
        <v>1623821</v>
      </c>
      <c r="AU19" s="92">
        <v>143253</v>
      </c>
      <c r="AV19" s="92"/>
      <c r="AW19" s="92">
        <v>408289</v>
      </c>
      <c r="AX19" s="92"/>
      <c r="AY19" s="92">
        <v>1744</v>
      </c>
      <c r="AZ19" s="92">
        <v>0</v>
      </c>
      <c r="BA19" s="92">
        <v>0</v>
      </c>
      <c r="BB19" s="92">
        <v>63951</v>
      </c>
      <c r="BC19" s="92"/>
      <c r="BD19" s="92"/>
      <c r="BE19" s="92">
        <v>0</v>
      </c>
      <c r="BF19" s="92">
        <v>28378</v>
      </c>
      <c r="BG19" s="92">
        <v>0</v>
      </c>
      <c r="BH19" s="92">
        <v>294000</v>
      </c>
      <c r="BI19" s="92">
        <v>0</v>
      </c>
      <c r="BJ19" s="92"/>
      <c r="BK19" s="92">
        <v>0</v>
      </c>
      <c r="BL19" s="92"/>
      <c r="BM19" s="92"/>
      <c r="BN19" s="92">
        <v>20216</v>
      </c>
      <c r="BO19" s="92">
        <v>5325674</v>
      </c>
      <c r="BP19" s="92">
        <v>3970</v>
      </c>
      <c r="BQ19" s="92">
        <v>1492097</v>
      </c>
      <c r="BR19" s="92">
        <v>34833</v>
      </c>
      <c r="BS19" s="92">
        <v>10364</v>
      </c>
      <c r="BT19" s="92">
        <v>868100</v>
      </c>
      <c r="BU19" s="92">
        <v>1829964</v>
      </c>
      <c r="BV19" s="92">
        <v>231734</v>
      </c>
      <c r="BW19" s="92">
        <v>154054</v>
      </c>
      <c r="BX19" s="92">
        <v>14426</v>
      </c>
      <c r="BY19" s="92">
        <v>677669</v>
      </c>
      <c r="BZ19" s="92">
        <v>2938</v>
      </c>
      <c r="CA19" s="92">
        <v>5524</v>
      </c>
      <c r="CB19" s="92"/>
      <c r="CC19" s="92"/>
      <c r="CD19" s="92">
        <v>0</v>
      </c>
      <c r="CE19" s="92"/>
      <c r="CF19" s="92"/>
      <c r="CG19" s="92"/>
      <c r="CH19" s="92"/>
      <c r="CI19" s="92"/>
      <c r="CJ19" s="92">
        <v>0</v>
      </c>
      <c r="CK19" s="92">
        <v>0</v>
      </c>
      <c r="CL19" s="92">
        <v>0</v>
      </c>
      <c r="CM19" s="92"/>
      <c r="CN19" s="92"/>
      <c r="CO19" s="92">
        <v>72611652</v>
      </c>
      <c r="CP19" s="92">
        <v>217834958</v>
      </c>
    </row>
    <row r="20" spans="1:94" x14ac:dyDescent="0.35">
      <c r="A20" s="89" t="s">
        <v>187</v>
      </c>
      <c r="B20" s="92">
        <v>24283553</v>
      </c>
      <c r="C20" s="92">
        <v>20102155</v>
      </c>
      <c r="D20" s="92">
        <v>2099688</v>
      </c>
      <c r="E20" s="92">
        <v>2081711</v>
      </c>
      <c r="F20" s="92">
        <v>22229491</v>
      </c>
      <c r="G20" s="92">
        <v>10837443</v>
      </c>
      <c r="H20" s="92">
        <v>11179963</v>
      </c>
      <c r="I20" s="92">
        <v>212086</v>
      </c>
      <c r="J20" s="92">
        <v>400000</v>
      </c>
      <c r="K20" s="92"/>
      <c r="L20" s="92"/>
      <c r="M20" s="92">
        <v>400000</v>
      </c>
      <c r="N20" s="92"/>
      <c r="O20" s="92"/>
      <c r="P20" s="92"/>
      <c r="Q20" s="92">
        <v>4195776</v>
      </c>
      <c r="R20" s="92"/>
      <c r="S20" s="92"/>
      <c r="T20" s="92">
        <v>93038</v>
      </c>
      <c r="U20" s="92"/>
      <c r="V20" s="92"/>
      <c r="W20" s="92"/>
      <c r="X20" s="92"/>
      <c r="Y20" s="92">
        <v>0</v>
      </c>
      <c r="Z20" s="92">
        <v>32765</v>
      </c>
      <c r="AA20" s="92">
        <v>0</v>
      </c>
      <c r="AB20" s="92"/>
      <c r="AC20" s="92"/>
      <c r="AD20" s="92"/>
      <c r="AE20" s="92">
        <v>638865</v>
      </c>
      <c r="AF20" s="92"/>
      <c r="AG20" s="92"/>
      <c r="AH20" s="92">
        <v>512984</v>
      </c>
      <c r="AI20" s="92">
        <v>31842</v>
      </c>
      <c r="AJ20" s="92">
        <v>166585</v>
      </c>
      <c r="AK20" s="92"/>
      <c r="AL20" s="92"/>
      <c r="AM20" s="92"/>
      <c r="AN20" s="92"/>
      <c r="AO20" s="92">
        <v>0</v>
      </c>
      <c r="AP20" s="92">
        <v>175000</v>
      </c>
      <c r="AQ20" s="92"/>
      <c r="AR20" s="92">
        <v>1413139</v>
      </c>
      <c r="AS20" s="92">
        <v>105985</v>
      </c>
      <c r="AT20" s="92">
        <v>1025571</v>
      </c>
      <c r="AU20" s="92"/>
      <c r="AV20" s="92"/>
      <c r="AW20" s="92">
        <v>556133</v>
      </c>
      <c r="AX20" s="92"/>
      <c r="AY20" s="92">
        <v>0</v>
      </c>
      <c r="AZ20" s="92">
        <v>0</v>
      </c>
      <c r="BA20" s="92">
        <v>4500</v>
      </c>
      <c r="BB20" s="92">
        <v>50411</v>
      </c>
      <c r="BC20" s="92"/>
      <c r="BD20" s="92">
        <v>0</v>
      </c>
      <c r="BE20" s="92">
        <v>0</v>
      </c>
      <c r="BF20" s="92">
        <v>11222</v>
      </c>
      <c r="BG20" s="92">
        <v>0</v>
      </c>
      <c r="BH20" s="92">
        <v>490000</v>
      </c>
      <c r="BI20" s="92"/>
      <c r="BJ20" s="92">
        <v>0</v>
      </c>
      <c r="BK20" s="92">
        <v>0</v>
      </c>
      <c r="BL20" s="92"/>
      <c r="BM20" s="92"/>
      <c r="BN20" s="92"/>
      <c r="BO20" s="92">
        <v>2669137</v>
      </c>
      <c r="BP20" s="92"/>
      <c r="BQ20" s="92">
        <v>689238</v>
      </c>
      <c r="BR20" s="92">
        <v>48593</v>
      </c>
      <c r="BS20" s="92">
        <v>2101</v>
      </c>
      <c r="BT20" s="92"/>
      <c r="BU20" s="92">
        <v>1524136</v>
      </c>
      <c r="BV20" s="92">
        <v>135020</v>
      </c>
      <c r="BW20" s="92">
        <v>201657</v>
      </c>
      <c r="BX20" s="92">
        <v>4971</v>
      </c>
      <c r="BY20" s="92">
        <v>19103</v>
      </c>
      <c r="BZ20" s="92">
        <v>7703</v>
      </c>
      <c r="CA20" s="92">
        <v>36614</v>
      </c>
      <c r="CB20" s="92"/>
      <c r="CC20" s="92"/>
      <c r="CD20" s="92">
        <v>0</v>
      </c>
      <c r="CE20" s="92"/>
      <c r="CF20" s="92"/>
      <c r="CG20" s="92"/>
      <c r="CH20" s="92"/>
      <c r="CI20" s="92"/>
      <c r="CJ20" s="92">
        <v>0</v>
      </c>
      <c r="CK20" s="92"/>
      <c r="CL20" s="92">
        <v>0</v>
      </c>
      <c r="CM20" s="92">
        <v>0</v>
      </c>
      <c r="CN20" s="92"/>
      <c r="CO20" s="92">
        <v>54334090</v>
      </c>
      <c r="CP20" s="92">
        <v>163002269</v>
      </c>
    </row>
    <row r="21" spans="1:94" x14ac:dyDescent="0.35">
      <c r="A21" s="89" t="s">
        <v>191</v>
      </c>
      <c r="B21" s="92">
        <v>88451066</v>
      </c>
      <c r="C21" s="92">
        <v>77891378</v>
      </c>
      <c r="D21" s="92">
        <v>4103456</v>
      </c>
      <c r="E21" s="92">
        <v>6456232</v>
      </c>
      <c r="F21" s="92">
        <v>36538124</v>
      </c>
      <c r="G21" s="92">
        <v>8494232</v>
      </c>
      <c r="H21" s="92">
        <v>27399833</v>
      </c>
      <c r="I21" s="92">
        <v>644060</v>
      </c>
      <c r="J21" s="92">
        <v>0</v>
      </c>
      <c r="K21" s="92"/>
      <c r="L21" s="92"/>
      <c r="M21" s="92"/>
      <c r="N21" s="92"/>
      <c r="O21" s="92"/>
      <c r="P21" s="92">
        <v>0</v>
      </c>
      <c r="Q21" s="92">
        <v>14876381</v>
      </c>
      <c r="R21" s="92"/>
      <c r="S21" s="92"/>
      <c r="T21" s="92">
        <v>783877</v>
      </c>
      <c r="U21" s="92"/>
      <c r="V21" s="92"/>
      <c r="W21" s="92">
        <v>306288</v>
      </c>
      <c r="X21" s="92"/>
      <c r="Y21" s="92">
        <v>31348</v>
      </c>
      <c r="Z21" s="92">
        <v>60070</v>
      </c>
      <c r="AA21" s="92">
        <v>11103</v>
      </c>
      <c r="AB21" s="92"/>
      <c r="AC21" s="92"/>
      <c r="AD21" s="92">
        <v>29309</v>
      </c>
      <c r="AE21" s="92">
        <v>1936770</v>
      </c>
      <c r="AF21" s="92"/>
      <c r="AG21" s="92"/>
      <c r="AH21" s="92">
        <v>528307</v>
      </c>
      <c r="AI21" s="92">
        <v>66961</v>
      </c>
      <c r="AJ21" s="92">
        <v>24443</v>
      </c>
      <c r="AK21" s="92">
        <v>0</v>
      </c>
      <c r="AL21" s="92"/>
      <c r="AM21" s="92"/>
      <c r="AN21" s="92"/>
      <c r="AO21" s="92">
        <v>24132</v>
      </c>
      <c r="AP21" s="92">
        <v>1339435</v>
      </c>
      <c r="AQ21" s="92"/>
      <c r="AR21" s="92">
        <v>5435152</v>
      </c>
      <c r="AS21" s="92">
        <v>785115</v>
      </c>
      <c r="AT21" s="92">
        <v>3418571</v>
      </c>
      <c r="AU21" s="92">
        <v>95502</v>
      </c>
      <c r="AV21" s="92"/>
      <c r="AW21" s="92">
        <v>23686023</v>
      </c>
      <c r="AX21" s="92">
        <v>22317</v>
      </c>
      <c r="AY21" s="92">
        <v>17442</v>
      </c>
      <c r="AZ21" s="92">
        <v>2124</v>
      </c>
      <c r="BA21" s="92">
        <v>1127837</v>
      </c>
      <c r="BB21" s="92">
        <v>123143</v>
      </c>
      <c r="BC21" s="92"/>
      <c r="BD21" s="92">
        <v>655</v>
      </c>
      <c r="BE21" s="92">
        <v>0</v>
      </c>
      <c r="BF21" s="92">
        <v>12399763</v>
      </c>
      <c r="BG21" s="92">
        <v>8819935</v>
      </c>
      <c r="BH21" s="92">
        <v>1078000</v>
      </c>
      <c r="BI21" s="92">
        <v>2619</v>
      </c>
      <c r="BJ21" s="92">
        <v>11709</v>
      </c>
      <c r="BK21" s="92">
        <v>0</v>
      </c>
      <c r="BL21" s="92"/>
      <c r="BM21" s="92"/>
      <c r="BN21" s="92">
        <v>80478</v>
      </c>
      <c r="BO21" s="92">
        <v>13049572</v>
      </c>
      <c r="BP21" s="92"/>
      <c r="BQ21" s="92">
        <v>7030673</v>
      </c>
      <c r="BR21" s="92">
        <v>14965</v>
      </c>
      <c r="BS21" s="92">
        <v>772</v>
      </c>
      <c r="BT21" s="92">
        <v>1503659</v>
      </c>
      <c r="BU21" s="92">
        <v>3198565</v>
      </c>
      <c r="BV21" s="92">
        <v>512659</v>
      </c>
      <c r="BW21" s="92">
        <v>679224</v>
      </c>
      <c r="BX21" s="92">
        <v>994</v>
      </c>
      <c r="BY21" s="92">
        <v>61864</v>
      </c>
      <c r="BZ21" s="92">
        <v>4932</v>
      </c>
      <c r="CA21" s="92">
        <v>41265</v>
      </c>
      <c r="CB21" s="92">
        <v>173944</v>
      </c>
      <c r="CC21" s="92">
        <v>173944</v>
      </c>
      <c r="CD21" s="92">
        <v>40908750</v>
      </c>
      <c r="CE21" s="92"/>
      <c r="CF21" s="92"/>
      <c r="CG21" s="92">
        <v>375000</v>
      </c>
      <c r="CH21" s="92"/>
      <c r="CI21" s="92"/>
      <c r="CJ21" s="92">
        <v>0</v>
      </c>
      <c r="CK21" s="92">
        <v>4841250</v>
      </c>
      <c r="CL21" s="92">
        <v>21000000</v>
      </c>
      <c r="CM21" s="92">
        <v>5010000</v>
      </c>
      <c r="CN21" s="92">
        <v>9682500</v>
      </c>
      <c r="CO21" s="92">
        <v>217683862</v>
      </c>
      <c r="CP21" s="92">
        <v>653051584</v>
      </c>
    </row>
    <row r="22" spans="1:94" x14ac:dyDescent="0.35">
      <c r="A22" s="89" t="s">
        <v>200</v>
      </c>
      <c r="B22" s="92">
        <v>18852054</v>
      </c>
      <c r="C22" s="92">
        <v>14883145</v>
      </c>
      <c r="D22" s="92">
        <v>2187026</v>
      </c>
      <c r="E22" s="92">
        <v>1781884</v>
      </c>
      <c r="F22" s="92">
        <v>9926123</v>
      </c>
      <c r="G22" s="92">
        <v>1708007</v>
      </c>
      <c r="H22" s="92">
        <v>8205661</v>
      </c>
      <c r="I22" s="92">
        <v>12455</v>
      </c>
      <c r="J22" s="92">
        <v>2400000</v>
      </c>
      <c r="K22" s="92"/>
      <c r="L22" s="92"/>
      <c r="M22" s="92"/>
      <c r="N22" s="92"/>
      <c r="O22" s="92"/>
      <c r="P22" s="92">
        <v>2400000</v>
      </c>
      <c r="Q22" s="92">
        <v>2677770</v>
      </c>
      <c r="R22" s="92"/>
      <c r="S22" s="92"/>
      <c r="T22" s="92">
        <v>626784</v>
      </c>
      <c r="U22" s="92"/>
      <c r="V22" s="92"/>
      <c r="W22" s="92"/>
      <c r="X22" s="92"/>
      <c r="Y22" s="92">
        <v>17288</v>
      </c>
      <c r="Z22" s="92">
        <v>0</v>
      </c>
      <c r="AA22" s="92">
        <v>0</v>
      </c>
      <c r="AB22" s="92"/>
      <c r="AC22" s="92"/>
      <c r="AD22" s="92"/>
      <c r="AE22" s="92">
        <v>228646</v>
      </c>
      <c r="AF22" s="92"/>
      <c r="AG22" s="92"/>
      <c r="AH22" s="92">
        <v>328162</v>
      </c>
      <c r="AI22" s="92">
        <v>33132</v>
      </c>
      <c r="AJ22" s="92">
        <v>46849</v>
      </c>
      <c r="AK22" s="92"/>
      <c r="AL22" s="92"/>
      <c r="AM22" s="92"/>
      <c r="AN22" s="92"/>
      <c r="AO22" s="92">
        <v>72397</v>
      </c>
      <c r="AP22" s="92">
        <v>396163</v>
      </c>
      <c r="AQ22" s="92"/>
      <c r="AR22" s="92">
        <v>434812</v>
      </c>
      <c r="AS22" s="92">
        <v>104464</v>
      </c>
      <c r="AT22" s="92">
        <v>341857</v>
      </c>
      <c r="AU22" s="92">
        <v>47215</v>
      </c>
      <c r="AV22" s="92"/>
      <c r="AW22" s="92">
        <v>461266</v>
      </c>
      <c r="AX22" s="92"/>
      <c r="AY22" s="92">
        <v>0</v>
      </c>
      <c r="AZ22" s="92">
        <v>0</v>
      </c>
      <c r="BA22" s="92">
        <v>34787</v>
      </c>
      <c r="BB22" s="92">
        <v>101415</v>
      </c>
      <c r="BC22" s="92"/>
      <c r="BD22" s="92">
        <v>8616</v>
      </c>
      <c r="BE22" s="92">
        <v>0</v>
      </c>
      <c r="BF22" s="92">
        <v>58198</v>
      </c>
      <c r="BG22" s="92">
        <v>127118</v>
      </c>
      <c r="BH22" s="92">
        <v>98000</v>
      </c>
      <c r="BI22" s="92">
        <v>2619</v>
      </c>
      <c r="BJ22" s="92">
        <v>2766</v>
      </c>
      <c r="BK22" s="92">
        <v>0</v>
      </c>
      <c r="BL22" s="92">
        <v>0</v>
      </c>
      <c r="BM22" s="92"/>
      <c r="BN22" s="92">
        <v>27748</v>
      </c>
      <c r="BO22" s="92">
        <v>1038432</v>
      </c>
      <c r="BP22" s="92"/>
      <c r="BQ22" s="92">
        <v>338369</v>
      </c>
      <c r="BR22" s="92"/>
      <c r="BS22" s="92"/>
      <c r="BT22" s="92">
        <v>277830</v>
      </c>
      <c r="BU22" s="92">
        <v>374911</v>
      </c>
      <c r="BV22" s="92"/>
      <c r="BW22" s="92">
        <v>143</v>
      </c>
      <c r="BX22" s="92"/>
      <c r="BY22" s="92">
        <v>12187</v>
      </c>
      <c r="BZ22" s="92"/>
      <c r="CA22" s="92">
        <v>34992</v>
      </c>
      <c r="CB22" s="92">
        <v>150822</v>
      </c>
      <c r="CC22" s="92">
        <v>150822</v>
      </c>
      <c r="CD22" s="92">
        <v>125000</v>
      </c>
      <c r="CE22" s="92"/>
      <c r="CF22" s="92"/>
      <c r="CG22" s="92">
        <v>125000</v>
      </c>
      <c r="CH22" s="92"/>
      <c r="CI22" s="92"/>
      <c r="CJ22" s="92">
        <v>0</v>
      </c>
      <c r="CK22" s="92"/>
      <c r="CL22" s="92">
        <v>0</v>
      </c>
      <c r="CM22" s="92">
        <v>0</v>
      </c>
      <c r="CN22" s="92"/>
      <c r="CO22" s="92">
        <v>35631468</v>
      </c>
      <c r="CP22" s="92">
        <v>106894403</v>
      </c>
    </row>
    <row r="23" spans="1:94" x14ac:dyDescent="0.35">
      <c r="A23" s="89" t="s">
        <v>206</v>
      </c>
      <c r="B23" s="92">
        <v>10994039</v>
      </c>
      <c r="C23" s="92">
        <v>9205177</v>
      </c>
      <c r="D23" s="92">
        <v>513370</v>
      </c>
      <c r="E23" s="92">
        <v>1275492</v>
      </c>
      <c r="F23" s="92">
        <v>7984871</v>
      </c>
      <c r="G23" s="92">
        <v>3330154</v>
      </c>
      <c r="H23" s="92">
        <v>4612154</v>
      </c>
      <c r="I23" s="92">
        <v>42562</v>
      </c>
      <c r="J23" s="92">
        <v>1600000</v>
      </c>
      <c r="K23" s="92"/>
      <c r="L23" s="92"/>
      <c r="M23" s="92"/>
      <c r="N23" s="92"/>
      <c r="O23" s="92"/>
      <c r="P23" s="92">
        <v>1600000</v>
      </c>
      <c r="Q23" s="92">
        <v>582380</v>
      </c>
      <c r="R23" s="92"/>
      <c r="S23" s="92"/>
      <c r="T23" s="92">
        <v>261160</v>
      </c>
      <c r="U23" s="92"/>
      <c r="V23" s="92"/>
      <c r="W23" s="92"/>
      <c r="X23" s="92"/>
      <c r="Y23" s="92">
        <v>0</v>
      </c>
      <c r="Z23" s="92">
        <v>4083</v>
      </c>
      <c r="AA23" s="92">
        <v>0</v>
      </c>
      <c r="AB23" s="92"/>
      <c r="AC23" s="92"/>
      <c r="AD23" s="92"/>
      <c r="AE23" s="92">
        <v>134498</v>
      </c>
      <c r="AF23" s="92"/>
      <c r="AG23" s="92"/>
      <c r="AH23" s="92">
        <v>4971</v>
      </c>
      <c r="AI23" s="92">
        <v>5788</v>
      </c>
      <c r="AJ23" s="92">
        <v>5910</v>
      </c>
      <c r="AK23" s="92"/>
      <c r="AL23" s="92"/>
      <c r="AM23" s="92"/>
      <c r="AN23" s="92"/>
      <c r="AO23" s="92">
        <v>10390</v>
      </c>
      <c r="AP23" s="92">
        <v>25000</v>
      </c>
      <c r="AQ23" s="92"/>
      <c r="AR23" s="92">
        <v>0</v>
      </c>
      <c r="AS23" s="92">
        <v>130580</v>
      </c>
      <c r="AT23" s="92">
        <v>0</v>
      </c>
      <c r="AU23" s="92">
        <v>0</v>
      </c>
      <c r="AV23" s="92"/>
      <c r="AW23" s="92">
        <v>125846</v>
      </c>
      <c r="AX23" s="92"/>
      <c r="AY23" s="92"/>
      <c r="AZ23" s="92">
        <v>0</v>
      </c>
      <c r="BA23" s="92">
        <v>0</v>
      </c>
      <c r="BB23" s="92">
        <v>0</v>
      </c>
      <c r="BC23" s="92"/>
      <c r="BD23" s="92"/>
      <c r="BE23" s="92">
        <v>0</v>
      </c>
      <c r="BF23" s="92">
        <v>4434</v>
      </c>
      <c r="BG23" s="92">
        <v>14163</v>
      </c>
      <c r="BH23" s="92">
        <v>98000</v>
      </c>
      <c r="BI23" s="92"/>
      <c r="BJ23" s="92"/>
      <c r="BK23" s="92">
        <v>0</v>
      </c>
      <c r="BL23" s="92">
        <v>0</v>
      </c>
      <c r="BM23" s="92"/>
      <c r="BN23" s="92">
        <v>9249</v>
      </c>
      <c r="BO23" s="92">
        <v>644080</v>
      </c>
      <c r="BP23" s="92"/>
      <c r="BQ23" s="92">
        <v>226977</v>
      </c>
      <c r="BR23" s="92"/>
      <c r="BS23" s="92"/>
      <c r="BT23" s="92">
        <v>145259</v>
      </c>
      <c r="BU23" s="92">
        <v>198811</v>
      </c>
      <c r="BV23" s="92"/>
      <c r="BW23" s="92">
        <v>49517</v>
      </c>
      <c r="BX23" s="92"/>
      <c r="BY23" s="92">
        <v>13019</v>
      </c>
      <c r="BZ23" s="92"/>
      <c r="CA23" s="92">
        <v>10498</v>
      </c>
      <c r="CB23" s="92">
        <v>14140</v>
      </c>
      <c r="CC23" s="92">
        <v>14140</v>
      </c>
      <c r="CD23" s="92">
        <v>0</v>
      </c>
      <c r="CE23" s="92"/>
      <c r="CF23" s="92"/>
      <c r="CG23" s="92"/>
      <c r="CH23" s="92"/>
      <c r="CI23" s="92"/>
      <c r="CJ23" s="92">
        <v>0</v>
      </c>
      <c r="CK23" s="92"/>
      <c r="CL23" s="92">
        <v>0</v>
      </c>
      <c r="CM23" s="92">
        <v>0</v>
      </c>
      <c r="CN23" s="92"/>
      <c r="CO23" s="92">
        <v>21945355</v>
      </c>
      <c r="CP23" s="92">
        <v>65836067</v>
      </c>
    </row>
    <row r="24" spans="1:94" x14ac:dyDescent="0.35">
      <c r="A24" s="89" t="s">
        <v>212</v>
      </c>
      <c r="B24" s="92">
        <v>14829736</v>
      </c>
      <c r="C24" s="92">
        <v>12156107</v>
      </c>
      <c r="D24" s="92">
        <v>1454108</v>
      </c>
      <c r="E24" s="92">
        <v>1219521</v>
      </c>
      <c r="F24" s="92">
        <v>11449654</v>
      </c>
      <c r="G24" s="92">
        <v>6189910</v>
      </c>
      <c r="H24" s="92">
        <v>5256954</v>
      </c>
      <c r="I24" s="92">
        <v>2789</v>
      </c>
      <c r="J24" s="92">
        <v>0</v>
      </c>
      <c r="K24" s="92"/>
      <c r="L24" s="92"/>
      <c r="M24" s="92"/>
      <c r="N24" s="92"/>
      <c r="O24" s="92"/>
      <c r="P24" s="92">
        <v>0</v>
      </c>
      <c r="Q24" s="92">
        <v>1890189</v>
      </c>
      <c r="R24" s="92"/>
      <c r="S24" s="92"/>
      <c r="T24" s="92">
        <v>396637</v>
      </c>
      <c r="U24" s="92"/>
      <c r="V24" s="92"/>
      <c r="W24" s="92"/>
      <c r="X24" s="92"/>
      <c r="Y24" s="92">
        <v>25896</v>
      </c>
      <c r="Z24" s="92">
        <v>4617</v>
      </c>
      <c r="AA24" s="92"/>
      <c r="AB24" s="92"/>
      <c r="AC24" s="92"/>
      <c r="AD24" s="92"/>
      <c r="AE24" s="92">
        <v>147948</v>
      </c>
      <c r="AF24" s="92"/>
      <c r="AG24" s="92"/>
      <c r="AH24" s="92">
        <v>6880</v>
      </c>
      <c r="AI24" s="92">
        <v>14495</v>
      </c>
      <c r="AJ24" s="92">
        <v>26480</v>
      </c>
      <c r="AK24" s="92"/>
      <c r="AL24" s="92"/>
      <c r="AM24" s="92"/>
      <c r="AN24" s="92"/>
      <c r="AO24" s="92">
        <v>20110</v>
      </c>
      <c r="AP24" s="92">
        <v>255421</v>
      </c>
      <c r="AQ24" s="92"/>
      <c r="AR24" s="92">
        <v>434812</v>
      </c>
      <c r="AS24" s="92">
        <v>71819</v>
      </c>
      <c r="AT24" s="92">
        <v>256393</v>
      </c>
      <c r="AU24" s="92"/>
      <c r="AV24" s="92">
        <v>228681</v>
      </c>
      <c r="AW24" s="92">
        <v>5409726</v>
      </c>
      <c r="AX24" s="92"/>
      <c r="AY24" s="92">
        <v>0</v>
      </c>
      <c r="AZ24" s="92">
        <v>0</v>
      </c>
      <c r="BA24" s="92">
        <v>909000</v>
      </c>
      <c r="BB24" s="92">
        <v>0</v>
      </c>
      <c r="BC24" s="92"/>
      <c r="BD24" s="92">
        <v>1309</v>
      </c>
      <c r="BE24" s="92">
        <v>0</v>
      </c>
      <c r="BF24" s="92">
        <v>24830</v>
      </c>
      <c r="BG24" s="92">
        <v>4395575</v>
      </c>
      <c r="BH24" s="92">
        <v>49000</v>
      </c>
      <c r="BI24" s="92"/>
      <c r="BJ24" s="92"/>
      <c r="BK24" s="92">
        <v>0</v>
      </c>
      <c r="BL24" s="92">
        <v>30012</v>
      </c>
      <c r="BM24" s="92"/>
      <c r="BN24" s="92">
        <v>0</v>
      </c>
      <c r="BO24" s="92">
        <v>5647568</v>
      </c>
      <c r="BP24" s="92"/>
      <c r="BQ24" s="92">
        <v>4511586</v>
      </c>
      <c r="BR24" s="92"/>
      <c r="BS24" s="92"/>
      <c r="BT24" s="92">
        <v>229172</v>
      </c>
      <c r="BU24" s="92">
        <v>799429</v>
      </c>
      <c r="BV24" s="92">
        <v>78629</v>
      </c>
      <c r="BW24" s="92">
        <v>0</v>
      </c>
      <c r="BX24" s="92"/>
      <c r="BY24" s="92">
        <v>14756</v>
      </c>
      <c r="BZ24" s="92"/>
      <c r="CA24" s="92">
        <v>13997</v>
      </c>
      <c r="CB24" s="92">
        <v>141396</v>
      </c>
      <c r="CC24" s="92">
        <v>141396</v>
      </c>
      <c r="CD24" s="92">
        <v>125000</v>
      </c>
      <c r="CE24" s="92"/>
      <c r="CF24" s="92"/>
      <c r="CG24" s="92">
        <v>125000</v>
      </c>
      <c r="CH24" s="92"/>
      <c r="CI24" s="92"/>
      <c r="CJ24" s="92">
        <v>0</v>
      </c>
      <c r="CK24" s="92"/>
      <c r="CL24" s="92">
        <v>0</v>
      </c>
      <c r="CM24" s="92">
        <v>0</v>
      </c>
      <c r="CN24" s="92"/>
      <c r="CO24" s="92">
        <v>39493269</v>
      </c>
      <c r="CP24" s="92">
        <v>118479807</v>
      </c>
    </row>
    <row r="25" spans="1:94" x14ac:dyDescent="0.35">
      <c r="A25" s="89" t="s">
        <v>218</v>
      </c>
      <c r="B25" s="92">
        <v>37937104</v>
      </c>
      <c r="C25" s="92">
        <v>34514097</v>
      </c>
      <c r="D25" s="92">
        <v>916888</v>
      </c>
      <c r="E25" s="92">
        <v>2506119</v>
      </c>
      <c r="F25" s="92">
        <v>24298663</v>
      </c>
      <c r="G25" s="92">
        <v>13639298</v>
      </c>
      <c r="H25" s="92">
        <v>10620990</v>
      </c>
      <c r="I25" s="92">
        <v>38375</v>
      </c>
      <c r="J25" s="92">
        <v>0</v>
      </c>
      <c r="K25" s="92"/>
      <c r="L25" s="92"/>
      <c r="M25" s="92"/>
      <c r="N25" s="92">
        <v>0</v>
      </c>
      <c r="O25" s="92"/>
      <c r="P25" s="92">
        <v>0</v>
      </c>
      <c r="Q25" s="92">
        <v>4743101</v>
      </c>
      <c r="R25" s="92"/>
      <c r="S25" s="92"/>
      <c r="T25" s="92">
        <v>305776</v>
      </c>
      <c r="U25" s="92"/>
      <c r="V25" s="92"/>
      <c r="W25" s="92"/>
      <c r="X25" s="92"/>
      <c r="Y25" s="92">
        <v>0</v>
      </c>
      <c r="Z25" s="92">
        <v>5387</v>
      </c>
      <c r="AA25" s="92">
        <v>0</v>
      </c>
      <c r="AB25" s="92"/>
      <c r="AC25" s="92"/>
      <c r="AD25" s="92"/>
      <c r="AE25" s="92">
        <v>618690</v>
      </c>
      <c r="AF25" s="92"/>
      <c r="AG25" s="92"/>
      <c r="AH25" s="92">
        <v>560726</v>
      </c>
      <c r="AI25" s="92">
        <v>29095</v>
      </c>
      <c r="AJ25" s="92">
        <v>82155</v>
      </c>
      <c r="AK25" s="92"/>
      <c r="AL25" s="92"/>
      <c r="AM25" s="92"/>
      <c r="AN25" s="92"/>
      <c r="AO25" s="92">
        <v>36199</v>
      </c>
      <c r="AP25" s="92">
        <v>384627</v>
      </c>
      <c r="AQ25" s="92"/>
      <c r="AR25" s="92">
        <v>1630545</v>
      </c>
      <c r="AS25" s="92">
        <v>64331</v>
      </c>
      <c r="AT25" s="92">
        <v>1025571</v>
      </c>
      <c r="AU25" s="92"/>
      <c r="AV25" s="92"/>
      <c r="AW25" s="92">
        <v>10085357</v>
      </c>
      <c r="AX25" s="92"/>
      <c r="AY25" s="92"/>
      <c r="AZ25" s="92">
        <v>0</v>
      </c>
      <c r="BA25" s="92">
        <v>0</v>
      </c>
      <c r="BB25" s="92">
        <v>5819</v>
      </c>
      <c r="BC25" s="92"/>
      <c r="BD25" s="92">
        <v>31591</v>
      </c>
      <c r="BE25" s="92">
        <v>0</v>
      </c>
      <c r="BF25" s="92">
        <v>3246551</v>
      </c>
      <c r="BG25" s="92">
        <v>6556396</v>
      </c>
      <c r="BH25" s="92">
        <v>245000</v>
      </c>
      <c r="BI25" s="92"/>
      <c r="BJ25" s="92"/>
      <c r="BK25" s="92">
        <v>0</v>
      </c>
      <c r="BL25" s="92">
        <v>0</v>
      </c>
      <c r="BM25" s="92"/>
      <c r="BN25" s="92">
        <v>0</v>
      </c>
      <c r="BO25" s="92">
        <v>5148861</v>
      </c>
      <c r="BP25" s="92"/>
      <c r="BQ25" s="92">
        <v>3009228</v>
      </c>
      <c r="BR25" s="92">
        <v>1142</v>
      </c>
      <c r="BS25" s="92">
        <v>1426</v>
      </c>
      <c r="BT25" s="92">
        <v>1375507</v>
      </c>
      <c r="BU25" s="92">
        <v>463621</v>
      </c>
      <c r="BV25" s="92">
        <v>103147</v>
      </c>
      <c r="BW25" s="92">
        <v>0</v>
      </c>
      <c r="BX25" s="92"/>
      <c r="BY25" s="92">
        <v>194791</v>
      </c>
      <c r="BZ25" s="92"/>
      <c r="CA25" s="92"/>
      <c r="CB25" s="92">
        <v>193241</v>
      </c>
      <c r="CC25" s="92">
        <v>193241</v>
      </c>
      <c r="CD25" s="92">
        <v>3232500</v>
      </c>
      <c r="CE25" s="92"/>
      <c r="CF25" s="92"/>
      <c r="CG25" s="92"/>
      <c r="CH25" s="92"/>
      <c r="CI25" s="92"/>
      <c r="CJ25" s="92">
        <v>0</v>
      </c>
      <c r="CK25" s="92">
        <v>750000</v>
      </c>
      <c r="CL25" s="92">
        <v>682500</v>
      </c>
      <c r="CM25" s="92">
        <v>300000</v>
      </c>
      <c r="CN25" s="92">
        <v>1500000</v>
      </c>
      <c r="CO25" s="92">
        <v>85638829</v>
      </c>
      <c r="CP25" s="92">
        <v>256916485</v>
      </c>
    </row>
    <row r="26" spans="1:94" x14ac:dyDescent="0.35">
      <c r="A26" s="89" t="s">
        <v>226</v>
      </c>
      <c r="B26" s="92">
        <v>155870456</v>
      </c>
      <c r="C26" s="92">
        <v>125469467</v>
      </c>
      <c r="D26" s="92">
        <v>17881006</v>
      </c>
      <c r="E26" s="92">
        <v>12519983</v>
      </c>
      <c r="F26" s="92">
        <v>112410331</v>
      </c>
      <c r="G26" s="92">
        <v>65080208</v>
      </c>
      <c r="H26" s="92">
        <v>46915990</v>
      </c>
      <c r="I26" s="92">
        <v>414133</v>
      </c>
      <c r="J26" s="92">
        <v>24000000</v>
      </c>
      <c r="K26" s="92"/>
      <c r="L26" s="92"/>
      <c r="M26" s="92"/>
      <c r="N26" s="92"/>
      <c r="O26" s="92"/>
      <c r="P26" s="92">
        <v>24000000</v>
      </c>
      <c r="Q26" s="92">
        <v>16097683</v>
      </c>
      <c r="R26" s="92"/>
      <c r="S26" s="92"/>
      <c r="T26" s="92">
        <v>2513665</v>
      </c>
      <c r="U26" s="92"/>
      <c r="V26" s="92"/>
      <c r="W26" s="92"/>
      <c r="X26" s="92"/>
      <c r="Y26" s="92">
        <v>32711</v>
      </c>
      <c r="Z26" s="92">
        <v>28621</v>
      </c>
      <c r="AA26" s="92">
        <v>7167</v>
      </c>
      <c r="AB26" s="92"/>
      <c r="AC26" s="92"/>
      <c r="AD26" s="92"/>
      <c r="AE26" s="92">
        <v>2084717</v>
      </c>
      <c r="AF26" s="92"/>
      <c r="AG26" s="92"/>
      <c r="AH26" s="92">
        <v>1442760</v>
      </c>
      <c r="AI26" s="92">
        <v>121353</v>
      </c>
      <c r="AJ26" s="92">
        <v>92339</v>
      </c>
      <c r="AK26" s="92"/>
      <c r="AL26" s="92"/>
      <c r="AM26" s="92">
        <v>0</v>
      </c>
      <c r="AN26" s="92"/>
      <c r="AO26" s="92">
        <v>108261</v>
      </c>
      <c r="AP26" s="92">
        <v>1781704</v>
      </c>
      <c r="AQ26" s="92">
        <v>0</v>
      </c>
      <c r="AR26" s="92">
        <v>3369794</v>
      </c>
      <c r="AS26" s="92">
        <v>1524526</v>
      </c>
      <c r="AT26" s="92">
        <v>2990065</v>
      </c>
      <c r="AU26" s="92">
        <v>0</v>
      </c>
      <c r="AV26" s="92"/>
      <c r="AW26" s="92">
        <v>48318597</v>
      </c>
      <c r="AX26" s="92">
        <v>0</v>
      </c>
      <c r="AY26" s="92">
        <v>1905</v>
      </c>
      <c r="AZ26" s="92">
        <v>0</v>
      </c>
      <c r="BA26" s="92">
        <v>3200000</v>
      </c>
      <c r="BB26" s="92">
        <v>8372</v>
      </c>
      <c r="BC26" s="92"/>
      <c r="BD26" s="92">
        <v>32331</v>
      </c>
      <c r="BE26" s="92">
        <v>0</v>
      </c>
      <c r="BF26" s="92">
        <v>4261510</v>
      </c>
      <c r="BG26" s="92">
        <v>40805937</v>
      </c>
      <c r="BH26" s="92">
        <v>0</v>
      </c>
      <c r="BI26" s="92"/>
      <c r="BJ26" s="92"/>
      <c r="BK26" s="92">
        <v>0</v>
      </c>
      <c r="BL26" s="92">
        <v>0</v>
      </c>
      <c r="BM26" s="92"/>
      <c r="BN26" s="92">
        <v>8542</v>
      </c>
      <c r="BO26" s="92">
        <v>18741217</v>
      </c>
      <c r="BP26" s="92"/>
      <c r="BQ26" s="92">
        <v>6924734</v>
      </c>
      <c r="BR26" s="92">
        <v>2938</v>
      </c>
      <c r="BS26" s="92">
        <v>30319</v>
      </c>
      <c r="BT26" s="92">
        <v>4281203</v>
      </c>
      <c r="BU26" s="92">
        <v>5684801</v>
      </c>
      <c r="BV26" s="92">
        <v>844418</v>
      </c>
      <c r="BW26" s="92">
        <v>483993</v>
      </c>
      <c r="BX26" s="92">
        <v>1004</v>
      </c>
      <c r="BY26" s="92">
        <v>473810</v>
      </c>
      <c r="BZ26" s="92"/>
      <c r="CA26" s="92">
        <v>13997</v>
      </c>
      <c r="CB26" s="92">
        <v>532592</v>
      </c>
      <c r="CC26" s="92">
        <v>532592</v>
      </c>
      <c r="CD26" s="92">
        <v>10578000</v>
      </c>
      <c r="CE26" s="92"/>
      <c r="CF26" s="92"/>
      <c r="CG26" s="92"/>
      <c r="CH26" s="92"/>
      <c r="CI26" s="92"/>
      <c r="CJ26" s="92">
        <v>0</v>
      </c>
      <c r="CK26" s="92">
        <v>2625000</v>
      </c>
      <c r="CL26" s="92">
        <v>903000</v>
      </c>
      <c r="CM26" s="92">
        <v>1800000</v>
      </c>
      <c r="CN26" s="92">
        <v>5250000</v>
      </c>
      <c r="CO26" s="92">
        <v>386548875</v>
      </c>
      <c r="CP26" s="92">
        <v>1159646627</v>
      </c>
    </row>
    <row r="27" spans="1:94" x14ac:dyDescent="0.35">
      <c r="A27" s="89" t="s">
        <v>233</v>
      </c>
      <c r="B27" s="92">
        <v>11478297</v>
      </c>
      <c r="C27" s="92">
        <v>9188874</v>
      </c>
      <c r="D27" s="92">
        <v>1523239</v>
      </c>
      <c r="E27" s="92">
        <v>766184</v>
      </c>
      <c r="F27" s="92">
        <v>7439601</v>
      </c>
      <c r="G27" s="92">
        <v>3309204</v>
      </c>
      <c r="H27" s="92">
        <v>4121683</v>
      </c>
      <c r="I27" s="92">
        <v>8715</v>
      </c>
      <c r="J27" s="92">
        <v>0</v>
      </c>
      <c r="K27" s="92"/>
      <c r="L27" s="92"/>
      <c r="M27" s="92"/>
      <c r="N27" s="92">
        <v>0</v>
      </c>
      <c r="O27" s="92"/>
      <c r="P27" s="92">
        <v>0</v>
      </c>
      <c r="Q27" s="92">
        <v>1698100</v>
      </c>
      <c r="R27" s="92"/>
      <c r="S27" s="92"/>
      <c r="T27" s="92">
        <v>221986</v>
      </c>
      <c r="U27" s="92"/>
      <c r="V27" s="92"/>
      <c r="W27" s="92">
        <v>305278</v>
      </c>
      <c r="X27" s="92"/>
      <c r="Y27" s="92">
        <v>6815</v>
      </c>
      <c r="Z27" s="92">
        <v>6926</v>
      </c>
      <c r="AA27" s="92">
        <v>4778</v>
      </c>
      <c r="AB27" s="92"/>
      <c r="AC27" s="92"/>
      <c r="AD27" s="92"/>
      <c r="AE27" s="92">
        <v>73974</v>
      </c>
      <c r="AF27" s="92"/>
      <c r="AG27" s="92"/>
      <c r="AH27" s="92">
        <v>191164</v>
      </c>
      <c r="AI27" s="92">
        <v>0</v>
      </c>
      <c r="AJ27" s="92">
        <v>16295</v>
      </c>
      <c r="AK27" s="92"/>
      <c r="AL27" s="92"/>
      <c r="AM27" s="92"/>
      <c r="AN27" s="92"/>
      <c r="AO27" s="92">
        <v>46757</v>
      </c>
      <c r="AP27" s="92">
        <v>259040</v>
      </c>
      <c r="AQ27" s="92"/>
      <c r="AR27" s="92">
        <v>217406</v>
      </c>
      <c r="AS27" s="92">
        <v>91406</v>
      </c>
      <c r="AT27" s="92">
        <v>256274</v>
      </c>
      <c r="AU27" s="92"/>
      <c r="AV27" s="92"/>
      <c r="AW27" s="92">
        <v>950884</v>
      </c>
      <c r="AX27" s="92"/>
      <c r="AY27" s="92"/>
      <c r="AZ27" s="92">
        <v>0</v>
      </c>
      <c r="BA27" s="92">
        <v>904500</v>
      </c>
      <c r="BB27" s="92">
        <v>0</v>
      </c>
      <c r="BC27" s="92"/>
      <c r="BD27" s="92">
        <v>33027</v>
      </c>
      <c r="BE27" s="92">
        <v>0</v>
      </c>
      <c r="BF27" s="92">
        <v>13356</v>
      </c>
      <c r="BG27" s="92"/>
      <c r="BH27" s="92">
        <v>0</v>
      </c>
      <c r="BI27" s="92"/>
      <c r="BJ27" s="92"/>
      <c r="BK27" s="92">
        <v>0</v>
      </c>
      <c r="BL27" s="92">
        <v>0</v>
      </c>
      <c r="BM27" s="92"/>
      <c r="BN27" s="92"/>
      <c r="BO27" s="92">
        <v>1064905</v>
      </c>
      <c r="BP27" s="92"/>
      <c r="BQ27" s="92">
        <v>341753</v>
      </c>
      <c r="BR27" s="92"/>
      <c r="BS27" s="92"/>
      <c r="BT27" s="92">
        <v>423507</v>
      </c>
      <c r="BU27" s="92">
        <v>241105</v>
      </c>
      <c r="BV27" s="92">
        <v>15201</v>
      </c>
      <c r="BW27" s="92"/>
      <c r="BX27" s="92"/>
      <c r="BY27" s="92">
        <v>43339</v>
      </c>
      <c r="BZ27" s="92"/>
      <c r="CA27" s="92"/>
      <c r="CB27" s="92">
        <v>80124</v>
      </c>
      <c r="CC27" s="92">
        <v>80124</v>
      </c>
      <c r="CD27" s="92">
        <v>0</v>
      </c>
      <c r="CE27" s="92"/>
      <c r="CF27" s="92"/>
      <c r="CG27" s="92"/>
      <c r="CH27" s="92"/>
      <c r="CI27" s="92"/>
      <c r="CJ27" s="92">
        <v>0</v>
      </c>
      <c r="CK27" s="92">
        <v>0</v>
      </c>
      <c r="CL27" s="92">
        <v>0</v>
      </c>
      <c r="CM27" s="92">
        <v>0</v>
      </c>
      <c r="CN27" s="92">
        <v>0</v>
      </c>
      <c r="CO27" s="92">
        <v>22711912</v>
      </c>
      <c r="CP27" s="92">
        <v>68135733</v>
      </c>
    </row>
    <row r="28" spans="1:94" x14ac:dyDescent="0.35">
      <c r="A28" s="89" t="s">
        <v>237</v>
      </c>
      <c r="B28" s="92">
        <v>113136635</v>
      </c>
      <c r="C28" s="92">
        <v>93222658</v>
      </c>
      <c r="D28" s="92">
        <v>11682738</v>
      </c>
      <c r="E28" s="92">
        <v>8231239</v>
      </c>
      <c r="F28" s="92">
        <v>139962554</v>
      </c>
      <c r="G28" s="92">
        <v>103319318</v>
      </c>
      <c r="H28" s="92">
        <v>34736145</v>
      </c>
      <c r="I28" s="92">
        <v>1907091</v>
      </c>
      <c r="J28" s="92">
        <v>18400000</v>
      </c>
      <c r="K28" s="92"/>
      <c r="L28" s="92"/>
      <c r="M28" s="92">
        <v>0</v>
      </c>
      <c r="N28" s="92">
        <v>0</v>
      </c>
      <c r="O28" s="92"/>
      <c r="P28" s="92">
        <v>18400000</v>
      </c>
      <c r="Q28" s="92">
        <v>21108878</v>
      </c>
      <c r="R28" s="92"/>
      <c r="S28" s="92"/>
      <c r="T28" s="92">
        <v>2508791</v>
      </c>
      <c r="U28" s="92"/>
      <c r="V28" s="92"/>
      <c r="W28" s="92">
        <v>0</v>
      </c>
      <c r="X28" s="92">
        <v>0</v>
      </c>
      <c r="Y28" s="92">
        <v>0</v>
      </c>
      <c r="Z28" s="92">
        <v>0</v>
      </c>
      <c r="AA28" s="92">
        <v>0</v>
      </c>
      <c r="AB28" s="92"/>
      <c r="AC28" s="92"/>
      <c r="AD28" s="92">
        <v>11211</v>
      </c>
      <c r="AE28" s="92">
        <v>2006391</v>
      </c>
      <c r="AF28" s="92"/>
      <c r="AG28" s="92"/>
      <c r="AH28" s="92">
        <v>1411908</v>
      </c>
      <c r="AI28" s="92">
        <v>0</v>
      </c>
      <c r="AJ28" s="92">
        <v>136472</v>
      </c>
      <c r="AK28" s="92"/>
      <c r="AL28" s="92"/>
      <c r="AM28" s="92">
        <v>0</v>
      </c>
      <c r="AN28" s="92"/>
      <c r="AO28" s="92">
        <v>234118</v>
      </c>
      <c r="AP28" s="92">
        <v>5593075</v>
      </c>
      <c r="AQ28" s="92"/>
      <c r="AR28" s="92">
        <v>5000339</v>
      </c>
      <c r="AS28" s="92">
        <v>696416</v>
      </c>
      <c r="AT28" s="92">
        <v>3247524</v>
      </c>
      <c r="AU28" s="92">
        <v>262631</v>
      </c>
      <c r="AV28" s="92"/>
      <c r="AW28" s="92">
        <v>38740069</v>
      </c>
      <c r="AX28" s="92">
        <v>22317</v>
      </c>
      <c r="AY28" s="92">
        <v>53874</v>
      </c>
      <c r="AZ28" s="92">
        <v>9483</v>
      </c>
      <c r="BA28" s="92">
        <v>158223</v>
      </c>
      <c r="BB28" s="92">
        <v>146160</v>
      </c>
      <c r="BC28" s="92"/>
      <c r="BD28" s="92">
        <v>122431</v>
      </c>
      <c r="BE28" s="92">
        <v>0</v>
      </c>
      <c r="BF28" s="92">
        <v>21510774</v>
      </c>
      <c r="BG28" s="92">
        <v>15463648</v>
      </c>
      <c r="BH28" s="92">
        <v>1138696</v>
      </c>
      <c r="BI28" s="92"/>
      <c r="BJ28" s="92"/>
      <c r="BK28" s="92">
        <v>425</v>
      </c>
      <c r="BL28" s="92">
        <v>0</v>
      </c>
      <c r="BM28" s="92"/>
      <c r="BN28" s="92">
        <v>114038</v>
      </c>
      <c r="BO28" s="92">
        <v>15660555</v>
      </c>
      <c r="BP28" s="92">
        <v>1985</v>
      </c>
      <c r="BQ28" s="92">
        <v>4293462</v>
      </c>
      <c r="BR28" s="92">
        <v>56175</v>
      </c>
      <c r="BS28" s="92">
        <v>4754</v>
      </c>
      <c r="BT28" s="92">
        <v>6482059</v>
      </c>
      <c r="BU28" s="92">
        <v>2974834</v>
      </c>
      <c r="BV28" s="92">
        <v>799729</v>
      </c>
      <c r="BW28" s="92">
        <v>394488</v>
      </c>
      <c r="BX28" s="92">
        <v>11931</v>
      </c>
      <c r="BY28" s="92">
        <v>602720</v>
      </c>
      <c r="BZ28" s="92">
        <v>2259</v>
      </c>
      <c r="CA28" s="92">
        <v>36159</v>
      </c>
      <c r="CB28" s="92">
        <v>504313</v>
      </c>
      <c r="CC28" s="92">
        <v>504313</v>
      </c>
      <c r="CD28" s="92">
        <v>13667911</v>
      </c>
      <c r="CE28" s="92"/>
      <c r="CF28" s="92"/>
      <c r="CG28" s="92">
        <v>500000</v>
      </c>
      <c r="CH28" s="92">
        <v>18161</v>
      </c>
      <c r="CI28" s="92"/>
      <c r="CJ28" s="92">
        <v>0</v>
      </c>
      <c r="CK28" s="92">
        <v>2612250</v>
      </c>
      <c r="CL28" s="92">
        <v>3738000</v>
      </c>
      <c r="CM28" s="92">
        <v>1575000</v>
      </c>
      <c r="CN28" s="92">
        <v>5224500</v>
      </c>
      <c r="CO28" s="92">
        <v>361180914</v>
      </c>
      <c r="CP28" s="92">
        <v>1083542742</v>
      </c>
    </row>
    <row r="29" spans="1:94" x14ac:dyDescent="0.35">
      <c r="A29" s="89" t="s">
        <v>1917</v>
      </c>
      <c r="B29" s="92">
        <v>27096081</v>
      </c>
      <c r="C29" s="92">
        <v>20679418</v>
      </c>
      <c r="D29" s="92">
        <v>3681988</v>
      </c>
      <c r="E29" s="92">
        <v>2734675</v>
      </c>
      <c r="F29" s="92">
        <v>38273490</v>
      </c>
      <c r="G29" s="92">
        <v>24629370</v>
      </c>
      <c r="H29" s="92">
        <v>13524266</v>
      </c>
      <c r="I29" s="92">
        <v>119855</v>
      </c>
      <c r="J29" s="92">
        <v>8819320</v>
      </c>
      <c r="K29" s="92">
        <v>19320</v>
      </c>
      <c r="L29" s="92"/>
      <c r="M29" s="92"/>
      <c r="N29" s="92"/>
      <c r="O29" s="92"/>
      <c r="P29" s="92">
        <v>8800000</v>
      </c>
      <c r="Q29" s="92">
        <v>6016336</v>
      </c>
      <c r="R29" s="92"/>
      <c r="S29" s="92"/>
      <c r="T29" s="92">
        <v>902359</v>
      </c>
      <c r="U29" s="92"/>
      <c r="V29" s="92"/>
      <c r="W29" s="92"/>
      <c r="X29" s="92"/>
      <c r="Y29" s="92">
        <v>960</v>
      </c>
      <c r="Z29" s="92">
        <v>0</v>
      </c>
      <c r="AA29" s="92">
        <v>0</v>
      </c>
      <c r="AB29" s="92"/>
      <c r="AC29" s="92"/>
      <c r="AD29" s="92"/>
      <c r="AE29" s="92">
        <v>457293</v>
      </c>
      <c r="AF29" s="92">
        <v>0</v>
      </c>
      <c r="AG29" s="92"/>
      <c r="AH29" s="92">
        <v>11741</v>
      </c>
      <c r="AI29" s="92">
        <v>0</v>
      </c>
      <c r="AJ29" s="92">
        <v>20369</v>
      </c>
      <c r="AK29" s="92"/>
      <c r="AL29" s="92"/>
      <c r="AM29" s="92"/>
      <c r="AN29" s="92">
        <v>0</v>
      </c>
      <c r="AO29" s="92">
        <v>88485</v>
      </c>
      <c r="AP29" s="92">
        <v>1054219</v>
      </c>
      <c r="AQ29" s="92">
        <v>0</v>
      </c>
      <c r="AR29" s="92">
        <v>2174061</v>
      </c>
      <c r="AS29" s="92">
        <v>364543</v>
      </c>
      <c r="AT29" s="92">
        <v>940107</v>
      </c>
      <c r="AU29" s="92">
        <v>2199</v>
      </c>
      <c r="AV29" s="92"/>
      <c r="AW29" s="92">
        <v>3096969</v>
      </c>
      <c r="AX29" s="92">
        <v>11897</v>
      </c>
      <c r="AY29" s="92">
        <v>43921</v>
      </c>
      <c r="AZ29" s="92">
        <v>3161</v>
      </c>
      <c r="BA29" s="92">
        <v>73436</v>
      </c>
      <c r="BB29" s="92">
        <v>14514</v>
      </c>
      <c r="BC29" s="92">
        <v>0</v>
      </c>
      <c r="BD29" s="92">
        <v>1436</v>
      </c>
      <c r="BE29" s="92">
        <v>0</v>
      </c>
      <c r="BF29" s="92">
        <v>102705</v>
      </c>
      <c r="BG29" s="92">
        <v>2223283</v>
      </c>
      <c r="BH29" s="92">
        <v>562391</v>
      </c>
      <c r="BI29" s="92">
        <v>2946</v>
      </c>
      <c r="BJ29" s="92">
        <v>3410</v>
      </c>
      <c r="BK29" s="92">
        <v>0</v>
      </c>
      <c r="BL29" s="92"/>
      <c r="BM29" s="92"/>
      <c r="BN29" s="92">
        <v>53869</v>
      </c>
      <c r="BO29" s="92">
        <v>4764251</v>
      </c>
      <c r="BP29" s="92"/>
      <c r="BQ29" s="92">
        <v>1588485</v>
      </c>
      <c r="BR29" s="92"/>
      <c r="BS29" s="92">
        <v>31341</v>
      </c>
      <c r="BT29" s="92">
        <v>762626</v>
      </c>
      <c r="BU29" s="92">
        <v>2174578</v>
      </c>
      <c r="BV29" s="92">
        <v>122948</v>
      </c>
      <c r="BW29" s="92">
        <v>286</v>
      </c>
      <c r="BX29" s="92">
        <v>753</v>
      </c>
      <c r="BY29" s="92">
        <v>83234</v>
      </c>
      <c r="BZ29" s="92"/>
      <c r="CA29" s="92"/>
      <c r="CB29" s="92">
        <v>108404</v>
      </c>
      <c r="CC29" s="92">
        <v>108404</v>
      </c>
      <c r="CD29" s="92">
        <v>272807</v>
      </c>
      <c r="CE29" s="92">
        <v>22807</v>
      </c>
      <c r="CF29" s="92"/>
      <c r="CG29" s="92">
        <v>250000</v>
      </c>
      <c r="CH29" s="92"/>
      <c r="CI29" s="92"/>
      <c r="CJ29" s="92">
        <v>0</v>
      </c>
      <c r="CK29" s="92"/>
      <c r="CL29" s="92">
        <v>0</v>
      </c>
      <c r="CM29" s="92">
        <v>0</v>
      </c>
      <c r="CN29" s="92"/>
      <c r="CO29" s="92">
        <v>88447658</v>
      </c>
      <c r="CP29" s="92">
        <v>265342975</v>
      </c>
    </row>
    <row r="30" spans="1:94" x14ac:dyDescent="0.35">
      <c r="A30" s="89" t="s">
        <v>244</v>
      </c>
      <c r="B30" s="92">
        <v>62524810</v>
      </c>
      <c r="C30" s="92">
        <v>56120328</v>
      </c>
      <c r="D30" s="92">
        <v>2631313</v>
      </c>
      <c r="E30" s="92">
        <v>3773169</v>
      </c>
      <c r="F30" s="92">
        <v>17481067</v>
      </c>
      <c r="G30" s="92">
        <v>970813</v>
      </c>
      <c r="H30" s="92">
        <v>16484235</v>
      </c>
      <c r="I30" s="92">
        <v>26019</v>
      </c>
      <c r="J30" s="92">
        <v>9600000</v>
      </c>
      <c r="K30" s="92"/>
      <c r="L30" s="92"/>
      <c r="M30" s="92"/>
      <c r="N30" s="92"/>
      <c r="O30" s="92"/>
      <c r="P30" s="92">
        <v>9600000</v>
      </c>
      <c r="Q30" s="92">
        <v>4408482</v>
      </c>
      <c r="R30" s="92"/>
      <c r="S30" s="92"/>
      <c r="T30" s="92">
        <v>834972</v>
      </c>
      <c r="U30" s="92"/>
      <c r="V30" s="92"/>
      <c r="W30" s="92"/>
      <c r="X30" s="92"/>
      <c r="Y30" s="92">
        <v>10904</v>
      </c>
      <c r="Z30" s="92">
        <v>18365</v>
      </c>
      <c r="AA30" s="92">
        <v>0</v>
      </c>
      <c r="AB30" s="92"/>
      <c r="AC30" s="92"/>
      <c r="AD30" s="92"/>
      <c r="AE30" s="92">
        <v>719564</v>
      </c>
      <c r="AF30" s="92">
        <v>1175119</v>
      </c>
      <c r="AG30" s="92"/>
      <c r="AH30" s="92">
        <v>625396</v>
      </c>
      <c r="AI30" s="92">
        <v>62903</v>
      </c>
      <c r="AJ30" s="92">
        <v>75365</v>
      </c>
      <c r="AK30" s="92"/>
      <c r="AL30" s="92"/>
      <c r="AM30" s="92"/>
      <c r="AN30" s="92"/>
      <c r="AO30" s="92">
        <v>10390</v>
      </c>
      <c r="AP30" s="92">
        <v>250293</v>
      </c>
      <c r="AQ30" s="92"/>
      <c r="AR30" s="92">
        <v>434812</v>
      </c>
      <c r="AS30" s="92">
        <v>190398</v>
      </c>
      <c r="AT30" s="92">
        <v>0</v>
      </c>
      <c r="AU30" s="92"/>
      <c r="AV30" s="92"/>
      <c r="AW30" s="92">
        <v>760532</v>
      </c>
      <c r="AX30" s="92"/>
      <c r="AY30" s="92">
        <v>1744</v>
      </c>
      <c r="AZ30" s="92">
        <v>0</v>
      </c>
      <c r="BA30" s="92">
        <v>288000</v>
      </c>
      <c r="BB30" s="92">
        <v>1700</v>
      </c>
      <c r="BC30" s="92"/>
      <c r="BD30" s="92">
        <v>11636</v>
      </c>
      <c r="BE30" s="92">
        <v>0</v>
      </c>
      <c r="BF30" s="92">
        <v>60664</v>
      </c>
      <c r="BG30" s="92">
        <v>0</v>
      </c>
      <c r="BH30" s="92">
        <v>294000</v>
      </c>
      <c r="BI30" s="92">
        <v>3105</v>
      </c>
      <c r="BJ30" s="92"/>
      <c r="BK30" s="92">
        <v>0</v>
      </c>
      <c r="BL30" s="92">
        <v>83717</v>
      </c>
      <c r="BM30" s="92"/>
      <c r="BN30" s="92">
        <v>15965</v>
      </c>
      <c r="BO30" s="92">
        <v>13731682</v>
      </c>
      <c r="BP30" s="92"/>
      <c r="BQ30" s="92">
        <v>8278759</v>
      </c>
      <c r="BR30" s="92"/>
      <c r="BS30" s="92"/>
      <c r="BT30" s="92">
        <v>3676923</v>
      </c>
      <c r="BU30" s="92">
        <v>1257492</v>
      </c>
      <c r="BV30" s="92">
        <v>68669</v>
      </c>
      <c r="BW30" s="92">
        <v>222564</v>
      </c>
      <c r="BX30" s="92"/>
      <c r="BY30" s="92">
        <v>227274</v>
      </c>
      <c r="BZ30" s="92"/>
      <c r="CA30" s="92"/>
      <c r="CB30" s="92">
        <v>334637</v>
      </c>
      <c r="CC30" s="92">
        <v>334637</v>
      </c>
      <c r="CD30" s="92">
        <v>125000</v>
      </c>
      <c r="CE30" s="92"/>
      <c r="CF30" s="92"/>
      <c r="CG30" s="92">
        <v>125000</v>
      </c>
      <c r="CH30" s="92"/>
      <c r="CI30" s="92"/>
      <c r="CJ30" s="92">
        <v>0</v>
      </c>
      <c r="CK30" s="92">
        <v>0</v>
      </c>
      <c r="CL30" s="92">
        <v>0</v>
      </c>
      <c r="CM30" s="92">
        <v>0</v>
      </c>
      <c r="CN30" s="92">
        <v>0</v>
      </c>
      <c r="CO30" s="92">
        <v>108966209</v>
      </c>
      <c r="CP30" s="92">
        <v>326898626</v>
      </c>
    </row>
    <row r="31" spans="1:94" x14ac:dyDescent="0.35">
      <c r="A31" s="89" t="s">
        <v>251</v>
      </c>
      <c r="B31" s="92">
        <v>5697985</v>
      </c>
      <c r="C31" s="92">
        <v>5307588</v>
      </c>
      <c r="D31" s="92">
        <v>356753</v>
      </c>
      <c r="E31" s="92">
        <v>33644</v>
      </c>
      <c r="F31" s="92">
        <v>5813929</v>
      </c>
      <c r="G31" s="92">
        <v>4930743</v>
      </c>
      <c r="H31" s="92">
        <v>814518</v>
      </c>
      <c r="I31" s="92">
        <v>68668</v>
      </c>
      <c r="J31" s="92">
        <v>0</v>
      </c>
      <c r="K31" s="92"/>
      <c r="L31" s="92"/>
      <c r="M31" s="92"/>
      <c r="N31" s="92"/>
      <c r="O31" s="92"/>
      <c r="P31" s="92">
        <v>0</v>
      </c>
      <c r="Q31" s="92">
        <v>1568214</v>
      </c>
      <c r="R31" s="92"/>
      <c r="S31" s="92"/>
      <c r="T31" s="92">
        <v>79794</v>
      </c>
      <c r="U31" s="92"/>
      <c r="V31" s="92"/>
      <c r="W31" s="92"/>
      <c r="X31" s="92"/>
      <c r="Y31" s="92">
        <v>5452</v>
      </c>
      <c r="Z31" s="92">
        <v>2730</v>
      </c>
      <c r="AA31" s="92"/>
      <c r="AB31" s="92"/>
      <c r="AC31" s="92"/>
      <c r="AD31" s="92">
        <v>4508</v>
      </c>
      <c r="AE31" s="92">
        <v>48277</v>
      </c>
      <c r="AF31" s="92"/>
      <c r="AG31" s="92"/>
      <c r="AH31" s="92">
        <v>36193</v>
      </c>
      <c r="AI31" s="92">
        <v>0</v>
      </c>
      <c r="AJ31" s="92">
        <v>12221</v>
      </c>
      <c r="AK31" s="92"/>
      <c r="AL31" s="92"/>
      <c r="AM31" s="92"/>
      <c r="AN31" s="92"/>
      <c r="AO31" s="92">
        <v>65694</v>
      </c>
      <c r="AP31" s="92">
        <v>178109</v>
      </c>
      <c r="AQ31" s="92"/>
      <c r="AR31" s="92">
        <v>1087030</v>
      </c>
      <c r="AS31" s="92">
        <v>32645</v>
      </c>
      <c r="AT31" s="92"/>
      <c r="AU31" s="92">
        <v>15560</v>
      </c>
      <c r="AV31" s="92"/>
      <c r="AW31" s="92">
        <v>1909229</v>
      </c>
      <c r="AX31" s="92"/>
      <c r="AY31" s="92">
        <v>1744</v>
      </c>
      <c r="AZ31" s="92">
        <v>0</v>
      </c>
      <c r="BA31" s="92">
        <v>298284</v>
      </c>
      <c r="BB31" s="92">
        <v>156756</v>
      </c>
      <c r="BC31" s="92"/>
      <c r="BD31" s="92">
        <v>8510</v>
      </c>
      <c r="BE31" s="92">
        <v>111360</v>
      </c>
      <c r="BF31" s="92">
        <v>725251</v>
      </c>
      <c r="BG31" s="92">
        <v>302486</v>
      </c>
      <c r="BH31" s="92">
        <v>245000</v>
      </c>
      <c r="BI31" s="92"/>
      <c r="BJ31" s="92"/>
      <c r="BK31" s="92">
        <v>0</v>
      </c>
      <c r="BL31" s="92">
        <v>59837</v>
      </c>
      <c r="BM31" s="92"/>
      <c r="BN31" s="92"/>
      <c r="BO31" s="92">
        <v>439052</v>
      </c>
      <c r="BP31" s="92"/>
      <c r="BQ31" s="92">
        <v>131964</v>
      </c>
      <c r="BR31" s="92"/>
      <c r="BS31" s="92"/>
      <c r="BT31" s="92"/>
      <c r="BU31" s="92">
        <v>269154</v>
      </c>
      <c r="BV31" s="92"/>
      <c r="BW31" s="92"/>
      <c r="BX31" s="92">
        <v>26270</v>
      </c>
      <c r="BY31" s="92"/>
      <c r="BZ31" s="92"/>
      <c r="CA31" s="92">
        <v>11664</v>
      </c>
      <c r="CB31" s="92"/>
      <c r="CC31" s="92"/>
      <c r="CD31" s="92">
        <v>267000</v>
      </c>
      <c r="CE31" s="92"/>
      <c r="CF31" s="92"/>
      <c r="CG31" s="92"/>
      <c r="CH31" s="92"/>
      <c r="CI31" s="92"/>
      <c r="CJ31" s="92">
        <v>48000</v>
      </c>
      <c r="CK31" s="92"/>
      <c r="CL31" s="92">
        <v>189000</v>
      </c>
      <c r="CM31" s="92">
        <v>30000</v>
      </c>
      <c r="CN31" s="92"/>
      <c r="CO31" s="92">
        <v>15695410</v>
      </c>
      <c r="CP31" s="92">
        <v>47086226</v>
      </c>
    </row>
    <row r="32" spans="1:94" x14ac:dyDescent="0.35">
      <c r="A32" s="89" t="s">
        <v>255</v>
      </c>
      <c r="B32" s="92">
        <v>4388393</v>
      </c>
      <c r="C32" s="92">
        <v>4076244</v>
      </c>
      <c r="D32" s="92">
        <v>306368</v>
      </c>
      <c r="E32" s="92">
        <v>5781</v>
      </c>
      <c r="F32" s="92">
        <v>5544558</v>
      </c>
      <c r="G32" s="92">
        <v>4152199</v>
      </c>
      <c r="H32" s="92">
        <v>1386634</v>
      </c>
      <c r="I32" s="92">
        <v>5725</v>
      </c>
      <c r="J32" s="92"/>
      <c r="K32" s="92"/>
      <c r="L32" s="92"/>
      <c r="M32" s="92"/>
      <c r="N32" s="92"/>
      <c r="O32" s="92"/>
      <c r="P32" s="92"/>
      <c r="Q32" s="92">
        <v>253891</v>
      </c>
      <c r="R32" s="92"/>
      <c r="S32" s="92"/>
      <c r="T32" s="92">
        <v>57129</v>
      </c>
      <c r="U32" s="92"/>
      <c r="V32" s="92"/>
      <c r="W32" s="92"/>
      <c r="X32" s="92">
        <v>0</v>
      </c>
      <c r="Y32" s="92">
        <v>0</v>
      </c>
      <c r="Z32" s="92">
        <v>3848</v>
      </c>
      <c r="AA32" s="92"/>
      <c r="AB32" s="92"/>
      <c r="AC32" s="92"/>
      <c r="AD32" s="92"/>
      <c r="AE32" s="92">
        <v>65061</v>
      </c>
      <c r="AF32" s="92"/>
      <c r="AG32" s="92"/>
      <c r="AH32" s="92">
        <v>1521</v>
      </c>
      <c r="AI32" s="92">
        <v>0</v>
      </c>
      <c r="AJ32" s="92">
        <v>27159</v>
      </c>
      <c r="AK32" s="92"/>
      <c r="AL32" s="92"/>
      <c r="AM32" s="92"/>
      <c r="AN32" s="92"/>
      <c r="AO32" s="92">
        <v>0</v>
      </c>
      <c r="AP32" s="92">
        <v>19193</v>
      </c>
      <c r="AQ32" s="92"/>
      <c r="AR32" s="92">
        <v>0</v>
      </c>
      <c r="AS32" s="92">
        <v>79980</v>
      </c>
      <c r="AT32" s="92">
        <v>0</v>
      </c>
      <c r="AU32" s="92">
        <v>0</v>
      </c>
      <c r="AV32" s="92"/>
      <c r="AW32" s="92">
        <v>766247</v>
      </c>
      <c r="AX32" s="92"/>
      <c r="AY32" s="92"/>
      <c r="AZ32" s="92">
        <v>0</v>
      </c>
      <c r="BA32" s="92">
        <v>230485</v>
      </c>
      <c r="BB32" s="92">
        <v>18607</v>
      </c>
      <c r="BC32" s="92"/>
      <c r="BD32" s="92"/>
      <c r="BE32" s="92">
        <v>3556</v>
      </c>
      <c r="BF32" s="92">
        <v>11345</v>
      </c>
      <c r="BG32" s="92">
        <v>502254</v>
      </c>
      <c r="BH32" s="92"/>
      <c r="BI32" s="92"/>
      <c r="BJ32" s="92"/>
      <c r="BK32" s="92"/>
      <c r="BL32" s="92"/>
      <c r="BM32" s="92"/>
      <c r="BN32" s="92"/>
      <c r="BO32" s="92">
        <v>963124</v>
      </c>
      <c r="BP32" s="92"/>
      <c r="BQ32" s="92">
        <v>564278</v>
      </c>
      <c r="BR32" s="92"/>
      <c r="BS32" s="92">
        <v>357</v>
      </c>
      <c r="BT32" s="92">
        <v>194117</v>
      </c>
      <c r="BU32" s="92">
        <v>187893</v>
      </c>
      <c r="BV32" s="92"/>
      <c r="BW32" s="92">
        <v>0</v>
      </c>
      <c r="BX32" s="92"/>
      <c r="BY32" s="92">
        <v>16478</v>
      </c>
      <c r="BZ32" s="92"/>
      <c r="CA32" s="92"/>
      <c r="CB32" s="92">
        <v>13327</v>
      </c>
      <c r="CC32" s="92">
        <v>13327</v>
      </c>
      <c r="CD32" s="92">
        <v>0</v>
      </c>
      <c r="CE32" s="92"/>
      <c r="CF32" s="92"/>
      <c r="CG32" s="92"/>
      <c r="CH32" s="92"/>
      <c r="CI32" s="92"/>
      <c r="CJ32" s="92">
        <v>0</v>
      </c>
      <c r="CK32" s="92"/>
      <c r="CL32" s="92">
        <v>0</v>
      </c>
      <c r="CM32" s="92">
        <v>0</v>
      </c>
      <c r="CN32" s="92"/>
      <c r="CO32" s="92">
        <v>11929539</v>
      </c>
      <c r="CP32" s="92">
        <v>35788618</v>
      </c>
    </row>
    <row r="33" spans="1:94" x14ac:dyDescent="0.35">
      <c r="A33" s="89" t="s">
        <v>261</v>
      </c>
      <c r="B33" s="92">
        <v>31174651</v>
      </c>
      <c r="C33" s="92">
        <v>24118334</v>
      </c>
      <c r="D33" s="92">
        <v>3946601</v>
      </c>
      <c r="E33" s="92">
        <v>3109717</v>
      </c>
      <c r="F33" s="92">
        <v>28979718</v>
      </c>
      <c r="G33" s="92">
        <v>16342864</v>
      </c>
      <c r="H33" s="92">
        <v>12252203</v>
      </c>
      <c r="I33" s="92">
        <v>384651</v>
      </c>
      <c r="J33" s="92">
        <v>12800000</v>
      </c>
      <c r="K33" s="92"/>
      <c r="L33" s="92"/>
      <c r="M33" s="92"/>
      <c r="N33" s="92"/>
      <c r="O33" s="92"/>
      <c r="P33" s="92">
        <v>12800000</v>
      </c>
      <c r="Q33" s="92">
        <v>7061840</v>
      </c>
      <c r="R33" s="92"/>
      <c r="S33" s="92"/>
      <c r="T33" s="92">
        <v>246358</v>
      </c>
      <c r="U33" s="92"/>
      <c r="V33" s="92"/>
      <c r="W33" s="92">
        <v>0</v>
      </c>
      <c r="X33" s="92"/>
      <c r="Y33" s="92">
        <v>31348</v>
      </c>
      <c r="Z33" s="92">
        <v>51878</v>
      </c>
      <c r="AA33" s="92">
        <v>4778</v>
      </c>
      <c r="AB33" s="92"/>
      <c r="AC33" s="92"/>
      <c r="AD33" s="92"/>
      <c r="AE33" s="92">
        <v>1089433</v>
      </c>
      <c r="AF33" s="92"/>
      <c r="AG33" s="92"/>
      <c r="AH33" s="92">
        <v>601423</v>
      </c>
      <c r="AI33" s="92">
        <v>20708</v>
      </c>
      <c r="AJ33" s="92">
        <v>70612</v>
      </c>
      <c r="AK33" s="92"/>
      <c r="AL33" s="92"/>
      <c r="AM33" s="92"/>
      <c r="AN33" s="92"/>
      <c r="AO33" s="92">
        <v>10390</v>
      </c>
      <c r="AP33" s="92">
        <v>138741</v>
      </c>
      <c r="AQ33" s="92"/>
      <c r="AR33" s="92">
        <v>1739248</v>
      </c>
      <c r="AS33" s="92">
        <v>133845</v>
      </c>
      <c r="AT33" s="92">
        <v>2008351</v>
      </c>
      <c r="AU33" s="92">
        <v>0</v>
      </c>
      <c r="AV33" s="92">
        <v>914725</v>
      </c>
      <c r="AW33" s="92">
        <v>11168415</v>
      </c>
      <c r="AX33" s="92">
        <v>11158</v>
      </c>
      <c r="AY33" s="92">
        <v>1744</v>
      </c>
      <c r="AZ33" s="92">
        <v>0</v>
      </c>
      <c r="BA33" s="92">
        <v>445116</v>
      </c>
      <c r="BB33" s="92">
        <v>0</v>
      </c>
      <c r="BC33" s="92"/>
      <c r="BD33" s="92">
        <v>3928</v>
      </c>
      <c r="BE33" s="92">
        <v>0</v>
      </c>
      <c r="BF33" s="92">
        <v>3410324</v>
      </c>
      <c r="BG33" s="92">
        <v>6561145</v>
      </c>
      <c r="BH33" s="92">
        <v>735000</v>
      </c>
      <c r="BI33" s="92"/>
      <c r="BJ33" s="92"/>
      <c r="BK33" s="92">
        <v>0</v>
      </c>
      <c r="BL33" s="92"/>
      <c r="BM33" s="92"/>
      <c r="BN33" s="92"/>
      <c r="BO33" s="92">
        <v>4057961</v>
      </c>
      <c r="BP33" s="92"/>
      <c r="BQ33" s="92">
        <v>3403562</v>
      </c>
      <c r="BR33" s="92">
        <v>4908</v>
      </c>
      <c r="BS33" s="92"/>
      <c r="BT33" s="92">
        <v>58361</v>
      </c>
      <c r="BU33" s="92">
        <v>34235</v>
      </c>
      <c r="BV33" s="92">
        <v>126146</v>
      </c>
      <c r="BW33" s="92">
        <v>363127</v>
      </c>
      <c r="BX33" s="92">
        <v>13920</v>
      </c>
      <c r="BY33" s="92"/>
      <c r="BZ33" s="92">
        <v>963</v>
      </c>
      <c r="CA33" s="92">
        <v>52738</v>
      </c>
      <c r="CB33" s="92">
        <v>108404</v>
      </c>
      <c r="CC33" s="92">
        <v>108404</v>
      </c>
      <c r="CD33" s="92">
        <v>5339000</v>
      </c>
      <c r="CE33" s="92"/>
      <c r="CF33" s="92"/>
      <c r="CG33" s="92">
        <v>125000</v>
      </c>
      <c r="CH33" s="92"/>
      <c r="CI33" s="92"/>
      <c r="CJ33" s="92">
        <v>0</v>
      </c>
      <c r="CK33" s="92">
        <v>450000</v>
      </c>
      <c r="CL33" s="92">
        <v>714000</v>
      </c>
      <c r="CM33" s="92">
        <v>1050000</v>
      </c>
      <c r="CN33" s="92">
        <v>3000000</v>
      </c>
      <c r="CO33" s="92">
        <v>100689987</v>
      </c>
      <c r="CP33" s="92">
        <v>302069963</v>
      </c>
    </row>
    <row r="34" spans="1:94" x14ac:dyDescent="0.35">
      <c r="A34" s="89" t="s">
        <v>270</v>
      </c>
      <c r="B34" s="92">
        <v>9862594</v>
      </c>
      <c r="C34" s="92">
        <v>9680078</v>
      </c>
      <c r="D34" s="92">
        <v>38130</v>
      </c>
      <c r="E34" s="92">
        <v>144387</v>
      </c>
      <c r="F34" s="92">
        <v>12487576</v>
      </c>
      <c r="G34" s="92">
        <v>9854028</v>
      </c>
      <c r="H34" s="92">
        <v>2596509</v>
      </c>
      <c r="I34" s="92">
        <v>37038</v>
      </c>
      <c r="J34" s="92">
        <v>813660</v>
      </c>
      <c r="K34" s="92"/>
      <c r="L34" s="92"/>
      <c r="M34" s="92"/>
      <c r="N34" s="92"/>
      <c r="O34" s="92"/>
      <c r="P34" s="92">
        <v>813660</v>
      </c>
      <c r="Q34" s="92">
        <v>3096529</v>
      </c>
      <c r="R34" s="92"/>
      <c r="S34" s="92"/>
      <c r="T34" s="92">
        <v>2962</v>
      </c>
      <c r="U34" s="92"/>
      <c r="V34" s="92"/>
      <c r="W34" s="92"/>
      <c r="X34" s="92"/>
      <c r="Y34" s="92">
        <v>12267</v>
      </c>
      <c r="Z34" s="92">
        <v>161096</v>
      </c>
      <c r="AA34" s="92">
        <v>0</v>
      </c>
      <c r="AB34" s="92"/>
      <c r="AC34" s="92"/>
      <c r="AD34" s="92"/>
      <c r="AE34" s="92">
        <v>125973</v>
      </c>
      <c r="AF34" s="92"/>
      <c r="AG34" s="92"/>
      <c r="AH34" s="92">
        <v>233231</v>
      </c>
      <c r="AI34" s="92">
        <v>0</v>
      </c>
      <c r="AJ34" s="92">
        <v>12221</v>
      </c>
      <c r="AK34" s="92"/>
      <c r="AL34" s="92"/>
      <c r="AM34" s="92"/>
      <c r="AN34" s="92"/>
      <c r="AO34" s="92">
        <v>62677</v>
      </c>
      <c r="AP34" s="92">
        <v>1623419</v>
      </c>
      <c r="AQ34" s="92"/>
      <c r="AR34" s="92">
        <v>434812</v>
      </c>
      <c r="AS34" s="92">
        <v>550</v>
      </c>
      <c r="AT34" s="92">
        <v>427321</v>
      </c>
      <c r="AU34" s="92">
        <v>0</v>
      </c>
      <c r="AV34" s="92"/>
      <c r="AW34" s="92">
        <v>517960</v>
      </c>
      <c r="AX34" s="92"/>
      <c r="AY34" s="92">
        <v>1744</v>
      </c>
      <c r="AZ34" s="92">
        <v>0</v>
      </c>
      <c r="BA34" s="92">
        <v>32715</v>
      </c>
      <c r="BB34" s="92">
        <v>401415</v>
      </c>
      <c r="BC34" s="92"/>
      <c r="BD34" s="92">
        <v>1436</v>
      </c>
      <c r="BE34" s="92">
        <v>0</v>
      </c>
      <c r="BF34" s="92">
        <v>13302</v>
      </c>
      <c r="BG34" s="92">
        <v>18347</v>
      </c>
      <c r="BH34" s="92">
        <v>49000</v>
      </c>
      <c r="BI34" s="92"/>
      <c r="BJ34" s="92"/>
      <c r="BK34" s="92">
        <v>0</v>
      </c>
      <c r="BL34" s="92">
        <v>0</v>
      </c>
      <c r="BM34" s="92"/>
      <c r="BN34" s="92"/>
      <c r="BO34" s="92">
        <v>1639335</v>
      </c>
      <c r="BP34" s="92"/>
      <c r="BQ34" s="92">
        <v>534623</v>
      </c>
      <c r="BR34" s="92">
        <v>11444</v>
      </c>
      <c r="BS34" s="92">
        <v>3684</v>
      </c>
      <c r="BT34" s="92">
        <v>463691</v>
      </c>
      <c r="BU34" s="92">
        <v>615465</v>
      </c>
      <c r="BV34" s="92"/>
      <c r="BW34" s="92">
        <v>0</v>
      </c>
      <c r="BX34" s="92"/>
      <c r="BY34" s="92">
        <v>10428</v>
      </c>
      <c r="BZ34" s="92"/>
      <c r="CA34" s="92"/>
      <c r="CB34" s="92">
        <v>9426</v>
      </c>
      <c r="CC34" s="92">
        <v>9426</v>
      </c>
      <c r="CD34" s="92">
        <v>125000</v>
      </c>
      <c r="CE34" s="92"/>
      <c r="CF34" s="92"/>
      <c r="CG34" s="92">
        <v>125000</v>
      </c>
      <c r="CH34" s="92"/>
      <c r="CI34" s="92"/>
      <c r="CJ34" s="92">
        <v>0</v>
      </c>
      <c r="CK34" s="92"/>
      <c r="CL34" s="92">
        <v>0</v>
      </c>
      <c r="CM34" s="92">
        <v>0</v>
      </c>
      <c r="CN34" s="92"/>
      <c r="CO34" s="92">
        <v>28552080</v>
      </c>
      <c r="CP34" s="92">
        <v>85656239</v>
      </c>
    </row>
    <row r="35" spans="1:94" x14ac:dyDescent="0.35">
      <c r="A35" s="89" t="s">
        <v>1925</v>
      </c>
      <c r="B35" s="92">
        <v>23587583</v>
      </c>
      <c r="C35" s="92">
        <v>18691668</v>
      </c>
      <c r="D35" s="92">
        <v>2831092</v>
      </c>
      <c r="E35" s="92">
        <v>2064823</v>
      </c>
      <c r="F35" s="92">
        <v>19439641</v>
      </c>
      <c r="G35" s="92">
        <v>11834035</v>
      </c>
      <c r="H35" s="92">
        <v>7580068</v>
      </c>
      <c r="I35" s="92">
        <v>25538</v>
      </c>
      <c r="J35" s="92">
        <v>0</v>
      </c>
      <c r="K35" s="92"/>
      <c r="L35" s="92"/>
      <c r="M35" s="92"/>
      <c r="N35" s="92">
        <v>0</v>
      </c>
      <c r="O35" s="92"/>
      <c r="P35" s="92">
        <v>0</v>
      </c>
      <c r="Q35" s="92">
        <v>4282681</v>
      </c>
      <c r="R35" s="92"/>
      <c r="S35" s="92"/>
      <c r="T35" s="92">
        <v>455760</v>
      </c>
      <c r="U35" s="92"/>
      <c r="V35" s="92"/>
      <c r="W35" s="92"/>
      <c r="X35" s="92"/>
      <c r="Y35" s="92">
        <v>17288</v>
      </c>
      <c r="Z35" s="92">
        <v>5387</v>
      </c>
      <c r="AA35" s="92">
        <v>1026</v>
      </c>
      <c r="AB35" s="92"/>
      <c r="AC35" s="92"/>
      <c r="AD35" s="92"/>
      <c r="AE35" s="92">
        <v>383319</v>
      </c>
      <c r="AF35" s="92">
        <v>212220</v>
      </c>
      <c r="AG35" s="92">
        <v>1152230</v>
      </c>
      <c r="AH35" s="92">
        <v>187476</v>
      </c>
      <c r="AI35" s="92">
        <v>0</v>
      </c>
      <c r="AJ35" s="92">
        <v>19011</v>
      </c>
      <c r="AK35" s="92"/>
      <c r="AL35" s="92"/>
      <c r="AM35" s="92"/>
      <c r="AN35" s="92"/>
      <c r="AO35" s="92">
        <v>132728</v>
      </c>
      <c r="AP35" s="92">
        <v>575000</v>
      </c>
      <c r="AQ35" s="92"/>
      <c r="AR35" s="92">
        <v>543515</v>
      </c>
      <c r="AS35" s="92">
        <v>306864</v>
      </c>
      <c r="AT35" s="92">
        <v>256393</v>
      </c>
      <c r="AU35" s="92">
        <v>34463</v>
      </c>
      <c r="AV35" s="92">
        <v>0</v>
      </c>
      <c r="AW35" s="92">
        <v>5684466</v>
      </c>
      <c r="AX35" s="92"/>
      <c r="AY35" s="92">
        <v>87115</v>
      </c>
      <c r="AZ35" s="92">
        <v>0</v>
      </c>
      <c r="BA35" s="92">
        <v>909000</v>
      </c>
      <c r="BB35" s="92">
        <v>21037</v>
      </c>
      <c r="BC35" s="92"/>
      <c r="BD35" s="92">
        <v>6969</v>
      </c>
      <c r="BE35" s="92">
        <v>0</v>
      </c>
      <c r="BF35" s="92">
        <v>95170</v>
      </c>
      <c r="BG35" s="92">
        <v>4553042</v>
      </c>
      <c r="BH35" s="92">
        <v>0</v>
      </c>
      <c r="BI35" s="92">
        <v>0</v>
      </c>
      <c r="BJ35" s="92">
        <v>0</v>
      </c>
      <c r="BK35" s="92">
        <v>0</v>
      </c>
      <c r="BL35" s="92">
        <v>1024</v>
      </c>
      <c r="BM35" s="92"/>
      <c r="BN35" s="92">
        <v>11108</v>
      </c>
      <c r="BO35" s="92">
        <v>3229378</v>
      </c>
      <c r="BP35" s="92"/>
      <c r="BQ35" s="92">
        <v>470168</v>
      </c>
      <c r="BR35" s="92">
        <v>14965</v>
      </c>
      <c r="BS35" s="92">
        <v>9473</v>
      </c>
      <c r="BT35" s="92">
        <v>678555</v>
      </c>
      <c r="BU35" s="92">
        <v>1725836</v>
      </c>
      <c r="BV35" s="92">
        <v>120564</v>
      </c>
      <c r="BW35" s="92">
        <v>138253</v>
      </c>
      <c r="BX35" s="92">
        <v>4883</v>
      </c>
      <c r="BY35" s="92">
        <v>37251</v>
      </c>
      <c r="BZ35" s="92"/>
      <c r="CA35" s="92">
        <v>29431</v>
      </c>
      <c r="CB35" s="92">
        <v>108404</v>
      </c>
      <c r="CC35" s="92">
        <v>108404</v>
      </c>
      <c r="CD35" s="92">
        <v>125000</v>
      </c>
      <c r="CE35" s="92"/>
      <c r="CF35" s="92"/>
      <c r="CG35" s="92">
        <v>125000</v>
      </c>
      <c r="CH35" s="92"/>
      <c r="CI35" s="92"/>
      <c r="CJ35" s="92"/>
      <c r="CK35" s="92">
        <v>0</v>
      </c>
      <c r="CL35" s="92">
        <v>0</v>
      </c>
      <c r="CM35" s="92">
        <v>0</v>
      </c>
      <c r="CN35" s="92">
        <v>0</v>
      </c>
      <c r="CO35" s="92">
        <v>56457153</v>
      </c>
      <c r="CP35" s="92">
        <v>169371458</v>
      </c>
    </row>
    <row r="36" spans="1:94" x14ac:dyDescent="0.35">
      <c r="A36" s="89" t="s">
        <v>1927</v>
      </c>
      <c r="B36" s="92">
        <v>3629518</v>
      </c>
      <c r="C36" s="92">
        <v>3458414</v>
      </c>
      <c r="D36" s="92">
        <v>147324</v>
      </c>
      <c r="E36" s="92">
        <v>23780</v>
      </c>
      <c r="F36" s="92">
        <v>4104078</v>
      </c>
      <c r="G36" s="92">
        <v>2608659</v>
      </c>
      <c r="H36" s="92">
        <v>1467793</v>
      </c>
      <c r="I36" s="92">
        <v>27626</v>
      </c>
      <c r="J36" s="92">
        <v>0</v>
      </c>
      <c r="K36" s="92"/>
      <c r="L36" s="92"/>
      <c r="M36" s="92"/>
      <c r="N36" s="92"/>
      <c r="O36" s="92"/>
      <c r="P36" s="92">
        <v>0</v>
      </c>
      <c r="Q36" s="92">
        <v>355647</v>
      </c>
      <c r="R36" s="92"/>
      <c r="S36" s="92"/>
      <c r="T36" s="92">
        <v>120787</v>
      </c>
      <c r="U36" s="92"/>
      <c r="V36" s="92"/>
      <c r="W36" s="92"/>
      <c r="X36" s="92"/>
      <c r="Y36" s="92"/>
      <c r="Z36" s="92">
        <v>5461</v>
      </c>
      <c r="AA36" s="92"/>
      <c r="AB36" s="92"/>
      <c r="AC36" s="92"/>
      <c r="AD36" s="92"/>
      <c r="AE36" s="92">
        <v>161397</v>
      </c>
      <c r="AF36" s="92"/>
      <c r="AG36" s="92"/>
      <c r="AH36" s="92">
        <v>17200</v>
      </c>
      <c r="AI36" s="92">
        <v>2123</v>
      </c>
      <c r="AJ36" s="92">
        <v>9506</v>
      </c>
      <c r="AK36" s="92"/>
      <c r="AL36" s="92"/>
      <c r="AM36" s="92"/>
      <c r="AN36" s="92"/>
      <c r="AO36" s="92">
        <v>0</v>
      </c>
      <c r="AP36" s="92">
        <v>0</v>
      </c>
      <c r="AQ36" s="92"/>
      <c r="AR36" s="92">
        <v>0</v>
      </c>
      <c r="AS36" s="92">
        <v>39174</v>
      </c>
      <c r="AT36" s="92">
        <v>0</v>
      </c>
      <c r="AU36" s="92"/>
      <c r="AV36" s="92"/>
      <c r="AW36" s="92">
        <v>130796</v>
      </c>
      <c r="AX36" s="92"/>
      <c r="AY36" s="92"/>
      <c r="AZ36" s="92">
        <v>0</v>
      </c>
      <c r="BA36" s="92">
        <v>4500</v>
      </c>
      <c r="BB36" s="92">
        <v>31411</v>
      </c>
      <c r="BC36" s="92"/>
      <c r="BD36" s="92"/>
      <c r="BE36" s="92">
        <v>0</v>
      </c>
      <c r="BF36" s="92">
        <v>8962</v>
      </c>
      <c r="BG36" s="92">
        <v>36923</v>
      </c>
      <c r="BH36" s="92">
        <v>49000</v>
      </c>
      <c r="BI36" s="92"/>
      <c r="BJ36" s="92"/>
      <c r="BK36" s="92">
        <v>0</v>
      </c>
      <c r="BL36" s="92">
        <v>0</v>
      </c>
      <c r="BM36" s="92"/>
      <c r="BN36" s="92"/>
      <c r="BO36" s="92">
        <v>407885</v>
      </c>
      <c r="BP36" s="92"/>
      <c r="BQ36" s="92">
        <v>78953</v>
      </c>
      <c r="BR36" s="92"/>
      <c r="BS36" s="92"/>
      <c r="BT36" s="92"/>
      <c r="BU36" s="92">
        <v>308090</v>
      </c>
      <c r="BV36" s="92"/>
      <c r="BW36" s="92"/>
      <c r="BX36" s="92"/>
      <c r="BY36" s="92">
        <v>19675</v>
      </c>
      <c r="BZ36" s="92"/>
      <c r="CA36" s="92">
        <v>1166</v>
      </c>
      <c r="CB36" s="92"/>
      <c r="CC36" s="92"/>
      <c r="CD36" s="92">
        <v>0</v>
      </c>
      <c r="CE36" s="92"/>
      <c r="CF36" s="92"/>
      <c r="CG36" s="92"/>
      <c r="CH36" s="92"/>
      <c r="CI36" s="92"/>
      <c r="CJ36" s="92">
        <v>0</v>
      </c>
      <c r="CK36" s="92">
        <v>0</v>
      </c>
      <c r="CL36" s="92">
        <v>0</v>
      </c>
      <c r="CM36" s="92">
        <v>0</v>
      </c>
      <c r="CN36" s="92">
        <v>0</v>
      </c>
      <c r="CO36" s="92">
        <v>8627924</v>
      </c>
      <c r="CP36" s="92">
        <v>25883772</v>
      </c>
    </row>
    <row r="37" spans="1:94" x14ac:dyDescent="0.35">
      <c r="A37" s="89" t="s">
        <v>1928</v>
      </c>
      <c r="B37" s="92">
        <v>6626568</v>
      </c>
      <c r="C37" s="92">
        <v>5458679</v>
      </c>
      <c r="D37" s="92">
        <v>559721</v>
      </c>
      <c r="E37" s="92">
        <v>608169</v>
      </c>
      <c r="F37" s="92">
        <v>9966593</v>
      </c>
      <c r="G37" s="92">
        <v>7563686</v>
      </c>
      <c r="H37" s="92">
        <v>2385754</v>
      </c>
      <c r="I37" s="92">
        <v>17153</v>
      </c>
      <c r="J37" s="92">
        <v>0</v>
      </c>
      <c r="K37" s="92"/>
      <c r="L37" s="92"/>
      <c r="M37" s="92"/>
      <c r="N37" s="92"/>
      <c r="O37" s="92"/>
      <c r="P37" s="92">
        <v>0</v>
      </c>
      <c r="Q37" s="92">
        <v>1654868</v>
      </c>
      <c r="R37" s="92"/>
      <c r="S37" s="92"/>
      <c r="T37" s="92">
        <v>119154</v>
      </c>
      <c r="U37" s="92"/>
      <c r="V37" s="92"/>
      <c r="W37" s="92"/>
      <c r="X37" s="92"/>
      <c r="Y37" s="92"/>
      <c r="Z37" s="92">
        <v>31152</v>
      </c>
      <c r="AA37" s="92">
        <v>2390</v>
      </c>
      <c r="AB37" s="92">
        <v>11061</v>
      </c>
      <c r="AC37" s="92"/>
      <c r="AD37" s="92"/>
      <c r="AE37" s="92">
        <v>450568</v>
      </c>
      <c r="AF37" s="92"/>
      <c r="AG37" s="92"/>
      <c r="AH37" s="92">
        <v>34848</v>
      </c>
      <c r="AI37" s="92">
        <v>24849</v>
      </c>
      <c r="AJ37" s="92">
        <v>44133</v>
      </c>
      <c r="AK37" s="92"/>
      <c r="AL37" s="92"/>
      <c r="AM37" s="92"/>
      <c r="AN37" s="92"/>
      <c r="AO37" s="92">
        <v>16088</v>
      </c>
      <c r="AP37" s="92">
        <v>355421</v>
      </c>
      <c r="AQ37" s="92"/>
      <c r="AR37" s="92">
        <v>217406</v>
      </c>
      <c r="AS37" s="92">
        <v>91406</v>
      </c>
      <c r="AT37" s="92">
        <v>256393</v>
      </c>
      <c r="AU37" s="92"/>
      <c r="AV37" s="92"/>
      <c r="AW37" s="92">
        <v>92782</v>
      </c>
      <c r="AX37" s="92">
        <v>11158</v>
      </c>
      <c r="AY37" s="92">
        <v>0</v>
      </c>
      <c r="AZ37" s="92">
        <v>0</v>
      </c>
      <c r="BA37" s="92">
        <v>9000</v>
      </c>
      <c r="BB37" s="92">
        <v>0</v>
      </c>
      <c r="BC37" s="92"/>
      <c r="BD37" s="92"/>
      <c r="BE37" s="92">
        <v>0</v>
      </c>
      <c r="BF37" s="92">
        <v>13427</v>
      </c>
      <c r="BG37" s="92">
        <v>10197</v>
      </c>
      <c r="BH37" s="92">
        <v>49000</v>
      </c>
      <c r="BI37" s="92"/>
      <c r="BJ37" s="92"/>
      <c r="BK37" s="92">
        <v>0</v>
      </c>
      <c r="BL37" s="92">
        <v>0</v>
      </c>
      <c r="BM37" s="92"/>
      <c r="BN37" s="92"/>
      <c r="BO37" s="92">
        <v>820420</v>
      </c>
      <c r="BP37" s="92"/>
      <c r="BQ37" s="92">
        <v>70282</v>
      </c>
      <c r="BR37" s="92"/>
      <c r="BS37" s="92"/>
      <c r="BT37" s="92"/>
      <c r="BU37" s="92">
        <v>726810</v>
      </c>
      <c r="BV37" s="92"/>
      <c r="BW37" s="92"/>
      <c r="BX37" s="92"/>
      <c r="BY37" s="92"/>
      <c r="BZ37" s="92"/>
      <c r="CA37" s="92">
        <v>23328</v>
      </c>
      <c r="CB37" s="92"/>
      <c r="CC37" s="92"/>
      <c r="CD37" s="92">
        <v>0</v>
      </c>
      <c r="CE37" s="92"/>
      <c r="CF37" s="92"/>
      <c r="CG37" s="92"/>
      <c r="CH37" s="92"/>
      <c r="CI37" s="92"/>
      <c r="CJ37" s="92">
        <v>0</v>
      </c>
      <c r="CK37" s="92">
        <v>0</v>
      </c>
      <c r="CL37" s="92">
        <v>0</v>
      </c>
      <c r="CM37" s="92">
        <v>0</v>
      </c>
      <c r="CN37" s="92">
        <v>0</v>
      </c>
      <c r="CO37" s="92">
        <v>19161231</v>
      </c>
      <c r="CP37" s="92">
        <v>57483695</v>
      </c>
    </row>
    <row r="38" spans="1:94" x14ac:dyDescent="0.35">
      <c r="A38" s="89" t="s">
        <v>1929</v>
      </c>
      <c r="B38" s="92">
        <v>2969958</v>
      </c>
      <c r="C38" s="92">
        <v>2331798</v>
      </c>
      <c r="D38" s="92">
        <v>344310</v>
      </c>
      <c r="E38" s="92">
        <v>293851</v>
      </c>
      <c r="F38" s="92">
        <v>4706729</v>
      </c>
      <c r="G38" s="92">
        <v>3971154</v>
      </c>
      <c r="H38" s="92">
        <v>703585</v>
      </c>
      <c r="I38" s="92">
        <v>31991</v>
      </c>
      <c r="J38" s="92"/>
      <c r="K38" s="92"/>
      <c r="L38" s="92"/>
      <c r="M38" s="92"/>
      <c r="N38" s="92"/>
      <c r="O38" s="92"/>
      <c r="P38" s="92"/>
      <c r="Q38" s="92">
        <v>463888</v>
      </c>
      <c r="R38" s="92"/>
      <c r="S38" s="92"/>
      <c r="T38" s="92">
        <v>19587</v>
      </c>
      <c r="U38" s="92"/>
      <c r="V38" s="92"/>
      <c r="W38" s="92"/>
      <c r="X38" s="92"/>
      <c r="Y38" s="92"/>
      <c r="Z38" s="92"/>
      <c r="AA38" s="92"/>
      <c r="AB38" s="92"/>
      <c r="AC38" s="92"/>
      <c r="AD38" s="92">
        <v>4508</v>
      </c>
      <c r="AE38" s="92">
        <v>208472</v>
      </c>
      <c r="AF38" s="92"/>
      <c r="AG38" s="92"/>
      <c r="AH38" s="92">
        <v>7604</v>
      </c>
      <c r="AI38" s="92">
        <v>0</v>
      </c>
      <c r="AJ38" s="92">
        <v>2037</v>
      </c>
      <c r="AK38" s="92"/>
      <c r="AL38" s="92"/>
      <c r="AM38" s="92"/>
      <c r="AN38" s="92"/>
      <c r="AO38" s="92">
        <v>16088</v>
      </c>
      <c r="AP38" s="92">
        <v>0</v>
      </c>
      <c r="AQ38" s="92"/>
      <c r="AR38" s="92">
        <v>108703</v>
      </c>
      <c r="AS38" s="92">
        <v>11426</v>
      </c>
      <c r="AT38" s="92">
        <v>85464</v>
      </c>
      <c r="AU38" s="92"/>
      <c r="AV38" s="92"/>
      <c r="AW38" s="92">
        <v>275922</v>
      </c>
      <c r="AX38" s="92"/>
      <c r="AY38" s="92"/>
      <c r="AZ38" s="92">
        <v>0</v>
      </c>
      <c r="BA38" s="92">
        <v>52417</v>
      </c>
      <c r="BB38" s="92">
        <v>0</v>
      </c>
      <c r="BC38" s="92"/>
      <c r="BD38" s="92"/>
      <c r="BE38" s="92">
        <v>0</v>
      </c>
      <c r="BF38" s="92">
        <v>2660</v>
      </c>
      <c r="BG38" s="92">
        <v>73845</v>
      </c>
      <c r="BH38" s="92">
        <v>147000</v>
      </c>
      <c r="BI38" s="92"/>
      <c r="BJ38" s="92"/>
      <c r="BK38" s="92">
        <v>0</v>
      </c>
      <c r="BL38" s="92">
        <v>0</v>
      </c>
      <c r="BM38" s="92"/>
      <c r="BN38" s="92"/>
      <c r="BO38" s="92">
        <v>422818</v>
      </c>
      <c r="BP38" s="92"/>
      <c r="BQ38" s="92">
        <v>71057</v>
      </c>
      <c r="BR38" s="92"/>
      <c r="BS38" s="92"/>
      <c r="BT38" s="92"/>
      <c r="BU38" s="92">
        <v>349428</v>
      </c>
      <c r="BV38" s="92"/>
      <c r="BW38" s="92"/>
      <c r="BX38" s="92"/>
      <c r="BY38" s="92"/>
      <c r="BZ38" s="92"/>
      <c r="CA38" s="92">
        <v>2333</v>
      </c>
      <c r="CB38" s="92"/>
      <c r="CC38" s="92"/>
      <c r="CD38" s="92">
        <v>0</v>
      </c>
      <c r="CE38" s="92"/>
      <c r="CF38" s="92"/>
      <c r="CG38" s="92"/>
      <c r="CH38" s="92"/>
      <c r="CI38" s="92"/>
      <c r="CJ38" s="92">
        <v>0</v>
      </c>
      <c r="CK38" s="92"/>
      <c r="CL38" s="92">
        <v>0</v>
      </c>
      <c r="CM38" s="92">
        <v>0</v>
      </c>
      <c r="CN38" s="92"/>
      <c r="CO38" s="92">
        <v>8839317</v>
      </c>
      <c r="CP38" s="92">
        <v>26517950</v>
      </c>
    </row>
    <row r="39" spans="1:94" x14ac:dyDescent="0.35">
      <c r="A39" s="89" t="s">
        <v>1930</v>
      </c>
      <c r="B39" s="92">
        <v>1841813</v>
      </c>
      <c r="C39" s="92">
        <v>1508169</v>
      </c>
      <c r="D39" s="92">
        <v>92948</v>
      </c>
      <c r="E39" s="92">
        <v>240695</v>
      </c>
      <c r="F39" s="92">
        <v>2943477</v>
      </c>
      <c r="G39" s="92">
        <v>2077725</v>
      </c>
      <c r="H39" s="92">
        <v>812694</v>
      </c>
      <c r="I39" s="92">
        <v>53058</v>
      </c>
      <c r="J39" s="92"/>
      <c r="K39" s="92"/>
      <c r="L39" s="92"/>
      <c r="M39" s="92"/>
      <c r="N39" s="92"/>
      <c r="O39" s="92"/>
      <c r="P39" s="92"/>
      <c r="Q39" s="92">
        <v>203611</v>
      </c>
      <c r="R39" s="92"/>
      <c r="S39" s="92"/>
      <c r="T39" s="92">
        <v>29381</v>
      </c>
      <c r="U39" s="92"/>
      <c r="V39" s="92"/>
      <c r="W39" s="92"/>
      <c r="X39" s="92"/>
      <c r="Y39" s="92"/>
      <c r="Z39" s="92"/>
      <c r="AA39" s="92"/>
      <c r="AB39" s="92"/>
      <c r="AC39" s="92"/>
      <c r="AD39" s="92"/>
      <c r="AE39" s="92">
        <v>134498</v>
      </c>
      <c r="AF39" s="92"/>
      <c r="AG39" s="92"/>
      <c r="AH39" s="92">
        <v>3041</v>
      </c>
      <c r="AI39" s="92">
        <v>0</v>
      </c>
      <c r="AJ39" s="92">
        <v>20369</v>
      </c>
      <c r="AK39" s="92"/>
      <c r="AL39" s="92"/>
      <c r="AM39" s="92"/>
      <c r="AN39" s="92"/>
      <c r="AO39" s="92">
        <v>0</v>
      </c>
      <c r="AP39" s="92">
        <v>0</v>
      </c>
      <c r="AQ39" s="92"/>
      <c r="AR39" s="92">
        <v>0</v>
      </c>
      <c r="AS39" s="92">
        <v>16323</v>
      </c>
      <c r="AT39" s="92"/>
      <c r="AU39" s="92"/>
      <c r="AV39" s="92"/>
      <c r="AW39" s="92">
        <v>189548</v>
      </c>
      <c r="AX39" s="92"/>
      <c r="AY39" s="92"/>
      <c r="AZ39" s="92">
        <v>0</v>
      </c>
      <c r="BA39" s="92">
        <v>0</v>
      </c>
      <c r="BB39" s="92">
        <v>12542</v>
      </c>
      <c r="BC39" s="92"/>
      <c r="BD39" s="92"/>
      <c r="BE39" s="92">
        <v>0</v>
      </c>
      <c r="BF39" s="92">
        <v>79007</v>
      </c>
      <c r="BG39" s="92"/>
      <c r="BH39" s="92">
        <v>98000</v>
      </c>
      <c r="BI39" s="92"/>
      <c r="BJ39" s="92"/>
      <c r="BK39" s="92">
        <v>0</v>
      </c>
      <c r="BL39" s="92"/>
      <c r="BM39" s="92"/>
      <c r="BN39" s="92"/>
      <c r="BO39" s="92">
        <v>715606</v>
      </c>
      <c r="BP39" s="92"/>
      <c r="BQ39" s="92">
        <v>94743</v>
      </c>
      <c r="BR39" s="92"/>
      <c r="BS39" s="92">
        <v>107</v>
      </c>
      <c r="BT39" s="92">
        <v>325026</v>
      </c>
      <c r="BU39" s="92">
        <v>267662</v>
      </c>
      <c r="BV39" s="92"/>
      <c r="BW39" s="92"/>
      <c r="BX39" s="92">
        <v>1386</v>
      </c>
      <c r="BY39" s="92">
        <v>18301</v>
      </c>
      <c r="BZ39" s="92">
        <v>854</v>
      </c>
      <c r="CA39" s="92">
        <v>7527</v>
      </c>
      <c r="CB39" s="92"/>
      <c r="CC39" s="92"/>
      <c r="CD39" s="92">
        <v>0</v>
      </c>
      <c r="CE39" s="92"/>
      <c r="CF39" s="92"/>
      <c r="CG39" s="92"/>
      <c r="CH39" s="92"/>
      <c r="CI39" s="92"/>
      <c r="CJ39" s="92">
        <v>0</v>
      </c>
      <c r="CK39" s="92">
        <v>0</v>
      </c>
      <c r="CL39" s="92">
        <v>0</v>
      </c>
      <c r="CM39" s="92">
        <v>0</v>
      </c>
      <c r="CN39" s="92">
        <v>0</v>
      </c>
      <c r="CO39" s="92">
        <v>5894055</v>
      </c>
      <c r="CP39" s="92">
        <v>17682166</v>
      </c>
    </row>
    <row r="40" spans="1:94" x14ac:dyDescent="0.35">
      <c r="A40" s="89" t="s">
        <v>1931</v>
      </c>
      <c r="B40" s="92">
        <v>1254981</v>
      </c>
      <c r="C40" s="92">
        <v>1017999</v>
      </c>
      <c r="D40" s="92">
        <v>114291</v>
      </c>
      <c r="E40" s="92">
        <v>122691</v>
      </c>
      <c r="F40" s="92">
        <v>2532708</v>
      </c>
      <c r="G40" s="92">
        <v>2036355</v>
      </c>
      <c r="H40" s="92">
        <v>482176</v>
      </c>
      <c r="I40" s="92">
        <v>14176</v>
      </c>
      <c r="J40" s="92"/>
      <c r="K40" s="92"/>
      <c r="L40" s="92"/>
      <c r="M40" s="92"/>
      <c r="N40" s="92"/>
      <c r="O40" s="92"/>
      <c r="P40" s="92"/>
      <c r="Q40" s="92">
        <v>373804</v>
      </c>
      <c r="R40" s="92"/>
      <c r="S40" s="92"/>
      <c r="T40" s="92">
        <v>29381</v>
      </c>
      <c r="U40" s="92"/>
      <c r="V40" s="92"/>
      <c r="W40" s="92"/>
      <c r="X40" s="92"/>
      <c r="Y40" s="92"/>
      <c r="Z40" s="92">
        <v>1539</v>
      </c>
      <c r="AA40" s="92"/>
      <c r="AB40" s="92"/>
      <c r="AC40" s="92"/>
      <c r="AD40" s="92"/>
      <c r="AE40" s="92">
        <v>67249</v>
      </c>
      <c r="AF40" s="92"/>
      <c r="AG40" s="92"/>
      <c r="AH40" s="92">
        <v>0</v>
      </c>
      <c r="AI40" s="92">
        <v>0</v>
      </c>
      <c r="AJ40" s="92">
        <v>17653</v>
      </c>
      <c r="AK40" s="92"/>
      <c r="AL40" s="92"/>
      <c r="AM40" s="92"/>
      <c r="AN40" s="92"/>
      <c r="AO40" s="92">
        <v>4022</v>
      </c>
      <c r="AP40" s="92">
        <v>50000</v>
      </c>
      <c r="AQ40" s="92"/>
      <c r="AR40" s="92">
        <v>108703</v>
      </c>
      <c r="AS40" s="92">
        <v>9794</v>
      </c>
      <c r="AT40" s="92">
        <v>85464</v>
      </c>
      <c r="AU40" s="92"/>
      <c r="AV40" s="92"/>
      <c r="AW40" s="92">
        <v>50436</v>
      </c>
      <c r="AX40" s="92"/>
      <c r="AY40" s="92"/>
      <c r="AZ40" s="92">
        <v>0</v>
      </c>
      <c r="BA40" s="92">
        <v>0</v>
      </c>
      <c r="BB40" s="92">
        <v>0</v>
      </c>
      <c r="BC40" s="92"/>
      <c r="BD40" s="92">
        <v>1436</v>
      </c>
      <c r="BE40" s="92">
        <v>0</v>
      </c>
      <c r="BF40" s="92">
        <v>0</v>
      </c>
      <c r="BG40" s="92"/>
      <c r="BH40" s="92">
        <v>49000</v>
      </c>
      <c r="BI40" s="92"/>
      <c r="BJ40" s="92"/>
      <c r="BK40" s="92">
        <v>0</v>
      </c>
      <c r="BL40" s="92"/>
      <c r="BM40" s="92"/>
      <c r="BN40" s="92"/>
      <c r="BO40" s="92">
        <v>160848</v>
      </c>
      <c r="BP40" s="92"/>
      <c r="BQ40" s="92">
        <v>11279</v>
      </c>
      <c r="BR40" s="92"/>
      <c r="BS40" s="92"/>
      <c r="BT40" s="92"/>
      <c r="BU40" s="92">
        <v>149569</v>
      </c>
      <c r="BV40" s="92"/>
      <c r="BW40" s="92"/>
      <c r="BX40" s="92"/>
      <c r="BY40" s="92"/>
      <c r="BZ40" s="92"/>
      <c r="CA40" s="92"/>
      <c r="CB40" s="92"/>
      <c r="CC40" s="92"/>
      <c r="CD40" s="92">
        <v>0</v>
      </c>
      <c r="CE40" s="92"/>
      <c r="CF40" s="92"/>
      <c r="CG40" s="92"/>
      <c r="CH40" s="92"/>
      <c r="CI40" s="92"/>
      <c r="CJ40" s="92">
        <v>0</v>
      </c>
      <c r="CK40" s="92">
        <v>0</v>
      </c>
      <c r="CL40" s="92">
        <v>0</v>
      </c>
      <c r="CM40" s="92">
        <v>0</v>
      </c>
      <c r="CN40" s="92">
        <v>0</v>
      </c>
      <c r="CO40" s="92">
        <v>4372776</v>
      </c>
      <c r="CP40" s="92">
        <v>13118330</v>
      </c>
    </row>
    <row r="41" spans="1:94" x14ac:dyDescent="0.35">
      <c r="A41" s="89" t="s">
        <v>1932</v>
      </c>
      <c r="B41" s="92">
        <v>2046009</v>
      </c>
      <c r="C41" s="92">
        <v>1575284</v>
      </c>
      <c r="D41" s="92">
        <v>244432</v>
      </c>
      <c r="E41" s="92">
        <v>226292</v>
      </c>
      <c r="F41" s="92">
        <v>4509597</v>
      </c>
      <c r="G41" s="92">
        <v>3530407</v>
      </c>
      <c r="H41" s="92">
        <v>928065</v>
      </c>
      <c r="I41" s="92">
        <v>51125</v>
      </c>
      <c r="J41" s="92">
        <v>800000</v>
      </c>
      <c r="K41" s="92"/>
      <c r="L41" s="92"/>
      <c r="M41" s="92"/>
      <c r="N41" s="92"/>
      <c r="O41" s="92"/>
      <c r="P41" s="92">
        <v>800000</v>
      </c>
      <c r="Q41" s="92">
        <v>632063</v>
      </c>
      <c r="R41" s="92"/>
      <c r="S41" s="92"/>
      <c r="T41" s="92">
        <v>34277</v>
      </c>
      <c r="U41" s="92"/>
      <c r="V41" s="92"/>
      <c r="W41" s="92"/>
      <c r="X41" s="92"/>
      <c r="Y41" s="92"/>
      <c r="Z41" s="92">
        <v>8774</v>
      </c>
      <c r="AA41" s="92"/>
      <c r="AB41" s="92"/>
      <c r="AC41" s="92"/>
      <c r="AD41" s="92"/>
      <c r="AE41" s="92">
        <v>134498</v>
      </c>
      <c r="AF41" s="92"/>
      <c r="AG41" s="92"/>
      <c r="AH41" s="92">
        <v>5788</v>
      </c>
      <c r="AI41" s="92">
        <v>0</v>
      </c>
      <c r="AJ41" s="92">
        <v>1477</v>
      </c>
      <c r="AK41" s="92"/>
      <c r="AL41" s="92"/>
      <c r="AM41" s="92"/>
      <c r="AN41" s="92"/>
      <c r="AO41" s="92">
        <v>16088</v>
      </c>
      <c r="AP41" s="92">
        <v>0</v>
      </c>
      <c r="AQ41" s="92"/>
      <c r="AR41" s="92">
        <v>326109</v>
      </c>
      <c r="AS41" s="92">
        <v>19587</v>
      </c>
      <c r="AT41" s="92">
        <v>85464</v>
      </c>
      <c r="AU41" s="92"/>
      <c r="AV41" s="92"/>
      <c r="AW41" s="92">
        <v>220065</v>
      </c>
      <c r="AX41" s="92"/>
      <c r="AY41" s="92"/>
      <c r="AZ41" s="92">
        <v>0</v>
      </c>
      <c r="BA41" s="92">
        <v>48220</v>
      </c>
      <c r="BB41" s="92">
        <v>0</v>
      </c>
      <c r="BC41" s="92"/>
      <c r="BD41" s="92"/>
      <c r="BE41" s="92">
        <v>0</v>
      </c>
      <c r="BF41" s="92">
        <v>0</v>
      </c>
      <c r="BG41" s="92">
        <v>73845</v>
      </c>
      <c r="BH41" s="92">
        <v>98000</v>
      </c>
      <c r="BI41" s="92"/>
      <c r="BJ41" s="92"/>
      <c r="BK41" s="92">
        <v>0</v>
      </c>
      <c r="BL41" s="92">
        <v>0</v>
      </c>
      <c r="BM41" s="92"/>
      <c r="BN41" s="92"/>
      <c r="BO41" s="92">
        <v>370201</v>
      </c>
      <c r="BP41" s="92"/>
      <c r="BQ41" s="92">
        <v>45116</v>
      </c>
      <c r="BR41" s="92"/>
      <c r="BS41" s="92"/>
      <c r="BT41" s="92"/>
      <c r="BU41" s="92">
        <v>281381</v>
      </c>
      <c r="BV41" s="92"/>
      <c r="BW41" s="92">
        <v>41371</v>
      </c>
      <c r="BX41" s="92"/>
      <c r="BY41" s="92"/>
      <c r="BZ41" s="92"/>
      <c r="CA41" s="92">
        <v>2333</v>
      </c>
      <c r="CB41" s="92"/>
      <c r="CC41" s="92"/>
      <c r="CD41" s="92">
        <v>0</v>
      </c>
      <c r="CE41" s="92"/>
      <c r="CF41" s="92"/>
      <c r="CG41" s="92"/>
      <c r="CH41" s="92"/>
      <c r="CI41" s="92"/>
      <c r="CJ41" s="92">
        <v>0</v>
      </c>
      <c r="CK41" s="92"/>
      <c r="CL41" s="92">
        <v>0</v>
      </c>
      <c r="CM41" s="92">
        <v>0</v>
      </c>
      <c r="CN41" s="92"/>
      <c r="CO41" s="92">
        <v>8577936</v>
      </c>
      <c r="CP41" s="92">
        <v>25733804</v>
      </c>
    </row>
    <row r="42" spans="1:94" x14ac:dyDescent="0.35">
      <c r="A42" s="89" t="s">
        <v>1933</v>
      </c>
      <c r="B42" s="92">
        <v>22544253</v>
      </c>
      <c r="C42" s="92">
        <v>17686956</v>
      </c>
      <c r="D42" s="92">
        <v>2475461</v>
      </c>
      <c r="E42" s="92">
        <v>2381837</v>
      </c>
      <c r="F42" s="92">
        <v>32312682</v>
      </c>
      <c r="G42" s="92">
        <v>22837537</v>
      </c>
      <c r="H42" s="92">
        <v>9122321</v>
      </c>
      <c r="I42" s="92">
        <v>352825</v>
      </c>
      <c r="J42" s="92">
        <v>1628760</v>
      </c>
      <c r="K42" s="92">
        <v>9660</v>
      </c>
      <c r="L42" s="92"/>
      <c r="M42" s="92">
        <v>6940</v>
      </c>
      <c r="N42" s="92">
        <v>12160</v>
      </c>
      <c r="O42" s="92"/>
      <c r="P42" s="92">
        <v>1600000</v>
      </c>
      <c r="Q42" s="92">
        <v>4196648</v>
      </c>
      <c r="R42" s="92">
        <v>3849</v>
      </c>
      <c r="S42" s="92"/>
      <c r="T42" s="92">
        <v>380314</v>
      </c>
      <c r="U42" s="92"/>
      <c r="V42" s="92"/>
      <c r="W42" s="92"/>
      <c r="X42" s="92"/>
      <c r="Y42" s="92">
        <v>8644</v>
      </c>
      <c r="Z42" s="92">
        <v>9656</v>
      </c>
      <c r="AA42" s="92">
        <v>9234</v>
      </c>
      <c r="AB42" s="92"/>
      <c r="AC42" s="92"/>
      <c r="AD42" s="92"/>
      <c r="AE42" s="92">
        <v>652607</v>
      </c>
      <c r="AF42" s="92"/>
      <c r="AG42" s="92"/>
      <c r="AH42" s="92">
        <v>822459</v>
      </c>
      <c r="AI42" s="92">
        <v>0</v>
      </c>
      <c r="AJ42" s="92">
        <v>81595</v>
      </c>
      <c r="AK42" s="92"/>
      <c r="AL42" s="92"/>
      <c r="AM42" s="92"/>
      <c r="AN42" s="92"/>
      <c r="AO42" s="92">
        <v>36198</v>
      </c>
      <c r="AP42" s="92">
        <v>606486</v>
      </c>
      <c r="AQ42" s="92"/>
      <c r="AR42" s="92">
        <v>652218</v>
      </c>
      <c r="AS42" s="92">
        <v>156427</v>
      </c>
      <c r="AT42" s="92">
        <v>769178</v>
      </c>
      <c r="AU42" s="92">
        <v>7780</v>
      </c>
      <c r="AV42" s="92"/>
      <c r="AW42" s="92">
        <v>329561</v>
      </c>
      <c r="AX42" s="92">
        <v>11158</v>
      </c>
      <c r="AY42" s="92">
        <v>77647</v>
      </c>
      <c r="AZ42" s="92">
        <v>0</v>
      </c>
      <c r="BA42" s="92">
        <v>18000</v>
      </c>
      <c r="BB42" s="92">
        <v>31556</v>
      </c>
      <c r="BC42" s="92"/>
      <c r="BD42" s="92">
        <v>5659</v>
      </c>
      <c r="BE42" s="92">
        <v>0</v>
      </c>
      <c r="BF42" s="92">
        <v>30321</v>
      </c>
      <c r="BG42" s="92">
        <v>147691</v>
      </c>
      <c r="BH42" s="92">
        <v>0</v>
      </c>
      <c r="BI42" s="92"/>
      <c r="BJ42" s="92"/>
      <c r="BK42" s="92">
        <v>0</v>
      </c>
      <c r="BL42" s="92"/>
      <c r="BM42" s="92"/>
      <c r="BN42" s="92">
        <v>7528</v>
      </c>
      <c r="BO42" s="92">
        <v>2360356</v>
      </c>
      <c r="BP42" s="92"/>
      <c r="BQ42" s="92">
        <v>651407</v>
      </c>
      <c r="BR42" s="92">
        <v>10428</v>
      </c>
      <c r="BS42" s="92">
        <v>3917</v>
      </c>
      <c r="BT42" s="92">
        <v>175319</v>
      </c>
      <c r="BU42" s="92">
        <v>664039</v>
      </c>
      <c r="BV42" s="92">
        <v>656786</v>
      </c>
      <c r="BW42" s="92">
        <v>0</v>
      </c>
      <c r="BX42" s="92">
        <v>40765</v>
      </c>
      <c r="BY42" s="92">
        <v>139252</v>
      </c>
      <c r="BZ42" s="92"/>
      <c r="CA42" s="92">
        <v>18442</v>
      </c>
      <c r="CB42" s="92"/>
      <c r="CC42" s="92"/>
      <c r="CD42" s="92">
        <v>125000</v>
      </c>
      <c r="CE42" s="92"/>
      <c r="CF42" s="92"/>
      <c r="CG42" s="92">
        <v>125000</v>
      </c>
      <c r="CH42" s="92"/>
      <c r="CI42" s="92"/>
      <c r="CJ42" s="92"/>
      <c r="CK42" s="92">
        <v>0</v>
      </c>
      <c r="CL42" s="92">
        <v>0</v>
      </c>
      <c r="CM42" s="92">
        <v>0</v>
      </c>
      <c r="CN42" s="92">
        <v>0</v>
      </c>
      <c r="CO42" s="92">
        <v>63497261</v>
      </c>
      <c r="CP42" s="92">
        <v>190491778</v>
      </c>
    </row>
    <row r="43" spans="1:94" x14ac:dyDescent="0.35">
      <c r="A43" s="89" t="s">
        <v>1935</v>
      </c>
      <c r="B43" s="92">
        <v>7694479</v>
      </c>
      <c r="C43" s="92">
        <v>5520607</v>
      </c>
      <c r="D43" s="92">
        <v>874527</v>
      </c>
      <c r="E43" s="92">
        <v>1299344</v>
      </c>
      <c r="F43" s="92">
        <v>15953139</v>
      </c>
      <c r="G43" s="92">
        <v>13215583</v>
      </c>
      <c r="H43" s="92">
        <v>2330535</v>
      </c>
      <c r="I43" s="92">
        <v>407021</v>
      </c>
      <c r="J43" s="92">
        <v>12160</v>
      </c>
      <c r="K43" s="92"/>
      <c r="L43" s="92"/>
      <c r="M43" s="92"/>
      <c r="N43" s="92">
        <v>12160</v>
      </c>
      <c r="O43" s="92"/>
      <c r="P43" s="92">
        <v>0</v>
      </c>
      <c r="Q43" s="92">
        <v>1192099</v>
      </c>
      <c r="R43" s="92"/>
      <c r="S43" s="92"/>
      <c r="T43" s="92">
        <v>142006</v>
      </c>
      <c r="U43" s="92"/>
      <c r="V43" s="92"/>
      <c r="W43" s="92"/>
      <c r="X43" s="92"/>
      <c r="Y43" s="92">
        <v>0</v>
      </c>
      <c r="Z43" s="92"/>
      <c r="AA43" s="92"/>
      <c r="AB43" s="92"/>
      <c r="AC43" s="92"/>
      <c r="AD43" s="92">
        <v>9016</v>
      </c>
      <c r="AE43" s="92">
        <v>242096</v>
      </c>
      <c r="AF43" s="92"/>
      <c r="AG43" s="92"/>
      <c r="AH43" s="92">
        <v>122102</v>
      </c>
      <c r="AI43" s="92">
        <v>0</v>
      </c>
      <c r="AJ43" s="92">
        <v>23764</v>
      </c>
      <c r="AK43" s="92"/>
      <c r="AL43" s="92"/>
      <c r="AM43" s="92"/>
      <c r="AN43" s="92"/>
      <c r="AO43" s="92">
        <v>20110</v>
      </c>
      <c r="AP43" s="92">
        <v>150000</v>
      </c>
      <c r="AQ43" s="92"/>
      <c r="AR43" s="92">
        <v>217406</v>
      </c>
      <c r="AS43" s="92">
        <v>94671</v>
      </c>
      <c r="AT43" s="92">
        <v>170929</v>
      </c>
      <c r="AU43" s="92"/>
      <c r="AV43" s="92"/>
      <c r="AW43" s="92">
        <v>1728226</v>
      </c>
      <c r="AX43" s="92"/>
      <c r="AY43" s="92"/>
      <c r="AZ43" s="92">
        <v>0</v>
      </c>
      <c r="BA43" s="92">
        <v>62711</v>
      </c>
      <c r="BB43" s="92">
        <v>0</v>
      </c>
      <c r="BC43" s="92"/>
      <c r="BD43" s="92"/>
      <c r="BE43" s="92">
        <v>0</v>
      </c>
      <c r="BF43" s="92">
        <v>23564</v>
      </c>
      <c r="BG43" s="92">
        <v>1338702</v>
      </c>
      <c r="BH43" s="92">
        <v>294000</v>
      </c>
      <c r="BI43" s="92"/>
      <c r="BJ43" s="92"/>
      <c r="BK43" s="92">
        <v>0</v>
      </c>
      <c r="BL43" s="92"/>
      <c r="BM43" s="92"/>
      <c r="BN43" s="92">
        <v>9249</v>
      </c>
      <c r="BO43" s="92">
        <v>469507</v>
      </c>
      <c r="BP43" s="92"/>
      <c r="BQ43" s="92">
        <v>124069</v>
      </c>
      <c r="BR43" s="92"/>
      <c r="BS43" s="92"/>
      <c r="BT43" s="92"/>
      <c r="BU43" s="92">
        <v>309244</v>
      </c>
      <c r="BV43" s="92"/>
      <c r="BW43" s="92"/>
      <c r="BX43" s="92"/>
      <c r="BY43" s="92">
        <v>31177</v>
      </c>
      <c r="BZ43" s="92"/>
      <c r="CA43" s="92">
        <v>5018</v>
      </c>
      <c r="CB43" s="92"/>
      <c r="CC43" s="92"/>
      <c r="CD43" s="92">
        <v>0</v>
      </c>
      <c r="CE43" s="92"/>
      <c r="CF43" s="92"/>
      <c r="CG43" s="92"/>
      <c r="CH43" s="92"/>
      <c r="CI43" s="92"/>
      <c r="CJ43" s="92"/>
      <c r="CK43" s="92"/>
      <c r="CL43" s="92">
        <v>0</v>
      </c>
      <c r="CM43" s="92">
        <v>0</v>
      </c>
      <c r="CN43" s="92"/>
      <c r="CO43" s="92">
        <v>27049611</v>
      </c>
      <c r="CP43" s="92">
        <v>81148832</v>
      </c>
    </row>
    <row r="44" spans="1:94" x14ac:dyDescent="0.35">
      <c r="A44" s="89" t="s">
        <v>1936</v>
      </c>
      <c r="B44" s="92">
        <v>12713933</v>
      </c>
      <c r="C44" s="92">
        <v>10768855</v>
      </c>
      <c r="D44" s="92">
        <v>1047791</v>
      </c>
      <c r="E44" s="92">
        <v>897288</v>
      </c>
      <c r="F44" s="92">
        <v>12696090</v>
      </c>
      <c r="G44" s="92">
        <v>7408931</v>
      </c>
      <c r="H44" s="92">
        <v>5258757</v>
      </c>
      <c r="I44" s="92">
        <v>28402</v>
      </c>
      <c r="J44" s="92">
        <v>2400000</v>
      </c>
      <c r="K44" s="92"/>
      <c r="L44" s="92"/>
      <c r="M44" s="92"/>
      <c r="N44" s="92"/>
      <c r="O44" s="92"/>
      <c r="P44" s="92">
        <v>2400000</v>
      </c>
      <c r="Q44" s="92">
        <v>1284782</v>
      </c>
      <c r="R44" s="92"/>
      <c r="S44" s="92"/>
      <c r="T44" s="92">
        <v>179176</v>
      </c>
      <c r="U44" s="92"/>
      <c r="V44" s="92"/>
      <c r="W44" s="92"/>
      <c r="X44" s="92"/>
      <c r="Y44" s="92">
        <v>1921</v>
      </c>
      <c r="Z44" s="92">
        <v>19039</v>
      </c>
      <c r="AA44" s="92">
        <v>1195</v>
      </c>
      <c r="AB44" s="92"/>
      <c r="AC44" s="92"/>
      <c r="AD44" s="92"/>
      <c r="AE44" s="92">
        <v>6265</v>
      </c>
      <c r="AF44" s="92"/>
      <c r="AG44" s="92">
        <v>0</v>
      </c>
      <c r="AH44" s="92">
        <v>114696</v>
      </c>
      <c r="AI44" s="92">
        <v>0</v>
      </c>
      <c r="AJ44" s="92">
        <v>35306</v>
      </c>
      <c r="AK44" s="92"/>
      <c r="AL44" s="92"/>
      <c r="AM44" s="92"/>
      <c r="AN44" s="92"/>
      <c r="AO44" s="92">
        <v>25976</v>
      </c>
      <c r="AP44" s="92">
        <v>118597</v>
      </c>
      <c r="AQ44" s="92"/>
      <c r="AR44" s="92">
        <v>434812</v>
      </c>
      <c r="AS44" s="92">
        <v>91406</v>
      </c>
      <c r="AT44" s="92">
        <v>256393</v>
      </c>
      <c r="AU44" s="92">
        <v>0</v>
      </c>
      <c r="AV44" s="92"/>
      <c r="AW44" s="92">
        <v>513292</v>
      </c>
      <c r="AX44" s="92"/>
      <c r="AY44" s="92">
        <v>0</v>
      </c>
      <c r="AZ44" s="92">
        <v>0</v>
      </c>
      <c r="BA44" s="92">
        <v>354837</v>
      </c>
      <c r="BB44" s="92">
        <v>0</v>
      </c>
      <c r="BC44" s="92"/>
      <c r="BD44" s="92"/>
      <c r="BE44" s="92">
        <v>0</v>
      </c>
      <c r="BF44" s="92">
        <v>11455</v>
      </c>
      <c r="BG44" s="92">
        <v>0</v>
      </c>
      <c r="BH44" s="92">
        <v>147000</v>
      </c>
      <c r="BI44" s="92">
        <v>0</v>
      </c>
      <c r="BJ44" s="92">
        <v>0</v>
      </c>
      <c r="BK44" s="92">
        <v>0</v>
      </c>
      <c r="BL44" s="92">
        <v>0</v>
      </c>
      <c r="BM44" s="92"/>
      <c r="BN44" s="92"/>
      <c r="BO44" s="92">
        <v>461641</v>
      </c>
      <c r="BP44" s="92"/>
      <c r="BQ44" s="92">
        <v>112790</v>
      </c>
      <c r="BR44" s="92"/>
      <c r="BS44" s="92"/>
      <c r="BT44" s="92"/>
      <c r="BU44" s="92">
        <v>123407</v>
      </c>
      <c r="BV44" s="92"/>
      <c r="BW44" s="92">
        <v>225444</v>
      </c>
      <c r="BX44" s="92"/>
      <c r="BY44" s="92"/>
      <c r="BZ44" s="92"/>
      <c r="CA44" s="92"/>
      <c r="CB44" s="92">
        <v>28279</v>
      </c>
      <c r="CC44" s="92">
        <v>28279</v>
      </c>
      <c r="CD44" s="92">
        <v>143161</v>
      </c>
      <c r="CE44" s="92"/>
      <c r="CF44" s="92"/>
      <c r="CG44" s="92">
        <v>125000</v>
      </c>
      <c r="CH44" s="92">
        <v>18161</v>
      </c>
      <c r="CI44" s="92"/>
      <c r="CJ44" s="92">
        <v>0</v>
      </c>
      <c r="CK44" s="92"/>
      <c r="CL44" s="92">
        <v>0</v>
      </c>
      <c r="CM44" s="92">
        <v>0</v>
      </c>
      <c r="CN44" s="92"/>
      <c r="CO44" s="92">
        <v>30241178</v>
      </c>
      <c r="CP44" s="92">
        <v>90723535</v>
      </c>
    </row>
    <row r="45" spans="1:94" x14ac:dyDescent="0.35">
      <c r="A45" s="89" t="s">
        <v>277</v>
      </c>
      <c r="B45" s="92">
        <v>11340131</v>
      </c>
      <c r="C45" s="92">
        <v>9585870</v>
      </c>
      <c r="D45" s="92">
        <v>967855</v>
      </c>
      <c r="E45" s="92">
        <v>786406</v>
      </c>
      <c r="F45" s="92">
        <v>8895605</v>
      </c>
      <c r="G45" s="92">
        <v>4549916</v>
      </c>
      <c r="H45" s="92">
        <v>4280189</v>
      </c>
      <c r="I45" s="92">
        <v>65501</v>
      </c>
      <c r="J45" s="92">
        <v>0</v>
      </c>
      <c r="K45" s="92"/>
      <c r="L45" s="92"/>
      <c r="M45" s="92"/>
      <c r="N45" s="92">
        <v>0</v>
      </c>
      <c r="O45" s="92"/>
      <c r="P45" s="92">
        <v>0</v>
      </c>
      <c r="Q45" s="92">
        <v>1024225</v>
      </c>
      <c r="R45" s="92"/>
      <c r="S45" s="92"/>
      <c r="T45" s="92">
        <v>239941</v>
      </c>
      <c r="U45" s="92"/>
      <c r="V45" s="92"/>
      <c r="W45" s="92"/>
      <c r="X45" s="92"/>
      <c r="Y45" s="92">
        <v>4089</v>
      </c>
      <c r="Z45" s="92">
        <v>3078</v>
      </c>
      <c r="AA45" s="92"/>
      <c r="AB45" s="92"/>
      <c r="AC45" s="92"/>
      <c r="AD45" s="92"/>
      <c r="AE45" s="92">
        <v>0</v>
      </c>
      <c r="AF45" s="92"/>
      <c r="AG45" s="92"/>
      <c r="AH45" s="92">
        <v>6900</v>
      </c>
      <c r="AI45" s="92">
        <v>3859</v>
      </c>
      <c r="AJ45" s="92">
        <v>19011</v>
      </c>
      <c r="AK45" s="92"/>
      <c r="AL45" s="92"/>
      <c r="AM45" s="92"/>
      <c r="AN45" s="92"/>
      <c r="AO45" s="92">
        <v>103904</v>
      </c>
      <c r="AP45" s="92">
        <v>200000</v>
      </c>
      <c r="AQ45" s="92"/>
      <c r="AR45" s="92">
        <v>108703</v>
      </c>
      <c r="AS45" s="92">
        <v>78348</v>
      </c>
      <c r="AT45" s="92">
        <v>256393</v>
      </c>
      <c r="AU45" s="92"/>
      <c r="AV45" s="92">
        <v>0</v>
      </c>
      <c r="AW45" s="92">
        <v>856729</v>
      </c>
      <c r="AX45" s="92"/>
      <c r="AY45" s="92"/>
      <c r="AZ45" s="92">
        <v>0</v>
      </c>
      <c r="BA45" s="92">
        <v>800000</v>
      </c>
      <c r="BB45" s="92">
        <v>0</v>
      </c>
      <c r="BC45" s="92"/>
      <c r="BD45" s="92"/>
      <c r="BE45" s="92">
        <v>0</v>
      </c>
      <c r="BF45" s="92">
        <v>3104</v>
      </c>
      <c r="BG45" s="92">
        <v>0</v>
      </c>
      <c r="BH45" s="92">
        <v>49000</v>
      </c>
      <c r="BI45" s="92"/>
      <c r="BJ45" s="92"/>
      <c r="BK45" s="92">
        <v>0</v>
      </c>
      <c r="BL45" s="92">
        <v>0</v>
      </c>
      <c r="BM45" s="92"/>
      <c r="BN45" s="92">
        <v>4625</v>
      </c>
      <c r="BO45" s="92">
        <v>977867</v>
      </c>
      <c r="BP45" s="92"/>
      <c r="BQ45" s="92">
        <v>278816</v>
      </c>
      <c r="BR45" s="92"/>
      <c r="BS45" s="92">
        <v>772</v>
      </c>
      <c r="BT45" s="92">
        <v>347867</v>
      </c>
      <c r="BU45" s="92">
        <v>324545</v>
      </c>
      <c r="BV45" s="92"/>
      <c r="BW45" s="92"/>
      <c r="BX45" s="92"/>
      <c r="BY45" s="92">
        <v>20495</v>
      </c>
      <c r="BZ45" s="92">
        <v>707</v>
      </c>
      <c r="CA45" s="92">
        <v>4666</v>
      </c>
      <c r="CB45" s="92">
        <v>61272</v>
      </c>
      <c r="CC45" s="92">
        <v>61272</v>
      </c>
      <c r="CD45" s="92">
        <v>125000</v>
      </c>
      <c r="CE45" s="92"/>
      <c r="CF45" s="92"/>
      <c r="CG45" s="92">
        <v>125000</v>
      </c>
      <c r="CH45" s="92"/>
      <c r="CI45" s="92"/>
      <c r="CJ45" s="92">
        <v>0</v>
      </c>
      <c r="CK45" s="92"/>
      <c r="CL45" s="92">
        <v>0</v>
      </c>
      <c r="CM45" s="92">
        <v>0</v>
      </c>
      <c r="CN45" s="92"/>
      <c r="CO45" s="92">
        <v>23280828</v>
      </c>
      <c r="CP45" s="92">
        <v>69842489</v>
      </c>
    </row>
    <row r="46" spans="1:94" x14ac:dyDescent="0.35">
      <c r="A46" s="89" t="s">
        <v>280</v>
      </c>
      <c r="B46" s="92">
        <v>28497055</v>
      </c>
      <c r="C46" s="92">
        <v>23090303</v>
      </c>
      <c r="D46" s="92">
        <v>2934574</v>
      </c>
      <c r="E46" s="92">
        <v>2472178</v>
      </c>
      <c r="F46" s="92">
        <v>25341676</v>
      </c>
      <c r="G46" s="92">
        <v>15524869</v>
      </c>
      <c r="H46" s="92">
        <v>9795273</v>
      </c>
      <c r="I46" s="92">
        <v>21533</v>
      </c>
      <c r="J46" s="92">
        <v>0</v>
      </c>
      <c r="K46" s="92"/>
      <c r="L46" s="92"/>
      <c r="M46" s="92"/>
      <c r="N46" s="92">
        <v>0</v>
      </c>
      <c r="O46" s="92"/>
      <c r="P46" s="92">
        <v>0</v>
      </c>
      <c r="Q46" s="92">
        <v>4868245</v>
      </c>
      <c r="R46" s="92"/>
      <c r="S46" s="92"/>
      <c r="T46" s="92">
        <v>585080</v>
      </c>
      <c r="U46" s="92"/>
      <c r="V46" s="92"/>
      <c r="W46" s="92"/>
      <c r="X46" s="92"/>
      <c r="Y46" s="92">
        <v>13630</v>
      </c>
      <c r="Z46" s="92">
        <v>12461</v>
      </c>
      <c r="AA46" s="92">
        <v>0</v>
      </c>
      <c r="AB46" s="92"/>
      <c r="AC46" s="92"/>
      <c r="AD46" s="92"/>
      <c r="AE46" s="92">
        <v>733014</v>
      </c>
      <c r="AF46" s="92"/>
      <c r="AG46" s="92"/>
      <c r="AH46" s="92">
        <v>568904</v>
      </c>
      <c r="AI46" s="92">
        <v>3044</v>
      </c>
      <c r="AJ46" s="92">
        <v>69934</v>
      </c>
      <c r="AK46" s="92"/>
      <c r="AL46" s="92"/>
      <c r="AM46" s="92"/>
      <c r="AN46" s="92"/>
      <c r="AO46" s="92">
        <v>8044</v>
      </c>
      <c r="AP46" s="92">
        <v>634530</v>
      </c>
      <c r="AQ46" s="92"/>
      <c r="AR46" s="92">
        <v>1195733</v>
      </c>
      <c r="AS46" s="92">
        <v>189230</v>
      </c>
      <c r="AT46" s="92">
        <v>854643</v>
      </c>
      <c r="AU46" s="92">
        <v>0</v>
      </c>
      <c r="AV46" s="92"/>
      <c r="AW46" s="92">
        <v>12146145</v>
      </c>
      <c r="AX46" s="92">
        <v>11897</v>
      </c>
      <c r="AY46" s="92">
        <v>27826</v>
      </c>
      <c r="AZ46" s="92">
        <v>0</v>
      </c>
      <c r="BA46" s="92">
        <v>922500</v>
      </c>
      <c r="BB46" s="92">
        <v>31556</v>
      </c>
      <c r="BC46" s="92"/>
      <c r="BD46" s="92">
        <v>1964</v>
      </c>
      <c r="BE46" s="92">
        <v>0</v>
      </c>
      <c r="BF46" s="92">
        <v>4359773</v>
      </c>
      <c r="BG46" s="92">
        <v>6533591</v>
      </c>
      <c r="BH46" s="92">
        <v>245000</v>
      </c>
      <c r="BI46" s="92"/>
      <c r="BJ46" s="92">
        <v>5300</v>
      </c>
      <c r="BK46" s="92">
        <v>0</v>
      </c>
      <c r="BL46" s="92">
        <v>0</v>
      </c>
      <c r="BM46" s="92"/>
      <c r="BN46" s="92">
        <v>6736</v>
      </c>
      <c r="BO46" s="92">
        <v>3857049</v>
      </c>
      <c r="BP46" s="92"/>
      <c r="BQ46" s="92">
        <v>1497846</v>
      </c>
      <c r="BR46" s="92">
        <v>19587</v>
      </c>
      <c r="BS46" s="92">
        <v>7428</v>
      </c>
      <c r="BT46" s="92">
        <v>513116</v>
      </c>
      <c r="BU46" s="92">
        <v>180389</v>
      </c>
      <c r="BV46" s="92">
        <v>1406860</v>
      </c>
      <c r="BW46" s="92">
        <v>11592</v>
      </c>
      <c r="BX46" s="92"/>
      <c r="BY46" s="92">
        <v>172981</v>
      </c>
      <c r="BZ46" s="92"/>
      <c r="CA46" s="92">
        <v>47251</v>
      </c>
      <c r="CB46" s="92">
        <v>131970</v>
      </c>
      <c r="CC46" s="92">
        <v>131970</v>
      </c>
      <c r="CD46" s="92">
        <v>1987500</v>
      </c>
      <c r="CE46" s="92"/>
      <c r="CF46" s="92"/>
      <c r="CG46" s="92"/>
      <c r="CH46" s="92"/>
      <c r="CI46" s="92"/>
      <c r="CJ46" s="92"/>
      <c r="CK46" s="92">
        <v>375000</v>
      </c>
      <c r="CL46" s="92">
        <v>525000</v>
      </c>
      <c r="CM46" s="92">
        <v>337500</v>
      </c>
      <c r="CN46" s="92">
        <v>750000</v>
      </c>
      <c r="CO46" s="92">
        <v>76829639</v>
      </c>
      <c r="CP46" s="92">
        <v>230488919</v>
      </c>
    </row>
    <row r="47" spans="1:94" x14ac:dyDescent="0.35">
      <c r="A47" s="89" t="s">
        <v>286</v>
      </c>
      <c r="B47" s="92">
        <v>40052012</v>
      </c>
      <c r="C47" s="92">
        <v>34196701</v>
      </c>
      <c r="D47" s="92">
        <v>2664507</v>
      </c>
      <c r="E47" s="92">
        <v>3190805</v>
      </c>
      <c r="F47" s="92">
        <v>35040017</v>
      </c>
      <c r="G47" s="92">
        <v>21087414</v>
      </c>
      <c r="H47" s="92">
        <v>13928637</v>
      </c>
      <c r="I47" s="92">
        <v>23966</v>
      </c>
      <c r="J47" s="92">
        <v>21320</v>
      </c>
      <c r="K47" s="92"/>
      <c r="L47" s="92"/>
      <c r="M47" s="92"/>
      <c r="N47" s="92"/>
      <c r="O47" s="92"/>
      <c r="P47" s="92">
        <v>21320</v>
      </c>
      <c r="Q47" s="92">
        <v>8785878</v>
      </c>
      <c r="R47" s="92"/>
      <c r="S47" s="92"/>
      <c r="T47" s="92">
        <v>399901</v>
      </c>
      <c r="U47" s="92"/>
      <c r="V47" s="92"/>
      <c r="W47" s="92">
        <v>612169</v>
      </c>
      <c r="X47" s="92"/>
      <c r="Y47" s="92">
        <v>58177</v>
      </c>
      <c r="Z47" s="92">
        <v>8465</v>
      </c>
      <c r="AA47" s="92">
        <v>0</v>
      </c>
      <c r="AB47" s="92"/>
      <c r="AC47" s="92"/>
      <c r="AD47" s="92">
        <v>26060</v>
      </c>
      <c r="AE47" s="92">
        <v>219167</v>
      </c>
      <c r="AF47" s="92">
        <v>206727</v>
      </c>
      <c r="AG47" s="92">
        <v>341520</v>
      </c>
      <c r="AH47" s="92">
        <v>406860</v>
      </c>
      <c r="AI47" s="92">
        <v>62383</v>
      </c>
      <c r="AJ47" s="92">
        <v>44133</v>
      </c>
      <c r="AK47" s="92"/>
      <c r="AL47" s="92"/>
      <c r="AM47" s="92"/>
      <c r="AN47" s="92"/>
      <c r="AO47" s="92">
        <v>41561</v>
      </c>
      <c r="AP47" s="92">
        <v>1249342</v>
      </c>
      <c r="AQ47" s="92"/>
      <c r="AR47" s="92">
        <v>2065358</v>
      </c>
      <c r="AS47" s="92">
        <v>200767</v>
      </c>
      <c r="AT47" s="92">
        <v>2820321</v>
      </c>
      <c r="AU47" s="92">
        <v>22966</v>
      </c>
      <c r="AV47" s="92"/>
      <c r="AW47" s="92">
        <v>27762775</v>
      </c>
      <c r="AX47" s="92"/>
      <c r="AY47" s="92">
        <v>325522</v>
      </c>
      <c r="AZ47" s="92">
        <v>0</v>
      </c>
      <c r="BA47" s="92">
        <v>675000</v>
      </c>
      <c r="BB47" s="92">
        <v>4844</v>
      </c>
      <c r="BC47" s="92"/>
      <c r="BD47" s="92"/>
      <c r="BE47" s="92">
        <v>8296</v>
      </c>
      <c r="BF47" s="92">
        <v>40525</v>
      </c>
      <c r="BG47" s="92">
        <v>25956394</v>
      </c>
      <c r="BH47" s="92">
        <v>392000</v>
      </c>
      <c r="BI47" s="92">
        <v>4941</v>
      </c>
      <c r="BJ47" s="92">
        <v>3410</v>
      </c>
      <c r="BK47" s="92">
        <v>0</v>
      </c>
      <c r="BL47" s="92">
        <v>4572</v>
      </c>
      <c r="BM47" s="92"/>
      <c r="BN47" s="92">
        <v>347270</v>
      </c>
      <c r="BO47" s="92">
        <v>4083622</v>
      </c>
      <c r="BP47" s="92"/>
      <c r="BQ47" s="92">
        <v>1748239</v>
      </c>
      <c r="BR47" s="92"/>
      <c r="BS47" s="92"/>
      <c r="BT47" s="92">
        <v>725492</v>
      </c>
      <c r="BU47" s="92">
        <v>1532402</v>
      </c>
      <c r="BV47" s="92"/>
      <c r="BW47" s="92">
        <v>286</v>
      </c>
      <c r="BX47" s="92">
        <v>14914</v>
      </c>
      <c r="BY47" s="92">
        <v>27295</v>
      </c>
      <c r="BZ47" s="92"/>
      <c r="CA47" s="92">
        <v>34992</v>
      </c>
      <c r="CB47" s="92">
        <v>0</v>
      </c>
      <c r="CC47" s="92">
        <v>0</v>
      </c>
      <c r="CD47" s="92">
        <v>257602</v>
      </c>
      <c r="CE47" s="92">
        <v>7602</v>
      </c>
      <c r="CF47" s="92"/>
      <c r="CG47" s="92">
        <v>250000</v>
      </c>
      <c r="CH47" s="92"/>
      <c r="CI47" s="92"/>
      <c r="CJ47" s="92">
        <v>0</v>
      </c>
      <c r="CK47" s="92"/>
      <c r="CL47" s="92">
        <v>0</v>
      </c>
      <c r="CM47" s="92">
        <v>0</v>
      </c>
      <c r="CN47" s="92"/>
      <c r="CO47" s="92">
        <v>116003226</v>
      </c>
      <c r="CP47" s="92">
        <v>348009675</v>
      </c>
    </row>
    <row r="48" spans="1:94" x14ac:dyDescent="0.35">
      <c r="A48" s="89" t="s">
        <v>293</v>
      </c>
      <c r="B48" s="92">
        <v>29761300</v>
      </c>
      <c r="C48" s="92">
        <v>23740698</v>
      </c>
      <c r="D48" s="92">
        <v>2396878</v>
      </c>
      <c r="E48" s="92">
        <v>3623724</v>
      </c>
      <c r="F48" s="92">
        <v>26469097</v>
      </c>
      <c r="G48" s="92">
        <v>16496703</v>
      </c>
      <c r="H48" s="92">
        <v>9938211</v>
      </c>
      <c r="I48" s="92">
        <v>34183</v>
      </c>
      <c r="J48" s="92">
        <v>11200000</v>
      </c>
      <c r="K48" s="92"/>
      <c r="L48" s="92"/>
      <c r="M48" s="92"/>
      <c r="N48" s="92"/>
      <c r="O48" s="92"/>
      <c r="P48" s="92">
        <v>11200000</v>
      </c>
      <c r="Q48" s="92">
        <v>8111217</v>
      </c>
      <c r="R48" s="92"/>
      <c r="S48" s="92"/>
      <c r="T48" s="92">
        <v>806332</v>
      </c>
      <c r="U48" s="92"/>
      <c r="V48" s="92"/>
      <c r="W48" s="92"/>
      <c r="X48" s="92"/>
      <c r="Y48" s="92"/>
      <c r="Z48" s="92">
        <v>8191</v>
      </c>
      <c r="AA48" s="92">
        <v>7167</v>
      </c>
      <c r="AB48" s="92"/>
      <c r="AC48" s="92"/>
      <c r="AD48" s="92">
        <v>17538</v>
      </c>
      <c r="AE48" s="92">
        <v>385909</v>
      </c>
      <c r="AF48" s="92"/>
      <c r="AG48" s="92"/>
      <c r="AH48" s="92">
        <v>471458</v>
      </c>
      <c r="AI48" s="92">
        <v>2123</v>
      </c>
      <c r="AJ48" s="92">
        <v>19690</v>
      </c>
      <c r="AK48" s="92"/>
      <c r="AL48" s="92"/>
      <c r="AM48" s="92"/>
      <c r="AN48" s="92"/>
      <c r="AO48" s="92">
        <v>190378</v>
      </c>
      <c r="AP48" s="92">
        <v>1725016</v>
      </c>
      <c r="AQ48" s="92"/>
      <c r="AR48" s="92">
        <v>1739248</v>
      </c>
      <c r="AS48" s="92">
        <v>195871</v>
      </c>
      <c r="AT48" s="92">
        <v>2478464</v>
      </c>
      <c r="AU48" s="92">
        <v>63832</v>
      </c>
      <c r="AV48" s="92"/>
      <c r="AW48" s="92">
        <v>31912494</v>
      </c>
      <c r="AX48" s="92"/>
      <c r="AY48" s="92">
        <v>1744</v>
      </c>
      <c r="AZ48" s="92">
        <v>0</v>
      </c>
      <c r="BA48" s="92">
        <v>757802</v>
      </c>
      <c r="BB48" s="92">
        <v>13711</v>
      </c>
      <c r="BC48" s="92"/>
      <c r="BD48" s="92">
        <v>1436</v>
      </c>
      <c r="BE48" s="92">
        <v>0</v>
      </c>
      <c r="BF48" s="92">
        <v>33745</v>
      </c>
      <c r="BG48" s="92">
        <v>30246999</v>
      </c>
      <c r="BH48" s="92">
        <v>343000</v>
      </c>
      <c r="BI48" s="92"/>
      <c r="BJ48" s="92"/>
      <c r="BK48" s="92">
        <v>0</v>
      </c>
      <c r="BL48" s="92">
        <v>0</v>
      </c>
      <c r="BM48" s="92"/>
      <c r="BN48" s="92">
        <v>514057</v>
      </c>
      <c r="BO48" s="92">
        <v>3088468</v>
      </c>
      <c r="BP48" s="92"/>
      <c r="BQ48" s="92">
        <v>1409871</v>
      </c>
      <c r="BR48" s="92"/>
      <c r="BS48" s="92"/>
      <c r="BT48" s="92">
        <v>679152</v>
      </c>
      <c r="BU48" s="92">
        <v>888835</v>
      </c>
      <c r="BV48" s="92"/>
      <c r="BW48" s="92">
        <v>143</v>
      </c>
      <c r="BX48" s="92">
        <v>53264</v>
      </c>
      <c r="BY48" s="92">
        <v>26943</v>
      </c>
      <c r="BZ48" s="92"/>
      <c r="CA48" s="92">
        <v>30261</v>
      </c>
      <c r="CB48" s="92">
        <v>0</v>
      </c>
      <c r="CC48" s="92">
        <v>0</v>
      </c>
      <c r="CD48" s="92">
        <v>50000</v>
      </c>
      <c r="CE48" s="92">
        <v>50000</v>
      </c>
      <c r="CF48" s="92"/>
      <c r="CG48" s="92"/>
      <c r="CH48" s="92"/>
      <c r="CI48" s="92"/>
      <c r="CJ48" s="92">
        <v>0</v>
      </c>
      <c r="CK48" s="92"/>
      <c r="CL48" s="92">
        <v>0</v>
      </c>
      <c r="CM48" s="92">
        <v>0</v>
      </c>
      <c r="CN48" s="92"/>
      <c r="CO48" s="92">
        <v>110592575</v>
      </c>
      <c r="CP48" s="92">
        <v>331777728</v>
      </c>
    </row>
    <row r="49" spans="1:94" x14ac:dyDescent="0.35">
      <c r="A49" s="89" t="s">
        <v>297</v>
      </c>
      <c r="B49" s="92">
        <v>11128681</v>
      </c>
      <c r="C49" s="92">
        <v>10039161</v>
      </c>
      <c r="D49" s="92">
        <v>121294</v>
      </c>
      <c r="E49" s="92">
        <v>968226</v>
      </c>
      <c r="F49" s="92">
        <v>9400928</v>
      </c>
      <c r="G49" s="92">
        <v>3546683</v>
      </c>
      <c r="H49" s="92">
        <v>5843633</v>
      </c>
      <c r="I49" s="92">
        <v>10612</v>
      </c>
      <c r="J49" s="92">
        <v>1600000</v>
      </c>
      <c r="K49" s="92"/>
      <c r="L49" s="92"/>
      <c r="M49" s="92"/>
      <c r="N49" s="92"/>
      <c r="O49" s="92"/>
      <c r="P49" s="92">
        <v>1600000</v>
      </c>
      <c r="Q49" s="92">
        <v>1191959</v>
      </c>
      <c r="R49" s="92"/>
      <c r="S49" s="92"/>
      <c r="T49" s="92">
        <v>1481</v>
      </c>
      <c r="U49" s="92"/>
      <c r="V49" s="92"/>
      <c r="W49" s="92"/>
      <c r="X49" s="92"/>
      <c r="Y49" s="92">
        <v>2323</v>
      </c>
      <c r="Z49" s="92">
        <v>2730</v>
      </c>
      <c r="AA49" s="92">
        <v>0</v>
      </c>
      <c r="AB49" s="92"/>
      <c r="AC49" s="92"/>
      <c r="AD49" s="92"/>
      <c r="AE49" s="92">
        <v>100873</v>
      </c>
      <c r="AF49" s="92"/>
      <c r="AG49" s="92"/>
      <c r="AH49" s="92">
        <v>1929</v>
      </c>
      <c r="AI49" s="92">
        <v>0</v>
      </c>
      <c r="AJ49" s="92">
        <v>8148</v>
      </c>
      <c r="AK49" s="92"/>
      <c r="AL49" s="92">
        <v>1644</v>
      </c>
      <c r="AM49" s="92"/>
      <c r="AN49" s="92"/>
      <c r="AO49" s="92">
        <v>0</v>
      </c>
      <c r="AP49" s="92">
        <v>296160</v>
      </c>
      <c r="AQ49" s="92"/>
      <c r="AR49" s="92">
        <v>434812</v>
      </c>
      <c r="AS49" s="92">
        <v>0</v>
      </c>
      <c r="AT49" s="92">
        <v>341857</v>
      </c>
      <c r="AU49" s="92">
        <v>0</v>
      </c>
      <c r="AV49" s="92"/>
      <c r="AW49" s="92">
        <v>6174578</v>
      </c>
      <c r="AX49" s="92">
        <v>0</v>
      </c>
      <c r="AY49" s="92">
        <v>5444</v>
      </c>
      <c r="AZ49" s="92">
        <v>0</v>
      </c>
      <c r="BA49" s="92">
        <v>977924</v>
      </c>
      <c r="BB49" s="92">
        <v>5259</v>
      </c>
      <c r="BC49" s="92"/>
      <c r="BD49" s="92">
        <v>655</v>
      </c>
      <c r="BE49" s="92">
        <v>0</v>
      </c>
      <c r="BF49" s="92">
        <v>51250</v>
      </c>
      <c r="BG49" s="92">
        <v>5067209</v>
      </c>
      <c r="BH49" s="92">
        <v>49000</v>
      </c>
      <c r="BI49" s="92">
        <v>0</v>
      </c>
      <c r="BJ49" s="92"/>
      <c r="BK49" s="92">
        <v>4830</v>
      </c>
      <c r="BL49" s="92">
        <v>0</v>
      </c>
      <c r="BM49" s="92"/>
      <c r="BN49" s="92">
        <v>13006</v>
      </c>
      <c r="BO49" s="92">
        <v>1591414</v>
      </c>
      <c r="BP49" s="92">
        <v>589</v>
      </c>
      <c r="BQ49" s="92">
        <v>366698</v>
      </c>
      <c r="BR49" s="92"/>
      <c r="BS49" s="92">
        <v>5165</v>
      </c>
      <c r="BT49" s="92">
        <v>517101</v>
      </c>
      <c r="BU49" s="92">
        <v>692327</v>
      </c>
      <c r="BV49" s="92"/>
      <c r="BW49" s="92"/>
      <c r="BX49" s="92">
        <v>994</v>
      </c>
      <c r="BY49" s="92"/>
      <c r="BZ49" s="92">
        <v>1541</v>
      </c>
      <c r="CA49" s="92">
        <v>6998</v>
      </c>
      <c r="CB49" s="92">
        <v>47132</v>
      </c>
      <c r="CC49" s="92">
        <v>47132</v>
      </c>
      <c r="CD49" s="92">
        <v>0</v>
      </c>
      <c r="CE49" s="92"/>
      <c r="CF49" s="92"/>
      <c r="CG49" s="92"/>
      <c r="CH49" s="92"/>
      <c r="CI49" s="92"/>
      <c r="CJ49" s="92">
        <v>0</v>
      </c>
      <c r="CK49" s="92"/>
      <c r="CL49" s="92">
        <v>0</v>
      </c>
      <c r="CM49" s="92">
        <v>0</v>
      </c>
      <c r="CN49" s="92"/>
      <c r="CO49" s="92">
        <v>31134692</v>
      </c>
      <c r="CP49" s="92">
        <v>93404072</v>
      </c>
    </row>
    <row r="50" spans="1:94" x14ac:dyDescent="0.35">
      <c r="A50" s="89" t="s">
        <v>303</v>
      </c>
      <c r="B50" s="92">
        <v>33325989</v>
      </c>
      <c r="C50" s="92">
        <v>27643781</v>
      </c>
      <c r="D50" s="92">
        <v>2119312</v>
      </c>
      <c r="E50" s="92">
        <v>3562897</v>
      </c>
      <c r="F50" s="92">
        <v>27011671</v>
      </c>
      <c r="G50" s="92">
        <v>13542107</v>
      </c>
      <c r="H50" s="92">
        <v>13440208</v>
      </c>
      <c r="I50" s="92">
        <v>29355</v>
      </c>
      <c r="J50" s="92">
        <v>0</v>
      </c>
      <c r="K50" s="92"/>
      <c r="L50" s="92"/>
      <c r="M50" s="92"/>
      <c r="N50" s="92">
        <v>0</v>
      </c>
      <c r="O50" s="92"/>
      <c r="P50" s="92">
        <v>0</v>
      </c>
      <c r="Q50" s="92">
        <v>3833219</v>
      </c>
      <c r="R50" s="92">
        <v>3849</v>
      </c>
      <c r="S50" s="92"/>
      <c r="T50" s="92">
        <v>736383</v>
      </c>
      <c r="U50" s="92"/>
      <c r="V50" s="92"/>
      <c r="W50" s="92"/>
      <c r="X50" s="92">
        <v>0</v>
      </c>
      <c r="Y50" s="92">
        <v>4089</v>
      </c>
      <c r="Z50" s="92">
        <v>16730</v>
      </c>
      <c r="AA50" s="92"/>
      <c r="AB50" s="92"/>
      <c r="AC50" s="92"/>
      <c r="AD50" s="92"/>
      <c r="AE50" s="92">
        <v>450568</v>
      </c>
      <c r="AF50" s="92">
        <v>0</v>
      </c>
      <c r="AG50" s="92"/>
      <c r="AH50" s="92">
        <v>17301</v>
      </c>
      <c r="AI50" s="92">
        <v>0</v>
      </c>
      <c r="AJ50" s="92">
        <v>33508</v>
      </c>
      <c r="AK50" s="92"/>
      <c r="AL50" s="92">
        <v>5509</v>
      </c>
      <c r="AM50" s="92"/>
      <c r="AN50" s="92"/>
      <c r="AO50" s="92">
        <v>56309</v>
      </c>
      <c r="AP50" s="92">
        <v>1118680</v>
      </c>
      <c r="AQ50" s="92">
        <v>0</v>
      </c>
      <c r="AR50" s="92">
        <v>652218</v>
      </c>
      <c r="AS50" s="92">
        <v>218722</v>
      </c>
      <c r="AT50" s="92">
        <v>512786</v>
      </c>
      <c r="AU50" s="92">
        <v>6566</v>
      </c>
      <c r="AV50" s="92"/>
      <c r="AW50" s="92">
        <v>2540451</v>
      </c>
      <c r="AX50" s="92"/>
      <c r="AY50" s="92">
        <v>89586</v>
      </c>
      <c r="AZ50" s="92">
        <v>670</v>
      </c>
      <c r="BA50" s="92">
        <v>1828749</v>
      </c>
      <c r="BB50" s="92">
        <v>7736</v>
      </c>
      <c r="BC50" s="92"/>
      <c r="BD50" s="92">
        <v>8489</v>
      </c>
      <c r="BE50" s="92">
        <v>0</v>
      </c>
      <c r="BF50" s="92">
        <v>59929</v>
      </c>
      <c r="BG50" s="92">
        <v>240802</v>
      </c>
      <c r="BH50" s="92">
        <v>201848</v>
      </c>
      <c r="BI50" s="92">
        <v>10664</v>
      </c>
      <c r="BJ50" s="92">
        <v>6177</v>
      </c>
      <c r="BK50" s="92">
        <v>0</v>
      </c>
      <c r="BL50" s="92">
        <v>61603</v>
      </c>
      <c r="BM50" s="92"/>
      <c r="BN50" s="92">
        <v>24197</v>
      </c>
      <c r="BO50" s="92">
        <v>8873501</v>
      </c>
      <c r="BP50" s="92"/>
      <c r="BQ50" s="92">
        <v>2531088</v>
      </c>
      <c r="BR50" s="92"/>
      <c r="BS50" s="92">
        <v>13711</v>
      </c>
      <c r="BT50" s="92">
        <v>3777182</v>
      </c>
      <c r="BU50" s="92">
        <v>2314916</v>
      </c>
      <c r="BV50" s="92">
        <v>68894</v>
      </c>
      <c r="BW50" s="92">
        <v>143</v>
      </c>
      <c r="BX50" s="92"/>
      <c r="BY50" s="92">
        <v>167567</v>
      </c>
      <c r="BZ50" s="92"/>
      <c r="CA50" s="92"/>
      <c r="CB50" s="92">
        <v>301645</v>
      </c>
      <c r="CC50" s="92">
        <v>301645</v>
      </c>
      <c r="CD50" s="92">
        <v>250000</v>
      </c>
      <c r="CE50" s="92"/>
      <c r="CF50" s="92"/>
      <c r="CG50" s="92">
        <v>250000</v>
      </c>
      <c r="CH50" s="92"/>
      <c r="CI50" s="92"/>
      <c r="CJ50" s="92">
        <v>0</v>
      </c>
      <c r="CK50" s="92">
        <v>0</v>
      </c>
      <c r="CL50" s="92">
        <v>0</v>
      </c>
      <c r="CM50" s="92">
        <v>0</v>
      </c>
      <c r="CN50" s="92">
        <v>0</v>
      </c>
      <c r="CO50" s="92">
        <v>76136475</v>
      </c>
      <c r="CP50" s="92">
        <v>228409425</v>
      </c>
    </row>
    <row r="51" spans="1:94" x14ac:dyDescent="0.35">
      <c r="A51" s="89" t="s">
        <v>309</v>
      </c>
      <c r="B51" s="92">
        <v>93722757</v>
      </c>
      <c r="C51" s="92">
        <v>80141140</v>
      </c>
      <c r="D51" s="92">
        <v>5134694</v>
      </c>
      <c r="E51" s="92">
        <v>8446924</v>
      </c>
      <c r="F51" s="92">
        <v>100900891</v>
      </c>
      <c r="G51" s="92">
        <v>67794033</v>
      </c>
      <c r="H51" s="92">
        <v>32993494</v>
      </c>
      <c r="I51" s="92">
        <v>113363</v>
      </c>
      <c r="J51" s="92">
        <v>29265700</v>
      </c>
      <c r="K51" s="92">
        <v>9660</v>
      </c>
      <c r="L51" s="92"/>
      <c r="M51" s="92"/>
      <c r="N51" s="92"/>
      <c r="O51" s="92"/>
      <c r="P51" s="92">
        <v>29256040</v>
      </c>
      <c r="Q51" s="92">
        <v>14538279</v>
      </c>
      <c r="R51" s="92"/>
      <c r="S51" s="92"/>
      <c r="T51" s="92">
        <v>1596341</v>
      </c>
      <c r="U51" s="92"/>
      <c r="V51" s="92"/>
      <c r="W51" s="92"/>
      <c r="X51" s="92"/>
      <c r="Y51" s="92"/>
      <c r="Z51" s="92">
        <v>1539</v>
      </c>
      <c r="AA51" s="92">
        <v>0</v>
      </c>
      <c r="AB51" s="92"/>
      <c r="AC51" s="92"/>
      <c r="AD51" s="92">
        <v>1565</v>
      </c>
      <c r="AE51" s="92">
        <v>0</v>
      </c>
      <c r="AF51" s="92"/>
      <c r="AG51" s="92"/>
      <c r="AH51" s="92">
        <v>583069</v>
      </c>
      <c r="AI51" s="92">
        <v>21228</v>
      </c>
      <c r="AJ51" s="92">
        <v>130362</v>
      </c>
      <c r="AK51" s="92">
        <v>0</v>
      </c>
      <c r="AL51" s="92"/>
      <c r="AM51" s="92"/>
      <c r="AN51" s="92">
        <v>0</v>
      </c>
      <c r="AO51" s="92">
        <v>214154</v>
      </c>
      <c r="AP51" s="92">
        <v>4095200</v>
      </c>
      <c r="AQ51" s="92">
        <v>0</v>
      </c>
      <c r="AR51" s="92">
        <v>3804606</v>
      </c>
      <c r="AS51" s="92">
        <v>600019</v>
      </c>
      <c r="AT51" s="92">
        <v>3418571</v>
      </c>
      <c r="AU51" s="92">
        <v>71627</v>
      </c>
      <c r="AV51" s="92"/>
      <c r="AW51" s="92">
        <v>12477713</v>
      </c>
      <c r="AX51" s="92"/>
      <c r="AY51" s="92">
        <v>3488</v>
      </c>
      <c r="AZ51" s="92">
        <v>0</v>
      </c>
      <c r="BA51" s="92">
        <v>39658</v>
      </c>
      <c r="BB51" s="92">
        <v>209003</v>
      </c>
      <c r="BC51" s="92"/>
      <c r="BD51" s="92">
        <v>19259</v>
      </c>
      <c r="BE51" s="92">
        <v>0</v>
      </c>
      <c r="BF51" s="92">
        <v>10761041</v>
      </c>
      <c r="BG51" s="92"/>
      <c r="BH51" s="92">
        <v>1421000</v>
      </c>
      <c r="BI51" s="92"/>
      <c r="BJ51" s="92"/>
      <c r="BK51" s="92">
        <v>0</v>
      </c>
      <c r="BL51" s="92">
        <v>0</v>
      </c>
      <c r="BM51" s="92"/>
      <c r="BN51" s="92">
        <v>24264</v>
      </c>
      <c r="BO51" s="92">
        <v>5585807</v>
      </c>
      <c r="BP51" s="92">
        <v>3970</v>
      </c>
      <c r="BQ51" s="92">
        <v>3265706</v>
      </c>
      <c r="BR51" s="92">
        <v>3664</v>
      </c>
      <c r="BS51" s="92"/>
      <c r="BT51" s="92">
        <v>706631</v>
      </c>
      <c r="BU51" s="92">
        <v>1242008</v>
      </c>
      <c r="BV51" s="92">
        <v>117627</v>
      </c>
      <c r="BW51" s="92">
        <v>199544</v>
      </c>
      <c r="BX51" s="92"/>
      <c r="BY51" s="92"/>
      <c r="BZ51" s="92"/>
      <c r="CA51" s="92">
        <v>46656</v>
      </c>
      <c r="CB51" s="92">
        <v>0</v>
      </c>
      <c r="CC51" s="92">
        <v>0</v>
      </c>
      <c r="CD51" s="92">
        <v>7170000</v>
      </c>
      <c r="CE51" s="92"/>
      <c r="CF51" s="92"/>
      <c r="CG51" s="92"/>
      <c r="CH51" s="92"/>
      <c r="CI51" s="92"/>
      <c r="CJ51" s="92">
        <v>0</v>
      </c>
      <c r="CK51" s="92">
        <v>1500000</v>
      </c>
      <c r="CL51" s="92">
        <v>1470000</v>
      </c>
      <c r="CM51" s="92">
        <v>1200000</v>
      </c>
      <c r="CN51" s="92">
        <v>3000000</v>
      </c>
      <c r="CO51" s="92">
        <v>263661147</v>
      </c>
      <c r="CP51" s="92">
        <v>790983442</v>
      </c>
    </row>
    <row r="52" spans="1:94" x14ac:dyDescent="0.35">
      <c r="A52" s="89" t="s">
        <v>316</v>
      </c>
      <c r="B52" s="92">
        <v>4767140</v>
      </c>
      <c r="C52" s="92">
        <v>4662967</v>
      </c>
      <c r="D52" s="92">
        <v>83793</v>
      </c>
      <c r="E52" s="92">
        <v>20380</v>
      </c>
      <c r="F52" s="92">
        <v>5679036</v>
      </c>
      <c r="G52" s="92">
        <v>4699274</v>
      </c>
      <c r="H52" s="92">
        <v>970036</v>
      </c>
      <c r="I52" s="92">
        <v>9726</v>
      </c>
      <c r="J52" s="92">
        <v>0</v>
      </c>
      <c r="K52" s="92"/>
      <c r="L52" s="92"/>
      <c r="M52" s="92"/>
      <c r="N52" s="92"/>
      <c r="O52" s="92"/>
      <c r="P52" s="92">
        <v>0</v>
      </c>
      <c r="Q52" s="92">
        <v>854972</v>
      </c>
      <c r="R52" s="92"/>
      <c r="S52" s="92"/>
      <c r="T52" s="92">
        <v>91873</v>
      </c>
      <c r="U52" s="92"/>
      <c r="V52" s="92"/>
      <c r="W52" s="92"/>
      <c r="X52" s="92"/>
      <c r="Y52" s="92">
        <v>50493</v>
      </c>
      <c r="Z52" s="92">
        <v>2309</v>
      </c>
      <c r="AA52" s="92"/>
      <c r="AB52" s="92"/>
      <c r="AC52" s="92"/>
      <c r="AD52" s="92"/>
      <c r="AE52" s="92">
        <v>221922</v>
      </c>
      <c r="AF52" s="92"/>
      <c r="AG52" s="92"/>
      <c r="AH52" s="92">
        <v>277214</v>
      </c>
      <c r="AI52" s="92">
        <v>0</v>
      </c>
      <c r="AJ52" s="92">
        <v>5432</v>
      </c>
      <c r="AK52" s="92"/>
      <c r="AL52" s="92"/>
      <c r="AM52" s="92"/>
      <c r="AN52" s="92"/>
      <c r="AO52" s="92">
        <v>0</v>
      </c>
      <c r="AP52" s="92">
        <v>56114</v>
      </c>
      <c r="AQ52" s="92"/>
      <c r="AR52" s="92">
        <v>108703</v>
      </c>
      <c r="AS52" s="92">
        <v>9794</v>
      </c>
      <c r="AT52" s="92"/>
      <c r="AU52" s="92">
        <v>31120</v>
      </c>
      <c r="AV52" s="92"/>
      <c r="AW52" s="92">
        <v>794715</v>
      </c>
      <c r="AX52" s="92"/>
      <c r="AY52" s="92">
        <v>0</v>
      </c>
      <c r="AZ52" s="92">
        <v>0</v>
      </c>
      <c r="BA52" s="92">
        <v>69655</v>
      </c>
      <c r="BB52" s="92">
        <v>12197</v>
      </c>
      <c r="BC52" s="92"/>
      <c r="BD52" s="92"/>
      <c r="BE52" s="92">
        <v>4741</v>
      </c>
      <c r="BF52" s="92">
        <v>6940</v>
      </c>
      <c r="BG52" s="92">
        <v>508319</v>
      </c>
      <c r="BH52" s="92">
        <v>155772</v>
      </c>
      <c r="BI52" s="92">
        <v>0</v>
      </c>
      <c r="BJ52" s="92">
        <v>3410</v>
      </c>
      <c r="BK52" s="92">
        <v>0</v>
      </c>
      <c r="BL52" s="92">
        <v>0</v>
      </c>
      <c r="BM52" s="92"/>
      <c r="BN52" s="92">
        <v>33682</v>
      </c>
      <c r="BO52" s="92">
        <v>601928</v>
      </c>
      <c r="BP52" s="92"/>
      <c r="BQ52" s="92">
        <v>195352</v>
      </c>
      <c r="BR52" s="92"/>
      <c r="BS52" s="92"/>
      <c r="BT52" s="92"/>
      <c r="BU52" s="92">
        <v>406576</v>
      </c>
      <c r="BV52" s="92"/>
      <c r="BW52" s="92"/>
      <c r="BX52" s="92"/>
      <c r="BY52" s="92"/>
      <c r="BZ52" s="92"/>
      <c r="CA52" s="92"/>
      <c r="CB52" s="92"/>
      <c r="CC52" s="92"/>
      <c r="CD52" s="92">
        <v>7602</v>
      </c>
      <c r="CE52" s="92">
        <v>7602</v>
      </c>
      <c r="CF52" s="92"/>
      <c r="CG52" s="92"/>
      <c r="CH52" s="92"/>
      <c r="CI52" s="92"/>
      <c r="CJ52" s="92">
        <v>0</v>
      </c>
      <c r="CK52" s="92"/>
      <c r="CL52" s="92">
        <v>0</v>
      </c>
      <c r="CM52" s="92">
        <v>0</v>
      </c>
      <c r="CN52" s="92"/>
      <c r="CO52" s="92">
        <v>12705393</v>
      </c>
      <c r="CP52" s="92">
        <v>38116182</v>
      </c>
    </row>
    <row r="53" spans="1:94" x14ac:dyDescent="0.35">
      <c r="A53" s="89" t="s">
        <v>322</v>
      </c>
      <c r="B53" s="92">
        <v>7510273</v>
      </c>
      <c r="C53" s="92">
        <v>6312243</v>
      </c>
      <c r="D53" s="92">
        <v>438989</v>
      </c>
      <c r="E53" s="92">
        <v>759041</v>
      </c>
      <c r="F53" s="92">
        <v>6538011</v>
      </c>
      <c r="G53" s="92">
        <v>3730796</v>
      </c>
      <c r="H53" s="92">
        <v>2805512</v>
      </c>
      <c r="I53" s="92">
        <v>1702</v>
      </c>
      <c r="J53" s="92">
        <v>0</v>
      </c>
      <c r="K53" s="92"/>
      <c r="L53" s="92"/>
      <c r="M53" s="92"/>
      <c r="N53" s="92"/>
      <c r="O53" s="92"/>
      <c r="P53" s="92">
        <v>0</v>
      </c>
      <c r="Q53" s="92">
        <v>405559</v>
      </c>
      <c r="R53" s="92"/>
      <c r="S53" s="92"/>
      <c r="T53" s="92">
        <v>159961</v>
      </c>
      <c r="U53" s="92"/>
      <c r="V53" s="92"/>
      <c r="W53" s="92"/>
      <c r="X53" s="92"/>
      <c r="Y53" s="92">
        <v>0</v>
      </c>
      <c r="Z53" s="92">
        <v>0</v>
      </c>
      <c r="AA53" s="92"/>
      <c r="AB53" s="92"/>
      <c r="AC53" s="92"/>
      <c r="AD53" s="92">
        <v>4508</v>
      </c>
      <c r="AE53" s="92">
        <v>1305</v>
      </c>
      <c r="AF53" s="92"/>
      <c r="AG53" s="92"/>
      <c r="AH53" s="92">
        <v>3041</v>
      </c>
      <c r="AI53" s="92">
        <v>14495</v>
      </c>
      <c r="AJ53" s="92">
        <v>5229</v>
      </c>
      <c r="AK53" s="92"/>
      <c r="AL53" s="92"/>
      <c r="AM53" s="92"/>
      <c r="AN53" s="92"/>
      <c r="AO53" s="92">
        <v>0</v>
      </c>
      <c r="AP53" s="92">
        <v>0</v>
      </c>
      <c r="AQ53" s="92"/>
      <c r="AR53" s="92">
        <v>108703</v>
      </c>
      <c r="AS53" s="92">
        <v>22852</v>
      </c>
      <c r="AT53" s="92">
        <v>85464</v>
      </c>
      <c r="AU53" s="92">
        <v>0</v>
      </c>
      <c r="AV53" s="92"/>
      <c r="AW53" s="92">
        <v>171116</v>
      </c>
      <c r="AX53" s="92"/>
      <c r="AY53" s="92"/>
      <c r="AZ53" s="92">
        <v>0</v>
      </c>
      <c r="BA53" s="92">
        <v>4500</v>
      </c>
      <c r="BB53" s="92">
        <v>60519</v>
      </c>
      <c r="BC53" s="92"/>
      <c r="BD53" s="92"/>
      <c r="BE53" s="92">
        <v>0</v>
      </c>
      <c r="BF53" s="92">
        <v>8097</v>
      </c>
      <c r="BG53" s="92">
        <v>0</v>
      </c>
      <c r="BH53" s="92">
        <v>98000</v>
      </c>
      <c r="BI53" s="92"/>
      <c r="BJ53" s="92"/>
      <c r="BK53" s="92">
        <v>0</v>
      </c>
      <c r="BL53" s="92">
        <v>0</v>
      </c>
      <c r="BM53" s="92"/>
      <c r="BN53" s="92"/>
      <c r="BO53" s="92">
        <v>1223851</v>
      </c>
      <c r="BP53" s="92"/>
      <c r="BQ53" s="92">
        <v>287162</v>
      </c>
      <c r="BR53" s="92"/>
      <c r="BS53" s="92">
        <v>1010</v>
      </c>
      <c r="BT53" s="92">
        <v>169507</v>
      </c>
      <c r="BU53" s="92">
        <v>421344</v>
      </c>
      <c r="BV53" s="92">
        <v>117455</v>
      </c>
      <c r="BW53" s="92">
        <v>132354</v>
      </c>
      <c r="BX53" s="92"/>
      <c r="BY53" s="92">
        <v>38943</v>
      </c>
      <c r="BZ53" s="92">
        <v>2696</v>
      </c>
      <c r="CA53" s="92">
        <v>53380</v>
      </c>
      <c r="CB53" s="92"/>
      <c r="CC53" s="92"/>
      <c r="CD53" s="92">
        <v>0</v>
      </c>
      <c r="CE53" s="92"/>
      <c r="CF53" s="92"/>
      <c r="CG53" s="92"/>
      <c r="CH53" s="92"/>
      <c r="CI53" s="92"/>
      <c r="CJ53" s="92">
        <v>0</v>
      </c>
      <c r="CK53" s="92">
        <v>0</v>
      </c>
      <c r="CL53" s="92">
        <v>0</v>
      </c>
      <c r="CM53" s="92">
        <v>0</v>
      </c>
      <c r="CN53" s="92">
        <v>0</v>
      </c>
      <c r="CO53" s="92">
        <v>15848810</v>
      </c>
      <c r="CP53" s="92">
        <v>47546428</v>
      </c>
    </row>
    <row r="54" spans="1:94" x14ac:dyDescent="0.35">
      <c r="A54" s="89" t="s">
        <v>329</v>
      </c>
      <c r="B54" s="92">
        <v>126360598</v>
      </c>
      <c r="C54" s="92">
        <v>103185349</v>
      </c>
      <c r="D54" s="92">
        <v>13979716</v>
      </c>
      <c r="E54" s="92">
        <v>9195533</v>
      </c>
      <c r="F54" s="92">
        <v>186940110</v>
      </c>
      <c r="G54" s="92">
        <v>142039240</v>
      </c>
      <c r="H54" s="92">
        <v>44460282</v>
      </c>
      <c r="I54" s="92">
        <v>440588</v>
      </c>
      <c r="J54" s="92">
        <v>60800</v>
      </c>
      <c r="K54" s="92"/>
      <c r="L54" s="92"/>
      <c r="M54" s="92"/>
      <c r="N54" s="92">
        <v>60800</v>
      </c>
      <c r="O54" s="92"/>
      <c r="P54" s="92">
        <v>0</v>
      </c>
      <c r="Q54" s="92">
        <v>26052311</v>
      </c>
      <c r="R54" s="92"/>
      <c r="S54" s="92"/>
      <c r="T54" s="92">
        <v>1438592</v>
      </c>
      <c r="U54" s="92"/>
      <c r="V54" s="92"/>
      <c r="W54" s="92"/>
      <c r="X54" s="92"/>
      <c r="Y54" s="92">
        <v>2264</v>
      </c>
      <c r="Z54" s="92">
        <v>8303</v>
      </c>
      <c r="AA54" s="92">
        <v>0</v>
      </c>
      <c r="AB54" s="92">
        <v>16591</v>
      </c>
      <c r="AC54" s="92"/>
      <c r="AD54" s="92">
        <v>13030</v>
      </c>
      <c r="AE54" s="92">
        <v>3539509</v>
      </c>
      <c r="AF54" s="92"/>
      <c r="AG54" s="92">
        <v>3546895</v>
      </c>
      <c r="AH54" s="92">
        <v>952448</v>
      </c>
      <c r="AI54" s="92">
        <v>9978</v>
      </c>
      <c r="AJ54" s="92">
        <v>178366</v>
      </c>
      <c r="AK54" s="92">
        <v>0</v>
      </c>
      <c r="AL54" s="92"/>
      <c r="AM54" s="92"/>
      <c r="AN54" s="92"/>
      <c r="AO54" s="92">
        <v>233901</v>
      </c>
      <c r="AP54" s="92">
        <v>3656894</v>
      </c>
      <c r="AQ54" s="92"/>
      <c r="AR54" s="92">
        <v>10652897</v>
      </c>
      <c r="AS54" s="92">
        <v>1076086</v>
      </c>
      <c r="AT54" s="92">
        <v>427321</v>
      </c>
      <c r="AU54" s="92">
        <v>70555</v>
      </c>
      <c r="AV54" s="92">
        <v>228681</v>
      </c>
      <c r="AW54" s="92">
        <v>65518213</v>
      </c>
      <c r="AX54" s="92">
        <v>11897</v>
      </c>
      <c r="AY54" s="92">
        <v>9043</v>
      </c>
      <c r="AZ54" s="92">
        <v>0</v>
      </c>
      <c r="BA54" s="92">
        <v>1675706</v>
      </c>
      <c r="BB54" s="92">
        <v>183365</v>
      </c>
      <c r="BC54" s="92"/>
      <c r="BD54" s="92">
        <v>42002</v>
      </c>
      <c r="BE54" s="92">
        <v>0</v>
      </c>
      <c r="BF54" s="92">
        <v>19964551</v>
      </c>
      <c r="BG54" s="92">
        <v>39091637</v>
      </c>
      <c r="BH54" s="92">
        <v>4361000</v>
      </c>
      <c r="BI54" s="92"/>
      <c r="BJ54" s="92">
        <v>23229</v>
      </c>
      <c r="BK54" s="92">
        <v>1761</v>
      </c>
      <c r="BL54" s="92">
        <v>0</v>
      </c>
      <c r="BM54" s="92"/>
      <c r="BN54" s="92">
        <v>154022</v>
      </c>
      <c r="BO54" s="92">
        <v>17384176</v>
      </c>
      <c r="BP54" s="92"/>
      <c r="BQ54" s="92">
        <v>5940080</v>
      </c>
      <c r="BR54" s="92">
        <v>49468</v>
      </c>
      <c r="BS54" s="92">
        <v>35274</v>
      </c>
      <c r="BT54" s="92">
        <v>3346819</v>
      </c>
      <c r="BU54" s="92">
        <v>4756389</v>
      </c>
      <c r="BV54" s="92">
        <v>809015</v>
      </c>
      <c r="BW54" s="92">
        <v>666834</v>
      </c>
      <c r="BX54" s="92">
        <v>994</v>
      </c>
      <c r="BY54" s="92">
        <v>1558137</v>
      </c>
      <c r="BZ54" s="92">
        <v>11211</v>
      </c>
      <c r="CA54" s="92">
        <v>209954</v>
      </c>
      <c r="CB54" s="92">
        <v>424188</v>
      </c>
      <c r="CC54" s="92">
        <v>424188</v>
      </c>
      <c r="CD54" s="92">
        <v>13220286</v>
      </c>
      <c r="CE54" s="92">
        <v>45613</v>
      </c>
      <c r="CF54" s="92">
        <v>22173</v>
      </c>
      <c r="CG54" s="92">
        <v>500000</v>
      </c>
      <c r="CH54" s="92"/>
      <c r="CI54" s="92"/>
      <c r="CJ54" s="92">
        <v>0</v>
      </c>
      <c r="CK54" s="92">
        <v>2902500</v>
      </c>
      <c r="CL54" s="92">
        <v>2520000</v>
      </c>
      <c r="CM54" s="92">
        <v>1425000</v>
      </c>
      <c r="CN54" s="92">
        <v>5805000</v>
      </c>
      <c r="CO54" s="92">
        <v>435960683</v>
      </c>
      <c r="CP54" s="92">
        <v>1307882046</v>
      </c>
    </row>
    <row r="55" spans="1:94" x14ac:dyDescent="0.35">
      <c r="A55" s="89" t="s">
        <v>337</v>
      </c>
      <c r="B55" s="92">
        <v>65561645</v>
      </c>
      <c r="C55" s="92">
        <v>55404594</v>
      </c>
      <c r="D55" s="92">
        <v>4419961</v>
      </c>
      <c r="E55" s="92">
        <v>5737091</v>
      </c>
      <c r="F55" s="92">
        <v>72245133</v>
      </c>
      <c r="G55" s="92">
        <v>44772669</v>
      </c>
      <c r="H55" s="92">
        <v>27293376</v>
      </c>
      <c r="I55" s="92">
        <v>179087</v>
      </c>
      <c r="J55" s="92">
        <v>0</v>
      </c>
      <c r="K55" s="92"/>
      <c r="L55" s="92"/>
      <c r="M55" s="92"/>
      <c r="N55" s="92"/>
      <c r="O55" s="92"/>
      <c r="P55" s="92">
        <v>0</v>
      </c>
      <c r="Q55" s="92">
        <v>4206615</v>
      </c>
      <c r="R55" s="92"/>
      <c r="S55" s="92"/>
      <c r="T55" s="92">
        <v>763873</v>
      </c>
      <c r="U55" s="92"/>
      <c r="V55" s="92"/>
      <c r="W55" s="92"/>
      <c r="X55" s="92"/>
      <c r="Y55" s="92">
        <v>755</v>
      </c>
      <c r="Z55" s="92">
        <v>5387</v>
      </c>
      <c r="AA55" s="92">
        <v>0</v>
      </c>
      <c r="AB55" s="92"/>
      <c r="AC55" s="92"/>
      <c r="AD55" s="92"/>
      <c r="AE55" s="92">
        <v>1674499</v>
      </c>
      <c r="AF55" s="92"/>
      <c r="AG55" s="92"/>
      <c r="AH55" s="92">
        <v>827350</v>
      </c>
      <c r="AI55" s="92">
        <v>37274</v>
      </c>
      <c r="AJ55" s="92">
        <v>150051</v>
      </c>
      <c r="AK55" s="92"/>
      <c r="AL55" s="92"/>
      <c r="AM55" s="92"/>
      <c r="AN55" s="92"/>
      <c r="AO55" s="92">
        <v>138238</v>
      </c>
      <c r="AP55" s="92">
        <v>57486</v>
      </c>
      <c r="AQ55" s="92"/>
      <c r="AR55" s="92">
        <v>0</v>
      </c>
      <c r="AS55" s="92">
        <v>551702</v>
      </c>
      <c r="AT55" s="92">
        <v>0</v>
      </c>
      <c r="AU55" s="92"/>
      <c r="AV55" s="92"/>
      <c r="AW55" s="92">
        <v>20241129</v>
      </c>
      <c r="AX55" s="92">
        <v>11158</v>
      </c>
      <c r="AY55" s="92">
        <v>3488</v>
      </c>
      <c r="AZ55" s="92">
        <v>0</v>
      </c>
      <c r="BA55" s="92">
        <v>2663120</v>
      </c>
      <c r="BB55" s="92">
        <v>142121</v>
      </c>
      <c r="BC55" s="92"/>
      <c r="BD55" s="92">
        <v>12142</v>
      </c>
      <c r="BE55" s="92">
        <v>0</v>
      </c>
      <c r="BF55" s="92">
        <v>7383924</v>
      </c>
      <c r="BG55" s="92">
        <v>8741862</v>
      </c>
      <c r="BH55" s="92">
        <v>1274000</v>
      </c>
      <c r="BI55" s="92"/>
      <c r="BJ55" s="92">
        <v>2766</v>
      </c>
      <c r="BK55" s="92">
        <v>0</v>
      </c>
      <c r="BL55" s="92"/>
      <c r="BM55" s="92"/>
      <c r="BN55" s="92">
        <v>6546</v>
      </c>
      <c r="BO55" s="92">
        <v>11314397</v>
      </c>
      <c r="BP55" s="92">
        <v>6926</v>
      </c>
      <c r="BQ55" s="92">
        <v>5534247</v>
      </c>
      <c r="BR55" s="92">
        <v>1832</v>
      </c>
      <c r="BS55" s="92"/>
      <c r="BT55" s="92">
        <v>1847082</v>
      </c>
      <c r="BU55" s="92">
        <v>2911098</v>
      </c>
      <c r="BV55" s="92">
        <v>797311</v>
      </c>
      <c r="BW55" s="92">
        <v>18597</v>
      </c>
      <c r="BX55" s="92"/>
      <c r="BY55" s="92">
        <v>158911</v>
      </c>
      <c r="BZ55" s="92">
        <v>385</v>
      </c>
      <c r="CA55" s="92">
        <v>38007</v>
      </c>
      <c r="CB55" s="92">
        <v>443041</v>
      </c>
      <c r="CC55" s="92">
        <v>443041</v>
      </c>
      <c r="CD55" s="92">
        <v>5290000</v>
      </c>
      <c r="CE55" s="92"/>
      <c r="CF55" s="92"/>
      <c r="CG55" s="92">
        <v>250000</v>
      </c>
      <c r="CH55" s="92"/>
      <c r="CI55" s="92"/>
      <c r="CJ55" s="92">
        <v>0</v>
      </c>
      <c r="CK55" s="92">
        <v>937500</v>
      </c>
      <c r="CL55" s="92">
        <v>1102500</v>
      </c>
      <c r="CM55" s="92">
        <v>1125000</v>
      </c>
      <c r="CN55" s="92">
        <v>1875000</v>
      </c>
      <c r="CO55" s="92">
        <v>179301960</v>
      </c>
      <c r="CP55" s="92">
        <v>537905877</v>
      </c>
    </row>
    <row r="56" spans="1:94" x14ac:dyDescent="0.35">
      <c r="A56" s="89" t="s">
        <v>343</v>
      </c>
      <c r="B56" s="92">
        <v>95529113</v>
      </c>
      <c r="C56" s="92">
        <v>78129872</v>
      </c>
      <c r="D56" s="92">
        <v>10555544</v>
      </c>
      <c r="E56" s="92">
        <v>6843697</v>
      </c>
      <c r="F56" s="92">
        <v>80310453</v>
      </c>
      <c r="G56" s="92">
        <v>53720719</v>
      </c>
      <c r="H56" s="92">
        <v>26297506</v>
      </c>
      <c r="I56" s="92">
        <v>292229</v>
      </c>
      <c r="J56" s="92">
        <v>14844908</v>
      </c>
      <c r="K56" s="92"/>
      <c r="L56" s="92"/>
      <c r="M56" s="92">
        <v>400000</v>
      </c>
      <c r="N56" s="92">
        <v>44908</v>
      </c>
      <c r="O56" s="92"/>
      <c r="P56" s="92">
        <v>14400000</v>
      </c>
      <c r="Q56" s="92">
        <v>11531702</v>
      </c>
      <c r="R56" s="92"/>
      <c r="S56" s="92"/>
      <c r="T56" s="92">
        <v>1092035</v>
      </c>
      <c r="U56" s="92"/>
      <c r="V56" s="92"/>
      <c r="W56" s="92"/>
      <c r="X56" s="92"/>
      <c r="Y56" s="92">
        <v>55706</v>
      </c>
      <c r="Z56" s="92">
        <v>20008</v>
      </c>
      <c r="AA56" s="92">
        <v>3078</v>
      </c>
      <c r="AB56" s="92">
        <v>1508</v>
      </c>
      <c r="AC56" s="92"/>
      <c r="AD56" s="92"/>
      <c r="AE56" s="92">
        <v>571616</v>
      </c>
      <c r="AF56" s="92">
        <v>1416100</v>
      </c>
      <c r="AG56" s="92"/>
      <c r="AH56" s="92">
        <v>929908</v>
      </c>
      <c r="AI56" s="92">
        <v>32662</v>
      </c>
      <c r="AJ56" s="92">
        <v>171778</v>
      </c>
      <c r="AK56" s="92"/>
      <c r="AL56" s="92"/>
      <c r="AM56" s="92"/>
      <c r="AN56" s="92"/>
      <c r="AO56" s="92">
        <v>32177</v>
      </c>
      <c r="AP56" s="92">
        <v>1698302</v>
      </c>
      <c r="AQ56" s="92">
        <v>5</v>
      </c>
      <c r="AR56" s="92">
        <v>2826279</v>
      </c>
      <c r="AS56" s="92">
        <v>442908</v>
      </c>
      <c r="AT56" s="92">
        <v>2222071</v>
      </c>
      <c r="AU56" s="92">
        <v>15560</v>
      </c>
      <c r="AV56" s="92"/>
      <c r="AW56" s="92">
        <v>25234919</v>
      </c>
      <c r="AX56" s="92">
        <v>22317</v>
      </c>
      <c r="AY56" s="92">
        <v>12209</v>
      </c>
      <c r="AZ56" s="92">
        <v>5285</v>
      </c>
      <c r="BA56" s="92">
        <v>1956090</v>
      </c>
      <c r="BB56" s="92">
        <v>94825</v>
      </c>
      <c r="BC56" s="92"/>
      <c r="BD56" s="92">
        <v>11488</v>
      </c>
      <c r="BE56" s="92">
        <v>0</v>
      </c>
      <c r="BF56" s="92">
        <v>11383359</v>
      </c>
      <c r="BG56" s="92">
        <v>11160663</v>
      </c>
      <c r="BH56" s="92">
        <v>449772</v>
      </c>
      <c r="BI56" s="92">
        <v>9566</v>
      </c>
      <c r="BJ56" s="92">
        <v>25995</v>
      </c>
      <c r="BK56" s="92">
        <v>0</v>
      </c>
      <c r="BL56" s="92">
        <v>22860</v>
      </c>
      <c r="BM56" s="92"/>
      <c r="BN56" s="92">
        <v>80488</v>
      </c>
      <c r="BO56" s="92">
        <v>10292849</v>
      </c>
      <c r="BP56" s="92"/>
      <c r="BQ56" s="92">
        <v>4278447</v>
      </c>
      <c r="BR56" s="92">
        <v>6039</v>
      </c>
      <c r="BS56" s="92">
        <v>12375</v>
      </c>
      <c r="BT56" s="92">
        <v>671613</v>
      </c>
      <c r="BU56" s="92">
        <v>4036070</v>
      </c>
      <c r="BV56" s="92">
        <v>1075388</v>
      </c>
      <c r="BW56" s="92">
        <v>966</v>
      </c>
      <c r="BX56" s="92"/>
      <c r="BY56" s="92">
        <v>204953</v>
      </c>
      <c r="BZ56" s="92"/>
      <c r="CA56" s="92">
        <v>6998</v>
      </c>
      <c r="CB56" s="92">
        <v>339351</v>
      </c>
      <c r="CC56" s="92">
        <v>339351</v>
      </c>
      <c r="CD56" s="92">
        <v>6576935</v>
      </c>
      <c r="CE56" s="92">
        <v>150000</v>
      </c>
      <c r="CF56" s="92"/>
      <c r="CG56" s="92">
        <v>413645</v>
      </c>
      <c r="CH56" s="92">
        <v>9080</v>
      </c>
      <c r="CI56" s="92"/>
      <c r="CJ56" s="92">
        <v>0</v>
      </c>
      <c r="CK56" s="92">
        <v>1200000</v>
      </c>
      <c r="CL56" s="92">
        <v>1504210</v>
      </c>
      <c r="CM56" s="92">
        <v>712500</v>
      </c>
      <c r="CN56" s="92">
        <v>2587500</v>
      </c>
      <c r="CO56" s="92">
        <v>244660229</v>
      </c>
      <c r="CP56" s="92">
        <v>733980687</v>
      </c>
    </row>
    <row r="57" spans="1:94" x14ac:dyDescent="0.35">
      <c r="A57" s="89" t="s">
        <v>348</v>
      </c>
      <c r="B57" s="92">
        <v>16697688</v>
      </c>
      <c r="C57" s="92">
        <v>14287213</v>
      </c>
      <c r="D57" s="92">
        <v>1779148</v>
      </c>
      <c r="E57" s="92">
        <v>631327</v>
      </c>
      <c r="F57" s="92">
        <v>8885629</v>
      </c>
      <c r="G57" s="92">
        <v>4749366</v>
      </c>
      <c r="H57" s="92">
        <v>4111861</v>
      </c>
      <c r="I57" s="92">
        <v>24402</v>
      </c>
      <c r="J57" s="92">
        <v>3200000</v>
      </c>
      <c r="K57" s="92"/>
      <c r="L57" s="92"/>
      <c r="M57" s="92"/>
      <c r="N57" s="92"/>
      <c r="O57" s="92"/>
      <c r="P57" s="92">
        <v>3200000</v>
      </c>
      <c r="Q57" s="92">
        <v>1244384</v>
      </c>
      <c r="R57" s="92"/>
      <c r="S57" s="92"/>
      <c r="T57" s="92">
        <v>190044</v>
      </c>
      <c r="U57" s="92"/>
      <c r="V57" s="92"/>
      <c r="W57" s="92"/>
      <c r="X57" s="92"/>
      <c r="Y57" s="92"/>
      <c r="Z57" s="92">
        <v>4270</v>
      </c>
      <c r="AA57" s="92"/>
      <c r="AB57" s="92"/>
      <c r="AC57" s="92"/>
      <c r="AD57" s="92"/>
      <c r="AE57" s="92">
        <v>215197</v>
      </c>
      <c r="AF57" s="92"/>
      <c r="AG57" s="92"/>
      <c r="AH57" s="92">
        <v>117861</v>
      </c>
      <c r="AI57" s="92">
        <v>0</v>
      </c>
      <c r="AJ57" s="92">
        <v>14937</v>
      </c>
      <c r="AK57" s="92"/>
      <c r="AL57" s="92"/>
      <c r="AM57" s="92"/>
      <c r="AN57" s="92"/>
      <c r="AO57" s="92">
        <v>0</v>
      </c>
      <c r="AP57" s="92">
        <v>175000</v>
      </c>
      <c r="AQ57" s="92"/>
      <c r="AR57" s="92">
        <v>217406</v>
      </c>
      <c r="AS57" s="92">
        <v>138742</v>
      </c>
      <c r="AT57" s="92">
        <v>170929</v>
      </c>
      <c r="AU57" s="92"/>
      <c r="AV57" s="92"/>
      <c r="AW57" s="92">
        <v>242648</v>
      </c>
      <c r="AX57" s="92"/>
      <c r="AY57" s="92">
        <v>0</v>
      </c>
      <c r="AZ57" s="92">
        <v>0</v>
      </c>
      <c r="BA57" s="92">
        <v>0</v>
      </c>
      <c r="BB57" s="92">
        <v>15043</v>
      </c>
      <c r="BC57" s="92"/>
      <c r="BD57" s="92">
        <v>23440</v>
      </c>
      <c r="BE57" s="92">
        <v>0</v>
      </c>
      <c r="BF57" s="92">
        <v>99595</v>
      </c>
      <c r="BG57" s="92"/>
      <c r="BH57" s="92">
        <v>98000</v>
      </c>
      <c r="BI57" s="92"/>
      <c r="BJ57" s="92">
        <v>3410</v>
      </c>
      <c r="BK57" s="92">
        <v>0</v>
      </c>
      <c r="BL57" s="92">
        <v>3159</v>
      </c>
      <c r="BM57" s="92"/>
      <c r="BN57" s="92"/>
      <c r="BO57" s="92">
        <v>1580431</v>
      </c>
      <c r="BP57" s="92"/>
      <c r="BQ57" s="92">
        <v>443181</v>
      </c>
      <c r="BR57" s="92"/>
      <c r="BS57" s="92">
        <v>7661</v>
      </c>
      <c r="BT57" s="92">
        <v>629730</v>
      </c>
      <c r="BU57" s="92">
        <v>438532</v>
      </c>
      <c r="BV57" s="92"/>
      <c r="BW57" s="92"/>
      <c r="BX57" s="92"/>
      <c r="BY57" s="92">
        <v>48497</v>
      </c>
      <c r="BZ57" s="92"/>
      <c r="CA57" s="92">
        <v>12831</v>
      </c>
      <c r="CB57" s="92"/>
      <c r="CC57" s="92"/>
      <c r="CD57" s="92">
        <v>0</v>
      </c>
      <c r="CE57" s="92"/>
      <c r="CF57" s="92"/>
      <c r="CG57" s="92"/>
      <c r="CH57" s="92"/>
      <c r="CI57" s="92"/>
      <c r="CJ57" s="92">
        <v>0</v>
      </c>
      <c r="CK57" s="92">
        <v>0</v>
      </c>
      <c r="CL57" s="92">
        <v>0</v>
      </c>
      <c r="CM57" s="92">
        <v>0</v>
      </c>
      <c r="CN57" s="92">
        <v>0</v>
      </c>
      <c r="CO57" s="92">
        <v>31850781</v>
      </c>
      <c r="CP57" s="92">
        <v>95552343</v>
      </c>
    </row>
    <row r="58" spans="1:94" x14ac:dyDescent="0.35">
      <c r="A58" s="89" t="s">
        <v>351</v>
      </c>
      <c r="B58" s="92">
        <v>9810739</v>
      </c>
      <c r="C58" s="92">
        <v>8624579</v>
      </c>
      <c r="D58" s="92">
        <v>1182348</v>
      </c>
      <c r="E58" s="92">
        <v>3812</v>
      </c>
      <c r="F58" s="92">
        <v>4062172</v>
      </c>
      <c r="G58" s="92">
        <v>1899171</v>
      </c>
      <c r="H58" s="92">
        <v>2163000</v>
      </c>
      <c r="I58" s="92"/>
      <c r="J58" s="92">
        <v>0</v>
      </c>
      <c r="K58" s="92"/>
      <c r="L58" s="92"/>
      <c r="M58" s="92"/>
      <c r="N58" s="92"/>
      <c r="O58" s="92"/>
      <c r="P58" s="92">
        <v>0</v>
      </c>
      <c r="Q58" s="92">
        <v>782015</v>
      </c>
      <c r="R58" s="92"/>
      <c r="S58" s="92"/>
      <c r="T58" s="92">
        <v>151604</v>
      </c>
      <c r="U58" s="92"/>
      <c r="V58" s="92"/>
      <c r="W58" s="92"/>
      <c r="X58" s="92"/>
      <c r="Y58" s="92">
        <v>810</v>
      </c>
      <c r="Z58" s="92">
        <v>158</v>
      </c>
      <c r="AA58" s="92"/>
      <c r="AB58" s="92"/>
      <c r="AC58" s="92"/>
      <c r="AD58" s="92"/>
      <c r="AE58" s="92">
        <v>188297</v>
      </c>
      <c r="AF58" s="92"/>
      <c r="AG58" s="92"/>
      <c r="AH58" s="92">
        <v>375005</v>
      </c>
      <c r="AI58" s="92">
        <v>27076</v>
      </c>
      <c r="AJ58" s="92">
        <v>19011</v>
      </c>
      <c r="AK58" s="92"/>
      <c r="AL58" s="92"/>
      <c r="AM58" s="92"/>
      <c r="AN58" s="92"/>
      <c r="AO58" s="92">
        <v>0</v>
      </c>
      <c r="AP58" s="92">
        <v>0</v>
      </c>
      <c r="AQ58" s="92"/>
      <c r="AR58" s="92">
        <v>0</v>
      </c>
      <c r="AS58" s="92">
        <v>20054</v>
      </c>
      <c r="AT58" s="92">
        <v>0</v>
      </c>
      <c r="AU58" s="92"/>
      <c r="AV58" s="92"/>
      <c r="AW58" s="92">
        <v>4556004</v>
      </c>
      <c r="AX58" s="92"/>
      <c r="AY58" s="92">
        <v>107478</v>
      </c>
      <c r="AZ58" s="92">
        <v>0</v>
      </c>
      <c r="BA58" s="92">
        <v>3210</v>
      </c>
      <c r="BB58" s="92">
        <v>0</v>
      </c>
      <c r="BC58" s="92"/>
      <c r="BD58" s="92">
        <v>2872</v>
      </c>
      <c r="BE58" s="92">
        <v>0</v>
      </c>
      <c r="BF58" s="92">
        <v>0</v>
      </c>
      <c r="BG58" s="92">
        <v>4342037</v>
      </c>
      <c r="BH58" s="92">
        <v>98000</v>
      </c>
      <c r="BI58" s="92">
        <v>2407</v>
      </c>
      <c r="BJ58" s="92"/>
      <c r="BK58" s="92">
        <v>0</v>
      </c>
      <c r="BL58" s="92">
        <v>0</v>
      </c>
      <c r="BM58" s="92"/>
      <c r="BN58" s="92"/>
      <c r="BO58" s="92">
        <v>1138294</v>
      </c>
      <c r="BP58" s="92"/>
      <c r="BQ58" s="92">
        <v>429316</v>
      </c>
      <c r="BR58" s="92"/>
      <c r="BS58" s="92"/>
      <c r="BT58" s="92">
        <v>342439</v>
      </c>
      <c r="BU58" s="92">
        <v>334012</v>
      </c>
      <c r="BV58" s="92"/>
      <c r="BW58" s="92"/>
      <c r="BX58" s="92">
        <v>17897</v>
      </c>
      <c r="BY58" s="92">
        <v>12297</v>
      </c>
      <c r="BZ58" s="92"/>
      <c r="CA58" s="92">
        <v>2333</v>
      </c>
      <c r="CB58" s="92">
        <v>70698</v>
      </c>
      <c r="CC58" s="92">
        <v>70698</v>
      </c>
      <c r="CD58" s="92">
        <v>0</v>
      </c>
      <c r="CE58" s="92"/>
      <c r="CF58" s="92"/>
      <c r="CG58" s="92"/>
      <c r="CH58" s="92"/>
      <c r="CI58" s="92"/>
      <c r="CJ58" s="92">
        <v>0</v>
      </c>
      <c r="CK58" s="92"/>
      <c r="CL58" s="92">
        <v>0</v>
      </c>
      <c r="CM58" s="92">
        <v>0</v>
      </c>
      <c r="CN58" s="92"/>
      <c r="CO58" s="92">
        <v>20419922</v>
      </c>
      <c r="CP58" s="92">
        <v>61259765</v>
      </c>
    </row>
    <row r="59" spans="1:94" x14ac:dyDescent="0.35">
      <c r="A59" s="89" t="s">
        <v>357</v>
      </c>
      <c r="B59" s="92">
        <v>98689393</v>
      </c>
      <c r="C59" s="92">
        <v>81678772</v>
      </c>
      <c r="D59" s="92">
        <v>9493457</v>
      </c>
      <c r="E59" s="92">
        <v>7517164</v>
      </c>
      <c r="F59" s="92">
        <v>81070933</v>
      </c>
      <c r="G59" s="92">
        <v>45991028</v>
      </c>
      <c r="H59" s="92">
        <v>34902345</v>
      </c>
      <c r="I59" s="92">
        <v>177560</v>
      </c>
      <c r="J59" s="92">
        <v>21600000</v>
      </c>
      <c r="K59" s="92"/>
      <c r="L59" s="92"/>
      <c r="M59" s="92"/>
      <c r="N59" s="92"/>
      <c r="O59" s="92"/>
      <c r="P59" s="92">
        <v>21600000</v>
      </c>
      <c r="Q59" s="92">
        <v>19508144</v>
      </c>
      <c r="R59" s="92">
        <v>3586</v>
      </c>
      <c r="S59" s="92"/>
      <c r="T59" s="92">
        <v>1069124</v>
      </c>
      <c r="U59" s="92"/>
      <c r="V59" s="92"/>
      <c r="W59" s="92"/>
      <c r="X59" s="92"/>
      <c r="Y59" s="92">
        <v>12486</v>
      </c>
      <c r="Z59" s="92">
        <v>11617</v>
      </c>
      <c r="AA59" s="92"/>
      <c r="AB59" s="92"/>
      <c r="AC59" s="92"/>
      <c r="AD59" s="92">
        <v>4508</v>
      </c>
      <c r="AE59" s="92">
        <v>340549</v>
      </c>
      <c r="AF59" s="92"/>
      <c r="AG59" s="92"/>
      <c r="AH59" s="92">
        <v>567326</v>
      </c>
      <c r="AI59" s="92">
        <v>51769</v>
      </c>
      <c r="AJ59" s="92">
        <v>272265</v>
      </c>
      <c r="AK59" s="92">
        <v>0</v>
      </c>
      <c r="AL59" s="92"/>
      <c r="AM59" s="92"/>
      <c r="AN59" s="92"/>
      <c r="AO59" s="92">
        <v>596943</v>
      </c>
      <c r="AP59" s="92">
        <v>1754919</v>
      </c>
      <c r="AQ59" s="92">
        <v>10</v>
      </c>
      <c r="AR59" s="92">
        <v>10435491</v>
      </c>
      <c r="AS59" s="92"/>
      <c r="AT59" s="92">
        <v>4358678</v>
      </c>
      <c r="AU59" s="92">
        <v>28873</v>
      </c>
      <c r="AV59" s="92"/>
      <c r="AW59" s="92">
        <v>27795377</v>
      </c>
      <c r="AX59" s="92">
        <v>11158</v>
      </c>
      <c r="AY59" s="92">
        <v>56130</v>
      </c>
      <c r="AZ59" s="92">
        <v>0</v>
      </c>
      <c r="BA59" s="92">
        <v>27767</v>
      </c>
      <c r="BB59" s="92">
        <v>152593</v>
      </c>
      <c r="BC59" s="92"/>
      <c r="BD59" s="92">
        <v>12924</v>
      </c>
      <c r="BE59" s="92">
        <v>0</v>
      </c>
      <c r="BF59" s="92">
        <v>16200582</v>
      </c>
      <c r="BG59" s="92">
        <v>8797112</v>
      </c>
      <c r="BH59" s="92">
        <v>2512995</v>
      </c>
      <c r="BI59" s="92"/>
      <c r="BJ59" s="92"/>
      <c r="BK59" s="92">
        <v>0</v>
      </c>
      <c r="BL59" s="92">
        <v>0</v>
      </c>
      <c r="BM59" s="92"/>
      <c r="BN59" s="92">
        <v>24116</v>
      </c>
      <c r="BO59" s="92">
        <v>9328628</v>
      </c>
      <c r="BP59" s="92"/>
      <c r="BQ59" s="92">
        <v>6252607</v>
      </c>
      <c r="BR59" s="92"/>
      <c r="BS59" s="92"/>
      <c r="BT59" s="92">
        <v>216883</v>
      </c>
      <c r="BU59" s="92">
        <v>2240185</v>
      </c>
      <c r="BV59" s="92"/>
      <c r="BW59" s="92">
        <v>604297</v>
      </c>
      <c r="BX59" s="92"/>
      <c r="BY59" s="92">
        <v>13117</v>
      </c>
      <c r="BZ59" s="92">
        <v>1541</v>
      </c>
      <c r="CA59" s="92"/>
      <c r="CB59" s="92">
        <v>28461</v>
      </c>
      <c r="CC59" s="92">
        <v>28461</v>
      </c>
      <c r="CD59" s="92">
        <v>5580000</v>
      </c>
      <c r="CE59" s="92"/>
      <c r="CF59" s="92"/>
      <c r="CG59" s="92">
        <v>375000</v>
      </c>
      <c r="CH59" s="92"/>
      <c r="CI59" s="92"/>
      <c r="CJ59" s="92">
        <v>0</v>
      </c>
      <c r="CK59" s="92">
        <v>900000</v>
      </c>
      <c r="CL59" s="92">
        <v>1417500</v>
      </c>
      <c r="CM59" s="92">
        <v>1087500</v>
      </c>
      <c r="CN59" s="92">
        <v>1800000</v>
      </c>
      <c r="CO59" s="92">
        <v>263600936</v>
      </c>
      <c r="CP59" s="92">
        <v>790802810</v>
      </c>
    </row>
    <row r="60" spans="1:94" x14ac:dyDescent="0.35">
      <c r="A60" s="89" t="s">
        <v>363</v>
      </c>
      <c r="B60" s="92">
        <v>4243658</v>
      </c>
      <c r="C60" s="92">
        <v>3400892</v>
      </c>
      <c r="D60" s="92">
        <v>463321</v>
      </c>
      <c r="E60" s="92">
        <v>379445</v>
      </c>
      <c r="F60" s="92">
        <v>3836104</v>
      </c>
      <c r="G60" s="92">
        <v>2095361</v>
      </c>
      <c r="H60" s="92">
        <v>1737480</v>
      </c>
      <c r="I60" s="92">
        <v>3263</v>
      </c>
      <c r="J60" s="92">
        <v>6040</v>
      </c>
      <c r="K60" s="92"/>
      <c r="L60" s="92"/>
      <c r="M60" s="92"/>
      <c r="N60" s="92"/>
      <c r="O60" s="92"/>
      <c r="P60" s="92">
        <v>6040</v>
      </c>
      <c r="Q60" s="92">
        <v>819454</v>
      </c>
      <c r="R60" s="92"/>
      <c r="S60" s="92"/>
      <c r="T60" s="92">
        <v>107729</v>
      </c>
      <c r="U60" s="92"/>
      <c r="V60" s="92"/>
      <c r="W60" s="92"/>
      <c r="X60" s="92"/>
      <c r="Y60" s="92">
        <v>1363</v>
      </c>
      <c r="Z60" s="92">
        <v>10079</v>
      </c>
      <c r="AA60" s="92">
        <v>2389</v>
      </c>
      <c r="AB60" s="92"/>
      <c r="AC60" s="92"/>
      <c r="AD60" s="92"/>
      <c r="AE60" s="92">
        <v>154673</v>
      </c>
      <c r="AF60" s="92"/>
      <c r="AG60" s="92"/>
      <c r="AH60" s="92">
        <v>0</v>
      </c>
      <c r="AI60" s="92">
        <v>0</v>
      </c>
      <c r="AJ60" s="92">
        <v>9506</v>
      </c>
      <c r="AK60" s="92"/>
      <c r="AL60" s="92"/>
      <c r="AM60" s="92"/>
      <c r="AN60" s="92"/>
      <c r="AO60" s="92">
        <v>12066</v>
      </c>
      <c r="AP60" s="92">
        <v>25000</v>
      </c>
      <c r="AQ60" s="92"/>
      <c r="AR60" s="92">
        <v>217406</v>
      </c>
      <c r="AS60" s="92">
        <v>22852</v>
      </c>
      <c r="AT60" s="92">
        <v>256393</v>
      </c>
      <c r="AU60" s="92"/>
      <c r="AV60" s="92"/>
      <c r="AW60" s="92">
        <v>167100</v>
      </c>
      <c r="AX60" s="92"/>
      <c r="AY60" s="92"/>
      <c r="AZ60" s="92">
        <v>0</v>
      </c>
      <c r="BA60" s="92">
        <v>101100</v>
      </c>
      <c r="BB60" s="92">
        <v>5259</v>
      </c>
      <c r="BC60" s="92"/>
      <c r="BD60" s="92"/>
      <c r="BE60" s="92">
        <v>0</v>
      </c>
      <c r="BF60" s="92">
        <v>11740</v>
      </c>
      <c r="BG60" s="92">
        <v>0</v>
      </c>
      <c r="BH60" s="92">
        <v>49000</v>
      </c>
      <c r="BI60" s="92"/>
      <c r="BJ60" s="92"/>
      <c r="BK60" s="92">
        <v>0</v>
      </c>
      <c r="BL60" s="92">
        <v>0</v>
      </c>
      <c r="BM60" s="92"/>
      <c r="BN60" s="92"/>
      <c r="BO60" s="92">
        <v>367157</v>
      </c>
      <c r="BP60" s="92"/>
      <c r="BQ60" s="92">
        <v>106022</v>
      </c>
      <c r="BR60" s="92"/>
      <c r="BS60" s="92"/>
      <c r="BT60" s="92">
        <v>154276</v>
      </c>
      <c r="BU60" s="92">
        <v>92513</v>
      </c>
      <c r="BV60" s="92"/>
      <c r="BW60" s="92">
        <v>0</v>
      </c>
      <c r="BX60" s="92"/>
      <c r="BY60" s="92">
        <v>14346</v>
      </c>
      <c r="BZ60" s="92"/>
      <c r="CA60" s="92"/>
      <c r="CB60" s="92">
        <v>0</v>
      </c>
      <c r="CC60" s="92">
        <v>0</v>
      </c>
      <c r="CD60" s="92">
        <v>0</v>
      </c>
      <c r="CE60" s="92"/>
      <c r="CF60" s="92"/>
      <c r="CG60" s="92"/>
      <c r="CH60" s="92"/>
      <c r="CI60" s="92"/>
      <c r="CJ60" s="92">
        <v>0</v>
      </c>
      <c r="CK60" s="92"/>
      <c r="CL60" s="92">
        <v>0</v>
      </c>
      <c r="CM60" s="92">
        <v>0</v>
      </c>
      <c r="CN60" s="92"/>
      <c r="CO60" s="92">
        <v>9439512</v>
      </c>
      <c r="CP60" s="92">
        <v>28318539</v>
      </c>
    </row>
    <row r="61" spans="1:94" x14ac:dyDescent="0.35">
      <c r="A61" s="89" t="s">
        <v>368</v>
      </c>
      <c r="B61" s="92">
        <v>104073678</v>
      </c>
      <c r="C61" s="92">
        <v>87608925</v>
      </c>
      <c r="D61" s="92">
        <v>9494878</v>
      </c>
      <c r="E61" s="92">
        <v>6969875</v>
      </c>
      <c r="F61" s="92">
        <v>57162341</v>
      </c>
      <c r="G61" s="92">
        <v>27934534</v>
      </c>
      <c r="H61" s="92">
        <v>29150566</v>
      </c>
      <c r="I61" s="92">
        <v>77241</v>
      </c>
      <c r="J61" s="92">
        <v>12800000</v>
      </c>
      <c r="K61" s="92"/>
      <c r="L61" s="92"/>
      <c r="M61" s="92"/>
      <c r="N61" s="92"/>
      <c r="O61" s="92"/>
      <c r="P61" s="92">
        <v>12800000</v>
      </c>
      <c r="Q61" s="92">
        <v>9220696</v>
      </c>
      <c r="R61" s="92"/>
      <c r="S61" s="92"/>
      <c r="T61" s="92">
        <v>2354733</v>
      </c>
      <c r="U61" s="92"/>
      <c r="V61" s="92"/>
      <c r="W61" s="92"/>
      <c r="X61" s="92"/>
      <c r="Y61" s="92">
        <v>1363</v>
      </c>
      <c r="Z61" s="92">
        <v>2730</v>
      </c>
      <c r="AA61" s="92">
        <v>0</v>
      </c>
      <c r="AB61" s="92"/>
      <c r="AC61" s="92"/>
      <c r="AD61" s="92"/>
      <c r="AE61" s="92">
        <v>9092</v>
      </c>
      <c r="AF61" s="92"/>
      <c r="AG61" s="92"/>
      <c r="AH61" s="92">
        <v>975041</v>
      </c>
      <c r="AI61" s="92">
        <v>33132</v>
      </c>
      <c r="AJ61" s="92">
        <v>25801</v>
      </c>
      <c r="AK61" s="92"/>
      <c r="AL61" s="92"/>
      <c r="AM61" s="92"/>
      <c r="AN61" s="92"/>
      <c r="AO61" s="92">
        <v>112618</v>
      </c>
      <c r="AP61" s="92">
        <v>1750033</v>
      </c>
      <c r="AQ61" s="92"/>
      <c r="AR61" s="92">
        <v>869624</v>
      </c>
      <c r="AS61" s="92">
        <v>453767</v>
      </c>
      <c r="AT61" s="92">
        <v>2562744</v>
      </c>
      <c r="AU61" s="92">
        <v>70019</v>
      </c>
      <c r="AV61" s="92"/>
      <c r="AW61" s="92">
        <v>21413784</v>
      </c>
      <c r="AX61" s="92"/>
      <c r="AY61" s="92"/>
      <c r="AZ61" s="92">
        <v>0</v>
      </c>
      <c r="BA61" s="92">
        <v>158393</v>
      </c>
      <c r="BB61" s="92">
        <v>36272</v>
      </c>
      <c r="BC61" s="92"/>
      <c r="BD61" s="92">
        <v>10285</v>
      </c>
      <c r="BE61" s="92">
        <v>3556</v>
      </c>
      <c r="BF61" s="92">
        <v>16247881</v>
      </c>
      <c r="BG61" s="92">
        <v>4326728</v>
      </c>
      <c r="BH61" s="92">
        <v>409543</v>
      </c>
      <c r="BI61" s="92"/>
      <c r="BJ61" s="92">
        <v>2766</v>
      </c>
      <c r="BK61" s="92">
        <v>0</v>
      </c>
      <c r="BL61" s="92">
        <v>165873</v>
      </c>
      <c r="BM61" s="92"/>
      <c r="BN61" s="92">
        <v>52487</v>
      </c>
      <c r="BO61" s="92">
        <v>7437451</v>
      </c>
      <c r="BP61" s="92"/>
      <c r="BQ61" s="92">
        <v>3993744</v>
      </c>
      <c r="BR61" s="92"/>
      <c r="BS61" s="92"/>
      <c r="BT61" s="92">
        <v>1190732</v>
      </c>
      <c r="BU61" s="92">
        <v>1997124</v>
      </c>
      <c r="BV61" s="92">
        <v>217539</v>
      </c>
      <c r="BW61" s="92">
        <v>858</v>
      </c>
      <c r="BX61" s="92"/>
      <c r="BY61" s="92">
        <v>37454</v>
      </c>
      <c r="BZ61" s="92"/>
      <c r="CA61" s="92"/>
      <c r="CB61" s="92"/>
      <c r="CC61" s="92"/>
      <c r="CD61" s="92">
        <v>43306683</v>
      </c>
      <c r="CE61" s="92">
        <v>7602</v>
      </c>
      <c r="CF61" s="92"/>
      <c r="CG61" s="92">
        <v>375000</v>
      </c>
      <c r="CH61" s="92">
        <v>9080</v>
      </c>
      <c r="CI61" s="92"/>
      <c r="CJ61" s="92">
        <v>0</v>
      </c>
      <c r="CK61" s="92">
        <v>9000000</v>
      </c>
      <c r="CL61" s="92">
        <v>8400000</v>
      </c>
      <c r="CM61" s="92">
        <v>7500000</v>
      </c>
      <c r="CN61" s="92">
        <v>18015000</v>
      </c>
      <c r="CO61" s="92">
        <v>255414633</v>
      </c>
      <c r="CP61" s="92">
        <v>766243899</v>
      </c>
    </row>
    <row r="62" spans="1:94" x14ac:dyDescent="0.35">
      <c r="A62" s="89" t="s">
        <v>374</v>
      </c>
      <c r="B62" s="92">
        <v>23197450</v>
      </c>
      <c r="C62" s="92">
        <v>21985903</v>
      </c>
      <c r="D62" s="92">
        <v>1158713</v>
      </c>
      <c r="E62" s="92">
        <v>52834</v>
      </c>
      <c r="F62" s="92">
        <v>19276024</v>
      </c>
      <c r="G62" s="92">
        <v>15812836</v>
      </c>
      <c r="H62" s="92">
        <v>3454283</v>
      </c>
      <c r="I62" s="92">
        <v>8905</v>
      </c>
      <c r="J62" s="92"/>
      <c r="K62" s="92"/>
      <c r="L62" s="92"/>
      <c r="M62" s="92"/>
      <c r="N62" s="92"/>
      <c r="O62" s="92"/>
      <c r="P62" s="92"/>
      <c r="Q62" s="92">
        <v>1384625</v>
      </c>
      <c r="R62" s="92"/>
      <c r="S62" s="92"/>
      <c r="T62" s="92">
        <v>408414</v>
      </c>
      <c r="U62" s="92"/>
      <c r="V62" s="92"/>
      <c r="W62" s="92"/>
      <c r="X62" s="92"/>
      <c r="Y62" s="92">
        <v>85866</v>
      </c>
      <c r="Z62" s="92"/>
      <c r="AA62" s="92">
        <v>2390</v>
      </c>
      <c r="AB62" s="92"/>
      <c r="AC62" s="92">
        <v>10653</v>
      </c>
      <c r="AD62" s="92">
        <v>18031</v>
      </c>
      <c r="AE62" s="92">
        <v>432883</v>
      </c>
      <c r="AF62" s="92"/>
      <c r="AG62" s="92"/>
      <c r="AH62" s="92">
        <v>377750</v>
      </c>
      <c r="AI62" s="92">
        <v>0</v>
      </c>
      <c r="AJ62" s="92"/>
      <c r="AK62" s="92"/>
      <c r="AL62" s="92"/>
      <c r="AM62" s="92"/>
      <c r="AN62" s="92"/>
      <c r="AO62" s="92">
        <v>34209</v>
      </c>
      <c r="AP62" s="92">
        <v>1299</v>
      </c>
      <c r="AQ62" s="92"/>
      <c r="AR62" s="92">
        <v>0</v>
      </c>
      <c r="AS62" s="92"/>
      <c r="AT62" s="92"/>
      <c r="AU62" s="92">
        <v>13131</v>
      </c>
      <c r="AV62" s="92"/>
      <c r="AW62" s="92">
        <v>4487980</v>
      </c>
      <c r="AX62" s="92"/>
      <c r="AY62" s="92"/>
      <c r="AZ62" s="92">
        <v>0</v>
      </c>
      <c r="BA62" s="92">
        <v>179380</v>
      </c>
      <c r="BB62" s="92">
        <v>77023</v>
      </c>
      <c r="BC62" s="92"/>
      <c r="BD62" s="92">
        <v>0</v>
      </c>
      <c r="BE62" s="92">
        <v>0</v>
      </c>
      <c r="BF62" s="92">
        <v>0</v>
      </c>
      <c r="BG62" s="92">
        <v>3006576</v>
      </c>
      <c r="BH62" s="92">
        <v>1225000</v>
      </c>
      <c r="BI62" s="92"/>
      <c r="BJ62" s="92"/>
      <c r="BK62" s="92">
        <v>0</v>
      </c>
      <c r="BL62" s="92"/>
      <c r="BM62" s="92"/>
      <c r="BN62" s="92"/>
      <c r="BO62" s="92">
        <v>7223841</v>
      </c>
      <c r="BP62" s="92"/>
      <c r="BQ62" s="92">
        <v>3110029</v>
      </c>
      <c r="BR62" s="92">
        <v>23606</v>
      </c>
      <c r="BS62" s="92">
        <v>909</v>
      </c>
      <c r="BT62" s="92">
        <v>1029264</v>
      </c>
      <c r="BU62" s="92">
        <v>1878122</v>
      </c>
      <c r="BV62" s="92"/>
      <c r="BW62" s="92">
        <v>1040415</v>
      </c>
      <c r="BX62" s="92"/>
      <c r="BY62" s="92">
        <v>135197</v>
      </c>
      <c r="BZ62" s="92"/>
      <c r="CA62" s="92">
        <v>6299</v>
      </c>
      <c r="CB62" s="92">
        <v>14140</v>
      </c>
      <c r="CC62" s="92">
        <v>14140</v>
      </c>
      <c r="CD62" s="92">
        <v>0</v>
      </c>
      <c r="CE62" s="92"/>
      <c r="CF62" s="92"/>
      <c r="CG62" s="92"/>
      <c r="CH62" s="92"/>
      <c r="CI62" s="92"/>
      <c r="CJ62" s="92">
        <v>0</v>
      </c>
      <c r="CK62" s="92"/>
      <c r="CL62" s="92">
        <v>0</v>
      </c>
      <c r="CM62" s="92">
        <v>0</v>
      </c>
      <c r="CN62" s="92"/>
      <c r="CO62" s="92">
        <v>55584059</v>
      </c>
      <c r="CP62" s="92">
        <v>166752179</v>
      </c>
    </row>
    <row r="63" spans="1:94" x14ac:dyDescent="0.35">
      <c r="A63" s="89" t="s">
        <v>384</v>
      </c>
      <c r="B63" s="92">
        <v>25647661</v>
      </c>
      <c r="C63" s="92">
        <v>24073576</v>
      </c>
      <c r="D63" s="92">
        <v>1547317</v>
      </c>
      <c r="E63" s="92">
        <v>26768</v>
      </c>
      <c r="F63" s="92">
        <v>22699775</v>
      </c>
      <c r="G63" s="92">
        <v>18069940</v>
      </c>
      <c r="H63" s="92">
        <v>4532224</v>
      </c>
      <c r="I63" s="92">
        <v>97612</v>
      </c>
      <c r="J63" s="92"/>
      <c r="K63" s="92"/>
      <c r="L63" s="92"/>
      <c r="M63" s="92"/>
      <c r="N63" s="92"/>
      <c r="O63" s="92"/>
      <c r="P63" s="92"/>
      <c r="Q63" s="92">
        <v>1574636</v>
      </c>
      <c r="R63" s="92"/>
      <c r="S63" s="92"/>
      <c r="T63" s="92">
        <v>419687</v>
      </c>
      <c r="U63" s="92"/>
      <c r="V63" s="92"/>
      <c r="W63" s="92"/>
      <c r="X63" s="92"/>
      <c r="Y63" s="92">
        <v>89955</v>
      </c>
      <c r="Z63" s="92">
        <v>770</v>
      </c>
      <c r="AA63" s="92">
        <v>1195</v>
      </c>
      <c r="AB63" s="92"/>
      <c r="AC63" s="92"/>
      <c r="AD63" s="92">
        <v>19596</v>
      </c>
      <c r="AE63" s="92">
        <v>538910</v>
      </c>
      <c r="AF63" s="92"/>
      <c r="AG63" s="92"/>
      <c r="AH63" s="92">
        <v>400086</v>
      </c>
      <c r="AI63" s="92">
        <v>4091</v>
      </c>
      <c r="AJ63" s="92">
        <v>1876</v>
      </c>
      <c r="AK63" s="92"/>
      <c r="AL63" s="92"/>
      <c r="AM63" s="92"/>
      <c r="AN63" s="92"/>
      <c r="AO63" s="92">
        <v>40870</v>
      </c>
      <c r="AP63" s="92">
        <v>57601</v>
      </c>
      <c r="AQ63" s="92"/>
      <c r="AR63" s="92">
        <v>0</v>
      </c>
      <c r="AS63" s="92"/>
      <c r="AT63" s="92">
        <v>0</v>
      </c>
      <c r="AU63" s="92">
        <v>0</v>
      </c>
      <c r="AV63" s="92"/>
      <c r="AW63" s="92">
        <v>5407039</v>
      </c>
      <c r="AX63" s="92"/>
      <c r="AY63" s="92">
        <v>0</v>
      </c>
      <c r="AZ63" s="92">
        <v>0</v>
      </c>
      <c r="BA63" s="92">
        <v>368204</v>
      </c>
      <c r="BB63" s="92">
        <v>28094</v>
      </c>
      <c r="BC63" s="92"/>
      <c r="BD63" s="92">
        <v>31591</v>
      </c>
      <c r="BE63" s="92">
        <v>0</v>
      </c>
      <c r="BF63" s="92">
        <v>0</v>
      </c>
      <c r="BG63" s="92">
        <v>3754149</v>
      </c>
      <c r="BH63" s="92">
        <v>1225000</v>
      </c>
      <c r="BI63" s="92"/>
      <c r="BJ63" s="92"/>
      <c r="BK63" s="92">
        <v>0</v>
      </c>
      <c r="BL63" s="92">
        <v>0</v>
      </c>
      <c r="BM63" s="92"/>
      <c r="BN63" s="92"/>
      <c r="BO63" s="92">
        <v>6537211</v>
      </c>
      <c r="BP63" s="92"/>
      <c r="BQ63" s="92">
        <v>2386431</v>
      </c>
      <c r="BR63" s="92">
        <v>18051</v>
      </c>
      <c r="BS63" s="92">
        <v>6282</v>
      </c>
      <c r="BT63" s="92">
        <v>1139605</v>
      </c>
      <c r="BU63" s="92">
        <v>1871849</v>
      </c>
      <c r="BV63" s="92"/>
      <c r="BW63" s="92">
        <v>940831</v>
      </c>
      <c r="BX63" s="92">
        <v>1989</v>
      </c>
      <c r="BY63" s="92">
        <v>168841</v>
      </c>
      <c r="BZ63" s="92">
        <v>3332</v>
      </c>
      <c r="CA63" s="92"/>
      <c r="CB63" s="92"/>
      <c r="CC63" s="92"/>
      <c r="CD63" s="92">
        <v>0</v>
      </c>
      <c r="CE63" s="92"/>
      <c r="CF63" s="92"/>
      <c r="CG63" s="92"/>
      <c r="CH63" s="92"/>
      <c r="CI63" s="92"/>
      <c r="CJ63" s="92">
        <v>0</v>
      </c>
      <c r="CK63" s="92"/>
      <c r="CL63" s="92">
        <v>0</v>
      </c>
      <c r="CM63" s="92">
        <v>0</v>
      </c>
      <c r="CN63" s="92"/>
      <c r="CO63" s="92">
        <v>61866321</v>
      </c>
      <c r="CP63" s="92">
        <v>185598966</v>
      </c>
    </row>
    <row r="64" spans="1:94" x14ac:dyDescent="0.35">
      <c r="A64" s="89" t="s">
        <v>388</v>
      </c>
      <c r="B64" s="92">
        <v>24969702</v>
      </c>
      <c r="C64" s="92">
        <v>23971328</v>
      </c>
      <c r="D64" s="92">
        <v>941458</v>
      </c>
      <c r="E64" s="92">
        <v>56916</v>
      </c>
      <c r="F64" s="92">
        <v>26120511</v>
      </c>
      <c r="G64" s="92">
        <v>23845637</v>
      </c>
      <c r="H64" s="92">
        <v>2183295</v>
      </c>
      <c r="I64" s="92">
        <v>91578</v>
      </c>
      <c r="J64" s="92"/>
      <c r="K64" s="92"/>
      <c r="L64" s="92"/>
      <c r="M64" s="92"/>
      <c r="N64" s="92"/>
      <c r="O64" s="92"/>
      <c r="P64" s="92"/>
      <c r="Q64" s="92">
        <v>1104317</v>
      </c>
      <c r="R64" s="92"/>
      <c r="S64" s="92"/>
      <c r="T64" s="92">
        <v>48968</v>
      </c>
      <c r="U64" s="92"/>
      <c r="V64" s="92"/>
      <c r="W64" s="92"/>
      <c r="X64" s="92"/>
      <c r="Y64" s="92">
        <v>4244</v>
      </c>
      <c r="Z64" s="92"/>
      <c r="AA64" s="92">
        <v>267</v>
      </c>
      <c r="AB64" s="92"/>
      <c r="AC64" s="92"/>
      <c r="AD64" s="92">
        <v>7825</v>
      </c>
      <c r="AE64" s="92">
        <v>200930</v>
      </c>
      <c r="AF64" s="92"/>
      <c r="AG64" s="92"/>
      <c r="AH64" s="92">
        <v>49541</v>
      </c>
      <c r="AI64" s="92">
        <v>0</v>
      </c>
      <c r="AJ64" s="92">
        <v>22406</v>
      </c>
      <c r="AK64" s="92"/>
      <c r="AL64" s="92"/>
      <c r="AM64" s="92"/>
      <c r="AN64" s="92"/>
      <c r="AO64" s="92">
        <v>13063</v>
      </c>
      <c r="AP64" s="92">
        <v>726180</v>
      </c>
      <c r="AQ64" s="92"/>
      <c r="AR64" s="92">
        <v>0</v>
      </c>
      <c r="AS64" s="92">
        <v>24484</v>
      </c>
      <c r="AT64" s="92"/>
      <c r="AU64" s="92">
        <v>6410</v>
      </c>
      <c r="AV64" s="92"/>
      <c r="AW64" s="92">
        <v>818909</v>
      </c>
      <c r="AX64" s="92"/>
      <c r="AY64" s="92"/>
      <c r="AZ64" s="92">
        <v>0</v>
      </c>
      <c r="BA64" s="92">
        <v>18000</v>
      </c>
      <c r="BB64" s="92">
        <v>42075</v>
      </c>
      <c r="BC64" s="92"/>
      <c r="BD64" s="92"/>
      <c r="BE64" s="92">
        <v>0</v>
      </c>
      <c r="BF64" s="92">
        <v>0</v>
      </c>
      <c r="BG64" s="92">
        <v>756216</v>
      </c>
      <c r="BH64" s="92"/>
      <c r="BI64" s="92"/>
      <c r="BJ64" s="92"/>
      <c r="BK64" s="92">
        <v>0</v>
      </c>
      <c r="BL64" s="92">
        <v>0</v>
      </c>
      <c r="BM64" s="92"/>
      <c r="BN64" s="92">
        <v>2619</v>
      </c>
      <c r="BO64" s="92">
        <v>2571625</v>
      </c>
      <c r="BP64" s="92"/>
      <c r="BQ64" s="92">
        <v>933310</v>
      </c>
      <c r="BR64" s="92">
        <v>17403</v>
      </c>
      <c r="BS64" s="92"/>
      <c r="BT64" s="92">
        <v>1056579</v>
      </c>
      <c r="BU64" s="92">
        <v>486484</v>
      </c>
      <c r="BV64" s="92"/>
      <c r="BW64" s="92">
        <v>0</v>
      </c>
      <c r="BX64" s="92"/>
      <c r="BY64" s="92">
        <v>77850</v>
      </c>
      <c r="BZ64" s="92"/>
      <c r="CA64" s="92"/>
      <c r="CB64" s="92">
        <v>42419</v>
      </c>
      <c r="CC64" s="92">
        <v>42419</v>
      </c>
      <c r="CD64" s="92">
        <v>0</v>
      </c>
      <c r="CE64" s="92"/>
      <c r="CF64" s="92"/>
      <c r="CG64" s="92"/>
      <c r="CH64" s="92"/>
      <c r="CI64" s="92"/>
      <c r="CJ64" s="92">
        <v>0</v>
      </c>
      <c r="CK64" s="92"/>
      <c r="CL64" s="92">
        <v>0</v>
      </c>
      <c r="CM64" s="92">
        <v>0</v>
      </c>
      <c r="CN64" s="92"/>
      <c r="CO64" s="92">
        <v>55627483</v>
      </c>
      <c r="CP64" s="92">
        <v>166882451</v>
      </c>
    </row>
    <row r="65" spans="1:94" x14ac:dyDescent="0.35">
      <c r="A65" s="89" t="s">
        <v>392</v>
      </c>
      <c r="B65" s="92">
        <v>113819713</v>
      </c>
      <c r="C65" s="92">
        <v>96274023</v>
      </c>
      <c r="D65" s="92">
        <v>7033845</v>
      </c>
      <c r="E65" s="92">
        <v>10511845</v>
      </c>
      <c r="F65" s="92">
        <v>84607361</v>
      </c>
      <c r="G65" s="92">
        <v>46986754</v>
      </c>
      <c r="H65" s="92">
        <v>37559617</v>
      </c>
      <c r="I65" s="92">
        <v>60990</v>
      </c>
      <c r="J65" s="92">
        <v>14400000</v>
      </c>
      <c r="K65" s="92"/>
      <c r="L65" s="92"/>
      <c r="M65" s="92"/>
      <c r="N65" s="92"/>
      <c r="O65" s="92"/>
      <c r="P65" s="92">
        <v>14400000</v>
      </c>
      <c r="Q65" s="92">
        <v>8574676</v>
      </c>
      <c r="R65" s="92"/>
      <c r="S65" s="92"/>
      <c r="T65" s="92">
        <v>3594872</v>
      </c>
      <c r="U65" s="92"/>
      <c r="V65" s="92"/>
      <c r="W65" s="92"/>
      <c r="X65" s="92"/>
      <c r="Y65" s="92">
        <v>25896</v>
      </c>
      <c r="Z65" s="92">
        <v>42496</v>
      </c>
      <c r="AA65" s="92">
        <v>3584</v>
      </c>
      <c r="AB65" s="92"/>
      <c r="AC65" s="92"/>
      <c r="AD65" s="92"/>
      <c r="AE65" s="92">
        <v>0</v>
      </c>
      <c r="AF65" s="92"/>
      <c r="AG65" s="92"/>
      <c r="AH65" s="92">
        <v>1526450</v>
      </c>
      <c r="AI65" s="92">
        <v>32566</v>
      </c>
      <c r="AJ65" s="92">
        <v>39380</v>
      </c>
      <c r="AK65" s="92"/>
      <c r="AL65" s="92"/>
      <c r="AM65" s="92">
        <v>45410</v>
      </c>
      <c r="AN65" s="92"/>
      <c r="AO65" s="92">
        <v>12066</v>
      </c>
      <c r="AP65" s="92">
        <v>905424</v>
      </c>
      <c r="AQ65" s="92"/>
      <c r="AR65" s="92">
        <v>652218</v>
      </c>
      <c r="AS65" s="92">
        <v>723089</v>
      </c>
      <c r="AT65" s="92">
        <v>940107</v>
      </c>
      <c r="AU65" s="92">
        <v>31120</v>
      </c>
      <c r="AV65" s="92"/>
      <c r="AW65" s="92">
        <v>2480360</v>
      </c>
      <c r="AX65" s="92">
        <v>11158</v>
      </c>
      <c r="AY65" s="92">
        <v>0</v>
      </c>
      <c r="AZ65" s="92">
        <v>0</v>
      </c>
      <c r="BA65" s="92">
        <v>1804000</v>
      </c>
      <c r="BB65" s="92">
        <v>15778</v>
      </c>
      <c r="BC65" s="92"/>
      <c r="BD65" s="92">
        <v>6969</v>
      </c>
      <c r="BE65" s="92">
        <v>0</v>
      </c>
      <c r="BF65" s="92">
        <v>49217</v>
      </c>
      <c r="BG65" s="92">
        <v>0</v>
      </c>
      <c r="BH65" s="92">
        <v>588000</v>
      </c>
      <c r="BI65" s="92"/>
      <c r="BJ65" s="92"/>
      <c r="BK65" s="92">
        <v>0</v>
      </c>
      <c r="BL65" s="92">
        <v>0</v>
      </c>
      <c r="BM65" s="92"/>
      <c r="BN65" s="92">
        <v>5237</v>
      </c>
      <c r="BO65" s="92">
        <v>8890442</v>
      </c>
      <c r="BP65" s="92"/>
      <c r="BQ65" s="92">
        <v>4268362</v>
      </c>
      <c r="BR65" s="92">
        <v>6639</v>
      </c>
      <c r="BS65" s="92">
        <v>25728</v>
      </c>
      <c r="BT65" s="92">
        <v>1422171</v>
      </c>
      <c r="BU65" s="92">
        <v>2638164</v>
      </c>
      <c r="BV65" s="92"/>
      <c r="BW65" s="92">
        <v>343871</v>
      </c>
      <c r="BX65" s="92"/>
      <c r="BY65" s="92">
        <v>150516</v>
      </c>
      <c r="BZ65" s="92"/>
      <c r="CA65" s="92">
        <v>34992</v>
      </c>
      <c r="CB65" s="92">
        <v>0</v>
      </c>
      <c r="CC65" s="92">
        <v>0</v>
      </c>
      <c r="CD65" s="92">
        <v>250000</v>
      </c>
      <c r="CE65" s="92"/>
      <c r="CF65" s="92"/>
      <c r="CG65" s="92">
        <v>250000</v>
      </c>
      <c r="CH65" s="92"/>
      <c r="CI65" s="92"/>
      <c r="CJ65" s="92">
        <v>0</v>
      </c>
      <c r="CK65" s="92">
        <v>0</v>
      </c>
      <c r="CL65" s="92">
        <v>0</v>
      </c>
      <c r="CM65" s="92">
        <v>0</v>
      </c>
      <c r="CN65" s="92">
        <v>0</v>
      </c>
      <c r="CO65" s="92">
        <v>233022553</v>
      </c>
      <c r="CP65" s="92">
        <v>699067659</v>
      </c>
    </row>
    <row r="66" spans="1:94" x14ac:dyDescent="0.35">
      <c r="A66" s="89" t="s">
        <v>399</v>
      </c>
      <c r="B66" s="92">
        <v>12638025</v>
      </c>
      <c r="C66" s="92">
        <v>12497265</v>
      </c>
      <c r="D66" s="92">
        <v>134375</v>
      </c>
      <c r="E66" s="92">
        <v>6386</v>
      </c>
      <c r="F66" s="92">
        <v>12258275</v>
      </c>
      <c r="G66" s="92">
        <v>7592968</v>
      </c>
      <c r="H66" s="92">
        <v>4653889</v>
      </c>
      <c r="I66" s="92">
        <v>11417</v>
      </c>
      <c r="J66" s="92">
        <v>5600000</v>
      </c>
      <c r="K66" s="92"/>
      <c r="L66" s="92"/>
      <c r="M66" s="92"/>
      <c r="N66" s="92"/>
      <c r="O66" s="92"/>
      <c r="P66" s="92">
        <v>5600000</v>
      </c>
      <c r="Q66" s="92">
        <v>170078</v>
      </c>
      <c r="R66" s="92"/>
      <c r="S66" s="92"/>
      <c r="T66" s="92">
        <v>0</v>
      </c>
      <c r="U66" s="92"/>
      <c r="V66" s="92"/>
      <c r="W66" s="92"/>
      <c r="X66" s="92"/>
      <c r="Y66" s="92">
        <v>0</v>
      </c>
      <c r="Z66" s="92">
        <v>0</v>
      </c>
      <c r="AA66" s="92"/>
      <c r="AB66" s="92"/>
      <c r="AC66" s="92"/>
      <c r="AD66" s="92">
        <v>24801</v>
      </c>
      <c r="AE66" s="92">
        <v>2727</v>
      </c>
      <c r="AF66" s="92"/>
      <c r="AG66" s="92"/>
      <c r="AH66" s="92">
        <v>3450</v>
      </c>
      <c r="AI66" s="92">
        <v>21322</v>
      </c>
      <c r="AJ66" s="92">
        <v>2955</v>
      </c>
      <c r="AK66" s="92"/>
      <c r="AL66" s="92"/>
      <c r="AM66" s="92"/>
      <c r="AN66" s="92"/>
      <c r="AO66" s="92">
        <v>0</v>
      </c>
      <c r="AP66" s="92">
        <v>114823</v>
      </c>
      <c r="AQ66" s="92"/>
      <c r="AR66" s="92">
        <v>0</v>
      </c>
      <c r="AS66" s="92">
        <v>0</v>
      </c>
      <c r="AT66" s="92">
        <v>0</v>
      </c>
      <c r="AU66" s="92">
        <v>0</v>
      </c>
      <c r="AV66" s="92"/>
      <c r="AW66" s="92">
        <v>281153</v>
      </c>
      <c r="AX66" s="92"/>
      <c r="AY66" s="92">
        <v>5233</v>
      </c>
      <c r="AZ66" s="92">
        <v>0</v>
      </c>
      <c r="BA66" s="92">
        <v>100000</v>
      </c>
      <c r="BB66" s="92">
        <v>10519</v>
      </c>
      <c r="BC66" s="92"/>
      <c r="BD66" s="92">
        <v>6546</v>
      </c>
      <c r="BE66" s="92">
        <v>0</v>
      </c>
      <c r="BF66" s="92">
        <v>7231</v>
      </c>
      <c r="BG66" s="92"/>
      <c r="BH66" s="92">
        <v>147000</v>
      </c>
      <c r="BI66" s="92"/>
      <c r="BJ66" s="92"/>
      <c r="BK66" s="92">
        <v>0</v>
      </c>
      <c r="BL66" s="92">
        <v>0</v>
      </c>
      <c r="BM66" s="92"/>
      <c r="BN66" s="92">
        <v>4625</v>
      </c>
      <c r="BO66" s="92">
        <v>1270241</v>
      </c>
      <c r="BP66" s="92"/>
      <c r="BQ66" s="92">
        <v>94743</v>
      </c>
      <c r="BR66" s="92"/>
      <c r="BS66" s="92"/>
      <c r="BT66" s="92">
        <v>632619</v>
      </c>
      <c r="BU66" s="92">
        <v>527452</v>
      </c>
      <c r="BV66" s="92"/>
      <c r="BW66" s="92">
        <v>0</v>
      </c>
      <c r="BX66" s="92"/>
      <c r="BY66" s="92">
        <v>14260</v>
      </c>
      <c r="BZ66" s="92"/>
      <c r="CA66" s="92">
        <v>1166</v>
      </c>
      <c r="CB66" s="92">
        <v>0</v>
      </c>
      <c r="CC66" s="92">
        <v>0</v>
      </c>
      <c r="CD66" s="92">
        <v>0</v>
      </c>
      <c r="CE66" s="92"/>
      <c r="CF66" s="92"/>
      <c r="CG66" s="92"/>
      <c r="CH66" s="92"/>
      <c r="CI66" s="92"/>
      <c r="CJ66" s="92">
        <v>0</v>
      </c>
      <c r="CK66" s="92">
        <v>0</v>
      </c>
      <c r="CL66" s="92">
        <v>0</v>
      </c>
      <c r="CM66" s="92">
        <v>0</v>
      </c>
      <c r="CN66" s="92">
        <v>0</v>
      </c>
      <c r="CO66" s="92">
        <v>32217773</v>
      </c>
      <c r="CP66" s="92">
        <v>96653317</v>
      </c>
    </row>
    <row r="67" spans="1:94" x14ac:dyDescent="0.35">
      <c r="A67" s="89" t="s">
        <v>404</v>
      </c>
      <c r="B67" s="92">
        <v>44162524</v>
      </c>
      <c r="C67" s="92">
        <v>38568221</v>
      </c>
      <c r="D67" s="92">
        <v>1382862</v>
      </c>
      <c r="E67" s="92">
        <v>4211440</v>
      </c>
      <c r="F67" s="92">
        <v>39494466</v>
      </c>
      <c r="G67" s="92">
        <v>23794873</v>
      </c>
      <c r="H67" s="92">
        <v>15690546</v>
      </c>
      <c r="I67" s="92">
        <v>9047</v>
      </c>
      <c r="J67" s="92">
        <v>7857800</v>
      </c>
      <c r="K67" s="92"/>
      <c r="L67" s="92"/>
      <c r="M67" s="92">
        <v>400000</v>
      </c>
      <c r="N67" s="92"/>
      <c r="O67" s="92"/>
      <c r="P67" s="92">
        <v>7457800</v>
      </c>
      <c r="Q67" s="92">
        <v>2427924</v>
      </c>
      <c r="R67" s="92"/>
      <c r="S67" s="92"/>
      <c r="T67" s="92">
        <v>9128</v>
      </c>
      <c r="U67" s="92"/>
      <c r="V67" s="92"/>
      <c r="W67" s="92"/>
      <c r="X67" s="92"/>
      <c r="Y67" s="92">
        <v>13777</v>
      </c>
      <c r="Z67" s="92">
        <v>13082</v>
      </c>
      <c r="AA67" s="92">
        <v>0</v>
      </c>
      <c r="AB67" s="92"/>
      <c r="AC67" s="92"/>
      <c r="AD67" s="92">
        <v>6770</v>
      </c>
      <c r="AE67" s="92">
        <v>0</v>
      </c>
      <c r="AF67" s="92">
        <v>533637</v>
      </c>
      <c r="AG67" s="92"/>
      <c r="AH67" s="92">
        <v>308150</v>
      </c>
      <c r="AI67" s="92">
        <v>10227</v>
      </c>
      <c r="AJ67" s="92">
        <v>49564</v>
      </c>
      <c r="AK67" s="92"/>
      <c r="AL67" s="92"/>
      <c r="AM67" s="92">
        <v>90820</v>
      </c>
      <c r="AN67" s="92"/>
      <c r="AO67" s="92">
        <v>37372</v>
      </c>
      <c r="AP67" s="92">
        <v>380421</v>
      </c>
      <c r="AQ67" s="92"/>
      <c r="AR67" s="92">
        <v>543515</v>
      </c>
      <c r="AS67" s="92">
        <v>4141</v>
      </c>
      <c r="AT67" s="92">
        <v>427321</v>
      </c>
      <c r="AU67" s="92"/>
      <c r="AV67" s="92">
        <v>0</v>
      </c>
      <c r="AW67" s="92">
        <v>2982353</v>
      </c>
      <c r="AX67" s="92"/>
      <c r="AY67" s="92">
        <v>6977</v>
      </c>
      <c r="AZ67" s="92">
        <v>0</v>
      </c>
      <c r="BA67" s="92">
        <v>2704500</v>
      </c>
      <c r="BB67" s="92">
        <v>18608</v>
      </c>
      <c r="BC67" s="92"/>
      <c r="BD67" s="92">
        <v>4582</v>
      </c>
      <c r="BE67" s="92">
        <v>0</v>
      </c>
      <c r="BF67" s="92">
        <v>64177</v>
      </c>
      <c r="BG67" s="92">
        <v>11949</v>
      </c>
      <c r="BH67" s="92">
        <v>147000</v>
      </c>
      <c r="BI67" s="92"/>
      <c r="BJ67" s="92"/>
      <c r="BK67" s="92">
        <v>0</v>
      </c>
      <c r="BL67" s="92">
        <v>23694</v>
      </c>
      <c r="BM67" s="92"/>
      <c r="BN67" s="92">
        <v>866</v>
      </c>
      <c r="BO67" s="92">
        <v>6602543</v>
      </c>
      <c r="BP67" s="92"/>
      <c r="BQ67" s="92">
        <v>2192268</v>
      </c>
      <c r="BR67" s="92">
        <v>7835</v>
      </c>
      <c r="BS67" s="92">
        <v>2840</v>
      </c>
      <c r="BT67" s="92">
        <v>1931132</v>
      </c>
      <c r="BU67" s="92">
        <v>2232702</v>
      </c>
      <c r="BV67" s="92">
        <v>173135</v>
      </c>
      <c r="BW67" s="92">
        <v>0</v>
      </c>
      <c r="BX67" s="92"/>
      <c r="BY67" s="92">
        <v>59143</v>
      </c>
      <c r="BZ67" s="92">
        <v>1155</v>
      </c>
      <c r="CA67" s="92">
        <v>2333</v>
      </c>
      <c r="CB67" s="92">
        <v>0</v>
      </c>
      <c r="CC67" s="92">
        <v>0</v>
      </c>
      <c r="CD67" s="92">
        <v>0</v>
      </c>
      <c r="CE67" s="92"/>
      <c r="CF67" s="92"/>
      <c r="CG67" s="92">
        <v>0</v>
      </c>
      <c r="CH67" s="92"/>
      <c r="CI67" s="92"/>
      <c r="CJ67" s="92">
        <v>0</v>
      </c>
      <c r="CK67" s="92">
        <v>0</v>
      </c>
      <c r="CL67" s="92">
        <v>0</v>
      </c>
      <c r="CM67" s="92">
        <v>0</v>
      </c>
      <c r="CN67" s="92">
        <v>0</v>
      </c>
      <c r="CO67" s="92">
        <v>103527610</v>
      </c>
      <c r="CP67" s="92">
        <v>310582830</v>
      </c>
    </row>
    <row r="68" spans="1:94" x14ac:dyDescent="0.35">
      <c r="A68" s="89" t="s">
        <v>412</v>
      </c>
      <c r="B68" s="92">
        <v>10399569</v>
      </c>
      <c r="C68" s="92">
        <v>8695434</v>
      </c>
      <c r="D68" s="92">
        <v>672270</v>
      </c>
      <c r="E68" s="92">
        <v>1031864</v>
      </c>
      <c r="F68" s="92">
        <v>10383942</v>
      </c>
      <c r="G68" s="92">
        <v>5459378</v>
      </c>
      <c r="H68" s="92">
        <v>4898917</v>
      </c>
      <c r="I68" s="92">
        <v>25647</v>
      </c>
      <c r="J68" s="92">
        <v>0</v>
      </c>
      <c r="K68" s="92"/>
      <c r="L68" s="92"/>
      <c r="M68" s="92"/>
      <c r="N68" s="92"/>
      <c r="O68" s="92"/>
      <c r="P68" s="92">
        <v>0</v>
      </c>
      <c r="Q68" s="92">
        <v>897421</v>
      </c>
      <c r="R68" s="92"/>
      <c r="S68" s="92"/>
      <c r="T68" s="92">
        <v>2334</v>
      </c>
      <c r="U68" s="92"/>
      <c r="V68" s="92"/>
      <c r="W68" s="92"/>
      <c r="X68" s="92"/>
      <c r="Y68" s="92">
        <v>9541</v>
      </c>
      <c r="Z68" s="92">
        <v>4617</v>
      </c>
      <c r="AA68" s="92"/>
      <c r="AB68" s="92"/>
      <c r="AC68" s="92"/>
      <c r="AD68" s="92"/>
      <c r="AE68" s="92">
        <v>154673</v>
      </c>
      <c r="AF68" s="92"/>
      <c r="AG68" s="92"/>
      <c r="AH68" s="92">
        <v>172180</v>
      </c>
      <c r="AI68" s="92">
        <v>0</v>
      </c>
      <c r="AJ68" s="92">
        <v>11542</v>
      </c>
      <c r="AK68" s="92"/>
      <c r="AL68" s="92"/>
      <c r="AM68" s="92"/>
      <c r="AN68" s="92"/>
      <c r="AO68" s="92">
        <v>12066</v>
      </c>
      <c r="AP68" s="92">
        <v>160706</v>
      </c>
      <c r="AQ68" s="92"/>
      <c r="AR68" s="92">
        <v>108703</v>
      </c>
      <c r="AS68" s="92">
        <v>4667</v>
      </c>
      <c r="AT68" s="92">
        <v>256393</v>
      </c>
      <c r="AU68" s="92"/>
      <c r="AV68" s="92"/>
      <c r="AW68" s="92">
        <v>227974</v>
      </c>
      <c r="AX68" s="92"/>
      <c r="AY68" s="92"/>
      <c r="AZ68" s="92">
        <v>0</v>
      </c>
      <c r="BA68" s="92">
        <v>100000</v>
      </c>
      <c r="BB68" s="92">
        <v>21252</v>
      </c>
      <c r="BC68" s="92"/>
      <c r="BD68" s="92">
        <v>2872</v>
      </c>
      <c r="BE68" s="92">
        <v>0</v>
      </c>
      <c r="BF68" s="92">
        <v>11085</v>
      </c>
      <c r="BG68" s="92"/>
      <c r="BH68" s="92">
        <v>51924</v>
      </c>
      <c r="BI68" s="92"/>
      <c r="BJ68" s="92"/>
      <c r="BK68" s="92">
        <v>0</v>
      </c>
      <c r="BL68" s="92">
        <v>31591</v>
      </c>
      <c r="BM68" s="92"/>
      <c r="BN68" s="92">
        <v>9249</v>
      </c>
      <c r="BO68" s="92">
        <v>4158634</v>
      </c>
      <c r="BP68" s="92">
        <v>589</v>
      </c>
      <c r="BQ68" s="92">
        <v>2962241</v>
      </c>
      <c r="BR68" s="92"/>
      <c r="BS68" s="92"/>
      <c r="BT68" s="92">
        <v>843611</v>
      </c>
      <c r="BU68" s="92">
        <v>309850</v>
      </c>
      <c r="BV68" s="92"/>
      <c r="BW68" s="92">
        <v>286</v>
      </c>
      <c r="BX68" s="92"/>
      <c r="BY68" s="92">
        <v>42057</v>
      </c>
      <c r="BZ68" s="92"/>
      <c r="CA68" s="92"/>
      <c r="CB68" s="92">
        <v>51845</v>
      </c>
      <c r="CC68" s="92">
        <v>51845</v>
      </c>
      <c r="CD68" s="92">
        <v>0</v>
      </c>
      <c r="CE68" s="92"/>
      <c r="CF68" s="92"/>
      <c r="CG68" s="92"/>
      <c r="CH68" s="92"/>
      <c r="CI68" s="92"/>
      <c r="CJ68" s="92">
        <v>0</v>
      </c>
      <c r="CK68" s="92"/>
      <c r="CL68" s="92">
        <v>0</v>
      </c>
      <c r="CM68" s="92">
        <v>0</v>
      </c>
      <c r="CN68" s="92"/>
      <c r="CO68" s="92">
        <v>26119385</v>
      </c>
      <c r="CP68" s="92">
        <v>78358154</v>
      </c>
    </row>
    <row r="69" spans="1:94" x14ac:dyDescent="0.35">
      <c r="A69" s="89" t="s">
        <v>417</v>
      </c>
      <c r="B69" s="92">
        <v>90859147</v>
      </c>
      <c r="C69" s="92">
        <v>73641563</v>
      </c>
      <c r="D69" s="92">
        <v>10527044</v>
      </c>
      <c r="E69" s="92">
        <v>6690539</v>
      </c>
      <c r="F69" s="92">
        <v>38871005</v>
      </c>
      <c r="G69" s="92">
        <v>8649767</v>
      </c>
      <c r="H69" s="92">
        <v>30078829</v>
      </c>
      <c r="I69" s="92">
        <v>142409</v>
      </c>
      <c r="J69" s="92">
        <v>17600000</v>
      </c>
      <c r="K69" s="92"/>
      <c r="L69" s="92"/>
      <c r="M69" s="92"/>
      <c r="N69" s="92"/>
      <c r="O69" s="92"/>
      <c r="P69" s="92">
        <v>17600000</v>
      </c>
      <c r="Q69" s="92">
        <v>3195060</v>
      </c>
      <c r="R69" s="92"/>
      <c r="S69" s="92"/>
      <c r="T69" s="92">
        <v>432546</v>
      </c>
      <c r="U69" s="92"/>
      <c r="V69" s="92"/>
      <c r="W69" s="92"/>
      <c r="X69" s="92"/>
      <c r="Y69" s="92">
        <v>0</v>
      </c>
      <c r="Z69" s="92">
        <v>0</v>
      </c>
      <c r="AA69" s="92">
        <v>0</v>
      </c>
      <c r="AB69" s="92"/>
      <c r="AC69" s="92"/>
      <c r="AD69" s="92">
        <v>18031</v>
      </c>
      <c r="AE69" s="92">
        <v>54410</v>
      </c>
      <c r="AF69" s="92"/>
      <c r="AG69" s="92"/>
      <c r="AH69" s="92">
        <v>42810</v>
      </c>
      <c r="AI69" s="92">
        <v>5788</v>
      </c>
      <c r="AJ69" s="92">
        <v>109992</v>
      </c>
      <c r="AK69" s="92"/>
      <c r="AL69" s="92"/>
      <c r="AM69" s="92"/>
      <c r="AN69" s="92"/>
      <c r="AO69" s="92">
        <v>0</v>
      </c>
      <c r="AP69" s="92">
        <v>1001767</v>
      </c>
      <c r="AQ69" s="92"/>
      <c r="AR69" s="92">
        <v>652218</v>
      </c>
      <c r="AS69" s="92">
        <v>157246</v>
      </c>
      <c r="AT69" s="92">
        <v>683714</v>
      </c>
      <c r="AU69" s="92">
        <v>36537</v>
      </c>
      <c r="AV69" s="92"/>
      <c r="AW69" s="92">
        <v>23633278</v>
      </c>
      <c r="AX69" s="92"/>
      <c r="AY69" s="92">
        <v>3488</v>
      </c>
      <c r="AZ69" s="92">
        <v>0</v>
      </c>
      <c r="BA69" s="92">
        <v>366683</v>
      </c>
      <c r="BB69" s="92">
        <v>84740</v>
      </c>
      <c r="BC69" s="92"/>
      <c r="BD69" s="92">
        <v>655</v>
      </c>
      <c r="BE69" s="92">
        <v>0</v>
      </c>
      <c r="BF69" s="92">
        <v>11297540</v>
      </c>
      <c r="BG69" s="92">
        <v>11186461</v>
      </c>
      <c r="BH69" s="92">
        <v>647437</v>
      </c>
      <c r="BI69" s="92">
        <v>4651</v>
      </c>
      <c r="BJ69" s="92">
        <v>0</v>
      </c>
      <c r="BK69" s="92">
        <v>0</v>
      </c>
      <c r="BL69" s="92">
        <v>0</v>
      </c>
      <c r="BM69" s="92"/>
      <c r="BN69" s="92">
        <v>41622</v>
      </c>
      <c r="BO69" s="92">
        <v>21233390</v>
      </c>
      <c r="BP69" s="92"/>
      <c r="BQ69" s="92">
        <v>2899145</v>
      </c>
      <c r="BR69" s="92"/>
      <c r="BS69" s="92"/>
      <c r="BT69" s="92">
        <v>1642137</v>
      </c>
      <c r="BU69" s="92">
        <v>15742717</v>
      </c>
      <c r="BV69" s="92">
        <v>576610</v>
      </c>
      <c r="BW69" s="92">
        <v>171780</v>
      </c>
      <c r="BX69" s="92"/>
      <c r="BY69" s="92">
        <v>14375</v>
      </c>
      <c r="BZ69" s="92"/>
      <c r="CA69" s="92">
        <v>186626</v>
      </c>
      <c r="CB69" s="92">
        <v>1290</v>
      </c>
      <c r="CC69" s="92">
        <v>1290</v>
      </c>
      <c r="CD69" s="92">
        <v>11400000</v>
      </c>
      <c r="CE69" s="92"/>
      <c r="CF69" s="92"/>
      <c r="CG69" s="92">
        <v>375000</v>
      </c>
      <c r="CH69" s="92"/>
      <c r="CI69" s="92"/>
      <c r="CJ69" s="92">
        <v>0</v>
      </c>
      <c r="CK69" s="92">
        <v>2250000</v>
      </c>
      <c r="CL69" s="92">
        <v>3150000</v>
      </c>
      <c r="CM69" s="92">
        <v>1125000</v>
      </c>
      <c r="CN69" s="92">
        <v>4500000</v>
      </c>
      <c r="CO69" s="92">
        <v>206793169</v>
      </c>
      <c r="CP69" s="92">
        <v>620379506</v>
      </c>
    </row>
    <row r="70" spans="1:94" x14ac:dyDescent="0.35">
      <c r="A70" s="89" t="s">
        <v>422</v>
      </c>
      <c r="B70" s="92">
        <v>20375782</v>
      </c>
      <c r="C70" s="92">
        <v>16777367</v>
      </c>
      <c r="D70" s="92">
        <v>2385651</v>
      </c>
      <c r="E70" s="92">
        <v>1212763</v>
      </c>
      <c r="F70" s="92">
        <v>38940177</v>
      </c>
      <c r="G70" s="92">
        <v>32180339</v>
      </c>
      <c r="H70" s="92">
        <v>6470364</v>
      </c>
      <c r="I70" s="92">
        <v>289474</v>
      </c>
      <c r="J70" s="92">
        <v>6406040</v>
      </c>
      <c r="K70" s="92"/>
      <c r="L70" s="92"/>
      <c r="M70" s="92"/>
      <c r="N70" s="92"/>
      <c r="O70" s="92"/>
      <c r="P70" s="92">
        <v>6406040</v>
      </c>
      <c r="Q70" s="92">
        <v>1696272</v>
      </c>
      <c r="R70" s="92"/>
      <c r="S70" s="92"/>
      <c r="T70" s="92">
        <v>579449</v>
      </c>
      <c r="U70" s="92"/>
      <c r="V70" s="92"/>
      <c r="W70" s="92"/>
      <c r="X70" s="92"/>
      <c r="Y70" s="92">
        <v>1363</v>
      </c>
      <c r="Z70" s="92">
        <v>12906</v>
      </c>
      <c r="AA70" s="92">
        <v>14335</v>
      </c>
      <c r="AB70" s="92"/>
      <c r="AC70" s="92"/>
      <c r="AD70" s="92"/>
      <c r="AE70" s="92">
        <v>54949</v>
      </c>
      <c r="AF70" s="92"/>
      <c r="AG70" s="92"/>
      <c r="AH70" s="92">
        <v>20640</v>
      </c>
      <c r="AI70" s="92">
        <v>1015</v>
      </c>
      <c r="AJ70" s="92">
        <v>9079</v>
      </c>
      <c r="AK70" s="92"/>
      <c r="AL70" s="92"/>
      <c r="AM70" s="92"/>
      <c r="AN70" s="92"/>
      <c r="AO70" s="92">
        <v>0</v>
      </c>
      <c r="AP70" s="92">
        <v>56114</v>
      </c>
      <c r="AQ70" s="92"/>
      <c r="AR70" s="92">
        <v>434812</v>
      </c>
      <c r="AS70" s="92">
        <v>169754</v>
      </c>
      <c r="AT70" s="92">
        <v>341857</v>
      </c>
      <c r="AU70" s="92">
        <v>0</v>
      </c>
      <c r="AV70" s="92"/>
      <c r="AW70" s="92">
        <v>323735</v>
      </c>
      <c r="AX70" s="92"/>
      <c r="AY70" s="92">
        <v>2995</v>
      </c>
      <c r="AZ70" s="92">
        <v>0</v>
      </c>
      <c r="BA70" s="92">
        <v>61113</v>
      </c>
      <c r="BB70" s="92">
        <v>5259</v>
      </c>
      <c r="BC70" s="92"/>
      <c r="BD70" s="92">
        <v>2091</v>
      </c>
      <c r="BE70" s="92">
        <v>0</v>
      </c>
      <c r="BF70" s="92">
        <v>46081</v>
      </c>
      <c r="BG70" s="92">
        <v>10197</v>
      </c>
      <c r="BH70" s="92">
        <v>196000</v>
      </c>
      <c r="BI70" s="92"/>
      <c r="BJ70" s="92"/>
      <c r="BK70" s="92">
        <v>0</v>
      </c>
      <c r="BL70" s="92"/>
      <c r="BM70" s="92"/>
      <c r="BN70" s="92"/>
      <c r="BO70" s="92">
        <v>3554716</v>
      </c>
      <c r="BP70" s="92"/>
      <c r="BQ70" s="92">
        <v>1630938</v>
      </c>
      <c r="BR70" s="92"/>
      <c r="BS70" s="92"/>
      <c r="BT70" s="92">
        <v>1159204</v>
      </c>
      <c r="BU70" s="92">
        <v>104828</v>
      </c>
      <c r="BV70" s="92">
        <v>629824</v>
      </c>
      <c r="BW70" s="92"/>
      <c r="BX70" s="92"/>
      <c r="BY70" s="92">
        <v>29922</v>
      </c>
      <c r="BZ70" s="92"/>
      <c r="CA70" s="92"/>
      <c r="CB70" s="92">
        <v>1290</v>
      </c>
      <c r="CC70" s="92">
        <v>1290</v>
      </c>
      <c r="CD70" s="92">
        <v>125000</v>
      </c>
      <c r="CE70" s="92"/>
      <c r="CF70" s="92"/>
      <c r="CG70" s="92">
        <v>125000</v>
      </c>
      <c r="CH70" s="92"/>
      <c r="CI70" s="92"/>
      <c r="CJ70" s="92">
        <v>0</v>
      </c>
      <c r="CK70" s="92">
        <v>0</v>
      </c>
      <c r="CL70" s="92">
        <v>0</v>
      </c>
      <c r="CM70" s="92">
        <v>0</v>
      </c>
      <c r="CN70" s="92">
        <v>0</v>
      </c>
      <c r="CO70" s="92">
        <v>71423012</v>
      </c>
      <c r="CP70" s="92">
        <v>214269037</v>
      </c>
    </row>
    <row r="71" spans="1:94" x14ac:dyDescent="0.35">
      <c r="A71" s="89" t="s">
        <v>429</v>
      </c>
      <c r="B71" s="92">
        <v>135848595</v>
      </c>
      <c r="C71" s="92">
        <v>114674433</v>
      </c>
      <c r="D71" s="92">
        <v>9076658</v>
      </c>
      <c r="E71" s="92">
        <v>12097504</v>
      </c>
      <c r="F71" s="92">
        <v>105879210</v>
      </c>
      <c r="G71" s="92">
        <v>59050754</v>
      </c>
      <c r="H71" s="92">
        <v>46571152</v>
      </c>
      <c r="I71" s="92">
        <v>257304</v>
      </c>
      <c r="J71" s="92">
        <v>22844908</v>
      </c>
      <c r="K71" s="92"/>
      <c r="L71" s="92"/>
      <c r="M71" s="92">
        <v>400000</v>
      </c>
      <c r="N71" s="92">
        <v>44908</v>
      </c>
      <c r="O71" s="92"/>
      <c r="P71" s="92">
        <v>22400000</v>
      </c>
      <c r="Q71" s="92">
        <v>3340961</v>
      </c>
      <c r="R71" s="92">
        <v>3849</v>
      </c>
      <c r="S71" s="92"/>
      <c r="T71" s="92">
        <v>1431358</v>
      </c>
      <c r="U71" s="92"/>
      <c r="V71" s="92"/>
      <c r="W71" s="92">
        <v>66433</v>
      </c>
      <c r="X71" s="92"/>
      <c r="Y71" s="92">
        <v>4802</v>
      </c>
      <c r="Z71" s="92">
        <v>4617</v>
      </c>
      <c r="AA71" s="92">
        <v>0</v>
      </c>
      <c r="AB71" s="92"/>
      <c r="AC71" s="92"/>
      <c r="AD71" s="92"/>
      <c r="AE71" s="92">
        <v>0</v>
      </c>
      <c r="AF71" s="92">
        <v>0</v>
      </c>
      <c r="AG71" s="92"/>
      <c r="AH71" s="92">
        <v>44448</v>
      </c>
      <c r="AI71" s="92">
        <v>1600</v>
      </c>
      <c r="AJ71" s="92">
        <v>35784</v>
      </c>
      <c r="AK71" s="92"/>
      <c r="AL71" s="92">
        <v>2199</v>
      </c>
      <c r="AM71" s="92"/>
      <c r="AN71" s="92"/>
      <c r="AO71" s="92">
        <v>28154</v>
      </c>
      <c r="AP71" s="92">
        <v>1426875</v>
      </c>
      <c r="AQ71" s="92">
        <v>0</v>
      </c>
      <c r="AR71" s="92">
        <v>0</v>
      </c>
      <c r="AS71" s="92">
        <v>277708</v>
      </c>
      <c r="AT71" s="92">
        <v>0</v>
      </c>
      <c r="AU71" s="92">
        <v>13132</v>
      </c>
      <c r="AV71" s="92"/>
      <c r="AW71" s="92">
        <v>13277376</v>
      </c>
      <c r="AX71" s="92">
        <v>5053</v>
      </c>
      <c r="AY71" s="92">
        <v>77727</v>
      </c>
      <c r="AZ71" s="92">
        <v>14224</v>
      </c>
      <c r="BA71" s="92">
        <v>2023845</v>
      </c>
      <c r="BB71" s="92">
        <v>104232</v>
      </c>
      <c r="BC71" s="92"/>
      <c r="BD71" s="92">
        <v>12924</v>
      </c>
      <c r="BE71" s="92">
        <v>0</v>
      </c>
      <c r="BF71" s="92">
        <v>9844917</v>
      </c>
      <c r="BG71" s="92">
        <v>213039</v>
      </c>
      <c r="BH71" s="92">
        <v>713148</v>
      </c>
      <c r="BI71" s="92">
        <v>14514</v>
      </c>
      <c r="BJ71" s="92">
        <v>2766</v>
      </c>
      <c r="BK71" s="92">
        <v>1162</v>
      </c>
      <c r="BL71" s="92">
        <v>180586</v>
      </c>
      <c r="BM71" s="92"/>
      <c r="BN71" s="92">
        <v>69238</v>
      </c>
      <c r="BO71" s="92">
        <v>19906772</v>
      </c>
      <c r="BP71" s="92"/>
      <c r="BQ71" s="92">
        <v>5450716</v>
      </c>
      <c r="BR71" s="92">
        <v>1959</v>
      </c>
      <c r="BS71" s="92">
        <v>15772</v>
      </c>
      <c r="BT71" s="92">
        <v>3986097</v>
      </c>
      <c r="BU71" s="92">
        <v>9182867</v>
      </c>
      <c r="BV71" s="92">
        <v>821757</v>
      </c>
      <c r="BW71" s="92">
        <v>10194</v>
      </c>
      <c r="BX71" s="92"/>
      <c r="BY71" s="92">
        <v>403141</v>
      </c>
      <c r="BZ71" s="92"/>
      <c r="CA71" s="92">
        <v>34270</v>
      </c>
      <c r="CB71" s="92">
        <v>0</v>
      </c>
      <c r="CC71" s="92">
        <v>0</v>
      </c>
      <c r="CD71" s="92">
        <v>9363561</v>
      </c>
      <c r="CE71" s="92">
        <v>38011</v>
      </c>
      <c r="CF71" s="92"/>
      <c r="CG71" s="92">
        <v>500000</v>
      </c>
      <c r="CH71" s="92"/>
      <c r="CI71" s="92"/>
      <c r="CJ71" s="92">
        <v>0</v>
      </c>
      <c r="CK71" s="92">
        <v>1730550</v>
      </c>
      <c r="CL71" s="92">
        <v>2520000</v>
      </c>
      <c r="CM71" s="92">
        <v>1050000</v>
      </c>
      <c r="CN71" s="92">
        <v>3525000</v>
      </c>
      <c r="CO71" s="92">
        <v>310461382</v>
      </c>
      <c r="CP71" s="92">
        <v>931384146</v>
      </c>
    </row>
    <row r="72" spans="1:94" x14ac:dyDescent="0.35">
      <c r="A72" s="89" t="s">
        <v>436</v>
      </c>
      <c r="B72" s="92">
        <v>26750642</v>
      </c>
      <c r="C72" s="92">
        <v>21456042</v>
      </c>
      <c r="D72" s="92">
        <v>2667701</v>
      </c>
      <c r="E72" s="92">
        <v>2626900</v>
      </c>
      <c r="F72" s="92">
        <v>25619906</v>
      </c>
      <c r="G72" s="92">
        <v>11608448</v>
      </c>
      <c r="H72" s="92">
        <v>13995335</v>
      </c>
      <c r="I72" s="92">
        <v>16122</v>
      </c>
      <c r="J72" s="92">
        <v>0</v>
      </c>
      <c r="K72" s="92"/>
      <c r="L72" s="92"/>
      <c r="M72" s="92"/>
      <c r="N72" s="92"/>
      <c r="O72" s="92"/>
      <c r="P72" s="92">
        <v>0</v>
      </c>
      <c r="Q72" s="92">
        <v>1768576</v>
      </c>
      <c r="R72" s="92"/>
      <c r="S72" s="92"/>
      <c r="T72" s="92">
        <v>329349</v>
      </c>
      <c r="U72" s="92"/>
      <c r="V72" s="92"/>
      <c r="W72" s="92"/>
      <c r="X72" s="92"/>
      <c r="Y72" s="92">
        <v>0</v>
      </c>
      <c r="Z72" s="92">
        <v>0</v>
      </c>
      <c r="AA72" s="92">
        <v>0</v>
      </c>
      <c r="AB72" s="92"/>
      <c r="AC72" s="92"/>
      <c r="AD72" s="92">
        <v>6073</v>
      </c>
      <c r="AE72" s="92">
        <v>4942</v>
      </c>
      <c r="AF72" s="92"/>
      <c r="AG72" s="92"/>
      <c r="AH72" s="92">
        <v>25217</v>
      </c>
      <c r="AI72" s="92">
        <v>1929</v>
      </c>
      <c r="AJ72" s="92">
        <v>0</v>
      </c>
      <c r="AK72" s="92"/>
      <c r="AL72" s="92"/>
      <c r="AM72" s="92"/>
      <c r="AN72" s="92"/>
      <c r="AO72" s="92">
        <v>0</v>
      </c>
      <c r="AP72" s="92">
        <v>176372</v>
      </c>
      <c r="AQ72" s="92"/>
      <c r="AR72" s="92">
        <v>326109</v>
      </c>
      <c r="AS72" s="92">
        <v>300335</v>
      </c>
      <c r="AT72" s="92">
        <v>598250</v>
      </c>
      <c r="AU72" s="92">
        <v>0</v>
      </c>
      <c r="AV72" s="92"/>
      <c r="AW72" s="92">
        <v>1664259</v>
      </c>
      <c r="AX72" s="92">
        <v>11158</v>
      </c>
      <c r="AY72" s="92"/>
      <c r="AZ72" s="92">
        <v>0</v>
      </c>
      <c r="BA72" s="92">
        <v>1188000</v>
      </c>
      <c r="BB72" s="92">
        <v>105259</v>
      </c>
      <c r="BC72" s="92"/>
      <c r="BD72" s="92">
        <v>2091</v>
      </c>
      <c r="BE72" s="92">
        <v>0</v>
      </c>
      <c r="BF72" s="92">
        <v>23057</v>
      </c>
      <c r="BG72" s="92">
        <v>117186</v>
      </c>
      <c r="BH72" s="92">
        <v>196000</v>
      </c>
      <c r="BI72" s="92"/>
      <c r="BJ72" s="92"/>
      <c r="BK72" s="92">
        <v>0</v>
      </c>
      <c r="BL72" s="92">
        <v>21508</v>
      </c>
      <c r="BM72" s="92"/>
      <c r="BN72" s="92"/>
      <c r="BO72" s="92">
        <v>1603189</v>
      </c>
      <c r="BP72" s="92"/>
      <c r="BQ72" s="92">
        <v>561912</v>
      </c>
      <c r="BR72" s="92"/>
      <c r="BS72" s="92">
        <v>3565</v>
      </c>
      <c r="BT72" s="92">
        <v>138466</v>
      </c>
      <c r="BU72" s="92">
        <v>588136</v>
      </c>
      <c r="BV72" s="92">
        <v>125806</v>
      </c>
      <c r="BW72" s="92">
        <v>132761</v>
      </c>
      <c r="BX72" s="92"/>
      <c r="BY72" s="92">
        <v>1804</v>
      </c>
      <c r="BZ72" s="92"/>
      <c r="CA72" s="92">
        <v>50739</v>
      </c>
      <c r="CB72" s="92">
        <v>0</v>
      </c>
      <c r="CC72" s="92">
        <v>0</v>
      </c>
      <c r="CD72" s="92">
        <v>0</v>
      </c>
      <c r="CE72" s="92"/>
      <c r="CF72" s="92"/>
      <c r="CG72" s="92"/>
      <c r="CH72" s="92"/>
      <c r="CI72" s="92"/>
      <c r="CJ72" s="92">
        <v>0</v>
      </c>
      <c r="CK72" s="92">
        <v>0</v>
      </c>
      <c r="CL72" s="92">
        <v>0</v>
      </c>
      <c r="CM72" s="92">
        <v>0</v>
      </c>
      <c r="CN72" s="92">
        <v>0</v>
      </c>
      <c r="CO72" s="92">
        <v>57406573</v>
      </c>
      <c r="CP72" s="92">
        <v>172219717</v>
      </c>
    </row>
    <row r="73" spans="1:94" x14ac:dyDescent="0.35">
      <c r="A73" s="89" t="s">
        <v>442</v>
      </c>
      <c r="B73" s="92">
        <v>5279490</v>
      </c>
      <c r="C73" s="92">
        <v>3935944</v>
      </c>
      <c r="D73" s="92">
        <v>861132</v>
      </c>
      <c r="E73" s="92">
        <v>482413</v>
      </c>
      <c r="F73" s="92">
        <v>8681948</v>
      </c>
      <c r="G73" s="92">
        <v>3970611</v>
      </c>
      <c r="H73" s="92">
        <v>4708311</v>
      </c>
      <c r="I73" s="92">
        <v>3025</v>
      </c>
      <c r="J73" s="92">
        <v>1600000</v>
      </c>
      <c r="K73" s="92"/>
      <c r="L73" s="92"/>
      <c r="M73" s="92">
        <v>0</v>
      </c>
      <c r="N73" s="92"/>
      <c r="O73" s="92"/>
      <c r="P73" s="92">
        <v>1600000</v>
      </c>
      <c r="Q73" s="92">
        <v>684404</v>
      </c>
      <c r="R73" s="92"/>
      <c r="S73" s="92"/>
      <c r="T73" s="92">
        <v>150167</v>
      </c>
      <c r="U73" s="92"/>
      <c r="V73" s="92"/>
      <c r="W73" s="92"/>
      <c r="X73" s="92"/>
      <c r="Y73" s="92">
        <v>0</v>
      </c>
      <c r="Z73" s="92">
        <v>0</v>
      </c>
      <c r="AA73" s="92">
        <v>0</v>
      </c>
      <c r="AB73" s="92"/>
      <c r="AC73" s="92"/>
      <c r="AD73" s="92"/>
      <c r="AE73" s="92">
        <v>19705</v>
      </c>
      <c r="AF73" s="92">
        <v>0</v>
      </c>
      <c r="AG73" s="92">
        <v>0</v>
      </c>
      <c r="AH73" s="92">
        <v>14557</v>
      </c>
      <c r="AI73" s="92">
        <v>9646</v>
      </c>
      <c r="AJ73" s="92">
        <v>30331</v>
      </c>
      <c r="AK73" s="92"/>
      <c r="AL73" s="92"/>
      <c r="AM73" s="92"/>
      <c r="AN73" s="92"/>
      <c r="AO73" s="92">
        <v>0</v>
      </c>
      <c r="AP73" s="92">
        <v>151372</v>
      </c>
      <c r="AQ73" s="92"/>
      <c r="AR73" s="92">
        <v>0</v>
      </c>
      <c r="AS73" s="92">
        <v>52232</v>
      </c>
      <c r="AT73" s="92">
        <v>256393</v>
      </c>
      <c r="AU73" s="92">
        <v>0</v>
      </c>
      <c r="AV73" s="92"/>
      <c r="AW73" s="92">
        <v>1007806</v>
      </c>
      <c r="AX73" s="92"/>
      <c r="AY73" s="92">
        <v>0</v>
      </c>
      <c r="AZ73" s="92">
        <v>0</v>
      </c>
      <c r="BA73" s="92">
        <v>900000</v>
      </c>
      <c r="BB73" s="92">
        <v>55259</v>
      </c>
      <c r="BC73" s="92"/>
      <c r="BD73" s="92"/>
      <c r="BE73" s="92">
        <v>0</v>
      </c>
      <c r="BF73" s="92">
        <v>3547</v>
      </c>
      <c r="BG73" s="92"/>
      <c r="BH73" s="92">
        <v>49000</v>
      </c>
      <c r="BI73" s="92"/>
      <c r="BJ73" s="92"/>
      <c r="BK73" s="92">
        <v>0</v>
      </c>
      <c r="BL73" s="92">
        <v>0</v>
      </c>
      <c r="BM73" s="92"/>
      <c r="BN73" s="92"/>
      <c r="BO73" s="92">
        <v>596412</v>
      </c>
      <c r="BP73" s="92"/>
      <c r="BQ73" s="92">
        <v>484995</v>
      </c>
      <c r="BR73" s="92"/>
      <c r="BS73" s="92"/>
      <c r="BT73" s="92"/>
      <c r="BU73" s="92">
        <v>111416</v>
      </c>
      <c r="BV73" s="92"/>
      <c r="BW73" s="92"/>
      <c r="BX73" s="92"/>
      <c r="BY73" s="92"/>
      <c r="BZ73" s="92"/>
      <c r="CA73" s="92"/>
      <c r="CB73" s="92">
        <v>0</v>
      </c>
      <c r="CC73" s="92">
        <v>0</v>
      </c>
      <c r="CD73" s="92">
        <v>0</v>
      </c>
      <c r="CE73" s="92"/>
      <c r="CF73" s="92"/>
      <c r="CG73" s="92"/>
      <c r="CH73" s="92"/>
      <c r="CI73" s="92"/>
      <c r="CJ73" s="92">
        <v>0</v>
      </c>
      <c r="CK73" s="92">
        <v>0</v>
      </c>
      <c r="CL73" s="92">
        <v>0</v>
      </c>
      <c r="CM73" s="92">
        <v>0</v>
      </c>
      <c r="CN73" s="92">
        <v>0</v>
      </c>
      <c r="CO73" s="92">
        <v>17850059</v>
      </c>
      <c r="CP73" s="92">
        <v>53550175</v>
      </c>
    </row>
    <row r="74" spans="1:94" x14ac:dyDescent="0.35">
      <c r="A74" s="89" t="s">
        <v>447</v>
      </c>
      <c r="B74" s="92">
        <v>9267139</v>
      </c>
      <c r="C74" s="92">
        <v>8657060</v>
      </c>
      <c r="D74" s="92">
        <v>570588</v>
      </c>
      <c r="E74" s="92">
        <v>39491</v>
      </c>
      <c r="F74" s="92">
        <v>6605709</v>
      </c>
      <c r="G74" s="92">
        <v>3688754</v>
      </c>
      <c r="H74" s="92">
        <v>2902610</v>
      </c>
      <c r="I74" s="92">
        <v>14344</v>
      </c>
      <c r="J74" s="92">
        <v>0</v>
      </c>
      <c r="K74" s="92"/>
      <c r="L74" s="92"/>
      <c r="M74" s="92"/>
      <c r="N74" s="92"/>
      <c r="O74" s="92"/>
      <c r="P74" s="92">
        <v>0</v>
      </c>
      <c r="Q74" s="92">
        <v>1814432</v>
      </c>
      <c r="R74" s="92"/>
      <c r="S74" s="92"/>
      <c r="T74" s="92">
        <v>305231</v>
      </c>
      <c r="U74" s="92"/>
      <c r="V74" s="92"/>
      <c r="W74" s="92"/>
      <c r="X74" s="92"/>
      <c r="Y74" s="92">
        <v>23170</v>
      </c>
      <c r="Z74" s="92">
        <v>102378</v>
      </c>
      <c r="AA74" s="92">
        <v>7167</v>
      </c>
      <c r="AB74" s="92"/>
      <c r="AC74" s="92"/>
      <c r="AD74" s="92"/>
      <c r="AE74" s="92">
        <v>733014</v>
      </c>
      <c r="AF74" s="92"/>
      <c r="AG74" s="92"/>
      <c r="AH74" s="92">
        <v>181511</v>
      </c>
      <c r="AI74" s="92">
        <v>0</v>
      </c>
      <c r="AJ74" s="92">
        <v>11542</v>
      </c>
      <c r="AK74" s="92"/>
      <c r="AL74" s="92"/>
      <c r="AM74" s="92">
        <v>45410</v>
      </c>
      <c r="AN74" s="92"/>
      <c r="AO74" s="92">
        <v>0</v>
      </c>
      <c r="AP74" s="92">
        <v>210851</v>
      </c>
      <c r="AQ74" s="92"/>
      <c r="AR74" s="92">
        <v>0</v>
      </c>
      <c r="AS74" s="92">
        <v>194157</v>
      </c>
      <c r="AT74" s="92"/>
      <c r="AU74" s="92"/>
      <c r="AV74" s="92"/>
      <c r="AW74" s="92">
        <v>187685</v>
      </c>
      <c r="AX74" s="92"/>
      <c r="AY74" s="92">
        <v>1744</v>
      </c>
      <c r="AZ74" s="92">
        <v>0</v>
      </c>
      <c r="BA74" s="92">
        <v>101100</v>
      </c>
      <c r="BB74" s="92">
        <v>0</v>
      </c>
      <c r="BC74" s="92"/>
      <c r="BD74" s="92"/>
      <c r="BE74" s="92">
        <v>0</v>
      </c>
      <c r="BF74" s="92">
        <v>0</v>
      </c>
      <c r="BG74" s="92">
        <v>0</v>
      </c>
      <c r="BH74" s="92">
        <v>49000</v>
      </c>
      <c r="BI74" s="92"/>
      <c r="BJ74" s="92"/>
      <c r="BK74" s="92">
        <v>35841</v>
      </c>
      <c r="BL74" s="92">
        <v>0</v>
      </c>
      <c r="BM74" s="92"/>
      <c r="BN74" s="92"/>
      <c r="BO74" s="92">
        <v>1577483</v>
      </c>
      <c r="BP74" s="92"/>
      <c r="BQ74" s="92">
        <v>760202</v>
      </c>
      <c r="BR74" s="92">
        <v>5496</v>
      </c>
      <c r="BS74" s="92"/>
      <c r="BT74" s="92">
        <v>363999</v>
      </c>
      <c r="BU74" s="92">
        <v>369500</v>
      </c>
      <c r="BV74" s="92">
        <v>52419</v>
      </c>
      <c r="BW74" s="92">
        <v>0</v>
      </c>
      <c r="BX74" s="92"/>
      <c r="BY74" s="92">
        <v>14202</v>
      </c>
      <c r="BZ74" s="92"/>
      <c r="CA74" s="92">
        <v>11664</v>
      </c>
      <c r="CB74" s="92">
        <v>9426</v>
      </c>
      <c r="CC74" s="92">
        <v>9426</v>
      </c>
      <c r="CD74" s="92">
        <v>125000</v>
      </c>
      <c r="CE74" s="92"/>
      <c r="CF74" s="92"/>
      <c r="CG74" s="92">
        <v>125000</v>
      </c>
      <c r="CH74" s="92"/>
      <c r="CI74" s="92"/>
      <c r="CJ74" s="92">
        <v>0</v>
      </c>
      <c r="CK74" s="92"/>
      <c r="CL74" s="92">
        <v>0</v>
      </c>
      <c r="CM74" s="92">
        <v>0</v>
      </c>
      <c r="CN74" s="92"/>
      <c r="CO74" s="92">
        <v>19586874</v>
      </c>
      <c r="CP74" s="92">
        <v>58760619</v>
      </c>
    </row>
    <row r="75" spans="1:94" x14ac:dyDescent="0.35">
      <c r="A75" s="89" t="s">
        <v>452</v>
      </c>
      <c r="B75" s="92">
        <v>5796131</v>
      </c>
      <c r="C75" s="92">
        <v>4684210</v>
      </c>
      <c r="D75" s="92">
        <v>925382</v>
      </c>
      <c r="E75" s="92">
        <v>186539</v>
      </c>
      <c r="F75" s="92">
        <v>12935774</v>
      </c>
      <c r="G75" s="92">
        <v>10115495</v>
      </c>
      <c r="H75" s="92">
        <v>2702662</v>
      </c>
      <c r="I75" s="92">
        <v>117617</v>
      </c>
      <c r="J75" s="92">
        <v>1624640</v>
      </c>
      <c r="K75" s="92"/>
      <c r="L75" s="92"/>
      <c r="M75" s="92"/>
      <c r="N75" s="92"/>
      <c r="O75" s="92"/>
      <c r="P75" s="92">
        <v>1624640</v>
      </c>
      <c r="Q75" s="92">
        <v>1139766</v>
      </c>
      <c r="R75" s="92"/>
      <c r="S75" s="92"/>
      <c r="T75" s="92">
        <v>158835</v>
      </c>
      <c r="U75" s="92"/>
      <c r="V75" s="92"/>
      <c r="W75" s="92"/>
      <c r="X75" s="92"/>
      <c r="Y75" s="92">
        <v>19548</v>
      </c>
      <c r="Z75" s="92">
        <v>24625</v>
      </c>
      <c r="AA75" s="92"/>
      <c r="AB75" s="92"/>
      <c r="AC75" s="92"/>
      <c r="AD75" s="92"/>
      <c r="AE75" s="92">
        <v>357725</v>
      </c>
      <c r="AF75" s="92"/>
      <c r="AG75" s="92"/>
      <c r="AH75" s="92">
        <v>147845</v>
      </c>
      <c r="AI75" s="92">
        <v>0</v>
      </c>
      <c r="AJ75" s="92">
        <v>55816</v>
      </c>
      <c r="AK75" s="92"/>
      <c r="AL75" s="92"/>
      <c r="AM75" s="92"/>
      <c r="AN75" s="92"/>
      <c r="AO75" s="92">
        <v>0</v>
      </c>
      <c r="AP75" s="92">
        <v>276855</v>
      </c>
      <c r="AQ75" s="92"/>
      <c r="AR75" s="92">
        <v>0</v>
      </c>
      <c r="AS75" s="92">
        <v>98517</v>
      </c>
      <c r="AT75" s="92">
        <v>0</v>
      </c>
      <c r="AU75" s="92"/>
      <c r="AV75" s="92"/>
      <c r="AW75" s="92">
        <v>1530375</v>
      </c>
      <c r="AX75" s="92"/>
      <c r="AY75" s="92"/>
      <c r="AZ75" s="92">
        <v>0</v>
      </c>
      <c r="BA75" s="92">
        <v>162660</v>
      </c>
      <c r="BB75" s="92">
        <v>21037</v>
      </c>
      <c r="BC75" s="92"/>
      <c r="BD75" s="92">
        <v>1436</v>
      </c>
      <c r="BE75" s="92">
        <v>0</v>
      </c>
      <c r="BF75" s="92">
        <v>0</v>
      </c>
      <c r="BG75" s="92">
        <v>1095617</v>
      </c>
      <c r="BH75" s="92">
        <v>245000</v>
      </c>
      <c r="BI75" s="92"/>
      <c r="BJ75" s="92"/>
      <c r="BK75" s="92">
        <v>0</v>
      </c>
      <c r="BL75" s="92">
        <v>0</v>
      </c>
      <c r="BM75" s="92"/>
      <c r="BN75" s="92">
        <v>4625</v>
      </c>
      <c r="BO75" s="92">
        <v>338449</v>
      </c>
      <c r="BP75" s="92"/>
      <c r="BQ75" s="92">
        <v>101511</v>
      </c>
      <c r="BR75" s="92"/>
      <c r="BS75" s="92"/>
      <c r="BT75" s="92"/>
      <c r="BU75" s="92">
        <v>236938</v>
      </c>
      <c r="BV75" s="92"/>
      <c r="BW75" s="92"/>
      <c r="BX75" s="92"/>
      <c r="BY75" s="92"/>
      <c r="BZ75" s="92"/>
      <c r="CA75" s="92"/>
      <c r="CB75" s="92"/>
      <c r="CC75" s="92"/>
      <c r="CD75" s="92">
        <v>0</v>
      </c>
      <c r="CE75" s="92"/>
      <c r="CF75" s="92"/>
      <c r="CG75" s="92"/>
      <c r="CH75" s="92"/>
      <c r="CI75" s="92"/>
      <c r="CJ75" s="92">
        <v>0</v>
      </c>
      <c r="CK75" s="92"/>
      <c r="CL75" s="92">
        <v>0</v>
      </c>
      <c r="CM75" s="92">
        <v>0</v>
      </c>
      <c r="CN75" s="92"/>
      <c r="CO75" s="92">
        <v>23365136</v>
      </c>
      <c r="CP75" s="92">
        <v>70095406</v>
      </c>
    </row>
    <row r="76" spans="1:94" x14ac:dyDescent="0.35">
      <c r="A76" s="89" t="s">
        <v>456</v>
      </c>
      <c r="B76" s="92">
        <v>7413091</v>
      </c>
      <c r="C76" s="92">
        <v>6640955</v>
      </c>
      <c r="D76" s="92">
        <v>770311</v>
      </c>
      <c r="E76" s="92">
        <v>1825</v>
      </c>
      <c r="F76" s="92">
        <v>12019885</v>
      </c>
      <c r="G76" s="92">
        <v>9934204</v>
      </c>
      <c r="H76" s="92">
        <v>1997474</v>
      </c>
      <c r="I76" s="92">
        <v>88207</v>
      </c>
      <c r="J76" s="92">
        <v>800000</v>
      </c>
      <c r="K76" s="92"/>
      <c r="L76" s="92"/>
      <c r="M76" s="92"/>
      <c r="N76" s="92"/>
      <c r="O76" s="92"/>
      <c r="P76" s="92">
        <v>800000</v>
      </c>
      <c r="Q76" s="92">
        <v>1409137</v>
      </c>
      <c r="R76" s="92"/>
      <c r="S76" s="92"/>
      <c r="T76" s="92">
        <v>125683</v>
      </c>
      <c r="U76" s="92"/>
      <c r="V76" s="92"/>
      <c r="W76" s="92"/>
      <c r="X76" s="92"/>
      <c r="Y76" s="92">
        <v>71587</v>
      </c>
      <c r="Z76" s="92">
        <v>32320</v>
      </c>
      <c r="AA76" s="92"/>
      <c r="AB76" s="92"/>
      <c r="AC76" s="92"/>
      <c r="AD76" s="92"/>
      <c r="AE76" s="92">
        <v>470743</v>
      </c>
      <c r="AF76" s="92"/>
      <c r="AG76" s="92"/>
      <c r="AH76" s="92">
        <v>228535</v>
      </c>
      <c r="AI76" s="92">
        <v>0</v>
      </c>
      <c r="AJ76" s="92">
        <v>17653</v>
      </c>
      <c r="AK76" s="92"/>
      <c r="AL76" s="92"/>
      <c r="AM76" s="92"/>
      <c r="AN76" s="92"/>
      <c r="AO76" s="92">
        <v>0</v>
      </c>
      <c r="AP76" s="92">
        <v>407120</v>
      </c>
      <c r="AQ76" s="92"/>
      <c r="AR76" s="92">
        <v>0</v>
      </c>
      <c r="AS76" s="92">
        <v>55497</v>
      </c>
      <c r="AT76" s="92">
        <v>0</v>
      </c>
      <c r="AU76" s="92"/>
      <c r="AV76" s="92"/>
      <c r="AW76" s="92">
        <v>1097636</v>
      </c>
      <c r="AX76" s="92"/>
      <c r="AY76" s="92"/>
      <c r="AZ76" s="92">
        <v>0</v>
      </c>
      <c r="BA76" s="92">
        <v>289320</v>
      </c>
      <c r="BB76" s="92">
        <v>280</v>
      </c>
      <c r="BC76" s="92"/>
      <c r="BD76" s="92"/>
      <c r="BE76" s="92">
        <v>0</v>
      </c>
      <c r="BF76" s="92">
        <v>0</v>
      </c>
      <c r="BG76" s="92">
        <v>606979</v>
      </c>
      <c r="BH76" s="92">
        <v>196000</v>
      </c>
      <c r="BI76" s="92"/>
      <c r="BJ76" s="92"/>
      <c r="BK76" s="92">
        <v>0</v>
      </c>
      <c r="BL76" s="92">
        <v>0</v>
      </c>
      <c r="BM76" s="92"/>
      <c r="BN76" s="92">
        <v>5058</v>
      </c>
      <c r="BO76" s="92">
        <v>140008</v>
      </c>
      <c r="BP76" s="92"/>
      <c r="BQ76" s="92">
        <v>128580</v>
      </c>
      <c r="BR76" s="92"/>
      <c r="BS76" s="92">
        <v>71</v>
      </c>
      <c r="BT76" s="92"/>
      <c r="BU76" s="92">
        <v>11356</v>
      </c>
      <c r="BV76" s="92"/>
      <c r="BW76" s="92"/>
      <c r="BX76" s="92"/>
      <c r="BY76" s="92"/>
      <c r="BZ76" s="92"/>
      <c r="CA76" s="92"/>
      <c r="CB76" s="92"/>
      <c r="CC76" s="92"/>
      <c r="CD76" s="92">
        <v>0</v>
      </c>
      <c r="CE76" s="92"/>
      <c r="CF76" s="92"/>
      <c r="CG76" s="92"/>
      <c r="CH76" s="92"/>
      <c r="CI76" s="92"/>
      <c r="CJ76" s="92">
        <v>0</v>
      </c>
      <c r="CK76" s="92"/>
      <c r="CL76" s="92">
        <v>0</v>
      </c>
      <c r="CM76" s="92">
        <v>0</v>
      </c>
      <c r="CN76" s="92"/>
      <c r="CO76" s="92">
        <v>22879758</v>
      </c>
      <c r="CP76" s="92">
        <v>68639273</v>
      </c>
    </row>
    <row r="77" spans="1:94" x14ac:dyDescent="0.35">
      <c r="A77" s="89" t="s">
        <v>461</v>
      </c>
      <c r="B77" s="92">
        <v>9135739</v>
      </c>
      <c r="C77" s="92">
        <v>7988474</v>
      </c>
      <c r="D77" s="92">
        <v>1093587</v>
      </c>
      <c r="E77" s="92">
        <v>53678</v>
      </c>
      <c r="F77" s="92">
        <v>15908453</v>
      </c>
      <c r="G77" s="92">
        <v>13239714</v>
      </c>
      <c r="H77" s="92">
        <v>2194251</v>
      </c>
      <c r="I77" s="92">
        <v>474487</v>
      </c>
      <c r="J77" s="92">
        <v>411380</v>
      </c>
      <c r="K77" s="92"/>
      <c r="L77" s="92"/>
      <c r="M77" s="92">
        <v>411380</v>
      </c>
      <c r="N77" s="92"/>
      <c r="O77" s="92"/>
      <c r="P77" s="92"/>
      <c r="Q77" s="92">
        <v>2418645</v>
      </c>
      <c r="R77" s="92"/>
      <c r="S77" s="92"/>
      <c r="T77" s="92">
        <v>142361</v>
      </c>
      <c r="U77" s="92"/>
      <c r="V77" s="92"/>
      <c r="W77" s="92"/>
      <c r="X77" s="92"/>
      <c r="Y77" s="92">
        <v>19611</v>
      </c>
      <c r="Z77" s="92">
        <v>770</v>
      </c>
      <c r="AA77" s="92"/>
      <c r="AB77" s="92">
        <v>1508</v>
      </c>
      <c r="AC77" s="92"/>
      <c r="AD77" s="92"/>
      <c r="AE77" s="92">
        <v>524542</v>
      </c>
      <c r="AF77" s="92"/>
      <c r="AG77" s="92"/>
      <c r="AH77" s="92">
        <v>403531</v>
      </c>
      <c r="AI77" s="92">
        <v>0</v>
      </c>
      <c r="AJ77" s="92">
        <v>13579</v>
      </c>
      <c r="AK77" s="92"/>
      <c r="AL77" s="92"/>
      <c r="AM77" s="92"/>
      <c r="AN77" s="92"/>
      <c r="AO77" s="92">
        <v>0</v>
      </c>
      <c r="AP77" s="92">
        <v>1207763</v>
      </c>
      <c r="AQ77" s="92"/>
      <c r="AR77" s="92">
        <v>0</v>
      </c>
      <c r="AS77" s="92">
        <v>104981</v>
      </c>
      <c r="AT77" s="92">
        <v>0</v>
      </c>
      <c r="AU77" s="92"/>
      <c r="AV77" s="92"/>
      <c r="AW77" s="92">
        <v>1773515</v>
      </c>
      <c r="AX77" s="92"/>
      <c r="AY77" s="92"/>
      <c r="AZ77" s="92">
        <v>2112</v>
      </c>
      <c r="BA77" s="92">
        <v>109940</v>
      </c>
      <c r="BB77" s="92">
        <v>73631</v>
      </c>
      <c r="BC77" s="92"/>
      <c r="BD77" s="92">
        <v>1436</v>
      </c>
      <c r="BE77" s="92">
        <v>0</v>
      </c>
      <c r="BF77" s="92">
        <v>4508</v>
      </c>
      <c r="BG77" s="92">
        <v>1137404</v>
      </c>
      <c r="BH77" s="92">
        <v>441000</v>
      </c>
      <c r="BI77" s="92"/>
      <c r="BJ77" s="92"/>
      <c r="BK77" s="92">
        <v>0</v>
      </c>
      <c r="BL77" s="92">
        <v>0</v>
      </c>
      <c r="BM77" s="92"/>
      <c r="BN77" s="92">
        <v>3484</v>
      </c>
      <c r="BO77" s="92">
        <v>666965</v>
      </c>
      <c r="BP77" s="92"/>
      <c r="BQ77" s="92">
        <v>323706</v>
      </c>
      <c r="BR77" s="92"/>
      <c r="BS77" s="92"/>
      <c r="BT77" s="92"/>
      <c r="BU77" s="92">
        <v>342264</v>
      </c>
      <c r="BV77" s="92"/>
      <c r="BW77" s="92"/>
      <c r="BX77" s="92">
        <v>994</v>
      </c>
      <c r="BY77" s="92"/>
      <c r="BZ77" s="92"/>
      <c r="CA77" s="92"/>
      <c r="CB77" s="92"/>
      <c r="CC77" s="92"/>
      <c r="CD77" s="92">
        <v>0</v>
      </c>
      <c r="CE77" s="92"/>
      <c r="CF77" s="92"/>
      <c r="CG77" s="92"/>
      <c r="CH77" s="92"/>
      <c r="CI77" s="92"/>
      <c r="CJ77" s="92"/>
      <c r="CK77" s="92"/>
      <c r="CL77" s="92">
        <v>0</v>
      </c>
      <c r="CM77" s="92">
        <v>0</v>
      </c>
      <c r="CN77" s="92"/>
      <c r="CO77" s="92">
        <v>30314697</v>
      </c>
      <c r="CP77" s="92">
        <v>90944090</v>
      </c>
    </row>
    <row r="78" spans="1:94" x14ac:dyDescent="0.35">
      <c r="A78" s="89" t="s">
        <v>463</v>
      </c>
      <c r="B78" s="92">
        <v>9616655</v>
      </c>
      <c r="C78" s="92">
        <v>8883586</v>
      </c>
      <c r="D78" s="92">
        <v>724490</v>
      </c>
      <c r="E78" s="92">
        <v>8579</v>
      </c>
      <c r="F78" s="92">
        <v>12714394</v>
      </c>
      <c r="G78" s="92">
        <v>10899728</v>
      </c>
      <c r="H78" s="92">
        <v>1769240</v>
      </c>
      <c r="I78" s="92">
        <v>45426</v>
      </c>
      <c r="J78" s="92">
        <v>800000</v>
      </c>
      <c r="K78" s="92"/>
      <c r="L78" s="92"/>
      <c r="M78" s="92">
        <v>800000</v>
      </c>
      <c r="N78" s="92"/>
      <c r="O78" s="92"/>
      <c r="P78" s="92"/>
      <c r="Q78" s="92">
        <v>648108</v>
      </c>
      <c r="R78" s="92"/>
      <c r="S78" s="92"/>
      <c r="T78" s="92">
        <v>122419</v>
      </c>
      <c r="U78" s="92"/>
      <c r="V78" s="92"/>
      <c r="W78" s="92"/>
      <c r="X78" s="92"/>
      <c r="Y78" s="92"/>
      <c r="Z78" s="92">
        <v>7000</v>
      </c>
      <c r="AA78" s="92">
        <v>0</v>
      </c>
      <c r="AB78" s="92"/>
      <c r="AC78" s="92"/>
      <c r="AD78" s="92"/>
      <c r="AE78" s="92">
        <v>302620</v>
      </c>
      <c r="AF78" s="92"/>
      <c r="AG78" s="92"/>
      <c r="AH78" s="92">
        <v>22924</v>
      </c>
      <c r="AI78" s="92">
        <v>0</v>
      </c>
      <c r="AJ78" s="92">
        <v>6111</v>
      </c>
      <c r="AK78" s="92"/>
      <c r="AL78" s="92"/>
      <c r="AM78" s="92"/>
      <c r="AN78" s="92"/>
      <c r="AO78" s="92">
        <v>0</v>
      </c>
      <c r="AP78" s="92">
        <v>105421</v>
      </c>
      <c r="AQ78" s="92"/>
      <c r="AR78" s="92">
        <v>0</v>
      </c>
      <c r="AS78" s="92">
        <v>81613</v>
      </c>
      <c r="AT78" s="92">
        <v>0</v>
      </c>
      <c r="AU78" s="92"/>
      <c r="AV78" s="92"/>
      <c r="AW78" s="92">
        <v>223575</v>
      </c>
      <c r="AX78" s="92"/>
      <c r="AY78" s="92"/>
      <c r="AZ78" s="92">
        <v>0</v>
      </c>
      <c r="BA78" s="92">
        <v>13500</v>
      </c>
      <c r="BB78" s="92">
        <v>10519</v>
      </c>
      <c r="BC78" s="92"/>
      <c r="BD78" s="92"/>
      <c r="BE78" s="92">
        <v>3556</v>
      </c>
      <c r="BF78" s="92">
        <v>0</v>
      </c>
      <c r="BG78" s="92">
        <v>0</v>
      </c>
      <c r="BH78" s="92">
        <v>196000</v>
      </c>
      <c r="BI78" s="92"/>
      <c r="BJ78" s="92"/>
      <c r="BK78" s="92">
        <v>0</v>
      </c>
      <c r="BL78" s="92">
        <v>0</v>
      </c>
      <c r="BM78" s="92"/>
      <c r="BN78" s="92"/>
      <c r="BO78" s="92">
        <v>253523</v>
      </c>
      <c r="BP78" s="92"/>
      <c r="BQ78" s="92">
        <v>67674</v>
      </c>
      <c r="BR78" s="92"/>
      <c r="BS78" s="92"/>
      <c r="BT78" s="92"/>
      <c r="BU78" s="92">
        <v>177684</v>
      </c>
      <c r="BV78" s="92"/>
      <c r="BW78" s="92"/>
      <c r="BX78" s="92"/>
      <c r="BY78" s="92"/>
      <c r="BZ78" s="92"/>
      <c r="CA78" s="92">
        <v>8165</v>
      </c>
      <c r="CB78" s="92"/>
      <c r="CC78" s="92"/>
      <c r="CD78" s="92">
        <v>0</v>
      </c>
      <c r="CE78" s="92"/>
      <c r="CF78" s="92"/>
      <c r="CG78" s="92"/>
      <c r="CH78" s="92"/>
      <c r="CI78" s="92"/>
      <c r="CJ78" s="92">
        <v>0</v>
      </c>
      <c r="CK78" s="92"/>
      <c r="CL78" s="92">
        <v>0</v>
      </c>
      <c r="CM78" s="92">
        <v>0</v>
      </c>
      <c r="CN78" s="92"/>
      <c r="CO78" s="92">
        <v>24256253</v>
      </c>
      <c r="CP78" s="92">
        <v>72768763</v>
      </c>
    </row>
    <row r="79" spans="1:94" x14ac:dyDescent="0.35">
      <c r="A79" s="89" t="s">
        <v>466</v>
      </c>
      <c r="B79" s="92">
        <v>27327451</v>
      </c>
      <c r="C79" s="92">
        <v>21499322</v>
      </c>
      <c r="D79" s="92">
        <v>3114105</v>
      </c>
      <c r="E79" s="92">
        <v>2714024</v>
      </c>
      <c r="F79" s="92">
        <v>41639935</v>
      </c>
      <c r="G79" s="92">
        <v>40898989</v>
      </c>
      <c r="H79" s="92">
        <v>701579</v>
      </c>
      <c r="I79" s="92">
        <v>39367</v>
      </c>
      <c r="J79" s="92"/>
      <c r="K79" s="92"/>
      <c r="L79" s="92"/>
      <c r="M79" s="92"/>
      <c r="N79" s="92"/>
      <c r="O79" s="92"/>
      <c r="P79" s="92"/>
      <c r="Q79" s="92">
        <v>754315</v>
      </c>
      <c r="R79" s="92"/>
      <c r="S79" s="92"/>
      <c r="T79" s="92"/>
      <c r="U79" s="92"/>
      <c r="V79" s="92"/>
      <c r="W79" s="92"/>
      <c r="X79" s="92"/>
      <c r="Y79" s="92">
        <v>0</v>
      </c>
      <c r="Z79" s="92">
        <v>0</v>
      </c>
      <c r="AA79" s="92">
        <v>0</v>
      </c>
      <c r="AB79" s="92"/>
      <c r="AC79" s="92"/>
      <c r="AD79" s="92"/>
      <c r="AE79" s="92">
        <v>632140</v>
      </c>
      <c r="AF79" s="92"/>
      <c r="AG79" s="92"/>
      <c r="AH79" s="92">
        <v>105609</v>
      </c>
      <c r="AI79" s="92">
        <v>16566</v>
      </c>
      <c r="AJ79" s="92"/>
      <c r="AK79" s="92"/>
      <c r="AL79" s="92"/>
      <c r="AM79" s="92"/>
      <c r="AN79" s="92"/>
      <c r="AO79" s="92"/>
      <c r="AP79" s="92">
        <v>0</v>
      </c>
      <c r="AQ79" s="92"/>
      <c r="AR79" s="92">
        <v>0</v>
      </c>
      <c r="AS79" s="92"/>
      <c r="AT79" s="92"/>
      <c r="AU79" s="92"/>
      <c r="AV79" s="92"/>
      <c r="AW79" s="92">
        <v>15724665</v>
      </c>
      <c r="AX79" s="92"/>
      <c r="AY79" s="92">
        <v>1744</v>
      </c>
      <c r="AZ79" s="92">
        <v>14224</v>
      </c>
      <c r="BA79" s="92">
        <v>2446292</v>
      </c>
      <c r="BB79" s="92">
        <v>3433445</v>
      </c>
      <c r="BC79" s="92"/>
      <c r="BD79" s="92"/>
      <c r="BE79" s="92"/>
      <c r="BF79" s="92">
        <v>9019762</v>
      </c>
      <c r="BG79" s="92">
        <v>793984</v>
      </c>
      <c r="BH79" s="92"/>
      <c r="BI79" s="92"/>
      <c r="BJ79" s="92">
        <v>3410</v>
      </c>
      <c r="BK79" s="92">
        <v>11805</v>
      </c>
      <c r="BL79" s="92"/>
      <c r="BM79" s="92"/>
      <c r="BN79" s="92"/>
      <c r="BO79" s="92">
        <v>14776415</v>
      </c>
      <c r="BP79" s="92"/>
      <c r="BQ79" s="92">
        <v>9373149</v>
      </c>
      <c r="BR79" s="92">
        <v>7329</v>
      </c>
      <c r="BS79" s="92"/>
      <c r="BT79" s="92">
        <v>646441</v>
      </c>
      <c r="BU79" s="92">
        <v>3899405</v>
      </c>
      <c r="BV79" s="92">
        <v>457974</v>
      </c>
      <c r="BW79" s="92">
        <v>291328</v>
      </c>
      <c r="BX79" s="92">
        <v>317</v>
      </c>
      <c r="BY79" s="92">
        <v>89053</v>
      </c>
      <c r="BZ79" s="92">
        <v>11419</v>
      </c>
      <c r="CA79" s="92"/>
      <c r="CB79" s="92">
        <v>749399</v>
      </c>
      <c r="CC79" s="92">
        <v>749399</v>
      </c>
      <c r="CD79" s="92">
        <v>8766000</v>
      </c>
      <c r="CE79" s="92"/>
      <c r="CF79" s="92"/>
      <c r="CG79" s="92"/>
      <c r="CH79" s="92"/>
      <c r="CI79" s="92"/>
      <c r="CJ79" s="92">
        <v>576000</v>
      </c>
      <c r="CK79" s="92">
        <v>2100000</v>
      </c>
      <c r="CL79" s="92">
        <v>1890000</v>
      </c>
      <c r="CM79" s="92">
        <v>0</v>
      </c>
      <c r="CN79" s="92">
        <v>4200000</v>
      </c>
      <c r="CO79" s="92">
        <v>109738181</v>
      </c>
      <c r="CP79" s="92">
        <v>329214542</v>
      </c>
    </row>
    <row r="80" spans="1:94" x14ac:dyDescent="0.35">
      <c r="A80" s="89" t="s">
        <v>473</v>
      </c>
      <c r="B80" s="92">
        <v>57840049</v>
      </c>
      <c r="C80" s="92">
        <v>51016751</v>
      </c>
      <c r="D80" s="92">
        <v>1727220</v>
      </c>
      <c r="E80" s="92">
        <v>5096079</v>
      </c>
      <c r="F80" s="92">
        <v>48562415</v>
      </c>
      <c r="G80" s="92">
        <v>29524838</v>
      </c>
      <c r="H80" s="92">
        <v>19004129</v>
      </c>
      <c r="I80" s="92">
        <v>33447</v>
      </c>
      <c r="J80" s="92">
        <v>0</v>
      </c>
      <c r="K80" s="92"/>
      <c r="L80" s="92"/>
      <c r="M80" s="92"/>
      <c r="N80" s="92">
        <v>0</v>
      </c>
      <c r="O80" s="92"/>
      <c r="P80" s="92">
        <v>0</v>
      </c>
      <c r="Q80" s="92">
        <v>4569088</v>
      </c>
      <c r="R80" s="92"/>
      <c r="S80" s="92"/>
      <c r="T80" s="92">
        <v>1191543</v>
      </c>
      <c r="U80" s="92"/>
      <c r="V80" s="92"/>
      <c r="W80" s="92"/>
      <c r="X80" s="92"/>
      <c r="Y80" s="92">
        <v>0</v>
      </c>
      <c r="Z80" s="92">
        <v>14950</v>
      </c>
      <c r="AA80" s="92">
        <v>0</v>
      </c>
      <c r="AB80" s="92"/>
      <c r="AC80" s="92"/>
      <c r="AD80" s="92">
        <v>2262</v>
      </c>
      <c r="AE80" s="92">
        <v>10413</v>
      </c>
      <c r="AF80" s="92">
        <v>2360167</v>
      </c>
      <c r="AG80" s="92">
        <v>3310</v>
      </c>
      <c r="AH80" s="92">
        <v>53302</v>
      </c>
      <c r="AI80" s="92">
        <v>13904</v>
      </c>
      <c r="AJ80" s="92">
        <v>33269</v>
      </c>
      <c r="AK80" s="92"/>
      <c r="AL80" s="92"/>
      <c r="AM80" s="92"/>
      <c r="AN80" s="92"/>
      <c r="AO80" s="92">
        <v>0</v>
      </c>
      <c r="AP80" s="92">
        <v>350000</v>
      </c>
      <c r="AQ80" s="92"/>
      <c r="AR80" s="92">
        <v>0</v>
      </c>
      <c r="AS80" s="92">
        <v>450502</v>
      </c>
      <c r="AT80" s="92">
        <v>85464</v>
      </c>
      <c r="AU80" s="92">
        <v>0</v>
      </c>
      <c r="AV80" s="92">
        <v>0</v>
      </c>
      <c r="AW80" s="92">
        <v>13111560</v>
      </c>
      <c r="AX80" s="92"/>
      <c r="AY80" s="92">
        <v>3488</v>
      </c>
      <c r="AZ80" s="92">
        <v>4741</v>
      </c>
      <c r="BA80" s="92">
        <v>1482283</v>
      </c>
      <c r="BB80" s="92">
        <v>45584</v>
      </c>
      <c r="BC80" s="92"/>
      <c r="BD80" s="92">
        <v>0</v>
      </c>
      <c r="BE80" s="92">
        <v>0</v>
      </c>
      <c r="BF80" s="92">
        <v>172192</v>
      </c>
      <c r="BG80" s="92">
        <v>11020275</v>
      </c>
      <c r="BH80" s="92">
        <v>305696</v>
      </c>
      <c r="BI80" s="92">
        <v>8859</v>
      </c>
      <c r="BJ80" s="92">
        <v>5533</v>
      </c>
      <c r="BK80" s="92">
        <v>1162</v>
      </c>
      <c r="BL80" s="92">
        <v>34822</v>
      </c>
      <c r="BM80" s="92"/>
      <c r="BN80" s="92">
        <v>26925</v>
      </c>
      <c r="BO80" s="92">
        <v>8311276</v>
      </c>
      <c r="BP80" s="92"/>
      <c r="BQ80" s="92">
        <v>2373094</v>
      </c>
      <c r="BR80" s="92"/>
      <c r="BS80" s="92"/>
      <c r="BT80" s="92">
        <v>278936</v>
      </c>
      <c r="BU80" s="92">
        <v>5242835</v>
      </c>
      <c r="BV80" s="92">
        <v>402579</v>
      </c>
      <c r="BW80" s="92">
        <v>715</v>
      </c>
      <c r="BX80" s="92"/>
      <c r="BY80" s="92">
        <v>13117</v>
      </c>
      <c r="BZ80" s="92"/>
      <c r="CA80" s="92"/>
      <c r="CB80" s="92">
        <v>4269</v>
      </c>
      <c r="CC80" s="92">
        <v>4269</v>
      </c>
      <c r="CD80" s="92">
        <v>125000</v>
      </c>
      <c r="CE80" s="92"/>
      <c r="CF80" s="92"/>
      <c r="CG80" s="92">
        <v>125000</v>
      </c>
      <c r="CH80" s="92"/>
      <c r="CI80" s="92"/>
      <c r="CJ80" s="92">
        <v>0</v>
      </c>
      <c r="CK80" s="92">
        <v>0</v>
      </c>
      <c r="CL80" s="92">
        <v>0</v>
      </c>
      <c r="CM80" s="92">
        <v>0</v>
      </c>
      <c r="CN80" s="92">
        <v>0</v>
      </c>
      <c r="CO80" s="92">
        <v>132523657</v>
      </c>
      <c r="CP80" s="92">
        <v>397570969</v>
      </c>
    </row>
    <row r="81" spans="1:94" x14ac:dyDescent="0.35">
      <c r="A81" s="89" t="s">
        <v>480</v>
      </c>
      <c r="B81" s="92">
        <v>4624649</v>
      </c>
      <c r="C81" s="92">
        <v>3944503</v>
      </c>
      <c r="D81" s="92">
        <v>296710</v>
      </c>
      <c r="E81" s="92">
        <v>383436</v>
      </c>
      <c r="F81" s="92">
        <v>4707854</v>
      </c>
      <c r="G81" s="92">
        <v>3011969</v>
      </c>
      <c r="H81" s="92">
        <v>1688587</v>
      </c>
      <c r="I81" s="92">
        <v>7298</v>
      </c>
      <c r="J81" s="92">
        <v>1600000</v>
      </c>
      <c r="K81" s="92"/>
      <c r="L81" s="92"/>
      <c r="M81" s="92"/>
      <c r="N81" s="92"/>
      <c r="O81" s="92"/>
      <c r="P81" s="92">
        <v>1600000</v>
      </c>
      <c r="Q81" s="92">
        <v>821865</v>
      </c>
      <c r="R81" s="92"/>
      <c r="S81" s="92"/>
      <c r="T81" s="92">
        <v>97935</v>
      </c>
      <c r="U81" s="92"/>
      <c r="V81" s="92"/>
      <c r="W81" s="92"/>
      <c r="X81" s="92"/>
      <c r="Y81" s="92">
        <v>2726</v>
      </c>
      <c r="Z81" s="92">
        <v>7696</v>
      </c>
      <c r="AA81" s="92"/>
      <c r="AB81" s="92"/>
      <c r="AC81" s="92"/>
      <c r="AD81" s="92"/>
      <c r="AE81" s="92"/>
      <c r="AF81" s="92"/>
      <c r="AG81" s="92"/>
      <c r="AH81" s="92">
        <v>39433</v>
      </c>
      <c r="AI81" s="92">
        <v>0</v>
      </c>
      <c r="AJ81" s="92">
        <v>7469</v>
      </c>
      <c r="AK81" s="92"/>
      <c r="AL81" s="92"/>
      <c r="AM81" s="92"/>
      <c r="AN81" s="92"/>
      <c r="AO81" s="92">
        <v>0</v>
      </c>
      <c r="AP81" s="92">
        <v>255421</v>
      </c>
      <c r="AQ81" s="92"/>
      <c r="AR81" s="92">
        <v>217406</v>
      </c>
      <c r="AS81" s="92">
        <v>22852</v>
      </c>
      <c r="AT81" s="92">
        <v>170929</v>
      </c>
      <c r="AU81" s="92"/>
      <c r="AV81" s="92"/>
      <c r="AW81" s="92">
        <v>79965</v>
      </c>
      <c r="AX81" s="92"/>
      <c r="AY81" s="92"/>
      <c r="AZ81" s="92">
        <v>0</v>
      </c>
      <c r="BA81" s="92">
        <v>4500</v>
      </c>
      <c r="BB81" s="92">
        <v>0</v>
      </c>
      <c r="BC81" s="92"/>
      <c r="BD81" s="92"/>
      <c r="BE81" s="92">
        <v>0</v>
      </c>
      <c r="BF81" s="92">
        <v>13071</v>
      </c>
      <c r="BG81" s="92">
        <v>0</v>
      </c>
      <c r="BH81" s="92">
        <v>49000</v>
      </c>
      <c r="BI81" s="92">
        <v>13395</v>
      </c>
      <c r="BJ81" s="92"/>
      <c r="BK81" s="92">
        <v>0</v>
      </c>
      <c r="BL81" s="92">
        <v>0</v>
      </c>
      <c r="BM81" s="92"/>
      <c r="BN81" s="92"/>
      <c r="BO81" s="92">
        <v>118328</v>
      </c>
      <c r="BP81" s="92"/>
      <c r="BQ81" s="92">
        <v>33837</v>
      </c>
      <c r="BR81" s="92">
        <v>3664</v>
      </c>
      <c r="BS81" s="92"/>
      <c r="BT81" s="92"/>
      <c r="BU81" s="92">
        <v>80827</v>
      </c>
      <c r="BV81" s="92"/>
      <c r="BW81" s="92"/>
      <c r="BX81" s="92"/>
      <c r="BY81" s="92"/>
      <c r="BZ81" s="92"/>
      <c r="CA81" s="92"/>
      <c r="CB81" s="92"/>
      <c r="CC81" s="92"/>
      <c r="CD81" s="92">
        <v>0</v>
      </c>
      <c r="CE81" s="92"/>
      <c r="CF81" s="92"/>
      <c r="CG81" s="92"/>
      <c r="CH81" s="92"/>
      <c r="CI81" s="92"/>
      <c r="CJ81" s="92">
        <v>0</v>
      </c>
      <c r="CK81" s="92"/>
      <c r="CL81" s="92">
        <v>0</v>
      </c>
      <c r="CM81" s="92">
        <v>0</v>
      </c>
      <c r="CN81" s="92"/>
      <c r="CO81" s="92">
        <v>11952661</v>
      </c>
      <c r="CP81" s="92">
        <v>35857986</v>
      </c>
    </row>
    <row r="82" spans="1:94" x14ac:dyDescent="0.35">
      <c r="A82" s="89" t="s">
        <v>482</v>
      </c>
      <c r="B82" s="92">
        <v>43456307</v>
      </c>
      <c r="C82" s="92">
        <v>36661298</v>
      </c>
      <c r="D82" s="92">
        <v>3818297</v>
      </c>
      <c r="E82" s="92">
        <v>2976710</v>
      </c>
      <c r="F82" s="92">
        <v>26353517</v>
      </c>
      <c r="G82" s="92">
        <v>13769009</v>
      </c>
      <c r="H82" s="92">
        <v>12566226</v>
      </c>
      <c r="I82" s="92">
        <v>18282</v>
      </c>
      <c r="J82" s="92">
        <v>8000000</v>
      </c>
      <c r="K82" s="92"/>
      <c r="L82" s="92"/>
      <c r="M82" s="92"/>
      <c r="N82" s="92"/>
      <c r="O82" s="92"/>
      <c r="P82" s="92">
        <v>8000000</v>
      </c>
      <c r="Q82" s="92">
        <v>1734786</v>
      </c>
      <c r="R82" s="92"/>
      <c r="S82" s="92"/>
      <c r="T82" s="92">
        <v>236369</v>
      </c>
      <c r="U82" s="92"/>
      <c r="V82" s="92"/>
      <c r="W82" s="92"/>
      <c r="X82" s="92"/>
      <c r="Y82" s="92">
        <v>2173</v>
      </c>
      <c r="Z82" s="92">
        <v>5461</v>
      </c>
      <c r="AA82" s="92">
        <v>0</v>
      </c>
      <c r="AB82" s="92"/>
      <c r="AC82" s="92"/>
      <c r="AD82" s="92">
        <v>4508</v>
      </c>
      <c r="AE82" s="92">
        <v>457293</v>
      </c>
      <c r="AF82" s="92"/>
      <c r="AG82" s="92"/>
      <c r="AH82" s="92">
        <v>267592</v>
      </c>
      <c r="AI82" s="92">
        <v>1929</v>
      </c>
      <c r="AJ82" s="92">
        <v>59749</v>
      </c>
      <c r="AK82" s="92"/>
      <c r="AL82" s="92"/>
      <c r="AM82" s="92"/>
      <c r="AN82" s="92"/>
      <c r="AO82" s="92">
        <v>2975</v>
      </c>
      <c r="AP82" s="92">
        <v>100000</v>
      </c>
      <c r="AQ82" s="92"/>
      <c r="AR82" s="92">
        <v>326109</v>
      </c>
      <c r="AS82" s="92">
        <v>99700</v>
      </c>
      <c r="AT82" s="92">
        <v>170929</v>
      </c>
      <c r="AU82" s="92"/>
      <c r="AV82" s="92"/>
      <c r="AW82" s="92">
        <v>6818334</v>
      </c>
      <c r="AX82" s="92"/>
      <c r="AY82" s="92"/>
      <c r="AZ82" s="92">
        <v>0</v>
      </c>
      <c r="BA82" s="92">
        <v>1180840</v>
      </c>
      <c r="BB82" s="92">
        <v>458855</v>
      </c>
      <c r="BC82" s="92"/>
      <c r="BD82" s="92">
        <v>11446</v>
      </c>
      <c r="BE82" s="92">
        <v>0</v>
      </c>
      <c r="BF82" s="92">
        <v>4828604</v>
      </c>
      <c r="BG82" s="92">
        <v>39365</v>
      </c>
      <c r="BH82" s="92">
        <v>245000</v>
      </c>
      <c r="BI82" s="92"/>
      <c r="BJ82" s="92"/>
      <c r="BK82" s="92">
        <v>0</v>
      </c>
      <c r="BL82" s="92">
        <v>52493</v>
      </c>
      <c r="BM82" s="92"/>
      <c r="BN82" s="92">
        <v>1732</v>
      </c>
      <c r="BO82" s="92">
        <v>4723207</v>
      </c>
      <c r="BP82" s="92"/>
      <c r="BQ82" s="92">
        <v>2036981</v>
      </c>
      <c r="BR82" s="92">
        <v>18321</v>
      </c>
      <c r="BS82" s="92"/>
      <c r="BT82" s="92">
        <v>845578</v>
      </c>
      <c r="BU82" s="92">
        <v>1556088</v>
      </c>
      <c r="BV82" s="92"/>
      <c r="BW82" s="92">
        <v>182950</v>
      </c>
      <c r="BX82" s="92"/>
      <c r="BY82" s="92">
        <v>83288</v>
      </c>
      <c r="BZ82" s="92"/>
      <c r="CA82" s="92"/>
      <c r="CB82" s="92">
        <v>89551</v>
      </c>
      <c r="CC82" s="92">
        <v>89551</v>
      </c>
      <c r="CD82" s="92">
        <v>2484000</v>
      </c>
      <c r="CE82" s="92"/>
      <c r="CF82" s="92"/>
      <c r="CG82" s="92"/>
      <c r="CH82" s="92"/>
      <c r="CI82" s="92"/>
      <c r="CJ82" s="92">
        <v>0</v>
      </c>
      <c r="CK82" s="92">
        <v>367500</v>
      </c>
      <c r="CL82" s="92">
        <v>819000</v>
      </c>
      <c r="CM82" s="92">
        <v>562500</v>
      </c>
      <c r="CN82" s="92">
        <v>735000</v>
      </c>
      <c r="CO82" s="92">
        <v>93659702</v>
      </c>
      <c r="CP82" s="92">
        <v>280979105</v>
      </c>
    </row>
    <row r="83" spans="1:94" x14ac:dyDescent="0.35">
      <c r="A83" s="89" t="s">
        <v>488</v>
      </c>
      <c r="B83" s="92">
        <v>13432309</v>
      </c>
      <c r="C83" s="92">
        <v>11190930</v>
      </c>
      <c r="D83" s="92">
        <v>919225</v>
      </c>
      <c r="E83" s="92">
        <v>1322154</v>
      </c>
      <c r="F83" s="92">
        <v>12135113</v>
      </c>
      <c r="G83" s="92">
        <v>6854599</v>
      </c>
      <c r="H83" s="92">
        <v>5279933</v>
      </c>
      <c r="I83" s="92">
        <v>581</v>
      </c>
      <c r="J83" s="92">
        <v>2400000</v>
      </c>
      <c r="K83" s="92"/>
      <c r="L83" s="92"/>
      <c r="M83" s="92"/>
      <c r="N83" s="92"/>
      <c r="O83" s="92"/>
      <c r="P83" s="92">
        <v>2400000</v>
      </c>
      <c r="Q83" s="92">
        <v>1332543</v>
      </c>
      <c r="R83" s="92"/>
      <c r="S83" s="92"/>
      <c r="T83" s="92">
        <v>5601</v>
      </c>
      <c r="U83" s="92"/>
      <c r="V83" s="92"/>
      <c r="W83" s="92"/>
      <c r="X83" s="92"/>
      <c r="Y83" s="92">
        <v>1510</v>
      </c>
      <c r="Z83" s="92"/>
      <c r="AA83" s="92">
        <v>0</v>
      </c>
      <c r="AB83" s="92"/>
      <c r="AC83" s="92"/>
      <c r="AD83" s="92"/>
      <c r="AE83" s="92">
        <v>242096</v>
      </c>
      <c r="AF83" s="92"/>
      <c r="AG83" s="92"/>
      <c r="AH83" s="92">
        <v>169849</v>
      </c>
      <c r="AI83" s="92">
        <v>8491</v>
      </c>
      <c r="AJ83" s="92">
        <v>8827</v>
      </c>
      <c r="AK83" s="92"/>
      <c r="AL83" s="92"/>
      <c r="AM83" s="92"/>
      <c r="AN83" s="92"/>
      <c r="AO83" s="92">
        <v>24132</v>
      </c>
      <c r="AP83" s="92">
        <v>375000</v>
      </c>
      <c r="AQ83" s="92"/>
      <c r="AR83" s="92">
        <v>326109</v>
      </c>
      <c r="AS83" s="92">
        <v>0</v>
      </c>
      <c r="AT83" s="92">
        <v>170929</v>
      </c>
      <c r="AU83" s="92"/>
      <c r="AV83" s="92"/>
      <c r="AW83" s="92">
        <v>1268687</v>
      </c>
      <c r="AX83" s="92"/>
      <c r="AY83" s="92"/>
      <c r="AZ83" s="92">
        <v>0</v>
      </c>
      <c r="BA83" s="92">
        <v>1138000</v>
      </c>
      <c r="BB83" s="92">
        <v>0</v>
      </c>
      <c r="BC83" s="92"/>
      <c r="BD83" s="92"/>
      <c r="BE83" s="92">
        <v>0</v>
      </c>
      <c r="BF83" s="92">
        <v>16684</v>
      </c>
      <c r="BG83" s="92">
        <v>34991</v>
      </c>
      <c r="BH83" s="92">
        <v>49000</v>
      </c>
      <c r="BI83" s="92"/>
      <c r="BJ83" s="92"/>
      <c r="BK83" s="92">
        <v>0</v>
      </c>
      <c r="BL83" s="92">
        <v>30012</v>
      </c>
      <c r="BM83" s="92"/>
      <c r="BN83" s="92"/>
      <c r="BO83" s="92">
        <v>2096366</v>
      </c>
      <c r="BP83" s="92"/>
      <c r="BQ83" s="92">
        <v>633949</v>
      </c>
      <c r="BR83" s="92">
        <v>2289</v>
      </c>
      <c r="BS83" s="92">
        <v>963</v>
      </c>
      <c r="BT83" s="92"/>
      <c r="BU83" s="92">
        <v>1440166</v>
      </c>
      <c r="BV83" s="92"/>
      <c r="BW83" s="92">
        <v>286</v>
      </c>
      <c r="BX83" s="92">
        <v>2983</v>
      </c>
      <c r="BY83" s="92"/>
      <c r="BZ83" s="92">
        <v>1733</v>
      </c>
      <c r="CA83" s="92">
        <v>13997</v>
      </c>
      <c r="CB83" s="92">
        <v>65985</v>
      </c>
      <c r="CC83" s="92">
        <v>65985</v>
      </c>
      <c r="CD83" s="92">
        <v>0</v>
      </c>
      <c r="CE83" s="92"/>
      <c r="CF83" s="92"/>
      <c r="CG83" s="92"/>
      <c r="CH83" s="92"/>
      <c r="CI83" s="92"/>
      <c r="CJ83" s="92">
        <v>0</v>
      </c>
      <c r="CK83" s="92">
        <v>0</v>
      </c>
      <c r="CL83" s="92">
        <v>0</v>
      </c>
      <c r="CM83" s="92">
        <v>0</v>
      </c>
      <c r="CN83" s="92">
        <v>0</v>
      </c>
      <c r="CO83" s="92">
        <v>32731003</v>
      </c>
      <c r="CP83" s="92">
        <v>98193010</v>
      </c>
    </row>
    <row r="84" spans="1:94" x14ac:dyDescent="0.35">
      <c r="A84" s="89" t="s">
        <v>493</v>
      </c>
      <c r="B84" s="92">
        <v>8971968</v>
      </c>
      <c r="C84" s="92">
        <v>6985712</v>
      </c>
      <c r="D84" s="92">
        <v>1142647</v>
      </c>
      <c r="E84" s="92">
        <v>843610</v>
      </c>
      <c r="F84" s="92">
        <v>8328227</v>
      </c>
      <c r="G84" s="92">
        <v>4696939</v>
      </c>
      <c r="H84" s="92">
        <v>3611985</v>
      </c>
      <c r="I84" s="92">
        <v>19303</v>
      </c>
      <c r="J84" s="92">
        <v>1600000</v>
      </c>
      <c r="K84" s="92"/>
      <c r="L84" s="92"/>
      <c r="M84" s="92"/>
      <c r="N84" s="92"/>
      <c r="O84" s="92"/>
      <c r="P84" s="92">
        <v>1600000</v>
      </c>
      <c r="Q84" s="92">
        <v>801275</v>
      </c>
      <c r="R84" s="92"/>
      <c r="S84" s="92"/>
      <c r="T84" s="92">
        <v>133193</v>
      </c>
      <c r="U84" s="92"/>
      <c r="V84" s="92"/>
      <c r="W84" s="92"/>
      <c r="X84" s="92"/>
      <c r="Y84" s="92">
        <v>1510</v>
      </c>
      <c r="Z84" s="92">
        <v>0</v>
      </c>
      <c r="AA84" s="92">
        <v>0</v>
      </c>
      <c r="AB84" s="92"/>
      <c r="AC84" s="92"/>
      <c r="AD84" s="92"/>
      <c r="AE84" s="92">
        <v>275721</v>
      </c>
      <c r="AF84" s="92"/>
      <c r="AG84" s="92"/>
      <c r="AH84" s="92">
        <v>88435</v>
      </c>
      <c r="AI84" s="92">
        <v>0</v>
      </c>
      <c r="AJ84" s="92">
        <v>27838</v>
      </c>
      <c r="AK84" s="92">
        <v>0</v>
      </c>
      <c r="AL84" s="92"/>
      <c r="AM84" s="92"/>
      <c r="AN84" s="92"/>
      <c r="AO84" s="92">
        <v>20110</v>
      </c>
      <c r="AP84" s="92">
        <v>150003</v>
      </c>
      <c r="AQ84" s="92"/>
      <c r="AR84" s="92">
        <v>0</v>
      </c>
      <c r="AS84" s="92">
        <v>104464</v>
      </c>
      <c r="AT84" s="92">
        <v>0</v>
      </c>
      <c r="AU84" s="92"/>
      <c r="AV84" s="92"/>
      <c r="AW84" s="92">
        <v>936517</v>
      </c>
      <c r="AX84" s="92"/>
      <c r="AY84" s="92"/>
      <c r="AZ84" s="92">
        <v>0</v>
      </c>
      <c r="BA84" s="92">
        <v>850000</v>
      </c>
      <c r="BB84" s="92">
        <v>0</v>
      </c>
      <c r="BC84" s="92"/>
      <c r="BD84" s="92"/>
      <c r="BE84" s="92">
        <v>0</v>
      </c>
      <c r="BF84" s="92">
        <v>4877</v>
      </c>
      <c r="BG84" s="92">
        <v>16959</v>
      </c>
      <c r="BH84" s="92">
        <v>49000</v>
      </c>
      <c r="BI84" s="92"/>
      <c r="BJ84" s="92"/>
      <c r="BK84" s="92">
        <v>0</v>
      </c>
      <c r="BL84" s="92">
        <v>11057</v>
      </c>
      <c r="BM84" s="92"/>
      <c r="BN84" s="92">
        <v>4625</v>
      </c>
      <c r="BO84" s="92">
        <v>1400040</v>
      </c>
      <c r="BP84" s="92"/>
      <c r="BQ84" s="92">
        <v>404123</v>
      </c>
      <c r="BR84" s="92">
        <v>3664</v>
      </c>
      <c r="BS84" s="92">
        <v>820</v>
      </c>
      <c r="BT84" s="92">
        <v>448637</v>
      </c>
      <c r="BU84" s="92">
        <v>481162</v>
      </c>
      <c r="BV84" s="92"/>
      <c r="BW84" s="92">
        <v>0</v>
      </c>
      <c r="BX84" s="92">
        <v>8451</v>
      </c>
      <c r="BY84" s="92">
        <v>37546</v>
      </c>
      <c r="BZ84" s="92"/>
      <c r="CA84" s="92">
        <v>15636</v>
      </c>
      <c r="CB84" s="92">
        <v>89551</v>
      </c>
      <c r="CC84" s="92">
        <v>89551</v>
      </c>
      <c r="CD84" s="92">
        <v>0</v>
      </c>
      <c r="CE84" s="92"/>
      <c r="CF84" s="92"/>
      <c r="CG84" s="92"/>
      <c r="CH84" s="92"/>
      <c r="CI84" s="92"/>
      <c r="CJ84" s="92">
        <v>0</v>
      </c>
      <c r="CK84" s="92"/>
      <c r="CL84" s="92">
        <v>0</v>
      </c>
      <c r="CM84" s="92">
        <v>0</v>
      </c>
      <c r="CN84" s="92"/>
      <c r="CO84" s="92">
        <v>22127578</v>
      </c>
      <c r="CP84" s="92">
        <v>66382734</v>
      </c>
    </row>
    <row r="85" spans="1:94" x14ac:dyDescent="0.35">
      <c r="A85" s="89" t="s">
        <v>498</v>
      </c>
      <c r="B85" s="92">
        <v>26853379</v>
      </c>
      <c r="C85" s="92">
        <v>21341597</v>
      </c>
      <c r="D85" s="92">
        <v>3060579</v>
      </c>
      <c r="E85" s="92">
        <v>2451203</v>
      </c>
      <c r="F85" s="92">
        <v>15855067</v>
      </c>
      <c r="G85" s="92">
        <v>13329700</v>
      </c>
      <c r="H85" s="92">
        <v>2516954</v>
      </c>
      <c r="I85" s="92">
        <v>8412</v>
      </c>
      <c r="J85" s="92">
        <v>4800000</v>
      </c>
      <c r="K85" s="92"/>
      <c r="L85" s="92"/>
      <c r="M85" s="92"/>
      <c r="N85" s="92"/>
      <c r="O85" s="92"/>
      <c r="P85" s="92">
        <v>4800000</v>
      </c>
      <c r="Q85" s="92">
        <v>3368576</v>
      </c>
      <c r="R85" s="92"/>
      <c r="S85" s="92"/>
      <c r="T85" s="92">
        <v>627720</v>
      </c>
      <c r="U85" s="92"/>
      <c r="V85" s="92"/>
      <c r="W85" s="92"/>
      <c r="X85" s="92"/>
      <c r="Y85" s="92">
        <v>0</v>
      </c>
      <c r="Z85" s="92">
        <v>0</v>
      </c>
      <c r="AA85" s="92"/>
      <c r="AB85" s="92"/>
      <c r="AC85" s="92"/>
      <c r="AD85" s="92">
        <v>11311</v>
      </c>
      <c r="AE85" s="92">
        <v>410219</v>
      </c>
      <c r="AF85" s="92"/>
      <c r="AG85" s="92"/>
      <c r="AH85" s="92">
        <v>110092</v>
      </c>
      <c r="AI85" s="92">
        <v>0</v>
      </c>
      <c r="AJ85" s="92">
        <v>16974</v>
      </c>
      <c r="AK85" s="92"/>
      <c r="AL85" s="92"/>
      <c r="AM85" s="92"/>
      <c r="AN85" s="92"/>
      <c r="AO85" s="92">
        <v>48265</v>
      </c>
      <c r="AP85" s="92">
        <v>300000</v>
      </c>
      <c r="AQ85" s="92"/>
      <c r="AR85" s="92">
        <v>1195733</v>
      </c>
      <c r="AS85" s="92">
        <v>135477</v>
      </c>
      <c r="AT85" s="92">
        <v>512785</v>
      </c>
      <c r="AU85" s="92"/>
      <c r="AV85" s="92"/>
      <c r="AW85" s="92">
        <v>1050217</v>
      </c>
      <c r="AX85" s="92"/>
      <c r="AY85" s="92"/>
      <c r="AZ85" s="92">
        <v>0</v>
      </c>
      <c r="BA85" s="92">
        <v>850000</v>
      </c>
      <c r="BB85" s="92">
        <v>0</v>
      </c>
      <c r="BC85" s="92"/>
      <c r="BD85" s="92">
        <v>1309</v>
      </c>
      <c r="BE85" s="92">
        <v>0</v>
      </c>
      <c r="BF85" s="92">
        <v>12292</v>
      </c>
      <c r="BG85" s="92">
        <v>34991</v>
      </c>
      <c r="BH85" s="92">
        <v>147000</v>
      </c>
      <c r="BI85" s="92"/>
      <c r="BJ85" s="92"/>
      <c r="BK85" s="92">
        <v>0</v>
      </c>
      <c r="BL85" s="92">
        <v>0</v>
      </c>
      <c r="BM85" s="92"/>
      <c r="BN85" s="92">
        <v>4625</v>
      </c>
      <c r="BO85" s="92">
        <v>4023197</v>
      </c>
      <c r="BP85" s="92"/>
      <c r="BQ85" s="92">
        <v>622599</v>
      </c>
      <c r="BR85" s="92">
        <v>10993</v>
      </c>
      <c r="BS85" s="92"/>
      <c r="BT85" s="92">
        <v>1378697</v>
      </c>
      <c r="BU85" s="92">
        <v>1590655</v>
      </c>
      <c r="BV85" s="92">
        <v>183459</v>
      </c>
      <c r="BW85" s="92">
        <v>168330</v>
      </c>
      <c r="BX85" s="92"/>
      <c r="BY85" s="92">
        <v>62632</v>
      </c>
      <c r="BZ85" s="92"/>
      <c r="CA85" s="92">
        <v>5832</v>
      </c>
      <c r="CB85" s="92">
        <v>136683</v>
      </c>
      <c r="CC85" s="92">
        <v>136683</v>
      </c>
      <c r="CD85" s="92">
        <v>125000</v>
      </c>
      <c r="CE85" s="92"/>
      <c r="CF85" s="92"/>
      <c r="CG85" s="92">
        <v>125000</v>
      </c>
      <c r="CH85" s="92"/>
      <c r="CI85" s="92"/>
      <c r="CJ85" s="92">
        <v>0</v>
      </c>
      <c r="CK85" s="92">
        <v>0</v>
      </c>
      <c r="CL85" s="92">
        <v>0</v>
      </c>
      <c r="CM85" s="92">
        <v>0</v>
      </c>
      <c r="CN85" s="92">
        <v>0</v>
      </c>
      <c r="CO85" s="92">
        <v>56212117</v>
      </c>
      <c r="CP85" s="92">
        <v>168636354</v>
      </c>
    </row>
    <row r="86" spans="1:94" x14ac:dyDescent="0.35">
      <c r="A86" s="89" t="s">
        <v>501</v>
      </c>
      <c r="B86" s="92">
        <v>17119690</v>
      </c>
      <c r="C86" s="92">
        <v>15978562</v>
      </c>
      <c r="D86" s="92">
        <v>494902</v>
      </c>
      <c r="E86" s="92">
        <v>646226</v>
      </c>
      <c r="F86" s="92">
        <v>4915329</v>
      </c>
      <c r="G86" s="92">
        <v>1562827</v>
      </c>
      <c r="H86" s="92">
        <v>3352502</v>
      </c>
      <c r="I86" s="92"/>
      <c r="J86" s="92">
        <v>1600000</v>
      </c>
      <c r="K86" s="92"/>
      <c r="L86" s="92"/>
      <c r="M86" s="92"/>
      <c r="N86" s="92"/>
      <c r="O86" s="92"/>
      <c r="P86" s="92">
        <v>1600000</v>
      </c>
      <c r="Q86" s="92">
        <v>1592601</v>
      </c>
      <c r="R86" s="92"/>
      <c r="S86" s="92"/>
      <c r="T86" s="92">
        <v>293805</v>
      </c>
      <c r="U86" s="92"/>
      <c r="V86" s="92"/>
      <c r="W86" s="92"/>
      <c r="X86" s="92"/>
      <c r="Y86" s="92">
        <v>0</v>
      </c>
      <c r="Z86" s="92">
        <v>10004</v>
      </c>
      <c r="AA86" s="92">
        <v>0</v>
      </c>
      <c r="AB86" s="92"/>
      <c r="AC86" s="92"/>
      <c r="AD86" s="92"/>
      <c r="AE86" s="92">
        <v>134498</v>
      </c>
      <c r="AF86" s="92"/>
      <c r="AG86" s="92"/>
      <c r="AH86" s="92">
        <v>186663</v>
      </c>
      <c r="AI86" s="92">
        <v>3859</v>
      </c>
      <c r="AJ86" s="92">
        <v>16974</v>
      </c>
      <c r="AK86" s="92"/>
      <c r="AL86" s="92"/>
      <c r="AM86" s="92"/>
      <c r="AN86" s="92"/>
      <c r="AO86" s="92">
        <v>9531</v>
      </c>
      <c r="AP86" s="92">
        <v>309180</v>
      </c>
      <c r="AQ86" s="92"/>
      <c r="AR86" s="92">
        <v>326109</v>
      </c>
      <c r="AS86" s="92">
        <v>45703</v>
      </c>
      <c r="AT86" s="92">
        <v>256274</v>
      </c>
      <c r="AU86" s="92"/>
      <c r="AV86" s="92"/>
      <c r="AW86" s="92">
        <v>175542</v>
      </c>
      <c r="AX86" s="92"/>
      <c r="AY86" s="92">
        <v>58100</v>
      </c>
      <c r="AZ86" s="92">
        <v>0</v>
      </c>
      <c r="BA86" s="92">
        <v>50000</v>
      </c>
      <c r="BB86" s="92">
        <v>0</v>
      </c>
      <c r="BC86" s="92"/>
      <c r="BD86" s="92"/>
      <c r="BE86" s="92">
        <v>0</v>
      </c>
      <c r="BF86" s="92">
        <v>15519</v>
      </c>
      <c r="BG86" s="92">
        <v>0</v>
      </c>
      <c r="BH86" s="92">
        <v>51924</v>
      </c>
      <c r="BI86" s="92"/>
      <c r="BJ86" s="92"/>
      <c r="BK86" s="92">
        <v>0</v>
      </c>
      <c r="BL86" s="92">
        <v>0</v>
      </c>
      <c r="BM86" s="92"/>
      <c r="BN86" s="92"/>
      <c r="BO86" s="92">
        <v>911647</v>
      </c>
      <c r="BP86" s="92"/>
      <c r="BQ86" s="92">
        <v>257160</v>
      </c>
      <c r="BR86" s="92"/>
      <c r="BS86" s="92">
        <v>6233</v>
      </c>
      <c r="BT86" s="92">
        <v>550253</v>
      </c>
      <c r="BU86" s="92">
        <v>97038</v>
      </c>
      <c r="BV86" s="92"/>
      <c r="BW86" s="92"/>
      <c r="BX86" s="92"/>
      <c r="BY86" s="92"/>
      <c r="BZ86" s="92">
        <v>963</v>
      </c>
      <c r="CA86" s="92"/>
      <c r="CB86" s="92">
        <v>47132</v>
      </c>
      <c r="CC86" s="92">
        <v>47132</v>
      </c>
      <c r="CD86" s="92">
        <v>250000</v>
      </c>
      <c r="CE86" s="92"/>
      <c r="CF86" s="92"/>
      <c r="CG86" s="92">
        <v>250000</v>
      </c>
      <c r="CH86" s="92"/>
      <c r="CI86" s="92"/>
      <c r="CJ86" s="92">
        <v>0</v>
      </c>
      <c r="CK86" s="92"/>
      <c r="CL86" s="92">
        <v>0</v>
      </c>
      <c r="CM86" s="92">
        <v>0</v>
      </c>
      <c r="CN86" s="92"/>
      <c r="CO86" s="92">
        <v>26611941</v>
      </c>
      <c r="CP86" s="92">
        <v>79835823</v>
      </c>
    </row>
    <row r="87" spans="1:94" x14ac:dyDescent="0.35">
      <c r="A87" s="89" t="s">
        <v>507</v>
      </c>
      <c r="B87" s="92">
        <v>49496871</v>
      </c>
      <c r="C87" s="92">
        <v>39517697</v>
      </c>
      <c r="D87" s="92">
        <v>5443834</v>
      </c>
      <c r="E87" s="92">
        <v>4535340</v>
      </c>
      <c r="F87" s="92">
        <v>31768649</v>
      </c>
      <c r="G87" s="92">
        <v>14889868</v>
      </c>
      <c r="H87" s="92">
        <v>16818977</v>
      </c>
      <c r="I87" s="92">
        <v>59804</v>
      </c>
      <c r="J87" s="92">
        <v>6040</v>
      </c>
      <c r="K87" s="92"/>
      <c r="L87" s="92"/>
      <c r="M87" s="92"/>
      <c r="N87" s="92"/>
      <c r="O87" s="92"/>
      <c r="P87" s="92">
        <v>6040</v>
      </c>
      <c r="Q87" s="92">
        <v>5899734</v>
      </c>
      <c r="R87" s="92">
        <v>4702</v>
      </c>
      <c r="S87" s="92"/>
      <c r="T87" s="92">
        <v>739137</v>
      </c>
      <c r="U87" s="92"/>
      <c r="V87" s="92"/>
      <c r="W87" s="92"/>
      <c r="X87" s="92"/>
      <c r="Y87" s="92">
        <v>11462</v>
      </c>
      <c r="Z87" s="92">
        <v>3848</v>
      </c>
      <c r="AA87" s="92">
        <v>267</v>
      </c>
      <c r="AB87" s="92"/>
      <c r="AC87" s="92"/>
      <c r="AD87" s="92">
        <v>14612</v>
      </c>
      <c r="AE87" s="92">
        <v>515005</v>
      </c>
      <c r="AF87" s="92"/>
      <c r="AG87" s="92"/>
      <c r="AH87" s="92">
        <v>437294</v>
      </c>
      <c r="AI87" s="92">
        <v>69167</v>
      </c>
      <c r="AJ87" s="92">
        <v>26479</v>
      </c>
      <c r="AK87" s="92"/>
      <c r="AL87" s="92"/>
      <c r="AM87" s="92"/>
      <c r="AN87" s="92"/>
      <c r="AO87" s="92">
        <v>172949</v>
      </c>
      <c r="AP87" s="92">
        <v>1014550</v>
      </c>
      <c r="AQ87" s="92">
        <v>10</v>
      </c>
      <c r="AR87" s="92">
        <v>1739248</v>
      </c>
      <c r="AS87" s="92">
        <v>349302</v>
      </c>
      <c r="AT87" s="92">
        <v>769178</v>
      </c>
      <c r="AU87" s="92">
        <v>32523</v>
      </c>
      <c r="AV87" s="92"/>
      <c r="AW87" s="92">
        <v>16544129</v>
      </c>
      <c r="AX87" s="92">
        <v>11158</v>
      </c>
      <c r="AY87" s="92">
        <v>8721</v>
      </c>
      <c r="AZ87" s="92">
        <v>0</v>
      </c>
      <c r="BA87" s="92">
        <v>667152</v>
      </c>
      <c r="BB87" s="92">
        <v>190392</v>
      </c>
      <c r="BC87" s="92"/>
      <c r="BD87" s="92"/>
      <c r="BE87" s="92">
        <v>0</v>
      </c>
      <c r="BF87" s="92">
        <v>5911424</v>
      </c>
      <c r="BG87" s="92">
        <v>8903013</v>
      </c>
      <c r="BH87" s="92">
        <v>637000</v>
      </c>
      <c r="BI87" s="92">
        <v>9361</v>
      </c>
      <c r="BJ87" s="92">
        <v>5533</v>
      </c>
      <c r="BK87" s="92">
        <v>4830</v>
      </c>
      <c r="BL87" s="92">
        <v>0</v>
      </c>
      <c r="BM87" s="92"/>
      <c r="BN87" s="92">
        <v>195546</v>
      </c>
      <c r="BO87" s="92">
        <v>5754847</v>
      </c>
      <c r="BP87" s="92"/>
      <c r="BQ87" s="92">
        <v>3156817</v>
      </c>
      <c r="BR87" s="92"/>
      <c r="BS87" s="92"/>
      <c r="BT87" s="92">
        <v>1033022</v>
      </c>
      <c r="BU87" s="92">
        <v>1521280</v>
      </c>
      <c r="BV87" s="92"/>
      <c r="BW87" s="92">
        <v>572</v>
      </c>
      <c r="BX87" s="92"/>
      <c r="BY87" s="92">
        <v>24804</v>
      </c>
      <c r="BZ87" s="92"/>
      <c r="CA87" s="92">
        <v>18352</v>
      </c>
      <c r="CB87" s="92">
        <v>118767</v>
      </c>
      <c r="CC87" s="92">
        <v>118767</v>
      </c>
      <c r="CD87" s="92">
        <v>10125000</v>
      </c>
      <c r="CE87" s="92">
        <v>50000</v>
      </c>
      <c r="CF87" s="92"/>
      <c r="CG87" s="92">
        <v>250000</v>
      </c>
      <c r="CH87" s="92"/>
      <c r="CI87" s="92"/>
      <c r="CJ87" s="92">
        <v>0</v>
      </c>
      <c r="CK87" s="92">
        <v>2250000</v>
      </c>
      <c r="CL87" s="92">
        <v>1575000</v>
      </c>
      <c r="CM87" s="92">
        <v>1500000</v>
      </c>
      <c r="CN87" s="92">
        <v>4500000</v>
      </c>
      <c r="CO87" s="92">
        <v>119714036</v>
      </c>
      <c r="CP87" s="92">
        <v>359142110</v>
      </c>
    </row>
    <row r="88" spans="1:94" x14ac:dyDescent="0.35">
      <c r="A88" s="89" t="s">
        <v>514</v>
      </c>
      <c r="B88" s="92">
        <v>10104847</v>
      </c>
      <c r="C88" s="92">
        <v>8065703</v>
      </c>
      <c r="D88" s="92">
        <v>1279422</v>
      </c>
      <c r="E88" s="92">
        <v>759722</v>
      </c>
      <c r="F88" s="92">
        <v>10668805</v>
      </c>
      <c r="G88" s="92">
        <v>6338768</v>
      </c>
      <c r="H88" s="92">
        <v>4330037</v>
      </c>
      <c r="I88" s="92"/>
      <c r="J88" s="92">
        <v>2825540</v>
      </c>
      <c r="K88" s="92"/>
      <c r="L88" s="92"/>
      <c r="M88" s="92">
        <v>400000</v>
      </c>
      <c r="N88" s="92"/>
      <c r="O88" s="92"/>
      <c r="P88" s="92">
        <v>2425540</v>
      </c>
      <c r="Q88" s="92">
        <v>4944007</v>
      </c>
      <c r="R88" s="92"/>
      <c r="S88" s="92"/>
      <c r="T88" s="92">
        <v>190973</v>
      </c>
      <c r="U88" s="92"/>
      <c r="V88" s="92"/>
      <c r="W88" s="92"/>
      <c r="X88" s="92"/>
      <c r="Y88" s="92">
        <v>44977</v>
      </c>
      <c r="Z88" s="92">
        <v>15799</v>
      </c>
      <c r="AA88" s="92">
        <v>0</v>
      </c>
      <c r="AB88" s="92"/>
      <c r="AC88" s="92"/>
      <c r="AD88" s="92">
        <v>9016</v>
      </c>
      <c r="AE88" s="92">
        <v>0</v>
      </c>
      <c r="AF88" s="92">
        <v>3971772</v>
      </c>
      <c r="AG88" s="92"/>
      <c r="AH88" s="92">
        <v>1015</v>
      </c>
      <c r="AI88" s="92">
        <v>0</v>
      </c>
      <c r="AJ88" s="92">
        <v>4074</v>
      </c>
      <c r="AK88" s="92">
        <v>0</v>
      </c>
      <c r="AL88" s="92"/>
      <c r="AM88" s="92"/>
      <c r="AN88" s="92"/>
      <c r="AO88" s="92">
        <v>0</v>
      </c>
      <c r="AP88" s="92">
        <v>268597</v>
      </c>
      <c r="AQ88" s="92"/>
      <c r="AR88" s="92">
        <v>108703</v>
      </c>
      <c r="AS88" s="92">
        <v>57129</v>
      </c>
      <c r="AT88" s="92">
        <v>256393</v>
      </c>
      <c r="AU88" s="92">
        <v>15560</v>
      </c>
      <c r="AV88" s="92"/>
      <c r="AW88" s="92">
        <v>1178801</v>
      </c>
      <c r="AX88" s="92"/>
      <c r="AY88" s="92">
        <v>0</v>
      </c>
      <c r="AZ88" s="92">
        <v>0</v>
      </c>
      <c r="BA88" s="92">
        <v>1088000</v>
      </c>
      <c r="BB88" s="92">
        <v>1552</v>
      </c>
      <c r="BC88" s="92"/>
      <c r="BD88" s="92"/>
      <c r="BE88" s="92">
        <v>0</v>
      </c>
      <c r="BF88" s="92">
        <v>22170</v>
      </c>
      <c r="BG88" s="92">
        <v>13454</v>
      </c>
      <c r="BH88" s="92">
        <v>49000</v>
      </c>
      <c r="BI88" s="92"/>
      <c r="BJ88" s="92"/>
      <c r="BK88" s="92">
        <v>0</v>
      </c>
      <c r="BL88" s="92">
        <v>0</v>
      </c>
      <c r="BM88" s="92"/>
      <c r="BN88" s="92">
        <v>4625</v>
      </c>
      <c r="BO88" s="92">
        <v>439790</v>
      </c>
      <c r="BP88" s="92"/>
      <c r="BQ88" s="92">
        <v>56395</v>
      </c>
      <c r="BR88" s="92"/>
      <c r="BS88" s="92">
        <v>891</v>
      </c>
      <c r="BT88" s="92">
        <v>197227</v>
      </c>
      <c r="BU88" s="92">
        <v>165518</v>
      </c>
      <c r="BV88" s="92"/>
      <c r="BW88" s="92"/>
      <c r="BX88" s="92"/>
      <c r="BY88" s="92">
        <v>9305</v>
      </c>
      <c r="BZ88" s="92">
        <v>1541</v>
      </c>
      <c r="CA88" s="92">
        <v>8913</v>
      </c>
      <c r="CB88" s="92">
        <v>47132</v>
      </c>
      <c r="CC88" s="92">
        <v>47132</v>
      </c>
      <c r="CD88" s="92">
        <v>0</v>
      </c>
      <c r="CE88" s="92"/>
      <c r="CF88" s="92"/>
      <c r="CG88" s="92"/>
      <c r="CH88" s="92"/>
      <c r="CI88" s="92"/>
      <c r="CJ88" s="92">
        <v>0</v>
      </c>
      <c r="CK88" s="92"/>
      <c r="CL88" s="92">
        <v>0</v>
      </c>
      <c r="CM88" s="92">
        <v>0</v>
      </c>
      <c r="CN88" s="92"/>
      <c r="CO88" s="92">
        <v>30208921</v>
      </c>
      <c r="CP88" s="92">
        <v>90626766</v>
      </c>
    </row>
    <row r="89" spans="1:94" x14ac:dyDescent="0.35">
      <c r="A89" s="89" t="s">
        <v>518</v>
      </c>
      <c r="B89" s="92">
        <v>10402090</v>
      </c>
      <c r="C89" s="92">
        <v>9823502</v>
      </c>
      <c r="D89" s="92">
        <v>502480</v>
      </c>
      <c r="E89" s="92">
        <v>76108</v>
      </c>
      <c r="F89" s="92">
        <v>17753565</v>
      </c>
      <c r="G89" s="92">
        <v>14472104</v>
      </c>
      <c r="H89" s="92">
        <v>3242263</v>
      </c>
      <c r="I89" s="92">
        <v>39198</v>
      </c>
      <c r="J89" s="92"/>
      <c r="K89" s="92"/>
      <c r="L89" s="92"/>
      <c r="M89" s="92"/>
      <c r="N89" s="92"/>
      <c r="O89" s="92"/>
      <c r="P89" s="92"/>
      <c r="Q89" s="92">
        <v>656913</v>
      </c>
      <c r="R89" s="92"/>
      <c r="S89" s="92"/>
      <c r="T89" s="92">
        <v>180437</v>
      </c>
      <c r="U89" s="92"/>
      <c r="V89" s="92"/>
      <c r="W89" s="92"/>
      <c r="X89" s="92"/>
      <c r="Y89" s="92">
        <v>2323</v>
      </c>
      <c r="Z89" s="92">
        <v>100039</v>
      </c>
      <c r="AA89" s="92"/>
      <c r="AB89" s="92"/>
      <c r="AC89" s="92"/>
      <c r="AD89" s="92"/>
      <c r="AE89" s="92">
        <v>60110</v>
      </c>
      <c r="AF89" s="92"/>
      <c r="AG89" s="92"/>
      <c r="AH89" s="92">
        <v>242213</v>
      </c>
      <c r="AI89" s="92">
        <v>0</v>
      </c>
      <c r="AJ89" s="92">
        <v>6790</v>
      </c>
      <c r="AK89" s="92"/>
      <c r="AL89" s="92"/>
      <c r="AM89" s="92"/>
      <c r="AN89" s="92"/>
      <c r="AO89" s="92">
        <v>2975</v>
      </c>
      <c r="AP89" s="92">
        <v>0</v>
      </c>
      <c r="AQ89" s="92"/>
      <c r="AR89" s="92">
        <v>0</v>
      </c>
      <c r="AS89" s="92">
        <v>62026</v>
      </c>
      <c r="AT89" s="92"/>
      <c r="AU89" s="92">
        <v>0</v>
      </c>
      <c r="AV89" s="92">
        <v>0</v>
      </c>
      <c r="AW89" s="92">
        <v>1238749</v>
      </c>
      <c r="AX89" s="92"/>
      <c r="AY89" s="92"/>
      <c r="AZ89" s="92">
        <v>0</v>
      </c>
      <c r="BA89" s="92">
        <v>148061</v>
      </c>
      <c r="BB89" s="92">
        <v>5259</v>
      </c>
      <c r="BC89" s="92"/>
      <c r="BD89" s="92">
        <v>2872</v>
      </c>
      <c r="BE89" s="92">
        <v>0</v>
      </c>
      <c r="BF89" s="92">
        <v>717</v>
      </c>
      <c r="BG89" s="92">
        <v>689840</v>
      </c>
      <c r="BH89" s="92">
        <v>392000</v>
      </c>
      <c r="BI89" s="92"/>
      <c r="BJ89" s="92"/>
      <c r="BK89" s="92">
        <v>0</v>
      </c>
      <c r="BL89" s="92"/>
      <c r="BM89" s="92"/>
      <c r="BN89" s="92"/>
      <c r="BO89" s="92">
        <v>743512</v>
      </c>
      <c r="BP89" s="92"/>
      <c r="BQ89" s="92">
        <v>221068</v>
      </c>
      <c r="BR89" s="92"/>
      <c r="BS89" s="92"/>
      <c r="BT89" s="92"/>
      <c r="BU89" s="92">
        <v>397786</v>
      </c>
      <c r="BV89" s="92"/>
      <c r="BW89" s="92"/>
      <c r="BX89" s="92">
        <v>105727</v>
      </c>
      <c r="BY89" s="92"/>
      <c r="BZ89" s="92"/>
      <c r="CA89" s="92">
        <v>18931</v>
      </c>
      <c r="CB89" s="92"/>
      <c r="CC89" s="92"/>
      <c r="CD89" s="92">
        <v>0</v>
      </c>
      <c r="CE89" s="92"/>
      <c r="CF89" s="92"/>
      <c r="CG89" s="92"/>
      <c r="CH89" s="92"/>
      <c r="CI89" s="92"/>
      <c r="CJ89" s="92">
        <v>0</v>
      </c>
      <c r="CK89" s="92"/>
      <c r="CL89" s="92">
        <v>0</v>
      </c>
      <c r="CM89" s="92">
        <v>0</v>
      </c>
      <c r="CN89" s="92"/>
      <c r="CO89" s="92">
        <v>30794829</v>
      </c>
      <c r="CP89" s="92">
        <v>92384487</v>
      </c>
    </row>
    <row r="90" spans="1:94" x14ac:dyDescent="0.35">
      <c r="A90" s="89" t="s">
        <v>526</v>
      </c>
      <c r="B90" s="92">
        <v>98106425</v>
      </c>
      <c r="C90" s="92">
        <v>79745492</v>
      </c>
      <c r="D90" s="92">
        <v>9547666</v>
      </c>
      <c r="E90" s="92">
        <v>8813266</v>
      </c>
      <c r="F90" s="92">
        <v>104488621</v>
      </c>
      <c r="G90" s="92">
        <v>68534808</v>
      </c>
      <c r="H90" s="92">
        <v>35916206</v>
      </c>
      <c r="I90" s="92">
        <v>37607</v>
      </c>
      <c r="J90" s="92">
        <v>24012080</v>
      </c>
      <c r="K90" s="92"/>
      <c r="L90" s="92"/>
      <c r="M90" s="92"/>
      <c r="N90" s="92"/>
      <c r="O90" s="92"/>
      <c r="P90" s="92">
        <v>24012080</v>
      </c>
      <c r="Q90" s="92">
        <v>13416272</v>
      </c>
      <c r="R90" s="92"/>
      <c r="S90" s="92"/>
      <c r="T90" s="92">
        <v>268346</v>
      </c>
      <c r="U90" s="92"/>
      <c r="V90" s="92"/>
      <c r="W90" s="92"/>
      <c r="X90" s="92"/>
      <c r="Y90" s="92">
        <v>1510</v>
      </c>
      <c r="Z90" s="92">
        <v>0</v>
      </c>
      <c r="AA90" s="92">
        <v>0</v>
      </c>
      <c r="AB90" s="92"/>
      <c r="AC90" s="92"/>
      <c r="AD90" s="92">
        <v>6770</v>
      </c>
      <c r="AE90" s="92">
        <v>1459302</v>
      </c>
      <c r="AF90" s="92"/>
      <c r="AG90" s="92"/>
      <c r="AH90" s="92">
        <v>1143499</v>
      </c>
      <c r="AI90" s="92">
        <v>37274</v>
      </c>
      <c r="AJ90" s="92">
        <v>162273</v>
      </c>
      <c r="AK90" s="92"/>
      <c r="AL90" s="92"/>
      <c r="AM90" s="92"/>
      <c r="AN90" s="92"/>
      <c r="AO90" s="92">
        <v>335005</v>
      </c>
      <c r="AP90" s="92">
        <v>852045</v>
      </c>
      <c r="AQ90" s="92"/>
      <c r="AR90" s="92">
        <v>5326448</v>
      </c>
      <c r="AS90" s="92">
        <v>234301</v>
      </c>
      <c r="AT90" s="92">
        <v>3589499</v>
      </c>
      <c r="AU90" s="92"/>
      <c r="AV90" s="92"/>
      <c r="AW90" s="92">
        <v>22208830</v>
      </c>
      <c r="AX90" s="92">
        <v>22317</v>
      </c>
      <c r="AY90" s="92">
        <v>3488</v>
      </c>
      <c r="AZ90" s="92">
        <v>0</v>
      </c>
      <c r="BA90" s="92">
        <v>184224</v>
      </c>
      <c r="BB90" s="92">
        <v>159595</v>
      </c>
      <c r="BC90" s="92"/>
      <c r="BD90" s="92">
        <v>3928</v>
      </c>
      <c r="BE90" s="92">
        <v>3556</v>
      </c>
      <c r="BF90" s="92">
        <v>8672482</v>
      </c>
      <c r="BG90" s="92">
        <v>11660839</v>
      </c>
      <c r="BH90" s="92">
        <v>1423924</v>
      </c>
      <c r="BI90" s="92"/>
      <c r="BJ90" s="92"/>
      <c r="BK90" s="92">
        <v>483</v>
      </c>
      <c r="BL90" s="92"/>
      <c r="BM90" s="92"/>
      <c r="BN90" s="92">
        <v>73995</v>
      </c>
      <c r="BO90" s="92">
        <v>12777360</v>
      </c>
      <c r="BP90" s="92"/>
      <c r="BQ90" s="92">
        <v>3392118</v>
      </c>
      <c r="BR90" s="92">
        <v>8814</v>
      </c>
      <c r="BS90" s="92">
        <v>21059</v>
      </c>
      <c r="BT90" s="92">
        <v>2769431</v>
      </c>
      <c r="BU90" s="92">
        <v>6190089</v>
      </c>
      <c r="BV90" s="92">
        <v>68297</v>
      </c>
      <c r="BW90" s="92">
        <v>54293</v>
      </c>
      <c r="BX90" s="92"/>
      <c r="BY90" s="92">
        <v>269760</v>
      </c>
      <c r="BZ90" s="92"/>
      <c r="CA90" s="92">
        <v>3499</v>
      </c>
      <c r="CB90" s="92">
        <v>344064</v>
      </c>
      <c r="CC90" s="92">
        <v>344064</v>
      </c>
      <c r="CD90" s="92">
        <v>12615000</v>
      </c>
      <c r="CE90" s="92"/>
      <c r="CF90" s="92"/>
      <c r="CG90" s="92">
        <v>0</v>
      </c>
      <c r="CH90" s="92"/>
      <c r="CI90" s="92"/>
      <c r="CJ90" s="92">
        <v>0</v>
      </c>
      <c r="CK90" s="92">
        <v>3315000</v>
      </c>
      <c r="CL90" s="92">
        <v>1470000</v>
      </c>
      <c r="CM90" s="92">
        <v>1200000</v>
      </c>
      <c r="CN90" s="92">
        <v>6630000</v>
      </c>
      <c r="CO90" s="92">
        <v>287968652</v>
      </c>
      <c r="CP90" s="92">
        <v>863905956</v>
      </c>
    </row>
    <row r="91" spans="1:94" x14ac:dyDescent="0.35">
      <c r="A91" s="89" t="s">
        <v>532</v>
      </c>
      <c r="B91" s="92">
        <v>11581965</v>
      </c>
      <c r="C91" s="92">
        <v>9372163</v>
      </c>
      <c r="D91" s="92">
        <v>1306435</v>
      </c>
      <c r="E91" s="92">
        <v>903367</v>
      </c>
      <c r="F91" s="92">
        <v>8766052</v>
      </c>
      <c r="G91" s="92">
        <v>3915517</v>
      </c>
      <c r="H91" s="92">
        <v>4842160</v>
      </c>
      <c r="I91" s="92">
        <v>8375</v>
      </c>
      <c r="J91" s="92">
        <v>0</v>
      </c>
      <c r="K91" s="92"/>
      <c r="L91" s="92"/>
      <c r="M91" s="92"/>
      <c r="N91" s="92">
        <v>0</v>
      </c>
      <c r="O91" s="92"/>
      <c r="P91" s="92">
        <v>0</v>
      </c>
      <c r="Q91" s="92">
        <v>733807</v>
      </c>
      <c r="R91" s="92"/>
      <c r="S91" s="92"/>
      <c r="T91" s="92">
        <v>0</v>
      </c>
      <c r="U91" s="92"/>
      <c r="V91" s="92"/>
      <c r="W91" s="92"/>
      <c r="X91" s="92"/>
      <c r="Y91" s="92">
        <v>5452</v>
      </c>
      <c r="Z91" s="92">
        <v>15823</v>
      </c>
      <c r="AA91" s="92">
        <v>0</v>
      </c>
      <c r="AB91" s="92"/>
      <c r="AC91" s="92"/>
      <c r="AD91" s="92"/>
      <c r="AE91" s="92">
        <v>18796</v>
      </c>
      <c r="AF91" s="92"/>
      <c r="AG91" s="92"/>
      <c r="AH91" s="92">
        <v>27487</v>
      </c>
      <c r="AI91" s="92">
        <v>1929</v>
      </c>
      <c r="AJ91" s="92">
        <v>6111</v>
      </c>
      <c r="AK91" s="92"/>
      <c r="AL91" s="92"/>
      <c r="AM91" s="92">
        <v>0</v>
      </c>
      <c r="AN91" s="92"/>
      <c r="AO91" s="92">
        <v>20110</v>
      </c>
      <c r="AP91" s="92">
        <v>460841</v>
      </c>
      <c r="AQ91" s="92"/>
      <c r="AR91" s="92">
        <v>108703</v>
      </c>
      <c r="AS91" s="92">
        <v>68555</v>
      </c>
      <c r="AT91" s="92">
        <v>0</v>
      </c>
      <c r="AU91" s="92"/>
      <c r="AV91" s="92">
        <v>0</v>
      </c>
      <c r="AW91" s="92">
        <v>185888</v>
      </c>
      <c r="AX91" s="92"/>
      <c r="AY91" s="92">
        <v>38043</v>
      </c>
      <c r="AZ91" s="92">
        <v>0</v>
      </c>
      <c r="BA91" s="92">
        <v>0</v>
      </c>
      <c r="BB91" s="92">
        <v>0</v>
      </c>
      <c r="BC91" s="92"/>
      <c r="BD91" s="92"/>
      <c r="BE91" s="92">
        <v>0</v>
      </c>
      <c r="BF91" s="92">
        <v>0</v>
      </c>
      <c r="BG91" s="92">
        <v>73845</v>
      </c>
      <c r="BH91" s="92">
        <v>49000</v>
      </c>
      <c r="BI91" s="92">
        <v>25000</v>
      </c>
      <c r="BJ91" s="92"/>
      <c r="BK91" s="92">
        <v>0</v>
      </c>
      <c r="BL91" s="92">
        <v>0</v>
      </c>
      <c r="BM91" s="92"/>
      <c r="BN91" s="92"/>
      <c r="BO91" s="92">
        <v>2781619</v>
      </c>
      <c r="BP91" s="92">
        <v>1985</v>
      </c>
      <c r="BQ91" s="92">
        <v>1133839</v>
      </c>
      <c r="BR91" s="92">
        <v>5496</v>
      </c>
      <c r="BS91" s="92">
        <v>594</v>
      </c>
      <c r="BT91" s="92">
        <v>647699</v>
      </c>
      <c r="BU91" s="92">
        <v>888737</v>
      </c>
      <c r="BV91" s="92"/>
      <c r="BW91" s="92">
        <v>0</v>
      </c>
      <c r="BX91" s="92"/>
      <c r="BY91" s="92">
        <v>85772</v>
      </c>
      <c r="BZ91" s="92"/>
      <c r="CA91" s="92">
        <v>17496</v>
      </c>
      <c r="CB91" s="92">
        <v>150822</v>
      </c>
      <c r="CC91" s="92">
        <v>150822</v>
      </c>
      <c r="CD91" s="92">
        <v>0</v>
      </c>
      <c r="CE91" s="92"/>
      <c r="CF91" s="92"/>
      <c r="CG91" s="92"/>
      <c r="CH91" s="92"/>
      <c r="CI91" s="92"/>
      <c r="CJ91" s="92">
        <v>0</v>
      </c>
      <c r="CK91" s="92"/>
      <c r="CL91" s="92">
        <v>0</v>
      </c>
      <c r="CM91" s="92">
        <v>0</v>
      </c>
      <c r="CN91" s="92"/>
      <c r="CO91" s="92">
        <v>24200154</v>
      </c>
      <c r="CP91" s="92">
        <v>72600459</v>
      </c>
    </row>
    <row r="92" spans="1:94" x14ac:dyDescent="0.35">
      <c r="A92" s="89" t="s">
        <v>537</v>
      </c>
      <c r="B92" s="92">
        <v>13972453</v>
      </c>
      <c r="C92" s="92">
        <v>12670231</v>
      </c>
      <c r="D92" s="92">
        <v>242242</v>
      </c>
      <c r="E92" s="92">
        <v>1059981</v>
      </c>
      <c r="F92" s="92">
        <v>11648845</v>
      </c>
      <c r="G92" s="92">
        <v>5759079</v>
      </c>
      <c r="H92" s="92">
        <v>5887943</v>
      </c>
      <c r="I92" s="92">
        <v>1822</v>
      </c>
      <c r="J92" s="92">
        <v>1600000</v>
      </c>
      <c r="K92" s="92"/>
      <c r="L92" s="92"/>
      <c r="M92" s="92"/>
      <c r="N92" s="92"/>
      <c r="O92" s="92"/>
      <c r="P92" s="92">
        <v>1600000</v>
      </c>
      <c r="Q92" s="92">
        <v>232695</v>
      </c>
      <c r="R92" s="92"/>
      <c r="S92" s="92"/>
      <c r="T92" s="92">
        <v>3044</v>
      </c>
      <c r="U92" s="92"/>
      <c r="V92" s="92"/>
      <c r="W92" s="92"/>
      <c r="X92" s="92"/>
      <c r="Y92" s="92">
        <v>0</v>
      </c>
      <c r="Z92" s="92">
        <v>770</v>
      </c>
      <c r="AA92" s="92">
        <v>0</v>
      </c>
      <c r="AB92" s="92"/>
      <c r="AC92" s="92"/>
      <c r="AD92" s="92"/>
      <c r="AE92" s="92">
        <v>4976</v>
      </c>
      <c r="AF92" s="92"/>
      <c r="AG92" s="92"/>
      <c r="AH92" s="92">
        <v>135946</v>
      </c>
      <c r="AI92" s="92">
        <v>0</v>
      </c>
      <c r="AJ92" s="92">
        <v>3395</v>
      </c>
      <c r="AK92" s="92"/>
      <c r="AL92" s="92"/>
      <c r="AM92" s="92"/>
      <c r="AN92" s="92"/>
      <c r="AO92" s="92">
        <v>8044</v>
      </c>
      <c r="AP92" s="92">
        <v>75000</v>
      </c>
      <c r="AQ92" s="92"/>
      <c r="AR92" s="92">
        <v>0</v>
      </c>
      <c r="AS92" s="92">
        <v>1521</v>
      </c>
      <c r="AT92" s="92">
        <v>0</v>
      </c>
      <c r="AU92" s="92">
        <v>0</v>
      </c>
      <c r="AV92" s="92"/>
      <c r="AW92" s="92">
        <v>1276996</v>
      </c>
      <c r="AX92" s="92"/>
      <c r="AY92" s="92">
        <v>0</v>
      </c>
      <c r="AZ92" s="92">
        <v>0</v>
      </c>
      <c r="BA92" s="92">
        <v>939061</v>
      </c>
      <c r="BB92" s="92">
        <v>101415</v>
      </c>
      <c r="BC92" s="92"/>
      <c r="BD92" s="92">
        <v>47134</v>
      </c>
      <c r="BE92" s="92">
        <v>0</v>
      </c>
      <c r="BF92" s="92">
        <v>59491</v>
      </c>
      <c r="BG92" s="92"/>
      <c r="BH92" s="92">
        <v>98000</v>
      </c>
      <c r="BI92" s="92"/>
      <c r="BJ92" s="92"/>
      <c r="BK92" s="92">
        <v>0</v>
      </c>
      <c r="BL92" s="92">
        <v>27271</v>
      </c>
      <c r="BM92" s="92"/>
      <c r="BN92" s="92">
        <v>4625</v>
      </c>
      <c r="BO92" s="92">
        <v>912673</v>
      </c>
      <c r="BP92" s="92"/>
      <c r="BQ92" s="92">
        <v>242498</v>
      </c>
      <c r="BR92" s="92">
        <v>3280</v>
      </c>
      <c r="BS92" s="92">
        <v>891</v>
      </c>
      <c r="BT92" s="92">
        <v>285277</v>
      </c>
      <c r="BU92" s="92">
        <v>170746</v>
      </c>
      <c r="BV92" s="92">
        <v>104838</v>
      </c>
      <c r="BW92" s="92">
        <v>51718</v>
      </c>
      <c r="BX92" s="92">
        <v>3480</v>
      </c>
      <c r="BY92" s="92">
        <v>33186</v>
      </c>
      <c r="BZ92" s="92"/>
      <c r="CA92" s="92">
        <v>16759</v>
      </c>
      <c r="CB92" s="92">
        <v>0</v>
      </c>
      <c r="CC92" s="92">
        <v>0</v>
      </c>
      <c r="CD92" s="92">
        <v>0</v>
      </c>
      <c r="CE92" s="92"/>
      <c r="CF92" s="92"/>
      <c r="CG92" s="92"/>
      <c r="CH92" s="92"/>
      <c r="CI92" s="92"/>
      <c r="CJ92" s="92">
        <v>0</v>
      </c>
      <c r="CK92" s="92"/>
      <c r="CL92" s="92">
        <v>0</v>
      </c>
      <c r="CM92" s="92">
        <v>0</v>
      </c>
      <c r="CN92" s="92">
        <v>0</v>
      </c>
      <c r="CO92" s="92">
        <v>29643662</v>
      </c>
      <c r="CP92" s="92">
        <v>88930988</v>
      </c>
    </row>
    <row r="93" spans="1:94" x14ac:dyDescent="0.35">
      <c r="A93" s="89" t="s">
        <v>543</v>
      </c>
      <c r="B93" s="92">
        <v>9410636</v>
      </c>
      <c r="C93" s="92">
        <v>7541711</v>
      </c>
      <c r="D93" s="92">
        <v>879353</v>
      </c>
      <c r="E93" s="92">
        <v>989572</v>
      </c>
      <c r="F93" s="92">
        <v>8160350</v>
      </c>
      <c r="G93" s="92">
        <v>4800313</v>
      </c>
      <c r="H93" s="92">
        <v>3360037</v>
      </c>
      <c r="I93" s="92"/>
      <c r="J93" s="92">
        <v>0</v>
      </c>
      <c r="K93" s="92"/>
      <c r="L93" s="92"/>
      <c r="M93" s="92"/>
      <c r="N93" s="92"/>
      <c r="O93" s="92"/>
      <c r="P93" s="92">
        <v>0</v>
      </c>
      <c r="Q93" s="92">
        <v>1273859</v>
      </c>
      <c r="R93" s="92"/>
      <c r="S93" s="92"/>
      <c r="T93" s="92">
        <v>234301</v>
      </c>
      <c r="U93" s="92"/>
      <c r="V93" s="92"/>
      <c r="W93" s="92"/>
      <c r="X93" s="92"/>
      <c r="Y93" s="92">
        <v>0</v>
      </c>
      <c r="Z93" s="92">
        <v>770</v>
      </c>
      <c r="AA93" s="92"/>
      <c r="AB93" s="92"/>
      <c r="AC93" s="92"/>
      <c r="AD93" s="92"/>
      <c r="AE93" s="92">
        <v>42684</v>
      </c>
      <c r="AF93" s="92"/>
      <c r="AG93" s="92"/>
      <c r="AH93" s="92">
        <v>0</v>
      </c>
      <c r="AI93" s="92">
        <v>5788</v>
      </c>
      <c r="AJ93" s="92">
        <v>2037</v>
      </c>
      <c r="AK93" s="92"/>
      <c r="AL93" s="92"/>
      <c r="AM93" s="92"/>
      <c r="AN93" s="92"/>
      <c r="AO93" s="92">
        <v>0</v>
      </c>
      <c r="AP93" s="92">
        <v>156114</v>
      </c>
      <c r="AQ93" s="92"/>
      <c r="AR93" s="92">
        <v>434812</v>
      </c>
      <c r="AS93" s="92">
        <v>55497</v>
      </c>
      <c r="AT93" s="92">
        <v>341857</v>
      </c>
      <c r="AU93" s="92">
        <v>0</v>
      </c>
      <c r="AV93" s="92"/>
      <c r="AW93" s="92">
        <v>1864391</v>
      </c>
      <c r="AX93" s="92"/>
      <c r="AY93" s="92">
        <v>0</v>
      </c>
      <c r="AZ93" s="92">
        <v>0</v>
      </c>
      <c r="BA93" s="92">
        <v>800000</v>
      </c>
      <c r="BB93" s="92">
        <v>5539</v>
      </c>
      <c r="BC93" s="92"/>
      <c r="BD93" s="92"/>
      <c r="BE93" s="92">
        <v>0</v>
      </c>
      <c r="BF93" s="92">
        <v>997215</v>
      </c>
      <c r="BG93" s="92">
        <v>0</v>
      </c>
      <c r="BH93" s="92">
        <v>49000</v>
      </c>
      <c r="BI93" s="92"/>
      <c r="BJ93" s="92"/>
      <c r="BK93" s="92">
        <v>0</v>
      </c>
      <c r="BL93" s="92">
        <v>12637</v>
      </c>
      <c r="BM93" s="92"/>
      <c r="BN93" s="92"/>
      <c r="BO93" s="92">
        <v>535317</v>
      </c>
      <c r="BP93" s="92"/>
      <c r="BQ93" s="92">
        <v>310172</v>
      </c>
      <c r="BR93" s="92"/>
      <c r="BS93" s="92">
        <v>3060</v>
      </c>
      <c r="BT93" s="92"/>
      <c r="BU93" s="92">
        <v>217309</v>
      </c>
      <c r="BV93" s="92"/>
      <c r="BW93" s="92">
        <v>0</v>
      </c>
      <c r="BX93" s="92"/>
      <c r="BY93" s="92"/>
      <c r="BZ93" s="92"/>
      <c r="CA93" s="92">
        <v>4776</v>
      </c>
      <c r="CB93" s="92">
        <v>0</v>
      </c>
      <c r="CC93" s="92">
        <v>0</v>
      </c>
      <c r="CD93" s="92">
        <v>157500</v>
      </c>
      <c r="CE93" s="92"/>
      <c r="CF93" s="92"/>
      <c r="CG93" s="92"/>
      <c r="CH93" s="92"/>
      <c r="CI93" s="92"/>
      <c r="CJ93" s="92">
        <v>0</v>
      </c>
      <c r="CK93" s="92"/>
      <c r="CL93" s="92">
        <v>105000</v>
      </c>
      <c r="CM93" s="92">
        <v>52500</v>
      </c>
      <c r="CN93" s="92"/>
      <c r="CO93" s="92">
        <v>21402052</v>
      </c>
      <c r="CP93" s="92">
        <v>64206159</v>
      </c>
    </row>
    <row r="94" spans="1:94" x14ac:dyDescent="0.35">
      <c r="A94" s="89" t="s">
        <v>548</v>
      </c>
      <c r="B94" s="92">
        <v>89062179</v>
      </c>
      <c r="C94" s="92">
        <v>75771842</v>
      </c>
      <c r="D94" s="92">
        <v>6337403</v>
      </c>
      <c r="E94" s="92">
        <v>6952934</v>
      </c>
      <c r="F94" s="92">
        <v>65742569</v>
      </c>
      <c r="G94" s="92">
        <v>34934223</v>
      </c>
      <c r="H94" s="92">
        <v>30226987</v>
      </c>
      <c r="I94" s="92">
        <v>581359</v>
      </c>
      <c r="J94" s="92">
        <v>9660</v>
      </c>
      <c r="K94" s="92">
        <v>9660</v>
      </c>
      <c r="L94" s="92"/>
      <c r="M94" s="92"/>
      <c r="N94" s="92">
        <v>0</v>
      </c>
      <c r="O94" s="92"/>
      <c r="P94" s="92">
        <v>0</v>
      </c>
      <c r="Q94" s="92">
        <v>3309883</v>
      </c>
      <c r="R94" s="92"/>
      <c r="S94" s="92"/>
      <c r="T94" s="92">
        <v>2237453</v>
      </c>
      <c r="U94" s="92"/>
      <c r="V94" s="92"/>
      <c r="W94" s="92"/>
      <c r="X94" s="92"/>
      <c r="Y94" s="92">
        <v>74962</v>
      </c>
      <c r="Z94" s="92">
        <v>45087</v>
      </c>
      <c r="AA94" s="92">
        <v>29864</v>
      </c>
      <c r="AB94" s="92"/>
      <c r="AC94" s="92"/>
      <c r="AD94" s="92">
        <v>6073</v>
      </c>
      <c r="AE94" s="92">
        <v>34671</v>
      </c>
      <c r="AF94" s="92">
        <v>0</v>
      </c>
      <c r="AG94" s="92">
        <v>0</v>
      </c>
      <c r="AH94" s="92">
        <v>161983</v>
      </c>
      <c r="AI94" s="92">
        <v>36333</v>
      </c>
      <c r="AJ94" s="92">
        <v>21394</v>
      </c>
      <c r="AK94" s="92"/>
      <c r="AL94" s="92"/>
      <c r="AM94" s="92"/>
      <c r="AN94" s="92"/>
      <c r="AO94" s="92">
        <v>8044</v>
      </c>
      <c r="AP94" s="92">
        <v>106114</v>
      </c>
      <c r="AQ94" s="92"/>
      <c r="AR94" s="92">
        <v>0</v>
      </c>
      <c r="AS94" s="92">
        <v>547905</v>
      </c>
      <c r="AT94" s="92">
        <v>0</v>
      </c>
      <c r="AU94" s="92"/>
      <c r="AV94" s="92">
        <v>0</v>
      </c>
      <c r="AW94" s="92">
        <v>40854445</v>
      </c>
      <c r="AX94" s="92">
        <v>11158</v>
      </c>
      <c r="AY94" s="92">
        <v>12209</v>
      </c>
      <c r="AZ94" s="92">
        <v>0</v>
      </c>
      <c r="BA94" s="92">
        <v>2848934</v>
      </c>
      <c r="BB94" s="92">
        <v>3132147</v>
      </c>
      <c r="BC94" s="92"/>
      <c r="BD94" s="92">
        <v>5892</v>
      </c>
      <c r="BE94" s="92">
        <v>62341</v>
      </c>
      <c r="BF94" s="92">
        <v>18517904</v>
      </c>
      <c r="BG94" s="92">
        <v>15367888</v>
      </c>
      <c r="BH94" s="92">
        <v>570175</v>
      </c>
      <c r="BI94" s="92"/>
      <c r="BJ94" s="92">
        <v>2766</v>
      </c>
      <c r="BK94" s="92">
        <v>46497</v>
      </c>
      <c r="BL94" s="92">
        <v>100364</v>
      </c>
      <c r="BM94" s="92"/>
      <c r="BN94" s="92">
        <v>176171</v>
      </c>
      <c r="BO94" s="92">
        <v>4281119</v>
      </c>
      <c r="BP94" s="92">
        <v>1178</v>
      </c>
      <c r="BQ94" s="92">
        <v>1697099</v>
      </c>
      <c r="BR94" s="92"/>
      <c r="BS94" s="92"/>
      <c r="BT94" s="92">
        <v>1594186</v>
      </c>
      <c r="BU94" s="92">
        <v>362944</v>
      </c>
      <c r="BV94" s="92"/>
      <c r="BW94" s="92">
        <v>432188</v>
      </c>
      <c r="BX94" s="92"/>
      <c r="BY94" s="92">
        <v>51433</v>
      </c>
      <c r="BZ94" s="92"/>
      <c r="CA94" s="92">
        <v>142091</v>
      </c>
      <c r="CB94" s="92">
        <v>32992</v>
      </c>
      <c r="CC94" s="92">
        <v>32992</v>
      </c>
      <c r="CD94" s="92">
        <v>5365500</v>
      </c>
      <c r="CE94" s="92"/>
      <c r="CF94" s="92"/>
      <c r="CG94" s="92"/>
      <c r="CH94" s="92"/>
      <c r="CI94" s="92"/>
      <c r="CJ94" s="92">
        <v>0</v>
      </c>
      <c r="CK94" s="92">
        <v>945000</v>
      </c>
      <c r="CL94" s="92">
        <v>1795500</v>
      </c>
      <c r="CM94" s="92">
        <v>735000</v>
      </c>
      <c r="CN94" s="92">
        <v>1890000</v>
      </c>
      <c r="CO94" s="92">
        <v>208658346</v>
      </c>
      <c r="CP94" s="92">
        <v>625975041</v>
      </c>
    </row>
    <row r="95" spans="1:94" x14ac:dyDescent="0.35">
      <c r="A95" s="89" t="s">
        <v>551</v>
      </c>
      <c r="B95" s="92">
        <v>50225304</v>
      </c>
      <c r="C95" s="92">
        <v>42701753</v>
      </c>
      <c r="D95" s="92">
        <v>3261828</v>
      </c>
      <c r="E95" s="92">
        <v>4261722</v>
      </c>
      <c r="F95" s="92">
        <v>43897687</v>
      </c>
      <c r="G95" s="92">
        <v>30344205</v>
      </c>
      <c r="H95" s="92">
        <v>13449136</v>
      </c>
      <c r="I95" s="92">
        <v>104347</v>
      </c>
      <c r="J95" s="92">
        <v>0</v>
      </c>
      <c r="K95" s="92"/>
      <c r="L95" s="92"/>
      <c r="M95" s="92"/>
      <c r="N95" s="92">
        <v>0</v>
      </c>
      <c r="O95" s="92"/>
      <c r="P95" s="92">
        <v>0</v>
      </c>
      <c r="Q95" s="92">
        <v>1428703</v>
      </c>
      <c r="R95" s="92"/>
      <c r="S95" s="92"/>
      <c r="T95" s="92">
        <v>438471</v>
      </c>
      <c r="U95" s="92"/>
      <c r="V95" s="92"/>
      <c r="W95" s="92"/>
      <c r="X95" s="92"/>
      <c r="Y95" s="92">
        <v>0</v>
      </c>
      <c r="Z95" s="92">
        <v>1697</v>
      </c>
      <c r="AA95" s="92">
        <v>0</v>
      </c>
      <c r="AB95" s="92"/>
      <c r="AC95" s="92"/>
      <c r="AD95" s="92"/>
      <c r="AE95" s="92">
        <v>259445</v>
      </c>
      <c r="AF95" s="92"/>
      <c r="AG95" s="92"/>
      <c r="AH95" s="92">
        <v>6180</v>
      </c>
      <c r="AI95" s="92">
        <v>0</v>
      </c>
      <c r="AJ95" s="92">
        <v>44133</v>
      </c>
      <c r="AK95" s="92"/>
      <c r="AL95" s="92"/>
      <c r="AM95" s="92"/>
      <c r="AN95" s="92"/>
      <c r="AO95" s="92">
        <v>14995</v>
      </c>
      <c r="AP95" s="92">
        <v>125000</v>
      </c>
      <c r="AQ95" s="92"/>
      <c r="AR95" s="92">
        <v>0</v>
      </c>
      <c r="AS95" s="92">
        <v>111460</v>
      </c>
      <c r="AT95" s="92">
        <v>427321</v>
      </c>
      <c r="AU95" s="92">
        <v>0</v>
      </c>
      <c r="AV95" s="92">
        <v>0</v>
      </c>
      <c r="AW95" s="92">
        <v>3951043</v>
      </c>
      <c r="AX95" s="92"/>
      <c r="AY95" s="92"/>
      <c r="AZ95" s="92">
        <v>0</v>
      </c>
      <c r="BA95" s="92">
        <v>310009</v>
      </c>
      <c r="BB95" s="92">
        <v>27919</v>
      </c>
      <c r="BC95" s="92"/>
      <c r="BD95" s="92"/>
      <c r="BE95" s="92">
        <v>0</v>
      </c>
      <c r="BF95" s="92">
        <v>3256397</v>
      </c>
      <c r="BG95" s="92"/>
      <c r="BH95" s="92">
        <v>296924</v>
      </c>
      <c r="BI95" s="92"/>
      <c r="BJ95" s="92"/>
      <c r="BK95" s="92">
        <v>0</v>
      </c>
      <c r="BL95" s="92">
        <v>50546</v>
      </c>
      <c r="BM95" s="92"/>
      <c r="BN95" s="92">
        <v>9249</v>
      </c>
      <c r="BO95" s="92">
        <v>5980450</v>
      </c>
      <c r="BP95" s="92"/>
      <c r="BQ95" s="92">
        <v>2397682</v>
      </c>
      <c r="BR95" s="92"/>
      <c r="BS95" s="92"/>
      <c r="BT95" s="92">
        <v>2690422</v>
      </c>
      <c r="BU95" s="92">
        <v>836600</v>
      </c>
      <c r="BV95" s="92"/>
      <c r="BW95" s="92">
        <v>0</v>
      </c>
      <c r="BX95" s="92"/>
      <c r="BY95" s="92">
        <v>55746</v>
      </c>
      <c r="BZ95" s="92"/>
      <c r="CA95" s="92"/>
      <c r="CB95" s="92">
        <v>0</v>
      </c>
      <c r="CC95" s="92">
        <v>0</v>
      </c>
      <c r="CD95" s="92">
        <v>5640000</v>
      </c>
      <c r="CE95" s="92"/>
      <c r="CF95" s="92"/>
      <c r="CG95" s="92"/>
      <c r="CH95" s="92"/>
      <c r="CI95" s="92"/>
      <c r="CJ95" s="92">
        <v>0</v>
      </c>
      <c r="CK95" s="92">
        <v>690000</v>
      </c>
      <c r="CL95" s="92">
        <v>3045000</v>
      </c>
      <c r="CM95" s="92">
        <v>525000</v>
      </c>
      <c r="CN95" s="92">
        <v>1380000</v>
      </c>
      <c r="CO95" s="92">
        <v>111123188</v>
      </c>
      <c r="CP95" s="92">
        <v>333369562</v>
      </c>
    </row>
    <row r="96" spans="1:94" x14ac:dyDescent="0.35">
      <c r="A96" s="89" t="s">
        <v>553</v>
      </c>
      <c r="B96" s="92">
        <v>90867614</v>
      </c>
      <c r="C96" s="92">
        <v>82911096</v>
      </c>
      <c r="D96" s="92">
        <v>1732766</v>
      </c>
      <c r="E96" s="92">
        <v>6223751</v>
      </c>
      <c r="F96" s="92">
        <v>60692710</v>
      </c>
      <c r="G96" s="92">
        <v>37582752</v>
      </c>
      <c r="H96" s="92">
        <v>22952264</v>
      </c>
      <c r="I96" s="92">
        <v>157693</v>
      </c>
      <c r="J96" s="92">
        <v>6040</v>
      </c>
      <c r="K96" s="92"/>
      <c r="L96" s="92"/>
      <c r="M96" s="92"/>
      <c r="N96" s="92"/>
      <c r="O96" s="92"/>
      <c r="P96" s="92">
        <v>6040</v>
      </c>
      <c r="Q96" s="92">
        <v>2368066</v>
      </c>
      <c r="R96" s="92"/>
      <c r="S96" s="92"/>
      <c r="T96" s="92">
        <v>550217</v>
      </c>
      <c r="U96" s="92"/>
      <c r="V96" s="92"/>
      <c r="W96" s="92"/>
      <c r="X96" s="92"/>
      <c r="Y96" s="92">
        <v>0</v>
      </c>
      <c r="Z96" s="92">
        <v>0</v>
      </c>
      <c r="AA96" s="92">
        <v>0</v>
      </c>
      <c r="AB96" s="92"/>
      <c r="AC96" s="92"/>
      <c r="AD96" s="92"/>
      <c r="AE96" s="92">
        <v>26606</v>
      </c>
      <c r="AF96" s="92"/>
      <c r="AG96" s="92"/>
      <c r="AH96" s="92">
        <v>36361</v>
      </c>
      <c r="AI96" s="92">
        <v>4058</v>
      </c>
      <c r="AJ96" s="92">
        <v>10962</v>
      </c>
      <c r="AK96" s="92"/>
      <c r="AL96" s="92"/>
      <c r="AM96" s="92"/>
      <c r="AN96" s="92"/>
      <c r="AO96" s="92">
        <v>0</v>
      </c>
      <c r="AP96" s="92">
        <v>592680</v>
      </c>
      <c r="AQ96" s="92"/>
      <c r="AR96" s="92">
        <v>543515</v>
      </c>
      <c r="AS96" s="92">
        <v>75550</v>
      </c>
      <c r="AT96" s="92">
        <v>512786</v>
      </c>
      <c r="AU96" s="92">
        <v>15331</v>
      </c>
      <c r="AV96" s="92"/>
      <c r="AW96" s="92">
        <v>3169546</v>
      </c>
      <c r="AX96" s="92">
        <v>11158</v>
      </c>
      <c r="AY96" s="92">
        <v>28049</v>
      </c>
      <c r="AZ96" s="92">
        <v>0</v>
      </c>
      <c r="BA96" s="92">
        <v>1993604</v>
      </c>
      <c r="BB96" s="92">
        <v>192239</v>
      </c>
      <c r="BC96" s="92"/>
      <c r="BD96" s="92">
        <v>28593</v>
      </c>
      <c r="BE96" s="92">
        <v>3556</v>
      </c>
      <c r="BF96" s="92">
        <v>93927</v>
      </c>
      <c r="BG96" s="92">
        <v>348892</v>
      </c>
      <c r="BH96" s="92">
        <v>247924</v>
      </c>
      <c r="BI96" s="92">
        <v>1711</v>
      </c>
      <c r="BJ96" s="92">
        <v>3410</v>
      </c>
      <c r="BK96" s="92">
        <v>7689</v>
      </c>
      <c r="BL96" s="92">
        <v>99513</v>
      </c>
      <c r="BM96" s="92"/>
      <c r="BN96" s="92">
        <v>109282</v>
      </c>
      <c r="BO96" s="92">
        <v>8035221</v>
      </c>
      <c r="BP96" s="92"/>
      <c r="BQ96" s="92">
        <v>1210233</v>
      </c>
      <c r="BR96" s="92"/>
      <c r="BS96" s="92"/>
      <c r="BT96" s="92">
        <v>494370</v>
      </c>
      <c r="BU96" s="92">
        <v>5820611</v>
      </c>
      <c r="BV96" s="92">
        <v>416410</v>
      </c>
      <c r="BW96" s="92">
        <v>0</v>
      </c>
      <c r="BX96" s="92"/>
      <c r="BY96" s="92">
        <v>64435</v>
      </c>
      <c r="BZ96" s="92"/>
      <c r="CA96" s="92">
        <v>29160</v>
      </c>
      <c r="CB96" s="92">
        <v>0</v>
      </c>
      <c r="CC96" s="92">
        <v>0</v>
      </c>
      <c r="CD96" s="92">
        <v>308840</v>
      </c>
      <c r="CE96" s="92"/>
      <c r="CF96" s="92"/>
      <c r="CG96" s="92">
        <v>250000</v>
      </c>
      <c r="CH96" s="92"/>
      <c r="CI96" s="92"/>
      <c r="CJ96" s="92">
        <v>0</v>
      </c>
      <c r="CK96" s="92">
        <v>42750</v>
      </c>
      <c r="CL96" s="92">
        <v>0</v>
      </c>
      <c r="CM96" s="92">
        <v>0</v>
      </c>
      <c r="CN96" s="92">
        <v>16090</v>
      </c>
      <c r="CO96" s="92">
        <v>165448036</v>
      </c>
      <c r="CP96" s="92">
        <v>496344107</v>
      </c>
    </row>
    <row r="97" spans="1:94" x14ac:dyDescent="0.35">
      <c r="A97" s="89" t="s">
        <v>560</v>
      </c>
      <c r="B97" s="92">
        <v>83245675</v>
      </c>
      <c r="C97" s="92">
        <v>69189893</v>
      </c>
      <c r="D97" s="92">
        <v>8395611</v>
      </c>
      <c r="E97" s="92">
        <v>5660171</v>
      </c>
      <c r="F97" s="92">
        <v>64987576</v>
      </c>
      <c r="G97" s="92">
        <v>41650044</v>
      </c>
      <c r="H97" s="92">
        <v>23169611</v>
      </c>
      <c r="I97" s="92">
        <v>167920</v>
      </c>
      <c r="J97" s="92">
        <v>11515440</v>
      </c>
      <c r="K97" s="92"/>
      <c r="L97" s="92"/>
      <c r="M97" s="92"/>
      <c r="N97" s="92"/>
      <c r="O97" s="92"/>
      <c r="P97" s="92">
        <v>11515440</v>
      </c>
      <c r="Q97" s="92">
        <v>4712597</v>
      </c>
      <c r="R97" s="92"/>
      <c r="S97" s="92"/>
      <c r="T97" s="92">
        <v>1317929</v>
      </c>
      <c r="U97" s="92"/>
      <c r="V97" s="92"/>
      <c r="W97" s="92"/>
      <c r="X97" s="92"/>
      <c r="Y97" s="92">
        <v>0</v>
      </c>
      <c r="Z97" s="92">
        <v>0</v>
      </c>
      <c r="AA97" s="92">
        <v>0</v>
      </c>
      <c r="AB97" s="92"/>
      <c r="AC97" s="92"/>
      <c r="AD97" s="92"/>
      <c r="AE97" s="92">
        <v>20110</v>
      </c>
      <c r="AF97" s="92"/>
      <c r="AG97" s="92"/>
      <c r="AH97" s="92">
        <v>18555</v>
      </c>
      <c r="AI97" s="92">
        <v>5788</v>
      </c>
      <c r="AJ97" s="92">
        <v>38274</v>
      </c>
      <c r="AK97" s="92"/>
      <c r="AL97" s="92"/>
      <c r="AM97" s="92"/>
      <c r="AN97" s="92"/>
      <c r="AO97" s="92">
        <v>0</v>
      </c>
      <c r="AP97" s="92">
        <v>75000</v>
      </c>
      <c r="AQ97" s="92">
        <v>0</v>
      </c>
      <c r="AR97" s="92">
        <v>1521842</v>
      </c>
      <c r="AS97" s="92">
        <v>347670</v>
      </c>
      <c r="AT97" s="92">
        <v>1367428</v>
      </c>
      <c r="AU97" s="92">
        <v>0</v>
      </c>
      <c r="AV97" s="92"/>
      <c r="AW97" s="92">
        <v>13293906</v>
      </c>
      <c r="AX97" s="92"/>
      <c r="AY97" s="92">
        <v>0</v>
      </c>
      <c r="AZ97" s="92">
        <v>0</v>
      </c>
      <c r="BA97" s="92">
        <v>1600000</v>
      </c>
      <c r="BB97" s="92">
        <v>22100</v>
      </c>
      <c r="BC97" s="92"/>
      <c r="BD97" s="92">
        <v>1436</v>
      </c>
      <c r="BE97" s="92">
        <v>0</v>
      </c>
      <c r="BF97" s="92">
        <v>45401</v>
      </c>
      <c r="BG97" s="92">
        <v>10904452</v>
      </c>
      <c r="BH97" s="92">
        <v>686000</v>
      </c>
      <c r="BI97" s="92">
        <v>4420</v>
      </c>
      <c r="BJ97" s="92"/>
      <c r="BK97" s="92">
        <v>0</v>
      </c>
      <c r="BL97" s="92">
        <v>24162</v>
      </c>
      <c r="BM97" s="92"/>
      <c r="BN97" s="92">
        <v>5934</v>
      </c>
      <c r="BO97" s="92">
        <v>12136397</v>
      </c>
      <c r="BP97" s="92"/>
      <c r="BQ97" s="92">
        <v>6768683</v>
      </c>
      <c r="BR97" s="92"/>
      <c r="BS97" s="92"/>
      <c r="BT97" s="92">
        <v>636345</v>
      </c>
      <c r="BU97" s="92">
        <v>4546621</v>
      </c>
      <c r="BV97" s="92">
        <v>59910</v>
      </c>
      <c r="BW97" s="92">
        <v>0</v>
      </c>
      <c r="BX97" s="92"/>
      <c r="BY97" s="92">
        <v>8198</v>
      </c>
      <c r="BZ97" s="92"/>
      <c r="CA97" s="92">
        <v>116641</v>
      </c>
      <c r="CB97" s="92">
        <v>0</v>
      </c>
      <c r="CC97" s="92">
        <v>0</v>
      </c>
      <c r="CD97" s="92">
        <v>0</v>
      </c>
      <c r="CE97" s="92"/>
      <c r="CF97" s="92"/>
      <c r="CG97" s="92">
        <v>0</v>
      </c>
      <c r="CH97" s="92"/>
      <c r="CI97" s="92"/>
      <c r="CJ97" s="92">
        <v>0</v>
      </c>
      <c r="CK97" s="92">
        <v>0</v>
      </c>
      <c r="CL97" s="92">
        <v>0</v>
      </c>
      <c r="CM97" s="92">
        <v>0</v>
      </c>
      <c r="CN97" s="92">
        <v>0</v>
      </c>
      <c r="CO97" s="92">
        <v>189891591</v>
      </c>
      <c r="CP97" s="92">
        <v>569674771</v>
      </c>
    </row>
    <row r="98" spans="1:94" x14ac:dyDescent="0.35">
      <c r="A98" s="89" t="s">
        <v>567</v>
      </c>
      <c r="B98" s="92">
        <v>6370662</v>
      </c>
      <c r="C98" s="92">
        <v>5615051</v>
      </c>
      <c r="D98" s="92">
        <v>426242</v>
      </c>
      <c r="E98" s="92">
        <v>329369</v>
      </c>
      <c r="F98" s="92">
        <v>5175072</v>
      </c>
      <c r="G98" s="92">
        <v>3861798</v>
      </c>
      <c r="H98" s="92">
        <v>1309749</v>
      </c>
      <c r="I98" s="92">
        <v>3524</v>
      </c>
      <c r="J98" s="92">
        <v>800000</v>
      </c>
      <c r="K98" s="92"/>
      <c r="L98" s="92"/>
      <c r="M98" s="92"/>
      <c r="N98" s="92"/>
      <c r="O98" s="92"/>
      <c r="P98" s="92">
        <v>800000</v>
      </c>
      <c r="Q98" s="92">
        <v>651354</v>
      </c>
      <c r="R98" s="92"/>
      <c r="S98" s="92"/>
      <c r="T98" s="92">
        <v>4355</v>
      </c>
      <c r="U98" s="92"/>
      <c r="V98" s="92"/>
      <c r="W98" s="92"/>
      <c r="X98" s="92"/>
      <c r="Y98" s="92">
        <v>5452</v>
      </c>
      <c r="Z98" s="92">
        <v>16010</v>
      </c>
      <c r="AA98" s="92"/>
      <c r="AB98" s="92"/>
      <c r="AC98" s="92"/>
      <c r="AD98" s="92"/>
      <c r="AE98" s="92">
        <v>2346</v>
      </c>
      <c r="AF98" s="92"/>
      <c r="AG98" s="92"/>
      <c r="AH98" s="92">
        <v>16403</v>
      </c>
      <c r="AI98" s="92">
        <v>0</v>
      </c>
      <c r="AJ98" s="92">
        <v>3395</v>
      </c>
      <c r="AK98" s="92"/>
      <c r="AL98" s="92"/>
      <c r="AM98" s="92"/>
      <c r="AN98" s="92"/>
      <c r="AO98" s="92">
        <v>4022</v>
      </c>
      <c r="AP98" s="92">
        <v>100000</v>
      </c>
      <c r="AQ98" s="92"/>
      <c r="AR98" s="92">
        <v>326109</v>
      </c>
      <c r="AS98" s="92">
        <v>2334</v>
      </c>
      <c r="AT98" s="92">
        <v>170929</v>
      </c>
      <c r="AU98" s="92"/>
      <c r="AV98" s="92"/>
      <c r="AW98" s="92">
        <v>2225650</v>
      </c>
      <c r="AX98" s="92"/>
      <c r="AY98" s="92"/>
      <c r="AZ98" s="92">
        <v>0</v>
      </c>
      <c r="BA98" s="92">
        <v>9000</v>
      </c>
      <c r="BB98" s="92">
        <v>0</v>
      </c>
      <c r="BC98" s="92"/>
      <c r="BD98" s="92"/>
      <c r="BE98" s="92">
        <v>0</v>
      </c>
      <c r="BF98" s="92">
        <v>2217</v>
      </c>
      <c r="BG98" s="92">
        <v>2165000</v>
      </c>
      <c r="BH98" s="92">
        <v>49000</v>
      </c>
      <c r="BI98" s="92"/>
      <c r="BJ98" s="92"/>
      <c r="BK98" s="92">
        <v>0</v>
      </c>
      <c r="BL98" s="92">
        <v>0</v>
      </c>
      <c r="BM98" s="92"/>
      <c r="BN98" s="92">
        <v>433</v>
      </c>
      <c r="BO98" s="92">
        <v>480247</v>
      </c>
      <c r="BP98" s="92"/>
      <c r="BQ98" s="92">
        <v>137086</v>
      </c>
      <c r="BR98" s="92"/>
      <c r="BS98" s="92"/>
      <c r="BT98" s="92">
        <v>289617</v>
      </c>
      <c r="BU98" s="92">
        <v>47641</v>
      </c>
      <c r="BV98" s="92"/>
      <c r="BW98" s="92"/>
      <c r="BX98" s="92"/>
      <c r="BY98" s="92">
        <v>5902</v>
      </c>
      <c r="BZ98" s="92"/>
      <c r="CA98" s="92"/>
      <c r="CB98" s="92"/>
      <c r="CC98" s="92"/>
      <c r="CD98" s="92">
        <v>0</v>
      </c>
      <c r="CE98" s="92"/>
      <c r="CF98" s="92"/>
      <c r="CG98" s="92"/>
      <c r="CH98" s="92"/>
      <c r="CI98" s="92"/>
      <c r="CJ98" s="92">
        <v>0</v>
      </c>
      <c r="CK98" s="92"/>
      <c r="CL98" s="92">
        <v>0</v>
      </c>
      <c r="CM98" s="92">
        <v>0</v>
      </c>
      <c r="CN98" s="92"/>
      <c r="CO98" s="92">
        <v>15702984</v>
      </c>
      <c r="CP98" s="92">
        <v>47108953</v>
      </c>
    </row>
    <row r="99" spans="1:94" x14ac:dyDescent="0.35">
      <c r="A99" s="89" t="s">
        <v>573</v>
      </c>
      <c r="B99" s="92">
        <v>17124020</v>
      </c>
      <c r="C99" s="92">
        <v>14736593</v>
      </c>
      <c r="D99" s="92">
        <v>1371096</v>
      </c>
      <c r="E99" s="92">
        <v>1016331</v>
      </c>
      <c r="F99" s="92">
        <v>4813305</v>
      </c>
      <c r="G99" s="92">
        <v>242209</v>
      </c>
      <c r="H99" s="92">
        <v>4566649</v>
      </c>
      <c r="I99" s="92">
        <v>4447</v>
      </c>
      <c r="J99" s="92">
        <v>0</v>
      </c>
      <c r="K99" s="92"/>
      <c r="L99" s="92"/>
      <c r="M99" s="92"/>
      <c r="N99" s="92">
        <v>0</v>
      </c>
      <c r="O99" s="92"/>
      <c r="P99" s="92">
        <v>0</v>
      </c>
      <c r="Q99" s="92">
        <v>1936577</v>
      </c>
      <c r="R99" s="92"/>
      <c r="S99" s="92"/>
      <c r="T99" s="92">
        <v>255929</v>
      </c>
      <c r="U99" s="92"/>
      <c r="V99" s="92"/>
      <c r="W99" s="92"/>
      <c r="X99" s="92"/>
      <c r="Y99" s="92">
        <v>10904</v>
      </c>
      <c r="Z99" s="92">
        <v>103757</v>
      </c>
      <c r="AA99" s="92"/>
      <c r="AB99" s="92"/>
      <c r="AC99" s="92"/>
      <c r="AD99" s="92"/>
      <c r="AE99" s="92">
        <v>127773</v>
      </c>
      <c r="AF99" s="92"/>
      <c r="AG99" s="92"/>
      <c r="AH99" s="92">
        <v>13687</v>
      </c>
      <c r="AI99" s="92">
        <v>0</v>
      </c>
      <c r="AJ99" s="92">
        <v>14258</v>
      </c>
      <c r="AK99" s="92"/>
      <c r="AL99" s="92"/>
      <c r="AM99" s="92">
        <v>45410</v>
      </c>
      <c r="AN99" s="92"/>
      <c r="AO99" s="92">
        <v>8044</v>
      </c>
      <c r="AP99" s="92">
        <v>251548</v>
      </c>
      <c r="AQ99" s="92"/>
      <c r="AR99" s="92">
        <v>543515</v>
      </c>
      <c r="AS99" s="92">
        <v>48968</v>
      </c>
      <c r="AT99" s="92">
        <v>512786</v>
      </c>
      <c r="AU99" s="92"/>
      <c r="AV99" s="92"/>
      <c r="AW99" s="92">
        <v>1476581</v>
      </c>
      <c r="AX99" s="92"/>
      <c r="AY99" s="92">
        <v>441335</v>
      </c>
      <c r="AZ99" s="92">
        <v>0</v>
      </c>
      <c r="BA99" s="92">
        <v>909000</v>
      </c>
      <c r="BB99" s="92">
        <v>0</v>
      </c>
      <c r="BC99" s="92"/>
      <c r="BD99" s="92"/>
      <c r="BE99" s="92">
        <v>3556</v>
      </c>
      <c r="BF99" s="92">
        <v>11972</v>
      </c>
      <c r="BG99" s="92">
        <v>12719</v>
      </c>
      <c r="BH99" s="92">
        <v>98000</v>
      </c>
      <c r="BI99" s="92"/>
      <c r="BJ99" s="92"/>
      <c r="BK99" s="92">
        <v>0</v>
      </c>
      <c r="BL99" s="92">
        <v>0</v>
      </c>
      <c r="BM99" s="92"/>
      <c r="BN99" s="92"/>
      <c r="BO99" s="92">
        <v>661999</v>
      </c>
      <c r="BP99" s="92"/>
      <c r="BQ99" s="92">
        <v>164838</v>
      </c>
      <c r="BR99" s="92">
        <v>7329</v>
      </c>
      <c r="BS99" s="92"/>
      <c r="BT99" s="92">
        <v>170786</v>
      </c>
      <c r="BU99" s="92">
        <v>284271</v>
      </c>
      <c r="BV99" s="92"/>
      <c r="BW99" s="92"/>
      <c r="BX99" s="92"/>
      <c r="BY99" s="92">
        <v>12214</v>
      </c>
      <c r="BZ99" s="92"/>
      <c r="CA99" s="92">
        <v>22560</v>
      </c>
      <c r="CB99" s="92">
        <v>150822</v>
      </c>
      <c r="CC99" s="92">
        <v>150822</v>
      </c>
      <c r="CD99" s="92">
        <v>125000</v>
      </c>
      <c r="CE99" s="92"/>
      <c r="CF99" s="92"/>
      <c r="CG99" s="92">
        <v>125000</v>
      </c>
      <c r="CH99" s="92"/>
      <c r="CI99" s="92"/>
      <c r="CJ99" s="92">
        <v>0</v>
      </c>
      <c r="CK99" s="92">
        <v>0</v>
      </c>
      <c r="CL99" s="92">
        <v>0</v>
      </c>
      <c r="CM99" s="92">
        <v>0</v>
      </c>
      <c r="CN99" s="92">
        <v>0</v>
      </c>
      <c r="CO99" s="92">
        <v>26288304</v>
      </c>
      <c r="CP99" s="92">
        <v>78864914</v>
      </c>
    </row>
    <row r="100" spans="1:94" x14ac:dyDescent="0.35">
      <c r="A100" s="89" t="s">
        <v>580</v>
      </c>
      <c r="B100" s="92">
        <v>6271021</v>
      </c>
      <c r="C100" s="92">
        <v>5824447</v>
      </c>
      <c r="D100" s="92">
        <v>437151</v>
      </c>
      <c r="E100" s="92">
        <v>9422</v>
      </c>
      <c r="F100" s="92">
        <v>11570624</v>
      </c>
      <c r="G100" s="92">
        <v>10578381</v>
      </c>
      <c r="H100" s="92">
        <v>989215</v>
      </c>
      <c r="I100" s="92">
        <v>3027</v>
      </c>
      <c r="J100" s="92"/>
      <c r="K100" s="92"/>
      <c r="L100" s="92"/>
      <c r="M100" s="92"/>
      <c r="N100" s="92"/>
      <c r="O100" s="92"/>
      <c r="P100" s="92"/>
      <c r="Q100" s="92">
        <v>952499</v>
      </c>
      <c r="R100" s="92"/>
      <c r="S100" s="92"/>
      <c r="T100" s="92">
        <v>205013</v>
      </c>
      <c r="U100" s="92"/>
      <c r="V100" s="92"/>
      <c r="W100" s="92"/>
      <c r="X100" s="92"/>
      <c r="Y100" s="92">
        <v>7684</v>
      </c>
      <c r="Z100" s="92">
        <v>1539</v>
      </c>
      <c r="AA100" s="92">
        <v>5130</v>
      </c>
      <c r="AB100" s="92"/>
      <c r="AC100" s="92"/>
      <c r="AD100" s="92"/>
      <c r="AE100" s="92">
        <v>537992</v>
      </c>
      <c r="AF100" s="92"/>
      <c r="AG100" s="92"/>
      <c r="AH100" s="92">
        <v>104464</v>
      </c>
      <c r="AI100" s="92">
        <v>0</v>
      </c>
      <c r="AJ100" s="92">
        <v>15937</v>
      </c>
      <c r="AK100" s="92">
        <v>0</v>
      </c>
      <c r="AL100" s="92"/>
      <c r="AM100" s="92"/>
      <c r="AN100" s="92"/>
      <c r="AO100" s="92">
        <v>0</v>
      </c>
      <c r="AP100" s="92">
        <v>0</v>
      </c>
      <c r="AQ100" s="92"/>
      <c r="AR100" s="92">
        <v>0</v>
      </c>
      <c r="AS100" s="92">
        <v>74740</v>
      </c>
      <c r="AT100" s="92"/>
      <c r="AU100" s="92"/>
      <c r="AV100" s="92"/>
      <c r="AW100" s="92">
        <v>9759</v>
      </c>
      <c r="AX100" s="92"/>
      <c r="AY100" s="92"/>
      <c r="AZ100" s="92">
        <v>0</v>
      </c>
      <c r="BA100" s="92">
        <v>4500</v>
      </c>
      <c r="BB100" s="92">
        <v>5259</v>
      </c>
      <c r="BC100" s="92"/>
      <c r="BD100" s="92"/>
      <c r="BE100" s="92">
        <v>0</v>
      </c>
      <c r="BF100" s="92">
        <v>0</v>
      </c>
      <c r="BG100" s="92">
        <v>0</v>
      </c>
      <c r="BH100" s="92"/>
      <c r="BI100" s="92"/>
      <c r="BJ100" s="92"/>
      <c r="BK100" s="92"/>
      <c r="BL100" s="92">
        <v>0</v>
      </c>
      <c r="BM100" s="92"/>
      <c r="BN100" s="92"/>
      <c r="BO100" s="92">
        <v>1796767</v>
      </c>
      <c r="BP100" s="92"/>
      <c r="BQ100" s="92">
        <v>723449</v>
      </c>
      <c r="BR100" s="92"/>
      <c r="BS100" s="92"/>
      <c r="BT100" s="92">
        <v>439765</v>
      </c>
      <c r="BU100" s="92">
        <v>523628</v>
      </c>
      <c r="BV100" s="92"/>
      <c r="BW100" s="92">
        <v>66023</v>
      </c>
      <c r="BX100" s="92"/>
      <c r="BY100" s="92">
        <v>43901</v>
      </c>
      <c r="BZ100" s="92"/>
      <c r="CA100" s="92"/>
      <c r="CB100" s="92">
        <v>4713</v>
      </c>
      <c r="CC100" s="92">
        <v>4713</v>
      </c>
      <c r="CD100" s="92">
        <v>0</v>
      </c>
      <c r="CE100" s="92"/>
      <c r="CF100" s="92"/>
      <c r="CG100" s="92"/>
      <c r="CH100" s="92"/>
      <c r="CI100" s="92"/>
      <c r="CJ100" s="92">
        <v>0</v>
      </c>
      <c r="CK100" s="92"/>
      <c r="CL100" s="92">
        <v>0</v>
      </c>
      <c r="CM100" s="92">
        <v>0</v>
      </c>
      <c r="CN100" s="92"/>
      <c r="CO100" s="92">
        <v>20605383</v>
      </c>
      <c r="CP100" s="92">
        <v>61816146</v>
      </c>
    </row>
    <row r="101" spans="1:94" x14ac:dyDescent="0.35">
      <c r="A101" s="89" t="s">
        <v>585</v>
      </c>
      <c r="B101" s="92">
        <v>10533669</v>
      </c>
      <c r="C101" s="92">
        <v>10015680</v>
      </c>
      <c r="D101" s="92">
        <v>517990</v>
      </c>
      <c r="E101" s="92">
        <v>0</v>
      </c>
      <c r="F101" s="92">
        <v>6437422</v>
      </c>
      <c r="G101" s="92">
        <v>4421169</v>
      </c>
      <c r="H101" s="92">
        <v>2016253</v>
      </c>
      <c r="I101" s="92"/>
      <c r="J101" s="92"/>
      <c r="K101" s="92"/>
      <c r="L101" s="92"/>
      <c r="M101" s="92"/>
      <c r="N101" s="92"/>
      <c r="O101" s="92"/>
      <c r="P101" s="92"/>
      <c r="Q101" s="92">
        <v>1010760</v>
      </c>
      <c r="R101" s="92"/>
      <c r="S101" s="92"/>
      <c r="T101" s="92">
        <v>45703</v>
      </c>
      <c r="U101" s="92"/>
      <c r="V101" s="92"/>
      <c r="W101" s="92"/>
      <c r="X101" s="92"/>
      <c r="Y101" s="92"/>
      <c r="Z101" s="92">
        <v>4270</v>
      </c>
      <c r="AA101" s="92"/>
      <c r="AB101" s="92"/>
      <c r="AC101" s="92"/>
      <c r="AD101" s="92"/>
      <c r="AE101" s="92">
        <v>456571</v>
      </c>
      <c r="AF101" s="92"/>
      <c r="AG101" s="92"/>
      <c r="AH101" s="92">
        <v>293623</v>
      </c>
      <c r="AI101" s="92">
        <v>0</v>
      </c>
      <c r="AJ101" s="92">
        <v>12221</v>
      </c>
      <c r="AK101" s="92"/>
      <c r="AL101" s="92"/>
      <c r="AM101" s="92"/>
      <c r="AN101" s="92"/>
      <c r="AO101" s="92">
        <v>0</v>
      </c>
      <c r="AP101" s="92">
        <v>0</v>
      </c>
      <c r="AQ101" s="92"/>
      <c r="AR101" s="92">
        <v>0</v>
      </c>
      <c r="AS101" s="92">
        <v>182812</v>
      </c>
      <c r="AT101" s="92"/>
      <c r="AU101" s="92">
        <v>15560</v>
      </c>
      <c r="AV101" s="92"/>
      <c r="AW101" s="92">
        <v>1378024</v>
      </c>
      <c r="AX101" s="92"/>
      <c r="AY101" s="92"/>
      <c r="AZ101" s="92">
        <v>0</v>
      </c>
      <c r="BA101" s="92">
        <v>27000</v>
      </c>
      <c r="BB101" s="92">
        <v>0</v>
      </c>
      <c r="BC101" s="92"/>
      <c r="BD101" s="92"/>
      <c r="BE101" s="92">
        <v>0</v>
      </c>
      <c r="BF101" s="92">
        <v>0</v>
      </c>
      <c r="BG101" s="92">
        <v>1351024</v>
      </c>
      <c r="BH101" s="92"/>
      <c r="BI101" s="92"/>
      <c r="BJ101" s="92"/>
      <c r="BK101" s="92">
        <v>0</v>
      </c>
      <c r="BL101" s="92"/>
      <c r="BM101" s="92"/>
      <c r="BN101" s="92"/>
      <c r="BO101" s="92">
        <v>2029147</v>
      </c>
      <c r="BP101" s="92"/>
      <c r="BQ101" s="92">
        <v>838082</v>
      </c>
      <c r="BR101" s="92"/>
      <c r="BS101" s="92">
        <v>1426</v>
      </c>
      <c r="BT101" s="92">
        <v>498588</v>
      </c>
      <c r="BU101" s="92">
        <v>578586</v>
      </c>
      <c r="BV101" s="92">
        <v>39839</v>
      </c>
      <c r="BW101" s="92">
        <v>0</v>
      </c>
      <c r="BX101" s="92">
        <v>30437</v>
      </c>
      <c r="BY101" s="92"/>
      <c r="BZ101" s="92"/>
      <c r="CA101" s="92">
        <v>42190</v>
      </c>
      <c r="CB101" s="92">
        <v>32992</v>
      </c>
      <c r="CC101" s="92">
        <v>32992</v>
      </c>
      <c r="CD101" s="92">
        <v>0</v>
      </c>
      <c r="CE101" s="92"/>
      <c r="CF101" s="92"/>
      <c r="CG101" s="92"/>
      <c r="CH101" s="92"/>
      <c r="CI101" s="92"/>
      <c r="CJ101" s="92"/>
      <c r="CK101" s="92"/>
      <c r="CL101" s="92">
        <v>0</v>
      </c>
      <c r="CM101" s="92">
        <v>0</v>
      </c>
      <c r="CN101" s="92"/>
      <c r="CO101" s="92">
        <v>21422016</v>
      </c>
      <c r="CP101" s="92">
        <v>64266046</v>
      </c>
    </row>
    <row r="102" spans="1:94" x14ac:dyDescent="0.35">
      <c r="A102" s="89" t="s">
        <v>589</v>
      </c>
      <c r="B102" s="92">
        <v>15305506</v>
      </c>
      <c r="C102" s="92">
        <v>12363843</v>
      </c>
      <c r="D102" s="92">
        <v>1568036</v>
      </c>
      <c r="E102" s="92">
        <v>1373627</v>
      </c>
      <c r="F102" s="92">
        <v>17459269</v>
      </c>
      <c r="G102" s="92">
        <v>10279704</v>
      </c>
      <c r="H102" s="92">
        <v>7154129</v>
      </c>
      <c r="I102" s="92">
        <v>25436</v>
      </c>
      <c r="J102" s="92">
        <v>0</v>
      </c>
      <c r="K102" s="92"/>
      <c r="L102" s="92"/>
      <c r="M102" s="92"/>
      <c r="N102" s="92"/>
      <c r="O102" s="92"/>
      <c r="P102" s="92">
        <v>0</v>
      </c>
      <c r="Q102" s="92">
        <v>1908470</v>
      </c>
      <c r="R102" s="92"/>
      <c r="S102" s="92"/>
      <c r="T102" s="92">
        <v>408195</v>
      </c>
      <c r="U102" s="92"/>
      <c r="V102" s="92"/>
      <c r="W102" s="92"/>
      <c r="X102" s="92">
        <v>0</v>
      </c>
      <c r="Y102" s="92">
        <v>16355</v>
      </c>
      <c r="Z102" s="92">
        <v>8465</v>
      </c>
      <c r="AA102" s="92">
        <v>5973</v>
      </c>
      <c r="AB102" s="92"/>
      <c r="AC102" s="92"/>
      <c r="AD102" s="92"/>
      <c r="AE102" s="92">
        <v>289170</v>
      </c>
      <c r="AF102" s="92"/>
      <c r="AG102" s="92"/>
      <c r="AH102" s="92">
        <v>19843</v>
      </c>
      <c r="AI102" s="92">
        <v>0</v>
      </c>
      <c r="AJ102" s="92">
        <v>22406</v>
      </c>
      <c r="AK102" s="92"/>
      <c r="AL102" s="92"/>
      <c r="AM102" s="92"/>
      <c r="AN102" s="92"/>
      <c r="AO102" s="92">
        <v>16088</v>
      </c>
      <c r="AP102" s="92">
        <v>385841</v>
      </c>
      <c r="AQ102" s="92"/>
      <c r="AR102" s="92">
        <v>217406</v>
      </c>
      <c r="AS102" s="92">
        <v>91406</v>
      </c>
      <c r="AT102" s="92">
        <v>427321</v>
      </c>
      <c r="AU102" s="92"/>
      <c r="AV102" s="92"/>
      <c r="AW102" s="92">
        <v>1049090</v>
      </c>
      <c r="AX102" s="92">
        <v>11158</v>
      </c>
      <c r="AY102" s="92">
        <v>1744</v>
      </c>
      <c r="AZ102" s="92">
        <v>0</v>
      </c>
      <c r="BA102" s="92">
        <v>900000</v>
      </c>
      <c r="BB102" s="92">
        <v>0</v>
      </c>
      <c r="BC102" s="92"/>
      <c r="BD102" s="92"/>
      <c r="BE102" s="92">
        <v>0</v>
      </c>
      <c r="BF102" s="92">
        <v>9755</v>
      </c>
      <c r="BG102" s="92">
        <v>0</v>
      </c>
      <c r="BH102" s="92">
        <v>98000</v>
      </c>
      <c r="BI102" s="92"/>
      <c r="BJ102" s="92"/>
      <c r="BK102" s="92">
        <v>0</v>
      </c>
      <c r="BL102" s="92">
        <v>28432</v>
      </c>
      <c r="BM102" s="92"/>
      <c r="BN102" s="92"/>
      <c r="BO102" s="92">
        <v>2561277</v>
      </c>
      <c r="BP102" s="92"/>
      <c r="BQ102" s="92">
        <v>1585575</v>
      </c>
      <c r="BR102" s="92">
        <v>21986</v>
      </c>
      <c r="BS102" s="92"/>
      <c r="BT102" s="92">
        <v>82835</v>
      </c>
      <c r="BU102" s="92">
        <v>754240</v>
      </c>
      <c r="BV102" s="92"/>
      <c r="BW102" s="92">
        <v>0</v>
      </c>
      <c r="BX102" s="92"/>
      <c r="BY102" s="92"/>
      <c r="BZ102" s="92"/>
      <c r="CA102" s="92">
        <v>116641</v>
      </c>
      <c r="CB102" s="92">
        <v>0</v>
      </c>
      <c r="CC102" s="92">
        <v>0</v>
      </c>
      <c r="CD102" s="92">
        <v>125000</v>
      </c>
      <c r="CE102" s="92"/>
      <c r="CF102" s="92"/>
      <c r="CG102" s="92">
        <v>125000</v>
      </c>
      <c r="CH102" s="92"/>
      <c r="CI102" s="92"/>
      <c r="CJ102" s="92">
        <v>0</v>
      </c>
      <c r="CK102" s="92"/>
      <c r="CL102" s="92">
        <v>0</v>
      </c>
      <c r="CM102" s="92">
        <v>0</v>
      </c>
      <c r="CN102" s="92"/>
      <c r="CO102" s="92">
        <v>38408611</v>
      </c>
      <c r="CP102" s="92">
        <v>115225833</v>
      </c>
    </row>
    <row r="103" spans="1:94" x14ac:dyDescent="0.35">
      <c r="A103" s="89" t="s">
        <v>596</v>
      </c>
      <c r="B103" s="92">
        <v>4763658</v>
      </c>
      <c r="C103" s="92">
        <v>4013347</v>
      </c>
      <c r="D103" s="92">
        <v>362110</v>
      </c>
      <c r="E103" s="92">
        <v>388201</v>
      </c>
      <c r="F103" s="92">
        <v>9280345</v>
      </c>
      <c r="G103" s="92">
        <v>9209966</v>
      </c>
      <c r="H103" s="92"/>
      <c r="I103" s="92">
        <v>70379</v>
      </c>
      <c r="J103" s="92"/>
      <c r="K103" s="92"/>
      <c r="L103" s="92"/>
      <c r="M103" s="92"/>
      <c r="N103" s="92"/>
      <c r="O103" s="92"/>
      <c r="P103" s="92"/>
      <c r="Q103" s="92">
        <v>284861</v>
      </c>
      <c r="R103" s="92"/>
      <c r="S103" s="92"/>
      <c r="T103" s="92"/>
      <c r="U103" s="92"/>
      <c r="V103" s="92"/>
      <c r="W103" s="92"/>
      <c r="X103" s="92"/>
      <c r="Y103" s="92"/>
      <c r="Z103" s="92"/>
      <c r="AA103" s="92"/>
      <c r="AB103" s="92"/>
      <c r="AC103" s="92"/>
      <c r="AD103" s="92"/>
      <c r="AE103" s="92">
        <v>35219</v>
      </c>
      <c r="AF103" s="92"/>
      <c r="AG103" s="92"/>
      <c r="AH103" s="92">
        <v>32236</v>
      </c>
      <c r="AI103" s="92">
        <v>0</v>
      </c>
      <c r="AJ103" s="92"/>
      <c r="AK103" s="92"/>
      <c r="AL103" s="92"/>
      <c r="AM103" s="92"/>
      <c r="AN103" s="92"/>
      <c r="AO103" s="92"/>
      <c r="AP103" s="92">
        <v>0</v>
      </c>
      <c r="AQ103" s="92"/>
      <c r="AR103" s="92">
        <v>217406</v>
      </c>
      <c r="AS103" s="92"/>
      <c r="AT103" s="92">
        <v>0</v>
      </c>
      <c r="AU103" s="92"/>
      <c r="AV103" s="92"/>
      <c r="AW103" s="92">
        <v>1128735</v>
      </c>
      <c r="AX103" s="92"/>
      <c r="AY103" s="92"/>
      <c r="AZ103" s="92">
        <v>0</v>
      </c>
      <c r="BA103" s="92">
        <v>37212</v>
      </c>
      <c r="BB103" s="92">
        <v>21037</v>
      </c>
      <c r="BC103" s="92"/>
      <c r="BD103" s="92"/>
      <c r="BE103" s="92">
        <v>0</v>
      </c>
      <c r="BF103" s="92">
        <v>0</v>
      </c>
      <c r="BG103" s="92">
        <v>1058702</v>
      </c>
      <c r="BH103" s="92"/>
      <c r="BI103" s="92"/>
      <c r="BJ103" s="92"/>
      <c r="BK103" s="92"/>
      <c r="BL103" s="92"/>
      <c r="BM103" s="92"/>
      <c r="BN103" s="92">
        <v>11783</v>
      </c>
      <c r="BO103" s="92">
        <v>1633082</v>
      </c>
      <c r="BP103" s="92"/>
      <c r="BQ103" s="92">
        <v>834270</v>
      </c>
      <c r="BR103" s="92">
        <v>24586</v>
      </c>
      <c r="BS103" s="92"/>
      <c r="BT103" s="92"/>
      <c r="BU103" s="92">
        <v>620647</v>
      </c>
      <c r="BV103" s="92"/>
      <c r="BW103" s="92">
        <v>151303</v>
      </c>
      <c r="BX103" s="92">
        <v>994</v>
      </c>
      <c r="BY103" s="92"/>
      <c r="BZ103" s="92">
        <v>963</v>
      </c>
      <c r="CA103" s="92">
        <v>319</v>
      </c>
      <c r="CB103" s="92"/>
      <c r="CC103" s="92"/>
      <c r="CD103" s="92">
        <v>0</v>
      </c>
      <c r="CE103" s="92"/>
      <c r="CF103" s="92"/>
      <c r="CG103" s="92"/>
      <c r="CH103" s="92"/>
      <c r="CI103" s="92"/>
      <c r="CJ103" s="92">
        <v>0</v>
      </c>
      <c r="CK103" s="92"/>
      <c r="CL103" s="92">
        <v>0</v>
      </c>
      <c r="CM103" s="92">
        <v>0</v>
      </c>
      <c r="CN103" s="92"/>
      <c r="CO103" s="92">
        <v>17090681</v>
      </c>
      <c r="CP103" s="92">
        <v>51272042</v>
      </c>
    </row>
    <row r="104" spans="1:94" x14ac:dyDescent="0.35">
      <c r="A104" s="89" t="s">
        <v>197</v>
      </c>
      <c r="B104" s="92">
        <v>72029843</v>
      </c>
      <c r="C104" s="92">
        <v>58795417</v>
      </c>
      <c r="D104" s="92">
        <v>7968531</v>
      </c>
      <c r="E104" s="92">
        <v>5265895</v>
      </c>
      <c r="F104" s="92">
        <v>83700792</v>
      </c>
      <c r="G104" s="92">
        <v>58551275</v>
      </c>
      <c r="H104" s="92">
        <v>25100231</v>
      </c>
      <c r="I104" s="92">
        <v>49286</v>
      </c>
      <c r="J104" s="92">
        <v>28000000</v>
      </c>
      <c r="K104" s="92"/>
      <c r="L104" s="92"/>
      <c r="M104" s="92"/>
      <c r="N104" s="92"/>
      <c r="O104" s="92"/>
      <c r="P104" s="92">
        <v>28000000</v>
      </c>
      <c r="Q104" s="92">
        <v>1201520</v>
      </c>
      <c r="R104" s="92"/>
      <c r="S104" s="92"/>
      <c r="T104" s="92">
        <v>514818</v>
      </c>
      <c r="U104" s="92"/>
      <c r="V104" s="92"/>
      <c r="W104" s="92"/>
      <c r="X104" s="92"/>
      <c r="Y104" s="92">
        <v>1620</v>
      </c>
      <c r="Z104" s="92">
        <v>13504</v>
      </c>
      <c r="AA104" s="92">
        <v>0</v>
      </c>
      <c r="AB104" s="92"/>
      <c r="AC104" s="92"/>
      <c r="AD104" s="92"/>
      <c r="AE104" s="92">
        <v>20480</v>
      </c>
      <c r="AF104" s="92"/>
      <c r="AG104" s="92"/>
      <c r="AH104" s="92">
        <v>160729</v>
      </c>
      <c r="AI104" s="92">
        <v>0</v>
      </c>
      <c r="AJ104" s="92">
        <v>18332</v>
      </c>
      <c r="AK104" s="92"/>
      <c r="AL104" s="92"/>
      <c r="AM104" s="92"/>
      <c r="AN104" s="92"/>
      <c r="AO104" s="92">
        <v>0</v>
      </c>
      <c r="AP104" s="92">
        <v>160398</v>
      </c>
      <c r="AQ104" s="92"/>
      <c r="AR104" s="92">
        <v>0</v>
      </c>
      <c r="AS104" s="92">
        <v>308264</v>
      </c>
      <c r="AT104" s="92">
        <v>1175</v>
      </c>
      <c r="AU104" s="92">
        <v>2199</v>
      </c>
      <c r="AV104" s="92"/>
      <c r="AW104" s="92">
        <v>33705199</v>
      </c>
      <c r="AX104" s="92">
        <v>11158</v>
      </c>
      <c r="AY104" s="92">
        <v>19186</v>
      </c>
      <c r="AZ104" s="92">
        <v>0</v>
      </c>
      <c r="BA104" s="92">
        <v>7528955</v>
      </c>
      <c r="BB104" s="92">
        <v>1758604</v>
      </c>
      <c r="BC104" s="92"/>
      <c r="BD104" s="92">
        <v>14634</v>
      </c>
      <c r="BE104" s="92">
        <v>1900704</v>
      </c>
      <c r="BF104" s="92">
        <v>11582536</v>
      </c>
      <c r="BG104" s="92">
        <v>8810996</v>
      </c>
      <c r="BH104" s="92">
        <v>1455661</v>
      </c>
      <c r="BI104" s="92">
        <v>4646</v>
      </c>
      <c r="BJ104" s="92">
        <v>2766</v>
      </c>
      <c r="BK104" s="92">
        <v>0</v>
      </c>
      <c r="BL104" s="92">
        <v>564480</v>
      </c>
      <c r="BM104" s="92"/>
      <c r="BN104" s="92">
        <v>50871</v>
      </c>
      <c r="BO104" s="92">
        <v>5338457</v>
      </c>
      <c r="BP104" s="92"/>
      <c r="BQ104" s="92">
        <v>1257605</v>
      </c>
      <c r="BR104" s="92">
        <v>14965</v>
      </c>
      <c r="BS104" s="92"/>
      <c r="BT104" s="92">
        <v>356311</v>
      </c>
      <c r="BU104" s="92">
        <v>2363550</v>
      </c>
      <c r="BV104" s="92">
        <v>809283</v>
      </c>
      <c r="BW104" s="92">
        <v>311420</v>
      </c>
      <c r="BX104" s="92"/>
      <c r="BY104" s="92">
        <v>108682</v>
      </c>
      <c r="BZ104" s="92"/>
      <c r="CA104" s="92">
        <v>116641</v>
      </c>
      <c r="CB104" s="92">
        <v>0</v>
      </c>
      <c r="CC104" s="92">
        <v>0</v>
      </c>
      <c r="CD104" s="92">
        <v>10966039</v>
      </c>
      <c r="CE104" s="92"/>
      <c r="CF104" s="92"/>
      <c r="CG104" s="92">
        <v>327289</v>
      </c>
      <c r="CH104" s="92"/>
      <c r="CI104" s="92"/>
      <c r="CJ104" s="92">
        <v>1824000</v>
      </c>
      <c r="CK104" s="92">
        <v>1725000</v>
      </c>
      <c r="CL104" s="92">
        <v>2320500</v>
      </c>
      <c r="CM104" s="92">
        <v>1394250</v>
      </c>
      <c r="CN104" s="92">
        <v>3375000</v>
      </c>
      <c r="CO104" s="92">
        <v>234941850</v>
      </c>
      <c r="CP104" s="92">
        <v>704825547</v>
      </c>
    </row>
    <row r="105" spans="1:94" x14ac:dyDescent="0.35">
      <c r="A105" s="89" t="s">
        <v>603</v>
      </c>
      <c r="B105" s="92">
        <v>58852750</v>
      </c>
      <c r="C105" s="92">
        <v>48945932</v>
      </c>
      <c r="D105" s="92">
        <v>4683953</v>
      </c>
      <c r="E105" s="92">
        <v>5222865</v>
      </c>
      <c r="F105" s="92">
        <v>69411689</v>
      </c>
      <c r="G105" s="92">
        <v>47649259</v>
      </c>
      <c r="H105" s="92">
        <v>21180204</v>
      </c>
      <c r="I105" s="92">
        <v>582226</v>
      </c>
      <c r="J105" s="92">
        <v>0</v>
      </c>
      <c r="K105" s="92"/>
      <c r="L105" s="92"/>
      <c r="M105" s="92"/>
      <c r="N105" s="92"/>
      <c r="O105" s="92"/>
      <c r="P105" s="92">
        <v>0</v>
      </c>
      <c r="Q105" s="92">
        <v>4148596</v>
      </c>
      <c r="R105" s="92">
        <v>853</v>
      </c>
      <c r="S105" s="92"/>
      <c r="T105" s="92">
        <v>1283233</v>
      </c>
      <c r="U105" s="92"/>
      <c r="V105" s="92"/>
      <c r="W105" s="92"/>
      <c r="X105" s="92"/>
      <c r="Y105" s="92">
        <v>0</v>
      </c>
      <c r="Z105" s="92">
        <v>9234</v>
      </c>
      <c r="AA105" s="92">
        <v>0</v>
      </c>
      <c r="AB105" s="92"/>
      <c r="AC105" s="92"/>
      <c r="AD105" s="92"/>
      <c r="AE105" s="92">
        <v>733014</v>
      </c>
      <c r="AF105" s="92"/>
      <c r="AG105" s="92"/>
      <c r="AH105" s="92">
        <v>1014888</v>
      </c>
      <c r="AI105" s="92">
        <v>41415</v>
      </c>
      <c r="AJ105" s="92">
        <v>99808</v>
      </c>
      <c r="AK105" s="92"/>
      <c r="AL105" s="92"/>
      <c r="AM105" s="92"/>
      <c r="AN105" s="92"/>
      <c r="AO105" s="92">
        <v>0</v>
      </c>
      <c r="AP105" s="92">
        <v>553498</v>
      </c>
      <c r="AQ105" s="92">
        <v>0</v>
      </c>
      <c r="AR105" s="92">
        <v>0</v>
      </c>
      <c r="AS105" s="92">
        <v>391741</v>
      </c>
      <c r="AT105" s="92">
        <v>0</v>
      </c>
      <c r="AU105" s="92">
        <v>20911</v>
      </c>
      <c r="AV105" s="92"/>
      <c r="AW105" s="92">
        <v>14635452</v>
      </c>
      <c r="AX105" s="92">
        <v>0</v>
      </c>
      <c r="AY105" s="92">
        <v>323084</v>
      </c>
      <c r="AZ105" s="92">
        <v>0</v>
      </c>
      <c r="BA105" s="92">
        <v>14732</v>
      </c>
      <c r="BB105" s="92">
        <v>78890</v>
      </c>
      <c r="BC105" s="92"/>
      <c r="BD105" s="92"/>
      <c r="BE105" s="92">
        <v>0</v>
      </c>
      <c r="BF105" s="92">
        <v>4510901</v>
      </c>
      <c r="BG105" s="92">
        <v>8951328</v>
      </c>
      <c r="BH105" s="92">
        <v>737924</v>
      </c>
      <c r="BI105" s="92">
        <v>11160</v>
      </c>
      <c r="BJ105" s="92"/>
      <c r="BK105" s="92">
        <v>0</v>
      </c>
      <c r="BL105" s="92">
        <v>0</v>
      </c>
      <c r="BM105" s="92"/>
      <c r="BN105" s="92">
        <v>7433</v>
      </c>
      <c r="BO105" s="92">
        <v>4407633</v>
      </c>
      <c r="BP105" s="92"/>
      <c r="BQ105" s="92">
        <v>2773723</v>
      </c>
      <c r="BR105" s="92"/>
      <c r="BS105" s="92">
        <v>33748</v>
      </c>
      <c r="BT105" s="92">
        <v>180549</v>
      </c>
      <c r="BU105" s="92">
        <v>1255502</v>
      </c>
      <c r="BV105" s="92">
        <v>143146</v>
      </c>
      <c r="BW105" s="92">
        <v>858</v>
      </c>
      <c r="BX105" s="92">
        <v>376</v>
      </c>
      <c r="BY105" s="92"/>
      <c r="BZ105" s="92"/>
      <c r="CA105" s="92">
        <v>19730</v>
      </c>
      <c r="CB105" s="92">
        <v>452467</v>
      </c>
      <c r="CC105" s="92">
        <v>452467</v>
      </c>
      <c r="CD105" s="92">
        <v>7667500</v>
      </c>
      <c r="CE105" s="92"/>
      <c r="CF105" s="92"/>
      <c r="CG105" s="92">
        <v>250000</v>
      </c>
      <c r="CH105" s="92"/>
      <c r="CI105" s="92"/>
      <c r="CJ105" s="92">
        <v>0</v>
      </c>
      <c r="CK105" s="92">
        <v>1650000</v>
      </c>
      <c r="CL105" s="92">
        <v>1417500</v>
      </c>
      <c r="CM105" s="92">
        <v>1050000</v>
      </c>
      <c r="CN105" s="92">
        <v>3300000</v>
      </c>
      <c r="CO105" s="92">
        <v>159576087</v>
      </c>
      <c r="CP105" s="92">
        <v>478728259</v>
      </c>
    </row>
    <row r="106" spans="1:94" x14ac:dyDescent="0.35">
      <c r="A106" s="89" t="s">
        <v>611</v>
      </c>
      <c r="B106" s="92">
        <v>157322256</v>
      </c>
      <c r="C106" s="92">
        <v>127232838</v>
      </c>
      <c r="D106" s="92">
        <v>16632555</v>
      </c>
      <c r="E106" s="92">
        <v>13456863</v>
      </c>
      <c r="F106" s="92">
        <v>172251166</v>
      </c>
      <c r="G106" s="92">
        <v>124683623</v>
      </c>
      <c r="H106" s="92">
        <v>47205227</v>
      </c>
      <c r="I106" s="92">
        <v>362315</v>
      </c>
      <c r="J106" s="92">
        <v>19240640</v>
      </c>
      <c r="K106" s="92">
        <v>19320</v>
      </c>
      <c r="L106" s="92"/>
      <c r="M106" s="92"/>
      <c r="N106" s="92"/>
      <c r="O106" s="92"/>
      <c r="P106" s="92">
        <v>19221320</v>
      </c>
      <c r="Q106" s="92">
        <v>30319926</v>
      </c>
      <c r="R106" s="92"/>
      <c r="S106" s="92">
        <v>2968</v>
      </c>
      <c r="T106" s="92">
        <v>2257402</v>
      </c>
      <c r="U106" s="92"/>
      <c r="V106" s="92"/>
      <c r="W106" s="92"/>
      <c r="X106" s="92">
        <v>0</v>
      </c>
      <c r="Y106" s="92">
        <v>3197</v>
      </c>
      <c r="Z106" s="92">
        <v>11536</v>
      </c>
      <c r="AA106" s="92">
        <v>11033</v>
      </c>
      <c r="AB106" s="92"/>
      <c r="AC106" s="92">
        <v>15544</v>
      </c>
      <c r="AD106" s="92"/>
      <c r="AE106" s="92">
        <v>1694572</v>
      </c>
      <c r="AF106" s="92"/>
      <c r="AG106" s="92">
        <v>2804699</v>
      </c>
      <c r="AH106" s="92">
        <v>983092</v>
      </c>
      <c r="AI106" s="92">
        <v>0</v>
      </c>
      <c r="AJ106" s="92">
        <v>10863</v>
      </c>
      <c r="AK106" s="92">
        <v>0</v>
      </c>
      <c r="AL106" s="92"/>
      <c r="AM106" s="92">
        <v>54920</v>
      </c>
      <c r="AN106" s="92"/>
      <c r="AO106" s="92">
        <v>141087</v>
      </c>
      <c r="AP106" s="92">
        <v>1725587</v>
      </c>
      <c r="AQ106" s="92">
        <v>5</v>
      </c>
      <c r="AR106" s="92">
        <v>9674570</v>
      </c>
      <c r="AS106" s="92">
        <v>1610254</v>
      </c>
      <c r="AT106" s="92">
        <v>9016303</v>
      </c>
      <c r="AU106" s="92">
        <v>187954</v>
      </c>
      <c r="AV106" s="92">
        <v>114341</v>
      </c>
      <c r="AW106" s="92">
        <v>26317908</v>
      </c>
      <c r="AX106" s="92"/>
      <c r="AY106" s="92">
        <v>21091</v>
      </c>
      <c r="AZ106" s="92">
        <v>0</v>
      </c>
      <c r="BA106" s="92">
        <v>3113508</v>
      </c>
      <c r="BB106" s="92">
        <v>399221</v>
      </c>
      <c r="BC106" s="92"/>
      <c r="BD106" s="92">
        <v>166467</v>
      </c>
      <c r="BE106" s="92">
        <v>13037</v>
      </c>
      <c r="BF106" s="92">
        <v>22337433</v>
      </c>
      <c r="BG106" s="92">
        <v>0</v>
      </c>
      <c r="BH106" s="92">
        <v>155772</v>
      </c>
      <c r="BI106" s="92">
        <v>33253</v>
      </c>
      <c r="BJ106" s="92">
        <v>6176</v>
      </c>
      <c r="BK106" s="92">
        <v>2496</v>
      </c>
      <c r="BL106" s="92">
        <v>9144</v>
      </c>
      <c r="BM106" s="92"/>
      <c r="BN106" s="92">
        <v>60310</v>
      </c>
      <c r="BO106" s="92">
        <v>19066868</v>
      </c>
      <c r="BP106" s="92"/>
      <c r="BQ106" s="92">
        <v>5750753</v>
      </c>
      <c r="BR106" s="92">
        <v>17138</v>
      </c>
      <c r="BS106" s="92">
        <v>20487</v>
      </c>
      <c r="BT106" s="92">
        <v>1953965</v>
      </c>
      <c r="BU106" s="92">
        <v>10000892</v>
      </c>
      <c r="BV106" s="92">
        <v>841379</v>
      </c>
      <c r="BW106" s="92">
        <v>398372</v>
      </c>
      <c r="BX106" s="92">
        <v>446</v>
      </c>
      <c r="BY106" s="92">
        <v>22140</v>
      </c>
      <c r="BZ106" s="92"/>
      <c r="CA106" s="92">
        <v>61296</v>
      </c>
      <c r="CB106" s="92">
        <v>622143</v>
      </c>
      <c r="CC106" s="92">
        <v>622143</v>
      </c>
      <c r="CD106" s="92">
        <v>19560818</v>
      </c>
      <c r="CE106" s="92">
        <v>60818</v>
      </c>
      <c r="CF106" s="92"/>
      <c r="CG106" s="92">
        <v>0</v>
      </c>
      <c r="CH106" s="92"/>
      <c r="CI106" s="92"/>
      <c r="CJ106" s="92">
        <v>0</v>
      </c>
      <c r="CK106" s="92">
        <v>0</v>
      </c>
      <c r="CL106" s="92">
        <v>15750000</v>
      </c>
      <c r="CM106" s="92">
        <v>3750000</v>
      </c>
      <c r="CN106" s="92">
        <v>0</v>
      </c>
      <c r="CO106" s="92">
        <v>444701724</v>
      </c>
      <c r="CP106" s="92">
        <v>1334105174</v>
      </c>
    </row>
    <row r="107" spans="1:94" x14ac:dyDescent="0.35">
      <c r="A107" s="89" t="s">
        <v>618</v>
      </c>
      <c r="B107" s="92">
        <v>49217682</v>
      </c>
      <c r="C107" s="92">
        <v>42772185</v>
      </c>
      <c r="D107" s="92">
        <v>3373352</v>
      </c>
      <c r="E107" s="92">
        <v>3072145</v>
      </c>
      <c r="F107" s="92">
        <v>38444473</v>
      </c>
      <c r="G107" s="92">
        <v>24845600</v>
      </c>
      <c r="H107" s="92">
        <v>13511294</v>
      </c>
      <c r="I107" s="92">
        <v>87579</v>
      </c>
      <c r="J107" s="92">
        <v>6427360</v>
      </c>
      <c r="K107" s="92"/>
      <c r="L107" s="92"/>
      <c r="M107" s="92"/>
      <c r="N107" s="92"/>
      <c r="O107" s="92"/>
      <c r="P107" s="92">
        <v>6427360</v>
      </c>
      <c r="Q107" s="92">
        <v>1744155</v>
      </c>
      <c r="R107" s="92"/>
      <c r="S107" s="92"/>
      <c r="T107" s="92">
        <v>179242</v>
      </c>
      <c r="U107" s="92"/>
      <c r="V107" s="92"/>
      <c r="W107" s="92"/>
      <c r="X107" s="92"/>
      <c r="Y107" s="92">
        <v>0</v>
      </c>
      <c r="Z107" s="92">
        <v>770</v>
      </c>
      <c r="AA107" s="92">
        <v>0</v>
      </c>
      <c r="AB107" s="92"/>
      <c r="AC107" s="92"/>
      <c r="AD107" s="92"/>
      <c r="AE107" s="92">
        <v>61826</v>
      </c>
      <c r="AF107" s="92"/>
      <c r="AG107" s="92"/>
      <c r="AH107" s="92">
        <v>23355</v>
      </c>
      <c r="AI107" s="92">
        <v>9646</v>
      </c>
      <c r="AJ107" s="92">
        <v>6111</v>
      </c>
      <c r="AK107" s="92"/>
      <c r="AL107" s="92"/>
      <c r="AM107" s="92"/>
      <c r="AN107" s="92"/>
      <c r="AO107" s="92">
        <v>0</v>
      </c>
      <c r="AP107" s="92">
        <v>200000</v>
      </c>
      <c r="AQ107" s="92"/>
      <c r="AR107" s="92">
        <v>760921</v>
      </c>
      <c r="AS107" s="92">
        <v>160428</v>
      </c>
      <c r="AT107" s="92">
        <v>341857</v>
      </c>
      <c r="AU107" s="92">
        <v>0</v>
      </c>
      <c r="AV107" s="92"/>
      <c r="AW107" s="92">
        <v>1744123</v>
      </c>
      <c r="AX107" s="92">
        <v>11158</v>
      </c>
      <c r="AY107" s="92">
        <v>43921</v>
      </c>
      <c r="AZ107" s="92">
        <v>0</v>
      </c>
      <c r="BA107" s="92">
        <v>900914</v>
      </c>
      <c r="BB107" s="92">
        <v>265778</v>
      </c>
      <c r="BC107" s="92"/>
      <c r="BD107" s="92">
        <v>24813</v>
      </c>
      <c r="BE107" s="92">
        <v>0</v>
      </c>
      <c r="BF107" s="92">
        <v>43897</v>
      </c>
      <c r="BG107" s="92">
        <v>61642</v>
      </c>
      <c r="BH107" s="92">
        <v>392000</v>
      </c>
      <c r="BI107" s="92"/>
      <c r="BJ107" s="92"/>
      <c r="BK107" s="92">
        <v>0</v>
      </c>
      <c r="BL107" s="92">
        <v>0</v>
      </c>
      <c r="BM107" s="92"/>
      <c r="BN107" s="92"/>
      <c r="BO107" s="92">
        <v>3279497</v>
      </c>
      <c r="BP107" s="92"/>
      <c r="BQ107" s="92">
        <v>1425661</v>
      </c>
      <c r="BR107" s="92"/>
      <c r="BS107" s="92">
        <v>6358</v>
      </c>
      <c r="BT107" s="92"/>
      <c r="BU107" s="92">
        <v>1067552</v>
      </c>
      <c r="BV107" s="92"/>
      <c r="BW107" s="92">
        <v>684462</v>
      </c>
      <c r="BX107" s="92">
        <v>9446</v>
      </c>
      <c r="BY107" s="92"/>
      <c r="BZ107" s="92">
        <v>963</v>
      </c>
      <c r="CA107" s="92">
        <v>85056</v>
      </c>
      <c r="CB107" s="92">
        <v>0</v>
      </c>
      <c r="CC107" s="92">
        <v>0</v>
      </c>
      <c r="CD107" s="92">
        <v>0</v>
      </c>
      <c r="CE107" s="92"/>
      <c r="CF107" s="92"/>
      <c r="CG107" s="92">
        <v>0</v>
      </c>
      <c r="CH107" s="92"/>
      <c r="CI107" s="92"/>
      <c r="CJ107" s="92">
        <v>0</v>
      </c>
      <c r="CK107" s="92">
        <v>0</v>
      </c>
      <c r="CL107" s="92">
        <v>0</v>
      </c>
      <c r="CM107" s="92">
        <v>0</v>
      </c>
      <c r="CN107" s="92">
        <v>0</v>
      </c>
      <c r="CO107" s="92">
        <v>100857289</v>
      </c>
      <c r="CP107" s="92">
        <v>302571871</v>
      </c>
    </row>
    <row r="108" spans="1:94" x14ac:dyDescent="0.35">
      <c r="A108" s="89" t="s">
        <v>621</v>
      </c>
      <c r="B108" s="92">
        <v>102886101</v>
      </c>
      <c r="C108" s="92">
        <v>84845206</v>
      </c>
      <c r="D108" s="92">
        <v>10123009</v>
      </c>
      <c r="E108" s="92">
        <v>7917887</v>
      </c>
      <c r="F108" s="92">
        <v>84679986</v>
      </c>
      <c r="G108" s="92">
        <v>54972780</v>
      </c>
      <c r="H108" s="92">
        <v>29623449</v>
      </c>
      <c r="I108" s="92">
        <v>83757</v>
      </c>
      <c r="J108" s="92">
        <v>6400000</v>
      </c>
      <c r="K108" s="92"/>
      <c r="L108" s="92"/>
      <c r="M108" s="92"/>
      <c r="N108" s="92"/>
      <c r="O108" s="92"/>
      <c r="P108" s="92">
        <v>6400000</v>
      </c>
      <c r="Q108" s="92">
        <v>7591600</v>
      </c>
      <c r="R108" s="92"/>
      <c r="S108" s="92"/>
      <c r="T108" s="92">
        <v>1060963</v>
      </c>
      <c r="U108" s="92"/>
      <c r="V108" s="92"/>
      <c r="W108" s="92"/>
      <c r="X108" s="92"/>
      <c r="Y108" s="92">
        <v>43614</v>
      </c>
      <c r="Z108" s="92">
        <v>10774</v>
      </c>
      <c r="AA108" s="92">
        <v>8362</v>
      </c>
      <c r="AB108" s="92"/>
      <c r="AC108" s="92"/>
      <c r="AD108" s="92">
        <v>4508</v>
      </c>
      <c r="AE108" s="92">
        <v>938728</v>
      </c>
      <c r="AF108" s="92"/>
      <c r="AG108" s="92"/>
      <c r="AH108" s="92">
        <v>832729</v>
      </c>
      <c r="AI108" s="92">
        <v>40142</v>
      </c>
      <c r="AJ108" s="92">
        <v>36105</v>
      </c>
      <c r="AK108" s="92"/>
      <c r="AL108" s="92"/>
      <c r="AM108" s="92"/>
      <c r="AN108" s="92"/>
      <c r="AO108" s="92">
        <v>112115</v>
      </c>
      <c r="AP108" s="92">
        <v>1430444</v>
      </c>
      <c r="AQ108" s="92">
        <v>5</v>
      </c>
      <c r="AR108" s="92">
        <v>2174061</v>
      </c>
      <c r="AS108" s="92">
        <v>502734</v>
      </c>
      <c r="AT108" s="92">
        <v>341857</v>
      </c>
      <c r="AU108" s="92">
        <v>54459</v>
      </c>
      <c r="AV108" s="92"/>
      <c r="AW108" s="92">
        <v>23211009</v>
      </c>
      <c r="AX108" s="92">
        <v>11158</v>
      </c>
      <c r="AY108" s="92">
        <v>1744</v>
      </c>
      <c r="AZ108" s="92">
        <v>3161</v>
      </c>
      <c r="BA108" s="92">
        <v>945123</v>
      </c>
      <c r="BB108" s="92">
        <v>160292</v>
      </c>
      <c r="BC108" s="92"/>
      <c r="BD108" s="92">
        <v>22976</v>
      </c>
      <c r="BE108" s="92">
        <v>10667</v>
      </c>
      <c r="BF108" s="92">
        <v>8285583</v>
      </c>
      <c r="BG108" s="92">
        <v>13245827</v>
      </c>
      <c r="BH108" s="92">
        <v>490000</v>
      </c>
      <c r="BI108" s="92"/>
      <c r="BJ108" s="92">
        <v>2766</v>
      </c>
      <c r="BK108" s="92">
        <v>3487</v>
      </c>
      <c r="BL108" s="92">
        <v>4572</v>
      </c>
      <c r="BM108" s="92"/>
      <c r="BN108" s="92">
        <v>23650</v>
      </c>
      <c r="BO108" s="92">
        <v>5899782</v>
      </c>
      <c r="BP108" s="92">
        <v>3970</v>
      </c>
      <c r="BQ108" s="92">
        <v>3342755</v>
      </c>
      <c r="BR108" s="92">
        <v>2938</v>
      </c>
      <c r="BS108" s="92"/>
      <c r="BT108" s="92">
        <v>883664</v>
      </c>
      <c r="BU108" s="92">
        <v>1571808</v>
      </c>
      <c r="BV108" s="92">
        <v>37742</v>
      </c>
      <c r="BW108" s="92">
        <v>429</v>
      </c>
      <c r="BX108" s="92">
        <v>38046</v>
      </c>
      <c r="BY108" s="92">
        <v>16096</v>
      </c>
      <c r="BZ108" s="92"/>
      <c r="CA108" s="92">
        <v>2333</v>
      </c>
      <c r="CB108" s="92">
        <v>226234</v>
      </c>
      <c r="CC108" s="92">
        <v>226234</v>
      </c>
      <c r="CD108" s="92">
        <v>32825000</v>
      </c>
      <c r="CE108" s="92"/>
      <c r="CF108" s="92"/>
      <c r="CG108" s="92">
        <v>125000</v>
      </c>
      <c r="CH108" s="92"/>
      <c r="CI108" s="92"/>
      <c r="CJ108" s="92">
        <v>0</v>
      </c>
      <c r="CK108" s="92">
        <v>7500000</v>
      </c>
      <c r="CL108" s="92">
        <v>6300000</v>
      </c>
      <c r="CM108" s="92">
        <v>3750000</v>
      </c>
      <c r="CN108" s="92">
        <v>15150000</v>
      </c>
      <c r="CO108" s="92">
        <v>263719711</v>
      </c>
      <c r="CP108" s="92">
        <v>791159132</v>
      </c>
    </row>
    <row r="109" spans="1:94" x14ac:dyDescent="0.35">
      <c r="A109" s="89" t="s">
        <v>628</v>
      </c>
      <c r="B109" s="92">
        <v>2639946</v>
      </c>
      <c r="C109" s="92">
        <v>2238634</v>
      </c>
      <c r="D109" s="92">
        <v>210383</v>
      </c>
      <c r="E109" s="92">
        <v>190929</v>
      </c>
      <c r="F109" s="92">
        <v>2724762</v>
      </c>
      <c r="G109" s="92">
        <v>2285278</v>
      </c>
      <c r="H109" s="92">
        <v>417370</v>
      </c>
      <c r="I109" s="92">
        <v>22115</v>
      </c>
      <c r="J109" s="92"/>
      <c r="K109" s="92"/>
      <c r="L109" s="92"/>
      <c r="M109" s="92"/>
      <c r="N109" s="92"/>
      <c r="O109" s="92"/>
      <c r="P109" s="92"/>
      <c r="Q109" s="92">
        <v>1647505</v>
      </c>
      <c r="R109" s="92"/>
      <c r="S109" s="92"/>
      <c r="T109" s="92">
        <v>58761</v>
      </c>
      <c r="U109" s="92"/>
      <c r="V109" s="92"/>
      <c r="W109" s="92"/>
      <c r="X109" s="92"/>
      <c r="Y109" s="92"/>
      <c r="Z109" s="92"/>
      <c r="AA109" s="92"/>
      <c r="AB109" s="92"/>
      <c r="AC109" s="92"/>
      <c r="AD109" s="92"/>
      <c r="AE109" s="92">
        <v>56119</v>
      </c>
      <c r="AF109" s="92"/>
      <c r="AG109" s="92"/>
      <c r="AH109" s="92">
        <v>161577</v>
      </c>
      <c r="AI109" s="92">
        <v>0</v>
      </c>
      <c r="AJ109" s="92">
        <v>21048</v>
      </c>
      <c r="AK109" s="92"/>
      <c r="AL109" s="92"/>
      <c r="AM109" s="92"/>
      <c r="AN109" s="92"/>
      <c r="AO109" s="92"/>
      <c r="AP109" s="92">
        <v>1350000</v>
      </c>
      <c r="AQ109" s="92"/>
      <c r="AR109" s="92"/>
      <c r="AS109" s="92"/>
      <c r="AT109" s="92"/>
      <c r="AU109" s="92"/>
      <c r="AV109" s="92"/>
      <c r="AW109" s="92">
        <v>3393124</v>
      </c>
      <c r="AX109" s="92"/>
      <c r="AY109" s="92"/>
      <c r="AZ109" s="92">
        <v>0</v>
      </c>
      <c r="BA109" s="92">
        <v>0</v>
      </c>
      <c r="BB109" s="92">
        <v>19389</v>
      </c>
      <c r="BC109" s="92"/>
      <c r="BD109" s="92"/>
      <c r="BE109" s="92">
        <v>3556</v>
      </c>
      <c r="BF109" s="92">
        <v>7949</v>
      </c>
      <c r="BG109" s="92">
        <v>3362231</v>
      </c>
      <c r="BH109" s="92"/>
      <c r="BI109" s="92"/>
      <c r="BJ109" s="92"/>
      <c r="BK109" s="92"/>
      <c r="BL109" s="92"/>
      <c r="BM109" s="92"/>
      <c r="BN109" s="92"/>
      <c r="BO109" s="92">
        <v>590666</v>
      </c>
      <c r="BP109" s="92"/>
      <c r="BQ109" s="92">
        <v>322793</v>
      </c>
      <c r="BR109" s="92"/>
      <c r="BS109" s="92"/>
      <c r="BT109" s="92"/>
      <c r="BU109" s="92">
        <v>250947</v>
      </c>
      <c r="BV109" s="92"/>
      <c r="BW109" s="92"/>
      <c r="BX109" s="92">
        <v>15218</v>
      </c>
      <c r="BY109" s="92"/>
      <c r="BZ109" s="92">
        <v>1708</v>
      </c>
      <c r="CA109" s="92"/>
      <c r="CB109" s="92"/>
      <c r="CC109" s="92"/>
      <c r="CD109" s="92">
        <v>0</v>
      </c>
      <c r="CE109" s="92"/>
      <c r="CF109" s="92"/>
      <c r="CG109" s="92"/>
      <c r="CH109" s="92"/>
      <c r="CI109" s="92"/>
      <c r="CJ109" s="92">
        <v>0</v>
      </c>
      <c r="CK109" s="92"/>
      <c r="CL109" s="92">
        <v>0</v>
      </c>
      <c r="CM109" s="92">
        <v>0</v>
      </c>
      <c r="CN109" s="92"/>
      <c r="CO109" s="92">
        <v>10996003</v>
      </c>
      <c r="CP109" s="92">
        <v>32988011</v>
      </c>
    </row>
    <row r="110" spans="1:94" x14ac:dyDescent="0.35">
      <c r="A110" s="89" t="s">
        <v>634</v>
      </c>
      <c r="B110" s="92">
        <v>13082591</v>
      </c>
      <c r="C110" s="92">
        <v>10594872</v>
      </c>
      <c r="D110" s="92">
        <v>1271773</v>
      </c>
      <c r="E110" s="92">
        <v>1215946</v>
      </c>
      <c r="F110" s="92">
        <v>19106334</v>
      </c>
      <c r="G110" s="92">
        <v>14593724</v>
      </c>
      <c r="H110" s="92">
        <v>4478409</v>
      </c>
      <c r="I110" s="92">
        <v>34201</v>
      </c>
      <c r="J110" s="92"/>
      <c r="K110" s="92"/>
      <c r="L110" s="92"/>
      <c r="M110" s="92"/>
      <c r="N110" s="92"/>
      <c r="O110" s="92"/>
      <c r="P110" s="92"/>
      <c r="Q110" s="92">
        <v>4502703</v>
      </c>
      <c r="R110" s="92"/>
      <c r="S110" s="92"/>
      <c r="T110" s="92">
        <v>282857</v>
      </c>
      <c r="U110" s="92"/>
      <c r="V110" s="92"/>
      <c r="W110" s="92"/>
      <c r="X110" s="92"/>
      <c r="Y110" s="92"/>
      <c r="Z110" s="92"/>
      <c r="AA110" s="92"/>
      <c r="AB110" s="92"/>
      <c r="AC110" s="92"/>
      <c r="AD110" s="92">
        <v>6073</v>
      </c>
      <c r="AE110" s="92">
        <v>73267</v>
      </c>
      <c r="AF110" s="92"/>
      <c r="AG110" s="92"/>
      <c r="AH110" s="92">
        <v>77326</v>
      </c>
      <c r="AI110" s="92">
        <v>0</v>
      </c>
      <c r="AJ110" s="92">
        <v>8827</v>
      </c>
      <c r="AK110" s="92"/>
      <c r="AL110" s="92"/>
      <c r="AM110" s="92"/>
      <c r="AN110" s="92"/>
      <c r="AO110" s="92">
        <v>130382</v>
      </c>
      <c r="AP110" s="92">
        <v>1214836</v>
      </c>
      <c r="AQ110" s="92"/>
      <c r="AR110" s="92">
        <v>869624</v>
      </c>
      <c r="AS110" s="92">
        <v>212193</v>
      </c>
      <c r="AT110" s="92">
        <v>598250</v>
      </c>
      <c r="AU110" s="92">
        <v>0</v>
      </c>
      <c r="AV110" s="92">
        <v>1029066</v>
      </c>
      <c r="AW110" s="92">
        <v>5015327</v>
      </c>
      <c r="AX110" s="92"/>
      <c r="AY110" s="92"/>
      <c r="AZ110" s="92">
        <v>0</v>
      </c>
      <c r="BA110" s="92">
        <v>101100</v>
      </c>
      <c r="BB110" s="92">
        <v>229410</v>
      </c>
      <c r="BC110" s="92"/>
      <c r="BD110" s="92"/>
      <c r="BE110" s="92">
        <v>0</v>
      </c>
      <c r="BF110" s="92">
        <v>83646</v>
      </c>
      <c r="BG110" s="92">
        <v>4439868</v>
      </c>
      <c r="BH110" s="92">
        <v>156066</v>
      </c>
      <c r="BI110" s="92"/>
      <c r="BJ110" s="92"/>
      <c r="BK110" s="92">
        <v>0</v>
      </c>
      <c r="BL110" s="92"/>
      <c r="BM110" s="92"/>
      <c r="BN110" s="92">
        <v>5237</v>
      </c>
      <c r="BO110" s="92">
        <v>1682271</v>
      </c>
      <c r="BP110" s="92">
        <v>1985</v>
      </c>
      <c r="BQ110" s="92">
        <v>385796</v>
      </c>
      <c r="BR110" s="92">
        <v>7882</v>
      </c>
      <c r="BS110" s="92">
        <v>879</v>
      </c>
      <c r="BT110" s="92">
        <v>123850</v>
      </c>
      <c r="BU110" s="92">
        <v>793859</v>
      </c>
      <c r="BV110" s="92">
        <v>84919</v>
      </c>
      <c r="BW110" s="92">
        <v>203858</v>
      </c>
      <c r="BX110" s="92">
        <v>39046</v>
      </c>
      <c r="BY110" s="92">
        <v>18199</v>
      </c>
      <c r="BZ110" s="92">
        <v>6871</v>
      </c>
      <c r="CA110" s="92">
        <v>15126</v>
      </c>
      <c r="CB110" s="92">
        <v>117830</v>
      </c>
      <c r="CC110" s="92">
        <v>117830</v>
      </c>
      <c r="CD110" s="92">
        <v>0</v>
      </c>
      <c r="CE110" s="92"/>
      <c r="CF110" s="92"/>
      <c r="CG110" s="92"/>
      <c r="CH110" s="92"/>
      <c r="CI110" s="92"/>
      <c r="CJ110" s="92">
        <v>0</v>
      </c>
      <c r="CK110" s="92">
        <v>0</v>
      </c>
      <c r="CL110" s="92">
        <v>0</v>
      </c>
      <c r="CM110" s="92">
        <v>0</v>
      </c>
      <c r="CN110" s="92">
        <v>0</v>
      </c>
      <c r="CO110" s="92">
        <v>43507056</v>
      </c>
      <c r="CP110" s="92">
        <v>130521165</v>
      </c>
    </row>
    <row r="111" spans="1:94" x14ac:dyDescent="0.35">
      <c r="A111" s="89" t="s">
        <v>641</v>
      </c>
      <c r="B111" s="92">
        <v>7640469</v>
      </c>
      <c r="C111" s="92">
        <v>6393656</v>
      </c>
      <c r="D111" s="92">
        <v>884755</v>
      </c>
      <c r="E111" s="92">
        <v>362057</v>
      </c>
      <c r="F111" s="92">
        <v>16534326</v>
      </c>
      <c r="G111" s="92">
        <v>11572931</v>
      </c>
      <c r="H111" s="92">
        <v>4955695</v>
      </c>
      <c r="I111" s="92">
        <v>5700</v>
      </c>
      <c r="J111" s="92"/>
      <c r="K111" s="92"/>
      <c r="L111" s="92"/>
      <c r="M111" s="92"/>
      <c r="N111" s="92"/>
      <c r="O111" s="92"/>
      <c r="P111" s="92"/>
      <c r="Q111" s="92">
        <v>2721888</v>
      </c>
      <c r="R111" s="92"/>
      <c r="S111" s="92"/>
      <c r="T111" s="92">
        <v>130580</v>
      </c>
      <c r="U111" s="92"/>
      <c r="V111" s="92"/>
      <c r="W111" s="92"/>
      <c r="X111" s="92"/>
      <c r="Y111" s="92">
        <v>0</v>
      </c>
      <c r="Z111" s="92">
        <v>0</v>
      </c>
      <c r="AA111" s="92">
        <v>0</v>
      </c>
      <c r="AB111" s="92"/>
      <c r="AC111" s="92"/>
      <c r="AD111" s="92"/>
      <c r="AE111" s="92">
        <v>376594</v>
      </c>
      <c r="AF111" s="92"/>
      <c r="AG111" s="92"/>
      <c r="AH111" s="92">
        <v>386233</v>
      </c>
      <c r="AI111" s="92">
        <v>0</v>
      </c>
      <c r="AJ111" s="92">
        <v>34627</v>
      </c>
      <c r="AK111" s="92"/>
      <c r="AL111" s="92"/>
      <c r="AM111" s="92"/>
      <c r="AN111" s="92"/>
      <c r="AO111" s="92"/>
      <c r="AP111" s="92">
        <v>50000</v>
      </c>
      <c r="AQ111" s="92"/>
      <c r="AR111" s="92">
        <v>869624</v>
      </c>
      <c r="AS111" s="92">
        <v>19587</v>
      </c>
      <c r="AT111" s="92">
        <v>854643</v>
      </c>
      <c r="AU111" s="92"/>
      <c r="AV111" s="92"/>
      <c r="AW111" s="92">
        <v>488866</v>
      </c>
      <c r="AX111" s="92"/>
      <c r="AY111" s="92">
        <v>0</v>
      </c>
      <c r="AZ111" s="92">
        <v>0</v>
      </c>
      <c r="BA111" s="92">
        <v>18000</v>
      </c>
      <c r="BB111" s="92">
        <v>10518</v>
      </c>
      <c r="BC111" s="92"/>
      <c r="BD111" s="92"/>
      <c r="BE111" s="92">
        <v>0</v>
      </c>
      <c r="BF111" s="92">
        <v>58150</v>
      </c>
      <c r="BG111" s="92">
        <v>10197</v>
      </c>
      <c r="BH111" s="92">
        <v>392000</v>
      </c>
      <c r="BI111" s="92"/>
      <c r="BJ111" s="92"/>
      <c r="BK111" s="92"/>
      <c r="BL111" s="92"/>
      <c r="BM111" s="92"/>
      <c r="BN111" s="92"/>
      <c r="BO111" s="92">
        <v>1326319</v>
      </c>
      <c r="BP111" s="92"/>
      <c r="BQ111" s="92">
        <v>101511</v>
      </c>
      <c r="BR111" s="92"/>
      <c r="BS111" s="92">
        <v>547</v>
      </c>
      <c r="BT111" s="92"/>
      <c r="BU111" s="92">
        <v>1064534</v>
      </c>
      <c r="BV111" s="92"/>
      <c r="BW111" s="92">
        <v>77027</v>
      </c>
      <c r="BX111" s="92">
        <v>45732</v>
      </c>
      <c r="BY111" s="92"/>
      <c r="BZ111" s="92">
        <v>21519</v>
      </c>
      <c r="CA111" s="92">
        <v>15449</v>
      </c>
      <c r="CB111" s="92">
        <v>23566</v>
      </c>
      <c r="CC111" s="92">
        <v>23566</v>
      </c>
      <c r="CD111" s="92">
        <v>896250</v>
      </c>
      <c r="CE111" s="92"/>
      <c r="CF111" s="92"/>
      <c r="CG111" s="92"/>
      <c r="CH111" s="92"/>
      <c r="CI111" s="92"/>
      <c r="CJ111" s="92"/>
      <c r="CK111" s="92">
        <v>105000</v>
      </c>
      <c r="CL111" s="92">
        <v>341250</v>
      </c>
      <c r="CM111" s="92">
        <v>240000</v>
      </c>
      <c r="CN111" s="92">
        <v>210000</v>
      </c>
      <c r="CO111" s="92">
        <v>29631685</v>
      </c>
      <c r="CP111" s="92">
        <v>88895051</v>
      </c>
    </row>
    <row r="112" spans="1:94" x14ac:dyDescent="0.35">
      <c r="A112" s="89" t="s">
        <v>645</v>
      </c>
      <c r="B112" s="92">
        <v>108590719</v>
      </c>
      <c r="C112" s="92">
        <v>90745975</v>
      </c>
      <c r="D112" s="92">
        <v>10296688</v>
      </c>
      <c r="E112" s="92">
        <v>7548056</v>
      </c>
      <c r="F112" s="92">
        <v>96575282</v>
      </c>
      <c r="G112" s="92">
        <v>63831406</v>
      </c>
      <c r="H112" s="92">
        <v>32606485</v>
      </c>
      <c r="I112" s="92">
        <v>137391</v>
      </c>
      <c r="J112" s="92">
        <v>0</v>
      </c>
      <c r="K112" s="92"/>
      <c r="L112" s="92"/>
      <c r="M112" s="92"/>
      <c r="N112" s="92"/>
      <c r="O112" s="92"/>
      <c r="P112" s="92">
        <v>0</v>
      </c>
      <c r="Q112" s="92">
        <v>13034375</v>
      </c>
      <c r="R112" s="92">
        <v>4702</v>
      </c>
      <c r="S112" s="92"/>
      <c r="T112" s="92">
        <v>1411114</v>
      </c>
      <c r="U112" s="92"/>
      <c r="V112" s="92"/>
      <c r="W112" s="92"/>
      <c r="X112" s="92"/>
      <c r="Y112" s="92">
        <v>27192</v>
      </c>
      <c r="Z112" s="92">
        <v>17699</v>
      </c>
      <c r="AA112" s="92">
        <v>7465</v>
      </c>
      <c r="AB112" s="92"/>
      <c r="AC112" s="92"/>
      <c r="AD112" s="92"/>
      <c r="AE112" s="92">
        <v>713529</v>
      </c>
      <c r="AF112" s="92">
        <v>277468</v>
      </c>
      <c r="AG112" s="92"/>
      <c r="AH112" s="92">
        <v>1236955</v>
      </c>
      <c r="AI112" s="92">
        <v>94589</v>
      </c>
      <c r="AJ112" s="92">
        <v>129003</v>
      </c>
      <c r="AK112" s="92">
        <v>0</v>
      </c>
      <c r="AL112" s="92"/>
      <c r="AM112" s="92"/>
      <c r="AN112" s="92"/>
      <c r="AO112" s="92">
        <v>422318</v>
      </c>
      <c r="AP112" s="92">
        <v>1723853</v>
      </c>
      <c r="AQ112" s="92">
        <v>5</v>
      </c>
      <c r="AR112" s="92">
        <v>3152388</v>
      </c>
      <c r="AS112" s="92">
        <v>1059114</v>
      </c>
      <c r="AT112" s="92">
        <v>2734857</v>
      </c>
      <c r="AU112" s="92">
        <v>22125</v>
      </c>
      <c r="AV112" s="92"/>
      <c r="AW112" s="92">
        <v>25460604</v>
      </c>
      <c r="AX112" s="92"/>
      <c r="AY112" s="92">
        <v>0</v>
      </c>
      <c r="AZ112" s="92">
        <v>0</v>
      </c>
      <c r="BA112" s="92">
        <v>1135904</v>
      </c>
      <c r="BB112" s="92">
        <v>80822</v>
      </c>
      <c r="BC112" s="92"/>
      <c r="BD112" s="92">
        <v>6356</v>
      </c>
      <c r="BE112" s="92">
        <v>3556</v>
      </c>
      <c r="BF112" s="92">
        <v>12573276</v>
      </c>
      <c r="BG112" s="92">
        <v>10895935</v>
      </c>
      <c r="BH112" s="92">
        <v>735000</v>
      </c>
      <c r="BI112" s="92">
        <v>0</v>
      </c>
      <c r="BJ112" s="92"/>
      <c r="BK112" s="92">
        <v>0</v>
      </c>
      <c r="BL112" s="92">
        <v>0</v>
      </c>
      <c r="BM112" s="92"/>
      <c r="BN112" s="92">
        <v>29754</v>
      </c>
      <c r="BO112" s="92">
        <v>6910862</v>
      </c>
      <c r="BP112" s="92"/>
      <c r="BQ112" s="92">
        <v>2171201</v>
      </c>
      <c r="BR112" s="92"/>
      <c r="BS112" s="92">
        <v>2886</v>
      </c>
      <c r="BT112" s="92">
        <v>1606151</v>
      </c>
      <c r="BU112" s="92">
        <v>2696485</v>
      </c>
      <c r="BV112" s="92">
        <v>122136</v>
      </c>
      <c r="BW112" s="92">
        <v>312003</v>
      </c>
      <c r="BX112" s="92"/>
      <c r="BY112" s="92"/>
      <c r="BZ112" s="92"/>
      <c r="CA112" s="92"/>
      <c r="CB112" s="92">
        <v>295065</v>
      </c>
      <c r="CC112" s="92">
        <v>295065</v>
      </c>
      <c r="CD112" s="92">
        <v>11899500</v>
      </c>
      <c r="CE112" s="92"/>
      <c r="CF112" s="92"/>
      <c r="CG112" s="92">
        <v>375000</v>
      </c>
      <c r="CH112" s="92"/>
      <c r="CI112" s="92"/>
      <c r="CJ112" s="92">
        <v>0</v>
      </c>
      <c r="CK112" s="92">
        <v>1702500</v>
      </c>
      <c r="CL112" s="92">
        <v>4767000</v>
      </c>
      <c r="CM112" s="92">
        <v>1650000</v>
      </c>
      <c r="CN112" s="92">
        <v>3405000</v>
      </c>
      <c r="CO112" s="92">
        <v>262766408</v>
      </c>
      <c r="CP112" s="92">
        <v>788299222</v>
      </c>
    </row>
    <row r="113" spans="1:94" x14ac:dyDescent="0.35">
      <c r="A113" s="89" t="s">
        <v>2069</v>
      </c>
      <c r="B113" s="92">
        <v>33455967</v>
      </c>
      <c r="C113" s="92">
        <v>30838330</v>
      </c>
      <c r="D113" s="92">
        <v>805243</v>
      </c>
      <c r="E113" s="92">
        <v>1812393</v>
      </c>
      <c r="F113" s="92">
        <v>18375334</v>
      </c>
      <c r="G113" s="92">
        <v>10595725</v>
      </c>
      <c r="H113" s="92">
        <v>7761000</v>
      </c>
      <c r="I113" s="92">
        <v>18610</v>
      </c>
      <c r="J113" s="92">
        <v>7200000</v>
      </c>
      <c r="K113" s="92"/>
      <c r="L113" s="92"/>
      <c r="M113" s="92"/>
      <c r="N113" s="92"/>
      <c r="O113" s="92"/>
      <c r="P113" s="92">
        <v>7200000</v>
      </c>
      <c r="Q113" s="92">
        <v>10718217</v>
      </c>
      <c r="R113" s="92"/>
      <c r="S113" s="92"/>
      <c r="T113" s="92">
        <v>239244</v>
      </c>
      <c r="U113" s="92"/>
      <c r="V113" s="92"/>
      <c r="W113" s="92"/>
      <c r="X113" s="92"/>
      <c r="Y113" s="92">
        <v>0</v>
      </c>
      <c r="Z113" s="92">
        <v>16383</v>
      </c>
      <c r="AA113" s="92">
        <v>0</v>
      </c>
      <c r="AB113" s="92"/>
      <c r="AC113" s="92"/>
      <c r="AD113" s="92"/>
      <c r="AE113" s="92">
        <v>369869</v>
      </c>
      <c r="AF113" s="92">
        <v>250703</v>
      </c>
      <c r="AG113" s="92">
        <v>4861478</v>
      </c>
      <c r="AH113" s="92">
        <v>503826</v>
      </c>
      <c r="AI113" s="92">
        <v>0</v>
      </c>
      <c r="AJ113" s="92">
        <v>68575</v>
      </c>
      <c r="AK113" s="92"/>
      <c r="AL113" s="92"/>
      <c r="AM113" s="92"/>
      <c r="AN113" s="92"/>
      <c r="AO113" s="92">
        <v>0</v>
      </c>
      <c r="AP113" s="92">
        <v>859745</v>
      </c>
      <c r="AQ113" s="92"/>
      <c r="AR113" s="92">
        <v>2608873</v>
      </c>
      <c r="AS113" s="92">
        <v>84877</v>
      </c>
      <c r="AT113" s="92">
        <v>854643</v>
      </c>
      <c r="AU113" s="92">
        <v>0</v>
      </c>
      <c r="AV113" s="92"/>
      <c r="AW113" s="92">
        <v>2702611</v>
      </c>
      <c r="AX113" s="92"/>
      <c r="AY113" s="92">
        <v>163833</v>
      </c>
      <c r="AZ113" s="92">
        <v>0</v>
      </c>
      <c r="BA113" s="92">
        <v>2333061</v>
      </c>
      <c r="BB113" s="92">
        <v>10519</v>
      </c>
      <c r="BC113" s="92"/>
      <c r="BD113" s="92">
        <v>1309</v>
      </c>
      <c r="BE113" s="92">
        <v>0</v>
      </c>
      <c r="BF113" s="92">
        <v>43453</v>
      </c>
      <c r="BG113" s="92">
        <v>0</v>
      </c>
      <c r="BH113" s="92">
        <v>147000</v>
      </c>
      <c r="BI113" s="92"/>
      <c r="BJ113" s="92"/>
      <c r="BK113" s="92">
        <v>0</v>
      </c>
      <c r="BL113" s="92">
        <v>0</v>
      </c>
      <c r="BM113" s="92"/>
      <c r="BN113" s="92">
        <v>3435</v>
      </c>
      <c r="BO113" s="92">
        <v>9718888</v>
      </c>
      <c r="BP113" s="92"/>
      <c r="BQ113" s="92">
        <v>7624580</v>
      </c>
      <c r="BR113" s="92">
        <v>23504</v>
      </c>
      <c r="BS113" s="92">
        <v>44120</v>
      </c>
      <c r="BT113" s="92">
        <v>1788830</v>
      </c>
      <c r="BU113" s="92">
        <v>102030</v>
      </c>
      <c r="BV113" s="92">
        <v>83871</v>
      </c>
      <c r="BW113" s="92">
        <v>8803</v>
      </c>
      <c r="BX113" s="92"/>
      <c r="BY113" s="92">
        <v>39229</v>
      </c>
      <c r="BZ113" s="92"/>
      <c r="CA113" s="92">
        <v>3922</v>
      </c>
      <c r="CB113" s="92">
        <v>471320</v>
      </c>
      <c r="CC113" s="92">
        <v>471320</v>
      </c>
      <c r="CD113" s="92">
        <v>22807</v>
      </c>
      <c r="CE113" s="92">
        <v>22807</v>
      </c>
      <c r="CF113" s="92"/>
      <c r="CG113" s="92"/>
      <c r="CH113" s="92"/>
      <c r="CI113" s="92"/>
      <c r="CJ113" s="92">
        <v>0</v>
      </c>
      <c r="CK113" s="92">
        <v>0</v>
      </c>
      <c r="CL113" s="92">
        <v>0</v>
      </c>
      <c r="CM113" s="92">
        <v>0</v>
      </c>
      <c r="CN113" s="92">
        <v>0</v>
      </c>
      <c r="CO113" s="92">
        <v>82665142</v>
      </c>
      <c r="CP113" s="92">
        <v>247995429</v>
      </c>
    </row>
    <row r="114" spans="1:94" x14ac:dyDescent="0.35">
      <c r="A114" s="89" t="s">
        <v>649</v>
      </c>
      <c r="B114" s="92">
        <v>23792169</v>
      </c>
      <c r="C114" s="92">
        <v>19998917</v>
      </c>
      <c r="D114" s="92">
        <v>1935780</v>
      </c>
      <c r="E114" s="92">
        <v>1857472</v>
      </c>
      <c r="F114" s="92">
        <v>14582003</v>
      </c>
      <c r="G114" s="92">
        <v>8275644</v>
      </c>
      <c r="H114" s="92">
        <v>6287909</v>
      </c>
      <c r="I114" s="92">
        <v>18449</v>
      </c>
      <c r="J114" s="92">
        <v>0</v>
      </c>
      <c r="K114" s="92"/>
      <c r="L114" s="92"/>
      <c r="M114" s="92"/>
      <c r="N114" s="92"/>
      <c r="O114" s="92"/>
      <c r="P114" s="92">
        <v>0</v>
      </c>
      <c r="Q114" s="92">
        <v>2069701</v>
      </c>
      <c r="R114" s="92"/>
      <c r="S114" s="92"/>
      <c r="T114" s="92">
        <v>754100</v>
      </c>
      <c r="U114" s="92"/>
      <c r="V114" s="92"/>
      <c r="W114" s="92"/>
      <c r="X114" s="92"/>
      <c r="Y114" s="92">
        <v>20444</v>
      </c>
      <c r="Z114" s="92">
        <v>40957</v>
      </c>
      <c r="AA114" s="92"/>
      <c r="AB114" s="92"/>
      <c r="AC114" s="92"/>
      <c r="AD114" s="92"/>
      <c r="AE114" s="92">
        <v>295895</v>
      </c>
      <c r="AF114" s="92">
        <v>0</v>
      </c>
      <c r="AG114" s="92"/>
      <c r="AH114" s="92">
        <v>51998</v>
      </c>
      <c r="AI114" s="92">
        <v>50947</v>
      </c>
      <c r="AJ114" s="92">
        <v>2037</v>
      </c>
      <c r="AK114" s="92"/>
      <c r="AL114" s="92"/>
      <c r="AM114" s="92"/>
      <c r="AN114" s="92"/>
      <c r="AO114" s="92">
        <v>4022</v>
      </c>
      <c r="AP114" s="92">
        <v>81110</v>
      </c>
      <c r="AQ114" s="92"/>
      <c r="AR114" s="92">
        <v>217406</v>
      </c>
      <c r="AS114" s="92">
        <v>208929</v>
      </c>
      <c r="AT114" s="92">
        <v>341857</v>
      </c>
      <c r="AU114" s="92"/>
      <c r="AV114" s="92"/>
      <c r="AW114" s="92">
        <v>6651772</v>
      </c>
      <c r="AX114" s="92"/>
      <c r="AY114" s="92">
        <v>0</v>
      </c>
      <c r="AZ114" s="92">
        <v>0</v>
      </c>
      <c r="BA114" s="92">
        <v>9000</v>
      </c>
      <c r="BB114" s="92">
        <v>0</v>
      </c>
      <c r="BC114" s="92"/>
      <c r="BD114" s="92">
        <v>5744</v>
      </c>
      <c r="BE114" s="92">
        <v>0</v>
      </c>
      <c r="BF114" s="92">
        <v>11085</v>
      </c>
      <c r="BG114" s="92">
        <v>6495000</v>
      </c>
      <c r="BH114" s="92">
        <v>98000</v>
      </c>
      <c r="BI114" s="92"/>
      <c r="BJ114" s="92"/>
      <c r="BK114" s="92">
        <v>32943</v>
      </c>
      <c r="BL114" s="92">
        <v>0</v>
      </c>
      <c r="BM114" s="92"/>
      <c r="BN114" s="92"/>
      <c r="BO114" s="92">
        <v>2981800</v>
      </c>
      <c r="BP114" s="92"/>
      <c r="BQ114" s="92">
        <v>2255793</v>
      </c>
      <c r="BR114" s="92"/>
      <c r="BS114" s="92"/>
      <c r="BT114" s="92">
        <v>331956</v>
      </c>
      <c r="BU114" s="92">
        <v>349428</v>
      </c>
      <c r="BV114" s="92"/>
      <c r="BW114" s="92"/>
      <c r="BX114" s="92"/>
      <c r="BY114" s="92">
        <v>19103</v>
      </c>
      <c r="BZ114" s="92">
        <v>2192</v>
      </c>
      <c r="CA114" s="92">
        <v>23328</v>
      </c>
      <c r="CB114" s="92">
        <v>70698</v>
      </c>
      <c r="CC114" s="92">
        <v>70698</v>
      </c>
      <c r="CD114" s="92">
        <v>125000</v>
      </c>
      <c r="CE114" s="92"/>
      <c r="CF114" s="92"/>
      <c r="CG114" s="92">
        <v>125000</v>
      </c>
      <c r="CH114" s="92"/>
      <c r="CI114" s="92"/>
      <c r="CJ114" s="92">
        <v>0</v>
      </c>
      <c r="CK114" s="92"/>
      <c r="CL114" s="92">
        <v>0</v>
      </c>
      <c r="CM114" s="92">
        <v>0</v>
      </c>
      <c r="CN114" s="92"/>
      <c r="CO114" s="92">
        <v>50273143</v>
      </c>
      <c r="CP114" s="92">
        <v>150819429</v>
      </c>
    </row>
    <row r="115" spans="1:94" x14ac:dyDescent="0.35">
      <c r="A115" s="89" t="s">
        <v>653</v>
      </c>
      <c r="B115" s="92">
        <v>10398069</v>
      </c>
      <c r="C115" s="92">
        <v>10192870</v>
      </c>
      <c r="D115" s="92">
        <v>198331</v>
      </c>
      <c r="E115" s="92">
        <v>6868</v>
      </c>
      <c r="F115" s="92">
        <v>9637149</v>
      </c>
      <c r="G115" s="92">
        <v>5252954</v>
      </c>
      <c r="H115" s="92">
        <v>4362677</v>
      </c>
      <c r="I115" s="92">
        <v>21518</v>
      </c>
      <c r="J115" s="92">
        <v>3200000</v>
      </c>
      <c r="K115" s="92"/>
      <c r="L115" s="92"/>
      <c r="M115" s="92"/>
      <c r="N115" s="92"/>
      <c r="O115" s="92"/>
      <c r="P115" s="92">
        <v>3200000</v>
      </c>
      <c r="Q115" s="92">
        <v>2065212</v>
      </c>
      <c r="R115" s="92"/>
      <c r="S115" s="92"/>
      <c r="T115" s="92">
        <v>577817</v>
      </c>
      <c r="U115" s="92"/>
      <c r="V115" s="92"/>
      <c r="W115" s="92"/>
      <c r="X115" s="92"/>
      <c r="Y115" s="92">
        <v>0</v>
      </c>
      <c r="Z115" s="92">
        <v>0</v>
      </c>
      <c r="AA115" s="92"/>
      <c r="AB115" s="92"/>
      <c r="AC115" s="92"/>
      <c r="AD115" s="92"/>
      <c r="AE115" s="92">
        <v>1302</v>
      </c>
      <c r="AF115" s="92"/>
      <c r="AG115" s="92"/>
      <c r="AH115" s="92">
        <v>26616</v>
      </c>
      <c r="AI115" s="92">
        <v>0</v>
      </c>
      <c r="AJ115" s="92">
        <v>11542</v>
      </c>
      <c r="AK115" s="92"/>
      <c r="AL115" s="92"/>
      <c r="AM115" s="92"/>
      <c r="AN115" s="92"/>
      <c r="AO115" s="92">
        <v>0</v>
      </c>
      <c r="AP115" s="92">
        <v>1350000</v>
      </c>
      <c r="AQ115" s="92"/>
      <c r="AR115" s="92">
        <v>0</v>
      </c>
      <c r="AS115" s="92">
        <v>97935</v>
      </c>
      <c r="AT115" s="92">
        <v>0</v>
      </c>
      <c r="AU115" s="92">
        <v>0</v>
      </c>
      <c r="AV115" s="92"/>
      <c r="AW115" s="92">
        <v>3465777</v>
      </c>
      <c r="AX115" s="92"/>
      <c r="AY115" s="92">
        <v>3488</v>
      </c>
      <c r="AZ115" s="92">
        <v>0</v>
      </c>
      <c r="BA115" s="92">
        <v>1493870</v>
      </c>
      <c r="BB115" s="92">
        <v>6674</v>
      </c>
      <c r="BC115" s="92"/>
      <c r="BD115" s="92"/>
      <c r="BE115" s="92">
        <v>0</v>
      </c>
      <c r="BF115" s="92">
        <v>1838141</v>
      </c>
      <c r="BG115" s="92">
        <v>18055</v>
      </c>
      <c r="BH115" s="92">
        <v>100924</v>
      </c>
      <c r="BI115" s="92"/>
      <c r="BJ115" s="92"/>
      <c r="BK115" s="92">
        <v>0</v>
      </c>
      <c r="BL115" s="92">
        <v>0</v>
      </c>
      <c r="BM115" s="92"/>
      <c r="BN115" s="92">
        <v>4625</v>
      </c>
      <c r="BO115" s="92">
        <v>1209391</v>
      </c>
      <c r="BP115" s="92"/>
      <c r="BQ115" s="92">
        <v>228209</v>
      </c>
      <c r="BR115" s="92"/>
      <c r="BS115" s="92">
        <v>13073</v>
      </c>
      <c r="BT115" s="92">
        <v>310991</v>
      </c>
      <c r="BU115" s="92">
        <v>90152</v>
      </c>
      <c r="BV115" s="92">
        <v>450164</v>
      </c>
      <c r="BW115" s="92"/>
      <c r="BX115" s="92">
        <v>53237</v>
      </c>
      <c r="BY115" s="92">
        <v>46509</v>
      </c>
      <c r="BZ115" s="92">
        <v>4225</v>
      </c>
      <c r="CA115" s="92">
        <v>12831</v>
      </c>
      <c r="CB115" s="92">
        <v>0</v>
      </c>
      <c r="CC115" s="92">
        <v>0</v>
      </c>
      <c r="CD115" s="92">
        <v>322500</v>
      </c>
      <c r="CE115" s="92"/>
      <c r="CF115" s="92"/>
      <c r="CG115" s="92"/>
      <c r="CH115" s="92"/>
      <c r="CI115" s="92"/>
      <c r="CJ115" s="92">
        <v>0</v>
      </c>
      <c r="CK115" s="92"/>
      <c r="CL115" s="92">
        <v>210000</v>
      </c>
      <c r="CM115" s="92">
        <v>112500</v>
      </c>
      <c r="CN115" s="92"/>
      <c r="CO115" s="92">
        <v>30298098</v>
      </c>
      <c r="CP115" s="92">
        <v>90894294</v>
      </c>
    </row>
    <row r="116" spans="1:94" x14ac:dyDescent="0.35">
      <c r="A116" s="89" t="s">
        <v>1944</v>
      </c>
      <c r="B116" s="92">
        <v>3130146</v>
      </c>
      <c r="C116" s="92">
        <v>3122784</v>
      </c>
      <c r="D116" s="92">
        <v>3893</v>
      </c>
      <c r="E116" s="92">
        <v>3469</v>
      </c>
      <c r="F116" s="92">
        <v>3978240</v>
      </c>
      <c r="G116" s="92">
        <v>2971750</v>
      </c>
      <c r="H116" s="92">
        <v>991592</v>
      </c>
      <c r="I116" s="92">
        <v>14898</v>
      </c>
      <c r="J116" s="92"/>
      <c r="K116" s="92"/>
      <c r="L116" s="92"/>
      <c r="M116" s="92"/>
      <c r="N116" s="92"/>
      <c r="O116" s="92"/>
      <c r="P116" s="92"/>
      <c r="Q116" s="92">
        <v>42646</v>
      </c>
      <c r="R116" s="92"/>
      <c r="S116" s="92"/>
      <c r="T116" s="92">
        <v>0</v>
      </c>
      <c r="U116" s="92"/>
      <c r="V116" s="92"/>
      <c r="W116" s="92"/>
      <c r="X116" s="92"/>
      <c r="Y116" s="92">
        <v>12486</v>
      </c>
      <c r="Z116" s="92">
        <v>30160</v>
      </c>
      <c r="AA116" s="92"/>
      <c r="AB116" s="92"/>
      <c r="AC116" s="92"/>
      <c r="AD116" s="92"/>
      <c r="AE116" s="92">
        <v>0</v>
      </c>
      <c r="AF116" s="92"/>
      <c r="AG116" s="92"/>
      <c r="AH116" s="92">
        <v>0</v>
      </c>
      <c r="AI116" s="92">
        <v>0</v>
      </c>
      <c r="AJ116" s="92"/>
      <c r="AK116" s="92"/>
      <c r="AL116" s="92"/>
      <c r="AM116" s="92"/>
      <c r="AN116" s="92"/>
      <c r="AO116" s="92">
        <v>0</v>
      </c>
      <c r="AP116" s="92">
        <v>0</v>
      </c>
      <c r="AQ116" s="92"/>
      <c r="AR116" s="92">
        <v>0</v>
      </c>
      <c r="AS116" s="92">
        <v>0</v>
      </c>
      <c r="AT116" s="92"/>
      <c r="AU116" s="92">
        <v>0</v>
      </c>
      <c r="AV116" s="92"/>
      <c r="AW116" s="92">
        <v>4500</v>
      </c>
      <c r="AX116" s="92"/>
      <c r="AY116" s="92"/>
      <c r="AZ116" s="92">
        <v>0</v>
      </c>
      <c r="BA116" s="92">
        <v>4500</v>
      </c>
      <c r="BB116" s="92">
        <v>0</v>
      </c>
      <c r="BC116" s="92"/>
      <c r="BD116" s="92"/>
      <c r="BE116" s="92">
        <v>0</v>
      </c>
      <c r="BF116" s="92">
        <v>0</v>
      </c>
      <c r="BG116" s="92">
        <v>0</v>
      </c>
      <c r="BH116" s="92"/>
      <c r="BI116" s="92"/>
      <c r="BJ116" s="92"/>
      <c r="BK116" s="92"/>
      <c r="BL116" s="92"/>
      <c r="BM116" s="92"/>
      <c r="BN116" s="92"/>
      <c r="BO116" s="92">
        <v>253496</v>
      </c>
      <c r="BP116" s="92"/>
      <c r="BQ116" s="92">
        <v>135348</v>
      </c>
      <c r="BR116" s="92"/>
      <c r="BS116" s="92"/>
      <c r="BT116" s="92"/>
      <c r="BU116" s="92">
        <v>118149</v>
      </c>
      <c r="BV116" s="92"/>
      <c r="BW116" s="92"/>
      <c r="BX116" s="92"/>
      <c r="BY116" s="92"/>
      <c r="BZ116" s="92"/>
      <c r="CA116" s="92"/>
      <c r="CB116" s="92"/>
      <c r="CC116" s="92"/>
      <c r="CD116" s="92">
        <v>0</v>
      </c>
      <c r="CE116" s="92"/>
      <c r="CF116" s="92"/>
      <c r="CG116" s="92"/>
      <c r="CH116" s="92"/>
      <c r="CI116" s="92"/>
      <c r="CJ116" s="92">
        <v>0</v>
      </c>
      <c r="CK116" s="92"/>
      <c r="CL116" s="92">
        <v>0</v>
      </c>
      <c r="CM116" s="92">
        <v>0</v>
      </c>
      <c r="CN116" s="92"/>
      <c r="CO116" s="92">
        <v>7409028</v>
      </c>
      <c r="CP116" s="92">
        <v>22227085</v>
      </c>
    </row>
    <row r="117" spans="1:94" x14ac:dyDescent="0.35">
      <c r="A117" s="89" t="s">
        <v>1945</v>
      </c>
      <c r="B117" s="92">
        <v>2685152</v>
      </c>
      <c r="C117" s="92">
        <v>2685152</v>
      </c>
      <c r="D117" s="92">
        <v>0</v>
      </c>
      <c r="E117" s="92">
        <v>0</v>
      </c>
      <c r="F117" s="92">
        <v>2449701</v>
      </c>
      <c r="G117" s="92">
        <v>2000374</v>
      </c>
      <c r="H117" s="92">
        <v>440069</v>
      </c>
      <c r="I117" s="92">
        <v>9258</v>
      </c>
      <c r="J117" s="92"/>
      <c r="K117" s="92"/>
      <c r="L117" s="92"/>
      <c r="M117" s="92"/>
      <c r="N117" s="92"/>
      <c r="O117" s="92"/>
      <c r="P117" s="92"/>
      <c r="Q117" s="92">
        <v>24369</v>
      </c>
      <c r="R117" s="92"/>
      <c r="S117" s="92"/>
      <c r="T117" s="92">
        <v>0</v>
      </c>
      <c r="U117" s="92"/>
      <c r="V117" s="92"/>
      <c r="W117" s="92"/>
      <c r="X117" s="92"/>
      <c r="Y117" s="92"/>
      <c r="Z117" s="92">
        <v>22316</v>
      </c>
      <c r="AA117" s="92">
        <v>2052</v>
      </c>
      <c r="AB117" s="92"/>
      <c r="AC117" s="92"/>
      <c r="AD117" s="92"/>
      <c r="AE117" s="92">
        <v>0</v>
      </c>
      <c r="AF117" s="92"/>
      <c r="AG117" s="92"/>
      <c r="AH117" s="92">
        <v>0</v>
      </c>
      <c r="AI117" s="92">
        <v>0</v>
      </c>
      <c r="AJ117" s="92"/>
      <c r="AK117" s="92"/>
      <c r="AL117" s="92"/>
      <c r="AM117" s="92"/>
      <c r="AN117" s="92"/>
      <c r="AO117" s="92">
        <v>0</v>
      </c>
      <c r="AP117" s="92">
        <v>0</v>
      </c>
      <c r="AQ117" s="92"/>
      <c r="AR117" s="92">
        <v>0</v>
      </c>
      <c r="AS117" s="92">
        <v>0</v>
      </c>
      <c r="AT117" s="92"/>
      <c r="AU117" s="92"/>
      <c r="AV117" s="92"/>
      <c r="AW117" s="92">
        <v>18000</v>
      </c>
      <c r="AX117" s="92"/>
      <c r="AY117" s="92"/>
      <c r="AZ117" s="92">
        <v>0</v>
      </c>
      <c r="BA117" s="92">
        <v>18000</v>
      </c>
      <c r="BB117" s="92">
        <v>0</v>
      </c>
      <c r="BC117" s="92"/>
      <c r="BD117" s="92"/>
      <c r="BE117" s="92">
        <v>0</v>
      </c>
      <c r="BF117" s="92">
        <v>0</v>
      </c>
      <c r="BG117" s="92">
        <v>0</v>
      </c>
      <c r="BH117" s="92"/>
      <c r="BI117" s="92"/>
      <c r="BJ117" s="92"/>
      <c r="BK117" s="92"/>
      <c r="BL117" s="92"/>
      <c r="BM117" s="92"/>
      <c r="BN117" s="92"/>
      <c r="BO117" s="92">
        <v>161305</v>
      </c>
      <c r="BP117" s="92"/>
      <c r="BQ117" s="92">
        <v>78953</v>
      </c>
      <c r="BR117" s="92"/>
      <c r="BS117" s="92"/>
      <c r="BT117" s="92"/>
      <c r="BU117" s="92">
        <v>82352</v>
      </c>
      <c r="BV117" s="92"/>
      <c r="BW117" s="92"/>
      <c r="BX117" s="92"/>
      <c r="BY117" s="92"/>
      <c r="BZ117" s="92"/>
      <c r="CA117" s="92"/>
      <c r="CB117" s="92"/>
      <c r="CC117" s="92"/>
      <c r="CD117" s="92">
        <v>0</v>
      </c>
      <c r="CE117" s="92"/>
      <c r="CF117" s="92"/>
      <c r="CG117" s="92"/>
      <c r="CH117" s="92"/>
      <c r="CI117" s="92"/>
      <c r="CJ117" s="92">
        <v>0</v>
      </c>
      <c r="CK117" s="92"/>
      <c r="CL117" s="92">
        <v>0</v>
      </c>
      <c r="CM117" s="92">
        <v>0</v>
      </c>
      <c r="CN117" s="92"/>
      <c r="CO117" s="92">
        <v>5338527</v>
      </c>
      <c r="CP117" s="92">
        <v>16015580</v>
      </c>
    </row>
    <row r="118" spans="1:94" x14ac:dyDescent="0.35">
      <c r="A118" s="89" t="s">
        <v>1946</v>
      </c>
      <c r="B118" s="92">
        <v>1234299</v>
      </c>
      <c r="C118" s="92">
        <v>1234299</v>
      </c>
      <c r="D118" s="92">
        <v>0</v>
      </c>
      <c r="E118" s="92">
        <v>0</v>
      </c>
      <c r="F118" s="92">
        <v>881643</v>
      </c>
      <c r="G118" s="92">
        <v>758331</v>
      </c>
      <c r="H118" s="92">
        <v>120782</v>
      </c>
      <c r="I118" s="92">
        <v>2530</v>
      </c>
      <c r="J118" s="92"/>
      <c r="K118" s="92"/>
      <c r="L118" s="92"/>
      <c r="M118" s="92"/>
      <c r="N118" s="92"/>
      <c r="O118" s="92"/>
      <c r="P118" s="92"/>
      <c r="Q118" s="92">
        <v>13926</v>
      </c>
      <c r="R118" s="92"/>
      <c r="S118" s="92"/>
      <c r="T118" s="92">
        <v>0</v>
      </c>
      <c r="U118" s="92"/>
      <c r="V118" s="92"/>
      <c r="W118" s="92"/>
      <c r="X118" s="92"/>
      <c r="Y118" s="92"/>
      <c r="Z118" s="92">
        <v>13926</v>
      </c>
      <c r="AA118" s="92"/>
      <c r="AB118" s="92"/>
      <c r="AC118" s="92"/>
      <c r="AD118" s="92"/>
      <c r="AE118" s="92">
        <v>0</v>
      </c>
      <c r="AF118" s="92"/>
      <c r="AG118" s="92"/>
      <c r="AH118" s="92">
        <v>0</v>
      </c>
      <c r="AI118" s="92">
        <v>0</v>
      </c>
      <c r="AJ118" s="92"/>
      <c r="AK118" s="92"/>
      <c r="AL118" s="92"/>
      <c r="AM118" s="92"/>
      <c r="AN118" s="92"/>
      <c r="AO118" s="92">
        <v>0</v>
      </c>
      <c r="AP118" s="92">
        <v>0</v>
      </c>
      <c r="AQ118" s="92"/>
      <c r="AR118" s="92">
        <v>0</v>
      </c>
      <c r="AS118" s="92">
        <v>0</v>
      </c>
      <c r="AT118" s="92"/>
      <c r="AU118" s="92"/>
      <c r="AV118" s="92"/>
      <c r="AW118" s="92">
        <v>0</v>
      </c>
      <c r="AX118" s="92"/>
      <c r="AY118" s="92"/>
      <c r="AZ118" s="92">
        <v>0</v>
      </c>
      <c r="BA118" s="92">
        <v>0</v>
      </c>
      <c r="BB118" s="92">
        <v>0</v>
      </c>
      <c r="BC118" s="92"/>
      <c r="BD118" s="92"/>
      <c r="BE118" s="92">
        <v>0</v>
      </c>
      <c r="BF118" s="92">
        <v>0</v>
      </c>
      <c r="BG118" s="92">
        <v>0</v>
      </c>
      <c r="BH118" s="92"/>
      <c r="BI118" s="92"/>
      <c r="BJ118" s="92"/>
      <c r="BK118" s="92"/>
      <c r="BL118" s="92"/>
      <c r="BM118" s="92"/>
      <c r="BN118" s="92"/>
      <c r="BO118" s="92">
        <v>97568</v>
      </c>
      <c r="BP118" s="92"/>
      <c r="BQ118" s="92">
        <v>56169</v>
      </c>
      <c r="BR118" s="92"/>
      <c r="BS118" s="92"/>
      <c r="BT118" s="92"/>
      <c r="BU118" s="92">
        <v>39594</v>
      </c>
      <c r="BV118" s="92"/>
      <c r="BW118" s="92"/>
      <c r="BX118" s="92"/>
      <c r="BY118" s="92"/>
      <c r="BZ118" s="92"/>
      <c r="CA118" s="92">
        <v>1805</v>
      </c>
      <c r="CB118" s="92"/>
      <c r="CC118" s="92"/>
      <c r="CD118" s="92">
        <v>0</v>
      </c>
      <c r="CE118" s="92"/>
      <c r="CF118" s="92"/>
      <c r="CG118" s="92"/>
      <c r="CH118" s="92"/>
      <c r="CI118" s="92"/>
      <c r="CJ118" s="92">
        <v>0</v>
      </c>
      <c r="CK118" s="92"/>
      <c r="CL118" s="92">
        <v>0</v>
      </c>
      <c r="CM118" s="92">
        <v>0</v>
      </c>
      <c r="CN118" s="92"/>
      <c r="CO118" s="92">
        <v>2227436</v>
      </c>
      <c r="CP118" s="92">
        <v>6682308</v>
      </c>
    </row>
    <row r="119" spans="1:94" x14ac:dyDescent="0.35">
      <c r="A119" s="89" t="s">
        <v>661</v>
      </c>
      <c r="B119" s="92">
        <v>63721350</v>
      </c>
      <c r="C119" s="92">
        <v>55584906</v>
      </c>
      <c r="D119" s="92">
        <v>2822782</v>
      </c>
      <c r="E119" s="92">
        <v>5313663</v>
      </c>
      <c r="F119" s="92">
        <v>60635720</v>
      </c>
      <c r="G119" s="92">
        <v>34644933</v>
      </c>
      <c r="H119" s="92">
        <v>25493985</v>
      </c>
      <c r="I119" s="92">
        <v>496803</v>
      </c>
      <c r="J119" s="92">
        <v>20218000</v>
      </c>
      <c r="K119" s="92"/>
      <c r="L119" s="92"/>
      <c r="M119" s="92"/>
      <c r="N119" s="92"/>
      <c r="O119" s="92"/>
      <c r="P119" s="92">
        <v>20218000</v>
      </c>
      <c r="Q119" s="92">
        <v>12197591</v>
      </c>
      <c r="R119" s="92"/>
      <c r="S119" s="92"/>
      <c r="T119" s="92">
        <v>1482083</v>
      </c>
      <c r="U119" s="92"/>
      <c r="V119" s="92"/>
      <c r="W119" s="92"/>
      <c r="X119" s="92">
        <v>9630</v>
      </c>
      <c r="Y119" s="92">
        <v>70471</v>
      </c>
      <c r="Z119" s="92">
        <v>13082</v>
      </c>
      <c r="AA119" s="92">
        <v>1195</v>
      </c>
      <c r="AB119" s="92"/>
      <c r="AC119" s="92"/>
      <c r="AD119" s="92"/>
      <c r="AE119" s="92">
        <v>2326814</v>
      </c>
      <c r="AF119" s="92">
        <v>689093</v>
      </c>
      <c r="AG119" s="92">
        <v>1097737</v>
      </c>
      <c r="AH119" s="92">
        <v>1110137</v>
      </c>
      <c r="AI119" s="92">
        <v>0</v>
      </c>
      <c r="AJ119" s="92">
        <v>171778</v>
      </c>
      <c r="AK119" s="92"/>
      <c r="AL119" s="92"/>
      <c r="AM119" s="92"/>
      <c r="AN119" s="92"/>
      <c r="AO119" s="92">
        <v>168424</v>
      </c>
      <c r="AP119" s="92">
        <v>1184040</v>
      </c>
      <c r="AQ119" s="92"/>
      <c r="AR119" s="92">
        <v>1956655</v>
      </c>
      <c r="AS119" s="92">
        <v>463560</v>
      </c>
      <c r="AT119" s="92">
        <v>1452893</v>
      </c>
      <c r="AU119" s="92">
        <v>0</v>
      </c>
      <c r="AV119" s="92"/>
      <c r="AW119" s="92">
        <v>3466405</v>
      </c>
      <c r="AX119" s="92"/>
      <c r="AY119" s="92">
        <v>0</v>
      </c>
      <c r="AZ119" s="92">
        <v>0</v>
      </c>
      <c r="BA119" s="92">
        <v>2340241</v>
      </c>
      <c r="BB119" s="92">
        <v>53656</v>
      </c>
      <c r="BC119" s="92"/>
      <c r="BD119" s="92">
        <v>2745</v>
      </c>
      <c r="BE119" s="92">
        <v>0</v>
      </c>
      <c r="BF119" s="92">
        <v>86549</v>
      </c>
      <c r="BG119" s="92"/>
      <c r="BH119" s="92">
        <v>931000</v>
      </c>
      <c r="BI119" s="92"/>
      <c r="BJ119" s="92"/>
      <c r="BK119" s="92">
        <v>0</v>
      </c>
      <c r="BL119" s="92">
        <v>25605</v>
      </c>
      <c r="BM119" s="92"/>
      <c r="BN119" s="92">
        <v>26608</v>
      </c>
      <c r="BO119" s="92">
        <v>7657162</v>
      </c>
      <c r="BP119" s="92"/>
      <c r="BQ119" s="92">
        <v>3617841</v>
      </c>
      <c r="BR119" s="92"/>
      <c r="BS119" s="92">
        <v>7487</v>
      </c>
      <c r="BT119" s="92">
        <v>1469690</v>
      </c>
      <c r="BU119" s="92">
        <v>1836833</v>
      </c>
      <c r="BV119" s="92">
        <v>105974</v>
      </c>
      <c r="BW119" s="92">
        <v>512688</v>
      </c>
      <c r="BX119" s="92"/>
      <c r="BY119" s="92">
        <v>29335</v>
      </c>
      <c r="BZ119" s="92">
        <v>3830</v>
      </c>
      <c r="CA119" s="92">
        <v>73484</v>
      </c>
      <c r="CB119" s="92">
        <v>70698</v>
      </c>
      <c r="CC119" s="92">
        <v>70698</v>
      </c>
      <c r="CD119" s="92">
        <v>250000</v>
      </c>
      <c r="CE119" s="92"/>
      <c r="CF119" s="92"/>
      <c r="CG119" s="92">
        <v>250000</v>
      </c>
      <c r="CH119" s="92"/>
      <c r="CI119" s="92"/>
      <c r="CJ119" s="92">
        <v>0</v>
      </c>
      <c r="CK119" s="92">
        <v>0</v>
      </c>
      <c r="CL119" s="92">
        <v>0</v>
      </c>
      <c r="CM119" s="92">
        <v>0</v>
      </c>
      <c r="CN119" s="92">
        <v>0</v>
      </c>
      <c r="CO119" s="92">
        <v>168216926</v>
      </c>
      <c r="CP119" s="92">
        <v>504650780</v>
      </c>
    </row>
    <row r="120" spans="1:94" x14ac:dyDescent="0.35">
      <c r="A120" s="89" t="s">
        <v>666</v>
      </c>
      <c r="B120" s="92">
        <v>33439082</v>
      </c>
      <c r="C120" s="92">
        <v>28942422</v>
      </c>
      <c r="D120" s="92">
        <v>2370030</v>
      </c>
      <c r="E120" s="92">
        <v>2126630</v>
      </c>
      <c r="F120" s="92">
        <v>14024670</v>
      </c>
      <c r="G120" s="92">
        <v>4849637</v>
      </c>
      <c r="H120" s="92">
        <v>9151420</v>
      </c>
      <c r="I120" s="92">
        <v>23612</v>
      </c>
      <c r="J120" s="92">
        <v>0</v>
      </c>
      <c r="K120" s="92"/>
      <c r="L120" s="92"/>
      <c r="M120" s="92"/>
      <c r="N120" s="92">
        <v>0</v>
      </c>
      <c r="O120" s="92"/>
      <c r="P120" s="92">
        <v>0</v>
      </c>
      <c r="Q120" s="92">
        <v>4465240</v>
      </c>
      <c r="R120" s="92"/>
      <c r="S120" s="92"/>
      <c r="T120" s="92">
        <v>610462</v>
      </c>
      <c r="U120" s="92"/>
      <c r="V120" s="92">
        <v>19455</v>
      </c>
      <c r="W120" s="92">
        <v>305881</v>
      </c>
      <c r="X120" s="92">
        <v>0</v>
      </c>
      <c r="Y120" s="92">
        <v>1363</v>
      </c>
      <c r="Z120" s="92">
        <v>0</v>
      </c>
      <c r="AA120" s="92"/>
      <c r="AB120" s="92"/>
      <c r="AC120" s="92"/>
      <c r="AD120" s="92"/>
      <c r="AE120" s="92">
        <v>254478</v>
      </c>
      <c r="AF120" s="92"/>
      <c r="AG120" s="92"/>
      <c r="AH120" s="92">
        <v>245815</v>
      </c>
      <c r="AI120" s="92">
        <v>14129</v>
      </c>
      <c r="AJ120" s="92">
        <v>29315</v>
      </c>
      <c r="AK120" s="92">
        <v>0</v>
      </c>
      <c r="AL120" s="92"/>
      <c r="AM120" s="92"/>
      <c r="AN120" s="92"/>
      <c r="AO120" s="92">
        <v>86977</v>
      </c>
      <c r="AP120" s="92">
        <v>1155729</v>
      </c>
      <c r="AQ120" s="92"/>
      <c r="AR120" s="92">
        <v>652218</v>
      </c>
      <c r="AS120" s="92">
        <v>135477</v>
      </c>
      <c r="AT120" s="92">
        <v>939752</v>
      </c>
      <c r="AU120" s="92">
        <v>14190</v>
      </c>
      <c r="AV120" s="92"/>
      <c r="AW120" s="92">
        <v>1770570</v>
      </c>
      <c r="AX120" s="92"/>
      <c r="AY120" s="92">
        <v>3488</v>
      </c>
      <c r="AZ120" s="92">
        <v>1580</v>
      </c>
      <c r="BA120" s="92">
        <v>918000</v>
      </c>
      <c r="BB120" s="92">
        <v>406674</v>
      </c>
      <c r="BC120" s="92"/>
      <c r="BD120" s="92"/>
      <c r="BE120" s="92">
        <v>0</v>
      </c>
      <c r="BF120" s="92">
        <v>5689</v>
      </c>
      <c r="BG120" s="92">
        <v>73158</v>
      </c>
      <c r="BH120" s="92">
        <v>245000</v>
      </c>
      <c r="BI120" s="92"/>
      <c r="BJ120" s="92"/>
      <c r="BK120" s="92">
        <v>0</v>
      </c>
      <c r="BL120" s="92">
        <v>0</v>
      </c>
      <c r="BM120" s="92"/>
      <c r="BN120" s="92">
        <v>116979</v>
      </c>
      <c r="BO120" s="92">
        <v>8552866</v>
      </c>
      <c r="BP120" s="92"/>
      <c r="BQ120" s="92">
        <v>962272</v>
      </c>
      <c r="BR120" s="92">
        <v>7186</v>
      </c>
      <c r="BS120" s="92"/>
      <c r="BT120" s="92">
        <v>403106</v>
      </c>
      <c r="BU120" s="92">
        <v>7043944</v>
      </c>
      <c r="BV120" s="92">
        <v>105729</v>
      </c>
      <c r="BW120" s="92">
        <v>2146</v>
      </c>
      <c r="BX120" s="92"/>
      <c r="BY120" s="92">
        <v>26151</v>
      </c>
      <c r="BZ120" s="92"/>
      <c r="CA120" s="92">
        <v>2333</v>
      </c>
      <c r="CB120" s="92">
        <v>36557</v>
      </c>
      <c r="CC120" s="92">
        <v>36557</v>
      </c>
      <c r="CD120" s="92">
        <v>0</v>
      </c>
      <c r="CE120" s="92"/>
      <c r="CF120" s="92"/>
      <c r="CG120" s="92"/>
      <c r="CH120" s="92"/>
      <c r="CI120" s="92"/>
      <c r="CJ120" s="92">
        <v>0</v>
      </c>
      <c r="CK120" s="92">
        <v>0</v>
      </c>
      <c r="CL120" s="92">
        <v>0</v>
      </c>
      <c r="CM120" s="92">
        <v>0</v>
      </c>
      <c r="CN120" s="92">
        <v>0</v>
      </c>
      <c r="CO120" s="92">
        <v>62288984</v>
      </c>
      <c r="CP120" s="92">
        <v>186866953</v>
      </c>
    </row>
    <row r="121" spans="1:94" x14ac:dyDescent="0.35">
      <c r="A121" s="89" t="s">
        <v>671</v>
      </c>
      <c r="B121" s="92">
        <v>7420376</v>
      </c>
      <c r="C121" s="92">
        <v>6052253</v>
      </c>
      <c r="D121" s="92">
        <v>858969</v>
      </c>
      <c r="E121" s="92">
        <v>509154</v>
      </c>
      <c r="F121" s="92">
        <v>7780937</v>
      </c>
      <c r="G121" s="92">
        <v>5640541</v>
      </c>
      <c r="H121" s="92">
        <v>2114532</v>
      </c>
      <c r="I121" s="92">
        <v>25864</v>
      </c>
      <c r="J121" s="92">
        <v>1600000</v>
      </c>
      <c r="K121" s="92"/>
      <c r="L121" s="92"/>
      <c r="M121" s="92"/>
      <c r="N121" s="92"/>
      <c r="O121" s="92"/>
      <c r="P121" s="92">
        <v>1600000</v>
      </c>
      <c r="Q121" s="92">
        <v>1404658</v>
      </c>
      <c r="R121" s="92"/>
      <c r="S121" s="92"/>
      <c r="T121" s="92">
        <v>205664</v>
      </c>
      <c r="U121" s="92"/>
      <c r="V121" s="92"/>
      <c r="W121" s="92"/>
      <c r="X121" s="92"/>
      <c r="Y121" s="92">
        <v>0</v>
      </c>
      <c r="Z121" s="92">
        <v>2309</v>
      </c>
      <c r="AA121" s="92"/>
      <c r="AB121" s="92"/>
      <c r="AC121" s="92"/>
      <c r="AD121" s="92"/>
      <c r="AE121" s="92">
        <v>181572</v>
      </c>
      <c r="AF121" s="92"/>
      <c r="AG121" s="92"/>
      <c r="AH121" s="92">
        <v>131663</v>
      </c>
      <c r="AI121" s="92">
        <v>0</v>
      </c>
      <c r="AJ121" s="92">
        <v>16295</v>
      </c>
      <c r="AK121" s="92"/>
      <c r="AL121" s="92"/>
      <c r="AM121" s="92"/>
      <c r="AN121" s="92"/>
      <c r="AO121" s="92">
        <v>4022</v>
      </c>
      <c r="AP121" s="92">
        <v>250000</v>
      </c>
      <c r="AQ121" s="92"/>
      <c r="AR121" s="92">
        <v>326109</v>
      </c>
      <c r="AS121" s="92">
        <v>22852</v>
      </c>
      <c r="AT121" s="92">
        <v>256393</v>
      </c>
      <c r="AU121" s="92">
        <v>7780</v>
      </c>
      <c r="AV121" s="92"/>
      <c r="AW121" s="92">
        <v>549635</v>
      </c>
      <c r="AX121" s="92">
        <v>22317</v>
      </c>
      <c r="AY121" s="92">
        <v>0</v>
      </c>
      <c r="AZ121" s="92">
        <v>0</v>
      </c>
      <c r="BA121" s="92">
        <v>140706</v>
      </c>
      <c r="BB121" s="92">
        <v>15474</v>
      </c>
      <c r="BC121" s="92"/>
      <c r="BD121" s="92"/>
      <c r="BE121" s="92">
        <v>0</v>
      </c>
      <c r="BF121" s="92">
        <v>27468</v>
      </c>
      <c r="BG121" s="92">
        <v>167240</v>
      </c>
      <c r="BH121" s="92">
        <v>98000</v>
      </c>
      <c r="BI121" s="92">
        <v>4973</v>
      </c>
      <c r="BJ121" s="92">
        <v>0</v>
      </c>
      <c r="BK121" s="92">
        <v>0</v>
      </c>
      <c r="BL121" s="92">
        <v>0</v>
      </c>
      <c r="BM121" s="92"/>
      <c r="BN121" s="92">
        <v>73456</v>
      </c>
      <c r="BO121" s="92">
        <v>1914186</v>
      </c>
      <c r="BP121" s="92"/>
      <c r="BQ121" s="92">
        <v>1131335</v>
      </c>
      <c r="BR121" s="92">
        <v>6855</v>
      </c>
      <c r="BS121" s="92">
        <v>6209</v>
      </c>
      <c r="BT121" s="92">
        <v>360483</v>
      </c>
      <c r="BU121" s="92">
        <v>252987</v>
      </c>
      <c r="BV121" s="92">
        <v>126600</v>
      </c>
      <c r="BW121" s="92"/>
      <c r="BX121" s="92">
        <v>1989</v>
      </c>
      <c r="BY121" s="92"/>
      <c r="BZ121" s="92">
        <v>11554</v>
      </c>
      <c r="CA121" s="92">
        <v>16173</v>
      </c>
      <c r="CB121" s="92">
        <v>23566</v>
      </c>
      <c r="CC121" s="92">
        <v>23566</v>
      </c>
      <c r="CD121" s="92">
        <v>7602</v>
      </c>
      <c r="CE121" s="92">
        <v>7602</v>
      </c>
      <c r="CF121" s="92"/>
      <c r="CG121" s="92"/>
      <c r="CH121" s="92"/>
      <c r="CI121" s="92"/>
      <c r="CJ121" s="92">
        <v>0</v>
      </c>
      <c r="CK121" s="92"/>
      <c r="CL121" s="92">
        <v>0</v>
      </c>
      <c r="CM121" s="92">
        <v>0</v>
      </c>
      <c r="CN121" s="92"/>
      <c r="CO121" s="92">
        <v>20700960</v>
      </c>
      <c r="CP121" s="92">
        <v>62102879</v>
      </c>
    </row>
    <row r="122" spans="1:94" x14ac:dyDescent="0.35">
      <c r="A122" s="89" t="s">
        <v>676</v>
      </c>
      <c r="B122" s="92">
        <v>40181724</v>
      </c>
      <c r="C122" s="92">
        <v>36499567</v>
      </c>
      <c r="D122" s="92">
        <v>1237103</v>
      </c>
      <c r="E122" s="92">
        <v>2445054</v>
      </c>
      <c r="F122" s="92">
        <v>19222052</v>
      </c>
      <c r="G122" s="92">
        <v>8881552</v>
      </c>
      <c r="H122" s="92">
        <v>10332339</v>
      </c>
      <c r="I122" s="92">
        <v>8161</v>
      </c>
      <c r="J122" s="92">
        <v>24160</v>
      </c>
      <c r="K122" s="92"/>
      <c r="L122" s="92"/>
      <c r="M122" s="92"/>
      <c r="N122" s="92">
        <v>0</v>
      </c>
      <c r="O122" s="92"/>
      <c r="P122" s="92">
        <v>24160</v>
      </c>
      <c r="Q122" s="92">
        <v>2546144</v>
      </c>
      <c r="R122" s="92"/>
      <c r="S122" s="92"/>
      <c r="T122" s="92">
        <v>574552</v>
      </c>
      <c r="U122" s="92"/>
      <c r="V122" s="92"/>
      <c r="W122" s="92"/>
      <c r="X122" s="92">
        <v>11065</v>
      </c>
      <c r="Y122" s="92">
        <v>1363</v>
      </c>
      <c r="Z122" s="92">
        <v>10848</v>
      </c>
      <c r="AA122" s="92"/>
      <c r="AB122" s="92"/>
      <c r="AC122" s="92"/>
      <c r="AD122" s="92">
        <v>6770</v>
      </c>
      <c r="AE122" s="92">
        <v>108380</v>
      </c>
      <c r="AF122" s="92"/>
      <c r="AG122" s="92"/>
      <c r="AH122" s="92">
        <v>252717</v>
      </c>
      <c r="AI122" s="92">
        <v>31062</v>
      </c>
      <c r="AJ122" s="92">
        <v>20369</v>
      </c>
      <c r="AK122" s="92"/>
      <c r="AL122" s="92"/>
      <c r="AM122" s="92"/>
      <c r="AN122" s="92"/>
      <c r="AO122" s="92">
        <v>19703</v>
      </c>
      <c r="AP122" s="92">
        <v>836194</v>
      </c>
      <c r="AQ122" s="92"/>
      <c r="AR122" s="92">
        <v>434812</v>
      </c>
      <c r="AS122" s="92">
        <v>238309</v>
      </c>
      <c r="AT122" s="92"/>
      <c r="AU122" s="92">
        <v>0</v>
      </c>
      <c r="AV122" s="92"/>
      <c r="AW122" s="92">
        <v>4909869</v>
      </c>
      <c r="AX122" s="92"/>
      <c r="AY122" s="92">
        <v>15377</v>
      </c>
      <c r="AZ122" s="92">
        <v>1580</v>
      </c>
      <c r="BA122" s="92">
        <v>102360</v>
      </c>
      <c r="BB122" s="92">
        <v>59445</v>
      </c>
      <c r="BC122" s="92"/>
      <c r="BD122" s="92"/>
      <c r="BE122" s="92">
        <v>0</v>
      </c>
      <c r="BF122" s="92">
        <v>119692</v>
      </c>
      <c r="BG122" s="92">
        <v>4301698</v>
      </c>
      <c r="BH122" s="92">
        <v>196000</v>
      </c>
      <c r="BI122" s="92">
        <v>8975</v>
      </c>
      <c r="BJ122" s="92">
        <v>5533</v>
      </c>
      <c r="BK122" s="92">
        <v>0</v>
      </c>
      <c r="BL122" s="92">
        <v>9144</v>
      </c>
      <c r="BM122" s="92"/>
      <c r="BN122" s="92">
        <v>90065</v>
      </c>
      <c r="BO122" s="92">
        <v>5147293</v>
      </c>
      <c r="BP122" s="92">
        <v>589</v>
      </c>
      <c r="BQ122" s="92">
        <v>1103165</v>
      </c>
      <c r="BR122" s="92">
        <v>16940</v>
      </c>
      <c r="BS122" s="92">
        <v>404</v>
      </c>
      <c r="BT122" s="92">
        <v>1532975</v>
      </c>
      <c r="BU122" s="92">
        <v>2093465</v>
      </c>
      <c r="BV122" s="92">
        <v>127622</v>
      </c>
      <c r="BW122" s="92">
        <v>116916</v>
      </c>
      <c r="BX122" s="92"/>
      <c r="BY122" s="92">
        <v>133508</v>
      </c>
      <c r="BZ122" s="92">
        <v>5301</v>
      </c>
      <c r="CA122" s="92">
        <v>16407</v>
      </c>
      <c r="CB122" s="92">
        <v>207146</v>
      </c>
      <c r="CC122" s="92">
        <v>207146</v>
      </c>
      <c r="CD122" s="92">
        <v>0</v>
      </c>
      <c r="CE122" s="92"/>
      <c r="CF122" s="92"/>
      <c r="CG122" s="92"/>
      <c r="CH122" s="92"/>
      <c r="CI122" s="92"/>
      <c r="CJ122" s="92">
        <v>0</v>
      </c>
      <c r="CK122" s="92">
        <v>0</v>
      </c>
      <c r="CL122" s="92">
        <v>0</v>
      </c>
      <c r="CM122" s="92">
        <v>0</v>
      </c>
      <c r="CN122" s="92">
        <v>0</v>
      </c>
      <c r="CO122" s="92">
        <v>72238388</v>
      </c>
      <c r="CP122" s="92">
        <v>216715163</v>
      </c>
    </row>
    <row r="123" spans="1:94" x14ac:dyDescent="0.35">
      <c r="A123" s="89" t="s">
        <v>682</v>
      </c>
      <c r="B123" s="92">
        <v>103991709</v>
      </c>
      <c r="C123" s="92">
        <v>89899257</v>
      </c>
      <c r="D123" s="92">
        <v>6030734</v>
      </c>
      <c r="E123" s="92">
        <v>8061717</v>
      </c>
      <c r="F123" s="92">
        <v>59774839</v>
      </c>
      <c r="G123" s="92">
        <v>34009744</v>
      </c>
      <c r="H123" s="92">
        <v>24639531</v>
      </c>
      <c r="I123" s="92">
        <v>1125565</v>
      </c>
      <c r="J123" s="92">
        <v>32027540</v>
      </c>
      <c r="K123" s="92"/>
      <c r="L123" s="92"/>
      <c r="M123" s="92"/>
      <c r="N123" s="92"/>
      <c r="O123" s="92"/>
      <c r="P123" s="92">
        <v>32027540</v>
      </c>
      <c r="Q123" s="92">
        <v>16579195</v>
      </c>
      <c r="R123" s="92"/>
      <c r="S123" s="92"/>
      <c r="T123" s="92">
        <v>438458</v>
      </c>
      <c r="U123" s="92"/>
      <c r="V123" s="92"/>
      <c r="W123" s="92"/>
      <c r="X123" s="92"/>
      <c r="Y123" s="92">
        <v>17315</v>
      </c>
      <c r="Z123" s="92">
        <v>2954</v>
      </c>
      <c r="AA123" s="92">
        <v>0</v>
      </c>
      <c r="AB123" s="92">
        <v>5530</v>
      </c>
      <c r="AC123" s="92">
        <v>10653</v>
      </c>
      <c r="AD123" s="92">
        <v>1565</v>
      </c>
      <c r="AE123" s="92">
        <v>2151976</v>
      </c>
      <c r="AF123" s="92"/>
      <c r="AG123" s="92"/>
      <c r="AH123" s="92">
        <v>714402</v>
      </c>
      <c r="AI123" s="92">
        <v>0</v>
      </c>
      <c r="AJ123" s="92">
        <v>179926</v>
      </c>
      <c r="AK123" s="92">
        <v>0</v>
      </c>
      <c r="AL123" s="92"/>
      <c r="AM123" s="92">
        <v>90820</v>
      </c>
      <c r="AN123" s="92"/>
      <c r="AO123" s="92">
        <v>161050</v>
      </c>
      <c r="AP123" s="92">
        <v>2075000</v>
      </c>
      <c r="AQ123" s="92">
        <v>5</v>
      </c>
      <c r="AR123" s="92">
        <v>5326448</v>
      </c>
      <c r="AS123" s="92">
        <v>243580</v>
      </c>
      <c r="AT123" s="92">
        <v>5127856</v>
      </c>
      <c r="AU123" s="92">
        <v>31655</v>
      </c>
      <c r="AV123" s="92"/>
      <c r="AW123" s="92">
        <v>24469522</v>
      </c>
      <c r="AX123" s="92"/>
      <c r="AY123" s="92">
        <v>241201</v>
      </c>
      <c r="AZ123" s="92">
        <v>0</v>
      </c>
      <c r="BA123" s="92">
        <v>1007564</v>
      </c>
      <c r="BB123" s="92">
        <v>58646</v>
      </c>
      <c r="BC123" s="92"/>
      <c r="BD123" s="92">
        <v>60079</v>
      </c>
      <c r="BE123" s="92">
        <v>0</v>
      </c>
      <c r="BF123" s="92">
        <v>12271839</v>
      </c>
      <c r="BG123" s="92">
        <v>8812078</v>
      </c>
      <c r="BH123" s="92">
        <v>1960000</v>
      </c>
      <c r="BI123" s="92">
        <v>2407</v>
      </c>
      <c r="BJ123" s="92"/>
      <c r="BK123" s="92">
        <v>0</v>
      </c>
      <c r="BL123" s="92"/>
      <c r="BM123" s="92"/>
      <c r="BN123" s="92">
        <v>55707</v>
      </c>
      <c r="BO123" s="92">
        <v>15057135</v>
      </c>
      <c r="BP123" s="92"/>
      <c r="BQ123" s="92">
        <v>7364162</v>
      </c>
      <c r="BR123" s="92">
        <v>4121</v>
      </c>
      <c r="BS123" s="92">
        <v>42784</v>
      </c>
      <c r="BT123" s="92">
        <v>444962</v>
      </c>
      <c r="BU123" s="92">
        <v>2007110</v>
      </c>
      <c r="BV123" s="92">
        <v>5033277</v>
      </c>
      <c r="BW123" s="92">
        <v>1144</v>
      </c>
      <c r="BX123" s="92">
        <v>1989</v>
      </c>
      <c r="BY123" s="92">
        <v>145922</v>
      </c>
      <c r="BZ123" s="92"/>
      <c r="CA123" s="92">
        <v>11664</v>
      </c>
      <c r="CB123" s="92">
        <v>146109</v>
      </c>
      <c r="CC123" s="92">
        <v>146109</v>
      </c>
      <c r="CD123" s="92">
        <v>5212500</v>
      </c>
      <c r="CE123" s="92"/>
      <c r="CF123" s="92"/>
      <c r="CG123" s="92"/>
      <c r="CH123" s="92"/>
      <c r="CI123" s="92"/>
      <c r="CJ123" s="92">
        <v>0</v>
      </c>
      <c r="CK123" s="92">
        <v>975000</v>
      </c>
      <c r="CL123" s="92">
        <v>1575000</v>
      </c>
      <c r="CM123" s="92">
        <v>712500</v>
      </c>
      <c r="CN123" s="92">
        <v>1950000</v>
      </c>
      <c r="CO123" s="92">
        <v>257258549</v>
      </c>
      <c r="CP123" s="92">
        <v>771775644</v>
      </c>
    </row>
    <row r="124" spans="1:94" x14ac:dyDescent="0.35">
      <c r="A124" s="89" t="s">
        <v>689</v>
      </c>
      <c r="B124" s="92">
        <v>43253852</v>
      </c>
      <c r="C124" s="92">
        <v>38199788</v>
      </c>
      <c r="D124" s="92">
        <v>2309385</v>
      </c>
      <c r="E124" s="92">
        <v>2744679</v>
      </c>
      <c r="F124" s="92">
        <v>29848826</v>
      </c>
      <c r="G124" s="92">
        <v>19703891</v>
      </c>
      <c r="H124" s="92">
        <v>10137271</v>
      </c>
      <c r="I124" s="92">
        <v>7664</v>
      </c>
      <c r="J124" s="92">
        <v>6800000</v>
      </c>
      <c r="K124" s="92"/>
      <c r="L124" s="92"/>
      <c r="M124" s="92">
        <v>400000</v>
      </c>
      <c r="N124" s="92"/>
      <c r="O124" s="92"/>
      <c r="P124" s="92">
        <v>6400000</v>
      </c>
      <c r="Q124" s="92">
        <v>2129380</v>
      </c>
      <c r="R124" s="92"/>
      <c r="S124" s="92"/>
      <c r="T124" s="92">
        <v>293584</v>
      </c>
      <c r="U124" s="92"/>
      <c r="V124" s="92"/>
      <c r="W124" s="92"/>
      <c r="X124" s="92"/>
      <c r="Y124" s="92">
        <v>0</v>
      </c>
      <c r="Z124" s="92">
        <v>0</v>
      </c>
      <c r="AA124" s="92">
        <v>0</v>
      </c>
      <c r="AB124" s="92"/>
      <c r="AC124" s="92"/>
      <c r="AD124" s="92"/>
      <c r="AE124" s="92">
        <v>137425</v>
      </c>
      <c r="AF124" s="92"/>
      <c r="AG124" s="92"/>
      <c r="AH124" s="92">
        <v>43411</v>
      </c>
      <c r="AI124" s="92">
        <v>1929</v>
      </c>
      <c r="AJ124" s="92">
        <v>16252</v>
      </c>
      <c r="AK124" s="92"/>
      <c r="AL124" s="92"/>
      <c r="AM124" s="92"/>
      <c r="AN124" s="92">
        <v>40514</v>
      </c>
      <c r="AO124" s="92">
        <v>0</v>
      </c>
      <c r="AP124" s="92">
        <v>338559</v>
      </c>
      <c r="AQ124" s="92"/>
      <c r="AR124" s="92">
        <v>434812</v>
      </c>
      <c r="AS124" s="92">
        <v>139180</v>
      </c>
      <c r="AT124" s="92">
        <v>683714</v>
      </c>
      <c r="AU124" s="92">
        <v>0</v>
      </c>
      <c r="AV124" s="92"/>
      <c r="AW124" s="92">
        <v>2148380</v>
      </c>
      <c r="AX124" s="92"/>
      <c r="AY124" s="92">
        <v>559266</v>
      </c>
      <c r="AZ124" s="92">
        <v>0</v>
      </c>
      <c r="BA124" s="92">
        <v>1192500</v>
      </c>
      <c r="BB124" s="92">
        <v>26297</v>
      </c>
      <c r="BC124" s="92"/>
      <c r="BD124" s="92">
        <v>2872</v>
      </c>
      <c r="BE124" s="92">
        <v>0</v>
      </c>
      <c r="BF124" s="92">
        <v>18623</v>
      </c>
      <c r="BG124" s="92">
        <v>151243</v>
      </c>
      <c r="BH124" s="92">
        <v>196000</v>
      </c>
      <c r="BI124" s="92"/>
      <c r="BJ124" s="92"/>
      <c r="BK124" s="92">
        <v>0</v>
      </c>
      <c r="BL124" s="92">
        <v>1580</v>
      </c>
      <c r="BM124" s="92"/>
      <c r="BN124" s="92"/>
      <c r="BO124" s="92">
        <v>3686147</v>
      </c>
      <c r="BP124" s="92"/>
      <c r="BQ124" s="92">
        <v>1129729</v>
      </c>
      <c r="BR124" s="92"/>
      <c r="BS124" s="92">
        <v>3090</v>
      </c>
      <c r="BT124" s="92">
        <v>756685</v>
      </c>
      <c r="BU124" s="92">
        <v>1290499</v>
      </c>
      <c r="BV124" s="92">
        <v>168638</v>
      </c>
      <c r="BW124" s="92">
        <v>214575</v>
      </c>
      <c r="BX124" s="92">
        <v>2486</v>
      </c>
      <c r="BY124" s="92">
        <v>31358</v>
      </c>
      <c r="BZ124" s="92"/>
      <c r="CA124" s="92">
        <v>89087</v>
      </c>
      <c r="CB124" s="92">
        <v>0</v>
      </c>
      <c r="CC124" s="92">
        <v>0</v>
      </c>
      <c r="CD124" s="92">
        <v>125000</v>
      </c>
      <c r="CE124" s="92"/>
      <c r="CF124" s="92"/>
      <c r="CG124" s="92">
        <v>125000</v>
      </c>
      <c r="CH124" s="92"/>
      <c r="CI124" s="92"/>
      <c r="CJ124" s="92">
        <v>0</v>
      </c>
      <c r="CK124" s="92">
        <v>0</v>
      </c>
      <c r="CL124" s="92">
        <v>0</v>
      </c>
      <c r="CM124" s="92">
        <v>0</v>
      </c>
      <c r="CN124" s="92">
        <v>0</v>
      </c>
      <c r="CO124" s="92">
        <v>87991585</v>
      </c>
      <c r="CP124" s="92">
        <v>263974756</v>
      </c>
    </row>
    <row r="125" spans="1:94" x14ac:dyDescent="0.35">
      <c r="A125" s="89" t="s">
        <v>694</v>
      </c>
      <c r="B125" s="92">
        <v>76605049</v>
      </c>
      <c r="C125" s="92">
        <v>62540276</v>
      </c>
      <c r="D125" s="92">
        <v>7867669</v>
      </c>
      <c r="E125" s="92">
        <v>6197104</v>
      </c>
      <c r="F125" s="92">
        <v>52713142</v>
      </c>
      <c r="G125" s="92">
        <v>27513696</v>
      </c>
      <c r="H125" s="92">
        <v>25143785</v>
      </c>
      <c r="I125" s="92">
        <v>55661</v>
      </c>
      <c r="J125" s="92">
        <v>20800000</v>
      </c>
      <c r="K125" s="92"/>
      <c r="L125" s="92"/>
      <c r="M125" s="92"/>
      <c r="N125" s="92"/>
      <c r="O125" s="92"/>
      <c r="P125" s="92">
        <v>20800000</v>
      </c>
      <c r="Q125" s="92">
        <v>13073163</v>
      </c>
      <c r="R125" s="92"/>
      <c r="S125" s="92"/>
      <c r="T125" s="92">
        <v>186870</v>
      </c>
      <c r="U125" s="92"/>
      <c r="V125" s="92"/>
      <c r="W125" s="92">
        <v>292600</v>
      </c>
      <c r="X125" s="92"/>
      <c r="Y125" s="92">
        <v>0</v>
      </c>
      <c r="Z125" s="92">
        <v>3163</v>
      </c>
      <c r="AA125" s="92">
        <v>0</v>
      </c>
      <c r="AB125" s="92">
        <v>8547</v>
      </c>
      <c r="AC125" s="92"/>
      <c r="AD125" s="92">
        <v>2262</v>
      </c>
      <c r="AE125" s="92">
        <v>1399515</v>
      </c>
      <c r="AF125" s="92"/>
      <c r="AG125" s="92"/>
      <c r="AH125" s="92">
        <v>962927</v>
      </c>
      <c r="AI125" s="92">
        <v>37034</v>
      </c>
      <c r="AJ125" s="92">
        <v>12900</v>
      </c>
      <c r="AK125" s="92"/>
      <c r="AL125" s="92"/>
      <c r="AM125" s="92"/>
      <c r="AN125" s="92"/>
      <c r="AO125" s="92">
        <v>34170</v>
      </c>
      <c r="AP125" s="92">
        <v>1981942</v>
      </c>
      <c r="AQ125" s="92"/>
      <c r="AR125" s="92">
        <v>4674230</v>
      </c>
      <c r="AS125" s="92">
        <v>58432</v>
      </c>
      <c r="AT125" s="92">
        <v>3418571</v>
      </c>
      <c r="AU125" s="92"/>
      <c r="AV125" s="92"/>
      <c r="AW125" s="92">
        <v>29572427</v>
      </c>
      <c r="AX125" s="92">
        <v>11158</v>
      </c>
      <c r="AY125" s="92">
        <v>12209</v>
      </c>
      <c r="AZ125" s="92">
        <v>1056</v>
      </c>
      <c r="BA125" s="92">
        <v>576000</v>
      </c>
      <c r="BB125" s="92">
        <v>147541</v>
      </c>
      <c r="BC125" s="92"/>
      <c r="BD125" s="92">
        <v>12290</v>
      </c>
      <c r="BE125" s="92">
        <v>0</v>
      </c>
      <c r="BF125" s="92">
        <v>14217935</v>
      </c>
      <c r="BG125" s="92">
        <v>13336207</v>
      </c>
      <c r="BH125" s="92">
        <v>1176000</v>
      </c>
      <c r="BI125" s="92"/>
      <c r="BJ125" s="92">
        <v>3410</v>
      </c>
      <c r="BK125" s="92">
        <v>0</v>
      </c>
      <c r="BL125" s="92">
        <v>0</v>
      </c>
      <c r="BM125" s="92"/>
      <c r="BN125" s="92">
        <v>78620</v>
      </c>
      <c r="BO125" s="92">
        <v>8667522</v>
      </c>
      <c r="BP125" s="92"/>
      <c r="BQ125" s="92">
        <v>3766871</v>
      </c>
      <c r="BR125" s="92">
        <v>34783</v>
      </c>
      <c r="BS125" s="92">
        <v>2424</v>
      </c>
      <c r="BT125" s="92"/>
      <c r="BU125" s="92">
        <v>4085590</v>
      </c>
      <c r="BV125" s="92">
        <v>407099</v>
      </c>
      <c r="BW125" s="92">
        <v>359911</v>
      </c>
      <c r="BX125" s="92">
        <v>7954</v>
      </c>
      <c r="BY125" s="92"/>
      <c r="BZ125" s="92">
        <v>2889</v>
      </c>
      <c r="CA125" s="92"/>
      <c r="CB125" s="92">
        <v>401548</v>
      </c>
      <c r="CC125" s="92">
        <v>401548</v>
      </c>
      <c r="CD125" s="92">
        <v>8066250</v>
      </c>
      <c r="CE125" s="92"/>
      <c r="CF125" s="92"/>
      <c r="CG125" s="92">
        <v>375000</v>
      </c>
      <c r="CH125" s="92"/>
      <c r="CI125" s="92"/>
      <c r="CJ125" s="92">
        <v>0</v>
      </c>
      <c r="CK125" s="92">
        <v>1462500</v>
      </c>
      <c r="CL125" s="92">
        <v>2835000</v>
      </c>
      <c r="CM125" s="92">
        <v>468750</v>
      </c>
      <c r="CN125" s="92">
        <v>2925000</v>
      </c>
      <c r="CO125" s="92">
        <v>209899100</v>
      </c>
      <c r="CP125" s="92">
        <v>629697300</v>
      </c>
    </row>
    <row r="126" spans="1:94" x14ac:dyDescent="0.35">
      <c r="A126" s="89" t="s">
        <v>702</v>
      </c>
      <c r="B126" s="92">
        <v>2622192</v>
      </c>
      <c r="C126" s="92">
        <v>2129154</v>
      </c>
      <c r="D126" s="92">
        <v>263113</v>
      </c>
      <c r="E126" s="92">
        <v>229925</v>
      </c>
      <c r="F126" s="92">
        <v>3351157</v>
      </c>
      <c r="G126" s="92">
        <v>2369603</v>
      </c>
      <c r="H126" s="92">
        <v>850486</v>
      </c>
      <c r="I126" s="92">
        <v>131067</v>
      </c>
      <c r="J126" s="92">
        <v>800000</v>
      </c>
      <c r="K126" s="92"/>
      <c r="L126" s="92"/>
      <c r="M126" s="92"/>
      <c r="N126" s="92"/>
      <c r="O126" s="92"/>
      <c r="P126" s="92">
        <v>800000</v>
      </c>
      <c r="Q126" s="92">
        <v>720362</v>
      </c>
      <c r="R126" s="92"/>
      <c r="S126" s="92"/>
      <c r="T126" s="92">
        <v>50600</v>
      </c>
      <c r="U126" s="92"/>
      <c r="V126" s="92"/>
      <c r="W126" s="92"/>
      <c r="X126" s="92"/>
      <c r="Y126" s="92">
        <v>5763</v>
      </c>
      <c r="Z126" s="92">
        <v>3078</v>
      </c>
      <c r="AA126" s="92"/>
      <c r="AB126" s="92"/>
      <c r="AC126" s="92"/>
      <c r="AD126" s="92"/>
      <c r="AE126" s="92">
        <v>137088</v>
      </c>
      <c r="AF126" s="92"/>
      <c r="AG126" s="92"/>
      <c r="AH126" s="92">
        <v>37542</v>
      </c>
      <c r="AI126" s="92">
        <v>0</v>
      </c>
      <c r="AJ126" s="92">
        <v>6111</v>
      </c>
      <c r="AK126" s="92"/>
      <c r="AL126" s="92"/>
      <c r="AM126" s="92"/>
      <c r="AN126" s="92"/>
      <c r="AO126" s="92">
        <v>12066</v>
      </c>
      <c r="AP126" s="92">
        <v>350000</v>
      </c>
      <c r="AQ126" s="92"/>
      <c r="AR126" s="92">
        <v>108703</v>
      </c>
      <c r="AS126" s="92">
        <v>1632</v>
      </c>
      <c r="AT126" s="92"/>
      <c r="AU126" s="92">
        <v>7780</v>
      </c>
      <c r="AV126" s="92"/>
      <c r="AW126" s="92">
        <v>96641</v>
      </c>
      <c r="AX126" s="92"/>
      <c r="AY126" s="92"/>
      <c r="AZ126" s="92">
        <v>0</v>
      </c>
      <c r="BA126" s="92">
        <v>0</v>
      </c>
      <c r="BB126" s="92">
        <v>0</v>
      </c>
      <c r="BC126" s="92"/>
      <c r="BD126" s="92">
        <v>41242</v>
      </c>
      <c r="BE126" s="92">
        <v>0</v>
      </c>
      <c r="BF126" s="92">
        <v>1774</v>
      </c>
      <c r="BG126" s="92">
        <v>0</v>
      </c>
      <c r="BH126" s="92">
        <v>49000</v>
      </c>
      <c r="BI126" s="92"/>
      <c r="BJ126" s="92"/>
      <c r="BK126" s="92">
        <v>0</v>
      </c>
      <c r="BL126" s="92"/>
      <c r="BM126" s="92"/>
      <c r="BN126" s="92">
        <v>4625</v>
      </c>
      <c r="BO126" s="92">
        <v>147032</v>
      </c>
      <c r="BP126" s="92"/>
      <c r="BQ126" s="92">
        <v>25942</v>
      </c>
      <c r="BR126" s="92"/>
      <c r="BS126" s="92"/>
      <c r="BT126" s="92"/>
      <c r="BU126" s="92">
        <v>105837</v>
      </c>
      <c r="BV126" s="92"/>
      <c r="BW126" s="92"/>
      <c r="BX126" s="92">
        <v>13504</v>
      </c>
      <c r="BY126" s="92"/>
      <c r="BZ126" s="92"/>
      <c r="CA126" s="92">
        <v>1750</v>
      </c>
      <c r="CB126" s="92"/>
      <c r="CC126" s="92"/>
      <c r="CD126" s="92">
        <v>0</v>
      </c>
      <c r="CE126" s="92"/>
      <c r="CF126" s="92"/>
      <c r="CG126" s="92"/>
      <c r="CH126" s="92"/>
      <c r="CI126" s="92"/>
      <c r="CJ126" s="92">
        <v>0</v>
      </c>
      <c r="CK126" s="92"/>
      <c r="CL126" s="92">
        <v>0</v>
      </c>
      <c r="CM126" s="92">
        <v>0</v>
      </c>
      <c r="CN126" s="92"/>
      <c r="CO126" s="92">
        <v>7737383</v>
      </c>
      <c r="CP126" s="92">
        <v>23212152</v>
      </c>
    </row>
    <row r="127" spans="1:94" x14ac:dyDescent="0.35">
      <c r="A127" s="89" t="s">
        <v>706</v>
      </c>
      <c r="B127" s="92">
        <v>183935723</v>
      </c>
      <c r="C127" s="92">
        <v>157246211</v>
      </c>
      <c r="D127" s="92">
        <v>14620613</v>
      </c>
      <c r="E127" s="92">
        <v>12068899</v>
      </c>
      <c r="F127" s="92">
        <v>110885485</v>
      </c>
      <c r="G127" s="92">
        <v>72136767</v>
      </c>
      <c r="H127" s="92">
        <v>38305604</v>
      </c>
      <c r="I127" s="92">
        <v>443115</v>
      </c>
      <c r="J127" s="92">
        <v>14857960</v>
      </c>
      <c r="K127" s="92">
        <v>9660</v>
      </c>
      <c r="L127" s="92"/>
      <c r="M127" s="92">
        <v>400000</v>
      </c>
      <c r="N127" s="92"/>
      <c r="O127" s="92"/>
      <c r="P127" s="92">
        <v>14448300</v>
      </c>
      <c r="Q127" s="92">
        <v>3756824</v>
      </c>
      <c r="R127" s="92"/>
      <c r="S127" s="92"/>
      <c r="T127" s="92">
        <v>2144394</v>
      </c>
      <c r="U127" s="92"/>
      <c r="V127" s="92"/>
      <c r="W127" s="92"/>
      <c r="X127" s="92"/>
      <c r="Y127" s="92">
        <v>24533</v>
      </c>
      <c r="Z127" s="92">
        <v>0</v>
      </c>
      <c r="AA127" s="92">
        <v>20307</v>
      </c>
      <c r="AB127" s="92"/>
      <c r="AC127" s="92"/>
      <c r="AD127" s="92">
        <v>22539</v>
      </c>
      <c r="AE127" s="92">
        <v>203618</v>
      </c>
      <c r="AF127" s="92"/>
      <c r="AG127" s="92"/>
      <c r="AH127" s="92">
        <v>113042</v>
      </c>
      <c r="AI127" s="92">
        <v>1929</v>
      </c>
      <c r="AJ127" s="92">
        <v>19408</v>
      </c>
      <c r="AK127" s="92"/>
      <c r="AL127" s="92"/>
      <c r="AM127" s="92"/>
      <c r="AN127" s="92"/>
      <c r="AO127" s="92">
        <v>0</v>
      </c>
      <c r="AP127" s="92">
        <v>687242</v>
      </c>
      <c r="AQ127" s="92"/>
      <c r="AR127" s="92">
        <v>0</v>
      </c>
      <c r="AS127" s="92">
        <v>434347</v>
      </c>
      <c r="AT127" s="92">
        <v>85464</v>
      </c>
      <c r="AU127" s="92">
        <v>0</v>
      </c>
      <c r="AV127" s="92"/>
      <c r="AW127" s="92">
        <v>24429929</v>
      </c>
      <c r="AX127" s="92">
        <v>11158</v>
      </c>
      <c r="AY127" s="92">
        <v>0</v>
      </c>
      <c r="AZ127" s="92">
        <v>0</v>
      </c>
      <c r="BA127" s="92">
        <v>2236660</v>
      </c>
      <c r="BB127" s="92">
        <v>94592</v>
      </c>
      <c r="BC127" s="92"/>
      <c r="BD127" s="92">
        <v>25573</v>
      </c>
      <c r="BE127" s="92">
        <v>0</v>
      </c>
      <c r="BF127" s="92">
        <v>21058340</v>
      </c>
      <c r="BG127" s="92">
        <v>123292</v>
      </c>
      <c r="BH127" s="92">
        <v>827858</v>
      </c>
      <c r="BI127" s="92"/>
      <c r="BJ127" s="92">
        <v>2766</v>
      </c>
      <c r="BK127" s="92">
        <v>0</v>
      </c>
      <c r="BL127" s="92">
        <v>31591</v>
      </c>
      <c r="BM127" s="92"/>
      <c r="BN127" s="92">
        <v>18097</v>
      </c>
      <c r="BO127" s="92">
        <v>9607822</v>
      </c>
      <c r="BP127" s="92">
        <v>589</v>
      </c>
      <c r="BQ127" s="92">
        <v>3937497</v>
      </c>
      <c r="BR127" s="92">
        <v>5876</v>
      </c>
      <c r="BS127" s="92">
        <v>357</v>
      </c>
      <c r="BT127" s="92">
        <v>1846068</v>
      </c>
      <c r="BU127" s="92">
        <v>3258752</v>
      </c>
      <c r="BV127" s="92">
        <v>46129</v>
      </c>
      <c r="BW127" s="92">
        <v>342814</v>
      </c>
      <c r="BX127" s="92"/>
      <c r="BY127" s="92">
        <v>149911</v>
      </c>
      <c r="BZ127" s="92"/>
      <c r="CA127" s="92">
        <v>19829</v>
      </c>
      <c r="CB127" s="92">
        <v>56660</v>
      </c>
      <c r="CC127" s="92">
        <v>56660</v>
      </c>
      <c r="CD127" s="92">
        <v>7316204</v>
      </c>
      <c r="CE127" s="92">
        <v>115204</v>
      </c>
      <c r="CF127" s="92"/>
      <c r="CG127" s="92">
        <v>250000</v>
      </c>
      <c r="CH127" s="92"/>
      <c r="CI127" s="92"/>
      <c r="CJ127" s="92">
        <v>0</v>
      </c>
      <c r="CK127" s="92">
        <v>1680000</v>
      </c>
      <c r="CL127" s="92">
        <v>966000</v>
      </c>
      <c r="CM127" s="92">
        <v>945000</v>
      </c>
      <c r="CN127" s="92">
        <v>3360000</v>
      </c>
      <c r="CO127" s="92">
        <v>354846607</v>
      </c>
      <c r="CP127" s="92">
        <v>1064539819</v>
      </c>
    </row>
    <row r="128" spans="1:94" x14ac:dyDescent="0.35">
      <c r="A128" s="89" t="s">
        <v>713</v>
      </c>
      <c r="B128" s="92">
        <v>54457474</v>
      </c>
      <c r="C128" s="92">
        <v>47813686</v>
      </c>
      <c r="D128" s="92">
        <v>2635926</v>
      </c>
      <c r="E128" s="92">
        <v>4007863</v>
      </c>
      <c r="F128" s="92">
        <v>45206286</v>
      </c>
      <c r="G128" s="92">
        <v>26815074</v>
      </c>
      <c r="H128" s="92">
        <v>18370396</v>
      </c>
      <c r="I128" s="92">
        <v>20816</v>
      </c>
      <c r="J128" s="92">
        <v>0</v>
      </c>
      <c r="K128" s="92"/>
      <c r="L128" s="92"/>
      <c r="M128" s="92"/>
      <c r="N128" s="92"/>
      <c r="O128" s="92"/>
      <c r="P128" s="92">
        <v>0</v>
      </c>
      <c r="Q128" s="92">
        <v>2968373</v>
      </c>
      <c r="R128" s="92"/>
      <c r="S128" s="92"/>
      <c r="T128" s="92">
        <v>596952</v>
      </c>
      <c r="U128" s="92"/>
      <c r="V128" s="92"/>
      <c r="W128" s="92"/>
      <c r="X128" s="92"/>
      <c r="Y128" s="92">
        <v>0</v>
      </c>
      <c r="Z128" s="92">
        <v>5088</v>
      </c>
      <c r="AA128" s="92">
        <v>0</v>
      </c>
      <c r="AB128" s="92"/>
      <c r="AC128" s="92"/>
      <c r="AD128" s="92">
        <v>4508</v>
      </c>
      <c r="AE128" s="92">
        <v>657906</v>
      </c>
      <c r="AF128" s="92"/>
      <c r="AG128" s="92"/>
      <c r="AH128" s="92">
        <v>519571</v>
      </c>
      <c r="AI128" s="92">
        <v>0</v>
      </c>
      <c r="AJ128" s="92">
        <v>78081</v>
      </c>
      <c r="AK128" s="92"/>
      <c r="AL128" s="92"/>
      <c r="AM128" s="92"/>
      <c r="AN128" s="92"/>
      <c r="AO128" s="92">
        <v>135075</v>
      </c>
      <c r="AP128" s="92">
        <v>634240</v>
      </c>
      <c r="AQ128" s="92">
        <v>5</v>
      </c>
      <c r="AR128" s="92">
        <v>0</v>
      </c>
      <c r="AS128" s="92">
        <v>336948</v>
      </c>
      <c r="AT128" s="92">
        <v>0</v>
      </c>
      <c r="AU128" s="92">
        <v>0</v>
      </c>
      <c r="AV128" s="92"/>
      <c r="AW128" s="92">
        <v>7114188</v>
      </c>
      <c r="AX128" s="92"/>
      <c r="AY128" s="92">
        <v>7481</v>
      </c>
      <c r="AZ128" s="92">
        <v>0</v>
      </c>
      <c r="BA128" s="92">
        <v>15701</v>
      </c>
      <c r="BB128" s="92">
        <v>15778</v>
      </c>
      <c r="BC128" s="92"/>
      <c r="BD128" s="92">
        <v>5744</v>
      </c>
      <c r="BE128" s="92">
        <v>0</v>
      </c>
      <c r="BF128" s="92">
        <v>6958824</v>
      </c>
      <c r="BG128" s="92">
        <v>0</v>
      </c>
      <c r="BH128" s="92">
        <v>98000</v>
      </c>
      <c r="BI128" s="92"/>
      <c r="BJ128" s="92">
        <v>5533</v>
      </c>
      <c r="BK128" s="92">
        <v>0</v>
      </c>
      <c r="BL128" s="92">
        <v>0</v>
      </c>
      <c r="BM128" s="92"/>
      <c r="BN128" s="92">
        <v>7127</v>
      </c>
      <c r="BO128" s="92">
        <v>5080596</v>
      </c>
      <c r="BP128" s="92"/>
      <c r="BQ128" s="92">
        <v>2024844</v>
      </c>
      <c r="BR128" s="92">
        <v>1959</v>
      </c>
      <c r="BS128" s="92"/>
      <c r="BT128" s="92">
        <v>1311752</v>
      </c>
      <c r="BU128" s="92">
        <v>1275578</v>
      </c>
      <c r="BV128" s="92"/>
      <c r="BW128" s="92">
        <v>425321</v>
      </c>
      <c r="BX128" s="92"/>
      <c r="BY128" s="92">
        <v>41142</v>
      </c>
      <c r="BZ128" s="92"/>
      <c r="CA128" s="92"/>
      <c r="CB128" s="92">
        <v>113117</v>
      </c>
      <c r="CC128" s="92">
        <v>113117</v>
      </c>
      <c r="CD128" s="92">
        <v>8551500</v>
      </c>
      <c r="CE128" s="92"/>
      <c r="CF128" s="92"/>
      <c r="CG128" s="92"/>
      <c r="CH128" s="92"/>
      <c r="CI128" s="92"/>
      <c r="CJ128" s="92">
        <v>0</v>
      </c>
      <c r="CK128" s="92">
        <v>1695000</v>
      </c>
      <c r="CL128" s="92">
        <v>2499000</v>
      </c>
      <c r="CM128" s="92">
        <v>922500</v>
      </c>
      <c r="CN128" s="92">
        <v>3435000</v>
      </c>
      <c r="CO128" s="92">
        <v>123491534</v>
      </c>
      <c r="CP128" s="92">
        <v>370474604</v>
      </c>
    </row>
    <row r="129" spans="1:94" x14ac:dyDescent="0.35">
      <c r="A129" s="89" t="s">
        <v>717</v>
      </c>
      <c r="B129" s="92">
        <v>51690009</v>
      </c>
      <c r="C129" s="92">
        <v>42839425</v>
      </c>
      <c r="D129" s="92">
        <v>4583793</v>
      </c>
      <c r="E129" s="92">
        <v>4266791</v>
      </c>
      <c r="F129" s="92">
        <v>46605081</v>
      </c>
      <c r="G129" s="92">
        <v>28713924</v>
      </c>
      <c r="H129" s="92">
        <v>17747512</v>
      </c>
      <c r="I129" s="92">
        <v>143647</v>
      </c>
      <c r="J129" s="92">
        <v>0</v>
      </c>
      <c r="K129" s="92"/>
      <c r="L129" s="92"/>
      <c r="M129" s="92"/>
      <c r="N129" s="92"/>
      <c r="O129" s="92"/>
      <c r="P129" s="92">
        <v>0</v>
      </c>
      <c r="Q129" s="92">
        <v>3006761</v>
      </c>
      <c r="R129" s="92"/>
      <c r="S129" s="92"/>
      <c r="T129" s="92">
        <v>1036255</v>
      </c>
      <c r="U129" s="92"/>
      <c r="V129" s="92"/>
      <c r="W129" s="92"/>
      <c r="X129" s="92"/>
      <c r="Y129" s="92">
        <v>0</v>
      </c>
      <c r="Z129" s="92">
        <v>3848</v>
      </c>
      <c r="AA129" s="92">
        <v>0</v>
      </c>
      <c r="AB129" s="92"/>
      <c r="AC129" s="92"/>
      <c r="AD129" s="92"/>
      <c r="AE129" s="92">
        <v>544716</v>
      </c>
      <c r="AF129" s="92"/>
      <c r="AG129" s="92"/>
      <c r="AH129" s="92">
        <v>643481</v>
      </c>
      <c r="AI129" s="92">
        <v>400</v>
      </c>
      <c r="AJ129" s="92">
        <v>33269</v>
      </c>
      <c r="AK129" s="92"/>
      <c r="AL129" s="92"/>
      <c r="AM129" s="92"/>
      <c r="AN129" s="92">
        <v>0</v>
      </c>
      <c r="AO129" s="92">
        <v>0</v>
      </c>
      <c r="AP129" s="92">
        <v>440545</v>
      </c>
      <c r="AQ129" s="92">
        <v>5</v>
      </c>
      <c r="AR129" s="92">
        <v>0</v>
      </c>
      <c r="AS129" s="92">
        <v>296462</v>
      </c>
      <c r="AT129" s="92">
        <v>0</v>
      </c>
      <c r="AU129" s="92">
        <v>7780</v>
      </c>
      <c r="AV129" s="92"/>
      <c r="AW129" s="92">
        <v>7175461</v>
      </c>
      <c r="AX129" s="92"/>
      <c r="AY129" s="92">
        <v>5233</v>
      </c>
      <c r="AZ129" s="92">
        <v>0</v>
      </c>
      <c r="BA129" s="92">
        <v>1188000</v>
      </c>
      <c r="BB129" s="92">
        <v>279526</v>
      </c>
      <c r="BC129" s="92"/>
      <c r="BD129" s="92"/>
      <c r="BE129" s="92">
        <v>0</v>
      </c>
      <c r="BF129" s="92">
        <v>5146646</v>
      </c>
      <c r="BG129" s="92">
        <v>201233</v>
      </c>
      <c r="BH129" s="92">
        <v>301513</v>
      </c>
      <c r="BI129" s="92"/>
      <c r="BJ129" s="92">
        <v>8943</v>
      </c>
      <c r="BK129" s="92">
        <v>0</v>
      </c>
      <c r="BL129" s="92">
        <v>0</v>
      </c>
      <c r="BM129" s="92"/>
      <c r="BN129" s="92">
        <v>44367</v>
      </c>
      <c r="BO129" s="92">
        <v>3905872</v>
      </c>
      <c r="BP129" s="92"/>
      <c r="BQ129" s="92">
        <v>1525824</v>
      </c>
      <c r="BR129" s="92">
        <v>1959</v>
      </c>
      <c r="BS129" s="92">
        <v>7101</v>
      </c>
      <c r="BT129" s="92">
        <v>112582</v>
      </c>
      <c r="BU129" s="92">
        <v>2003163</v>
      </c>
      <c r="BV129" s="92">
        <v>226052</v>
      </c>
      <c r="BW129" s="92">
        <v>143</v>
      </c>
      <c r="BX129" s="92">
        <v>5966</v>
      </c>
      <c r="BY129" s="92"/>
      <c r="BZ129" s="92">
        <v>770</v>
      </c>
      <c r="CA129" s="92">
        <v>22313</v>
      </c>
      <c r="CB129" s="92">
        <v>108404</v>
      </c>
      <c r="CC129" s="92">
        <v>108404</v>
      </c>
      <c r="CD129" s="92">
        <v>2544891</v>
      </c>
      <c r="CE129" s="92">
        <v>7602</v>
      </c>
      <c r="CF129" s="92"/>
      <c r="CG129" s="92">
        <v>77289</v>
      </c>
      <c r="CH129" s="92"/>
      <c r="CI129" s="92"/>
      <c r="CJ129" s="92">
        <v>0</v>
      </c>
      <c r="CK129" s="92">
        <v>431250</v>
      </c>
      <c r="CL129" s="92">
        <v>735000</v>
      </c>
      <c r="CM129" s="92">
        <v>431250</v>
      </c>
      <c r="CN129" s="92">
        <v>862500</v>
      </c>
      <c r="CO129" s="92">
        <v>115036480</v>
      </c>
      <c r="CP129" s="92">
        <v>345109441</v>
      </c>
    </row>
    <row r="130" spans="1:94" x14ac:dyDescent="0.35">
      <c r="A130" s="89" t="s">
        <v>723</v>
      </c>
      <c r="B130" s="92">
        <v>27206737</v>
      </c>
      <c r="C130" s="92">
        <v>23185366</v>
      </c>
      <c r="D130" s="92">
        <v>2766096</v>
      </c>
      <c r="E130" s="92">
        <v>1255274</v>
      </c>
      <c r="F130" s="92">
        <v>20460754</v>
      </c>
      <c r="G130" s="92">
        <v>12168197</v>
      </c>
      <c r="H130" s="92">
        <v>8274337</v>
      </c>
      <c r="I130" s="92">
        <v>18220</v>
      </c>
      <c r="J130" s="92">
        <v>4800000</v>
      </c>
      <c r="K130" s="92"/>
      <c r="L130" s="92"/>
      <c r="M130" s="92"/>
      <c r="N130" s="92"/>
      <c r="O130" s="92"/>
      <c r="P130" s="92">
        <v>4800000</v>
      </c>
      <c r="Q130" s="92">
        <v>2652878</v>
      </c>
      <c r="R130" s="92"/>
      <c r="S130" s="92"/>
      <c r="T130" s="92">
        <v>465080</v>
      </c>
      <c r="U130" s="92"/>
      <c r="V130" s="92"/>
      <c r="W130" s="92"/>
      <c r="X130" s="92"/>
      <c r="Y130" s="92">
        <v>0</v>
      </c>
      <c r="Z130" s="92">
        <v>0</v>
      </c>
      <c r="AA130" s="92">
        <v>0</v>
      </c>
      <c r="AB130" s="92">
        <v>16591</v>
      </c>
      <c r="AC130" s="92"/>
      <c r="AD130" s="92"/>
      <c r="AE130" s="92">
        <v>388206</v>
      </c>
      <c r="AF130" s="92"/>
      <c r="AG130" s="92"/>
      <c r="AH130" s="92">
        <v>322840</v>
      </c>
      <c r="AI130" s="92">
        <v>0</v>
      </c>
      <c r="AJ130" s="92">
        <v>15616</v>
      </c>
      <c r="AK130" s="92"/>
      <c r="AL130" s="92"/>
      <c r="AM130" s="92">
        <v>0</v>
      </c>
      <c r="AN130" s="92"/>
      <c r="AO130" s="92">
        <v>0</v>
      </c>
      <c r="AP130" s="92">
        <v>450587</v>
      </c>
      <c r="AQ130" s="92"/>
      <c r="AR130" s="92">
        <v>326109</v>
      </c>
      <c r="AS130" s="92">
        <v>155064</v>
      </c>
      <c r="AT130" s="92">
        <v>512786</v>
      </c>
      <c r="AU130" s="92"/>
      <c r="AV130" s="92"/>
      <c r="AW130" s="92">
        <v>1057771</v>
      </c>
      <c r="AX130" s="92"/>
      <c r="AY130" s="92">
        <v>87842</v>
      </c>
      <c r="AZ130" s="92">
        <v>0</v>
      </c>
      <c r="BA130" s="92">
        <v>804349</v>
      </c>
      <c r="BB130" s="92">
        <v>0</v>
      </c>
      <c r="BC130" s="92"/>
      <c r="BD130" s="92"/>
      <c r="BE130" s="92">
        <v>0</v>
      </c>
      <c r="BF130" s="92">
        <v>15962</v>
      </c>
      <c r="BG130" s="92">
        <v>0</v>
      </c>
      <c r="BH130" s="92">
        <v>147000</v>
      </c>
      <c r="BI130" s="92"/>
      <c r="BJ130" s="92"/>
      <c r="BK130" s="92">
        <v>0</v>
      </c>
      <c r="BL130" s="92">
        <v>0</v>
      </c>
      <c r="BM130" s="92"/>
      <c r="BN130" s="92">
        <v>2619</v>
      </c>
      <c r="BO130" s="92">
        <v>2391263</v>
      </c>
      <c r="BP130" s="92"/>
      <c r="BQ130" s="92">
        <v>553715</v>
      </c>
      <c r="BR130" s="92"/>
      <c r="BS130" s="92">
        <v>2377</v>
      </c>
      <c r="BT130" s="92">
        <v>750460</v>
      </c>
      <c r="BU130" s="92">
        <v>890168</v>
      </c>
      <c r="BV130" s="92">
        <v>108575</v>
      </c>
      <c r="BW130" s="92"/>
      <c r="BX130" s="92">
        <v>21206</v>
      </c>
      <c r="BY130" s="92">
        <v>47176</v>
      </c>
      <c r="BZ130" s="92">
        <v>2606</v>
      </c>
      <c r="CA130" s="92">
        <v>14981</v>
      </c>
      <c r="CB130" s="92">
        <v>108404</v>
      </c>
      <c r="CC130" s="92">
        <v>108404</v>
      </c>
      <c r="CD130" s="92">
        <v>0</v>
      </c>
      <c r="CE130" s="92"/>
      <c r="CF130" s="92"/>
      <c r="CG130" s="92"/>
      <c r="CH130" s="92"/>
      <c r="CI130" s="92"/>
      <c r="CJ130" s="92">
        <v>0</v>
      </c>
      <c r="CK130" s="92"/>
      <c r="CL130" s="92">
        <v>0</v>
      </c>
      <c r="CM130" s="92">
        <v>0</v>
      </c>
      <c r="CN130" s="92"/>
      <c r="CO130" s="92">
        <v>58677806</v>
      </c>
      <c r="CP130" s="92">
        <v>176033422</v>
      </c>
    </row>
    <row r="131" spans="1:94" x14ac:dyDescent="0.35">
      <c r="A131" s="89" t="s">
        <v>726</v>
      </c>
      <c r="B131" s="92">
        <v>62686285</v>
      </c>
      <c r="C131" s="92">
        <v>54641880</v>
      </c>
      <c r="D131" s="92">
        <v>4373050</v>
      </c>
      <c r="E131" s="92">
        <v>3671354</v>
      </c>
      <c r="F131" s="92">
        <v>45507070</v>
      </c>
      <c r="G131" s="92">
        <v>27211220</v>
      </c>
      <c r="H131" s="92">
        <v>18269773</v>
      </c>
      <c r="I131" s="92">
        <v>26077</v>
      </c>
      <c r="J131" s="92">
        <v>800000</v>
      </c>
      <c r="K131" s="92"/>
      <c r="L131" s="92"/>
      <c r="M131" s="92"/>
      <c r="N131" s="92"/>
      <c r="O131" s="92"/>
      <c r="P131" s="92">
        <v>800000</v>
      </c>
      <c r="Q131" s="92">
        <v>3801757</v>
      </c>
      <c r="R131" s="92"/>
      <c r="S131" s="92"/>
      <c r="T131" s="92">
        <v>817757</v>
      </c>
      <c r="U131" s="92"/>
      <c r="V131" s="92"/>
      <c r="W131" s="92"/>
      <c r="X131" s="92">
        <v>0</v>
      </c>
      <c r="Y131" s="92">
        <v>14384</v>
      </c>
      <c r="Z131" s="92">
        <v>8465</v>
      </c>
      <c r="AA131" s="92">
        <v>0</v>
      </c>
      <c r="AB131" s="92"/>
      <c r="AC131" s="92"/>
      <c r="AD131" s="92"/>
      <c r="AE131" s="92">
        <v>1485347</v>
      </c>
      <c r="AF131" s="92"/>
      <c r="AG131" s="92"/>
      <c r="AH131" s="92">
        <v>537162</v>
      </c>
      <c r="AI131" s="92">
        <v>7833</v>
      </c>
      <c r="AJ131" s="92">
        <v>105240</v>
      </c>
      <c r="AK131" s="92">
        <v>0</v>
      </c>
      <c r="AL131" s="92"/>
      <c r="AM131" s="92"/>
      <c r="AN131" s="92"/>
      <c r="AO131" s="92">
        <v>118651</v>
      </c>
      <c r="AP131" s="92">
        <v>333513</v>
      </c>
      <c r="AQ131" s="92">
        <v>0</v>
      </c>
      <c r="AR131" s="92">
        <v>0</v>
      </c>
      <c r="AS131" s="92">
        <v>365625</v>
      </c>
      <c r="AT131" s="92">
        <v>0</v>
      </c>
      <c r="AU131" s="92">
        <v>7780</v>
      </c>
      <c r="AV131" s="92">
        <v>0</v>
      </c>
      <c r="AW131" s="92">
        <v>6592286</v>
      </c>
      <c r="AX131" s="92"/>
      <c r="AY131" s="92">
        <v>10465</v>
      </c>
      <c r="AZ131" s="92">
        <v>5020</v>
      </c>
      <c r="BA131" s="92">
        <v>0</v>
      </c>
      <c r="BB131" s="92">
        <v>16841</v>
      </c>
      <c r="BC131" s="92"/>
      <c r="BD131" s="92">
        <v>8616</v>
      </c>
      <c r="BE131" s="92">
        <v>0</v>
      </c>
      <c r="BF131" s="92">
        <v>5850640</v>
      </c>
      <c r="BG131" s="92">
        <v>10197</v>
      </c>
      <c r="BH131" s="92">
        <v>686000</v>
      </c>
      <c r="BI131" s="92">
        <v>0</v>
      </c>
      <c r="BJ131" s="92">
        <v>2766</v>
      </c>
      <c r="BK131" s="92">
        <v>0</v>
      </c>
      <c r="BL131" s="92"/>
      <c r="BM131" s="92"/>
      <c r="BN131" s="92">
        <v>1742</v>
      </c>
      <c r="BO131" s="92">
        <v>7940474</v>
      </c>
      <c r="BP131" s="92"/>
      <c r="BQ131" s="92">
        <v>5143207</v>
      </c>
      <c r="BR131" s="92"/>
      <c r="BS131" s="92">
        <v>4754</v>
      </c>
      <c r="BT131" s="92">
        <v>756007</v>
      </c>
      <c r="BU131" s="92">
        <v>254058</v>
      </c>
      <c r="BV131" s="92">
        <v>1748428</v>
      </c>
      <c r="BW131" s="92">
        <v>0</v>
      </c>
      <c r="BX131" s="92">
        <v>17169</v>
      </c>
      <c r="BY131" s="92">
        <v>16851</v>
      </c>
      <c r="BZ131" s="92"/>
      <c r="CA131" s="92"/>
      <c r="CB131" s="92">
        <v>197273</v>
      </c>
      <c r="CC131" s="92">
        <v>197273</v>
      </c>
      <c r="CD131" s="92">
        <v>6272500</v>
      </c>
      <c r="CE131" s="92"/>
      <c r="CF131" s="92"/>
      <c r="CG131" s="92">
        <v>250000</v>
      </c>
      <c r="CH131" s="92"/>
      <c r="CI131" s="92"/>
      <c r="CJ131" s="92">
        <v>0</v>
      </c>
      <c r="CK131" s="92">
        <v>1200000</v>
      </c>
      <c r="CL131" s="92">
        <v>1522500</v>
      </c>
      <c r="CM131" s="92">
        <v>900000</v>
      </c>
      <c r="CN131" s="92">
        <v>2400000</v>
      </c>
      <c r="CO131" s="92">
        <v>133797645</v>
      </c>
      <c r="CP131" s="92">
        <v>401392935</v>
      </c>
    </row>
    <row r="132" spans="1:94" x14ac:dyDescent="0.35">
      <c r="A132" s="89" t="s">
        <v>732</v>
      </c>
      <c r="B132" s="92">
        <v>20351823</v>
      </c>
      <c r="C132" s="92">
        <v>18392343</v>
      </c>
      <c r="D132" s="92">
        <v>403167</v>
      </c>
      <c r="E132" s="92">
        <v>1556313</v>
      </c>
      <c r="F132" s="92">
        <v>14579334</v>
      </c>
      <c r="G132" s="92">
        <v>6925335</v>
      </c>
      <c r="H132" s="92">
        <v>7645284</v>
      </c>
      <c r="I132" s="92">
        <v>8715</v>
      </c>
      <c r="J132" s="92">
        <v>4000000</v>
      </c>
      <c r="K132" s="92"/>
      <c r="L132" s="92"/>
      <c r="M132" s="92"/>
      <c r="N132" s="92"/>
      <c r="O132" s="92"/>
      <c r="P132" s="92">
        <v>4000000</v>
      </c>
      <c r="Q132" s="92">
        <v>1649165</v>
      </c>
      <c r="R132" s="92"/>
      <c r="S132" s="92"/>
      <c r="T132" s="92">
        <v>0</v>
      </c>
      <c r="U132" s="92"/>
      <c r="V132" s="92"/>
      <c r="W132" s="92"/>
      <c r="X132" s="92"/>
      <c r="Y132" s="92">
        <v>0</v>
      </c>
      <c r="Z132" s="92">
        <v>0</v>
      </c>
      <c r="AA132" s="92">
        <v>0</v>
      </c>
      <c r="AB132" s="92"/>
      <c r="AC132" s="92"/>
      <c r="AD132" s="92"/>
      <c r="AE132" s="92">
        <v>51429</v>
      </c>
      <c r="AF132" s="92"/>
      <c r="AG132" s="92"/>
      <c r="AH132" s="92">
        <v>40634</v>
      </c>
      <c r="AI132" s="92">
        <v>5788</v>
      </c>
      <c r="AJ132" s="92">
        <v>13712</v>
      </c>
      <c r="AK132" s="92"/>
      <c r="AL132" s="92"/>
      <c r="AM132" s="92"/>
      <c r="AN132" s="92"/>
      <c r="AO132" s="92">
        <v>0</v>
      </c>
      <c r="AP132" s="92">
        <v>184402</v>
      </c>
      <c r="AQ132" s="92"/>
      <c r="AR132" s="92">
        <v>326109</v>
      </c>
      <c r="AS132" s="92">
        <v>1521</v>
      </c>
      <c r="AT132" s="92">
        <v>1025571</v>
      </c>
      <c r="AU132" s="92">
        <v>0</v>
      </c>
      <c r="AV132" s="92"/>
      <c r="AW132" s="92">
        <v>1219750</v>
      </c>
      <c r="AX132" s="92"/>
      <c r="AY132" s="92">
        <v>1744</v>
      </c>
      <c r="AZ132" s="92">
        <v>0</v>
      </c>
      <c r="BA132" s="92">
        <v>959000</v>
      </c>
      <c r="BB132" s="92">
        <v>50000</v>
      </c>
      <c r="BC132" s="92"/>
      <c r="BD132" s="92">
        <v>8489</v>
      </c>
      <c r="BE132" s="92">
        <v>0</v>
      </c>
      <c r="BF132" s="92">
        <v>74177</v>
      </c>
      <c r="BG132" s="92">
        <v>0</v>
      </c>
      <c r="BH132" s="92">
        <v>98000</v>
      </c>
      <c r="BI132" s="92">
        <v>4646</v>
      </c>
      <c r="BJ132" s="92"/>
      <c r="BK132" s="92">
        <v>0</v>
      </c>
      <c r="BL132" s="92">
        <v>23694</v>
      </c>
      <c r="BM132" s="92"/>
      <c r="BN132" s="92"/>
      <c r="BO132" s="92">
        <v>3806264</v>
      </c>
      <c r="BP132" s="92"/>
      <c r="BQ132" s="92">
        <v>586594</v>
      </c>
      <c r="BR132" s="92">
        <v>67190</v>
      </c>
      <c r="BS132" s="92">
        <v>1664</v>
      </c>
      <c r="BT132" s="92">
        <v>887490</v>
      </c>
      <c r="BU132" s="92">
        <v>2086585</v>
      </c>
      <c r="BV132" s="92">
        <v>58971</v>
      </c>
      <c r="BW132" s="92">
        <v>49022</v>
      </c>
      <c r="BX132" s="92">
        <v>17897</v>
      </c>
      <c r="BY132" s="92"/>
      <c r="BZ132" s="92">
        <v>3037</v>
      </c>
      <c r="CA132" s="92">
        <v>47814</v>
      </c>
      <c r="CB132" s="92">
        <v>34282</v>
      </c>
      <c r="CC132" s="92">
        <v>34282</v>
      </c>
      <c r="CD132" s="92">
        <v>125000</v>
      </c>
      <c r="CE132" s="92"/>
      <c r="CF132" s="92"/>
      <c r="CG132" s="92">
        <v>125000</v>
      </c>
      <c r="CH132" s="92"/>
      <c r="CI132" s="92"/>
      <c r="CJ132" s="92">
        <v>0</v>
      </c>
      <c r="CK132" s="92">
        <v>0</v>
      </c>
      <c r="CL132" s="92">
        <v>0</v>
      </c>
      <c r="CM132" s="92">
        <v>0</v>
      </c>
      <c r="CN132" s="92">
        <v>0</v>
      </c>
      <c r="CO132" s="92">
        <v>45765619</v>
      </c>
      <c r="CP132" s="92">
        <v>137296856</v>
      </c>
    </row>
    <row r="133" spans="1:94" x14ac:dyDescent="0.35">
      <c r="A133" s="89" t="s">
        <v>738</v>
      </c>
      <c r="B133" s="92">
        <v>31184445</v>
      </c>
      <c r="C133" s="92">
        <v>27936361</v>
      </c>
      <c r="D133" s="92">
        <v>769160</v>
      </c>
      <c r="E133" s="92">
        <v>2478924</v>
      </c>
      <c r="F133" s="92">
        <v>26089612</v>
      </c>
      <c r="G133" s="92">
        <v>4997963</v>
      </c>
      <c r="H133" s="92">
        <v>21077587</v>
      </c>
      <c r="I133" s="92">
        <v>14062</v>
      </c>
      <c r="J133" s="92"/>
      <c r="K133" s="92"/>
      <c r="L133" s="92"/>
      <c r="M133" s="92"/>
      <c r="N133" s="92"/>
      <c r="O133" s="92"/>
      <c r="P133" s="92"/>
      <c r="Q133" s="92">
        <v>611393</v>
      </c>
      <c r="R133" s="92"/>
      <c r="S133" s="92"/>
      <c r="T133" s="92"/>
      <c r="U133" s="92"/>
      <c r="V133" s="92"/>
      <c r="W133" s="92"/>
      <c r="X133" s="92"/>
      <c r="Y133" s="92">
        <v>0</v>
      </c>
      <c r="Z133" s="92">
        <v>7695</v>
      </c>
      <c r="AA133" s="92">
        <v>0</v>
      </c>
      <c r="AB133" s="92"/>
      <c r="AC133" s="92"/>
      <c r="AD133" s="92"/>
      <c r="AE133" s="92">
        <v>0</v>
      </c>
      <c r="AF133" s="92"/>
      <c r="AG133" s="92"/>
      <c r="AH133" s="92">
        <v>116770</v>
      </c>
      <c r="AI133" s="92">
        <v>0</v>
      </c>
      <c r="AJ133" s="92">
        <v>0</v>
      </c>
      <c r="AK133" s="92"/>
      <c r="AL133" s="92"/>
      <c r="AM133" s="92"/>
      <c r="AN133" s="92"/>
      <c r="AO133" s="92">
        <v>0</v>
      </c>
      <c r="AP133" s="92">
        <v>25000</v>
      </c>
      <c r="AQ133" s="92"/>
      <c r="AR133" s="92">
        <v>0</v>
      </c>
      <c r="AS133" s="92">
        <v>461928</v>
      </c>
      <c r="AT133" s="92">
        <v>0</v>
      </c>
      <c r="AU133" s="92"/>
      <c r="AV133" s="92"/>
      <c r="AW133" s="92">
        <v>10579923</v>
      </c>
      <c r="AX133" s="92"/>
      <c r="AY133" s="92">
        <v>66004</v>
      </c>
      <c r="AZ133" s="92">
        <v>0</v>
      </c>
      <c r="BA133" s="92">
        <v>2339695</v>
      </c>
      <c r="BB133" s="92">
        <v>2498753</v>
      </c>
      <c r="BC133" s="92"/>
      <c r="BD133" s="92">
        <v>15183</v>
      </c>
      <c r="BE133" s="92">
        <v>699556</v>
      </c>
      <c r="BF133" s="92">
        <v>2639382</v>
      </c>
      <c r="BG133" s="92"/>
      <c r="BH133" s="92">
        <v>2191793</v>
      </c>
      <c r="BI133" s="92">
        <v>25000</v>
      </c>
      <c r="BJ133" s="92">
        <v>3410</v>
      </c>
      <c r="BK133" s="92">
        <v>0</v>
      </c>
      <c r="BL133" s="92">
        <v>0</v>
      </c>
      <c r="BM133" s="92"/>
      <c r="BN133" s="92">
        <v>101146</v>
      </c>
      <c r="BO133" s="92">
        <v>3744784</v>
      </c>
      <c r="BP133" s="92"/>
      <c r="BQ133" s="92">
        <v>2933521</v>
      </c>
      <c r="BR133" s="92"/>
      <c r="BS133" s="92"/>
      <c r="BT133" s="92"/>
      <c r="BU133" s="92">
        <v>522953</v>
      </c>
      <c r="BV133" s="92"/>
      <c r="BW133" s="92">
        <v>149983</v>
      </c>
      <c r="BX133" s="92"/>
      <c r="BY133" s="92"/>
      <c r="BZ133" s="92"/>
      <c r="CA133" s="92">
        <v>138327</v>
      </c>
      <c r="CB133" s="92"/>
      <c r="CC133" s="92"/>
      <c r="CD133" s="92">
        <v>1309200</v>
      </c>
      <c r="CE133" s="92"/>
      <c r="CF133" s="92"/>
      <c r="CG133" s="92"/>
      <c r="CH133" s="92"/>
      <c r="CI133" s="92"/>
      <c r="CJ133" s="92">
        <v>115200</v>
      </c>
      <c r="CK133" s="92">
        <v>300000</v>
      </c>
      <c r="CL133" s="92">
        <v>189000</v>
      </c>
      <c r="CM133" s="92">
        <v>105000</v>
      </c>
      <c r="CN133" s="92">
        <v>600000</v>
      </c>
      <c r="CO133" s="92">
        <v>73519358</v>
      </c>
      <c r="CP133" s="92">
        <v>220558071</v>
      </c>
    </row>
    <row r="134" spans="1:94" x14ac:dyDescent="0.35">
      <c r="A134" s="89" t="s">
        <v>744</v>
      </c>
      <c r="B134" s="92">
        <v>10713187</v>
      </c>
      <c r="C134" s="92">
        <v>9632966</v>
      </c>
      <c r="D134" s="92">
        <v>335205</v>
      </c>
      <c r="E134" s="92">
        <v>745016</v>
      </c>
      <c r="F134" s="92">
        <v>8385466</v>
      </c>
      <c r="G134" s="92">
        <v>5214840</v>
      </c>
      <c r="H134" s="92">
        <v>3170626</v>
      </c>
      <c r="I134" s="92"/>
      <c r="J134" s="92">
        <v>1600000</v>
      </c>
      <c r="K134" s="92"/>
      <c r="L134" s="92"/>
      <c r="M134" s="92"/>
      <c r="N134" s="92"/>
      <c r="O134" s="92"/>
      <c r="P134" s="92">
        <v>1600000</v>
      </c>
      <c r="Q134" s="92">
        <v>251258</v>
      </c>
      <c r="R134" s="92"/>
      <c r="S134" s="92"/>
      <c r="T134" s="92">
        <v>167425</v>
      </c>
      <c r="U134" s="92"/>
      <c r="V134" s="92"/>
      <c r="W134" s="92"/>
      <c r="X134" s="92"/>
      <c r="Y134" s="92">
        <v>0</v>
      </c>
      <c r="Z134" s="92">
        <v>0</v>
      </c>
      <c r="AA134" s="92"/>
      <c r="AB134" s="92"/>
      <c r="AC134" s="92"/>
      <c r="AD134" s="92"/>
      <c r="AE134" s="92">
        <v>1302</v>
      </c>
      <c r="AF134" s="92"/>
      <c r="AG134" s="92"/>
      <c r="AH134" s="92">
        <v>13766</v>
      </c>
      <c r="AI134" s="92">
        <v>9743</v>
      </c>
      <c r="AJ134" s="92">
        <v>6790</v>
      </c>
      <c r="AK134" s="92"/>
      <c r="AL134" s="92"/>
      <c r="AM134" s="92"/>
      <c r="AN134" s="92"/>
      <c r="AO134" s="92">
        <v>0</v>
      </c>
      <c r="AP134" s="92">
        <v>0</v>
      </c>
      <c r="AQ134" s="92"/>
      <c r="AR134" s="92">
        <v>0</v>
      </c>
      <c r="AS134" s="92">
        <v>52232</v>
      </c>
      <c r="AT134" s="92">
        <v>0</v>
      </c>
      <c r="AU134" s="92">
        <v>0</v>
      </c>
      <c r="AV134" s="92"/>
      <c r="AW134" s="92">
        <v>8368125</v>
      </c>
      <c r="AX134" s="92"/>
      <c r="AY134" s="92"/>
      <c r="AZ134" s="92">
        <v>0</v>
      </c>
      <c r="BA134" s="92">
        <v>925000</v>
      </c>
      <c r="BB134" s="92">
        <v>10919</v>
      </c>
      <c r="BC134" s="92"/>
      <c r="BD134" s="92"/>
      <c r="BE134" s="92">
        <v>0</v>
      </c>
      <c r="BF134" s="92">
        <v>1890</v>
      </c>
      <c r="BG134" s="92">
        <v>7374982</v>
      </c>
      <c r="BH134" s="92">
        <v>51924</v>
      </c>
      <c r="BI134" s="92"/>
      <c r="BJ134" s="92">
        <v>3410</v>
      </c>
      <c r="BK134" s="92">
        <v>0</v>
      </c>
      <c r="BL134" s="92">
        <v>0</v>
      </c>
      <c r="BM134" s="92"/>
      <c r="BN134" s="92"/>
      <c r="BO134" s="92">
        <v>672960</v>
      </c>
      <c r="BP134" s="92"/>
      <c r="BQ134" s="92">
        <v>300020</v>
      </c>
      <c r="BR134" s="92"/>
      <c r="BS134" s="92">
        <v>374</v>
      </c>
      <c r="BT134" s="92">
        <v>59522</v>
      </c>
      <c r="BU134" s="92">
        <v>164874</v>
      </c>
      <c r="BV134" s="92">
        <v>108186</v>
      </c>
      <c r="BW134" s="92"/>
      <c r="BX134" s="92"/>
      <c r="BY134" s="92">
        <v>11406</v>
      </c>
      <c r="BZ134" s="92"/>
      <c r="CA134" s="92">
        <v>28577</v>
      </c>
      <c r="CB134" s="92">
        <v>0</v>
      </c>
      <c r="CC134" s="92">
        <v>0</v>
      </c>
      <c r="CD134" s="92">
        <v>0</v>
      </c>
      <c r="CE134" s="92"/>
      <c r="CF134" s="92"/>
      <c r="CG134" s="92"/>
      <c r="CH134" s="92"/>
      <c r="CI134" s="92"/>
      <c r="CJ134" s="92">
        <v>0</v>
      </c>
      <c r="CK134" s="92">
        <v>0</v>
      </c>
      <c r="CL134" s="92">
        <v>0</v>
      </c>
      <c r="CM134" s="92">
        <v>0</v>
      </c>
      <c r="CN134" s="92">
        <v>0</v>
      </c>
      <c r="CO134" s="92">
        <v>29990995</v>
      </c>
      <c r="CP134" s="92">
        <v>89972986</v>
      </c>
    </row>
    <row r="135" spans="1:94" x14ac:dyDescent="0.35">
      <c r="A135" s="89" t="s">
        <v>747</v>
      </c>
      <c r="B135" s="92">
        <v>1813432</v>
      </c>
      <c r="C135" s="92">
        <v>1738854</v>
      </c>
      <c r="D135" s="92">
        <v>68553</v>
      </c>
      <c r="E135" s="92">
        <v>6025</v>
      </c>
      <c r="F135" s="92">
        <v>2509376</v>
      </c>
      <c r="G135" s="92">
        <v>2111136</v>
      </c>
      <c r="H135" s="92">
        <v>387839</v>
      </c>
      <c r="I135" s="92">
        <v>10400</v>
      </c>
      <c r="J135" s="92">
        <v>0</v>
      </c>
      <c r="K135" s="92"/>
      <c r="L135" s="92"/>
      <c r="M135" s="92"/>
      <c r="N135" s="92"/>
      <c r="O135" s="92"/>
      <c r="P135" s="92">
        <v>0</v>
      </c>
      <c r="Q135" s="92">
        <v>81599</v>
      </c>
      <c r="R135" s="92"/>
      <c r="S135" s="92"/>
      <c r="T135" s="92">
        <v>65290</v>
      </c>
      <c r="U135" s="92"/>
      <c r="V135" s="92"/>
      <c r="W135" s="92"/>
      <c r="X135" s="92"/>
      <c r="Y135" s="92"/>
      <c r="Z135" s="92"/>
      <c r="AA135" s="92"/>
      <c r="AB135" s="92"/>
      <c r="AC135" s="92"/>
      <c r="AD135" s="92"/>
      <c r="AE135" s="92">
        <v>0</v>
      </c>
      <c r="AF135" s="92"/>
      <c r="AG135" s="92"/>
      <c r="AH135" s="92">
        <v>0</v>
      </c>
      <c r="AI135" s="92">
        <v>0</v>
      </c>
      <c r="AJ135" s="92">
        <v>8148</v>
      </c>
      <c r="AK135" s="92"/>
      <c r="AL135" s="92"/>
      <c r="AM135" s="92"/>
      <c r="AN135" s="92"/>
      <c r="AO135" s="92">
        <v>0</v>
      </c>
      <c r="AP135" s="92">
        <v>0</v>
      </c>
      <c r="AQ135" s="92"/>
      <c r="AR135" s="92">
        <v>0</v>
      </c>
      <c r="AS135" s="92">
        <v>8161</v>
      </c>
      <c r="AT135" s="92">
        <v>0</v>
      </c>
      <c r="AU135" s="92"/>
      <c r="AV135" s="92"/>
      <c r="AW135" s="92">
        <v>66702</v>
      </c>
      <c r="AX135" s="92"/>
      <c r="AY135" s="92"/>
      <c r="AZ135" s="92">
        <v>0</v>
      </c>
      <c r="BA135" s="92">
        <v>4500</v>
      </c>
      <c r="BB135" s="92">
        <v>0</v>
      </c>
      <c r="BC135" s="92"/>
      <c r="BD135" s="92"/>
      <c r="BE135" s="92">
        <v>0</v>
      </c>
      <c r="BF135" s="92">
        <v>0</v>
      </c>
      <c r="BG135" s="92">
        <v>13202</v>
      </c>
      <c r="BH135" s="92">
        <v>49000</v>
      </c>
      <c r="BI135" s="92"/>
      <c r="BJ135" s="92"/>
      <c r="BK135" s="92">
        <v>0</v>
      </c>
      <c r="BL135" s="92"/>
      <c r="BM135" s="92"/>
      <c r="BN135" s="92"/>
      <c r="BO135" s="92">
        <v>97962</v>
      </c>
      <c r="BP135" s="92"/>
      <c r="BQ135" s="92">
        <v>14663</v>
      </c>
      <c r="BR135" s="92"/>
      <c r="BS135" s="92"/>
      <c r="BT135" s="92"/>
      <c r="BU135" s="92">
        <v>69886</v>
      </c>
      <c r="BV135" s="92"/>
      <c r="BW135" s="92"/>
      <c r="BX135" s="92"/>
      <c r="BY135" s="92"/>
      <c r="BZ135" s="92"/>
      <c r="CA135" s="92">
        <v>13414</v>
      </c>
      <c r="CB135" s="92"/>
      <c r="CC135" s="92"/>
      <c r="CD135" s="92">
        <v>0</v>
      </c>
      <c r="CE135" s="92"/>
      <c r="CF135" s="92"/>
      <c r="CG135" s="92"/>
      <c r="CH135" s="92"/>
      <c r="CI135" s="92"/>
      <c r="CJ135" s="92"/>
      <c r="CK135" s="92"/>
      <c r="CL135" s="92">
        <v>0</v>
      </c>
      <c r="CM135" s="92">
        <v>0</v>
      </c>
      <c r="CN135" s="92"/>
      <c r="CO135" s="92">
        <v>4569070</v>
      </c>
      <c r="CP135" s="92">
        <v>13707212</v>
      </c>
    </row>
    <row r="136" spans="1:94" x14ac:dyDescent="0.35">
      <c r="A136" s="89" t="s">
        <v>754</v>
      </c>
      <c r="B136" s="92">
        <v>8366035</v>
      </c>
      <c r="C136" s="92">
        <v>7978411</v>
      </c>
      <c r="D136" s="92">
        <v>377607</v>
      </c>
      <c r="E136" s="92">
        <v>10018</v>
      </c>
      <c r="F136" s="92">
        <v>11471182</v>
      </c>
      <c r="G136" s="92">
        <v>9695784</v>
      </c>
      <c r="H136" s="92">
        <v>1743972</v>
      </c>
      <c r="I136" s="92">
        <v>31426</v>
      </c>
      <c r="J136" s="92">
        <v>0</v>
      </c>
      <c r="K136" s="92"/>
      <c r="L136" s="92"/>
      <c r="M136" s="92"/>
      <c r="N136" s="92"/>
      <c r="O136" s="92"/>
      <c r="P136" s="92">
        <v>0</v>
      </c>
      <c r="Q136" s="92">
        <v>272917</v>
      </c>
      <c r="R136" s="92"/>
      <c r="S136" s="92"/>
      <c r="T136" s="92">
        <v>243205</v>
      </c>
      <c r="U136" s="92"/>
      <c r="V136" s="92"/>
      <c r="W136" s="92"/>
      <c r="X136" s="92"/>
      <c r="Y136" s="92"/>
      <c r="Z136" s="92">
        <v>0</v>
      </c>
      <c r="AA136" s="92">
        <v>1195</v>
      </c>
      <c r="AB136" s="92"/>
      <c r="AC136" s="92"/>
      <c r="AD136" s="92"/>
      <c r="AE136" s="92">
        <v>0</v>
      </c>
      <c r="AF136" s="92"/>
      <c r="AG136" s="92"/>
      <c r="AH136" s="92">
        <v>0</v>
      </c>
      <c r="AI136" s="92">
        <v>0</v>
      </c>
      <c r="AJ136" s="92">
        <v>28517</v>
      </c>
      <c r="AK136" s="92"/>
      <c r="AL136" s="92"/>
      <c r="AM136" s="92"/>
      <c r="AN136" s="92"/>
      <c r="AO136" s="92">
        <v>0</v>
      </c>
      <c r="AP136" s="92">
        <v>0</v>
      </c>
      <c r="AQ136" s="92"/>
      <c r="AR136" s="92">
        <v>0</v>
      </c>
      <c r="AS136" s="92"/>
      <c r="AT136" s="92">
        <v>0</v>
      </c>
      <c r="AU136" s="92"/>
      <c r="AV136" s="92"/>
      <c r="AW136" s="92">
        <v>390054</v>
      </c>
      <c r="AX136" s="92"/>
      <c r="AY136" s="92">
        <v>87842</v>
      </c>
      <c r="AZ136" s="92">
        <v>0</v>
      </c>
      <c r="BA136" s="92">
        <v>27000</v>
      </c>
      <c r="BB136" s="92">
        <v>0</v>
      </c>
      <c r="BC136" s="92"/>
      <c r="BD136" s="92"/>
      <c r="BE136" s="92">
        <v>0</v>
      </c>
      <c r="BF136" s="92">
        <v>0</v>
      </c>
      <c r="BG136" s="92">
        <v>79212</v>
      </c>
      <c r="BH136" s="92">
        <v>196000</v>
      </c>
      <c r="BI136" s="92"/>
      <c r="BJ136" s="92"/>
      <c r="BK136" s="92">
        <v>0</v>
      </c>
      <c r="BL136" s="92"/>
      <c r="BM136" s="92"/>
      <c r="BN136" s="92"/>
      <c r="BO136" s="92">
        <v>251245</v>
      </c>
      <c r="BP136" s="92"/>
      <c r="BQ136" s="92">
        <v>78953</v>
      </c>
      <c r="BR136" s="92"/>
      <c r="BS136" s="92"/>
      <c r="BT136" s="92"/>
      <c r="BU136" s="92">
        <v>154796</v>
      </c>
      <c r="BV136" s="92"/>
      <c r="BW136" s="92"/>
      <c r="BX136" s="92"/>
      <c r="BY136" s="92"/>
      <c r="BZ136" s="92"/>
      <c r="CA136" s="92">
        <v>17496</v>
      </c>
      <c r="CB136" s="92"/>
      <c r="CC136" s="92"/>
      <c r="CD136" s="92">
        <v>0</v>
      </c>
      <c r="CE136" s="92"/>
      <c r="CF136" s="92"/>
      <c r="CG136" s="92"/>
      <c r="CH136" s="92"/>
      <c r="CI136" s="92"/>
      <c r="CJ136" s="92"/>
      <c r="CK136" s="92"/>
      <c r="CL136" s="92">
        <v>0</v>
      </c>
      <c r="CM136" s="92">
        <v>0</v>
      </c>
      <c r="CN136" s="92"/>
      <c r="CO136" s="92">
        <v>20751433</v>
      </c>
      <c r="CP136" s="92">
        <v>62254300</v>
      </c>
    </row>
    <row r="137" spans="1:94" x14ac:dyDescent="0.35">
      <c r="A137" s="89" t="s">
        <v>757</v>
      </c>
      <c r="B137" s="92">
        <v>7937569</v>
      </c>
      <c r="C137" s="92">
        <v>7256836</v>
      </c>
      <c r="D137" s="92">
        <v>71911</v>
      </c>
      <c r="E137" s="92">
        <v>608821</v>
      </c>
      <c r="F137" s="92">
        <v>11073516</v>
      </c>
      <c r="G137" s="92">
        <v>6954291</v>
      </c>
      <c r="H137" s="92">
        <v>4119225</v>
      </c>
      <c r="I137" s="92"/>
      <c r="J137" s="92">
        <v>1600000</v>
      </c>
      <c r="K137" s="92"/>
      <c r="L137" s="92"/>
      <c r="M137" s="92"/>
      <c r="N137" s="92"/>
      <c r="O137" s="92"/>
      <c r="P137" s="92">
        <v>1600000</v>
      </c>
      <c r="Q137" s="92">
        <v>56792</v>
      </c>
      <c r="R137" s="92"/>
      <c r="S137" s="92"/>
      <c r="T137" s="92">
        <v>0</v>
      </c>
      <c r="U137" s="92"/>
      <c r="V137" s="92"/>
      <c r="W137" s="92"/>
      <c r="X137" s="92"/>
      <c r="Y137" s="92">
        <v>0</v>
      </c>
      <c r="Z137" s="92">
        <v>0</v>
      </c>
      <c r="AA137" s="92">
        <v>0</v>
      </c>
      <c r="AB137" s="92"/>
      <c r="AC137" s="92"/>
      <c r="AD137" s="92">
        <v>4524</v>
      </c>
      <c r="AE137" s="92">
        <v>32236</v>
      </c>
      <c r="AF137" s="92"/>
      <c r="AG137" s="92"/>
      <c r="AH137" s="92">
        <v>4961</v>
      </c>
      <c r="AI137" s="92">
        <v>3859</v>
      </c>
      <c r="AJ137" s="92">
        <v>4646</v>
      </c>
      <c r="AK137" s="92"/>
      <c r="AL137" s="92"/>
      <c r="AM137" s="92"/>
      <c r="AN137" s="92"/>
      <c r="AO137" s="92">
        <v>0</v>
      </c>
      <c r="AP137" s="92">
        <v>0</v>
      </c>
      <c r="AQ137" s="92"/>
      <c r="AR137" s="92">
        <v>0</v>
      </c>
      <c r="AS137" s="92">
        <v>0</v>
      </c>
      <c r="AT137" s="92">
        <v>0</v>
      </c>
      <c r="AU137" s="92">
        <v>6566</v>
      </c>
      <c r="AV137" s="92"/>
      <c r="AW137" s="92">
        <v>1292654</v>
      </c>
      <c r="AX137" s="92"/>
      <c r="AY137" s="92">
        <v>5233</v>
      </c>
      <c r="AZ137" s="92">
        <v>0</v>
      </c>
      <c r="BA137" s="92">
        <v>1188000</v>
      </c>
      <c r="BB137" s="92">
        <v>0</v>
      </c>
      <c r="BC137" s="92"/>
      <c r="BD137" s="92">
        <v>2872</v>
      </c>
      <c r="BE137" s="92">
        <v>0</v>
      </c>
      <c r="BF137" s="92">
        <v>15519</v>
      </c>
      <c r="BG137" s="92">
        <v>0</v>
      </c>
      <c r="BH137" s="92">
        <v>49000</v>
      </c>
      <c r="BI137" s="92"/>
      <c r="BJ137" s="92"/>
      <c r="BK137" s="92">
        <v>0</v>
      </c>
      <c r="BL137" s="92">
        <v>25273</v>
      </c>
      <c r="BM137" s="92"/>
      <c r="BN137" s="92">
        <v>6758</v>
      </c>
      <c r="BO137" s="92">
        <v>1297437</v>
      </c>
      <c r="BP137" s="92"/>
      <c r="BQ137" s="92">
        <v>251746</v>
      </c>
      <c r="BR137" s="92">
        <v>4897</v>
      </c>
      <c r="BS137" s="92">
        <v>1070</v>
      </c>
      <c r="BT137" s="92">
        <v>282213</v>
      </c>
      <c r="BU137" s="92">
        <v>631205</v>
      </c>
      <c r="BV137" s="92"/>
      <c r="BW137" s="92">
        <v>35763</v>
      </c>
      <c r="BX137" s="92"/>
      <c r="BY137" s="92">
        <v>22954</v>
      </c>
      <c r="BZ137" s="92">
        <v>34850</v>
      </c>
      <c r="CA137" s="92">
        <v>32739</v>
      </c>
      <c r="CB137" s="92">
        <v>9426</v>
      </c>
      <c r="CC137" s="92">
        <v>9426</v>
      </c>
      <c r="CD137" s="92">
        <v>0</v>
      </c>
      <c r="CE137" s="92"/>
      <c r="CF137" s="92"/>
      <c r="CG137" s="92"/>
      <c r="CH137" s="92"/>
      <c r="CI137" s="92"/>
      <c r="CJ137" s="92">
        <v>0</v>
      </c>
      <c r="CK137" s="92">
        <v>0</v>
      </c>
      <c r="CL137" s="92">
        <v>0</v>
      </c>
      <c r="CM137" s="92">
        <v>0</v>
      </c>
      <c r="CN137" s="92">
        <v>0</v>
      </c>
      <c r="CO137" s="92">
        <v>23267395</v>
      </c>
      <c r="CP137" s="92">
        <v>69802183</v>
      </c>
    </row>
    <row r="138" spans="1:94" x14ac:dyDescent="0.35">
      <c r="A138" s="89" t="s">
        <v>759</v>
      </c>
      <c r="B138" s="92">
        <v>48194635</v>
      </c>
      <c r="C138" s="92">
        <v>38897807</v>
      </c>
      <c r="D138" s="92">
        <v>4812069</v>
      </c>
      <c r="E138" s="92">
        <v>4484758</v>
      </c>
      <c r="F138" s="92">
        <v>40141865</v>
      </c>
      <c r="G138" s="92">
        <v>24056995</v>
      </c>
      <c r="H138" s="92">
        <v>16023882</v>
      </c>
      <c r="I138" s="92">
        <v>60988</v>
      </c>
      <c r="J138" s="92">
        <v>9621320</v>
      </c>
      <c r="K138" s="92"/>
      <c r="L138" s="92"/>
      <c r="M138" s="92"/>
      <c r="N138" s="92"/>
      <c r="O138" s="92"/>
      <c r="P138" s="92">
        <v>9621320</v>
      </c>
      <c r="Q138" s="92">
        <v>2243690</v>
      </c>
      <c r="R138" s="92"/>
      <c r="S138" s="92"/>
      <c r="T138" s="92">
        <v>914996</v>
      </c>
      <c r="U138" s="92"/>
      <c r="V138" s="92"/>
      <c r="W138" s="92"/>
      <c r="X138" s="92"/>
      <c r="Y138" s="92">
        <v>19081</v>
      </c>
      <c r="Z138" s="92">
        <v>29426</v>
      </c>
      <c r="AA138" s="92">
        <v>2389</v>
      </c>
      <c r="AB138" s="92"/>
      <c r="AC138" s="92"/>
      <c r="AD138" s="92"/>
      <c r="AE138" s="92">
        <v>316070</v>
      </c>
      <c r="AF138" s="92"/>
      <c r="AG138" s="92"/>
      <c r="AH138" s="92">
        <v>61578</v>
      </c>
      <c r="AI138" s="92">
        <v>10614</v>
      </c>
      <c r="AJ138" s="92">
        <v>8827</v>
      </c>
      <c r="AK138" s="92"/>
      <c r="AL138" s="92"/>
      <c r="AM138" s="92"/>
      <c r="AN138" s="92"/>
      <c r="AO138" s="92">
        <v>0</v>
      </c>
      <c r="AP138" s="92">
        <v>577110</v>
      </c>
      <c r="AQ138" s="92"/>
      <c r="AR138" s="92">
        <v>0</v>
      </c>
      <c r="AS138" s="92">
        <v>303599</v>
      </c>
      <c r="AT138" s="92">
        <v>0</v>
      </c>
      <c r="AU138" s="92"/>
      <c r="AV138" s="92"/>
      <c r="AW138" s="92">
        <v>6437843</v>
      </c>
      <c r="AX138" s="92">
        <v>0</v>
      </c>
      <c r="AY138" s="92"/>
      <c r="AZ138" s="92">
        <v>0</v>
      </c>
      <c r="BA138" s="92">
        <v>177974</v>
      </c>
      <c r="BB138" s="92">
        <v>0</v>
      </c>
      <c r="BC138" s="92"/>
      <c r="BD138" s="92"/>
      <c r="BE138" s="92">
        <v>0</v>
      </c>
      <c r="BF138" s="92">
        <v>5965869</v>
      </c>
      <c r="BG138" s="92">
        <v>0</v>
      </c>
      <c r="BH138" s="92">
        <v>294000</v>
      </c>
      <c r="BI138" s="92"/>
      <c r="BJ138" s="92"/>
      <c r="BK138" s="92">
        <v>0</v>
      </c>
      <c r="BL138" s="92">
        <v>0</v>
      </c>
      <c r="BM138" s="92"/>
      <c r="BN138" s="92"/>
      <c r="BO138" s="92">
        <v>6396788</v>
      </c>
      <c r="BP138" s="92"/>
      <c r="BQ138" s="92">
        <v>4962744</v>
      </c>
      <c r="BR138" s="92">
        <v>29931</v>
      </c>
      <c r="BS138" s="92"/>
      <c r="BT138" s="92">
        <v>110367</v>
      </c>
      <c r="BU138" s="92">
        <v>1052356</v>
      </c>
      <c r="BV138" s="92">
        <v>100611</v>
      </c>
      <c r="BW138" s="92">
        <v>0</v>
      </c>
      <c r="BX138" s="92"/>
      <c r="BY138" s="92">
        <v>22972</v>
      </c>
      <c r="BZ138" s="92"/>
      <c r="CA138" s="92">
        <v>117807</v>
      </c>
      <c r="CB138" s="92">
        <v>113117</v>
      </c>
      <c r="CC138" s="92">
        <v>113117</v>
      </c>
      <c r="CD138" s="92">
        <v>4345000</v>
      </c>
      <c r="CE138" s="92"/>
      <c r="CF138" s="92"/>
      <c r="CG138" s="92">
        <v>250000</v>
      </c>
      <c r="CH138" s="92"/>
      <c r="CI138" s="92"/>
      <c r="CJ138" s="92">
        <v>0</v>
      </c>
      <c r="CK138" s="92">
        <v>450000</v>
      </c>
      <c r="CL138" s="92">
        <v>1995000</v>
      </c>
      <c r="CM138" s="92">
        <v>750000</v>
      </c>
      <c r="CN138" s="92">
        <v>900000</v>
      </c>
      <c r="CO138" s="92">
        <v>117494257</v>
      </c>
      <c r="CP138" s="92">
        <v>352482772</v>
      </c>
    </row>
    <row r="139" spans="1:94" x14ac:dyDescent="0.35">
      <c r="A139" s="89" t="s">
        <v>2080</v>
      </c>
      <c r="B139" s="92">
        <v>9642018</v>
      </c>
      <c r="C139" s="92">
        <v>9421166</v>
      </c>
      <c r="D139" s="92">
        <v>56930</v>
      </c>
      <c r="E139" s="92">
        <v>163922</v>
      </c>
      <c r="F139" s="92">
        <v>12127569</v>
      </c>
      <c r="G139" s="92">
        <v>11006740</v>
      </c>
      <c r="H139" s="92">
        <v>1086428</v>
      </c>
      <c r="I139" s="92">
        <v>34401</v>
      </c>
      <c r="J139" s="92">
        <v>800000</v>
      </c>
      <c r="K139" s="92"/>
      <c r="L139" s="92"/>
      <c r="M139" s="92"/>
      <c r="N139" s="92"/>
      <c r="O139" s="92"/>
      <c r="P139" s="92">
        <v>800000</v>
      </c>
      <c r="Q139" s="92">
        <v>457689</v>
      </c>
      <c r="R139" s="92"/>
      <c r="S139" s="92"/>
      <c r="T139" s="92">
        <v>1015</v>
      </c>
      <c r="U139" s="92"/>
      <c r="V139" s="92"/>
      <c r="W139" s="92"/>
      <c r="X139" s="92"/>
      <c r="Y139" s="92">
        <v>4089</v>
      </c>
      <c r="Z139" s="92">
        <v>19461</v>
      </c>
      <c r="AA139" s="92"/>
      <c r="AB139" s="92"/>
      <c r="AC139" s="92"/>
      <c r="AD139" s="92"/>
      <c r="AE139" s="92">
        <v>0</v>
      </c>
      <c r="AF139" s="92"/>
      <c r="AG139" s="92"/>
      <c r="AH139" s="92">
        <v>0</v>
      </c>
      <c r="AI139" s="92">
        <v>0</v>
      </c>
      <c r="AJ139" s="92">
        <v>3395</v>
      </c>
      <c r="AK139" s="92"/>
      <c r="AL139" s="92"/>
      <c r="AM139" s="92"/>
      <c r="AN139" s="92"/>
      <c r="AO139" s="92">
        <v>8044</v>
      </c>
      <c r="AP139" s="92">
        <v>421686</v>
      </c>
      <c r="AQ139" s="92"/>
      <c r="AR139" s="92">
        <v>0</v>
      </c>
      <c r="AS139" s="92">
        <v>0</v>
      </c>
      <c r="AT139" s="92"/>
      <c r="AU139" s="92"/>
      <c r="AV139" s="92"/>
      <c r="AW139" s="92">
        <v>744383</v>
      </c>
      <c r="AX139" s="92"/>
      <c r="AY139" s="92">
        <v>0</v>
      </c>
      <c r="AZ139" s="92">
        <v>0</v>
      </c>
      <c r="BA139" s="92">
        <v>22500</v>
      </c>
      <c r="BB139" s="92">
        <v>0</v>
      </c>
      <c r="BC139" s="92"/>
      <c r="BD139" s="92">
        <v>2872</v>
      </c>
      <c r="BE139" s="92">
        <v>0</v>
      </c>
      <c r="BF139" s="92">
        <v>28552</v>
      </c>
      <c r="BG139" s="92">
        <v>347459</v>
      </c>
      <c r="BH139" s="92">
        <v>343000</v>
      </c>
      <c r="BI139" s="92"/>
      <c r="BJ139" s="92"/>
      <c r="BK139" s="92">
        <v>0</v>
      </c>
      <c r="BL139" s="92">
        <v>0</v>
      </c>
      <c r="BM139" s="92"/>
      <c r="BN139" s="92"/>
      <c r="BO139" s="92">
        <v>203966</v>
      </c>
      <c r="BP139" s="92"/>
      <c r="BQ139" s="92">
        <v>74441</v>
      </c>
      <c r="BR139" s="92"/>
      <c r="BS139" s="92"/>
      <c r="BT139" s="92"/>
      <c r="BU139" s="92">
        <v>129525</v>
      </c>
      <c r="BV139" s="92"/>
      <c r="BW139" s="92"/>
      <c r="BX139" s="92"/>
      <c r="BY139" s="92"/>
      <c r="BZ139" s="92"/>
      <c r="CA139" s="92"/>
      <c r="CB139" s="92"/>
      <c r="CC139" s="92"/>
      <c r="CD139" s="92">
        <v>0</v>
      </c>
      <c r="CE139" s="92"/>
      <c r="CF139" s="92"/>
      <c r="CG139" s="92"/>
      <c r="CH139" s="92"/>
      <c r="CI139" s="92"/>
      <c r="CJ139" s="92"/>
      <c r="CK139" s="92"/>
      <c r="CL139" s="92">
        <v>0</v>
      </c>
      <c r="CM139" s="92">
        <v>0</v>
      </c>
      <c r="CN139" s="92"/>
      <c r="CO139" s="92">
        <v>23975625</v>
      </c>
      <c r="CP139" s="92">
        <v>71926876</v>
      </c>
    </row>
    <row r="140" spans="1:94" x14ac:dyDescent="0.35">
      <c r="A140" s="89" t="s">
        <v>1950</v>
      </c>
      <c r="B140" s="92">
        <v>6059497</v>
      </c>
      <c r="C140" s="92">
        <v>5913780</v>
      </c>
      <c r="D140" s="92">
        <v>11798</v>
      </c>
      <c r="E140" s="92">
        <v>133919</v>
      </c>
      <c r="F140" s="92">
        <v>5687518</v>
      </c>
      <c r="G140" s="92">
        <v>4565221</v>
      </c>
      <c r="H140" s="92">
        <v>1093886</v>
      </c>
      <c r="I140" s="92">
        <v>28411</v>
      </c>
      <c r="J140" s="92">
        <v>1600000</v>
      </c>
      <c r="K140" s="92"/>
      <c r="L140" s="92"/>
      <c r="M140" s="92"/>
      <c r="N140" s="92">
        <v>0</v>
      </c>
      <c r="O140" s="92"/>
      <c r="P140" s="92">
        <v>1600000</v>
      </c>
      <c r="Q140" s="92">
        <v>451731</v>
      </c>
      <c r="R140" s="92"/>
      <c r="S140" s="92"/>
      <c r="T140" s="92">
        <v>0</v>
      </c>
      <c r="U140" s="92"/>
      <c r="V140" s="92"/>
      <c r="W140" s="92"/>
      <c r="X140" s="92"/>
      <c r="Y140" s="92"/>
      <c r="Z140" s="92">
        <v>30035</v>
      </c>
      <c r="AA140" s="92"/>
      <c r="AB140" s="92"/>
      <c r="AC140" s="92"/>
      <c r="AD140" s="92"/>
      <c r="AE140" s="92">
        <v>0</v>
      </c>
      <c r="AF140" s="92"/>
      <c r="AG140" s="92"/>
      <c r="AH140" s="92">
        <v>0</v>
      </c>
      <c r="AI140" s="92">
        <v>0</v>
      </c>
      <c r="AJ140" s="92">
        <v>0</v>
      </c>
      <c r="AK140" s="92"/>
      <c r="AL140" s="92"/>
      <c r="AM140" s="92"/>
      <c r="AN140" s="92"/>
      <c r="AO140" s="92">
        <v>0</v>
      </c>
      <c r="AP140" s="92">
        <v>421696</v>
      </c>
      <c r="AQ140" s="92"/>
      <c r="AR140" s="92">
        <v>0</v>
      </c>
      <c r="AS140" s="92">
        <v>0</v>
      </c>
      <c r="AT140" s="92"/>
      <c r="AU140" s="92"/>
      <c r="AV140" s="92"/>
      <c r="AW140" s="92">
        <v>692180</v>
      </c>
      <c r="AX140" s="92"/>
      <c r="AY140" s="92">
        <v>26353</v>
      </c>
      <c r="AZ140" s="92">
        <v>0</v>
      </c>
      <c r="BA140" s="92">
        <v>22500</v>
      </c>
      <c r="BB140" s="92">
        <v>0</v>
      </c>
      <c r="BC140" s="92"/>
      <c r="BD140" s="92"/>
      <c r="BE140" s="92">
        <v>0</v>
      </c>
      <c r="BF140" s="92">
        <v>8868</v>
      </c>
      <c r="BG140" s="92">
        <v>487459</v>
      </c>
      <c r="BH140" s="92">
        <v>147000</v>
      </c>
      <c r="BI140" s="92"/>
      <c r="BJ140" s="92"/>
      <c r="BK140" s="92">
        <v>0</v>
      </c>
      <c r="BL140" s="92">
        <v>0</v>
      </c>
      <c r="BM140" s="92"/>
      <c r="BN140" s="92"/>
      <c r="BO140" s="92">
        <v>253306</v>
      </c>
      <c r="BP140" s="92"/>
      <c r="BQ140" s="92">
        <v>90232</v>
      </c>
      <c r="BR140" s="92"/>
      <c r="BS140" s="92"/>
      <c r="BT140" s="92"/>
      <c r="BU140" s="92">
        <v>157242</v>
      </c>
      <c r="BV140" s="92"/>
      <c r="BW140" s="92"/>
      <c r="BX140" s="92"/>
      <c r="BY140" s="92"/>
      <c r="BZ140" s="92"/>
      <c r="CA140" s="92">
        <v>5832</v>
      </c>
      <c r="CB140" s="92"/>
      <c r="CC140" s="92"/>
      <c r="CD140" s="92">
        <v>0</v>
      </c>
      <c r="CE140" s="92"/>
      <c r="CF140" s="92"/>
      <c r="CG140" s="92"/>
      <c r="CH140" s="92"/>
      <c r="CI140" s="92"/>
      <c r="CJ140" s="92">
        <v>0</v>
      </c>
      <c r="CK140" s="92"/>
      <c r="CL140" s="92">
        <v>0</v>
      </c>
      <c r="CM140" s="92">
        <v>0</v>
      </c>
      <c r="CN140" s="92"/>
      <c r="CO140" s="92">
        <v>14744231</v>
      </c>
      <c r="CP140" s="92">
        <v>44232695</v>
      </c>
    </row>
    <row r="141" spans="1:94" x14ac:dyDescent="0.35">
      <c r="A141" s="89" t="s">
        <v>765</v>
      </c>
      <c r="B141" s="92">
        <v>3794313</v>
      </c>
      <c r="C141" s="92">
        <v>3396899</v>
      </c>
      <c r="D141" s="92">
        <v>46124</v>
      </c>
      <c r="E141" s="92">
        <v>351290</v>
      </c>
      <c r="F141" s="92">
        <v>5508254</v>
      </c>
      <c r="G141" s="92">
        <v>3599616</v>
      </c>
      <c r="H141" s="92">
        <v>1908638</v>
      </c>
      <c r="I141" s="92"/>
      <c r="J141" s="92">
        <v>0</v>
      </c>
      <c r="K141" s="92"/>
      <c r="L141" s="92"/>
      <c r="M141" s="92"/>
      <c r="N141" s="92"/>
      <c r="O141" s="92"/>
      <c r="P141" s="92">
        <v>0</v>
      </c>
      <c r="Q141" s="92">
        <v>1251072</v>
      </c>
      <c r="R141" s="92"/>
      <c r="S141" s="92"/>
      <c r="T141" s="92">
        <v>117522</v>
      </c>
      <c r="U141" s="92"/>
      <c r="V141" s="92"/>
      <c r="W141" s="92"/>
      <c r="X141" s="92"/>
      <c r="Y141" s="92"/>
      <c r="Z141" s="92">
        <v>16383</v>
      </c>
      <c r="AA141" s="92">
        <v>2389</v>
      </c>
      <c r="AB141" s="92"/>
      <c r="AC141" s="92"/>
      <c r="AD141" s="92"/>
      <c r="AE141" s="92">
        <v>215197</v>
      </c>
      <c r="AF141" s="92"/>
      <c r="AG141" s="92"/>
      <c r="AH141" s="92">
        <v>65242</v>
      </c>
      <c r="AI141" s="92">
        <v>0</v>
      </c>
      <c r="AJ141" s="92">
        <v>14937</v>
      </c>
      <c r="AK141" s="92">
        <v>0</v>
      </c>
      <c r="AL141" s="92"/>
      <c r="AM141" s="92"/>
      <c r="AN141" s="92"/>
      <c r="AO141" s="92">
        <v>18435</v>
      </c>
      <c r="AP141" s="92">
        <v>175003</v>
      </c>
      <c r="AQ141" s="92"/>
      <c r="AR141" s="92">
        <v>326109</v>
      </c>
      <c r="AS141" s="92">
        <v>19587</v>
      </c>
      <c r="AT141" s="92">
        <v>256393</v>
      </c>
      <c r="AU141" s="92">
        <v>23876</v>
      </c>
      <c r="AV141" s="92"/>
      <c r="AW141" s="92">
        <v>519156</v>
      </c>
      <c r="AX141" s="92"/>
      <c r="AY141" s="92"/>
      <c r="AZ141" s="92">
        <v>0</v>
      </c>
      <c r="BA141" s="92">
        <v>32790</v>
      </c>
      <c r="BB141" s="92">
        <v>5259</v>
      </c>
      <c r="BC141" s="92"/>
      <c r="BD141" s="92"/>
      <c r="BE141" s="92">
        <v>0</v>
      </c>
      <c r="BF141" s="92">
        <v>9524</v>
      </c>
      <c r="BG141" s="92">
        <v>417959</v>
      </c>
      <c r="BH141" s="92">
        <v>49000</v>
      </c>
      <c r="BI141" s="92"/>
      <c r="BJ141" s="92"/>
      <c r="BK141" s="92">
        <v>0</v>
      </c>
      <c r="BL141" s="92">
        <v>0</v>
      </c>
      <c r="BM141" s="92"/>
      <c r="BN141" s="92">
        <v>4625</v>
      </c>
      <c r="BO141" s="92">
        <v>418327</v>
      </c>
      <c r="BP141" s="92"/>
      <c r="BQ141" s="92">
        <v>101511</v>
      </c>
      <c r="BR141" s="92">
        <v>979</v>
      </c>
      <c r="BS141" s="92"/>
      <c r="BT141" s="92">
        <v>265948</v>
      </c>
      <c r="BU141" s="92">
        <v>18272</v>
      </c>
      <c r="BV141" s="92">
        <v>28831</v>
      </c>
      <c r="BW141" s="92"/>
      <c r="BX141" s="92"/>
      <c r="BY141" s="92">
        <v>2787</v>
      </c>
      <c r="BZ141" s="92"/>
      <c r="CA141" s="92"/>
      <c r="CB141" s="92"/>
      <c r="CC141" s="92"/>
      <c r="CD141" s="92">
        <v>0</v>
      </c>
      <c r="CE141" s="92"/>
      <c r="CF141" s="92"/>
      <c r="CG141" s="92"/>
      <c r="CH141" s="92"/>
      <c r="CI141" s="92"/>
      <c r="CJ141" s="92">
        <v>0</v>
      </c>
      <c r="CK141" s="92"/>
      <c r="CL141" s="92">
        <v>0</v>
      </c>
      <c r="CM141" s="92"/>
      <c r="CN141" s="92"/>
      <c r="CO141" s="92">
        <v>11491122</v>
      </c>
      <c r="CP141" s="92">
        <v>34473369</v>
      </c>
    </row>
    <row r="142" spans="1:94" x14ac:dyDescent="0.35">
      <c r="A142" s="89" t="s">
        <v>767</v>
      </c>
      <c r="B142" s="92">
        <v>29797226</v>
      </c>
      <c r="C142" s="92">
        <v>26324099</v>
      </c>
      <c r="D142" s="92">
        <v>1443967</v>
      </c>
      <c r="E142" s="92">
        <v>2029160</v>
      </c>
      <c r="F142" s="92">
        <v>23329973</v>
      </c>
      <c r="G142" s="92">
        <v>13032322</v>
      </c>
      <c r="H142" s="92">
        <v>10292508</v>
      </c>
      <c r="I142" s="92">
        <v>5144</v>
      </c>
      <c r="J142" s="92">
        <v>0</v>
      </c>
      <c r="K142" s="92"/>
      <c r="L142" s="92"/>
      <c r="M142" s="92"/>
      <c r="N142" s="92">
        <v>0</v>
      </c>
      <c r="O142" s="92"/>
      <c r="P142" s="92">
        <v>0</v>
      </c>
      <c r="Q142" s="92">
        <v>1059639</v>
      </c>
      <c r="R142" s="92"/>
      <c r="S142" s="92"/>
      <c r="T142" s="92">
        <v>706074</v>
      </c>
      <c r="U142" s="92"/>
      <c r="V142" s="92"/>
      <c r="W142" s="92"/>
      <c r="X142" s="92"/>
      <c r="Y142" s="92">
        <v>0</v>
      </c>
      <c r="Z142" s="92">
        <v>13652</v>
      </c>
      <c r="AA142" s="92">
        <v>0</v>
      </c>
      <c r="AB142" s="92"/>
      <c r="AC142" s="92"/>
      <c r="AD142" s="92"/>
      <c r="AE142" s="92">
        <v>0</v>
      </c>
      <c r="AF142" s="92"/>
      <c r="AG142" s="92"/>
      <c r="AH142" s="92">
        <v>21588</v>
      </c>
      <c r="AI142" s="92">
        <v>1929</v>
      </c>
      <c r="AJ142" s="92">
        <v>4432</v>
      </c>
      <c r="AK142" s="92"/>
      <c r="AL142" s="92"/>
      <c r="AM142" s="92"/>
      <c r="AN142" s="92"/>
      <c r="AO142" s="92">
        <v>0</v>
      </c>
      <c r="AP142" s="92">
        <v>134047</v>
      </c>
      <c r="AQ142" s="92"/>
      <c r="AR142" s="92">
        <v>0</v>
      </c>
      <c r="AS142" s="92">
        <v>177916</v>
      </c>
      <c r="AT142" s="92">
        <v>0</v>
      </c>
      <c r="AU142" s="92"/>
      <c r="AV142" s="92"/>
      <c r="AW142" s="92">
        <v>2638352</v>
      </c>
      <c r="AX142" s="92"/>
      <c r="AY142" s="92"/>
      <c r="AZ142" s="92">
        <v>0</v>
      </c>
      <c r="BA142" s="92">
        <v>2116531</v>
      </c>
      <c r="BB142" s="92">
        <v>111934</v>
      </c>
      <c r="BC142" s="92"/>
      <c r="BD142" s="92">
        <v>35836</v>
      </c>
      <c r="BE142" s="92">
        <v>0</v>
      </c>
      <c r="BF142" s="92">
        <v>25274</v>
      </c>
      <c r="BG142" s="92">
        <v>158953</v>
      </c>
      <c r="BH142" s="92">
        <v>98000</v>
      </c>
      <c r="BI142" s="92">
        <v>25000</v>
      </c>
      <c r="BJ142" s="92"/>
      <c r="BK142" s="92">
        <v>0</v>
      </c>
      <c r="BL142" s="92">
        <v>65094</v>
      </c>
      <c r="BM142" s="92"/>
      <c r="BN142" s="92">
        <v>1732</v>
      </c>
      <c r="BO142" s="92">
        <v>2045004</v>
      </c>
      <c r="BP142" s="92"/>
      <c r="BQ142" s="92">
        <v>1454865</v>
      </c>
      <c r="BR142" s="92">
        <v>5876</v>
      </c>
      <c r="BS142" s="92"/>
      <c r="BT142" s="92">
        <v>210986</v>
      </c>
      <c r="BU142" s="92">
        <v>274534</v>
      </c>
      <c r="BV142" s="92"/>
      <c r="BW142" s="92">
        <v>88733</v>
      </c>
      <c r="BX142" s="92"/>
      <c r="BY142" s="92">
        <v>10010</v>
      </c>
      <c r="BZ142" s="92"/>
      <c r="CA142" s="92"/>
      <c r="CB142" s="92">
        <v>0</v>
      </c>
      <c r="CC142" s="92">
        <v>0</v>
      </c>
      <c r="CD142" s="92">
        <v>50000</v>
      </c>
      <c r="CE142" s="92">
        <v>50000</v>
      </c>
      <c r="CF142" s="92"/>
      <c r="CG142" s="92"/>
      <c r="CH142" s="92"/>
      <c r="CI142" s="92"/>
      <c r="CJ142" s="92">
        <v>0</v>
      </c>
      <c r="CK142" s="92">
        <v>0</v>
      </c>
      <c r="CL142" s="92">
        <v>0</v>
      </c>
      <c r="CM142" s="92">
        <v>0</v>
      </c>
      <c r="CN142" s="92">
        <v>0</v>
      </c>
      <c r="CO142" s="92">
        <v>58920195</v>
      </c>
      <c r="CP142" s="92">
        <v>176760585</v>
      </c>
    </row>
    <row r="143" spans="1:94" x14ac:dyDescent="0.35">
      <c r="A143" s="89" t="s">
        <v>772</v>
      </c>
      <c r="B143" s="92">
        <v>22603276</v>
      </c>
      <c r="C143" s="92">
        <v>19858092</v>
      </c>
      <c r="D143" s="92">
        <v>1597344</v>
      </c>
      <c r="E143" s="92">
        <v>1147841</v>
      </c>
      <c r="F143" s="92">
        <v>24118438</v>
      </c>
      <c r="G143" s="92">
        <v>14520412</v>
      </c>
      <c r="H143" s="92">
        <v>9595702</v>
      </c>
      <c r="I143" s="92">
        <v>2324</v>
      </c>
      <c r="J143" s="92">
        <v>7900000</v>
      </c>
      <c r="K143" s="92"/>
      <c r="L143" s="92"/>
      <c r="M143" s="92"/>
      <c r="N143" s="92"/>
      <c r="O143" s="92">
        <v>1500000</v>
      </c>
      <c r="P143" s="92">
        <v>6400000</v>
      </c>
      <c r="Q143" s="92">
        <v>3667554</v>
      </c>
      <c r="R143" s="92"/>
      <c r="S143" s="92"/>
      <c r="T143" s="92">
        <v>509041</v>
      </c>
      <c r="U143" s="92"/>
      <c r="V143" s="92"/>
      <c r="W143" s="92">
        <v>1170400</v>
      </c>
      <c r="X143" s="92"/>
      <c r="Y143" s="92">
        <v>755</v>
      </c>
      <c r="Z143" s="92">
        <v>1539</v>
      </c>
      <c r="AA143" s="92">
        <v>8362</v>
      </c>
      <c r="AB143" s="92"/>
      <c r="AC143" s="92"/>
      <c r="AD143" s="92">
        <v>4524</v>
      </c>
      <c r="AE143" s="92">
        <v>477468</v>
      </c>
      <c r="AF143" s="92"/>
      <c r="AG143" s="92"/>
      <c r="AH143" s="92">
        <v>806822</v>
      </c>
      <c r="AI143" s="92">
        <v>12425</v>
      </c>
      <c r="AJ143" s="92">
        <v>80797</v>
      </c>
      <c r="AK143" s="92"/>
      <c r="AL143" s="92"/>
      <c r="AM143" s="92"/>
      <c r="AN143" s="92"/>
      <c r="AO143" s="92">
        <v>1487</v>
      </c>
      <c r="AP143" s="92">
        <v>31478</v>
      </c>
      <c r="AQ143" s="92"/>
      <c r="AR143" s="92">
        <v>0</v>
      </c>
      <c r="AS143" s="92">
        <v>220599</v>
      </c>
      <c r="AT143" s="92">
        <v>341857</v>
      </c>
      <c r="AU143" s="92"/>
      <c r="AV143" s="92"/>
      <c r="AW143" s="92">
        <v>4895103</v>
      </c>
      <c r="AX143" s="92"/>
      <c r="AY143" s="92">
        <v>56355</v>
      </c>
      <c r="AZ143" s="92">
        <v>0</v>
      </c>
      <c r="BA143" s="92">
        <v>210258</v>
      </c>
      <c r="BB143" s="92">
        <v>0</v>
      </c>
      <c r="BC143" s="92"/>
      <c r="BD143" s="92"/>
      <c r="BE143" s="92">
        <v>0</v>
      </c>
      <c r="BF143" s="92">
        <v>3547</v>
      </c>
      <c r="BG143" s="92">
        <v>4353986</v>
      </c>
      <c r="BH143" s="92">
        <v>196000</v>
      </c>
      <c r="BI143" s="92">
        <v>9070</v>
      </c>
      <c r="BJ143" s="92"/>
      <c r="BK143" s="92">
        <v>65886</v>
      </c>
      <c r="BL143" s="92">
        <v>0</v>
      </c>
      <c r="BM143" s="92"/>
      <c r="BN143" s="92"/>
      <c r="BO143" s="92">
        <v>3021106</v>
      </c>
      <c r="BP143" s="92"/>
      <c r="BQ143" s="92">
        <v>1042737</v>
      </c>
      <c r="BR143" s="92"/>
      <c r="BS143" s="92"/>
      <c r="BT143" s="92">
        <v>442817</v>
      </c>
      <c r="BU143" s="92">
        <v>1304139</v>
      </c>
      <c r="BV143" s="92"/>
      <c r="BW143" s="92">
        <v>140299</v>
      </c>
      <c r="BX143" s="92"/>
      <c r="BY143" s="92">
        <v>81783</v>
      </c>
      <c r="BZ143" s="92"/>
      <c r="CA143" s="92">
        <v>9331</v>
      </c>
      <c r="CB143" s="92">
        <v>160249</v>
      </c>
      <c r="CC143" s="92">
        <v>160249</v>
      </c>
      <c r="CD143" s="92">
        <v>0</v>
      </c>
      <c r="CE143" s="92"/>
      <c r="CF143" s="92"/>
      <c r="CG143" s="92"/>
      <c r="CH143" s="92"/>
      <c r="CI143" s="92"/>
      <c r="CJ143" s="92"/>
      <c r="CK143" s="92"/>
      <c r="CL143" s="92">
        <v>0</v>
      </c>
      <c r="CM143" s="92">
        <v>0</v>
      </c>
      <c r="CN143" s="92"/>
      <c r="CO143" s="92">
        <v>66365727</v>
      </c>
      <c r="CP143" s="92">
        <v>199097179</v>
      </c>
    </row>
    <row r="144" spans="1:94" x14ac:dyDescent="0.35">
      <c r="A144" s="89" t="s">
        <v>776</v>
      </c>
      <c r="B144" s="92">
        <v>49588161</v>
      </c>
      <c r="C144" s="92">
        <v>38069927</v>
      </c>
      <c r="D144" s="92">
        <v>6137758</v>
      </c>
      <c r="E144" s="92">
        <v>5380476</v>
      </c>
      <c r="F144" s="92">
        <v>47072166</v>
      </c>
      <c r="G144" s="92">
        <v>27967853</v>
      </c>
      <c r="H144" s="92">
        <v>18960071</v>
      </c>
      <c r="I144" s="92">
        <v>144242</v>
      </c>
      <c r="J144" s="92">
        <v>16000000</v>
      </c>
      <c r="K144" s="92"/>
      <c r="L144" s="92"/>
      <c r="M144" s="92"/>
      <c r="N144" s="92"/>
      <c r="O144" s="92"/>
      <c r="P144" s="92">
        <v>16000000</v>
      </c>
      <c r="Q144" s="92">
        <v>12279407</v>
      </c>
      <c r="R144" s="92"/>
      <c r="S144" s="92"/>
      <c r="T144" s="92">
        <v>549143</v>
      </c>
      <c r="U144" s="92"/>
      <c r="V144" s="92"/>
      <c r="W144" s="92"/>
      <c r="X144" s="92"/>
      <c r="Y144" s="92">
        <v>1510</v>
      </c>
      <c r="Z144" s="92">
        <v>6926</v>
      </c>
      <c r="AA144" s="92">
        <v>1031</v>
      </c>
      <c r="AB144" s="92"/>
      <c r="AC144" s="92"/>
      <c r="AD144" s="92"/>
      <c r="AE144" s="92">
        <v>1109608</v>
      </c>
      <c r="AF144" s="92"/>
      <c r="AG144" s="92"/>
      <c r="AH144" s="92">
        <v>784114</v>
      </c>
      <c r="AI144" s="92">
        <v>20708</v>
      </c>
      <c r="AJ144" s="92">
        <v>127645</v>
      </c>
      <c r="AK144" s="92"/>
      <c r="AL144" s="92"/>
      <c r="AM144" s="92"/>
      <c r="AN144" s="92"/>
      <c r="AO144" s="92">
        <v>124684</v>
      </c>
      <c r="AP144" s="92">
        <v>2045265</v>
      </c>
      <c r="AQ144" s="92"/>
      <c r="AR144" s="92">
        <v>4674230</v>
      </c>
      <c r="AS144" s="92">
        <v>332203</v>
      </c>
      <c r="AT144" s="92">
        <v>2478464</v>
      </c>
      <c r="AU144" s="92">
        <v>23876</v>
      </c>
      <c r="AV144" s="92"/>
      <c r="AW144" s="92">
        <v>17381488</v>
      </c>
      <c r="AX144" s="92"/>
      <c r="AY144" s="92">
        <v>3488</v>
      </c>
      <c r="AZ144" s="92">
        <v>0</v>
      </c>
      <c r="BA144" s="92">
        <v>100000</v>
      </c>
      <c r="BB144" s="92">
        <v>141343</v>
      </c>
      <c r="BC144" s="92"/>
      <c r="BD144" s="92">
        <v>5744</v>
      </c>
      <c r="BE144" s="92">
        <v>0</v>
      </c>
      <c r="BF144" s="92">
        <v>7673193</v>
      </c>
      <c r="BG144" s="92">
        <v>8668694</v>
      </c>
      <c r="BH144" s="92">
        <v>784000</v>
      </c>
      <c r="BI144" s="92">
        <v>2407</v>
      </c>
      <c r="BJ144" s="92"/>
      <c r="BK144" s="92">
        <v>0</v>
      </c>
      <c r="BL144" s="92">
        <v>0</v>
      </c>
      <c r="BM144" s="92"/>
      <c r="BN144" s="92">
        <v>2619</v>
      </c>
      <c r="BO144" s="92">
        <v>6399762</v>
      </c>
      <c r="BP144" s="92"/>
      <c r="BQ144" s="92">
        <v>3470372</v>
      </c>
      <c r="BR144" s="92"/>
      <c r="BS144" s="92"/>
      <c r="BT144" s="92">
        <v>1503333</v>
      </c>
      <c r="BU144" s="92">
        <v>1249456</v>
      </c>
      <c r="BV144" s="92">
        <v>60072</v>
      </c>
      <c r="BW144" s="92">
        <v>9628</v>
      </c>
      <c r="BX144" s="92"/>
      <c r="BY144" s="92">
        <v>106900</v>
      </c>
      <c r="BZ144" s="92"/>
      <c r="CA144" s="92"/>
      <c r="CB144" s="92">
        <v>155536</v>
      </c>
      <c r="CC144" s="92">
        <v>155536</v>
      </c>
      <c r="CD144" s="92">
        <v>2760000</v>
      </c>
      <c r="CE144" s="92"/>
      <c r="CF144" s="92"/>
      <c r="CG144" s="92"/>
      <c r="CH144" s="92"/>
      <c r="CI144" s="92"/>
      <c r="CJ144" s="92">
        <v>0</v>
      </c>
      <c r="CK144" s="92">
        <v>562500</v>
      </c>
      <c r="CL144" s="92">
        <v>472500</v>
      </c>
      <c r="CM144" s="92">
        <v>600000</v>
      </c>
      <c r="CN144" s="92">
        <v>1125000</v>
      </c>
      <c r="CO144" s="92">
        <v>151636519</v>
      </c>
      <c r="CP144" s="92">
        <v>454909558</v>
      </c>
    </row>
    <row r="145" spans="1:94" x14ac:dyDescent="0.35">
      <c r="A145" s="89" t="s">
        <v>779</v>
      </c>
      <c r="B145" s="92">
        <v>11517971</v>
      </c>
      <c r="C145" s="92">
        <v>11185544</v>
      </c>
      <c r="D145" s="92">
        <v>321331</v>
      </c>
      <c r="E145" s="92">
        <v>11096</v>
      </c>
      <c r="F145" s="92">
        <v>4382500</v>
      </c>
      <c r="G145" s="92">
        <v>1062200</v>
      </c>
      <c r="H145" s="92">
        <v>3278862</v>
      </c>
      <c r="I145" s="92">
        <v>41438</v>
      </c>
      <c r="J145" s="92"/>
      <c r="K145" s="92"/>
      <c r="L145" s="92"/>
      <c r="M145" s="92"/>
      <c r="N145" s="92"/>
      <c r="O145" s="92"/>
      <c r="P145" s="92"/>
      <c r="Q145" s="92">
        <v>1101442</v>
      </c>
      <c r="R145" s="92"/>
      <c r="S145" s="92"/>
      <c r="T145" s="92">
        <v>6529</v>
      </c>
      <c r="U145" s="92"/>
      <c r="V145" s="92"/>
      <c r="W145" s="92"/>
      <c r="X145" s="92"/>
      <c r="Y145" s="92">
        <v>0</v>
      </c>
      <c r="Z145" s="92"/>
      <c r="AA145" s="92"/>
      <c r="AB145" s="92"/>
      <c r="AC145" s="92"/>
      <c r="AD145" s="92"/>
      <c r="AE145" s="92">
        <v>470743</v>
      </c>
      <c r="AF145" s="92"/>
      <c r="AG145" s="92"/>
      <c r="AH145" s="92">
        <v>348128</v>
      </c>
      <c r="AI145" s="92">
        <v>0</v>
      </c>
      <c r="AJ145" s="92">
        <v>90302</v>
      </c>
      <c r="AK145" s="92"/>
      <c r="AL145" s="92"/>
      <c r="AM145" s="92"/>
      <c r="AN145" s="92"/>
      <c r="AO145" s="92">
        <v>0</v>
      </c>
      <c r="AP145" s="92">
        <v>175946</v>
      </c>
      <c r="AQ145" s="92"/>
      <c r="AR145" s="92">
        <v>0</v>
      </c>
      <c r="AS145" s="92">
        <v>9794</v>
      </c>
      <c r="AT145" s="92">
        <v>0</v>
      </c>
      <c r="AU145" s="92"/>
      <c r="AV145" s="92"/>
      <c r="AW145" s="92">
        <v>161810</v>
      </c>
      <c r="AX145" s="92"/>
      <c r="AY145" s="92"/>
      <c r="AZ145" s="92">
        <v>0</v>
      </c>
      <c r="BA145" s="92">
        <v>0</v>
      </c>
      <c r="BB145" s="92">
        <v>0</v>
      </c>
      <c r="BC145" s="92"/>
      <c r="BD145" s="92"/>
      <c r="BE145" s="92">
        <v>0</v>
      </c>
      <c r="BF145" s="92">
        <v>12268</v>
      </c>
      <c r="BG145" s="92">
        <v>149542</v>
      </c>
      <c r="BH145" s="92"/>
      <c r="BI145" s="92"/>
      <c r="BJ145" s="92"/>
      <c r="BK145" s="92"/>
      <c r="BL145" s="92"/>
      <c r="BM145" s="92"/>
      <c r="BN145" s="92"/>
      <c r="BO145" s="92">
        <v>1308374</v>
      </c>
      <c r="BP145" s="92"/>
      <c r="BQ145" s="92">
        <v>377180</v>
      </c>
      <c r="BR145" s="92">
        <v>7329</v>
      </c>
      <c r="BS145" s="92"/>
      <c r="BT145" s="92">
        <v>276009</v>
      </c>
      <c r="BU145" s="92">
        <v>454812</v>
      </c>
      <c r="BV145" s="92">
        <v>178597</v>
      </c>
      <c r="BW145" s="92">
        <v>0</v>
      </c>
      <c r="BX145" s="92">
        <v>7012</v>
      </c>
      <c r="BY145" s="92">
        <v>2771</v>
      </c>
      <c r="BZ145" s="92"/>
      <c r="CA145" s="92">
        <v>4666</v>
      </c>
      <c r="CB145" s="92">
        <v>18853</v>
      </c>
      <c r="CC145" s="92">
        <v>18853</v>
      </c>
      <c r="CD145" s="92">
        <v>0</v>
      </c>
      <c r="CE145" s="92"/>
      <c r="CF145" s="92"/>
      <c r="CG145" s="92"/>
      <c r="CH145" s="92"/>
      <c r="CI145" s="92"/>
      <c r="CJ145" s="92">
        <v>0</v>
      </c>
      <c r="CK145" s="92"/>
      <c r="CL145" s="92">
        <v>0</v>
      </c>
      <c r="CM145" s="92">
        <v>0</v>
      </c>
      <c r="CN145" s="92"/>
      <c r="CO145" s="92">
        <v>18490950</v>
      </c>
      <c r="CP145" s="92">
        <v>55472852</v>
      </c>
    </row>
    <row r="146" spans="1:94" x14ac:dyDescent="0.35">
      <c r="A146" s="89" t="s">
        <v>782</v>
      </c>
      <c r="B146" s="92">
        <v>12507422</v>
      </c>
      <c r="C146" s="92">
        <v>11689151</v>
      </c>
      <c r="D146" s="92">
        <v>529711</v>
      </c>
      <c r="E146" s="92">
        <v>288561</v>
      </c>
      <c r="F146" s="92">
        <v>18714599</v>
      </c>
      <c r="G146" s="92">
        <v>18322484</v>
      </c>
      <c r="H146" s="92">
        <v>364767</v>
      </c>
      <c r="I146" s="92">
        <v>27348</v>
      </c>
      <c r="J146" s="92"/>
      <c r="K146" s="92"/>
      <c r="L146" s="92"/>
      <c r="M146" s="92"/>
      <c r="N146" s="92"/>
      <c r="O146" s="92"/>
      <c r="P146" s="92"/>
      <c r="Q146" s="92">
        <v>14485</v>
      </c>
      <c r="R146" s="92"/>
      <c r="S146" s="92"/>
      <c r="T146" s="92"/>
      <c r="U146" s="92"/>
      <c r="V146" s="92"/>
      <c r="W146" s="92"/>
      <c r="X146" s="92"/>
      <c r="Y146" s="92">
        <v>2726</v>
      </c>
      <c r="Z146" s="92"/>
      <c r="AA146" s="92"/>
      <c r="AB146" s="92"/>
      <c r="AC146" s="92"/>
      <c r="AD146" s="92"/>
      <c r="AE146" s="92">
        <v>1302</v>
      </c>
      <c r="AF146" s="92"/>
      <c r="AG146" s="92"/>
      <c r="AH146" s="92">
        <v>3020</v>
      </c>
      <c r="AI146" s="92">
        <v>0</v>
      </c>
      <c r="AJ146" s="92">
        <v>0</v>
      </c>
      <c r="AK146" s="92"/>
      <c r="AL146" s="92"/>
      <c r="AM146" s="92"/>
      <c r="AN146" s="92"/>
      <c r="AO146" s="92">
        <v>7437</v>
      </c>
      <c r="AP146" s="92">
        <v>0</v>
      </c>
      <c r="AQ146" s="92"/>
      <c r="AR146" s="92">
        <v>0</v>
      </c>
      <c r="AS146" s="92"/>
      <c r="AT146" s="92"/>
      <c r="AU146" s="92"/>
      <c r="AV146" s="92"/>
      <c r="AW146" s="92">
        <v>4170547</v>
      </c>
      <c r="AX146" s="92"/>
      <c r="AY146" s="92"/>
      <c r="AZ146" s="92">
        <v>0</v>
      </c>
      <c r="BA146" s="92">
        <v>0</v>
      </c>
      <c r="BB146" s="92">
        <v>75046</v>
      </c>
      <c r="BC146" s="92"/>
      <c r="BD146" s="92"/>
      <c r="BE146" s="92">
        <v>0</v>
      </c>
      <c r="BF146" s="92">
        <v>0</v>
      </c>
      <c r="BG146" s="92">
        <v>4092884</v>
      </c>
      <c r="BH146" s="92"/>
      <c r="BI146" s="92"/>
      <c r="BJ146" s="92"/>
      <c r="BK146" s="92"/>
      <c r="BL146" s="92"/>
      <c r="BM146" s="92"/>
      <c r="BN146" s="92">
        <v>2619</v>
      </c>
      <c r="BO146" s="92">
        <v>1907094</v>
      </c>
      <c r="BP146" s="92"/>
      <c r="BQ146" s="92">
        <v>912166</v>
      </c>
      <c r="BR146" s="92">
        <v>3917</v>
      </c>
      <c r="BS146" s="92">
        <v>7835</v>
      </c>
      <c r="BT146" s="92">
        <v>401744</v>
      </c>
      <c r="BU146" s="92">
        <v>502539</v>
      </c>
      <c r="BV146" s="92"/>
      <c r="BW146" s="92">
        <v>42717</v>
      </c>
      <c r="BX146" s="92">
        <v>19886</v>
      </c>
      <c r="BY146" s="92">
        <v>7428</v>
      </c>
      <c r="BZ146" s="92">
        <v>1281</v>
      </c>
      <c r="CA146" s="92">
        <v>7582</v>
      </c>
      <c r="CB146" s="92">
        <v>2588</v>
      </c>
      <c r="CC146" s="92">
        <v>2588</v>
      </c>
      <c r="CD146" s="92">
        <v>0</v>
      </c>
      <c r="CE146" s="92"/>
      <c r="CF146" s="92"/>
      <c r="CG146" s="92"/>
      <c r="CH146" s="92"/>
      <c r="CI146" s="92"/>
      <c r="CJ146" s="92">
        <v>0</v>
      </c>
      <c r="CK146" s="92"/>
      <c r="CL146" s="92">
        <v>0</v>
      </c>
      <c r="CM146" s="92">
        <v>0</v>
      </c>
      <c r="CN146" s="92"/>
      <c r="CO146" s="92">
        <v>37316735</v>
      </c>
      <c r="CP146" s="92">
        <v>111950209</v>
      </c>
    </row>
    <row r="147" spans="1:94" x14ac:dyDescent="0.35">
      <c r="A147" s="89" t="s">
        <v>786</v>
      </c>
      <c r="B147" s="92">
        <v>36387172</v>
      </c>
      <c r="C147" s="92">
        <v>29537768</v>
      </c>
      <c r="D147" s="92">
        <v>3390044</v>
      </c>
      <c r="E147" s="92">
        <v>3459359</v>
      </c>
      <c r="F147" s="92">
        <v>28133603</v>
      </c>
      <c r="G147" s="92">
        <v>15056761</v>
      </c>
      <c r="H147" s="92">
        <v>13065513</v>
      </c>
      <c r="I147" s="92">
        <v>11330</v>
      </c>
      <c r="J147" s="92">
        <v>0</v>
      </c>
      <c r="K147" s="92"/>
      <c r="L147" s="92"/>
      <c r="M147" s="92"/>
      <c r="N147" s="92"/>
      <c r="O147" s="92"/>
      <c r="P147" s="92">
        <v>0</v>
      </c>
      <c r="Q147" s="92">
        <v>1832361</v>
      </c>
      <c r="R147" s="92"/>
      <c r="S147" s="92"/>
      <c r="T147" s="92">
        <v>501568</v>
      </c>
      <c r="U147" s="92"/>
      <c r="V147" s="92"/>
      <c r="W147" s="92">
        <v>0</v>
      </c>
      <c r="X147" s="92"/>
      <c r="Y147" s="92">
        <v>27789</v>
      </c>
      <c r="Z147" s="92">
        <v>6156</v>
      </c>
      <c r="AA147" s="92"/>
      <c r="AB147" s="92"/>
      <c r="AC147" s="92"/>
      <c r="AD147" s="92">
        <v>9032</v>
      </c>
      <c r="AE147" s="92">
        <v>206267</v>
      </c>
      <c r="AF147" s="92"/>
      <c r="AG147" s="92"/>
      <c r="AH147" s="92">
        <v>235458</v>
      </c>
      <c r="AI147" s="92">
        <v>9318</v>
      </c>
      <c r="AJ147" s="92">
        <v>51161</v>
      </c>
      <c r="AK147" s="92"/>
      <c r="AL147" s="92"/>
      <c r="AM147" s="92"/>
      <c r="AN147" s="92"/>
      <c r="AO147" s="92">
        <v>25976</v>
      </c>
      <c r="AP147" s="92">
        <v>496148</v>
      </c>
      <c r="AQ147" s="92"/>
      <c r="AR147" s="92">
        <v>0</v>
      </c>
      <c r="AS147" s="92">
        <v>146903</v>
      </c>
      <c r="AT147" s="92">
        <v>85464</v>
      </c>
      <c r="AU147" s="92">
        <v>31120</v>
      </c>
      <c r="AV147" s="92"/>
      <c r="AW147" s="92">
        <v>865909</v>
      </c>
      <c r="AX147" s="92"/>
      <c r="AY147" s="92">
        <v>3488</v>
      </c>
      <c r="AZ147" s="92">
        <v>3161</v>
      </c>
      <c r="BA147" s="92">
        <v>313000</v>
      </c>
      <c r="BB147" s="92">
        <v>107008</v>
      </c>
      <c r="BC147" s="92"/>
      <c r="BD147" s="92">
        <v>31908</v>
      </c>
      <c r="BE147" s="92">
        <v>0</v>
      </c>
      <c r="BF147" s="92">
        <v>59657</v>
      </c>
      <c r="BG147" s="92">
        <v>26294</v>
      </c>
      <c r="BH147" s="92">
        <v>147000</v>
      </c>
      <c r="BI147" s="92"/>
      <c r="BJ147" s="92"/>
      <c r="BK147" s="92">
        <v>0</v>
      </c>
      <c r="BL147" s="92">
        <v>95192</v>
      </c>
      <c r="BM147" s="92"/>
      <c r="BN147" s="92">
        <v>79200</v>
      </c>
      <c r="BO147" s="92">
        <v>4857492</v>
      </c>
      <c r="BP147" s="92">
        <v>1985</v>
      </c>
      <c r="BQ147" s="92">
        <v>1151307</v>
      </c>
      <c r="BR147" s="92"/>
      <c r="BS147" s="92">
        <v>7665</v>
      </c>
      <c r="BT147" s="92">
        <v>1319861</v>
      </c>
      <c r="BU147" s="92">
        <v>1393312</v>
      </c>
      <c r="BV147" s="92">
        <v>587599</v>
      </c>
      <c r="BW147" s="92">
        <v>172761</v>
      </c>
      <c r="BX147" s="92"/>
      <c r="BY147" s="92">
        <v>221905</v>
      </c>
      <c r="BZ147" s="92">
        <v>1096</v>
      </c>
      <c r="CA147" s="92"/>
      <c r="CB147" s="92">
        <v>183815</v>
      </c>
      <c r="CC147" s="92">
        <v>183815</v>
      </c>
      <c r="CD147" s="92">
        <v>125000</v>
      </c>
      <c r="CE147" s="92"/>
      <c r="CF147" s="92"/>
      <c r="CG147" s="92">
        <v>125000</v>
      </c>
      <c r="CH147" s="92"/>
      <c r="CI147" s="92"/>
      <c r="CJ147" s="92">
        <v>0</v>
      </c>
      <c r="CK147" s="92">
        <v>0</v>
      </c>
      <c r="CL147" s="92">
        <v>0</v>
      </c>
      <c r="CM147" s="92">
        <v>0</v>
      </c>
      <c r="CN147" s="92">
        <v>0</v>
      </c>
      <c r="CO147" s="92">
        <v>72385351</v>
      </c>
      <c r="CP147" s="92">
        <v>217156052</v>
      </c>
    </row>
    <row r="148" spans="1:94" x14ac:dyDescent="0.35">
      <c r="A148" s="89" t="s">
        <v>789</v>
      </c>
      <c r="B148" s="92">
        <v>7645364</v>
      </c>
      <c r="C148" s="92">
        <v>7222337</v>
      </c>
      <c r="D148" s="92">
        <v>423027</v>
      </c>
      <c r="E148" s="92">
        <v>0</v>
      </c>
      <c r="F148" s="92">
        <v>23986154</v>
      </c>
      <c r="G148" s="92">
        <v>20250828</v>
      </c>
      <c r="H148" s="92">
        <v>3602949</v>
      </c>
      <c r="I148" s="92">
        <v>132377</v>
      </c>
      <c r="J148" s="92">
        <v>0</v>
      </c>
      <c r="K148" s="92"/>
      <c r="L148" s="92"/>
      <c r="M148" s="92"/>
      <c r="N148" s="92">
        <v>0</v>
      </c>
      <c r="O148" s="92"/>
      <c r="P148" s="92">
        <v>0</v>
      </c>
      <c r="Q148" s="92">
        <v>1189590</v>
      </c>
      <c r="R148" s="92"/>
      <c r="S148" s="92"/>
      <c r="T148" s="92">
        <v>186474</v>
      </c>
      <c r="U148" s="92"/>
      <c r="V148" s="92"/>
      <c r="W148" s="92"/>
      <c r="X148" s="92"/>
      <c r="Y148" s="92"/>
      <c r="Z148" s="92">
        <v>6156</v>
      </c>
      <c r="AA148" s="92"/>
      <c r="AB148" s="92"/>
      <c r="AC148" s="92"/>
      <c r="AD148" s="92">
        <v>4508</v>
      </c>
      <c r="AE148" s="92">
        <v>544716</v>
      </c>
      <c r="AF148" s="92"/>
      <c r="AG148" s="92"/>
      <c r="AH148" s="92">
        <v>337653</v>
      </c>
      <c r="AI148" s="92">
        <v>0</v>
      </c>
      <c r="AJ148" s="92">
        <v>2037</v>
      </c>
      <c r="AK148" s="92"/>
      <c r="AL148" s="92"/>
      <c r="AM148" s="92"/>
      <c r="AN148" s="92"/>
      <c r="AO148" s="92">
        <v>0</v>
      </c>
      <c r="AP148" s="92">
        <v>0</v>
      </c>
      <c r="AQ148" s="92"/>
      <c r="AR148" s="92">
        <v>0</v>
      </c>
      <c r="AS148" s="92">
        <v>108046</v>
      </c>
      <c r="AT148" s="92"/>
      <c r="AU148" s="92"/>
      <c r="AV148" s="92"/>
      <c r="AW148" s="92">
        <v>817426</v>
      </c>
      <c r="AX148" s="92"/>
      <c r="AY148" s="92"/>
      <c r="AZ148" s="92">
        <v>0</v>
      </c>
      <c r="BA148" s="92">
        <v>12210</v>
      </c>
      <c r="BB148" s="92">
        <v>0</v>
      </c>
      <c r="BC148" s="92"/>
      <c r="BD148" s="92"/>
      <c r="BE148" s="92">
        <v>0</v>
      </c>
      <c r="BF148" s="92">
        <v>0</v>
      </c>
      <c r="BG148" s="92">
        <v>756216</v>
      </c>
      <c r="BH148" s="92">
        <v>49000</v>
      </c>
      <c r="BI148" s="92"/>
      <c r="BJ148" s="92"/>
      <c r="BK148" s="92">
        <v>0</v>
      </c>
      <c r="BL148" s="92"/>
      <c r="BM148" s="92"/>
      <c r="BN148" s="92"/>
      <c r="BO148" s="92">
        <v>588860</v>
      </c>
      <c r="BP148" s="92"/>
      <c r="BQ148" s="92"/>
      <c r="BR148" s="92"/>
      <c r="BS148" s="92"/>
      <c r="BT148" s="92"/>
      <c r="BU148" s="92">
        <v>488681</v>
      </c>
      <c r="BV148" s="92"/>
      <c r="BW148" s="92">
        <v>100179</v>
      </c>
      <c r="BX148" s="92"/>
      <c r="BY148" s="92"/>
      <c r="BZ148" s="92"/>
      <c r="CA148" s="92"/>
      <c r="CB148" s="92"/>
      <c r="CC148" s="92"/>
      <c r="CD148" s="92">
        <v>0</v>
      </c>
      <c r="CE148" s="92"/>
      <c r="CF148" s="92"/>
      <c r="CG148" s="92"/>
      <c r="CH148" s="92"/>
      <c r="CI148" s="92"/>
      <c r="CJ148" s="92">
        <v>0</v>
      </c>
      <c r="CK148" s="92"/>
      <c r="CL148" s="92">
        <v>0</v>
      </c>
      <c r="CM148" s="92">
        <v>0</v>
      </c>
      <c r="CN148" s="92"/>
      <c r="CO148" s="92">
        <v>34227394</v>
      </c>
      <c r="CP148" s="92">
        <v>102682182</v>
      </c>
    </row>
    <row r="149" spans="1:94" x14ac:dyDescent="0.35">
      <c r="A149" s="89" t="s">
        <v>795</v>
      </c>
      <c r="B149" s="92">
        <v>15313064</v>
      </c>
      <c r="C149" s="92">
        <v>11865659</v>
      </c>
      <c r="D149" s="92">
        <v>2295129</v>
      </c>
      <c r="E149" s="92">
        <v>1152276</v>
      </c>
      <c r="F149" s="92">
        <v>12231093</v>
      </c>
      <c r="G149" s="92">
        <v>6683861</v>
      </c>
      <c r="H149" s="92">
        <v>5546615</v>
      </c>
      <c r="I149" s="92">
        <v>616</v>
      </c>
      <c r="J149" s="92">
        <v>1612080</v>
      </c>
      <c r="K149" s="92"/>
      <c r="L149" s="92"/>
      <c r="M149" s="92"/>
      <c r="N149" s="92"/>
      <c r="O149" s="92"/>
      <c r="P149" s="92">
        <v>1612080</v>
      </c>
      <c r="Q149" s="92">
        <v>1222871</v>
      </c>
      <c r="R149" s="92"/>
      <c r="S149" s="92"/>
      <c r="T149" s="92">
        <v>468456</v>
      </c>
      <c r="U149" s="92"/>
      <c r="V149" s="92"/>
      <c r="W149" s="92"/>
      <c r="X149" s="92"/>
      <c r="Y149" s="92"/>
      <c r="Z149" s="92"/>
      <c r="AA149" s="92"/>
      <c r="AB149" s="92"/>
      <c r="AC149" s="92"/>
      <c r="AD149" s="92"/>
      <c r="AE149" s="92">
        <v>80699</v>
      </c>
      <c r="AF149" s="92"/>
      <c r="AG149" s="92"/>
      <c r="AH149" s="92">
        <v>94354</v>
      </c>
      <c r="AI149" s="92">
        <v>0</v>
      </c>
      <c r="AJ149" s="92">
        <v>3395</v>
      </c>
      <c r="AK149" s="92"/>
      <c r="AL149" s="92"/>
      <c r="AM149" s="92"/>
      <c r="AN149" s="92"/>
      <c r="AO149" s="92">
        <v>20110</v>
      </c>
      <c r="AP149" s="92">
        <v>50000</v>
      </c>
      <c r="AQ149" s="92"/>
      <c r="AR149" s="92">
        <v>217406</v>
      </c>
      <c r="AS149" s="92">
        <v>117522</v>
      </c>
      <c r="AT149" s="92">
        <v>170929</v>
      </c>
      <c r="AU149" s="92"/>
      <c r="AV149" s="92"/>
      <c r="AW149" s="92">
        <v>2276890</v>
      </c>
      <c r="AX149" s="92"/>
      <c r="AY149" s="92"/>
      <c r="AZ149" s="92">
        <v>0</v>
      </c>
      <c r="BA149" s="92">
        <v>8393</v>
      </c>
      <c r="BB149" s="92">
        <v>5259</v>
      </c>
      <c r="BC149" s="92"/>
      <c r="BD149" s="92">
        <v>4308</v>
      </c>
      <c r="BE149" s="92">
        <v>0</v>
      </c>
      <c r="BF149" s="92">
        <v>2206771</v>
      </c>
      <c r="BG149" s="92"/>
      <c r="BH149" s="92">
        <v>49000</v>
      </c>
      <c r="BI149" s="92"/>
      <c r="BJ149" s="92"/>
      <c r="BK149" s="92">
        <v>0</v>
      </c>
      <c r="BL149" s="92">
        <v>3159</v>
      </c>
      <c r="BM149" s="92"/>
      <c r="BN149" s="92">
        <v>0</v>
      </c>
      <c r="BO149" s="92">
        <v>1195796</v>
      </c>
      <c r="BP149" s="92"/>
      <c r="BQ149" s="92">
        <v>563172</v>
      </c>
      <c r="BR149" s="92"/>
      <c r="BS149" s="92"/>
      <c r="BT149" s="92">
        <v>482254</v>
      </c>
      <c r="BU149" s="92">
        <v>94870</v>
      </c>
      <c r="BV149" s="92"/>
      <c r="BW149" s="92">
        <v>0</v>
      </c>
      <c r="BX149" s="92"/>
      <c r="BY149" s="92">
        <v>55500</v>
      </c>
      <c r="BZ149" s="92"/>
      <c r="CA149" s="92"/>
      <c r="CB149" s="92">
        <v>61272</v>
      </c>
      <c r="CC149" s="92">
        <v>61272</v>
      </c>
      <c r="CD149" s="92">
        <v>253500</v>
      </c>
      <c r="CE149" s="92"/>
      <c r="CF149" s="92"/>
      <c r="CG149" s="92"/>
      <c r="CH149" s="92"/>
      <c r="CI149" s="92"/>
      <c r="CJ149" s="92">
        <v>0</v>
      </c>
      <c r="CK149" s="92">
        <v>52500</v>
      </c>
      <c r="CL149" s="92">
        <v>73500</v>
      </c>
      <c r="CM149" s="92">
        <v>22500</v>
      </c>
      <c r="CN149" s="92">
        <v>105000</v>
      </c>
      <c r="CO149" s="92">
        <v>34166566</v>
      </c>
      <c r="CP149" s="92">
        <v>102499697</v>
      </c>
    </row>
    <row r="150" spans="1:94" x14ac:dyDescent="0.35">
      <c r="A150" s="89" t="s">
        <v>798</v>
      </c>
      <c r="B150" s="92">
        <v>54199501</v>
      </c>
      <c r="C150" s="92">
        <v>48032329</v>
      </c>
      <c r="D150" s="92">
        <v>724597</v>
      </c>
      <c r="E150" s="92">
        <v>5442576</v>
      </c>
      <c r="F150" s="92">
        <v>35697444</v>
      </c>
      <c r="G150" s="92">
        <v>13716622</v>
      </c>
      <c r="H150" s="92">
        <v>21921878</v>
      </c>
      <c r="I150" s="92">
        <v>58944</v>
      </c>
      <c r="J150" s="92">
        <v>9600000</v>
      </c>
      <c r="K150" s="92"/>
      <c r="L150" s="92"/>
      <c r="M150" s="92"/>
      <c r="N150" s="92"/>
      <c r="O150" s="92"/>
      <c r="P150" s="92">
        <v>9600000</v>
      </c>
      <c r="Q150" s="92">
        <v>6275492</v>
      </c>
      <c r="R150" s="92"/>
      <c r="S150" s="92"/>
      <c r="T150" s="92">
        <v>1041334</v>
      </c>
      <c r="U150" s="92"/>
      <c r="V150" s="92"/>
      <c r="W150" s="92"/>
      <c r="X150" s="92"/>
      <c r="Y150" s="92">
        <v>50429</v>
      </c>
      <c r="Z150" s="92">
        <v>7209</v>
      </c>
      <c r="AA150" s="92">
        <v>0</v>
      </c>
      <c r="AB150" s="92"/>
      <c r="AC150" s="92"/>
      <c r="AD150" s="92"/>
      <c r="AE150" s="92">
        <v>177930</v>
      </c>
      <c r="AF150" s="92"/>
      <c r="AG150" s="92"/>
      <c r="AH150" s="92">
        <v>498795</v>
      </c>
      <c r="AI150" s="92">
        <v>22470</v>
      </c>
      <c r="AJ150" s="92">
        <v>77402</v>
      </c>
      <c r="AK150" s="92"/>
      <c r="AL150" s="92"/>
      <c r="AM150" s="92"/>
      <c r="AN150" s="92"/>
      <c r="AO150" s="92">
        <v>181831</v>
      </c>
      <c r="AP150" s="92">
        <v>512462</v>
      </c>
      <c r="AQ150" s="92"/>
      <c r="AR150" s="92">
        <v>1195733</v>
      </c>
      <c r="AS150" s="92">
        <v>287827</v>
      </c>
      <c r="AT150" s="92">
        <v>2222071</v>
      </c>
      <c r="AU150" s="92">
        <v>0</v>
      </c>
      <c r="AV150" s="92"/>
      <c r="AW150" s="92">
        <v>7648699</v>
      </c>
      <c r="AX150" s="92"/>
      <c r="AY150" s="92">
        <v>242061</v>
      </c>
      <c r="AZ150" s="92">
        <v>1056</v>
      </c>
      <c r="BA150" s="92">
        <v>254900</v>
      </c>
      <c r="BB150" s="92">
        <v>103669</v>
      </c>
      <c r="BC150" s="92"/>
      <c r="BD150" s="92">
        <v>19597</v>
      </c>
      <c r="BE150" s="92">
        <v>0</v>
      </c>
      <c r="BF150" s="92">
        <v>66366</v>
      </c>
      <c r="BG150" s="92">
        <v>6489167</v>
      </c>
      <c r="BH150" s="92">
        <v>294000</v>
      </c>
      <c r="BI150" s="92">
        <v>11458</v>
      </c>
      <c r="BJ150" s="92">
        <v>8943</v>
      </c>
      <c r="BK150" s="92">
        <v>0</v>
      </c>
      <c r="BL150" s="92">
        <v>23087</v>
      </c>
      <c r="BM150" s="92"/>
      <c r="BN150" s="92">
        <v>134395</v>
      </c>
      <c r="BO150" s="92">
        <v>5566686</v>
      </c>
      <c r="BP150" s="92"/>
      <c r="BQ150" s="92">
        <v>2227970</v>
      </c>
      <c r="BR150" s="92"/>
      <c r="BS150" s="92">
        <v>3952</v>
      </c>
      <c r="BT150" s="92">
        <v>881404</v>
      </c>
      <c r="BU150" s="92">
        <v>2005678</v>
      </c>
      <c r="BV150" s="92"/>
      <c r="BW150" s="92">
        <v>367804</v>
      </c>
      <c r="BX150" s="92">
        <v>502</v>
      </c>
      <c r="BY150" s="92">
        <v>79377</v>
      </c>
      <c r="BZ150" s="92"/>
      <c r="CA150" s="92"/>
      <c r="CB150" s="92">
        <v>311071</v>
      </c>
      <c r="CC150" s="92">
        <v>311071</v>
      </c>
      <c r="CD150" s="92">
        <v>250000</v>
      </c>
      <c r="CE150" s="92"/>
      <c r="CF150" s="92"/>
      <c r="CG150" s="92">
        <v>250000</v>
      </c>
      <c r="CH150" s="92"/>
      <c r="CI150" s="92"/>
      <c r="CJ150" s="92">
        <v>0</v>
      </c>
      <c r="CK150" s="92"/>
      <c r="CL150" s="92">
        <v>0</v>
      </c>
      <c r="CM150" s="92">
        <v>0</v>
      </c>
      <c r="CN150" s="92"/>
      <c r="CO150" s="92">
        <v>119548895</v>
      </c>
      <c r="CP150" s="92">
        <v>358646684</v>
      </c>
    </row>
    <row r="151" spans="1:94" x14ac:dyDescent="0.35">
      <c r="A151" s="89" t="s">
        <v>803</v>
      </c>
      <c r="B151" s="92">
        <v>45242489</v>
      </c>
      <c r="C151" s="92">
        <v>30626281</v>
      </c>
      <c r="D151" s="92">
        <v>5141439</v>
      </c>
      <c r="E151" s="92">
        <v>9474769</v>
      </c>
      <c r="F151" s="92">
        <v>45548507</v>
      </c>
      <c r="G151" s="92">
        <v>7103941</v>
      </c>
      <c r="H151" s="92">
        <v>38166608</v>
      </c>
      <c r="I151" s="92">
        <v>277958</v>
      </c>
      <c r="J151" s="92">
        <v>0</v>
      </c>
      <c r="K151" s="92"/>
      <c r="L151" s="92"/>
      <c r="M151" s="92">
        <v>0</v>
      </c>
      <c r="N151" s="92"/>
      <c r="O151" s="92"/>
      <c r="P151" s="92">
        <v>0</v>
      </c>
      <c r="Q151" s="92">
        <v>10716646</v>
      </c>
      <c r="R151" s="92">
        <v>4702</v>
      </c>
      <c r="S151" s="92"/>
      <c r="T151" s="92">
        <v>1279405</v>
      </c>
      <c r="U151" s="92"/>
      <c r="V151" s="92"/>
      <c r="W151" s="92"/>
      <c r="X151" s="92"/>
      <c r="Y151" s="92">
        <v>1630</v>
      </c>
      <c r="Z151" s="92">
        <v>9902</v>
      </c>
      <c r="AA151" s="92">
        <v>1309</v>
      </c>
      <c r="AB151" s="92"/>
      <c r="AC151" s="92"/>
      <c r="AD151" s="92">
        <v>17351</v>
      </c>
      <c r="AE151" s="92">
        <v>1256892</v>
      </c>
      <c r="AF151" s="92"/>
      <c r="AG151" s="92"/>
      <c r="AH151" s="92">
        <v>1086725</v>
      </c>
      <c r="AI151" s="92">
        <v>79101</v>
      </c>
      <c r="AJ151" s="92">
        <v>55675</v>
      </c>
      <c r="AK151" s="92"/>
      <c r="AL151" s="92"/>
      <c r="AM151" s="92"/>
      <c r="AN151" s="92"/>
      <c r="AO151" s="92">
        <v>372712</v>
      </c>
      <c r="AP151" s="92">
        <v>1186769</v>
      </c>
      <c r="AQ151" s="92"/>
      <c r="AR151" s="92">
        <v>2065358</v>
      </c>
      <c r="AS151" s="92">
        <v>375419</v>
      </c>
      <c r="AT151" s="92">
        <v>2738934</v>
      </c>
      <c r="AU151" s="92">
        <v>184762</v>
      </c>
      <c r="AV151" s="92"/>
      <c r="AW151" s="92">
        <v>17384998</v>
      </c>
      <c r="AX151" s="92"/>
      <c r="AY151" s="92">
        <v>10465</v>
      </c>
      <c r="AZ151" s="92">
        <v>1580</v>
      </c>
      <c r="BA151" s="92">
        <v>1344323</v>
      </c>
      <c r="BB151" s="92">
        <v>504523</v>
      </c>
      <c r="BC151" s="92"/>
      <c r="BD151" s="92">
        <v>40925</v>
      </c>
      <c r="BE151" s="92">
        <v>17778</v>
      </c>
      <c r="BF151" s="92">
        <v>13163188</v>
      </c>
      <c r="BG151" s="92">
        <v>29817</v>
      </c>
      <c r="BH151" s="92">
        <v>2186187</v>
      </c>
      <c r="BI151" s="92">
        <v>26711</v>
      </c>
      <c r="BJ151" s="92">
        <v>3410</v>
      </c>
      <c r="BK151" s="92">
        <v>10843</v>
      </c>
      <c r="BL151" s="92">
        <v>0</v>
      </c>
      <c r="BM151" s="92"/>
      <c r="BN151" s="92">
        <v>45247</v>
      </c>
      <c r="BO151" s="92">
        <v>9450519</v>
      </c>
      <c r="BP151" s="92"/>
      <c r="BQ151" s="92">
        <v>5310934</v>
      </c>
      <c r="BR151" s="92">
        <v>13738</v>
      </c>
      <c r="BS151" s="92">
        <v>493</v>
      </c>
      <c r="BT151" s="92">
        <v>1055316</v>
      </c>
      <c r="BU151" s="92">
        <v>3016677</v>
      </c>
      <c r="BV151" s="92">
        <v>35476</v>
      </c>
      <c r="BW151" s="92">
        <v>0</v>
      </c>
      <c r="BX151" s="92"/>
      <c r="BY151" s="92">
        <v>11199</v>
      </c>
      <c r="BZ151" s="92">
        <v>854</v>
      </c>
      <c r="CA151" s="92">
        <v>5832</v>
      </c>
      <c r="CB151" s="92">
        <v>18853</v>
      </c>
      <c r="CC151" s="92">
        <v>18853</v>
      </c>
      <c r="CD151" s="92">
        <v>30970402</v>
      </c>
      <c r="CE151" s="92"/>
      <c r="CF151" s="92"/>
      <c r="CG151" s="92">
        <v>250000</v>
      </c>
      <c r="CH151" s="92">
        <v>45402</v>
      </c>
      <c r="CI151" s="92"/>
      <c r="CJ151" s="92">
        <v>0</v>
      </c>
      <c r="CK151" s="92">
        <v>7500000</v>
      </c>
      <c r="CL151" s="92">
        <v>6300000</v>
      </c>
      <c r="CM151" s="92">
        <v>1875000</v>
      </c>
      <c r="CN151" s="92">
        <v>15000000</v>
      </c>
      <c r="CO151" s="92">
        <v>159332414</v>
      </c>
      <c r="CP151" s="92">
        <v>477997241</v>
      </c>
    </row>
    <row r="152" spans="1:94" x14ac:dyDescent="0.35">
      <c r="A152" s="89" t="s">
        <v>807</v>
      </c>
      <c r="B152" s="92">
        <v>8011571</v>
      </c>
      <c r="C152" s="92">
        <v>7758544</v>
      </c>
      <c r="D152" s="92">
        <v>238284</v>
      </c>
      <c r="E152" s="92">
        <v>14743</v>
      </c>
      <c r="F152" s="92">
        <v>7670494</v>
      </c>
      <c r="G152" s="92">
        <v>3455055</v>
      </c>
      <c r="H152" s="92">
        <v>4212666</v>
      </c>
      <c r="I152" s="92">
        <v>2773</v>
      </c>
      <c r="J152" s="92">
        <v>2100000</v>
      </c>
      <c r="K152" s="92"/>
      <c r="L152" s="92"/>
      <c r="M152" s="92"/>
      <c r="N152" s="92"/>
      <c r="O152" s="92">
        <v>500000</v>
      </c>
      <c r="P152" s="92">
        <v>1600000</v>
      </c>
      <c r="Q152" s="92">
        <v>704347</v>
      </c>
      <c r="R152" s="92"/>
      <c r="S152" s="92"/>
      <c r="T152" s="92">
        <v>48013</v>
      </c>
      <c r="U152" s="92"/>
      <c r="V152" s="92"/>
      <c r="W152" s="92"/>
      <c r="X152" s="92"/>
      <c r="Y152" s="92">
        <v>19228</v>
      </c>
      <c r="Z152" s="92">
        <v>10773</v>
      </c>
      <c r="AA152" s="92">
        <v>0</v>
      </c>
      <c r="AB152" s="92"/>
      <c r="AC152" s="92"/>
      <c r="AD152" s="92"/>
      <c r="AE152" s="92">
        <v>154673</v>
      </c>
      <c r="AF152" s="92"/>
      <c r="AG152" s="92"/>
      <c r="AH152" s="92">
        <v>330406</v>
      </c>
      <c r="AI152" s="92">
        <v>0</v>
      </c>
      <c r="AJ152" s="92">
        <v>30553</v>
      </c>
      <c r="AK152" s="92"/>
      <c r="AL152" s="92"/>
      <c r="AM152" s="92"/>
      <c r="AN152" s="92"/>
      <c r="AO152" s="92">
        <v>1487</v>
      </c>
      <c r="AP152" s="92">
        <v>105421</v>
      </c>
      <c r="AQ152" s="92"/>
      <c r="AR152" s="92">
        <v>0</v>
      </c>
      <c r="AS152" s="92">
        <v>3792</v>
      </c>
      <c r="AT152" s="92">
        <v>0</v>
      </c>
      <c r="AU152" s="92"/>
      <c r="AV152" s="92"/>
      <c r="AW152" s="92">
        <v>4554212</v>
      </c>
      <c r="AX152" s="92"/>
      <c r="AY152" s="92">
        <v>3488</v>
      </c>
      <c r="AZ152" s="92">
        <v>0</v>
      </c>
      <c r="BA152" s="92">
        <v>0</v>
      </c>
      <c r="BB152" s="92">
        <v>50560</v>
      </c>
      <c r="BC152" s="92"/>
      <c r="BD152" s="92">
        <v>1436</v>
      </c>
      <c r="BE152" s="92">
        <v>0</v>
      </c>
      <c r="BF152" s="92">
        <v>18420</v>
      </c>
      <c r="BG152" s="92">
        <v>4348055</v>
      </c>
      <c r="BH152" s="92">
        <v>98000</v>
      </c>
      <c r="BI152" s="92">
        <v>0</v>
      </c>
      <c r="BJ152" s="92"/>
      <c r="BK152" s="92">
        <v>32943</v>
      </c>
      <c r="BL152" s="92">
        <v>0</v>
      </c>
      <c r="BM152" s="92"/>
      <c r="BN152" s="92">
        <v>1309</v>
      </c>
      <c r="BO152" s="92">
        <v>1340967</v>
      </c>
      <c r="BP152" s="92"/>
      <c r="BQ152" s="92">
        <v>676738</v>
      </c>
      <c r="BR152" s="92"/>
      <c r="BS152" s="92"/>
      <c r="BT152" s="92">
        <v>598015</v>
      </c>
      <c r="BU152" s="92">
        <v>45426</v>
      </c>
      <c r="BV152" s="92"/>
      <c r="BW152" s="92"/>
      <c r="BX152" s="92"/>
      <c r="BY152" s="92">
        <v>19855</v>
      </c>
      <c r="BZ152" s="92"/>
      <c r="CA152" s="92">
        <v>933</v>
      </c>
      <c r="CB152" s="92"/>
      <c r="CC152" s="92"/>
      <c r="CD152" s="92">
        <v>0</v>
      </c>
      <c r="CE152" s="92"/>
      <c r="CF152" s="92"/>
      <c r="CG152" s="92"/>
      <c r="CH152" s="92"/>
      <c r="CI152" s="92"/>
      <c r="CJ152" s="92">
        <v>0</v>
      </c>
      <c r="CK152" s="92"/>
      <c r="CL152" s="92">
        <v>0</v>
      </c>
      <c r="CM152" s="92">
        <v>0</v>
      </c>
      <c r="CN152" s="92"/>
      <c r="CO152" s="92">
        <v>24381590</v>
      </c>
      <c r="CP152" s="92">
        <v>73144770</v>
      </c>
    </row>
    <row r="153" spans="1:94" x14ac:dyDescent="0.35">
      <c r="A153" s="89" t="s">
        <v>811</v>
      </c>
      <c r="B153" s="92">
        <v>38544529</v>
      </c>
      <c r="C153" s="92">
        <v>31696863</v>
      </c>
      <c r="D153" s="92">
        <v>3248860</v>
      </c>
      <c r="E153" s="92">
        <v>3598806</v>
      </c>
      <c r="F153" s="92">
        <v>28820119</v>
      </c>
      <c r="G153" s="92">
        <v>15220675</v>
      </c>
      <c r="H153" s="92">
        <v>13519775</v>
      </c>
      <c r="I153" s="92">
        <v>79669</v>
      </c>
      <c r="J153" s="92">
        <v>0</v>
      </c>
      <c r="K153" s="92"/>
      <c r="L153" s="92"/>
      <c r="M153" s="92"/>
      <c r="N153" s="92">
        <v>0</v>
      </c>
      <c r="O153" s="92"/>
      <c r="P153" s="92">
        <v>0</v>
      </c>
      <c r="Q153" s="92">
        <v>3171924</v>
      </c>
      <c r="R153" s="92"/>
      <c r="S153" s="92"/>
      <c r="T153" s="92">
        <v>853587</v>
      </c>
      <c r="U153" s="92"/>
      <c r="V153" s="92"/>
      <c r="W153" s="92"/>
      <c r="X153" s="92"/>
      <c r="Y153" s="92">
        <v>0</v>
      </c>
      <c r="Z153" s="92">
        <v>10922</v>
      </c>
      <c r="AA153" s="92">
        <v>0</v>
      </c>
      <c r="AB153" s="92"/>
      <c r="AC153" s="92"/>
      <c r="AD153" s="92"/>
      <c r="AE153" s="92">
        <v>235371</v>
      </c>
      <c r="AF153" s="92"/>
      <c r="AG153" s="92"/>
      <c r="AH153" s="92">
        <v>519675</v>
      </c>
      <c r="AI153" s="92">
        <v>18495</v>
      </c>
      <c r="AJ153" s="92">
        <v>63144</v>
      </c>
      <c r="AK153" s="92"/>
      <c r="AL153" s="92"/>
      <c r="AM153" s="92"/>
      <c r="AN153" s="92"/>
      <c r="AO153" s="92">
        <v>0</v>
      </c>
      <c r="AP153" s="92">
        <v>302115</v>
      </c>
      <c r="AQ153" s="92"/>
      <c r="AR153" s="92">
        <v>652218</v>
      </c>
      <c r="AS153" s="92">
        <v>174540</v>
      </c>
      <c r="AT153" s="92">
        <v>341857</v>
      </c>
      <c r="AU153" s="92">
        <v>0</v>
      </c>
      <c r="AV153" s="92"/>
      <c r="AW153" s="92">
        <v>8823973</v>
      </c>
      <c r="AX153" s="92"/>
      <c r="AY153" s="92">
        <v>1744</v>
      </c>
      <c r="AZ153" s="92">
        <v>0</v>
      </c>
      <c r="BA153" s="92">
        <v>1609445</v>
      </c>
      <c r="BB153" s="92">
        <v>155259</v>
      </c>
      <c r="BC153" s="92"/>
      <c r="BD153" s="92">
        <v>6399</v>
      </c>
      <c r="BE153" s="92">
        <v>0</v>
      </c>
      <c r="BF153" s="92">
        <v>104199</v>
      </c>
      <c r="BG153" s="92">
        <v>6578024</v>
      </c>
      <c r="BH153" s="92">
        <v>294000</v>
      </c>
      <c r="BI153" s="92"/>
      <c r="BJ153" s="92"/>
      <c r="BK153" s="92">
        <v>0</v>
      </c>
      <c r="BL153" s="92">
        <v>73741</v>
      </c>
      <c r="BM153" s="92"/>
      <c r="BN153" s="92">
        <v>1161</v>
      </c>
      <c r="BO153" s="92">
        <v>3814448</v>
      </c>
      <c r="BP153" s="92"/>
      <c r="BQ153" s="92">
        <v>1048828</v>
      </c>
      <c r="BR153" s="92"/>
      <c r="BS153" s="92">
        <v>7725</v>
      </c>
      <c r="BT153" s="92">
        <v>711367</v>
      </c>
      <c r="BU153" s="92">
        <v>1375626</v>
      </c>
      <c r="BV153" s="92">
        <v>491988</v>
      </c>
      <c r="BW153" s="92">
        <v>81517</v>
      </c>
      <c r="BX153" s="92">
        <v>7462</v>
      </c>
      <c r="BY153" s="92">
        <v>55699</v>
      </c>
      <c r="BZ153" s="92">
        <v>12074</v>
      </c>
      <c r="CA153" s="92">
        <v>22162</v>
      </c>
      <c r="CB153" s="92">
        <v>0</v>
      </c>
      <c r="CC153" s="92">
        <v>0</v>
      </c>
      <c r="CD153" s="92">
        <v>0</v>
      </c>
      <c r="CE153" s="92"/>
      <c r="CF153" s="92"/>
      <c r="CG153" s="92"/>
      <c r="CH153" s="92"/>
      <c r="CI153" s="92"/>
      <c r="CJ153" s="92">
        <v>0</v>
      </c>
      <c r="CK153" s="92">
        <v>0</v>
      </c>
      <c r="CL153" s="92">
        <v>0</v>
      </c>
      <c r="CM153" s="92">
        <v>0</v>
      </c>
      <c r="CN153" s="92">
        <v>0</v>
      </c>
      <c r="CO153" s="92">
        <v>83174994</v>
      </c>
      <c r="CP153" s="92">
        <v>249524979</v>
      </c>
    </row>
    <row r="154" spans="1:94" x14ac:dyDescent="0.35">
      <c r="A154" s="89" t="s">
        <v>814</v>
      </c>
      <c r="B154" s="92">
        <v>72404922</v>
      </c>
      <c r="C154" s="92">
        <v>62736074</v>
      </c>
      <c r="D154" s="92">
        <v>5242510</v>
      </c>
      <c r="E154" s="92">
        <v>4426338</v>
      </c>
      <c r="F154" s="92">
        <v>51642247</v>
      </c>
      <c r="G154" s="92">
        <v>30758785</v>
      </c>
      <c r="H154" s="92">
        <v>20822624</v>
      </c>
      <c r="I154" s="92">
        <v>60838</v>
      </c>
      <c r="J154" s="92">
        <v>69740</v>
      </c>
      <c r="K154" s="92"/>
      <c r="L154" s="92"/>
      <c r="M154" s="92"/>
      <c r="N154" s="92"/>
      <c r="O154" s="92"/>
      <c r="P154" s="92">
        <v>69740</v>
      </c>
      <c r="Q154" s="92">
        <v>5810012</v>
      </c>
      <c r="R154" s="92"/>
      <c r="S154" s="92"/>
      <c r="T154" s="92">
        <v>1250595</v>
      </c>
      <c r="U154" s="92"/>
      <c r="V154" s="92"/>
      <c r="W154" s="92"/>
      <c r="X154" s="92"/>
      <c r="Y154" s="92">
        <v>23170</v>
      </c>
      <c r="Z154" s="92">
        <v>44456</v>
      </c>
      <c r="AA154" s="92">
        <v>3584</v>
      </c>
      <c r="AB154" s="92"/>
      <c r="AC154" s="92"/>
      <c r="AD154" s="92"/>
      <c r="AE154" s="92">
        <v>624145</v>
      </c>
      <c r="AF154" s="92"/>
      <c r="AG154" s="92">
        <v>130111</v>
      </c>
      <c r="AH154" s="92">
        <v>676179</v>
      </c>
      <c r="AI154" s="92">
        <v>30354</v>
      </c>
      <c r="AJ154" s="92">
        <v>67896</v>
      </c>
      <c r="AK154" s="92"/>
      <c r="AL154" s="92"/>
      <c r="AM154" s="92"/>
      <c r="AN154" s="92"/>
      <c r="AO154" s="92">
        <v>0</v>
      </c>
      <c r="AP154" s="92">
        <v>215861</v>
      </c>
      <c r="AQ154" s="92"/>
      <c r="AR154" s="92">
        <v>0</v>
      </c>
      <c r="AS154" s="92">
        <v>406320</v>
      </c>
      <c r="AT154" s="92">
        <v>1709285</v>
      </c>
      <c r="AU154" s="92">
        <v>0</v>
      </c>
      <c r="AV154" s="92">
        <v>628053</v>
      </c>
      <c r="AW154" s="92">
        <v>19272357</v>
      </c>
      <c r="AX154" s="92">
        <v>11158</v>
      </c>
      <c r="AY154" s="92">
        <v>644</v>
      </c>
      <c r="AZ154" s="92">
        <v>0</v>
      </c>
      <c r="BA154" s="92">
        <v>2069500</v>
      </c>
      <c r="BB154" s="92">
        <v>3113</v>
      </c>
      <c r="BC154" s="92"/>
      <c r="BD154" s="92">
        <v>57439</v>
      </c>
      <c r="BE154" s="92">
        <v>0</v>
      </c>
      <c r="BF154" s="92">
        <v>7766710</v>
      </c>
      <c r="BG154" s="92">
        <v>8869889</v>
      </c>
      <c r="BH154" s="92">
        <v>343000</v>
      </c>
      <c r="BI154" s="92"/>
      <c r="BJ154" s="92"/>
      <c r="BK154" s="92">
        <v>0</v>
      </c>
      <c r="BL154" s="92">
        <v>126366</v>
      </c>
      <c r="BM154" s="92"/>
      <c r="BN154" s="92">
        <v>24538</v>
      </c>
      <c r="BO154" s="92">
        <v>5232853</v>
      </c>
      <c r="BP154" s="92"/>
      <c r="BQ154" s="92">
        <v>2246181</v>
      </c>
      <c r="BR154" s="92">
        <v>29931</v>
      </c>
      <c r="BS154" s="92">
        <v>297</v>
      </c>
      <c r="BT154" s="92">
        <v>696925</v>
      </c>
      <c r="BU154" s="92">
        <v>2132897</v>
      </c>
      <c r="BV154" s="92"/>
      <c r="BW154" s="92">
        <v>1001</v>
      </c>
      <c r="BX154" s="92">
        <v>125</v>
      </c>
      <c r="BY154" s="92">
        <v>124667</v>
      </c>
      <c r="BZ154" s="92">
        <v>829</v>
      </c>
      <c r="CA154" s="92"/>
      <c r="CB154" s="92"/>
      <c r="CC154" s="92"/>
      <c r="CD154" s="92">
        <v>5785000</v>
      </c>
      <c r="CE154" s="92"/>
      <c r="CF154" s="92"/>
      <c r="CG154" s="92">
        <v>250000</v>
      </c>
      <c r="CH154" s="92"/>
      <c r="CI154" s="92"/>
      <c r="CJ154" s="92">
        <v>0</v>
      </c>
      <c r="CK154" s="92">
        <v>825000</v>
      </c>
      <c r="CL154" s="92">
        <v>2310000</v>
      </c>
      <c r="CM154" s="92">
        <v>750000</v>
      </c>
      <c r="CN154" s="92">
        <v>1650000</v>
      </c>
      <c r="CO154" s="92">
        <v>160217131</v>
      </c>
      <c r="CP154" s="92">
        <v>480651390</v>
      </c>
    </row>
    <row r="155" spans="1:94" x14ac:dyDescent="0.35">
      <c r="A155" s="89" t="s">
        <v>819</v>
      </c>
      <c r="B155" s="92">
        <v>111023808</v>
      </c>
      <c r="C155" s="92">
        <v>89508668</v>
      </c>
      <c r="D155" s="92">
        <v>12068256</v>
      </c>
      <c r="E155" s="92">
        <v>9446885</v>
      </c>
      <c r="F155" s="92">
        <v>94648270</v>
      </c>
      <c r="G155" s="92">
        <v>42177872</v>
      </c>
      <c r="H155" s="92">
        <v>52249990</v>
      </c>
      <c r="I155" s="92">
        <v>220407</v>
      </c>
      <c r="J155" s="92">
        <v>5606040</v>
      </c>
      <c r="K155" s="92"/>
      <c r="L155" s="92"/>
      <c r="M155" s="92"/>
      <c r="N155" s="92"/>
      <c r="O155" s="92"/>
      <c r="P155" s="92">
        <v>5606040</v>
      </c>
      <c r="Q155" s="92">
        <v>8701132</v>
      </c>
      <c r="R155" s="92"/>
      <c r="S155" s="92"/>
      <c r="T155" s="92">
        <v>1315594</v>
      </c>
      <c r="U155" s="92"/>
      <c r="V155" s="92"/>
      <c r="W155" s="92"/>
      <c r="X155" s="92"/>
      <c r="Y155" s="92">
        <v>29985</v>
      </c>
      <c r="Z155" s="92">
        <v>36079</v>
      </c>
      <c r="AA155" s="92">
        <v>7167</v>
      </c>
      <c r="AB155" s="92"/>
      <c r="AC155" s="92"/>
      <c r="AD155" s="92">
        <v>18031</v>
      </c>
      <c r="AE155" s="92">
        <v>3296091</v>
      </c>
      <c r="AF155" s="92"/>
      <c r="AG155" s="92"/>
      <c r="AH155" s="92">
        <v>1489354</v>
      </c>
      <c r="AI155" s="92">
        <v>11576</v>
      </c>
      <c r="AJ155" s="92">
        <v>106157</v>
      </c>
      <c r="AK155" s="92"/>
      <c r="AL155" s="92"/>
      <c r="AM155" s="92"/>
      <c r="AN155" s="92"/>
      <c r="AO155" s="92">
        <v>1487</v>
      </c>
      <c r="AP155" s="92">
        <v>1180</v>
      </c>
      <c r="AQ155" s="92"/>
      <c r="AR155" s="92">
        <v>108703</v>
      </c>
      <c r="AS155" s="92">
        <v>2279727</v>
      </c>
      <c r="AT155" s="92">
        <v>0</v>
      </c>
      <c r="AU155" s="92"/>
      <c r="AV155" s="92"/>
      <c r="AW155" s="92">
        <v>28029384</v>
      </c>
      <c r="AX155" s="92"/>
      <c r="AY155" s="92">
        <v>3488</v>
      </c>
      <c r="AZ155" s="92">
        <v>0</v>
      </c>
      <c r="BA155" s="92">
        <v>3079157</v>
      </c>
      <c r="BB155" s="92">
        <v>109124</v>
      </c>
      <c r="BC155" s="92"/>
      <c r="BD155" s="92">
        <v>209885</v>
      </c>
      <c r="BE155" s="92">
        <v>0</v>
      </c>
      <c r="BF155" s="92">
        <v>22787550</v>
      </c>
      <c r="BG155" s="92">
        <v>125656</v>
      </c>
      <c r="BH155" s="92">
        <v>1668924</v>
      </c>
      <c r="BI155" s="92">
        <v>2033</v>
      </c>
      <c r="BJ155" s="92">
        <v>3410</v>
      </c>
      <c r="BK155" s="92">
        <v>16894</v>
      </c>
      <c r="BL155" s="92">
        <v>4183</v>
      </c>
      <c r="BM155" s="92"/>
      <c r="BN155" s="92">
        <v>19079</v>
      </c>
      <c r="BO155" s="92">
        <v>14136416</v>
      </c>
      <c r="BP155" s="92"/>
      <c r="BQ155" s="92">
        <v>4096311</v>
      </c>
      <c r="BR155" s="92">
        <v>52202</v>
      </c>
      <c r="BS155" s="92">
        <v>475376</v>
      </c>
      <c r="BT155" s="92">
        <v>1588362</v>
      </c>
      <c r="BU155" s="92">
        <v>6901002</v>
      </c>
      <c r="BV155" s="92">
        <v>67096</v>
      </c>
      <c r="BW155" s="92">
        <v>764227</v>
      </c>
      <c r="BX155" s="92">
        <v>753</v>
      </c>
      <c r="BY155" s="92">
        <v>191087</v>
      </c>
      <c r="BZ155" s="92"/>
      <c r="CA155" s="92"/>
      <c r="CB155" s="92">
        <v>235660</v>
      </c>
      <c r="CC155" s="92">
        <v>235660</v>
      </c>
      <c r="CD155" s="92">
        <v>7808000</v>
      </c>
      <c r="CE155" s="92"/>
      <c r="CF155" s="92"/>
      <c r="CG155" s="92">
        <v>500000</v>
      </c>
      <c r="CH155" s="92"/>
      <c r="CI155" s="92"/>
      <c r="CJ155" s="92">
        <v>0</v>
      </c>
      <c r="CK155" s="92">
        <v>1537500</v>
      </c>
      <c r="CL155" s="92">
        <v>1638000</v>
      </c>
      <c r="CM155" s="92">
        <v>1057500</v>
      </c>
      <c r="CN155" s="92">
        <v>3075000</v>
      </c>
      <c r="CO155" s="92">
        <v>270188709</v>
      </c>
      <c r="CP155" s="92">
        <v>810566127</v>
      </c>
    </row>
    <row r="156" spans="1:94" x14ac:dyDescent="0.35">
      <c r="A156" s="89" t="s">
        <v>822</v>
      </c>
      <c r="B156" s="92">
        <v>67194342</v>
      </c>
      <c r="C156" s="92">
        <v>54818936</v>
      </c>
      <c r="D156" s="92">
        <v>5461200</v>
      </c>
      <c r="E156" s="92">
        <v>6914206</v>
      </c>
      <c r="F156" s="92">
        <v>61348410</v>
      </c>
      <c r="G156" s="92">
        <v>32657434</v>
      </c>
      <c r="H156" s="92">
        <v>28541570</v>
      </c>
      <c r="I156" s="92">
        <v>149405</v>
      </c>
      <c r="J156" s="92">
        <v>21627320</v>
      </c>
      <c r="K156" s="92"/>
      <c r="L156" s="92"/>
      <c r="M156" s="92">
        <v>0</v>
      </c>
      <c r="N156" s="92"/>
      <c r="O156" s="92"/>
      <c r="P156" s="92">
        <v>21627320</v>
      </c>
      <c r="Q156" s="92">
        <v>8134652</v>
      </c>
      <c r="R156" s="92"/>
      <c r="S156" s="92"/>
      <c r="T156" s="92">
        <v>1063530</v>
      </c>
      <c r="U156" s="92"/>
      <c r="V156" s="92"/>
      <c r="W156" s="92"/>
      <c r="X156" s="92"/>
      <c r="Y156" s="92">
        <v>5452</v>
      </c>
      <c r="Z156" s="92">
        <v>2730</v>
      </c>
      <c r="AA156" s="92"/>
      <c r="AB156" s="92"/>
      <c r="AC156" s="92"/>
      <c r="AD156" s="92"/>
      <c r="AE156" s="92">
        <v>146582</v>
      </c>
      <c r="AF156" s="92">
        <v>0</v>
      </c>
      <c r="AG156" s="92">
        <v>0</v>
      </c>
      <c r="AH156" s="92">
        <v>416353</v>
      </c>
      <c r="AI156" s="92">
        <v>11576</v>
      </c>
      <c r="AJ156" s="92">
        <v>22742</v>
      </c>
      <c r="AK156" s="92"/>
      <c r="AL156" s="92"/>
      <c r="AM156" s="92"/>
      <c r="AN156" s="92"/>
      <c r="AO156" s="92">
        <v>0</v>
      </c>
      <c r="AP156" s="92">
        <v>1097310</v>
      </c>
      <c r="AQ156" s="92"/>
      <c r="AR156" s="92">
        <v>3369794</v>
      </c>
      <c r="AS156" s="92">
        <v>538644</v>
      </c>
      <c r="AT156" s="92">
        <v>1459941</v>
      </c>
      <c r="AU156" s="92">
        <v>0</v>
      </c>
      <c r="AV156" s="92"/>
      <c r="AW156" s="92">
        <v>30058097</v>
      </c>
      <c r="AX156" s="92"/>
      <c r="AY156" s="92">
        <v>27110</v>
      </c>
      <c r="AZ156" s="92">
        <v>0</v>
      </c>
      <c r="BA156" s="92">
        <v>1309616</v>
      </c>
      <c r="BB156" s="92">
        <v>47734</v>
      </c>
      <c r="BC156" s="92"/>
      <c r="BD156" s="92">
        <v>43079</v>
      </c>
      <c r="BE156" s="92">
        <v>0</v>
      </c>
      <c r="BF156" s="92">
        <v>13134508</v>
      </c>
      <c r="BG156" s="92">
        <v>14614993</v>
      </c>
      <c r="BH156" s="92">
        <v>850543</v>
      </c>
      <c r="BI156" s="92"/>
      <c r="BJ156" s="92">
        <v>2766</v>
      </c>
      <c r="BK156" s="92">
        <v>0</v>
      </c>
      <c r="BL156" s="92">
        <v>0</v>
      </c>
      <c r="BM156" s="92"/>
      <c r="BN156" s="92">
        <v>27748</v>
      </c>
      <c r="BO156" s="92">
        <v>9281652</v>
      </c>
      <c r="BP156" s="92">
        <v>1178</v>
      </c>
      <c r="BQ156" s="92">
        <v>4027195</v>
      </c>
      <c r="BR156" s="92">
        <v>11752</v>
      </c>
      <c r="BS156" s="92">
        <v>452</v>
      </c>
      <c r="BT156" s="92">
        <v>390896</v>
      </c>
      <c r="BU156" s="92">
        <v>4312939</v>
      </c>
      <c r="BV156" s="92">
        <v>153369</v>
      </c>
      <c r="BW156" s="92">
        <v>372921</v>
      </c>
      <c r="BX156" s="92">
        <v>2983</v>
      </c>
      <c r="BY156" s="92">
        <v>7009</v>
      </c>
      <c r="BZ156" s="92"/>
      <c r="CA156" s="92">
        <v>957</v>
      </c>
      <c r="CB156" s="92">
        <v>1290</v>
      </c>
      <c r="CC156" s="92">
        <v>1290</v>
      </c>
      <c r="CD156" s="92">
        <v>7635000</v>
      </c>
      <c r="CE156" s="92"/>
      <c r="CF156" s="92"/>
      <c r="CG156" s="92">
        <v>0</v>
      </c>
      <c r="CH156" s="92"/>
      <c r="CI156" s="92"/>
      <c r="CJ156" s="92">
        <v>0</v>
      </c>
      <c r="CK156" s="92">
        <v>1500000</v>
      </c>
      <c r="CL156" s="92">
        <v>2205000</v>
      </c>
      <c r="CM156" s="92">
        <v>930000</v>
      </c>
      <c r="CN156" s="92">
        <v>3000000</v>
      </c>
      <c r="CO156" s="92">
        <v>205280764</v>
      </c>
      <c r="CP156" s="92">
        <v>615842290</v>
      </c>
    </row>
    <row r="157" spans="1:94" x14ac:dyDescent="0.35">
      <c r="A157" s="89" t="s">
        <v>825</v>
      </c>
      <c r="B157" s="92">
        <v>107092750</v>
      </c>
      <c r="C157" s="92">
        <v>90151378</v>
      </c>
      <c r="D157" s="92">
        <v>9023392</v>
      </c>
      <c r="E157" s="92">
        <v>7917980</v>
      </c>
      <c r="F157" s="92">
        <v>60478453</v>
      </c>
      <c r="G157" s="92">
        <v>33166602</v>
      </c>
      <c r="H157" s="92">
        <v>27298353</v>
      </c>
      <c r="I157" s="92">
        <v>13498</v>
      </c>
      <c r="J157" s="92">
        <v>400000</v>
      </c>
      <c r="K157" s="92"/>
      <c r="L157" s="92"/>
      <c r="M157" s="92">
        <v>400000</v>
      </c>
      <c r="N157" s="92">
        <v>0</v>
      </c>
      <c r="O157" s="92"/>
      <c r="P157" s="92">
        <v>0</v>
      </c>
      <c r="Q157" s="92">
        <v>2439506</v>
      </c>
      <c r="R157" s="92"/>
      <c r="S157" s="92"/>
      <c r="T157" s="92">
        <v>929742</v>
      </c>
      <c r="U157" s="92"/>
      <c r="V157" s="92"/>
      <c r="W157" s="92"/>
      <c r="X157" s="92"/>
      <c r="Y157" s="92">
        <v>14992</v>
      </c>
      <c r="Z157" s="92">
        <v>11269</v>
      </c>
      <c r="AA157" s="92">
        <v>0</v>
      </c>
      <c r="AB157" s="92"/>
      <c r="AC157" s="92"/>
      <c r="AD157" s="92">
        <v>2262</v>
      </c>
      <c r="AE157" s="92">
        <v>80976</v>
      </c>
      <c r="AF157" s="92"/>
      <c r="AG157" s="92"/>
      <c r="AH157" s="92">
        <v>240774</v>
      </c>
      <c r="AI157" s="92">
        <v>0</v>
      </c>
      <c r="AJ157" s="92">
        <v>48207</v>
      </c>
      <c r="AK157" s="92"/>
      <c r="AL157" s="92">
        <v>218133</v>
      </c>
      <c r="AM157" s="92"/>
      <c r="AN157" s="92"/>
      <c r="AO157" s="92">
        <v>0</v>
      </c>
      <c r="AP157" s="92">
        <v>236288</v>
      </c>
      <c r="AQ157" s="92"/>
      <c r="AR157" s="92">
        <v>0</v>
      </c>
      <c r="AS157" s="92">
        <v>398270</v>
      </c>
      <c r="AT157" s="92">
        <v>256393</v>
      </c>
      <c r="AU157" s="92">
        <v>2199</v>
      </c>
      <c r="AV157" s="92"/>
      <c r="AW157" s="92">
        <v>22959962</v>
      </c>
      <c r="AX157" s="92"/>
      <c r="AY157" s="92">
        <v>6977</v>
      </c>
      <c r="AZ157" s="92">
        <v>0</v>
      </c>
      <c r="BA157" s="92">
        <v>549202</v>
      </c>
      <c r="BB157" s="92">
        <v>16954</v>
      </c>
      <c r="BC157" s="92"/>
      <c r="BD157" s="92">
        <v>13198</v>
      </c>
      <c r="BE157" s="92">
        <v>0</v>
      </c>
      <c r="BF157" s="92">
        <v>10447469</v>
      </c>
      <c r="BG157" s="92">
        <v>11393212</v>
      </c>
      <c r="BH157" s="92">
        <v>501696</v>
      </c>
      <c r="BI157" s="92">
        <v>13304</v>
      </c>
      <c r="BJ157" s="92">
        <v>2766</v>
      </c>
      <c r="BK157" s="92">
        <v>0</v>
      </c>
      <c r="BL157" s="92">
        <v>0</v>
      </c>
      <c r="BM157" s="92"/>
      <c r="BN157" s="92">
        <v>15183</v>
      </c>
      <c r="BO157" s="92">
        <v>10565591</v>
      </c>
      <c r="BP157" s="92"/>
      <c r="BQ157" s="92">
        <v>2348280</v>
      </c>
      <c r="BR157" s="92"/>
      <c r="BS157" s="92"/>
      <c r="BT157" s="92">
        <v>557201</v>
      </c>
      <c r="BU157" s="92">
        <v>6745506</v>
      </c>
      <c r="BV157" s="92">
        <v>725412</v>
      </c>
      <c r="BW157" s="92">
        <v>0</v>
      </c>
      <c r="BX157" s="92"/>
      <c r="BY157" s="92">
        <v>48122</v>
      </c>
      <c r="BZ157" s="92"/>
      <c r="CA157" s="92">
        <v>141070</v>
      </c>
      <c r="CB157" s="92">
        <v>0</v>
      </c>
      <c r="CC157" s="92">
        <v>0</v>
      </c>
      <c r="CD157" s="92">
        <v>9075000</v>
      </c>
      <c r="CE157" s="92"/>
      <c r="CF157" s="92"/>
      <c r="CG157" s="92">
        <v>0</v>
      </c>
      <c r="CH157" s="92"/>
      <c r="CI157" s="92"/>
      <c r="CJ157" s="92">
        <v>0</v>
      </c>
      <c r="CK157" s="92">
        <v>1800000</v>
      </c>
      <c r="CL157" s="92">
        <v>2625000</v>
      </c>
      <c r="CM157" s="92">
        <v>1125000</v>
      </c>
      <c r="CN157" s="92">
        <v>3525000</v>
      </c>
      <c r="CO157" s="92">
        <v>213011262</v>
      </c>
      <c r="CP157" s="92">
        <v>639033784</v>
      </c>
    </row>
    <row r="158" spans="1:94" x14ac:dyDescent="0.35">
      <c r="A158" s="89" t="s">
        <v>831</v>
      </c>
      <c r="B158" s="92">
        <v>58683527</v>
      </c>
      <c r="C158" s="92">
        <v>51749718</v>
      </c>
      <c r="D158" s="92">
        <v>3492543</v>
      </c>
      <c r="E158" s="92">
        <v>3441266</v>
      </c>
      <c r="F158" s="92">
        <v>55096095</v>
      </c>
      <c r="G158" s="92">
        <v>26094543</v>
      </c>
      <c r="H158" s="92">
        <v>28819612</v>
      </c>
      <c r="I158" s="92">
        <v>181940</v>
      </c>
      <c r="J158" s="92">
        <v>28482393</v>
      </c>
      <c r="K158" s="92"/>
      <c r="L158" s="92"/>
      <c r="M158" s="92"/>
      <c r="N158" s="92"/>
      <c r="O158" s="92"/>
      <c r="P158" s="92">
        <v>28482393</v>
      </c>
      <c r="Q158" s="92">
        <v>5406086</v>
      </c>
      <c r="R158" s="92"/>
      <c r="S158" s="92"/>
      <c r="T158" s="92">
        <v>141557</v>
      </c>
      <c r="U158" s="92"/>
      <c r="V158" s="92"/>
      <c r="W158" s="92"/>
      <c r="X158" s="92"/>
      <c r="Y158" s="92">
        <v>9834</v>
      </c>
      <c r="Z158" s="92">
        <v>2309</v>
      </c>
      <c r="AA158" s="92">
        <v>0</v>
      </c>
      <c r="AB158" s="92"/>
      <c r="AC158" s="92"/>
      <c r="AD158" s="92"/>
      <c r="AE158" s="92">
        <v>2959019</v>
      </c>
      <c r="AF158" s="92"/>
      <c r="AG158" s="92"/>
      <c r="AH158" s="92">
        <v>1389799</v>
      </c>
      <c r="AI158" s="92">
        <v>26920</v>
      </c>
      <c r="AJ158" s="92">
        <v>53638</v>
      </c>
      <c r="AK158" s="92"/>
      <c r="AL158" s="92"/>
      <c r="AM158" s="92"/>
      <c r="AN158" s="92"/>
      <c r="AO158" s="92">
        <v>32009</v>
      </c>
      <c r="AP158" s="92">
        <v>780737</v>
      </c>
      <c r="AQ158" s="92"/>
      <c r="AR158" s="92">
        <v>0</v>
      </c>
      <c r="AS158" s="92">
        <v>10265</v>
      </c>
      <c r="AT158" s="92">
        <v>0</v>
      </c>
      <c r="AU158" s="92"/>
      <c r="AV158" s="92"/>
      <c r="AW158" s="92">
        <v>16029852</v>
      </c>
      <c r="AX158" s="92"/>
      <c r="AY158" s="92"/>
      <c r="AZ158" s="92">
        <v>0</v>
      </c>
      <c r="BA158" s="92">
        <v>4817692</v>
      </c>
      <c r="BB158" s="92">
        <v>1503697</v>
      </c>
      <c r="BC158" s="92"/>
      <c r="BD158" s="92">
        <v>38117</v>
      </c>
      <c r="BE158" s="92">
        <v>1285440</v>
      </c>
      <c r="BF158" s="92">
        <v>6654871</v>
      </c>
      <c r="BG158" s="92">
        <v>0</v>
      </c>
      <c r="BH158" s="92">
        <v>1715000</v>
      </c>
      <c r="BI158" s="92"/>
      <c r="BJ158" s="92"/>
      <c r="BK158" s="92">
        <v>0</v>
      </c>
      <c r="BL158" s="92"/>
      <c r="BM158" s="92"/>
      <c r="BN158" s="92">
        <v>15035</v>
      </c>
      <c r="BO158" s="92">
        <v>13520809</v>
      </c>
      <c r="BP158" s="92">
        <v>5955</v>
      </c>
      <c r="BQ158" s="92">
        <v>2756359</v>
      </c>
      <c r="BR158" s="92">
        <v>38156</v>
      </c>
      <c r="BS158" s="92">
        <v>1456</v>
      </c>
      <c r="BT158" s="92">
        <v>1108995</v>
      </c>
      <c r="BU158" s="92">
        <v>8836958</v>
      </c>
      <c r="BV158" s="92">
        <v>167451</v>
      </c>
      <c r="BW158" s="92">
        <v>530120</v>
      </c>
      <c r="BX158" s="92">
        <v>11663</v>
      </c>
      <c r="BY158" s="92">
        <v>32464</v>
      </c>
      <c r="BZ158" s="92">
        <v>8162</v>
      </c>
      <c r="CA158" s="92">
        <v>23071</v>
      </c>
      <c r="CB158" s="92">
        <v>207381</v>
      </c>
      <c r="CC158" s="92">
        <v>207381</v>
      </c>
      <c r="CD158" s="92">
        <v>6180000</v>
      </c>
      <c r="CE158" s="92"/>
      <c r="CF158" s="92"/>
      <c r="CG158" s="92"/>
      <c r="CH158" s="92"/>
      <c r="CI158" s="92"/>
      <c r="CJ158" s="92">
        <v>864000</v>
      </c>
      <c r="CK158" s="92">
        <v>1260000</v>
      </c>
      <c r="CL158" s="92">
        <v>913500</v>
      </c>
      <c r="CM158" s="92">
        <v>622500</v>
      </c>
      <c r="CN158" s="92">
        <v>2520000</v>
      </c>
      <c r="CO158" s="92">
        <v>183606145</v>
      </c>
      <c r="CP158" s="92">
        <v>550818433</v>
      </c>
    </row>
    <row r="159" spans="1:94" x14ac:dyDescent="0.35">
      <c r="A159" s="89" t="s">
        <v>837</v>
      </c>
      <c r="B159" s="92">
        <v>9475250</v>
      </c>
      <c r="C159" s="92">
        <v>8159056</v>
      </c>
      <c r="D159" s="92">
        <v>702997</v>
      </c>
      <c r="E159" s="92">
        <v>613197</v>
      </c>
      <c r="F159" s="92">
        <v>5456706</v>
      </c>
      <c r="G159" s="92">
        <v>2308665</v>
      </c>
      <c r="H159" s="92">
        <v>3146290</v>
      </c>
      <c r="I159" s="92">
        <v>1751</v>
      </c>
      <c r="J159" s="92">
        <v>0</v>
      </c>
      <c r="K159" s="92"/>
      <c r="L159" s="92"/>
      <c r="M159" s="92"/>
      <c r="N159" s="92">
        <v>0</v>
      </c>
      <c r="O159" s="92"/>
      <c r="P159" s="92">
        <v>0</v>
      </c>
      <c r="Q159" s="92">
        <v>1380408</v>
      </c>
      <c r="R159" s="92"/>
      <c r="S159" s="92"/>
      <c r="T159" s="92">
        <v>227354</v>
      </c>
      <c r="U159" s="92"/>
      <c r="V159" s="92"/>
      <c r="W159" s="92"/>
      <c r="X159" s="92"/>
      <c r="Y159" s="92">
        <v>755</v>
      </c>
      <c r="Z159" s="92">
        <v>1539</v>
      </c>
      <c r="AA159" s="92">
        <v>0</v>
      </c>
      <c r="AB159" s="92"/>
      <c r="AC159" s="92"/>
      <c r="AD159" s="92"/>
      <c r="AE159" s="92">
        <v>188297</v>
      </c>
      <c r="AF159" s="92"/>
      <c r="AG159" s="92"/>
      <c r="AH159" s="92">
        <v>284344</v>
      </c>
      <c r="AI159" s="92">
        <v>0</v>
      </c>
      <c r="AJ159" s="92">
        <v>25122</v>
      </c>
      <c r="AK159" s="92"/>
      <c r="AL159" s="92"/>
      <c r="AM159" s="92"/>
      <c r="AN159" s="92"/>
      <c r="AO159" s="92">
        <v>28154</v>
      </c>
      <c r="AP159" s="92">
        <v>150000</v>
      </c>
      <c r="AQ159" s="92"/>
      <c r="AR159" s="92">
        <v>217406</v>
      </c>
      <c r="AS159" s="92">
        <v>86509</v>
      </c>
      <c r="AT159" s="92">
        <v>170929</v>
      </c>
      <c r="AU159" s="92"/>
      <c r="AV159" s="92">
        <v>0</v>
      </c>
      <c r="AW159" s="92">
        <v>2697706</v>
      </c>
      <c r="AX159" s="92"/>
      <c r="AY159" s="92">
        <v>3488</v>
      </c>
      <c r="AZ159" s="92">
        <v>0</v>
      </c>
      <c r="BA159" s="92">
        <v>297000</v>
      </c>
      <c r="BB159" s="92">
        <v>0</v>
      </c>
      <c r="BC159" s="92"/>
      <c r="BD159" s="92">
        <v>5237</v>
      </c>
      <c r="BE159" s="92">
        <v>0</v>
      </c>
      <c r="BF159" s="92">
        <v>11528</v>
      </c>
      <c r="BG159" s="92">
        <v>2275717</v>
      </c>
      <c r="BH159" s="92">
        <v>98000</v>
      </c>
      <c r="BI159" s="92">
        <v>3833</v>
      </c>
      <c r="BJ159" s="92"/>
      <c r="BK159" s="92">
        <v>0</v>
      </c>
      <c r="BL159" s="92">
        <v>0</v>
      </c>
      <c r="BM159" s="92"/>
      <c r="BN159" s="92">
        <v>2904</v>
      </c>
      <c r="BO159" s="92">
        <v>714388</v>
      </c>
      <c r="BP159" s="92"/>
      <c r="BQ159" s="92">
        <v>277463</v>
      </c>
      <c r="BR159" s="92"/>
      <c r="BS159" s="92"/>
      <c r="BT159" s="92"/>
      <c r="BU159" s="92">
        <v>435293</v>
      </c>
      <c r="BV159" s="92"/>
      <c r="BW159" s="92"/>
      <c r="BX159" s="92">
        <v>994</v>
      </c>
      <c r="BY159" s="92"/>
      <c r="BZ159" s="92"/>
      <c r="CA159" s="92">
        <v>638</v>
      </c>
      <c r="CB159" s="92">
        <v>141396</v>
      </c>
      <c r="CC159" s="92">
        <v>141396</v>
      </c>
      <c r="CD159" s="92">
        <v>0</v>
      </c>
      <c r="CE159" s="92"/>
      <c r="CF159" s="92"/>
      <c r="CG159" s="92"/>
      <c r="CH159" s="92"/>
      <c r="CI159" s="92"/>
      <c r="CJ159" s="92">
        <v>0</v>
      </c>
      <c r="CK159" s="92">
        <v>0</v>
      </c>
      <c r="CL159" s="92">
        <v>0</v>
      </c>
      <c r="CM159" s="92">
        <v>0</v>
      </c>
      <c r="CN159" s="92">
        <v>0</v>
      </c>
      <c r="CO159" s="92">
        <v>19865855</v>
      </c>
      <c r="CP159" s="92">
        <v>59597565</v>
      </c>
    </row>
    <row r="160" spans="1:94" x14ac:dyDescent="0.35">
      <c r="A160" s="89" t="s">
        <v>839</v>
      </c>
      <c r="B160" s="92">
        <v>63477801</v>
      </c>
      <c r="C160" s="92">
        <v>50804022</v>
      </c>
      <c r="D160" s="92">
        <v>7435763</v>
      </c>
      <c r="E160" s="92">
        <v>5238015</v>
      </c>
      <c r="F160" s="92">
        <v>57830401</v>
      </c>
      <c r="G160" s="92">
        <v>32197233</v>
      </c>
      <c r="H160" s="92">
        <v>25203049</v>
      </c>
      <c r="I160" s="92">
        <v>430118</v>
      </c>
      <c r="J160" s="92">
        <v>12864780</v>
      </c>
      <c r="K160" s="92"/>
      <c r="L160" s="92"/>
      <c r="M160" s="92"/>
      <c r="N160" s="92"/>
      <c r="O160" s="92"/>
      <c r="P160" s="92">
        <v>12864780</v>
      </c>
      <c r="Q160" s="92">
        <v>3852400</v>
      </c>
      <c r="R160" s="92"/>
      <c r="S160" s="92"/>
      <c r="T160" s="92">
        <v>894473</v>
      </c>
      <c r="U160" s="92"/>
      <c r="V160" s="92"/>
      <c r="W160" s="92"/>
      <c r="X160" s="92"/>
      <c r="Y160" s="92">
        <v>38163</v>
      </c>
      <c r="Z160" s="92">
        <v>9234</v>
      </c>
      <c r="AA160" s="92">
        <v>3584</v>
      </c>
      <c r="AB160" s="92"/>
      <c r="AC160" s="92"/>
      <c r="AD160" s="92"/>
      <c r="AE160" s="92">
        <v>824585</v>
      </c>
      <c r="AF160" s="92"/>
      <c r="AG160" s="92"/>
      <c r="AH160" s="92">
        <v>1177051</v>
      </c>
      <c r="AI160" s="92">
        <v>34495</v>
      </c>
      <c r="AJ160" s="92">
        <v>142967</v>
      </c>
      <c r="AK160" s="92"/>
      <c r="AL160" s="92"/>
      <c r="AM160" s="92"/>
      <c r="AN160" s="92"/>
      <c r="AO160" s="92">
        <v>0</v>
      </c>
      <c r="AP160" s="92">
        <v>214946</v>
      </c>
      <c r="AQ160" s="92"/>
      <c r="AR160" s="92">
        <v>0</v>
      </c>
      <c r="AS160" s="92">
        <v>512902</v>
      </c>
      <c r="AT160" s="92">
        <v>0</v>
      </c>
      <c r="AU160" s="92">
        <v>0</v>
      </c>
      <c r="AV160" s="92"/>
      <c r="AW160" s="92">
        <v>24414352</v>
      </c>
      <c r="AX160" s="92">
        <v>11158</v>
      </c>
      <c r="AY160" s="92">
        <v>239749</v>
      </c>
      <c r="AZ160" s="92">
        <v>0</v>
      </c>
      <c r="BA160" s="92">
        <v>1238000</v>
      </c>
      <c r="BB160" s="92">
        <v>47334</v>
      </c>
      <c r="BC160" s="92"/>
      <c r="BD160" s="92">
        <v>11488</v>
      </c>
      <c r="BE160" s="92">
        <v>0</v>
      </c>
      <c r="BF160" s="92">
        <v>13587983</v>
      </c>
      <c r="BG160" s="92">
        <v>8758767</v>
      </c>
      <c r="BH160" s="92">
        <v>441000</v>
      </c>
      <c r="BI160" s="92"/>
      <c r="BJ160" s="92"/>
      <c r="BK160" s="92">
        <v>0</v>
      </c>
      <c r="BL160" s="92">
        <v>0</v>
      </c>
      <c r="BM160" s="92"/>
      <c r="BN160" s="92">
        <v>78873</v>
      </c>
      <c r="BO160" s="92">
        <v>5782732</v>
      </c>
      <c r="BP160" s="92"/>
      <c r="BQ160" s="92">
        <v>21480</v>
      </c>
      <c r="BR160" s="92"/>
      <c r="BS160" s="92">
        <v>10696</v>
      </c>
      <c r="BT160" s="92">
        <v>1608015</v>
      </c>
      <c r="BU160" s="92">
        <v>3158247</v>
      </c>
      <c r="BV160" s="92">
        <v>367035</v>
      </c>
      <c r="BW160" s="92">
        <v>212925</v>
      </c>
      <c r="BX160" s="92"/>
      <c r="BY160" s="92">
        <v>403057</v>
      </c>
      <c r="BZ160" s="92"/>
      <c r="CA160" s="92">
        <v>1276</v>
      </c>
      <c r="CB160" s="92">
        <v>210580</v>
      </c>
      <c r="CC160" s="92">
        <v>210580</v>
      </c>
      <c r="CD160" s="92">
        <v>7180000</v>
      </c>
      <c r="CE160" s="92"/>
      <c r="CF160" s="92"/>
      <c r="CG160" s="92">
        <v>250000</v>
      </c>
      <c r="CH160" s="92"/>
      <c r="CI160" s="92"/>
      <c r="CJ160" s="92">
        <v>0</v>
      </c>
      <c r="CK160" s="92">
        <v>1125000</v>
      </c>
      <c r="CL160" s="92">
        <v>3150000</v>
      </c>
      <c r="CM160" s="92">
        <v>405000</v>
      </c>
      <c r="CN160" s="92">
        <v>2250000</v>
      </c>
      <c r="CO160" s="92">
        <v>175613044</v>
      </c>
      <c r="CP160" s="92">
        <v>526839133</v>
      </c>
    </row>
    <row r="161" spans="1:94" x14ac:dyDescent="0.35">
      <c r="A161" s="89" t="s">
        <v>846</v>
      </c>
      <c r="B161" s="92">
        <v>11918882</v>
      </c>
      <c r="C161" s="92">
        <v>10187895</v>
      </c>
      <c r="D161" s="92">
        <v>1067272</v>
      </c>
      <c r="E161" s="92">
        <v>663715</v>
      </c>
      <c r="F161" s="92">
        <v>5654095</v>
      </c>
      <c r="G161" s="92">
        <v>2159073</v>
      </c>
      <c r="H161" s="92">
        <v>3491522</v>
      </c>
      <c r="I161" s="92">
        <v>3501</v>
      </c>
      <c r="J161" s="92">
        <v>1610660</v>
      </c>
      <c r="K161" s="92"/>
      <c r="L161" s="92"/>
      <c r="M161" s="92"/>
      <c r="N161" s="92"/>
      <c r="O161" s="92"/>
      <c r="P161" s="92">
        <v>1610660</v>
      </c>
      <c r="Q161" s="92">
        <v>848262</v>
      </c>
      <c r="R161" s="92"/>
      <c r="S161" s="92"/>
      <c r="T161" s="92">
        <v>261160</v>
      </c>
      <c r="U161" s="92"/>
      <c r="V161" s="92"/>
      <c r="W161" s="92"/>
      <c r="X161" s="92"/>
      <c r="Y161" s="92">
        <v>10904</v>
      </c>
      <c r="Z161" s="92">
        <v>3079</v>
      </c>
      <c r="AA161" s="92"/>
      <c r="AB161" s="92"/>
      <c r="AC161" s="92"/>
      <c r="AD161" s="92"/>
      <c r="AE161" s="92">
        <v>7571</v>
      </c>
      <c r="AF161" s="92"/>
      <c r="AG161" s="92"/>
      <c r="AH161" s="92">
        <v>0</v>
      </c>
      <c r="AI161" s="92">
        <v>0</v>
      </c>
      <c r="AJ161" s="92">
        <v>0</v>
      </c>
      <c r="AK161" s="92"/>
      <c r="AL161" s="92"/>
      <c r="AM161" s="92"/>
      <c r="AN161" s="92"/>
      <c r="AO161" s="92">
        <v>0</v>
      </c>
      <c r="AP161" s="92">
        <v>230421</v>
      </c>
      <c r="AQ161" s="92"/>
      <c r="AR161" s="92">
        <v>108703</v>
      </c>
      <c r="AS161" s="92">
        <v>55497</v>
      </c>
      <c r="AT161" s="92">
        <v>170929</v>
      </c>
      <c r="AU161" s="92">
        <v>0</v>
      </c>
      <c r="AV161" s="92"/>
      <c r="AW161" s="92">
        <v>128918</v>
      </c>
      <c r="AX161" s="92"/>
      <c r="AY161" s="92">
        <v>43195</v>
      </c>
      <c r="AZ161" s="92">
        <v>0</v>
      </c>
      <c r="BA161" s="92">
        <v>0</v>
      </c>
      <c r="BB161" s="92">
        <v>5259</v>
      </c>
      <c r="BC161" s="92"/>
      <c r="BD161" s="92">
        <v>10052</v>
      </c>
      <c r="BE161" s="92">
        <v>0</v>
      </c>
      <c r="BF161" s="92">
        <v>7538</v>
      </c>
      <c r="BG161" s="92"/>
      <c r="BH161" s="92">
        <v>49000</v>
      </c>
      <c r="BI161" s="92"/>
      <c r="BJ161" s="92"/>
      <c r="BK161" s="92">
        <v>0</v>
      </c>
      <c r="BL161" s="92">
        <v>0</v>
      </c>
      <c r="BM161" s="92"/>
      <c r="BN161" s="92">
        <v>13874</v>
      </c>
      <c r="BO161" s="92">
        <v>1130374</v>
      </c>
      <c r="BP161" s="92"/>
      <c r="BQ161" s="92">
        <v>333632</v>
      </c>
      <c r="BR161" s="92"/>
      <c r="BS161" s="92">
        <v>4278</v>
      </c>
      <c r="BT161" s="92">
        <v>313861</v>
      </c>
      <c r="BU161" s="92">
        <v>452698</v>
      </c>
      <c r="BV161" s="92"/>
      <c r="BW161" s="92"/>
      <c r="BX161" s="92"/>
      <c r="BY161" s="92">
        <v>25905</v>
      </c>
      <c r="BZ161" s="92"/>
      <c r="CA161" s="92"/>
      <c r="CB161" s="92">
        <v>1582</v>
      </c>
      <c r="CC161" s="92">
        <v>1582</v>
      </c>
      <c r="CD161" s="92">
        <v>0</v>
      </c>
      <c r="CE161" s="92"/>
      <c r="CF161" s="92"/>
      <c r="CG161" s="92"/>
      <c r="CH161" s="92"/>
      <c r="CI161" s="92"/>
      <c r="CJ161" s="92">
        <v>0</v>
      </c>
      <c r="CK161" s="92">
        <v>0</v>
      </c>
      <c r="CL161" s="92">
        <v>0</v>
      </c>
      <c r="CM161" s="92">
        <v>0</v>
      </c>
      <c r="CN161" s="92">
        <v>0</v>
      </c>
      <c r="CO161" s="92">
        <v>21292773</v>
      </c>
      <c r="CP161" s="92">
        <v>63878322</v>
      </c>
    </row>
    <row r="162" spans="1:94" x14ac:dyDescent="0.35">
      <c r="A162" s="89" t="s">
        <v>848</v>
      </c>
      <c r="B162" s="92">
        <v>71884617</v>
      </c>
      <c r="C162" s="92">
        <v>63612004</v>
      </c>
      <c r="D162" s="92">
        <v>1762355</v>
      </c>
      <c r="E162" s="92">
        <v>6510258</v>
      </c>
      <c r="F162" s="92">
        <v>24078930</v>
      </c>
      <c r="G162" s="92">
        <v>1137872</v>
      </c>
      <c r="H162" s="92">
        <v>22907164</v>
      </c>
      <c r="I162" s="92">
        <v>33895</v>
      </c>
      <c r="J162" s="92">
        <v>11200000</v>
      </c>
      <c r="K162" s="92"/>
      <c r="L162" s="92"/>
      <c r="M162" s="92"/>
      <c r="N162" s="92"/>
      <c r="O162" s="92"/>
      <c r="P162" s="92">
        <v>11200000</v>
      </c>
      <c r="Q162" s="92">
        <v>5322939</v>
      </c>
      <c r="R162" s="92"/>
      <c r="S162" s="92"/>
      <c r="T162" s="92">
        <v>724273</v>
      </c>
      <c r="U162" s="92"/>
      <c r="V162" s="92"/>
      <c r="W162" s="92"/>
      <c r="X162" s="92"/>
      <c r="Y162" s="92">
        <v>15303</v>
      </c>
      <c r="Z162" s="92">
        <v>11195</v>
      </c>
      <c r="AA162" s="92">
        <v>5804</v>
      </c>
      <c r="AB162" s="92"/>
      <c r="AC162" s="92"/>
      <c r="AD162" s="92">
        <v>22539</v>
      </c>
      <c r="AE162" s="92">
        <v>526772</v>
      </c>
      <c r="AF162" s="92"/>
      <c r="AG162" s="92"/>
      <c r="AH162" s="92">
        <v>191786</v>
      </c>
      <c r="AI162" s="92">
        <v>9695</v>
      </c>
      <c r="AJ162" s="92">
        <v>177210</v>
      </c>
      <c r="AK162" s="92">
        <v>0</v>
      </c>
      <c r="AL162" s="92"/>
      <c r="AM162" s="92"/>
      <c r="AN162" s="92"/>
      <c r="AO162" s="92">
        <v>102731</v>
      </c>
      <c r="AP162" s="92">
        <v>1003782</v>
      </c>
      <c r="AQ162" s="92"/>
      <c r="AR162" s="92">
        <v>1087030</v>
      </c>
      <c r="AS162" s="92">
        <v>199135</v>
      </c>
      <c r="AT162" s="92">
        <v>1196500</v>
      </c>
      <c r="AU162" s="92">
        <v>49183</v>
      </c>
      <c r="AV162" s="92"/>
      <c r="AW162" s="92">
        <v>1083308</v>
      </c>
      <c r="AX162" s="92"/>
      <c r="AY162" s="92">
        <v>3488</v>
      </c>
      <c r="AZ162" s="92">
        <v>670</v>
      </c>
      <c r="BA162" s="92">
        <v>232958</v>
      </c>
      <c r="BB162" s="92">
        <v>102943</v>
      </c>
      <c r="BC162" s="92"/>
      <c r="BD162" s="92">
        <v>2619</v>
      </c>
      <c r="BE162" s="92">
        <v>0</v>
      </c>
      <c r="BF162" s="92">
        <v>64227</v>
      </c>
      <c r="BG162" s="92">
        <v>115865</v>
      </c>
      <c r="BH162" s="92">
        <v>343000</v>
      </c>
      <c r="BI162" s="92">
        <v>3421</v>
      </c>
      <c r="BJ162" s="92"/>
      <c r="BK162" s="92">
        <v>0</v>
      </c>
      <c r="BL162" s="92">
        <v>125310</v>
      </c>
      <c r="BM162" s="92"/>
      <c r="BN162" s="92">
        <v>88806</v>
      </c>
      <c r="BO162" s="92">
        <v>7137767</v>
      </c>
      <c r="BP162" s="92">
        <v>589</v>
      </c>
      <c r="BQ162" s="92">
        <v>2436476</v>
      </c>
      <c r="BR162" s="92">
        <v>29314</v>
      </c>
      <c r="BS162" s="92"/>
      <c r="BT162" s="92">
        <v>801785</v>
      </c>
      <c r="BU162" s="92">
        <v>3099901</v>
      </c>
      <c r="BV162" s="92">
        <v>180102</v>
      </c>
      <c r="BW162" s="92">
        <v>506177</v>
      </c>
      <c r="BX162" s="92"/>
      <c r="BY162" s="92">
        <v>82536</v>
      </c>
      <c r="BZ162" s="92">
        <v>887</v>
      </c>
      <c r="CA162" s="92"/>
      <c r="CB162" s="92">
        <v>184350</v>
      </c>
      <c r="CC162" s="92">
        <v>184350</v>
      </c>
      <c r="CD162" s="92">
        <v>425000</v>
      </c>
      <c r="CE162" s="92">
        <v>50000</v>
      </c>
      <c r="CF162" s="92"/>
      <c r="CG162" s="92">
        <v>375000</v>
      </c>
      <c r="CH162" s="92"/>
      <c r="CI162" s="92"/>
      <c r="CJ162" s="92">
        <v>0</v>
      </c>
      <c r="CK162" s="92">
        <v>0</v>
      </c>
      <c r="CL162" s="92">
        <v>0</v>
      </c>
      <c r="CM162" s="92">
        <v>0</v>
      </c>
      <c r="CN162" s="92">
        <v>0</v>
      </c>
      <c r="CO162" s="92">
        <v>121316912</v>
      </c>
      <c r="CP162" s="92">
        <v>363950733</v>
      </c>
    </row>
    <row r="163" spans="1:94" x14ac:dyDescent="0.35">
      <c r="A163" s="89" t="s">
        <v>855</v>
      </c>
      <c r="B163" s="92">
        <v>35665993</v>
      </c>
      <c r="C163" s="92">
        <v>32365799</v>
      </c>
      <c r="D163" s="92">
        <v>1418162</v>
      </c>
      <c r="E163" s="92">
        <v>1882032</v>
      </c>
      <c r="F163" s="92">
        <v>9803008</v>
      </c>
      <c r="G163" s="92">
        <v>2735014</v>
      </c>
      <c r="H163" s="92">
        <v>7028144</v>
      </c>
      <c r="I163" s="92">
        <v>39849</v>
      </c>
      <c r="J163" s="92">
        <v>6400000</v>
      </c>
      <c r="K163" s="92"/>
      <c r="L163" s="92"/>
      <c r="M163" s="92"/>
      <c r="N163" s="92"/>
      <c r="O163" s="92"/>
      <c r="P163" s="92">
        <v>6400000</v>
      </c>
      <c r="Q163" s="92">
        <v>1184916</v>
      </c>
      <c r="R163" s="92"/>
      <c r="S163" s="92"/>
      <c r="T163" s="92">
        <v>633087</v>
      </c>
      <c r="U163" s="92"/>
      <c r="V163" s="92"/>
      <c r="W163" s="92"/>
      <c r="X163" s="92"/>
      <c r="Y163" s="92">
        <v>2726</v>
      </c>
      <c r="Z163" s="92">
        <v>6926</v>
      </c>
      <c r="AA163" s="92"/>
      <c r="AB163" s="92"/>
      <c r="AC163" s="92"/>
      <c r="AD163" s="92">
        <v>2262</v>
      </c>
      <c r="AE163" s="92">
        <v>0</v>
      </c>
      <c r="AF163" s="92"/>
      <c r="AG163" s="92"/>
      <c r="AH163" s="92">
        <v>63216</v>
      </c>
      <c r="AI163" s="92">
        <v>11775</v>
      </c>
      <c r="AJ163" s="92">
        <v>84192</v>
      </c>
      <c r="AK163" s="92"/>
      <c r="AL163" s="92">
        <v>429</v>
      </c>
      <c r="AM163" s="92"/>
      <c r="AN163" s="92"/>
      <c r="AO163" s="92">
        <v>0</v>
      </c>
      <c r="AP163" s="92">
        <v>226869</v>
      </c>
      <c r="AQ163" s="92"/>
      <c r="AR163" s="92">
        <v>0</v>
      </c>
      <c r="AS163" s="92">
        <v>153432</v>
      </c>
      <c r="AT163" s="92">
        <v>0</v>
      </c>
      <c r="AU163" s="92">
        <v>0</v>
      </c>
      <c r="AV163" s="92"/>
      <c r="AW163" s="92">
        <v>1380138</v>
      </c>
      <c r="AX163" s="92">
        <v>22316</v>
      </c>
      <c r="AY163" s="92">
        <v>6976</v>
      </c>
      <c r="AZ163" s="92">
        <v>0</v>
      </c>
      <c r="BA163" s="92">
        <v>915984</v>
      </c>
      <c r="BB163" s="92">
        <v>102873</v>
      </c>
      <c r="BC163" s="92"/>
      <c r="BD163" s="92">
        <v>5744</v>
      </c>
      <c r="BE163" s="92">
        <v>0</v>
      </c>
      <c r="BF163" s="92">
        <v>22307</v>
      </c>
      <c r="BG163" s="92">
        <v>84042</v>
      </c>
      <c r="BH163" s="92">
        <v>196000</v>
      </c>
      <c r="BI163" s="92"/>
      <c r="BJ163" s="92">
        <v>3410</v>
      </c>
      <c r="BK163" s="92">
        <v>0</v>
      </c>
      <c r="BL163" s="92">
        <v>20484</v>
      </c>
      <c r="BM163" s="92"/>
      <c r="BN163" s="92">
        <v>0</v>
      </c>
      <c r="BO163" s="92">
        <v>2996892</v>
      </c>
      <c r="BP163" s="92"/>
      <c r="BQ163" s="92">
        <v>1700868</v>
      </c>
      <c r="BR163" s="92"/>
      <c r="BS163" s="92">
        <v>6655</v>
      </c>
      <c r="BT163" s="92">
        <v>528572</v>
      </c>
      <c r="BU163" s="92">
        <v>741365</v>
      </c>
      <c r="BV163" s="92"/>
      <c r="BW163" s="92">
        <v>0</v>
      </c>
      <c r="BX163" s="92">
        <v>6233</v>
      </c>
      <c r="BY163" s="92">
        <v>13199</v>
      </c>
      <c r="BZ163" s="92"/>
      <c r="CA163" s="92"/>
      <c r="CB163" s="92">
        <v>0</v>
      </c>
      <c r="CC163" s="92">
        <v>0</v>
      </c>
      <c r="CD163" s="92">
        <v>125000</v>
      </c>
      <c r="CE163" s="92"/>
      <c r="CF163" s="92"/>
      <c r="CG163" s="92">
        <v>125000</v>
      </c>
      <c r="CH163" s="92"/>
      <c r="CI163" s="92"/>
      <c r="CJ163" s="92"/>
      <c r="CK163" s="92">
        <v>0</v>
      </c>
      <c r="CL163" s="92">
        <v>0</v>
      </c>
      <c r="CM163" s="92">
        <v>0</v>
      </c>
      <c r="CN163" s="92">
        <v>0</v>
      </c>
      <c r="CO163" s="92">
        <v>57555946</v>
      </c>
      <c r="CP163" s="92">
        <v>172667835</v>
      </c>
    </row>
    <row r="164" spans="1:94" x14ac:dyDescent="0.35">
      <c r="A164" s="89" t="s">
        <v>861</v>
      </c>
      <c r="B164" s="92">
        <v>3955442</v>
      </c>
      <c r="C164" s="92">
        <v>3608605</v>
      </c>
      <c r="D164" s="92">
        <v>72957</v>
      </c>
      <c r="E164" s="92">
        <v>273880</v>
      </c>
      <c r="F164" s="92">
        <v>1530821</v>
      </c>
      <c r="G164" s="92">
        <v>81372</v>
      </c>
      <c r="H164" s="92">
        <v>1449449</v>
      </c>
      <c r="I164" s="92"/>
      <c r="J164" s="92">
        <v>1600000</v>
      </c>
      <c r="K164" s="92"/>
      <c r="L164" s="92"/>
      <c r="M164" s="92"/>
      <c r="N164" s="92"/>
      <c r="O164" s="92"/>
      <c r="P164" s="92">
        <v>1600000</v>
      </c>
      <c r="Q164" s="92">
        <v>610390</v>
      </c>
      <c r="R164" s="92"/>
      <c r="S164" s="92"/>
      <c r="T164" s="92">
        <v>107729</v>
      </c>
      <c r="U164" s="92"/>
      <c r="V164" s="92"/>
      <c r="W164" s="92"/>
      <c r="X164" s="92"/>
      <c r="Y164" s="92">
        <v>0</v>
      </c>
      <c r="Z164" s="92">
        <v>10004</v>
      </c>
      <c r="AA164" s="92"/>
      <c r="AB164" s="92">
        <v>5530</v>
      </c>
      <c r="AC164" s="92"/>
      <c r="AD164" s="92"/>
      <c r="AE164" s="92">
        <v>0</v>
      </c>
      <c r="AF164" s="92"/>
      <c r="AG164" s="92"/>
      <c r="AH164" s="92">
        <v>0</v>
      </c>
      <c r="AI164" s="92">
        <v>0</v>
      </c>
      <c r="AJ164" s="92">
        <v>12900</v>
      </c>
      <c r="AK164" s="92"/>
      <c r="AL164" s="92"/>
      <c r="AM164" s="92"/>
      <c r="AN164" s="92"/>
      <c r="AO164" s="92">
        <v>20110</v>
      </c>
      <c r="AP164" s="92">
        <v>125000</v>
      </c>
      <c r="AQ164" s="92"/>
      <c r="AR164" s="92">
        <v>108703</v>
      </c>
      <c r="AS164" s="92">
        <v>49485</v>
      </c>
      <c r="AT164" s="92">
        <v>170929</v>
      </c>
      <c r="AU164" s="92"/>
      <c r="AV164" s="92"/>
      <c r="AW164" s="92">
        <v>213633</v>
      </c>
      <c r="AX164" s="92"/>
      <c r="AY164" s="92">
        <v>8721</v>
      </c>
      <c r="AZ164" s="92">
        <v>0</v>
      </c>
      <c r="BA164" s="92">
        <v>0</v>
      </c>
      <c r="BB164" s="92">
        <v>50000</v>
      </c>
      <c r="BC164" s="92"/>
      <c r="BD164" s="92">
        <v>1436</v>
      </c>
      <c r="BE164" s="92">
        <v>0</v>
      </c>
      <c r="BF164" s="92">
        <v>7094</v>
      </c>
      <c r="BG164" s="92">
        <v>91448</v>
      </c>
      <c r="BH164" s="92">
        <v>49000</v>
      </c>
      <c r="BI164" s="92"/>
      <c r="BJ164" s="92">
        <v>0</v>
      </c>
      <c r="BK164" s="92">
        <v>0</v>
      </c>
      <c r="BL164" s="92">
        <v>0</v>
      </c>
      <c r="BM164" s="92"/>
      <c r="BN164" s="92">
        <v>5934</v>
      </c>
      <c r="BO164" s="92">
        <v>447992</v>
      </c>
      <c r="BP164" s="92"/>
      <c r="BQ164" s="92">
        <v>78953</v>
      </c>
      <c r="BR164" s="92"/>
      <c r="BS164" s="92">
        <v>59</v>
      </c>
      <c r="BT164" s="92">
        <v>358289</v>
      </c>
      <c r="BU164" s="92"/>
      <c r="BV164" s="92"/>
      <c r="BW164" s="92"/>
      <c r="BX164" s="92">
        <v>6960</v>
      </c>
      <c r="BY164" s="92">
        <v>3730</v>
      </c>
      <c r="BZ164" s="92"/>
      <c r="CA164" s="92"/>
      <c r="CB164" s="92">
        <v>0</v>
      </c>
      <c r="CC164" s="92">
        <v>0</v>
      </c>
      <c r="CD164" s="92">
        <v>0</v>
      </c>
      <c r="CE164" s="92"/>
      <c r="CF164" s="92"/>
      <c r="CG164" s="92"/>
      <c r="CH164" s="92"/>
      <c r="CI164" s="92"/>
      <c r="CJ164" s="92"/>
      <c r="CK164" s="92"/>
      <c r="CL164" s="92">
        <v>0</v>
      </c>
      <c r="CM164" s="92">
        <v>0</v>
      </c>
      <c r="CN164" s="92"/>
      <c r="CO164" s="92">
        <v>8358277</v>
      </c>
      <c r="CP164" s="92">
        <v>25074832</v>
      </c>
    </row>
    <row r="165" spans="1:94" x14ac:dyDescent="0.35">
      <c r="A165" s="89" t="s">
        <v>865</v>
      </c>
      <c r="B165" s="92">
        <v>50377623</v>
      </c>
      <c r="C165" s="92">
        <v>45229343</v>
      </c>
      <c r="D165" s="92">
        <v>1105818</v>
      </c>
      <c r="E165" s="92">
        <v>4042462</v>
      </c>
      <c r="F165" s="92">
        <v>32049486</v>
      </c>
      <c r="G165" s="92">
        <v>19342863</v>
      </c>
      <c r="H165" s="92">
        <v>12667668</v>
      </c>
      <c r="I165" s="92">
        <v>38955</v>
      </c>
      <c r="J165" s="92">
        <v>12160</v>
      </c>
      <c r="K165" s="92"/>
      <c r="L165" s="92"/>
      <c r="M165" s="92"/>
      <c r="N165" s="92">
        <v>12160</v>
      </c>
      <c r="O165" s="92"/>
      <c r="P165" s="92">
        <v>0</v>
      </c>
      <c r="Q165" s="92">
        <v>2478117</v>
      </c>
      <c r="R165" s="92"/>
      <c r="S165" s="92"/>
      <c r="T165" s="92">
        <v>469162</v>
      </c>
      <c r="U165" s="92"/>
      <c r="V165" s="92"/>
      <c r="W165" s="92"/>
      <c r="X165" s="92"/>
      <c r="Y165" s="92">
        <v>0</v>
      </c>
      <c r="Z165" s="92">
        <v>11018</v>
      </c>
      <c r="AA165" s="92">
        <v>0</v>
      </c>
      <c r="AB165" s="92"/>
      <c r="AC165" s="92"/>
      <c r="AD165" s="92"/>
      <c r="AE165" s="92">
        <v>168500</v>
      </c>
      <c r="AF165" s="92"/>
      <c r="AG165" s="92"/>
      <c r="AH165" s="92">
        <v>42609</v>
      </c>
      <c r="AI165" s="92">
        <v>7717</v>
      </c>
      <c r="AJ165" s="92">
        <v>82155</v>
      </c>
      <c r="AK165" s="92"/>
      <c r="AL165" s="92"/>
      <c r="AM165" s="92"/>
      <c r="AN165" s="92"/>
      <c r="AO165" s="92">
        <v>0</v>
      </c>
      <c r="AP165" s="92">
        <v>150000</v>
      </c>
      <c r="AQ165" s="92"/>
      <c r="AR165" s="92">
        <v>978327</v>
      </c>
      <c r="AS165" s="92">
        <v>141307</v>
      </c>
      <c r="AT165" s="92">
        <v>427321</v>
      </c>
      <c r="AU165" s="92">
        <v>0</v>
      </c>
      <c r="AV165" s="92"/>
      <c r="AW165" s="92">
        <v>12228708</v>
      </c>
      <c r="AX165" s="92"/>
      <c r="AY165" s="92">
        <v>91501</v>
      </c>
      <c r="AZ165" s="92">
        <v>0</v>
      </c>
      <c r="BA165" s="92">
        <v>2223584</v>
      </c>
      <c r="BB165" s="92">
        <v>28798</v>
      </c>
      <c r="BC165" s="92"/>
      <c r="BD165" s="92">
        <v>7180</v>
      </c>
      <c r="BE165" s="92">
        <v>0</v>
      </c>
      <c r="BF165" s="92">
        <v>120417</v>
      </c>
      <c r="BG165" s="92">
        <v>9422059</v>
      </c>
      <c r="BH165" s="92">
        <v>204772</v>
      </c>
      <c r="BI165" s="92">
        <v>3833</v>
      </c>
      <c r="BJ165" s="92">
        <v>3410</v>
      </c>
      <c r="BK165" s="92">
        <v>0</v>
      </c>
      <c r="BL165" s="92">
        <v>115813</v>
      </c>
      <c r="BM165" s="92"/>
      <c r="BN165" s="92">
        <v>7342</v>
      </c>
      <c r="BO165" s="92">
        <v>5790238</v>
      </c>
      <c r="BP165" s="92"/>
      <c r="BQ165" s="92">
        <v>3114348</v>
      </c>
      <c r="BR165" s="92"/>
      <c r="BS165" s="92">
        <v>951</v>
      </c>
      <c r="BT165" s="92">
        <v>628285</v>
      </c>
      <c r="BU165" s="92">
        <v>1090215</v>
      </c>
      <c r="BV165" s="92">
        <v>465262</v>
      </c>
      <c r="BW165" s="92">
        <v>241688</v>
      </c>
      <c r="BX165" s="92"/>
      <c r="BY165" s="92">
        <v>114770</v>
      </c>
      <c r="BZ165" s="92"/>
      <c r="CA165" s="92">
        <v>134720</v>
      </c>
      <c r="CB165" s="92">
        <v>0</v>
      </c>
      <c r="CC165" s="92">
        <v>0</v>
      </c>
      <c r="CD165" s="92">
        <v>250000</v>
      </c>
      <c r="CE165" s="92"/>
      <c r="CF165" s="92"/>
      <c r="CG165" s="92">
        <v>250000</v>
      </c>
      <c r="CH165" s="92"/>
      <c r="CI165" s="92"/>
      <c r="CJ165" s="92">
        <v>0</v>
      </c>
      <c r="CK165" s="92">
        <v>0</v>
      </c>
      <c r="CL165" s="92">
        <v>0</v>
      </c>
      <c r="CM165" s="92">
        <v>0</v>
      </c>
      <c r="CN165" s="92">
        <v>0</v>
      </c>
      <c r="CO165" s="92">
        <v>103186332</v>
      </c>
      <c r="CP165" s="92">
        <v>309558997</v>
      </c>
    </row>
    <row r="166" spans="1:94" x14ac:dyDescent="0.35">
      <c r="A166" s="89" t="s">
        <v>868</v>
      </c>
      <c r="B166" s="92">
        <v>4486008</v>
      </c>
      <c r="C166" s="92">
        <v>4126909</v>
      </c>
      <c r="D166" s="92">
        <v>340115</v>
      </c>
      <c r="E166" s="92">
        <v>18984</v>
      </c>
      <c r="F166" s="92">
        <v>8177790</v>
      </c>
      <c r="G166" s="92">
        <v>6928694</v>
      </c>
      <c r="H166" s="92">
        <v>1213380</v>
      </c>
      <c r="I166" s="92">
        <v>35716</v>
      </c>
      <c r="J166" s="92"/>
      <c r="K166" s="92"/>
      <c r="L166" s="92"/>
      <c r="M166" s="92"/>
      <c r="N166" s="92"/>
      <c r="O166" s="92"/>
      <c r="P166" s="92"/>
      <c r="Q166" s="92">
        <v>536990</v>
      </c>
      <c r="R166" s="92"/>
      <c r="S166" s="92"/>
      <c r="T166" s="92">
        <v>58715</v>
      </c>
      <c r="U166" s="92"/>
      <c r="V166" s="92"/>
      <c r="W166" s="92"/>
      <c r="X166" s="92"/>
      <c r="Y166" s="92"/>
      <c r="Z166" s="92">
        <v>0</v>
      </c>
      <c r="AA166" s="92">
        <v>0</v>
      </c>
      <c r="AB166" s="92"/>
      <c r="AC166" s="92"/>
      <c r="AD166" s="92"/>
      <c r="AE166" s="92">
        <v>255536</v>
      </c>
      <c r="AF166" s="92"/>
      <c r="AG166" s="92"/>
      <c r="AH166" s="92">
        <v>153729</v>
      </c>
      <c r="AI166" s="92">
        <v>0</v>
      </c>
      <c r="AJ166" s="92">
        <v>29195</v>
      </c>
      <c r="AK166" s="92"/>
      <c r="AL166" s="92"/>
      <c r="AM166" s="92"/>
      <c r="AN166" s="92"/>
      <c r="AO166" s="92">
        <v>12066</v>
      </c>
      <c r="AP166" s="92">
        <v>0</v>
      </c>
      <c r="AQ166" s="92"/>
      <c r="AR166" s="92">
        <v>0</v>
      </c>
      <c r="AS166" s="92">
        <v>27748</v>
      </c>
      <c r="AT166" s="92">
        <v>0</v>
      </c>
      <c r="AU166" s="92"/>
      <c r="AV166" s="92"/>
      <c r="AW166" s="92">
        <v>441149</v>
      </c>
      <c r="AX166" s="92"/>
      <c r="AY166" s="92"/>
      <c r="AZ166" s="92">
        <v>0</v>
      </c>
      <c r="BA166" s="92">
        <v>193200</v>
      </c>
      <c r="BB166" s="92">
        <v>1415</v>
      </c>
      <c r="BC166" s="92"/>
      <c r="BD166" s="92">
        <v>1309</v>
      </c>
      <c r="BE166" s="92">
        <v>0</v>
      </c>
      <c r="BF166" s="92">
        <v>225</v>
      </c>
      <c r="BG166" s="92">
        <v>0</v>
      </c>
      <c r="BH166" s="92">
        <v>245000</v>
      </c>
      <c r="BI166" s="92"/>
      <c r="BJ166" s="92"/>
      <c r="BK166" s="92">
        <v>0</v>
      </c>
      <c r="BL166" s="92"/>
      <c r="BM166" s="92"/>
      <c r="BN166" s="92"/>
      <c r="BO166" s="92">
        <v>335364</v>
      </c>
      <c r="BP166" s="92"/>
      <c r="BQ166" s="92">
        <v>122803</v>
      </c>
      <c r="BR166" s="92"/>
      <c r="BS166" s="92"/>
      <c r="BT166" s="92"/>
      <c r="BU166" s="92">
        <v>212561</v>
      </c>
      <c r="BV166" s="92"/>
      <c r="BW166" s="92"/>
      <c r="BX166" s="92"/>
      <c r="BY166" s="92"/>
      <c r="BZ166" s="92"/>
      <c r="CA166" s="92"/>
      <c r="CB166" s="92"/>
      <c r="CC166" s="92"/>
      <c r="CD166" s="92">
        <v>0</v>
      </c>
      <c r="CE166" s="92"/>
      <c r="CF166" s="92"/>
      <c r="CG166" s="92"/>
      <c r="CH166" s="92"/>
      <c r="CI166" s="92"/>
      <c r="CJ166" s="92">
        <v>0</v>
      </c>
      <c r="CK166" s="92"/>
      <c r="CL166" s="92">
        <v>0</v>
      </c>
      <c r="CM166" s="92">
        <v>0</v>
      </c>
      <c r="CN166" s="92"/>
      <c r="CO166" s="92">
        <v>13977301</v>
      </c>
      <c r="CP166" s="92">
        <v>41931902</v>
      </c>
    </row>
    <row r="167" spans="1:94" x14ac:dyDescent="0.35">
      <c r="A167" s="89" t="s">
        <v>875</v>
      </c>
      <c r="B167" s="92">
        <v>32313811</v>
      </c>
      <c r="C167" s="92">
        <v>27094797</v>
      </c>
      <c r="D167" s="92">
        <v>2544832</v>
      </c>
      <c r="E167" s="92">
        <v>2674182</v>
      </c>
      <c r="F167" s="92">
        <v>35403396</v>
      </c>
      <c r="G167" s="92">
        <v>23329118</v>
      </c>
      <c r="H167" s="92">
        <v>12051986</v>
      </c>
      <c r="I167" s="92">
        <v>22292</v>
      </c>
      <c r="J167" s="92">
        <v>6400000</v>
      </c>
      <c r="K167" s="92"/>
      <c r="L167" s="92"/>
      <c r="M167" s="92"/>
      <c r="N167" s="92"/>
      <c r="O167" s="92"/>
      <c r="P167" s="92">
        <v>6400000</v>
      </c>
      <c r="Q167" s="92">
        <v>3274246</v>
      </c>
      <c r="R167" s="92"/>
      <c r="S167" s="92"/>
      <c r="T167" s="92">
        <v>359095</v>
      </c>
      <c r="U167" s="92"/>
      <c r="V167" s="92"/>
      <c r="W167" s="92"/>
      <c r="X167" s="92"/>
      <c r="Y167" s="92">
        <v>0</v>
      </c>
      <c r="Z167" s="92">
        <v>770</v>
      </c>
      <c r="AA167" s="92"/>
      <c r="AB167" s="92"/>
      <c r="AC167" s="92"/>
      <c r="AD167" s="92"/>
      <c r="AE167" s="92">
        <v>178752</v>
      </c>
      <c r="AF167" s="92"/>
      <c r="AG167" s="92"/>
      <c r="AH167" s="92">
        <v>453247</v>
      </c>
      <c r="AI167" s="92">
        <v>0</v>
      </c>
      <c r="AJ167" s="92">
        <v>25122</v>
      </c>
      <c r="AK167" s="92"/>
      <c r="AL167" s="92"/>
      <c r="AM167" s="92"/>
      <c r="AN167" s="92"/>
      <c r="AO167" s="92">
        <v>0</v>
      </c>
      <c r="AP167" s="92">
        <v>231110</v>
      </c>
      <c r="AQ167" s="92"/>
      <c r="AR167" s="92">
        <v>1304436</v>
      </c>
      <c r="AS167" s="92">
        <v>208929</v>
      </c>
      <c r="AT167" s="92">
        <v>512785</v>
      </c>
      <c r="AU167" s="92">
        <v>0</v>
      </c>
      <c r="AV167" s="92"/>
      <c r="AW167" s="92">
        <v>5384666</v>
      </c>
      <c r="AX167" s="92"/>
      <c r="AY167" s="92"/>
      <c r="AZ167" s="92">
        <v>0</v>
      </c>
      <c r="BA167" s="92">
        <v>1039061</v>
      </c>
      <c r="BB167" s="92">
        <v>62846</v>
      </c>
      <c r="BC167" s="92"/>
      <c r="BD167" s="92">
        <v>36005</v>
      </c>
      <c r="BE167" s="92">
        <v>0</v>
      </c>
      <c r="BF167" s="92">
        <v>4020768</v>
      </c>
      <c r="BG167" s="92">
        <v>0</v>
      </c>
      <c r="BH167" s="92">
        <v>198924</v>
      </c>
      <c r="BI167" s="92">
        <v>0</v>
      </c>
      <c r="BJ167" s="92">
        <v>3410</v>
      </c>
      <c r="BK167" s="92">
        <v>0</v>
      </c>
      <c r="BL167" s="92">
        <v>0</v>
      </c>
      <c r="BM167" s="92"/>
      <c r="BN167" s="92">
        <v>23651</v>
      </c>
      <c r="BO167" s="92">
        <v>4518475</v>
      </c>
      <c r="BP167" s="92">
        <v>3970</v>
      </c>
      <c r="BQ167" s="92">
        <v>1707261</v>
      </c>
      <c r="BR167" s="92">
        <v>9793</v>
      </c>
      <c r="BS167" s="92"/>
      <c r="BT167" s="92">
        <v>578509</v>
      </c>
      <c r="BU167" s="92">
        <v>1550372</v>
      </c>
      <c r="BV167" s="92">
        <v>144085</v>
      </c>
      <c r="BW167" s="92">
        <v>497400</v>
      </c>
      <c r="BX167" s="92">
        <v>398</v>
      </c>
      <c r="BY167" s="92">
        <v>12822</v>
      </c>
      <c r="BZ167" s="92">
        <v>1244</v>
      </c>
      <c r="CA167" s="92">
        <v>12621</v>
      </c>
      <c r="CB167" s="92">
        <v>0</v>
      </c>
      <c r="CC167" s="92">
        <v>0</v>
      </c>
      <c r="CD167" s="92">
        <v>2498000</v>
      </c>
      <c r="CE167" s="92"/>
      <c r="CF167" s="92"/>
      <c r="CG167" s="92">
        <v>125000</v>
      </c>
      <c r="CH167" s="92"/>
      <c r="CI167" s="92"/>
      <c r="CJ167" s="92">
        <v>0</v>
      </c>
      <c r="CK167" s="92">
        <v>390000</v>
      </c>
      <c r="CL167" s="92">
        <v>903000</v>
      </c>
      <c r="CM167" s="92">
        <v>300000</v>
      </c>
      <c r="CN167" s="92">
        <v>780000</v>
      </c>
      <c r="CO167" s="92">
        <v>89792594</v>
      </c>
      <c r="CP167" s="92">
        <v>269377781</v>
      </c>
    </row>
    <row r="168" spans="1:94" x14ac:dyDescent="0.35">
      <c r="A168" s="89" t="s">
        <v>878</v>
      </c>
      <c r="B168" s="92">
        <v>86746762</v>
      </c>
      <c r="C168" s="92">
        <v>69763773</v>
      </c>
      <c r="D168" s="92">
        <v>10108729</v>
      </c>
      <c r="E168" s="92">
        <v>6874260</v>
      </c>
      <c r="F168" s="92">
        <v>87192577</v>
      </c>
      <c r="G168" s="92">
        <v>58377210</v>
      </c>
      <c r="H168" s="92">
        <v>28554412</v>
      </c>
      <c r="I168" s="92">
        <v>260956</v>
      </c>
      <c r="J168" s="92">
        <v>21600000</v>
      </c>
      <c r="K168" s="92"/>
      <c r="L168" s="92"/>
      <c r="M168" s="92"/>
      <c r="N168" s="92"/>
      <c r="O168" s="92"/>
      <c r="P168" s="92">
        <v>21600000</v>
      </c>
      <c r="Q168" s="92">
        <v>2451655</v>
      </c>
      <c r="R168" s="92"/>
      <c r="S168" s="92"/>
      <c r="T168" s="92">
        <v>1358499</v>
      </c>
      <c r="U168" s="92"/>
      <c r="V168" s="92"/>
      <c r="W168" s="92"/>
      <c r="X168" s="92"/>
      <c r="Y168" s="92">
        <v>0</v>
      </c>
      <c r="Z168" s="92">
        <v>283</v>
      </c>
      <c r="AA168" s="92">
        <v>0</v>
      </c>
      <c r="AB168" s="92"/>
      <c r="AC168" s="92"/>
      <c r="AD168" s="92">
        <v>4508</v>
      </c>
      <c r="AE168" s="92">
        <v>51453</v>
      </c>
      <c r="AF168" s="92"/>
      <c r="AG168" s="92"/>
      <c r="AH168" s="92">
        <v>233239</v>
      </c>
      <c r="AI168" s="92">
        <v>0</v>
      </c>
      <c r="AJ168" s="92">
        <v>21727</v>
      </c>
      <c r="AK168" s="92"/>
      <c r="AL168" s="92"/>
      <c r="AM168" s="92"/>
      <c r="AN168" s="92"/>
      <c r="AO168" s="92">
        <v>4998</v>
      </c>
      <c r="AP168" s="92">
        <v>156114</v>
      </c>
      <c r="AQ168" s="92"/>
      <c r="AR168" s="92">
        <v>0</v>
      </c>
      <c r="AS168" s="92">
        <v>427755</v>
      </c>
      <c r="AT168" s="92">
        <v>172103</v>
      </c>
      <c r="AU168" s="92">
        <v>20977</v>
      </c>
      <c r="AV168" s="92">
        <v>0</v>
      </c>
      <c r="AW168" s="92">
        <v>25248153</v>
      </c>
      <c r="AX168" s="92"/>
      <c r="AY168" s="92">
        <v>3488</v>
      </c>
      <c r="AZ168" s="92">
        <v>0</v>
      </c>
      <c r="BA168" s="92">
        <v>798983</v>
      </c>
      <c r="BB168" s="92">
        <v>60697</v>
      </c>
      <c r="BC168" s="92"/>
      <c r="BD168" s="92">
        <v>8616</v>
      </c>
      <c r="BE168" s="92">
        <v>0</v>
      </c>
      <c r="BF168" s="92">
        <v>12292847</v>
      </c>
      <c r="BG168" s="92">
        <v>11000018</v>
      </c>
      <c r="BH168" s="92">
        <v>997543</v>
      </c>
      <c r="BI168" s="92">
        <v>6451</v>
      </c>
      <c r="BJ168" s="92">
        <v>6177</v>
      </c>
      <c r="BK168" s="92">
        <v>0</v>
      </c>
      <c r="BL168" s="92">
        <v>0</v>
      </c>
      <c r="BM168" s="92"/>
      <c r="BN168" s="92">
        <v>73332</v>
      </c>
      <c r="BO168" s="92">
        <v>5967922</v>
      </c>
      <c r="BP168" s="92"/>
      <c r="BQ168" s="92">
        <v>2869369</v>
      </c>
      <c r="BR168" s="92"/>
      <c r="BS168" s="92"/>
      <c r="BT168" s="92">
        <v>288839</v>
      </c>
      <c r="BU168" s="92">
        <v>1906262</v>
      </c>
      <c r="BV168" s="92">
        <v>249253</v>
      </c>
      <c r="BW168" s="92">
        <v>477623</v>
      </c>
      <c r="BX168" s="92"/>
      <c r="BY168" s="92">
        <v>13281</v>
      </c>
      <c r="BZ168" s="92"/>
      <c r="CA168" s="92">
        <v>163297</v>
      </c>
      <c r="CB168" s="92">
        <v>3025</v>
      </c>
      <c r="CC168" s="92">
        <v>3025</v>
      </c>
      <c r="CD168" s="92">
        <v>10468161</v>
      </c>
      <c r="CE168" s="92"/>
      <c r="CF168" s="92"/>
      <c r="CG168" s="92">
        <v>250000</v>
      </c>
      <c r="CH168" s="92">
        <v>18161</v>
      </c>
      <c r="CI168" s="92"/>
      <c r="CJ168" s="92">
        <v>0</v>
      </c>
      <c r="CK168" s="92">
        <v>1980000</v>
      </c>
      <c r="CL168" s="92">
        <v>2992500</v>
      </c>
      <c r="CM168" s="92">
        <v>1267500</v>
      </c>
      <c r="CN168" s="92">
        <v>3960000</v>
      </c>
      <c r="CO168" s="92">
        <v>239678255</v>
      </c>
      <c r="CP168" s="92">
        <v>719034768</v>
      </c>
    </row>
    <row r="169" spans="1:94" x14ac:dyDescent="0.35">
      <c r="A169" s="89" t="s">
        <v>883</v>
      </c>
      <c r="B169" s="92">
        <v>128370535</v>
      </c>
      <c r="C169" s="92">
        <v>107949028</v>
      </c>
      <c r="D169" s="92">
        <v>12151530</v>
      </c>
      <c r="E169" s="92">
        <v>8269977</v>
      </c>
      <c r="F169" s="92">
        <v>130363160</v>
      </c>
      <c r="G169" s="92">
        <v>91123515</v>
      </c>
      <c r="H169" s="92">
        <v>35551503</v>
      </c>
      <c r="I169" s="92">
        <v>3688141</v>
      </c>
      <c r="J169" s="92">
        <v>17600000</v>
      </c>
      <c r="K169" s="92"/>
      <c r="L169" s="92"/>
      <c r="M169" s="92"/>
      <c r="N169" s="92"/>
      <c r="O169" s="92"/>
      <c r="P169" s="92">
        <v>17600000</v>
      </c>
      <c r="Q169" s="92">
        <v>18206445</v>
      </c>
      <c r="R169" s="92"/>
      <c r="S169" s="92"/>
      <c r="T169" s="92">
        <v>2594098</v>
      </c>
      <c r="U169" s="92"/>
      <c r="V169" s="92"/>
      <c r="W169" s="92"/>
      <c r="X169" s="92"/>
      <c r="Y169" s="92">
        <v>10812</v>
      </c>
      <c r="Z169" s="92">
        <v>8961</v>
      </c>
      <c r="AA169" s="92">
        <v>1195</v>
      </c>
      <c r="AB169" s="92"/>
      <c r="AC169" s="92">
        <v>16679</v>
      </c>
      <c r="AD169" s="92"/>
      <c r="AE169" s="92">
        <v>1829377</v>
      </c>
      <c r="AF169" s="92"/>
      <c r="AG169" s="92"/>
      <c r="AH169" s="92">
        <v>738336</v>
      </c>
      <c r="AI169" s="92">
        <v>96902</v>
      </c>
      <c r="AJ169" s="92">
        <v>132055</v>
      </c>
      <c r="AK169" s="92">
        <v>283</v>
      </c>
      <c r="AL169" s="92"/>
      <c r="AM169" s="92"/>
      <c r="AN169" s="92"/>
      <c r="AO169" s="92">
        <v>178270</v>
      </c>
      <c r="AP169" s="92">
        <v>2974708</v>
      </c>
      <c r="AQ169" s="92"/>
      <c r="AR169" s="92">
        <v>4782933</v>
      </c>
      <c r="AS169" s="92">
        <v>801140</v>
      </c>
      <c r="AT169" s="92">
        <v>4016820</v>
      </c>
      <c r="AU169" s="92">
        <v>23876</v>
      </c>
      <c r="AV169" s="92"/>
      <c r="AW169" s="92">
        <v>40825432</v>
      </c>
      <c r="AX169" s="92">
        <v>44633</v>
      </c>
      <c r="AY169" s="92">
        <v>0</v>
      </c>
      <c r="AZ169" s="92">
        <v>0</v>
      </c>
      <c r="BA169" s="92">
        <v>9000</v>
      </c>
      <c r="BB169" s="92">
        <v>133132</v>
      </c>
      <c r="BC169" s="92"/>
      <c r="BD169" s="92">
        <v>13937</v>
      </c>
      <c r="BE169" s="92">
        <v>0</v>
      </c>
      <c r="BF169" s="92">
        <v>13482968</v>
      </c>
      <c r="BG169" s="92">
        <v>26184880</v>
      </c>
      <c r="BH169" s="92">
        <v>931000</v>
      </c>
      <c r="BI169" s="92"/>
      <c r="BJ169" s="92"/>
      <c r="BK169" s="92">
        <v>0</v>
      </c>
      <c r="BL169" s="92">
        <v>11057</v>
      </c>
      <c r="BM169" s="92"/>
      <c r="BN169" s="92">
        <v>14824</v>
      </c>
      <c r="BO169" s="92">
        <v>8421580</v>
      </c>
      <c r="BP169" s="92"/>
      <c r="BQ169" s="92">
        <v>3184767</v>
      </c>
      <c r="BR169" s="92">
        <v>18321</v>
      </c>
      <c r="BS169" s="92"/>
      <c r="BT169" s="92"/>
      <c r="BU169" s="92">
        <v>4480448</v>
      </c>
      <c r="BV169" s="92">
        <v>149394</v>
      </c>
      <c r="BW169" s="92">
        <v>587144</v>
      </c>
      <c r="BX169" s="92"/>
      <c r="BY169" s="92"/>
      <c r="BZ169" s="92">
        <v>1505</v>
      </c>
      <c r="CA169" s="92"/>
      <c r="CB169" s="92">
        <v>556158</v>
      </c>
      <c r="CC169" s="92">
        <v>556158</v>
      </c>
      <c r="CD169" s="92">
        <v>10575000</v>
      </c>
      <c r="CE169" s="92"/>
      <c r="CF169" s="92"/>
      <c r="CG169" s="92"/>
      <c r="CH169" s="92"/>
      <c r="CI169" s="92"/>
      <c r="CJ169" s="92">
        <v>0</v>
      </c>
      <c r="CK169" s="92">
        <v>2175000</v>
      </c>
      <c r="CL169" s="92">
        <v>3150000</v>
      </c>
      <c r="CM169" s="92">
        <v>900000</v>
      </c>
      <c r="CN169" s="92">
        <v>4350000</v>
      </c>
      <c r="CO169" s="92">
        <v>354918311</v>
      </c>
      <c r="CP169" s="92">
        <v>1064754928</v>
      </c>
    </row>
    <row r="170" spans="1:94" x14ac:dyDescent="0.35">
      <c r="A170" s="89" t="s">
        <v>888</v>
      </c>
      <c r="B170" s="92">
        <v>17231507</v>
      </c>
      <c r="C170" s="92">
        <v>14250488</v>
      </c>
      <c r="D170" s="92">
        <v>1930058</v>
      </c>
      <c r="E170" s="92">
        <v>1050961</v>
      </c>
      <c r="F170" s="92">
        <v>22395891</v>
      </c>
      <c r="G170" s="92">
        <v>16412080</v>
      </c>
      <c r="H170" s="92">
        <v>5709265</v>
      </c>
      <c r="I170" s="92">
        <v>274546</v>
      </c>
      <c r="J170" s="92">
        <v>4800000</v>
      </c>
      <c r="K170" s="92"/>
      <c r="L170" s="92"/>
      <c r="M170" s="92"/>
      <c r="N170" s="92"/>
      <c r="O170" s="92"/>
      <c r="P170" s="92">
        <v>4800000</v>
      </c>
      <c r="Q170" s="92">
        <v>5268261</v>
      </c>
      <c r="R170" s="92"/>
      <c r="S170" s="92"/>
      <c r="T170" s="92">
        <v>458763</v>
      </c>
      <c r="U170" s="92"/>
      <c r="V170" s="92"/>
      <c r="W170" s="92"/>
      <c r="X170" s="92"/>
      <c r="Y170" s="92">
        <v>4089</v>
      </c>
      <c r="Z170" s="92">
        <v>10710</v>
      </c>
      <c r="AA170" s="92"/>
      <c r="AB170" s="92"/>
      <c r="AC170" s="92"/>
      <c r="AD170" s="92">
        <v>4508</v>
      </c>
      <c r="AE170" s="92">
        <v>564891</v>
      </c>
      <c r="AF170" s="92"/>
      <c r="AG170" s="92"/>
      <c r="AH170" s="92">
        <v>634390</v>
      </c>
      <c r="AI170" s="92">
        <v>0</v>
      </c>
      <c r="AJ170" s="92">
        <v>39380</v>
      </c>
      <c r="AK170" s="92"/>
      <c r="AL170" s="92"/>
      <c r="AM170" s="92"/>
      <c r="AN170" s="92"/>
      <c r="AO170" s="92">
        <v>72397</v>
      </c>
      <c r="AP170" s="92">
        <v>400293</v>
      </c>
      <c r="AQ170" s="92"/>
      <c r="AR170" s="92">
        <v>1521842</v>
      </c>
      <c r="AS170" s="92">
        <v>147370</v>
      </c>
      <c r="AT170" s="92">
        <v>1409628</v>
      </c>
      <c r="AU170" s="92"/>
      <c r="AV170" s="92"/>
      <c r="AW170" s="92">
        <v>4737749</v>
      </c>
      <c r="AX170" s="92"/>
      <c r="AY170" s="92">
        <v>87842</v>
      </c>
      <c r="AZ170" s="92">
        <v>0</v>
      </c>
      <c r="BA170" s="92">
        <v>15241</v>
      </c>
      <c r="BB170" s="92">
        <v>113348</v>
      </c>
      <c r="BC170" s="92"/>
      <c r="BD170" s="92">
        <v>655</v>
      </c>
      <c r="BE170" s="92">
        <v>0</v>
      </c>
      <c r="BF170" s="92">
        <v>12859</v>
      </c>
      <c r="BG170" s="92">
        <v>4306018</v>
      </c>
      <c r="BH170" s="92">
        <v>196000</v>
      </c>
      <c r="BI170" s="92"/>
      <c r="BJ170" s="92"/>
      <c r="BK170" s="92">
        <v>0</v>
      </c>
      <c r="BL170" s="92">
        <v>0</v>
      </c>
      <c r="BM170" s="92"/>
      <c r="BN170" s="92">
        <v>5786</v>
      </c>
      <c r="BO170" s="92">
        <v>2421360</v>
      </c>
      <c r="BP170" s="92"/>
      <c r="BQ170" s="92">
        <v>507102</v>
      </c>
      <c r="BR170" s="92"/>
      <c r="BS170" s="92"/>
      <c r="BT170" s="92">
        <v>401167</v>
      </c>
      <c r="BU170" s="92">
        <v>1180601</v>
      </c>
      <c r="BV170" s="92"/>
      <c r="BW170" s="92">
        <v>260704</v>
      </c>
      <c r="BX170" s="92"/>
      <c r="BY170" s="92"/>
      <c r="BZ170" s="92">
        <v>16965</v>
      </c>
      <c r="CA170" s="92">
        <v>54821</v>
      </c>
      <c r="CB170" s="92">
        <v>56558</v>
      </c>
      <c r="CC170" s="92">
        <v>56558</v>
      </c>
      <c r="CD170" s="92">
        <v>0</v>
      </c>
      <c r="CE170" s="92"/>
      <c r="CF170" s="92"/>
      <c r="CG170" s="92"/>
      <c r="CH170" s="92"/>
      <c r="CI170" s="92"/>
      <c r="CJ170" s="92">
        <v>0</v>
      </c>
      <c r="CK170" s="92">
        <v>0</v>
      </c>
      <c r="CL170" s="92">
        <v>0</v>
      </c>
      <c r="CM170" s="92">
        <v>0</v>
      </c>
      <c r="CN170" s="92">
        <v>0</v>
      </c>
      <c r="CO170" s="92">
        <v>56911324</v>
      </c>
      <c r="CP170" s="92">
        <v>170733976</v>
      </c>
    </row>
    <row r="171" spans="1:94" x14ac:dyDescent="0.35">
      <c r="A171" s="89" t="s">
        <v>892</v>
      </c>
      <c r="B171" s="92">
        <v>6744171</v>
      </c>
      <c r="C171" s="92">
        <v>6419021</v>
      </c>
      <c r="D171" s="92">
        <v>321475</v>
      </c>
      <c r="E171" s="92">
        <v>3675</v>
      </c>
      <c r="F171" s="92">
        <v>7182999</v>
      </c>
      <c r="G171" s="92">
        <v>5662141</v>
      </c>
      <c r="H171" s="92">
        <v>1515293</v>
      </c>
      <c r="I171" s="92">
        <v>5565</v>
      </c>
      <c r="J171" s="92"/>
      <c r="K171" s="92"/>
      <c r="L171" s="92"/>
      <c r="M171" s="92"/>
      <c r="N171" s="92"/>
      <c r="O171" s="92"/>
      <c r="P171" s="92"/>
      <c r="Q171" s="92">
        <v>732352</v>
      </c>
      <c r="R171" s="92"/>
      <c r="S171" s="92"/>
      <c r="T171" s="92">
        <v>132119</v>
      </c>
      <c r="U171" s="92"/>
      <c r="V171" s="92"/>
      <c r="W171" s="92"/>
      <c r="X171" s="92"/>
      <c r="Y171" s="92">
        <v>1921</v>
      </c>
      <c r="Z171" s="92">
        <v>23856</v>
      </c>
      <c r="AA171" s="92"/>
      <c r="AB171" s="92"/>
      <c r="AC171" s="92"/>
      <c r="AD171" s="92"/>
      <c r="AE171" s="92">
        <v>345573</v>
      </c>
      <c r="AF171" s="92"/>
      <c r="AG171" s="92"/>
      <c r="AH171" s="92">
        <v>196239</v>
      </c>
      <c r="AI171" s="92">
        <v>0</v>
      </c>
      <c r="AJ171" s="92"/>
      <c r="AK171" s="92"/>
      <c r="AL171" s="92"/>
      <c r="AM171" s="92"/>
      <c r="AN171" s="92"/>
      <c r="AO171" s="92">
        <v>0</v>
      </c>
      <c r="AP171" s="92">
        <v>0</v>
      </c>
      <c r="AQ171" s="92"/>
      <c r="AR171" s="92">
        <v>0</v>
      </c>
      <c r="AS171" s="92">
        <v>32645</v>
      </c>
      <c r="AT171" s="92"/>
      <c r="AU171" s="92"/>
      <c r="AV171" s="92"/>
      <c r="AW171" s="92">
        <v>254655</v>
      </c>
      <c r="AX171" s="92"/>
      <c r="AY171" s="92"/>
      <c r="AZ171" s="92">
        <v>0</v>
      </c>
      <c r="BA171" s="92">
        <v>9000</v>
      </c>
      <c r="BB171" s="92">
        <v>0</v>
      </c>
      <c r="BC171" s="92"/>
      <c r="BD171" s="92">
        <v>655</v>
      </c>
      <c r="BE171" s="92">
        <v>0</v>
      </c>
      <c r="BF171" s="92">
        <v>0</v>
      </c>
      <c r="BG171" s="92">
        <v>0</v>
      </c>
      <c r="BH171" s="92">
        <v>245000</v>
      </c>
      <c r="BI171" s="92"/>
      <c r="BJ171" s="92"/>
      <c r="BK171" s="92">
        <v>0</v>
      </c>
      <c r="BL171" s="92">
        <v>0</v>
      </c>
      <c r="BM171" s="92"/>
      <c r="BN171" s="92"/>
      <c r="BO171" s="92">
        <v>91426</v>
      </c>
      <c r="BP171" s="92"/>
      <c r="BQ171" s="92">
        <v>18046</v>
      </c>
      <c r="BR171" s="92"/>
      <c r="BS171" s="92"/>
      <c r="BT171" s="92"/>
      <c r="BU171" s="92">
        <v>73380</v>
      </c>
      <c r="BV171" s="92"/>
      <c r="BW171" s="92"/>
      <c r="BX171" s="92"/>
      <c r="BY171" s="92"/>
      <c r="BZ171" s="92"/>
      <c r="CA171" s="92"/>
      <c r="CB171" s="92"/>
      <c r="CC171" s="92"/>
      <c r="CD171" s="92">
        <v>0</v>
      </c>
      <c r="CE171" s="92"/>
      <c r="CF171" s="92"/>
      <c r="CG171" s="92"/>
      <c r="CH171" s="92"/>
      <c r="CI171" s="92"/>
      <c r="CJ171" s="92">
        <v>0</v>
      </c>
      <c r="CK171" s="92"/>
      <c r="CL171" s="92">
        <v>0</v>
      </c>
      <c r="CM171" s="92">
        <v>0</v>
      </c>
      <c r="CN171" s="92"/>
      <c r="CO171" s="92">
        <v>15005602</v>
      </c>
      <c r="CP171" s="92">
        <v>45016809</v>
      </c>
    </row>
    <row r="172" spans="1:94" x14ac:dyDescent="0.35">
      <c r="A172" s="89" t="s">
        <v>895</v>
      </c>
      <c r="B172" s="92">
        <v>50263694</v>
      </c>
      <c r="C172" s="92">
        <v>44637538</v>
      </c>
      <c r="D172" s="92">
        <v>2548251</v>
      </c>
      <c r="E172" s="92">
        <v>3077905</v>
      </c>
      <c r="F172" s="92">
        <v>35003995</v>
      </c>
      <c r="G172" s="92">
        <v>19236410</v>
      </c>
      <c r="H172" s="92">
        <v>15752719</v>
      </c>
      <c r="I172" s="92">
        <v>14866</v>
      </c>
      <c r="J172" s="92">
        <v>0</v>
      </c>
      <c r="K172" s="92"/>
      <c r="L172" s="92"/>
      <c r="M172" s="92"/>
      <c r="N172" s="92">
        <v>0</v>
      </c>
      <c r="O172" s="92"/>
      <c r="P172" s="92">
        <v>0</v>
      </c>
      <c r="Q172" s="92">
        <v>4200241</v>
      </c>
      <c r="R172" s="92">
        <v>4702</v>
      </c>
      <c r="S172" s="92"/>
      <c r="T172" s="92">
        <v>672487</v>
      </c>
      <c r="U172" s="92"/>
      <c r="V172" s="92"/>
      <c r="W172" s="92"/>
      <c r="X172" s="92">
        <v>28890</v>
      </c>
      <c r="Y172" s="92">
        <v>17288</v>
      </c>
      <c r="Z172" s="92">
        <v>24152</v>
      </c>
      <c r="AA172" s="92">
        <v>7167</v>
      </c>
      <c r="AB172" s="92"/>
      <c r="AC172" s="92"/>
      <c r="AD172" s="92"/>
      <c r="AE172" s="92">
        <v>95133</v>
      </c>
      <c r="AF172" s="92"/>
      <c r="AG172" s="92"/>
      <c r="AH172" s="92">
        <v>679758</v>
      </c>
      <c r="AI172" s="92">
        <v>46572</v>
      </c>
      <c r="AJ172" s="92">
        <v>33948</v>
      </c>
      <c r="AK172" s="92"/>
      <c r="AL172" s="92">
        <v>20309</v>
      </c>
      <c r="AM172" s="92"/>
      <c r="AN172" s="92"/>
      <c r="AO172" s="92">
        <v>28988</v>
      </c>
      <c r="AP172" s="92">
        <v>1168346</v>
      </c>
      <c r="AQ172" s="92">
        <v>5</v>
      </c>
      <c r="AR172" s="92">
        <v>326109</v>
      </c>
      <c r="AS172" s="92">
        <v>238309</v>
      </c>
      <c r="AT172" s="92">
        <v>769178</v>
      </c>
      <c r="AU172" s="92">
        <v>38900</v>
      </c>
      <c r="AV172" s="92">
        <v>0</v>
      </c>
      <c r="AW172" s="92">
        <v>2363615</v>
      </c>
      <c r="AX172" s="92">
        <v>11158</v>
      </c>
      <c r="AY172" s="92">
        <v>12209</v>
      </c>
      <c r="AZ172" s="92">
        <v>0</v>
      </c>
      <c r="BA172" s="92">
        <v>1700000</v>
      </c>
      <c r="BB172" s="92">
        <v>130460</v>
      </c>
      <c r="BC172" s="92"/>
      <c r="BD172" s="92">
        <v>7180</v>
      </c>
      <c r="BE172" s="92">
        <v>0</v>
      </c>
      <c r="BF172" s="92">
        <v>42470</v>
      </c>
      <c r="BG172" s="92">
        <v>213871</v>
      </c>
      <c r="BH172" s="92">
        <v>155772</v>
      </c>
      <c r="BI172" s="92">
        <v>24283</v>
      </c>
      <c r="BJ172" s="92">
        <v>2766</v>
      </c>
      <c r="BK172" s="92">
        <v>13262</v>
      </c>
      <c r="BL172" s="92">
        <v>11443</v>
      </c>
      <c r="BM172" s="92"/>
      <c r="BN172" s="92">
        <v>38740</v>
      </c>
      <c r="BO172" s="92">
        <v>6605665</v>
      </c>
      <c r="BP172" s="92">
        <v>1985</v>
      </c>
      <c r="BQ172" s="92">
        <v>1598009</v>
      </c>
      <c r="BR172" s="92">
        <v>7329</v>
      </c>
      <c r="BS172" s="92">
        <v>784</v>
      </c>
      <c r="BT172" s="92">
        <v>2031418</v>
      </c>
      <c r="BU172" s="92">
        <v>2400918</v>
      </c>
      <c r="BV172" s="92"/>
      <c r="BW172" s="92">
        <v>479218</v>
      </c>
      <c r="BX172" s="92">
        <v>74394</v>
      </c>
      <c r="BY172" s="92">
        <v>6558</v>
      </c>
      <c r="BZ172" s="92">
        <v>385</v>
      </c>
      <c r="CA172" s="92">
        <v>4666</v>
      </c>
      <c r="CB172" s="92">
        <v>106549</v>
      </c>
      <c r="CC172" s="92">
        <v>106549</v>
      </c>
      <c r="CD172" s="92">
        <v>0</v>
      </c>
      <c r="CE172" s="92"/>
      <c r="CF172" s="92"/>
      <c r="CG172" s="92"/>
      <c r="CH172" s="92"/>
      <c r="CI172" s="92"/>
      <c r="CJ172" s="92">
        <v>0</v>
      </c>
      <c r="CK172" s="92">
        <v>0</v>
      </c>
      <c r="CL172" s="92">
        <v>0</v>
      </c>
      <c r="CM172" s="92">
        <v>0</v>
      </c>
      <c r="CN172" s="92">
        <v>0</v>
      </c>
      <c r="CO172" s="92">
        <v>98543759</v>
      </c>
      <c r="CP172" s="92">
        <v>295631275</v>
      </c>
    </row>
    <row r="173" spans="1:94" x14ac:dyDescent="0.35">
      <c r="A173" s="89" t="s">
        <v>901</v>
      </c>
      <c r="B173" s="92">
        <v>11786792</v>
      </c>
      <c r="C173" s="92">
        <v>11025386</v>
      </c>
      <c r="D173" s="92">
        <v>738095</v>
      </c>
      <c r="E173" s="92">
        <v>23311</v>
      </c>
      <c r="F173" s="92">
        <v>13058281</v>
      </c>
      <c r="G173" s="92">
        <v>9837598</v>
      </c>
      <c r="H173" s="92">
        <v>3220046</v>
      </c>
      <c r="I173" s="92">
        <v>637</v>
      </c>
      <c r="J173" s="92">
        <v>1600000</v>
      </c>
      <c r="K173" s="92"/>
      <c r="L173" s="92"/>
      <c r="M173" s="92"/>
      <c r="N173" s="92"/>
      <c r="O173" s="92"/>
      <c r="P173" s="92">
        <v>1600000</v>
      </c>
      <c r="Q173" s="92">
        <v>1622384</v>
      </c>
      <c r="R173" s="92"/>
      <c r="S173" s="92"/>
      <c r="T173" s="92">
        <v>447714</v>
      </c>
      <c r="U173" s="92"/>
      <c r="V173" s="92"/>
      <c r="W173" s="92"/>
      <c r="X173" s="92"/>
      <c r="Y173" s="92">
        <v>39434</v>
      </c>
      <c r="Z173" s="92">
        <v>63199</v>
      </c>
      <c r="AA173" s="92">
        <v>1026</v>
      </c>
      <c r="AB173" s="92"/>
      <c r="AC173" s="92"/>
      <c r="AD173" s="92"/>
      <c r="AE173" s="92">
        <v>528306</v>
      </c>
      <c r="AF173" s="92"/>
      <c r="AG173" s="92"/>
      <c r="AH173" s="92">
        <v>489822</v>
      </c>
      <c r="AI173" s="92">
        <v>0</v>
      </c>
      <c r="AJ173" s="92">
        <v>16974</v>
      </c>
      <c r="AK173" s="92"/>
      <c r="AL173" s="92"/>
      <c r="AM173" s="92"/>
      <c r="AN173" s="92"/>
      <c r="AO173" s="92"/>
      <c r="AP173" s="92">
        <v>0</v>
      </c>
      <c r="AQ173" s="92"/>
      <c r="AR173" s="92">
        <v>0</v>
      </c>
      <c r="AS173" s="92">
        <v>35910</v>
      </c>
      <c r="AT173" s="92">
        <v>0</v>
      </c>
      <c r="AU173" s="92"/>
      <c r="AV173" s="92"/>
      <c r="AW173" s="92">
        <v>2096088</v>
      </c>
      <c r="AX173" s="92">
        <v>11158</v>
      </c>
      <c r="AY173" s="92"/>
      <c r="AZ173" s="92">
        <v>0</v>
      </c>
      <c r="BA173" s="92">
        <v>723361</v>
      </c>
      <c r="BB173" s="92">
        <v>66533</v>
      </c>
      <c r="BC173" s="92"/>
      <c r="BD173" s="92"/>
      <c r="BE173" s="92">
        <v>0</v>
      </c>
      <c r="BF173" s="92">
        <v>20018</v>
      </c>
      <c r="BG173" s="92">
        <v>1242644</v>
      </c>
      <c r="BH173" s="92"/>
      <c r="BI173" s="92"/>
      <c r="BJ173" s="92"/>
      <c r="BK173" s="92">
        <v>0</v>
      </c>
      <c r="BL173" s="92">
        <v>0</v>
      </c>
      <c r="BM173" s="92"/>
      <c r="BN173" s="92">
        <v>32373</v>
      </c>
      <c r="BO173" s="92">
        <v>891154</v>
      </c>
      <c r="BP173" s="92"/>
      <c r="BQ173" s="92">
        <v>504258</v>
      </c>
      <c r="BR173" s="92">
        <v>1959</v>
      </c>
      <c r="BS173" s="92">
        <v>2317</v>
      </c>
      <c r="BT173" s="92"/>
      <c r="BU173" s="92">
        <v>309828</v>
      </c>
      <c r="BV173" s="92"/>
      <c r="BW173" s="92">
        <v>0</v>
      </c>
      <c r="BX173" s="92"/>
      <c r="BY173" s="92">
        <v>63026</v>
      </c>
      <c r="BZ173" s="92">
        <v>963</v>
      </c>
      <c r="CA173" s="92">
        <v>8803</v>
      </c>
      <c r="CB173" s="92">
        <v>9426</v>
      </c>
      <c r="CC173" s="92">
        <v>9426</v>
      </c>
      <c r="CD173" s="92">
        <v>339000</v>
      </c>
      <c r="CE173" s="92"/>
      <c r="CF173" s="92"/>
      <c r="CG173" s="92"/>
      <c r="CH173" s="92"/>
      <c r="CI173" s="92"/>
      <c r="CJ173" s="92"/>
      <c r="CK173" s="92"/>
      <c r="CL173" s="92">
        <v>189000</v>
      </c>
      <c r="CM173" s="92">
        <v>150000</v>
      </c>
      <c r="CN173" s="92"/>
      <c r="CO173" s="92">
        <v>31403126</v>
      </c>
      <c r="CP173" s="92">
        <v>94209376</v>
      </c>
    </row>
    <row r="174" spans="1:94" x14ac:dyDescent="0.35">
      <c r="A174" s="89" t="s">
        <v>905</v>
      </c>
      <c r="B174" s="92">
        <v>15305340</v>
      </c>
      <c r="C174" s="92">
        <v>14406230</v>
      </c>
      <c r="D174" s="92">
        <v>870555</v>
      </c>
      <c r="E174" s="92">
        <v>28556</v>
      </c>
      <c r="F174" s="92">
        <v>14775792</v>
      </c>
      <c r="G174" s="92">
        <v>11208052</v>
      </c>
      <c r="H174" s="92">
        <v>3474669</v>
      </c>
      <c r="I174" s="92">
        <v>93071</v>
      </c>
      <c r="J174" s="92"/>
      <c r="K174" s="92"/>
      <c r="L174" s="92"/>
      <c r="M174" s="92"/>
      <c r="N174" s="92"/>
      <c r="O174" s="92"/>
      <c r="P174" s="92"/>
      <c r="Q174" s="92">
        <v>1954351</v>
      </c>
      <c r="R174" s="92"/>
      <c r="S174" s="92"/>
      <c r="T174" s="92">
        <v>528292</v>
      </c>
      <c r="U174" s="92"/>
      <c r="V174" s="92"/>
      <c r="W174" s="92"/>
      <c r="X174" s="92"/>
      <c r="Y174" s="92"/>
      <c r="Z174" s="92">
        <v>3500</v>
      </c>
      <c r="AA174" s="92"/>
      <c r="AB174" s="92"/>
      <c r="AC174" s="92"/>
      <c r="AD174" s="92"/>
      <c r="AE174" s="92">
        <v>1010280</v>
      </c>
      <c r="AF174" s="92"/>
      <c r="AG174" s="92"/>
      <c r="AH174" s="92">
        <v>387331</v>
      </c>
      <c r="AI174" s="92">
        <v>0</v>
      </c>
      <c r="AJ174" s="92">
        <v>24657</v>
      </c>
      <c r="AK174" s="92"/>
      <c r="AL174" s="92"/>
      <c r="AM174" s="92"/>
      <c r="AN174" s="92"/>
      <c r="AO174" s="92"/>
      <c r="AP174" s="92">
        <v>293</v>
      </c>
      <c r="AQ174" s="92"/>
      <c r="AR174" s="92">
        <v>0</v>
      </c>
      <c r="AS174" s="92"/>
      <c r="AT174" s="92">
        <v>0</v>
      </c>
      <c r="AU174" s="92">
        <v>0</v>
      </c>
      <c r="AV174" s="92"/>
      <c r="AW174" s="92">
        <v>16899</v>
      </c>
      <c r="AX174" s="92"/>
      <c r="AY174" s="92"/>
      <c r="AZ174" s="92">
        <v>0</v>
      </c>
      <c r="BA174" s="92">
        <v>0</v>
      </c>
      <c r="BB174" s="92">
        <v>0</v>
      </c>
      <c r="BC174" s="92"/>
      <c r="BD174" s="92"/>
      <c r="BE174" s="92">
        <v>0</v>
      </c>
      <c r="BF174" s="92">
        <v>3778</v>
      </c>
      <c r="BG174" s="92">
        <v>13122</v>
      </c>
      <c r="BH174" s="92"/>
      <c r="BI174" s="92"/>
      <c r="BJ174" s="92"/>
      <c r="BK174" s="92"/>
      <c r="BL174" s="92">
        <v>0</v>
      </c>
      <c r="BM174" s="92"/>
      <c r="BN174" s="92"/>
      <c r="BO174" s="92">
        <v>2561170</v>
      </c>
      <c r="BP174" s="92"/>
      <c r="BQ174" s="92">
        <v>743724</v>
      </c>
      <c r="BR174" s="92"/>
      <c r="BS174" s="92">
        <v>6180</v>
      </c>
      <c r="BT174" s="92">
        <v>217625</v>
      </c>
      <c r="BU174" s="92">
        <v>1250318</v>
      </c>
      <c r="BV174" s="92">
        <v>178696</v>
      </c>
      <c r="BW174" s="92">
        <v>160381</v>
      </c>
      <c r="BX174" s="92"/>
      <c r="BY174" s="92"/>
      <c r="BZ174" s="92">
        <v>2652</v>
      </c>
      <c r="CA174" s="92">
        <v>1596</v>
      </c>
      <c r="CB174" s="92">
        <v>24860</v>
      </c>
      <c r="CC174" s="92">
        <v>24860</v>
      </c>
      <c r="CD174" s="92">
        <v>651750</v>
      </c>
      <c r="CE174" s="92"/>
      <c r="CF174" s="92"/>
      <c r="CG174" s="92"/>
      <c r="CH174" s="92"/>
      <c r="CI174" s="92"/>
      <c r="CJ174" s="92"/>
      <c r="CK174" s="92"/>
      <c r="CL174" s="92">
        <v>483000</v>
      </c>
      <c r="CM174" s="92">
        <v>168750</v>
      </c>
      <c r="CN174" s="92"/>
      <c r="CO174" s="92">
        <v>35290163</v>
      </c>
      <c r="CP174" s="92">
        <v>105870493</v>
      </c>
    </row>
    <row r="175" spans="1:94" x14ac:dyDescent="0.35">
      <c r="A175" s="89" t="s">
        <v>911</v>
      </c>
      <c r="B175" s="92">
        <v>3372170</v>
      </c>
      <c r="C175" s="92">
        <v>3340076</v>
      </c>
      <c r="D175" s="92">
        <v>15888</v>
      </c>
      <c r="E175" s="92">
        <v>16205</v>
      </c>
      <c r="F175" s="92">
        <v>6453837</v>
      </c>
      <c r="G175" s="92">
        <v>5928389</v>
      </c>
      <c r="H175" s="92">
        <v>525448</v>
      </c>
      <c r="I175" s="92"/>
      <c r="J175" s="92"/>
      <c r="K175" s="92"/>
      <c r="L175" s="92"/>
      <c r="M175" s="92"/>
      <c r="N175" s="92"/>
      <c r="O175" s="92"/>
      <c r="P175" s="92"/>
      <c r="Q175" s="92">
        <v>223830</v>
      </c>
      <c r="R175" s="92"/>
      <c r="S175" s="92"/>
      <c r="T175" s="92"/>
      <c r="U175" s="92"/>
      <c r="V175" s="92"/>
      <c r="W175" s="92"/>
      <c r="X175" s="92"/>
      <c r="Y175" s="92"/>
      <c r="Z175" s="92"/>
      <c r="AA175" s="92">
        <v>3584</v>
      </c>
      <c r="AB175" s="92"/>
      <c r="AC175" s="92"/>
      <c r="AD175" s="92"/>
      <c r="AE175" s="92">
        <v>0</v>
      </c>
      <c r="AF175" s="92"/>
      <c r="AG175" s="92"/>
      <c r="AH175" s="92">
        <v>0</v>
      </c>
      <c r="AI175" s="92">
        <v>0</v>
      </c>
      <c r="AJ175" s="92">
        <v>0</v>
      </c>
      <c r="AK175" s="92"/>
      <c r="AL175" s="92"/>
      <c r="AM175" s="92"/>
      <c r="AN175" s="92"/>
      <c r="AO175" s="92"/>
      <c r="AP175" s="92">
        <v>220246</v>
      </c>
      <c r="AQ175" s="92"/>
      <c r="AR175" s="92">
        <v>0</v>
      </c>
      <c r="AS175" s="92"/>
      <c r="AT175" s="92"/>
      <c r="AU175" s="92"/>
      <c r="AV175" s="92"/>
      <c r="AW175" s="92">
        <v>1185216</v>
      </c>
      <c r="AX175" s="92"/>
      <c r="AY175" s="92"/>
      <c r="AZ175" s="92">
        <v>0</v>
      </c>
      <c r="BA175" s="92">
        <v>9000</v>
      </c>
      <c r="BB175" s="92">
        <v>0</v>
      </c>
      <c r="BC175" s="92"/>
      <c r="BD175" s="92"/>
      <c r="BE175" s="92">
        <v>0</v>
      </c>
      <c r="BF175" s="92">
        <v>0</v>
      </c>
      <c r="BG175" s="92">
        <v>1176216</v>
      </c>
      <c r="BH175" s="92"/>
      <c r="BI175" s="92"/>
      <c r="BJ175" s="92"/>
      <c r="BK175" s="92">
        <v>0</v>
      </c>
      <c r="BL175" s="92"/>
      <c r="BM175" s="92"/>
      <c r="BN175" s="92"/>
      <c r="BO175" s="92">
        <v>298840</v>
      </c>
      <c r="BP175" s="92"/>
      <c r="BQ175" s="92">
        <v>21430</v>
      </c>
      <c r="BR175" s="92"/>
      <c r="BS175" s="92">
        <v>1872</v>
      </c>
      <c r="BT175" s="92"/>
      <c r="BU175" s="92">
        <v>236279</v>
      </c>
      <c r="BV175" s="92"/>
      <c r="BW175" s="92">
        <v>29710</v>
      </c>
      <c r="BX175" s="92">
        <v>3817</v>
      </c>
      <c r="BY175" s="92"/>
      <c r="BZ175" s="92">
        <v>5732</v>
      </c>
      <c r="CA175" s="92">
        <v>0</v>
      </c>
      <c r="CB175" s="92">
        <v>0</v>
      </c>
      <c r="CC175" s="92">
        <v>0</v>
      </c>
      <c r="CD175" s="92">
        <v>0</v>
      </c>
      <c r="CE175" s="92"/>
      <c r="CF175" s="92"/>
      <c r="CG175" s="92"/>
      <c r="CH175" s="92"/>
      <c r="CI175" s="92"/>
      <c r="CJ175" s="92">
        <v>0</v>
      </c>
      <c r="CK175" s="92"/>
      <c r="CL175" s="92">
        <v>0</v>
      </c>
      <c r="CM175" s="92">
        <v>0</v>
      </c>
      <c r="CN175" s="92"/>
      <c r="CO175" s="92">
        <v>11533893</v>
      </c>
      <c r="CP175" s="92">
        <v>34601678</v>
      </c>
    </row>
    <row r="176" spans="1:94" x14ac:dyDescent="0.35">
      <c r="A176" s="89" t="s">
        <v>915</v>
      </c>
      <c r="B176" s="92">
        <v>3350394</v>
      </c>
      <c r="C176" s="92">
        <v>3093114</v>
      </c>
      <c r="D176" s="92">
        <v>246103</v>
      </c>
      <c r="E176" s="92">
        <v>11176</v>
      </c>
      <c r="F176" s="92">
        <v>6841116</v>
      </c>
      <c r="G176" s="92">
        <v>5530357</v>
      </c>
      <c r="H176" s="92">
        <v>1289839</v>
      </c>
      <c r="I176" s="92">
        <v>20920</v>
      </c>
      <c r="J176" s="92">
        <v>400000</v>
      </c>
      <c r="K176" s="92"/>
      <c r="L176" s="92"/>
      <c r="M176" s="92">
        <v>400000</v>
      </c>
      <c r="N176" s="92"/>
      <c r="O176" s="92"/>
      <c r="P176" s="92">
        <v>0</v>
      </c>
      <c r="Q176" s="92">
        <v>138457</v>
      </c>
      <c r="R176" s="92"/>
      <c r="S176" s="92"/>
      <c r="T176" s="92">
        <v>102526</v>
      </c>
      <c r="U176" s="92"/>
      <c r="V176" s="92"/>
      <c r="W176" s="92"/>
      <c r="X176" s="92"/>
      <c r="Y176" s="92"/>
      <c r="Z176" s="92">
        <v>0</v>
      </c>
      <c r="AA176" s="92"/>
      <c r="AB176" s="92"/>
      <c r="AC176" s="92"/>
      <c r="AD176" s="92"/>
      <c r="AE176" s="92">
        <v>0</v>
      </c>
      <c r="AF176" s="92"/>
      <c r="AG176" s="92"/>
      <c r="AH176" s="92">
        <v>3041</v>
      </c>
      <c r="AI176" s="92">
        <v>0</v>
      </c>
      <c r="AJ176" s="92">
        <v>1876</v>
      </c>
      <c r="AK176" s="92"/>
      <c r="AL176" s="92"/>
      <c r="AM176" s="92"/>
      <c r="AN176" s="92"/>
      <c r="AO176" s="92">
        <v>0</v>
      </c>
      <c r="AP176" s="92">
        <v>0</v>
      </c>
      <c r="AQ176" s="92"/>
      <c r="AR176" s="92">
        <v>0</v>
      </c>
      <c r="AS176" s="92">
        <v>31013</v>
      </c>
      <c r="AT176" s="92"/>
      <c r="AU176" s="92">
        <v>0</v>
      </c>
      <c r="AV176" s="92"/>
      <c r="AW176" s="92">
        <v>100577</v>
      </c>
      <c r="AX176" s="92"/>
      <c r="AY176" s="92">
        <v>0</v>
      </c>
      <c r="AZ176" s="92">
        <v>0</v>
      </c>
      <c r="BA176" s="92">
        <v>914</v>
      </c>
      <c r="BB176" s="92">
        <v>776</v>
      </c>
      <c r="BC176" s="92"/>
      <c r="BD176" s="92"/>
      <c r="BE176" s="92">
        <v>0</v>
      </c>
      <c r="BF176" s="92">
        <v>887</v>
      </c>
      <c r="BG176" s="92">
        <v>0</v>
      </c>
      <c r="BH176" s="92">
        <v>98000</v>
      </c>
      <c r="BI176" s="92"/>
      <c r="BJ176" s="92"/>
      <c r="BK176" s="92">
        <v>0</v>
      </c>
      <c r="BL176" s="92"/>
      <c r="BM176" s="92"/>
      <c r="BN176" s="92"/>
      <c r="BO176" s="92">
        <v>276680</v>
      </c>
      <c r="BP176" s="92"/>
      <c r="BQ176" s="92">
        <v>36093</v>
      </c>
      <c r="BR176" s="92"/>
      <c r="BS176" s="92">
        <v>428</v>
      </c>
      <c r="BT176" s="92"/>
      <c r="BU176" s="92">
        <v>129288</v>
      </c>
      <c r="BV176" s="92"/>
      <c r="BW176" s="92">
        <v>104537</v>
      </c>
      <c r="BX176" s="92"/>
      <c r="BY176" s="92"/>
      <c r="BZ176" s="92">
        <v>502</v>
      </c>
      <c r="CA176" s="92">
        <v>5832</v>
      </c>
      <c r="CB176" s="92">
        <v>0</v>
      </c>
      <c r="CC176" s="92">
        <v>0</v>
      </c>
      <c r="CD176" s="92">
        <v>159000</v>
      </c>
      <c r="CE176" s="92"/>
      <c r="CF176" s="92"/>
      <c r="CG176" s="92"/>
      <c r="CH176" s="92"/>
      <c r="CI176" s="92"/>
      <c r="CJ176" s="92">
        <v>0</v>
      </c>
      <c r="CK176" s="92"/>
      <c r="CL176" s="92">
        <v>84000</v>
      </c>
      <c r="CM176" s="92">
        <v>75000</v>
      </c>
      <c r="CN176" s="92"/>
      <c r="CO176" s="92">
        <v>11266224</v>
      </c>
      <c r="CP176" s="92">
        <v>33798670</v>
      </c>
    </row>
    <row r="177" spans="1:94" x14ac:dyDescent="0.35">
      <c r="A177" s="89" t="s">
        <v>918</v>
      </c>
      <c r="B177" s="92">
        <v>105053769</v>
      </c>
      <c r="C177" s="92">
        <v>87544695</v>
      </c>
      <c r="D177" s="92">
        <v>9542979</v>
      </c>
      <c r="E177" s="92">
        <v>7966095</v>
      </c>
      <c r="F177" s="92">
        <v>84451193</v>
      </c>
      <c r="G177" s="92">
        <v>48458061</v>
      </c>
      <c r="H177" s="92">
        <v>35927404</v>
      </c>
      <c r="I177" s="92">
        <v>65728</v>
      </c>
      <c r="J177" s="92">
        <v>0</v>
      </c>
      <c r="K177" s="92"/>
      <c r="L177" s="92"/>
      <c r="M177" s="92"/>
      <c r="N177" s="92"/>
      <c r="O177" s="92"/>
      <c r="P177" s="92">
        <v>0</v>
      </c>
      <c r="Q177" s="92">
        <v>5000627</v>
      </c>
      <c r="R177" s="92"/>
      <c r="S177" s="92"/>
      <c r="T177" s="92">
        <v>2227306</v>
      </c>
      <c r="U177" s="92"/>
      <c r="V177" s="92"/>
      <c r="W177" s="92"/>
      <c r="X177" s="92"/>
      <c r="Y177" s="92">
        <v>0</v>
      </c>
      <c r="Z177" s="92">
        <v>0</v>
      </c>
      <c r="AA177" s="92">
        <v>0</v>
      </c>
      <c r="AB177" s="92"/>
      <c r="AC177" s="92"/>
      <c r="AD177" s="92"/>
      <c r="AE177" s="92">
        <v>79034</v>
      </c>
      <c r="AF177" s="92">
        <v>0</v>
      </c>
      <c r="AG177" s="92">
        <v>0</v>
      </c>
      <c r="AH177" s="92">
        <v>7952</v>
      </c>
      <c r="AI177" s="92">
        <v>3044</v>
      </c>
      <c r="AJ177" s="92">
        <v>139188</v>
      </c>
      <c r="AK177" s="92"/>
      <c r="AL177" s="92"/>
      <c r="AM177" s="92"/>
      <c r="AN177" s="92"/>
      <c r="AO177" s="92">
        <v>0</v>
      </c>
      <c r="AP177" s="92">
        <v>689423</v>
      </c>
      <c r="AQ177" s="92"/>
      <c r="AR177" s="92">
        <v>0</v>
      </c>
      <c r="AS177" s="92">
        <v>572717</v>
      </c>
      <c r="AT177" s="92">
        <v>1281964</v>
      </c>
      <c r="AU177" s="92">
        <v>0</v>
      </c>
      <c r="AV177" s="92"/>
      <c r="AW177" s="92">
        <v>16041151</v>
      </c>
      <c r="AX177" s="92">
        <v>11158</v>
      </c>
      <c r="AY177" s="92">
        <v>0</v>
      </c>
      <c r="AZ177" s="92">
        <v>0</v>
      </c>
      <c r="BA177" s="92">
        <v>4572</v>
      </c>
      <c r="BB177" s="92">
        <v>36648</v>
      </c>
      <c r="BC177" s="92"/>
      <c r="BD177" s="92">
        <v>1964</v>
      </c>
      <c r="BE177" s="92">
        <v>0</v>
      </c>
      <c r="BF177" s="92">
        <v>4627965</v>
      </c>
      <c r="BG177" s="92">
        <v>10886642</v>
      </c>
      <c r="BH177" s="92">
        <v>294000</v>
      </c>
      <c r="BI177" s="92">
        <v>5131</v>
      </c>
      <c r="BJ177" s="92">
        <v>3410</v>
      </c>
      <c r="BK177" s="92">
        <v>0</v>
      </c>
      <c r="BL177" s="92">
        <v>148496</v>
      </c>
      <c r="BM177" s="92"/>
      <c r="BN177" s="92">
        <v>21163</v>
      </c>
      <c r="BO177" s="92">
        <v>7978219</v>
      </c>
      <c r="BP177" s="92"/>
      <c r="BQ177" s="92">
        <v>3445702</v>
      </c>
      <c r="BR177" s="92"/>
      <c r="BS177" s="92"/>
      <c r="BT177" s="92">
        <v>1114604</v>
      </c>
      <c r="BU177" s="92">
        <v>3048902</v>
      </c>
      <c r="BV177" s="92">
        <v>178225</v>
      </c>
      <c r="BW177" s="92">
        <v>572</v>
      </c>
      <c r="BX177" s="92">
        <v>3534</v>
      </c>
      <c r="BY177" s="92">
        <v>80537</v>
      </c>
      <c r="BZ177" s="92"/>
      <c r="CA177" s="92">
        <v>106143</v>
      </c>
      <c r="CB177" s="92">
        <v>199736</v>
      </c>
      <c r="CC177" s="92">
        <v>199736</v>
      </c>
      <c r="CD177" s="92">
        <v>4085000</v>
      </c>
      <c r="CE177" s="92">
        <v>50000</v>
      </c>
      <c r="CF177" s="92"/>
      <c r="CG177" s="92">
        <v>375000</v>
      </c>
      <c r="CH177" s="92"/>
      <c r="CI177" s="92"/>
      <c r="CJ177" s="92">
        <v>0</v>
      </c>
      <c r="CK177" s="92">
        <v>675000</v>
      </c>
      <c r="CL177" s="92">
        <v>1260000</v>
      </c>
      <c r="CM177" s="92">
        <v>375000</v>
      </c>
      <c r="CN177" s="92">
        <v>1350000</v>
      </c>
      <c r="CO177" s="92">
        <v>222809694</v>
      </c>
      <c r="CP177" s="92">
        <v>668429083</v>
      </c>
    </row>
    <row r="178" spans="1:94" x14ac:dyDescent="0.35">
      <c r="A178" s="89" t="s">
        <v>924</v>
      </c>
      <c r="B178" s="92">
        <v>2947050</v>
      </c>
      <c r="C178" s="92">
        <v>2777922</v>
      </c>
      <c r="D178" s="92">
        <v>124884</v>
      </c>
      <c r="E178" s="92">
        <v>44245</v>
      </c>
      <c r="F178" s="92">
        <v>4351005</v>
      </c>
      <c r="G178" s="92">
        <v>3714261</v>
      </c>
      <c r="H178" s="92">
        <v>613690</v>
      </c>
      <c r="I178" s="92">
        <v>23054</v>
      </c>
      <c r="J178" s="92">
        <v>0</v>
      </c>
      <c r="K178" s="92"/>
      <c r="L178" s="92"/>
      <c r="M178" s="92"/>
      <c r="N178" s="92"/>
      <c r="O178" s="92"/>
      <c r="P178" s="92">
        <v>0</v>
      </c>
      <c r="Q178" s="92">
        <v>963911</v>
      </c>
      <c r="R178" s="92"/>
      <c r="S178" s="92"/>
      <c r="T178" s="92">
        <v>71051</v>
      </c>
      <c r="U178" s="92"/>
      <c r="V178" s="92"/>
      <c r="W178" s="92"/>
      <c r="X178" s="92"/>
      <c r="Y178" s="92">
        <v>4346</v>
      </c>
      <c r="Z178" s="92">
        <v>4270</v>
      </c>
      <c r="AA178" s="92"/>
      <c r="AB178" s="92"/>
      <c r="AC178" s="92"/>
      <c r="AD178" s="92"/>
      <c r="AE178" s="92">
        <v>17530</v>
      </c>
      <c r="AF178" s="92"/>
      <c r="AG178" s="92"/>
      <c r="AH178" s="92">
        <v>2029</v>
      </c>
      <c r="AI178" s="92">
        <v>0</v>
      </c>
      <c r="AJ178" s="92">
        <v>23764</v>
      </c>
      <c r="AK178" s="92"/>
      <c r="AL178" s="92"/>
      <c r="AM178" s="92"/>
      <c r="AN178" s="92"/>
      <c r="AO178" s="92">
        <v>0</v>
      </c>
      <c r="AP178" s="92">
        <v>406110</v>
      </c>
      <c r="AQ178" s="92"/>
      <c r="AR178" s="92">
        <v>434812</v>
      </c>
      <c r="AS178" s="92"/>
      <c r="AT178" s="92"/>
      <c r="AU178" s="92">
        <v>0</v>
      </c>
      <c r="AV178" s="92"/>
      <c r="AW178" s="92">
        <v>654699</v>
      </c>
      <c r="AX178" s="92"/>
      <c r="AY178" s="92"/>
      <c r="AZ178" s="92">
        <v>0</v>
      </c>
      <c r="BA178" s="92">
        <v>87440</v>
      </c>
      <c r="BB178" s="92">
        <v>1415</v>
      </c>
      <c r="BC178" s="92"/>
      <c r="BD178" s="92">
        <v>2872</v>
      </c>
      <c r="BE178" s="92">
        <v>0</v>
      </c>
      <c r="BF178" s="92">
        <v>0</v>
      </c>
      <c r="BG178" s="92">
        <v>464973</v>
      </c>
      <c r="BH178" s="92">
        <v>98000</v>
      </c>
      <c r="BI178" s="92"/>
      <c r="BJ178" s="92"/>
      <c r="BK178" s="92">
        <v>0</v>
      </c>
      <c r="BL178" s="92">
        <v>0</v>
      </c>
      <c r="BM178" s="92"/>
      <c r="BN178" s="92"/>
      <c r="BO178" s="92">
        <v>274623</v>
      </c>
      <c r="BP178" s="92"/>
      <c r="BQ178" s="92">
        <v>112790</v>
      </c>
      <c r="BR178" s="92"/>
      <c r="BS178" s="92"/>
      <c r="BT178" s="92"/>
      <c r="BU178" s="92">
        <v>160667</v>
      </c>
      <c r="BV178" s="92"/>
      <c r="BW178" s="92"/>
      <c r="BX178" s="92"/>
      <c r="BY178" s="92"/>
      <c r="BZ178" s="92"/>
      <c r="CA178" s="92">
        <v>1166</v>
      </c>
      <c r="CB178" s="92"/>
      <c r="CC178" s="92"/>
      <c r="CD178" s="92">
        <v>0</v>
      </c>
      <c r="CE178" s="92"/>
      <c r="CF178" s="92"/>
      <c r="CG178" s="92"/>
      <c r="CH178" s="92"/>
      <c r="CI178" s="92"/>
      <c r="CJ178" s="92">
        <v>0</v>
      </c>
      <c r="CK178" s="92"/>
      <c r="CL178" s="92">
        <v>0</v>
      </c>
      <c r="CM178" s="92">
        <v>0</v>
      </c>
      <c r="CN178" s="92"/>
      <c r="CO178" s="92">
        <v>9191290</v>
      </c>
      <c r="CP178" s="92">
        <v>27573869</v>
      </c>
    </row>
    <row r="179" spans="1:94" x14ac:dyDescent="0.35">
      <c r="A179" s="89" t="s">
        <v>929</v>
      </c>
      <c r="B179" s="92">
        <v>3157631</v>
      </c>
      <c r="C179" s="92">
        <v>2906741</v>
      </c>
      <c r="D179" s="92">
        <v>239865</v>
      </c>
      <c r="E179" s="92">
        <v>11025</v>
      </c>
      <c r="F179" s="92">
        <v>4504147</v>
      </c>
      <c r="G179" s="92">
        <v>3667343</v>
      </c>
      <c r="H179" s="92">
        <v>789799</v>
      </c>
      <c r="I179" s="92">
        <v>47006</v>
      </c>
      <c r="J179" s="92">
        <v>0</v>
      </c>
      <c r="K179" s="92"/>
      <c r="L179" s="92"/>
      <c r="M179" s="92"/>
      <c r="N179" s="92"/>
      <c r="O179" s="92"/>
      <c r="P179" s="92">
        <v>0</v>
      </c>
      <c r="Q179" s="92">
        <v>722590</v>
      </c>
      <c r="R179" s="92"/>
      <c r="S179" s="92"/>
      <c r="T179" s="92">
        <v>93333</v>
      </c>
      <c r="U179" s="92"/>
      <c r="V179" s="92"/>
      <c r="W179" s="92"/>
      <c r="X179" s="92"/>
      <c r="Y179" s="92"/>
      <c r="Z179" s="92">
        <v>0</v>
      </c>
      <c r="AA179" s="92"/>
      <c r="AB179" s="92"/>
      <c r="AC179" s="92"/>
      <c r="AD179" s="92"/>
      <c r="AE179" s="92">
        <v>0</v>
      </c>
      <c r="AF179" s="92"/>
      <c r="AG179" s="92"/>
      <c r="AH179" s="92">
        <v>0</v>
      </c>
      <c r="AI179" s="92">
        <v>0</v>
      </c>
      <c r="AJ179" s="92">
        <v>5432</v>
      </c>
      <c r="AK179" s="92"/>
      <c r="AL179" s="92"/>
      <c r="AM179" s="92"/>
      <c r="AN179" s="92"/>
      <c r="AO179" s="92">
        <v>8044</v>
      </c>
      <c r="AP179" s="92">
        <v>252283</v>
      </c>
      <c r="AQ179" s="92"/>
      <c r="AR179" s="92">
        <v>217406</v>
      </c>
      <c r="AS179" s="92">
        <v>17955</v>
      </c>
      <c r="AT179" s="92">
        <v>128137</v>
      </c>
      <c r="AU179" s="92">
        <v>0</v>
      </c>
      <c r="AV179" s="92"/>
      <c r="AW179" s="92">
        <v>4444644</v>
      </c>
      <c r="AX179" s="92"/>
      <c r="AY179" s="92"/>
      <c r="AZ179" s="92">
        <v>0</v>
      </c>
      <c r="BA179" s="92">
        <v>43720</v>
      </c>
      <c r="BB179" s="92">
        <v>0</v>
      </c>
      <c r="BC179" s="92"/>
      <c r="BD179" s="92"/>
      <c r="BE179" s="92">
        <v>0</v>
      </c>
      <c r="BF179" s="92">
        <v>0</v>
      </c>
      <c r="BG179" s="92">
        <v>4300000</v>
      </c>
      <c r="BH179" s="92">
        <v>100924</v>
      </c>
      <c r="BI179" s="92"/>
      <c r="BJ179" s="92"/>
      <c r="BK179" s="92">
        <v>0</v>
      </c>
      <c r="BL179" s="92">
        <v>0</v>
      </c>
      <c r="BM179" s="92"/>
      <c r="BN179" s="92"/>
      <c r="BO179" s="92">
        <v>121320</v>
      </c>
      <c r="BP179" s="92"/>
      <c r="BQ179" s="92">
        <v>45116</v>
      </c>
      <c r="BR179" s="92"/>
      <c r="BS179" s="92"/>
      <c r="BT179" s="92"/>
      <c r="BU179" s="92">
        <v>76204</v>
      </c>
      <c r="BV179" s="92"/>
      <c r="BW179" s="92"/>
      <c r="BX179" s="92"/>
      <c r="BY179" s="92"/>
      <c r="BZ179" s="92"/>
      <c r="CA179" s="92"/>
      <c r="CB179" s="92"/>
      <c r="CC179" s="92"/>
      <c r="CD179" s="92">
        <v>0</v>
      </c>
      <c r="CE179" s="92"/>
      <c r="CF179" s="92"/>
      <c r="CG179" s="92"/>
      <c r="CH179" s="92"/>
      <c r="CI179" s="92"/>
      <c r="CJ179" s="92">
        <v>0</v>
      </c>
      <c r="CK179" s="92"/>
      <c r="CL179" s="92">
        <v>0</v>
      </c>
      <c r="CM179" s="92">
        <v>0</v>
      </c>
      <c r="CN179" s="92"/>
      <c r="CO179" s="92">
        <v>12950332</v>
      </c>
      <c r="CP179" s="92">
        <v>38850997</v>
      </c>
    </row>
    <row r="180" spans="1:94" x14ac:dyDescent="0.35">
      <c r="A180" s="89" t="s">
        <v>931</v>
      </c>
      <c r="B180" s="92">
        <v>140537671</v>
      </c>
      <c r="C180" s="92">
        <v>120571940</v>
      </c>
      <c r="D180" s="92">
        <v>11211630</v>
      </c>
      <c r="E180" s="92">
        <v>8754101</v>
      </c>
      <c r="F180" s="92">
        <v>88656093</v>
      </c>
      <c r="G180" s="92">
        <v>55322669</v>
      </c>
      <c r="H180" s="92">
        <v>33121052</v>
      </c>
      <c r="I180" s="92">
        <v>212372</v>
      </c>
      <c r="J180" s="92">
        <v>10400000</v>
      </c>
      <c r="K180" s="92"/>
      <c r="L180" s="92"/>
      <c r="M180" s="92"/>
      <c r="N180" s="92"/>
      <c r="O180" s="92"/>
      <c r="P180" s="92">
        <v>10400000</v>
      </c>
      <c r="Q180" s="92">
        <v>11206094</v>
      </c>
      <c r="R180" s="92"/>
      <c r="S180" s="92"/>
      <c r="T180" s="92">
        <v>2308002</v>
      </c>
      <c r="U180" s="92"/>
      <c r="V180" s="92"/>
      <c r="W180" s="92"/>
      <c r="X180" s="92"/>
      <c r="Y180" s="92">
        <v>22923</v>
      </c>
      <c r="Z180" s="92">
        <v>31152</v>
      </c>
      <c r="AA180" s="92">
        <v>1195</v>
      </c>
      <c r="AB180" s="92"/>
      <c r="AC180" s="92"/>
      <c r="AD180" s="92"/>
      <c r="AE180" s="92">
        <v>660251</v>
      </c>
      <c r="AF180" s="92"/>
      <c r="AG180" s="92"/>
      <c r="AH180" s="92">
        <v>1291005</v>
      </c>
      <c r="AI180" s="92">
        <v>33132</v>
      </c>
      <c r="AJ180" s="92">
        <v>46849</v>
      </c>
      <c r="AK180" s="92"/>
      <c r="AL180" s="92"/>
      <c r="AM180" s="92"/>
      <c r="AN180" s="92">
        <v>40514</v>
      </c>
      <c r="AO180" s="92">
        <v>152839</v>
      </c>
      <c r="AP180" s="92">
        <v>2510448</v>
      </c>
      <c r="AQ180" s="92"/>
      <c r="AR180" s="92">
        <v>1739248</v>
      </c>
      <c r="AS180" s="92">
        <v>757366</v>
      </c>
      <c r="AT180" s="92">
        <v>1452893</v>
      </c>
      <c r="AU180" s="92">
        <v>158278</v>
      </c>
      <c r="AV180" s="92"/>
      <c r="AW180" s="92">
        <v>26670708</v>
      </c>
      <c r="AX180" s="92">
        <v>11158</v>
      </c>
      <c r="AY180" s="92"/>
      <c r="AZ180" s="92">
        <v>0</v>
      </c>
      <c r="BA180" s="92">
        <v>804197</v>
      </c>
      <c r="BB180" s="92">
        <v>68372</v>
      </c>
      <c r="BC180" s="92"/>
      <c r="BD180" s="92">
        <v>24390</v>
      </c>
      <c r="BE180" s="92">
        <v>4741</v>
      </c>
      <c r="BF180" s="92">
        <v>12134363</v>
      </c>
      <c r="BG180" s="92">
        <v>13069452</v>
      </c>
      <c r="BH180" s="92">
        <v>539000</v>
      </c>
      <c r="BI180" s="92">
        <v>0</v>
      </c>
      <c r="BJ180" s="92"/>
      <c r="BK180" s="92">
        <v>0</v>
      </c>
      <c r="BL180" s="92">
        <v>0</v>
      </c>
      <c r="BM180" s="92"/>
      <c r="BN180" s="92">
        <v>15035</v>
      </c>
      <c r="BO180" s="92">
        <v>5257114</v>
      </c>
      <c r="BP180" s="92"/>
      <c r="BQ180" s="92">
        <v>1062478</v>
      </c>
      <c r="BR180" s="92"/>
      <c r="BS180" s="92"/>
      <c r="BT180" s="92">
        <v>2038608</v>
      </c>
      <c r="BU180" s="92">
        <v>1835120</v>
      </c>
      <c r="BV180" s="92">
        <v>45867</v>
      </c>
      <c r="BW180" s="92">
        <v>239334</v>
      </c>
      <c r="BX180" s="92"/>
      <c r="BY180" s="92">
        <v>32792</v>
      </c>
      <c r="BZ180" s="92"/>
      <c r="CA180" s="92">
        <v>2916</v>
      </c>
      <c r="CB180" s="92">
        <v>150822</v>
      </c>
      <c r="CC180" s="92">
        <v>150822</v>
      </c>
      <c r="CD180" s="92">
        <v>7873500</v>
      </c>
      <c r="CE180" s="92"/>
      <c r="CF180" s="92"/>
      <c r="CG180" s="92">
        <v>375000</v>
      </c>
      <c r="CH180" s="92"/>
      <c r="CI180" s="92"/>
      <c r="CJ180" s="92">
        <v>0</v>
      </c>
      <c r="CK180" s="92">
        <v>1207500</v>
      </c>
      <c r="CL180" s="92">
        <v>3381000</v>
      </c>
      <c r="CM180" s="92">
        <v>495000</v>
      </c>
      <c r="CN180" s="92">
        <v>2415000</v>
      </c>
      <c r="CO180" s="92">
        <v>290752004</v>
      </c>
      <c r="CP180" s="92">
        <v>872256010</v>
      </c>
    </row>
    <row r="181" spans="1:94" x14ac:dyDescent="0.35">
      <c r="A181" s="89" t="s">
        <v>940</v>
      </c>
      <c r="B181" s="92">
        <v>140731248</v>
      </c>
      <c r="C181" s="92">
        <v>113828110</v>
      </c>
      <c r="D181" s="92">
        <v>14199375</v>
      </c>
      <c r="E181" s="92">
        <v>12703764</v>
      </c>
      <c r="F181" s="92">
        <v>118049532</v>
      </c>
      <c r="G181" s="92">
        <v>79154074</v>
      </c>
      <c r="H181" s="92">
        <v>38782741</v>
      </c>
      <c r="I181" s="92">
        <v>112716</v>
      </c>
      <c r="J181" s="92">
        <v>56000000</v>
      </c>
      <c r="K181" s="92"/>
      <c r="L181" s="92"/>
      <c r="M181" s="92"/>
      <c r="N181" s="92"/>
      <c r="O181" s="92"/>
      <c r="P181" s="92">
        <v>56000000</v>
      </c>
      <c r="Q181" s="92">
        <v>19697581</v>
      </c>
      <c r="R181" s="92"/>
      <c r="S181" s="92"/>
      <c r="T181" s="92">
        <v>2198765</v>
      </c>
      <c r="U181" s="92"/>
      <c r="V181" s="92"/>
      <c r="W181" s="92">
        <v>292600</v>
      </c>
      <c r="X181" s="92"/>
      <c r="Y181" s="92">
        <v>14407</v>
      </c>
      <c r="Z181" s="92">
        <v>13852</v>
      </c>
      <c r="AA181" s="92">
        <v>2389</v>
      </c>
      <c r="AB181" s="92"/>
      <c r="AC181" s="92"/>
      <c r="AD181" s="92"/>
      <c r="AE181" s="92">
        <v>507693</v>
      </c>
      <c r="AF181" s="92"/>
      <c r="AG181" s="92"/>
      <c r="AH181" s="92">
        <v>866948</v>
      </c>
      <c r="AI181" s="92">
        <v>1316</v>
      </c>
      <c r="AJ181" s="92">
        <v>169980</v>
      </c>
      <c r="AK181" s="92"/>
      <c r="AL181" s="92"/>
      <c r="AM181" s="92"/>
      <c r="AN181" s="92"/>
      <c r="AO181" s="92">
        <v>569795</v>
      </c>
      <c r="AP181" s="92">
        <v>928442</v>
      </c>
      <c r="AQ181" s="92"/>
      <c r="AR181" s="92">
        <v>4130715</v>
      </c>
      <c r="AS181" s="92">
        <v>142247</v>
      </c>
      <c r="AT181" s="92">
        <v>9401070</v>
      </c>
      <c r="AU181" s="92">
        <v>0</v>
      </c>
      <c r="AV181" s="92">
        <v>457363</v>
      </c>
      <c r="AW181" s="92">
        <v>39379373</v>
      </c>
      <c r="AX181" s="92">
        <v>22317</v>
      </c>
      <c r="AY181" s="92">
        <v>33139</v>
      </c>
      <c r="AZ181" s="92">
        <v>0</v>
      </c>
      <c r="BA181" s="92">
        <v>5732</v>
      </c>
      <c r="BB181" s="92">
        <v>1328559</v>
      </c>
      <c r="BC181" s="92"/>
      <c r="BD181" s="92">
        <v>83434</v>
      </c>
      <c r="BE181" s="92">
        <v>0</v>
      </c>
      <c r="BF181" s="92">
        <v>18373139</v>
      </c>
      <c r="BG181" s="92">
        <v>15932955</v>
      </c>
      <c r="BH181" s="92">
        <v>3381000</v>
      </c>
      <c r="BI181" s="92"/>
      <c r="BJ181" s="92"/>
      <c r="BK181" s="92">
        <v>15472</v>
      </c>
      <c r="BL181" s="92"/>
      <c r="BM181" s="92"/>
      <c r="BN181" s="92">
        <v>203627</v>
      </c>
      <c r="BO181" s="92">
        <v>19943367</v>
      </c>
      <c r="BP181" s="92"/>
      <c r="BQ181" s="92">
        <v>7137538</v>
      </c>
      <c r="BR181" s="92">
        <v>8825</v>
      </c>
      <c r="BS181" s="92"/>
      <c r="BT181" s="92">
        <v>1501770</v>
      </c>
      <c r="BU181" s="92">
        <v>6663216</v>
      </c>
      <c r="BV181" s="92">
        <v>3324395</v>
      </c>
      <c r="BW181" s="92">
        <v>753765</v>
      </c>
      <c r="BX181" s="92">
        <v>55547</v>
      </c>
      <c r="BY181" s="92">
        <v>497425</v>
      </c>
      <c r="BZ181" s="92">
        <v>887</v>
      </c>
      <c r="CA181" s="92"/>
      <c r="CB181" s="92">
        <v>200676</v>
      </c>
      <c r="CC181" s="92">
        <v>200676</v>
      </c>
      <c r="CD181" s="92">
        <v>42322807</v>
      </c>
      <c r="CE181" s="92">
        <v>22807</v>
      </c>
      <c r="CF181" s="92"/>
      <c r="CG181" s="92">
        <v>375000</v>
      </c>
      <c r="CH181" s="92"/>
      <c r="CI181" s="92"/>
      <c r="CJ181" s="92">
        <v>0</v>
      </c>
      <c r="CK181" s="92">
        <v>9375000</v>
      </c>
      <c r="CL181" s="92">
        <v>6300000</v>
      </c>
      <c r="CM181" s="92">
        <v>7500000</v>
      </c>
      <c r="CN181" s="92">
        <v>18750000</v>
      </c>
      <c r="CO181" s="92">
        <v>436324583</v>
      </c>
      <c r="CP181" s="92">
        <v>1308973754</v>
      </c>
    </row>
    <row r="182" spans="1:94" x14ac:dyDescent="0.35">
      <c r="A182" s="89" t="s">
        <v>943</v>
      </c>
      <c r="B182" s="92">
        <v>2637332</v>
      </c>
      <c r="C182" s="92">
        <v>2609195</v>
      </c>
      <c r="D182" s="92">
        <v>9639</v>
      </c>
      <c r="E182" s="92">
        <v>18499</v>
      </c>
      <c r="F182" s="92">
        <v>2186495</v>
      </c>
      <c r="G182" s="92">
        <v>1167123</v>
      </c>
      <c r="H182" s="92">
        <v>1015305</v>
      </c>
      <c r="I182" s="92">
        <v>4067</v>
      </c>
      <c r="J182" s="92"/>
      <c r="K182" s="92"/>
      <c r="L182" s="92"/>
      <c r="M182" s="92"/>
      <c r="N182" s="92"/>
      <c r="O182" s="92"/>
      <c r="P182" s="92"/>
      <c r="Q182" s="92">
        <v>266173</v>
      </c>
      <c r="R182" s="92"/>
      <c r="S182" s="92"/>
      <c r="T182" s="92">
        <v>0</v>
      </c>
      <c r="U182" s="92"/>
      <c r="V182" s="92"/>
      <c r="W182" s="92"/>
      <c r="X182" s="92"/>
      <c r="Y182" s="92">
        <v>2726</v>
      </c>
      <c r="Z182" s="92"/>
      <c r="AA182" s="92">
        <v>0</v>
      </c>
      <c r="AB182" s="92"/>
      <c r="AC182" s="92"/>
      <c r="AD182" s="92"/>
      <c r="AE182" s="92">
        <v>39680</v>
      </c>
      <c r="AF182" s="92"/>
      <c r="AG182" s="92"/>
      <c r="AH182" s="92">
        <v>33305</v>
      </c>
      <c r="AI182" s="92">
        <v>0</v>
      </c>
      <c r="AJ182" s="92">
        <v>0</v>
      </c>
      <c r="AK182" s="92"/>
      <c r="AL182" s="92"/>
      <c r="AM182" s="92"/>
      <c r="AN182" s="92"/>
      <c r="AO182" s="92">
        <v>0</v>
      </c>
      <c r="AP182" s="92">
        <v>188941</v>
      </c>
      <c r="AQ182" s="92"/>
      <c r="AR182" s="92">
        <v>0</v>
      </c>
      <c r="AS182" s="92">
        <v>1521</v>
      </c>
      <c r="AT182" s="92"/>
      <c r="AU182" s="92">
        <v>0</v>
      </c>
      <c r="AV182" s="92"/>
      <c r="AW182" s="92">
        <v>25537</v>
      </c>
      <c r="AX182" s="92"/>
      <c r="AY182" s="92">
        <v>0</v>
      </c>
      <c r="AZ182" s="92">
        <v>0</v>
      </c>
      <c r="BA182" s="92">
        <v>4500</v>
      </c>
      <c r="BB182" s="92">
        <v>21037</v>
      </c>
      <c r="BC182" s="92"/>
      <c r="BD182" s="92"/>
      <c r="BE182" s="92">
        <v>0</v>
      </c>
      <c r="BF182" s="92">
        <v>0</v>
      </c>
      <c r="BG182" s="92">
        <v>0</v>
      </c>
      <c r="BH182" s="92"/>
      <c r="BI182" s="92"/>
      <c r="BJ182" s="92"/>
      <c r="BK182" s="92">
        <v>0</v>
      </c>
      <c r="BL182" s="92"/>
      <c r="BM182" s="92"/>
      <c r="BN182" s="92"/>
      <c r="BO182" s="92">
        <v>806635</v>
      </c>
      <c r="BP182" s="92"/>
      <c r="BQ182" s="92">
        <v>169185</v>
      </c>
      <c r="BR182" s="92"/>
      <c r="BS182" s="92">
        <v>820</v>
      </c>
      <c r="BT182" s="92">
        <v>247294</v>
      </c>
      <c r="BU182" s="92">
        <v>370859</v>
      </c>
      <c r="BV182" s="92"/>
      <c r="BW182" s="92">
        <v>0</v>
      </c>
      <c r="BX182" s="92"/>
      <c r="BY182" s="92">
        <v>18227</v>
      </c>
      <c r="BZ182" s="92">
        <v>251</v>
      </c>
      <c r="CA182" s="92"/>
      <c r="CB182" s="92">
        <v>1294</v>
      </c>
      <c r="CC182" s="92">
        <v>1294</v>
      </c>
      <c r="CD182" s="92">
        <v>0</v>
      </c>
      <c r="CE182" s="92"/>
      <c r="CF182" s="92"/>
      <c r="CG182" s="92"/>
      <c r="CH182" s="92"/>
      <c r="CI182" s="92"/>
      <c r="CJ182" s="92">
        <v>0</v>
      </c>
      <c r="CK182" s="92"/>
      <c r="CL182" s="92">
        <v>0</v>
      </c>
      <c r="CM182" s="92">
        <v>0</v>
      </c>
      <c r="CN182" s="92"/>
      <c r="CO182" s="92">
        <v>5923467</v>
      </c>
      <c r="CP182" s="92">
        <v>17770401</v>
      </c>
    </row>
    <row r="183" spans="1:94" x14ac:dyDescent="0.35">
      <c r="A183" s="89" t="s">
        <v>946</v>
      </c>
      <c r="B183" s="92">
        <v>2658093</v>
      </c>
      <c r="C183" s="92">
        <v>2658093</v>
      </c>
      <c r="D183" s="92">
        <v>0</v>
      </c>
      <c r="E183" s="92">
        <v>0</v>
      </c>
      <c r="F183" s="92">
        <v>1023852</v>
      </c>
      <c r="G183" s="92">
        <v>765489</v>
      </c>
      <c r="H183" s="92">
        <v>256620</v>
      </c>
      <c r="I183" s="92">
        <v>1743</v>
      </c>
      <c r="J183" s="92"/>
      <c r="K183" s="92"/>
      <c r="L183" s="92"/>
      <c r="M183" s="92"/>
      <c r="N183" s="92"/>
      <c r="O183" s="92"/>
      <c r="P183" s="92"/>
      <c r="Q183" s="92">
        <v>27098</v>
      </c>
      <c r="R183" s="92"/>
      <c r="S183" s="92"/>
      <c r="T183" s="92">
        <v>0</v>
      </c>
      <c r="U183" s="92"/>
      <c r="V183" s="92"/>
      <c r="W183" s="92"/>
      <c r="X183" s="92"/>
      <c r="Y183" s="92"/>
      <c r="Z183" s="92"/>
      <c r="AA183" s="92">
        <v>0</v>
      </c>
      <c r="AB183" s="92"/>
      <c r="AC183" s="92"/>
      <c r="AD183" s="92"/>
      <c r="AE183" s="92">
        <v>16707</v>
      </c>
      <c r="AF183" s="92"/>
      <c r="AG183" s="92"/>
      <c r="AH183" s="92">
        <v>0</v>
      </c>
      <c r="AI183" s="92">
        <v>0</v>
      </c>
      <c r="AJ183" s="92"/>
      <c r="AK183" s="92"/>
      <c r="AL183" s="92"/>
      <c r="AM183" s="92"/>
      <c r="AN183" s="92"/>
      <c r="AO183" s="92">
        <v>10390</v>
      </c>
      <c r="AP183" s="92">
        <v>0</v>
      </c>
      <c r="AQ183" s="92"/>
      <c r="AR183" s="92">
        <v>0</v>
      </c>
      <c r="AS183" s="92">
        <v>0</v>
      </c>
      <c r="AT183" s="92"/>
      <c r="AU183" s="92">
        <v>0</v>
      </c>
      <c r="AV183" s="92"/>
      <c r="AW183" s="92">
        <v>109000</v>
      </c>
      <c r="AX183" s="92"/>
      <c r="AY183" s="92"/>
      <c r="AZ183" s="92">
        <v>0</v>
      </c>
      <c r="BA183" s="92">
        <v>9000</v>
      </c>
      <c r="BB183" s="92">
        <v>100000</v>
      </c>
      <c r="BC183" s="92"/>
      <c r="BD183" s="92"/>
      <c r="BE183" s="92">
        <v>0</v>
      </c>
      <c r="BF183" s="92">
        <v>0</v>
      </c>
      <c r="BG183" s="92">
        <v>0</v>
      </c>
      <c r="BH183" s="92"/>
      <c r="BI183" s="92"/>
      <c r="BJ183" s="92"/>
      <c r="BK183" s="92"/>
      <c r="BL183" s="92"/>
      <c r="BM183" s="92"/>
      <c r="BN183" s="92"/>
      <c r="BO183" s="92">
        <v>393828</v>
      </c>
      <c r="BP183" s="92"/>
      <c r="BQ183" s="92">
        <v>112790</v>
      </c>
      <c r="BR183" s="92"/>
      <c r="BS183" s="92">
        <v>36</v>
      </c>
      <c r="BT183" s="92">
        <v>153823</v>
      </c>
      <c r="BU183" s="92">
        <v>127179</v>
      </c>
      <c r="BV183" s="92"/>
      <c r="BW183" s="92"/>
      <c r="BX183" s="92"/>
      <c r="BY183" s="92"/>
      <c r="BZ183" s="92"/>
      <c r="CA183" s="92"/>
      <c r="CB183" s="92"/>
      <c r="CC183" s="92"/>
      <c r="CD183" s="92">
        <v>0</v>
      </c>
      <c r="CE183" s="92"/>
      <c r="CF183" s="92"/>
      <c r="CG183" s="92"/>
      <c r="CH183" s="92"/>
      <c r="CI183" s="92"/>
      <c r="CJ183" s="92">
        <v>0</v>
      </c>
      <c r="CK183" s="92"/>
      <c r="CL183" s="92">
        <v>0</v>
      </c>
      <c r="CM183" s="92">
        <v>0</v>
      </c>
      <c r="CN183" s="92"/>
      <c r="CO183" s="92">
        <v>4211871</v>
      </c>
      <c r="CP183" s="92">
        <v>12635612</v>
      </c>
    </row>
    <row r="184" spans="1:94" x14ac:dyDescent="0.35">
      <c r="A184" s="89" t="s">
        <v>948</v>
      </c>
      <c r="B184" s="92">
        <v>46580767</v>
      </c>
      <c r="C184" s="92">
        <v>37048758</v>
      </c>
      <c r="D184" s="92">
        <v>5014213</v>
      </c>
      <c r="E184" s="92">
        <v>4517796</v>
      </c>
      <c r="F184" s="92">
        <v>33380151</v>
      </c>
      <c r="G184" s="92">
        <v>19419195</v>
      </c>
      <c r="H184" s="92">
        <v>13894797</v>
      </c>
      <c r="I184" s="92">
        <v>66159</v>
      </c>
      <c r="J184" s="92">
        <v>9600000</v>
      </c>
      <c r="K184" s="92"/>
      <c r="L184" s="92"/>
      <c r="M184" s="92"/>
      <c r="N184" s="92"/>
      <c r="O184" s="92"/>
      <c r="P184" s="92">
        <v>9600000</v>
      </c>
      <c r="Q184" s="92">
        <v>5262375</v>
      </c>
      <c r="R184" s="92"/>
      <c r="S184" s="92"/>
      <c r="T184" s="92">
        <v>453132</v>
      </c>
      <c r="U184" s="92"/>
      <c r="V184" s="92"/>
      <c r="W184" s="92"/>
      <c r="X184" s="92"/>
      <c r="Y184" s="92">
        <v>36800</v>
      </c>
      <c r="Z184" s="92">
        <v>20279</v>
      </c>
      <c r="AA184" s="92">
        <v>4778</v>
      </c>
      <c r="AB184" s="92"/>
      <c r="AC184" s="92"/>
      <c r="AD184" s="92">
        <v>1098</v>
      </c>
      <c r="AE184" s="92">
        <v>2081732</v>
      </c>
      <c r="AF184" s="92"/>
      <c r="AG184" s="92"/>
      <c r="AH184" s="92">
        <v>18249</v>
      </c>
      <c r="AI184" s="92">
        <v>0</v>
      </c>
      <c r="AJ184" s="92">
        <v>19314</v>
      </c>
      <c r="AK184" s="92"/>
      <c r="AL184" s="92"/>
      <c r="AM184" s="92"/>
      <c r="AN184" s="92"/>
      <c r="AO184" s="92">
        <v>0</v>
      </c>
      <c r="AP184" s="92">
        <v>295104</v>
      </c>
      <c r="AQ184" s="92"/>
      <c r="AR184" s="92">
        <v>0</v>
      </c>
      <c r="AS184" s="92">
        <v>280748</v>
      </c>
      <c r="AT184" s="92">
        <v>2051143</v>
      </c>
      <c r="AU184" s="92">
        <v>0</v>
      </c>
      <c r="AV184" s="92"/>
      <c r="AW184" s="92">
        <v>7778544</v>
      </c>
      <c r="AX184" s="92"/>
      <c r="AY184" s="92">
        <v>1744</v>
      </c>
      <c r="AZ184" s="92">
        <v>0</v>
      </c>
      <c r="BA184" s="92">
        <v>10411</v>
      </c>
      <c r="BB184" s="92">
        <v>16834</v>
      </c>
      <c r="BC184" s="92"/>
      <c r="BD184" s="92">
        <v>1309</v>
      </c>
      <c r="BE184" s="92">
        <v>18963</v>
      </c>
      <c r="BF184" s="92">
        <v>6156848</v>
      </c>
      <c r="BG184" s="92">
        <v>92056</v>
      </c>
      <c r="BH184" s="92">
        <v>1404788</v>
      </c>
      <c r="BI184" s="92"/>
      <c r="BJ184" s="92"/>
      <c r="BK184" s="92">
        <v>22553</v>
      </c>
      <c r="BL184" s="92"/>
      <c r="BM184" s="92"/>
      <c r="BN184" s="92">
        <v>53036</v>
      </c>
      <c r="BO184" s="92">
        <v>14291600</v>
      </c>
      <c r="BP184" s="92"/>
      <c r="BQ184" s="92">
        <v>5921676</v>
      </c>
      <c r="BR184" s="92">
        <v>22072</v>
      </c>
      <c r="BS184" s="92">
        <v>7796</v>
      </c>
      <c r="BT184" s="92">
        <v>1954699</v>
      </c>
      <c r="BU184" s="92">
        <v>5281636</v>
      </c>
      <c r="BV184" s="92">
        <v>291264</v>
      </c>
      <c r="BW184" s="92">
        <v>494553</v>
      </c>
      <c r="BX184" s="92"/>
      <c r="BY184" s="92">
        <v>317904</v>
      </c>
      <c r="BZ184" s="92"/>
      <c r="CA184" s="92"/>
      <c r="CB184" s="92">
        <v>235660</v>
      </c>
      <c r="CC184" s="92">
        <v>235660</v>
      </c>
      <c r="CD184" s="92">
        <v>15282750</v>
      </c>
      <c r="CE184" s="92"/>
      <c r="CF184" s="92"/>
      <c r="CG184" s="92">
        <v>0</v>
      </c>
      <c r="CH184" s="92"/>
      <c r="CI184" s="92"/>
      <c r="CJ184" s="92">
        <v>0</v>
      </c>
      <c r="CK184" s="92">
        <v>1837500</v>
      </c>
      <c r="CL184" s="92">
        <v>1501500</v>
      </c>
      <c r="CM184" s="92">
        <v>1668750</v>
      </c>
      <c r="CN184" s="92">
        <v>10275000</v>
      </c>
      <c r="CO184" s="92">
        <v>132411846</v>
      </c>
      <c r="CP184" s="92">
        <v>397235540</v>
      </c>
    </row>
    <row r="185" spans="1:94" x14ac:dyDescent="0.35">
      <c r="A185" s="89" t="s">
        <v>955</v>
      </c>
      <c r="B185" s="92">
        <v>117994361</v>
      </c>
      <c r="C185" s="92">
        <v>94791634</v>
      </c>
      <c r="D185" s="92">
        <v>13703916</v>
      </c>
      <c r="E185" s="92">
        <v>9498810</v>
      </c>
      <c r="F185" s="92">
        <v>118510780</v>
      </c>
      <c r="G185" s="92">
        <v>74821132</v>
      </c>
      <c r="H185" s="92">
        <v>43129772</v>
      </c>
      <c r="I185" s="92">
        <v>559877</v>
      </c>
      <c r="J185" s="92">
        <v>0</v>
      </c>
      <c r="K185" s="92"/>
      <c r="L185" s="92"/>
      <c r="M185" s="92">
        <v>0</v>
      </c>
      <c r="N185" s="92">
        <v>0</v>
      </c>
      <c r="O185" s="92"/>
      <c r="P185" s="92">
        <v>0</v>
      </c>
      <c r="Q185" s="92">
        <v>10157570</v>
      </c>
      <c r="R185" s="92"/>
      <c r="S185" s="92"/>
      <c r="T185" s="92">
        <v>2771338</v>
      </c>
      <c r="U185" s="92"/>
      <c r="V185" s="92">
        <v>0</v>
      </c>
      <c r="W185" s="92"/>
      <c r="X185" s="92">
        <v>0</v>
      </c>
      <c r="Y185" s="92">
        <v>8178</v>
      </c>
      <c r="Z185" s="92">
        <v>17152</v>
      </c>
      <c r="AA185" s="92">
        <v>0</v>
      </c>
      <c r="AB185" s="92"/>
      <c r="AC185" s="92"/>
      <c r="AD185" s="92"/>
      <c r="AE185" s="92">
        <v>2406083</v>
      </c>
      <c r="AF185" s="92"/>
      <c r="AG185" s="92"/>
      <c r="AH185" s="92">
        <v>1597388</v>
      </c>
      <c r="AI185" s="92">
        <v>85370</v>
      </c>
      <c r="AJ185" s="92">
        <v>43454</v>
      </c>
      <c r="AK185" s="92"/>
      <c r="AL185" s="92"/>
      <c r="AM185" s="92">
        <v>0</v>
      </c>
      <c r="AN185" s="92"/>
      <c r="AO185" s="92">
        <v>595268</v>
      </c>
      <c r="AP185" s="92">
        <v>1301491</v>
      </c>
      <c r="AQ185" s="92">
        <v>0</v>
      </c>
      <c r="AR185" s="92">
        <v>108703</v>
      </c>
      <c r="AS185" s="92">
        <v>812863</v>
      </c>
      <c r="AT185" s="92">
        <v>0</v>
      </c>
      <c r="AU185" s="92">
        <v>410283</v>
      </c>
      <c r="AV185" s="92"/>
      <c r="AW185" s="92">
        <v>41385154</v>
      </c>
      <c r="AX185" s="92">
        <v>22316</v>
      </c>
      <c r="AY185" s="92">
        <v>10465</v>
      </c>
      <c r="AZ185" s="92">
        <v>33727</v>
      </c>
      <c r="BA185" s="92">
        <v>1129944</v>
      </c>
      <c r="BB185" s="92">
        <v>87802</v>
      </c>
      <c r="BC185" s="92"/>
      <c r="BD185" s="92">
        <v>7180</v>
      </c>
      <c r="BE185" s="92">
        <v>28445</v>
      </c>
      <c r="BF185" s="92">
        <v>24770476</v>
      </c>
      <c r="BG185" s="92">
        <v>13664313</v>
      </c>
      <c r="BH185" s="92">
        <v>1394133</v>
      </c>
      <c r="BI185" s="92">
        <v>1689</v>
      </c>
      <c r="BJ185" s="92">
        <v>3410</v>
      </c>
      <c r="BK185" s="92">
        <v>4830</v>
      </c>
      <c r="BL185" s="92">
        <v>205893</v>
      </c>
      <c r="BM185" s="92"/>
      <c r="BN185" s="92">
        <v>20529</v>
      </c>
      <c r="BO185" s="92">
        <v>20592313</v>
      </c>
      <c r="BP185" s="92">
        <v>1985</v>
      </c>
      <c r="BQ185" s="92">
        <v>5752514</v>
      </c>
      <c r="BR185" s="92">
        <v>75575</v>
      </c>
      <c r="BS185" s="92">
        <v>2852</v>
      </c>
      <c r="BT185" s="92">
        <v>4363398</v>
      </c>
      <c r="BU185" s="92">
        <v>9288478</v>
      </c>
      <c r="BV185" s="92">
        <v>496907</v>
      </c>
      <c r="BW185" s="92">
        <v>371293</v>
      </c>
      <c r="BX185" s="92">
        <v>91310</v>
      </c>
      <c r="BY185" s="92">
        <v>138670</v>
      </c>
      <c r="BZ185" s="92"/>
      <c r="CA185" s="92">
        <v>9331</v>
      </c>
      <c r="CB185" s="92">
        <v>537305</v>
      </c>
      <c r="CC185" s="92">
        <v>537305</v>
      </c>
      <c r="CD185" s="92">
        <v>7704750</v>
      </c>
      <c r="CE185" s="92"/>
      <c r="CF185" s="92"/>
      <c r="CG185" s="92"/>
      <c r="CH185" s="92"/>
      <c r="CI185" s="92"/>
      <c r="CJ185" s="92">
        <v>0</v>
      </c>
      <c r="CK185" s="92">
        <v>1500000</v>
      </c>
      <c r="CL185" s="92">
        <v>2042250</v>
      </c>
      <c r="CM185" s="92">
        <v>1162500</v>
      </c>
      <c r="CN185" s="92">
        <v>3000000</v>
      </c>
      <c r="CO185" s="92">
        <v>316882232</v>
      </c>
      <c r="CP185" s="92">
        <v>950646697</v>
      </c>
    </row>
    <row r="186" spans="1:94" x14ac:dyDescent="0.35">
      <c r="A186" s="89" t="s">
        <v>963</v>
      </c>
      <c r="B186" s="92">
        <v>7973081</v>
      </c>
      <c r="C186" s="92">
        <v>7659266</v>
      </c>
      <c r="D186" s="92">
        <v>311978</v>
      </c>
      <c r="E186" s="92">
        <v>1837</v>
      </c>
      <c r="F186" s="92">
        <v>5656606</v>
      </c>
      <c r="G186" s="92">
        <v>3523849</v>
      </c>
      <c r="H186" s="92">
        <v>2095658</v>
      </c>
      <c r="I186" s="92">
        <v>37099</v>
      </c>
      <c r="J186" s="92">
        <v>0</v>
      </c>
      <c r="K186" s="92"/>
      <c r="L186" s="92"/>
      <c r="M186" s="92"/>
      <c r="N186" s="92"/>
      <c r="O186" s="92"/>
      <c r="P186" s="92">
        <v>0</v>
      </c>
      <c r="Q186" s="92">
        <v>945552</v>
      </c>
      <c r="R186" s="92"/>
      <c r="S186" s="92"/>
      <c r="T186" s="92">
        <v>301038</v>
      </c>
      <c r="U186" s="92"/>
      <c r="V186" s="92"/>
      <c r="W186" s="92"/>
      <c r="X186" s="92"/>
      <c r="Y186" s="92">
        <v>20508</v>
      </c>
      <c r="Z186" s="92">
        <v>19734</v>
      </c>
      <c r="AA186" s="92"/>
      <c r="AB186" s="92"/>
      <c r="AC186" s="92"/>
      <c r="AD186" s="92">
        <v>4508</v>
      </c>
      <c r="AE186" s="92">
        <v>181572</v>
      </c>
      <c r="AF186" s="92"/>
      <c r="AG186" s="92"/>
      <c r="AH186" s="92">
        <v>265452</v>
      </c>
      <c r="AI186" s="92">
        <v>0</v>
      </c>
      <c r="AJ186" s="92">
        <v>4753</v>
      </c>
      <c r="AK186" s="92"/>
      <c r="AL186" s="92"/>
      <c r="AM186" s="92"/>
      <c r="AN186" s="92"/>
      <c r="AO186" s="92">
        <v>0</v>
      </c>
      <c r="AP186" s="92">
        <v>56114</v>
      </c>
      <c r="AQ186" s="92"/>
      <c r="AR186" s="92">
        <v>0</v>
      </c>
      <c r="AS186" s="92">
        <v>91873</v>
      </c>
      <c r="AT186" s="92">
        <v>0</v>
      </c>
      <c r="AU186" s="92">
        <v>0</v>
      </c>
      <c r="AV186" s="92"/>
      <c r="AW186" s="92">
        <v>4535596</v>
      </c>
      <c r="AX186" s="92"/>
      <c r="AY186" s="92">
        <v>1744</v>
      </c>
      <c r="AZ186" s="92">
        <v>0</v>
      </c>
      <c r="BA186" s="92">
        <v>31401</v>
      </c>
      <c r="BB186" s="92">
        <v>0</v>
      </c>
      <c r="BC186" s="92"/>
      <c r="BD186" s="92"/>
      <c r="BE186" s="92">
        <v>0</v>
      </c>
      <c r="BF186" s="92">
        <v>5732</v>
      </c>
      <c r="BG186" s="92">
        <v>4414776</v>
      </c>
      <c r="BH186" s="92">
        <v>49000</v>
      </c>
      <c r="BI186" s="92"/>
      <c r="BJ186" s="92"/>
      <c r="BK186" s="92">
        <v>32943</v>
      </c>
      <c r="BL186" s="92">
        <v>0</v>
      </c>
      <c r="BM186" s="92"/>
      <c r="BN186" s="92"/>
      <c r="BO186" s="92">
        <v>288479</v>
      </c>
      <c r="BP186" s="92"/>
      <c r="BQ186" s="92">
        <v>104894</v>
      </c>
      <c r="BR186" s="92"/>
      <c r="BS186" s="92"/>
      <c r="BT186" s="92"/>
      <c r="BU186" s="92">
        <v>165978</v>
      </c>
      <c r="BV186" s="92"/>
      <c r="BW186" s="92"/>
      <c r="BX186" s="92"/>
      <c r="BY186" s="92"/>
      <c r="BZ186" s="92"/>
      <c r="CA186" s="92">
        <v>17606</v>
      </c>
      <c r="CB186" s="92">
        <v>0</v>
      </c>
      <c r="CC186" s="92">
        <v>0</v>
      </c>
      <c r="CD186" s="92">
        <v>0</v>
      </c>
      <c r="CE186" s="92"/>
      <c r="CF186" s="92"/>
      <c r="CG186" s="92"/>
      <c r="CH186" s="92"/>
      <c r="CI186" s="92"/>
      <c r="CJ186" s="92">
        <v>0</v>
      </c>
      <c r="CK186" s="92"/>
      <c r="CL186" s="92">
        <v>0</v>
      </c>
      <c r="CM186" s="92">
        <v>0</v>
      </c>
      <c r="CN186" s="92"/>
      <c r="CO186" s="92">
        <v>19399315</v>
      </c>
      <c r="CP186" s="92">
        <v>58197942</v>
      </c>
    </row>
    <row r="187" spans="1:94" x14ac:dyDescent="0.35">
      <c r="A187" s="89" t="s">
        <v>967</v>
      </c>
      <c r="B187" s="92">
        <v>62577253</v>
      </c>
      <c r="C187" s="92">
        <v>56814285</v>
      </c>
      <c r="D187" s="92">
        <v>1844281</v>
      </c>
      <c r="E187" s="92">
        <v>3918687</v>
      </c>
      <c r="F187" s="92">
        <v>41989974</v>
      </c>
      <c r="G187" s="92">
        <v>24963869</v>
      </c>
      <c r="H187" s="92">
        <v>16799897</v>
      </c>
      <c r="I187" s="92">
        <v>226209</v>
      </c>
      <c r="J187" s="92">
        <v>8000000</v>
      </c>
      <c r="K187" s="92"/>
      <c r="L187" s="92"/>
      <c r="M187" s="92"/>
      <c r="N187" s="92"/>
      <c r="O187" s="92"/>
      <c r="P187" s="92">
        <v>8000000</v>
      </c>
      <c r="Q187" s="92">
        <v>4133084</v>
      </c>
      <c r="R187" s="92"/>
      <c r="S187" s="92"/>
      <c r="T187" s="92">
        <v>366516</v>
      </c>
      <c r="U187" s="92"/>
      <c r="V187" s="92"/>
      <c r="W187" s="92"/>
      <c r="X187" s="92"/>
      <c r="Y187" s="92">
        <v>17718</v>
      </c>
      <c r="Z187" s="92">
        <v>56730</v>
      </c>
      <c r="AA187" s="92">
        <v>7167</v>
      </c>
      <c r="AB187" s="92"/>
      <c r="AC187" s="92"/>
      <c r="AD187" s="92"/>
      <c r="AE187" s="92">
        <v>490458</v>
      </c>
      <c r="AF187" s="92">
        <v>0</v>
      </c>
      <c r="AG187" s="92"/>
      <c r="AH187" s="92">
        <v>68660</v>
      </c>
      <c r="AI187" s="92">
        <v>59344</v>
      </c>
      <c r="AJ187" s="92">
        <v>33269</v>
      </c>
      <c r="AK187" s="92"/>
      <c r="AL187" s="92"/>
      <c r="AM187" s="92"/>
      <c r="AN187" s="92"/>
      <c r="AO187" s="92">
        <v>33349</v>
      </c>
      <c r="AP187" s="92">
        <v>882524</v>
      </c>
      <c r="AQ187" s="92"/>
      <c r="AR187" s="92">
        <v>978327</v>
      </c>
      <c r="AS187" s="92">
        <v>113448</v>
      </c>
      <c r="AT187" s="92">
        <v>1025571</v>
      </c>
      <c r="AU187" s="92"/>
      <c r="AV187" s="92"/>
      <c r="AW187" s="92">
        <v>12641440</v>
      </c>
      <c r="AX187" s="92">
        <v>22316</v>
      </c>
      <c r="AY187" s="92">
        <v>187189</v>
      </c>
      <c r="AZ187" s="92">
        <v>0</v>
      </c>
      <c r="BA187" s="92">
        <v>45000</v>
      </c>
      <c r="BB187" s="92">
        <v>0</v>
      </c>
      <c r="BC187" s="92">
        <v>0</v>
      </c>
      <c r="BD187" s="92">
        <v>6399</v>
      </c>
      <c r="BE187" s="92">
        <v>0</v>
      </c>
      <c r="BF187" s="92">
        <v>5488625</v>
      </c>
      <c r="BG187" s="92">
        <v>6566593</v>
      </c>
      <c r="BH187" s="92">
        <v>245000</v>
      </c>
      <c r="BI187" s="92"/>
      <c r="BJ187" s="92"/>
      <c r="BK187" s="92">
        <v>0</v>
      </c>
      <c r="BL187" s="92">
        <v>75819</v>
      </c>
      <c r="BM187" s="92"/>
      <c r="BN187" s="92">
        <v>4498</v>
      </c>
      <c r="BO187" s="92">
        <v>6485246</v>
      </c>
      <c r="BP187" s="92"/>
      <c r="BQ187" s="92">
        <v>4511586</v>
      </c>
      <c r="BR187" s="92"/>
      <c r="BS187" s="92"/>
      <c r="BT187" s="92">
        <v>402030</v>
      </c>
      <c r="BU187" s="92">
        <v>1227577</v>
      </c>
      <c r="BV187" s="92">
        <v>94354</v>
      </c>
      <c r="BW187" s="92">
        <v>233304</v>
      </c>
      <c r="BX187" s="92"/>
      <c r="BY187" s="92">
        <v>16396</v>
      </c>
      <c r="BZ187" s="92"/>
      <c r="CA187" s="92"/>
      <c r="CB187" s="92">
        <v>259226</v>
      </c>
      <c r="CC187" s="92">
        <v>259226</v>
      </c>
      <c r="CD187" s="92">
        <v>6895000</v>
      </c>
      <c r="CE187" s="92"/>
      <c r="CF187" s="92"/>
      <c r="CG187" s="92">
        <v>250000</v>
      </c>
      <c r="CH187" s="92"/>
      <c r="CI187" s="92"/>
      <c r="CJ187" s="92">
        <v>0</v>
      </c>
      <c r="CK187" s="92">
        <v>675000</v>
      </c>
      <c r="CL187" s="92">
        <v>3570000</v>
      </c>
      <c r="CM187" s="92">
        <v>1050000</v>
      </c>
      <c r="CN187" s="92">
        <v>1350000</v>
      </c>
      <c r="CO187" s="92">
        <v>142981224</v>
      </c>
      <c r="CP187" s="92">
        <v>428943668</v>
      </c>
    </row>
    <row r="188" spans="1:94" x14ac:dyDescent="0.35">
      <c r="A188" s="89" t="s">
        <v>969</v>
      </c>
      <c r="B188" s="92">
        <v>84401450</v>
      </c>
      <c r="C188" s="92">
        <v>70535837</v>
      </c>
      <c r="D188" s="92">
        <v>8174959</v>
      </c>
      <c r="E188" s="92">
        <v>5690654</v>
      </c>
      <c r="F188" s="92">
        <v>68212648</v>
      </c>
      <c r="G188" s="92">
        <v>42550793</v>
      </c>
      <c r="H188" s="92">
        <v>25599227</v>
      </c>
      <c r="I188" s="92">
        <v>62628</v>
      </c>
      <c r="J188" s="92">
        <v>12432748</v>
      </c>
      <c r="K188" s="92"/>
      <c r="L188" s="92"/>
      <c r="M188" s="92">
        <v>400000</v>
      </c>
      <c r="N188" s="92">
        <v>32748</v>
      </c>
      <c r="O188" s="92"/>
      <c r="P188" s="92">
        <v>12000000</v>
      </c>
      <c r="Q188" s="92">
        <v>7801240</v>
      </c>
      <c r="R188" s="92"/>
      <c r="S188" s="92"/>
      <c r="T188" s="92">
        <v>1062595</v>
      </c>
      <c r="U188" s="92"/>
      <c r="V188" s="92"/>
      <c r="W188" s="92"/>
      <c r="X188" s="92"/>
      <c r="Y188" s="92">
        <v>810</v>
      </c>
      <c r="Z188" s="92">
        <v>0</v>
      </c>
      <c r="AA188" s="92">
        <v>0</v>
      </c>
      <c r="AB188" s="92"/>
      <c r="AC188" s="92"/>
      <c r="AD188" s="92"/>
      <c r="AE188" s="92">
        <v>430393</v>
      </c>
      <c r="AF188" s="92">
        <v>0</v>
      </c>
      <c r="AG188" s="92"/>
      <c r="AH188" s="92">
        <v>976851</v>
      </c>
      <c r="AI188" s="92">
        <v>26354</v>
      </c>
      <c r="AJ188" s="92">
        <v>36664</v>
      </c>
      <c r="AK188" s="92"/>
      <c r="AL188" s="92"/>
      <c r="AM188" s="92"/>
      <c r="AN188" s="92"/>
      <c r="AO188" s="92">
        <v>0</v>
      </c>
      <c r="AP188" s="92">
        <v>650000</v>
      </c>
      <c r="AQ188" s="92">
        <v>0</v>
      </c>
      <c r="AR188" s="92">
        <v>3043685</v>
      </c>
      <c r="AS188" s="92">
        <v>505999</v>
      </c>
      <c r="AT188" s="92">
        <v>1067889</v>
      </c>
      <c r="AU188" s="92"/>
      <c r="AV188" s="92"/>
      <c r="AW188" s="92">
        <v>42641674</v>
      </c>
      <c r="AX188" s="92">
        <v>33475</v>
      </c>
      <c r="AY188" s="92">
        <v>5233</v>
      </c>
      <c r="AZ188" s="92">
        <v>0</v>
      </c>
      <c r="BA188" s="92">
        <v>2356622</v>
      </c>
      <c r="BB188" s="92">
        <v>0</v>
      </c>
      <c r="BC188" s="92"/>
      <c r="BD188" s="92">
        <v>7180</v>
      </c>
      <c r="BE188" s="92">
        <v>0</v>
      </c>
      <c r="BF188" s="92">
        <v>31023306</v>
      </c>
      <c r="BG188" s="92">
        <v>8815707</v>
      </c>
      <c r="BH188" s="92">
        <v>392000</v>
      </c>
      <c r="BI188" s="92">
        <v>0</v>
      </c>
      <c r="BJ188" s="92">
        <v>5533</v>
      </c>
      <c r="BK188" s="92">
        <v>0</v>
      </c>
      <c r="BL188" s="92">
        <v>0</v>
      </c>
      <c r="BM188" s="92"/>
      <c r="BN188" s="92">
        <v>2619</v>
      </c>
      <c r="BO188" s="92">
        <v>7485911</v>
      </c>
      <c r="BP188" s="92"/>
      <c r="BQ188" s="92">
        <v>4029974</v>
      </c>
      <c r="BR188" s="92"/>
      <c r="BS188" s="92"/>
      <c r="BT188" s="92">
        <v>743373</v>
      </c>
      <c r="BU188" s="92">
        <v>2563734</v>
      </c>
      <c r="BV188" s="92">
        <v>36955</v>
      </c>
      <c r="BW188" s="92">
        <v>0</v>
      </c>
      <c r="BX188" s="92"/>
      <c r="BY188" s="92">
        <v>12823</v>
      </c>
      <c r="BZ188" s="92"/>
      <c r="CA188" s="92">
        <v>99052</v>
      </c>
      <c r="CB188" s="92">
        <v>438328</v>
      </c>
      <c r="CC188" s="92">
        <v>438328</v>
      </c>
      <c r="CD188" s="92">
        <v>6251145</v>
      </c>
      <c r="CE188" s="92"/>
      <c r="CF188" s="92"/>
      <c r="CG188" s="92">
        <v>288645</v>
      </c>
      <c r="CH188" s="92"/>
      <c r="CI188" s="92"/>
      <c r="CJ188" s="92">
        <v>0</v>
      </c>
      <c r="CK188" s="92">
        <v>675000</v>
      </c>
      <c r="CL188" s="92">
        <v>3675000</v>
      </c>
      <c r="CM188" s="92">
        <v>262500</v>
      </c>
      <c r="CN188" s="92">
        <v>1350000</v>
      </c>
      <c r="CO188" s="92">
        <v>229665144</v>
      </c>
      <c r="CP188" s="92">
        <v>688995433</v>
      </c>
    </row>
    <row r="189" spans="1:94" x14ac:dyDescent="0.35">
      <c r="A189" s="89" t="s">
        <v>973</v>
      </c>
      <c r="B189" s="92">
        <v>8343536</v>
      </c>
      <c r="C189" s="92">
        <v>7022097</v>
      </c>
      <c r="D189" s="92">
        <v>1129933</v>
      </c>
      <c r="E189" s="92">
        <v>191506</v>
      </c>
      <c r="F189" s="92">
        <v>10219592</v>
      </c>
      <c r="G189" s="92">
        <v>5476821</v>
      </c>
      <c r="H189" s="92">
        <v>4729808</v>
      </c>
      <c r="I189" s="92">
        <v>12963</v>
      </c>
      <c r="J189" s="92">
        <v>1600000</v>
      </c>
      <c r="K189" s="92"/>
      <c r="L189" s="92"/>
      <c r="M189" s="92"/>
      <c r="N189" s="92"/>
      <c r="O189" s="92"/>
      <c r="P189" s="92">
        <v>1600000</v>
      </c>
      <c r="Q189" s="92">
        <v>496100</v>
      </c>
      <c r="R189" s="92"/>
      <c r="S189" s="92"/>
      <c r="T189" s="92">
        <v>257896</v>
      </c>
      <c r="U189" s="92"/>
      <c r="V189" s="92"/>
      <c r="W189" s="92"/>
      <c r="X189" s="92"/>
      <c r="Y189" s="92">
        <v>0</v>
      </c>
      <c r="Z189" s="92">
        <v>0</v>
      </c>
      <c r="AA189" s="92">
        <v>0</v>
      </c>
      <c r="AB189" s="92"/>
      <c r="AC189" s="92"/>
      <c r="AD189" s="92"/>
      <c r="AE189" s="92">
        <v>909</v>
      </c>
      <c r="AF189" s="92"/>
      <c r="AG189" s="92"/>
      <c r="AH189" s="92">
        <v>23323</v>
      </c>
      <c r="AI189" s="92">
        <v>1929</v>
      </c>
      <c r="AJ189" s="92">
        <v>4831</v>
      </c>
      <c r="AK189" s="92"/>
      <c r="AL189" s="92"/>
      <c r="AM189" s="92"/>
      <c r="AN189" s="92"/>
      <c r="AO189" s="92">
        <v>0</v>
      </c>
      <c r="AP189" s="92">
        <v>75000</v>
      </c>
      <c r="AQ189" s="92"/>
      <c r="AR189" s="92">
        <v>0</v>
      </c>
      <c r="AS189" s="92">
        <v>132213</v>
      </c>
      <c r="AT189" s="92">
        <v>0</v>
      </c>
      <c r="AU189" s="92">
        <v>0</v>
      </c>
      <c r="AV189" s="92"/>
      <c r="AW189" s="92">
        <v>1077835</v>
      </c>
      <c r="AX189" s="92"/>
      <c r="AY189" s="92">
        <v>23342</v>
      </c>
      <c r="AZ189" s="92">
        <v>0</v>
      </c>
      <c r="BA189" s="92">
        <v>987440</v>
      </c>
      <c r="BB189" s="92">
        <v>0</v>
      </c>
      <c r="BC189" s="92"/>
      <c r="BD189" s="92">
        <v>4308</v>
      </c>
      <c r="BE189" s="92">
        <v>0</v>
      </c>
      <c r="BF189" s="92">
        <v>13745</v>
      </c>
      <c r="BG189" s="92">
        <v>0</v>
      </c>
      <c r="BH189" s="92">
        <v>49000</v>
      </c>
      <c r="BI189" s="92"/>
      <c r="BJ189" s="92"/>
      <c r="BK189" s="92">
        <v>0</v>
      </c>
      <c r="BL189" s="92">
        <v>0</v>
      </c>
      <c r="BM189" s="92"/>
      <c r="BN189" s="92"/>
      <c r="BO189" s="92">
        <v>1289205</v>
      </c>
      <c r="BP189" s="92"/>
      <c r="BQ189" s="92">
        <v>239609</v>
      </c>
      <c r="BR189" s="92">
        <v>14657</v>
      </c>
      <c r="BS189" s="92">
        <v>499</v>
      </c>
      <c r="BT189" s="92">
        <v>341197</v>
      </c>
      <c r="BU189" s="92">
        <v>523530</v>
      </c>
      <c r="BV189" s="92">
        <v>98286</v>
      </c>
      <c r="BW189" s="92"/>
      <c r="BX189" s="92"/>
      <c r="BY189" s="92">
        <v>18035</v>
      </c>
      <c r="BZ189" s="92">
        <v>27730</v>
      </c>
      <c r="CA189" s="92">
        <v>25661</v>
      </c>
      <c r="CB189" s="92">
        <v>0</v>
      </c>
      <c r="CC189" s="92">
        <v>0</v>
      </c>
      <c r="CD189" s="92">
        <v>0</v>
      </c>
      <c r="CE189" s="92"/>
      <c r="CF189" s="92"/>
      <c r="CG189" s="92"/>
      <c r="CH189" s="92"/>
      <c r="CI189" s="92"/>
      <c r="CJ189" s="92">
        <v>0</v>
      </c>
      <c r="CK189" s="92">
        <v>0</v>
      </c>
      <c r="CL189" s="92">
        <v>0</v>
      </c>
      <c r="CM189" s="92">
        <v>0</v>
      </c>
      <c r="CN189" s="92">
        <v>0</v>
      </c>
      <c r="CO189" s="92">
        <v>23026267</v>
      </c>
      <c r="CP189" s="92">
        <v>69078803</v>
      </c>
    </row>
    <row r="190" spans="1:94" x14ac:dyDescent="0.35">
      <c r="A190" s="89" t="s">
        <v>975</v>
      </c>
      <c r="B190" s="92">
        <v>20003044</v>
      </c>
      <c r="C190" s="92">
        <v>17376516</v>
      </c>
      <c r="D190" s="92">
        <v>1073249</v>
      </c>
      <c r="E190" s="92">
        <v>1553279</v>
      </c>
      <c r="F190" s="92">
        <v>21449659</v>
      </c>
      <c r="G190" s="92">
        <v>13879533</v>
      </c>
      <c r="H190" s="92">
        <v>7494263</v>
      </c>
      <c r="I190" s="92">
        <v>75863</v>
      </c>
      <c r="J190" s="92">
        <v>4800000</v>
      </c>
      <c r="K190" s="92"/>
      <c r="L190" s="92"/>
      <c r="M190" s="92"/>
      <c r="N190" s="92"/>
      <c r="O190" s="92"/>
      <c r="P190" s="92">
        <v>4800000</v>
      </c>
      <c r="Q190" s="92">
        <v>1449519</v>
      </c>
      <c r="R190" s="92"/>
      <c r="S190" s="92"/>
      <c r="T190" s="92">
        <v>398624</v>
      </c>
      <c r="U190" s="92"/>
      <c r="V190" s="92"/>
      <c r="W190" s="92"/>
      <c r="X190" s="92"/>
      <c r="Y190" s="92">
        <v>1363</v>
      </c>
      <c r="Z190" s="92">
        <v>6926</v>
      </c>
      <c r="AA190" s="92">
        <v>0</v>
      </c>
      <c r="AB190" s="92"/>
      <c r="AC190" s="92"/>
      <c r="AD190" s="92">
        <v>4508</v>
      </c>
      <c r="AE190" s="92">
        <v>533387</v>
      </c>
      <c r="AF190" s="92"/>
      <c r="AG190" s="92"/>
      <c r="AH190" s="92">
        <v>59193</v>
      </c>
      <c r="AI190" s="92">
        <v>3201</v>
      </c>
      <c r="AJ190" s="92">
        <v>42096</v>
      </c>
      <c r="AK190" s="92"/>
      <c r="AL190" s="92"/>
      <c r="AM190" s="92"/>
      <c r="AN190" s="92"/>
      <c r="AO190" s="92">
        <v>22305</v>
      </c>
      <c r="AP190" s="92">
        <v>200000</v>
      </c>
      <c r="AQ190" s="92"/>
      <c r="AR190" s="92">
        <v>0</v>
      </c>
      <c r="AS190" s="92">
        <v>177916</v>
      </c>
      <c r="AT190" s="92">
        <v>0</v>
      </c>
      <c r="AU190" s="92">
        <v>0</v>
      </c>
      <c r="AV190" s="92"/>
      <c r="AW190" s="92">
        <v>1878012</v>
      </c>
      <c r="AX190" s="92"/>
      <c r="AY190" s="92"/>
      <c r="AZ190" s="92">
        <v>0</v>
      </c>
      <c r="BA190" s="92">
        <v>1245997</v>
      </c>
      <c r="BB190" s="92">
        <v>263765</v>
      </c>
      <c r="BC190" s="92"/>
      <c r="BD190" s="92"/>
      <c r="BE190" s="92">
        <v>0</v>
      </c>
      <c r="BF190" s="92">
        <v>38711</v>
      </c>
      <c r="BG190" s="92">
        <v>140252</v>
      </c>
      <c r="BH190" s="92">
        <v>149924</v>
      </c>
      <c r="BI190" s="92">
        <v>2619</v>
      </c>
      <c r="BJ190" s="92">
        <v>3410</v>
      </c>
      <c r="BK190" s="92">
        <v>0</v>
      </c>
      <c r="BL190" s="92">
        <v>19460</v>
      </c>
      <c r="BM190" s="92"/>
      <c r="BN190" s="92">
        <v>13874</v>
      </c>
      <c r="BO190" s="92">
        <v>2274988</v>
      </c>
      <c r="BP190" s="92"/>
      <c r="BQ190" s="92">
        <v>615325</v>
      </c>
      <c r="BR190" s="92"/>
      <c r="BS190" s="92"/>
      <c r="BT190" s="92"/>
      <c r="BU190" s="92">
        <v>1517742</v>
      </c>
      <c r="BV190" s="92"/>
      <c r="BW190" s="92">
        <v>141400</v>
      </c>
      <c r="BX190" s="92"/>
      <c r="BY190" s="92"/>
      <c r="BZ190" s="92">
        <v>521</v>
      </c>
      <c r="CA190" s="92"/>
      <c r="CB190" s="92">
        <v>23566</v>
      </c>
      <c r="CC190" s="92">
        <v>23566</v>
      </c>
      <c r="CD190" s="92">
        <v>0</v>
      </c>
      <c r="CE190" s="92"/>
      <c r="CF190" s="92"/>
      <c r="CG190" s="92"/>
      <c r="CH190" s="92"/>
      <c r="CI190" s="92"/>
      <c r="CJ190" s="92">
        <v>0</v>
      </c>
      <c r="CK190" s="92">
        <v>0</v>
      </c>
      <c r="CL190" s="92">
        <v>0</v>
      </c>
      <c r="CM190" s="92">
        <v>0</v>
      </c>
      <c r="CN190" s="92">
        <v>0</v>
      </c>
      <c r="CO190" s="92">
        <v>51878788</v>
      </c>
      <c r="CP190" s="92">
        <v>155636364</v>
      </c>
    </row>
    <row r="191" spans="1:94" x14ac:dyDescent="0.35">
      <c r="A191" s="89" t="s">
        <v>978</v>
      </c>
      <c r="B191" s="92">
        <v>9335265</v>
      </c>
      <c r="C191" s="92">
        <v>7782763</v>
      </c>
      <c r="D191" s="92">
        <v>892912</v>
      </c>
      <c r="E191" s="92">
        <v>659590</v>
      </c>
      <c r="F191" s="92">
        <v>6794873</v>
      </c>
      <c r="G191" s="92">
        <v>2720059</v>
      </c>
      <c r="H191" s="92">
        <v>4032391</v>
      </c>
      <c r="I191" s="92">
        <v>42422</v>
      </c>
      <c r="J191" s="92">
        <v>1600000</v>
      </c>
      <c r="K191" s="92"/>
      <c r="L191" s="92"/>
      <c r="M191" s="92"/>
      <c r="N191" s="92"/>
      <c r="O191" s="92"/>
      <c r="P191" s="92">
        <v>1600000</v>
      </c>
      <c r="Q191" s="92">
        <v>950965</v>
      </c>
      <c r="R191" s="92">
        <v>3849</v>
      </c>
      <c r="S191" s="92"/>
      <c r="T191" s="92">
        <v>244838</v>
      </c>
      <c r="U191" s="92"/>
      <c r="V191" s="92"/>
      <c r="W191" s="92"/>
      <c r="X191" s="92"/>
      <c r="Y191" s="92">
        <v>16355</v>
      </c>
      <c r="Z191" s="92">
        <v>4617</v>
      </c>
      <c r="AA191" s="92">
        <v>3415</v>
      </c>
      <c r="AB191" s="92"/>
      <c r="AC191" s="92"/>
      <c r="AD191" s="92"/>
      <c r="AE191" s="92">
        <v>94149</v>
      </c>
      <c r="AF191" s="92"/>
      <c r="AG191" s="92"/>
      <c r="AH191" s="92">
        <v>171563</v>
      </c>
      <c r="AI191" s="92">
        <v>0</v>
      </c>
      <c r="AJ191" s="92">
        <v>13579</v>
      </c>
      <c r="AK191" s="92"/>
      <c r="AL191" s="92"/>
      <c r="AM191" s="92"/>
      <c r="AN191" s="92"/>
      <c r="AO191" s="92">
        <v>0</v>
      </c>
      <c r="AP191" s="92">
        <v>150000</v>
      </c>
      <c r="AQ191" s="92">
        <v>0</v>
      </c>
      <c r="AR191" s="92">
        <v>108703</v>
      </c>
      <c r="AS191" s="92">
        <v>52232</v>
      </c>
      <c r="AT191" s="92">
        <v>85464</v>
      </c>
      <c r="AU191" s="92">
        <v>2199</v>
      </c>
      <c r="AV191" s="92"/>
      <c r="AW191" s="92">
        <v>1330425</v>
      </c>
      <c r="AX191" s="92"/>
      <c r="AY191" s="92">
        <v>3488</v>
      </c>
      <c r="AZ191" s="92">
        <v>2636</v>
      </c>
      <c r="BA191" s="92">
        <v>974031</v>
      </c>
      <c r="BB191" s="92">
        <v>16052</v>
      </c>
      <c r="BC191" s="92"/>
      <c r="BD191" s="92"/>
      <c r="BE191" s="92">
        <v>0</v>
      </c>
      <c r="BF191" s="92">
        <v>33890</v>
      </c>
      <c r="BG191" s="92">
        <v>230822</v>
      </c>
      <c r="BH191" s="92">
        <v>51924</v>
      </c>
      <c r="BI191" s="92">
        <v>1901</v>
      </c>
      <c r="BJ191" s="92">
        <v>3410</v>
      </c>
      <c r="BK191" s="92">
        <v>1162</v>
      </c>
      <c r="BL191" s="92">
        <v>0</v>
      </c>
      <c r="BM191" s="92"/>
      <c r="BN191" s="92">
        <v>11108</v>
      </c>
      <c r="BO191" s="92">
        <v>1108318</v>
      </c>
      <c r="BP191" s="92"/>
      <c r="BQ191" s="92">
        <v>256748</v>
      </c>
      <c r="BR191" s="92">
        <v>1959</v>
      </c>
      <c r="BS191" s="92"/>
      <c r="BT191" s="92">
        <v>357045</v>
      </c>
      <c r="BU191" s="92">
        <v>467290</v>
      </c>
      <c r="BV191" s="92"/>
      <c r="BW191" s="92"/>
      <c r="BX191" s="92"/>
      <c r="BY191" s="92">
        <v>20446</v>
      </c>
      <c r="BZ191" s="92"/>
      <c r="CA191" s="92">
        <v>4831</v>
      </c>
      <c r="CB191" s="92">
        <v>141396</v>
      </c>
      <c r="CC191" s="92">
        <v>141396</v>
      </c>
      <c r="CD191" s="92">
        <v>0</v>
      </c>
      <c r="CE191" s="92"/>
      <c r="CF191" s="92"/>
      <c r="CG191" s="92"/>
      <c r="CH191" s="92"/>
      <c r="CI191" s="92"/>
      <c r="CJ191" s="92">
        <v>0</v>
      </c>
      <c r="CK191" s="92"/>
      <c r="CL191" s="92">
        <v>0</v>
      </c>
      <c r="CM191" s="92">
        <v>0</v>
      </c>
      <c r="CN191" s="92"/>
      <c r="CO191" s="92">
        <v>21261242</v>
      </c>
      <c r="CP191" s="92">
        <v>63783723</v>
      </c>
    </row>
    <row r="192" spans="1:94" x14ac:dyDescent="0.35">
      <c r="A192" s="89" t="s">
        <v>984</v>
      </c>
      <c r="B192" s="92">
        <v>98300638</v>
      </c>
      <c r="C192" s="92">
        <v>79860589</v>
      </c>
      <c r="D192" s="92">
        <v>10719085</v>
      </c>
      <c r="E192" s="92">
        <v>7720964</v>
      </c>
      <c r="F192" s="92">
        <v>64389327</v>
      </c>
      <c r="G192" s="92">
        <v>38112343</v>
      </c>
      <c r="H192" s="92">
        <v>26217745</v>
      </c>
      <c r="I192" s="92">
        <v>59239</v>
      </c>
      <c r="J192" s="92">
        <v>85460</v>
      </c>
      <c r="K192" s="92"/>
      <c r="L192" s="92"/>
      <c r="M192" s="92"/>
      <c r="N192" s="92"/>
      <c r="O192" s="92"/>
      <c r="P192" s="92">
        <v>85460</v>
      </c>
      <c r="Q192" s="92">
        <v>3924118</v>
      </c>
      <c r="R192" s="92"/>
      <c r="S192" s="92"/>
      <c r="T192" s="92">
        <v>2042541</v>
      </c>
      <c r="U192" s="92"/>
      <c r="V192" s="92"/>
      <c r="W192" s="92"/>
      <c r="X192" s="92"/>
      <c r="Y192" s="92">
        <v>4089</v>
      </c>
      <c r="Z192" s="92">
        <v>16383</v>
      </c>
      <c r="AA192" s="92">
        <v>0</v>
      </c>
      <c r="AB192" s="92"/>
      <c r="AC192" s="92"/>
      <c r="AD192" s="92"/>
      <c r="AE192" s="92">
        <v>44895</v>
      </c>
      <c r="AF192" s="92"/>
      <c r="AG192" s="92"/>
      <c r="AH192" s="92">
        <v>1030012</v>
      </c>
      <c r="AI192" s="92">
        <v>5788</v>
      </c>
      <c r="AJ192" s="92">
        <v>83513</v>
      </c>
      <c r="AK192" s="92"/>
      <c r="AL192" s="92"/>
      <c r="AM192" s="92"/>
      <c r="AN192" s="92"/>
      <c r="AO192" s="92">
        <v>36199</v>
      </c>
      <c r="AP192" s="92">
        <v>75000</v>
      </c>
      <c r="AQ192" s="92"/>
      <c r="AR192" s="92">
        <v>0</v>
      </c>
      <c r="AS192" s="92">
        <v>515681</v>
      </c>
      <c r="AT192" s="92">
        <v>0</v>
      </c>
      <c r="AU192" s="92">
        <v>70019</v>
      </c>
      <c r="AV192" s="92"/>
      <c r="AW192" s="92">
        <v>30444051</v>
      </c>
      <c r="AX192" s="92"/>
      <c r="AY192" s="92">
        <v>0</v>
      </c>
      <c r="AZ192" s="92">
        <v>0</v>
      </c>
      <c r="BA192" s="92">
        <v>948896</v>
      </c>
      <c r="BB192" s="92">
        <v>10519</v>
      </c>
      <c r="BC192" s="92"/>
      <c r="BD192" s="92">
        <v>27558</v>
      </c>
      <c r="BE192" s="92">
        <v>0</v>
      </c>
      <c r="BF192" s="92">
        <v>18098105</v>
      </c>
      <c r="BG192" s="92">
        <v>10905071</v>
      </c>
      <c r="BH192" s="92">
        <v>441000</v>
      </c>
      <c r="BI192" s="92">
        <v>11160</v>
      </c>
      <c r="BJ192" s="92"/>
      <c r="BK192" s="92">
        <v>0</v>
      </c>
      <c r="BL192" s="92">
        <v>0</v>
      </c>
      <c r="BM192" s="92"/>
      <c r="BN192" s="92">
        <v>1742</v>
      </c>
      <c r="BO192" s="92">
        <v>9648097</v>
      </c>
      <c r="BP192" s="92"/>
      <c r="BQ192" s="92">
        <v>4830544</v>
      </c>
      <c r="BR192" s="92"/>
      <c r="BS192" s="92"/>
      <c r="BT192" s="92">
        <v>2296562</v>
      </c>
      <c r="BU192" s="92">
        <v>2042099</v>
      </c>
      <c r="BV192" s="92">
        <v>315473</v>
      </c>
      <c r="BW192" s="92">
        <v>5502</v>
      </c>
      <c r="BX192" s="92"/>
      <c r="BY192" s="92">
        <v>133515</v>
      </c>
      <c r="BZ192" s="92"/>
      <c r="CA192" s="92">
        <v>24402</v>
      </c>
      <c r="CB192" s="92">
        <v>235660</v>
      </c>
      <c r="CC192" s="92">
        <v>235660</v>
      </c>
      <c r="CD192" s="92">
        <v>6337500</v>
      </c>
      <c r="CE192" s="92"/>
      <c r="CF192" s="92"/>
      <c r="CG192" s="92">
        <v>375000</v>
      </c>
      <c r="CH192" s="92"/>
      <c r="CI192" s="92"/>
      <c r="CJ192" s="92">
        <v>0</v>
      </c>
      <c r="CK192" s="92">
        <v>900000</v>
      </c>
      <c r="CL192" s="92">
        <v>2625000</v>
      </c>
      <c r="CM192" s="92">
        <v>637500</v>
      </c>
      <c r="CN192" s="92">
        <v>1800000</v>
      </c>
      <c r="CO192" s="92">
        <v>213364850</v>
      </c>
      <c r="CP192" s="92">
        <v>640094554</v>
      </c>
    </row>
    <row r="193" spans="1:94" x14ac:dyDescent="0.35">
      <c r="A193" s="89" t="s">
        <v>990</v>
      </c>
      <c r="B193" s="92">
        <v>9449504</v>
      </c>
      <c r="C193" s="92">
        <v>7527038</v>
      </c>
      <c r="D193" s="92">
        <v>971130</v>
      </c>
      <c r="E193" s="92">
        <v>951336</v>
      </c>
      <c r="F193" s="92">
        <v>7099436</v>
      </c>
      <c r="G193" s="92">
        <v>4197291</v>
      </c>
      <c r="H193" s="92">
        <v>2893949</v>
      </c>
      <c r="I193" s="92">
        <v>8196</v>
      </c>
      <c r="J193" s="92">
        <v>16880</v>
      </c>
      <c r="K193" s="92"/>
      <c r="L193" s="92"/>
      <c r="M193" s="92"/>
      <c r="N193" s="92">
        <v>0</v>
      </c>
      <c r="O193" s="92"/>
      <c r="P193" s="92">
        <v>16880</v>
      </c>
      <c r="Q193" s="92">
        <v>596474</v>
      </c>
      <c r="R193" s="92"/>
      <c r="S193" s="92"/>
      <c r="T193" s="92">
        <v>235044</v>
      </c>
      <c r="U193" s="92"/>
      <c r="V193" s="92"/>
      <c r="W193" s="92"/>
      <c r="X193" s="92"/>
      <c r="Y193" s="92"/>
      <c r="Z193" s="92"/>
      <c r="AA193" s="92"/>
      <c r="AB193" s="92"/>
      <c r="AC193" s="92"/>
      <c r="AD193" s="92"/>
      <c r="AE193" s="92">
        <v>0</v>
      </c>
      <c r="AF193" s="92"/>
      <c r="AG193" s="92"/>
      <c r="AH193" s="92">
        <v>52009</v>
      </c>
      <c r="AI193" s="92">
        <v>0</v>
      </c>
      <c r="AJ193" s="92">
        <v>19690</v>
      </c>
      <c r="AK193" s="92"/>
      <c r="AL193" s="92"/>
      <c r="AM193" s="92"/>
      <c r="AN193" s="92"/>
      <c r="AO193" s="92">
        <v>4022</v>
      </c>
      <c r="AP193" s="92">
        <v>25000</v>
      </c>
      <c r="AQ193" s="92"/>
      <c r="AR193" s="92">
        <v>108703</v>
      </c>
      <c r="AS193" s="92">
        <v>58761</v>
      </c>
      <c r="AT193" s="92">
        <v>85464</v>
      </c>
      <c r="AU193" s="92">
        <v>7780</v>
      </c>
      <c r="AV193" s="92"/>
      <c r="AW193" s="92">
        <v>2105337</v>
      </c>
      <c r="AX193" s="92"/>
      <c r="AY193" s="92"/>
      <c r="AZ193" s="92">
        <v>0</v>
      </c>
      <c r="BA193" s="92">
        <v>56168</v>
      </c>
      <c r="BB193" s="92">
        <v>5259</v>
      </c>
      <c r="BC193" s="92"/>
      <c r="BD193" s="92"/>
      <c r="BE193" s="92">
        <v>0</v>
      </c>
      <c r="BF193" s="92">
        <v>1969637</v>
      </c>
      <c r="BG193" s="92"/>
      <c r="BH193" s="92">
        <v>49000</v>
      </c>
      <c r="BI193" s="92"/>
      <c r="BJ193" s="92"/>
      <c r="BK193" s="92">
        <v>0</v>
      </c>
      <c r="BL193" s="92">
        <v>25273</v>
      </c>
      <c r="BM193" s="92"/>
      <c r="BN193" s="92"/>
      <c r="BO193" s="92">
        <v>238259</v>
      </c>
      <c r="BP193" s="92"/>
      <c r="BQ193" s="92">
        <v>169184</v>
      </c>
      <c r="BR193" s="92"/>
      <c r="BS193" s="92"/>
      <c r="BT193" s="92"/>
      <c r="BU193" s="92">
        <v>69075</v>
      </c>
      <c r="BV193" s="92"/>
      <c r="BW193" s="92"/>
      <c r="BX193" s="92"/>
      <c r="BY193" s="92"/>
      <c r="BZ193" s="92"/>
      <c r="CA193" s="92"/>
      <c r="CB193" s="92"/>
      <c r="CC193" s="92"/>
      <c r="CD193" s="92">
        <v>345000</v>
      </c>
      <c r="CE193" s="92"/>
      <c r="CF193" s="92"/>
      <c r="CG193" s="92"/>
      <c r="CH193" s="92"/>
      <c r="CI193" s="92"/>
      <c r="CJ193" s="92">
        <v>0</v>
      </c>
      <c r="CK193" s="92">
        <v>75000</v>
      </c>
      <c r="CL193" s="92">
        <v>105000</v>
      </c>
      <c r="CM193" s="92">
        <v>15000</v>
      </c>
      <c r="CN193" s="92">
        <v>150000</v>
      </c>
      <c r="CO193" s="92">
        <v>19850891</v>
      </c>
      <c r="CP193" s="92">
        <v>59552670</v>
      </c>
    </row>
    <row r="194" spans="1:94" x14ac:dyDescent="0.35">
      <c r="A194" s="89" t="s">
        <v>991</v>
      </c>
      <c r="B194" s="92">
        <v>115162260</v>
      </c>
      <c r="C194" s="92">
        <v>96249747</v>
      </c>
      <c r="D194" s="92">
        <v>7843335</v>
      </c>
      <c r="E194" s="92">
        <v>11069178</v>
      </c>
      <c r="F194" s="92">
        <v>90463763</v>
      </c>
      <c r="G194" s="92">
        <v>51913761</v>
      </c>
      <c r="H194" s="92">
        <v>38509478</v>
      </c>
      <c r="I194" s="92">
        <v>40524</v>
      </c>
      <c r="J194" s="92">
        <v>16000000</v>
      </c>
      <c r="K194" s="92"/>
      <c r="L194" s="92"/>
      <c r="M194" s="92"/>
      <c r="N194" s="92"/>
      <c r="O194" s="92"/>
      <c r="P194" s="92">
        <v>16000000</v>
      </c>
      <c r="Q194" s="92">
        <v>9033569</v>
      </c>
      <c r="R194" s="92"/>
      <c r="S194" s="92"/>
      <c r="T194" s="92">
        <v>2960460</v>
      </c>
      <c r="U194" s="92"/>
      <c r="V194" s="92"/>
      <c r="W194" s="92"/>
      <c r="X194" s="92"/>
      <c r="Y194" s="92">
        <v>8178</v>
      </c>
      <c r="Z194" s="92">
        <v>16383</v>
      </c>
      <c r="AA194" s="92">
        <v>0</v>
      </c>
      <c r="AB194" s="92"/>
      <c r="AC194" s="92"/>
      <c r="AD194" s="92"/>
      <c r="AE194" s="92">
        <v>513580</v>
      </c>
      <c r="AF194" s="92"/>
      <c r="AG194" s="92"/>
      <c r="AH194" s="92">
        <v>1334182</v>
      </c>
      <c r="AI194" s="92">
        <v>78972</v>
      </c>
      <c r="AJ194" s="92">
        <v>33109</v>
      </c>
      <c r="AK194" s="92">
        <v>0</v>
      </c>
      <c r="AL194" s="92"/>
      <c r="AM194" s="92"/>
      <c r="AN194" s="92"/>
      <c r="AO194" s="92">
        <v>76419</v>
      </c>
      <c r="AP194" s="92">
        <v>250000</v>
      </c>
      <c r="AQ194" s="92"/>
      <c r="AR194" s="92">
        <v>1521842</v>
      </c>
      <c r="AS194" s="92">
        <v>1385802</v>
      </c>
      <c r="AT194" s="92">
        <v>854643</v>
      </c>
      <c r="AU194" s="92"/>
      <c r="AV194" s="92"/>
      <c r="AW194" s="92">
        <v>2784874</v>
      </c>
      <c r="AX194" s="92">
        <v>0</v>
      </c>
      <c r="AY194" s="92">
        <v>0</v>
      </c>
      <c r="AZ194" s="92">
        <v>0</v>
      </c>
      <c r="BA194" s="92">
        <v>1558393</v>
      </c>
      <c r="BB194" s="92">
        <v>0</v>
      </c>
      <c r="BC194" s="92"/>
      <c r="BD194" s="92">
        <v>76085</v>
      </c>
      <c r="BE194" s="92">
        <v>0</v>
      </c>
      <c r="BF194" s="92">
        <v>125363</v>
      </c>
      <c r="BG194" s="92">
        <v>10197</v>
      </c>
      <c r="BH194" s="92">
        <v>882000</v>
      </c>
      <c r="BI194" s="92">
        <v>2407</v>
      </c>
      <c r="BJ194" s="92">
        <v>2766</v>
      </c>
      <c r="BK194" s="92">
        <v>0</v>
      </c>
      <c r="BL194" s="92">
        <v>120398</v>
      </c>
      <c r="BM194" s="92"/>
      <c r="BN194" s="92">
        <v>7264</v>
      </c>
      <c r="BO194" s="92">
        <v>10268248</v>
      </c>
      <c r="BP194" s="92"/>
      <c r="BQ194" s="92">
        <v>2366277</v>
      </c>
      <c r="BR194" s="92"/>
      <c r="BS194" s="92"/>
      <c r="BT194" s="92">
        <v>5678498</v>
      </c>
      <c r="BU194" s="92">
        <v>1831526</v>
      </c>
      <c r="BV194" s="92">
        <v>199193</v>
      </c>
      <c r="BW194" s="92">
        <v>49517</v>
      </c>
      <c r="BX194" s="92"/>
      <c r="BY194" s="92">
        <v>143237</v>
      </c>
      <c r="BZ194" s="92"/>
      <c r="CA194" s="92"/>
      <c r="CB194" s="92">
        <v>362917</v>
      </c>
      <c r="CC194" s="92">
        <v>362917</v>
      </c>
      <c r="CD194" s="92">
        <v>500000</v>
      </c>
      <c r="CE194" s="92"/>
      <c r="CF194" s="92"/>
      <c r="CG194" s="92">
        <v>500000</v>
      </c>
      <c r="CH194" s="92"/>
      <c r="CI194" s="92"/>
      <c r="CJ194" s="92">
        <v>0</v>
      </c>
      <c r="CK194" s="92">
        <v>0</v>
      </c>
      <c r="CL194" s="92">
        <v>0</v>
      </c>
      <c r="CM194" s="92">
        <v>0</v>
      </c>
      <c r="CN194" s="92">
        <v>0</v>
      </c>
      <c r="CO194" s="92">
        <v>244575631</v>
      </c>
      <c r="CP194" s="92">
        <v>733726893</v>
      </c>
    </row>
    <row r="195" spans="1:94" x14ac:dyDescent="0.35">
      <c r="A195" s="89" t="s">
        <v>998</v>
      </c>
      <c r="B195" s="92">
        <v>76034689</v>
      </c>
      <c r="C195" s="92">
        <v>63962095</v>
      </c>
      <c r="D195" s="92">
        <v>6058376</v>
      </c>
      <c r="E195" s="92">
        <v>6014218</v>
      </c>
      <c r="F195" s="92">
        <v>83495731</v>
      </c>
      <c r="G195" s="92">
        <v>52604368</v>
      </c>
      <c r="H195" s="92">
        <v>30677336</v>
      </c>
      <c r="I195" s="92">
        <v>214027</v>
      </c>
      <c r="J195" s="92">
        <v>19200000</v>
      </c>
      <c r="K195" s="92"/>
      <c r="L195" s="92"/>
      <c r="M195" s="92"/>
      <c r="N195" s="92"/>
      <c r="O195" s="92"/>
      <c r="P195" s="92">
        <v>19200000</v>
      </c>
      <c r="Q195" s="92">
        <v>7783181</v>
      </c>
      <c r="R195" s="92"/>
      <c r="S195" s="92"/>
      <c r="T195" s="92">
        <v>1881288</v>
      </c>
      <c r="U195" s="92"/>
      <c r="V195" s="92"/>
      <c r="W195" s="92"/>
      <c r="X195" s="92"/>
      <c r="Y195" s="92">
        <v>4089</v>
      </c>
      <c r="Z195" s="92">
        <v>2309</v>
      </c>
      <c r="AA195" s="92">
        <v>0</v>
      </c>
      <c r="AB195" s="92"/>
      <c r="AC195" s="92"/>
      <c r="AD195" s="92"/>
      <c r="AE195" s="92">
        <v>2339804</v>
      </c>
      <c r="AF195" s="92"/>
      <c r="AG195" s="92"/>
      <c r="AH195" s="92">
        <v>1119409</v>
      </c>
      <c r="AI195" s="92">
        <v>22778</v>
      </c>
      <c r="AJ195" s="92">
        <v>135114</v>
      </c>
      <c r="AK195" s="92"/>
      <c r="AL195" s="92"/>
      <c r="AM195" s="92"/>
      <c r="AN195" s="92"/>
      <c r="AO195" s="92">
        <v>20110</v>
      </c>
      <c r="AP195" s="92">
        <v>1474855</v>
      </c>
      <c r="AQ195" s="92">
        <v>5</v>
      </c>
      <c r="AR195" s="92">
        <v>0</v>
      </c>
      <c r="AS195" s="92">
        <v>682282</v>
      </c>
      <c r="AT195" s="92">
        <v>0</v>
      </c>
      <c r="AU195" s="92">
        <v>101139</v>
      </c>
      <c r="AV195" s="92"/>
      <c r="AW195" s="92">
        <v>17260340</v>
      </c>
      <c r="AX195" s="92"/>
      <c r="AY195" s="92">
        <v>56130</v>
      </c>
      <c r="AZ195" s="92">
        <v>1580</v>
      </c>
      <c r="BA195" s="92">
        <v>1934211</v>
      </c>
      <c r="BB195" s="92">
        <v>472123</v>
      </c>
      <c r="BC195" s="92"/>
      <c r="BD195" s="92">
        <v>13452</v>
      </c>
      <c r="BE195" s="92">
        <v>26075</v>
      </c>
      <c r="BF195" s="92">
        <v>403571</v>
      </c>
      <c r="BG195" s="92">
        <v>13248669</v>
      </c>
      <c r="BH195" s="92">
        <v>902467</v>
      </c>
      <c r="BI195" s="92">
        <v>3833</v>
      </c>
      <c r="BJ195" s="92">
        <v>9587</v>
      </c>
      <c r="BK195" s="92">
        <v>2906</v>
      </c>
      <c r="BL195" s="92">
        <v>115142</v>
      </c>
      <c r="BM195" s="92"/>
      <c r="BN195" s="92">
        <v>70595</v>
      </c>
      <c r="BO195" s="92">
        <v>13332711</v>
      </c>
      <c r="BP195" s="92">
        <v>1178</v>
      </c>
      <c r="BQ195" s="92">
        <v>4543409</v>
      </c>
      <c r="BR195" s="92">
        <v>8814</v>
      </c>
      <c r="BS195" s="92"/>
      <c r="BT195" s="92">
        <v>2594850</v>
      </c>
      <c r="BU195" s="92">
        <v>5800422</v>
      </c>
      <c r="BV195" s="92">
        <v>209676</v>
      </c>
      <c r="BW195" s="92">
        <v>4364</v>
      </c>
      <c r="BX195" s="92"/>
      <c r="BY195" s="92">
        <v>167528</v>
      </c>
      <c r="BZ195" s="92">
        <v>136</v>
      </c>
      <c r="CA195" s="92">
        <v>2333</v>
      </c>
      <c r="CB195" s="92">
        <v>216807</v>
      </c>
      <c r="CC195" s="92">
        <v>216807</v>
      </c>
      <c r="CD195" s="92">
        <v>259080</v>
      </c>
      <c r="CE195" s="92"/>
      <c r="CF195" s="92"/>
      <c r="CG195" s="92">
        <v>250000</v>
      </c>
      <c r="CH195" s="92">
        <v>9080</v>
      </c>
      <c r="CI195" s="92"/>
      <c r="CJ195" s="92">
        <v>0</v>
      </c>
      <c r="CK195" s="92">
        <v>0</v>
      </c>
      <c r="CL195" s="92">
        <v>0</v>
      </c>
      <c r="CM195" s="92">
        <v>0</v>
      </c>
      <c r="CN195" s="92">
        <v>0</v>
      </c>
      <c r="CO195" s="92">
        <v>217582540</v>
      </c>
      <c r="CP195" s="92">
        <v>652747619</v>
      </c>
    </row>
    <row r="196" spans="1:94" x14ac:dyDescent="0.35">
      <c r="A196" s="89" t="s">
        <v>1003</v>
      </c>
      <c r="B196" s="92">
        <v>28610416</v>
      </c>
      <c r="C196" s="92">
        <v>24575814</v>
      </c>
      <c r="D196" s="92">
        <v>1073180</v>
      </c>
      <c r="E196" s="92">
        <v>2961423</v>
      </c>
      <c r="F196" s="92">
        <v>26784326</v>
      </c>
      <c r="G196" s="92">
        <v>13502168</v>
      </c>
      <c r="H196" s="92">
        <v>13272358</v>
      </c>
      <c r="I196" s="92">
        <v>9801</v>
      </c>
      <c r="J196" s="92">
        <v>6400000</v>
      </c>
      <c r="K196" s="92"/>
      <c r="L196" s="92"/>
      <c r="M196" s="92"/>
      <c r="N196" s="92"/>
      <c r="O196" s="92"/>
      <c r="P196" s="92">
        <v>6400000</v>
      </c>
      <c r="Q196" s="92">
        <v>2550094</v>
      </c>
      <c r="R196" s="92"/>
      <c r="S196" s="92"/>
      <c r="T196" s="92">
        <v>541907</v>
      </c>
      <c r="U196" s="92"/>
      <c r="V196" s="92"/>
      <c r="W196" s="92"/>
      <c r="X196" s="92"/>
      <c r="Y196" s="92">
        <v>0</v>
      </c>
      <c r="Z196" s="92">
        <v>7695</v>
      </c>
      <c r="AA196" s="92">
        <v>0</v>
      </c>
      <c r="AB196" s="92"/>
      <c r="AC196" s="92"/>
      <c r="AD196" s="92"/>
      <c r="AE196" s="92">
        <v>0</v>
      </c>
      <c r="AF196" s="92"/>
      <c r="AG196" s="92"/>
      <c r="AH196" s="92">
        <v>30528</v>
      </c>
      <c r="AI196" s="92">
        <v>5788</v>
      </c>
      <c r="AJ196" s="92">
        <v>2716</v>
      </c>
      <c r="AK196" s="92"/>
      <c r="AL196" s="92"/>
      <c r="AM196" s="92"/>
      <c r="AN196" s="92"/>
      <c r="AO196" s="92">
        <v>32176</v>
      </c>
      <c r="AP196" s="92">
        <v>335841</v>
      </c>
      <c r="AQ196" s="92"/>
      <c r="AR196" s="92">
        <v>543515</v>
      </c>
      <c r="AS196" s="92">
        <v>280748</v>
      </c>
      <c r="AT196" s="92">
        <v>769178</v>
      </c>
      <c r="AU196" s="92"/>
      <c r="AV196" s="92"/>
      <c r="AW196" s="92">
        <v>6811436</v>
      </c>
      <c r="AX196" s="92"/>
      <c r="AY196" s="92"/>
      <c r="AZ196" s="92">
        <v>0</v>
      </c>
      <c r="BA196" s="92">
        <v>2285000</v>
      </c>
      <c r="BB196" s="92">
        <v>110519</v>
      </c>
      <c r="BC196" s="92"/>
      <c r="BD196" s="92">
        <v>50006</v>
      </c>
      <c r="BE196" s="92">
        <v>0</v>
      </c>
      <c r="BF196" s="92">
        <v>4087977</v>
      </c>
      <c r="BG196" s="92">
        <v>0</v>
      </c>
      <c r="BH196" s="92">
        <v>196000</v>
      </c>
      <c r="BI196" s="92"/>
      <c r="BJ196" s="92"/>
      <c r="BK196" s="92">
        <v>0</v>
      </c>
      <c r="BL196" s="92">
        <v>81935</v>
      </c>
      <c r="BM196" s="92"/>
      <c r="BN196" s="92"/>
      <c r="BO196" s="92">
        <v>2918485</v>
      </c>
      <c r="BP196" s="92"/>
      <c r="BQ196" s="92">
        <v>2256921</v>
      </c>
      <c r="BR196" s="92"/>
      <c r="BS196" s="92"/>
      <c r="BT196" s="92">
        <v>80368</v>
      </c>
      <c r="BU196" s="92">
        <v>356416</v>
      </c>
      <c r="BV196" s="92">
        <v>188709</v>
      </c>
      <c r="BW196" s="92">
        <v>0</v>
      </c>
      <c r="BX196" s="92"/>
      <c r="BY196" s="92">
        <v>36071</v>
      </c>
      <c r="BZ196" s="92"/>
      <c r="CA196" s="92"/>
      <c r="CB196" s="92">
        <v>0</v>
      </c>
      <c r="CC196" s="92">
        <v>0</v>
      </c>
      <c r="CD196" s="92">
        <v>680000</v>
      </c>
      <c r="CE196" s="92"/>
      <c r="CF196" s="92"/>
      <c r="CG196" s="92">
        <v>125000</v>
      </c>
      <c r="CH196" s="92"/>
      <c r="CI196" s="92"/>
      <c r="CJ196" s="92">
        <v>0</v>
      </c>
      <c r="CK196" s="92">
        <v>90000</v>
      </c>
      <c r="CL196" s="92">
        <v>210000</v>
      </c>
      <c r="CM196" s="92">
        <v>75000</v>
      </c>
      <c r="CN196" s="92">
        <v>180000</v>
      </c>
      <c r="CO196" s="92">
        <v>74754757</v>
      </c>
      <c r="CP196" s="92">
        <v>224264272</v>
      </c>
    </row>
    <row r="197" spans="1:94" x14ac:dyDescent="0.35">
      <c r="A197" s="89" t="s">
        <v>1009</v>
      </c>
      <c r="B197" s="92">
        <v>87722870</v>
      </c>
      <c r="C197" s="92">
        <v>71794460</v>
      </c>
      <c r="D197" s="92">
        <v>8063215</v>
      </c>
      <c r="E197" s="92">
        <v>7865194</v>
      </c>
      <c r="F197" s="92">
        <v>71566385</v>
      </c>
      <c r="G197" s="92">
        <v>37241702</v>
      </c>
      <c r="H197" s="92">
        <v>34269520</v>
      </c>
      <c r="I197" s="92">
        <v>55163</v>
      </c>
      <c r="J197" s="92">
        <v>0</v>
      </c>
      <c r="K197" s="92"/>
      <c r="L197" s="92"/>
      <c r="M197" s="92"/>
      <c r="N197" s="92"/>
      <c r="O197" s="92"/>
      <c r="P197" s="92">
        <v>0</v>
      </c>
      <c r="Q197" s="92">
        <v>7287571</v>
      </c>
      <c r="R197" s="92"/>
      <c r="S197" s="92"/>
      <c r="T197" s="92">
        <v>2083734</v>
      </c>
      <c r="U197" s="92"/>
      <c r="V197" s="92"/>
      <c r="W197" s="92"/>
      <c r="X197" s="92"/>
      <c r="Y197" s="92">
        <v>9541</v>
      </c>
      <c r="Z197" s="92">
        <v>10848</v>
      </c>
      <c r="AA197" s="92">
        <v>3584</v>
      </c>
      <c r="AB197" s="92"/>
      <c r="AC197" s="92"/>
      <c r="AD197" s="92"/>
      <c r="AE197" s="92">
        <v>986811</v>
      </c>
      <c r="AF197" s="92"/>
      <c r="AG197" s="92"/>
      <c r="AH197" s="92">
        <v>262569</v>
      </c>
      <c r="AI197" s="92">
        <v>7717</v>
      </c>
      <c r="AJ197" s="92">
        <v>19809</v>
      </c>
      <c r="AK197" s="92"/>
      <c r="AL197" s="92"/>
      <c r="AM197" s="92"/>
      <c r="AN197" s="92"/>
      <c r="AO197" s="92">
        <v>0</v>
      </c>
      <c r="AP197" s="92">
        <v>750000</v>
      </c>
      <c r="AQ197" s="92"/>
      <c r="AR197" s="92">
        <v>1630545</v>
      </c>
      <c r="AS197" s="92">
        <v>667772</v>
      </c>
      <c r="AT197" s="92">
        <v>854643</v>
      </c>
      <c r="AU197" s="92"/>
      <c r="AV197" s="92"/>
      <c r="AW197" s="92">
        <v>19783997</v>
      </c>
      <c r="AX197" s="92">
        <v>22317</v>
      </c>
      <c r="AY197" s="92">
        <v>3488</v>
      </c>
      <c r="AZ197" s="92">
        <v>0</v>
      </c>
      <c r="BA197" s="92">
        <v>1822000</v>
      </c>
      <c r="BB197" s="92">
        <v>0</v>
      </c>
      <c r="BC197" s="92"/>
      <c r="BD197" s="92">
        <v>16704</v>
      </c>
      <c r="BE197" s="92">
        <v>0</v>
      </c>
      <c r="BF197" s="92">
        <v>35166</v>
      </c>
      <c r="BG197" s="92">
        <v>17320000</v>
      </c>
      <c r="BH197" s="92">
        <v>490000</v>
      </c>
      <c r="BI197" s="92"/>
      <c r="BJ197" s="92"/>
      <c r="BK197" s="92">
        <v>0</v>
      </c>
      <c r="BL197" s="92">
        <v>73741</v>
      </c>
      <c r="BM197" s="92"/>
      <c r="BN197" s="92">
        <v>581</v>
      </c>
      <c r="BO197" s="92">
        <v>7562703</v>
      </c>
      <c r="BP197" s="92"/>
      <c r="BQ197" s="92">
        <v>2633308</v>
      </c>
      <c r="BR197" s="92">
        <v>44896</v>
      </c>
      <c r="BS197" s="92"/>
      <c r="BT197" s="92">
        <v>1812746</v>
      </c>
      <c r="BU197" s="92">
        <v>1989761</v>
      </c>
      <c r="BV197" s="92">
        <v>462139</v>
      </c>
      <c r="BW197" s="92">
        <v>436303</v>
      </c>
      <c r="BX197" s="92">
        <v>1491</v>
      </c>
      <c r="BY197" s="92">
        <v>148541</v>
      </c>
      <c r="BZ197" s="92">
        <v>385</v>
      </c>
      <c r="CA197" s="92">
        <v>33133</v>
      </c>
      <c r="CB197" s="92">
        <v>160249</v>
      </c>
      <c r="CC197" s="92">
        <v>160249</v>
      </c>
      <c r="CD197" s="92">
        <v>375000</v>
      </c>
      <c r="CE197" s="92"/>
      <c r="CF197" s="92"/>
      <c r="CG197" s="92">
        <v>375000</v>
      </c>
      <c r="CH197" s="92"/>
      <c r="CI197" s="92"/>
      <c r="CJ197" s="92">
        <v>0</v>
      </c>
      <c r="CK197" s="92">
        <v>0</v>
      </c>
      <c r="CL197" s="92">
        <v>0</v>
      </c>
      <c r="CM197" s="92">
        <v>0</v>
      </c>
      <c r="CN197" s="92">
        <v>0</v>
      </c>
      <c r="CO197" s="92">
        <v>194458774</v>
      </c>
      <c r="CP197" s="92">
        <v>583376325</v>
      </c>
    </row>
    <row r="198" spans="1:94" x14ac:dyDescent="0.35">
      <c r="A198" s="89" t="s">
        <v>1014</v>
      </c>
      <c r="B198" s="92">
        <v>61348824</v>
      </c>
      <c r="C198" s="92">
        <v>52034679</v>
      </c>
      <c r="D198" s="92">
        <v>4112472</v>
      </c>
      <c r="E198" s="92">
        <v>5201673</v>
      </c>
      <c r="F198" s="92">
        <v>52736417</v>
      </c>
      <c r="G198" s="92">
        <v>30837960</v>
      </c>
      <c r="H198" s="92">
        <v>21736198</v>
      </c>
      <c r="I198" s="92">
        <v>162259</v>
      </c>
      <c r="J198" s="92">
        <v>0</v>
      </c>
      <c r="K198" s="92"/>
      <c r="L198" s="92"/>
      <c r="M198" s="92"/>
      <c r="N198" s="92"/>
      <c r="O198" s="92"/>
      <c r="P198" s="92">
        <v>0</v>
      </c>
      <c r="Q198" s="92">
        <v>4865003</v>
      </c>
      <c r="R198" s="92"/>
      <c r="S198" s="92"/>
      <c r="T198" s="92">
        <v>1429851</v>
      </c>
      <c r="U198" s="92"/>
      <c r="V198" s="92"/>
      <c r="W198" s="92"/>
      <c r="X198" s="92"/>
      <c r="Y198" s="92"/>
      <c r="Z198" s="92"/>
      <c r="AA198" s="92"/>
      <c r="AB198" s="92"/>
      <c r="AC198" s="92"/>
      <c r="AD198" s="92"/>
      <c r="AE198" s="92">
        <v>645130</v>
      </c>
      <c r="AF198" s="92"/>
      <c r="AG198" s="92"/>
      <c r="AH198" s="92">
        <v>96735</v>
      </c>
      <c r="AI198" s="92">
        <v>0</v>
      </c>
      <c r="AJ198" s="92">
        <v>11542</v>
      </c>
      <c r="AK198" s="92"/>
      <c r="AL198" s="92"/>
      <c r="AM198" s="92"/>
      <c r="AN198" s="92"/>
      <c r="AO198" s="92">
        <v>0</v>
      </c>
      <c r="AP198" s="92">
        <v>575000</v>
      </c>
      <c r="AQ198" s="92"/>
      <c r="AR198" s="92">
        <v>760921</v>
      </c>
      <c r="AS198" s="92">
        <v>747573</v>
      </c>
      <c r="AT198" s="92">
        <v>598250</v>
      </c>
      <c r="AU198" s="92"/>
      <c r="AV198" s="92"/>
      <c r="AW198" s="92">
        <v>1494190</v>
      </c>
      <c r="AX198" s="92"/>
      <c r="AY198" s="92"/>
      <c r="AZ198" s="92">
        <v>0</v>
      </c>
      <c r="BA198" s="92">
        <v>794428</v>
      </c>
      <c r="BB198" s="92">
        <v>3110</v>
      </c>
      <c r="BC198" s="92"/>
      <c r="BD198" s="92">
        <v>119334</v>
      </c>
      <c r="BE198" s="92">
        <v>3556</v>
      </c>
      <c r="BF198" s="92">
        <v>21247</v>
      </c>
      <c r="BG198" s="92"/>
      <c r="BH198" s="92">
        <v>345924</v>
      </c>
      <c r="BI198" s="92"/>
      <c r="BJ198" s="92"/>
      <c r="BK198" s="92">
        <v>0</v>
      </c>
      <c r="BL198" s="92">
        <v>121078</v>
      </c>
      <c r="BM198" s="92"/>
      <c r="BN198" s="92">
        <v>85514</v>
      </c>
      <c r="BO198" s="92">
        <v>6285553</v>
      </c>
      <c r="BP198" s="92"/>
      <c r="BQ198" s="92">
        <v>2283413</v>
      </c>
      <c r="BR198" s="92">
        <v>17166</v>
      </c>
      <c r="BS198" s="92"/>
      <c r="BT198" s="92">
        <v>1108044</v>
      </c>
      <c r="BU198" s="92">
        <v>2061823</v>
      </c>
      <c r="BV198" s="92">
        <v>317068</v>
      </c>
      <c r="BW198" s="92">
        <v>359187</v>
      </c>
      <c r="BX198" s="92">
        <v>3480</v>
      </c>
      <c r="BY198" s="92">
        <v>107202</v>
      </c>
      <c r="BZ198" s="92">
        <v>1926</v>
      </c>
      <c r="CA198" s="92">
        <v>26244</v>
      </c>
      <c r="CB198" s="92">
        <v>108404</v>
      </c>
      <c r="CC198" s="92">
        <v>108404</v>
      </c>
      <c r="CD198" s="92">
        <v>380293</v>
      </c>
      <c r="CE198" s="92">
        <v>7602</v>
      </c>
      <c r="CF198" s="92"/>
      <c r="CG198" s="92">
        <v>327289</v>
      </c>
      <c r="CH198" s="92">
        <v>45402</v>
      </c>
      <c r="CI198" s="92"/>
      <c r="CJ198" s="92">
        <v>0</v>
      </c>
      <c r="CK198" s="92">
        <v>0</v>
      </c>
      <c r="CL198" s="92">
        <v>0</v>
      </c>
      <c r="CM198" s="92">
        <v>0</v>
      </c>
      <c r="CN198" s="92">
        <v>0</v>
      </c>
      <c r="CO198" s="92">
        <v>127218685</v>
      </c>
      <c r="CP198" s="92">
        <v>381656053</v>
      </c>
    </row>
    <row r="199" spans="1:94" x14ac:dyDescent="0.35">
      <c r="A199" s="89" t="s">
        <v>1016</v>
      </c>
      <c r="B199" s="92">
        <v>4611443</v>
      </c>
      <c r="C199" s="92">
        <v>4050169</v>
      </c>
      <c r="D199" s="92">
        <v>151383</v>
      </c>
      <c r="E199" s="92">
        <v>409891</v>
      </c>
      <c r="F199" s="92">
        <v>4777244</v>
      </c>
      <c r="G199" s="92">
        <v>2514845</v>
      </c>
      <c r="H199" s="92">
        <v>2238870</v>
      </c>
      <c r="I199" s="92">
        <v>23529</v>
      </c>
      <c r="J199" s="92">
        <v>1600000</v>
      </c>
      <c r="K199" s="92"/>
      <c r="L199" s="92"/>
      <c r="M199" s="92"/>
      <c r="N199" s="92"/>
      <c r="O199" s="92"/>
      <c r="P199" s="92">
        <v>1600000</v>
      </c>
      <c r="Q199" s="92">
        <v>3396915</v>
      </c>
      <c r="R199" s="92"/>
      <c r="S199" s="92"/>
      <c r="T199" s="92">
        <v>117522</v>
      </c>
      <c r="U199" s="92"/>
      <c r="V199" s="92"/>
      <c r="W199" s="92"/>
      <c r="X199" s="92"/>
      <c r="Y199" s="92">
        <v>0</v>
      </c>
      <c r="Z199" s="92">
        <v>0</v>
      </c>
      <c r="AA199" s="92"/>
      <c r="AB199" s="92"/>
      <c r="AC199" s="92"/>
      <c r="AD199" s="92"/>
      <c r="AE199" s="92">
        <v>12439</v>
      </c>
      <c r="AF199" s="92"/>
      <c r="AG199" s="92"/>
      <c r="AH199" s="92">
        <v>31631</v>
      </c>
      <c r="AI199" s="92">
        <v>12425</v>
      </c>
      <c r="AJ199" s="92">
        <v>4074</v>
      </c>
      <c r="AK199" s="92"/>
      <c r="AL199" s="92"/>
      <c r="AM199" s="92"/>
      <c r="AN199" s="92"/>
      <c r="AO199" s="92">
        <v>0</v>
      </c>
      <c r="AP199" s="92">
        <v>2475000</v>
      </c>
      <c r="AQ199" s="92"/>
      <c r="AR199" s="92">
        <v>543515</v>
      </c>
      <c r="AS199" s="92">
        <v>29381</v>
      </c>
      <c r="AT199" s="92">
        <v>170929</v>
      </c>
      <c r="AU199" s="92">
        <v>0</v>
      </c>
      <c r="AV199" s="92"/>
      <c r="AW199" s="92">
        <v>3206784</v>
      </c>
      <c r="AX199" s="92"/>
      <c r="AY199" s="92">
        <v>0</v>
      </c>
      <c r="AZ199" s="92">
        <v>0</v>
      </c>
      <c r="BA199" s="92">
        <v>904500</v>
      </c>
      <c r="BB199" s="92">
        <v>5259</v>
      </c>
      <c r="BC199" s="92"/>
      <c r="BD199" s="92"/>
      <c r="BE199" s="92">
        <v>0</v>
      </c>
      <c r="BF199" s="92">
        <v>1330</v>
      </c>
      <c r="BG199" s="92">
        <v>2246695</v>
      </c>
      <c r="BH199" s="92">
        <v>49000</v>
      </c>
      <c r="BI199" s="92"/>
      <c r="BJ199" s="92"/>
      <c r="BK199" s="92">
        <v>0</v>
      </c>
      <c r="BL199" s="92">
        <v>0</v>
      </c>
      <c r="BM199" s="92"/>
      <c r="BN199" s="92"/>
      <c r="BO199" s="92">
        <v>152616</v>
      </c>
      <c r="BP199" s="92"/>
      <c r="BQ199" s="92">
        <v>38348</v>
      </c>
      <c r="BR199" s="92"/>
      <c r="BS199" s="92"/>
      <c r="BT199" s="92"/>
      <c r="BU199" s="92">
        <v>110769</v>
      </c>
      <c r="BV199" s="92"/>
      <c r="BW199" s="92"/>
      <c r="BX199" s="92"/>
      <c r="BY199" s="92"/>
      <c r="BZ199" s="92"/>
      <c r="CA199" s="92">
        <v>3499</v>
      </c>
      <c r="CB199" s="92"/>
      <c r="CC199" s="92"/>
      <c r="CD199" s="92">
        <v>0</v>
      </c>
      <c r="CE199" s="92"/>
      <c r="CF199" s="92"/>
      <c r="CG199" s="92"/>
      <c r="CH199" s="92"/>
      <c r="CI199" s="92"/>
      <c r="CJ199" s="92">
        <v>0</v>
      </c>
      <c r="CK199" s="92"/>
      <c r="CL199" s="92">
        <v>0</v>
      </c>
      <c r="CM199" s="92">
        <v>0</v>
      </c>
      <c r="CN199" s="92"/>
      <c r="CO199" s="92">
        <v>17745001</v>
      </c>
      <c r="CP199" s="92">
        <v>53235006</v>
      </c>
    </row>
    <row r="200" spans="1:94" x14ac:dyDescent="0.35">
      <c r="A200" s="89" t="s">
        <v>1020</v>
      </c>
      <c r="B200" s="92">
        <v>16887473</v>
      </c>
      <c r="C200" s="92">
        <v>14333933</v>
      </c>
      <c r="D200" s="92">
        <v>1224339</v>
      </c>
      <c r="E200" s="92">
        <v>1329200</v>
      </c>
      <c r="F200" s="92">
        <v>12270939</v>
      </c>
      <c r="G200" s="92">
        <v>7532894</v>
      </c>
      <c r="H200" s="92">
        <v>4724953</v>
      </c>
      <c r="I200" s="92">
        <v>13093</v>
      </c>
      <c r="J200" s="92">
        <v>3200000</v>
      </c>
      <c r="K200" s="92"/>
      <c r="L200" s="92"/>
      <c r="M200" s="92"/>
      <c r="N200" s="92"/>
      <c r="O200" s="92"/>
      <c r="P200" s="92">
        <v>3200000</v>
      </c>
      <c r="Q200" s="92">
        <v>1405043</v>
      </c>
      <c r="R200" s="92"/>
      <c r="S200" s="92"/>
      <c r="T200" s="92">
        <v>3267</v>
      </c>
      <c r="U200" s="92"/>
      <c r="V200" s="92"/>
      <c r="W200" s="92"/>
      <c r="X200" s="92"/>
      <c r="Y200" s="92"/>
      <c r="Z200" s="92">
        <v>770</v>
      </c>
      <c r="AA200" s="92"/>
      <c r="AB200" s="92"/>
      <c r="AC200" s="92"/>
      <c r="AD200" s="92"/>
      <c r="AE200" s="92">
        <v>194562</v>
      </c>
      <c r="AF200" s="92"/>
      <c r="AG200" s="92"/>
      <c r="AH200" s="92">
        <v>4562</v>
      </c>
      <c r="AI200" s="92">
        <v>0</v>
      </c>
      <c r="AJ200" s="92">
        <v>27159</v>
      </c>
      <c r="AK200" s="92"/>
      <c r="AL200" s="92"/>
      <c r="AM200" s="92"/>
      <c r="AN200" s="92"/>
      <c r="AO200" s="92">
        <v>16088</v>
      </c>
      <c r="AP200" s="92">
        <v>100000</v>
      </c>
      <c r="AQ200" s="92"/>
      <c r="AR200" s="92">
        <v>543515</v>
      </c>
      <c r="AS200" s="92">
        <v>2334</v>
      </c>
      <c r="AT200" s="92">
        <v>512786</v>
      </c>
      <c r="AU200" s="92"/>
      <c r="AV200" s="92"/>
      <c r="AW200" s="92">
        <v>158162</v>
      </c>
      <c r="AX200" s="92"/>
      <c r="AY200" s="92"/>
      <c r="AZ200" s="92">
        <v>0</v>
      </c>
      <c r="BA200" s="92">
        <v>9000</v>
      </c>
      <c r="BB200" s="92">
        <v>0</v>
      </c>
      <c r="BC200" s="92"/>
      <c r="BD200" s="92">
        <v>8616</v>
      </c>
      <c r="BE200" s="92">
        <v>0</v>
      </c>
      <c r="BF200" s="92">
        <v>17273</v>
      </c>
      <c r="BG200" s="92"/>
      <c r="BH200" s="92">
        <v>98000</v>
      </c>
      <c r="BI200" s="92"/>
      <c r="BJ200" s="92"/>
      <c r="BK200" s="92">
        <v>0</v>
      </c>
      <c r="BL200" s="92">
        <v>25273</v>
      </c>
      <c r="BM200" s="92"/>
      <c r="BN200" s="92"/>
      <c r="BO200" s="92">
        <v>948688</v>
      </c>
      <c r="BP200" s="92"/>
      <c r="BQ200" s="92">
        <v>366594</v>
      </c>
      <c r="BR200" s="92"/>
      <c r="BS200" s="92"/>
      <c r="BT200" s="92"/>
      <c r="BU200" s="92">
        <v>569305</v>
      </c>
      <c r="BV200" s="92"/>
      <c r="BW200" s="92">
        <v>0</v>
      </c>
      <c r="BX200" s="92"/>
      <c r="BY200" s="92">
        <v>12789</v>
      </c>
      <c r="BZ200" s="92"/>
      <c r="CA200" s="92"/>
      <c r="CB200" s="92">
        <v>32992</v>
      </c>
      <c r="CC200" s="92">
        <v>32992</v>
      </c>
      <c r="CD200" s="92">
        <v>0</v>
      </c>
      <c r="CE200" s="92"/>
      <c r="CF200" s="92"/>
      <c r="CG200" s="92"/>
      <c r="CH200" s="92"/>
      <c r="CI200" s="92"/>
      <c r="CJ200" s="92">
        <v>0</v>
      </c>
      <c r="CK200" s="92">
        <v>0</v>
      </c>
      <c r="CL200" s="92">
        <v>0</v>
      </c>
      <c r="CM200" s="92">
        <v>0</v>
      </c>
      <c r="CN200" s="92">
        <v>0</v>
      </c>
      <c r="CO200" s="92">
        <v>34903297</v>
      </c>
      <c r="CP200" s="92">
        <v>104709891</v>
      </c>
    </row>
    <row r="201" spans="1:94" x14ac:dyDescent="0.35">
      <c r="A201" s="89" t="s">
        <v>1023</v>
      </c>
      <c r="B201" s="92">
        <v>59354924</v>
      </c>
      <c r="C201" s="92">
        <v>49200702</v>
      </c>
      <c r="D201" s="92">
        <v>5940383</v>
      </c>
      <c r="E201" s="92">
        <v>4213841</v>
      </c>
      <c r="F201" s="92">
        <v>42939689</v>
      </c>
      <c r="G201" s="92">
        <v>20995859</v>
      </c>
      <c r="H201" s="92">
        <v>21930413</v>
      </c>
      <c r="I201" s="92">
        <v>13417</v>
      </c>
      <c r="J201" s="92">
        <v>10421320</v>
      </c>
      <c r="K201" s="92"/>
      <c r="L201" s="92"/>
      <c r="M201" s="92"/>
      <c r="N201" s="92"/>
      <c r="O201" s="92"/>
      <c r="P201" s="92">
        <v>10421320</v>
      </c>
      <c r="Q201" s="92">
        <v>7684363</v>
      </c>
      <c r="R201" s="92"/>
      <c r="S201" s="92"/>
      <c r="T201" s="92">
        <v>2045168</v>
      </c>
      <c r="U201" s="92"/>
      <c r="V201" s="92"/>
      <c r="W201" s="92">
        <v>0</v>
      </c>
      <c r="X201" s="92">
        <v>0</v>
      </c>
      <c r="Y201" s="92">
        <v>4089</v>
      </c>
      <c r="Z201" s="92">
        <v>24201</v>
      </c>
      <c r="AA201" s="92"/>
      <c r="AB201" s="92"/>
      <c r="AC201" s="92"/>
      <c r="AD201" s="92"/>
      <c r="AE201" s="92">
        <v>100873</v>
      </c>
      <c r="AF201" s="92"/>
      <c r="AG201" s="92"/>
      <c r="AH201" s="92">
        <v>297129</v>
      </c>
      <c r="AI201" s="92">
        <v>0</v>
      </c>
      <c r="AJ201" s="92">
        <v>19690</v>
      </c>
      <c r="AK201" s="92"/>
      <c r="AL201" s="92"/>
      <c r="AM201" s="92"/>
      <c r="AN201" s="92"/>
      <c r="AO201" s="92">
        <v>41561</v>
      </c>
      <c r="AP201" s="92">
        <v>1148962</v>
      </c>
      <c r="AQ201" s="92"/>
      <c r="AR201" s="92">
        <v>1956655</v>
      </c>
      <c r="AS201" s="92">
        <v>364460</v>
      </c>
      <c r="AT201" s="92">
        <v>1452893</v>
      </c>
      <c r="AU201" s="92"/>
      <c r="AV201" s="92">
        <v>228681</v>
      </c>
      <c r="AW201" s="92">
        <v>12327619</v>
      </c>
      <c r="AX201" s="92"/>
      <c r="AY201" s="92">
        <v>6977</v>
      </c>
      <c r="AZ201" s="92">
        <v>0</v>
      </c>
      <c r="BA201" s="92">
        <v>3129153</v>
      </c>
      <c r="BB201" s="92">
        <v>15778</v>
      </c>
      <c r="BC201" s="92"/>
      <c r="BD201" s="92">
        <v>5892</v>
      </c>
      <c r="BE201" s="92">
        <v>0</v>
      </c>
      <c r="BF201" s="92">
        <v>110956</v>
      </c>
      <c r="BG201" s="92">
        <v>8811457</v>
      </c>
      <c r="BH201" s="92">
        <v>245000</v>
      </c>
      <c r="BI201" s="92">
        <v>2407</v>
      </c>
      <c r="BJ201" s="92"/>
      <c r="BK201" s="92">
        <v>0</v>
      </c>
      <c r="BL201" s="92">
        <v>0</v>
      </c>
      <c r="BM201" s="92"/>
      <c r="BN201" s="92"/>
      <c r="BO201" s="92">
        <v>3306744</v>
      </c>
      <c r="BP201" s="92"/>
      <c r="BQ201" s="92">
        <v>2260657</v>
      </c>
      <c r="BR201" s="92">
        <v>10993</v>
      </c>
      <c r="BS201" s="92">
        <v>208</v>
      </c>
      <c r="BT201" s="92">
        <v>302328</v>
      </c>
      <c r="BU201" s="92">
        <v>556825</v>
      </c>
      <c r="BV201" s="92"/>
      <c r="BW201" s="92">
        <v>108587</v>
      </c>
      <c r="BX201" s="92">
        <v>13697</v>
      </c>
      <c r="BY201" s="92">
        <v>34039</v>
      </c>
      <c r="BZ201" s="92"/>
      <c r="CA201" s="92">
        <v>19411</v>
      </c>
      <c r="CB201" s="92">
        <v>0</v>
      </c>
      <c r="CC201" s="92">
        <v>0</v>
      </c>
      <c r="CD201" s="92">
        <v>0</v>
      </c>
      <c r="CE201" s="92"/>
      <c r="CF201" s="92"/>
      <c r="CG201" s="92"/>
      <c r="CH201" s="92"/>
      <c r="CI201" s="92"/>
      <c r="CJ201" s="92">
        <v>0</v>
      </c>
      <c r="CK201" s="92">
        <v>0</v>
      </c>
      <c r="CL201" s="92">
        <v>0</v>
      </c>
      <c r="CM201" s="92">
        <v>0</v>
      </c>
      <c r="CN201" s="92">
        <v>0</v>
      </c>
      <c r="CO201" s="92">
        <v>136034660</v>
      </c>
      <c r="CP201" s="92">
        <v>408103981</v>
      </c>
    </row>
    <row r="202" spans="1:94" x14ac:dyDescent="0.35">
      <c r="A202" s="89" t="s">
        <v>1028</v>
      </c>
      <c r="B202" s="92">
        <v>69741959</v>
      </c>
      <c r="C202" s="92">
        <v>55523049</v>
      </c>
      <c r="D202" s="92">
        <v>7191517</v>
      </c>
      <c r="E202" s="92">
        <v>7027393</v>
      </c>
      <c r="F202" s="92">
        <v>65024801</v>
      </c>
      <c r="G202" s="92">
        <v>30832981</v>
      </c>
      <c r="H202" s="92">
        <v>34130049</v>
      </c>
      <c r="I202" s="92">
        <v>61771</v>
      </c>
      <c r="J202" s="92">
        <v>12970560</v>
      </c>
      <c r="K202" s="92"/>
      <c r="L202" s="92"/>
      <c r="M202" s="92"/>
      <c r="N202" s="92"/>
      <c r="O202" s="92"/>
      <c r="P202" s="92">
        <v>12970560</v>
      </c>
      <c r="Q202" s="92">
        <v>7165030</v>
      </c>
      <c r="R202" s="92"/>
      <c r="S202" s="92"/>
      <c r="T202" s="92">
        <v>1175220</v>
      </c>
      <c r="U202" s="92"/>
      <c r="V202" s="92"/>
      <c r="W202" s="92"/>
      <c r="X202" s="92"/>
      <c r="Y202" s="92">
        <v>1363</v>
      </c>
      <c r="Z202" s="92">
        <v>6230</v>
      </c>
      <c r="AA202" s="92">
        <v>0</v>
      </c>
      <c r="AB202" s="92"/>
      <c r="AC202" s="92"/>
      <c r="AD202" s="92"/>
      <c r="AE202" s="92">
        <v>11819</v>
      </c>
      <c r="AF202" s="92"/>
      <c r="AG202" s="92">
        <v>1490776</v>
      </c>
      <c r="AH202" s="92">
        <v>860073</v>
      </c>
      <c r="AI202" s="92">
        <v>30779</v>
      </c>
      <c r="AJ202" s="92">
        <v>141225</v>
      </c>
      <c r="AK202" s="92"/>
      <c r="AL202" s="92"/>
      <c r="AM202" s="92">
        <v>0</v>
      </c>
      <c r="AN202" s="92"/>
      <c r="AO202" s="92">
        <v>0</v>
      </c>
      <c r="AP202" s="92">
        <v>700000</v>
      </c>
      <c r="AQ202" s="92">
        <v>0</v>
      </c>
      <c r="AR202" s="92">
        <v>1413139</v>
      </c>
      <c r="AS202" s="92">
        <v>565227</v>
      </c>
      <c r="AT202" s="92">
        <v>769178</v>
      </c>
      <c r="AU202" s="92"/>
      <c r="AV202" s="92"/>
      <c r="AW202" s="92">
        <v>2590423</v>
      </c>
      <c r="AX202" s="92"/>
      <c r="AY202" s="92">
        <v>152521</v>
      </c>
      <c r="AZ202" s="92">
        <v>0</v>
      </c>
      <c r="BA202" s="92">
        <v>1813000</v>
      </c>
      <c r="BB202" s="92">
        <v>131556</v>
      </c>
      <c r="BC202" s="92"/>
      <c r="BD202" s="92">
        <v>29839</v>
      </c>
      <c r="BE202" s="92">
        <v>0</v>
      </c>
      <c r="BF202" s="92">
        <v>47424</v>
      </c>
      <c r="BG202" s="92">
        <v>21032</v>
      </c>
      <c r="BH202" s="92">
        <v>392000</v>
      </c>
      <c r="BI202" s="92"/>
      <c r="BJ202" s="92"/>
      <c r="BK202" s="92">
        <v>0</v>
      </c>
      <c r="BL202" s="92">
        <v>0</v>
      </c>
      <c r="BM202" s="92"/>
      <c r="BN202" s="92">
        <v>3051</v>
      </c>
      <c r="BO202" s="92">
        <v>7017104</v>
      </c>
      <c r="BP202" s="92"/>
      <c r="BQ202" s="92">
        <v>2829892</v>
      </c>
      <c r="BR202" s="92"/>
      <c r="BS202" s="92"/>
      <c r="BT202" s="92">
        <v>940653</v>
      </c>
      <c r="BU202" s="92">
        <v>2999393</v>
      </c>
      <c r="BV202" s="92">
        <v>51527</v>
      </c>
      <c r="BW202" s="92">
        <v>429</v>
      </c>
      <c r="BX202" s="92">
        <v>7954</v>
      </c>
      <c r="BY202" s="92">
        <v>128297</v>
      </c>
      <c r="BZ202" s="92"/>
      <c r="CA202" s="92">
        <v>58959</v>
      </c>
      <c r="CB202" s="92">
        <v>146109</v>
      </c>
      <c r="CC202" s="92">
        <v>146109</v>
      </c>
      <c r="CD202" s="92">
        <v>250000</v>
      </c>
      <c r="CE202" s="92"/>
      <c r="CF202" s="92"/>
      <c r="CG202" s="92">
        <v>250000</v>
      </c>
      <c r="CH202" s="92"/>
      <c r="CI202" s="92"/>
      <c r="CJ202" s="92">
        <v>0</v>
      </c>
      <c r="CK202" s="92">
        <v>0</v>
      </c>
      <c r="CL202" s="92">
        <v>0</v>
      </c>
      <c r="CM202" s="92">
        <v>0</v>
      </c>
      <c r="CN202" s="92">
        <v>0</v>
      </c>
      <c r="CO202" s="92">
        <v>164905987</v>
      </c>
      <c r="CP202" s="92">
        <v>494717958</v>
      </c>
    </row>
    <row r="203" spans="1:94" x14ac:dyDescent="0.35">
      <c r="A203" s="89" t="s">
        <v>1954</v>
      </c>
      <c r="B203" s="92">
        <v>18314218</v>
      </c>
      <c r="C203" s="92">
        <v>15454956</v>
      </c>
      <c r="D203" s="92">
        <v>1002717</v>
      </c>
      <c r="E203" s="92">
        <v>1856545</v>
      </c>
      <c r="F203" s="92">
        <v>13974979</v>
      </c>
      <c r="G203" s="92">
        <v>5059118</v>
      </c>
      <c r="H203" s="92">
        <v>8910856</v>
      </c>
      <c r="I203" s="92">
        <v>5006</v>
      </c>
      <c r="J203" s="92">
        <v>0</v>
      </c>
      <c r="K203" s="92"/>
      <c r="L203" s="92"/>
      <c r="M203" s="92"/>
      <c r="N203" s="92"/>
      <c r="O203" s="92"/>
      <c r="P203" s="92">
        <v>0</v>
      </c>
      <c r="Q203" s="92">
        <v>2123065</v>
      </c>
      <c r="R203" s="92"/>
      <c r="S203" s="92"/>
      <c r="T203" s="92">
        <v>396637</v>
      </c>
      <c r="U203" s="92"/>
      <c r="V203" s="92"/>
      <c r="W203" s="92"/>
      <c r="X203" s="92"/>
      <c r="Y203" s="92">
        <v>23170</v>
      </c>
      <c r="Z203" s="92">
        <v>32765</v>
      </c>
      <c r="AA203" s="92"/>
      <c r="AB203" s="92"/>
      <c r="AC203" s="92"/>
      <c r="AD203" s="92"/>
      <c r="AE203" s="92">
        <v>329520</v>
      </c>
      <c r="AF203" s="92"/>
      <c r="AG203" s="92"/>
      <c r="AH203" s="92">
        <v>25149</v>
      </c>
      <c r="AI203" s="92">
        <v>1929</v>
      </c>
      <c r="AJ203" s="92">
        <v>35985</v>
      </c>
      <c r="AK203" s="92"/>
      <c r="AL203" s="92"/>
      <c r="AM203" s="92"/>
      <c r="AN203" s="92"/>
      <c r="AO203" s="92">
        <v>16088</v>
      </c>
      <c r="AP203" s="92">
        <v>741275</v>
      </c>
      <c r="AQ203" s="92"/>
      <c r="AR203" s="92">
        <v>217406</v>
      </c>
      <c r="AS203" s="92">
        <v>132213</v>
      </c>
      <c r="AT203" s="92">
        <v>170929</v>
      </c>
      <c r="AU203" s="92"/>
      <c r="AV203" s="92"/>
      <c r="AW203" s="92">
        <v>1092061</v>
      </c>
      <c r="AX203" s="92"/>
      <c r="AY203" s="92">
        <v>0</v>
      </c>
      <c r="AZ203" s="92">
        <v>0</v>
      </c>
      <c r="BA203" s="92">
        <v>900000</v>
      </c>
      <c r="BB203" s="92">
        <v>10519</v>
      </c>
      <c r="BC203" s="92"/>
      <c r="BD203" s="92"/>
      <c r="BE203" s="92">
        <v>0</v>
      </c>
      <c r="BF203" s="92">
        <v>21939</v>
      </c>
      <c r="BG203" s="92">
        <v>0</v>
      </c>
      <c r="BH203" s="92">
        <v>98000</v>
      </c>
      <c r="BI203" s="92"/>
      <c r="BJ203" s="92"/>
      <c r="BK203" s="92">
        <v>0</v>
      </c>
      <c r="BL203" s="92">
        <v>61603</v>
      </c>
      <c r="BM203" s="92"/>
      <c r="BN203" s="92"/>
      <c r="BO203" s="92">
        <v>2340713</v>
      </c>
      <c r="BP203" s="92">
        <v>1985</v>
      </c>
      <c r="BQ203" s="92">
        <v>599254</v>
      </c>
      <c r="BR203" s="92">
        <v>11752</v>
      </c>
      <c r="BS203" s="92">
        <v>3917</v>
      </c>
      <c r="BT203" s="92">
        <v>175416</v>
      </c>
      <c r="BU203" s="92">
        <v>1068715</v>
      </c>
      <c r="BV203" s="92">
        <v>340549</v>
      </c>
      <c r="BW203" s="92">
        <v>114220</v>
      </c>
      <c r="BX203" s="92"/>
      <c r="BY203" s="92">
        <v>15576</v>
      </c>
      <c r="BZ203" s="92"/>
      <c r="CA203" s="92">
        <v>9328</v>
      </c>
      <c r="CB203" s="92">
        <v>94264</v>
      </c>
      <c r="CC203" s="92">
        <v>94264</v>
      </c>
      <c r="CD203" s="92">
        <v>250000</v>
      </c>
      <c r="CE203" s="92"/>
      <c r="CF203" s="92"/>
      <c r="CG203" s="92">
        <v>250000</v>
      </c>
      <c r="CH203" s="92"/>
      <c r="CI203" s="92"/>
      <c r="CJ203" s="92">
        <v>0</v>
      </c>
      <c r="CK203" s="92">
        <v>0</v>
      </c>
      <c r="CL203" s="92">
        <v>0</v>
      </c>
      <c r="CM203" s="92">
        <v>0</v>
      </c>
      <c r="CN203" s="92">
        <v>0</v>
      </c>
      <c r="CO203" s="92">
        <v>38189300</v>
      </c>
      <c r="CP203" s="92">
        <v>114567901</v>
      </c>
    </row>
    <row r="204" spans="1:94" x14ac:dyDescent="0.35">
      <c r="A204" s="89" t="s">
        <v>1035</v>
      </c>
      <c r="B204" s="92">
        <v>13282800</v>
      </c>
      <c r="C204" s="92">
        <v>12522335</v>
      </c>
      <c r="D204" s="92">
        <v>738261</v>
      </c>
      <c r="E204" s="92">
        <v>22204</v>
      </c>
      <c r="F204" s="92">
        <v>4387101</v>
      </c>
      <c r="G204" s="92">
        <v>817586</v>
      </c>
      <c r="H204" s="92">
        <v>3569515</v>
      </c>
      <c r="I204" s="92"/>
      <c r="J204" s="92">
        <v>3200000</v>
      </c>
      <c r="K204" s="92"/>
      <c r="L204" s="92"/>
      <c r="M204" s="92"/>
      <c r="N204" s="92"/>
      <c r="O204" s="92"/>
      <c r="P204" s="92">
        <v>3200000</v>
      </c>
      <c r="Q204" s="92">
        <v>1156542</v>
      </c>
      <c r="R204" s="92"/>
      <c r="S204" s="92"/>
      <c r="T204" s="92">
        <v>388476</v>
      </c>
      <c r="U204" s="92"/>
      <c r="V204" s="92"/>
      <c r="W204" s="92"/>
      <c r="X204" s="92"/>
      <c r="Y204" s="92">
        <v>0</v>
      </c>
      <c r="Z204" s="92">
        <v>0</v>
      </c>
      <c r="AA204" s="92"/>
      <c r="AB204" s="92"/>
      <c r="AC204" s="92"/>
      <c r="AD204" s="92"/>
      <c r="AE204" s="92">
        <v>309345</v>
      </c>
      <c r="AF204" s="92"/>
      <c r="AG204" s="92"/>
      <c r="AH204" s="92">
        <v>360261</v>
      </c>
      <c r="AI204" s="92">
        <v>0</v>
      </c>
      <c r="AJ204" s="92">
        <v>13579</v>
      </c>
      <c r="AK204" s="92"/>
      <c r="AL204" s="92"/>
      <c r="AM204" s="92"/>
      <c r="AN204" s="92"/>
      <c r="AO204" s="92">
        <v>0</v>
      </c>
      <c r="AP204" s="92">
        <v>3</v>
      </c>
      <c r="AQ204" s="92"/>
      <c r="AR204" s="92">
        <v>0</v>
      </c>
      <c r="AS204" s="92">
        <v>84877</v>
      </c>
      <c r="AT204" s="92">
        <v>0</v>
      </c>
      <c r="AU204" s="92"/>
      <c r="AV204" s="92"/>
      <c r="AW204" s="92">
        <v>103068</v>
      </c>
      <c r="AX204" s="92"/>
      <c r="AY204" s="92">
        <v>0</v>
      </c>
      <c r="AZ204" s="92">
        <v>0</v>
      </c>
      <c r="BA204" s="92">
        <v>0</v>
      </c>
      <c r="BB204" s="92">
        <v>0</v>
      </c>
      <c r="BC204" s="92"/>
      <c r="BD204" s="92"/>
      <c r="BE204" s="92">
        <v>0</v>
      </c>
      <c r="BF204" s="92">
        <v>443</v>
      </c>
      <c r="BG204" s="92">
        <v>0</v>
      </c>
      <c r="BH204" s="92">
        <v>98000</v>
      </c>
      <c r="BI204" s="92"/>
      <c r="BJ204" s="92"/>
      <c r="BK204" s="92">
        <v>0</v>
      </c>
      <c r="BL204" s="92">
        <v>0</v>
      </c>
      <c r="BM204" s="92"/>
      <c r="BN204" s="92">
        <v>4625</v>
      </c>
      <c r="BO204" s="92">
        <v>2113223</v>
      </c>
      <c r="BP204" s="92"/>
      <c r="BQ204" s="92">
        <v>442631</v>
      </c>
      <c r="BR204" s="92"/>
      <c r="BS204" s="92">
        <v>1188</v>
      </c>
      <c r="BT204" s="92">
        <v>919330</v>
      </c>
      <c r="BU204" s="92">
        <v>593747</v>
      </c>
      <c r="BV204" s="92">
        <v>116370</v>
      </c>
      <c r="BW204" s="92"/>
      <c r="BX204" s="92">
        <v>2983</v>
      </c>
      <c r="BY204" s="92"/>
      <c r="BZ204" s="92">
        <v>1246</v>
      </c>
      <c r="CA204" s="92">
        <v>35729</v>
      </c>
      <c r="CB204" s="92">
        <v>37706</v>
      </c>
      <c r="CC204" s="92">
        <v>37706</v>
      </c>
      <c r="CD204" s="92">
        <v>0</v>
      </c>
      <c r="CE204" s="92"/>
      <c r="CF204" s="92"/>
      <c r="CG204" s="92"/>
      <c r="CH204" s="92"/>
      <c r="CI204" s="92"/>
      <c r="CJ204" s="92">
        <v>0</v>
      </c>
      <c r="CK204" s="92"/>
      <c r="CL204" s="92">
        <v>0</v>
      </c>
      <c r="CM204" s="92">
        <v>0</v>
      </c>
      <c r="CN204" s="92"/>
      <c r="CO204" s="92">
        <v>24280440</v>
      </c>
      <c r="CP204" s="92">
        <v>72841320</v>
      </c>
    </row>
    <row r="205" spans="1:94" x14ac:dyDescent="0.35">
      <c r="A205" s="89" t="s">
        <v>1040</v>
      </c>
      <c r="B205" s="92">
        <v>73451798</v>
      </c>
      <c r="C205" s="92">
        <v>59379219</v>
      </c>
      <c r="D205" s="92">
        <v>8327194</v>
      </c>
      <c r="E205" s="92">
        <v>5745385</v>
      </c>
      <c r="F205" s="92">
        <v>97086798</v>
      </c>
      <c r="G205" s="92">
        <v>73503491</v>
      </c>
      <c r="H205" s="92">
        <v>22454171</v>
      </c>
      <c r="I205" s="92">
        <v>1129135</v>
      </c>
      <c r="J205" s="92">
        <v>25600000</v>
      </c>
      <c r="K205" s="92"/>
      <c r="L205" s="92"/>
      <c r="M205" s="92"/>
      <c r="N205" s="92"/>
      <c r="O205" s="92"/>
      <c r="P205" s="92">
        <v>25600000</v>
      </c>
      <c r="Q205" s="92">
        <v>16885711</v>
      </c>
      <c r="R205" s="92">
        <v>3586</v>
      </c>
      <c r="S205" s="92"/>
      <c r="T205" s="92">
        <v>1469334</v>
      </c>
      <c r="U205" s="92"/>
      <c r="V205" s="92"/>
      <c r="W205" s="92"/>
      <c r="X205" s="92"/>
      <c r="Y205" s="92">
        <v>10007</v>
      </c>
      <c r="Z205" s="92">
        <v>2309</v>
      </c>
      <c r="AA205" s="92">
        <v>3247</v>
      </c>
      <c r="AB205" s="92"/>
      <c r="AC205" s="92"/>
      <c r="AD205" s="92">
        <v>4695</v>
      </c>
      <c r="AE205" s="92">
        <v>920283</v>
      </c>
      <c r="AF205" s="92"/>
      <c r="AG205" s="92"/>
      <c r="AH205" s="92">
        <v>1592747</v>
      </c>
      <c r="AI205" s="92">
        <v>9840</v>
      </c>
      <c r="AJ205" s="92">
        <v>175173</v>
      </c>
      <c r="AK205" s="92">
        <v>0</v>
      </c>
      <c r="AL205" s="92"/>
      <c r="AM205" s="92"/>
      <c r="AN205" s="92">
        <v>35654</v>
      </c>
      <c r="AO205" s="92">
        <v>297612</v>
      </c>
      <c r="AP205" s="92">
        <v>2500497</v>
      </c>
      <c r="AQ205" s="92"/>
      <c r="AR205" s="92">
        <v>5435152</v>
      </c>
      <c r="AS205" s="92">
        <v>595013</v>
      </c>
      <c r="AT205" s="92">
        <v>3674964</v>
      </c>
      <c r="AU205" s="92">
        <v>155598</v>
      </c>
      <c r="AV205" s="92"/>
      <c r="AW205" s="92">
        <v>30544957</v>
      </c>
      <c r="AX205" s="92">
        <v>0</v>
      </c>
      <c r="AY205" s="92">
        <v>0</v>
      </c>
      <c r="AZ205" s="92">
        <v>4217</v>
      </c>
      <c r="BA205" s="92">
        <v>1545600</v>
      </c>
      <c r="BB205" s="92">
        <v>369053</v>
      </c>
      <c r="BC205" s="92"/>
      <c r="BD205" s="92">
        <v>43628</v>
      </c>
      <c r="BE205" s="92">
        <v>0</v>
      </c>
      <c r="BF205" s="92">
        <v>11536395</v>
      </c>
      <c r="BG205" s="92">
        <v>15442714</v>
      </c>
      <c r="BH205" s="92">
        <v>1568000</v>
      </c>
      <c r="BI205" s="92"/>
      <c r="BJ205" s="92"/>
      <c r="BK205" s="92">
        <v>0</v>
      </c>
      <c r="BL205" s="92">
        <v>0</v>
      </c>
      <c r="BM205" s="92"/>
      <c r="BN205" s="92">
        <v>35350</v>
      </c>
      <c r="BO205" s="92">
        <v>11850007</v>
      </c>
      <c r="BP205" s="92">
        <v>2956</v>
      </c>
      <c r="BQ205" s="92">
        <v>3778178</v>
      </c>
      <c r="BR205" s="92"/>
      <c r="BS205" s="92"/>
      <c r="BT205" s="92"/>
      <c r="BU205" s="92">
        <v>6726908</v>
      </c>
      <c r="BV205" s="92"/>
      <c r="BW205" s="92">
        <v>1341965</v>
      </c>
      <c r="BX205" s="92"/>
      <c r="BY205" s="92"/>
      <c r="BZ205" s="92"/>
      <c r="CA205" s="92"/>
      <c r="CB205" s="92">
        <v>226234</v>
      </c>
      <c r="CC205" s="92">
        <v>226234</v>
      </c>
      <c r="CD205" s="92">
        <v>12015000</v>
      </c>
      <c r="CE205" s="92"/>
      <c r="CF205" s="92"/>
      <c r="CG205" s="92"/>
      <c r="CH205" s="92"/>
      <c r="CI205" s="92"/>
      <c r="CJ205" s="92">
        <v>0</v>
      </c>
      <c r="CK205" s="92">
        <v>3495000</v>
      </c>
      <c r="CL205" s="92">
        <v>892500</v>
      </c>
      <c r="CM205" s="92">
        <v>637500</v>
      </c>
      <c r="CN205" s="92">
        <v>6990000</v>
      </c>
      <c r="CO205" s="92">
        <v>267660505</v>
      </c>
      <c r="CP205" s="92">
        <v>802981514</v>
      </c>
    </row>
    <row r="206" spans="1:94" x14ac:dyDescent="0.35">
      <c r="A206" s="89" t="s">
        <v>1045</v>
      </c>
      <c r="B206" s="92">
        <v>18744096</v>
      </c>
      <c r="C206" s="92">
        <v>15809791</v>
      </c>
      <c r="D206" s="92">
        <v>442086</v>
      </c>
      <c r="E206" s="92">
        <v>2492219</v>
      </c>
      <c r="F206" s="92">
        <v>26026324</v>
      </c>
      <c r="G206" s="92">
        <v>14871354</v>
      </c>
      <c r="H206" s="92">
        <v>11109614</v>
      </c>
      <c r="I206" s="92">
        <v>45356</v>
      </c>
      <c r="J206" s="92">
        <v>4293</v>
      </c>
      <c r="K206" s="92"/>
      <c r="L206" s="92"/>
      <c r="M206" s="92"/>
      <c r="N206" s="92"/>
      <c r="O206" s="92"/>
      <c r="P206" s="92">
        <v>4293</v>
      </c>
      <c r="Q206" s="92">
        <v>6734940</v>
      </c>
      <c r="R206" s="92"/>
      <c r="S206" s="92"/>
      <c r="T206" s="92">
        <v>251264</v>
      </c>
      <c r="U206" s="92"/>
      <c r="V206" s="92"/>
      <c r="W206" s="92"/>
      <c r="X206" s="92"/>
      <c r="Y206" s="92"/>
      <c r="Z206" s="92">
        <v>3078</v>
      </c>
      <c r="AA206" s="92"/>
      <c r="AB206" s="92"/>
      <c r="AC206" s="92"/>
      <c r="AD206" s="92"/>
      <c r="AE206" s="92">
        <v>1829171</v>
      </c>
      <c r="AF206" s="92"/>
      <c r="AG206" s="92"/>
      <c r="AH206" s="92">
        <v>621978</v>
      </c>
      <c r="AI206" s="92">
        <v>8283</v>
      </c>
      <c r="AJ206" s="92">
        <v>63144</v>
      </c>
      <c r="AK206" s="92"/>
      <c r="AL206" s="92"/>
      <c r="AM206" s="92"/>
      <c r="AN206" s="92"/>
      <c r="AO206" s="92">
        <v>118986</v>
      </c>
      <c r="AP206" s="92">
        <v>575000</v>
      </c>
      <c r="AQ206" s="92"/>
      <c r="AR206" s="92">
        <v>1956655</v>
      </c>
      <c r="AS206" s="92">
        <v>110881</v>
      </c>
      <c r="AT206" s="92">
        <v>1196500</v>
      </c>
      <c r="AU206" s="92"/>
      <c r="AV206" s="92"/>
      <c r="AW206" s="92">
        <v>2924713</v>
      </c>
      <c r="AX206" s="92"/>
      <c r="AY206" s="92">
        <v>43921</v>
      </c>
      <c r="AZ206" s="92">
        <v>0</v>
      </c>
      <c r="BA206" s="92">
        <v>69531</v>
      </c>
      <c r="BB206" s="92">
        <v>26576</v>
      </c>
      <c r="BC206" s="92"/>
      <c r="BD206" s="92">
        <v>27685</v>
      </c>
      <c r="BE206" s="92">
        <v>0</v>
      </c>
      <c r="BF206" s="92">
        <v>2106970</v>
      </c>
      <c r="BG206" s="92">
        <v>2893</v>
      </c>
      <c r="BH206" s="92">
        <v>637000</v>
      </c>
      <c r="BI206" s="92">
        <v>5513</v>
      </c>
      <c r="BJ206" s="92"/>
      <c r="BK206" s="92">
        <v>0</v>
      </c>
      <c r="BL206" s="92"/>
      <c r="BM206" s="92"/>
      <c r="BN206" s="92">
        <v>4625</v>
      </c>
      <c r="BO206" s="92">
        <v>2858928</v>
      </c>
      <c r="BP206" s="92"/>
      <c r="BQ206" s="92">
        <v>406043</v>
      </c>
      <c r="BR206" s="92">
        <v>2938</v>
      </c>
      <c r="BS206" s="92">
        <v>13121</v>
      </c>
      <c r="BT206" s="92">
        <v>88016</v>
      </c>
      <c r="BU206" s="92">
        <v>454256</v>
      </c>
      <c r="BV206" s="92">
        <v>1708845</v>
      </c>
      <c r="BW206" s="92">
        <v>185709</v>
      </c>
      <c r="BX206" s="92"/>
      <c r="BY206" s="92"/>
      <c r="BZ206" s="92"/>
      <c r="CA206" s="92"/>
      <c r="CB206" s="92">
        <v>160249</v>
      </c>
      <c r="CC206" s="92">
        <v>160249</v>
      </c>
      <c r="CD206" s="92">
        <v>1635000</v>
      </c>
      <c r="CE206" s="92"/>
      <c r="CF206" s="92"/>
      <c r="CG206" s="92"/>
      <c r="CH206" s="92"/>
      <c r="CI206" s="92"/>
      <c r="CJ206" s="92">
        <v>0</v>
      </c>
      <c r="CK206" s="92">
        <v>300000</v>
      </c>
      <c r="CL206" s="92">
        <v>525000</v>
      </c>
      <c r="CM206" s="92">
        <v>210000</v>
      </c>
      <c r="CN206" s="92">
        <v>600000</v>
      </c>
      <c r="CO206" s="92">
        <v>59088543</v>
      </c>
      <c r="CP206" s="92">
        <v>177265630</v>
      </c>
    </row>
    <row r="207" spans="1:94" x14ac:dyDescent="0.35">
      <c r="A207" s="89" t="s">
        <v>1051</v>
      </c>
      <c r="B207" s="92">
        <v>14576429</v>
      </c>
      <c r="C207" s="92">
        <v>12206840</v>
      </c>
      <c r="D207" s="92">
        <v>884869</v>
      </c>
      <c r="E207" s="92">
        <v>1484720</v>
      </c>
      <c r="F207" s="92">
        <v>15598619</v>
      </c>
      <c r="G207" s="92">
        <v>7304202</v>
      </c>
      <c r="H207" s="92">
        <v>8294417</v>
      </c>
      <c r="I207" s="92"/>
      <c r="J207" s="92">
        <v>4800000</v>
      </c>
      <c r="K207" s="92"/>
      <c r="L207" s="92"/>
      <c r="M207" s="92"/>
      <c r="N207" s="92"/>
      <c r="O207" s="92"/>
      <c r="P207" s="92">
        <v>4800000</v>
      </c>
      <c r="Q207" s="92">
        <v>971944</v>
      </c>
      <c r="R207" s="92"/>
      <c r="S207" s="92"/>
      <c r="T207" s="92">
        <v>157678</v>
      </c>
      <c r="U207" s="92"/>
      <c r="V207" s="92"/>
      <c r="W207" s="92"/>
      <c r="X207" s="92"/>
      <c r="Y207" s="92">
        <v>1363</v>
      </c>
      <c r="Z207" s="92">
        <v>158</v>
      </c>
      <c r="AA207" s="92">
        <v>0</v>
      </c>
      <c r="AB207" s="92"/>
      <c r="AC207" s="92"/>
      <c r="AD207" s="92">
        <v>4508</v>
      </c>
      <c r="AE207" s="92">
        <v>363144</v>
      </c>
      <c r="AF207" s="92"/>
      <c r="AG207" s="92"/>
      <c r="AH207" s="92">
        <v>268786</v>
      </c>
      <c r="AI207" s="92">
        <v>22499</v>
      </c>
      <c r="AJ207" s="92">
        <v>13579</v>
      </c>
      <c r="AK207" s="92"/>
      <c r="AL207" s="92"/>
      <c r="AM207" s="92"/>
      <c r="AN207" s="92"/>
      <c r="AO207" s="92">
        <v>1487</v>
      </c>
      <c r="AP207" s="92">
        <v>0</v>
      </c>
      <c r="AQ207" s="92"/>
      <c r="AR207" s="92">
        <v>0</v>
      </c>
      <c r="AS207" s="92">
        <v>138742</v>
      </c>
      <c r="AT207" s="92">
        <v>0</v>
      </c>
      <c r="AU207" s="92"/>
      <c r="AV207" s="92"/>
      <c r="AW207" s="92">
        <v>5688888</v>
      </c>
      <c r="AX207" s="92"/>
      <c r="AY207" s="92"/>
      <c r="AZ207" s="92">
        <v>0</v>
      </c>
      <c r="BA207" s="92">
        <v>800000</v>
      </c>
      <c r="BB207" s="92">
        <v>250000</v>
      </c>
      <c r="BC207" s="92"/>
      <c r="BD207" s="92"/>
      <c r="BE207" s="92">
        <v>0</v>
      </c>
      <c r="BF207" s="92">
        <v>46189</v>
      </c>
      <c r="BG207" s="92">
        <v>4445700</v>
      </c>
      <c r="BH207" s="92">
        <v>147000</v>
      </c>
      <c r="BI207" s="92"/>
      <c r="BJ207" s="92"/>
      <c r="BK207" s="92">
        <v>0</v>
      </c>
      <c r="BL207" s="92">
        <v>0</v>
      </c>
      <c r="BM207" s="92"/>
      <c r="BN207" s="92"/>
      <c r="BO207" s="92">
        <v>2659101</v>
      </c>
      <c r="BP207" s="92"/>
      <c r="BQ207" s="92">
        <v>760917</v>
      </c>
      <c r="BR207" s="92"/>
      <c r="BS207" s="92"/>
      <c r="BT207" s="92">
        <v>807151</v>
      </c>
      <c r="BU207" s="92">
        <v>939193</v>
      </c>
      <c r="BV207" s="92"/>
      <c r="BW207" s="92">
        <v>46216</v>
      </c>
      <c r="BX207" s="92"/>
      <c r="BY207" s="92">
        <v>105624</v>
      </c>
      <c r="BZ207" s="92"/>
      <c r="CA207" s="92"/>
      <c r="CB207" s="92">
        <v>75411</v>
      </c>
      <c r="CC207" s="92">
        <v>75411</v>
      </c>
      <c r="CD207" s="92">
        <v>0</v>
      </c>
      <c r="CE207" s="92"/>
      <c r="CF207" s="92"/>
      <c r="CG207" s="92"/>
      <c r="CH207" s="92"/>
      <c r="CI207" s="92"/>
      <c r="CJ207" s="92">
        <v>0</v>
      </c>
      <c r="CK207" s="92">
        <v>0</v>
      </c>
      <c r="CL207" s="92">
        <v>0</v>
      </c>
      <c r="CM207" s="92">
        <v>0</v>
      </c>
      <c r="CN207" s="92">
        <v>0</v>
      </c>
      <c r="CO207" s="92">
        <v>44370392</v>
      </c>
      <c r="CP207" s="92">
        <v>133111177</v>
      </c>
    </row>
    <row r="208" spans="1:94" x14ac:dyDescent="0.35">
      <c r="A208" s="89" t="s">
        <v>1055</v>
      </c>
      <c r="B208" s="92">
        <v>7253519</v>
      </c>
      <c r="C208" s="92">
        <v>6847765</v>
      </c>
      <c r="D208" s="92">
        <v>338297</v>
      </c>
      <c r="E208" s="92">
        <v>67458</v>
      </c>
      <c r="F208" s="92">
        <v>9996103</v>
      </c>
      <c r="G208" s="92">
        <v>8245234</v>
      </c>
      <c r="H208" s="92">
        <v>1583952</v>
      </c>
      <c r="I208" s="92">
        <v>166917</v>
      </c>
      <c r="J208" s="92"/>
      <c r="K208" s="92"/>
      <c r="L208" s="92"/>
      <c r="M208" s="92"/>
      <c r="N208" s="92"/>
      <c r="O208" s="92"/>
      <c r="P208" s="92"/>
      <c r="Q208" s="92">
        <v>654817</v>
      </c>
      <c r="R208" s="92"/>
      <c r="S208" s="92"/>
      <c r="T208" s="92">
        <v>101200</v>
      </c>
      <c r="U208" s="92"/>
      <c r="V208" s="92"/>
      <c r="W208" s="92"/>
      <c r="X208" s="92"/>
      <c r="Y208" s="92"/>
      <c r="Z208" s="92"/>
      <c r="AA208" s="92"/>
      <c r="AB208" s="92"/>
      <c r="AC208" s="92"/>
      <c r="AD208" s="92">
        <v>6073</v>
      </c>
      <c r="AE208" s="92">
        <v>340982</v>
      </c>
      <c r="AF208" s="92"/>
      <c r="AG208" s="92"/>
      <c r="AH208" s="92">
        <v>105605</v>
      </c>
      <c r="AI208" s="92">
        <v>0</v>
      </c>
      <c r="AJ208" s="92">
        <v>29874</v>
      </c>
      <c r="AK208" s="92"/>
      <c r="AL208" s="92"/>
      <c r="AM208" s="92"/>
      <c r="AN208" s="92"/>
      <c r="AO208" s="92">
        <v>19196</v>
      </c>
      <c r="AP208" s="92">
        <v>0</v>
      </c>
      <c r="AQ208" s="92"/>
      <c r="AR208" s="92">
        <v>0</v>
      </c>
      <c r="AS208" s="92">
        <v>37542</v>
      </c>
      <c r="AT208" s="92"/>
      <c r="AU208" s="92">
        <v>14346</v>
      </c>
      <c r="AV208" s="92"/>
      <c r="AW208" s="92">
        <v>666941</v>
      </c>
      <c r="AX208" s="92"/>
      <c r="AY208" s="92"/>
      <c r="AZ208" s="92">
        <v>0</v>
      </c>
      <c r="BA208" s="92">
        <v>69531</v>
      </c>
      <c r="BB208" s="92">
        <v>5259</v>
      </c>
      <c r="BC208" s="92"/>
      <c r="BD208" s="92">
        <v>1309</v>
      </c>
      <c r="BE208" s="92">
        <v>0</v>
      </c>
      <c r="BF208" s="92">
        <v>0</v>
      </c>
      <c r="BG208" s="92">
        <v>296841</v>
      </c>
      <c r="BH208" s="92">
        <v>294000</v>
      </c>
      <c r="BI208" s="92"/>
      <c r="BJ208" s="92"/>
      <c r="BK208" s="92">
        <v>0</v>
      </c>
      <c r="BL208" s="92"/>
      <c r="BM208" s="92"/>
      <c r="BN208" s="92"/>
      <c r="BO208" s="92">
        <v>319161</v>
      </c>
      <c r="BP208" s="92"/>
      <c r="BQ208" s="92">
        <v>83206</v>
      </c>
      <c r="BR208" s="92"/>
      <c r="BS208" s="92"/>
      <c r="BT208" s="92"/>
      <c r="BU208" s="92">
        <v>212627</v>
      </c>
      <c r="BV208" s="92"/>
      <c r="BW208" s="92"/>
      <c r="BX208" s="92"/>
      <c r="BY208" s="92"/>
      <c r="BZ208" s="92"/>
      <c r="CA208" s="92">
        <v>23328</v>
      </c>
      <c r="CB208" s="92"/>
      <c r="CC208" s="92"/>
      <c r="CD208" s="92">
        <v>0</v>
      </c>
      <c r="CE208" s="92"/>
      <c r="CF208" s="92"/>
      <c r="CG208" s="92"/>
      <c r="CH208" s="92"/>
      <c r="CI208" s="92"/>
      <c r="CJ208" s="92">
        <v>0</v>
      </c>
      <c r="CK208" s="92"/>
      <c r="CL208" s="92">
        <v>0</v>
      </c>
      <c r="CM208" s="92">
        <v>0</v>
      </c>
      <c r="CN208" s="92"/>
      <c r="CO208" s="92">
        <v>18890541</v>
      </c>
      <c r="CP208" s="92">
        <v>56671624</v>
      </c>
    </row>
    <row r="209" spans="1:94" x14ac:dyDescent="0.35">
      <c r="A209" s="89" t="s">
        <v>1059</v>
      </c>
      <c r="B209" s="92">
        <v>35105112</v>
      </c>
      <c r="C209" s="92">
        <v>27576642</v>
      </c>
      <c r="D209" s="92">
        <v>4351108</v>
      </c>
      <c r="E209" s="92">
        <v>3177362</v>
      </c>
      <c r="F209" s="92">
        <v>38267208</v>
      </c>
      <c r="G209" s="92">
        <v>20647140</v>
      </c>
      <c r="H209" s="92">
        <v>16909213</v>
      </c>
      <c r="I209" s="92">
        <v>710855</v>
      </c>
      <c r="J209" s="92">
        <v>9600000</v>
      </c>
      <c r="K209" s="92"/>
      <c r="L209" s="92"/>
      <c r="M209" s="92"/>
      <c r="N209" s="92"/>
      <c r="O209" s="92">
        <v>0</v>
      </c>
      <c r="P209" s="92">
        <v>9600000</v>
      </c>
      <c r="Q209" s="92">
        <v>3031815</v>
      </c>
      <c r="R209" s="92"/>
      <c r="S209" s="92"/>
      <c r="T209" s="92">
        <v>1023663</v>
      </c>
      <c r="U209" s="92"/>
      <c r="V209" s="92"/>
      <c r="W209" s="92"/>
      <c r="X209" s="92"/>
      <c r="Y209" s="92">
        <v>1363</v>
      </c>
      <c r="Z209" s="92">
        <v>2730</v>
      </c>
      <c r="AA209" s="92"/>
      <c r="AB209" s="92"/>
      <c r="AC209" s="92"/>
      <c r="AD209" s="92">
        <v>22539</v>
      </c>
      <c r="AE209" s="92">
        <v>814318</v>
      </c>
      <c r="AF209" s="92"/>
      <c r="AG209" s="92"/>
      <c r="AH209" s="92">
        <v>235012</v>
      </c>
      <c r="AI209" s="92">
        <v>6212</v>
      </c>
      <c r="AJ209" s="92">
        <v>200295</v>
      </c>
      <c r="AK209" s="92">
        <v>801</v>
      </c>
      <c r="AL209" s="92"/>
      <c r="AM209" s="92"/>
      <c r="AN209" s="92"/>
      <c r="AO209" s="92">
        <v>0</v>
      </c>
      <c r="AP209" s="92">
        <v>310831</v>
      </c>
      <c r="AQ209" s="92"/>
      <c r="AR209" s="92">
        <v>0</v>
      </c>
      <c r="AS209" s="92">
        <v>328587</v>
      </c>
      <c r="AT209" s="92">
        <v>85464</v>
      </c>
      <c r="AU209" s="92">
        <v>0</v>
      </c>
      <c r="AV209" s="92"/>
      <c r="AW209" s="92">
        <v>5602289</v>
      </c>
      <c r="AX209" s="92"/>
      <c r="AY209" s="92">
        <v>0</v>
      </c>
      <c r="AZ209" s="92">
        <v>0</v>
      </c>
      <c r="BA209" s="92">
        <v>338390</v>
      </c>
      <c r="BB209" s="92">
        <v>0</v>
      </c>
      <c r="BC209" s="92"/>
      <c r="BD209" s="92">
        <v>35899</v>
      </c>
      <c r="BE209" s="92">
        <v>0</v>
      </c>
      <c r="BF209" s="92">
        <v>4898324</v>
      </c>
      <c r="BG209" s="92">
        <v>0</v>
      </c>
      <c r="BH209" s="92">
        <v>294000</v>
      </c>
      <c r="BI209" s="92"/>
      <c r="BJ209" s="92"/>
      <c r="BK209" s="92">
        <v>0</v>
      </c>
      <c r="BL209" s="92">
        <v>12637</v>
      </c>
      <c r="BM209" s="92"/>
      <c r="BN209" s="92">
        <v>23039</v>
      </c>
      <c r="BO209" s="92">
        <v>3234244</v>
      </c>
      <c r="BP209" s="92"/>
      <c r="BQ209" s="92">
        <v>776559</v>
      </c>
      <c r="BR209" s="92">
        <v>3664</v>
      </c>
      <c r="BS209" s="92">
        <v>3256</v>
      </c>
      <c r="BT209" s="92">
        <v>1594444</v>
      </c>
      <c r="BU209" s="92">
        <v>767723</v>
      </c>
      <c r="BV209" s="92"/>
      <c r="BW209" s="92">
        <v>3433</v>
      </c>
      <c r="BX209" s="92">
        <v>9943</v>
      </c>
      <c r="BY209" s="92">
        <v>46057</v>
      </c>
      <c r="BZ209" s="92">
        <v>8768</v>
      </c>
      <c r="CA209" s="92">
        <v>20397</v>
      </c>
      <c r="CB209" s="92">
        <v>108404</v>
      </c>
      <c r="CC209" s="92">
        <v>108404</v>
      </c>
      <c r="CD209" s="92">
        <v>2002500</v>
      </c>
      <c r="CE209" s="92"/>
      <c r="CF209" s="92"/>
      <c r="CG209" s="92"/>
      <c r="CH209" s="92"/>
      <c r="CI209" s="92"/>
      <c r="CJ209" s="92">
        <v>0</v>
      </c>
      <c r="CK209" s="92">
        <v>375000</v>
      </c>
      <c r="CL209" s="92">
        <v>577500</v>
      </c>
      <c r="CM209" s="92">
        <v>300000</v>
      </c>
      <c r="CN209" s="92">
        <v>750000</v>
      </c>
      <c r="CO209" s="92">
        <v>96951571</v>
      </c>
      <c r="CP209" s="92">
        <v>290854715</v>
      </c>
    </row>
    <row r="210" spans="1:94" x14ac:dyDescent="0.35">
      <c r="A210" s="89" t="s">
        <v>1062</v>
      </c>
      <c r="B210" s="92">
        <v>5991873</v>
      </c>
      <c r="C210" s="92">
        <v>4892912</v>
      </c>
      <c r="D210" s="92">
        <v>752258</v>
      </c>
      <c r="E210" s="92">
        <v>346703</v>
      </c>
      <c r="F210" s="92">
        <v>4921764</v>
      </c>
      <c r="G210" s="92">
        <v>3238974</v>
      </c>
      <c r="H210" s="92">
        <v>1682790</v>
      </c>
      <c r="I210" s="92"/>
      <c r="J210" s="92">
        <v>0</v>
      </c>
      <c r="K210" s="92"/>
      <c r="L210" s="92"/>
      <c r="M210" s="92"/>
      <c r="N210" s="92"/>
      <c r="O210" s="92"/>
      <c r="P210" s="92">
        <v>0</v>
      </c>
      <c r="Q210" s="92">
        <v>1530880</v>
      </c>
      <c r="R210" s="92"/>
      <c r="S210" s="92"/>
      <c r="T210" s="92">
        <v>173492</v>
      </c>
      <c r="U210" s="92"/>
      <c r="V210" s="92"/>
      <c r="W210" s="92"/>
      <c r="X210" s="92"/>
      <c r="Y210" s="92">
        <v>1510</v>
      </c>
      <c r="Z210" s="92">
        <v>9234</v>
      </c>
      <c r="AA210" s="92">
        <v>0</v>
      </c>
      <c r="AB210" s="92"/>
      <c r="AC210" s="92"/>
      <c r="AD210" s="92"/>
      <c r="AE210" s="92">
        <v>201747</v>
      </c>
      <c r="AF210" s="92"/>
      <c r="AG210" s="92"/>
      <c r="AH210" s="92">
        <v>184078</v>
      </c>
      <c r="AI210" s="92">
        <v>0</v>
      </c>
      <c r="AJ210" s="92">
        <v>8827</v>
      </c>
      <c r="AK210" s="92"/>
      <c r="AL210" s="92"/>
      <c r="AM210" s="92"/>
      <c r="AN210" s="92"/>
      <c r="AO210" s="92">
        <v>20110</v>
      </c>
      <c r="AP210" s="92">
        <v>175000</v>
      </c>
      <c r="AQ210" s="92"/>
      <c r="AR210" s="92">
        <v>543515</v>
      </c>
      <c r="AS210" s="92">
        <v>42439</v>
      </c>
      <c r="AT210" s="92">
        <v>170929</v>
      </c>
      <c r="AU210" s="92"/>
      <c r="AV210" s="92"/>
      <c r="AW210" s="92">
        <v>4577965</v>
      </c>
      <c r="AX210" s="92"/>
      <c r="AY210" s="92"/>
      <c r="AZ210" s="92">
        <v>0</v>
      </c>
      <c r="BA210" s="92">
        <v>96600</v>
      </c>
      <c r="BB210" s="92">
        <v>50000</v>
      </c>
      <c r="BC210" s="92"/>
      <c r="BD210" s="92"/>
      <c r="BE210" s="92">
        <v>0</v>
      </c>
      <c r="BF210" s="92">
        <v>4434</v>
      </c>
      <c r="BG210" s="92">
        <v>4344989</v>
      </c>
      <c r="BH210" s="92">
        <v>49000</v>
      </c>
      <c r="BI210" s="92"/>
      <c r="BJ210" s="92"/>
      <c r="BK210" s="92">
        <v>32943</v>
      </c>
      <c r="BL210" s="92">
        <v>0</v>
      </c>
      <c r="BM210" s="92"/>
      <c r="BN210" s="92"/>
      <c r="BO210" s="92">
        <v>551878</v>
      </c>
      <c r="BP210" s="92"/>
      <c r="BQ210" s="92">
        <v>96999</v>
      </c>
      <c r="BR210" s="92"/>
      <c r="BS210" s="92"/>
      <c r="BT210" s="92">
        <v>331171</v>
      </c>
      <c r="BU210" s="92">
        <v>121782</v>
      </c>
      <c r="BV210" s="92"/>
      <c r="BW210" s="92"/>
      <c r="BX210" s="92"/>
      <c r="BY210" s="92"/>
      <c r="BZ210" s="92">
        <v>1926</v>
      </c>
      <c r="CA210" s="92"/>
      <c r="CB210" s="92">
        <v>4713</v>
      </c>
      <c r="CC210" s="92">
        <v>4713</v>
      </c>
      <c r="CD210" s="92">
        <v>0</v>
      </c>
      <c r="CE210" s="92"/>
      <c r="CF210" s="92"/>
      <c r="CG210" s="92"/>
      <c r="CH210" s="92"/>
      <c r="CI210" s="92"/>
      <c r="CJ210" s="92">
        <v>0</v>
      </c>
      <c r="CK210" s="92"/>
      <c r="CL210" s="92">
        <v>0</v>
      </c>
      <c r="CM210" s="92">
        <v>0</v>
      </c>
      <c r="CN210" s="92"/>
      <c r="CO210" s="92">
        <v>17579073</v>
      </c>
      <c r="CP210" s="92">
        <v>52737221</v>
      </c>
    </row>
    <row r="211" spans="1:94" x14ac:dyDescent="0.35">
      <c r="A211" s="89" t="s">
        <v>1065</v>
      </c>
      <c r="B211" s="92">
        <v>6445833</v>
      </c>
      <c r="C211" s="92">
        <v>5277191</v>
      </c>
      <c r="D211" s="92">
        <v>634957</v>
      </c>
      <c r="E211" s="92">
        <v>533686</v>
      </c>
      <c r="F211" s="92">
        <v>5191218</v>
      </c>
      <c r="G211" s="92">
        <v>1864500</v>
      </c>
      <c r="H211" s="92">
        <v>3230613</v>
      </c>
      <c r="I211" s="92">
        <v>96105</v>
      </c>
      <c r="J211" s="92">
        <v>0</v>
      </c>
      <c r="K211" s="92"/>
      <c r="L211" s="92"/>
      <c r="M211" s="92"/>
      <c r="N211" s="92">
        <v>0</v>
      </c>
      <c r="O211" s="92"/>
      <c r="P211" s="92">
        <v>0</v>
      </c>
      <c r="Q211" s="92">
        <v>1236588</v>
      </c>
      <c r="R211" s="92"/>
      <c r="S211" s="92"/>
      <c r="T211" s="92">
        <v>108900</v>
      </c>
      <c r="U211" s="92"/>
      <c r="V211" s="92"/>
      <c r="W211" s="92"/>
      <c r="X211" s="92"/>
      <c r="Y211" s="92">
        <v>6815</v>
      </c>
      <c r="Z211" s="92">
        <v>12622</v>
      </c>
      <c r="AA211" s="92"/>
      <c r="AB211" s="92"/>
      <c r="AC211" s="92"/>
      <c r="AD211" s="92"/>
      <c r="AE211" s="92">
        <v>118272</v>
      </c>
      <c r="AF211" s="92"/>
      <c r="AG211" s="92"/>
      <c r="AH211" s="92">
        <v>180686</v>
      </c>
      <c r="AI211" s="92">
        <v>7717</v>
      </c>
      <c r="AJ211" s="92">
        <v>2716</v>
      </c>
      <c r="AK211" s="92"/>
      <c r="AL211" s="92"/>
      <c r="AM211" s="92"/>
      <c r="AN211" s="92"/>
      <c r="AO211" s="92">
        <v>0</v>
      </c>
      <c r="AP211" s="92">
        <v>100000</v>
      </c>
      <c r="AQ211" s="92"/>
      <c r="AR211" s="92">
        <v>326109</v>
      </c>
      <c r="AS211" s="92">
        <v>31013</v>
      </c>
      <c r="AT211" s="92">
        <v>341739</v>
      </c>
      <c r="AU211" s="92">
        <v>0</v>
      </c>
      <c r="AV211" s="92"/>
      <c r="AW211" s="92">
        <v>4709311</v>
      </c>
      <c r="AX211" s="92"/>
      <c r="AY211" s="92"/>
      <c r="AZ211" s="92">
        <v>0</v>
      </c>
      <c r="BA211" s="92">
        <v>0</v>
      </c>
      <c r="BB211" s="92">
        <v>100000</v>
      </c>
      <c r="BC211" s="92"/>
      <c r="BD211" s="92"/>
      <c r="BE211" s="92">
        <v>0</v>
      </c>
      <c r="BF211" s="92">
        <v>6651</v>
      </c>
      <c r="BG211" s="92">
        <v>4504660</v>
      </c>
      <c r="BH211" s="92">
        <v>98000</v>
      </c>
      <c r="BI211" s="92"/>
      <c r="BJ211" s="92"/>
      <c r="BK211" s="92">
        <v>0</v>
      </c>
      <c r="BL211" s="92">
        <v>0</v>
      </c>
      <c r="BM211" s="92"/>
      <c r="BN211" s="92"/>
      <c r="BO211" s="92">
        <v>476579</v>
      </c>
      <c r="BP211" s="92"/>
      <c r="BQ211" s="92">
        <v>144371</v>
      </c>
      <c r="BR211" s="92"/>
      <c r="BS211" s="92"/>
      <c r="BT211" s="92"/>
      <c r="BU211" s="92">
        <v>252628</v>
      </c>
      <c r="BV211" s="92"/>
      <c r="BW211" s="92">
        <v>55086</v>
      </c>
      <c r="BX211" s="92"/>
      <c r="BY211" s="92"/>
      <c r="BZ211" s="92"/>
      <c r="CA211" s="92">
        <v>24495</v>
      </c>
      <c r="CB211" s="92">
        <v>23566</v>
      </c>
      <c r="CC211" s="92">
        <v>23566</v>
      </c>
      <c r="CD211" s="92">
        <v>0</v>
      </c>
      <c r="CE211" s="92"/>
      <c r="CF211" s="92"/>
      <c r="CG211" s="92"/>
      <c r="CH211" s="92"/>
      <c r="CI211" s="92"/>
      <c r="CJ211" s="92">
        <v>0</v>
      </c>
      <c r="CK211" s="92">
        <v>0</v>
      </c>
      <c r="CL211" s="92">
        <v>0</v>
      </c>
      <c r="CM211" s="92">
        <v>0</v>
      </c>
      <c r="CN211" s="92">
        <v>0</v>
      </c>
      <c r="CO211" s="92">
        <v>18083096</v>
      </c>
      <c r="CP211" s="92">
        <v>54249289</v>
      </c>
    </row>
    <row r="212" spans="1:94" x14ac:dyDescent="0.35">
      <c r="A212" s="89" t="s">
        <v>1069</v>
      </c>
      <c r="B212" s="92">
        <v>10109085</v>
      </c>
      <c r="C212" s="92">
        <v>9498807</v>
      </c>
      <c r="D212" s="92">
        <v>509653</v>
      </c>
      <c r="E212" s="92">
        <v>100625</v>
      </c>
      <c r="F212" s="92">
        <v>16554670</v>
      </c>
      <c r="G212" s="92">
        <v>15041425</v>
      </c>
      <c r="H212" s="92">
        <v>1490256</v>
      </c>
      <c r="I212" s="92">
        <v>22990</v>
      </c>
      <c r="J212" s="92"/>
      <c r="K212" s="92"/>
      <c r="L212" s="92"/>
      <c r="M212" s="92"/>
      <c r="N212" s="92"/>
      <c r="O212" s="92"/>
      <c r="P212" s="92"/>
      <c r="Q212" s="92">
        <v>1608218</v>
      </c>
      <c r="R212" s="92"/>
      <c r="S212" s="92"/>
      <c r="T212" s="92">
        <v>120266</v>
      </c>
      <c r="U212" s="92"/>
      <c r="V212" s="92"/>
      <c r="W212" s="92"/>
      <c r="X212" s="92"/>
      <c r="Y212" s="92">
        <v>17718</v>
      </c>
      <c r="Z212" s="92">
        <v>17922</v>
      </c>
      <c r="AA212" s="92"/>
      <c r="AB212" s="92"/>
      <c r="AC212" s="92"/>
      <c r="AD212" s="92">
        <v>4508</v>
      </c>
      <c r="AE212" s="92">
        <v>51105</v>
      </c>
      <c r="AF212" s="92"/>
      <c r="AG212" s="92"/>
      <c r="AH212" s="92">
        <v>205009</v>
      </c>
      <c r="AI212" s="92">
        <v>0</v>
      </c>
      <c r="AJ212" s="92">
        <v>7469</v>
      </c>
      <c r="AK212" s="92"/>
      <c r="AL212" s="92"/>
      <c r="AM212" s="92"/>
      <c r="AN212" s="92"/>
      <c r="AO212" s="92">
        <v>0</v>
      </c>
      <c r="AP212" s="92">
        <v>0</v>
      </c>
      <c r="AQ212" s="92"/>
      <c r="AR212" s="92">
        <v>1087030</v>
      </c>
      <c r="AS212" s="92">
        <v>97192</v>
      </c>
      <c r="AT212" s="92">
        <v>0</v>
      </c>
      <c r="AU212" s="92">
        <v>0</v>
      </c>
      <c r="AV212" s="92"/>
      <c r="AW212" s="92">
        <v>1291689</v>
      </c>
      <c r="AX212" s="92"/>
      <c r="AY212" s="92"/>
      <c r="AZ212" s="92">
        <v>0</v>
      </c>
      <c r="BA212" s="92">
        <v>12210</v>
      </c>
      <c r="BB212" s="92">
        <v>50000</v>
      </c>
      <c r="BC212" s="92"/>
      <c r="BD212" s="92">
        <v>7708</v>
      </c>
      <c r="BE212" s="92">
        <v>0</v>
      </c>
      <c r="BF212" s="92">
        <v>137</v>
      </c>
      <c r="BG212" s="92">
        <v>927634</v>
      </c>
      <c r="BH212" s="92">
        <v>294000</v>
      </c>
      <c r="BI212" s="92"/>
      <c r="BJ212" s="92"/>
      <c r="BK212" s="92">
        <v>0</v>
      </c>
      <c r="BL212" s="92"/>
      <c r="BM212" s="92"/>
      <c r="BN212" s="92"/>
      <c r="BO212" s="92">
        <v>824914</v>
      </c>
      <c r="BP212" s="92"/>
      <c r="BQ212" s="92">
        <v>270695</v>
      </c>
      <c r="BR212" s="92">
        <v>11906</v>
      </c>
      <c r="BS212" s="92">
        <v>1093</v>
      </c>
      <c r="BT212" s="92"/>
      <c r="BU212" s="92">
        <v>446889</v>
      </c>
      <c r="BV212" s="92"/>
      <c r="BW212" s="92">
        <v>88603</v>
      </c>
      <c r="BX212" s="92">
        <v>3977</v>
      </c>
      <c r="BY212" s="92"/>
      <c r="BZ212" s="92"/>
      <c r="CA212" s="92">
        <v>1750</v>
      </c>
      <c r="CB212" s="92"/>
      <c r="CC212" s="92"/>
      <c r="CD212" s="92">
        <v>0</v>
      </c>
      <c r="CE212" s="92"/>
      <c r="CF212" s="92"/>
      <c r="CG212" s="92"/>
      <c r="CH212" s="92"/>
      <c r="CI212" s="92"/>
      <c r="CJ212" s="92">
        <v>0</v>
      </c>
      <c r="CK212" s="92"/>
      <c r="CL212" s="92">
        <v>0</v>
      </c>
      <c r="CM212" s="92">
        <v>0</v>
      </c>
      <c r="CN212" s="92"/>
      <c r="CO212" s="92">
        <v>30388576</v>
      </c>
      <c r="CP212" s="92">
        <v>91165729</v>
      </c>
    </row>
    <row r="213" spans="1:94" x14ac:dyDescent="0.35">
      <c r="A213" s="89" t="s">
        <v>1071</v>
      </c>
      <c r="B213" s="92">
        <v>58871130</v>
      </c>
      <c r="C213" s="92">
        <v>48222514</v>
      </c>
      <c r="D213" s="92">
        <v>5955201</v>
      </c>
      <c r="E213" s="92">
        <v>4693415</v>
      </c>
      <c r="F213" s="92">
        <v>46624080</v>
      </c>
      <c r="G213" s="92">
        <v>19794768</v>
      </c>
      <c r="H213" s="92">
        <v>26651432</v>
      </c>
      <c r="I213" s="92">
        <v>177882</v>
      </c>
      <c r="J213" s="92">
        <v>18632220</v>
      </c>
      <c r="K213" s="92"/>
      <c r="L213" s="92"/>
      <c r="M213" s="92"/>
      <c r="N213" s="92"/>
      <c r="O213" s="92"/>
      <c r="P213" s="92">
        <v>18632220</v>
      </c>
      <c r="Q213" s="92">
        <v>5220652</v>
      </c>
      <c r="R213" s="92"/>
      <c r="S213" s="92"/>
      <c r="T213" s="92">
        <v>1374729</v>
      </c>
      <c r="U213" s="92"/>
      <c r="V213" s="92"/>
      <c r="W213" s="92"/>
      <c r="X213" s="92"/>
      <c r="Y213" s="92">
        <v>18249</v>
      </c>
      <c r="Z213" s="92">
        <v>12312</v>
      </c>
      <c r="AA213" s="92">
        <v>0</v>
      </c>
      <c r="AB213" s="92"/>
      <c r="AC213" s="92"/>
      <c r="AD213" s="92">
        <v>4508</v>
      </c>
      <c r="AE213" s="92">
        <v>765789</v>
      </c>
      <c r="AF213" s="92"/>
      <c r="AG213" s="92"/>
      <c r="AH213" s="92">
        <v>774224</v>
      </c>
      <c r="AI213" s="92">
        <v>15295</v>
      </c>
      <c r="AJ213" s="92">
        <v>103203</v>
      </c>
      <c r="AK213" s="92"/>
      <c r="AL213" s="92"/>
      <c r="AM213" s="92"/>
      <c r="AN213" s="92">
        <v>0</v>
      </c>
      <c r="AO213" s="92">
        <v>68375</v>
      </c>
      <c r="AP213" s="92">
        <v>290280</v>
      </c>
      <c r="AQ213" s="92">
        <v>5</v>
      </c>
      <c r="AR213" s="92">
        <v>652218</v>
      </c>
      <c r="AS213" s="92">
        <v>628679</v>
      </c>
      <c r="AT213" s="92">
        <v>512786</v>
      </c>
      <c r="AU213" s="92">
        <v>0</v>
      </c>
      <c r="AV213" s="92"/>
      <c r="AW213" s="92">
        <v>14220396</v>
      </c>
      <c r="AX213" s="92">
        <v>44633</v>
      </c>
      <c r="AY213" s="92">
        <v>193727</v>
      </c>
      <c r="AZ213" s="92">
        <v>12644</v>
      </c>
      <c r="BA213" s="92">
        <v>916427</v>
      </c>
      <c r="BB213" s="92">
        <v>70222</v>
      </c>
      <c r="BC213" s="92"/>
      <c r="BD213" s="92">
        <v>28403</v>
      </c>
      <c r="BE213" s="92">
        <v>0</v>
      </c>
      <c r="BF213" s="92">
        <v>4766085</v>
      </c>
      <c r="BG213" s="92">
        <v>7045994</v>
      </c>
      <c r="BH213" s="92">
        <v>1058084</v>
      </c>
      <c r="BI213" s="92">
        <v>2619</v>
      </c>
      <c r="BJ213" s="92">
        <v>2766</v>
      </c>
      <c r="BK213" s="92">
        <v>6205</v>
      </c>
      <c r="BL213" s="92">
        <v>0</v>
      </c>
      <c r="BM213" s="92"/>
      <c r="BN213" s="92">
        <v>72587</v>
      </c>
      <c r="BO213" s="92">
        <v>4773289</v>
      </c>
      <c r="BP213" s="92"/>
      <c r="BQ213" s="92">
        <v>2296199</v>
      </c>
      <c r="BR213" s="92"/>
      <c r="BS213" s="92">
        <v>41669</v>
      </c>
      <c r="BT213" s="92">
        <v>120906</v>
      </c>
      <c r="BU213" s="92">
        <v>2051576</v>
      </c>
      <c r="BV213" s="92">
        <v>230061</v>
      </c>
      <c r="BW213" s="92">
        <v>0</v>
      </c>
      <c r="BX213" s="92">
        <v>261</v>
      </c>
      <c r="BY213" s="92">
        <v>13117</v>
      </c>
      <c r="BZ213" s="92"/>
      <c r="CA213" s="92">
        <v>19501</v>
      </c>
      <c r="CB213" s="92">
        <v>122543</v>
      </c>
      <c r="CC213" s="92">
        <v>122543</v>
      </c>
      <c r="CD213" s="92">
        <v>5177602</v>
      </c>
      <c r="CE213" s="92">
        <v>7602</v>
      </c>
      <c r="CF213" s="92"/>
      <c r="CG213" s="92">
        <v>250000</v>
      </c>
      <c r="CH213" s="92"/>
      <c r="CI213" s="92"/>
      <c r="CJ213" s="92">
        <v>0</v>
      </c>
      <c r="CK213" s="92">
        <v>975000</v>
      </c>
      <c r="CL213" s="92">
        <v>1470000</v>
      </c>
      <c r="CM213" s="92">
        <v>525000</v>
      </c>
      <c r="CN213" s="92">
        <v>1950000</v>
      </c>
      <c r="CO213" s="92">
        <v>153641912</v>
      </c>
      <c r="CP213" s="92">
        <v>460925739</v>
      </c>
    </row>
    <row r="214" spans="1:94" x14ac:dyDescent="0.35">
      <c r="A214" s="89" t="s">
        <v>1076</v>
      </c>
      <c r="B214" s="92">
        <v>131701364</v>
      </c>
      <c r="C214" s="92">
        <v>105439550</v>
      </c>
      <c r="D214" s="92">
        <v>16040186</v>
      </c>
      <c r="E214" s="92">
        <v>10221627</v>
      </c>
      <c r="F214" s="92">
        <v>115010216</v>
      </c>
      <c r="G214" s="92">
        <v>74463706</v>
      </c>
      <c r="H214" s="92">
        <v>40401332</v>
      </c>
      <c r="I214" s="92">
        <v>145179</v>
      </c>
      <c r="J214" s="92">
        <v>26410</v>
      </c>
      <c r="K214" s="92">
        <v>19320</v>
      </c>
      <c r="L214" s="92"/>
      <c r="M214" s="92"/>
      <c r="N214" s="92"/>
      <c r="O214" s="92"/>
      <c r="P214" s="92">
        <v>7090</v>
      </c>
      <c r="Q214" s="92">
        <v>15100903</v>
      </c>
      <c r="R214" s="92">
        <v>14870</v>
      </c>
      <c r="S214" s="92"/>
      <c r="T214" s="92">
        <v>1872014</v>
      </c>
      <c r="U214" s="92"/>
      <c r="V214" s="92"/>
      <c r="W214" s="92"/>
      <c r="X214" s="92"/>
      <c r="Y214" s="92">
        <v>13446</v>
      </c>
      <c r="Z214" s="92">
        <v>3848</v>
      </c>
      <c r="AA214" s="92">
        <v>3078</v>
      </c>
      <c r="AB214" s="92"/>
      <c r="AC214" s="92"/>
      <c r="AD214" s="92">
        <v>4695</v>
      </c>
      <c r="AE214" s="92">
        <v>12572</v>
      </c>
      <c r="AF214" s="92"/>
      <c r="AG214" s="92"/>
      <c r="AH214" s="92">
        <v>984418</v>
      </c>
      <c r="AI214" s="92">
        <v>26972</v>
      </c>
      <c r="AJ214" s="92">
        <v>121535</v>
      </c>
      <c r="AK214" s="92"/>
      <c r="AL214" s="92"/>
      <c r="AM214" s="92"/>
      <c r="AN214" s="92">
        <v>9720</v>
      </c>
      <c r="AO214" s="92">
        <v>406229</v>
      </c>
      <c r="AP214" s="92">
        <v>2383249</v>
      </c>
      <c r="AQ214" s="92"/>
      <c r="AR214" s="92">
        <v>5217745</v>
      </c>
      <c r="AS214" s="92">
        <v>848772</v>
      </c>
      <c r="AT214" s="92">
        <v>3162178</v>
      </c>
      <c r="AU214" s="92">
        <v>15560</v>
      </c>
      <c r="AV214" s="92"/>
      <c r="AW214" s="92">
        <v>28410610</v>
      </c>
      <c r="AX214" s="92">
        <v>22317</v>
      </c>
      <c r="AY214" s="92">
        <v>0</v>
      </c>
      <c r="AZ214" s="92">
        <v>2120</v>
      </c>
      <c r="BA214" s="92">
        <v>1633814</v>
      </c>
      <c r="BB214" s="92">
        <v>86235</v>
      </c>
      <c r="BC214" s="92"/>
      <c r="BD214" s="92">
        <v>27431</v>
      </c>
      <c r="BE214" s="92">
        <v>0</v>
      </c>
      <c r="BF214" s="92">
        <v>15307721</v>
      </c>
      <c r="BG214" s="92">
        <v>11327561</v>
      </c>
      <c r="BH214" s="92">
        <v>0</v>
      </c>
      <c r="BI214" s="92"/>
      <c r="BJ214" s="92">
        <v>3410</v>
      </c>
      <c r="BK214" s="92">
        <v>0</v>
      </c>
      <c r="BL214" s="92">
        <v>0</v>
      </c>
      <c r="BM214" s="92"/>
      <c r="BN214" s="92"/>
      <c r="BO214" s="92">
        <v>9861893</v>
      </c>
      <c r="BP214" s="92"/>
      <c r="BQ214" s="92">
        <v>5382718</v>
      </c>
      <c r="BR214" s="92">
        <v>5876</v>
      </c>
      <c r="BS214" s="92">
        <v>15436</v>
      </c>
      <c r="BT214" s="92">
        <v>240878</v>
      </c>
      <c r="BU214" s="92">
        <v>3465073</v>
      </c>
      <c r="BV214" s="92">
        <v>170362</v>
      </c>
      <c r="BW214" s="92">
        <v>434994</v>
      </c>
      <c r="BX214" s="92">
        <v>594</v>
      </c>
      <c r="BY214" s="92">
        <v>22939</v>
      </c>
      <c r="BZ214" s="92"/>
      <c r="CA214" s="92">
        <v>123023</v>
      </c>
      <c r="CB214" s="92">
        <v>6986</v>
      </c>
      <c r="CC214" s="92">
        <v>6986</v>
      </c>
      <c r="CD214" s="92">
        <v>5486250</v>
      </c>
      <c r="CE214" s="92"/>
      <c r="CF214" s="92"/>
      <c r="CG214" s="92">
        <v>0</v>
      </c>
      <c r="CH214" s="92"/>
      <c r="CI214" s="92"/>
      <c r="CJ214" s="92">
        <v>0</v>
      </c>
      <c r="CK214" s="92">
        <v>1038750</v>
      </c>
      <c r="CL214" s="92">
        <v>1995000</v>
      </c>
      <c r="CM214" s="92">
        <v>375000</v>
      </c>
      <c r="CN214" s="92">
        <v>2077500</v>
      </c>
      <c r="CO214" s="92">
        <v>305604632</v>
      </c>
      <c r="CP214" s="92">
        <v>916813893</v>
      </c>
    </row>
    <row r="215" spans="1:94" x14ac:dyDescent="0.35">
      <c r="A215" s="89" t="s">
        <v>1081</v>
      </c>
      <c r="B215" s="92">
        <v>88431606</v>
      </c>
      <c r="C215" s="92">
        <v>71676653</v>
      </c>
      <c r="D215" s="92">
        <v>8804882</v>
      </c>
      <c r="E215" s="92">
        <v>7950071</v>
      </c>
      <c r="F215" s="92">
        <v>106825361</v>
      </c>
      <c r="G215" s="92">
        <v>80775952</v>
      </c>
      <c r="H215" s="92">
        <v>24526720</v>
      </c>
      <c r="I215" s="92">
        <v>1522688</v>
      </c>
      <c r="J215" s="92">
        <v>234520</v>
      </c>
      <c r="K215" s="92"/>
      <c r="L215" s="92"/>
      <c r="M215" s="92"/>
      <c r="N215" s="92"/>
      <c r="O215" s="92"/>
      <c r="P215" s="92">
        <v>234520</v>
      </c>
      <c r="Q215" s="92">
        <v>16496047</v>
      </c>
      <c r="R215" s="92">
        <v>5554</v>
      </c>
      <c r="S215" s="92"/>
      <c r="T215" s="92">
        <v>1432813</v>
      </c>
      <c r="U215" s="92"/>
      <c r="V215" s="92"/>
      <c r="W215" s="92"/>
      <c r="X215" s="92"/>
      <c r="Y215" s="92">
        <v>37329</v>
      </c>
      <c r="Z215" s="92">
        <v>7696</v>
      </c>
      <c r="AA215" s="92">
        <v>9234</v>
      </c>
      <c r="AB215" s="92">
        <v>4525</v>
      </c>
      <c r="AC215" s="92"/>
      <c r="AD215" s="92"/>
      <c r="AE215" s="92">
        <v>849133</v>
      </c>
      <c r="AF215" s="92">
        <v>891619</v>
      </c>
      <c r="AG215" s="92">
        <v>3128075</v>
      </c>
      <c r="AH215" s="92">
        <v>977830</v>
      </c>
      <c r="AI215" s="92">
        <v>0</v>
      </c>
      <c r="AJ215" s="92">
        <v>310287</v>
      </c>
      <c r="AK215" s="92">
        <v>0</v>
      </c>
      <c r="AL215" s="92"/>
      <c r="AM215" s="92"/>
      <c r="AN215" s="92">
        <v>0</v>
      </c>
      <c r="AO215" s="92">
        <v>201104</v>
      </c>
      <c r="AP215" s="92">
        <v>3684808</v>
      </c>
      <c r="AQ215" s="92"/>
      <c r="AR215" s="92">
        <v>2500170</v>
      </c>
      <c r="AS215" s="92">
        <v>481313</v>
      </c>
      <c r="AT215" s="92">
        <v>1965678</v>
      </c>
      <c r="AU215" s="92">
        <v>8880</v>
      </c>
      <c r="AV215" s="92"/>
      <c r="AW215" s="92">
        <v>31951754</v>
      </c>
      <c r="AX215" s="92">
        <v>11158</v>
      </c>
      <c r="AY215" s="92">
        <v>20734</v>
      </c>
      <c r="AZ215" s="92">
        <v>9483</v>
      </c>
      <c r="BA215" s="92">
        <v>1297031</v>
      </c>
      <c r="BB215" s="92">
        <v>213779</v>
      </c>
      <c r="BC215" s="92"/>
      <c r="BD215" s="92">
        <v>21603</v>
      </c>
      <c r="BE215" s="92">
        <v>0</v>
      </c>
      <c r="BF215" s="92">
        <v>13635609</v>
      </c>
      <c r="BG215" s="92">
        <v>14778097</v>
      </c>
      <c r="BH215" s="92">
        <v>1879543</v>
      </c>
      <c r="BI215" s="92">
        <v>21068</v>
      </c>
      <c r="BJ215" s="92">
        <v>30694</v>
      </c>
      <c r="BK215" s="92">
        <v>0</v>
      </c>
      <c r="BL215" s="92"/>
      <c r="BM215" s="92"/>
      <c r="BN215" s="92">
        <v>32953</v>
      </c>
      <c r="BO215" s="92">
        <v>14939663</v>
      </c>
      <c r="BP215" s="92"/>
      <c r="BQ215" s="92">
        <v>7919076</v>
      </c>
      <c r="BR215" s="92">
        <v>7835</v>
      </c>
      <c r="BS215" s="92">
        <v>84748</v>
      </c>
      <c r="BT215" s="92">
        <v>125570</v>
      </c>
      <c r="BU215" s="92">
        <v>6471013</v>
      </c>
      <c r="BV215" s="92">
        <v>320805</v>
      </c>
      <c r="BW215" s="92">
        <v>0</v>
      </c>
      <c r="BX215" s="92"/>
      <c r="BY215" s="92"/>
      <c r="BZ215" s="92">
        <v>427</v>
      </c>
      <c r="CA215" s="92">
        <v>10190</v>
      </c>
      <c r="CB215" s="92">
        <v>278079</v>
      </c>
      <c r="CC215" s="92">
        <v>278079</v>
      </c>
      <c r="CD215" s="92">
        <v>9001989</v>
      </c>
      <c r="CE215" s="92">
        <v>80409</v>
      </c>
      <c r="CF215" s="92"/>
      <c r="CG215" s="92">
        <v>625000</v>
      </c>
      <c r="CH215" s="92">
        <v>9080</v>
      </c>
      <c r="CI215" s="92"/>
      <c r="CJ215" s="92">
        <v>0</v>
      </c>
      <c r="CK215" s="92">
        <v>1875000</v>
      </c>
      <c r="CL215" s="92">
        <v>1312500</v>
      </c>
      <c r="CM215" s="92">
        <v>750000</v>
      </c>
      <c r="CN215" s="92">
        <v>4350000</v>
      </c>
      <c r="CO215" s="92">
        <v>268159019</v>
      </c>
      <c r="CP215" s="92">
        <v>804477056</v>
      </c>
    </row>
    <row r="216" spans="1:94" x14ac:dyDescent="0.35">
      <c r="A216" s="89" t="s">
        <v>1086</v>
      </c>
      <c r="B216" s="92">
        <v>19506599</v>
      </c>
      <c r="C216" s="92">
        <v>16427286</v>
      </c>
      <c r="D216" s="92">
        <v>1338185</v>
      </c>
      <c r="E216" s="92">
        <v>1741127</v>
      </c>
      <c r="F216" s="92">
        <v>19573895</v>
      </c>
      <c r="G216" s="92">
        <v>12119241</v>
      </c>
      <c r="H216" s="92">
        <v>7432347</v>
      </c>
      <c r="I216" s="92">
        <v>22307</v>
      </c>
      <c r="J216" s="92">
        <v>0</v>
      </c>
      <c r="K216" s="92"/>
      <c r="L216" s="92"/>
      <c r="M216" s="92"/>
      <c r="N216" s="92"/>
      <c r="O216" s="92"/>
      <c r="P216" s="92">
        <v>0</v>
      </c>
      <c r="Q216" s="92">
        <v>2764870</v>
      </c>
      <c r="R216" s="92"/>
      <c r="S216" s="92"/>
      <c r="T216" s="92">
        <v>453766</v>
      </c>
      <c r="U216" s="92"/>
      <c r="V216" s="92"/>
      <c r="W216" s="92"/>
      <c r="X216" s="92"/>
      <c r="Y216" s="92">
        <v>3672</v>
      </c>
      <c r="Z216" s="92">
        <v>770</v>
      </c>
      <c r="AA216" s="92">
        <v>8362</v>
      </c>
      <c r="AB216" s="92"/>
      <c r="AC216" s="92"/>
      <c r="AD216" s="92"/>
      <c r="AE216" s="92">
        <v>390044</v>
      </c>
      <c r="AF216" s="92"/>
      <c r="AG216" s="92"/>
      <c r="AH216" s="92">
        <v>188835</v>
      </c>
      <c r="AI216" s="92">
        <v>9940</v>
      </c>
      <c r="AJ216" s="92">
        <v>23085</v>
      </c>
      <c r="AK216" s="92"/>
      <c r="AL216" s="92"/>
      <c r="AM216" s="92"/>
      <c r="AN216" s="92">
        <v>106962</v>
      </c>
      <c r="AO216" s="92">
        <v>11877</v>
      </c>
      <c r="AP216" s="92">
        <v>691709</v>
      </c>
      <c r="AQ216" s="92">
        <v>0</v>
      </c>
      <c r="AR216" s="92">
        <v>326109</v>
      </c>
      <c r="AS216" s="92">
        <v>122419</v>
      </c>
      <c r="AT216" s="92">
        <v>427321</v>
      </c>
      <c r="AU216" s="92"/>
      <c r="AV216" s="92"/>
      <c r="AW216" s="92">
        <v>2338657</v>
      </c>
      <c r="AX216" s="92"/>
      <c r="AY216" s="92">
        <v>87842</v>
      </c>
      <c r="AZ216" s="92">
        <v>1056</v>
      </c>
      <c r="BA216" s="92">
        <v>1615701</v>
      </c>
      <c r="BB216" s="92">
        <v>117120</v>
      </c>
      <c r="BC216" s="92"/>
      <c r="BD216" s="92">
        <v>4308</v>
      </c>
      <c r="BE216" s="92">
        <v>0</v>
      </c>
      <c r="BF216" s="92">
        <v>175600</v>
      </c>
      <c r="BG216" s="92">
        <v>130434</v>
      </c>
      <c r="BH216" s="92">
        <v>147000</v>
      </c>
      <c r="BI216" s="92">
        <v>25000</v>
      </c>
      <c r="BJ216" s="92"/>
      <c r="BK216" s="92">
        <v>0</v>
      </c>
      <c r="BL216" s="92">
        <v>1580</v>
      </c>
      <c r="BM216" s="92"/>
      <c r="BN216" s="92">
        <v>33017</v>
      </c>
      <c r="BO216" s="92">
        <v>3278985</v>
      </c>
      <c r="BP216" s="92"/>
      <c r="BQ216" s="92">
        <v>1095413</v>
      </c>
      <c r="BR216" s="92">
        <v>5496</v>
      </c>
      <c r="BS216" s="92">
        <v>1961</v>
      </c>
      <c r="BT216" s="92">
        <v>1512196</v>
      </c>
      <c r="BU216" s="92">
        <v>545638</v>
      </c>
      <c r="BV216" s="92"/>
      <c r="BW216" s="92">
        <v>0</v>
      </c>
      <c r="BX216" s="92"/>
      <c r="BY216" s="92">
        <v>103282</v>
      </c>
      <c r="BZ216" s="92">
        <v>1926</v>
      </c>
      <c r="CA216" s="92">
        <v>13073</v>
      </c>
      <c r="CB216" s="92">
        <v>278079</v>
      </c>
      <c r="CC216" s="92">
        <v>278079</v>
      </c>
      <c r="CD216" s="92">
        <v>0</v>
      </c>
      <c r="CE216" s="92"/>
      <c r="CF216" s="92"/>
      <c r="CG216" s="92"/>
      <c r="CH216" s="92"/>
      <c r="CI216" s="92"/>
      <c r="CJ216" s="92">
        <v>0</v>
      </c>
      <c r="CK216" s="92">
        <v>0</v>
      </c>
      <c r="CL216" s="92">
        <v>0</v>
      </c>
      <c r="CM216" s="92">
        <v>0</v>
      </c>
      <c r="CN216" s="92">
        <v>0</v>
      </c>
      <c r="CO216" s="92">
        <v>47741084</v>
      </c>
      <c r="CP216" s="92">
        <v>143223255</v>
      </c>
    </row>
    <row r="217" spans="1:94" x14ac:dyDescent="0.35">
      <c r="A217" s="89" t="s">
        <v>1090</v>
      </c>
      <c r="B217" s="92">
        <v>111357909</v>
      </c>
      <c r="C217" s="92">
        <v>91988532</v>
      </c>
      <c r="D217" s="92">
        <v>9792013</v>
      </c>
      <c r="E217" s="92">
        <v>9577365</v>
      </c>
      <c r="F217" s="92">
        <v>67150596</v>
      </c>
      <c r="G217" s="92">
        <v>34740447</v>
      </c>
      <c r="H217" s="92">
        <v>31286335</v>
      </c>
      <c r="I217" s="92">
        <v>1123814</v>
      </c>
      <c r="J217" s="92">
        <v>800000</v>
      </c>
      <c r="K217" s="92"/>
      <c r="L217" s="92"/>
      <c r="M217" s="92"/>
      <c r="N217" s="92"/>
      <c r="O217" s="92"/>
      <c r="P217" s="92">
        <v>800000</v>
      </c>
      <c r="Q217" s="92">
        <v>11901564</v>
      </c>
      <c r="R217" s="92"/>
      <c r="S217" s="92"/>
      <c r="T217" s="92">
        <v>2453272</v>
      </c>
      <c r="U217" s="92">
        <v>4293</v>
      </c>
      <c r="V217" s="92"/>
      <c r="W217" s="92"/>
      <c r="X217" s="92"/>
      <c r="Y217" s="92">
        <v>3536</v>
      </c>
      <c r="Z217" s="92">
        <v>0</v>
      </c>
      <c r="AA217" s="92">
        <v>1698</v>
      </c>
      <c r="AB217" s="92"/>
      <c r="AC217" s="92">
        <v>15544</v>
      </c>
      <c r="AD217" s="92">
        <v>27047</v>
      </c>
      <c r="AE217" s="92">
        <v>901000</v>
      </c>
      <c r="AF217" s="92"/>
      <c r="AG217" s="92"/>
      <c r="AH217" s="92">
        <v>937537</v>
      </c>
      <c r="AI217" s="92">
        <v>2029</v>
      </c>
      <c r="AJ217" s="92">
        <v>116782</v>
      </c>
      <c r="AK217" s="92">
        <v>0</v>
      </c>
      <c r="AL217" s="92"/>
      <c r="AM217" s="92">
        <v>0</v>
      </c>
      <c r="AN217" s="92">
        <v>0</v>
      </c>
      <c r="AO217" s="92">
        <v>133713</v>
      </c>
      <c r="AP217" s="92">
        <v>2042623</v>
      </c>
      <c r="AQ217" s="92"/>
      <c r="AR217" s="92">
        <v>2065357</v>
      </c>
      <c r="AS217" s="92">
        <v>693708</v>
      </c>
      <c r="AT217" s="92">
        <v>2221952</v>
      </c>
      <c r="AU217" s="92">
        <v>167129</v>
      </c>
      <c r="AV217" s="92">
        <v>114341</v>
      </c>
      <c r="AW217" s="92">
        <v>30785696</v>
      </c>
      <c r="AX217" s="92">
        <v>11158</v>
      </c>
      <c r="AY217" s="92">
        <v>1744</v>
      </c>
      <c r="AZ217" s="92">
        <v>0</v>
      </c>
      <c r="BA217" s="92">
        <v>1310957</v>
      </c>
      <c r="BB217" s="92">
        <v>138268</v>
      </c>
      <c r="BC217" s="92"/>
      <c r="BD217" s="92">
        <v>13980</v>
      </c>
      <c r="BE217" s="92">
        <v>0</v>
      </c>
      <c r="BF217" s="92">
        <v>15130508</v>
      </c>
      <c r="BG217" s="92">
        <v>13055005</v>
      </c>
      <c r="BH217" s="92">
        <v>1081757</v>
      </c>
      <c r="BI217" s="92">
        <v>6831</v>
      </c>
      <c r="BJ217" s="92"/>
      <c r="BK217" s="92">
        <v>0</v>
      </c>
      <c r="BL217" s="92"/>
      <c r="BM217" s="92"/>
      <c r="BN217" s="92">
        <v>35488</v>
      </c>
      <c r="BO217" s="92">
        <v>12719987</v>
      </c>
      <c r="BP217" s="92">
        <v>1178</v>
      </c>
      <c r="BQ217" s="92">
        <v>4321494</v>
      </c>
      <c r="BR217" s="92">
        <v>9821</v>
      </c>
      <c r="BS217" s="92">
        <v>3328</v>
      </c>
      <c r="BT217" s="92">
        <v>3449959</v>
      </c>
      <c r="BU217" s="92">
        <v>3732679</v>
      </c>
      <c r="BV217" s="92">
        <v>256329</v>
      </c>
      <c r="BW217" s="92">
        <v>679070</v>
      </c>
      <c r="BX217" s="92"/>
      <c r="BY217" s="92">
        <v>266129</v>
      </c>
      <c r="BZ217" s="92"/>
      <c r="CA217" s="92"/>
      <c r="CB217" s="92">
        <v>344064</v>
      </c>
      <c r="CC217" s="92">
        <v>344064</v>
      </c>
      <c r="CD217" s="92">
        <v>10440000</v>
      </c>
      <c r="CE217" s="92"/>
      <c r="CF217" s="92"/>
      <c r="CG217" s="92"/>
      <c r="CH217" s="92"/>
      <c r="CI217" s="92"/>
      <c r="CJ217" s="92">
        <v>0</v>
      </c>
      <c r="CK217" s="92">
        <v>2100000</v>
      </c>
      <c r="CL217" s="92">
        <v>2415000</v>
      </c>
      <c r="CM217" s="92">
        <v>1725000</v>
      </c>
      <c r="CN217" s="92">
        <v>4200000</v>
      </c>
      <c r="CO217" s="92">
        <v>245499816</v>
      </c>
      <c r="CP217" s="92">
        <v>736499446</v>
      </c>
    </row>
    <row r="218" spans="1:94" x14ac:dyDescent="0.35">
      <c r="A218" s="89" t="s">
        <v>1095</v>
      </c>
      <c r="B218" s="92">
        <v>149428685</v>
      </c>
      <c r="C218" s="92">
        <v>132752778</v>
      </c>
      <c r="D218" s="92">
        <v>7331044</v>
      </c>
      <c r="E218" s="92">
        <v>9344863</v>
      </c>
      <c r="F218" s="92">
        <v>79824596</v>
      </c>
      <c r="G218" s="92">
        <v>42880679</v>
      </c>
      <c r="H218" s="92">
        <v>36821731</v>
      </c>
      <c r="I218" s="92">
        <v>122186</v>
      </c>
      <c r="J218" s="92">
        <v>12080</v>
      </c>
      <c r="K218" s="92"/>
      <c r="L218" s="92"/>
      <c r="M218" s="92"/>
      <c r="N218" s="92"/>
      <c r="O218" s="92"/>
      <c r="P218" s="92">
        <v>12080</v>
      </c>
      <c r="Q218" s="92">
        <v>4123562</v>
      </c>
      <c r="R218" s="92"/>
      <c r="S218" s="92"/>
      <c r="T218" s="92">
        <v>2984483</v>
      </c>
      <c r="U218" s="92"/>
      <c r="V218" s="92"/>
      <c r="W218" s="92">
        <v>0</v>
      </c>
      <c r="X218" s="92">
        <v>0</v>
      </c>
      <c r="Y218" s="92">
        <v>0</v>
      </c>
      <c r="Z218" s="92">
        <v>6723</v>
      </c>
      <c r="AA218" s="92">
        <v>0</v>
      </c>
      <c r="AB218" s="92"/>
      <c r="AC218" s="92"/>
      <c r="AD218" s="92">
        <v>4508</v>
      </c>
      <c r="AE218" s="92">
        <v>0</v>
      </c>
      <c r="AF218" s="92">
        <v>0</v>
      </c>
      <c r="AG218" s="92">
        <v>3310</v>
      </c>
      <c r="AH218" s="92">
        <v>56294</v>
      </c>
      <c r="AI218" s="92">
        <v>35332</v>
      </c>
      <c r="AJ218" s="92">
        <v>91660</v>
      </c>
      <c r="AK218" s="92"/>
      <c r="AL218" s="92"/>
      <c r="AM218" s="92"/>
      <c r="AN218" s="92">
        <v>12424</v>
      </c>
      <c r="AO218" s="92">
        <v>0</v>
      </c>
      <c r="AP218" s="92">
        <v>257482</v>
      </c>
      <c r="AQ218" s="92"/>
      <c r="AR218" s="92">
        <v>0</v>
      </c>
      <c r="AS218" s="92">
        <v>671347</v>
      </c>
      <c r="AT218" s="92">
        <v>0</v>
      </c>
      <c r="AU218" s="92">
        <v>0</v>
      </c>
      <c r="AV218" s="92">
        <v>0</v>
      </c>
      <c r="AW218" s="92">
        <v>17086334</v>
      </c>
      <c r="AX218" s="92"/>
      <c r="AY218" s="92">
        <v>20930</v>
      </c>
      <c r="AZ218" s="92">
        <v>0</v>
      </c>
      <c r="BA218" s="92">
        <v>2095456</v>
      </c>
      <c r="BB218" s="92">
        <v>135253</v>
      </c>
      <c r="BC218" s="92"/>
      <c r="BD218" s="92">
        <v>26840</v>
      </c>
      <c r="BE218" s="92">
        <v>0</v>
      </c>
      <c r="BF218" s="92">
        <v>85185</v>
      </c>
      <c r="BG218" s="92">
        <v>14187758</v>
      </c>
      <c r="BH218" s="92">
        <v>464391</v>
      </c>
      <c r="BI218" s="92">
        <v>3717</v>
      </c>
      <c r="BJ218" s="92">
        <v>9587</v>
      </c>
      <c r="BK218" s="92">
        <v>0</v>
      </c>
      <c r="BL218" s="92">
        <v>48411</v>
      </c>
      <c r="BM218" s="92"/>
      <c r="BN218" s="92">
        <v>8806</v>
      </c>
      <c r="BO218" s="92">
        <v>10234033</v>
      </c>
      <c r="BP218" s="92"/>
      <c r="BQ218" s="92">
        <v>3454774</v>
      </c>
      <c r="BR218" s="92"/>
      <c r="BS218" s="92"/>
      <c r="BT218" s="92">
        <v>2777951</v>
      </c>
      <c r="BU218" s="92">
        <v>3577854</v>
      </c>
      <c r="BV218" s="92">
        <v>285496</v>
      </c>
      <c r="BW218" s="92">
        <v>0</v>
      </c>
      <c r="BX218" s="92">
        <v>497</v>
      </c>
      <c r="BY218" s="92">
        <v>70282</v>
      </c>
      <c r="BZ218" s="92">
        <v>6710</v>
      </c>
      <c r="CA218" s="92">
        <v>60468</v>
      </c>
      <c r="CB218" s="92">
        <v>0</v>
      </c>
      <c r="CC218" s="92">
        <v>0</v>
      </c>
      <c r="CD218" s="92">
        <v>377080</v>
      </c>
      <c r="CE218" s="92"/>
      <c r="CF218" s="92"/>
      <c r="CG218" s="92">
        <v>375000</v>
      </c>
      <c r="CH218" s="92"/>
      <c r="CI218" s="92">
        <v>2080</v>
      </c>
      <c r="CJ218" s="92">
        <v>0</v>
      </c>
      <c r="CK218" s="92">
        <v>0</v>
      </c>
      <c r="CL218" s="92">
        <v>0</v>
      </c>
      <c r="CM218" s="92">
        <v>0</v>
      </c>
      <c r="CN218" s="92">
        <v>0</v>
      </c>
      <c r="CO218" s="92">
        <v>261086369</v>
      </c>
      <c r="CP218" s="92">
        <v>783259109</v>
      </c>
    </row>
    <row r="219" spans="1:94" x14ac:dyDescent="0.35">
      <c r="A219" s="89" t="s">
        <v>1098</v>
      </c>
      <c r="B219" s="92">
        <v>131801810</v>
      </c>
      <c r="C219" s="92">
        <v>108554169</v>
      </c>
      <c r="D219" s="92">
        <v>11381179</v>
      </c>
      <c r="E219" s="92">
        <v>11866462</v>
      </c>
      <c r="F219" s="92">
        <v>73255610</v>
      </c>
      <c r="G219" s="92">
        <v>5208371</v>
      </c>
      <c r="H219" s="92">
        <v>68047239</v>
      </c>
      <c r="I219" s="92"/>
      <c r="J219" s="92">
        <v>41515201</v>
      </c>
      <c r="K219" s="92"/>
      <c r="L219" s="92"/>
      <c r="M219" s="92">
        <v>400000</v>
      </c>
      <c r="N219" s="92">
        <v>32748</v>
      </c>
      <c r="O219" s="92"/>
      <c r="P219" s="92">
        <v>41082453</v>
      </c>
      <c r="Q219" s="92">
        <v>14751993</v>
      </c>
      <c r="R219" s="92"/>
      <c r="S219" s="92"/>
      <c r="T219" s="92">
        <v>1086031</v>
      </c>
      <c r="U219" s="92"/>
      <c r="V219" s="92"/>
      <c r="W219" s="92"/>
      <c r="X219" s="92">
        <v>14264</v>
      </c>
      <c r="Y219" s="92">
        <v>19383</v>
      </c>
      <c r="Z219" s="92">
        <v>44876</v>
      </c>
      <c r="AA219" s="92">
        <v>2389</v>
      </c>
      <c r="AB219" s="92"/>
      <c r="AC219" s="92">
        <v>7928</v>
      </c>
      <c r="AD219" s="92">
        <v>2262</v>
      </c>
      <c r="AE219" s="92">
        <v>177603</v>
      </c>
      <c r="AF219" s="92"/>
      <c r="AG219" s="92"/>
      <c r="AH219" s="92">
        <v>192529</v>
      </c>
      <c r="AI219" s="92">
        <v>0</v>
      </c>
      <c r="AJ219" s="92">
        <v>2037</v>
      </c>
      <c r="AK219" s="92"/>
      <c r="AL219" s="92"/>
      <c r="AM219" s="92"/>
      <c r="AN219" s="92">
        <v>121542</v>
      </c>
      <c r="AO219" s="92">
        <v>48076</v>
      </c>
      <c r="AP219" s="92">
        <v>4875046</v>
      </c>
      <c r="AQ219" s="92"/>
      <c r="AR219" s="92">
        <v>4239418</v>
      </c>
      <c r="AS219" s="92">
        <v>996304</v>
      </c>
      <c r="AT219" s="92">
        <v>2820202</v>
      </c>
      <c r="AU219" s="92">
        <v>102100</v>
      </c>
      <c r="AV219" s="92"/>
      <c r="AW219" s="92">
        <v>73651569</v>
      </c>
      <c r="AX219" s="92">
        <v>22317</v>
      </c>
      <c r="AY219" s="92">
        <v>32241</v>
      </c>
      <c r="AZ219" s="92">
        <v>2112</v>
      </c>
      <c r="BA219" s="92">
        <v>952568</v>
      </c>
      <c r="BB219" s="92">
        <v>138551</v>
      </c>
      <c r="BC219" s="92"/>
      <c r="BD219" s="92">
        <v>84195</v>
      </c>
      <c r="BE219" s="92">
        <v>9482</v>
      </c>
      <c r="BF219" s="92">
        <v>51084282</v>
      </c>
      <c r="BG219" s="92">
        <v>15371692</v>
      </c>
      <c r="BH219" s="92">
        <v>5929000</v>
      </c>
      <c r="BI219" s="92">
        <v>6831</v>
      </c>
      <c r="BJ219" s="92">
        <v>5532</v>
      </c>
      <c r="BK219" s="92">
        <v>0</v>
      </c>
      <c r="BL219" s="92"/>
      <c r="BM219" s="92"/>
      <c r="BN219" s="92">
        <v>12765</v>
      </c>
      <c r="BO219" s="92">
        <v>17059830</v>
      </c>
      <c r="BP219" s="92">
        <v>589</v>
      </c>
      <c r="BQ219" s="92">
        <v>2894677</v>
      </c>
      <c r="BR219" s="92">
        <v>74144</v>
      </c>
      <c r="BS219" s="92">
        <v>125376</v>
      </c>
      <c r="BT219" s="92">
        <v>3599106</v>
      </c>
      <c r="BU219" s="92">
        <v>3473754</v>
      </c>
      <c r="BV219" s="92">
        <v>3762503</v>
      </c>
      <c r="BW219" s="92">
        <v>516631</v>
      </c>
      <c r="BX219" s="92">
        <v>6087</v>
      </c>
      <c r="BY219" s="92">
        <v>2580836</v>
      </c>
      <c r="BZ219" s="92">
        <v>1096</v>
      </c>
      <c r="CA219" s="92">
        <v>25031</v>
      </c>
      <c r="CB219" s="92">
        <v>30070</v>
      </c>
      <c r="CC219" s="92">
        <v>30070</v>
      </c>
      <c r="CD219" s="92">
        <v>41425000</v>
      </c>
      <c r="CE219" s="92"/>
      <c r="CF219" s="92"/>
      <c r="CG219" s="92">
        <v>625000</v>
      </c>
      <c r="CH219" s="92"/>
      <c r="CI219" s="92"/>
      <c r="CJ219" s="92">
        <v>0</v>
      </c>
      <c r="CK219" s="92">
        <v>6000000</v>
      </c>
      <c r="CL219" s="92">
        <v>16800000</v>
      </c>
      <c r="CM219" s="92">
        <v>6000000</v>
      </c>
      <c r="CN219" s="92">
        <v>12000000</v>
      </c>
      <c r="CO219" s="92">
        <v>393491084</v>
      </c>
      <c r="CP219" s="92">
        <v>1180473246</v>
      </c>
    </row>
    <row r="220" spans="1:94" x14ac:dyDescent="0.35">
      <c r="A220" s="89" t="s">
        <v>1105</v>
      </c>
      <c r="B220" s="92">
        <v>5209323</v>
      </c>
      <c r="C220" s="92">
        <v>5134884</v>
      </c>
      <c r="D220" s="92">
        <v>68140</v>
      </c>
      <c r="E220" s="92">
        <v>6300</v>
      </c>
      <c r="F220" s="92">
        <v>8456891</v>
      </c>
      <c r="G220" s="92">
        <v>4534371</v>
      </c>
      <c r="H220" s="92">
        <v>3800815</v>
      </c>
      <c r="I220" s="92">
        <v>121705</v>
      </c>
      <c r="J220" s="92">
        <v>1600000</v>
      </c>
      <c r="K220" s="92"/>
      <c r="L220" s="92"/>
      <c r="M220" s="92"/>
      <c r="N220" s="92"/>
      <c r="O220" s="92"/>
      <c r="P220" s="92">
        <v>1600000</v>
      </c>
      <c r="Q220" s="92">
        <v>771363</v>
      </c>
      <c r="R220" s="92"/>
      <c r="S220" s="92"/>
      <c r="T220" s="92">
        <v>0</v>
      </c>
      <c r="U220" s="92"/>
      <c r="V220" s="92"/>
      <c r="W220" s="92"/>
      <c r="X220" s="92"/>
      <c r="Y220" s="92">
        <v>0</v>
      </c>
      <c r="Z220" s="92">
        <v>770</v>
      </c>
      <c r="AA220" s="92"/>
      <c r="AB220" s="92"/>
      <c r="AC220" s="92"/>
      <c r="AD220" s="92">
        <v>4508</v>
      </c>
      <c r="AE220" s="92">
        <v>430393</v>
      </c>
      <c r="AF220" s="92"/>
      <c r="AG220" s="92"/>
      <c r="AH220" s="92">
        <v>299029</v>
      </c>
      <c r="AI220" s="92">
        <v>0</v>
      </c>
      <c r="AJ220" s="92">
        <v>36664</v>
      </c>
      <c r="AK220" s="92"/>
      <c r="AL220" s="92"/>
      <c r="AM220" s="92"/>
      <c r="AN220" s="92"/>
      <c r="AO220" s="92">
        <v>0</v>
      </c>
      <c r="AP220" s="92">
        <v>0</v>
      </c>
      <c r="AQ220" s="92"/>
      <c r="AR220" s="92">
        <v>0</v>
      </c>
      <c r="AS220" s="92">
        <v>0</v>
      </c>
      <c r="AT220" s="92">
        <v>0</v>
      </c>
      <c r="AU220" s="92">
        <v>0</v>
      </c>
      <c r="AV220" s="92"/>
      <c r="AW220" s="92">
        <v>60727</v>
      </c>
      <c r="AX220" s="92"/>
      <c r="AY220" s="92"/>
      <c r="AZ220" s="92">
        <v>0</v>
      </c>
      <c r="BA220" s="92">
        <v>0</v>
      </c>
      <c r="BB220" s="92">
        <v>2477</v>
      </c>
      <c r="BC220" s="92"/>
      <c r="BD220" s="92"/>
      <c r="BE220" s="92">
        <v>0</v>
      </c>
      <c r="BF220" s="92">
        <v>0</v>
      </c>
      <c r="BG220" s="92">
        <v>0</v>
      </c>
      <c r="BH220" s="92">
        <v>49000</v>
      </c>
      <c r="BI220" s="92"/>
      <c r="BJ220" s="92"/>
      <c r="BK220" s="92">
        <v>0</v>
      </c>
      <c r="BL220" s="92">
        <v>0</v>
      </c>
      <c r="BM220" s="92"/>
      <c r="BN220" s="92">
        <v>9249</v>
      </c>
      <c r="BO220" s="92">
        <v>985603</v>
      </c>
      <c r="BP220" s="92"/>
      <c r="BQ220" s="92">
        <v>222388</v>
      </c>
      <c r="BR220" s="92">
        <v>2938</v>
      </c>
      <c r="BS220" s="92">
        <v>2674</v>
      </c>
      <c r="BT220" s="92">
        <v>193555</v>
      </c>
      <c r="BU220" s="92">
        <v>470153</v>
      </c>
      <c r="BV220" s="92">
        <v>33650</v>
      </c>
      <c r="BW220" s="92"/>
      <c r="BX220" s="92">
        <v>17040</v>
      </c>
      <c r="BY220" s="92">
        <v>22807</v>
      </c>
      <c r="BZ220" s="92">
        <v>11083</v>
      </c>
      <c r="CA220" s="92">
        <v>9316</v>
      </c>
      <c r="CB220" s="92">
        <v>32992</v>
      </c>
      <c r="CC220" s="92">
        <v>32992</v>
      </c>
      <c r="CD220" s="92">
        <v>0</v>
      </c>
      <c r="CE220" s="92"/>
      <c r="CF220" s="92"/>
      <c r="CG220" s="92"/>
      <c r="CH220" s="92"/>
      <c r="CI220" s="92"/>
      <c r="CJ220" s="92">
        <v>0</v>
      </c>
      <c r="CK220" s="92"/>
      <c r="CL220" s="92">
        <v>0</v>
      </c>
      <c r="CM220" s="92">
        <v>0</v>
      </c>
      <c r="CN220" s="92"/>
      <c r="CO220" s="92">
        <v>17116900</v>
      </c>
      <c r="CP220" s="92">
        <v>51350700</v>
      </c>
    </row>
    <row r="221" spans="1:94" x14ac:dyDescent="0.35">
      <c r="A221" s="89" t="s">
        <v>1109</v>
      </c>
      <c r="B221" s="92">
        <v>142641269</v>
      </c>
      <c r="C221" s="92">
        <v>127364384</v>
      </c>
      <c r="D221" s="92">
        <v>7995784</v>
      </c>
      <c r="E221" s="92">
        <v>7281100</v>
      </c>
      <c r="F221" s="92">
        <v>66951958</v>
      </c>
      <c r="G221" s="92">
        <v>38275795</v>
      </c>
      <c r="H221" s="92">
        <v>28625858</v>
      </c>
      <c r="I221" s="92">
        <v>50305</v>
      </c>
      <c r="J221" s="92">
        <v>37600000</v>
      </c>
      <c r="K221" s="92"/>
      <c r="L221" s="92"/>
      <c r="M221" s="92">
        <v>0</v>
      </c>
      <c r="N221" s="92"/>
      <c r="O221" s="92"/>
      <c r="P221" s="92">
        <v>37600000</v>
      </c>
      <c r="Q221" s="92">
        <v>12490607</v>
      </c>
      <c r="R221" s="92"/>
      <c r="S221" s="92"/>
      <c r="T221" s="92">
        <v>120846</v>
      </c>
      <c r="U221" s="92"/>
      <c r="V221" s="92"/>
      <c r="W221" s="92"/>
      <c r="X221" s="92"/>
      <c r="Y221" s="92">
        <v>19082</v>
      </c>
      <c r="Z221" s="92">
        <v>87657</v>
      </c>
      <c r="AA221" s="92">
        <v>2389</v>
      </c>
      <c r="AB221" s="92"/>
      <c r="AC221" s="92"/>
      <c r="AD221" s="92">
        <v>4508</v>
      </c>
      <c r="AE221" s="92">
        <v>1474054</v>
      </c>
      <c r="AF221" s="92">
        <v>0</v>
      </c>
      <c r="AG221" s="92">
        <v>0</v>
      </c>
      <c r="AH221" s="92">
        <v>660680</v>
      </c>
      <c r="AI221" s="92">
        <v>49515</v>
      </c>
      <c r="AJ221" s="92">
        <v>68715</v>
      </c>
      <c r="AK221" s="92">
        <v>0</v>
      </c>
      <c r="AL221" s="92"/>
      <c r="AM221" s="92">
        <v>0</v>
      </c>
      <c r="AN221" s="92"/>
      <c r="AO221" s="92">
        <v>151163</v>
      </c>
      <c r="AP221" s="92">
        <v>3500000</v>
      </c>
      <c r="AQ221" s="92"/>
      <c r="AR221" s="92">
        <v>4022012</v>
      </c>
      <c r="AS221" s="92">
        <v>22451</v>
      </c>
      <c r="AT221" s="92">
        <v>2307535</v>
      </c>
      <c r="AU221" s="92"/>
      <c r="AV221" s="92"/>
      <c r="AW221" s="92">
        <v>34514602</v>
      </c>
      <c r="AX221" s="92"/>
      <c r="AY221" s="92">
        <v>16625</v>
      </c>
      <c r="AZ221" s="92">
        <v>2636</v>
      </c>
      <c r="BA221" s="92">
        <v>8689379</v>
      </c>
      <c r="BB221" s="92">
        <v>3612126</v>
      </c>
      <c r="BC221" s="92"/>
      <c r="BD221" s="92">
        <v>57608</v>
      </c>
      <c r="BE221" s="92">
        <v>2759594</v>
      </c>
      <c r="BF221" s="92">
        <v>16979742</v>
      </c>
      <c r="BG221" s="92">
        <v>5581</v>
      </c>
      <c r="BH221" s="92">
        <v>2320388</v>
      </c>
      <c r="BI221" s="92"/>
      <c r="BJ221" s="92">
        <v>6177</v>
      </c>
      <c r="BK221" s="92">
        <v>0</v>
      </c>
      <c r="BL221" s="92"/>
      <c r="BM221" s="92"/>
      <c r="BN221" s="92">
        <v>64746</v>
      </c>
      <c r="BO221" s="92">
        <v>8718858</v>
      </c>
      <c r="BP221" s="92"/>
      <c r="BQ221" s="92">
        <v>3342183</v>
      </c>
      <c r="BR221" s="92"/>
      <c r="BS221" s="92">
        <v>2294</v>
      </c>
      <c r="BT221" s="92"/>
      <c r="BU221" s="92">
        <v>4627758</v>
      </c>
      <c r="BV221" s="92"/>
      <c r="BW221" s="92">
        <v>138835</v>
      </c>
      <c r="BX221" s="92"/>
      <c r="BY221" s="92">
        <v>600921</v>
      </c>
      <c r="BZ221" s="92"/>
      <c r="CA221" s="92">
        <v>6866</v>
      </c>
      <c r="CB221" s="92">
        <v>160249</v>
      </c>
      <c r="CC221" s="92">
        <v>160249</v>
      </c>
      <c r="CD221" s="92">
        <v>4389109</v>
      </c>
      <c r="CE221" s="92">
        <v>30409</v>
      </c>
      <c r="CF221" s="92"/>
      <c r="CG221" s="92"/>
      <c r="CH221" s="92"/>
      <c r="CI221" s="92"/>
      <c r="CJ221" s="92">
        <v>403200</v>
      </c>
      <c r="CK221" s="92">
        <v>825000</v>
      </c>
      <c r="CL221" s="92">
        <v>955500</v>
      </c>
      <c r="CM221" s="92">
        <v>525000</v>
      </c>
      <c r="CN221" s="92">
        <v>1650000</v>
      </c>
      <c r="CO221" s="92">
        <v>307466652</v>
      </c>
      <c r="CP221" s="92">
        <v>922399954</v>
      </c>
    </row>
    <row r="222" spans="1:94" x14ac:dyDescent="0.35">
      <c r="A222" s="89" t="s">
        <v>1116</v>
      </c>
      <c r="B222" s="92">
        <v>127883039</v>
      </c>
      <c r="C222" s="92">
        <v>108091913</v>
      </c>
      <c r="D222" s="92">
        <v>12246936</v>
      </c>
      <c r="E222" s="92">
        <v>7544190</v>
      </c>
      <c r="F222" s="92">
        <v>69223655</v>
      </c>
      <c r="G222" s="92">
        <v>41662795</v>
      </c>
      <c r="H222" s="92">
        <v>27540430</v>
      </c>
      <c r="I222" s="92">
        <v>20430</v>
      </c>
      <c r="J222" s="92">
        <v>39200000</v>
      </c>
      <c r="K222" s="92"/>
      <c r="L222" s="92"/>
      <c r="M222" s="92"/>
      <c r="N222" s="92"/>
      <c r="O222" s="92"/>
      <c r="P222" s="92">
        <v>39200000</v>
      </c>
      <c r="Q222" s="92">
        <v>13507944</v>
      </c>
      <c r="R222" s="92"/>
      <c r="S222" s="92"/>
      <c r="T222" s="92">
        <v>517646</v>
      </c>
      <c r="U222" s="92"/>
      <c r="V222" s="92"/>
      <c r="W222" s="92"/>
      <c r="X222" s="92"/>
      <c r="Y222" s="92">
        <v>42251</v>
      </c>
      <c r="Z222" s="92">
        <v>34652</v>
      </c>
      <c r="AA222" s="92">
        <v>0</v>
      </c>
      <c r="AB222" s="92"/>
      <c r="AC222" s="92"/>
      <c r="AD222" s="92">
        <v>19596</v>
      </c>
      <c r="AE222" s="92">
        <v>911088</v>
      </c>
      <c r="AF222" s="92"/>
      <c r="AG222" s="92"/>
      <c r="AH222" s="92">
        <v>607142</v>
      </c>
      <c r="AI222" s="92">
        <v>49274</v>
      </c>
      <c r="AJ222" s="92">
        <v>117099</v>
      </c>
      <c r="AK222" s="92"/>
      <c r="AL222" s="92"/>
      <c r="AM222" s="92"/>
      <c r="AN222" s="92"/>
      <c r="AO222" s="92">
        <v>451646</v>
      </c>
      <c r="AP222" s="92">
        <v>6669722</v>
      </c>
      <c r="AQ222" s="92"/>
      <c r="AR222" s="92">
        <v>1847952</v>
      </c>
      <c r="AS222" s="92">
        <v>45480</v>
      </c>
      <c r="AT222" s="92">
        <v>2051142</v>
      </c>
      <c r="AU222" s="92">
        <v>143253</v>
      </c>
      <c r="AV222" s="92"/>
      <c r="AW222" s="92">
        <v>34968057</v>
      </c>
      <c r="AX222" s="92">
        <v>0</v>
      </c>
      <c r="AY222" s="92">
        <v>58892</v>
      </c>
      <c r="AZ222" s="92">
        <v>1056</v>
      </c>
      <c r="BA222" s="92">
        <v>8988424</v>
      </c>
      <c r="BB222" s="92">
        <v>3722842</v>
      </c>
      <c r="BC222" s="92"/>
      <c r="BD222" s="92">
        <v>80731</v>
      </c>
      <c r="BE222" s="92">
        <v>2858784</v>
      </c>
      <c r="BF222" s="92">
        <v>16779273</v>
      </c>
      <c r="BG222" s="92">
        <v>9542</v>
      </c>
      <c r="BH222" s="92">
        <v>2401000</v>
      </c>
      <c r="BI222" s="92"/>
      <c r="BJ222" s="92">
        <v>2766</v>
      </c>
      <c r="BK222" s="92">
        <v>0</v>
      </c>
      <c r="BL222" s="92"/>
      <c r="BM222" s="92"/>
      <c r="BN222" s="92">
        <v>64746</v>
      </c>
      <c r="BO222" s="92">
        <v>9306032</v>
      </c>
      <c r="BP222" s="92"/>
      <c r="BQ222" s="92">
        <v>3454070</v>
      </c>
      <c r="BR222" s="92"/>
      <c r="BS222" s="92">
        <v>13689</v>
      </c>
      <c r="BT222" s="92">
        <v>802333</v>
      </c>
      <c r="BU222" s="92">
        <v>4850579</v>
      </c>
      <c r="BV222" s="92"/>
      <c r="BW222" s="92">
        <v>124508</v>
      </c>
      <c r="BX222" s="92">
        <v>3480</v>
      </c>
      <c r="BY222" s="92">
        <v>57372</v>
      </c>
      <c r="BZ222" s="92"/>
      <c r="CA222" s="92"/>
      <c r="CB222" s="92">
        <v>226234</v>
      </c>
      <c r="CC222" s="92">
        <v>226234</v>
      </c>
      <c r="CD222" s="92">
        <v>4816500</v>
      </c>
      <c r="CE222" s="92"/>
      <c r="CF222" s="92"/>
      <c r="CG222" s="92">
        <v>0</v>
      </c>
      <c r="CH222" s="92"/>
      <c r="CI222" s="92"/>
      <c r="CJ222" s="92">
        <v>1344000</v>
      </c>
      <c r="CK222" s="92">
        <v>1050000</v>
      </c>
      <c r="CL222" s="92">
        <v>210000</v>
      </c>
      <c r="CM222" s="92">
        <v>112500</v>
      </c>
      <c r="CN222" s="92">
        <v>2100000</v>
      </c>
      <c r="CO222" s="92">
        <v>299131460</v>
      </c>
      <c r="CP222" s="92">
        <v>897394379</v>
      </c>
    </row>
    <row r="223" spans="1:94" x14ac:dyDescent="0.35">
      <c r="A223" s="89" t="s">
        <v>1120</v>
      </c>
      <c r="B223" s="92">
        <v>11425029</v>
      </c>
      <c r="C223" s="92">
        <v>11234296</v>
      </c>
      <c r="D223" s="92">
        <v>79574</v>
      </c>
      <c r="E223" s="92">
        <v>111159</v>
      </c>
      <c r="F223" s="92">
        <v>4073312</v>
      </c>
      <c r="G223" s="92">
        <v>1668669</v>
      </c>
      <c r="H223" s="92">
        <v>1769366</v>
      </c>
      <c r="I223" s="92">
        <v>635278</v>
      </c>
      <c r="J223" s="92"/>
      <c r="K223" s="92"/>
      <c r="L223" s="92"/>
      <c r="M223" s="92"/>
      <c r="N223" s="92"/>
      <c r="O223" s="92"/>
      <c r="P223" s="92"/>
      <c r="Q223" s="92">
        <v>3292621</v>
      </c>
      <c r="R223" s="92"/>
      <c r="S223" s="92"/>
      <c r="T223" s="92">
        <v>231164</v>
      </c>
      <c r="U223" s="92"/>
      <c r="V223" s="92"/>
      <c r="W223" s="92"/>
      <c r="X223" s="92"/>
      <c r="Y223" s="92"/>
      <c r="Z223" s="92">
        <v>0</v>
      </c>
      <c r="AA223" s="92"/>
      <c r="AB223" s="92"/>
      <c r="AC223" s="92"/>
      <c r="AD223" s="92">
        <v>10768</v>
      </c>
      <c r="AE223" s="92">
        <v>137605</v>
      </c>
      <c r="AF223" s="92"/>
      <c r="AG223" s="92"/>
      <c r="AH223" s="92">
        <v>404248</v>
      </c>
      <c r="AI223" s="92">
        <v>0</v>
      </c>
      <c r="AJ223" s="92">
        <v>15616</v>
      </c>
      <c r="AK223" s="92"/>
      <c r="AL223" s="92"/>
      <c r="AM223" s="92"/>
      <c r="AN223" s="92"/>
      <c r="AO223" s="92">
        <v>72565</v>
      </c>
      <c r="AP223" s="92">
        <v>1225000</v>
      </c>
      <c r="AQ223" s="92"/>
      <c r="AR223" s="92">
        <v>1087030</v>
      </c>
      <c r="AS223" s="92">
        <v>69724</v>
      </c>
      <c r="AT223" s="92"/>
      <c r="AU223" s="92">
        <v>38900</v>
      </c>
      <c r="AV223" s="92"/>
      <c r="AW223" s="92">
        <v>701077</v>
      </c>
      <c r="AX223" s="92"/>
      <c r="AY223" s="92"/>
      <c r="AZ223" s="92">
        <v>0</v>
      </c>
      <c r="BA223" s="92">
        <v>74031</v>
      </c>
      <c r="BB223" s="92">
        <v>10519</v>
      </c>
      <c r="BC223" s="92"/>
      <c r="BD223" s="92">
        <v>22976</v>
      </c>
      <c r="BE223" s="92">
        <v>0</v>
      </c>
      <c r="BF223" s="92">
        <v>0</v>
      </c>
      <c r="BG223" s="92">
        <v>151243</v>
      </c>
      <c r="BH223" s="92">
        <v>441000</v>
      </c>
      <c r="BI223" s="92"/>
      <c r="BJ223" s="92"/>
      <c r="BK223" s="92">
        <v>0</v>
      </c>
      <c r="BL223" s="92"/>
      <c r="BM223" s="92"/>
      <c r="BN223" s="92">
        <v>1309</v>
      </c>
      <c r="BO223" s="92">
        <v>805888</v>
      </c>
      <c r="BP223" s="92"/>
      <c r="BQ223" s="92">
        <v>94743</v>
      </c>
      <c r="BR223" s="92"/>
      <c r="BS223" s="92"/>
      <c r="BT223" s="92"/>
      <c r="BU223" s="92">
        <v>711145</v>
      </c>
      <c r="BV223" s="92"/>
      <c r="BW223" s="92">
        <v>0</v>
      </c>
      <c r="BX223" s="92"/>
      <c r="BY223" s="92"/>
      <c r="BZ223" s="92"/>
      <c r="CA223" s="92"/>
      <c r="CB223" s="92">
        <v>14140</v>
      </c>
      <c r="CC223" s="92">
        <v>14140</v>
      </c>
      <c r="CD223" s="92">
        <v>0</v>
      </c>
      <c r="CE223" s="92"/>
      <c r="CF223" s="92"/>
      <c r="CG223" s="92"/>
      <c r="CH223" s="92"/>
      <c r="CI223" s="92"/>
      <c r="CJ223" s="92">
        <v>0</v>
      </c>
      <c r="CK223" s="92"/>
      <c r="CL223" s="92">
        <v>0</v>
      </c>
      <c r="CM223" s="92">
        <v>0</v>
      </c>
      <c r="CN223" s="92"/>
      <c r="CO223" s="92">
        <v>20312067</v>
      </c>
      <c r="CP223" s="92">
        <v>60936202</v>
      </c>
    </row>
    <row r="224" spans="1:94" x14ac:dyDescent="0.35">
      <c r="A224" s="89" t="s">
        <v>1122</v>
      </c>
      <c r="B224" s="92">
        <v>15293604</v>
      </c>
      <c r="C224" s="92">
        <v>12810572</v>
      </c>
      <c r="D224" s="92">
        <v>1694614</v>
      </c>
      <c r="E224" s="92">
        <v>788417</v>
      </c>
      <c r="F224" s="92">
        <v>14086829</v>
      </c>
      <c r="G224" s="92">
        <v>8781706</v>
      </c>
      <c r="H224" s="92">
        <v>5295226</v>
      </c>
      <c r="I224" s="92">
        <v>9896</v>
      </c>
      <c r="J224" s="92">
        <v>4800000</v>
      </c>
      <c r="K224" s="92"/>
      <c r="L224" s="92"/>
      <c r="M224" s="92"/>
      <c r="N224" s="92"/>
      <c r="O224" s="92"/>
      <c r="P224" s="92">
        <v>4800000</v>
      </c>
      <c r="Q224" s="92">
        <v>3887051</v>
      </c>
      <c r="R224" s="92">
        <v>3849</v>
      </c>
      <c r="S224" s="92"/>
      <c r="T224" s="92">
        <v>460295</v>
      </c>
      <c r="U224" s="92"/>
      <c r="V224" s="92"/>
      <c r="W224" s="92">
        <v>0</v>
      </c>
      <c r="X224" s="92"/>
      <c r="Y224" s="92">
        <v>8644</v>
      </c>
      <c r="Z224" s="92">
        <v>13082</v>
      </c>
      <c r="AA224" s="92">
        <v>1026</v>
      </c>
      <c r="AB224" s="92"/>
      <c r="AC224" s="92"/>
      <c r="AD224" s="92"/>
      <c r="AE224" s="92">
        <v>383319</v>
      </c>
      <c r="AF224" s="92"/>
      <c r="AG224" s="92"/>
      <c r="AH224" s="92">
        <v>381826</v>
      </c>
      <c r="AI224" s="92">
        <v>14495</v>
      </c>
      <c r="AJ224" s="92">
        <v>27838</v>
      </c>
      <c r="AK224" s="92"/>
      <c r="AL224" s="92"/>
      <c r="AM224" s="92"/>
      <c r="AN224" s="92"/>
      <c r="AO224" s="92">
        <v>96530</v>
      </c>
      <c r="AP224" s="92">
        <v>600000</v>
      </c>
      <c r="AQ224" s="92"/>
      <c r="AR224" s="92">
        <v>978327</v>
      </c>
      <c r="AS224" s="92">
        <v>117522</v>
      </c>
      <c r="AT224" s="92">
        <v>769178</v>
      </c>
      <c r="AU224" s="92">
        <v>31120</v>
      </c>
      <c r="AV224" s="92"/>
      <c r="AW224" s="92">
        <v>7481015</v>
      </c>
      <c r="AX224" s="92">
        <v>22317</v>
      </c>
      <c r="AY224" s="92">
        <v>89586</v>
      </c>
      <c r="AZ224" s="92">
        <v>1580</v>
      </c>
      <c r="BA224" s="92">
        <v>364875</v>
      </c>
      <c r="BB224" s="92">
        <v>23609</v>
      </c>
      <c r="BC224" s="92"/>
      <c r="BD224" s="92">
        <v>2830</v>
      </c>
      <c r="BE224" s="92">
        <v>3556</v>
      </c>
      <c r="BF224" s="92">
        <v>2167772</v>
      </c>
      <c r="BG224" s="92">
        <v>4451621</v>
      </c>
      <c r="BH224" s="92">
        <v>153681</v>
      </c>
      <c r="BI224" s="92">
        <v>57439</v>
      </c>
      <c r="BJ224" s="92">
        <v>3410</v>
      </c>
      <c r="BK224" s="92">
        <v>0</v>
      </c>
      <c r="BL224" s="92">
        <v>0</v>
      </c>
      <c r="BM224" s="92"/>
      <c r="BN224" s="92">
        <v>138740</v>
      </c>
      <c r="BO224" s="92">
        <v>2786671</v>
      </c>
      <c r="BP224" s="92"/>
      <c r="BQ224" s="92">
        <v>352977</v>
      </c>
      <c r="BR224" s="92">
        <v>3917</v>
      </c>
      <c r="BS224" s="92"/>
      <c r="BT224" s="92">
        <v>1021203</v>
      </c>
      <c r="BU224" s="92">
        <v>1315157</v>
      </c>
      <c r="BV224" s="92"/>
      <c r="BW224" s="92"/>
      <c r="BX224" s="92"/>
      <c r="BY224" s="92">
        <v>93417</v>
      </c>
      <c r="BZ224" s="92"/>
      <c r="CA224" s="92"/>
      <c r="CB224" s="92">
        <v>146109</v>
      </c>
      <c r="CC224" s="92">
        <v>146109</v>
      </c>
      <c r="CD224" s="92">
        <v>1327500</v>
      </c>
      <c r="CE224" s="92"/>
      <c r="CF224" s="92"/>
      <c r="CG224" s="92"/>
      <c r="CH224" s="92"/>
      <c r="CI224" s="92"/>
      <c r="CJ224" s="92">
        <v>0</v>
      </c>
      <c r="CK224" s="92">
        <v>262500</v>
      </c>
      <c r="CL224" s="92">
        <v>315000</v>
      </c>
      <c r="CM224" s="92">
        <v>225000</v>
      </c>
      <c r="CN224" s="92">
        <v>525000</v>
      </c>
      <c r="CO224" s="92">
        <v>49808779</v>
      </c>
      <c r="CP224" s="92">
        <v>149426336</v>
      </c>
    </row>
    <row r="225" spans="1:94" x14ac:dyDescent="0.35">
      <c r="A225" s="89" t="s">
        <v>1129</v>
      </c>
      <c r="B225" s="92">
        <v>72578854</v>
      </c>
      <c r="C225" s="92">
        <v>59860100</v>
      </c>
      <c r="D225" s="92">
        <v>7460538</v>
      </c>
      <c r="E225" s="92">
        <v>5258215</v>
      </c>
      <c r="F225" s="92">
        <v>27182882</v>
      </c>
      <c r="G225" s="92">
        <v>4459038</v>
      </c>
      <c r="H225" s="92">
        <v>22222771</v>
      </c>
      <c r="I225" s="92">
        <v>501074</v>
      </c>
      <c r="J225" s="92">
        <v>5702500</v>
      </c>
      <c r="K225" s="92"/>
      <c r="L225" s="92"/>
      <c r="M225" s="92"/>
      <c r="N225" s="92">
        <v>0</v>
      </c>
      <c r="O225" s="92"/>
      <c r="P225" s="92">
        <v>5702500</v>
      </c>
      <c r="Q225" s="92">
        <v>3794083</v>
      </c>
      <c r="R225" s="92"/>
      <c r="S225" s="92"/>
      <c r="T225" s="92">
        <v>440708</v>
      </c>
      <c r="U225" s="92"/>
      <c r="V225" s="92"/>
      <c r="W225" s="92"/>
      <c r="X225" s="92"/>
      <c r="Y225" s="92">
        <v>3842</v>
      </c>
      <c r="Z225" s="92">
        <v>6156</v>
      </c>
      <c r="AA225" s="92">
        <v>7182</v>
      </c>
      <c r="AB225" s="92"/>
      <c r="AC225" s="92"/>
      <c r="AD225" s="92">
        <v>1098</v>
      </c>
      <c r="AE225" s="92">
        <v>1261774</v>
      </c>
      <c r="AF225" s="92"/>
      <c r="AG225" s="92"/>
      <c r="AH225" s="92">
        <v>282273</v>
      </c>
      <c r="AI225" s="92">
        <v>2029</v>
      </c>
      <c r="AJ225" s="92">
        <v>39380</v>
      </c>
      <c r="AK225" s="92">
        <v>0</v>
      </c>
      <c r="AL225" s="92"/>
      <c r="AM225" s="92"/>
      <c r="AN225" s="92"/>
      <c r="AO225" s="92">
        <v>10390</v>
      </c>
      <c r="AP225" s="92">
        <v>188386</v>
      </c>
      <c r="AQ225" s="92"/>
      <c r="AR225" s="92">
        <v>543515</v>
      </c>
      <c r="AS225" s="92">
        <v>291981</v>
      </c>
      <c r="AT225" s="92">
        <v>683714</v>
      </c>
      <c r="AU225" s="92">
        <v>31656</v>
      </c>
      <c r="AV225" s="92"/>
      <c r="AW225" s="92">
        <v>26723409</v>
      </c>
      <c r="AX225" s="92">
        <v>0</v>
      </c>
      <c r="AY225" s="92">
        <v>5233</v>
      </c>
      <c r="AZ225" s="92">
        <v>0</v>
      </c>
      <c r="BA225" s="92">
        <v>1312102</v>
      </c>
      <c r="BB225" s="92">
        <v>42354</v>
      </c>
      <c r="BC225" s="92"/>
      <c r="BD225" s="92">
        <v>1309</v>
      </c>
      <c r="BE225" s="92">
        <v>0</v>
      </c>
      <c r="BF225" s="92">
        <v>13226889</v>
      </c>
      <c r="BG225" s="92">
        <v>11634055</v>
      </c>
      <c r="BH225" s="92">
        <v>492924</v>
      </c>
      <c r="BI225" s="92">
        <v>8542</v>
      </c>
      <c r="BJ225" s="92"/>
      <c r="BK225" s="92">
        <v>0</v>
      </c>
      <c r="BL225" s="92">
        <v>0</v>
      </c>
      <c r="BM225" s="92"/>
      <c r="BN225" s="92"/>
      <c r="BO225" s="92">
        <v>10179054</v>
      </c>
      <c r="BP225" s="92"/>
      <c r="BQ225" s="92">
        <v>5430233</v>
      </c>
      <c r="BR225" s="92">
        <v>1142</v>
      </c>
      <c r="BS225" s="92"/>
      <c r="BT225" s="92">
        <v>1871186</v>
      </c>
      <c r="BU225" s="92">
        <v>1482622</v>
      </c>
      <c r="BV225" s="92">
        <v>846044</v>
      </c>
      <c r="BW225" s="92">
        <v>210614</v>
      </c>
      <c r="BX225" s="92"/>
      <c r="BY225" s="92">
        <v>245937</v>
      </c>
      <c r="BZ225" s="92">
        <v>9628</v>
      </c>
      <c r="CA225" s="92">
        <v>81649</v>
      </c>
      <c r="CB225" s="92">
        <v>0</v>
      </c>
      <c r="CC225" s="92">
        <v>0</v>
      </c>
      <c r="CD225" s="92">
        <v>4227580</v>
      </c>
      <c r="CE225" s="92">
        <v>150000</v>
      </c>
      <c r="CF225" s="92"/>
      <c r="CG225" s="92">
        <v>500000</v>
      </c>
      <c r="CH225" s="92">
        <v>9080</v>
      </c>
      <c r="CI225" s="92"/>
      <c r="CJ225" s="92">
        <v>0</v>
      </c>
      <c r="CK225" s="92">
        <v>772500</v>
      </c>
      <c r="CL225" s="92">
        <v>756000</v>
      </c>
      <c r="CM225" s="92">
        <v>495000</v>
      </c>
      <c r="CN225" s="92">
        <v>1545000</v>
      </c>
      <c r="CO225" s="92">
        <v>150388363</v>
      </c>
      <c r="CP225" s="92">
        <v>451165088</v>
      </c>
    </row>
    <row r="226" spans="1:94" x14ac:dyDescent="0.35">
      <c r="A226" s="89" t="s">
        <v>1133</v>
      </c>
      <c r="B226" s="92">
        <v>147220050</v>
      </c>
      <c r="C226" s="92">
        <v>116958949</v>
      </c>
      <c r="D226" s="92">
        <v>19973648</v>
      </c>
      <c r="E226" s="92">
        <v>10287453</v>
      </c>
      <c r="F226" s="92">
        <v>64565530</v>
      </c>
      <c r="G226" s="92">
        <v>9353908</v>
      </c>
      <c r="H226" s="92">
        <v>54666453</v>
      </c>
      <c r="I226" s="92">
        <v>545168</v>
      </c>
      <c r="J226" s="92">
        <v>308365</v>
      </c>
      <c r="K226" s="92">
        <v>9660</v>
      </c>
      <c r="L226" s="92"/>
      <c r="M226" s="92"/>
      <c r="N226" s="92">
        <v>281605</v>
      </c>
      <c r="O226" s="92"/>
      <c r="P226" s="92">
        <v>17100</v>
      </c>
      <c r="Q226" s="92">
        <v>21886394</v>
      </c>
      <c r="R226" s="92"/>
      <c r="S226" s="92"/>
      <c r="T226" s="92">
        <v>2575823</v>
      </c>
      <c r="U226" s="92"/>
      <c r="V226" s="92"/>
      <c r="W226" s="92"/>
      <c r="X226" s="92"/>
      <c r="Y226" s="92">
        <v>19081</v>
      </c>
      <c r="Z226" s="92">
        <v>10922</v>
      </c>
      <c r="AA226" s="92">
        <v>9556</v>
      </c>
      <c r="AB226" s="92"/>
      <c r="AC226" s="92"/>
      <c r="AD226" s="92">
        <v>11311</v>
      </c>
      <c r="AE226" s="92">
        <v>1089433</v>
      </c>
      <c r="AF226" s="92"/>
      <c r="AG226" s="92"/>
      <c r="AH226" s="92">
        <v>1964148</v>
      </c>
      <c r="AI226" s="92">
        <v>350257</v>
      </c>
      <c r="AJ226" s="92">
        <v>138509</v>
      </c>
      <c r="AK226" s="92">
        <v>0</v>
      </c>
      <c r="AL226" s="92"/>
      <c r="AM226" s="92"/>
      <c r="AN226" s="92"/>
      <c r="AO226" s="92">
        <v>235626</v>
      </c>
      <c r="AP226" s="92">
        <v>825293</v>
      </c>
      <c r="AQ226" s="92"/>
      <c r="AR226" s="92">
        <v>7826618</v>
      </c>
      <c r="AS226" s="92">
        <v>1018246</v>
      </c>
      <c r="AT226" s="92">
        <v>5811571</v>
      </c>
      <c r="AU226" s="92"/>
      <c r="AV226" s="92"/>
      <c r="AW226" s="92">
        <v>45645192</v>
      </c>
      <c r="AX226" s="92">
        <v>11158</v>
      </c>
      <c r="AY226" s="92"/>
      <c r="AZ226" s="92">
        <v>0</v>
      </c>
      <c r="BA226" s="92">
        <v>1695170</v>
      </c>
      <c r="BB226" s="92">
        <v>106601</v>
      </c>
      <c r="BC226" s="92"/>
      <c r="BD226" s="92">
        <v>9820</v>
      </c>
      <c r="BE226" s="92">
        <v>0</v>
      </c>
      <c r="BF226" s="92">
        <v>26508217</v>
      </c>
      <c r="BG226" s="92">
        <v>15330768</v>
      </c>
      <c r="BH226" s="92">
        <v>1911000</v>
      </c>
      <c r="BI226" s="92">
        <v>3833</v>
      </c>
      <c r="BJ226" s="92">
        <v>8299</v>
      </c>
      <c r="BK226" s="92">
        <v>4830</v>
      </c>
      <c r="BL226" s="92"/>
      <c r="BM226" s="92"/>
      <c r="BN226" s="92">
        <v>55496</v>
      </c>
      <c r="BO226" s="92">
        <v>14902848</v>
      </c>
      <c r="BP226" s="92"/>
      <c r="BQ226" s="92">
        <v>9635168</v>
      </c>
      <c r="BR226" s="92"/>
      <c r="BS226" s="92"/>
      <c r="BT226" s="92">
        <v>2650759</v>
      </c>
      <c r="BU226" s="92">
        <v>384786</v>
      </c>
      <c r="BV226" s="92">
        <v>1012445</v>
      </c>
      <c r="BW226" s="92">
        <v>902603</v>
      </c>
      <c r="BX226" s="92"/>
      <c r="BY226" s="92">
        <v>312422</v>
      </c>
      <c r="BZ226" s="92"/>
      <c r="CA226" s="92">
        <v>4666</v>
      </c>
      <c r="CB226" s="92">
        <v>0</v>
      </c>
      <c r="CC226" s="92">
        <v>0</v>
      </c>
      <c r="CD226" s="92">
        <v>19786500</v>
      </c>
      <c r="CE226" s="92"/>
      <c r="CF226" s="92"/>
      <c r="CG226" s="92"/>
      <c r="CH226" s="92"/>
      <c r="CI226" s="92"/>
      <c r="CJ226" s="92">
        <v>0</v>
      </c>
      <c r="CK226" s="92">
        <v>5250000</v>
      </c>
      <c r="CL226" s="92">
        <v>2761500</v>
      </c>
      <c r="CM226" s="92">
        <v>1275000</v>
      </c>
      <c r="CN226" s="92">
        <v>10500000</v>
      </c>
      <c r="CO226" s="92">
        <v>314314879</v>
      </c>
      <c r="CP226" s="92">
        <v>942944637</v>
      </c>
    </row>
    <row r="227" spans="1:94" x14ac:dyDescent="0.35">
      <c r="A227" s="89" t="s">
        <v>1958</v>
      </c>
      <c r="B227" s="92">
        <v>82976824</v>
      </c>
      <c r="C227" s="92">
        <v>65880703</v>
      </c>
      <c r="D227" s="92">
        <v>10568518</v>
      </c>
      <c r="E227" s="92">
        <v>6527603</v>
      </c>
      <c r="F227" s="92">
        <v>82487654</v>
      </c>
      <c r="G227" s="92">
        <v>53558884</v>
      </c>
      <c r="H227" s="92">
        <v>28714324</v>
      </c>
      <c r="I227" s="92">
        <v>214446</v>
      </c>
      <c r="J227" s="92">
        <v>38042408</v>
      </c>
      <c r="K227" s="92">
        <v>9660</v>
      </c>
      <c r="L227" s="92"/>
      <c r="M227" s="92">
        <v>400000</v>
      </c>
      <c r="N227" s="92">
        <v>32748</v>
      </c>
      <c r="O227" s="92"/>
      <c r="P227" s="92">
        <v>37600000</v>
      </c>
      <c r="Q227" s="92">
        <v>10810870</v>
      </c>
      <c r="R227" s="92"/>
      <c r="S227" s="92"/>
      <c r="T227" s="92">
        <v>980982</v>
      </c>
      <c r="U227" s="92"/>
      <c r="V227" s="92"/>
      <c r="W227" s="92"/>
      <c r="X227" s="92"/>
      <c r="Y227" s="92">
        <v>10351</v>
      </c>
      <c r="Z227" s="92">
        <v>3783</v>
      </c>
      <c r="AA227" s="92">
        <v>0</v>
      </c>
      <c r="AB227" s="92">
        <v>34690</v>
      </c>
      <c r="AC227" s="92"/>
      <c r="AD227" s="92"/>
      <c r="AE227" s="92">
        <v>1682525</v>
      </c>
      <c r="AF227" s="92">
        <v>0</v>
      </c>
      <c r="AG227" s="92">
        <v>0</v>
      </c>
      <c r="AH227" s="92">
        <v>906263</v>
      </c>
      <c r="AI227" s="92">
        <v>78223</v>
      </c>
      <c r="AJ227" s="92">
        <v>27159</v>
      </c>
      <c r="AK227" s="92">
        <v>0</v>
      </c>
      <c r="AL227" s="92"/>
      <c r="AM227" s="92"/>
      <c r="AN227" s="92"/>
      <c r="AO227" s="92">
        <v>83123</v>
      </c>
      <c r="AP227" s="92">
        <v>3243072</v>
      </c>
      <c r="AQ227" s="92"/>
      <c r="AR227" s="92">
        <v>1847951</v>
      </c>
      <c r="AS227" s="92">
        <v>350935</v>
      </c>
      <c r="AT227" s="92">
        <v>1452893</v>
      </c>
      <c r="AU227" s="92">
        <v>108919</v>
      </c>
      <c r="AV227" s="92"/>
      <c r="AW227" s="92">
        <v>58288138</v>
      </c>
      <c r="AX227" s="92"/>
      <c r="AY227" s="92">
        <v>12692</v>
      </c>
      <c r="AZ227" s="92">
        <v>39550</v>
      </c>
      <c r="BA227" s="92">
        <v>9429572</v>
      </c>
      <c r="BB227" s="92">
        <v>4309645</v>
      </c>
      <c r="BC227" s="92"/>
      <c r="BD227" s="92">
        <v>23757</v>
      </c>
      <c r="BE227" s="92">
        <v>990720</v>
      </c>
      <c r="BF227" s="92">
        <v>20570899</v>
      </c>
      <c r="BG227" s="92">
        <v>20427202</v>
      </c>
      <c r="BH227" s="92">
        <v>2335163</v>
      </c>
      <c r="BI227" s="92"/>
      <c r="BJ227" s="92">
        <v>6176</v>
      </c>
      <c r="BK227" s="92">
        <v>61608</v>
      </c>
      <c r="BL227" s="92">
        <v>50400</v>
      </c>
      <c r="BM227" s="92"/>
      <c r="BN227" s="92">
        <v>30753</v>
      </c>
      <c r="BO227" s="92">
        <v>13501239</v>
      </c>
      <c r="BP227" s="92">
        <v>1985</v>
      </c>
      <c r="BQ227" s="92">
        <v>6566063</v>
      </c>
      <c r="BR227" s="92">
        <v>15854</v>
      </c>
      <c r="BS227" s="92">
        <v>5167</v>
      </c>
      <c r="BT227" s="92">
        <v>236750</v>
      </c>
      <c r="BU227" s="92">
        <v>5369841</v>
      </c>
      <c r="BV227" s="92">
        <v>66148</v>
      </c>
      <c r="BW227" s="92">
        <v>1056096</v>
      </c>
      <c r="BX227" s="92">
        <v>3977</v>
      </c>
      <c r="BY227" s="92">
        <v>13608</v>
      </c>
      <c r="BZ227" s="92"/>
      <c r="CA227" s="92">
        <v>165749</v>
      </c>
      <c r="CB227" s="92">
        <v>197954</v>
      </c>
      <c r="CC227" s="92">
        <v>197954</v>
      </c>
      <c r="CD227" s="92">
        <v>6802741</v>
      </c>
      <c r="CE227" s="92"/>
      <c r="CF227" s="92"/>
      <c r="CG227" s="92"/>
      <c r="CH227" s="92">
        <v>27241</v>
      </c>
      <c r="CI227" s="92"/>
      <c r="CJ227" s="92">
        <v>1248000</v>
      </c>
      <c r="CK227" s="92">
        <v>1387500</v>
      </c>
      <c r="CL227" s="92">
        <v>1365000</v>
      </c>
      <c r="CM227" s="92"/>
      <c r="CN227" s="92">
        <v>2775000</v>
      </c>
      <c r="CO227" s="92">
        <v>293107829</v>
      </c>
      <c r="CP227" s="92">
        <v>879323482</v>
      </c>
    </row>
    <row r="228" spans="1:94" x14ac:dyDescent="0.35">
      <c r="A228" s="89" t="s">
        <v>1960</v>
      </c>
      <c r="B228" s="92">
        <v>96942641</v>
      </c>
      <c r="C228" s="92">
        <v>76698281</v>
      </c>
      <c r="D228" s="92">
        <v>12608708</v>
      </c>
      <c r="E228" s="92">
        <v>7635653</v>
      </c>
      <c r="F228" s="92">
        <v>72579582</v>
      </c>
      <c r="G228" s="92">
        <v>42059656</v>
      </c>
      <c r="H228" s="92">
        <v>30389215</v>
      </c>
      <c r="I228" s="92">
        <v>130711</v>
      </c>
      <c r="J228" s="92">
        <v>34400000</v>
      </c>
      <c r="K228" s="92"/>
      <c r="L228" s="92"/>
      <c r="M228" s="92"/>
      <c r="N228" s="92"/>
      <c r="O228" s="92"/>
      <c r="P228" s="92">
        <v>34400000</v>
      </c>
      <c r="Q228" s="92">
        <v>10369043</v>
      </c>
      <c r="R228" s="92"/>
      <c r="S228" s="92"/>
      <c r="T228" s="92">
        <v>1582967</v>
      </c>
      <c r="U228" s="92"/>
      <c r="V228" s="92"/>
      <c r="W228" s="92"/>
      <c r="X228" s="92"/>
      <c r="Y228" s="92">
        <v>19081</v>
      </c>
      <c r="Z228" s="92">
        <v>29961</v>
      </c>
      <c r="AA228" s="92">
        <v>1195</v>
      </c>
      <c r="AB228" s="92"/>
      <c r="AC228" s="92"/>
      <c r="AD228" s="92">
        <v>13523</v>
      </c>
      <c r="AE228" s="92">
        <v>1299206</v>
      </c>
      <c r="AF228" s="92"/>
      <c r="AG228" s="92"/>
      <c r="AH228" s="92">
        <v>1784366</v>
      </c>
      <c r="AI228" s="92">
        <v>16566</v>
      </c>
      <c r="AJ228" s="92">
        <v>46170</v>
      </c>
      <c r="AK228" s="92">
        <v>0</v>
      </c>
      <c r="AL228" s="92">
        <v>429</v>
      </c>
      <c r="AM228" s="92"/>
      <c r="AN228" s="92"/>
      <c r="AO228" s="92">
        <v>145465</v>
      </c>
      <c r="AP228" s="92">
        <v>2063437</v>
      </c>
      <c r="AQ228" s="92"/>
      <c r="AR228" s="92">
        <v>1413139</v>
      </c>
      <c r="AS228" s="92">
        <v>329715</v>
      </c>
      <c r="AT228" s="92">
        <v>1623821</v>
      </c>
      <c r="AU228" s="92"/>
      <c r="AV228" s="92"/>
      <c r="AW228" s="92">
        <v>46516643</v>
      </c>
      <c r="AX228" s="92">
        <v>0</v>
      </c>
      <c r="AY228" s="92">
        <v>5233</v>
      </c>
      <c r="AZ228" s="92">
        <v>8181</v>
      </c>
      <c r="BA228" s="92">
        <v>14447700</v>
      </c>
      <c r="BB228" s="92">
        <v>6372362</v>
      </c>
      <c r="BC228" s="92"/>
      <c r="BD228" s="92">
        <v>15796</v>
      </c>
      <c r="BE228" s="92">
        <v>4693576</v>
      </c>
      <c r="BF228" s="92">
        <v>17929917</v>
      </c>
      <c r="BG228" s="92">
        <v>597149</v>
      </c>
      <c r="BH228" s="92">
        <v>2107000</v>
      </c>
      <c r="BI228" s="92">
        <v>0</v>
      </c>
      <c r="BJ228" s="92">
        <v>0</v>
      </c>
      <c r="BK228" s="92">
        <v>151115</v>
      </c>
      <c r="BL228" s="92">
        <v>84000</v>
      </c>
      <c r="BM228" s="92"/>
      <c r="BN228" s="92">
        <v>104615</v>
      </c>
      <c r="BO228" s="92">
        <v>13747365</v>
      </c>
      <c r="BP228" s="92">
        <v>2357</v>
      </c>
      <c r="BQ228" s="92">
        <v>7372371</v>
      </c>
      <c r="BR228" s="92">
        <v>18497</v>
      </c>
      <c r="BS228" s="92">
        <v>50338</v>
      </c>
      <c r="BT228" s="92">
        <v>1227201</v>
      </c>
      <c r="BU228" s="92">
        <v>4029370</v>
      </c>
      <c r="BV228" s="92">
        <v>907526</v>
      </c>
      <c r="BW228" s="92">
        <v>14613</v>
      </c>
      <c r="BX228" s="92">
        <v>6960</v>
      </c>
      <c r="BY228" s="92">
        <v>62673</v>
      </c>
      <c r="BZ228" s="92"/>
      <c r="CA228" s="92">
        <v>55459</v>
      </c>
      <c r="CB228" s="92">
        <v>207381</v>
      </c>
      <c r="CC228" s="92">
        <v>207381</v>
      </c>
      <c r="CD228" s="92">
        <v>6043000</v>
      </c>
      <c r="CE228" s="92"/>
      <c r="CF228" s="92"/>
      <c r="CG228" s="92">
        <v>250000</v>
      </c>
      <c r="CH228" s="92"/>
      <c r="CI228" s="92"/>
      <c r="CJ228" s="92">
        <v>768000</v>
      </c>
      <c r="CK228" s="92">
        <v>1125000</v>
      </c>
      <c r="CL228" s="92">
        <v>1050000</v>
      </c>
      <c r="CM228" s="92">
        <v>600000</v>
      </c>
      <c r="CN228" s="92">
        <v>2250000</v>
      </c>
      <c r="CO228" s="92">
        <v>280805655</v>
      </c>
      <c r="CP228" s="92">
        <v>842416965</v>
      </c>
    </row>
    <row r="229" spans="1:94" x14ac:dyDescent="0.35">
      <c r="A229" s="89" t="s">
        <v>1156</v>
      </c>
      <c r="B229" s="92">
        <v>41686868</v>
      </c>
      <c r="C229" s="92">
        <v>32539543</v>
      </c>
      <c r="D229" s="92">
        <v>4865373</v>
      </c>
      <c r="E229" s="92">
        <v>4281952</v>
      </c>
      <c r="F229" s="92">
        <v>49495494</v>
      </c>
      <c r="G229" s="92">
        <v>36529683</v>
      </c>
      <c r="H229" s="92">
        <v>12925008</v>
      </c>
      <c r="I229" s="92">
        <v>40803</v>
      </c>
      <c r="J229" s="92">
        <v>6530990</v>
      </c>
      <c r="K229" s="92"/>
      <c r="L229" s="92"/>
      <c r="M229" s="92"/>
      <c r="N229" s="92">
        <v>130990</v>
      </c>
      <c r="O229" s="92"/>
      <c r="P229" s="92">
        <v>6400000</v>
      </c>
      <c r="Q229" s="92">
        <v>4272875</v>
      </c>
      <c r="R229" s="92"/>
      <c r="S229" s="92"/>
      <c r="T229" s="92">
        <v>670443</v>
      </c>
      <c r="U229" s="92"/>
      <c r="V229" s="92"/>
      <c r="W229" s="92"/>
      <c r="X229" s="92">
        <v>0</v>
      </c>
      <c r="Y229" s="92">
        <v>2726</v>
      </c>
      <c r="Z229" s="92">
        <v>25617</v>
      </c>
      <c r="AA229" s="92">
        <v>1195</v>
      </c>
      <c r="AB229" s="92"/>
      <c r="AC229" s="92"/>
      <c r="AD229" s="92">
        <v>4508</v>
      </c>
      <c r="AE229" s="92">
        <v>1022184</v>
      </c>
      <c r="AF229" s="92"/>
      <c r="AG229" s="92"/>
      <c r="AH229" s="92">
        <v>701610</v>
      </c>
      <c r="AI229" s="92">
        <v>0</v>
      </c>
      <c r="AJ229" s="92">
        <v>65860</v>
      </c>
      <c r="AK229" s="92"/>
      <c r="AL229" s="92"/>
      <c r="AM229" s="92"/>
      <c r="AN229" s="92"/>
      <c r="AO229" s="92">
        <v>64353</v>
      </c>
      <c r="AP229" s="92">
        <v>992866</v>
      </c>
      <c r="AQ229" s="92"/>
      <c r="AR229" s="92">
        <v>108703</v>
      </c>
      <c r="AS229" s="92">
        <v>270954</v>
      </c>
      <c r="AT229" s="92">
        <v>341857</v>
      </c>
      <c r="AU229" s="92"/>
      <c r="AV229" s="92"/>
      <c r="AW229" s="92">
        <v>6775479</v>
      </c>
      <c r="AX229" s="92"/>
      <c r="AY229" s="92">
        <v>1744</v>
      </c>
      <c r="AZ229" s="92">
        <v>0</v>
      </c>
      <c r="BA229" s="92">
        <v>0</v>
      </c>
      <c r="BB229" s="92">
        <v>24030</v>
      </c>
      <c r="BC229" s="92"/>
      <c r="BD229" s="92">
        <v>17443</v>
      </c>
      <c r="BE229" s="92">
        <v>0</v>
      </c>
      <c r="BF229" s="92">
        <v>5948262</v>
      </c>
      <c r="BG229" s="92"/>
      <c r="BH229" s="92">
        <v>784000</v>
      </c>
      <c r="BI229" s="92"/>
      <c r="BJ229" s="92">
        <v>0</v>
      </c>
      <c r="BK229" s="92">
        <v>0</v>
      </c>
      <c r="BL229" s="92"/>
      <c r="BM229" s="92"/>
      <c r="BN229" s="92"/>
      <c r="BO229" s="92">
        <v>13041211</v>
      </c>
      <c r="BP229" s="92">
        <v>1985</v>
      </c>
      <c r="BQ229" s="92">
        <v>3729376</v>
      </c>
      <c r="BR229" s="92">
        <v>3664</v>
      </c>
      <c r="BS229" s="92">
        <v>3917</v>
      </c>
      <c r="BT229" s="92">
        <v>1556280</v>
      </c>
      <c r="BU229" s="92">
        <v>4009333</v>
      </c>
      <c r="BV229" s="92">
        <v>2071735</v>
      </c>
      <c r="BW229" s="92">
        <v>286100</v>
      </c>
      <c r="BX229" s="92">
        <v>552</v>
      </c>
      <c r="BY229" s="92">
        <v>1366882</v>
      </c>
      <c r="BZ229" s="92">
        <v>251</v>
      </c>
      <c r="CA229" s="92">
        <v>11136</v>
      </c>
      <c r="CB229" s="92">
        <v>259226</v>
      </c>
      <c r="CC229" s="92">
        <v>259226</v>
      </c>
      <c r="CD229" s="92">
        <v>6562500</v>
      </c>
      <c r="CE229" s="92"/>
      <c r="CF229" s="92"/>
      <c r="CG229" s="92"/>
      <c r="CH229" s="92"/>
      <c r="CI229" s="92"/>
      <c r="CJ229" s="92">
        <v>0</v>
      </c>
      <c r="CK229" s="92">
        <v>1500000</v>
      </c>
      <c r="CL229" s="92">
        <v>1575000</v>
      </c>
      <c r="CM229" s="92">
        <v>487500</v>
      </c>
      <c r="CN229" s="92">
        <v>3000000</v>
      </c>
      <c r="CO229" s="92">
        <v>128624644</v>
      </c>
      <c r="CP229" s="92">
        <v>385873931</v>
      </c>
    </row>
    <row r="230" spans="1:94" x14ac:dyDescent="0.35">
      <c r="A230" s="89" t="s">
        <v>1162</v>
      </c>
      <c r="B230" s="92">
        <v>1202485</v>
      </c>
      <c r="C230" s="92">
        <v>1066099</v>
      </c>
      <c r="D230" s="92">
        <v>89650</v>
      </c>
      <c r="E230" s="92">
        <v>46737</v>
      </c>
      <c r="F230" s="92">
        <v>442377</v>
      </c>
      <c r="G230" s="92">
        <v>196996</v>
      </c>
      <c r="H230" s="92">
        <v>245382</v>
      </c>
      <c r="I230" s="92"/>
      <c r="J230" s="92"/>
      <c r="K230" s="92"/>
      <c r="L230" s="92"/>
      <c r="M230" s="92"/>
      <c r="N230" s="92"/>
      <c r="O230" s="92"/>
      <c r="P230" s="92"/>
      <c r="Q230" s="92">
        <v>791426</v>
      </c>
      <c r="R230" s="92"/>
      <c r="S230" s="92"/>
      <c r="T230" s="92">
        <v>21219</v>
      </c>
      <c r="U230" s="92">
        <v>5854</v>
      </c>
      <c r="V230" s="92"/>
      <c r="W230" s="92"/>
      <c r="X230" s="92"/>
      <c r="Y230" s="92"/>
      <c r="Z230" s="92"/>
      <c r="AA230" s="92"/>
      <c r="AB230" s="92"/>
      <c r="AC230" s="92"/>
      <c r="AD230" s="92"/>
      <c r="AE230" s="92">
        <v>0</v>
      </c>
      <c r="AF230" s="92"/>
      <c r="AG230" s="92"/>
      <c r="AH230" s="92">
        <v>26116</v>
      </c>
      <c r="AI230" s="92">
        <v>0</v>
      </c>
      <c r="AJ230" s="92">
        <v>2716</v>
      </c>
      <c r="AK230" s="92"/>
      <c r="AL230" s="92"/>
      <c r="AM230" s="92"/>
      <c r="AN230" s="92"/>
      <c r="AO230" s="92">
        <v>0</v>
      </c>
      <c r="AP230" s="92">
        <v>25000</v>
      </c>
      <c r="AQ230" s="92"/>
      <c r="AR230" s="92">
        <v>326109</v>
      </c>
      <c r="AS230" s="92"/>
      <c r="AT230" s="92">
        <v>384412</v>
      </c>
      <c r="AU230" s="92"/>
      <c r="AV230" s="92"/>
      <c r="AW230" s="92">
        <v>2511661</v>
      </c>
      <c r="AX230" s="92"/>
      <c r="AY230" s="92"/>
      <c r="AZ230" s="92">
        <v>0</v>
      </c>
      <c r="BA230" s="92">
        <v>48220</v>
      </c>
      <c r="BB230" s="92">
        <v>0</v>
      </c>
      <c r="BC230" s="92"/>
      <c r="BD230" s="92"/>
      <c r="BE230" s="92">
        <v>0</v>
      </c>
      <c r="BF230" s="92">
        <v>306610</v>
      </c>
      <c r="BG230" s="92">
        <v>2150000</v>
      </c>
      <c r="BH230" s="92"/>
      <c r="BI230" s="92">
        <v>6831</v>
      </c>
      <c r="BJ230" s="92"/>
      <c r="BK230" s="92">
        <v>0</v>
      </c>
      <c r="BL230" s="92"/>
      <c r="BM230" s="92"/>
      <c r="BN230" s="92"/>
      <c r="BO230" s="92">
        <v>220692</v>
      </c>
      <c r="BP230" s="92"/>
      <c r="BQ230" s="92">
        <v>78953</v>
      </c>
      <c r="BR230" s="92">
        <v>5876</v>
      </c>
      <c r="BS230" s="92">
        <v>2555</v>
      </c>
      <c r="BT230" s="92"/>
      <c r="BU230" s="92">
        <v>70358</v>
      </c>
      <c r="BV230" s="92">
        <v>58709</v>
      </c>
      <c r="BW230" s="92"/>
      <c r="BX230" s="92">
        <v>4241</v>
      </c>
      <c r="BY230" s="92"/>
      <c r="BZ230" s="92"/>
      <c r="CA230" s="92"/>
      <c r="CB230" s="92">
        <v>9426</v>
      </c>
      <c r="CC230" s="92">
        <v>9426</v>
      </c>
      <c r="CD230" s="92">
        <v>108750</v>
      </c>
      <c r="CE230" s="92"/>
      <c r="CF230" s="92"/>
      <c r="CG230" s="92"/>
      <c r="CH230" s="92"/>
      <c r="CI230" s="92"/>
      <c r="CJ230" s="92"/>
      <c r="CK230" s="92"/>
      <c r="CL230" s="92">
        <v>52500</v>
      </c>
      <c r="CM230" s="92">
        <v>56250</v>
      </c>
      <c r="CN230" s="92"/>
      <c r="CO230" s="92">
        <v>5286818</v>
      </c>
      <c r="CP230" s="92">
        <v>15860454</v>
      </c>
    </row>
    <row r="231" spans="1:94" x14ac:dyDescent="0.35">
      <c r="A231" s="89" t="s">
        <v>1167</v>
      </c>
      <c r="B231" s="92">
        <v>7889397</v>
      </c>
      <c r="C231" s="92">
        <v>6910468</v>
      </c>
      <c r="D231" s="92">
        <v>432446</v>
      </c>
      <c r="E231" s="92">
        <v>546483</v>
      </c>
      <c r="F231" s="92">
        <v>9574430</v>
      </c>
      <c r="G231" s="92">
        <v>7042364</v>
      </c>
      <c r="H231" s="92">
        <v>2266480</v>
      </c>
      <c r="I231" s="92">
        <v>265586</v>
      </c>
      <c r="J231" s="92">
        <v>2400000</v>
      </c>
      <c r="K231" s="92"/>
      <c r="L231" s="92"/>
      <c r="M231" s="92"/>
      <c r="N231" s="92"/>
      <c r="O231" s="92"/>
      <c r="P231" s="92">
        <v>2400000</v>
      </c>
      <c r="Q231" s="92">
        <v>2208681</v>
      </c>
      <c r="R231" s="92"/>
      <c r="S231" s="92"/>
      <c r="T231" s="92">
        <v>114258</v>
      </c>
      <c r="U231" s="92"/>
      <c r="V231" s="92"/>
      <c r="W231" s="92"/>
      <c r="X231" s="92"/>
      <c r="Y231" s="92">
        <v>0</v>
      </c>
      <c r="Z231" s="92">
        <v>0</v>
      </c>
      <c r="AA231" s="92">
        <v>0</v>
      </c>
      <c r="AB231" s="92"/>
      <c r="AC231" s="92"/>
      <c r="AD231" s="92"/>
      <c r="AE231" s="92">
        <v>0</v>
      </c>
      <c r="AF231" s="92"/>
      <c r="AG231" s="92"/>
      <c r="AH231" s="92">
        <v>6083</v>
      </c>
      <c r="AI231" s="92">
        <v>1929</v>
      </c>
      <c r="AJ231" s="92">
        <v>8148</v>
      </c>
      <c r="AK231" s="92"/>
      <c r="AL231" s="92"/>
      <c r="AM231" s="92"/>
      <c r="AN231" s="92"/>
      <c r="AO231" s="92">
        <v>0</v>
      </c>
      <c r="AP231" s="92">
        <v>413158</v>
      </c>
      <c r="AQ231" s="92"/>
      <c r="AR231" s="92">
        <v>1087030</v>
      </c>
      <c r="AS231" s="92">
        <v>65290</v>
      </c>
      <c r="AT231" s="92">
        <v>512786</v>
      </c>
      <c r="AU231" s="92">
        <v>0</v>
      </c>
      <c r="AV231" s="92"/>
      <c r="AW231" s="92">
        <v>473451</v>
      </c>
      <c r="AX231" s="92"/>
      <c r="AY231" s="92"/>
      <c r="AZ231" s="92">
        <v>0</v>
      </c>
      <c r="BA231" s="92">
        <v>0</v>
      </c>
      <c r="BB231" s="92">
        <v>0</v>
      </c>
      <c r="BC231" s="92"/>
      <c r="BD231" s="92"/>
      <c r="BE231" s="92">
        <v>0</v>
      </c>
      <c r="BF231" s="92">
        <v>8930</v>
      </c>
      <c r="BG231" s="92">
        <v>317521</v>
      </c>
      <c r="BH231" s="92">
        <v>147000</v>
      </c>
      <c r="BI231" s="92"/>
      <c r="BJ231" s="92"/>
      <c r="BK231" s="92">
        <v>0</v>
      </c>
      <c r="BL231" s="92">
        <v>0</v>
      </c>
      <c r="BM231" s="92"/>
      <c r="BN231" s="92"/>
      <c r="BO231" s="92">
        <v>181456</v>
      </c>
      <c r="BP231" s="92"/>
      <c r="BQ231" s="92">
        <v>95871</v>
      </c>
      <c r="BR231" s="92"/>
      <c r="BS231" s="92"/>
      <c r="BT231" s="92"/>
      <c r="BU231" s="92">
        <v>72646</v>
      </c>
      <c r="BV231" s="92"/>
      <c r="BW231" s="92"/>
      <c r="BX231" s="92"/>
      <c r="BY231" s="92">
        <v>3607</v>
      </c>
      <c r="BZ231" s="92"/>
      <c r="CA231" s="92">
        <v>9331</v>
      </c>
      <c r="CB231" s="92"/>
      <c r="CC231" s="92"/>
      <c r="CD231" s="92">
        <v>0</v>
      </c>
      <c r="CE231" s="92"/>
      <c r="CF231" s="92"/>
      <c r="CG231" s="92"/>
      <c r="CH231" s="92"/>
      <c r="CI231" s="92"/>
      <c r="CJ231" s="92">
        <v>0</v>
      </c>
      <c r="CK231" s="92">
        <v>0</v>
      </c>
      <c r="CL231" s="92">
        <v>0</v>
      </c>
      <c r="CM231" s="92">
        <v>0</v>
      </c>
      <c r="CN231" s="92">
        <v>0</v>
      </c>
      <c r="CO231" s="92">
        <v>22727415</v>
      </c>
      <c r="CP231" s="92">
        <v>68182245</v>
      </c>
    </row>
    <row r="232" spans="1:94" x14ac:dyDescent="0.35">
      <c r="A232" s="89" t="s">
        <v>1171</v>
      </c>
      <c r="B232" s="92">
        <v>9742780</v>
      </c>
      <c r="C232" s="92">
        <v>8344597</v>
      </c>
      <c r="D232" s="92">
        <v>384080</v>
      </c>
      <c r="E232" s="92">
        <v>1014103</v>
      </c>
      <c r="F232" s="92">
        <v>20936567</v>
      </c>
      <c r="G232" s="92">
        <v>15677907</v>
      </c>
      <c r="H232" s="92">
        <v>5179846</v>
      </c>
      <c r="I232" s="92">
        <v>78815</v>
      </c>
      <c r="J232" s="92">
        <v>2400000</v>
      </c>
      <c r="K232" s="92"/>
      <c r="L232" s="92"/>
      <c r="M232" s="92"/>
      <c r="N232" s="92"/>
      <c r="O232" s="92"/>
      <c r="P232" s="92">
        <v>2400000</v>
      </c>
      <c r="Q232" s="92">
        <v>2268539</v>
      </c>
      <c r="R232" s="92"/>
      <c r="S232" s="92"/>
      <c r="T232" s="92">
        <v>206367</v>
      </c>
      <c r="U232" s="92"/>
      <c r="V232" s="92"/>
      <c r="W232" s="92"/>
      <c r="X232" s="92"/>
      <c r="Y232" s="92">
        <v>0</v>
      </c>
      <c r="Z232" s="92">
        <v>3848</v>
      </c>
      <c r="AA232" s="92">
        <v>10751</v>
      </c>
      <c r="AB232" s="92"/>
      <c r="AC232" s="92"/>
      <c r="AD232" s="92">
        <v>4508</v>
      </c>
      <c r="AE232" s="92">
        <v>60065</v>
      </c>
      <c r="AF232" s="92"/>
      <c r="AG232" s="92"/>
      <c r="AH232" s="92">
        <v>355561</v>
      </c>
      <c r="AI232" s="92">
        <v>0</v>
      </c>
      <c r="AJ232" s="92">
        <v>10184</v>
      </c>
      <c r="AK232" s="92"/>
      <c r="AL232" s="92"/>
      <c r="AM232" s="92"/>
      <c r="AN232" s="92"/>
      <c r="AO232" s="92">
        <v>79939</v>
      </c>
      <c r="AP232" s="92">
        <v>631114</v>
      </c>
      <c r="AQ232" s="92"/>
      <c r="AR232" s="92">
        <v>434812</v>
      </c>
      <c r="AS232" s="92">
        <v>44071</v>
      </c>
      <c r="AT232" s="92">
        <v>427321</v>
      </c>
      <c r="AU232" s="92"/>
      <c r="AV232" s="92"/>
      <c r="AW232" s="92">
        <v>7109371</v>
      </c>
      <c r="AX232" s="92"/>
      <c r="AY232" s="92">
        <v>1744</v>
      </c>
      <c r="AZ232" s="92">
        <v>0</v>
      </c>
      <c r="BA232" s="92">
        <v>40401</v>
      </c>
      <c r="BB232" s="92">
        <v>137780</v>
      </c>
      <c r="BC232" s="92"/>
      <c r="BD232" s="92">
        <v>655</v>
      </c>
      <c r="BE232" s="92">
        <v>0</v>
      </c>
      <c r="BF232" s="92">
        <v>159003</v>
      </c>
      <c r="BG232" s="92">
        <v>6573790</v>
      </c>
      <c r="BH232" s="92">
        <v>196000</v>
      </c>
      <c r="BI232" s="92"/>
      <c r="BJ232" s="92"/>
      <c r="BK232" s="92">
        <v>0</v>
      </c>
      <c r="BL232" s="92">
        <v>0</v>
      </c>
      <c r="BM232" s="92"/>
      <c r="BN232" s="92">
        <v>0</v>
      </c>
      <c r="BO232" s="92">
        <v>259293</v>
      </c>
      <c r="BP232" s="92"/>
      <c r="BQ232" s="92">
        <v>86072</v>
      </c>
      <c r="BR232" s="92"/>
      <c r="BS232" s="92"/>
      <c r="BT232" s="92"/>
      <c r="BU232" s="92">
        <v>162723</v>
      </c>
      <c r="BV232" s="92"/>
      <c r="BW232" s="92"/>
      <c r="BX232" s="92"/>
      <c r="BY232" s="92"/>
      <c r="BZ232" s="92"/>
      <c r="CA232" s="92">
        <v>10498</v>
      </c>
      <c r="CB232" s="92"/>
      <c r="CC232" s="92"/>
      <c r="CD232" s="92">
        <v>0</v>
      </c>
      <c r="CE232" s="92"/>
      <c r="CF232" s="92"/>
      <c r="CG232" s="92"/>
      <c r="CH232" s="92"/>
      <c r="CI232" s="92"/>
      <c r="CJ232" s="92">
        <v>0</v>
      </c>
      <c r="CK232" s="92"/>
      <c r="CL232" s="92">
        <v>0</v>
      </c>
      <c r="CM232" s="92">
        <v>0</v>
      </c>
      <c r="CN232" s="92"/>
      <c r="CO232" s="92">
        <v>42716552</v>
      </c>
      <c r="CP232" s="92">
        <v>128149657</v>
      </c>
    </row>
    <row r="233" spans="1:94" x14ac:dyDescent="0.35">
      <c r="A233" s="89" t="s">
        <v>1174</v>
      </c>
      <c r="B233" s="92">
        <v>2348021</v>
      </c>
      <c r="C233" s="92">
        <v>2040176</v>
      </c>
      <c r="D233" s="92">
        <v>130461</v>
      </c>
      <c r="E233" s="92">
        <v>177385</v>
      </c>
      <c r="F233" s="92">
        <v>4210336</v>
      </c>
      <c r="G233" s="92">
        <v>3230647</v>
      </c>
      <c r="H233" s="92">
        <v>970190</v>
      </c>
      <c r="I233" s="92">
        <v>9500</v>
      </c>
      <c r="J233" s="92">
        <v>800000</v>
      </c>
      <c r="K233" s="92"/>
      <c r="L233" s="92"/>
      <c r="M233" s="92"/>
      <c r="N233" s="92"/>
      <c r="O233" s="92"/>
      <c r="P233" s="92">
        <v>800000</v>
      </c>
      <c r="Q233" s="92">
        <v>502404</v>
      </c>
      <c r="R233" s="92"/>
      <c r="S233" s="92"/>
      <c r="T233" s="92">
        <v>58622</v>
      </c>
      <c r="U233" s="92"/>
      <c r="V233" s="92"/>
      <c r="W233" s="92"/>
      <c r="X233" s="92"/>
      <c r="Y233" s="92"/>
      <c r="Z233" s="92">
        <v>2730</v>
      </c>
      <c r="AA233" s="92">
        <v>2389</v>
      </c>
      <c r="AB233" s="92"/>
      <c r="AC233" s="92"/>
      <c r="AD233" s="92"/>
      <c r="AE233" s="92">
        <v>45163</v>
      </c>
      <c r="AF233" s="92"/>
      <c r="AG233" s="92"/>
      <c r="AH233" s="92">
        <v>60393</v>
      </c>
      <c r="AI233" s="92">
        <v>0</v>
      </c>
      <c r="AJ233" s="92">
        <v>8827</v>
      </c>
      <c r="AK233" s="92"/>
      <c r="AL233" s="92"/>
      <c r="AM233" s="92"/>
      <c r="AN233" s="92"/>
      <c r="AO233" s="92">
        <v>4022</v>
      </c>
      <c r="AP233" s="92">
        <v>225000</v>
      </c>
      <c r="AQ233" s="92"/>
      <c r="AR233" s="92"/>
      <c r="AS233" s="92">
        <v>9794</v>
      </c>
      <c r="AT233" s="92">
        <v>85464</v>
      </c>
      <c r="AU233" s="92"/>
      <c r="AV233" s="92"/>
      <c r="AW233" s="92">
        <v>50098</v>
      </c>
      <c r="AX233" s="92"/>
      <c r="AY233" s="92"/>
      <c r="AZ233" s="92">
        <v>0</v>
      </c>
      <c r="BA233" s="92">
        <v>0</v>
      </c>
      <c r="BB233" s="92">
        <v>0</v>
      </c>
      <c r="BC233" s="92"/>
      <c r="BD233" s="92">
        <v>655</v>
      </c>
      <c r="BE233" s="92">
        <v>0</v>
      </c>
      <c r="BF233" s="92">
        <v>443</v>
      </c>
      <c r="BG233" s="92">
        <v>0</v>
      </c>
      <c r="BH233" s="92">
        <v>49000</v>
      </c>
      <c r="BI233" s="92"/>
      <c r="BJ233" s="92"/>
      <c r="BK233" s="92">
        <v>0</v>
      </c>
      <c r="BL233" s="92"/>
      <c r="BM233" s="92"/>
      <c r="BN233" s="92"/>
      <c r="BO233" s="92">
        <v>94671</v>
      </c>
      <c r="BP233" s="92"/>
      <c r="BQ233" s="92">
        <v>18046</v>
      </c>
      <c r="BR233" s="92"/>
      <c r="BS233" s="92"/>
      <c r="BT233" s="92"/>
      <c r="BU233" s="92">
        <v>73736</v>
      </c>
      <c r="BV233" s="92"/>
      <c r="BW233" s="92"/>
      <c r="BX233" s="92"/>
      <c r="BY233" s="92"/>
      <c r="BZ233" s="92">
        <v>2889</v>
      </c>
      <c r="CA233" s="92"/>
      <c r="CB233" s="92"/>
      <c r="CC233" s="92"/>
      <c r="CD233" s="92">
        <v>0</v>
      </c>
      <c r="CE233" s="92"/>
      <c r="CF233" s="92"/>
      <c r="CG233" s="92"/>
      <c r="CH233" s="92"/>
      <c r="CI233" s="92"/>
      <c r="CJ233" s="92">
        <v>0</v>
      </c>
      <c r="CK233" s="92"/>
      <c r="CL233" s="92">
        <v>0</v>
      </c>
      <c r="CM233" s="92">
        <v>0</v>
      </c>
      <c r="CN233" s="92"/>
      <c r="CO233" s="92">
        <v>8005531</v>
      </c>
      <c r="CP233" s="92">
        <v>24016593</v>
      </c>
    </row>
    <row r="234" spans="1:94" x14ac:dyDescent="0.35">
      <c r="A234" s="89" t="s">
        <v>1177</v>
      </c>
      <c r="B234" s="92">
        <v>18281874</v>
      </c>
      <c r="C234" s="92">
        <v>15859859</v>
      </c>
      <c r="D234" s="92">
        <v>1666674</v>
      </c>
      <c r="E234" s="92">
        <v>755341</v>
      </c>
      <c r="F234" s="92">
        <v>10560986</v>
      </c>
      <c r="G234" s="92">
        <v>4864291</v>
      </c>
      <c r="H234" s="92">
        <v>5687965</v>
      </c>
      <c r="I234" s="92">
        <v>8730</v>
      </c>
      <c r="J234" s="92">
        <v>1600000</v>
      </c>
      <c r="K234" s="92"/>
      <c r="L234" s="92"/>
      <c r="M234" s="92"/>
      <c r="N234" s="92"/>
      <c r="O234" s="92"/>
      <c r="P234" s="92">
        <v>1600000</v>
      </c>
      <c r="Q234" s="92">
        <v>2197145</v>
      </c>
      <c r="R234" s="92">
        <v>3586</v>
      </c>
      <c r="S234" s="92"/>
      <c r="T234" s="92">
        <v>278232</v>
      </c>
      <c r="U234" s="92"/>
      <c r="V234" s="92"/>
      <c r="W234" s="92">
        <v>0</v>
      </c>
      <c r="X234" s="92">
        <v>9630</v>
      </c>
      <c r="Y234" s="92">
        <v>9541</v>
      </c>
      <c r="Z234" s="92">
        <v>11965</v>
      </c>
      <c r="AA234" s="92">
        <v>0</v>
      </c>
      <c r="AB234" s="92"/>
      <c r="AC234" s="92"/>
      <c r="AD234" s="92">
        <v>9032</v>
      </c>
      <c r="AE234" s="92">
        <v>37205</v>
      </c>
      <c r="AF234" s="92"/>
      <c r="AG234" s="92"/>
      <c r="AH234" s="92">
        <v>269749</v>
      </c>
      <c r="AI234" s="92">
        <v>9646</v>
      </c>
      <c r="AJ234" s="92">
        <v>16974</v>
      </c>
      <c r="AK234" s="92"/>
      <c r="AL234" s="92"/>
      <c r="AM234" s="92">
        <v>0</v>
      </c>
      <c r="AN234" s="92"/>
      <c r="AO234" s="92">
        <v>39215</v>
      </c>
      <c r="AP234" s="92">
        <v>918146</v>
      </c>
      <c r="AQ234" s="92">
        <v>5</v>
      </c>
      <c r="AR234" s="92">
        <v>434812</v>
      </c>
      <c r="AS234" s="92">
        <v>133845</v>
      </c>
      <c r="AT234" s="92"/>
      <c r="AU234" s="92">
        <v>15560</v>
      </c>
      <c r="AV234" s="92"/>
      <c r="AW234" s="92">
        <v>207948</v>
      </c>
      <c r="AX234" s="92"/>
      <c r="AY234" s="92">
        <v>0</v>
      </c>
      <c r="AZ234" s="92">
        <v>0</v>
      </c>
      <c r="BA234" s="92">
        <v>50531</v>
      </c>
      <c r="BB234" s="92">
        <v>6990</v>
      </c>
      <c r="BC234" s="92"/>
      <c r="BD234" s="92">
        <v>3273</v>
      </c>
      <c r="BE234" s="92">
        <v>960</v>
      </c>
      <c r="BF234" s="92">
        <v>33232</v>
      </c>
      <c r="BG234" s="92">
        <v>31867</v>
      </c>
      <c r="BH234" s="92">
        <v>49000</v>
      </c>
      <c r="BI234" s="92"/>
      <c r="BJ234" s="92">
        <v>2766</v>
      </c>
      <c r="BK234" s="92">
        <v>0</v>
      </c>
      <c r="BL234" s="92">
        <v>1580</v>
      </c>
      <c r="BM234" s="92"/>
      <c r="BN234" s="92">
        <v>27748</v>
      </c>
      <c r="BO234" s="92">
        <v>946777</v>
      </c>
      <c r="BP234" s="92">
        <v>1985</v>
      </c>
      <c r="BQ234" s="92">
        <v>227835</v>
      </c>
      <c r="BR234" s="92">
        <v>10993</v>
      </c>
      <c r="BS234" s="92">
        <v>9089</v>
      </c>
      <c r="BT234" s="92">
        <v>287296</v>
      </c>
      <c r="BU234" s="92">
        <v>398553</v>
      </c>
      <c r="BV234" s="92"/>
      <c r="BW234" s="92"/>
      <c r="BX234" s="92"/>
      <c r="BY234" s="92">
        <v>11026</v>
      </c>
      <c r="BZ234" s="92"/>
      <c r="CA234" s="92"/>
      <c r="CB234" s="92">
        <v>12100</v>
      </c>
      <c r="CC234" s="92">
        <v>12100</v>
      </c>
      <c r="CD234" s="92">
        <v>0</v>
      </c>
      <c r="CE234" s="92"/>
      <c r="CF234" s="92"/>
      <c r="CG234" s="92"/>
      <c r="CH234" s="92"/>
      <c r="CI234" s="92"/>
      <c r="CJ234" s="92">
        <v>0</v>
      </c>
      <c r="CK234" s="92"/>
      <c r="CL234" s="92">
        <v>0</v>
      </c>
      <c r="CM234" s="92">
        <v>0</v>
      </c>
      <c r="CN234" s="92"/>
      <c r="CO234" s="92">
        <v>33806830</v>
      </c>
      <c r="CP234" s="92">
        <v>101420487</v>
      </c>
    </row>
    <row r="235" spans="1:94" x14ac:dyDescent="0.35">
      <c r="A235" s="89" t="s">
        <v>1180</v>
      </c>
      <c r="B235" s="92">
        <v>31256471</v>
      </c>
      <c r="C235" s="92">
        <v>25082421</v>
      </c>
      <c r="D235" s="92">
        <v>2934373</v>
      </c>
      <c r="E235" s="92">
        <v>3239678</v>
      </c>
      <c r="F235" s="92">
        <v>25685508</v>
      </c>
      <c r="G235" s="92">
        <v>13761006</v>
      </c>
      <c r="H235" s="92">
        <v>11918757</v>
      </c>
      <c r="I235" s="92">
        <v>5743</v>
      </c>
      <c r="J235" s="92">
        <v>9618600</v>
      </c>
      <c r="K235" s="92"/>
      <c r="L235" s="92"/>
      <c r="M235" s="92"/>
      <c r="N235" s="92"/>
      <c r="O235" s="92"/>
      <c r="P235" s="92">
        <v>9618600</v>
      </c>
      <c r="Q235" s="92">
        <v>685902</v>
      </c>
      <c r="R235" s="92"/>
      <c r="S235" s="92"/>
      <c r="T235" s="92">
        <v>156361</v>
      </c>
      <c r="U235" s="92"/>
      <c r="V235" s="92"/>
      <c r="W235" s="92"/>
      <c r="X235" s="92"/>
      <c r="Y235" s="92">
        <v>8178</v>
      </c>
      <c r="Z235" s="92">
        <v>10922</v>
      </c>
      <c r="AA235" s="92">
        <v>0</v>
      </c>
      <c r="AB235" s="92"/>
      <c r="AC235" s="92"/>
      <c r="AD235" s="92"/>
      <c r="AE235" s="92">
        <v>99199</v>
      </c>
      <c r="AF235" s="92"/>
      <c r="AG235" s="92"/>
      <c r="AH235" s="92">
        <v>28627</v>
      </c>
      <c r="AI235" s="92">
        <v>0</v>
      </c>
      <c r="AJ235" s="92">
        <v>14933</v>
      </c>
      <c r="AK235" s="92"/>
      <c r="AL235" s="92"/>
      <c r="AM235" s="92"/>
      <c r="AN235" s="92"/>
      <c r="AO235" s="92">
        <v>0</v>
      </c>
      <c r="AP235" s="92">
        <v>325000</v>
      </c>
      <c r="AQ235" s="92"/>
      <c r="AR235" s="92">
        <v>0</v>
      </c>
      <c r="AS235" s="92">
        <v>42682</v>
      </c>
      <c r="AT235" s="92">
        <v>0</v>
      </c>
      <c r="AU235" s="92">
        <v>0</v>
      </c>
      <c r="AV235" s="92"/>
      <c r="AW235" s="92">
        <v>6903023</v>
      </c>
      <c r="AX235" s="92"/>
      <c r="AY235" s="92">
        <v>3488</v>
      </c>
      <c r="AZ235" s="92">
        <v>1580</v>
      </c>
      <c r="BA235" s="92">
        <v>43577</v>
      </c>
      <c r="BB235" s="92">
        <v>10519</v>
      </c>
      <c r="BC235" s="92"/>
      <c r="BD235" s="92">
        <v>21603</v>
      </c>
      <c r="BE235" s="92">
        <v>0</v>
      </c>
      <c r="BF235" s="92">
        <v>29264</v>
      </c>
      <c r="BG235" s="92">
        <v>6495000</v>
      </c>
      <c r="BH235" s="92">
        <v>294000</v>
      </c>
      <c r="BI235" s="92"/>
      <c r="BJ235" s="92">
        <v>3410</v>
      </c>
      <c r="BK235" s="92">
        <v>0</v>
      </c>
      <c r="BL235" s="92">
        <v>0</v>
      </c>
      <c r="BM235" s="92"/>
      <c r="BN235" s="92">
        <v>581</v>
      </c>
      <c r="BO235" s="92">
        <v>7495350</v>
      </c>
      <c r="BP235" s="92"/>
      <c r="BQ235" s="92">
        <v>3815899</v>
      </c>
      <c r="BR235" s="92"/>
      <c r="BS235" s="92"/>
      <c r="BT235" s="92">
        <v>1258591</v>
      </c>
      <c r="BU235" s="92">
        <v>1991693</v>
      </c>
      <c r="BV235" s="92">
        <v>134983</v>
      </c>
      <c r="BW235" s="92">
        <v>214440</v>
      </c>
      <c r="BX235" s="92"/>
      <c r="BY235" s="92">
        <v>73375</v>
      </c>
      <c r="BZ235" s="92"/>
      <c r="CA235" s="92">
        <v>6369</v>
      </c>
      <c r="CB235" s="92">
        <v>1290</v>
      </c>
      <c r="CC235" s="92">
        <v>1290</v>
      </c>
      <c r="CD235" s="92">
        <v>0</v>
      </c>
      <c r="CE235" s="92"/>
      <c r="CF235" s="92"/>
      <c r="CG235" s="92">
        <v>0</v>
      </c>
      <c r="CH235" s="92"/>
      <c r="CI235" s="92"/>
      <c r="CJ235" s="92"/>
      <c r="CK235" s="92">
        <v>0</v>
      </c>
      <c r="CL235" s="92">
        <v>0</v>
      </c>
      <c r="CM235" s="92">
        <v>0</v>
      </c>
      <c r="CN235" s="92">
        <v>0</v>
      </c>
      <c r="CO235" s="92">
        <v>81646143</v>
      </c>
      <c r="CP235" s="92">
        <v>244938429</v>
      </c>
    </row>
    <row r="236" spans="1:94" x14ac:dyDescent="0.35">
      <c r="A236" s="89" t="s">
        <v>1185</v>
      </c>
      <c r="B236" s="92">
        <v>88055588</v>
      </c>
      <c r="C236" s="92">
        <v>72615499</v>
      </c>
      <c r="D236" s="92">
        <v>8860487</v>
      </c>
      <c r="E236" s="92">
        <v>6579602</v>
      </c>
      <c r="F236" s="92">
        <v>39000172</v>
      </c>
      <c r="G236" s="92">
        <v>13048756</v>
      </c>
      <c r="H236" s="92">
        <v>25865296</v>
      </c>
      <c r="I236" s="92">
        <v>86121</v>
      </c>
      <c r="J236" s="92">
        <v>0</v>
      </c>
      <c r="K236" s="92"/>
      <c r="L236" s="92"/>
      <c r="M236" s="92"/>
      <c r="N236" s="92"/>
      <c r="O236" s="92"/>
      <c r="P236" s="92">
        <v>0</v>
      </c>
      <c r="Q236" s="92">
        <v>8785769</v>
      </c>
      <c r="R236" s="92"/>
      <c r="S236" s="92"/>
      <c r="T236" s="92">
        <v>917325</v>
      </c>
      <c r="U236" s="92"/>
      <c r="V236" s="92"/>
      <c r="W236" s="92"/>
      <c r="X236" s="92"/>
      <c r="Y236" s="92">
        <v>0</v>
      </c>
      <c r="Z236" s="92">
        <v>1539</v>
      </c>
      <c r="AA236" s="92">
        <v>0</v>
      </c>
      <c r="AB236" s="92"/>
      <c r="AC236" s="92"/>
      <c r="AD236" s="92"/>
      <c r="AE236" s="92">
        <v>1394093</v>
      </c>
      <c r="AF236" s="92"/>
      <c r="AG236" s="92"/>
      <c r="AH236" s="92">
        <v>626426</v>
      </c>
      <c r="AI236" s="92">
        <v>31062</v>
      </c>
      <c r="AJ236" s="92">
        <v>46849</v>
      </c>
      <c r="AK236" s="92">
        <v>849</v>
      </c>
      <c r="AL236" s="92"/>
      <c r="AM236" s="92"/>
      <c r="AN236" s="92"/>
      <c r="AO236" s="92">
        <v>144794</v>
      </c>
      <c r="AP236" s="92">
        <v>1485841</v>
      </c>
      <c r="AQ236" s="92"/>
      <c r="AR236" s="92">
        <v>2391467</v>
      </c>
      <c r="AS236" s="92">
        <v>463560</v>
      </c>
      <c r="AT236" s="92">
        <v>1281964</v>
      </c>
      <c r="AU236" s="92"/>
      <c r="AV236" s="92"/>
      <c r="AW236" s="92">
        <v>25930555</v>
      </c>
      <c r="AX236" s="92"/>
      <c r="AY236" s="92">
        <v>1744</v>
      </c>
      <c r="AZ236" s="92">
        <v>1580</v>
      </c>
      <c r="BA236" s="92">
        <v>569870</v>
      </c>
      <c r="BB236" s="92">
        <v>76743</v>
      </c>
      <c r="BC236" s="92"/>
      <c r="BD236" s="92">
        <v>6103</v>
      </c>
      <c r="BE236" s="92">
        <v>0</v>
      </c>
      <c r="BF236" s="92">
        <v>11457477</v>
      </c>
      <c r="BG236" s="92">
        <v>13082038</v>
      </c>
      <c r="BH236" s="92">
        <v>735000</v>
      </c>
      <c r="BI236" s="92"/>
      <c r="BJ236" s="92"/>
      <c r="BK236" s="92">
        <v>0</v>
      </c>
      <c r="BL236" s="92">
        <v>0</v>
      </c>
      <c r="BM236" s="92"/>
      <c r="BN236" s="92"/>
      <c r="BO236" s="92">
        <v>12145755</v>
      </c>
      <c r="BP236" s="92"/>
      <c r="BQ236" s="92">
        <v>2626359</v>
      </c>
      <c r="BR236" s="92">
        <v>2938</v>
      </c>
      <c r="BS236" s="92">
        <v>14486</v>
      </c>
      <c r="BT236" s="92">
        <v>2163575</v>
      </c>
      <c r="BU236" s="92">
        <v>4569079</v>
      </c>
      <c r="BV236" s="92">
        <v>2328721</v>
      </c>
      <c r="BW236" s="92">
        <v>412645</v>
      </c>
      <c r="BX236" s="92"/>
      <c r="BY236" s="92"/>
      <c r="BZ236" s="92">
        <v>22121</v>
      </c>
      <c r="CA236" s="92">
        <v>5832</v>
      </c>
      <c r="CB236" s="92">
        <v>127256</v>
      </c>
      <c r="CC236" s="92">
        <v>127256</v>
      </c>
      <c r="CD236" s="92">
        <v>16182302</v>
      </c>
      <c r="CE236" s="92"/>
      <c r="CF236" s="92"/>
      <c r="CG236" s="92">
        <v>252302</v>
      </c>
      <c r="CH236" s="92"/>
      <c r="CI236" s="92"/>
      <c r="CJ236" s="92">
        <v>0</v>
      </c>
      <c r="CK236" s="92">
        <v>3225000</v>
      </c>
      <c r="CL236" s="92">
        <v>4305000</v>
      </c>
      <c r="CM236" s="92">
        <v>1950000</v>
      </c>
      <c r="CN236" s="92">
        <v>6450000</v>
      </c>
      <c r="CO236" s="92">
        <v>190227397</v>
      </c>
      <c r="CP236" s="92">
        <v>570682193</v>
      </c>
    </row>
    <row r="237" spans="1:94" x14ac:dyDescent="0.35">
      <c r="A237" s="89" t="s">
        <v>1189</v>
      </c>
      <c r="B237" s="92">
        <v>38607530</v>
      </c>
      <c r="C237" s="92">
        <v>30302844</v>
      </c>
      <c r="D237" s="92">
        <v>4995667</v>
      </c>
      <c r="E237" s="92">
        <v>3309019</v>
      </c>
      <c r="F237" s="92">
        <v>34490708</v>
      </c>
      <c r="G237" s="92">
        <v>20332123</v>
      </c>
      <c r="H237" s="92">
        <v>14029653</v>
      </c>
      <c r="I237" s="92">
        <v>128932</v>
      </c>
      <c r="J237" s="92">
        <v>0</v>
      </c>
      <c r="K237" s="92"/>
      <c r="L237" s="92"/>
      <c r="M237" s="92"/>
      <c r="N237" s="92"/>
      <c r="O237" s="92"/>
      <c r="P237" s="92">
        <v>0</v>
      </c>
      <c r="Q237" s="92">
        <v>3516011</v>
      </c>
      <c r="R237" s="92"/>
      <c r="S237" s="92"/>
      <c r="T237" s="92">
        <v>541907</v>
      </c>
      <c r="U237" s="92"/>
      <c r="V237" s="92"/>
      <c r="W237" s="92"/>
      <c r="X237" s="92"/>
      <c r="Y237" s="92">
        <v>0</v>
      </c>
      <c r="Z237" s="92">
        <v>0</v>
      </c>
      <c r="AA237" s="92">
        <v>0</v>
      </c>
      <c r="AB237" s="92"/>
      <c r="AC237" s="92"/>
      <c r="AD237" s="92"/>
      <c r="AE237" s="92">
        <v>45938</v>
      </c>
      <c r="AF237" s="92"/>
      <c r="AG237" s="92"/>
      <c r="AH237" s="92">
        <v>40992</v>
      </c>
      <c r="AI237" s="92">
        <v>0</v>
      </c>
      <c r="AJ237" s="92">
        <v>4432</v>
      </c>
      <c r="AK237" s="92"/>
      <c r="AL237" s="92"/>
      <c r="AM237" s="92"/>
      <c r="AN237" s="92"/>
      <c r="AO237" s="92">
        <v>0</v>
      </c>
      <c r="AP237" s="92">
        <v>25000</v>
      </c>
      <c r="AQ237" s="92"/>
      <c r="AR237" s="92">
        <v>1413139</v>
      </c>
      <c r="AS237" s="92">
        <v>248103</v>
      </c>
      <c r="AT237" s="92">
        <v>1196500</v>
      </c>
      <c r="AU237" s="92">
        <v>0</v>
      </c>
      <c r="AV237" s="92"/>
      <c r="AW237" s="92">
        <v>6099650</v>
      </c>
      <c r="AX237" s="92"/>
      <c r="AY237" s="92"/>
      <c r="AZ237" s="92">
        <v>0</v>
      </c>
      <c r="BA237" s="92">
        <v>390458</v>
      </c>
      <c r="BB237" s="92">
        <v>31556</v>
      </c>
      <c r="BC237" s="92"/>
      <c r="BD237" s="92">
        <v>22997</v>
      </c>
      <c r="BE237" s="92">
        <v>0</v>
      </c>
      <c r="BF237" s="92">
        <v>5307014</v>
      </c>
      <c r="BG237" s="92"/>
      <c r="BH237" s="92">
        <v>343000</v>
      </c>
      <c r="BI237" s="92"/>
      <c r="BJ237" s="92"/>
      <c r="BK237" s="92">
        <v>0</v>
      </c>
      <c r="BL237" s="92">
        <v>0</v>
      </c>
      <c r="BM237" s="92"/>
      <c r="BN237" s="92">
        <v>4625</v>
      </c>
      <c r="BO237" s="92">
        <v>5086104</v>
      </c>
      <c r="BP237" s="92"/>
      <c r="BQ237" s="92">
        <v>1522209</v>
      </c>
      <c r="BR237" s="92">
        <v>29534</v>
      </c>
      <c r="BS237" s="92">
        <v>2793</v>
      </c>
      <c r="BT237" s="92"/>
      <c r="BU237" s="92">
        <v>3096508</v>
      </c>
      <c r="BV237" s="92"/>
      <c r="BW237" s="92">
        <v>49517</v>
      </c>
      <c r="BX237" s="92"/>
      <c r="BY237" s="92"/>
      <c r="BZ237" s="92"/>
      <c r="CA237" s="92">
        <v>385543</v>
      </c>
      <c r="CB237" s="92">
        <v>7912</v>
      </c>
      <c r="CC237" s="92">
        <v>7912</v>
      </c>
      <c r="CD237" s="92">
        <v>5702750</v>
      </c>
      <c r="CE237" s="92"/>
      <c r="CF237" s="92"/>
      <c r="CG237" s="92">
        <v>125000</v>
      </c>
      <c r="CH237" s="92"/>
      <c r="CI237" s="92"/>
      <c r="CJ237" s="92">
        <v>0</v>
      </c>
      <c r="CK237" s="92">
        <v>536250</v>
      </c>
      <c r="CL237" s="92">
        <v>2394000</v>
      </c>
      <c r="CM237" s="92">
        <v>1575000</v>
      </c>
      <c r="CN237" s="92">
        <v>1072500</v>
      </c>
      <c r="CO237" s="92">
        <v>93510664</v>
      </c>
      <c r="CP237" s="92">
        <v>280531994</v>
      </c>
    </row>
    <row r="238" spans="1:94" x14ac:dyDescent="0.35">
      <c r="A238" s="89" t="s">
        <v>1193</v>
      </c>
      <c r="B238" s="92">
        <v>7232779</v>
      </c>
      <c r="C238" s="92">
        <v>6730375</v>
      </c>
      <c r="D238" s="92">
        <v>82541</v>
      </c>
      <c r="E238" s="92">
        <v>419864</v>
      </c>
      <c r="F238" s="92">
        <v>8992649</v>
      </c>
      <c r="G238" s="92">
        <v>4706131</v>
      </c>
      <c r="H238" s="92">
        <v>4268240</v>
      </c>
      <c r="I238" s="92">
        <v>18277</v>
      </c>
      <c r="J238" s="92">
        <v>0</v>
      </c>
      <c r="K238" s="92"/>
      <c r="L238" s="92"/>
      <c r="M238" s="92"/>
      <c r="N238" s="92"/>
      <c r="O238" s="92"/>
      <c r="P238" s="92">
        <v>0</v>
      </c>
      <c r="Q238" s="92">
        <v>473151</v>
      </c>
      <c r="R238" s="92"/>
      <c r="S238" s="92"/>
      <c r="T238" s="92">
        <v>2955</v>
      </c>
      <c r="U238" s="92"/>
      <c r="V238" s="92"/>
      <c r="W238" s="92">
        <v>300141</v>
      </c>
      <c r="X238" s="92"/>
      <c r="Y238" s="92">
        <v>0</v>
      </c>
      <c r="Z238" s="92">
        <v>0</v>
      </c>
      <c r="AA238" s="92">
        <v>0</v>
      </c>
      <c r="AB238" s="92"/>
      <c r="AC238" s="92"/>
      <c r="AD238" s="92">
        <v>2262</v>
      </c>
      <c r="AE238" s="92">
        <v>82756</v>
      </c>
      <c r="AF238" s="92"/>
      <c r="AG238" s="92"/>
      <c r="AH238" s="92">
        <v>22629</v>
      </c>
      <c r="AI238" s="92">
        <v>0</v>
      </c>
      <c r="AJ238" s="92">
        <v>4601</v>
      </c>
      <c r="AK238" s="92">
        <v>0</v>
      </c>
      <c r="AL238" s="92"/>
      <c r="AM238" s="92">
        <v>0</v>
      </c>
      <c r="AN238" s="92"/>
      <c r="AO238" s="92">
        <v>0</v>
      </c>
      <c r="AP238" s="92">
        <v>56114</v>
      </c>
      <c r="AQ238" s="92">
        <v>0</v>
      </c>
      <c r="AR238" s="92">
        <v>0</v>
      </c>
      <c r="AS238" s="92">
        <v>1692</v>
      </c>
      <c r="AT238" s="92">
        <v>0</v>
      </c>
      <c r="AU238" s="92"/>
      <c r="AV238" s="92"/>
      <c r="AW238" s="92">
        <v>1058692</v>
      </c>
      <c r="AX238" s="92">
        <v>11158</v>
      </c>
      <c r="AY238" s="92">
        <v>0</v>
      </c>
      <c r="AZ238" s="92">
        <v>0</v>
      </c>
      <c r="BA238" s="92">
        <v>924031</v>
      </c>
      <c r="BB238" s="92">
        <v>0</v>
      </c>
      <c r="BC238" s="92"/>
      <c r="BD238" s="92">
        <v>11488</v>
      </c>
      <c r="BE238" s="92">
        <v>0</v>
      </c>
      <c r="BF238" s="92">
        <v>63015</v>
      </c>
      <c r="BG238" s="92"/>
      <c r="BH238" s="92">
        <v>49000</v>
      </c>
      <c r="BI238" s="92"/>
      <c r="BJ238" s="92"/>
      <c r="BK238" s="92">
        <v>0</v>
      </c>
      <c r="BL238" s="92">
        <v>0</v>
      </c>
      <c r="BM238" s="92"/>
      <c r="BN238" s="92"/>
      <c r="BO238" s="92">
        <v>92113</v>
      </c>
      <c r="BP238" s="92"/>
      <c r="BQ238" s="92">
        <v>24814</v>
      </c>
      <c r="BR238" s="92">
        <v>979</v>
      </c>
      <c r="BS238" s="92">
        <v>1959</v>
      </c>
      <c r="BT238" s="92"/>
      <c r="BU238" s="92">
        <v>46957</v>
      </c>
      <c r="BV238" s="92"/>
      <c r="BW238" s="92"/>
      <c r="BX238" s="92"/>
      <c r="BY238" s="92"/>
      <c r="BZ238" s="92"/>
      <c r="CA238" s="92">
        <v>17404</v>
      </c>
      <c r="CB238" s="92">
        <v>0</v>
      </c>
      <c r="CC238" s="92">
        <v>0</v>
      </c>
      <c r="CD238" s="92">
        <v>0</v>
      </c>
      <c r="CE238" s="92"/>
      <c r="CF238" s="92"/>
      <c r="CG238" s="92"/>
      <c r="CH238" s="92"/>
      <c r="CI238" s="92"/>
      <c r="CJ238" s="92">
        <v>0</v>
      </c>
      <c r="CK238" s="92"/>
      <c r="CL238" s="92">
        <v>0</v>
      </c>
      <c r="CM238" s="92">
        <v>0</v>
      </c>
      <c r="CN238" s="92"/>
      <c r="CO238" s="92">
        <v>17849384</v>
      </c>
      <c r="CP238" s="92">
        <v>53548151</v>
      </c>
    </row>
    <row r="239" spans="1:94" x14ac:dyDescent="0.35">
      <c r="A239" s="89" t="s">
        <v>1197</v>
      </c>
      <c r="B239" s="92">
        <v>12396889</v>
      </c>
      <c r="C239" s="92">
        <v>10029783</v>
      </c>
      <c r="D239" s="92">
        <v>1318705</v>
      </c>
      <c r="E239" s="92">
        <v>1048401</v>
      </c>
      <c r="F239" s="92">
        <v>12207027</v>
      </c>
      <c r="G239" s="92">
        <v>7939858</v>
      </c>
      <c r="H239" s="92">
        <v>4267168</v>
      </c>
      <c r="I239" s="92"/>
      <c r="J239" s="92">
        <v>3200000</v>
      </c>
      <c r="K239" s="92"/>
      <c r="L239" s="92"/>
      <c r="M239" s="92"/>
      <c r="N239" s="92"/>
      <c r="O239" s="92"/>
      <c r="P239" s="92">
        <v>3200000</v>
      </c>
      <c r="Q239" s="92">
        <v>2531589</v>
      </c>
      <c r="R239" s="92"/>
      <c r="S239" s="92"/>
      <c r="T239" s="92">
        <v>349302</v>
      </c>
      <c r="U239" s="92"/>
      <c r="V239" s="92"/>
      <c r="W239" s="92"/>
      <c r="X239" s="92"/>
      <c r="Y239" s="92">
        <v>25896</v>
      </c>
      <c r="Z239" s="92">
        <v>6231</v>
      </c>
      <c r="AA239" s="92">
        <v>1195</v>
      </c>
      <c r="AB239" s="92"/>
      <c r="AC239" s="92"/>
      <c r="AD239" s="92"/>
      <c r="AE239" s="92">
        <v>390044</v>
      </c>
      <c r="AF239" s="92"/>
      <c r="AG239" s="92"/>
      <c r="AH239" s="92">
        <v>369660</v>
      </c>
      <c r="AI239" s="92">
        <v>0</v>
      </c>
      <c r="AJ239" s="92">
        <v>13579</v>
      </c>
      <c r="AK239" s="92"/>
      <c r="AL239" s="92"/>
      <c r="AM239" s="92"/>
      <c r="AN239" s="92"/>
      <c r="AO239" s="92">
        <v>10390</v>
      </c>
      <c r="AP239" s="92">
        <v>142677</v>
      </c>
      <c r="AQ239" s="92"/>
      <c r="AR239" s="92">
        <v>543515</v>
      </c>
      <c r="AS239" s="92">
        <v>65290</v>
      </c>
      <c r="AT239" s="92">
        <v>598250</v>
      </c>
      <c r="AU239" s="92">
        <v>15560</v>
      </c>
      <c r="AV239" s="92"/>
      <c r="AW239" s="92">
        <v>5370290</v>
      </c>
      <c r="AX239" s="92"/>
      <c r="AY239" s="92">
        <v>0</v>
      </c>
      <c r="AZ239" s="92">
        <v>0</v>
      </c>
      <c r="BA239" s="92">
        <v>898728</v>
      </c>
      <c r="BB239" s="92">
        <v>0</v>
      </c>
      <c r="BC239" s="92"/>
      <c r="BD239" s="92">
        <v>18668</v>
      </c>
      <c r="BE239" s="92">
        <v>0</v>
      </c>
      <c r="BF239" s="92">
        <v>12859</v>
      </c>
      <c r="BG239" s="92">
        <v>4342037</v>
      </c>
      <c r="BH239" s="92">
        <v>98000</v>
      </c>
      <c r="BI239" s="92"/>
      <c r="BJ239" s="92"/>
      <c r="BK239" s="92">
        <v>0</v>
      </c>
      <c r="BL239" s="92">
        <v>0</v>
      </c>
      <c r="BM239" s="92"/>
      <c r="BN239" s="92"/>
      <c r="BO239" s="92">
        <v>1722569</v>
      </c>
      <c r="BP239" s="92"/>
      <c r="BQ239" s="92">
        <v>427247</v>
      </c>
      <c r="BR239" s="92">
        <v>2938</v>
      </c>
      <c r="BS239" s="92">
        <v>238</v>
      </c>
      <c r="BT239" s="92">
        <v>278832</v>
      </c>
      <c r="BU239" s="92">
        <v>784684</v>
      </c>
      <c r="BV239" s="92">
        <v>86492</v>
      </c>
      <c r="BW239" s="92">
        <v>115541</v>
      </c>
      <c r="BX239" s="92">
        <v>5469</v>
      </c>
      <c r="BY239" s="92">
        <v>2459</v>
      </c>
      <c r="BZ239" s="92">
        <v>1921</v>
      </c>
      <c r="CA239" s="92">
        <v>16748</v>
      </c>
      <c r="CB239" s="92">
        <v>56558</v>
      </c>
      <c r="CC239" s="92">
        <v>56558</v>
      </c>
      <c r="CD239" s="92">
        <v>0</v>
      </c>
      <c r="CE239" s="92"/>
      <c r="CF239" s="92"/>
      <c r="CG239" s="92"/>
      <c r="CH239" s="92"/>
      <c r="CI239" s="92"/>
      <c r="CJ239" s="92">
        <v>0</v>
      </c>
      <c r="CK239" s="92"/>
      <c r="CL239" s="92">
        <v>0</v>
      </c>
      <c r="CM239" s="92">
        <v>0</v>
      </c>
      <c r="CN239" s="92"/>
      <c r="CO239" s="92">
        <v>37484920</v>
      </c>
      <c r="CP239" s="92">
        <v>112454765</v>
      </c>
    </row>
    <row r="240" spans="1:94" x14ac:dyDescent="0.35">
      <c r="A240" s="89" t="s">
        <v>1201</v>
      </c>
      <c r="B240" s="92">
        <v>64611771</v>
      </c>
      <c r="C240" s="92">
        <v>55794627</v>
      </c>
      <c r="D240" s="92">
        <v>3687086</v>
      </c>
      <c r="E240" s="92">
        <v>5130058</v>
      </c>
      <c r="F240" s="92">
        <v>33219720</v>
      </c>
      <c r="G240" s="92">
        <v>17501829</v>
      </c>
      <c r="H240" s="92">
        <v>15682584</v>
      </c>
      <c r="I240" s="92">
        <v>35307</v>
      </c>
      <c r="J240" s="92">
        <v>0</v>
      </c>
      <c r="K240" s="92"/>
      <c r="L240" s="92"/>
      <c r="M240" s="92"/>
      <c r="N240" s="92">
        <v>0</v>
      </c>
      <c r="O240" s="92"/>
      <c r="P240" s="92">
        <v>0</v>
      </c>
      <c r="Q240" s="92">
        <v>4579936</v>
      </c>
      <c r="R240" s="92"/>
      <c r="S240" s="92"/>
      <c r="T240" s="92">
        <v>1188285</v>
      </c>
      <c r="U240" s="92"/>
      <c r="V240" s="92"/>
      <c r="W240" s="92"/>
      <c r="X240" s="92"/>
      <c r="Y240" s="92">
        <v>6723</v>
      </c>
      <c r="Z240" s="92">
        <v>1540</v>
      </c>
      <c r="AA240" s="92">
        <v>2052</v>
      </c>
      <c r="AB240" s="92"/>
      <c r="AC240" s="92"/>
      <c r="AD240" s="92"/>
      <c r="AE240" s="92">
        <v>625415</v>
      </c>
      <c r="AF240" s="92"/>
      <c r="AG240" s="92"/>
      <c r="AH240" s="92">
        <v>692708</v>
      </c>
      <c r="AI240" s="92">
        <v>0</v>
      </c>
      <c r="AJ240" s="92">
        <v>30553</v>
      </c>
      <c r="AK240" s="92"/>
      <c r="AL240" s="92"/>
      <c r="AM240" s="92"/>
      <c r="AN240" s="92"/>
      <c r="AO240" s="92">
        <v>8044</v>
      </c>
      <c r="AP240" s="92">
        <v>704973</v>
      </c>
      <c r="AQ240" s="92">
        <v>5</v>
      </c>
      <c r="AR240" s="92">
        <v>543515</v>
      </c>
      <c r="AS240" s="92">
        <v>286561</v>
      </c>
      <c r="AT240" s="92">
        <v>427321</v>
      </c>
      <c r="AU240" s="92">
        <v>62239</v>
      </c>
      <c r="AV240" s="92"/>
      <c r="AW240" s="92">
        <v>11457640</v>
      </c>
      <c r="AX240" s="92">
        <v>22317</v>
      </c>
      <c r="AY240" s="92">
        <v>3488</v>
      </c>
      <c r="AZ240" s="92">
        <v>0</v>
      </c>
      <c r="BA240" s="92">
        <v>1807375</v>
      </c>
      <c r="BB240" s="92">
        <v>34916</v>
      </c>
      <c r="BC240" s="92"/>
      <c r="BD240" s="92">
        <v>2745</v>
      </c>
      <c r="BE240" s="92">
        <v>0</v>
      </c>
      <c r="BF240" s="92">
        <v>70635</v>
      </c>
      <c r="BG240" s="92">
        <v>9033386</v>
      </c>
      <c r="BH240" s="92">
        <v>294000</v>
      </c>
      <c r="BI240" s="92"/>
      <c r="BJ240" s="92"/>
      <c r="BK240" s="92">
        <v>0</v>
      </c>
      <c r="BL240" s="92">
        <v>36163</v>
      </c>
      <c r="BM240" s="92"/>
      <c r="BN240" s="92">
        <v>152614</v>
      </c>
      <c r="BO240" s="92">
        <v>4616064</v>
      </c>
      <c r="BP240" s="92"/>
      <c r="BQ240" s="92">
        <v>1418564</v>
      </c>
      <c r="BR240" s="92"/>
      <c r="BS240" s="92"/>
      <c r="BT240" s="92">
        <v>1214261</v>
      </c>
      <c r="BU240" s="92">
        <v>1321017</v>
      </c>
      <c r="BV240" s="92"/>
      <c r="BW240" s="92">
        <v>572201</v>
      </c>
      <c r="BX240" s="92">
        <v>994</v>
      </c>
      <c r="BY240" s="92">
        <v>89027</v>
      </c>
      <c r="BZ240" s="92"/>
      <c r="CA240" s="92"/>
      <c r="CB240" s="92">
        <v>179102</v>
      </c>
      <c r="CC240" s="92">
        <v>179102</v>
      </c>
      <c r="CD240" s="92">
        <v>0</v>
      </c>
      <c r="CE240" s="92"/>
      <c r="CF240" s="92"/>
      <c r="CG240" s="92"/>
      <c r="CH240" s="92"/>
      <c r="CI240" s="92"/>
      <c r="CJ240" s="92">
        <v>0</v>
      </c>
      <c r="CK240" s="92">
        <v>0</v>
      </c>
      <c r="CL240" s="92">
        <v>0</v>
      </c>
      <c r="CM240" s="92">
        <v>0</v>
      </c>
      <c r="CN240" s="92">
        <v>0</v>
      </c>
      <c r="CO240" s="92">
        <v>118664232</v>
      </c>
      <c r="CP240" s="92">
        <v>355992695</v>
      </c>
    </row>
    <row r="241" spans="1:94" x14ac:dyDescent="0.35">
      <c r="A241" s="89" t="s">
        <v>1209</v>
      </c>
      <c r="B241" s="92">
        <v>21708479</v>
      </c>
      <c r="C241" s="92">
        <v>18452295</v>
      </c>
      <c r="D241" s="92">
        <v>1396534</v>
      </c>
      <c r="E241" s="92">
        <v>1859650</v>
      </c>
      <c r="F241" s="92">
        <v>15691758</v>
      </c>
      <c r="G241" s="92">
        <v>7343939</v>
      </c>
      <c r="H241" s="92">
        <v>8337325</v>
      </c>
      <c r="I241" s="92">
        <v>10493</v>
      </c>
      <c r="J241" s="92">
        <v>0</v>
      </c>
      <c r="K241" s="92"/>
      <c r="L241" s="92"/>
      <c r="M241" s="92"/>
      <c r="N241" s="92"/>
      <c r="O241" s="92"/>
      <c r="P241" s="92">
        <v>0</v>
      </c>
      <c r="Q241" s="92">
        <v>2865122</v>
      </c>
      <c r="R241" s="92">
        <v>3849</v>
      </c>
      <c r="S241" s="92"/>
      <c r="T241" s="92">
        <v>377985</v>
      </c>
      <c r="U241" s="92"/>
      <c r="V241" s="92"/>
      <c r="W241" s="92"/>
      <c r="X241" s="92"/>
      <c r="Y241" s="92">
        <v>13446</v>
      </c>
      <c r="Z241" s="92">
        <v>6157</v>
      </c>
      <c r="AA241" s="92">
        <v>4104</v>
      </c>
      <c r="AB241" s="92"/>
      <c r="AC241" s="92"/>
      <c r="AD241" s="92"/>
      <c r="AE241" s="92">
        <v>390044</v>
      </c>
      <c r="AF241" s="92"/>
      <c r="AG241" s="92"/>
      <c r="AH241" s="92">
        <v>638411</v>
      </c>
      <c r="AI241" s="92">
        <v>0</v>
      </c>
      <c r="AJ241" s="92">
        <v>5432</v>
      </c>
      <c r="AK241" s="92"/>
      <c r="AL241" s="92"/>
      <c r="AM241" s="92"/>
      <c r="AN241" s="92"/>
      <c r="AO241" s="92">
        <v>16088</v>
      </c>
      <c r="AP241" s="92">
        <v>386534</v>
      </c>
      <c r="AQ241" s="92"/>
      <c r="AR241" s="92">
        <v>326109</v>
      </c>
      <c r="AS241" s="92">
        <v>332980</v>
      </c>
      <c r="AT241" s="92">
        <v>341857</v>
      </c>
      <c r="AU241" s="92">
        <v>22125</v>
      </c>
      <c r="AV241" s="92"/>
      <c r="AW241" s="92">
        <v>1521188</v>
      </c>
      <c r="AX241" s="92"/>
      <c r="AY241" s="92">
        <v>0</v>
      </c>
      <c r="AZ241" s="92">
        <v>0</v>
      </c>
      <c r="BA241" s="92">
        <v>893000</v>
      </c>
      <c r="BB241" s="92">
        <v>204245</v>
      </c>
      <c r="BC241" s="92"/>
      <c r="BD241" s="92">
        <v>53025</v>
      </c>
      <c r="BE241" s="92">
        <v>0</v>
      </c>
      <c r="BF241" s="92">
        <v>60931</v>
      </c>
      <c r="BG241" s="92"/>
      <c r="BH241" s="92">
        <v>152848</v>
      </c>
      <c r="BI241" s="92"/>
      <c r="BJ241" s="92"/>
      <c r="BK241" s="92">
        <v>0</v>
      </c>
      <c r="BL241" s="92">
        <v>17967</v>
      </c>
      <c r="BM241" s="92"/>
      <c r="BN241" s="92">
        <v>139173</v>
      </c>
      <c r="BO241" s="92">
        <v>3015563</v>
      </c>
      <c r="BP241" s="92"/>
      <c r="BQ241" s="92">
        <v>1885375</v>
      </c>
      <c r="BR241" s="92"/>
      <c r="BS241" s="92"/>
      <c r="BT241" s="92">
        <v>244330</v>
      </c>
      <c r="BU241" s="92">
        <v>692972</v>
      </c>
      <c r="BV241" s="92"/>
      <c r="BW241" s="92">
        <v>169184</v>
      </c>
      <c r="BX241" s="92">
        <v>4566</v>
      </c>
      <c r="BY241" s="92">
        <v>1640</v>
      </c>
      <c r="BZ241" s="92"/>
      <c r="CA241" s="92">
        <v>17496</v>
      </c>
      <c r="CB241" s="92">
        <v>179102</v>
      </c>
      <c r="CC241" s="92">
        <v>179102</v>
      </c>
      <c r="CD241" s="92">
        <v>0</v>
      </c>
      <c r="CE241" s="92"/>
      <c r="CF241" s="92"/>
      <c r="CG241" s="92"/>
      <c r="CH241" s="92"/>
      <c r="CI241" s="92"/>
      <c r="CJ241" s="92">
        <v>0</v>
      </c>
      <c r="CK241" s="92">
        <v>0</v>
      </c>
      <c r="CL241" s="92">
        <v>0</v>
      </c>
      <c r="CM241" s="92">
        <v>0</v>
      </c>
      <c r="CN241" s="92">
        <v>0</v>
      </c>
      <c r="CO241" s="92">
        <v>44981211</v>
      </c>
      <c r="CP241" s="92">
        <v>134943634</v>
      </c>
    </row>
    <row r="242" spans="1:94" x14ac:dyDescent="0.35">
      <c r="A242" s="89" t="s">
        <v>1212</v>
      </c>
      <c r="B242" s="92">
        <v>48634152</v>
      </c>
      <c r="C242" s="92">
        <v>41582960</v>
      </c>
      <c r="D242" s="92">
        <v>2162796</v>
      </c>
      <c r="E242" s="92">
        <v>4888397</v>
      </c>
      <c r="F242" s="92">
        <v>32343903</v>
      </c>
      <c r="G242" s="92">
        <v>18280519</v>
      </c>
      <c r="H242" s="92">
        <v>14040550</v>
      </c>
      <c r="I242" s="92">
        <v>22834</v>
      </c>
      <c r="J242" s="92">
        <v>8013880</v>
      </c>
      <c r="K242" s="92"/>
      <c r="L242" s="92"/>
      <c r="M242" s="92"/>
      <c r="N242" s="92"/>
      <c r="O242" s="92"/>
      <c r="P242" s="92">
        <v>8013880</v>
      </c>
      <c r="Q242" s="92">
        <v>3391696</v>
      </c>
      <c r="R242" s="92"/>
      <c r="S242" s="92"/>
      <c r="T242" s="92">
        <v>1268689</v>
      </c>
      <c r="U242" s="92"/>
      <c r="V242" s="92"/>
      <c r="W242" s="92"/>
      <c r="X242" s="92"/>
      <c r="Y242" s="92">
        <v>0</v>
      </c>
      <c r="Z242" s="92">
        <v>7554</v>
      </c>
      <c r="AA242" s="92"/>
      <c r="AB242" s="92"/>
      <c r="AC242" s="92"/>
      <c r="AD242" s="92"/>
      <c r="AE242" s="92">
        <v>23622</v>
      </c>
      <c r="AF242" s="92"/>
      <c r="AG242" s="92"/>
      <c r="AH242" s="92">
        <v>29762</v>
      </c>
      <c r="AI242" s="92">
        <v>0</v>
      </c>
      <c r="AJ242" s="92">
        <v>18235</v>
      </c>
      <c r="AK242" s="92"/>
      <c r="AL242" s="92"/>
      <c r="AM242" s="92"/>
      <c r="AN242" s="92"/>
      <c r="AO242" s="92">
        <v>0</v>
      </c>
      <c r="AP242" s="92">
        <v>175000</v>
      </c>
      <c r="AQ242" s="92"/>
      <c r="AR242" s="92">
        <v>543515</v>
      </c>
      <c r="AS242" s="92">
        <v>385212</v>
      </c>
      <c r="AT242" s="92">
        <v>940107</v>
      </c>
      <c r="AU242" s="92">
        <v>0</v>
      </c>
      <c r="AV242" s="92"/>
      <c r="AW242" s="92">
        <v>1017711</v>
      </c>
      <c r="AX242" s="92">
        <v>0</v>
      </c>
      <c r="AY242" s="92">
        <v>6977</v>
      </c>
      <c r="AZ242" s="92">
        <v>0</v>
      </c>
      <c r="BA242" s="92">
        <v>576000</v>
      </c>
      <c r="BB242" s="92">
        <v>0</v>
      </c>
      <c r="BC242" s="92"/>
      <c r="BD242" s="92">
        <v>21772</v>
      </c>
      <c r="BE242" s="92">
        <v>0</v>
      </c>
      <c r="BF242" s="92">
        <v>24830</v>
      </c>
      <c r="BG242" s="92">
        <v>0</v>
      </c>
      <c r="BH242" s="92">
        <v>245000</v>
      </c>
      <c r="BI242" s="92"/>
      <c r="BJ242" s="92"/>
      <c r="BK242" s="92">
        <v>0</v>
      </c>
      <c r="BL242" s="92">
        <v>124634</v>
      </c>
      <c r="BM242" s="92"/>
      <c r="BN242" s="92">
        <v>18499</v>
      </c>
      <c r="BO242" s="92">
        <v>3680173</v>
      </c>
      <c r="BP242" s="92"/>
      <c r="BQ242" s="92">
        <v>4490</v>
      </c>
      <c r="BR242" s="92">
        <v>17608</v>
      </c>
      <c r="BS242" s="92">
        <v>3625</v>
      </c>
      <c r="BT242" s="92">
        <v>1137173</v>
      </c>
      <c r="BU242" s="92">
        <v>2094101</v>
      </c>
      <c r="BV242" s="92">
        <v>175603</v>
      </c>
      <c r="BW242" s="92">
        <v>177976</v>
      </c>
      <c r="BX242" s="92"/>
      <c r="BY242" s="92">
        <v>69597</v>
      </c>
      <c r="BZ242" s="92"/>
      <c r="CA242" s="92">
        <v>0</v>
      </c>
      <c r="CB242" s="92">
        <v>4747</v>
      </c>
      <c r="CC242" s="92">
        <v>4747</v>
      </c>
      <c r="CD242" s="92">
        <v>125000</v>
      </c>
      <c r="CE242" s="92"/>
      <c r="CF242" s="92"/>
      <c r="CG242" s="92">
        <v>125000</v>
      </c>
      <c r="CH242" s="92"/>
      <c r="CI242" s="92"/>
      <c r="CJ242" s="92">
        <v>0</v>
      </c>
      <c r="CK242" s="92"/>
      <c r="CL242" s="92">
        <v>0</v>
      </c>
      <c r="CM242" s="92">
        <v>0</v>
      </c>
      <c r="CN242" s="92"/>
      <c r="CO242" s="92">
        <v>97211262</v>
      </c>
      <c r="CP242" s="92">
        <v>291633788</v>
      </c>
    </row>
    <row r="243" spans="1:94" x14ac:dyDescent="0.35">
      <c r="A243" s="89" t="s">
        <v>1216</v>
      </c>
      <c r="B243" s="92">
        <v>3677431</v>
      </c>
      <c r="C243" s="92">
        <v>2911311</v>
      </c>
      <c r="D243" s="92">
        <v>559171</v>
      </c>
      <c r="E243" s="92">
        <v>206949</v>
      </c>
      <c r="F243" s="92">
        <v>4809626</v>
      </c>
      <c r="G243" s="92">
        <v>3834303</v>
      </c>
      <c r="H243" s="92">
        <v>968060</v>
      </c>
      <c r="I243" s="92">
        <v>7263</v>
      </c>
      <c r="J243" s="92">
        <v>800000</v>
      </c>
      <c r="K243" s="92"/>
      <c r="L243" s="92"/>
      <c r="M243" s="92"/>
      <c r="N243" s="92"/>
      <c r="O243" s="92"/>
      <c r="P243" s="92">
        <v>800000</v>
      </c>
      <c r="Q243" s="92">
        <v>715543</v>
      </c>
      <c r="R243" s="92"/>
      <c r="S243" s="92"/>
      <c r="T243" s="92">
        <v>68555</v>
      </c>
      <c r="U243" s="92"/>
      <c r="V243" s="92"/>
      <c r="W243" s="92"/>
      <c r="X243" s="92"/>
      <c r="Y243" s="92"/>
      <c r="Z243" s="92">
        <v>770</v>
      </c>
      <c r="AA243" s="92"/>
      <c r="AB243" s="92"/>
      <c r="AC243" s="92"/>
      <c r="AD243" s="92"/>
      <c r="AE243" s="92">
        <v>114323</v>
      </c>
      <c r="AF243" s="92"/>
      <c r="AG243" s="92"/>
      <c r="AH243" s="92">
        <v>118439</v>
      </c>
      <c r="AI243" s="92">
        <v>0</v>
      </c>
      <c r="AJ243" s="92">
        <v>679</v>
      </c>
      <c r="AK243" s="92"/>
      <c r="AL243" s="92"/>
      <c r="AM243" s="92"/>
      <c r="AN243" s="92"/>
      <c r="AO243" s="92">
        <v>15585</v>
      </c>
      <c r="AP243" s="92">
        <v>257668</v>
      </c>
      <c r="AQ243" s="92"/>
      <c r="AR243" s="92">
        <v>108703</v>
      </c>
      <c r="AS243" s="92">
        <v>22852</v>
      </c>
      <c r="AT243" s="92"/>
      <c r="AU243" s="92">
        <v>7969</v>
      </c>
      <c r="AV243" s="92"/>
      <c r="AW243" s="92">
        <v>2489037</v>
      </c>
      <c r="AX243" s="92"/>
      <c r="AY243" s="92"/>
      <c r="AZ243" s="92">
        <v>0</v>
      </c>
      <c r="BA243" s="92">
        <v>8241</v>
      </c>
      <c r="BB243" s="92">
        <v>8369</v>
      </c>
      <c r="BC243" s="92"/>
      <c r="BD243" s="92"/>
      <c r="BE243" s="92">
        <v>0</v>
      </c>
      <c r="BF243" s="92">
        <v>4004</v>
      </c>
      <c r="BG243" s="92">
        <v>2362185</v>
      </c>
      <c r="BH243" s="92">
        <v>49000</v>
      </c>
      <c r="BI243" s="92"/>
      <c r="BJ243" s="92"/>
      <c r="BK243" s="92">
        <v>0</v>
      </c>
      <c r="BL243" s="92">
        <v>0</v>
      </c>
      <c r="BM243" s="92"/>
      <c r="BN243" s="92">
        <v>57238</v>
      </c>
      <c r="BO243" s="92">
        <v>411501</v>
      </c>
      <c r="BP243" s="92"/>
      <c r="BQ243" s="92">
        <v>90727</v>
      </c>
      <c r="BR243" s="92">
        <v>979</v>
      </c>
      <c r="BS243" s="92">
        <v>2553</v>
      </c>
      <c r="BT243" s="92">
        <v>130514</v>
      </c>
      <c r="BU243" s="92">
        <v>54057</v>
      </c>
      <c r="BV243" s="92">
        <v>87434</v>
      </c>
      <c r="BW243" s="92">
        <v>30510</v>
      </c>
      <c r="BX243" s="92"/>
      <c r="BY243" s="92">
        <v>5978</v>
      </c>
      <c r="BZ243" s="92"/>
      <c r="CA243" s="92">
        <v>8748</v>
      </c>
      <c r="CB243" s="92"/>
      <c r="CC243" s="92"/>
      <c r="CD243" s="92">
        <v>0</v>
      </c>
      <c r="CE243" s="92"/>
      <c r="CF243" s="92"/>
      <c r="CG243" s="92"/>
      <c r="CH243" s="92"/>
      <c r="CI243" s="92"/>
      <c r="CJ243" s="92"/>
      <c r="CK243" s="92"/>
      <c r="CL243" s="92">
        <v>0</v>
      </c>
      <c r="CM243" s="92">
        <v>0</v>
      </c>
      <c r="CN243" s="92"/>
      <c r="CO243" s="92">
        <v>12903137</v>
      </c>
      <c r="CP243" s="92">
        <v>38709412</v>
      </c>
    </row>
    <row r="244" spans="1:94" x14ac:dyDescent="0.35">
      <c r="A244" s="89" t="s">
        <v>1220</v>
      </c>
      <c r="B244" s="92">
        <v>28222958</v>
      </c>
      <c r="C244" s="92">
        <v>22861268</v>
      </c>
      <c r="D244" s="92">
        <v>2916736</v>
      </c>
      <c r="E244" s="92">
        <v>2444954</v>
      </c>
      <c r="F244" s="92">
        <v>24846194</v>
      </c>
      <c r="G244" s="92">
        <v>13616113</v>
      </c>
      <c r="H244" s="92">
        <v>11073331</v>
      </c>
      <c r="I244" s="92">
        <v>156751</v>
      </c>
      <c r="J244" s="92">
        <v>5600000</v>
      </c>
      <c r="K244" s="92"/>
      <c r="L244" s="92"/>
      <c r="M244" s="92"/>
      <c r="N244" s="92"/>
      <c r="O244" s="92"/>
      <c r="P244" s="92">
        <v>5600000</v>
      </c>
      <c r="Q244" s="92">
        <v>5117150</v>
      </c>
      <c r="R244" s="92"/>
      <c r="S244" s="92"/>
      <c r="T244" s="92">
        <v>426017</v>
      </c>
      <c r="U244" s="92"/>
      <c r="V244" s="92"/>
      <c r="W244" s="92"/>
      <c r="X244" s="92"/>
      <c r="Y244" s="92">
        <v>13446</v>
      </c>
      <c r="Z244" s="92">
        <v>20008</v>
      </c>
      <c r="AA244" s="92">
        <v>0</v>
      </c>
      <c r="AB244" s="92"/>
      <c r="AC244" s="92"/>
      <c r="AD244" s="92"/>
      <c r="AE244" s="92">
        <v>854062</v>
      </c>
      <c r="AF244" s="92"/>
      <c r="AG244" s="92"/>
      <c r="AH244" s="92">
        <v>693196</v>
      </c>
      <c r="AI244" s="92">
        <v>0</v>
      </c>
      <c r="AJ244" s="92">
        <v>77402</v>
      </c>
      <c r="AK244" s="92"/>
      <c r="AL244" s="92"/>
      <c r="AM244" s="92"/>
      <c r="AN244" s="92"/>
      <c r="AO244" s="92">
        <v>0</v>
      </c>
      <c r="AP244" s="92">
        <v>1457077</v>
      </c>
      <c r="AQ244" s="92"/>
      <c r="AR244" s="92">
        <v>760921</v>
      </c>
      <c r="AS244" s="92">
        <v>153432</v>
      </c>
      <c r="AT244" s="92">
        <v>598250</v>
      </c>
      <c r="AU244" s="92">
        <v>63339</v>
      </c>
      <c r="AV244" s="92"/>
      <c r="AW244" s="92">
        <v>12135050</v>
      </c>
      <c r="AX244" s="92">
        <v>11158</v>
      </c>
      <c r="AY244" s="92">
        <v>12209</v>
      </c>
      <c r="AZ244" s="92">
        <v>21432</v>
      </c>
      <c r="BA244" s="92">
        <v>94397</v>
      </c>
      <c r="BB244" s="92">
        <v>46577</v>
      </c>
      <c r="BC244" s="92"/>
      <c r="BD244" s="92"/>
      <c r="BE244" s="92">
        <v>8296</v>
      </c>
      <c r="BF244" s="92">
        <v>45128</v>
      </c>
      <c r="BG244" s="92">
        <v>11503317</v>
      </c>
      <c r="BH244" s="92">
        <v>345924</v>
      </c>
      <c r="BI244" s="92">
        <v>9123</v>
      </c>
      <c r="BJ244" s="92">
        <v>10231</v>
      </c>
      <c r="BK244" s="92">
        <v>4830</v>
      </c>
      <c r="BL244" s="92"/>
      <c r="BM244" s="92"/>
      <c r="BN244" s="92">
        <v>22427</v>
      </c>
      <c r="BO244" s="92">
        <v>4548379</v>
      </c>
      <c r="BP244" s="92"/>
      <c r="BQ244" s="92">
        <v>1377206</v>
      </c>
      <c r="BR244" s="92">
        <v>979</v>
      </c>
      <c r="BS244" s="92"/>
      <c r="BT244" s="92">
        <v>2192974</v>
      </c>
      <c r="BU244" s="92">
        <v>880373</v>
      </c>
      <c r="BV244" s="92"/>
      <c r="BW244" s="92">
        <v>0</v>
      </c>
      <c r="BX244" s="92"/>
      <c r="BY244" s="92">
        <v>96848</v>
      </c>
      <c r="BZ244" s="92"/>
      <c r="CA244" s="92"/>
      <c r="CB244" s="92">
        <v>146109</v>
      </c>
      <c r="CC244" s="92">
        <v>146109</v>
      </c>
      <c r="CD244" s="92">
        <v>45613</v>
      </c>
      <c r="CE244" s="92">
        <v>45613</v>
      </c>
      <c r="CF244" s="92"/>
      <c r="CG244" s="92"/>
      <c r="CH244" s="92"/>
      <c r="CI244" s="92"/>
      <c r="CJ244" s="92">
        <v>0</v>
      </c>
      <c r="CK244" s="92"/>
      <c r="CL244" s="92">
        <v>0</v>
      </c>
      <c r="CM244" s="92">
        <v>0</v>
      </c>
      <c r="CN244" s="92"/>
      <c r="CO244" s="92">
        <v>80661454</v>
      </c>
      <c r="CP244" s="92">
        <v>241984361</v>
      </c>
    </row>
    <row r="245" spans="1:94" x14ac:dyDescent="0.35">
      <c r="A245" s="89" t="s">
        <v>1224</v>
      </c>
      <c r="B245" s="92">
        <v>96494815</v>
      </c>
      <c r="C245" s="92">
        <v>83876830</v>
      </c>
      <c r="D245" s="92">
        <v>7588832</v>
      </c>
      <c r="E245" s="92">
        <v>5029154</v>
      </c>
      <c r="F245" s="92">
        <v>82008748</v>
      </c>
      <c r="G245" s="92">
        <v>35009198</v>
      </c>
      <c r="H245" s="92">
        <v>46946538</v>
      </c>
      <c r="I245" s="92">
        <v>53012</v>
      </c>
      <c r="J245" s="92">
        <v>0</v>
      </c>
      <c r="K245" s="92"/>
      <c r="L245" s="92"/>
      <c r="M245" s="92"/>
      <c r="N245" s="92"/>
      <c r="O245" s="92"/>
      <c r="P245" s="92">
        <v>0</v>
      </c>
      <c r="Q245" s="92">
        <v>6130727</v>
      </c>
      <c r="R245" s="92"/>
      <c r="S245" s="92"/>
      <c r="T245" s="92">
        <v>1936883</v>
      </c>
      <c r="U245" s="92"/>
      <c r="V245" s="92"/>
      <c r="W245" s="92"/>
      <c r="X245" s="92"/>
      <c r="Y245" s="92">
        <v>8178</v>
      </c>
      <c r="Z245" s="92">
        <v>27304</v>
      </c>
      <c r="AA245" s="92">
        <v>0</v>
      </c>
      <c r="AB245" s="92"/>
      <c r="AC245" s="92"/>
      <c r="AD245" s="92"/>
      <c r="AE245" s="92">
        <v>6265</v>
      </c>
      <c r="AF245" s="92"/>
      <c r="AG245" s="92"/>
      <c r="AH245" s="92">
        <v>105794</v>
      </c>
      <c r="AI245" s="92">
        <v>47345</v>
      </c>
      <c r="AJ245" s="92">
        <v>29875</v>
      </c>
      <c r="AK245" s="92"/>
      <c r="AL245" s="92"/>
      <c r="AM245" s="92">
        <v>0</v>
      </c>
      <c r="AN245" s="92"/>
      <c r="AO245" s="92">
        <v>24803</v>
      </c>
      <c r="AP245" s="92">
        <v>200861</v>
      </c>
      <c r="AQ245" s="92"/>
      <c r="AR245" s="92">
        <v>1847951</v>
      </c>
      <c r="AS245" s="92">
        <v>442576</v>
      </c>
      <c r="AT245" s="92">
        <v>1452892</v>
      </c>
      <c r="AU245" s="92">
        <v>0</v>
      </c>
      <c r="AV245" s="92"/>
      <c r="AW245" s="92">
        <v>18713165</v>
      </c>
      <c r="AX245" s="92"/>
      <c r="AY245" s="92">
        <v>0</v>
      </c>
      <c r="AZ245" s="92">
        <v>0</v>
      </c>
      <c r="BA245" s="92">
        <v>1004000</v>
      </c>
      <c r="BB245" s="92">
        <v>5259</v>
      </c>
      <c r="BC245" s="92"/>
      <c r="BD245" s="92">
        <v>9967</v>
      </c>
      <c r="BE245" s="92">
        <v>0</v>
      </c>
      <c r="BF245" s="92">
        <v>8535946</v>
      </c>
      <c r="BG245" s="92">
        <v>8660000</v>
      </c>
      <c r="BH245" s="92">
        <v>294000</v>
      </c>
      <c r="BI245" s="92"/>
      <c r="BJ245" s="92"/>
      <c r="BK245" s="92">
        <v>0</v>
      </c>
      <c r="BL245" s="92">
        <v>197446</v>
      </c>
      <c r="BM245" s="92"/>
      <c r="BN245" s="92">
        <v>6546</v>
      </c>
      <c r="BO245" s="92">
        <v>6126936</v>
      </c>
      <c r="BP245" s="92"/>
      <c r="BQ245" s="92">
        <v>4231867</v>
      </c>
      <c r="BR245" s="92">
        <v>1832</v>
      </c>
      <c r="BS245" s="92">
        <v>1307</v>
      </c>
      <c r="BT245" s="92">
        <v>726810</v>
      </c>
      <c r="BU245" s="92">
        <v>1091502</v>
      </c>
      <c r="BV245" s="92">
        <v>26210</v>
      </c>
      <c r="BW245" s="92">
        <v>0</v>
      </c>
      <c r="BX245" s="92">
        <v>8570</v>
      </c>
      <c r="BY245" s="92">
        <v>25826</v>
      </c>
      <c r="BZ245" s="92">
        <v>1348</v>
      </c>
      <c r="CA245" s="92">
        <v>11664</v>
      </c>
      <c r="CB245" s="92">
        <v>0</v>
      </c>
      <c r="CC245" s="92">
        <v>0</v>
      </c>
      <c r="CD245" s="92">
        <v>5170000</v>
      </c>
      <c r="CE245" s="92"/>
      <c r="CF245" s="92"/>
      <c r="CG245" s="92">
        <v>250000</v>
      </c>
      <c r="CH245" s="92"/>
      <c r="CI245" s="92"/>
      <c r="CJ245" s="92">
        <v>0</v>
      </c>
      <c r="CK245" s="92">
        <v>675000</v>
      </c>
      <c r="CL245" s="92">
        <v>2520000</v>
      </c>
      <c r="CM245" s="92">
        <v>375000</v>
      </c>
      <c r="CN245" s="92">
        <v>1350000</v>
      </c>
      <c r="CO245" s="92">
        <v>214644391</v>
      </c>
      <c r="CP245" s="92">
        <v>643933173</v>
      </c>
    </row>
    <row r="246" spans="1:94" x14ac:dyDescent="0.35">
      <c r="A246" s="89" t="s">
        <v>1229</v>
      </c>
      <c r="B246" s="92">
        <v>98775578</v>
      </c>
      <c r="C246" s="92">
        <v>83772942</v>
      </c>
      <c r="D246" s="92">
        <v>5295320</v>
      </c>
      <c r="E246" s="92">
        <v>9707317</v>
      </c>
      <c r="F246" s="92">
        <v>91544353</v>
      </c>
      <c r="G246" s="92">
        <v>57678101</v>
      </c>
      <c r="H246" s="92">
        <v>33858698</v>
      </c>
      <c r="I246" s="92">
        <v>7553</v>
      </c>
      <c r="J246" s="92">
        <v>22400000</v>
      </c>
      <c r="K246" s="92"/>
      <c r="L246" s="92"/>
      <c r="M246" s="92"/>
      <c r="N246" s="92"/>
      <c r="O246" s="92"/>
      <c r="P246" s="92">
        <v>22400000</v>
      </c>
      <c r="Q246" s="92">
        <v>1824499</v>
      </c>
      <c r="R246" s="92"/>
      <c r="S246" s="92"/>
      <c r="T246" s="92">
        <v>972999</v>
      </c>
      <c r="U246" s="92"/>
      <c r="V246" s="92"/>
      <c r="W246" s="92"/>
      <c r="X246" s="92"/>
      <c r="Y246" s="92">
        <v>0</v>
      </c>
      <c r="Z246" s="92">
        <v>3848</v>
      </c>
      <c r="AA246" s="92">
        <v>0</v>
      </c>
      <c r="AB246" s="92"/>
      <c r="AC246" s="92"/>
      <c r="AD246" s="92">
        <v>2262</v>
      </c>
      <c r="AE246" s="92">
        <v>32812</v>
      </c>
      <c r="AF246" s="92"/>
      <c r="AG246" s="92"/>
      <c r="AH246" s="92">
        <v>166632</v>
      </c>
      <c r="AI246" s="92">
        <v>13702</v>
      </c>
      <c r="AJ246" s="92">
        <v>103203</v>
      </c>
      <c r="AK246" s="92"/>
      <c r="AL246" s="92"/>
      <c r="AM246" s="92"/>
      <c r="AN246" s="92"/>
      <c r="AO246" s="92">
        <v>0</v>
      </c>
      <c r="AP246" s="92">
        <v>25000</v>
      </c>
      <c r="AQ246" s="92"/>
      <c r="AR246" s="92">
        <v>0</v>
      </c>
      <c r="AS246" s="92">
        <v>490226</v>
      </c>
      <c r="AT246" s="92">
        <v>0</v>
      </c>
      <c r="AU246" s="92">
        <v>13815</v>
      </c>
      <c r="AV246" s="92"/>
      <c r="AW246" s="92">
        <v>31030665</v>
      </c>
      <c r="AX246" s="92"/>
      <c r="AY246" s="92">
        <v>43921</v>
      </c>
      <c r="AZ246" s="92">
        <v>0</v>
      </c>
      <c r="BA246" s="92">
        <v>2869990</v>
      </c>
      <c r="BB246" s="92">
        <v>0</v>
      </c>
      <c r="BC246" s="92"/>
      <c r="BD246" s="92">
        <v>29522</v>
      </c>
      <c r="BE246" s="92">
        <v>0</v>
      </c>
      <c r="BF246" s="92">
        <v>14112667</v>
      </c>
      <c r="BG246" s="92">
        <v>13199501</v>
      </c>
      <c r="BH246" s="92">
        <v>725946</v>
      </c>
      <c r="BI246" s="92">
        <v>3833</v>
      </c>
      <c r="BJ246" s="92">
        <v>6177</v>
      </c>
      <c r="BK246" s="92">
        <v>0</v>
      </c>
      <c r="BL246" s="92">
        <v>0</v>
      </c>
      <c r="BM246" s="92"/>
      <c r="BN246" s="92">
        <v>39109</v>
      </c>
      <c r="BO246" s="92">
        <v>9014800</v>
      </c>
      <c r="BP246" s="92"/>
      <c r="BQ246" s="92">
        <v>3081413</v>
      </c>
      <c r="BR246" s="92">
        <v>9917</v>
      </c>
      <c r="BS246" s="92">
        <v>35256</v>
      </c>
      <c r="BT246" s="92">
        <v>655225</v>
      </c>
      <c r="BU246" s="92">
        <v>4814757</v>
      </c>
      <c r="BV246" s="92">
        <v>156623</v>
      </c>
      <c r="BW246" s="92">
        <v>1252</v>
      </c>
      <c r="BX246" s="92">
        <v>3480</v>
      </c>
      <c r="BY246" s="92">
        <v>23595</v>
      </c>
      <c r="BZ246" s="92"/>
      <c r="CA246" s="92">
        <v>233282</v>
      </c>
      <c r="CB246" s="92">
        <v>0</v>
      </c>
      <c r="CC246" s="92">
        <v>0</v>
      </c>
      <c r="CD246" s="92">
        <v>11472500</v>
      </c>
      <c r="CE246" s="92">
        <v>50000</v>
      </c>
      <c r="CF246" s="92"/>
      <c r="CG246" s="92">
        <v>375000</v>
      </c>
      <c r="CH246" s="92"/>
      <c r="CI246" s="92"/>
      <c r="CJ246" s="92">
        <v>0</v>
      </c>
      <c r="CK246" s="92">
        <v>2100000</v>
      </c>
      <c r="CL246" s="92">
        <v>3097500</v>
      </c>
      <c r="CM246" s="92">
        <v>1650000</v>
      </c>
      <c r="CN246" s="92">
        <v>4200000</v>
      </c>
      <c r="CO246" s="92">
        <v>266062395</v>
      </c>
      <c r="CP246" s="92">
        <v>798187186</v>
      </c>
    </row>
    <row r="247" spans="1:94" x14ac:dyDescent="0.35">
      <c r="A247" s="89" t="s">
        <v>1234</v>
      </c>
      <c r="B247" s="92">
        <v>47222228</v>
      </c>
      <c r="C247" s="92">
        <v>46670993</v>
      </c>
      <c r="D247" s="92">
        <v>392556</v>
      </c>
      <c r="E247" s="92">
        <v>158679</v>
      </c>
      <c r="F247" s="92">
        <v>76334147</v>
      </c>
      <c r="G247" s="92">
        <v>61946591</v>
      </c>
      <c r="H247" s="92">
        <v>11183767</v>
      </c>
      <c r="I247" s="92">
        <v>3203788</v>
      </c>
      <c r="J247" s="92">
        <v>2415027</v>
      </c>
      <c r="K247" s="92"/>
      <c r="L247" s="92"/>
      <c r="M247" s="92">
        <v>810733</v>
      </c>
      <c r="N247" s="92"/>
      <c r="O247" s="92"/>
      <c r="P247" s="92">
        <v>1604293</v>
      </c>
      <c r="Q247" s="92">
        <v>1142848</v>
      </c>
      <c r="R247" s="92"/>
      <c r="S247" s="92">
        <v>16591</v>
      </c>
      <c r="T247" s="92">
        <v>3002</v>
      </c>
      <c r="U247" s="92"/>
      <c r="V247" s="92"/>
      <c r="W247" s="92"/>
      <c r="X247" s="92"/>
      <c r="Y247" s="92">
        <v>27259</v>
      </c>
      <c r="Z247" s="92">
        <v>66300</v>
      </c>
      <c r="AA247" s="92">
        <v>7168</v>
      </c>
      <c r="AB247" s="92">
        <v>1747</v>
      </c>
      <c r="AC247" s="92"/>
      <c r="AD247" s="92">
        <v>76754</v>
      </c>
      <c r="AE247" s="92">
        <v>437953</v>
      </c>
      <c r="AF247" s="92">
        <v>0</v>
      </c>
      <c r="AG247" s="92"/>
      <c r="AH247" s="92">
        <v>49336</v>
      </c>
      <c r="AI247" s="92">
        <v>5788</v>
      </c>
      <c r="AJ247" s="92">
        <v>19011</v>
      </c>
      <c r="AK247" s="92"/>
      <c r="AL247" s="92"/>
      <c r="AM247" s="92">
        <v>181640</v>
      </c>
      <c r="AN247" s="92"/>
      <c r="AO247" s="92">
        <v>0</v>
      </c>
      <c r="AP247" s="92">
        <v>225205</v>
      </c>
      <c r="AQ247" s="92"/>
      <c r="AR247" s="92">
        <v>0</v>
      </c>
      <c r="AS247" s="92">
        <v>25096</v>
      </c>
      <c r="AT247" s="92">
        <v>0</v>
      </c>
      <c r="AU247" s="92"/>
      <c r="AV247" s="92"/>
      <c r="AW247" s="92">
        <v>133036541</v>
      </c>
      <c r="AX247" s="92"/>
      <c r="AY247" s="92">
        <v>319574</v>
      </c>
      <c r="AZ247" s="92">
        <v>121179</v>
      </c>
      <c r="BA247" s="92">
        <v>10767877</v>
      </c>
      <c r="BB247" s="92">
        <v>7286578</v>
      </c>
      <c r="BC247" s="92"/>
      <c r="BD247" s="92">
        <v>36146</v>
      </c>
      <c r="BE247" s="92">
        <v>1496259</v>
      </c>
      <c r="BF247" s="92">
        <v>15610623</v>
      </c>
      <c r="BG247" s="92">
        <v>94825174</v>
      </c>
      <c r="BH247" s="92">
        <v>2078891</v>
      </c>
      <c r="BI247" s="92">
        <v>33838</v>
      </c>
      <c r="BJ247" s="92">
        <v>6821</v>
      </c>
      <c r="BK247" s="92">
        <v>34376</v>
      </c>
      <c r="BL247" s="92">
        <v>6318</v>
      </c>
      <c r="BM247" s="92"/>
      <c r="BN247" s="92">
        <v>412886</v>
      </c>
      <c r="BO247" s="92">
        <v>550326</v>
      </c>
      <c r="BP247" s="92"/>
      <c r="BQ247" s="92">
        <v>123166</v>
      </c>
      <c r="BR247" s="92"/>
      <c r="BS247" s="92">
        <v>5876</v>
      </c>
      <c r="BT247" s="92">
        <v>70439</v>
      </c>
      <c r="BU247" s="92">
        <v>174485</v>
      </c>
      <c r="BV247" s="92"/>
      <c r="BW247" s="92">
        <v>85280</v>
      </c>
      <c r="BX247" s="92">
        <v>13920</v>
      </c>
      <c r="BY247" s="92">
        <v>61484</v>
      </c>
      <c r="BZ247" s="92"/>
      <c r="CA247" s="92">
        <v>15674</v>
      </c>
      <c r="CB247" s="92"/>
      <c r="CC247" s="92"/>
      <c r="CD247" s="92">
        <v>837000</v>
      </c>
      <c r="CE247" s="92"/>
      <c r="CF247" s="92"/>
      <c r="CG247" s="92"/>
      <c r="CH247" s="92"/>
      <c r="CI247" s="92"/>
      <c r="CJ247" s="92"/>
      <c r="CK247" s="92"/>
      <c r="CL247" s="92">
        <v>540750</v>
      </c>
      <c r="CM247" s="92">
        <v>296250</v>
      </c>
      <c r="CN247" s="92"/>
      <c r="CO247" s="92">
        <v>261538116</v>
      </c>
      <c r="CP247" s="92">
        <v>784614347</v>
      </c>
    </row>
    <row r="248" spans="1:94" x14ac:dyDescent="0.35">
      <c r="A248" s="89" t="s">
        <v>1241</v>
      </c>
      <c r="B248" s="92">
        <v>1954216</v>
      </c>
      <c r="C248" s="92">
        <v>1954216</v>
      </c>
      <c r="D248" s="92">
        <v>0</v>
      </c>
      <c r="E248" s="92">
        <v>0</v>
      </c>
      <c r="F248" s="92">
        <v>4836781</v>
      </c>
      <c r="G248" s="92">
        <v>3972875</v>
      </c>
      <c r="H248" s="92">
        <v>854532</v>
      </c>
      <c r="I248" s="92">
        <v>9374</v>
      </c>
      <c r="J248" s="92"/>
      <c r="K248" s="92"/>
      <c r="L248" s="92"/>
      <c r="M248" s="92"/>
      <c r="N248" s="92"/>
      <c r="O248" s="92"/>
      <c r="P248" s="92"/>
      <c r="Q248" s="92">
        <v>3388</v>
      </c>
      <c r="R248" s="92"/>
      <c r="S248" s="92"/>
      <c r="T248" s="92">
        <v>1400</v>
      </c>
      <c r="U248" s="92"/>
      <c r="V248" s="92"/>
      <c r="W248" s="92"/>
      <c r="X248" s="92"/>
      <c r="Y248" s="92"/>
      <c r="Z248" s="92"/>
      <c r="AA248" s="92"/>
      <c r="AB248" s="92"/>
      <c r="AC248" s="92"/>
      <c r="AD248" s="92"/>
      <c r="AE248" s="92">
        <v>0</v>
      </c>
      <c r="AF248" s="92"/>
      <c r="AG248" s="92"/>
      <c r="AH248" s="92">
        <v>0</v>
      </c>
      <c r="AI248" s="92">
        <v>0</v>
      </c>
      <c r="AJ248" s="92"/>
      <c r="AK248" s="92"/>
      <c r="AL248" s="92"/>
      <c r="AM248" s="92"/>
      <c r="AN248" s="92"/>
      <c r="AO248" s="92">
        <v>0</v>
      </c>
      <c r="AP248" s="92">
        <v>0</v>
      </c>
      <c r="AQ248" s="92"/>
      <c r="AR248" s="92">
        <v>0</v>
      </c>
      <c r="AS248" s="92">
        <v>1987</v>
      </c>
      <c r="AT248" s="92"/>
      <c r="AU248" s="92"/>
      <c r="AV248" s="92"/>
      <c r="AW248" s="92">
        <v>14534660</v>
      </c>
      <c r="AX248" s="92"/>
      <c r="AY248" s="92"/>
      <c r="AZ248" s="92">
        <v>0</v>
      </c>
      <c r="BA248" s="92">
        <v>591116</v>
      </c>
      <c r="BB248" s="92">
        <v>802290</v>
      </c>
      <c r="BC248" s="92"/>
      <c r="BD248" s="92"/>
      <c r="BE248" s="92">
        <v>464296</v>
      </c>
      <c r="BF248" s="92">
        <v>1795138</v>
      </c>
      <c r="BG248" s="92">
        <v>10806610</v>
      </c>
      <c r="BH248" s="92">
        <v>51924</v>
      </c>
      <c r="BI248" s="92"/>
      <c r="BJ248" s="92"/>
      <c r="BK248" s="92">
        <v>18661</v>
      </c>
      <c r="BL248" s="92"/>
      <c r="BM248" s="92"/>
      <c r="BN248" s="92">
        <v>4625</v>
      </c>
      <c r="BO248" s="92">
        <v>135155</v>
      </c>
      <c r="BP248" s="92"/>
      <c r="BQ248" s="92">
        <v>62034</v>
      </c>
      <c r="BR248" s="92"/>
      <c r="BS248" s="92"/>
      <c r="BT248" s="92"/>
      <c r="BU248" s="92">
        <v>73121</v>
      </c>
      <c r="BV248" s="92"/>
      <c r="BW248" s="92"/>
      <c r="BX248" s="92"/>
      <c r="BY248" s="92"/>
      <c r="BZ248" s="92"/>
      <c r="CA248" s="92"/>
      <c r="CB248" s="92"/>
      <c r="CC248" s="92"/>
      <c r="CD248" s="92">
        <v>201000</v>
      </c>
      <c r="CE248" s="92"/>
      <c r="CF248" s="92"/>
      <c r="CG248" s="92"/>
      <c r="CH248" s="92"/>
      <c r="CI248" s="92"/>
      <c r="CJ248" s="92"/>
      <c r="CK248" s="92"/>
      <c r="CL248" s="92">
        <v>126000</v>
      </c>
      <c r="CM248" s="92">
        <v>75000</v>
      </c>
      <c r="CN248" s="92"/>
      <c r="CO248" s="92">
        <v>21665200</v>
      </c>
      <c r="CP248" s="92">
        <v>64995599</v>
      </c>
    </row>
    <row r="249" spans="1:94" x14ac:dyDescent="0.35">
      <c r="A249" s="89" t="s">
        <v>1244</v>
      </c>
      <c r="B249" s="92">
        <v>712371</v>
      </c>
      <c r="C249" s="92">
        <v>599042</v>
      </c>
      <c r="D249" s="92">
        <v>49766</v>
      </c>
      <c r="E249" s="92">
        <v>63563</v>
      </c>
      <c r="F249" s="92">
        <v>1210293</v>
      </c>
      <c r="G249" s="92">
        <v>744548</v>
      </c>
      <c r="H249" s="92">
        <v>432218</v>
      </c>
      <c r="I249" s="92">
        <v>33527</v>
      </c>
      <c r="J249" s="92"/>
      <c r="K249" s="92"/>
      <c r="L249" s="92"/>
      <c r="M249" s="92"/>
      <c r="N249" s="92"/>
      <c r="O249" s="92"/>
      <c r="P249" s="92"/>
      <c r="Q249" s="92">
        <v>32934</v>
      </c>
      <c r="R249" s="92"/>
      <c r="S249" s="92"/>
      <c r="T249" s="92">
        <v>21219</v>
      </c>
      <c r="U249" s="92"/>
      <c r="V249" s="92"/>
      <c r="W249" s="92"/>
      <c r="X249" s="92"/>
      <c r="Y249" s="92">
        <v>1921</v>
      </c>
      <c r="Z249" s="92"/>
      <c r="AA249" s="92"/>
      <c r="AB249" s="92"/>
      <c r="AC249" s="92"/>
      <c r="AD249" s="92"/>
      <c r="AE249" s="92">
        <v>0</v>
      </c>
      <c r="AF249" s="92"/>
      <c r="AG249" s="92"/>
      <c r="AH249" s="92">
        <v>0</v>
      </c>
      <c r="AI249" s="92">
        <v>0</v>
      </c>
      <c r="AJ249" s="92">
        <v>0</v>
      </c>
      <c r="AK249" s="92"/>
      <c r="AL249" s="92"/>
      <c r="AM249" s="92"/>
      <c r="AN249" s="92"/>
      <c r="AO249" s="92">
        <v>0</v>
      </c>
      <c r="AP249" s="92">
        <v>0</v>
      </c>
      <c r="AQ249" s="92"/>
      <c r="AR249" s="92">
        <v>0</v>
      </c>
      <c r="AS249" s="92">
        <v>9794</v>
      </c>
      <c r="AT249" s="92"/>
      <c r="AU249" s="92">
        <v>0</v>
      </c>
      <c r="AV249" s="92"/>
      <c r="AW249" s="92">
        <v>2156292</v>
      </c>
      <c r="AX249" s="92"/>
      <c r="AY249" s="92"/>
      <c r="AZ249" s="92">
        <v>0</v>
      </c>
      <c r="BA249" s="92">
        <v>0</v>
      </c>
      <c r="BB249" s="92">
        <v>1415</v>
      </c>
      <c r="BC249" s="92"/>
      <c r="BD249" s="92"/>
      <c r="BE249" s="92">
        <v>0</v>
      </c>
      <c r="BF249" s="92">
        <v>4877</v>
      </c>
      <c r="BG249" s="92">
        <v>2150000</v>
      </c>
      <c r="BH249" s="92"/>
      <c r="BI249" s="92"/>
      <c r="BJ249" s="92"/>
      <c r="BK249" s="92">
        <v>0</v>
      </c>
      <c r="BL249" s="92"/>
      <c r="BM249" s="92"/>
      <c r="BN249" s="92"/>
      <c r="BO249" s="92">
        <v>36106</v>
      </c>
      <c r="BP249" s="92"/>
      <c r="BQ249" s="92">
        <v>21430</v>
      </c>
      <c r="BR249" s="92"/>
      <c r="BS249" s="92"/>
      <c r="BT249" s="92"/>
      <c r="BU249" s="92">
        <v>14676</v>
      </c>
      <c r="BV249" s="92"/>
      <c r="BW249" s="92"/>
      <c r="BX249" s="92"/>
      <c r="BY249" s="92"/>
      <c r="BZ249" s="92"/>
      <c r="CA249" s="92"/>
      <c r="CB249" s="92"/>
      <c r="CC249" s="92"/>
      <c r="CD249" s="92">
        <v>0</v>
      </c>
      <c r="CE249" s="92"/>
      <c r="CF249" s="92"/>
      <c r="CG249" s="92"/>
      <c r="CH249" s="92"/>
      <c r="CI249" s="92"/>
      <c r="CJ249" s="92">
        <v>0</v>
      </c>
      <c r="CK249" s="92"/>
      <c r="CL249" s="92">
        <v>0</v>
      </c>
      <c r="CM249" s="92">
        <v>0</v>
      </c>
      <c r="CN249" s="92"/>
      <c r="CO249" s="92">
        <v>4147996</v>
      </c>
      <c r="CP249" s="92">
        <v>12443988</v>
      </c>
    </row>
    <row r="250" spans="1:94" x14ac:dyDescent="0.35">
      <c r="A250" s="89" t="s">
        <v>1246</v>
      </c>
      <c r="B250" s="92">
        <v>552787</v>
      </c>
      <c r="C250" s="92">
        <v>552787</v>
      </c>
      <c r="D250" s="92">
        <v>0</v>
      </c>
      <c r="E250" s="92">
        <v>0</v>
      </c>
      <c r="F250" s="92">
        <v>743151</v>
      </c>
      <c r="G250" s="92">
        <v>557233</v>
      </c>
      <c r="H250" s="92">
        <v>183766</v>
      </c>
      <c r="I250" s="92">
        <v>2152</v>
      </c>
      <c r="J250" s="92"/>
      <c r="K250" s="92"/>
      <c r="L250" s="92"/>
      <c r="M250" s="92"/>
      <c r="N250" s="92"/>
      <c r="O250" s="92"/>
      <c r="P250" s="92"/>
      <c r="Q250" s="92">
        <v>4651</v>
      </c>
      <c r="R250" s="92"/>
      <c r="S250" s="92"/>
      <c r="T250" s="92">
        <v>0</v>
      </c>
      <c r="U250" s="92"/>
      <c r="V250" s="92"/>
      <c r="W250" s="92"/>
      <c r="X250" s="92"/>
      <c r="Y250" s="92">
        <v>1921</v>
      </c>
      <c r="Z250" s="92">
        <v>2730</v>
      </c>
      <c r="AA250" s="92"/>
      <c r="AB250" s="92"/>
      <c r="AC250" s="92"/>
      <c r="AD250" s="92"/>
      <c r="AE250" s="92">
        <v>0</v>
      </c>
      <c r="AF250" s="92"/>
      <c r="AG250" s="92"/>
      <c r="AH250" s="92">
        <v>0</v>
      </c>
      <c r="AI250" s="92">
        <v>0</v>
      </c>
      <c r="AJ250" s="92">
        <v>0</v>
      </c>
      <c r="AK250" s="92"/>
      <c r="AL250" s="92"/>
      <c r="AM250" s="92"/>
      <c r="AN250" s="92"/>
      <c r="AO250" s="92">
        <v>0</v>
      </c>
      <c r="AP250" s="92">
        <v>0</v>
      </c>
      <c r="AQ250" s="92"/>
      <c r="AR250" s="92">
        <v>0</v>
      </c>
      <c r="AS250" s="92">
        <v>0</v>
      </c>
      <c r="AT250" s="92">
        <v>0</v>
      </c>
      <c r="AU250" s="92">
        <v>0</v>
      </c>
      <c r="AV250" s="92"/>
      <c r="AW250" s="92">
        <v>60217</v>
      </c>
      <c r="AX250" s="92"/>
      <c r="AY250" s="92"/>
      <c r="AZ250" s="92">
        <v>0</v>
      </c>
      <c r="BA250" s="92">
        <v>9000</v>
      </c>
      <c r="BB250" s="92">
        <v>0</v>
      </c>
      <c r="BC250" s="92"/>
      <c r="BD250" s="92"/>
      <c r="BE250" s="92">
        <v>0</v>
      </c>
      <c r="BF250" s="92">
        <v>2217</v>
      </c>
      <c r="BG250" s="92">
        <v>0</v>
      </c>
      <c r="BH250" s="92">
        <v>49000</v>
      </c>
      <c r="BI250" s="92"/>
      <c r="BJ250" s="92"/>
      <c r="BK250" s="92">
        <v>0</v>
      </c>
      <c r="BL250" s="92"/>
      <c r="BM250" s="92"/>
      <c r="BN250" s="92"/>
      <c r="BO250" s="92">
        <v>124992</v>
      </c>
      <c r="BP250" s="92"/>
      <c r="BQ250" s="92">
        <v>75569</v>
      </c>
      <c r="BR250" s="92"/>
      <c r="BS250" s="92"/>
      <c r="BT250" s="92"/>
      <c r="BU250" s="92">
        <v>41931</v>
      </c>
      <c r="BV250" s="92"/>
      <c r="BW250" s="92"/>
      <c r="BX250" s="92">
        <v>4971</v>
      </c>
      <c r="BY250" s="92"/>
      <c r="BZ250" s="92">
        <v>770</v>
      </c>
      <c r="CA250" s="92">
        <v>1750</v>
      </c>
      <c r="CB250" s="92"/>
      <c r="CC250" s="92"/>
      <c r="CD250" s="92">
        <v>0</v>
      </c>
      <c r="CE250" s="92"/>
      <c r="CF250" s="92"/>
      <c r="CG250" s="92"/>
      <c r="CH250" s="92"/>
      <c r="CI250" s="92"/>
      <c r="CJ250" s="92">
        <v>0</v>
      </c>
      <c r="CK250" s="92"/>
      <c r="CL250" s="92">
        <v>0</v>
      </c>
      <c r="CM250" s="92">
        <v>0</v>
      </c>
      <c r="CN250" s="92"/>
      <c r="CO250" s="92">
        <v>1485799</v>
      </c>
      <c r="CP250" s="92">
        <v>4457394</v>
      </c>
    </row>
    <row r="251" spans="1:94" x14ac:dyDescent="0.35">
      <c r="A251" s="89" t="s">
        <v>1249</v>
      </c>
      <c r="B251" s="92">
        <v>8675395</v>
      </c>
      <c r="C251" s="92">
        <v>7427150</v>
      </c>
      <c r="D251" s="92">
        <v>469231</v>
      </c>
      <c r="E251" s="92">
        <v>779015</v>
      </c>
      <c r="F251" s="92">
        <v>5867054</v>
      </c>
      <c r="G251" s="92">
        <v>3126719</v>
      </c>
      <c r="H251" s="92">
        <v>2738011</v>
      </c>
      <c r="I251" s="92">
        <v>2324</v>
      </c>
      <c r="J251" s="92">
        <v>1600000</v>
      </c>
      <c r="K251" s="92"/>
      <c r="L251" s="92"/>
      <c r="M251" s="92"/>
      <c r="N251" s="92"/>
      <c r="O251" s="92"/>
      <c r="P251" s="92">
        <v>1600000</v>
      </c>
      <c r="Q251" s="92">
        <v>794280</v>
      </c>
      <c r="R251" s="92"/>
      <c r="S251" s="92"/>
      <c r="T251" s="92">
        <v>153432</v>
      </c>
      <c r="U251" s="92"/>
      <c r="V251" s="92"/>
      <c r="W251" s="92"/>
      <c r="X251" s="92"/>
      <c r="Y251" s="92"/>
      <c r="Z251" s="92">
        <v>865</v>
      </c>
      <c r="AA251" s="92">
        <v>267</v>
      </c>
      <c r="AB251" s="92"/>
      <c r="AC251" s="92"/>
      <c r="AD251" s="92">
        <v>6770</v>
      </c>
      <c r="AE251" s="92">
        <v>127773</v>
      </c>
      <c r="AF251" s="92"/>
      <c r="AG251" s="92"/>
      <c r="AH251" s="92">
        <v>73884</v>
      </c>
      <c r="AI251" s="92">
        <v>14547</v>
      </c>
      <c r="AJ251" s="92">
        <v>15654</v>
      </c>
      <c r="AK251" s="92"/>
      <c r="AL251" s="92"/>
      <c r="AM251" s="92"/>
      <c r="AN251" s="92"/>
      <c r="AO251" s="92">
        <v>16088</v>
      </c>
      <c r="AP251" s="92">
        <v>25000</v>
      </c>
      <c r="AQ251" s="92"/>
      <c r="AR251" s="92">
        <v>217406</v>
      </c>
      <c r="AS251" s="92">
        <v>57129</v>
      </c>
      <c r="AT251" s="92">
        <v>85464</v>
      </c>
      <c r="AU251" s="92"/>
      <c r="AV251" s="92"/>
      <c r="AW251" s="92">
        <v>4464840</v>
      </c>
      <c r="AX251" s="92"/>
      <c r="AY251" s="92">
        <v>4756</v>
      </c>
      <c r="AZ251" s="92">
        <v>0</v>
      </c>
      <c r="BA251" s="92">
        <v>0</v>
      </c>
      <c r="BB251" s="92">
        <v>50000</v>
      </c>
      <c r="BC251" s="92"/>
      <c r="BD251" s="92"/>
      <c r="BE251" s="92">
        <v>0</v>
      </c>
      <c r="BF251" s="92">
        <v>2660</v>
      </c>
      <c r="BG251" s="92">
        <v>4342037</v>
      </c>
      <c r="BH251" s="92">
        <v>49000</v>
      </c>
      <c r="BI251" s="92"/>
      <c r="BJ251" s="92"/>
      <c r="BK251" s="92">
        <v>0</v>
      </c>
      <c r="BL251" s="92">
        <v>16387</v>
      </c>
      <c r="BM251" s="92"/>
      <c r="BN251" s="92"/>
      <c r="BO251" s="92">
        <v>1102283</v>
      </c>
      <c r="BP251" s="92"/>
      <c r="BQ251" s="92">
        <v>257160</v>
      </c>
      <c r="BR251" s="92"/>
      <c r="BS251" s="92"/>
      <c r="BT251" s="92">
        <v>195730</v>
      </c>
      <c r="BU251" s="92">
        <v>615182</v>
      </c>
      <c r="BV251" s="92"/>
      <c r="BW251" s="92">
        <v>32461</v>
      </c>
      <c r="BX251" s="92"/>
      <c r="BY251" s="92"/>
      <c r="BZ251" s="92"/>
      <c r="CA251" s="92">
        <v>1750</v>
      </c>
      <c r="CB251" s="92">
        <v>14990</v>
      </c>
      <c r="CC251" s="92">
        <v>14990</v>
      </c>
      <c r="CD251" s="92">
        <v>0</v>
      </c>
      <c r="CE251" s="92"/>
      <c r="CF251" s="92"/>
      <c r="CG251" s="92"/>
      <c r="CH251" s="92"/>
      <c r="CI251" s="92"/>
      <c r="CJ251" s="92">
        <v>0</v>
      </c>
      <c r="CK251" s="92"/>
      <c r="CL251" s="92">
        <v>0</v>
      </c>
      <c r="CM251" s="92">
        <v>0</v>
      </c>
      <c r="CN251" s="92"/>
      <c r="CO251" s="92">
        <v>22518842</v>
      </c>
      <c r="CP251" s="92">
        <v>67556526</v>
      </c>
    </row>
    <row r="252" spans="1:94" x14ac:dyDescent="0.35">
      <c r="A252" s="89" t="s">
        <v>1252</v>
      </c>
      <c r="B252" s="92">
        <v>51636937</v>
      </c>
      <c r="C252" s="92">
        <v>42464844</v>
      </c>
      <c r="D252" s="92">
        <v>5387394</v>
      </c>
      <c r="E252" s="92">
        <v>3784699</v>
      </c>
      <c r="F252" s="92">
        <v>44047576</v>
      </c>
      <c r="G252" s="92">
        <v>24743328</v>
      </c>
      <c r="H252" s="92">
        <v>19161920</v>
      </c>
      <c r="I252" s="92">
        <v>142328</v>
      </c>
      <c r="J252" s="92">
        <v>22740</v>
      </c>
      <c r="K252" s="92"/>
      <c r="L252" s="92"/>
      <c r="M252" s="92"/>
      <c r="N252" s="92"/>
      <c r="O252" s="92"/>
      <c r="P252" s="92">
        <v>22740</v>
      </c>
      <c r="Q252" s="92">
        <v>5193428</v>
      </c>
      <c r="R252" s="92"/>
      <c r="S252" s="92"/>
      <c r="T252" s="92">
        <v>987326</v>
      </c>
      <c r="U252" s="92"/>
      <c r="V252" s="92"/>
      <c r="W252" s="92"/>
      <c r="X252" s="92"/>
      <c r="Y252" s="92">
        <v>17718</v>
      </c>
      <c r="Z252" s="92">
        <v>21844</v>
      </c>
      <c r="AA252" s="92">
        <v>3584</v>
      </c>
      <c r="AB252" s="92"/>
      <c r="AC252" s="92"/>
      <c r="AD252" s="92"/>
      <c r="AE252" s="92">
        <v>1302</v>
      </c>
      <c r="AF252" s="92"/>
      <c r="AG252" s="92"/>
      <c r="AH252" s="92">
        <v>81883</v>
      </c>
      <c r="AI252" s="92">
        <v>0</v>
      </c>
      <c r="AJ252" s="92">
        <v>70612</v>
      </c>
      <c r="AK252" s="92"/>
      <c r="AL252" s="92"/>
      <c r="AM252" s="92"/>
      <c r="AN252" s="92"/>
      <c r="AO252" s="92">
        <v>40221</v>
      </c>
      <c r="AP252" s="92">
        <v>616958</v>
      </c>
      <c r="AQ252" s="92"/>
      <c r="AR252" s="92">
        <v>1739248</v>
      </c>
      <c r="AS252" s="92">
        <v>245305</v>
      </c>
      <c r="AT252" s="92">
        <v>1367428</v>
      </c>
      <c r="AU252" s="92"/>
      <c r="AV252" s="92"/>
      <c r="AW252" s="92">
        <v>16783223</v>
      </c>
      <c r="AX252" s="92">
        <v>11158</v>
      </c>
      <c r="AY252" s="92">
        <v>6977</v>
      </c>
      <c r="AZ252" s="92">
        <v>0</v>
      </c>
      <c r="BA252" s="92">
        <v>448048</v>
      </c>
      <c r="BB252" s="92">
        <v>8372</v>
      </c>
      <c r="BC252" s="92"/>
      <c r="BD252" s="92"/>
      <c r="BE252" s="92">
        <v>0</v>
      </c>
      <c r="BF252" s="92">
        <v>7083686</v>
      </c>
      <c r="BG252" s="92">
        <v>8877415</v>
      </c>
      <c r="BH252" s="92">
        <v>343000</v>
      </c>
      <c r="BI252" s="92">
        <v>2407</v>
      </c>
      <c r="BJ252" s="92"/>
      <c r="BK252" s="92">
        <v>0</v>
      </c>
      <c r="BL252" s="92">
        <v>1580</v>
      </c>
      <c r="BM252" s="92"/>
      <c r="BN252" s="92">
        <v>581</v>
      </c>
      <c r="BO252" s="92">
        <v>4308001</v>
      </c>
      <c r="BP252" s="92"/>
      <c r="BQ252" s="92">
        <v>2280750</v>
      </c>
      <c r="BR252" s="92"/>
      <c r="BS252" s="92"/>
      <c r="BT252" s="92">
        <v>233774</v>
      </c>
      <c r="BU252" s="92">
        <v>528728</v>
      </c>
      <c r="BV252" s="92">
        <v>727335</v>
      </c>
      <c r="BW252" s="92">
        <v>305357</v>
      </c>
      <c r="BX252" s="92">
        <v>204762</v>
      </c>
      <c r="BY252" s="92">
        <v>9469</v>
      </c>
      <c r="BZ252" s="92"/>
      <c r="CA252" s="92">
        <v>17826</v>
      </c>
      <c r="CB252" s="92">
        <v>98977</v>
      </c>
      <c r="CC252" s="92">
        <v>98977</v>
      </c>
      <c r="CD252" s="92">
        <v>3085000</v>
      </c>
      <c r="CE252" s="92"/>
      <c r="CF252" s="92"/>
      <c r="CG252" s="92">
        <v>250000</v>
      </c>
      <c r="CH252" s="92"/>
      <c r="CI252" s="92"/>
      <c r="CJ252" s="92">
        <v>0</v>
      </c>
      <c r="CK252" s="92">
        <v>337500</v>
      </c>
      <c r="CL252" s="92">
        <v>1260000</v>
      </c>
      <c r="CM252" s="92">
        <v>562500</v>
      </c>
      <c r="CN252" s="92">
        <v>675000</v>
      </c>
      <c r="CO252" s="92">
        <v>125175883</v>
      </c>
      <c r="CP252" s="92">
        <v>375527649</v>
      </c>
    </row>
    <row r="253" spans="1:94" x14ac:dyDescent="0.35">
      <c r="A253" s="89" t="s">
        <v>1257</v>
      </c>
      <c r="B253" s="92">
        <v>24554549</v>
      </c>
      <c r="C253" s="92">
        <v>21462852</v>
      </c>
      <c r="D253" s="92">
        <v>1015036</v>
      </c>
      <c r="E253" s="92">
        <v>2076661</v>
      </c>
      <c r="F253" s="92">
        <v>28509444</v>
      </c>
      <c r="G253" s="92">
        <v>17710002</v>
      </c>
      <c r="H253" s="92">
        <v>10400190</v>
      </c>
      <c r="I253" s="92">
        <v>399250</v>
      </c>
      <c r="J253" s="92">
        <v>12160</v>
      </c>
      <c r="K253" s="92"/>
      <c r="L253" s="92"/>
      <c r="M253" s="92"/>
      <c r="N253" s="92">
        <v>12160</v>
      </c>
      <c r="O253" s="92"/>
      <c r="P253" s="92">
        <v>0</v>
      </c>
      <c r="Q253" s="92">
        <v>1483702</v>
      </c>
      <c r="R253" s="92"/>
      <c r="S253" s="92"/>
      <c r="T253" s="92">
        <v>531655</v>
      </c>
      <c r="U253" s="92"/>
      <c r="V253" s="92"/>
      <c r="W253" s="92"/>
      <c r="X253" s="92"/>
      <c r="Y253" s="92">
        <v>10904</v>
      </c>
      <c r="Z253" s="92">
        <v>1539</v>
      </c>
      <c r="AA253" s="92">
        <v>10751</v>
      </c>
      <c r="AB253" s="92"/>
      <c r="AC253" s="92"/>
      <c r="AD253" s="92">
        <v>11295</v>
      </c>
      <c r="AE253" s="92">
        <v>0</v>
      </c>
      <c r="AF253" s="92"/>
      <c r="AG253" s="92"/>
      <c r="AH253" s="92">
        <v>4562</v>
      </c>
      <c r="AI253" s="92">
        <v>2801</v>
      </c>
      <c r="AJ253" s="92">
        <v>22085</v>
      </c>
      <c r="AK253" s="92"/>
      <c r="AL253" s="92"/>
      <c r="AM253" s="92"/>
      <c r="AN253" s="92"/>
      <c r="AO253" s="92">
        <v>0</v>
      </c>
      <c r="AP253" s="92">
        <v>441951</v>
      </c>
      <c r="AQ253" s="92"/>
      <c r="AR253" s="92">
        <v>108703</v>
      </c>
      <c r="AS253" s="92">
        <v>159961</v>
      </c>
      <c r="AT253" s="92">
        <v>170929</v>
      </c>
      <c r="AU253" s="92">
        <v>6566</v>
      </c>
      <c r="AV253" s="92"/>
      <c r="AW253" s="92">
        <v>2406589</v>
      </c>
      <c r="AX253" s="92">
        <v>0</v>
      </c>
      <c r="AY253" s="92">
        <v>6977</v>
      </c>
      <c r="AZ253" s="92">
        <v>6884</v>
      </c>
      <c r="BA253" s="92">
        <v>2088000</v>
      </c>
      <c r="BB253" s="92">
        <v>134508</v>
      </c>
      <c r="BC253" s="92"/>
      <c r="BD253" s="92">
        <v>1964</v>
      </c>
      <c r="BE253" s="92">
        <v>0</v>
      </c>
      <c r="BF253" s="92">
        <v>33999</v>
      </c>
      <c r="BG253" s="92">
        <v>9542</v>
      </c>
      <c r="BH253" s="92">
        <v>98000</v>
      </c>
      <c r="BI253" s="92"/>
      <c r="BJ253" s="92"/>
      <c r="BK253" s="92">
        <v>0</v>
      </c>
      <c r="BL253" s="92">
        <v>26715</v>
      </c>
      <c r="BM253" s="92"/>
      <c r="BN253" s="92"/>
      <c r="BO253" s="92">
        <v>3172448</v>
      </c>
      <c r="BP253" s="92"/>
      <c r="BQ253" s="92">
        <v>408975</v>
      </c>
      <c r="BR253" s="92"/>
      <c r="BS253" s="92">
        <v>238</v>
      </c>
      <c r="BT253" s="92">
        <v>505289</v>
      </c>
      <c r="BU253" s="92">
        <v>1968112</v>
      </c>
      <c r="BV253" s="92"/>
      <c r="BW253" s="92">
        <v>110039</v>
      </c>
      <c r="BX253" s="92"/>
      <c r="BY253" s="92">
        <v>9986</v>
      </c>
      <c r="BZ253" s="92">
        <v>66459</v>
      </c>
      <c r="CA253" s="92">
        <v>103351</v>
      </c>
      <c r="CB253" s="92">
        <v>0</v>
      </c>
      <c r="CC253" s="92">
        <v>0</v>
      </c>
      <c r="CD253" s="92">
        <v>0</v>
      </c>
      <c r="CE253" s="92"/>
      <c r="CF253" s="92"/>
      <c r="CG253" s="92"/>
      <c r="CH253" s="92"/>
      <c r="CI253" s="92"/>
      <c r="CJ253" s="92">
        <v>0</v>
      </c>
      <c r="CK253" s="92">
        <v>0</v>
      </c>
      <c r="CL253" s="92">
        <v>0</v>
      </c>
      <c r="CM253" s="92">
        <v>0</v>
      </c>
      <c r="CN253" s="92">
        <v>0</v>
      </c>
      <c r="CO253" s="92">
        <v>60138891</v>
      </c>
      <c r="CP253" s="92">
        <v>180416674</v>
      </c>
    </row>
    <row r="254" spans="1:94" x14ac:dyDescent="0.35">
      <c r="A254" s="89" t="s">
        <v>1262</v>
      </c>
      <c r="B254" s="92">
        <v>86671044</v>
      </c>
      <c r="C254" s="92">
        <v>73044742</v>
      </c>
      <c r="D254" s="92">
        <v>7557065</v>
      </c>
      <c r="E254" s="92">
        <v>6069237</v>
      </c>
      <c r="F254" s="92">
        <v>69999634</v>
      </c>
      <c r="G254" s="92">
        <v>46131473</v>
      </c>
      <c r="H254" s="92">
        <v>23525931</v>
      </c>
      <c r="I254" s="92">
        <v>342230</v>
      </c>
      <c r="J254" s="92">
        <v>29291760</v>
      </c>
      <c r="K254" s="92"/>
      <c r="L254" s="92"/>
      <c r="M254" s="92"/>
      <c r="N254" s="92"/>
      <c r="O254" s="92"/>
      <c r="P254" s="92">
        <v>29291760</v>
      </c>
      <c r="Q254" s="92">
        <v>15148422</v>
      </c>
      <c r="R254" s="92"/>
      <c r="S254" s="92"/>
      <c r="T254" s="92">
        <v>249068</v>
      </c>
      <c r="U254" s="92"/>
      <c r="V254" s="92"/>
      <c r="W254" s="92"/>
      <c r="X254" s="92"/>
      <c r="Y254" s="92">
        <v>4647</v>
      </c>
      <c r="Z254" s="92">
        <v>5809</v>
      </c>
      <c r="AA254" s="92">
        <v>0</v>
      </c>
      <c r="AB254" s="92"/>
      <c r="AC254" s="92"/>
      <c r="AD254" s="92"/>
      <c r="AE254" s="92">
        <v>996182</v>
      </c>
      <c r="AF254" s="92"/>
      <c r="AG254" s="92"/>
      <c r="AH254" s="92">
        <v>1416934</v>
      </c>
      <c r="AI254" s="92">
        <v>0</v>
      </c>
      <c r="AJ254" s="92">
        <v>194304</v>
      </c>
      <c r="AK254" s="92"/>
      <c r="AL254" s="92"/>
      <c r="AM254" s="92"/>
      <c r="AN254" s="92"/>
      <c r="AO254" s="92">
        <v>256051</v>
      </c>
      <c r="AP254" s="92">
        <v>1581883</v>
      </c>
      <c r="AQ254" s="92">
        <v>10</v>
      </c>
      <c r="AR254" s="92">
        <v>5869964</v>
      </c>
      <c r="AS254" s="92">
        <v>113104</v>
      </c>
      <c r="AT254" s="92">
        <v>4273214</v>
      </c>
      <c r="AU254" s="92">
        <v>187254</v>
      </c>
      <c r="AV254" s="92"/>
      <c r="AW254" s="92">
        <v>13222602</v>
      </c>
      <c r="AX254" s="92">
        <v>11158</v>
      </c>
      <c r="AY254" s="92">
        <v>5233</v>
      </c>
      <c r="AZ254" s="92">
        <v>1056</v>
      </c>
      <c r="BA254" s="92">
        <v>144347</v>
      </c>
      <c r="BB254" s="92">
        <v>97548</v>
      </c>
      <c r="BC254" s="92"/>
      <c r="BD254" s="92">
        <v>29374</v>
      </c>
      <c r="BE254" s="92">
        <v>0</v>
      </c>
      <c r="BF254" s="92">
        <v>11207716</v>
      </c>
      <c r="BG254" s="92"/>
      <c r="BH254" s="92">
        <v>1715000</v>
      </c>
      <c r="BI254" s="92"/>
      <c r="BJ254" s="92"/>
      <c r="BK254" s="92">
        <v>0</v>
      </c>
      <c r="BL254" s="92">
        <v>0</v>
      </c>
      <c r="BM254" s="92"/>
      <c r="BN254" s="92">
        <v>11171</v>
      </c>
      <c r="BO254" s="92">
        <v>10141838</v>
      </c>
      <c r="BP254" s="92"/>
      <c r="BQ254" s="92">
        <v>4076218</v>
      </c>
      <c r="BR254" s="92"/>
      <c r="BS254" s="92"/>
      <c r="BT254" s="92">
        <v>625537</v>
      </c>
      <c r="BU254" s="92">
        <v>4553477</v>
      </c>
      <c r="BV254" s="92">
        <v>881687</v>
      </c>
      <c r="BW254" s="92">
        <v>0</v>
      </c>
      <c r="BX254" s="92"/>
      <c r="BY254" s="92">
        <v>4919</v>
      </c>
      <c r="BZ254" s="92"/>
      <c r="CA254" s="92"/>
      <c r="CB254" s="92">
        <v>565584</v>
      </c>
      <c r="CC254" s="92">
        <v>565584</v>
      </c>
      <c r="CD254" s="92">
        <v>9198000</v>
      </c>
      <c r="CE254" s="92"/>
      <c r="CF254" s="92"/>
      <c r="CG254" s="92">
        <v>750000</v>
      </c>
      <c r="CH254" s="92"/>
      <c r="CI254" s="92"/>
      <c r="CJ254" s="92">
        <v>0</v>
      </c>
      <c r="CK254" s="92">
        <v>1631250</v>
      </c>
      <c r="CL254" s="92">
        <v>2294250</v>
      </c>
      <c r="CM254" s="92">
        <v>1260000</v>
      </c>
      <c r="CN254" s="92">
        <v>3262500</v>
      </c>
      <c r="CO254" s="92">
        <v>234238884</v>
      </c>
      <c r="CP254" s="92">
        <v>702716655</v>
      </c>
    </row>
    <row r="255" spans="1:94" x14ac:dyDescent="0.35">
      <c r="A255" s="89" t="s">
        <v>1264</v>
      </c>
      <c r="B255" s="92">
        <v>8570785</v>
      </c>
      <c r="C255" s="92">
        <v>7808208</v>
      </c>
      <c r="D255" s="92">
        <v>127937</v>
      </c>
      <c r="E255" s="92">
        <v>634641</v>
      </c>
      <c r="F255" s="92">
        <v>5095335</v>
      </c>
      <c r="G255" s="92">
        <v>2536107</v>
      </c>
      <c r="H255" s="92">
        <v>2547371</v>
      </c>
      <c r="I255" s="92">
        <v>11858</v>
      </c>
      <c r="J255" s="92">
        <v>1600000</v>
      </c>
      <c r="K255" s="92"/>
      <c r="L255" s="92"/>
      <c r="M255" s="92"/>
      <c r="N255" s="92"/>
      <c r="O255" s="92"/>
      <c r="P255" s="92">
        <v>1600000</v>
      </c>
      <c r="Q255" s="92">
        <v>1433739</v>
      </c>
      <c r="R255" s="92"/>
      <c r="S255" s="92"/>
      <c r="T255" s="92">
        <v>141866</v>
      </c>
      <c r="U255" s="92"/>
      <c r="V255" s="92"/>
      <c r="W255" s="92"/>
      <c r="X255" s="92"/>
      <c r="Y255" s="92">
        <v>0</v>
      </c>
      <c r="Z255" s="92">
        <v>22316</v>
      </c>
      <c r="AA255" s="92"/>
      <c r="AB255" s="92"/>
      <c r="AC255" s="92"/>
      <c r="AD255" s="92"/>
      <c r="AE255" s="92">
        <v>174847</v>
      </c>
      <c r="AF255" s="92"/>
      <c r="AG255" s="92"/>
      <c r="AH255" s="92">
        <v>165813</v>
      </c>
      <c r="AI255" s="92">
        <v>3955</v>
      </c>
      <c r="AJ255" s="92">
        <v>19690</v>
      </c>
      <c r="AK255" s="92"/>
      <c r="AL255" s="92"/>
      <c r="AM255" s="92"/>
      <c r="AN255" s="92"/>
      <c r="AO255" s="92">
        <v>0</v>
      </c>
      <c r="AP255" s="92">
        <v>150000</v>
      </c>
      <c r="AQ255" s="92"/>
      <c r="AR255" s="92">
        <v>543515</v>
      </c>
      <c r="AS255" s="92">
        <v>40806</v>
      </c>
      <c r="AT255" s="92">
        <v>170929</v>
      </c>
      <c r="AU255" s="92"/>
      <c r="AV255" s="92"/>
      <c r="AW255" s="92">
        <v>957868</v>
      </c>
      <c r="AX255" s="92"/>
      <c r="AY255" s="92"/>
      <c r="AZ255" s="92">
        <v>0</v>
      </c>
      <c r="BA255" s="92">
        <v>800000</v>
      </c>
      <c r="BB255" s="92">
        <v>100000</v>
      </c>
      <c r="BC255" s="92"/>
      <c r="BD255" s="92"/>
      <c r="BE255" s="92">
        <v>0</v>
      </c>
      <c r="BF255" s="92">
        <v>8868</v>
      </c>
      <c r="BG255" s="92">
        <v>0</v>
      </c>
      <c r="BH255" s="92">
        <v>49000</v>
      </c>
      <c r="BI255" s="92"/>
      <c r="BJ255" s="92"/>
      <c r="BK255" s="92">
        <v>0</v>
      </c>
      <c r="BL255" s="92">
        <v>0</v>
      </c>
      <c r="BM255" s="92"/>
      <c r="BN255" s="92">
        <v>0</v>
      </c>
      <c r="BO255" s="92">
        <v>400902</v>
      </c>
      <c r="BP255" s="92"/>
      <c r="BQ255" s="92">
        <v>139859</v>
      </c>
      <c r="BR255" s="92"/>
      <c r="BS255" s="92">
        <v>1959</v>
      </c>
      <c r="BT255" s="92"/>
      <c r="BU255" s="92">
        <v>192884</v>
      </c>
      <c r="BV255" s="92">
        <v>66200</v>
      </c>
      <c r="BW255" s="92"/>
      <c r="BX255" s="92"/>
      <c r="BY255" s="92"/>
      <c r="BZ255" s="92"/>
      <c r="CA255" s="92"/>
      <c r="CB255" s="92">
        <v>14140</v>
      </c>
      <c r="CC255" s="92">
        <v>14140</v>
      </c>
      <c r="CD255" s="92">
        <v>0</v>
      </c>
      <c r="CE255" s="92"/>
      <c r="CF255" s="92"/>
      <c r="CG255" s="92"/>
      <c r="CH255" s="92"/>
      <c r="CI255" s="92"/>
      <c r="CJ255" s="92">
        <v>0</v>
      </c>
      <c r="CK255" s="92"/>
      <c r="CL255" s="92">
        <v>0</v>
      </c>
      <c r="CM255" s="92">
        <v>0</v>
      </c>
      <c r="CN255" s="92"/>
      <c r="CO255" s="92">
        <v>18072770</v>
      </c>
      <c r="CP255" s="92">
        <v>54218308</v>
      </c>
    </row>
    <row r="256" spans="1:94" x14ac:dyDescent="0.35">
      <c r="A256" s="89" t="s">
        <v>1269</v>
      </c>
      <c r="B256" s="92">
        <v>131161218</v>
      </c>
      <c r="C256" s="92">
        <v>107139929</v>
      </c>
      <c r="D256" s="92">
        <v>13859469</v>
      </c>
      <c r="E256" s="92">
        <v>10161821</v>
      </c>
      <c r="F256" s="92">
        <v>121517599</v>
      </c>
      <c r="G256" s="92">
        <v>78834344</v>
      </c>
      <c r="H256" s="92">
        <v>42449818</v>
      </c>
      <c r="I256" s="92">
        <v>233436</v>
      </c>
      <c r="J256" s="92">
        <v>19715240</v>
      </c>
      <c r="K256" s="92"/>
      <c r="L256" s="92"/>
      <c r="M256" s="92"/>
      <c r="N256" s="92"/>
      <c r="O256" s="92"/>
      <c r="P256" s="92">
        <v>19715240</v>
      </c>
      <c r="Q256" s="92">
        <v>14822733</v>
      </c>
      <c r="R256" s="92"/>
      <c r="S256" s="92"/>
      <c r="T256" s="92">
        <v>1414543</v>
      </c>
      <c r="U256" s="92"/>
      <c r="V256" s="92"/>
      <c r="W256" s="92"/>
      <c r="X256" s="92"/>
      <c r="Y256" s="92">
        <v>12267</v>
      </c>
      <c r="Z256" s="92">
        <v>82957</v>
      </c>
      <c r="AA256" s="92">
        <v>2886</v>
      </c>
      <c r="AB256" s="92"/>
      <c r="AC256" s="92"/>
      <c r="AD256" s="92"/>
      <c r="AE256" s="92">
        <v>1183581</v>
      </c>
      <c r="AF256" s="92">
        <v>334272</v>
      </c>
      <c r="AG256" s="92">
        <v>1883335</v>
      </c>
      <c r="AH256" s="92">
        <v>1273288</v>
      </c>
      <c r="AI256" s="92">
        <v>52393</v>
      </c>
      <c r="AJ256" s="92">
        <v>161034</v>
      </c>
      <c r="AK256" s="92">
        <v>6807</v>
      </c>
      <c r="AL256" s="92"/>
      <c r="AM256" s="92"/>
      <c r="AN256" s="92"/>
      <c r="AO256" s="92">
        <v>252700</v>
      </c>
      <c r="AP256" s="92">
        <v>2407263</v>
      </c>
      <c r="AQ256" s="92">
        <v>0</v>
      </c>
      <c r="AR256" s="92">
        <v>3695903</v>
      </c>
      <c r="AS256" s="92">
        <v>692076</v>
      </c>
      <c r="AT256" s="92">
        <v>1367428</v>
      </c>
      <c r="AU256" s="92"/>
      <c r="AV256" s="92"/>
      <c r="AW256" s="92">
        <v>36228088</v>
      </c>
      <c r="AX256" s="92">
        <v>22317</v>
      </c>
      <c r="AY256" s="92">
        <v>251698</v>
      </c>
      <c r="AZ256" s="92">
        <v>1580</v>
      </c>
      <c r="BA256" s="92">
        <v>809445</v>
      </c>
      <c r="BB256" s="92">
        <v>78890</v>
      </c>
      <c r="BC256" s="92"/>
      <c r="BD256" s="92">
        <v>56081</v>
      </c>
      <c r="BE256" s="92">
        <v>0</v>
      </c>
      <c r="BF256" s="92">
        <v>21335580</v>
      </c>
      <c r="BG256" s="92">
        <v>13061838</v>
      </c>
      <c r="BH256" s="92">
        <v>588000</v>
      </c>
      <c r="BI256" s="92">
        <v>0</v>
      </c>
      <c r="BJ256" s="92"/>
      <c r="BK256" s="92">
        <v>0</v>
      </c>
      <c r="BL256" s="92">
        <v>0</v>
      </c>
      <c r="BM256" s="92"/>
      <c r="BN256" s="92">
        <v>22659</v>
      </c>
      <c r="BO256" s="92">
        <v>15624999</v>
      </c>
      <c r="BP256" s="92"/>
      <c r="BQ256" s="92">
        <v>5419218</v>
      </c>
      <c r="BR256" s="92"/>
      <c r="BS256" s="92">
        <v>8852</v>
      </c>
      <c r="BT256" s="92">
        <v>1257321</v>
      </c>
      <c r="BU256" s="92">
        <v>6244698</v>
      </c>
      <c r="BV256" s="92">
        <v>1850710</v>
      </c>
      <c r="BW256" s="92">
        <v>716351</v>
      </c>
      <c r="BX256" s="92">
        <v>396</v>
      </c>
      <c r="BY256" s="92">
        <v>123158</v>
      </c>
      <c r="BZ256" s="92"/>
      <c r="CA256" s="92">
        <v>4296</v>
      </c>
      <c r="CB256" s="92">
        <v>527879</v>
      </c>
      <c r="CC256" s="92">
        <v>527879</v>
      </c>
      <c r="CD256" s="92">
        <v>13567250</v>
      </c>
      <c r="CE256" s="92"/>
      <c r="CF256" s="92"/>
      <c r="CG256" s="92">
        <v>500000</v>
      </c>
      <c r="CH256" s="92"/>
      <c r="CI256" s="92"/>
      <c r="CJ256" s="92">
        <v>0</v>
      </c>
      <c r="CK256" s="92">
        <v>2503500</v>
      </c>
      <c r="CL256" s="92">
        <v>4173750</v>
      </c>
      <c r="CM256" s="92">
        <v>1410000</v>
      </c>
      <c r="CN256" s="92">
        <v>4980000</v>
      </c>
      <c r="CO256" s="92">
        <v>353165005</v>
      </c>
      <c r="CP256" s="92">
        <v>1059495018</v>
      </c>
    </row>
    <row r="257" spans="1:94" x14ac:dyDescent="0.35">
      <c r="A257" s="89" t="s">
        <v>1275</v>
      </c>
      <c r="B257" s="92">
        <v>129959563</v>
      </c>
      <c r="C257" s="92">
        <v>108362535</v>
      </c>
      <c r="D257" s="92">
        <v>12174186</v>
      </c>
      <c r="E257" s="92">
        <v>9422842</v>
      </c>
      <c r="F257" s="92">
        <v>120451080</v>
      </c>
      <c r="G257" s="92">
        <v>87394640</v>
      </c>
      <c r="H257" s="92">
        <v>32836088</v>
      </c>
      <c r="I257" s="92">
        <v>220352</v>
      </c>
      <c r="J257" s="92">
        <v>0</v>
      </c>
      <c r="K257" s="92"/>
      <c r="L257" s="92"/>
      <c r="M257" s="92">
        <v>0</v>
      </c>
      <c r="N257" s="92"/>
      <c r="O257" s="92"/>
      <c r="P257" s="92">
        <v>0</v>
      </c>
      <c r="Q257" s="92">
        <v>12902347</v>
      </c>
      <c r="R257" s="92">
        <v>853</v>
      </c>
      <c r="S257" s="92"/>
      <c r="T257" s="92">
        <v>852562</v>
      </c>
      <c r="U257" s="92"/>
      <c r="V257" s="92"/>
      <c r="W257" s="92"/>
      <c r="X257" s="92"/>
      <c r="Y257" s="92">
        <v>11525</v>
      </c>
      <c r="Z257" s="92">
        <v>11543</v>
      </c>
      <c r="AA257" s="92">
        <v>4104</v>
      </c>
      <c r="AB257" s="92"/>
      <c r="AC257" s="92"/>
      <c r="AD257" s="92"/>
      <c r="AE257" s="92">
        <v>2408354</v>
      </c>
      <c r="AF257" s="92">
        <v>0</v>
      </c>
      <c r="AG257" s="92"/>
      <c r="AH257" s="92">
        <v>2039807</v>
      </c>
      <c r="AI257" s="92">
        <v>62331</v>
      </c>
      <c r="AJ257" s="92">
        <v>60428</v>
      </c>
      <c r="AK257" s="92"/>
      <c r="AL257" s="92"/>
      <c r="AM257" s="92"/>
      <c r="AN257" s="92">
        <v>40514</v>
      </c>
      <c r="AO257" s="92">
        <v>273501</v>
      </c>
      <c r="AP257" s="92">
        <v>1338080</v>
      </c>
      <c r="AQ257" s="92"/>
      <c r="AR257" s="92">
        <v>3043685</v>
      </c>
      <c r="AS257" s="92">
        <v>362061</v>
      </c>
      <c r="AT257" s="92">
        <v>2392999</v>
      </c>
      <c r="AU257" s="92">
        <v>0</v>
      </c>
      <c r="AV257" s="92"/>
      <c r="AW257" s="92">
        <v>31794790</v>
      </c>
      <c r="AX257" s="92">
        <v>55792</v>
      </c>
      <c r="AY257" s="92">
        <v>147460</v>
      </c>
      <c r="AZ257" s="92">
        <v>4211</v>
      </c>
      <c r="BA257" s="92">
        <v>3931178</v>
      </c>
      <c r="BB257" s="92">
        <v>185888</v>
      </c>
      <c r="BC257" s="92"/>
      <c r="BD257" s="92">
        <v>47134</v>
      </c>
      <c r="BE257" s="92">
        <v>0</v>
      </c>
      <c r="BF257" s="92">
        <v>16094460</v>
      </c>
      <c r="BG257" s="92">
        <v>11136268</v>
      </c>
      <c r="BH257" s="92">
        <v>0</v>
      </c>
      <c r="BI257" s="92">
        <v>33828</v>
      </c>
      <c r="BJ257" s="92">
        <v>61388</v>
      </c>
      <c r="BK257" s="92">
        <v>34105</v>
      </c>
      <c r="BL257" s="92">
        <v>0</v>
      </c>
      <c r="BM257" s="92"/>
      <c r="BN257" s="92">
        <v>63077</v>
      </c>
      <c r="BO257" s="92">
        <v>15885927</v>
      </c>
      <c r="BP257" s="92"/>
      <c r="BQ257" s="92">
        <v>8746655</v>
      </c>
      <c r="BR257" s="92">
        <v>5239</v>
      </c>
      <c r="BS257" s="92">
        <v>8632</v>
      </c>
      <c r="BT257" s="92">
        <v>3030063</v>
      </c>
      <c r="BU257" s="92">
        <v>3072081</v>
      </c>
      <c r="BV257" s="92">
        <v>46281</v>
      </c>
      <c r="BW257" s="92">
        <v>824189</v>
      </c>
      <c r="BX257" s="92"/>
      <c r="BY257" s="92">
        <v>152788</v>
      </c>
      <c r="BZ257" s="92"/>
      <c r="CA257" s="92"/>
      <c r="CB257" s="92">
        <v>523165</v>
      </c>
      <c r="CC257" s="92">
        <v>523165</v>
      </c>
      <c r="CD257" s="92">
        <v>37045086</v>
      </c>
      <c r="CE257" s="92">
        <v>900000</v>
      </c>
      <c r="CF257" s="92"/>
      <c r="CG257" s="92">
        <v>375000</v>
      </c>
      <c r="CH257" s="92"/>
      <c r="CI257" s="92"/>
      <c r="CJ257" s="92">
        <v>1440000</v>
      </c>
      <c r="CK257" s="92">
        <v>7832977</v>
      </c>
      <c r="CL257" s="92">
        <v>6573680</v>
      </c>
      <c r="CM257" s="92">
        <v>4500000</v>
      </c>
      <c r="CN257" s="92">
        <v>15423430</v>
      </c>
      <c r="CO257" s="92">
        <v>348561958</v>
      </c>
      <c r="CP257" s="92">
        <v>1045685875</v>
      </c>
    </row>
    <row r="258" spans="1:94" x14ac:dyDescent="0.35">
      <c r="A258" s="89" t="s">
        <v>1278</v>
      </c>
      <c r="B258" s="92">
        <v>85545567</v>
      </c>
      <c r="C258" s="92">
        <v>68310848</v>
      </c>
      <c r="D258" s="92">
        <v>8613998</v>
      </c>
      <c r="E258" s="92">
        <v>8620722</v>
      </c>
      <c r="F258" s="92">
        <v>96727452</v>
      </c>
      <c r="G258" s="92">
        <v>29369554</v>
      </c>
      <c r="H258" s="92">
        <v>67133970</v>
      </c>
      <c r="I258" s="92">
        <v>223928</v>
      </c>
      <c r="J258" s="92">
        <v>20803220</v>
      </c>
      <c r="K258" s="92"/>
      <c r="L258" s="92"/>
      <c r="M258" s="92"/>
      <c r="N258" s="92"/>
      <c r="O258" s="92"/>
      <c r="P258" s="92">
        <v>20803220</v>
      </c>
      <c r="Q258" s="92">
        <v>5777828</v>
      </c>
      <c r="R258" s="92"/>
      <c r="S258" s="92"/>
      <c r="T258" s="92">
        <v>858688</v>
      </c>
      <c r="U258" s="92"/>
      <c r="V258" s="92"/>
      <c r="W258" s="92"/>
      <c r="X258" s="92"/>
      <c r="Y258" s="92">
        <v>19209</v>
      </c>
      <c r="Z258" s="92">
        <v>9308</v>
      </c>
      <c r="AA258" s="92">
        <v>1026</v>
      </c>
      <c r="AB258" s="92"/>
      <c r="AC258" s="92"/>
      <c r="AD258" s="92"/>
      <c r="AE258" s="92">
        <v>2205765</v>
      </c>
      <c r="AF258" s="92"/>
      <c r="AG258" s="92"/>
      <c r="AH258" s="92">
        <v>875683</v>
      </c>
      <c r="AI258" s="92">
        <v>37274</v>
      </c>
      <c r="AJ258" s="92">
        <v>162952</v>
      </c>
      <c r="AK258" s="92"/>
      <c r="AL258" s="92"/>
      <c r="AM258" s="92"/>
      <c r="AN258" s="92">
        <v>0</v>
      </c>
      <c r="AO258" s="92">
        <v>104574</v>
      </c>
      <c r="AP258" s="92">
        <v>796611</v>
      </c>
      <c r="AQ258" s="92"/>
      <c r="AR258" s="92">
        <v>108703</v>
      </c>
      <c r="AS258" s="92">
        <v>489230</v>
      </c>
      <c r="AT258" s="92">
        <v>85464</v>
      </c>
      <c r="AU258" s="92">
        <v>23340</v>
      </c>
      <c r="AV258" s="92"/>
      <c r="AW258" s="92">
        <v>24028042</v>
      </c>
      <c r="AX258" s="92">
        <v>23056</v>
      </c>
      <c r="AY258" s="92">
        <v>20930</v>
      </c>
      <c r="AZ258" s="92">
        <v>22078</v>
      </c>
      <c r="BA258" s="92">
        <v>2589268</v>
      </c>
      <c r="BB258" s="92">
        <v>156435</v>
      </c>
      <c r="BC258" s="92"/>
      <c r="BD258" s="92">
        <v>2619</v>
      </c>
      <c r="BE258" s="92">
        <v>8296</v>
      </c>
      <c r="BF258" s="92">
        <v>8099363</v>
      </c>
      <c r="BG258" s="92">
        <v>11861949</v>
      </c>
      <c r="BH258" s="92">
        <v>1120715</v>
      </c>
      <c r="BI258" s="92">
        <v>22226</v>
      </c>
      <c r="BJ258" s="92">
        <v>10231</v>
      </c>
      <c r="BK258" s="92">
        <v>13368</v>
      </c>
      <c r="BL258" s="92"/>
      <c r="BM258" s="92"/>
      <c r="BN258" s="92">
        <v>77507</v>
      </c>
      <c r="BO258" s="92">
        <v>12313143</v>
      </c>
      <c r="BP258" s="92"/>
      <c r="BQ258" s="92">
        <v>5070868</v>
      </c>
      <c r="BR258" s="92">
        <v>11752</v>
      </c>
      <c r="BS258" s="92">
        <v>40316</v>
      </c>
      <c r="BT258" s="92">
        <v>1689833</v>
      </c>
      <c r="BU258" s="92">
        <v>5050416</v>
      </c>
      <c r="BV258" s="92">
        <v>106614</v>
      </c>
      <c r="BW258" s="92">
        <v>248412</v>
      </c>
      <c r="BX258" s="92"/>
      <c r="BY258" s="92">
        <v>94933</v>
      </c>
      <c r="BZ258" s="92"/>
      <c r="CA258" s="92"/>
      <c r="CB258" s="92">
        <v>386483</v>
      </c>
      <c r="CC258" s="92">
        <v>386483</v>
      </c>
      <c r="CD258" s="92">
        <v>8612697</v>
      </c>
      <c r="CE258" s="92">
        <v>83624</v>
      </c>
      <c r="CF258" s="92"/>
      <c r="CG258" s="92">
        <v>538645</v>
      </c>
      <c r="CH258" s="92">
        <v>27241</v>
      </c>
      <c r="CI258" s="92"/>
      <c r="CJ258" s="92">
        <v>0</v>
      </c>
      <c r="CK258" s="92">
        <v>1762500</v>
      </c>
      <c r="CL258" s="92">
        <v>1890000</v>
      </c>
      <c r="CM258" s="92">
        <v>768750</v>
      </c>
      <c r="CN258" s="92">
        <v>3541937</v>
      </c>
      <c r="CO258" s="92">
        <v>254194432</v>
      </c>
      <c r="CP258" s="92">
        <v>762583296</v>
      </c>
    </row>
    <row r="259" spans="1:94" x14ac:dyDescent="0.35">
      <c r="A259" s="89" t="s">
        <v>1282</v>
      </c>
      <c r="B259" s="92">
        <v>26817959</v>
      </c>
      <c r="C259" s="92">
        <v>20986865</v>
      </c>
      <c r="D259" s="92">
        <v>3140568</v>
      </c>
      <c r="E259" s="92">
        <v>2690526</v>
      </c>
      <c r="F259" s="92">
        <v>28381003</v>
      </c>
      <c r="G259" s="92">
        <v>17411201</v>
      </c>
      <c r="H259" s="92">
        <v>10949467</v>
      </c>
      <c r="I259" s="92">
        <v>20335</v>
      </c>
      <c r="J259" s="92">
        <v>7090</v>
      </c>
      <c r="K259" s="92"/>
      <c r="L259" s="92"/>
      <c r="M259" s="92"/>
      <c r="N259" s="92"/>
      <c r="O259" s="92">
        <v>0</v>
      </c>
      <c r="P259" s="92">
        <v>7090</v>
      </c>
      <c r="Q259" s="92">
        <v>9764478</v>
      </c>
      <c r="R259" s="92"/>
      <c r="S259" s="92"/>
      <c r="T259" s="92">
        <v>138741</v>
      </c>
      <c r="U259" s="92"/>
      <c r="V259" s="92"/>
      <c r="W259" s="92"/>
      <c r="X259" s="92"/>
      <c r="Y259" s="92">
        <v>21807</v>
      </c>
      <c r="Z259" s="92">
        <v>19113</v>
      </c>
      <c r="AA259" s="92">
        <v>3584</v>
      </c>
      <c r="AB259" s="92"/>
      <c r="AC259" s="92"/>
      <c r="AD259" s="92">
        <v>4508</v>
      </c>
      <c r="AE259" s="92">
        <v>893492</v>
      </c>
      <c r="AF259" s="92"/>
      <c r="AG259" s="92"/>
      <c r="AH259" s="92">
        <v>528801</v>
      </c>
      <c r="AI259" s="92">
        <v>24849</v>
      </c>
      <c r="AJ259" s="92">
        <v>68896</v>
      </c>
      <c r="AK259" s="92"/>
      <c r="AL259" s="92"/>
      <c r="AM259" s="92"/>
      <c r="AN259" s="92"/>
      <c r="AO259" s="92">
        <v>0</v>
      </c>
      <c r="AP259" s="92">
        <v>270440</v>
      </c>
      <c r="AQ259" s="92"/>
      <c r="AR259" s="92">
        <v>2391467</v>
      </c>
      <c r="AS259" s="92">
        <v>318735</v>
      </c>
      <c r="AT259" s="92">
        <v>4273095</v>
      </c>
      <c r="AU259" s="92">
        <v>6566</v>
      </c>
      <c r="AV259" s="92">
        <v>800385</v>
      </c>
      <c r="AW259" s="92">
        <v>10719675</v>
      </c>
      <c r="AX259" s="92">
        <v>11158</v>
      </c>
      <c r="AY259" s="92">
        <v>1744</v>
      </c>
      <c r="AZ259" s="92">
        <v>0</v>
      </c>
      <c r="BA259" s="92">
        <v>0</v>
      </c>
      <c r="BB259" s="92">
        <v>0</v>
      </c>
      <c r="BC259" s="92"/>
      <c r="BD259" s="92">
        <v>1436</v>
      </c>
      <c r="BE259" s="92">
        <v>0</v>
      </c>
      <c r="BF259" s="92">
        <v>3411535</v>
      </c>
      <c r="BG259" s="92">
        <v>6558800</v>
      </c>
      <c r="BH259" s="92">
        <v>735000</v>
      </c>
      <c r="BI259" s="92"/>
      <c r="BJ259" s="92"/>
      <c r="BK259" s="92">
        <v>0</v>
      </c>
      <c r="BL259" s="92"/>
      <c r="BM259" s="92"/>
      <c r="BN259" s="92"/>
      <c r="BO259" s="92">
        <v>6655580</v>
      </c>
      <c r="BP259" s="92"/>
      <c r="BQ259" s="92">
        <v>2803818</v>
      </c>
      <c r="BR259" s="92">
        <v>3664</v>
      </c>
      <c r="BS259" s="92"/>
      <c r="BT259" s="92">
        <v>1369757</v>
      </c>
      <c r="BU259" s="92">
        <v>2202768</v>
      </c>
      <c r="BV259" s="92">
        <v>18347</v>
      </c>
      <c r="BW259" s="92">
        <v>132046</v>
      </c>
      <c r="BX259" s="92"/>
      <c r="BY259" s="92">
        <v>108891</v>
      </c>
      <c r="BZ259" s="92">
        <v>2112</v>
      </c>
      <c r="CA259" s="92">
        <v>14177</v>
      </c>
      <c r="CB259" s="92">
        <v>136683</v>
      </c>
      <c r="CC259" s="92">
        <v>136683</v>
      </c>
      <c r="CD259" s="92">
        <v>5022000</v>
      </c>
      <c r="CE259" s="92"/>
      <c r="CF259" s="92"/>
      <c r="CG259" s="92">
        <v>0</v>
      </c>
      <c r="CH259" s="92"/>
      <c r="CI259" s="92"/>
      <c r="CJ259" s="92">
        <v>0</v>
      </c>
      <c r="CK259" s="92">
        <v>1080000</v>
      </c>
      <c r="CL259" s="92">
        <v>1092000</v>
      </c>
      <c r="CM259" s="92">
        <v>690000</v>
      </c>
      <c r="CN259" s="92">
        <v>2160000</v>
      </c>
      <c r="CO259" s="92">
        <v>87504468</v>
      </c>
      <c r="CP259" s="92">
        <v>262513403</v>
      </c>
    </row>
    <row r="260" spans="1:94" x14ac:dyDescent="0.35">
      <c r="A260" s="89" t="s">
        <v>1288</v>
      </c>
      <c r="B260" s="92">
        <v>8203775</v>
      </c>
      <c r="C260" s="92">
        <v>7955022</v>
      </c>
      <c r="D260" s="92">
        <v>211341</v>
      </c>
      <c r="E260" s="92">
        <v>37412</v>
      </c>
      <c r="F260" s="92">
        <v>12823571</v>
      </c>
      <c r="G260" s="92">
        <v>10924108</v>
      </c>
      <c r="H260" s="92">
        <v>1878686</v>
      </c>
      <c r="I260" s="92">
        <v>20777</v>
      </c>
      <c r="J260" s="92"/>
      <c r="K260" s="92"/>
      <c r="L260" s="92"/>
      <c r="M260" s="92"/>
      <c r="N260" s="92"/>
      <c r="O260" s="92"/>
      <c r="P260" s="92"/>
      <c r="Q260" s="92">
        <v>218815</v>
      </c>
      <c r="R260" s="92"/>
      <c r="S260" s="92"/>
      <c r="T260" s="92">
        <v>96303</v>
      </c>
      <c r="U260" s="92"/>
      <c r="V260" s="92"/>
      <c r="W260" s="92"/>
      <c r="X260" s="92"/>
      <c r="Y260" s="92"/>
      <c r="Z260" s="92"/>
      <c r="AA260" s="92"/>
      <c r="AB260" s="92"/>
      <c r="AC260" s="92"/>
      <c r="AD260" s="92"/>
      <c r="AE260" s="92">
        <v>0</v>
      </c>
      <c r="AF260" s="92"/>
      <c r="AG260" s="92"/>
      <c r="AH260" s="92">
        <v>60393</v>
      </c>
      <c r="AI260" s="92">
        <v>0</v>
      </c>
      <c r="AJ260" s="92">
        <v>8148</v>
      </c>
      <c r="AK260" s="92"/>
      <c r="AL260" s="92"/>
      <c r="AM260" s="92"/>
      <c r="AN260" s="92"/>
      <c r="AO260" s="92">
        <v>0</v>
      </c>
      <c r="AP260" s="92">
        <v>0</v>
      </c>
      <c r="AQ260" s="92"/>
      <c r="AR260" s="92">
        <v>0</v>
      </c>
      <c r="AS260" s="92">
        <v>22852</v>
      </c>
      <c r="AT260" s="92"/>
      <c r="AU260" s="92">
        <v>31120</v>
      </c>
      <c r="AV260" s="92"/>
      <c r="AW260" s="92">
        <v>15265944</v>
      </c>
      <c r="AX260" s="92"/>
      <c r="AY260" s="92"/>
      <c r="AZ260" s="92">
        <v>0</v>
      </c>
      <c r="BA260" s="92">
        <v>215944</v>
      </c>
      <c r="BB260" s="92">
        <v>0</v>
      </c>
      <c r="BC260" s="92"/>
      <c r="BD260" s="92"/>
      <c r="BE260" s="92">
        <v>0</v>
      </c>
      <c r="BF260" s="92">
        <v>0</v>
      </c>
      <c r="BG260" s="92">
        <v>15050000</v>
      </c>
      <c r="BH260" s="92"/>
      <c r="BI260" s="92"/>
      <c r="BJ260" s="92"/>
      <c r="BK260" s="92"/>
      <c r="BL260" s="92"/>
      <c r="BM260" s="92"/>
      <c r="BN260" s="92"/>
      <c r="BO260" s="92">
        <v>1263984</v>
      </c>
      <c r="BP260" s="92"/>
      <c r="BQ260" s="92">
        <v>635583</v>
      </c>
      <c r="BR260" s="92"/>
      <c r="BS260" s="92"/>
      <c r="BT260" s="92">
        <v>279864</v>
      </c>
      <c r="BU260" s="92">
        <v>262049</v>
      </c>
      <c r="BV260" s="92"/>
      <c r="BW260" s="92">
        <v>0</v>
      </c>
      <c r="BX260" s="92"/>
      <c r="BY260" s="92">
        <v>83053</v>
      </c>
      <c r="BZ260" s="92">
        <v>3434</v>
      </c>
      <c r="CA260" s="92"/>
      <c r="CB260" s="92">
        <v>0</v>
      </c>
      <c r="CC260" s="92">
        <v>0</v>
      </c>
      <c r="CD260" s="92">
        <v>0</v>
      </c>
      <c r="CE260" s="92"/>
      <c r="CF260" s="92"/>
      <c r="CG260" s="92"/>
      <c r="CH260" s="92"/>
      <c r="CI260" s="92"/>
      <c r="CJ260" s="92">
        <v>0</v>
      </c>
      <c r="CK260" s="92"/>
      <c r="CL260" s="92">
        <v>0</v>
      </c>
      <c r="CM260" s="92">
        <v>0</v>
      </c>
      <c r="CN260" s="92"/>
      <c r="CO260" s="92">
        <v>37776088</v>
      </c>
      <c r="CP260" s="92">
        <v>113328266</v>
      </c>
    </row>
    <row r="261" spans="1:94" x14ac:dyDescent="0.35">
      <c r="A261" s="89" t="s">
        <v>1290</v>
      </c>
      <c r="B261" s="92">
        <v>25757378</v>
      </c>
      <c r="C261" s="92">
        <v>20542066</v>
      </c>
      <c r="D261" s="92">
        <v>2915223</v>
      </c>
      <c r="E261" s="92">
        <v>2300089</v>
      </c>
      <c r="F261" s="92">
        <v>50191889</v>
      </c>
      <c r="G261" s="92">
        <v>38849561</v>
      </c>
      <c r="H261" s="92">
        <v>11326992</v>
      </c>
      <c r="I261" s="92">
        <v>15335</v>
      </c>
      <c r="J261" s="92"/>
      <c r="K261" s="92"/>
      <c r="L261" s="92"/>
      <c r="M261" s="92"/>
      <c r="N261" s="92"/>
      <c r="O261" s="92"/>
      <c r="P261" s="92"/>
      <c r="Q261" s="92">
        <v>5741102</v>
      </c>
      <c r="R261" s="92"/>
      <c r="S261" s="92"/>
      <c r="T261" s="92">
        <v>64672</v>
      </c>
      <c r="U261" s="92"/>
      <c r="V261" s="92"/>
      <c r="W261" s="92"/>
      <c r="X261" s="92"/>
      <c r="Y261" s="92">
        <v>1363</v>
      </c>
      <c r="Z261" s="92">
        <v>3500</v>
      </c>
      <c r="AA261" s="92"/>
      <c r="AB261" s="92"/>
      <c r="AC261" s="92"/>
      <c r="AD261" s="92">
        <v>15786</v>
      </c>
      <c r="AE261" s="92">
        <v>1933302</v>
      </c>
      <c r="AF261" s="92"/>
      <c r="AG261" s="92"/>
      <c r="AH261" s="92">
        <v>86364</v>
      </c>
      <c r="AI261" s="92">
        <v>2071</v>
      </c>
      <c r="AJ261" s="92">
        <v>16898</v>
      </c>
      <c r="AK261" s="92"/>
      <c r="AL261" s="92"/>
      <c r="AM261" s="92"/>
      <c r="AN261" s="92">
        <v>486168</v>
      </c>
      <c r="AO261" s="92">
        <v>0</v>
      </c>
      <c r="AP261" s="92">
        <v>850000</v>
      </c>
      <c r="AQ261" s="92"/>
      <c r="AR261" s="92">
        <v>1195733</v>
      </c>
      <c r="AS261" s="92">
        <v>35798</v>
      </c>
      <c r="AT261" s="92">
        <v>1025571</v>
      </c>
      <c r="AU261" s="92">
        <v>23876</v>
      </c>
      <c r="AV261" s="92"/>
      <c r="AW261" s="92">
        <v>10780596</v>
      </c>
      <c r="AX261" s="92">
        <v>0</v>
      </c>
      <c r="AY261" s="92">
        <v>6976</v>
      </c>
      <c r="AZ261" s="92">
        <v>0</v>
      </c>
      <c r="BA261" s="92">
        <v>2722973</v>
      </c>
      <c r="BB261" s="92">
        <v>1425060</v>
      </c>
      <c r="BC261" s="92"/>
      <c r="BD261" s="92">
        <v>11382</v>
      </c>
      <c r="BE261" s="92">
        <v>0</v>
      </c>
      <c r="BF261" s="92">
        <v>4987957</v>
      </c>
      <c r="BG261" s="92"/>
      <c r="BH261" s="92">
        <v>1617000</v>
      </c>
      <c r="BI261" s="92"/>
      <c r="BJ261" s="92"/>
      <c r="BK261" s="92">
        <v>0</v>
      </c>
      <c r="BL261" s="92"/>
      <c r="BM261" s="92"/>
      <c r="BN261" s="92">
        <v>9249</v>
      </c>
      <c r="BO261" s="92">
        <v>2438329</v>
      </c>
      <c r="BP261" s="92">
        <v>589</v>
      </c>
      <c r="BQ261" s="92">
        <v>1768542</v>
      </c>
      <c r="BR261" s="92"/>
      <c r="BS261" s="92"/>
      <c r="BT261" s="92"/>
      <c r="BU261" s="92">
        <v>225104</v>
      </c>
      <c r="BV261" s="92">
        <v>225051</v>
      </c>
      <c r="BW261" s="92"/>
      <c r="BX261" s="92"/>
      <c r="BY261" s="92">
        <v>55746</v>
      </c>
      <c r="BZ261" s="92"/>
      <c r="CA261" s="92">
        <v>163297</v>
      </c>
      <c r="CB261" s="92">
        <v>113117</v>
      </c>
      <c r="CC261" s="92">
        <v>113117</v>
      </c>
      <c r="CD261" s="92">
        <v>6372000</v>
      </c>
      <c r="CE261" s="92"/>
      <c r="CF261" s="92"/>
      <c r="CG261" s="92"/>
      <c r="CH261" s="92"/>
      <c r="CI261" s="92"/>
      <c r="CJ261" s="92">
        <v>672000</v>
      </c>
      <c r="CK261" s="92">
        <v>900000</v>
      </c>
      <c r="CL261" s="92">
        <v>2100000</v>
      </c>
      <c r="CM261" s="92">
        <v>900000</v>
      </c>
      <c r="CN261" s="92">
        <v>1800000</v>
      </c>
      <c r="CO261" s="92">
        <v>101394411</v>
      </c>
      <c r="CP261" s="92">
        <v>304183233</v>
      </c>
    </row>
    <row r="262" spans="1:94" x14ac:dyDescent="0.35">
      <c r="A262" s="89" t="s">
        <v>1297</v>
      </c>
      <c r="B262" s="92">
        <v>44230618</v>
      </c>
      <c r="C262" s="92">
        <v>34237125</v>
      </c>
      <c r="D262" s="92">
        <v>5346867</v>
      </c>
      <c r="E262" s="92">
        <v>4646626</v>
      </c>
      <c r="F262" s="92">
        <v>71234973</v>
      </c>
      <c r="G262" s="92">
        <v>48326671</v>
      </c>
      <c r="H262" s="92">
        <v>22835108</v>
      </c>
      <c r="I262" s="92">
        <v>73194</v>
      </c>
      <c r="J262" s="92">
        <v>6400000</v>
      </c>
      <c r="K262" s="92"/>
      <c r="L262" s="92"/>
      <c r="M262" s="92"/>
      <c r="N262" s="92"/>
      <c r="O262" s="92"/>
      <c r="P262" s="92">
        <v>6400000</v>
      </c>
      <c r="Q262" s="92">
        <v>6518619</v>
      </c>
      <c r="R262" s="92"/>
      <c r="S262" s="92"/>
      <c r="T262" s="92">
        <v>238373</v>
      </c>
      <c r="U262" s="92"/>
      <c r="V262" s="92"/>
      <c r="W262" s="92"/>
      <c r="X262" s="92">
        <v>0</v>
      </c>
      <c r="Y262" s="92">
        <v>0</v>
      </c>
      <c r="Z262" s="92">
        <v>5274</v>
      </c>
      <c r="AA262" s="92">
        <v>0</v>
      </c>
      <c r="AB262" s="92"/>
      <c r="AC262" s="92"/>
      <c r="AD262" s="92">
        <v>9016</v>
      </c>
      <c r="AE262" s="92">
        <v>1631956</v>
      </c>
      <c r="AF262" s="92"/>
      <c r="AG262" s="92"/>
      <c r="AH262" s="92">
        <v>70689</v>
      </c>
      <c r="AI262" s="92">
        <v>7911</v>
      </c>
      <c r="AJ262" s="92">
        <v>1358</v>
      </c>
      <c r="AK262" s="92"/>
      <c r="AL262" s="92"/>
      <c r="AM262" s="92"/>
      <c r="AN262" s="92">
        <v>648224</v>
      </c>
      <c r="AO262" s="92">
        <v>4022</v>
      </c>
      <c r="AP262" s="92">
        <v>675000</v>
      </c>
      <c r="AQ262" s="92"/>
      <c r="AR262" s="92">
        <v>1739248</v>
      </c>
      <c r="AS262" s="92">
        <v>120118</v>
      </c>
      <c r="AT262" s="92">
        <v>1367428</v>
      </c>
      <c r="AU262" s="92">
        <v>0</v>
      </c>
      <c r="AV262" s="92"/>
      <c r="AW262" s="92">
        <v>18659550</v>
      </c>
      <c r="AX262" s="92">
        <v>11158</v>
      </c>
      <c r="AY262" s="92">
        <v>5233</v>
      </c>
      <c r="AZ262" s="92">
        <v>15838</v>
      </c>
      <c r="BA262" s="92">
        <v>17058</v>
      </c>
      <c r="BB262" s="92">
        <v>0</v>
      </c>
      <c r="BC262" s="92"/>
      <c r="BD262" s="92">
        <v>6758</v>
      </c>
      <c r="BE262" s="92">
        <v>0</v>
      </c>
      <c r="BF262" s="92">
        <v>6264413</v>
      </c>
      <c r="BG262" s="92">
        <v>11005619</v>
      </c>
      <c r="BH262" s="92">
        <v>1323000</v>
      </c>
      <c r="BI262" s="92"/>
      <c r="BJ262" s="92"/>
      <c r="BK262" s="92">
        <v>0</v>
      </c>
      <c r="BL262" s="92">
        <v>0</v>
      </c>
      <c r="BM262" s="92"/>
      <c r="BN262" s="92">
        <v>10474</v>
      </c>
      <c r="BO262" s="92">
        <v>5664104</v>
      </c>
      <c r="BP262" s="92">
        <v>1985</v>
      </c>
      <c r="BQ262" s="92">
        <v>3155403</v>
      </c>
      <c r="BR262" s="92">
        <v>3664</v>
      </c>
      <c r="BS262" s="92">
        <v>1959</v>
      </c>
      <c r="BT262" s="92">
        <v>1386109</v>
      </c>
      <c r="BU262" s="92">
        <v>326439</v>
      </c>
      <c r="BV262" s="92">
        <v>190717</v>
      </c>
      <c r="BW262" s="92">
        <v>506413</v>
      </c>
      <c r="BX262" s="92"/>
      <c r="BY262" s="92">
        <v>91415</v>
      </c>
      <c r="BZ262" s="92"/>
      <c r="CA262" s="92"/>
      <c r="CB262" s="92">
        <v>117830</v>
      </c>
      <c r="CC262" s="92">
        <v>117830</v>
      </c>
      <c r="CD262" s="92">
        <v>9179000</v>
      </c>
      <c r="CE262" s="92"/>
      <c r="CF262" s="92"/>
      <c r="CG262" s="92">
        <v>500000</v>
      </c>
      <c r="CH262" s="92"/>
      <c r="CI262" s="92"/>
      <c r="CJ262" s="92">
        <v>0</v>
      </c>
      <c r="CK262" s="92">
        <v>1513500</v>
      </c>
      <c r="CL262" s="92">
        <v>2625000</v>
      </c>
      <c r="CM262" s="92">
        <v>1513500</v>
      </c>
      <c r="CN262" s="92">
        <v>3027000</v>
      </c>
      <c r="CO262" s="92">
        <v>162004693</v>
      </c>
      <c r="CP262" s="92">
        <v>486014080</v>
      </c>
    </row>
    <row r="263" spans="1:94" x14ac:dyDescent="0.35">
      <c r="A263" s="89" t="s">
        <v>1300</v>
      </c>
      <c r="B263" s="92">
        <v>876084</v>
      </c>
      <c r="C263" s="92">
        <v>859648</v>
      </c>
      <c r="D263" s="92">
        <v>16436</v>
      </c>
      <c r="E263" s="92">
        <v>0</v>
      </c>
      <c r="F263" s="92">
        <v>916415</v>
      </c>
      <c r="G263" s="92">
        <v>173931</v>
      </c>
      <c r="H263" s="92">
        <v>741868</v>
      </c>
      <c r="I263" s="92">
        <v>616</v>
      </c>
      <c r="J263" s="92">
        <v>800000</v>
      </c>
      <c r="K263" s="92"/>
      <c r="L263" s="92"/>
      <c r="M263" s="92"/>
      <c r="N263" s="92"/>
      <c r="O263" s="92"/>
      <c r="P263" s="92">
        <v>800000</v>
      </c>
      <c r="Q263" s="92">
        <v>8370</v>
      </c>
      <c r="R263" s="92"/>
      <c r="S263" s="92"/>
      <c r="T263" s="92">
        <v>0</v>
      </c>
      <c r="U263" s="92"/>
      <c r="V263" s="92"/>
      <c r="W263" s="92"/>
      <c r="X263" s="92"/>
      <c r="Y263" s="92"/>
      <c r="Z263" s="92">
        <v>0</v>
      </c>
      <c r="AA263" s="92"/>
      <c r="AB263" s="92"/>
      <c r="AC263" s="92"/>
      <c r="AD263" s="92">
        <v>4508</v>
      </c>
      <c r="AE263" s="92">
        <v>0</v>
      </c>
      <c r="AF263" s="92"/>
      <c r="AG263" s="92"/>
      <c r="AH263" s="92">
        <v>3859</v>
      </c>
      <c r="AI263" s="92"/>
      <c r="AJ263" s="92">
        <v>0</v>
      </c>
      <c r="AK263" s="92"/>
      <c r="AL263" s="92"/>
      <c r="AM263" s="92"/>
      <c r="AN263" s="92"/>
      <c r="AO263" s="92">
        <v>0</v>
      </c>
      <c r="AP263" s="92">
        <v>3</v>
      </c>
      <c r="AQ263" s="92"/>
      <c r="AR263" s="92">
        <v>0</v>
      </c>
      <c r="AS263" s="92">
        <v>0</v>
      </c>
      <c r="AT263" s="92"/>
      <c r="AU263" s="92">
        <v>0</v>
      </c>
      <c r="AV263" s="92"/>
      <c r="AW263" s="92">
        <v>49000</v>
      </c>
      <c r="AX263" s="92"/>
      <c r="AY263" s="92">
        <v>0</v>
      </c>
      <c r="AZ263" s="92"/>
      <c r="BA263" s="92">
        <v>0</v>
      </c>
      <c r="BB263" s="92">
        <v>0</v>
      </c>
      <c r="BC263" s="92"/>
      <c r="BD263" s="92"/>
      <c r="BE263" s="92">
        <v>0</v>
      </c>
      <c r="BF263" s="92">
        <v>0</v>
      </c>
      <c r="BG263" s="92">
        <v>0</v>
      </c>
      <c r="BH263" s="92">
        <v>49000</v>
      </c>
      <c r="BI263" s="92"/>
      <c r="BJ263" s="92"/>
      <c r="BK263" s="92">
        <v>0</v>
      </c>
      <c r="BL263" s="92"/>
      <c r="BM263" s="92"/>
      <c r="BN263" s="92"/>
      <c r="BO263" s="92">
        <v>49508</v>
      </c>
      <c r="BP263" s="92"/>
      <c r="BQ263" s="92">
        <v>0</v>
      </c>
      <c r="BR263" s="92"/>
      <c r="BS263" s="92"/>
      <c r="BT263" s="92"/>
      <c r="BU263" s="92">
        <v>29701</v>
      </c>
      <c r="BV263" s="92"/>
      <c r="BW263" s="92">
        <v>19807</v>
      </c>
      <c r="BX263" s="92"/>
      <c r="BY263" s="92"/>
      <c r="BZ263" s="92"/>
      <c r="CA263" s="92"/>
      <c r="CB263" s="92"/>
      <c r="CC263" s="92"/>
      <c r="CD263" s="92">
        <v>0</v>
      </c>
      <c r="CE263" s="92"/>
      <c r="CF263" s="92"/>
      <c r="CG263" s="92"/>
      <c r="CH263" s="92"/>
      <c r="CI263" s="92"/>
      <c r="CJ263" s="92">
        <v>0</v>
      </c>
      <c r="CK263" s="92"/>
      <c r="CL263" s="92">
        <v>0</v>
      </c>
      <c r="CM263" s="92">
        <v>0</v>
      </c>
      <c r="CN263" s="92"/>
      <c r="CO263" s="92">
        <v>2699378</v>
      </c>
      <c r="CP263" s="92">
        <v>8098132</v>
      </c>
    </row>
    <row r="264" spans="1:94" x14ac:dyDescent="0.35">
      <c r="A264" s="89" t="s">
        <v>1304</v>
      </c>
      <c r="B264" s="92">
        <v>47673262</v>
      </c>
      <c r="C264" s="92">
        <v>38282884</v>
      </c>
      <c r="D264" s="92">
        <v>4699347</v>
      </c>
      <c r="E264" s="92">
        <v>4691030</v>
      </c>
      <c r="F264" s="92">
        <v>42639292</v>
      </c>
      <c r="G264" s="92">
        <v>22920067</v>
      </c>
      <c r="H264" s="92">
        <v>19498349</v>
      </c>
      <c r="I264" s="92">
        <v>220877</v>
      </c>
      <c r="J264" s="92">
        <v>8810660</v>
      </c>
      <c r="K264" s="92"/>
      <c r="L264" s="92"/>
      <c r="M264" s="92"/>
      <c r="N264" s="92"/>
      <c r="O264" s="92"/>
      <c r="P264" s="92">
        <v>8810660</v>
      </c>
      <c r="Q264" s="92">
        <v>6835656</v>
      </c>
      <c r="R264" s="92"/>
      <c r="S264" s="92"/>
      <c r="T264" s="92">
        <v>278557</v>
      </c>
      <c r="U264" s="92"/>
      <c r="V264" s="92"/>
      <c r="W264" s="92"/>
      <c r="X264" s="92"/>
      <c r="Y264" s="92">
        <v>0</v>
      </c>
      <c r="Z264" s="92">
        <v>0</v>
      </c>
      <c r="AA264" s="92">
        <v>0</v>
      </c>
      <c r="AB264" s="92"/>
      <c r="AC264" s="92"/>
      <c r="AD264" s="92"/>
      <c r="AE264" s="92">
        <v>235371</v>
      </c>
      <c r="AF264" s="92">
        <v>0</v>
      </c>
      <c r="AG264" s="92"/>
      <c r="AH264" s="92">
        <v>1399388</v>
      </c>
      <c r="AI264" s="92">
        <v>28000</v>
      </c>
      <c r="AJ264" s="92">
        <v>11221</v>
      </c>
      <c r="AK264" s="92"/>
      <c r="AL264" s="92"/>
      <c r="AM264" s="92"/>
      <c r="AN264" s="92"/>
      <c r="AO264" s="92">
        <v>0</v>
      </c>
      <c r="AP264" s="92">
        <v>1018571</v>
      </c>
      <c r="AQ264" s="92">
        <v>0</v>
      </c>
      <c r="AR264" s="92">
        <v>0</v>
      </c>
      <c r="AS264" s="92">
        <v>360728</v>
      </c>
      <c r="AT264" s="92">
        <v>512785</v>
      </c>
      <c r="AU264" s="92">
        <v>7780</v>
      </c>
      <c r="AV264" s="92">
        <v>2983253</v>
      </c>
      <c r="AW264" s="92">
        <v>19677317</v>
      </c>
      <c r="AX264" s="92">
        <v>0</v>
      </c>
      <c r="AY264" s="92">
        <v>7610</v>
      </c>
      <c r="AZ264" s="92">
        <v>0</v>
      </c>
      <c r="BA264" s="92">
        <v>290756</v>
      </c>
      <c r="BB264" s="92">
        <v>0</v>
      </c>
      <c r="BC264" s="92"/>
      <c r="BD264" s="92"/>
      <c r="BE264" s="92">
        <v>0</v>
      </c>
      <c r="BF264" s="92">
        <v>12302235</v>
      </c>
      <c r="BG264" s="92">
        <v>6482438</v>
      </c>
      <c r="BH264" s="92">
        <v>588000</v>
      </c>
      <c r="BI264" s="92">
        <v>4420</v>
      </c>
      <c r="BJ264" s="92"/>
      <c r="BK264" s="92">
        <v>0</v>
      </c>
      <c r="BL264" s="92"/>
      <c r="BM264" s="92"/>
      <c r="BN264" s="92">
        <v>1858</v>
      </c>
      <c r="BO264" s="92">
        <v>4858847</v>
      </c>
      <c r="BP264" s="92"/>
      <c r="BQ264" s="92">
        <v>481650</v>
      </c>
      <c r="BR264" s="92">
        <v>491</v>
      </c>
      <c r="BS264" s="92"/>
      <c r="BT264" s="92">
        <v>1973076</v>
      </c>
      <c r="BU264" s="92">
        <v>1858206</v>
      </c>
      <c r="BV264" s="92">
        <v>197882</v>
      </c>
      <c r="BW264" s="92">
        <v>275317</v>
      </c>
      <c r="BX264" s="92"/>
      <c r="BY264" s="92">
        <v>16396</v>
      </c>
      <c r="BZ264" s="92"/>
      <c r="CA264" s="92">
        <v>55829</v>
      </c>
      <c r="CB264" s="92">
        <v>0</v>
      </c>
      <c r="CC264" s="92">
        <v>0</v>
      </c>
      <c r="CD264" s="92">
        <v>250000</v>
      </c>
      <c r="CE264" s="92"/>
      <c r="CF264" s="92"/>
      <c r="CG264" s="92">
        <v>250000</v>
      </c>
      <c r="CH264" s="92"/>
      <c r="CI264" s="92"/>
      <c r="CJ264" s="92">
        <v>0</v>
      </c>
      <c r="CK264" s="92"/>
      <c r="CL264" s="92">
        <v>0</v>
      </c>
      <c r="CM264" s="92">
        <v>0</v>
      </c>
      <c r="CN264" s="92"/>
      <c r="CO264" s="92">
        <v>130745033</v>
      </c>
      <c r="CP264" s="92">
        <v>392235099</v>
      </c>
    </row>
    <row r="265" spans="1:94" x14ac:dyDescent="0.35">
      <c r="A265" s="89" t="s">
        <v>1310</v>
      </c>
      <c r="B265" s="92">
        <v>6950129</v>
      </c>
      <c r="C265" s="92">
        <v>6302676</v>
      </c>
      <c r="D265" s="92">
        <v>301880</v>
      </c>
      <c r="E265" s="92">
        <v>345573</v>
      </c>
      <c r="F265" s="92">
        <v>11755923</v>
      </c>
      <c r="G265" s="92">
        <v>9313751</v>
      </c>
      <c r="H265" s="92">
        <v>2433216</v>
      </c>
      <c r="I265" s="92">
        <v>8956</v>
      </c>
      <c r="J265" s="92"/>
      <c r="K265" s="92"/>
      <c r="L265" s="92"/>
      <c r="M265" s="92"/>
      <c r="N265" s="92"/>
      <c r="O265" s="92"/>
      <c r="P265" s="92"/>
      <c r="Q265" s="92">
        <v>854396</v>
      </c>
      <c r="R265" s="92"/>
      <c r="S265" s="92"/>
      <c r="T265" s="92">
        <v>86509</v>
      </c>
      <c r="U265" s="92"/>
      <c r="V265" s="92"/>
      <c r="W265" s="92"/>
      <c r="X265" s="92"/>
      <c r="Y265" s="92"/>
      <c r="Z265" s="92">
        <v>4617</v>
      </c>
      <c r="AA265" s="92"/>
      <c r="AB265" s="92"/>
      <c r="AC265" s="92"/>
      <c r="AD265" s="92"/>
      <c r="AE265" s="92">
        <v>430393</v>
      </c>
      <c r="AF265" s="92"/>
      <c r="AG265" s="92"/>
      <c r="AH265" s="92">
        <v>168952</v>
      </c>
      <c r="AI265" s="92">
        <v>0</v>
      </c>
      <c r="AJ265" s="92">
        <v>1358</v>
      </c>
      <c r="AK265" s="92"/>
      <c r="AL265" s="92"/>
      <c r="AM265" s="92"/>
      <c r="AN265" s="92"/>
      <c r="AO265" s="92">
        <v>0</v>
      </c>
      <c r="AP265" s="92">
        <v>0</v>
      </c>
      <c r="AQ265" s="92"/>
      <c r="AR265" s="92">
        <v>108703</v>
      </c>
      <c r="AS265" s="92">
        <v>53864</v>
      </c>
      <c r="AT265" s="92"/>
      <c r="AU265" s="92"/>
      <c r="AV265" s="92"/>
      <c r="AW265" s="92">
        <v>456181</v>
      </c>
      <c r="AX265" s="92"/>
      <c r="AY265" s="92"/>
      <c r="AZ265" s="92">
        <v>0</v>
      </c>
      <c r="BA265" s="92">
        <v>149160</v>
      </c>
      <c r="BB265" s="92">
        <v>15778</v>
      </c>
      <c r="BC265" s="92"/>
      <c r="BD265" s="92"/>
      <c r="BE265" s="92">
        <v>0</v>
      </c>
      <c r="BF265" s="92">
        <v>0</v>
      </c>
      <c r="BG265" s="92">
        <v>291243</v>
      </c>
      <c r="BH265" s="92"/>
      <c r="BI265" s="92"/>
      <c r="BJ265" s="92"/>
      <c r="BK265" s="92"/>
      <c r="BL265" s="92">
        <v>0</v>
      </c>
      <c r="BM265" s="92"/>
      <c r="BN265" s="92"/>
      <c r="BO265" s="92">
        <v>1371162</v>
      </c>
      <c r="BP265" s="92"/>
      <c r="BQ265" s="92">
        <v>902317</v>
      </c>
      <c r="BR265" s="92">
        <v>1832</v>
      </c>
      <c r="BS265" s="92"/>
      <c r="BT265" s="92">
        <v>0</v>
      </c>
      <c r="BU265" s="92">
        <v>227128</v>
      </c>
      <c r="BV265" s="92"/>
      <c r="BW265" s="92">
        <v>0</v>
      </c>
      <c r="BX265" s="92"/>
      <c r="BY265" s="92"/>
      <c r="BZ265" s="92"/>
      <c r="CA265" s="92">
        <v>239884</v>
      </c>
      <c r="CB265" s="92"/>
      <c r="CC265" s="92"/>
      <c r="CD265" s="92">
        <v>0</v>
      </c>
      <c r="CE265" s="92"/>
      <c r="CF265" s="92"/>
      <c r="CG265" s="92"/>
      <c r="CH265" s="92"/>
      <c r="CI265" s="92"/>
      <c r="CJ265" s="92">
        <v>0</v>
      </c>
      <c r="CK265" s="92"/>
      <c r="CL265" s="92">
        <v>0</v>
      </c>
      <c r="CM265" s="92">
        <v>0</v>
      </c>
      <c r="CN265" s="92"/>
      <c r="CO265" s="92">
        <v>21387791</v>
      </c>
      <c r="CP265" s="92">
        <v>64163372</v>
      </c>
    </row>
    <row r="266" spans="1:94" x14ac:dyDescent="0.35">
      <c r="A266" s="89" t="s">
        <v>1315</v>
      </c>
      <c r="B266" s="92">
        <v>7605492</v>
      </c>
      <c r="C266" s="92">
        <v>7374464</v>
      </c>
      <c r="D266" s="92">
        <v>155953</v>
      </c>
      <c r="E266" s="92">
        <v>75075</v>
      </c>
      <c r="F266" s="92">
        <v>15818289</v>
      </c>
      <c r="G266" s="92">
        <v>14551953</v>
      </c>
      <c r="H266" s="92">
        <v>873123</v>
      </c>
      <c r="I266" s="92">
        <v>393212</v>
      </c>
      <c r="J266" s="92"/>
      <c r="K266" s="92"/>
      <c r="L266" s="92"/>
      <c r="M266" s="92"/>
      <c r="N266" s="92"/>
      <c r="O266" s="92"/>
      <c r="P266" s="92"/>
      <c r="Q266" s="92">
        <v>909628</v>
      </c>
      <c r="R266" s="92"/>
      <c r="S266" s="92"/>
      <c r="T266" s="92">
        <v>102832</v>
      </c>
      <c r="U266" s="92"/>
      <c r="V266" s="92"/>
      <c r="W266" s="92"/>
      <c r="X266" s="92"/>
      <c r="Y266" s="92">
        <v>1363</v>
      </c>
      <c r="Z266" s="92"/>
      <c r="AA266" s="92"/>
      <c r="AB266" s="92"/>
      <c r="AC266" s="92"/>
      <c r="AD266" s="92"/>
      <c r="AE266" s="92">
        <v>497643</v>
      </c>
      <c r="AF266" s="92"/>
      <c r="AG266" s="92"/>
      <c r="AH266" s="92">
        <v>246135</v>
      </c>
      <c r="AI266" s="92">
        <v>0</v>
      </c>
      <c r="AJ266" s="92">
        <v>1358</v>
      </c>
      <c r="AK266" s="92"/>
      <c r="AL266" s="92"/>
      <c r="AM266" s="92"/>
      <c r="AN266" s="92"/>
      <c r="AO266" s="92">
        <v>16227</v>
      </c>
      <c r="AP266" s="92">
        <v>0</v>
      </c>
      <c r="AQ266" s="92"/>
      <c r="AR266" s="92">
        <v>0</v>
      </c>
      <c r="AS266" s="92">
        <v>44071</v>
      </c>
      <c r="AT266" s="92">
        <v>0</v>
      </c>
      <c r="AU266" s="92"/>
      <c r="AV266" s="92"/>
      <c r="AW266" s="92">
        <v>6801757</v>
      </c>
      <c r="AX266" s="92"/>
      <c r="AY266" s="92"/>
      <c r="AZ266" s="92">
        <v>0</v>
      </c>
      <c r="BA266" s="92">
        <v>55630</v>
      </c>
      <c r="BB266" s="92">
        <v>1415</v>
      </c>
      <c r="BC266" s="92"/>
      <c r="BD266" s="92"/>
      <c r="BE266" s="92">
        <v>0</v>
      </c>
      <c r="BF266" s="92">
        <v>0</v>
      </c>
      <c r="BG266" s="92">
        <v>6496788</v>
      </c>
      <c r="BH266" s="92">
        <v>247924</v>
      </c>
      <c r="BI266" s="92"/>
      <c r="BJ266" s="92">
        <v>0</v>
      </c>
      <c r="BK266" s="92">
        <v>0</v>
      </c>
      <c r="BL266" s="92">
        <v>0</v>
      </c>
      <c r="BM266" s="92"/>
      <c r="BN266" s="92"/>
      <c r="BO266" s="92">
        <v>390654</v>
      </c>
      <c r="BP266" s="92"/>
      <c r="BQ266" s="92">
        <v>204067</v>
      </c>
      <c r="BR266" s="92">
        <v>1832</v>
      </c>
      <c r="BS266" s="92"/>
      <c r="BT266" s="92"/>
      <c r="BU266" s="92">
        <v>164870</v>
      </c>
      <c r="BV266" s="92"/>
      <c r="BW266" s="92"/>
      <c r="BX266" s="92">
        <v>19886</v>
      </c>
      <c r="BY266" s="92"/>
      <c r="BZ266" s="92"/>
      <c r="CA266" s="92"/>
      <c r="CB266" s="92"/>
      <c r="CC266" s="92"/>
      <c r="CD266" s="92">
        <v>0</v>
      </c>
      <c r="CE266" s="92"/>
      <c r="CF266" s="92"/>
      <c r="CG266" s="92"/>
      <c r="CH266" s="92"/>
      <c r="CI266" s="92"/>
      <c r="CJ266" s="92">
        <v>0</v>
      </c>
      <c r="CK266" s="92"/>
      <c r="CL266" s="92">
        <v>0</v>
      </c>
      <c r="CM266" s="92">
        <v>0</v>
      </c>
      <c r="CN266" s="92"/>
      <c r="CO266" s="92">
        <v>31525820</v>
      </c>
      <c r="CP266" s="92">
        <v>94577461</v>
      </c>
    </row>
    <row r="267" spans="1:94" x14ac:dyDescent="0.35">
      <c r="A267" s="89" t="s">
        <v>1320</v>
      </c>
      <c r="B267" s="92">
        <v>8608676</v>
      </c>
      <c r="C267" s="92">
        <v>8157826</v>
      </c>
      <c r="D267" s="92">
        <v>424134</v>
      </c>
      <c r="E267" s="92">
        <v>26715</v>
      </c>
      <c r="F267" s="92">
        <v>18340999</v>
      </c>
      <c r="G267" s="92">
        <v>16768318</v>
      </c>
      <c r="H267" s="92">
        <v>1489464</v>
      </c>
      <c r="I267" s="92">
        <v>83217</v>
      </c>
      <c r="J267" s="92"/>
      <c r="K267" s="92"/>
      <c r="L267" s="92"/>
      <c r="M267" s="92"/>
      <c r="N267" s="92"/>
      <c r="O267" s="92"/>
      <c r="P267" s="92"/>
      <c r="Q267" s="92">
        <v>1034785</v>
      </c>
      <c r="R267" s="92"/>
      <c r="S267" s="92"/>
      <c r="T267" s="92">
        <v>99567</v>
      </c>
      <c r="U267" s="92"/>
      <c r="V267" s="92"/>
      <c r="W267" s="92"/>
      <c r="X267" s="92"/>
      <c r="Y267" s="92">
        <v>4089</v>
      </c>
      <c r="Z267" s="92"/>
      <c r="AA267" s="92"/>
      <c r="AB267" s="92"/>
      <c r="AC267" s="92"/>
      <c r="AD267" s="92"/>
      <c r="AE267" s="92">
        <v>632140</v>
      </c>
      <c r="AF267" s="92"/>
      <c r="AG267" s="92"/>
      <c r="AH267" s="92">
        <v>241574</v>
      </c>
      <c r="AI267" s="92">
        <v>0</v>
      </c>
      <c r="AJ267" s="92">
        <v>14258</v>
      </c>
      <c r="AK267" s="92"/>
      <c r="AL267" s="92"/>
      <c r="AM267" s="92"/>
      <c r="AN267" s="92"/>
      <c r="AO267" s="92">
        <v>5949</v>
      </c>
      <c r="AP267" s="92">
        <v>0</v>
      </c>
      <c r="AQ267" s="92"/>
      <c r="AR267" s="92">
        <v>0</v>
      </c>
      <c r="AS267" s="92">
        <v>37207</v>
      </c>
      <c r="AT267" s="92">
        <v>0</v>
      </c>
      <c r="AU267" s="92"/>
      <c r="AV267" s="92"/>
      <c r="AW267" s="92">
        <v>495575</v>
      </c>
      <c r="AX267" s="92"/>
      <c r="AY267" s="92"/>
      <c r="AZ267" s="92">
        <v>0</v>
      </c>
      <c r="BA267" s="92">
        <v>137580</v>
      </c>
      <c r="BB267" s="92">
        <v>1415</v>
      </c>
      <c r="BC267" s="92"/>
      <c r="BD267" s="92">
        <v>4055</v>
      </c>
      <c r="BE267" s="92">
        <v>0</v>
      </c>
      <c r="BF267" s="92">
        <v>0</v>
      </c>
      <c r="BG267" s="92">
        <v>5598</v>
      </c>
      <c r="BH267" s="92">
        <v>343000</v>
      </c>
      <c r="BI267" s="92"/>
      <c r="BJ267" s="92"/>
      <c r="BK267" s="92">
        <v>0</v>
      </c>
      <c r="BL267" s="92"/>
      <c r="BM267" s="92"/>
      <c r="BN267" s="92">
        <v>3928</v>
      </c>
      <c r="BO267" s="92">
        <v>618230</v>
      </c>
      <c r="BP267" s="92"/>
      <c r="BQ267" s="92">
        <v>89104</v>
      </c>
      <c r="BR267" s="92"/>
      <c r="BS267" s="92"/>
      <c r="BT267" s="92"/>
      <c r="BU267" s="92">
        <v>482107</v>
      </c>
      <c r="BV267" s="92"/>
      <c r="BW267" s="92"/>
      <c r="BX267" s="92">
        <v>42634</v>
      </c>
      <c r="BY267" s="92"/>
      <c r="BZ267" s="92">
        <v>4384</v>
      </c>
      <c r="CA267" s="92"/>
      <c r="CB267" s="92"/>
      <c r="CC267" s="92"/>
      <c r="CD267" s="92">
        <v>0</v>
      </c>
      <c r="CE267" s="92"/>
      <c r="CF267" s="92"/>
      <c r="CG267" s="92"/>
      <c r="CH267" s="92"/>
      <c r="CI267" s="92"/>
      <c r="CJ267" s="92">
        <v>0</v>
      </c>
      <c r="CK267" s="92"/>
      <c r="CL267" s="92">
        <v>0</v>
      </c>
      <c r="CM267" s="92">
        <v>0</v>
      </c>
      <c r="CN267" s="92"/>
      <c r="CO267" s="92">
        <v>29098265</v>
      </c>
      <c r="CP267" s="92">
        <v>87294793</v>
      </c>
    </row>
    <row r="268" spans="1:94" x14ac:dyDescent="0.35">
      <c r="A268" s="89" t="s">
        <v>1322</v>
      </c>
      <c r="B268" s="92">
        <v>15006797</v>
      </c>
      <c r="C268" s="92">
        <v>12999461</v>
      </c>
      <c r="D268" s="92">
        <v>665504</v>
      </c>
      <c r="E268" s="92">
        <v>1341832</v>
      </c>
      <c r="F268" s="92">
        <v>15333865</v>
      </c>
      <c r="G268" s="92">
        <v>7701906</v>
      </c>
      <c r="H268" s="92">
        <v>7614732</v>
      </c>
      <c r="I268" s="92">
        <v>17227</v>
      </c>
      <c r="J268" s="92">
        <v>3200000</v>
      </c>
      <c r="K268" s="92"/>
      <c r="L268" s="92"/>
      <c r="M268" s="92"/>
      <c r="N268" s="92"/>
      <c r="O268" s="92"/>
      <c r="P268" s="92">
        <v>3200000</v>
      </c>
      <c r="Q268" s="92">
        <v>1192743</v>
      </c>
      <c r="R268" s="92"/>
      <c r="S268" s="92"/>
      <c r="T268" s="92">
        <v>342773</v>
      </c>
      <c r="U268" s="92"/>
      <c r="V268" s="92"/>
      <c r="W268" s="92"/>
      <c r="X268" s="92"/>
      <c r="Y268" s="92">
        <v>0</v>
      </c>
      <c r="Z268" s="92">
        <v>770</v>
      </c>
      <c r="AA268" s="92">
        <v>0</v>
      </c>
      <c r="AB268" s="92"/>
      <c r="AC268" s="92"/>
      <c r="AD268" s="92"/>
      <c r="AE268" s="92">
        <v>0</v>
      </c>
      <c r="AF268" s="92"/>
      <c r="AG268" s="92"/>
      <c r="AH268" s="92">
        <v>6083</v>
      </c>
      <c r="AI268" s="92">
        <v>0</v>
      </c>
      <c r="AJ268" s="92">
        <v>2955</v>
      </c>
      <c r="AK268" s="92"/>
      <c r="AL268" s="92"/>
      <c r="AM268" s="92"/>
      <c r="AN268" s="92"/>
      <c r="AO268" s="92">
        <v>0</v>
      </c>
      <c r="AP268" s="92">
        <v>179701</v>
      </c>
      <c r="AQ268" s="92"/>
      <c r="AR268" s="92">
        <v>217406</v>
      </c>
      <c r="AS268" s="92">
        <v>101200</v>
      </c>
      <c r="AT268" s="92">
        <v>341857</v>
      </c>
      <c r="AU268" s="92">
        <v>0</v>
      </c>
      <c r="AV268" s="92"/>
      <c r="AW268" s="92">
        <v>1139159</v>
      </c>
      <c r="AX268" s="92">
        <v>0</v>
      </c>
      <c r="AY268" s="92">
        <v>1744</v>
      </c>
      <c r="AZ268" s="92">
        <v>0</v>
      </c>
      <c r="BA268" s="92">
        <v>850000</v>
      </c>
      <c r="BB268" s="92">
        <v>110519</v>
      </c>
      <c r="BC268" s="92"/>
      <c r="BD268" s="92"/>
      <c r="BE268" s="92">
        <v>0</v>
      </c>
      <c r="BF268" s="92">
        <v>17293</v>
      </c>
      <c r="BG268" s="92"/>
      <c r="BH268" s="92">
        <v>98000</v>
      </c>
      <c r="BI268" s="92"/>
      <c r="BJ268" s="92"/>
      <c r="BK268" s="92">
        <v>0</v>
      </c>
      <c r="BL268" s="92">
        <v>61603</v>
      </c>
      <c r="BM268" s="92"/>
      <c r="BN268" s="92"/>
      <c r="BO268" s="92">
        <v>1502005</v>
      </c>
      <c r="BP268" s="92"/>
      <c r="BQ268" s="92">
        <v>285132</v>
      </c>
      <c r="BR268" s="92"/>
      <c r="BS268" s="92">
        <v>772</v>
      </c>
      <c r="BT268" s="92">
        <v>433936</v>
      </c>
      <c r="BU268" s="92">
        <v>720389</v>
      </c>
      <c r="BV268" s="92"/>
      <c r="BW268" s="92">
        <v>55570</v>
      </c>
      <c r="BX268" s="92"/>
      <c r="BY268" s="92"/>
      <c r="BZ268" s="92">
        <v>1541</v>
      </c>
      <c r="CA268" s="92">
        <v>4666</v>
      </c>
      <c r="CB268" s="92">
        <v>0</v>
      </c>
      <c r="CC268" s="92">
        <v>0</v>
      </c>
      <c r="CD268" s="92">
        <v>0</v>
      </c>
      <c r="CE268" s="92"/>
      <c r="CF268" s="92"/>
      <c r="CG268" s="92"/>
      <c r="CH268" s="92"/>
      <c r="CI268" s="92"/>
      <c r="CJ268" s="92">
        <v>0</v>
      </c>
      <c r="CK268" s="92">
        <v>0</v>
      </c>
      <c r="CL268" s="92">
        <v>0</v>
      </c>
      <c r="CM268" s="92">
        <v>0</v>
      </c>
      <c r="CN268" s="92">
        <v>0</v>
      </c>
      <c r="CO268" s="92">
        <v>37374568</v>
      </c>
      <c r="CP268" s="92">
        <v>112123709</v>
      </c>
    </row>
    <row r="269" spans="1:94" x14ac:dyDescent="0.35">
      <c r="A269" s="89" t="s">
        <v>1326</v>
      </c>
      <c r="B269" s="92">
        <v>24180784</v>
      </c>
      <c r="C269" s="92">
        <v>19529827</v>
      </c>
      <c r="D269" s="92">
        <v>2766238</v>
      </c>
      <c r="E269" s="92">
        <v>1884720</v>
      </c>
      <c r="F269" s="92">
        <v>36734348</v>
      </c>
      <c r="G269" s="92">
        <v>27028494</v>
      </c>
      <c r="H269" s="92">
        <v>9682285</v>
      </c>
      <c r="I269" s="92">
        <v>23569</v>
      </c>
      <c r="J269" s="92"/>
      <c r="K269" s="92"/>
      <c r="L269" s="92"/>
      <c r="M269" s="92"/>
      <c r="N269" s="92"/>
      <c r="O269" s="92"/>
      <c r="P269" s="92"/>
      <c r="Q269" s="92">
        <v>5280619</v>
      </c>
      <c r="R269" s="92"/>
      <c r="S269" s="92"/>
      <c r="T269" s="92">
        <v>336244</v>
      </c>
      <c r="U269" s="92"/>
      <c r="V269" s="92"/>
      <c r="W269" s="92"/>
      <c r="X269" s="92"/>
      <c r="Y269" s="92">
        <v>10904</v>
      </c>
      <c r="Z269" s="92">
        <v>5461</v>
      </c>
      <c r="AA269" s="92">
        <v>1195</v>
      </c>
      <c r="AB269" s="92"/>
      <c r="AC269" s="92"/>
      <c r="AD269" s="92"/>
      <c r="AE269" s="92">
        <v>1593173</v>
      </c>
      <c r="AF269" s="92"/>
      <c r="AG269" s="92"/>
      <c r="AH269" s="92">
        <v>938533</v>
      </c>
      <c r="AI269" s="92">
        <v>0</v>
      </c>
      <c r="AJ269" s="92">
        <v>69933</v>
      </c>
      <c r="AK269" s="92">
        <v>0</v>
      </c>
      <c r="AL269" s="92"/>
      <c r="AM269" s="92"/>
      <c r="AN269" s="92"/>
      <c r="AO269" s="92">
        <v>0</v>
      </c>
      <c r="AP269" s="92">
        <v>820084</v>
      </c>
      <c r="AQ269" s="92"/>
      <c r="AR269" s="92">
        <v>434812</v>
      </c>
      <c r="AS269" s="92">
        <v>386566</v>
      </c>
      <c r="AT269" s="92">
        <v>683714</v>
      </c>
      <c r="AU269" s="92"/>
      <c r="AV269" s="92"/>
      <c r="AW269" s="92">
        <v>9651258</v>
      </c>
      <c r="AX269" s="92"/>
      <c r="AY269" s="92">
        <v>7188</v>
      </c>
      <c r="AZ269" s="92">
        <v>0</v>
      </c>
      <c r="BA269" s="92">
        <v>9000</v>
      </c>
      <c r="BB269" s="92">
        <v>26297</v>
      </c>
      <c r="BC269" s="92"/>
      <c r="BD269" s="92"/>
      <c r="BE269" s="92">
        <v>0</v>
      </c>
      <c r="BF269" s="92">
        <v>82445</v>
      </c>
      <c r="BG269" s="92">
        <v>8827110</v>
      </c>
      <c r="BH269" s="92">
        <v>620597</v>
      </c>
      <c r="BI269" s="92"/>
      <c r="BJ269" s="92"/>
      <c r="BK269" s="92">
        <v>0</v>
      </c>
      <c r="BL269" s="92"/>
      <c r="BM269" s="92"/>
      <c r="BN269" s="92">
        <v>78620</v>
      </c>
      <c r="BO269" s="92">
        <v>3761443</v>
      </c>
      <c r="BP269" s="92"/>
      <c r="BQ269" s="92">
        <v>824465</v>
      </c>
      <c r="BR269" s="92">
        <v>1832</v>
      </c>
      <c r="BS269" s="92">
        <v>1723</v>
      </c>
      <c r="BT269" s="92">
        <v>766017</v>
      </c>
      <c r="BU269" s="92">
        <v>1079218</v>
      </c>
      <c r="BV269" s="92">
        <v>399073</v>
      </c>
      <c r="BW269" s="92">
        <v>684990</v>
      </c>
      <c r="BX269" s="92">
        <v>994</v>
      </c>
      <c r="BY269" s="92"/>
      <c r="BZ269" s="92">
        <v>578</v>
      </c>
      <c r="CA269" s="92">
        <v>2553</v>
      </c>
      <c r="CB269" s="92"/>
      <c r="CC269" s="92"/>
      <c r="CD269" s="92">
        <v>0</v>
      </c>
      <c r="CE269" s="92"/>
      <c r="CF269" s="92"/>
      <c r="CG269" s="92"/>
      <c r="CH269" s="92"/>
      <c r="CI269" s="92"/>
      <c r="CJ269" s="92">
        <v>0</v>
      </c>
      <c r="CK269" s="92"/>
      <c r="CL269" s="92">
        <v>0</v>
      </c>
      <c r="CM269" s="92">
        <v>0</v>
      </c>
      <c r="CN269" s="92">
        <v>0</v>
      </c>
      <c r="CO269" s="92">
        <v>79608452</v>
      </c>
      <c r="CP269" s="92">
        <v>238825356</v>
      </c>
    </row>
    <row r="270" spans="1:94" x14ac:dyDescent="0.35">
      <c r="A270" s="89" t="s">
        <v>1332</v>
      </c>
      <c r="B270" s="92">
        <v>6862568</v>
      </c>
      <c r="C270" s="92">
        <v>6409193</v>
      </c>
      <c r="D270" s="92">
        <v>447605</v>
      </c>
      <c r="E270" s="92">
        <v>5770</v>
      </c>
      <c r="F270" s="92">
        <v>3981005</v>
      </c>
      <c r="G270" s="92">
        <v>1645553</v>
      </c>
      <c r="H270" s="92">
        <v>2328836</v>
      </c>
      <c r="I270" s="92">
        <v>6615</v>
      </c>
      <c r="J270" s="92">
        <v>1600000</v>
      </c>
      <c r="K270" s="92"/>
      <c r="L270" s="92"/>
      <c r="M270" s="92"/>
      <c r="N270" s="92"/>
      <c r="O270" s="92"/>
      <c r="P270" s="92">
        <v>1600000</v>
      </c>
      <c r="Q270" s="92">
        <v>648542</v>
      </c>
      <c r="R270" s="92"/>
      <c r="S270" s="92"/>
      <c r="T270" s="92">
        <v>184398</v>
      </c>
      <c r="U270" s="92"/>
      <c r="V270" s="92"/>
      <c r="W270" s="92"/>
      <c r="X270" s="92"/>
      <c r="Y270" s="92">
        <v>18249</v>
      </c>
      <c r="Z270" s="92">
        <v>3848</v>
      </c>
      <c r="AA270" s="92"/>
      <c r="AB270" s="92"/>
      <c r="AC270" s="92"/>
      <c r="AD270" s="92"/>
      <c r="AE270" s="92">
        <v>154673</v>
      </c>
      <c r="AF270" s="92"/>
      <c r="AG270" s="92"/>
      <c r="AH270" s="92">
        <v>198859</v>
      </c>
      <c r="AI270" s="92">
        <v>0</v>
      </c>
      <c r="AJ270" s="92">
        <v>4753</v>
      </c>
      <c r="AK270" s="92"/>
      <c r="AL270" s="92"/>
      <c r="AM270" s="92"/>
      <c r="AN270" s="92"/>
      <c r="AO270" s="92">
        <v>24132</v>
      </c>
      <c r="AP270" s="92">
        <v>0</v>
      </c>
      <c r="AQ270" s="92"/>
      <c r="AR270" s="92">
        <v>0</v>
      </c>
      <c r="AS270" s="92">
        <v>44071</v>
      </c>
      <c r="AT270" s="92">
        <v>0</v>
      </c>
      <c r="AU270" s="92">
        <v>15560</v>
      </c>
      <c r="AV270" s="92"/>
      <c r="AW270" s="92">
        <v>425395</v>
      </c>
      <c r="AX270" s="92"/>
      <c r="AY270" s="92">
        <v>59844</v>
      </c>
      <c r="AZ270" s="92">
        <v>0</v>
      </c>
      <c r="BA270" s="92">
        <v>4606</v>
      </c>
      <c r="BB270" s="92">
        <v>101063</v>
      </c>
      <c r="BC270" s="92"/>
      <c r="BD270" s="92"/>
      <c r="BE270" s="92">
        <v>0</v>
      </c>
      <c r="BF270" s="92">
        <v>12022</v>
      </c>
      <c r="BG270" s="92">
        <v>162791</v>
      </c>
      <c r="BH270" s="92">
        <v>49000</v>
      </c>
      <c r="BI270" s="92">
        <v>11783</v>
      </c>
      <c r="BJ270" s="92"/>
      <c r="BK270" s="92">
        <v>1162</v>
      </c>
      <c r="BL270" s="92">
        <v>0</v>
      </c>
      <c r="BM270" s="92"/>
      <c r="BN270" s="92">
        <v>23123</v>
      </c>
      <c r="BO270" s="92">
        <v>816841</v>
      </c>
      <c r="BP270" s="92"/>
      <c r="BQ270" s="92">
        <v>399110</v>
      </c>
      <c r="BR270" s="92"/>
      <c r="BS270" s="92"/>
      <c r="BT270" s="92">
        <v>268150</v>
      </c>
      <c r="BU270" s="92">
        <v>140480</v>
      </c>
      <c r="BV270" s="92"/>
      <c r="BW270" s="92"/>
      <c r="BX270" s="92"/>
      <c r="BY270" s="92">
        <v>9100</v>
      </c>
      <c r="BZ270" s="92"/>
      <c r="CA270" s="92"/>
      <c r="CB270" s="92">
        <v>56558</v>
      </c>
      <c r="CC270" s="92">
        <v>56558</v>
      </c>
      <c r="CD270" s="92">
        <v>300000</v>
      </c>
      <c r="CE270" s="92">
        <v>300000</v>
      </c>
      <c r="CF270" s="92"/>
      <c r="CG270" s="92"/>
      <c r="CH270" s="92"/>
      <c r="CI270" s="92"/>
      <c r="CJ270" s="92">
        <v>0</v>
      </c>
      <c r="CK270" s="92"/>
      <c r="CL270" s="92">
        <v>0</v>
      </c>
      <c r="CM270" s="92">
        <v>0</v>
      </c>
      <c r="CN270" s="92"/>
      <c r="CO270" s="92">
        <v>14690909</v>
      </c>
      <c r="CP270" s="92">
        <v>44072725</v>
      </c>
    </row>
    <row r="271" spans="1:94" x14ac:dyDescent="0.35">
      <c r="A271" s="89" t="s">
        <v>1334</v>
      </c>
      <c r="B271" s="92">
        <v>63724609</v>
      </c>
      <c r="C271" s="92">
        <v>52816764</v>
      </c>
      <c r="D271" s="92">
        <v>4577818</v>
      </c>
      <c r="E271" s="92">
        <v>6330027</v>
      </c>
      <c r="F271" s="92">
        <v>36005683</v>
      </c>
      <c r="G271" s="92">
        <v>4718317</v>
      </c>
      <c r="H271" s="92">
        <v>31247484</v>
      </c>
      <c r="I271" s="92">
        <v>39882</v>
      </c>
      <c r="J271" s="92">
        <v>32300</v>
      </c>
      <c r="K271" s="92"/>
      <c r="L271" s="92"/>
      <c r="M271" s="92">
        <v>0</v>
      </c>
      <c r="N271" s="92"/>
      <c r="O271" s="92"/>
      <c r="P271" s="92">
        <v>32300</v>
      </c>
      <c r="Q271" s="92">
        <v>15958560</v>
      </c>
      <c r="R271" s="92"/>
      <c r="S271" s="92"/>
      <c r="T271" s="92">
        <v>848324</v>
      </c>
      <c r="U271" s="92"/>
      <c r="V271" s="92"/>
      <c r="W271" s="92"/>
      <c r="X271" s="92"/>
      <c r="Y271" s="92">
        <v>9541</v>
      </c>
      <c r="Z271" s="92">
        <v>16383</v>
      </c>
      <c r="AA271" s="92">
        <v>27475</v>
      </c>
      <c r="AB271" s="92"/>
      <c r="AC271" s="92"/>
      <c r="AD271" s="92">
        <v>22539</v>
      </c>
      <c r="AE271" s="92">
        <v>1627425</v>
      </c>
      <c r="AF271" s="92"/>
      <c r="AG271" s="92"/>
      <c r="AH271" s="92">
        <v>1104224</v>
      </c>
      <c r="AI271" s="92">
        <v>16566</v>
      </c>
      <c r="AJ271" s="92">
        <v>34961</v>
      </c>
      <c r="AK271" s="92"/>
      <c r="AL271" s="92"/>
      <c r="AM271" s="92"/>
      <c r="AN271" s="92"/>
      <c r="AO271" s="92">
        <v>221214</v>
      </c>
      <c r="AP271" s="92">
        <v>5427077</v>
      </c>
      <c r="AQ271" s="92">
        <v>5</v>
      </c>
      <c r="AR271" s="92">
        <v>4348121</v>
      </c>
      <c r="AS271" s="92">
        <v>413398</v>
      </c>
      <c r="AT271" s="92">
        <v>1709048</v>
      </c>
      <c r="AU271" s="92">
        <v>132258</v>
      </c>
      <c r="AV271" s="92"/>
      <c r="AW271" s="92">
        <v>25042098</v>
      </c>
      <c r="AX271" s="92"/>
      <c r="AY271" s="92">
        <v>8932</v>
      </c>
      <c r="AZ271" s="92">
        <v>0</v>
      </c>
      <c r="BA271" s="92">
        <v>1454922</v>
      </c>
      <c r="BB271" s="92">
        <v>172487</v>
      </c>
      <c r="BC271" s="92"/>
      <c r="BD271" s="92">
        <v>31000</v>
      </c>
      <c r="BE271" s="92">
        <v>0</v>
      </c>
      <c r="BF271" s="92">
        <v>11039351</v>
      </c>
      <c r="BG271" s="92">
        <v>11045455</v>
      </c>
      <c r="BH271" s="92">
        <v>1178924</v>
      </c>
      <c r="BI271" s="92">
        <v>6272</v>
      </c>
      <c r="BJ271" s="92">
        <v>6177</v>
      </c>
      <c r="BK271" s="92">
        <v>0</v>
      </c>
      <c r="BL271" s="92">
        <v>9411</v>
      </c>
      <c r="BM271" s="92"/>
      <c r="BN271" s="92">
        <v>89168</v>
      </c>
      <c r="BO271" s="92">
        <v>7326857</v>
      </c>
      <c r="BP271" s="92"/>
      <c r="BQ271" s="92">
        <v>3877461</v>
      </c>
      <c r="BR271" s="92">
        <v>3917</v>
      </c>
      <c r="BS271" s="92">
        <v>3779</v>
      </c>
      <c r="BT271" s="92">
        <v>1287641</v>
      </c>
      <c r="BU271" s="92">
        <v>1862325</v>
      </c>
      <c r="BV271" s="92">
        <v>91311</v>
      </c>
      <c r="BW271" s="92">
        <v>105109</v>
      </c>
      <c r="BX271" s="92"/>
      <c r="BY271" s="92">
        <v>58783</v>
      </c>
      <c r="BZ271" s="92">
        <v>1541</v>
      </c>
      <c r="CA271" s="92">
        <v>34992</v>
      </c>
      <c r="CB271" s="92">
        <v>358203</v>
      </c>
      <c r="CC271" s="92">
        <v>358203</v>
      </c>
      <c r="CD271" s="92">
        <v>13957602</v>
      </c>
      <c r="CE271" s="92">
        <v>57602</v>
      </c>
      <c r="CF271" s="92"/>
      <c r="CG271" s="92">
        <v>250000</v>
      </c>
      <c r="CH271" s="92"/>
      <c r="CI271" s="92"/>
      <c r="CJ271" s="92">
        <v>0</v>
      </c>
      <c r="CK271" s="92">
        <v>3000000</v>
      </c>
      <c r="CL271" s="92">
        <v>3150000</v>
      </c>
      <c r="CM271" s="92">
        <v>1500000</v>
      </c>
      <c r="CN271" s="92">
        <v>6000000</v>
      </c>
      <c r="CO271" s="92">
        <v>162405914</v>
      </c>
      <c r="CP271" s="92">
        <v>487217740</v>
      </c>
    </row>
    <row r="272" spans="1:94" x14ac:dyDescent="0.35">
      <c r="A272" s="89" t="s">
        <v>1336</v>
      </c>
      <c r="B272" s="92">
        <v>42664612</v>
      </c>
      <c r="C272" s="92">
        <v>37660344</v>
      </c>
      <c r="D272" s="92">
        <v>1264197</v>
      </c>
      <c r="E272" s="92">
        <v>3740071</v>
      </c>
      <c r="F272" s="92">
        <v>31642950</v>
      </c>
      <c r="G272" s="92">
        <v>18562684</v>
      </c>
      <c r="H272" s="92">
        <v>12951024</v>
      </c>
      <c r="I272" s="92">
        <v>129241</v>
      </c>
      <c r="J272" s="92">
        <v>8000000</v>
      </c>
      <c r="K272" s="92"/>
      <c r="L272" s="92"/>
      <c r="M272" s="92"/>
      <c r="N272" s="92"/>
      <c r="O272" s="92"/>
      <c r="P272" s="92">
        <v>8000000</v>
      </c>
      <c r="Q272" s="92">
        <v>2367833</v>
      </c>
      <c r="R272" s="92"/>
      <c r="S272" s="92"/>
      <c r="T272" s="92">
        <v>759427</v>
      </c>
      <c r="U272" s="92"/>
      <c r="V272" s="92"/>
      <c r="W272" s="92"/>
      <c r="X272" s="92"/>
      <c r="Y272" s="92">
        <v>0</v>
      </c>
      <c r="Z272" s="92">
        <v>2309</v>
      </c>
      <c r="AA272" s="92">
        <v>0</v>
      </c>
      <c r="AB272" s="92"/>
      <c r="AC272" s="92"/>
      <c r="AD272" s="92">
        <v>31775</v>
      </c>
      <c r="AE272" s="92">
        <v>356288</v>
      </c>
      <c r="AF272" s="92"/>
      <c r="AG272" s="92"/>
      <c r="AH272" s="92">
        <v>336447</v>
      </c>
      <c r="AI272" s="92">
        <v>0</v>
      </c>
      <c r="AJ272" s="92">
        <v>38701</v>
      </c>
      <c r="AK272" s="92">
        <v>0</v>
      </c>
      <c r="AL272" s="92"/>
      <c r="AM272" s="92"/>
      <c r="AN272" s="92"/>
      <c r="AO272" s="92">
        <v>17073</v>
      </c>
      <c r="AP272" s="92">
        <v>481431</v>
      </c>
      <c r="AQ272" s="92"/>
      <c r="AR272" s="92">
        <v>0</v>
      </c>
      <c r="AS272" s="92">
        <v>249735</v>
      </c>
      <c r="AT272" s="92">
        <v>85464</v>
      </c>
      <c r="AU272" s="92">
        <v>9183</v>
      </c>
      <c r="AV272" s="92">
        <v>0</v>
      </c>
      <c r="AW272" s="92">
        <v>2419196</v>
      </c>
      <c r="AX272" s="92"/>
      <c r="AY272" s="92">
        <v>0</v>
      </c>
      <c r="AZ272" s="92">
        <v>0</v>
      </c>
      <c r="BA272" s="92">
        <v>1890039</v>
      </c>
      <c r="BB272" s="92">
        <v>5259</v>
      </c>
      <c r="BC272" s="92"/>
      <c r="BD272" s="92">
        <v>17105</v>
      </c>
      <c r="BE272" s="92">
        <v>0</v>
      </c>
      <c r="BF272" s="92">
        <v>21939</v>
      </c>
      <c r="BG272" s="92">
        <v>157887</v>
      </c>
      <c r="BH272" s="92">
        <v>245000</v>
      </c>
      <c r="BI272" s="92"/>
      <c r="BJ272" s="92"/>
      <c r="BK272" s="92">
        <v>0</v>
      </c>
      <c r="BL272" s="92">
        <v>72717</v>
      </c>
      <c r="BM272" s="92"/>
      <c r="BN272" s="92">
        <v>9249</v>
      </c>
      <c r="BO272" s="92">
        <v>5010205</v>
      </c>
      <c r="BP272" s="92"/>
      <c r="BQ272" s="92">
        <v>1358262</v>
      </c>
      <c r="BR272" s="92">
        <v>3917</v>
      </c>
      <c r="BS272" s="92"/>
      <c r="BT272" s="92">
        <v>1423219</v>
      </c>
      <c r="BU272" s="92">
        <v>1868617</v>
      </c>
      <c r="BV272" s="92"/>
      <c r="BW272" s="92">
        <v>323740</v>
      </c>
      <c r="BX272" s="92"/>
      <c r="BY272" s="92">
        <v>32448</v>
      </c>
      <c r="BZ272" s="92"/>
      <c r="CA272" s="92"/>
      <c r="CB272" s="92">
        <v>287505</v>
      </c>
      <c r="CC272" s="92">
        <v>287505</v>
      </c>
      <c r="CD272" s="92">
        <v>125000</v>
      </c>
      <c r="CE272" s="92"/>
      <c r="CF272" s="92"/>
      <c r="CG272" s="92">
        <v>125000</v>
      </c>
      <c r="CH272" s="92"/>
      <c r="CI272" s="92"/>
      <c r="CJ272" s="92">
        <v>0</v>
      </c>
      <c r="CK272" s="92">
        <v>0</v>
      </c>
      <c r="CL272" s="92">
        <v>0</v>
      </c>
      <c r="CM272" s="92">
        <v>0</v>
      </c>
      <c r="CN272" s="92">
        <v>0</v>
      </c>
      <c r="CO272" s="92">
        <v>92517301</v>
      </c>
      <c r="CP272" s="92">
        <v>277551899</v>
      </c>
    </row>
    <row r="273" spans="1:94" x14ac:dyDescent="0.35">
      <c r="A273" s="89" t="s">
        <v>1339</v>
      </c>
      <c r="B273" s="92">
        <v>5917833</v>
      </c>
      <c r="C273" s="92">
        <v>5512903</v>
      </c>
      <c r="D273" s="92">
        <v>383801</v>
      </c>
      <c r="E273" s="92">
        <v>21129</v>
      </c>
      <c r="F273" s="92">
        <v>12702642</v>
      </c>
      <c r="G273" s="92">
        <v>9891655</v>
      </c>
      <c r="H273" s="92">
        <v>2620177</v>
      </c>
      <c r="I273" s="92">
        <v>190811</v>
      </c>
      <c r="J273" s="92">
        <v>810660</v>
      </c>
      <c r="K273" s="92"/>
      <c r="L273" s="92"/>
      <c r="M273" s="92"/>
      <c r="N273" s="92"/>
      <c r="O273" s="92"/>
      <c r="P273" s="92">
        <v>810660</v>
      </c>
      <c r="Q273" s="92">
        <v>3276729</v>
      </c>
      <c r="R273" s="92"/>
      <c r="S273" s="92"/>
      <c r="T273" s="92">
        <v>53864</v>
      </c>
      <c r="U273" s="92"/>
      <c r="V273" s="92"/>
      <c r="W273" s="92"/>
      <c r="X273" s="92"/>
      <c r="Y273" s="92"/>
      <c r="Z273" s="92">
        <v>1539</v>
      </c>
      <c r="AA273" s="92"/>
      <c r="AB273" s="92"/>
      <c r="AC273" s="92"/>
      <c r="AD273" s="92">
        <v>4508</v>
      </c>
      <c r="AE273" s="92">
        <v>118678</v>
      </c>
      <c r="AF273" s="92"/>
      <c r="AG273" s="92"/>
      <c r="AH273" s="92">
        <v>94899</v>
      </c>
      <c r="AI273" s="92">
        <v>0</v>
      </c>
      <c r="AJ273" s="92">
        <v>5432</v>
      </c>
      <c r="AK273" s="92"/>
      <c r="AL273" s="92"/>
      <c r="AM273" s="92"/>
      <c r="AN273" s="92"/>
      <c r="AO273" s="92">
        <v>61672</v>
      </c>
      <c r="AP273" s="92">
        <v>376554</v>
      </c>
      <c r="AQ273" s="92"/>
      <c r="AR273" s="92">
        <v>2500170</v>
      </c>
      <c r="AS273" s="92">
        <v>49434</v>
      </c>
      <c r="AT273" s="92"/>
      <c r="AU273" s="92">
        <v>9979</v>
      </c>
      <c r="AV273" s="92"/>
      <c r="AW273" s="92">
        <v>5679376</v>
      </c>
      <c r="AX273" s="92"/>
      <c r="AY273" s="92"/>
      <c r="AZ273" s="92">
        <v>0</v>
      </c>
      <c r="BA273" s="92">
        <v>1115376</v>
      </c>
      <c r="BB273" s="92">
        <v>805042</v>
      </c>
      <c r="BC273" s="92"/>
      <c r="BD273" s="92">
        <v>1309</v>
      </c>
      <c r="BE273" s="92">
        <v>672000</v>
      </c>
      <c r="BF273" s="92">
        <v>2126240</v>
      </c>
      <c r="BG273" s="92">
        <v>662378</v>
      </c>
      <c r="BH273" s="92">
        <v>245000</v>
      </c>
      <c r="BI273" s="92"/>
      <c r="BJ273" s="92"/>
      <c r="BK273" s="92">
        <v>0</v>
      </c>
      <c r="BL273" s="92">
        <v>0</v>
      </c>
      <c r="BM273" s="92"/>
      <c r="BN273" s="92">
        <v>52033</v>
      </c>
      <c r="BO273" s="92">
        <v>429890</v>
      </c>
      <c r="BP273" s="92"/>
      <c r="BQ273" s="92">
        <v>197382</v>
      </c>
      <c r="BR273" s="92"/>
      <c r="BS273" s="92">
        <v>2852</v>
      </c>
      <c r="BT273" s="92"/>
      <c r="BU273" s="92">
        <v>152794</v>
      </c>
      <c r="BV273" s="92"/>
      <c r="BW273" s="92">
        <v>15007</v>
      </c>
      <c r="BX273" s="92">
        <v>9943</v>
      </c>
      <c r="BY273" s="92"/>
      <c r="BZ273" s="92">
        <v>10960</v>
      </c>
      <c r="CA273" s="92">
        <v>40953</v>
      </c>
      <c r="CB273" s="92">
        <v>25348</v>
      </c>
      <c r="CC273" s="92">
        <v>25348</v>
      </c>
      <c r="CD273" s="92">
        <v>603000</v>
      </c>
      <c r="CE273" s="92"/>
      <c r="CF273" s="92"/>
      <c r="CG273" s="92"/>
      <c r="CH273" s="92"/>
      <c r="CI273" s="92"/>
      <c r="CJ273" s="92">
        <v>432000</v>
      </c>
      <c r="CK273" s="92"/>
      <c r="CL273" s="92">
        <v>126000</v>
      </c>
      <c r="CM273" s="92">
        <v>45000</v>
      </c>
      <c r="CN273" s="92"/>
      <c r="CO273" s="92">
        <v>29445479</v>
      </c>
      <c r="CP273" s="92">
        <v>88336439</v>
      </c>
    </row>
    <row r="274" spans="1:94" x14ac:dyDescent="0.35">
      <c r="A274" s="89" t="s">
        <v>1342</v>
      </c>
      <c r="B274" s="92">
        <v>125775214</v>
      </c>
      <c r="C274" s="92">
        <v>105582523</v>
      </c>
      <c r="D274" s="92">
        <v>10126103</v>
      </c>
      <c r="E274" s="92">
        <v>10066587</v>
      </c>
      <c r="F274" s="92">
        <v>73141977</v>
      </c>
      <c r="G274" s="92">
        <v>36644625</v>
      </c>
      <c r="H274" s="92">
        <v>36460622</v>
      </c>
      <c r="I274" s="92">
        <v>36731</v>
      </c>
      <c r="J274" s="92">
        <v>14424540</v>
      </c>
      <c r="K274" s="92"/>
      <c r="L274" s="92"/>
      <c r="M274" s="92"/>
      <c r="N274" s="92"/>
      <c r="O274" s="92"/>
      <c r="P274" s="92">
        <v>14424540</v>
      </c>
      <c r="Q274" s="92">
        <v>5331224</v>
      </c>
      <c r="R274" s="92"/>
      <c r="S274" s="92"/>
      <c r="T274" s="92">
        <v>3097128</v>
      </c>
      <c r="U274" s="92"/>
      <c r="V274" s="92"/>
      <c r="W274" s="92"/>
      <c r="X274" s="92"/>
      <c r="Y274" s="92">
        <v>45691</v>
      </c>
      <c r="Z274" s="92">
        <v>18269</v>
      </c>
      <c r="AA274" s="92">
        <v>21502</v>
      </c>
      <c r="AB274" s="92"/>
      <c r="AC274" s="92"/>
      <c r="AD274" s="92">
        <v>9016</v>
      </c>
      <c r="AE274" s="92">
        <v>47188</v>
      </c>
      <c r="AF274" s="92"/>
      <c r="AG274" s="92"/>
      <c r="AH274" s="92">
        <v>133135</v>
      </c>
      <c r="AI274" s="92">
        <v>0</v>
      </c>
      <c r="AJ274" s="92">
        <v>24055</v>
      </c>
      <c r="AK274" s="92"/>
      <c r="AL274" s="92"/>
      <c r="AM274" s="92">
        <v>0</v>
      </c>
      <c r="AN274" s="92"/>
      <c r="AO274" s="92">
        <v>10390</v>
      </c>
      <c r="AP274" s="92">
        <v>125000</v>
      </c>
      <c r="AQ274" s="92">
        <v>0</v>
      </c>
      <c r="AR274" s="92">
        <v>434812</v>
      </c>
      <c r="AS274" s="92">
        <v>595860</v>
      </c>
      <c r="AT274" s="92">
        <v>769178</v>
      </c>
      <c r="AU274" s="92">
        <v>0</v>
      </c>
      <c r="AV274" s="92">
        <v>0</v>
      </c>
      <c r="AW274" s="92">
        <v>16151018</v>
      </c>
      <c r="AX274" s="92">
        <v>55792</v>
      </c>
      <c r="AY274" s="92">
        <v>0</v>
      </c>
      <c r="AZ274" s="92">
        <v>0</v>
      </c>
      <c r="BA274" s="92">
        <v>1806940</v>
      </c>
      <c r="BB274" s="92">
        <v>12853</v>
      </c>
      <c r="BC274" s="92">
        <v>0</v>
      </c>
      <c r="BD274" s="92">
        <v>122058</v>
      </c>
      <c r="BE274" s="92">
        <v>0</v>
      </c>
      <c r="BF274" s="92">
        <v>62321</v>
      </c>
      <c r="BG274" s="92">
        <v>13181670</v>
      </c>
      <c r="BH274" s="92">
        <v>570175</v>
      </c>
      <c r="BI274" s="92">
        <v>26711</v>
      </c>
      <c r="BJ274" s="92"/>
      <c r="BK274" s="92">
        <v>0</v>
      </c>
      <c r="BL274" s="92">
        <v>296894</v>
      </c>
      <c r="BM274" s="92"/>
      <c r="BN274" s="92">
        <v>15606</v>
      </c>
      <c r="BO274" s="92">
        <v>12523624</v>
      </c>
      <c r="BP274" s="92"/>
      <c r="BQ274" s="92">
        <v>5313041</v>
      </c>
      <c r="BR274" s="92"/>
      <c r="BS274" s="92">
        <v>3917</v>
      </c>
      <c r="BT274" s="92">
        <v>2377631</v>
      </c>
      <c r="BU274" s="92">
        <v>4038987</v>
      </c>
      <c r="BV274" s="92">
        <v>290348</v>
      </c>
      <c r="BW274" s="92">
        <v>286</v>
      </c>
      <c r="BX274" s="92">
        <v>2983</v>
      </c>
      <c r="BY274" s="92">
        <v>492578</v>
      </c>
      <c r="BZ274" s="92">
        <v>3851</v>
      </c>
      <c r="CA274" s="92"/>
      <c r="CB274" s="92">
        <v>1423</v>
      </c>
      <c r="CC274" s="92">
        <v>1423</v>
      </c>
      <c r="CD274" s="92">
        <v>522807</v>
      </c>
      <c r="CE274" s="92">
        <v>22807</v>
      </c>
      <c r="CF274" s="92"/>
      <c r="CG274" s="92">
        <v>500000</v>
      </c>
      <c r="CH274" s="92"/>
      <c r="CI274" s="92"/>
      <c r="CJ274" s="92">
        <v>0</v>
      </c>
      <c r="CK274" s="92">
        <v>0</v>
      </c>
      <c r="CL274" s="92">
        <v>0</v>
      </c>
      <c r="CM274" s="92">
        <v>0</v>
      </c>
      <c r="CN274" s="92">
        <v>0</v>
      </c>
      <c r="CO274" s="92">
        <v>247871827</v>
      </c>
      <c r="CP274" s="92">
        <v>743615481</v>
      </c>
    </row>
    <row r="275" spans="1:94" x14ac:dyDescent="0.35">
      <c r="A275" s="89" t="s">
        <v>1345</v>
      </c>
      <c r="B275" s="92">
        <v>8668972</v>
      </c>
      <c r="C275" s="92">
        <v>8319114</v>
      </c>
      <c r="D275" s="92">
        <v>336370</v>
      </c>
      <c r="E275" s="92">
        <v>13489</v>
      </c>
      <c r="F275" s="92">
        <v>9790167</v>
      </c>
      <c r="G275" s="92">
        <v>7196723</v>
      </c>
      <c r="H275" s="92">
        <v>2545611</v>
      </c>
      <c r="I275" s="92">
        <v>47833</v>
      </c>
      <c r="J275" s="92"/>
      <c r="K275" s="92"/>
      <c r="L275" s="92"/>
      <c r="M275" s="92"/>
      <c r="N275" s="92"/>
      <c r="O275" s="92"/>
      <c r="P275" s="92"/>
      <c r="Q275" s="92">
        <v>960668</v>
      </c>
      <c r="R275" s="92"/>
      <c r="S275" s="92"/>
      <c r="T275" s="92">
        <v>122143</v>
      </c>
      <c r="U275" s="92"/>
      <c r="V275" s="92"/>
      <c r="W275" s="92"/>
      <c r="X275" s="92"/>
      <c r="Y275" s="92"/>
      <c r="Z275" s="92">
        <v>1539</v>
      </c>
      <c r="AA275" s="92"/>
      <c r="AB275" s="92"/>
      <c r="AC275" s="92"/>
      <c r="AD275" s="92">
        <v>0</v>
      </c>
      <c r="AE275" s="92">
        <v>605241</v>
      </c>
      <c r="AF275" s="92"/>
      <c r="AG275" s="92"/>
      <c r="AH275" s="92">
        <v>188148</v>
      </c>
      <c r="AI275" s="92">
        <v>0</v>
      </c>
      <c r="AJ275" s="92">
        <v>38701</v>
      </c>
      <c r="AK275" s="92"/>
      <c r="AL275" s="92"/>
      <c r="AM275" s="92"/>
      <c r="AN275" s="92"/>
      <c r="AO275" s="92">
        <v>0</v>
      </c>
      <c r="AP275" s="92">
        <v>0</v>
      </c>
      <c r="AQ275" s="92"/>
      <c r="AR275" s="92">
        <v>0</v>
      </c>
      <c r="AS275" s="92">
        <v>4897</v>
      </c>
      <c r="AT275" s="92">
        <v>0</v>
      </c>
      <c r="AU275" s="92"/>
      <c r="AV275" s="92"/>
      <c r="AW275" s="92">
        <v>11287810</v>
      </c>
      <c r="AX275" s="92"/>
      <c r="AY275" s="92"/>
      <c r="AZ275" s="92">
        <v>0</v>
      </c>
      <c r="BA275" s="92">
        <v>40500</v>
      </c>
      <c r="BB275" s="92">
        <v>0</v>
      </c>
      <c r="BC275" s="92"/>
      <c r="BD275" s="92"/>
      <c r="BE275" s="92">
        <v>0</v>
      </c>
      <c r="BF275" s="92">
        <v>9313</v>
      </c>
      <c r="BG275" s="92">
        <v>10796997</v>
      </c>
      <c r="BH275" s="92">
        <v>441000</v>
      </c>
      <c r="BI275" s="92"/>
      <c r="BJ275" s="92"/>
      <c r="BK275" s="92">
        <v>0</v>
      </c>
      <c r="BL275" s="92"/>
      <c r="BM275" s="92"/>
      <c r="BN275" s="92"/>
      <c r="BO275" s="92">
        <v>790648</v>
      </c>
      <c r="BP275" s="92">
        <v>1985</v>
      </c>
      <c r="BQ275" s="92">
        <v>192364</v>
      </c>
      <c r="BR275" s="92"/>
      <c r="BS275" s="92"/>
      <c r="BT275" s="92"/>
      <c r="BU275" s="92">
        <v>544740</v>
      </c>
      <c r="BV275" s="92"/>
      <c r="BW275" s="92">
        <v>50068</v>
      </c>
      <c r="BX275" s="92">
        <v>1491</v>
      </c>
      <c r="BY275" s="92"/>
      <c r="BZ275" s="92"/>
      <c r="CA275" s="92"/>
      <c r="CB275" s="92"/>
      <c r="CC275" s="92"/>
      <c r="CD275" s="92">
        <v>0</v>
      </c>
      <c r="CE275" s="92"/>
      <c r="CF275" s="92"/>
      <c r="CG275" s="92"/>
      <c r="CH275" s="92"/>
      <c r="CI275" s="92"/>
      <c r="CJ275" s="92">
        <v>0</v>
      </c>
      <c r="CK275" s="92"/>
      <c r="CL275" s="92">
        <v>0</v>
      </c>
      <c r="CM275" s="92">
        <v>0</v>
      </c>
      <c r="CN275" s="92"/>
      <c r="CO275" s="92">
        <v>31498264</v>
      </c>
      <c r="CP275" s="92">
        <v>94494796</v>
      </c>
    </row>
    <row r="276" spans="1:94" x14ac:dyDescent="0.35">
      <c r="A276" s="89" t="s">
        <v>1347</v>
      </c>
      <c r="B276" s="92">
        <v>42444503</v>
      </c>
      <c r="C276" s="92">
        <v>35086589</v>
      </c>
      <c r="D276" s="92">
        <v>4303211</v>
      </c>
      <c r="E276" s="92">
        <v>3054703</v>
      </c>
      <c r="F276" s="92">
        <v>25985601</v>
      </c>
      <c r="G276" s="92">
        <v>11868520</v>
      </c>
      <c r="H276" s="92">
        <v>13829665</v>
      </c>
      <c r="I276" s="92">
        <v>287417</v>
      </c>
      <c r="J276" s="92">
        <v>42640</v>
      </c>
      <c r="K276" s="92"/>
      <c r="L276" s="92"/>
      <c r="M276" s="92"/>
      <c r="N276" s="92"/>
      <c r="O276" s="92"/>
      <c r="P276" s="92">
        <v>42640</v>
      </c>
      <c r="Q276" s="92">
        <v>4831330</v>
      </c>
      <c r="R276" s="92"/>
      <c r="S276" s="92"/>
      <c r="T276" s="92">
        <v>774715</v>
      </c>
      <c r="U276" s="92"/>
      <c r="V276" s="92"/>
      <c r="W276" s="92"/>
      <c r="X276" s="92"/>
      <c r="Y276" s="92">
        <v>5452</v>
      </c>
      <c r="Z276" s="92">
        <v>22326</v>
      </c>
      <c r="AA276" s="92">
        <v>0</v>
      </c>
      <c r="AB276" s="92"/>
      <c r="AC276" s="92"/>
      <c r="AD276" s="92"/>
      <c r="AE276" s="92">
        <v>158610</v>
      </c>
      <c r="AF276" s="92">
        <v>482365</v>
      </c>
      <c r="AG276" s="92"/>
      <c r="AH276" s="92">
        <v>828510</v>
      </c>
      <c r="AI276" s="92">
        <v>71561</v>
      </c>
      <c r="AJ276" s="92">
        <v>82155</v>
      </c>
      <c r="AK276" s="92"/>
      <c r="AL276" s="92"/>
      <c r="AM276" s="92"/>
      <c r="AN276" s="92"/>
      <c r="AO276" s="92">
        <v>167586</v>
      </c>
      <c r="AP276" s="92">
        <v>1010380</v>
      </c>
      <c r="AQ276" s="92">
        <v>5</v>
      </c>
      <c r="AR276" s="92">
        <v>217406</v>
      </c>
      <c r="AS276" s="92">
        <v>147836</v>
      </c>
      <c r="AT276" s="92">
        <v>854643</v>
      </c>
      <c r="AU276" s="92">
        <v>7780</v>
      </c>
      <c r="AV276" s="92"/>
      <c r="AW276" s="92">
        <v>7712478</v>
      </c>
      <c r="AX276" s="92"/>
      <c r="AY276" s="92">
        <v>251766</v>
      </c>
      <c r="AZ276" s="92">
        <v>0</v>
      </c>
      <c r="BA276" s="92">
        <v>398304</v>
      </c>
      <c r="BB276" s="92">
        <v>21080</v>
      </c>
      <c r="BC276" s="92"/>
      <c r="BD276" s="92">
        <v>8616</v>
      </c>
      <c r="BE276" s="92">
        <v>3556</v>
      </c>
      <c r="BF276" s="92">
        <v>184459</v>
      </c>
      <c r="BG276" s="92">
        <v>6663394</v>
      </c>
      <c r="BH276" s="92">
        <v>49000</v>
      </c>
      <c r="BI276" s="92">
        <v>0</v>
      </c>
      <c r="BJ276" s="92"/>
      <c r="BK276" s="92">
        <v>612</v>
      </c>
      <c r="BL276" s="92">
        <v>0</v>
      </c>
      <c r="BM276" s="92"/>
      <c r="BN276" s="92">
        <v>131690</v>
      </c>
      <c r="BO276" s="92">
        <v>3069698</v>
      </c>
      <c r="BP276" s="92">
        <v>589</v>
      </c>
      <c r="BQ276" s="92">
        <v>892848</v>
      </c>
      <c r="BR276" s="92"/>
      <c r="BS276" s="92">
        <v>7364</v>
      </c>
      <c r="BT276" s="92"/>
      <c r="BU276" s="92">
        <v>1957493</v>
      </c>
      <c r="BV276" s="92">
        <v>21195</v>
      </c>
      <c r="BW276" s="92">
        <v>141675</v>
      </c>
      <c r="BX276" s="92">
        <v>19689</v>
      </c>
      <c r="BY276" s="92">
        <v>22374</v>
      </c>
      <c r="BZ276" s="92"/>
      <c r="CA276" s="92">
        <v>6470</v>
      </c>
      <c r="CB276" s="92">
        <v>187393</v>
      </c>
      <c r="CC276" s="92">
        <v>187393</v>
      </c>
      <c r="CD276" s="92">
        <v>0</v>
      </c>
      <c r="CE276" s="92"/>
      <c r="CF276" s="92"/>
      <c r="CG276" s="92"/>
      <c r="CH276" s="92"/>
      <c r="CI276" s="92"/>
      <c r="CJ276" s="92">
        <v>0</v>
      </c>
      <c r="CK276" s="92">
        <v>0</v>
      </c>
      <c r="CL276" s="92">
        <v>0</v>
      </c>
      <c r="CM276" s="92">
        <v>0</v>
      </c>
      <c r="CN276" s="92">
        <v>0</v>
      </c>
      <c r="CO276" s="92">
        <v>84273642</v>
      </c>
      <c r="CP276" s="92">
        <v>252820927</v>
      </c>
    </row>
    <row r="277" spans="1:94" x14ac:dyDescent="0.35">
      <c r="A277" s="89" t="s">
        <v>1352</v>
      </c>
      <c r="B277" s="92">
        <v>6076513</v>
      </c>
      <c r="C277" s="92">
        <v>4997488</v>
      </c>
      <c r="D277" s="92">
        <v>556758</v>
      </c>
      <c r="E277" s="92">
        <v>522267</v>
      </c>
      <c r="F277" s="92">
        <v>4465526</v>
      </c>
      <c r="G277" s="92">
        <v>2457896</v>
      </c>
      <c r="H277" s="92">
        <v>1994636</v>
      </c>
      <c r="I277" s="92">
        <v>12994</v>
      </c>
      <c r="J277" s="92">
        <v>1600000</v>
      </c>
      <c r="K277" s="92"/>
      <c r="L277" s="92"/>
      <c r="M277" s="92"/>
      <c r="N277" s="92"/>
      <c r="O277" s="92"/>
      <c r="P277" s="92">
        <v>1600000</v>
      </c>
      <c r="Q277" s="92">
        <v>726037</v>
      </c>
      <c r="R277" s="92"/>
      <c r="S277" s="92"/>
      <c r="T277" s="92">
        <v>0</v>
      </c>
      <c r="U277" s="92"/>
      <c r="V277" s="92"/>
      <c r="W277" s="92"/>
      <c r="X277" s="92"/>
      <c r="Y277" s="92">
        <v>6815</v>
      </c>
      <c r="Z277" s="92">
        <v>8191</v>
      </c>
      <c r="AA277" s="92"/>
      <c r="AB277" s="92"/>
      <c r="AC277" s="92"/>
      <c r="AD277" s="92"/>
      <c r="AE277" s="92">
        <v>2399</v>
      </c>
      <c r="AF277" s="92"/>
      <c r="AG277" s="92"/>
      <c r="AH277" s="92">
        <v>1919</v>
      </c>
      <c r="AI277" s="92">
        <v>0</v>
      </c>
      <c r="AJ277" s="92">
        <v>10863</v>
      </c>
      <c r="AK277" s="92"/>
      <c r="AL277" s="92"/>
      <c r="AM277" s="92"/>
      <c r="AN277" s="92"/>
      <c r="AO277" s="92">
        <v>8044</v>
      </c>
      <c r="AP277" s="92">
        <v>105421</v>
      </c>
      <c r="AQ277" s="92"/>
      <c r="AR277" s="92">
        <v>326109</v>
      </c>
      <c r="AS277" s="92">
        <v>0</v>
      </c>
      <c r="AT277" s="92">
        <v>256274</v>
      </c>
      <c r="AU277" s="92"/>
      <c r="AV277" s="92"/>
      <c r="AW277" s="92">
        <v>4431547</v>
      </c>
      <c r="AX277" s="92"/>
      <c r="AY277" s="92"/>
      <c r="AZ277" s="92">
        <v>0</v>
      </c>
      <c r="BA277" s="92">
        <v>0</v>
      </c>
      <c r="BB277" s="92">
        <v>0</v>
      </c>
      <c r="BC277" s="92"/>
      <c r="BD277" s="92"/>
      <c r="BE277" s="92">
        <v>0</v>
      </c>
      <c r="BF277" s="92">
        <v>3547</v>
      </c>
      <c r="BG277" s="92">
        <v>4330000</v>
      </c>
      <c r="BH277" s="92">
        <v>98000</v>
      </c>
      <c r="BI277" s="92"/>
      <c r="BJ277" s="92"/>
      <c r="BK277" s="92">
        <v>0</v>
      </c>
      <c r="BL277" s="92">
        <v>0</v>
      </c>
      <c r="BM277" s="92"/>
      <c r="BN277" s="92"/>
      <c r="BO277" s="92">
        <v>293227</v>
      </c>
      <c r="BP277" s="92"/>
      <c r="BQ277" s="92">
        <v>161289</v>
      </c>
      <c r="BR277" s="92"/>
      <c r="BS277" s="92"/>
      <c r="BT277" s="92">
        <v>55733</v>
      </c>
      <c r="BU277" s="92">
        <v>63771</v>
      </c>
      <c r="BV277" s="92"/>
      <c r="BW277" s="92">
        <v>0</v>
      </c>
      <c r="BX277" s="92"/>
      <c r="BY277" s="92"/>
      <c r="BZ277" s="92">
        <v>770</v>
      </c>
      <c r="CA277" s="92">
        <v>11664</v>
      </c>
      <c r="CB277" s="92"/>
      <c r="CC277" s="92"/>
      <c r="CD277" s="92">
        <v>0</v>
      </c>
      <c r="CE277" s="92"/>
      <c r="CF277" s="92"/>
      <c r="CG277" s="92"/>
      <c r="CH277" s="92"/>
      <c r="CI277" s="92"/>
      <c r="CJ277" s="92">
        <v>0</v>
      </c>
      <c r="CK277" s="92"/>
      <c r="CL277" s="92">
        <v>0</v>
      </c>
      <c r="CM277" s="92">
        <v>0</v>
      </c>
      <c r="CN277" s="92"/>
      <c r="CO277" s="92">
        <v>17592850</v>
      </c>
      <c r="CP277" s="92">
        <v>52778548</v>
      </c>
    </row>
    <row r="278" spans="1:94" x14ac:dyDescent="0.35">
      <c r="A278" s="89" t="s">
        <v>1354</v>
      </c>
      <c r="B278" s="92">
        <v>3713014</v>
      </c>
      <c r="C278" s="92">
        <v>3704496</v>
      </c>
      <c r="D278" s="92">
        <v>2700</v>
      </c>
      <c r="E278" s="92">
        <v>5818</v>
      </c>
      <c r="F278" s="92">
        <v>3453447</v>
      </c>
      <c r="G278" s="92">
        <v>1794439</v>
      </c>
      <c r="H278" s="92">
        <v>1654752</v>
      </c>
      <c r="I278" s="92">
        <v>4256</v>
      </c>
      <c r="J278" s="92">
        <v>1600000</v>
      </c>
      <c r="K278" s="92"/>
      <c r="L278" s="92"/>
      <c r="M278" s="92"/>
      <c r="N278" s="92"/>
      <c r="O278" s="92"/>
      <c r="P278" s="92">
        <v>1600000</v>
      </c>
      <c r="Q278" s="92">
        <v>379745</v>
      </c>
      <c r="R278" s="92"/>
      <c r="S278" s="92"/>
      <c r="T278" s="92">
        <v>210560</v>
      </c>
      <c r="U278" s="92"/>
      <c r="V278" s="92"/>
      <c r="W278" s="92"/>
      <c r="X278" s="92"/>
      <c r="Y278" s="92">
        <v>96769</v>
      </c>
      <c r="Z278" s="92">
        <v>16966</v>
      </c>
      <c r="AA278" s="92">
        <v>1195</v>
      </c>
      <c r="AB278" s="92"/>
      <c r="AC278" s="92"/>
      <c r="AD278" s="92"/>
      <c r="AE278" s="92">
        <v>909</v>
      </c>
      <c r="AF278" s="92"/>
      <c r="AG278" s="92"/>
      <c r="AH278" s="92">
        <v>14168</v>
      </c>
      <c r="AI278" s="92"/>
      <c r="AJ278" s="92">
        <v>0</v>
      </c>
      <c r="AK278" s="92"/>
      <c r="AL278" s="92"/>
      <c r="AM278" s="92"/>
      <c r="AN278" s="92"/>
      <c r="AO278" s="92">
        <v>0</v>
      </c>
      <c r="AP278" s="92">
        <v>3</v>
      </c>
      <c r="AQ278" s="92"/>
      <c r="AR278" s="92">
        <v>0</v>
      </c>
      <c r="AS278" s="92">
        <v>39174</v>
      </c>
      <c r="AT278" s="92">
        <v>0</v>
      </c>
      <c r="AU278" s="92"/>
      <c r="AV278" s="92"/>
      <c r="AW278" s="92">
        <v>95057</v>
      </c>
      <c r="AX278" s="92"/>
      <c r="AY278" s="92">
        <v>38108</v>
      </c>
      <c r="AZ278" s="92"/>
      <c r="BA278" s="92">
        <v>0</v>
      </c>
      <c r="BB278" s="92">
        <v>0</v>
      </c>
      <c r="BC278" s="92"/>
      <c r="BD278" s="92"/>
      <c r="BE278" s="92">
        <v>0</v>
      </c>
      <c r="BF278" s="92">
        <v>7949</v>
      </c>
      <c r="BG278" s="92"/>
      <c r="BH278" s="92">
        <v>49000</v>
      </c>
      <c r="BI278" s="92"/>
      <c r="BJ278" s="92"/>
      <c r="BK278" s="92">
        <v>0</v>
      </c>
      <c r="BL278" s="92">
        <v>0</v>
      </c>
      <c r="BM278" s="92"/>
      <c r="BN278" s="92"/>
      <c r="BO278" s="92">
        <v>81452</v>
      </c>
      <c r="BP278" s="92"/>
      <c r="BQ278" s="92">
        <v>20302</v>
      </c>
      <c r="BR278" s="92"/>
      <c r="BS278" s="92"/>
      <c r="BT278" s="92"/>
      <c r="BU278" s="92">
        <v>61150</v>
      </c>
      <c r="BV278" s="92"/>
      <c r="BW278" s="92"/>
      <c r="BX278" s="92"/>
      <c r="BY278" s="92"/>
      <c r="BZ278" s="92"/>
      <c r="CA278" s="92"/>
      <c r="CB278" s="92"/>
      <c r="CC278" s="92"/>
      <c r="CD278" s="92">
        <v>0</v>
      </c>
      <c r="CE278" s="92"/>
      <c r="CF278" s="92"/>
      <c r="CG278" s="92"/>
      <c r="CH278" s="92"/>
      <c r="CI278" s="92"/>
      <c r="CJ278" s="92">
        <v>0</v>
      </c>
      <c r="CK278" s="92"/>
      <c r="CL278" s="92">
        <v>0</v>
      </c>
      <c r="CM278" s="92">
        <v>0</v>
      </c>
      <c r="CN278" s="92"/>
      <c r="CO278" s="92">
        <v>9322714</v>
      </c>
      <c r="CP278" s="92">
        <v>27968143</v>
      </c>
    </row>
    <row r="279" spans="1:94" x14ac:dyDescent="0.35">
      <c r="A279" s="89" t="s">
        <v>1358</v>
      </c>
      <c r="B279" s="92">
        <v>117920091</v>
      </c>
      <c r="C279" s="92">
        <v>101864468</v>
      </c>
      <c r="D279" s="92">
        <v>8823386</v>
      </c>
      <c r="E279" s="92">
        <v>7232239</v>
      </c>
      <c r="F279" s="92">
        <v>118953846</v>
      </c>
      <c r="G279" s="92">
        <v>83483344</v>
      </c>
      <c r="H279" s="92">
        <v>35182373</v>
      </c>
      <c r="I279" s="92">
        <v>288129</v>
      </c>
      <c r="J279" s="92">
        <v>0</v>
      </c>
      <c r="K279" s="92"/>
      <c r="L279" s="92"/>
      <c r="M279" s="92"/>
      <c r="N279" s="92">
        <v>0</v>
      </c>
      <c r="O279" s="92"/>
      <c r="P279" s="92">
        <v>0</v>
      </c>
      <c r="Q279" s="92">
        <v>22629485</v>
      </c>
      <c r="R279" s="92"/>
      <c r="S279" s="92"/>
      <c r="T279" s="92">
        <v>1381352</v>
      </c>
      <c r="U279" s="92"/>
      <c r="V279" s="92"/>
      <c r="W279" s="92"/>
      <c r="X279" s="92">
        <v>14264</v>
      </c>
      <c r="Y279" s="92">
        <v>0</v>
      </c>
      <c r="Z279" s="92">
        <v>770</v>
      </c>
      <c r="AA279" s="92">
        <v>0</v>
      </c>
      <c r="AB279" s="92"/>
      <c r="AC279" s="92"/>
      <c r="AD279" s="92"/>
      <c r="AE279" s="92">
        <v>2805583</v>
      </c>
      <c r="AF279" s="92"/>
      <c r="AG279" s="92"/>
      <c r="AH279" s="92">
        <v>1071829</v>
      </c>
      <c r="AI279" s="92">
        <v>49512</v>
      </c>
      <c r="AJ279" s="92">
        <v>209121</v>
      </c>
      <c r="AK279" s="92"/>
      <c r="AL279" s="92"/>
      <c r="AM279" s="92"/>
      <c r="AN279" s="92"/>
      <c r="AO279" s="92">
        <v>51784</v>
      </c>
      <c r="AP279" s="92">
        <v>2450587</v>
      </c>
      <c r="AQ279" s="92"/>
      <c r="AR279" s="92">
        <v>8370133</v>
      </c>
      <c r="AS279" s="92">
        <v>1076619</v>
      </c>
      <c r="AT279" s="92">
        <v>4956928</v>
      </c>
      <c r="AU279" s="92">
        <v>191005</v>
      </c>
      <c r="AV279" s="92"/>
      <c r="AW279" s="92">
        <v>28621426</v>
      </c>
      <c r="AX279" s="92">
        <v>0</v>
      </c>
      <c r="AY279" s="92">
        <v>33139</v>
      </c>
      <c r="AZ279" s="92">
        <v>0</v>
      </c>
      <c r="BA279" s="92">
        <v>1195702</v>
      </c>
      <c r="BB279" s="92">
        <v>238853</v>
      </c>
      <c r="BC279" s="92"/>
      <c r="BD279" s="92">
        <v>118658</v>
      </c>
      <c r="BE279" s="92">
        <v>8296</v>
      </c>
      <c r="BF279" s="92">
        <v>15219952</v>
      </c>
      <c r="BG279" s="92">
        <v>8713318</v>
      </c>
      <c r="BH279" s="92">
        <v>3032714</v>
      </c>
      <c r="BI279" s="92">
        <v>4266</v>
      </c>
      <c r="BJ279" s="92">
        <v>20019</v>
      </c>
      <c r="BK279" s="92">
        <v>36510</v>
      </c>
      <c r="BL279" s="92"/>
      <c r="BM279" s="92">
        <v>0</v>
      </c>
      <c r="BN279" s="92"/>
      <c r="BO279" s="92">
        <v>18801123</v>
      </c>
      <c r="BP279" s="92">
        <v>1768</v>
      </c>
      <c r="BQ279" s="92">
        <v>7851336</v>
      </c>
      <c r="BR279" s="92">
        <v>31369</v>
      </c>
      <c r="BS279" s="92">
        <v>47319</v>
      </c>
      <c r="BT279" s="92">
        <v>2582900</v>
      </c>
      <c r="BU279" s="92">
        <v>7440477</v>
      </c>
      <c r="BV279" s="92">
        <v>270415</v>
      </c>
      <c r="BW279" s="92">
        <v>447087</v>
      </c>
      <c r="BX279" s="92">
        <v>1989</v>
      </c>
      <c r="BY279" s="92">
        <v>121664</v>
      </c>
      <c r="BZ279" s="92"/>
      <c r="CA279" s="92">
        <v>4800</v>
      </c>
      <c r="CB279" s="92">
        <v>391196</v>
      </c>
      <c r="CC279" s="92">
        <v>391196</v>
      </c>
      <c r="CD279" s="92">
        <v>55463087</v>
      </c>
      <c r="CE279" s="92">
        <v>38011</v>
      </c>
      <c r="CF279" s="92"/>
      <c r="CG279" s="92">
        <v>750000</v>
      </c>
      <c r="CH279" s="92"/>
      <c r="CI279" s="92"/>
      <c r="CJ279" s="92">
        <v>0</v>
      </c>
      <c r="CK279" s="92">
        <v>11582977</v>
      </c>
      <c r="CL279" s="92">
        <v>10842099</v>
      </c>
      <c r="CM279" s="92">
        <v>7500000</v>
      </c>
      <c r="CN279" s="92">
        <v>24750000</v>
      </c>
      <c r="CO279" s="92">
        <v>362780256</v>
      </c>
      <c r="CP279" s="92">
        <v>1088340770</v>
      </c>
    </row>
    <row r="280" spans="1:94" x14ac:dyDescent="0.35">
      <c r="A280" s="89" t="s">
        <v>1362</v>
      </c>
      <c r="B280" s="92">
        <v>16750866</v>
      </c>
      <c r="C280" s="92">
        <v>15033410</v>
      </c>
      <c r="D280" s="92">
        <v>82199</v>
      </c>
      <c r="E280" s="92">
        <v>1635258</v>
      </c>
      <c r="F280" s="92">
        <v>23630352</v>
      </c>
      <c r="G280" s="92">
        <v>15678691</v>
      </c>
      <c r="H280" s="92">
        <v>7918973</v>
      </c>
      <c r="I280" s="92">
        <v>32688</v>
      </c>
      <c r="J280" s="92">
        <v>6400000</v>
      </c>
      <c r="K280" s="92"/>
      <c r="L280" s="92"/>
      <c r="M280" s="92"/>
      <c r="N280" s="92"/>
      <c r="O280" s="92"/>
      <c r="P280" s="92">
        <v>6400000</v>
      </c>
      <c r="Q280" s="92">
        <v>1611024</v>
      </c>
      <c r="R280" s="92">
        <v>853</v>
      </c>
      <c r="S280" s="92"/>
      <c r="T280" s="92">
        <v>401162</v>
      </c>
      <c r="U280" s="92"/>
      <c r="V280" s="92"/>
      <c r="W280" s="92"/>
      <c r="X280" s="92"/>
      <c r="Y280" s="92">
        <v>0</v>
      </c>
      <c r="Z280" s="92">
        <v>150</v>
      </c>
      <c r="AA280" s="92">
        <v>0</v>
      </c>
      <c r="AB280" s="92"/>
      <c r="AC280" s="92"/>
      <c r="AD280" s="92"/>
      <c r="AE280" s="92">
        <v>443843</v>
      </c>
      <c r="AF280" s="92"/>
      <c r="AG280" s="92"/>
      <c r="AH280" s="92">
        <v>210068</v>
      </c>
      <c r="AI280" s="92">
        <v>2001</v>
      </c>
      <c r="AJ280" s="92">
        <v>32590</v>
      </c>
      <c r="AK280" s="92"/>
      <c r="AL280" s="92"/>
      <c r="AM280" s="92"/>
      <c r="AN280" s="92"/>
      <c r="AO280" s="92">
        <v>64353</v>
      </c>
      <c r="AP280" s="92">
        <v>327038</v>
      </c>
      <c r="AQ280" s="92"/>
      <c r="AR280" s="92">
        <v>0</v>
      </c>
      <c r="AS280" s="92">
        <v>127866</v>
      </c>
      <c r="AT280" s="92">
        <v>0</v>
      </c>
      <c r="AU280" s="92">
        <v>1100</v>
      </c>
      <c r="AV280" s="92"/>
      <c r="AW280" s="92">
        <v>694530</v>
      </c>
      <c r="AX280" s="92"/>
      <c r="AY280" s="92">
        <v>3488</v>
      </c>
      <c r="AZ280" s="92">
        <v>3161</v>
      </c>
      <c r="BA280" s="92">
        <v>263794</v>
      </c>
      <c r="BB280" s="92">
        <v>20936</v>
      </c>
      <c r="BC280" s="92"/>
      <c r="BD280" s="92"/>
      <c r="BE280" s="92">
        <v>0</v>
      </c>
      <c r="BF280" s="92">
        <v>96803</v>
      </c>
      <c r="BG280" s="92">
        <v>14383</v>
      </c>
      <c r="BH280" s="92">
        <v>227019</v>
      </c>
      <c r="BI280" s="92">
        <v>10664</v>
      </c>
      <c r="BJ280" s="92">
        <v>3410</v>
      </c>
      <c r="BK280" s="92">
        <v>0</v>
      </c>
      <c r="BL280" s="92">
        <v>0</v>
      </c>
      <c r="BM280" s="92"/>
      <c r="BN280" s="92">
        <v>50871</v>
      </c>
      <c r="BO280" s="92">
        <v>4986122</v>
      </c>
      <c r="BP280" s="92"/>
      <c r="BQ280" s="92">
        <v>1648875</v>
      </c>
      <c r="BR280" s="92">
        <v>979</v>
      </c>
      <c r="BS280" s="92"/>
      <c r="BT280" s="92">
        <v>1201158</v>
      </c>
      <c r="BU280" s="92">
        <v>2044292</v>
      </c>
      <c r="BV280" s="92"/>
      <c r="BW280" s="92">
        <v>3719</v>
      </c>
      <c r="BX280" s="92"/>
      <c r="BY280" s="92">
        <v>84766</v>
      </c>
      <c r="BZ280" s="92"/>
      <c r="CA280" s="92">
        <v>2333</v>
      </c>
      <c r="CB280" s="92">
        <v>0</v>
      </c>
      <c r="CC280" s="92">
        <v>0</v>
      </c>
      <c r="CD280" s="92">
        <v>30409</v>
      </c>
      <c r="CE280" s="92">
        <v>30409</v>
      </c>
      <c r="CF280" s="92"/>
      <c r="CG280" s="92"/>
      <c r="CH280" s="92"/>
      <c r="CI280" s="92"/>
      <c r="CJ280" s="92">
        <v>0</v>
      </c>
      <c r="CK280" s="92">
        <v>0</v>
      </c>
      <c r="CL280" s="92">
        <v>0</v>
      </c>
      <c r="CM280" s="92">
        <v>0</v>
      </c>
      <c r="CN280" s="92">
        <v>0</v>
      </c>
      <c r="CO280" s="92">
        <v>54103303</v>
      </c>
      <c r="CP280" s="92">
        <v>162309909</v>
      </c>
    </row>
    <row r="281" spans="1:94" x14ac:dyDescent="0.35">
      <c r="A281" s="89" t="s">
        <v>1367</v>
      </c>
      <c r="B281" s="92">
        <v>65120281</v>
      </c>
      <c r="C281" s="92">
        <v>56947295</v>
      </c>
      <c r="D281" s="92">
        <v>1596091</v>
      </c>
      <c r="E281" s="92">
        <v>6576896</v>
      </c>
      <c r="F281" s="92">
        <v>60459734</v>
      </c>
      <c r="G281" s="92">
        <v>35990532</v>
      </c>
      <c r="H281" s="92">
        <v>24364764</v>
      </c>
      <c r="I281" s="92">
        <v>104439</v>
      </c>
      <c r="J281" s="92">
        <v>12800000</v>
      </c>
      <c r="K281" s="92"/>
      <c r="L281" s="92"/>
      <c r="M281" s="92"/>
      <c r="N281" s="92"/>
      <c r="O281" s="92"/>
      <c r="P281" s="92">
        <v>12800000</v>
      </c>
      <c r="Q281" s="92">
        <v>2705758</v>
      </c>
      <c r="R281" s="92"/>
      <c r="S281" s="92"/>
      <c r="T281" s="92">
        <v>195310</v>
      </c>
      <c r="U281" s="92"/>
      <c r="V281" s="92"/>
      <c r="W281" s="92"/>
      <c r="X281" s="92"/>
      <c r="Y281" s="92">
        <v>1678</v>
      </c>
      <c r="Z281" s="92">
        <v>0</v>
      </c>
      <c r="AA281" s="92">
        <v>0</v>
      </c>
      <c r="AB281" s="92"/>
      <c r="AC281" s="92"/>
      <c r="AD281" s="92">
        <v>18031</v>
      </c>
      <c r="AE281" s="92">
        <v>941485</v>
      </c>
      <c r="AF281" s="92"/>
      <c r="AG281" s="92"/>
      <c r="AH281" s="92">
        <v>729047</v>
      </c>
      <c r="AI281" s="92">
        <v>43798</v>
      </c>
      <c r="AJ281" s="92">
        <v>107276</v>
      </c>
      <c r="AK281" s="92"/>
      <c r="AL281" s="92"/>
      <c r="AM281" s="92"/>
      <c r="AN281" s="92"/>
      <c r="AO281" s="92">
        <v>60331</v>
      </c>
      <c r="AP281" s="92">
        <v>491032</v>
      </c>
      <c r="AQ281" s="92"/>
      <c r="AR281" s="92">
        <v>0</v>
      </c>
      <c r="AS281" s="92">
        <v>117769</v>
      </c>
      <c r="AT281" s="92">
        <v>0</v>
      </c>
      <c r="AU281" s="92"/>
      <c r="AV281" s="92"/>
      <c r="AW281" s="92">
        <v>20431242</v>
      </c>
      <c r="AX281" s="92">
        <v>33475</v>
      </c>
      <c r="AY281" s="92">
        <v>0</v>
      </c>
      <c r="AZ281" s="92">
        <v>0</v>
      </c>
      <c r="BA281" s="92">
        <v>950000</v>
      </c>
      <c r="BB281" s="92">
        <v>147334</v>
      </c>
      <c r="BC281" s="92"/>
      <c r="BD281" s="92">
        <v>33682</v>
      </c>
      <c r="BE281" s="92">
        <v>0</v>
      </c>
      <c r="BF281" s="92">
        <v>9953201</v>
      </c>
      <c r="BG281" s="92">
        <v>8769479</v>
      </c>
      <c r="BH281" s="92">
        <v>392000</v>
      </c>
      <c r="BI281" s="92"/>
      <c r="BJ281" s="92"/>
      <c r="BK281" s="92">
        <v>0</v>
      </c>
      <c r="BL281" s="92">
        <v>151639</v>
      </c>
      <c r="BM281" s="92"/>
      <c r="BN281" s="92">
        <v>433</v>
      </c>
      <c r="BO281" s="92">
        <v>10374726</v>
      </c>
      <c r="BP281" s="92"/>
      <c r="BQ281" s="92">
        <v>4196000</v>
      </c>
      <c r="BR281" s="92"/>
      <c r="BS281" s="92"/>
      <c r="BT281" s="92">
        <v>1866079</v>
      </c>
      <c r="BU281" s="92">
        <v>3883214</v>
      </c>
      <c r="BV281" s="92">
        <v>244992</v>
      </c>
      <c r="BW281" s="92">
        <v>1717</v>
      </c>
      <c r="BX281" s="92"/>
      <c r="BY281" s="92">
        <v>182725</v>
      </c>
      <c r="BZ281" s="92"/>
      <c r="CA281" s="92"/>
      <c r="CB281" s="92">
        <v>150822</v>
      </c>
      <c r="CC281" s="92">
        <v>150822</v>
      </c>
      <c r="CD281" s="92">
        <v>5395000</v>
      </c>
      <c r="CE281" s="92"/>
      <c r="CF281" s="92"/>
      <c r="CG281" s="92">
        <v>250000</v>
      </c>
      <c r="CH281" s="92"/>
      <c r="CI281" s="92"/>
      <c r="CJ281" s="92">
        <v>0</v>
      </c>
      <c r="CK281" s="92">
        <v>825000</v>
      </c>
      <c r="CL281" s="92">
        <v>2310000</v>
      </c>
      <c r="CM281" s="92">
        <v>360000</v>
      </c>
      <c r="CN281" s="92">
        <v>1650000</v>
      </c>
      <c r="CO281" s="92">
        <v>177437565</v>
      </c>
      <c r="CP281" s="92">
        <v>532312694</v>
      </c>
    </row>
    <row r="282" spans="1:94" x14ac:dyDescent="0.35">
      <c r="A282" s="89" t="s">
        <v>1370</v>
      </c>
      <c r="B282" s="92">
        <v>31596627</v>
      </c>
      <c r="C282" s="92">
        <v>25657245</v>
      </c>
      <c r="D282" s="92">
        <v>2642801</v>
      </c>
      <c r="E282" s="92">
        <v>3296581</v>
      </c>
      <c r="F282" s="92">
        <v>26735634</v>
      </c>
      <c r="G282" s="92">
        <v>15466880</v>
      </c>
      <c r="H282" s="92">
        <v>11230411</v>
      </c>
      <c r="I282" s="92">
        <v>38344</v>
      </c>
      <c r="J282" s="92">
        <v>11200000</v>
      </c>
      <c r="K282" s="92"/>
      <c r="L282" s="92"/>
      <c r="M282" s="92"/>
      <c r="N282" s="92"/>
      <c r="O282" s="92"/>
      <c r="P282" s="92">
        <v>11200000</v>
      </c>
      <c r="Q282" s="92">
        <v>5842416</v>
      </c>
      <c r="R282" s="92"/>
      <c r="S282" s="92"/>
      <c r="T282" s="92">
        <v>3041</v>
      </c>
      <c r="U282" s="92"/>
      <c r="V282" s="92"/>
      <c r="W282" s="92"/>
      <c r="X282" s="92"/>
      <c r="Y282" s="92">
        <v>42251</v>
      </c>
      <c r="Z282" s="92">
        <v>5461</v>
      </c>
      <c r="AA282" s="92">
        <v>7167</v>
      </c>
      <c r="AB282" s="92"/>
      <c r="AC282" s="92"/>
      <c r="AD282" s="92">
        <v>4508</v>
      </c>
      <c r="AE282" s="92">
        <v>854062</v>
      </c>
      <c r="AF282" s="92"/>
      <c r="AG282" s="92"/>
      <c r="AH282" s="92">
        <v>678372</v>
      </c>
      <c r="AI282" s="92">
        <v>22778</v>
      </c>
      <c r="AJ282" s="92">
        <v>26354</v>
      </c>
      <c r="AK282" s="92"/>
      <c r="AL282" s="92"/>
      <c r="AM282" s="92">
        <v>45410</v>
      </c>
      <c r="AN282" s="92"/>
      <c r="AO282" s="92">
        <v>0</v>
      </c>
      <c r="AP282" s="92">
        <v>428463</v>
      </c>
      <c r="AQ282" s="92">
        <v>0</v>
      </c>
      <c r="AR282" s="92">
        <v>869624</v>
      </c>
      <c r="AS282" s="92">
        <v>4562</v>
      </c>
      <c r="AT282" s="92">
        <v>2393000</v>
      </c>
      <c r="AU282" s="92">
        <v>0</v>
      </c>
      <c r="AV282" s="92">
        <v>457363</v>
      </c>
      <c r="AW282" s="92">
        <v>10542026</v>
      </c>
      <c r="AX282" s="92"/>
      <c r="AY282" s="92">
        <v>5233</v>
      </c>
      <c r="AZ282" s="92">
        <v>0</v>
      </c>
      <c r="BA282" s="92">
        <v>13794</v>
      </c>
      <c r="BB282" s="92">
        <v>37591</v>
      </c>
      <c r="BC282" s="92"/>
      <c r="BD282" s="92">
        <v>655</v>
      </c>
      <c r="BE282" s="92">
        <v>0</v>
      </c>
      <c r="BF282" s="92">
        <v>3327071</v>
      </c>
      <c r="BG282" s="92">
        <v>6517916</v>
      </c>
      <c r="BH282" s="92">
        <v>637000</v>
      </c>
      <c r="BI282" s="92"/>
      <c r="BJ282" s="92">
        <v>2766</v>
      </c>
      <c r="BK282" s="92">
        <v>0</v>
      </c>
      <c r="BL282" s="92">
        <v>0</v>
      </c>
      <c r="BM282" s="92"/>
      <c r="BN282" s="92"/>
      <c r="BO282" s="92">
        <v>8617068</v>
      </c>
      <c r="BP282" s="92"/>
      <c r="BQ282" s="92">
        <v>3489359</v>
      </c>
      <c r="BR282" s="92">
        <v>48957</v>
      </c>
      <c r="BS282" s="92">
        <v>6774</v>
      </c>
      <c r="BT282" s="92">
        <v>260718</v>
      </c>
      <c r="BU282" s="92">
        <v>2460584</v>
      </c>
      <c r="BV282" s="92">
        <v>2033287</v>
      </c>
      <c r="BW282" s="92">
        <v>161311</v>
      </c>
      <c r="BX282" s="92"/>
      <c r="BY282" s="92">
        <v>57989</v>
      </c>
      <c r="BZ282" s="92"/>
      <c r="CA282" s="92">
        <v>98088</v>
      </c>
      <c r="CB282" s="92">
        <v>131970</v>
      </c>
      <c r="CC282" s="92">
        <v>131970</v>
      </c>
      <c r="CD282" s="92">
        <v>8850000</v>
      </c>
      <c r="CE282" s="92"/>
      <c r="CF282" s="92"/>
      <c r="CG282" s="92"/>
      <c r="CH282" s="92"/>
      <c r="CI282" s="92"/>
      <c r="CJ282" s="92">
        <v>0</v>
      </c>
      <c r="CK282" s="92">
        <v>1875000</v>
      </c>
      <c r="CL282" s="92">
        <v>2520000</v>
      </c>
      <c r="CM282" s="92">
        <v>855000</v>
      </c>
      <c r="CN282" s="92">
        <v>3600000</v>
      </c>
      <c r="CO282" s="92">
        <v>103515741</v>
      </c>
      <c r="CP282" s="92">
        <v>310547223</v>
      </c>
    </row>
    <row r="283" spans="1:94" x14ac:dyDescent="0.35">
      <c r="A283" s="89" t="s">
        <v>1376</v>
      </c>
      <c r="B283" s="92">
        <v>74319154</v>
      </c>
      <c r="C283" s="92">
        <v>59038666</v>
      </c>
      <c r="D283" s="92">
        <v>7496514</v>
      </c>
      <c r="E283" s="92">
        <v>7783974</v>
      </c>
      <c r="F283" s="92">
        <v>67385092</v>
      </c>
      <c r="G283" s="92">
        <v>37301699</v>
      </c>
      <c r="H283" s="92">
        <v>30049017</v>
      </c>
      <c r="I283" s="92">
        <v>34376</v>
      </c>
      <c r="J283" s="92">
        <v>19206040</v>
      </c>
      <c r="K283" s="92"/>
      <c r="L283" s="92"/>
      <c r="M283" s="92"/>
      <c r="N283" s="92"/>
      <c r="O283" s="92"/>
      <c r="P283" s="92">
        <v>19206040</v>
      </c>
      <c r="Q283" s="92">
        <v>7792437</v>
      </c>
      <c r="R283" s="92"/>
      <c r="S283" s="92"/>
      <c r="T283" s="92">
        <v>1337050</v>
      </c>
      <c r="U283" s="92"/>
      <c r="V283" s="92"/>
      <c r="W283" s="92"/>
      <c r="X283" s="92"/>
      <c r="Y283" s="92">
        <v>5763</v>
      </c>
      <c r="Z283" s="92">
        <v>8539</v>
      </c>
      <c r="AA283" s="92">
        <v>283</v>
      </c>
      <c r="AB283" s="92"/>
      <c r="AC283" s="92"/>
      <c r="AD283" s="92"/>
      <c r="AE283" s="92">
        <v>14547</v>
      </c>
      <c r="AF283" s="92"/>
      <c r="AG283" s="92"/>
      <c r="AH283" s="92">
        <v>951967</v>
      </c>
      <c r="AI283" s="92">
        <v>0</v>
      </c>
      <c r="AJ283" s="92">
        <v>124251</v>
      </c>
      <c r="AK283" s="92"/>
      <c r="AL283" s="92">
        <v>6410</v>
      </c>
      <c r="AM283" s="92"/>
      <c r="AN283" s="92"/>
      <c r="AO283" s="92">
        <v>60331</v>
      </c>
      <c r="AP283" s="92">
        <v>1758355</v>
      </c>
      <c r="AQ283" s="92">
        <v>5</v>
      </c>
      <c r="AR283" s="92">
        <v>1413139</v>
      </c>
      <c r="AS283" s="92">
        <v>581106</v>
      </c>
      <c r="AT283" s="92">
        <v>1452893</v>
      </c>
      <c r="AU283" s="92">
        <v>77799</v>
      </c>
      <c r="AV283" s="92"/>
      <c r="AW283" s="92">
        <v>8407637</v>
      </c>
      <c r="AX283" s="92"/>
      <c r="AY283" s="92">
        <v>0</v>
      </c>
      <c r="AZ283" s="92">
        <v>0</v>
      </c>
      <c r="BA283" s="92">
        <v>288000</v>
      </c>
      <c r="BB283" s="92">
        <v>69768</v>
      </c>
      <c r="BC283" s="92"/>
      <c r="BD283" s="92">
        <v>33027</v>
      </c>
      <c r="BE283" s="92">
        <v>0</v>
      </c>
      <c r="BF283" s="92">
        <v>7061421</v>
      </c>
      <c r="BG283" s="92">
        <v>0</v>
      </c>
      <c r="BH283" s="92">
        <v>539000</v>
      </c>
      <c r="BI283" s="92">
        <v>5322</v>
      </c>
      <c r="BJ283" s="92">
        <v>2766</v>
      </c>
      <c r="BK283" s="92">
        <v>0</v>
      </c>
      <c r="BL283" s="92">
        <v>102672</v>
      </c>
      <c r="BM283" s="92"/>
      <c r="BN283" s="92">
        <v>305662</v>
      </c>
      <c r="BO283" s="92">
        <v>7413022</v>
      </c>
      <c r="BP283" s="92"/>
      <c r="BQ283" s="92">
        <v>3289122</v>
      </c>
      <c r="BR283" s="92"/>
      <c r="BS283" s="92"/>
      <c r="BT283" s="92">
        <v>1314432</v>
      </c>
      <c r="BU283" s="92">
        <v>2568620</v>
      </c>
      <c r="BV283" s="92"/>
      <c r="BW283" s="92">
        <v>144448</v>
      </c>
      <c r="BX283" s="92">
        <v>994</v>
      </c>
      <c r="BY283" s="92">
        <v>83741</v>
      </c>
      <c r="BZ283" s="92"/>
      <c r="CA283" s="92">
        <v>11664</v>
      </c>
      <c r="CB283" s="92">
        <v>0</v>
      </c>
      <c r="CC283" s="92">
        <v>0</v>
      </c>
      <c r="CD283" s="92">
        <v>13275000</v>
      </c>
      <c r="CE283" s="92"/>
      <c r="CF283" s="92"/>
      <c r="CG283" s="92"/>
      <c r="CH283" s="92"/>
      <c r="CI283" s="92"/>
      <c r="CJ283" s="92">
        <v>0</v>
      </c>
      <c r="CK283" s="92">
        <v>3000000</v>
      </c>
      <c r="CL283" s="92">
        <v>3150000</v>
      </c>
      <c r="CM283" s="92">
        <v>1125000</v>
      </c>
      <c r="CN283" s="92">
        <v>6000000</v>
      </c>
      <c r="CO283" s="92">
        <v>197798381</v>
      </c>
      <c r="CP283" s="92">
        <v>593395146</v>
      </c>
    </row>
    <row r="284" spans="1:94" x14ac:dyDescent="0.35">
      <c r="A284" s="89" t="s">
        <v>1378</v>
      </c>
      <c r="B284" s="92">
        <v>10653715</v>
      </c>
      <c r="C284" s="92">
        <v>10242614</v>
      </c>
      <c r="D284" s="92">
        <v>376434</v>
      </c>
      <c r="E284" s="92">
        <v>34666</v>
      </c>
      <c r="F284" s="92">
        <v>8479420</v>
      </c>
      <c r="G284" s="92">
        <v>5459656</v>
      </c>
      <c r="H284" s="92">
        <v>3013726</v>
      </c>
      <c r="I284" s="92">
        <v>6039</v>
      </c>
      <c r="J284" s="92">
        <v>6040</v>
      </c>
      <c r="K284" s="92"/>
      <c r="L284" s="92"/>
      <c r="M284" s="92"/>
      <c r="N284" s="92"/>
      <c r="O284" s="92"/>
      <c r="P284" s="92">
        <v>6040</v>
      </c>
      <c r="Q284" s="92">
        <v>780645</v>
      </c>
      <c r="R284" s="92"/>
      <c r="S284" s="92"/>
      <c r="T284" s="92">
        <v>509262</v>
      </c>
      <c r="U284" s="92"/>
      <c r="V284" s="92"/>
      <c r="W284" s="92">
        <v>0</v>
      </c>
      <c r="X284" s="92"/>
      <c r="Y284" s="92">
        <v>5452</v>
      </c>
      <c r="Z284" s="92">
        <v>46172</v>
      </c>
      <c r="AA284" s="92"/>
      <c r="AB284" s="92"/>
      <c r="AC284" s="92"/>
      <c r="AD284" s="92"/>
      <c r="AE284" s="92">
        <v>0</v>
      </c>
      <c r="AF284" s="92"/>
      <c r="AG284" s="92"/>
      <c r="AH284" s="92">
        <v>16403</v>
      </c>
      <c r="AI284" s="92">
        <v>0</v>
      </c>
      <c r="AJ284" s="92">
        <v>0</v>
      </c>
      <c r="AK284" s="92"/>
      <c r="AL284" s="92"/>
      <c r="AM284" s="92">
        <v>0</v>
      </c>
      <c r="AN284" s="92"/>
      <c r="AO284" s="92">
        <v>0</v>
      </c>
      <c r="AP284" s="92">
        <v>105421</v>
      </c>
      <c r="AQ284" s="92"/>
      <c r="AR284" s="92">
        <v>0</v>
      </c>
      <c r="AS284" s="92">
        <v>97935</v>
      </c>
      <c r="AT284" s="92">
        <v>0</v>
      </c>
      <c r="AU284" s="92"/>
      <c r="AV284" s="92"/>
      <c r="AW284" s="92">
        <v>211381</v>
      </c>
      <c r="AX284" s="92"/>
      <c r="AY284" s="92">
        <v>0</v>
      </c>
      <c r="AZ284" s="92">
        <v>0</v>
      </c>
      <c r="BA284" s="92">
        <v>159000</v>
      </c>
      <c r="BB284" s="92">
        <v>0</v>
      </c>
      <c r="BC284" s="92"/>
      <c r="BD284" s="92"/>
      <c r="BE284" s="92">
        <v>0</v>
      </c>
      <c r="BF284" s="92">
        <v>3381</v>
      </c>
      <c r="BG284" s="92">
        <v>0</v>
      </c>
      <c r="BH284" s="92">
        <v>49000</v>
      </c>
      <c r="BI284" s="92"/>
      <c r="BJ284" s="92"/>
      <c r="BK284" s="92">
        <v>0</v>
      </c>
      <c r="BL284" s="92">
        <v>0</v>
      </c>
      <c r="BM284" s="92"/>
      <c r="BN284" s="92"/>
      <c r="BO284" s="92">
        <v>1830456</v>
      </c>
      <c r="BP284" s="92"/>
      <c r="BQ284" s="92">
        <v>1127896</v>
      </c>
      <c r="BR284" s="92"/>
      <c r="BS284" s="92"/>
      <c r="BT284" s="92">
        <v>342967</v>
      </c>
      <c r="BU284" s="92">
        <v>351175</v>
      </c>
      <c r="BV284" s="92"/>
      <c r="BW284" s="92"/>
      <c r="BX284" s="92"/>
      <c r="BY284" s="92">
        <v>4919</v>
      </c>
      <c r="BZ284" s="92"/>
      <c r="CA284" s="92">
        <v>3499</v>
      </c>
      <c r="CB284" s="92">
        <v>0</v>
      </c>
      <c r="CC284" s="92">
        <v>0</v>
      </c>
      <c r="CD284" s="92">
        <v>0</v>
      </c>
      <c r="CE284" s="92"/>
      <c r="CF284" s="92"/>
      <c r="CG284" s="92"/>
      <c r="CH284" s="92"/>
      <c r="CI284" s="92"/>
      <c r="CJ284" s="92">
        <v>0</v>
      </c>
      <c r="CK284" s="92"/>
      <c r="CL284" s="92">
        <v>0</v>
      </c>
      <c r="CM284" s="92">
        <v>0</v>
      </c>
      <c r="CN284" s="92"/>
      <c r="CO284" s="92">
        <v>21961657</v>
      </c>
      <c r="CP284" s="92">
        <v>65884971</v>
      </c>
    </row>
    <row r="285" spans="1:94" x14ac:dyDescent="0.35">
      <c r="A285" s="89" t="s">
        <v>1965</v>
      </c>
      <c r="B285" s="92">
        <v>20087745</v>
      </c>
      <c r="C285" s="92">
        <v>16096913</v>
      </c>
      <c r="D285" s="92">
        <v>2107681</v>
      </c>
      <c r="E285" s="92">
        <v>1883151</v>
      </c>
      <c r="F285" s="92">
        <v>20174946</v>
      </c>
      <c r="G285" s="92">
        <v>12115919</v>
      </c>
      <c r="H285" s="92">
        <v>8051665</v>
      </c>
      <c r="I285" s="92">
        <v>7363</v>
      </c>
      <c r="J285" s="92">
        <v>0</v>
      </c>
      <c r="K285" s="92"/>
      <c r="L285" s="92"/>
      <c r="M285" s="92"/>
      <c r="N285" s="92"/>
      <c r="O285" s="92"/>
      <c r="P285" s="92">
        <v>0</v>
      </c>
      <c r="Q285" s="92">
        <v>2323648</v>
      </c>
      <c r="R285" s="92"/>
      <c r="S285" s="92"/>
      <c r="T285" s="92">
        <v>528199</v>
      </c>
      <c r="U285" s="92"/>
      <c r="V285" s="92"/>
      <c r="W285" s="92"/>
      <c r="X285" s="92"/>
      <c r="Y285" s="92">
        <v>4089</v>
      </c>
      <c r="Z285" s="92">
        <v>1539</v>
      </c>
      <c r="AA285" s="92"/>
      <c r="AB285" s="92"/>
      <c r="AC285" s="92"/>
      <c r="AD285" s="92"/>
      <c r="AE285" s="92">
        <v>336245</v>
      </c>
      <c r="AF285" s="92"/>
      <c r="AG285" s="92"/>
      <c r="AH285" s="92">
        <v>21812</v>
      </c>
      <c r="AI285" s="92">
        <v>37430</v>
      </c>
      <c r="AJ285" s="92">
        <v>17653</v>
      </c>
      <c r="AK285" s="92"/>
      <c r="AL285" s="92"/>
      <c r="AM285" s="92"/>
      <c r="AN285" s="92"/>
      <c r="AO285" s="92">
        <v>16088</v>
      </c>
      <c r="AP285" s="92">
        <v>405421</v>
      </c>
      <c r="AQ285" s="92"/>
      <c r="AR285" s="92">
        <v>434812</v>
      </c>
      <c r="AS285" s="92">
        <v>93039</v>
      </c>
      <c r="AT285" s="92">
        <v>427321</v>
      </c>
      <c r="AU285" s="92"/>
      <c r="AV285" s="92"/>
      <c r="AW285" s="92">
        <v>138949</v>
      </c>
      <c r="AX285" s="92"/>
      <c r="AY285" s="92"/>
      <c r="AZ285" s="92">
        <v>0</v>
      </c>
      <c r="BA285" s="92">
        <v>0</v>
      </c>
      <c r="BB285" s="92">
        <v>0</v>
      </c>
      <c r="BC285" s="92"/>
      <c r="BD285" s="92"/>
      <c r="BE285" s="92">
        <v>0</v>
      </c>
      <c r="BF285" s="92">
        <v>18835</v>
      </c>
      <c r="BG285" s="92">
        <v>0</v>
      </c>
      <c r="BH285" s="92">
        <v>98000</v>
      </c>
      <c r="BI285" s="92"/>
      <c r="BJ285" s="92"/>
      <c r="BK285" s="92">
        <v>0</v>
      </c>
      <c r="BL285" s="92">
        <v>22114</v>
      </c>
      <c r="BM285" s="92"/>
      <c r="BN285" s="92"/>
      <c r="BO285" s="92">
        <v>5225238</v>
      </c>
      <c r="BP285" s="92"/>
      <c r="BQ285" s="92">
        <v>2255793</v>
      </c>
      <c r="BR285" s="92"/>
      <c r="BS285" s="92"/>
      <c r="BT285" s="92">
        <v>2561180</v>
      </c>
      <c r="BU285" s="92">
        <v>262071</v>
      </c>
      <c r="BV285" s="92">
        <v>40887</v>
      </c>
      <c r="BW285" s="92">
        <v>0</v>
      </c>
      <c r="BX285" s="92"/>
      <c r="BY285" s="92">
        <v>81979</v>
      </c>
      <c r="BZ285" s="92"/>
      <c r="CA285" s="92">
        <v>23328</v>
      </c>
      <c r="CB285" s="92">
        <v>141396</v>
      </c>
      <c r="CC285" s="92">
        <v>141396</v>
      </c>
      <c r="CD285" s="92">
        <v>0</v>
      </c>
      <c r="CE285" s="92"/>
      <c r="CF285" s="92"/>
      <c r="CG285" s="92">
        <v>0</v>
      </c>
      <c r="CH285" s="92"/>
      <c r="CI285" s="92"/>
      <c r="CJ285" s="92">
        <v>0</v>
      </c>
      <c r="CK285" s="92"/>
      <c r="CL285" s="92">
        <v>0</v>
      </c>
      <c r="CM285" s="92">
        <v>0</v>
      </c>
      <c r="CN285" s="92"/>
      <c r="CO285" s="92">
        <v>48091922</v>
      </c>
      <c r="CP285" s="92">
        <v>144275767</v>
      </c>
    </row>
    <row r="286" spans="1:94" x14ac:dyDescent="0.35">
      <c r="A286" s="89" t="s">
        <v>1381</v>
      </c>
      <c r="B286" s="92">
        <v>17821643</v>
      </c>
      <c r="C286" s="92">
        <v>14249468</v>
      </c>
      <c r="D286" s="92">
        <v>1975020</v>
      </c>
      <c r="E286" s="92">
        <v>1597155</v>
      </c>
      <c r="F286" s="92">
        <v>13447115</v>
      </c>
      <c r="G286" s="92">
        <v>7459703</v>
      </c>
      <c r="H286" s="92">
        <v>5964254</v>
      </c>
      <c r="I286" s="92">
        <v>23158</v>
      </c>
      <c r="J286" s="92">
        <v>3200000</v>
      </c>
      <c r="K286" s="92"/>
      <c r="L286" s="92"/>
      <c r="M286" s="92"/>
      <c r="N286" s="92"/>
      <c r="O286" s="92"/>
      <c r="P286" s="92">
        <v>3200000</v>
      </c>
      <c r="Q286" s="92">
        <v>1345815</v>
      </c>
      <c r="R286" s="92"/>
      <c r="S286" s="92"/>
      <c r="T286" s="92">
        <v>244838</v>
      </c>
      <c r="U286" s="92"/>
      <c r="V286" s="92"/>
      <c r="W286" s="92"/>
      <c r="X286" s="92"/>
      <c r="Y286" s="92">
        <v>0</v>
      </c>
      <c r="Z286" s="92">
        <v>0</v>
      </c>
      <c r="AA286" s="92">
        <v>0</v>
      </c>
      <c r="AB286" s="92"/>
      <c r="AC286" s="92"/>
      <c r="AD286" s="92">
        <v>1098</v>
      </c>
      <c r="AE286" s="92">
        <v>1098</v>
      </c>
      <c r="AF286" s="92"/>
      <c r="AG286" s="92"/>
      <c r="AH286" s="92">
        <v>9942</v>
      </c>
      <c r="AI286" s="92">
        <v>1929</v>
      </c>
      <c r="AJ286" s="92">
        <v>3062</v>
      </c>
      <c r="AK286" s="92"/>
      <c r="AL286" s="92"/>
      <c r="AM286" s="92"/>
      <c r="AN286" s="92"/>
      <c r="AO286" s="92">
        <v>0</v>
      </c>
      <c r="AP286" s="92">
        <v>0</v>
      </c>
      <c r="AQ286" s="92"/>
      <c r="AR286" s="92">
        <v>652218</v>
      </c>
      <c r="AS286" s="92">
        <v>89774</v>
      </c>
      <c r="AT286" s="92">
        <v>341857</v>
      </c>
      <c r="AU286" s="92">
        <v>0</v>
      </c>
      <c r="AV286" s="92"/>
      <c r="AW286" s="92">
        <v>4384002</v>
      </c>
      <c r="AX286" s="92"/>
      <c r="AY286" s="92">
        <v>0</v>
      </c>
      <c r="AZ286" s="92">
        <v>0</v>
      </c>
      <c r="BA286" s="92">
        <v>31401</v>
      </c>
      <c r="BB286" s="92">
        <v>0</v>
      </c>
      <c r="BC286" s="92"/>
      <c r="BD286" s="92">
        <v>7180</v>
      </c>
      <c r="BE286" s="92">
        <v>0</v>
      </c>
      <c r="BF286" s="92">
        <v>11528</v>
      </c>
      <c r="BG286" s="92">
        <v>4271018</v>
      </c>
      <c r="BH286" s="92">
        <v>49000</v>
      </c>
      <c r="BI286" s="92"/>
      <c r="BJ286" s="92"/>
      <c r="BK286" s="92">
        <v>0</v>
      </c>
      <c r="BL286" s="92">
        <v>0</v>
      </c>
      <c r="BM286" s="92"/>
      <c r="BN286" s="92">
        <v>13874</v>
      </c>
      <c r="BO286" s="92">
        <v>1087547</v>
      </c>
      <c r="BP286" s="92"/>
      <c r="BQ286" s="92">
        <v>71388</v>
      </c>
      <c r="BR286" s="92">
        <v>2938</v>
      </c>
      <c r="BS286" s="92"/>
      <c r="BT286" s="92"/>
      <c r="BU286" s="92">
        <v>917972</v>
      </c>
      <c r="BV286" s="92"/>
      <c r="BW286" s="92">
        <v>75379</v>
      </c>
      <c r="BX286" s="92"/>
      <c r="BY286" s="92"/>
      <c r="BZ286" s="92">
        <v>878</v>
      </c>
      <c r="CA286" s="92">
        <v>18993</v>
      </c>
      <c r="CB286" s="92">
        <v>0</v>
      </c>
      <c r="CC286" s="92">
        <v>0</v>
      </c>
      <c r="CD286" s="92">
        <v>0</v>
      </c>
      <c r="CE286" s="92"/>
      <c r="CF286" s="92"/>
      <c r="CG286" s="92"/>
      <c r="CH286" s="92"/>
      <c r="CI286" s="92"/>
      <c r="CJ286" s="92">
        <v>0</v>
      </c>
      <c r="CK286" s="92">
        <v>0</v>
      </c>
      <c r="CL286" s="92">
        <v>0</v>
      </c>
      <c r="CM286" s="92">
        <v>0</v>
      </c>
      <c r="CN286" s="92">
        <v>0</v>
      </c>
      <c r="CO286" s="92">
        <v>41286121</v>
      </c>
      <c r="CP286" s="92">
        <v>123858366</v>
      </c>
    </row>
    <row r="287" spans="1:94" x14ac:dyDescent="0.35">
      <c r="A287" s="89" t="s">
        <v>1383</v>
      </c>
      <c r="B287" s="92">
        <v>9974890</v>
      </c>
      <c r="C287" s="92">
        <v>9048775</v>
      </c>
      <c r="D287" s="92">
        <v>918240</v>
      </c>
      <c r="E287" s="92">
        <v>7875</v>
      </c>
      <c r="F287" s="92">
        <v>7001772</v>
      </c>
      <c r="G287" s="92">
        <v>4769139</v>
      </c>
      <c r="H287" s="92">
        <v>2227451</v>
      </c>
      <c r="I287" s="92">
        <v>5182</v>
      </c>
      <c r="J287" s="92">
        <v>0</v>
      </c>
      <c r="K287" s="92"/>
      <c r="L287" s="92"/>
      <c r="M287" s="92"/>
      <c r="N287" s="92"/>
      <c r="O287" s="92"/>
      <c r="P287" s="92">
        <v>0</v>
      </c>
      <c r="Q287" s="92">
        <v>451904</v>
      </c>
      <c r="R287" s="92"/>
      <c r="S287" s="92"/>
      <c r="T287" s="92">
        <v>235044</v>
      </c>
      <c r="U287" s="92"/>
      <c r="V287" s="92"/>
      <c r="W287" s="92"/>
      <c r="X287" s="92"/>
      <c r="Y287" s="92">
        <v>5452</v>
      </c>
      <c r="Z287" s="92">
        <v>18469</v>
      </c>
      <c r="AA287" s="92"/>
      <c r="AB287" s="92"/>
      <c r="AC287" s="92"/>
      <c r="AD287" s="92"/>
      <c r="AE287" s="92">
        <v>134498</v>
      </c>
      <c r="AF287" s="92"/>
      <c r="AG287" s="92"/>
      <c r="AH287" s="92">
        <v>23081</v>
      </c>
      <c r="AI287" s="92">
        <v>0</v>
      </c>
      <c r="AJ287" s="92">
        <v>2716</v>
      </c>
      <c r="AK287" s="92"/>
      <c r="AL287" s="92"/>
      <c r="AM287" s="92"/>
      <c r="AN287" s="92"/>
      <c r="AO287" s="92">
        <v>0</v>
      </c>
      <c r="AP287" s="92">
        <v>0</v>
      </c>
      <c r="AQ287" s="92"/>
      <c r="AR287" s="92">
        <v>0</v>
      </c>
      <c r="AS287" s="92">
        <v>32645</v>
      </c>
      <c r="AT287" s="92">
        <v>0</v>
      </c>
      <c r="AU287" s="92"/>
      <c r="AV287" s="92"/>
      <c r="AW287" s="92">
        <v>4780361</v>
      </c>
      <c r="AX287" s="92"/>
      <c r="AY287" s="92">
        <v>71448</v>
      </c>
      <c r="AZ287" s="92">
        <v>0</v>
      </c>
      <c r="BA287" s="92">
        <v>271731</v>
      </c>
      <c r="BB287" s="92">
        <v>0</v>
      </c>
      <c r="BC287" s="92"/>
      <c r="BD287" s="92"/>
      <c r="BE287" s="92">
        <v>0</v>
      </c>
      <c r="BF287" s="92">
        <v>0</v>
      </c>
      <c r="BG287" s="92">
        <v>4355239</v>
      </c>
      <c r="BH287" s="92">
        <v>49000</v>
      </c>
      <c r="BI287" s="92"/>
      <c r="BJ287" s="92"/>
      <c r="BK287" s="92">
        <v>32943</v>
      </c>
      <c r="BL287" s="92">
        <v>0</v>
      </c>
      <c r="BM287" s="92"/>
      <c r="BN287" s="92"/>
      <c r="BO287" s="92">
        <v>523204</v>
      </c>
      <c r="BP287" s="92"/>
      <c r="BQ287" s="92">
        <v>338369</v>
      </c>
      <c r="BR287" s="92"/>
      <c r="BS287" s="92"/>
      <c r="BT287" s="92">
        <v>0</v>
      </c>
      <c r="BU287" s="92">
        <v>174998</v>
      </c>
      <c r="BV287" s="92"/>
      <c r="BW287" s="92"/>
      <c r="BX287" s="92"/>
      <c r="BY287" s="92">
        <v>9837</v>
      </c>
      <c r="BZ287" s="92"/>
      <c r="CA287" s="92"/>
      <c r="CB287" s="92">
        <v>28279</v>
      </c>
      <c r="CC287" s="92">
        <v>28279</v>
      </c>
      <c r="CD287" s="92">
        <v>0</v>
      </c>
      <c r="CE287" s="92"/>
      <c r="CF287" s="92"/>
      <c r="CG287" s="92"/>
      <c r="CH287" s="92"/>
      <c r="CI287" s="92"/>
      <c r="CJ287" s="92">
        <v>0</v>
      </c>
      <c r="CK287" s="92"/>
      <c r="CL287" s="92">
        <v>0</v>
      </c>
      <c r="CM287" s="92">
        <v>0</v>
      </c>
      <c r="CN287" s="92"/>
      <c r="CO287" s="92">
        <v>22760410</v>
      </c>
      <c r="CP287" s="92">
        <v>68281231</v>
      </c>
    </row>
    <row r="288" spans="1:94" x14ac:dyDescent="0.35">
      <c r="A288" s="89" t="s">
        <v>1385</v>
      </c>
      <c r="B288" s="92">
        <v>7490772</v>
      </c>
      <c r="C288" s="92">
        <v>6942407</v>
      </c>
      <c r="D288" s="92">
        <v>457016</v>
      </c>
      <c r="E288" s="92">
        <v>91349</v>
      </c>
      <c r="F288" s="92">
        <v>11513510</v>
      </c>
      <c r="G288" s="92">
        <v>10148882</v>
      </c>
      <c r="H288" s="92">
        <v>1284427</v>
      </c>
      <c r="I288" s="92">
        <v>80201</v>
      </c>
      <c r="J288" s="92"/>
      <c r="K288" s="92"/>
      <c r="L288" s="92"/>
      <c r="M288" s="92"/>
      <c r="N288" s="92"/>
      <c r="O288" s="92"/>
      <c r="P288" s="92"/>
      <c r="Q288" s="92">
        <v>1173533</v>
      </c>
      <c r="R288" s="92"/>
      <c r="S288" s="92"/>
      <c r="T288" s="92">
        <v>389409</v>
      </c>
      <c r="U288" s="92"/>
      <c r="V288" s="92"/>
      <c r="W288" s="92"/>
      <c r="X288" s="92"/>
      <c r="Y288" s="92">
        <v>2881</v>
      </c>
      <c r="Z288" s="92">
        <v>18195</v>
      </c>
      <c r="AA288" s="92"/>
      <c r="AB288" s="92"/>
      <c r="AC288" s="92"/>
      <c r="AD288" s="92"/>
      <c r="AE288" s="92">
        <v>494822</v>
      </c>
      <c r="AF288" s="92"/>
      <c r="AG288" s="92"/>
      <c r="AH288" s="92">
        <v>185523</v>
      </c>
      <c r="AI288" s="92">
        <v>0</v>
      </c>
      <c r="AJ288" s="92">
        <v>36024</v>
      </c>
      <c r="AK288" s="92"/>
      <c r="AL288" s="92"/>
      <c r="AM288" s="92"/>
      <c r="AN288" s="92"/>
      <c r="AO288" s="92">
        <v>0</v>
      </c>
      <c r="AP288" s="92">
        <v>0</v>
      </c>
      <c r="AQ288" s="92"/>
      <c r="AR288" s="92">
        <v>0</v>
      </c>
      <c r="AS288" s="92"/>
      <c r="AT288" s="92">
        <v>0</v>
      </c>
      <c r="AU288" s="92">
        <v>46680</v>
      </c>
      <c r="AV288" s="92"/>
      <c r="AW288" s="92">
        <v>2043437</v>
      </c>
      <c r="AX288" s="92"/>
      <c r="AY288" s="92"/>
      <c r="AZ288" s="92">
        <v>0</v>
      </c>
      <c r="BA288" s="92">
        <v>63000</v>
      </c>
      <c r="BB288" s="92">
        <v>57504</v>
      </c>
      <c r="BC288" s="92"/>
      <c r="BD288" s="92"/>
      <c r="BE288" s="92">
        <v>0</v>
      </c>
      <c r="BF288" s="92">
        <v>23229</v>
      </c>
      <c r="BG288" s="92">
        <v>1890455</v>
      </c>
      <c r="BH288" s="92"/>
      <c r="BI288" s="92"/>
      <c r="BJ288" s="92"/>
      <c r="BK288" s="92"/>
      <c r="BL288" s="92"/>
      <c r="BM288" s="92"/>
      <c r="BN288" s="92">
        <v>9249</v>
      </c>
      <c r="BO288" s="92">
        <v>1797867</v>
      </c>
      <c r="BP288" s="92"/>
      <c r="BQ288" s="92">
        <v>515311</v>
      </c>
      <c r="BR288" s="92">
        <v>1832</v>
      </c>
      <c r="BS288" s="92">
        <v>1188</v>
      </c>
      <c r="BT288" s="92"/>
      <c r="BU288" s="92">
        <v>957995</v>
      </c>
      <c r="BV288" s="92">
        <v>87015</v>
      </c>
      <c r="BW288" s="92">
        <v>232193</v>
      </c>
      <c r="BX288" s="92"/>
      <c r="BY288" s="92"/>
      <c r="BZ288" s="92"/>
      <c r="CA288" s="92">
        <v>2333</v>
      </c>
      <c r="CB288" s="92">
        <v>65985</v>
      </c>
      <c r="CC288" s="92">
        <v>65985</v>
      </c>
      <c r="CD288" s="92">
        <v>125000</v>
      </c>
      <c r="CE288" s="92"/>
      <c r="CF288" s="92"/>
      <c r="CG288" s="92">
        <v>125000</v>
      </c>
      <c r="CH288" s="92"/>
      <c r="CI288" s="92"/>
      <c r="CJ288" s="92">
        <v>0</v>
      </c>
      <c r="CK288" s="92"/>
      <c r="CL288" s="92">
        <v>0</v>
      </c>
      <c r="CM288" s="92"/>
      <c r="CN288" s="92"/>
      <c r="CO288" s="92">
        <v>24210105</v>
      </c>
      <c r="CP288" s="92">
        <v>72630314</v>
      </c>
    </row>
    <row r="289" spans="1:94" x14ac:dyDescent="0.35">
      <c r="A289" s="89" t="s">
        <v>1387</v>
      </c>
      <c r="B289" s="92">
        <v>12784812</v>
      </c>
      <c r="C289" s="92">
        <v>10523691</v>
      </c>
      <c r="D289" s="92">
        <v>1229121</v>
      </c>
      <c r="E289" s="92">
        <v>1032000</v>
      </c>
      <c r="F289" s="92">
        <v>7676938</v>
      </c>
      <c r="G289" s="92">
        <v>3648637</v>
      </c>
      <c r="H289" s="92">
        <v>4024947</v>
      </c>
      <c r="I289" s="92">
        <v>3354</v>
      </c>
      <c r="J289" s="92">
        <v>2400000</v>
      </c>
      <c r="K289" s="92"/>
      <c r="L289" s="92"/>
      <c r="M289" s="92"/>
      <c r="N289" s="92"/>
      <c r="O289" s="92"/>
      <c r="P289" s="92">
        <v>2400000</v>
      </c>
      <c r="Q289" s="92">
        <v>2795126</v>
      </c>
      <c r="R289" s="92"/>
      <c r="S289" s="92"/>
      <c r="T289" s="92">
        <v>225251</v>
      </c>
      <c r="U289" s="92"/>
      <c r="V289" s="92"/>
      <c r="W289" s="92"/>
      <c r="X289" s="92"/>
      <c r="Y289" s="92">
        <v>0</v>
      </c>
      <c r="Z289" s="92">
        <v>0</v>
      </c>
      <c r="AA289" s="92"/>
      <c r="AB289" s="92"/>
      <c r="AC289" s="92"/>
      <c r="AD289" s="92"/>
      <c r="AE289" s="92">
        <v>178484</v>
      </c>
      <c r="AF289" s="92"/>
      <c r="AG289" s="92"/>
      <c r="AH289" s="92">
        <v>281178</v>
      </c>
      <c r="AI289" s="92">
        <v>0</v>
      </c>
      <c r="AJ289" s="92">
        <v>24443</v>
      </c>
      <c r="AK289" s="92"/>
      <c r="AL289" s="92"/>
      <c r="AM289" s="92"/>
      <c r="AN289" s="92"/>
      <c r="AO289" s="92">
        <v>32177</v>
      </c>
      <c r="AP289" s="92">
        <v>275000</v>
      </c>
      <c r="AQ289" s="92"/>
      <c r="AR289" s="92">
        <v>1195733</v>
      </c>
      <c r="AS289" s="92">
        <v>70075</v>
      </c>
      <c r="AT289" s="92">
        <v>512786</v>
      </c>
      <c r="AU289" s="92"/>
      <c r="AV289" s="92"/>
      <c r="AW289" s="92">
        <v>174866</v>
      </c>
      <c r="AX289" s="92"/>
      <c r="AY289" s="92"/>
      <c r="AZ289" s="92">
        <v>0</v>
      </c>
      <c r="BA289" s="92">
        <v>0</v>
      </c>
      <c r="BB289" s="92">
        <v>1415</v>
      </c>
      <c r="BC289" s="92"/>
      <c r="BD289" s="92"/>
      <c r="BE289" s="92">
        <v>0</v>
      </c>
      <c r="BF289" s="92">
        <v>26451</v>
      </c>
      <c r="BG289" s="92"/>
      <c r="BH289" s="92">
        <v>147000</v>
      </c>
      <c r="BI289" s="92"/>
      <c r="BJ289" s="92"/>
      <c r="BK289" s="92">
        <v>0</v>
      </c>
      <c r="BL289" s="92"/>
      <c r="BM289" s="92"/>
      <c r="BN289" s="92"/>
      <c r="BO289" s="92">
        <v>1642347</v>
      </c>
      <c r="BP289" s="92"/>
      <c r="BQ289" s="92">
        <v>463142</v>
      </c>
      <c r="BR289" s="92">
        <v>979</v>
      </c>
      <c r="BS289" s="92"/>
      <c r="BT289" s="92">
        <v>260864</v>
      </c>
      <c r="BU289" s="92">
        <v>692882</v>
      </c>
      <c r="BV289" s="92">
        <v>57661</v>
      </c>
      <c r="BW289" s="92">
        <v>155936</v>
      </c>
      <c r="BX289" s="92"/>
      <c r="BY289" s="92"/>
      <c r="BZ289" s="92">
        <v>385</v>
      </c>
      <c r="CA289" s="92">
        <v>10498</v>
      </c>
      <c r="CB289" s="92">
        <v>14140</v>
      </c>
      <c r="CC289" s="92">
        <v>14140</v>
      </c>
      <c r="CD289" s="92">
        <v>0</v>
      </c>
      <c r="CE289" s="92"/>
      <c r="CF289" s="92"/>
      <c r="CG289" s="92"/>
      <c r="CH289" s="92"/>
      <c r="CI289" s="92"/>
      <c r="CJ289" s="92">
        <v>0</v>
      </c>
      <c r="CK289" s="92">
        <v>0</v>
      </c>
      <c r="CL289" s="92">
        <v>0</v>
      </c>
      <c r="CM289" s="92">
        <v>0</v>
      </c>
      <c r="CN289" s="92">
        <v>0</v>
      </c>
      <c r="CO289" s="92">
        <v>27488229</v>
      </c>
      <c r="CP289" s="92">
        <v>82464688</v>
      </c>
    </row>
    <row r="290" spans="1:94" x14ac:dyDescent="0.35">
      <c r="A290" s="89" t="s">
        <v>1390</v>
      </c>
      <c r="B290" s="92">
        <v>30769902</v>
      </c>
      <c r="C290" s="92">
        <v>24633979</v>
      </c>
      <c r="D290" s="92">
        <v>3298854</v>
      </c>
      <c r="E290" s="92">
        <v>2837069</v>
      </c>
      <c r="F290" s="92">
        <v>37032043</v>
      </c>
      <c r="G290" s="92">
        <v>27937018</v>
      </c>
      <c r="H290" s="92">
        <v>9032264</v>
      </c>
      <c r="I290" s="92">
        <v>62761</v>
      </c>
      <c r="J290" s="92">
        <v>10400000</v>
      </c>
      <c r="K290" s="92"/>
      <c r="L290" s="92"/>
      <c r="M290" s="92"/>
      <c r="N290" s="92"/>
      <c r="O290" s="92"/>
      <c r="P290" s="92">
        <v>10400000</v>
      </c>
      <c r="Q290" s="92">
        <v>2883293</v>
      </c>
      <c r="R290" s="92"/>
      <c r="S290" s="92"/>
      <c r="T290" s="92">
        <v>408063</v>
      </c>
      <c r="U290" s="92"/>
      <c r="V290" s="92"/>
      <c r="W290" s="92"/>
      <c r="X290" s="92"/>
      <c r="Y290" s="92">
        <v>1510</v>
      </c>
      <c r="Z290" s="92">
        <v>10176</v>
      </c>
      <c r="AA290" s="92"/>
      <c r="AB290" s="92"/>
      <c r="AC290" s="92"/>
      <c r="AD290" s="92">
        <v>18031</v>
      </c>
      <c r="AE290" s="92">
        <v>887686</v>
      </c>
      <c r="AF290" s="92"/>
      <c r="AG290" s="92"/>
      <c r="AH290" s="92">
        <v>819885</v>
      </c>
      <c r="AI290" s="92">
        <v>14495</v>
      </c>
      <c r="AJ290" s="92">
        <v>77402</v>
      </c>
      <c r="AK290" s="92"/>
      <c r="AL290" s="92"/>
      <c r="AM290" s="92"/>
      <c r="AN290" s="92"/>
      <c r="AO290" s="92">
        <v>88485</v>
      </c>
      <c r="AP290" s="92">
        <v>332967</v>
      </c>
      <c r="AQ290" s="92"/>
      <c r="AR290" s="92">
        <v>108703</v>
      </c>
      <c r="AS290" s="92">
        <v>115890</v>
      </c>
      <c r="AT290" s="92">
        <v>0</v>
      </c>
      <c r="AU290" s="92"/>
      <c r="AV290" s="92"/>
      <c r="AW290" s="92">
        <v>7262874</v>
      </c>
      <c r="AX290" s="92"/>
      <c r="AY290" s="92">
        <v>0</v>
      </c>
      <c r="AZ290" s="92">
        <v>0</v>
      </c>
      <c r="BA290" s="92">
        <v>37121</v>
      </c>
      <c r="BB290" s="92">
        <v>287215</v>
      </c>
      <c r="BC290" s="92"/>
      <c r="BD290" s="92">
        <v>3484</v>
      </c>
      <c r="BE290" s="92">
        <v>0</v>
      </c>
      <c r="BF290" s="92">
        <v>28067</v>
      </c>
      <c r="BG290" s="92">
        <v>6539668</v>
      </c>
      <c r="BH290" s="92">
        <v>343000</v>
      </c>
      <c r="BI290" s="92"/>
      <c r="BJ290" s="92"/>
      <c r="BK290" s="92">
        <v>612</v>
      </c>
      <c r="BL290" s="92">
        <v>0</v>
      </c>
      <c r="BM290" s="92"/>
      <c r="BN290" s="92">
        <v>23704</v>
      </c>
      <c r="BO290" s="92">
        <v>5142287</v>
      </c>
      <c r="BP290" s="92"/>
      <c r="BQ290" s="92">
        <v>725001</v>
      </c>
      <c r="BR290" s="92"/>
      <c r="BS290" s="92"/>
      <c r="BT290" s="92">
        <v>21852</v>
      </c>
      <c r="BU290" s="92">
        <v>3777736</v>
      </c>
      <c r="BV290" s="92">
        <v>266559</v>
      </c>
      <c r="BW290" s="92">
        <v>286431</v>
      </c>
      <c r="BX290" s="92">
        <v>20880</v>
      </c>
      <c r="BY290" s="92"/>
      <c r="BZ290" s="92">
        <v>8088</v>
      </c>
      <c r="CA290" s="92">
        <v>35741</v>
      </c>
      <c r="CB290" s="92">
        <v>410049</v>
      </c>
      <c r="CC290" s="92">
        <v>410049</v>
      </c>
      <c r="CD290" s="92">
        <v>7602</v>
      </c>
      <c r="CE290" s="92">
        <v>7602</v>
      </c>
      <c r="CF290" s="92"/>
      <c r="CG290" s="92"/>
      <c r="CH290" s="92"/>
      <c r="CI290" s="92"/>
      <c r="CJ290" s="92">
        <v>0</v>
      </c>
      <c r="CK290" s="92">
        <v>0</v>
      </c>
      <c r="CL290" s="92">
        <v>0</v>
      </c>
      <c r="CM290" s="92">
        <v>0</v>
      </c>
      <c r="CN290" s="92">
        <v>0</v>
      </c>
      <c r="CO290" s="92">
        <v>93908049</v>
      </c>
      <c r="CP290" s="92">
        <v>281724147</v>
      </c>
    </row>
    <row r="291" spans="1:94" x14ac:dyDescent="0.35">
      <c r="A291" s="89" t="s">
        <v>1393</v>
      </c>
      <c r="B291" s="92">
        <v>11907303</v>
      </c>
      <c r="C291" s="92">
        <v>11827766</v>
      </c>
      <c r="D291" s="92">
        <v>50345</v>
      </c>
      <c r="E291" s="92">
        <v>29192</v>
      </c>
      <c r="F291" s="92">
        <v>18329033</v>
      </c>
      <c r="G291" s="92">
        <v>14707428</v>
      </c>
      <c r="H291" s="92">
        <v>3554443</v>
      </c>
      <c r="I291" s="92">
        <v>67163</v>
      </c>
      <c r="J291" s="92">
        <v>0</v>
      </c>
      <c r="K291" s="92"/>
      <c r="L291" s="92"/>
      <c r="M291" s="92"/>
      <c r="N291" s="92"/>
      <c r="O291" s="92"/>
      <c r="P291" s="92">
        <v>0</v>
      </c>
      <c r="Q291" s="92">
        <v>236627</v>
      </c>
      <c r="R291" s="92"/>
      <c r="S291" s="92"/>
      <c r="T291" s="92">
        <v>0</v>
      </c>
      <c r="U291" s="92"/>
      <c r="V291" s="92"/>
      <c r="W291" s="92"/>
      <c r="X291" s="92"/>
      <c r="Y291" s="92">
        <v>8178</v>
      </c>
      <c r="Z291" s="92">
        <v>1539</v>
      </c>
      <c r="AA291" s="92">
        <v>0</v>
      </c>
      <c r="AB291" s="92"/>
      <c r="AC291" s="92"/>
      <c r="AD291" s="92"/>
      <c r="AE291" s="92">
        <v>0</v>
      </c>
      <c r="AF291" s="92">
        <v>104896</v>
      </c>
      <c r="AG291" s="92"/>
      <c r="AH291" s="92">
        <v>9124</v>
      </c>
      <c r="AI291" s="92">
        <v>0</v>
      </c>
      <c r="AJ291" s="92">
        <v>7469</v>
      </c>
      <c r="AK291" s="92"/>
      <c r="AL291" s="92"/>
      <c r="AM291" s="92"/>
      <c r="AN291" s="92"/>
      <c r="AO291" s="92">
        <v>0</v>
      </c>
      <c r="AP291" s="92">
        <v>105421</v>
      </c>
      <c r="AQ291" s="92"/>
      <c r="AR291" s="92">
        <v>0</v>
      </c>
      <c r="AS291" s="92">
        <v>0</v>
      </c>
      <c r="AT291" s="92">
        <v>0</v>
      </c>
      <c r="AU291" s="92"/>
      <c r="AV291" s="92"/>
      <c r="AW291" s="92">
        <v>19939388</v>
      </c>
      <c r="AX291" s="92"/>
      <c r="AY291" s="92">
        <v>87842</v>
      </c>
      <c r="AZ291" s="92">
        <v>0</v>
      </c>
      <c r="BA291" s="92">
        <v>1323732</v>
      </c>
      <c r="BB291" s="92">
        <v>543214</v>
      </c>
      <c r="BC291" s="92"/>
      <c r="BD291" s="92"/>
      <c r="BE291" s="92">
        <v>489600</v>
      </c>
      <c r="BF291" s="92">
        <v>0</v>
      </c>
      <c r="BG291" s="92">
        <v>17250000</v>
      </c>
      <c r="BH291" s="92">
        <v>245000</v>
      </c>
      <c r="BI291" s="92"/>
      <c r="BJ291" s="92"/>
      <c r="BK291" s="92">
        <v>0</v>
      </c>
      <c r="BL291" s="92">
        <v>0</v>
      </c>
      <c r="BM291" s="92"/>
      <c r="BN291" s="92"/>
      <c r="BO291" s="92">
        <v>989383</v>
      </c>
      <c r="BP291" s="92"/>
      <c r="BQ291" s="92">
        <v>451159</v>
      </c>
      <c r="BR291" s="92">
        <v>3917</v>
      </c>
      <c r="BS291" s="92">
        <v>440</v>
      </c>
      <c r="BT291" s="92"/>
      <c r="BU291" s="92">
        <v>477858</v>
      </c>
      <c r="BV291" s="92"/>
      <c r="BW291" s="92">
        <v>50178</v>
      </c>
      <c r="BX291" s="92"/>
      <c r="BY291" s="92"/>
      <c r="BZ291" s="92"/>
      <c r="CA291" s="92">
        <v>5832</v>
      </c>
      <c r="CB291" s="92"/>
      <c r="CC291" s="92"/>
      <c r="CD291" s="92">
        <v>979500</v>
      </c>
      <c r="CE291" s="92"/>
      <c r="CF291" s="92"/>
      <c r="CG291" s="92"/>
      <c r="CH291" s="92"/>
      <c r="CI291" s="92"/>
      <c r="CJ291" s="92">
        <v>192000</v>
      </c>
      <c r="CK291" s="92"/>
      <c r="CL291" s="92">
        <v>787500</v>
      </c>
      <c r="CM291" s="92">
        <v>0</v>
      </c>
      <c r="CN291" s="92"/>
      <c r="CO291" s="92">
        <v>52381235</v>
      </c>
      <c r="CP291" s="92">
        <v>157143705</v>
      </c>
    </row>
    <row r="292" spans="1:94" x14ac:dyDescent="0.35">
      <c r="A292" s="89" t="s">
        <v>1397</v>
      </c>
      <c r="B292" s="92">
        <v>15561692</v>
      </c>
      <c r="C292" s="92">
        <v>14578229</v>
      </c>
      <c r="D292" s="92">
        <v>942961</v>
      </c>
      <c r="E292" s="92">
        <v>40502</v>
      </c>
      <c r="F292" s="92">
        <v>7282947</v>
      </c>
      <c r="G292" s="92">
        <v>4832220</v>
      </c>
      <c r="H292" s="92">
        <v>2298549</v>
      </c>
      <c r="I292" s="92">
        <v>152179</v>
      </c>
      <c r="J292" s="92">
        <v>0</v>
      </c>
      <c r="K292" s="92"/>
      <c r="L292" s="92"/>
      <c r="M292" s="92"/>
      <c r="N292" s="92"/>
      <c r="O292" s="92"/>
      <c r="P292" s="92">
        <v>0</v>
      </c>
      <c r="Q292" s="92">
        <v>911575</v>
      </c>
      <c r="R292" s="92"/>
      <c r="S292" s="92"/>
      <c r="T292" s="92">
        <v>395005</v>
      </c>
      <c r="U292" s="92"/>
      <c r="V292" s="92"/>
      <c r="W292" s="92"/>
      <c r="X292" s="92"/>
      <c r="Y292" s="92">
        <v>10904</v>
      </c>
      <c r="Z292" s="92">
        <v>4617</v>
      </c>
      <c r="AA292" s="92">
        <v>0</v>
      </c>
      <c r="AB292" s="92"/>
      <c r="AC292" s="92"/>
      <c r="AD292" s="92"/>
      <c r="AE292" s="92">
        <v>161397</v>
      </c>
      <c r="AF292" s="92"/>
      <c r="AG292" s="92"/>
      <c r="AH292" s="92">
        <v>134968</v>
      </c>
      <c r="AI292" s="92">
        <v>0</v>
      </c>
      <c r="AJ292" s="92">
        <v>2037</v>
      </c>
      <c r="AK292" s="92"/>
      <c r="AL292" s="92"/>
      <c r="AM292" s="92"/>
      <c r="AN292" s="92"/>
      <c r="AO292" s="92">
        <v>0</v>
      </c>
      <c r="AP292" s="92">
        <v>163472</v>
      </c>
      <c r="AQ292" s="92"/>
      <c r="AR292" s="92">
        <v>0</v>
      </c>
      <c r="AS292" s="92">
        <v>39174</v>
      </c>
      <c r="AT292" s="92">
        <v>0</v>
      </c>
      <c r="AU292" s="92">
        <v>0</v>
      </c>
      <c r="AV292" s="92"/>
      <c r="AW292" s="92">
        <v>4728373</v>
      </c>
      <c r="AX292" s="92"/>
      <c r="AY292" s="92">
        <v>3488</v>
      </c>
      <c r="AZ292" s="92">
        <v>0</v>
      </c>
      <c r="BA292" s="92">
        <v>235661</v>
      </c>
      <c r="BB292" s="92">
        <v>0</v>
      </c>
      <c r="BC292" s="92"/>
      <c r="BD292" s="92"/>
      <c r="BE292" s="92">
        <v>0</v>
      </c>
      <c r="BF292" s="92">
        <v>0</v>
      </c>
      <c r="BG292" s="92">
        <v>4393407</v>
      </c>
      <c r="BH292" s="92">
        <v>49000</v>
      </c>
      <c r="BI292" s="92"/>
      <c r="BJ292" s="92"/>
      <c r="BK292" s="92">
        <v>32943</v>
      </c>
      <c r="BL292" s="92">
        <v>0</v>
      </c>
      <c r="BM292" s="92"/>
      <c r="BN292" s="92">
        <v>13874</v>
      </c>
      <c r="BO292" s="92">
        <v>1061884</v>
      </c>
      <c r="BP292" s="92"/>
      <c r="BQ292" s="92">
        <v>307305</v>
      </c>
      <c r="BR292" s="92"/>
      <c r="BS292" s="92">
        <v>1902</v>
      </c>
      <c r="BT292" s="92">
        <v>421476</v>
      </c>
      <c r="BU292" s="92">
        <v>313166</v>
      </c>
      <c r="BV292" s="92"/>
      <c r="BW292" s="92"/>
      <c r="BX292" s="92"/>
      <c r="BY292" s="92">
        <v>18035</v>
      </c>
      <c r="BZ292" s="92"/>
      <c r="CA292" s="92"/>
      <c r="CB292" s="92">
        <v>65985</v>
      </c>
      <c r="CC292" s="92">
        <v>65985</v>
      </c>
      <c r="CD292" s="92">
        <v>0</v>
      </c>
      <c r="CE292" s="92"/>
      <c r="CF292" s="92"/>
      <c r="CG292" s="92"/>
      <c r="CH292" s="92"/>
      <c r="CI292" s="92"/>
      <c r="CJ292" s="92">
        <v>0</v>
      </c>
      <c r="CK292" s="92"/>
      <c r="CL292" s="92">
        <v>0</v>
      </c>
      <c r="CM292" s="92">
        <v>0</v>
      </c>
      <c r="CN292" s="92"/>
      <c r="CO292" s="92">
        <v>29612456</v>
      </c>
      <c r="CP292" s="92">
        <v>88837368</v>
      </c>
    </row>
    <row r="293" spans="1:94" x14ac:dyDescent="0.35">
      <c r="A293" s="89" t="s">
        <v>1401</v>
      </c>
      <c r="B293" s="92">
        <v>6908544</v>
      </c>
      <c r="C293" s="92">
        <v>6536002</v>
      </c>
      <c r="D293" s="92">
        <v>362522</v>
      </c>
      <c r="E293" s="92">
        <v>10020</v>
      </c>
      <c r="F293" s="92">
        <v>4988529</v>
      </c>
      <c r="G293" s="92">
        <v>3498650</v>
      </c>
      <c r="H293" s="92">
        <v>1412865</v>
      </c>
      <c r="I293" s="92">
        <v>77014</v>
      </c>
      <c r="J293" s="92">
        <v>0</v>
      </c>
      <c r="K293" s="92"/>
      <c r="L293" s="92"/>
      <c r="M293" s="92"/>
      <c r="N293" s="92">
        <v>0</v>
      </c>
      <c r="O293" s="92"/>
      <c r="P293" s="92">
        <v>0</v>
      </c>
      <c r="Q293" s="92">
        <v>516363</v>
      </c>
      <c r="R293" s="92"/>
      <c r="S293" s="92"/>
      <c r="T293" s="92">
        <v>159961</v>
      </c>
      <c r="U293" s="92"/>
      <c r="V293" s="92"/>
      <c r="W293" s="92"/>
      <c r="X293" s="92"/>
      <c r="Y293" s="92">
        <v>2881</v>
      </c>
      <c r="Z293" s="92">
        <v>47711</v>
      </c>
      <c r="AA293" s="92">
        <v>1195</v>
      </c>
      <c r="AB293" s="92"/>
      <c r="AC293" s="92"/>
      <c r="AD293" s="92">
        <v>2262</v>
      </c>
      <c r="AE293" s="92">
        <v>154673</v>
      </c>
      <c r="AF293" s="92"/>
      <c r="AG293" s="92"/>
      <c r="AH293" s="92">
        <v>136505</v>
      </c>
      <c r="AI293" s="92">
        <v>0</v>
      </c>
      <c r="AJ293" s="92">
        <v>3395</v>
      </c>
      <c r="AK293" s="92"/>
      <c r="AL293" s="92"/>
      <c r="AM293" s="92"/>
      <c r="AN293" s="92"/>
      <c r="AO293" s="92">
        <v>0</v>
      </c>
      <c r="AP293" s="92">
        <v>0</v>
      </c>
      <c r="AQ293" s="92"/>
      <c r="AR293" s="92">
        <v>0</v>
      </c>
      <c r="AS293" s="92"/>
      <c r="AT293" s="92">
        <v>0</v>
      </c>
      <c r="AU293" s="92">
        <v>7780</v>
      </c>
      <c r="AV293" s="92"/>
      <c r="AW293" s="92">
        <v>549404</v>
      </c>
      <c r="AX293" s="92">
        <v>11158</v>
      </c>
      <c r="AY293" s="92"/>
      <c r="AZ293" s="92">
        <v>0</v>
      </c>
      <c r="BA293" s="92">
        <v>143258</v>
      </c>
      <c r="BB293" s="92">
        <v>0</v>
      </c>
      <c r="BC293" s="92"/>
      <c r="BD293" s="92"/>
      <c r="BE293" s="92">
        <v>0</v>
      </c>
      <c r="BF293" s="92">
        <v>0</v>
      </c>
      <c r="BG293" s="92">
        <v>302486</v>
      </c>
      <c r="BH293" s="92">
        <v>49000</v>
      </c>
      <c r="BI293" s="92"/>
      <c r="BJ293" s="92"/>
      <c r="BK293" s="92">
        <v>32943</v>
      </c>
      <c r="BL293" s="92">
        <v>0</v>
      </c>
      <c r="BM293" s="92"/>
      <c r="BN293" s="92">
        <v>10559</v>
      </c>
      <c r="BO293" s="92">
        <v>957062</v>
      </c>
      <c r="BP293" s="92"/>
      <c r="BQ293" s="92">
        <v>274062</v>
      </c>
      <c r="BR293" s="92"/>
      <c r="BS293" s="92"/>
      <c r="BT293" s="92">
        <v>262443</v>
      </c>
      <c r="BU293" s="92">
        <v>283046</v>
      </c>
      <c r="BV293" s="92">
        <v>125806</v>
      </c>
      <c r="BW293" s="92"/>
      <c r="BX293" s="92">
        <v>5966</v>
      </c>
      <c r="BY293" s="92">
        <v>5739</v>
      </c>
      <c r="BZ293" s="92"/>
      <c r="CA293" s="92"/>
      <c r="CB293" s="92">
        <v>65985</v>
      </c>
      <c r="CC293" s="92">
        <v>65985</v>
      </c>
      <c r="CD293" s="92">
        <v>0</v>
      </c>
      <c r="CE293" s="92"/>
      <c r="CF293" s="92"/>
      <c r="CG293" s="92"/>
      <c r="CH293" s="92"/>
      <c r="CI293" s="92"/>
      <c r="CJ293" s="92">
        <v>0</v>
      </c>
      <c r="CK293" s="92"/>
      <c r="CL293" s="92">
        <v>0</v>
      </c>
      <c r="CM293" s="92">
        <v>0</v>
      </c>
      <c r="CN293" s="92"/>
      <c r="CO293" s="92">
        <v>13985886</v>
      </c>
      <c r="CP293" s="92">
        <v>41957660</v>
      </c>
    </row>
    <row r="294" spans="1:94" x14ac:dyDescent="0.35">
      <c r="A294" s="89" t="s">
        <v>1404</v>
      </c>
      <c r="B294" s="92">
        <v>127358213</v>
      </c>
      <c r="C294" s="92">
        <v>102482443</v>
      </c>
      <c r="D294" s="92">
        <v>13283235</v>
      </c>
      <c r="E294" s="92">
        <v>11592534</v>
      </c>
      <c r="F294" s="92">
        <v>117189383</v>
      </c>
      <c r="G294" s="92">
        <v>72933020</v>
      </c>
      <c r="H294" s="92">
        <v>44094096</v>
      </c>
      <c r="I294" s="92">
        <v>162266</v>
      </c>
      <c r="J294" s="92">
        <v>20800000</v>
      </c>
      <c r="K294" s="92"/>
      <c r="L294" s="92"/>
      <c r="M294" s="92"/>
      <c r="N294" s="92"/>
      <c r="O294" s="92"/>
      <c r="P294" s="92">
        <v>20800000</v>
      </c>
      <c r="Q294" s="92">
        <v>15342625</v>
      </c>
      <c r="R294" s="92"/>
      <c r="S294" s="92">
        <v>1569</v>
      </c>
      <c r="T294" s="92">
        <v>2690472</v>
      </c>
      <c r="U294" s="92"/>
      <c r="V294" s="92"/>
      <c r="W294" s="92"/>
      <c r="X294" s="92"/>
      <c r="Y294" s="92">
        <v>4604</v>
      </c>
      <c r="Z294" s="92">
        <v>8774</v>
      </c>
      <c r="AA294" s="92">
        <v>158</v>
      </c>
      <c r="AB294" s="92"/>
      <c r="AC294" s="92"/>
      <c r="AD294" s="92"/>
      <c r="AE294" s="92">
        <v>661491</v>
      </c>
      <c r="AF294" s="92"/>
      <c r="AG294" s="92"/>
      <c r="AH294" s="92">
        <v>413230</v>
      </c>
      <c r="AI294" s="92">
        <v>71737</v>
      </c>
      <c r="AJ294" s="92">
        <v>167479</v>
      </c>
      <c r="AK294" s="92">
        <v>0</v>
      </c>
      <c r="AL294" s="92"/>
      <c r="AM294" s="92"/>
      <c r="AN294" s="92"/>
      <c r="AO294" s="92">
        <v>152839</v>
      </c>
      <c r="AP294" s="92">
        <v>1076180</v>
      </c>
      <c r="AQ294" s="92"/>
      <c r="AR294" s="92">
        <v>5109042</v>
      </c>
      <c r="AS294" s="92">
        <v>811334</v>
      </c>
      <c r="AT294" s="92">
        <v>4059375</v>
      </c>
      <c r="AU294" s="92">
        <v>0</v>
      </c>
      <c r="AV294" s="92">
        <v>114341</v>
      </c>
      <c r="AW294" s="92">
        <v>28118408</v>
      </c>
      <c r="AX294" s="92">
        <v>11158</v>
      </c>
      <c r="AY294" s="92">
        <v>6977</v>
      </c>
      <c r="AZ294" s="92">
        <v>0</v>
      </c>
      <c r="BA294" s="92">
        <v>2481727</v>
      </c>
      <c r="BB294" s="92">
        <v>84149</v>
      </c>
      <c r="BC294" s="92"/>
      <c r="BD294" s="92">
        <v>4181</v>
      </c>
      <c r="BE294" s="92">
        <v>10667</v>
      </c>
      <c r="BF294" s="92">
        <v>12895187</v>
      </c>
      <c r="BG294" s="92">
        <v>11075157</v>
      </c>
      <c r="BH294" s="92">
        <v>1519000</v>
      </c>
      <c r="BI294" s="92">
        <v>27154</v>
      </c>
      <c r="BJ294" s="92"/>
      <c r="BK294" s="92">
        <v>0</v>
      </c>
      <c r="BL294" s="92">
        <v>0</v>
      </c>
      <c r="BM294" s="92"/>
      <c r="BN294" s="92">
        <v>3051</v>
      </c>
      <c r="BO294" s="92">
        <v>15720776</v>
      </c>
      <c r="BP294" s="92"/>
      <c r="BQ294" s="92">
        <v>3561424</v>
      </c>
      <c r="BR294" s="92">
        <v>13282</v>
      </c>
      <c r="BS294" s="92">
        <v>20322</v>
      </c>
      <c r="BT294" s="92">
        <v>3056174</v>
      </c>
      <c r="BU294" s="92">
        <v>8272018</v>
      </c>
      <c r="BV294" s="92">
        <v>381806</v>
      </c>
      <c r="BW294" s="92">
        <v>262491</v>
      </c>
      <c r="BX294" s="92">
        <v>5966</v>
      </c>
      <c r="BY294" s="92">
        <v>96971</v>
      </c>
      <c r="BZ294" s="92">
        <v>19179</v>
      </c>
      <c r="CA294" s="92">
        <v>31143</v>
      </c>
      <c r="CB294" s="92">
        <v>28685</v>
      </c>
      <c r="CC294" s="92">
        <v>28685</v>
      </c>
      <c r="CD294" s="92">
        <v>16530000</v>
      </c>
      <c r="CE294" s="92"/>
      <c r="CF294" s="92"/>
      <c r="CG294" s="92"/>
      <c r="CH294" s="92"/>
      <c r="CI294" s="92"/>
      <c r="CJ294" s="92">
        <v>0</v>
      </c>
      <c r="CK294" s="92">
        <v>3075000</v>
      </c>
      <c r="CL294" s="92">
        <v>6090000</v>
      </c>
      <c r="CM294" s="92">
        <v>1215000</v>
      </c>
      <c r="CN294" s="92">
        <v>6150000</v>
      </c>
      <c r="CO294" s="92">
        <v>341088092</v>
      </c>
      <c r="CP294" s="92">
        <v>1023264270</v>
      </c>
    </row>
    <row r="295" spans="1:94" x14ac:dyDescent="0.35">
      <c r="A295" s="89" t="s">
        <v>1407</v>
      </c>
      <c r="B295" s="92">
        <v>5794778</v>
      </c>
      <c r="C295" s="92">
        <v>5142754</v>
      </c>
      <c r="D295" s="92">
        <v>118687</v>
      </c>
      <c r="E295" s="92">
        <v>533337</v>
      </c>
      <c r="F295" s="92">
        <v>5194422</v>
      </c>
      <c r="G295" s="92">
        <v>2188497</v>
      </c>
      <c r="H295" s="92">
        <v>3005925</v>
      </c>
      <c r="I295" s="92"/>
      <c r="J295" s="92">
        <v>1600000</v>
      </c>
      <c r="K295" s="92"/>
      <c r="L295" s="92"/>
      <c r="M295" s="92"/>
      <c r="N295" s="92"/>
      <c r="O295" s="92"/>
      <c r="P295" s="92">
        <v>1600000</v>
      </c>
      <c r="Q295" s="92">
        <v>403054</v>
      </c>
      <c r="R295" s="92"/>
      <c r="S295" s="92"/>
      <c r="T295" s="92">
        <v>1400</v>
      </c>
      <c r="U295" s="92"/>
      <c r="V295" s="92"/>
      <c r="W295" s="92"/>
      <c r="X295" s="92"/>
      <c r="Y295" s="92">
        <v>0</v>
      </c>
      <c r="Z295" s="92">
        <v>770</v>
      </c>
      <c r="AA295" s="92"/>
      <c r="AB295" s="92"/>
      <c r="AC295" s="92"/>
      <c r="AD295" s="92"/>
      <c r="AE295" s="92">
        <v>3637</v>
      </c>
      <c r="AF295" s="92"/>
      <c r="AG295" s="92"/>
      <c r="AH295" s="92">
        <v>55796</v>
      </c>
      <c r="AI295" s="92">
        <v>0</v>
      </c>
      <c r="AJ295" s="92">
        <v>12221</v>
      </c>
      <c r="AK295" s="92"/>
      <c r="AL295" s="92"/>
      <c r="AM295" s="92"/>
      <c r="AN295" s="92"/>
      <c r="AO295" s="92">
        <v>24132</v>
      </c>
      <c r="AP295" s="92">
        <v>25000</v>
      </c>
      <c r="AQ295" s="92"/>
      <c r="AR295" s="92">
        <v>108703</v>
      </c>
      <c r="AS295" s="92">
        <v>467</v>
      </c>
      <c r="AT295" s="92">
        <v>170929</v>
      </c>
      <c r="AU295" s="92"/>
      <c r="AV295" s="92"/>
      <c r="AW295" s="92">
        <v>154172</v>
      </c>
      <c r="AX295" s="92"/>
      <c r="AY295" s="92">
        <v>0</v>
      </c>
      <c r="AZ295" s="92">
        <v>0</v>
      </c>
      <c r="BA295" s="92">
        <v>3435</v>
      </c>
      <c r="BB295" s="92">
        <v>50000</v>
      </c>
      <c r="BC295" s="92"/>
      <c r="BD295" s="92"/>
      <c r="BE295" s="92">
        <v>0</v>
      </c>
      <c r="BF295" s="92">
        <v>20374</v>
      </c>
      <c r="BG295" s="92"/>
      <c r="BH295" s="92">
        <v>49000</v>
      </c>
      <c r="BI295" s="92"/>
      <c r="BJ295" s="92"/>
      <c r="BK295" s="92">
        <v>0</v>
      </c>
      <c r="BL295" s="92">
        <v>22114</v>
      </c>
      <c r="BM295" s="92"/>
      <c r="BN295" s="92">
        <v>9249</v>
      </c>
      <c r="BO295" s="92">
        <v>1110648</v>
      </c>
      <c r="BP295" s="92"/>
      <c r="BQ295" s="92">
        <v>370693</v>
      </c>
      <c r="BR295" s="92"/>
      <c r="BS295" s="92">
        <v>416</v>
      </c>
      <c r="BT295" s="92">
        <v>225069</v>
      </c>
      <c r="BU295" s="92">
        <v>493484</v>
      </c>
      <c r="BV295" s="92"/>
      <c r="BW295" s="92"/>
      <c r="BX295" s="92"/>
      <c r="BY295" s="92">
        <v>20987</v>
      </c>
      <c r="BZ295" s="92"/>
      <c r="CA295" s="92"/>
      <c r="CB295" s="92">
        <v>0</v>
      </c>
      <c r="CC295" s="92">
        <v>0</v>
      </c>
      <c r="CD295" s="92">
        <v>0</v>
      </c>
      <c r="CE295" s="92"/>
      <c r="CF295" s="92"/>
      <c r="CG295" s="92"/>
      <c r="CH295" s="92"/>
      <c r="CI295" s="92"/>
      <c r="CJ295" s="92">
        <v>0</v>
      </c>
      <c r="CK295" s="92">
        <v>0</v>
      </c>
      <c r="CL295" s="92">
        <v>0</v>
      </c>
      <c r="CM295" s="92">
        <v>0</v>
      </c>
      <c r="CN295" s="92">
        <v>0</v>
      </c>
      <c r="CO295" s="92">
        <v>14257073</v>
      </c>
      <c r="CP295" s="92">
        <v>42771223</v>
      </c>
    </row>
    <row r="296" spans="1:94" x14ac:dyDescent="0.35">
      <c r="A296" s="89" t="s">
        <v>1409</v>
      </c>
      <c r="B296" s="92">
        <v>14606157</v>
      </c>
      <c r="C296" s="92">
        <v>13908032</v>
      </c>
      <c r="D296" s="92">
        <v>698125</v>
      </c>
      <c r="E296" s="92">
        <v>0</v>
      </c>
      <c r="F296" s="92">
        <v>14277241</v>
      </c>
      <c r="G296" s="92">
        <v>10043424</v>
      </c>
      <c r="H296" s="92">
        <v>4199340</v>
      </c>
      <c r="I296" s="92">
        <v>34477</v>
      </c>
      <c r="J296" s="92">
        <v>3200000</v>
      </c>
      <c r="K296" s="92"/>
      <c r="L296" s="92"/>
      <c r="M296" s="92"/>
      <c r="N296" s="92"/>
      <c r="O296" s="92"/>
      <c r="P296" s="92">
        <v>3200000</v>
      </c>
      <c r="Q296" s="92">
        <v>1746383</v>
      </c>
      <c r="R296" s="92"/>
      <c r="S296" s="92"/>
      <c r="T296" s="92">
        <v>519759</v>
      </c>
      <c r="U296" s="92"/>
      <c r="V296" s="92"/>
      <c r="W296" s="92"/>
      <c r="X296" s="92"/>
      <c r="Y296" s="92">
        <v>14096</v>
      </c>
      <c r="Z296" s="92">
        <v>99812</v>
      </c>
      <c r="AA296" s="92">
        <v>7167</v>
      </c>
      <c r="AB296" s="92"/>
      <c r="AC296" s="92"/>
      <c r="AD296" s="92"/>
      <c r="AE296" s="92">
        <v>511677</v>
      </c>
      <c r="AF296" s="92"/>
      <c r="AG296" s="92"/>
      <c r="AH296" s="92">
        <v>240670</v>
      </c>
      <c r="AI296" s="92">
        <v>0</v>
      </c>
      <c r="AJ296" s="92">
        <v>10184</v>
      </c>
      <c r="AK296" s="92"/>
      <c r="AL296" s="92"/>
      <c r="AM296" s="92">
        <v>0</v>
      </c>
      <c r="AN296" s="92"/>
      <c r="AO296" s="92">
        <v>2975</v>
      </c>
      <c r="AP296" s="92">
        <v>195155</v>
      </c>
      <c r="AQ296" s="92"/>
      <c r="AR296" s="92">
        <v>0</v>
      </c>
      <c r="AS296" s="92">
        <v>137109</v>
      </c>
      <c r="AT296" s="92">
        <v>0</v>
      </c>
      <c r="AU296" s="92">
        <v>7780</v>
      </c>
      <c r="AV296" s="92"/>
      <c r="AW296" s="92">
        <v>4464639</v>
      </c>
      <c r="AX296" s="92"/>
      <c r="AY296" s="92">
        <v>5233</v>
      </c>
      <c r="AZ296" s="92">
        <v>0</v>
      </c>
      <c r="BA296" s="92">
        <v>96600</v>
      </c>
      <c r="BB296" s="92">
        <v>50000</v>
      </c>
      <c r="BC296" s="92"/>
      <c r="BD296" s="92">
        <v>655</v>
      </c>
      <c r="BE296" s="92">
        <v>0</v>
      </c>
      <c r="BF296" s="92">
        <v>535</v>
      </c>
      <c r="BG296" s="92">
        <v>4212037</v>
      </c>
      <c r="BH296" s="92">
        <v>98000</v>
      </c>
      <c r="BI296" s="92"/>
      <c r="BJ296" s="92"/>
      <c r="BK296" s="92">
        <v>0</v>
      </c>
      <c r="BL296" s="92">
        <v>1580</v>
      </c>
      <c r="BM296" s="92"/>
      <c r="BN296" s="92"/>
      <c r="BO296" s="92">
        <v>2321272</v>
      </c>
      <c r="BP296" s="92"/>
      <c r="BQ296" s="92">
        <v>514695</v>
      </c>
      <c r="BR296" s="92">
        <v>21986</v>
      </c>
      <c r="BS296" s="92"/>
      <c r="BT296" s="92">
        <v>1298611</v>
      </c>
      <c r="BU296" s="92">
        <v>310332</v>
      </c>
      <c r="BV296" s="92">
        <v>50649</v>
      </c>
      <c r="BW296" s="92"/>
      <c r="BX296" s="92">
        <v>5655</v>
      </c>
      <c r="BY296" s="92">
        <v>119344</v>
      </c>
      <c r="BZ296" s="92"/>
      <c r="CA296" s="92"/>
      <c r="CB296" s="92">
        <v>146109</v>
      </c>
      <c r="CC296" s="92">
        <v>146109</v>
      </c>
      <c r="CD296" s="92">
        <v>0</v>
      </c>
      <c r="CE296" s="92"/>
      <c r="CF296" s="92"/>
      <c r="CG296" s="92"/>
      <c r="CH296" s="92"/>
      <c r="CI296" s="92"/>
      <c r="CJ296" s="92">
        <v>0</v>
      </c>
      <c r="CK296" s="92"/>
      <c r="CL296" s="92">
        <v>0</v>
      </c>
      <c r="CM296" s="92">
        <v>0</v>
      </c>
      <c r="CN296" s="92"/>
      <c r="CO296" s="92">
        <v>40761802</v>
      </c>
      <c r="CP296" s="92">
        <v>122285406</v>
      </c>
    </row>
    <row r="297" spans="1:94" x14ac:dyDescent="0.35">
      <c r="A297" s="89" t="s">
        <v>1414</v>
      </c>
      <c r="B297" s="92">
        <v>92316750</v>
      </c>
      <c r="C297" s="92">
        <v>74100637</v>
      </c>
      <c r="D297" s="92">
        <v>11234266</v>
      </c>
      <c r="E297" s="92">
        <v>6981847</v>
      </c>
      <c r="F297" s="92">
        <v>97859886</v>
      </c>
      <c r="G297" s="92">
        <v>71809832</v>
      </c>
      <c r="H297" s="92">
        <v>26009714</v>
      </c>
      <c r="I297" s="92">
        <v>40340</v>
      </c>
      <c r="J297" s="92">
        <v>9660</v>
      </c>
      <c r="K297" s="92">
        <v>9660</v>
      </c>
      <c r="L297" s="92"/>
      <c r="M297" s="92"/>
      <c r="N297" s="92"/>
      <c r="O297" s="92"/>
      <c r="P297" s="92">
        <v>0</v>
      </c>
      <c r="Q297" s="92">
        <v>12690400</v>
      </c>
      <c r="R297" s="92"/>
      <c r="S297" s="92">
        <v>27032</v>
      </c>
      <c r="T297" s="92">
        <v>937801</v>
      </c>
      <c r="U297" s="92"/>
      <c r="V297" s="92"/>
      <c r="W297" s="92"/>
      <c r="X297" s="92"/>
      <c r="Y297" s="92">
        <v>49202</v>
      </c>
      <c r="Z297" s="92">
        <v>73226</v>
      </c>
      <c r="AA297" s="92">
        <v>22528</v>
      </c>
      <c r="AB297" s="92"/>
      <c r="AC297" s="92"/>
      <c r="AD297" s="92"/>
      <c r="AE297" s="92">
        <v>1708123</v>
      </c>
      <c r="AF297" s="92"/>
      <c r="AG297" s="92"/>
      <c r="AH297" s="92">
        <v>1109712</v>
      </c>
      <c r="AI297" s="92">
        <v>47628</v>
      </c>
      <c r="AJ297" s="92">
        <v>178568</v>
      </c>
      <c r="AK297" s="92"/>
      <c r="AL297" s="92"/>
      <c r="AM297" s="92"/>
      <c r="AN297" s="92">
        <v>0</v>
      </c>
      <c r="AO297" s="92">
        <v>87983</v>
      </c>
      <c r="AP297" s="92">
        <v>3338517</v>
      </c>
      <c r="AQ297" s="92"/>
      <c r="AR297" s="92">
        <v>2826279</v>
      </c>
      <c r="AS297" s="92">
        <v>61731</v>
      </c>
      <c r="AT297" s="92">
        <v>2222071</v>
      </c>
      <c r="AU297" s="92"/>
      <c r="AV297" s="92"/>
      <c r="AW297" s="92">
        <v>10266527</v>
      </c>
      <c r="AX297" s="92">
        <v>11158</v>
      </c>
      <c r="AY297" s="92">
        <v>0</v>
      </c>
      <c r="AZ297" s="92">
        <v>0</v>
      </c>
      <c r="BA297" s="92">
        <v>3325688</v>
      </c>
      <c r="BB297" s="92">
        <v>1645861</v>
      </c>
      <c r="BC297" s="92"/>
      <c r="BD297" s="92">
        <v>364758</v>
      </c>
      <c r="BE297" s="92">
        <v>1479072</v>
      </c>
      <c r="BF297" s="92">
        <v>3280347</v>
      </c>
      <c r="BG297" s="92">
        <v>61642</v>
      </c>
      <c r="BH297" s="92">
        <v>98000</v>
      </c>
      <c r="BI297" s="92"/>
      <c r="BJ297" s="92"/>
      <c r="BK297" s="92">
        <v>0</v>
      </c>
      <c r="BL297" s="92"/>
      <c r="BM297" s="92"/>
      <c r="BN297" s="92"/>
      <c r="BO297" s="92">
        <v>11979951</v>
      </c>
      <c r="BP297" s="92"/>
      <c r="BQ297" s="92">
        <v>4692077</v>
      </c>
      <c r="BR297" s="92"/>
      <c r="BS297" s="92">
        <v>2050</v>
      </c>
      <c r="BT297" s="92"/>
      <c r="BU297" s="92">
        <v>6666264</v>
      </c>
      <c r="BV297" s="92">
        <v>232048</v>
      </c>
      <c r="BW297" s="92">
        <v>254464</v>
      </c>
      <c r="BX297" s="92"/>
      <c r="BY297" s="92"/>
      <c r="BZ297" s="92"/>
      <c r="CA297" s="92">
        <v>133048</v>
      </c>
      <c r="CB297" s="92">
        <v>117830</v>
      </c>
      <c r="CC297" s="92">
        <v>117830</v>
      </c>
      <c r="CD297" s="92">
        <v>9279000</v>
      </c>
      <c r="CE297" s="92"/>
      <c r="CF297" s="92"/>
      <c r="CG297" s="92"/>
      <c r="CH297" s="92"/>
      <c r="CI297" s="92"/>
      <c r="CJ297" s="92">
        <v>1920000</v>
      </c>
      <c r="CK297" s="92">
        <v>1350000</v>
      </c>
      <c r="CL297" s="92">
        <v>2184000</v>
      </c>
      <c r="CM297" s="92">
        <v>1125000</v>
      </c>
      <c r="CN297" s="92">
        <v>2700000</v>
      </c>
      <c r="CO297" s="92">
        <v>234520003</v>
      </c>
      <c r="CP297" s="92">
        <v>703560011</v>
      </c>
    </row>
    <row r="298" spans="1:94" x14ac:dyDescent="0.35">
      <c r="A298" s="89" t="s">
        <v>1421</v>
      </c>
      <c r="B298" s="92">
        <v>13895913</v>
      </c>
      <c r="C298" s="92">
        <v>11307880</v>
      </c>
      <c r="D298" s="92">
        <v>1460160</v>
      </c>
      <c r="E298" s="92">
        <v>1127872</v>
      </c>
      <c r="F298" s="92">
        <v>16793751</v>
      </c>
      <c r="G298" s="92">
        <v>13314996</v>
      </c>
      <c r="H298" s="92">
        <v>3450841</v>
      </c>
      <c r="I298" s="92">
        <v>27915</v>
      </c>
      <c r="J298" s="92">
        <v>10660</v>
      </c>
      <c r="K298" s="92"/>
      <c r="L298" s="92"/>
      <c r="M298" s="92"/>
      <c r="N298" s="92"/>
      <c r="O298" s="92"/>
      <c r="P298" s="92">
        <v>10660</v>
      </c>
      <c r="Q298" s="92">
        <v>2169454</v>
      </c>
      <c r="R298" s="92"/>
      <c r="S298" s="92"/>
      <c r="T298" s="92">
        <v>84877</v>
      </c>
      <c r="U298" s="92"/>
      <c r="V298" s="92"/>
      <c r="W298" s="92"/>
      <c r="X298" s="92"/>
      <c r="Y298" s="92">
        <v>0</v>
      </c>
      <c r="Z298" s="92">
        <v>0</v>
      </c>
      <c r="AA298" s="92"/>
      <c r="AB298" s="92"/>
      <c r="AC298" s="92"/>
      <c r="AD298" s="92"/>
      <c r="AE298" s="92">
        <v>356419</v>
      </c>
      <c r="AF298" s="92"/>
      <c r="AG298" s="92"/>
      <c r="AH298" s="92">
        <v>123762</v>
      </c>
      <c r="AI298" s="92">
        <v>0</v>
      </c>
      <c r="AJ298" s="92">
        <v>16295</v>
      </c>
      <c r="AK298" s="92"/>
      <c r="AL298" s="92"/>
      <c r="AM298" s="92"/>
      <c r="AN298" s="92"/>
      <c r="AO298" s="92">
        <v>0</v>
      </c>
      <c r="AP298" s="92">
        <v>127718</v>
      </c>
      <c r="AQ298" s="92"/>
      <c r="AR298" s="92">
        <v>434812</v>
      </c>
      <c r="AS298" s="92"/>
      <c r="AT298" s="92">
        <v>1025571</v>
      </c>
      <c r="AU298" s="92">
        <v>0</v>
      </c>
      <c r="AV298" s="92"/>
      <c r="AW298" s="92">
        <v>4491898</v>
      </c>
      <c r="AX298" s="92"/>
      <c r="AY298" s="92">
        <v>0</v>
      </c>
      <c r="AZ298" s="92">
        <v>0</v>
      </c>
      <c r="BA298" s="92">
        <v>1329654</v>
      </c>
      <c r="BB298" s="92">
        <v>408187</v>
      </c>
      <c r="BC298" s="92"/>
      <c r="BD298" s="92"/>
      <c r="BE298" s="92">
        <v>412800</v>
      </c>
      <c r="BF298" s="92">
        <v>1998258</v>
      </c>
      <c r="BG298" s="92"/>
      <c r="BH298" s="92">
        <v>343000</v>
      </c>
      <c r="BI298" s="92"/>
      <c r="BJ298" s="92"/>
      <c r="BK298" s="92">
        <v>0</v>
      </c>
      <c r="BL298" s="92"/>
      <c r="BM298" s="92"/>
      <c r="BN298" s="92"/>
      <c r="BO298" s="92">
        <v>1995561</v>
      </c>
      <c r="BP298" s="92"/>
      <c r="BQ298" s="92">
        <v>453178</v>
      </c>
      <c r="BR298" s="92"/>
      <c r="BS298" s="92">
        <v>1961</v>
      </c>
      <c r="BT298" s="92">
        <v>363320</v>
      </c>
      <c r="BU298" s="92">
        <v>1021397</v>
      </c>
      <c r="BV298" s="92"/>
      <c r="BW298" s="92">
        <v>38514</v>
      </c>
      <c r="BX298" s="92"/>
      <c r="BY298" s="92">
        <v>9837</v>
      </c>
      <c r="BZ298" s="92"/>
      <c r="CA298" s="92">
        <v>107354</v>
      </c>
      <c r="CB298" s="92"/>
      <c r="CC298" s="92"/>
      <c r="CD298" s="92">
        <v>6769100</v>
      </c>
      <c r="CE298" s="92">
        <v>50000</v>
      </c>
      <c r="CF298" s="92"/>
      <c r="CG298" s="92"/>
      <c r="CH298" s="92"/>
      <c r="CI298" s="92"/>
      <c r="CJ298" s="92">
        <v>4281600</v>
      </c>
      <c r="CK298" s="92">
        <v>187500</v>
      </c>
      <c r="CL298" s="92">
        <v>1155000</v>
      </c>
      <c r="CM298" s="92">
        <v>720000</v>
      </c>
      <c r="CN298" s="92">
        <v>375000</v>
      </c>
      <c r="CO298" s="92">
        <v>46126337</v>
      </c>
      <c r="CP298" s="92">
        <v>138379012</v>
      </c>
    </row>
    <row r="299" spans="1:94" x14ac:dyDescent="0.35">
      <c r="A299" s="89" t="s">
        <v>1423</v>
      </c>
      <c r="B299" s="92">
        <v>163257217</v>
      </c>
      <c r="C299" s="92">
        <v>134959526</v>
      </c>
      <c r="D299" s="92">
        <v>16420595</v>
      </c>
      <c r="E299" s="92">
        <v>11877096</v>
      </c>
      <c r="F299" s="92">
        <v>96988990</v>
      </c>
      <c r="G299" s="92">
        <v>52812294</v>
      </c>
      <c r="H299" s="92">
        <v>44087508</v>
      </c>
      <c r="I299" s="92">
        <v>89188</v>
      </c>
      <c r="J299" s="92">
        <v>0</v>
      </c>
      <c r="K299" s="92"/>
      <c r="L299" s="92"/>
      <c r="M299" s="92"/>
      <c r="N299" s="92">
        <v>0</v>
      </c>
      <c r="O299" s="92"/>
      <c r="P299" s="92">
        <v>0</v>
      </c>
      <c r="Q299" s="92">
        <v>3558617</v>
      </c>
      <c r="R299" s="92"/>
      <c r="S299" s="92"/>
      <c r="T299" s="92">
        <v>2386730</v>
      </c>
      <c r="U299" s="92"/>
      <c r="V299" s="92"/>
      <c r="W299" s="92">
        <v>0</v>
      </c>
      <c r="X299" s="92"/>
      <c r="Y299" s="92">
        <v>81777</v>
      </c>
      <c r="Z299" s="92">
        <v>27578</v>
      </c>
      <c r="AA299" s="92">
        <v>0</v>
      </c>
      <c r="AB299" s="92"/>
      <c r="AC299" s="92"/>
      <c r="AD299" s="92">
        <v>4508</v>
      </c>
      <c r="AE299" s="92">
        <v>19705</v>
      </c>
      <c r="AF299" s="92"/>
      <c r="AG299" s="92"/>
      <c r="AH299" s="92">
        <v>63916</v>
      </c>
      <c r="AI299" s="92">
        <v>0</v>
      </c>
      <c r="AJ299" s="92">
        <v>1477</v>
      </c>
      <c r="AK299" s="92">
        <v>0</v>
      </c>
      <c r="AL299" s="92"/>
      <c r="AM299" s="92"/>
      <c r="AN299" s="92"/>
      <c r="AO299" s="92">
        <v>0</v>
      </c>
      <c r="AP299" s="92">
        <v>1183</v>
      </c>
      <c r="AQ299" s="92">
        <v>0</v>
      </c>
      <c r="AR299" s="92">
        <v>0</v>
      </c>
      <c r="AS299" s="92">
        <v>971741</v>
      </c>
      <c r="AT299" s="92">
        <v>0</v>
      </c>
      <c r="AU299" s="92"/>
      <c r="AV299" s="92">
        <v>0</v>
      </c>
      <c r="AW299" s="92">
        <v>27629736</v>
      </c>
      <c r="AX299" s="92">
        <v>0</v>
      </c>
      <c r="AY299" s="92">
        <v>3488</v>
      </c>
      <c r="AZ299" s="92">
        <v>0</v>
      </c>
      <c r="BA299" s="92">
        <v>2824008</v>
      </c>
      <c r="BB299" s="92">
        <v>1543691</v>
      </c>
      <c r="BC299" s="92"/>
      <c r="BD299" s="92">
        <v>33344</v>
      </c>
      <c r="BE299" s="92">
        <v>15408</v>
      </c>
      <c r="BF299" s="92">
        <v>21661771</v>
      </c>
      <c r="BG299" s="92">
        <v>23554</v>
      </c>
      <c r="BH299" s="92">
        <v>1078000</v>
      </c>
      <c r="BI299" s="92"/>
      <c r="BJ299" s="92">
        <v>2766</v>
      </c>
      <c r="BK299" s="92">
        <v>0</v>
      </c>
      <c r="BL299" s="92">
        <v>285262</v>
      </c>
      <c r="BM299" s="92"/>
      <c r="BN299" s="92">
        <v>158443</v>
      </c>
      <c r="BO299" s="92">
        <v>17375312</v>
      </c>
      <c r="BP299" s="92"/>
      <c r="BQ299" s="92">
        <v>9828864</v>
      </c>
      <c r="BR299" s="92">
        <v>6866</v>
      </c>
      <c r="BS299" s="92">
        <v>2585</v>
      </c>
      <c r="BT299" s="92">
        <v>1254843</v>
      </c>
      <c r="BU299" s="92">
        <v>3175113</v>
      </c>
      <c r="BV299" s="92">
        <v>2552817</v>
      </c>
      <c r="BW299" s="92">
        <v>495174</v>
      </c>
      <c r="BX299" s="92"/>
      <c r="BY299" s="92">
        <v>59051</v>
      </c>
      <c r="BZ299" s="92"/>
      <c r="CA299" s="92"/>
      <c r="CB299" s="92"/>
      <c r="CC299" s="92"/>
      <c r="CD299" s="92">
        <v>26375000</v>
      </c>
      <c r="CE299" s="92"/>
      <c r="CF299" s="92"/>
      <c r="CG299" s="92">
        <v>500000</v>
      </c>
      <c r="CH299" s="92"/>
      <c r="CI299" s="92"/>
      <c r="CJ299" s="92">
        <v>0</v>
      </c>
      <c r="CK299" s="92">
        <v>5625000</v>
      </c>
      <c r="CL299" s="92">
        <v>5250000</v>
      </c>
      <c r="CM299" s="92">
        <v>3750000</v>
      </c>
      <c r="CN299" s="92">
        <v>11250000</v>
      </c>
      <c r="CO299" s="92">
        <v>335184873</v>
      </c>
      <c r="CP299" s="92">
        <v>1005554615</v>
      </c>
    </row>
    <row r="300" spans="1:94" x14ac:dyDescent="0.35">
      <c r="A300" s="89" t="s">
        <v>1426</v>
      </c>
      <c r="B300" s="92">
        <v>138816366</v>
      </c>
      <c r="C300" s="92">
        <v>110916381</v>
      </c>
      <c r="D300" s="92">
        <v>16202014</v>
      </c>
      <c r="E300" s="92">
        <v>11697971</v>
      </c>
      <c r="F300" s="92">
        <v>133530407</v>
      </c>
      <c r="G300" s="92">
        <v>90088764</v>
      </c>
      <c r="H300" s="92">
        <v>42584967</v>
      </c>
      <c r="I300" s="92">
        <v>856676</v>
      </c>
      <c r="J300" s="92">
        <v>0</v>
      </c>
      <c r="K300" s="92"/>
      <c r="L300" s="92"/>
      <c r="M300" s="92"/>
      <c r="N300" s="92"/>
      <c r="O300" s="92"/>
      <c r="P300" s="92">
        <v>0</v>
      </c>
      <c r="Q300" s="92">
        <v>19684247</v>
      </c>
      <c r="R300" s="92"/>
      <c r="S300" s="92"/>
      <c r="T300" s="92">
        <v>2676890</v>
      </c>
      <c r="U300" s="92"/>
      <c r="V300" s="92"/>
      <c r="W300" s="92"/>
      <c r="X300" s="92"/>
      <c r="Y300" s="92">
        <v>55881</v>
      </c>
      <c r="Z300" s="92">
        <v>62925</v>
      </c>
      <c r="AA300" s="92">
        <v>0</v>
      </c>
      <c r="AB300" s="92"/>
      <c r="AC300" s="92"/>
      <c r="AD300" s="92"/>
      <c r="AE300" s="92">
        <v>1869521</v>
      </c>
      <c r="AF300" s="92">
        <v>413455</v>
      </c>
      <c r="AG300" s="92">
        <v>2918755</v>
      </c>
      <c r="AH300" s="92">
        <v>1472129</v>
      </c>
      <c r="AI300" s="92">
        <v>33132</v>
      </c>
      <c r="AJ300" s="92">
        <v>101845</v>
      </c>
      <c r="AK300" s="92">
        <v>566</v>
      </c>
      <c r="AL300" s="92"/>
      <c r="AM300" s="92">
        <v>109840</v>
      </c>
      <c r="AN300" s="92"/>
      <c r="AO300" s="92">
        <v>105747</v>
      </c>
      <c r="AP300" s="92">
        <v>2072715</v>
      </c>
      <c r="AQ300" s="92">
        <v>5</v>
      </c>
      <c r="AR300" s="92">
        <v>3913309</v>
      </c>
      <c r="AS300" s="92">
        <v>672679</v>
      </c>
      <c r="AT300" s="92">
        <v>3204851</v>
      </c>
      <c r="AU300" s="92"/>
      <c r="AV300" s="92"/>
      <c r="AW300" s="92">
        <v>9192741</v>
      </c>
      <c r="AX300" s="92">
        <v>0</v>
      </c>
      <c r="AY300" s="92">
        <v>3589</v>
      </c>
      <c r="AZ300" s="92">
        <v>0</v>
      </c>
      <c r="BA300" s="92">
        <v>1717287</v>
      </c>
      <c r="BB300" s="92">
        <v>75372</v>
      </c>
      <c r="BC300" s="92"/>
      <c r="BD300" s="92">
        <v>26291</v>
      </c>
      <c r="BE300" s="92">
        <v>8296</v>
      </c>
      <c r="BF300" s="92">
        <v>6486576</v>
      </c>
      <c r="BG300" s="92">
        <v>0</v>
      </c>
      <c r="BH300" s="92">
        <v>868087</v>
      </c>
      <c r="BI300" s="92"/>
      <c r="BJ300" s="92"/>
      <c r="BK300" s="92">
        <v>0</v>
      </c>
      <c r="BL300" s="92">
        <v>0</v>
      </c>
      <c r="BM300" s="92"/>
      <c r="BN300" s="92">
        <v>7243</v>
      </c>
      <c r="BO300" s="92">
        <v>11562116</v>
      </c>
      <c r="BP300" s="92"/>
      <c r="BQ300" s="92">
        <v>4501534</v>
      </c>
      <c r="BR300" s="92"/>
      <c r="BS300" s="92">
        <v>2139</v>
      </c>
      <c r="BT300" s="92">
        <v>1291241</v>
      </c>
      <c r="BU300" s="92">
        <v>4823584</v>
      </c>
      <c r="BV300" s="92">
        <v>450804</v>
      </c>
      <c r="BW300" s="92">
        <v>480517</v>
      </c>
      <c r="BX300" s="92"/>
      <c r="BY300" s="92">
        <v>12297</v>
      </c>
      <c r="BZ300" s="92"/>
      <c r="CA300" s="92"/>
      <c r="CB300" s="92">
        <v>202668</v>
      </c>
      <c r="CC300" s="92">
        <v>202668</v>
      </c>
      <c r="CD300" s="92">
        <v>15349145</v>
      </c>
      <c r="CE300" s="92"/>
      <c r="CF300" s="92"/>
      <c r="CG300" s="92">
        <v>413645</v>
      </c>
      <c r="CH300" s="92"/>
      <c r="CI300" s="92"/>
      <c r="CJ300" s="92">
        <v>0</v>
      </c>
      <c r="CK300" s="92">
        <v>3840000</v>
      </c>
      <c r="CL300" s="92">
        <v>1795500</v>
      </c>
      <c r="CM300" s="92">
        <v>1620000</v>
      </c>
      <c r="CN300" s="92">
        <v>7680000</v>
      </c>
      <c r="CO300" s="92">
        <v>328337688</v>
      </c>
      <c r="CP300" s="92">
        <v>985013066</v>
      </c>
    </row>
    <row r="301" spans="1:94" x14ac:dyDescent="0.35">
      <c r="A301" s="89" t="s">
        <v>1429</v>
      </c>
      <c r="B301" s="92">
        <v>107600684</v>
      </c>
      <c r="C301" s="92">
        <v>87423232</v>
      </c>
      <c r="D301" s="92">
        <v>12082891</v>
      </c>
      <c r="E301" s="92">
        <v>8094561</v>
      </c>
      <c r="F301" s="92">
        <v>93282885</v>
      </c>
      <c r="G301" s="92">
        <v>58150819</v>
      </c>
      <c r="H301" s="92">
        <v>34919955</v>
      </c>
      <c r="I301" s="92">
        <v>212110</v>
      </c>
      <c r="J301" s="92">
        <v>0</v>
      </c>
      <c r="K301" s="92"/>
      <c r="L301" s="92">
        <v>0</v>
      </c>
      <c r="M301" s="92"/>
      <c r="N301" s="92">
        <v>0</v>
      </c>
      <c r="O301" s="92"/>
      <c r="P301" s="92">
        <v>0</v>
      </c>
      <c r="Q301" s="92">
        <v>7318272</v>
      </c>
      <c r="R301" s="92"/>
      <c r="S301" s="92"/>
      <c r="T301" s="92">
        <v>1483913</v>
      </c>
      <c r="U301" s="92"/>
      <c r="V301" s="92"/>
      <c r="W301" s="92">
        <v>292600</v>
      </c>
      <c r="X301" s="92"/>
      <c r="Y301" s="92">
        <v>0</v>
      </c>
      <c r="Z301" s="92">
        <v>2309</v>
      </c>
      <c r="AA301" s="92">
        <v>0</v>
      </c>
      <c r="AB301" s="92"/>
      <c r="AC301" s="92"/>
      <c r="AD301" s="92">
        <v>1565</v>
      </c>
      <c r="AE301" s="92">
        <v>160400</v>
      </c>
      <c r="AF301" s="92">
        <v>1831</v>
      </c>
      <c r="AG301" s="92"/>
      <c r="AH301" s="92">
        <v>99289</v>
      </c>
      <c r="AI301" s="92">
        <v>0</v>
      </c>
      <c r="AJ301" s="92">
        <v>58852</v>
      </c>
      <c r="AK301" s="92">
        <v>0</v>
      </c>
      <c r="AL301" s="92"/>
      <c r="AM301" s="92"/>
      <c r="AN301" s="92"/>
      <c r="AO301" s="92">
        <v>0</v>
      </c>
      <c r="AP301" s="92">
        <v>600480</v>
      </c>
      <c r="AQ301" s="92"/>
      <c r="AR301" s="92">
        <v>2174061</v>
      </c>
      <c r="AS301" s="92">
        <v>648223</v>
      </c>
      <c r="AT301" s="92">
        <v>1794750</v>
      </c>
      <c r="AU301" s="92">
        <v>0</v>
      </c>
      <c r="AV301" s="92"/>
      <c r="AW301" s="92">
        <v>17900588</v>
      </c>
      <c r="AX301" s="92"/>
      <c r="AY301" s="92">
        <v>1905</v>
      </c>
      <c r="AZ301" s="92">
        <v>0</v>
      </c>
      <c r="BA301" s="92">
        <v>800213</v>
      </c>
      <c r="BB301" s="92">
        <v>32726</v>
      </c>
      <c r="BC301" s="92">
        <v>0</v>
      </c>
      <c r="BD301" s="92">
        <v>71632</v>
      </c>
      <c r="BE301" s="92">
        <v>4741</v>
      </c>
      <c r="BF301" s="92">
        <v>16925672</v>
      </c>
      <c r="BG301" s="92">
        <v>0</v>
      </c>
      <c r="BH301" s="92">
        <v>0</v>
      </c>
      <c r="BI301" s="92">
        <v>14043</v>
      </c>
      <c r="BJ301" s="92">
        <v>3410</v>
      </c>
      <c r="BK301" s="92">
        <v>0</v>
      </c>
      <c r="BL301" s="92">
        <v>0</v>
      </c>
      <c r="BM301" s="92"/>
      <c r="BN301" s="92">
        <v>46247</v>
      </c>
      <c r="BO301" s="92">
        <v>13071581</v>
      </c>
      <c r="BP301" s="92"/>
      <c r="BQ301" s="92">
        <v>7898246</v>
      </c>
      <c r="BR301" s="92">
        <v>1959</v>
      </c>
      <c r="BS301" s="92"/>
      <c r="BT301" s="92">
        <v>1703641</v>
      </c>
      <c r="BU301" s="92">
        <v>2813270</v>
      </c>
      <c r="BV301" s="92">
        <v>348063</v>
      </c>
      <c r="BW301" s="92">
        <v>99035</v>
      </c>
      <c r="BX301" s="92"/>
      <c r="BY301" s="92">
        <v>196749</v>
      </c>
      <c r="BZ301" s="92"/>
      <c r="CA301" s="92">
        <v>10619</v>
      </c>
      <c r="CB301" s="92">
        <v>66087</v>
      </c>
      <c r="CC301" s="92">
        <v>66087</v>
      </c>
      <c r="CD301" s="92">
        <v>10715000</v>
      </c>
      <c r="CE301" s="92"/>
      <c r="CF301" s="92"/>
      <c r="CG301" s="92">
        <v>125000</v>
      </c>
      <c r="CH301" s="92"/>
      <c r="CI301" s="92"/>
      <c r="CJ301" s="92">
        <v>0</v>
      </c>
      <c r="CK301" s="92">
        <v>2565000</v>
      </c>
      <c r="CL301" s="92">
        <v>1470000</v>
      </c>
      <c r="CM301" s="92">
        <v>1425000</v>
      </c>
      <c r="CN301" s="92">
        <v>5130000</v>
      </c>
      <c r="CO301" s="92">
        <v>249955098</v>
      </c>
      <c r="CP301" s="92">
        <v>749865294</v>
      </c>
    </row>
    <row r="302" spans="1:94" x14ac:dyDescent="0.35">
      <c r="A302" s="89" t="s">
        <v>1433</v>
      </c>
      <c r="B302" s="92">
        <v>16231154</v>
      </c>
      <c r="C302" s="92">
        <v>15204390</v>
      </c>
      <c r="D302" s="92">
        <v>965847</v>
      </c>
      <c r="E302" s="92">
        <v>60917</v>
      </c>
      <c r="F302" s="92">
        <v>21383109</v>
      </c>
      <c r="G302" s="92">
        <v>18351749</v>
      </c>
      <c r="H302" s="92">
        <v>2979120</v>
      </c>
      <c r="I302" s="92">
        <v>52240</v>
      </c>
      <c r="J302" s="92">
        <v>0</v>
      </c>
      <c r="K302" s="92"/>
      <c r="L302" s="92"/>
      <c r="M302" s="92"/>
      <c r="N302" s="92"/>
      <c r="O302" s="92"/>
      <c r="P302" s="92">
        <v>0</v>
      </c>
      <c r="Q302" s="92">
        <v>752671</v>
      </c>
      <c r="R302" s="92"/>
      <c r="S302" s="92"/>
      <c r="T302" s="92">
        <v>408884</v>
      </c>
      <c r="U302" s="92"/>
      <c r="V302" s="92"/>
      <c r="W302" s="92"/>
      <c r="X302" s="92"/>
      <c r="Y302" s="92"/>
      <c r="Z302" s="92">
        <v>3361</v>
      </c>
      <c r="AA302" s="92"/>
      <c r="AB302" s="92"/>
      <c r="AC302" s="92"/>
      <c r="AD302" s="92">
        <v>4508</v>
      </c>
      <c r="AE302" s="92">
        <v>12555</v>
      </c>
      <c r="AF302" s="92"/>
      <c r="AG302" s="92"/>
      <c r="AH302" s="92">
        <v>29777</v>
      </c>
      <c r="AI302" s="92">
        <v>0</v>
      </c>
      <c r="AJ302" s="92">
        <v>107784</v>
      </c>
      <c r="AK302" s="92"/>
      <c r="AL302" s="92"/>
      <c r="AM302" s="92"/>
      <c r="AN302" s="92"/>
      <c r="AO302" s="92">
        <v>0</v>
      </c>
      <c r="AP302" s="92">
        <v>66109</v>
      </c>
      <c r="AQ302" s="92"/>
      <c r="AR302" s="92">
        <v>0</v>
      </c>
      <c r="AS302" s="92">
        <v>119693</v>
      </c>
      <c r="AT302" s="92">
        <v>0</v>
      </c>
      <c r="AU302" s="92"/>
      <c r="AV302" s="92"/>
      <c r="AW302" s="92">
        <v>5580509</v>
      </c>
      <c r="AX302" s="92"/>
      <c r="AY302" s="92">
        <v>21598</v>
      </c>
      <c r="AZ302" s="92">
        <v>0</v>
      </c>
      <c r="BA302" s="92">
        <v>258092</v>
      </c>
      <c r="BB302" s="92">
        <v>3110</v>
      </c>
      <c r="BC302" s="92"/>
      <c r="BD302" s="92">
        <v>16366</v>
      </c>
      <c r="BE302" s="92">
        <v>0</v>
      </c>
      <c r="BF302" s="92">
        <v>4302282</v>
      </c>
      <c r="BG302" s="92">
        <v>626132</v>
      </c>
      <c r="BH302" s="92">
        <v>294000</v>
      </c>
      <c r="BI302" s="92">
        <v>0</v>
      </c>
      <c r="BJ302" s="92">
        <v>0</v>
      </c>
      <c r="BK302" s="92">
        <v>0</v>
      </c>
      <c r="BL302" s="92">
        <v>0</v>
      </c>
      <c r="BM302" s="92"/>
      <c r="BN302" s="92">
        <v>58931</v>
      </c>
      <c r="BO302" s="92">
        <v>290301</v>
      </c>
      <c r="BP302" s="92"/>
      <c r="BQ302" s="92">
        <v>22558</v>
      </c>
      <c r="BR302" s="92"/>
      <c r="BS302" s="92"/>
      <c r="BT302" s="92"/>
      <c r="BU302" s="92">
        <v>188691</v>
      </c>
      <c r="BV302" s="92"/>
      <c r="BW302" s="92">
        <v>65055</v>
      </c>
      <c r="BX302" s="92"/>
      <c r="BY302" s="92"/>
      <c r="BZ302" s="92"/>
      <c r="CA302" s="92">
        <v>13997</v>
      </c>
      <c r="CB302" s="92">
        <v>0</v>
      </c>
      <c r="CC302" s="92">
        <v>0</v>
      </c>
      <c r="CD302" s="92">
        <v>1567500</v>
      </c>
      <c r="CE302" s="92"/>
      <c r="CF302" s="92"/>
      <c r="CG302" s="92"/>
      <c r="CH302" s="92"/>
      <c r="CI302" s="92"/>
      <c r="CJ302" s="92">
        <v>0</v>
      </c>
      <c r="CK302" s="92"/>
      <c r="CL302" s="92">
        <v>1260000</v>
      </c>
      <c r="CM302" s="92">
        <v>307500</v>
      </c>
      <c r="CN302" s="92"/>
      <c r="CO302" s="92">
        <v>45805244</v>
      </c>
      <c r="CP302" s="92">
        <v>137415734</v>
      </c>
    </row>
    <row r="303" spans="1:94" x14ac:dyDescent="0.35">
      <c r="A303" s="89" t="s">
        <v>2660</v>
      </c>
      <c r="B303" s="92">
        <v>8011691</v>
      </c>
      <c r="C303" s="92">
        <v>7607442</v>
      </c>
      <c r="D303" s="92">
        <v>379495</v>
      </c>
      <c r="E303" s="92">
        <v>24754</v>
      </c>
      <c r="F303" s="92">
        <v>10995775</v>
      </c>
      <c r="G303" s="92">
        <v>9448430</v>
      </c>
      <c r="H303" s="92">
        <v>1444116</v>
      </c>
      <c r="I303" s="92">
        <v>103229</v>
      </c>
      <c r="J303" s="92"/>
      <c r="K303" s="92"/>
      <c r="L303" s="92"/>
      <c r="M303" s="92"/>
      <c r="N303" s="92"/>
      <c r="O303" s="92"/>
      <c r="P303" s="92"/>
      <c r="Q303" s="92">
        <v>391758</v>
      </c>
      <c r="R303" s="92"/>
      <c r="S303" s="92"/>
      <c r="T303" s="92">
        <v>114900</v>
      </c>
      <c r="U303" s="92"/>
      <c r="V303" s="92"/>
      <c r="W303" s="92"/>
      <c r="X303" s="92"/>
      <c r="Y303" s="92">
        <v>0</v>
      </c>
      <c r="Z303" s="92"/>
      <c r="AA303" s="92">
        <v>0</v>
      </c>
      <c r="AB303" s="92"/>
      <c r="AC303" s="92"/>
      <c r="AD303" s="92"/>
      <c r="AE303" s="92">
        <v>50979</v>
      </c>
      <c r="AF303" s="92"/>
      <c r="AG303" s="92"/>
      <c r="AH303" s="92">
        <v>32190</v>
      </c>
      <c r="AI303" s="92">
        <v>0</v>
      </c>
      <c r="AJ303" s="92">
        <v>17572</v>
      </c>
      <c r="AK303" s="92"/>
      <c r="AL303" s="92"/>
      <c r="AM303" s="92"/>
      <c r="AN303" s="92"/>
      <c r="AO303" s="92">
        <v>0</v>
      </c>
      <c r="AP303" s="92">
        <v>0</v>
      </c>
      <c r="AQ303" s="92"/>
      <c r="AR303" s="92">
        <v>108703</v>
      </c>
      <c r="AS303" s="92">
        <v>43538</v>
      </c>
      <c r="AT303" s="92"/>
      <c r="AU303" s="92">
        <v>23876</v>
      </c>
      <c r="AV303" s="92"/>
      <c r="AW303" s="92">
        <v>7883359</v>
      </c>
      <c r="AX303" s="92">
        <v>11158</v>
      </c>
      <c r="AY303" s="92"/>
      <c r="AZ303" s="92">
        <v>0</v>
      </c>
      <c r="BA303" s="92">
        <v>1252837</v>
      </c>
      <c r="BB303" s="92">
        <v>1084443</v>
      </c>
      <c r="BC303" s="92"/>
      <c r="BD303" s="92"/>
      <c r="BE303" s="92">
        <v>388083</v>
      </c>
      <c r="BF303" s="92">
        <v>2755048</v>
      </c>
      <c r="BG303" s="92">
        <v>2168025</v>
      </c>
      <c r="BH303" s="92">
        <v>198924</v>
      </c>
      <c r="BI303" s="92"/>
      <c r="BJ303" s="92"/>
      <c r="BK303" s="92">
        <v>0</v>
      </c>
      <c r="BL303" s="92"/>
      <c r="BM303" s="92"/>
      <c r="BN303" s="92">
        <v>24841</v>
      </c>
      <c r="BO303" s="92">
        <v>211697</v>
      </c>
      <c r="BP303" s="92"/>
      <c r="BQ303" s="92">
        <v>144596</v>
      </c>
      <c r="BR303" s="92"/>
      <c r="BS303" s="92"/>
      <c r="BT303" s="92"/>
      <c r="BU303" s="92">
        <v>64768</v>
      </c>
      <c r="BV303" s="92"/>
      <c r="BW303" s="92"/>
      <c r="BX303" s="92"/>
      <c r="BY303" s="92"/>
      <c r="BZ303" s="92"/>
      <c r="CA303" s="92">
        <v>2333</v>
      </c>
      <c r="CB303" s="92"/>
      <c r="CC303" s="92"/>
      <c r="CD303" s="92">
        <v>1083750</v>
      </c>
      <c r="CE303" s="92"/>
      <c r="CF303" s="92"/>
      <c r="CG303" s="92"/>
      <c r="CH303" s="92"/>
      <c r="CI303" s="92"/>
      <c r="CJ303" s="92"/>
      <c r="CK303" s="92"/>
      <c r="CL303" s="92">
        <v>761250</v>
      </c>
      <c r="CM303" s="92">
        <v>322500</v>
      </c>
      <c r="CN303" s="92"/>
      <c r="CO303" s="92">
        <v>28578030</v>
      </c>
      <c r="CP303" s="92">
        <v>85734090</v>
      </c>
    </row>
    <row r="304" spans="1:94" x14ac:dyDescent="0.35">
      <c r="A304" s="89" t="s">
        <v>1445</v>
      </c>
      <c r="B304" s="92">
        <v>2043775</v>
      </c>
      <c r="C304" s="92">
        <v>1884478</v>
      </c>
      <c r="D304" s="92">
        <v>149847</v>
      </c>
      <c r="E304" s="92">
        <v>9450</v>
      </c>
      <c r="F304" s="92">
        <v>1347018</v>
      </c>
      <c r="G304" s="92">
        <v>1024068</v>
      </c>
      <c r="H304" s="92">
        <v>312477</v>
      </c>
      <c r="I304" s="92">
        <v>10473</v>
      </c>
      <c r="J304" s="92"/>
      <c r="K304" s="92"/>
      <c r="L304" s="92"/>
      <c r="M304" s="92"/>
      <c r="N304" s="92"/>
      <c r="O304" s="92"/>
      <c r="P304" s="92"/>
      <c r="Q304" s="92">
        <v>89611</v>
      </c>
      <c r="R304" s="92"/>
      <c r="S304" s="92"/>
      <c r="T304" s="92">
        <v>55497</v>
      </c>
      <c r="U304" s="92"/>
      <c r="V304" s="92"/>
      <c r="W304" s="92"/>
      <c r="X304" s="92"/>
      <c r="Y304" s="92"/>
      <c r="Z304" s="92"/>
      <c r="AA304" s="92">
        <v>0</v>
      </c>
      <c r="AB304" s="92"/>
      <c r="AC304" s="92"/>
      <c r="AD304" s="92"/>
      <c r="AE304" s="92">
        <v>10067</v>
      </c>
      <c r="AF304" s="92"/>
      <c r="AG304" s="92"/>
      <c r="AH304" s="92">
        <v>2535</v>
      </c>
      <c r="AI304" s="92">
        <v>0</v>
      </c>
      <c r="AJ304" s="92">
        <v>2037</v>
      </c>
      <c r="AK304" s="92"/>
      <c r="AL304" s="92"/>
      <c r="AM304" s="92"/>
      <c r="AN304" s="92"/>
      <c r="AO304" s="92">
        <v>0</v>
      </c>
      <c r="AP304" s="92">
        <v>0</v>
      </c>
      <c r="AQ304" s="92"/>
      <c r="AR304" s="92">
        <v>0</v>
      </c>
      <c r="AS304" s="92">
        <v>19476</v>
      </c>
      <c r="AT304" s="92"/>
      <c r="AU304" s="92"/>
      <c r="AV304" s="92"/>
      <c r="AW304" s="92">
        <v>1327850</v>
      </c>
      <c r="AX304" s="92"/>
      <c r="AY304" s="92">
        <v>0</v>
      </c>
      <c r="AZ304" s="92">
        <v>0</v>
      </c>
      <c r="BA304" s="92">
        <v>87440</v>
      </c>
      <c r="BB304" s="92">
        <v>4245</v>
      </c>
      <c r="BC304" s="92"/>
      <c r="BD304" s="92">
        <v>2619</v>
      </c>
      <c r="BE304" s="92">
        <v>0</v>
      </c>
      <c r="BF304" s="92">
        <v>818100</v>
      </c>
      <c r="BG304" s="92">
        <v>314523</v>
      </c>
      <c r="BH304" s="92">
        <v>100924</v>
      </c>
      <c r="BI304" s="92"/>
      <c r="BJ304" s="92"/>
      <c r="BK304" s="92">
        <v>0</v>
      </c>
      <c r="BL304" s="92">
        <v>0</v>
      </c>
      <c r="BM304" s="92"/>
      <c r="BN304" s="92"/>
      <c r="BO304" s="92">
        <v>195941</v>
      </c>
      <c r="BP304" s="92"/>
      <c r="BQ304" s="92">
        <v>55267</v>
      </c>
      <c r="BR304" s="92"/>
      <c r="BS304" s="92"/>
      <c r="BT304" s="92"/>
      <c r="BU304" s="92">
        <v>135788</v>
      </c>
      <c r="BV304" s="92"/>
      <c r="BW304" s="92"/>
      <c r="BX304" s="92">
        <v>1386</v>
      </c>
      <c r="BY304" s="92"/>
      <c r="BZ304" s="92"/>
      <c r="CA304" s="92">
        <v>3499</v>
      </c>
      <c r="CB304" s="92"/>
      <c r="CC304" s="92"/>
      <c r="CD304" s="92">
        <v>90000</v>
      </c>
      <c r="CE304" s="92"/>
      <c r="CF304" s="92"/>
      <c r="CG304" s="92"/>
      <c r="CH304" s="92"/>
      <c r="CI304" s="92"/>
      <c r="CJ304" s="92">
        <v>0</v>
      </c>
      <c r="CK304" s="92"/>
      <c r="CL304" s="92">
        <v>52500</v>
      </c>
      <c r="CM304" s="92">
        <v>37500</v>
      </c>
      <c r="CN304" s="92"/>
      <c r="CO304" s="92">
        <v>5094195</v>
      </c>
      <c r="CP304" s="92">
        <v>15282586</v>
      </c>
    </row>
    <row r="305" spans="1:94" x14ac:dyDescent="0.35">
      <c r="A305" s="89" t="s">
        <v>1447</v>
      </c>
      <c r="B305" s="92">
        <v>2487680</v>
      </c>
      <c r="C305" s="92">
        <v>2319745</v>
      </c>
      <c r="D305" s="92">
        <v>124713</v>
      </c>
      <c r="E305" s="92">
        <v>43222</v>
      </c>
      <c r="F305" s="92">
        <v>1354872</v>
      </c>
      <c r="G305" s="92">
        <v>1017435</v>
      </c>
      <c r="H305" s="92">
        <v>308611</v>
      </c>
      <c r="I305" s="92">
        <v>28825</v>
      </c>
      <c r="J305" s="92"/>
      <c r="K305" s="92"/>
      <c r="L305" s="92"/>
      <c r="M305" s="92"/>
      <c r="N305" s="92"/>
      <c r="O305" s="92"/>
      <c r="P305" s="92"/>
      <c r="Q305" s="92">
        <v>88339</v>
      </c>
      <c r="R305" s="92"/>
      <c r="S305" s="92"/>
      <c r="T305" s="92">
        <v>55252</v>
      </c>
      <c r="U305" s="92"/>
      <c r="V305" s="92"/>
      <c r="W305" s="92"/>
      <c r="X305" s="92"/>
      <c r="Y305" s="92"/>
      <c r="Z305" s="92"/>
      <c r="AA305" s="92">
        <v>0</v>
      </c>
      <c r="AB305" s="92"/>
      <c r="AC305" s="92"/>
      <c r="AD305" s="92"/>
      <c r="AE305" s="92">
        <v>7180</v>
      </c>
      <c r="AF305" s="92"/>
      <c r="AG305" s="92"/>
      <c r="AH305" s="92">
        <v>1521</v>
      </c>
      <c r="AI305" s="92">
        <v>0</v>
      </c>
      <c r="AJ305" s="92">
        <v>1358</v>
      </c>
      <c r="AK305" s="92"/>
      <c r="AL305" s="92"/>
      <c r="AM305" s="92"/>
      <c r="AN305" s="92"/>
      <c r="AO305" s="92">
        <v>2975</v>
      </c>
      <c r="AP305" s="92">
        <v>0</v>
      </c>
      <c r="AQ305" s="92"/>
      <c r="AR305" s="92">
        <v>0</v>
      </c>
      <c r="AS305" s="92">
        <v>20054</v>
      </c>
      <c r="AT305" s="92">
        <v>0</v>
      </c>
      <c r="AU305" s="92"/>
      <c r="AV305" s="92"/>
      <c r="AW305" s="92">
        <v>1368678</v>
      </c>
      <c r="AX305" s="92"/>
      <c r="AY305" s="92">
        <v>0</v>
      </c>
      <c r="AZ305" s="92">
        <v>0</v>
      </c>
      <c r="BA305" s="92">
        <v>209066</v>
      </c>
      <c r="BB305" s="92">
        <v>280</v>
      </c>
      <c r="BC305" s="92"/>
      <c r="BD305" s="92">
        <v>1436</v>
      </c>
      <c r="BE305" s="92">
        <v>0</v>
      </c>
      <c r="BF305" s="92">
        <v>745373</v>
      </c>
      <c r="BG305" s="92">
        <v>314523</v>
      </c>
      <c r="BH305" s="92">
        <v>98000</v>
      </c>
      <c r="BI305" s="92"/>
      <c r="BJ305" s="92"/>
      <c r="BK305" s="92">
        <v>0</v>
      </c>
      <c r="BL305" s="92">
        <v>0</v>
      </c>
      <c r="BM305" s="92"/>
      <c r="BN305" s="92"/>
      <c r="BO305" s="92">
        <v>146316</v>
      </c>
      <c r="BP305" s="92"/>
      <c r="BQ305" s="92">
        <v>41732</v>
      </c>
      <c r="BR305" s="92"/>
      <c r="BS305" s="92"/>
      <c r="BT305" s="92"/>
      <c r="BU305" s="92">
        <v>102251</v>
      </c>
      <c r="BV305" s="92"/>
      <c r="BW305" s="92"/>
      <c r="BX305" s="92"/>
      <c r="BY305" s="92"/>
      <c r="BZ305" s="92"/>
      <c r="CA305" s="92">
        <v>2333</v>
      </c>
      <c r="CB305" s="92"/>
      <c r="CC305" s="92"/>
      <c r="CD305" s="92">
        <v>90000</v>
      </c>
      <c r="CE305" s="92"/>
      <c r="CF305" s="92"/>
      <c r="CG305" s="92"/>
      <c r="CH305" s="92"/>
      <c r="CI305" s="92"/>
      <c r="CJ305" s="92">
        <v>0</v>
      </c>
      <c r="CK305" s="92"/>
      <c r="CL305" s="92">
        <v>52500</v>
      </c>
      <c r="CM305" s="92">
        <v>37500</v>
      </c>
      <c r="CN305" s="92"/>
      <c r="CO305" s="92">
        <v>5535885</v>
      </c>
      <c r="CP305" s="92">
        <v>16607655</v>
      </c>
    </row>
    <row r="306" spans="1:94" x14ac:dyDescent="0.35">
      <c r="A306" s="89" t="s">
        <v>1449</v>
      </c>
      <c r="B306" s="92">
        <v>41832163</v>
      </c>
      <c r="C306" s="92">
        <v>35749954</v>
      </c>
      <c r="D306" s="92">
        <v>1826438</v>
      </c>
      <c r="E306" s="92">
        <v>4255770</v>
      </c>
      <c r="F306" s="92">
        <v>39072457</v>
      </c>
      <c r="G306" s="92">
        <v>19455368</v>
      </c>
      <c r="H306" s="92">
        <v>19581936</v>
      </c>
      <c r="I306" s="92">
        <v>35152</v>
      </c>
      <c r="J306" s="92">
        <v>0</v>
      </c>
      <c r="K306" s="92"/>
      <c r="L306" s="92"/>
      <c r="M306" s="92"/>
      <c r="N306" s="92"/>
      <c r="O306" s="92"/>
      <c r="P306" s="92">
        <v>0</v>
      </c>
      <c r="Q306" s="92">
        <v>3126135</v>
      </c>
      <c r="R306" s="92"/>
      <c r="S306" s="92"/>
      <c r="T306" s="92">
        <v>300926</v>
      </c>
      <c r="U306" s="92"/>
      <c r="V306" s="92"/>
      <c r="W306" s="92"/>
      <c r="X306" s="92"/>
      <c r="Y306" s="92">
        <v>29985</v>
      </c>
      <c r="Z306" s="92">
        <v>10004</v>
      </c>
      <c r="AA306" s="92">
        <v>0</v>
      </c>
      <c r="AB306" s="92"/>
      <c r="AC306" s="92"/>
      <c r="AD306" s="92"/>
      <c r="AE306" s="92">
        <v>212004</v>
      </c>
      <c r="AF306" s="92"/>
      <c r="AG306" s="92"/>
      <c r="AH306" s="92">
        <v>52931</v>
      </c>
      <c r="AI306" s="92">
        <v>8387</v>
      </c>
      <c r="AJ306" s="92">
        <v>30836</v>
      </c>
      <c r="AK306" s="92"/>
      <c r="AL306" s="92"/>
      <c r="AM306" s="92"/>
      <c r="AN306" s="92"/>
      <c r="AO306" s="92">
        <v>40221</v>
      </c>
      <c r="AP306" s="92">
        <v>485841</v>
      </c>
      <c r="AQ306" s="92"/>
      <c r="AR306" s="92">
        <v>869624</v>
      </c>
      <c r="AS306" s="92">
        <v>145271</v>
      </c>
      <c r="AT306" s="92">
        <v>940107</v>
      </c>
      <c r="AU306" s="92"/>
      <c r="AV306" s="92"/>
      <c r="AW306" s="92">
        <v>8681532</v>
      </c>
      <c r="AX306" s="92"/>
      <c r="AY306" s="92">
        <v>15698</v>
      </c>
      <c r="AZ306" s="92">
        <v>0</v>
      </c>
      <c r="BA306" s="92">
        <v>1722500</v>
      </c>
      <c r="BB306" s="92">
        <v>1063</v>
      </c>
      <c r="BC306" s="92"/>
      <c r="BD306" s="92">
        <v>4582</v>
      </c>
      <c r="BE306" s="92">
        <v>0</v>
      </c>
      <c r="BF306" s="92">
        <v>64023</v>
      </c>
      <c r="BG306" s="92">
        <v>6495982</v>
      </c>
      <c r="BH306" s="92">
        <v>245000</v>
      </c>
      <c r="BI306" s="92"/>
      <c r="BJ306" s="92"/>
      <c r="BK306" s="92">
        <v>0</v>
      </c>
      <c r="BL306" s="92">
        <v>132684</v>
      </c>
      <c r="BM306" s="92"/>
      <c r="BN306" s="92"/>
      <c r="BO306" s="92">
        <v>5860891</v>
      </c>
      <c r="BP306" s="92"/>
      <c r="BQ306" s="92">
        <v>4511586</v>
      </c>
      <c r="BR306" s="92"/>
      <c r="BS306" s="92"/>
      <c r="BT306" s="92">
        <v>584785</v>
      </c>
      <c r="BU306" s="92">
        <v>525182</v>
      </c>
      <c r="BV306" s="92">
        <v>21627</v>
      </c>
      <c r="BW306" s="92">
        <v>0</v>
      </c>
      <c r="BX306" s="92"/>
      <c r="BY306" s="92">
        <v>188551</v>
      </c>
      <c r="BZ306" s="92"/>
      <c r="CA306" s="92">
        <v>29160</v>
      </c>
      <c r="CB306" s="92">
        <v>113117</v>
      </c>
      <c r="CC306" s="92">
        <v>113117</v>
      </c>
      <c r="CD306" s="92">
        <v>250000</v>
      </c>
      <c r="CE306" s="92"/>
      <c r="CF306" s="92"/>
      <c r="CG306" s="92">
        <v>250000</v>
      </c>
      <c r="CH306" s="92"/>
      <c r="CI306" s="92"/>
      <c r="CJ306" s="92">
        <v>0</v>
      </c>
      <c r="CK306" s="92">
        <v>0</v>
      </c>
      <c r="CL306" s="92">
        <v>0</v>
      </c>
      <c r="CM306" s="92">
        <v>0</v>
      </c>
      <c r="CN306" s="92">
        <v>0</v>
      </c>
      <c r="CO306" s="92">
        <v>98936294</v>
      </c>
      <c r="CP306" s="92">
        <v>296808884</v>
      </c>
    </row>
    <row r="307" spans="1:94" x14ac:dyDescent="0.35">
      <c r="A307" s="89" t="s">
        <v>1451</v>
      </c>
      <c r="B307" s="92">
        <v>16324115</v>
      </c>
      <c r="C307" s="92">
        <v>13948491</v>
      </c>
      <c r="D307" s="92">
        <v>905077</v>
      </c>
      <c r="E307" s="92">
        <v>1470547</v>
      </c>
      <c r="F307" s="92">
        <v>13213466</v>
      </c>
      <c r="G307" s="92">
        <v>7794802</v>
      </c>
      <c r="H307" s="92">
        <v>5405337</v>
      </c>
      <c r="I307" s="92">
        <v>13327</v>
      </c>
      <c r="J307" s="92"/>
      <c r="K307" s="92"/>
      <c r="L307" s="92"/>
      <c r="M307" s="92"/>
      <c r="N307" s="92"/>
      <c r="O307" s="92"/>
      <c r="P307" s="92"/>
      <c r="Q307" s="92">
        <v>1786892</v>
      </c>
      <c r="R307" s="92"/>
      <c r="S307" s="92"/>
      <c r="T307" s="92">
        <v>112625</v>
      </c>
      <c r="U307" s="92"/>
      <c r="V307" s="92"/>
      <c r="W307" s="92"/>
      <c r="X307" s="92"/>
      <c r="Y307" s="92">
        <v>0</v>
      </c>
      <c r="Z307" s="92">
        <v>0</v>
      </c>
      <c r="AA307" s="92">
        <v>0</v>
      </c>
      <c r="AB307" s="92"/>
      <c r="AC307" s="92"/>
      <c r="AD307" s="92"/>
      <c r="AE307" s="92">
        <v>625415</v>
      </c>
      <c r="AF307" s="92"/>
      <c r="AG307" s="92"/>
      <c r="AH307" s="92">
        <v>165541</v>
      </c>
      <c r="AI307" s="92">
        <v>14495</v>
      </c>
      <c r="AJ307" s="92">
        <v>29195</v>
      </c>
      <c r="AK307" s="92"/>
      <c r="AL307" s="92"/>
      <c r="AM307" s="92"/>
      <c r="AN307" s="92"/>
      <c r="AO307" s="92">
        <v>12066</v>
      </c>
      <c r="AP307" s="92">
        <v>201180</v>
      </c>
      <c r="AQ307" s="92"/>
      <c r="AR307" s="92">
        <v>434812</v>
      </c>
      <c r="AS307" s="92">
        <v>106097</v>
      </c>
      <c r="AT307" s="92">
        <v>85464</v>
      </c>
      <c r="AU307" s="92"/>
      <c r="AV307" s="92"/>
      <c r="AW307" s="92">
        <v>103516</v>
      </c>
      <c r="AX307" s="92"/>
      <c r="AY307" s="92"/>
      <c r="AZ307" s="92">
        <v>0</v>
      </c>
      <c r="BA307" s="92">
        <v>914</v>
      </c>
      <c r="BB307" s="92">
        <v>4245</v>
      </c>
      <c r="BC307" s="92"/>
      <c r="BD307" s="92"/>
      <c r="BE307" s="92">
        <v>0</v>
      </c>
      <c r="BF307" s="92">
        <v>3547</v>
      </c>
      <c r="BG307" s="92">
        <v>94810</v>
      </c>
      <c r="BH307" s="92"/>
      <c r="BI307" s="92"/>
      <c r="BJ307" s="92"/>
      <c r="BK307" s="92">
        <v>0</v>
      </c>
      <c r="BL307" s="92">
        <v>0</v>
      </c>
      <c r="BM307" s="92"/>
      <c r="BN307" s="92"/>
      <c r="BO307" s="92">
        <v>2195397</v>
      </c>
      <c r="BP307" s="92"/>
      <c r="BQ307" s="92">
        <v>605455</v>
      </c>
      <c r="BR307" s="92"/>
      <c r="BS307" s="92"/>
      <c r="BT307" s="92">
        <v>344596</v>
      </c>
      <c r="BU307" s="92">
        <v>1053036</v>
      </c>
      <c r="BV307" s="92">
        <v>91598</v>
      </c>
      <c r="BW307" s="92">
        <v>42365</v>
      </c>
      <c r="BX307" s="92">
        <v>20880</v>
      </c>
      <c r="BY307" s="92">
        <v>28136</v>
      </c>
      <c r="BZ307" s="92"/>
      <c r="CA307" s="92">
        <v>9331</v>
      </c>
      <c r="CB307" s="92">
        <v>23566</v>
      </c>
      <c r="CC307" s="92">
        <v>23566</v>
      </c>
      <c r="CD307" s="92">
        <v>0</v>
      </c>
      <c r="CE307" s="92"/>
      <c r="CF307" s="92"/>
      <c r="CG307" s="92"/>
      <c r="CH307" s="92"/>
      <c r="CI307" s="92"/>
      <c r="CJ307" s="92">
        <v>0</v>
      </c>
      <c r="CK307" s="92"/>
      <c r="CL307" s="92">
        <v>0</v>
      </c>
      <c r="CM307" s="92">
        <v>0</v>
      </c>
      <c r="CN307" s="92"/>
      <c r="CO307" s="92">
        <v>33646951</v>
      </c>
      <c r="CP307" s="92">
        <v>100940853</v>
      </c>
    </row>
    <row r="308" spans="1:94" x14ac:dyDescent="0.35">
      <c r="A308" s="89" t="s">
        <v>1454</v>
      </c>
      <c r="B308" s="92">
        <v>34842630</v>
      </c>
      <c r="C308" s="92">
        <v>26400052</v>
      </c>
      <c r="D308" s="92">
        <v>4621548</v>
      </c>
      <c r="E308" s="92">
        <v>3821030</v>
      </c>
      <c r="F308" s="92">
        <v>24620061</v>
      </c>
      <c r="G308" s="92">
        <v>11833076</v>
      </c>
      <c r="H308" s="92">
        <v>12785235</v>
      </c>
      <c r="I308" s="92">
        <v>1751</v>
      </c>
      <c r="J308" s="92">
        <v>6410160</v>
      </c>
      <c r="K308" s="92"/>
      <c r="L308" s="92"/>
      <c r="M308" s="92"/>
      <c r="N308" s="92"/>
      <c r="O308" s="92"/>
      <c r="P308" s="92">
        <v>6410160</v>
      </c>
      <c r="Q308" s="92">
        <v>6129042</v>
      </c>
      <c r="R308" s="92"/>
      <c r="S308" s="92"/>
      <c r="T308" s="92">
        <v>772054</v>
      </c>
      <c r="U308" s="92"/>
      <c r="V308" s="92"/>
      <c r="W308" s="92"/>
      <c r="X308" s="92"/>
      <c r="Y308" s="92">
        <v>19081</v>
      </c>
      <c r="Z308" s="92">
        <v>40957</v>
      </c>
      <c r="AA308" s="92"/>
      <c r="AB308" s="92"/>
      <c r="AC308" s="92"/>
      <c r="AD308" s="92">
        <v>4508</v>
      </c>
      <c r="AE308" s="92">
        <v>1015721</v>
      </c>
      <c r="AF308" s="92">
        <v>0</v>
      </c>
      <c r="AG308" s="92"/>
      <c r="AH308" s="92">
        <v>582617</v>
      </c>
      <c r="AI308" s="92">
        <v>39553</v>
      </c>
      <c r="AJ308" s="92">
        <v>59779</v>
      </c>
      <c r="AK308" s="92"/>
      <c r="AL308" s="92"/>
      <c r="AM308" s="92"/>
      <c r="AN308" s="92"/>
      <c r="AO308" s="92">
        <v>0</v>
      </c>
      <c r="AP308" s="92">
        <v>679701</v>
      </c>
      <c r="AQ308" s="92"/>
      <c r="AR308" s="92">
        <v>1304436</v>
      </c>
      <c r="AS308" s="92">
        <v>243206</v>
      </c>
      <c r="AT308" s="92">
        <v>1367428</v>
      </c>
      <c r="AU308" s="92">
        <v>0</v>
      </c>
      <c r="AV308" s="92">
        <v>0</v>
      </c>
      <c r="AW308" s="92">
        <v>448786</v>
      </c>
      <c r="AX308" s="92"/>
      <c r="AY308" s="92">
        <v>3488</v>
      </c>
      <c r="AZ308" s="92">
        <v>0</v>
      </c>
      <c r="BA308" s="92">
        <v>0</v>
      </c>
      <c r="BB308" s="92">
        <v>0</v>
      </c>
      <c r="BC308" s="92">
        <v>0</v>
      </c>
      <c r="BD308" s="92"/>
      <c r="BE308" s="92">
        <v>0</v>
      </c>
      <c r="BF308" s="92">
        <v>28215</v>
      </c>
      <c r="BG308" s="92">
        <v>21032</v>
      </c>
      <c r="BH308" s="92">
        <v>392000</v>
      </c>
      <c r="BI308" s="92">
        <v>1901</v>
      </c>
      <c r="BJ308" s="92"/>
      <c r="BK308" s="92">
        <v>0</v>
      </c>
      <c r="BL308" s="92"/>
      <c r="BM308" s="92"/>
      <c r="BN308" s="92">
        <v>2150</v>
      </c>
      <c r="BO308" s="92">
        <v>7670364</v>
      </c>
      <c r="BP308" s="92"/>
      <c r="BQ308" s="92">
        <v>2848120</v>
      </c>
      <c r="BR308" s="92">
        <v>30125</v>
      </c>
      <c r="BS308" s="92">
        <v>1486</v>
      </c>
      <c r="BT308" s="92">
        <v>1061232</v>
      </c>
      <c r="BU308" s="92">
        <v>2463302</v>
      </c>
      <c r="BV308" s="92">
        <v>831606</v>
      </c>
      <c r="BW308" s="92">
        <v>235263</v>
      </c>
      <c r="BX308" s="92"/>
      <c r="BY308" s="92">
        <v>177915</v>
      </c>
      <c r="BZ308" s="92">
        <v>385</v>
      </c>
      <c r="CA308" s="92">
        <v>20932</v>
      </c>
      <c r="CB308" s="92">
        <v>103690</v>
      </c>
      <c r="CC308" s="92">
        <v>103690</v>
      </c>
      <c r="CD308" s="92">
        <v>250000</v>
      </c>
      <c r="CE308" s="92"/>
      <c r="CF308" s="92"/>
      <c r="CG308" s="92">
        <v>250000</v>
      </c>
      <c r="CH308" s="92"/>
      <c r="CI308" s="92"/>
      <c r="CJ308" s="92">
        <v>0</v>
      </c>
      <c r="CK308" s="92">
        <v>0</v>
      </c>
      <c r="CL308" s="92">
        <v>0</v>
      </c>
      <c r="CM308" s="92">
        <v>0</v>
      </c>
      <c r="CN308" s="92">
        <v>0</v>
      </c>
      <c r="CO308" s="92">
        <v>80474733</v>
      </c>
      <c r="CP308" s="92">
        <v>241424201</v>
      </c>
    </row>
    <row r="309" spans="1:94" x14ac:dyDescent="0.35">
      <c r="A309" s="89" t="s">
        <v>1460</v>
      </c>
      <c r="B309" s="92">
        <v>5716850</v>
      </c>
      <c r="C309" s="92">
        <v>4678409</v>
      </c>
      <c r="D309" s="92">
        <v>586055</v>
      </c>
      <c r="E309" s="92">
        <v>452388</v>
      </c>
      <c r="F309" s="92">
        <v>10377852</v>
      </c>
      <c r="G309" s="92">
        <v>9236717</v>
      </c>
      <c r="H309" s="92">
        <v>1073214</v>
      </c>
      <c r="I309" s="92">
        <v>67921</v>
      </c>
      <c r="J309" s="92"/>
      <c r="K309" s="92"/>
      <c r="L309" s="92"/>
      <c r="M309" s="92"/>
      <c r="N309" s="92"/>
      <c r="O309" s="92"/>
      <c r="P309" s="92"/>
      <c r="Q309" s="92">
        <v>1186350</v>
      </c>
      <c r="R309" s="92"/>
      <c r="S309" s="92"/>
      <c r="T309" s="92"/>
      <c r="U309" s="92"/>
      <c r="V309" s="92"/>
      <c r="W309" s="92"/>
      <c r="X309" s="92"/>
      <c r="Y309" s="92"/>
      <c r="Z309" s="92"/>
      <c r="AA309" s="92"/>
      <c r="AB309" s="92"/>
      <c r="AC309" s="92"/>
      <c r="AD309" s="92"/>
      <c r="AE309" s="92">
        <v>40350</v>
      </c>
      <c r="AF309" s="92"/>
      <c r="AG309" s="92"/>
      <c r="AH309" s="92">
        <v>24141</v>
      </c>
      <c r="AI309" s="92">
        <v>0</v>
      </c>
      <c r="AJ309" s="92">
        <v>8148</v>
      </c>
      <c r="AK309" s="92"/>
      <c r="AL309" s="92"/>
      <c r="AM309" s="92"/>
      <c r="AN309" s="92"/>
      <c r="AO309" s="92"/>
      <c r="AP309" s="92">
        <v>31365</v>
      </c>
      <c r="AQ309" s="92"/>
      <c r="AR309" s="92">
        <v>652218</v>
      </c>
      <c r="AS309" s="92"/>
      <c r="AT309" s="92">
        <v>427321</v>
      </c>
      <c r="AU309" s="92">
        <v>2807</v>
      </c>
      <c r="AV309" s="92"/>
      <c r="AW309" s="92">
        <v>133020</v>
      </c>
      <c r="AX309" s="92"/>
      <c r="AY309" s="92"/>
      <c r="AZ309" s="92">
        <v>0</v>
      </c>
      <c r="BA309" s="92">
        <v>0</v>
      </c>
      <c r="BB309" s="92">
        <v>0</v>
      </c>
      <c r="BC309" s="92"/>
      <c r="BD309" s="92"/>
      <c r="BE309" s="92">
        <v>0</v>
      </c>
      <c r="BF309" s="92">
        <v>133020</v>
      </c>
      <c r="BG309" s="92"/>
      <c r="BH309" s="92"/>
      <c r="BI309" s="92">
        <v>0</v>
      </c>
      <c r="BJ309" s="92"/>
      <c r="BK309" s="92"/>
      <c r="BL309" s="92"/>
      <c r="BM309" s="92"/>
      <c r="BN309" s="92"/>
      <c r="BO309" s="92">
        <v>2557572</v>
      </c>
      <c r="BP309" s="92"/>
      <c r="BQ309" s="92">
        <v>1051120</v>
      </c>
      <c r="BR309" s="92"/>
      <c r="BS309" s="92">
        <v>131</v>
      </c>
      <c r="BT309" s="92"/>
      <c r="BU309" s="92">
        <v>1350049</v>
      </c>
      <c r="BV309" s="92">
        <v>83109</v>
      </c>
      <c r="BW309" s="92"/>
      <c r="BX309" s="92">
        <v>18198</v>
      </c>
      <c r="BY309" s="92"/>
      <c r="BZ309" s="92"/>
      <c r="CA309" s="92">
        <v>54964</v>
      </c>
      <c r="CB309" s="92">
        <v>187825</v>
      </c>
      <c r="CC309" s="92">
        <v>187825</v>
      </c>
      <c r="CD309" s="92">
        <v>0</v>
      </c>
      <c r="CE309" s="92"/>
      <c r="CF309" s="92"/>
      <c r="CG309" s="92"/>
      <c r="CH309" s="92"/>
      <c r="CI309" s="92"/>
      <c r="CJ309" s="92">
        <v>0</v>
      </c>
      <c r="CK309" s="92"/>
      <c r="CL309" s="92">
        <v>0</v>
      </c>
      <c r="CM309" s="92">
        <v>0</v>
      </c>
      <c r="CN309" s="92"/>
      <c r="CO309" s="92">
        <v>20159469</v>
      </c>
      <c r="CP309" s="92">
        <v>60478408</v>
      </c>
    </row>
    <row r="310" spans="1:94" x14ac:dyDescent="0.35">
      <c r="A310" s="89" t="s">
        <v>1461</v>
      </c>
      <c r="B310" s="92">
        <v>14168403</v>
      </c>
      <c r="C310" s="92">
        <v>13573755</v>
      </c>
      <c r="D310" s="92">
        <v>574587</v>
      </c>
      <c r="E310" s="92">
        <v>20062</v>
      </c>
      <c r="F310" s="92">
        <v>15422646</v>
      </c>
      <c r="G310" s="92">
        <v>12666383</v>
      </c>
      <c r="H310" s="92">
        <v>2742325</v>
      </c>
      <c r="I310" s="92">
        <v>13938</v>
      </c>
      <c r="J310" s="92">
        <v>0</v>
      </c>
      <c r="K310" s="92"/>
      <c r="L310" s="92"/>
      <c r="M310" s="92"/>
      <c r="N310" s="92"/>
      <c r="O310" s="92"/>
      <c r="P310" s="92">
        <v>0</v>
      </c>
      <c r="Q310" s="92">
        <v>1446467</v>
      </c>
      <c r="R310" s="92"/>
      <c r="S310" s="92"/>
      <c r="T310" s="92">
        <v>162249</v>
      </c>
      <c r="U310" s="92"/>
      <c r="V310" s="92"/>
      <c r="W310" s="92"/>
      <c r="X310" s="92"/>
      <c r="Y310" s="92">
        <v>12267</v>
      </c>
      <c r="Z310" s="92">
        <v>35309</v>
      </c>
      <c r="AA310" s="92">
        <v>3584</v>
      </c>
      <c r="AB310" s="92"/>
      <c r="AC310" s="92"/>
      <c r="AD310" s="92"/>
      <c r="AE310" s="92">
        <v>739738</v>
      </c>
      <c r="AF310" s="92"/>
      <c r="AG310" s="92"/>
      <c r="AH310" s="92">
        <v>286302</v>
      </c>
      <c r="AI310" s="92">
        <v>0</v>
      </c>
      <c r="AJ310" s="92">
        <v>10184</v>
      </c>
      <c r="AK310" s="92"/>
      <c r="AL310" s="92"/>
      <c r="AM310" s="92"/>
      <c r="AN310" s="92"/>
      <c r="AO310" s="92">
        <v>0</v>
      </c>
      <c r="AP310" s="92">
        <v>105427</v>
      </c>
      <c r="AQ310" s="92"/>
      <c r="AR310" s="92">
        <v>0</v>
      </c>
      <c r="AS310" s="92">
        <v>91406</v>
      </c>
      <c r="AT310" s="92">
        <v>0</v>
      </c>
      <c r="AU310" s="92"/>
      <c r="AV310" s="92"/>
      <c r="AW310" s="92">
        <v>343000</v>
      </c>
      <c r="AX310" s="92"/>
      <c r="AY310" s="92"/>
      <c r="AZ310" s="92">
        <v>0</v>
      </c>
      <c r="BA310" s="92">
        <v>0</v>
      </c>
      <c r="BB310" s="92">
        <v>0</v>
      </c>
      <c r="BC310" s="92"/>
      <c r="BD310" s="92"/>
      <c r="BE310" s="92">
        <v>0</v>
      </c>
      <c r="BF310" s="92">
        <v>0</v>
      </c>
      <c r="BG310" s="92">
        <v>0</v>
      </c>
      <c r="BH310" s="92">
        <v>343000</v>
      </c>
      <c r="BI310" s="92"/>
      <c r="BJ310" s="92"/>
      <c r="BK310" s="92">
        <v>0</v>
      </c>
      <c r="BL310" s="92"/>
      <c r="BM310" s="92"/>
      <c r="BN310" s="92"/>
      <c r="BO310" s="92">
        <v>619577</v>
      </c>
      <c r="BP310" s="92"/>
      <c r="BQ310" s="92">
        <v>47372</v>
      </c>
      <c r="BR310" s="92"/>
      <c r="BS310" s="92"/>
      <c r="BT310" s="92"/>
      <c r="BU310" s="92">
        <v>572206</v>
      </c>
      <c r="BV310" s="92"/>
      <c r="BW310" s="92"/>
      <c r="BX310" s="92"/>
      <c r="BY310" s="92"/>
      <c r="BZ310" s="92"/>
      <c r="CA310" s="92"/>
      <c r="CB310" s="92"/>
      <c r="CC310" s="92"/>
      <c r="CD310" s="92">
        <v>0</v>
      </c>
      <c r="CE310" s="92"/>
      <c r="CF310" s="92"/>
      <c r="CG310" s="92"/>
      <c r="CH310" s="92"/>
      <c r="CI310" s="92"/>
      <c r="CJ310" s="92">
        <v>0</v>
      </c>
      <c r="CK310" s="92"/>
      <c r="CL310" s="92">
        <v>0</v>
      </c>
      <c r="CM310" s="92">
        <v>0</v>
      </c>
      <c r="CN310" s="92"/>
      <c r="CO310" s="92">
        <v>32000094</v>
      </c>
      <c r="CP310" s="92">
        <v>96000281</v>
      </c>
    </row>
    <row r="311" spans="1:94" x14ac:dyDescent="0.35">
      <c r="A311" s="89" t="s">
        <v>1466</v>
      </c>
      <c r="B311" s="92">
        <v>1613613</v>
      </c>
      <c r="C311" s="92">
        <v>1604174</v>
      </c>
      <c r="D311" s="92">
        <v>9439</v>
      </c>
      <c r="E311" s="92">
        <v>0</v>
      </c>
      <c r="F311" s="92">
        <v>1690880</v>
      </c>
      <c r="G311" s="92">
        <v>1390295</v>
      </c>
      <c r="H311" s="92">
        <v>299729</v>
      </c>
      <c r="I311" s="92">
        <v>856</v>
      </c>
      <c r="J311" s="92"/>
      <c r="K311" s="92"/>
      <c r="L311" s="92"/>
      <c r="M311" s="92"/>
      <c r="N311" s="92"/>
      <c r="O311" s="92"/>
      <c r="P311" s="92"/>
      <c r="Q311" s="92">
        <v>29568</v>
      </c>
      <c r="R311" s="92"/>
      <c r="S311" s="92"/>
      <c r="T311" s="92">
        <v>0</v>
      </c>
      <c r="U311" s="92"/>
      <c r="V311" s="92"/>
      <c r="W311" s="92"/>
      <c r="X311" s="92"/>
      <c r="Y311" s="92"/>
      <c r="Z311" s="92">
        <v>28422</v>
      </c>
      <c r="AA311" s="92">
        <v>0</v>
      </c>
      <c r="AB311" s="92"/>
      <c r="AC311" s="92"/>
      <c r="AD311" s="92"/>
      <c r="AE311" s="92">
        <v>0</v>
      </c>
      <c r="AF311" s="92"/>
      <c r="AG311" s="92"/>
      <c r="AH311" s="92">
        <v>0</v>
      </c>
      <c r="AI311" s="92">
        <v>0</v>
      </c>
      <c r="AJ311" s="92">
        <v>679</v>
      </c>
      <c r="AK311" s="92"/>
      <c r="AL311" s="92"/>
      <c r="AM311" s="92"/>
      <c r="AN311" s="92"/>
      <c r="AO311" s="92">
        <v>0</v>
      </c>
      <c r="AP311" s="92">
        <v>0</v>
      </c>
      <c r="AQ311" s="92"/>
      <c r="AR311" s="92">
        <v>0</v>
      </c>
      <c r="AS311" s="92">
        <v>467</v>
      </c>
      <c r="AT311" s="92">
        <v>0</v>
      </c>
      <c r="AU311" s="92"/>
      <c r="AV311" s="92"/>
      <c r="AW311" s="92">
        <v>49000</v>
      </c>
      <c r="AX311" s="92"/>
      <c r="AY311" s="92"/>
      <c r="AZ311" s="92">
        <v>0</v>
      </c>
      <c r="BA311" s="92">
        <v>0</v>
      </c>
      <c r="BB311" s="92">
        <v>0</v>
      </c>
      <c r="BC311" s="92"/>
      <c r="BD311" s="92"/>
      <c r="BE311" s="92">
        <v>0</v>
      </c>
      <c r="BF311" s="92">
        <v>0</v>
      </c>
      <c r="BG311" s="92">
        <v>0</v>
      </c>
      <c r="BH311" s="92">
        <v>49000</v>
      </c>
      <c r="BI311" s="92"/>
      <c r="BJ311" s="92"/>
      <c r="BK311" s="92">
        <v>0</v>
      </c>
      <c r="BL311" s="92"/>
      <c r="BM311" s="92"/>
      <c r="BN311" s="92"/>
      <c r="BO311" s="92">
        <v>95902</v>
      </c>
      <c r="BP311" s="92"/>
      <c r="BQ311" s="92">
        <v>38701</v>
      </c>
      <c r="BR311" s="92"/>
      <c r="BS311" s="92"/>
      <c r="BT311" s="92"/>
      <c r="BU311" s="92">
        <v>57201</v>
      </c>
      <c r="BV311" s="92"/>
      <c r="BW311" s="92"/>
      <c r="BX311" s="92"/>
      <c r="BY311" s="92"/>
      <c r="BZ311" s="92"/>
      <c r="CA311" s="92"/>
      <c r="CB311" s="92"/>
      <c r="CC311" s="92"/>
      <c r="CD311" s="92">
        <v>0</v>
      </c>
      <c r="CE311" s="92"/>
      <c r="CF311" s="92"/>
      <c r="CG311" s="92"/>
      <c r="CH311" s="92"/>
      <c r="CI311" s="92"/>
      <c r="CJ311" s="92">
        <v>0</v>
      </c>
      <c r="CK311" s="92"/>
      <c r="CL311" s="92">
        <v>0</v>
      </c>
      <c r="CM311" s="92">
        <v>0</v>
      </c>
      <c r="CN311" s="92"/>
      <c r="CO311" s="92">
        <v>3478962</v>
      </c>
      <c r="CP311" s="92">
        <v>10436888</v>
      </c>
    </row>
    <row r="312" spans="1:94" x14ac:dyDescent="0.35">
      <c r="A312" s="89" t="s">
        <v>1469</v>
      </c>
      <c r="B312" s="92">
        <v>8069136</v>
      </c>
      <c r="C312" s="92">
        <v>6525378</v>
      </c>
      <c r="D312" s="92">
        <v>1024449</v>
      </c>
      <c r="E312" s="92">
        <v>519309</v>
      </c>
      <c r="F312" s="92">
        <v>6168610</v>
      </c>
      <c r="G312" s="92">
        <v>3100979</v>
      </c>
      <c r="H312" s="92">
        <v>3060353</v>
      </c>
      <c r="I312" s="92">
        <v>7278</v>
      </c>
      <c r="J312" s="92">
        <v>1632748</v>
      </c>
      <c r="K312" s="92"/>
      <c r="L312" s="92"/>
      <c r="M312" s="92"/>
      <c r="N312" s="92">
        <v>32748</v>
      </c>
      <c r="O312" s="92"/>
      <c r="P312" s="92">
        <v>1600000</v>
      </c>
      <c r="Q312" s="92">
        <v>1595399</v>
      </c>
      <c r="R312" s="92"/>
      <c r="S312" s="92"/>
      <c r="T312" s="92">
        <v>232901</v>
      </c>
      <c r="U312" s="92"/>
      <c r="V312" s="92"/>
      <c r="W312" s="92"/>
      <c r="X312" s="92"/>
      <c r="Y312" s="92">
        <v>34293</v>
      </c>
      <c r="Z312" s="92">
        <v>3848</v>
      </c>
      <c r="AA312" s="92"/>
      <c r="AB312" s="92"/>
      <c r="AC312" s="92"/>
      <c r="AD312" s="92"/>
      <c r="AE312" s="92">
        <v>67249</v>
      </c>
      <c r="AF312" s="92"/>
      <c r="AG312" s="92"/>
      <c r="AH312" s="92">
        <v>11871</v>
      </c>
      <c r="AI312" s="92">
        <v>6368</v>
      </c>
      <c r="AJ312" s="92">
        <v>9506</v>
      </c>
      <c r="AK312" s="92"/>
      <c r="AL312" s="92"/>
      <c r="AM312" s="92"/>
      <c r="AN312" s="92"/>
      <c r="AO312" s="92">
        <v>16088</v>
      </c>
      <c r="AP312" s="92">
        <v>200000</v>
      </c>
      <c r="AQ312" s="92"/>
      <c r="AR312" s="92">
        <v>543515</v>
      </c>
      <c r="AS312" s="92">
        <v>42439</v>
      </c>
      <c r="AT312" s="92">
        <v>427321</v>
      </c>
      <c r="AU312" s="92"/>
      <c r="AV312" s="92"/>
      <c r="AW312" s="92">
        <v>78423</v>
      </c>
      <c r="AX312" s="92"/>
      <c r="AY312" s="92"/>
      <c r="AZ312" s="92">
        <v>0</v>
      </c>
      <c r="BA312" s="92">
        <v>4500</v>
      </c>
      <c r="BB312" s="92">
        <v>15778</v>
      </c>
      <c r="BC312" s="92"/>
      <c r="BD312" s="92"/>
      <c r="BE312" s="92">
        <v>0</v>
      </c>
      <c r="BF312" s="92">
        <v>3547</v>
      </c>
      <c r="BG312" s="92">
        <v>5598</v>
      </c>
      <c r="BH312" s="92">
        <v>49000</v>
      </c>
      <c r="BI312" s="92"/>
      <c r="BJ312" s="92"/>
      <c r="BK312" s="92">
        <v>0</v>
      </c>
      <c r="BL312" s="92">
        <v>0</v>
      </c>
      <c r="BM312" s="92"/>
      <c r="BN312" s="92"/>
      <c r="BO312" s="92">
        <v>505957</v>
      </c>
      <c r="BP312" s="92"/>
      <c r="BQ312" s="92">
        <v>112790</v>
      </c>
      <c r="BR312" s="92"/>
      <c r="BS312" s="92"/>
      <c r="BT312" s="92">
        <v>138548</v>
      </c>
      <c r="BU312" s="92">
        <v>66741</v>
      </c>
      <c r="BV312" s="92">
        <v>158568</v>
      </c>
      <c r="BW312" s="92">
        <v>0</v>
      </c>
      <c r="BX312" s="92">
        <v>7954</v>
      </c>
      <c r="BY312" s="92">
        <v>8526</v>
      </c>
      <c r="BZ312" s="92"/>
      <c r="CA312" s="92">
        <v>12831</v>
      </c>
      <c r="CB312" s="92"/>
      <c r="CC312" s="92"/>
      <c r="CD312" s="92">
        <v>0</v>
      </c>
      <c r="CE312" s="92"/>
      <c r="CF312" s="92"/>
      <c r="CG312" s="92"/>
      <c r="CH312" s="92"/>
      <c r="CI312" s="92"/>
      <c r="CJ312" s="92">
        <v>0</v>
      </c>
      <c r="CK312" s="92"/>
      <c r="CL312" s="92">
        <v>0</v>
      </c>
      <c r="CM312" s="92">
        <v>0</v>
      </c>
      <c r="CN312" s="92"/>
      <c r="CO312" s="92">
        <v>18050272</v>
      </c>
      <c r="CP312" s="92">
        <v>54150819</v>
      </c>
    </row>
    <row r="313" spans="1:94" x14ac:dyDescent="0.35">
      <c r="A313" s="89" t="s">
        <v>1473</v>
      </c>
      <c r="B313" s="92">
        <v>12344020</v>
      </c>
      <c r="C313" s="92">
        <v>10066111</v>
      </c>
      <c r="D313" s="92">
        <v>1601471</v>
      </c>
      <c r="E313" s="92">
        <v>676438</v>
      </c>
      <c r="F313" s="92">
        <v>15470760</v>
      </c>
      <c r="G313" s="92">
        <v>8075478</v>
      </c>
      <c r="H313" s="92">
        <v>7389472</v>
      </c>
      <c r="I313" s="92">
        <v>5810</v>
      </c>
      <c r="J313" s="92">
        <v>2450000</v>
      </c>
      <c r="K313" s="92"/>
      <c r="L313" s="92">
        <v>450000</v>
      </c>
      <c r="M313" s="92">
        <v>400000</v>
      </c>
      <c r="N313" s="92"/>
      <c r="O313" s="92"/>
      <c r="P313" s="92">
        <v>1600000</v>
      </c>
      <c r="Q313" s="92">
        <v>865828</v>
      </c>
      <c r="R313" s="92"/>
      <c r="S313" s="92"/>
      <c r="T313" s="92">
        <v>0</v>
      </c>
      <c r="U313" s="92"/>
      <c r="V313" s="92"/>
      <c r="W313" s="92"/>
      <c r="X313" s="92"/>
      <c r="Y313" s="92">
        <v>34074</v>
      </c>
      <c r="Z313" s="92">
        <v>20430</v>
      </c>
      <c r="AA313" s="92">
        <v>2389</v>
      </c>
      <c r="AB313" s="92"/>
      <c r="AC313" s="92"/>
      <c r="AD313" s="92"/>
      <c r="AE313" s="92">
        <v>181572</v>
      </c>
      <c r="AF313" s="92"/>
      <c r="AG313" s="92"/>
      <c r="AH313" s="92">
        <v>44535</v>
      </c>
      <c r="AI313" s="92">
        <v>0</v>
      </c>
      <c r="AJ313" s="92">
        <v>25801</v>
      </c>
      <c r="AK313" s="92"/>
      <c r="AL313" s="92"/>
      <c r="AM313" s="92"/>
      <c r="AN313" s="92"/>
      <c r="AO313" s="92">
        <v>0</v>
      </c>
      <c r="AP313" s="92">
        <v>176372</v>
      </c>
      <c r="AQ313" s="92"/>
      <c r="AR313" s="92">
        <v>108703</v>
      </c>
      <c r="AS313" s="92">
        <v>0</v>
      </c>
      <c r="AT313" s="92">
        <v>256393</v>
      </c>
      <c r="AU313" s="92">
        <v>15560</v>
      </c>
      <c r="AV313" s="92"/>
      <c r="AW313" s="92">
        <v>1442649</v>
      </c>
      <c r="AX313" s="92"/>
      <c r="AY313" s="92">
        <v>8721</v>
      </c>
      <c r="AZ313" s="92">
        <v>0</v>
      </c>
      <c r="BA313" s="92">
        <v>1088914</v>
      </c>
      <c r="BB313" s="92">
        <v>100000</v>
      </c>
      <c r="BC313" s="92"/>
      <c r="BD313" s="92"/>
      <c r="BE313" s="92">
        <v>0</v>
      </c>
      <c r="BF313" s="92">
        <v>32811</v>
      </c>
      <c r="BG313" s="92">
        <v>114203</v>
      </c>
      <c r="BH313" s="92">
        <v>98000</v>
      </c>
      <c r="BI313" s="92"/>
      <c r="BJ313" s="92"/>
      <c r="BK313" s="92">
        <v>0</v>
      </c>
      <c r="BL313" s="92">
        <v>0</v>
      </c>
      <c r="BM313" s="92"/>
      <c r="BN313" s="92"/>
      <c r="BO313" s="92">
        <v>592486</v>
      </c>
      <c r="BP313" s="92"/>
      <c r="BQ313" s="92">
        <v>60906</v>
      </c>
      <c r="BR313" s="92"/>
      <c r="BS313" s="92"/>
      <c r="BT313" s="92"/>
      <c r="BU313" s="92">
        <v>416990</v>
      </c>
      <c r="BV313" s="92"/>
      <c r="BW313" s="92">
        <v>105637</v>
      </c>
      <c r="BX313" s="92"/>
      <c r="BY313" s="92"/>
      <c r="BZ313" s="92">
        <v>8952</v>
      </c>
      <c r="CA313" s="92"/>
      <c r="CB313" s="92"/>
      <c r="CC313" s="92"/>
      <c r="CD313" s="92">
        <v>0</v>
      </c>
      <c r="CE313" s="92"/>
      <c r="CF313" s="92"/>
      <c r="CG313" s="92"/>
      <c r="CH313" s="92"/>
      <c r="CI313" s="92"/>
      <c r="CJ313" s="92">
        <v>0</v>
      </c>
      <c r="CK313" s="92"/>
      <c r="CL313" s="92">
        <v>0</v>
      </c>
      <c r="CM313" s="92">
        <v>0</v>
      </c>
      <c r="CN313" s="92"/>
      <c r="CO313" s="92">
        <v>33165743</v>
      </c>
      <c r="CP313" s="92">
        <v>99497229</v>
      </c>
    </row>
    <row r="314" spans="1:94" x14ac:dyDescent="0.35">
      <c r="A314" s="89" t="s">
        <v>1475</v>
      </c>
      <c r="B314" s="92">
        <v>100656327</v>
      </c>
      <c r="C314" s="92">
        <v>82185732</v>
      </c>
      <c r="D314" s="92">
        <v>9301213</v>
      </c>
      <c r="E314" s="92">
        <v>9169382</v>
      </c>
      <c r="F314" s="92">
        <v>82138528</v>
      </c>
      <c r="G314" s="92">
        <v>44355293</v>
      </c>
      <c r="H314" s="92">
        <v>37704150</v>
      </c>
      <c r="I314" s="92">
        <v>79085</v>
      </c>
      <c r="J314" s="92">
        <v>24160</v>
      </c>
      <c r="K314" s="92"/>
      <c r="L314" s="92"/>
      <c r="M314" s="92"/>
      <c r="N314" s="92"/>
      <c r="O314" s="92"/>
      <c r="P314" s="92">
        <v>24160</v>
      </c>
      <c r="Q314" s="92">
        <v>21538851</v>
      </c>
      <c r="R314" s="92"/>
      <c r="S314" s="92"/>
      <c r="T314" s="92">
        <v>1070756</v>
      </c>
      <c r="U314" s="92"/>
      <c r="V314" s="92"/>
      <c r="W314" s="92"/>
      <c r="X314" s="92"/>
      <c r="Y314" s="92">
        <v>42252</v>
      </c>
      <c r="Z314" s="92">
        <v>118178</v>
      </c>
      <c r="AA314" s="92">
        <v>9556</v>
      </c>
      <c r="AB314" s="92"/>
      <c r="AC314" s="92"/>
      <c r="AD314" s="92">
        <v>40570</v>
      </c>
      <c r="AE314" s="92">
        <v>1916595</v>
      </c>
      <c r="AF314" s="92"/>
      <c r="AG314" s="92"/>
      <c r="AH314" s="92">
        <v>2593248</v>
      </c>
      <c r="AI314" s="92">
        <v>41883</v>
      </c>
      <c r="AJ314" s="92">
        <v>53638</v>
      </c>
      <c r="AK314" s="92">
        <v>1398</v>
      </c>
      <c r="AL314" s="92"/>
      <c r="AM314" s="92"/>
      <c r="AN314" s="92"/>
      <c r="AO314" s="92">
        <v>293611</v>
      </c>
      <c r="AP314" s="92">
        <v>6804436</v>
      </c>
      <c r="AQ314" s="92">
        <v>5</v>
      </c>
      <c r="AR314" s="92">
        <v>4022012</v>
      </c>
      <c r="AS314" s="92">
        <v>381631</v>
      </c>
      <c r="AT314" s="92">
        <v>4016821</v>
      </c>
      <c r="AU314" s="92">
        <v>132258</v>
      </c>
      <c r="AV314" s="92"/>
      <c r="AW314" s="92">
        <v>31371172</v>
      </c>
      <c r="AX314" s="92">
        <v>44633</v>
      </c>
      <c r="AY314" s="92">
        <v>1744</v>
      </c>
      <c r="AZ314" s="92">
        <v>2636</v>
      </c>
      <c r="BA314" s="92">
        <v>1733350</v>
      </c>
      <c r="BB314" s="92">
        <v>247359</v>
      </c>
      <c r="BC314" s="92"/>
      <c r="BD314" s="92">
        <v>1436</v>
      </c>
      <c r="BE314" s="92">
        <v>0</v>
      </c>
      <c r="BF314" s="92">
        <v>18930550</v>
      </c>
      <c r="BG314" s="92">
        <v>8794789</v>
      </c>
      <c r="BH314" s="92">
        <v>1570924</v>
      </c>
      <c r="BI314" s="92">
        <v>22807</v>
      </c>
      <c r="BJ314" s="92"/>
      <c r="BK314" s="92">
        <v>4650</v>
      </c>
      <c r="BL314" s="92">
        <v>0</v>
      </c>
      <c r="BM314" s="92"/>
      <c r="BN314" s="92">
        <v>16294</v>
      </c>
      <c r="BO314" s="92">
        <v>8815706</v>
      </c>
      <c r="BP314" s="92"/>
      <c r="BQ314" s="92">
        <v>4487377</v>
      </c>
      <c r="BR314" s="92">
        <v>5953</v>
      </c>
      <c r="BS314" s="92"/>
      <c r="BT314" s="92">
        <v>821155</v>
      </c>
      <c r="BU314" s="92">
        <v>2776202</v>
      </c>
      <c r="BV314" s="92">
        <v>372438</v>
      </c>
      <c r="BW314" s="92">
        <v>301781</v>
      </c>
      <c r="BX314" s="92">
        <v>6087</v>
      </c>
      <c r="BY314" s="92">
        <v>19675</v>
      </c>
      <c r="BZ314" s="92">
        <v>753</v>
      </c>
      <c r="CA314" s="92">
        <v>24286</v>
      </c>
      <c r="CB314" s="92">
        <v>254513</v>
      </c>
      <c r="CC314" s="92">
        <v>254513</v>
      </c>
      <c r="CD314" s="92">
        <v>13375000</v>
      </c>
      <c r="CE314" s="92">
        <v>100000</v>
      </c>
      <c r="CF314" s="92"/>
      <c r="CG314" s="92">
        <v>375000</v>
      </c>
      <c r="CH314" s="92"/>
      <c r="CI314" s="92"/>
      <c r="CJ314" s="92">
        <v>0</v>
      </c>
      <c r="CK314" s="92">
        <v>3000000</v>
      </c>
      <c r="CL314" s="92">
        <v>3150000</v>
      </c>
      <c r="CM314" s="92">
        <v>750000</v>
      </c>
      <c r="CN314" s="92">
        <v>6000000</v>
      </c>
      <c r="CO314" s="92">
        <v>258174258</v>
      </c>
      <c r="CP314" s="92">
        <v>774522770</v>
      </c>
    </row>
    <row r="315" spans="1:94" x14ac:dyDescent="0.35">
      <c r="A315" s="89" t="s">
        <v>1478</v>
      </c>
      <c r="B315" s="92">
        <v>36286076</v>
      </c>
      <c r="C315" s="92">
        <v>29252584</v>
      </c>
      <c r="D315" s="92">
        <v>3858331</v>
      </c>
      <c r="E315" s="92">
        <v>3175161</v>
      </c>
      <c r="F315" s="92">
        <v>18087441</v>
      </c>
      <c r="G315" s="92">
        <v>497546</v>
      </c>
      <c r="H315" s="92">
        <v>17538989</v>
      </c>
      <c r="I315" s="92">
        <v>50907</v>
      </c>
      <c r="J315" s="92">
        <v>8000000</v>
      </c>
      <c r="K315" s="92"/>
      <c r="L315" s="92"/>
      <c r="M315" s="92"/>
      <c r="N315" s="92"/>
      <c r="O315" s="92"/>
      <c r="P315" s="92">
        <v>8000000</v>
      </c>
      <c r="Q315" s="92">
        <v>2929649</v>
      </c>
      <c r="R315" s="92"/>
      <c r="S315" s="92"/>
      <c r="T315" s="92">
        <v>646371</v>
      </c>
      <c r="U315" s="92"/>
      <c r="V315" s="92"/>
      <c r="W315" s="92"/>
      <c r="X315" s="92"/>
      <c r="Y315" s="92">
        <v>37458</v>
      </c>
      <c r="Z315" s="92">
        <v>6926</v>
      </c>
      <c r="AA315" s="92">
        <v>0</v>
      </c>
      <c r="AB315" s="92"/>
      <c r="AC315" s="92"/>
      <c r="AD315" s="92"/>
      <c r="AE315" s="92">
        <v>490917</v>
      </c>
      <c r="AF315" s="92"/>
      <c r="AG315" s="92"/>
      <c r="AH315" s="92">
        <v>540644</v>
      </c>
      <c r="AI315" s="92">
        <v>1200</v>
      </c>
      <c r="AJ315" s="92">
        <v>116103</v>
      </c>
      <c r="AK315" s="92"/>
      <c r="AL315" s="92"/>
      <c r="AM315" s="92"/>
      <c r="AN315" s="92"/>
      <c r="AO315" s="92">
        <v>77090</v>
      </c>
      <c r="AP315" s="92">
        <v>634043</v>
      </c>
      <c r="AQ315" s="92"/>
      <c r="AR315" s="92">
        <v>0</v>
      </c>
      <c r="AS315" s="92">
        <v>316657</v>
      </c>
      <c r="AT315" s="92">
        <v>0</v>
      </c>
      <c r="AU315" s="92">
        <v>62240</v>
      </c>
      <c r="AV315" s="92"/>
      <c r="AW315" s="92">
        <v>943999</v>
      </c>
      <c r="AX315" s="92"/>
      <c r="AY315" s="92"/>
      <c r="AZ315" s="92">
        <v>0</v>
      </c>
      <c r="BA315" s="92">
        <v>58537</v>
      </c>
      <c r="BB315" s="92">
        <v>227457</v>
      </c>
      <c r="BC315" s="92"/>
      <c r="BD315" s="92">
        <v>1964</v>
      </c>
      <c r="BE315" s="92">
        <v>0</v>
      </c>
      <c r="BF315" s="92">
        <v>68004</v>
      </c>
      <c r="BG315" s="92">
        <v>114482</v>
      </c>
      <c r="BH315" s="92">
        <v>245000</v>
      </c>
      <c r="BI315" s="92">
        <v>4561</v>
      </c>
      <c r="BJ315" s="92">
        <v>2766</v>
      </c>
      <c r="BK315" s="92">
        <v>0</v>
      </c>
      <c r="BL315" s="92">
        <v>96360</v>
      </c>
      <c r="BM315" s="92"/>
      <c r="BN315" s="92">
        <v>124866</v>
      </c>
      <c r="BO315" s="92">
        <v>2613365</v>
      </c>
      <c r="BP315" s="92"/>
      <c r="BQ315" s="92">
        <v>912914</v>
      </c>
      <c r="BR315" s="92"/>
      <c r="BS315" s="92"/>
      <c r="BT315" s="92">
        <v>348241</v>
      </c>
      <c r="BU315" s="92">
        <v>1070865</v>
      </c>
      <c r="BV315" s="92">
        <v>153326</v>
      </c>
      <c r="BW315" s="92">
        <v>85962</v>
      </c>
      <c r="BX315" s="92"/>
      <c r="BY315" s="92">
        <v>12897</v>
      </c>
      <c r="BZ315" s="92"/>
      <c r="CA315" s="92">
        <v>29160</v>
      </c>
      <c r="CB315" s="92">
        <v>146109</v>
      </c>
      <c r="CC315" s="92">
        <v>146109</v>
      </c>
      <c r="CD315" s="92">
        <v>0</v>
      </c>
      <c r="CE315" s="92"/>
      <c r="CF315" s="92"/>
      <c r="CG315" s="92"/>
      <c r="CH315" s="92"/>
      <c r="CI315" s="92"/>
      <c r="CJ315" s="92">
        <v>0</v>
      </c>
      <c r="CK315" s="92">
        <v>0</v>
      </c>
      <c r="CL315" s="92">
        <v>0</v>
      </c>
      <c r="CM315" s="92">
        <v>0</v>
      </c>
      <c r="CN315" s="92">
        <v>0</v>
      </c>
      <c r="CO315" s="92">
        <v>69006638</v>
      </c>
      <c r="CP315" s="92">
        <v>207019915</v>
      </c>
    </row>
    <row r="316" spans="1:94" x14ac:dyDescent="0.35">
      <c r="A316" s="89" t="s">
        <v>1484</v>
      </c>
      <c r="B316" s="92">
        <v>102376600</v>
      </c>
      <c r="C316" s="92">
        <v>81257522</v>
      </c>
      <c r="D316" s="92">
        <v>11992986</v>
      </c>
      <c r="E316" s="92">
        <v>9126092</v>
      </c>
      <c r="F316" s="92">
        <v>144055238</v>
      </c>
      <c r="G316" s="92">
        <v>85630394</v>
      </c>
      <c r="H316" s="92">
        <v>57473218</v>
      </c>
      <c r="I316" s="92">
        <v>951626</v>
      </c>
      <c r="J316" s="92">
        <v>0</v>
      </c>
      <c r="K316" s="92"/>
      <c r="L316" s="92"/>
      <c r="M316" s="92">
        <v>0</v>
      </c>
      <c r="N316" s="92">
        <v>0</v>
      </c>
      <c r="O316" s="92"/>
      <c r="P316" s="92"/>
      <c r="Q316" s="92">
        <v>23227649</v>
      </c>
      <c r="R316" s="92"/>
      <c r="S316" s="92"/>
      <c r="T316" s="92">
        <v>307039</v>
      </c>
      <c r="U316" s="92"/>
      <c r="V316" s="92"/>
      <c r="W316" s="92"/>
      <c r="X316" s="92"/>
      <c r="Y316" s="92">
        <v>0</v>
      </c>
      <c r="Z316" s="92">
        <v>83774</v>
      </c>
      <c r="AA316" s="92">
        <v>0</v>
      </c>
      <c r="AB316" s="92">
        <v>84702</v>
      </c>
      <c r="AC316" s="92"/>
      <c r="AD316" s="92"/>
      <c r="AE316" s="92">
        <v>2443191</v>
      </c>
      <c r="AF316" s="92">
        <v>53952</v>
      </c>
      <c r="AG316" s="92">
        <v>2707</v>
      </c>
      <c r="AH316" s="92">
        <v>1859239</v>
      </c>
      <c r="AI316" s="92">
        <v>88709</v>
      </c>
      <c r="AJ316" s="92">
        <v>102651</v>
      </c>
      <c r="AK316" s="92">
        <v>0</v>
      </c>
      <c r="AL316" s="92"/>
      <c r="AM316" s="92">
        <v>0</v>
      </c>
      <c r="AN316" s="92"/>
      <c r="AO316" s="92">
        <v>124684</v>
      </c>
      <c r="AP316" s="92">
        <v>2374233</v>
      </c>
      <c r="AQ316" s="92"/>
      <c r="AR316" s="92">
        <v>8261430</v>
      </c>
      <c r="AS316" s="92">
        <v>929843</v>
      </c>
      <c r="AT316" s="92">
        <v>6409820</v>
      </c>
      <c r="AU316" s="92">
        <v>101675</v>
      </c>
      <c r="AV316" s="92"/>
      <c r="AW316" s="92">
        <v>49478172</v>
      </c>
      <c r="AX316" s="92"/>
      <c r="AY316" s="92">
        <v>120527</v>
      </c>
      <c r="AZ316" s="92">
        <v>0</v>
      </c>
      <c r="BA316" s="92">
        <v>11124485</v>
      </c>
      <c r="BB316" s="92">
        <v>8236524</v>
      </c>
      <c r="BC316" s="92"/>
      <c r="BD316" s="92">
        <v>7625</v>
      </c>
      <c r="BE316" s="92">
        <v>0</v>
      </c>
      <c r="BF316" s="92">
        <v>21082165</v>
      </c>
      <c r="BG316" s="92">
        <v>2139380</v>
      </c>
      <c r="BH316" s="92">
        <v>6589391</v>
      </c>
      <c r="BI316" s="92"/>
      <c r="BJ316" s="92">
        <v>34516</v>
      </c>
      <c r="BK316" s="92">
        <v>64358</v>
      </c>
      <c r="BL316" s="92">
        <v>0</v>
      </c>
      <c r="BM316" s="92"/>
      <c r="BN316" s="92">
        <v>79200</v>
      </c>
      <c r="BO316" s="92">
        <v>13820581</v>
      </c>
      <c r="BP316" s="92">
        <v>1178</v>
      </c>
      <c r="BQ316" s="92">
        <v>4723025</v>
      </c>
      <c r="BR316" s="92">
        <v>48252</v>
      </c>
      <c r="BS316" s="92">
        <v>37128</v>
      </c>
      <c r="BT316" s="92">
        <v>360918</v>
      </c>
      <c r="BU316" s="92">
        <v>6125107</v>
      </c>
      <c r="BV316" s="92">
        <v>1752108</v>
      </c>
      <c r="BW316" s="92">
        <v>478668</v>
      </c>
      <c r="BX316" s="92">
        <v>26028</v>
      </c>
      <c r="BY316" s="92"/>
      <c r="BZ316" s="92">
        <v>3081</v>
      </c>
      <c r="CA316" s="92">
        <v>265088</v>
      </c>
      <c r="CB316" s="92">
        <v>325211</v>
      </c>
      <c r="CC316" s="92">
        <v>325211</v>
      </c>
      <c r="CD316" s="92">
        <v>4627441</v>
      </c>
      <c r="CE316" s="92"/>
      <c r="CF316" s="92"/>
      <c r="CG316" s="92"/>
      <c r="CH316" s="92"/>
      <c r="CI316" s="92">
        <v>37441</v>
      </c>
      <c r="CJ316" s="92">
        <v>960000</v>
      </c>
      <c r="CK316" s="92">
        <v>825000</v>
      </c>
      <c r="CL316" s="92">
        <v>1155000</v>
      </c>
      <c r="CM316" s="92"/>
      <c r="CN316" s="92">
        <v>1650000</v>
      </c>
      <c r="CO316" s="92">
        <v>337910891</v>
      </c>
      <c r="CP316" s="92">
        <v>1013732674</v>
      </c>
    </row>
    <row r="317" spans="1:94" x14ac:dyDescent="0.35">
      <c r="A317" s="89" t="s">
        <v>1490</v>
      </c>
      <c r="B317" s="92">
        <v>28580961</v>
      </c>
      <c r="C317" s="92">
        <v>21951749</v>
      </c>
      <c r="D317" s="92">
        <v>3377883</v>
      </c>
      <c r="E317" s="92">
        <v>3251330</v>
      </c>
      <c r="F317" s="92">
        <v>29848830</v>
      </c>
      <c r="G317" s="92">
        <v>18971307</v>
      </c>
      <c r="H317" s="92">
        <v>10858222</v>
      </c>
      <c r="I317" s="92">
        <v>19301</v>
      </c>
      <c r="J317" s="92">
        <v>0</v>
      </c>
      <c r="K317" s="92"/>
      <c r="L317" s="92"/>
      <c r="M317" s="92"/>
      <c r="N317" s="92"/>
      <c r="O317" s="92"/>
      <c r="P317" s="92">
        <v>0</v>
      </c>
      <c r="Q317" s="92">
        <v>2335308</v>
      </c>
      <c r="R317" s="92"/>
      <c r="S317" s="92"/>
      <c r="T317" s="92">
        <v>522320</v>
      </c>
      <c r="U317" s="92"/>
      <c r="V317" s="92"/>
      <c r="W317" s="92"/>
      <c r="X317" s="92"/>
      <c r="Y317" s="92">
        <v>4089</v>
      </c>
      <c r="Z317" s="92">
        <v>7000</v>
      </c>
      <c r="AA317" s="92">
        <v>0</v>
      </c>
      <c r="AB317" s="92"/>
      <c r="AC317" s="92"/>
      <c r="AD317" s="92">
        <v>6770</v>
      </c>
      <c r="AE317" s="92">
        <v>359658</v>
      </c>
      <c r="AF317" s="92"/>
      <c r="AG317" s="92"/>
      <c r="AH317" s="92">
        <v>269227</v>
      </c>
      <c r="AI317" s="92">
        <v>10354</v>
      </c>
      <c r="AJ317" s="92">
        <v>82834</v>
      </c>
      <c r="AK317" s="92"/>
      <c r="AL317" s="92"/>
      <c r="AM317" s="92"/>
      <c r="AN317" s="92"/>
      <c r="AO317" s="92">
        <v>21162</v>
      </c>
      <c r="AP317" s="92">
        <v>175000</v>
      </c>
      <c r="AQ317" s="92"/>
      <c r="AR317" s="92">
        <v>326109</v>
      </c>
      <c r="AS317" s="92">
        <v>208929</v>
      </c>
      <c r="AT317" s="92">
        <v>341857</v>
      </c>
      <c r="AU317" s="92">
        <v>0</v>
      </c>
      <c r="AV317" s="92"/>
      <c r="AW317" s="92">
        <v>9441441</v>
      </c>
      <c r="AX317" s="92"/>
      <c r="AY317" s="92">
        <v>1744</v>
      </c>
      <c r="AZ317" s="92">
        <v>0</v>
      </c>
      <c r="BA317" s="92">
        <v>1103241</v>
      </c>
      <c r="BB317" s="92">
        <v>104382</v>
      </c>
      <c r="BC317" s="92"/>
      <c r="BD317" s="92"/>
      <c r="BE317" s="92">
        <v>0</v>
      </c>
      <c r="BF317" s="92">
        <v>3608821</v>
      </c>
      <c r="BG317" s="92">
        <v>4342037</v>
      </c>
      <c r="BH317" s="92">
        <v>245000</v>
      </c>
      <c r="BI317" s="92"/>
      <c r="BJ317" s="92"/>
      <c r="BK317" s="92">
        <v>0</v>
      </c>
      <c r="BL317" s="92">
        <v>31591</v>
      </c>
      <c r="BM317" s="92"/>
      <c r="BN317" s="92">
        <v>4625</v>
      </c>
      <c r="BO317" s="92">
        <v>3618361</v>
      </c>
      <c r="BP317" s="92">
        <v>1985</v>
      </c>
      <c r="BQ317" s="92">
        <v>1405315</v>
      </c>
      <c r="BR317" s="92"/>
      <c r="BS317" s="92"/>
      <c r="BT317" s="92">
        <v>633412</v>
      </c>
      <c r="BU317" s="92">
        <v>1345943</v>
      </c>
      <c r="BV317" s="92"/>
      <c r="BW317" s="92">
        <v>185415</v>
      </c>
      <c r="BX317" s="92"/>
      <c r="BY317" s="92">
        <v>41613</v>
      </c>
      <c r="BZ317" s="92">
        <v>4677</v>
      </c>
      <c r="CA317" s="92"/>
      <c r="CB317" s="92">
        <v>183815</v>
      </c>
      <c r="CC317" s="92">
        <v>183815</v>
      </c>
      <c r="CD317" s="92">
        <v>1457500</v>
      </c>
      <c r="CE317" s="92"/>
      <c r="CF317" s="92"/>
      <c r="CG317" s="92">
        <v>250000</v>
      </c>
      <c r="CH317" s="92"/>
      <c r="CI317" s="92"/>
      <c r="CJ317" s="92">
        <v>0</v>
      </c>
      <c r="CK317" s="92">
        <v>225000</v>
      </c>
      <c r="CL317" s="92">
        <v>420000</v>
      </c>
      <c r="CM317" s="92">
        <v>112500</v>
      </c>
      <c r="CN317" s="92">
        <v>450000</v>
      </c>
      <c r="CO317" s="92">
        <v>75466216</v>
      </c>
      <c r="CP317" s="92">
        <v>226398649</v>
      </c>
    </row>
    <row r="318" spans="1:94" x14ac:dyDescent="0.35">
      <c r="A318" s="89" t="s">
        <v>1492</v>
      </c>
      <c r="B318" s="92">
        <v>25611896</v>
      </c>
      <c r="C318" s="92">
        <v>21894266</v>
      </c>
      <c r="D318" s="92">
        <v>1342447</v>
      </c>
      <c r="E318" s="92">
        <v>2375183</v>
      </c>
      <c r="F318" s="92">
        <v>31611732</v>
      </c>
      <c r="G318" s="92">
        <v>15564327</v>
      </c>
      <c r="H318" s="92">
        <v>15693981</v>
      </c>
      <c r="I318" s="92">
        <v>353425</v>
      </c>
      <c r="J318" s="92">
        <v>6400000</v>
      </c>
      <c r="K318" s="92"/>
      <c r="L318" s="92"/>
      <c r="M318" s="92"/>
      <c r="N318" s="92"/>
      <c r="O318" s="92"/>
      <c r="P318" s="92">
        <v>6400000</v>
      </c>
      <c r="Q318" s="92">
        <v>3545483</v>
      </c>
      <c r="R318" s="92"/>
      <c r="S318" s="92"/>
      <c r="T318" s="92">
        <v>534627</v>
      </c>
      <c r="U318" s="92"/>
      <c r="V318" s="92"/>
      <c r="W318" s="92"/>
      <c r="X318" s="92"/>
      <c r="Y318" s="92">
        <v>19081</v>
      </c>
      <c r="Z318" s="92">
        <v>5387</v>
      </c>
      <c r="AA318" s="92">
        <v>0</v>
      </c>
      <c r="AB318" s="92"/>
      <c r="AC318" s="92"/>
      <c r="AD318" s="92">
        <v>1565</v>
      </c>
      <c r="AE318" s="92">
        <v>383309</v>
      </c>
      <c r="AF318" s="92"/>
      <c r="AG318" s="92"/>
      <c r="AH318" s="92">
        <v>799511</v>
      </c>
      <c r="AI318" s="92">
        <v>0</v>
      </c>
      <c r="AJ318" s="92">
        <v>44812</v>
      </c>
      <c r="AK318" s="92"/>
      <c r="AL318" s="92"/>
      <c r="AM318" s="92"/>
      <c r="AN318" s="92"/>
      <c r="AO318" s="92">
        <v>4022</v>
      </c>
      <c r="AP318" s="92">
        <v>513393</v>
      </c>
      <c r="AQ318" s="92"/>
      <c r="AR318" s="92">
        <v>543515</v>
      </c>
      <c r="AS318" s="92">
        <v>261161</v>
      </c>
      <c r="AT318" s="92">
        <v>427321</v>
      </c>
      <c r="AU318" s="92">
        <v>7780</v>
      </c>
      <c r="AV318" s="92"/>
      <c r="AW318" s="92">
        <v>1183771</v>
      </c>
      <c r="AX318" s="92"/>
      <c r="AY318" s="92">
        <v>0</v>
      </c>
      <c r="AZ318" s="92">
        <v>0</v>
      </c>
      <c r="BA318" s="92">
        <v>882121</v>
      </c>
      <c r="BB318" s="92">
        <v>280</v>
      </c>
      <c r="BC318" s="92"/>
      <c r="BD318" s="92">
        <v>4308</v>
      </c>
      <c r="BE318" s="92">
        <v>0</v>
      </c>
      <c r="BF318" s="92">
        <v>37993</v>
      </c>
      <c r="BG318" s="92"/>
      <c r="BH318" s="92">
        <v>196000</v>
      </c>
      <c r="BI318" s="92"/>
      <c r="BJ318" s="92"/>
      <c r="BK318" s="92">
        <v>0</v>
      </c>
      <c r="BL318" s="92">
        <v>58444</v>
      </c>
      <c r="BM318" s="92"/>
      <c r="BN318" s="92">
        <v>4625</v>
      </c>
      <c r="BO318" s="92">
        <v>2519301</v>
      </c>
      <c r="BP318" s="92"/>
      <c r="BQ318" s="92">
        <v>593499</v>
      </c>
      <c r="BR318" s="92">
        <v>12759</v>
      </c>
      <c r="BS318" s="92">
        <v>1902</v>
      </c>
      <c r="BT318" s="92"/>
      <c r="BU318" s="92">
        <v>1654142</v>
      </c>
      <c r="BV318" s="92">
        <v>84919</v>
      </c>
      <c r="BW318" s="92">
        <v>91761</v>
      </c>
      <c r="BX318" s="92">
        <v>6718</v>
      </c>
      <c r="BY318" s="92"/>
      <c r="BZ318" s="92">
        <v>10784</v>
      </c>
      <c r="CA318" s="92">
        <v>62817</v>
      </c>
      <c r="CB318" s="92">
        <v>23566</v>
      </c>
      <c r="CC318" s="92">
        <v>23566</v>
      </c>
      <c r="CD318" s="92">
        <v>0</v>
      </c>
      <c r="CE318" s="92"/>
      <c r="CF318" s="92"/>
      <c r="CG318" s="92"/>
      <c r="CH318" s="92"/>
      <c r="CI318" s="92"/>
      <c r="CJ318" s="92">
        <v>0</v>
      </c>
      <c r="CK318" s="92"/>
      <c r="CL318" s="92">
        <v>0</v>
      </c>
      <c r="CM318" s="92">
        <v>0</v>
      </c>
      <c r="CN318" s="92">
        <v>0</v>
      </c>
      <c r="CO318" s="92">
        <v>70895749</v>
      </c>
      <c r="CP318" s="92">
        <v>212687249</v>
      </c>
    </row>
    <row r="319" spans="1:94" x14ac:dyDescent="0.35">
      <c r="A319" s="89" t="s">
        <v>1495</v>
      </c>
      <c r="B319" s="92">
        <v>86761648</v>
      </c>
      <c r="C319" s="92">
        <v>72228053</v>
      </c>
      <c r="D319" s="92">
        <v>6352224</v>
      </c>
      <c r="E319" s="92">
        <v>8181372</v>
      </c>
      <c r="F319" s="92">
        <v>90164372</v>
      </c>
      <c r="G319" s="92">
        <v>59494263</v>
      </c>
      <c r="H319" s="92">
        <v>30364680</v>
      </c>
      <c r="I319" s="92">
        <v>305429</v>
      </c>
      <c r="J319" s="92">
        <v>4293</v>
      </c>
      <c r="K319" s="92"/>
      <c r="L319" s="92"/>
      <c r="M319" s="92"/>
      <c r="N319" s="92"/>
      <c r="O319" s="92">
        <v>4293</v>
      </c>
      <c r="P319" s="92">
        <v>0</v>
      </c>
      <c r="Q319" s="92">
        <v>16958704</v>
      </c>
      <c r="R319" s="92"/>
      <c r="S319" s="92"/>
      <c r="T319" s="92">
        <v>621133</v>
      </c>
      <c r="U319" s="92"/>
      <c r="V319" s="92"/>
      <c r="W319" s="92"/>
      <c r="X319" s="92"/>
      <c r="Y319" s="92">
        <v>0</v>
      </c>
      <c r="Z319" s="92">
        <v>1539</v>
      </c>
      <c r="AA319" s="92">
        <v>1195</v>
      </c>
      <c r="AB319" s="92"/>
      <c r="AC319" s="92"/>
      <c r="AD319" s="92"/>
      <c r="AE319" s="92">
        <v>1082708</v>
      </c>
      <c r="AF319" s="92"/>
      <c r="AG319" s="92"/>
      <c r="AH319" s="92">
        <v>1302815</v>
      </c>
      <c r="AI319" s="92">
        <v>17364</v>
      </c>
      <c r="AJ319" s="92">
        <v>44812</v>
      </c>
      <c r="AK319" s="92"/>
      <c r="AL319" s="92"/>
      <c r="AM319" s="92"/>
      <c r="AN319" s="92"/>
      <c r="AO319" s="92">
        <v>209148</v>
      </c>
      <c r="AP319" s="92">
        <v>1600000</v>
      </c>
      <c r="AQ319" s="92">
        <v>0</v>
      </c>
      <c r="AR319" s="92">
        <v>4022012</v>
      </c>
      <c r="AS319" s="92">
        <v>1261748</v>
      </c>
      <c r="AT319" s="92">
        <v>6794232</v>
      </c>
      <c r="AU319" s="92"/>
      <c r="AV319" s="92"/>
      <c r="AW319" s="92">
        <v>35353707</v>
      </c>
      <c r="AX319" s="92"/>
      <c r="AY319" s="92">
        <v>1744</v>
      </c>
      <c r="AZ319" s="92">
        <v>0</v>
      </c>
      <c r="BA319" s="92">
        <v>1019019</v>
      </c>
      <c r="BB319" s="92">
        <v>22589</v>
      </c>
      <c r="BC319" s="92"/>
      <c r="BD319" s="92">
        <v>93507</v>
      </c>
      <c r="BE319" s="92">
        <v>0</v>
      </c>
      <c r="BF319" s="92">
        <v>16529282</v>
      </c>
      <c r="BG319" s="92">
        <v>14879243</v>
      </c>
      <c r="BH319" s="92">
        <v>2744000</v>
      </c>
      <c r="BI319" s="92">
        <v>2619</v>
      </c>
      <c r="BJ319" s="92">
        <v>8299</v>
      </c>
      <c r="BK319" s="92">
        <v>0</v>
      </c>
      <c r="BL319" s="92"/>
      <c r="BM319" s="92"/>
      <c r="BN319" s="92">
        <v>53406</v>
      </c>
      <c r="BO319" s="92">
        <v>16297329</v>
      </c>
      <c r="BP319" s="92">
        <v>1985</v>
      </c>
      <c r="BQ319" s="92">
        <v>7587041</v>
      </c>
      <c r="BR319" s="92">
        <v>5285</v>
      </c>
      <c r="BS319" s="92">
        <v>891</v>
      </c>
      <c r="BT319" s="92">
        <v>169718</v>
      </c>
      <c r="BU319" s="92">
        <v>5729520</v>
      </c>
      <c r="BV319" s="92">
        <v>2351841</v>
      </c>
      <c r="BW319" s="92">
        <v>437051</v>
      </c>
      <c r="BX319" s="92"/>
      <c r="BY319" s="92"/>
      <c r="BZ319" s="92"/>
      <c r="CA319" s="92">
        <v>13997</v>
      </c>
      <c r="CB319" s="92">
        <v>216807</v>
      </c>
      <c r="CC319" s="92">
        <v>216807</v>
      </c>
      <c r="CD319" s="92">
        <v>5793000</v>
      </c>
      <c r="CE319" s="92"/>
      <c r="CF319" s="92"/>
      <c r="CG319" s="92">
        <v>375000</v>
      </c>
      <c r="CH319" s="92"/>
      <c r="CI319" s="92"/>
      <c r="CJ319" s="92">
        <v>0</v>
      </c>
      <c r="CK319" s="92">
        <v>1275000</v>
      </c>
      <c r="CL319" s="92">
        <v>693000</v>
      </c>
      <c r="CM319" s="92">
        <v>900000</v>
      </c>
      <c r="CN319" s="92">
        <v>2550000</v>
      </c>
      <c r="CO319" s="92">
        <v>251549861</v>
      </c>
      <c r="CP319" s="92">
        <v>754649585</v>
      </c>
    </row>
    <row r="320" spans="1:94" x14ac:dyDescent="0.35">
      <c r="A320" s="89" t="s">
        <v>1502</v>
      </c>
      <c r="B320" s="92">
        <v>19735676</v>
      </c>
      <c r="C320" s="92">
        <v>17374616</v>
      </c>
      <c r="D320" s="92">
        <v>787245</v>
      </c>
      <c r="E320" s="92">
        <v>1573815</v>
      </c>
      <c r="F320" s="92">
        <v>15832576</v>
      </c>
      <c r="G320" s="92">
        <v>8416462</v>
      </c>
      <c r="H320" s="92">
        <v>7409112</v>
      </c>
      <c r="I320" s="92">
        <v>7002</v>
      </c>
      <c r="J320" s="92">
        <v>3221320</v>
      </c>
      <c r="K320" s="92"/>
      <c r="L320" s="92"/>
      <c r="M320" s="92"/>
      <c r="N320" s="92"/>
      <c r="O320" s="92"/>
      <c r="P320" s="92">
        <v>3221320</v>
      </c>
      <c r="Q320" s="92">
        <v>2080041</v>
      </c>
      <c r="R320" s="92"/>
      <c r="S320" s="92"/>
      <c r="T320" s="92">
        <v>571288</v>
      </c>
      <c r="U320" s="92"/>
      <c r="V320" s="92"/>
      <c r="W320" s="92"/>
      <c r="X320" s="92"/>
      <c r="Y320" s="92">
        <v>755</v>
      </c>
      <c r="Z320" s="92">
        <v>770</v>
      </c>
      <c r="AA320" s="92"/>
      <c r="AB320" s="92"/>
      <c r="AC320" s="92"/>
      <c r="AD320" s="92"/>
      <c r="AE320" s="92">
        <v>221922</v>
      </c>
      <c r="AF320" s="92"/>
      <c r="AG320" s="92"/>
      <c r="AH320" s="92">
        <v>177443</v>
      </c>
      <c r="AI320" s="92">
        <v>62123</v>
      </c>
      <c r="AJ320" s="92">
        <v>29195</v>
      </c>
      <c r="AK320" s="92"/>
      <c r="AL320" s="92"/>
      <c r="AM320" s="92"/>
      <c r="AN320" s="92"/>
      <c r="AO320" s="92">
        <v>25619</v>
      </c>
      <c r="AP320" s="92">
        <v>100000</v>
      </c>
      <c r="AQ320" s="92"/>
      <c r="AR320" s="92">
        <v>434812</v>
      </c>
      <c r="AS320" s="92">
        <v>114258</v>
      </c>
      <c r="AT320" s="92">
        <v>341857</v>
      </c>
      <c r="AU320" s="92"/>
      <c r="AV320" s="92"/>
      <c r="AW320" s="92">
        <v>1285931</v>
      </c>
      <c r="AX320" s="92"/>
      <c r="AY320" s="92">
        <v>0</v>
      </c>
      <c r="AZ320" s="92">
        <v>0</v>
      </c>
      <c r="BA320" s="92">
        <v>1097000</v>
      </c>
      <c r="BB320" s="92">
        <v>0</v>
      </c>
      <c r="BC320" s="92"/>
      <c r="BD320" s="92"/>
      <c r="BE320" s="92">
        <v>0</v>
      </c>
      <c r="BF320" s="92">
        <v>55275</v>
      </c>
      <c r="BG320" s="92">
        <v>0</v>
      </c>
      <c r="BH320" s="92">
        <v>98000</v>
      </c>
      <c r="BI320" s="92"/>
      <c r="BJ320" s="92"/>
      <c r="BK320" s="92">
        <v>0</v>
      </c>
      <c r="BL320" s="92">
        <v>0</v>
      </c>
      <c r="BM320" s="92"/>
      <c r="BN320" s="92">
        <v>35656</v>
      </c>
      <c r="BO320" s="92">
        <v>2407141</v>
      </c>
      <c r="BP320" s="92"/>
      <c r="BQ320" s="92">
        <v>1033021</v>
      </c>
      <c r="BR320" s="92"/>
      <c r="BS320" s="92"/>
      <c r="BT320" s="92">
        <v>382961</v>
      </c>
      <c r="BU320" s="92">
        <v>937980</v>
      </c>
      <c r="BV320" s="92"/>
      <c r="BW320" s="92"/>
      <c r="BX320" s="92">
        <v>994</v>
      </c>
      <c r="BY320" s="92">
        <v>35514</v>
      </c>
      <c r="BZ320" s="92">
        <v>2674</v>
      </c>
      <c r="CA320" s="92">
        <v>13997</v>
      </c>
      <c r="CB320" s="92">
        <v>131970</v>
      </c>
      <c r="CC320" s="92">
        <v>131970</v>
      </c>
      <c r="CD320" s="92">
        <v>0</v>
      </c>
      <c r="CE320" s="92"/>
      <c r="CF320" s="92"/>
      <c r="CG320" s="92"/>
      <c r="CH320" s="92"/>
      <c r="CI320" s="92"/>
      <c r="CJ320" s="92">
        <v>0</v>
      </c>
      <c r="CK320" s="92">
        <v>0</v>
      </c>
      <c r="CL320" s="92">
        <v>0</v>
      </c>
      <c r="CM320" s="92">
        <v>0</v>
      </c>
      <c r="CN320" s="92">
        <v>0</v>
      </c>
      <c r="CO320" s="92">
        <v>44694655</v>
      </c>
      <c r="CP320" s="92">
        <v>134083966</v>
      </c>
    </row>
    <row r="321" spans="1:94" x14ac:dyDescent="0.35">
      <c r="A321" s="89" t="s">
        <v>1505</v>
      </c>
      <c r="B321" s="92">
        <v>15821993</v>
      </c>
      <c r="C321" s="92">
        <v>13354864</v>
      </c>
      <c r="D321" s="92">
        <v>1591284</v>
      </c>
      <c r="E321" s="92">
        <v>875845</v>
      </c>
      <c r="F321" s="92">
        <v>29985924</v>
      </c>
      <c r="G321" s="92">
        <v>16992224</v>
      </c>
      <c r="H321" s="92">
        <v>12139037</v>
      </c>
      <c r="I321" s="92">
        <v>854663</v>
      </c>
      <c r="J321" s="92"/>
      <c r="K321" s="92"/>
      <c r="L321" s="92"/>
      <c r="M321" s="92"/>
      <c r="N321" s="92"/>
      <c r="O321" s="92"/>
      <c r="P321" s="92"/>
      <c r="Q321" s="92">
        <v>5216139</v>
      </c>
      <c r="R321" s="92"/>
      <c r="S321" s="92"/>
      <c r="T321" s="92">
        <v>784431</v>
      </c>
      <c r="U321" s="92"/>
      <c r="V321" s="92"/>
      <c r="W321" s="92"/>
      <c r="X321" s="92"/>
      <c r="Y321" s="92"/>
      <c r="Z321" s="92"/>
      <c r="AA321" s="92">
        <v>1195</v>
      </c>
      <c r="AB321" s="92">
        <v>5530</v>
      </c>
      <c r="AC321" s="92"/>
      <c r="AD321" s="92"/>
      <c r="AE321" s="92">
        <v>652315</v>
      </c>
      <c r="AF321" s="92"/>
      <c r="AG321" s="92"/>
      <c r="AH321" s="92">
        <v>270843</v>
      </c>
      <c r="AI321" s="92">
        <v>0</v>
      </c>
      <c r="AJ321" s="92">
        <v>82834</v>
      </c>
      <c r="AK321" s="92"/>
      <c r="AL321" s="92"/>
      <c r="AM321" s="92"/>
      <c r="AN321" s="92"/>
      <c r="AO321" s="92">
        <v>20110</v>
      </c>
      <c r="AP321" s="92">
        <v>1500000</v>
      </c>
      <c r="AQ321" s="92"/>
      <c r="AR321" s="92">
        <v>1087030</v>
      </c>
      <c r="AS321" s="92"/>
      <c r="AT321" s="92">
        <v>811851</v>
      </c>
      <c r="AU321" s="92"/>
      <c r="AV321" s="92"/>
      <c r="AW321" s="92">
        <v>1251603</v>
      </c>
      <c r="AX321" s="92"/>
      <c r="AY321" s="92">
        <v>43921</v>
      </c>
      <c r="AZ321" s="92">
        <v>3161</v>
      </c>
      <c r="BA321" s="92">
        <v>461437</v>
      </c>
      <c r="BB321" s="92">
        <v>710092</v>
      </c>
      <c r="BC321" s="92"/>
      <c r="BD321" s="92"/>
      <c r="BE321" s="92">
        <v>0</v>
      </c>
      <c r="BF321" s="92">
        <v>31683</v>
      </c>
      <c r="BG321" s="92">
        <v>0</v>
      </c>
      <c r="BH321" s="92"/>
      <c r="BI321" s="92"/>
      <c r="BJ321" s="92"/>
      <c r="BK321" s="92">
        <v>0</v>
      </c>
      <c r="BL321" s="92"/>
      <c r="BM321" s="92"/>
      <c r="BN321" s="92">
        <v>1309</v>
      </c>
      <c r="BO321" s="92">
        <v>937976</v>
      </c>
      <c r="BP321" s="92"/>
      <c r="BQ321" s="92">
        <v>471994</v>
      </c>
      <c r="BR321" s="92">
        <v>491</v>
      </c>
      <c r="BS321" s="92">
        <v>5375</v>
      </c>
      <c r="BT321" s="92"/>
      <c r="BU321" s="92">
        <v>305973</v>
      </c>
      <c r="BV321" s="92"/>
      <c r="BW321" s="92">
        <v>71525</v>
      </c>
      <c r="BX321" s="92">
        <v>34303</v>
      </c>
      <c r="BY321" s="92"/>
      <c r="BZ321" s="92">
        <v>17174</v>
      </c>
      <c r="CA321" s="92">
        <v>31141</v>
      </c>
      <c r="CB321" s="92">
        <v>28279</v>
      </c>
      <c r="CC321" s="92">
        <v>28279</v>
      </c>
      <c r="CD321" s="92">
        <v>1990602</v>
      </c>
      <c r="CE321" s="92">
        <v>7602</v>
      </c>
      <c r="CF321" s="92"/>
      <c r="CG321" s="92"/>
      <c r="CH321" s="92"/>
      <c r="CI321" s="92"/>
      <c r="CJ321" s="92"/>
      <c r="CK321" s="92"/>
      <c r="CL321" s="92">
        <v>1690500</v>
      </c>
      <c r="CM321" s="92">
        <v>292500</v>
      </c>
      <c r="CN321" s="92"/>
      <c r="CO321" s="92">
        <v>55232517</v>
      </c>
      <c r="CP321" s="92">
        <v>165697549</v>
      </c>
    </row>
    <row r="322" spans="1:94" x14ac:dyDescent="0.35">
      <c r="A322" s="89" t="s">
        <v>1509</v>
      </c>
      <c r="B322" s="92">
        <v>4517430</v>
      </c>
      <c r="C322" s="92">
        <v>3752732</v>
      </c>
      <c r="D322" s="92">
        <v>330105</v>
      </c>
      <c r="E322" s="92">
        <v>434593</v>
      </c>
      <c r="F322" s="92">
        <v>4976094</v>
      </c>
      <c r="G322" s="92">
        <v>3235487</v>
      </c>
      <c r="H322" s="92">
        <v>1719326</v>
      </c>
      <c r="I322" s="92">
        <v>21281</v>
      </c>
      <c r="J322" s="92">
        <v>1600000</v>
      </c>
      <c r="K322" s="92"/>
      <c r="L322" s="92"/>
      <c r="M322" s="92"/>
      <c r="N322" s="92"/>
      <c r="O322" s="92"/>
      <c r="P322" s="92">
        <v>1600000</v>
      </c>
      <c r="Q322" s="92">
        <v>547194</v>
      </c>
      <c r="R322" s="92"/>
      <c r="S322" s="92"/>
      <c r="T322" s="92">
        <v>114258</v>
      </c>
      <c r="U322" s="92"/>
      <c r="V322" s="92"/>
      <c r="W322" s="92"/>
      <c r="X322" s="92"/>
      <c r="Y322" s="92">
        <v>0</v>
      </c>
      <c r="Z322" s="92"/>
      <c r="AA322" s="92">
        <v>0</v>
      </c>
      <c r="AB322" s="92"/>
      <c r="AC322" s="92"/>
      <c r="AD322" s="92"/>
      <c r="AE322" s="92">
        <v>0</v>
      </c>
      <c r="AF322" s="92"/>
      <c r="AG322" s="92"/>
      <c r="AH322" s="92">
        <v>103963</v>
      </c>
      <c r="AI322" s="92">
        <v>0</v>
      </c>
      <c r="AJ322" s="92">
        <v>11542</v>
      </c>
      <c r="AK322" s="92"/>
      <c r="AL322" s="92"/>
      <c r="AM322" s="92"/>
      <c r="AN322" s="92"/>
      <c r="AO322" s="92">
        <v>4022</v>
      </c>
      <c r="AP322" s="92">
        <v>75003</v>
      </c>
      <c r="AQ322" s="92"/>
      <c r="AR322" s="92">
        <v>108703</v>
      </c>
      <c r="AS322" s="92">
        <v>36459</v>
      </c>
      <c r="AT322" s="92">
        <v>85464</v>
      </c>
      <c r="AU322" s="92">
        <v>7780</v>
      </c>
      <c r="AV322" s="92"/>
      <c r="AW322" s="92">
        <v>912683</v>
      </c>
      <c r="AX322" s="92"/>
      <c r="AY322" s="92"/>
      <c r="AZ322" s="92">
        <v>0</v>
      </c>
      <c r="BA322" s="92">
        <v>800000</v>
      </c>
      <c r="BB322" s="92">
        <v>50000</v>
      </c>
      <c r="BC322" s="92"/>
      <c r="BD322" s="92"/>
      <c r="BE322" s="92">
        <v>0</v>
      </c>
      <c r="BF322" s="92">
        <v>4434</v>
      </c>
      <c r="BG322" s="92"/>
      <c r="BH322" s="92">
        <v>49000</v>
      </c>
      <c r="BI322" s="92"/>
      <c r="BJ322" s="92"/>
      <c r="BK322" s="92">
        <v>0</v>
      </c>
      <c r="BL322" s="92">
        <v>0</v>
      </c>
      <c r="BM322" s="92"/>
      <c r="BN322" s="92">
        <v>9249</v>
      </c>
      <c r="BO322" s="92">
        <v>452504</v>
      </c>
      <c r="BP322" s="92"/>
      <c r="BQ322" s="92">
        <v>150054</v>
      </c>
      <c r="BR322" s="92"/>
      <c r="BS322" s="92"/>
      <c r="BT322" s="92"/>
      <c r="BU322" s="92">
        <v>226254</v>
      </c>
      <c r="BV322" s="92"/>
      <c r="BW322" s="92">
        <v>51718</v>
      </c>
      <c r="BX322" s="92">
        <v>2486</v>
      </c>
      <c r="BY322" s="92">
        <v>8198</v>
      </c>
      <c r="BZ322" s="92">
        <v>963</v>
      </c>
      <c r="CA322" s="92">
        <v>12831</v>
      </c>
      <c r="CB322" s="92"/>
      <c r="CC322" s="92"/>
      <c r="CD322" s="92">
        <v>22807</v>
      </c>
      <c r="CE322" s="92">
        <v>22807</v>
      </c>
      <c r="CF322" s="92"/>
      <c r="CG322" s="92"/>
      <c r="CH322" s="92"/>
      <c r="CI322" s="92"/>
      <c r="CJ322" s="92">
        <v>0</v>
      </c>
      <c r="CK322" s="92"/>
      <c r="CL322" s="92">
        <v>0</v>
      </c>
      <c r="CM322" s="92">
        <v>0</v>
      </c>
      <c r="CN322" s="92">
        <v>0</v>
      </c>
      <c r="CO322" s="92">
        <v>13028713</v>
      </c>
      <c r="CP322" s="92">
        <v>39086137</v>
      </c>
    </row>
    <row r="323" spans="1:94" x14ac:dyDescent="0.35">
      <c r="A323" s="89" t="s">
        <v>1512</v>
      </c>
      <c r="B323" s="92">
        <v>9991078</v>
      </c>
      <c r="C323" s="92">
        <v>8539258</v>
      </c>
      <c r="D323" s="92">
        <v>410460</v>
      </c>
      <c r="E323" s="92">
        <v>1041360</v>
      </c>
      <c r="F323" s="92">
        <v>11932941</v>
      </c>
      <c r="G323" s="92">
        <v>6565851</v>
      </c>
      <c r="H323" s="92">
        <v>5324528</v>
      </c>
      <c r="I323" s="92">
        <v>42562</v>
      </c>
      <c r="J323" s="92">
        <v>1600000</v>
      </c>
      <c r="K323" s="92"/>
      <c r="L323" s="92"/>
      <c r="M323" s="92"/>
      <c r="N323" s="92"/>
      <c r="O323" s="92"/>
      <c r="P323" s="92">
        <v>1600000</v>
      </c>
      <c r="Q323" s="92">
        <v>634763</v>
      </c>
      <c r="R323" s="92"/>
      <c r="S323" s="92"/>
      <c r="T323" s="92">
        <v>0</v>
      </c>
      <c r="U323" s="92"/>
      <c r="V323" s="92"/>
      <c r="W323" s="92"/>
      <c r="X323" s="92"/>
      <c r="Y323" s="92">
        <v>9541</v>
      </c>
      <c r="Z323" s="92">
        <v>770</v>
      </c>
      <c r="AA323" s="92">
        <v>4779</v>
      </c>
      <c r="AB323" s="92"/>
      <c r="AC323" s="92"/>
      <c r="AD323" s="92">
        <v>4508</v>
      </c>
      <c r="AE323" s="92">
        <v>121650</v>
      </c>
      <c r="AF323" s="92">
        <v>0</v>
      </c>
      <c r="AG323" s="92">
        <v>0</v>
      </c>
      <c r="AH323" s="92">
        <v>4971</v>
      </c>
      <c r="AI323" s="92">
        <v>0</v>
      </c>
      <c r="AJ323" s="92">
        <v>14937</v>
      </c>
      <c r="AK323" s="92"/>
      <c r="AL323" s="92"/>
      <c r="AM323" s="92">
        <v>0</v>
      </c>
      <c r="AN323" s="92"/>
      <c r="AO323" s="92">
        <v>46757</v>
      </c>
      <c r="AP323" s="92">
        <v>147220</v>
      </c>
      <c r="AQ323" s="92"/>
      <c r="AR323" s="92">
        <v>108703</v>
      </c>
      <c r="AS323" s="92">
        <v>0</v>
      </c>
      <c r="AT323" s="92">
        <v>170929</v>
      </c>
      <c r="AU323" s="92"/>
      <c r="AV323" s="92"/>
      <c r="AW323" s="92">
        <v>1325835</v>
      </c>
      <c r="AX323" s="92"/>
      <c r="AY323" s="92">
        <v>52867</v>
      </c>
      <c r="AZ323" s="92">
        <v>0</v>
      </c>
      <c r="BA323" s="92">
        <v>1138000</v>
      </c>
      <c r="BB323" s="92">
        <v>0</v>
      </c>
      <c r="BC323" s="92"/>
      <c r="BD323" s="92"/>
      <c r="BE323" s="92">
        <v>0</v>
      </c>
      <c r="BF323" s="92">
        <v>2217</v>
      </c>
      <c r="BG323" s="92"/>
      <c r="BH323" s="92">
        <v>98000</v>
      </c>
      <c r="BI323" s="92"/>
      <c r="BJ323" s="92"/>
      <c r="BK323" s="92">
        <v>0</v>
      </c>
      <c r="BL323" s="92">
        <v>34751</v>
      </c>
      <c r="BM323" s="92"/>
      <c r="BN323" s="92">
        <v>0</v>
      </c>
      <c r="BO323" s="92">
        <v>266704</v>
      </c>
      <c r="BP323" s="92"/>
      <c r="BQ323" s="92">
        <v>73313</v>
      </c>
      <c r="BR323" s="92"/>
      <c r="BS323" s="92">
        <v>416</v>
      </c>
      <c r="BT323" s="92"/>
      <c r="BU323" s="92">
        <v>177596</v>
      </c>
      <c r="BV323" s="92"/>
      <c r="BW323" s="92"/>
      <c r="BX323" s="92">
        <v>11209</v>
      </c>
      <c r="BY323" s="92"/>
      <c r="BZ323" s="92">
        <v>4169</v>
      </c>
      <c r="CA323" s="92"/>
      <c r="CB323" s="92"/>
      <c r="CC323" s="92"/>
      <c r="CD323" s="92">
        <v>0</v>
      </c>
      <c r="CE323" s="92"/>
      <c r="CF323" s="92"/>
      <c r="CG323" s="92"/>
      <c r="CH323" s="92"/>
      <c r="CI323" s="92"/>
      <c r="CJ323" s="92">
        <v>0</v>
      </c>
      <c r="CK323" s="92"/>
      <c r="CL323" s="92">
        <v>0</v>
      </c>
      <c r="CM323" s="92">
        <v>0</v>
      </c>
      <c r="CN323" s="92">
        <v>0</v>
      </c>
      <c r="CO323" s="92">
        <v>25751320</v>
      </c>
      <c r="CP323" s="92">
        <v>77253963</v>
      </c>
    </row>
    <row r="324" spans="1:94" x14ac:dyDescent="0.35">
      <c r="A324" s="89" t="s">
        <v>1514</v>
      </c>
      <c r="B324" s="92">
        <v>10170924</v>
      </c>
      <c r="C324" s="92">
        <v>8173383</v>
      </c>
      <c r="D324" s="92">
        <v>1164813</v>
      </c>
      <c r="E324" s="92">
        <v>832727</v>
      </c>
      <c r="F324" s="92">
        <v>9738791</v>
      </c>
      <c r="G324" s="92">
        <v>5915139</v>
      </c>
      <c r="H324" s="92">
        <v>3820746</v>
      </c>
      <c r="I324" s="92">
        <v>2905</v>
      </c>
      <c r="J324" s="92">
        <v>1600000</v>
      </c>
      <c r="K324" s="92"/>
      <c r="L324" s="92"/>
      <c r="M324" s="92"/>
      <c r="N324" s="92"/>
      <c r="O324" s="92"/>
      <c r="P324" s="92">
        <v>1600000</v>
      </c>
      <c r="Q324" s="92">
        <v>1110316</v>
      </c>
      <c r="R324" s="92"/>
      <c r="S324" s="92"/>
      <c r="T324" s="92">
        <v>207296</v>
      </c>
      <c r="U324" s="92"/>
      <c r="V324" s="92"/>
      <c r="W324" s="92"/>
      <c r="X324" s="92"/>
      <c r="Y324" s="92"/>
      <c r="Z324" s="92">
        <v>2309</v>
      </c>
      <c r="AA324" s="92"/>
      <c r="AB324" s="92"/>
      <c r="AC324" s="92"/>
      <c r="AD324" s="92"/>
      <c r="AE324" s="92">
        <v>46073</v>
      </c>
      <c r="AF324" s="92"/>
      <c r="AG324" s="92"/>
      <c r="AH324" s="92">
        <v>362284</v>
      </c>
      <c r="AI324" s="92">
        <v>0</v>
      </c>
      <c r="AJ324" s="92">
        <v>18332</v>
      </c>
      <c r="AK324" s="92"/>
      <c r="AL324" s="92">
        <v>433</v>
      </c>
      <c r="AM324" s="92"/>
      <c r="AN324" s="92"/>
      <c r="AO324" s="92">
        <v>31933</v>
      </c>
      <c r="AP324" s="92">
        <v>100000</v>
      </c>
      <c r="AQ324" s="92"/>
      <c r="AR324" s="92">
        <v>108703</v>
      </c>
      <c r="AS324" s="92">
        <v>62026</v>
      </c>
      <c r="AT324" s="92">
        <v>170929</v>
      </c>
      <c r="AU324" s="92"/>
      <c r="AV324" s="92"/>
      <c r="AW324" s="92">
        <v>1049016</v>
      </c>
      <c r="AX324" s="92"/>
      <c r="AY324" s="92">
        <v>52867</v>
      </c>
      <c r="AZ324" s="92">
        <v>0</v>
      </c>
      <c r="BA324" s="92">
        <v>877924</v>
      </c>
      <c r="BB324" s="92">
        <v>280</v>
      </c>
      <c r="BC324" s="92"/>
      <c r="BD324" s="92">
        <v>2872</v>
      </c>
      <c r="BE324" s="92">
        <v>0</v>
      </c>
      <c r="BF324" s="92">
        <v>9180</v>
      </c>
      <c r="BG324" s="92"/>
      <c r="BH324" s="92">
        <v>98000</v>
      </c>
      <c r="BI324" s="92"/>
      <c r="BJ324" s="92"/>
      <c r="BK324" s="92">
        <v>0</v>
      </c>
      <c r="BL324" s="92">
        <v>1024</v>
      </c>
      <c r="BM324" s="92"/>
      <c r="BN324" s="92">
        <v>6869</v>
      </c>
      <c r="BO324" s="92">
        <v>666516</v>
      </c>
      <c r="BP324" s="92"/>
      <c r="BQ324" s="92">
        <v>155875</v>
      </c>
      <c r="BR324" s="92"/>
      <c r="BS324" s="92">
        <v>2139</v>
      </c>
      <c r="BT324" s="92"/>
      <c r="BU324" s="92">
        <v>245072</v>
      </c>
      <c r="BV324" s="92">
        <v>142440</v>
      </c>
      <c r="BW324" s="92">
        <v>101236</v>
      </c>
      <c r="BX324" s="92"/>
      <c r="BY324" s="92"/>
      <c r="BZ324" s="92">
        <v>3424</v>
      </c>
      <c r="CA324" s="92">
        <v>16330</v>
      </c>
      <c r="CB324" s="92">
        <v>0</v>
      </c>
      <c r="CC324" s="92">
        <v>0</v>
      </c>
      <c r="CD324" s="92">
        <v>7602</v>
      </c>
      <c r="CE324" s="92">
        <v>7602</v>
      </c>
      <c r="CF324" s="92"/>
      <c r="CG324" s="92"/>
      <c r="CH324" s="92"/>
      <c r="CI324" s="92"/>
      <c r="CJ324" s="92">
        <v>0</v>
      </c>
      <c r="CK324" s="92"/>
      <c r="CL324" s="92">
        <v>0</v>
      </c>
      <c r="CM324" s="92">
        <v>0</v>
      </c>
      <c r="CN324" s="92">
        <v>0</v>
      </c>
      <c r="CO324" s="92">
        <v>24343163</v>
      </c>
      <c r="CP324" s="92">
        <v>73029493</v>
      </c>
    </row>
    <row r="325" spans="1:94" x14ac:dyDescent="0.35">
      <c r="A325" s="89" t="s">
        <v>1518</v>
      </c>
      <c r="B325" s="92">
        <v>39380135</v>
      </c>
      <c r="C325" s="92">
        <v>34063731</v>
      </c>
      <c r="D325" s="92">
        <v>1857532</v>
      </c>
      <c r="E325" s="92">
        <v>3458872</v>
      </c>
      <c r="F325" s="92">
        <v>21465353</v>
      </c>
      <c r="G325" s="92">
        <v>7790357</v>
      </c>
      <c r="H325" s="92">
        <v>13663461</v>
      </c>
      <c r="I325" s="92">
        <v>11535</v>
      </c>
      <c r="J325" s="92">
        <v>0</v>
      </c>
      <c r="K325" s="92"/>
      <c r="L325" s="92"/>
      <c r="M325" s="92"/>
      <c r="N325" s="92">
        <v>0</v>
      </c>
      <c r="O325" s="92"/>
      <c r="P325" s="92">
        <v>0</v>
      </c>
      <c r="Q325" s="92">
        <v>2063481</v>
      </c>
      <c r="R325" s="92"/>
      <c r="S325" s="92"/>
      <c r="T325" s="92">
        <v>653850</v>
      </c>
      <c r="U325" s="92"/>
      <c r="V325" s="92"/>
      <c r="W325" s="92"/>
      <c r="X325" s="92"/>
      <c r="Y325" s="92">
        <v>24121</v>
      </c>
      <c r="Z325" s="92">
        <v>20926</v>
      </c>
      <c r="AA325" s="92">
        <v>4104</v>
      </c>
      <c r="AB325" s="92"/>
      <c r="AC325" s="92"/>
      <c r="AD325" s="92"/>
      <c r="AE325" s="92">
        <v>390044</v>
      </c>
      <c r="AF325" s="92"/>
      <c r="AG325" s="92"/>
      <c r="AH325" s="92">
        <v>247615</v>
      </c>
      <c r="AI325" s="92">
        <v>800</v>
      </c>
      <c r="AJ325" s="92">
        <v>61107</v>
      </c>
      <c r="AK325" s="92"/>
      <c r="AL325" s="92"/>
      <c r="AM325" s="92"/>
      <c r="AN325" s="92"/>
      <c r="AO325" s="92">
        <v>14019</v>
      </c>
      <c r="AP325" s="92">
        <v>471163</v>
      </c>
      <c r="AQ325" s="92"/>
      <c r="AR325" s="92">
        <v>0</v>
      </c>
      <c r="AS325" s="92">
        <v>152392</v>
      </c>
      <c r="AT325" s="92">
        <v>0</v>
      </c>
      <c r="AU325" s="92">
        <v>23340</v>
      </c>
      <c r="AV325" s="92"/>
      <c r="AW325" s="92">
        <v>6668214</v>
      </c>
      <c r="AX325" s="92"/>
      <c r="AY325" s="92">
        <v>47409</v>
      </c>
      <c r="AZ325" s="92">
        <v>670</v>
      </c>
      <c r="BA325" s="92">
        <v>1616935</v>
      </c>
      <c r="BB325" s="92">
        <v>29422</v>
      </c>
      <c r="BC325" s="92"/>
      <c r="BD325" s="92">
        <v>9270</v>
      </c>
      <c r="BE325" s="92">
        <v>0</v>
      </c>
      <c r="BF325" s="92">
        <v>69250</v>
      </c>
      <c r="BG325" s="92">
        <v>4403845</v>
      </c>
      <c r="BH325" s="92">
        <v>294000</v>
      </c>
      <c r="BI325" s="92">
        <v>21937</v>
      </c>
      <c r="BJ325" s="92">
        <v>2766</v>
      </c>
      <c r="BK325" s="92">
        <v>0</v>
      </c>
      <c r="BL325" s="92">
        <v>66342</v>
      </c>
      <c r="BM325" s="92"/>
      <c r="BN325" s="92">
        <v>106368</v>
      </c>
      <c r="BO325" s="92">
        <v>2831541</v>
      </c>
      <c r="BP325" s="92"/>
      <c r="BQ325" s="92">
        <v>676738</v>
      </c>
      <c r="BR325" s="92">
        <v>491</v>
      </c>
      <c r="BS325" s="92"/>
      <c r="BT325" s="92">
        <v>1527795</v>
      </c>
      <c r="BU325" s="92">
        <v>231881</v>
      </c>
      <c r="BV325" s="92">
        <v>312418</v>
      </c>
      <c r="BW325" s="92">
        <v>143</v>
      </c>
      <c r="BX325" s="92">
        <v>3044</v>
      </c>
      <c r="BY325" s="92">
        <v>14879</v>
      </c>
      <c r="BZ325" s="92"/>
      <c r="CA325" s="92">
        <v>64153</v>
      </c>
      <c r="CB325" s="92">
        <v>197954</v>
      </c>
      <c r="CC325" s="92">
        <v>197954</v>
      </c>
      <c r="CD325" s="92">
        <v>0</v>
      </c>
      <c r="CE325" s="92"/>
      <c r="CF325" s="92"/>
      <c r="CG325" s="92"/>
      <c r="CH325" s="92"/>
      <c r="CI325" s="92"/>
      <c r="CJ325" s="92">
        <v>0</v>
      </c>
      <c r="CK325" s="92">
        <v>0</v>
      </c>
      <c r="CL325" s="92">
        <v>0</v>
      </c>
      <c r="CM325" s="92">
        <v>0</v>
      </c>
      <c r="CN325" s="92">
        <v>0</v>
      </c>
      <c r="CO325" s="92">
        <v>72606679</v>
      </c>
      <c r="CP325" s="92">
        <v>217820036</v>
      </c>
    </row>
    <row r="326" spans="1:94" x14ac:dyDescent="0.35">
      <c r="A326" s="90" t="s">
        <v>60</v>
      </c>
      <c r="B326" s="93">
        <v>12579091887</v>
      </c>
      <c r="C326" s="93">
        <v>10551423528</v>
      </c>
      <c r="D326" s="93">
        <v>1064061095</v>
      </c>
      <c r="E326" s="93">
        <v>963607288</v>
      </c>
      <c r="F326" s="93">
        <v>10710771506</v>
      </c>
      <c r="G326" s="93">
        <v>6454224179</v>
      </c>
      <c r="H326" s="93">
        <v>4213151595</v>
      </c>
      <c r="I326" s="93">
        <v>43395730</v>
      </c>
      <c r="J326" s="93">
        <v>1509584030</v>
      </c>
      <c r="K326" s="93">
        <v>125580</v>
      </c>
      <c r="L326" s="93">
        <v>450000</v>
      </c>
      <c r="M326" s="93">
        <v>7629053</v>
      </c>
      <c r="N326" s="93">
        <v>775591</v>
      </c>
      <c r="O326" s="93">
        <v>2004293</v>
      </c>
      <c r="P326" s="93">
        <v>1498599512</v>
      </c>
      <c r="Q326" s="93">
        <v>1358168871</v>
      </c>
      <c r="R326" s="93">
        <v>75643</v>
      </c>
      <c r="S326" s="93">
        <v>48160</v>
      </c>
      <c r="T326" s="93">
        <v>185116936</v>
      </c>
      <c r="U326" s="93">
        <v>10147</v>
      </c>
      <c r="V326" s="93">
        <v>19455</v>
      </c>
      <c r="W326" s="93">
        <v>4199757</v>
      </c>
      <c r="X326" s="93">
        <v>87743</v>
      </c>
      <c r="Y326" s="93">
        <v>3093773</v>
      </c>
      <c r="Z326" s="93">
        <v>3955054</v>
      </c>
      <c r="AA326" s="93">
        <v>481425</v>
      </c>
      <c r="AB326" s="93">
        <v>199568</v>
      </c>
      <c r="AC326" s="93">
        <v>92545</v>
      </c>
      <c r="AD326" s="93">
        <v>944294</v>
      </c>
      <c r="AE326" s="93">
        <v>147846468</v>
      </c>
      <c r="AF326" s="93">
        <v>13375396</v>
      </c>
      <c r="AG326" s="93">
        <v>23364938</v>
      </c>
      <c r="AH326" s="93">
        <v>113493549</v>
      </c>
      <c r="AI326" s="93">
        <v>4087910</v>
      </c>
      <c r="AJ326" s="93">
        <v>13445556</v>
      </c>
      <c r="AK326" s="93">
        <v>10704</v>
      </c>
      <c r="AL326" s="93">
        <v>257694</v>
      </c>
      <c r="AM326" s="93">
        <v>709680</v>
      </c>
      <c r="AN326" s="93">
        <v>1542236</v>
      </c>
      <c r="AO326" s="93">
        <v>14604167</v>
      </c>
      <c r="AP326" s="93">
        <v>204091920</v>
      </c>
      <c r="AQ326" s="93">
        <v>115</v>
      </c>
      <c r="AR326" s="93">
        <v>301324776</v>
      </c>
      <c r="AS326" s="93">
        <v>70533328</v>
      </c>
      <c r="AT326" s="93">
        <v>237854736</v>
      </c>
      <c r="AU326" s="93">
        <v>5001940</v>
      </c>
      <c r="AV326" s="93">
        <v>8299274</v>
      </c>
      <c r="AW326" s="93">
        <v>3057534740</v>
      </c>
      <c r="AX326" s="93">
        <v>1168463</v>
      </c>
      <c r="AY326" s="93">
        <v>7185814</v>
      </c>
      <c r="AZ326" s="93">
        <v>407673</v>
      </c>
      <c r="BA326" s="93">
        <v>294028114</v>
      </c>
      <c r="BB326" s="93">
        <v>72623551</v>
      </c>
      <c r="BC326" s="93">
        <v>0</v>
      </c>
      <c r="BD326" s="93">
        <v>4208960</v>
      </c>
      <c r="BE326" s="93">
        <v>21014042</v>
      </c>
      <c r="BF326" s="93">
        <v>1170470216</v>
      </c>
      <c r="BG326" s="93">
        <v>1325428258</v>
      </c>
      <c r="BH326" s="93">
        <v>144522900</v>
      </c>
      <c r="BI326" s="93">
        <v>834053</v>
      </c>
      <c r="BJ326" s="93">
        <v>516349</v>
      </c>
      <c r="BK326" s="93">
        <v>984383</v>
      </c>
      <c r="BL326" s="93">
        <v>5985328</v>
      </c>
      <c r="BM326" s="93">
        <v>0</v>
      </c>
      <c r="BN326" s="93">
        <v>8156607</v>
      </c>
      <c r="BO326" s="93">
        <v>1471475428</v>
      </c>
      <c r="BP326" s="93">
        <v>74234</v>
      </c>
      <c r="BQ326" s="93">
        <v>584974887</v>
      </c>
      <c r="BR326" s="93">
        <v>1717779</v>
      </c>
      <c r="BS326" s="93">
        <v>2161676</v>
      </c>
      <c r="BT326" s="93">
        <v>221959949</v>
      </c>
      <c r="BU326" s="93">
        <v>517086503</v>
      </c>
      <c r="BV326" s="93">
        <v>70664371</v>
      </c>
      <c r="BW326" s="93">
        <v>41361670</v>
      </c>
      <c r="BX326" s="93">
        <v>1638581</v>
      </c>
      <c r="BY326" s="93">
        <v>21847920</v>
      </c>
      <c r="BZ326" s="93">
        <v>544069</v>
      </c>
      <c r="CA326" s="93">
        <v>7443792</v>
      </c>
      <c r="CB326" s="93">
        <v>28678662</v>
      </c>
      <c r="CC326" s="93">
        <v>28678662</v>
      </c>
      <c r="CD326" s="93">
        <v>1085302482</v>
      </c>
      <c r="CE326" s="93">
        <v>2823380</v>
      </c>
      <c r="CF326" s="93">
        <v>22173</v>
      </c>
      <c r="CG326" s="93">
        <v>29138749</v>
      </c>
      <c r="CH326" s="93">
        <v>254249</v>
      </c>
      <c r="CI326" s="93">
        <v>39521</v>
      </c>
      <c r="CJ326" s="93">
        <v>17088000</v>
      </c>
      <c r="CK326" s="93">
        <v>203457254</v>
      </c>
      <c r="CL326" s="93">
        <v>280042199</v>
      </c>
      <c r="CM326" s="93">
        <v>134799000</v>
      </c>
      <c r="CN326" s="93">
        <v>417637957</v>
      </c>
      <c r="CO326" s="93">
        <v>31800607601</v>
      </c>
      <c r="CP326" s="93">
        <v>95401822824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B0767-A9CD-634D-AEC5-B2766F7D64B4}">
  <dimension ref="A1:G327"/>
  <sheetViews>
    <sheetView workbookViewId="0">
      <selection activeCell="G1" sqref="G1:G1048576"/>
    </sheetView>
  </sheetViews>
  <sheetFormatPr defaultColWidth="10.90625" defaultRowHeight="14.5" x14ac:dyDescent="0.35"/>
  <cols>
    <col min="1" max="1" width="39.36328125" bestFit="1" customWidth="1"/>
    <col min="2" max="2" width="23.6328125" bestFit="1" customWidth="1"/>
    <col min="3" max="3" width="23.6328125" customWidth="1"/>
    <col min="4" max="4" width="21.453125" bestFit="1" customWidth="1"/>
    <col min="5" max="5" width="21.453125" customWidth="1"/>
    <col min="6" max="6" width="24" bestFit="1" customWidth="1"/>
  </cols>
  <sheetData>
    <row r="1" spans="1:7" x14ac:dyDescent="0.35">
      <c r="A1" s="20" t="s">
        <v>1</v>
      </c>
      <c r="B1" s="17" t="s">
        <v>42</v>
      </c>
      <c r="C1" s="17" t="s">
        <v>2629</v>
      </c>
      <c r="D1" s="17" t="s">
        <v>43</v>
      </c>
      <c r="E1" s="17" t="s">
        <v>2525</v>
      </c>
      <c r="F1" s="17" t="s">
        <v>44</v>
      </c>
      <c r="G1" s="17" t="s">
        <v>2526</v>
      </c>
    </row>
    <row r="2" spans="1:7" x14ac:dyDescent="0.35">
      <c r="A2" t="s">
        <v>61</v>
      </c>
      <c r="B2">
        <v>15</v>
      </c>
      <c r="C2" t="s">
        <v>2537</v>
      </c>
      <c r="D2">
        <v>32</v>
      </c>
      <c r="E2" t="s">
        <v>2560</v>
      </c>
      <c r="F2">
        <v>87</v>
      </c>
      <c r="G2" t="s">
        <v>2616</v>
      </c>
    </row>
    <row r="3" spans="1:7" x14ac:dyDescent="0.35">
      <c r="A3" t="s">
        <v>72</v>
      </c>
      <c r="B3">
        <v>9</v>
      </c>
      <c r="C3" t="s">
        <v>2531</v>
      </c>
      <c r="D3">
        <v>20</v>
      </c>
      <c r="E3" t="s">
        <v>2549</v>
      </c>
      <c r="F3">
        <v>55</v>
      </c>
      <c r="G3" t="s">
        <v>2588</v>
      </c>
    </row>
    <row r="4" spans="1:7" x14ac:dyDescent="0.35">
      <c r="A4" t="s">
        <v>81</v>
      </c>
      <c r="B4">
        <v>15</v>
      </c>
      <c r="C4" t="s">
        <v>2537</v>
      </c>
      <c r="D4">
        <v>32</v>
      </c>
      <c r="E4" t="s">
        <v>2560</v>
      </c>
      <c r="F4">
        <v>79</v>
      </c>
      <c r="G4" t="s">
        <v>2608</v>
      </c>
    </row>
    <row r="5" spans="1:7" x14ac:dyDescent="0.35">
      <c r="A5" t="s">
        <v>89</v>
      </c>
      <c r="B5">
        <v>13</v>
      </c>
      <c r="C5" t="s">
        <v>2535</v>
      </c>
      <c r="D5">
        <v>30</v>
      </c>
      <c r="E5" t="s">
        <v>2558</v>
      </c>
      <c r="F5">
        <v>70</v>
      </c>
      <c r="G5" t="s">
        <v>2601</v>
      </c>
    </row>
    <row r="6" spans="1:7" x14ac:dyDescent="0.35">
      <c r="A6" t="s">
        <v>96</v>
      </c>
      <c r="B6">
        <v>15</v>
      </c>
      <c r="C6" t="s">
        <v>2537</v>
      </c>
      <c r="D6">
        <v>32</v>
      </c>
      <c r="E6" t="s">
        <v>2560</v>
      </c>
      <c r="F6">
        <v>85</v>
      </c>
      <c r="G6" t="s">
        <v>2614</v>
      </c>
    </row>
    <row r="7" spans="1:7" x14ac:dyDescent="0.35">
      <c r="A7" t="s">
        <v>102</v>
      </c>
      <c r="B7">
        <v>10</v>
      </c>
      <c r="C7" t="s">
        <v>2532</v>
      </c>
      <c r="D7">
        <v>29</v>
      </c>
      <c r="E7" t="s">
        <v>2557</v>
      </c>
      <c r="F7">
        <v>69</v>
      </c>
      <c r="G7" t="s">
        <v>2600</v>
      </c>
    </row>
    <row r="8" spans="1:7" x14ac:dyDescent="0.35">
      <c r="A8" t="s">
        <v>109</v>
      </c>
      <c r="B8">
        <v>8</v>
      </c>
      <c r="C8" t="s">
        <v>2530</v>
      </c>
      <c r="D8">
        <v>18</v>
      </c>
      <c r="E8" t="s">
        <v>2547</v>
      </c>
      <c r="F8">
        <v>54</v>
      </c>
      <c r="G8" t="s">
        <v>2587</v>
      </c>
    </row>
    <row r="9" spans="1:7" x14ac:dyDescent="0.35">
      <c r="A9" t="s">
        <v>115</v>
      </c>
      <c r="B9">
        <v>13</v>
      </c>
      <c r="C9" t="s">
        <v>2535</v>
      </c>
      <c r="D9">
        <v>29</v>
      </c>
      <c r="E9" t="s">
        <v>2557</v>
      </c>
      <c r="F9">
        <v>68</v>
      </c>
      <c r="G9" t="s">
        <v>2599</v>
      </c>
    </row>
    <row r="10" spans="1:7" x14ac:dyDescent="0.35">
      <c r="A10" t="s">
        <v>122</v>
      </c>
      <c r="B10">
        <v>12</v>
      </c>
      <c r="C10" t="s">
        <v>2534</v>
      </c>
      <c r="D10">
        <v>27</v>
      </c>
      <c r="E10" t="s">
        <v>2555</v>
      </c>
      <c r="F10">
        <v>74</v>
      </c>
      <c r="G10" t="s">
        <v>2604</v>
      </c>
    </row>
    <row r="11" spans="1:7" x14ac:dyDescent="0.35">
      <c r="A11" t="s">
        <v>129</v>
      </c>
      <c r="B11">
        <v>7</v>
      </c>
      <c r="C11" t="s">
        <v>2529</v>
      </c>
      <c r="D11">
        <v>26</v>
      </c>
      <c r="E11" t="s">
        <v>2554</v>
      </c>
      <c r="F11">
        <v>65</v>
      </c>
      <c r="G11" t="s">
        <v>2597</v>
      </c>
    </row>
    <row r="12" spans="1:7" x14ac:dyDescent="0.35">
      <c r="A12" t="s">
        <v>136</v>
      </c>
      <c r="B12">
        <v>7</v>
      </c>
      <c r="C12" t="s">
        <v>2529</v>
      </c>
      <c r="D12">
        <v>25</v>
      </c>
      <c r="E12" t="s">
        <v>2553</v>
      </c>
      <c r="F12">
        <v>52</v>
      </c>
      <c r="G12" t="s">
        <v>2585</v>
      </c>
    </row>
    <row r="13" spans="1:7" x14ac:dyDescent="0.35">
      <c r="A13" t="s">
        <v>142</v>
      </c>
      <c r="B13">
        <v>10</v>
      </c>
      <c r="C13" t="s">
        <v>2532</v>
      </c>
      <c r="D13">
        <v>30</v>
      </c>
      <c r="E13" t="s">
        <v>2558</v>
      </c>
      <c r="F13">
        <v>69</v>
      </c>
      <c r="G13" t="s">
        <v>2600</v>
      </c>
    </row>
    <row r="14" spans="1:7" x14ac:dyDescent="0.35">
      <c r="A14" t="s">
        <v>147</v>
      </c>
      <c r="B14">
        <v>15</v>
      </c>
      <c r="C14" t="s">
        <v>2537</v>
      </c>
      <c r="D14">
        <v>29</v>
      </c>
      <c r="E14" t="s">
        <v>2557</v>
      </c>
      <c r="F14">
        <v>84</v>
      </c>
      <c r="G14" t="s">
        <v>2613</v>
      </c>
    </row>
    <row r="15" spans="1:7" x14ac:dyDescent="0.35">
      <c r="A15" t="s">
        <v>154</v>
      </c>
      <c r="B15">
        <v>9</v>
      </c>
      <c r="C15" t="s">
        <v>2531</v>
      </c>
      <c r="D15">
        <v>25</v>
      </c>
      <c r="E15" t="s">
        <v>2553</v>
      </c>
      <c r="F15">
        <v>56</v>
      </c>
      <c r="G15" t="s">
        <v>2589</v>
      </c>
    </row>
    <row r="16" spans="1:7" x14ac:dyDescent="0.35">
      <c r="A16" t="s">
        <v>162</v>
      </c>
      <c r="B16">
        <v>9</v>
      </c>
      <c r="C16" t="s">
        <v>2531</v>
      </c>
      <c r="D16">
        <v>25</v>
      </c>
      <c r="E16" t="s">
        <v>2553</v>
      </c>
      <c r="F16">
        <v>56</v>
      </c>
      <c r="G16" t="s">
        <v>2589</v>
      </c>
    </row>
    <row r="17" spans="1:7" x14ac:dyDescent="0.35">
      <c r="A17" t="s">
        <v>166</v>
      </c>
      <c r="B17">
        <v>10</v>
      </c>
      <c r="C17" t="s">
        <v>2532</v>
      </c>
      <c r="D17">
        <v>31</v>
      </c>
      <c r="E17" t="s">
        <v>2559</v>
      </c>
      <c r="F17">
        <v>67</v>
      </c>
      <c r="G17" t="s">
        <v>2598</v>
      </c>
    </row>
    <row r="18" spans="1:7" x14ac:dyDescent="0.35">
      <c r="A18" t="s">
        <v>173</v>
      </c>
      <c r="B18">
        <v>10</v>
      </c>
      <c r="C18" t="s">
        <v>2532</v>
      </c>
      <c r="D18">
        <v>31</v>
      </c>
      <c r="E18" t="s">
        <v>2559</v>
      </c>
      <c r="F18">
        <v>67</v>
      </c>
      <c r="G18" t="s">
        <v>2598</v>
      </c>
    </row>
    <row r="19" spans="1:7" x14ac:dyDescent="0.35">
      <c r="A19" t="s">
        <v>178</v>
      </c>
      <c r="B19">
        <v>8</v>
      </c>
      <c r="C19" t="s">
        <v>2530</v>
      </c>
      <c r="D19">
        <v>25</v>
      </c>
      <c r="E19" t="s">
        <v>2553</v>
      </c>
      <c r="F19" t="s">
        <v>185</v>
      </c>
      <c r="G19" t="s">
        <v>2622</v>
      </c>
    </row>
    <row r="20" spans="1:7" x14ac:dyDescent="0.35">
      <c r="A20" t="s">
        <v>187</v>
      </c>
      <c r="B20">
        <v>8</v>
      </c>
      <c r="C20" t="s">
        <v>2530</v>
      </c>
      <c r="D20">
        <v>25</v>
      </c>
      <c r="E20" t="s">
        <v>2553</v>
      </c>
      <c r="F20">
        <v>56</v>
      </c>
      <c r="G20" t="s">
        <v>2589</v>
      </c>
    </row>
    <row r="21" spans="1:7" x14ac:dyDescent="0.35">
      <c r="A21" t="s">
        <v>191</v>
      </c>
      <c r="B21">
        <v>12</v>
      </c>
      <c r="C21" t="s">
        <v>2534</v>
      </c>
      <c r="D21">
        <v>12</v>
      </c>
      <c r="E21" t="s">
        <v>2543</v>
      </c>
      <c r="F21">
        <v>37</v>
      </c>
      <c r="G21" t="s">
        <v>2578</v>
      </c>
    </row>
    <row r="22" spans="1:7" x14ac:dyDescent="0.35">
      <c r="A22" t="s">
        <v>200</v>
      </c>
      <c r="B22">
        <v>8</v>
      </c>
      <c r="C22" t="s">
        <v>2530</v>
      </c>
      <c r="D22">
        <v>25</v>
      </c>
      <c r="E22" t="s">
        <v>2553</v>
      </c>
      <c r="F22">
        <v>57</v>
      </c>
      <c r="G22" t="s">
        <v>2590</v>
      </c>
    </row>
    <row r="23" spans="1:7" x14ac:dyDescent="0.35">
      <c r="A23" t="s">
        <v>206</v>
      </c>
      <c r="B23">
        <v>13</v>
      </c>
      <c r="C23" t="s">
        <v>2535</v>
      </c>
      <c r="D23">
        <v>30</v>
      </c>
      <c r="E23" t="s">
        <v>2558</v>
      </c>
      <c r="F23">
        <v>71</v>
      </c>
      <c r="G23" t="s">
        <v>2602</v>
      </c>
    </row>
    <row r="24" spans="1:7" x14ac:dyDescent="0.35">
      <c r="A24" t="s">
        <v>212</v>
      </c>
      <c r="B24">
        <v>13</v>
      </c>
      <c r="C24" t="s">
        <v>2535</v>
      </c>
      <c r="D24">
        <v>33</v>
      </c>
      <c r="E24" t="s">
        <v>2561</v>
      </c>
      <c r="F24">
        <v>86</v>
      </c>
      <c r="G24" t="s">
        <v>2615</v>
      </c>
    </row>
    <row r="25" spans="1:7" x14ac:dyDescent="0.35">
      <c r="A25" t="s">
        <v>218</v>
      </c>
      <c r="B25">
        <v>5</v>
      </c>
      <c r="C25" t="s">
        <v>2527</v>
      </c>
      <c r="D25" t="s">
        <v>225</v>
      </c>
      <c r="E25" t="s">
        <v>2564</v>
      </c>
      <c r="F25">
        <v>32</v>
      </c>
      <c r="G25" t="s">
        <v>2577</v>
      </c>
    </row>
    <row r="26" spans="1:7" x14ac:dyDescent="0.35">
      <c r="A26" t="s">
        <v>226</v>
      </c>
      <c r="B26">
        <v>7</v>
      </c>
      <c r="C26" t="s">
        <v>2529</v>
      </c>
      <c r="D26">
        <v>26</v>
      </c>
      <c r="E26" t="s">
        <v>2554</v>
      </c>
      <c r="F26">
        <v>74</v>
      </c>
      <c r="G26" t="s">
        <v>2604</v>
      </c>
    </row>
    <row r="27" spans="1:7" x14ac:dyDescent="0.35">
      <c r="A27" t="s">
        <v>233</v>
      </c>
      <c r="B27">
        <v>7</v>
      </c>
      <c r="C27" t="s">
        <v>2529</v>
      </c>
      <c r="D27">
        <v>26</v>
      </c>
      <c r="E27" t="s">
        <v>2554</v>
      </c>
      <c r="F27">
        <v>74</v>
      </c>
      <c r="G27" t="s">
        <v>2604</v>
      </c>
    </row>
    <row r="28" spans="1:7" x14ac:dyDescent="0.35">
      <c r="A28" t="s">
        <v>237</v>
      </c>
      <c r="B28">
        <v>8</v>
      </c>
      <c r="C28" t="s">
        <v>2530</v>
      </c>
      <c r="D28">
        <v>19</v>
      </c>
      <c r="E28" t="s">
        <v>2548</v>
      </c>
      <c r="F28">
        <v>59</v>
      </c>
      <c r="G28" t="s">
        <v>2592</v>
      </c>
    </row>
    <row r="29" spans="1:7" x14ac:dyDescent="0.35">
      <c r="A29" t="s">
        <v>1917</v>
      </c>
      <c r="B29">
        <v>16</v>
      </c>
      <c r="C29" t="s">
        <v>2538</v>
      </c>
      <c r="D29">
        <v>36</v>
      </c>
      <c r="E29" t="s">
        <v>2563</v>
      </c>
      <c r="F29">
        <v>83</v>
      </c>
      <c r="G29" t="s">
        <v>2612</v>
      </c>
    </row>
    <row r="30" spans="1:7" x14ac:dyDescent="0.35">
      <c r="A30" s="13" t="s">
        <v>244</v>
      </c>
      <c r="B30">
        <v>5</v>
      </c>
      <c r="C30" t="s">
        <v>2527</v>
      </c>
      <c r="D30">
        <v>10</v>
      </c>
      <c r="E30" t="s">
        <v>2541</v>
      </c>
      <c r="F30">
        <v>31</v>
      </c>
      <c r="G30" t="s">
        <v>2576</v>
      </c>
    </row>
    <row r="31" spans="1:7" x14ac:dyDescent="0.35">
      <c r="A31" t="s">
        <v>251</v>
      </c>
      <c r="B31">
        <v>8</v>
      </c>
      <c r="C31" t="s">
        <v>2530</v>
      </c>
      <c r="D31">
        <v>18</v>
      </c>
      <c r="E31" t="s">
        <v>2547</v>
      </c>
      <c r="F31">
        <v>54</v>
      </c>
      <c r="G31" t="s">
        <v>2587</v>
      </c>
    </row>
    <row r="32" spans="1:7" x14ac:dyDescent="0.35">
      <c r="A32" t="s">
        <v>255</v>
      </c>
      <c r="B32">
        <v>8</v>
      </c>
      <c r="C32" t="s">
        <v>2530</v>
      </c>
      <c r="D32">
        <v>19</v>
      </c>
      <c r="E32" t="s">
        <v>2548</v>
      </c>
      <c r="F32">
        <v>60</v>
      </c>
      <c r="G32" t="s">
        <v>2593</v>
      </c>
    </row>
    <row r="33" spans="1:7" x14ac:dyDescent="0.35">
      <c r="A33" t="s">
        <v>261</v>
      </c>
      <c r="B33">
        <v>11</v>
      </c>
      <c r="C33" t="s">
        <v>2533</v>
      </c>
      <c r="D33">
        <v>24</v>
      </c>
      <c r="E33" t="s">
        <v>2552</v>
      </c>
      <c r="F33">
        <v>63</v>
      </c>
      <c r="G33" t="s">
        <v>2595</v>
      </c>
    </row>
    <row r="34" spans="1:7" x14ac:dyDescent="0.35">
      <c r="A34" t="s">
        <v>270</v>
      </c>
      <c r="B34">
        <v>7</v>
      </c>
      <c r="C34" t="s">
        <v>2529</v>
      </c>
      <c r="D34">
        <v>18</v>
      </c>
      <c r="E34" t="s">
        <v>2547</v>
      </c>
      <c r="F34">
        <v>50</v>
      </c>
      <c r="G34" t="s">
        <v>2583</v>
      </c>
    </row>
    <row r="35" spans="1:7" x14ac:dyDescent="0.35">
      <c r="A35" t="s">
        <v>1925</v>
      </c>
      <c r="B35">
        <v>15</v>
      </c>
      <c r="C35" t="s">
        <v>2537</v>
      </c>
      <c r="D35">
        <v>29</v>
      </c>
      <c r="E35" t="s">
        <v>2557</v>
      </c>
      <c r="F35">
        <v>84</v>
      </c>
      <c r="G35" t="s">
        <v>2613</v>
      </c>
    </row>
    <row r="36" spans="1:7" x14ac:dyDescent="0.35">
      <c r="A36" t="s">
        <v>1927</v>
      </c>
      <c r="B36">
        <v>15</v>
      </c>
      <c r="C36" t="s">
        <v>2537</v>
      </c>
      <c r="D36">
        <v>29</v>
      </c>
      <c r="E36" t="s">
        <v>2557</v>
      </c>
      <c r="F36">
        <v>84</v>
      </c>
      <c r="G36" t="s">
        <v>2613</v>
      </c>
    </row>
    <row r="37" spans="1:7" x14ac:dyDescent="0.35">
      <c r="A37" t="s">
        <v>1928</v>
      </c>
      <c r="B37">
        <v>15</v>
      </c>
      <c r="C37" t="s">
        <v>2537</v>
      </c>
      <c r="D37">
        <v>29</v>
      </c>
      <c r="E37" t="s">
        <v>2557</v>
      </c>
      <c r="F37">
        <v>84</v>
      </c>
      <c r="G37" t="s">
        <v>2613</v>
      </c>
    </row>
    <row r="38" spans="1:7" x14ac:dyDescent="0.35">
      <c r="A38" t="s">
        <v>1929</v>
      </c>
      <c r="B38">
        <v>15</v>
      </c>
      <c r="C38" t="s">
        <v>2537</v>
      </c>
      <c r="D38">
        <v>29</v>
      </c>
      <c r="E38" t="s">
        <v>2557</v>
      </c>
      <c r="F38">
        <v>84</v>
      </c>
      <c r="G38" t="s">
        <v>2613</v>
      </c>
    </row>
    <row r="39" spans="1:7" x14ac:dyDescent="0.35">
      <c r="A39" t="s">
        <v>1930</v>
      </c>
      <c r="B39">
        <v>15</v>
      </c>
      <c r="C39" t="s">
        <v>2537</v>
      </c>
      <c r="D39">
        <v>29</v>
      </c>
      <c r="E39" t="s">
        <v>2557</v>
      </c>
      <c r="F39">
        <v>84</v>
      </c>
      <c r="G39" t="s">
        <v>2613</v>
      </c>
    </row>
    <row r="40" spans="1:7" x14ac:dyDescent="0.35">
      <c r="A40" t="s">
        <v>1931</v>
      </c>
      <c r="B40">
        <v>15</v>
      </c>
      <c r="C40" t="s">
        <v>2537</v>
      </c>
      <c r="D40">
        <v>29</v>
      </c>
      <c r="E40" t="s">
        <v>2557</v>
      </c>
      <c r="F40">
        <v>84</v>
      </c>
      <c r="G40" t="s">
        <v>2613</v>
      </c>
    </row>
    <row r="41" spans="1:7" x14ac:dyDescent="0.35">
      <c r="A41" t="s">
        <v>1932</v>
      </c>
      <c r="B41">
        <v>15</v>
      </c>
      <c r="C41" t="s">
        <v>2537</v>
      </c>
      <c r="D41">
        <v>29</v>
      </c>
      <c r="E41" t="s">
        <v>2557</v>
      </c>
      <c r="F41">
        <v>84</v>
      </c>
      <c r="G41" t="s">
        <v>2613</v>
      </c>
    </row>
    <row r="42" spans="1:7" x14ac:dyDescent="0.35">
      <c r="A42" t="s">
        <v>1933</v>
      </c>
      <c r="B42">
        <v>15</v>
      </c>
      <c r="C42" t="s">
        <v>2537</v>
      </c>
      <c r="D42">
        <v>29</v>
      </c>
      <c r="E42" t="s">
        <v>2557</v>
      </c>
      <c r="F42">
        <v>84</v>
      </c>
      <c r="G42" t="s">
        <v>2613</v>
      </c>
    </row>
    <row r="43" spans="1:7" x14ac:dyDescent="0.35">
      <c r="A43" t="s">
        <v>1935</v>
      </c>
      <c r="B43">
        <v>15</v>
      </c>
      <c r="C43" t="s">
        <v>2537</v>
      </c>
      <c r="D43">
        <v>29</v>
      </c>
      <c r="E43" t="s">
        <v>2557</v>
      </c>
      <c r="F43">
        <v>84</v>
      </c>
      <c r="G43" t="s">
        <v>2613</v>
      </c>
    </row>
    <row r="44" spans="1:7" x14ac:dyDescent="0.35">
      <c r="A44" t="s">
        <v>1936</v>
      </c>
      <c r="B44">
        <v>15</v>
      </c>
      <c r="C44" t="s">
        <v>2537</v>
      </c>
      <c r="D44">
        <v>29</v>
      </c>
      <c r="E44" t="s">
        <v>2557</v>
      </c>
      <c r="F44">
        <v>84</v>
      </c>
      <c r="G44" t="s">
        <v>2613</v>
      </c>
    </row>
    <row r="45" spans="1:7" x14ac:dyDescent="0.35">
      <c r="A45" t="s">
        <v>277</v>
      </c>
      <c r="B45">
        <v>13</v>
      </c>
      <c r="C45" t="s">
        <v>2535</v>
      </c>
      <c r="D45">
        <v>30</v>
      </c>
      <c r="E45" t="s">
        <v>2558</v>
      </c>
      <c r="F45">
        <v>71</v>
      </c>
      <c r="G45" t="s">
        <v>2602</v>
      </c>
    </row>
    <row r="46" spans="1:7" x14ac:dyDescent="0.35">
      <c r="A46" t="s">
        <v>280</v>
      </c>
      <c r="B46">
        <v>6</v>
      </c>
      <c r="C46" t="s">
        <v>2528</v>
      </c>
      <c r="D46">
        <v>11</v>
      </c>
      <c r="E46" t="s">
        <v>2542</v>
      </c>
      <c r="F46">
        <v>40</v>
      </c>
      <c r="G46" t="s">
        <v>2579</v>
      </c>
    </row>
    <row r="47" spans="1:7" x14ac:dyDescent="0.35">
      <c r="A47" t="s">
        <v>286</v>
      </c>
      <c r="B47">
        <v>7</v>
      </c>
      <c r="C47" t="s">
        <v>2529</v>
      </c>
      <c r="D47">
        <v>18</v>
      </c>
      <c r="E47" t="s">
        <v>2547</v>
      </c>
      <c r="F47">
        <v>53</v>
      </c>
      <c r="G47" t="s">
        <v>2586</v>
      </c>
    </row>
    <row r="48" spans="1:7" x14ac:dyDescent="0.35">
      <c r="A48" t="s">
        <v>293</v>
      </c>
      <c r="B48">
        <v>7</v>
      </c>
      <c r="C48" t="s">
        <v>2529</v>
      </c>
      <c r="D48">
        <v>18</v>
      </c>
      <c r="E48" t="s">
        <v>2547</v>
      </c>
      <c r="F48">
        <v>53</v>
      </c>
      <c r="G48" t="s">
        <v>2586</v>
      </c>
    </row>
    <row r="49" spans="1:7" x14ac:dyDescent="0.35">
      <c r="A49" t="s">
        <v>297</v>
      </c>
      <c r="B49">
        <v>14</v>
      </c>
      <c r="C49" t="s">
        <v>2536</v>
      </c>
      <c r="D49">
        <v>34</v>
      </c>
      <c r="E49" t="s">
        <v>2562</v>
      </c>
      <c r="F49">
        <v>80</v>
      </c>
      <c r="G49" t="s">
        <v>2609</v>
      </c>
    </row>
    <row r="50" spans="1:7" x14ac:dyDescent="0.35">
      <c r="A50" t="s">
        <v>303</v>
      </c>
      <c r="B50">
        <v>16</v>
      </c>
      <c r="C50" t="s">
        <v>2538</v>
      </c>
      <c r="D50">
        <v>36</v>
      </c>
      <c r="E50" t="s">
        <v>2563</v>
      </c>
      <c r="F50">
        <v>83</v>
      </c>
      <c r="G50" t="s">
        <v>2612</v>
      </c>
    </row>
    <row r="51" spans="1:7" x14ac:dyDescent="0.35">
      <c r="A51" t="s">
        <v>309</v>
      </c>
      <c r="B51">
        <v>8</v>
      </c>
      <c r="C51" t="s">
        <v>2530</v>
      </c>
      <c r="D51">
        <v>19</v>
      </c>
      <c r="E51" t="s">
        <v>2548</v>
      </c>
      <c r="F51">
        <v>60</v>
      </c>
      <c r="G51" t="s">
        <v>2593</v>
      </c>
    </row>
    <row r="52" spans="1:7" x14ac:dyDescent="0.35">
      <c r="A52" t="s">
        <v>316</v>
      </c>
      <c r="B52">
        <v>15</v>
      </c>
      <c r="C52" t="s">
        <v>2537</v>
      </c>
      <c r="D52">
        <v>32</v>
      </c>
      <c r="E52" t="s">
        <v>2560</v>
      </c>
      <c r="F52">
        <v>85</v>
      </c>
      <c r="G52" t="s">
        <v>2614</v>
      </c>
    </row>
    <row r="53" spans="1:7" x14ac:dyDescent="0.35">
      <c r="A53" t="s">
        <v>322</v>
      </c>
      <c r="B53">
        <v>12</v>
      </c>
      <c r="C53" t="s">
        <v>2534</v>
      </c>
      <c r="D53">
        <v>26</v>
      </c>
      <c r="E53" t="s">
        <v>2554</v>
      </c>
      <c r="F53">
        <v>74</v>
      </c>
      <c r="G53" t="s">
        <v>2604</v>
      </c>
    </row>
    <row r="54" spans="1:7" x14ac:dyDescent="0.35">
      <c r="A54" t="s">
        <v>329</v>
      </c>
      <c r="B54">
        <v>8</v>
      </c>
      <c r="C54" t="s">
        <v>2530</v>
      </c>
      <c r="D54">
        <v>19</v>
      </c>
      <c r="E54" t="s">
        <v>2548</v>
      </c>
      <c r="F54" t="s">
        <v>336</v>
      </c>
      <c r="G54" t="s">
        <v>2623</v>
      </c>
    </row>
    <row r="55" spans="1:7" x14ac:dyDescent="0.35">
      <c r="A55" t="s">
        <v>337</v>
      </c>
      <c r="B55">
        <v>8</v>
      </c>
      <c r="C55" t="s">
        <v>2530</v>
      </c>
      <c r="D55">
        <v>25</v>
      </c>
      <c r="E55" t="s">
        <v>2553</v>
      </c>
      <c r="F55">
        <v>55</v>
      </c>
      <c r="G55" t="s">
        <v>2588</v>
      </c>
    </row>
    <row r="56" spans="1:7" x14ac:dyDescent="0.35">
      <c r="A56" t="s">
        <v>343</v>
      </c>
      <c r="B56">
        <v>15</v>
      </c>
      <c r="C56" t="s">
        <v>2537</v>
      </c>
      <c r="D56">
        <v>32</v>
      </c>
      <c r="E56" t="s">
        <v>2560</v>
      </c>
      <c r="F56">
        <v>85</v>
      </c>
      <c r="G56" t="s">
        <v>2614</v>
      </c>
    </row>
    <row r="57" spans="1:7" x14ac:dyDescent="0.35">
      <c r="A57" t="s">
        <v>348</v>
      </c>
      <c r="B57">
        <v>15</v>
      </c>
      <c r="C57" t="s">
        <v>2537</v>
      </c>
      <c r="D57">
        <v>32</v>
      </c>
      <c r="E57" t="s">
        <v>2560</v>
      </c>
      <c r="F57">
        <v>85</v>
      </c>
      <c r="G57" t="s">
        <v>2614</v>
      </c>
    </row>
    <row r="58" spans="1:7" x14ac:dyDescent="0.35">
      <c r="A58" t="s">
        <v>351</v>
      </c>
      <c r="B58">
        <v>8</v>
      </c>
      <c r="C58" t="s">
        <v>2530</v>
      </c>
      <c r="D58">
        <v>20</v>
      </c>
      <c r="E58" t="s">
        <v>2549</v>
      </c>
      <c r="F58">
        <v>55</v>
      </c>
      <c r="G58" t="s">
        <v>2588</v>
      </c>
    </row>
    <row r="59" spans="1:7" x14ac:dyDescent="0.35">
      <c r="A59" t="s">
        <v>357</v>
      </c>
      <c r="B59">
        <v>9</v>
      </c>
      <c r="C59" t="s">
        <v>2531</v>
      </c>
      <c r="D59">
        <v>20</v>
      </c>
      <c r="E59" t="s">
        <v>2549</v>
      </c>
      <c r="F59">
        <v>55</v>
      </c>
      <c r="G59" t="s">
        <v>2588</v>
      </c>
    </row>
    <row r="60" spans="1:7" x14ac:dyDescent="0.35">
      <c r="A60" t="s">
        <v>363</v>
      </c>
      <c r="B60">
        <v>15</v>
      </c>
      <c r="C60" t="s">
        <v>2537</v>
      </c>
      <c r="D60">
        <v>32</v>
      </c>
      <c r="E60" t="s">
        <v>2560</v>
      </c>
      <c r="F60">
        <v>79</v>
      </c>
      <c r="G60" t="s">
        <v>2608</v>
      </c>
    </row>
    <row r="61" spans="1:7" x14ac:dyDescent="0.35">
      <c r="A61" t="s">
        <v>368</v>
      </c>
      <c r="B61">
        <v>7</v>
      </c>
      <c r="C61" t="s">
        <v>2529</v>
      </c>
      <c r="D61">
        <v>18</v>
      </c>
      <c r="E61" t="s">
        <v>2547</v>
      </c>
      <c r="F61">
        <v>53</v>
      </c>
      <c r="G61" t="s">
        <v>2586</v>
      </c>
    </row>
    <row r="62" spans="1:7" x14ac:dyDescent="0.35">
      <c r="A62" t="s">
        <v>374</v>
      </c>
      <c r="B62" t="s">
        <v>381</v>
      </c>
      <c r="C62" t="s">
        <v>2539</v>
      </c>
      <c r="D62">
        <v>18</v>
      </c>
      <c r="E62" t="s">
        <v>2547</v>
      </c>
      <c r="F62" t="s">
        <v>382</v>
      </c>
      <c r="G62" t="s">
        <v>2618</v>
      </c>
    </row>
    <row r="63" spans="1:7" x14ac:dyDescent="0.35">
      <c r="A63" t="s">
        <v>384</v>
      </c>
      <c r="B63">
        <v>7</v>
      </c>
      <c r="C63" t="s">
        <v>2529</v>
      </c>
      <c r="D63">
        <v>18</v>
      </c>
      <c r="E63" t="s">
        <v>2547</v>
      </c>
      <c r="F63" t="s">
        <v>382</v>
      </c>
      <c r="G63" t="s">
        <v>2618</v>
      </c>
    </row>
    <row r="64" spans="1:7" x14ac:dyDescent="0.35">
      <c r="A64" t="s">
        <v>388</v>
      </c>
      <c r="B64">
        <v>7</v>
      </c>
      <c r="C64" t="s">
        <v>2529</v>
      </c>
      <c r="D64">
        <v>18</v>
      </c>
      <c r="E64" t="s">
        <v>2547</v>
      </c>
      <c r="F64">
        <v>53</v>
      </c>
      <c r="G64" t="s">
        <v>2586</v>
      </c>
    </row>
    <row r="65" spans="1:7" x14ac:dyDescent="0.35">
      <c r="A65" t="s">
        <v>392</v>
      </c>
      <c r="B65">
        <v>15</v>
      </c>
      <c r="C65" t="s">
        <v>2537</v>
      </c>
      <c r="D65">
        <v>33</v>
      </c>
      <c r="E65" t="s">
        <v>2561</v>
      </c>
      <c r="F65">
        <v>79</v>
      </c>
      <c r="G65" t="s">
        <v>2608</v>
      </c>
    </row>
    <row r="66" spans="1:7" x14ac:dyDescent="0.35">
      <c r="A66" t="s">
        <v>399</v>
      </c>
      <c r="B66">
        <v>12</v>
      </c>
      <c r="C66" t="s">
        <v>2534</v>
      </c>
      <c r="D66">
        <v>27</v>
      </c>
      <c r="E66" t="s">
        <v>2555</v>
      </c>
      <c r="F66">
        <v>74</v>
      </c>
      <c r="G66" t="s">
        <v>2604</v>
      </c>
    </row>
    <row r="67" spans="1:7" x14ac:dyDescent="0.35">
      <c r="A67" t="s">
        <v>404</v>
      </c>
      <c r="B67">
        <v>8</v>
      </c>
      <c r="C67" t="s">
        <v>2530</v>
      </c>
      <c r="D67">
        <v>23</v>
      </c>
      <c r="E67" t="s">
        <v>2551</v>
      </c>
      <c r="F67">
        <v>46</v>
      </c>
      <c r="G67" t="s">
        <v>2582</v>
      </c>
    </row>
    <row r="68" spans="1:7" x14ac:dyDescent="0.35">
      <c r="A68" t="s">
        <v>412</v>
      </c>
      <c r="B68">
        <v>5</v>
      </c>
      <c r="C68" t="s">
        <v>2527</v>
      </c>
      <c r="D68">
        <v>10</v>
      </c>
      <c r="E68" t="s">
        <v>2541</v>
      </c>
      <c r="F68">
        <v>31</v>
      </c>
      <c r="G68" t="s">
        <v>2576</v>
      </c>
    </row>
    <row r="69" spans="1:7" x14ac:dyDescent="0.35">
      <c r="A69" t="s">
        <v>417</v>
      </c>
      <c r="B69">
        <v>13</v>
      </c>
      <c r="C69" t="s">
        <v>2535</v>
      </c>
      <c r="D69">
        <v>30</v>
      </c>
      <c r="E69" t="s">
        <v>2558</v>
      </c>
      <c r="F69">
        <v>68</v>
      </c>
      <c r="G69" t="s">
        <v>2599</v>
      </c>
    </row>
    <row r="70" spans="1:7" x14ac:dyDescent="0.35">
      <c r="A70" t="s">
        <v>422</v>
      </c>
      <c r="B70">
        <v>11</v>
      </c>
      <c r="C70" t="s">
        <v>2533</v>
      </c>
      <c r="D70">
        <v>23</v>
      </c>
      <c r="E70" t="s">
        <v>2551</v>
      </c>
      <c r="F70">
        <v>61</v>
      </c>
      <c r="G70" t="s">
        <v>2594</v>
      </c>
    </row>
    <row r="71" spans="1:7" x14ac:dyDescent="0.35">
      <c r="A71" t="s">
        <v>429</v>
      </c>
      <c r="B71">
        <v>15</v>
      </c>
      <c r="C71" t="s">
        <v>2537</v>
      </c>
      <c r="D71">
        <v>32</v>
      </c>
      <c r="E71" t="s">
        <v>2560</v>
      </c>
      <c r="F71">
        <v>87</v>
      </c>
      <c r="G71" t="s">
        <v>2616</v>
      </c>
    </row>
    <row r="72" spans="1:7" x14ac:dyDescent="0.35">
      <c r="A72" t="s">
        <v>436</v>
      </c>
      <c r="B72">
        <v>10</v>
      </c>
      <c r="C72" t="s">
        <v>2532</v>
      </c>
      <c r="D72">
        <v>27</v>
      </c>
      <c r="E72" t="s">
        <v>2555</v>
      </c>
      <c r="F72">
        <v>75</v>
      </c>
      <c r="G72" t="s">
        <v>2605</v>
      </c>
    </row>
    <row r="73" spans="1:7" x14ac:dyDescent="0.35">
      <c r="A73" t="s">
        <v>442</v>
      </c>
      <c r="B73">
        <v>10</v>
      </c>
      <c r="C73" t="s">
        <v>2532</v>
      </c>
      <c r="D73">
        <v>31</v>
      </c>
      <c r="E73" t="s">
        <v>2559</v>
      </c>
      <c r="F73">
        <v>75</v>
      </c>
      <c r="G73" t="s">
        <v>2605</v>
      </c>
    </row>
    <row r="74" spans="1:7" x14ac:dyDescent="0.35">
      <c r="A74" t="s">
        <v>447</v>
      </c>
      <c r="B74">
        <v>15</v>
      </c>
      <c r="C74" t="s">
        <v>2537</v>
      </c>
      <c r="D74">
        <v>33</v>
      </c>
      <c r="E74" t="s">
        <v>2561</v>
      </c>
      <c r="F74">
        <v>79</v>
      </c>
      <c r="G74" t="s">
        <v>2608</v>
      </c>
    </row>
    <row r="75" spans="1:7" x14ac:dyDescent="0.35">
      <c r="A75" t="s">
        <v>452</v>
      </c>
      <c r="B75">
        <v>15</v>
      </c>
      <c r="C75" t="s">
        <v>2537</v>
      </c>
      <c r="D75">
        <v>32</v>
      </c>
      <c r="E75" t="s">
        <v>2560</v>
      </c>
      <c r="F75">
        <v>77</v>
      </c>
      <c r="G75" t="s">
        <v>2607</v>
      </c>
    </row>
    <row r="76" spans="1:7" x14ac:dyDescent="0.35">
      <c r="A76" t="s">
        <v>456</v>
      </c>
      <c r="B76">
        <v>15</v>
      </c>
      <c r="C76" t="s">
        <v>2537</v>
      </c>
      <c r="D76">
        <v>32</v>
      </c>
      <c r="E76" t="s">
        <v>2560</v>
      </c>
      <c r="F76">
        <v>77</v>
      </c>
      <c r="G76" t="s">
        <v>2607</v>
      </c>
    </row>
    <row r="77" spans="1:7" x14ac:dyDescent="0.35">
      <c r="A77" t="s">
        <v>461</v>
      </c>
      <c r="B77">
        <v>15</v>
      </c>
      <c r="C77" t="s">
        <v>2537</v>
      </c>
      <c r="D77">
        <v>32</v>
      </c>
      <c r="E77" t="s">
        <v>2560</v>
      </c>
      <c r="F77">
        <v>77</v>
      </c>
      <c r="G77" t="s">
        <v>2607</v>
      </c>
    </row>
    <row r="78" spans="1:7" x14ac:dyDescent="0.35">
      <c r="A78" t="s">
        <v>463</v>
      </c>
      <c r="B78">
        <v>15</v>
      </c>
      <c r="C78" t="s">
        <v>2537</v>
      </c>
      <c r="D78">
        <v>32</v>
      </c>
      <c r="E78" t="s">
        <v>2560</v>
      </c>
      <c r="F78">
        <v>77</v>
      </c>
      <c r="G78" t="s">
        <v>2607</v>
      </c>
    </row>
    <row r="79" spans="1:7" x14ac:dyDescent="0.35">
      <c r="A79" t="s">
        <v>466</v>
      </c>
      <c r="B79">
        <v>15</v>
      </c>
      <c r="C79" t="s">
        <v>2537</v>
      </c>
      <c r="D79">
        <v>34</v>
      </c>
      <c r="E79" t="s">
        <v>2562</v>
      </c>
      <c r="F79">
        <v>85</v>
      </c>
      <c r="G79" t="s">
        <v>2614</v>
      </c>
    </row>
    <row r="80" spans="1:7" x14ac:dyDescent="0.35">
      <c r="A80" t="s">
        <v>473</v>
      </c>
      <c r="B80">
        <v>13</v>
      </c>
      <c r="C80" t="s">
        <v>2535</v>
      </c>
      <c r="D80">
        <v>30</v>
      </c>
      <c r="E80" t="s">
        <v>2558</v>
      </c>
      <c r="F80">
        <v>68</v>
      </c>
      <c r="G80" t="s">
        <v>2599</v>
      </c>
    </row>
    <row r="81" spans="1:7" x14ac:dyDescent="0.35">
      <c r="A81" t="s">
        <v>480</v>
      </c>
      <c r="B81">
        <v>15</v>
      </c>
      <c r="C81" t="s">
        <v>2537</v>
      </c>
      <c r="D81">
        <v>32</v>
      </c>
      <c r="E81" t="s">
        <v>2560</v>
      </c>
      <c r="F81">
        <v>77</v>
      </c>
      <c r="G81" t="s">
        <v>2607</v>
      </c>
    </row>
    <row r="82" spans="1:7" x14ac:dyDescent="0.35">
      <c r="A82" t="s">
        <v>482</v>
      </c>
      <c r="B82">
        <v>8</v>
      </c>
      <c r="C82" t="s">
        <v>2530</v>
      </c>
      <c r="D82">
        <v>23</v>
      </c>
      <c r="E82" t="s">
        <v>2551</v>
      </c>
      <c r="F82">
        <v>46</v>
      </c>
      <c r="G82" t="s">
        <v>2582</v>
      </c>
    </row>
    <row r="83" spans="1:7" x14ac:dyDescent="0.35">
      <c r="A83" t="s">
        <v>488</v>
      </c>
      <c r="B83">
        <v>8</v>
      </c>
      <c r="C83" t="s">
        <v>2530</v>
      </c>
      <c r="D83">
        <v>23</v>
      </c>
      <c r="E83" t="s">
        <v>2551</v>
      </c>
      <c r="F83">
        <v>46</v>
      </c>
      <c r="G83" t="s">
        <v>2582</v>
      </c>
    </row>
    <row r="84" spans="1:7" x14ac:dyDescent="0.35">
      <c r="A84" t="s">
        <v>493</v>
      </c>
      <c r="B84">
        <v>8</v>
      </c>
      <c r="C84" t="s">
        <v>2530</v>
      </c>
      <c r="D84">
        <v>23</v>
      </c>
      <c r="E84" t="s">
        <v>2551</v>
      </c>
      <c r="F84">
        <v>46</v>
      </c>
      <c r="G84" t="s">
        <v>2582</v>
      </c>
    </row>
    <row r="85" spans="1:7" x14ac:dyDescent="0.35">
      <c r="A85" t="s">
        <v>498</v>
      </c>
      <c r="B85">
        <v>8</v>
      </c>
      <c r="C85" t="s">
        <v>2530</v>
      </c>
      <c r="D85">
        <v>23</v>
      </c>
      <c r="E85" t="s">
        <v>2551</v>
      </c>
      <c r="F85">
        <v>46</v>
      </c>
      <c r="G85" t="s">
        <v>2582</v>
      </c>
    </row>
    <row r="86" spans="1:7" x14ac:dyDescent="0.35">
      <c r="A86" t="s">
        <v>501</v>
      </c>
      <c r="B86">
        <v>5</v>
      </c>
      <c r="C86" t="s">
        <v>2527</v>
      </c>
      <c r="D86">
        <v>14</v>
      </c>
      <c r="E86" t="s">
        <v>2545</v>
      </c>
      <c r="F86">
        <v>29</v>
      </c>
      <c r="G86" t="s">
        <v>2574</v>
      </c>
    </row>
    <row r="87" spans="1:7" x14ac:dyDescent="0.35">
      <c r="A87" t="s">
        <v>507</v>
      </c>
      <c r="B87">
        <v>12</v>
      </c>
      <c r="C87" t="s">
        <v>2534</v>
      </c>
      <c r="D87">
        <v>18</v>
      </c>
      <c r="E87" s="60" t="s">
        <v>2547</v>
      </c>
      <c r="F87">
        <v>50</v>
      </c>
      <c r="G87" t="s">
        <v>2583</v>
      </c>
    </row>
    <row r="88" spans="1:7" x14ac:dyDescent="0.35">
      <c r="A88" t="s">
        <v>514</v>
      </c>
      <c r="B88">
        <v>13</v>
      </c>
      <c r="C88" t="s">
        <v>2535</v>
      </c>
      <c r="D88">
        <v>29</v>
      </c>
      <c r="E88" t="s">
        <v>2557</v>
      </c>
      <c r="F88">
        <v>68</v>
      </c>
      <c r="G88" t="s">
        <v>2599</v>
      </c>
    </row>
    <row r="89" spans="1:7" x14ac:dyDescent="0.35">
      <c r="A89" t="s">
        <v>518</v>
      </c>
      <c r="B89" t="s">
        <v>523</v>
      </c>
      <c r="C89" t="s">
        <v>2540</v>
      </c>
      <c r="D89" t="s">
        <v>524</v>
      </c>
      <c r="E89" t="s">
        <v>2567</v>
      </c>
      <c r="F89" t="s">
        <v>525</v>
      </c>
      <c r="G89" t="s">
        <v>2620</v>
      </c>
    </row>
    <row r="90" spans="1:7" x14ac:dyDescent="0.35">
      <c r="A90" t="s">
        <v>526</v>
      </c>
      <c r="B90">
        <v>8</v>
      </c>
      <c r="C90" t="s">
        <v>2530</v>
      </c>
      <c r="D90" t="s">
        <v>531</v>
      </c>
      <c r="E90" t="s">
        <v>2565</v>
      </c>
      <c r="F90">
        <v>60</v>
      </c>
      <c r="G90" t="s">
        <v>2593</v>
      </c>
    </row>
    <row r="91" spans="1:7" x14ac:dyDescent="0.35">
      <c r="A91" t="s">
        <v>532</v>
      </c>
      <c r="B91">
        <v>15</v>
      </c>
      <c r="C91" t="s">
        <v>2537</v>
      </c>
      <c r="D91">
        <v>32</v>
      </c>
      <c r="E91" t="s">
        <v>2560</v>
      </c>
      <c r="F91">
        <v>79</v>
      </c>
      <c r="G91" t="s">
        <v>2608</v>
      </c>
    </row>
    <row r="92" spans="1:7" x14ac:dyDescent="0.35">
      <c r="A92" t="s">
        <v>537</v>
      </c>
      <c r="B92">
        <v>10</v>
      </c>
      <c r="C92" t="s">
        <v>2532</v>
      </c>
      <c r="D92">
        <v>30</v>
      </c>
      <c r="E92" t="s">
        <v>2558</v>
      </c>
      <c r="F92">
        <v>69</v>
      </c>
      <c r="G92" t="s">
        <v>2600</v>
      </c>
    </row>
    <row r="93" spans="1:7" x14ac:dyDescent="0.35">
      <c r="A93" t="s">
        <v>543</v>
      </c>
      <c r="B93">
        <v>10</v>
      </c>
      <c r="C93" t="s">
        <v>2532</v>
      </c>
      <c r="D93">
        <v>30</v>
      </c>
      <c r="E93" t="s">
        <v>2558</v>
      </c>
      <c r="F93">
        <v>69</v>
      </c>
      <c r="G93" t="s">
        <v>2600</v>
      </c>
    </row>
    <row r="94" spans="1:7" x14ac:dyDescent="0.35">
      <c r="A94" t="s">
        <v>548</v>
      </c>
      <c r="B94">
        <v>13</v>
      </c>
      <c r="C94" t="s">
        <v>2535</v>
      </c>
      <c r="D94">
        <v>30</v>
      </c>
      <c r="E94" t="s">
        <v>2558</v>
      </c>
      <c r="F94">
        <v>69</v>
      </c>
      <c r="G94" t="s">
        <v>2600</v>
      </c>
    </row>
    <row r="95" spans="1:7" x14ac:dyDescent="0.35">
      <c r="A95" t="s">
        <v>551</v>
      </c>
      <c r="B95">
        <v>13</v>
      </c>
      <c r="C95" t="s">
        <v>2535</v>
      </c>
      <c r="D95">
        <v>30</v>
      </c>
      <c r="E95" t="s">
        <v>2558</v>
      </c>
      <c r="F95">
        <v>69</v>
      </c>
      <c r="G95" t="s">
        <v>2600</v>
      </c>
    </row>
    <row r="96" spans="1:7" x14ac:dyDescent="0.35">
      <c r="A96" t="s">
        <v>553</v>
      </c>
      <c r="B96">
        <v>13</v>
      </c>
      <c r="C96" t="s">
        <v>2535</v>
      </c>
      <c r="D96">
        <v>30</v>
      </c>
      <c r="E96" t="s">
        <v>2558</v>
      </c>
      <c r="F96">
        <v>70</v>
      </c>
      <c r="G96" t="s">
        <v>2601</v>
      </c>
    </row>
    <row r="97" spans="1:7" x14ac:dyDescent="0.35">
      <c r="A97" t="s">
        <v>560</v>
      </c>
      <c r="B97">
        <v>13</v>
      </c>
      <c r="C97" t="s">
        <v>2535</v>
      </c>
      <c r="D97">
        <v>31</v>
      </c>
      <c r="E97" t="s">
        <v>2559</v>
      </c>
      <c r="F97">
        <v>72</v>
      </c>
      <c r="G97" t="s">
        <v>2603</v>
      </c>
    </row>
    <row r="98" spans="1:7" x14ac:dyDescent="0.35">
      <c r="A98" t="s">
        <v>567</v>
      </c>
      <c r="B98">
        <v>15</v>
      </c>
      <c r="C98" t="s">
        <v>2537</v>
      </c>
      <c r="D98">
        <v>32</v>
      </c>
      <c r="E98" t="s">
        <v>2560</v>
      </c>
      <c r="F98">
        <v>79</v>
      </c>
      <c r="G98" t="s">
        <v>2608</v>
      </c>
    </row>
    <row r="99" spans="1:7" x14ac:dyDescent="0.35">
      <c r="A99" t="s">
        <v>573</v>
      </c>
      <c r="B99">
        <v>15</v>
      </c>
      <c r="C99" t="s">
        <v>2537</v>
      </c>
      <c r="D99">
        <v>32</v>
      </c>
      <c r="E99" t="s">
        <v>2560</v>
      </c>
      <c r="F99">
        <v>84</v>
      </c>
      <c r="G99" t="s">
        <v>2613</v>
      </c>
    </row>
    <row r="100" spans="1:7" x14ac:dyDescent="0.35">
      <c r="A100" t="s">
        <v>580</v>
      </c>
      <c r="B100">
        <v>15</v>
      </c>
      <c r="C100" t="s">
        <v>2537</v>
      </c>
      <c r="D100">
        <v>32</v>
      </c>
      <c r="E100" t="s">
        <v>2560</v>
      </c>
      <c r="F100">
        <v>85</v>
      </c>
      <c r="G100" t="s">
        <v>2614</v>
      </c>
    </row>
    <row r="101" spans="1:7" x14ac:dyDescent="0.35">
      <c r="A101" t="s">
        <v>585</v>
      </c>
      <c r="B101">
        <v>15</v>
      </c>
      <c r="C101" t="s">
        <v>2537</v>
      </c>
      <c r="D101">
        <v>32</v>
      </c>
      <c r="E101" t="s">
        <v>2560</v>
      </c>
      <c r="F101">
        <v>79</v>
      </c>
      <c r="G101" t="s">
        <v>2608</v>
      </c>
    </row>
    <row r="102" spans="1:7" x14ac:dyDescent="0.35">
      <c r="A102" t="s">
        <v>589</v>
      </c>
      <c r="B102">
        <v>15</v>
      </c>
      <c r="C102" t="s">
        <v>2537</v>
      </c>
      <c r="D102">
        <v>33</v>
      </c>
      <c r="E102" t="s">
        <v>2561</v>
      </c>
      <c r="F102">
        <v>86</v>
      </c>
      <c r="G102" t="s">
        <v>2615</v>
      </c>
    </row>
    <row r="103" spans="1:7" x14ac:dyDescent="0.35">
      <c r="A103" t="s">
        <v>596</v>
      </c>
      <c r="B103">
        <v>8</v>
      </c>
      <c r="C103" t="s">
        <v>2530</v>
      </c>
      <c r="D103">
        <v>19</v>
      </c>
      <c r="E103" t="s">
        <v>2548</v>
      </c>
      <c r="F103">
        <v>60</v>
      </c>
      <c r="G103" t="s">
        <v>2593</v>
      </c>
    </row>
    <row r="104" spans="1:7" x14ac:dyDescent="0.35">
      <c r="A104" t="s">
        <v>197</v>
      </c>
      <c r="B104">
        <v>13</v>
      </c>
      <c r="C104" t="s">
        <v>2535</v>
      </c>
      <c r="D104">
        <v>30</v>
      </c>
      <c r="E104" t="s">
        <v>2558</v>
      </c>
      <c r="F104">
        <v>68</v>
      </c>
      <c r="G104" t="s">
        <v>2599</v>
      </c>
    </row>
    <row r="105" spans="1:7" x14ac:dyDescent="0.35">
      <c r="A105" t="s">
        <v>603</v>
      </c>
      <c r="B105">
        <v>16</v>
      </c>
      <c r="C105" t="s">
        <v>2538</v>
      </c>
      <c r="D105">
        <v>36</v>
      </c>
      <c r="E105" t="s">
        <v>2563</v>
      </c>
      <c r="F105">
        <v>83</v>
      </c>
      <c r="G105" t="s">
        <v>2612</v>
      </c>
    </row>
    <row r="106" spans="1:7" x14ac:dyDescent="0.35">
      <c r="A106" t="s">
        <v>611</v>
      </c>
      <c r="B106">
        <v>16</v>
      </c>
      <c r="C106" t="s">
        <v>2538</v>
      </c>
      <c r="D106">
        <v>36</v>
      </c>
      <c r="E106" t="s">
        <v>2563</v>
      </c>
      <c r="F106">
        <v>83</v>
      </c>
      <c r="G106" t="s">
        <v>2612</v>
      </c>
    </row>
    <row r="107" spans="1:7" x14ac:dyDescent="0.35">
      <c r="A107" t="s">
        <v>618</v>
      </c>
      <c r="B107">
        <v>10</v>
      </c>
      <c r="C107" t="s">
        <v>2532</v>
      </c>
      <c r="D107" t="s">
        <v>620</v>
      </c>
      <c r="E107" t="s">
        <v>2568</v>
      </c>
      <c r="F107">
        <v>75</v>
      </c>
      <c r="G107" t="s">
        <v>2605</v>
      </c>
    </row>
    <row r="108" spans="1:7" x14ac:dyDescent="0.35">
      <c r="A108" t="s">
        <v>621</v>
      </c>
      <c r="B108">
        <v>8</v>
      </c>
      <c r="C108" t="s">
        <v>2530</v>
      </c>
      <c r="D108">
        <v>25</v>
      </c>
      <c r="E108" t="s">
        <v>2553</v>
      </c>
      <c r="F108">
        <v>57</v>
      </c>
      <c r="G108" t="s">
        <v>2590</v>
      </c>
    </row>
    <row r="109" spans="1:7" x14ac:dyDescent="0.35">
      <c r="A109" t="s">
        <v>628</v>
      </c>
      <c r="B109">
        <v>9</v>
      </c>
      <c r="C109" t="s">
        <v>2531</v>
      </c>
      <c r="D109">
        <v>20</v>
      </c>
      <c r="E109" t="s">
        <v>2549</v>
      </c>
      <c r="F109">
        <v>43</v>
      </c>
      <c r="G109" t="s">
        <v>2581</v>
      </c>
    </row>
    <row r="110" spans="1:7" x14ac:dyDescent="0.35">
      <c r="A110" t="s">
        <v>634</v>
      </c>
      <c r="B110">
        <v>8</v>
      </c>
      <c r="C110" t="s">
        <v>2530</v>
      </c>
      <c r="D110">
        <v>19</v>
      </c>
      <c r="E110" t="s">
        <v>2548</v>
      </c>
      <c r="F110">
        <v>55</v>
      </c>
      <c r="G110" t="s">
        <v>2588</v>
      </c>
    </row>
    <row r="111" spans="1:7" x14ac:dyDescent="0.35">
      <c r="A111" t="s">
        <v>641</v>
      </c>
      <c r="B111">
        <v>12</v>
      </c>
      <c r="C111" t="s">
        <v>2534</v>
      </c>
      <c r="D111">
        <v>26</v>
      </c>
      <c r="E111" t="s">
        <v>2554</v>
      </c>
      <c r="F111">
        <v>74</v>
      </c>
      <c r="G111" t="s">
        <v>2604</v>
      </c>
    </row>
    <row r="112" spans="1:7" x14ac:dyDescent="0.35">
      <c r="A112" t="s">
        <v>645</v>
      </c>
      <c r="B112">
        <v>15</v>
      </c>
      <c r="C112" t="s">
        <v>2537</v>
      </c>
      <c r="D112">
        <v>32</v>
      </c>
      <c r="E112" t="s">
        <v>2560</v>
      </c>
      <c r="F112">
        <v>79</v>
      </c>
      <c r="G112" t="s">
        <v>2608</v>
      </c>
    </row>
    <row r="113" spans="1:7" x14ac:dyDescent="0.35">
      <c r="A113" t="s">
        <v>2069</v>
      </c>
      <c r="B113">
        <v>6</v>
      </c>
      <c r="C113" t="s">
        <v>2528</v>
      </c>
      <c r="D113">
        <v>16</v>
      </c>
      <c r="E113" t="s">
        <v>2546</v>
      </c>
      <c r="F113">
        <v>27</v>
      </c>
      <c r="G113" t="s">
        <v>2573</v>
      </c>
    </row>
    <row r="114" spans="1:7" x14ac:dyDescent="0.35">
      <c r="A114" t="s">
        <v>649</v>
      </c>
      <c r="B114">
        <v>13</v>
      </c>
      <c r="C114" t="s">
        <v>2535</v>
      </c>
      <c r="D114">
        <v>33</v>
      </c>
      <c r="E114" t="s">
        <v>2561</v>
      </c>
      <c r="F114">
        <v>81</v>
      </c>
      <c r="G114" t="s">
        <v>2610</v>
      </c>
    </row>
    <row r="115" spans="1:7" x14ac:dyDescent="0.35">
      <c r="A115" t="s">
        <v>653</v>
      </c>
      <c r="B115">
        <v>13</v>
      </c>
      <c r="C115" t="s">
        <v>2535</v>
      </c>
      <c r="D115">
        <v>31</v>
      </c>
      <c r="E115" t="s">
        <v>2559</v>
      </c>
      <c r="F115">
        <v>71</v>
      </c>
      <c r="G115" t="s">
        <v>2602</v>
      </c>
    </row>
    <row r="116" spans="1:7" x14ac:dyDescent="0.35">
      <c r="A116" t="s">
        <v>1944</v>
      </c>
      <c r="B116">
        <v>15</v>
      </c>
      <c r="C116" t="s">
        <v>2537</v>
      </c>
      <c r="D116">
        <v>33</v>
      </c>
      <c r="E116" t="s">
        <v>2561</v>
      </c>
      <c r="F116">
        <v>79</v>
      </c>
      <c r="G116" t="s">
        <v>2608</v>
      </c>
    </row>
    <row r="117" spans="1:7" x14ac:dyDescent="0.35">
      <c r="A117" t="s">
        <v>1945</v>
      </c>
      <c r="B117">
        <v>15</v>
      </c>
      <c r="C117" t="s">
        <v>2537</v>
      </c>
      <c r="D117">
        <v>33</v>
      </c>
      <c r="E117" t="s">
        <v>2561</v>
      </c>
      <c r="F117">
        <v>79</v>
      </c>
      <c r="G117" t="s">
        <v>2608</v>
      </c>
    </row>
    <row r="118" spans="1:7" x14ac:dyDescent="0.35">
      <c r="A118" t="s">
        <v>1946</v>
      </c>
      <c r="B118">
        <v>15</v>
      </c>
      <c r="C118" t="s">
        <v>2537</v>
      </c>
      <c r="D118">
        <v>33</v>
      </c>
      <c r="E118" t="s">
        <v>2561</v>
      </c>
      <c r="F118">
        <v>79</v>
      </c>
      <c r="G118" t="s">
        <v>2608</v>
      </c>
    </row>
    <row r="119" spans="1:7" x14ac:dyDescent="0.35">
      <c r="A119" s="12" t="s">
        <v>661</v>
      </c>
      <c r="B119">
        <v>10</v>
      </c>
      <c r="C119" t="s">
        <v>2532</v>
      </c>
      <c r="D119">
        <v>27</v>
      </c>
      <c r="E119" t="s">
        <v>2555</v>
      </c>
      <c r="F119">
        <v>75</v>
      </c>
      <c r="G119" t="s">
        <v>2605</v>
      </c>
    </row>
    <row r="120" spans="1:7" x14ac:dyDescent="0.35">
      <c r="A120" t="s">
        <v>666</v>
      </c>
      <c r="B120">
        <v>9</v>
      </c>
      <c r="C120" t="s">
        <v>2531</v>
      </c>
      <c r="D120">
        <v>20</v>
      </c>
      <c r="E120" t="s">
        <v>2549</v>
      </c>
      <c r="F120">
        <v>55</v>
      </c>
      <c r="G120" t="s">
        <v>2588</v>
      </c>
    </row>
    <row r="121" spans="1:7" x14ac:dyDescent="0.35">
      <c r="A121" t="s">
        <v>671</v>
      </c>
      <c r="B121">
        <v>14</v>
      </c>
      <c r="C121" t="s">
        <v>2536</v>
      </c>
      <c r="D121">
        <v>34</v>
      </c>
      <c r="E121" t="s">
        <v>2562</v>
      </c>
      <c r="F121">
        <v>87</v>
      </c>
      <c r="G121" t="s">
        <v>2616</v>
      </c>
    </row>
    <row r="122" spans="1:7" x14ac:dyDescent="0.35">
      <c r="A122" t="s">
        <v>676</v>
      </c>
      <c r="B122">
        <v>8</v>
      </c>
      <c r="C122" t="s">
        <v>2530</v>
      </c>
      <c r="D122">
        <v>19</v>
      </c>
      <c r="E122" t="s">
        <v>2548</v>
      </c>
      <c r="F122">
        <v>55</v>
      </c>
      <c r="G122" t="s">
        <v>2588</v>
      </c>
    </row>
    <row r="123" spans="1:7" x14ac:dyDescent="0.35">
      <c r="A123" t="s">
        <v>682</v>
      </c>
      <c r="B123">
        <v>8</v>
      </c>
      <c r="C123" t="s">
        <v>2530</v>
      </c>
      <c r="D123">
        <v>21</v>
      </c>
      <c r="E123" t="s">
        <v>2550</v>
      </c>
      <c r="F123">
        <v>59</v>
      </c>
      <c r="G123" t="s">
        <v>2592</v>
      </c>
    </row>
    <row r="124" spans="1:7" x14ac:dyDescent="0.35">
      <c r="A124" t="s">
        <v>689</v>
      </c>
      <c r="B124">
        <v>7</v>
      </c>
      <c r="C124" t="s">
        <v>2529</v>
      </c>
      <c r="D124">
        <v>26</v>
      </c>
      <c r="E124" t="s">
        <v>2554</v>
      </c>
      <c r="F124">
        <v>74</v>
      </c>
      <c r="G124" t="s">
        <v>2604</v>
      </c>
    </row>
    <row r="125" spans="1:7" x14ac:dyDescent="0.35">
      <c r="A125" t="s">
        <v>694</v>
      </c>
      <c r="B125">
        <v>7</v>
      </c>
      <c r="C125" t="s">
        <v>2529</v>
      </c>
      <c r="D125">
        <v>25</v>
      </c>
      <c r="E125" t="s">
        <v>2553</v>
      </c>
      <c r="F125">
        <v>52</v>
      </c>
      <c r="G125" t="s">
        <v>2585</v>
      </c>
    </row>
    <row r="126" spans="1:7" x14ac:dyDescent="0.35">
      <c r="A126" t="s">
        <v>702</v>
      </c>
      <c r="B126">
        <v>13</v>
      </c>
      <c r="C126" t="s">
        <v>2535</v>
      </c>
      <c r="D126">
        <v>30</v>
      </c>
      <c r="E126" t="s">
        <v>2558</v>
      </c>
      <c r="F126">
        <v>70</v>
      </c>
      <c r="G126" t="s">
        <v>2601</v>
      </c>
    </row>
    <row r="127" spans="1:7" x14ac:dyDescent="0.35">
      <c r="A127" t="s">
        <v>706</v>
      </c>
      <c r="B127">
        <v>13</v>
      </c>
      <c r="C127" t="s">
        <v>2535</v>
      </c>
      <c r="D127">
        <v>30</v>
      </c>
      <c r="E127" t="s">
        <v>2558</v>
      </c>
      <c r="F127">
        <v>69</v>
      </c>
      <c r="G127" t="s">
        <v>2600</v>
      </c>
    </row>
    <row r="128" spans="1:7" x14ac:dyDescent="0.35">
      <c r="A128" t="s">
        <v>713</v>
      </c>
      <c r="B128">
        <v>8</v>
      </c>
      <c r="C128" t="s">
        <v>2530</v>
      </c>
      <c r="D128">
        <v>23</v>
      </c>
      <c r="E128" t="s">
        <v>2551</v>
      </c>
      <c r="F128">
        <v>46</v>
      </c>
      <c r="G128" t="s">
        <v>2582</v>
      </c>
    </row>
    <row r="129" spans="1:7" x14ac:dyDescent="0.35">
      <c r="A129" t="s">
        <v>717</v>
      </c>
      <c r="B129">
        <v>16</v>
      </c>
      <c r="C129" t="s">
        <v>2538</v>
      </c>
      <c r="D129">
        <v>36</v>
      </c>
      <c r="E129" t="s">
        <v>2563</v>
      </c>
      <c r="F129">
        <v>83</v>
      </c>
      <c r="G129" t="s">
        <v>2612</v>
      </c>
    </row>
    <row r="130" spans="1:7" x14ac:dyDescent="0.35">
      <c r="A130" t="s">
        <v>723</v>
      </c>
      <c r="B130">
        <v>8</v>
      </c>
      <c r="C130" t="s">
        <v>2530</v>
      </c>
      <c r="D130">
        <v>23</v>
      </c>
      <c r="E130" t="s">
        <v>2551</v>
      </c>
      <c r="F130">
        <v>46</v>
      </c>
      <c r="G130" t="s">
        <v>2582</v>
      </c>
    </row>
    <row r="131" spans="1:7" x14ac:dyDescent="0.35">
      <c r="A131" t="s">
        <v>726</v>
      </c>
      <c r="B131">
        <v>5</v>
      </c>
      <c r="C131" t="s">
        <v>2527</v>
      </c>
      <c r="D131">
        <v>10</v>
      </c>
      <c r="E131" t="s">
        <v>2541</v>
      </c>
      <c r="F131">
        <v>31</v>
      </c>
      <c r="G131" t="s">
        <v>2576</v>
      </c>
    </row>
    <row r="132" spans="1:7" x14ac:dyDescent="0.35">
      <c r="A132" t="s">
        <v>732</v>
      </c>
      <c r="B132">
        <v>10</v>
      </c>
      <c r="C132" t="s">
        <v>2532</v>
      </c>
      <c r="D132" t="s">
        <v>620</v>
      </c>
      <c r="E132" t="s">
        <v>2568</v>
      </c>
      <c r="F132">
        <v>67</v>
      </c>
      <c r="G132" t="s">
        <v>2598</v>
      </c>
    </row>
    <row r="133" spans="1:7" x14ac:dyDescent="0.35">
      <c r="A133" t="s">
        <v>738</v>
      </c>
      <c r="B133">
        <v>13</v>
      </c>
      <c r="C133" t="s">
        <v>2535</v>
      </c>
      <c r="D133">
        <v>30</v>
      </c>
      <c r="E133" t="s">
        <v>2558</v>
      </c>
      <c r="F133">
        <v>71</v>
      </c>
      <c r="G133" t="s">
        <v>2602</v>
      </c>
    </row>
    <row r="134" spans="1:7" x14ac:dyDescent="0.35">
      <c r="A134" t="s">
        <v>744</v>
      </c>
      <c r="B134">
        <v>13</v>
      </c>
      <c r="C134" t="s">
        <v>2535</v>
      </c>
      <c r="D134">
        <v>30</v>
      </c>
      <c r="E134" t="s">
        <v>2558</v>
      </c>
      <c r="F134">
        <v>71</v>
      </c>
      <c r="G134" t="s">
        <v>2602</v>
      </c>
    </row>
    <row r="135" spans="1:7" x14ac:dyDescent="0.35">
      <c r="A135" t="s">
        <v>747</v>
      </c>
      <c r="B135">
        <v>15</v>
      </c>
      <c r="C135" t="s">
        <v>2537</v>
      </c>
      <c r="D135">
        <v>29</v>
      </c>
      <c r="E135" t="s">
        <v>2557</v>
      </c>
      <c r="F135">
        <v>86</v>
      </c>
      <c r="G135" t="s">
        <v>2615</v>
      </c>
    </row>
    <row r="136" spans="1:7" x14ac:dyDescent="0.35">
      <c r="A136" t="s">
        <v>754</v>
      </c>
      <c r="B136">
        <v>15</v>
      </c>
      <c r="C136" t="s">
        <v>2537</v>
      </c>
      <c r="D136">
        <v>29</v>
      </c>
      <c r="E136" t="s">
        <v>2557</v>
      </c>
      <c r="F136">
        <v>86</v>
      </c>
      <c r="G136" t="s">
        <v>2615</v>
      </c>
    </row>
    <row r="137" spans="1:7" x14ac:dyDescent="0.35">
      <c r="A137" t="s">
        <v>757</v>
      </c>
      <c r="B137">
        <v>7</v>
      </c>
      <c r="C137" t="s">
        <v>2529</v>
      </c>
      <c r="D137">
        <v>26</v>
      </c>
      <c r="E137" t="s">
        <v>2554</v>
      </c>
      <c r="F137">
        <v>65</v>
      </c>
      <c r="G137" t="s">
        <v>2597</v>
      </c>
    </row>
    <row r="138" spans="1:7" x14ac:dyDescent="0.35">
      <c r="A138" t="s">
        <v>759</v>
      </c>
      <c r="B138">
        <v>15</v>
      </c>
      <c r="C138" t="s">
        <v>2537</v>
      </c>
      <c r="D138">
        <v>29</v>
      </c>
      <c r="E138" t="s">
        <v>2557</v>
      </c>
      <c r="F138">
        <v>77</v>
      </c>
      <c r="G138" t="s">
        <v>2607</v>
      </c>
    </row>
    <row r="139" spans="1:7" x14ac:dyDescent="0.35">
      <c r="A139" t="s">
        <v>2080</v>
      </c>
      <c r="B139">
        <v>15</v>
      </c>
      <c r="C139" t="s">
        <v>2537</v>
      </c>
      <c r="D139">
        <v>29</v>
      </c>
      <c r="E139" t="s">
        <v>2557</v>
      </c>
      <c r="F139" t="s">
        <v>2085</v>
      </c>
      <c r="G139" t="s">
        <v>2627</v>
      </c>
    </row>
    <row r="140" spans="1:7" x14ac:dyDescent="0.35">
      <c r="A140" t="s">
        <v>1950</v>
      </c>
      <c r="B140">
        <v>15</v>
      </c>
      <c r="C140" t="s">
        <v>2537</v>
      </c>
      <c r="D140">
        <v>29</v>
      </c>
      <c r="E140" t="s">
        <v>2557</v>
      </c>
      <c r="F140">
        <v>77</v>
      </c>
      <c r="G140" t="s">
        <v>2607</v>
      </c>
    </row>
    <row r="141" spans="1:7" x14ac:dyDescent="0.35">
      <c r="A141" t="s">
        <v>765</v>
      </c>
      <c r="B141">
        <v>15</v>
      </c>
      <c r="C141" t="s">
        <v>2537</v>
      </c>
      <c r="D141">
        <v>32</v>
      </c>
      <c r="E141" t="s">
        <v>2560</v>
      </c>
      <c r="F141">
        <v>79</v>
      </c>
      <c r="G141" t="s">
        <v>2608</v>
      </c>
    </row>
    <row r="142" spans="1:7" x14ac:dyDescent="0.35">
      <c r="A142" t="s">
        <v>767</v>
      </c>
      <c r="B142">
        <v>12</v>
      </c>
      <c r="C142" t="s">
        <v>2534</v>
      </c>
      <c r="D142">
        <v>28</v>
      </c>
      <c r="E142" t="s">
        <v>2556</v>
      </c>
      <c r="F142">
        <v>68</v>
      </c>
      <c r="G142" t="s">
        <v>2599</v>
      </c>
    </row>
    <row r="143" spans="1:7" x14ac:dyDescent="0.35">
      <c r="A143" t="s">
        <v>772</v>
      </c>
      <c r="B143">
        <v>7</v>
      </c>
      <c r="C143" t="s">
        <v>2529</v>
      </c>
      <c r="D143">
        <v>18</v>
      </c>
      <c r="E143" s="60" t="s">
        <v>2547</v>
      </c>
      <c r="F143">
        <v>53</v>
      </c>
      <c r="G143" t="s">
        <v>2586</v>
      </c>
    </row>
    <row r="144" spans="1:7" x14ac:dyDescent="0.35">
      <c r="A144" t="s">
        <v>776</v>
      </c>
      <c r="B144">
        <v>8</v>
      </c>
      <c r="C144" t="s">
        <v>2530</v>
      </c>
      <c r="D144">
        <v>20</v>
      </c>
      <c r="E144" t="s">
        <v>2549</v>
      </c>
      <c r="F144">
        <v>55</v>
      </c>
      <c r="G144" t="s">
        <v>2588</v>
      </c>
    </row>
    <row r="145" spans="1:7" x14ac:dyDescent="0.35">
      <c r="A145" t="s">
        <v>779</v>
      </c>
      <c r="B145">
        <v>9</v>
      </c>
      <c r="C145" t="s">
        <v>2531</v>
      </c>
      <c r="D145">
        <v>20</v>
      </c>
      <c r="E145" t="s">
        <v>2549</v>
      </c>
      <c r="F145">
        <v>55</v>
      </c>
      <c r="G145" t="s">
        <v>2588</v>
      </c>
    </row>
    <row r="146" spans="1:7" x14ac:dyDescent="0.35">
      <c r="A146" t="s">
        <v>782</v>
      </c>
      <c r="B146">
        <v>9</v>
      </c>
      <c r="C146" t="s">
        <v>2531</v>
      </c>
      <c r="D146" t="s">
        <v>524</v>
      </c>
      <c r="E146" t="s">
        <v>2567</v>
      </c>
      <c r="F146">
        <v>55</v>
      </c>
      <c r="G146" t="s">
        <v>2588</v>
      </c>
    </row>
    <row r="147" spans="1:7" x14ac:dyDescent="0.35">
      <c r="A147" t="s">
        <v>786</v>
      </c>
      <c r="B147">
        <v>9</v>
      </c>
      <c r="C147" t="s">
        <v>2531</v>
      </c>
      <c r="D147">
        <v>20</v>
      </c>
      <c r="E147" t="s">
        <v>2549</v>
      </c>
      <c r="F147">
        <v>55</v>
      </c>
      <c r="G147" t="s">
        <v>2588</v>
      </c>
    </row>
    <row r="148" spans="1:7" x14ac:dyDescent="0.35">
      <c r="A148" t="s">
        <v>789</v>
      </c>
      <c r="B148">
        <v>15</v>
      </c>
      <c r="C148" t="s">
        <v>2537</v>
      </c>
      <c r="D148" t="s">
        <v>794</v>
      </c>
      <c r="E148" t="s">
        <v>2572</v>
      </c>
      <c r="F148">
        <v>85</v>
      </c>
      <c r="G148" t="s">
        <v>2614</v>
      </c>
    </row>
    <row r="149" spans="1:7" x14ac:dyDescent="0.35">
      <c r="A149" t="s">
        <v>795</v>
      </c>
      <c r="B149">
        <v>7</v>
      </c>
      <c r="C149" t="s">
        <v>2529</v>
      </c>
      <c r="D149">
        <v>18</v>
      </c>
      <c r="E149" s="60" t="s">
        <v>2547</v>
      </c>
      <c r="F149">
        <v>53</v>
      </c>
      <c r="G149" t="s">
        <v>2586</v>
      </c>
    </row>
    <row r="150" spans="1:7" x14ac:dyDescent="0.35">
      <c r="A150" t="s">
        <v>798</v>
      </c>
      <c r="B150">
        <v>7</v>
      </c>
      <c r="C150" t="s">
        <v>2529</v>
      </c>
      <c r="D150">
        <v>18</v>
      </c>
      <c r="E150" s="60" t="s">
        <v>2547</v>
      </c>
      <c r="F150">
        <v>50</v>
      </c>
      <c r="G150" t="s">
        <v>2583</v>
      </c>
    </row>
    <row r="151" spans="1:7" x14ac:dyDescent="0.35">
      <c r="A151" t="s">
        <v>803</v>
      </c>
      <c r="B151">
        <v>8</v>
      </c>
      <c r="C151" t="s">
        <v>2530</v>
      </c>
      <c r="D151">
        <v>25</v>
      </c>
      <c r="E151" t="s">
        <v>2553</v>
      </c>
      <c r="F151">
        <v>57</v>
      </c>
      <c r="G151" t="s">
        <v>2590</v>
      </c>
    </row>
    <row r="152" spans="1:7" x14ac:dyDescent="0.35">
      <c r="A152" t="s">
        <v>807</v>
      </c>
      <c r="B152">
        <v>5</v>
      </c>
      <c r="C152" t="s">
        <v>2527</v>
      </c>
      <c r="D152">
        <v>14</v>
      </c>
      <c r="E152" t="s">
        <v>2545</v>
      </c>
      <c r="F152">
        <v>29</v>
      </c>
      <c r="G152" t="s">
        <v>2574</v>
      </c>
    </row>
    <row r="153" spans="1:7" x14ac:dyDescent="0.35">
      <c r="A153" t="s">
        <v>811</v>
      </c>
      <c r="B153">
        <v>12</v>
      </c>
      <c r="C153" t="s">
        <v>2534</v>
      </c>
      <c r="D153">
        <v>29</v>
      </c>
      <c r="E153" t="s">
        <v>2557</v>
      </c>
      <c r="F153">
        <v>68</v>
      </c>
      <c r="G153" t="s">
        <v>2599</v>
      </c>
    </row>
    <row r="154" spans="1:7" x14ac:dyDescent="0.35">
      <c r="A154" t="s">
        <v>814</v>
      </c>
      <c r="B154">
        <v>15</v>
      </c>
      <c r="C154" t="s">
        <v>2537</v>
      </c>
      <c r="D154">
        <v>32</v>
      </c>
      <c r="E154" t="s">
        <v>2560</v>
      </c>
      <c r="F154">
        <v>79</v>
      </c>
      <c r="G154" t="s">
        <v>2608</v>
      </c>
    </row>
    <row r="155" spans="1:7" x14ac:dyDescent="0.35">
      <c r="A155" t="s">
        <v>819</v>
      </c>
      <c r="B155">
        <v>13</v>
      </c>
      <c r="C155" t="s">
        <v>2535</v>
      </c>
      <c r="D155">
        <v>30</v>
      </c>
      <c r="E155" t="s">
        <v>2558</v>
      </c>
      <c r="F155">
        <v>68</v>
      </c>
      <c r="G155" t="s">
        <v>2599</v>
      </c>
    </row>
    <row r="156" spans="1:7" x14ac:dyDescent="0.35">
      <c r="A156" t="s">
        <v>822</v>
      </c>
      <c r="B156">
        <v>13</v>
      </c>
      <c r="C156" t="s">
        <v>2535</v>
      </c>
      <c r="D156">
        <v>30</v>
      </c>
      <c r="E156" t="s">
        <v>2558</v>
      </c>
      <c r="F156">
        <v>68</v>
      </c>
      <c r="G156" t="s">
        <v>2599</v>
      </c>
    </row>
    <row r="157" spans="1:7" x14ac:dyDescent="0.35">
      <c r="A157" t="s">
        <v>825</v>
      </c>
      <c r="B157">
        <v>13</v>
      </c>
      <c r="C157" t="s">
        <v>2535</v>
      </c>
      <c r="D157">
        <v>30</v>
      </c>
      <c r="E157" t="s">
        <v>2558</v>
      </c>
      <c r="F157">
        <v>68</v>
      </c>
      <c r="G157" t="s">
        <v>2599</v>
      </c>
    </row>
    <row r="158" spans="1:7" x14ac:dyDescent="0.35">
      <c r="A158" t="s">
        <v>831</v>
      </c>
      <c r="B158">
        <v>8</v>
      </c>
      <c r="C158" t="s">
        <v>2530</v>
      </c>
      <c r="D158">
        <v>25</v>
      </c>
      <c r="E158" t="s">
        <v>2553</v>
      </c>
      <c r="F158" t="s">
        <v>525</v>
      </c>
      <c r="G158" t="s">
        <v>2620</v>
      </c>
    </row>
    <row r="159" spans="1:7" x14ac:dyDescent="0.35">
      <c r="A159" t="s">
        <v>837</v>
      </c>
      <c r="B159">
        <v>8</v>
      </c>
      <c r="C159" t="s">
        <v>2530</v>
      </c>
      <c r="D159">
        <v>25</v>
      </c>
      <c r="E159" t="s">
        <v>2553</v>
      </c>
      <c r="F159">
        <v>56</v>
      </c>
      <c r="G159" t="s">
        <v>2589</v>
      </c>
    </row>
    <row r="160" spans="1:7" x14ac:dyDescent="0.35">
      <c r="A160" t="s">
        <v>839</v>
      </c>
      <c r="B160">
        <v>7</v>
      </c>
      <c r="C160" t="s">
        <v>2529</v>
      </c>
      <c r="D160">
        <v>26</v>
      </c>
      <c r="E160" t="s">
        <v>2554</v>
      </c>
      <c r="F160">
        <v>65</v>
      </c>
      <c r="G160" t="s">
        <v>2597</v>
      </c>
    </row>
    <row r="161" spans="1:7" x14ac:dyDescent="0.35">
      <c r="A161" t="s">
        <v>846</v>
      </c>
      <c r="B161">
        <v>7</v>
      </c>
      <c r="C161" t="s">
        <v>2529</v>
      </c>
      <c r="D161">
        <v>26</v>
      </c>
      <c r="E161" t="s">
        <v>2554</v>
      </c>
      <c r="F161">
        <v>65</v>
      </c>
      <c r="G161" t="s">
        <v>2597</v>
      </c>
    </row>
    <row r="162" spans="1:7" x14ac:dyDescent="0.35">
      <c r="A162" t="s">
        <v>848</v>
      </c>
      <c r="B162">
        <v>8</v>
      </c>
      <c r="C162" t="s">
        <v>2530</v>
      </c>
      <c r="D162">
        <v>25</v>
      </c>
      <c r="E162" t="s">
        <v>2553</v>
      </c>
      <c r="F162">
        <v>57</v>
      </c>
      <c r="G162" t="s">
        <v>2590</v>
      </c>
    </row>
    <row r="163" spans="1:7" x14ac:dyDescent="0.35">
      <c r="A163" t="s">
        <v>855</v>
      </c>
      <c r="B163">
        <v>6</v>
      </c>
      <c r="C163" t="s">
        <v>2528</v>
      </c>
      <c r="D163">
        <v>11</v>
      </c>
      <c r="E163" t="s">
        <v>2542</v>
      </c>
      <c r="F163">
        <v>40</v>
      </c>
      <c r="G163" t="s">
        <v>2579</v>
      </c>
    </row>
    <row r="164" spans="1:7" x14ac:dyDescent="0.35">
      <c r="A164" t="s">
        <v>861</v>
      </c>
      <c r="B164">
        <v>6</v>
      </c>
      <c r="C164" t="s">
        <v>2528</v>
      </c>
      <c r="D164">
        <v>11</v>
      </c>
      <c r="E164" t="s">
        <v>2542</v>
      </c>
      <c r="F164">
        <v>40</v>
      </c>
      <c r="G164" t="s">
        <v>2579</v>
      </c>
    </row>
    <row r="165" spans="1:7" x14ac:dyDescent="0.35">
      <c r="A165" t="s">
        <v>865</v>
      </c>
      <c r="B165">
        <v>13</v>
      </c>
      <c r="C165" t="s">
        <v>2535</v>
      </c>
      <c r="D165">
        <v>30</v>
      </c>
      <c r="E165" t="s">
        <v>2558</v>
      </c>
      <c r="F165">
        <v>68</v>
      </c>
      <c r="G165" t="s">
        <v>2599</v>
      </c>
    </row>
    <row r="166" spans="1:7" x14ac:dyDescent="0.35">
      <c r="A166" t="s">
        <v>868</v>
      </c>
      <c r="B166">
        <v>9</v>
      </c>
      <c r="C166" t="s">
        <v>2531</v>
      </c>
      <c r="D166">
        <v>20</v>
      </c>
      <c r="E166" t="s">
        <v>2549</v>
      </c>
      <c r="F166" t="s">
        <v>874</v>
      </c>
      <c r="G166" t="s">
        <v>2621</v>
      </c>
    </row>
    <row r="167" spans="1:7" x14ac:dyDescent="0.35">
      <c r="A167" t="s">
        <v>875</v>
      </c>
      <c r="B167">
        <v>13</v>
      </c>
      <c r="C167" t="s">
        <v>2535</v>
      </c>
      <c r="D167">
        <v>30</v>
      </c>
      <c r="E167" t="s">
        <v>2558</v>
      </c>
      <c r="F167">
        <v>68</v>
      </c>
      <c r="G167" t="s">
        <v>2599</v>
      </c>
    </row>
    <row r="168" spans="1:7" x14ac:dyDescent="0.35">
      <c r="A168" t="s">
        <v>878</v>
      </c>
      <c r="B168">
        <v>13</v>
      </c>
      <c r="C168" t="s">
        <v>2535</v>
      </c>
      <c r="D168">
        <v>30</v>
      </c>
      <c r="E168" t="s">
        <v>2558</v>
      </c>
      <c r="F168">
        <v>70</v>
      </c>
      <c r="G168" t="s">
        <v>2601</v>
      </c>
    </row>
    <row r="169" spans="1:7" x14ac:dyDescent="0.35">
      <c r="A169" t="s">
        <v>883</v>
      </c>
      <c r="B169">
        <v>8</v>
      </c>
      <c r="C169" t="s">
        <v>2530</v>
      </c>
      <c r="D169">
        <v>19</v>
      </c>
      <c r="E169" t="s">
        <v>2548</v>
      </c>
      <c r="F169">
        <v>60</v>
      </c>
      <c r="G169" t="s">
        <v>2593</v>
      </c>
    </row>
    <row r="170" spans="1:7" x14ac:dyDescent="0.35">
      <c r="A170" t="s">
        <v>888</v>
      </c>
      <c r="B170">
        <v>8</v>
      </c>
      <c r="C170" t="s">
        <v>2530</v>
      </c>
      <c r="D170">
        <v>19</v>
      </c>
      <c r="E170" t="s">
        <v>2548</v>
      </c>
      <c r="F170">
        <v>60</v>
      </c>
      <c r="G170" t="s">
        <v>2593</v>
      </c>
    </row>
    <row r="171" spans="1:7" x14ac:dyDescent="0.35">
      <c r="A171" t="s">
        <v>892</v>
      </c>
      <c r="B171">
        <v>15</v>
      </c>
      <c r="C171" t="s">
        <v>2537</v>
      </c>
      <c r="D171">
        <v>32</v>
      </c>
      <c r="E171" t="s">
        <v>2560</v>
      </c>
      <c r="F171">
        <v>85</v>
      </c>
      <c r="G171" t="s">
        <v>2614</v>
      </c>
    </row>
    <row r="172" spans="1:7" x14ac:dyDescent="0.35">
      <c r="A172" t="s">
        <v>895</v>
      </c>
      <c r="B172">
        <v>8</v>
      </c>
      <c r="C172" t="s">
        <v>2530</v>
      </c>
      <c r="D172" t="s">
        <v>900</v>
      </c>
      <c r="E172" t="s">
        <v>2566</v>
      </c>
      <c r="F172">
        <v>55</v>
      </c>
      <c r="G172" t="s">
        <v>2588</v>
      </c>
    </row>
    <row r="173" spans="1:7" x14ac:dyDescent="0.35">
      <c r="A173" t="s">
        <v>901</v>
      </c>
      <c r="B173">
        <v>7</v>
      </c>
      <c r="C173" t="s">
        <v>2529</v>
      </c>
      <c r="D173">
        <v>26</v>
      </c>
      <c r="E173" t="s">
        <v>2554</v>
      </c>
      <c r="F173">
        <v>65</v>
      </c>
      <c r="G173" t="s">
        <v>2597</v>
      </c>
    </row>
    <row r="174" spans="1:7" x14ac:dyDescent="0.35">
      <c r="A174" t="s">
        <v>905</v>
      </c>
      <c r="B174">
        <v>12</v>
      </c>
      <c r="C174" t="s">
        <v>2534</v>
      </c>
      <c r="D174">
        <v>26</v>
      </c>
      <c r="E174" t="s">
        <v>2554</v>
      </c>
      <c r="F174">
        <v>74</v>
      </c>
      <c r="G174" t="s">
        <v>2604</v>
      </c>
    </row>
    <row r="175" spans="1:7" x14ac:dyDescent="0.35">
      <c r="A175" t="s">
        <v>911</v>
      </c>
      <c r="B175">
        <v>12</v>
      </c>
      <c r="C175" t="s">
        <v>2534</v>
      </c>
      <c r="D175">
        <v>27</v>
      </c>
      <c r="E175" t="s">
        <v>2555</v>
      </c>
      <c r="F175">
        <v>74</v>
      </c>
      <c r="G175" t="s">
        <v>2604</v>
      </c>
    </row>
    <row r="176" spans="1:7" x14ac:dyDescent="0.35">
      <c r="A176" t="s">
        <v>915</v>
      </c>
      <c r="B176">
        <v>12</v>
      </c>
      <c r="C176" t="s">
        <v>2534</v>
      </c>
      <c r="D176">
        <v>27</v>
      </c>
      <c r="E176" t="s">
        <v>2555</v>
      </c>
      <c r="F176">
        <v>74</v>
      </c>
      <c r="G176" t="s">
        <v>2604</v>
      </c>
    </row>
    <row r="177" spans="1:7" x14ac:dyDescent="0.35">
      <c r="A177" t="s">
        <v>918</v>
      </c>
      <c r="B177">
        <v>13</v>
      </c>
      <c r="C177" t="s">
        <v>2535</v>
      </c>
      <c r="D177" t="s">
        <v>923</v>
      </c>
      <c r="E177" t="s">
        <v>2570</v>
      </c>
      <c r="F177">
        <v>70</v>
      </c>
      <c r="G177" t="s">
        <v>2601</v>
      </c>
    </row>
    <row r="178" spans="1:7" x14ac:dyDescent="0.35">
      <c r="A178" t="s">
        <v>924</v>
      </c>
      <c r="B178">
        <v>13</v>
      </c>
      <c r="C178" t="s">
        <v>2535</v>
      </c>
      <c r="D178">
        <v>31</v>
      </c>
      <c r="E178" t="s">
        <v>2559</v>
      </c>
      <c r="F178">
        <v>70</v>
      </c>
      <c r="G178" t="s">
        <v>2601</v>
      </c>
    </row>
    <row r="179" spans="1:7" x14ac:dyDescent="0.35">
      <c r="A179" t="s">
        <v>929</v>
      </c>
      <c r="B179">
        <v>13</v>
      </c>
      <c r="C179" t="s">
        <v>2535</v>
      </c>
      <c r="D179">
        <v>31</v>
      </c>
      <c r="E179" t="s">
        <v>2559</v>
      </c>
      <c r="F179">
        <v>70</v>
      </c>
      <c r="G179" t="s">
        <v>2601</v>
      </c>
    </row>
    <row r="180" spans="1:7" x14ac:dyDescent="0.35">
      <c r="A180" t="s">
        <v>931</v>
      </c>
      <c r="B180">
        <v>13</v>
      </c>
      <c r="C180" t="s">
        <v>2535</v>
      </c>
      <c r="D180" t="s">
        <v>937</v>
      </c>
      <c r="E180" t="s">
        <v>2571</v>
      </c>
      <c r="F180" t="s">
        <v>938</v>
      </c>
      <c r="G180" t="s">
        <v>2626</v>
      </c>
    </row>
    <row r="181" spans="1:7" x14ac:dyDescent="0.35">
      <c r="A181" t="s">
        <v>940</v>
      </c>
      <c r="B181">
        <v>7</v>
      </c>
      <c r="C181" t="s">
        <v>2529</v>
      </c>
      <c r="D181">
        <v>18</v>
      </c>
      <c r="E181" s="60" t="s">
        <v>2547</v>
      </c>
      <c r="F181">
        <v>56</v>
      </c>
      <c r="G181" t="s">
        <v>2589</v>
      </c>
    </row>
    <row r="182" spans="1:7" x14ac:dyDescent="0.35">
      <c r="A182" t="s">
        <v>943</v>
      </c>
      <c r="B182">
        <v>8</v>
      </c>
      <c r="C182" t="s">
        <v>2530</v>
      </c>
      <c r="D182">
        <v>25</v>
      </c>
      <c r="E182" t="s">
        <v>2553</v>
      </c>
      <c r="F182">
        <v>56</v>
      </c>
      <c r="G182" t="s">
        <v>2589</v>
      </c>
    </row>
    <row r="183" spans="1:7" x14ac:dyDescent="0.35">
      <c r="A183" t="s">
        <v>946</v>
      </c>
      <c r="B183">
        <v>8</v>
      </c>
      <c r="C183" t="s">
        <v>2530</v>
      </c>
      <c r="D183">
        <v>25</v>
      </c>
      <c r="E183" t="s">
        <v>2553</v>
      </c>
      <c r="F183">
        <v>56</v>
      </c>
      <c r="G183" t="s">
        <v>2589</v>
      </c>
    </row>
    <row r="184" spans="1:7" x14ac:dyDescent="0.35">
      <c r="A184" t="s">
        <v>948</v>
      </c>
      <c r="B184">
        <v>11</v>
      </c>
      <c r="C184" t="s">
        <v>2533</v>
      </c>
      <c r="D184">
        <v>23</v>
      </c>
      <c r="E184" t="s">
        <v>2551</v>
      </c>
      <c r="F184">
        <v>63</v>
      </c>
      <c r="G184" t="s">
        <v>2595</v>
      </c>
    </row>
    <row r="185" spans="1:7" x14ac:dyDescent="0.35">
      <c r="A185" t="s">
        <v>955</v>
      </c>
      <c r="B185">
        <v>11</v>
      </c>
      <c r="C185" t="s">
        <v>2533</v>
      </c>
      <c r="D185">
        <v>23</v>
      </c>
      <c r="E185" t="s">
        <v>2551</v>
      </c>
      <c r="F185" t="s">
        <v>962</v>
      </c>
      <c r="G185" t="s">
        <v>2617</v>
      </c>
    </row>
    <row r="186" spans="1:7" x14ac:dyDescent="0.35">
      <c r="A186" t="s">
        <v>963</v>
      </c>
      <c r="B186">
        <v>13</v>
      </c>
      <c r="C186" t="s">
        <v>2535</v>
      </c>
      <c r="D186">
        <v>31</v>
      </c>
      <c r="E186" t="s">
        <v>2559</v>
      </c>
      <c r="F186">
        <v>71</v>
      </c>
      <c r="G186" t="s">
        <v>2602</v>
      </c>
    </row>
    <row r="187" spans="1:7" x14ac:dyDescent="0.35">
      <c r="A187" t="s">
        <v>967</v>
      </c>
      <c r="B187">
        <v>15</v>
      </c>
      <c r="C187" t="s">
        <v>2537</v>
      </c>
      <c r="D187">
        <v>32</v>
      </c>
      <c r="E187" t="s">
        <v>2560</v>
      </c>
      <c r="F187">
        <v>79</v>
      </c>
      <c r="G187" t="s">
        <v>2608</v>
      </c>
    </row>
    <row r="188" spans="1:7" x14ac:dyDescent="0.35">
      <c r="A188" t="s">
        <v>969</v>
      </c>
      <c r="B188">
        <v>15</v>
      </c>
      <c r="C188" t="s">
        <v>2537</v>
      </c>
      <c r="D188">
        <v>32</v>
      </c>
      <c r="E188" t="s">
        <v>2560</v>
      </c>
      <c r="F188" t="s">
        <v>972</v>
      </c>
      <c r="G188" t="s">
        <v>2628</v>
      </c>
    </row>
    <row r="189" spans="1:7" x14ac:dyDescent="0.35">
      <c r="A189" t="s">
        <v>973</v>
      </c>
      <c r="B189">
        <v>12</v>
      </c>
      <c r="C189" t="s">
        <v>2534</v>
      </c>
      <c r="D189">
        <v>26</v>
      </c>
      <c r="E189" t="s">
        <v>2554</v>
      </c>
      <c r="F189">
        <v>65</v>
      </c>
      <c r="G189" t="s">
        <v>2597</v>
      </c>
    </row>
    <row r="190" spans="1:7" x14ac:dyDescent="0.35">
      <c r="A190" t="s">
        <v>975</v>
      </c>
      <c r="B190">
        <v>13</v>
      </c>
      <c r="C190" t="s">
        <v>2535</v>
      </c>
      <c r="D190">
        <v>29</v>
      </c>
      <c r="E190" t="s">
        <v>2557</v>
      </c>
      <c r="F190">
        <v>68</v>
      </c>
      <c r="G190" t="s">
        <v>2599</v>
      </c>
    </row>
    <row r="191" spans="1:7" x14ac:dyDescent="0.35">
      <c r="A191" t="s">
        <v>978</v>
      </c>
      <c r="B191">
        <v>14</v>
      </c>
      <c r="C191" t="s">
        <v>2536</v>
      </c>
      <c r="D191">
        <v>34</v>
      </c>
      <c r="E191" t="s">
        <v>2562</v>
      </c>
      <c r="F191">
        <v>82</v>
      </c>
      <c r="G191" t="s">
        <v>2611</v>
      </c>
    </row>
    <row r="192" spans="1:7" x14ac:dyDescent="0.35">
      <c r="A192" t="s">
        <v>984</v>
      </c>
      <c r="B192">
        <v>15</v>
      </c>
      <c r="C192" t="s">
        <v>2537</v>
      </c>
      <c r="D192">
        <v>29</v>
      </c>
      <c r="E192" t="s">
        <v>2557</v>
      </c>
      <c r="F192">
        <v>84</v>
      </c>
      <c r="G192" t="s">
        <v>2613</v>
      </c>
    </row>
    <row r="193" spans="1:7" x14ac:dyDescent="0.35">
      <c r="A193" t="s">
        <v>990</v>
      </c>
      <c r="B193">
        <v>15</v>
      </c>
      <c r="C193" t="s">
        <v>2537</v>
      </c>
      <c r="D193">
        <v>29</v>
      </c>
      <c r="E193" t="s">
        <v>2557</v>
      </c>
      <c r="F193">
        <v>84</v>
      </c>
      <c r="G193" t="s">
        <v>2613</v>
      </c>
    </row>
    <row r="194" spans="1:7" x14ac:dyDescent="0.35">
      <c r="A194" t="s">
        <v>991</v>
      </c>
      <c r="B194">
        <v>15</v>
      </c>
      <c r="C194" t="s">
        <v>2537</v>
      </c>
      <c r="D194">
        <v>29</v>
      </c>
      <c r="E194" t="s">
        <v>2557</v>
      </c>
      <c r="F194">
        <v>84</v>
      </c>
      <c r="G194" t="s">
        <v>2613</v>
      </c>
    </row>
    <row r="195" spans="1:7" x14ac:dyDescent="0.35">
      <c r="A195" t="s">
        <v>998</v>
      </c>
      <c r="B195">
        <v>15</v>
      </c>
      <c r="C195" t="s">
        <v>2537</v>
      </c>
      <c r="D195">
        <v>32</v>
      </c>
      <c r="E195" t="s">
        <v>2560</v>
      </c>
      <c r="F195">
        <v>85</v>
      </c>
      <c r="G195" t="s">
        <v>2614</v>
      </c>
    </row>
    <row r="196" spans="1:7" x14ac:dyDescent="0.35">
      <c r="A196" t="s">
        <v>1003</v>
      </c>
      <c r="B196">
        <v>15</v>
      </c>
      <c r="C196" t="s">
        <v>2537</v>
      </c>
      <c r="D196">
        <v>29</v>
      </c>
      <c r="E196" t="s">
        <v>2557</v>
      </c>
      <c r="F196">
        <v>84</v>
      </c>
      <c r="G196" t="s">
        <v>2613</v>
      </c>
    </row>
    <row r="197" spans="1:7" x14ac:dyDescent="0.35">
      <c r="A197" t="s">
        <v>1009</v>
      </c>
      <c r="B197">
        <v>15</v>
      </c>
      <c r="C197" t="s">
        <v>2537</v>
      </c>
      <c r="D197">
        <v>33</v>
      </c>
      <c r="E197" t="s">
        <v>2561</v>
      </c>
      <c r="F197">
        <v>79</v>
      </c>
      <c r="G197" t="s">
        <v>2608</v>
      </c>
    </row>
    <row r="198" spans="1:7" x14ac:dyDescent="0.35">
      <c r="A198" t="s">
        <v>1014</v>
      </c>
      <c r="B198">
        <v>15</v>
      </c>
      <c r="C198" t="s">
        <v>2537</v>
      </c>
      <c r="D198">
        <v>33</v>
      </c>
      <c r="E198" s="60" t="s">
        <v>2561</v>
      </c>
      <c r="F198">
        <v>79</v>
      </c>
      <c r="G198" t="s">
        <v>2608</v>
      </c>
    </row>
    <row r="199" spans="1:7" x14ac:dyDescent="0.35">
      <c r="A199" t="s">
        <v>1016</v>
      </c>
      <c r="B199">
        <v>13</v>
      </c>
      <c r="C199" t="s">
        <v>2535</v>
      </c>
      <c r="D199">
        <v>30</v>
      </c>
      <c r="E199" t="s">
        <v>2558</v>
      </c>
      <c r="F199">
        <v>68</v>
      </c>
      <c r="G199" t="s">
        <v>2599</v>
      </c>
    </row>
    <row r="200" spans="1:7" x14ac:dyDescent="0.35">
      <c r="A200" t="s">
        <v>1020</v>
      </c>
      <c r="B200">
        <v>15</v>
      </c>
      <c r="C200" t="s">
        <v>2537</v>
      </c>
      <c r="D200">
        <v>32</v>
      </c>
      <c r="E200" t="s">
        <v>2560</v>
      </c>
      <c r="F200">
        <v>79</v>
      </c>
      <c r="G200" t="s">
        <v>2608</v>
      </c>
    </row>
    <row r="201" spans="1:7" x14ac:dyDescent="0.35">
      <c r="A201" t="s">
        <v>1023</v>
      </c>
      <c r="B201">
        <v>15</v>
      </c>
      <c r="C201" t="s">
        <v>2537</v>
      </c>
      <c r="D201">
        <v>32</v>
      </c>
      <c r="E201" t="s">
        <v>2560</v>
      </c>
      <c r="F201">
        <v>79</v>
      </c>
      <c r="G201" t="s">
        <v>2608</v>
      </c>
    </row>
    <row r="202" spans="1:7" x14ac:dyDescent="0.35">
      <c r="A202" t="s">
        <v>1028</v>
      </c>
      <c r="B202">
        <v>15</v>
      </c>
      <c r="C202" t="s">
        <v>2537</v>
      </c>
      <c r="D202">
        <v>29</v>
      </c>
      <c r="E202" t="s">
        <v>2557</v>
      </c>
      <c r="F202">
        <v>84</v>
      </c>
      <c r="G202" t="s">
        <v>2613</v>
      </c>
    </row>
    <row r="203" spans="1:7" x14ac:dyDescent="0.35">
      <c r="A203" t="s">
        <v>1954</v>
      </c>
      <c r="B203">
        <v>15</v>
      </c>
      <c r="C203" t="s">
        <v>2537</v>
      </c>
      <c r="D203">
        <v>33</v>
      </c>
      <c r="E203" s="60" t="s">
        <v>2561</v>
      </c>
      <c r="F203">
        <v>79</v>
      </c>
      <c r="G203" t="s">
        <v>2608</v>
      </c>
    </row>
    <row r="204" spans="1:7" x14ac:dyDescent="0.35">
      <c r="A204" t="s">
        <v>1035</v>
      </c>
      <c r="B204">
        <v>11</v>
      </c>
      <c r="C204" t="s">
        <v>2533</v>
      </c>
      <c r="D204">
        <v>23</v>
      </c>
      <c r="E204" t="s">
        <v>2551</v>
      </c>
      <c r="F204">
        <v>64</v>
      </c>
      <c r="G204" t="s">
        <v>2596</v>
      </c>
    </row>
    <row r="205" spans="1:7" x14ac:dyDescent="0.35">
      <c r="A205" t="s">
        <v>1040</v>
      </c>
      <c r="B205">
        <v>9</v>
      </c>
      <c r="C205" t="s">
        <v>2531</v>
      </c>
      <c r="D205">
        <v>19</v>
      </c>
      <c r="E205" t="s">
        <v>2548</v>
      </c>
      <c r="F205">
        <v>41</v>
      </c>
      <c r="G205" t="s">
        <v>2580</v>
      </c>
    </row>
    <row r="206" spans="1:7" x14ac:dyDescent="0.35">
      <c r="A206" t="s">
        <v>1045</v>
      </c>
      <c r="B206">
        <v>5</v>
      </c>
      <c r="C206" t="s">
        <v>2527</v>
      </c>
      <c r="D206">
        <v>10</v>
      </c>
      <c r="E206" t="s">
        <v>2541</v>
      </c>
      <c r="F206">
        <v>31</v>
      </c>
      <c r="G206" t="s">
        <v>2576</v>
      </c>
    </row>
    <row r="207" spans="1:7" x14ac:dyDescent="0.35">
      <c r="A207" t="s">
        <v>1051</v>
      </c>
      <c r="B207">
        <v>8</v>
      </c>
      <c r="C207" t="s">
        <v>2530</v>
      </c>
      <c r="D207">
        <v>18</v>
      </c>
      <c r="E207" s="60" t="s">
        <v>2547</v>
      </c>
      <c r="F207">
        <v>55</v>
      </c>
      <c r="G207" t="s">
        <v>2588</v>
      </c>
    </row>
    <row r="208" spans="1:7" x14ac:dyDescent="0.35">
      <c r="A208" t="s">
        <v>1055</v>
      </c>
      <c r="B208">
        <v>8</v>
      </c>
      <c r="C208" t="s">
        <v>2530</v>
      </c>
      <c r="D208">
        <v>25</v>
      </c>
      <c r="E208" t="s">
        <v>2553</v>
      </c>
      <c r="F208">
        <v>55</v>
      </c>
      <c r="G208" t="s">
        <v>2588</v>
      </c>
    </row>
    <row r="209" spans="1:7" x14ac:dyDescent="0.35">
      <c r="A209" t="s">
        <v>1059</v>
      </c>
      <c r="B209">
        <v>8</v>
      </c>
      <c r="C209" t="s">
        <v>2530</v>
      </c>
      <c r="D209">
        <v>23</v>
      </c>
      <c r="E209" t="s">
        <v>2551</v>
      </c>
      <c r="F209">
        <v>46</v>
      </c>
      <c r="G209" t="s">
        <v>2582</v>
      </c>
    </row>
    <row r="210" spans="1:7" x14ac:dyDescent="0.35">
      <c r="A210" t="s">
        <v>1062</v>
      </c>
      <c r="B210">
        <v>8</v>
      </c>
      <c r="C210" t="s">
        <v>2530</v>
      </c>
      <c r="D210">
        <v>18</v>
      </c>
      <c r="E210" s="60" t="s">
        <v>2547</v>
      </c>
      <c r="F210">
        <v>54</v>
      </c>
      <c r="G210" t="s">
        <v>2587</v>
      </c>
    </row>
    <row r="211" spans="1:7" x14ac:dyDescent="0.35">
      <c r="A211" t="s">
        <v>1065</v>
      </c>
      <c r="B211">
        <v>13</v>
      </c>
      <c r="C211" t="s">
        <v>2535</v>
      </c>
      <c r="D211">
        <v>30</v>
      </c>
      <c r="E211" t="s">
        <v>2558</v>
      </c>
      <c r="F211">
        <v>68</v>
      </c>
      <c r="G211" t="s">
        <v>2599</v>
      </c>
    </row>
    <row r="212" spans="1:7" x14ac:dyDescent="0.35">
      <c r="A212" t="s">
        <v>1069</v>
      </c>
      <c r="B212">
        <v>9</v>
      </c>
      <c r="C212" t="s">
        <v>2531</v>
      </c>
      <c r="D212" t="s">
        <v>524</v>
      </c>
      <c r="E212" t="s">
        <v>2567</v>
      </c>
      <c r="F212">
        <v>55</v>
      </c>
      <c r="G212" t="s">
        <v>2588</v>
      </c>
    </row>
    <row r="213" spans="1:7" x14ac:dyDescent="0.35">
      <c r="A213" t="s">
        <v>1071</v>
      </c>
      <c r="B213">
        <v>14</v>
      </c>
      <c r="C213" t="s">
        <v>2536</v>
      </c>
      <c r="D213">
        <v>36</v>
      </c>
      <c r="E213" t="s">
        <v>2563</v>
      </c>
      <c r="F213">
        <v>80</v>
      </c>
      <c r="G213" t="s">
        <v>2609</v>
      </c>
    </row>
    <row r="214" spans="1:7" x14ac:dyDescent="0.35">
      <c r="A214" t="s">
        <v>1076</v>
      </c>
      <c r="B214">
        <v>15</v>
      </c>
      <c r="C214" t="s">
        <v>2537</v>
      </c>
      <c r="D214">
        <v>29</v>
      </c>
      <c r="E214" t="s">
        <v>2557</v>
      </c>
      <c r="F214">
        <v>84</v>
      </c>
      <c r="G214" t="s">
        <v>2613</v>
      </c>
    </row>
    <row r="215" spans="1:7" x14ac:dyDescent="0.35">
      <c r="A215" t="s">
        <v>1081</v>
      </c>
      <c r="B215">
        <v>14</v>
      </c>
      <c r="C215" t="s">
        <v>2536</v>
      </c>
      <c r="D215">
        <v>34</v>
      </c>
      <c r="E215" t="s">
        <v>2562</v>
      </c>
      <c r="F215">
        <v>80</v>
      </c>
      <c r="G215" t="s">
        <v>2609</v>
      </c>
    </row>
    <row r="216" spans="1:7" x14ac:dyDescent="0.35">
      <c r="A216" t="s">
        <v>1086</v>
      </c>
      <c r="B216">
        <v>8</v>
      </c>
      <c r="C216" t="s">
        <v>2530</v>
      </c>
      <c r="D216">
        <v>19</v>
      </c>
      <c r="E216" t="s">
        <v>2548</v>
      </c>
      <c r="F216">
        <v>60</v>
      </c>
      <c r="G216" t="s">
        <v>2593</v>
      </c>
    </row>
    <row r="217" spans="1:7" x14ac:dyDescent="0.35">
      <c r="A217" t="s">
        <v>1090</v>
      </c>
      <c r="B217">
        <v>8</v>
      </c>
      <c r="C217" t="s">
        <v>2530</v>
      </c>
      <c r="D217">
        <v>19</v>
      </c>
      <c r="E217" t="s">
        <v>2548</v>
      </c>
      <c r="F217">
        <v>60</v>
      </c>
      <c r="G217" t="s">
        <v>2593</v>
      </c>
    </row>
    <row r="218" spans="1:7" x14ac:dyDescent="0.35">
      <c r="A218" t="s">
        <v>1095</v>
      </c>
      <c r="B218">
        <v>13</v>
      </c>
      <c r="C218" t="s">
        <v>2535</v>
      </c>
      <c r="D218">
        <v>30</v>
      </c>
      <c r="E218" t="s">
        <v>2558</v>
      </c>
      <c r="F218">
        <v>71</v>
      </c>
      <c r="G218" t="s">
        <v>2602</v>
      </c>
    </row>
    <row r="219" spans="1:7" x14ac:dyDescent="0.35">
      <c r="A219" t="s">
        <v>1098</v>
      </c>
      <c r="B219">
        <v>6</v>
      </c>
      <c r="C219" t="s">
        <v>2528</v>
      </c>
      <c r="D219">
        <v>16</v>
      </c>
      <c r="E219" t="s">
        <v>2546</v>
      </c>
      <c r="F219">
        <v>27</v>
      </c>
      <c r="G219" t="s">
        <v>2573</v>
      </c>
    </row>
    <row r="220" spans="1:7" x14ac:dyDescent="0.35">
      <c r="A220" t="s">
        <v>1105</v>
      </c>
      <c r="B220">
        <v>13</v>
      </c>
      <c r="C220" t="s">
        <v>2535</v>
      </c>
      <c r="D220">
        <v>30</v>
      </c>
      <c r="E220" t="s">
        <v>2558</v>
      </c>
      <c r="F220">
        <v>70</v>
      </c>
      <c r="G220" t="s">
        <v>2601</v>
      </c>
    </row>
    <row r="221" spans="1:7" x14ac:dyDescent="0.35">
      <c r="A221" t="s">
        <v>1109</v>
      </c>
      <c r="B221">
        <v>12</v>
      </c>
      <c r="C221" t="s">
        <v>2534</v>
      </c>
      <c r="D221">
        <v>12</v>
      </c>
      <c r="E221" t="s">
        <v>2543</v>
      </c>
      <c r="F221">
        <v>37</v>
      </c>
      <c r="G221" t="s">
        <v>2578</v>
      </c>
    </row>
    <row r="222" spans="1:7" x14ac:dyDescent="0.35">
      <c r="A222" t="s">
        <v>1116</v>
      </c>
      <c r="B222">
        <v>12</v>
      </c>
      <c r="C222" t="s">
        <v>2534</v>
      </c>
      <c r="D222">
        <v>12</v>
      </c>
      <c r="E222" t="s">
        <v>2543</v>
      </c>
      <c r="F222">
        <v>37</v>
      </c>
      <c r="G222" t="s">
        <v>2578</v>
      </c>
    </row>
    <row r="223" spans="1:7" x14ac:dyDescent="0.35">
      <c r="A223" t="s">
        <v>1120</v>
      </c>
      <c r="B223">
        <v>9</v>
      </c>
      <c r="C223" t="s">
        <v>2531</v>
      </c>
      <c r="D223">
        <v>20</v>
      </c>
      <c r="E223" t="s">
        <v>2549</v>
      </c>
      <c r="F223">
        <v>55</v>
      </c>
      <c r="G223" t="s">
        <v>2588</v>
      </c>
    </row>
    <row r="224" spans="1:7" x14ac:dyDescent="0.35">
      <c r="A224" t="s">
        <v>1122</v>
      </c>
      <c r="B224">
        <v>14</v>
      </c>
      <c r="C224" t="s">
        <v>2536</v>
      </c>
      <c r="D224">
        <v>34</v>
      </c>
      <c r="E224" t="s">
        <v>2562</v>
      </c>
      <c r="F224">
        <v>82</v>
      </c>
      <c r="G224" t="s">
        <v>2611</v>
      </c>
    </row>
    <row r="225" spans="1:7" x14ac:dyDescent="0.35">
      <c r="A225" t="s">
        <v>1129</v>
      </c>
      <c r="B225">
        <v>13</v>
      </c>
      <c r="C225" t="s">
        <v>2535</v>
      </c>
      <c r="D225">
        <v>30</v>
      </c>
      <c r="E225" t="s">
        <v>2558</v>
      </c>
      <c r="F225">
        <v>71</v>
      </c>
      <c r="G225" t="s">
        <v>2602</v>
      </c>
    </row>
    <row r="226" spans="1:7" x14ac:dyDescent="0.35">
      <c r="A226" t="s">
        <v>1133</v>
      </c>
      <c r="B226">
        <v>12</v>
      </c>
      <c r="C226" t="s">
        <v>2534</v>
      </c>
      <c r="D226">
        <v>12</v>
      </c>
      <c r="E226" t="s">
        <v>2543</v>
      </c>
      <c r="F226">
        <v>37</v>
      </c>
      <c r="G226" t="s">
        <v>2578</v>
      </c>
    </row>
    <row r="227" spans="1:7" x14ac:dyDescent="0.35">
      <c r="A227" t="s">
        <v>1958</v>
      </c>
      <c r="B227">
        <v>7</v>
      </c>
      <c r="C227" t="s">
        <v>2529</v>
      </c>
      <c r="D227">
        <v>25</v>
      </c>
      <c r="E227" t="s">
        <v>2553</v>
      </c>
      <c r="F227">
        <v>51</v>
      </c>
      <c r="G227" t="s">
        <v>2584</v>
      </c>
    </row>
    <row r="228" spans="1:7" x14ac:dyDescent="0.35">
      <c r="A228" t="s">
        <v>1960</v>
      </c>
      <c r="B228">
        <v>7</v>
      </c>
      <c r="C228" t="s">
        <v>2529</v>
      </c>
      <c r="D228">
        <v>25</v>
      </c>
      <c r="E228" t="s">
        <v>2553</v>
      </c>
      <c r="F228">
        <v>51</v>
      </c>
      <c r="G228" t="s">
        <v>2584</v>
      </c>
    </row>
    <row r="229" spans="1:7" x14ac:dyDescent="0.35">
      <c r="A229" t="s">
        <v>1156</v>
      </c>
      <c r="B229">
        <v>5</v>
      </c>
      <c r="C229" t="s">
        <v>2527</v>
      </c>
      <c r="D229">
        <v>10</v>
      </c>
      <c r="E229" t="s">
        <v>2541</v>
      </c>
      <c r="F229">
        <v>31</v>
      </c>
      <c r="G229" t="s">
        <v>2576</v>
      </c>
    </row>
    <row r="230" spans="1:7" x14ac:dyDescent="0.35">
      <c r="A230" t="s">
        <v>1162</v>
      </c>
      <c r="B230">
        <v>14</v>
      </c>
      <c r="C230" t="s">
        <v>2536</v>
      </c>
      <c r="D230">
        <v>11</v>
      </c>
      <c r="E230" t="s">
        <v>2542</v>
      </c>
      <c r="F230">
        <v>27</v>
      </c>
      <c r="G230" t="s">
        <v>2573</v>
      </c>
    </row>
    <row r="231" spans="1:7" x14ac:dyDescent="0.35">
      <c r="A231" t="s">
        <v>1167</v>
      </c>
      <c r="B231">
        <v>10</v>
      </c>
      <c r="C231" t="s">
        <v>2532</v>
      </c>
      <c r="D231">
        <v>31</v>
      </c>
      <c r="E231" t="s">
        <v>2559</v>
      </c>
      <c r="F231">
        <v>69</v>
      </c>
      <c r="G231" t="s">
        <v>2600</v>
      </c>
    </row>
    <row r="232" spans="1:7" x14ac:dyDescent="0.35">
      <c r="A232" t="s">
        <v>1171</v>
      </c>
      <c r="B232">
        <v>13</v>
      </c>
      <c r="C232" t="s">
        <v>2535</v>
      </c>
      <c r="D232">
        <v>30</v>
      </c>
      <c r="E232" t="s">
        <v>2558</v>
      </c>
      <c r="F232">
        <v>70</v>
      </c>
      <c r="G232" t="s">
        <v>2601</v>
      </c>
    </row>
    <row r="233" spans="1:7" x14ac:dyDescent="0.35">
      <c r="A233" t="s">
        <v>1174</v>
      </c>
      <c r="B233">
        <v>10</v>
      </c>
      <c r="C233" t="s">
        <v>2532</v>
      </c>
      <c r="D233">
        <v>30</v>
      </c>
      <c r="E233" t="s">
        <v>2558</v>
      </c>
      <c r="F233">
        <v>69</v>
      </c>
      <c r="G233" t="s">
        <v>2600</v>
      </c>
    </row>
    <row r="234" spans="1:7" x14ac:dyDescent="0.35">
      <c r="A234" t="s">
        <v>1177</v>
      </c>
      <c r="B234">
        <v>9</v>
      </c>
      <c r="C234" t="s">
        <v>2531</v>
      </c>
      <c r="D234">
        <v>20</v>
      </c>
      <c r="E234" t="s">
        <v>2549</v>
      </c>
      <c r="F234">
        <v>43</v>
      </c>
      <c r="G234" t="s">
        <v>2581</v>
      </c>
    </row>
    <row r="235" spans="1:7" x14ac:dyDescent="0.35">
      <c r="A235" t="s">
        <v>1180</v>
      </c>
      <c r="B235">
        <v>11</v>
      </c>
      <c r="C235" t="s">
        <v>2533</v>
      </c>
      <c r="D235">
        <v>23</v>
      </c>
      <c r="E235" t="s">
        <v>2551</v>
      </c>
      <c r="F235">
        <v>61</v>
      </c>
      <c r="G235" t="s">
        <v>2594</v>
      </c>
    </row>
    <row r="236" spans="1:7" x14ac:dyDescent="0.35">
      <c r="A236" t="s">
        <v>1185</v>
      </c>
      <c r="B236">
        <v>7</v>
      </c>
      <c r="C236" t="s">
        <v>2529</v>
      </c>
      <c r="D236">
        <v>27</v>
      </c>
      <c r="E236" t="s">
        <v>2555</v>
      </c>
      <c r="F236">
        <v>74</v>
      </c>
      <c r="G236" t="s">
        <v>2604</v>
      </c>
    </row>
    <row r="237" spans="1:7" x14ac:dyDescent="0.35">
      <c r="A237" t="s">
        <v>1189</v>
      </c>
      <c r="B237">
        <v>7</v>
      </c>
      <c r="C237" t="s">
        <v>2529</v>
      </c>
      <c r="D237">
        <v>27</v>
      </c>
      <c r="E237" t="s">
        <v>2555</v>
      </c>
      <c r="F237">
        <v>74</v>
      </c>
      <c r="G237" t="s">
        <v>2604</v>
      </c>
    </row>
    <row r="238" spans="1:7" x14ac:dyDescent="0.35">
      <c r="A238" t="s">
        <v>1193</v>
      </c>
      <c r="B238">
        <v>12</v>
      </c>
      <c r="C238" t="s">
        <v>2534</v>
      </c>
      <c r="D238">
        <v>28</v>
      </c>
      <c r="E238" t="s">
        <v>2556</v>
      </c>
      <c r="F238">
        <v>76</v>
      </c>
      <c r="G238" t="s">
        <v>2606</v>
      </c>
    </row>
    <row r="239" spans="1:7" x14ac:dyDescent="0.35">
      <c r="A239" t="s">
        <v>1197</v>
      </c>
      <c r="B239">
        <v>13</v>
      </c>
      <c r="C239" t="s">
        <v>2535</v>
      </c>
      <c r="D239">
        <v>30</v>
      </c>
      <c r="E239" t="s">
        <v>2558</v>
      </c>
      <c r="F239">
        <v>68</v>
      </c>
      <c r="G239" t="s">
        <v>2599</v>
      </c>
    </row>
    <row r="240" spans="1:7" x14ac:dyDescent="0.35">
      <c r="A240" t="s">
        <v>1201</v>
      </c>
      <c r="B240">
        <v>8</v>
      </c>
      <c r="C240" t="s">
        <v>2530</v>
      </c>
      <c r="D240">
        <v>18</v>
      </c>
      <c r="E240" s="60" t="s">
        <v>2547</v>
      </c>
      <c r="F240" t="s">
        <v>1208</v>
      </c>
      <c r="G240" t="s">
        <v>2619</v>
      </c>
    </row>
    <row r="241" spans="1:7" x14ac:dyDescent="0.35">
      <c r="A241" t="s">
        <v>1209</v>
      </c>
      <c r="B241">
        <v>8</v>
      </c>
      <c r="C241" t="s">
        <v>2530</v>
      </c>
      <c r="D241">
        <v>18</v>
      </c>
      <c r="E241" s="60" t="s">
        <v>2547</v>
      </c>
      <c r="F241">
        <v>54</v>
      </c>
      <c r="G241" t="s">
        <v>2587</v>
      </c>
    </row>
    <row r="242" spans="1:7" x14ac:dyDescent="0.35">
      <c r="A242" t="s">
        <v>1212</v>
      </c>
      <c r="B242">
        <v>7</v>
      </c>
      <c r="C242" t="s">
        <v>2529</v>
      </c>
      <c r="D242">
        <v>26</v>
      </c>
      <c r="E242" t="s">
        <v>2554</v>
      </c>
      <c r="F242">
        <v>65</v>
      </c>
      <c r="G242" t="s">
        <v>2597</v>
      </c>
    </row>
    <row r="243" spans="1:7" x14ac:dyDescent="0.35">
      <c r="A243" t="s">
        <v>1216</v>
      </c>
      <c r="B243">
        <v>9</v>
      </c>
      <c r="C243" t="s">
        <v>2531</v>
      </c>
      <c r="D243">
        <v>20</v>
      </c>
      <c r="E243" t="s">
        <v>2549</v>
      </c>
      <c r="F243">
        <v>58</v>
      </c>
      <c r="G243" t="s">
        <v>2591</v>
      </c>
    </row>
    <row r="244" spans="1:7" x14ac:dyDescent="0.35">
      <c r="A244" t="s">
        <v>1220</v>
      </c>
      <c r="B244">
        <v>15</v>
      </c>
      <c r="C244" t="s">
        <v>2537</v>
      </c>
      <c r="D244">
        <v>34</v>
      </c>
      <c r="E244" t="s">
        <v>2562</v>
      </c>
      <c r="F244">
        <v>85</v>
      </c>
      <c r="G244" t="s">
        <v>2614</v>
      </c>
    </row>
    <row r="245" spans="1:7" x14ac:dyDescent="0.35">
      <c r="A245" t="s">
        <v>1224</v>
      </c>
      <c r="B245">
        <v>15</v>
      </c>
      <c r="C245" t="s">
        <v>2537</v>
      </c>
      <c r="D245" t="s">
        <v>1228</v>
      </c>
      <c r="E245" t="s">
        <v>2569</v>
      </c>
      <c r="F245" t="s">
        <v>972</v>
      </c>
      <c r="G245" t="s">
        <v>2628</v>
      </c>
    </row>
    <row r="246" spans="1:7" x14ac:dyDescent="0.35">
      <c r="A246" t="s">
        <v>1229</v>
      </c>
      <c r="B246">
        <v>13</v>
      </c>
      <c r="C246" t="s">
        <v>2535</v>
      </c>
      <c r="D246">
        <v>30</v>
      </c>
      <c r="E246" t="s">
        <v>2558</v>
      </c>
      <c r="F246">
        <v>70</v>
      </c>
      <c r="G246" t="s">
        <v>2601</v>
      </c>
    </row>
    <row r="247" spans="1:7" x14ac:dyDescent="0.35">
      <c r="A247" t="s">
        <v>1234</v>
      </c>
      <c r="B247">
        <v>13</v>
      </c>
      <c r="C247" t="s">
        <v>2535</v>
      </c>
      <c r="D247">
        <v>30</v>
      </c>
      <c r="E247" t="s">
        <v>2558</v>
      </c>
      <c r="F247" t="s">
        <v>1240</v>
      </c>
      <c r="G247" t="s">
        <v>2624</v>
      </c>
    </row>
    <row r="248" spans="1:7" x14ac:dyDescent="0.35">
      <c r="A248" t="s">
        <v>1241</v>
      </c>
      <c r="B248">
        <v>13</v>
      </c>
      <c r="C248" t="s">
        <v>2535</v>
      </c>
      <c r="D248">
        <v>30</v>
      </c>
      <c r="E248" t="s">
        <v>2558</v>
      </c>
      <c r="F248">
        <v>70</v>
      </c>
      <c r="G248" t="s">
        <v>2601</v>
      </c>
    </row>
    <row r="249" spans="1:7" x14ac:dyDescent="0.35">
      <c r="A249" t="s">
        <v>1244</v>
      </c>
      <c r="B249">
        <v>13</v>
      </c>
      <c r="C249" t="s">
        <v>2535</v>
      </c>
      <c r="D249">
        <v>30</v>
      </c>
      <c r="E249" t="s">
        <v>2558</v>
      </c>
      <c r="F249">
        <v>70</v>
      </c>
      <c r="G249" t="s">
        <v>2601</v>
      </c>
    </row>
    <row r="250" spans="1:7" x14ac:dyDescent="0.35">
      <c r="A250" t="s">
        <v>1246</v>
      </c>
      <c r="B250">
        <v>13</v>
      </c>
      <c r="C250" t="s">
        <v>2535</v>
      </c>
      <c r="D250">
        <v>30</v>
      </c>
      <c r="E250" t="s">
        <v>2558</v>
      </c>
      <c r="F250">
        <v>71</v>
      </c>
      <c r="G250" t="s">
        <v>2602</v>
      </c>
    </row>
    <row r="251" spans="1:7" x14ac:dyDescent="0.35">
      <c r="A251" t="s">
        <v>1249</v>
      </c>
      <c r="B251">
        <v>8</v>
      </c>
      <c r="C251" t="s">
        <v>2530</v>
      </c>
      <c r="D251">
        <v>18</v>
      </c>
      <c r="E251" s="60" t="s">
        <v>2547</v>
      </c>
      <c r="F251">
        <v>55</v>
      </c>
      <c r="G251" t="s">
        <v>2588</v>
      </c>
    </row>
    <row r="252" spans="1:7" x14ac:dyDescent="0.35">
      <c r="A252" t="s">
        <v>1252</v>
      </c>
      <c r="B252">
        <v>13</v>
      </c>
      <c r="C252" t="s">
        <v>2535</v>
      </c>
      <c r="D252">
        <v>29</v>
      </c>
      <c r="E252" t="s">
        <v>2557</v>
      </c>
      <c r="F252">
        <v>77</v>
      </c>
      <c r="G252" t="s">
        <v>2607</v>
      </c>
    </row>
    <row r="253" spans="1:7" x14ac:dyDescent="0.35">
      <c r="A253" t="s">
        <v>1257</v>
      </c>
      <c r="B253">
        <v>12</v>
      </c>
      <c r="C253" t="s">
        <v>2534</v>
      </c>
      <c r="D253">
        <v>26</v>
      </c>
      <c r="E253" t="s">
        <v>2554</v>
      </c>
      <c r="F253">
        <v>65</v>
      </c>
      <c r="G253" t="s">
        <v>2597</v>
      </c>
    </row>
    <row r="254" spans="1:7" x14ac:dyDescent="0.35">
      <c r="A254" t="s">
        <v>1262</v>
      </c>
      <c r="B254">
        <v>9</v>
      </c>
      <c r="C254" t="s">
        <v>2531</v>
      </c>
      <c r="D254">
        <v>19</v>
      </c>
      <c r="E254" t="s">
        <v>2548</v>
      </c>
      <c r="F254">
        <v>41</v>
      </c>
      <c r="G254" t="s">
        <v>2580</v>
      </c>
    </row>
    <row r="255" spans="1:7" x14ac:dyDescent="0.35">
      <c r="A255" t="s">
        <v>1264</v>
      </c>
      <c r="B255">
        <v>5</v>
      </c>
      <c r="C255" t="s">
        <v>2527</v>
      </c>
      <c r="D255">
        <v>14</v>
      </c>
      <c r="E255" t="s">
        <v>2545</v>
      </c>
      <c r="F255">
        <v>32</v>
      </c>
      <c r="G255" t="s">
        <v>2577</v>
      </c>
    </row>
    <row r="256" spans="1:7" x14ac:dyDescent="0.35">
      <c r="A256" t="s">
        <v>1269</v>
      </c>
      <c r="B256">
        <v>7</v>
      </c>
      <c r="C256" t="s">
        <v>2529</v>
      </c>
      <c r="D256">
        <v>26</v>
      </c>
      <c r="E256" t="s">
        <v>2554</v>
      </c>
      <c r="F256">
        <v>65</v>
      </c>
      <c r="G256" t="s">
        <v>2597</v>
      </c>
    </row>
    <row r="257" spans="1:7" x14ac:dyDescent="0.35">
      <c r="A257" t="s">
        <v>1275</v>
      </c>
      <c r="B257">
        <v>15</v>
      </c>
      <c r="C257" t="s">
        <v>2537</v>
      </c>
      <c r="D257">
        <v>32</v>
      </c>
      <c r="E257" t="s">
        <v>2560</v>
      </c>
      <c r="F257">
        <v>85</v>
      </c>
      <c r="G257" t="s">
        <v>2614</v>
      </c>
    </row>
    <row r="258" spans="1:7" x14ac:dyDescent="0.35">
      <c r="A258" t="s">
        <v>1278</v>
      </c>
      <c r="B258">
        <v>15</v>
      </c>
      <c r="C258" t="s">
        <v>2537</v>
      </c>
      <c r="D258">
        <v>32</v>
      </c>
      <c r="E258" t="s">
        <v>2560</v>
      </c>
      <c r="F258">
        <v>85</v>
      </c>
      <c r="G258" t="s">
        <v>2614</v>
      </c>
    </row>
    <row r="259" spans="1:7" x14ac:dyDescent="0.35">
      <c r="A259" t="s">
        <v>1282</v>
      </c>
      <c r="B259">
        <v>11</v>
      </c>
      <c r="C259" t="s">
        <v>2533</v>
      </c>
      <c r="D259">
        <v>23</v>
      </c>
      <c r="E259" t="s">
        <v>2551</v>
      </c>
      <c r="F259">
        <v>64</v>
      </c>
      <c r="G259" t="s">
        <v>2596</v>
      </c>
    </row>
    <row r="260" spans="1:7" x14ac:dyDescent="0.35">
      <c r="A260" t="s">
        <v>1288</v>
      </c>
      <c r="B260">
        <v>15</v>
      </c>
      <c r="C260" t="s">
        <v>2537</v>
      </c>
      <c r="D260">
        <v>32</v>
      </c>
      <c r="E260" t="s">
        <v>2560</v>
      </c>
      <c r="F260">
        <v>79</v>
      </c>
      <c r="G260" t="s">
        <v>2608</v>
      </c>
    </row>
    <row r="261" spans="1:7" x14ac:dyDescent="0.35">
      <c r="A261" t="s">
        <v>1290</v>
      </c>
      <c r="B261">
        <v>5</v>
      </c>
      <c r="C261" t="s">
        <v>2527</v>
      </c>
      <c r="D261" t="s">
        <v>225</v>
      </c>
      <c r="E261" t="s">
        <v>2564</v>
      </c>
      <c r="F261">
        <v>32</v>
      </c>
      <c r="G261" t="s">
        <v>2577</v>
      </c>
    </row>
    <row r="262" spans="1:7" x14ac:dyDescent="0.35">
      <c r="A262" t="s">
        <v>1297</v>
      </c>
      <c r="B262">
        <v>5</v>
      </c>
      <c r="C262" t="s">
        <v>2527</v>
      </c>
      <c r="D262" t="s">
        <v>225</v>
      </c>
      <c r="E262" t="s">
        <v>2564</v>
      </c>
      <c r="F262">
        <v>32</v>
      </c>
      <c r="G262" t="s">
        <v>2577</v>
      </c>
    </row>
    <row r="263" spans="1:7" x14ac:dyDescent="0.35">
      <c r="A263" t="s">
        <v>1300</v>
      </c>
      <c r="B263">
        <v>12</v>
      </c>
      <c r="C263" t="s">
        <v>2534</v>
      </c>
      <c r="D263">
        <v>26</v>
      </c>
      <c r="E263" t="s">
        <v>2554</v>
      </c>
      <c r="F263">
        <v>65</v>
      </c>
      <c r="G263" t="s">
        <v>2597</v>
      </c>
    </row>
    <row r="264" spans="1:7" x14ac:dyDescent="0.35">
      <c r="A264" t="s">
        <v>1304</v>
      </c>
      <c r="B264">
        <v>11</v>
      </c>
      <c r="C264" t="s">
        <v>2533</v>
      </c>
      <c r="D264">
        <v>23</v>
      </c>
      <c r="E264" t="s">
        <v>2551</v>
      </c>
      <c r="F264">
        <v>61</v>
      </c>
      <c r="G264" t="s">
        <v>2594</v>
      </c>
    </row>
    <row r="265" spans="1:7" x14ac:dyDescent="0.35">
      <c r="A265" t="s">
        <v>1310</v>
      </c>
      <c r="B265">
        <v>15</v>
      </c>
      <c r="C265" t="s">
        <v>2537</v>
      </c>
      <c r="D265">
        <v>32</v>
      </c>
      <c r="E265" t="s">
        <v>2560</v>
      </c>
      <c r="F265">
        <v>85</v>
      </c>
      <c r="G265" t="s">
        <v>2614</v>
      </c>
    </row>
    <row r="266" spans="1:7" x14ac:dyDescent="0.35">
      <c r="A266" t="s">
        <v>1315</v>
      </c>
      <c r="B266">
        <v>9</v>
      </c>
      <c r="C266" t="s">
        <v>2531</v>
      </c>
      <c r="D266" t="s">
        <v>524</v>
      </c>
      <c r="E266" t="s">
        <v>2567</v>
      </c>
      <c r="F266">
        <v>55</v>
      </c>
      <c r="G266" t="s">
        <v>2588</v>
      </c>
    </row>
    <row r="267" spans="1:7" x14ac:dyDescent="0.35">
      <c r="A267" t="s">
        <v>1320</v>
      </c>
      <c r="B267">
        <v>9</v>
      </c>
      <c r="C267" t="s">
        <v>2531</v>
      </c>
      <c r="D267" t="s">
        <v>524</v>
      </c>
      <c r="E267" t="s">
        <v>2567</v>
      </c>
      <c r="F267">
        <v>55</v>
      </c>
      <c r="G267" t="s">
        <v>2588</v>
      </c>
    </row>
    <row r="268" spans="1:7" x14ac:dyDescent="0.35">
      <c r="A268" t="s">
        <v>1322</v>
      </c>
      <c r="B268">
        <v>12</v>
      </c>
      <c r="C268" t="s">
        <v>2534</v>
      </c>
      <c r="D268">
        <v>28</v>
      </c>
      <c r="E268" t="s">
        <v>2556</v>
      </c>
      <c r="F268">
        <v>74</v>
      </c>
      <c r="G268" t="s">
        <v>2604</v>
      </c>
    </row>
    <row r="269" spans="1:7" x14ac:dyDescent="0.35">
      <c r="A269" t="s">
        <v>1326</v>
      </c>
      <c r="B269">
        <v>8</v>
      </c>
      <c r="C269" t="s">
        <v>2530</v>
      </c>
      <c r="D269">
        <v>25</v>
      </c>
      <c r="E269" t="s">
        <v>2553</v>
      </c>
      <c r="F269">
        <v>56</v>
      </c>
      <c r="G269" t="s">
        <v>2589</v>
      </c>
    </row>
    <row r="270" spans="1:7" x14ac:dyDescent="0.35">
      <c r="A270" t="s">
        <v>1332</v>
      </c>
      <c r="B270">
        <v>8</v>
      </c>
      <c r="C270" t="s">
        <v>2530</v>
      </c>
      <c r="D270">
        <v>25</v>
      </c>
      <c r="E270" t="s">
        <v>2553</v>
      </c>
      <c r="F270">
        <v>56</v>
      </c>
      <c r="G270" t="s">
        <v>2589</v>
      </c>
    </row>
    <row r="271" spans="1:7" x14ac:dyDescent="0.35">
      <c r="A271" t="s">
        <v>1334</v>
      </c>
      <c r="B271">
        <v>8</v>
      </c>
      <c r="C271" t="s">
        <v>2530</v>
      </c>
      <c r="D271">
        <v>18</v>
      </c>
      <c r="E271" s="60" t="s">
        <v>2547</v>
      </c>
      <c r="F271">
        <v>56</v>
      </c>
      <c r="G271" t="s">
        <v>2589</v>
      </c>
    </row>
    <row r="272" spans="1:7" x14ac:dyDescent="0.35">
      <c r="A272" t="s">
        <v>1336</v>
      </c>
      <c r="B272">
        <v>8</v>
      </c>
      <c r="C272" t="s">
        <v>2530</v>
      </c>
      <c r="D272">
        <v>23</v>
      </c>
      <c r="E272" t="s">
        <v>2551</v>
      </c>
      <c r="F272">
        <v>46</v>
      </c>
      <c r="G272" t="s">
        <v>2582</v>
      </c>
    </row>
    <row r="273" spans="1:7" x14ac:dyDescent="0.35">
      <c r="A273" t="s">
        <v>1339</v>
      </c>
      <c r="B273">
        <v>9</v>
      </c>
      <c r="C273" t="s">
        <v>2531</v>
      </c>
      <c r="D273">
        <v>20</v>
      </c>
      <c r="E273" t="s">
        <v>2549</v>
      </c>
      <c r="F273">
        <v>55</v>
      </c>
      <c r="G273" t="s">
        <v>2588</v>
      </c>
    </row>
    <row r="274" spans="1:7" x14ac:dyDescent="0.35">
      <c r="A274" t="s">
        <v>1342</v>
      </c>
      <c r="B274">
        <v>13</v>
      </c>
      <c r="C274" t="s">
        <v>2535</v>
      </c>
      <c r="D274">
        <v>30</v>
      </c>
      <c r="E274" t="s">
        <v>2558</v>
      </c>
      <c r="F274">
        <v>68</v>
      </c>
      <c r="G274" t="s">
        <v>2599</v>
      </c>
    </row>
    <row r="275" spans="1:7" x14ac:dyDescent="0.35">
      <c r="A275" t="s">
        <v>1345</v>
      </c>
      <c r="B275">
        <v>9</v>
      </c>
      <c r="C275" t="s">
        <v>2531</v>
      </c>
      <c r="D275">
        <v>20</v>
      </c>
      <c r="E275" t="s">
        <v>2549</v>
      </c>
      <c r="F275">
        <v>55</v>
      </c>
      <c r="G275" t="s">
        <v>2588</v>
      </c>
    </row>
    <row r="276" spans="1:7" x14ac:dyDescent="0.35">
      <c r="A276" t="s">
        <v>1347</v>
      </c>
      <c r="B276">
        <v>7</v>
      </c>
      <c r="C276" t="s">
        <v>2529</v>
      </c>
      <c r="D276">
        <v>18</v>
      </c>
      <c r="E276" s="60" t="s">
        <v>2547</v>
      </c>
      <c r="F276">
        <v>50</v>
      </c>
      <c r="G276" t="s">
        <v>2583</v>
      </c>
    </row>
    <row r="277" spans="1:7" x14ac:dyDescent="0.35">
      <c r="A277" t="s">
        <v>1352</v>
      </c>
      <c r="B277">
        <v>15</v>
      </c>
      <c r="C277" t="s">
        <v>2537</v>
      </c>
      <c r="D277">
        <v>32</v>
      </c>
      <c r="E277" t="s">
        <v>2560</v>
      </c>
      <c r="F277">
        <v>77</v>
      </c>
      <c r="G277" t="s">
        <v>2607</v>
      </c>
    </row>
    <row r="278" spans="1:7" x14ac:dyDescent="0.35">
      <c r="A278" t="s">
        <v>1354</v>
      </c>
      <c r="B278">
        <v>10</v>
      </c>
      <c r="C278" t="s">
        <v>2532</v>
      </c>
      <c r="D278">
        <v>30</v>
      </c>
      <c r="E278" t="s">
        <v>2558</v>
      </c>
      <c r="F278">
        <v>69</v>
      </c>
      <c r="G278" t="s">
        <v>2600</v>
      </c>
    </row>
    <row r="279" spans="1:7" x14ac:dyDescent="0.35">
      <c r="A279" t="s">
        <v>1358</v>
      </c>
      <c r="B279">
        <v>14</v>
      </c>
      <c r="C279" t="s">
        <v>2536</v>
      </c>
      <c r="D279">
        <v>34</v>
      </c>
      <c r="E279" t="s">
        <v>2562</v>
      </c>
      <c r="F279">
        <v>82</v>
      </c>
      <c r="G279" t="s">
        <v>2611</v>
      </c>
    </row>
    <row r="280" spans="1:7" x14ac:dyDescent="0.35">
      <c r="A280" t="s">
        <v>1362</v>
      </c>
      <c r="B280">
        <v>14</v>
      </c>
      <c r="C280" t="s">
        <v>2536</v>
      </c>
      <c r="D280">
        <v>34</v>
      </c>
      <c r="E280" t="s">
        <v>2562</v>
      </c>
      <c r="F280">
        <v>82</v>
      </c>
      <c r="G280" t="s">
        <v>2611</v>
      </c>
    </row>
    <row r="281" spans="1:7" x14ac:dyDescent="0.35">
      <c r="A281" t="s">
        <v>1367</v>
      </c>
      <c r="B281">
        <v>9</v>
      </c>
      <c r="C281" t="s">
        <v>2531</v>
      </c>
      <c r="D281">
        <v>20</v>
      </c>
      <c r="E281" t="s">
        <v>2549</v>
      </c>
      <c r="F281">
        <v>55</v>
      </c>
      <c r="G281" t="s">
        <v>2588</v>
      </c>
    </row>
    <row r="282" spans="1:7" x14ac:dyDescent="0.35">
      <c r="A282" t="s">
        <v>1370</v>
      </c>
      <c r="B282">
        <v>11</v>
      </c>
      <c r="C282" t="s">
        <v>2533</v>
      </c>
      <c r="D282">
        <v>24</v>
      </c>
      <c r="E282" t="s">
        <v>2552</v>
      </c>
      <c r="F282">
        <v>63</v>
      </c>
      <c r="G282" t="s">
        <v>2595</v>
      </c>
    </row>
    <row r="283" spans="1:7" x14ac:dyDescent="0.35">
      <c r="A283" t="s">
        <v>1376</v>
      </c>
      <c r="B283">
        <v>8</v>
      </c>
      <c r="C283" t="s">
        <v>2530</v>
      </c>
      <c r="D283">
        <v>18</v>
      </c>
      <c r="E283" s="60" t="s">
        <v>2547</v>
      </c>
      <c r="F283">
        <v>56</v>
      </c>
      <c r="G283" t="s">
        <v>2589</v>
      </c>
    </row>
    <row r="284" spans="1:7" x14ac:dyDescent="0.35">
      <c r="A284" t="s">
        <v>1378</v>
      </c>
      <c r="B284">
        <v>15</v>
      </c>
      <c r="C284" t="s">
        <v>2537</v>
      </c>
      <c r="D284">
        <v>33</v>
      </c>
      <c r="E284" s="60" t="s">
        <v>2561</v>
      </c>
      <c r="F284">
        <v>79</v>
      </c>
      <c r="G284" t="s">
        <v>2608</v>
      </c>
    </row>
    <row r="285" spans="1:7" x14ac:dyDescent="0.35">
      <c r="A285" s="65" t="s">
        <v>1965</v>
      </c>
      <c r="B285">
        <v>15</v>
      </c>
      <c r="C285" t="s">
        <v>2537</v>
      </c>
      <c r="D285">
        <v>33</v>
      </c>
      <c r="E285" s="60" t="s">
        <v>2561</v>
      </c>
      <c r="F285">
        <v>86</v>
      </c>
      <c r="G285" t="s">
        <v>2615</v>
      </c>
    </row>
    <row r="286" spans="1:7" x14ac:dyDescent="0.35">
      <c r="A286" t="s">
        <v>1381</v>
      </c>
      <c r="B286">
        <v>7</v>
      </c>
      <c r="C286" t="s">
        <v>2529</v>
      </c>
      <c r="D286">
        <v>26</v>
      </c>
      <c r="E286" t="s">
        <v>2554</v>
      </c>
      <c r="F286">
        <v>65</v>
      </c>
      <c r="G286" t="s">
        <v>2597</v>
      </c>
    </row>
    <row r="287" spans="1:7" x14ac:dyDescent="0.35">
      <c r="A287" t="s">
        <v>1383</v>
      </c>
      <c r="B287">
        <v>15</v>
      </c>
      <c r="C287" t="s">
        <v>2537</v>
      </c>
      <c r="D287">
        <v>32</v>
      </c>
      <c r="E287" t="s">
        <v>2560</v>
      </c>
      <c r="F287">
        <v>79</v>
      </c>
      <c r="G287" t="s">
        <v>2608</v>
      </c>
    </row>
    <row r="288" spans="1:7" x14ac:dyDescent="0.35">
      <c r="A288" t="s">
        <v>1385</v>
      </c>
      <c r="B288">
        <v>15</v>
      </c>
      <c r="C288" t="s">
        <v>2537</v>
      </c>
      <c r="D288">
        <v>32</v>
      </c>
      <c r="E288" t="s">
        <v>2560</v>
      </c>
      <c r="F288">
        <v>79</v>
      </c>
      <c r="G288" t="s">
        <v>2608</v>
      </c>
    </row>
    <row r="289" spans="1:7" x14ac:dyDescent="0.35">
      <c r="A289" t="s">
        <v>1387</v>
      </c>
      <c r="B289">
        <v>8</v>
      </c>
      <c r="C289" t="s">
        <v>2530</v>
      </c>
      <c r="D289">
        <v>19</v>
      </c>
      <c r="E289" t="s">
        <v>2548</v>
      </c>
      <c r="F289">
        <v>60</v>
      </c>
      <c r="G289" t="s">
        <v>2593</v>
      </c>
    </row>
    <row r="290" spans="1:7" x14ac:dyDescent="0.35">
      <c r="A290" t="s">
        <v>1390</v>
      </c>
      <c r="B290">
        <v>8</v>
      </c>
      <c r="C290" t="s">
        <v>2530</v>
      </c>
      <c r="D290">
        <v>19</v>
      </c>
      <c r="E290" t="s">
        <v>2548</v>
      </c>
      <c r="F290">
        <v>60</v>
      </c>
      <c r="G290" t="s">
        <v>2593</v>
      </c>
    </row>
    <row r="291" spans="1:7" x14ac:dyDescent="0.35">
      <c r="A291" t="s">
        <v>1393</v>
      </c>
      <c r="B291">
        <v>15</v>
      </c>
      <c r="C291" t="s">
        <v>2537</v>
      </c>
      <c r="D291">
        <v>29</v>
      </c>
      <c r="E291" t="s">
        <v>2557</v>
      </c>
      <c r="F291">
        <v>86</v>
      </c>
      <c r="G291" t="s">
        <v>2615</v>
      </c>
    </row>
    <row r="292" spans="1:7" x14ac:dyDescent="0.35">
      <c r="A292" t="s">
        <v>1397</v>
      </c>
      <c r="B292">
        <v>13</v>
      </c>
      <c r="C292" t="s">
        <v>2535</v>
      </c>
      <c r="D292">
        <v>30</v>
      </c>
      <c r="E292" t="s">
        <v>2558</v>
      </c>
      <c r="F292">
        <v>68</v>
      </c>
      <c r="G292" t="s">
        <v>2599</v>
      </c>
    </row>
    <row r="293" spans="1:7" x14ac:dyDescent="0.35">
      <c r="A293" t="s">
        <v>1401</v>
      </c>
      <c r="B293">
        <v>13</v>
      </c>
      <c r="C293" t="s">
        <v>2535</v>
      </c>
      <c r="D293">
        <v>30</v>
      </c>
      <c r="E293" t="s">
        <v>2558</v>
      </c>
      <c r="F293">
        <v>68</v>
      </c>
      <c r="G293" t="s">
        <v>2599</v>
      </c>
    </row>
    <row r="294" spans="1:7" x14ac:dyDescent="0.35">
      <c r="A294" t="s">
        <v>1404</v>
      </c>
      <c r="B294">
        <v>9</v>
      </c>
      <c r="C294" t="s">
        <v>2531</v>
      </c>
      <c r="D294" t="s">
        <v>900</v>
      </c>
      <c r="E294" t="s">
        <v>2566</v>
      </c>
      <c r="F294">
        <v>55</v>
      </c>
      <c r="G294" t="s">
        <v>2588</v>
      </c>
    </row>
    <row r="295" spans="1:7" x14ac:dyDescent="0.35">
      <c r="A295" t="s">
        <v>1407</v>
      </c>
      <c r="B295">
        <v>9</v>
      </c>
      <c r="C295" t="s">
        <v>2531</v>
      </c>
      <c r="D295">
        <v>19</v>
      </c>
      <c r="E295" t="s">
        <v>2548</v>
      </c>
      <c r="F295">
        <v>55</v>
      </c>
      <c r="G295" t="s">
        <v>2588</v>
      </c>
    </row>
    <row r="296" spans="1:7" x14ac:dyDescent="0.35">
      <c r="A296" t="s">
        <v>1409</v>
      </c>
      <c r="B296">
        <v>8</v>
      </c>
      <c r="C296" t="s">
        <v>2530</v>
      </c>
      <c r="D296">
        <v>19</v>
      </c>
      <c r="E296" t="s">
        <v>2548</v>
      </c>
      <c r="F296">
        <v>60</v>
      </c>
      <c r="G296" t="s">
        <v>2593</v>
      </c>
    </row>
    <row r="297" spans="1:7" x14ac:dyDescent="0.35">
      <c r="A297" t="s">
        <v>1414</v>
      </c>
      <c r="B297">
        <v>7</v>
      </c>
      <c r="C297" t="s">
        <v>2529</v>
      </c>
      <c r="D297">
        <v>26</v>
      </c>
      <c r="E297" t="s">
        <v>2554</v>
      </c>
      <c r="F297">
        <v>65</v>
      </c>
      <c r="G297" t="s">
        <v>2597</v>
      </c>
    </row>
    <row r="298" spans="1:7" x14ac:dyDescent="0.35">
      <c r="A298" t="s">
        <v>1421</v>
      </c>
      <c r="B298">
        <v>7</v>
      </c>
      <c r="C298" t="s">
        <v>2529</v>
      </c>
      <c r="D298">
        <v>26</v>
      </c>
      <c r="E298" t="s">
        <v>2554</v>
      </c>
      <c r="F298">
        <v>65</v>
      </c>
      <c r="G298" t="s">
        <v>2597</v>
      </c>
    </row>
    <row r="299" spans="1:7" x14ac:dyDescent="0.35">
      <c r="A299" t="s">
        <v>1423</v>
      </c>
      <c r="B299">
        <v>13</v>
      </c>
      <c r="C299" t="s">
        <v>2535</v>
      </c>
      <c r="D299">
        <v>30</v>
      </c>
      <c r="E299" t="s">
        <v>2558</v>
      </c>
      <c r="F299">
        <v>68</v>
      </c>
      <c r="G299" t="s">
        <v>2599</v>
      </c>
    </row>
    <row r="300" spans="1:7" x14ac:dyDescent="0.35">
      <c r="A300" t="s">
        <v>1426</v>
      </c>
      <c r="B300">
        <v>7</v>
      </c>
      <c r="C300" t="s">
        <v>2529</v>
      </c>
      <c r="D300">
        <v>26</v>
      </c>
      <c r="E300" t="s">
        <v>2554</v>
      </c>
      <c r="F300">
        <v>74</v>
      </c>
      <c r="G300" t="s">
        <v>2604</v>
      </c>
    </row>
    <row r="301" spans="1:7" x14ac:dyDescent="0.35">
      <c r="A301" t="s">
        <v>1429</v>
      </c>
      <c r="B301">
        <v>13</v>
      </c>
      <c r="C301" t="s">
        <v>2535</v>
      </c>
      <c r="D301">
        <v>29</v>
      </c>
      <c r="E301" t="s">
        <v>2557</v>
      </c>
      <c r="F301">
        <v>68</v>
      </c>
      <c r="G301" t="s">
        <v>2599</v>
      </c>
    </row>
    <row r="302" spans="1:7" x14ac:dyDescent="0.35">
      <c r="A302" t="s">
        <v>1433</v>
      </c>
      <c r="B302">
        <v>13</v>
      </c>
      <c r="C302" t="s">
        <v>2535</v>
      </c>
      <c r="D302">
        <v>31</v>
      </c>
      <c r="E302" t="s">
        <v>2559</v>
      </c>
      <c r="F302">
        <v>72</v>
      </c>
      <c r="G302" t="s">
        <v>2603</v>
      </c>
    </row>
    <row r="303" spans="1:7" x14ac:dyDescent="0.35">
      <c r="A303" t="s">
        <v>1986</v>
      </c>
      <c r="B303">
        <v>13</v>
      </c>
      <c r="C303" t="s">
        <v>2535</v>
      </c>
      <c r="D303">
        <v>31</v>
      </c>
      <c r="E303" t="s">
        <v>2559</v>
      </c>
      <c r="F303" t="s">
        <v>1441</v>
      </c>
      <c r="G303" t="s">
        <v>2625</v>
      </c>
    </row>
    <row r="304" spans="1:7" x14ac:dyDescent="0.35">
      <c r="A304" t="s">
        <v>1445</v>
      </c>
      <c r="B304">
        <v>13</v>
      </c>
      <c r="C304" t="s">
        <v>2535</v>
      </c>
      <c r="D304">
        <v>31</v>
      </c>
      <c r="E304" t="s">
        <v>2559</v>
      </c>
      <c r="F304">
        <v>72</v>
      </c>
      <c r="G304" t="s">
        <v>2603</v>
      </c>
    </row>
    <row r="305" spans="1:7" x14ac:dyDescent="0.35">
      <c r="A305" t="s">
        <v>1447</v>
      </c>
      <c r="B305">
        <v>13</v>
      </c>
      <c r="C305" t="s">
        <v>2535</v>
      </c>
      <c r="D305">
        <v>31</v>
      </c>
      <c r="E305" t="s">
        <v>2559</v>
      </c>
      <c r="F305">
        <v>72</v>
      </c>
      <c r="G305" t="s">
        <v>2603</v>
      </c>
    </row>
    <row r="306" spans="1:7" x14ac:dyDescent="0.35">
      <c r="A306" t="s">
        <v>1449</v>
      </c>
      <c r="B306">
        <v>15</v>
      </c>
      <c r="C306" t="s">
        <v>2537</v>
      </c>
      <c r="D306">
        <v>32</v>
      </c>
      <c r="E306" t="s">
        <v>2560</v>
      </c>
      <c r="F306">
        <v>79</v>
      </c>
      <c r="G306" t="s">
        <v>2608</v>
      </c>
    </row>
    <row r="307" spans="1:7" x14ac:dyDescent="0.35">
      <c r="A307" t="s">
        <v>1451</v>
      </c>
      <c r="B307">
        <v>8</v>
      </c>
      <c r="C307" t="s">
        <v>2530</v>
      </c>
      <c r="D307">
        <v>25</v>
      </c>
      <c r="E307" t="s">
        <v>2553</v>
      </c>
      <c r="F307">
        <v>56</v>
      </c>
      <c r="G307" t="s">
        <v>2589</v>
      </c>
    </row>
    <row r="308" spans="1:7" x14ac:dyDescent="0.35">
      <c r="A308" t="s">
        <v>1454</v>
      </c>
      <c r="B308">
        <v>11</v>
      </c>
      <c r="C308" t="s">
        <v>2533</v>
      </c>
      <c r="D308">
        <v>23</v>
      </c>
      <c r="E308" t="s">
        <v>2551</v>
      </c>
      <c r="F308">
        <v>61</v>
      </c>
      <c r="G308" t="s">
        <v>2594</v>
      </c>
    </row>
    <row r="309" spans="1:7" x14ac:dyDescent="0.35">
      <c r="A309" t="s">
        <v>1460</v>
      </c>
      <c r="B309">
        <v>11</v>
      </c>
      <c r="C309" t="s">
        <v>2533</v>
      </c>
      <c r="D309">
        <v>23</v>
      </c>
      <c r="E309" t="s">
        <v>2551</v>
      </c>
      <c r="F309">
        <v>61</v>
      </c>
      <c r="G309" t="s">
        <v>2594</v>
      </c>
    </row>
    <row r="310" spans="1:7" x14ac:dyDescent="0.35">
      <c r="A310" t="s">
        <v>1461</v>
      </c>
      <c r="B310">
        <v>15</v>
      </c>
      <c r="C310" t="s">
        <v>2537</v>
      </c>
      <c r="D310">
        <v>32</v>
      </c>
      <c r="E310" t="s">
        <v>2560</v>
      </c>
      <c r="F310">
        <v>85</v>
      </c>
      <c r="G310" t="s">
        <v>2614</v>
      </c>
    </row>
    <row r="311" spans="1:7" x14ac:dyDescent="0.35">
      <c r="A311" t="s">
        <v>1466</v>
      </c>
      <c r="B311">
        <v>15</v>
      </c>
      <c r="C311" t="s">
        <v>2537</v>
      </c>
      <c r="D311">
        <v>32</v>
      </c>
      <c r="E311" t="s">
        <v>2560</v>
      </c>
      <c r="F311">
        <v>85</v>
      </c>
      <c r="G311" t="s">
        <v>2614</v>
      </c>
    </row>
    <row r="312" spans="1:7" x14ac:dyDescent="0.35">
      <c r="A312" t="s">
        <v>1469</v>
      </c>
      <c r="B312">
        <v>15</v>
      </c>
      <c r="C312" t="s">
        <v>2537</v>
      </c>
      <c r="D312">
        <v>29</v>
      </c>
      <c r="E312" t="s">
        <v>2557</v>
      </c>
      <c r="F312">
        <v>77</v>
      </c>
      <c r="G312" t="s">
        <v>2607</v>
      </c>
    </row>
    <row r="313" spans="1:7" x14ac:dyDescent="0.35">
      <c r="A313" t="s">
        <v>1473</v>
      </c>
      <c r="B313">
        <v>13</v>
      </c>
      <c r="C313" t="s">
        <v>2535</v>
      </c>
      <c r="D313">
        <v>29</v>
      </c>
      <c r="E313" t="s">
        <v>2557</v>
      </c>
      <c r="F313">
        <v>68</v>
      </c>
      <c r="G313" t="s">
        <v>2599</v>
      </c>
    </row>
    <row r="314" spans="1:7" x14ac:dyDescent="0.35">
      <c r="A314" t="s">
        <v>1475</v>
      </c>
      <c r="B314">
        <v>8</v>
      </c>
      <c r="C314" t="s">
        <v>2530</v>
      </c>
      <c r="D314">
        <v>25</v>
      </c>
      <c r="E314" t="s">
        <v>2553</v>
      </c>
      <c r="F314">
        <v>57</v>
      </c>
      <c r="G314" t="s">
        <v>2590</v>
      </c>
    </row>
    <row r="315" spans="1:7" x14ac:dyDescent="0.35">
      <c r="A315" t="s">
        <v>1478</v>
      </c>
      <c r="B315">
        <v>7</v>
      </c>
      <c r="C315" t="s">
        <v>2529</v>
      </c>
      <c r="D315">
        <v>18</v>
      </c>
      <c r="E315" s="60" t="s">
        <v>2547</v>
      </c>
      <c r="F315">
        <v>50</v>
      </c>
      <c r="G315" t="s">
        <v>2583</v>
      </c>
    </row>
    <row r="316" spans="1:7" x14ac:dyDescent="0.35">
      <c r="A316" t="s">
        <v>1484</v>
      </c>
      <c r="B316">
        <v>7</v>
      </c>
      <c r="C316" t="s">
        <v>2529</v>
      </c>
      <c r="D316">
        <v>18</v>
      </c>
      <c r="E316" s="60" t="s">
        <v>2547</v>
      </c>
      <c r="F316">
        <v>53</v>
      </c>
      <c r="G316" t="s">
        <v>2586</v>
      </c>
    </row>
    <row r="317" spans="1:7" x14ac:dyDescent="0.35">
      <c r="A317" t="s">
        <v>1490</v>
      </c>
      <c r="B317">
        <v>13</v>
      </c>
      <c r="C317" t="s">
        <v>2535</v>
      </c>
      <c r="D317">
        <v>30</v>
      </c>
      <c r="E317" t="s">
        <v>2558</v>
      </c>
      <c r="F317">
        <v>68</v>
      </c>
      <c r="G317" t="s">
        <v>2599</v>
      </c>
    </row>
    <row r="318" spans="1:7" x14ac:dyDescent="0.35">
      <c r="A318" t="s">
        <v>1492</v>
      </c>
      <c r="B318">
        <v>10</v>
      </c>
      <c r="C318" t="s">
        <v>2532</v>
      </c>
      <c r="D318">
        <v>30</v>
      </c>
      <c r="E318" t="s">
        <v>2558</v>
      </c>
      <c r="F318">
        <v>69</v>
      </c>
      <c r="G318" t="s">
        <v>2600</v>
      </c>
    </row>
    <row r="319" spans="1:7" x14ac:dyDescent="0.35">
      <c r="A319" t="s">
        <v>1495</v>
      </c>
      <c r="B319">
        <v>14</v>
      </c>
      <c r="C319" t="s">
        <v>2536</v>
      </c>
      <c r="D319">
        <v>13</v>
      </c>
      <c r="E319" t="s">
        <v>2544</v>
      </c>
      <c r="F319">
        <v>30</v>
      </c>
      <c r="G319" t="s">
        <v>2575</v>
      </c>
    </row>
    <row r="320" spans="1:7" x14ac:dyDescent="0.35">
      <c r="A320" t="s">
        <v>1502</v>
      </c>
      <c r="B320">
        <v>8</v>
      </c>
      <c r="C320" t="s">
        <v>2530</v>
      </c>
      <c r="D320">
        <v>19</v>
      </c>
      <c r="E320" t="s">
        <v>2548</v>
      </c>
      <c r="F320">
        <v>55</v>
      </c>
      <c r="G320" t="s">
        <v>2588</v>
      </c>
    </row>
    <row r="321" spans="1:7" x14ac:dyDescent="0.35">
      <c r="A321" t="s">
        <v>1505</v>
      </c>
      <c r="B321">
        <v>10</v>
      </c>
      <c r="C321" t="s">
        <v>2532</v>
      </c>
      <c r="D321">
        <v>30</v>
      </c>
      <c r="E321" t="s">
        <v>2558</v>
      </c>
      <c r="F321">
        <v>69</v>
      </c>
      <c r="G321" t="s">
        <v>2600</v>
      </c>
    </row>
    <row r="322" spans="1:7" x14ac:dyDescent="0.35">
      <c r="A322" t="s">
        <v>1509</v>
      </c>
      <c r="B322">
        <v>10</v>
      </c>
      <c r="C322" t="s">
        <v>2532</v>
      </c>
      <c r="D322">
        <v>30</v>
      </c>
      <c r="E322" t="s">
        <v>2558</v>
      </c>
      <c r="F322">
        <v>69</v>
      </c>
      <c r="G322" t="s">
        <v>2600</v>
      </c>
    </row>
    <row r="323" spans="1:7" x14ac:dyDescent="0.35">
      <c r="A323" t="s">
        <v>1512</v>
      </c>
      <c r="B323">
        <v>10</v>
      </c>
      <c r="C323" t="s">
        <v>2532</v>
      </c>
      <c r="D323">
        <v>30</v>
      </c>
      <c r="E323" t="s">
        <v>2558</v>
      </c>
      <c r="F323">
        <v>69</v>
      </c>
      <c r="G323" t="s">
        <v>2600</v>
      </c>
    </row>
    <row r="324" spans="1:7" x14ac:dyDescent="0.35">
      <c r="A324" t="s">
        <v>1514</v>
      </c>
      <c r="B324">
        <v>10</v>
      </c>
      <c r="C324" t="s">
        <v>2532</v>
      </c>
      <c r="D324">
        <v>29</v>
      </c>
      <c r="E324" t="s">
        <v>2557</v>
      </c>
      <c r="F324">
        <v>69</v>
      </c>
      <c r="G324" t="s">
        <v>2600</v>
      </c>
    </row>
    <row r="325" spans="1:7" x14ac:dyDescent="0.35">
      <c r="A325" t="s">
        <v>1518</v>
      </c>
      <c r="B325">
        <v>7</v>
      </c>
      <c r="C325" t="s">
        <v>2529</v>
      </c>
      <c r="D325">
        <v>25</v>
      </c>
      <c r="E325" t="s">
        <v>2553</v>
      </c>
      <c r="F325">
        <v>52</v>
      </c>
      <c r="G325" t="s">
        <v>2585</v>
      </c>
    </row>
    <row r="326" spans="1:7" x14ac:dyDescent="0.35">
      <c r="A326" s="11"/>
    </row>
    <row r="327" spans="1:7" x14ac:dyDescent="0.35">
      <c r="A327" t="s">
        <v>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3024B-A0C7-4D69-B3C1-5439D5D6FB07}">
  <dimension ref="A1:W52"/>
  <sheetViews>
    <sheetView workbookViewId="0">
      <selection activeCell="H31" sqref="H31"/>
    </sheetView>
  </sheetViews>
  <sheetFormatPr defaultColWidth="8.81640625" defaultRowHeight="14.5" x14ac:dyDescent="0.35"/>
  <cols>
    <col min="1" max="1" width="14.453125" bestFit="1" customWidth="1"/>
    <col min="2" max="3" width="14.453125" customWidth="1"/>
    <col min="4" max="4" width="13.6328125" style="37" customWidth="1"/>
    <col min="5" max="5" width="18.453125" style="33" bestFit="1" customWidth="1"/>
    <col min="6" max="6" width="25.81640625" style="33" bestFit="1" customWidth="1"/>
    <col min="7" max="7" width="18.453125" style="33" bestFit="1" customWidth="1"/>
    <col min="8" max="8" width="26.36328125" style="33" bestFit="1" customWidth="1"/>
    <col min="9" max="9" width="19.453125" style="33" bestFit="1" customWidth="1"/>
    <col min="10" max="10" width="26.81640625" style="33" bestFit="1" customWidth="1"/>
    <col min="11" max="11" width="26.81640625" style="33" customWidth="1"/>
    <col min="15" max="15" width="14.453125" bestFit="1" customWidth="1"/>
    <col min="16" max="16" width="38" bestFit="1" customWidth="1"/>
    <col min="17" max="17" width="17.453125" style="33" bestFit="1" customWidth="1"/>
    <col min="18" max="18" width="12.1796875" style="33" bestFit="1" customWidth="1"/>
    <col min="19" max="19" width="17.453125" style="33" bestFit="1" customWidth="1"/>
    <col min="20" max="20" width="12.1796875" style="33" bestFit="1" customWidth="1"/>
    <col min="21" max="21" width="17.453125" style="33" bestFit="1" customWidth="1"/>
    <col min="22" max="22" width="13.81640625" style="33" bestFit="1" customWidth="1"/>
  </cols>
  <sheetData>
    <row r="1" spans="1:23" s="14" customFormat="1" x14ac:dyDescent="0.35">
      <c r="A1" s="24" t="s">
        <v>2109</v>
      </c>
      <c r="B1" s="24" t="s">
        <v>2232</v>
      </c>
      <c r="C1" s="24" t="s">
        <v>2274</v>
      </c>
      <c r="D1" s="41" t="s">
        <v>2113</v>
      </c>
      <c r="E1" s="31" t="s">
        <v>2093</v>
      </c>
      <c r="F1" s="32" t="s">
        <v>2295</v>
      </c>
      <c r="G1" s="31" t="s">
        <v>1529</v>
      </c>
      <c r="H1" s="32" t="s">
        <v>2296</v>
      </c>
      <c r="I1" s="31" t="s">
        <v>2212</v>
      </c>
      <c r="J1" s="32" t="s">
        <v>2297</v>
      </c>
      <c r="K1" s="32"/>
      <c r="M1" s="14" t="s">
        <v>2115</v>
      </c>
      <c r="O1" s="16" t="s">
        <v>2109</v>
      </c>
      <c r="P1" s="16" t="s">
        <v>2114</v>
      </c>
      <c r="Q1" s="34" t="s">
        <v>2106</v>
      </c>
      <c r="R1" s="35" t="s">
        <v>2110</v>
      </c>
      <c r="S1" s="34" t="s">
        <v>2108</v>
      </c>
      <c r="T1" s="35" t="s">
        <v>2111</v>
      </c>
      <c r="U1" s="34" t="s">
        <v>2107</v>
      </c>
      <c r="V1" s="35" t="s">
        <v>2112</v>
      </c>
    </row>
    <row r="2" spans="1:23" x14ac:dyDescent="0.35">
      <c r="A2" s="15">
        <v>1</v>
      </c>
      <c r="B2" t="s">
        <v>2233</v>
      </c>
      <c r="C2" t="s">
        <v>2275</v>
      </c>
      <c r="D2" s="37">
        <f>SUMIFS('PNA (Borough and District)'!E:E,'PNA (Borough and District)'!I:I,A2)</f>
        <v>4779</v>
      </c>
      <c r="E2" s="33">
        <f>SUMIFS('PNA (Borough and District)'!B:B,'PNA (Borough and District)'!I:I,A2)</f>
        <v>601991698</v>
      </c>
      <c r="F2" s="33">
        <f>AVERAGEIFS('PNA (Borough and District)'!F:F,'PNA (Borough and District)'!I:I,A2)</f>
        <v>129601.84023624443</v>
      </c>
      <c r="G2" s="33">
        <f>SUMIFS('PNA (Borough and District)'!C:C,'PNA (Borough and District)'!I:I,A2)</f>
        <v>797888718</v>
      </c>
      <c r="H2" s="33">
        <f>AVERAGEIFS('PNA (Borough and District)'!G:G,'PNA (Borough and District)'!I:I,A2)</f>
        <v>170308.65114250028</v>
      </c>
      <c r="I2" s="33">
        <f>SUMIFS('PNA (Borough and District)'!D:D,'PNA (Borough and District)'!I:I,A2)</f>
        <v>1097483213</v>
      </c>
      <c r="J2" s="33">
        <f>AVERAGEIFS('PNA (Borough and District)'!H:H,'PNA (Borough and District)'!I:I,A2)</f>
        <v>274788.37924057618</v>
      </c>
      <c r="O2" s="15">
        <v>1</v>
      </c>
      <c r="P2" s="15">
        <v>4968</v>
      </c>
      <c r="Q2" s="39">
        <f t="shared" ref="Q2:V2" si="0">ROUND(E2,-4)</f>
        <v>601990000</v>
      </c>
      <c r="R2" s="39">
        <f t="shared" si="0"/>
        <v>130000</v>
      </c>
      <c r="S2" s="39">
        <f t="shared" si="0"/>
        <v>797890000</v>
      </c>
      <c r="T2" s="39">
        <f t="shared" si="0"/>
        <v>170000</v>
      </c>
      <c r="U2" s="39">
        <f t="shared" si="0"/>
        <v>1097480000</v>
      </c>
      <c r="V2" s="39">
        <f t="shared" si="0"/>
        <v>270000</v>
      </c>
      <c r="W2" s="10"/>
    </row>
    <row r="3" spans="1:23" x14ac:dyDescent="0.35">
      <c r="A3" s="15">
        <v>2</v>
      </c>
      <c r="B3" t="s">
        <v>2234</v>
      </c>
      <c r="C3" t="s">
        <v>2275</v>
      </c>
      <c r="D3" s="37">
        <f>SUMIFS('PNA (Borough and District)'!E:E,'PNA (Borough and District)'!I:I,A3)</f>
        <v>9935</v>
      </c>
      <c r="E3" s="33">
        <f>SUMIFS('PNA (Borough and District)'!B:B,'PNA (Borough and District)'!I:I,A3)</f>
        <v>1347589692</v>
      </c>
      <c r="F3" s="33">
        <f>AVERAGEIFS('PNA (Borough and District)'!F:F,'PNA (Borough and District)'!I:I,A3)</f>
        <v>134472.19794697189</v>
      </c>
      <c r="G3" s="33">
        <f>SUMIFS('PNA (Borough and District)'!C:C,'PNA (Borough and District)'!I:I,A3)</f>
        <v>1647054550</v>
      </c>
      <c r="H3" s="33">
        <f>AVERAGEIFS('PNA (Borough and District)'!G:G,'PNA (Borough and District)'!I:I,A3)</f>
        <v>165641.94309720476</v>
      </c>
      <c r="I3" s="33">
        <f>SUMIFS('PNA (Borough and District)'!D:D,'PNA (Borough and District)'!I:I,A3)</f>
        <v>2346130882</v>
      </c>
      <c r="J3" s="33">
        <f>AVERAGEIFS('PNA (Borough and District)'!H:H,'PNA (Borough and District)'!I:I,A3)</f>
        <v>269302.16020006518</v>
      </c>
      <c r="O3" s="15">
        <v>2</v>
      </c>
      <c r="P3" s="15">
        <v>9746</v>
      </c>
      <c r="Q3" s="39">
        <f>ROUND(E3,-4)</f>
        <v>1347590000</v>
      </c>
      <c r="R3" s="39">
        <f t="shared" ref="R3:U18" si="1">ROUND(F3,-4)</f>
        <v>130000</v>
      </c>
      <c r="S3" s="39">
        <f>ROUND(G3,-4)</f>
        <v>1647050000</v>
      </c>
      <c r="T3" s="39">
        <f t="shared" si="1"/>
        <v>170000</v>
      </c>
      <c r="U3" s="39">
        <f t="shared" si="1"/>
        <v>2346130000</v>
      </c>
      <c r="V3" s="39">
        <f t="shared" ref="V3:V51" si="2">ROUND(J3,-4)</f>
        <v>270000</v>
      </c>
    </row>
    <row r="4" spans="1:23" x14ac:dyDescent="0.35">
      <c r="A4" s="15">
        <v>3</v>
      </c>
      <c r="B4" t="s">
        <v>2235</v>
      </c>
      <c r="C4" t="s">
        <v>2275</v>
      </c>
      <c r="D4" s="37">
        <f>SUMIFS('PNA (Borough and District)'!E:E,'PNA (Borough and District)'!I:I,A4)</f>
        <v>2073</v>
      </c>
      <c r="E4" s="33">
        <f>SUMIFS('PNA (Borough and District)'!B:B,'PNA (Borough and District)'!I:I,A4)</f>
        <v>266621869</v>
      </c>
      <c r="F4" s="33">
        <f>AVERAGEIFS('PNA (Borough and District)'!F:F,'PNA (Borough and District)'!I:I,A4)</f>
        <v>131509.89654650085</v>
      </c>
      <c r="G4" s="33">
        <f>SUMIFS('PNA (Borough and District)'!C:C,'PNA (Borough and District)'!I:I,A4)</f>
        <v>344330847</v>
      </c>
      <c r="H4" s="33">
        <f>AVERAGEIFS('PNA (Borough and District)'!G:G,'PNA (Borough and District)'!I:I,A4)</f>
        <v>166272.99979867417</v>
      </c>
      <c r="I4" s="33">
        <f>SUMIFS('PNA (Borough and District)'!D:D,'PNA (Borough and District)'!I:I,A4)</f>
        <v>493205850</v>
      </c>
      <c r="J4" s="33">
        <f>AVERAGEIFS('PNA (Borough and District)'!H:H,'PNA (Borough and District)'!I:I,A4)</f>
        <v>245564.99070349257</v>
      </c>
      <c r="O4" s="15">
        <v>3</v>
      </c>
      <c r="P4" s="15">
        <v>2073</v>
      </c>
      <c r="Q4" s="39">
        <f t="shared" ref="Q4:U51" si="3">ROUND(E4,-4)</f>
        <v>266620000</v>
      </c>
      <c r="R4" s="39">
        <f t="shared" si="1"/>
        <v>130000</v>
      </c>
      <c r="S4" s="39">
        <f t="shared" si="1"/>
        <v>344330000</v>
      </c>
      <c r="T4" s="39">
        <f t="shared" si="1"/>
        <v>170000</v>
      </c>
      <c r="U4" s="39">
        <f t="shared" si="1"/>
        <v>493210000</v>
      </c>
      <c r="V4" s="39">
        <f t="shared" si="2"/>
        <v>250000</v>
      </c>
    </row>
    <row r="5" spans="1:23" x14ac:dyDescent="0.35">
      <c r="A5" s="15">
        <v>4</v>
      </c>
      <c r="B5" t="s">
        <v>2282</v>
      </c>
      <c r="C5" t="s">
        <v>2275</v>
      </c>
      <c r="D5" s="37">
        <v>0</v>
      </c>
      <c r="E5" s="33" t="s">
        <v>2283</v>
      </c>
      <c r="F5" s="33" t="s">
        <v>2283</v>
      </c>
      <c r="G5" s="33" t="s">
        <v>2283</v>
      </c>
      <c r="H5" s="33" t="s">
        <v>2283</v>
      </c>
      <c r="I5" s="33" t="s">
        <v>2283</v>
      </c>
      <c r="J5" s="33" t="s">
        <v>2283</v>
      </c>
      <c r="O5" s="15">
        <v>4</v>
      </c>
      <c r="P5" s="15">
        <v>0</v>
      </c>
      <c r="Q5" s="59" t="s">
        <v>2283</v>
      </c>
      <c r="R5" s="59" t="s">
        <v>2283</v>
      </c>
      <c r="S5" s="59" t="s">
        <v>2283</v>
      </c>
      <c r="T5" s="59" t="s">
        <v>2283</v>
      </c>
      <c r="U5" s="59" t="s">
        <v>2283</v>
      </c>
      <c r="V5" s="59" t="s">
        <v>2283</v>
      </c>
    </row>
    <row r="6" spans="1:23" x14ac:dyDescent="0.35">
      <c r="A6" s="15">
        <v>5</v>
      </c>
      <c r="B6" t="s">
        <v>2236</v>
      </c>
      <c r="C6" t="s">
        <v>2275</v>
      </c>
      <c r="D6" s="37">
        <f>SUM('PNA (Borough and District)'!E150,'PNA (Borough and District)'!E161,'PNA (Borough and District)'!E175,'PNA (Borough and District)'!E252)</f>
        <v>2617</v>
      </c>
      <c r="E6" s="33">
        <f>SUMIFS('PNA (Borough and District)'!B:B,'PNA (Borough and District)'!I:I,A6)</f>
        <v>174743370</v>
      </c>
      <c r="F6" s="33">
        <f>AVERAGEIFS('PNA (Borough and District)'!F:F,'PNA (Borough and District)'!I:I,A6)</f>
        <v>99194.80342117518</v>
      </c>
      <c r="G6" s="33">
        <f>SUMIFS('PNA (Borough and District)'!C:C,'PNA (Borough and District)'!I:I,A6)</f>
        <v>249737167</v>
      </c>
      <c r="H6" s="33">
        <f>AVERAGEIFS('PNA (Borough and District)'!G:G,'PNA (Borough and District)'!I:I,A6)</f>
        <v>139981.2791567863</v>
      </c>
      <c r="I6" s="33">
        <f>SUMIFS('PNA (Borough and District)'!D:D,'PNA (Borough and District)'!I:I,A6)</f>
        <v>383479628</v>
      </c>
      <c r="J6" s="33">
        <f>AVERAGEIFS('PNA (Borough and District)'!H:H,'PNA (Borough and District)'!I:I,A6)</f>
        <v>216078.03277542623</v>
      </c>
      <c r="O6" s="15">
        <v>5</v>
      </c>
      <c r="P6" s="15">
        <v>1771</v>
      </c>
      <c r="Q6" s="39">
        <f t="shared" si="3"/>
        <v>174740000</v>
      </c>
      <c r="R6" s="39">
        <f t="shared" si="1"/>
        <v>100000</v>
      </c>
      <c r="S6" s="39">
        <f t="shared" si="1"/>
        <v>249740000</v>
      </c>
      <c r="T6" s="39">
        <f t="shared" si="1"/>
        <v>140000</v>
      </c>
      <c r="U6" s="39">
        <f t="shared" si="1"/>
        <v>383480000</v>
      </c>
      <c r="V6" s="39">
        <f t="shared" si="2"/>
        <v>220000</v>
      </c>
    </row>
    <row r="7" spans="1:23" x14ac:dyDescent="0.35">
      <c r="A7" s="15">
        <v>6</v>
      </c>
      <c r="B7" t="s">
        <v>2237</v>
      </c>
      <c r="C7" t="s">
        <v>2275</v>
      </c>
      <c r="D7" s="37">
        <f>SUM('PNA (Borough and District)'!E7,'PNA (Borough and District)'!E17,'PNA (Borough and District)'!E18,'PNA (Borough and District)'!E96,'PNA (Borough and District)'!E138,'PNA (Borough and District)'!E245,'PNA (Borough and District)'!E247,'PNA (Borough and District)'!E298,'PNA (Borough and District)'!E340,'PNA (Borough and District)'!E343,'PNA (Borough and District)'!E344,'PNA (Borough and District)'!E345,'PNA (Borough and District)'!E346)</f>
        <v>3666</v>
      </c>
      <c r="E7" s="33">
        <f>SUMIFS('PNA (Borough and District)'!B:B,'PNA (Borough and District)'!I:I,A7)</f>
        <v>470342676</v>
      </c>
      <c r="F7" s="33">
        <f>AVERAGEIFS('PNA (Borough and District)'!F:F,'PNA (Borough and District)'!I:I,A7)</f>
        <v>145238.43425400183</v>
      </c>
      <c r="G7" s="33">
        <f>SUMIFS('PNA (Borough and District)'!C:C,'PNA (Borough and District)'!I:I,A7)</f>
        <v>537648272</v>
      </c>
      <c r="H7" s="33">
        <f>AVERAGEIFS('PNA (Borough and District)'!G:G,'PNA (Borough and District)'!I:I,A7)</f>
        <v>167367.06311971028</v>
      </c>
      <c r="I7" s="33">
        <f>SUMIFS('PNA (Borough and District)'!D:D,'PNA (Borough and District)'!I:I,A7)</f>
        <v>784956338</v>
      </c>
      <c r="J7" s="33">
        <f>AVERAGEIFS('PNA (Borough and District)'!H:H,'PNA (Borough and District)'!I:I,A7)</f>
        <v>251791.66371253951</v>
      </c>
      <c r="O7" s="15">
        <v>6</v>
      </c>
      <c r="P7" s="15">
        <v>3164</v>
      </c>
      <c r="Q7" s="39">
        <f t="shared" si="3"/>
        <v>470340000</v>
      </c>
      <c r="R7" s="39">
        <f t="shared" si="1"/>
        <v>150000</v>
      </c>
      <c r="S7" s="39">
        <f t="shared" si="1"/>
        <v>537650000</v>
      </c>
      <c r="T7" s="39">
        <f t="shared" si="1"/>
        <v>170000</v>
      </c>
      <c r="U7" s="39">
        <f t="shared" si="1"/>
        <v>784960000</v>
      </c>
      <c r="V7" s="39">
        <f t="shared" si="2"/>
        <v>250000</v>
      </c>
    </row>
    <row r="8" spans="1:23" x14ac:dyDescent="0.35">
      <c r="A8" s="15">
        <v>7</v>
      </c>
      <c r="B8" t="s">
        <v>2238</v>
      </c>
      <c r="C8" t="s">
        <v>2275</v>
      </c>
      <c r="D8" s="37">
        <f>SUM('PNA (Borough and District)'!E13,'PNA (Borough and District)'!E23,'PNA (Borough and District)'!E45,'PNA (Borough and District)'!E97,'PNA (Borough and District)'!E98,'PNA (Borough and District)'!E99,'PNA (Borough and District)'!E121,'PNA (Borough and District)'!E133,'PNA (Borough and District)'!E187,'PNA (Borough and District)'!E188,'PNA (Borough and District)'!E189,'PNA (Borough and District)'!E198)</f>
        <v>7119</v>
      </c>
      <c r="E8" s="33">
        <f>SUMIFS('PNA (Borough and District)'!B:B,'PNA (Borough and District)'!I:I,A8)</f>
        <v>900766416.5</v>
      </c>
      <c r="F8" s="33">
        <f>AVERAGEIFS('PNA (Borough and District)'!F:F,'PNA (Borough and District)'!I:I,A8)</f>
        <v>139346.65516314539</v>
      </c>
      <c r="G8" s="33">
        <f>SUMIFS('PNA (Borough and District)'!C:C,'PNA (Borough and District)'!I:I,A8)</f>
        <v>1077537962</v>
      </c>
      <c r="H8" s="33">
        <f>AVERAGEIFS('PNA (Borough and District)'!G:G,'PNA (Borough and District)'!I:I,A8)</f>
        <v>159476.9319811879</v>
      </c>
      <c r="I8" s="33">
        <f>SUMIFS('PNA (Borough and District)'!D:D,'PNA (Borough and District)'!I:I,A8)</f>
        <v>1476527897.5</v>
      </c>
      <c r="J8" s="33">
        <f>AVERAGEIFS('PNA (Borough and District)'!H:H,'PNA (Borough and District)'!I:I,A8)</f>
        <v>254269.144869429</v>
      </c>
      <c r="O8" s="15">
        <v>7</v>
      </c>
      <c r="P8" s="15">
        <v>6445</v>
      </c>
      <c r="Q8" s="39">
        <f t="shared" si="3"/>
        <v>900770000</v>
      </c>
      <c r="R8" s="39">
        <f t="shared" si="1"/>
        <v>140000</v>
      </c>
      <c r="S8" s="39">
        <f t="shared" si="1"/>
        <v>1077540000</v>
      </c>
      <c r="T8" s="39">
        <f t="shared" si="1"/>
        <v>160000</v>
      </c>
      <c r="U8" s="39">
        <f t="shared" si="1"/>
        <v>1476530000</v>
      </c>
      <c r="V8" s="39">
        <f t="shared" si="2"/>
        <v>250000</v>
      </c>
    </row>
    <row r="9" spans="1:23" x14ac:dyDescent="0.35">
      <c r="A9" s="15">
        <v>8</v>
      </c>
      <c r="B9" t="s">
        <v>2239</v>
      </c>
      <c r="C9" t="s">
        <v>2276</v>
      </c>
      <c r="D9" s="37">
        <f>SUMIFS('PNA (Borough and District)'!E:E,'PNA (Borough and District)'!I:I,8)</f>
        <v>20477</v>
      </c>
      <c r="E9" s="33">
        <f>SUMIFS('PNA (Borough and District)'!B:B,'PNA (Borough and District)'!I:I,A9)</f>
        <v>2798199602</v>
      </c>
      <c r="F9" s="33">
        <f>AVERAGEIFS('PNA (Borough and District)'!F:F,'PNA (Borough and District)'!I:I,A9)</f>
        <v>161896.66987055898</v>
      </c>
      <c r="G9" s="33">
        <f>SUMIFS('PNA (Borough and District)'!C:C,'PNA (Borough and District)'!I:I,A9)</f>
        <v>3334873970</v>
      </c>
      <c r="H9" s="33">
        <f>AVERAGEIFS('PNA (Borough and District)'!G:G,'PNA (Borough and District)'!I:I,A9)</f>
        <v>184641.62142203382</v>
      </c>
      <c r="I9" s="33">
        <f>SUMIFS('PNA (Borough and District)'!D:D,'PNA (Borough and District)'!I:I,A9)</f>
        <v>4890404541</v>
      </c>
      <c r="J9" s="33">
        <f>AVERAGEIFS('PNA (Borough and District)'!H:H,'PNA (Borough and District)'!I:I,A9)</f>
        <v>278322.63610587904</v>
      </c>
      <c r="O9" s="15">
        <v>8</v>
      </c>
      <c r="P9" s="15">
        <v>20477</v>
      </c>
      <c r="Q9" s="39">
        <f t="shared" si="3"/>
        <v>2798200000</v>
      </c>
      <c r="R9" s="39">
        <f t="shared" si="1"/>
        <v>160000</v>
      </c>
      <c r="S9" s="39">
        <f t="shared" si="1"/>
        <v>3334870000</v>
      </c>
      <c r="T9" s="39">
        <f t="shared" si="1"/>
        <v>180000</v>
      </c>
      <c r="U9" s="39">
        <f t="shared" si="1"/>
        <v>4890400000</v>
      </c>
      <c r="V9" s="39">
        <f t="shared" si="2"/>
        <v>280000</v>
      </c>
    </row>
    <row r="10" spans="1:23" x14ac:dyDescent="0.35">
      <c r="A10" s="15">
        <v>9</v>
      </c>
      <c r="B10" t="s">
        <v>2240</v>
      </c>
      <c r="C10" t="s">
        <v>2275</v>
      </c>
      <c r="D10" s="37">
        <f>SUMIFS('PNA (Borough and District)'!E:E,'PNA (Borough and District)'!I:I,9)</f>
        <v>12048</v>
      </c>
      <c r="E10" s="33">
        <f>SUMIFS('PNA (Borough and District)'!B:B,'PNA (Borough and District)'!I:I,A10)</f>
        <v>1610871987</v>
      </c>
      <c r="F10" s="33">
        <f>AVERAGEIFS('PNA (Borough and District)'!F:F,'PNA (Borough and District)'!I:I,A10)</f>
        <v>150191.05382889917</v>
      </c>
      <c r="G10" s="33">
        <f>SUMIFS('PNA (Borough and District)'!C:C,'PNA (Borough and District)'!I:I,A10)</f>
        <v>2014031094.5</v>
      </c>
      <c r="H10" s="33">
        <f>AVERAGEIFS('PNA (Borough and District)'!G:G,'PNA (Borough and District)'!I:I,A10)</f>
        <v>201512.79119001664</v>
      </c>
      <c r="I10" s="33">
        <f>SUMIFS('PNA (Borough and District)'!D:D,'PNA (Borough and District)'!I:I,A10)</f>
        <v>2827993010</v>
      </c>
      <c r="J10" s="33">
        <f>AVERAGEIFS('PNA (Borough and District)'!H:H,'PNA (Borough and District)'!I:I,A10)</f>
        <v>309837.12336217682</v>
      </c>
      <c r="O10" s="15">
        <v>9</v>
      </c>
      <c r="P10" s="15">
        <v>12048</v>
      </c>
      <c r="Q10" s="39">
        <f t="shared" si="3"/>
        <v>1610870000</v>
      </c>
      <c r="R10" s="39">
        <f t="shared" si="1"/>
        <v>150000</v>
      </c>
      <c r="S10" s="39">
        <f t="shared" si="1"/>
        <v>2014030000</v>
      </c>
      <c r="T10" s="39">
        <f t="shared" si="1"/>
        <v>200000</v>
      </c>
      <c r="U10" s="39">
        <f t="shared" si="1"/>
        <v>2827990000</v>
      </c>
      <c r="V10" s="39">
        <f t="shared" si="2"/>
        <v>310000</v>
      </c>
    </row>
    <row r="11" spans="1:23" x14ac:dyDescent="0.35">
      <c r="A11" s="15">
        <v>10</v>
      </c>
      <c r="B11" t="s">
        <v>2241</v>
      </c>
      <c r="C11" t="s">
        <v>2275</v>
      </c>
      <c r="D11" s="37">
        <f>SUMIFS('PNA (Borough and District)'!E:E,'PNA (Borough and District)'!I:I,10)</f>
        <v>3231</v>
      </c>
      <c r="E11" s="33">
        <f>SUMIFS('PNA (Borough and District)'!B:B,'PNA (Borough and District)'!I:I,A11)</f>
        <v>296893901.83333331</v>
      </c>
      <c r="F11" s="33">
        <f>AVERAGEIFS('PNA (Borough and District)'!F:F,'PNA (Borough and District)'!I:I,A11)</f>
        <v>121377.26898121471</v>
      </c>
      <c r="G11" s="33">
        <f>SUMIFS('PNA (Borough and District)'!C:C,'PNA (Borough and District)'!I:I,A11)</f>
        <v>357533264.66666669</v>
      </c>
      <c r="H11" s="33">
        <f>AVERAGEIFS('PNA (Borough and District)'!G:G,'PNA (Borough and District)'!I:I,A11)</f>
        <v>150779.62022320149</v>
      </c>
      <c r="I11" s="33">
        <f>SUMIFS('PNA (Borough and District)'!D:D,'PNA (Borough and District)'!I:I,A11)</f>
        <v>479745912.83333331</v>
      </c>
      <c r="J11" s="33">
        <f>AVERAGEIFS('PNA (Borough and District)'!H:H,'PNA (Borough and District)'!I:I,A11)</f>
        <v>258755.29558942132</v>
      </c>
      <c r="O11" s="28">
        <v>10</v>
      </c>
      <c r="P11" s="15">
        <v>3231</v>
      </c>
      <c r="Q11" s="39">
        <f t="shared" si="3"/>
        <v>296890000</v>
      </c>
      <c r="R11" s="39">
        <f t="shared" si="1"/>
        <v>120000</v>
      </c>
      <c r="S11" s="39">
        <f t="shared" si="1"/>
        <v>357530000</v>
      </c>
      <c r="T11" s="39">
        <f t="shared" si="1"/>
        <v>150000</v>
      </c>
      <c r="U11" s="39">
        <f t="shared" si="1"/>
        <v>479750000</v>
      </c>
      <c r="V11" s="39">
        <f t="shared" si="2"/>
        <v>260000</v>
      </c>
    </row>
    <row r="12" spans="1:23" x14ac:dyDescent="0.35">
      <c r="A12" s="15">
        <v>11</v>
      </c>
      <c r="B12" t="s">
        <v>2242</v>
      </c>
      <c r="C12" t="s">
        <v>2277</v>
      </c>
      <c r="D12" s="37">
        <f>SUMIFS('PNA (Borough and District)'!E:E,'PNA (Borough and District)'!I:I,11)</f>
        <v>1682</v>
      </c>
      <c r="E12" s="33">
        <f>SUMIFS('PNA (Borough and District)'!B:B,'PNA (Borough and District)'!I:I,A12)</f>
        <v>73515922.333333328</v>
      </c>
      <c r="F12" s="33">
        <f>AVERAGEIFS('PNA (Borough and District)'!F:F,'PNA (Borough and District)'!I:I,A12)</f>
        <v>43707.444906856916</v>
      </c>
      <c r="G12" s="33">
        <f>SUMIFS('PNA (Borough and District)'!C:C,'PNA (Borough and District)'!I:I,A12)</f>
        <v>96917334.666666672</v>
      </c>
      <c r="H12" s="33">
        <f>AVERAGEIFS('PNA (Borough and District)'!G:G,'PNA (Borough and District)'!I:I,A12)</f>
        <v>57620.294094332145</v>
      </c>
      <c r="I12" s="33">
        <f>SUMIFS('PNA (Borough and District)'!D:D,'PNA (Borough and District)'!I:I,A12)</f>
        <v>112146347.33333333</v>
      </c>
      <c r="J12" s="33">
        <f>AVERAGEIFS('PNA (Borough and District)'!H:H,'PNA (Borough and District)'!I:I,A12)</f>
        <v>66674.403884264757</v>
      </c>
      <c r="O12" s="15">
        <v>11</v>
      </c>
      <c r="P12" s="15">
        <v>1682</v>
      </c>
      <c r="Q12" s="39">
        <f t="shared" si="3"/>
        <v>73520000</v>
      </c>
      <c r="R12" s="39">
        <f t="shared" si="1"/>
        <v>40000</v>
      </c>
      <c r="S12" s="39">
        <f t="shared" si="1"/>
        <v>96920000</v>
      </c>
      <c r="T12" s="39">
        <f t="shared" si="1"/>
        <v>60000</v>
      </c>
      <c r="U12" s="39">
        <f t="shared" si="1"/>
        <v>112150000</v>
      </c>
      <c r="V12" s="39">
        <f t="shared" si="2"/>
        <v>70000</v>
      </c>
    </row>
    <row r="13" spans="1:23" x14ac:dyDescent="0.35">
      <c r="A13" s="15">
        <v>12</v>
      </c>
      <c r="B13" s="23" t="s">
        <v>2243</v>
      </c>
      <c r="C13" t="s">
        <v>2277</v>
      </c>
      <c r="D13" s="37">
        <f>SUMIFS('PNA (Borough and District)'!E:E,'PNA (Borough and District)'!I:I,12)</f>
        <v>4628</v>
      </c>
      <c r="E13" s="33">
        <f>SUMIFS('PNA (Borough and District)'!B:B,'PNA (Borough and District)'!I:I,A13)</f>
        <v>742969279</v>
      </c>
      <c r="F13" s="33">
        <f>AVERAGEIFS('PNA (Borough and District)'!F:F,'PNA (Borough and District)'!I:I,A13)</f>
        <v>154489.43230369358</v>
      </c>
      <c r="G13" s="33">
        <f>SUMIFS('PNA (Borough and District)'!C:C,'PNA (Borough and District)'!I:I,A13)</f>
        <v>883898424</v>
      </c>
      <c r="H13" s="33">
        <f>AVERAGEIFS('PNA (Borough and District)'!G:G,'PNA (Borough and District)'!I:I,A13)</f>
        <v>179814.63583973114</v>
      </c>
      <c r="I13" s="33">
        <f>SUMIFS('PNA (Borough and District)'!D:D,'PNA (Borough and District)'!I:I,A13)</f>
        <v>1229878721</v>
      </c>
      <c r="J13" s="33">
        <f>AVERAGEIFS('PNA (Borough and District)'!H:H,'PNA (Borough and District)'!I:I,A13)</f>
        <v>258932.90374500639</v>
      </c>
      <c r="O13" s="15">
        <v>12</v>
      </c>
      <c r="P13" s="15">
        <v>4628</v>
      </c>
      <c r="Q13" s="39">
        <f t="shared" si="3"/>
        <v>742970000</v>
      </c>
      <c r="R13" s="39">
        <f t="shared" si="1"/>
        <v>150000</v>
      </c>
      <c r="S13" s="39">
        <f t="shared" si="1"/>
        <v>883900000</v>
      </c>
      <c r="T13" s="39">
        <f t="shared" si="1"/>
        <v>180000</v>
      </c>
      <c r="U13" s="39">
        <f t="shared" si="1"/>
        <v>1229880000</v>
      </c>
      <c r="V13" s="39">
        <f t="shared" si="2"/>
        <v>260000</v>
      </c>
    </row>
    <row r="14" spans="1:23" x14ac:dyDescent="0.35">
      <c r="A14" s="15">
        <v>13</v>
      </c>
      <c r="B14" t="s">
        <v>2244</v>
      </c>
      <c r="C14" t="s">
        <v>2277</v>
      </c>
      <c r="D14" s="37">
        <f>SUMIFS('PNA (Borough and District)'!E:E,'PNA (Borough and District)'!I:I,13)</f>
        <v>3404</v>
      </c>
      <c r="E14" s="33">
        <f>SUMIFS('PNA (Borough and District)'!B:B,'PNA (Borough and District)'!I:I,A14)</f>
        <v>619096246</v>
      </c>
      <c r="F14" s="33">
        <f>AVERAGEIFS('PNA (Borough and District)'!F:F,'PNA (Borough and District)'!I:I,A14)</f>
        <v>158031.57403536982</v>
      </c>
      <c r="G14" s="33">
        <f>SUMIFS('PNA (Borough and District)'!C:C,'PNA (Borough and District)'!I:I,A14)</f>
        <v>787247291</v>
      </c>
      <c r="H14" s="33">
        <f>AVERAGEIFS('PNA (Borough and District)'!G:G,'PNA (Borough and District)'!I:I,A14)</f>
        <v>192565.45364119334</v>
      </c>
      <c r="I14" s="33">
        <f>SUMIFS('PNA (Borough and District)'!D:D,'PNA (Borough and District)'!I:I,A14)</f>
        <v>1011734594</v>
      </c>
      <c r="J14" s="33">
        <f>AVERAGEIFS('PNA (Borough and District)'!H:H,'PNA (Borough and District)'!I:I,A14)</f>
        <v>262489.14430898533</v>
      </c>
      <c r="O14" s="15">
        <v>13</v>
      </c>
      <c r="P14" s="15">
        <v>3404</v>
      </c>
      <c r="Q14" s="39">
        <f t="shared" si="3"/>
        <v>619100000</v>
      </c>
      <c r="R14" s="39">
        <f t="shared" si="1"/>
        <v>160000</v>
      </c>
      <c r="S14" s="39">
        <f t="shared" si="1"/>
        <v>787250000</v>
      </c>
      <c r="T14" s="39">
        <f t="shared" si="1"/>
        <v>190000</v>
      </c>
      <c r="U14" s="39">
        <f t="shared" si="1"/>
        <v>1011730000</v>
      </c>
      <c r="V14" s="39">
        <f t="shared" si="2"/>
        <v>260000</v>
      </c>
    </row>
    <row r="15" spans="1:23" x14ac:dyDescent="0.35">
      <c r="A15" s="15">
        <v>14</v>
      </c>
      <c r="B15" t="s">
        <v>2245</v>
      </c>
      <c r="C15" t="s">
        <v>2277</v>
      </c>
      <c r="D15" s="37">
        <f>SUMIFS('PNA (Borough and District)'!E:E,'PNA (Borough and District)'!I:I,14)</f>
        <v>2821</v>
      </c>
      <c r="E15" s="33">
        <f>SUMIFS('PNA (Borough and District)'!B:B,'PNA (Borough and District)'!I:I,A15)</f>
        <v>239501771.33333331</v>
      </c>
      <c r="F15" s="33">
        <f>AVERAGEIFS('PNA (Borough and District)'!F:F,'PNA (Borough and District)'!I:I,A15)</f>
        <v>129767.30223010237</v>
      </c>
      <c r="G15" s="33">
        <f>SUMIFS('PNA (Borough and District)'!C:C,'PNA (Borough and District)'!I:I,A15)</f>
        <v>282435756.66666669</v>
      </c>
      <c r="H15" s="33">
        <f>AVERAGEIFS('PNA (Borough and District)'!G:G,'PNA (Borough and District)'!I:I,A15)</f>
        <v>142242.1794235475</v>
      </c>
      <c r="I15" s="33">
        <f>SUMIFS('PNA (Borough and District)'!D:D,'PNA (Borough and District)'!I:I,A15)</f>
        <v>431902277.33333331</v>
      </c>
      <c r="J15" s="33">
        <f>AVERAGEIFS('PNA (Borough and District)'!H:H,'PNA (Borough and District)'!I:I,A15)</f>
        <v>263939.86816540168</v>
      </c>
      <c r="O15" s="15">
        <v>14</v>
      </c>
      <c r="P15" s="15">
        <v>2821</v>
      </c>
      <c r="Q15" s="39">
        <f t="shared" si="3"/>
        <v>239500000</v>
      </c>
      <c r="R15" s="39">
        <f t="shared" si="1"/>
        <v>130000</v>
      </c>
      <c r="S15" s="39">
        <f t="shared" si="1"/>
        <v>282440000</v>
      </c>
      <c r="T15" s="39">
        <f t="shared" si="1"/>
        <v>140000</v>
      </c>
      <c r="U15" s="39">
        <f t="shared" si="1"/>
        <v>431900000</v>
      </c>
      <c r="V15" s="39">
        <f t="shared" si="2"/>
        <v>260000</v>
      </c>
    </row>
    <row r="16" spans="1:23" x14ac:dyDescent="0.35">
      <c r="A16" s="15">
        <v>15</v>
      </c>
      <c r="B16" t="s">
        <v>2246</v>
      </c>
      <c r="C16" t="s">
        <v>2277</v>
      </c>
      <c r="D16" s="37">
        <f>SUMIFS('PNA (Borough and District)'!E:E,'PNA (Borough and District)'!I:I,9)</f>
        <v>12048</v>
      </c>
      <c r="E16" s="33">
        <f>SUMIFS('PNA (Borough and District)'!B:B,'PNA (Borough and District)'!I:I,A16)</f>
        <v>290719231</v>
      </c>
      <c r="F16" s="33">
        <f>AVERAGEIFS('PNA (Borough and District)'!F:F,'PNA (Borough and District)'!I:I,A16)</f>
        <v>134741.27206281459</v>
      </c>
      <c r="G16" s="33">
        <f>SUMIFS('PNA (Borough and District)'!C:C,'PNA (Borough and District)'!I:I,A16)</f>
        <v>330900468</v>
      </c>
      <c r="H16" s="33">
        <f>AVERAGEIFS('PNA (Borough and District)'!G:G,'PNA (Borough and District)'!I:I,A16)</f>
        <v>144157.91967475784</v>
      </c>
      <c r="I16" s="33">
        <f>SUMIFS('PNA (Borough and District)'!D:D,'PNA (Borough and District)'!I:I,A16)</f>
        <v>500946240</v>
      </c>
      <c r="J16" s="33">
        <f>AVERAGEIFS('PNA (Borough and District)'!H:H,'PNA (Borough and District)'!I:I,A16)</f>
        <v>233531.44303158714</v>
      </c>
      <c r="O16" s="15">
        <v>15</v>
      </c>
      <c r="P16" s="15">
        <v>12048</v>
      </c>
      <c r="Q16" s="39">
        <f t="shared" si="3"/>
        <v>290720000</v>
      </c>
      <c r="R16" s="39">
        <f t="shared" si="1"/>
        <v>130000</v>
      </c>
      <c r="S16" s="39">
        <f t="shared" si="1"/>
        <v>330900000</v>
      </c>
      <c r="T16" s="39">
        <f t="shared" si="1"/>
        <v>140000</v>
      </c>
      <c r="U16" s="39">
        <f t="shared" si="1"/>
        <v>500950000</v>
      </c>
      <c r="V16" s="39">
        <f t="shared" si="2"/>
        <v>230000</v>
      </c>
    </row>
    <row r="17" spans="1:22" x14ac:dyDescent="0.35">
      <c r="A17" s="15">
        <v>16</v>
      </c>
      <c r="B17" t="s">
        <v>2247</v>
      </c>
      <c r="C17" t="s">
        <v>2277</v>
      </c>
      <c r="D17" s="37">
        <f>SUMIFS('PNA (Borough and District)'!E:E,'PNA (Borough and District)'!I:I,A17)</f>
        <v>9771</v>
      </c>
      <c r="E17" s="33">
        <f>SUMIFS('PNA (Borough and District)'!B:B,'PNA (Borough and District)'!I:I,A17)</f>
        <v>1321172006</v>
      </c>
      <c r="F17" s="33">
        <f>AVERAGEIFS('PNA (Borough and District)'!F:F,'PNA (Borough and District)'!I:I,A17)</f>
        <v>139026.0682038386</v>
      </c>
      <c r="G17" s="33">
        <f>SUMIFS('PNA (Borough and District)'!C:C,'PNA (Borough and District)'!I:I,A17)</f>
        <v>1616910991.5</v>
      </c>
      <c r="H17" s="33">
        <f>AVERAGEIFS('PNA (Borough and District)'!G:G,'PNA (Borough and District)'!I:I,A17)</f>
        <v>167552.1486781917</v>
      </c>
      <c r="I17" s="33">
        <f>SUMIFS('PNA (Borough and District)'!D:D,'PNA (Borough and District)'!I:I,A17)</f>
        <v>2286159632.5</v>
      </c>
      <c r="J17" s="33">
        <f>AVERAGEIFS('PNA (Borough and District)'!H:H,'PNA (Borough and District)'!I:I,A17)</f>
        <v>283946.05562369508</v>
      </c>
      <c r="O17" s="15">
        <v>16</v>
      </c>
      <c r="P17" s="15">
        <v>9771</v>
      </c>
      <c r="Q17" s="39">
        <f t="shared" si="3"/>
        <v>1321170000</v>
      </c>
      <c r="R17" s="39">
        <f t="shared" si="1"/>
        <v>140000</v>
      </c>
      <c r="S17" s="39">
        <f t="shared" si="1"/>
        <v>1616910000</v>
      </c>
      <c r="T17" s="39">
        <f t="shared" si="1"/>
        <v>170000</v>
      </c>
      <c r="U17" s="39">
        <f t="shared" si="1"/>
        <v>2286160000</v>
      </c>
      <c r="V17" s="39">
        <f t="shared" si="2"/>
        <v>280000</v>
      </c>
    </row>
    <row r="18" spans="1:22" x14ac:dyDescent="0.35">
      <c r="A18" s="15">
        <v>17</v>
      </c>
      <c r="B18" t="s">
        <v>2248</v>
      </c>
      <c r="C18" t="s">
        <v>2277</v>
      </c>
      <c r="D18" s="37">
        <f>SUMIFS('PNA (Borough and District)'!E:E,'PNA (Borough and District)'!I:I,A18)</f>
        <v>6628</v>
      </c>
      <c r="E18" s="33">
        <f>SUMIFS('PNA (Borough and District)'!B:B,'PNA (Borough and District)'!I:I,A18)</f>
        <v>919913457</v>
      </c>
      <c r="F18" s="33">
        <f>AVERAGEIFS('PNA (Borough and District)'!F:F,'PNA (Borough and District)'!I:I,A18)</f>
        <v>145604.88844619738</v>
      </c>
      <c r="G18" s="33">
        <f>SUMIFS('PNA (Borough and District)'!C:C,'PNA (Borough and District)'!I:I,A18)</f>
        <v>1142035154</v>
      </c>
      <c r="H18" s="33">
        <f>AVERAGEIFS('PNA (Borough and District)'!G:G,'PNA (Borough and District)'!I:I,A18)</f>
        <v>180008.5512475626</v>
      </c>
      <c r="I18" s="33">
        <f>SUMIFS('PNA (Borough and District)'!D:D,'PNA (Borough and District)'!I:I,A18)</f>
        <v>1590952590.5</v>
      </c>
      <c r="J18" s="33">
        <f>AVERAGEIFS('PNA (Borough and District)'!H:H,'PNA (Borough and District)'!I:I,A18)</f>
        <v>283553.99080092873</v>
      </c>
      <c r="O18" s="15">
        <v>17</v>
      </c>
      <c r="P18" s="15">
        <v>6628</v>
      </c>
      <c r="Q18" s="39">
        <f t="shared" si="3"/>
        <v>919910000</v>
      </c>
      <c r="R18" s="39">
        <f t="shared" si="1"/>
        <v>150000</v>
      </c>
      <c r="S18" s="39">
        <f t="shared" si="1"/>
        <v>1142040000</v>
      </c>
      <c r="T18" s="39">
        <f t="shared" si="1"/>
        <v>180000</v>
      </c>
      <c r="U18" s="39">
        <f t="shared" si="1"/>
        <v>1590950000</v>
      </c>
      <c r="V18" s="39">
        <f t="shared" si="2"/>
        <v>280000</v>
      </c>
    </row>
    <row r="19" spans="1:22" x14ac:dyDescent="0.35">
      <c r="A19" s="15">
        <v>18</v>
      </c>
      <c r="B19" t="s">
        <v>2249</v>
      </c>
      <c r="C19" t="s">
        <v>2277</v>
      </c>
      <c r="D19" s="37">
        <f>SUMIFS('PNA (Borough and District)'!E:E,'PNA (Borough and District)'!I:I,A19)</f>
        <v>8383</v>
      </c>
      <c r="E19" s="33">
        <f>SUMIFS('PNA (Borough and District)'!B:B,'PNA (Borough and District)'!I:I,A19)</f>
        <v>1269289212</v>
      </c>
      <c r="F19" s="33">
        <f>AVERAGEIFS('PNA (Borough and District)'!F:F,'PNA (Borough and District)'!I:I,A19)</f>
        <v>146889.32342575968</v>
      </c>
      <c r="G19" s="33">
        <f>SUMIFS('PNA (Borough and District)'!C:C,'PNA (Borough and District)'!I:I,A19)</f>
        <v>1631117310</v>
      </c>
      <c r="H19" s="33">
        <f>AVERAGEIFS('PNA (Borough and District)'!G:G,'PNA (Borough and District)'!I:I,A19)</f>
        <v>190352.56937780959</v>
      </c>
      <c r="I19" s="33">
        <f>SUMIFS('PNA (Borough and District)'!D:D,'PNA (Borough and District)'!I:I,A19)</f>
        <v>2172682090</v>
      </c>
      <c r="J19" s="33">
        <f>AVERAGEIFS('PNA (Borough and District)'!H:H,'PNA (Borough and District)'!I:I,A19)</f>
        <v>268267.4361653949</v>
      </c>
      <c r="O19" s="15">
        <v>18</v>
      </c>
      <c r="P19" s="15">
        <v>8383</v>
      </c>
      <c r="Q19" s="39">
        <f t="shared" si="3"/>
        <v>1269290000</v>
      </c>
      <c r="R19" s="39">
        <f t="shared" si="3"/>
        <v>150000</v>
      </c>
      <c r="S19" s="39">
        <f t="shared" si="3"/>
        <v>1631120000</v>
      </c>
      <c r="T19" s="39">
        <f t="shared" si="3"/>
        <v>190000</v>
      </c>
      <c r="U19" s="39">
        <f t="shared" si="3"/>
        <v>2172680000</v>
      </c>
      <c r="V19" s="39">
        <f t="shared" si="2"/>
        <v>270000</v>
      </c>
    </row>
    <row r="20" spans="1:22" x14ac:dyDescent="0.35">
      <c r="A20" s="15">
        <v>19</v>
      </c>
      <c r="B20" t="s">
        <v>2250</v>
      </c>
      <c r="C20" t="s">
        <v>2278</v>
      </c>
      <c r="D20" s="37">
        <f>SUMIFS('PNA (Borough and District)'!E:E,'PNA (Borough and District)'!I:I,A20)</f>
        <v>13</v>
      </c>
      <c r="E20" s="33">
        <f>SUMIFS('PNA (Borough and District)'!B:B,'PNA (Borough and District)'!I:I,A20)</f>
        <v>4696606</v>
      </c>
      <c r="F20" s="33">
        <f>AVERAGEIFS('PNA (Borough and District)'!F:F,'PNA (Borough and District)'!I:I,A20)</f>
        <v>361277.38461538462</v>
      </c>
      <c r="G20" s="33">
        <f>SUMIFS('PNA (Borough and District)'!C:C,'PNA (Borough and District)'!I:I,A20)</f>
        <v>5286818</v>
      </c>
      <c r="H20" s="33">
        <f>AVERAGEIFS('PNA (Borough and District)'!G:G,'PNA (Borough and District)'!I:I,A20)</f>
        <v>406678.30769230769</v>
      </c>
      <c r="I20" s="33">
        <f>SUMIFS('PNA (Borough and District)'!D:D,'PNA (Borough and District)'!I:I,A20)</f>
        <v>6489542</v>
      </c>
      <c r="J20" s="33">
        <f>AVERAGEIFS('PNA (Borough and District)'!H:H,'PNA (Borough and District)'!I:I,A20)</f>
        <v>499195.53846153844</v>
      </c>
      <c r="O20" s="15">
        <v>19</v>
      </c>
      <c r="P20" s="15">
        <v>13</v>
      </c>
      <c r="Q20" s="39">
        <f t="shared" si="3"/>
        <v>4700000</v>
      </c>
      <c r="R20" s="39">
        <f t="shared" si="3"/>
        <v>360000</v>
      </c>
      <c r="S20" s="39">
        <f t="shared" si="3"/>
        <v>5290000</v>
      </c>
      <c r="T20" s="39">
        <f t="shared" si="3"/>
        <v>410000</v>
      </c>
      <c r="U20" s="39">
        <f t="shared" si="3"/>
        <v>6490000</v>
      </c>
      <c r="V20" s="39">
        <f t="shared" si="2"/>
        <v>500000</v>
      </c>
    </row>
    <row r="21" spans="1:22" x14ac:dyDescent="0.35">
      <c r="A21" s="15">
        <v>20</v>
      </c>
      <c r="B21" t="s">
        <v>2251</v>
      </c>
      <c r="C21" t="s">
        <v>2278</v>
      </c>
      <c r="D21" s="37">
        <f>SUMIFS('PNA (Borough and District)'!E:E,'PNA (Borough and District)'!I:I,A21)</f>
        <v>906</v>
      </c>
      <c r="E21" s="33">
        <f>SUMIFS('PNA (Borough and District)'!B:B,'PNA (Borough and District)'!I:I,A21)</f>
        <v>100920127</v>
      </c>
      <c r="F21" s="33">
        <f>AVERAGEIFS('PNA (Borough and District)'!F:F,'PNA (Borough and District)'!I:I,A21)</f>
        <v>108887.32343900425</v>
      </c>
      <c r="G21" s="33">
        <f>SUMIFS('PNA (Borough and District)'!C:C,'PNA (Borough and District)'!I:I,A21)</f>
        <v>142743862</v>
      </c>
      <c r="H21" s="33">
        <f>AVERAGEIFS('PNA (Borough and District)'!G:G,'PNA (Borough and District)'!I:I,A21)</f>
        <v>142947.43207465796</v>
      </c>
      <c r="I21" s="33">
        <f>SUMIFS('PNA (Borough and District)'!D:D,'PNA (Borough and District)'!I:I,A21)</f>
        <v>234557309</v>
      </c>
      <c r="J21" s="33">
        <f>AVERAGEIFS('PNA (Borough and District)'!H:H,'PNA (Borough and District)'!I:I,A21)</f>
        <v>255716.73404796491</v>
      </c>
      <c r="O21" s="15">
        <v>20</v>
      </c>
      <c r="P21" s="15">
        <v>906</v>
      </c>
      <c r="Q21" s="39">
        <f t="shared" si="3"/>
        <v>100920000</v>
      </c>
      <c r="R21" s="39">
        <f t="shared" si="3"/>
        <v>110000</v>
      </c>
      <c r="S21" s="39">
        <f t="shared" si="3"/>
        <v>142740000</v>
      </c>
      <c r="T21" s="39">
        <f t="shared" si="3"/>
        <v>140000</v>
      </c>
      <c r="U21" s="39">
        <f t="shared" si="3"/>
        <v>234560000</v>
      </c>
      <c r="V21" s="39">
        <f t="shared" si="2"/>
        <v>260000</v>
      </c>
    </row>
    <row r="22" spans="1:22" x14ac:dyDescent="0.35">
      <c r="A22" s="15">
        <v>21</v>
      </c>
      <c r="B22" t="s">
        <v>2284</v>
      </c>
      <c r="C22" t="s">
        <v>2278</v>
      </c>
      <c r="D22" s="37">
        <v>0</v>
      </c>
      <c r="E22" s="33" t="s">
        <v>2283</v>
      </c>
      <c r="F22" s="33" t="s">
        <v>2283</v>
      </c>
      <c r="G22" s="33" t="s">
        <v>2283</v>
      </c>
      <c r="H22" s="33" t="s">
        <v>2283</v>
      </c>
      <c r="I22" s="33" t="s">
        <v>2283</v>
      </c>
      <c r="J22" s="33" t="s">
        <v>2283</v>
      </c>
      <c r="O22" s="15">
        <v>21</v>
      </c>
      <c r="P22" s="15">
        <v>0</v>
      </c>
      <c r="Q22" s="59" t="s">
        <v>2283</v>
      </c>
      <c r="R22" s="59" t="s">
        <v>2283</v>
      </c>
      <c r="S22" s="59" t="s">
        <v>2283</v>
      </c>
      <c r="T22" s="59" t="s">
        <v>2283</v>
      </c>
      <c r="U22" s="59" t="s">
        <v>2283</v>
      </c>
      <c r="V22" s="59" t="s">
        <v>2283</v>
      </c>
    </row>
    <row r="23" spans="1:22" x14ac:dyDescent="0.35">
      <c r="A23" s="15">
        <v>22</v>
      </c>
      <c r="B23" t="s">
        <v>2273</v>
      </c>
      <c r="C23" t="s">
        <v>2278</v>
      </c>
      <c r="D23" s="37">
        <f>SUMIFS('PNA (Borough and District)'!E:E,'PNA (Borough and District)'!I:I,A23)</f>
        <v>1104</v>
      </c>
      <c r="E23" s="33">
        <f>SUMIFS('PNA (Borough and District)'!B:B,'PNA (Borough and District)'!I:I,A23)</f>
        <v>160686918</v>
      </c>
      <c r="F23" s="33">
        <f>AVERAGEIFS('PNA (Borough and District)'!F:F,'PNA (Borough and District)'!I:I,A23)</f>
        <v>145549.74456521738</v>
      </c>
      <c r="G23" s="33">
        <f>SUMIFS('PNA (Borough and District)'!C:C,'PNA (Borough and District)'!I:I,A23)</f>
        <v>217683862</v>
      </c>
      <c r="H23" s="33">
        <f>AVERAGEIFS('PNA (Borough and District)'!G:G,'PNA (Borough and District)'!I:I,A23)</f>
        <v>197177.41123188406</v>
      </c>
      <c r="I23" s="33">
        <f>SUMIFS('PNA (Borough and District)'!D:D,'PNA (Borough and District)'!I:I,A23)</f>
        <v>346402333</v>
      </c>
      <c r="J23" s="33">
        <f>AVERAGEIFS('PNA (Borough and District)'!H:H,'PNA (Borough and District)'!I:I,A23)</f>
        <v>313770.22916666669</v>
      </c>
      <c r="O23" s="15">
        <v>22</v>
      </c>
      <c r="P23" s="15">
        <v>1104</v>
      </c>
      <c r="Q23" s="39">
        <f t="shared" si="3"/>
        <v>160690000</v>
      </c>
      <c r="R23" s="39">
        <f t="shared" si="3"/>
        <v>150000</v>
      </c>
      <c r="S23" s="39">
        <f t="shared" si="3"/>
        <v>217680000</v>
      </c>
      <c r="T23" s="39">
        <f t="shared" si="3"/>
        <v>200000</v>
      </c>
      <c r="U23" s="39">
        <f t="shared" si="3"/>
        <v>346400000</v>
      </c>
      <c r="V23" s="39">
        <f t="shared" si="2"/>
        <v>310000</v>
      </c>
    </row>
    <row r="24" spans="1:22" x14ac:dyDescent="0.35">
      <c r="A24" s="15">
        <v>23</v>
      </c>
      <c r="B24" t="s">
        <v>2285</v>
      </c>
      <c r="C24" t="s">
        <v>2278</v>
      </c>
      <c r="D24" s="37">
        <v>0</v>
      </c>
      <c r="E24" s="59" t="s">
        <v>2283</v>
      </c>
      <c r="F24" s="59" t="s">
        <v>2283</v>
      </c>
      <c r="G24" s="59" t="s">
        <v>2283</v>
      </c>
      <c r="H24" s="59" t="s">
        <v>2283</v>
      </c>
      <c r="I24" s="59" t="s">
        <v>2283</v>
      </c>
      <c r="J24" s="59" t="s">
        <v>2283</v>
      </c>
      <c r="O24" s="15">
        <v>23</v>
      </c>
      <c r="P24" s="15">
        <v>0</v>
      </c>
      <c r="Q24" s="59" t="s">
        <v>2283</v>
      </c>
      <c r="R24" s="59" t="s">
        <v>2283</v>
      </c>
      <c r="S24" s="59" t="s">
        <v>2283</v>
      </c>
      <c r="T24" s="59" t="s">
        <v>2283</v>
      </c>
      <c r="U24" s="59" t="s">
        <v>2283</v>
      </c>
      <c r="V24" s="59" t="s">
        <v>2283</v>
      </c>
    </row>
    <row r="25" spans="1:22" x14ac:dyDescent="0.35">
      <c r="A25" s="15">
        <v>24</v>
      </c>
      <c r="B25" s="23" t="s">
        <v>2252</v>
      </c>
      <c r="C25" t="s">
        <v>2278</v>
      </c>
      <c r="D25" s="37">
        <f>SUMIFS('PNA (Borough and District)'!E:E,'PNA (Borough and District)'!I:I,A25)</f>
        <v>2226</v>
      </c>
      <c r="E25" s="33">
        <f>SUMIFS('PNA (Borough and District)'!B:B,'PNA (Borough and District)'!I:I,A25)</f>
        <v>267975663</v>
      </c>
      <c r="F25" s="33">
        <f>AVERAGEIFS('PNA (Borough and District)'!F:F,'PNA (Borough and District)'!I:I,A25)</f>
        <v>111856.69162941386</v>
      </c>
      <c r="G25" s="33">
        <f>SUMIFS('PNA (Borough and District)'!C:C,'PNA (Borough and District)'!I:I,A25)</f>
        <v>411563854</v>
      </c>
      <c r="H25" s="33">
        <f>AVERAGEIFS('PNA (Borough and District)'!G:G,'PNA (Borough and District)'!I:I,A25)</f>
        <v>153299.51977383529</v>
      </c>
      <c r="I25" s="33">
        <f>SUMIFS('PNA (Borough and District)'!D:D,'PNA (Borough and District)'!I:I,A25)</f>
        <v>686621665</v>
      </c>
      <c r="J25" s="33">
        <f>AVERAGEIFS('PNA (Borough and District)'!H:H,'PNA (Borough and District)'!I:I,A25)</f>
        <v>262843.06991324126</v>
      </c>
      <c r="O25" s="15">
        <v>24</v>
      </c>
      <c r="P25" s="15">
        <v>2226</v>
      </c>
      <c r="Q25" s="39">
        <f t="shared" si="3"/>
        <v>267980000</v>
      </c>
      <c r="R25" s="39">
        <f t="shared" si="3"/>
        <v>110000</v>
      </c>
      <c r="S25" s="39">
        <f t="shared" si="3"/>
        <v>411560000</v>
      </c>
      <c r="T25" s="39">
        <f t="shared" si="3"/>
        <v>150000</v>
      </c>
      <c r="U25" s="39">
        <f t="shared" si="3"/>
        <v>686620000</v>
      </c>
      <c r="V25" s="39">
        <f t="shared" si="2"/>
        <v>260000</v>
      </c>
    </row>
    <row r="26" spans="1:22" x14ac:dyDescent="0.35">
      <c r="A26" s="15">
        <v>25</v>
      </c>
      <c r="B26" t="s">
        <v>2253</v>
      </c>
      <c r="C26" t="s">
        <v>2278</v>
      </c>
      <c r="D26" s="37">
        <f>SUMIFS('PNA (Borough and District)'!E:E,'PNA (Borough and District)'!I:I,A26)</f>
        <v>0</v>
      </c>
      <c r="E26" s="59" t="s">
        <v>2283</v>
      </c>
      <c r="F26" s="59" t="s">
        <v>2283</v>
      </c>
      <c r="G26" s="59" t="s">
        <v>2283</v>
      </c>
      <c r="H26" s="59" t="s">
        <v>2283</v>
      </c>
      <c r="I26" s="59" t="s">
        <v>2283</v>
      </c>
      <c r="J26" s="59" t="s">
        <v>2283</v>
      </c>
      <c r="O26" s="15">
        <v>25</v>
      </c>
      <c r="P26" s="15">
        <v>0</v>
      </c>
      <c r="Q26" s="59" t="s">
        <v>2283</v>
      </c>
      <c r="R26" s="59" t="s">
        <v>2283</v>
      </c>
      <c r="S26" s="59" t="s">
        <v>2283</v>
      </c>
      <c r="T26" s="59" t="s">
        <v>2283</v>
      </c>
      <c r="U26" s="59" t="s">
        <v>2283</v>
      </c>
      <c r="V26" s="59" t="s">
        <v>2283</v>
      </c>
    </row>
    <row r="27" spans="1:22" x14ac:dyDescent="0.35">
      <c r="A27" s="15">
        <v>26</v>
      </c>
      <c r="B27" t="s">
        <v>2254</v>
      </c>
      <c r="C27" t="s">
        <v>2278</v>
      </c>
      <c r="D27" s="37">
        <f>SUMIFS('PNA (Borough and District)'!E:E,'PNA (Borough and District)'!I:I,A27)</f>
        <v>6670</v>
      </c>
      <c r="E27" s="33">
        <f>SUMIFS('PNA (Borough and District)'!B:B,'PNA (Borough and District)'!I:I,A27)</f>
        <v>946259569</v>
      </c>
      <c r="F27" s="33">
        <f>AVERAGEIFS('PNA (Borough and District)'!F:F,'PNA (Borough and District)'!I:I,A27)</f>
        <v>145114.34812337768</v>
      </c>
      <c r="G27" s="33">
        <f>SUMIFS('PNA (Borough and District)'!C:C,'PNA (Borough and District)'!I:I,A27)</f>
        <v>1172462852</v>
      </c>
      <c r="H27" s="33">
        <f>AVERAGEIFS('PNA (Borough and District)'!G:G,'PNA (Borough and District)'!I:I,A27)</f>
        <v>179060.38090814522</v>
      </c>
      <c r="I27" s="33">
        <f>SUMIFS('PNA (Borough and District)'!D:D,'PNA (Borough and District)'!I:I,A27)</f>
        <v>1696763608</v>
      </c>
      <c r="J27" s="33">
        <f>AVERAGEIFS('PNA (Borough and District)'!H:H,'PNA (Borough and District)'!I:I,A27)</f>
        <v>256204.0460506801</v>
      </c>
      <c r="O27" s="15">
        <v>26</v>
      </c>
      <c r="P27" s="15">
        <v>6670</v>
      </c>
      <c r="Q27" s="39">
        <f t="shared" si="3"/>
        <v>946260000</v>
      </c>
      <c r="R27" s="39">
        <f t="shared" si="3"/>
        <v>150000</v>
      </c>
      <c r="S27" s="39">
        <f t="shared" si="3"/>
        <v>1172460000</v>
      </c>
      <c r="T27" s="39">
        <f t="shared" si="3"/>
        <v>180000</v>
      </c>
      <c r="U27" s="39">
        <f t="shared" si="3"/>
        <v>1696760000</v>
      </c>
      <c r="V27" s="39">
        <f t="shared" si="2"/>
        <v>260000</v>
      </c>
    </row>
    <row r="28" spans="1:22" x14ac:dyDescent="0.35">
      <c r="A28" s="15">
        <v>27</v>
      </c>
      <c r="B28" t="s">
        <v>2255</v>
      </c>
      <c r="C28" t="s">
        <v>2278</v>
      </c>
      <c r="D28" s="37">
        <f>SUMIFS('PNA (Borough and District)'!E:E,'PNA (Borough and District)'!I:I,A28)</f>
        <v>375</v>
      </c>
      <c r="E28" s="33">
        <f>SUMIFS('PNA (Borough and District)'!B:B,'PNA (Borough and District)'!I:I,A28)</f>
        <v>48589745</v>
      </c>
      <c r="F28" s="33">
        <f>AVERAGEIFS('PNA (Borough and District)'!F:F,'PNA (Borough and District)'!I:I,A28)</f>
        <v>130862.96553983228</v>
      </c>
      <c r="G28" s="33">
        <f>SUMIFS('PNA (Borough and District)'!C:C,'PNA (Borough and District)'!I:I,A28)</f>
        <v>50993531</v>
      </c>
      <c r="H28" s="33">
        <f>AVERAGEIFS('PNA (Borough and District)'!G:G,'PNA (Borough and District)'!I:I,A28)</f>
        <v>138273.38194444444</v>
      </c>
      <c r="I28" s="33">
        <f>SUMIFS('PNA (Borough and District)'!D:D,'PNA (Borough and District)'!I:I,A28)</f>
        <v>79661114</v>
      </c>
      <c r="J28" s="33">
        <f>AVERAGEIFS('PNA (Borough and District)'!H:H,'PNA (Borough and District)'!I:I,A28)</f>
        <v>217710.51677148847</v>
      </c>
      <c r="O28" s="15">
        <v>27</v>
      </c>
      <c r="P28" s="15">
        <v>375</v>
      </c>
      <c r="Q28" s="39">
        <f t="shared" si="3"/>
        <v>48590000</v>
      </c>
      <c r="R28" s="39">
        <f t="shared" si="3"/>
        <v>130000</v>
      </c>
      <c r="S28" s="39">
        <f t="shared" si="3"/>
        <v>50990000</v>
      </c>
      <c r="T28" s="39">
        <f t="shared" si="3"/>
        <v>140000</v>
      </c>
      <c r="U28" s="39">
        <f t="shared" si="3"/>
        <v>79660000</v>
      </c>
      <c r="V28" s="39">
        <f t="shared" si="2"/>
        <v>220000</v>
      </c>
    </row>
    <row r="29" spans="1:22" x14ac:dyDescent="0.35">
      <c r="A29" s="15">
        <v>28</v>
      </c>
      <c r="B29" t="s">
        <v>2256</v>
      </c>
      <c r="C29" t="s">
        <v>2278</v>
      </c>
      <c r="D29" s="37">
        <f>SUMIFS('PNA (Borough and District)'!E:E,'PNA (Borough and District)'!I:I,A29)</f>
        <v>1434</v>
      </c>
      <c r="E29" s="33">
        <f>SUMIFS('PNA (Borough and District)'!B:B,'PNA (Borough and District)'!I:I,A29)</f>
        <v>285245619</v>
      </c>
      <c r="F29" s="33">
        <f>AVERAGEIFS('PNA (Borough and District)'!F:F,'PNA (Borough and District)'!I:I,A29)</f>
        <v>196414.86919329304</v>
      </c>
      <c r="G29" s="33">
        <f>SUMIFS('PNA (Borough and District)'!C:C,'PNA (Borough and District)'!I:I,A29)</f>
        <v>349037933</v>
      </c>
      <c r="H29" s="33">
        <f>AVERAGEIFS('PNA (Borough and District)'!G:G,'PNA (Borough and District)'!I:I,A29)</f>
        <v>239398.96107662018</v>
      </c>
      <c r="I29" s="33">
        <f>SUMIFS('PNA (Borough and District)'!D:D,'PNA (Borough and District)'!I:I,A29)</f>
        <v>429583734</v>
      </c>
      <c r="J29" s="33">
        <f>AVERAGEIFS('PNA (Borough and District)'!H:H,'PNA (Borough and District)'!I:I,A29)</f>
        <v>295233.02527962829</v>
      </c>
      <c r="O29" s="15">
        <v>28</v>
      </c>
      <c r="P29" s="15">
        <v>1434</v>
      </c>
      <c r="Q29" s="39">
        <f t="shared" si="3"/>
        <v>285250000</v>
      </c>
      <c r="R29" s="39">
        <f t="shared" si="3"/>
        <v>200000</v>
      </c>
      <c r="S29" s="39">
        <f t="shared" si="3"/>
        <v>349040000</v>
      </c>
      <c r="T29" s="39">
        <f t="shared" si="3"/>
        <v>240000</v>
      </c>
      <c r="U29" s="39">
        <f t="shared" si="3"/>
        <v>429580000</v>
      </c>
      <c r="V29" s="39">
        <f t="shared" si="2"/>
        <v>300000</v>
      </c>
    </row>
    <row r="30" spans="1:22" x14ac:dyDescent="0.35">
      <c r="A30" s="15">
        <v>29</v>
      </c>
      <c r="B30" t="s">
        <v>2257</v>
      </c>
      <c r="C30" t="s">
        <v>2278</v>
      </c>
      <c r="D30" s="37">
        <f>SUMIFS('PNA (Borough and District)'!E:E,'PNA (Borough and District)'!I:I,A30)</f>
        <v>430</v>
      </c>
      <c r="E30" s="33">
        <f>SUMIFS('PNA (Borough and District)'!B:B,'PNA (Borough and District)'!I:I,A30)</f>
        <v>59762417</v>
      </c>
      <c r="F30" s="33">
        <f>AVERAGEIFS('PNA (Borough and District)'!F:F,'PNA (Borough and District)'!I:I,A30)</f>
        <v>138982.36511627908</v>
      </c>
      <c r="G30" s="33">
        <f>SUMIFS('PNA (Borough and District)'!C:C,'PNA (Borough and District)'!I:I,A30)</f>
        <v>82665142</v>
      </c>
      <c r="H30" s="33">
        <f>AVERAGEIFS('PNA (Borough and District)'!G:G,'PNA (Borough and District)'!I:I,A30)</f>
        <v>192244.51627906977</v>
      </c>
      <c r="I30" s="33">
        <f>SUMIFS('PNA (Borough and District)'!D:D,'PNA (Borough and District)'!I:I,A30)</f>
        <v>118104118</v>
      </c>
      <c r="J30" s="33">
        <f>AVERAGEIFS('PNA (Borough and District)'!H:H,'PNA (Borough and District)'!I:I,A30)</f>
        <v>274660.7395348837</v>
      </c>
      <c r="O30" s="15">
        <v>29</v>
      </c>
      <c r="P30" s="15">
        <v>430</v>
      </c>
      <c r="Q30" s="39">
        <f t="shared" si="3"/>
        <v>59760000</v>
      </c>
      <c r="R30" s="39">
        <f t="shared" si="3"/>
        <v>140000</v>
      </c>
      <c r="S30" s="39">
        <f t="shared" si="3"/>
        <v>82670000</v>
      </c>
      <c r="T30" s="39">
        <f t="shared" si="3"/>
        <v>190000</v>
      </c>
      <c r="U30" s="39">
        <f t="shared" si="3"/>
        <v>118100000</v>
      </c>
      <c r="V30" s="39">
        <f t="shared" si="2"/>
        <v>270000</v>
      </c>
    </row>
    <row r="31" spans="1:22" x14ac:dyDescent="0.35">
      <c r="A31" s="15">
        <v>30</v>
      </c>
      <c r="B31" t="s">
        <v>2286</v>
      </c>
      <c r="C31" t="s">
        <v>2278</v>
      </c>
      <c r="D31" s="37">
        <v>0</v>
      </c>
      <c r="E31" s="59" t="s">
        <v>2283</v>
      </c>
      <c r="F31" s="59" t="s">
        <v>2283</v>
      </c>
      <c r="G31" s="59" t="s">
        <v>2283</v>
      </c>
      <c r="H31" s="59" t="s">
        <v>2283</v>
      </c>
      <c r="I31" s="59" t="s">
        <v>2283</v>
      </c>
      <c r="J31" s="59" t="s">
        <v>2283</v>
      </c>
      <c r="O31" s="15">
        <v>30</v>
      </c>
      <c r="P31" s="60">
        <v>0</v>
      </c>
      <c r="Q31" s="59" t="s">
        <v>2283</v>
      </c>
      <c r="R31" s="59" t="s">
        <v>2283</v>
      </c>
      <c r="S31" s="59" t="s">
        <v>2283</v>
      </c>
      <c r="T31" s="59" t="s">
        <v>2283</v>
      </c>
      <c r="U31" s="59" t="s">
        <v>2283</v>
      </c>
      <c r="V31" s="59" t="s">
        <v>2283</v>
      </c>
    </row>
    <row r="32" spans="1:22" x14ac:dyDescent="0.35">
      <c r="A32" s="15">
        <v>31</v>
      </c>
      <c r="B32" s="23" t="s">
        <v>2258</v>
      </c>
      <c r="C32" t="s">
        <v>2278</v>
      </c>
      <c r="D32" s="37">
        <f>SUMIFS('PNA (Borough and District)'!E:E,'PNA (Borough and District)'!I:I,A32)</f>
        <v>2620</v>
      </c>
      <c r="E32" s="33">
        <f>SUMIFS('PNA (Borough and District)'!B:B,'PNA (Borough and District)'!I:I,A32)</f>
        <v>373335677</v>
      </c>
      <c r="F32" s="33">
        <f>AVERAGEIFS('PNA (Borough and District)'!F:F,'PNA (Borough and District)'!I:I,A32)</f>
        <v>137561.43337224895</v>
      </c>
      <c r="G32" s="33">
        <f>SUMIFS('PNA (Borough and District)'!C:C,'PNA (Borough and District)'!I:I,A32)</f>
        <v>456596426</v>
      </c>
      <c r="H32" s="33">
        <f>AVERAGEIFS('PNA (Borough and District)'!G:G,'PNA (Borough and District)'!I:I,A32)</f>
        <v>169077.34729481509</v>
      </c>
      <c r="I32" s="33">
        <f>SUMIFS('PNA (Borough and District)'!D:D,'PNA (Borough and District)'!I:I,A32)</f>
        <v>692792143</v>
      </c>
      <c r="J32" s="33">
        <f>AVERAGEIFS('PNA (Borough and District)'!H:H,'PNA (Borough and District)'!I:I,A32)</f>
        <v>260159.11282376977</v>
      </c>
      <c r="O32" s="15">
        <v>31</v>
      </c>
      <c r="P32" s="15">
        <v>2620</v>
      </c>
      <c r="Q32" s="39">
        <f t="shared" si="3"/>
        <v>373340000</v>
      </c>
      <c r="R32" s="39">
        <f t="shared" si="3"/>
        <v>140000</v>
      </c>
      <c r="S32" s="39">
        <f t="shared" si="3"/>
        <v>456600000</v>
      </c>
      <c r="T32" s="39">
        <f t="shared" si="3"/>
        <v>170000</v>
      </c>
      <c r="U32" s="39">
        <f t="shared" si="3"/>
        <v>692790000</v>
      </c>
      <c r="V32" s="39">
        <f t="shared" si="2"/>
        <v>260000</v>
      </c>
    </row>
    <row r="33" spans="1:22" x14ac:dyDescent="0.35">
      <c r="A33" s="15">
        <v>32</v>
      </c>
      <c r="B33" t="s">
        <v>2287</v>
      </c>
      <c r="C33" t="s">
        <v>2278</v>
      </c>
      <c r="D33" s="37">
        <v>0</v>
      </c>
      <c r="E33" s="59" t="s">
        <v>2283</v>
      </c>
      <c r="F33" s="59" t="s">
        <v>2283</v>
      </c>
      <c r="G33" s="59" t="s">
        <v>2283</v>
      </c>
      <c r="H33" s="59" t="s">
        <v>2283</v>
      </c>
      <c r="I33" s="59" t="s">
        <v>2283</v>
      </c>
      <c r="J33" s="59" t="s">
        <v>2283</v>
      </c>
      <c r="O33" s="15">
        <v>32</v>
      </c>
      <c r="P33" s="60">
        <v>0</v>
      </c>
      <c r="Q33" s="59" t="s">
        <v>2283</v>
      </c>
      <c r="R33" s="59" t="s">
        <v>2283</v>
      </c>
      <c r="S33" s="59" t="s">
        <v>2283</v>
      </c>
      <c r="T33" s="59" t="s">
        <v>2283</v>
      </c>
      <c r="U33" s="59" t="s">
        <v>2283</v>
      </c>
      <c r="V33" s="59" t="s">
        <v>2283</v>
      </c>
    </row>
    <row r="34" spans="1:22" x14ac:dyDescent="0.35">
      <c r="A34" s="15">
        <v>33</v>
      </c>
      <c r="B34" t="s">
        <v>2259</v>
      </c>
      <c r="C34" t="s">
        <v>2279</v>
      </c>
      <c r="D34" s="37">
        <f>SUMIFS('PNA (Borough and District)'!E:E,'PNA (Borough and District)'!I:I,A34)</f>
        <v>3864</v>
      </c>
      <c r="E34" s="33">
        <f>SUMIFS('PNA (Borough and District)'!B:B,'PNA (Borough and District)'!I:I,A34)</f>
        <v>481590956</v>
      </c>
      <c r="F34" s="33">
        <f>AVERAGEIFS('PNA (Borough and District)'!F:F,'PNA (Borough and District)'!I:I,A34)</f>
        <v>129095.36734792178</v>
      </c>
      <c r="G34" s="33">
        <f>SUMIFS('PNA (Borough and District)'!C:C,'PNA (Borough and District)'!I:I,A34)</f>
        <v>612924626</v>
      </c>
      <c r="H34" s="33">
        <f>AVERAGEIFS('PNA (Borough and District)'!G:G,'PNA (Borough and District)'!I:I,A34)</f>
        <v>156838.90178774297</v>
      </c>
      <c r="I34" s="33">
        <f>SUMIFS('PNA (Borough and District)'!D:D,'PNA (Borough and District)'!I:I,A34)</f>
        <v>972281967</v>
      </c>
      <c r="J34" s="33">
        <f>AVERAGEIFS('PNA (Borough and District)'!H:H,'PNA (Borough and District)'!I:I,A34)</f>
        <v>255548.35883128623</v>
      </c>
      <c r="O34" s="15">
        <v>33</v>
      </c>
      <c r="P34" s="15">
        <v>3335</v>
      </c>
      <c r="Q34" s="39">
        <f t="shared" si="3"/>
        <v>481590000</v>
      </c>
      <c r="R34" s="39">
        <f t="shared" si="3"/>
        <v>130000</v>
      </c>
      <c r="S34" s="39">
        <f t="shared" si="3"/>
        <v>612920000</v>
      </c>
      <c r="T34" s="39">
        <f t="shared" si="3"/>
        <v>160000</v>
      </c>
      <c r="U34" s="39">
        <f t="shared" si="3"/>
        <v>972280000</v>
      </c>
      <c r="V34" s="39">
        <f t="shared" si="2"/>
        <v>260000</v>
      </c>
    </row>
    <row r="35" spans="1:22" x14ac:dyDescent="0.35">
      <c r="A35" s="15">
        <v>34</v>
      </c>
      <c r="B35" t="s">
        <v>2260</v>
      </c>
      <c r="C35" t="s">
        <v>2280</v>
      </c>
      <c r="D35" s="37">
        <f>SUMIFS('PNA (Borough and District)'!E:E,'PNA (Borough and District)'!I:I,A35)</f>
        <v>5408</v>
      </c>
      <c r="E35" s="33">
        <f>SUMIFS('PNA (Borough and District)'!B:B,'PNA (Borough and District)'!I:I,A35)</f>
        <v>848149432.5</v>
      </c>
      <c r="F35" s="33">
        <f>AVERAGEIFS('PNA (Borough and District)'!F:F,'PNA (Borough and District)'!I:I,A35)</f>
        <v>151492.98759765193</v>
      </c>
      <c r="G35" s="33">
        <f>SUMIFS('PNA (Borough and District)'!C:C,'PNA (Borough and District)'!I:I,A35)</f>
        <v>1050106190</v>
      </c>
      <c r="H35" s="33">
        <f>AVERAGEIFS('PNA (Borough and District)'!G:G,'PNA (Borough and District)'!I:I,A35)</f>
        <v>176432.68149448119</v>
      </c>
      <c r="I35" s="33">
        <f>SUMIFS('PNA (Borough and District)'!D:D,'PNA (Borough and District)'!I:I,A35)</f>
        <v>1477249481.5</v>
      </c>
      <c r="J35" s="33">
        <f>AVERAGEIFS('PNA (Borough and District)'!H:H,'PNA (Borough and District)'!I:I,A35)</f>
        <v>254448.02822564848</v>
      </c>
      <c r="O35" s="15">
        <v>34</v>
      </c>
      <c r="P35" s="15">
        <v>5408</v>
      </c>
      <c r="Q35" s="39">
        <f t="shared" si="3"/>
        <v>848150000</v>
      </c>
      <c r="R35" s="39">
        <f t="shared" si="3"/>
        <v>150000</v>
      </c>
      <c r="S35" s="39">
        <f t="shared" si="3"/>
        <v>1050110000</v>
      </c>
      <c r="T35" s="39">
        <f t="shared" si="3"/>
        <v>180000</v>
      </c>
      <c r="U35" s="39">
        <f t="shared" si="3"/>
        <v>1477250000</v>
      </c>
      <c r="V35" s="39">
        <f t="shared" si="2"/>
        <v>250000</v>
      </c>
    </row>
    <row r="36" spans="1:22" x14ac:dyDescent="0.35">
      <c r="A36" s="15">
        <v>35</v>
      </c>
      <c r="B36" t="s">
        <v>2261</v>
      </c>
      <c r="C36" t="s">
        <v>2279</v>
      </c>
      <c r="D36" s="37">
        <f>SUMIFS('PNA (Borough and District)'!E:E,'PNA (Borough and District)'!I:I,A36)</f>
        <v>6071</v>
      </c>
      <c r="E36" s="33">
        <f>SUMIFS('PNA (Borough and District)'!B:B,'PNA (Borough and District)'!I:I,A36)</f>
        <v>616115566</v>
      </c>
      <c r="F36" s="33">
        <f>AVERAGEIFS('PNA (Borough and District)'!F:F,'PNA (Borough and District)'!I:I,A36)</f>
        <v>102812.98719413696</v>
      </c>
      <c r="G36" s="33">
        <f>SUMIFS('PNA (Borough and District)'!C:C,'PNA (Borough and District)'!I:I,A36)</f>
        <v>838174763</v>
      </c>
      <c r="H36" s="33">
        <f>AVERAGEIFS('PNA (Borough and District)'!G:G,'PNA (Borough and District)'!I:I,A36)</f>
        <v>137651.9204013081</v>
      </c>
      <c r="I36" s="33">
        <f>SUMIFS('PNA (Borough and District)'!D:D,'PNA (Borough and District)'!I:I,A36)</f>
        <v>1527772057</v>
      </c>
      <c r="J36" s="33">
        <f>AVERAGEIFS('PNA (Borough and District)'!H:H,'PNA (Borough and District)'!I:I,A36)</f>
        <v>243445.17318298249</v>
      </c>
      <c r="O36" s="15">
        <v>35</v>
      </c>
      <c r="P36" s="15">
        <v>6071</v>
      </c>
      <c r="Q36" s="39">
        <f t="shared" si="3"/>
        <v>616120000</v>
      </c>
      <c r="R36" s="39">
        <f t="shared" si="3"/>
        <v>100000</v>
      </c>
      <c r="S36" s="39">
        <f t="shared" si="3"/>
        <v>838170000</v>
      </c>
      <c r="T36" s="39">
        <f t="shared" si="3"/>
        <v>140000</v>
      </c>
      <c r="U36" s="39">
        <f t="shared" si="3"/>
        <v>1527770000</v>
      </c>
      <c r="V36" s="39">
        <f t="shared" si="2"/>
        <v>240000</v>
      </c>
    </row>
    <row r="37" spans="1:22" x14ac:dyDescent="0.35">
      <c r="A37" s="15">
        <v>36</v>
      </c>
      <c r="B37" t="s">
        <v>2262</v>
      </c>
      <c r="C37" t="s">
        <v>2279</v>
      </c>
      <c r="D37" s="37">
        <f>SUMIFS('PNA (Borough and District)'!E:E,'PNA (Borough and District)'!I:I,A37)</f>
        <v>8292</v>
      </c>
      <c r="E37" s="33">
        <f>SUMIFS('PNA (Borough and District)'!B:B,'PNA (Borough and District)'!I:I,A37)</f>
        <v>1231640780</v>
      </c>
      <c r="F37" s="33">
        <f>AVERAGEIFS('PNA (Borough and District)'!F:F,'PNA (Borough and District)'!I:I,A37)</f>
        <v>148665.99542073798</v>
      </c>
      <c r="G37" s="33">
        <f>SUMIFS('PNA (Borough and District)'!C:C,'PNA (Borough and District)'!I:I,A37)</f>
        <v>1581707228.5</v>
      </c>
      <c r="H37" s="33">
        <f>AVERAGEIFS('PNA (Borough and District)'!G:G,'PNA (Borough and District)'!I:I,A37)</f>
        <v>174484.27042408093</v>
      </c>
      <c r="I37" s="33">
        <f>SUMIFS('PNA (Borough and District)'!D:D,'PNA (Borough and District)'!I:I,A37)</f>
        <v>2308604796</v>
      </c>
      <c r="J37" s="33">
        <f>AVERAGEIFS('PNA (Borough and District)'!H:H,'PNA (Borough and District)'!I:I,A37)</f>
        <v>276903.69890405203</v>
      </c>
      <c r="O37" s="15">
        <v>36</v>
      </c>
      <c r="P37" s="15">
        <v>8292</v>
      </c>
      <c r="Q37" s="39">
        <f t="shared" si="3"/>
        <v>1231640000</v>
      </c>
      <c r="R37" s="39">
        <f t="shared" si="3"/>
        <v>150000</v>
      </c>
      <c r="S37" s="39">
        <f t="shared" si="3"/>
        <v>1581710000</v>
      </c>
      <c r="T37" s="39">
        <f t="shared" si="3"/>
        <v>170000</v>
      </c>
      <c r="U37" s="39">
        <f t="shared" si="3"/>
        <v>2308600000</v>
      </c>
      <c r="V37" s="39">
        <f t="shared" si="2"/>
        <v>280000</v>
      </c>
    </row>
    <row r="38" spans="1:22" x14ac:dyDescent="0.35">
      <c r="A38" s="15">
        <v>37</v>
      </c>
      <c r="B38" t="s">
        <v>2263</v>
      </c>
      <c r="C38" t="s">
        <v>2279</v>
      </c>
      <c r="D38" s="37">
        <f>SUMIFS('PNA (Borough and District)'!E:E,'PNA (Borough and District)'!I:I,A38)</f>
        <v>2038</v>
      </c>
      <c r="E38" s="33">
        <f>SUMIFS('PNA (Borough and District)'!B:B,'PNA (Borough and District)'!I:I,A38)</f>
        <v>307598680.5</v>
      </c>
      <c r="F38" s="33">
        <f>AVERAGEIFS('PNA (Borough and District)'!F:F,'PNA (Borough and District)'!I:I,A38)</f>
        <v>159406.90105487764</v>
      </c>
      <c r="G38" s="33">
        <f>SUMIFS('PNA (Borough and District)'!C:C,'PNA (Borough and District)'!I:I,A38)</f>
        <v>340834236</v>
      </c>
      <c r="H38" s="33">
        <f>AVERAGEIFS('PNA (Borough and District)'!G:G,'PNA (Borough and District)'!I:I,A38)</f>
        <v>174951.3497937427</v>
      </c>
      <c r="I38" s="33">
        <f>SUMIFS('PNA (Borough and District)'!D:D,'PNA (Borough and District)'!I:I,A38)</f>
        <v>518688033.5</v>
      </c>
      <c r="J38" s="33">
        <f>AVERAGEIFS('PNA (Borough and District)'!H:H,'PNA (Borough and District)'!I:I,A38)</f>
        <v>259189.56976388168</v>
      </c>
      <c r="O38" s="15">
        <v>37</v>
      </c>
      <c r="P38" s="15">
        <v>2038</v>
      </c>
      <c r="Q38" s="39">
        <f t="shared" si="3"/>
        <v>307600000</v>
      </c>
      <c r="R38" s="39">
        <f t="shared" si="3"/>
        <v>160000</v>
      </c>
      <c r="S38" s="39">
        <f t="shared" si="3"/>
        <v>340830000</v>
      </c>
      <c r="T38" s="39">
        <f t="shared" si="3"/>
        <v>170000</v>
      </c>
      <c r="U38" s="39">
        <f t="shared" si="3"/>
        <v>518690000</v>
      </c>
      <c r="V38" s="39">
        <f t="shared" si="2"/>
        <v>260000</v>
      </c>
    </row>
    <row r="39" spans="1:22" x14ac:dyDescent="0.35">
      <c r="A39" s="15">
        <v>38</v>
      </c>
      <c r="B39" t="s">
        <v>2264</v>
      </c>
      <c r="C39" t="s">
        <v>2279</v>
      </c>
      <c r="D39" s="37">
        <f>SUMIFS('PNA (Borough and District)'!E:E,'PNA (Borough and District)'!I:I,A39)</f>
        <v>2891</v>
      </c>
      <c r="E39" s="33">
        <f>SUMIFS('PNA (Borough and District)'!B:B,'PNA (Borough and District)'!I:I,A39)</f>
        <v>399383268</v>
      </c>
      <c r="F39" s="33">
        <f>AVERAGEIFS('PNA (Borough and District)'!F:F,'PNA (Borough and District)'!I:I,A39)</f>
        <v>334129.36797642434</v>
      </c>
      <c r="G39" s="33">
        <f>SUMIFS('PNA (Borough and District)'!C:C,'PNA (Borough and District)'!I:I,A39)</f>
        <v>573913484</v>
      </c>
      <c r="H39" s="33">
        <f>AVERAGEIFS('PNA (Borough and District)'!G:G,'PNA (Borough and District)'!I:I,A39)</f>
        <v>478734.3319866677</v>
      </c>
      <c r="I39" s="33">
        <f>SUMIFS('PNA (Borough and District)'!D:D,'PNA (Borough and District)'!I:I,A39)</f>
        <v>739952447</v>
      </c>
      <c r="J39" s="33">
        <f>AVERAGEIFS('PNA (Borough and District)'!H:H,'PNA (Borough and District)'!I:I,A39)</f>
        <v>612590.10391053522</v>
      </c>
      <c r="O39" s="15">
        <v>38</v>
      </c>
      <c r="P39" s="15">
        <v>2891</v>
      </c>
      <c r="Q39" s="39">
        <f t="shared" si="3"/>
        <v>399380000</v>
      </c>
      <c r="R39" s="39">
        <f t="shared" si="3"/>
        <v>330000</v>
      </c>
      <c r="S39" s="39">
        <f t="shared" si="3"/>
        <v>573910000</v>
      </c>
      <c r="T39" s="39">
        <f t="shared" si="3"/>
        <v>480000</v>
      </c>
      <c r="U39" s="39">
        <f t="shared" si="3"/>
        <v>739950000</v>
      </c>
      <c r="V39" s="39">
        <f t="shared" si="2"/>
        <v>610000</v>
      </c>
    </row>
    <row r="40" spans="1:22" x14ac:dyDescent="0.35">
      <c r="A40" s="15">
        <v>39</v>
      </c>
      <c r="B40" t="s">
        <v>2288</v>
      </c>
      <c r="C40" t="s">
        <v>2279</v>
      </c>
      <c r="D40" s="37">
        <v>0</v>
      </c>
      <c r="E40" s="59" t="s">
        <v>2283</v>
      </c>
      <c r="F40" s="59" t="s">
        <v>2283</v>
      </c>
      <c r="G40" s="59" t="s">
        <v>2283</v>
      </c>
      <c r="H40" s="59" t="s">
        <v>2283</v>
      </c>
      <c r="I40" s="59" t="s">
        <v>2283</v>
      </c>
      <c r="J40" s="59" t="s">
        <v>2283</v>
      </c>
      <c r="O40" s="15">
        <v>39</v>
      </c>
      <c r="P40" s="15">
        <v>0</v>
      </c>
      <c r="Q40" s="59" t="s">
        <v>2283</v>
      </c>
      <c r="R40" s="59" t="s">
        <v>2283</v>
      </c>
      <c r="S40" s="59" t="s">
        <v>2283</v>
      </c>
      <c r="T40" s="59" t="s">
        <v>2283</v>
      </c>
      <c r="U40" s="59" t="s">
        <v>2283</v>
      </c>
      <c r="V40" s="59" t="s">
        <v>2283</v>
      </c>
    </row>
    <row r="41" spans="1:22" x14ac:dyDescent="0.35">
      <c r="A41" s="15">
        <v>40</v>
      </c>
      <c r="B41" t="s">
        <v>2265</v>
      </c>
      <c r="C41" t="s">
        <v>2279</v>
      </c>
      <c r="D41" s="37">
        <f>SUMIFS('PNA (Borough and District)'!E:E,'PNA (Borough and District)'!I:I,A41)</f>
        <v>36</v>
      </c>
      <c r="E41" s="33">
        <f>SUMIFS('PNA (Borough and District)'!B:B,'PNA (Borough and District)'!I:I,A41)</f>
        <v>4085507.5</v>
      </c>
      <c r="F41" s="33">
        <f>AVERAGEIFS('PNA (Borough and District)'!F:F,'PNA (Borough and District)'!I:I,A41)</f>
        <v>113486.31944444444</v>
      </c>
      <c r="G41" s="33">
        <f>SUMIFS('PNA (Borough and District)'!C:C,'PNA (Borough and District)'!I:I,A41)</f>
        <v>5498001.5</v>
      </c>
      <c r="H41" s="33">
        <f>AVERAGEIFS('PNA (Borough and District)'!G:G,'PNA (Borough and District)'!I:I,A41)</f>
        <v>152722.26388888888</v>
      </c>
      <c r="I41" s="33">
        <f>SUMIFS('PNA (Borough and District)'!D:D,'PNA (Borough and District)'!I:I,A41)</f>
        <v>9853035.5</v>
      </c>
      <c r="J41" s="33">
        <f>AVERAGEIFS('PNA (Borough and District)'!H:H,'PNA (Borough and District)'!I:I,A41)</f>
        <v>273695.43055555556</v>
      </c>
      <c r="O41" s="15">
        <v>40</v>
      </c>
      <c r="P41" s="15">
        <v>36</v>
      </c>
      <c r="Q41" s="39">
        <f t="shared" si="3"/>
        <v>4090000</v>
      </c>
      <c r="R41" s="39">
        <f t="shared" si="3"/>
        <v>110000</v>
      </c>
      <c r="S41" s="39">
        <f t="shared" si="3"/>
        <v>5500000</v>
      </c>
      <c r="T41" s="39">
        <f t="shared" si="3"/>
        <v>150000</v>
      </c>
      <c r="U41" s="39">
        <f t="shared" si="3"/>
        <v>9850000</v>
      </c>
      <c r="V41" s="39">
        <f t="shared" si="2"/>
        <v>270000</v>
      </c>
    </row>
    <row r="42" spans="1:22" x14ac:dyDescent="0.35">
      <c r="A42" s="15">
        <v>41</v>
      </c>
      <c r="B42" t="s">
        <v>2266</v>
      </c>
      <c r="C42" t="s">
        <v>2279</v>
      </c>
      <c r="D42" s="37">
        <f>SUMIFS('PNA (Borough and District)'!E:E,'PNA (Borough and District)'!I:I,A42)</f>
        <v>10370</v>
      </c>
      <c r="E42" s="33">
        <f>SUMIFS('PNA (Borough and District)'!B:B,'PNA (Borough and District)'!I:I,A42)</f>
        <v>1596834040.5</v>
      </c>
      <c r="F42" s="33">
        <f>AVERAGEIFS('PNA (Borough and District)'!F:F,'PNA (Borough and District)'!I:I,A42)</f>
        <v>161413.67840462696</v>
      </c>
      <c r="G42" s="33">
        <f>SUMIFS('PNA (Borough and District)'!C:C,'PNA (Borough and District)'!I:I,A42)</f>
        <v>1897814067</v>
      </c>
      <c r="H42" s="33">
        <f>AVERAGEIFS('PNA (Borough and District)'!G:G,'PNA (Borough and District)'!I:I,A42)</f>
        <v>180226.1655229686</v>
      </c>
      <c r="I42" s="33">
        <f>SUMIFS('PNA (Borough and District)'!D:D,'PNA (Borough and District)'!I:I,A42)</f>
        <v>2680835139.5</v>
      </c>
      <c r="J42" s="33">
        <f>AVERAGEIFS('PNA (Borough and District)'!H:H,'PNA (Borough and District)'!I:I,A42)</f>
        <v>283464.31225995533</v>
      </c>
      <c r="O42" s="15">
        <v>41</v>
      </c>
      <c r="P42" s="15">
        <v>10370</v>
      </c>
      <c r="Q42" s="39">
        <f t="shared" si="3"/>
        <v>1596830000</v>
      </c>
      <c r="R42" s="39">
        <f t="shared" si="3"/>
        <v>160000</v>
      </c>
      <c r="S42" s="39">
        <f t="shared" si="3"/>
        <v>1897810000</v>
      </c>
      <c r="T42" s="39">
        <f t="shared" si="3"/>
        <v>180000</v>
      </c>
      <c r="U42" s="39">
        <f t="shared" si="3"/>
        <v>2680840000</v>
      </c>
      <c r="V42" s="39">
        <f t="shared" si="2"/>
        <v>280000</v>
      </c>
    </row>
    <row r="43" spans="1:22" x14ac:dyDescent="0.35">
      <c r="A43" s="15">
        <v>42</v>
      </c>
      <c r="B43" t="s">
        <v>2267</v>
      </c>
      <c r="C43" t="s">
        <v>2279</v>
      </c>
      <c r="D43" s="37">
        <f>SUMIFS('PNA (Borough and District)'!E:E,'PNA (Borough and District)'!I:I,A43)</f>
        <v>9601</v>
      </c>
      <c r="E43" s="33">
        <f>SUMIFS('PNA (Borough and District)'!B:B,'PNA (Borough and District)'!I:I,A43)</f>
        <v>1490187059</v>
      </c>
      <c r="F43" s="33">
        <f>AVERAGEIFS('PNA (Borough and District)'!F:F,'PNA (Borough and District)'!I:I,A43)</f>
        <v>158787.18691487436</v>
      </c>
      <c r="G43" s="33">
        <f>SUMIFS('PNA (Borough and District)'!C:C,'PNA (Borough and District)'!I:I,A43)</f>
        <v>1928533972</v>
      </c>
      <c r="H43" s="33">
        <f>AVERAGEIFS('PNA (Borough and District)'!G:G,'PNA (Borough and District)'!I:I,A43)</f>
        <v>190154.08780567127</v>
      </c>
      <c r="I43" s="33">
        <f>SUMIFS('PNA (Borough and District)'!D:D,'PNA (Borough and District)'!I:I,A43)</f>
        <v>2468710371</v>
      </c>
      <c r="J43" s="33">
        <f>AVERAGEIFS('PNA (Borough and District)'!H:H,'PNA (Borough and District)'!I:I,A43)</f>
        <v>278494.13510266144</v>
      </c>
      <c r="O43" s="15">
        <v>42</v>
      </c>
      <c r="P43" s="15">
        <v>9601</v>
      </c>
      <c r="Q43" s="39">
        <f t="shared" si="3"/>
        <v>1490190000</v>
      </c>
      <c r="R43" s="39">
        <f t="shared" si="3"/>
        <v>160000</v>
      </c>
      <c r="S43" s="39">
        <f t="shared" si="3"/>
        <v>1928530000</v>
      </c>
      <c r="T43" s="39">
        <f t="shared" si="3"/>
        <v>190000</v>
      </c>
      <c r="U43" s="39">
        <f t="shared" si="3"/>
        <v>2468710000</v>
      </c>
      <c r="V43" s="39">
        <f t="shared" si="2"/>
        <v>280000</v>
      </c>
    </row>
    <row r="44" spans="1:22" x14ac:dyDescent="0.35">
      <c r="A44" s="15">
        <v>43</v>
      </c>
      <c r="B44" t="s">
        <v>2289</v>
      </c>
      <c r="C44" t="s">
        <v>2279</v>
      </c>
      <c r="D44" s="37">
        <v>0</v>
      </c>
      <c r="E44" s="59" t="s">
        <v>2283</v>
      </c>
      <c r="F44" s="59" t="s">
        <v>2283</v>
      </c>
      <c r="G44" s="59" t="s">
        <v>2283</v>
      </c>
      <c r="H44" s="59" t="s">
        <v>2283</v>
      </c>
      <c r="I44" s="59" t="s">
        <v>2283</v>
      </c>
      <c r="J44" s="59" t="s">
        <v>2283</v>
      </c>
      <c r="O44" s="15">
        <v>43</v>
      </c>
      <c r="P44" s="15">
        <v>0</v>
      </c>
      <c r="Q44" s="59" t="s">
        <v>2283</v>
      </c>
      <c r="R44" s="59" t="s">
        <v>2283</v>
      </c>
      <c r="S44" s="59" t="s">
        <v>2283</v>
      </c>
      <c r="T44" s="59" t="s">
        <v>2283</v>
      </c>
      <c r="U44" s="59" t="s">
        <v>2283</v>
      </c>
      <c r="V44" s="59" t="s">
        <v>2283</v>
      </c>
    </row>
    <row r="45" spans="1:22" x14ac:dyDescent="0.35">
      <c r="A45" s="15">
        <v>44</v>
      </c>
      <c r="B45" t="s">
        <v>2290</v>
      </c>
      <c r="C45" t="s">
        <v>2279</v>
      </c>
      <c r="D45" s="37">
        <v>0</v>
      </c>
      <c r="E45" s="59" t="s">
        <v>2283</v>
      </c>
      <c r="F45" s="59" t="s">
        <v>2283</v>
      </c>
      <c r="G45" s="59" t="s">
        <v>2283</v>
      </c>
      <c r="H45" s="59" t="s">
        <v>2283</v>
      </c>
      <c r="I45" s="59" t="s">
        <v>2283</v>
      </c>
      <c r="J45" s="59" t="s">
        <v>2283</v>
      </c>
      <c r="O45" s="15">
        <v>44</v>
      </c>
      <c r="P45" s="15">
        <v>0</v>
      </c>
      <c r="Q45" s="59" t="s">
        <v>2283</v>
      </c>
      <c r="R45" s="59" t="s">
        <v>2283</v>
      </c>
      <c r="S45" s="59" t="s">
        <v>2283</v>
      </c>
      <c r="T45" s="59" t="s">
        <v>2283</v>
      </c>
      <c r="U45" s="59" t="s">
        <v>2283</v>
      </c>
      <c r="V45" s="59" t="s">
        <v>2283</v>
      </c>
    </row>
    <row r="46" spans="1:22" x14ac:dyDescent="0.35">
      <c r="A46" s="15">
        <v>45</v>
      </c>
      <c r="B46" t="s">
        <v>2268</v>
      </c>
      <c r="C46" t="s">
        <v>2279</v>
      </c>
      <c r="D46" s="37">
        <f>SUMIFS('PNA (Borough and District)'!E:E,'PNA (Borough and District)'!I:I,A46)</f>
        <v>1188</v>
      </c>
      <c r="E46" s="33">
        <f>SUMIFS('PNA (Borough and District)'!B:B,'PNA (Borough and District)'!I:I,A46)</f>
        <v>113462018</v>
      </c>
      <c r="F46" s="33">
        <f>AVERAGEIFS('PNA (Borough and District)'!F:F,'PNA (Borough and District)'!I:I,A46)</f>
        <v>95506.749158249164</v>
      </c>
      <c r="G46" s="33">
        <f>SUMIFS('PNA (Borough and District)'!C:C,'PNA (Borough and District)'!I:I,A46)</f>
        <v>257258549</v>
      </c>
      <c r="H46" s="33">
        <f>AVERAGEIFS('PNA (Borough and District)'!G:G,'PNA (Borough and District)'!I:I,A46)</f>
        <v>216547.60016835018</v>
      </c>
      <c r="I46" s="33">
        <f>SUMIFS('PNA (Borough and District)'!D:D,'PNA (Borough and District)'!I:I,A46)</f>
        <v>346453558</v>
      </c>
      <c r="J46" s="33">
        <f>AVERAGEIFS('PNA (Borough and District)'!H:H,'PNA (Borough and District)'!I:I,A46)</f>
        <v>291627.5740740741</v>
      </c>
      <c r="O46" s="15">
        <v>45</v>
      </c>
      <c r="P46" s="15">
        <v>1188</v>
      </c>
      <c r="Q46" s="39">
        <f t="shared" si="3"/>
        <v>113460000</v>
      </c>
      <c r="R46" s="39">
        <f t="shared" si="3"/>
        <v>100000</v>
      </c>
      <c r="S46" s="39">
        <f t="shared" si="3"/>
        <v>257260000</v>
      </c>
      <c r="T46" s="39">
        <f t="shared" si="3"/>
        <v>220000</v>
      </c>
      <c r="U46" s="39">
        <f t="shared" si="3"/>
        <v>346450000</v>
      </c>
      <c r="V46" s="39">
        <f t="shared" si="2"/>
        <v>290000</v>
      </c>
    </row>
    <row r="47" spans="1:22" x14ac:dyDescent="0.35">
      <c r="A47" s="15">
        <v>46</v>
      </c>
      <c r="B47" t="s">
        <v>2269</v>
      </c>
      <c r="C47" t="s">
        <v>2279</v>
      </c>
      <c r="D47" s="37">
        <f>SUMIFS('PNA (Borough and District)'!E:E,'PNA (Borough and District)'!I:I,A47)</f>
        <v>3814</v>
      </c>
      <c r="E47" s="33">
        <f>SUMIFS('PNA (Borough and District)'!B:B,'PNA (Borough and District)'!I:I,A47)</f>
        <v>671195291</v>
      </c>
      <c r="F47" s="33">
        <f>AVERAGEIFS('PNA (Borough and District)'!F:F,'PNA (Borough and District)'!I:I,A47)</f>
        <v>175308.27184109119</v>
      </c>
      <c r="G47" s="33">
        <f>SUMIFS('PNA (Borough and District)'!C:C,'PNA (Borough and District)'!I:I,A47)</f>
        <v>863080303</v>
      </c>
      <c r="H47" s="33">
        <f>AVERAGEIFS('PNA (Borough and District)'!G:G,'PNA (Borough and District)'!I:I,A47)</f>
        <v>226435.61547619046</v>
      </c>
      <c r="I47" s="33">
        <f>SUMIFS('PNA (Borough and District)'!D:D,'PNA (Borough and District)'!I:I,A47)</f>
        <v>1074696326</v>
      </c>
      <c r="J47" s="33">
        <f>AVERAGEIFS('PNA (Borough and District)'!H:H,'PNA (Borough and District)'!I:I,A47)</f>
        <v>282374.74437847268</v>
      </c>
      <c r="O47" s="15">
        <v>46</v>
      </c>
      <c r="P47" s="15">
        <v>3814</v>
      </c>
      <c r="Q47" s="39">
        <f t="shared" si="3"/>
        <v>671200000</v>
      </c>
      <c r="R47" s="39">
        <f t="shared" si="3"/>
        <v>180000</v>
      </c>
      <c r="S47" s="39">
        <f t="shared" si="3"/>
        <v>863080000</v>
      </c>
      <c r="T47" s="39">
        <f t="shared" si="3"/>
        <v>230000</v>
      </c>
      <c r="U47" s="39">
        <f t="shared" si="3"/>
        <v>1074700000</v>
      </c>
      <c r="V47" s="39">
        <f t="shared" si="2"/>
        <v>280000</v>
      </c>
    </row>
    <row r="48" spans="1:22" x14ac:dyDescent="0.35">
      <c r="A48" s="15">
        <v>47</v>
      </c>
      <c r="B48" t="s">
        <v>2270</v>
      </c>
      <c r="C48" t="s">
        <v>2279</v>
      </c>
      <c r="D48" s="37">
        <f>SUMIFS('PNA (Borough and District)'!E:E,'PNA (Borough and District)'!I:I,A48)</f>
        <v>5863</v>
      </c>
      <c r="E48" s="33">
        <f>SUMIFS('PNA (Borough and District)'!B:B,'PNA (Borough and District)'!I:I,A48)</f>
        <v>801261473</v>
      </c>
      <c r="F48" s="33">
        <f>AVERAGEIFS('PNA (Borough and District)'!F:F,'PNA (Borough and District)'!I:I,A48)</f>
        <v>139760.44965496295</v>
      </c>
      <c r="G48" s="33">
        <f>SUMIFS('PNA (Borough and District)'!C:C,'PNA (Borough and District)'!I:I,A48)</f>
        <v>996778454</v>
      </c>
      <c r="H48" s="33">
        <f>AVERAGEIFS('PNA (Borough and District)'!G:G,'PNA (Borough and District)'!I:I,A48)</f>
        <v>167521.10892731929</v>
      </c>
      <c r="I48" s="33">
        <f>SUMIFS('PNA (Borough and District)'!D:D,'PNA (Borough and District)'!I:I,A48)</f>
        <v>1398615992</v>
      </c>
      <c r="J48" s="33">
        <f>AVERAGEIFS('PNA (Borough and District)'!H:H,'PNA (Borough and District)'!I:I,A48)</f>
        <v>230444.02870505588</v>
      </c>
      <c r="O48" s="15">
        <v>47</v>
      </c>
      <c r="P48" s="15">
        <v>5863</v>
      </c>
      <c r="Q48" s="39">
        <f t="shared" si="3"/>
        <v>801260000</v>
      </c>
      <c r="R48" s="39">
        <f t="shared" si="3"/>
        <v>140000</v>
      </c>
      <c r="S48" s="39">
        <f t="shared" si="3"/>
        <v>996780000</v>
      </c>
      <c r="T48" s="39">
        <f t="shared" si="3"/>
        <v>170000</v>
      </c>
      <c r="U48" s="39">
        <f t="shared" si="3"/>
        <v>1398620000</v>
      </c>
      <c r="V48" s="39">
        <f t="shared" si="2"/>
        <v>230000</v>
      </c>
    </row>
    <row r="49" spans="1:22" x14ac:dyDescent="0.35">
      <c r="A49" s="15">
        <v>48</v>
      </c>
      <c r="B49" t="s">
        <v>2291</v>
      </c>
      <c r="C49" t="s">
        <v>2279</v>
      </c>
      <c r="D49" s="37">
        <v>0</v>
      </c>
      <c r="E49" s="59" t="s">
        <v>2283</v>
      </c>
      <c r="F49" s="59" t="s">
        <v>2283</v>
      </c>
      <c r="G49" s="59" t="s">
        <v>2283</v>
      </c>
      <c r="H49" s="59" t="s">
        <v>2283</v>
      </c>
      <c r="I49" s="59" t="s">
        <v>2283</v>
      </c>
      <c r="J49" s="59" t="s">
        <v>2283</v>
      </c>
      <c r="O49" s="15">
        <v>48</v>
      </c>
      <c r="P49" s="15">
        <v>0</v>
      </c>
      <c r="Q49" s="59" t="s">
        <v>2283</v>
      </c>
      <c r="R49" s="59" t="s">
        <v>2283</v>
      </c>
      <c r="S49" s="59" t="s">
        <v>2283</v>
      </c>
      <c r="T49" s="59" t="s">
        <v>2283</v>
      </c>
      <c r="U49" s="59" t="s">
        <v>2283</v>
      </c>
      <c r="V49" s="59" t="s">
        <v>2283</v>
      </c>
    </row>
    <row r="50" spans="1:22" x14ac:dyDescent="0.35">
      <c r="A50" s="15">
        <v>49</v>
      </c>
      <c r="B50" t="s">
        <v>2271</v>
      </c>
      <c r="C50" t="s">
        <v>2281</v>
      </c>
      <c r="D50" s="37">
        <f>SUMIFS('PNA (Borough and District)'!E:E,'PNA (Borough and District)'!I:I,A50)</f>
        <v>3582</v>
      </c>
      <c r="E50" s="33">
        <f>SUMIFS('PNA (Borough and District)'!B:B,'PNA (Borough and District)'!I:I,A50)</f>
        <v>520128045</v>
      </c>
      <c r="F50" s="33">
        <f>AVERAGEIFS('PNA (Borough and District)'!F:F,'PNA (Borough and District)'!I:I,A50)</f>
        <v>139694.42963081427</v>
      </c>
      <c r="G50" s="33">
        <f>SUMIFS('PNA (Borough and District)'!C:C,'PNA (Borough and District)'!I:I,A50)</f>
        <v>644656417</v>
      </c>
      <c r="H50" s="33">
        <f>AVERAGEIFS('PNA (Borough and District)'!G:G,'PNA (Borough and District)'!I:I,A50)</f>
        <v>169977.45690321593</v>
      </c>
      <c r="I50" s="33">
        <f>SUMIFS('PNA (Borough and District)'!D:D,'PNA (Borough and District)'!I:I,A50)</f>
        <v>1026135795</v>
      </c>
      <c r="J50" s="33">
        <f>AVERAGEIFS('PNA (Borough and District)'!H:H,'PNA (Borough and District)'!I:I,A50)</f>
        <v>273580.94679574406</v>
      </c>
      <c r="O50" s="15">
        <v>49</v>
      </c>
      <c r="P50" s="15">
        <v>3582</v>
      </c>
      <c r="Q50" s="39">
        <f t="shared" si="3"/>
        <v>520130000</v>
      </c>
      <c r="R50" s="39">
        <f t="shared" si="3"/>
        <v>140000</v>
      </c>
      <c r="S50" s="39">
        <f t="shared" si="3"/>
        <v>644660000</v>
      </c>
      <c r="T50" s="39">
        <f t="shared" si="3"/>
        <v>170000</v>
      </c>
      <c r="U50" s="39">
        <f t="shared" si="3"/>
        <v>1026140000</v>
      </c>
      <c r="V50" s="39">
        <f t="shared" si="2"/>
        <v>270000</v>
      </c>
    </row>
    <row r="51" spans="1:22" x14ac:dyDescent="0.35">
      <c r="A51" s="15">
        <v>50</v>
      </c>
      <c r="B51" t="s">
        <v>2272</v>
      </c>
      <c r="C51" t="s">
        <v>2281</v>
      </c>
      <c r="D51" s="37">
        <f>SUMIFS('PNA (Borough and District)'!E:E,'PNA (Borough and District)'!I:I,A51)</f>
        <v>928</v>
      </c>
      <c r="E51" s="33">
        <f>SUMIFS('PNA (Borough and District)'!B:B,'PNA (Borough and District)'!I:I,A51)</f>
        <v>150929869</v>
      </c>
      <c r="F51" s="33">
        <f>AVERAGEIFS('PNA (Borough and District)'!F:F,'PNA (Borough and District)'!I:I,A51)</f>
        <v>163893.81104939774</v>
      </c>
      <c r="G51" s="33">
        <f>SUMIFS('PNA (Borough and District)'!C:C,'PNA (Borough and District)'!I:I,A51)</f>
        <v>188194455</v>
      </c>
      <c r="H51" s="33">
        <f>AVERAGEIFS('PNA (Borough and District)'!G:G,'PNA (Borough and District)'!I:I,A51)</f>
        <v>203174.3142058333</v>
      </c>
      <c r="I51" s="33">
        <f>SUMIFS('PNA (Borough and District)'!D:D,'PNA (Borough and District)'!I:I,A51)</f>
        <v>275746583</v>
      </c>
      <c r="J51" s="33">
        <f>AVERAGEIFS('PNA (Borough and District)'!H:H,'PNA (Borough and District)'!I:I,A51)</f>
        <v>299210.60908435268</v>
      </c>
      <c r="O51" s="15">
        <v>50</v>
      </c>
      <c r="P51" s="15">
        <v>928</v>
      </c>
      <c r="Q51" s="39">
        <f t="shared" si="3"/>
        <v>150930000</v>
      </c>
      <c r="R51" s="39">
        <f t="shared" si="3"/>
        <v>160000</v>
      </c>
      <c r="S51" s="39">
        <f t="shared" si="3"/>
        <v>188190000</v>
      </c>
      <c r="T51" s="39">
        <f t="shared" si="3"/>
        <v>200000</v>
      </c>
      <c r="U51" s="39">
        <f t="shared" si="3"/>
        <v>275750000</v>
      </c>
      <c r="V51" s="39">
        <f t="shared" si="2"/>
        <v>300000</v>
      </c>
    </row>
    <row r="52" spans="1:22" x14ac:dyDescent="0.35">
      <c r="A52" s="15">
        <v>51</v>
      </c>
      <c r="B52" t="s">
        <v>2292</v>
      </c>
      <c r="C52" t="s">
        <v>2281</v>
      </c>
      <c r="D52" s="37">
        <v>0</v>
      </c>
      <c r="E52" s="59" t="s">
        <v>2283</v>
      </c>
      <c r="F52" s="59" t="s">
        <v>2283</v>
      </c>
      <c r="G52" s="59" t="s">
        <v>2283</v>
      </c>
      <c r="H52" s="59" t="s">
        <v>2283</v>
      </c>
      <c r="I52" s="59" t="s">
        <v>2283</v>
      </c>
      <c r="J52" s="59" t="s">
        <v>2283</v>
      </c>
      <c r="O52" s="15">
        <v>51</v>
      </c>
      <c r="P52" s="15">
        <v>0</v>
      </c>
      <c r="Q52" s="59" t="s">
        <v>2283</v>
      </c>
      <c r="R52" s="59" t="s">
        <v>2283</v>
      </c>
      <c r="S52" s="59" t="s">
        <v>2283</v>
      </c>
      <c r="T52" s="59" t="s">
        <v>2283</v>
      </c>
      <c r="U52" s="59" t="s">
        <v>2283</v>
      </c>
      <c r="V52" s="59" t="s">
        <v>2283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93EFB-28D8-406D-8C2A-4D93917D7A4B}">
  <dimension ref="A1:L31"/>
  <sheetViews>
    <sheetView workbookViewId="0">
      <selection sqref="A1:H7"/>
    </sheetView>
  </sheetViews>
  <sheetFormatPr defaultColWidth="8.81640625" defaultRowHeight="14.5" x14ac:dyDescent="0.35"/>
  <cols>
    <col min="1" max="1" width="14.6328125" bestFit="1" customWidth="1"/>
    <col min="2" max="2" width="14.6328125" customWidth="1"/>
    <col min="3" max="4" width="22.453125" customWidth="1"/>
    <col min="5" max="6" width="23" customWidth="1"/>
    <col min="7" max="7" width="23.453125" customWidth="1"/>
    <col min="8" max="8" width="26.81640625" bestFit="1" customWidth="1"/>
    <col min="9" max="10" width="26.81640625" customWidth="1"/>
    <col min="12" max="12" width="11.1796875" bestFit="1" customWidth="1"/>
  </cols>
  <sheetData>
    <row r="1" spans="1:12" x14ac:dyDescent="0.35">
      <c r="A1" s="26" t="s">
        <v>40</v>
      </c>
      <c r="B1" s="26" t="s">
        <v>2113</v>
      </c>
      <c r="C1" s="26" t="s">
        <v>2106</v>
      </c>
      <c r="D1" s="26" t="s">
        <v>2110</v>
      </c>
      <c r="E1" s="26" t="s">
        <v>2108</v>
      </c>
      <c r="F1" s="26" t="s">
        <v>2111</v>
      </c>
      <c r="G1" s="26" t="s">
        <v>2107</v>
      </c>
      <c r="H1" s="26" t="s">
        <v>2112</v>
      </c>
      <c r="I1" s="26"/>
      <c r="J1" s="26"/>
      <c r="K1" s="24"/>
      <c r="L1" s="25"/>
    </row>
    <row r="2" spans="1:12" x14ac:dyDescent="0.35">
      <c r="A2" t="s">
        <v>71</v>
      </c>
      <c r="B2">
        <f>SUMIFS('PNA (Borough and District)'!S:S,'PNA (Borough and District)'!T:T,"BRONX")</f>
        <v>44389</v>
      </c>
      <c r="C2" s="48">
        <f>SUMIFS('PNA (Borough and District)'!M:M,'PNA (Borough and District)'!T:T,"BRONX")</f>
        <v>6668566756</v>
      </c>
      <c r="D2" s="48">
        <f>AVERAGEIFS('PNA (Borough and District)'!P:P,'PNA (Borough and District)'!T:T,"BRONX")</f>
        <v>154249.01717875781</v>
      </c>
      <c r="E2" s="36">
        <f>SUMIFS('PNA (Borough and District)'!N:N,'PNA (Borough and District)'!T:T,"BRONX")</f>
        <v>8136143067</v>
      </c>
      <c r="F2" s="36">
        <f>AVERAGEIFS('PNA (Borough and District)'!Q:Q,'PNA (Borough and District)'!T:T,"BRONX")</f>
        <v>182077.28269869124</v>
      </c>
      <c r="G2" s="48">
        <f>SUMIFS('PNA (Borough and District)'!O:O,'PNA (Borough and District)'!T:T,"BRONX")</f>
        <v>11278964286</v>
      </c>
      <c r="H2" s="48">
        <f>AVERAGEIFS('PNA (Borough and District)'!R:R,'PNA (Borough and District)'!T:T,"BRONX")</f>
        <v>286080.29783278954</v>
      </c>
      <c r="I2" s="8"/>
      <c r="J2" s="8"/>
    </row>
    <row r="3" spans="1:12" x14ac:dyDescent="0.35">
      <c r="A3" t="s">
        <v>80</v>
      </c>
      <c r="B3">
        <f>SUMIFS('PNA (Borough and District)'!S:S,'PNA (Borough and District)'!T:T,"BROOKLYN")</f>
        <v>58592</v>
      </c>
      <c r="C3" s="48">
        <f>SUMIFS('PNA (Borough and District)'!M:M,'PNA (Borough and District)'!T:T,"BROOKLYN")</f>
        <v>8561504072</v>
      </c>
      <c r="D3" s="48">
        <f>AVERAGEIFS('PNA (Borough and District)'!P:P,'PNA (Borough and District)'!T:T,"BROOKLYN")</f>
        <v>161059.14625868591</v>
      </c>
      <c r="E3" s="36">
        <f>SUMIFS('PNA (Borough and District)'!N:N,'PNA (Borough and District)'!T:T,"BROOKLYN")</f>
        <v>10946623874</v>
      </c>
      <c r="F3" s="36">
        <f>AVERAGEIFS('PNA (Borough and District)'!Q:Q,'PNA (Borough and District)'!T:T,"BROOKLYN")</f>
        <v>191244.97685768703</v>
      </c>
      <c r="G3" s="48">
        <f>SUMIFS('PNA (Borough and District)'!O:O,'PNA (Borough and District)'!T:T,"BROOKLYN")</f>
        <v>15523713204</v>
      </c>
      <c r="H3" s="48">
        <f>AVERAGEIFS('PNA (Borough and District)'!R:R,'PNA (Borough and District)'!T:T,"BROOKLYN")</f>
        <v>288763.85676039389</v>
      </c>
      <c r="I3" s="8"/>
      <c r="J3" s="8"/>
    </row>
    <row r="4" spans="1:12" x14ac:dyDescent="0.35">
      <c r="A4" t="s">
        <v>95</v>
      </c>
      <c r="B4">
        <f>SUMIFS('PNA (Borough and District)'!S:S,'PNA (Borough and District)'!T:T,"MANHATTAN")</f>
        <v>53189</v>
      </c>
      <c r="C4" s="48">
        <f>SUMIFS('PNA (Borough and District)'!M:M,'PNA (Borough and District)'!T:T,"MANHATTAN")</f>
        <v>7275784175</v>
      </c>
      <c r="D4" s="48">
        <f>AVERAGEIFS('PNA (Borough and District)'!P:P,'PNA (Borough and District)'!T:T,"MANHATTAN")</f>
        <v>141212.93396225749</v>
      </c>
      <c r="E4" s="36">
        <f>SUMIFS('PNA (Borough and District)'!N:N,'PNA (Borough and District)'!T:T,"MANHATTAN")</f>
        <v>8995955508</v>
      </c>
      <c r="F4" s="36">
        <f>AVERAGEIFS('PNA (Borough and District)'!Q:Q,'PNA (Borough and District)'!T:T,"MANHATTAN")</f>
        <v>176271.17647518887</v>
      </c>
      <c r="G4" s="48">
        <f>SUMIFS('PNA (Borough and District)'!O:O,'PNA (Borough and District)'!T:T,"MANHATTAN")</f>
        <v>12837365479</v>
      </c>
      <c r="H4" s="48">
        <f>AVERAGEIFS('PNA (Borough and District)'!R:R,'PNA (Borough and District)'!T:T,"MANHATTAN")</f>
        <v>274904.88382213848</v>
      </c>
      <c r="I4" s="8"/>
      <c r="J4" s="8"/>
    </row>
    <row r="5" spans="1:12" x14ac:dyDescent="0.35">
      <c r="A5" t="s">
        <v>198</v>
      </c>
      <c r="B5">
        <f>SUMIFS('PNA (Borough and District)'!S:S,'PNA (Borough and District)'!T:T,"QUEENS")</f>
        <v>15778</v>
      </c>
      <c r="C5" s="48">
        <f>SUMIFS('PNA (Borough and District)'!M:M,'PNA (Borough and District)'!T:T,"QUEENS")</f>
        <v>2247472341</v>
      </c>
      <c r="D5" s="48">
        <f>AVERAGEIFS('PNA (Borough and District)'!P:P,'PNA (Borough and District)'!T:T,"QUEENS")</f>
        <v>150700.90663122816</v>
      </c>
      <c r="E5" s="36">
        <f>SUMIFS('PNA (Borough and District)'!N:N,'PNA (Borough and District)'!T:T,"QUEENS")</f>
        <v>2889034280</v>
      </c>
      <c r="F5" s="36">
        <f>AVERAGEIFS('PNA (Borough and District)'!Q:Q,'PNA (Borough and District)'!T:T,"QUEENS")</f>
        <v>185814.24900910509</v>
      </c>
      <c r="G5" s="48">
        <f>SUMIFS('PNA (Borough and District)'!O:O,'PNA (Borough and District)'!T:T,"QUEENS")</f>
        <v>4290975566</v>
      </c>
      <c r="H5" s="48">
        <f>AVERAGEIFS('PNA (Borough and District)'!R:R,'PNA (Borough and District)'!T:T,"QUEENS")</f>
        <v>273963.39576531347</v>
      </c>
      <c r="I5" s="8"/>
      <c r="J5" s="8"/>
    </row>
    <row r="6" spans="1:12" x14ac:dyDescent="0.35">
      <c r="A6" t="s">
        <v>268</v>
      </c>
      <c r="B6">
        <f>SUMIFS('PNA (Borough and District)'!S:S,'PNA (Borough and District)'!T:T,"STATEN ISLAND")</f>
        <v>4510</v>
      </c>
      <c r="C6" s="48">
        <f>SUMIFS('PNA (Borough and District)'!M:M,'PNA (Borough and District)'!T:T,"STATEN ISLAND")</f>
        <v>671057914</v>
      </c>
      <c r="D6" s="48">
        <f>AVERAGEIFS('PNA (Borough and District)'!P:P,'PNA (Borough and District)'!T:T,"STATEN ISLAND")</f>
        <v>144534.305914531</v>
      </c>
      <c r="E6" s="36">
        <f>SUMIFS('PNA (Borough and District)'!N:N,'PNA (Borough and District)'!T:T,"STATEN ISLAND")</f>
        <v>832850872</v>
      </c>
      <c r="F6" s="36">
        <f>AVERAGEIFS('PNA (Borough and District)'!Q:Q,'PNA (Borough and District)'!T:T,"STATEN ISLAND")</f>
        <v>176616.82836373942</v>
      </c>
      <c r="G6" s="48">
        <f>SUMIFS('PNA (Borough and District)'!O:O,'PNA (Borough and District)'!T:T,"STATEN ISLAND")</f>
        <v>1301882378</v>
      </c>
      <c r="H6" s="48">
        <f>AVERAGEIFS('PNA (Borough and District)'!R:R,'PNA (Borough and District)'!T:T,"STATEN ISLAND")</f>
        <v>278706.8792534658</v>
      </c>
      <c r="I6" s="8"/>
      <c r="J6" s="8"/>
    </row>
    <row r="7" spans="1:12" x14ac:dyDescent="0.35">
      <c r="A7" t="s">
        <v>2211</v>
      </c>
      <c r="B7">
        <f>SUM(B2:B6)</f>
        <v>176458</v>
      </c>
      <c r="C7" s="48">
        <f>SUM(C2:C6)</f>
        <v>25424385258</v>
      </c>
      <c r="D7" s="48">
        <f>AVERAGE(D2:D6)</f>
        <v>150351.26198909208</v>
      </c>
      <c r="E7" s="36">
        <f>SUM(E2:E6)</f>
        <v>31800607601</v>
      </c>
      <c r="F7" s="36">
        <f>AVERAGE(F2:F6)</f>
        <v>182404.90268088234</v>
      </c>
      <c r="G7" s="48">
        <f>SUM(G2:G6)</f>
        <v>45232900913</v>
      </c>
      <c r="H7" s="48">
        <f>AVERAGE(H2:H6)</f>
        <v>280483.86268682021</v>
      </c>
      <c r="I7" s="8"/>
      <c r="J7" s="8"/>
    </row>
    <row r="8" spans="1:12" x14ac:dyDescent="0.35">
      <c r="C8" s="36"/>
      <c r="D8" s="36"/>
      <c r="E8" s="36"/>
      <c r="F8" s="36"/>
      <c r="G8" s="36"/>
      <c r="H8" s="36"/>
    </row>
    <row r="9" spans="1:12" x14ac:dyDescent="0.35">
      <c r="C9" s="22"/>
      <c r="D9" s="22"/>
      <c r="E9" s="22"/>
      <c r="F9" s="22"/>
    </row>
    <row r="10" spans="1:12" s="29" customFormat="1" x14ac:dyDescent="0.35">
      <c r="A10" s="29" t="s">
        <v>2117</v>
      </c>
      <c r="L10" s="30"/>
    </row>
    <row r="11" spans="1:12" x14ac:dyDescent="0.35">
      <c r="A11" t="s">
        <v>40</v>
      </c>
      <c r="B11" t="s">
        <v>2113</v>
      </c>
      <c r="C11" t="s">
        <v>2106</v>
      </c>
      <c r="D11" t="s">
        <v>2110</v>
      </c>
      <c r="E11" t="s">
        <v>2108</v>
      </c>
      <c r="F11" t="s">
        <v>2111</v>
      </c>
      <c r="G11" t="s">
        <v>2107</v>
      </c>
      <c r="H11" t="s">
        <v>2112</v>
      </c>
    </row>
    <row r="12" spans="1:12" x14ac:dyDescent="0.35">
      <c r="A12" t="s">
        <v>71</v>
      </c>
      <c r="B12" s="37">
        <v>44389</v>
      </c>
      <c r="C12" s="38">
        <f>ROUND(C2,-6)</f>
        <v>6669000000</v>
      </c>
      <c r="D12" s="38">
        <f>ROUND(D2,-3)</f>
        <v>154000</v>
      </c>
      <c r="E12" s="38">
        <f t="shared" ref="E12:G12" si="0">ROUND(E2,-6)</f>
        <v>8136000000</v>
      </c>
      <c r="F12" s="38">
        <f>ROUND(F2,-3)</f>
        <v>182000</v>
      </c>
      <c r="G12" s="38">
        <f t="shared" si="0"/>
        <v>11279000000</v>
      </c>
      <c r="H12" s="38">
        <f>ROUND(H2,-3)</f>
        <v>286000</v>
      </c>
      <c r="I12" s="8"/>
      <c r="J12" s="8"/>
    </row>
    <row r="13" spans="1:12" x14ac:dyDescent="0.35">
      <c r="A13" t="s">
        <v>80</v>
      </c>
      <c r="B13" s="37">
        <v>58592</v>
      </c>
      <c r="C13" s="38">
        <f t="shared" ref="C13:G17" si="1">ROUND(C3,-6)</f>
        <v>8562000000</v>
      </c>
      <c r="D13" s="38">
        <f t="shared" ref="D13:D24" si="2">ROUND(D3,-3)</f>
        <v>161000</v>
      </c>
      <c r="E13" s="38">
        <f t="shared" si="1"/>
        <v>10947000000</v>
      </c>
      <c r="F13" s="38">
        <f t="shared" ref="F13:F24" si="3">ROUND(F3,-4)</f>
        <v>190000</v>
      </c>
      <c r="G13" s="38">
        <f t="shared" si="1"/>
        <v>15524000000</v>
      </c>
      <c r="H13" s="38">
        <f t="shared" ref="H13:H24" si="4">ROUND(H3,-4)</f>
        <v>290000</v>
      </c>
      <c r="I13" s="8"/>
      <c r="J13" s="8"/>
    </row>
    <row r="14" spans="1:12" x14ac:dyDescent="0.35">
      <c r="A14" t="s">
        <v>95</v>
      </c>
      <c r="B14" s="37">
        <v>53189</v>
      </c>
      <c r="C14" s="38">
        <f t="shared" si="1"/>
        <v>7276000000</v>
      </c>
      <c r="D14" s="38">
        <f t="shared" si="2"/>
        <v>141000</v>
      </c>
      <c r="E14" s="38">
        <f t="shared" si="1"/>
        <v>8996000000</v>
      </c>
      <c r="F14" s="38">
        <f t="shared" si="3"/>
        <v>180000</v>
      </c>
      <c r="G14" s="38">
        <f t="shared" si="1"/>
        <v>12837000000</v>
      </c>
      <c r="H14" s="38">
        <f t="shared" si="4"/>
        <v>270000</v>
      </c>
      <c r="I14" s="8"/>
      <c r="J14" s="8"/>
    </row>
    <row r="15" spans="1:12" x14ac:dyDescent="0.35">
      <c r="A15" t="s">
        <v>198</v>
      </c>
      <c r="B15" s="37">
        <v>15778</v>
      </c>
      <c r="C15" s="38">
        <f t="shared" si="1"/>
        <v>2247000000</v>
      </c>
      <c r="D15" s="38">
        <f t="shared" si="2"/>
        <v>151000</v>
      </c>
      <c r="E15" s="38">
        <f t="shared" si="1"/>
        <v>2889000000</v>
      </c>
      <c r="F15" s="38">
        <f t="shared" si="3"/>
        <v>190000</v>
      </c>
      <c r="G15" s="38">
        <f t="shared" si="1"/>
        <v>4291000000</v>
      </c>
      <c r="H15" s="38">
        <f t="shared" si="4"/>
        <v>270000</v>
      </c>
      <c r="I15" s="8"/>
      <c r="J15" s="8"/>
    </row>
    <row r="16" spans="1:12" x14ac:dyDescent="0.35">
      <c r="A16" t="s">
        <v>268</v>
      </c>
      <c r="B16" s="37">
        <v>4510</v>
      </c>
      <c r="C16" s="38">
        <f t="shared" si="1"/>
        <v>671000000</v>
      </c>
      <c r="D16" s="38">
        <f t="shared" si="2"/>
        <v>145000</v>
      </c>
      <c r="E16" s="38">
        <f t="shared" si="1"/>
        <v>833000000</v>
      </c>
      <c r="F16" s="38">
        <f t="shared" si="3"/>
        <v>180000</v>
      </c>
      <c r="G16" s="38">
        <f t="shared" si="1"/>
        <v>1302000000</v>
      </c>
      <c r="H16" s="38">
        <f t="shared" si="4"/>
        <v>280000</v>
      </c>
      <c r="I16" s="8"/>
      <c r="J16" s="8"/>
    </row>
    <row r="17" spans="1:10" x14ac:dyDescent="0.35">
      <c r="A17" t="s">
        <v>60</v>
      </c>
      <c r="B17" s="37">
        <v>176458</v>
      </c>
      <c r="C17" s="38">
        <f t="shared" si="1"/>
        <v>25424000000</v>
      </c>
      <c r="D17" s="38">
        <f t="shared" si="2"/>
        <v>150000</v>
      </c>
      <c r="E17" s="38">
        <f t="shared" si="1"/>
        <v>31801000000</v>
      </c>
      <c r="F17" s="38">
        <f t="shared" si="3"/>
        <v>180000</v>
      </c>
      <c r="G17" s="38">
        <f t="shared" si="1"/>
        <v>45233000000</v>
      </c>
      <c r="H17" s="38">
        <f t="shared" si="4"/>
        <v>280000</v>
      </c>
      <c r="I17" s="8"/>
      <c r="J17" s="8"/>
    </row>
    <row r="18" spans="1:10" x14ac:dyDescent="0.35">
      <c r="A18" s="23" t="s">
        <v>40</v>
      </c>
      <c r="B18" s="23" t="s">
        <v>2113</v>
      </c>
      <c r="C18" s="23" t="s">
        <v>2106</v>
      </c>
      <c r="D18" s="8">
        <f t="shared" si="2"/>
        <v>0</v>
      </c>
      <c r="E18" s="23" t="s">
        <v>2108</v>
      </c>
      <c r="F18" s="8">
        <f t="shared" si="3"/>
        <v>0</v>
      </c>
      <c r="G18" s="23" t="s">
        <v>2107</v>
      </c>
      <c r="H18" s="8">
        <f t="shared" si="4"/>
        <v>0</v>
      </c>
      <c r="I18" s="23"/>
      <c r="J18" s="23"/>
    </row>
    <row r="19" spans="1:10" x14ac:dyDescent="0.35">
      <c r="A19" s="23" t="s">
        <v>71</v>
      </c>
      <c r="B19" s="23">
        <v>44389</v>
      </c>
      <c r="C19" s="27">
        <f t="shared" ref="C19:G24" si="5">ROUND(C12,-3)</f>
        <v>6669000000</v>
      </c>
      <c r="D19" s="8">
        <f t="shared" si="2"/>
        <v>0</v>
      </c>
      <c r="E19" s="27">
        <f t="shared" si="5"/>
        <v>8136000000</v>
      </c>
      <c r="F19" s="8">
        <f t="shared" si="3"/>
        <v>0</v>
      </c>
      <c r="G19" s="27">
        <f t="shared" si="5"/>
        <v>11279000000</v>
      </c>
      <c r="H19" s="8">
        <f t="shared" si="4"/>
        <v>0</v>
      </c>
      <c r="I19" s="27"/>
      <c r="J19" s="27"/>
    </row>
    <row r="20" spans="1:10" x14ac:dyDescent="0.35">
      <c r="A20" s="23" t="s">
        <v>80</v>
      </c>
      <c r="B20" s="23">
        <v>58592</v>
      </c>
      <c r="C20" s="27">
        <f t="shared" si="5"/>
        <v>8562000000</v>
      </c>
      <c r="D20" s="8">
        <f t="shared" si="2"/>
        <v>0</v>
      </c>
      <c r="E20" s="27">
        <f t="shared" si="5"/>
        <v>10947000000</v>
      </c>
      <c r="F20" s="8">
        <f t="shared" si="3"/>
        <v>0</v>
      </c>
      <c r="G20" s="27">
        <f t="shared" si="5"/>
        <v>15524000000</v>
      </c>
      <c r="H20" s="8">
        <f t="shared" si="4"/>
        <v>0</v>
      </c>
      <c r="I20" s="27"/>
      <c r="J20" s="27"/>
    </row>
    <row r="21" spans="1:10" x14ac:dyDescent="0.35">
      <c r="A21" s="23" t="s">
        <v>95</v>
      </c>
      <c r="B21" s="23">
        <v>53189</v>
      </c>
      <c r="C21" s="27">
        <f t="shared" si="5"/>
        <v>7276000000</v>
      </c>
      <c r="D21" s="8" t="e">
        <f t="shared" si="2"/>
        <v>#VALUE!</v>
      </c>
      <c r="E21" s="27">
        <f t="shared" si="5"/>
        <v>8996000000</v>
      </c>
      <c r="F21" s="8" t="e">
        <f t="shared" si="3"/>
        <v>#VALUE!</v>
      </c>
      <c r="G21" s="27">
        <f t="shared" si="5"/>
        <v>12837000000</v>
      </c>
      <c r="H21" s="8" t="e">
        <f t="shared" si="4"/>
        <v>#VALUE!</v>
      </c>
      <c r="I21" s="27"/>
      <c r="J21" s="27"/>
    </row>
    <row r="22" spans="1:10" x14ac:dyDescent="0.35">
      <c r="A22" s="23" t="s">
        <v>198</v>
      </c>
      <c r="B22" s="23">
        <v>15778</v>
      </c>
      <c r="C22" s="27">
        <f t="shared" si="5"/>
        <v>2247000000</v>
      </c>
      <c r="D22" s="8">
        <f t="shared" si="2"/>
        <v>154000</v>
      </c>
      <c r="E22" s="27">
        <f t="shared" si="5"/>
        <v>2889000000</v>
      </c>
      <c r="F22" s="8">
        <f t="shared" si="3"/>
        <v>180000</v>
      </c>
      <c r="G22" s="27">
        <f t="shared" si="5"/>
        <v>4291000000</v>
      </c>
      <c r="H22" s="8">
        <f t="shared" si="4"/>
        <v>290000</v>
      </c>
      <c r="I22" s="27"/>
      <c r="J22" s="27"/>
    </row>
    <row r="23" spans="1:10" x14ac:dyDescent="0.35">
      <c r="A23" s="23" t="s">
        <v>268</v>
      </c>
      <c r="B23" s="23">
        <v>4510</v>
      </c>
      <c r="C23" s="27">
        <f t="shared" si="5"/>
        <v>671000000</v>
      </c>
      <c r="D23" s="8">
        <f t="shared" si="2"/>
        <v>161000</v>
      </c>
      <c r="E23" s="27">
        <f t="shared" si="5"/>
        <v>833000000</v>
      </c>
      <c r="F23" s="8">
        <f t="shared" si="3"/>
        <v>190000</v>
      </c>
      <c r="G23" s="27">
        <f t="shared" si="5"/>
        <v>1302000000</v>
      </c>
      <c r="H23" s="8">
        <f t="shared" si="4"/>
        <v>290000</v>
      </c>
      <c r="I23" s="27"/>
      <c r="J23" s="27"/>
    </row>
    <row r="24" spans="1:10" x14ac:dyDescent="0.35">
      <c r="A24" s="23" t="s">
        <v>60</v>
      </c>
      <c r="B24" s="23">
        <v>176458</v>
      </c>
      <c r="C24" s="27">
        <f t="shared" si="5"/>
        <v>25424000000</v>
      </c>
      <c r="D24" s="8">
        <f t="shared" si="2"/>
        <v>141000</v>
      </c>
      <c r="E24" s="27">
        <f t="shared" si="5"/>
        <v>31801000000</v>
      </c>
      <c r="F24" s="8">
        <f t="shared" si="3"/>
        <v>180000</v>
      </c>
      <c r="G24" s="27">
        <f t="shared" si="5"/>
        <v>45233000000</v>
      </c>
      <c r="H24" s="8">
        <f t="shared" si="4"/>
        <v>270000</v>
      </c>
      <c r="I24" s="27"/>
      <c r="J24" s="27"/>
    </row>
    <row r="29" spans="1:10" x14ac:dyDescent="0.35">
      <c r="F29" s="4"/>
    </row>
    <row r="30" spans="1:10" x14ac:dyDescent="0.35">
      <c r="F30" s="4"/>
    </row>
    <row r="31" spans="1:10" x14ac:dyDescent="0.35">
      <c r="F31" s="4"/>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3B88B-8E61-4E41-B626-B996ABAF3DA3}">
  <dimension ref="A1:H7"/>
  <sheetViews>
    <sheetView workbookViewId="0">
      <selection activeCell="K4" sqref="J4:K4"/>
    </sheetView>
  </sheetViews>
  <sheetFormatPr defaultColWidth="10.90625" defaultRowHeight="14.5" x14ac:dyDescent="0.35"/>
  <cols>
    <col min="3" max="3" width="18.36328125" bestFit="1" customWidth="1"/>
    <col min="4" max="4" width="12.1796875" bestFit="1" customWidth="1"/>
    <col min="5" max="5" width="18.36328125" bestFit="1" customWidth="1"/>
    <col min="6" max="6" width="12.1796875" bestFit="1" customWidth="1"/>
    <col min="7" max="7" width="18.36328125" bestFit="1" customWidth="1"/>
    <col min="8" max="8" width="12.1796875" bestFit="1" customWidth="1"/>
  </cols>
  <sheetData>
    <row r="1" spans="1:8" x14ac:dyDescent="0.35">
      <c r="A1" s="67" t="s">
        <v>2274</v>
      </c>
      <c r="B1" t="s">
        <v>2298</v>
      </c>
      <c r="C1" t="s">
        <v>2093</v>
      </c>
      <c r="D1" t="s">
        <v>2299</v>
      </c>
      <c r="E1" t="s">
        <v>1529</v>
      </c>
      <c r="F1" t="s">
        <v>2300</v>
      </c>
      <c r="G1" t="s">
        <v>2212</v>
      </c>
      <c r="H1" t="s">
        <v>2297</v>
      </c>
    </row>
    <row r="2" spans="1:8" x14ac:dyDescent="0.35">
      <c r="A2" s="66" t="s">
        <v>2277</v>
      </c>
      <c r="B2" s="47">
        <v>44389</v>
      </c>
      <c r="C2" s="8">
        <v>6668566756</v>
      </c>
      <c r="D2" s="8">
        <v>154249.01717875799</v>
      </c>
      <c r="E2" s="8">
        <v>8136143067</v>
      </c>
      <c r="F2" s="8">
        <v>182077.28269869101</v>
      </c>
      <c r="G2" s="8">
        <v>11278964286</v>
      </c>
      <c r="H2" s="8">
        <v>286080.29783279001</v>
      </c>
    </row>
    <row r="3" spans="1:8" x14ac:dyDescent="0.35">
      <c r="A3" s="66" t="s">
        <v>2279</v>
      </c>
      <c r="B3" s="47">
        <v>58592</v>
      </c>
      <c r="C3" s="8">
        <v>8561504072</v>
      </c>
      <c r="D3" s="8">
        <v>161059.14625868591</v>
      </c>
      <c r="E3" s="8">
        <v>10946623874</v>
      </c>
      <c r="F3" s="8">
        <v>191244.97685768703</v>
      </c>
      <c r="G3" s="8">
        <v>15523713204</v>
      </c>
      <c r="H3" s="8">
        <v>288763.85676039389</v>
      </c>
    </row>
    <row r="4" spans="1:8" x14ac:dyDescent="0.35">
      <c r="A4" s="66" t="s">
        <v>2275</v>
      </c>
      <c r="B4" s="47">
        <v>53189</v>
      </c>
      <c r="C4" s="8">
        <v>7275784175</v>
      </c>
      <c r="D4" s="8">
        <v>141212.93396225749</v>
      </c>
      <c r="E4" s="8">
        <v>8995955508</v>
      </c>
      <c r="F4" s="8">
        <v>176271.17647518887</v>
      </c>
      <c r="G4" s="8">
        <v>12837365479</v>
      </c>
      <c r="H4" s="8">
        <v>274904.88382213848</v>
      </c>
    </row>
    <row r="5" spans="1:8" x14ac:dyDescent="0.35">
      <c r="A5" s="66" t="s">
        <v>2278</v>
      </c>
      <c r="B5" s="47">
        <v>15778</v>
      </c>
      <c r="C5" s="8">
        <v>2247472341</v>
      </c>
      <c r="D5" s="8">
        <v>150700.90663122816</v>
      </c>
      <c r="E5" s="8">
        <v>2889034280</v>
      </c>
      <c r="F5" s="8">
        <v>185814.24900910509</v>
      </c>
      <c r="G5" s="8">
        <v>4290975566</v>
      </c>
      <c r="H5" s="8">
        <v>273963.39576531347</v>
      </c>
    </row>
    <row r="6" spans="1:8" x14ac:dyDescent="0.35">
      <c r="A6" s="66" t="s">
        <v>2281</v>
      </c>
      <c r="B6" s="47">
        <v>4510</v>
      </c>
      <c r="C6" s="8">
        <v>671057914</v>
      </c>
      <c r="D6" s="8">
        <v>144534.305914531</v>
      </c>
      <c r="E6" s="8">
        <v>832850872</v>
      </c>
      <c r="F6" s="8">
        <v>176616.82836373942</v>
      </c>
      <c r="G6" s="8">
        <v>1301882378</v>
      </c>
      <c r="H6" s="8">
        <v>278706.8792534658</v>
      </c>
    </row>
    <row r="7" spans="1:8" x14ac:dyDescent="0.35">
      <c r="A7" s="66" t="s">
        <v>2211</v>
      </c>
      <c r="B7" s="47">
        <v>176458</v>
      </c>
      <c r="C7" s="8">
        <v>25424385258</v>
      </c>
      <c r="D7" s="8">
        <v>150351.26198909208</v>
      </c>
      <c r="E7" s="8">
        <v>31800607601</v>
      </c>
      <c r="F7" s="8">
        <v>182404.90268088234</v>
      </c>
      <c r="G7" s="8">
        <v>45232900913</v>
      </c>
      <c r="H7" s="8">
        <v>280483.86268682021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C323-6832-45AB-BF75-7A70DA3EA921}">
  <dimension ref="A1:Q331"/>
  <sheetViews>
    <sheetView workbookViewId="0">
      <selection activeCell="B285" sqref="B285"/>
    </sheetView>
  </sheetViews>
  <sheetFormatPr defaultColWidth="8.81640625" defaultRowHeight="14.5" x14ac:dyDescent="0.35"/>
  <cols>
    <col min="1" max="1" width="57" bestFit="1" customWidth="1"/>
    <col min="2" max="4" width="18.453125" style="33" bestFit="1" customWidth="1"/>
    <col min="5" max="5" width="14.1796875" style="46" customWidth="1"/>
    <col min="6" max="7" width="14.81640625" style="33" bestFit="1" customWidth="1"/>
    <col min="8" max="8" width="15.453125" style="33" bestFit="1" customWidth="1"/>
    <col min="11" max="13" width="15.81640625" style="33" bestFit="1" customWidth="1"/>
    <col min="14" max="14" width="10.1796875" style="47" bestFit="1" customWidth="1"/>
    <col min="15" max="15" width="13.81640625" style="33" bestFit="1" customWidth="1"/>
    <col min="16" max="17" width="14.81640625" style="33" bestFit="1" customWidth="1"/>
  </cols>
  <sheetData>
    <row r="1" spans="1:17" ht="72.5" x14ac:dyDescent="0.35">
      <c r="A1" s="20" t="s">
        <v>1</v>
      </c>
      <c r="B1" s="34" t="s">
        <v>2096</v>
      </c>
      <c r="C1" s="34" t="s">
        <v>1529</v>
      </c>
      <c r="D1" s="34" t="s">
        <v>1994</v>
      </c>
      <c r="E1" s="42" t="s">
        <v>13</v>
      </c>
      <c r="F1" s="40" t="s">
        <v>2095</v>
      </c>
      <c r="G1" s="40" t="s">
        <v>2097</v>
      </c>
      <c r="H1" s="40" t="s">
        <v>2098</v>
      </c>
      <c r="K1" s="34" t="s">
        <v>2096</v>
      </c>
      <c r="L1" s="34" t="s">
        <v>2094</v>
      </c>
      <c r="M1" s="34" t="s">
        <v>1994</v>
      </c>
      <c r="N1" s="42" t="s">
        <v>13</v>
      </c>
      <c r="O1" s="40" t="s">
        <v>2095</v>
      </c>
      <c r="P1" s="40" t="s">
        <v>2097</v>
      </c>
      <c r="Q1" s="40" t="s">
        <v>2098</v>
      </c>
    </row>
    <row r="2" spans="1:17" x14ac:dyDescent="0.35">
      <c r="A2" t="s">
        <v>61</v>
      </c>
      <c r="B2" s="33">
        <v>28479170</v>
      </c>
      <c r="C2" s="4">
        <v>30607066</v>
      </c>
      <c r="D2" s="33">
        <v>46939117</v>
      </c>
      <c r="E2" s="43">
        <v>220</v>
      </c>
      <c r="F2" s="33">
        <v>129450.77272727272</v>
      </c>
      <c r="G2" s="10">
        <f>C2/E2</f>
        <v>139123.02727272728</v>
      </c>
      <c r="H2" s="33">
        <v>213359.62272727274</v>
      </c>
      <c r="K2" s="33">
        <f>ROUND(B2,-4)</f>
        <v>28480000</v>
      </c>
      <c r="L2" s="33">
        <f>ROUND(C2,-4)</f>
        <v>30610000</v>
      </c>
      <c r="M2" s="33">
        <f>ROUND(D2,-4)</f>
        <v>46940000</v>
      </c>
      <c r="N2" s="43">
        <v>220</v>
      </c>
      <c r="O2" s="33">
        <f>ROUND(F2,-4)</f>
        <v>130000</v>
      </c>
      <c r="P2" s="33">
        <f>ROUND(G2,-4)</f>
        <v>140000</v>
      </c>
      <c r="Q2" s="33">
        <f>ROUND(H2,-4)</f>
        <v>210000</v>
      </c>
    </row>
    <row r="3" spans="1:17" x14ac:dyDescent="0.35">
      <c r="A3" t="s">
        <v>72</v>
      </c>
      <c r="B3" s="33">
        <v>7523440</v>
      </c>
      <c r="C3" s="4">
        <v>7616887</v>
      </c>
      <c r="D3" s="33">
        <v>9813214</v>
      </c>
      <c r="E3" s="43">
        <v>30</v>
      </c>
      <c r="F3" s="33">
        <v>250781.33333333334</v>
      </c>
      <c r="G3" s="10">
        <f t="shared" ref="G3:G66" si="0">C3/E3</f>
        <v>253896.23333333334</v>
      </c>
      <c r="H3" s="33">
        <v>327107.13333333336</v>
      </c>
      <c r="K3" s="33">
        <f t="shared" ref="K3:K66" si="1">ROUND(B3,-4)</f>
        <v>7520000</v>
      </c>
      <c r="L3" s="33">
        <f t="shared" ref="L3:L66" si="2">ROUND(C3,-4)</f>
        <v>7620000</v>
      </c>
      <c r="M3" s="33">
        <f t="shared" ref="M3:M66" si="3">ROUND(D3,-4)</f>
        <v>9810000</v>
      </c>
      <c r="N3" s="43">
        <v>30</v>
      </c>
      <c r="O3" s="33">
        <f t="shared" ref="O3:O66" si="4">ROUND(F3,-4)</f>
        <v>250000</v>
      </c>
      <c r="P3" s="33">
        <f t="shared" ref="P3:P66" si="5">ROUND(G3,-4)</f>
        <v>250000</v>
      </c>
      <c r="Q3" s="33">
        <f t="shared" ref="Q3:Q66" si="6">ROUND(H3,-4)</f>
        <v>330000</v>
      </c>
    </row>
    <row r="4" spans="1:17" x14ac:dyDescent="0.35">
      <c r="A4" t="s">
        <v>81</v>
      </c>
      <c r="B4" s="33">
        <v>15912588</v>
      </c>
      <c r="C4" s="4">
        <v>20281023</v>
      </c>
      <c r="D4" s="33">
        <v>24592924</v>
      </c>
      <c r="E4" s="43">
        <v>66</v>
      </c>
      <c r="F4" s="33">
        <v>241099.81818181818</v>
      </c>
      <c r="G4" s="10">
        <f t="shared" si="0"/>
        <v>307288.22727272729</v>
      </c>
      <c r="H4" s="33">
        <v>372620.06060606061</v>
      </c>
      <c r="K4" s="33">
        <f t="shared" si="1"/>
        <v>15910000</v>
      </c>
      <c r="L4" s="33">
        <f t="shared" si="2"/>
        <v>20280000</v>
      </c>
      <c r="M4" s="33">
        <f t="shared" si="3"/>
        <v>24590000</v>
      </c>
      <c r="N4" s="43">
        <v>66</v>
      </c>
      <c r="O4" s="33">
        <f t="shared" si="4"/>
        <v>240000</v>
      </c>
      <c r="P4" s="33">
        <f t="shared" si="5"/>
        <v>310000</v>
      </c>
      <c r="Q4" s="33">
        <f t="shared" si="6"/>
        <v>370000</v>
      </c>
    </row>
    <row r="5" spans="1:17" x14ac:dyDescent="0.35">
      <c r="A5" t="s">
        <v>89</v>
      </c>
      <c r="B5" s="33">
        <v>15263115</v>
      </c>
      <c r="C5" s="4">
        <v>17590843</v>
      </c>
      <c r="D5" s="33">
        <v>30297547</v>
      </c>
      <c r="E5" s="43">
        <v>100</v>
      </c>
      <c r="F5" s="33">
        <v>152631.15</v>
      </c>
      <c r="G5" s="10">
        <f t="shared" si="0"/>
        <v>175908.43</v>
      </c>
      <c r="H5" s="33">
        <v>302975.46999999997</v>
      </c>
      <c r="K5" s="33">
        <f t="shared" si="1"/>
        <v>15260000</v>
      </c>
      <c r="L5" s="33">
        <f t="shared" si="2"/>
        <v>17590000</v>
      </c>
      <c r="M5" s="33">
        <f t="shared" si="3"/>
        <v>30300000</v>
      </c>
      <c r="N5" s="43">
        <v>100</v>
      </c>
      <c r="O5" s="33">
        <f t="shared" si="4"/>
        <v>150000</v>
      </c>
      <c r="P5" s="33">
        <f t="shared" si="5"/>
        <v>180000</v>
      </c>
      <c r="Q5" s="33">
        <f t="shared" si="6"/>
        <v>300000</v>
      </c>
    </row>
    <row r="6" spans="1:17" x14ac:dyDescent="0.35">
      <c r="A6" t="s">
        <v>96</v>
      </c>
      <c r="B6" s="33">
        <v>16062903</v>
      </c>
      <c r="C6" s="4">
        <v>19831894</v>
      </c>
      <c r="D6" s="33">
        <v>24501816</v>
      </c>
      <c r="E6" s="43">
        <v>96</v>
      </c>
      <c r="F6" s="33">
        <v>167321.90625</v>
      </c>
      <c r="G6" s="10">
        <f t="shared" si="0"/>
        <v>206582.22916666666</v>
      </c>
      <c r="H6" s="33">
        <v>255227.25</v>
      </c>
      <c r="K6" s="33">
        <f t="shared" si="1"/>
        <v>16060000</v>
      </c>
      <c r="L6" s="33">
        <f t="shared" si="2"/>
        <v>19830000</v>
      </c>
      <c r="M6" s="33">
        <f t="shared" si="3"/>
        <v>24500000</v>
      </c>
      <c r="N6" s="43">
        <v>96</v>
      </c>
      <c r="O6" s="33">
        <f t="shared" si="4"/>
        <v>170000</v>
      </c>
      <c r="P6" s="33">
        <f t="shared" si="5"/>
        <v>210000</v>
      </c>
      <c r="Q6" s="33">
        <f t="shared" si="6"/>
        <v>260000</v>
      </c>
    </row>
    <row r="7" spans="1:17" x14ac:dyDescent="0.35">
      <c r="A7" t="s">
        <v>102</v>
      </c>
      <c r="B7" s="33">
        <v>4430342</v>
      </c>
      <c r="C7" s="4">
        <v>5186588</v>
      </c>
      <c r="D7" s="33">
        <v>10438024</v>
      </c>
      <c r="E7" s="43">
        <v>35</v>
      </c>
      <c r="F7" s="33">
        <v>126581.2</v>
      </c>
      <c r="G7" s="10">
        <f t="shared" si="0"/>
        <v>148188.22857142857</v>
      </c>
      <c r="H7" s="33">
        <v>298229.25714285712</v>
      </c>
      <c r="K7" s="33">
        <f t="shared" si="1"/>
        <v>4430000</v>
      </c>
      <c r="L7" s="33">
        <f t="shared" si="2"/>
        <v>5190000</v>
      </c>
      <c r="M7" s="33">
        <f t="shared" si="3"/>
        <v>10440000</v>
      </c>
      <c r="N7" s="43">
        <v>35</v>
      </c>
      <c r="O7" s="33">
        <f t="shared" si="4"/>
        <v>130000</v>
      </c>
      <c r="P7" s="33">
        <f t="shared" si="5"/>
        <v>150000</v>
      </c>
      <c r="Q7" s="33">
        <f t="shared" si="6"/>
        <v>300000</v>
      </c>
    </row>
    <row r="8" spans="1:17" x14ac:dyDescent="0.35">
      <c r="A8" t="s">
        <v>109</v>
      </c>
      <c r="B8" s="33">
        <v>37414870</v>
      </c>
      <c r="C8" s="4">
        <v>43867730</v>
      </c>
      <c r="D8" s="33">
        <v>51404716</v>
      </c>
      <c r="E8" s="43">
        <v>234</v>
      </c>
      <c r="F8" s="33">
        <v>159892.60683760684</v>
      </c>
      <c r="G8" s="10">
        <f t="shared" si="0"/>
        <v>187468.93162393162</v>
      </c>
      <c r="H8" s="33">
        <v>219678.2735042735</v>
      </c>
      <c r="K8" s="33">
        <f t="shared" si="1"/>
        <v>37410000</v>
      </c>
      <c r="L8" s="33">
        <f t="shared" si="2"/>
        <v>43870000</v>
      </c>
      <c r="M8" s="33">
        <f t="shared" si="3"/>
        <v>51400000</v>
      </c>
      <c r="N8" s="43">
        <v>234</v>
      </c>
      <c r="O8" s="33">
        <f t="shared" si="4"/>
        <v>160000</v>
      </c>
      <c r="P8" s="33">
        <f t="shared" si="5"/>
        <v>190000</v>
      </c>
      <c r="Q8" s="33">
        <f t="shared" si="6"/>
        <v>220000</v>
      </c>
    </row>
    <row r="9" spans="1:17" x14ac:dyDescent="0.35">
      <c r="A9" t="s">
        <v>115</v>
      </c>
      <c r="B9" s="33">
        <v>13270397</v>
      </c>
      <c r="C9" s="4">
        <v>14400934</v>
      </c>
      <c r="D9" s="33">
        <v>18924521</v>
      </c>
      <c r="E9" s="43">
        <v>66</v>
      </c>
      <c r="F9" s="33">
        <v>201066.62121212122</v>
      </c>
      <c r="G9" s="10">
        <f t="shared" si="0"/>
        <v>218195.9696969697</v>
      </c>
      <c r="H9" s="33">
        <v>286735.16666666669</v>
      </c>
      <c r="K9" s="33">
        <f t="shared" si="1"/>
        <v>13270000</v>
      </c>
      <c r="L9" s="33">
        <f t="shared" si="2"/>
        <v>14400000</v>
      </c>
      <c r="M9" s="33">
        <f t="shared" si="3"/>
        <v>18920000</v>
      </c>
      <c r="N9" s="43">
        <v>66</v>
      </c>
      <c r="O9" s="33">
        <f t="shared" si="4"/>
        <v>200000</v>
      </c>
      <c r="P9" s="33">
        <f t="shared" si="5"/>
        <v>220000</v>
      </c>
      <c r="Q9" s="33">
        <f t="shared" si="6"/>
        <v>290000</v>
      </c>
    </row>
    <row r="10" spans="1:17" x14ac:dyDescent="0.35">
      <c r="A10" t="s">
        <v>122</v>
      </c>
      <c r="B10" s="33">
        <v>16984472</v>
      </c>
      <c r="C10" s="4">
        <v>29487580</v>
      </c>
      <c r="D10" s="33">
        <v>46600585</v>
      </c>
      <c r="E10" s="43">
        <v>225</v>
      </c>
      <c r="F10" s="33">
        <v>75486.542222222226</v>
      </c>
      <c r="G10" s="10">
        <f t="shared" si="0"/>
        <v>131055.91111111111</v>
      </c>
      <c r="H10" s="33">
        <v>207113.7111111111</v>
      </c>
      <c r="K10" s="33">
        <f t="shared" si="1"/>
        <v>16980000</v>
      </c>
      <c r="L10" s="33">
        <f t="shared" si="2"/>
        <v>29490000</v>
      </c>
      <c r="M10" s="33">
        <f t="shared" si="3"/>
        <v>46600000</v>
      </c>
      <c r="N10" s="43">
        <v>225</v>
      </c>
      <c r="O10" s="33">
        <f t="shared" si="4"/>
        <v>80000</v>
      </c>
      <c r="P10" s="33">
        <f t="shared" si="5"/>
        <v>130000</v>
      </c>
      <c r="Q10" s="33">
        <f t="shared" si="6"/>
        <v>210000</v>
      </c>
    </row>
    <row r="11" spans="1:17" x14ac:dyDescent="0.35">
      <c r="A11" t="s">
        <v>129</v>
      </c>
      <c r="B11" s="33">
        <v>22918730</v>
      </c>
      <c r="C11" s="4">
        <v>23214849</v>
      </c>
      <c r="D11" s="33">
        <v>32907908</v>
      </c>
      <c r="E11" s="43">
        <v>107</v>
      </c>
      <c r="F11" s="33">
        <v>214193.738317757</v>
      </c>
      <c r="G11" s="10">
        <f t="shared" si="0"/>
        <v>216961.20560747664</v>
      </c>
      <c r="H11" s="33">
        <v>307550.54205607477</v>
      </c>
      <c r="K11" s="33">
        <f t="shared" si="1"/>
        <v>22920000</v>
      </c>
      <c r="L11" s="33">
        <f t="shared" si="2"/>
        <v>23210000</v>
      </c>
      <c r="M11" s="33">
        <f t="shared" si="3"/>
        <v>32910000</v>
      </c>
      <c r="N11" s="43">
        <v>107</v>
      </c>
      <c r="O11" s="33">
        <f t="shared" si="4"/>
        <v>210000</v>
      </c>
      <c r="P11" s="33">
        <f t="shared" si="5"/>
        <v>220000</v>
      </c>
      <c r="Q11" s="33">
        <f t="shared" si="6"/>
        <v>310000</v>
      </c>
    </row>
    <row r="12" spans="1:17" x14ac:dyDescent="0.35">
      <c r="A12" t="s">
        <v>136</v>
      </c>
      <c r="B12" s="33">
        <v>24295931</v>
      </c>
      <c r="C12" s="4">
        <v>29037592</v>
      </c>
      <c r="D12" s="33">
        <v>48712809</v>
      </c>
      <c r="E12" s="43">
        <v>200</v>
      </c>
      <c r="F12" s="33">
        <v>121479.655</v>
      </c>
      <c r="G12" s="10">
        <f t="shared" si="0"/>
        <v>145187.96</v>
      </c>
      <c r="H12" s="33">
        <v>243564.04500000001</v>
      </c>
      <c r="K12" s="33">
        <f t="shared" si="1"/>
        <v>24300000</v>
      </c>
      <c r="L12" s="33">
        <f t="shared" si="2"/>
        <v>29040000</v>
      </c>
      <c r="M12" s="33">
        <f t="shared" si="3"/>
        <v>48710000</v>
      </c>
      <c r="N12" s="43">
        <v>200</v>
      </c>
      <c r="O12" s="33">
        <f t="shared" si="4"/>
        <v>120000</v>
      </c>
      <c r="P12" s="33">
        <f t="shared" si="5"/>
        <v>150000</v>
      </c>
      <c r="Q12" s="33">
        <f t="shared" si="6"/>
        <v>240000</v>
      </c>
    </row>
    <row r="13" spans="1:17" x14ac:dyDescent="0.35">
      <c r="A13" t="s">
        <v>142</v>
      </c>
      <c r="B13" s="33">
        <v>22362507</v>
      </c>
      <c r="C13" s="4">
        <v>27343842</v>
      </c>
      <c r="D13" s="33">
        <v>41051481</v>
      </c>
      <c r="E13" s="43">
        <v>159</v>
      </c>
      <c r="F13" s="33">
        <v>140644.69811320756</v>
      </c>
      <c r="G13" s="10">
        <f t="shared" si="0"/>
        <v>171973.84905660377</v>
      </c>
      <c r="H13" s="33">
        <v>258185.41509433961</v>
      </c>
      <c r="K13" s="33">
        <f t="shared" si="1"/>
        <v>22360000</v>
      </c>
      <c r="L13" s="33">
        <f t="shared" si="2"/>
        <v>27340000</v>
      </c>
      <c r="M13" s="33">
        <f t="shared" si="3"/>
        <v>41050000</v>
      </c>
      <c r="N13" s="43">
        <v>159</v>
      </c>
      <c r="O13" s="33">
        <f t="shared" si="4"/>
        <v>140000</v>
      </c>
      <c r="P13" s="33">
        <f t="shared" si="5"/>
        <v>170000</v>
      </c>
      <c r="Q13" s="33">
        <f t="shared" si="6"/>
        <v>260000</v>
      </c>
    </row>
    <row r="14" spans="1:17" x14ac:dyDescent="0.35">
      <c r="A14" t="s">
        <v>147</v>
      </c>
      <c r="B14" s="33">
        <v>113308383</v>
      </c>
      <c r="C14" s="4">
        <v>129663343</v>
      </c>
      <c r="D14" s="33">
        <v>206589269</v>
      </c>
      <c r="E14" s="43">
        <v>925</v>
      </c>
      <c r="F14" s="33">
        <v>122495.54918918919</v>
      </c>
      <c r="G14" s="10">
        <f t="shared" si="0"/>
        <v>140176.58702702704</v>
      </c>
      <c r="H14" s="33">
        <v>223339.75027027028</v>
      </c>
      <c r="K14" s="33">
        <f>ROUND(B14,-4)</f>
        <v>113310000</v>
      </c>
      <c r="L14" s="33">
        <f>ROUND(C14,-4)</f>
        <v>129660000</v>
      </c>
      <c r="M14" s="33">
        <f>ROUND(D14,-4)</f>
        <v>206590000</v>
      </c>
      <c r="N14" s="43">
        <v>925</v>
      </c>
      <c r="O14" s="33">
        <f t="shared" si="4"/>
        <v>120000</v>
      </c>
      <c r="P14" s="33">
        <f t="shared" si="5"/>
        <v>140000</v>
      </c>
      <c r="Q14" s="33">
        <f t="shared" si="6"/>
        <v>220000</v>
      </c>
    </row>
    <row r="15" spans="1:17" x14ac:dyDescent="0.35">
      <c r="A15" t="s">
        <v>154</v>
      </c>
      <c r="B15" s="33">
        <v>116859234</v>
      </c>
      <c r="C15" s="4">
        <v>159720617</v>
      </c>
      <c r="D15" s="33">
        <v>203538111</v>
      </c>
      <c r="E15" s="43">
        <v>829</v>
      </c>
      <c r="F15" s="33">
        <v>140964.09408926417</v>
      </c>
      <c r="G15" s="10">
        <f t="shared" si="0"/>
        <v>192666.60675512665</v>
      </c>
      <c r="H15" s="33">
        <v>245522.44993968637</v>
      </c>
      <c r="K15" s="33">
        <f t="shared" si="1"/>
        <v>116860000</v>
      </c>
      <c r="L15" s="33">
        <f t="shared" si="2"/>
        <v>159720000</v>
      </c>
      <c r="M15" s="33">
        <f t="shared" si="3"/>
        <v>203540000</v>
      </c>
      <c r="N15" s="43">
        <v>829</v>
      </c>
      <c r="O15" s="33">
        <f t="shared" si="4"/>
        <v>140000</v>
      </c>
      <c r="P15" s="33">
        <f t="shared" si="5"/>
        <v>190000</v>
      </c>
      <c r="Q15" s="33">
        <f t="shared" si="6"/>
        <v>250000</v>
      </c>
    </row>
    <row r="16" spans="1:17" x14ac:dyDescent="0.35">
      <c r="A16" t="s">
        <v>162</v>
      </c>
      <c r="B16" s="33">
        <v>65043918</v>
      </c>
      <c r="C16" s="4">
        <v>76521140</v>
      </c>
      <c r="D16" s="33">
        <v>88873284</v>
      </c>
      <c r="E16" s="43">
        <v>400</v>
      </c>
      <c r="F16" s="33">
        <v>162609.79500000001</v>
      </c>
      <c r="G16" s="10">
        <f t="shared" si="0"/>
        <v>191302.85</v>
      </c>
      <c r="H16" s="33">
        <v>222183.21</v>
      </c>
      <c r="K16" s="33">
        <f t="shared" si="1"/>
        <v>65040000</v>
      </c>
      <c r="L16" s="33">
        <f t="shared" si="2"/>
        <v>76520000</v>
      </c>
      <c r="M16" s="33">
        <f t="shared" si="3"/>
        <v>88870000</v>
      </c>
      <c r="N16" s="43">
        <v>400</v>
      </c>
      <c r="O16" s="33">
        <f t="shared" si="4"/>
        <v>160000</v>
      </c>
      <c r="P16" s="33">
        <f t="shared" si="5"/>
        <v>190000</v>
      </c>
      <c r="Q16" s="33">
        <f t="shared" si="6"/>
        <v>220000</v>
      </c>
    </row>
    <row r="17" spans="1:17" x14ac:dyDescent="0.35">
      <c r="A17" t="s">
        <v>166</v>
      </c>
      <c r="B17" s="33">
        <v>173414912</v>
      </c>
      <c r="C17" s="4">
        <v>196912182</v>
      </c>
      <c r="D17" s="33">
        <v>277683390</v>
      </c>
      <c r="E17" s="43">
        <v>1084</v>
      </c>
      <c r="F17" s="33">
        <v>159976.85608856089</v>
      </c>
      <c r="G17" s="10">
        <f t="shared" si="0"/>
        <v>181653.30442804427</v>
      </c>
      <c r="H17" s="33">
        <v>256165.48892988931</v>
      </c>
      <c r="K17" s="33">
        <f t="shared" si="1"/>
        <v>173410000</v>
      </c>
      <c r="L17" s="33">
        <f t="shared" si="2"/>
        <v>196910000</v>
      </c>
      <c r="M17" s="33">
        <f t="shared" si="3"/>
        <v>277680000</v>
      </c>
      <c r="N17" s="43">
        <v>1084</v>
      </c>
      <c r="O17" s="33">
        <f t="shared" si="4"/>
        <v>160000</v>
      </c>
      <c r="P17" s="33">
        <f t="shared" si="5"/>
        <v>180000</v>
      </c>
      <c r="Q17" s="33">
        <f t="shared" si="6"/>
        <v>260000</v>
      </c>
    </row>
    <row r="18" spans="1:17" x14ac:dyDescent="0.35">
      <c r="A18" t="s">
        <v>173</v>
      </c>
      <c r="B18" s="33">
        <v>27229550</v>
      </c>
      <c r="C18" s="4">
        <v>30833099</v>
      </c>
      <c r="D18" s="33">
        <v>42023019</v>
      </c>
      <c r="E18" s="43">
        <v>175</v>
      </c>
      <c r="F18" s="33">
        <v>155597.42857142858</v>
      </c>
      <c r="G18" s="10">
        <f t="shared" si="0"/>
        <v>176189.13714285713</v>
      </c>
      <c r="H18" s="33">
        <v>240131.53714285715</v>
      </c>
      <c r="K18" s="33">
        <f t="shared" si="1"/>
        <v>27230000</v>
      </c>
      <c r="L18" s="33">
        <f t="shared" si="2"/>
        <v>30830000</v>
      </c>
      <c r="M18" s="33">
        <f t="shared" si="3"/>
        <v>42020000</v>
      </c>
      <c r="N18" s="43">
        <v>175</v>
      </c>
      <c r="O18" s="33">
        <f t="shared" si="4"/>
        <v>160000</v>
      </c>
      <c r="P18" s="33">
        <f>ROUND(G18,-4)</f>
        <v>180000</v>
      </c>
      <c r="Q18" s="33">
        <f>ROUND(H18,-4)</f>
        <v>240000</v>
      </c>
    </row>
    <row r="19" spans="1:17" x14ac:dyDescent="0.35">
      <c r="A19" t="s">
        <v>178</v>
      </c>
      <c r="B19" s="33">
        <v>71590463</v>
      </c>
      <c r="C19" s="4">
        <v>72611652</v>
      </c>
      <c r="D19" s="33">
        <v>139987130</v>
      </c>
      <c r="E19" s="43">
        <v>371</v>
      </c>
      <c r="F19" s="33">
        <v>192966.20754716982</v>
      </c>
      <c r="G19" s="10">
        <f t="shared" si="0"/>
        <v>195718.73854447438</v>
      </c>
      <c r="H19" s="33">
        <v>377323.80053908355</v>
      </c>
      <c r="K19" s="33">
        <f t="shared" si="1"/>
        <v>71590000</v>
      </c>
      <c r="L19" s="33">
        <f t="shared" si="2"/>
        <v>72610000</v>
      </c>
      <c r="M19" s="33">
        <f t="shared" si="3"/>
        <v>139990000</v>
      </c>
      <c r="N19" s="43">
        <v>371</v>
      </c>
      <c r="O19" s="33">
        <f t="shared" si="4"/>
        <v>190000</v>
      </c>
      <c r="P19" s="33">
        <f t="shared" si="5"/>
        <v>200000</v>
      </c>
      <c r="Q19" s="33">
        <f t="shared" si="6"/>
        <v>380000</v>
      </c>
    </row>
    <row r="20" spans="1:17" x14ac:dyDescent="0.35">
      <c r="A20" t="s">
        <v>187</v>
      </c>
      <c r="B20" s="33">
        <v>53128003</v>
      </c>
      <c r="C20" s="4">
        <v>54334090</v>
      </c>
      <c r="D20" s="33">
        <v>96293590</v>
      </c>
      <c r="E20" s="43">
        <v>248</v>
      </c>
      <c r="F20" s="33">
        <v>214225.81854838709</v>
      </c>
      <c r="G20" s="10">
        <f t="shared" si="0"/>
        <v>219089.07258064515</v>
      </c>
      <c r="H20" s="33">
        <v>388280.6048387097</v>
      </c>
      <c r="K20" s="33">
        <f t="shared" si="1"/>
        <v>53130000</v>
      </c>
      <c r="L20" s="33">
        <f t="shared" si="2"/>
        <v>54330000</v>
      </c>
      <c r="M20" s="33">
        <f t="shared" si="3"/>
        <v>96290000</v>
      </c>
      <c r="N20" s="43">
        <v>248</v>
      </c>
      <c r="O20" s="33">
        <f t="shared" si="4"/>
        <v>210000</v>
      </c>
      <c r="P20" s="33">
        <f t="shared" si="5"/>
        <v>220000</v>
      </c>
      <c r="Q20" s="33">
        <f t="shared" si="6"/>
        <v>390000</v>
      </c>
    </row>
    <row r="21" spans="1:17" x14ac:dyDescent="0.35">
      <c r="A21" t="s">
        <v>191</v>
      </c>
      <c r="B21" s="33">
        <v>160686918</v>
      </c>
      <c r="C21" s="4">
        <v>217683862</v>
      </c>
      <c r="D21" s="33">
        <v>346402333</v>
      </c>
      <c r="E21" s="43">
        <v>1104</v>
      </c>
      <c r="F21" s="33">
        <v>145549.74456521738</v>
      </c>
      <c r="G21" s="10">
        <f t="shared" si="0"/>
        <v>197177.41123188406</v>
      </c>
      <c r="H21" s="33">
        <v>313770.22916666669</v>
      </c>
      <c r="K21" s="33">
        <f t="shared" si="1"/>
        <v>160690000</v>
      </c>
      <c r="L21" s="33">
        <f t="shared" si="2"/>
        <v>217680000</v>
      </c>
      <c r="M21" s="33">
        <f t="shared" si="3"/>
        <v>346400000</v>
      </c>
      <c r="N21" s="43">
        <v>1104</v>
      </c>
      <c r="O21" s="33">
        <f t="shared" si="4"/>
        <v>150000</v>
      </c>
      <c r="P21" s="33">
        <f t="shared" si="5"/>
        <v>200000</v>
      </c>
      <c r="Q21" s="33">
        <f t="shared" si="6"/>
        <v>310000</v>
      </c>
    </row>
    <row r="22" spans="1:17" x14ac:dyDescent="0.35">
      <c r="A22" t="s">
        <v>200</v>
      </c>
      <c r="B22" s="33">
        <v>32510200</v>
      </c>
      <c r="C22" s="4">
        <v>35631468</v>
      </c>
      <c r="D22" s="33">
        <v>59408420</v>
      </c>
      <c r="E22" s="43">
        <v>300</v>
      </c>
      <c r="F22" s="33">
        <v>108367.33333333333</v>
      </c>
      <c r="G22" s="10">
        <f t="shared" si="0"/>
        <v>118771.56</v>
      </c>
      <c r="H22" s="33">
        <v>198028.06666666668</v>
      </c>
      <c r="K22" s="33">
        <f t="shared" si="1"/>
        <v>32510000</v>
      </c>
      <c r="L22" s="33">
        <f t="shared" si="2"/>
        <v>35630000</v>
      </c>
      <c r="M22" s="33">
        <f t="shared" si="3"/>
        <v>59410000</v>
      </c>
      <c r="N22" s="43">
        <v>300</v>
      </c>
      <c r="O22" s="33">
        <f t="shared" si="4"/>
        <v>110000</v>
      </c>
      <c r="P22" s="33">
        <f t="shared" si="5"/>
        <v>120000</v>
      </c>
      <c r="Q22" s="33">
        <f t="shared" si="6"/>
        <v>200000</v>
      </c>
    </row>
    <row r="23" spans="1:17" x14ac:dyDescent="0.35">
      <c r="A23" t="s">
        <v>206</v>
      </c>
      <c r="B23" s="33">
        <v>20266404</v>
      </c>
      <c r="C23" s="4">
        <v>21945355</v>
      </c>
      <c r="D23" s="33">
        <v>42007898</v>
      </c>
      <c r="E23" s="43">
        <v>168</v>
      </c>
      <c r="F23" s="33">
        <v>120633.35714285714</v>
      </c>
      <c r="G23" s="10">
        <f t="shared" si="0"/>
        <v>130627.11309523809</v>
      </c>
      <c r="H23" s="33">
        <v>250047.01190476189</v>
      </c>
      <c r="K23" s="33">
        <f t="shared" si="1"/>
        <v>20270000</v>
      </c>
      <c r="L23" s="33">
        <f t="shared" si="2"/>
        <v>21950000</v>
      </c>
      <c r="M23" s="33">
        <f t="shared" si="3"/>
        <v>42010000</v>
      </c>
      <c r="N23" s="43">
        <v>168</v>
      </c>
      <c r="O23" s="33">
        <f t="shared" si="4"/>
        <v>120000</v>
      </c>
      <c r="P23" s="33">
        <f t="shared" si="5"/>
        <v>130000</v>
      </c>
      <c r="Q23" s="33">
        <f t="shared" si="6"/>
        <v>250000</v>
      </c>
    </row>
    <row r="24" spans="1:17" x14ac:dyDescent="0.35">
      <c r="A24" t="s">
        <v>212</v>
      </c>
      <c r="B24" s="33">
        <v>34852574</v>
      </c>
      <c r="C24" s="4">
        <v>39493269</v>
      </c>
      <c r="D24" s="33">
        <v>53794365</v>
      </c>
      <c r="E24" s="43">
        <v>233</v>
      </c>
      <c r="F24" s="33">
        <v>149581.8626609442</v>
      </c>
      <c r="G24" s="10">
        <f t="shared" si="0"/>
        <v>169499.008583691</v>
      </c>
      <c r="H24" s="33">
        <v>230877.10300429186</v>
      </c>
      <c r="K24" s="33">
        <f t="shared" si="1"/>
        <v>34850000</v>
      </c>
      <c r="L24" s="33">
        <f t="shared" si="2"/>
        <v>39490000</v>
      </c>
      <c r="M24" s="33">
        <f t="shared" si="3"/>
        <v>53790000</v>
      </c>
      <c r="N24" s="43">
        <v>233</v>
      </c>
      <c r="O24" s="33">
        <f t="shared" si="4"/>
        <v>150000</v>
      </c>
      <c r="P24" s="33">
        <f t="shared" si="5"/>
        <v>170000</v>
      </c>
      <c r="Q24" s="33">
        <f t="shared" si="6"/>
        <v>230000</v>
      </c>
    </row>
    <row r="25" spans="1:17" x14ac:dyDescent="0.35">
      <c r="A25" t="s">
        <v>218</v>
      </c>
      <c r="B25" s="33">
        <v>74237143</v>
      </c>
      <c r="C25" s="4">
        <v>85638829</v>
      </c>
      <c r="D25" s="33">
        <v>108182101</v>
      </c>
      <c r="E25" s="43">
        <v>386</v>
      </c>
      <c r="F25" s="33">
        <v>192324.20466321244</v>
      </c>
      <c r="G25" s="10">
        <f t="shared" si="0"/>
        <v>221862.25129533678</v>
      </c>
      <c r="H25" s="33">
        <v>280264.51036269427</v>
      </c>
      <c r="K25" s="33">
        <f t="shared" si="1"/>
        <v>74240000</v>
      </c>
      <c r="L25" s="33">
        <f t="shared" si="2"/>
        <v>85640000</v>
      </c>
      <c r="M25" s="33">
        <f t="shared" si="3"/>
        <v>108180000</v>
      </c>
      <c r="N25" s="43">
        <v>386</v>
      </c>
      <c r="O25" s="33">
        <f t="shared" si="4"/>
        <v>190000</v>
      </c>
      <c r="P25" s="33">
        <f t="shared" si="5"/>
        <v>220000</v>
      </c>
      <c r="Q25" s="33">
        <f t="shared" si="6"/>
        <v>280000</v>
      </c>
    </row>
    <row r="26" spans="1:17" x14ac:dyDescent="0.35">
      <c r="A26" t="s">
        <v>226</v>
      </c>
      <c r="B26" s="33">
        <v>332203676</v>
      </c>
      <c r="C26" s="4">
        <v>386548875</v>
      </c>
      <c r="D26" s="33">
        <v>492274622</v>
      </c>
      <c r="E26" s="43">
        <v>2194</v>
      </c>
      <c r="F26" s="33">
        <v>151414.6198723792</v>
      </c>
      <c r="G26" s="10">
        <f t="shared" si="0"/>
        <v>176184.53737465816</v>
      </c>
      <c r="H26" s="33">
        <v>224373.11850501367</v>
      </c>
      <c r="K26" s="33">
        <f t="shared" si="1"/>
        <v>332200000</v>
      </c>
      <c r="L26" s="33">
        <f t="shared" si="2"/>
        <v>386550000</v>
      </c>
      <c r="M26" s="33">
        <f t="shared" si="3"/>
        <v>492270000</v>
      </c>
      <c r="N26" s="43">
        <v>2194</v>
      </c>
      <c r="O26" s="33">
        <f t="shared" si="4"/>
        <v>150000</v>
      </c>
      <c r="P26" s="33">
        <f t="shared" si="5"/>
        <v>180000</v>
      </c>
      <c r="Q26" s="33">
        <f t="shared" si="6"/>
        <v>220000</v>
      </c>
    </row>
    <row r="27" spans="1:17" x14ac:dyDescent="0.35">
      <c r="A27" t="s">
        <v>233</v>
      </c>
      <c r="B27" s="33">
        <v>18597884</v>
      </c>
      <c r="C27" s="4">
        <v>22711912</v>
      </c>
      <c r="D27" s="33">
        <v>32943700</v>
      </c>
      <c r="E27" s="43">
        <v>197</v>
      </c>
      <c r="F27" s="33">
        <v>94405.502538071072</v>
      </c>
      <c r="G27" s="10">
        <f t="shared" si="0"/>
        <v>115288.89340101523</v>
      </c>
      <c r="H27" s="33">
        <v>167226.90355329949</v>
      </c>
      <c r="K27" s="33">
        <f t="shared" si="1"/>
        <v>18600000</v>
      </c>
      <c r="L27" s="33">
        <f t="shared" si="2"/>
        <v>22710000</v>
      </c>
      <c r="M27" s="33">
        <f t="shared" si="3"/>
        <v>32940000</v>
      </c>
      <c r="N27" s="43">
        <v>197</v>
      </c>
      <c r="O27" s="33">
        <f>ROUND(F27,-4)</f>
        <v>90000</v>
      </c>
      <c r="P27" s="33">
        <f t="shared" si="5"/>
        <v>120000</v>
      </c>
      <c r="Q27" s="33">
        <f t="shared" si="6"/>
        <v>170000</v>
      </c>
    </row>
    <row r="28" spans="1:17" x14ac:dyDescent="0.35">
      <c r="A28" t="s">
        <v>237</v>
      </c>
      <c r="B28" s="33">
        <v>289941217</v>
      </c>
      <c r="C28" s="4">
        <v>361180914</v>
      </c>
      <c r="D28" s="33">
        <v>446578838</v>
      </c>
      <c r="E28" s="43">
        <v>1610</v>
      </c>
      <c r="F28" s="33">
        <v>180087.71242236026</v>
      </c>
      <c r="G28" s="10">
        <f t="shared" si="0"/>
        <v>224335.97142857141</v>
      </c>
      <c r="H28" s="33">
        <v>277378.16024844721</v>
      </c>
      <c r="K28" s="33">
        <f t="shared" si="1"/>
        <v>289940000</v>
      </c>
      <c r="L28" s="33">
        <f t="shared" si="2"/>
        <v>361180000</v>
      </c>
      <c r="M28" s="33">
        <f t="shared" si="3"/>
        <v>446580000</v>
      </c>
      <c r="N28" s="43">
        <v>1610</v>
      </c>
      <c r="O28" s="33">
        <f t="shared" si="4"/>
        <v>180000</v>
      </c>
      <c r="P28" s="33">
        <f t="shared" si="5"/>
        <v>220000</v>
      </c>
      <c r="Q28" s="33">
        <f t="shared" si="6"/>
        <v>280000</v>
      </c>
    </row>
    <row r="29" spans="1:17" x14ac:dyDescent="0.35">
      <c r="A29" t="s">
        <v>1917</v>
      </c>
      <c r="B29" s="33">
        <v>70240057</v>
      </c>
      <c r="C29" s="4">
        <v>88447658</v>
      </c>
      <c r="D29" s="33">
        <v>125940299</v>
      </c>
      <c r="E29" s="43">
        <v>441</v>
      </c>
      <c r="F29" s="33">
        <v>159274.50566893423</v>
      </c>
      <c r="G29" s="10">
        <f t="shared" si="0"/>
        <v>200561.58276643991</v>
      </c>
      <c r="H29" s="33">
        <v>285578.90929705213</v>
      </c>
      <c r="K29" s="33">
        <f t="shared" si="1"/>
        <v>70240000</v>
      </c>
      <c r="L29" s="33">
        <f t="shared" si="2"/>
        <v>88450000</v>
      </c>
      <c r="M29" s="33">
        <f t="shared" si="3"/>
        <v>125940000</v>
      </c>
      <c r="N29" s="43">
        <v>441</v>
      </c>
      <c r="O29" s="33">
        <f t="shared" si="4"/>
        <v>160000</v>
      </c>
      <c r="P29" s="33">
        <f t="shared" si="5"/>
        <v>200000</v>
      </c>
      <c r="Q29" s="33">
        <f t="shared" si="6"/>
        <v>290000</v>
      </c>
    </row>
    <row r="30" spans="1:17" x14ac:dyDescent="0.35">
      <c r="A30" s="13" t="s">
        <v>244</v>
      </c>
      <c r="B30" s="33">
        <v>96508531</v>
      </c>
      <c r="C30" s="4">
        <v>108966209</v>
      </c>
      <c r="D30" s="33">
        <v>178340304</v>
      </c>
      <c r="E30" s="43">
        <v>712</v>
      </c>
      <c r="F30" s="33">
        <v>135545.68960674157</v>
      </c>
      <c r="G30" s="10">
        <f t="shared" si="0"/>
        <v>153042.42837078651</v>
      </c>
      <c r="H30" s="33">
        <v>250477.95505617978</v>
      </c>
      <c r="K30" s="33">
        <f t="shared" si="1"/>
        <v>96510000</v>
      </c>
      <c r="L30" s="33">
        <f t="shared" si="2"/>
        <v>108970000</v>
      </c>
      <c r="M30" s="33">
        <f t="shared" si="3"/>
        <v>178340000</v>
      </c>
      <c r="N30" s="43">
        <v>712</v>
      </c>
      <c r="O30" s="33">
        <f t="shared" si="4"/>
        <v>140000</v>
      </c>
      <c r="P30" s="33">
        <f t="shared" si="5"/>
        <v>150000</v>
      </c>
      <c r="Q30" s="33">
        <f t="shared" si="6"/>
        <v>250000</v>
      </c>
    </row>
    <row r="31" spans="1:17" x14ac:dyDescent="0.35">
      <c r="A31" t="s">
        <v>251</v>
      </c>
      <c r="B31" s="33">
        <v>11187211</v>
      </c>
      <c r="C31" s="4">
        <v>15695410</v>
      </c>
      <c r="D31" s="33">
        <v>27124890</v>
      </c>
      <c r="E31" s="43">
        <v>85</v>
      </c>
      <c r="F31" s="33">
        <v>131614.24705882353</v>
      </c>
      <c r="G31" s="10">
        <f t="shared" si="0"/>
        <v>184651.88235294117</v>
      </c>
      <c r="H31" s="33">
        <v>319116.35294117645</v>
      </c>
      <c r="K31" s="33">
        <f t="shared" si="1"/>
        <v>11190000</v>
      </c>
      <c r="L31" s="33">
        <f t="shared" si="2"/>
        <v>15700000</v>
      </c>
      <c r="M31" s="33">
        <f t="shared" si="3"/>
        <v>27120000</v>
      </c>
      <c r="N31" s="43">
        <v>85</v>
      </c>
      <c r="O31" s="33">
        <f t="shared" si="4"/>
        <v>130000</v>
      </c>
      <c r="P31" s="33">
        <f t="shared" si="5"/>
        <v>180000</v>
      </c>
      <c r="Q31" s="33">
        <f t="shared" si="6"/>
        <v>320000</v>
      </c>
    </row>
    <row r="32" spans="1:17" x14ac:dyDescent="0.35">
      <c r="A32" t="s">
        <v>255</v>
      </c>
      <c r="B32" s="33">
        <v>11553923</v>
      </c>
      <c r="C32" s="4">
        <v>11929539</v>
      </c>
      <c r="D32" s="33">
        <v>25440492</v>
      </c>
      <c r="E32" s="43">
        <v>72</v>
      </c>
      <c r="F32" s="33">
        <v>160471.15277777778</v>
      </c>
      <c r="G32" s="10">
        <f t="shared" si="0"/>
        <v>165688.04166666666</v>
      </c>
      <c r="H32" s="33">
        <v>353340.16666666669</v>
      </c>
      <c r="K32" s="33">
        <f t="shared" si="1"/>
        <v>11550000</v>
      </c>
      <c r="L32" s="33">
        <f t="shared" si="2"/>
        <v>11930000</v>
      </c>
      <c r="M32" s="33">
        <f t="shared" si="3"/>
        <v>25440000</v>
      </c>
      <c r="N32" s="43">
        <v>72</v>
      </c>
      <c r="O32" s="33">
        <f t="shared" si="4"/>
        <v>160000</v>
      </c>
      <c r="P32" s="33">
        <f t="shared" si="5"/>
        <v>170000</v>
      </c>
      <c r="Q32" s="33">
        <f t="shared" si="6"/>
        <v>350000</v>
      </c>
    </row>
    <row r="33" spans="1:17" x14ac:dyDescent="0.35">
      <c r="A33" t="s">
        <v>261</v>
      </c>
      <c r="B33" s="33">
        <v>75921038</v>
      </c>
      <c r="C33" s="4">
        <v>100689987</v>
      </c>
      <c r="D33" s="33">
        <v>139829660</v>
      </c>
      <c r="E33" s="43">
        <v>506</v>
      </c>
      <c r="F33" s="33">
        <v>150041.57707509882</v>
      </c>
      <c r="G33" s="10">
        <f t="shared" si="0"/>
        <v>198992.06916996048</v>
      </c>
      <c r="H33" s="33">
        <v>276343.20158102765</v>
      </c>
      <c r="K33" s="33">
        <f t="shared" si="1"/>
        <v>75920000</v>
      </c>
      <c r="L33" s="33">
        <f t="shared" si="2"/>
        <v>100690000</v>
      </c>
      <c r="M33" s="33">
        <f t="shared" si="3"/>
        <v>139830000</v>
      </c>
      <c r="N33" s="43">
        <v>506</v>
      </c>
      <c r="O33" s="33">
        <f t="shared" si="4"/>
        <v>150000</v>
      </c>
      <c r="P33" s="33">
        <f t="shared" si="5"/>
        <v>200000</v>
      </c>
      <c r="Q33" s="33">
        <f t="shared" si="6"/>
        <v>280000</v>
      </c>
    </row>
    <row r="34" spans="1:17" x14ac:dyDescent="0.35">
      <c r="A34" t="s">
        <v>270</v>
      </c>
      <c r="B34" s="33">
        <v>26317191</v>
      </c>
      <c r="C34" s="4">
        <v>28552080</v>
      </c>
      <c r="D34" s="33">
        <v>44980443</v>
      </c>
      <c r="E34" s="43">
        <v>150</v>
      </c>
      <c r="F34" s="33">
        <v>175447.94</v>
      </c>
      <c r="G34" s="10">
        <f t="shared" si="0"/>
        <v>190347.2</v>
      </c>
      <c r="H34" s="33">
        <v>299869.62</v>
      </c>
      <c r="K34" s="33">
        <f t="shared" si="1"/>
        <v>26320000</v>
      </c>
      <c r="L34" s="33">
        <f t="shared" si="2"/>
        <v>28550000</v>
      </c>
      <c r="M34" s="33">
        <f t="shared" si="3"/>
        <v>44980000</v>
      </c>
      <c r="N34" s="43">
        <v>150</v>
      </c>
      <c r="O34" s="33">
        <f t="shared" si="4"/>
        <v>180000</v>
      </c>
      <c r="P34" s="33">
        <f t="shared" si="5"/>
        <v>190000</v>
      </c>
      <c r="Q34" s="33">
        <f t="shared" si="6"/>
        <v>300000</v>
      </c>
    </row>
    <row r="35" spans="1:17" x14ac:dyDescent="0.35">
      <c r="A35" t="s">
        <v>1925</v>
      </c>
      <c r="B35" s="33">
        <v>56120483</v>
      </c>
      <c r="C35" s="4">
        <v>56457153</v>
      </c>
      <c r="D35" s="33">
        <v>79292485</v>
      </c>
      <c r="E35" s="43">
        <v>309</v>
      </c>
      <c r="F35" s="33">
        <v>181619.68608414239</v>
      </c>
      <c r="G35" s="10">
        <f t="shared" si="0"/>
        <v>182709.23300970873</v>
      </c>
      <c r="H35" s="33">
        <v>256609.98381877024</v>
      </c>
      <c r="K35" s="33">
        <f t="shared" si="1"/>
        <v>56120000</v>
      </c>
      <c r="L35" s="33">
        <f t="shared" si="2"/>
        <v>56460000</v>
      </c>
      <c r="M35" s="33">
        <f t="shared" si="3"/>
        <v>79290000</v>
      </c>
      <c r="N35" s="43">
        <v>309</v>
      </c>
      <c r="O35" s="33">
        <f t="shared" si="4"/>
        <v>180000</v>
      </c>
      <c r="P35" s="33">
        <f t="shared" si="5"/>
        <v>180000</v>
      </c>
      <c r="Q35" s="33">
        <f t="shared" si="6"/>
        <v>260000</v>
      </c>
    </row>
    <row r="36" spans="1:17" x14ac:dyDescent="0.35">
      <c r="A36" t="s">
        <v>1927</v>
      </c>
      <c r="B36" s="33">
        <v>8612905</v>
      </c>
      <c r="C36" s="4">
        <v>8627924</v>
      </c>
      <c r="D36" s="33">
        <v>16703685</v>
      </c>
      <c r="E36" s="43">
        <v>51</v>
      </c>
      <c r="F36" s="33">
        <v>168880.49019607843</v>
      </c>
      <c r="G36" s="10">
        <f t="shared" si="0"/>
        <v>169174.98039215687</v>
      </c>
      <c r="H36" s="33">
        <v>327523.23529411765</v>
      </c>
      <c r="K36" s="33">
        <f t="shared" si="1"/>
        <v>8610000</v>
      </c>
      <c r="L36" s="33">
        <f t="shared" si="2"/>
        <v>8630000</v>
      </c>
      <c r="M36" s="33">
        <f t="shared" si="3"/>
        <v>16700000</v>
      </c>
      <c r="N36" s="43">
        <v>51</v>
      </c>
      <c r="O36" s="33">
        <f t="shared" si="4"/>
        <v>170000</v>
      </c>
      <c r="P36" s="33">
        <f t="shared" si="5"/>
        <v>170000</v>
      </c>
      <c r="Q36" s="33">
        <f t="shared" si="6"/>
        <v>330000</v>
      </c>
    </row>
    <row r="37" spans="1:17" x14ac:dyDescent="0.35">
      <c r="A37" t="s">
        <v>1928</v>
      </c>
      <c r="B37" s="33">
        <v>16993663</v>
      </c>
      <c r="C37" s="4">
        <v>19161231</v>
      </c>
      <c r="D37" s="33">
        <v>33895654</v>
      </c>
      <c r="E37" s="43">
        <v>78</v>
      </c>
      <c r="F37" s="33">
        <v>217867.47435897434</v>
      </c>
      <c r="G37" s="10">
        <f t="shared" si="0"/>
        <v>245656.80769230769</v>
      </c>
      <c r="H37" s="33">
        <v>434559.66666666669</v>
      </c>
      <c r="K37" s="33">
        <f t="shared" si="1"/>
        <v>16990000</v>
      </c>
      <c r="L37" s="33">
        <f t="shared" si="2"/>
        <v>19160000</v>
      </c>
      <c r="M37" s="33">
        <f t="shared" si="3"/>
        <v>33900000</v>
      </c>
      <c r="N37" s="43">
        <v>78</v>
      </c>
      <c r="O37" s="33">
        <f t="shared" si="4"/>
        <v>220000</v>
      </c>
      <c r="P37" s="33">
        <f t="shared" si="5"/>
        <v>250000</v>
      </c>
      <c r="Q37" s="33">
        <f t="shared" si="6"/>
        <v>430000</v>
      </c>
    </row>
    <row r="38" spans="1:17" x14ac:dyDescent="0.35">
      <c r="A38" t="s">
        <v>1929</v>
      </c>
      <c r="B38" s="33">
        <v>8776370</v>
      </c>
      <c r="C38" s="4">
        <v>8839317</v>
      </c>
      <c r="D38" s="33">
        <v>14047479</v>
      </c>
      <c r="E38" s="43">
        <v>46</v>
      </c>
      <c r="F38" s="33">
        <v>190790.65217391305</v>
      </c>
      <c r="G38" s="10">
        <f t="shared" si="0"/>
        <v>192159.0652173913</v>
      </c>
      <c r="H38" s="33">
        <v>305379.97826086957</v>
      </c>
      <c r="K38" s="33">
        <f t="shared" si="1"/>
        <v>8780000</v>
      </c>
      <c r="L38" s="33">
        <f t="shared" si="2"/>
        <v>8840000</v>
      </c>
      <c r="M38" s="33">
        <f t="shared" si="3"/>
        <v>14050000</v>
      </c>
      <c r="N38" s="43">
        <v>46</v>
      </c>
      <c r="O38" s="33">
        <f t="shared" si="4"/>
        <v>190000</v>
      </c>
      <c r="P38" s="33">
        <f t="shared" si="5"/>
        <v>190000</v>
      </c>
      <c r="Q38" s="33">
        <f t="shared" si="6"/>
        <v>310000</v>
      </c>
    </row>
    <row r="39" spans="1:17" x14ac:dyDescent="0.35">
      <c r="A39" t="s">
        <v>1930</v>
      </c>
      <c r="B39" s="33">
        <v>5802591</v>
      </c>
      <c r="C39" s="4">
        <v>5894055</v>
      </c>
      <c r="D39" s="33">
        <v>8858702</v>
      </c>
      <c r="E39" s="43">
        <v>22</v>
      </c>
      <c r="F39" s="33">
        <v>263754.13636363635</v>
      </c>
      <c r="G39" s="10">
        <f t="shared" si="0"/>
        <v>267911.59090909088</v>
      </c>
      <c r="H39" s="33">
        <v>402668.27272727271</v>
      </c>
      <c r="K39" s="33">
        <f t="shared" si="1"/>
        <v>5800000</v>
      </c>
      <c r="L39" s="33">
        <f t="shared" si="2"/>
        <v>5890000</v>
      </c>
      <c r="M39" s="33">
        <f t="shared" si="3"/>
        <v>8860000</v>
      </c>
      <c r="N39" s="43">
        <v>22</v>
      </c>
      <c r="O39" s="33">
        <f t="shared" si="4"/>
        <v>260000</v>
      </c>
      <c r="P39" s="33">
        <f t="shared" si="5"/>
        <v>270000</v>
      </c>
      <c r="Q39" s="33">
        <f t="shared" si="6"/>
        <v>400000</v>
      </c>
    </row>
    <row r="40" spans="1:17" x14ac:dyDescent="0.35">
      <c r="A40" t="s">
        <v>1931</v>
      </c>
      <c r="B40" s="33">
        <v>3588048</v>
      </c>
      <c r="C40" s="4">
        <v>4372776</v>
      </c>
      <c r="D40" s="33">
        <v>5578853</v>
      </c>
      <c r="E40" s="43">
        <v>19</v>
      </c>
      <c r="F40" s="33">
        <v>188844.63157894736</v>
      </c>
      <c r="G40" s="10">
        <f t="shared" si="0"/>
        <v>230146.10526315789</v>
      </c>
      <c r="H40" s="33">
        <v>293623.84210526315</v>
      </c>
      <c r="K40" s="33">
        <f t="shared" si="1"/>
        <v>3590000</v>
      </c>
      <c r="L40" s="33">
        <f t="shared" si="2"/>
        <v>4370000</v>
      </c>
      <c r="M40" s="33">
        <f t="shared" si="3"/>
        <v>5580000</v>
      </c>
      <c r="N40" s="43">
        <v>19</v>
      </c>
      <c r="O40" s="33">
        <f t="shared" si="4"/>
        <v>190000</v>
      </c>
      <c r="P40" s="33">
        <f t="shared" si="5"/>
        <v>230000</v>
      </c>
      <c r="Q40" s="33">
        <f t="shared" si="6"/>
        <v>290000</v>
      </c>
    </row>
    <row r="41" spans="1:17" x14ac:dyDescent="0.35">
      <c r="A41" t="s">
        <v>1932</v>
      </c>
      <c r="B41" s="33">
        <v>8508167</v>
      </c>
      <c r="C41" s="4">
        <v>8577936</v>
      </c>
      <c r="D41" s="33">
        <v>13540638</v>
      </c>
      <c r="E41" s="43">
        <v>26</v>
      </c>
      <c r="F41" s="33">
        <v>327237.19230769231</v>
      </c>
      <c r="G41" s="10">
        <f t="shared" si="0"/>
        <v>329920.61538461538</v>
      </c>
      <c r="H41" s="33">
        <v>520793.76923076925</v>
      </c>
      <c r="K41" s="33">
        <f t="shared" si="1"/>
        <v>8510000</v>
      </c>
      <c r="L41" s="33">
        <f t="shared" si="2"/>
        <v>8580000</v>
      </c>
      <c r="M41" s="33">
        <f t="shared" si="3"/>
        <v>13540000</v>
      </c>
      <c r="N41" s="43">
        <v>26</v>
      </c>
      <c r="O41" s="33">
        <f t="shared" si="4"/>
        <v>330000</v>
      </c>
      <c r="P41" s="33">
        <f t="shared" si="5"/>
        <v>330000</v>
      </c>
      <c r="Q41" s="33">
        <f t="shared" si="6"/>
        <v>520000</v>
      </c>
    </row>
    <row r="42" spans="1:17" x14ac:dyDescent="0.35">
      <c r="A42" t="s">
        <v>1933</v>
      </c>
      <c r="B42" s="33">
        <v>63123990</v>
      </c>
      <c r="C42" s="4">
        <v>63497261</v>
      </c>
      <c r="D42" s="33">
        <v>100829590</v>
      </c>
      <c r="E42" s="43">
        <v>282</v>
      </c>
      <c r="F42" s="33">
        <v>223843.93617021278</v>
      </c>
      <c r="G42" s="10">
        <f t="shared" si="0"/>
        <v>225167.59219858155</v>
      </c>
      <c r="H42" s="33">
        <v>357551.73758865247</v>
      </c>
      <c r="K42" s="33">
        <f t="shared" si="1"/>
        <v>63120000</v>
      </c>
      <c r="L42" s="33">
        <f t="shared" si="2"/>
        <v>63500000</v>
      </c>
      <c r="M42" s="33">
        <f t="shared" si="3"/>
        <v>100830000</v>
      </c>
      <c r="N42" s="43">
        <v>282</v>
      </c>
      <c r="O42" s="33">
        <f t="shared" si="4"/>
        <v>220000</v>
      </c>
      <c r="P42" s="33">
        <f t="shared" si="5"/>
        <v>230000</v>
      </c>
      <c r="Q42" s="33">
        <f t="shared" si="6"/>
        <v>360000</v>
      </c>
    </row>
    <row r="43" spans="1:17" x14ac:dyDescent="0.35">
      <c r="A43" t="s">
        <v>1935</v>
      </c>
      <c r="B43" s="33">
        <v>26388058</v>
      </c>
      <c r="C43" s="4">
        <v>27049611</v>
      </c>
      <c r="D43" s="33">
        <v>36521676</v>
      </c>
      <c r="E43" s="43">
        <v>100</v>
      </c>
      <c r="F43" s="33">
        <v>263880.58</v>
      </c>
      <c r="G43" s="10">
        <f t="shared" si="0"/>
        <v>270496.11</v>
      </c>
      <c r="H43" s="33">
        <v>365216.76</v>
      </c>
      <c r="K43" s="33">
        <f t="shared" si="1"/>
        <v>26390000</v>
      </c>
      <c r="L43" s="33">
        <f t="shared" si="2"/>
        <v>27050000</v>
      </c>
      <c r="M43" s="33">
        <f t="shared" si="3"/>
        <v>36520000</v>
      </c>
      <c r="N43" s="43">
        <v>100</v>
      </c>
      <c r="O43" s="33">
        <f t="shared" si="4"/>
        <v>260000</v>
      </c>
      <c r="P43" s="33">
        <f t="shared" si="5"/>
        <v>270000</v>
      </c>
      <c r="Q43" s="33">
        <f t="shared" si="6"/>
        <v>370000</v>
      </c>
    </row>
    <row r="44" spans="1:17" x14ac:dyDescent="0.35">
      <c r="A44" t="s">
        <v>1936</v>
      </c>
      <c r="B44" s="33">
        <v>28690747</v>
      </c>
      <c r="C44" s="4">
        <v>30241178</v>
      </c>
      <c r="D44" s="33">
        <v>65778274</v>
      </c>
      <c r="E44" s="43">
        <v>155</v>
      </c>
      <c r="F44" s="33">
        <v>185101.59354838709</v>
      </c>
      <c r="G44" s="10">
        <f t="shared" si="0"/>
        <v>195104.3741935484</v>
      </c>
      <c r="H44" s="33">
        <v>424375.96129032259</v>
      </c>
      <c r="K44" s="33">
        <f t="shared" si="1"/>
        <v>28690000</v>
      </c>
      <c r="L44" s="33">
        <f t="shared" si="2"/>
        <v>30240000</v>
      </c>
      <c r="M44" s="33">
        <f t="shared" si="3"/>
        <v>65780000</v>
      </c>
      <c r="N44" s="43">
        <v>155</v>
      </c>
      <c r="O44" s="33">
        <f t="shared" si="4"/>
        <v>190000</v>
      </c>
      <c r="P44" s="33">
        <f t="shared" si="5"/>
        <v>200000</v>
      </c>
      <c r="Q44" s="33">
        <f t="shared" si="6"/>
        <v>420000</v>
      </c>
    </row>
    <row r="45" spans="1:17" x14ac:dyDescent="0.35">
      <c r="A45" t="s">
        <v>277</v>
      </c>
      <c r="B45" s="33">
        <v>23057276</v>
      </c>
      <c r="C45" s="4">
        <v>23280828</v>
      </c>
      <c r="D45" s="33">
        <v>42461102</v>
      </c>
      <c r="E45" s="43">
        <v>210</v>
      </c>
      <c r="F45" s="33">
        <v>109796.55238095239</v>
      </c>
      <c r="G45" s="10">
        <f t="shared" si="0"/>
        <v>110861.08571428571</v>
      </c>
      <c r="H45" s="33">
        <v>202195.7238095238</v>
      </c>
      <c r="K45" s="33">
        <f t="shared" si="1"/>
        <v>23060000</v>
      </c>
      <c r="L45" s="33">
        <f t="shared" si="2"/>
        <v>23280000</v>
      </c>
      <c r="M45" s="33">
        <f t="shared" si="3"/>
        <v>42460000</v>
      </c>
      <c r="N45" s="43">
        <v>210</v>
      </c>
      <c r="O45" s="33">
        <f t="shared" si="4"/>
        <v>110000</v>
      </c>
      <c r="P45" s="33">
        <f t="shared" si="5"/>
        <v>110000</v>
      </c>
      <c r="Q45" s="33">
        <f t="shared" si="6"/>
        <v>200000</v>
      </c>
    </row>
    <row r="46" spans="1:17" x14ac:dyDescent="0.35">
      <c r="A46" t="s">
        <v>280</v>
      </c>
      <c r="B46" s="33">
        <v>56574616</v>
      </c>
      <c r="C46" s="4">
        <v>76829639</v>
      </c>
      <c r="D46" s="33">
        <v>108435692</v>
      </c>
      <c r="E46" s="43">
        <v>400</v>
      </c>
      <c r="F46" s="33">
        <v>141436.54</v>
      </c>
      <c r="G46" s="10">
        <f t="shared" si="0"/>
        <v>192074.0975</v>
      </c>
      <c r="H46" s="33">
        <v>271089.23</v>
      </c>
      <c r="K46" s="33">
        <f t="shared" si="1"/>
        <v>56570000</v>
      </c>
      <c r="L46" s="33">
        <f t="shared" si="2"/>
        <v>76830000</v>
      </c>
      <c r="M46" s="33">
        <f t="shared" si="3"/>
        <v>108440000</v>
      </c>
      <c r="N46" s="43">
        <v>400</v>
      </c>
      <c r="O46" s="33">
        <f t="shared" si="4"/>
        <v>140000</v>
      </c>
      <c r="P46" s="33">
        <f t="shared" si="5"/>
        <v>190000</v>
      </c>
      <c r="Q46" s="33">
        <f t="shared" si="6"/>
        <v>270000</v>
      </c>
    </row>
    <row r="47" spans="1:17" x14ac:dyDescent="0.35">
      <c r="A47" t="s">
        <v>286</v>
      </c>
      <c r="B47" s="33">
        <v>113880293</v>
      </c>
      <c r="C47" s="4">
        <v>116003226</v>
      </c>
      <c r="D47" s="33">
        <v>170844060</v>
      </c>
      <c r="E47" s="43">
        <v>509</v>
      </c>
      <c r="F47" s="33">
        <v>223733.38506876229</v>
      </c>
      <c r="G47" s="10">
        <f t="shared" si="0"/>
        <v>227904.1768172888</v>
      </c>
      <c r="H47" s="33">
        <v>335646.48330058937</v>
      </c>
      <c r="K47" s="33">
        <f t="shared" si="1"/>
        <v>113880000</v>
      </c>
      <c r="L47" s="33">
        <f t="shared" si="2"/>
        <v>116000000</v>
      </c>
      <c r="M47" s="33">
        <f t="shared" si="3"/>
        <v>170840000</v>
      </c>
      <c r="N47" s="43">
        <v>509</v>
      </c>
      <c r="O47" s="33">
        <f t="shared" si="4"/>
        <v>220000</v>
      </c>
      <c r="P47" s="33">
        <f t="shared" si="5"/>
        <v>230000</v>
      </c>
      <c r="Q47" s="33">
        <f t="shared" si="6"/>
        <v>340000</v>
      </c>
    </row>
    <row r="48" spans="1:17" x14ac:dyDescent="0.35">
      <c r="A48" t="s">
        <v>293</v>
      </c>
      <c r="B48" s="33">
        <v>91861720</v>
      </c>
      <c r="C48" s="4">
        <v>110592575</v>
      </c>
      <c r="D48" s="33">
        <v>153392957</v>
      </c>
      <c r="E48" s="43">
        <v>425</v>
      </c>
      <c r="F48" s="33">
        <v>216145.22352941177</v>
      </c>
      <c r="G48" s="10">
        <f t="shared" si="0"/>
        <v>260217.82352941178</v>
      </c>
      <c r="H48" s="33">
        <v>360924.60470588238</v>
      </c>
      <c r="K48" s="33">
        <f t="shared" si="1"/>
        <v>91860000</v>
      </c>
      <c r="L48" s="33">
        <f t="shared" si="2"/>
        <v>110590000</v>
      </c>
      <c r="M48" s="33">
        <f t="shared" si="3"/>
        <v>153390000</v>
      </c>
      <c r="N48" s="43">
        <v>425</v>
      </c>
      <c r="O48" s="33">
        <f t="shared" si="4"/>
        <v>220000</v>
      </c>
      <c r="P48" s="33">
        <f t="shared" si="5"/>
        <v>260000</v>
      </c>
      <c r="Q48" s="33">
        <f t="shared" si="6"/>
        <v>360000</v>
      </c>
    </row>
    <row r="49" spans="1:17" x14ac:dyDescent="0.35">
      <c r="A49" t="s">
        <v>297</v>
      </c>
      <c r="B49" s="33">
        <v>25019660</v>
      </c>
      <c r="C49" s="4">
        <v>31134692</v>
      </c>
      <c r="D49" s="33">
        <v>48975012</v>
      </c>
      <c r="E49" s="43">
        <v>235</v>
      </c>
      <c r="F49" s="33">
        <v>106466.63829787234</v>
      </c>
      <c r="G49" s="10">
        <f t="shared" si="0"/>
        <v>132488.0510638298</v>
      </c>
      <c r="H49" s="33">
        <v>208404.30638297871</v>
      </c>
      <c r="K49" s="33">
        <f t="shared" si="1"/>
        <v>25020000</v>
      </c>
      <c r="L49" s="33">
        <f t="shared" si="2"/>
        <v>31130000</v>
      </c>
      <c r="M49" s="33">
        <f t="shared" si="3"/>
        <v>48980000</v>
      </c>
      <c r="N49" s="43">
        <v>235</v>
      </c>
      <c r="O49" s="33">
        <f t="shared" si="4"/>
        <v>110000</v>
      </c>
      <c r="P49" s="33">
        <f t="shared" si="5"/>
        <v>130000</v>
      </c>
      <c r="Q49" s="33">
        <f t="shared" si="6"/>
        <v>210000</v>
      </c>
    </row>
    <row r="50" spans="1:17" x14ac:dyDescent="0.35">
      <c r="A50" t="s">
        <v>303</v>
      </c>
      <c r="B50" s="33">
        <v>75326261</v>
      </c>
      <c r="C50" s="4">
        <v>76136475</v>
      </c>
      <c r="D50" s="33">
        <v>130926270</v>
      </c>
      <c r="E50" s="43">
        <v>538</v>
      </c>
      <c r="F50" s="33">
        <v>140011.63754646841</v>
      </c>
      <c r="G50" s="10">
        <f t="shared" si="0"/>
        <v>141517.61152416357</v>
      </c>
      <c r="H50" s="33">
        <v>243357.37918215615</v>
      </c>
      <c r="K50" s="33">
        <f t="shared" si="1"/>
        <v>75330000</v>
      </c>
      <c r="L50" s="33">
        <f t="shared" si="2"/>
        <v>76140000</v>
      </c>
      <c r="M50" s="33">
        <f t="shared" si="3"/>
        <v>130930000</v>
      </c>
      <c r="N50" s="43">
        <v>538</v>
      </c>
      <c r="O50" s="33">
        <f t="shared" si="4"/>
        <v>140000</v>
      </c>
      <c r="P50" s="33">
        <f t="shared" si="5"/>
        <v>140000</v>
      </c>
      <c r="Q50" s="33">
        <f t="shared" si="6"/>
        <v>240000</v>
      </c>
    </row>
    <row r="51" spans="1:17" x14ac:dyDescent="0.35">
      <c r="A51" t="s">
        <v>309</v>
      </c>
      <c r="B51" s="33">
        <v>202636530</v>
      </c>
      <c r="C51" s="4">
        <v>263661147</v>
      </c>
      <c r="D51" s="33">
        <v>343020025</v>
      </c>
      <c r="E51" s="43">
        <v>1441</v>
      </c>
      <c r="F51" s="33">
        <v>140622.15822345595</v>
      </c>
      <c r="G51" s="10">
        <f t="shared" si="0"/>
        <v>182970.95558639834</v>
      </c>
      <c r="H51" s="33">
        <v>238043.04302567663</v>
      </c>
      <c r="K51" s="33">
        <f t="shared" si="1"/>
        <v>202640000</v>
      </c>
      <c r="L51" s="33">
        <f t="shared" si="2"/>
        <v>263660000</v>
      </c>
      <c r="M51" s="33">
        <f t="shared" si="3"/>
        <v>343020000</v>
      </c>
      <c r="N51" s="43">
        <v>1441</v>
      </c>
      <c r="O51" s="33">
        <f t="shared" si="4"/>
        <v>140000</v>
      </c>
      <c r="P51" s="33">
        <f t="shared" si="5"/>
        <v>180000</v>
      </c>
      <c r="Q51" s="33">
        <f t="shared" si="6"/>
        <v>240000</v>
      </c>
    </row>
    <row r="52" spans="1:17" x14ac:dyDescent="0.35">
      <c r="A52" t="s">
        <v>316</v>
      </c>
      <c r="B52" s="33">
        <v>12228146</v>
      </c>
      <c r="C52" s="4">
        <v>12705393</v>
      </c>
      <c r="D52" s="33">
        <v>27316557</v>
      </c>
      <c r="E52" s="43">
        <v>82</v>
      </c>
      <c r="F52" s="33">
        <v>149123.73170731709</v>
      </c>
      <c r="G52" s="10">
        <f t="shared" si="0"/>
        <v>154943.81707317074</v>
      </c>
      <c r="H52" s="33">
        <v>333128.74390243902</v>
      </c>
      <c r="K52" s="33">
        <f t="shared" si="1"/>
        <v>12230000</v>
      </c>
      <c r="L52" s="33">
        <f t="shared" si="2"/>
        <v>12710000</v>
      </c>
      <c r="M52" s="33">
        <f t="shared" si="3"/>
        <v>27320000</v>
      </c>
      <c r="N52" s="43">
        <v>82</v>
      </c>
      <c r="O52" s="33">
        <f t="shared" si="4"/>
        <v>150000</v>
      </c>
      <c r="P52" s="33">
        <f t="shared" si="5"/>
        <v>150000</v>
      </c>
      <c r="Q52" s="33">
        <f t="shared" si="6"/>
        <v>330000</v>
      </c>
    </row>
    <row r="53" spans="1:17" x14ac:dyDescent="0.35">
      <c r="A53" t="s">
        <v>322</v>
      </c>
      <c r="B53" s="33">
        <v>15410681</v>
      </c>
      <c r="C53" s="4">
        <v>15848810</v>
      </c>
      <c r="D53" s="33">
        <v>32634700</v>
      </c>
      <c r="E53" s="43">
        <v>108</v>
      </c>
      <c r="F53" s="33">
        <v>142691.49074074073</v>
      </c>
      <c r="G53" s="10">
        <f t="shared" si="0"/>
        <v>146748.24074074073</v>
      </c>
      <c r="H53" s="33">
        <v>302173.14814814815</v>
      </c>
      <c r="K53" s="33">
        <f t="shared" si="1"/>
        <v>15410000</v>
      </c>
      <c r="L53" s="33">
        <f t="shared" si="2"/>
        <v>15850000</v>
      </c>
      <c r="M53" s="33">
        <f t="shared" si="3"/>
        <v>32630000</v>
      </c>
      <c r="N53" s="43">
        <v>108</v>
      </c>
      <c r="O53" s="33">
        <f t="shared" si="4"/>
        <v>140000</v>
      </c>
      <c r="P53" s="33">
        <f t="shared" si="5"/>
        <v>150000</v>
      </c>
      <c r="Q53" s="33">
        <f t="shared" si="6"/>
        <v>300000</v>
      </c>
    </row>
    <row r="54" spans="1:17" x14ac:dyDescent="0.35">
      <c r="A54" t="s">
        <v>329</v>
      </c>
      <c r="B54" s="33">
        <v>371385340</v>
      </c>
      <c r="C54" s="4">
        <v>435960683</v>
      </c>
      <c r="D54" s="33">
        <v>538286525</v>
      </c>
      <c r="E54" s="43">
        <v>1595</v>
      </c>
      <c r="F54" s="33">
        <v>232843.47335423197</v>
      </c>
      <c r="G54" s="10">
        <f t="shared" si="0"/>
        <v>273329.58181818185</v>
      </c>
      <c r="H54" s="33">
        <v>337483.71473354229</v>
      </c>
      <c r="K54" s="33">
        <f t="shared" si="1"/>
        <v>371390000</v>
      </c>
      <c r="L54" s="33">
        <f t="shared" si="2"/>
        <v>435960000</v>
      </c>
      <c r="M54" s="33">
        <f t="shared" si="3"/>
        <v>538290000</v>
      </c>
      <c r="N54" s="43">
        <v>1595</v>
      </c>
      <c r="O54" s="33">
        <f t="shared" si="4"/>
        <v>230000</v>
      </c>
      <c r="P54" s="33">
        <f t="shared" si="5"/>
        <v>270000</v>
      </c>
      <c r="Q54" s="33">
        <f t="shared" si="6"/>
        <v>340000</v>
      </c>
    </row>
    <row r="55" spans="1:17" x14ac:dyDescent="0.35">
      <c r="A55" t="s">
        <v>337</v>
      </c>
      <c r="B55" s="33">
        <v>165989156</v>
      </c>
      <c r="C55" s="4">
        <v>179301960</v>
      </c>
      <c r="D55" s="33">
        <v>249843217</v>
      </c>
      <c r="E55" s="43">
        <v>896</v>
      </c>
      <c r="F55" s="33">
        <v>185255.75446428571</v>
      </c>
      <c r="G55" s="10">
        <f t="shared" si="0"/>
        <v>200113.79464285713</v>
      </c>
      <c r="H55" s="33">
        <v>278842.87611607142</v>
      </c>
      <c r="K55" s="33">
        <f t="shared" si="1"/>
        <v>165990000</v>
      </c>
      <c r="L55" s="33">
        <f t="shared" si="2"/>
        <v>179300000</v>
      </c>
      <c r="M55" s="33">
        <f t="shared" si="3"/>
        <v>249840000</v>
      </c>
      <c r="N55" s="43">
        <v>896</v>
      </c>
      <c r="O55" s="33">
        <f t="shared" si="4"/>
        <v>190000</v>
      </c>
      <c r="P55" s="33">
        <f t="shared" si="5"/>
        <v>200000</v>
      </c>
      <c r="Q55" s="33">
        <f t="shared" si="6"/>
        <v>280000</v>
      </c>
    </row>
    <row r="56" spans="1:17" x14ac:dyDescent="0.35">
      <c r="A56" t="s">
        <v>343</v>
      </c>
      <c r="B56" s="33">
        <v>194681963</v>
      </c>
      <c r="C56" s="4">
        <v>244660229</v>
      </c>
      <c r="D56" s="33">
        <v>294027189</v>
      </c>
      <c r="E56" s="43">
        <v>1246</v>
      </c>
      <c r="F56" s="33">
        <v>156245.55617977527</v>
      </c>
      <c r="G56" s="10">
        <f t="shared" si="0"/>
        <v>196356.52407704655</v>
      </c>
      <c r="H56" s="33">
        <v>235976.87720706261</v>
      </c>
      <c r="K56" s="33">
        <f t="shared" si="1"/>
        <v>194680000</v>
      </c>
      <c r="L56" s="33">
        <f t="shared" si="2"/>
        <v>244660000</v>
      </c>
      <c r="M56" s="33">
        <f t="shared" si="3"/>
        <v>294030000</v>
      </c>
      <c r="N56" s="43">
        <v>1246</v>
      </c>
      <c r="O56" s="33">
        <f t="shared" si="4"/>
        <v>160000</v>
      </c>
      <c r="P56" s="33">
        <f t="shared" si="5"/>
        <v>200000</v>
      </c>
      <c r="Q56" s="33">
        <f t="shared" si="6"/>
        <v>240000</v>
      </c>
    </row>
    <row r="57" spans="1:17" x14ac:dyDescent="0.35">
      <c r="A57" t="s">
        <v>348</v>
      </c>
      <c r="B57" s="33">
        <v>14888342</v>
      </c>
      <c r="C57" s="4">
        <v>31850781</v>
      </c>
      <c r="D57" s="33">
        <v>38622517</v>
      </c>
      <c r="E57" s="43">
        <v>226</v>
      </c>
      <c r="F57" s="33">
        <v>65877.619469026555</v>
      </c>
      <c r="G57" s="10">
        <f t="shared" si="0"/>
        <v>140932.65929203539</v>
      </c>
      <c r="H57" s="33">
        <v>170896.09292035399</v>
      </c>
      <c r="K57" s="33">
        <f t="shared" si="1"/>
        <v>14890000</v>
      </c>
      <c r="L57" s="33">
        <f t="shared" si="2"/>
        <v>31850000</v>
      </c>
      <c r="M57" s="33">
        <f t="shared" si="3"/>
        <v>38620000</v>
      </c>
      <c r="N57" s="43">
        <v>226</v>
      </c>
      <c r="O57" s="33">
        <f t="shared" si="4"/>
        <v>70000</v>
      </c>
      <c r="P57" s="33">
        <f t="shared" si="5"/>
        <v>140000</v>
      </c>
      <c r="Q57" s="33">
        <f t="shared" si="6"/>
        <v>170000</v>
      </c>
    </row>
    <row r="58" spans="1:17" x14ac:dyDescent="0.35">
      <c r="A58" t="s">
        <v>351</v>
      </c>
      <c r="B58" s="33">
        <v>18890821</v>
      </c>
      <c r="C58" s="4">
        <v>20419922</v>
      </c>
      <c r="D58" s="33">
        <v>42881780</v>
      </c>
      <c r="E58" s="43">
        <v>200</v>
      </c>
      <c r="F58" s="33">
        <v>94454.104999999996</v>
      </c>
      <c r="G58" s="10">
        <f t="shared" si="0"/>
        <v>102099.61</v>
      </c>
      <c r="H58" s="33">
        <v>214408.9</v>
      </c>
      <c r="K58" s="33">
        <f t="shared" si="1"/>
        <v>18890000</v>
      </c>
      <c r="L58" s="33">
        <f t="shared" si="2"/>
        <v>20420000</v>
      </c>
      <c r="M58" s="33">
        <f t="shared" si="3"/>
        <v>42880000</v>
      </c>
      <c r="N58" s="43">
        <v>200</v>
      </c>
      <c r="O58" s="33">
        <f t="shared" si="4"/>
        <v>90000</v>
      </c>
      <c r="P58" s="33">
        <f t="shared" si="5"/>
        <v>100000</v>
      </c>
      <c r="Q58" s="33">
        <f t="shared" si="6"/>
        <v>210000</v>
      </c>
    </row>
    <row r="59" spans="1:17" x14ac:dyDescent="0.35">
      <c r="A59" t="s">
        <v>357</v>
      </c>
      <c r="B59" s="33">
        <v>208793442</v>
      </c>
      <c r="C59" s="4">
        <v>263600936</v>
      </c>
      <c r="D59" s="33">
        <v>350312372</v>
      </c>
      <c r="E59" s="43">
        <v>1338</v>
      </c>
      <c r="F59" s="33">
        <v>156048.91031390135</v>
      </c>
      <c r="G59" s="10">
        <f t="shared" si="0"/>
        <v>197011.16292974589</v>
      </c>
      <c r="H59" s="33">
        <v>261817.91629297458</v>
      </c>
      <c r="K59" s="33">
        <f t="shared" si="1"/>
        <v>208790000</v>
      </c>
      <c r="L59" s="33">
        <f t="shared" si="2"/>
        <v>263600000</v>
      </c>
      <c r="M59" s="33">
        <f t="shared" si="3"/>
        <v>350310000</v>
      </c>
      <c r="N59" s="43">
        <v>1338</v>
      </c>
      <c r="O59" s="33">
        <f t="shared" si="4"/>
        <v>160000</v>
      </c>
      <c r="P59" s="33">
        <f t="shared" si="5"/>
        <v>200000</v>
      </c>
      <c r="Q59" s="33">
        <f t="shared" si="6"/>
        <v>260000</v>
      </c>
    </row>
    <row r="60" spans="1:17" x14ac:dyDescent="0.35">
      <c r="A60" t="s">
        <v>363</v>
      </c>
      <c r="B60" s="33">
        <v>9259352</v>
      </c>
      <c r="C60" s="4">
        <v>9439512</v>
      </c>
      <c r="D60" s="33">
        <v>17622749</v>
      </c>
      <c r="E60" s="43">
        <v>72</v>
      </c>
      <c r="F60" s="33">
        <v>128602.11111111111</v>
      </c>
      <c r="G60" s="10">
        <f t="shared" si="0"/>
        <v>131104.33333333334</v>
      </c>
      <c r="H60" s="33">
        <v>244760.40277777778</v>
      </c>
      <c r="K60" s="33">
        <f t="shared" si="1"/>
        <v>9260000</v>
      </c>
      <c r="L60" s="33">
        <f t="shared" si="2"/>
        <v>9440000</v>
      </c>
      <c r="M60" s="33">
        <f t="shared" si="3"/>
        <v>17620000</v>
      </c>
      <c r="N60" s="43">
        <v>72</v>
      </c>
      <c r="O60" s="33">
        <f t="shared" si="4"/>
        <v>130000</v>
      </c>
      <c r="P60" s="33">
        <f t="shared" si="5"/>
        <v>130000</v>
      </c>
      <c r="Q60" s="33">
        <f t="shared" si="6"/>
        <v>240000</v>
      </c>
    </row>
    <row r="61" spans="1:17" x14ac:dyDescent="0.35">
      <c r="A61" t="s">
        <v>368</v>
      </c>
      <c r="B61" s="33">
        <v>190120371</v>
      </c>
      <c r="C61" s="4">
        <v>255414633</v>
      </c>
      <c r="D61" s="33">
        <v>315756761</v>
      </c>
      <c r="E61" s="43">
        <v>1220</v>
      </c>
      <c r="F61" s="33">
        <v>155836.36967213114</v>
      </c>
      <c r="G61" s="10">
        <f t="shared" si="0"/>
        <v>209356.25655737706</v>
      </c>
      <c r="H61" s="33">
        <v>258817.01721311474</v>
      </c>
      <c r="K61" s="33">
        <f t="shared" si="1"/>
        <v>190120000</v>
      </c>
      <c r="L61" s="33">
        <f t="shared" si="2"/>
        <v>255410000</v>
      </c>
      <c r="M61" s="33">
        <f t="shared" si="3"/>
        <v>315760000</v>
      </c>
      <c r="N61" s="43">
        <v>1220</v>
      </c>
      <c r="O61" s="33">
        <f t="shared" si="4"/>
        <v>160000</v>
      </c>
      <c r="P61" s="33">
        <f t="shared" si="5"/>
        <v>210000</v>
      </c>
      <c r="Q61" s="33">
        <f t="shared" si="6"/>
        <v>260000</v>
      </c>
    </row>
    <row r="62" spans="1:17" x14ac:dyDescent="0.35">
      <c r="A62" t="s">
        <v>374</v>
      </c>
      <c r="B62" s="33">
        <v>54754461</v>
      </c>
      <c r="C62" s="4">
        <v>55584059</v>
      </c>
      <c r="D62" s="33">
        <v>110809773</v>
      </c>
      <c r="E62" s="43">
        <v>300</v>
      </c>
      <c r="F62" s="33">
        <v>182514.87</v>
      </c>
      <c r="G62" s="10">
        <f t="shared" si="0"/>
        <v>185280.19666666666</v>
      </c>
      <c r="H62" s="33">
        <v>369365.91</v>
      </c>
      <c r="K62" s="33">
        <f t="shared" si="1"/>
        <v>54750000</v>
      </c>
      <c r="L62" s="33">
        <f t="shared" si="2"/>
        <v>55580000</v>
      </c>
      <c r="M62" s="33">
        <f t="shared" si="3"/>
        <v>110810000</v>
      </c>
      <c r="N62" s="43">
        <v>300</v>
      </c>
      <c r="O62" s="33">
        <f t="shared" si="4"/>
        <v>180000</v>
      </c>
      <c r="P62" s="33">
        <f t="shared" si="5"/>
        <v>190000</v>
      </c>
      <c r="Q62" s="33">
        <f t="shared" si="6"/>
        <v>370000</v>
      </c>
    </row>
    <row r="63" spans="1:17" x14ac:dyDescent="0.35">
      <c r="A63" t="s">
        <v>384</v>
      </c>
      <c r="B63" s="33">
        <v>60722548</v>
      </c>
      <c r="C63" s="4">
        <v>61866321</v>
      </c>
      <c r="D63" s="33">
        <v>99425108</v>
      </c>
      <c r="E63" s="43">
        <v>300</v>
      </c>
      <c r="F63" s="33">
        <v>202408.49333333335</v>
      </c>
      <c r="G63" s="10">
        <f t="shared" si="0"/>
        <v>206221.07</v>
      </c>
      <c r="H63" s="33">
        <v>331417.02666666667</v>
      </c>
      <c r="K63" s="33">
        <f t="shared" si="1"/>
        <v>60720000</v>
      </c>
      <c r="L63" s="33">
        <f t="shared" si="2"/>
        <v>61870000</v>
      </c>
      <c r="M63" s="33">
        <f t="shared" si="3"/>
        <v>99430000</v>
      </c>
      <c r="N63" s="43">
        <v>300</v>
      </c>
      <c r="O63" s="33">
        <f t="shared" si="4"/>
        <v>200000</v>
      </c>
      <c r="P63" s="33">
        <f t="shared" si="5"/>
        <v>210000</v>
      </c>
      <c r="Q63" s="33">
        <f t="shared" si="6"/>
        <v>330000</v>
      </c>
    </row>
    <row r="64" spans="1:17" x14ac:dyDescent="0.35">
      <c r="A64" t="s">
        <v>388</v>
      </c>
      <c r="B64" s="33">
        <v>54652528</v>
      </c>
      <c r="C64" s="4">
        <v>55627483</v>
      </c>
      <c r="D64" s="33">
        <v>75138879</v>
      </c>
      <c r="E64" s="43">
        <v>276</v>
      </c>
      <c r="F64" s="33">
        <v>198016.40579710144</v>
      </c>
      <c r="G64" s="10">
        <f t="shared" si="0"/>
        <v>201548.85144927536</v>
      </c>
      <c r="H64" s="33">
        <v>272242.3152173913</v>
      </c>
      <c r="K64" s="33">
        <f t="shared" si="1"/>
        <v>54650000</v>
      </c>
      <c r="L64" s="33">
        <f t="shared" si="2"/>
        <v>55630000</v>
      </c>
      <c r="M64" s="33">
        <f t="shared" si="3"/>
        <v>75140000</v>
      </c>
      <c r="N64" s="43">
        <v>276</v>
      </c>
      <c r="O64" s="33">
        <f t="shared" si="4"/>
        <v>200000</v>
      </c>
      <c r="P64" s="33">
        <f t="shared" si="5"/>
        <v>200000</v>
      </c>
      <c r="Q64" s="33">
        <f t="shared" si="6"/>
        <v>270000</v>
      </c>
    </row>
    <row r="65" spans="1:17" x14ac:dyDescent="0.35">
      <c r="A65" t="s">
        <v>392</v>
      </c>
      <c r="B65" s="33">
        <v>142477661</v>
      </c>
      <c r="C65" s="4">
        <v>233022553</v>
      </c>
      <c r="D65" s="33">
        <v>318196718</v>
      </c>
      <c r="E65" s="43">
        <v>1492</v>
      </c>
      <c r="F65" s="33">
        <v>95494.41085790885</v>
      </c>
      <c r="G65" s="10">
        <f t="shared" si="0"/>
        <v>156181.33579088471</v>
      </c>
      <c r="H65" s="33">
        <v>213268.57774798927</v>
      </c>
      <c r="K65" s="33">
        <f t="shared" si="1"/>
        <v>142480000</v>
      </c>
      <c r="L65" s="33">
        <f t="shared" si="2"/>
        <v>233020000</v>
      </c>
      <c r="M65" s="33">
        <f t="shared" si="3"/>
        <v>318200000</v>
      </c>
      <c r="N65" s="43">
        <v>1492</v>
      </c>
      <c r="O65" s="33">
        <f t="shared" si="4"/>
        <v>100000</v>
      </c>
      <c r="P65" s="33">
        <f t="shared" si="5"/>
        <v>160000</v>
      </c>
      <c r="Q65" s="33">
        <f t="shared" si="6"/>
        <v>210000</v>
      </c>
    </row>
    <row r="66" spans="1:17" x14ac:dyDescent="0.35">
      <c r="A66" t="s">
        <v>399</v>
      </c>
      <c r="B66" s="33">
        <v>19303599</v>
      </c>
      <c r="C66" s="4">
        <v>32217773</v>
      </c>
      <c r="D66" s="33">
        <v>57809635</v>
      </c>
      <c r="E66" s="43">
        <v>224</v>
      </c>
      <c r="F66" s="33">
        <v>86176.78125</v>
      </c>
      <c r="G66" s="10">
        <f t="shared" si="0"/>
        <v>143829.34375</v>
      </c>
      <c r="H66" s="33">
        <v>258078.72767857142</v>
      </c>
      <c r="K66" s="33">
        <f t="shared" si="1"/>
        <v>19300000</v>
      </c>
      <c r="L66" s="33">
        <f t="shared" si="2"/>
        <v>32220000</v>
      </c>
      <c r="M66" s="33">
        <f t="shared" si="3"/>
        <v>57810000</v>
      </c>
      <c r="N66" s="43">
        <v>224</v>
      </c>
      <c r="O66" s="33">
        <f t="shared" si="4"/>
        <v>90000</v>
      </c>
      <c r="P66" s="33">
        <f t="shared" si="5"/>
        <v>140000</v>
      </c>
      <c r="Q66" s="33">
        <f t="shared" si="6"/>
        <v>260000</v>
      </c>
    </row>
    <row r="67" spans="1:17" x14ac:dyDescent="0.35">
      <c r="A67" t="s">
        <v>404</v>
      </c>
      <c r="B67" s="33">
        <v>93028430</v>
      </c>
      <c r="C67" s="4">
        <v>103527610</v>
      </c>
      <c r="D67" s="33">
        <v>150308706</v>
      </c>
      <c r="E67" s="43">
        <v>683</v>
      </c>
      <c r="F67" s="33">
        <v>136205.60761347</v>
      </c>
      <c r="G67" s="10">
        <f t="shared" ref="G67:G130" si="7">C67/E67</f>
        <v>151577.75988286969</v>
      </c>
      <c r="H67" s="33">
        <v>220071.31185944364</v>
      </c>
      <c r="K67" s="33">
        <f t="shared" ref="K67:K130" si="8">ROUND(B67,-4)</f>
        <v>93030000</v>
      </c>
      <c r="L67" s="33">
        <f t="shared" ref="L67:L130" si="9">ROUND(C67,-4)</f>
        <v>103530000</v>
      </c>
      <c r="M67" s="33">
        <f t="shared" ref="M67:M130" si="10">ROUND(D67,-4)</f>
        <v>150310000</v>
      </c>
      <c r="N67" s="43">
        <v>683</v>
      </c>
      <c r="O67" s="33">
        <f t="shared" ref="O67:O130" si="11">ROUND(F67,-4)</f>
        <v>140000</v>
      </c>
      <c r="P67" s="33">
        <f t="shared" ref="P67:P130" si="12">ROUND(G67,-4)</f>
        <v>150000</v>
      </c>
      <c r="Q67" s="33">
        <f t="shared" ref="Q67:Q130" si="13">ROUND(H67,-4)</f>
        <v>220000</v>
      </c>
    </row>
    <row r="68" spans="1:17" x14ac:dyDescent="0.35">
      <c r="A68" t="s">
        <v>412</v>
      </c>
      <c r="B68" s="33">
        <v>21926849</v>
      </c>
      <c r="C68" s="4">
        <v>26119385</v>
      </c>
      <c r="D68" s="33">
        <v>39288154</v>
      </c>
      <c r="E68" s="43">
        <v>174</v>
      </c>
      <c r="F68" s="33">
        <v>126016.3735632184</v>
      </c>
      <c r="G68" s="10">
        <f t="shared" si="7"/>
        <v>150111.408045977</v>
      </c>
      <c r="H68" s="33">
        <v>225793.98850574714</v>
      </c>
      <c r="K68" s="33">
        <f t="shared" si="8"/>
        <v>21930000</v>
      </c>
      <c r="L68" s="33">
        <f t="shared" si="9"/>
        <v>26120000</v>
      </c>
      <c r="M68" s="33">
        <f t="shared" si="10"/>
        <v>39290000</v>
      </c>
      <c r="N68" s="43">
        <v>174</v>
      </c>
      <c r="O68" s="33">
        <f t="shared" si="11"/>
        <v>130000</v>
      </c>
      <c r="P68" s="33">
        <f t="shared" si="12"/>
        <v>150000</v>
      </c>
      <c r="Q68" s="33">
        <f t="shared" si="13"/>
        <v>230000</v>
      </c>
    </row>
    <row r="69" spans="1:17" x14ac:dyDescent="0.35">
      <c r="A69" t="s">
        <v>417</v>
      </c>
      <c r="B69" s="33">
        <v>159947834</v>
      </c>
      <c r="C69" s="4">
        <v>206793169</v>
      </c>
      <c r="D69" s="33">
        <v>310444772</v>
      </c>
      <c r="E69" s="43">
        <v>1246</v>
      </c>
      <c r="F69" s="33">
        <v>128369.04815409309</v>
      </c>
      <c r="G69" s="10">
        <f t="shared" si="7"/>
        <v>165965.62520064207</v>
      </c>
      <c r="H69" s="33">
        <v>249153.10754414124</v>
      </c>
      <c r="K69" s="33">
        <f t="shared" si="8"/>
        <v>159950000</v>
      </c>
      <c r="L69" s="33">
        <f t="shared" si="9"/>
        <v>206790000</v>
      </c>
      <c r="M69" s="33">
        <f t="shared" si="10"/>
        <v>310440000</v>
      </c>
      <c r="N69" s="43">
        <v>1246</v>
      </c>
      <c r="O69" s="33">
        <f t="shared" si="11"/>
        <v>130000</v>
      </c>
      <c r="P69" s="33">
        <f t="shared" si="12"/>
        <v>170000</v>
      </c>
      <c r="Q69" s="33">
        <f t="shared" si="13"/>
        <v>250000</v>
      </c>
    </row>
    <row r="70" spans="1:17" x14ac:dyDescent="0.35">
      <c r="A70" t="s">
        <v>422</v>
      </c>
      <c r="B70" s="33">
        <v>70129051</v>
      </c>
      <c r="C70" s="4">
        <v>71423012</v>
      </c>
      <c r="D70" s="33">
        <v>102064273</v>
      </c>
      <c r="E70" s="43">
        <v>380</v>
      </c>
      <c r="F70" s="33">
        <v>184550.1342105263</v>
      </c>
      <c r="G70" s="10">
        <f t="shared" si="7"/>
        <v>187955.2947368421</v>
      </c>
      <c r="H70" s="33">
        <v>268590.19210526318</v>
      </c>
      <c r="K70" s="33">
        <f t="shared" si="8"/>
        <v>70130000</v>
      </c>
      <c r="L70" s="33">
        <f t="shared" si="9"/>
        <v>71420000</v>
      </c>
      <c r="M70" s="33">
        <f t="shared" si="10"/>
        <v>102060000</v>
      </c>
      <c r="N70" s="43">
        <v>380</v>
      </c>
      <c r="O70" s="33">
        <f t="shared" si="11"/>
        <v>180000</v>
      </c>
      <c r="P70" s="33">
        <f t="shared" si="12"/>
        <v>190000</v>
      </c>
      <c r="Q70" s="33">
        <f t="shared" si="13"/>
        <v>270000</v>
      </c>
    </row>
    <row r="71" spans="1:17" x14ac:dyDescent="0.35">
      <c r="A71" t="s">
        <v>429</v>
      </c>
      <c r="B71" s="33">
        <v>264852721</v>
      </c>
      <c r="C71" s="4">
        <v>310461382</v>
      </c>
      <c r="D71" s="33">
        <v>449689983</v>
      </c>
      <c r="E71" s="43">
        <v>2025</v>
      </c>
      <c r="F71" s="33">
        <v>130791.46716049383</v>
      </c>
      <c r="G71" s="10">
        <f t="shared" si="7"/>
        <v>153314.26271604939</v>
      </c>
      <c r="H71" s="33">
        <v>222069.12740740742</v>
      </c>
      <c r="K71" s="33">
        <f t="shared" si="8"/>
        <v>264850000</v>
      </c>
      <c r="L71" s="33">
        <f t="shared" si="9"/>
        <v>310460000</v>
      </c>
      <c r="M71" s="33">
        <f t="shared" si="10"/>
        <v>449690000</v>
      </c>
      <c r="N71" s="43">
        <v>2025</v>
      </c>
      <c r="O71" s="33">
        <f t="shared" si="11"/>
        <v>130000</v>
      </c>
      <c r="P71" s="33">
        <f t="shared" si="12"/>
        <v>150000</v>
      </c>
      <c r="Q71" s="33">
        <f t="shared" si="13"/>
        <v>220000</v>
      </c>
    </row>
    <row r="72" spans="1:17" x14ac:dyDescent="0.35">
      <c r="A72" t="s">
        <v>436</v>
      </c>
      <c r="B72" s="33">
        <v>47029692</v>
      </c>
      <c r="C72" s="4">
        <v>57406573</v>
      </c>
      <c r="D72" s="33">
        <v>93040730</v>
      </c>
      <c r="E72" s="43">
        <v>425</v>
      </c>
      <c r="F72" s="33">
        <v>110658.09882352941</v>
      </c>
      <c r="G72" s="10">
        <f t="shared" si="7"/>
        <v>135074.28941176471</v>
      </c>
      <c r="H72" s="33">
        <v>218919.36470588236</v>
      </c>
      <c r="K72" s="33">
        <f t="shared" si="8"/>
        <v>47030000</v>
      </c>
      <c r="L72" s="33">
        <f t="shared" si="9"/>
        <v>57410000</v>
      </c>
      <c r="M72" s="33">
        <f t="shared" si="10"/>
        <v>93040000</v>
      </c>
      <c r="N72" s="43">
        <v>425</v>
      </c>
      <c r="O72" s="33">
        <f t="shared" si="11"/>
        <v>110000</v>
      </c>
      <c r="P72" s="33">
        <f t="shared" si="12"/>
        <v>140000</v>
      </c>
      <c r="Q72" s="33">
        <f t="shared" si="13"/>
        <v>220000</v>
      </c>
    </row>
    <row r="73" spans="1:17" x14ac:dyDescent="0.35">
      <c r="A73" t="s">
        <v>442</v>
      </c>
      <c r="B73" s="33">
        <v>15559864</v>
      </c>
      <c r="C73" s="4">
        <v>17850059</v>
      </c>
      <c r="D73" s="33">
        <v>27542126</v>
      </c>
      <c r="E73" s="43">
        <v>96</v>
      </c>
      <c r="F73" s="33">
        <v>162081.91666666666</v>
      </c>
      <c r="G73" s="10">
        <f t="shared" si="7"/>
        <v>185938.11458333334</v>
      </c>
      <c r="H73" s="33">
        <v>286897.14583333331</v>
      </c>
      <c r="K73" s="33">
        <f t="shared" si="8"/>
        <v>15560000</v>
      </c>
      <c r="L73" s="33">
        <f t="shared" si="9"/>
        <v>17850000</v>
      </c>
      <c r="M73" s="33">
        <f t="shared" si="10"/>
        <v>27540000</v>
      </c>
      <c r="N73" s="43">
        <v>96</v>
      </c>
      <c r="O73" s="33">
        <f t="shared" si="11"/>
        <v>160000</v>
      </c>
      <c r="P73" s="33">
        <f t="shared" si="12"/>
        <v>190000</v>
      </c>
      <c r="Q73" s="33">
        <f t="shared" si="13"/>
        <v>290000</v>
      </c>
    </row>
    <row r="74" spans="1:17" x14ac:dyDescent="0.35">
      <c r="A74" t="s">
        <v>447</v>
      </c>
      <c r="B74" s="33">
        <v>18886863</v>
      </c>
      <c r="C74" s="4">
        <v>19586874</v>
      </c>
      <c r="D74" s="33">
        <v>61652543</v>
      </c>
      <c r="E74" s="43">
        <v>188</v>
      </c>
      <c r="F74" s="33">
        <v>100462.03723404255</v>
      </c>
      <c r="G74" s="10">
        <f t="shared" si="7"/>
        <v>104185.5</v>
      </c>
      <c r="H74" s="33">
        <v>327939.05851063831</v>
      </c>
      <c r="K74" s="33">
        <f t="shared" si="8"/>
        <v>18890000</v>
      </c>
      <c r="L74" s="33">
        <f t="shared" si="9"/>
        <v>19590000</v>
      </c>
      <c r="M74" s="33">
        <f t="shared" si="10"/>
        <v>61650000</v>
      </c>
      <c r="N74" s="43">
        <v>188</v>
      </c>
      <c r="O74" s="33">
        <f t="shared" si="11"/>
        <v>100000</v>
      </c>
      <c r="P74" s="33">
        <f t="shared" si="12"/>
        <v>100000</v>
      </c>
      <c r="Q74" s="33">
        <f t="shared" si="13"/>
        <v>330000</v>
      </c>
    </row>
    <row r="75" spans="1:17" x14ac:dyDescent="0.35">
      <c r="A75" t="s">
        <v>452</v>
      </c>
      <c r="B75" s="33">
        <v>18163358</v>
      </c>
      <c r="C75" s="4">
        <v>23365136</v>
      </c>
      <c r="D75" s="33">
        <v>41498286</v>
      </c>
      <c r="E75" s="43">
        <v>107</v>
      </c>
      <c r="F75" s="33">
        <v>169751.00934579439</v>
      </c>
      <c r="G75" s="10">
        <f t="shared" si="7"/>
        <v>218365.75700934581</v>
      </c>
      <c r="H75" s="33">
        <v>387834.44859813084</v>
      </c>
      <c r="K75" s="33">
        <f t="shared" si="8"/>
        <v>18160000</v>
      </c>
      <c r="L75" s="33">
        <f t="shared" si="9"/>
        <v>23370000</v>
      </c>
      <c r="M75" s="33">
        <f t="shared" si="10"/>
        <v>41500000</v>
      </c>
      <c r="N75" s="43">
        <v>107</v>
      </c>
      <c r="O75" s="33">
        <f t="shared" si="11"/>
        <v>170000</v>
      </c>
      <c r="P75" s="33">
        <f t="shared" si="12"/>
        <v>220000</v>
      </c>
      <c r="Q75" s="33">
        <f t="shared" si="13"/>
        <v>390000</v>
      </c>
    </row>
    <row r="76" spans="1:17" x14ac:dyDescent="0.35">
      <c r="A76" t="s">
        <v>456</v>
      </c>
      <c r="B76" s="33">
        <v>21543767</v>
      </c>
      <c r="C76" s="4">
        <v>22879758</v>
      </c>
      <c r="D76" s="33">
        <v>37374598</v>
      </c>
      <c r="E76" s="43">
        <v>115</v>
      </c>
      <c r="F76" s="33">
        <v>187337.1043478261</v>
      </c>
      <c r="G76" s="10">
        <f t="shared" si="7"/>
        <v>198954.41739130433</v>
      </c>
      <c r="H76" s="33">
        <v>324996.50434782606</v>
      </c>
      <c r="K76" s="33">
        <f t="shared" si="8"/>
        <v>21540000</v>
      </c>
      <c r="L76" s="33">
        <f t="shared" si="9"/>
        <v>22880000</v>
      </c>
      <c r="M76" s="33">
        <f t="shared" si="10"/>
        <v>37370000</v>
      </c>
      <c r="N76" s="43">
        <v>115</v>
      </c>
      <c r="O76" s="33">
        <f t="shared" si="11"/>
        <v>190000</v>
      </c>
      <c r="P76" s="33">
        <f t="shared" si="12"/>
        <v>200000</v>
      </c>
      <c r="Q76" s="33">
        <f t="shared" si="13"/>
        <v>320000</v>
      </c>
    </row>
    <row r="77" spans="1:17" x14ac:dyDescent="0.35">
      <c r="A77" t="s">
        <v>461</v>
      </c>
      <c r="B77" s="33">
        <v>29169232</v>
      </c>
      <c r="C77" s="4">
        <v>30314697</v>
      </c>
      <c r="D77" s="33">
        <v>54563725</v>
      </c>
      <c r="E77" s="43">
        <v>150</v>
      </c>
      <c r="F77" s="33">
        <v>194461.54666666666</v>
      </c>
      <c r="G77" s="10">
        <f t="shared" si="7"/>
        <v>202097.98</v>
      </c>
      <c r="H77" s="33">
        <v>363758.16666666669</v>
      </c>
      <c r="K77" s="33">
        <f t="shared" si="8"/>
        <v>29170000</v>
      </c>
      <c r="L77" s="33">
        <f t="shared" si="9"/>
        <v>30310000</v>
      </c>
      <c r="M77" s="33">
        <f t="shared" si="10"/>
        <v>54560000</v>
      </c>
      <c r="N77" s="43">
        <v>150</v>
      </c>
      <c r="O77" s="33">
        <f t="shared" si="11"/>
        <v>190000</v>
      </c>
      <c r="P77" s="33">
        <f t="shared" si="12"/>
        <v>200000</v>
      </c>
      <c r="Q77" s="33">
        <f t="shared" si="13"/>
        <v>360000</v>
      </c>
    </row>
    <row r="78" spans="1:17" x14ac:dyDescent="0.35">
      <c r="A78" t="s">
        <v>463</v>
      </c>
      <c r="B78" s="33">
        <v>23315960</v>
      </c>
      <c r="C78" s="4">
        <v>24256253</v>
      </c>
      <c r="D78" s="33">
        <v>40288098</v>
      </c>
      <c r="E78" s="43">
        <v>135</v>
      </c>
      <c r="F78" s="33">
        <v>172710.8148148148</v>
      </c>
      <c r="G78" s="10">
        <f t="shared" si="7"/>
        <v>179675.94814814813</v>
      </c>
      <c r="H78" s="33">
        <v>298430.35555555555</v>
      </c>
      <c r="K78" s="33">
        <f t="shared" si="8"/>
        <v>23320000</v>
      </c>
      <c r="L78" s="33">
        <f t="shared" si="9"/>
        <v>24260000</v>
      </c>
      <c r="M78" s="33">
        <f t="shared" si="10"/>
        <v>40290000</v>
      </c>
      <c r="N78" s="43">
        <v>135</v>
      </c>
      <c r="O78" s="33">
        <f t="shared" si="11"/>
        <v>170000</v>
      </c>
      <c r="P78" s="33">
        <f t="shared" si="12"/>
        <v>180000</v>
      </c>
      <c r="Q78" s="33">
        <f t="shared" si="13"/>
        <v>300000</v>
      </c>
    </row>
    <row r="79" spans="1:17" x14ac:dyDescent="0.35">
      <c r="A79" t="s">
        <v>466</v>
      </c>
      <c r="B79" s="33">
        <v>89130977</v>
      </c>
      <c r="C79" s="4">
        <v>109738181</v>
      </c>
      <c r="D79" s="33">
        <v>143729295</v>
      </c>
      <c r="E79" s="43">
        <v>401</v>
      </c>
      <c r="F79" s="33">
        <v>222271.76309226934</v>
      </c>
      <c r="G79" s="10">
        <f t="shared" si="7"/>
        <v>273661.29925187031</v>
      </c>
      <c r="H79" s="33">
        <v>358427.16957605985</v>
      </c>
      <c r="K79" s="33">
        <f t="shared" si="8"/>
        <v>89130000</v>
      </c>
      <c r="L79" s="33">
        <f t="shared" si="9"/>
        <v>109740000</v>
      </c>
      <c r="M79" s="33">
        <f t="shared" si="10"/>
        <v>143730000</v>
      </c>
      <c r="N79" s="43">
        <v>401</v>
      </c>
      <c r="O79" s="33">
        <f t="shared" si="11"/>
        <v>220000</v>
      </c>
      <c r="P79" s="33">
        <f t="shared" si="12"/>
        <v>270000</v>
      </c>
      <c r="Q79" s="33">
        <f t="shared" si="13"/>
        <v>360000</v>
      </c>
    </row>
    <row r="80" spans="1:17" x14ac:dyDescent="0.35">
      <c r="A80" t="s">
        <v>473</v>
      </c>
      <c r="B80" s="33">
        <v>118123992</v>
      </c>
      <c r="C80" s="4">
        <v>132523657</v>
      </c>
      <c r="D80" s="33">
        <v>191598743</v>
      </c>
      <c r="E80" s="43">
        <v>749</v>
      </c>
      <c r="F80" s="33">
        <v>157708.93457943926</v>
      </c>
      <c r="G80" s="10">
        <f t="shared" si="7"/>
        <v>176934.1214953271</v>
      </c>
      <c r="H80" s="33">
        <v>255806.06542056074</v>
      </c>
      <c r="K80" s="33">
        <f t="shared" si="8"/>
        <v>118120000</v>
      </c>
      <c r="L80" s="33">
        <f t="shared" si="9"/>
        <v>132520000</v>
      </c>
      <c r="M80" s="33">
        <f t="shared" si="10"/>
        <v>191600000</v>
      </c>
      <c r="N80" s="43">
        <v>749</v>
      </c>
      <c r="O80" s="33">
        <f t="shared" si="11"/>
        <v>160000</v>
      </c>
      <c r="P80" s="33">
        <f t="shared" si="12"/>
        <v>180000</v>
      </c>
      <c r="Q80" s="33">
        <f t="shared" si="13"/>
        <v>260000</v>
      </c>
    </row>
    <row r="81" spans="1:17" x14ac:dyDescent="0.35">
      <c r="A81" t="s">
        <v>480</v>
      </c>
      <c r="B81" s="33">
        <v>11829516</v>
      </c>
      <c r="C81" s="4">
        <v>11952661</v>
      </c>
      <c r="D81" s="33">
        <v>19644836</v>
      </c>
      <c r="E81" s="43">
        <v>95</v>
      </c>
      <c r="F81" s="33">
        <v>124521.22105263158</v>
      </c>
      <c r="G81" s="10">
        <f t="shared" si="7"/>
        <v>125817.48421052631</v>
      </c>
      <c r="H81" s="33">
        <v>206787.74736842106</v>
      </c>
      <c r="K81" s="33">
        <f t="shared" si="8"/>
        <v>11830000</v>
      </c>
      <c r="L81" s="33">
        <f t="shared" si="9"/>
        <v>11950000</v>
      </c>
      <c r="M81" s="33">
        <f t="shared" si="10"/>
        <v>19640000</v>
      </c>
      <c r="N81" s="43">
        <v>95</v>
      </c>
      <c r="O81" s="33">
        <f t="shared" si="11"/>
        <v>120000</v>
      </c>
      <c r="P81" s="33">
        <f t="shared" si="12"/>
        <v>130000</v>
      </c>
      <c r="Q81" s="33">
        <f t="shared" si="13"/>
        <v>210000</v>
      </c>
    </row>
    <row r="82" spans="1:17" x14ac:dyDescent="0.35">
      <c r="A82" t="s">
        <v>482</v>
      </c>
      <c r="B82" s="33">
        <v>71682296</v>
      </c>
      <c r="C82" s="4">
        <v>93659702</v>
      </c>
      <c r="D82" s="33">
        <v>114877172</v>
      </c>
      <c r="E82" s="43">
        <v>534</v>
      </c>
      <c r="F82" s="33">
        <v>134236.50936329589</v>
      </c>
      <c r="G82" s="10">
        <f t="shared" si="7"/>
        <v>175392.70037453182</v>
      </c>
      <c r="H82" s="33">
        <v>215125.79026217229</v>
      </c>
      <c r="K82" s="33">
        <f t="shared" si="8"/>
        <v>71680000</v>
      </c>
      <c r="L82" s="33">
        <f t="shared" si="9"/>
        <v>93660000</v>
      </c>
      <c r="M82" s="33">
        <f t="shared" si="10"/>
        <v>114880000</v>
      </c>
      <c r="N82" s="43">
        <v>534</v>
      </c>
      <c r="O82" s="33">
        <f t="shared" si="11"/>
        <v>130000</v>
      </c>
      <c r="P82" s="33">
        <f t="shared" si="12"/>
        <v>180000</v>
      </c>
      <c r="Q82" s="33">
        <f t="shared" si="13"/>
        <v>220000</v>
      </c>
    </row>
    <row r="83" spans="1:17" x14ac:dyDescent="0.35">
      <c r="A83" t="s">
        <v>488</v>
      </c>
      <c r="B83" s="33">
        <v>32266675</v>
      </c>
      <c r="C83" s="4">
        <v>32731003</v>
      </c>
      <c r="D83" s="33">
        <v>43998705</v>
      </c>
      <c r="E83" s="43">
        <v>193</v>
      </c>
      <c r="F83" s="33">
        <v>167184.8445595855</v>
      </c>
      <c r="G83" s="10">
        <f t="shared" si="7"/>
        <v>169590.68911917097</v>
      </c>
      <c r="H83" s="33">
        <v>227972.56476683938</v>
      </c>
      <c r="K83" s="33">
        <f t="shared" si="8"/>
        <v>32270000</v>
      </c>
      <c r="L83" s="33">
        <f t="shared" si="9"/>
        <v>32730000</v>
      </c>
      <c r="M83" s="33">
        <f t="shared" si="10"/>
        <v>44000000</v>
      </c>
      <c r="N83" s="43">
        <v>193</v>
      </c>
      <c r="O83" s="33">
        <f t="shared" si="11"/>
        <v>170000</v>
      </c>
      <c r="P83" s="33">
        <f t="shared" si="12"/>
        <v>170000</v>
      </c>
      <c r="Q83" s="33">
        <f t="shared" si="13"/>
        <v>230000</v>
      </c>
    </row>
    <row r="84" spans="1:17" x14ac:dyDescent="0.35">
      <c r="A84" t="s">
        <v>493</v>
      </c>
      <c r="B84" s="33">
        <v>21739202</v>
      </c>
      <c r="C84" s="4">
        <v>22127578</v>
      </c>
      <c r="D84" s="33">
        <v>29386742</v>
      </c>
      <c r="E84" s="43">
        <v>125</v>
      </c>
      <c r="F84" s="33">
        <v>173913.61600000001</v>
      </c>
      <c r="G84" s="10">
        <f t="shared" si="7"/>
        <v>177020.62400000001</v>
      </c>
      <c r="H84" s="33">
        <v>235093.93599999999</v>
      </c>
      <c r="K84" s="33">
        <f t="shared" si="8"/>
        <v>21740000</v>
      </c>
      <c r="L84" s="33">
        <f t="shared" si="9"/>
        <v>22130000</v>
      </c>
      <c r="M84" s="33">
        <f t="shared" si="10"/>
        <v>29390000</v>
      </c>
      <c r="N84" s="43">
        <v>125</v>
      </c>
      <c r="O84" s="33">
        <f t="shared" si="11"/>
        <v>170000</v>
      </c>
      <c r="P84" s="33">
        <f t="shared" si="12"/>
        <v>180000</v>
      </c>
      <c r="Q84" s="33">
        <f t="shared" si="13"/>
        <v>240000</v>
      </c>
    </row>
    <row r="85" spans="1:17" x14ac:dyDescent="0.35">
      <c r="A85" t="s">
        <v>498</v>
      </c>
      <c r="B85" s="33">
        <v>55393512</v>
      </c>
      <c r="C85" s="4">
        <v>56212117</v>
      </c>
      <c r="D85" s="33">
        <v>80722542</v>
      </c>
      <c r="E85" s="43">
        <v>376</v>
      </c>
      <c r="F85" s="33">
        <v>147323.17021276595</v>
      </c>
      <c r="G85" s="10">
        <f t="shared" si="7"/>
        <v>149500.31117021278</v>
      </c>
      <c r="H85" s="33">
        <v>214687.61170212767</v>
      </c>
      <c r="K85" s="33">
        <f t="shared" si="8"/>
        <v>55390000</v>
      </c>
      <c r="L85" s="33">
        <f t="shared" si="9"/>
        <v>56210000</v>
      </c>
      <c r="M85" s="33">
        <f t="shared" si="10"/>
        <v>80720000</v>
      </c>
      <c r="N85" s="43">
        <v>376</v>
      </c>
      <c r="O85" s="33">
        <f t="shared" si="11"/>
        <v>150000</v>
      </c>
      <c r="P85" s="33">
        <f t="shared" si="12"/>
        <v>150000</v>
      </c>
      <c r="Q85" s="33">
        <f t="shared" si="13"/>
        <v>210000</v>
      </c>
    </row>
    <row r="86" spans="1:17" x14ac:dyDescent="0.35">
      <c r="A86" t="s">
        <v>501</v>
      </c>
      <c r="B86" s="33">
        <v>26432799</v>
      </c>
      <c r="C86" s="4">
        <v>26611941</v>
      </c>
      <c r="D86" s="33">
        <v>39521064</v>
      </c>
      <c r="E86" s="43">
        <v>216</v>
      </c>
      <c r="F86" s="33">
        <v>122374.06944444444</v>
      </c>
      <c r="G86" s="10">
        <f t="shared" si="7"/>
        <v>123203.43055555556</v>
      </c>
      <c r="H86" s="33">
        <v>182967.88888888888</v>
      </c>
      <c r="K86" s="33">
        <f t="shared" si="8"/>
        <v>26430000</v>
      </c>
      <c r="L86" s="33">
        <f t="shared" si="9"/>
        <v>26610000</v>
      </c>
      <c r="M86" s="33">
        <f t="shared" si="10"/>
        <v>39520000</v>
      </c>
      <c r="N86" s="43">
        <v>216</v>
      </c>
      <c r="O86" s="33">
        <f t="shared" si="11"/>
        <v>120000</v>
      </c>
      <c r="P86" s="33">
        <f t="shared" si="12"/>
        <v>120000</v>
      </c>
      <c r="Q86" s="33">
        <f t="shared" si="13"/>
        <v>180000</v>
      </c>
    </row>
    <row r="87" spans="1:17" x14ac:dyDescent="0.35">
      <c r="A87" t="s">
        <v>507</v>
      </c>
      <c r="B87" s="33">
        <v>101739244</v>
      </c>
      <c r="C87" s="4">
        <v>119714036</v>
      </c>
      <c r="D87" s="33">
        <v>182788043</v>
      </c>
      <c r="E87" s="43">
        <v>700</v>
      </c>
      <c r="F87" s="33">
        <v>145341.77714285714</v>
      </c>
      <c r="G87" s="10">
        <f t="shared" si="7"/>
        <v>171020.05142857143</v>
      </c>
      <c r="H87" s="33">
        <v>261125.7757142857</v>
      </c>
      <c r="K87" s="33">
        <f t="shared" si="8"/>
        <v>101740000</v>
      </c>
      <c r="L87" s="33">
        <f t="shared" si="9"/>
        <v>119710000</v>
      </c>
      <c r="M87" s="33">
        <f t="shared" si="10"/>
        <v>182790000</v>
      </c>
      <c r="N87" s="43">
        <v>700</v>
      </c>
      <c r="O87" s="33">
        <f t="shared" si="11"/>
        <v>150000</v>
      </c>
      <c r="P87" s="33">
        <f t="shared" si="12"/>
        <v>170000</v>
      </c>
      <c r="Q87" s="33">
        <f t="shared" si="13"/>
        <v>260000</v>
      </c>
    </row>
    <row r="88" spans="1:17" x14ac:dyDescent="0.35">
      <c r="A88" t="s">
        <v>514</v>
      </c>
      <c r="B88" s="33">
        <v>24731127</v>
      </c>
      <c r="C88" s="4">
        <v>30208921</v>
      </c>
      <c r="D88" s="33">
        <v>49503876</v>
      </c>
      <c r="E88" s="43">
        <v>171</v>
      </c>
      <c r="F88" s="33">
        <v>144626.47368421053</v>
      </c>
      <c r="G88" s="10">
        <f t="shared" si="7"/>
        <v>176660.35672514621</v>
      </c>
      <c r="H88" s="33">
        <v>289496.35087719298</v>
      </c>
      <c r="K88" s="33">
        <f t="shared" si="8"/>
        <v>24730000</v>
      </c>
      <c r="L88" s="33">
        <f t="shared" si="9"/>
        <v>30210000</v>
      </c>
      <c r="M88" s="33">
        <f t="shared" si="10"/>
        <v>49500000</v>
      </c>
      <c r="N88" s="43">
        <v>171</v>
      </c>
      <c r="O88" s="33">
        <f t="shared" si="11"/>
        <v>140000</v>
      </c>
      <c r="P88" s="33">
        <f t="shared" si="12"/>
        <v>180000</v>
      </c>
      <c r="Q88" s="33">
        <f t="shared" si="13"/>
        <v>290000</v>
      </c>
    </row>
    <row r="89" spans="1:17" x14ac:dyDescent="0.35">
      <c r="A89" t="s">
        <v>518</v>
      </c>
      <c r="B89" s="33">
        <v>30444551</v>
      </c>
      <c r="C89" s="4">
        <v>30794829</v>
      </c>
      <c r="D89" s="33">
        <v>43959464</v>
      </c>
      <c r="E89" s="43">
        <v>121</v>
      </c>
      <c r="F89" s="33">
        <v>251607.85950413224</v>
      </c>
      <c r="G89" s="10">
        <f t="shared" si="7"/>
        <v>254502.71900826445</v>
      </c>
      <c r="H89" s="33">
        <v>363301.35537190083</v>
      </c>
      <c r="K89" s="33">
        <f t="shared" si="8"/>
        <v>30440000</v>
      </c>
      <c r="L89" s="33">
        <f t="shared" si="9"/>
        <v>30790000</v>
      </c>
      <c r="M89" s="33">
        <f t="shared" si="10"/>
        <v>43960000</v>
      </c>
      <c r="N89" s="43">
        <v>121</v>
      </c>
      <c r="O89" s="33">
        <f t="shared" si="11"/>
        <v>250000</v>
      </c>
      <c r="P89" s="33">
        <f t="shared" si="12"/>
        <v>250000</v>
      </c>
      <c r="Q89" s="33">
        <f t="shared" si="13"/>
        <v>360000</v>
      </c>
    </row>
    <row r="90" spans="1:17" x14ac:dyDescent="0.35">
      <c r="A90" t="s">
        <v>526</v>
      </c>
      <c r="B90" s="33">
        <v>228163062</v>
      </c>
      <c r="C90" s="4">
        <v>287968652</v>
      </c>
      <c r="D90" s="33">
        <v>347707563</v>
      </c>
      <c r="E90" s="43">
        <v>1444</v>
      </c>
      <c r="F90" s="33">
        <v>158007.66066481994</v>
      </c>
      <c r="G90" s="10">
        <f t="shared" si="7"/>
        <v>199424.27423822714</v>
      </c>
      <c r="H90" s="33">
        <v>240794.71121883657</v>
      </c>
      <c r="K90" s="33">
        <f t="shared" si="8"/>
        <v>228160000</v>
      </c>
      <c r="L90" s="33">
        <f t="shared" si="9"/>
        <v>287970000</v>
      </c>
      <c r="M90" s="33">
        <f t="shared" si="10"/>
        <v>347710000</v>
      </c>
      <c r="N90" s="43">
        <v>1444</v>
      </c>
      <c r="O90" s="33">
        <f t="shared" si="11"/>
        <v>160000</v>
      </c>
      <c r="P90" s="33">
        <f t="shared" si="12"/>
        <v>200000</v>
      </c>
      <c r="Q90" s="33">
        <f t="shared" si="13"/>
        <v>240000</v>
      </c>
    </row>
    <row r="91" spans="1:17" x14ac:dyDescent="0.35">
      <c r="A91" t="s">
        <v>532</v>
      </c>
      <c r="B91" s="33">
        <v>17001391</v>
      </c>
      <c r="C91" s="4">
        <v>24200154</v>
      </c>
      <c r="D91" s="33">
        <v>46118032</v>
      </c>
      <c r="E91" s="43">
        <v>175</v>
      </c>
      <c r="F91" s="33">
        <v>97150.805714285714</v>
      </c>
      <c r="G91" s="10">
        <f t="shared" si="7"/>
        <v>138286.59428571429</v>
      </c>
      <c r="H91" s="33">
        <v>263531.61142857146</v>
      </c>
      <c r="K91" s="33">
        <f t="shared" si="8"/>
        <v>17000000</v>
      </c>
      <c r="L91" s="33">
        <f t="shared" si="9"/>
        <v>24200000</v>
      </c>
      <c r="M91" s="33">
        <f t="shared" si="10"/>
        <v>46120000</v>
      </c>
      <c r="N91" s="43">
        <v>175</v>
      </c>
      <c r="O91" s="33">
        <f t="shared" si="11"/>
        <v>100000</v>
      </c>
      <c r="P91" s="33">
        <f t="shared" si="12"/>
        <v>140000</v>
      </c>
      <c r="Q91" s="33">
        <f t="shared" si="13"/>
        <v>260000</v>
      </c>
    </row>
    <row r="92" spans="1:17" x14ac:dyDescent="0.35">
      <c r="A92" t="s">
        <v>537</v>
      </c>
      <c r="B92" s="33">
        <v>27593253</v>
      </c>
      <c r="C92" s="4">
        <v>29643662</v>
      </c>
      <c r="D92" s="33">
        <v>44618592</v>
      </c>
      <c r="E92" s="43">
        <v>223</v>
      </c>
      <c r="F92" s="33">
        <v>123736.5605381166</v>
      </c>
      <c r="G92" s="10">
        <f t="shared" si="7"/>
        <v>132931.2197309417</v>
      </c>
      <c r="H92" s="33">
        <v>200083.37219730942</v>
      </c>
      <c r="K92" s="33">
        <f t="shared" si="8"/>
        <v>27590000</v>
      </c>
      <c r="L92" s="33">
        <f t="shared" si="9"/>
        <v>29640000</v>
      </c>
      <c r="M92" s="33">
        <f t="shared" si="10"/>
        <v>44620000</v>
      </c>
      <c r="N92" s="43">
        <v>223</v>
      </c>
      <c r="O92" s="33">
        <f t="shared" si="11"/>
        <v>120000</v>
      </c>
      <c r="P92" s="33">
        <f t="shared" si="12"/>
        <v>130000</v>
      </c>
      <c r="Q92" s="33">
        <f t="shared" si="13"/>
        <v>200000</v>
      </c>
    </row>
    <row r="93" spans="1:17" x14ac:dyDescent="0.35">
      <c r="A93" t="s">
        <v>543</v>
      </c>
      <c r="B93" s="33">
        <v>19812525</v>
      </c>
      <c r="C93" s="4">
        <v>21402052</v>
      </c>
      <c r="D93" s="33">
        <v>35570792</v>
      </c>
      <c r="E93" s="43">
        <v>135</v>
      </c>
      <c r="F93" s="33">
        <v>146759.44444444444</v>
      </c>
      <c r="G93" s="10">
        <f t="shared" si="7"/>
        <v>158533.71851851852</v>
      </c>
      <c r="H93" s="33">
        <v>263487.34814814816</v>
      </c>
      <c r="K93" s="33">
        <f t="shared" si="8"/>
        <v>19810000</v>
      </c>
      <c r="L93" s="33">
        <f t="shared" si="9"/>
        <v>21400000</v>
      </c>
      <c r="M93" s="33">
        <f t="shared" si="10"/>
        <v>35570000</v>
      </c>
      <c r="N93" s="43">
        <v>135</v>
      </c>
      <c r="O93" s="33">
        <f t="shared" si="11"/>
        <v>150000</v>
      </c>
      <c r="P93" s="33">
        <f t="shared" si="12"/>
        <v>160000</v>
      </c>
      <c r="Q93" s="33">
        <f t="shared" si="13"/>
        <v>260000</v>
      </c>
    </row>
    <row r="94" spans="1:17" x14ac:dyDescent="0.35">
      <c r="A94" t="s">
        <v>548</v>
      </c>
      <c r="B94" s="33">
        <v>151413867</v>
      </c>
      <c r="C94" s="4">
        <v>208658346</v>
      </c>
      <c r="D94" s="33">
        <v>302687173</v>
      </c>
      <c r="E94" s="43">
        <v>1305</v>
      </c>
      <c r="F94" s="33">
        <v>116025.95172413794</v>
      </c>
      <c r="G94" s="10">
        <f t="shared" si="7"/>
        <v>159891.45287356322</v>
      </c>
      <c r="H94" s="33">
        <v>231944.1938697318</v>
      </c>
      <c r="K94" s="33">
        <f t="shared" si="8"/>
        <v>151410000</v>
      </c>
      <c r="L94" s="33">
        <f t="shared" si="9"/>
        <v>208660000</v>
      </c>
      <c r="M94" s="33">
        <f t="shared" si="10"/>
        <v>302690000</v>
      </c>
      <c r="N94" s="43">
        <v>1305</v>
      </c>
      <c r="O94" s="33">
        <f t="shared" si="11"/>
        <v>120000</v>
      </c>
      <c r="P94" s="33">
        <f t="shared" si="12"/>
        <v>160000</v>
      </c>
      <c r="Q94" s="33">
        <f t="shared" si="13"/>
        <v>230000</v>
      </c>
    </row>
    <row r="95" spans="1:17" x14ac:dyDescent="0.35">
      <c r="A95" t="s">
        <v>551</v>
      </c>
      <c r="B95" s="33">
        <v>94568603</v>
      </c>
      <c r="C95" s="4">
        <v>111123188</v>
      </c>
      <c r="D95" s="33">
        <v>161690455</v>
      </c>
      <c r="E95" s="43">
        <v>753</v>
      </c>
      <c r="F95" s="33">
        <v>125589.11420982736</v>
      </c>
      <c r="G95" s="10">
        <f t="shared" si="7"/>
        <v>147573.95484727755</v>
      </c>
      <c r="H95" s="33">
        <v>214728.35989375829</v>
      </c>
      <c r="K95" s="33">
        <f t="shared" si="8"/>
        <v>94570000</v>
      </c>
      <c r="L95" s="33">
        <f t="shared" si="9"/>
        <v>111120000</v>
      </c>
      <c r="M95" s="33">
        <f t="shared" si="10"/>
        <v>161690000</v>
      </c>
      <c r="N95" s="43">
        <v>753</v>
      </c>
      <c r="O95" s="33">
        <f t="shared" si="11"/>
        <v>130000</v>
      </c>
      <c r="P95" s="33">
        <f t="shared" si="12"/>
        <v>150000</v>
      </c>
      <c r="Q95" s="33">
        <f t="shared" si="13"/>
        <v>210000</v>
      </c>
    </row>
    <row r="96" spans="1:17" x14ac:dyDescent="0.35">
      <c r="A96" t="s">
        <v>553</v>
      </c>
      <c r="B96" s="33">
        <v>149366020</v>
      </c>
      <c r="C96" s="4">
        <v>165448036</v>
      </c>
      <c r="D96" s="33">
        <v>248287841</v>
      </c>
      <c r="E96" s="43">
        <v>1217</v>
      </c>
      <c r="F96" s="33">
        <v>122732.96631059983</v>
      </c>
      <c r="G96" s="10">
        <f t="shared" si="7"/>
        <v>135947.44124897287</v>
      </c>
      <c r="H96" s="33">
        <v>204016.30320460149</v>
      </c>
      <c r="K96" s="33">
        <f t="shared" si="8"/>
        <v>149370000</v>
      </c>
      <c r="L96" s="33">
        <f t="shared" si="9"/>
        <v>165450000</v>
      </c>
      <c r="M96" s="33">
        <f t="shared" si="10"/>
        <v>248290000</v>
      </c>
      <c r="N96" s="43">
        <v>1217</v>
      </c>
      <c r="O96" s="33">
        <f t="shared" si="11"/>
        <v>120000</v>
      </c>
      <c r="P96" s="33">
        <f t="shared" si="12"/>
        <v>140000</v>
      </c>
      <c r="Q96" s="33">
        <f t="shared" si="13"/>
        <v>200000</v>
      </c>
    </row>
    <row r="97" spans="1:17" x14ac:dyDescent="0.35">
      <c r="A97" t="s">
        <v>560</v>
      </c>
      <c r="B97" s="33">
        <v>166035488</v>
      </c>
      <c r="C97" s="4">
        <v>189891591</v>
      </c>
      <c r="D97" s="33">
        <v>250777750</v>
      </c>
      <c r="E97" s="43">
        <v>1167</v>
      </c>
      <c r="F97" s="33">
        <v>142275.4824335904</v>
      </c>
      <c r="G97" s="10">
        <f t="shared" si="7"/>
        <v>162717.73007712082</v>
      </c>
      <c r="H97" s="33">
        <v>214890.95972579264</v>
      </c>
      <c r="K97" s="33">
        <f t="shared" si="8"/>
        <v>166040000</v>
      </c>
      <c r="L97" s="33">
        <f t="shared" si="9"/>
        <v>189890000</v>
      </c>
      <c r="M97" s="33">
        <f t="shared" si="10"/>
        <v>250780000</v>
      </c>
      <c r="N97" s="43">
        <v>1167</v>
      </c>
      <c r="O97" s="33">
        <f t="shared" si="11"/>
        <v>140000</v>
      </c>
      <c r="P97" s="33">
        <f t="shared" si="12"/>
        <v>160000</v>
      </c>
      <c r="Q97" s="33">
        <f t="shared" si="13"/>
        <v>210000</v>
      </c>
    </row>
    <row r="98" spans="1:17" x14ac:dyDescent="0.35">
      <c r="A98" t="s">
        <v>567</v>
      </c>
      <c r="B98" s="33">
        <v>13519393</v>
      </c>
      <c r="C98" s="4">
        <v>15702984</v>
      </c>
      <c r="D98" s="33">
        <v>19022865</v>
      </c>
      <c r="E98" s="43">
        <v>66</v>
      </c>
      <c r="F98" s="33">
        <v>204839.28787878787</v>
      </c>
      <c r="G98" s="10">
        <f t="shared" si="7"/>
        <v>237924</v>
      </c>
      <c r="H98" s="33">
        <v>288225.22727272729</v>
      </c>
      <c r="K98" s="33">
        <f t="shared" si="8"/>
        <v>13520000</v>
      </c>
      <c r="L98" s="33">
        <f t="shared" si="9"/>
        <v>15700000</v>
      </c>
      <c r="M98" s="33">
        <f t="shared" si="10"/>
        <v>19020000</v>
      </c>
      <c r="N98" s="43">
        <v>66</v>
      </c>
      <c r="O98" s="33">
        <f t="shared" si="11"/>
        <v>200000</v>
      </c>
      <c r="P98" s="33">
        <f t="shared" si="12"/>
        <v>240000</v>
      </c>
      <c r="Q98" s="33">
        <f t="shared" si="13"/>
        <v>290000</v>
      </c>
    </row>
    <row r="99" spans="1:17" x14ac:dyDescent="0.35">
      <c r="A99" t="s">
        <v>573</v>
      </c>
      <c r="B99" s="33">
        <v>25990908</v>
      </c>
      <c r="C99" s="4">
        <v>26288304</v>
      </c>
      <c r="D99" s="33">
        <v>50228058</v>
      </c>
      <c r="E99" s="43">
        <v>221</v>
      </c>
      <c r="F99" s="33">
        <v>117605.91855203619</v>
      </c>
      <c r="G99" s="10">
        <f t="shared" si="7"/>
        <v>118951.60180995475</v>
      </c>
      <c r="H99" s="33">
        <v>227276.28054298644</v>
      </c>
      <c r="K99" s="33">
        <f t="shared" si="8"/>
        <v>25990000</v>
      </c>
      <c r="L99" s="33">
        <f t="shared" si="9"/>
        <v>26290000</v>
      </c>
      <c r="M99" s="33">
        <f t="shared" si="10"/>
        <v>50230000</v>
      </c>
      <c r="N99" s="43">
        <v>221</v>
      </c>
      <c r="O99" s="33">
        <f t="shared" si="11"/>
        <v>120000</v>
      </c>
      <c r="P99" s="33">
        <f t="shared" si="12"/>
        <v>120000</v>
      </c>
      <c r="Q99" s="33">
        <f t="shared" si="13"/>
        <v>230000</v>
      </c>
    </row>
    <row r="100" spans="1:17" x14ac:dyDescent="0.35">
      <c r="A100" t="s">
        <v>580</v>
      </c>
      <c r="B100" s="33">
        <v>11647955</v>
      </c>
      <c r="C100" s="4">
        <v>20605383</v>
      </c>
      <c r="D100" s="33">
        <v>35621641</v>
      </c>
      <c r="E100" s="43">
        <v>111</v>
      </c>
      <c r="F100" s="33">
        <v>104936.53153153154</v>
      </c>
      <c r="G100" s="10">
        <f t="shared" si="7"/>
        <v>185634.08108108109</v>
      </c>
      <c r="H100" s="33">
        <v>320915.68468468467</v>
      </c>
      <c r="K100" s="33">
        <f t="shared" si="8"/>
        <v>11650000</v>
      </c>
      <c r="L100" s="33">
        <f t="shared" si="9"/>
        <v>20610000</v>
      </c>
      <c r="M100" s="33">
        <f t="shared" si="10"/>
        <v>35620000</v>
      </c>
      <c r="N100" s="43">
        <v>111</v>
      </c>
      <c r="O100" s="33">
        <f t="shared" si="11"/>
        <v>100000</v>
      </c>
      <c r="P100" s="33">
        <f t="shared" si="12"/>
        <v>190000</v>
      </c>
      <c r="Q100" s="33">
        <f t="shared" si="13"/>
        <v>320000</v>
      </c>
    </row>
    <row r="101" spans="1:17" x14ac:dyDescent="0.35">
      <c r="A101" t="s">
        <v>585</v>
      </c>
      <c r="B101" s="33">
        <v>17975168</v>
      </c>
      <c r="C101" s="4">
        <v>21422016</v>
      </c>
      <c r="D101" s="33">
        <v>40135892</v>
      </c>
      <c r="E101" s="43">
        <v>168</v>
      </c>
      <c r="F101" s="33">
        <v>106995.04761904762</v>
      </c>
      <c r="G101" s="10">
        <f t="shared" si="7"/>
        <v>127512</v>
      </c>
      <c r="H101" s="33">
        <v>238904.11904761905</v>
      </c>
      <c r="K101" s="33">
        <f t="shared" si="8"/>
        <v>17980000</v>
      </c>
      <c r="L101" s="33">
        <f t="shared" si="9"/>
        <v>21420000</v>
      </c>
      <c r="M101" s="33">
        <f t="shared" si="10"/>
        <v>40140000</v>
      </c>
      <c r="N101" s="43">
        <v>168</v>
      </c>
      <c r="O101" s="33">
        <f t="shared" si="11"/>
        <v>110000</v>
      </c>
      <c r="P101" s="33">
        <f t="shared" si="12"/>
        <v>130000</v>
      </c>
      <c r="Q101" s="33">
        <f t="shared" si="13"/>
        <v>240000</v>
      </c>
    </row>
    <row r="102" spans="1:17" x14ac:dyDescent="0.35">
      <c r="A102" t="s">
        <v>589</v>
      </c>
      <c r="B102" s="33">
        <v>37939663</v>
      </c>
      <c r="C102" s="4">
        <v>38408611</v>
      </c>
      <c r="D102" s="33">
        <v>62346442</v>
      </c>
      <c r="E102" s="43">
        <v>239</v>
      </c>
      <c r="F102" s="33">
        <v>158743.35983263599</v>
      </c>
      <c r="G102" s="10">
        <f t="shared" si="7"/>
        <v>160705.48535564853</v>
      </c>
      <c r="H102" s="33">
        <v>260863.7740585774</v>
      </c>
      <c r="K102" s="33">
        <f t="shared" si="8"/>
        <v>37940000</v>
      </c>
      <c r="L102" s="33">
        <f t="shared" si="9"/>
        <v>38410000</v>
      </c>
      <c r="M102" s="33">
        <f t="shared" si="10"/>
        <v>62350000</v>
      </c>
      <c r="N102" s="43">
        <v>239</v>
      </c>
      <c r="O102" s="33">
        <f t="shared" si="11"/>
        <v>160000</v>
      </c>
      <c r="P102" s="33">
        <f t="shared" si="12"/>
        <v>160000</v>
      </c>
      <c r="Q102" s="33">
        <f t="shared" si="13"/>
        <v>260000</v>
      </c>
    </row>
    <row r="103" spans="1:17" x14ac:dyDescent="0.35">
      <c r="A103" t="s">
        <v>596</v>
      </c>
      <c r="B103" s="33">
        <v>14090185</v>
      </c>
      <c r="C103" s="4">
        <v>17090681</v>
      </c>
      <c r="D103" s="33">
        <v>34725711</v>
      </c>
      <c r="E103" s="43">
        <v>66</v>
      </c>
      <c r="F103" s="33">
        <v>213487.65151515152</v>
      </c>
      <c r="G103" s="10">
        <f t="shared" si="7"/>
        <v>258949.71212121213</v>
      </c>
      <c r="H103" s="33">
        <v>526147.13636363635</v>
      </c>
      <c r="K103" s="33">
        <f t="shared" si="8"/>
        <v>14090000</v>
      </c>
      <c r="L103" s="33">
        <f t="shared" si="9"/>
        <v>17090000</v>
      </c>
      <c r="M103" s="33">
        <f t="shared" si="10"/>
        <v>34730000</v>
      </c>
      <c r="N103" s="43">
        <v>66</v>
      </c>
      <c r="O103" s="33">
        <f t="shared" si="11"/>
        <v>210000</v>
      </c>
      <c r="P103" s="33">
        <f t="shared" si="12"/>
        <v>260000</v>
      </c>
      <c r="Q103" s="33">
        <f t="shared" si="13"/>
        <v>530000</v>
      </c>
    </row>
    <row r="104" spans="1:17" x14ac:dyDescent="0.35">
      <c r="A104" t="s">
        <v>197</v>
      </c>
      <c r="B104" s="33">
        <v>199906376</v>
      </c>
      <c r="C104" s="4">
        <v>234941850</v>
      </c>
      <c r="D104" s="33">
        <v>292336576</v>
      </c>
      <c r="E104" s="43">
        <v>1170</v>
      </c>
      <c r="F104" s="33">
        <v>170860.15042735043</v>
      </c>
      <c r="G104" s="10">
        <f t="shared" si="7"/>
        <v>200805</v>
      </c>
      <c r="H104" s="33">
        <v>249860.32136752136</v>
      </c>
      <c r="K104" s="33">
        <f t="shared" si="8"/>
        <v>199910000</v>
      </c>
      <c r="L104" s="33">
        <f t="shared" si="9"/>
        <v>234940000</v>
      </c>
      <c r="M104" s="33">
        <f t="shared" si="10"/>
        <v>292340000</v>
      </c>
      <c r="N104" s="43">
        <v>1170</v>
      </c>
      <c r="O104" s="33">
        <f t="shared" si="11"/>
        <v>170000</v>
      </c>
      <c r="P104" s="33">
        <f t="shared" si="12"/>
        <v>200000</v>
      </c>
      <c r="Q104" s="33">
        <f t="shared" si="13"/>
        <v>250000</v>
      </c>
    </row>
    <row r="105" spans="1:17" x14ac:dyDescent="0.35">
      <c r="A105" t="s">
        <v>603</v>
      </c>
      <c r="B105" s="33">
        <v>144297761</v>
      </c>
      <c r="C105" s="4">
        <v>159576087</v>
      </c>
      <c r="D105" s="33">
        <v>224840294</v>
      </c>
      <c r="E105" s="43">
        <v>877</v>
      </c>
      <c r="F105" s="33">
        <v>164535.64538198404</v>
      </c>
      <c r="G105" s="10">
        <f t="shared" si="7"/>
        <v>181956.76966932724</v>
      </c>
      <c r="H105" s="33">
        <v>256374.33751425313</v>
      </c>
      <c r="K105" s="33">
        <f t="shared" si="8"/>
        <v>144300000</v>
      </c>
      <c r="L105" s="33">
        <f t="shared" si="9"/>
        <v>159580000</v>
      </c>
      <c r="M105" s="33">
        <f t="shared" si="10"/>
        <v>224840000</v>
      </c>
      <c r="N105" s="43">
        <v>877</v>
      </c>
      <c r="O105" s="33">
        <f t="shared" si="11"/>
        <v>160000</v>
      </c>
      <c r="P105" s="33">
        <f t="shared" si="12"/>
        <v>180000</v>
      </c>
      <c r="Q105" s="33">
        <f t="shared" si="13"/>
        <v>260000</v>
      </c>
    </row>
    <row r="106" spans="1:17" x14ac:dyDescent="0.35">
      <c r="A106" t="s">
        <v>611</v>
      </c>
      <c r="B106" s="33">
        <v>354222077</v>
      </c>
      <c r="C106" s="4">
        <v>444701724</v>
      </c>
      <c r="D106" s="33">
        <v>585182781</v>
      </c>
      <c r="E106" s="43">
        <v>2039</v>
      </c>
      <c r="F106" s="33">
        <v>173723.43158410984</v>
      </c>
      <c r="G106" s="10">
        <f t="shared" si="7"/>
        <v>218097.95193722413</v>
      </c>
      <c r="H106" s="33">
        <v>286994.98822952429</v>
      </c>
      <c r="K106" s="33">
        <f t="shared" si="8"/>
        <v>354220000</v>
      </c>
      <c r="L106" s="33">
        <f t="shared" si="9"/>
        <v>444700000</v>
      </c>
      <c r="M106" s="33">
        <f t="shared" si="10"/>
        <v>585180000</v>
      </c>
      <c r="N106" s="43">
        <v>2039</v>
      </c>
      <c r="O106" s="33">
        <f t="shared" si="11"/>
        <v>170000</v>
      </c>
      <c r="P106" s="33">
        <f t="shared" si="12"/>
        <v>220000</v>
      </c>
      <c r="Q106" s="33">
        <f t="shared" si="13"/>
        <v>290000</v>
      </c>
    </row>
    <row r="107" spans="1:17" x14ac:dyDescent="0.35">
      <c r="A107" t="s">
        <v>618</v>
      </c>
      <c r="B107" s="33">
        <v>63482586</v>
      </c>
      <c r="C107" s="4">
        <v>100857289</v>
      </c>
      <c r="D107" s="33">
        <v>139585988</v>
      </c>
      <c r="E107" s="43">
        <v>608</v>
      </c>
      <c r="F107" s="33">
        <v>104412.14802631579</v>
      </c>
      <c r="G107" s="10">
        <f t="shared" si="7"/>
        <v>165883.69901315789</v>
      </c>
      <c r="H107" s="33">
        <v>229582.21710526315</v>
      </c>
      <c r="K107" s="33">
        <f t="shared" si="8"/>
        <v>63480000</v>
      </c>
      <c r="L107" s="33">
        <f t="shared" si="9"/>
        <v>100860000</v>
      </c>
      <c r="M107" s="33">
        <f t="shared" si="10"/>
        <v>139590000</v>
      </c>
      <c r="N107" s="43">
        <v>608</v>
      </c>
      <c r="O107" s="33">
        <f t="shared" si="11"/>
        <v>100000</v>
      </c>
      <c r="P107" s="33">
        <f t="shared" si="12"/>
        <v>170000</v>
      </c>
      <c r="Q107" s="33">
        <f t="shared" si="13"/>
        <v>230000</v>
      </c>
    </row>
    <row r="108" spans="1:17" x14ac:dyDescent="0.35">
      <c r="A108" t="s">
        <v>621</v>
      </c>
      <c r="B108" s="33">
        <v>216055248</v>
      </c>
      <c r="C108" s="4">
        <v>263719711</v>
      </c>
      <c r="D108" s="33">
        <v>351271852</v>
      </c>
      <c r="E108" s="43">
        <v>1390</v>
      </c>
      <c r="F108" s="33">
        <v>155435.43021582733</v>
      </c>
      <c r="G108" s="10">
        <f t="shared" si="7"/>
        <v>189726.41079136691</v>
      </c>
      <c r="H108" s="33">
        <v>252713.56258992807</v>
      </c>
      <c r="K108" s="33">
        <f t="shared" si="8"/>
        <v>216060000</v>
      </c>
      <c r="L108" s="33">
        <f t="shared" si="9"/>
        <v>263720000</v>
      </c>
      <c r="M108" s="33">
        <f t="shared" si="10"/>
        <v>351270000</v>
      </c>
      <c r="N108" s="43">
        <v>1390</v>
      </c>
      <c r="O108" s="33">
        <f t="shared" si="11"/>
        <v>160000</v>
      </c>
      <c r="P108" s="33">
        <f t="shared" si="12"/>
        <v>190000</v>
      </c>
      <c r="Q108" s="33">
        <f t="shared" si="13"/>
        <v>250000</v>
      </c>
    </row>
    <row r="109" spans="1:17" x14ac:dyDescent="0.35">
      <c r="A109" t="s">
        <v>628</v>
      </c>
      <c r="B109" s="33">
        <v>8171015</v>
      </c>
      <c r="C109" s="4">
        <v>10996003</v>
      </c>
      <c r="D109" s="33">
        <v>19706071</v>
      </c>
      <c r="E109" s="43">
        <v>36</v>
      </c>
      <c r="F109" s="33">
        <v>226972.63888888888</v>
      </c>
      <c r="G109" s="10">
        <f t="shared" si="7"/>
        <v>305444.52777777775</v>
      </c>
      <c r="H109" s="33">
        <v>547390.86111111112</v>
      </c>
      <c r="K109" s="33">
        <f t="shared" si="8"/>
        <v>8170000</v>
      </c>
      <c r="L109" s="33">
        <f t="shared" si="9"/>
        <v>11000000</v>
      </c>
      <c r="M109" s="33">
        <f t="shared" si="10"/>
        <v>19710000</v>
      </c>
      <c r="N109" s="43">
        <v>36</v>
      </c>
      <c r="O109" s="33">
        <f t="shared" si="11"/>
        <v>230000</v>
      </c>
      <c r="P109" s="33">
        <f t="shared" si="12"/>
        <v>310000</v>
      </c>
      <c r="Q109" s="33">
        <f t="shared" si="13"/>
        <v>550000</v>
      </c>
    </row>
    <row r="110" spans="1:17" x14ac:dyDescent="0.35">
      <c r="A110" t="s">
        <v>634</v>
      </c>
      <c r="B110" s="33">
        <v>42981314</v>
      </c>
      <c r="C110" s="4">
        <v>43507056</v>
      </c>
      <c r="D110" s="33">
        <v>56010238</v>
      </c>
      <c r="E110" s="43">
        <v>160</v>
      </c>
      <c r="F110" s="33">
        <v>268633.21250000002</v>
      </c>
      <c r="G110" s="10">
        <f t="shared" si="7"/>
        <v>271919.09999999998</v>
      </c>
      <c r="H110" s="33">
        <v>350063.98749999999</v>
      </c>
      <c r="K110" s="33">
        <f t="shared" si="8"/>
        <v>42980000</v>
      </c>
      <c r="L110" s="33">
        <f t="shared" si="9"/>
        <v>43510000</v>
      </c>
      <c r="M110" s="33">
        <f t="shared" si="10"/>
        <v>56010000</v>
      </c>
      <c r="N110" s="43">
        <v>160</v>
      </c>
      <c r="O110" s="33">
        <f t="shared" si="11"/>
        <v>270000</v>
      </c>
      <c r="P110" s="33">
        <f t="shared" si="12"/>
        <v>270000</v>
      </c>
      <c r="Q110" s="33">
        <f t="shared" si="13"/>
        <v>350000</v>
      </c>
    </row>
    <row r="111" spans="1:17" x14ac:dyDescent="0.35">
      <c r="A111" t="s">
        <v>641</v>
      </c>
      <c r="B111" s="33">
        <v>27548074</v>
      </c>
      <c r="C111" s="4">
        <v>29631685</v>
      </c>
      <c r="D111" s="33">
        <v>39909017</v>
      </c>
      <c r="E111" s="43">
        <v>126</v>
      </c>
      <c r="F111" s="33">
        <v>218635.50793650793</v>
      </c>
      <c r="G111" s="10">
        <f t="shared" si="7"/>
        <v>235172.10317460317</v>
      </c>
      <c r="H111" s="33">
        <v>316738.23015873018</v>
      </c>
      <c r="K111" s="33">
        <f t="shared" si="8"/>
        <v>27550000</v>
      </c>
      <c r="L111" s="33">
        <f t="shared" si="9"/>
        <v>29630000</v>
      </c>
      <c r="M111" s="33">
        <f t="shared" si="10"/>
        <v>39910000</v>
      </c>
      <c r="N111" s="43">
        <v>126</v>
      </c>
      <c r="O111" s="33">
        <f t="shared" si="11"/>
        <v>220000</v>
      </c>
      <c r="P111" s="33">
        <f t="shared" si="12"/>
        <v>240000</v>
      </c>
      <c r="Q111" s="33">
        <f t="shared" si="13"/>
        <v>320000</v>
      </c>
    </row>
    <row r="112" spans="1:17" x14ac:dyDescent="0.35">
      <c r="A112" t="s">
        <v>645</v>
      </c>
      <c r="B112" s="33">
        <v>229637987</v>
      </c>
      <c r="C112" s="4">
        <v>262766408</v>
      </c>
      <c r="D112" s="33">
        <v>333483287</v>
      </c>
      <c r="E112" s="43">
        <v>1350</v>
      </c>
      <c r="F112" s="33">
        <v>170102.21259259258</v>
      </c>
      <c r="G112" s="10">
        <f t="shared" si="7"/>
        <v>194641.7837037037</v>
      </c>
      <c r="H112" s="33">
        <v>247024.65703703705</v>
      </c>
      <c r="K112" s="33">
        <f t="shared" si="8"/>
        <v>229640000</v>
      </c>
      <c r="L112" s="33">
        <f t="shared" si="9"/>
        <v>262770000</v>
      </c>
      <c r="M112" s="33">
        <f t="shared" si="10"/>
        <v>333480000</v>
      </c>
      <c r="N112" s="43">
        <v>1350</v>
      </c>
      <c r="O112" s="33">
        <f t="shared" si="11"/>
        <v>170000</v>
      </c>
      <c r="P112" s="33">
        <f t="shared" si="12"/>
        <v>190000</v>
      </c>
      <c r="Q112" s="33">
        <f t="shared" si="13"/>
        <v>250000</v>
      </c>
    </row>
    <row r="113" spans="1:17" x14ac:dyDescent="0.35">
      <c r="A113" t="s">
        <v>2069</v>
      </c>
      <c r="B113" s="33">
        <v>59762417</v>
      </c>
      <c r="C113" s="4">
        <v>82665142</v>
      </c>
      <c r="D113" s="33">
        <v>118104118</v>
      </c>
      <c r="E113" s="43">
        <v>430</v>
      </c>
      <c r="F113" s="33">
        <v>138982.36511627908</v>
      </c>
      <c r="G113" s="10">
        <f t="shared" si="7"/>
        <v>192244.51627906977</v>
      </c>
      <c r="H113" s="33">
        <v>274660.7395348837</v>
      </c>
      <c r="K113" s="33">
        <f t="shared" si="8"/>
        <v>59760000</v>
      </c>
      <c r="L113" s="33">
        <f t="shared" si="9"/>
        <v>82670000</v>
      </c>
      <c r="M113" s="33">
        <f t="shared" si="10"/>
        <v>118100000</v>
      </c>
      <c r="N113" s="43">
        <v>430</v>
      </c>
      <c r="O113" s="33">
        <f t="shared" si="11"/>
        <v>140000</v>
      </c>
      <c r="P113" s="33">
        <f t="shared" si="12"/>
        <v>190000</v>
      </c>
      <c r="Q113" s="33">
        <f t="shared" si="13"/>
        <v>270000</v>
      </c>
    </row>
    <row r="114" spans="1:17" x14ac:dyDescent="0.35">
      <c r="A114" t="s">
        <v>649</v>
      </c>
      <c r="B114" s="33">
        <v>42031261</v>
      </c>
      <c r="C114" s="4">
        <v>50273143</v>
      </c>
      <c r="D114" s="33">
        <v>78798089</v>
      </c>
      <c r="E114" s="43">
        <v>344</v>
      </c>
      <c r="F114" s="33">
        <v>122183.89825581395</v>
      </c>
      <c r="G114" s="10">
        <f t="shared" si="7"/>
        <v>146142.85755813954</v>
      </c>
      <c r="H114" s="33">
        <v>229064.21220930232</v>
      </c>
      <c r="K114" s="33">
        <f t="shared" si="8"/>
        <v>42030000</v>
      </c>
      <c r="L114" s="33">
        <f t="shared" si="9"/>
        <v>50270000</v>
      </c>
      <c r="M114" s="33">
        <f t="shared" si="10"/>
        <v>78800000</v>
      </c>
      <c r="N114" s="43">
        <v>344</v>
      </c>
      <c r="O114" s="33">
        <f t="shared" si="11"/>
        <v>120000</v>
      </c>
      <c r="P114" s="33">
        <f t="shared" si="12"/>
        <v>150000</v>
      </c>
      <c r="Q114" s="33">
        <f t="shared" si="13"/>
        <v>230000</v>
      </c>
    </row>
    <row r="115" spans="1:17" x14ac:dyDescent="0.35">
      <c r="A115" t="s">
        <v>653</v>
      </c>
      <c r="B115" s="33">
        <v>27983873</v>
      </c>
      <c r="C115" s="4">
        <v>30298098</v>
      </c>
      <c r="D115" s="33">
        <v>56777069</v>
      </c>
      <c r="E115" s="43">
        <v>226</v>
      </c>
      <c r="F115" s="33">
        <v>123822.44690265486</v>
      </c>
      <c r="G115" s="10">
        <f t="shared" si="7"/>
        <v>134062.38053097346</v>
      </c>
      <c r="H115" s="33">
        <v>251225.96902654867</v>
      </c>
      <c r="K115" s="33">
        <f t="shared" si="8"/>
        <v>27980000</v>
      </c>
      <c r="L115" s="33">
        <f t="shared" si="9"/>
        <v>30300000</v>
      </c>
      <c r="M115" s="33">
        <f t="shared" si="10"/>
        <v>56780000</v>
      </c>
      <c r="N115" s="43">
        <v>226</v>
      </c>
      <c r="O115" s="33">
        <f t="shared" si="11"/>
        <v>120000</v>
      </c>
      <c r="P115" s="33">
        <f t="shared" si="12"/>
        <v>130000</v>
      </c>
      <c r="Q115" s="33">
        <f t="shared" si="13"/>
        <v>250000</v>
      </c>
    </row>
    <row r="116" spans="1:17" x14ac:dyDescent="0.35">
      <c r="A116" t="s">
        <v>1944</v>
      </c>
      <c r="B116" s="33">
        <v>5683462</v>
      </c>
      <c r="C116" s="4">
        <v>7409028</v>
      </c>
      <c r="D116" s="33">
        <v>23630977</v>
      </c>
      <c r="E116" s="43">
        <v>61</v>
      </c>
      <c r="F116" s="33">
        <v>93171.508196721305</v>
      </c>
      <c r="G116" s="10">
        <f t="shared" si="7"/>
        <v>121459.47540983607</v>
      </c>
      <c r="H116" s="33">
        <v>387393.06557377049</v>
      </c>
      <c r="K116" s="33">
        <f t="shared" si="8"/>
        <v>5680000</v>
      </c>
      <c r="L116" s="33">
        <f t="shared" si="9"/>
        <v>7410000</v>
      </c>
      <c r="M116" s="33">
        <f t="shared" si="10"/>
        <v>23630000</v>
      </c>
      <c r="N116" s="43">
        <v>61</v>
      </c>
      <c r="O116" s="33">
        <f t="shared" si="11"/>
        <v>90000</v>
      </c>
      <c r="P116" s="33">
        <f t="shared" si="12"/>
        <v>120000</v>
      </c>
      <c r="Q116" s="33">
        <f t="shared" si="13"/>
        <v>390000</v>
      </c>
    </row>
    <row r="117" spans="1:17" x14ac:dyDescent="0.35">
      <c r="A117" t="s">
        <v>1945</v>
      </c>
      <c r="B117" s="33">
        <v>4201536</v>
      </c>
      <c r="C117" s="4">
        <v>5338527</v>
      </c>
      <c r="D117" s="33">
        <v>19067393</v>
      </c>
      <c r="E117" s="43">
        <v>45</v>
      </c>
      <c r="F117" s="33">
        <v>93367.46666666666</v>
      </c>
      <c r="G117" s="10">
        <f t="shared" si="7"/>
        <v>118633.93333333333</v>
      </c>
      <c r="H117" s="33">
        <v>423719.84444444446</v>
      </c>
      <c r="K117" s="33">
        <f t="shared" si="8"/>
        <v>4200000</v>
      </c>
      <c r="L117" s="33">
        <f t="shared" si="9"/>
        <v>5340000</v>
      </c>
      <c r="M117" s="33">
        <f t="shared" si="10"/>
        <v>19070000</v>
      </c>
      <c r="N117" s="43">
        <v>45</v>
      </c>
      <c r="O117" s="33">
        <f t="shared" si="11"/>
        <v>90000</v>
      </c>
      <c r="P117" s="33">
        <f t="shared" si="12"/>
        <v>120000</v>
      </c>
      <c r="Q117" s="33">
        <f t="shared" si="13"/>
        <v>420000</v>
      </c>
    </row>
    <row r="118" spans="1:17" x14ac:dyDescent="0.35">
      <c r="A118" t="s">
        <v>1946</v>
      </c>
      <c r="B118" s="33">
        <v>1848636</v>
      </c>
      <c r="C118" s="4">
        <v>2227436</v>
      </c>
      <c r="D118" s="33">
        <v>6606249</v>
      </c>
      <c r="E118" s="43">
        <v>15</v>
      </c>
      <c r="F118" s="33">
        <v>123242.4</v>
      </c>
      <c r="G118" s="10">
        <f t="shared" si="7"/>
        <v>148495.73333333334</v>
      </c>
      <c r="H118" s="33">
        <v>440416.6</v>
      </c>
      <c r="K118" s="33">
        <f t="shared" si="8"/>
        <v>1850000</v>
      </c>
      <c r="L118" s="33">
        <f t="shared" si="9"/>
        <v>2230000</v>
      </c>
      <c r="M118" s="33">
        <f t="shared" si="10"/>
        <v>6610000</v>
      </c>
      <c r="N118" s="43">
        <v>15</v>
      </c>
      <c r="O118" s="33">
        <f t="shared" si="11"/>
        <v>120000</v>
      </c>
      <c r="P118" s="33">
        <f t="shared" si="12"/>
        <v>150000</v>
      </c>
      <c r="Q118" s="33">
        <f t="shared" si="13"/>
        <v>440000</v>
      </c>
    </row>
    <row r="119" spans="1:17" x14ac:dyDescent="0.35">
      <c r="A119" s="12" t="s">
        <v>661</v>
      </c>
      <c r="B119" s="33">
        <v>140549727</v>
      </c>
      <c r="C119" s="4">
        <v>168216926</v>
      </c>
      <c r="D119" s="33">
        <v>233037006</v>
      </c>
      <c r="E119" s="44">
        <v>944</v>
      </c>
      <c r="F119" s="33">
        <v>148887.42266949153</v>
      </c>
      <c r="G119" s="10">
        <f t="shared" si="7"/>
        <v>178195.89618644069</v>
      </c>
      <c r="H119" s="33">
        <v>246861.23516949153</v>
      </c>
      <c r="K119" s="33">
        <f t="shared" si="8"/>
        <v>140550000</v>
      </c>
      <c r="L119" s="33">
        <f t="shared" si="9"/>
        <v>168220000</v>
      </c>
      <c r="M119" s="33">
        <f t="shared" si="10"/>
        <v>233040000</v>
      </c>
      <c r="N119" s="44">
        <v>944</v>
      </c>
      <c r="O119" s="33">
        <f t="shared" si="11"/>
        <v>150000</v>
      </c>
      <c r="P119" s="33">
        <f t="shared" si="12"/>
        <v>180000</v>
      </c>
      <c r="Q119" s="33">
        <f t="shared" si="13"/>
        <v>250000</v>
      </c>
    </row>
    <row r="120" spans="1:17" x14ac:dyDescent="0.35">
      <c r="A120" t="s">
        <v>666</v>
      </c>
      <c r="B120" s="33">
        <v>57076554</v>
      </c>
      <c r="C120" s="4">
        <v>62288984</v>
      </c>
      <c r="D120" s="33">
        <v>93609671</v>
      </c>
      <c r="E120" s="43">
        <v>321</v>
      </c>
      <c r="F120" s="33">
        <v>177808.57943925232</v>
      </c>
      <c r="G120" s="10">
        <f t="shared" si="7"/>
        <v>194046.67912772586</v>
      </c>
      <c r="H120" s="33">
        <v>291618.9127725857</v>
      </c>
      <c r="K120" s="33">
        <f t="shared" si="8"/>
        <v>57080000</v>
      </c>
      <c r="L120" s="33">
        <f t="shared" si="9"/>
        <v>62290000</v>
      </c>
      <c r="M120" s="33">
        <f t="shared" si="10"/>
        <v>93610000</v>
      </c>
      <c r="N120" s="43">
        <v>321</v>
      </c>
      <c r="O120" s="33">
        <f t="shared" si="11"/>
        <v>180000</v>
      </c>
      <c r="P120" s="33">
        <f t="shared" si="12"/>
        <v>190000</v>
      </c>
      <c r="Q120" s="33">
        <f t="shared" si="13"/>
        <v>290000</v>
      </c>
    </row>
    <row r="121" spans="1:17" x14ac:dyDescent="0.35">
      <c r="A121" t="s">
        <v>671</v>
      </c>
      <c r="B121" s="33">
        <v>18709848</v>
      </c>
      <c r="C121" s="4">
        <v>20700960</v>
      </c>
      <c r="D121" s="33">
        <v>32712452</v>
      </c>
      <c r="E121" s="43">
        <v>132</v>
      </c>
      <c r="F121" s="33">
        <v>141741.27272727274</v>
      </c>
      <c r="G121" s="10">
        <f t="shared" si="7"/>
        <v>156825.45454545456</v>
      </c>
      <c r="H121" s="33">
        <v>247821.60606060605</v>
      </c>
      <c r="K121" s="33">
        <f t="shared" si="8"/>
        <v>18710000</v>
      </c>
      <c r="L121" s="33">
        <f t="shared" si="9"/>
        <v>20700000</v>
      </c>
      <c r="M121" s="33">
        <f t="shared" si="10"/>
        <v>32710000</v>
      </c>
      <c r="N121" s="43">
        <v>132</v>
      </c>
      <c r="O121" s="33">
        <f t="shared" si="11"/>
        <v>140000</v>
      </c>
      <c r="P121" s="33">
        <f t="shared" si="12"/>
        <v>160000</v>
      </c>
      <c r="Q121" s="33">
        <f t="shared" si="13"/>
        <v>250000</v>
      </c>
    </row>
    <row r="122" spans="1:17" x14ac:dyDescent="0.35">
      <c r="A122" t="s">
        <v>676</v>
      </c>
      <c r="B122" s="33">
        <v>67903099</v>
      </c>
      <c r="C122" s="4">
        <v>72238388</v>
      </c>
      <c r="D122" s="33">
        <v>123666051</v>
      </c>
      <c r="E122" s="43">
        <v>440</v>
      </c>
      <c r="F122" s="33">
        <v>154325.22500000001</v>
      </c>
      <c r="G122" s="10">
        <f t="shared" si="7"/>
        <v>164178.15454545454</v>
      </c>
      <c r="H122" s="33">
        <v>281059.20681818185</v>
      </c>
      <c r="K122" s="33">
        <f t="shared" si="8"/>
        <v>67900000</v>
      </c>
      <c r="L122" s="33">
        <f t="shared" si="9"/>
        <v>72240000</v>
      </c>
      <c r="M122" s="33">
        <f t="shared" si="10"/>
        <v>123670000</v>
      </c>
      <c r="N122" s="43">
        <v>440</v>
      </c>
      <c r="O122" s="33">
        <f t="shared" si="11"/>
        <v>150000</v>
      </c>
      <c r="P122" s="33">
        <f t="shared" si="12"/>
        <v>160000</v>
      </c>
      <c r="Q122" s="33">
        <f t="shared" si="13"/>
        <v>280000</v>
      </c>
    </row>
    <row r="123" spans="1:17" x14ac:dyDescent="0.35">
      <c r="A123" t="s">
        <v>682</v>
      </c>
      <c r="B123" s="33">
        <v>113462018</v>
      </c>
      <c r="C123" s="4">
        <v>257258549</v>
      </c>
      <c r="D123" s="33">
        <v>346453558</v>
      </c>
      <c r="E123" s="43">
        <v>1188</v>
      </c>
      <c r="F123" s="33">
        <v>95506.749158249164</v>
      </c>
      <c r="G123" s="10">
        <f t="shared" si="7"/>
        <v>216547.60016835018</v>
      </c>
      <c r="H123" s="33">
        <v>291627.5740740741</v>
      </c>
      <c r="K123" s="33">
        <f t="shared" si="8"/>
        <v>113460000</v>
      </c>
      <c r="L123" s="33">
        <f t="shared" si="9"/>
        <v>257260000</v>
      </c>
      <c r="M123" s="33">
        <f t="shared" si="10"/>
        <v>346450000</v>
      </c>
      <c r="N123" s="43">
        <v>1188</v>
      </c>
      <c r="O123" s="33">
        <f t="shared" si="11"/>
        <v>100000</v>
      </c>
      <c r="P123" s="33">
        <f t="shared" si="12"/>
        <v>220000</v>
      </c>
      <c r="Q123" s="33">
        <f t="shared" si="13"/>
        <v>290000</v>
      </c>
    </row>
    <row r="124" spans="1:17" x14ac:dyDescent="0.35">
      <c r="A124" t="s">
        <v>689</v>
      </c>
      <c r="B124" s="33">
        <v>52989732</v>
      </c>
      <c r="C124" s="4">
        <v>87991585</v>
      </c>
      <c r="D124" s="33">
        <v>109319222</v>
      </c>
      <c r="E124" s="43">
        <v>474</v>
      </c>
      <c r="F124" s="33">
        <v>111792.6835443038</v>
      </c>
      <c r="G124" s="10">
        <f t="shared" si="7"/>
        <v>185636.25527426161</v>
      </c>
      <c r="H124" s="33">
        <v>230631.27004219408</v>
      </c>
      <c r="K124" s="33">
        <f t="shared" si="8"/>
        <v>52990000</v>
      </c>
      <c r="L124" s="33">
        <f t="shared" si="9"/>
        <v>87990000</v>
      </c>
      <c r="M124" s="33">
        <f t="shared" si="10"/>
        <v>109320000</v>
      </c>
      <c r="N124" s="43">
        <v>474</v>
      </c>
      <c r="O124" s="33">
        <f t="shared" si="11"/>
        <v>110000</v>
      </c>
      <c r="P124" s="33">
        <f t="shared" si="12"/>
        <v>190000</v>
      </c>
      <c r="Q124" s="33">
        <f t="shared" si="13"/>
        <v>230000</v>
      </c>
    </row>
    <row r="125" spans="1:17" x14ac:dyDescent="0.35">
      <c r="A125" t="s">
        <v>694</v>
      </c>
      <c r="B125" s="33">
        <v>156584502</v>
      </c>
      <c r="C125" s="4">
        <v>209899100</v>
      </c>
      <c r="D125" s="33">
        <v>291822601</v>
      </c>
      <c r="E125" s="43">
        <v>1139</v>
      </c>
      <c r="F125" s="33">
        <v>137475.4187884109</v>
      </c>
      <c r="G125" s="10">
        <f t="shared" si="7"/>
        <v>184283.6698858648</v>
      </c>
      <c r="H125" s="33">
        <v>256209.48287971906</v>
      </c>
      <c r="K125" s="33">
        <f t="shared" si="8"/>
        <v>156580000</v>
      </c>
      <c r="L125" s="33">
        <f t="shared" si="9"/>
        <v>209900000</v>
      </c>
      <c r="M125" s="33">
        <f t="shared" si="10"/>
        <v>291820000</v>
      </c>
      <c r="N125" s="43">
        <v>1139</v>
      </c>
      <c r="O125" s="33">
        <f t="shared" si="11"/>
        <v>140000</v>
      </c>
      <c r="P125" s="33">
        <f t="shared" si="12"/>
        <v>180000</v>
      </c>
      <c r="Q125" s="33">
        <f t="shared" si="13"/>
        <v>260000</v>
      </c>
    </row>
    <row r="126" spans="1:17" x14ac:dyDescent="0.35">
      <c r="A126" t="s">
        <v>702</v>
      </c>
      <c r="B126" s="33">
        <v>5946687</v>
      </c>
      <c r="C126" s="4">
        <v>7737383</v>
      </c>
      <c r="D126" s="33">
        <v>10219219</v>
      </c>
      <c r="E126" s="43">
        <v>35</v>
      </c>
      <c r="F126" s="33">
        <v>169905.34285714285</v>
      </c>
      <c r="G126" s="10">
        <f t="shared" si="7"/>
        <v>221068.08571428573</v>
      </c>
      <c r="H126" s="33">
        <v>291977.6857142857</v>
      </c>
      <c r="K126" s="33">
        <f t="shared" si="8"/>
        <v>5950000</v>
      </c>
      <c r="L126" s="33">
        <f t="shared" si="9"/>
        <v>7740000</v>
      </c>
      <c r="M126" s="33">
        <f t="shared" si="10"/>
        <v>10220000</v>
      </c>
      <c r="N126" s="43">
        <v>35</v>
      </c>
      <c r="O126" s="33">
        <f t="shared" si="11"/>
        <v>170000</v>
      </c>
      <c r="P126" s="33">
        <f t="shared" si="12"/>
        <v>220000</v>
      </c>
      <c r="Q126" s="33">
        <f t="shared" si="13"/>
        <v>290000</v>
      </c>
    </row>
    <row r="127" spans="1:17" x14ac:dyDescent="0.35">
      <c r="A127" t="s">
        <v>706</v>
      </c>
      <c r="B127" s="33">
        <v>300014126</v>
      </c>
      <c r="C127" s="4">
        <v>354846607</v>
      </c>
      <c r="D127" s="33">
        <v>415229789</v>
      </c>
      <c r="E127" s="43">
        <v>1940</v>
      </c>
      <c r="F127" s="33">
        <v>154646.45670103093</v>
      </c>
      <c r="G127" s="10">
        <f t="shared" si="7"/>
        <v>182910.62216494847</v>
      </c>
      <c r="H127" s="33">
        <v>214035.97371134019</v>
      </c>
      <c r="K127" s="33">
        <f t="shared" si="8"/>
        <v>300010000</v>
      </c>
      <c r="L127" s="33">
        <f t="shared" si="9"/>
        <v>354850000</v>
      </c>
      <c r="M127" s="33">
        <f t="shared" si="10"/>
        <v>415230000</v>
      </c>
      <c r="N127" s="43">
        <v>1940</v>
      </c>
      <c r="O127" s="33">
        <f t="shared" si="11"/>
        <v>150000</v>
      </c>
      <c r="P127" s="33">
        <f t="shared" si="12"/>
        <v>180000</v>
      </c>
      <c r="Q127" s="33">
        <f t="shared" si="13"/>
        <v>210000</v>
      </c>
    </row>
    <row r="128" spans="1:17" x14ac:dyDescent="0.35">
      <c r="A128" t="s">
        <v>713</v>
      </c>
      <c r="B128" s="33">
        <v>85448245</v>
      </c>
      <c r="C128" s="4">
        <v>123491534</v>
      </c>
      <c r="D128" s="33">
        <v>180429241</v>
      </c>
      <c r="E128" s="43">
        <v>634</v>
      </c>
      <c r="F128" s="33">
        <v>134776.41167192429</v>
      </c>
      <c r="G128" s="10">
        <f t="shared" si="7"/>
        <v>194781.59936908516</v>
      </c>
      <c r="H128" s="33">
        <v>284588.70820189273</v>
      </c>
      <c r="K128" s="33">
        <f t="shared" si="8"/>
        <v>85450000</v>
      </c>
      <c r="L128" s="33">
        <f t="shared" si="9"/>
        <v>123490000</v>
      </c>
      <c r="M128" s="33">
        <f t="shared" si="10"/>
        <v>180430000</v>
      </c>
      <c r="N128" s="43">
        <v>634</v>
      </c>
      <c r="O128" s="33">
        <f t="shared" si="11"/>
        <v>130000</v>
      </c>
      <c r="P128" s="33">
        <f t="shared" si="12"/>
        <v>190000</v>
      </c>
      <c r="Q128" s="33">
        <f t="shared" si="13"/>
        <v>280000</v>
      </c>
    </row>
    <row r="129" spans="1:17" x14ac:dyDescent="0.35">
      <c r="A129" t="s">
        <v>717</v>
      </c>
      <c r="B129" s="33">
        <v>98883123</v>
      </c>
      <c r="C129" s="4">
        <v>115036480</v>
      </c>
      <c r="D129" s="33">
        <v>162989077</v>
      </c>
      <c r="E129" s="43">
        <v>733</v>
      </c>
      <c r="F129" s="33">
        <v>134901.94133697136</v>
      </c>
      <c r="G129" s="10">
        <f t="shared" si="7"/>
        <v>156939.26330150067</v>
      </c>
      <c r="H129" s="33">
        <v>222358.90450204638</v>
      </c>
      <c r="K129" s="33">
        <f t="shared" si="8"/>
        <v>98880000</v>
      </c>
      <c r="L129" s="33">
        <f t="shared" si="9"/>
        <v>115040000</v>
      </c>
      <c r="M129" s="33">
        <f t="shared" si="10"/>
        <v>162990000</v>
      </c>
      <c r="N129" s="43">
        <v>733</v>
      </c>
      <c r="O129" s="33">
        <f t="shared" si="11"/>
        <v>130000</v>
      </c>
      <c r="P129" s="33">
        <f t="shared" si="12"/>
        <v>160000</v>
      </c>
      <c r="Q129" s="33">
        <f t="shared" si="13"/>
        <v>220000</v>
      </c>
    </row>
    <row r="130" spans="1:17" x14ac:dyDescent="0.35">
      <c r="A130" t="s">
        <v>723</v>
      </c>
      <c r="B130" s="33">
        <v>35433864</v>
      </c>
      <c r="C130" s="4">
        <v>58677806</v>
      </c>
      <c r="D130" s="33">
        <v>77201407</v>
      </c>
      <c r="E130" s="43">
        <v>380</v>
      </c>
      <c r="F130" s="33">
        <v>93247.010526315789</v>
      </c>
      <c r="G130" s="10">
        <f t="shared" si="7"/>
        <v>154415.27894736841</v>
      </c>
      <c r="H130" s="33">
        <v>203161.59736842106</v>
      </c>
      <c r="K130" s="33">
        <f t="shared" si="8"/>
        <v>35430000</v>
      </c>
      <c r="L130" s="33">
        <f t="shared" si="9"/>
        <v>58680000</v>
      </c>
      <c r="M130" s="33">
        <f t="shared" si="10"/>
        <v>77200000</v>
      </c>
      <c r="N130" s="43">
        <v>380</v>
      </c>
      <c r="O130" s="33">
        <f t="shared" si="11"/>
        <v>90000</v>
      </c>
      <c r="P130" s="33">
        <f t="shared" si="12"/>
        <v>150000</v>
      </c>
      <c r="Q130" s="33">
        <f t="shared" si="13"/>
        <v>200000</v>
      </c>
    </row>
    <row r="131" spans="1:17" x14ac:dyDescent="0.35">
      <c r="A131" t="s">
        <v>726</v>
      </c>
      <c r="B131" s="33">
        <v>102233778</v>
      </c>
      <c r="C131" s="4">
        <v>133797645</v>
      </c>
      <c r="D131" s="33">
        <v>193597551</v>
      </c>
      <c r="E131" s="43">
        <v>712</v>
      </c>
      <c r="F131" s="33">
        <v>143586.76685393258</v>
      </c>
      <c r="G131" s="10">
        <f t="shared" ref="G131:G194" si="14">C131/E131</f>
        <v>187918.04073033709</v>
      </c>
      <c r="H131" s="33">
        <v>271906.67275280901</v>
      </c>
      <c r="K131" s="33">
        <f t="shared" ref="K131:K194" si="15">ROUND(B131,-4)</f>
        <v>102230000</v>
      </c>
      <c r="L131" s="33">
        <f t="shared" ref="L131:L194" si="16">ROUND(C131,-4)</f>
        <v>133800000</v>
      </c>
      <c r="M131" s="33">
        <f t="shared" ref="M131:M194" si="17">ROUND(D131,-4)</f>
        <v>193600000</v>
      </c>
      <c r="N131" s="43">
        <v>712</v>
      </c>
      <c r="O131" s="33">
        <f t="shared" ref="O131:O194" si="18">ROUND(F131,-4)</f>
        <v>140000</v>
      </c>
      <c r="P131" s="33">
        <f t="shared" ref="P131:P194" si="19">ROUND(G131,-4)</f>
        <v>190000</v>
      </c>
      <c r="Q131" s="33">
        <f t="shared" ref="Q131:Q194" si="20">ROUND(H131,-4)</f>
        <v>270000</v>
      </c>
    </row>
    <row r="132" spans="1:17" x14ac:dyDescent="0.35">
      <c r="A132" t="s">
        <v>732</v>
      </c>
      <c r="B132" s="33">
        <v>35334111</v>
      </c>
      <c r="C132" s="4">
        <v>45765619</v>
      </c>
      <c r="D132" s="33">
        <v>84633987</v>
      </c>
      <c r="E132" s="43">
        <v>377</v>
      </c>
      <c r="F132" s="33">
        <v>93724.432360742707</v>
      </c>
      <c r="G132" s="10">
        <f t="shared" si="14"/>
        <v>121394.2148541114</v>
      </c>
      <c r="H132" s="33">
        <v>224493.33421750664</v>
      </c>
      <c r="K132" s="33">
        <f t="shared" si="15"/>
        <v>35330000</v>
      </c>
      <c r="L132" s="33">
        <f t="shared" si="16"/>
        <v>45770000</v>
      </c>
      <c r="M132" s="33">
        <f t="shared" si="17"/>
        <v>84630000</v>
      </c>
      <c r="N132" s="43">
        <v>377</v>
      </c>
      <c r="O132" s="33">
        <f t="shared" si="18"/>
        <v>90000</v>
      </c>
      <c r="P132" s="33">
        <f t="shared" si="19"/>
        <v>120000</v>
      </c>
      <c r="Q132" s="33">
        <f t="shared" si="20"/>
        <v>220000</v>
      </c>
    </row>
    <row r="133" spans="1:17" x14ac:dyDescent="0.35">
      <c r="A133" t="s">
        <v>738</v>
      </c>
      <c r="B133" s="33">
        <v>45802784</v>
      </c>
      <c r="C133" s="4">
        <v>73519358</v>
      </c>
      <c r="D133" s="33">
        <v>122288696</v>
      </c>
      <c r="E133" s="43">
        <v>577</v>
      </c>
      <c r="F133" s="33">
        <v>79380.908145580586</v>
      </c>
      <c r="G133" s="10">
        <f t="shared" si="14"/>
        <v>127416.56499133448</v>
      </c>
      <c r="H133" s="33">
        <v>211938.81455805892</v>
      </c>
      <c r="K133" s="33">
        <f t="shared" si="15"/>
        <v>45800000</v>
      </c>
      <c r="L133" s="33">
        <f t="shared" si="16"/>
        <v>73520000</v>
      </c>
      <c r="M133" s="33">
        <f t="shared" si="17"/>
        <v>122290000</v>
      </c>
      <c r="N133" s="43">
        <v>577</v>
      </c>
      <c r="O133" s="33">
        <f t="shared" si="18"/>
        <v>80000</v>
      </c>
      <c r="P133" s="33">
        <f t="shared" si="19"/>
        <v>130000</v>
      </c>
      <c r="Q133" s="33">
        <f t="shared" si="20"/>
        <v>210000</v>
      </c>
    </row>
    <row r="134" spans="1:17" x14ac:dyDescent="0.35">
      <c r="A134" t="s">
        <v>744</v>
      </c>
      <c r="B134" s="33">
        <v>23464404</v>
      </c>
      <c r="C134" s="4">
        <v>29990995</v>
      </c>
      <c r="D134" s="33">
        <v>34342178</v>
      </c>
      <c r="E134" s="43">
        <v>116</v>
      </c>
      <c r="F134" s="33">
        <v>202279.3448275862</v>
      </c>
      <c r="G134" s="10">
        <f t="shared" si="14"/>
        <v>258543.06034482759</v>
      </c>
      <c r="H134" s="33">
        <v>296053.25862068968</v>
      </c>
      <c r="K134" s="33">
        <f t="shared" si="15"/>
        <v>23460000</v>
      </c>
      <c r="L134" s="33">
        <f t="shared" si="16"/>
        <v>29990000</v>
      </c>
      <c r="M134" s="33">
        <f t="shared" si="17"/>
        <v>34340000</v>
      </c>
      <c r="N134" s="43">
        <v>116</v>
      </c>
      <c r="O134" s="33">
        <f t="shared" si="18"/>
        <v>200000</v>
      </c>
      <c r="P134" s="33">
        <f t="shared" si="19"/>
        <v>260000</v>
      </c>
      <c r="Q134" s="33">
        <f t="shared" si="20"/>
        <v>300000</v>
      </c>
    </row>
    <row r="135" spans="1:17" x14ac:dyDescent="0.35">
      <c r="A135" t="s">
        <v>747</v>
      </c>
      <c r="B135" s="33">
        <v>4564570</v>
      </c>
      <c r="C135" s="4">
        <v>4569070</v>
      </c>
      <c r="D135" s="33">
        <v>11795718</v>
      </c>
      <c r="E135" s="43">
        <v>34</v>
      </c>
      <c r="F135" s="33">
        <v>134252.0588235294</v>
      </c>
      <c r="G135" s="10">
        <f t="shared" si="14"/>
        <v>134384.41176470587</v>
      </c>
      <c r="H135" s="33">
        <v>346932.8823529412</v>
      </c>
      <c r="K135" s="33">
        <f t="shared" si="15"/>
        <v>4560000</v>
      </c>
      <c r="L135" s="33">
        <f t="shared" si="16"/>
        <v>4570000</v>
      </c>
      <c r="M135" s="33">
        <f t="shared" si="17"/>
        <v>11800000</v>
      </c>
      <c r="N135" s="43">
        <v>34</v>
      </c>
      <c r="O135" s="33">
        <f t="shared" si="18"/>
        <v>130000</v>
      </c>
      <c r="P135" s="33">
        <f t="shared" si="19"/>
        <v>130000</v>
      </c>
      <c r="Q135" s="33">
        <f t="shared" si="20"/>
        <v>350000</v>
      </c>
    </row>
    <row r="136" spans="1:17" x14ac:dyDescent="0.35">
      <c r="A136" t="s">
        <v>754</v>
      </c>
      <c r="B136" s="33">
        <v>20723238</v>
      </c>
      <c r="C136" s="4">
        <v>20751433</v>
      </c>
      <c r="D136" s="33">
        <v>56169374</v>
      </c>
      <c r="E136" s="43">
        <v>150</v>
      </c>
      <c r="F136" s="33">
        <v>138154.92000000001</v>
      </c>
      <c r="G136" s="10">
        <f t="shared" si="14"/>
        <v>138342.88666666666</v>
      </c>
      <c r="H136" s="33">
        <v>374462.49333333335</v>
      </c>
      <c r="K136" s="33">
        <f t="shared" si="15"/>
        <v>20720000</v>
      </c>
      <c r="L136" s="33">
        <f t="shared" si="16"/>
        <v>20750000</v>
      </c>
      <c r="M136" s="33">
        <f t="shared" si="17"/>
        <v>56170000</v>
      </c>
      <c r="N136" s="43">
        <v>150</v>
      </c>
      <c r="O136" s="33">
        <f t="shared" si="18"/>
        <v>140000</v>
      </c>
      <c r="P136" s="33">
        <f t="shared" si="19"/>
        <v>140000</v>
      </c>
      <c r="Q136" s="33">
        <f t="shared" si="20"/>
        <v>370000</v>
      </c>
    </row>
    <row r="137" spans="1:17" x14ac:dyDescent="0.35">
      <c r="A137" t="s">
        <v>757</v>
      </c>
      <c r="B137" s="33">
        <v>22917500</v>
      </c>
      <c r="C137" s="4">
        <v>23267395</v>
      </c>
      <c r="D137" s="33">
        <v>37839499</v>
      </c>
      <c r="E137" s="43">
        <v>149</v>
      </c>
      <c r="F137" s="33">
        <v>153808.72483221476</v>
      </c>
      <c r="G137" s="10">
        <f t="shared" si="14"/>
        <v>156157.0134228188</v>
      </c>
      <c r="H137" s="33">
        <v>253956.36912751678</v>
      </c>
      <c r="K137" s="33">
        <f t="shared" si="15"/>
        <v>22920000</v>
      </c>
      <c r="L137" s="33">
        <f t="shared" si="16"/>
        <v>23270000</v>
      </c>
      <c r="M137" s="33">
        <f t="shared" si="17"/>
        <v>37840000</v>
      </c>
      <c r="N137" s="43">
        <v>149</v>
      </c>
      <c r="O137" s="33">
        <f t="shared" si="18"/>
        <v>150000</v>
      </c>
      <c r="P137" s="33">
        <f t="shared" si="19"/>
        <v>160000</v>
      </c>
      <c r="Q137" s="33">
        <f t="shared" si="20"/>
        <v>250000</v>
      </c>
    </row>
    <row r="138" spans="1:17" x14ac:dyDescent="0.35">
      <c r="A138" t="s">
        <v>759</v>
      </c>
      <c r="B138" s="33">
        <v>96451332</v>
      </c>
      <c r="C138" s="4">
        <v>117494257</v>
      </c>
      <c r="D138" s="33">
        <v>166815811</v>
      </c>
      <c r="E138" s="43">
        <v>700</v>
      </c>
      <c r="F138" s="33">
        <v>137787.61714285714</v>
      </c>
      <c r="G138" s="10">
        <f t="shared" si="14"/>
        <v>167848.93857142856</v>
      </c>
      <c r="H138" s="33">
        <v>238308.30142857143</v>
      </c>
      <c r="K138" s="33">
        <f t="shared" si="15"/>
        <v>96450000</v>
      </c>
      <c r="L138" s="33">
        <f t="shared" si="16"/>
        <v>117490000</v>
      </c>
      <c r="M138" s="33">
        <f t="shared" si="17"/>
        <v>166820000</v>
      </c>
      <c r="N138" s="43">
        <v>700</v>
      </c>
      <c r="O138" s="33">
        <f t="shared" si="18"/>
        <v>140000</v>
      </c>
      <c r="P138" s="33">
        <f t="shared" si="19"/>
        <v>170000</v>
      </c>
      <c r="Q138" s="33">
        <f t="shared" si="20"/>
        <v>240000</v>
      </c>
    </row>
    <row r="139" spans="1:17" x14ac:dyDescent="0.35">
      <c r="A139" t="s">
        <v>2080</v>
      </c>
      <c r="B139" s="33">
        <v>12062350</v>
      </c>
      <c r="C139" s="4">
        <v>23975625</v>
      </c>
      <c r="D139" s="33">
        <v>40048688</v>
      </c>
      <c r="E139" s="43">
        <v>135</v>
      </c>
      <c r="F139" s="33">
        <v>89350.740740740745</v>
      </c>
      <c r="G139" s="10">
        <f t="shared" si="14"/>
        <v>177597.22222222222</v>
      </c>
      <c r="H139" s="33">
        <v>296656.94814814813</v>
      </c>
      <c r="K139" s="33">
        <f t="shared" si="15"/>
        <v>12060000</v>
      </c>
      <c r="L139" s="33">
        <f t="shared" si="16"/>
        <v>23980000</v>
      </c>
      <c r="M139" s="33">
        <f t="shared" si="17"/>
        <v>40050000</v>
      </c>
      <c r="N139" s="43">
        <v>135</v>
      </c>
      <c r="O139" s="33">
        <f t="shared" si="18"/>
        <v>90000</v>
      </c>
      <c r="P139" s="33">
        <f t="shared" si="19"/>
        <v>180000</v>
      </c>
      <c r="Q139" s="33">
        <f t="shared" si="20"/>
        <v>300000</v>
      </c>
    </row>
    <row r="140" spans="1:17" x14ac:dyDescent="0.35">
      <c r="A140" t="s">
        <v>1950</v>
      </c>
      <c r="B140" s="33">
        <v>9851630</v>
      </c>
      <c r="C140" s="4">
        <v>14744231</v>
      </c>
      <c r="D140" s="33">
        <v>27433079</v>
      </c>
      <c r="E140" s="43">
        <v>80</v>
      </c>
      <c r="F140" s="33">
        <v>123145.375</v>
      </c>
      <c r="G140" s="10">
        <f t="shared" si="14"/>
        <v>184302.88750000001</v>
      </c>
      <c r="H140" s="33">
        <v>342913.48749999999</v>
      </c>
      <c r="K140" s="33">
        <f t="shared" si="15"/>
        <v>9850000</v>
      </c>
      <c r="L140" s="33">
        <f t="shared" si="16"/>
        <v>14740000</v>
      </c>
      <c r="M140" s="33">
        <f t="shared" si="17"/>
        <v>27430000</v>
      </c>
      <c r="N140" s="43">
        <v>80</v>
      </c>
      <c r="O140" s="33">
        <f t="shared" si="18"/>
        <v>120000</v>
      </c>
      <c r="P140" s="33">
        <f t="shared" si="19"/>
        <v>180000</v>
      </c>
      <c r="Q140" s="33">
        <f t="shared" si="20"/>
        <v>340000</v>
      </c>
    </row>
    <row r="141" spans="1:17" x14ac:dyDescent="0.35">
      <c r="A141" t="s">
        <v>765</v>
      </c>
      <c r="B141" s="33">
        <v>8150670</v>
      </c>
      <c r="C141" s="4">
        <v>11491122</v>
      </c>
      <c r="D141" s="33">
        <v>17176355</v>
      </c>
      <c r="E141" s="43">
        <v>65</v>
      </c>
      <c r="F141" s="33">
        <v>125394.92307692308</v>
      </c>
      <c r="G141" s="10">
        <f t="shared" si="14"/>
        <v>176786.4923076923</v>
      </c>
      <c r="H141" s="33">
        <v>264251.61538461538</v>
      </c>
      <c r="K141" s="33">
        <f t="shared" si="15"/>
        <v>8150000</v>
      </c>
      <c r="L141" s="33">
        <f t="shared" si="16"/>
        <v>11490000</v>
      </c>
      <c r="M141" s="33">
        <f t="shared" si="17"/>
        <v>17180000</v>
      </c>
      <c r="N141" s="43">
        <v>65</v>
      </c>
      <c r="O141" s="33">
        <f t="shared" si="18"/>
        <v>130000</v>
      </c>
      <c r="P141" s="33">
        <f t="shared" si="19"/>
        <v>180000</v>
      </c>
      <c r="Q141" s="33">
        <f t="shared" si="20"/>
        <v>260000</v>
      </c>
    </row>
    <row r="142" spans="1:17" x14ac:dyDescent="0.35">
      <c r="A142" t="s">
        <v>767</v>
      </c>
      <c r="B142" s="33">
        <v>36102076</v>
      </c>
      <c r="C142" s="4">
        <v>58920195</v>
      </c>
      <c r="D142" s="33">
        <v>101290834</v>
      </c>
      <c r="E142" s="43">
        <v>537</v>
      </c>
      <c r="F142" s="33">
        <v>67229.191806331466</v>
      </c>
      <c r="G142" s="10">
        <f t="shared" si="14"/>
        <v>109721.03351955308</v>
      </c>
      <c r="H142" s="33">
        <v>188623.52700186221</v>
      </c>
      <c r="K142" s="33">
        <f t="shared" si="15"/>
        <v>36100000</v>
      </c>
      <c r="L142" s="33">
        <f t="shared" si="16"/>
        <v>58920000</v>
      </c>
      <c r="M142" s="33">
        <f t="shared" si="17"/>
        <v>101290000</v>
      </c>
      <c r="N142" s="43">
        <v>537</v>
      </c>
      <c r="O142" s="33">
        <f t="shared" si="18"/>
        <v>70000</v>
      </c>
      <c r="P142" s="33">
        <f t="shared" si="19"/>
        <v>110000</v>
      </c>
      <c r="Q142" s="33">
        <f t="shared" si="20"/>
        <v>190000</v>
      </c>
    </row>
    <row r="143" spans="1:17" x14ac:dyDescent="0.35">
      <c r="A143" t="s">
        <v>772</v>
      </c>
      <c r="B143" s="33">
        <v>46525009</v>
      </c>
      <c r="C143" s="4">
        <v>66365727</v>
      </c>
      <c r="D143" s="33">
        <v>95466082</v>
      </c>
      <c r="E143" s="43">
        <v>324</v>
      </c>
      <c r="F143" s="33">
        <v>143595.70679012345</v>
      </c>
      <c r="G143" s="10">
        <f t="shared" si="14"/>
        <v>204832.49074074073</v>
      </c>
      <c r="H143" s="33">
        <v>294648.40123456792</v>
      </c>
      <c r="K143" s="33">
        <f t="shared" si="15"/>
        <v>46530000</v>
      </c>
      <c r="L143" s="33">
        <f t="shared" si="16"/>
        <v>66370000</v>
      </c>
      <c r="M143" s="33">
        <f t="shared" si="17"/>
        <v>95470000</v>
      </c>
      <c r="N143" s="43">
        <v>324</v>
      </c>
      <c r="O143" s="33">
        <f t="shared" si="18"/>
        <v>140000</v>
      </c>
      <c r="P143" s="33">
        <f t="shared" si="19"/>
        <v>200000</v>
      </c>
      <c r="Q143" s="33">
        <f t="shared" si="20"/>
        <v>290000</v>
      </c>
    </row>
    <row r="144" spans="1:17" x14ac:dyDescent="0.35">
      <c r="A144" t="s">
        <v>776</v>
      </c>
      <c r="B144" s="33">
        <v>114513479</v>
      </c>
      <c r="C144" s="4">
        <v>151636519</v>
      </c>
      <c r="D144" s="33">
        <v>197215861</v>
      </c>
      <c r="E144" s="43">
        <v>815</v>
      </c>
      <c r="F144" s="33">
        <v>140507.33619631903</v>
      </c>
      <c r="G144" s="10">
        <f t="shared" si="14"/>
        <v>186057.07852760737</v>
      </c>
      <c r="H144" s="33">
        <v>241982.65153374232</v>
      </c>
      <c r="K144" s="33">
        <f t="shared" si="15"/>
        <v>114510000</v>
      </c>
      <c r="L144" s="33">
        <f t="shared" si="16"/>
        <v>151640000</v>
      </c>
      <c r="M144" s="33">
        <f t="shared" si="17"/>
        <v>197220000</v>
      </c>
      <c r="N144" s="43">
        <v>815</v>
      </c>
      <c r="O144" s="33">
        <f t="shared" si="18"/>
        <v>140000</v>
      </c>
      <c r="P144" s="33">
        <f t="shared" si="19"/>
        <v>190000</v>
      </c>
      <c r="Q144" s="33">
        <f t="shared" si="20"/>
        <v>240000</v>
      </c>
    </row>
    <row r="145" spans="1:17" x14ac:dyDescent="0.35">
      <c r="A145" t="s">
        <v>779</v>
      </c>
      <c r="B145" s="33">
        <v>18120451</v>
      </c>
      <c r="C145" s="4">
        <v>18490950</v>
      </c>
      <c r="D145" s="33">
        <v>42682887</v>
      </c>
      <c r="E145" s="43">
        <v>150</v>
      </c>
      <c r="F145" s="33">
        <v>120803.00666666667</v>
      </c>
      <c r="G145" s="10">
        <f t="shared" si="14"/>
        <v>123273</v>
      </c>
      <c r="H145" s="33">
        <v>284552.58</v>
      </c>
      <c r="K145" s="33">
        <f t="shared" si="15"/>
        <v>18120000</v>
      </c>
      <c r="L145" s="33">
        <f t="shared" si="16"/>
        <v>18490000</v>
      </c>
      <c r="M145" s="33">
        <f t="shared" si="17"/>
        <v>42680000</v>
      </c>
      <c r="N145" s="43">
        <v>150</v>
      </c>
      <c r="O145" s="33">
        <f t="shared" si="18"/>
        <v>120000</v>
      </c>
      <c r="P145" s="33">
        <f t="shared" si="19"/>
        <v>120000</v>
      </c>
      <c r="Q145" s="33">
        <f t="shared" si="20"/>
        <v>280000</v>
      </c>
    </row>
    <row r="146" spans="1:17" x14ac:dyDescent="0.35">
      <c r="A146" t="s">
        <v>782</v>
      </c>
      <c r="B146" s="33">
        <v>33090851</v>
      </c>
      <c r="C146" s="4">
        <v>37316735</v>
      </c>
      <c r="D146" s="33">
        <v>58575524</v>
      </c>
      <c r="E146" s="43">
        <v>156</v>
      </c>
      <c r="F146" s="33">
        <v>212120.83974358975</v>
      </c>
      <c r="G146" s="10">
        <f t="shared" si="14"/>
        <v>239209.83974358975</v>
      </c>
      <c r="H146" s="33">
        <v>375484.12820512819</v>
      </c>
      <c r="K146" s="33">
        <f t="shared" si="15"/>
        <v>33090000</v>
      </c>
      <c r="L146" s="33">
        <f t="shared" si="16"/>
        <v>37320000</v>
      </c>
      <c r="M146" s="33">
        <f t="shared" si="17"/>
        <v>58580000</v>
      </c>
      <c r="N146" s="43">
        <v>156</v>
      </c>
      <c r="O146" s="33">
        <f t="shared" si="18"/>
        <v>210000</v>
      </c>
      <c r="P146" s="33">
        <f t="shared" si="19"/>
        <v>240000</v>
      </c>
      <c r="Q146" s="33">
        <f t="shared" si="20"/>
        <v>380000</v>
      </c>
    </row>
    <row r="147" spans="1:17" x14ac:dyDescent="0.35">
      <c r="A147" t="s">
        <v>786</v>
      </c>
      <c r="B147" s="33">
        <v>65679598</v>
      </c>
      <c r="C147" s="4">
        <v>72385351</v>
      </c>
      <c r="D147" s="33">
        <v>122813133</v>
      </c>
      <c r="E147" s="43">
        <v>513</v>
      </c>
      <c r="F147" s="33">
        <v>128030.40545808966</v>
      </c>
      <c r="G147" s="10">
        <f t="shared" si="14"/>
        <v>141102.04873294348</v>
      </c>
      <c r="H147" s="33">
        <v>239401.81871345028</v>
      </c>
      <c r="K147" s="33">
        <f t="shared" si="15"/>
        <v>65680000</v>
      </c>
      <c r="L147" s="33">
        <f t="shared" si="16"/>
        <v>72390000</v>
      </c>
      <c r="M147" s="33">
        <f t="shared" si="17"/>
        <v>122810000</v>
      </c>
      <c r="N147" s="43">
        <v>513</v>
      </c>
      <c r="O147" s="33">
        <f t="shared" si="18"/>
        <v>130000</v>
      </c>
      <c r="P147" s="33">
        <f t="shared" si="19"/>
        <v>140000</v>
      </c>
      <c r="Q147" s="33">
        <f t="shared" si="20"/>
        <v>240000</v>
      </c>
    </row>
    <row r="148" spans="1:17" x14ac:dyDescent="0.35">
      <c r="A148" t="s">
        <v>789</v>
      </c>
      <c r="B148" s="33">
        <v>32365520</v>
      </c>
      <c r="C148" s="4">
        <v>34227394</v>
      </c>
      <c r="D148" s="33">
        <v>51633639</v>
      </c>
      <c r="E148" s="43">
        <v>131</v>
      </c>
      <c r="F148" s="33">
        <v>247065.03816793894</v>
      </c>
      <c r="G148" s="10">
        <f t="shared" si="14"/>
        <v>261277.81679389314</v>
      </c>
      <c r="H148" s="33">
        <v>394149.91603053437</v>
      </c>
      <c r="K148" s="33">
        <f t="shared" si="15"/>
        <v>32370000</v>
      </c>
      <c r="L148" s="33">
        <f t="shared" si="16"/>
        <v>34230000</v>
      </c>
      <c r="M148" s="33">
        <f t="shared" si="17"/>
        <v>51630000</v>
      </c>
      <c r="N148" s="43">
        <v>131</v>
      </c>
      <c r="O148" s="33">
        <f t="shared" si="18"/>
        <v>250000</v>
      </c>
      <c r="P148" s="33">
        <f t="shared" si="19"/>
        <v>260000</v>
      </c>
      <c r="Q148" s="33">
        <f t="shared" si="20"/>
        <v>390000</v>
      </c>
    </row>
    <row r="149" spans="1:17" x14ac:dyDescent="0.35">
      <c r="A149" t="s">
        <v>795</v>
      </c>
      <c r="B149" s="33">
        <v>29191348</v>
      </c>
      <c r="C149" s="4">
        <v>34166566</v>
      </c>
      <c r="D149" s="33">
        <v>42787889</v>
      </c>
      <c r="E149" s="43">
        <v>209</v>
      </c>
      <c r="F149" s="33">
        <v>139671.52153110047</v>
      </c>
      <c r="G149" s="10">
        <f t="shared" si="14"/>
        <v>163476.39234449761</v>
      </c>
      <c r="H149" s="33">
        <v>204726.74162679425</v>
      </c>
      <c r="K149" s="33">
        <f t="shared" si="15"/>
        <v>29190000</v>
      </c>
      <c r="L149" s="33">
        <f t="shared" si="16"/>
        <v>34170000</v>
      </c>
      <c r="M149" s="33">
        <f t="shared" si="17"/>
        <v>42790000</v>
      </c>
      <c r="N149" s="43">
        <v>209</v>
      </c>
      <c r="O149" s="33">
        <f t="shared" si="18"/>
        <v>140000</v>
      </c>
      <c r="P149" s="33">
        <f t="shared" si="19"/>
        <v>160000</v>
      </c>
      <c r="Q149" s="33">
        <f t="shared" si="20"/>
        <v>200000</v>
      </c>
    </row>
    <row r="150" spans="1:17" x14ac:dyDescent="0.35">
      <c r="A150" t="s">
        <v>798</v>
      </c>
      <c r="B150" s="33">
        <v>77632288</v>
      </c>
      <c r="C150" s="4">
        <v>119548895</v>
      </c>
      <c r="D150" s="33">
        <v>180696746</v>
      </c>
      <c r="E150" s="43">
        <v>744</v>
      </c>
      <c r="F150" s="33">
        <v>104344.47311827957</v>
      </c>
      <c r="G150" s="10">
        <f t="shared" si="14"/>
        <v>160683.99865591398</v>
      </c>
      <c r="H150" s="33">
        <v>242871.97043010753</v>
      </c>
      <c r="K150" s="33">
        <f t="shared" si="15"/>
        <v>77630000</v>
      </c>
      <c r="L150" s="33">
        <f t="shared" si="16"/>
        <v>119550000</v>
      </c>
      <c r="M150" s="33">
        <f t="shared" si="17"/>
        <v>180700000</v>
      </c>
      <c r="N150" s="43">
        <v>744</v>
      </c>
      <c r="O150" s="33">
        <f t="shared" si="18"/>
        <v>100000</v>
      </c>
      <c r="P150" s="33">
        <f t="shared" si="19"/>
        <v>160000</v>
      </c>
      <c r="Q150" s="33">
        <f t="shared" si="20"/>
        <v>240000</v>
      </c>
    </row>
    <row r="151" spans="1:17" x14ac:dyDescent="0.35">
      <c r="A151" t="s">
        <v>803</v>
      </c>
      <c r="B151" s="33">
        <v>99033172</v>
      </c>
      <c r="C151" s="4">
        <v>159332414</v>
      </c>
      <c r="D151" s="33">
        <v>464971392</v>
      </c>
      <c r="E151" s="43">
        <v>1840</v>
      </c>
      <c r="F151" s="33">
        <v>53822.376086956523</v>
      </c>
      <c r="G151" s="10">
        <f t="shared" si="14"/>
        <v>86593.703260869559</v>
      </c>
      <c r="H151" s="33">
        <v>252701.84347826088</v>
      </c>
      <c r="K151" s="33">
        <f t="shared" si="15"/>
        <v>99030000</v>
      </c>
      <c r="L151" s="33">
        <f t="shared" si="16"/>
        <v>159330000</v>
      </c>
      <c r="M151" s="33">
        <f t="shared" si="17"/>
        <v>464970000</v>
      </c>
      <c r="N151" s="43">
        <v>1840</v>
      </c>
      <c r="O151" s="33">
        <f t="shared" si="18"/>
        <v>50000</v>
      </c>
      <c r="P151" s="33">
        <f t="shared" si="19"/>
        <v>90000</v>
      </c>
      <c r="Q151" s="33">
        <f t="shared" si="20"/>
        <v>250000</v>
      </c>
    </row>
    <row r="152" spans="1:17" x14ac:dyDescent="0.35">
      <c r="A152" t="s">
        <v>807</v>
      </c>
      <c r="B152" s="33">
        <v>22156946</v>
      </c>
      <c r="C152" s="4">
        <v>24381590</v>
      </c>
      <c r="D152" s="33">
        <v>40140050</v>
      </c>
      <c r="E152" s="43">
        <v>159</v>
      </c>
      <c r="F152" s="33">
        <v>139351.86163522012</v>
      </c>
      <c r="G152" s="10">
        <f t="shared" si="14"/>
        <v>153343.33333333334</v>
      </c>
      <c r="H152" s="33">
        <v>252453.14465408804</v>
      </c>
      <c r="K152" s="33">
        <f t="shared" si="15"/>
        <v>22160000</v>
      </c>
      <c r="L152" s="33">
        <f t="shared" si="16"/>
        <v>24380000</v>
      </c>
      <c r="M152" s="33">
        <f t="shared" si="17"/>
        <v>40140000</v>
      </c>
      <c r="N152" s="43">
        <v>159</v>
      </c>
      <c r="O152" s="33">
        <f t="shared" si="18"/>
        <v>140000</v>
      </c>
      <c r="P152" s="33">
        <f t="shared" si="19"/>
        <v>150000</v>
      </c>
      <c r="Q152" s="33">
        <f t="shared" si="20"/>
        <v>250000</v>
      </c>
    </row>
    <row r="153" spans="1:17" x14ac:dyDescent="0.35">
      <c r="A153" t="s">
        <v>811</v>
      </c>
      <c r="B153" s="33">
        <v>65384898</v>
      </c>
      <c r="C153" s="4">
        <v>83174994</v>
      </c>
      <c r="D153" s="33">
        <v>133883484</v>
      </c>
      <c r="E153" s="43">
        <v>636</v>
      </c>
      <c r="F153" s="33">
        <v>102806.44339622642</v>
      </c>
      <c r="G153" s="10">
        <f t="shared" si="14"/>
        <v>130778.2924528302</v>
      </c>
      <c r="H153" s="33">
        <v>210508.62264150943</v>
      </c>
      <c r="K153" s="33">
        <f t="shared" si="15"/>
        <v>65380000</v>
      </c>
      <c r="L153" s="33">
        <f t="shared" si="16"/>
        <v>83170000</v>
      </c>
      <c r="M153" s="33">
        <f t="shared" si="17"/>
        <v>133880000</v>
      </c>
      <c r="N153" s="43">
        <v>636</v>
      </c>
      <c r="O153" s="33">
        <f t="shared" si="18"/>
        <v>100000</v>
      </c>
      <c r="P153" s="33">
        <f t="shared" si="19"/>
        <v>130000</v>
      </c>
      <c r="Q153" s="33">
        <f t="shared" si="20"/>
        <v>210000</v>
      </c>
    </row>
    <row r="154" spans="1:17" x14ac:dyDescent="0.35">
      <c r="A154" t="s">
        <v>814</v>
      </c>
      <c r="B154" s="33">
        <v>108883184</v>
      </c>
      <c r="C154" s="4">
        <v>160217131</v>
      </c>
      <c r="D154" s="33">
        <v>210163624</v>
      </c>
      <c r="E154" s="43">
        <v>868</v>
      </c>
      <c r="F154" s="33">
        <v>125441.45622119815</v>
      </c>
      <c r="G154" s="10">
        <f t="shared" si="14"/>
        <v>184581.94815668202</v>
      </c>
      <c r="H154" s="33">
        <v>242123.99078341015</v>
      </c>
      <c r="K154" s="33">
        <f t="shared" si="15"/>
        <v>108880000</v>
      </c>
      <c r="L154" s="33">
        <f t="shared" si="16"/>
        <v>160220000</v>
      </c>
      <c r="M154" s="33">
        <f t="shared" si="17"/>
        <v>210160000</v>
      </c>
      <c r="N154" s="43">
        <v>868</v>
      </c>
      <c r="O154" s="33">
        <f t="shared" si="18"/>
        <v>130000</v>
      </c>
      <c r="P154" s="33">
        <f t="shared" si="19"/>
        <v>180000</v>
      </c>
      <c r="Q154" s="33">
        <f t="shared" si="20"/>
        <v>240000</v>
      </c>
    </row>
    <row r="155" spans="1:17" x14ac:dyDescent="0.35">
      <c r="A155" t="s">
        <v>819</v>
      </c>
      <c r="B155" s="33">
        <v>218605601</v>
      </c>
      <c r="C155" s="4">
        <v>270188709</v>
      </c>
      <c r="D155" s="33">
        <v>420502396</v>
      </c>
      <c r="E155" s="43">
        <v>1493</v>
      </c>
      <c r="F155" s="33">
        <v>146420.36235766913</v>
      </c>
      <c r="G155" s="10">
        <f t="shared" si="14"/>
        <v>180970.33422638982</v>
      </c>
      <c r="H155" s="33">
        <v>281649.29403884796</v>
      </c>
      <c r="K155" s="33">
        <f t="shared" si="15"/>
        <v>218610000</v>
      </c>
      <c r="L155" s="33">
        <f t="shared" si="16"/>
        <v>270190000</v>
      </c>
      <c r="M155" s="33">
        <f t="shared" si="17"/>
        <v>420500000</v>
      </c>
      <c r="N155" s="43">
        <v>1493</v>
      </c>
      <c r="O155" s="33">
        <f t="shared" si="18"/>
        <v>150000</v>
      </c>
      <c r="P155" s="33">
        <f t="shared" si="19"/>
        <v>180000</v>
      </c>
      <c r="Q155" s="33">
        <f t="shared" si="20"/>
        <v>280000</v>
      </c>
    </row>
    <row r="156" spans="1:17" x14ac:dyDescent="0.35">
      <c r="A156" t="s">
        <v>822</v>
      </c>
      <c r="B156" s="33">
        <v>146200785</v>
      </c>
      <c r="C156" s="4">
        <v>205280764</v>
      </c>
      <c r="D156" s="33">
        <v>333229712</v>
      </c>
      <c r="E156" s="43">
        <v>1310</v>
      </c>
      <c r="F156" s="33">
        <v>111603.65267175573</v>
      </c>
      <c r="G156" s="10">
        <f t="shared" si="14"/>
        <v>156702.87328244274</v>
      </c>
      <c r="H156" s="33">
        <v>254373.82595419846</v>
      </c>
      <c r="K156" s="33">
        <f t="shared" si="15"/>
        <v>146200000</v>
      </c>
      <c r="L156" s="33">
        <f t="shared" si="16"/>
        <v>205280000</v>
      </c>
      <c r="M156" s="33">
        <f t="shared" si="17"/>
        <v>333230000</v>
      </c>
      <c r="N156" s="43">
        <v>1310</v>
      </c>
      <c r="O156" s="33">
        <f t="shared" si="18"/>
        <v>110000</v>
      </c>
      <c r="P156" s="33">
        <f t="shared" si="19"/>
        <v>160000</v>
      </c>
      <c r="Q156" s="33">
        <f t="shared" si="20"/>
        <v>250000</v>
      </c>
    </row>
    <row r="157" spans="1:17" x14ac:dyDescent="0.35">
      <c r="A157" t="s">
        <v>825</v>
      </c>
      <c r="B157" s="33">
        <v>179736081</v>
      </c>
      <c r="C157" s="4">
        <v>213011262</v>
      </c>
      <c r="D157" s="33">
        <v>304502622</v>
      </c>
      <c r="E157" s="43">
        <v>1379</v>
      </c>
      <c r="F157" s="33">
        <v>130337.98477157361</v>
      </c>
      <c r="G157" s="10">
        <f t="shared" si="14"/>
        <v>154467.92023205222</v>
      </c>
      <c r="H157" s="33">
        <v>220814.08411892675</v>
      </c>
      <c r="K157" s="33">
        <f t="shared" si="15"/>
        <v>179740000</v>
      </c>
      <c r="L157" s="33">
        <f t="shared" si="16"/>
        <v>213010000</v>
      </c>
      <c r="M157" s="33">
        <f t="shared" si="17"/>
        <v>304500000</v>
      </c>
      <c r="N157" s="43">
        <v>1379</v>
      </c>
      <c r="O157" s="33">
        <f t="shared" si="18"/>
        <v>130000</v>
      </c>
      <c r="P157" s="33">
        <f t="shared" si="19"/>
        <v>150000</v>
      </c>
      <c r="Q157" s="33">
        <f t="shared" si="20"/>
        <v>220000</v>
      </c>
    </row>
    <row r="158" spans="1:17" x14ac:dyDescent="0.35">
      <c r="A158" t="s">
        <v>831</v>
      </c>
      <c r="B158" s="33">
        <v>123888152</v>
      </c>
      <c r="C158" s="4">
        <v>183606145</v>
      </c>
      <c r="D158" s="33">
        <v>269848531</v>
      </c>
      <c r="E158" s="43">
        <v>1165</v>
      </c>
      <c r="F158" s="33">
        <v>106341.76137339056</v>
      </c>
      <c r="G158" s="10">
        <f t="shared" si="14"/>
        <v>157601.84120171674</v>
      </c>
      <c r="H158" s="33">
        <v>231629.64034334765</v>
      </c>
      <c r="K158" s="33">
        <f t="shared" si="15"/>
        <v>123890000</v>
      </c>
      <c r="L158" s="33">
        <f t="shared" si="16"/>
        <v>183610000</v>
      </c>
      <c r="M158" s="33">
        <f t="shared" si="17"/>
        <v>269850000</v>
      </c>
      <c r="N158" s="43">
        <v>1165</v>
      </c>
      <c r="O158" s="33">
        <f t="shared" si="18"/>
        <v>110000</v>
      </c>
      <c r="P158" s="33">
        <f t="shared" si="19"/>
        <v>160000</v>
      </c>
      <c r="Q158" s="33">
        <f t="shared" si="20"/>
        <v>230000</v>
      </c>
    </row>
    <row r="159" spans="1:17" x14ac:dyDescent="0.35">
      <c r="A159" t="s">
        <v>837</v>
      </c>
      <c r="B159" s="33">
        <v>19652557</v>
      </c>
      <c r="C159" s="4">
        <v>19865855</v>
      </c>
      <c r="D159" s="33">
        <v>34844291</v>
      </c>
      <c r="E159" s="43">
        <v>184</v>
      </c>
      <c r="F159" s="33">
        <v>106807.375</v>
      </c>
      <c r="G159" s="10">
        <f t="shared" si="14"/>
        <v>107966.60326086957</v>
      </c>
      <c r="H159" s="33">
        <v>189371.14673913043</v>
      </c>
      <c r="K159" s="33">
        <f t="shared" si="15"/>
        <v>19650000</v>
      </c>
      <c r="L159" s="33">
        <f t="shared" si="16"/>
        <v>19870000</v>
      </c>
      <c r="M159" s="33">
        <f t="shared" si="17"/>
        <v>34840000</v>
      </c>
      <c r="N159" s="43">
        <v>184</v>
      </c>
      <c r="O159" s="33">
        <f t="shared" si="18"/>
        <v>110000</v>
      </c>
      <c r="P159" s="33">
        <f t="shared" si="19"/>
        <v>110000</v>
      </c>
      <c r="Q159" s="33">
        <f t="shared" si="20"/>
        <v>190000</v>
      </c>
    </row>
    <row r="160" spans="1:17" x14ac:dyDescent="0.35">
      <c r="A160" t="s">
        <v>839</v>
      </c>
      <c r="B160" s="33">
        <v>131614289</v>
      </c>
      <c r="C160" s="4">
        <v>175613044</v>
      </c>
      <c r="D160" s="33">
        <v>237118609</v>
      </c>
      <c r="E160" s="43">
        <v>1094</v>
      </c>
      <c r="F160" s="33">
        <v>120305.56581352833</v>
      </c>
      <c r="G160" s="10">
        <f t="shared" si="14"/>
        <v>160523.80621572211</v>
      </c>
      <c r="H160" s="33">
        <v>216744.6151736746</v>
      </c>
      <c r="K160" s="33">
        <f t="shared" si="15"/>
        <v>131610000</v>
      </c>
      <c r="L160" s="33">
        <f t="shared" si="16"/>
        <v>175610000</v>
      </c>
      <c r="M160" s="33">
        <f t="shared" si="17"/>
        <v>237120000</v>
      </c>
      <c r="N160" s="43">
        <v>1094</v>
      </c>
      <c r="O160" s="33">
        <f t="shared" si="18"/>
        <v>120000</v>
      </c>
      <c r="P160" s="33">
        <f t="shared" si="19"/>
        <v>160000</v>
      </c>
      <c r="Q160" s="33">
        <f t="shared" si="20"/>
        <v>220000</v>
      </c>
    </row>
    <row r="161" spans="1:17" x14ac:dyDescent="0.35">
      <c r="A161" t="s">
        <v>846</v>
      </c>
      <c r="B161" s="33">
        <v>18940260</v>
      </c>
      <c r="C161" s="4">
        <v>21292773</v>
      </c>
      <c r="D161" s="33">
        <v>27173836</v>
      </c>
      <c r="E161" s="43">
        <v>150</v>
      </c>
      <c r="F161" s="33">
        <v>126268.4</v>
      </c>
      <c r="G161" s="10">
        <f t="shared" si="14"/>
        <v>141951.82</v>
      </c>
      <c r="H161" s="33">
        <v>181158.90666666668</v>
      </c>
      <c r="K161" s="33">
        <f t="shared" si="15"/>
        <v>18940000</v>
      </c>
      <c r="L161" s="33">
        <f t="shared" si="16"/>
        <v>21290000</v>
      </c>
      <c r="M161" s="33">
        <f t="shared" si="17"/>
        <v>27170000</v>
      </c>
      <c r="N161" s="43">
        <v>150</v>
      </c>
      <c r="O161" s="33">
        <f t="shared" si="18"/>
        <v>130000</v>
      </c>
      <c r="P161" s="33">
        <f t="shared" si="19"/>
        <v>140000</v>
      </c>
      <c r="Q161" s="33">
        <f t="shared" si="20"/>
        <v>180000</v>
      </c>
    </row>
    <row r="162" spans="1:17" x14ac:dyDescent="0.35">
      <c r="A162" t="s">
        <v>848</v>
      </c>
      <c r="B162" s="33">
        <v>65130281</v>
      </c>
      <c r="C162" s="4">
        <v>121316912</v>
      </c>
      <c r="D162" s="33">
        <v>227304678</v>
      </c>
      <c r="E162" s="43">
        <v>882</v>
      </c>
      <c r="F162" s="33">
        <v>73843.856009070296</v>
      </c>
      <c r="G162" s="10">
        <f t="shared" si="14"/>
        <v>137547.51927437642</v>
      </c>
      <c r="H162" s="33">
        <v>257715.0544217687</v>
      </c>
      <c r="K162" s="33">
        <f t="shared" si="15"/>
        <v>65130000</v>
      </c>
      <c r="L162" s="33">
        <f t="shared" si="16"/>
        <v>121320000</v>
      </c>
      <c r="M162" s="33">
        <f t="shared" si="17"/>
        <v>227300000</v>
      </c>
      <c r="N162" s="43">
        <v>882</v>
      </c>
      <c r="O162" s="33">
        <f t="shared" si="18"/>
        <v>70000</v>
      </c>
      <c r="P162" s="33">
        <f t="shared" si="19"/>
        <v>140000</v>
      </c>
      <c r="Q162" s="33">
        <f t="shared" si="20"/>
        <v>260000</v>
      </c>
    </row>
    <row r="163" spans="1:17" x14ac:dyDescent="0.35">
      <c r="A163" t="s">
        <v>855</v>
      </c>
      <c r="B163" s="33">
        <v>36044328</v>
      </c>
      <c r="C163" s="4">
        <v>57555946</v>
      </c>
      <c r="D163" s="33">
        <v>105685998</v>
      </c>
      <c r="E163" s="43">
        <v>423</v>
      </c>
      <c r="F163" s="33">
        <v>85211.177304964542</v>
      </c>
      <c r="G163" s="10">
        <f t="shared" si="14"/>
        <v>136066.06619385342</v>
      </c>
      <c r="H163" s="33">
        <v>249848.69503546099</v>
      </c>
      <c r="K163" s="33">
        <f t="shared" si="15"/>
        <v>36040000</v>
      </c>
      <c r="L163" s="33">
        <f t="shared" si="16"/>
        <v>57560000</v>
      </c>
      <c r="M163" s="33">
        <f t="shared" si="17"/>
        <v>105690000</v>
      </c>
      <c r="N163" s="43">
        <v>423</v>
      </c>
      <c r="O163" s="33">
        <f t="shared" si="18"/>
        <v>90000</v>
      </c>
      <c r="P163" s="33">
        <f t="shared" si="19"/>
        <v>140000</v>
      </c>
      <c r="Q163" s="33">
        <f t="shared" si="20"/>
        <v>250000</v>
      </c>
    </row>
    <row r="164" spans="1:17" x14ac:dyDescent="0.35">
      <c r="A164" t="s">
        <v>861</v>
      </c>
      <c r="B164" s="33">
        <v>8301183</v>
      </c>
      <c r="C164" s="4">
        <v>8358277</v>
      </c>
      <c r="D164" s="33">
        <v>20435619</v>
      </c>
      <c r="E164" s="43">
        <v>83</v>
      </c>
      <c r="F164" s="33">
        <v>100014.2530120482</v>
      </c>
      <c r="G164" s="10">
        <f t="shared" si="14"/>
        <v>100702.13253012048</v>
      </c>
      <c r="H164" s="33">
        <v>246212.27710843374</v>
      </c>
      <c r="K164" s="33">
        <f t="shared" si="15"/>
        <v>8300000</v>
      </c>
      <c r="L164" s="33">
        <f t="shared" si="16"/>
        <v>8360000</v>
      </c>
      <c r="M164" s="33">
        <f t="shared" si="17"/>
        <v>20440000</v>
      </c>
      <c r="N164" s="43">
        <v>83</v>
      </c>
      <c r="O164" s="33">
        <f t="shared" si="18"/>
        <v>100000</v>
      </c>
      <c r="P164" s="33">
        <f t="shared" si="19"/>
        <v>100000</v>
      </c>
      <c r="Q164" s="33">
        <f t="shared" si="20"/>
        <v>250000</v>
      </c>
    </row>
    <row r="165" spans="1:17" x14ac:dyDescent="0.35">
      <c r="A165" t="s">
        <v>865</v>
      </c>
      <c r="B165" s="33">
        <v>90945463</v>
      </c>
      <c r="C165" s="4">
        <v>103186332</v>
      </c>
      <c r="D165" s="33">
        <v>148617074</v>
      </c>
      <c r="E165" s="43">
        <v>622</v>
      </c>
      <c r="F165" s="33">
        <v>146214.57073954985</v>
      </c>
      <c r="G165" s="10">
        <f t="shared" si="14"/>
        <v>165894.42443729902</v>
      </c>
      <c r="H165" s="33">
        <v>238934.20257234728</v>
      </c>
      <c r="K165" s="33">
        <f t="shared" si="15"/>
        <v>90950000</v>
      </c>
      <c r="L165" s="33">
        <f t="shared" si="16"/>
        <v>103190000</v>
      </c>
      <c r="M165" s="33">
        <f t="shared" si="17"/>
        <v>148620000</v>
      </c>
      <c r="N165" s="43">
        <v>622</v>
      </c>
      <c r="O165" s="33">
        <f t="shared" si="18"/>
        <v>150000</v>
      </c>
      <c r="P165" s="33">
        <f t="shared" si="19"/>
        <v>170000</v>
      </c>
      <c r="Q165" s="33">
        <f t="shared" si="20"/>
        <v>240000</v>
      </c>
    </row>
    <row r="166" spans="1:17" x14ac:dyDescent="0.35">
      <c r="A166" t="s">
        <v>868</v>
      </c>
      <c r="B166" s="33">
        <v>13821205</v>
      </c>
      <c r="C166" s="4">
        <v>13977301</v>
      </c>
      <c r="D166" s="33">
        <v>31798388</v>
      </c>
      <c r="E166" s="43">
        <v>74</v>
      </c>
      <c r="F166" s="33">
        <v>186773.04054054053</v>
      </c>
      <c r="G166" s="10">
        <f t="shared" si="14"/>
        <v>188882.44594594595</v>
      </c>
      <c r="H166" s="33">
        <v>429707.94594594592</v>
      </c>
      <c r="K166" s="33">
        <f t="shared" si="15"/>
        <v>13820000</v>
      </c>
      <c r="L166" s="33">
        <f t="shared" si="16"/>
        <v>13980000</v>
      </c>
      <c r="M166" s="33">
        <f t="shared" si="17"/>
        <v>31800000</v>
      </c>
      <c r="N166" s="43">
        <v>74</v>
      </c>
      <c r="O166" s="33">
        <f t="shared" si="18"/>
        <v>190000</v>
      </c>
      <c r="P166" s="33">
        <f t="shared" si="19"/>
        <v>190000</v>
      </c>
      <c r="Q166" s="33">
        <f t="shared" si="20"/>
        <v>430000</v>
      </c>
    </row>
    <row r="167" spans="1:17" x14ac:dyDescent="0.35">
      <c r="A167" t="s">
        <v>875</v>
      </c>
      <c r="B167" s="33">
        <v>58998983</v>
      </c>
      <c r="C167" s="4">
        <v>89792594</v>
      </c>
      <c r="D167" s="33">
        <v>118055987</v>
      </c>
      <c r="E167" s="43">
        <v>448</v>
      </c>
      <c r="F167" s="33">
        <v>131694.15848214287</v>
      </c>
      <c r="G167" s="10">
        <f t="shared" si="14"/>
        <v>200429.89732142858</v>
      </c>
      <c r="H167" s="33">
        <v>263517.828125</v>
      </c>
      <c r="K167" s="33">
        <f t="shared" si="15"/>
        <v>59000000</v>
      </c>
      <c r="L167" s="33">
        <f t="shared" si="16"/>
        <v>89790000</v>
      </c>
      <c r="M167" s="33">
        <f t="shared" si="17"/>
        <v>118060000</v>
      </c>
      <c r="N167" s="43">
        <v>448</v>
      </c>
      <c r="O167" s="33">
        <f t="shared" si="18"/>
        <v>130000</v>
      </c>
      <c r="P167" s="33">
        <f t="shared" si="19"/>
        <v>200000</v>
      </c>
      <c r="Q167" s="33">
        <f t="shared" si="20"/>
        <v>260000</v>
      </c>
    </row>
    <row r="168" spans="1:17" x14ac:dyDescent="0.35">
      <c r="A168" t="s">
        <v>878</v>
      </c>
      <c r="B168" s="33">
        <v>213719324</v>
      </c>
      <c r="C168" s="4">
        <v>239678255</v>
      </c>
      <c r="D168" s="33">
        <v>314139000</v>
      </c>
      <c r="E168" s="43">
        <v>1286</v>
      </c>
      <c r="F168" s="33">
        <v>166189.2099533437</v>
      </c>
      <c r="G168" s="10">
        <f t="shared" si="14"/>
        <v>186375.00388802489</v>
      </c>
      <c r="H168" s="33">
        <v>244276.0497667185</v>
      </c>
      <c r="K168" s="33">
        <f t="shared" si="15"/>
        <v>213720000</v>
      </c>
      <c r="L168" s="33">
        <f t="shared" si="16"/>
        <v>239680000</v>
      </c>
      <c r="M168" s="33">
        <f t="shared" si="17"/>
        <v>314140000</v>
      </c>
      <c r="N168" s="43">
        <v>1286</v>
      </c>
      <c r="O168" s="33">
        <f t="shared" si="18"/>
        <v>170000</v>
      </c>
      <c r="P168" s="33">
        <f t="shared" si="19"/>
        <v>190000</v>
      </c>
      <c r="Q168" s="33">
        <f t="shared" si="20"/>
        <v>240000</v>
      </c>
    </row>
    <row r="169" spans="1:17" x14ac:dyDescent="0.35">
      <c r="A169" t="s">
        <v>883</v>
      </c>
      <c r="B169" s="33">
        <v>210594123</v>
      </c>
      <c r="C169" s="4">
        <v>354918311</v>
      </c>
      <c r="D169" s="33">
        <v>407878776</v>
      </c>
      <c r="E169" s="43">
        <v>1586</v>
      </c>
      <c r="F169" s="33">
        <v>132783.17969735182</v>
      </c>
      <c r="G169" s="10">
        <f t="shared" si="14"/>
        <v>223782.03720050442</v>
      </c>
      <c r="H169" s="33">
        <v>257174.51197982347</v>
      </c>
      <c r="K169" s="33">
        <f t="shared" si="15"/>
        <v>210590000</v>
      </c>
      <c r="L169" s="33">
        <f t="shared" si="16"/>
        <v>354920000</v>
      </c>
      <c r="M169" s="33">
        <f t="shared" si="17"/>
        <v>407880000</v>
      </c>
      <c r="N169" s="43">
        <v>1586</v>
      </c>
      <c r="O169" s="33">
        <f t="shared" si="18"/>
        <v>130000</v>
      </c>
      <c r="P169" s="33">
        <f t="shared" si="19"/>
        <v>220000</v>
      </c>
      <c r="Q169" s="33">
        <f t="shared" si="20"/>
        <v>260000</v>
      </c>
    </row>
    <row r="170" spans="1:17" x14ac:dyDescent="0.35">
      <c r="A170" t="s">
        <v>888</v>
      </c>
      <c r="B170" s="33">
        <v>47086438</v>
      </c>
      <c r="C170" s="4">
        <v>56911324</v>
      </c>
      <c r="D170" s="33">
        <v>67709522</v>
      </c>
      <c r="E170" s="43">
        <v>232</v>
      </c>
      <c r="F170" s="33">
        <v>202958.78448275861</v>
      </c>
      <c r="G170" s="10">
        <f t="shared" si="14"/>
        <v>245307.43103448275</v>
      </c>
      <c r="H170" s="33">
        <v>291851.38793103449</v>
      </c>
      <c r="K170" s="33">
        <f t="shared" si="15"/>
        <v>47090000</v>
      </c>
      <c r="L170" s="33">
        <f t="shared" si="16"/>
        <v>56910000</v>
      </c>
      <c r="M170" s="33">
        <f t="shared" si="17"/>
        <v>67710000</v>
      </c>
      <c r="N170" s="43">
        <v>232</v>
      </c>
      <c r="O170" s="33">
        <f t="shared" si="18"/>
        <v>200000</v>
      </c>
      <c r="P170" s="33">
        <f t="shared" si="19"/>
        <v>250000</v>
      </c>
      <c r="Q170" s="33">
        <f t="shared" si="20"/>
        <v>290000</v>
      </c>
    </row>
    <row r="171" spans="1:17" x14ac:dyDescent="0.35">
      <c r="A171" t="s">
        <v>892</v>
      </c>
      <c r="B171" s="33">
        <v>11851393</v>
      </c>
      <c r="C171" s="4">
        <v>15005602</v>
      </c>
      <c r="D171" s="33">
        <v>27266070</v>
      </c>
      <c r="E171" s="43">
        <v>75</v>
      </c>
      <c r="F171" s="33">
        <v>158018.57333333333</v>
      </c>
      <c r="G171" s="10">
        <f t="shared" si="14"/>
        <v>200074.69333333333</v>
      </c>
      <c r="H171" s="33">
        <v>363547.6</v>
      </c>
      <c r="K171" s="33">
        <f t="shared" si="15"/>
        <v>11850000</v>
      </c>
      <c r="L171" s="33">
        <f t="shared" si="16"/>
        <v>15010000</v>
      </c>
      <c r="M171" s="33">
        <f t="shared" si="17"/>
        <v>27270000</v>
      </c>
      <c r="N171" s="43">
        <v>75</v>
      </c>
      <c r="O171" s="33">
        <f t="shared" si="18"/>
        <v>160000</v>
      </c>
      <c r="P171" s="33">
        <f t="shared" si="19"/>
        <v>200000</v>
      </c>
      <c r="Q171" s="33">
        <f t="shared" si="20"/>
        <v>360000</v>
      </c>
    </row>
    <row r="172" spans="1:17" x14ac:dyDescent="0.35">
      <c r="A172" t="s">
        <v>895</v>
      </c>
      <c r="B172" s="33">
        <v>84699880</v>
      </c>
      <c r="C172" s="4">
        <v>98543759</v>
      </c>
      <c r="D172" s="33">
        <v>134750093</v>
      </c>
      <c r="E172" s="43">
        <v>536</v>
      </c>
      <c r="F172" s="33">
        <v>158022.16417910447</v>
      </c>
      <c r="G172" s="10">
        <f t="shared" si="14"/>
        <v>183850.29664179104</v>
      </c>
      <c r="H172" s="33">
        <v>251399.42723880598</v>
      </c>
      <c r="K172" s="33">
        <f t="shared" si="15"/>
        <v>84700000</v>
      </c>
      <c r="L172" s="33">
        <f t="shared" si="16"/>
        <v>98540000</v>
      </c>
      <c r="M172" s="33">
        <f t="shared" si="17"/>
        <v>134750000</v>
      </c>
      <c r="N172" s="43">
        <v>536</v>
      </c>
      <c r="O172" s="33">
        <f t="shared" si="18"/>
        <v>160000</v>
      </c>
      <c r="P172" s="33">
        <f t="shared" si="19"/>
        <v>180000</v>
      </c>
      <c r="Q172" s="33">
        <f t="shared" si="20"/>
        <v>250000</v>
      </c>
    </row>
    <row r="173" spans="1:17" x14ac:dyDescent="0.35">
      <c r="A173" t="s">
        <v>901</v>
      </c>
      <c r="B173" s="33">
        <v>26501093</v>
      </c>
      <c r="C173" s="4">
        <v>31403126</v>
      </c>
      <c r="D173" s="33">
        <v>48212319</v>
      </c>
      <c r="E173" s="43">
        <v>189</v>
      </c>
      <c r="F173" s="33">
        <v>140217.42328042327</v>
      </c>
      <c r="G173" s="10">
        <f t="shared" si="14"/>
        <v>166154.10582010582</v>
      </c>
      <c r="H173" s="33">
        <v>255091.63492063491</v>
      </c>
      <c r="K173" s="33">
        <f t="shared" si="15"/>
        <v>26500000</v>
      </c>
      <c r="L173" s="33">
        <f t="shared" si="16"/>
        <v>31400000</v>
      </c>
      <c r="M173" s="33">
        <f t="shared" si="17"/>
        <v>48210000</v>
      </c>
      <c r="N173" s="43">
        <v>189</v>
      </c>
      <c r="O173" s="33">
        <f t="shared" si="18"/>
        <v>140000</v>
      </c>
      <c r="P173" s="33">
        <f t="shared" si="19"/>
        <v>170000</v>
      </c>
      <c r="Q173" s="33">
        <f t="shared" si="20"/>
        <v>260000</v>
      </c>
    </row>
    <row r="174" spans="1:17" x14ac:dyDescent="0.35">
      <c r="A174" t="s">
        <v>905</v>
      </c>
      <c r="B174" s="33">
        <v>32133897</v>
      </c>
      <c r="C174" s="4">
        <v>35290163</v>
      </c>
      <c r="D174" s="33">
        <v>49005198</v>
      </c>
      <c r="E174" s="43">
        <v>188</v>
      </c>
      <c r="F174" s="33">
        <v>170924.9840425532</v>
      </c>
      <c r="G174" s="10">
        <f t="shared" si="14"/>
        <v>187713.63297872341</v>
      </c>
      <c r="H174" s="33">
        <v>260665.94680851063</v>
      </c>
      <c r="K174" s="33">
        <f t="shared" si="15"/>
        <v>32130000</v>
      </c>
      <c r="L174" s="33">
        <f t="shared" si="16"/>
        <v>35290000</v>
      </c>
      <c r="M174" s="33">
        <f t="shared" si="17"/>
        <v>49010000</v>
      </c>
      <c r="N174" s="43">
        <v>188</v>
      </c>
      <c r="O174" s="33">
        <f t="shared" si="18"/>
        <v>170000</v>
      </c>
      <c r="P174" s="33">
        <f t="shared" si="19"/>
        <v>190000</v>
      </c>
      <c r="Q174" s="33">
        <f t="shared" si="20"/>
        <v>260000</v>
      </c>
    </row>
    <row r="175" spans="1:17" x14ac:dyDescent="0.35">
      <c r="A175" t="s">
        <v>911</v>
      </c>
      <c r="B175" s="33">
        <v>8090800</v>
      </c>
      <c r="C175" s="4">
        <v>11533893</v>
      </c>
      <c r="D175" s="33">
        <v>22411641</v>
      </c>
      <c r="E175" s="43">
        <v>56</v>
      </c>
      <c r="F175" s="33">
        <v>144478.57142857142</v>
      </c>
      <c r="G175" s="10">
        <f t="shared" si="14"/>
        <v>205962.375</v>
      </c>
      <c r="H175" s="33">
        <v>400207.875</v>
      </c>
      <c r="K175" s="33">
        <f t="shared" si="15"/>
        <v>8090000</v>
      </c>
      <c r="L175" s="33">
        <f t="shared" si="16"/>
        <v>11530000</v>
      </c>
      <c r="M175" s="33">
        <f t="shared" si="17"/>
        <v>22410000</v>
      </c>
      <c r="N175" s="43">
        <v>56</v>
      </c>
      <c r="O175" s="33">
        <f t="shared" si="18"/>
        <v>140000</v>
      </c>
      <c r="P175" s="33">
        <f t="shared" si="19"/>
        <v>210000</v>
      </c>
      <c r="Q175" s="33">
        <f t="shared" si="20"/>
        <v>400000</v>
      </c>
    </row>
    <row r="176" spans="1:17" x14ac:dyDescent="0.35">
      <c r="A176" t="s">
        <v>915</v>
      </c>
      <c r="B176" s="33">
        <v>10602687</v>
      </c>
      <c r="C176" s="4">
        <v>11266224</v>
      </c>
      <c r="D176" s="33">
        <v>34122172</v>
      </c>
      <c r="E176" s="43">
        <v>55</v>
      </c>
      <c r="F176" s="33">
        <v>192776.12727272726</v>
      </c>
      <c r="G176" s="10">
        <f t="shared" si="14"/>
        <v>204840.43636363637</v>
      </c>
      <c r="H176" s="33">
        <v>620403.12727272732</v>
      </c>
      <c r="K176" s="33">
        <f t="shared" si="15"/>
        <v>10600000</v>
      </c>
      <c r="L176" s="33">
        <f t="shared" si="16"/>
        <v>11270000</v>
      </c>
      <c r="M176" s="33">
        <f t="shared" si="17"/>
        <v>34120000</v>
      </c>
      <c r="N176" s="43">
        <v>55</v>
      </c>
      <c r="O176" s="33">
        <f t="shared" si="18"/>
        <v>190000</v>
      </c>
      <c r="P176" s="33">
        <f t="shared" si="19"/>
        <v>200000</v>
      </c>
      <c r="Q176" s="33">
        <f t="shared" si="20"/>
        <v>620000</v>
      </c>
    </row>
    <row r="177" spans="1:17" x14ac:dyDescent="0.35">
      <c r="A177" t="s">
        <v>918</v>
      </c>
      <c r="B177" s="33">
        <v>191325946</v>
      </c>
      <c r="C177" s="4">
        <v>222809694</v>
      </c>
      <c r="D177" s="33">
        <v>280597320</v>
      </c>
      <c r="E177" s="43">
        <v>1272</v>
      </c>
      <c r="F177" s="33">
        <v>150413.47955974843</v>
      </c>
      <c r="G177" s="10">
        <f t="shared" si="14"/>
        <v>175164.85377358491</v>
      </c>
      <c r="H177" s="33">
        <v>220595.37735849057</v>
      </c>
      <c r="K177" s="33">
        <f t="shared" si="15"/>
        <v>191330000</v>
      </c>
      <c r="L177" s="33">
        <f t="shared" si="16"/>
        <v>222810000</v>
      </c>
      <c r="M177" s="33">
        <f t="shared" si="17"/>
        <v>280600000</v>
      </c>
      <c r="N177" s="43">
        <v>1272</v>
      </c>
      <c r="O177" s="33">
        <f t="shared" si="18"/>
        <v>150000</v>
      </c>
      <c r="P177" s="33">
        <f t="shared" si="19"/>
        <v>180000</v>
      </c>
      <c r="Q177" s="33">
        <f t="shared" si="20"/>
        <v>220000</v>
      </c>
    </row>
    <row r="178" spans="1:17" x14ac:dyDescent="0.35">
      <c r="A178" t="s">
        <v>924</v>
      </c>
      <c r="B178" s="33">
        <v>7816609</v>
      </c>
      <c r="C178" s="4">
        <v>9191290</v>
      </c>
      <c r="D178" s="33">
        <v>16808749</v>
      </c>
      <c r="E178" s="43">
        <v>46</v>
      </c>
      <c r="F178" s="33">
        <v>169926.28260869565</v>
      </c>
      <c r="G178" s="10">
        <f t="shared" si="14"/>
        <v>199810.65217391305</v>
      </c>
      <c r="H178" s="33">
        <v>365407.58695652173</v>
      </c>
      <c r="K178" s="33">
        <f t="shared" si="15"/>
        <v>7820000</v>
      </c>
      <c r="L178" s="33">
        <f t="shared" si="16"/>
        <v>9190000</v>
      </c>
      <c r="M178" s="33">
        <f t="shared" si="17"/>
        <v>16810000</v>
      </c>
      <c r="N178" s="43">
        <v>46</v>
      </c>
      <c r="O178" s="33">
        <f t="shared" si="18"/>
        <v>170000</v>
      </c>
      <c r="P178" s="33">
        <f t="shared" si="19"/>
        <v>200000</v>
      </c>
      <c r="Q178" s="33">
        <f t="shared" si="20"/>
        <v>370000</v>
      </c>
    </row>
    <row r="179" spans="1:17" x14ac:dyDescent="0.35">
      <c r="A179" t="s">
        <v>929</v>
      </c>
      <c r="B179" s="33">
        <v>12443765</v>
      </c>
      <c r="C179" s="4">
        <v>12950332</v>
      </c>
      <c r="D179" s="33">
        <v>19326325</v>
      </c>
      <c r="E179" s="43">
        <v>51</v>
      </c>
      <c r="F179" s="33">
        <v>243995.39215686274</v>
      </c>
      <c r="G179" s="10">
        <f t="shared" si="14"/>
        <v>253928.07843137256</v>
      </c>
      <c r="H179" s="33">
        <v>378947.54901960783</v>
      </c>
      <c r="K179" s="33">
        <f t="shared" si="15"/>
        <v>12440000</v>
      </c>
      <c r="L179" s="33">
        <f t="shared" si="16"/>
        <v>12950000</v>
      </c>
      <c r="M179" s="33">
        <f t="shared" si="17"/>
        <v>19330000</v>
      </c>
      <c r="N179" s="43">
        <v>51</v>
      </c>
      <c r="O179" s="33">
        <f t="shared" si="18"/>
        <v>240000</v>
      </c>
      <c r="P179" s="33">
        <f t="shared" si="19"/>
        <v>250000</v>
      </c>
      <c r="Q179" s="33">
        <f t="shared" si="20"/>
        <v>380000</v>
      </c>
    </row>
    <row r="180" spans="1:17" x14ac:dyDescent="0.35">
      <c r="A180" t="s">
        <v>931</v>
      </c>
      <c r="B180" s="33">
        <v>220547767</v>
      </c>
      <c r="C180" s="4">
        <v>290752004</v>
      </c>
      <c r="D180" s="33">
        <v>336439042</v>
      </c>
      <c r="E180" s="43">
        <v>1682</v>
      </c>
      <c r="F180" s="33">
        <v>131122.33472057074</v>
      </c>
      <c r="G180" s="10">
        <f t="shared" si="14"/>
        <v>172860.88228299643</v>
      </c>
      <c r="H180" s="33">
        <v>200023.2116527943</v>
      </c>
      <c r="K180" s="33">
        <f t="shared" si="15"/>
        <v>220550000</v>
      </c>
      <c r="L180" s="33">
        <f t="shared" si="16"/>
        <v>290750000</v>
      </c>
      <c r="M180" s="33">
        <f t="shared" si="17"/>
        <v>336440000</v>
      </c>
      <c r="N180" s="43">
        <v>1682</v>
      </c>
      <c r="O180" s="33">
        <f t="shared" si="18"/>
        <v>130000</v>
      </c>
      <c r="P180" s="33">
        <f t="shared" si="19"/>
        <v>170000</v>
      </c>
      <c r="Q180" s="33">
        <f t="shared" si="20"/>
        <v>200000</v>
      </c>
    </row>
    <row r="181" spans="1:17" x14ac:dyDescent="0.35">
      <c r="A181" t="s">
        <v>940</v>
      </c>
      <c r="B181" s="33">
        <v>288401978</v>
      </c>
      <c r="C181" s="4">
        <v>436324583</v>
      </c>
      <c r="D181" s="33">
        <v>548155109</v>
      </c>
      <c r="E181" s="43">
        <v>1717</v>
      </c>
      <c r="F181" s="33">
        <v>167968.53698311007</v>
      </c>
      <c r="G181" s="10">
        <f t="shared" si="14"/>
        <v>254120.316249272</v>
      </c>
      <c r="H181" s="33">
        <v>319251.66511357017</v>
      </c>
      <c r="K181" s="33">
        <f t="shared" si="15"/>
        <v>288400000</v>
      </c>
      <c r="L181" s="33">
        <f t="shared" si="16"/>
        <v>436320000</v>
      </c>
      <c r="M181" s="33">
        <f t="shared" si="17"/>
        <v>548160000</v>
      </c>
      <c r="N181" s="43">
        <v>1717</v>
      </c>
      <c r="O181" s="33">
        <f t="shared" si="18"/>
        <v>170000</v>
      </c>
      <c r="P181" s="33">
        <f t="shared" si="19"/>
        <v>250000</v>
      </c>
      <c r="Q181" s="33">
        <f t="shared" si="20"/>
        <v>320000</v>
      </c>
    </row>
    <row r="182" spans="1:17" x14ac:dyDescent="0.35">
      <c r="A182" t="s">
        <v>943</v>
      </c>
      <c r="B182" s="33">
        <v>4285877</v>
      </c>
      <c r="C182" s="4">
        <v>5923467</v>
      </c>
      <c r="D182" s="33">
        <v>14972767</v>
      </c>
      <c r="E182" s="43">
        <v>48</v>
      </c>
      <c r="F182" s="33">
        <v>89289.104166666672</v>
      </c>
      <c r="G182" s="10">
        <f t="shared" si="14"/>
        <v>123405.5625</v>
      </c>
      <c r="H182" s="33">
        <v>311932.64583333331</v>
      </c>
      <c r="K182" s="33">
        <f t="shared" si="15"/>
        <v>4290000</v>
      </c>
      <c r="L182" s="33">
        <f t="shared" si="16"/>
        <v>5920000</v>
      </c>
      <c r="M182" s="33">
        <f t="shared" si="17"/>
        <v>14970000</v>
      </c>
      <c r="N182" s="43">
        <v>48</v>
      </c>
      <c r="O182" s="33">
        <f t="shared" si="18"/>
        <v>90000</v>
      </c>
      <c r="P182" s="33">
        <f t="shared" si="19"/>
        <v>120000</v>
      </c>
      <c r="Q182" s="33">
        <f t="shared" si="20"/>
        <v>310000</v>
      </c>
    </row>
    <row r="183" spans="1:17" x14ac:dyDescent="0.35">
      <c r="A183" t="s">
        <v>946</v>
      </c>
      <c r="B183" s="33">
        <v>3055447</v>
      </c>
      <c r="C183" s="4">
        <v>4211871</v>
      </c>
      <c r="D183" s="33">
        <v>7595319</v>
      </c>
      <c r="E183" s="43">
        <v>30</v>
      </c>
      <c r="F183" s="33">
        <v>101848.23333333334</v>
      </c>
      <c r="G183" s="10">
        <f t="shared" si="14"/>
        <v>140395.70000000001</v>
      </c>
      <c r="H183" s="33">
        <v>253177.3</v>
      </c>
      <c r="K183" s="33">
        <f t="shared" si="15"/>
        <v>3060000</v>
      </c>
      <c r="L183" s="33">
        <f t="shared" si="16"/>
        <v>4210000</v>
      </c>
      <c r="M183" s="33">
        <f t="shared" si="17"/>
        <v>7600000</v>
      </c>
      <c r="N183" s="43">
        <v>30</v>
      </c>
      <c r="O183" s="33">
        <f t="shared" si="18"/>
        <v>100000</v>
      </c>
      <c r="P183" s="33">
        <f t="shared" si="19"/>
        <v>140000</v>
      </c>
      <c r="Q183" s="33">
        <f t="shared" si="20"/>
        <v>250000</v>
      </c>
    </row>
    <row r="184" spans="1:17" x14ac:dyDescent="0.35">
      <c r="A184" t="s">
        <v>948</v>
      </c>
      <c r="B184" s="33">
        <v>97907860</v>
      </c>
      <c r="C184" s="4">
        <v>132411846</v>
      </c>
      <c r="D184" s="33">
        <v>218069262</v>
      </c>
      <c r="E184" s="43">
        <v>607</v>
      </c>
      <c r="F184" s="33">
        <v>161297.95716639209</v>
      </c>
      <c r="G184" s="10">
        <f t="shared" si="14"/>
        <v>218141.42668863261</v>
      </c>
      <c r="H184" s="33">
        <v>359257.43327841844</v>
      </c>
      <c r="K184" s="33">
        <f t="shared" si="15"/>
        <v>97910000</v>
      </c>
      <c r="L184" s="33">
        <f t="shared" si="16"/>
        <v>132410000</v>
      </c>
      <c r="M184" s="33">
        <f t="shared" si="17"/>
        <v>218070000</v>
      </c>
      <c r="N184" s="43">
        <v>607</v>
      </c>
      <c r="O184" s="33">
        <f t="shared" si="18"/>
        <v>160000</v>
      </c>
      <c r="P184" s="33">
        <f t="shared" si="19"/>
        <v>220000</v>
      </c>
      <c r="Q184" s="33">
        <f t="shared" si="20"/>
        <v>360000</v>
      </c>
    </row>
    <row r="185" spans="1:17" x14ac:dyDescent="0.35">
      <c r="A185" t="s">
        <v>955</v>
      </c>
      <c r="B185" s="33">
        <v>248231328</v>
      </c>
      <c r="C185" s="4">
        <v>316882232</v>
      </c>
      <c r="D185" s="33">
        <v>462681427</v>
      </c>
      <c r="E185" s="43">
        <v>1765</v>
      </c>
      <c r="F185" s="33">
        <v>140640.97903682719</v>
      </c>
      <c r="G185" s="10">
        <f t="shared" si="14"/>
        <v>179536.67535410766</v>
      </c>
      <c r="H185" s="33">
        <v>262142.45155807366</v>
      </c>
      <c r="K185" s="33">
        <f t="shared" si="15"/>
        <v>248230000</v>
      </c>
      <c r="L185" s="33">
        <f t="shared" si="16"/>
        <v>316880000</v>
      </c>
      <c r="M185" s="33">
        <f t="shared" si="17"/>
        <v>462680000</v>
      </c>
      <c r="N185" s="43">
        <v>1765</v>
      </c>
      <c r="O185" s="33">
        <f t="shared" si="18"/>
        <v>140000</v>
      </c>
      <c r="P185" s="33">
        <f t="shared" si="19"/>
        <v>180000</v>
      </c>
      <c r="Q185" s="33">
        <f t="shared" si="20"/>
        <v>260000</v>
      </c>
    </row>
    <row r="186" spans="1:17" x14ac:dyDescent="0.35">
      <c r="A186" t="s">
        <v>963</v>
      </c>
      <c r="B186" s="33">
        <v>19285557</v>
      </c>
      <c r="C186" s="4">
        <v>19399315</v>
      </c>
      <c r="D186" s="33">
        <v>36785793</v>
      </c>
      <c r="E186" s="43">
        <v>180</v>
      </c>
      <c r="F186" s="33">
        <v>107141.98333333334</v>
      </c>
      <c r="G186" s="10">
        <f t="shared" si="14"/>
        <v>107773.97222222222</v>
      </c>
      <c r="H186" s="33">
        <v>204365.51666666666</v>
      </c>
      <c r="K186" s="33">
        <f t="shared" si="15"/>
        <v>19290000</v>
      </c>
      <c r="L186" s="33">
        <f t="shared" si="16"/>
        <v>19400000</v>
      </c>
      <c r="M186" s="33">
        <f t="shared" si="17"/>
        <v>36790000</v>
      </c>
      <c r="N186" s="43">
        <v>180</v>
      </c>
      <c r="O186" s="33">
        <f t="shared" si="18"/>
        <v>110000</v>
      </c>
      <c r="P186" s="33">
        <f t="shared" si="19"/>
        <v>110000</v>
      </c>
      <c r="Q186" s="33">
        <f t="shared" si="20"/>
        <v>200000</v>
      </c>
    </row>
    <row r="187" spans="1:17" x14ac:dyDescent="0.35">
      <c r="A187" t="s">
        <v>967</v>
      </c>
      <c r="B187" s="33">
        <v>129488016</v>
      </c>
      <c r="C187" s="4">
        <v>142981224</v>
      </c>
      <c r="D187" s="33">
        <v>158801383</v>
      </c>
      <c r="E187" s="43">
        <v>619</v>
      </c>
      <c r="F187" s="33">
        <v>209189.04038772214</v>
      </c>
      <c r="G187" s="10">
        <f t="shared" si="14"/>
        <v>230987.43780290792</v>
      </c>
      <c r="H187" s="33">
        <v>256545.0452342488</v>
      </c>
      <c r="K187" s="33">
        <f t="shared" si="15"/>
        <v>129490000</v>
      </c>
      <c r="L187" s="33">
        <f t="shared" si="16"/>
        <v>142980000</v>
      </c>
      <c r="M187" s="33">
        <f t="shared" si="17"/>
        <v>158800000</v>
      </c>
      <c r="N187" s="43">
        <v>619</v>
      </c>
      <c r="O187" s="33">
        <f t="shared" si="18"/>
        <v>210000</v>
      </c>
      <c r="P187" s="33">
        <f t="shared" si="19"/>
        <v>230000</v>
      </c>
      <c r="Q187" s="33">
        <f t="shared" si="20"/>
        <v>260000</v>
      </c>
    </row>
    <row r="188" spans="1:17" x14ac:dyDescent="0.35">
      <c r="A188" t="s">
        <v>969</v>
      </c>
      <c r="B188" s="33">
        <v>181784610</v>
      </c>
      <c r="C188" s="4">
        <v>229665144</v>
      </c>
      <c r="D188" s="33">
        <v>265800060</v>
      </c>
      <c r="E188" s="43">
        <v>1023</v>
      </c>
      <c r="F188" s="33">
        <v>177697.56598240469</v>
      </c>
      <c r="G188" s="10">
        <f t="shared" si="14"/>
        <v>224501.60703812315</v>
      </c>
      <c r="H188" s="33">
        <v>259824.1055718475</v>
      </c>
      <c r="K188" s="33">
        <f t="shared" si="15"/>
        <v>181780000</v>
      </c>
      <c r="L188" s="33">
        <f t="shared" si="16"/>
        <v>229670000</v>
      </c>
      <c r="M188" s="33">
        <f t="shared" si="17"/>
        <v>265800000</v>
      </c>
      <c r="N188" s="43">
        <v>1023</v>
      </c>
      <c r="O188" s="33">
        <f t="shared" si="18"/>
        <v>180000</v>
      </c>
      <c r="P188" s="33">
        <f t="shared" si="19"/>
        <v>220000</v>
      </c>
      <c r="Q188" s="33">
        <f t="shared" si="20"/>
        <v>260000</v>
      </c>
    </row>
    <row r="189" spans="1:17" x14ac:dyDescent="0.35">
      <c r="A189" t="s">
        <v>973</v>
      </c>
      <c r="B189" s="33">
        <v>22516466</v>
      </c>
      <c r="C189" s="4">
        <v>23026267</v>
      </c>
      <c r="D189" s="33">
        <v>40031294</v>
      </c>
      <c r="E189" s="43">
        <v>231</v>
      </c>
      <c r="F189" s="33">
        <v>97473.878787878784</v>
      </c>
      <c r="G189" s="10">
        <f t="shared" si="14"/>
        <v>99680.809523809527</v>
      </c>
      <c r="H189" s="33">
        <v>173295.64502164503</v>
      </c>
      <c r="K189" s="33">
        <f t="shared" si="15"/>
        <v>22520000</v>
      </c>
      <c r="L189" s="33">
        <f t="shared" si="16"/>
        <v>23030000</v>
      </c>
      <c r="M189" s="33">
        <f t="shared" si="17"/>
        <v>40030000</v>
      </c>
      <c r="N189" s="43">
        <v>231</v>
      </c>
      <c r="O189" s="33">
        <f t="shared" si="18"/>
        <v>100000</v>
      </c>
      <c r="P189" s="33">
        <f t="shared" si="19"/>
        <v>100000</v>
      </c>
      <c r="Q189" s="33">
        <f t="shared" si="20"/>
        <v>170000</v>
      </c>
    </row>
    <row r="190" spans="1:17" x14ac:dyDescent="0.35">
      <c r="A190" t="s">
        <v>975</v>
      </c>
      <c r="B190" s="33">
        <v>46131818</v>
      </c>
      <c r="C190" s="4">
        <v>51878788</v>
      </c>
      <c r="D190" s="33">
        <v>73299431</v>
      </c>
      <c r="E190" s="43">
        <v>275</v>
      </c>
      <c r="F190" s="33">
        <v>167752.06545454546</v>
      </c>
      <c r="G190" s="10">
        <f t="shared" si="14"/>
        <v>188650.13818181818</v>
      </c>
      <c r="H190" s="33">
        <v>266543.38545454544</v>
      </c>
      <c r="K190" s="33">
        <f t="shared" si="15"/>
        <v>46130000</v>
      </c>
      <c r="L190" s="33">
        <f t="shared" si="16"/>
        <v>51880000</v>
      </c>
      <c r="M190" s="33">
        <f t="shared" si="17"/>
        <v>73300000</v>
      </c>
      <c r="N190" s="43">
        <v>275</v>
      </c>
      <c r="O190" s="33">
        <f t="shared" si="18"/>
        <v>170000</v>
      </c>
      <c r="P190" s="33">
        <f t="shared" si="19"/>
        <v>190000</v>
      </c>
      <c r="Q190" s="33">
        <f t="shared" si="20"/>
        <v>270000</v>
      </c>
    </row>
    <row r="191" spans="1:17" x14ac:dyDescent="0.35">
      <c r="A191" t="s">
        <v>978</v>
      </c>
      <c r="B191" s="33">
        <v>20949635</v>
      </c>
      <c r="C191" s="4">
        <v>21261242</v>
      </c>
      <c r="D191" s="33">
        <v>36131417</v>
      </c>
      <c r="E191" s="43">
        <v>179</v>
      </c>
      <c r="F191" s="33">
        <v>117037.06703910614</v>
      </c>
      <c r="G191" s="10">
        <f t="shared" si="14"/>
        <v>118777.88826815643</v>
      </c>
      <c r="H191" s="33">
        <v>201851.49162011174</v>
      </c>
      <c r="K191" s="33">
        <f t="shared" si="15"/>
        <v>20950000</v>
      </c>
      <c r="L191" s="33">
        <f t="shared" si="16"/>
        <v>21260000</v>
      </c>
      <c r="M191" s="33">
        <f t="shared" si="17"/>
        <v>36130000</v>
      </c>
      <c r="N191" s="43">
        <v>179</v>
      </c>
      <c r="O191" s="33">
        <f t="shared" si="18"/>
        <v>120000</v>
      </c>
      <c r="P191" s="33">
        <f t="shared" si="19"/>
        <v>120000</v>
      </c>
      <c r="Q191" s="33">
        <f t="shared" si="20"/>
        <v>200000</v>
      </c>
    </row>
    <row r="192" spans="1:17" x14ac:dyDescent="0.35">
      <c r="A192" t="s">
        <v>984</v>
      </c>
      <c r="B192" s="33">
        <v>165457743</v>
      </c>
      <c r="C192" s="4">
        <v>213364850</v>
      </c>
      <c r="D192" s="33">
        <v>295152003</v>
      </c>
      <c r="E192" s="43">
        <v>1255</v>
      </c>
      <c r="F192" s="33">
        <v>131838.8390438247</v>
      </c>
      <c r="G192" s="10">
        <f t="shared" si="14"/>
        <v>170011.8326693227</v>
      </c>
      <c r="H192" s="33">
        <v>235180.87888446214</v>
      </c>
      <c r="K192" s="33">
        <f t="shared" si="15"/>
        <v>165460000</v>
      </c>
      <c r="L192" s="33">
        <f t="shared" si="16"/>
        <v>213360000</v>
      </c>
      <c r="M192" s="33">
        <f t="shared" si="17"/>
        <v>295150000</v>
      </c>
      <c r="N192" s="43">
        <v>1255</v>
      </c>
      <c r="O192" s="33">
        <f t="shared" si="18"/>
        <v>130000</v>
      </c>
      <c r="P192" s="33">
        <f t="shared" si="19"/>
        <v>170000</v>
      </c>
      <c r="Q192" s="33">
        <f t="shared" si="20"/>
        <v>240000</v>
      </c>
    </row>
    <row r="193" spans="1:17" x14ac:dyDescent="0.35">
      <c r="A193" t="s">
        <v>990</v>
      </c>
      <c r="B193" s="33">
        <v>17423816</v>
      </c>
      <c r="C193" s="4">
        <v>19850891</v>
      </c>
      <c r="D193" s="33">
        <v>26629360</v>
      </c>
      <c r="E193" s="43">
        <v>125</v>
      </c>
      <c r="F193" s="33">
        <v>139390.52799999999</v>
      </c>
      <c r="G193" s="10">
        <f t="shared" si="14"/>
        <v>158807.128</v>
      </c>
      <c r="H193" s="33">
        <v>213034.88</v>
      </c>
      <c r="K193" s="33">
        <f t="shared" si="15"/>
        <v>17420000</v>
      </c>
      <c r="L193" s="33">
        <f t="shared" si="16"/>
        <v>19850000</v>
      </c>
      <c r="M193" s="33">
        <f t="shared" si="17"/>
        <v>26630000</v>
      </c>
      <c r="N193" s="43">
        <v>125</v>
      </c>
      <c r="O193" s="33">
        <f t="shared" si="18"/>
        <v>140000</v>
      </c>
      <c r="P193" s="33">
        <f t="shared" si="19"/>
        <v>160000</v>
      </c>
      <c r="Q193" s="33">
        <f t="shared" si="20"/>
        <v>210000</v>
      </c>
    </row>
    <row r="194" spans="1:17" x14ac:dyDescent="0.35">
      <c r="A194" t="s">
        <v>991</v>
      </c>
      <c r="B194" s="33">
        <v>222401278</v>
      </c>
      <c r="C194" s="4">
        <v>244575631</v>
      </c>
      <c r="D194" s="33">
        <v>368787626</v>
      </c>
      <c r="E194" s="43">
        <v>1732</v>
      </c>
      <c r="F194" s="33">
        <v>128407.20438799076</v>
      </c>
      <c r="G194" s="10">
        <f t="shared" si="14"/>
        <v>141209.94861431871</v>
      </c>
      <c r="H194" s="33">
        <v>212925.88106235565</v>
      </c>
      <c r="K194" s="33">
        <f t="shared" si="15"/>
        <v>222400000</v>
      </c>
      <c r="L194" s="33">
        <f t="shared" si="16"/>
        <v>244580000</v>
      </c>
      <c r="M194" s="33">
        <f t="shared" si="17"/>
        <v>368790000</v>
      </c>
      <c r="N194" s="43">
        <v>1732</v>
      </c>
      <c r="O194" s="33">
        <f t="shared" si="18"/>
        <v>130000</v>
      </c>
      <c r="P194" s="33">
        <f t="shared" si="19"/>
        <v>140000</v>
      </c>
      <c r="Q194" s="33">
        <f t="shared" si="20"/>
        <v>210000</v>
      </c>
    </row>
    <row r="195" spans="1:17" x14ac:dyDescent="0.35">
      <c r="A195" t="s">
        <v>998</v>
      </c>
      <c r="B195" s="33">
        <v>168444980</v>
      </c>
      <c r="C195" s="4">
        <v>217582540</v>
      </c>
      <c r="D195" s="33">
        <v>287683905</v>
      </c>
      <c r="E195" s="43">
        <v>1102</v>
      </c>
      <c r="F195" s="33">
        <v>152853.88384754991</v>
      </c>
      <c r="G195" s="10">
        <f t="shared" ref="G195:G258" si="21">C195/E195</f>
        <v>197443.32123411979</v>
      </c>
      <c r="H195" s="33">
        <v>261056.17513611616</v>
      </c>
      <c r="K195" s="33">
        <f t="shared" ref="K195:K258" si="22">ROUND(B195,-4)</f>
        <v>168440000</v>
      </c>
      <c r="L195" s="33">
        <f t="shared" ref="L195:L258" si="23">ROUND(C195,-4)</f>
        <v>217580000</v>
      </c>
      <c r="M195" s="33">
        <f t="shared" ref="M195:M258" si="24">ROUND(D195,-4)</f>
        <v>287680000</v>
      </c>
      <c r="N195" s="43">
        <v>1102</v>
      </c>
      <c r="O195" s="33">
        <f t="shared" ref="O195:O258" si="25">ROUND(F195,-4)</f>
        <v>150000</v>
      </c>
      <c r="P195" s="33">
        <f t="shared" ref="P195:P258" si="26">ROUND(G195,-4)</f>
        <v>200000</v>
      </c>
      <c r="Q195" s="33">
        <f t="shared" ref="Q195:Q258" si="27">ROUND(H195,-4)</f>
        <v>260000</v>
      </c>
    </row>
    <row r="196" spans="1:17" x14ac:dyDescent="0.35">
      <c r="A196" t="s">
        <v>1003</v>
      </c>
      <c r="B196" s="33">
        <v>69774498</v>
      </c>
      <c r="C196" s="4">
        <v>74754757</v>
      </c>
      <c r="D196" s="33">
        <v>103225312</v>
      </c>
      <c r="E196" s="43">
        <v>463</v>
      </c>
      <c r="F196" s="33">
        <v>150700.85961123111</v>
      </c>
      <c r="G196" s="10">
        <f t="shared" si="21"/>
        <v>161457.3585313175</v>
      </c>
      <c r="H196" s="33">
        <v>222948.83801295896</v>
      </c>
      <c r="K196" s="33">
        <f t="shared" si="22"/>
        <v>69770000</v>
      </c>
      <c r="L196" s="33">
        <f t="shared" si="23"/>
        <v>74750000</v>
      </c>
      <c r="M196" s="33">
        <f t="shared" si="24"/>
        <v>103230000</v>
      </c>
      <c r="N196" s="43">
        <v>463</v>
      </c>
      <c r="O196" s="33">
        <f t="shared" si="25"/>
        <v>150000</v>
      </c>
      <c r="P196" s="33">
        <f t="shared" si="26"/>
        <v>160000</v>
      </c>
      <c r="Q196" s="33">
        <f t="shared" si="27"/>
        <v>220000</v>
      </c>
    </row>
    <row r="197" spans="1:17" x14ac:dyDescent="0.35">
      <c r="A197" t="s">
        <v>1009</v>
      </c>
      <c r="B197" s="33">
        <v>155961883</v>
      </c>
      <c r="C197" s="4">
        <v>194458774</v>
      </c>
      <c r="D197" s="33">
        <v>269274346</v>
      </c>
      <c r="E197" s="43">
        <v>1085</v>
      </c>
      <c r="F197" s="33">
        <v>143743.67096774193</v>
      </c>
      <c r="G197" s="10">
        <f t="shared" si="21"/>
        <v>179224.67649769585</v>
      </c>
      <c r="H197" s="33">
        <v>248179.12073732718</v>
      </c>
      <c r="K197" s="33">
        <f t="shared" si="22"/>
        <v>155960000</v>
      </c>
      <c r="L197" s="33">
        <f t="shared" si="23"/>
        <v>194460000</v>
      </c>
      <c r="M197" s="33">
        <f t="shared" si="24"/>
        <v>269270000</v>
      </c>
      <c r="N197" s="43">
        <v>1085</v>
      </c>
      <c r="O197" s="33">
        <f t="shared" si="25"/>
        <v>140000</v>
      </c>
      <c r="P197" s="33">
        <f t="shared" si="26"/>
        <v>180000</v>
      </c>
      <c r="Q197" s="33">
        <f t="shared" si="27"/>
        <v>250000</v>
      </c>
    </row>
    <row r="198" spans="1:17" x14ac:dyDescent="0.35">
      <c r="A198" t="s">
        <v>1014</v>
      </c>
      <c r="B198" s="33">
        <v>119567491</v>
      </c>
      <c r="C198" s="4">
        <v>127218685</v>
      </c>
      <c r="D198" s="33">
        <v>184105553</v>
      </c>
      <c r="E198" s="43">
        <v>802</v>
      </c>
      <c r="F198" s="33">
        <v>149086.64713216957</v>
      </c>
      <c r="G198" s="10">
        <f t="shared" si="21"/>
        <v>158626.78927680798</v>
      </c>
      <c r="H198" s="33">
        <v>229558.04613466334</v>
      </c>
      <c r="K198" s="33">
        <f t="shared" si="22"/>
        <v>119570000</v>
      </c>
      <c r="L198" s="33">
        <f t="shared" si="23"/>
        <v>127220000</v>
      </c>
      <c r="M198" s="33">
        <f t="shared" si="24"/>
        <v>184110000</v>
      </c>
      <c r="N198" s="43">
        <v>802</v>
      </c>
      <c r="O198" s="33">
        <f t="shared" si="25"/>
        <v>150000</v>
      </c>
      <c r="P198" s="33">
        <f t="shared" si="26"/>
        <v>160000</v>
      </c>
      <c r="Q198" s="33">
        <f t="shared" si="27"/>
        <v>230000</v>
      </c>
    </row>
    <row r="199" spans="1:17" x14ac:dyDescent="0.35">
      <c r="A199" t="s">
        <v>1016</v>
      </c>
      <c r="B199" s="33">
        <v>15396066</v>
      </c>
      <c r="C199" s="4">
        <v>17745001</v>
      </c>
      <c r="D199" s="33">
        <v>24088640</v>
      </c>
      <c r="E199" s="43">
        <v>97</v>
      </c>
      <c r="F199" s="33">
        <v>158722.32989690721</v>
      </c>
      <c r="G199" s="10">
        <f t="shared" si="21"/>
        <v>182938.15463917525</v>
      </c>
      <c r="H199" s="33">
        <v>248336.49484536084</v>
      </c>
      <c r="K199" s="33">
        <f t="shared" si="22"/>
        <v>15400000</v>
      </c>
      <c r="L199" s="33">
        <f t="shared" si="23"/>
        <v>17750000</v>
      </c>
      <c r="M199" s="33">
        <f t="shared" si="24"/>
        <v>24090000</v>
      </c>
      <c r="N199" s="43">
        <v>97</v>
      </c>
      <c r="O199" s="33">
        <f t="shared" si="25"/>
        <v>160000</v>
      </c>
      <c r="P199" s="33">
        <f t="shared" si="26"/>
        <v>180000</v>
      </c>
      <c r="Q199" s="33">
        <f t="shared" si="27"/>
        <v>250000</v>
      </c>
    </row>
    <row r="200" spans="1:17" x14ac:dyDescent="0.35">
      <c r="A200" t="s">
        <v>1020</v>
      </c>
      <c r="B200" s="33">
        <v>34798696</v>
      </c>
      <c r="C200" s="4">
        <v>34903297</v>
      </c>
      <c r="D200" s="33">
        <v>43727212</v>
      </c>
      <c r="E200" s="43">
        <v>206</v>
      </c>
      <c r="F200" s="33">
        <v>168925.70873786407</v>
      </c>
      <c r="G200" s="10">
        <f t="shared" si="21"/>
        <v>169433.48058252427</v>
      </c>
      <c r="H200" s="33">
        <v>212268.01941747573</v>
      </c>
      <c r="K200" s="33">
        <f t="shared" si="22"/>
        <v>34800000</v>
      </c>
      <c r="L200" s="33">
        <f t="shared" si="23"/>
        <v>34900000</v>
      </c>
      <c r="M200" s="33">
        <f t="shared" si="24"/>
        <v>43730000</v>
      </c>
      <c r="N200" s="43">
        <v>206</v>
      </c>
      <c r="O200" s="33">
        <f t="shared" si="25"/>
        <v>170000</v>
      </c>
      <c r="P200" s="33">
        <f t="shared" si="26"/>
        <v>170000</v>
      </c>
      <c r="Q200" s="33">
        <f t="shared" si="27"/>
        <v>210000</v>
      </c>
    </row>
    <row r="201" spans="1:17" x14ac:dyDescent="0.35">
      <c r="A201" t="s">
        <v>1023</v>
      </c>
      <c r="B201" s="33">
        <v>105057434</v>
      </c>
      <c r="C201" s="4">
        <v>136034660</v>
      </c>
      <c r="D201" s="33">
        <v>171194813</v>
      </c>
      <c r="E201" s="43">
        <v>843</v>
      </c>
      <c r="F201" s="33">
        <v>124623.29062870699</v>
      </c>
      <c r="G201" s="10">
        <f t="shared" si="21"/>
        <v>161369.70344009489</v>
      </c>
      <c r="H201" s="33">
        <v>203078.06998813761</v>
      </c>
      <c r="K201" s="33">
        <f t="shared" si="22"/>
        <v>105060000</v>
      </c>
      <c r="L201" s="33">
        <f t="shared" si="23"/>
        <v>136030000</v>
      </c>
      <c r="M201" s="33">
        <f t="shared" si="24"/>
        <v>171190000</v>
      </c>
      <c r="N201" s="43">
        <v>843</v>
      </c>
      <c r="O201" s="33">
        <f t="shared" si="25"/>
        <v>120000</v>
      </c>
      <c r="P201" s="33">
        <f t="shared" si="26"/>
        <v>160000</v>
      </c>
      <c r="Q201" s="33">
        <f t="shared" si="27"/>
        <v>200000</v>
      </c>
    </row>
    <row r="202" spans="1:17" x14ac:dyDescent="0.35">
      <c r="A202" t="s">
        <v>1028</v>
      </c>
      <c r="B202" s="33">
        <v>132102133</v>
      </c>
      <c r="C202" s="4">
        <v>164905987</v>
      </c>
      <c r="D202" s="33">
        <v>237918657</v>
      </c>
      <c r="E202" s="43">
        <v>993</v>
      </c>
      <c r="F202" s="33">
        <v>133033.36656596174</v>
      </c>
      <c r="G202" s="10">
        <f t="shared" si="21"/>
        <v>166068.46626384693</v>
      </c>
      <c r="H202" s="33">
        <v>239595.82779456192</v>
      </c>
      <c r="K202" s="33">
        <f t="shared" si="22"/>
        <v>132100000</v>
      </c>
      <c r="L202" s="33">
        <f t="shared" si="23"/>
        <v>164910000</v>
      </c>
      <c r="M202" s="33">
        <f t="shared" si="24"/>
        <v>237920000</v>
      </c>
      <c r="N202" s="43">
        <v>993</v>
      </c>
      <c r="O202" s="33">
        <f t="shared" si="25"/>
        <v>130000</v>
      </c>
      <c r="P202" s="33">
        <f t="shared" si="26"/>
        <v>170000</v>
      </c>
      <c r="Q202" s="33">
        <f t="shared" si="27"/>
        <v>240000</v>
      </c>
    </row>
    <row r="203" spans="1:17" x14ac:dyDescent="0.35">
      <c r="A203" t="s">
        <v>1954</v>
      </c>
      <c r="B203" s="33">
        <v>37625467</v>
      </c>
      <c r="C203" s="4">
        <v>38189300</v>
      </c>
      <c r="D203" s="33">
        <v>71403547</v>
      </c>
      <c r="E203" s="43">
        <v>281</v>
      </c>
      <c r="F203" s="33">
        <v>133898.45907473311</v>
      </c>
      <c r="G203" s="10">
        <f t="shared" si="21"/>
        <v>135904.98220640569</v>
      </c>
      <c r="H203" s="33">
        <v>254105.14946619218</v>
      </c>
      <c r="K203" s="33">
        <f t="shared" si="22"/>
        <v>37630000</v>
      </c>
      <c r="L203" s="33">
        <f t="shared" si="23"/>
        <v>38190000</v>
      </c>
      <c r="M203" s="33">
        <f t="shared" si="24"/>
        <v>71400000</v>
      </c>
      <c r="N203" s="43">
        <v>281</v>
      </c>
      <c r="O203" s="33">
        <f t="shared" si="25"/>
        <v>130000</v>
      </c>
      <c r="P203" s="33">
        <f t="shared" si="26"/>
        <v>140000</v>
      </c>
      <c r="Q203" s="33">
        <f t="shared" si="27"/>
        <v>250000</v>
      </c>
    </row>
    <row r="204" spans="1:17" x14ac:dyDescent="0.35">
      <c r="A204" t="s">
        <v>1035</v>
      </c>
      <c r="B204" s="33">
        <v>20846856</v>
      </c>
      <c r="C204" s="4">
        <v>24280440</v>
      </c>
      <c r="D204" s="33">
        <v>57648366</v>
      </c>
      <c r="E204" s="43">
        <v>277</v>
      </c>
      <c r="F204" s="33">
        <v>75259.407942238264</v>
      </c>
      <c r="G204" s="10">
        <f t="shared" si="21"/>
        <v>87655.018050541519</v>
      </c>
      <c r="H204" s="33">
        <v>208116.84476534295</v>
      </c>
      <c r="K204" s="33">
        <f t="shared" si="22"/>
        <v>20850000</v>
      </c>
      <c r="L204" s="33">
        <f t="shared" si="23"/>
        <v>24280000</v>
      </c>
      <c r="M204" s="33">
        <f t="shared" si="24"/>
        <v>57650000</v>
      </c>
      <c r="N204" s="43">
        <v>277</v>
      </c>
      <c r="O204" s="33">
        <f t="shared" si="25"/>
        <v>80000</v>
      </c>
      <c r="P204" s="33">
        <f t="shared" si="26"/>
        <v>90000</v>
      </c>
      <c r="Q204" s="33">
        <f t="shared" si="27"/>
        <v>210000</v>
      </c>
    </row>
    <row r="205" spans="1:17" x14ac:dyDescent="0.35">
      <c r="A205" t="s">
        <v>1040</v>
      </c>
      <c r="B205" s="33">
        <v>200277249</v>
      </c>
      <c r="C205" s="4">
        <v>267660505</v>
      </c>
      <c r="D205" s="33">
        <v>330245098</v>
      </c>
      <c r="E205" s="43">
        <v>1148</v>
      </c>
      <c r="F205" s="33">
        <v>174457.53397212544</v>
      </c>
      <c r="G205" s="10">
        <f t="shared" si="21"/>
        <v>233153.75</v>
      </c>
      <c r="H205" s="33">
        <v>287669.94599303138</v>
      </c>
      <c r="K205" s="33">
        <f t="shared" si="22"/>
        <v>200280000</v>
      </c>
      <c r="L205" s="33">
        <f t="shared" si="23"/>
        <v>267660000</v>
      </c>
      <c r="M205" s="33">
        <f t="shared" si="24"/>
        <v>330250000</v>
      </c>
      <c r="N205" s="43">
        <v>1148</v>
      </c>
      <c r="O205" s="33">
        <f t="shared" si="25"/>
        <v>170000</v>
      </c>
      <c r="P205" s="33">
        <f t="shared" si="26"/>
        <v>230000</v>
      </c>
      <c r="Q205" s="33">
        <f t="shared" si="27"/>
        <v>290000</v>
      </c>
    </row>
    <row r="206" spans="1:17" x14ac:dyDescent="0.35">
      <c r="A206" t="s">
        <v>1045</v>
      </c>
      <c r="B206" s="33">
        <v>40584466</v>
      </c>
      <c r="C206" s="4">
        <v>59088543</v>
      </c>
      <c r="D206" s="33">
        <v>117342269</v>
      </c>
      <c r="E206" s="43">
        <v>418</v>
      </c>
      <c r="F206" s="33">
        <v>97092.023923444969</v>
      </c>
      <c r="G206" s="10">
        <f t="shared" si="21"/>
        <v>141360.15071770336</v>
      </c>
      <c r="H206" s="33">
        <v>280723.13157894736</v>
      </c>
      <c r="K206" s="33">
        <f t="shared" si="22"/>
        <v>40580000</v>
      </c>
      <c r="L206" s="33">
        <f t="shared" si="23"/>
        <v>59090000</v>
      </c>
      <c r="M206" s="33">
        <f t="shared" si="24"/>
        <v>117340000</v>
      </c>
      <c r="N206" s="43">
        <v>418</v>
      </c>
      <c r="O206" s="33">
        <f t="shared" si="25"/>
        <v>100000</v>
      </c>
      <c r="P206" s="33">
        <f t="shared" si="26"/>
        <v>140000</v>
      </c>
      <c r="Q206" s="33">
        <f t="shared" si="27"/>
        <v>280000</v>
      </c>
    </row>
    <row r="207" spans="1:17" x14ac:dyDescent="0.35">
      <c r="A207" t="s">
        <v>1051</v>
      </c>
      <c r="B207" s="33">
        <v>37798226</v>
      </c>
      <c r="C207" s="4">
        <v>44370392</v>
      </c>
      <c r="D207" s="33">
        <v>63289343</v>
      </c>
      <c r="E207" s="43">
        <v>238</v>
      </c>
      <c r="F207" s="33">
        <v>158816.0756302521</v>
      </c>
      <c r="G207" s="10">
        <f t="shared" si="21"/>
        <v>186430.21848739494</v>
      </c>
      <c r="H207" s="33">
        <v>265921.60924369749</v>
      </c>
      <c r="K207" s="33">
        <f t="shared" si="22"/>
        <v>37800000</v>
      </c>
      <c r="L207" s="33">
        <f t="shared" si="23"/>
        <v>44370000</v>
      </c>
      <c r="M207" s="33">
        <f t="shared" si="24"/>
        <v>63290000</v>
      </c>
      <c r="N207" s="43">
        <v>238</v>
      </c>
      <c r="O207" s="33">
        <f t="shared" si="25"/>
        <v>160000</v>
      </c>
      <c r="P207" s="33">
        <f t="shared" si="26"/>
        <v>190000</v>
      </c>
      <c r="Q207" s="33">
        <f t="shared" si="27"/>
        <v>270000</v>
      </c>
    </row>
    <row r="208" spans="1:17" x14ac:dyDescent="0.35">
      <c r="A208" t="s">
        <v>1055</v>
      </c>
      <c r="B208" s="33">
        <v>18138651</v>
      </c>
      <c r="C208" s="4">
        <v>18890541</v>
      </c>
      <c r="D208" s="33">
        <v>38112865</v>
      </c>
      <c r="E208" s="43">
        <v>125</v>
      </c>
      <c r="F208" s="33">
        <v>145109.20800000001</v>
      </c>
      <c r="G208" s="10">
        <f t="shared" si="21"/>
        <v>151124.32800000001</v>
      </c>
      <c r="H208" s="33">
        <v>304902.92</v>
      </c>
      <c r="K208" s="33">
        <f t="shared" si="22"/>
        <v>18140000</v>
      </c>
      <c r="L208" s="33">
        <f t="shared" si="23"/>
        <v>18890000</v>
      </c>
      <c r="M208" s="33">
        <f t="shared" si="24"/>
        <v>38110000</v>
      </c>
      <c r="N208" s="43">
        <v>125</v>
      </c>
      <c r="O208" s="33">
        <f t="shared" si="25"/>
        <v>150000</v>
      </c>
      <c r="P208" s="33">
        <f t="shared" si="26"/>
        <v>150000</v>
      </c>
      <c r="Q208" s="33">
        <f t="shared" si="27"/>
        <v>300000</v>
      </c>
    </row>
    <row r="209" spans="1:17" x14ac:dyDescent="0.35">
      <c r="A209" t="s">
        <v>1059</v>
      </c>
      <c r="B209" s="33">
        <v>85056280</v>
      </c>
      <c r="C209" s="4">
        <v>96951571</v>
      </c>
      <c r="D209" s="33">
        <v>126224243</v>
      </c>
      <c r="E209" s="43">
        <v>573</v>
      </c>
      <c r="F209" s="33">
        <v>148440.2792321117</v>
      </c>
      <c r="G209" s="10">
        <f t="shared" si="21"/>
        <v>169199.94938917976</v>
      </c>
      <c r="H209" s="33">
        <v>220286.63699825481</v>
      </c>
      <c r="K209" s="33">
        <f t="shared" si="22"/>
        <v>85060000</v>
      </c>
      <c r="L209" s="33">
        <f t="shared" si="23"/>
        <v>96950000</v>
      </c>
      <c r="M209" s="33">
        <f t="shared" si="24"/>
        <v>126220000</v>
      </c>
      <c r="N209" s="43">
        <v>573</v>
      </c>
      <c r="O209" s="33">
        <f t="shared" si="25"/>
        <v>150000</v>
      </c>
      <c r="P209" s="33">
        <f t="shared" si="26"/>
        <v>170000</v>
      </c>
      <c r="Q209" s="33">
        <f t="shared" si="27"/>
        <v>220000</v>
      </c>
    </row>
    <row r="210" spans="1:17" x14ac:dyDescent="0.35">
      <c r="A210" t="s">
        <v>1062</v>
      </c>
      <c r="B210" s="33">
        <v>15901467</v>
      </c>
      <c r="C210" s="4">
        <v>17579073</v>
      </c>
      <c r="D210" s="33">
        <v>25689401</v>
      </c>
      <c r="E210" s="43">
        <v>115</v>
      </c>
      <c r="F210" s="33">
        <v>138273.62608695653</v>
      </c>
      <c r="G210" s="10">
        <f t="shared" si="21"/>
        <v>152861.50434782609</v>
      </c>
      <c r="H210" s="33">
        <v>223386.09565217391</v>
      </c>
      <c r="K210" s="33">
        <f t="shared" si="22"/>
        <v>15900000</v>
      </c>
      <c r="L210" s="33">
        <f t="shared" si="23"/>
        <v>17580000</v>
      </c>
      <c r="M210" s="33">
        <f t="shared" si="24"/>
        <v>25690000</v>
      </c>
      <c r="N210" s="43">
        <v>115</v>
      </c>
      <c r="O210" s="33">
        <f t="shared" si="25"/>
        <v>140000</v>
      </c>
      <c r="P210" s="33">
        <f t="shared" si="26"/>
        <v>150000</v>
      </c>
      <c r="Q210" s="33">
        <f t="shared" si="27"/>
        <v>220000</v>
      </c>
    </row>
    <row r="211" spans="1:17" x14ac:dyDescent="0.35">
      <c r="A211" t="s">
        <v>1065</v>
      </c>
      <c r="B211" s="33">
        <v>17780109</v>
      </c>
      <c r="C211" s="4">
        <v>18083096</v>
      </c>
      <c r="D211" s="33">
        <v>29434159</v>
      </c>
      <c r="E211" s="43">
        <v>90</v>
      </c>
      <c r="F211" s="33">
        <v>197556.76666666666</v>
      </c>
      <c r="G211" s="10">
        <f t="shared" si="21"/>
        <v>200923.2888888889</v>
      </c>
      <c r="H211" s="33">
        <v>327046.2111111111</v>
      </c>
      <c r="K211" s="33">
        <f t="shared" si="22"/>
        <v>17780000</v>
      </c>
      <c r="L211" s="33">
        <f t="shared" si="23"/>
        <v>18080000</v>
      </c>
      <c r="M211" s="33">
        <f t="shared" si="24"/>
        <v>29430000</v>
      </c>
      <c r="N211" s="43">
        <v>90</v>
      </c>
      <c r="O211" s="33">
        <f t="shared" si="25"/>
        <v>200000</v>
      </c>
      <c r="P211" s="33">
        <f t="shared" si="26"/>
        <v>200000</v>
      </c>
      <c r="Q211" s="33">
        <f t="shared" si="27"/>
        <v>330000</v>
      </c>
    </row>
    <row r="212" spans="1:17" x14ac:dyDescent="0.35">
      <c r="A212" t="s">
        <v>1069</v>
      </c>
      <c r="B212" s="33">
        <v>30047981</v>
      </c>
      <c r="C212" s="4">
        <v>30388576</v>
      </c>
      <c r="D212" s="33">
        <v>45115658</v>
      </c>
      <c r="E212" s="43">
        <v>134</v>
      </c>
      <c r="F212" s="33">
        <v>224238.66417910447</v>
      </c>
      <c r="G212" s="10">
        <f t="shared" si="21"/>
        <v>226780.41791044775</v>
      </c>
      <c r="H212" s="33">
        <v>336684.01492537314</v>
      </c>
      <c r="K212" s="33">
        <f t="shared" si="22"/>
        <v>30050000</v>
      </c>
      <c r="L212" s="33">
        <f t="shared" si="23"/>
        <v>30390000</v>
      </c>
      <c r="M212" s="33">
        <f t="shared" si="24"/>
        <v>45120000</v>
      </c>
      <c r="N212" s="43">
        <v>134</v>
      </c>
      <c r="O212" s="33">
        <f t="shared" si="25"/>
        <v>220000</v>
      </c>
      <c r="P212" s="33">
        <f t="shared" si="26"/>
        <v>230000</v>
      </c>
      <c r="Q212" s="33">
        <f t="shared" si="27"/>
        <v>340000</v>
      </c>
    </row>
    <row r="213" spans="1:17" x14ac:dyDescent="0.35">
      <c r="A213" t="s">
        <v>1071</v>
      </c>
      <c r="B213" s="33">
        <v>116898436</v>
      </c>
      <c r="C213" s="4">
        <v>153641912</v>
      </c>
      <c r="D213" s="33">
        <v>201112411</v>
      </c>
      <c r="E213" s="43">
        <v>879</v>
      </c>
      <c r="F213" s="33">
        <v>132990.25711035269</v>
      </c>
      <c r="G213" s="10">
        <f t="shared" si="21"/>
        <v>174791.70875995449</v>
      </c>
      <c r="H213" s="33">
        <v>228796.82707622298</v>
      </c>
      <c r="K213" s="33">
        <f t="shared" si="22"/>
        <v>116900000</v>
      </c>
      <c r="L213" s="33">
        <f t="shared" si="23"/>
        <v>153640000</v>
      </c>
      <c r="M213" s="33">
        <f t="shared" si="24"/>
        <v>201110000</v>
      </c>
      <c r="N213" s="43">
        <v>879</v>
      </c>
      <c r="O213" s="33">
        <f t="shared" si="25"/>
        <v>130000</v>
      </c>
      <c r="P213" s="33">
        <f t="shared" si="26"/>
        <v>170000</v>
      </c>
      <c r="Q213" s="33">
        <f t="shared" si="27"/>
        <v>230000</v>
      </c>
    </row>
    <row r="214" spans="1:17" x14ac:dyDescent="0.35">
      <c r="A214" t="s">
        <v>1076</v>
      </c>
      <c r="B214" s="33">
        <v>278925450</v>
      </c>
      <c r="C214" s="4">
        <v>305604632</v>
      </c>
      <c r="D214" s="33">
        <v>403631108</v>
      </c>
      <c r="E214" s="43">
        <v>1791</v>
      </c>
      <c r="F214" s="33">
        <v>155737.26968174204</v>
      </c>
      <c r="G214" s="10">
        <f t="shared" si="21"/>
        <v>170633.51870463428</v>
      </c>
      <c r="H214" s="33">
        <v>225366.33612506979</v>
      </c>
      <c r="K214" s="33">
        <f t="shared" si="22"/>
        <v>278930000</v>
      </c>
      <c r="L214" s="33">
        <f t="shared" si="23"/>
        <v>305600000</v>
      </c>
      <c r="M214" s="33">
        <f t="shared" si="24"/>
        <v>403630000</v>
      </c>
      <c r="N214" s="43">
        <v>1791</v>
      </c>
      <c r="O214" s="33">
        <f t="shared" si="25"/>
        <v>160000</v>
      </c>
      <c r="P214" s="33">
        <f t="shared" si="26"/>
        <v>170000</v>
      </c>
      <c r="Q214" s="33">
        <f t="shared" si="27"/>
        <v>230000</v>
      </c>
    </row>
    <row r="215" spans="1:17" x14ac:dyDescent="0.35">
      <c r="A215" t="s">
        <v>1081</v>
      </c>
      <c r="B215" s="33">
        <v>214116261</v>
      </c>
      <c r="C215" s="4">
        <v>268159019</v>
      </c>
      <c r="D215" s="33">
        <v>354791434</v>
      </c>
      <c r="E215" s="43">
        <v>1266</v>
      </c>
      <c r="F215" s="33">
        <v>169128.16824644551</v>
      </c>
      <c r="G215" s="10">
        <f t="shared" si="21"/>
        <v>211815.97077409163</v>
      </c>
      <c r="H215" s="33">
        <v>280245.99842022115</v>
      </c>
      <c r="K215" s="33">
        <f t="shared" si="22"/>
        <v>214120000</v>
      </c>
      <c r="L215" s="33">
        <f t="shared" si="23"/>
        <v>268160000</v>
      </c>
      <c r="M215" s="33">
        <f t="shared" si="24"/>
        <v>354790000</v>
      </c>
      <c r="N215" s="43">
        <v>1266</v>
      </c>
      <c r="O215" s="33">
        <f t="shared" si="25"/>
        <v>170000</v>
      </c>
      <c r="P215" s="33">
        <f t="shared" si="26"/>
        <v>210000</v>
      </c>
      <c r="Q215" s="33">
        <f t="shared" si="27"/>
        <v>280000</v>
      </c>
    </row>
    <row r="216" spans="1:17" x14ac:dyDescent="0.35">
      <c r="A216" t="s">
        <v>1086</v>
      </c>
      <c r="B216" s="33">
        <v>42636829</v>
      </c>
      <c r="C216" s="4">
        <v>47741084</v>
      </c>
      <c r="D216" s="33">
        <v>79520865</v>
      </c>
      <c r="E216" s="43">
        <v>336</v>
      </c>
      <c r="F216" s="33">
        <v>126895.32440476191</v>
      </c>
      <c r="G216" s="10">
        <f t="shared" si="21"/>
        <v>142086.55952380953</v>
      </c>
      <c r="H216" s="33">
        <v>236669.24107142858</v>
      </c>
      <c r="K216" s="33">
        <f t="shared" si="22"/>
        <v>42640000</v>
      </c>
      <c r="L216" s="33">
        <f t="shared" si="23"/>
        <v>47740000</v>
      </c>
      <c r="M216" s="33">
        <f t="shared" si="24"/>
        <v>79520000</v>
      </c>
      <c r="N216" s="43">
        <v>336</v>
      </c>
      <c r="O216" s="33">
        <f t="shared" si="25"/>
        <v>130000</v>
      </c>
      <c r="P216" s="33">
        <f t="shared" si="26"/>
        <v>140000</v>
      </c>
      <c r="Q216" s="33">
        <f t="shared" si="27"/>
        <v>240000</v>
      </c>
    </row>
    <row r="217" spans="1:17" x14ac:dyDescent="0.35">
      <c r="A217" t="s">
        <v>1090</v>
      </c>
      <c r="B217" s="33">
        <v>165253726</v>
      </c>
      <c r="C217" s="4">
        <v>245499816</v>
      </c>
      <c r="D217" s="33">
        <v>314113062</v>
      </c>
      <c r="E217" s="43">
        <v>1500</v>
      </c>
      <c r="F217" s="33">
        <v>110169.15066666667</v>
      </c>
      <c r="G217" s="10">
        <f t="shared" si="21"/>
        <v>163666.54399999999</v>
      </c>
      <c r="H217" s="33">
        <v>209408.70800000001</v>
      </c>
      <c r="K217" s="33">
        <f t="shared" si="22"/>
        <v>165250000</v>
      </c>
      <c r="L217" s="33">
        <f t="shared" si="23"/>
        <v>245500000</v>
      </c>
      <c r="M217" s="33">
        <f t="shared" si="24"/>
        <v>314110000</v>
      </c>
      <c r="N217" s="43">
        <v>1500</v>
      </c>
      <c r="O217" s="33">
        <f t="shared" si="25"/>
        <v>110000</v>
      </c>
      <c r="P217" s="33">
        <f t="shared" si="26"/>
        <v>160000</v>
      </c>
      <c r="Q217" s="33">
        <f t="shared" si="27"/>
        <v>210000</v>
      </c>
    </row>
    <row r="218" spans="1:17" x14ac:dyDescent="0.35">
      <c r="A218" t="s">
        <v>1095</v>
      </c>
      <c r="B218" s="33">
        <v>221165683</v>
      </c>
      <c r="C218" s="4">
        <v>261086369</v>
      </c>
      <c r="D218" s="33">
        <v>345172073</v>
      </c>
      <c r="E218" s="43">
        <v>1614</v>
      </c>
      <c r="F218" s="33">
        <v>137029.54337050806</v>
      </c>
      <c r="G218" s="10">
        <f t="shared" si="21"/>
        <v>161763.54956629491</v>
      </c>
      <c r="H218" s="33">
        <v>213861.25960346963</v>
      </c>
      <c r="K218" s="33">
        <f t="shared" si="22"/>
        <v>221170000</v>
      </c>
      <c r="L218" s="33">
        <f t="shared" si="23"/>
        <v>261090000</v>
      </c>
      <c r="M218" s="33">
        <f t="shared" si="24"/>
        <v>345170000</v>
      </c>
      <c r="N218" s="43">
        <v>1614</v>
      </c>
      <c r="O218" s="33">
        <f t="shared" si="25"/>
        <v>140000</v>
      </c>
      <c r="P218" s="33">
        <f t="shared" si="26"/>
        <v>160000</v>
      </c>
      <c r="Q218" s="33">
        <f t="shared" si="27"/>
        <v>210000</v>
      </c>
    </row>
    <row r="219" spans="1:17" x14ac:dyDescent="0.35">
      <c r="A219" t="s">
        <v>1098</v>
      </c>
      <c r="B219" s="33">
        <v>252173530</v>
      </c>
      <c r="C219" s="4">
        <v>393491084</v>
      </c>
      <c r="D219" s="33">
        <v>654094775</v>
      </c>
      <c r="E219" s="43">
        <v>2071</v>
      </c>
      <c r="F219" s="33">
        <v>121764.13809753742</v>
      </c>
      <c r="G219" s="10">
        <f t="shared" si="21"/>
        <v>190000.52341863833</v>
      </c>
      <c r="H219" s="33">
        <v>315835.23660067603</v>
      </c>
      <c r="K219" s="33">
        <f t="shared" si="22"/>
        <v>252170000</v>
      </c>
      <c r="L219" s="33">
        <f t="shared" si="23"/>
        <v>393490000</v>
      </c>
      <c r="M219" s="33">
        <f t="shared" si="24"/>
        <v>654090000</v>
      </c>
      <c r="N219" s="43">
        <v>2071</v>
      </c>
      <c r="O219" s="33">
        <f t="shared" si="25"/>
        <v>120000</v>
      </c>
      <c r="P219" s="33">
        <f t="shared" si="26"/>
        <v>190000</v>
      </c>
      <c r="Q219" s="33">
        <f t="shared" si="27"/>
        <v>320000</v>
      </c>
    </row>
    <row r="220" spans="1:17" x14ac:dyDescent="0.35">
      <c r="A220" t="s">
        <v>1105</v>
      </c>
      <c r="B220" s="33">
        <v>13994637</v>
      </c>
      <c r="C220" s="4">
        <v>17116900</v>
      </c>
      <c r="D220" s="33">
        <v>35463967</v>
      </c>
      <c r="E220" s="43">
        <v>125</v>
      </c>
      <c r="F220" s="33">
        <v>111957.09600000001</v>
      </c>
      <c r="G220" s="10">
        <f t="shared" si="21"/>
        <v>136935.20000000001</v>
      </c>
      <c r="H220" s="33">
        <v>283711.73599999998</v>
      </c>
      <c r="K220" s="33">
        <f t="shared" si="22"/>
        <v>13990000</v>
      </c>
      <c r="L220" s="33">
        <f t="shared" si="23"/>
        <v>17120000</v>
      </c>
      <c r="M220" s="33">
        <f t="shared" si="24"/>
        <v>35460000</v>
      </c>
      <c r="N220" s="43">
        <v>125</v>
      </c>
      <c r="O220" s="33">
        <f t="shared" si="25"/>
        <v>110000</v>
      </c>
      <c r="P220" s="33">
        <f t="shared" si="26"/>
        <v>140000</v>
      </c>
      <c r="Q220" s="33">
        <f t="shared" si="27"/>
        <v>280000</v>
      </c>
    </row>
    <row r="221" spans="1:17" x14ac:dyDescent="0.35">
      <c r="A221" t="s">
        <v>1109</v>
      </c>
      <c r="B221" s="33">
        <v>234300168</v>
      </c>
      <c r="C221" s="4">
        <v>307466652</v>
      </c>
      <c r="D221" s="33">
        <v>390879187</v>
      </c>
      <c r="E221" s="43">
        <v>1543</v>
      </c>
      <c r="F221" s="33">
        <v>151847.16007777059</v>
      </c>
      <c r="G221" s="10">
        <f t="shared" si="21"/>
        <v>199265.49060272198</v>
      </c>
      <c r="H221" s="33">
        <v>253324.1652624757</v>
      </c>
      <c r="K221" s="33">
        <f t="shared" si="22"/>
        <v>234300000</v>
      </c>
      <c r="L221" s="33">
        <f t="shared" si="23"/>
        <v>307470000</v>
      </c>
      <c r="M221" s="33">
        <f t="shared" si="24"/>
        <v>390880000</v>
      </c>
      <c r="N221" s="43">
        <v>1543</v>
      </c>
      <c r="O221" s="33">
        <f t="shared" si="25"/>
        <v>150000</v>
      </c>
      <c r="P221" s="33">
        <f t="shared" si="26"/>
        <v>200000</v>
      </c>
      <c r="Q221" s="33">
        <f t="shared" si="27"/>
        <v>250000</v>
      </c>
    </row>
    <row r="222" spans="1:17" x14ac:dyDescent="0.35">
      <c r="A222" t="s">
        <v>1116</v>
      </c>
      <c r="B222" s="33">
        <v>254118966</v>
      </c>
      <c r="C222" s="4">
        <v>299131460</v>
      </c>
      <c r="D222" s="33">
        <v>392412860</v>
      </c>
      <c r="E222" s="43">
        <v>1604</v>
      </c>
      <c r="F222" s="33">
        <v>158428.283042394</v>
      </c>
      <c r="G222" s="10">
        <f t="shared" si="21"/>
        <v>186490.93516209477</v>
      </c>
      <c r="H222" s="33">
        <v>244646.42144638405</v>
      </c>
      <c r="K222" s="33">
        <f t="shared" si="22"/>
        <v>254120000</v>
      </c>
      <c r="L222" s="33">
        <f t="shared" si="23"/>
        <v>299130000</v>
      </c>
      <c r="M222" s="33">
        <f t="shared" si="24"/>
        <v>392410000</v>
      </c>
      <c r="N222" s="43">
        <v>1604</v>
      </c>
      <c r="O222" s="33">
        <f t="shared" si="25"/>
        <v>160000</v>
      </c>
      <c r="P222" s="33">
        <f t="shared" si="26"/>
        <v>190000</v>
      </c>
      <c r="Q222" s="33">
        <f t="shared" si="27"/>
        <v>240000</v>
      </c>
    </row>
    <row r="223" spans="1:17" x14ac:dyDescent="0.35">
      <c r="A223" t="s">
        <v>1120</v>
      </c>
      <c r="B223" s="33">
        <v>19929343</v>
      </c>
      <c r="C223" s="4">
        <v>20312067</v>
      </c>
      <c r="D223" s="33">
        <v>41757884</v>
      </c>
      <c r="E223" s="43">
        <v>118</v>
      </c>
      <c r="F223" s="33">
        <v>168892.7372881356</v>
      </c>
      <c r="G223" s="10">
        <f t="shared" si="21"/>
        <v>172136.16101694916</v>
      </c>
      <c r="H223" s="33">
        <v>353880.37288135593</v>
      </c>
      <c r="K223" s="33">
        <f t="shared" si="22"/>
        <v>19930000</v>
      </c>
      <c r="L223" s="33">
        <f t="shared" si="23"/>
        <v>20310000</v>
      </c>
      <c r="M223" s="33">
        <f t="shared" si="24"/>
        <v>41760000</v>
      </c>
      <c r="N223" s="43">
        <v>118</v>
      </c>
      <c r="O223" s="33">
        <f t="shared" si="25"/>
        <v>170000</v>
      </c>
      <c r="P223" s="33">
        <f t="shared" si="26"/>
        <v>170000</v>
      </c>
      <c r="Q223" s="33">
        <f t="shared" si="27"/>
        <v>350000</v>
      </c>
    </row>
    <row r="224" spans="1:17" x14ac:dyDescent="0.35">
      <c r="A224" t="s">
        <v>1122</v>
      </c>
      <c r="B224" s="33">
        <v>42225564</v>
      </c>
      <c r="C224" s="4">
        <v>49808779</v>
      </c>
      <c r="D224" s="33">
        <v>59828724</v>
      </c>
      <c r="E224" s="43">
        <v>252</v>
      </c>
      <c r="F224" s="33">
        <v>167561.76190476189</v>
      </c>
      <c r="G224" s="10">
        <f t="shared" si="21"/>
        <v>197653.88492063491</v>
      </c>
      <c r="H224" s="33">
        <v>237415.57142857142</v>
      </c>
      <c r="K224" s="33">
        <f t="shared" si="22"/>
        <v>42230000</v>
      </c>
      <c r="L224" s="33">
        <f t="shared" si="23"/>
        <v>49810000</v>
      </c>
      <c r="M224" s="33">
        <f t="shared" si="24"/>
        <v>59830000</v>
      </c>
      <c r="N224" s="43">
        <v>252</v>
      </c>
      <c r="O224" s="33">
        <f t="shared" si="25"/>
        <v>170000</v>
      </c>
      <c r="P224" s="33">
        <f t="shared" si="26"/>
        <v>200000</v>
      </c>
      <c r="Q224" s="33">
        <f t="shared" si="27"/>
        <v>240000</v>
      </c>
    </row>
    <row r="225" spans="1:17" x14ac:dyDescent="0.35">
      <c r="A225" t="s">
        <v>1129</v>
      </c>
      <c r="B225" s="33">
        <v>117098512</v>
      </c>
      <c r="C225" s="4">
        <v>150388363</v>
      </c>
      <c r="D225" s="33">
        <v>247146784</v>
      </c>
      <c r="E225" s="43">
        <v>984</v>
      </c>
      <c r="F225" s="33">
        <v>119002.55284552845</v>
      </c>
      <c r="G225" s="10">
        <f t="shared" si="21"/>
        <v>152833.70223577236</v>
      </c>
      <c r="H225" s="33">
        <v>251165.43089430896</v>
      </c>
      <c r="K225" s="33">
        <f t="shared" si="22"/>
        <v>117100000</v>
      </c>
      <c r="L225" s="33">
        <f t="shared" si="23"/>
        <v>150390000</v>
      </c>
      <c r="M225" s="33">
        <f t="shared" si="24"/>
        <v>247150000</v>
      </c>
      <c r="N225" s="43">
        <v>984</v>
      </c>
      <c r="O225" s="33">
        <f t="shared" si="25"/>
        <v>120000</v>
      </c>
      <c r="P225" s="33">
        <f t="shared" si="26"/>
        <v>150000</v>
      </c>
      <c r="Q225" s="33">
        <f t="shared" si="27"/>
        <v>250000</v>
      </c>
    </row>
    <row r="226" spans="1:17" x14ac:dyDescent="0.35">
      <c r="A226" t="s">
        <v>1133</v>
      </c>
      <c r="B226" s="33">
        <v>244186459</v>
      </c>
      <c r="C226" s="4">
        <v>314314879</v>
      </c>
      <c r="D226" s="33">
        <v>531572505</v>
      </c>
      <c r="E226" s="43">
        <v>2166</v>
      </c>
      <c r="F226" s="33">
        <v>112736.13065558634</v>
      </c>
      <c r="G226" s="10">
        <f t="shared" si="21"/>
        <v>145113.05586334257</v>
      </c>
      <c r="H226" s="33">
        <v>245416.66897506925</v>
      </c>
      <c r="K226" s="33">
        <f t="shared" si="22"/>
        <v>244190000</v>
      </c>
      <c r="L226" s="33">
        <f t="shared" si="23"/>
        <v>314310000</v>
      </c>
      <c r="M226" s="33">
        <f t="shared" si="24"/>
        <v>531570000</v>
      </c>
      <c r="N226" s="43">
        <v>2166</v>
      </c>
      <c r="O226" s="33">
        <f t="shared" si="25"/>
        <v>110000</v>
      </c>
      <c r="P226" s="33">
        <f t="shared" si="26"/>
        <v>150000</v>
      </c>
      <c r="Q226" s="33">
        <f t="shared" si="27"/>
        <v>250000</v>
      </c>
    </row>
    <row r="227" spans="1:17" x14ac:dyDescent="0.35">
      <c r="A227" t="s">
        <v>1958</v>
      </c>
      <c r="B227" s="33">
        <v>204757610</v>
      </c>
      <c r="C227" s="4">
        <v>293107829</v>
      </c>
      <c r="D227" s="33">
        <v>374185261</v>
      </c>
      <c r="E227" s="43">
        <v>346</v>
      </c>
      <c r="F227" s="33">
        <v>591785</v>
      </c>
      <c r="G227" s="10">
        <f t="shared" si="21"/>
        <v>847132.45375722542</v>
      </c>
      <c r="H227" s="33">
        <v>1081460.2919075144</v>
      </c>
      <c r="K227" s="33">
        <f t="shared" si="22"/>
        <v>204760000</v>
      </c>
      <c r="L227" s="33">
        <f t="shared" si="23"/>
        <v>293110000</v>
      </c>
      <c r="M227" s="33">
        <f t="shared" si="24"/>
        <v>374190000</v>
      </c>
      <c r="N227" s="43">
        <v>346</v>
      </c>
      <c r="O227" s="33">
        <f t="shared" si="25"/>
        <v>590000</v>
      </c>
      <c r="P227" s="33">
        <f t="shared" si="26"/>
        <v>850000</v>
      </c>
      <c r="Q227" s="33">
        <f t="shared" si="27"/>
        <v>1080000</v>
      </c>
    </row>
    <row r="228" spans="1:17" x14ac:dyDescent="0.35">
      <c r="A228" t="s">
        <v>1960</v>
      </c>
      <c r="B228" s="33">
        <v>194625658</v>
      </c>
      <c r="C228" s="4">
        <v>280805655</v>
      </c>
      <c r="D228" s="33">
        <v>365767186</v>
      </c>
      <c r="E228" s="43">
        <v>2545</v>
      </c>
      <c r="F228" s="33">
        <v>76473.735952848729</v>
      </c>
      <c r="G228" s="10">
        <f t="shared" si="21"/>
        <v>110336.21021611002</v>
      </c>
      <c r="H228" s="33">
        <v>143719.915913556</v>
      </c>
      <c r="K228" s="33">
        <f t="shared" si="22"/>
        <v>194630000</v>
      </c>
      <c r="L228" s="33">
        <f t="shared" si="23"/>
        <v>280810000</v>
      </c>
      <c r="M228" s="33">
        <f t="shared" si="24"/>
        <v>365770000</v>
      </c>
      <c r="N228" s="43">
        <v>2545</v>
      </c>
      <c r="O228" s="33">
        <f t="shared" si="25"/>
        <v>80000</v>
      </c>
      <c r="P228" s="33">
        <f t="shared" si="26"/>
        <v>110000</v>
      </c>
      <c r="Q228" s="33">
        <f t="shared" si="27"/>
        <v>140000</v>
      </c>
    </row>
    <row r="229" spans="1:17" x14ac:dyDescent="0.35">
      <c r="A229" t="s">
        <v>1156</v>
      </c>
      <c r="B229" s="33">
        <v>112082053</v>
      </c>
      <c r="C229" s="4">
        <v>128624644</v>
      </c>
      <c r="D229" s="33">
        <v>164223865</v>
      </c>
      <c r="E229" s="43">
        <v>604</v>
      </c>
      <c r="F229" s="33">
        <v>185566.31291390728</v>
      </c>
      <c r="G229" s="10">
        <f t="shared" si="21"/>
        <v>212954.70860927153</v>
      </c>
      <c r="H229" s="33">
        <v>271893.81622516556</v>
      </c>
      <c r="K229" s="33">
        <f t="shared" si="22"/>
        <v>112080000</v>
      </c>
      <c r="L229" s="33">
        <f t="shared" si="23"/>
        <v>128620000</v>
      </c>
      <c r="M229" s="33">
        <f t="shared" si="24"/>
        <v>164220000</v>
      </c>
      <c r="N229" s="43">
        <v>604</v>
      </c>
      <c r="O229" s="33">
        <f t="shared" si="25"/>
        <v>190000</v>
      </c>
      <c r="P229" s="33">
        <f t="shared" si="26"/>
        <v>210000</v>
      </c>
      <c r="Q229" s="33">
        <f t="shared" si="27"/>
        <v>270000</v>
      </c>
    </row>
    <row r="230" spans="1:17" x14ac:dyDescent="0.35">
      <c r="A230" t="s">
        <v>1162</v>
      </c>
      <c r="B230" s="33">
        <v>4696606</v>
      </c>
      <c r="C230" s="4">
        <v>5286818</v>
      </c>
      <c r="D230" s="33">
        <v>6489542</v>
      </c>
      <c r="E230" s="43">
        <v>13</v>
      </c>
      <c r="F230" s="33">
        <v>361277.38461538462</v>
      </c>
      <c r="G230" s="10">
        <f t="shared" si="21"/>
        <v>406678.30769230769</v>
      </c>
      <c r="H230" s="33">
        <v>499195.53846153844</v>
      </c>
      <c r="K230" s="33">
        <f t="shared" si="22"/>
        <v>4700000</v>
      </c>
      <c r="L230" s="33">
        <f t="shared" si="23"/>
        <v>5290000</v>
      </c>
      <c r="M230" s="33">
        <f t="shared" si="24"/>
        <v>6490000</v>
      </c>
      <c r="N230" s="43">
        <v>13</v>
      </c>
      <c r="O230" s="33">
        <f t="shared" si="25"/>
        <v>360000</v>
      </c>
      <c r="P230" s="33">
        <f t="shared" si="26"/>
        <v>410000</v>
      </c>
      <c r="Q230" s="33">
        <f t="shared" si="27"/>
        <v>500000</v>
      </c>
    </row>
    <row r="231" spans="1:17" x14ac:dyDescent="0.35">
      <c r="A231" t="s">
        <v>1167</v>
      </c>
      <c r="B231" s="33">
        <v>17083194</v>
      </c>
      <c r="C231" s="4">
        <v>22727415</v>
      </c>
      <c r="D231" s="33">
        <v>29547058</v>
      </c>
      <c r="E231" s="43">
        <v>112</v>
      </c>
      <c r="F231" s="33">
        <v>152528.51785714287</v>
      </c>
      <c r="G231" s="10">
        <f t="shared" si="21"/>
        <v>202923.34821428571</v>
      </c>
      <c r="H231" s="33">
        <v>263813.01785714284</v>
      </c>
      <c r="K231" s="33">
        <f t="shared" si="22"/>
        <v>17080000</v>
      </c>
      <c r="L231" s="33">
        <f t="shared" si="23"/>
        <v>22730000</v>
      </c>
      <c r="M231" s="33">
        <f t="shared" si="24"/>
        <v>29550000</v>
      </c>
      <c r="N231" s="43">
        <v>112</v>
      </c>
      <c r="O231" s="33">
        <f t="shared" si="25"/>
        <v>150000</v>
      </c>
      <c r="P231" s="33">
        <f t="shared" si="26"/>
        <v>200000</v>
      </c>
      <c r="Q231" s="33">
        <f t="shared" si="27"/>
        <v>260000</v>
      </c>
    </row>
    <row r="232" spans="1:17" x14ac:dyDescent="0.35">
      <c r="A232" t="s">
        <v>1171</v>
      </c>
      <c r="B232" s="33">
        <v>37058028</v>
      </c>
      <c r="C232" s="4">
        <v>42716552</v>
      </c>
      <c r="D232" s="33">
        <v>55143498</v>
      </c>
      <c r="E232" s="43">
        <v>156</v>
      </c>
      <c r="F232" s="33">
        <v>237551.46153846153</v>
      </c>
      <c r="G232" s="10">
        <f t="shared" si="21"/>
        <v>273824.05128205131</v>
      </c>
      <c r="H232" s="33">
        <v>353483.96153846156</v>
      </c>
      <c r="K232" s="33">
        <f t="shared" si="22"/>
        <v>37060000</v>
      </c>
      <c r="L232" s="33">
        <f t="shared" si="23"/>
        <v>42720000</v>
      </c>
      <c r="M232" s="33">
        <f t="shared" si="24"/>
        <v>55140000</v>
      </c>
      <c r="N232" s="43">
        <v>156</v>
      </c>
      <c r="O232" s="33">
        <f t="shared" si="25"/>
        <v>240000</v>
      </c>
      <c r="P232" s="33">
        <f t="shared" si="26"/>
        <v>270000</v>
      </c>
      <c r="Q232" s="33">
        <f t="shared" si="27"/>
        <v>350000</v>
      </c>
    </row>
    <row r="233" spans="1:17" x14ac:dyDescent="0.35">
      <c r="A233" t="s">
        <v>1174</v>
      </c>
      <c r="B233" s="33">
        <v>7928691</v>
      </c>
      <c r="C233" s="4">
        <v>8005531</v>
      </c>
      <c r="D233" s="33">
        <v>10713149</v>
      </c>
      <c r="E233" s="43">
        <v>40</v>
      </c>
      <c r="F233" s="33">
        <v>198217.27499999999</v>
      </c>
      <c r="G233" s="10">
        <f t="shared" si="21"/>
        <v>200138.27499999999</v>
      </c>
      <c r="H233" s="33">
        <v>267828.72499999998</v>
      </c>
      <c r="K233" s="33">
        <f t="shared" si="22"/>
        <v>7930000</v>
      </c>
      <c r="L233" s="33">
        <f t="shared" si="23"/>
        <v>8010000</v>
      </c>
      <c r="M233" s="33">
        <f t="shared" si="24"/>
        <v>10710000</v>
      </c>
      <c r="N233" s="43">
        <v>40</v>
      </c>
      <c r="O233" s="33">
        <f t="shared" si="25"/>
        <v>200000</v>
      </c>
      <c r="P233" s="33">
        <f t="shared" si="26"/>
        <v>200000</v>
      </c>
      <c r="Q233" s="33">
        <f t="shared" si="27"/>
        <v>270000</v>
      </c>
    </row>
    <row r="234" spans="1:17" x14ac:dyDescent="0.35">
      <c r="A234" t="s">
        <v>1177</v>
      </c>
      <c r="B234" s="33">
        <v>29747274</v>
      </c>
      <c r="C234" s="4">
        <v>33806830</v>
      </c>
      <c r="D234" s="33">
        <v>46132244</v>
      </c>
      <c r="E234" s="43">
        <v>230</v>
      </c>
      <c r="F234" s="33">
        <v>129335.97391304348</v>
      </c>
      <c r="G234" s="10">
        <f t="shared" si="21"/>
        <v>146986.21739130435</v>
      </c>
      <c r="H234" s="33">
        <v>200574.97391304348</v>
      </c>
      <c r="K234" s="33">
        <f t="shared" si="22"/>
        <v>29750000</v>
      </c>
      <c r="L234" s="33">
        <f t="shared" si="23"/>
        <v>33810000</v>
      </c>
      <c r="M234" s="33">
        <f t="shared" si="24"/>
        <v>46130000</v>
      </c>
      <c r="N234" s="43">
        <v>230</v>
      </c>
      <c r="O234" s="33">
        <f t="shared" si="25"/>
        <v>130000</v>
      </c>
      <c r="P234" s="33">
        <f t="shared" si="26"/>
        <v>150000</v>
      </c>
      <c r="Q234" s="33">
        <f t="shared" si="27"/>
        <v>200000</v>
      </c>
    </row>
    <row r="235" spans="1:17" x14ac:dyDescent="0.35">
      <c r="A235" t="s">
        <v>1180</v>
      </c>
      <c r="B235" s="33">
        <v>71496435</v>
      </c>
      <c r="C235" s="4">
        <v>81646143</v>
      </c>
      <c r="D235" s="33">
        <v>134891984</v>
      </c>
      <c r="E235" s="43">
        <v>489</v>
      </c>
      <c r="F235" s="33">
        <v>146209.47852760737</v>
      </c>
      <c r="G235" s="10">
        <f t="shared" si="21"/>
        <v>166965.52760736196</v>
      </c>
      <c r="H235" s="33">
        <v>275852.72801635991</v>
      </c>
      <c r="K235" s="33">
        <f t="shared" si="22"/>
        <v>71500000</v>
      </c>
      <c r="L235" s="33">
        <f t="shared" si="23"/>
        <v>81650000</v>
      </c>
      <c r="M235" s="33">
        <f t="shared" si="24"/>
        <v>134890000</v>
      </c>
      <c r="N235" s="43">
        <v>489</v>
      </c>
      <c r="O235" s="33">
        <f t="shared" si="25"/>
        <v>150000</v>
      </c>
      <c r="P235" s="33">
        <f t="shared" si="26"/>
        <v>170000</v>
      </c>
      <c r="Q235" s="33">
        <f t="shared" si="27"/>
        <v>280000</v>
      </c>
    </row>
    <row r="236" spans="1:17" x14ac:dyDescent="0.35">
      <c r="A236" t="s">
        <v>1185</v>
      </c>
      <c r="B236" s="33">
        <v>137442903</v>
      </c>
      <c r="C236" s="4">
        <v>190227397</v>
      </c>
      <c r="D236" s="33">
        <v>300951616</v>
      </c>
      <c r="E236" s="43">
        <v>1191</v>
      </c>
      <c r="F236" s="33">
        <v>115401.26196473552</v>
      </c>
      <c r="G236" s="10">
        <f t="shared" si="21"/>
        <v>159720.73635600336</v>
      </c>
      <c r="H236" s="33">
        <v>252688.17464315702</v>
      </c>
      <c r="K236" s="33">
        <f t="shared" si="22"/>
        <v>137440000</v>
      </c>
      <c r="L236" s="33">
        <f t="shared" si="23"/>
        <v>190230000</v>
      </c>
      <c r="M236" s="33">
        <f t="shared" si="24"/>
        <v>300950000</v>
      </c>
      <c r="N236" s="43">
        <v>1191</v>
      </c>
      <c r="O236" s="33">
        <f t="shared" si="25"/>
        <v>120000</v>
      </c>
      <c r="P236" s="33">
        <f t="shared" si="26"/>
        <v>160000</v>
      </c>
      <c r="Q236" s="33">
        <f t="shared" si="27"/>
        <v>250000</v>
      </c>
    </row>
    <row r="237" spans="1:17" x14ac:dyDescent="0.35">
      <c r="A237" t="s">
        <v>1189</v>
      </c>
      <c r="B237" s="33">
        <v>78204427</v>
      </c>
      <c r="C237" s="4">
        <v>93510664</v>
      </c>
      <c r="D237" s="33">
        <v>138119236</v>
      </c>
      <c r="E237" s="43">
        <v>578</v>
      </c>
      <c r="F237" s="33">
        <v>135301.776816609</v>
      </c>
      <c r="G237" s="10">
        <f t="shared" si="21"/>
        <v>161783.15570934257</v>
      </c>
      <c r="H237" s="33">
        <v>238960.61591695502</v>
      </c>
      <c r="K237" s="33">
        <f t="shared" si="22"/>
        <v>78200000</v>
      </c>
      <c r="L237" s="33">
        <f t="shared" si="23"/>
        <v>93510000</v>
      </c>
      <c r="M237" s="33">
        <f t="shared" si="24"/>
        <v>138120000</v>
      </c>
      <c r="N237" s="43">
        <v>578</v>
      </c>
      <c r="O237" s="33">
        <f t="shared" si="25"/>
        <v>140000</v>
      </c>
      <c r="P237" s="33">
        <f t="shared" si="26"/>
        <v>160000</v>
      </c>
      <c r="Q237" s="33">
        <f t="shared" si="27"/>
        <v>240000</v>
      </c>
    </row>
    <row r="238" spans="1:17" x14ac:dyDescent="0.35">
      <c r="A238" t="s">
        <v>1193</v>
      </c>
      <c r="B238" s="33">
        <v>14257413</v>
      </c>
      <c r="C238" s="4">
        <v>17849384</v>
      </c>
      <c r="D238" s="33">
        <v>30249323</v>
      </c>
      <c r="E238" s="43">
        <v>150</v>
      </c>
      <c r="F238" s="33">
        <v>95049.42</v>
      </c>
      <c r="G238" s="10">
        <f t="shared" si="21"/>
        <v>118995.89333333333</v>
      </c>
      <c r="H238" s="33">
        <v>201662.15333333332</v>
      </c>
      <c r="K238" s="33">
        <f t="shared" si="22"/>
        <v>14260000</v>
      </c>
      <c r="L238" s="33">
        <f t="shared" si="23"/>
        <v>17850000</v>
      </c>
      <c r="M238" s="33">
        <f t="shared" si="24"/>
        <v>30250000</v>
      </c>
      <c r="N238" s="43">
        <v>150</v>
      </c>
      <c r="O238" s="33">
        <f t="shared" si="25"/>
        <v>100000</v>
      </c>
      <c r="P238" s="33">
        <f t="shared" si="26"/>
        <v>120000</v>
      </c>
      <c r="Q238" s="33">
        <f t="shared" si="27"/>
        <v>200000</v>
      </c>
    </row>
    <row r="239" spans="1:17" x14ac:dyDescent="0.35">
      <c r="A239" t="s">
        <v>1197</v>
      </c>
      <c r="B239" s="33">
        <v>36663744</v>
      </c>
      <c r="C239" s="4">
        <v>37484920</v>
      </c>
      <c r="D239" s="33">
        <v>51549027</v>
      </c>
      <c r="E239" s="43">
        <v>189</v>
      </c>
      <c r="F239" s="33">
        <v>193988.06349206349</v>
      </c>
      <c r="G239" s="10">
        <f t="shared" si="21"/>
        <v>198332.91005291004</v>
      </c>
      <c r="H239" s="33">
        <v>272746.17460317462</v>
      </c>
      <c r="K239" s="33">
        <f t="shared" si="22"/>
        <v>36660000</v>
      </c>
      <c r="L239" s="33">
        <f t="shared" si="23"/>
        <v>37480000</v>
      </c>
      <c r="M239" s="33">
        <f t="shared" si="24"/>
        <v>51550000</v>
      </c>
      <c r="N239" s="43">
        <v>189</v>
      </c>
      <c r="O239" s="33">
        <f t="shared" si="25"/>
        <v>190000</v>
      </c>
      <c r="P239" s="33">
        <f t="shared" si="26"/>
        <v>200000</v>
      </c>
      <c r="Q239" s="33">
        <f t="shared" si="27"/>
        <v>270000</v>
      </c>
    </row>
    <row r="240" spans="1:17" x14ac:dyDescent="0.35">
      <c r="A240" t="s">
        <v>1201</v>
      </c>
      <c r="B240" s="33">
        <v>117087816</v>
      </c>
      <c r="C240" s="4">
        <v>118664232</v>
      </c>
      <c r="D240" s="33">
        <v>193673239</v>
      </c>
      <c r="E240" s="43">
        <v>763</v>
      </c>
      <c r="F240" s="33">
        <v>153457.1638269987</v>
      </c>
      <c r="G240" s="10">
        <f t="shared" si="21"/>
        <v>155523.23984272609</v>
      </c>
      <c r="H240" s="33">
        <v>253831.24377457405</v>
      </c>
      <c r="K240" s="33">
        <f t="shared" si="22"/>
        <v>117090000</v>
      </c>
      <c r="L240" s="33">
        <f t="shared" si="23"/>
        <v>118660000</v>
      </c>
      <c r="M240" s="33">
        <f t="shared" si="24"/>
        <v>193670000</v>
      </c>
      <c r="N240" s="43">
        <v>763</v>
      </c>
      <c r="O240" s="33">
        <f t="shared" si="25"/>
        <v>150000</v>
      </c>
      <c r="P240" s="33">
        <f t="shared" si="26"/>
        <v>160000</v>
      </c>
      <c r="Q240" s="33">
        <f t="shared" si="27"/>
        <v>250000</v>
      </c>
    </row>
    <row r="241" spans="1:17" x14ac:dyDescent="0.35">
      <c r="A241" t="s">
        <v>1209</v>
      </c>
      <c r="B241" s="33">
        <v>43120828</v>
      </c>
      <c r="C241" s="4">
        <v>44981211</v>
      </c>
      <c r="D241" s="33">
        <v>82368684</v>
      </c>
      <c r="E241" s="43">
        <v>342</v>
      </c>
      <c r="F241" s="33">
        <v>126084.29239766081</v>
      </c>
      <c r="G241" s="10">
        <f t="shared" si="21"/>
        <v>131524.00877192983</v>
      </c>
      <c r="H241" s="33">
        <v>240844.10526315789</v>
      </c>
      <c r="K241" s="33">
        <f t="shared" si="22"/>
        <v>43120000</v>
      </c>
      <c r="L241" s="33">
        <f t="shared" si="23"/>
        <v>44980000</v>
      </c>
      <c r="M241" s="33">
        <f t="shared" si="24"/>
        <v>82370000</v>
      </c>
      <c r="N241" s="43">
        <v>342</v>
      </c>
      <c r="O241" s="33">
        <f t="shared" si="25"/>
        <v>130000</v>
      </c>
      <c r="P241" s="33">
        <f t="shared" si="26"/>
        <v>130000</v>
      </c>
      <c r="Q241" s="33">
        <f t="shared" si="27"/>
        <v>240000</v>
      </c>
    </row>
    <row r="242" spans="1:17" x14ac:dyDescent="0.35">
      <c r="A242" t="s">
        <v>1212</v>
      </c>
      <c r="B242" s="33">
        <v>88133010</v>
      </c>
      <c r="C242" s="4">
        <v>97211262</v>
      </c>
      <c r="D242" s="33">
        <v>164306346</v>
      </c>
      <c r="E242" s="43">
        <v>721</v>
      </c>
      <c r="F242" s="33">
        <v>122237.18446601942</v>
      </c>
      <c r="G242" s="10">
        <f t="shared" si="21"/>
        <v>134828.38002773924</v>
      </c>
      <c r="H242" s="33">
        <v>227886.74895977808</v>
      </c>
      <c r="K242" s="33">
        <f t="shared" si="22"/>
        <v>88130000</v>
      </c>
      <c r="L242" s="33">
        <f t="shared" si="23"/>
        <v>97210000</v>
      </c>
      <c r="M242" s="33">
        <f t="shared" si="24"/>
        <v>164310000</v>
      </c>
      <c r="N242" s="43">
        <v>721</v>
      </c>
      <c r="O242" s="33">
        <f t="shared" si="25"/>
        <v>120000</v>
      </c>
      <c r="P242" s="33">
        <f t="shared" si="26"/>
        <v>130000</v>
      </c>
      <c r="Q242" s="33">
        <f t="shared" si="27"/>
        <v>230000</v>
      </c>
    </row>
    <row r="243" spans="1:17" x14ac:dyDescent="0.35">
      <c r="A243" t="s">
        <v>1216</v>
      </c>
      <c r="B243" s="33">
        <v>11723304</v>
      </c>
      <c r="C243" s="4">
        <v>12903137</v>
      </c>
      <c r="D243" s="33">
        <v>16462404</v>
      </c>
      <c r="E243" s="43">
        <v>61</v>
      </c>
      <c r="F243" s="33">
        <v>192185.31147540984</v>
      </c>
      <c r="G243" s="10">
        <f t="shared" si="21"/>
        <v>211526.83606557376</v>
      </c>
      <c r="H243" s="33">
        <v>269875.47540983604</v>
      </c>
      <c r="K243" s="33">
        <f t="shared" si="22"/>
        <v>11720000</v>
      </c>
      <c r="L243" s="33">
        <f t="shared" si="23"/>
        <v>12900000</v>
      </c>
      <c r="M243" s="33">
        <f t="shared" si="24"/>
        <v>16460000</v>
      </c>
      <c r="N243" s="43">
        <v>61</v>
      </c>
      <c r="O243" s="33">
        <f t="shared" si="25"/>
        <v>190000</v>
      </c>
      <c r="P243" s="33">
        <f t="shared" si="26"/>
        <v>210000</v>
      </c>
      <c r="Q243" s="33">
        <f t="shared" si="27"/>
        <v>270000</v>
      </c>
    </row>
    <row r="244" spans="1:17" x14ac:dyDescent="0.35">
      <c r="A244" t="s">
        <v>1220</v>
      </c>
      <c r="B244" s="33">
        <v>50831811</v>
      </c>
      <c r="C244" s="4">
        <v>80661454</v>
      </c>
      <c r="D244" s="33">
        <v>119943869</v>
      </c>
      <c r="E244" s="43">
        <v>413</v>
      </c>
      <c r="F244" s="33">
        <v>123079.44552058111</v>
      </c>
      <c r="G244" s="10">
        <f t="shared" si="21"/>
        <v>195306.18401937047</v>
      </c>
      <c r="H244" s="33">
        <v>290420.99031476997</v>
      </c>
      <c r="K244" s="33">
        <f t="shared" si="22"/>
        <v>50830000</v>
      </c>
      <c r="L244" s="33">
        <f t="shared" si="23"/>
        <v>80660000</v>
      </c>
      <c r="M244" s="33">
        <f t="shared" si="24"/>
        <v>119940000</v>
      </c>
      <c r="N244" s="43">
        <v>413</v>
      </c>
      <c r="O244" s="33">
        <f t="shared" si="25"/>
        <v>120000</v>
      </c>
      <c r="P244" s="33">
        <f t="shared" si="26"/>
        <v>200000</v>
      </c>
      <c r="Q244" s="33">
        <f t="shared" si="27"/>
        <v>290000</v>
      </c>
    </row>
    <row r="245" spans="1:17" x14ac:dyDescent="0.35">
      <c r="A245" t="s">
        <v>1224</v>
      </c>
      <c r="B245" s="33">
        <v>184474555</v>
      </c>
      <c r="C245" s="4">
        <v>214644391</v>
      </c>
      <c r="D245" s="33">
        <v>242729857</v>
      </c>
      <c r="E245" s="43">
        <v>1007</v>
      </c>
      <c r="F245" s="33">
        <v>183192.20953326713</v>
      </c>
      <c r="G245" s="10">
        <f t="shared" si="21"/>
        <v>213152.32472691161</v>
      </c>
      <c r="H245" s="33">
        <v>241042.55908639522</v>
      </c>
      <c r="K245" s="33">
        <f t="shared" si="22"/>
        <v>184470000</v>
      </c>
      <c r="L245" s="33">
        <f t="shared" si="23"/>
        <v>214640000</v>
      </c>
      <c r="M245" s="33">
        <f t="shared" si="24"/>
        <v>242730000</v>
      </c>
      <c r="N245" s="43">
        <v>1007</v>
      </c>
      <c r="O245" s="33">
        <f t="shared" si="25"/>
        <v>180000</v>
      </c>
      <c r="P245" s="33">
        <f t="shared" si="26"/>
        <v>210000</v>
      </c>
      <c r="Q245" s="33">
        <f t="shared" si="27"/>
        <v>240000</v>
      </c>
    </row>
    <row r="246" spans="1:17" x14ac:dyDescent="0.35">
      <c r="A246" t="s">
        <v>1229</v>
      </c>
      <c r="B246" s="33">
        <v>175881184</v>
      </c>
      <c r="C246" s="4">
        <v>266062395</v>
      </c>
      <c r="D246" s="33">
        <v>350258894</v>
      </c>
      <c r="E246" s="43">
        <v>1526</v>
      </c>
      <c r="F246" s="33">
        <v>115256.34600262123</v>
      </c>
      <c r="G246" s="10">
        <f t="shared" si="21"/>
        <v>174352.81454783748</v>
      </c>
      <c r="H246" s="33">
        <v>229527.45347313237</v>
      </c>
      <c r="K246" s="33">
        <f t="shared" si="22"/>
        <v>175880000</v>
      </c>
      <c r="L246" s="33">
        <f t="shared" si="23"/>
        <v>266060000</v>
      </c>
      <c r="M246" s="33">
        <f t="shared" si="24"/>
        <v>350260000</v>
      </c>
      <c r="N246" s="43">
        <v>1526</v>
      </c>
      <c r="O246" s="33">
        <f t="shared" si="25"/>
        <v>120000</v>
      </c>
      <c r="P246" s="33">
        <f t="shared" si="26"/>
        <v>170000</v>
      </c>
      <c r="Q246" s="33">
        <f t="shared" si="27"/>
        <v>230000</v>
      </c>
    </row>
    <row r="247" spans="1:17" x14ac:dyDescent="0.35">
      <c r="A247" t="s">
        <v>1234</v>
      </c>
      <c r="B247" s="33">
        <v>184144047</v>
      </c>
      <c r="C247" s="4">
        <v>261538116</v>
      </c>
      <c r="D247" s="33">
        <v>334201924</v>
      </c>
      <c r="E247" s="43">
        <v>664</v>
      </c>
      <c r="F247" s="33">
        <v>277325.3719879518</v>
      </c>
      <c r="G247" s="10">
        <f t="shared" si="21"/>
        <v>393882.7048192771</v>
      </c>
      <c r="H247" s="33">
        <v>503316.15060240962</v>
      </c>
      <c r="K247" s="33">
        <f t="shared" si="22"/>
        <v>184140000</v>
      </c>
      <c r="L247" s="33">
        <f t="shared" si="23"/>
        <v>261540000</v>
      </c>
      <c r="M247" s="33">
        <f t="shared" si="24"/>
        <v>334200000</v>
      </c>
      <c r="N247" s="43">
        <v>664</v>
      </c>
      <c r="O247" s="33">
        <f t="shared" si="25"/>
        <v>280000</v>
      </c>
      <c r="P247" s="33">
        <f t="shared" si="26"/>
        <v>390000</v>
      </c>
      <c r="Q247" s="33">
        <f t="shared" si="27"/>
        <v>500000</v>
      </c>
    </row>
    <row r="248" spans="1:17" x14ac:dyDescent="0.35">
      <c r="A248" t="s">
        <v>1241</v>
      </c>
      <c r="B248" s="33">
        <v>7331551</v>
      </c>
      <c r="C248" s="4">
        <v>21665200</v>
      </c>
      <c r="D248" s="33">
        <v>32195669</v>
      </c>
      <c r="E248" s="43">
        <v>53</v>
      </c>
      <c r="F248" s="33">
        <v>138331.15094339623</v>
      </c>
      <c r="G248" s="10">
        <f t="shared" si="21"/>
        <v>408777.35849056602</v>
      </c>
      <c r="H248" s="33">
        <v>607465.45283018867</v>
      </c>
      <c r="K248" s="33">
        <f t="shared" si="22"/>
        <v>7330000</v>
      </c>
      <c r="L248" s="33">
        <f t="shared" si="23"/>
        <v>21670000</v>
      </c>
      <c r="M248" s="33">
        <f t="shared" si="24"/>
        <v>32200000</v>
      </c>
      <c r="N248" s="43">
        <v>53</v>
      </c>
      <c r="O248" s="33">
        <f t="shared" si="25"/>
        <v>140000</v>
      </c>
      <c r="P248" s="33">
        <f t="shared" si="26"/>
        <v>410000</v>
      </c>
      <c r="Q248" s="33">
        <f t="shared" si="27"/>
        <v>610000</v>
      </c>
    </row>
    <row r="249" spans="1:17" x14ac:dyDescent="0.35">
      <c r="A249" t="s">
        <v>1244</v>
      </c>
      <c r="B249" s="33">
        <v>1611729</v>
      </c>
      <c r="C249" s="4">
        <v>4147996</v>
      </c>
      <c r="D249" s="33">
        <v>6264941</v>
      </c>
      <c r="E249" s="43">
        <v>10</v>
      </c>
      <c r="F249" s="33">
        <v>161172.9</v>
      </c>
      <c r="G249" s="10">
        <f t="shared" si="21"/>
        <v>414799.6</v>
      </c>
      <c r="H249" s="33">
        <v>626494.1</v>
      </c>
      <c r="K249" s="33">
        <f t="shared" si="22"/>
        <v>1610000</v>
      </c>
      <c r="L249" s="33">
        <f t="shared" si="23"/>
        <v>4150000</v>
      </c>
      <c r="M249" s="33">
        <f t="shared" si="24"/>
        <v>6260000</v>
      </c>
      <c r="N249" s="43">
        <v>10</v>
      </c>
      <c r="O249" s="33">
        <f t="shared" si="25"/>
        <v>160000</v>
      </c>
      <c r="P249" s="33">
        <f t="shared" si="26"/>
        <v>410000</v>
      </c>
      <c r="Q249" s="33">
        <f t="shared" si="27"/>
        <v>630000</v>
      </c>
    </row>
    <row r="250" spans="1:17" x14ac:dyDescent="0.35">
      <c r="A250" t="s">
        <v>1246</v>
      </c>
      <c r="B250" s="33">
        <v>1463108</v>
      </c>
      <c r="C250" s="4">
        <v>1485799</v>
      </c>
      <c r="D250" s="33">
        <v>6099491</v>
      </c>
      <c r="E250" s="43">
        <v>10</v>
      </c>
      <c r="F250" s="33">
        <v>146310.79999999999</v>
      </c>
      <c r="G250" s="10">
        <f t="shared" si="21"/>
        <v>148579.9</v>
      </c>
      <c r="H250" s="33">
        <v>609949.1</v>
      </c>
      <c r="K250" s="33">
        <f t="shared" si="22"/>
        <v>1460000</v>
      </c>
      <c r="L250" s="33">
        <f t="shared" si="23"/>
        <v>1490000</v>
      </c>
      <c r="M250" s="33">
        <f t="shared" si="24"/>
        <v>6100000</v>
      </c>
      <c r="N250" s="43">
        <v>10</v>
      </c>
      <c r="O250" s="33">
        <f t="shared" si="25"/>
        <v>150000</v>
      </c>
      <c r="P250" s="33">
        <f t="shared" si="26"/>
        <v>150000</v>
      </c>
      <c r="Q250" s="33">
        <f t="shared" si="27"/>
        <v>610000</v>
      </c>
    </row>
    <row r="251" spans="1:17" x14ac:dyDescent="0.35">
      <c r="A251" t="s">
        <v>1249</v>
      </c>
      <c r="B251" s="33">
        <v>21913468</v>
      </c>
      <c r="C251" s="4">
        <v>22518842</v>
      </c>
      <c r="D251" s="33">
        <v>33364078</v>
      </c>
      <c r="E251" s="43">
        <v>125</v>
      </c>
      <c r="F251" s="33">
        <v>175307.74400000001</v>
      </c>
      <c r="G251" s="10">
        <f t="shared" si="21"/>
        <v>180150.736</v>
      </c>
      <c r="H251" s="33">
        <v>266912.62400000001</v>
      </c>
      <c r="K251" s="33">
        <f t="shared" si="22"/>
        <v>21910000</v>
      </c>
      <c r="L251" s="33">
        <f t="shared" si="23"/>
        <v>22520000</v>
      </c>
      <c r="M251" s="33">
        <f t="shared" si="24"/>
        <v>33360000</v>
      </c>
      <c r="N251" s="43">
        <v>125</v>
      </c>
      <c r="O251" s="33">
        <f t="shared" si="25"/>
        <v>180000</v>
      </c>
      <c r="P251" s="33">
        <f t="shared" si="26"/>
        <v>180000</v>
      </c>
      <c r="Q251" s="33">
        <f t="shared" si="27"/>
        <v>270000</v>
      </c>
    </row>
    <row r="252" spans="1:17" x14ac:dyDescent="0.35">
      <c r="A252" t="s">
        <v>1252</v>
      </c>
      <c r="B252" s="33">
        <v>98259995</v>
      </c>
      <c r="C252" s="4">
        <v>125175883</v>
      </c>
      <c r="D252" s="33">
        <v>175094947</v>
      </c>
      <c r="E252" s="43">
        <v>786</v>
      </c>
      <c r="F252" s="33">
        <v>125012.71628498728</v>
      </c>
      <c r="G252" s="10">
        <f t="shared" si="21"/>
        <v>159256.84860050891</v>
      </c>
      <c r="H252" s="33">
        <v>222767.10814249364</v>
      </c>
      <c r="K252" s="33">
        <f t="shared" si="22"/>
        <v>98260000</v>
      </c>
      <c r="L252" s="33">
        <f t="shared" si="23"/>
        <v>125180000</v>
      </c>
      <c r="M252" s="33">
        <f t="shared" si="24"/>
        <v>175090000</v>
      </c>
      <c r="N252" s="43">
        <v>786</v>
      </c>
      <c r="O252" s="33">
        <f t="shared" si="25"/>
        <v>130000</v>
      </c>
      <c r="P252" s="33">
        <f t="shared" si="26"/>
        <v>160000</v>
      </c>
      <c r="Q252" s="33">
        <f t="shared" si="27"/>
        <v>220000</v>
      </c>
    </row>
    <row r="253" spans="1:17" x14ac:dyDescent="0.35">
      <c r="A253" t="s">
        <v>1257</v>
      </c>
      <c r="B253" s="33">
        <v>55556499</v>
      </c>
      <c r="C253" s="4">
        <v>60138891</v>
      </c>
      <c r="D253" s="33">
        <v>95102810</v>
      </c>
      <c r="E253" s="43">
        <v>360</v>
      </c>
      <c r="F253" s="33">
        <v>154323.60833333334</v>
      </c>
      <c r="G253" s="10">
        <f t="shared" si="21"/>
        <v>167052.47500000001</v>
      </c>
      <c r="H253" s="33">
        <v>264174.47222222225</v>
      </c>
      <c r="K253" s="33">
        <f t="shared" si="22"/>
        <v>55560000</v>
      </c>
      <c r="L253" s="33">
        <f t="shared" si="23"/>
        <v>60140000</v>
      </c>
      <c r="M253" s="33">
        <f t="shared" si="24"/>
        <v>95100000</v>
      </c>
      <c r="N253" s="43">
        <v>360</v>
      </c>
      <c r="O253" s="33">
        <f t="shared" si="25"/>
        <v>150000</v>
      </c>
      <c r="P253" s="33">
        <f t="shared" si="26"/>
        <v>170000</v>
      </c>
      <c r="Q253" s="33">
        <f t="shared" si="27"/>
        <v>260000</v>
      </c>
    </row>
    <row r="254" spans="1:17" x14ac:dyDescent="0.35">
      <c r="A254" t="s">
        <v>1262</v>
      </c>
      <c r="B254" s="33">
        <v>180976825</v>
      </c>
      <c r="C254" s="4">
        <v>234238884</v>
      </c>
      <c r="D254" s="33">
        <v>297872390</v>
      </c>
      <c r="E254" s="43">
        <v>1056</v>
      </c>
      <c r="F254" s="33">
        <v>171379.56912878787</v>
      </c>
      <c r="G254" s="10">
        <f t="shared" si="21"/>
        <v>221817.125</v>
      </c>
      <c r="H254" s="33">
        <v>282076.12689393939</v>
      </c>
      <c r="K254" s="33">
        <f t="shared" si="22"/>
        <v>180980000</v>
      </c>
      <c r="L254" s="33">
        <f t="shared" si="23"/>
        <v>234240000</v>
      </c>
      <c r="M254" s="33">
        <f t="shared" si="24"/>
        <v>297870000</v>
      </c>
      <c r="N254" s="43">
        <v>1056</v>
      </c>
      <c r="O254" s="33">
        <f t="shared" si="25"/>
        <v>170000</v>
      </c>
      <c r="P254" s="33">
        <f t="shared" si="26"/>
        <v>220000</v>
      </c>
      <c r="Q254" s="33">
        <f t="shared" si="27"/>
        <v>280000</v>
      </c>
    </row>
    <row r="255" spans="1:17" x14ac:dyDescent="0.35">
      <c r="A255" t="s">
        <v>1264</v>
      </c>
      <c r="B255" s="33">
        <v>15802133</v>
      </c>
      <c r="C255" s="4">
        <v>18072770</v>
      </c>
      <c r="D255" s="33">
        <v>32526890</v>
      </c>
      <c r="E255" s="43">
        <v>155</v>
      </c>
      <c r="F255" s="33">
        <v>101949.24516129032</v>
      </c>
      <c r="G255" s="10">
        <f t="shared" si="21"/>
        <v>116598.51612903226</v>
      </c>
      <c r="H255" s="33">
        <v>209850.90322580645</v>
      </c>
      <c r="K255" s="33">
        <f t="shared" si="22"/>
        <v>15800000</v>
      </c>
      <c r="L255" s="33">
        <f t="shared" si="23"/>
        <v>18070000</v>
      </c>
      <c r="M255" s="33">
        <f t="shared" si="24"/>
        <v>32530000</v>
      </c>
      <c r="N255" s="43">
        <v>155</v>
      </c>
      <c r="O255" s="33">
        <f t="shared" si="25"/>
        <v>100000</v>
      </c>
      <c r="P255" s="33">
        <f t="shared" si="26"/>
        <v>120000</v>
      </c>
      <c r="Q255" s="33">
        <f t="shared" si="27"/>
        <v>210000</v>
      </c>
    </row>
    <row r="256" spans="1:17" x14ac:dyDescent="0.35">
      <c r="A256" t="s">
        <v>1269</v>
      </c>
      <c r="B256" s="33">
        <v>224838629</v>
      </c>
      <c r="C256" s="4">
        <v>353165005</v>
      </c>
      <c r="D256" s="33">
        <v>439011790</v>
      </c>
      <c r="E256" s="43">
        <v>1935</v>
      </c>
      <c r="F256" s="33">
        <v>116195.67390180878</v>
      </c>
      <c r="G256" s="10">
        <f t="shared" si="21"/>
        <v>182514.21447028423</v>
      </c>
      <c r="H256" s="33">
        <v>226879.47803617571</v>
      </c>
      <c r="K256" s="33">
        <f t="shared" si="22"/>
        <v>224840000</v>
      </c>
      <c r="L256" s="33">
        <f t="shared" si="23"/>
        <v>353170000</v>
      </c>
      <c r="M256" s="33">
        <f t="shared" si="24"/>
        <v>439010000</v>
      </c>
      <c r="N256" s="43">
        <v>1935</v>
      </c>
      <c r="O256" s="33">
        <f t="shared" si="25"/>
        <v>120000</v>
      </c>
      <c r="P256" s="33">
        <f t="shared" si="26"/>
        <v>180000</v>
      </c>
      <c r="Q256" s="33">
        <f t="shared" si="27"/>
        <v>230000</v>
      </c>
    </row>
    <row r="257" spans="1:17" x14ac:dyDescent="0.35">
      <c r="A257" t="s">
        <v>1275</v>
      </c>
      <c r="B257" s="33">
        <v>276395446</v>
      </c>
      <c r="C257" s="4">
        <v>348561958</v>
      </c>
      <c r="D257" s="33">
        <v>442139899</v>
      </c>
      <c r="E257" s="43">
        <v>1497</v>
      </c>
      <c r="F257" s="33">
        <v>184632.89645958584</v>
      </c>
      <c r="G257" s="10">
        <f t="shared" si="21"/>
        <v>232840.31930527723</v>
      </c>
      <c r="H257" s="33">
        <v>295350.63393453573</v>
      </c>
      <c r="K257" s="33">
        <f t="shared" si="22"/>
        <v>276400000</v>
      </c>
      <c r="L257" s="33">
        <f t="shared" si="23"/>
        <v>348560000</v>
      </c>
      <c r="M257" s="33">
        <f t="shared" si="24"/>
        <v>442140000</v>
      </c>
      <c r="N257" s="43">
        <v>1497</v>
      </c>
      <c r="O257" s="33">
        <f t="shared" si="25"/>
        <v>180000</v>
      </c>
      <c r="P257" s="33">
        <f t="shared" si="26"/>
        <v>230000</v>
      </c>
      <c r="Q257" s="33">
        <f t="shared" si="27"/>
        <v>300000</v>
      </c>
    </row>
    <row r="258" spans="1:17" x14ac:dyDescent="0.35">
      <c r="A258" t="s">
        <v>1278</v>
      </c>
      <c r="B258" s="33">
        <v>179124978</v>
      </c>
      <c r="C258" s="4">
        <v>254194432</v>
      </c>
      <c r="D258" s="33">
        <v>336816424</v>
      </c>
      <c r="E258" s="43">
        <v>1259</v>
      </c>
      <c r="F258" s="33">
        <v>142275.59809372519</v>
      </c>
      <c r="G258" s="10">
        <f t="shared" si="21"/>
        <v>201901.85226370135</v>
      </c>
      <c r="H258" s="33">
        <v>267526.94519459887</v>
      </c>
      <c r="K258" s="33">
        <f t="shared" si="22"/>
        <v>179120000</v>
      </c>
      <c r="L258" s="33">
        <f t="shared" si="23"/>
        <v>254190000</v>
      </c>
      <c r="M258" s="33">
        <f t="shared" si="24"/>
        <v>336820000</v>
      </c>
      <c r="N258" s="43">
        <v>1259</v>
      </c>
      <c r="O258" s="33">
        <f t="shared" si="25"/>
        <v>140000</v>
      </c>
      <c r="P258" s="33">
        <f t="shared" si="26"/>
        <v>200000</v>
      </c>
      <c r="Q258" s="33">
        <f t="shared" si="27"/>
        <v>270000</v>
      </c>
    </row>
    <row r="259" spans="1:17" x14ac:dyDescent="0.35">
      <c r="A259" t="s">
        <v>1282</v>
      </c>
      <c r="B259" s="33">
        <v>75008831</v>
      </c>
      <c r="C259" s="4">
        <v>87504468</v>
      </c>
      <c r="D259" s="33">
        <v>135916923</v>
      </c>
      <c r="E259" s="43">
        <v>422</v>
      </c>
      <c r="F259" s="33">
        <v>177746.04502369667</v>
      </c>
      <c r="G259" s="10">
        <f t="shared" ref="G259:G322" si="28">C259/E259</f>
        <v>207356.55924170616</v>
      </c>
      <c r="H259" s="33">
        <v>322078.0165876777</v>
      </c>
      <c r="K259" s="33">
        <f t="shared" ref="K259:K322" si="29">ROUND(B259,-4)</f>
        <v>75010000</v>
      </c>
      <c r="L259" s="33">
        <f t="shared" ref="L259:L322" si="30">ROUND(C259,-4)</f>
        <v>87500000</v>
      </c>
      <c r="M259" s="33">
        <f t="shared" ref="M259:M322" si="31">ROUND(D259,-4)</f>
        <v>135920000</v>
      </c>
      <c r="N259" s="43">
        <v>422</v>
      </c>
      <c r="O259" s="33">
        <f t="shared" ref="O259:O322" si="32">ROUND(F259,-4)</f>
        <v>180000</v>
      </c>
      <c r="P259" s="33">
        <f t="shared" ref="P259:P322" si="33">ROUND(G259,-4)</f>
        <v>210000</v>
      </c>
      <c r="Q259" s="33">
        <f t="shared" ref="Q259:Q322" si="34">ROUND(H259,-4)</f>
        <v>320000</v>
      </c>
    </row>
    <row r="260" spans="1:17" x14ac:dyDescent="0.35">
      <c r="A260" t="s">
        <v>1288</v>
      </c>
      <c r="B260" s="33">
        <v>25052487</v>
      </c>
      <c r="C260" s="4">
        <v>37776088</v>
      </c>
      <c r="D260" s="33">
        <v>70022166</v>
      </c>
      <c r="E260" s="43">
        <v>114</v>
      </c>
      <c r="F260" s="33">
        <v>219758.65789473685</v>
      </c>
      <c r="G260" s="10">
        <f t="shared" si="28"/>
        <v>331369.19298245612</v>
      </c>
      <c r="H260" s="33">
        <v>614229.52631578944</v>
      </c>
      <c r="K260" s="33">
        <f t="shared" si="29"/>
        <v>25050000</v>
      </c>
      <c r="L260" s="33">
        <f t="shared" si="30"/>
        <v>37780000</v>
      </c>
      <c r="M260" s="33">
        <f t="shared" si="31"/>
        <v>70020000</v>
      </c>
      <c r="N260" s="43">
        <v>114</v>
      </c>
      <c r="O260" s="33">
        <f t="shared" si="32"/>
        <v>220000</v>
      </c>
      <c r="P260" s="33">
        <f t="shared" si="33"/>
        <v>330000</v>
      </c>
      <c r="Q260" s="33">
        <f t="shared" si="34"/>
        <v>610000</v>
      </c>
    </row>
    <row r="261" spans="1:17" x14ac:dyDescent="0.35">
      <c r="A261" t="s">
        <v>1290</v>
      </c>
      <c r="B261" s="33">
        <v>80002678</v>
      </c>
      <c r="C261" s="4">
        <v>101394411</v>
      </c>
      <c r="D261" s="33">
        <v>123374208</v>
      </c>
      <c r="E261" s="43">
        <v>448</v>
      </c>
      <c r="F261" s="33">
        <v>178577.40625</v>
      </c>
      <c r="G261" s="10">
        <f t="shared" si="28"/>
        <v>226326.81026785713</v>
      </c>
      <c r="H261" s="33">
        <v>275388.85714285716</v>
      </c>
      <c r="K261" s="33">
        <f t="shared" si="29"/>
        <v>80000000</v>
      </c>
      <c r="L261" s="33">
        <f t="shared" si="30"/>
        <v>101390000</v>
      </c>
      <c r="M261" s="33">
        <f t="shared" si="31"/>
        <v>123370000</v>
      </c>
      <c r="N261" s="43">
        <v>448</v>
      </c>
      <c r="O261" s="33">
        <f t="shared" si="32"/>
        <v>180000</v>
      </c>
      <c r="P261" s="33">
        <f t="shared" si="33"/>
        <v>230000</v>
      </c>
      <c r="Q261" s="33">
        <f t="shared" si="34"/>
        <v>280000</v>
      </c>
    </row>
    <row r="262" spans="1:17" x14ac:dyDescent="0.35">
      <c r="A262" t="s">
        <v>1297</v>
      </c>
      <c r="B262" s="33">
        <v>131005798</v>
      </c>
      <c r="C262" s="4">
        <v>162004693</v>
      </c>
      <c r="D262" s="33">
        <v>198027425</v>
      </c>
      <c r="E262" s="43">
        <v>600</v>
      </c>
      <c r="F262" s="33">
        <v>218342.99666666667</v>
      </c>
      <c r="G262" s="10">
        <f t="shared" si="28"/>
        <v>270007.82166666666</v>
      </c>
      <c r="H262" s="33">
        <v>330045.70833333331</v>
      </c>
      <c r="K262" s="33">
        <f t="shared" si="29"/>
        <v>131010000</v>
      </c>
      <c r="L262" s="33">
        <f t="shared" si="30"/>
        <v>162000000</v>
      </c>
      <c r="M262" s="33">
        <f t="shared" si="31"/>
        <v>198030000</v>
      </c>
      <c r="N262" s="43">
        <v>600</v>
      </c>
      <c r="O262" s="33">
        <f t="shared" si="32"/>
        <v>220000</v>
      </c>
      <c r="P262" s="33">
        <f t="shared" si="33"/>
        <v>270000</v>
      </c>
      <c r="Q262" s="33">
        <f t="shared" si="34"/>
        <v>330000</v>
      </c>
    </row>
    <row r="263" spans="1:17" x14ac:dyDescent="0.35">
      <c r="A263" t="s">
        <v>1300</v>
      </c>
      <c r="B263" s="33">
        <v>147999</v>
      </c>
      <c r="C263" s="4">
        <v>2699378</v>
      </c>
      <c r="D263" s="33">
        <v>7386614</v>
      </c>
      <c r="E263" s="43">
        <v>13</v>
      </c>
      <c r="F263" s="33">
        <v>11384.538461538461</v>
      </c>
      <c r="G263" s="10">
        <f t="shared" si="28"/>
        <v>207644.46153846153</v>
      </c>
      <c r="H263" s="33">
        <v>568201.07692307688</v>
      </c>
      <c r="K263" s="33">
        <f t="shared" si="29"/>
        <v>150000</v>
      </c>
      <c r="L263" s="33">
        <f t="shared" si="30"/>
        <v>2700000</v>
      </c>
      <c r="M263" s="33">
        <f t="shared" si="31"/>
        <v>7390000</v>
      </c>
      <c r="N263" s="43">
        <v>13</v>
      </c>
      <c r="O263" s="33">
        <f t="shared" si="32"/>
        <v>10000</v>
      </c>
      <c r="P263" s="33">
        <f t="shared" si="33"/>
        <v>210000</v>
      </c>
      <c r="Q263" s="33">
        <f t="shared" si="34"/>
        <v>570000</v>
      </c>
    </row>
    <row r="264" spans="1:17" x14ac:dyDescent="0.35">
      <c r="A264" t="s">
        <v>1304</v>
      </c>
      <c r="B264" s="33">
        <v>107249980</v>
      </c>
      <c r="C264" s="4">
        <v>130745033</v>
      </c>
      <c r="D264" s="33">
        <v>197143773</v>
      </c>
      <c r="E264" s="43">
        <v>693</v>
      </c>
      <c r="F264" s="33">
        <v>154761.8759018759</v>
      </c>
      <c r="G264" s="10">
        <f t="shared" si="28"/>
        <v>188665.27128427129</v>
      </c>
      <c r="H264" s="33">
        <v>284478.74891774892</v>
      </c>
      <c r="K264" s="33">
        <f t="shared" si="29"/>
        <v>107250000</v>
      </c>
      <c r="L264" s="33">
        <f t="shared" si="30"/>
        <v>130750000</v>
      </c>
      <c r="M264" s="33">
        <f t="shared" si="31"/>
        <v>197140000</v>
      </c>
      <c r="N264" s="43">
        <v>693</v>
      </c>
      <c r="O264" s="33">
        <f t="shared" si="32"/>
        <v>150000</v>
      </c>
      <c r="P264" s="33">
        <f t="shared" si="33"/>
        <v>190000</v>
      </c>
      <c r="Q264" s="33">
        <f t="shared" si="34"/>
        <v>280000</v>
      </c>
    </row>
    <row r="265" spans="1:17" x14ac:dyDescent="0.35">
      <c r="A265" t="s">
        <v>1310</v>
      </c>
      <c r="B265" s="33">
        <v>17486589</v>
      </c>
      <c r="C265" s="4">
        <v>21387791</v>
      </c>
      <c r="D265" s="33">
        <v>32436736</v>
      </c>
      <c r="E265" s="43">
        <v>120</v>
      </c>
      <c r="F265" s="33">
        <v>145721.57500000001</v>
      </c>
      <c r="G265" s="10">
        <f t="shared" si="28"/>
        <v>178231.59166666667</v>
      </c>
      <c r="H265" s="33">
        <v>270306.13333333336</v>
      </c>
      <c r="K265" s="33">
        <f t="shared" si="29"/>
        <v>17490000</v>
      </c>
      <c r="L265" s="33">
        <f t="shared" si="30"/>
        <v>21390000</v>
      </c>
      <c r="M265" s="33">
        <f t="shared" si="31"/>
        <v>32440000</v>
      </c>
      <c r="N265" s="43">
        <v>120</v>
      </c>
      <c r="O265" s="33">
        <f t="shared" si="32"/>
        <v>150000</v>
      </c>
      <c r="P265" s="33">
        <f t="shared" si="33"/>
        <v>180000</v>
      </c>
      <c r="Q265" s="33">
        <f t="shared" si="34"/>
        <v>270000</v>
      </c>
    </row>
    <row r="266" spans="1:17" x14ac:dyDescent="0.35">
      <c r="A266" t="s">
        <v>1315</v>
      </c>
      <c r="B266" s="33">
        <v>31128602</v>
      </c>
      <c r="C266" s="4">
        <v>31525820</v>
      </c>
      <c r="D266" s="33">
        <v>44930439</v>
      </c>
      <c r="E266" s="43">
        <v>83</v>
      </c>
      <c r="F266" s="33">
        <v>375043.39759036142</v>
      </c>
      <c r="G266" s="10">
        <f t="shared" si="28"/>
        <v>379829.15662650601</v>
      </c>
      <c r="H266" s="33">
        <v>541330.59036144579</v>
      </c>
      <c r="K266" s="33">
        <f t="shared" si="29"/>
        <v>31130000</v>
      </c>
      <c r="L266" s="33">
        <f t="shared" si="30"/>
        <v>31530000</v>
      </c>
      <c r="M266" s="33">
        <f t="shared" si="31"/>
        <v>44930000</v>
      </c>
      <c r="N266" s="43">
        <v>83</v>
      </c>
      <c r="O266" s="33">
        <f t="shared" si="32"/>
        <v>380000</v>
      </c>
      <c r="P266" s="33">
        <f t="shared" si="33"/>
        <v>380000</v>
      </c>
      <c r="Q266" s="33">
        <f t="shared" si="34"/>
        <v>540000</v>
      </c>
    </row>
    <row r="267" spans="1:17" x14ac:dyDescent="0.35">
      <c r="A267" t="s">
        <v>1320</v>
      </c>
      <c r="B267" s="33">
        <v>28878518</v>
      </c>
      <c r="C267" s="4">
        <v>29098265</v>
      </c>
      <c r="D267" s="33">
        <v>58356819</v>
      </c>
      <c r="E267" s="43">
        <v>125</v>
      </c>
      <c r="F267" s="33">
        <v>231028.144</v>
      </c>
      <c r="G267" s="10">
        <f t="shared" si="28"/>
        <v>232786.12</v>
      </c>
      <c r="H267" s="33">
        <v>466854.55200000003</v>
      </c>
      <c r="K267" s="33">
        <f t="shared" si="29"/>
        <v>28880000</v>
      </c>
      <c r="L267" s="33">
        <f t="shared" si="30"/>
        <v>29100000</v>
      </c>
      <c r="M267" s="33">
        <f t="shared" si="31"/>
        <v>58360000</v>
      </c>
      <c r="N267" s="43">
        <v>125</v>
      </c>
      <c r="O267" s="33">
        <f t="shared" si="32"/>
        <v>230000</v>
      </c>
      <c r="P267" s="33">
        <f t="shared" si="33"/>
        <v>230000</v>
      </c>
      <c r="Q267" s="33">
        <f t="shared" si="34"/>
        <v>470000</v>
      </c>
    </row>
    <row r="268" spans="1:17" x14ac:dyDescent="0.35">
      <c r="A268" t="s">
        <v>1322</v>
      </c>
      <c r="B268" s="33">
        <v>31493725</v>
      </c>
      <c r="C268" s="4">
        <v>37374568</v>
      </c>
      <c r="D268" s="33">
        <v>55397339</v>
      </c>
      <c r="E268" s="43">
        <v>267</v>
      </c>
      <c r="F268" s="33">
        <v>117954.02621722847</v>
      </c>
      <c r="G268" s="10">
        <f t="shared" si="28"/>
        <v>139979.6554307116</v>
      </c>
      <c r="H268" s="33">
        <v>207480.67041198502</v>
      </c>
      <c r="K268" s="33">
        <f t="shared" si="29"/>
        <v>31490000</v>
      </c>
      <c r="L268" s="33">
        <f t="shared" si="30"/>
        <v>37370000</v>
      </c>
      <c r="M268" s="33">
        <f t="shared" si="31"/>
        <v>55400000</v>
      </c>
      <c r="N268" s="43">
        <v>267</v>
      </c>
      <c r="O268" s="33">
        <f t="shared" si="32"/>
        <v>120000</v>
      </c>
      <c r="P268" s="33">
        <f t="shared" si="33"/>
        <v>140000</v>
      </c>
      <c r="Q268" s="33">
        <f t="shared" si="34"/>
        <v>210000</v>
      </c>
    </row>
    <row r="269" spans="1:17" x14ac:dyDescent="0.35">
      <c r="A269" t="s">
        <v>1326</v>
      </c>
      <c r="B269" s="33">
        <v>70759984</v>
      </c>
      <c r="C269" s="4">
        <v>79608452</v>
      </c>
      <c r="D269" s="33">
        <v>110329749</v>
      </c>
      <c r="E269" s="43">
        <v>331</v>
      </c>
      <c r="F269" s="33">
        <v>213776.38670694863</v>
      </c>
      <c r="G269" s="10">
        <f t="shared" si="28"/>
        <v>240508.91842900301</v>
      </c>
      <c r="H269" s="33">
        <v>333322.50453172205</v>
      </c>
      <c r="K269" s="33">
        <f t="shared" si="29"/>
        <v>70760000</v>
      </c>
      <c r="L269" s="33">
        <f t="shared" si="30"/>
        <v>79610000</v>
      </c>
      <c r="M269" s="33">
        <f t="shared" si="31"/>
        <v>110330000</v>
      </c>
      <c r="N269" s="43">
        <v>331</v>
      </c>
      <c r="O269" s="33">
        <f t="shared" si="32"/>
        <v>210000</v>
      </c>
      <c r="P269" s="33">
        <f t="shared" si="33"/>
        <v>240000</v>
      </c>
      <c r="Q269" s="33">
        <f t="shared" si="34"/>
        <v>330000</v>
      </c>
    </row>
    <row r="270" spans="1:17" x14ac:dyDescent="0.35">
      <c r="A270" t="s">
        <v>1332</v>
      </c>
      <c r="B270" s="33">
        <v>12614222</v>
      </c>
      <c r="C270" s="4">
        <v>14690909</v>
      </c>
      <c r="D270" s="33">
        <v>30770222</v>
      </c>
      <c r="E270" s="43">
        <v>150</v>
      </c>
      <c r="F270" s="33">
        <v>84094.813333333339</v>
      </c>
      <c r="G270" s="10">
        <f t="shared" si="28"/>
        <v>97939.393333333326</v>
      </c>
      <c r="H270" s="33">
        <v>205134.81333333332</v>
      </c>
      <c r="K270" s="33">
        <f t="shared" si="29"/>
        <v>12610000</v>
      </c>
      <c r="L270" s="33">
        <f t="shared" si="30"/>
        <v>14690000</v>
      </c>
      <c r="M270" s="33">
        <f t="shared" si="31"/>
        <v>30770000</v>
      </c>
      <c r="N270" s="43">
        <v>150</v>
      </c>
      <c r="O270" s="33">
        <f t="shared" si="32"/>
        <v>80000</v>
      </c>
      <c r="P270" s="33">
        <f t="shared" si="33"/>
        <v>100000</v>
      </c>
      <c r="Q270" s="33">
        <f t="shared" si="34"/>
        <v>210000</v>
      </c>
    </row>
    <row r="271" spans="1:17" x14ac:dyDescent="0.35">
      <c r="A271" t="s">
        <v>1334</v>
      </c>
      <c r="B271" s="33">
        <v>99020018</v>
      </c>
      <c r="C271" s="4">
        <v>162405914</v>
      </c>
      <c r="D271" s="33">
        <v>294566352</v>
      </c>
      <c r="E271" s="43">
        <v>1099</v>
      </c>
      <c r="F271" s="33">
        <v>90100.107370336671</v>
      </c>
      <c r="G271" s="10">
        <f t="shared" si="28"/>
        <v>147776.08189262965</v>
      </c>
      <c r="H271" s="33">
        <v>268031.25750682439</v>
      </c>
      <c r="K271" s="33">
        <f t="shared" si="29"/>
        <v>99020000</v>
      </c>
      <c r="L271" s="33">
        <f t="shared" si="30"/>
        <v>162410000</v>
      </c>
      <c r="M271" s="33">
        <f t="shared" si="31"/>
        <v>294570000</v>
      </c>
      <c r="N271" s="43">
        <v>1099</v>
      </c>
      <c r="O271" s="33">
        <f t="shared" si="32"/>
        <v>90000</v>
      </c>
      <c r="P271" s="33">
        <f t="shared" si="33"/>
        <v>150000</v>
      </c>
      <c r="Q271" s="33">
        <f t="shared" si="34"/>
        <v>270000</v>
      </c>
    </row>
    <row r="272" spans="1:17" x14ac:dyDescent="0.35">
      <c r="A272" t="s">
        <v>1336</v>
      </c>
      <c r="B272" s="33">
        <v>72981641</v>
      </c>
      <c r="C272" s="4">
        <v>92517301</v>
      </c>
      <c r="D272" s="33">
        <v>132785807</v>
      </c>
      <c r="E272" s="43">
        <v>600</v>
      </c>
      <c r="F272" s="33">
        <v>121636.06833333333</v>
      </c>
      <c r="G272" s="10">
        <f t="shared" si="28"/>
        <v>154195.50166666668</v>
      </c>
      <c r="H272" s="33">
        <v>221309.67833333334</v>
      </c>
      <c r="K272" s="33">
        <f t="shared" si="29"/>
        <v>72980000</v>
      </c>
      <c r="L272" s="33">
        <f t="shared" si="30"/>
        <v>92520000</v>
      </c>
      <c r="M272" s="33">
        <f t="shared" si="31"/>
        <v>132790000</v>
      </c>
      <c r="N272" s="43">
        <v>600</v>
      </c>
      <c r="O272" s="33">
        <f t="shared" si="32"/>
        <v>120000</v>
      </c>
      <c r="P272" s="33">
        <f t="shared" si="33"/>
        <v>150000</v>
      </c>
      <c r="Q272" s="33">
        <f t="shared" si="34"/>
        <v>220000</v>
      </c>
    </row>
    <row r="273" spans="1:17" x14ac:dyDescent="0.35">
      <c r="A273" t="s">
        <v>1339</v>
      </c>
      <c r="B273" s="33">
        <v>21383879</v>
      </c>
      <c r="C273" s="4">
        <v>29445479</v>
      </c>
      <c r="D273" s="33">
        <v>39276894</v>
      </c>
      <c r="E273" s="43">
        <v>100</v>
      </c>
      <c r="F273" s="33">
        <v>213838.79</v>
      </c>
      <c r="G273" s="10">
        <f t="shared" si="28"/>
        <v>294454.78999999998</v>
      </c>
      <c r="H273" s="33">
        <v>392768.94</v>
      </c>
      <c r="K273" s="33">
        <f t="shared" si="29"/>
        <v>21380000</v>
      </c>
      <c r="L273" s="33">
        <f t="shared" si="30"/>
        <v>29450000</v>
      </c>
      <c r="M273" s="33">
        <f t="shared" si="31"/>
        <v>39280000</v>
      </c>
      <c r="N273" s="43">
        <v>100</v>
      </c>
      <c r="O273" s="33">
        <f t="shared" si="32"/>
        <v>210000</v>
      </c>
      <c r="P273" s="33">
        <f t="shared" si="33"/>
        <v>290000</v>
      </c>
      <c r="Q273" s="33">
        <f t="shared" si="34"/>
        <v>390000</v>
      </c>
    </row>
    <row r="274" spans="1:17" x14ac:dyDescent="0.35">
      <c r="A274" t="s">
        <v>1342</v>
      </c>
      <c r="B274" s="33">
        <v>217831748</v>
      </c>
      <c r="C274" s="4">
        <v>247871827</v>
      </c>
      <c r="D274" s="33">
        <v>354220042</v>
      </c>
      <c r="E274" s="43">
        <v>1470</v>
      </c>
      <c r="F274" s="33">
        <v>148184.86258503402</v>
      </c>
      <c r="G274" s="10">
        <f t="shared" si="28"/>
        <v>168620.29047619048</v>
      </c>
      <c r="H274" s="33">
        <v>240966.0149659864</v>
      </c>
      <c r="K274" s="33">
        <f t="shared" si="29"/>
        <v>217830000</v>
      </c>
      <c r="L274" s="33">
        <f t="shared" si="30"/>
        <v>247870000</v>
      </c>
      <c r="M274" s="33">
        <f t="shared" si="31"/>
        <v>354220000</v>
      </c>
      <c r="N274" s="43">
        <v>1470</v>
      </c>
      <c r="O274" s="33">
        <f t="shared" si="32"/>
        <v>150000</v>
      </c>
      <c r="P274" s="33">
        <f t="shared" si="33"/>
        <v>170000</v>
      </c>
      <c r="Q274" s="33">
        <f t="shared" si="34"/>
        <v>240000</v>
      </c>
    </row>
    <row r="275" spans="1:17" x14ac:dyDescent="0.35">
      <c r="A275" t="s">
        <v>1345</v>
      </c>
      <c r="B275" s="33">
        <v>31461307</v>
      </c>
      <c r="C275" s="4">
        <v>31498264</v>
      </c>
      <c r="D275" s="33">
        <v>64707692</v>
      </c>
      <c r="E275" s="43">
        <v>155</v>
      </c>
      <c r="F275" s="33">
        <v>202976.17419354839</v>
      </c>
      <c r="G275" s="10">
        <f t="shared" si="28"/>
        <v>203214.6064516129</v>
      </c>
      <c r="H275" s="33">
        <v>417468.9806451613</v>
      </c>
      <c r="K275" s="33">
        <f t="shared" si="29"/>
        <v>31460000</v>
      </c>
      <c r="L275" s="33">
        <f t="shared" si="30"/>
        <v>31500000</v>
      </c>
      <c r="M275" s="33">
        <f t="shared" si="31"/>
        <v>64710000</v>
      </c>
      <c r="N275" s="43">
        <v>155</v>
      </c>
      <c r="O275" s="33">
        <f t="shared" si="32"/>
        <v>200000</v>
      </c>
      <c r="P275" s="33">
        <f t="shared" si="33"/>
        <v>200000</v>
      </c>
      <c r="Q275" s="33">
        <f t="shared" si="34"/>
        <v>420000</v>
      </c>
    </row>
    <row r="276" spans="1:17" x14ac:dyDescent="0.35">
      <c r="A276" t="s">
        <v>1347</v>
      </c>
      <c r="B276" s="33">
        <v>77459926</v>
      </c>
      <c r="C276" s="4">
        <v>84273642</v>
      </c>
      <c r="D276" s="33">
        <v>138022346</v>
      </c>
      <c r="E276" s="43">
        <v>525</v>
      </c>
      <c r="F276" s="33">
        <v>147542.7161904762</v>
      </c>
      <c r="G276" s="10">
        <f t="shared" si="28"/>
        <v>160521.22285714286</v>
      </c>
      <c r="H276" s="33">
        <v>262899.70666666667</v>
      </c>
      <c r="K276" s="33">
        <f t="shared" si="29"/>
        <v>77460000</v>
      </c>
      <c r="L276" s="33">
        <f t="shared" si="30"/>
        <v>84270000</v>
      </c>
      <c r="M276" s="33">
        <f t="shared" si="31"/>
        <v>138020000</v>
      </c>
      <c r="N276" s="43">
        <v>525</v>
      </c>
      <c r="O276" s="33">
        <f t="shared" si="32"/>
        <v>150000</v>
      </c>
      <c r="P276" s="33">
        <f t="shared" si="33"/>
        <v>160000</v>
      </c>
      <c r="Q276" s="33">
        <f t="shared" si="34"/>
        <v>260000</v>
      </c>
    </row>
    <row r="277" spans="1:17" x14ac:dyDescent="0.35">
      <c r="A277" t="s">
        <v>1352</v>
      </c>
      <c r="B277" s="33">
        <v>11659122</v>
      </c>
      <c r="C277" s="4">
        <v>17592850</v>
      </c>
      <c r="D277" s="33">
        <v>26202767</v>
      </c>
      <c r="E277" s="43">
        <v>90</v>
      </c>
      <c r="F277" s="33">
        <v>129545.8</v>
      </c>
      <c r="G277" s="10">
        <f t="shared" si="28"/>
        <v>195476.11111111112</v>
      </c>
      <c r="H277" s="33">
        <v>291141.85555555555</v>
      </c>
      <c r="K277" s="33">
        <f t="shared" si="29"/>
        <v>11660000</v>
      </c>
      <c r="L277" s="33">
        <f t="shared" si="30"/>
        <v>17590000</v>
      </c>
      <c r="M277" s="33">
        <f t="shared" si="31"/>
        <v>26200000</v>
      </c>
      <c r="N277" s="43">
        <v>90</v>
      </c>
      <c r="O277" s="33">
        <f t="shared" si="32"/>
        <v>130000</v>
      </c>
      <c r="P277" s="33">
        <f t="shared" si="33"/>
        <v>200000</v>
      </c>
      <c r="Q277" s="33">
        <f t="shared" si="34"/>
        <v>290000</v>
      </c>
    </row>
    <row r="278" spans="1:17" x14ac:dyDescent="0.35">
      <c r="A278" t="s">
        <v>1354</v>
      </c>
      <c r="B278" s="33">
        <v>5300429</v>
      </c>
      <c r="C278" s="4">
        <v>9322714</v>
      </c>
      <c r="D278" s="33">
        <v>18892170</v>
      </c>
      <c r="E278" s="43">
        <v>87</v>
      </c>
      <c r="F278" s="33">
        <v>60924.471264367814</v>
      </c>
      <c r="G278" s="10">
        <f t="shared" si="28"/>
        <v>107157.63218390805</v>
      </c>
      <c r="H278" s="33">
        <v>217151.37931034484</v>
      </c>
      <c r="K278" s="33">
        <f t="shared" si="29"/>
        <v>5300000</v>
      </c>
      <c r="L278" s="33">
        <f t="shared" si="30"/>
        <v>9320000</v>
      </c>
      <c r="M278" s="33">
        <f t="shared" si="31"/>
        <v>18890000</v>
      </c>
      <c r="N278" s="43">
        <v>87</v>
      </c>
      <c r="O278" s="33">
        <f t="shared" si="32"/>
        <v>60000</v>
      </c>
      <c r="P278" s="33">
        <f t="shared" si="33"/>
        <v>110000</v>
      </c>
      <c r="Q278" s="33">
        <f t="shared" si="34"/>
        <v>220000</v>
      </c>
    </row>
    <row r="279" spans="1:17" x14ac:dyDescent="0.35">
      <c r="A279" t="s">
        <v>1358</v>
      </c>
      <c r="B279" s="33">
        <v>271085679</v>
      </c>
      <c r="C279" s="4">
        <v>362780256</v>
      </c>
      <c r="D279" s="33">
        <v>430603644</v>
      </c>
      <c r="E279" s="43">
        <v>1185</v>
      </c>
      <c r="F279" s="33">
        <v>228764.28607594938</v>
      </c>
      <c r="G279" s="10">
        <f t="shared" si="28"/>
        <v>306143.67594936711</v>
      </c>
      <c r="H279" s="33">
        <v>363378.60253164556</v>
      </c>
      <c r="K279" s="33">
        <f t="shared" si="29"/>
        <v>271090000</v>
      </c>
      <c r="L279" s="33">
        <f t="shared" si="30"/>
        <v>362780000</v>
      </c>
      <c r="M279" s="33">
        <f t="shared" si="31"/>
        <v>430600000</v>
      </c>
      <c r="N279" s="43">
        <v>1185</v>
      </c>
      <c r="O279" s="33">
        <f t="shared" si="32"/>
        <v>230000</v>
      </c>
      <c r="P279" s="33">
        <f t="shared" si="33"/>
        <v>310000</v>
      </c>
      <c r="Q279" s="33">
        <f t="shared" si="34"/>
        <v>360000</v>
      </c>
    </row>
    <row r="280" spans="1:17" x14ac:dyDescent="0.35">
      <c r="A280" t="s">
        <v>1362</v>
      </c>
      <c r="B280" s="33">
        <v>45699447</v>
      </c>
      <c r="C280" s="4">
        <v>54103303</v>
      </c>
      <c r="D280" s="33">
        <v>81404363</v>
      </c>
      <c r="E280" s="43">
        <v>287</v>
      </c>
      <c r="F280" s="33">
        <v>159231.52264808363</v>
      </c>
      <c r="G280" s="10">
        <f t="shared" si="28"/>
        <v>188513.25087108015</v>
      </c>
      <c r="H280" s="33">
        <v>283638.89547038329</v>
      </c>
      <c r="K280" s="33">
        <f t="shared" si="29"/>
        <v>45700000</v>
      </c>
      <c r="L280" s="33">
        <f t="shared" si="30"/>
        <v>54100000</v>
      </c>
      <c r="M280" s="33">
        <f t="shared" si="31"/>
        <v>81400000</v>
      </c>
      <c r="N280" s="43">
        <v>287</v>
      </c>
      <c r="O280" s="33">
        <f t="shared" si="32"/>
        <v>160000</v>
      </c>
      <c r="P280" s="33">
        <f t="shared" si="33"/>
        <v>190000</v>
      </c>
      <c r="Q280" s="33">
        <f t="shared" si="34"/>
        <v>280000</v>
      </c>
    </row>
    <row r="281" spans="1:17" x14ac:dyDescent="0.35">
      <c r="A281" t="s">
        <v>1367</v>
      </c>
      <c r="B281" s="33">
        <v>154940128</v>
      </c>
      <c r="C281" s="4">
        <v>177437565</v>
      </c>
      <c r="D281" s="33">
        <v>232411021</v>
      </c>
      <c r="E281" s="43">
        <v>998</v>
      </c>
      <c r="F281" s="33">
        <v>155250.62925851703</v>
      </c>
      <c r="G281" s="10">
        <f t="shared" si="28"/>
        <v>177793.1513026052</v>
      </c>
      <c r="H281" s="33">
        <v>232876.77454909819</v>
      </c>
      <c r="K281" s="33">
        <f t="shared" si="29"/>
        <v>154940000</v>
      </c>
      <c r="L281" s="33">
        <f t="shared" si="30"/>
        <v>177440000</v>
      </c>
      <c r="M281" s="33">
        <f t="shared" si="31"/>
        <v>232410000</v>
      </c>
      <c r="N281" s="43">
        <v>998</v>
      </c>
      <c r="O281" s="33">
        <f t="shared" si="32"/>
        <v>160000</v>
      </c>
      <c r="P281" s="33">
        <f t="shared" si="33"/>
        <v>180000</v>
      </c>
      <c r="Q281" s="33">
        <f t="shared" si="34"/>
        <v>230000</v>
      </c>
    </row>
    <row r="282" spans="1:17" x14ac:dyDescent="0.35">
      <c r="A282" t="s">
        <v>1370</v>
      </c>
      <c r="B282" s="33">
        <v>71528699</v>
      </c>
      <c r="C282" s="4">
        <v>103515741</v>
      </c>
      <c r="D282" s="33">
        <v>143538601</v>
      </c>
      <c r="E282" s="43">
        <v>502</v>
      </c>
      <c r="F282" s="33">
        <v>142487.44820717131</v>
      </c>
      <c r="G282" s="10">
        <f t="shared" si="28"/>
        <v>206206.65537848606</v>
      </c>
      <c r="H282" s="33">
        <v>285933.46812749002</v>
      </c>
      <c r="K282" s="33">
        <f t="shared" si="29"/>
        <v>71530000</v>
      </c>
      <c r="L282" s="33">
        <f t="shared" si="30"/>
        <v>103520000</v>
      </c>
      <c r="M282" s="33">
        <f t="shared" si="31"/>
        <v>143540000</v>
      </c>
      <c r="N282" s="43">
        <v>502</v>
      </c>
      <c r="O282" s="33">
        <f t="shared" si="32"/>
        <v>140000</v>
      </c>
      <c r="P282" s="33">
        <f t="shared" si="33"/>
        <v>210000</v>
      </c>
      <c r="Q282" s="33">
        <f t="shared" si="34"/>
        <v>290000</v>
      </c>
    </row>
    <row r="283" spans="1:17" x14ac:dyDescent="0.35">
      <c r="A283" t="s">
        <v>1376</v>
      </c>
      <c r="B283" s="33">
        <v>144528214</v>
      </c>
      <c r="C283" s="4">
        <v>197798381</v>
      </c>
      <c r="D283" s="33">
        <v>269470462</v>
      </c>
      <c r="E283" s="43">
        <v>1046</v>
      </c>
      <c r="F283" s="33">
        <v>138172.28871892925</v>
      </c>
      <c r="G283" s="10">
        <f t="shared" si="28"/>
        <v>189099.79063097516</v>
      </c>
      <c r="H283" s="33">
        <v>257619.94455066923</v>
      </c>
      <c r="K283" s="33">
        <f t="shared" si="29"/>
        <v>144530000</v>
      </c>
      <c r="L283" s="33">
        <f t="shared" si="30"/>
        <v>197800000</v>
      </c>
      <c r="M283" s="33">
        <f t="shared" si="31"/>
        <v>269470000</v>
      </c>
      <c r="N283" s="43">
        <v>1046</v>
      </c>
      <c r="O283" s="33">
        <f t="shared" si="32"/>
        <v>140000</v>
      </c>
      <c r="P283" s="33">
        <f t="shared" si="33"/>
        <v>190000</v>
      </c>
      <c r="Q283" s="33">
        <f t="shared" si="34"/>
        <v>260000</v>
      </c>
    </row>
    <row r="284" spans="1:17" x14ac:dyDescent="0.35">
      <c r="A284" t="s">
        <v>1378</v>
      </c>
      <c r="B284" s="33">
        <v>21837167</v>
      </c>
      <c r="C284" s="4">
        <v>21961657</v>
      </c>
      <c r="D284" s="33">
        <v>45690987</v>
      </c>
      <c r="E284" s="43">
        <v>219</v>
      </c>
      <c r="F284" s="33">
        <v>99713.091324200912</v>
      </c>
      <c r="G284" s="10">
        <f t="shared" si="28"/>
        <v>100281.53881278539</v>
      </c>
      <c r="H284" s="33">
        <v>208634.64383561644</v>
      </c>
      <c r="K284" s="33">
        <f t="shared" si="29"/>
        <v>21840000</v>
      </c>
      <c r="L284" s="33">
        <f t="shared" si="30"/>
        <v>21960000</v>
      </c>
      <c r="M284" s="33">
        <f t="shared" si="31"/>
        <v>45690000</v>
      </c>
      <c r="N284" s="43">
        <v>219</v>
      </c>
      <c r="O284" s="33">
        <f t="shared" si="32"/>
        <v>100000</v>
      </c>
      <c r="P284" s="33">
        <f t="shared" si="33"/>
        <v>100000</v>
      </c>
      <c r="Q284" s="33">
        <f t="shared" si="34"/>
        <v>210000</v>
      </c>
    </row>
    <row r="285" spans="1:17" x14ac:dyDescent="0.35">
      <c r="A285" t="s">
        <v>1965</v>
      </c>
      <c r="B285" s="4">
        <v>47939328</v>
      </c>
      <c r="C285" s="4">
        <v>48091922</v>
      </c>
      <c r="D285" s="33">
        <v>73453736</v>
      </c>
      <c r="E285" s="43">
        <v>312</v>
      </c>
      <c r="F285" s="33">
        <f>B285/E285</f>
        <v>153651.69230769231</v>
      </c>
      <c r="G285" s="10">
        <f t="shared" si="28"/>
        <v>154140.77564102566</v>
      </c>
      <c r="H285" s="33">
        <v>235428.64102564103</v>
      </c>
      <c r="K285" s="33">
        <f t="shared" si="29"/>
        <v>47940000</v>
      </c>
      <c r="L285" s="33">
        <f t="shared" si="30"/>
        <v>48090000</v>
      </c>
      <c r="M285" s="33">
        <f t="shared" si="31"/>
        <v>73450000</v>
      </c>
      <c r="N285" s="43">
        <v>312</v>
      </c>
      <c r="O285" s="33">
        <f t="shared" si="32"/>
        <v>150000</v>
      </c>
      <c r="P285" s="33">
        <f t="shared" si="33"/>
        <v>150000</v>
      </c>
      <c r="Q285" s="33">
        <f t="shared" si="34"/>
        <v>240000</v>
      </c>
    </row>
    <row r="286" spans="1:17" x14ac:dyDescent="0.35">
      <c r="A286" t="s">
        <v>1381</v>
      </c>
      <c r="B286" s="33">
        <v>36924782</v>
      </c>
      <c r="C286" s="4">
        <v>41286121</v>
      </c>
      <c r="D286" s="33">
        <v>56635801</v>
      </c>
      <c r="E286" s="43">
        <v>250</v>
      </c>
      <c r="F286" s="33">
        <v>147699.128</v>
      </c>
      <c r="G286" s="10">
        <f t="shared" si="28"/>
        <v>165144.484</v>
      </c>
      <c r="H286" s="33">
        <v>226543.204</v>
      </c>
      <c r="K286" s="33">
        <f t="shared" si="29"/>
        <v>36920000</v>
      </c>
      <c r="L286" s="33">
        <f t="shared" si="30"/>
        <v>41290000</v>
      </c>
      <c r="M286" s="33">
        <f t="shared" si="31"/>
        <v>56640000</v>
      </c>
      <c r="N286" s="43">
        <v>250</v>
      </c>
      <c r="O286" s="33">
        <f t="shared" si="32"/>
        <v>150000</v>
      </c>
      <c r="P286" s="33">
        <f t="shared" si="33"/>
        <v>170000</v>
      </c>
      <c r="Q286" s="33">
        <f t="shared" si="34"/>
        <v>230000</v>
      </c>
    </row>
    <row r="287" spans="1:17" x14ac:dyDescent="0.35">
      <c r="A287" t="s">
        <v>1383</v>
      </c>
      <c r="B287" s="33">
        <v>22220336</v>
      </c>
      <c r="C287" s="4">
        <v>22760410</v>
      </c>
      <c r="D287" s="33">
        <v>40885803</v>
      </c>
      <c r="E287" s="43">
        <v>200</v>
      </c>
      <c r="F287" s="33">
        <v>111101.68</v>
      </c>
      <c r="G287" s="10">
        <f t="shared" si="28"/>
        <v>113802.05</v>
      </c>
      <c r="H287" s="33">
        <v>204429.01500000001</v>
      </c>
      <c r="K287" s="33">
        <f t="shared" si="29"/>
        <v>22220000</v>
      </c>
      <c r="L287" s="33">
        <f t="shared" si="30"/>
        <v>22760000</v>
      </c>
      <c r="M287" s="33">
        <f t="shared" si="31"/>
        <v>40890000</v>
      </c>
      <c r="N287" s="43">
        <v>200</v>
      </c>
      <c r="O287" s="33">
        <f t="shared" si="32"/>
        <v>110000</v>
      </c>
      <c r="P287" s="33">
        <f t="shared" si="33"/>
        <v>110000</v>
      </c>
      <c r="Q287" s="33">
        <f t="shared" si="34"/>
        <v>200000</v>
      </c>
    </row>
    <row r="288" spans="1:17" x14ac:dyDescent="0.35">
      <c r="A288" t="s">
        <v>1385</v>
      </c>
      <c r="B288" s="33">
        <v>19475865</v>
      </c>
      <c r="C288" s="4">
        <v>24210105</v>
      </c>
      <c r="D288" s="33">
        <v>41771254</v>
      </c>
      <c r="E288" s="43">
        <v>120</v>
      </c>
      <c r="F288" s="33">
        <v>162298.875</v>
      </c>
      <c r="G288" s="10">
        <f t="shared" si="28"/>
        <v>201750.875</v>
      </c>
      <c r="H288" s="33">
        <v>348093.78333333333</v>
      </c>
      <c r="K288" s="33">
        <f t="shared" si="29"/>
        <v>19480000</v>
      </c>
      <c r="L288" s="33">
        <f t="shared" si="30"/>
        <v>24210000</v>
      </c>
      <c r="M288" s="33">
        <f t="shared" si="31"/>
        <v>41770000</v>
      </c>
      <c r="N288" s="43">
        <v>120</v>
      </c>
      <c r="O288" s="33">
        <f t="shared" si="32"/>
        <v>160000</v>
      </c>
      <c r="P288" s="33">
        <f t="shared" si="33"/>
        <v>200000</v>
      </c>
      <c r="Q288" s="33">
        <f t="shared" si="34"/>
        <v>350000</v>
      </c>
    </row>
    <row r="289" spans="1:17" x14ac:dyDescent="0.35">
      <c r="A289" t="s">
        <v>1387</v>
      </c>
      <c r="B289" s="33">
        <v>26486465</v>
      </c>
      <c r="C289" s="4">
        <v>27488229</v>
      </c>
      <c r="D289" s="33">
        <v>40624208</v>
      </c>
      <c r="E289" s="43">
        <v>167</v>
      </c>
      <c r="F289" s="33">
        <v>158601.58682634731</v>
      </c>
      <c r="G289" s="10">
        <f t="shared" si="28"/>
        <v>164600.17365269462</v>
      </c>
      <c r="H289" s="33">
        <v>243258.73053892216</v>
      </c>
      <c r="K289" s="33">
        <f t="shared" si="29"/>
        <v>26490000</v>
      </c>
      <c r="L289" s="33">
        <f t="shared" si="30"/>
        <v>27490000</v>
      </c>
      <c r="M289" s="33">
        <f t="shared" si="31"/>
        <v>40620000</v>
      </c>
      <c r="N289" s="43">
        <v>167</v>
      </c>
      <c r="O289" s="33">
        <f t="shared" si="32"/>
        <v>160000</v>
      </c>
      <c r="P289" s="33">
        <f t="shared" si="33"/>
        <v>160000</v>
      </c>
      <c r="Q289" s="33">
        <f t="shared" si="34"/>
        <v>240000</v>
      </c>
    </row>
    <row r="290" spans="1:17" x14ac:dyDescent="0.35">
      <c r="A290" t="s">
        <v>1390</v>
      </c>
      <c r="B290" s="33">
        <v>91785653</v>
      </c>
      <c r="C290" s="4">
        <v>93908049</v>
      </c>
      <c r="D290" s="33">
        <v>130171561</v>
      </c>
      <c r="E290" s="43">
        <v>462</v>
      </c>
      <c r="F290" s="33">
        <v>198670.24458874459</v>
      </c>
      <c r="G290" s="10">
        <f t="shared" si="28"/>
        <v>203264.17532467534</v>
      </c>
      <c r="H290" s="33">
        <v>281756.62554112554</v>
      </c>
      <c r="K290" s="33">
        <f t="shared" si="29"/>
        <v>91790000</v>
      </c>
      <c r="L290" s="33">
        <f t="shared" si="30"/>
        <v>93910000</v>
      </c>
      <c r="M290" s="33">
        <f t="shared" si="31"/>
        <v>130170000</v>
      </c>
      <c r="N290" s="43">
        <v>462</v>
      </c>
      <c r="O290" s="33">
        <f t="shared" si="32"/>
        <v>200000</v>
      </c>
      <c r="P290" s="33">
        <f t="shared" si="33"/>
        <v>200000</v>
      </c>
      <c r="Q290" s="33">
        <f t="shared" si="34"/>
        <v>280000</v>
      </c>
    </row>
    <row r="291" spans="1:17" x14ac:dyDescent="0.35">
      <c r="A291" t="s">
        <v>1393</v>
      </c>
      <c r="B291" s="33">
        <v>45948245</v>
      </c>
      <c r="C291" s="4">
        <v>52381235</v>
      </c>
      <c r="D291" s="33">
        <v>85443100</v>
      </c>
      <c r="E291" s="43">
        <v>230</v>
      </c>
      <c r="F291" s="33">
        <v>199774.97826086957</v>
      </c>
      <c r="G291" s="10">
        <f t="shared" si="28"/>
        <v>227744.5</v>
      </c>
      <c r="H291" s="33">
        <v>371491.73913043475</v>
      </c>
      <c r="K291" s="33">
        <f t="shared" si="29"/>
        <v>45950000</v>
      </c>
      <c r="L291" s="33">
        <f t="shared" si="30"/>
        <v>52380000</v>
      </c>
      <c r="M291" s="33">
        <f t="shared" si="31"/>
        <v>85440000</v>
      </c>
      <c r="N291" s="43">
        <v>230</v>
      </c>
      <c r="O291" s="33">
        <f t="shared" si="32"/>
        <v>200000</v>
      </c>
      <c r="P291" s="33">
        <f t="shared" si="33"/>
        <v>230000</v>
      </c>
      <c r="Q291" s="33">
        <f t="shared" si="34"/>
        <v>370000</v>
      </c>
    </row>
    <row r="292" spans="1:17" x14ac:dyDescent="0.35">
      <c r="A292" t="s">
        <v>1397</v>
      </c>
      <c r="B292" s="33">
        <v>28807522</v>
      </c>
      <c r="C292" s="4">
        <v>29612456</v>
      </c>
      <c r="D292" s="33">
        <v>41080167</v>
      </c>
      <c r="E292" s="43">
        <v>200</v>
      </c>
      <c r="F292" s="33">
        <v>144037.60999999999</v>
      </c>
      <c r="G292" s="10">
        <f t="shared" si="28"/>
        <v>148062.28</v>
      </c>
      <c r="H292" s="33">
        <v>205400.83499999999</v>
      </c>
      <c r="K292" s="33">
        <f t="shared" si="29"/>
        <v>28810000</v>
      </c>
      <c r="L292" s="33">
        <f t="shared" si="30"/>
        <v>29610000</v>
      </c>
      <c r="M292" s="33">
        <f t="shared" si="31"/>
        <v>41080000</v>
      </c>
      <c r="N292" s="43">
        <v>200</v>
      </c>
      <c r="O292" s="33">
        <f t="shared" si="32"/>
        <v>140000</v>
      </c>
      <c r="P292" s="33">
        <f t="shared" si="33"/>
        <v>150000</v>
      </c>
      <c r="Q292" s="33">
        <f t="shared" si="34"/>
        <v>210000</v>
      </c>
    </row>
    <row r="293" spans="1:17" x14ac:dyDescent="0.35">
      <c r="A293" t="s">
        <v>1401</v>
      </c>
      <c r="B293" s="33">
        <v>10261778</v>
      </c>
      <c r="C293" s="4">
        <v>13985886</v>
      </c>
      <c r="D293" s="33">
        <v>28706652</v>
      </c>
      <c r="E293" s="43">
        <v>150</v>
      </c>
      <c r="F293" s="33">
        <v>68411.853333333333</v>
      </c>
      <c r="G293" s="10">
        <f t="shared" si="28"/>
        <v>93239.24</v>
      </c>
      <c r="H293" s="33">
        <v>191377.68</v>
      </c>
      <c r="K293" s="33">
        <f t="shared" si="29"/>
        <v>10260000</v>
      </c>
      <c r="L293" s="33">
        <f t="shared" si="30"/>
        <v>13990000</v>
      </c>
      <c r="M293" s="33">
        <f t="shared" si="31"/>
        <v>28710000</v>
      </c>
      <c r="N293" s="43">
        <v>150</v>
      </c>
      <c r="O293" s="33">
        <f t="shared" si="32"/>
        <v>70000</v>
      </c>
      <c r="P293" s="33">
        <f t="shared" si="33"/>
        <v>90000</v>
      </c>
      <c r="Q293" s="33">
        <f t="shared" si="34"/>
        <v>190000</v>
      </c>
    </row>
    <row r="294" spans="1:17" x14ac:dyDescent="0.35">
      <c r="A294" t="s">
        <v>1404</v>
      </c>
      <c r="B294" s="33">
        <v>279083273</v>
      </c>
      <c r="C294" s="4">
        <v>341088092</v>
      </c>
      <c r="D294" s="33">
        <v>401135475</v>
      </c>
      <c r="E294" s="43">
        <v>1603</v>
      </c>
      <c r="F294" s="33">
        <v>174100.60698689957</v>
      </c>
      <c r="G294" s="10">
        <f t="shared" si="28"/>
        <v>212781.0929507174</v>
      </c>
      <c r="H294" s="33">
        <v>250240.47099189021</v>
      </c>
      <c r="K294" s="33">
        <f t="shared" si="29"/>
        <v>279080000</v>
      </c>
      <c r="L294" s="33">
        <f t="shared" si="30"/>
        <v>341090000</v>
      </c>
      <c r="M294" s="33">
        <f t="shared" si="31"/>
        <v>401140000</v>
      </c>
      <c r="N294" s="43">
        <v>1603</v>
      </c>
      <c r="O294" s="33">
        <f t="shared" si="32"/>
        <v>170000</v>
      </c>
      <c r="P294" s="33">
        <f t="shared" si="33"/>
        <v>210000</v>
      </c>
      <c r="Q294" s="33">
        <f t="shared" si="34"/>
        <v>250000</v>
      </c>
    </row>
    <row r="295" spans="1:17" x14ac:dyDescent="0.35">
      <c r="A295" t="s">
        <v>1407</v>
      </c>
      <c r="B295" s="33">
        <v>12240209</v>
      </c>
      <c r="C295" s="4">
        <v>14257073</v>
      </c>
      <c r="D295" s="33">
        <v>23029492</v>
      </c>
      <c r="E295" s="43">
        <v>112</v>
      </c>
      <c r="F295" s="33">
        <v>109287.58035714286</v>
      </c>
      <c r="G295" s="10">
        <f t="shared" si="28"/>
        <v>127295.29464285714</v>
      </c>
      <c r="H295" s="33">
        <v>205620.46428571429</v>
      </c>
      <c r="K295" s="33">
        <f t="shared" si="29"/>
        <v>12240000</v>
      </c>
      <c r="L295" s="33">
        <f t="shared" si="30"/>
        <v>14260000</v>
      </c>
      <c r="M295" s="33">
        <f t="shared" si="31"/>
        <v>23030000</v>
      </c>
      <c r="N295" s="43">
        <v>112</v>
      </c>
      <c r="O295" s="33">
        <f t="shared" si="32"/>
        <v>110000</v>
      </c>
      <c r="P295" s="33">
        <f t="shared" si="33"/>
        <v>130000</v>
      </c>
      <c r="Q295" s="33">
        <f t="shared" si="34"/>
        <v>210000</v>
      </c>
    </row>
    <row r="296" spans="1:17" x14ac:dyDescent="0.35">
      <c r="A296" t="s">
        <v>1409</v>
      </c>
      <c r="B296" s="33">
        <v>37461596</v>
      </c>
      <c r="C296" s="4">
        <v>40761802</v>
      </c>
      <c r="D296" s="33">
        <v>64556950</v>
      </c>
      <c r="E296" s="43">
        <v>293</v>
      </c>
      <c r="F296" s="33">
        <v>127855.27645051194</v>
      </c>
      <c r="G296" s="10">
        <f t="shared" si="28"/>
        <v>139118.77815699659</v>
      </c>
      <c r="H296" s="33">
        <v>220330.88737201365</v>
      </c>
      <c r="K296" s="33">
        <f t="shared" si="29"/>
        <v>37460000</v>
      </c>
      <c r="L296" s="33">
        <f t="shared" si="30"/>
        <v>40760000</v>
      </c>
      <c r="M296" s="33">
        <f t="shared" si="31"/>
        <v>64560000</v>
      </c>
      <c r="N296" s="43">
        <v>293</v>
      </c>
      <c r="O296" s="33">
        <f t="shared" si="32"/>
        <v>130000</v>
      </c>
      <c r="P296" s="33">
        <f t="shared" si="33"/>
        <v>140000</v>
      </c>
      <c r="Q296" s="33">
        <f t="shared" si="34"/>
        <v>220000</v>
      </c>
    </row>
    <row r="297" spans="1:17" x14ac:dyDescent="0.35">
      <c r="A297" t="s">
        <v>1414</v>
      </c>
      <c r="B297" s="33">
        <v>214524743</v>
      </c>
      <c r="C297" s="4">
        <v>234520003</v>
      </c>
      <c r="D297" s="33">
        <v>340390726</v>
      </c>
      <c r="E297" s="43">
        <v>1531</v>
      </c>
      <c r="F297" s="33">
        <v>140120.668190725</v>
      </c>
      <c r="G297" s="10">
        <f t="shared" si="28"/>
        <v>153180.92945787066</v>
      </c>
      <c r="H297" s="33">
        <v>222332.28347485303</v>
      </c>
      <c r="K297" s="33">
        <f t="shared" si="29"/>
        <v>214520000</v>
      </c>
      <c r="L297" s="33">
        <f t="shared" si="30"/>
        <v>234520000</v>
      </c>
      <c r="M297" s="33">
        <f t="shared" si="31"/>
        <v>340390000</v>
      </c>
      <c r="N297" s="43">
        <v>1531</v>
      </c>
      <c r="O297" s="33">
        <f t="shared" si="32"/>
        <v>140000</v>
      </c>
      <c r="P297" s="33">
        <f t="shared" si="33"/>
        <v>150000</v>
      </c>
      <c r="Q297" s="33">
        <f t="shared" si="34"/>
        <v>220000</v>
      </c>
    </row>
    <row r="298" spans="1:17" x14ac:dyDescent="0.35">
      <c r="A298" t="s">
        <v>1421</v>
      </c>
      <c r="B298" s="33">
        <v>33728094</v>
      </c>
      <c r="C298" s="4">
        <v>46126337</v>
      </c>
      <c r="D298" s="33">
        <v>65599629</v>
      </c>
      <c r="E298" s="43">
        <v>240</v>
      </c>
      <c r="F298" s="33">
        <v>140533.72500000001</v>
      </c>
      <c r="G298" s="10">
        <f t="shared" si="28"/>
        <v>192193.07083333333</v>
      </c>
      <c r="H298" s="33">
        <v>273331.78749999998</v>
      </c>
      <c r="K298" s="33">
        <f t="shared" si="29"/>
        <v>33730000</v>
      </c>
      <c r="L298" s="33">
        <f t="shared" si="30"/>
        <v>46130000</v>
      </c>
      <c r="M298" s="33">
        <f t="shared" si="31"/>
        <v>65600000</v>
      </c>
      <c r="N298" s="43">
        <v>240</v>
      </c>
      <c r="O298" s="33">
        <f t="shared" si="32"/>
        <v>140000</v>
      </c>
      <c r="P298" s="33">
        <f t="shared" si="33"/>
        <v>190000</v>
      </c>
      <c r="Q298" s="33">
        <f t="shared" si="34"/>
        <v>270000</v>
      </c>
    </row>
    <row r="299" spans="1:17" x14ac:dyDescent="0.35">
      <c r="A299" t="s">
        <v>1423</v>
      </c>
      <c r="B299" s="33">
        <v>277787277</v>
      </c>
      <c r="C299" s="4">
        <v>335184873</v>
      </c>
      <c r="D299" s="33">
        <v>518891819</v>
      </c>
      <c r="E299" s="43">
        <v>2162</v>
      </c>
      <c r="F299" s="33">
        <v>128486.2520814061</v>
      </c>
      <c r="G299" s="10">
        <f t="shared" si="28"/>
        <v>155034.63135985198</v>
      </c>
      <c r="H299" s="33">
        <v>240005.4666975023</v>
      </c>
      <c r="K299" s="33">
        <f t="shared" si="29"/>
        <v>277790000</v>
      </c>
      <c r="L299" s="33">
        <f t="shared" si="30"/>
        <v>335180000</v>
      </c>
      <c r="M299" s="33">
        <f t="shared" si="31"/>
        <v>518890000</v>
      </c>
      <c r="N299" s="43">
        <v>2162</v>
      </c>
      <c r="O299" s="33">
        <f t="shared" si="32"/>
        <v>130000</v>
      </c>
      <c r="P299" s="33">
        <f t="shared" si="33"/>
        <v>160000</v>
      </c>
      <c r="Q299" s="33">
        <f t="shared" si="34"/>
        <v>240000</v>
      </c>
    </row>
    <row r="300" spans="1:17" x14ac:dyDescent="0.35">
      <c r="A300" t="s">
        <v>1426</v>
      </c>
      <c r="B300" s="33">
        <v>269312739</v>
      </c>
      <c r="C300" s="4">
        <v>328337688</v>
      </c>
      <c r="D300" s="33">
        <v>440398231</v>
      </c>
      <c r="E300" s="43">
        <v>1861</v>
      </c>
      <c r="F300" s="33">
        <v>144713.99193981729</v>
      </c>
      <c r="G300" s="10">
        <f t="shared" si="28"/>
        <v>176430.78344975819</v>
      </c>
      <c r="H300" s="33">
        <v>236646.01343363783</v>
      </c>
      <c r="K300" s="33">
        <f t="shared" si="29"/>
        <v>269310000</v>
      </c>
      <c r="L300" s="33">
        <f t="shared" si="30"/>
        <v>328340000</v>
      </c>
      <c r="M300" s="33">
        <f t="shared" si="31"/>
        <v>440400000</v>
      </c>
      <c r="N300" s="43">
        <v>1861</v>
      </c>
      <c r="O300" s="33">
        <f t="shared" si="32"/>
        <v>140000</v>
      </c>
      <c r="P300" s="33">
        <f t="shared" si="33"/>
        <v>180000</v>
      </c>
      <c r="Q300" s="33">
        <f t="shared" si="34"/>
        <v>240000</v>
      </c>
    </row>
    <row r="301" spans="1:17" x14ac:dyDescent="0.35">
      <c r="A301" t="s">
        <v>1429</v>
      </c>
      <c r="B301" s="33">
        <v>202965521</v>
      </c>
      <c r="C301" s="4">
        <v>249955098</v>
      </c>
      <c r="D301" s="33">
        <v>371970473</v>
      </c>
      <c r="E301" s="43">
        <v>1515</v>
      </c>
      <c r="F301" s="33">
        <v>133970.64092409241</v>
      </c>
      <c r="G301" s="10">
        <f t="shared" si="28"/>
        <v>164986.86336633662</v>
      </c>
      <c r="H301" s="33">
        <v>245525.06468646866</v>
      </c>
      <c r="K301" s="33">
        <f t="shared" si="29"/>
        <v>202970000</v>
      </c>
      <c r="L301" s="33">
        <f t="shared" si="30"/>
        <v>249960000</v>
      </c>
      <c r="M301" s="33">
        <f t="shared" si="31"/>
        <v>371970000</v>
      </c>
      <c r="N301" s="43">
        <v>1515</v>
      </c>
      <c r="O301" s="33">
        <f t="shared" si="32"/>
        <v>130000</v>
      </c>
      <c r="P301" s="33">
        <f t="shared" si="33"/>
        <v>160000</v>
      </c>
      <c r="Q301" s="33">
        <f t="shared" si="34"/>
        <v>250000</v>
      </c>
    </row>
    <row r="302" spans="1:17" x14ac:dyDescent="0.35">
      <c r="A302" t="s">
        <v>1433</v>
      </c>
      <c r="B302" s="33">
        <v>38553317</v>
      </c>
      <c r="C302" s="4">
        <v>45805244</v>
      </c>
      <c r="D302" s="33">
        <v>68823693</v>
      </c>
      <c r="E302" s="43">
        <v>216</v>
      </c>
      <c r="F302" s="33">
        <v>178487.57870370371</v>
      </c>
      <c r="G302" s="10">
        <f t="shared" si="28"/>
        <v>212061.3148148148</v>
      </c>
      <c r="H302" s="33">
        <v>318628.20833333331</v>
      </c>
      <c r="K302" s="33">
        <f t="shared" si="29"/>
        <v>38550000</v>
      </c>
      <c r="L302" s="33">
        <f t="shared" si="30"/>
        <v>45810000</v>
      </c>
      <c r="M302" s="33">
        <f t="shared" si="31"/>
        <v>68820000</v>
      </c>
      <c r="N302" s="43">
        <v>216</v>
      </c>
      <c r="O302" s="33">
        <f t="shared" si="32"/>
        <v>180000</v>
      </c>
      <c r="P302" s="33">
        <f t="shared" si="33"/>
        <v>210000</v>
      </c>
      <c r="Q302" s="33">
        <f t="shared" si="34"/>
        <v>320000</v>
      </c>
    </row>
    <row r="303" spans="1:17" x14ac:dyDescent="0.35">
      <c r="A303" t="s">
        <v>1986</v>
      </c>
      <c r="B303" s="33">
        <v>20830717</v>
      </c>
      <c r="C303" s="4">
        <v>28578030</v>
      </c>
      <c r="D303" s="33">
        <v>51067903</v>
      </c>
      <c r="E303" s="43">
        <v>102</v>
      </c>
      <c r="F303" s="33">
        <v>204222.71568627452</v>
      </c>
      <c r="G303" s="10">
        <f t="shared" si="28"/>
        <v>280176.76470588235</v>
      </c>
      <c r="H303" s="33">
        <v>500665.71568627452</v>
      </c>
      <c r="K303" s="33">
        <f t="shared" si="29"/>
        <v>20830000</v>
      </c>
      <c r="L303" s="33">
        <f t="shared" si="30"/>
        <v>28580000</v>
      </c>
      <c r="M303" s="33">
        <f t="shared" si="31"/>
        <v>51070000</v>
      </c>
      <c r="N303" s="43">
        <v>102</v>
      </c>
      <c r="O303" s="33">
        <f t="shared" si="32"/>
        <v>200000</v>
      </c>
      <c r="P303" s="33">
        <f t="shared" si="33"/>
        <v>280000</v>
      </c>
      <c r="Q303" s="33">
        <f t="shared" si="34"/>
        <v>500000</v>
      </c>
    </row>
    <row r="304" spans="1:17" x14ac:dyDescent="0.35">
      <c r="A304" t="s">
        <v>1445</v>
      </c>
      <c r="B304" s="33">
        <v>3913866</v>
      </c>
      <c r="C304" s="4">
        <v>5094195</v>
      </c>
      <c r="D304" s="33">
        <v>10960915</v>
      </c>
      <c r="E304" s="43">
        <v>32</v>
      </c>
      <c r="F304" s="33">
        <v>122308.3125</v>
      </c>
      <c r="G304" s="10">
        <f t="shared" si="28"/>
        <v>159193.59375</v>
      </c>
      <c r="H304" s="33">
        <v>342528.59375</v>
      </c>
      <c r="K304" s="33">
        <f t="shared" si="29"/>
        <v>3910000</v>
      </c>
      <c r="L304" s="33">
        <f t="shared" si="30"/>
        <v>5090000</v>
      </c>
      <c r="M304" s="33">
        <f t="shared" si="31"/>
        <v>10960000</v>
      </c>
      <c r="N304" s="43">
        <v>32</v>
      </c>
      <c r="O304" s="33">
        <f t="shared" si="32"/>
        <v>120000</v>
      </c>
      <c r="P304" s="33">
        <f t="shared" si="33"/>
        <v>160000</v>
      </c>
      <c r="Q304" s="33">
        <f t="shared" si="34"/>
        <v>340000</v>
      </c>
    </row>
    <row r="305" spans="1:17" x14ac:dyDescent="0.35">
      <c r="A305" t="s">
        <v>1447</v>
      </c>
      <c r="B305" s="33">
        <v>4459950</v>
      </c>
      <c r="C305" s="4">
        <v>5535885</v>
      </c>
      <c r="D305" s="33">
        <v>11503256</v>
      </c>
      <c r="E305" s="43">
        <v>32</v>
      </c>
      <c r="F305" s="33">
        <v>139373.4375</v>
      </c>
      <c r="G305" s="10">
        <f t="shared" si="28"/>
        <v>172996.40625</v>
      </c>
      <c r="H305" s="33">
        <v>359476.75</v>
      </c>
      <c r="K305" s="33">
        <f t="shared" si="29"/>
        <v>4460000</v>
      </c>
      <c r="L305" s="33">
        <f t="shared" si="30"/>
        <v>5540000</v>
      </c>
      <c r="M305" s="33">
        <f t="shared" si="31"/>
        <v>11500000</v>
      </c>
      <c r="N305" s="43">
        <v>32</v>
      </c>
      <c r="O305" s="33">
        <f t="shared" si="32"/>
        <v>140000</v>
      </c>
      <c r="P305" s="33">
        <f t="shared" si="33"/>
        <v>170000</v>
      </c>
      <c r="Q305" s="33">
        <f t="shared" si="34"/>
        <v>360000</v>
      </c>
    </row>
    <row r="306" spans="1:17" x14ac:dyDescent="0.35">
      <c r="A306" t="s">
        <v>1449</v>
      </c>
      <c r="B306" s="33">
        <v>83903383</v>
      </c>
      <c r="C306" s="4">
        <v>98936294</v>
      </c>
      <c r="D306" s="33">
        <v>148483150</v>
      </c>
      <c r="E306" s="43">
        <v>606</v>
      </c>
      <c r="F306" s="33">
        <v>138454.42739273928</v>
      </c>
      <c r="G306" s="10">
        <f t="shared" si="28"/>
        <v>163261.21122112212</v>
      </c>
      <c r="H306" s="33">
        <v>245021.699669967</v>
      </c>
      <c r="K306" s="33">
        <f t="shared" si="29"/>
        <v>83900000</v>
      </c>
      <c r="L306" s="33">
        <f t="shared" si="30"/>
        <v>98940000</v>
      </c>
      <c r="M306" s="33">
        <f t="shared" si="31"/>
        <v>148480000</v>
      </c>
      <c r="N306" s="43">
        <v>606</v>
      </c>
      <c r="O306" s="33">
        <f t="shared" si="32"/>
        <v>140000</v>
      </c>
      <c r="P306" s="33">
        <f t="shared" si="33"/>
        <v>160000</v>
      </c>
      <c r="Q306" s="33">
        <f t="shared" si="34"/>
        <v>250000</v>
      </c>
    </row>
    <row r="307" spans="1:17" x14ac:dyDescent="0.35">
      <c r="A307" t="s">
        <v>1451</v>
      </c>
      <c r="B307" s="33">
        <v>33491156</v>
      </c>
      <c r="C307" s="4">
        <v>33646951</v>
      </c>
      <c r="D307" s="33">
        <v>52721885</v>
      </c>
      <c r="E307" s="43">
        <v>257</v>
      </c>
      <c r="F307" s="33">
        <v>130315.78210116732</v>
      </c>
      <c r="G307" s="10">
        <f t="shared" si="28"/>
        <v>130921.98832684825</v>
      </c>
      <c r="H307" s="33">
        <v>205143.52140077821</v>
      </c>
      <c r="K307" s="33">
        <f t="shared" si="29"/>
        <v>33490000</v>
      </c>
      <c r="L307" s="33">
        <f t="shared" si="30"/>
        <v>33650000</v>
      </c>
      <c r="M307" s="33">
        <f t="shared" si="31"/>
        <v>52720000</v>
      </c>
      <c r="N307" s="43">
        <v>257</v>
      </c>
      <c r="O307" s="33">
        <f t="shared" si="32"/>
        <v>130000</v>
      </c>
      <c r="P307" s="33">
        <f t="shared" si="33"/>
        <v>130000</v>
      </c>
      <c r="Q307" s="33">
        <f t="shared" si="34"/>
        <v>210000</v>
      </c>
    </row>
    <row r="308" spans="1:17" x14ac:dyDescent="0.35">
      <c r="A308" t="s">
        <v>1454</v>
      </c>
      <c r="B308" s="33">
        <v>63075078</v>
      </c>
      <c r="C308" s="4">
        <v>80474733</v>
      </c>
      <c r="D308" s="33">
        <v>141413605</v>
      </c>
      <c r="E308" s="43">
        <v>490</v>
      </c>
      <c r="F308" s="33">
        <v>128724.64897959183</v>
      </c>
      <c r="G308" s="10">
        <f t="shared" si="28"/>
        <v>164234.14897959185</v>
      </c>
      <c r="H308" s="33">
        <v>288599.19387755101</v>
      </c>
      <c r="K308" s="33">
        <f t="shared" si="29"/>
        <v>63080000</v>
      </c>
      <c r="L308" s="33">
        <f t="shared" si="30"/>
        <v>80470000</v>
      </c>
      <c r="M308" s="33">
        <f t="shared" si="31"/>
        <v>141410000</v>
      </c>
      <c r="N308" s="43">
        <v>490</v>
      </c>
      <c r="O308" s="33">
        <f t="shared" si="32"/>
        <v>130000</v>
      </c>
      <c r="P308" s="33">
        <f t="shared" si="33"/>
        <v>160000</v>
      </c>
      <c r="Q308" s="33">
        <f t="shared" si="34"/>
        <v>290000</v>
      </c>
    </row>
    <row r="309" spans="1:17" x14ac:dyDescent="0.35">
      <c r="A309" t="s">
        <v>1460</v>
      </c>
      <c r="B309" s="33">
        <v>17894086</v>
      </c>
      <c r="C309" s="4">
        <v>20159469</v>
      </c>
      <c r="D309" s="33">
        <v>31365931</v>
      </c>
      <c r="E309" s="43">
        <v>144</v>
      </c>
      <c r="F309" s="33">
        <v>124264.48611111111</v>
      </c>
      <c r="G309" s="10">
        <f t="shared" si="28"/>
        <v>139996.3125</v>
      </c>
      <c r="H309" s="33">
        <v>217818.96527777778</v>
      </c>
      <c r="K309" s="33">
        <f t="shared" si="29"/>
        <v>17890000</v>
      </c>
      <c r="L309" s="33">
        <f t="shared" si="30"/>
        <v>20160000</v>
      </c>
      <c r="M309" s="33">
        <f t="shared" si="31"/>
        <v>31370000</v>
      </c>
      <c r="N309" s="43">
        <v>144</v>
      </c>
      <c r="O309" s="33">
        <f t="shared" si="32"/>
        <v>120000</v>
      </c>
      <c r="P309" s="33">
        <f t="shared" si="33"/>
        <v>140000</v>
      </c>
      <c r="Q309" s="33">
        <f t="shared" si="34"/>
        <v>220000</v>
      </c>
    </row>
    <row r="310" spans="1:17" x14ac:dyDescent="0.35">
      <c r="A310" t="s">
        <v>1461</v>
      </c>
      <c r="B310" s="33">
        <v>27746992</v>
      </c>
      <c r="C310" s="4">
        <v>32000094</v>
      </c>
      <c r="D310" s="33">
        <v>59579801</v>
      </c>
      <c r="E310" s="43">
        <v>208</v>
      </c>
      <c r="F310" s="33">
        <v>133399</v>
      </c>
      <c r="G310" s="10">
        <f t="shared" si="28"/>
        <v>153846.60576923078</v>
      </c>
      <c r="H310" s="33">
        <v>286441.35096153844</v>
      </c>
      <c r="K310" s="33">
        <f t="shared" si="29"/>
        <v>27750000</v>
      </c>
      <c r="L310" s="33">
        <f t="shared" si="30"/>
        <v>32000000</v>
      </c>
      <c r="M310" s="33">
        <f t="shared" si="31"/>
        <v>59580000</v>
      </c>
      <c r="N310" s="43">
        <v>208</v>
      </c>
      <c r="O310" s="33">
        <f t="shared" si="32"/>
        <v>130000</v>
      </c>
      <c r="P310" s="33">
        <f t="shared" si="33"/>
        <v>150000</v>
      </c>
      <c r="Q310" s="33">
        <f t="shared" si="34"/>
        <v>290000</v>
      </c>
    </row>
    <row r="311" spans="1:17" x14ac:dyDescent="0.35">
      <c r="A311" t="s">
        <v>1466</v>
      </c>
      <c r="B311" s="33">
        <v>3127086</v>
      </c>
      <c r="C311" s="4">
        <v>3478962</v>
      </c>
      <c r="D311" s="33">
        <v>6049497</v>
      </c>
      <c r="E311" s="43">
        <v>20</v>
      </c>
      <c r="F311" s="33">
        <v>156354.29999999999</v>
      </c>
      <c r="G311" s="10">
        <f t="shared" si="28"/>
        <v>173948.1</v>
      </c>
      <c r="H311" s="33">
        <v>302474.84999999998</v>
      </c>
      <c r="K311" s="33">
        <f t="shared" si="29"/>
        <v>3130000</v>
      </c>
      <c r="L311" s="33">
        <f t="shared" si="30"/>
        <v>3480000</v>
      </c>
      <c r="M311" s="33">
        <f t="shared" si="31"/>
        <v>6050000</v>
      </c>
      <c r="N311" s="43">
        <v>20</v>
      </c>
      <c r="O311" s="33">
        <f t="shared" si="32"/>
        <v>160000</v>
      </c>
      <c r="P311" s="33">
        <f t="shared" si="33"/>
        <v>170000</v>
      </c>
      <c r="Q311" s="33">
        <f t="shared" si="34"/>
        <v>300000</v>
      </c>
    </row>
    <row r="312" spans="1:17" x14ac:dyDescent="0.35">
      <c r="A312" t="s">
        <v>1469</v>
      </c>
      <c r="B312" s="33">
        <v>17865961</v>
      </c>
      <c r="C312" s="4">
        <v>18050272</v>
      </c>
      <c r="D312" s="33">
        <v>33755284</v>
      </c>
      <c r="E312" s="43">
        <v>148</v>
      </c>
      <c r="F312" s="33">
        <v>120715.95270270271</v>
      </c>
      <c r="G312" s="10">
        <f t="shared" si="28"/>
        <v>121961.29729729729</v>
      </c>
      <c r="H312" s="33">
        <v>228076.24324324325</v>
      </c>
      <c r="K312" s="33">
        <f t="shared" si="29"/>
        <v>17870000</v>
      </c>
      <c r="L312" s="33">
        <f t="shared" si="30"/>
        <v>18050000</v>
      </c>
      <c r="M312" s="33">
        <f t="shared" si="31"/>
        <v>33760000</v>
      </c>
      <c r="N312" s="43">
        <v>148</v>
      </c>
      <c r="O312" s="33">
        <f t="shared" si="32"/>
        <v>120000</v>
      </c>
      <c r="P312" s="33">
        <f t="shared" si="33"/>
        <v>120000</v>
      </c>
      <c r="Q312" s="33">
        <f t="shared" si="34"/>
        <v>230000</v>
      </c>
    </row>
    <row r="313" spans="1:17" x14ac:dyDescent="0.35">
      <c r="A313" t="s">
        <v>1473</v>
      </c>
      <c r="B313" s="33">
        <v>20564549</v>
      </c>
      <c r="C313" s="4">
        <v>33165743</v>
      </c>
      <c r="D313" s="33">
        <v>51275934</v>
      </c>
      <c r="E313" s="43">
        <v>248</v>
      </c>
      <c r="F313" s="33">
        <v>82921.568548387091</v>
      </c>
      <c r="G313" s="10">
        <f t="shared" si="28"/>
        <v>133732.83467741936</v>
      </c>
      <c r="H313" s="33">
        <v>206757.79838709679</v>
      </c>
      <c r="K313" s="33">
        <f t="shared" si="29"/>
        <v>20560000</v>
      </c>
      <c r="L313" s="33">
        <f t="shared" si="30"/>
        <v>33170000</v>
      </c>
      <c r="M313" s="33">
        <f t="shared" si="31"/>
        <v>51280000</v>
      </c>
      <c r="N313" s="43">
        <v>248</v>
      </c>
      <c r="O313" s="33">
        <f t="shared" si="32"/>
        <v>80000</v>
      </c>
      <c r="P313" s="33">
        <f t="shared" si="33"/>
        <v>130000</v>
      </c>
      <c r="Q313" s="33">
        <f t="shared" si="34"/>
        <v>210000</v>
      </c>
    </row>
    <row r="314" spans="1:17" x14ac:dyDescent="0.35">
      <c r="A314" t="s">
        <v>1475</v>
      </c>
      <c r="B314" s="33">
        <v>203386665</v>
      </c>
      <c r="C314" s="4">
        <v>258174258</v>
      </c>
      <c r="D314" s="33">
        <v>424815715</v>
      </c>
      <c r="E314" s="43">
        <v>1659</v>
      </c>
      <c r="F314" s="33">
        <v>122595.94032549729</v>
      </c>
      <c r="G314" s="10">
        <f t="shared" si="28"/>
        <v>155620.40867992767</v>
      </c>
      <c r="H314" s="33">
        <v>256067.33875828813</v>
      </c>
      <c r="K314" s="33">
        <f t="shared" si="29"/>
        <v>203390000</v>
      </c>
      <c r="L314" s="33">
        <f t="shared" si="30"/>
        <v>258170000</v>
      </c>
      <c r="M314" s="33">
        <f t="shared" si="31"/>
        <v>424820000</v>
      </c>
      <c r="N314" s="43">
        <v>1659</v>
      </c>
      <c r="O314" s="33">
        <f t="shared" si="32"/>
        <v>120000</v>
      </c>
      <c r="P314" s="33">
        <f t="shared" si="33"/>
        <v>160000</v>
      </c>
      <c r="Q314" s="33">
        <f t="shared" si="34"/>
        <v>260000</v>
      </c>
    </row>
    <row r="315" spans="1:17" x14ac:dyDescent="0.35">
      <c r="A315" t="s">
        <v>1478</v>
      </c>
      <c r="B315" s="33">
        <v>51791642</v>
      </c>
      <c r="C315" s="4">
        <v>69006638</v>
      </c>
      <c r="D315" s="33">
        <v>148047281</v>
      </c>
      <c r="E315" s="43">
        <v>577</v>
      </c>
      <c r="F315" s="33">
        <v>89760.211438474871</v>
      </c>
      <c r="G315" s="10">
        <f t="shared" si="28"/>
        <v>119595.55979202774</v>
      </c>
      <c r="H315" s="33">
        <v>256581.07625649913</v>
      </c>
      <c r="K315" s="33">
        <f t="shared" si="29"/>
        <v>51790000</v>
      </c>
      <c r="L315" s="33">
        <f t="shared" si="30"/>
        <v>69010000</v>
      </c>
      <c r="M315" s="33">
        <f t="shared" si="31"/>
        <v>148050000</v>
      </c>
      <c r="N315" s="43">
        <v>577</v>
      </c>
      <c r="O315" s="33">
        <f t="shared" si="32"/>
        <v>90000</v>
      </c>
      <c r="P315" s="33">
        <f t="shared" si="33"/>
        <v>120000</v>
      </c>
      <c r="Q315" s="33">
        <f t="shared" si="34"/>
        <v>260000</v>
      </c>
    </row>
    <row r="316" spans="1:17" x14ac:dyDescent="0.35">
      <c r="A316" t="s">
        <v>1484</v>
      </c>
      <c r="B316" s="33">
        <v>247716485</v>
      </c>
      <c r="C316" s="4">
        <v>337910891</v>
      </c>
      <c r="D316" s="33">
        <v>480872930</v>
      </c>
      <c r="E316" s="43">
        <v>1630</v>
      </c>
      <c r="F316" s="33">
        <v>151973.3036809816</v>
      </c>
      <c r="G316" s="10">
        <f t="shared" si="28"/>
        <v>207307.29509202455</v>
      </c>
      <c r="H316" s="33">
        <v>295014.06748466258</v>
      </c>
      <c r="K316" s="33">
        <f t="shared" si="29"/>
        <v>247720000</v>
      </c>
      <c r="L316" s="33">
        <f t="shared" si="30"/>
        <v>337910000</v>
      </c>
      <c r="M316" s="33">
        <f t="shared" si="31"/>
        <v>480870000</v>
      </c>
      <c r="N316" s="43">
        <v>1630</v>
      </c>
      <c r="O316" s="33">
        <f t="shared" si="32"/>
        <v>150000</v>
      </c>
      <c r="P316" s="33">
        <f t="shared" si="33"/>
        <v>210000</v>
      </c>
      <c r="Q316" s="33">
        <f t="shared" si="34"/>
        <v>300000</v>
      </c>
    </row>
    <row r="317" spans="1:17" x14ac:dyDescent="0.35">
      <c r="A317" t="s">
        <v>1490</v>
      </c>
      <c r="B317" s="33">
        <v>51381873</v>
      </c>
      <c r="C317" s="4">
        <v>75466216</v>
      </c>
      <c r="D317" s="33">
        <v>102283747</v>
      </c>
      <c r="E317" s="43">
        <v>398</v>
      </c>
      <c r="F317" s="33">
        <v>129100.18341708543</v>
      </c>
      <c r="G317" s="10">
        <f t="shared" si="28"/>
        <v>189613.60804020101</v>
      </c>
      <c r="H317" s="33">
        <v>256994.3391959799</v>
      </c>
      <c r="K317" s="33">
        <f t="shared" si="29"/>
        <v>51380000</v>
      </c>
      <c r="L317" s="33">
        <f t="shared" si="30"/>
        <v>75470000</v>
      </c>
      <c r="M317" s="33">
        <f t="shared" si="31"/>
        <v>102280000</v>
      </c>
      <c r="N317" s="43">
        <v>398</v>
      </c>
      <c r="O317" s="33">
        <f t="shared" si="32"/>
        <v>130000</v>
      </c>
      <c r="P317" s="33">
        <f t="shared" si="33"/>
        <v>190000</v>
      </c>
      <c r="Q317" s="33">
        <f t="shared" si="34"/>
        <v>260000</v>
      </c>
    </row>
    <row r="318" spans="1:17" x14ac:dyDescent="0.35">
      <c r="A318" t="s">
        <v>1492</v>
      </c>
      <c r="B318" s="33">
        <v>63325983</v>
      </c>
      <c r="C318" s="4">
        <v>70895749</v>
      </c>
      <c r="D318" s="33">
        <v>95811485</v>
      </c>
      <c r="E318" s="43">
        <v>399</v>
      </c>
      <c r="F318" s="33">
        <v>158711.73684210525</v>
      </c>
      <c r="G318" s="10">
        <f t="shared" si="28"/>
        <v>177683.58145363408</v>
      </c>
      <c r="H318" s="33">
        <v>240129.0350877193</v>
      </c>
      <c r="K318" s="33">
        <f t="shared" si="29"/>
        <v>63330000</v>
      </c>
      <c r="L318" s="33">
        <f t="shared" si="30"/>
        <v>70900000</v>
      </c>
      <c r="M318" s="33">
        <f t="shared" si="31"/>
        <v>95810000</v>
      </c>
      <c r="N318" s="43">
        <v>399</v>
      </c>
      <c r="O318" s="33">
        <f t="shared" si="32"/>
        <v>160000</v>
      </c>
      <c r="P318" s="33">
        <f t="shared" si="33"/>
        <v>180000</v>
      </c>
      <c r="Q318" s="33">
        <f t="shared" si="34"/>
        <v>240000</v>
      </c>
    </row>
    <row r="319" spans="1:17" x14ac:dyDescent="0.35">
      <c r="A319" t="s">
        <v>1495</v>
      </c>
      <c r="B319" s="33">
        <v>213653976</v>
      </c>
      <c r="C319" s="4">
        <v>251549861</v>
      </c>
      <c r="D319" s="33">
        <v>381899056</v>
      </c>
      <c r="E319" s="43">
        <v>1357</v>
      </c>
      <c r="F319" s="33">
        <v>157445.81871775977</v>
      </c>
      <c r="G319" s="10">
        <f t="shared" si="28"/>
        <v>185372.04200442153</v>
      </c>
      <c r="H319" s="33">
        <v>281428.92851879145</v>
      </c>
      <c r="K319" s="33">
        <f t="shared" si="29"/>
        <v>213650000</v>
      </c>
      <c r="L319" s="33">
        <f t="shared" si="30"/>
        <v>251550000</v>
      </c>
      <c r="M319" s="33">
        <f t="shared" si="31"/>
        <v>381900000</v>
      </c>
      <c r="N319" s="43">
        <v>1357</v>
      </c>
      <c r="O319" s="33">
        <f t="shared" si="32"/>
        <v>160000</v>
      </c>
      <c r="P319" s="33">
        <f t="shared" si="33"/>
        <v>190000</v>
      </c>
      <c r="Q319" s="33">
        <f t="shared" si="34"/>
        <v>280000</v>
      </c>
    </row>
    <row r="320" spans="1:17" x14ac:dyDescent="0.35">
      <c r="A320" t="s">
        <v>1502</v>
      </c>
      <c r="B320" s="33">
        <v>41053189</v>
      </c>
      <c r="C320" s="4">
        <v>44694655</v>
      </c>
      <c r="D320" s="33">
        <v>74955111</v>
      </c>
      <c r="E320" s="43">
        <v>407</v>
      </c>
      <c r="F320" s="33">
        <v>100867.78624078624</v>
      </c>
      <c r="G320" s="10">
        <f t="shared" si="28"/>
        <v>109814.87714987715</v>
      </c>
      <c r="H320" s="33">
        <v>184164.89189189189</v>
      </c>
      <c r="K320" s="33">
        <f t="shared" si="29"/>
        <v>41050000</v>
      </c>
      <c r="L320" s="33">
        <f t="shared" si="30"/>
        <v>44690000</v>
      </c>
      <c r="M320" s="33">
        <f t="shared" si="31"/>
        <v>74960000</v>
      </c>
      <c r="N320" s="43">
        <v>407</v>
      </c>
      <c r="O320" s="33">
        <f t="shared" si="32"/>
        <v>100000</v>
      </c>
      <c r="P320" s="33">
        <f t="shared" si="33"/>
        <v>110000</v>
      </c>
      <c r="Q320" s="33">
        <f t="shared" si="34"/>
        <v>180000</v>
      </c>
    </row>
    <row r="321" spans="1:17" x14ac:dyDescent="0.35">
      <c r="A321" t="s">
        <v>1505</v>
      </c>
      <c r="B321" s="33">
        <v>52762764</v>
      </c>
      <c r="C321" s="4">
        <v>55232517</v>
      </c>
      <c r="D321" s="33">
        <v>73818248</v>
      </c>
      <c r="E321" s="43">
        <v>236</v>
      </c>
      <c r="F321" s="33">
        <v>223571.03389830509</v>
      </c>
      <c r="G321" s="10">
        <f t="shared" si="28"/>
        <v>234036.08898305084</v>
      </c>
      <c r="H321" s="33">
        <v>312789.18644067796</v>
      </c>
      <c r="K321" s="33">
        <f t="shared" si="29"/>
        <v>52760000</v>
      </c>
      <c r="L321" s="33">
        <f t="shared" si="30"/>
        <v>55230000</v>
      </c>
      <c r="M321" s="33">
        <f t="shared" si="31"/>
        <v>73820000</v>
      </c>
      <c r="N321" s="43">
        <v>236</v>
      </c>
      <c r="O321" s="33">
        <f t="shared" si="32"/>
        <v>220000</v>
      </c>
      <c r="P321" s="33">
        <f t="shared" si="33"/>
        <v>230000</v>
      </c>
      <c r="Q321" s="33">
        <f t="shared" si="34"/>
        <v>310000</v>
      </c>
    </row>
    <row r="322" spans="1:17" x14ac:dyDescent="0.35">
      <c r="A322" t="s">
        <v>1509</v>
      </c>
      <c r="B322" s="33">
        <v>11186601</v>
      </c>
      <c r="C322" s="4">
        <v>13028713</v>
      </c>
      <c r="D322" s="33">
        <v>19596624</v>
      </c>
      <c r="E322" s="43">
        <v>70</v>
      </c>
      <c r="F322" s="33">
        <v>159808.58571428573</v>
      </c>
      <c r="G322" s="10">
        <f t="shared" si="28"/>
        <v>186124.47142857141</v>
      </c>
      <c r="H322" s="33">
        <v>279951.77142857143</v>
      </c>
      <c r="K322" s="33">
        <f t="shared" si="29"/>
        <v>11190000</v>
      </c>
      <c r="L322" s="33">
        <f t="shared" si="30"/>
        <v>13030000</v>
      </c>
      <c r="M322" s="33">
        <f t="shared" si="31"/>
        <v>19600000</v>
      </c>
      <c r="N322" s="43">
        <v>70</v>
      </c>
      <c r="O322" s="33">
        <f t="shared" si="32"/>
        <v>160000</v>
      </c>
      <c r="P322" s="33">
        <f t="shared" si="33"/>
        <v>190000</v>
      </c>
      <c r="Q322" s="33">
        <f t="shared" si="34"/>
        <v>280000</v>
      </c>
    </row>
    <row r="323" spans="1:17" x14ac:dyDescent="0.35">
      <c r="A323" t="s">
        <v>1512</v>
      </c>
      <c r="B323" s="33">
        <v>22626938</v>
      </c>
      <c r="C323" s="4">
        <v>25751320</v>
      </c>
      <c r="D323" s="33">
        <v>42362196</v>
      </c>
      <c r="E323" s="43">
        <v>168</v>
      </c>
      <c r="F323" s="33">
        <v>134684.15476190476</v>
      </c>
      <c r="G323" s="10">
        <f t="shared" ref="G323:G325" si="35">C323/E323</f>
        <v>153281.66666666666</v>
      </c>
      <c r="H323" s="33">
        <v>252155.92857142858</v>
      </c>
      <c r="K323" s="33">
        <f t="shared" ref="K323:K325" si="36">ROUND(B323,-4)</f>
        <v>22630000</v>
      </c>
      <c r="L323" s="33">
        <f t="shared" ref="L323:L325" si="37">ROUND(C323,-4)</f>
        <v>25750000</v>
      </c>
      <c r="M323" s="33">
        <f t="shared" ref="M323:M325" si="38">ROUND(D323,-4)</f>
        <v>42360000</v>
      </c>
      <c r="N323" s="43">
        <v>168</v>
      </c>
      <c r="O323" s="33">
        <f t="shared" ref="O323:O325" si="39">ROUND(F323,-4)</f>
        <v>130000</v>
      </c>
      <c r="P323" s="33">
        <f t="shared" ref="P323:P325" si="40">ROUND(G323,-4)</f>
        <v>150000</v>
      </c>
      <c r="Q323" s="33">
        <f t="shared" ref="Q323:Q325" si="41">ROUND(H323,-4)</f>
        <v>250000</v>
      </c>
    </row>
    <row r="324" spans="1:17" x14ac:dyDescent="0.35">
      <c r="A324" t="s">
        <v>1514</v>
      </c>
      <c r="B324" s="33">
        <v>22125908</v>
      </c>
      <c r="C324" s="4">
        <v>24343163</v>
      </c>
      <c r="D324" s="33">
        <v>34818396</v>
      </c>
      <c r="E324" s="43">
        <v>158</v>
      </c>
      <c r="F324" s="33">
        <v>140037.39240506329</v>
      </c>
      <c r="G324" s="10">
        <f t="shared" si="35"/>
        <v>154070.65189873418</v>
      </c>
      <c r="H324" s="33">
        <v>220369.59493670886</v>
      </c>
      <c r="K324" s="33">
        <f t="shared" si="36"/>
        <v>22130000</v>
      </c>
      <c r="L324" s="33">
        <f t="shared" si="37"/>
        <v>24340000</v>
      </c>
      <c r="M324" s="33">
        <f t="shared" si="38"/>
        <v>34820000</v>
      </c>
      <c r="N324" s="43">
        <v>158</v>
      </c>
      <c r="O324" s="33">
        <f t="shared" si="39"/>
        <v>140000</v>
      </c>
      <c r="P324" s="33">
        <f t="shared" si="40"/>
        <v>150000</v>
      </c>
      <c r="Q324" s="33">
        <f t="shared" si="41"/>
        <v>220000</v>
      </c>
    </row>
    <row r="325" spans="1:17" x14ac:dyDescent="0.35">
      <c r="A325" t="s">
        <v>1518</v>
      </c>
      <c r="B325" s="33">
        <v>67509476</v>
      </c>
      <c r="C325" s="4">
        <v>72606679</v>
      </c>
      <c r="D325" s="33">
        <v>119999741</v>
      </c>
      <c r="E325" s="43">
        <v>529</v>
      </c>
      <c r="F325" s="33">
        <v>127617.15689981096</v>
      </c>
      <c r="G325" s="10">
        <f t="shared" si="35"/>
        <v>137252.70132325141</v>
      </c>
      <c r="H325" s="33">
        <v>226842.61058601135</v>
      </c>
      <c r="K325" s="33">
        <f t="shared" si="36"/>
        <v>67510000</v>
      </c>
      <c r="L325" s="33">
        <f t="shared" si="37"/>
        <v>72610000</v>
      </c>
      <c r="M325" s="33">
        <f t="shared" si="38"/>
        <v>120000000</v>
      </c>
      <c r="N325" s="43">
        <v>529</v>
      </c>
      <c r="O325" s="33">
        <f t="shared" si="39"/>
        <v>130000</v>
      </c>
      <c r="P325" s="33">
        <f t="shared" si="40"/>
        <v>140000</v>
      </c>
      <c r="Q325" s="33">
        <f t="shared" si="41"/>
        <v>230000</v>
      </c>
    </row>
    <row r="326" spans="1:17" x14ac:dyDescent="0.35">
      <c r="A326" s="11"/>
      <c r="E326" s="45"/>
    </row>
    <row r="327" spans="1:17" x14ac:dyDescent="0.35">
      <c r="B327" s="33">
        <f>SUM(B2:B325)</f>
        <v>25424232664</v>
      </c>
      <c r="C327" s="33">
        <f>SUM(C2:C325)</f>
        <v>31800607601</v>
      </c>
      <c r="D327" s="33">
        <f>SUM(D2:D325)</f>
        <v>45232900913</v>
      </c>
      <c r="F327" s="33">
        <f>AVERAGE(F2:F325)</f>
        <v>151764.14010851586</v>
      </c>
      <c r="G327" s="33">
        <f>AVERAGE(G2:G325)</f>
        <v>183171.72657174664</v>
      </c>
      <c r="H327" s="33">
        <f>AVERAGE(H2:H325)</f>
        <v>282400.7450596104</v>
      </c>
    </row>
    <row r="330" spans="1:17" x14ac:dyDescent="0.35">
      <c r="F330" s="33">
        <f>AVERAGE(F97:F305)</f>
        <v>149616.75690164347</v>
      </c>
    </row>
    <row r="331" spans="1:17" x14ac:dyDescent="0.35">
      <c r="F331" s="33">
        <f>SUM(F97:F304)</f>
        <v>31130528.754943483</v>
      </c>
    </row>
  </sheetData>
  <conditionalFormatting sqref="F1:F1048576">
    <cfRule type="cellIs" dxfId="35" priority="20" operator="greaterThan">
      <formula>99999</formula>
    </cfRule>
    <cfRule type="cellIs" dxfId="34" priority="21" operator="lessThan">
      <formula>100000</formula>
    </cfRule>
  </conditionalFormatting>
  <conditionalFormatting sqref="F1:H1048576">
    <cfRule type="cellIs" dxfId="33" priority="1" operator="greaterThan">
      <formula>200000</formula>
    </cfRule>
  </conditionalFormatting>
  <conditionalFormatting sqref="G1:G1048576">
    <cfRule type="cellIs" dxfId="32" priority="2" operator="greaterThan">
      <formula>100000</formula>
    </cfRule>
    <cfRule type="cellIs" dxfId="31" priority="3" operator="lessThan">
      <formula>100000</formula>
    </cfRule>
  </conditionalFormatting>
  <conditionalFormatting sqref="H1:H1048576">
    <cfRule type="cellIs" dxfId="30" priority="14" operator="greaterThan">
      <formula>99999</formula>
    </cfRule>
    <cfRule type="cellIs" dxfId="29" priority="15" operator="lessThan">
      <formula>100000</formula>
    </cfRule>
  </conditionalFormatting>
  <conditionalFormatting sqref="O1">
    <cfRule type="cellIs" dxfId="28" priority="11" operator="greaterThan">
      <formula>99999</formula>
    </cfRule>
    <cfRule type="cellIs" dxfId="27" priority="12" operator="lessThan">
      <formula>100000</formula>
    </cfRule>
  </conditionalFormatting>
  <conditionalFormatting sqref="O1:Q1">
    <cfRule type="cellIs" dxfId="26" priority="4" operator="greaterThan">
      <formula>200000</formula>
    </cfRule>
  </conditionalFormatting>
  <conditionalFormatting sqref="P1">
    <cfRule type="cellIs" dxfId="25" priority="8" operator="greaterThan">
      <formula>100000</formula>
    </cfRule>
  </conditionalFormatting>
  <conditionalFormatting sqref="P1:Q1">
    <cfRule type="cellIs" dxfId="24" priority="6" operator="lessThan">
      <formula>100000</formula>
    </cfRule>
  </conditionalFormatting>
  <conditionalFormatting sqref="Q1">
    <cfRule type="cellIs" dxfId="23" priority="5" operator="greaterThan">
      <formula>99999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8A6CE-5A64-47C1-B2F4-EAD28B3E07CE}">
  <dimension ref="A1:T336"/>
  <sheetViews>
    <sheetView topLeftCell="P1" zoomScaleNormal="80" workbookViewId="0">
      <selection activeCell="P1" sqref="P1"/>
    </sheetView>
  </sheetViews>
  <sheetFormatPr defaultColWidth="8.81640625" defaultRowHeight="14.5" x14ac:dyDescent="0.35"/>
  <cols>
    <col min="1" max="1" width="46.81640625" style="58" bestFit="1" customWidth="1"/>
    <col min="2" max="2" width="14.81640625" style="33" bestFit="1" customWidth="1"/>
    <col min="3" max="3" width="14.81640625" style="33" customWidth="1"/>
    <col min="4" max="4" width="15" style="33" customWidth="1"/>
    <col min="5" max="5" width="33.453125" customWidth="1"/>
    <col min="6" max="6" width="16.453125" style="36" customWidth="1"/>
    <col min="7" max="7" width="17" style="36" customWidth="1"/>
    <col min="8" max="8" width="17.453125" style="36" customWidth="1"/>
    <col min="12" max="12" width="57" bestFit="1" customWidth="1"/>
    <col min="13" max="15" width="17.453125" style="10" bestFit="1" customWidth="1"/>
    <col min="16" max="16" width="14.36328125" style="10" bestFit="1" customWidth="1"/>
    <col min="17" max="17" width="14.6328125" style="10" bestFit="1" customWidth="1"/>
    <col min="18" max="18" width="15.36328125" style="10" bestFit="1" customWidth="1"/>
    <col min="19" max="19" width="14.1796875" style="9" customWidth="1"/>
  </cols>
  <sheetData>
    <row r="1" spans="1:20" ht="58" x14ac:dyDescent="0.35">
      <c r="A1" s="20" t="s">
        <v>2293</v>
      </c>
      <c r="B1" s="18" t="s">
        <v>2093</v>
      </c>
      <c r="C1" s="18" t="s">
        <v>1529</v>
      </c>
      <c r="D1" s="18" t="s">
        <v>2212</v>
      </c>
      <c r="E1" s="20" t="s">
        <v>2113</v>
      </c>
      <c r="F1" s="19" t="s">
        <v>2095</v>
      </c>
      <c r="G1" s="19" t="s">
        <v>2097</v>
      </c>
      <c r="H1" s="19" t="s">
        <v>2098</v>
      </c>
      <c r="I1" s="17" t="s">
        <v>45</v>
      </c>
      <c r="K1" s="17" t="s">
        <v>2116</v>
      </c>
      <c r="L1" s="20" t="s">
        <v>1</v>
      </c>
      <c r="M1" s="18" t="s">
        <v>2096</v>
      </c>
      <c r="N1" s="18" t="s">
        <v>1529</v>
      </c>
      <c r="O1" s="18" t="s">
        <v>1994</v>
      </c>
      <c r="P1" s="19" t="s">
        <v>2095</v>
      </c>
      <c r="Q1" s="19" t="s">
        <v>2097</v>
      </c>
      <c r="R1" s="19" t="s">
        <v>2098</v>
      </c>
      <c r="S1" s="20" t="s">
        <v>13</v>
      </c>
      <c r="T1" s="17" t="s">
        <v>40</v>
      </c>
    </row>
    <row r="2" spans="1:20" x14ac:dyDescent="0.35">
      <c r="A2" t="s">
        <v>61</v>
      </c>
      <c r="B2" s="10">
        <v>28479170</v>
      </c>
      <c r="C2" s="4">
        <v>30607066</v>
      </c>
      <c r="D2" s="10">
        <v>46939117</v>
      </c>
      <c r="E2">
        <v>220</v>
      </c>
      <c r="F2" s="10">
        <f t="shared" ref="F2:F67" si="0">B2/E2</f>
        <v>129450.77272727272</v>
      </c>
      <c r="G2" s="10">
        <f>C2/E2</f>
        <v>139123.02727272728</v>
      </c>
      <c r="H2" s="10">
        <f>D2/E2</f>
        <v>213359.62272727274</v>
      </c>
      <c r="I2">
        <v>15</v>
      </c>
      <c r="L2" t="s">
        <v>61</v>
      </c>
      <c r="M2" s="10">
        <v>28479170</v>
      </c>
      <c r="N2" s="4">
        <v>30607066</v>
      </c>
      <c r="O2" s="10">
        <v>46939117</v>
      </c>
      <c r="P2" s="10">
        <v>129450.77272727272</v>
      </c>
      <c r="Q2" s="10">
        <v>139123.02727272728</v>
      </c>
      <c r="R2" s="10">
        <v>213359.62272727274</v>
      </c>
      <c r="S2">
        <v>220</v>
      </c>
      <c r="T2" t="s">
        <v>71</v>
      </c>
    </row>
    <row r="3" spans="1:20" x14ac:dyDescent="0.35">
      <c r="A3" t="s">
        <v>72</v>
      </c>
      <c r="B3" s="10">
        <v>7523440</v>
      </c>
      <c r="C3" s="4">
        <v>7616887</v>
      </c>
      <c r="D3" s="10">
        <v>9813214</v>
      </c>
      <c r="E3">
        <v>30</v>
      </c>
      <c r="F3" s="10">
        <f t="shared" si="0"/>
        <v>250781.33333333334</v>
      </c>
      <c r="G3" s="10">
        <f t="shared" ref="G3:G68" si="1">C3/E3</f>
        <v>253896.23333333334</v>
      </c>
      <c r="H3" s="10">
        <f t="shared" ref="H3:H68" si="2">D3/E3</f>
        <v>327107.13333333336</v>
      </c>
      <c r="I3">
        <v>41</v>
      </c>
      <c r="L3" t="s">
        <v>72</v>
      </c>
      <c r="M3" s="10">
        <v>7523440</v>
      </c>
      <c r="N3" s="4">
        <v>7616887</v>
      </c>
      <c r="O3" s="10">
        <v>9813214</v>
      </c>
      <c r="P3" s="10">
        <v>250781.33333333334</v>
      </c>
      <c r="Q3" s="10">
        <v>253896.23333333334</v>
      </c>
      <c r="R3" s="10">
        <v>327107.13333333336</v>
      </c>
      <c r="S3">
        <v>30</v>
      </c>
      <c r="T3" t="s">
        <v>80</v>
      </c>
    </row>
    <row r="4" spans="1:20" x14ac:dyDescent="0.35">
      <c r="A4" t="s">
        <v>81</v>
      </c>
      <c r="B4" s="10">
        <v>15912588</v>
      </c>
      <c r="C4" s="4">
        <v>20281023</v>
      </c>
      <c r="D4" s="10">
        <v>24592924</v>
      </c>
      <c r="E4">
        <v>66</v>
      </c>
      <c r="F4" s="10">
        <f t="shared" si="0"/>
        <v>241099.81818181818</v>
      </c>
      <c r="G4" s="10">
        <f t="shared" si="1"/>
        <v>307288.22727272729</v>
      </c>
      <c r="H4" s="10">
        <f t="shared" si="2"/>
        <v>372620.06060606061</v>
      </c>
      <c r="I4">
        <v>16</v>
      </c>
      <c r="L4" t="s">
        <v>81</v>
      </c>
      <c r="M4" s="10">
        <v>15912588</v>
      </c>
      <c r="N4" s="4">
        <v>20281023</v>
      </c>
      <c r="O4" s="10">
        <v>24592924</v>
      </c>
      <c r="P4" s="10">
        <v>241099.81818181818</v>
      </c>
      <c r="Q4" s="10">
        <v>307288.22727272729</v>
      </c>
      <c r="R4" s="10">
        <v>372620.06060606061</v>
      </c>
      <c r="S4">
        <v>66</v>
      </c>
      <c r="T4" t="s">
        <v>71</v>
      </c>
    </row>
    <row r="5" spans="1:20" x14ac:dyDescent="0.35">
      <c r="A5" t="s">
        <v>89</v>
      </c>
      <c r="B5" s="10">
        <v>15263115</v>
      </c>
      <c r="C5" s="4">
        <v>17590843</v>
      </c>
      <c r="D5" s="10">
        <v>30297547</v>
      </c>
      <c r="E5">
        <v>100</v>
      </c>
      <c r="F5" s="10">
        <f t="shared" si="0"/>
        <v>152631.15</v>
      </c>
      <c r="G5" s="10">
        <f t="shared" si="1"/>
        <v>175908.43</v>
      </c>
      <c r="H5" s="10">
        <f t="shared" si="2"/>
        <v>302975.46999999997</v>
      </c>
      <c r="I5">
        <v>9</v>
      </c>
      <c r="L5" t="s">
        <v>89</v>
      </c>
      <c r="M5" s="10">
        <v>15263115</v>
      </c>
      <c r="N5" s="4">
        <v>17590843</v>
      </c>
      <c r="O5" s="10">
        <v>30297547</v>
      </c>
      <c r="P5" s="10">
        <v>152631.15</v>
      </c>
      <c r="Q5" s="10">
        <v>175908.43</v>
      </c>
      <c r="R5" s="10">
        <v>302975.46999999997</v>
      </c>
      <c r="S5">
        <v>100</v>
      </c>
      <c r="T5" t="s">
        <v>95</v>
      </c>
    </row>
    <row r="6" spans="1:20" x14ac:dyDescent="0.35">
      <c r="A6" t="s">
        <v>96</v>
      </c>
      <c r="B6" s="10">
        <v>16062903</v>
      </c>
      <c r="C6" s="4">
        <v>19831894</v>
      </c>
      <c r="D6" s="10">
        <v>24501816</v>
      </c>
      <c r="E6">
        <v>96</v>
      </c>
      <c r="F6" s="10">
        <f t="shared" si="0"/>
        <v>167321.90625</v>
      </c>
      <c r="G6" s="10">
        <f t="shared" si="1"/>
        <v>206582.22916666666</v>
      </c>
      <c r="H6" s="10">
        <f t="shared" si="2"/>
        <v>255227.25</v>
      </c>
      <c r="I6">
        <v>17</v>
      </c>
      <c r="L6" t="s">
        <v>96</v>
      </c>
      <c r="M6" s="10">
        <v>16062903</v>
      </c>
      <c r="N6" s="4">
        <v>19831894</v>
      </c>
      <c r="O6" s="10">
        <v>24501816</v>
      </c>
      <c r="P6" s="10">
        <v>167321.90625</v>
      </c>
      <c r="Q6" s="10">
        <v>206582.22916666666</v>
      </c>
      <c r="R6" s="10">
        <v>255227.25</v>
      </c>
      <c r="S6">
        <v>96</v>
      </c>
      <c r="T6" t="s">
        <v>71</v>
      </c>
    </row>
    <row r="7" spans="1:20" x14ac:dyDescent="0.35">
      <c r="A7" t="s">
        <v>102</v>
      </c>
      <c r="B7" s="10">
        <v>4430342</v>
      </c>
      <c r="C7" s="4">
        <v>5186588</v>
      </c>
      <c r="D7" s="10">
        <v>10438024</v>
      </c>
      <c r="E7">
        <v>35</v>
      </c>
      <c r="F7" s="10">
        <f t="shared" si="0"/>
        <v>126581.2</v>
      </c>
      <c r="G7" s="10">
        <f t="shared" si="1"/>
        <v>148188.22857142857</v>
      </c>
      <c r="H7" s="10">
        <f t="shared" si="2"/>
        <v>298229.25714285712</v>
      </c>
      <c r="I7">
        <v>6</v>
      </c>
      <c r="L7" t="s">
        <v>102</v>
      </c>
      <c r="M7" s="10">
        <v>4430342</v>
      </c>
      <c r="N7" s="4">
        <v>5186588</v>
      </c>
      <c r="O7" s="10">
        <v>10438024</v>
      </c>
      <c r="P7" s="10">
        <v>126581.2</v>
      </c>
      <c r="Q7" s="10">
        <v>148188.22857142857</v>
      </c>
      <c r="R7" s="10">
        <v>298229.25714285712</v>
      </c>
      <c r="S7">
        <v>35</v>
      </c>
      <c r="T7" t="s">
        <v>95</v>
      </c>
    </row>
    <row r="8" spans="1:20" x14ac:dyDescent="0.35">
      <c r="A8" t="s">
        <v>109</v>
      </c>
      <c r="B8" s="10">
        <v>37414870</v>
      </c>
      <c r="C8" s="4">
        <v>43867730</v>
      </c>
      <c r="D8" s="10">
        <v>51404716</v>
      </c>
      <c r="E8">
        <v>234</v>
      </c>
      <c r="F8" s="10">
        <f t="shared" si="0"/>
        <v>159892.60683760684</v>
      </c>
      <c r="G8" s="10">
        <f t="shared" si="1"/>
        <v>187468.93162393162</v>
      </c>
      <c r="H8" s="10">
        <f t="shared" si="2"/>
        <v>219678.2735042735</v>
      </c>
      <c r="I8">
        <v>36</v>
      </c>
      <c r="L8" t="s">
        <v>109</v>
      </c>
      <c r="M8" s="10">
        <v>37414870</v>
      </c>
      <c r="N8" s="4">
        <v>43867730</v>
      </c>
      <c r="O8" s="10">
        <v>51404716</v>
      </c>
      <c r="P8" s="10">
        <v>159892.60683760684</v>
      </c>
      <c r="Q8" s="10">
        <v>187468.93162393162</v>
      </c>
      <c r="R8" s="10">
        <v>219678.2735042735</v>
      </c>
      <c r="S8">
        <v>234</v>
      </c>
      <c r="T8" t="s">
        <v>80</v>
      </c>
    </row>
    <row r="9" spans="1:20" x14ac:dyDescent="0.35">
      <c r="A9" t="s">
        <v>115</v>
      </c>
      <c r="B9" s="10">
        <v>13270397</v>
      </c>
      <c r="C9" s="4">
        <v>14400934</v>
      </c>
      <c r="D9" s="10">
        <v>18924521</v>
      </c>
      <c r="E9">
        <v>66</v>
      </c>
      <c r="F9" s="10">
        <f t="shared" si="0"/>
        <v>201066.62121212122</v>
      </c>
      <c r="G9" s="10">
        <f t="shared" si="1"/>
        <v>218195.9696969697</v>
      </c>
      <c r="H9" s="10">
        <f t="shared" si="2"/>
        <v>286735.16666666669</v>
      </c>
      <c r="I9">
        <v>8</v>
      </c>
      <c r="L9" t="s">
        <v>115</v>
      </c>
      <c r="M9" s="10">
        <v>13270397</v>
      </c>
      <c r="N9" s="4">
        <v>14400934</v>
      </c>
      <c r="O9" s="10">
        <v>18924521</v>
      </c>
      <c r="P9" s="10">
        <v>201066.62121212122</v>
      </c>
      <c r="Q9" s="10">
        <v>218195.9696969697</v>
      </c>
      <c r="R9" s="10">
        <v>286735.16666666669</v>
      </c>
      <c r="S9">
        <v>66</v>
      </c>
      <c r="T9" t="s">
        <v>95</v>
      </c>
    </row>
    <row r="10" spans="1:20" x14ac:dyDescent="0.35">
      <c r="A10" t="s">
        <v>122</v>
      </c>
      <c r="B10" s="10">
        <v>16984472</v>
      </c>
      <c r="C10" s="4">
        <v>29487580</v>
      </c>
      <c r="D10" s="10">
        <v>46600585</v>
      </c>
      <c r="E10">
        <v>225</v>
      </c>
      <c r="F10" s="10">
        <f t="shared" si="0"/>
        <v>75486.542222222226</v>
      </c>
      <c r="G10" s="10">
        <f t="shared" si="1"/>
        <v>131055.91111111111</v>
      </c>
      <c r="H10" s="10">
        <f t="shared" si="2"/>
        <v>207113.7111111111</v>
      </c>
      <c r="I10">
        <v>2</v>
      </c>
      <c r="L10" t="s">
        <v>122</v>
      </c>
      <c r="M10" s="10">
        <v>16984472</v>
      </c>
      <c r="N10" s="4">
        <v>29487580</v>
      </c>
      <c r="O10" s="10">
        <v>46600585</v>
      </c>
      <c r="P10" s="10">
        <v>75486.542222222226</v>
      </c>
      <c r="Q10" s="10">
        <v>131055.91111111111</v>
      </c>
      <c r="R10" s="10">
        <v>207113.7111111111</v>
      </c>
      <c r="S10">
        <v>225</v>
      </c>
      <c r="T10" t="s">
        <v>95</v>
      </c>
    </row>
    <row r="11" spans="1:20" x14ac:dyDescent="0.35">
      <c r="A11" t="s">
        <v>129</v>
      </c>
      <c r="B11" s="10">
        <v>22918730</v>
      </c>
      <c r="C11" s="4">
        <v>23214849</v>
      </c>
      <c r="D11" s="10">
        <v>32907908</v>
      </c>
      <c r="E11">
        <v>107</v>
      </c>
      <c r="F11" s="10">
        <f t="shared" si="0"/>
        <v>214193.738317757</v>
      </c>
      <c r="G11" s="10">
        <f t="shared" si="1"/>
        <v>216961.20560747664</v>
      </c>
      <c r="H11" s="10">
        <f t="shared" si="2"/>
        <v>307550.54205607477</v>
      </c>
      <c r="I11">
        <v>1</v>
      </c>
      <c r="L11" t="s">
        <v>129</v>
      </c>
      <c r="M11" s="10">
        <v>22918730</v>
      </c>
      <c r="N11" s="4">
        <v>23214849</v>
      </c>
      <c r="O11" s="10">
        <v>32907908</v>
      </c>
      <c r="P11" s="10">
        <v>214193.738317757</v>
      </c>
      <c r="Q11" s="10">
        <v>216961.20560747664</v>
      </c>
      <c r="R11" s="10">
        <v>307550.54205607477</v>
      </c>
      <c r="S11">
        <v>107</v>
      </c>
      <c r="T11" t="s">
        <v>95</v>
      </c>
    </row>
    <row r="12" spans="1:20" x14ac:dyDescent="0.35">
      <c r="A12" t="s">
        <v>136</v>
      </c>
      <c r="B12" s="10">
        <v>24295931</v>
      </c>
      <c r="C12" s="4">
        <v>29037592</v>
      </c>
      <c r="D12" s="10">
        <v>48712809</v>
      </c>
      <c r="E12">
        <v>200</v>
      </c>
      <c r="F12" s="10">
        <f t="shared" si="0"/>
        <v>121479.655</v>
      </c>
      <c r="G12" s="10">
        <f t="shared" si="1"/>
        <v>145187.96</v>
      </c>
      <c r="H12" s="10">
        <f t="shared" si="2"/>
        <v>243564.04500000001</v>
      </c>
      <c r="I12">
        <v>33</v>
      </c>
      <c r="L12" t="s">
        <v>136</v>
      </c>
      <c r="M12" s="10">
        <v>24295931</v>
      </c>
      <c r="N12" s="4">
        <v>29037592</v>
      </c>
      <c r="O12" s="10">
        <v>48712809</v>
      </c>
      <c r="P12" s="10">
        <v>121479.655</v>
      </c>
      <c r="Q12" s="10">
        <v>145187.96</v>
      </c>
      <c r="R12" s="10">
        <v>243564.04500000001</v>
      </c>
      <c r="S12">
        <v>200</v>
      </c>
      <c r="T12" t="s">
        <v>80</v>
      </c>
    </row>
    <row r="13" spans="1:20" x14ac:dyDescent="0.35">
      <c r="A13" t="s">
        <v>142</v>
      </c>
      <c r="B13" s="10">
        <v>22362507</v>
      </c>
      <c r="C13" s="4">
        <v>27343842</v>
      </c>
      <c r="D13" s="10">
        <v>41051481</v>
      </c>
      <c r="E13">
        <v>159</v>
      </c>
      <c r="F13" s="10">
        <f t="shared" si="0"/>
        <v>140644.69811320756</v>
      </c>
      <c r="G13" s="10">
        <f t="shared" si="1"/>
        <v>171973.84905660377</v>
      </c>
      <c r="H13" s="10">
        <f t="shared" si="2"/>
        <v>258185.41509433961</v>
      </c>
      <c r="I13">
        <v>7</v>
      </c>
      <c r="L13" t="s">
        <v>142</v>
      </c>
      <c r="M13" s="10">
        <v>22362507</v>
      </c>
      <c r="N13" s="4">
        <v>27343842</v>
      </c>
      <c r="O13" s="10">
        <v>41051481</v>
      </c>
      <c r="P13" s="10">
        <v>140644.69811320756</v>
      </c>
      <c r="Q13" s="10">
        <v>171973.84905660377</v>
      </c>
      <c r="R13" s="10">
        <v>258185.41509433961</v>
      </c>
      <c r="S13">
        <v>159</v>
      </c>
      <c r="T13" t="s">
        <v>95</v>
      </c>
    </row>
    <row r="14" spans="1:20" x14ac:dyDescent="0.35">
      <c r="A14" t="s">
        <v>147</v>
      </c>
      <c r="B14" s="10">
        <v>113308383</v>
      </c>
      <c r="C14" s="4">
        <v>129663343</v>
      </c>
      <c r="D14" s="10">
        <v>206589269</v>
      </c>
      <c r="E14">
        <v>925</v>
      </c>
      <c r="F14" s="10">
        <f t="shared" si="0"/>
        <v>122495.54918918919</v>
      </c>
      <c r="G14" s="10">
        <f t="shared" si="1"/>
        <v>140176.58702702704</v>
      </c>
      <c r="H14" s="10">
        <f t="shared" si="2"/>
        <v>223339.75027027028</v>
      </c>
      <c r="I14">
        <v>17</v>
      </c>
      <c r="L14" t="s">
        <v>147</v>
      </c>
      <c r="M14" s="10">
        <v>113308383</v>
      </c>
      <c r="N14" s="4">
        <v>129663343</v>
      </c>
      <c r="O14" s="10">
        <v>206589269</v>
      </c>
      <c r="P14" s="10">
        <v>122495.54918918919</v>
      </c>
      <c r="Q14" s="10">
        <v>140176.58702702704</v>
      </c>
      <c r="R14" s="10">
        <v>223339.75027027028</v>
      </c>
      <c r="S14">
        <v>925</v>
      </c>
      <c r="T14" t="s">
        <v>71</v>
      </c>
    </row>
    <row r="15" spans="1:20" x14ac:dyDescent="0.35">
      <c r="A15" t="s">
        <v>154</v>
      </c>
      <c r="B15" s="10">
        <v>116859234</v>
      </c>
      <c r="C15" s="4">
        <v>159720617</v>
      </c>
      <c r="D15" s="10">
        <v>203538111</v>
      </c>
      <c r="E15">
        <v>829</v>
      </c>
      <c r="F15" s="10">
        <f t="shared" si="0"/>
        <v>140964.09408926417</v>
      </c>
      <c r="G15" s="10">
        <f t="shared" si="1"/>
        <v>192666.60675512665</v>
      </c>
      <c r="H15" s="10">
        <f t="shared" si="2"/>
        <v>245522.44993968637</v>
      </c>
      <c r="I15">
        <v>36</v>
      </c>
      <c r="L15" t="s">
        <v>154</v>
      </c>
      <c r="M15" s="10">
        <v>116859234</v>
      </c>
      <c r="N15" s="4">
        <v>159720617</v>
      </c>
      <c r="O15" s="10">
        <v>203538111</v>
      </c>
      <c r="P15" s="10">
        <v>140964.09408926417</v>
      </c>
      <c r="Q15" s="10">
        <v>192666.60675512665</v>
      </c>
      <c r="R15" s="10">
        <v>245522.44993968637</v>
      </c>
      <c r="S15">
        <v>829</v>
      </c>
      <c r="T15" t="s">
        <v>80</v>
      </c>
    </row>
    <row r="16" spans="1:20" x14ac:dyDescent="0.35">
      <c r="A16" t="s">
        <v>162</v>
      </c>
      <c r="B16" s="10">
        <v>65043918</v>
      </c>
      <c r="C16" s="4">
        <v>76521140</v>
      </c>
      <c r="D16" s="10">
        <v>88873284</v>
      </c>
      <c r="E16">
        <v>400</v>
      </c>
      <c r="F16" s="10">
        <f t="shared" si="0"/>
        <v>162609.79500000001</v>
      </c>
      <c r="G16" s="10">
        <f t="shared" si="1"/>
        <v>191302.85</v>
      </c>
      <c r="H16" s="10">
        <f t="shared" si="2"/>
        <v>222183.21</v>
      </c>
      <c r="I16">
        <v>36</v>
      </c>
      <c r="L16" t="s">
        <v>162</v>
      </c>
      <c r="M16" s="10">
        <v>65043918</v>
      </c>
      <c r="N16" s="4">
        <v>76521140</v>
      </c>
      <c r="O16" s="10">
        <v>88873284</v>
      </c>
      <c r="P16" s="10">
        <v>162609.79500000001</v>
      </c>
      <c r="Q16" s="10">
        <v>191302.85</v>
      </c>
      <c r="R16" s="10">
        <v>222183.21</v>
      </c>
      <c r="S16">
        <v>400</v>
      </c>
      <c r="T16" t="s">
        <v>80</v>
      </c>
    </row>
    <row r="17" spans="1:20" x14ac:dyDescent="0.35">
      <c r="A17" t="s">
        <v>166</v>
      </c>
      <c r="B17" s="10">
        <v>173414912</v>
      </c>
      <c r="C17" s="4">
        <v>196912182</v>
      </c>
      <c r="D17" s="10">
        <v>277683390</v>
      </c>
      <c r="E17" s="2">
        <v>1084</v>
      </c>
      <c r="F17" s="10">
        <f t="shared" si="0"/>
        <v>159976.85608856089</v>
      </c>
      <c r="G17" s="10">
        <f t="shared" si="1"/>
        <v>181653.30442804427</v>
      </c>
      <c r="H17" s="10">
        <f t="shared" si="2"/>
        <v>256165.48892988931</v>
      </c>
      <c r="I17">
        <v>6</v>
      </c>
      <c r="L17" t="s">
        <v>166</v>
      </c>
      <c r="M17" s="10">
        <v>173414912</v>
      </c>
      <c r="N17" s="4">
        <v>196912182</v>
      </c>
      <c r="O17" s="10">
        <v>277683390</v>
      </c>
      <c r="P17" s="10">
        <v>159976.85608856089</v>
      </c>
      <c r="Q17" s="10">
        <v>181653.30442804427</v>
      </c>
      <c r="R17" s="10">
        <v>256165.48892988931</v>
      </c>
      <c r="S17" s="2">
        <v>1084</v>
      </c>
      <c r="T17" t="s">
        <v>95</v>
      </c>
    </row>
    <row r="18" spans="1:20" x14ac:dyDescent="0.35">
      <c r="A18" t="s">
        <v>173</v>
      </c>
      <c r="B18" s="10">
        <v>27229550</v>
      </c>
      <c r="C18" s="4">
        <v>30833099</v>
      </c>
      <c r="D18" s="10">
        <v>42023019</v>
      </c>
      <c r="E18">
        <v>175</v>
      </c>
      <c r="F18" s="10">
        <f t="shared" si="0"/>
        <v>155597.42857142858</v>
      </c>
      <c r="G18" s="10">
        <f t="shared" si="1"/>
        <v>176189.13714285713</v>
      </c>
      <c r="H18" s="10">
        <f t="shared" si="2"/>
        <v>240131.53714285715</v>
      </c>
      <c r="I18">
        <v>6</v>
      </c>
      <c r="L18" t="s">
        <v>173</v>
      </c>
      <c r="M18" s="10">
        <v>27229550</v>
      </c>
      <c r="N18" s="4">
        <v>30833099</v>
      </c>
      <c r="O18" s="10">
        <v>42023019</v>
      </c>
      <c r="P18" s="10">
        <v>155597.42857142858</v>
      </c>
      <c r="Q18" s="10">
        <v>176189.13714285713</v>
      </c>
      <c r="R18" s="10">
        <v>240131.53714285715</v>
      </c>
      <c r="S18">
        <v>175</v>
      </c>
      <c r="T18" t="s">
        <v>95</v>
      </c>
    </row>
    <row r="19" spans="1:20" x14ac:dyDescent="0.35">
      <c r="A19" t="s">
        <v>178</v>
      </c>
      <c r="B19" s="10">
        <v>71590463</v>
      </c>
      <c r="C19" s="4">
        <v>72611652</v>
      </c>
      <c r="D19" s="10">
        <v>139987130</v>
      </c>
      <c r="E19">
        <v>371</v>
      </c>
      <c r="F19" s="10">
        <f t="shared" si="0"/>
        <v>192966.20754716982</v>
      </c>
      <c r="G19" s="10">
        <f t="shared" si="1"/>
        <v>195718.73854447438</v>
      </c>
      <c r="H19" s="10">
        <f t="shared" si="2"/>
        <v>377323.80053908355</v>
      </c>
      <c r="I19">
        <v>36</v>
      </c>
      <c r="L19" t="s">
        <v>178</v>
      </c>
      <c r="M19" s="10">
        <v>71590463</v>
      </c>
      <c r="N19" s="4">
        <v>72611652</v>
      </c>
      <c r="O19" s="10">
        <v>139987130</v>
      </c>
      <c r="P19" s="10">
        <v>192966.20754716982</v>
      </c>
      <c r="Q19" s="10">
        <v>195718.73854447438</v>
      </c>
      <c r="R19" s="10">
        <v>377323.80053908355</v>
      </c>
      <c r="S19">
        <v>371</v>
      </c>
      <c r="T19" t="s">
        <v>80</v>
      </c>
    </row>
    <row r="20" spans="1:20" x14ac:dyDescent="0.35">
      <c r="A20" t="s">
        <v>187</v>
      </c>
      <c r="B20" s="10">
        <v>53128003</v>
      </c>
      <c r="C20" s="4">
        <v>54334090</v>
      </c>
      <c r="D20" s="10">
        <v>96293590</v>
      </c>
      <c r="E20">
        <v>248</v>
      </c>
      <c r="F20" s="10">
        <f t="shared" si="0"/>
        <v>214225.81854838709</v>
      </c>
      <c r="G20" s="10">
        <f t="shared" si="1"/>
        <v>219089.07258064515</v>
      </c>
      <c r="H20" s="10">
        <f t="shared" si="2"/>
        <v>388280.6048387097</v>
      </c>
      <c r="I20">
        <v>36</v>
      </c>
      <c r="L20" t="s">
        <v>187</v>
      </c>
      <c r="M20" s="10">
        <v>53128003</v>
      </c>
      <c r="N20" s="4">
        <v>54334090</v>
      </c>
      <c r="O20" s="10">
        <v>96293590</v>
      </c>
      <c r="P20" s="10">
        <v>214225.81854838709</v>
      </c>
      <c r="Q20" s="10">
        <v>219089.07258064515</v>
      </c>
      <c r="R20" s="10">
        <v>388280.6048387097</v>
      </c>
      <c r="S20">
        <v>248</v>
      </c>
      <c r="T20" t="s">
        <v>80</v>
      </c>
    </row>
    <row r="21" spans="1:20" x14ac:dyDescent="0.35">
      <c r="A21" t="s">
        <v>191</v>
      </c>
      <c r="B21" s="10">
        <v>160686918</v>
      </c>
      <c r="C21" s="4">
        <v>217683862</v>
      </c>
      <c r="D21" s="10">
        <v>346402333</v>
      </c>
      <c r="E21" s="2">
        <v>1104</v>
      </c>
      <c r="F21" s="10">
        <f t="shared" si="0"/>
        <v>145549.74456521738</v>
      </c>
      <c r="G21" s="10">
        <f t="shared" si="1"/>
        <v>197177.41123188406</v>
      </c>
      <c r="H21" s="10">
        <f t="shared" si="2"/>
        <v>313770.22916666669</v>
      </c>
      <c r="I21">
        <v>22</v>
      </c>
      <c r="L21" t="s">
        <v>191</v>
      </c>
      <c r="M21" s="10">
        <v>160686918</v>
      </c>
      <c r="N21" s="4">
        <v>217683862</v>
      </c>
      <c r="O21" s="10">
        <v>346402333</v>
      </c>
      <c r="P21" s="10">
        <v>145549.74456521738</v>
      </c>
      <c r="Q21" s="10">
        <v>197177.41123188406</v>
      </c>
      <c r="R21" s="10">
        <v>313770.22916666669</v>
      </c>
      <c r="S21" s="2">
        <v>1104</v>
      </c>
      <c r="T21" t="s">
        <v>198</v>
      </c>
    </row>
    <row r="22" spans="1:20" x14ac:dyDescent="0.35">
      <c r="A22" t="s">
        <v>200</v>
      </c>
      <c r="B22" s="10">
        <v>32510200</v>
      </c>
      <c r="C22" s="4">
        <v>35631468</v>
      </c>
      <c r="D22" s="10">
        <v>59408420</v>
      </c>
      <c r="E22">
        <v>300</v>
      </c>
      <c r="F22" s="10">
        <f t="shared" si="0"/>
        <v>108367.33333333333</v>
      </c>
      <c r="G22" s="10">
        <f t="shared" si="1"/>
        <v>118771.56</v>
      </c>
      <c r="H22" s="10">
        <f t="shared" si="2"/>
        <v>198028.06666666668</v>
      </c>
      <c r="I22">
        <v>35</v>
      </c>
      <c r="L22" t="s">
        <v>200</v>
      </c>
      <c r="M22" s="10">
        <v>32510200</v>
      </c>
      <c r="N22" s="4">
        <v>35631468</v>
      </c>
      <c r="O22" s="10">
        <v>59408420</v>
      </c>
      <c r="P22" s="10">
        <v>108367.33333333333</v>
      </c>
      <c r="Q22" s="10">
        <v>118771.56</v>
      </c>
      <c r="R22" s="10">
        <v>198028.06666666668</v>
      </c>
      <c r="S22">
        <v>300</v>
      </c>
      <c r="T22" t="s">
        <v>80</v>
      </c>
    </row>
    <row r="23" spans="1:20" x14ac:dyDescent="0.35">
      <c r="A23" t="s">
        <v>206</v>
      </c>
      <c r="B23" s="10">
        <v>20266404</v>
      </c>
      <c r="C23" s="4">
        <v>21945355</v>
      </c>
      <c r="D23" s="10">
        <v>42007898</v>
      </c>
      <c r="E23">
        <v>168</v>
      </c>
      <c r="F23" s="10">
        <f t="shared" si="0"/>
        <v>120633.35714285714</v>
      </c>
      <c r="G23" s="10">
        <f t="shared" si="1"/>
        <v>130627.11309523809</v>
      </c>
      <c r="H23" s="10">
        <f t="shared" si="2"/>
        <v>250047.01190476189</v>
      </c>
      <c r="I23">
        <v>7</v>
      </c>
      <c r="L23" t="s">
        <v>206</v>
      </c>
      <c r="M23" s="10">
        <v>20266404</v>
      </c>
      <c r="N23" s="4">
        <v>21945355</v>
      </c>
      <c r="O23" s="10">
        <v>42007898</v>
      </c>
      <c r="P23" s="10">
        <v>120633.35714285714</v>
      </c>
      <c r="Q23" s="10">
        <v>130627.11309523809</v>
      </c>
      <c r="R23" s="10">
        <v>250047.01190476189</v>
      </c>
      <c r="S23">
        <v>168</v>
      </c>
      <c r="T23" t="s">
        <v>95</v>
      </c>
    </row>
    <row r="24" spans="1:20" x14ac:dyDescent="0.35">
      <c r="A24" t="s">
        <v>212</v>
      </c>
      <c r="B24" s="10">
        <v>34852574</v>
      </c>
      <c r="C24" s="4">
        <v>39493269</v>
      </c>
      <c r="D24" s="10">
        <v>53794365</v>
      </c>
      <c r="E24">
        <v>233</v>
      </c>
      <c r="F24" s="10">
        <f t="shared" si="0"/>
        <v>149581.8626609442</v>
      </c>
      <c r="G24" s="10">
        <f t="shared" si="1"/>
        <v>169499.008583691</v>
      </c>
      <c r="H24" s="10">
        <f t="shared" si="2"/>
        <v>230877.10300429186</v>
      </c>
      <c r="I24">
        <v>14</v>
      </c>
      <c r="L24" t="s">
        <v>212</v>
      </c>
      <c r="M24" s="10">
        <v>34852574</v>
      </c>
      <c r="N24" s="4">
        <v>39493269</v>
      </c>
      <c r="O24" s="10">
        <v>53794365</v>
      </c>
      <c r="P24" s="10">
        <v>149581.8626609442</v>
      </c>
      <c r="Q24" s="10">
        <v>169499.008583691</v>
      </c>
      <c r="R24" s="10">
        <v>230877.10300429186</v>
      </c>
      <c r="S24">
        <v>233</v>
      </c>
      <c r="T24" t="s">
        <v>71</v>
      </c>
    </row>
    <row r="25" spans="1:20" x14ac:dyDescent="0.35">
      <c r="A25" t="s">
        <v>218</v>
      </c>
      <c r="B25" s="10">
        <v>74237143</v>
      </c>
      <c r="C25" s="4">
        <v>85638829</v>
      </c>
      <c r="D25" s="10">
        <v>108182101</v>
      </c>
      <c r="E25">
        <v>386</v>
      </c>
      <c r="F25" s="10">
        <f t="shared" si="0"/>
        <v>192324.20466321244</v>
      </c>
      <c r="G25" s="10">
        <f t="shared" si="1"/>
        <v>221862.25129533678</v>
      </c>
      <c r="H25" s="10">
        <f t="shared" si="2"/>
        <v>280264.51036269427</v>
      </c>
      <c r="I25">
        <v>28</v>
      </c>
      <c r="L25" t="s">
        <v>218</v>
      </c>
      <c r="M25" s="10">
        <v>74237143</v>
      </c>
      <c r="N25" s="4">
        <v>85638829</v>
      </c>
      <c r="O25" s="10">
        <v>108182101</v>
      </c>
      <c r="P25" s="10">
        <v>192324.20466321244</v>
      </c>
      <c r="Q25" s="10">
        <v>221862.25129533678</v>
      </c>
      <c r="R25" s="10">
        <v>280264.51036269427</v>
      </c>
      <c r="S25">
        <v>386</v>
      </c>
      <c r="T25" t="s">
        <v>198</v>
      </c>
    </row>
    <row r="26" spans="1:20" x14ac:dyDescent="0.35">
      <c r="A26" t="s">
        <v>226</v>
      </c>
      <c r="B26" s="10">
        <v>332203676</v>
      </c>
      <c r="C26" s="4">
        <v>386548875</v>
      </c>
      <c r="D26" s="10">
        <v>492274622</v>
      </c>
      <c r="E26" s="2">
        <v>2194</v>
      </c>
      <c r="F26" s="10">
        <f t="shared" si="0"/>
        <v>151414.6198723792</v>
      </c>
      <c r="G26" s="10">
        <f t="shared" si="1"/>
        <v>176184.53737465816</v>
      </c>
      <c r="H26" s="10">
        <f t="shared" si="2"/>
        <v>224373.11850501367</v>
      </c>
      <c r="I26">
        <v>2</v>
      </c>
      <c r="L26" t="s">
        <v>226</v>
      </c>
      <c r="M26" s="10">
        <v>332203676</v>
      </c>
      <c r="N26" s="4">
        <v>386548875</v>
      </c>
      <c r="O26" s="10">
        <v>492274622</v>
      </c>
      <c r="P26" s="10">
        <v>151414.6198723792</v>
      </c>
      <c r="Q26" s="10">
        <v>176184.53737465816</v>
      </c>
      <c r="R26" s="10">
        <v>224373.11850501367</v>
      </c>
      <c r="S26" s="2">
        <v>2194</v>
      </c>
      <c r="T26" t="s">
        <v>95</v>
      </c>
    </row>
    <row r="27" spans="1:20" x14ac:dyDescent="0.35">
      <c r="A27" t="s">
        <v>233</v>
      </c>
      <c r="B27" s="10">
        <v>18597884</v>
      </c>
      <c r="C27" s="4">
        <v>22711912</v>
      </c>
      <c r="D27" s="10">
        <v>32943700</v>
      </c>
      <c r="E27">
        <v>197</v>
      </c>
      <c r="F27" s="10">
        <f t="shared" si="0"/>
        <v>94405.502538071072</v>
      </c>
      <c r="G27" s="10">
        <f t="shared" si="1"/>
        <v>115288.89340101523</v>
      </c>
      <c r="H27" s="10">
        <f t="shared" si="2"/>
        <v>167226.90355329949</v>
      </c>
      <c r="I27">
        <v>2</v>
      </c>
      <c r="L27" t="s">
        <v>233</v>
      </c>
      <c r="M27" s="10">
        <v>18597884</v>
      </c>
      <c r="N27" s="4">
        <v>22711912</v>
      </c>
      <c r="O27" s="10">
        <v>32943700</v>
      </c>
      <c r="P27" s="10">
        <v>94405.502538071072</v>
      </c>
      <c r="Q27" s="10">
        <v>115288.89340101523</v>
      </c>
      <c r="R27" s="10">
        <v>167226.90355329949</v>
      </c>
      <c r="S27">
        <v>197</v>
      </c>
      <c r="T27" t="s">
        <v>95</v>
      </c>
    </row>
    <row r="28" spans="1:20" x14ac:dyDescent="0.35">
      <c r="A28" t="s">
        <v>237</v>
      </c>
      <c r="B28" s="10">
        <v>289941217</v>
      </c>
      <c r="C28" s="4">
        <v>361180914</v>
      </c>
      <c r="D28" s="10">
        <v>446578838</v>
      </c>
      <c r="E28" s="2">
        <v>1610</v>
      </c>
      <c r="F28" s="10">
        <f t="shared" si="0"/>
        <v>180087.71242236026</v>
      </c>
      <c r="G28" s="10">
        <f t="shared" si="1"/>
        <v>224335.97142857141</v>
      </c>
      <c r="H28" s="10">
        <f t="shared" si="2"/>
        <v>277378.16024844721</v>
      </c>
      <c r="I28">
        <v>46</v>
      </c>
      <c r="L28" t="s">
        <v>237</v>
      </c>
      <c r="M28" s="10">
        <v>289941217</v>
      </c>
      <c r="N28" s="4">
        <v>361180914</v>
      </c>
      <c r="O28" s="10">
        <v>446578838</v>
      </c>
      <c r="P28" s="10">
        <v>180087.71242236026</v>
      </c>
      <c r="Q28" s="10">
        <v>224335.97142857141</v>
      </c>
      <c r="R28" s="10">
        <v>277378.16024844721</v>
      </c>
      <c r="S28" s="2">
        <v>1610</v>
      </c>
      <c r="T28" t="s">
        <v>80</v>
      </c>
    </row>
    <row r="29" spans="1:20" x14ac:dyDescent="0.35">
      <c r="A29" t="s">
        <v>1917</v>
      </c>
      <c r="B29" s="10">
        <v>70240057</v>
      </c>
      <c r="C29" s="4">
        <v>88447658</v>
      </c>
      <c r="D29" s="10">
        <v>125940299</v>
      </c>
      <c r="E29">
        <v>441</v>
      </c>
      <c r="F29" s="10">
        <f t="shared" si="0"/>
        <v>159274.50566893423</v>
      </c>
      <c r="G29" s="10">
        <f t="shared" si="1"/>
        <v>200561.58276643991</v>
      </c>
      <c r="H29" s="10">
        <f t="shared" si="2"/>
        <v>285578.90929705213</v>
      </c>
      <c r="I29">
        <v>12</v>
      </c>
      <c r="L29" t="s">
        <v>1917</v>
      </c>
      <c r="M29" s="10">
        <v>70240057</v>
      </c>
      <c r="N29" s="4">
        <v>88447658</v>
      </c>
      <c r="O29" s="10">
        <v>125940299</v>
      </c>
      <c r="P29" s="10">
        <v>159274.50566893423</v>
      </c>
      <c r="Q29" s="10">
        <v>200561.58276643991</v>
      </c>
      <c r="R29" s="10">
        <v>285578.90929705213</v>
      </c>
      <c r="S29">
        <v>441</v>
      </c>
      <c r="T29" t="s">
        <v>71</v>
      </c>
    </row>
    <row r="30" spans="1:20" x14ac:dyDescent="0.35">
      <c r="A30" t="s">
        <v>244</v>
      </c>
      <c r="B30" s="10">
        <v>96508531</v>
      </c>
      <c r="C30" s="4">
        <v>108966209</v>
      </c>
      <c r="D30" s="10">
        <v>178340304</v>
      </c>
      <c r="E30">
        <v>712</v>
      </c>
      <c r="F30" s="10">
        <f t="shared" si="0"/>
        <v>135545.68960674157</v>
      </c>
      <c r="G30" s="10">
        <f t="shared" si="1"/>
        <v>153042.42837078651</v>
      </c>
      <c r="H30" s="10">
        <f t="shared" si="2"/>
        <v>250477.95505617978</v>
      </c>
      <c r="I30">
        <v>31</v>
      </c>
      <c r="L30" s="13" t="s">
        <v>244</v>
      </c>
      <c r="M30" s="10">
        <v>96508531</v>
      </c>
      <c r="N30" s="4">
        <v>108966209</v>
      </c>
      <c r="O30" s="10">
        <v>178340304</v>
      </c>
      <c r="P30" s="10">
        <v>135545.68960674157</v>
      </c>
      <c r="Q30" s="10">
        <v>153042.42837078651</v>
      </c>
      <c r="R30" s="10">
        <v>250477.95505617978</v>
      </c>
      <c r="S30">
        <v>712</v>
      </c>
      <c r="T30" t="s">
        <v>198</v>
      </c>
    </row>
    <row r="31" spans="1:20" x14ac:dyDescent="0.35">
      <c r="A31" t="s">
        <v>251</v>
      </c>
      <c r="B31" s="10">
        <v>11187211</v>
      </c>
      <c r="C31" s="4">
        <v>15695410</v>
      </c>
      <c r="D31" s="10">
        <v>27124890</v>
      </c>
      <c r="E31">
        <v>85</v>
      </c>
      <c r="F31" s="10">
        <f t="shared" si="0"/>
        <v>131614.24705882353</v>
      </c>
      <c r="G31" s="10">
        <f t="shared" si="1"/>
        <v>184651.88235294117</v>
      </c>
      <c r="H31" s="10">
        <f t="shared" si="2"/>
        <v>319116.35294117645</v>
      </c>
      <c r="I31">
        <v>36</v>
      </c>
      <c r="L31" t="s">
        <v>251</v>
      </c>
      <c r="M31" s="10">
        <v>11187211</v>
      </c>
      <c r="N31" s="4">
        <v>15695410</v>
      </c>
      <c r="O31" s="10">
        <v>27124890</v>
      </c>
      <c r="P31" s="10">
        <v>131614.24705882353</v>
      </c>
      <c r="Q31" s="10">
        <v>184651.88235294117</v>
      </c>
      <c r="R31" s="10">
        <v>319116.35294117645</v>
      </c>
      <c r="S31">
        <v>85</v>
      </c>
      <c r="T31" t="s">
        <v>80</v>
      </c>
    </row>
    <row r="32" spans="1:20" x14ac:dyDescent="0.35">
      <c r="A32" t="s">
        <v>255</v>
      </c>
      <c r="B32" s="10">
        <v>11553923</v>
      </c>
      <c r="C32" s="4">
        <v>11929539</v>
      </c>
      <c r="D32" s="10">
        <v>25440492</v>
      </c>
      <c r="E32">
        <v>72</v>
      </c>
      <c r="F32" s="10">
        <f t="shared" si="0"/>
        <v>160471.15277777778</v>
      </c>
      <c r="G32" s="10">
        <f t="shared" si="1"/>
        <v>165688.04166666666</v>
      </c>
      <c r="H32" s="10">
        <f t="shared" si="2"/>
        <v>353340.16666666669</v>
      </c>
      <c r="I32">
        <v>42</v>
      </c>
      <c r="L32" t="s">
        <v>255</v>
      </c>
      <c r="M32" s="10">
        <v>11553923</v>
      </c>
      <c r="N32" s="4">
        <v>11929539</v>
      </c>
      <c r="O32" s="10">
        <v>25440492</v>
      </c>
      <c r="P32" s="10">
        <v>160471.15277777778</v>
      </c>
      <c r="Q32" s="10">
        <v>165688.04166666666</v>
      </c>
      <c r="R32" s="10">
        <v>353340.16666666669</v>
      </c>
      <c r="S32">
        <v>72</v>
      </c>
      <c r="T32" t="s">
        <v>80</v>
      </c>
    </row>
    <row r="33" spans="1:20" x14ac:dyDescent="0.35">
      <c r="A33" t="s">
        <v>261</v>
      </c>
      <c r="B33" s="10">
        <v>75921038</v>
      </c>
      <c r="C33" s="4">
        <v>100689987</v>
      </c>
      <c r="D33" s="10">
        <v>139829660</v>
      </c>
      <c r="E33">
        <v>506</v>
      </c>
      <c r="F33" s="10">
        <f t="shared" si="0"/>
        <v>150041.57707509882</v>
      </c>
      <c r="G33" s="10">
        <f t="shared" si="1"/>
        <v>198992.06916996048</v>
      </c>
      <c r="H33" s="10">
        <f t="shared" si="2"/>
        <v>276343.20158102765</v>
      </c>
      <c r="I33">
        <v>50</v>
      </c>
      <c r="L33" t="s">
        <v>261</v>
      </c>
      <c r="M33" s="10">
        <v>75921038</v>
      </c>
      <c r="N33" s="4">
        <v>100689987</v>
      </c>
      <c r="O33" s="10">
        <v>139829660</v>
      </c>
      <c r="P33" s="10">
        <v>150041.57707509882</v>
      </c>
      <c r="Q33" s="10">
        <v>198992.06916996048</v>
      </c>
      <c r="R33" s="10">
        <v>276343.20158102765</v>
      </c>
      <c r="S33">
        <v>506</v>
      </c>
      <c r="T33" t="s">
        <v>268</v>
      </c>
    </row>
    <row r="34" spans="1:20" x14ac:dyDescent="0.35">
      <c r="A34" t="s">
        <v>270</v>
      </c>
      <c r="B34" s="10">
        <v>26317191</v>
      </c>
      <c r="C34" s="4">
        <v>28552080</v>
      </c>
      <c r="D34" s="10">
        <v>44980443</v>
      </c>
      <c r="E34">
        <v>150</v>
      </c>
      <c r="F34" s="10">
        <f t="shared" si="0"/>
        <v>175447.94</v>
      </c>
      <c r="G34" s="10">
        <f t="shared" si="1"/>
        <v>190347.2</v>
      </c>
      <c r="H34" s="10">
        <f t="shared" si="2"/>
        <v>299869.62</v>
      </c>
      <c r="I34">
        <v>33</v>
      </c>
      <c r="L34" t="s">
        <v>270</v>
      </c>
      <c r="M34" s="10">
        <v>26317191</v>
      </c>
      <c r="N34" s="4">
        <v>28552080</v>
      </c>
      <c r="O34" s="10">
        <v>44980443</v>
      </c>
      <c r="P34" s="10">
        <v>175447.94</v>
      </c>
      <c r="Q34" s="10">
        <v>190347.2</v>
      </c>
      <c r="R34" s="10">
        <v>299869.62</v>
      </c>
      <c r="S34">
        <v>150</v>
      </c>
      <c r="T34" t="s">
        <v>80</v>
      </c>
    </row>
    <row r="35" spans="1:20" x14ac:dyDescent="0.35">
      <c r="A35" t="s">
        <v>1925</v>
      </c>
      <c r="B35" s="10">
        <v>56120483</v>
      </c>
      <c r="C35" s="4">
        <v>56457153</v>
      </c>
      <c r="D35" s="10">
        <v>79292485</v>
      </c>
      <c r="E35">
        <v>309</v>
      </c>
      <c r="F35" s="10">
        <f t="shared" si="0"/>
        <v>181619.68608414239</v>
      </c>
      <c r="G35" s="10">
        <f t="shared" si="1"/>
        <v>182709.23300970873</v>
      </c>
      <c r="H35" s="10">
        <f t="shared" si="2"/>
        <v>256609.98381877024</v>
      </c>
      <c r="I35">
        <v>8</v>
      </c>
      <c r="L35" t="s">
        <v>1925</v>
      </c>
      <c r="M35" s="10">
        <v>56120483</v>
      </c>
      <c r="N35" s="4">
        <v>56457153</v>
      </c>
      <c r="O35" s="10">
        <v>79292485</v>
      </c>
      <c r="P35" s="10">
        <v>181619.68608414239</v>
      </c>
      <c r="Q35" s="10">
        <v>182709.23300970873</v>
      </c>
      <c r="R35" s="10">
        <v>256609.98381877024</v>
      </c>
      <c r="S35">
        <v>309</v>
      </c>
      <c r="T35" t="s">
        <v>71</v>
      </c>
    </row>
    <row r="36" spans="1:20" x14ac:dyDescent="0.35">
      <c r="A36" t="s">
        <v>1927</v>
      </c>
      <c r="B36" s="10">
        <v>8612905</v>
      </c>
      <c r="C36" s="4">
        <v>8627924</v>
      </c>
      <c r="D36" s="10">
        <v>16703685</v>
      </c>
      <c r="E36">
        <v>51</v>
      </c>
      <c r="F36" s="10">
        <f t="shared" si="0"/>
        <v>168880.49019607843</v>
      </c>
      <c r="G36" s="10">
        <f t="shared" si="1"/>
        <v>169174.98039215687</v>
      </c>
      <c r="H36" s="10">
        <f t="shared" si="2"/>
        <v>327523.23529411765</v>
      </c>
      <c r="I36">
        <v>8</v>
      </c>
      <c r="L36" t="s">
        <v>1927</v>
      </c>
      <c r="M36" s="10">
        <v>8612905</v>
      </c>
      <c r="N36" s="4">
        <v>8627924</v>
      </c>
      <c r="O36" s="10">
        <v>16703685</v>
      </c>
      <c r="P36" s="10">
        <v>168880.49019607843</v>
      </c>
      <c r="Q36" s="10">
        <v>169174.98039215687</v>
      </c>
      <c r="R36" s="10">
        <v>327523.23529411765</v>
      </c>
      <c r="S36">
        <v>51</v>
      </c>
      <c r="T36" t="s">
        <v>71</v>
      </c>
    </row>
    <row r="37" spans="1:20" x14ac:dyDescent="0.35">
      <c r="A37" t="s">
        <v>1928</v>
      </c>
      <c r="B37" s="10">
        <v>16993663</v>
      </c>
      <c r="C37" s="4">
        <v>19161231</v>
      </c>
      <c r="D37" s="10">
        <v>33895654</v>
      </c>
      <c r="E37">
        <v>78</v>
      </c>
      <c r="F37" s="10">
        <f t="shared" si="0"/>
        <v>217867.47435897434</v>
      </c>
      <c r="G37" s="10">
        <f t="shared" si="1"/>
        <v>245656.80769230769</v>
      </c>
      <c r="H37" s="10">
        <f t="shared" si="2"/>
        <v>434559.66666666669</v>
      </c>
      <c r="I37">
        <v>8</v>
      </c>
      <c r="L37" t="s">
        <v>1928</v>
      </c>
      <c r="M37" s="10">
        <v>16993663</v>
      </c>
      <c r="N37" s="4">
        <v>19161231</v>
      </c>
      <c r="O37" s="10">
        <v>33895654</v>
      </c>
      <c r="P37" s="10">
        <v>217867.47435897434</v>
      </c>
      <c r="Q37" s="10">
        <v>245656.80769230769</v>
      </c>
      <c r="R37" s="10">
        <v>434559.66666666669</v>
      </c>
      <c r="S37">
        <v>78</v>
      </c>
      <c r="T37" t="s">
        <v>71</v>
      </c>
    </row>
    <row r="38" spans="1:20" x14ac:dyDescent="0.35">
      <c r="A38" t="s">
        <v>1929</v>
      </c>
      <c r="B38" s="10">
        <v>8776370</v>
      </c>
      <c r="C38" s="4">
        <v>8839317</v>
      </c>
      <c r="D38" s="10">
        <v>14047479</v>
      </c>
      <c r="E38">
        <v>46</v>
      </c>
      <c r="F38" s="10">
        <f t="shared" si="0"/>
        <v>190790.65217391305</v>
      </c>
      <c r="G38" s="10">
        <f t="shared" si="1"/>
        <v>192159.0652173913</v>
      </c>
      <c r="H38" s="10">
        <f t="shared" si="2"/>
        <v>305379.97826086957</v>
      </c>
      <c r="I38">
        <v>8</v>
      </c>
      <c r="L38" t="s">
        <v>1929</v>
      </c>
      <c r="M38" s="10">
        <v>8776370</v>
      </c>
      <c r="N38" s="4">
        <v>8839317</v>
      </c>
      <c r="O38" s="10">
        <v>14047479</v>
      </c>
      <c r="P38" s="10">
        <v>190790.65217391305</v>
      </c>
      <c r="Q38" s="10">
        <v>192159.0652173913</v>
      </c>
      <c r="R38" s="10">
        <v>305379.97826086957</v>
      </c>
      <c r="S38">
        <v>46</v>
      </c>
      <c r="T38" t="s">
        <v>71</v>
      </c>
    </row>
    <row r="39" spans="1:20" x14ac:dyDescent="0.35">
      <c r="A39" t="s">
        <v>1930</v>
      </c>
      <c r="B39" s="10">
        <v>5802591</v>
      </c>
      <c r="C39" s="4">
        <v>5894055</v>
      </c>
      <c r="D39" s="10">
        <v>8858702</v>
      </c>
      <c r="E39">
        <v>22</v>
      </c>
      <c r="F39" s="10">
        <f t="shared" si="0"/>
        <v>263754.13636363635</v>
      </c>
      <c r="G39" s="10">
        <f t="shared" si="1"/>
        <v>267911.59090909088</v>
      </c>
      <c r="H39" s="10">
        <f t="shared" si="2"/>
        <v>402668.27272727271</v>
      </c>
      <c r="I39">
        <v>8</v>
      </c>
      <c r="L39" t="s">
        <v>1930</v>
      </c>
      <c r="M39" s="10">
        <v>5802591</v>
      </c>
      <c r="N39" s="4">
        <v>5894055</v>
      </c>
      <c r="O39" s="10">
        <v>8858702</v>
      </c>
      <c r="P39" s="10">
        <v>263754.13636363635</v>
      </c>
      <c r="Q39" s="10">
        <v>267911.59090909088</v>
      </c>
      <c r="R39" s="10">
        <v>402668.27272727271</v>
      </c>
      <c r="S39">
        <v>22</v>
      </c>
      <c r="T39" t="s">
        <v>71</v>
      </c>
    </row>
    <row r="40" spans="1:20" x14ac:dyDescent="0.35">
      <c r="A40" t="s">
        <v>1931</v>
      </c>
      <c r="B40" s="10">
        <v>3588048</v>
      </c>
      <c r="C40" s="4">
        <v>4372776</v>
      </c>
      <c r="D40" s="10">
        <v>5578853</v>
      </c>
      <c r="E40">
        <v>19</v>
      </c>
      <c r="F40" s="10">
        <f t="shared" si="0"/>
        <v>188844.63157894736</v>
      </c>
      <c r="G40" s="10">
        <f t="shared" si="1"/>
        <v>230146.10526315789</v>
      </c>
      <c r="H40" s="10">
        <f t="shared" si="2"/>
        <v>293623.84210526315</v>
      </c>
      <c r="I40">
        <v>8</v>
      </c>
      <c r="L40" t="s">
        <v>1931</v>
      </c>
      <c r="M40" s="10">
        <v>3588048</v>
      </c>
      <c r="N40" s="4">
        <v>4372776</v>
      </c>
      <c r="O40" s="10">
        <v>5578853</v>
      </c>
      <c r="P40" s="10">
        <v>188844.63157894736</v>
      </c>
      <c r="Q40" s="10">
        <v>230146.10526315789</v>
      </c>
      <c r="R40" s="10">
        <v>293623.84210526315</v>
      </c>
      <c r="S40">
        <v>19</v>
      </c>
      <c r="T40" t="s">
        <v>71</v>
      </c>
    </row>
    <row r="41" spans="1:20" x14ac:dyDescent="0.35">
      <c r="A41" t="s">
        <v>1932</v>
      </c>
      <c r="B41" s="10">
        <v>8508167</v>
      </c>
      <c r="C41" s="4">
        <v>8577936</v>
      </c>
      <c r="D41" s="10">
        <v>13540638</v>
      </c>
      <c r="E41">
        <v>26</v>
      </c>
      <c r="F41" s="10">
        <f t="shared" si="0"/>
        <v>327237.19230769231</v>
      </c>
      <c r="G41" s="10">
        <f t="shared" si="1"/>
        <v>329920.61538461538</v>
      </c>
      <c r="H41" s="10">
        <f t="shared" si="2"/>
        <v>520793.76923076925</v>
      </c>
      <c r="I41">
        <v>8</v>
      </c>
      <c r="L41" t="s">
        <v>1932</v>
      </c>
      <c r="M41" s="10">
        <v>8508167</v>
      </c>
      <c r="N41" s="4">
        <v>8577936</v>
      </c>
      <c r="O41" s="10">
        <v>13540638</v>
      </c>
      <c r="P41" s="10">
        <v>327237.19230769231</v>
      </c>
      <c r="Q41" s="10">
        <v>329920.61538461538</v>
      </c>
      <c r="R41" s="10">
        <v>520793.76923076925</v>
      </c>
      <c r="S41">
        <v>26</v>
      </c>
      <c r="T41" t="s">
        <v>71</v>
      </c>
    </row>
    <row r="42" spans="1:20" x14ac:dyDescent="0.35">
      <c r="A42" t="s">
        <v>1933</v>
      </c>
      <c r="B42" s="10">
        <v>63123990</v>
      </c>
      <c r="C42" s="4">
        <v>63497261</v>
      </c>
      <c r="D42" s="10">
        <v>100829590</v>
      </c>
      <c r="E42">
        <v>282</v>
      </c>
      <c r="F42" s="10">
        <f t="shared" si="0"/>
        <v>223843.93617021278</v>
      </c>
      <c r="G42" s="10">
        <f t="shared" si="1"/>
        <v>225167.59219858155</v>
      </c>
      <c r="H42" s="10">
        <f t="shared" si="2"/>
        <v>357551.73758865247</v>
      </c>
      <c r="I42">
        <v>8</v>
      </c>
      <c r="L42" t="s">
        <v>1933</v>
      </c>
      <c r="M42" s="10">
        <v>63123990</v>
      </c>
      <c r="N42" s="4">
        <v>63497261</v>
      </c>
      <c r="O42" s="10">
        <v>100829590</v>
      </c>
      <c r="P42" s="10">
        <v>223843.93617021278</v>
      </c>
      <c r="Q42" s="10">
        <v>225167.59219858155</v>
      </c>
      <c r="R42" s="10">
        <v>357551.73758865247</v>
      </c>
      <c r="S42">
        <v>282</v>
      </c>
      <c r="T42" t="s">
        <v>71</v>
      </c>
    </row>
    <row r="43" spans="1:20" x14ac:dyDescent="0.35">
      <c r="A43" t="s">
        <v>1935</v>
      </c>
      <c r="B43" s="10">
        <v>26388058</v>
      </c>
      <c r="C43" s="4">
        <v>27049611</v>
      </c>
      <c r="D43" s="10">
        <v>36521676</v>
      </c>
      <c r="E43">
        <v>100</v>
      </c>
      <c r="F43" s="10">
        <f t="shared" si="0"/>
        <v>263880.58</v>
      </c>
      <c r="G43" s="10">
        <f t="shared" si="1"/>
        <v>270496.11</v>
      </c>
      <c r="H43" s="10">
        <f t="shared" si="2"/>
        <v>365216.76</v>
      </c>
      <c r="I43">
        <v>8</v>
      </c>
      <c r="L43" t="s">
        <v>1935</v>
      </c>
      <c r="M43" s="10">
        <v>26388058</v>
      </c>
      <c r="N43" s="4">
        <v>27049611</v>
      </c>
      <c r="O43" s="10">
        <v>36521676</v>
      </c>
      <c r="P43" s="10">
        <v>263880.58</v>
      </c>
      <c r="Q43" s="10">
        <v>270496.11</v>
      </c>
      <c r="R43" s="10">
        <v>365216.76</v>
      </c>
      <c r="S43">
        <v>100</v>
      </c>
      <c r="T43" t="s">
        <v>71</v>
      </c>
    </row>
    <row r="44" spans="1:20" x14ac:dyDescent="0.35">
      <c r="A44" t="s">
        <v>1936</v>
      </c>
      <c r="B44" s="10">
        <v>28690747</v>
      </c>
      <c r="C44" s="4">
        <v>30241178</v>
      </c>
      <c r="D44" s="10">
        <v>65778274</v>
      </c>
      <c r="E44">
        <v>155</v>
      </c>
      <c r="F44" s="10">
        <f t="shared" si="0"/>
        <v>185101.59354838709</v>
      </c>
      <c r="G44" s="10">
        <f t="shared" si="1"/>
        <v>195104.3741935484</v>
      </c>
      <c r="H44" s="10">
        <f t="shared" si="2"/>
        <v>424375.96129032259</v>
      </c>
      <c r="I44">
        <v>8</v>
      </c>
      <c r="L44" t="s">
        <v>1936</v>
      </c>
      <c r="M44" s="10">
        <v>28690747</v>
      </c>
      <c r="N44" s="4">
        <v>30241178</v>
      </c>
      <c r="O44" s="10">
        <v>65778274</v>
      </c>
      <c r="P44" s="10">
        <v>185101.59354838709</v>
      </c>
      <c r="Q44" s="10">
        <v>195104.3741935484</v>
      </c>
      <c r="R44" s="10">
        <v>424375.96129032259</v>
      </c>
      <c r="S44">
        <v>155</v>
      </c>
      <c r="T44" t="s">
        <v>71</v>
      </c>
    </row>
    <row r="45" spans="1:20" x14ac:dyDescent="0.35">
      <c r="A45" t="s">
        <v>277</v>
      </c>
      <c r="B45" s="10">
        <v>23057276</v>
      </c>
      <c r="C45" s="4">
        <v>23280828</v>
      </c>
      <c r="D45" s="10">
        <v>42461102</v>
      </c>
      <c r="E45">
        <v>210</v>
      </c>
      <c r="F45" s="10">
        <f t="shared" si="0"/>
        <v>109796.55238095239</v>
      </c>
      <c r="G45" s="10">
        <f t="shared" si="1"/>
        <v>110861.08571428571</v>
      </c>
      <c r="H45" s="10">
        <f t="shared" si="2"/>
        <v>202195.7238095238</v>
      </c>
      <c r="I45">
        <v>7</v>
      </c>
      <c r="L45" t="s">
        <v>277</v>
      </c>
      <c r="M45" s="10">
        <v>23057276</v>
      </c>
      <c r="N45" s="4">
        <v>23280828</v>
      </c>
      <c r="O45" s="10">
        <v>42461102</v>
      </c>
      <c r="P45" s="10">
        <v>109796.55238095239</v>
      </c>
      <c r="Q45" s="10">
        <v>110861.08571428571</v>
      </c>
      <c r="R45" s="10">
        <v>202195.7238095238</v>
      </c>
      <c r="S45">
        <v>210</v>
      </c>
      <c r="T45" t="s">
        <v>95</v>
      </c>
    </row>
    <row r="46" spans="1:20" x14ac:dyDescent="0.35">
      <c r="A46" t="s">
        <v>280</v>
      </c>
      <c r="B46" s="10">
        <v>56574616</v>
      </c>
      <c r="C46" s="4">
        <v>76829639</v>
      </c>
      <c r="D46" s="10">
        <v>108435692</v>
      </c>
      <c r="E46">
        <v>400</v>
      </c>
      <c r="F46" s="10">
        <f t="shared" si="0"/>
        <v>141436.54</v>
      </c>
      <c r="G46" s="10">
        <f t="shared" si="1"/>
        <v>192074.0975</v>
      </c>
      <c r="H46" s="10">
        <f t="shared" si="2"/>
        <v>271089.23</v>
      </c>
      <c r="I46">
        <v>20</v>
      </c>
      <c r="L46" t="s">
        <v>280</v>
      </c>
      <c r="M46" s="10">
        <v>56574616</v>
      </c>
      <c r="N46" s="4">
        <v>76829639</v>
      </c>
      <c r="O46" s="10">
        <v>108435692</v>
      </c>
      <c r="P46" s="10">
        <v>141436.54</v>
      </c>
      <c r="Q46" s="10">
        <v>192074.0975</v>
      </c>
      <c r="R46" s="10">
        <v>271089.23</v>
      </c>
      <c r="S46">
        <v>400</v>
      </c>
      <c r="T46" t="s">
        <v>198</v>
      </c>
    </row>
    <row r="47" spans="1:20" x14ac:dyDescent="0.35">
      <c r="A47" t="s">
        <v>286</v>
      </c>
      <c r="B47" s="10">
        <v>113880293</v>
      </c>
      <c r="C47" s="4">
        <v>116003226</v>
      </c>
      <c r="D47" s="10">
        <v>170844060</v>
      </c>
      <c r="E47">
        <v>509</v>
      </c>
      <c r="F47" s="10">
        <f t="shared" si="0"/>
        <v>223733.38506876229</v>
      </c>
      <c r="G47" s="10">
        <f t="shared" si="1"/>
        <v>227904.1768172888</v>
      </c>
      <c r="H47" s="10">
        <f t="shared" si="2"/>
        <v>335646.48330058937</v>
      </c>
      <c r="I47">
        <v>34</v>
      </c>
      <c r="L47" t="s">
        <v>286</v>
      </c>
      <c r="M47" s="10">
        <v>113880293</v>
      </c>
      <c r="N47" s="4">
        <v>116003226</v>
      </c>
      <c r="O47" s="10">
        <v>170844060</v>
      </c>
      <c r="P47" s="10">
        <v>223733.38506876229</v>
      </c>
      <c r="Q47" s="10">
        <v>227904.1768172888</v>
      </c>
      <c r="R47" s="10">
        <v>335646.48330058937</v>
      </c>
      <c r="S47">
        <v>509</v>
      </c>
      <c r="T47" t="s">
        <v>80</v>
      </c>
    </row>
    <row r="48" spans="1:20" x14ac:dyDescent="0.35">
      <c r="A48" t="s">
        <v>293</v>
      </c>
      <c r="B48" s="10">
        <v>91861720</v>
      </c>
      <c r="C48" s="4">
        <v>110592575</v>
      </c>
      <c r="D48" s="10">
        <v>153392957</v>
      </c>
      <c r="E48">
        <v>425</v>
      </c>
      <c r="F48" s="10">
        <f t="shared" si="0"/>
        <v>216145.22352941177</v>
      </c>
      <c r="G48" s="10">
        <f t="shared" si="1"/>
        <v>260217.82352941178</v>
      </c>
      <c r="H48" s="10">
        <f t="shared" si="2"/>
        <v>360924.60470588238</v>
      </c>
      <c r="I48">
        <v>34</v>
      </c>
      <c r="L48" t="s">
        <v>293</v>
      </c>
      <c r="M48" s="10">
        <v>91861720</v>
      </c>
      <c r="N48" s="4">
        <v>110592575</v>
      </c>
      <c r="O48" s="10">
        <v>153392957</v>
      </c>
      <c r="P48" s="10">
        <v>216145.22352941177</v>
      </c>
      <c r="Q48" s="10">
        <v>260217.82352941178</v>
      </c>
      <c r="R48" s="10">
        <v>360924.60470588238</v>
      </c>
      <c r="S48">
        <v>425</v>
      </c>
      <c r="T48" t="s">
        <v>80</v>
      </c>
    </row>
    <row r="49" spans="1:20" x14ac:dyDescent="0.35">
      <c r="A49" t="s">
        <v>297</v>
      </c>
      <c r="B49" s="10">
        <v>25019660</v>
      </c>
      <c r="C49" s="4">
        <v>31134692</v>
      </c>
      <c r="D49" s="10">
        <v>48975012</v>
      </c>
      <c r="E49">
        <v>235</v>
      </c>
      <c r="F49" s="10">
        <f t="shared" si="0"/>
        <v>106466.63829787234</v>
      </c>
      <c r="G49" s="10">
        <f t="shared" si="1"/>
        <v>132488.0510638298</v>
      </c>
      <c r="H49" s="10">
        <f t="shared" si="2"/>
        <v>208404.30638297871</v>
      </c>
      <c r="I49">
        <v>13</v>
      </c>
      <c r="L49" t="s">
        <v>297</v>
      </c>
      <c r="M49" s="10">
        <v>25019660</v>
      </c>
      <c r="N49" s="4">
        <v>31134692</v>
      </c>
      <c r="O49" s="10">
        <v>48975012</v>
      </c>
      <c r="P49" s="10">
        <v>106466.63829787234</v>
      </c>
      <c r="Q49" s="10">
        <v>132488.0510638298</v>
      </c>
      <c r="R49" s="10">
        <v>208404.30638297871</v>
      </c>
      <c r="S49">
        <v>235</v>
      </c>
      <c r="T49" t="s">
        <v>71</v>
      </c>
    </row>
    <row r="50" spans="1:20" x14ac:dyDescent="0.35">
      <c r="A50" t="s">
        <v>303</v>
      </c>
      <c r="B50" s="10">
        <v>75326261</v>
      </c>
      <c r="C50" s="4">
        <v>76136475</v>
      </c>
      <c r="D50" s="10">
        <v>130926270</v>
      </c>
      <c r="E50">
        <v>538</v>
      </c>
      <c r="F50" s="10">
        <f t="shared" si="0"/>
        <v>140011.63754646841</v>
      </c>
      <c r="G50" s="10">
        <f t="shared" si="1"/>
        <v>141517.61152416357</v>
      </c>
      <c r="H50" s="10">
        <f t="shared" si="2"/>
        <v>243357.37918215615</v>
      </c>
      <c r="I50">
        <v>12</v>
      </c>
      <c r="L50" t="s">
        <v>303</v>
      </c>
      <c r="M50" s="10">
        <v>75326261</v>
      </c>
      <c r="N50" s="4">
        <v>76136475</v>
      </c>
      <c r="O50" s="10">
        <v>130926270</v>
      </c>
      <c r="P50" s="10">
        <v>140011.63754646841</v>
      </c>
      <c r="Q50" s="10">
        <v>141517.61152416357</v>
      </c>
      <c r="R50" s="10">
        <v>243357.37918215615</v>
      </c>
      <c r="S50">
        <v>538</v>
      </c>
      <c r="T50" t="s">
        <v>71</v>
      </c>
    </row>
    <row r="51" spans="1:20" x14ac:dyDescent="0.35">
      <c r="A51" t="s">
        <v>309</v>
      </c>
      <c r="B51" s="10">
        <v>202636530</v>
      </c>
      <c r="C51" s="4">
        <v>263661147</v>
      </c>
      <c r="D51" s="10">
        <v>343020025</v>
      </c>
      <c r="E51" s="2">
        <v>1441</v>
      </c>
      <c r="F51" s="10">
        <f t="shared" si="0"/>
        <v>140622.15822345595</v>
      </c>
      <c r="G51" s="10">
        <f t="shared" si="1"/>
        <v>182970.95558639834</v>
      </c>
      <c r="H51" s="10">
        <f t="shared" si="2"/>
        <v>238043.04302567663</v>
      </c>
      <c r="I51">
        <v>42</v>
      </c>
      <c r="L51" t="s">
        <v>309</v>
      </c>
      <c r="M51" s="10">
        <v>202636530</v>
      </c>
      <c r="N51" s="4">
        <v>263661147</v>
      </c>
      <c r="O51" s="10">
        <v>343020025</v>
      </c>
      <c r="P51" s="10">
        <v>140622.15822345595</v>
      </c>
      <c r="Q51" s="10">
        <v>182970.95558639834</v>
      </c>
      <c r="R51" s="10">
        <v>238043.04302567663</v>
      </c>
      <c r="S51" s="2">
        <v>1441</v>
      </c>
      <c r="T51" t="s">
        <v>80</v>
      </c>
    </row>
    <row r="52" spans="1:20" x14ac:dyDescent="0.35">
      <c r="A52" t="s">
        <v>316</v>
      </c>
      <c r="B52" s="10">
        <v>12228146</v>
      </c>
      <c r="C52" s="4">
        <v>12705393</v>
      </c>
      <c r="D52" s="10">
        <v>27316557</v>
      </c>
      <c r="E52">
        <v>82</v>
      </c>
      <c r="F52" s="10">
        <f t="shared" si="0"/>
        <v>149123.73170731709</v>
      </c>
      <c r="G52" s="10">
        <f t="shared" si="1"/>
        <v>154943.81707317074</v>
      </c>
      <c r="H52" s="10">
        <f t="shared" si="2"/>
        <v>333128.74390243902</v>
      </c>
      <c r="I52">
        <v>18</v>
      </c>
      <c r="L52" t="s">
        <v>316</v>
      </c>
      <c r="M52" s="10">
        <v>12228146</v>
      </c>
      <c r="N52" s="4">
        <v>12705393</v>
      </c>
      <c r="O52" s="10">
        <v>27316557</v>
      </c>
      <c r="P52" s="10">
        <v>149123.73170731709</v>
      </c>
      <c r="Q52" s="10">
        <v>154943.81707317074</v>
      </c>
      <c r="R52" s="10">
        <v>333128.74390243902</v>
      </c>
      <c r="S52">
        <v>82</v>
      </c>
      <c r="T52" t="s">
        <v>71</v>
      </c>
    </row>
    <row r="53" spans="1:20" x14ac:dyDescent="0.35">
      <c r="A53" t="s">
        <v>322</v>
      </c>
      <c r="B53" s="10">
        <v>15410681</v>
      </c>
      <c r="C53" s="4">
        <v>15848810</v>
      </c>
      <c r="D53" s="10">
        <v>32634700</v>
      </c>
      <c r="E53">
        <v>108</v>
      </c>
      <c r="F53" s="10">
        <f t="shared" si="0"/>
        <v>142691.49074074073</v>
      </c>
      <c r="G53" s="10">
        <f t="shared" si="1"/>
        <v>146748.24074074073</v>
      </c>
      <c r="H53" s="10">
        <f t="shared" si="2"/>
        <v>302173.14814814815</v>
      </c>
      <c r="I53">
        <v>2</v>
      </c>
      <c r="L53" t="s">
        <v>322</v>
      </c>
      <c r="M53" s="10">
        <v>15410681</v>
      </c>
      <c r="N53" s="4">
        <v>15848810</v>
      </c>
      <c r="O53" s="10">
        <v>32634700</v>
      </c>
      <c r="P53" s="10">
        <v>142691.49074074073</v>
      </c>
      <c r="Q53" s="10">
        <v>146748.24074074073</v>
      </c>
      <c r="R53" s="10">
        <v>302173.14814814815</v>
      </c>
      <c r="S53">
        <v>108</v>
      </c>
      <c r="T53" t="s">
        <v>95</v>
      </c>
    </row>
    <row r="54" spans="1:20" x14ac:dyDescent="0.35">
      <c r="A54" t="s">
        <v>329</v>
      </c>
      <c r="B54" s="10">
        <v>371385340</v>
      </c>
      <c r="C54" s="4">
        <v>435960683</v>
      </c>
      <c r="D54" s="10">
        <v>538286525</v>
      </c>
      <c r="E54" s="2">
        <v>1595</v>
      </c>
      <c r="F54" s="10">
        <f t="shared" si="0"/>
        <v>232843.47335423197</v>
      </c>
      <c r="G54" s="10">
        <f t="shared" si="1"/>
        <v>273329.58181818185</v>
      </c>
      <c r="H54" s="10">
        <f t="shared" si="2"/>
        <v>337483.71473354229</v>
      </c>
      <c r="I54">
        <v>42</v>
      </c>
      <c r="L54" t="s">
        <v>329</v>
      </c>
      <c r="M54" s="10">
        <v>371385340</v>
      </c>
      <c r="N54" s="4">
        <v>435960683</v>
      </c>
      <c r="O54" s="10">
        <v>538286525</v>
      </c>
      <c r="P54" s="10">
        <v>232843.47335423197</v>
      </c>
      <c r="Q54" s="10">
        <v>273329.58181818185</v>
      </c>
      <c r="R54" s="10">
        <v>337483.71473354229</v>
      </c>
      <c r="S54" s="2">
        <v>1595</v>
      </c>
      <c r="T54" t="s">
        <v>80</v>
      </c>
    </row>
    <row r="55" spans="1:20" x14ac:dyDescent="0.35">
      <c r="A55" t="s">
        <v>337</v>
      </c>
      <c r="B55" s="10">
        <v>165989156</v>
      </c>
      <c r="C55" s="4">
        <v>179301960</v>
      </c>
      <c r="D55" s="10">
        <v>249843217</v>
      </c>
      <c r="E55">
        <v>896</v>
      </c>
      <c r="F55" s="10">
        <f t="shared" si="0"/>
        <v>185255.75446428571</v>
      </c>
      <c r="G55" s="10">
        <f t="shared" si="1"/>
        <v>200113.79464285713</v>
      </c>
      <c r="H55" s="10">
        <f t="shared" si="2"/>
        <v>278842.87611607142</v>
      </c>
      <c r="I55">
        <v>41</v>
      </c>
      <c r="L55" t="s">
        <v>337</v>
      </c>
      <c r="M55" s="10">
        <v>165989156</v>
      </c>
      <c r="N55" s="4">
        <v>179301960</v>
      </c>
      <c r="O55" s="10">
        <v>249843217</v>
      </c>
      <c r="P55" s="10">
        <v>185255.75446428571</v>
      </c>
      <c r="Q55" s="10">
        <v>200113.79464285713</v>
      </c>
      <c r="R55" s="10">
        <v>278842.87611607142</v>
      </c>
      <c r="S55">
        <v>896</v>
      </c>
      <c r="T55" t="s">
        <v>80</v>
      </c>
    </row>
    <row r="56" spans="1:20" x14ac:dyDescent="0.35">
      <c r="A56" t="s">
        <v>343</v>
      </c>
      <c r="B56" s="10">
        <v>194681963</v>
      </c>
      <c r="C56" s="4">
        <v>244660229</v>
      </c>
      <c r="D56" s="10">
        <v>294027189</v>
      </c>
      <c r="E56" s="2">
        <v>1246</v>
      </c>
      <c r="F56" s="10">
        <f t="shared" si="0"/>
        <v>156245.55617977527</v>
      </c>
      <c r="G56" s="10">
        <f t="shared" si="1"/>
        <v>196356.52407704655</v>
      </c>
      <c r="H56" s="10">
        <f t="shared" si="2"/>
        <v>235976.87720706261</v>
      </c>
      <c r="I56">
        <v>18</v>
      </c>
      <c r="L56" t="s">
        <v>343</v>
      </c>
      <c r="M56" s="10">
        <v>194681963</v>
      </c>
      <c r="N56" s="4">
        <v>244660229</v>
      </c>
      <c r="O56" s="10">
        <v>294027189</v>
      </c>
      <c r="P56" s="10">
        <v>156245.55617977527</v>
      </c>
      <c r="Q56" s="10">
        <v>196356.52407704655</v>
      </c>
      <c r="R56" s="10">
        <v>235976.87720706261</v>
      </c>
      <c r="S56" s="2">
        <v>1246</v>
      </c>
      <c r="T56" t="s">
        <v>71</v>
      </c>
    </row>
    <row r="57" spans="1:20" x14ac:dyDescent="0.35">
      <c r="A57" t="s">
        <v>348</v>
      </c>
      <c r="B57" s="10">
        <v>14888342</v>
      </c>
      <c r="C57" s="4">
        <v>31850781</v>
      </c>
      <c r="D57" s="10">
        <v>38622517</v>
      </c>
      <c r="E57">
        <v>226</v>
      </c>
      <c r="F57" s="10">
        <f t="shared" si="0"/>
        <v>65877.619469026555</v>
      </c>
      <c r="G57" s="10">
        <f t="shared" si="1"/>
        <v>140932.65929203539</v>
      </c>
      <c r="H57" s="10">
        <f t="shared" si="2"/>
        <v>170896.09292035399</v>
      </c>
      <c r="I57">
        <v>18</v>
      </c>
      <c r="L57" t="s">
        <v>348</v>
      </c>
      <c r="M57" s="10">
        <v>14888342</v>
      </c>
      <c r="N57" s="4">
        <v>31850781</v>
      </c>
      <c r="O57" s="10">
        <v>38622517</v>
      </c>
      <c r="P57" s="10">
        <v>65877.619469026555</v>
      </c>
      <c r="Q57" s="10">
        <v>140932.65929203539</v>
      </c>
      <c r="R57" s="10">
        <v>170896.09292035399</v>
      </c>
      <c r="S57">
        <v>226</v>
      </c>
      <c r="T57" t="s">
        <v>71</v>
      </c>
    </row>
    <row r="58" spans="1:20" x14ac:dyDescent="0.35">
      <c r="A58" t="s">
        <v>351</v>
      </c>
      <c r="B58" s="10">
        <v>18890821</v>
      </c>
      <c r="C58" s="4">
        <v>20419922</v>
      </c>
      <c r="D58" s="10">
        <v>42881780</v>
      </c>
      <c r="E58">
        <v>200</v>
      </c>
      <c r="F58" s="10">
        <f t="shared" si="0"/>
        <v>94454.104999999996</v>
      </c>
      <c r="G58" s="10">
        <f t="shared" si="1"/>
        <v>102099.61</v>
      </c>
      <c r="H58" s="10">
        <f t="shared" si="2"/>
        <v>214408.9</v>
      </c>
      <c r="I58">
        <v>41</v>
      </c>
      <c r="L58" t="s">
        <v>351</v>
      </c>
      <c r="M58" s="10">
        <v>18890821</v>
      </c>
      <c r="N58" s="4">
        <v>20419922</v>
      </c>
      <c r="O58" s="10">
        <v>42881780</v>
      </c>
      <c r="P58" s="10">
        <v>94454.104999999996</v>
      </c>
      <c r="Q58" s="10">
        <v>102099.61</v>
      </c>
      <c r="R58" s="10">
        <v>214408.9</v>
      </c>
      <c r="S58">
        <v>200</v>
      </c>
      <c r="T58" t="s">
        <v>80</v>
      </c>
    </row>
    <row r="59" spans="1:20" x14ac:dyDescent="0.35">
      <c r="A59" t="s">
        <v>357</v>
      </c>
      <c r="B59" s="10">
        <v>208793442</v>
      </c>
      <c r="C59" s="4">
        <v>263600936</v>
      </c>
      <c r="D59" s="10">
        <v>350312372</v>
      </c>
      <c r="E59" s="2">
        <v>1338</v>
      </c>
      <c r="F59" s="10">
        <f t="shared" si="0"/>
        <v>156048.91031390135</v>
      </c>
      <c r="G59" s="10">
        <f t="shared" si="1"/>
        <v>197011.16292974589</v>
      </c>
      <c r="H59" s="10">
        <f t="shared" si="2"/>
        <v>261817.91629297458</v>
      </c>
      <c r="I59">
        <v>41</v>
      </c>
      <c r="L59" t="s">
        <v>357</v>
      </c>
      <c r="M59" s="10">
        <v>208793442</v>
      </c>
      <c r="N59" s="4">
        <v>263600936</v>
      </c>
      <c r="O59" s="10">
        <v>350312372</v>
      </c>
      <c r="P59" s="10">
        <v>156048.91031390135</v>
      </c>
      <c r="Q59" s="10">
        <v>197011.16292974589</v>
      </c>
      <c r="R59" s="10">
        <v>261817.91629297458</v>
      </c>
      <c r="S59" s="2">
        <v>1338</v>
      </c>
      <c r="T59" t="s">
        <v>80</v>
      </c>
    </row>
    <row r="60" spans="1:20" x14ac:dyDescent="0.35">
      <c r="A60" t="s">
        <v>363</v>
      </c>
      <c r="B60" s="10">
        <v>9259352</v>
      </c>
      <c r="C60" s="4">
        <v>9439512</v>
      </c>
      <c r="D60" s="10">
        <v>17622749</v>
      </c>
      <c r="E60">
        <v>72</v>
      </c>
      <c r="F60" s="10">
        <f t="shared" si="0"/>
        <v>128602.11111111111</v>
      </c>
      <c r="G60" s="10">
        <f t="shared" si="1"/>
        <v>131104.33333333334</v>
      </c>
      <c r="H60" s="10">
        <f t="shared" si="2"/>
        <v>244760.40277777778</v>
      </c>
      <c r="I60">
        <v>17</v>
      </c>
      <c r="L60" t="s">
        <v>363</v>
      </c>
      <c r="M60" s="10">
        <v>9259352</v>
      </c>
      <c r="N60" s="4">
        <v>9439512</v>
      </c>
      <c r="O60" s="10">
        <v>17622749</v>
      </c>
      <c r="P60" s="10">
        <v>128602.11111111111</v>
      </c>
      <c r="Q60" s="10">
        <v>131104.33333333334</v>
      </c>
      <c r="R60" s="10">
        <v>244760.40277777778</v>
      </c>
      <c r="S60">
        <v>72</v>
      </c>
      <c r="T60" t="s">
        <v>71</v>
      </c>
    </row>
    <row r="61" spans="1:20" x14ac:dyDescent="0.35">
      <c r="A61" t="s">
        <v>368</v>
      </c>
      <c r="B61" s="10">
        <v>190120371</v>
      </c>
      <c r="C61" s="4">
        <v>255414633</v>
      </c>
      <c r="D61" s="10">
        <v>315756761</v>
      </c>
      <c r="E61" s="2">
        <v>1220</v>
      </c>
      <c r="F61" s="10">
        <f t="shared" si="0"/>
        <v>155836.36967213114</v>
      </c>
      <c r="G61" s="10">
        <f t="shared" si="1"/>
        <v>209356.25655737706</v>
      </c>
      <c r="H61" s="10">
        <f t="shared" si="2"/>
        <v>258817.01721311474</v>
      </c>
      <c r="I61">
        <v>34</v>
      </c>
      <c r="L61" t="s">
        <v>368</v>
      </c>
      <c r="M61" s="10">
        <v>190120371</v>
      </c>
      <c r="N61" s="4">
        <v>255414633</v>
      </c>
      <c r="O61" s="10">
        <v>315756761</v>
      </c>
      <c r="P61" s="10">
        <v>155836.36967213114</v>
      </c>
      <c r="Q61" s="10">
        <v>209356.25655737706</v>
      </c>
      <c r="R61" s="10">
        <v>258817.01721311474</v>
      </c>
      <c r="S61" s="2">
        <v>1220</v>
      </c>
      <c r="T61" t="s">
        <v>80</v>
      </c>
    </row>
    <row r="62" spans="1:20" x14ac:dyDescent="0.35">
      <c r="A62" t="s">
        <v>374</v>
      </c>
      <c r="B62" s="61">
        <f>54754461/2</f>
        <v>27377230.5</v>
      </c>
      <c r="C62" s="62">
        <f>55584059/2</f>
        <v>27792029.5</v>
      </c>
      <c r="D62" s="61">
        <f>110809773/2</f>
        <v>55404886.5</v>
      </c>
      <c r="E62">
        <v>300</v>
      </c>
      <c r="F62" s="10">
        <f t="shared" ref="F62" si="3">B62/E62</f>
        <v>91257.434999999998</v>
      </c>
      <c r="G62" s="10">
        <f t="shared" ref="G62" si="4">C62/E62</f>
        <v>92640.098333333328</v>
      </c>
      <c r="H62" s="10">
        <f t="shared" ref="H62" si="5">D62/E62</f>
        <v>184682.95499999999</v>
      </c>
      <c r="I62" s="13">
        <v>34</v>
      </c>
      <c r="L62" t="s">
        <v>374</v>
      </c>
      <c r="M62" s="10">
        <v>54754461</v>
      </c>
      <c r="N62" s="4">
        <v>55584059</v>
      </c>
      <c r="O62" s="10">
        <v>110809773</v>
      </c>
      <c r="P62" s="10">
        <v>182514.87</v>
      </c>
      <c r="Q62" s="10">
        <v>185280.19666666666</v>
      </c>
      <c r="R62" s="10">
        <v>369365.91</v>
      </c>
      <c r="S62">
        <v>300</v>
      </c>
      <c r="T62" t="s">
        <v>80</v>
      </c>
    </row>
    <row r="63" spans="1:20" x14ac:dyDescent="0.35">
      <c r="A63" t="s">
        <v>374</v>
      </c>
      <c r="B63" s="61">
        <f>54754461/2</f>
        <v>27377230.5</v>
      </c>
      <c r="C63" s="62">
        <f>55584059/2</f>
        <v>27792029.5</v>
      </c>
      <c r="D63" s="61">
        <f>110809773/2</f>
        <v>55404886.5</v>
      </c>
      <c r="E63">
        <v>300</v>
      </c>
      <c r="F63" s="10">
        <f t="shared" si="0"/>
        <v>91257.434999999998</v>
      </c>
      <c r="G63" s="10">
        <f t="shared" si="1"/>
        <v>92640.098333333328</v>
      </c>
      <c r="H63" s="10">
        <f t="shared" si="2"/>
        <v>184682.95499999999</v>
      </c>
      <c r="I63">
        <v>37</v>
      </c>
      <c r="L63" t="s">
        <v>384</v>
      </c>
      <c r="M63" s="10">
        <v>60722548</v>
      </c>
      <c r="N63" s="4">
        <v>61866321</v>
      </c>
      <c r="O63" s="10">
        <v>99425108</v>
      </c>
      <c r="P63" s="10">
        <v>202408.49333333335</v>
      </c>
      <c r="Q63" s="10">
        <v>206221.07</v>
      </c>
      <c r="R63" s="10">
        <v>331417.02666666667</v>
      </c>
      <c r="S63">
        <v>300</v>
      </c>
      <c r="T63" t="s">
        <v>80</v>
      </c>
    </row>
    <row r="64" spans="1:20" x14ac:dyDescent="0.35">
      <c r="A64" t="s">
        <v>384</v>
      </c>
      <c r="B64" s="61">
        <f>60722548/2</f>
        <v>30361274</v>
      </c>
      <c r="C64" s="62">
        <f>61866321/2</f>
        <v>30933160.5</v>
      </c>
      <c r="D64" s="61">
        <f>99425108/2</f>
        <v>49712554</v>
      </c>
      <c r="E64">
        <v>300</v>
      </c>
      <c r="F64" s="10">
        <f t="shared" ref="F64" si="6">B64/E64</f>
        <v>101204.24666666667</v>
      </c>
      <c r="G64" s="10">
        <f t="shared" ref="G64" si="7">C64/E64</f>
        <v>103110.535</v>
      </c>
      <c r="H64" s="10">
        <f t="shared" ref="H64" si="8">D64/E64</f>
        <v>165708.51333333334</v>
      </c>
      <c r="I64">
        <v>34</v>
      </c>
      <c r="L64" t="s">
        <v>388</v>
      </c>
      <c r="M64" s="10">
        <v>54652528</v>
      </c>
      <c r="N64" s="4">
        <v>55627483</v>
      </c>
      <c r="O64" s="10">
        <v>75138879</v>
      </c>
      <c r="P64" s="10">
        <v>198016.40579710144</v>
      </c>
      <c r="Q64" s="10">
        <v>201548.85144927536</v>
      </c>
      <c r="R64" s="10">
        <v>272242.3152173913</v>
      </c>
      <c r="S64">
        <v>276</v>
      </c>
      <c r="T64" t="s">
        <v>80</v>
      </c>
    </row>
    <row r="65" spans="1:20" x14ac:dyDescent="0.35">
      <c r="A65" t="s">
        <v>384</v>
      </c>
      <c r="B65" s="61">
        <f>60722548/2</f>
        <v>30361274</v>
      </c>
      <c r="C65" s="62">
        <f>61866321/2</f>
        <v>30933160.5</v>
      </c>
      <c r="D65" s="61">
        <f>99425108/2</f>
        <v>49712554</v>
      </c>
      <c r="E65">
        <v>300</v>
      </c>
      <c r="F65" s="10">
        <f t="shared" si="0"/>
        <v>101204.24666666667</v>
      </c>
      <c r="G65" s="10">
        <f t="shared" si="1"/>
        <v>103110.535</v>
      </c>
      <c r="H65" s="10">
        <f t="shared" si="2"/>
        <v>165708.51333333334</v>
      </c>
      <c r="I65">
        <v>37</v>
      </c>
      <c r="L65" t="s">
        <v>392</v>
      </c>
      <c r="M65" s="10">
        <v>142477661</v>
      </c>
      <c r="N65" s="4">
        <v>233022553</v>
      </c>
      <c r="O65" s="10">
        <v>318196718</v>
      </c>
      <c r="P65" s="10">
        <v>95494.41085790885</v>
      </c>
      <c r="Q65" s="10">
        <v>156181.33579088471</v>
      </c>
      <c r="R65" s="10">
        <v>213268.57774798927</v>
      </c>
      <c r="S65" s="2">
        <v>1492</v>
      </c>
      <c r="T65" t="s">
        <v>71</v>
      </c>
    </row>
    <row r="66" spans="1:20" x14ac:dyDescent="0.35">
      <c r="A66" t="s">
        <v>388</v>
      </c>
      <c r="B66" s="10">
        <v>54652528</v>
      </c>
      <c r="C66" s="4">
        <v>55627483</v>
      </c>
      <c r="D66" s="10">
        <v>75138879</v>
      </c>
      <c r="E66">
        <v>276</v>
      </c>
      <c r="F66" s="10">
        <f t="shared" si="0"/>
        <v>198016.40579710144</v>
      </c>
      <c r="G66" s="10">
        <f t="shared" si="1"/>
        <v>201548.85144927536</v>
      </c>
      <c r="H66" s="10">
        <f t="shared" si="2"/>
        <v>272242.3152173913</v>
      </c>
      <c r="I66">
        <v>37</v>
      </c>
      <c r="L66" t="s">
        <v>399</v>
      </c>
      <c r="M66" s="10">
        <v>19303599</v>
      </c>
      <c r="N66" s="4">
        <v>32217773</v>
      </c>
      <c r="O66" s="10">
        <v>57809635</v>
      </c>
      <c r="P66" s="10">
        <v>86176.78125</v>
      </c>
      <c r="Q66" s="10">
        <v>143829.34375</v>
      </c>
      <c r="R66" s="10">
        <v>258078.72767857142</v>
      </c>
      <c r="S66">
        <v>224</v>
      </c>
      <c r="T66" t="s">
        <v>95</v>
      </c>
    </row>
    <row r="67" spans="1:20" x14ac:dyDescent="0.35">
      <c r="A67" t="s">
        <v>392</v>
      </c>
      <c r="B67" s="10">
        <v>142477661</v>
      </c>
      <c r="C67" s="4">
        <v>233022553</v>
      </c>
      <c r="D67" s="10">
        <v>318196718</v>
      </c>
      <c r="E67" s="2">
        <v>1492</v>
      </c>
      <c r="F67" s="10">
        <f t="shared" si="0"/>
        <v>95494.41085790885</v>
      </c>
      <c r="G67" s="10">
        <f t="shared" si="1"/>
        <v>156181.33579088471</v>
      </c>
      <c r="H67" s="10">
        <f t="shared" si="2"/>
        <v>213268.57774798927</v>
      </c>
      <c r="I67">
        <v>16</v>
      </c>
      <c r="L67" t="s">
        <v>404</v>
      </c>
      <c r="M67" s="10">
        <v>93028430</v>
      </c>
      <c r="N67" s="4">
        <v>103527610</v>
      </c>
      <c r="O67" s="10">
        <v>150308706</v>
      </c>
      <c r="P67" s="10">
        <v>136205.60761347</v>
      </c>
      <c r="Q67" s="10">
        <v>151577.75988286969</v>
      </c>
      <c r="R67" s="10">
        <v>220071.31185944364</v>
      </c>
      <c r="S67">
        <v>683</v>
      </c>
      <c r="T67" t="s">
        <v>80</v>
      </c>
    </row>
    <row r="68" spans="1:20" x14ac:dyDescent="0.35">
      <c r="A68" t="s">
        <v>399</v>
      </c>
      <c r="B68" s="10">
        <v>19303599</v>
      </c>
      <c r="C68" s="4">
        <v>32217773</v>
      </c>
      <c r="D68" s="10">
        <v>57809635</v>
      </c>
      <c r="E68">
        <v>224</v>
      </c>
      <c r="F68" s="10">
        <f t="shared" ref="F68:F132" si="9">B68/E68</f>
        <v>86176.78125</v>
      </c>
      <c r="G68" s="10">
        <f t="shared" si="1"/>
        <v>143829.34375</v>
      </c>
      <c r="H68" s="10">
        <f t="shared" si="2"/>
        <v>258078.72767857142</v>
      </c>
      <c r="I68">
        <v>2</v>
      </c>
      <c r="L68" t="s">
        <v>412</v>
      </c>
      <c r="M68" s="10">
        <v>21926849</v>
      </c>
      <c r="N68" s="4">
        <v>26119385</v>
      </c>
      <c r="O68" s="10">
        <v>39288154</v>
      </c>
      <c r="P68" s="10">
        <v>126016.3735632184</v>
      </c>
      <c r="Q68" s="10">
        <v>150111.408045977</v>
      </c>
      <c r="R68" s="10">
        <v>225793.98850574714</v>
      </c>
      <c r="S68">
        <v>174</v>
      </c>
      <c r="T68" t="s">
        <v>198</v>
      </c>
    </row>
    <row r="69" spans="1:20" x14ac:dyDescent="0.35">
      <c r="A69" t="s">
        <v>404</v>
      </c>
      <c r="B69" s="10">
        <v>93028430</v>
      </c>
      <c r="C69" s="4">
        <v>103527610</v>
      </c>
      <c r="D69" s="10">
        <v>150308706</v>
      </c>
      <c r="E69">
        <v>683</v>
      </c>
      <c r="F69" s="10">
        <f t="shared" si="9"/>
        <v>136205.60761347</v>
      </c>
      <c r="G69" s="10">
        <f t="shared" ref="G69:G133" si="10">C69/E69</f>
        <v>151577.75988286969</v>
      </c>
      <c r="H69" s="10">
        <f t="shared" ref="H69:H133" si="11">D69/E69</f>
        <v>220071.31185944364</v>
      </c>
      <c r="I69">
        <v>47</v>
      </c>
      <c r="L69" t="s">
        <v>417</v>
      </c>
      <c r="M69" s="10">
        <v>159947834</v>
      </c>
      <c r="N69" s="4">
        <v>206793169</v>
      </c>
      <c r="O69" s="10">
        <v>310444772</v>
      </c>
      <c r="P69" s="10">
        <v>128369.04815409309</v>
      </c>
      <c r="Q69" s="10">
        <v>165965.62520064207</v>
      </c>
      <c r="R69" s="10">
        <v>249153.10754414124</v>
      </c>
      <c r="S69" s="2">
        <v>1246</v>
      </c>
      <c r="T69" t="s">
        <v>95</v>
      </c>
    </row>
    <row r="70" spans="1:20" x14ac:dyDescent="0.35">
      <c r="A70" t="s">
        <v>412</v>
      </c>
      <c r="B70" s="10">
        <v>21926849</v>
      </c>
      <c r="C70" s="4">
        <v>26119385</v>
      </c>
      <c r="D70" s="10">
        <v>39288154</v>
      </c>
      <c r="E70">
        <v>174</v>
      </c>
      <c r="F70" s="10">
        <f t="shared" si="9"/>
        <v>126016.3735632184</v>
      </c>
      <c r="G70" s="10">
        <f t="shared" si="10"/>
        <v>150111.408045977</v>
      </c>
      <c r="H70" s="10">
        <f t="shared" si="11"/>
        <v>225793.98850574714</v>
      </c>
      <c r="I70">
        <v>31</v>
      </c>
      <c r="L70" t="s">
        <v>422</v>
      </c>
      <c r="M70" s="10">
        <v>70129051</v>
      </c>
      <c r="N70" s="4">
        <v>71423012</v>
      </c>
      <c r="O70" s="10">
        <v>102064273</v>
      </c>
      <c r="P70" s="10">
        <v>184550.1342105263</v>
      </c>
      <c r="Q70" s="10">
        <v>187955.2947368421</v>
      </c>
      <c r="R70" s="10">
        <v>268590.19210526318</v>
      </c>
      <c r="S70">
        <v>380</v>
      </c>
      <c r="T70" t="s">
        <v>268</v>
      </c>
    </row>
    <row r="71" spans="1:20" x14ac:dyDescent="0.35">
      <c r="A71" t="s">
        <v>417</v>
      </c>
      <c r="B71" s="10">
        <v>159947834</v>
      </c>
      <c r="C71" s="4">
        <v>206793169</v>
      </c>
      <c r="D71" s="10">
        <v>310444772</v>
      </c>
      <c r="E71" s="2">
        <v>1246</v>
      </c>
      <c r="F71" s="10">
        <f t="shared" si="9"/>
        <v>128369.04815409309</v>
      </c>
      <c r="G71" s="10">
        <f t="shared" si="10"/>
        <v>165965.62520064207</v>
      </c>
      <c r="H71" s="10">
        <f t="shared" si="11"/>
        <v>249153.10754414124</v>
      </c>
      <c r="I71">
        <v>8</v>
      </c>
      <c r="L71" t="s">
        <v>429</v>
      </c>
      <c r="M71" s="10">
        <v>264852721</v>
      </c>
      <c r="N71" s="4">
        <v>310461382</v>
      </c>
      <c r="O71" s="10">
        <v>449689983</v>
      </c>
      <c r="P71" s="10">
        <v>130791.46716049383</v>
      </c>
      <c r="Q71" s="10">
        <v>153314.26271604939</v>
      </c>
      <c r="R71" s="10">
        <v>222069.12740740742</v>
      </c>
      <c r="S71" s="2">
        <v>2025</v>
      </c>
      <c r="T71" t="s">
        <v>71</v>
      </c>
    </row>
    <row r="72" spans="1:20" x14ac:dyDescent="0.35">
      <c r="A72" t="s">
        <v>422</v>
      </c>
      <c r="B72" s="10">
        <v>70129051</v>
      </c>
      <c r="C72" s="4">
        <v>71423012</v>
      </c>
      <c r="D72" s="10">
        <v>102064273</v>
      </c>
      <c r="E72">
        <v>380</v>
      </c>
      <c r="F72" s="10">
        <f t="shared" si="9"/>
        <v>184550.1342105263</v>
      </c>
      <c r="G72" s="10">
        <f t="shared" si="10"/>
        <v>187955.2947368421</v>
      </c>
      <c r="H72" s="10">
        <f t="shared" si="11"/>
        <v>268590.19210526318</v>
      </c>
      <c r="I72">
        <v>49</v>
      </c>
      <c r="L72" t="s">
        <v>436</v>
      </c>
      <c r="M72" s="10">
        <v>47029692</v>
      </c>
      <c r="N72" s="4">
        <v>57406573</v>
      </c>
      <c r="O72" s="10">
        <v>93040730</v>
      </c>
      <c r="P72" s="10">
        <v>110658.09882352941</v>
      </c>
      <c r="Q72" s="10">
        <v>135074.28941176471</v>
      </c>
      <c r="R72" s="10">
        <v>218919.36470588236</v>
      </c>
      <c r="S72">
        <v>425</v>
      </c>
      <c r="T72" t="s">
        <v>95</v>
      </c>
    </row>
    <row r="73" spans="1:20" x14ac:dyDescent="0.35">
      <c r="A73" t="s">
        <v>429</v>
      </c>
      <c r="B73" s="10">
        <v>264852721</v>
      </c>
      <c r="C73" s="4">
        <v>310461382</v>
      </c>
      <c r="D73" s="10">
        <v>449689983</v>
      </c>
      <c r="E73" s="2">
        <v>2025</v>
      </c>
      <c r="F73" s="10">
        <f t="shared" si="9"/>
        <v>130791.46716049383</v>
      </c>
      <c r="G73" s="10">
        <f t="shared" si="10"/>
        <v>153314.26271604939</v>
      </c>
      <c r="H73" s="10">
        <f t="shared" si="11"/>
        <v>222069.12740740742</v>
      </c>
      <c r="I73">
        <v>18</v>
      </c>
      <c r="L73" t="s">
        <v>442</v>
      </c>
      <c r="M73" s="10">
        <v>15559864</v>
      </c>
      <c r="N73" s="4">
        <v>17850059</v>
      </c>
      <c r="O73" s="10">
        <v>27542126</v>
      </c>
      <c r="P73" s="10">
        <v>162081.91666666666</v>
      </c>
      <c r="Q73" s="10">
        <v>185938.11458333334</v>
      </c>
      <c r="R73" s="10">
        <v>286897.14583333331</v>
      </c>
      <c r="S73">
        <v>96</v>
      </c>
      <c r="T73" t="s">
        <v>95</v>
      </c>
    </row>
    <row r="74" spans="1:20" x14ac:dyDescent="0.35">
      <c r="A74" t="s">
        <v>436</v>
      </c>
      <c r="B74" s="10">
        <v>47029692</v>
      </c>
      <c r="C74" s="4">
        <v>57406573</v>
      </c>
      <c r="D74" s="10">
        <v>93040730</v>
      </c>
      <c r="E74">
        <v>425</v>
      </c>
      <c r="F74" s="10">
        <f t="shared" si="9"/>
        <v>110658.09882352941</v>
      </c>
      <c r="G74" s="10">
        <f t="shared" si="10"/>
        <v>135074.28941176471</v>
      </c>
      <c r="H74" s="10">
        <f t="shared" si="11"/>
        <v>218919.36470588236</v>
      </c>
      <c r="I74">
        <v>3</v>
      </c>
      <c r="L74" t="s">
        <v>447</v>
      </c>
      <c r="M74" s="10">
        <v>18886863</v>
      </c>
      <c r="N74" s="4">
        <v>19586874</v>
      </c>
      <c r="O74" s="10">
        <v>61652543</v>
      </c>
      <c r="P74" s="10">
        <v>100462.03723404255</v>
      </c>
      <c r="Q74" s="10">
        <v>104185.5</v>
      </c>
      <c r="R74" s="10">
        <v>327939.05851063831</v>
      </c>
      <c r="S74">
        <v>188</v>
      </c>
      <c r="T74" t="s">
        <v>71</v>
      </c>
    </row>
    <row r="75" spans="1:20" x14ac:dyDescent="0.35">
      <c r="A75" t="s">
        <v>442</v>
      </c>
      <c r="B75" s="10">
        <v>15559864</v>
      </c>
      <c r="C75" s="4">
        <v>17850059</v>
      </c>
      <c r="D75" s="10">
        <v>27542126</v>
      </c>
      <c r="E75">
        <v>96</v>
      </c>
      <c r="F75" s="10">
        <f t="shared" si="9"/>
        <v>162081.91666666666</v>
      </c>
      <c r="G75" s="10">
        <f t="shared" si="10"/>
        <v>185938.11458333334</v>
      </c>
      <c r="H75" s="10">
        <f t="shared" si="11"/>
        <v>286897.14583333331</v>
      </c>
      <c r="I75">
        <v>3</v>
      </c>
      <c r="L75" t="s">
        <v>452</v>
      </c>
      <c r="M75" s="10">
        <v>18163358</v>
      </c>
      <c r="N75" s="4">
        <v>23365136</v>
      </c>
      <c r="O75" s="10">
        <v>41498286</v>
      </c>
      <c r="P75" s="10">
        <v>169751.00934579439</v>
      </c>
      <c r="Q75" s="10">
        <v>218365.75700934581</v>
      </c>
      <c r="R75" s="10">
        <v>387834.44859813084</v>
      </c>
      <c r="S75">
        <v>107</v>
      </c>
      <c r="T75" t="s">
        <v>71</v>
      </c>
    </row>
    <row r="76" spans="1:20" x14ac:dyDescent="0.35">
      <c r="A76" t="s">
        <v>447</v>
      </c>
      <c r="B76" s="10">
        <v>18886863</v>
      </c>
      <c r="C76" s="4">
        <v>19586874</v>
      </c>
      <c r="D76" s="10">
        <v>61652543</v>
      </c>
      <c r="E76">
        <v>188</v>
      </c>
      <c r="F76" s="10">
        <f t="shared" si="9"/>
        <v>100462.03723404255</v>
      </c>
      <c r="G76" s="10">
        <f t="shared" si="10"/>
        <v>104185.5</v>
      </c>
      <c r="H76" s="10">
        <f t="shared" si="11"/>
        <v>327939.05851063831</v>
      </c>
      <c r="I76">
        <v>16</v>
      </c>
      <c r="L76" t="s">
        <v>456</v>
      </c>
      <c r="M76" s="10">
        <v>21543767</v>
      </c>
      <c r="N76" s="4">
        <v>22879758</v>
      </c>
      <c r="O76" s="10">
        <v>37374598</v>
      </c>
      <c r="P76" s="10">
        <v>187337.1043478261</v>
      </c>
      <c r="Q76" s="10">
        <v>198954.41739130433</v>
      </c>
      <c r="R76" s="10">
        <v>324996.50434782606</v>
      </c>
      <c r="S76">
        <v>115</v>
      </c>
      <c r="T76" t="s">
        <v>71</v>
      </c>
    </row>
    <row r="77" spans="1:20" x14ac:dyDescent="0.35">
      <c r="A77" t="s">
        <v>452</v>
      </c>
      <c r="B77" s="10">
        <v>18163358</v>
      </c>
      <c r="C77" s="4">
        <v>23365136</v>
      </c>
      <c r="D77" s="10">
        <v>41498286</v>
      </c>
      <c r="E77">
        <v>107</v>
      </c>
      <c r="F77" s="10">
        <f t="shared" si="9"/>
        <v>169751.00934579439</v>
      </c>
      <c r="G77" s="10">
        <f t="shared" si="10"/>
        <v>218365.75700934581</v>
      </c>
      <c r="H77" s="10">
        <f t="shared" si="11"/>
        <v>387834.44859813084</v>
      </c>
      <c r="I77">
        <v>16</v>
      </c>
      <c r="L77" t="s">
        <v>461</v>
      </c>
      <c r="M77" s="10">
        <v>29169232</v>
      </c>
      <c r="N77" s="4">
        <v>30314697</v>
      </c>
      <c r="O77" s="10">
        <v>54563725</v>
      </c>
      <c r="P77" s="10">
        <v>194461.54666666666</v>
      </c>
      <c r="Q77" s="10">
        <v>202097.98</v>
      </c>
      <c r="R77" s="10">
        <v>363758.16666666669</v>
      </c>
      <c r="S77">
        <v>150</v>
      </c>
      <c r="T77" t="s">
        <v>71</v>
      </c>
    </row>
    <row r="78" spans="1:20" x14ac:dyDescent="0.35">
      <c r="A78" t="s">
        <v>456</v>
      </c>
      <c r="B78" s="10">
        <v>21543767</v>
      </c>
      <c r="C78" s="4">
        <v>22879758</v>
      </c>
      <c r="D78" s="10">
        <v>37374598</v>
      </c>
      <c r="E78">
        <v>115</v>
      </c>
      <c r="F78" s="10">
        <f t="shared" si="9"/>
        <v>187337.1043478261</v>
      </c>
      <c r="G78" s="10">
        <f t="shared" si="10"/>
        <v>198954.41739130433</v>
      </c>
      <c r="H78" s="10">
        <f t="shared" si="11"/>
        <v>324996.50434782606</v>
      </c>
      <c r="I78">
        <v>16</v>
      </c>
      <c r="L78" t="s">
        <v>463</v>
      </c>
      <c r="M78" s="10">
        <v>23315960</v>
      </c>
      <c r="N78" s="4">
        <v>24256253</v>
      </c>
      <c r="O78" s="10">
        <v>40288098</v>
      </c>
      <c r="P78" s="10">
        <v>172710.8148148148</v>
      </c>
      <c r="Q78" s="10">
        <v>179675.94814814813</v>
      </c>
      <c r="R78" s="10">
        <v>298430.35555555555</v>
      </c>
      <c r="S78">
        <v>135</v>
      </c>
      <c r="T78" t="s">
        <v>71</v>
      </c>
    </row>
    <row r="79" spans="1:20" x14ac:dyDescent="0.35">
      <c r="A79" t="s">
        <v>461</v>
      </c>
      <c r="B79" s="10">
        <v>29169232</v>
      </c>
      <c r="C79" s="4">
        <v>30314697</v>
      </c>
      <c r="D79" s="10">
        <v>54563725</v>
      </c>
      <c r="E79">
        <v>150</v>
      </c>
      <c r="F79" s="10">
        <f t="shared" si="9"/>
        <v>194461.54666666666</v>
      </c>
      <c r="G79" s="10">
        <f t="shared" si="10"/>
        <v>202097.98</v>
      </c>
      <c r="H79" s="10">
        <f t="shared" si="11"/>
        <v>363758.16666666669</v>
      </c>
      <c r="I79">
        <v>16</v>
      </c>
      <c r="L79" t="s">
        <v>466</v>
      </c>
      <c r="M79" s="10">
        <v>89130977</v>
      </c>
      <c r="N79" s="4">
        <v>109738181</v>
      </c>
      <c r="O79" s="10">
        <v>143729295</v>
      </c>
      <c r="P79" s="10">
        <v>222271.76309226934</v>
      </c>
      <c r="Q79" s="10">
        <v>273661.29925187031</v>
      </c>
      <c r="R79" s="10">
        <v>358427.16957605985</v>
      </c>
      <c r="S79">
        <v>401</v>
      </c>
      <c r="T79" t="s">
        <v>71</v>
      </c>
    </row>
    <row r="80" spans="1:20" x14ac:dyDescent="0.35">
      <c r="A80" t="s">
        <v>463</v>
      </c>
      <c r="B80" s="10">
        <v>23315960</v>
      </c>
      <c r="C80" s="4">
        <v>24256253</v>
      </c>
      <c r="D80" s="10">
        <v>40288098</v>
      </c>
      <c r="E80">
        <v>135</v>
      </c>
      <c r="F80" s="10">
        <f t="shared" si="9"/>
        <v>172710.8148148148</v>
      </c>
      <c r="G80" s="10">
        <f t="shared" si="10"/>
        <v>179675.94814814813</v>
      </c>
      <c r="H80" s="10">
        <f t="shared" si="11"/>
        <v>298430.35555555555</v>
      </c>
      <c r="I80">
        <v>16</v>
      </c>
      <c r="L80" t="s">
        <v>473</v>
      </c>
      <c r="M80" s="10">
        <v>118123992</v>
      </c>
      <c r="N80" s="4">
        <v>132523657</v>
      </c>
      <c r="O80" s="10">
        <v>191598743</v>
      </c>
      <c r="P80" s="10">
        <v>157708.93457943926</v>
      </c>
      <c r="Q80" s="10">
        <v>176934.1214953271</v>
      </c>
      <c r="R80" s="10">
        <v>255806.06542056074</v>
      </c>
      <c r="S80">
        <v>749</v>
      </c>
      <c r="T80" t="s">
        <v>95</v>
      </c>
    </row>
    <row r="81" spans="1:20" x14ac:dyDescent="0.35">
      <c r="A81" t="s">
        <v>466</v>
      </c>
      <c r="B81" s="10">
        <v>89130977</v>
      </c>
      <c r="C81" s="4">
        <v>109738181</v>
      </c>
      <c r="D81" s="10">
        <v>143729295</v>
      </c>
      <c r="E81">
        <v>401</v>
      </c>
      <c r="F81" s="10">
        <f t="shared" si="9"/>
        <v>222271.76309226934</v>
      </c>
      <c r="G81" s="10">
        <f t="shared" si="10"/>
        <v>273661.29925187031</v>
      </c>
      <c r="H81" s="10">
        <f t="shared" si="11"/>
        <v>358427.16957605985</v>
      </c>
      <c r="I81">
        <v>18</v>
      </c>
      <c r="L81" t="s">
        <v>480</v>
      </c>
      <c r="M81" s="10">
        <v>11829516</v>
      </c>
      <c r="N81" s="4">
        <v>11952661</v>
      </c>
      <c r="O81" s="10">
        <v>19644836</v>
      </c>
      <c r="P81" s="10">
        <v>124521.22105263158</v>
      </c>
      <c r="Q81" s="10">
        <v>125817.48421052631</v>
      </c>
      <c r="R81" s="10">
        <v>206787.74736842106</v>
      </c>
      <c r="S81">
        <v>95</v>
      </c>
      <c r="T81" t="s">
        <v>71</v>
      </c>
    </row>
    <row r="82" spans="1:20" x14ac:dyDescent="0.35">
      <c r="A82" t="s">
        <v>473</v>
      </c>
      <c r="B82" s="10">
        <v>118123992</v>
      </c>
      <c r="C82" s="4">
        <v>132523657</v>
      </c>
      <c r="D82" s="10">
        <v>191598743</v>
      </c>
      <c r="E82">
        <v>749</v>
      </c>
      <c r="F82" s="10">
        <f t="shared" si="9"/>
        <v>157708.93457943926</v>
      </c>
      <c r="G82" s="10">
        <f t="shared" si="10"/>
        <v>176934.1214953271</v>
      </c>
      <c r="H82" s="10">
        <f t="shared" si="11"/>
        <v>255806.06542056074</v>
      </c>
      <c r="I82">
        <v>8</v>
      </c>
      <c r="L82" t="s">
        <v>482</v>
      </c>
      <c r="M82" s="10">
        <v>71682296</v>
      </c>
      <c r="N82" s="4">
        <v>93659702</v>
      </c>
      <c r="O82" s="10">
        <v>114877172</v>
      </c>
      <c r="P82" s="10">
        <v>134236.50936329589</v>
      </c>
      <c r="Q82" s="10">
        <v>175392.70037453182</v>
      </c>
      <c r="R82" s="10">
        <v>215125.79026217229</v>
      </c>
      <c r="S82">
        <v>534</v>
      </c>
      <c r="T82" t="s">
        <v>80</v>
      </c>
    </row>
    <row r="83" spans="1:20" x14ac:dyDescent="0.35">
      <c r="A83" t="s">
        <v>480</v>
      </c>
      <c r="B83" s="10">
        <v>11829516</v>
      </c>
      <c r="C83" s="4">
        <v>11952661</v>
      </c>
      <c r="D83" s="10">
        <v>19644836</v>
      </c>
      <c r="E83">
        <v>95</v>
      </c>
      <c r="F83" s="10">
        <f t="shared" si="9"/>
        <v>124521.22105263158</v>
      </c>
      <c r="G83" s="10">
        <f t="shared" si="10"/>
        <v>125817.48421052631</v>
      </c>
      <c r="H83" s="10">
        <f t="shared" si="11"/>
        <v>206787.74736842106</v>
      </c>
      <c r="I83">
        <v>16</v>
      </c>
      <c r="L83" t="s">
        <v>488</v>
      </c>
      <c r="M83" s="10">
        <v>32266675</v>
      </c>
      <c r="N83" s="4">
        <v>32731003</v>
      </c>
      <c r="O83" s="10">
        <v>43998705</v>
      </c>
      <c r="P83" s="10">
        <v>167184.8445595855</v>
      </c>
      <c r="Q83" s="10">
        <v>169590.68911917097</v>
      </c>
      <c r="R83" s="10">
        <v>227972.56476683938</v>
      </c>
      <c r="S83">
        <v>193</v>
      </c>
      <c r="T83" t="s">
        <v>80</v>
      </c>
    </row>
    <row r="84" spans="1:20" x14ac:dyDescent="0.35">
      <c r="A84" t="s">
        <v>482</v>
      </c>
      <c r="B84" s="10">
        <v>71682296</v>
      </c>
      <c r="C84" s="4">
        <v>93659702</v>
      </c>
      <c r="D84" s="10">
        <v>114877172</v>
      </c>
      <c r="E84">
        <v>534</v>
      </c>
      <c r="F84" s="10">
        <f t="shared" si="9"/>
        <v>134236.50936329589</v>
      </c>
      <c r="G84" s="10">
        <f t="shared" si="10"/>
        <v>175392.70037453182</v>
      </c>
      <c r="H84" s="10">
        <f t="shared" si="11"/>
        <v>215125.79026217229</v>
      </c>
      <c r="I84">
        <v>47</v>
      </c>
      <c r="L84" t="s">
        <v>493</v>
      </c>
      <c r="M84" s="10">
        <v>21739202</v>
      </c>
      <c r="N84" s="4">
        <v>22127578</v>
      </c>
      <c r="O84" s="10">
        <v>29386742</v>
      </c>
      <c r="P84" s="10">
        <v>173913.61600000001</v>
      </c>
      <c r="Q84" s="10">
        <v>177020.62400000001</v>
      </c>
      <c r="R84" s="10">
        <v>235093.93599999999</v>
      </c>
      <c r="S84">
        <v>125</v>
      </c>
      <c r="T84" t="s">
        <v>80</v>
      </c>
    </row>
    <row r="85" spans="1:20" x14ac:dyDescent="0.35">
      <c r="A85" t="s">
        <v>488</v>
      </c>
      <c r="B85" s="10">
        <v>32266675</v>
      </c>
      <c r="C85" s="4">
        <v>32731003</v>
      </c>
      <c r="D85" s="10">
        <v>43998705</v>
      </c>
      <c r="E85">
        <v>193</v>
      </c>
      <c r="F85" s="10">
        <f t="shared" si="9"/>
        <v>167184.8445595855</v>
      </c>
      <c r="G85" s="10">
        <f t="shared" si="10"/>
        <v>169590.68911917097</v>
      </c>
      <c r="H85" s="10">
        <f t="shared" si="11"/>
        <v>227972.56476683938</v>
      </c>
      <c r="I85">
        <v>47</v>
      </c>
      <c r="L85" t="s">
        <v>498</v>
      </c>
      <c r="M85" s="10">
        <v>55393512</v>
      </c>
      <c r="N85" s="4">
        <v>56212117</v>
      </c>
      <c r="O85" s="10">
        <v>80722542</v>
      </c>
      <c r="P85" s="10">
        <v>147323.17021276595</v>
      </c>
      <c r="Q85" s="10">
        <v>149500.31117021278</v>
      </c>
      <c r="R85" s="10">
        <v>214687.61170212767</v>
      </c>
      <c r="S85">
        <v>376</v>
      </c>
      <c r="T85" t="s">
        <v>80</v>
      </c>
    </row>
    <row r="86" spans="1:20" x14ac:dyDescent="0.35">
      <c r="A86" t="s">
        <v>493</v>
      </c>
      <c r="B86" s="10">
        <v>21739202</v>
      </c>
      <c r="C86" s="4">
        <v>22127578</v>
      </c>
      <c r="D86" s="10">
        <v>29386742</v>
      </c>
      <c r="E86">
        <v>125</v>
      </c>
      <c r="F86" s="10">
        <f t="shared" si="9"/>
        <v>173913.61600000001</v>
      </c>
      <c r="G86" s="10">
        <f t="shared" si="10"/>
        <v>177020.62400000001</v>
      </c>
      <c r="H86" s="10">
        <f t="shared" si="11"/>
        <v>235093.93599999999</v>
      </c>
      <c r="I86">
        <v>47</v>
      </c>
      <c r="L86" t="s">
        <v>501</v>
      </c>
      <c r="M86" s="10">
        <v>26432799</v>
      </c>
      <c r="N86" s="4">
        <v>26611941</v>
      </c>
      <c r="O86" s="10">
        <v>39521064</v>
      </c>
      <c r="P86" s="10">
        <v>122374.06944444444</v>
      </c>
      <c r="Q86" s="10">
        <v>123203.43055555556</v>
      </c>
      <c r="R86" s="10">
        <v>182967.88888888888</v>
      </c>
      <c r="S86">
        <v>216</v>
      </c>
      <c r="T86" t="s">
        <v>198</v>
      </c>
    </row>
    <row r="87" spans="1:20" x14ac:dyDescent="0.35">
      <c r="A87" t="s">
        <v>498</v>
      </c>
      <c r="B87" s="10">
        <v>55393512</v>
      </c>
      <c r="C87" s="4">
        <v>56212117</v>
      </c>
      <c r="D87" s="10">
        <v>80722542</v>
      </c>
      <c r="E87">
        <v>376</v>
      </c>
      <c r="F87" s="10">
        <f t="shared" si="9"/>
        <v>147323.17021276595</v>
      </c>
      <c r="G87" s="10">
        <f t="shared" si="10"/>
        <v>149500.31117021278</v>
      </c>
      <c r="H87" s="10">
        <f t="shared" si="11"/>
        <v>214687.61170212767</v>
      </c>
      <c r="I87">
        <v>47</v>
      </c>
      <c r="L87" t="s">
        <v>507</v>
      </c>
      <c r="M87" s="10">
        <v>101739244</v>
      </c>
      <c r="N87" s="4">
        <v>119714036</v>
      </c>
      <c r="O87" s="10">
        <v>182788043</v>
      </c>
      <c r="P87" s="10">
        <v>145341.77714285714</v>
      </c>
      <c r="Q87" s="10">
        <v>171020.05142857143</v>
      </c>
      <c r="R87" s="10">
        <v>261125.7757142857</v>
      </c>
      <c r="S87">
        <v>700</v>
      </c>
      <c r="T87" t="s">
        <v>80</v>
      </c>
    </row>
    <row r="88" spans="1:20" x14ac:dyDescent="0.35">
      <c r="A88" t="s">
        <v>501</v>
      </c>
      <c r="B88" s="10">
        <v>26432799</v>
      </c>
      <c r="C88" s="4">
        <v>26611941</v>
      </c>
      <c r="D88" s="10">
        <v>39521064</v>
      </c>
      <c r="E88">
        <v>216</v>
      </c>
      <c r="F88" s="10">
        <f t="shared" si="9"/>
        <v>122374.06944444444</v>
      </c>
      <c r="G88" s="10">
        <f t="shared" si="10"/>
        <v>123203.43055555556</v>
      </c>
      <c r="H88" s="10">
        <f t="shared" si="11"/>
        <v>182967.88888888888</v>
      </c>
      <c r="I88">
        <v>27</v>
      </c>
      <c r="L88" t="s">
        <v>514</v>
      </c>
      <c r="M88" s="10">
        <v>24731127</v>
      </c>
      <c r="N88" s="4">
        <v>30208921</v>
      </c>
      <c r="O88" s="10">
        <v>49503876</v>
      </c>
      <c r="P88" s="10">
        <v>144626.47368421053</v>
      </c>
      <c r="Q88" s="10">
        <v>176660.35672514621</v>
      </c>
      <c r="R88" s="10">
        <v>289496.35087719298</v>
      </c>
      <c r="S88">
        <v>171</v>
      </c>
      <c r="T88" t="s">
        <v>95</v>
      </c>
    </row>
    <row r="89" spans="1:20" x14ac:dyDescent="0.35">
      <c r="A89" t="s">
        <v>507</v>
      </c>
      <c r="B89" s="10">
        <v>101739244</v>
      </c>
      <c r="C89" s="4">
        <v>119714036</v>
      </c>
      <c r="D89" s="10">
        <v>182788043</v>
      </c>
      <c r="E89">
        <v>700</v>
      </c>
      <c r="F89" s="10">
        <f t="shared" si="9"/>
        <v>145341.77714285714</v>
      </c>
      <c r="G89" s="10">
        <f t="shared" si="10"/>
        <v>171020.05142857143</v>
      </c>
      <c r="H89" s="10">
        <f t="shared" si="11"/>
        <v>261125.7757142857</v>
      </c>
      <c r="I89">
        <v>34</v>
      </c>
      <c r="L89" t="s">
        <v>518</v>
      </c>
      <c r="M89" s="10">
        <v>30444551</v>
      </c>
      <c r="N89" s="4">
        <v>30794829</v>
      </c>
      <c r="O89" s="10">
        <v>43959464</v>
      </c>
      <c r="P89" s="10">
        <v>251607.85950413224</v>
      </c>
      <c r="Q89" s="10">
        <v>254502.71900826445</v>
      </c>
      <c r="R89" s="10">
        <v>363301.35537190083</v>
      </c>
      <c r="S89">
        <v>121</v>
      </c>
      <c r="T89" t="s">
        <v>80</v>
      </c>
    </row>
    <row r="90" spans="1:20" x14ac:dyDescent="0.35">
      <c r="A90" t="s">
        <v>514</v>
      </c>
      <c r="B90" s="10">
        <v>24731127</v>
      </c>
      <c r="C90" s="4">
        <v>30208921</v>
      </c>
      <c r="D90" s="10">
        <v>49503876</v>
      </c>
      <c r="E90">
        <v>171</v>
      </c>
      <c r="F90" s="10">
        <f t="shared" si="9"/>
        <v>144626.47368421053</v>
      </c>
      <c r="G90" s="10">
        <f t="shared" si="10"/>
        <v>176660.35672514621</v>
      </c>
      <c r="H90" s="10">
        <f t="shared" si="11"/>
        <v>289496.35087719298</v>
      </c>
      <c r="I90">
        <v>8</v>
      </c>
      <c r="L90" t="s">
        <v>526</v>
      </c>
      <c r="M90" s="10">
        <v>228163062</v>
      </c>
      <c r="N90" s="4">
        <v>287968652</v>
      </c>
      <c r="O90" s="10">
        <v>347707563</v>
      </c>
      <c r="P90" s="10">
        <v>158007.66066481994</v>
      </c>
      <c r="Q90" s="10">
        <v>199424.27423822714</v>
      </c>
      <c r="R90" s="10">
        <v>240794.71121883657</v>
      </c>
      <c r="S90" s="2">
        <v>1444</v>
      </c>
      <c r="T90" t="s">
        <v>80</v>
      </c>
    </row>
    <row r="91" spans="1:20" x14ac:dyDescent="0.35">
      <c r="A91" t="s">
        <v>518</v>
      </c>
      <c r="B91" s="10">
        <v>30444551</v>
      </c>
      <c r="C91" s="4">
        <v>30794829</v>
      </c>
      <c r="D91" s="10">
        <v>43959464</v>
      </c>
      <c r="E91">
        <v>121</v>
      </c>
      <c r="F91" s="10">
        <f t="shared" si="9"/>
        <v>251607.85950413224</v>
      </c>
      <c r="G91" s="10">
        <f t="shared" si="10"/>
        <v>254502.71900826445</v>
      </c>
      <c r="H91" s="10">
        <f t="shared" si="11"/>
        <v>363301.35537190083</v>
      </c>
      <c r="I91">
        <v>41</v>
      </c>
      <c r="L91" t="s">
        <v>532</v>
      </c>
      <c r="M91" s="10">
        <v>17001391</v>
      </c>
      <c r="N91" s="4">
        <v>24200154</v>
      </c>
      <c r="O91" s="10">
        <v>46118032</v>
      </c>
      <c r="P91" s="10">
        <v>97150.805714285714</v>
      </c>
      <c r="Q91" s="10">
        <v>138286.59428571429</v>
      </c>
      <c r="R91" s="10">
        <v>263531.61142857146</v>
      </c>
      <c r="S91">
        <v>175</v>
      </c>
      <c r="T91" t="s">
        <v>71</v>
      </c>
    </row>
    <row r="92" spans="1:20" x14ac:dyDescent="0.35">
      <c r="A92" t="s">
        <v>526</v>
      </c>
      <c r="B92" s="10">
        <v>228163062</v>
      </c>
      <c r="C92" s="4">
        <v>287968652</v>
      </c>
      <c r="D92" s="10">
        <v>347707563</v>
      </c>
      <c r="E92" s="2">
        <v>1444</v>
      </c>
      <c r="F92" s="10">
        <f t="shared" si="9"/>
        <v>158007.66066481994</v>
      </c>
      <c r="G92" s="10">
        <f t="shared" si="10"/>
        <v>199424.27423822714</v>
      </c>
      <c r="H92" s="10">
        <f t="shared" si="11"/>
        <v>240794.71121883657</v>
      </c>
      <c r="I92">
        <v>42</v>
      </c>
      <c r="L92" t="s">
        <v>537</v>
      </c>
      <c r="M92" s="10">
        <v>27593253</v>
      </c>
      <c r="N92" s="4">
        <v>29643662</v>
      </c>
      <c r="O92" s="10">
        <v>44618592</v>
      </c>
      <c r="P92" s="10">
        <v>123736.5605381166</v>
      </c>
      <c r="Q92" s="10">
        <v>132931.2197309417</v>
      </c>
      <c r="R92" s="10">
        <v>200083.37219730942</v>
      </c>
      <c r="S92">
        <v>223</v>
      </c>
      <c r="T92" t="s">
        <v>95</v>
      </c>
    </row>
    <row r="93" spans="1:20" x14ac:dyDescent="0.35">
      <c r="A93" t="s">
        <v>532</v>
      </c>
      <c r="B93" s="10">
        <v>17001391</v>
      </c>
      <c r="C93" s="4">
        <v>24200154</v>
      </c>
      <c r="D93" s="10">
        <v>46118032</v>
      </c>
      <c r="E93">
        <v>175</v>
      </c>
      <c r="F93" s="10">
        <f t="shared" si="9"/>
        <v>97150.805714285714</v>
      </c>
      <c r="G93" s="10">
        <f t="shared" si="10"/>
        <v>138286.59428571429</v>
      </c>
      <c r="H93" s="10">
        <f t="shared" si="11"/>
        <v>263531.61142857146</v>
      </c>
      <c r="I93">
        <v>17</v>
      </c>
      <c r="L93" t="s">
        <v>543</v>
      </c>
      <c r="M93" s="10">
        <v>19812525</v>
      </c>
      <c r="N93" s="4">
        <v>21402052</v>
      </c>
      <c r="O93" s="10">
        <v>35570792</v>
      </c>
      <c r="P93" s="10">
        <v>146759.44444444444</v>
      </c>
      <c r="Q93" s="10">
        <v>158533.71851851852</v>
      </c>
      <c r="R93" s="10">
        <v>263487.34814814816</v>
      </c>
      <c r="S93">
        <v>135</v>
      </c>
      <c r="T93" t="s">
        <v>95</v>
      </c>
    </row>
    <row r="94" spans="1:20" x14ac:dyDescent="0.35">
      <c r="A94" t="s">
        <v>537</v>
      </c>
      <c r="B94" s="10">
        <v>27593253</v>
      </c>
      <c r="C94" s="4">
        <v>29643662</v>
      </c>
      <c r="D94" s="10">
        <v>44618592</v>
      </c>
      <c r="E94">
        <v>223</v>
      </c>
      <c r="F94" s="10">
        <f t="shared" si="9"/>
        <v>123736.5605381166</v>
      </c>
      <c r="G94" s="10">
        <f t="shared" si="10"/>
        <v>132931.2197309417</v>
      </c>
      <c r="H94" s="10">
        <f t="shared" si="11"/>
        <v>200083.37219730942</v>
      </c>
      <c r="I94">
        <v>6</v>
      </c>
      <c r="L94" t="s">
        <v>548</v>
      </c>
      <c r="M94" s="10">
        <v>151413867</v>
      </c>
      <c r="N94" s="4">
        <v>208658346</v>
      </c>
      <c r="O94" s="10">
        <v>302687173</v>
      </c>
      <c r="P94" s="10">
        <v>116025.95172413794</v>
      </c>
      <c r="Q94" s="10">
        <v>159891.45287356322</v>
      </c>
      <c r="R94" s="10">
        <v>231944.1938697318</v>
      </c>
      <c r="S94" s="2">
        <v>1305</v>
      </c>
      <c r="T94" t="s">
        <v>95</v>
      </c>
    </row>
    <row r="95" spans="1:20" x14ac:dyDescent="0.35">
      <c r="A95" t="s">
        <v>543</v>
      </c>
      <c r="B95" s="10">
        <v>19812525</v>
      </c>
      <c r="C95" s="4">
        <v>21402052</v>
      </c>
      <c r="D95" s="10">
        <v>35570792</v>
      </c>
      <c r="E95">
        <v>135</v>
      </c>
      <c r="F95" s="10">
        <f t="shared" si="9"/>
        <v>146759.44444444444</v>
      </c>
      <c r="G95" s="10">
        <f t="shared" si="10"/>
        <v>158533.71851851852</v>
      </c>
      <c r="H95" s="10">
        <f t="shared" si="11"/>
        <v>263487.34814814816</v>
      </c>
      <c r="I95">
        <v>7</v>
      </c>
      <c r="L95" t="s">
        <v>551</v>
      </c>
      <c r="M95" s="10">
        <v>94568603</v>
      </c>
      <c r="N95" s="4">
        <v>111123188</v>
      </c>
      <c r="O95" s="10">
        <v>161690455</v>
      </c>
      <c r="P95" s="10">
        <v>125589.11420982736</v>
      </c>
      <c r="Q95" s="10">
        <v>147573.95484727755</v>
      </c>
      <c r="R95" s="10">
        <v>214728.35989375829</v>
      </c>
      <c r="S95">
        <v>753</v>
      </c>
      <c r="T95" t="s">
        <v>95</v>
      </c>
    </row>
    <row r="96" spans="1:20" x14ac:dyDescent="0.35">
      <c r="A96" t="s">
        <v>548</v>
      </c>
      <c r="B96" s="10">
        <v>151413867</v>
      </c>
      <c r="C96" s="4">
        <v>208658346</v>
      </c>
      <c r="D96" s="10">
        <v>302687173</v>
      </c>
      <c r="E96" s="2">
        <v>1305</v>
      </c>
      <c r="F96" s="10">
        <f t="shared" si="9"/>
        <v>116025.95172413794</v>
      </c>
      <c r="G96" s="10">
        <f t="shared" si="10"/>
        <v>159891.45287356322</v>
      </c>
      <c r="H96" s="10">
        <f t="shared" si="11"/>
        <v>231944.1938697318</v>
      </c>
      <c r="I96">
        <v>7</v>
      </c>
      <c r="L96" t="s">
        <v>553</v>
      </c>
      <c r="M96" s="10">
        <v>149366020</v>
      </c>
      <c r="N96" s="4">
        <v>165448036</v>
      </c>
      <c r="O96" s="10">
        <v>248287841</v>
      </c>
      <c r="P96" s="10">
        <v>122732.96631059983</v>
      </c>
      <c r="Q96" s="10">
        <v>135947.44124897287</v>
      </c>
      <c r="R96" s="10">
        <v>204016.30320460149</v>
      </c>
      <c r="S96" s="2">
        <v>1217</v>
      </c>
      <c r="T96" t="s">
        <v>95</v>
      </c>
    </row>
    <row r="97" spans="1:20" x14ac:dyDescent="0.35">
      <c r="A97" t="s">
        <v>551</v>
      </c>
      <c r="B97" s="10">
        <v>94568603</v>
      </c>
      <c r="C97" s="4">
        <v>111123188</v>
      </c>
      <c r="D97" s="10">
        <v>161690455</v>
      </c>
      <c r="E97">
        <v>753</v>
      </c>
      <c r="F97" s="10">
        <f t="shared" si="9"/>
        <v>125589.11420982736</v>
      </c>
      <c r="G97" s="10">
        <f t="shared" si="10"/>
        <v>147573.95484727755</v>
      </c>
      <c r="H97" s="10">
        <f t="shared" si="11"/>
        <v>214728.35989375829</v>
      </c>
      <c r="I97">
        <v>7</v>
      </c>
      <c r="L97" t="s">
        <v>560</v>
      </c>
      <c r="M97" s="10">
        <v>166035488</v>
      </c>
      <c r="N97" s="4">
        <v>189891591</v>
      </c>
      <c r="O97" s="10">
        <v>250777750</v>
      </c>
      <c r="P97" s="10">
        <v>142275.4824335904</v>
      </c>
      <c r="Q97" s="10">
        <v>162717.73007712082</v>
      </c>
      <c r="R97" s="10">
        <v>214890.95972579264</v>
      </c>
      <c r="S97" s="2">
        <v>1167</v>
      </c>
      <c r="T97" t="s">
        <v>95</v>
      </c>
    </row>
    <row r="98" spans="1:20" x14ac:dyDescent="0.35">
      <c r="A98" t="s">
        <v>553</v>
      </c>
      <c r="B98" s="10">
        <v>149366020</v>
      </c>
      <c r="C98" s="4">
        <v>165448036</v>
      </c>
      <c r="D98" s="10">
        <v>248287841</v>
      </c>
      <c r="E98" s="2">
        <v>1217</v>
      </c>
      <c r="F98" s="10">
        <f t="shared" si="9"/>
        <v>122732.96631059983</v>
      </c>
      <c r="G98" s="10">
        <f t="shared" si="10"/>
        <v>135947.44124897287</v>
      </c>
      <c r="H98" s="10">
        <f t="shared" si="11"/>
        <v>204016.30320460149</v>
      </c>
      <c r="I98">
        <v>9</v>
      </c>
      <c r="L98" t="s">
        <v>567</v>
      </c>
      <c r="M98" s="10">
        <v>13519393</v>
      </c>
      <c r="N98" s="4">
        <v>15702984</v>
      </c>
      <c r="O98" s="10">
        <v>19022865</v>
      </c>
      <c r="P98" s="10">
        <v>204839.28787878787</v>
      </c>
      <c r="Q98" s="10">
        <v>237924</v>
      </c>
      <c r="R98" s="10">
        <v>288225.22727272729</v>
      </c>
      <c r="S98">
        <v>66</v>
      </c>
      <c r="T98" t="s">
        <v>71</v>
      </c>
    </row>
    <row r="99" spans="1:20" x14ac:dyDescent="0.35">
      <c r="A99" t="s">
        <v>560</v>
      </c>
      <c r="B99" s="10">
        <v>166035488</v>
      </c>
      <c r="C99" s="4">
        <v>189891591</v>
      </c>
      <c r="D99" s="10">
        <v>250777750</v>
      </c>
      <c r="E99" s="2">
        <v>1167</v>
      </c>
      <c r="F99" s="10">
        <f t="shared" si="9"/>
        <v>142275.4824335904</v>
      </c>
      <c r="G99" s="10">
        <f t="shared" si="10"/>
        <v>162717.73007712082</v>
      </c>
      <c r="H99" s="10">
        <f t="shared" si="11"/>
        <v>214890.95972579264</v>
      </c>
      <c r="I99">
        <v>10</v>
      </c>
      <c r="L99" t="s">
        <v>573</v>
      </c>
      <c r="M99" s="10">
        <v>25990908</v>
      </c>
      <c r="N99" s="4">
        <v>26288304</v>
      </c>
      <c r="O99" s="10">
        <v>50228058</v>
      </c>
      <c r="P99" s="10">
        <v>117605.91855203619</v>
      </c>
      <c r="Q99" s="10">
        <v>118951.60180995475</v>
      </c>
      <c r="R99" s="10">
        <v>227276.28054298644</v>
      </c>
      <c r="S99">
        <v>221</v>
      </c>
      <c r="T99" t="s">
        <v>71</v>
      </c>
    </row>
    <row r="100" spans="1:20" x14ac:dyDescent="0.35">
      <c r="A100" t="s">
        <v>567</v>
      </c>
      <c r="B100" s="10">
        <v>13519393</v>
      </c>
      <c r="C100" s="4">
        <v>15702984</v>
      </c>
      <c r="D100" s="10">
        <v>19022865</v>
      </c>
      <c r="E100">
        <v>66</v>
      </c>
      <c r="F100" s="10">
        <f t="shared" si="9"/>
        <v>204839.28787878787</v>
      </c>
      <c r="G100" s="10">
        <f t="shared" si="10"/>
        <v>237924</v>
      </c>
      <c r="H100" s="10">
        <f t="shared" si="11"/>
        <v>288225.22727272729</v>
      </c>
      <c r="I100">
        <v>17</v>
      </c>
      <c r="L100" t="s">
        <v>580</v>
      </c>
      <c r="M100" s="10">
        <v>11647955</v>
      </c>
      <c r="N100" s="4">
        <v>20605383</v>
      </c>
      <c r="O100" s="10">
        <v>35621641</v>
      </c>
      <c r="P100" s="10">
        <v>104936.53153153154</v>
      </c>
      <c r="Q100" s="10">
        <v>185634.08108108109</v>
      </c>
      <c r="R100" s="10">
        <v>320915.68468468467</v>
      </c>
      <c r="S100">
        <v>111</v>
      </c>
      <c r="T100" t="s">
        <v>71</v>
      </c>
    </row>
    <row r="101" spans="1:20" x14ac:dyDescent="0.35">
      <c r="A101" t="s">
        <v>573</v>
      </c>
      <c r="B101" s="10">
        <v>25990908</v>
      </c>
      <c r="C101" s="4">
        <v>26288304</v>
      </c>
      <c r="D101" s="10">
        <v>50228058</v>
      </c>
      <c r="E101">
        <v>221</v>
      </c>
      <c r="F101" s="10">
        <f t="shared" si="9"/>
        <v>117605.91855203619</v>
      </c>
      <c r="G101" s="10">
        <f t="shared" si="10"/>
        <v>118951.60180995475</v>
      </c>
      <c r="H101" s="10">
        <f t="shared" si="11"/>
        <v>227276.28054298644</v>
      </c>
      <c r="I101">
        <v>17</v>
      </c>
      <c r="L101" t="s">
        <v>585</v>
      </c>
      <c r="M101" s="10">
        <v>17975168</v>
      </c>
      <c r="N101" s="4">
        <v>21422016</v>
      </c>
      <c r="O101" s="10">
        <v>40135892</v>
      </c>
      <c r="P101" s="10">
        <v>106995.04761904762</v>
      </c>
      <c r="Q101" s="10">
        <v>127512</v>
      </c>
      <c r="R101" s="10">
        <v>238904.11904761905</v>
      </c>
      <c r="S101">
        <v>168</v>
      </c>
      <c r="T101" t="s">
        <v>71</v>
      </c>
    </row>
    <row r="102" spans="1:20" x14ac:dyDescent="0.35">
      <c r="A102" t="s">
        <v>580</v>
      </c>
      <c r="B102" s="10">
        <v>11647955</v>
      </c>
      <c r="C102" s="4">
        <v>20605383</v>
      </c>
      <c r="D102" s="10">
        <v>35621641</v>
      </c>
      <c r="E102">
        <v>111</v>
      </c>
      <c r="F102" s="10">
        <f t="shared" si="9"/>
        <v>104936.53153153154</v>
      </c>
      <c r="G102" s="10">
        <f t="shared" si="10"/>
        <v>185634.08108108109</v>
      </c>
      <c r="H102" s="10">
        <f t="shared" si="11"/>
        <v>320915.68468468467</v>
      </c>
      <c r="I102">
        <v>17</v>
      </c>
      <c r="L102" t="s">
        <v>589</v>
      </c>
      <c r="M102" s="10">
        <v>37939663</v>
      </c>
      <c r="N102" s="4">
        <v>38408611</v>
      </c>
      <c r="O102" s="10">
        <v>62346442</v>
      </c>
      <c r="P102" s="10">
        <v>158743.35983263599</v>
      </c>
      <c r="Q102" s="10">
        <v>160705.48535564853</v>
      </c>
      <c r="R102" s="10">
        <v>260863.7740585774</v>
      </c>
      <c r="S102">
        <v>239</v>
      </c>
      <c r="T102" t="s">
        <v>71</v>
      </c>
    </row>
    <row r="103" spans="1:20" x14ac:dyDescent="0.35">
      <c r="A103" t="s">
        <v>585</v>
      </c>
      <c r="B103" s="10">
        <v>17975168</v>
      </c>
      <c r="C103" s="4">
        <v>21422016</v>
      </c>
      <c r="D103" s="10">
        <v>40135892</v>
      </c>
      <c r="E103">
        <v>168</v>
      </c>
      <c r="F103" s="10">
        <f t="shared" si="9"/>
        <v>106995.04761904762</v>
      </c>
      <c r="G103" s="10">
        <f t="shared" si="10"/>
        <v>127512</v>
      </c>
      <c r="H103" s="10">
        <f t="shared" si="11"/>
        <v>238904.11904761905</v>
      </c>
      <c r="I103">
        <v>17</v>
      </c>
      <c r="L103" t="s">
        <v>596</v>
      </c>
      <c r="M103" s="10">
        <v>14090185</v>
      </c>
      <c r="N103" s="4">
        <v>17090681</v>
      </c>
      <c r="O103" s="10">
        <v>34725711</v>
      </c>
      <c r="P103" s="10">
        <v>213487.65151515152</v>
      </c>
      <c r="Q103" s="10">
        <v>258949.71212121213</v>
      </c>
      <c r="R103" s="10">
        <v>526147.13636363635</v>
      </c>
      <c r="S103">
        <v>66</v>
      </c>
      <c r="T103" t="s">
        <v>80</v>
      </c>
    </row>
    <row r="104" spans="1:20" x14ac:dyDescent="0.35">
      <c r="A104" t="s">
        <v>589</v>
      </c>
      <c r="B104" s="10">
        <v>37939663</v>
      </c>
      <c r="C104" s="4">
        <v>38408611</v>
      </c>
      <c r="D104" s="10">
        <v>62346442</v>
      </c>
      <c r="E104">
        <v>239</v>
      </c>
      <c r="F104" s="10">
        <f t="shared" si="9"/>
        <v>158743.35983263599</v>
      </c>
      <c r="G104" s="10">
        <f t="shared" si="10"/>
        <v>160705.48535564853</v>
      </c>
      <c r="H104" s="10">
        <f t="shared" si="11"/>
        <v>260863.7740585774</v>
      </c>
      <c r="I104">
        <v>15</v>
      </c>
      <c r="L104" t="s">
        <v>197</v>
      </c>
      <c r="M104" s="10">
        <v>199906376</v>
      </c>
      <c r="N104" s="4">
        <v>234941850</v>
      </c>
      <c r="O104" s="10">
        <v>292336576</v>
      </c>
      <c r="P104" s="10">
        <v>170860.15042735043</v>
      </c>
      <c r="Q104" s="10">
        <v>200805</v>
      </c>
      <c r="R104" s="10">
        <v>249860.32136752136</v>
      </c>
      <c r="S104" s="2">
        <v>1170</v>
      </c>
      <c r="T104" t="s">
        <v>95</v>
      </c>
    </row>
    <row r="105" spans="1:20" x14ac:dyDescent="0.35">
      <c r="A105" t="s">
        <v>596</v>
      </c>
      <c r="B105" s="10">
        <v>14090185</v>
      </c>
      <c r="C105" s="4">
        <v>17090681</v>
      </c>
      <c r="D105" s="10">
        <v>34725711</v>
      </c>
      <c r="E105">
        <v>66</v>
      </c>
      <c r="F105" s="10">
        <f t="shared" si="9"/>
        <v>213487.65151515152</v>
      </c>
      <c r="G105" s="10">
        <f t="shared" si="10"/>
        <v>258949.71212121213</v>
      </c>
      <c r="H105" s="10">
        <f t="shared" si="11"/>
        <v>526147.13636363635</v>
      </c>
      <c r="I105">
        <v>42</v>
      </c>
      <c r="L105" t="s">
        <v>603</v>
      </c>
      <c r="M105" s="10">
        <v>144297761</v>
      </c>
      <c r="N105" s="4">
        <v>159576087</v>
      </c>
      <c r="O105" s="10">
        <v>224840294</v>
      </c>
      <c r="P105" s="10">
        <v>164535.64538198404</v>
      </c>
      <c r="Q105" s="10">
        <v>181956.76966932724</v>
      </c>
      <c r="R105" s="10">
        <v>256374.33751425313</v>
      </c>
      <c r="S105">
        <v>877</v>
      </c>
      <c r="T105" t="s">
        <v>71</v>
      </c>
    </row>
    <row r="106" spans="1:20" x14ac:dyDescent="0.35">
      <c r="A106" t="s">
        <v>197</v>
      </c>
      <c r="B106" s="10">
        <v>199906376</v>
      </c>
      <c r="C106" s="4">
        <v>234941850</v>
      </c>
      <c r="D106" s="10">
        <v>292336576</v>
      </c>
      <c r="E106" s="2">
        <v>1170</v>
      </c>
      <c r="F106" s="10">
        <f t="shared" si="9"/>
        <v>170860.15042735043</v>
      </c>
      <c r="G106" s="10">
        <f t="shared" si="10"/>
        <v>200805</v>
      </c>
      <c r="H106" s="10">
        <f t="shared" si="11"/>
        <v>249860.32136752136</v>
      </c>
      <c r="I106">
        <v>8</v>
      </c>
      <c r="L106" t="s">
        <v>611</v>
      </c>
      <c r="M106" s="10">
        <v>354222077</v>
      </c>
      <c r="N106" s="4">
        <v>444701724</v>
      </c>
      <c r="O106" s="10">
        <v>585182781</v>
      </c>
      <c r="P106" s="10">
        <v>173723.43158410984</v>
      </c>
      <c r="Q106" s="10">
        <v>218097.95193722413</v>
      </c>
      <c r="R106" s="10">
        <v>286994.98822952429</v>
      </c>
      <c r="S106" s="2">
        <v>2039</v>
      </c>
      <c r="T106" t="s">
        <v>71</v>
      </c>
    </row>
    <row r="107" spans="1:20" x14ac:dyDescent="0.35">
      <c r="A107" t="s">
        <v>603</v>
      </c>
      <c r="B107" s="10">
        <v>144297761</v>
      </c>
      <c r="C107" s="4">
        <v>159576087</v>
      </c>
      <c r="D107" s="10">
        <v>224840294</v>
      </c>
      <c r="E107">
        <v>877</v>
      </c>
      <c r="F107" s="10">
        <f t="shared" si="9"/>
        <v>164535.64538198404</v>
      </c>
      <c r="G107" s="10">
        <f t="shared" si="10"/>
        <v>181956.76966932724</v>
      </c>
      <c r="H107" s="10">
        <f t="shared" si="11"/>
        <v>256374.33751425313</v>
      </c>
      <c r="I107">
        <v>12</v>
      </c>
      <c r="L107" t="s">
        <v>618</v>
      </c>
      <c r="M107" s="10">
        <v>63482586</v>
      </c>
      <c r="N107" s="4">
        <v>100857289</v>
      </c>
      <c r="O107" s="10">
        <v>139585988</v>
      </c>
      <c r="P107" s="10">
        <v>104412.14802631579</v>
      </c>
      <c r="Q107" s="10">
        <v>165883.69901315789</v>
      </c>
      <c r="R107" s="10">
        <v>229582.21710526315</v>
      </c>
      <c r="S107">
        <v>608</v>
      </c>
      <c r="T107" t="s">
        <v>95</v>
      </c>
    </row>
    <row r="108" spans="1:20" x14ac:dyDescent="0.35">
      <c r="A108" t="s">
        <v>611</v>
      </c>
      <c r="B108" s="10">
        <v>354222077</v>
      </c>
      <c r="C108" s="4">
        <v>444701724</v>
      </c>
      <c r="D108" s="10">
        <v>585182781</v>
      </c>
      <c r="E108" s="2">
        <v>2039</v>
      </c>
      <c r="F108" s="10">
        <f t="shared" si="9"/>
        <v>173723.43158410984</v>
      </c>
      <c r="G108" s="10">
        <f t="shared" si="10"/>
        <v>218097.95193722413</v>
      </c>
      <c r="H108" s="10">
        <f t="shared" si="11"/>
        <v>286994.98822952429</v>
      </c>
      <c r="I108">
        <v>12</v>
      </c>
      <c r="L108" t="s">
        <v>621</v>
      </c>
      <c r="M108" s="10">
        <v>216055248</v>
      </c>
      <c r="N108" s="4">
        <v>263719711</v>
      </c>
      <c r="O108" s="10">
        <v>351271852</v>
      </c>
      <c r="P108" s="10">
        <v>155435.43021582733</v>
      </c>
      <c r="Q108" s="10">
        <v>189726.41079136691</v>
      </c>
      <c r="R108" s="10">
        <v>252713.56258992807</v>
      </c>
      <c r="S108" s="2">
        <v>1390</v>
      </c>
      <c r="T108" t="s">
        <v>80</v>
      </c>
    </row>
    <row r="109" spans="1:20" x14ac:dyDescent="0.35">
      <c r="A109" t="s">
        <v>618</v>
      </c>
      <c r="B109" s="10">
        <v>63482586</v>
      </c>
      <c r="C109" s="4">
        <v>100857289</v>
      </c>
      <c r="D109" s="10">
        <v>139585988</v>
      </c>
      <c r="E109">
        <v>608</v>
      </c>
      <c r="F109" s="10">
        <f t="shared" si="9"/>
        <v>104412.14802631579</v>
      </c>
      <c r="G109" s="10">
        <f t="shared" si="10"/>
        <v>165883.69901315789</v>
      </c>
      <c r="H109" s="10">
        <f t="shared" si="11"/>
        <v>229582.21710526315</v>
      </c>
      <c r="I109">
        <v>3</v>
      </c>
      <c r="L109" t="s">
        <v>628</v>
      </c>
      <c r="M109" s="10">
        <v>8171015</v>
      </c>
      <c r="N109" s="4">
        <v>10996003</v>
      </c>
      <c r="O109" s="10">
        <v>19706071</v>
      </c>
      <c r="P109" s="10">
        <v>226972.63888888888</v>
      </c>
      <c r="Q109" s="10">
        <v>305444.52777777775</v>
      </c>
      <c r="R109" s="10">
        <v>547390.86111111112</v>
      </c>
      <c r="S109">
        <v>36</v>
      </c>
      <c r="T109" t="s">
        <v>80</v>
      </c>
    </row>
    <row r="110" spans="1:20" x14ac:dyDescent="0.35">
      <c r="A110" t="s">
        <v>621</v>
      </c>
      <c r="B110" s="10">
        <v>216055248</v>
      </c>
      <c r="C110" s="4">
        <v>263719711</v>
      </c>
      <c r="D110" s="10">
        <v>351271852</v>
      </c>
      <c r="E110" s="2">
        <v>1390</v>
      </c>
      <c r="F110" s="10">
        <f t="shared" si="9"/>
        <v>155435.43021582733</v>
      </c>
      <c r="G110" s="10">
        <f t="shared" si="10"/>
        <v>189726.41079136691</v>
      </c>
      <c r="H110" s="10">
        <f t="shared" si="11"/>
        <v>252713.56258992807</v>
      </c>
      <c r="I110">
        <v>35</v>
      </c>
      <c r="L110" t="s">
        <v>634</v>
      </c>
      <c r="M110" s="10">
        <v>42981314</v>
      </c>
      <c r="N110" s="4">
        <v>43507056</v>
      </c>
      <c r="O110" s="10">
        <v>56010238</v>
      </c>
      <c r="P110" s="10">
        <v>268633.21250000002</v>
      </c>
      <c r="Q110" s="10">
        <v>271919.09999999998</v>
      </c>
      <c r="R110" s="10">
        <v>350063.98749999999</v>
      </c>
      <c r="S110">
        <v>160</v>
      </c>
      <c r="T110" t="s">
        <v>80</v>
      </c>
    </row>
    <row r="111" spans="1:20" x14ac:dyDescent="0.35">
      <c r="A111" t="s">
        <v>628</v>
      </c>
      <c r="B111" s="61">
        <f>8171015/2</f>
        <v>4085507.5</v>
      </c>
      <c r="C111" s="62">
        <f>10996003/2</f>
        <v>5498001.5</v>
      </c>
      <c r="D111" s="61">
        <f>19706071/2</f>
        <v>9853035.5</v>
      </c>
      <c r="E111">
        <v>36</v>
      </c>
      <c r="F111" s="10">
        <f t="shared" ref="F111" si="12">B111/E111</f>
        <v>113486.31944444444</v>
      </c>
      <c r="G111" s="10">
        <f t="shared" ref="G111" si="13">C111/E111</f>
        <v>152722.26388888888</v>
      </c>
      <c r="H111" s="10">
        <f t="shared" ref="H111" si="14">D111/E111</f>
        <v>273695.43055555556</v>
      </c>
      <c r="I111">
        <v>40</v>
      </c>
      <c r="L111" t="s">
        <v>641</v>
      </c>
      <c r="M111" s="10">
        <v>27548074</v>
      </c>
      <c r="N111" s="4">
        <v>29631685</v>
      </c>
      <c r="O111" s="10">
        <v>39909017</v>
      </c>
      <c r="P111" s="10">
        <v>218635.50793650793</v>
      </c>
      <c r="Q111" s="10">
        <v>235172.10317460317</v>
      </c>
      <c r="R111" s="10">
        <v>316738.23015873018</v>
      </c>
      <c r="S111">
        <v>126</v>
      </c>
      <c r="T111" t="s">
        <v>95</v>
      </c>
    </row>
    <row r="112" spans="1:20" x14ac:dyDescent="0.35">
      <c r="A112" t="s">
        <v>628</v>
      </c>
      <c r="B112" s="61">
        <f>8171015/2</f>
        <v>4085507.5</v>
      </c>
      <c r="C112" s="62">
        <f>10996003/2</f>
        <v>5498001.5</v>
      </c>
      <c r="D112" s="61">
        <f>19706071/2</f>
        <v>9853035.5</v>
      </c>
      <c r="E112">
        <v>36</v>
      </c>
      <c r="F112" s="10">
        <f t="shared" si="9"/>
        <v>113486.31944444444</v>
      </c>
      <c r="G112" s="10">
        <f t="shared" si="10"/>
        <v>152722.26388888888</v>
      </c>
      <c r="H112" s="10">
        <f t="shared" si="11"/>
        <v>273695.43055555556</v>
      </c>
      <c r="I112">
        <v>41</v>
      </c>
      <c r="L112" t="s">
        <v>645</v>
      </c>
      <c r="M112" s="10">
        <v>229637987</v>
      </c>
      <c r="N112" s="4">
        <v>262766408</v>
      </c>
      <c r="O112" s="10">
        <v>333483287</v>
      </c>
      <c r="P112" s="10">
        <v>170102.21259259258</v>
      </c>
      <c r="Q112" s="10">
        <v>194641.7837037037</v>
      </c>
      <c r="R112" s="10">
        <v>247024.65703703705</v>
      </c>
      <c r="S112" s="2">
        <v>1350</v>
      </c>
      <c r="T112" t="s">
        <v>71</v>
      </c>
    </row>
    <row r="113" spans="1:20" x14ac:dyDescent="0.35">
      <c r="A113" t="s">
        <v>634</v>
      </c>
      <c r="B113" s="10">
        <v>42981314</v>
      </c>
      <c r="C113" s="4">
        <v>43507056</v>
      </c>
      <c r="D113" s="10">
        <v>56010238</v>
      </c>
      <c r="E113">
        <v>160</v>
      </c>
      <c r="F113" s="10">
        <f t="shared" si="9"/>
        <v>268633.21250000002</v>
      </c>
      <c r="G113" s="10">
        <f t="shared" si="10"/>
        <v>271919.09999999998</v>
      </c>
      <c r="H113" s="10">
        <f t="shared" si="11"/>
        <v>350063.98749999999</v>
      </c>
      <c r="I113">
        <v>37</v>
      </c>
      <c r="L113" t="s">
        <v>2069</v>
      </c>
      <c r="M113" s="10">
        <v>59762417</v>
      </c>
      <c r="N113" s="4">
        <v>82665142</v>
      </c>
      <c r="O113" s="10">
        <v>118104118</v>
      </c>
      <c r="P113" s="10">
        <v>138982.36511627908</v>
      </c>
      <c r="Q113" s="10">
        <v>192244.51627906977</v>
      </c>
      <c r="R113" s="10">
        <v>274660.7395348837</v>
      </c>
      <c r="S113">
        <v>430</v>
      </c>
      <c r="T113" t="s">
        <v>198</v>
      </c>
    </row>
    <row r="114" spans="1:20" x14ac:dyDescent="0.35">
      <c r="A114" t="s">
        <v>641</v>
      </c>
      <c r="B114" s="10">
        <v>27548074</v>
      </c>
      <c r="C114" s="4">
        <v>29631685</v>
      </c>
      <c r="D114" s="10">
        <v>39909017</v>
      </c>
      <c r="E114">
        <v>126</v>
      </c>
      <c r="F114" s="10">
        <f t="shared" si="9"/>
        <v>218635.50793650793</v>
      </c>
      <c r="G114" s="10">
        <f t="shared" si="10"/>
        <v>235172.10317460317</v>
      </c>
      <c r="H114" s="10">
        <f t="shared" si="11"/>
        <v>316738.23015873018</v>
      </c>
      <c r="I114">
        <v>2</v>
      </c>
      <c r="L114" t="s">
        <v>649</v>
      </c>
      <c r="M114" s="10">
        <v>42031261</v>
      </c>
      <c r="N114" s="4">
        <v>50273143</v>
      </c>
      <c r="O114" s="10">
        <v>78798089</v>
      </c>
      <c r="P114" s="10">
        <v>122183.89825581395</v>
      </c>
      <c r="Q114" s="10">
        <v>146142.85755813954</v>
      </c>
      <c r="R114" s="10">
        <v>229064.21220930232</v>
      </c>
      <c r="S114">
        <v>344</v>
      </c>
      <c r="T114" t="s">
        <v>71</v>
      </c>
    </row>
    <row r="115" spans="1:20" x14ac:dyDescent="0.35">
      <c r="A115" t="s">
        <v>645</v>
      </c>
      <c r="B115" s="10">
        <v>229637987</v>
      </c>
      <c r="C115" s="4">
        <v>262766408</v>
      </c>
      <c r="D115" s="10">
        <v>333483287</v>
      </c>
      <c r="E115" s="2">
        <v>1350</v>
      </c>
      <c r="F115" s="10">
        <f t="shared" si="9"/>
        <v>170102.21259259258</v>
      </c>
      <c r="G115" s="10">
        <f t="shared" si="10"/>
        <v>194641.7837037037</v>
      </c>
      <c r="H115" s="10">
        <f t="shared" si="11"/>
        <v>247024.65703703705</v>
      </c>
      <c r="I115">
        <v>16</v>
      </c>
      <c r="L115" t="s">
        <v>653</v>
      </c>
      <c r="M115" s="10">
        <v>27983873</v>
      </c>
      <c r="N115" s="4">
        <v>30298098</v>
      </c>
      <c r="O115" s="10">
        <v>56777069</v>
      </c>
      <c r="P115" s="10">
        <v>123822.44690265486</v>
      </c>
      <c r="Q115" s="10">
        <v>134062.38053097346</v>
      </c>
      <c r="R115" s="10">
        <v>251225.96902654867</v>
      </c>
      <c r="S115">
        <v>226</v>
      </c>
      <c r="T115" t="s">
        <v>95</v>
      </c>
    </row>
    <row r="116" spans="1:20" x14ac:dyDescent="0.35">
      <c r="A116" t="s">
        <v>2069</v>
      </c>
      <c r="B116" s="10">
        <v>59762417</v>
      </c>
      <c r="C116" s="4">
        <v>82665142</v>
      </c>
      <c r="D116" s="10">
        <v>118104118</v>
      </c>
      <c r="E116">
        <v>430</v>
      </c>
      <c r="F116" s="10">
        <f t="shared" si="9"/>
        <v>138982.36511627908</v>
      </c>
      <c r="G116" s="10">
        <f t="shared" si="10"/>
        <v>192244.51627906977</v>
      </c>
      <c r="H116" s="10">
        <f t="shared" si="11"/>
        <v>274660.7395348837</v>
      </c>
      <c r="I116">
        <v>29</v>
      </c>
      <c r="L116" t="s">
        <v>1944</v>
      </c>
      <c r="M116" s="10">
        <v>5683462</v>
      </c>
      <c r="N116" s="4">
        <v>7409028</v>
      </c>
      <c r="O116" s="10">
        <v>23630977</v>
      </c>
      <c r="P116" s="10">
        <v>93171.508196721305</v>
      </c>
      <c r="Q116" s="10">
        <v>121459.47540983607</v>
      </c>
      <c r="R116" s="10">
        <v>387393.06557377049</v>
      </c>
      <c r="S116">
        <v>61</v>
      </c>
      <c r="T116" t="s">
        <v>71</v>
      </c>
    </row>
    <row r="117" spans="1:20" x14ac:dyDescent="0.35">
      <c r="A117" t="s">
        <v>649</v>
      </c>
      <c r="B117" s="10">
        <v>42031261</v>
      </c>
      <c r="C117" s="4">
        <v>50273143</v>
      </c>
      <c r="D117" s="10">
        <v>78798089</v>
      </c>
      <c r="E117">
        <v>344</v>
      </c>
      <c r="F117" s="10">
        <f t="shared" si="9"/>
        <v>122183.89825581395</v>
      </c>
      <c r="G117" s="10">
        <f t="shared" si="10"/>
        <v>146142.85755813954</v>
      </c>
      <c r="H117" s="10">
        <f t="shared" si="11"/>
        <v>229064.21220930232</v>
      </c>
      <c r="I117">
        <v>14</v>
      </c>
      <c r="L117" t="s">
        <v>1945</v>
      </c>
      <c r="M117" s="10">
        <v>4201536</v>
      </c>
      <c r="N117" s="4">
        <v>5338527</v>
      </c>
      <c r="O117" s="10">
        <v>19067393</v>
      </c>
      <c r="P117" s="10">
        <v>93367.46666666666</v>
      </c>
      <c r="Q117" s="10">
        <v>118633.93333333333</v>
      </c>
      <c r="R117" s="10">
        <v>423719.84444444446</v>
      </c>
      <c r="S117">
        <v>45</v>
      </c>
      <c r="T117" t="s">
        <v>71</v>
      </c>
    </row>
    <row r="118" spans="1:20" x14ac:dyDescent="0.35">
      <c r="A118" t="s">
        <v>653</v>
      </c>
      <c r="B118" s="10">
        <v>27983873</v>
      </c>
      <c r="C118" s="4">
        <v>30298098</v>
      </c>
      <c r="D118" s="10">
        <v>56777069</v>
      </c>
      <c r="E118">
        <v>226</v>
      </c>
      <c r="F118" s="10">
        <f t="shared" si="9"/>
        <v>123822.44690265486</v>
      </c>
      <c r="G118" s="10">
        <f t="shared" si="10"/>
        <v>134062.38053097346</v>
      </c>
      <c r="H118" s="10">
        <f t="shared" si="11"/>
        <v>251225.96902654867</v>
      </c>
      <c r="I118">
        <v>7</v>
      </c>
      <c r="L118" t="s">
        <v>1946</v>
      </c>
      <c r="M118" s="10">
        <v>1848636</v>
      </c>
      <c r="N118" s="4">
        <v>2227436</v>
      </c>
      <c r="O118" s="10">
        <v>6606249</v>
      </c>
      <c r="P118" s="10">
        <v>123242.4</v>
      </c>
      <c r="Q118" s="10">
        <v>148495.73333333334</v>
      </c>
      <c r="R118" s="10">
        <v>440416.6</v>
      </c>
      <c r="S118">
        <v>15</v>
      </c>
      <c r="T118" t="s">
        <v>71</v>
      </c>
    </row>
    <row r="119" spans="1:20" x14ac:dyDescent="0.35">
      <c r="A119" t="s">
        <v>1944</v>
      </c>
      <c r="B119" s="10">
        <v>5683462</v>
      </c>
      <c r="C119" s="4">
        <v>7409028</v>
      </c>
      <c r="D119" s="10">
        <v>23630977</v>
      </c>
      <c r="E119">
        <v>61</v>
      </c>
      <c r="F119" s="10">
        <f t="shared" si="9"/>
        <v>93171.508196721305</v>
      </c>
      <c r="G119" s="10">
        <f t="shared" si="10"/>
        <v>121459.47540983607</v>
      </c>
      <c r="H119" s="10">
        <f t="shared" si="11"/>
        <v>387393.06557377049</v>
      </c>
      <c r="I119">
        <v>16</v>
      </c>
      <c r="L119" s="12" t="s">
        <v>661</v>
      </c>
      <c r="M119" s="10">
        <v>140549727</v>
      </c>
      <c r="N119" s="4">
        <v>168216926</v>
      </c>
      <c r="O119" s="10">
        <v>233037006</v>
      </c>
      <c r="P119" s="10">
        <v>148887.42266949153</v>
      </c>
      <c r="Q119" s="10">
        <v>178195.89618644069</v>
      </c>
      <c r="R119" s="10">
        <v>246861.23516949153</v>
      </c>
      <c r="S119" s="12">
        <v>944</v>
      </c>
      <c r="T119" t="s">
        <v>95</v>
      </c>
    </row>
    <row r="120" spans="1:20" x14ac:dyDescent="0.35">
      <c r="A120" t="s">
        <v>1945</v>
      </c>
      <c r="B120" s="10">
        <v>4201536</v>
      </c>
      <c r="C120" s="4">
        <v>5338527</v>
      </c>
      <c r="D120" s="10">
        <v>19067393</v>
      </c>
      <c r="E120">
        <v>45</v>
      </c>
      <c r="F120" s="10">
        <f t="shared" si="9"/>
        <v>93367.46666666666</v>
      </c>
      <c r="G120" s="10">
        <f t="shared" si="10"/>
        <v>118633.93333333333</v>
      </c>
      <c r="H120" s="10">
        <f t="shared" si="11"/>
        <v>423719.84444444446</v>
      </c>
      <c r="I120">
        <v>16</v>
      </c>
      <c r="L120" t="s">
        <v>666</v>
      </c>
      <c r="M120" s="10">
        <v>57076554</v>
      </c>
      <c r="N120" s="4">
        <v>62288984</v>
      </c>
      <c r="O120" s="10">
        <v>93609671</v>
      </c>
      <c r="P120" s="10">
        <v>177808.57943925232</v>
      </c>
      <c r="Q120" s="10">
        <v>194046.67912772586</v>
      </c>
      <c r="R120" s="10">
        <v>291618.9127725857</v>
      </c>
      <c r="S120">
        <v>321</v>
      </c>
      <c r="T120" t="s">
        <v>80</v>
      </c>
    </row>
    <row r="121" spans="1:20" x14ac:dyDescent="0.35">
      <c r="A121" t="s">
        <v>1946</v>
      </c>
      <c r="B121" s="10">
        <v>1848636</v>
      </c>
      <c r="C121" s="4">
        <v>2227436</v>
      </c>
      <c r="D121" s="10">
        <v>6606249</v>
      </c>
      <c r="E121">
        <v>15</v>
      </c>
      <c r="F121" s="10">
        <f t="shared" si="9"/>
        <v>123242.4</v>
      </c>
      <c r="G121" s="10">
        <f t="shared" si="10"/>
        <v>148495.73333333334</v>
      </c>
      <c r="H121" s="10">
        <f t="shared" si="11"/>
        <v>440416.6</v>
      </c>
      <c r="I121">
        <v>16</v>
      </c>
      <c r="L121" t="s">
        <v>671</v>
      </c>
      <c r="M121" s="10">
        <v>18709848</v>
      </c>
      <c r="N121" s="4">
        <v>20700960</v>
      </c>
      <c r="O121" s="10">
        <v>32712452</v>
      </c>
      <c r="P121" s="10">
        <v>141741.27272727274</v>
      </c>
      <c r="Q121" s="10">
        <v>156825.45454545456</v>
      </c>
      <c r="R121" s="10">
        <v>247821.60606060605</v>
      </c>
      <c r="S121">
        <v>132</v>
      </c>
      <c r="T121" t="s">
        <v>71</v>
      </c>
    </row>
    <row r="122" spans="1:20" x14ac:dyDescent="0.35">
      <c r="A122" s="12" t="s">
        <v>661</v>
      </c>
      <c r="B122" s="10">
        <v>140549727</v>
      </c>
      <c r="C122" s="4">
        <v>168216926</v>
      </c>
      <c r="D122" s="10">
        <v>233037006</v>
      </c>
      <c r="E122" s="12">
        <v>944</v>
      </c>
      <c r="F122" s="10">
        <f t="shared" si="9"/>
        <v>148887.42266949153</v>
      </c>
      <c r="G122" s="10">
        <f t="shared" si="10"/>
        <v>178195.89618644069</v>
      </c>
      <c r="H122" s="10">
        <f t="shared" si="11"/>
        <v>246861.23516949153</v>
      </c>
      <c r="I122">
        <v>3</v>
      </c>
      <c r="L122" t="s">
        <v>676</v>
      </c>
      <c r="M122" s="10">
        <v>67903099</v>
      </c>
      <c r="N122" s="4">
        <v>72238388</v>
      </c>
      <c r="O122" s="10">
        <v>123666051</v>
      </c>
      <c r="P122" s="10">
        <v>154325.22500000001</v>
      </c>
      <c r="Q122" s="10">
        <v>164178.15454545454</v>
      </c>
      <c r="R122" s="10">
        <v>281059.20681818185</v>
      </c>
      <c r="S122">
        <v>440</v>
      </c>
      <c r="T122" t="s">
        <v>80</v>
      </c>
    </row>
    <row r="123" spans="1:20" x14ac:dyDescent="0.35">
      <c r="A123" t="s">
        <v>666</v>
      </c>
      <c r="B123" s="10">
        <v>57076554</v>
      </c>
      <c r="C123" s="4">
        <v>62288984</v>
      </c>
      <c r="D123" s="10">
        <v>93609671</v>
      </c>
      <c r="E123">
        <v>321</v>
      </c>
      <c r="F123" s="10">
        <f t="shared" si="9"/>
        <v>177808.57943925232</v>
      </c>
      <c r="G123" s="10">
        <f t="shared" si="10"/>
        <v>194046.67912772586</v>
      </c>
      <c r="H123" s="10">
        <f t="shared" si="11"/>
        <v>291618.9127725857</v>
      </c>
      <c r="I123">
        <v>41</v>
      </c>
      <c r="L123" t="s">
        <v>682</v>
      </c>
      <c r="M123" s="10">
        <v>113462018</v>
      </c>
      <c r="N123" s="4">
        <v>257258549</v>
      </c>
      <c r="O123" s="10">
        <v>346453558</v>
      </c>
      <c r="P123" s="10">
        <v>95506.749158249164</v>
      </c>
      <c r="Q123" s="10">
        <v>216547.60016835018</v>
      </c>
      <c r="R123" s="10">
        <v>291627.5740740741</v>
      </c>
      <c r="S123" s="2">
        <v>1188</v>
      </c>
      <c r="T123" t="s">
        <v>80</v>
      </c>
    </row>
    <row r="124" spans="1:20" x14ac:dyDescent="0.35">
      <c r="A124" t="s">
        <v>671</v>
      </c>
      <c r="B124" s="10">
        <v>18709848</v>
      </c>
      <c r="C124" s="4">
        <v>20700960</v>
      </c>
      <c r="D124" s="10">
        <v>32712452</v>
      </c>
      <c r="E124">
        <v>132</v>
      </c>
      <c r="F124" s="10">
        <f t="shared" si="9"/>
        <v>141741.27272727274</v>
      </c>
      <c r="G124" s="10">
        <f t="shared" si="10"/>
        <v>156825.45454545456</v>
      </c>
      <c r="H124" s="10">
        <f t="shared" si="11"/>
        <v>247821.60606060605</v>
      </c>
      <c r="I124">
        <v>18</v>
      </c>
      <c r="L124" t="s">
        <v>689</v>
      </c>
      <c r="M124" s="10">
        <v>52989732</v>
      </c>
      <c r="N124" s="4">
        <v>87991585</v>
      </c>
      <c r="O124" s="10">
        <v>109319222</v>
      </c>
      <c r="P124" s="10">
        <v>111792.6835443038</v>
      </c>
      <c r="Q124" s="10">
        <v>185636.25527426161</v>
      </c>
      <c r="R124" s="10">
        <v>230631.27004219408</v>
      </c>
      <c r="S124">
        <v>474</v>
      </c>
      <c r="T124" t="s">
        <v>95</v>
      </c>
    </row>
    <row r="125" spans="1:20" x14ac:dyDescent="0.35">
      <c r="A125" t="s">
        <v>676</v>
      </c>
      <c r="B125" s="10">
        <v>67903099</v>
      </c>
      <c r="C125" s="4">
        <v>72238388</v>
      </c>
      <c r="D125" s="10">
        <v>123666051</v>
      </c>
      <c r="E125">
        <v>440</v>
      </c>
      <c r="F125" s="10">
        <f t="shared" si="9"/>
        <v>154325.22500000001</v>
      </c>
      <c r="G125" s="10">
        <f t="shared" si="10"/>
        <v>164178.15454545454</v>
      </c>
      <c r="H125" s="10">
        <f t="shared" si="11"/>
        <v>281059.20681818185</v>
      </c>
      <c r="I125">
        <v>37</v>
      </c>
      <c r="L125" t="s">
        <v>694</v>
      </c>
      <c r="M125" s="10">
        <v>156584502</v>
      </c>
      <c r="N125" s="4">
        <v>209899100</v>
      </c>
      <c r="O125" s="10">
        <v>291822601</v>
      </c>
      <c r="P125" s="10">
        <v>137475.4187884109</v>
      </c>
      <c r="Q125" s="10">
        <v>184283.6698858648</v>
      </c>
      <c r="R125" s="10">
        <v>256209.48287971906</v>
      </c>
      <c r="S125" s="2">
        <v>1139</v>
      </c>
      <c r="T125" t="s">
        <v>80</v>
      </c>
    </row>
    <row r="126" spans="1:20" x14ac:dyDescent="0.35">
      <c r="A126" t="s">
        <v>682</v>
      </c>
      <c r="B126" s="10">
        <v>113462018</v>
      </c>
      <c r="C126" s="4">
        <v>257258549</v>
      </c>
      <c r="D126" s="10">
        <v>346453558</v>
      </c>
      <c r="E126" s="2">
        <v>1188</v>
      </c>
      <c r="F126" s="10">
        <f t="shared" si="9"/>
        <v>95506.749158249164</v>
      </c>
      <c r="G126" s="10">
        <f t="shared" si="10"/>
        <v>216547.60016835018</v>
      </c>
      <c r="H126" s="10">
        <f t="shared" si="11"/>
        <v>291627.5740740741</v>
      </c>
      <c r="I126">
        <v>45</v>
      </c>
      <c r="L126" t="s">
        <v>702</v>
      </c>
      <c r="M126" s="10">
        <v>5946687</v>
      </c>
      <c r="N126" s="4">
        <v>7737383</v>
      </c>
      <c r="O126" s="10">
        <v>10219219</v>
      </c>
      <c r="P126" s="10">
        <v>169905.34285714285</v>
      </c>
      <c r="Q126" s="10">
        <v>221068.08571428573</v>
      </c>
      <c r="R126" s="10">
        <v>291977.6857142857</v>
      </c>
      <c r="S126">
        <v>35</v>
      </c>
      <c r="T126" t="s">
        <v>95</v>
      </c>
    </row>
    <row r="127" spans="1:20" x14ac:dyDescent="0.35">
      <c r="A127" t="s">
        <v>689</v>
      </c>
      <c r="B127" s="10">
        <v>52989732</v>
      </c>
      <c r="C127" s="4">
        <v>87991585</v>
      </c>
      <c r="D127" s="10">
        <v>109319222</v>
      </c>
      <c r="E127">
        <v>474</v>
      </c>
      <c r="F127" s="10">
        <f t="shared" si="9"/>
        <v>111792.6835443038</v>
      </c>
      <c r="G127" s="10">
        <f t="shared" si="10"/>
        <v>185636.25527426161</v>
      </c>
      <c r="H127" s="10">
        <f t="shared" si="11"/>
        <v>230631.27004219408</v>
      </c>
      <c r="I127">
        <v>2</v>
      </c>
      <c r="L127" t="s">
        <v>706</v>
      </c>
      <c r="M127" s="10">
        <v>300014126</v>
      </c>
      <c r="N127" s="4">
        <v>354846607</v>
      </c>
      <c r="O127" s="10">
        <v>415229789</v>
      </c>
      <c r="P127" s="10">
        <v>154646.45670103093</v>
      </c>
      <c r="Q127" s="10">
        <v>182910.62216494847</v>
      </c>
      <c r="R127" s="10">
        <v>214035.97371134019</v>
      </c>
      <c r="S127" s="2">
        <v>1940</v>
      </c>
      <c r="T127" t="s">
        <v>95</v>
      </c>
    </row>
    <row r="128" spans="1:20" x14ac:dyDescent="0.35">
      <c r="A128" t="s">
        <v>694</v>
      </c>
      <c r="B128" s="10">
        <v>156584502</v>
      </c>
      <c r="C128" s="4">
        <v>209899100</v>
      </c>
      <c r="D128" s="10">
        <v>291822601</v>
      </c>
      <c r="E128" s="2">
        <v>1139</v>
      </c>
      <c r="F128" s="10">
        <f t="shared" si="9"/>
        <v>137475.4187884109</v>
      </c>
      <c r="G128" s="10">
        <f t="shared" si="10"/>
        <v>184283.6698858648</v>
      </c>
      <c r="H128" s="10">
        <f t="shared" si="11"/>
        <v>256209.48287971906</v>
      </c>
      <c r="I128">
        <v>33</v>
      </c>
      <c r="L128" t="s">
        <v>713</v>
      </c>
      <c r="M128" s="10">
        <v>85448245</v>
      </c>
      <c r="N128" s="4">
        <v>123491534</v>
      </c>
      <c r="O128" s="10">
        <v>180429241</v>
      </c>
      <c r="P128" s="10">
        <v>134776.41167192429</v>
      </c>
      <c r="Q128" s="10">
        <v>194781.59936908516</v>
      </c>
      <c r="R128" s="10">
        <v>284588.70820189273</v>
      </c>
      <c r="S128">
        <v>634</v>
      </c>
      <c r="T128" t="s">
        <v>80</v>
      </c>
    </row>
    <row r="129" spans="1:20" x14ac:dyDescent="0.35">
      <c r="A129" t="s">
        <v>702</v>
      </c>
      <c r="B129" s="10">
        <v>5946687</v>
      </c>
      <c r="C129" s="4">
        <v>7737383</v>
      </c>
      <c r="D129" s="10">
        <v>10219219</v>
      </c>
      <c r="E129">
        <v>35</v>
      </c>
      <c r="F129" s="10">
        <f t="shared" si="9"/>
        <v>169905.34285714285</v>
      </c>
      <c r="G129" s="10">
        <f t="shared" si="10"/>
        <v>221068.08571428573</v>
      </c>
      <c r="H129" s="10">
        <f t="shared" si="11"/>
        <v>291977.6857142857</v>
      </c>
      <c r="I129">
        <v>9</v>
      </c>
      <c r="L129" t="s">
        <v>717</v>
      </c>
      <c r="M129" s="10">
        <v>98883123</v>
      </c>
      <c r="N129" s="4">
        <v>115036480</v>
      </c>
      <c r="O129" s="10">
        <v>162989077</v>
      </c>
      <c r="P129" s="10">
        <v>134901.94133697136</v>
      </c>
      <c r="Q129" s="10">
        <v>156939.26330150067</v>
      </c>
      <c r="R129" s="10">
        <v>222358.90450204638</v>
      </c>
      <c r="S129">
        <v>733</v>
      </c>
      <c r="T129" t="s">
        <v>71</v>
      </c>
    </row>
    <row r="130" spans="1:20" x14ac:dyDescent="0.35">
      <c r="A130" t="s">
        <v>706</v>
      </c>
      <c r="B130" s="10">
        <v>300014126</v>
      </c>
      <c r="C130" s="4">
        <v>354846607</v>
      </c>
      <c r="D130" s="10">
        <v>415229789</v>
      </c>
      <c r="E130" s="2">
        <v>1940</v>
      </c>
      <c r="F130" s="10">
        <f t="shared" si="9"/>
        <v>154646.45670103093</v>
      </c>
      <c r="G130" s="10">
        <f t="shared" si="10"/>
        <v>182910.62216494847</v>
      </c>
      <c r="H130" s="10">
        <f t="shared" si="11"/>
        <v>214035.97371134019</v>
      </c>
      <c r="I130">
        <v>7</v>
      </c>
      <c r="L130" t="s">
        <v>723</v>
      </c>
      <c r="M130" s="10">
        <v>35433864</v>
      </c>
      <c r="N130" s="4">
        <v>58677806</v>
      </c>
      <c r="O130" s="10">
        <v>77201407</v>
      </c>
      <c r="P130" s="10">
        <v>93247.010526315789</v>
      </c>
      <c r="Q130" s="10">
        <v>154415.27894736841</v>
      </c>
      <c r="R130" s="10">
        <v>203161.59736842106</v>
      </c>
      <c r="S130">
        <v>380</v>
      </c>
      <c r="T130" t="s">
        <v>80</v>
      </c>
    </row>
    <row r="131" spans="1:20" x14ac:dyDescent="0.35">
      <c r="A131" t="s">
        <v>713</v>
      </c>
      <c r="B131" s="10">
        <v>85448245</v>
      </c>
      <c r="C131" s="4">
        <v>123491534</v>
      </c>
      <c r="D131" s="10">
        <v>180429241</v>
      </c>
      <c r="E131">
        <v>634</v>
      </c>
      <c r="F131" s="10">
        <f t="shared" si="9"/>
        <v>134776.41167192429</v>
      </c>
      <c r="G131" s="10">
        <f t="shared" si="10"/>
        <v>194781.59936908516</v>
      </c>
      <c r="H131" s="10">
        <f t="shared" si="11"/>
        <v>284588.70820189273</v>
      </c>
      <c r="I131">
        <v>47</v>
      </c>
      <c r="L131" t="s">
        <v>726</v>
      </c>
      <c r="M131" s="10">
        <v>102233778</v>
      </c>
      <c r="N131" s="4">
        <v>133797645</v>
      </c>
      <c r="O131" s="10">
        <v>193597551</v>
      </c>
      <c r="P131" s="10">
        <v>143586.76685393258</v>
      </c>
      <c r="Q131" s="10">
        <v>187918.04073033709</v>
      </c>
      <c r="R131" s="10">
        <v>271906.67275280901</v>
      </c>
      <c r="S131">
        <v>712</v>
      </c>
      <c r="T131" t="s">
        <v>198</v>
      </c>
    </row>
    <row r="132" spans="1:20" x14ac:dyDescent="0.35">
      <c r="A132" t="s">
        <v>717</v>
      </c>
      <c r="B132" s="10">
        <v>98883123</v>
      </c>
      <c r="C132" s="4">
        <v>115036480</v>
      </c>
      <c r="D132" s="10">
        <v>162989077</v>
      </c>
      <c r="E132">
        <v>733</v>
      </c>
      <c r="F132" s="10">
        <f t="shared" si="9"/>
        <v>134901.94133697136</v>
      </c>
      <c r="G132" s="10">
        <f t="shared" si="10"/>
        <v>156939.26330150067</v>
      </c>
      <c r="H132" s="10">
        <f t="shared" si="11"/>
        <v>222358.90450204638</v>
      </c>
      <c r="I132">
        <v>12</v>
      </c>
      <c r="L132" t="s">
        <v>732</v>
      </c>
      <c r="M132" s="10">
        <v>35334111</v>
      </c>
      <c r="N132" s="4">
        <v>45765619</v>
      </c>
      <c r="O132" s="10">
        <v>84633987</v>
      </c>
      <c r="P132" s="10">
        <v>93724.432360742707</v>
      </c>
      <c r="Q132" s="10">
        <v>121394.2148541114</v>
      </c>
      <c r="R132" s="10">
        <v>224493.33421750664</v>
      </c>
      <c r="S132">
        <v>377</v>
      </c>
      <c r="T132" t="s">
        <v>95</v>
      </c>
    </row>
    <row r="133" spans="1:20" x14ac:dyDescent="0.35">
      <c r="A133" t="s">
        <v>723</v>
      </c>
      <c r="B133" s="10">
        <v>35433864</v>
      </c>
      <c r="C133" s="4">
        <v>58677806</v>
      </c>
      <c r="D133" s="10">
        <v>77201407</v>
      </c>
      <c r="E133">
        <v>380</v>
      </c>
      <c r="F133" s="10">
        <f t="shared" ref="F133:F199" si="15">B133/E133</f>
        <v>93247.010526315789</v>
      </c>
      <c r="G133" s="10">
        <f t="shared" si="10"/>
        <v>154415.27894736841</v>
      </c>
      <c r="H133" s="10">
        <f t="shared" si="11"/>
        <v>203161.59736842106</v>
      </c>
      <c r="I133">
        <v>47</v>
      </c>
      <c r="L133" t="s">
        <v>738</v>
      </c>
      <c r="M133" s="10">
        <v>45802784</v>
      </c>
      <c r="N133" s="4">
        <v>73519358</v>
      </c>
      <c r="O133" s="10">
        <v>122288696</v>
      </c>
      <c r="P133" s="10">
        <v>79380.908145580586</v>
      </c>
      <c r="Q133" s="10">
        <v>127416.56499133448</v>
      </c>
      <c r="R133" s="10">
        <v>211938.81455805892</v>
      </c>
      <c r="S133">
        <v>577</v>
      </c>
      <c r="T133" t="s">
        <v>95</v>
      </c>
    </row>
    <row r="134" spans="1:20" x14ac:dyDescent="0.35">
      <c r="A134" t="s">
        <v>726</v>
      </c>
      <c r="B134" s="10">
        <v>102233778</v>
      </c>
      <c r="C134" s="4">
        <v>133797645</v>
      </c>
      <c r="D134" s="10">
        <v>193597551</v>
      </c>
      <c r="E134">
        <v>712</v>
      </c>
      <c r="F134" s="10">
        <f t="shared" si="15"/>
        <v>143586.76685393258</v>
      </c>
      <c r="G134" s="10">
        <f t="shared" ref="G134:G200" si="16">C134/E134</f>
        <v>187918.04073033709</v>
      </c>
      <c r="H134" s="10">
        <f t="shared" ref="H134:H200" si="17">D134/E134</f>
        <v>271906.67275280901</v>
      </c>
      <c r="I134">
        <v>31</v>
      </c>
      <c r="L134" t="s">
        <v>744</v>
      </c>
      <c r="M134" s="10">
        <v>23464404</v>
      </c>
      <c r="N134" s="4">
        <v>29990995</v>
      </c>
      <c r="O134" s="10">
        <v>34342178</v>
      </c>
      <c r="P134" s="10">
        <v>202279.3448275862</v>
      </c>
      <c r="Q134" s="10">
        <v>258543.06034482759</v>
      </c>
      <c r="R134" s="10">
        <v>296053.25862068968</v>
      </c>
      <c r="S134">
        <v>116</v>
      </c>
      <c r="T134" t="s">
        <v>95</v>
      </c>
    </row>
    <row r="135" spans="1:20" x14ac:dyDescent="0.35">
      <c r="A135" t="s">
        <v>732</v>
      </c>
      <c r="B135" s="10">
        <v>35334111</v>
      </c>
      <c r="C135" s="4">
        <v>45765619</v>
      </c>
      <c r="D135" s="10">
        <v>84633987</v>
      </c>
      <c r="E135">
        <v>377</v>
      </c>
      <c r="F135" s="10">
        <f t="shared" si="15"/>
        <v>93724.432360742707</v>
      </c>
      <c r="G135" s="10">
        <f t="shared" si="16"/>
        <v>121394.2148541114</v>
      </c>
      <c r="H135" s="10">
        <f t="shared" si="17"/>
        <v>224493.33421750664</v>
      </c>
      <c r="I135">
        <v>6</v>
      </c>
      <c r="L135" t="s">
        <v>747</v>
      </c>
      <c r="M135" s="10">
        <v>4564570</v>
      </c>
      <c r="N135" s="4">
        <v>4569070</v>
      </c>
      <c r="O135" s="10">
        <v>11795718</v>
      </c>
      <c r="P135" s="10">
        <v>134252.0588235294</v>
      </c>
      <c r="Q135" s="10">
        <v>134384.41176470587</v>
      </c>
      <c r="R135" s="10">
        <v>346932.8823529412</v>
      </c>
      <c r="S135">
        <v>34</v>
      </c>
      <c r="T135" t="s">
        <v>71</v>
      </c>
    </row>
    <row r="136" spans="1:20" x14ac:dyDescent="0.35">
      <c r="A136" t="s">
        <v>738</v>
      </c>
      <c r="B136" s="10">
        <v>45802784</v>
      </c>
      <c r="C136" s="4">
        <v>73519358</v>
      </c>
      <c r="D136" s="10">
        <v>122288696</v>
      </c>
      <c r="E136">
        <v>577</v>
      </c>
      <c r="F136" s="10">
        <f t="shared" si="15"/>
        <v>79380.908145580586</v>
      </c>
      <c r="G136" s="10">
        <f t="shared" si="16"/>
        <v>127416.56499133448</v>
      </c>
      <c r="H136" s="10">
        <f t="shared" si="17"/>
        <v>211938.81455805892</v>
      </c>
      <c r="I136">
        <v>9</v>
      </c>
      <c r="L136" t="s">
        <v>754</v>
      </c>
      <c r="M136" s="10">
        <v>20723238</v>
      </c>
      <c r="N136" s="4">
        <v>20751433</v>
      </c>
      <c r="O136" s="10">
        <v>56169374</v>
      </c>
      <c r="P136" s="10">
        <v>138154.92000000001</v>
      </c>
      <c r="Q136" s="10">
        <v>138342.88666666666</v>
      </c>
      <c r="R136" s="10">
        <v>374462.49333333335</v>
      </c>
      <c r="S136">
        <v>150</v>
      </c>
      <c r="T136" t="s">
        <v>71</v>
      </c>
    </row>
    <row r="137" spans="1:20" x14ac:dyDescent="0.35">
      <c r="A137" t="s">
        <v>744</v>
      </c>
      <c r="B137" s="10">
        <v>23464404</v>
      </c>
      <c r="C137" s="4">
        <v>29990995</v>
      </c>
      <c r="D137" s="10">
        <v>34342178</v>
      </c>
      <c r="E137">
        <v>116</v>
      </c>
      <c r="F137" s="10">
        <f t="shared" si="15"/>
        <v>202279.3448275862</v>
      </c>
      <c r="G137" s="10">
        <f t="shared" si="16"/>
        <v>258543.06034482759</v>
      </c>
      <c r="H137" s="10">
        <f t="shared" si="17"/>
        <v>296053.25862068968</v>
      </c>
      <c r="I137">
        <v>9</v>
      </c>
      <c r="L137" t="s">
        <v>757</v>
      </c>
      <c r="M137" s="10">
        <v>22917500</v>
      </c>
      <c r="N137" s="4">
        <v>23267395</v>
      </c>
      <c r="O137" s="10">
        <v>37839499</v>
      </c>
      <c r="P137" s="10">
        <v>153808.72483221476</v>
      </c>
      <c r="Q137" s="10">
        <v>156157.0134228188</v>
      </c>
      <c r="R137" s="10">
        <v>253956.36912751678</v>
      </c>
      <c r="S137">
        <v>149</v>
      </c>
      <c r="T137" t="s">
        <v>95</v>
      </c>
    </row>
    <row r="138" spans="1:20" x14ac:dyDescent="0.35">
      <c r="A138" t="s">
        <v>747</v>
      </c>
      <c r="B138" s="10">
        <v>4564570</v>
      </c>
      <c r="C138" s="4">
        <v>4569070</v>
      </c>
      <c r="D138" s="10">
        <v>11795718</v>
      </c>
      <c r="E138">
        <v>34</v>
      </c>
      <c r="F138" s="10">
        <f t="shared" si="15"/>
        <v>134252.0588235294</v>
      </c>
      <c r="G138" s="10">
        <f t="shared" si="16"/>
        <v>134384.41176470587</v>
      </c>
      <c r="H138" s="10">
        <f t="shared" si="17"/>
        <v>346932.8823529412</v>
      </c>
      <c r="I138">
        <v>14</v>
      </c>
      <c r="L138" t="s">
        <v>759</v>
      </c>
      <c r="M138" s="10">
        <v>96451332</v>
      </c>
      <c r="N138" s="4">
        <v>117494257</v>
      </c>
      <c r="O138" s="10">
        <v>166815811</v>
      </c>
      <c r="P138" s="10">
        <v>137787.61714285714</v>
      </c>
      <c r="Q138" s="10">
        <v>167848.93857142856</v>
      </c>
      <c r="R138" s="10">
        <v>238308.30142857143</v>
      </c>
      <c r="S138">
        <v>700</v>
      </c>
      <c r="T138" t="s">
        <v>71</v>
      </c>
    </row>
    <row r="139" spans="1:20" x14ac:dyDescent="0.35">
      <c r="A139" t="s">
        <v>754</v>
      </c>
      <c r="B139" s="10">
        <v>20723238</v>
      </c>
      <c r="C139" s="4">
        <v>20751433</v>
      </c>
      <c r="D139" s="10">
        <v>56169374</v>
      </c>
      <c r="E139">
        <v>150</v>
      </c>
      <c r="F139" s="10">
        <f t="shared" si="15"/>
        <v>138154.92000000001</v>
      </c>
      <c r="G139" s="10">
        <f t="shared" si="16"/>
        <v>138342.88666666666</v>
      </c>
      <c r="H139" s="10">
        <f t="shared" si="17"/>
        <v>374462.49333333335</v>
      </c>
      <c r="I139">
        <v>14</v>
      </c>
      <c r="L139" t="s">
        <v>2080</v>
      </c>
      <c r="M139" s="10">
        <v>12062350</v>
      </c>
      <c r="N139" s="4">
        <v>23975625</v>
      </c>
      <c r="O139" s="10">
        <v>40048688</v>
      </c>
      <c r="P139" s="10">
        <v>89350.740740740745</v>
      </c>
      <c r="Q139" s="10">
        <v>177597.22222222222</v>
      </c>
      <c r="R139" s="10">
        <v>296656.94814814813</v>
      </c>
      <c r="S139">
        <v>135</v>
      </c>
      <c r="T139" t="s">
        <v>71</v>
      </c>
    </row>
    <row r="140" spans="1:20" x14ac:dyDescent="0.35">
      <c r="A140" t="s">
        <v>757</v>
      </c>
      <c r="B140" s="10">
        <v>22917500</v>
      </c>
      <c r="C140" s="4">
        <v>23267395</v>
      </c>
      <c r="D140" s="10">
        <v>37839499</v>
      </c>
      <c r="E140">
        <v>149</v>
      </c>
      <c r="F140" s="10">
        <f t="shared" si="15"/>
        <v>153808.72483221476</v>
      </c>
      <c r="G140" s="10">
        <f t="shared" si="16"/>
        <v>156157.0134228188</v>
      </c>
      <c r="H140" s="10">
        <f t="shared" si="17"/>
        <v>253956.36912751678</v>
      </c>
      <c r="I140">
        <v>1</v>
      </c>
      <c r="L140" t="s">
        <v>1950</v>
      </c>
      <c r="M140" s="10">
        <v>9851630</v>
      </c>
      <c r="N140" s="4">
        <v>14744231</v>
      </c>
      <c r="O140" s="10">
        <v>27433079</v>
      </c>
      <c r="P140" s="10">
        <v>123145.375</v>
      </c>
      <c r="Q140" s="10">
        <v>184302.88750000001</v>
      </c>
      <c r="R140" s="10">
        <v>342913.48749999999</v>
      </c>
      <c r="S140">
        <v>80</v>
      </c>
      <c r="T140" t="s">
        <v>71</v>
      </c>
    </row>
    <row r="141" spans="1:20" x14ac:dyDescent="0.35">
      <c r="A141" t="s">
        <v>759</v>
      </c>
      <c r="B141" s="10">
        <v>96451332</v>
      </c>
      <c r="C141" s="4">
        <v>117494257</v>
      </c>
      <c r="D141" s="10">
        <v>166815811</v>
      </c>
      <c r="E141">
        <v>700</v>
      </c>
      <c r="F141" s="10">
        <f t="shared" si="15"/>
        <v>137787.61714285714</v>
      </c>
      <c r="G141" s="10">
        <f t="shared" si="16"/>
        <v>167848.93857142856</v>
      </c>
      <c r="H141" s="10">
        <f t="shared" si="17"/>
        <v>238308.30142857143</v>
      </c>
      <c r="I141">
        <v>16</v>
      </c>
      <c r="L141" t="s">
        <v>765</v>
      </c>
      <c r="M141" s="10">
        <v>8150670</v>
      </c>
      <c r="N141" s="4">
        <v>11491122</v>
      </c>
      <c r="O141" s="10">
        <v>17176355</v>
      </c>
      <c r="P141" s="10">
        <v>125394.92307692308</v>
      </c>
      <c r="Q141" s="10">
        <v>176786.4923076923</v>
      </c>
      <c r="R141" s="10">
        <v>264251.61538461538</v>
      </c>
      <c r="S141">
        <v>65</v>
      </c>
      <c r="T141" t="s">
        <v>71</v>
      </c>
    </row>
    <row r="142" spans="1:20" x14ac:dyDescent="0.35">
      <c r="A142" t="s">
        <v>2080</v>
      </c>
      <c r="B142" s="61">
        <f>12062350/2</f>
        <v>6031175</v>
      </c>
      <c r="C142" s="62">
        <f>23975625/2</f>
        <v>11987812.5</v>
      </c>
      <c r="D142" s="61">
        <f>40048688/2</f>
        <v>20024344</v>
      </c>
      <c r="E142">
        <v>135</v>
      </c>
      <c r="F142" s="10">
        <f t="shared" ref="F142" si="18">B142/E142</f>
        <v>44675.370370370372</v>
      </c>
      <c r="G142" s="10">
        <f t="shared" ref="G142" si="19">C142/E142</f>
        <v>88798.611111111109</v>
      </c>
      <c r="H142" s="10">
        <f t="shared" ref="H142" si="20">D142/E142</f>
        <v>148328.47407407407</v>
      </c>
      <c r="I142">
        <v>8</v>
      </c>
      <c r="L142" t="s">
        <v>767</v>
      </c>
      <c r="M142" s="10">
        <v>36102076</v>
      </c>
      <c r="N142" s="4">
        <v>58920195</v>
      </c>
      <c r="O142" s="10">
        <v>101290834</v>
      </c>
      <c r="P142" s="10">
        <v>67229.191806331466</v>
      </c>
      <c r="Q142" s="10">
        <v>109721.03351955308</v>
      </c>
      <c r="R142" s="10">
        <v>188623.52700186221</v>
      </c>
      <c r="S142">
        <v>537</v>
      </c>
      <c r="T142" t="s">
        <v>95</v>
      </c>
    </row>
    <row r="143" spans="1:20" x14ac:dyDescent="0.35">
      <c r="A143" t="s">
        <v>2080</v>
      </c>
      <c r="B143" s="61">
        <f>12062350/2</f>
        <v>6031175</v>
      </c>
      <c r="C143" s="62">
        <f>23975625/2</f>
        <v>11987812.5</v>
      </c>
      <c r="D143" s="61">
        <f>40048688/2</f>
        <v>20024344</v>
      </c>
      <c r="E143">
        <v>135</v>
      </c>
      <c r="F143" s="10">
        <f t="shared" si="15"/>
        <v>44675.370370370372</v>
      </c>
      <c r="G143" s="10">
        <f t="shared" si="16"/>
        <v>88798.611111111109</v>
      </c>
      <c r="H143" s="10">
        <f t="shared" si="17"/>
        <v>148328.47407407407</v>
      </c>
      <c r="I143">
        <v>16</v>
      </c>
      <c r="L143" t="s">
        <v>772</v>
      </c>
      <c r="M143" s="10">
        <v>46525009</v>
      </c>
      <c r="N143" s="4">
        <v>66365727</v>
      </c>
      <c r="O143" s="10">
        <v>95466082</v>
      </c>
      <c r="P143" s="10">
        <v>143595.70679012345</v>
      </c>
      <c r="Q143" s="10">
        <v>204832.49074074073</v>
      </c>
      <c r="R143" s="10">
        <v>294648.40123456792</v>
      </c>
      <c r="S143">
        <v>324</v>
      </c>
      <c r="T143" t="s">
        <v>80</v>
      </c>
    </row>
    <row r="144" spans="1:20" x14ac:dyDescent="0.35">
      <c r="A144" t="s">
        <v>1950</v>
      </c>
      <c r="B144" s="10">
        <v>9851630</v>
      </c>
      <c r="C144" s="4">
        <v>14744231</v>
      </c>
      <c r="D144" s="10">
        <v>27433079</v>
      </c>
      <c r="E144">
        <v>80</v>
      </c>
      <c r="F144" s="10">
        <f t="shared" si="15"/>
        <v>123145.375</v>
      </c>
      <c r="G144" s="10">
        <f t="shared" si="16"/>
        <v>184302.88750000001</v>
      </c>
      <c r="H144" s="10">
        <f t="shared" si="17"/>
        <v>342913.48749999999</v>
      </c>
      <c r="I144">
        <v>16</v>
      </c>
      <c r="L144" t="s">
        <v>776</v>
      </c>
      <c r="M144" s="10">
        <v>114513479</v>
      </c>
      <c r="N144" s="4">
        <v>151636519</v>
      </c>
      <c r="O144" s="10">
        <v>197215861</v>
      </c>
      <c r="P144" s="10">
        <v>140507.33619631903</v>
      </c>
      <c r="Q144" s="10">
        <v>186057.07852760737</v>
      </c>
      <c r="R144" s="10">
        <v>241982.65153374232</v>
      </c>
      <c r="S144">
        <v>815</v>
      </c>
      <c r="T144" t="s">
        <v>80</v>
      </c>
    </row>
    <row r="145" spans="1:20" x14ac:dyDescent="0.35">
      <c r="A145" t="s">
        <v>765</v>
      </c>
      <c r="B145" s="10">
        <v>8150670</v>
      </c>
      <c r="C145" s="4">
        <v>11491122</v>
      </c>
      <c r="D145" s="10">
        <v>17176355</v>
      </c>
      <c r="E145">
        <v>65</v>
      </c>
      <c r="F145" s="10">
        <f t="shared" si="15"/>
        <v>125394.92307692308</v>
      </c>
      <c r="G145" s="10">
        <f t="shared" si="16"/>
        <v>176786.4923076923</v>
      </c>
      <c r="H145" s="10">
        <f t="shared" si="17"/>
        <v>264251.61538461538</v>
      </c>
      <c r="I145">
        <v>17</v>
      </c>
      <c r="L145" t="s">
        <v>779</v>
      </c>
      <c r="M145" s="10">
        <v>18120451</v>
      </c>
      <c r="N145" s="4">
        <v>18490950</v>
      </c>
      <c r="O145" s="10">
        <v>42682887</v>
      </c>
      <c r="P145" s="10">
        <v>120803.00666666667</v>
      </c>
      <c r="Q145" s="10">
        <v>123273</v>
      </c>
      <c r="R145" s="10">
        <v>284552.58</v>
      </c>
      <c r="S145">
        <v>150</v>
      </c>
      <c r="T145" t="s">
        <v>80</v>
      </c>
    </row>
    <row r="146" spans="1:20" x14ac:dyDescent="0.35">
      <c r="A146" t="s">
        <v>767</v>
      </c>
      <c r="B146" s="10">
        <v>36102076</v>
      </c>
      <c r="C146" s="4">
        <v>58920195</v>
      </c>
      <c r="D146" s="10">
        <v>101290834</v>
      </c>
      <c r="E146">
        <v>537</v>
      </c>
      <c r="F146" s="10">
        <f t="shared" si="15"/>
        <v>67229.191806331466</v>
      </c>
      <c r="G146" s="10">
        <f t="shared" si="16"/>
        <v>109721.03351955308</v>
      </c>
      <c r="H146" s="10">
        <f t="shared" si="17"/>
        <v>188623.52700186221</v>
      </c>
      <c r="I146">
        <v>5</v>
      </c>
      <c r="L146" t="s">
        <v>782</v>
      </c>
      <c r="M146" s="10">
        <v>33090851</v>
      </c>
      <c r="N146" s="4">
        <v>37316735</v>
      </c>
      <c r="O146" s="10">
        <v>58575524</v>
      </c>
      <c r="P146" s="10">
        <v>212120.83974358975</v>
      </c>
      <c r="Q146" s="10">
        <v>239209.83974358975</v>
      </c>
      <c r="R146" s="10">
        <v>375484.12820512819</v>
      </c>
      <c r="S146">
        <v>156</v>
      </c>
      <c r="T146" t="s">
        <v>80</v>
      </c>
    </row>
    <row r="147" spans="1:20" x14ac:dyDescent="0.35">
      <c r="A147" t="s">
        <v>772</v>
      </c>
      <c r="B147" s="10">
        <v>46525009</v>
      </c>
      <c r="C147" s="4">
        <v>66365727</v>
      </c>
      <c r="D147" s="10">
        <v>95466082</v>
      </c>
      <c r="E147">
        <v>324</v>
      </c>
      <c r="F147" s="10">
        <f t="shared" si="15"/>
        <v>143595.70679012345</v>
      </c>
      <c r="G147" s="10">
        <f t="shared" si="16"/>
        <v>204832.49074074073</v>
      </c>
      <c r="H147" s="10">
        <f t="shared" si="17"/>
        <v>294648.40123456792</v>
      </c>
      <c r="I147">
        <v>37</v>
      </c>
      <c r="L147" t="s">
        <v>786</v>
      </c>
      <c r="M147" s="10">
        <v>65679598</v>
      </c>
      <c r="N147" s="4">
        <v>72385351</v>
      </c>
      <c r="O147" s="10">
        <v>122813133</v>
      </c>
      <c r="P147" s="10">
        <v>128030.40545808966</v>
      </c>
      <c r="Q147" s="10">
        <v>141102.04873294348</v>
      </c>
      <c r="R147" s="10">
        <v>239401.81871345028</v>
      </c>
      <c r="S147">
        <v>513</v>
      </c>
      <c r="T147" t="s">
        <v>80</v>
      </c>
    </row>
    <row r="148" spans="1:20" x14ac:dyDescent="0.35">
      <c r="A148" t="s">
        <v>776</v>
      </c>
      <c r="B148" s="10">
        <v>114513479</v>
      </c>
      <c r="C148" s="4">
        <v>151636519</v>
      </c>
      <c r="D148" s="10">
        <v>197215861</v>
      </c>
      <c r="E148">
        <v>815</v>
      </c>
      <c r="F148" s="10">
        <f t="shared" si="15"/>
        <v>140507.33619631903</v>
      </c>
      <c r="G148" s="10">
        <f t="shared" si="16"/>
        <v>186057.07852760737</v>
      </c>
      <c r="H148" s="10">
        <f t="shared" si="17"/>
        <v>241982.65153374232</v>
      </c>
      <c r="I148">
        <v>41</v>
      </c>
      <c r="L148" t="s">
        <v>789</v>
      </c>
      <c r="M148" s="10">
        <v>32365520</v>
      </c>
      <c r="N148" s="4">
        <v>34227394</v>
      </c>
      <c r="O148" s="10">
        <v>51633639</v>
      </c>
      <c r="P148" s="10">
        <v>247065.03816793894</v>
      </c>
      <c r="Q148" s="10">
        <v>261277.81679389314</v>
      </c>
      <c r="R148" s="10">
        <v>394149.91603053437</v>
      </c>
      <c r="S148">
        <v>131</v>
      </c>
      <c r="T148" t="s">
        <v>71</v>
      </c>
    </row>
    <row r="149" spans="1:20" x14ac:dyDescent="0.35">
      <c r="A149" t="s">
        <v>779</v>
      </c>
      <c r="B149" s="10">
        <v>18120451</v>
      </c>
      <c r="C149" s="4">
        <v>18490950</v>
      </c>
      <c r="D149" s="10">
        <v>42682887</v>
      </c>
      <c r="E149">
        <v>150</v>
      </c>
      <c r="F149" s="10">
        <f t="shared" si="15"/>
        <v>120803.00666666667</v>
      </c>
      <c r="G149" s="10">
        <f t="shared" si="16"/>
        <v>123273</v>
      </c>
      <c r="H149" s="10">
        <f t="shared" si="17"/>
        <v>284552.58</v>
      </c>
      <c r="I149">
        <v>41</v>
      </c>
      <c r="L149" t="s">
        <v>795</v>
      </c>
      <c r="M149" s="10">
        <v>29191348</v>
      </c>
      <c r="N149" s="4">
        <v>34166566</v>
      </c>
      <c r="O149" s="10">
        <v>42787889</v>
      </c>
      <c r="P149" s="10">
        <v>139671.52153110047</v>
      </c>
      <c r="Q149" s="10">
        <v>163476.39234449761</v>
      </c>
      <c r="R149" s="10">
        <v>204726.74162679425</v>
      </c>
      <c r="S149">
        <v>209</v>
      </c>
      <c r="T149" t="s">
        <v>80</v>
      </c>
    </row>
    <row r="150" spans="1:20" x14ac:dyDescent="0.35">
      <c r="A150" t="s">
        <v>782</v>
      </c>
      <c r="B150" s="10">
        <v>33090851</v>
      </c>
      <c r="C150" s="4">
        <v>37316735</v>
      </c>
      <c r="D150" s="10">
        <v>58575524</v>
      </c>
      <c r="E150">
        <v>156</v>
      </c>
      <c r="F150" s="10">
        <f t="shared" si="15"/>
        <v>212120.83974358975</v>
      </c>
      <c r="G150" s="10">
        <f t="shared" si="16"/>
        <v>239209.83974358975</v>
      </c>
      <c r="H150" s="10">
        <f t="shared" si="17"/>
        <v>375484.12820512819</v>
      </c>
      <c r="I150">
        <v>41</v>
      </c>
      <c r="L150" t="s">
        <v>798</v>
      </c>
      <c r="M150" s="10">
        <v>77632288</v>
      </c>
      <c r="N150" s="4">
        <v>119548895</v>
      </c>
      <c r="O150" s="10">
        <v>180696746</v>
      </c>
      <c r="P150" s="10">
        <v>104344.47311827957</v>
      </c>
      <c r="Q150" s="10">
        <v>160683.99865591398</v>
      </c>
      <c r="R150" s="10">
        <v>242871.97043010753</v>
      </c>
      <c r="S150">
        <v>744</v>
      </c>
      <c r="T150" t="s">
        <v>80</v>
      </c>
    </row>
    <row r="151" spans="1:20" x14ac:dyDescent="0.35">
      <c r="A151" t="s">
        <v>786</v>
      </c>
      <c r="B151" s="10">
        <v>65679598</v>
      </c>
      <c r="C151" s="4">
        <v>72385351</v>
      </c>
      <c r="D151" s="10">
        <v>122813133</v>
      </c>
      <c r="E151">
        <v>513</v>
      </c>
      <c r="F151" s="10">
        <f t="shared" si="15"/>
        <v>128030.40545808966</v>
      </c>
      <c r="G151" s="10">
        <f t="shared" si="16"/>
        <v>141102.04873294348</v>
      </c>
      <c r="H151" s="10">
        <f t="shared" si="17"/>
        <v>239401.81871345028</v>
      </c>
      <c r="I151">
        <v>41</v>
      </c>
      <c r="L151" t="s">
        <v>803</v>
      </c>
      <c r="M151" s="10">
        <v>99033172</v>
      </c>
      <c r="N151" s="4">
        <v>159332414</v>
      </c>
      <c r="O151" s="10">
        <v>464971392</v>
      </c>
      <c r="P151" s="10">
        <v>53822.376086956523</v>
      </c>
      <c r="Q151" s="10">
        <v>86593.703260869559</v>
      </c>
      <c r="R151" s="10">
        <v>252701.84347826088</v>
      </c>
      <c r="S151" s="2">
        <v>1840</v>
      </c>
      <c r="T151" t="s">
        <v>80</v>
      </c>
    </row>
    <row r="152" spans="1:20" x14ac:dyDescent="0.35">
      <c r="A152" t="s">
        <v>789</v>
      </c>
      <c r="B152" s="10">
        <v>32365520</v>
      </c>
      <c r="C152" s="4">
        <v>34227394</v>
      </c>
      <c r="D152" s="10">
        <v>51633639</v>
      </c>
      <c r="E152">
        <v>131</v>
      </c>
      <c r="F152" s="10">
        <f t="shared" si="15"/>
        <v>247065.03816793894</v>
      </c>
      <c r="G152" s="10">
        <f t="shared" si="16"/>
        <v>261277.81679389314</v>
      </c>
      <c r="H152" s="10">
        <f t="shared" si="17"/>
        <v>394149.91603053437</v>
      </c>
      <c r="I152">
        <v>17</v>
      </c>
      <c r="L152" t="s">
        <v>807</v>
      </c>
      <c r="M152" s="10">
        <v>22156946</v>
      </c>
      <c r="N152" s="4">
        <v>24381590</v>
      </c>
      <c r="O152" s="10">
        <v>40140050</v>
      </c>
      <c r="P152" s="10">
        <v>139351.86163522012</v>
      </c>
      <c r="Q152" s="10">
        <v>153343.33333333334</v>
      </c>
      <c r="R152" s="10">
        <v>252453.14465408804</v>
      </c>
      <c r="S152">
        <v>159</v>
      </c>
      <c r="T152" t="s">
        <v>198</v>
      </c>
    </row>
    <row r="153" spans="1:20" x14ac:dyDescent="0.35">
      <c r="A153" t="s">
        <v>795</v>
      </c>
      <c r="B153" s="10">
        <v>29191348</v>
      </c>
      <c r="C153" s="4">
        <v>34166566</v>
      </c>
      <c r="D153" s="10">
        <v>42787889</v>
      </c>
      <c r="E153">
        <v>209</v>
      </c>
      <c r="F153" s="10">
        <f t="shared" si="15"/>
        <v>139671.52153110047</v>
      </c>
      <c r="G153" s="10">
        <f t="shared" si="16"/>
        <v>163476.39234449761</v>
      </c>
      <c r="H153" s="10">
        <f t="shared" si="17"/>
        <v>204726.74162679425</v>
      </c>
      <c r="I153">
        <v>34</v>
      </c>
      <c r="L153" t="s">
        <v>811</v>
      </c>
      <c r="M153" s="10">
        <v>65384898</v>
      </c>
      <c r="N153" s="4">
        <v>83174994</v>
      </c>
      <c r="O153" s="10">
        <v>133883484</v>
      </c>
      <c r="P153" s="10">
        <v>102806.44339622642</v>
      </c>
      <c r="Q153" s="10">
        <v>130778.2924528302</v>
      </c>
      <c r="R153" s="10">
        <v>210508.62264150943</v>
      </c>
      <c r="S153">
        <v>636</v>
      </c>
      <c r="T153" t="s">
        <v>95</v>
      </c>
    </row>
    <row r="154" spans="1:20" x14ac:dyDescent="0.35">
      <c r="A154" t="s">
        <v>798</v>
      </c>
      <c r="B154" s="10">
        <v>77632288</v>
      </c>
      <c r="C154" s="4">
        <v>119548895</v>
      </c>
      <c r="D154" s="10">
        <v>180696746</v>
      </c>
      <c r="E154">
        <v>744</v>
      </c>
      <c r="F154" s="10">
        <f t="shared" si="15"/>
        <v>104344.47311827957</v>
      </c>
      <c r="G154" s="10">
        <f t="shared" si="16"/>
        <v>160683.99865591398</v>
      </c>
      <c r="H154" s="10">
        <f t="shared" si="17"/>
        <v>242871.97043010753</v>
      </c>
      <c r="I154">
        <v>33</v>
      </c>
      <c r="L154" t="s">
        <v>814</v>
      </c>
      <c r="M154" s="10">
        <v>108883184</v>
      </c>
      <c r="N154" s="4">
        <v>160217131</v>
      </c>
      <c r="O154" s="10">
        <v>210163624</v>
      </c>
      <c r="P154" s="10">
        <v>125441.45622119815</v>
      </c>
      <c r="Q154" s="10">
        <v>184581.94815668202</v>
      </c>
      <c r="R154" s="10">
        <v>242123.99078341015</v>
      </c>
      <c r="S154">
        <v>868</v>
      </c>
      <c r="T154" t="s">
        <v>71</v>
      </c>
    </row>
    <row r="155" spans="1:20" x14ac:dyDescent="0.35">
      <c r="A155" t="s">
        <v>803</v>
      </c>
      <c r="B155" s="10">
        <v>99033172</v>
      </c>
      <c r="C155" s="4">
        <v>159332414</v>
      </c>
      <c r="D155" s="10">
        <v>464971392</v>
      </c>
      <c r="E155" s="2">
        <v>1840</v>
      </c>
      <c r="F155" s="10">
        <f t="shared" si="15"/>
        <v>53822.376086956523</v>
      </c>
      <c r="G155" s="10">
        <f t="shared" si="16"/>
        <v>86593.703260869559</v>
      </c>
      <c r="H155" s="10">
        <f t="shared" si="17"/>
        <v>252701.84347826088</v>
      </c>
      <c r="I155">
        <v>35</v>
      </c>
      <c r="L155" t="s">
        <v>819</v>
      </c>
      <c r="M155" s="10">
        <v>218605601</v>
      </c>
      <c r="N155" s="4">
        <v>270188709</v>
      </c>
      <c r="O155" s="10">
        <v>420502396</v>
      </c>
      <c r="P155" s="10">
        <v>146420.36235766913</v>
      </c>
      <c r="Q155" s="10">
        <v>180970.33422638982</v>
      </c>
      <c r="R155" s="10">
        <v>281649.29403884796</v>
      </c>
      <c r="S155" s="2">
        <v>1493</v>
      </c>
      <c r="T155" t="s">
        <v>95</v>
      </c>
    </row>
    <row r="156" spans="1:20" x14ac:dyDescent="0.35">
      <c r="A156" t="s">
        <v>807</v>
      </c>
      <c r="B156" s="10">
        <v>22156946</v>
      </c>
      <c r="C156" s="4">
        <v>24381590</v>
      </c>
      <c r="D156" s="10">
        <v>40140050</v>
      </c>
      <c r="E156">
        <v>159</v>
      </c>
      <c r="F156" s="10">
        <f t="shared" si="15"/>
        <v>139351.86163522012</v>
      </c>
      <c r="G156" s="10">
        <f t="shared" si="16"/>
        <v>153343.33333333334</v>
      </c>
      <c r="H156" s="10">
        <f t="shared" si="17"/>
        <v>252453.14465408804</v>
      </c>
      <c r="I156">
        <v>27</v>
      </c>
      <c r="L156" t="s">
        <v>822</v>
      </c>
      <c r="M156" s="10">
        <v>146200785</v>
      </c>
      <c r="N156" s="4">
        <v>205280764</v>
      </c>
      <c r="O156" s="10">
        <v>333229712</v>
      </c>
      <c r="P156" s="10">
        <v>111603.65267175573</v>
      </c>
      <c r="Q156" s="10">
        <v>156702.87328244274</v>
      </c>
      <c r="R156" s="10">
        <v>254373.82595419846</v>
      </c>
      <c r="S156" s="2">
        <v>1310</v>
      </c>
      <c r="T156" t="s">
        <v>95</v>
      </c>
    </row>
    <row r="157" spans="1:20" x14ac:dyDescent="0.35">
      <c r="A157" t="s">
        <v>811</v>
      </c>
      <c r="B157" s="10">
        <v>65384898</v>
      </c>
      <c r="C157" s="4">
        <v>83174994</v>
      </c>
      <c r="D157" s="10">
        <v>133883484</v>
      </c>
      <c r="E157">
        <v>636</v>
      </c>
      <c r="F157" s="10">
        <f t="shared" si="15"/>
        <v>102806.44339622642</v>
      </c>
      <c r="G157" s="10">
        <f t="shared" si="16"/>
        <v>130778.2924528302</v>
      </c>
      <c r="H157" s="10">
        <f t="shared" si="17"/>
        <v>210508.62264150943</v>
      </c>
      <c r="I157">
        <v>5</v>
      </c>
      <c r="L157" t="s">
        <v>825</v>
      </c>
      <c r="M157" s="10">
        <v>179736081</v>
      </c>
      <c r="N157" s="4">
        <v>213011262</v>
      </c>
      <c r="O157" s="10">
        <v>304502622</v>
      </c>
      <c r="P157" s="10">
        <v>130337.98477157361</v>
      </c>
      <c r="Q157" s="10">
        <v>154467.92023205222</v>
      </c>
      <c r="R157" s="10">
        <v>220814.08411892675</v>
      </c>
      <c r="S157" s="2">
        <v>1379</v>
      </c>
      <c r="T157" t="s">
        <v>95</v>
      </c>
    </row>
    <row r="158" spans="1:20" x14ac:dyDescent="0.35">
      <c r="A158" t="s">
        <v>814</v>
      </c>
      <c r="B158" s="10">
        <v>108883184</v>
      </c>
      <c r="C158" s="4">
        <v>160217131</v>
      </c>
      <c r="D158" s="10">
        <v>210163624</v>
      </c>
      <c r="E158">
        <v>868</v>
      </c>
      <c r="F158" s="10">
        <f t="shared" si="15"/>
        <v>125441.45622119815</v>
      </c>
      <c r="G158" s="10">
        <f t="shared" si="16"/>
        <v>184581.94815668202</v>
      </c>
      <c r="H158" s="10">
        <f t="shared" si="17"/>
        <v>242123.99078341015</v>
      </c>
      <c r="I158">
        <v>17</v>
      </c>
      <c r="L158" t="s">
        <v>831</v>
      </c>
      <c r="M158" s="10">
        <v>123888152</v>
      </c>
      <c r="N158" s="4">
        <v>183606145</v>
      </c>
      <c r="O158" s="10">
        <v>269848531</v>
      </c>
      <c r="P158" s="10">
        <v>106341.76137339056</v>
      </c>
      <c r="Q158" s="10">
        <v>157601.84120171674</v>
      </c>
      <c r="R158" s="10">
        <v>231629.64034334765</v>
      </c>
      <c r="S158" s="2">
        <v>1165</v>
      </c>
      <c r="T158" t="s">
        <v>80</v>
      </c>
    </row>
    <row r="159" spans="1:20" x14ac:dyDescent="0.35">
      <c r="A159" t="s">
        <v>819</v>
      </c>
      <c r="B159" s="10">
        <v>218605601</v>
      </c>
      <c r="C159" s="4">
        <v>270188709</v>
      </c>
      <c r="D159" s="10">
        <v>420502396</v>
      </c>
      <c r="E159" s="2">
        <v>1493</v>
      </c>
      <c r="F159" s="10">
        <f t="shared" si="15"/>
        <v>146420.36235766913</v>
      </c>
      <c r="G159" s="10">
        <f t="shared" si="16"/>
        <v>180970.33422638982</v>
      </c>
      <c r="H159" s="10">
        <f t="shared" si="17"/>
        <v>281649.29403884796</v>
      </c>
      <c r="I159">
        <v>8</v>
      </c>
      <c r="L159" t="s">
        <v>837</v>
      </c>
      <c r="M159" s="10">
        <v>19652557</v>
      </c>
      <c r="N159" s="4">
        <v>19865855</v>
      </c>
      <c r="O159" s="10">
        <v>34844291</v>
      </c>
      <c r="P159" s="10">
        <v>106807.375</v>
      </c>
      <c r="Q159" s="10">
        <v>107966.60326086957</v>
      </c>
      <c r="R159" s="10">
        <v>189371.14673913043</v>
      </c>
      <c r="S159">
        <v>184</v>
      </c>
      <c r="T159" t="s">
        <v>80</v>
      </c>
    </row>
    <row r="160" spans="1:20" x14ac:dyDescent="0.35">
      <c r="A160" t="s">
        <v>822</v>
      </c>
      <c r="B160" s="10">
        <v>146200785</v>
      </c>
      <c r="C160" s="4">
        <v>205280764</v>
      </c>
      <c r="D160" s="10">
        <v>333229712</v>
      </c>
      <c r="E160" s="2">
        <v>1310</v>
      </c>
      <c r="F160" s="10">
        <f t="shared" si="15"/>
        <v>111603.65267175573</v>
      </c>
      <c r="G160" s="10">
        <f t="shared" si="16"/>
        <v>156702.87328244274</v>
      </c>
      <c r="H160" s="10">
        <f t="shared" si="17"/>
        <v>254373.82595419846</v>
      </c>
      <c r="I160">
        <v>8</v>
      </c>
      <c r="L160" t="s">
        <v>839</v>
      </c>
      <c r="M160" s="10">
        <v>131614289</v>
      </c>
      <c r="N160" s="4">
        <v>175613044</v>
      </c>
      <c r="O160" s="10">
        <v>237118609</v>
      </c>
      <c r="P160" s="10">
        <v>120305.56581352833</v>
      </c>
      <c r="Q160" s="10">
        <v>160523.80621572211</v>
      </c>
      <c r="R160" s="10">
        <v>216744.6151736746</v>
      </c>
      <c r="S160" s="2">
        <v>1094</v>
      </c>
      <c r="T160" t="s">
        <v>95</v>
      </c>
    </row>
    <row r="161" spans="1:20" x14ac:dyDescent="0.35">
      <c r="A161" t="s">
        <v>825</v>
      </c>
      <c r="B161" s="10">
        <v>179736081</v>
      </c>
      <c r="C161" s="4">
        <v>213011262</v>
      </c>
      <c r="D161" s="10">
        <v>304502622</v>
      </c>
      <c r="E161" s="2">
        <v>1379</v>
      </c>
      <c r="F161" s="10">
        <f t="shared" si="15"/>
        <v>130337.98477157361</v>
      </c>
      <c r="G161" s="10">
        <f t="shared" si="16"/>
        <v>154467.92023205222</v>
      </c>
      <c r="H161" s="10">
        <f t="shared" si="17"/>
        <v>220814.08411892675</v>
      </c>
      <c r="I161">
        <v>9</v>
      </c>
      <c r="L161" t="s">
        <v>846</v>
      </c>
      <c r="M161" s="10">
        <v>18940260</v>
      </c>
      <c r="N161" s="4">
        <v>21292773</v>
      </c>
      <c r="O161" s="10">
        <v>27173836</v>
      </c>
      <c r="P161" s="10">
        <v>126268.4</v>
      </c>
      <c r="Q161" s="10">
        <v>141951.82</v>
      </c>
      <c r="R161" s="10">
        <v>181158.90666666668</v>
      </c>
      <c r="S161">
        <v>150</v>
      </c>
      <c r="T161" t="s">
        <v>95</v>
      </c>
    </row>
    <row r="162" spans="1:20" x14ac:dyDescent="0.35">
      <c r="A162" t="s">
        <v>831</v>
      </c>
      <c r="B162" s="10">
        <v>123888152</v>
      </c>
      <c r="C162" s="4">
        <v>183606145</v>
      </c>
      <c r="D162" s="10">
        <v>269848531</v>
      </c>
      <c r="E162" s="2">
        <v>1165</v>
      </c>
      <c r="F162" s="10">
        <f t="shared" ref="F162" si="21">B162/E162</f>
        <v>106341.76137339056</v>
      </c>
      <c r="G162" s="10">
        <f t="shared" ref="G162" si="22">C162/E162</f>
        <v>157601.84120171674</v>
      </c>
      <c r="H162" s="10">
        <f t="shared" ref="H162" si="23">D162/E162</f>
        <v>231629.64034334765</v>
      </c>
      <c r="I162">
        <v>41</v>
      </c>
      <c r="L162" t="s">
        <v>848</v>
      </c>
      <c r="M162" s="10">
        <v>65130281</v>
      </c>
      <c r="N162" s="4">
        <v>121316912</v>
      </c>
      <c r="O162" s="10">
        <v>227304678</v>
      </c>
      <c r="P162" s="10">
        <v>73843.856009070296</v>
      </c>
      <c r="Q162" s="10">
        <v>137547.51927437642</v>
      </c>
      <c r="R162" s="10">
        <v>257715.0544217687</v>
      </c>
      <c r="S162">
        <v>882</v>
      </c>
      <c r="T162" t="s">
        <v>80</v>
      </c>
    </row>
    <row r="163" spans="1:20" x14ac:dyDescent="0.35">
      <c r="A163" t="s">
        <v>837</v>
      </c>
      <c r="B163" s="10">
        <v>19652557</v>
      </c>
      <c r="C163" s="4">
        <v>19865855</v>
      </c>
      <c r="D163" s="10">
        <v>34844291</v>
      </c>
      <c r="E163">
        <v>184</v>
      </c>
      <c r="F163" s="10">
        <f t="shared" si="15"/>
        <v>106807.375</v>
      </c>
      <c r="G163" s="10">
        <f t="shared" si="16"/>
        <v>107966.60326086957</v>
      </c>
      <c r="H163" s="10">
        <f t="shared" si="17"/>
        <v>189371.14673913043</v>
      </c>
      <c r="I163">
        <v>41</v>
      </c>
      <c r="L163" t="s">
        <v>855</v>
      </c>
      <c r="M163" s="10">
        <v>36044328</v>
      </c>
      <c r="N163" s="4">
        <v>57555946</v>
      </c>
      <c r="O163" s="10">
        <v>105685998</v>
      </c>
      <c r="P163" s="10">
        <v>85211.177304964542</v>
      </c>
      <c r="Q163" s="10">
        <v>136066.06619385342</v>
      </c>
      <c r="R163" s="10">
        <v>249848.69503546099</v>
      </c>
      <c r="S163">
        <v>423</v>
      </c>
      <c r="T163" t="s">
        <v>198</v>
      </c>
    </row>
    <row r="164" spans="1:20" x14ac:dyDescent="0.35">
      <c r="A164" t="s">
        <v>839</v>
      </c>
      <c r="B164" s="10">
        <v>131614289</v>
      </c>
      <c r="C164" s="4">
        <v>175613044</v>
      </c>
      <c r="D164" s="10">
        <v>237118609</v>
      </c>
      <c r="E164" s="2">
        <v>1094</v>
      </c>
      <c r="F164" s="10">
        <f t="shared" si="15"/>
        <v>120305.56581352833</v>
      </c>
      <c r="G164" s="10">
        <f t="shared" si="16"/>
        <v>160523.80621572211</v>
      </c>
      <c r="H164" s="10">
        <f t="shared" si="17"/>
        <v>216744.6151736746</v>
      </c>
      <c r="I164">
        <v>1</v>
      </c>
      <c r="L164" t="s">
        <v>861</v>
      </c>
      <c r="M164" s="10">
        <v>8301183</v>
      </c>
      <c r="N164" s="4">
        <v>8358277</v>
      </c>
      <c r="O164" s="10">
        <v>20435619</v>
      </c>
      <c r="P164" s="10">
        <v>100014.2530120482</v>
      </c>
      <c r="Q164" s="10">
        <v>100702.13253012048</v>
      </c>
      <c r="R164" s="10">
        <v>246212.27710843374</v>
      </c>
      <c r="S164">
        <v>83</v>
      </c>
      <c r="T164" t="s">
        <v>198</v>
      </c>
    </row>
    <row r="165" spans="1:20" x14ac:dyDescent="0.35">
      <c r="A165" t="s">
        <v>846</v>
      </c>
      <c r="B165" s="10">
        <v>18940260</v>
      </c>
      <c r="C165" s="4">
        <v>21292773</v>
      </c>
      <c r="D165" s="10">
        <v>27173836</v>
      </c>
      <c r="E165">
        <v>150</v>
      </c>
      <c r="F165" s="10">
        <f t="shared" si="15"/>
        <v>126268.4</v>
      </c>
      <c r="G165" s="10">
        <f t="shared" si="16"/>
        <v>141951.82</v>
      </c>
      <c r="H165" s="10">
        <f t="shared" si="17"/>
        <v>181158.90666666668</v>
      </c>
      <c r="I165">
        <v>1</v>
      </c>
      <c r="L165" t="s">
        <v>865</v>
      </c>
      <c r="M165" s="10">
        <v>90945463</v>
      </c>
      <c r="N165" s="4">
        <v>103186332</v>
      </c>
      <c r="O165" s="10">
        <v>148617074</v>
      </c>
      <c r="P165" s="10">
        <v>146214.57073954985</v>
      </c>
      <c r="Q165" s="10">
        <v>165894.42443729902</v>
      </c>
      <c r="R165" s="10">
        <v>238934.20257234728</v>
      </c>
      <c r="S165">
        <v>622</v>
      </c>
      <c r="T165" t="s">
        <v>95</v>
      </c>
    </row>
    <row r="166" spans="1:20" x14ac:dyDescent="0.35">
      <c r="A166" t="s">
        <v>848</v>
      </c>
      <c r="B166" s="10">
        <v>65130281</v>
      </c>
      <c r="C166" s="4">
        <v>121316912</v>
      </c>
      <c r="D166" s="10">
        <v>227304678</v>
      </c>
      <c r="E166">
        <v>882</v>
      </c>
      <c r="F166" s="10">
        <f t="shared" si="15"/>
        <v>73843.856009070296</v>
      </c>
      <c r="G166" s="10">
        <f t="shared" si="16"/>
        <v>137547.51927437642</v>
      </c>
      <c r="H166" s="10">
        <f t="shared" si="17"/>
        <v>257715.0544217687</v>
      </c>
      <c r="I166">
        <v>35</v>
      </c>
      <c r="L166" t="s">
        <v>868</v>
      </c>
      <c r="M166" s="10">
        <v>13821205</v>
      </c>
      <c r="N166" s="4">
        <v>13977301</v>
      </c>
      <c r="O166" s="10">
        <v>31798388</v>
      </c>
      <c r="P166" s="10">
        <v>186773.04054054053</v>
      </c>
      <c r="Q166" s="10">
        <v>188882.44594594595</v>
      </c>
      <c r="R166" s="10">
        <v>429707.94594594592</v>
      </c>
      <c r="S166">
        <v>74</v>
      </c>
      <c r="T166" t="s">
        <v>80</v>
      </c>
    </row>
    <row r="167" spans="1:20" x14ac:dyDescent="0.35">
      <c r="A167" t="s">
        <v>855</v>
      </c>
      <c r="B167" s="10">
        <v>36044328</v>
      </c>
      <c r="C167" s="4">
        <v>57555946</v>
      </c>
      <c r="D167" s="10">
        <v>105685998</v>
      </c>
      <c r="E167">
        <v>423</v>
      </c>
      <c r="F167" s="10">
        <f t="shared" si="15"/>
        <v>85211.177304964542</v>
      </c>
      <c r="G167" s="10">
        <f t="shared" si="16"/>
        <v>136066.06619385342</v>
      </c>
      <c r="H167" s="10">
        <f t="shared" si="17"/>
        <v>249848.69503546099</v>
      </c>
      <c r="I167">
        <v>20</v>
      </c>
      <c r="L167" t="s">
        <v>875</v>
      </c>
      <c r="M167" s="10">
        <v>58998983</v>
      </c>
      <c r="N167" s="4">
        <v>89792594</v>
      </c>
      <c r="O167" s="10">
        <v>118055987</v>
      </c>
      <c r="P167" s="10">
        <v>131694.15848214287</v>
      </c>
      <c r="Q167" s="10">
        <v>200429.89732142858</v>
      </c>
      <c r="R167" s="10">
        <v>263517.828125</v>
      </c>
      <c r="S167">
        <v>448</v>
      </c>
      <c r="T167" t="s">
        <v>95</v>
      </c>
    </row>
    <row r="168" spans="1:20" x14ac:dyDescent="0.35">
      <c r="A168" t="s">
        <v>861</v>
      </c>
      <c r="B168" s="10">
        <v>8301183</v>
      </c>
      <c r="C168" s="4">
        <v>8358277</v>
      </c>
      <c r="D168" s="10">
        <v>20435619</v>
      </c>
      <c r="E168">
        <v>83</v>
      </c>
      <c r="F168" s="10">
        <f t="shared" si="15"/>
        <v>100014.2530120482</v>
      </c>
      <c r="G168" s="10">
        <f t="shared" si="16"/>
        <v>100702.13253012048</v>
      </c>
      <c r="H168" s="10">
        <f t="shared" si="17"/>
        <v>246212.27710843374</v>
      </c>
      <c r="I168">
        <v>20</v>
      </c>
      <c r="L168" t="s">
        <v>878</v>
      </c>
      <c r="M168" s="10">
        <v>213719324</v>
      </c>
      <c r="N168" s="4">
        <v>239678255</v>
      </c>
      <c r="O168" s="10">
        <v>314139000</v>
      </c>
      <c r="P168" s="10">
        <v>166189.2099533437</v>
      </c>
      <c r="Q168" s="10">
        <v>186375.00388802489</v>
      </c>
      <c r="R168" s="10">
        <v>244276.0497667185</v>
      </c>
      <c r="S168" s="2">
        <v>1286</v>
      </c>
      <c r="T168" t="s">
        <v>95</v>
      </c>
    </row>
    <row r="169" spans="1:20" x14ac:dyDescent="0.35">
      <c r="A169" t="s">
        <v>865</v>
      </c>
      <c r="B169" s="10">
        <v>90945463</v>
      </c>
      <c r="C169" s="4">
        <v>103186332</v>
      </c>
      <c r="D169" s="10">
        <v>148617074</v>
      </c>
      <c r="E169">
        <v>622</v>
      </c>
      <c r="F169" s="10">
        <f t="shared" si="15"/>
        <v>146214.57073954985</v>
      </c>
      <c r="G169" s="10">
        <f t="shared" si="16"/>
        <v>165894.42443729902</v>
      </c>
      <c r="H169" s="10">
        <f t="shared" si="17"/>
        <v>238934.20257234728</v>
      </c>
      <c r="I169">
        <v>8</v>
      </c>
      <c r="L169" t="s">
        <v>883</v>
      </c>
      <c r="M169" s="10">
        <v>210594123</v>
      </c>
      <c r="N169" s="4">
        <v>354918311</v>
      </c>
      <c r="O169" s="10">
        <v>407878776</v>
      </c>
      <c r="P169" s="10">
        <v>132783.17969735182</v>
      </c>
      <c r="Q169" s="10">
        <v>223782.03720050442</v>
      </c>
      <c r="R169" s="10">
        <v>257174.51197982347</v>
      </c>
      <c r="S169" s="2">
        <v>1586</v>
      </c>
      <c r="T169" t="s">
        <v>80</v>
      </c>
    </row>
    <row r="170" spans="1:20" x14ac:dyDescent="0.35">
      <c r="A170" t="s">
        <v>868</v>
      </c>
      <c r="B170" s="10">
        <v>13821205</v>
      </c>
      <c r="C170" s="4">
        <v>13977301</v>
      </c>
      <c r="D170" s="10">
        <v>31798388</v>
      </c>
      <c r="E170">
        <v>74</v>
      </c>
      <c r="F170" s="10">
        <f t="shared" si="15"/>
        <v>186773.04054054053</v>
      </c>
      <c r="G170" s="10">
        <f t="shared" si="16"/>
        <v>188882.44594594595</v>
      </c>
      <c r="H170" s="10">
        <f t="shared" si="17"/>
        <v>429707.94594594592</v>
      </c>
      <c r="I170">
        <v>41</v>
      </c>
      <c r="L170" t="s">
        <v>888</v>
      </c>
      <c r="M170" s="10">
        <v>47086438</v>
      </c>
      <c r="N170" s="4">
        <v>56911324</v>
      </c>
      <c r="O170" s="10">
        <v>67709522</v>
      </c>
      <c r="P170" s="10">
        <v>202958.78448275861</v>
      </c>
      <c r="Q170" s="10">
        <v>245307.43103448275</v>
      </c>
      <c r="R170" s="10">
        <v>291851.38793103449</v>
      </c>
      <c r="S170">
        <v>232</v>
      </c>
      <c r="T170" t="s">
        <v>80</v>
      </c>
    </row>
    <row r="171" spans="1:20" x14ac:dyDescent="0.35">
      <c r="A171" t="s">
        <v>875</v>
      </c>
      <c r="B171" s="10">
        <v>58998983</v>
      </c>
      <c r="C171" s="4">
        <v>89792594</v>
      </c>
      <c r="D171" s="10">
        <v>118055987</v>
      </c>
      <c r="E171">
        <v>448</v>
      </c>
      <c r="F171" s="10">
        <f t="shared" si="15"/>
        <v>131694.15848214287</v>
      </c>
      <c r="G171" s="10">
        <f t="shared" si="16"/>
        <v>200429.89732142858</v>
      </c>
      <c r="H171" s="10">
        <f t="shared" si="17"/>
        <v>263517.828125</v>
      </c>
      <c r="I171">
        <v>5</v>
      </c>
      <c r="L171" t="s">
        <v>892</v>
      </c>
      <c r="M171" s="10">
        <v>11851393</v>
      </c>
      <c r="N171" s="4">
        <v>15005602</v>
      </c>
      <c r="O171" s="10">
        <v>27266070</v>
      </c>
      <c r="P171" s="10">
        <v>158018.57333333333</v>
      </c>
      <c r="Q171" s="10">
        <v>200074.69333333333</v>
      </c>
      <c r="R171" s="10">
        <v>363547.6</v>
      </c>
      <c r="S171">
        <v>75</v>
      </c>
      <c r="T171" t="s">
        <v>71</v>
      </c>
    </row>
    <row r="172" spans="1:20" x14ac:dyDescent="0.35">
      <c r="A172" t="s">
        <v>878</v>
      </c>
      <c r="B172" s="10">
        <v>213719324</v>
      </c>
      <c r="C172" s="4">
        <v>239678255</v>
      </c>
      <c r="D172" s="10">
        <v>314139000</v>
      </c>
      <c r="E172" s="2">
        <v>1286</v>
      </c>
      <c r="F172" s="10">
        <f t="shared" si="15"/>
        <v>166189.2099533437</v>
      </c>
      <c r="G172" s="10">
        <f t="shared" si="16"/>
        <v>186375.00388802489</v>
      </c>
      <c r="H172" s="10">
        <f t="shared" si="17"/>
        <v>244276.0497667185</v>
      </c>
      <c r="I172">
        <v>9</v>
      </c>
      <c r="L172" t="s">
        <v>895</v>
      </c>
      <c r="M172" s="10">
        <v>84699880</v>
      </c>
      <c r="N172" s="4">
        <v>98543759</v>
      </c>
      <c r="O172" s="10">
        <v>134750093</v>
      </c>
      <c r="P172" s="10">
        <v>158022.16417910447</v>
      </c>
      <c r="Q172" s="10">
        <v>183850.29664179104</v>
      </c>
      <c r="R172" s="10">
        <v>251399.42723880598</v>
      </c>
      <c r="S172">
        <v>536</v>
      </c>
      <c r="T172" t="s">
        <v>80</v>
      </c>
    </row>
    <row r="173" spans="1:20" x14ac:dyDescent="0.35">
      <c r="A173" t="s">
        <v>883</v>
      </c>
      <c r="B173" s="10">
        <v>210594123</v>
      </c>
      <c r="C173" s="4">
        <v>354918311</v>
      </c>
      <c r="D173" s="10">
        <v>407878776</v>
      </c>
      <c r="E173" s="2">
        <v>1586</v>
      </c>
      <c r="F173" s="10">
        <f t="shared" si="15"/>
        <v>132783.17969735182</v>
      </c>
      <c r="G173" s="10">
        <f t="shared" si="16"/>
        <v>223782.03720050442</v>
      </c>
      <c r="H173" s="10">
        <f t="shared" si="17"/>
        <v>257174.51197982347</v>
      </c>
      <c r="I173">
        <v>42</v>
      </c>
      <c r="L173" t="s">
        <v>901</v>
      </c>
      <c r="M173" s="10">
        <v>26501093</v>
      </c>
      <c r="N173" s="4">
        <v>31403126</v>
      </c>
      <c r="O173" s="10">
        <v>48212319</v>
      </c>
      <c r="P173" s="10">
        <v>140217.42328042327</v>
      </c>
      <c r="Q173" s="10">
        <v>166154.10582010582</v>
      </c>
      <c r="R173" s="10">
        <v>255091.63492063491</v>
      </c>
      <c r="S173">
        <v>189</v>
      </c>
      <c r="T173" t="s">
        <v>95</v>
      </c>
    </row>
    <row r="174" spans="1:20" x14ac:dyDescent="0.35">
      <c r="A174" t="s">
        <v>888</v>
      </c>
      <c r="B174" s="10">
        <v>47086438</v>
      </c>
      <c r="C174" s="4">
        <v>56911324</v>
      </c>
      <c r="D174" s="10">
        <v>67709522</v>
      </c>
      <c r="E174">
        <v>232</v>
      </c>
      <c r="F174" s="10">
        <f t="shared" si="15"/>
        <v>202958.78448275861</v>
      </c>
      <c r="G174" s="10">
        <f t="shared" si="16"/>
        <v>245307.43103448275</v>
      </c>
      <c r="H174" s="10">
        <f t="shared" si="17"/>
        <v>291851.38793103449</v>
      </c>
      <c r="I174">
        <v>42</v>
      </c>
      <c r="L174" t="s">
        <v>905</v>
      </c>
      <c r="M174" s="10">
        <v>32133897</v>
      </c>
      <c r="N174" s="4">
        <v>35290163</v>
      </c>
      <c r="O174" s="10">
        <v>49005198</v>
      </c>
      <c r="P174" s="10">
        <v>170924.9840425532</v>
      </c>
      <c r="Q174" s="10">
        <v>187713.63297872341</v>
      </c>
      <c r="R174" s="10">
        <v>260665.94680851063</v>
      </c>
      <c r="S174">
        <v>188</v>
      </c>
      <c r="T174" t="s">
        <v>95</v>
      </c>
    </row>
    <row r="175" spans="1:20" x14ac:dyDescent="0.35">
      <c r="A175" t="s">
        <v>892</v>
      </c>
      <c r="B175" s="10">
        <v>11851393</v>
      </c>
      <c r="C175" s="4">
        <v>15005602</v>
      </c>
      <c r="D175" s="10">
        <v>27266070</v>
      </c>
      <c r="E175">
        <v>75</v>
      </c>
      <c r="F175" s="10">
        <f t="shared" si="15"/>
        <v>158018.57333333333</v>
      </c>
      <c r="G175" s="10">
        <f t="shared" si="16"/>
        <v>200074.69333333333</v>
      </c>
      <c r="H175" s="10">
        <f t="shared" si="17"/>
        <v>363547.6</v>
      </c>
      <c r="I175">
        <v>17</v>
      </c>
      <c r="L175" t="s">
        <v>911</v>
      </c>
      <c r="M175" s="10">
        <v>8090800</v>
      </c>
      <c r="N175" s="4">
        <v>11533893</v>
      </c>
      <c r="O175" s="10">
        <v>22411641</v>
      </c>
      <c r="P175" s="10">
        <v>144478.57142857142</v>
      </c>
      <c r="Q175" s="10">
        <v>205962.375</v>
      </c>
      <c r="R175" s="10">
        <v>400207.875</v>
      </c>
      <c r="S175">
        <v>56</v>
      </c>
      <c r="T175" t="s">
        <v>95</v>
      </c>
    </row>
    <row r="176" spans="1:20" x14ac:dyDescent="0.35">
      <c r="A176" t="s">
        <v>895</v>
      </c>
      <c r="B176" s="10">
        <v>84699880</v>
      </c>
      <c r="C176" s="4">
        <v>98543759</v>
      </c>
      <c r="D176" s="10">
        <v>134750093</v>
      </c>
      <c r="E176">
        <v>536</v>
      </c>
      <c r="F176" s="10">
        <f t="shared" si="15"/>
        <v>158022.16417910447</v>
      </c>
      <c r="G176" s="10">
        <f t="shared" si="16"/>
        <v>183850.29664179104</v>
      </c>
      <c r="H176" s="10">
        <f t="shared" si="17"/>
        <v>251399.42723880598</v>
      </c>
      <c r="I176">
        <v>41</v>
      </c>
      <c r="L176" t="s">
        <v>915</v>
      </c>
      <c r="M176" s="10">
        <v>10602687</v>
      </c>
      <c r="N176" s="4">
        <v>11266224</v>
      </c>
      <c r="O176" s="10">
        <v>34122172</v>
      </c>
      <c r="P176" s="10">
        <v>192776.12727272726</v>
      </c>
      <c r="Q176" s="10">
        <v>204840.43636363637</v>
      </c>
      <c r="R176" s="10">
        <v>620403.12727272732</v>
      </c>
      <c r="S176">
        <v>55</v>
      </c>
      <c r="T176" t="s">
        <v>95</v>
      </c>
    </row>
    <row r="177" spans="1:20" x14ac:dyDescent="0.35">
      <c r="A177" t="s">
        <v>901</v>
      </c>
      <c r="B177" s="10">
        <v>26501093</v>
      </c>
      <c r="C177" s="4">
        <v>31403126</v>
      </c>
      <c r="D177" s="10">
        <v>48212319</v>
      </c>
      <c r="E177">
        <v>189</v>
      </c>
      <c r="F177" s="10">
        <f t="shared" si="15"/>
        <v>140217.42328042327</v>
      </c>
      <c r="G177" s="10">
        <f t="shared" si="16"/>
        <v>166154.10582010582</v>
      </c>
      <c r="H177" s="10">
        <f t="shared" si="17"/>
        <v>255091.63492063491</v>
      </c>
      <c r="I177">
        <v>2</v>
      </c>
      <c r="L177" t="s">
        <v>918</v>
      </c>
      <c r="M177" s="10">
        <v>191325946</v>
      </c>
      <c r="N177" s="4">
        <v>222809694</v>
      </c>
      <c r="O177" s="10">
        <v>280597320</v>
      </c>
      <c r="P177" s="10">
        <v>150413.47955974843</v>
      </c>
      <c r="Q177" s="10">
        <v>175164.85377358491</v>
      </c>
      <c r="R177" s="10">
        <v>220595.37735849057</v>
      </c>
      <c r="S177" s="2">
        <v>1272</v>
      </c>
      <c r="T177" t="s">
        <v>95</v>
      </c>
    </row>
    <row r="178" spans="1:20" x14ac:dyDescent="0.35">
      <c r="A178" t="s">
        <v>905</v>
      </c>
      <c r="B178" s="10">
        <v>32133897</v>
      </c>
      <c r="C178" s="4">
        <v>35290163</v>
      </c>
      <c r="D178" s="10">
        <v>49005198</v>
      </c>
      <c r="E178">
        <v>188</v>
      </c>
      <c r="F178" s="10">
        <f t="shared" si="15"/>
        <v>170924.9840425532</v>
      </c>
      <c r="G178" s="10">
        <f t="shared" si="16"/>
        <v>187713.63297872341</v>
      </c>
      <c r="H178" s="10">
        <f t="shared" si="17"/>
        <v>260665.94680851063</v>
      </c>
      <c r="I178">
        <v>2</v>
      </c>
      <c r="L178" t="s">
        <v>924</v>
      </c>
      <c r="M178" s="10">
        <v>7816609</v>
      </c>
      <c r="N178" s="4">
        <v>9191290</v>
      </c>
      <c r="O178" s="10">
        <v>16808749</v>
      </c>
      <c r="P178" s="10">
        <v>169926.28260869565</v>
      </c>
      <c r="Q178" s="10">
        <v>199810.65217391305</v>
      </c>
      <c r="R178" s="10">
        <v>365407.58695652173</v>
      </c>
      <c r="S178">
        <v>46</v>
      </c>
      <c r="T178" t="s">
        <v>95</v>
      </c>
    </row>
    <row r="179" spans="1:20" x14ac:dyDescent="0.35">
      <c r="A179" t="s">
        <v>911</v>
      </c>
      <c r="B179" s="10">
        <v>8090800</v>
      </c>
      <c r="C179" s="4">
        <v>11533893</v>
      </c>
      <c r="D179" s="10">
        <v>22411641</v>
      </c>
      <c r="E179">
        <v>56</v>
      </c>
      <c r="F179" s="10">
        <f t="shared" si="15"/>
        <v>144478.57142857142</v>
      </c>
      <c r="G179" s="10">
        <f t="shared" si="16"/>
        <v>205962.375</v>
      </c>
      <c r="H179" s="10">
        <f t="shared" si="17"/>
        <v>400207.875</v>
      </c>
      <c r="I179">
        <v>2</v>
      </c>
      <c r="L179" t="s">
        <v>929</v>
      </c>
      <c r="M179" s="10">
        <v>12443765</v>
      </c>
      <c r="N179" s="4">
        <v>12950332</v>
      </c>
      <c r="O179" s="10">
        <v>19326325</v>
      </c>
      <c r="P179" s="10">
        <v>243995.39215686274</v>
      </c>
      <c r="Q179" s="10">
        <v>253928.07843137256</v>
      </c>
      <c r="R179" s="10">
        <v>378947.54901960783</v>
      </c>
      <c r="S179">
        <v>51</v>
      </c>
      <c r="T179" t="s">
        <v>95</v>
      </c>
    </row>
    <row r="180" spans="1:20" x14ac:dyDescent="0.35">
      <c r="A180" t="s">
        <v>915</v>
      </c>
      <c r="B180" s="10">
        <v>10602687</v>
      </c>
      <c r="C180" s="4">
        <v>11266224</v>
      </c>
      <c r="D180" s="10">
        <v>34122172</v>
      </c>
      <c r="E180">
        <v>55</v>
      </c>
      <c r="F180" s="10">
        <f t="shared" si="15"/>
        <v>192776.12727272726</v>
      </c>
      <c r="G180" s="10">
        <f t="shared" si="16"/>
        <v>204840.43636363637</v>
      </c>
      <c r="H180" s="10">
        <f t="shared" si="17"/>
        <v>620403.12727272732</v>
      </c>
      <c r="I180">
        <v>2</v>
      </c>
      <c r="L180" t="s">
        <v>931</v>
      </c>
      <c r="M180" s="10">
        <v>220547767</v>
      </c>
      <c r="N180" s="4">
        <v>290752004</v>
      </c>
      <c r="O180" s="10">
        <v>336439042</v>
      </c>
      <c r="P180" s="10">
        <v>131122.33472057074</v>
      </c>
      <c r="Q180" s="10">
        <v>172860.88228299643</v>
      </c>
      <c r="R180" s="10">
        <v>200023.2116527943</v>
      </c>
      <c r="S180" s="2">
        <v>1682</v>
      </c>
      <c r="T180" t="s">
        <v>71</v>
      </c>
    </row>
    <row r="181" spans="1:20" x14ac:dyDescent="0.35">
      <c r="A181" t="s">
        <v>918</v>
      </c>
      <c r="B181" s="10">
        <v>191325946</v>
      </c>
      <c r="C181" s="4">
        <v>222809694</v>
      </c>
      <c r="D181" s="10">
        <v>280597320</v>
      </c>
      <c r="E181" s="2">
        <v>1272</v>
      </c>
      <c r="F181" s="10">
        <f t="shared" si="15"/>
        <v>150413.47955974843</v>
      </c>
      <c r="G181" s="10">
        <f t="shared" si="16"/>
        <v>175164.85377358491</v>
      </c>
      <c r="H181" s="10">
        <f t="shared" si="17"/>
        <v>220595.37735849057</v>
      </c>
      <c r="I181">
        <v>7</v>
      </c>
      <c r="L181" t="s">
        <v>940</v>
      </c>
      <c r="M181" s="10">
        <v>288401978</v>
      </c>
      <c r="N181" s="4">
        <v>436324583</v>
      </c>
      <c r="O181" s="10">
        <v>548155109</v>
      </c>
      <c r="P181" s="10">
        <v>167968.53698311007</v>
      </c>
      <c r="Q181" s="10">
        <v>254120.316249272</v>
      </c>
      <c r="R181" s="10">
        <v>319251.66511357017</v>
      </c>
      <c r="S181" s="2">
        <v>1717</v>
      </c>
      <c r="T181" t="s">
        <v>80</v>
      </c>
    </row>
    <row r="182" spans="1:20" x14ac:dyDescent="0.35">
      <c r="A182" t="s">
        <v>924</v>
      </c>
      <c r="B182" s="10">
        <v>7816609</v>
      </c>
      <c r="C182" s="4">
        <v>9191290</v>
      </c>
      <c r="D182" s="10">
        <v>16808749</v>
      </c>
      <c r="E182">
        <v>46</v>
      </c>
      <c r="F182" s="10">
        <f t="shared" si="15"/>
        <v>169926.28260869565</v>
      </c>
      <c r="G182" s="10">
        <f t="shared" si="16"/>
        <v>199810.65217391305</v>
      </c>
      <c r="H182" s="10">
        <f t="shared" si="17"/>
        <v>365407.58695652173</v>
      </c>
      <c r="I182">
        <v>7</v>
      </c>
      <c r="L182" t="s">
        <v>943</v>
      </c>
      <c r="M182" s="10">
        <v>4285877</v>
      </c>
      <c r="N182" s="4">
        <v>5923467</v>
      </c>
      <c r="O182" s="10">
        <v>14972767</v>
      </c>
      <c r="P182" s="10">
        <v>89289.104166666672</v>
      </c>
      <c r="Q182" s="10">
        <v>123405.5625</v>
      </c>
      <c r="R182" s="10">
        <v>311932.64583333331</v>
      </c>
      <c r="S182">
        <v>48</v>
      </c>
      <c r="T182" t="s">
        <v>80</v>
      </c>
    </row>
    <row r="183" spans="1:20" x14ac:dyDescent="0.35">
      <c r="A183" t="s">
        <v>929</v>
      </c>
      <c r="B183" s="10">
        <v>12443765</v>
      </c>
      <c r="C183" s="4">
        <v>12950332</v>
      </c>
      <c r="D183" s="10">
        <v>19326325</v>
      </c>
      <c r="E183">
        <v>51</v>
      </c>
      <c r="F183" s="10">
        <f t="shared" ref="F183:F185" si="24">B183/E183</f>
        <v>243995.39215686274</v>
      </c>
      <c r="G183" s="10">
        <f t="shared" ref="G183:G185" si="25">C183/E183</f>
        <v>253928.07843137256</v>
      </c>
      <c r="H183" s="10">
        <f t="shared" ref="H183:H185" si="26">D183/E183</f>
        <v>378947.54901960783</v>
      </c>
      <c r="I183">
        <v>7</v>
      </c>
      <c r="L183" t="s">
        <v>946</v>
      </c>
      <c r="M183" s="10">
        <v>3055447</v>
      </c>
      <c r="N183" s="4">
        <v>4211871</v>
      </c>
      <c r="O183" s="10">
        <v>7595319</v>
      </c>
      <c r="P183" s="10">
        <v>101848.23333333334</v>
      </c>
      <c r="Q183" s="10">
        <v>140395.70000000001</v>
      </c>
      <c r="R183" s="10">
        <v>253177.3</v>
      </c>
      <c r="S183">
        <v>30</v>
      </c>
      <c r="T183" t="s">
        <v>80</v>
      </c>
    </row>
    <row r="184" spans="1:20" x14ac:dyDescent="0.35">
      <c r="A184" t="s">
        <v>931</v>
      </c>
      <c r="B184" s="61">
        <f>220547767/3</f>
        <v>73515922.333333328</v>
      </c>
      <c r="C184" s="62">
        <f>290752004/3</f>
        <v>96917334.666666672</v>
      </c>
      <c r="D184" s="61">
        <f>336439042/3</f>
        <v>112146347.33333333</v>
      </c>
      <c r="E184" s="2">
        <v>1682</v>
      </c>
      <c r="F184" s="10">
        <f t="shared" si="24"/>
        <v>43707.444906856916</v>
      </c>
      <c r="G184" s="10">
        <f t="shared" si="25"/>
        <v>57620.294094332145</v>
      </c>
      <c r="H184" s="10">
        <f t="shared" si="26"/>
        <v>66674.403884264757</v>
      </c>
      <c r="I184">
        <v>10</v>
      </c>
      <c r="L184" t="s">
        <v>948</v>
      </c>
      <c r="M184" s="10">
        <v>97907860</v>
      </c>
      <c r="N184" s="4">
        <v>132411846</v>
      </c>
      <c r="O184" s="10">
        <v>218069262</v>
      </c>
      <c r="P184" s="10">
        <v>161297.95716639209</v>
      </c>
      <c r="Q184" s="10">
        <v>218141.42668863261</v>
      </c>
      <c r="R184" s="10">
        <v>359257.43327841844</v>
      </c>
      <c r="S184">
        <v>607</v>
      </c>
      <c r="T184" t="s">
        <v>268</v>
      </c>
    </row>
    <row r="185" spans="1:20" x14ac:dyDescent="0.35">
      <c r="A185" t="s">
        <v>931</v>
      </c>
      <c r="B185" s="61">
        <f t="shared" ref="B185:B186" si="27">220547767/3</f>
        <v>73515922.333333328</v>
      </c>
      <c r="C185" s="62">
        <f t="shared" ref="C185:C186" si="28">290752004/3</f>
        <v>96917334.666666672</v>
      </c>
      <c r="D185" s="61">
        <f t="shared" ref="D185:D186" si="29">336439042/3</f>
        <v>112146347.33333333</v>
      </c>
      <c r="E185" s="2">
        <v>1682</v>
      </c>
      <c r="F185" s="10">
        <f t="shared" si="24"/>
        <v>43707.444906856916</v>
      </c>
      <c r="G185" s="10">
        <f t="shared" si="25"/>
        <v>57620.294094332145</v>
      </c>
      <c r="H185" s="10">
        <f t="shared" si="26"/>
        <v>66674.403884264757</v>
      </c>
      <c r="I185">
        <v>11</v>
      </c>
      <c r="L185" t="s">
        <v>955</v>
      </c>
      <c r="M185" s="10">
        <v>248231328</v>
      </c>
      <c r="N185" s="4">
        <v>316882232</v>
      </c>
      <c r="O185" s="10">
        <v>462681427</v>
      </c>
      <c r="P185" s="10">
        <v>140640.97903682719</v>
      </c>
      <c r="Q185" s="10">
        <v>179536.67535410766</v>
      </c>
      <c r="R185" s="10">
        <v>262142.45155807366</v>
      </c>
      <c r="S185" s="2">
        <v>1765</v>
      </c>
      <c r="T185" t="s">
        <v>80</v>
      </c>
    </row>
    <row r="186" spans="1:20" x14ac:dyDescent="0.35">
      <c r="A186" t="s">
        <v>931</v>
      </c>
      <c r="B186" s="61">
        <f t="shared" si="27"/>
        <v>73515922.333333328</v>
      </c>
      <c r="C186" s="62">
        <f t="shared" si="28"/>
        <v>96917334.666666672</v>
      </c>
      <c r="D186" s="61">
        <f t="shared" si="29"/>
        <v>112146347.33333333</v>
      </c>
      <c r="E186" s="2">
        <v>1682</v>
      </c>
      <c r="F186" s="10">
        <f t="shared" si="15"/>
        <v>43707.444906856916</v>
      </c>
      <c r="G186" s="10">
        <f t="shared" si="16"/>
        <v>57620.294094332145</v>
      </c>
      <c r="H186" s="10">
        <f t="shared" si="17"/>
        <v>66674.403884264757</v>
      </c>
      <c r="I186">
        <v>14</v>
      </c>
      <c r="L186" t="s">
        <v>963</v>
      </c>
      <c r="M186" s="10">
        <v>19285557</v>
      </c>
      <c r="N186" s="4">
        <v>19399315</v>
      </c>
      <c r="O186" s="10">
        <v>36785793</v>
      </c>
      <c r="P186" s="10">
        <v>107141.98333333334</v>
      </c>
      <c r="Q186" s="10">
        <v>107773.97222222222</v>
      </c>
      <c r="R186" s="10">
        <v>204365.51666666666</v>
      </c>
      <c r="S186">
        <v>180</v>
      </c>
      <c r="T186" t="s">
        <v>95</v>
      </c>
    </row>
    <row r="187" spans="1:20" x14ac:dyDescent="0.35">
      <c r="A187" t="s">
        <v>940</v>
      </c>
      <c r="B187" s="10">
        <v>288401978</v>
      </c>
      <c r="C187" s="4">
        <v>436324583</v>
      </c>
      <c r="D187" s="10">
        <v>548155109</v>
      </c>
      <c r="E187" s="2">
        <v>1717</v>
      </c>
      <c r="F187" s="10">
        <f t="shared" si="15"/>
        <v>167968.53698311007</v>
      </c>
      <c r="G187" s="10">
        <f t="shared" si="16"/>
        <v>254120.316249272</v>
      </c>
      <c r="H187" s="10">
        <f t="shared" si="17"/>
        <v>319251.66511357017</v>
      </c>
      <c r="I187">
        <v>36</v>
      </c>
      <c r="L187" t="s">
        <v>967</v>
      </c>
      <c r="M187" s="10">
        <v>129488016</v>
      </c>
      <c r="N187" s="4">
        <v>142981224</v>
      </c>
      <c r="O187" s="10">
        <v>158801383</v>
      </c>
      <c r="P187" s="10">
        <v>209189.04038772214</v>
      </c>
      <c r="Q187" s="10">
        <v>230987.43780290792</v>
      </c>
      <c r="R187" s="10">
        <v>256545.0452342488</v>
      </c>
      <c r="S187">
        <v>619</v>
      </c>
      <c r="T187" t="s">
        <v>71</v>
      </c>
    </row>
    <row r="188" spans="1:20" x14ac:dyDescent="0.35">
      <c r="A188" t="s">
        <v>943</v>
      </c>
      <c r="B188" s="10">
        <v>4285877</v>
      </c>
      <c r="C188" s="4">
        <v>5923467</v>
      </c>
      <c r="D188" s="10">
        <v>14972767</v>
      </c>
      <c r="E188">
        <v>48</v>
      </c>
      <c r="F188" s="10">
        <f t="shared" si="15"/>
        <v>89289.104166666672</v>
      </c>
      <c r="G188" s="10">
        <f t="shared" si="16"/>
        <v>123405.5625</v>
      </c>
      <c r="H188" s="10">
        <f t="shared" si="17"/>
        <v>311932.64583333331</v>
      </c>
      <c r="I188">
        <v>36</v>
      </c>
      <c r="L188" t="s">
        <v>969</v>
      </c>
      <c r="M188" s="10">
        <v>181784610</v>
      </c>
      <c r="N188" s="4">
        <v>229665144</v>
      </c>
      <c r="O188" s="10">
        <v>265800060</v>
      </c>
      <c r="P188" s="10">
        <v>177697.56598240469</v>
      </c>
      <c r="Q188" s="10">
        <v>224501.60703812315</v>
      </c>
      <c r="R188" s="10">
        <v>259824.1055718475</v>
      </c>
      <c r="S188" s="2">
        <v>1023</v>
      </c>
      <c r="T188" t="s">
        <v>71</v>
      </c>
    </row>
    <row r="189" spans="1:20" x14ac:dyDescent="0.35">
      <c r="A189" t="s">
        <v>946</v>
      </c>
      <c r="B189" s="10">
        <v>3055447</v>
      </c>
      <c r="C189" s="4">
        <v>4211871</v>
      </c>
      <c r="D189" s="10">
        <v>7595319</v>
      </c>
      <c r="E189">
        <v>30</v>
      </c>
      <c r="F189" s="10">
        <f t="shared" si="15"/>
        <v>101848.23333333334</v>
      </c>
      <c r="G189" s="10">
        <f t="shared" si="16"/>
        <v>140395.70000000001</v>
      </c>
      <c r="H189" s="10">
        <f t="shared" si="17"/>
        <v>253177.3</v>
      </c>
      <c r="I189">
        <v>36</v>
      </c>
      <c r="L189" t="s">
        <v>973</v>
      </c>
      <c r="M189" s="10">
        <v>22516466</v>
      </c>
      <c r="N189" s="4">
        <v>23026267</v>
      </c>
      <c r="O189" s="10">
        <v>40031294</v>
      </c>
      <c r="P189" s="10">
        <v>97473.878787878784</v>
      </c>
      <c r="Q189" s="10">
        <v>99680.809523809527</v>
      </c>
      <c r="R189" s="10">
        <v>173295.64502164503</v>
      </c>
      <c r="S189">
        <v>231</v>
      </c>
      <c r="T189" t="s">
        <v>95</v>
      </c>
    </row>
    <row r="190" spans="1:20" x14ac:dyDescent="0.35">
      <c r="A190" t="s">
        <v>948</v>
      </c>
      <c r="B190" s="10">
        <v>97907860</v>
      </c>
      <c r="C190" s="4">
        <v>132411846</v>
      </c>
      <c r="D190" s="10">
        <v>218069262</v>
      </c>
      <c r="E190">
        <v>607</v>
      </c>
      <c r="F190" s="10">
        <f t="shared" si="15"/>
        <v>161297.95716639209</v>
      </c>
      <c r="G190" s="10">
        <f t="shared" si="16"/>
        <v>218141.42668863261</v>
      </c>
      <c r="H190" s="10">
        <f t="shared" si="17"/>
        <v>359257.43327841844</v>
      </c>
      <c r="I190">
        <v>49</v>
      </c>
      <c r="L190" t="s">
        <v>975</v>
      </c>
      <c r="M190" s="10">
        <v>46131818</v>
      </c>
      <c r="N190" s="4">
        <v>51878788</v>
      </c>
      <c r="O190" s="10">
        <v>73299431</v>
      </c>
      <c r="P190" s="10">
        <v>167752.06545454546</v>
      </c>
      <c r="Q190" s="10">
        <v>188650.13818181818</v>
      </c>
      <c r="R190" s="10">
        <v>266543.38545454544</v>
      </c>
      <c r="S190">
        <v>275</v>
      </c>
      <c r="T190" t="s">
        <v>95</v>
      </c>
    </row>
    <row r="191" spans="1:20" x14ac:dyDescent="0.35">
      <c r="A191" t="s">
        <v>955</v>
      </c>
      <c r="B191" s="10">
        <v>248231328</v>
      </c>
      <c r="C191" s="4">
        <v>316882232</v>
      </c>
      <c r="D191" s="10">
        <v>462681427</v>
      </c>
      <c r="E191" s="2">
        <v>1765</v>
      </c>
      <c r="F191" s="10">
        <f t="shared" si="15"/>
        <v>140640.97903682719</v>
      </c>
      <c r="G191" s="10">
        <f t="shared" si="16"/>
        <v>179536.67535410766</v>
      </c>
      <c r="H191" s="10">
        <f t="shared" si="17"/>
        <v>262142.45155807366</v>
      </c>
      <c r="I191">
        <v>47</v>
      </c>
      <c r="L191" t="s">
        <v>978</v>
      </c>
      <c r="M191" s="10">
        <v>20949635</v>
      </c>
      <c r="N191" s="4">
        <v>21261242</v>
      </c>
      <c r="O191" s="10">
        <v>36131417</v>
      </c>
      <c r="P191" s="10">
        <v>117037.06703910614</v>
      </c>
      <c r="Q191" s="10">
        <v>118777.88826815643</v>
      </c>
      <c r="R191" s="10">
        <v>201851.49162011174</v>
      </c>
      <c r="S191">
        <v>179</v>
      </c>
      <c r="T191" t="s">
        <v>71</v>
      </c>
    </row>
    <row r="192" spans="1:20" x14ac:dyDescent="0.35">
      <c r="A192" t="s">
        <v>963</v>
      </c>
      <c r="B192" s="10">
        <v>19285557</v>
      </c>
      <c r="C192" s="4">
        <v>19399315</v>
      </c>
      <c r="D192" s="10">
        <v>36785793</v>
      </c>
      <c r="E192">
        <v>180</v>
      </c>
      <c r="F192" s="10">
        <f t="shared" si="15"/>
        <v>107141.98333333334</v>
      </c>
      <c r="G192" s="10">
        <f t="shared" si="16"/>
        <v>107773.97222222222</v>
      </c>
      <c r="H192" s="10">
        <f t="shared" si="17"/>
        <v>204365.51666666666</v>
      </c>
      <c r="I192">
        <v>7</v>
      </c>
      <c r="L192" t="s">
        <v>984</v>
      </c>
      <c r="M192" s="10">
        <v>165457743</v>
      </c>
      <c r="N192" s="4">
        <v>213364850</v>
      </c>
      <c r="O192" s="10">
        <v>295152003</v>
      </c>
      <c r="P192" s="10">
        <v>131838.8390438247</v>
      </c>
      <c r="Q192" s="10">
        <v>170011.8326693227</v>
      </c>
      <c r="R192" s="10">
        <v>235180.87888446214</v>
      </c>
      <c r="S192" s="2">
        <v>1255</v>
      </c>
      <c r="T192" t="s">
        <v>71</v>
      </c>
    </row>
    <row r="193" spans="1:20" x14ac:dyDescent="0.35">
      <c r="A193" t="s">
        <v>967</v>
      </c>
      <c r="B193" s="10">
        <v>129488016</v>
      </c>
      <c r="C193" s="4">
        <v>142981224</v>
      </c>
      <c r="D193" s="10">
        <v>158801383</v>
      </c>
      <c r="E193">
        <v>619</v>
      </c>
      <c r="F193" s="10">
        <f t="shared" si="15"/>
        <v>209189.04038772214</v>
      </c>
      <c r="G193" s="10">
        <f t="shared" si="16"/>
        <v>230987.43780290792</v>
      </c>
      <c r="H193" s="10">
        <f t="shared" si="17"/>
        <v>256545.0452342488</v>
      </c>
      <c r="I193">
        <v>16</v>
      </c>
      <c r="L193" t="s">
        <v>990</v>
      </c>
      <c r="M193" s="10">
        <v>17423816</v>
      </c>
      <c r="N193" s="4">
        <v>19850891</v>
      </c>
      <c r="O193" s="10">
        <v>26629360</v>
      </c>
      <c r="P193" s="10">
        <v>139390.52799999999</v>
      </c>
      <c r="Q193" s="10">
        <v>158807.128</v>
      </c>
      <c r="R193" s="10">
        <v>213034.88</v>
      </c>
      <c r="S193">
        <v>125</v>
      </c>
      <c r="T193" t="s">
        <v>71</v>
      </c>
    </row>
    <row r="194" spans="1:20" x14ac:dyDescent="0.35">
      <c r="A194" t="s">
        <v>969</v>
      </c>
      <c r="B194" s="10">
        <v>181784610</v>
      </c>
      <c r="C194" s="4">
        <v>229665144</v>
      </c>
      <c r="D194" s="10">
        <v>265800060</v>
      </c>
      <c r="E194" s="2">
        <v>1023</v>
      </c>
      <c r="F194" s="10">
        <f t="shared" si="15"/>
        <v>177697.56598240469</v>
      </c>
      <c r="G194" s="10">
        <f t="shared" si="16"/>
        <v>224501.60703812315</v>
      </c>
      <c r="H194" s="10">
        <f t="shared" si="17"/>
        <v>259824.1055718475</v>
      </c>
      <c r="I194">
        <v>17</v>
      </c>
      <c r="L194" t="s">
        <v>991</v>
      </c>
      <c r="M194" s="10">
        <v>222401278</v>
      </c>
      <c r="N194" s="4">
        <v>244575631</v>
      </c>
      <c r="O194" s="10">
        <v>368787626</v>
      </c>
      <c r="P194" s="10">
        <v>128407.20438799076</v>
      </c>
      <c r="Q194" s="10">
        <v>141209.94861431871</v>
      </c>
      <c r="R194" s="10">
        <v>212925.88106235565</v>
      </c>
      <c r="S194" s="2">
        <v>1732</v>
      </c>
      <c r="T194" t="s">
        <v>71</v>
      </c>
    </row>
    <row r="195" spans="1:20" x14ac:dyDescent="0.35">
      <c r="A195" t="s">
        <v>973</v>
      </c>
      <c r="B195" s="10">
        <v>22516466</v>
      </c>
      <c r="C195" s="4">
        <v>23026267</v>
      </c>
      <c r="D195" s="10">
        <v>40031294</v>
      </c>
      <c r="E195">
        <v>231</v>
      </c>
      <c r="F195" s="10">
        <f t="shared" si="15"/>
        <v>97473.878787878784</v>
      </c>
      <c r="G195" s="10">
        <f t="shared" si="16"/>
        <v>99680.809523809527</v>
      </c>
      <c r="H195" s="10">
        <f t="shared" si="17"/>
        <v>173295.64502164503</v>
      </c>
      <c r="I195">
        <v>2</v>
      </c>
      <c r="L195" t="s">
        <v>998</v>
      </c>
      <c r="M195" s="10">
        <v>168444980</v>
      </c>
      <c r="N195" s="4">
        <v>217582540</v>
      </c>
      <c r="O195" s="10">
        <v>287683905</v>
      </c>
      <c r="P195" s="10">
        <v>152853.88384754991</v>
      </c>
      <c r="Q195" s="10">
        <v>197443.32123411979</v>
      </c>
      <c r="R195" s="10">
        <v>261056.17513611616</v>
      </c>
      <c r="S195" s="2">
        <v>1102</v>
      </c>
      <c r="T195" t="s">
        <v>71</v>
      </c>
    </row>
    <row r="196" spans="1:20" x14ac:dyDescent="0.35">
      <c r="A196" t="s">
        <v>975</v>
      </c>
      <c r="B196" s="10">
        <v>46131818</v>
      </c>
      <c r="C196" s="4">
        <v>51878788</v>
      </c>
      <c r="D196" s="10">
        <v>73299431</v>
      </c>
      <c r="E196">
        <v>275</v>
      </c>
      <c r="F196" s="10">
        <f t="shared" si="15"/>
        <v>167752.06545454546</v>
      </c>
      <c r="G196" s="10">
        <f t="shared" si="16"/>
        <v>188650.13818181818</v>
      </c>
      <c r="H196" s="10">
        <f t="shared" si="17"/>
        <v>266543.38545454544</v>
      </c>
      <c r="I196">
        <v>8</v>
      </c>
      <c r="L196" t="s">
        <v>1003</v>
      </c>
      <c r="M196" s="10">
        <v>69774498</v>
      </c>
      <c r="N196" s="4">
        <v>74754757</v>
      </c>
      <c r="O196" s="10">
        <v>103225312</v>
      </c>
      <c r="P196" s="10">
        <v>150700.85961123111</v>
      </c>
      <c r="Q196" s="10">
        <v>161457.3585313175</v>
      </c>
      <c r="R196" s="10">
        <v>222948.83801295896</v>
      </c>
      <c r="S196">
        <v>463</v>
      </c>
      <c r="T196" t="s">
        <v>71</v>
      </c>
    </row>
    <row r="197" spans="1:20" x14ac:dyDescent="0.35">
      <c r="A197" t="s">
        <v>978</v>
      </c>
      <c r="B197" s="10">
        <v>20949635</v>
      </c>
      <c r="C197" s="4">
        <v>21261242</v>
      </c>
      <c r="D197" s="10">
        <v>36131417</v>
      </c>
      <c r="E197">
        <v>179</v>
      </c>
      <c r="F197" s="10">
        <f t="shared" si="15"/>
        <v>117037.06703910614</v>
      </c>
      <c r="G197" s="10">
        <f t="shared" si="16"/>
        <v>118777.88826815643</v>
      </c>
      <c r="H197" s="10">
        <f t="shared" si="17"/>
        <v>201851.49162011174</v>
      </c>
      <c r="I197">
        <v>13</v>
      </c>
      <c r="L197" t="s">
        <v>1009</v>
      </c>
      <c r="M197" s="10">
        <v>155961883</v>
      </c>
      <c r="N197" s="4">
        <v>194458774</v>
      </c>
      <c r="O197" s="10">
        <v>269274346</v>
      </c>
      <c r="P197" s="10">
        <v>143743.67096774193</v>
      </c>
      <c r="Q197" s="10">
        <v>179224.67649769585</v>
      </c>
      <c r="R197" s="10">
        <v>248179.12073732718</v>
      </c>
      <c r="S197" s="2">
        <v>1085</v>
      </c>
      <c r="T197" t="s">
        <v>71</v>
      </c>
    </row>
    <row r="198" spans="1:20" x14ac:dyDescent="0.35">
      <c r="A198" t="s">
        <v>984</v>
      </c>
      <c r="B198" s="10">
        <v>165457743</v>
      </c>
      <c r="C198" s="4">
        <v>213364850</v>
      </c>
      <c r="D198" s="10">
        <v>295152003</v>
      </c>
      <c r="E198" s="2">
        <v>1255</v>
      </c>
      <c r="F198" s="10">
        <f t="shared" si="15"/>
        <v>131838.8390438247</v>
      </c>
      <c r="G198" s="10">
        <f t="shared" si="16"/>
        <v>170011.8326693227</v>
      </c>
      <c r="H198" s="10">
        <f t="shared" si="17"/>
        <v>235180.87888446214</v>
      </c>
      <c r="I198">
        <v>8</v>
      </c>
      <c r="L198" t="s">
        <v>1014</v>
      </c>
      <c r="M198" s="10">
        <v>119567491</v>
      </c>
      <c r="N198" s="4">
        <v>127218685</v>
      </c>
      <c r="O198" s="10">
        <v>184105553</v>
      </c>
      <c r="P198" s="10">
        <v>149086.64713216957</v>
      </c>
      <c r="Q198" s="10">
        <v>158626.78927680798</v>
      </c>
      <c r="R198" s="10">
        <v>229558.04613466334</v>
      </c>
      <c r="S198">
        <v>802</v>
      </c>
      <c r="T198" t="s">
        <v>71</v>
      </c>
    </row>
    <row r="199" spans="1:20" x14ac:dyDescent="0.35">
      <c r="A199" t="s">
        <v>990</v>
      </c>
      <c r="B199" s="10">
        <v>17423816</v>
      </c>
      <c r="C199" s="4">
        <v>19850891</v>
      </c>
      <c r="D199" s="10">
        <v>26629360</v>
      </c>
      <c r="E199">
        <v>125</v>
      </c>
      <c r="F199" s="10">
        <f t="shared" si="15"/>
        <v>139390.52799999999</v>
      </c>
      <c r="G199" s="10">
        <f t="shared" si="16"/>
        <v>158807.128</v>
      </c>
      <c r="H199" s="10">
        <f t="shared" si="17"/>
        <v>213034.88</v>
      </c>
      <c r="I199">
        <v>8</v>
      </c>
      <c r="L199" t="s">
        <v>1016</v>
      </c>
      <c r="M199" s="10">
        <v>15396066</v>
      </c>
      <c r="N199" s="4">
        <v>17745001</v>
      </c>
      <c r="O199" s="10">
        <v>24088640</v>
      </c>
      <c r="P199" s="10">
        <v>158722.32989690721</v>
      </c>
      <c r="Q199" s="10">
        <v>182938.15463917525</v>
      </c>
      <c r="R199" s="10">
        <v>248336.49484536084</v>
      </c>
      <c r="S199">
        <v>97</v>
      </c>
      <c r="T199" t="s">
        <v>95</v>
      </c>
    </row>
    <row r="200" spans="1:20" x14ac:dyDescent="0.35">
      <c r="A200" t="s">
        <v>991</v>
      </c>
      <c r="B200" s="10">
        <v>222401278</v>
      </c>
      <c r="C200" s="4">
        <v>244575631</v>
      </c>
      <c r="D200" s="10">
        <v>368787626</v>
      </c>
      <c r="E200" s="2">
        <v>1732</v>
      </c>
      <c r="F200" s="10">
        <f t="shared" ref="F200:F264" si="30">B200/E200</f>
        <v>128407.20438799076</v>
      </c>
      <c r="G200" s="10">
        <f t="shared" si="16"/>
        <v>141209.94861431871</v>
      </c>
      <c r="H200" s="10">
        <f t="shared" si="17"/>
        <v>212925.88106235565</v>
      </c>
      <c r="I200">
        <v>8</v>
      </c>
      <c r="L200" t="s">
        <v>1020</v>
      </c>
      <c r="M200" s="10">
        <v>34798696</v>
      </c>
      <c r="N200" s="4">
        <v>34903297</v>
      </c>
      <c r="O200" s="10">
        <v>43727212</v>
      </c>
      <c r="P200" s="10">
        <v>168925.70873786407</v>
      </c>
      <c r="Q200" s="10">
        <v>169433.48058252427</v>
      </c>
      <c r="R200" s="10">
        <v>212268.01941747573</v>
      </c>
      <c r="S200">
        <v>206</v>
      </c>
      <c r="T200" t="s">
        <v>71</v>
      </c>
    </row>
    <row r="201" spans="1:20" x14ac:dyDescent="0.35">
      <c r="A201" t="s">
        <v>998</v>
      </c>
      <c r="B201" s="10">
        <v>168444980</v>
      </c>
      <c r="C201" s="4">
        <v>217582540</v>
      </c>
      <c r="D201" s="10">
        <v>287683905</v>
      </c>
      <c r="E201" s="2">
        <v>1102</v>
      </c>
      <c r="F201" s="10">
        <f t="shared" si="30"/>
        <v>152853.88384754991</v>
      </c>
      <c r="G201" s="10">
        <f t="shared" ref="G201:G265" si="31">C201/E201</f>
        <v>197443.32123411979</v>
      </c>
      <c r="H201" s="10">
        <f t="shared" ref="H201:H265" si="32">D201/E201</f>
        <v>261056.17513611616</v>
      </c>
      <c r="I201">
        <v>18</v>
      </c>
      <c r="L201" t="s">
        <v>1023</v>
      </c>
      <c r="M201" s="10">
        <v>105057434</v>
      </c>
      <c r="N201" s="4">
        <v>136034660</v>
      </c>
      <c r="O201" s="10">
        <v>171194813</v>
      </c>
      <c r="P201" s="10">
        <v>124623.29062870699</v>
      </c>
      <c r="Q201" s="10">
        <v>161369.70344009489</v>
      </c>
      <c r="R201" s="10">
        <v>203078.06998813761</v>
      </c>
      <c r="S201">
        <v>843</v>
      </c>
      <c r="T201" t="s">
        <v>71</v>
      </c>
    </row>
    <row r="202" spans="1:20" x14ac:dyDescent="0.35">
      <c r="A202" t="s">
        <v>1003</v>
      </c>
      <c r="B202" s="10">
        <v>69774498</v>
      </c>
      <c r="C202" s="4">
        <v>74754757</v>
      </c>
      <c r="D202" s="10">
        <v>103225312</v>
      </c>
      <c r="E202">
        <v>463</v>
      </c>
      <c r="F202" s="10">
        <f t="shared" si="30"/>
        <v>150700.85961123111</v>
      </c>
      <c r="G202" s="10">
        <f t="shared" si="31"/>
        <v>161457.3585313175</v>
      </c>
      <c r="H202" s="10">
        <f t="shared" si="32"/>
        <v>222948.83801295896</v>
      </c>
      <c r="I202">
        <v>8</v>
      </c>
      <c r="L202" t="s">
        <v>1028</v>
      </c>
      <c r="M202" s="10">
        <v>132102133</v>
      </c>
      <c r="N202" s="4">
        <v>164905987</v>
      </c>
      <c r="O202" s="10">
        <v>237918657</v>
      </c>
      <c r="P202" s="10">
        <v>133033.36656596174</v>
      </c>
      <c r="Q202" s="10">
        <v>166068.46626384693</v>
      </c>
      <c r="R202" s="10">
        <v>239595.82779456192</v>
      </c>
      <c r="S202">
        <v>993</v>
      </c>
      <c r="T202" t="s">
        <v>71</v>
      </c>
    </row>
    <row r="203" spans="1:20" x14ac:dyDescent="0.35">
      <c r="A203" t="s">
        <v>1009</v>
      </c>
      <c r="B203" s="10">
        <v>155961883</v>
      </c>
      <c r="C203" s="4">
        <v>194458774</v>
      </c>
      <c r="D203" s="10">
        <v>269274346</v>
      </c>
      <c r="E203" s="2">
        <v>1085</v>
      </c>
      <c r="F203" s="10">
        <f t="shared" si="30"/>
        <v>143743.67096774193</v>
      </c>
      <c r="G203" s="10">
        <f t="shared" si="31"/>
        <v>179224.67649769585</v>
      </c>
      <c r="H203" s="10">
        <f t="shared" si="32"/>
        <v>248179.12073732718</v>
      </c>
      <c r="I203">
        <v>16</v>
      </c>
      <c r="L203" t="s">
        <v>1954</v>
      </c>
      <c r="M203" s="10">
        <v>37625467</v>
      </c>
      <c r="N203" s="4">
        <v>38189300</v>
      </c>
      <c r="O203" s="10">
        <v>71403547</v>
      </c>
      <c r="P203" s="10">
        <v>133898.45907473311</v>
      </c>
      <c r="Q203" s="10">
        <v>135904.98220640569</v>
      </c>
      <c r="R203" s="10">
        <v>254105.14946619218</v>
      </c>
      <c r="S203">
        <v>281</v>
      </c>
      <c r="T203" t="s">
        <v>71</v>
      </c>
    </row>
    <row r="204" spans="1:20" x14ac:dyDescent="0.35">
      <c r="A204" t="s">
        <v>1014</v>
      </c>
      <c r="B204" s="10">
        <v>119567491</v>
      </c>
      <c r="C204" s="4">
        <v>127218685</v>
      </c>
      <c r="D204" s="10">
        <v>184105553</v>
      </c>
      <c r="E204">
        <v>802</v>
      </c>
      <c r="F204" s="10">
        <f t="shared" si="30"/>
        <v>149086.64713216957</v>
      </c>
      <c r="G204" s="10">
        <f t="shared" si="31"/>
        <v>158626.78927680798</v>
      </c>
      <c r="H204" s="10">
        <f t="shared" si="32"/>
        <v>229558.04613466334</v>
      </c>
      <c r="I204">
        <v>16</v>
      </c>
      <c r="L204" t="s">
        <v>1035</v>
      </c>
      <c r="M204" s="10">
        <v>20846856</v>
      </c>
      <c r="N204" s="4">
        <v>24280440</v>
      </c>
      <c r="O204" s="10">
        <v>57648366</v>
      </c>
      <c r="P204" s="10">
        <v>75259.407942238264</v>
      </c>
      <c r="Q204" s="10">
        <v>87655.018050541519</v>
      </c>
      <c r="R204" s="10">
        <v>208116.84476534295</v>
      </c>
      <c r="S204">
        <v>277</v>
      </c>
      <c r="T204" t="s">
        <v>268</v>
      </c>
    </row>
    <row r="205" spans="1:20" x14ac:dyDescent="0.35">
      <c r="A205" t="s">
        <v>1016</v>
      </c>
      <c r="B205" s="10">
        <v>15396066</v>
      </c>
      <c r="C205" s="4">
        <v>17745001</v>
      </c>
      <c r="D205" s="10">
        <v>24088640</v>
      </c>
      <c r="E205">
        <v>97</v>
      </c>
      <c r="F205" s="10">
        <f t="shared" si="30"/>
        <v>158722.32989690721</v>
      </c>
      <c r="G205" s="10">
        <f t="shared" si="31"/>
        <v>182938.15463917525</v>
      </c>
      <c r="H205" s="10">
        <f t="shared" si="32"/>
        <v>248336.49484536084</v>
      </c>
      <c r="I205">
        <v>9</v>
      </c>
      <c r="L205" t="s">
        <v>1040</v>
      </c>
      <c r="M205" s="10">
        <v>200277249</v>
      </c>
      <c r="N205" s="4">
        <v>267660505</v>
      </c>
      <c r="O205" s="10">
        <v>330245098</v>
      </c>
      <c r="P205" s="10">
        <v>174457.53397212544</v>
      </c>
      <c r="Q205" s="10">
        <v>233153.75</v>
      </c>
      <c r="R205" s="10">
        <v>287669.94599303138</v>
      </c>
      <c r="S205" s="2">
        <v>1148</v>
      </c>
      <c r="T205" t="s">
        <v>80</v>
      </c>
    </row>
    <row r="206" spans="1:20" x14ac:dyDescent="0.35">
      <c r="A206" t="s">
        <v>1020</v>
      </c>
      <c r="B206" s="10">
        <v>34798696</v>
      </c>
      <c r="C206" s="4">
        <v>34903297</v>
      </c>
      <c r="D206" s="10">
        <v>43727212</v>
      </c>
      <c r="E206">
        <v>206</v>
      </c>
      <c r="F206" s="10">
        <f t="shared" ref="F206" si="33">B206/E206</f>
        <v>168925.70873786407</v>
      </c>
      <c r="G206" s="10">
        <f t="shared" ref="G206" si="34">C206/E206</f>
        <v>169433.48058252427</v>
      </c>
      <c r="H206" s="10">
        <f t="shared" ref="H206" si="35">D206/E206</f>
        <v>212268.01941747573</v>
      </c>
      <c r="I206">
        <v>16</v>
      </c>
      <c r="L206" t="s">
        <v>1045</v>
      </c>
      <c r="M206" s="10">
        <v>40584466</v>
      </c>
      <c r="N206" s="4">
        <v>59088543</v>
      </c>
      <c r="O206" s="10">
        <v>117342269</v>
      </c>
      <c r="P206" s="10">
        <v>97092.023923444969</v>
      </c>
      <c r="Q206" s="10">
        <v>141360.15071770336</v>
      </c>
      <c r="R206" s="10">
        <v>280723.13157894736</v>
      </c>
      <c r="S206">
        <v>418</v>
      </c>
      <c r="T206" t="s">
        <v>198</v>
      </c>
    </row>
    <row r="207" spans="1:20" x14ac:dyDescent="0.35">
      <c r="A207" t="s">
        <v>1023</v>
      </c>
      <c r="B207" s="61">
        <f>105057434/2</f>
        <v>52528717</v>
      </c>
      <c r="C207" s="62">
        <f>136034660/2</f>
        <v>68017330</v>
      </c>
      <c r="D207" s="61">
        <f>171194813/2</f>
        <v>85597406.5</v>
      </c>
      <c r="E207">
        <v>843</v>
      </c>
      <c r="F207" s="10">
        <f t="shared" ref="F207" si="36">B207/E207</f>
        <v>62311.645314353496</v>
      </c>
      <c r="G207" s="10">
        <f t="shared" ref="G207" si="37">C207/E207</f>
        <v>80684.851720047445</v>
      </c>
      <c r="H207" s="10">
        <f t="shared" ref="H207" si="38">D207/E207</f>
        <v>101539.0349940688</v>
      </c>
      <c r="I207">
        <v>16</v>
      </c>
      <c r="L207" t="s">
        <v>1051</v>
      </c>
      <c r="M207" s="10">
        <v>37798226</v>
      </c>
      <c r="N207" s="4">
        <v>44370392</v>
      </c>
      <c r="O207" s="10">
        <v>63289343</v>
      </c>
      <c r="P207" s="10">
        <v>158816.0756302521</v>
      </c>
      <c r="Q207" s="10">
        <v>186430.21848739494</v>
      </c>
      <c r="R207" s="10">
        <v>265921.60924369749</v>
      </c>
      <c r="S207">
        <v>238</v>
      </c>
      <c r="T207" t="s">
        <v>80</v>
      </c>
    </row>
    <row r="208" spans="1:20" x14ac:dyDescent="0.35">
      <c r="A208" t="s">
        <v>1023</v>
      </c>
      <c r="B208" s="61">
        <f>105057434/2</f>
        <v>52528717</v>
      </c>
      <c r="C208" s="62">
        <f>136034660/2</f>
        <v>68017330</v>
      </c>
      <c r="D208" s="61">
        <f>171194813/2</f>
        <v>85597406.5</v>
      </c>
      <c r="E208">
        <v>843</v>
      </c>
      <c r="F208" s="10">
        <f t="shared" si="30"/>
        <v>62311.645314353496</v>
      </c>
      <c r="G208" s="10">
        <f t="shared" si="31"/>
        <v>80684.851720047445</v>
      </c>
      <c r="H208" s="10">
        <f t="shared" si="32"/>
        <v>101539.0349940688</v>
      </c>
      <c r="I208">
        <v>17</v>
      </c>
      <c r="L208" t="s">
        <v>1055</v>
      </c>
      <c r="M208" s="10">
        <v>18138651</v>
      </c>
      <c r="N208" s="4">
        <v>18890541</v>
      </c>
      <c r="O208" s="10">
        <v>38112865</v>
      </c>
      <c r="P208" s="10">
        <v>145109.20800000001</v>
      </c>
      <c r="Q208" s="10">
        <v>151124.32800000001</v>
      </c>
      <c r="R208" s="10">
        <v>304902.92</v>
      </c>
      <c r="S208">
        <v>125</v>
      </c>
      <c r="T208" t="s">
        <v>80</v>
      </c>
    </row>
    <row r="209" spans="1:20" x14ac:dyDescent="0.35">
      <c r="A209" t="s">
        <v>1028</v>
      </c>
      <c r="B209" s="10">
        <v>132102133</v>
      </c>
      <c r="C209" s="4">
        <v>164905987</v>
      </c>
      <c r="D209" s="10">
        <v>237918657</v>
      </c>
      <c r="E209">
        <v>993</v>
      </c>
      <c r="F209" s="10">
        <f t="shared" si="30"/>
        <v>133033.36656596174</v>
      </c>
      <c r="G209" s="10">
        <f t="shared" si="31"/>
        <v>166068.46626384693</v>
      </c>
      <c r="H209" s="10">
        <f t="shared" si="32"/>
        <v>239595.82779456192</v>
      </c>
      <c r="I209">
        <v>8</v>
      </c>
      <c r="L209" t="s">
        <v>1059</v>
      </c>
      <c r="M209" s="10">
        <v>85056280</v>
      </c>
      <c r="N209" s="4">
        <v>96951571</v>
      </c>
      <c r="O209" s="10">
        <v>126224243</v>
      </c>
      <c r="P209" s="10">
        <v>148440.2792321117</v>
      </c>
      <c r="Q209" s="10">
        <v>169199.94938917976</v>
      </c>
      <c r="R209" s="10">
        <v>220286.63699825481</v>
      </c>
      <c r="S209">
        <v>573</v>
      </c>
      <c r="T209" t="s">
        <v>80</v>
      </c>
    </row>
    <row r="210" spans="1:20" x14ac:dyDescent="0.35">
      <c r="A210" t="s">
        <v>1954</v>
      </c>
      <c r="B210" s="10">
        <v>37625467</v>
      </c>
      <c r="C210" s="4">
        <v>38189300</v>
      </c>
      <c r="D210" s="10">
        <v>71403547</v>
      </c>
      <c r="E210">
        <v>281</v>
      </c>
      <c r="F210" s="10">
        <f t="shared" si="30"/>
        <v>133898.45907473311</v>
      </c>
      <c r="G210" s="10">
        <f t="shared" si="31"/>
        <v>135904.98220640569</v>
      </c>
      <c r="H210" s="10">
        <f t="shared" si="32"/>
        <v>254105.14946619218</v>
      </c>
      <c r="I210">
        <v>15</v>
      </c>
      <c r="L210" t="s">
        <v>1062</v>
      </c>
      <c r="M210" s="10">
        <v>15901467</v>
      </c>
      <c r="N210" s="4">
        <v>17579073</v>
      </c>
      <c r="O210" s="10">
        <v>25689401</v>
      </c>
      <c r="P210" s="10">
        <v>138273.62608695653</v>
      </c>
      <c r="Q210" s="10">
        <v>152861.50434782609</v>
      </c>
      <c r="R210" s="10">
        <v>223386.09565217391</v>
      </c>
      <c r="S210">
        <v>115</v>
      </c>
      <c r="T210" t="s">
        <v>80</v>
      </c>
    </row>
    <row r="211" spans="1:20" x14ac:dyDescent="0.35">
      <c r="A211" t="s">
        <v>1035</v>
      </c>
      <c r="B211" s="10">
        <v>20846856</v>
      </c>
      <c r="C211" s="4">
        <v>24280440</v>
      </c>
      <c r="D211" s="10">
        <v>57648366</v>
      </c>
      <c r="E211">
        <v>277</v>
      </c>
      <c r="F211" s="10">
        <f t="shared" si="30"/>
        <v>75259.407942238264</v>
      </c>
      <c r="G211" s="10">
        <f t="shared" si="31"/>
        <v>87655.018050541519</v>
      </c>
      <c r="H211" s="10">
        <f t="shared" si="32"/>
        <v>208116.84476534295</v>
      </c>
      <c r="I211">
        <v>49</v>
      </c>
      <c r="L211" t="s">
        <v>1065</v>
      </c>
      <c r="M211" s="10">
        <v>17780109</v>
      </c>
      <c r="N211" s="4">
        <v>18083096</v>
      </c>
      <c r="O211" s="10">
        <v>29434159</v>
      </c>
      <c r="P211" s="10">
        <v>197556.76666666666</v>
      </c>
      <c r="Q211" s="10">
        <v>200923.2888888889</v>
      </c>
      <c r="R211" s="10">
        <v>327046.2111111111</v>
      </c>
      <c r="S211">
        <v>90</v>
      </c>
      <c r="T211" t="s">
        <v>95</v>
      </c>
    </row>
    <row r="212" spans="1:20" x14ac:dyDescent="0.35">
      <c r="A212" t="s">
        <v>1040</v>
      </c>
      <c r="B212" s="10">
        <v>200277249</v>
      </c>
      <c r="C212" s="4">
        <v>267660505</v>
      </c>
      <c r="D212" s="10">
        <v>330245098</v>
      </c>
      <c r="E212" s="2">
        <v>1148</v>
      </c>
      <c r="F212" s="10">
        <f t="shared" si="30"/>
        <v>174457.53397212544</v>
      </c>
      <c r="G212" s="10">
        <f t="shared" si="31"/>
        <v>233153.75</v>
      </c>
      <c r="H212" s="10">
        <f t="shared" si="32"/>
        <v>287669.94599303138</v>
      </c>
      <c r="I212">
        <v>46</v>
      </c>
      <c r="L212" t="s">
        <v>1069</v>
      </c>
      <c r="M212" s="10">
        <v>30047981</v>
      </c>
      <c r="N212" s="4">
        <v>30388576</v>
      </c>
      <c r="O212" s="10">
        <v>45115658</v>
      </c>
      <c r="P212" s="10">
        <v>224238.66417910447</v>
      </c>
      <c r="Q212" s="10">
        <v>226780.41791044775</v>
      </c>
      <c r="R212" s="10">
        <v>336684.01492537314</v>
      </c>
      <c r="S212">
        <v>134</v>
      </c>
      <c r="T212" t="s">
        <v>80</v>
      </c>
    </row>
    <row r="213" spans="1:20" x14ac:dyDescent="0.35">
      <c r="A213" t="s">
        <v>1045</v>
      </c>
      <c r="B213" s="10">
        <v>40584466</v>
      </c>
      <c r="C213" s="4">
        <v>59088543</v>
      </c>
      <c r="D213" s="10">
        <v>117342269</v>
      </c>
      <c r="E213">
        <v>418</v>
      </c>
      <c r="F213" s="10">
        <f t="shared" si="30"/>
        <v>97092.023923444969</v>
      </c>
      <c r="G213" s="10">
        <f t="shared" si="31"/>
        <v>141360.15071770336</v>
      </c>
      <c r="H213" s="10">
        <f t="shared" si="32"/>
        <v>280723.13157894736</v>
      </c>
      <c r="I213">
        <v>31</v>
      </c>
      <c r="L213" t="s">
        <v>1071</v>
      </c>
      <c r="M213" s="10">
        <v>116898436</v>
      </c>
      <c r="N213" s="4">
        <v>153641912</v>
      </c>
      <c r="O213" s="10">
        <v>201112411</v>
      </c>
      <c r="P213" s="10">
        <v>132990.25711035269</v>
      </c>
      <c r="Q213" s="10">
        <v>174791.70875995449</v>
      </c>
      <c r="R213" s="10">
        <v>228796.82707622298</v>
      </c>
      <c r="S213">
        <v>879</v>
      </c>
      <c r="T213" t="s">
        <v>71</v>
      </c>
    </row>
    <row r="214" spans="1:20" x14ac:dyDescent="0.35">
      <c r="A214" t="s">
        <v>1051</v>
      </c>
      <c r="B214" s="10">
        <v>37798226</v>
      </c>
      <c r="C214" s="4">
        <v>44370392</v>
      </c>
      <c r="D214" s="10">
        <v>63289343</v>
      </c>
      <c r="E214">
        <v>238</v>
      </c>
      <c r="F214" s="10">
        <f t="shared" si="30"/>
        <v>158816.0756302521</v>
      </c>
      <c r="G214" s="10">
        <f t="shared" si="31"/>
        <v>186430.21848739494</v>
      </c>
      <c r="H214" s="10">
        <f t="shared" si="32"/>
        <v>265921.60924369749</v>
      </c>
      <c r="I214">
        <v>37</v>
      </c>
      <c r="L214" t="s">
        <v>1076</v>
      </c>
      <c r="M214" s="10">
        <v>278925450</v>
      </c>
      <c r="N214" s="4">
        <v>305604632</v>
      </c>
      <c r="O214" s="10">
        <v>403631108</v>
      </c>
      <c r="P214" s="10">
        <v>155737.26968174204</v>
      </c>
      <c r="Q214" s="10">
        <v>170633.51870463428</v>
      </c>
      <c r="R214" s="10">
        <v>225366.33612506979</v>
      </c>
      <c r="S214" s="2">
        <v>1791</v>
      </c>
      <c r="T214" t="s">
        <v>71</v>
      </c>
    </row>
    <row r="215" spans="1:20" x14ac:dyDescent="0.35">
      <c r="A215" t="s">
        <v>1055</v>
      </c>
      <c r="B215" s="10">
        <v>18138651</v>
      </c>
      <c r="C215" s="4">
        <v>18890541</v>
      </c>
      <c r="D215" s="10">
        <v>38112865</v>
      </c>
      <c r="E215">
        <v>125</v>
      </c>
      <c r="F215" s="10">
        <f t="shared" si="30"/>
        <v>145109.20800000001</v>
      </c>
      <c r="G215" s="10">
        <f t="shared" si="31"/>
        <v>151124.32800000001</v>
      </c>
      <c r="H215" s="10">
        <f t="shared" si="32"/>
        <v>304902.92</v>
      </c>
      <c r="I215">
        <v>41</v>
      </c>
      <c r="L215" t="s">
        <v>1081</v>
      </c>
      <c r="M215" s="10">
        <v>214116261</v>
      </c>
      <c r="N215" s="4">
        <v>268159019</v>
      </c>
      <c r="O215" s="10">
        <v>354791434</v>
      </c>
      <c r="P215" s="10">
        <v>169128.16824644551</v>
      </c>
      <c r="Q215" s="10">
        <v>211815.97077409163</v>
      </c>
      <c r="R215" s="10">
        <v>280245.99842022115</v>
      </c>
      <c r="S215" s="2">
        <v>1266</v>
      </c>
      <c r="T215" t="s">
        <v>71</v>
      </c>
    </row>
    <row r="216" spans="1:20" x14ac:dyDescent="0.35">
      <c r="A216" t="s">
        <v>1059</v>
      </c>
      <c r="B216" s="10">
        <v>85056280</v>
      </c>
      <c r="C216" s="4">
        <v>96951571</v>
      </c>
      <c r="D216" s="10">
        <v>126224243</v>
      </c>
      <c r="E216">
        <v>573</v>
      </c>
      <c r="F216" s="10">
        <f t="shared" si="30"/>
        <v>148440.2792321117</v>
      </c>
      <c r="G216" s="10">
        <f t="shared" si="31"/>
        <v>169199.94938917976</v>
      </c>
      <c r="H216" s="10">
        <f t="shared" si="32"/>
        <v>220286.63699825481</v>
      </c>
      <c r="I216">
        <v>47</v>
      </c>
      <c r="L216" t="s">
        <v>1086</v>
      </c>
      <c r="M216" s="10">
        <v>42636829</v>
      </c>
      <c r="N216" s="4">
        <v>47741084</v>
      </c>
      <c r="O216" s="10">
        <v>79520865</v>
      </c>
      <c r="P216" s="10">
        <v>126895.32440476191</v>
      </c>
      <c r="Q216" s="10">
        <v>142086.55952380953</v>
      </c>
      <c r="R216" s="10">
        <v>236669.24107142858</v>
      </c>
      <c r="S216">
        <v>336</v>
      </c>
      <c r="T216" t="s">
        <v>80</v>
      </c>
    </row>
    <row r="217" spans="1:20" x14ac:dyDescent="0.35">
      <c r="A217" t="s">
        <v>1062</v>
      </c>
      <c r="B217" s="10">
        <v>15901467</v>
      </c>
      <c r="C217" s="4">
        <v>17579073</v>
      </c>
      <c r="D217" s="10">
        <v>25689401</v>
      </c>
      <c r="E217">
        <v>115</v>
      </c>
      <c r="F217" s="10">
        <f t="shared" si="30"/>
        <v>138273.62608695653</v>
      </c>
      <c r="G217" s="10">
        <f t="shared" si="31"/>
        <v>152861.50434782609</v>
      </c>
      <c r="H217" s="10">
        <f t="shared" si="32"/>
        <v>223386.09565217391</v>
      </c>
      <c r="I217">
        <v>34</v>
      </c>
      <c r="L217" t="s">
        <v>1090</v>
      </c>
      <c r="M217" s="10">
        <v>165253726</v>
      </c>
      <c r="N217" s="4">
        <v>245499816</v>
      </c>
      <c r="O217" s="10">
        <v>314113062</v>
      </c>
      <c r="P217" s="10">
        <v>110169.15066666667</v>
      </c>
      <c r="Q217" s="10">
        <v>163666.54399999999</v>
      </c>
      <c r="R217" s="10">
        <v>209408.70800000001</v>
      </c>
      <c r="S217" s="2">
        <v>1500</v>
      </c>
      <c r="T217" t="s">
        <v>80</v>
      </c>
    </row>
    <row r="218" spans="1:20" x14ac:dyDescent="0.35">
      <c r="A218" t="s">
        <v>1065</v>
      </c>
      <c r="B218" s="10">
        <v>17780109</v>
      </c>
      <c r="C218" s="4">
        <v>18083096</v>
      </c>
      <c r="D218" s="10">
        <v>29434159</v>
      </c>
      <c r="E218">
        <v>90</v>
      </c>
      <c r="F218" s="10">
        <f t="shared" si="30"/>
        <v>197556.76666666666</v>
      </c>
      <c r="G218" s="10">
        <f t="shared" si="31"/>
        <v>200923.2888888889</v>
      </c>
      <c r="H218" s="10">
        <f t="shared" si="32"/>
        <v>327046.2111111111</v>
      </c>
      <c r="I218">
        <v>9</v>
      </c>
      <c r="L218" t="s">
        <v>1095</v>
      </c>
      <c r="M218" s="10">
        <v>221165683</v>
      </c>
      <c r="N218" s="4">
        <v>261086369</v>
      </c>
      <c r="O218" s="10">
        <v>345172073</v>
      </c>
      <c r="P218" s="10">
        <v>137029.54337050806</v>
      </c>
      <c r="Q218" s="10">
        <v>161763.54956629491</v>
      </c>
      <c r="R218" s="10">
        <v>213861.25960346963</v>
      </c>
      <c r="S218" s="2">
        <v>1614</v>
      </c>
      <c r="T218" t="s">
        <v>95</v>
      </c>
    </row>
    <row r="219" spans="1:20" x14ac:dyDescent="0.35">
      <c r="A219" t="s">
        <v>1069</v>
      </c>
      <c r="B219" s="10">
        <v>30047981</v>
      </c>
      <c r="C219" s="4">
        <v>30388576</v>
      </c>
      <c r="D219" s="10">
        <v>45115658</v>
      </c>
      <c r="E219">
        <v>134</v>
      </c>
      <c r="F219" s="10">
        <f t="shared" si="30"/>
        <v>224238.66417910447</v>
      </c>
      <c r="G219" s="10">
        <f t="shared" si="31"/>
        <v>226780.41791044775</v>
      </c>
      <c r="H219" s="10">
        <f t="shared" si="32"/>
        <v>336684.01492537314</v>
      </c>
      <c r="I219">
        <v>36</v>
      </c>
      <c r="L219" t="s">
        <v>1098</v>
      </c>
      <c r="M219" s="10">
        <v>252173530</v>
      </c>
      <c r="N219" s="4">
        <v>393491084</v>
      </c>
      <c r="O219" s="10">
        <v>654094775</v>
      </c>
      <c r="P219" s="10">
        <v>121764.13809753742</v>
      </c>
      <c r="Q219" s="10">
        <v>190000.52341863833</v>
      </c>
      <c r="R219" s="10">
        <v>315835.23660067603</v>
      </c>
      <c r="S219" s="2">
        <v>2071</v>
      </c>
      <c r="T219" t="s">
        <v>198</v>
      </c>
    </row>
    <row r="220" spans="1:20" x14ac:dyDescent="0.35">
      <c r="A220" t="s">
        <v>1071</v>
      </c>
      <c r="B220" s="10">
        <v>116898436</v>
      </c>
      <c r="C220" s="4">
        <v>153641912</v>
      </c>
      <c r="D220" s="10">
        <v>201112411</v>
      </c>
      <c r="E220">
        <v>879</v>
      </c>
      <c r="F220" s="10">
        <f t="shared" si="30"/>
        <v>132990.25711035269</v>
      </c>
      <c r="G220" s="10">
        <f t="shared" si="31"/>
        <v>174791.70875995449</v>
      </c>
      <c r="H220" s="10">
        <f t="shared" si="32"/>
        <v>228796.82707622298</v>
      </c>
      <c r="I220">
        <v>15</v>
      </c>
      <c r="L220" t="s">
        <v>1105</v>
      </c>
      <c r="M220" s="10">
        <v>13994637</v>
      </c>
      <c r="N220" s="4">
        <v>17116900</v>
      </c>
      <c r="O220" s="10">
        <v>35463967</v>
      </c>
      <c r="P220" s="10">
        <v>111957.09600000001</v>
      </c>
      <c r="Q220" s="10">
        <v>136935.20000000001</v>
      </c>
      <c r="R220" s="10">
        <v>283711.73599999998</v>
      </c>
      <c r="S220">
        <v>125</v>
      </c>
      <c r="T220" t="s">
        <v>95</v>
      </c>
    </row>
    <row r="221" spans="1:20" x14ac:dyDescent="0.35">
      <c r="A221" t="s">
        <v>1076</v>
      </c>
      <c r="B221" s="10">
        <v>278925450</v>
      </c>
      <c r="C221" s="4">
        <v>305604632</v>
      </c>
      <c r="D221" s="10">
        <v>403631108</v>
      </c>
      <c r="E221" s="2">
        <v>1791</v>
      </c>
      <c r="F221" s="10">
        <f t="shared" si="30"/>
        <v>155737.26968174204</v>
      </c>
      <c r="G221" s="10">
        <f t="shared" si="31"/>
        <v>170633.51870463428</v>
      </c>
      <c r="H221" s="10">
        <f t="shared" si="32"/>
        <v>225366.33612506979</v>
      </c>
      <c r="I221">
        <v>8</v>
      </c>
      <c r="L221" t="s">
        <v>1109</v>
      </c>
      <c r="M221" s="10">
        <v>234300168</v>
      </c>
      <c r="N221" s="4">
        <v>307466652</v>
      </c>
      <c r="O221" s="10">
        <v>390879187</v>
      </c>
      <c r="P221" s="10">
        <v>151847.16007777059</v>
      </c>
      <c r="Q221" s="10">
        <v>199265.49060272198</v>
      </c>
      <c r="R221" s="10">
        <v>253324.1652624757</v>
      </c>
      <c r="S221" s="2">
        <v>1543</v>
      </c>
      <c r="T221" t="s">
        <v>198</v>
      </c>
    </row>
    <row r="222" spans="1:20" x14ac:dyDescent="0.35">
      <c r="A222" t="s">
        <v>1081</v>
      </c>
      <c r="B222" s="10">
        <v>214116261</v>
      </c>
      <c r="C222" s="4">
        <v>268159019</v>
      </c>
      <c r="D222" s="10">
        <v>354791434</v>
      </c>
      <c r="E222" s="2">
        <v>1266</v>
      </c>
      <c r="F222" s="10">
        <f t="shared" si="30"/>
        <v>169128.16824644551</v>
      </c>
      <c r="G222" s="10">
        <f t="shared" si="31"/>
        <v>211815.97077409163</v>
      </c>
      <c r="H222" s="10">
        <f t="shared" si="32"/>
        <v>280245.99842022115</v>
      </c>
      <c r="I222">
        <v>13</v>
      </c>
      <c r="L222" t="s">
        <v>1116</v>
      </c>
      <c r="M222" s="10">
        <v>254118966</v>
      </c>
      <c r="N222" s="4">
        <v>299131460</v>
      </c>
      <c r="O222" s="10">
        <v>392412860</v>
      </c>
      <c r="P222" s="10">
        <v>158428.283042394</v>
      </c>
      <c r="Q222" s="10">
        <v>186490.93516209477</v>
      </c>
      <c r="R222" s="10">
        <v>244646.42144638405</v>
      </c>
      <c r="S222" s="2">
        <v>1604</v>
      </c>
      <c r="T222" t="s">
        <v>198</v>
      </c>
    </row>
    <row r="223" spans="1:20" x14ac:dyDescent="0.35">
      <c r="A223" t="s">
        <v>1086</v>
      </c>
      <c r="B223" s="10">
        <v>42636829</v>
      </c>
      <c r="C223" s="4">
        <v>47741084</v>
      </c>
      <c r="D223" s="10">
        <v>79520865</v>
      </c>
      <c r="E223">
        <v>336</v>
      </c>
      <c r="F223" s="10">
        <f t="shared" si="30"/>
        <v>126895.32440476191</v>
      </c>
      <c r="G223" s="10">
        <f t="shared" si="31"/>
        <v>142086.55952380953</v>
      </c>
      <c r="H223" s="10">
        <f t="shared" si="32"/>
        <v>236669.24107142858</v>
      </c>
      <c r="I223">
        <v>42</v>
      </c>
      <c r="L223" t="s">
        <v>1120</v>
      </c>
      <c r="M223" s="10">
        <v>19929343</v>
      </c>
      <c r="N223" s="4">
        <v>20312067</v>
      </c>
      <c r="O223" s="10">
        <v>41757884</v>
      </c>
      <c r="P223" s="10">
        <v>168892.7372881356</v>
      </c>
      <c r="Q223" s="10">
        <v>172136.16101694916</v>
      </c>
      <c r="R223" s="10">
        <v>353880.37288135593</v>
      </c>
      <c r="S223">
        <v>118</v>
      </c>
      <c r="T223" t="s">
        <v>80</v>
      </c>
    </row>
    <row r="224" spans="1:20" x14ac:dyDescent="0.35">
      <c r="A224" t="s">
        <v>1090</v>
      </c>
      <c r="B224" s="10">
        <v>165253726</v>
      </c>
      <c r="C224" s="4">
        <v>245499816</v>
      </c>
      <c r="D224" s="10">
        <v>314113062</v>
      </c>
      <c r="E224" s="2">
        <v>1500</v>
      </c>
      <c r="F224" s="10">
        <f t="shared" si="30"/>
        <v>110169.15066666667</v>
      </c>
      <c r="G224" s="10">
        <f t="shared" si="31"/>
        <v>163666.54399999999</v>
      </c>
      <c r="H224" s="10">
        <f t="shared" si="32"/>
        <v>209408.70800000001</v>
      </c>
      <c r="I224">
        <v>42</v>
      </c>
      <c r="L224" t="s">
        <v>1122</v>
      </c>
      <c r="M224" s="10">
        <v>42225564</v>
      </c>
      <c r="N224" s="4">
        <v>49808779</v>
      </c>
      <c r="O224" s="10">
        <v>59828724</v>
      </c>
      <c r="P224" s="10">
        <v>167561.76190476189</v>
      </c>
      <c r="Q224" s="10">
        <v>197653.88492063491</v>
      </c>
      <c r="R224" s="10">
        <v>237415.57142857142</v>
      </c>
      <c r="S224">
        <v>252</v>
      </c>
      <c r="T224" t="s">
        <v>71</v>
      </c>
    </row>
    <row r="225" spans="1:20" x14ac:dyDescent="0.35">
      <c r="A225" t="s">
        <v>1095</v>
      </c>
      <c r="B225" s="10">
        <v>221165683</v>
      </c>
      <c r="C225" s="4">
        <v>261086369</v>
      </c>
      <c r="D225" s="10">
        <v>345172073</v>
      </c>
      <c r="E225" s="2">
        <v>1614</v>
      </c>
      <c r="F225" s="10">
        <f t="shared" si="30"/>
        <v>137029.54337050806</v>
      </c>
      <c r="G225" s="10">
        <f t="shared" si="31"/>
        <v>161763.54956629491</v>
      </c>
      <c r="H225" s="10">
        <f t="shared" si="32"/>
        <v>213861.25960346963</v>
      </c>
      <c r="I225">
        <v>9</v>
      </c>
      <c r="L225" t="s">
        <v>1129</v>
      </c>
      <c r="M225" s="10">
        <v>117098512</v>
      </c>
      <c r="N225" s="4">
        <v>150388363</v>
      </c>
      <c r="O225" s="10">
        <v>247146784</v>
      </c>
      <c r="P225" s="10">
        <v>119002.55284552845</v>
      </c>
      <c r="Q225" s="10">
        <v>152833.70223577236</v>
      </c>
      <c r="R225" s="10">
        <v>251165.43089430896</v>
      </c>
      <c r="S225">
        <v>984</v>
      </c>
      <c r="T225" t="s">
        <v>95</v>
      </c>
    </row>
    <row r="226" spans="1:20" x14ac:dyDescent="0.35">
      <c r="A226" t="s">
        <v>1098</v>
      </c>
      <c r="B226" s="10">
        <v>252173530</v>
      </c>
      <c r="C226" s="4">
        <v>393491084</v>
      </c>
      <c r="D226" s="10">
        <v>654094775</v>
      </c>
      <c r="E226" s="2">
        <v>2071</v>
      </c>
      <c r="F226" s="10">
        <f t="shared" si="30"/>
        <v>121764.13809753742</v>
      </c>
      <c r="G226" s="10">
        <f t="shared" si="31"/>
        <v>190000.52341863833</v>
      </c>
      <c r="H226" s="10">
        <f t="shared" si="32"/>
        <v>315835.23660067603</v>
      </c>
      <c r="I226">
        <v>24</v>
      </c>
      <c r="L226" t="s">
        <v>1133</v>
      </c>
      <c r="M226" s="10">
        <v>244186459</v>
      </c>
      <c r="N226" s="4">
        <v>314314879</v>
      </c>
      <c r="O226" s="10">
        <v>531572505</v>
      </c>
      <c r="P226" s="10">
        <v>112736.13065558634</v>
      </c>
      <c r="Q226" s="10">
        <v>145113.05586334257</v>
      </c>
      <c r="R226" s="10">
        <v>245416.66897506925</v>
      </c>
      <c r="S226" s="2">
        <v>2166</v>
      </c>
      <c r="T226" t="s">
        <v>198</v>
      </c>
    </row>
    <row r="227" spans="1:20" x14ac:dyDescent="0.35">
      <c r="A227" t="s">
        <v>1105</v>
      </c>
      <c r="B227" s="10">
        <v>13994637</v>
      </c>
      <c r="C227" s="4">
        <v>17116900</v>
      </c>
      <c r="D227" s="10">
        <v>35463967</v>
      </c>
      <c r="E227">
        <v>125</v>
      </c>
      <c r="F227" s="10">
        <f t="shared" si="30"/>
        <v>111957.09600000001</v>
      </c>
      <c r="G227" s="10">
        <f t="shared" si="31"/>
        <v>136935.20000000001</v>
      </c>
      <c r="H227" s="10">
        <f t="shared" si="32"/>
        <v>283711.73599999998</v>
      </c>
      <c r="I227">
        <v>9</v>
      </c>
      <c r="L227" t="s">
        <v>1958</v>
      </c>
      <c r="M227" s="10">
        <v>204757610</v>
      </c>
      <c r="N227" s="4">
        <v>293107829</v>
      </c>
      <c r="O227" s="10">
        <v>374185261</v>
      </c>
      <c r="P227" s="10">
        <v>591785</v>
      </c>
      <c r="Q227" s="10">
        <v>847132.45375722542</v>
      </c>
      <c r="R227" s="10">
        <v>1081460.2919075144</v>
      </c>
      <c r="S227">
        <v>346</v>
      </c>
      <c r="T227" t="s">
        <v>80</v>
      </c>
    </row>
    <row r="228" spans="1:20" x14ac:dyDescent="0.35">
      <c r="A228" t="s">
        <v>1109</v>
      </c>
      <c r="B228" s="10">
        <v>234300168</v>
      </c>
      <c r="C228" s="4">
        <v>307466652</v>
      </c>
      <c r="D228" s="10">
        <v>390879187</v>
      </c>
      <c r="E228" s="2">
        <v>1543</v>
      </c>
      <c r="F228" s="10">
        <f t="shared" si="30"/>
        <v>151847.16007777059</v>
      </c>
      <c r="G228" s="10">
        <f t="shared" si="31"/>
        <v>199265.49060272198</v>
      </c>
      <c r="H228" s="10">
        <f t="shared" si="32"/>
        <v>253324.1652624757</v>
      </c>
      <c r="I228">
        <v>26</v>
      </c>
      <c r="L228" t="s">
        <v>1960</v>
      </c>
      <c r="M228" s="10">
        <v>194625658</v>
      </c>
      <c r="N228" s="4">
        <v>280805655</v>
      </c>
      <c r="O228" s="10">
        <v>365767186</v>
      </c>
      <c r="P228" s="10">
        <v>76473.735952848729</v>
      </c>
      <c r="Q228" s="10">
        <v>110336.21021611002</v>
      </c>
      <c r="R228" s="10">
        <v>143719.915913556</v>
      </c>
      <c r="S228" s="2">
        <v>2545</v>
      </c>
      <c r="T228" t="s">
        <v>80</v>
      </c>
    </row>
    <row r="229" spans="1:20" x14ac:dyDescent="0.35">
      <c r="A229" t="s">
        <v>1116</v>
      </c>
      <c r="B229" s="10">
        <v>254118966</v>
      </c>
      <c r="C229" s="4">
        <v>299131460</v>
      </c>
      <c r="D229" s="10">
        <v>392412860</v>
      </c>
      <c r="E229" s="2">
        <v>1604</v>
      </c>
      <c r="F229" s="10">
        <f t="shared" si="30"/>
        <v>158428.283042394</v>
      </c>
      <c r="G229" s="10">
        <f t="shared" si="31"/>
        <v>186490.93516209477</v>
      </c>
      <c r="H229" s="10">
        <f t="shared" si="32"/>
        <v>244646.42144638405</v>
      </c>
      <c r="I229">
        <v>26</v>
      </c>
      <c r="L229" t="s">
        <v>1156</v>
      </c>
      <c r="M229" s="10">
        <v>112082053</v>
      </c>
      <c r="N229" s="4">
        <v>128624644</v>
      </c>
      <c r="O229" s="10">
        <v>164223865</v>
      </c>
      <c r="P229" s="10">
        <v>185566.31291390728</v>
      </c>
      <c r="Q229" s="10">
        <v>212954.70860927153</v>
      </c>
      <c r="R229" s="10">
        <v>271893.81622516556</v>
      </c>
      <c r="S229">
        <v>604</v>
      </c>
      <c r="T229" t="s">
        <v>198</v>
      </c>
    </row>
    <row r="230" spans="1:20" x14ac:dyDescent="0.35">
      <c r="A230" t="s">
        <v>1120</v>
      </c>
      <c r="B230" s="10">
        <v>19929343</v>
      </c>
      <c r="C230" s="4">
        <v>20312067</v>
      </c>
      <c r="D230" s="10">
        <v>41757884</v>
      </c>
      <c r="E230">
        <v>118</v>
      </c>
      <c r="F230" s="10">
        <f t="shared" si="30"/>
        <v>168892.7372881356</v>
      </c>
      <c r="G230" s="10">
        <f t="shared" si="31"/>
        <v>172136.16101694916</v>
      </c>
      <c r="H230" s="10">
        <f t="shared" si="32"/>
        <v>353880.37288135593</v>
      </c>
      <c r="I230">
        <v>41</v>
      </c>
      <c r="L230" t="s">
        <v>1162</v>
      </c>
      <c r="M230" s="10">
        <v>4696606</v>
      </c>
      <c r="N230" s="4">
        <v>5286818</v>
      </c>
      <c r="O230" s="10">
        <v>6489542</v>
      </c>
      <c r="P230" s="10">
        <v>361277.38461538462</v>
      </c>
      <c r="Q230" s="10">
        <v>406678.30769230769</v>
      </c>
      <c r="R230" s="10">
        <v>499195.53846153844</v>
      </c>
      <c r="S230">
        <v>13</v>
      </c>
      <c r="T230" t="s">
        <v>198</v>
      </c>
    </row>
    <row r="231" spans="1:20" x14ac:dyDescent="0.35">
      <c r="A231" t="s">
        <v>1122</v>
      </c>
      <c r="B231" s="10">
        <v>42225564</v>
      </c>
      <c r="C231" s="4">
        <v>49808779</v>
      </c>
      <c r="D231" s="10">
        <v>59828724</v>
      </c>
      <c r="E231">
        <v>252</v>
      </c>
      <c r="F231" s="10">
        <f t="shared" si="30"/>
        <v>167561.76190476189</v>
      </c>
      <c r="G231" s="10">
        <f t="shared" si="31"/>
        <v>197653.88492063491</v>
      </c>
      <c r="H231" s="10">
        <f t="shared" si="32"/>
        <v>237415.57142857142</v>
      </c>
      <c r="I231">
        <v>13</v>
      </c>
      <c r="L231" t="s">
        <v>1167</v>
      </c>
      <c r="M231" s="10">
        <v>17083194</v>
      </c>
      <c r="N231" s="4">
        <v>22727415</v>
      </c>
      <c r="O231" s="10">
        <v>29547058</v>
      </c>
      <c r="P231" s="10">
        <v>152528.51785714287</v>
      </c>
      <c r="Q231" s="10">
        <v>202923.34821428571</v>
      </c>
      <c r="R231" s="10">
        <v>263813.01785714284</v>
      </c>
      <c r="S231">
        <v>112</v>
      </c>
      <c r="T231" t="s">
        <v>95</v>
      </c>
    </row>
    <row r="232" spans="1:20" x14ac:dyDescent="0.35">
      <c r="A232" t="s">
        <v>1129</v>
      </c>
      <c r="B232" s="10">
        <v>117098512</v>
      </c>
      <c r="C232" s="4">
        <v>150388363</v>
      </c>
      <c r="D232" s="10">
        <v>247146784</v>
      </c>
      <c r="E232">
        <v>984</v>
      </c>
      <c r="F232" s="10">
        <f t="shared" si="30"/>
        <v>119002.55284552845</v>
      </c>
      <c r="G232" s="10">
        <f t="shared" si="31"/>
        <v>152833.70223577236</v>
      </c>
      <c r="H232" s="10">
        <f t="shared" si="32"/>
        <v>251165.43089430896</v>
      </c>
      <c r="I232">
        <v>9</v>
      </c>
      <c r="L232" t="s">
        <v>1171</v>
      </c>
      <c r="M232" s="10">
        <v>37058028</v>
      </c>
      <c r="N232" s="4">
        <v>42716552</v>
      </c>
      <c r="O232" s="10">
        <v>55143498</v>
      </c>
      <c r="P232" s="10">
        <v>237551.46153846153</v>
      </c>
      <c r="Q232" s="10">
        <v>273824.05128205131</v>
      </c>
      <c r="R232" s="10">
        <v>353483.96153846156</v>
      </c>
      <c r="S232">
        <v>156</v>
      </c>
      <c r="T232" t="s">
        <v>95</v>
      </c>
    </row>
    <row r="233" spans="1:20" x14ac:dyDescent="0.35">
      <c r="A233" t="s">
        <v>1133</v>
      </c>
      <c r="B233" s="10">
        <v>244186459</v>
      </c>
      <c r="C233" s="4">
        <v>314314879</v>
      </c>
      <c r="D233" s="10">
        <v>531572505</v>
      </c>
      <c r="E233" s="2">
        <v>2166</v>
      </c>
      <c r="F233" s="10">
        <f t="shared" si="30"/>
        <v>112736.13065558634</v>
      </c>
      <c r="G233" s="10">
        <f t="shared" si="31"/>
        <v>145113.05586334257</v>
      </c>
      <c r="H233" s="10">
        <f t="shared" si="32"/>
        <v>245416.66897506925</v>
      </c>
      <c r="I233">
        <v>26</v>
      </c>
      <c r="L233" t="s">
        <v>1174</v>
      </c>
      <c r="M233" s="10">
        <v>7928691</v>
      </c>
      <c r="N233" s="4">
        <v>8005531</v>
      </c>
      <c r="O233" s="10">
        <v>10713149</v>
      </c>
      <c r="P233" s="10">
        <v>198217.27499999999</v>
      </c>
      <c r="Q233" s="10">
        <v>200138.27499999999</v>
      </c>
      <c r="R233" s="10">
        <v>267828.72499999998</v>
      </c>
      <c r="S233">
        <v>40</v>
      </c>
      <c r="T233" t="s">
        <v>95</v>
      </c>
    </row>
    <row r="234" spans="1:20" x14ac:dyDescent="0.35">
      <c r="A234" t="s">
        <v>1958</v>
      </c>
      <c r="B234" s="10">
        <v>204757610</v>
      </c>
      <c r="C234" s="4">
        <v>293107829</v>
      </c>
      <c r="D234" s="10">
        <v>374185261</v>
      </c>
      <c r="E234">
        <v>346</v>
      </c>
      <c r="F234" s="10">
        <f t="shared" si="30"/>
        <v>591785</v>
      </c>
      <c r="G234" s="10">
        <f t="shared" si="31"/>
        <v>847132.45375722542</v>
      </c>
      <c r="H234" s="10">
        <f t="shared" si="32"/>
        <v>1081460.2919075144</v>
      </c>
      <c r="I234">
        <v>38</v>
      </c>
      <c r="L234" t="s">
        <v>1177</v>
      </c>
      <c r="M234" s="10">
        <v>29747274</v>
      </c>
      <c r="N234" s="4">
        <v>33806830</v>
      </c>
      <c r="O234" s="10">
        <v>46132244</v>
      </c>
      <c r="P234" s="10">
        <v>129335.97391304348</v>
      </c>
      <c r="Q234" s="10">
        <v>146986.21739130435</v>
      </c>
      <c r="R234" s="10">
        <v>200574.97391304348</v>
      </c>
      <c r="S234">
        <v>230</v>
      </c>
      <c r="T234" t="s">
        <v>80</v>
      </c>
    </row>
    <row r="235" spans="1:20" x14ac:dyDescent="0.35">
      <c r="A235" t="s">
        <v>1960</v>
      </c>
      <c r="B235" s="10">
        <v>194625658</v>
      </c>
      <c r="C235" s="4">
        <v>280805655</v>
      </c>
      <c r="D235" s="10">
        <v>365767186</v>
      </c>
      <c r="E235" s="2">
        <v>2545</v>
      </c>
      <c r="F235" s="10">
        <f t="shared" si="30"/>
        <v>76473.735952848729</v>
      </c>
      <c r="G235" s="10">
        <f t="shared" si="31"/>
        <v>110336.21021611002</v>
      </c>
      <c r="H235" s="10">
        <f t="shared" si="32"/>
        <v>143719.915913556</v>
      </c>
      <c r="I235">
        <v>38</v>
      </c>
      <c r="L235" t="s">
        <v>1180</v>
      </c>
      <c r="M235" s="10">
        <v>71496435</v>
      </c>
      <c r="N235" s="4">
        <v>81646143</v>
      </c>
      <c r="O235" s="10">
        <v>134891984</v>
      </c>
      <c r="P235" s="10">
        <v>146209.47852760737</v>
      </c>
      <c r="Q235" s="10">
        <v>166965.52760736196</v>
      </c>
      <c r="R235" s="10">
        <v>275852.72801635991</v>
      </c>
      <c r="S235">
        <v>489</v>
      </c>
      <c r="T235" t="s">
        <v>268</v>
      </c>
    </row>
    <row r="236" spans="1:20" x14ac:dyDescent="0.35">
      <c r="A236" t="s">
        <v>1156</v>
      </c>
      <c r="B236" s="10">
        <v>112082053</v>
      </c>
      <c r="C236" s="4">
        <v>128624644</v>
      </c>
      <c r="D236" s="10">
        <v>164223865</v>
      </c>
      <c r="E236">
        <v>604</v>
      </c>
      <c r="F236" s="10">
        <f t="shared" si="30"/>
        <v>185566.31291390728</v>
      </c>
      <c r="G236" s="10">
        <f t="shared" si="31"/>
        <v>212954.70860927153</v>
      </c>
      <c r="H236" s="10">
        <f t="shared" si="32"/>
        <v>271893.81622516556</v>
      </c>
      <c r="I236">
        <v>31</v>
      </c>
      <c r="L236" t="s">
        <v>1185</v>
      </c>
      <c r="M236" s="10">
        <v>137442903</v>
      </c>
      <c r="N236" s="4">
        <v>190227397</v>
      </c>
      <c r="O236" s="10">
        <v>300951616</v>
      </c>
      <c r="P236" s="10">
        <v>115401.26196473552</v>
      </c>
      <c r="Q236" s="10">
        <v>159720.73635600336</v>
      </c>
      <c r="R236" s="10">
        <v>252688.17464315702</v>
      </c>
      <c r="S236" s="2">
        <v>1191</v>
      </c>
      <c r="T236" t="s">
        <v>95</v>
      </c>
    </row>
    <row r="237" spans="1:20" x14ac:dyDescent="0.35">
      <c r="A237" t="s">
        <v>1162</v>
      </c>
      <c r="B237" s="10">
        <v>4696606</v>
      </c>
      <c r="C237" s="4">
        <v>5286818</v>
      </c>
      <c r="D237" s="10">
        <v>6489542</v>
      </c>
      <c r="E237">
        <v>13</v>
      </c>
      <c r="F237" s="10">
        <f t="shared" si="30"/>
        <v>361277.38461538462</v>
      </c>
      <c r="G237" s="10">
        <f t="shared" si="31"/>
        <v>406678.30769230769</v>
      </c>
      <c r="H237" s="10">
        <f t="shared" si="32"/>
        <v>499195.53846153844</v>
      </c>
      <c r="I237">
        <v>19</v>
      </c>
      <c r="L237" t="s">
        <v>1189</v>
      </c>
      <c r="M237" s="10">
        <v>78204427</v>
      </c>
      <c r="N237" s="4">
        <v>93510664</v>
      </c>
      <c r="O237" s="10">
        <v>138119236</v>
      </c>
      <c r="P237" s="10">
        <v>135301.776816609</v>
      </c>
      <c r="Q237" s="10">
        <v>161783.15570934257</v>
      </c>
      <c r="R237" s="10">
        <v>238960.61591695502</v>
      </c>
      <c r="S237">
        <v>578</v>
      </c>
      <c r="T237" t="s">
        <v>95</v>
      </c>
    </row>
    <row r="238" spans="1:20" x14ac:dyDescent="0.35">
      <c r="A238" t="s">
        <v>1167</v>
      </c>
      <c r="B238" s="10">
        <v>17083194</v>
      </c>
      <c r="C238" s="4">
        <v>22727415</v>
      </c>
      <c r="D238" s="10">
        <v>29547058</v>
      </c>
      <c r="E238">
        <v>112</v>
      </c>
      <c r="F238" s="10">
        <f t="shared" si="30"/>
        <v>152528.51785714287</v>
      </c>
      <c r="G238" s="10">
        <f t="shared" si="31"/>
        <v>202923.34821428571</v>
      </c>
      <c r="H238" s="10">
        <f t="shared" si="32"/>
        <v>263813.01785714284</v>
      </c>
      <c r="I238">
        <v>6</v>
      </c>
      <c r="L238" t="s">
        <v>1193</v>
      </c>
      <c r="M238" s="10">
        <v>14257413</v>
      </c>
      <c r="N238" s="4">
        <v>17849384</v>
      </c>
      <c r="O238" s="10">
        <v>30249323</v>
      </c>
      <c r="P238" s="10">
        <v>95049.42</v>
      </c>
      <c r="Q238" s="10">
        <v>118995.89333333333</v>
      </c>
      <c r="R238" s="10">
        <v>201662.15333333332</v>
      </c>
      <c r="S238">
        <v>150</v>
      </c>
      <c r="T238" t="s">
        <v>95</v>
      </c>
    </row>
    <row r="239" spans="1:20" x14ac:dyDescent="0.35">
      <c r="A239" t="s">
        <v>1171</v>
      </c>
      <c r="B239" s="10">
        <v>37058028</v>
      </c>
      <c r="C239" s="4">
        <v>42716552</v>
      </c>
      <c r="D239" s="10">
        <v>55143498</v>
      </c>
      <c r="E239">
        <v>156</v>
      </c>
      <c r="F239" s="10">
        <f t="shared" si="30"/>
        <v>237551.46153846153</v>
      </c>
      <c r="G239" s="10">
        <f t="shared" si="31"/>
        <v>273824.05128205131</v>
      </c>
      <c r="H239" s="10">
        <f t="shared" si="32"/>
        <v>353483.96153846156</v>
      </c>
      <c r="I239">
        <v>9</v>
      </c>
      <c r="L239" t="s">
        <v>1197</v>
      </c>
      <c r="M239" s="10">
        <v>36663744</v>
      </c>
      <c r="N239" s="4">
        <v>37484920</v>
      </c>
      <c r="O239" s="10">
        <v>51549027</v>
      </c>
      <c r="P239" s="10">
        <v>193988.06349206349</v>
      </c>
      <c r="Q239" s="10">
        <v>198332.91005291004</v>
      </c>
      <c r="R239" s="10">
        <v>272746.17460317462</v>
      </c>
      <c r="S239">
        <v>189</v>
      </c>
      <c r="T239" t="s">
        <v>95</v>
      </c>
    </row>
    <row r="240" spans="1:20" x14ac:dyDescent="0.35">
      <c r="A240" t="s">
        <v>1174</v>
      </c>
      <c r="B240" s="10">
        <v>7928691</v>
      </c>
      <c r="C240" s="4">
        <v>8005531</v>
      </c>
      <c r="D240" s="10">
        <v>10713149</v>
      </c>
      <c r="E240">
        <v>40</v>
      </c>
      <c r="F240" s="10">
        <f t="shared" si="30"/>
        <v>198217.27499999999</v>
      </c>
      <c r="G240" s="10">
        <f t="shared" si="31"/>
        <v>200138.27499999999</v>
      </c>
      <c r="H240" s="10">
        <f t="shared" si="32"/>
        <v>267828.72499999998</v>
      </c>
      <c r="I240">
        <v>6</v>
      </c>
      <c r="L240" t="s">
        <v>1201</v>
      </c>
      <c r="M240" s="10">
        <v>117087816</v>
      </c>
      <c r="N240" s="4">
        <v>118664232</v>
      </c>
      <c r="O240" s="10">
        <v>193673239</v>
      </c>
      <c r="P240" s="10">
        <v>153457.1638269987</v>
      </c>
      <c r="Q240" s="10">
        <v>155523.23984272609</v>
      </c>
      <c r="R240" s="10">
        <v>253831.24377457405</v>
      </c>
      <c r="S240">
        <v>763</v>
      </c>
      <c r="T240" t="s">
        <v>80</v>
      </c>
    </row>
    <row r="241" spans="1:20" x14ac:dyDescent="0.35">
      <c r="A241" t="s">
        <v>1177</v>
      </c>
      <c r="B241" s="10">
        <v>29747274</v>
      </c>
      <c r="C241" s="4">
        <v>33806830</v>
      </c>
      <c r="D241" s="10">
        <v>46132244</v>
      </c>
      <c r="E241">
        <v>230</v>
      </c>
      <c r="F241" s="10">
        <f t="shared" si="30"/>
        <v>129335.97391304348</v>
      </c>
      <c r="G241" s="10">
        <f t="shared" si="31"/>
        <v>146986.21739130435</v>
      </c>
      <c r="H241" s="10">
        <f t="shared" si="32"/>
        <v>200574.97391304348</v>
      </c>
      <c r="I241">
        <v>41</v>
      </c>
      <c r="L241" t="s">
        <v>1209</v>
      </c>
      <c r="M241" s="10">
        <v>43120828</v>
      </c>
      <c r="N241" s="4">
        <v>44981211</v>
      </c>
      <c r="O241" s="10">
        <v>82368684</v>
      </c>
      <c r="P241" s="10">
        <v>126084.29239766081</v>
      </c>
      <c r="Q241" s="10">
        <v>131524.00877192983</v>
      </c>
      <c r="R241" s="10">
        <v>240844.10526315789</v>
      </c>
      <c r="S241">
        <v>342</v>
      </c>
      <c r="T241" t="s">
        <v>80</v>
      </c>
    </row>
    <row r="242" spans="1:20" x14ac:dyDescent="0.35">
      <c r="A242" t="s">
        <v>1180</v>
      </c>
      <c r="B242" s="10">
        <v>71496435</v>
      </c>
      <c r="C242" s="4">
        <v>81646143</v>
      </c>
      <c r="D242" s="10">
        <v>134891984</v>
      </c>
      <c r="E242">
        <v>489</v>
      </c>
      <c r="F242" s="10">
        <f t="shared" si="30"/>
        <v>146209.47852760737</v>
      </c>
      <c r="G242" s="10">
        <f t="shared" si="31"/>
        <v>166965.52760736196</v>
      </c>
      <c r="H242" s="10">
        <f t="shared" si="32"/>
        <v>275852.72801635991</v>
      </c>
      <c r="I242">
        <v>49</v>
      </c>
      <c r="L242" t="s">
        <v>1212</v>
      </c>
      <c r="M242" s="10">
        <v>88133010</v>
      </c>
      <c r="N242" s="4">
        <v>97211262</v>
      </c>
      <c r="O242" s="10">
        <v>164306346</v>
      </c>
      <c r="P242" s="10">
        <v>122237.18446601942</v>
      </c>
      <c r="Q242" s="10">
        <v>134828.38002773924</v>
      </c>
      <c r="R242" s="10">
        <v>227886.74895977808</v>
      </c>
      <c r="S242">
        <v>721</v>
      </c>
      <c r="T242" t="s">
        <v>95</v>
      </c>
    </row>
    <row r="243" spans="1:20" x14ac:dyDescent="0.35">
      <c r="A243" t="s">
        <v>1185</v>
      </c>
      <c r="B243" s="10">
        <v>137442903</v>
      </c>
      <c r="C243" s="4">
        <v>190227397</v>
      </c>
      <c r="D243" s="10">
        <v>300951616</v>
      </c>
      <c r="E243" s="2">
        <v>1191</v>
      </c>
      <c r="F243" s="10">
        <f t="shared" si="30"/>
        <v>115401.26196473552</v>
      </c>
      <c r="G243" s="10">
        <f t="shared" si="31"/>
        <v>159720.73635600336</v>
      </c>
      <c r="H243" s="10">
        <f t="shared" si="32"/>
        <v>252688.17464315702</v>
      </c>
      <c r="I243">
        <v>2</v>
      </c>
      <c r="L243" t="s">
        <v>1216</v>
      </c>
      <c r="M243" s="10">
        <v>11723304</v>
      </c>
      <c r="N243" s="4">
        <v>12903137</v>
      </c>
      <c r="O243" s="10">
        <v>16462404</v>
      </c>
      <c r="P243" s="10">
        <v>192185.31147540984</v>
      </c>
      <c r="Q243" s="10">
        <v>211526.83606557376</v>
      </c>
      <c r="R243" s="10">
        <v>269875.47540983604</v>
      </c>
      <c r="S243">
        <v>61</v>
      </c>
      <c r="T243" t="s">
        <v>80</v>
      </c>
    </row>
    <row r="244" spans="1:20" x14ac:dyDescent="0.35">
      <c r="A244" t="s">
        <v>1189</v>
      </c>
      <c r="B244" s="10">
        <v>78204427</v>
      </c>
      <c r="C244" s="4">
        <v>93510664</v>
      </c>
      <c r="D244" s="10">
        <v>138119236</v>
      </c>
      <c r="E244">
        <v>578</v>
      </c>
      <c r="F244" s="10">
        <f t="shared" si="30"/>
        <v>135301.776816609</v>
      </c>
      <c r="G244" s="10">
        <f t="shared" si="31"/>
        <v>161783.15570934257</v>
      </c>
      <c r="H244" s="10">
        <f t="shared" si="32"/>
        <v>238960.61591695502</v>
      </c>
      <c r="I244">
        <v>2</v>
      </c>
      <c r="L244" t="s">
        <v>1220</v>
      </c>
      <c r="M244" s="10">
        <v>50831811</v>
      </c>
      <c r="N244" s="4">
        <v>80661454</v>
      </c>
      <c r="O244" s="10">
        <v>119943869</v>
      </c>
      <c r="P244" s="10">
        <v>123079.44552058111</v>
      </c>
      <c r="Q244" s="10">
        <v>195306.18401937047</v>
      </c>
      <c r="R244" s="10">
        <v>290420.99031476997</v>
      </c>
      <c r="S244">
        <v>413</v>
      </c>
      <c r="T244" t="s">
        <v>71</v>
      </c>
    </row>
    <row r="245" spans="1:20" x14ac:dyDescent="0.35">
      <c r="A245" t="s">
        <v>1193</v>
      </c>
      <c r="B245" s="10">
        <v>14257413</v>
      </c>
      <c r="C245" s="4">
        <v>17849384</v>
      </c>
      <c r="D245" s="10">
        <v>30249323</v>
      </c>
      <c r="E245">
        <v>150</v>
      </c>
      <c r="F245" s="10">
        <f t="shared" si="30"/>
        <v>95049.42</v>
      </c>
      <c r="G245" s="10">
        <f t="shared" si="31"/>
        <v>118995.89333333333</v>
      </c>
      <c r="H245" s="10">
        <f t="shared" si="32"/>
        <v>201662.15333333332</v>
      </c>
      <c r="I245">
        <v>5</v>
      </c>
      <c r="L245" t="s">
        <v>1224</v>
      </c>
      <c r="M245" s="10">
        <v>184474555</v>
      </c>
      <c r="N245" s="4">
        <v>214644391</v>
      </c>
      <c r="O245" s="10">
        <v>242729857</v>
      </c>
      <c r="P245" s="10">
        <v>183192.20953326713</v>
      </c>
      <c r="Q245" s="10">
        <v>213152.32472691161</v>
      </c>
      <c r="R245" s="10">
        <v>241042.55908639522</v>
      </c>
      <c r="S245" s="2">
        <v>1007</v>
      </c>
      <c r="T245" t="s">
        <v>71</v>
      </c>
    </row>
    <row r="246" spans="1:20" x14ac:dyDescent="0.35">
      <c r="A246" t="s">
        <v>1197</v>
      </c>
      <c r="B246" s="10">
        <v>36663744</v>
      </c>
      <c r="C246" s="4">
        <v>37484920</v>
      </c>
      <c r="D246" s="10">
        <v>51549027</v>
      </c>
      <c r="E246">
        <v>189</v>
      </c>
      <c r="F246" s="10">
        <f t="shared" si="30"/>
        <v>193988.06349206349</v>
      </c>
      <c r="G246" s="10">
        <f t="shared" si="31"/>
        <v>198332.91005291004</v>
      </c>
      <c r="H246" s="10">
        <f t="shared" si="32"/>
        <v>272746.17460317462</v>
      </c>
      <c r="I246">
        <v>9</v>
      </c>
      <c r="L246" t="s">
        <v>1229</v>
      </c>
      <c r="M246" s="10">
        <v>175881184</v>
      </c>
      <c r="N246" s="4">
        <v>266062395</v>
      </c>
      <c r="O246" s="10">
        <v>350258894</v>
      </c>
      <c r="P246" s="10">
        <v>115256.34600262123</v>
      </c>
      <c r="Q246" s="10">
        <v>174352.81454783748</v>
      </c>
      <c r="R246" s="10">
        <v>229527.45347313237</v>
      </c>
      <c r="S246" s="2">
        <v>1526</v>
      </c>
      <c r="T246" t="s">
        <v>95</v>
      </c>
    </row>
    <row r="247" spans="1:20" x14ac:dyDescent="0.35">
      <c r="A247" t="s">
        <v>1201</v>
      </c>
      <c r="B247" s="10">
        <v>117087816</v>
      </c>
      <c r="C247" s="4">
        <v>118664232</v>
      </c>
      <c r="D247" s="10">
        <v>193673239</v>
      </c>
      <c r="E247">
        <v>763</v>
      </c>
      <c r="F247" s="10">
        <f t="shared" si="30"/>
        <v>153457.1638269987</v>
      </c>
      <c r="G247" s="10">
        <f t="shared" si="31"/>
        <v>155523.23984272609</v>
      </c>
      <c r="H247" s="10">
        <f t="shared" si="32"/>
        <v>253831.24377457405</v>
      </c>
      <c r="I247">
        <v>36</v>
      </c>
      <c r="L247" t="s">
        <v>1234</v>
      </c>
      <c r="M247" s="10">
        <v>184144047</v>
      </c>
      <c r="N247" s="4">
        <v>261538116</v>
      </c>
      <c r="O247" s="10">
        <v>334201924</v>
      </c>
      <c r="P247" s="10">
        <v>277325.3719879518</v>
      </c>
      <c r="Q247" s="10">
        <v>393882.7048192771</v>
      </c>
      <c r="R247" s="10">
        <v>503316.15060240962</v>
      </c>
      <c r="S247">
        <v>664</v>
      </c>
      <c r="T247" t="s">
        <v>95</v>
      </c>
    </row>
    <row r="248" spans="1:20" x14ac:dyDescent="0.35">
      <c r="A248" t="s">
        <v>1209</v>
      </c>
      <c r="B248" s="10">
        <v>43120828</v>
      </c>
      <c r="C248" s="4">
        <v>44981211</v>
      </c>
      <c r="D248" s="10">
        <v>82368684</v>
      </c>
      <c r="E248">
        <v>342</v>
      </c>
      <c r="F248" s="10">
        <f t="shared" si="30"/>
        <v>126084.29239766081</v>
      </c>
      <c r="G248" s="10">
        <f t="shared" si="31"/>
        <v>131524.00877192983</v>
      </c>
      <c r="H248" s="10">
        <f t="shared" si="32"/>
        <v>240844.10526315789</v>
      </c>
      <c r="I248">
        <v>36</v>
      </c>
      <c r="L248" t="s">
        <v>1241</v>
      </c>
      <c r="M248" s="10">
        <v>7331551</v>
      </c>
      <c r="N248" s="4">
        <v>21665200</v>
      </c>
      <c r="O248" s="10">
        <v>32195669</v>
      </c>
      <c r="P248" s="10">
        <v>138331.15094339623</v>
      </c>
      <c r="Q248" s="10">
        <v>408777.35849056602</v>
      </c>
      <c r="R248" s="10">
        <v>607465.45283018867</v>
      </c>
      <c r="S248">
        <v>53</v>
      </c>
      <c r="T248" t="s">
        <v>95</v>
      </c>
    </row>
    <row r="249" spans="1:20" x14ac:dyDescent="0.35">
      <c r="A249" t="s">
        <v>1212</v>
      </c>
      <c r="B249" s="10">
        <v>88133010</v>
      </c>
      <c r="C249" s="4">
        <v>97211262</v>
      </c>
      <c r="D249" s="10">
        <v>164306346</v>
      </c>
      <c r="E249">
        <v>721</v>
      </c>
      <c r="F249" s="10">
        <f t="shared" si="30"/>
        <v>122237.18446601942</v>
      </c>
      <c r="G249" s="10">
        <f t="shared" si="31"/>
        <v>134828.38002773924</v>
      </c>
      <c r="H249" s="10">
        <f t="shared" si="32"/>
        <v>227886.74895977808</v>
      </c>
      <c r="I249">
        <v>1</v>
      </c>
      <c r="L249" t="s">
        <v>1244</v>
      </c>
      <c r="M249" s="10">
        <v>1611729</v>
      </c>
      <c r="N249" s="4">
        <v>4147996</v>
      </c>
      <c r="O249" s="10">
        <v>6264941</v>
      </c>
      <c r="P249" s="10">
        <v>161172.9</v>
      </c>
      <c r="Q249" s="10">
        <v>414799.6</v>
      </c>
      <c r="R249" s="10">
        <v>626494.1</v>
      </c>
      <c r="S249">
        <v>10</v>
      </c>
      <c r="T249" t="s">
        <v>95</v>
      </c>
    </row>
    <row r="250" spans="1:20" x14ac:dyDescent="0.35">
      <c r="A250" t="s">
        <v>1216</v>
      </c>
      <c r="B250" s="10">
        <v>11723304</v>
      </c>
      <c r="C250" s="4">
        <v>12903137</v>
      </c>
      <c r="D250" s="10">
        <v>16462404</v>
      </c>
      <c r="E250">
        <v>61</v>
      </c>
      <c r="F250" s="10">
        <f t="shared" si="30"/>
        <v>192185.31147540984</v>
      </c>
      <c r="G250" s="10">
        <f t="shared" si="31"/>
        <v>211526.83606557376</v>
      </c>
      <c r="H250" s="10">
        <f t="shared" si="32"/>
        <v>269875.47540983604</v>
      </c>
      <c r="I250">
        <v>41</v>
      </c>
      <c r="L250" t="s">
        <v>1246</v>
      </c>
      <c r="M250" s="10">
        <v>1463108</v>
      </c>
      <c r="N250" s="4">
        <v>1485799</v>
      </c>
      <c r="O250" s="10">
        <v>6099491</v>
      </c>
      <c r="P250" s="10">
        <v>146310.79999999999</v>
      </c>
      <c r="Q250" s="10">
        <v>148579.9</v>
      </c>
      <c r="R250" s="10">
        <v>609949.1</v>
      </c>
      <c r="S250">
        <v>10</v>
      </c>
      <c r="T250" t="s">
        <v>95</v>
      </c>
    </row>
    <row r="251" spans="1:20" x14ac:dyDescent="0.35">
      <c r="A251" t="s">
        <v>1220</v>
      </c>
      <c r="B251" s="10">
        <v>50831811</v>
      </c>
      <c r="C251" s="4">
        <v>80661454</v>
      </c>
      <c r="D251" s="10">
        <v>119943869</v>
      </c>
      <c r="E251">
        <v>413</v>
      </c>
      <c r="F251" s="10">
        <f t="shared" si="30"/>
        <v>123079.44552058111</v>
      </c>
      <c r="G251" s="10">
        <f t="shared" si="31"/>
        <v>195306.18401937047</v>
      </c>
      <c r="H251" s="10">
        <f t="shared" si="32"/>
        <v>290420.99031476997</v>
      </c>
      <c r="I251">
        <v>18</v>
      </c>
      <c r="L251" t="s">
        <v>1249</v>
      </c>
      <c r="M251" s="10">
        <v>21913468</v>
      </c>
      <c r="N251" s="4">
        <v>22518842</v>
      </c>
      <c r="O251" s="10">
        <v>33364078</v>
      </c>
      <c r="P251" s="10">
        <v>175307.74400000001</v>
      </c>
      <c r="Q251" s="10">
        <v>180150.736</v>
      </c>
      <c r="R251" s="10">
        <v>266912.62400000001</v>
      </c>
      <c r="S251">
        <v>125</v>
      </c>
      <c r="T251" t="s">
        <v>80</v>
      </c>
    </row>
    <row r="252" spans="1:20" x14ac:dyDescent="0.35">
      <c r="A252" t="s">
        <v>1224</v>
      </c>
      <c r="B252" s="10">
        <v>184474555</v>
      </c>
      <c r="C252" s="4">
        <v>214644391</v>
      </c>
      <c r="D252" s="10">
        <v>242729857</v>
      </c>
      <c r="E252" s="2">
        <v>1007</v>
      </c>
      <c r="F252" s="10">
        <f t="shared" si="30"/>
        <v>183192.20953326713</v>
      </c>
      <c r="G252" s="10">
        <f t="shared" si="31"/>
        <v>213152.32472691161</v>
      </c>
      <c r="H252" s="10">
        <f t="shared" si="32"/>
        <v>241042.55908639522</v>
      </c>
      <c r="I252">
        <v>17</v>
      </c>
      <c r="L252" t="s">
        <v>1252</v>
      </c>
      <c r="M252" s="10">
        <v>98259995</v>
      </c>
      <c r="N252" s="4">
        <v>125175883</v>
      </c>
      <c r="O252" s="10">
        <v>175094947</v>
      </c>
      <c r="P252" s="10">
        <v>125012.71628498728</v>
      </c>
      <c r="Q252" s="10">
        <v>159256.84860050891</v>
      </c>
      <c r="R252" s="10">
        <v>222767.10814249364</v>
      </c>
      <c r="S252">
        <v>786</v>
      </c>
      <c r="T252" t="s">
        <v>71</v>
      </c>
    </row>
    <row r="253" spans="1:20" x14ac:dyDescent="0.35">
      <c r="A253" t="s">
        <v>1229</v>
      </c>
      <c r="B253" s="10">
        <v>175881184</v>
      </c>
      <c r="C253" s="4">
        <v>266062395</v>
      </c>
      <c r="D253" s="10">
        <v>350258894</v>
      </c>
      <c r="E253" s="2">
        <v>1526</v>
      </c>
      <c r="F253" s="10">
        <f t="shared" si="30"/>
        <v>115256.34600262123</v>
      </c>
      <c r="G253" s="10">
        <f t="shared" si="31"/>
        <v>174352.81454783748</v>
      </c>
      <c r="H253" s="10">
        <f t="shared" si="32"/>
        <v>229527.45347313237</v>
      </c>
      <c r="I253">
        <v>9</v>
      </c>
      <c r="L253" t="s">
        <v>1257</v>
      </c>
      <c r="M253" s="10">
        <v>55556499</v>
      </c>
      <c r="N253" s="4">
        <v>60138891</v>
      </c>
      <c r="O253" s="10">
        <v>95102810</v>
      </c>
      <c r="P253" s="10">
        <v>154323.60833333334</v>
      </c>
      <c r="Q253" s="10">
        <v>167052.47500000001</v>
      </c>
      <c r="R253" s="10">
        <v>264174.47222222225</v>
      </c>
      <c r="S253">
        <v>360</v>
      </c>
      <c r="T253" t="s">
        <v>95</v>
      </c>
    </row>
    <row r="254" spans="1:20" x14ac:dyDescent="0.35">
      <c r="A254" t="s">
        <v>1234</v>
      </c>
      <c r="B254" s="10">
        <v>184144047</v>
      </c>
      <c r="C254" s="4">
        <v>261538116</v>
      </c>
      <c r="D254" s="10">
        <v>334201924</v>
      </c>
      <c r="E254">
        <v>664</v>
      </c>
      <c r="F254" s="10">
        <f t="shared" si="30"/>
        <v>277325.3719879518</v>
      </c>
      <c r="G254" s="10">
        <f t="shared" si="31"/>
        <v>393882.7048192771</v>
      </c>
      <c r="H254" s="10">
        <f t="shared" si="32"/>
        <v>503316.15060240962</v>
      </c>
      <c r="I254">
        <v>9</v>
      </c>
      <c r="L254" t="s">
        <v>1262</v>
      </c>
      <c r="M254" s="10">
        <v>180976825</v>
      </c>
      <c r="N254" s="4">
        <v>234238884</v>
      </c>
      <c r="O254" s="10">
        <v>297872390</v>
      </c>
      <c r="P254" s="10">
        <v>171379.56912878787</v>
      </c>
      <c r="Q254" s="10">
        <v>221817.125</v>
      </c>
      <c r="R254" s="10">
        <v>282076.12689393939</v>
      </c>
      <c r="S254" s="2">
        <v>1056</v>
      </c>
      <c r="T254" t="s">
        <v>80</v>
      </c>
    </row>
    <row r="255" spans="1:20" x14ac:dyDescent="0.35">
      <c r="A255" t="s">
        <v>1241</v>
      </c>
      <c r="B255" s="10">
        <v>7331551</v>
      </c>
      <c r="C255" s="4">
        <v>21665200</v>
      </c>
      <c r="D255" s="10">
        <v>32195669</v>
      </c>
      <c r="E255">
        <v>53</v>
      </c>
      <c r="F255" s="10">
        <f t="shared" si="30"/>
        <v>138331.15094339623</v>
      </c>
      <c r="G255" s="10">
        <f t="shared" si="31"/>
        <v>408777.35849056602</v>
      </c>
      <c r="H255" s="10">
        <f t="shared" si="32"/>
        <v>607465.45283018867</v>
      </c>
      <c r="I255">
        <v>9</v>
      </c>
      <c r="L255" t="s">
        <v>1264</v>
      </c>
      <c r="M255" s="10">
        <v>15802133</v>
      </c>
      <c r="N255" s="4">
        <v>18072770</v>
      </c>
      <c r="O255" s="10">
        <v>32526890</v>
      </c>
      <c r="P255" s="10">
        <v>101949.24516129032</v>
      </c>
      <c r="Q255" s="10">
        <v>116598.51612903226</v>
      </c>
      <c r="R255" s="10">
        <v>209850.90322580645</v>
      </c>
      <c r="S255">
        <v>155</v>
      </c>
      <c r="T255" t="s">
        <v>198</v>
      </c>
    </row>
    <row r="256" spans="1:20" x14ac:dyDescent="0.35">
      <c r="A256" t="s">
        <v>1244</v>
      </c>
      <c r="B256" s="10">
        <v>1611729</v>
      </c>
      <c r="C256" s="4">
        <v>4147996</v>
      </c>
      <c r="D256" s="10">
        <v>6264941</v>
      </c>
      <c r="E256">
        <v>10</v>
      </c>
      <c r="F256" s="10">
        <f t="shared" si="30"/>
        <v>161172.9</v>
      </c>
      <c r="G256" s="10">
        <f t="shared" si="31"/>
        <v>414799.6</v>
      </c>
      <c r="H256" s="10">
        <f t="shared" si="32"/>
        <v>626494.1</v>
      </c>
      <c r="I256">
        <v>9</v>
      </c>
      <c r="L256" t="s">
        <v>1269</v>
      </c>
      <c r="M256" s="10">
        <v>224838629</v>
      </c>
      <c r="N256" s="4">
        <v>353165005</v>
      </c>
      <c r="O256" s="10">
        <v>439011790</v>
      </c>
      <c r="P256" s="10">
        <v>116195.67390180878</v>
      </c>
      <c r="Q256" s="10">
        <v>182514.21447028423</v>
      </c>
      <c r="R256" s="10">
        <v>226879.47803617571</v>
      </c>
      <c r="S256" s="2">
        <v>1935</v>
      </c>
      <c r="T256" t="s">
        <v>95</v>
      </c>
    </row>
    <row r="257" spans="1:20" x14ac:dyDescent="0.35">
      <c r="A257" t="s">
        <v>1246</v>
      </c>
      <c r="B257" s="10">
        <v>1463108</v>
      </c>
      <c r="C257" s="4">
        <v>1485799</v>
      </c>
      <c r="D257" s="10">
        <v>6099491</v>
      </c>
      <c r="E257">
        <v>10</v>
      </c>
      <c r="F257" s="10">
        <f t="shared" si="30"/>
        <v>146310.79999999999</v>
      </c>
      <c r="G257" s="10">
        <f t="shared" si="31"/>
        <v>148579.9</v>
      </c>
      <c r="H257" s="10">
        <f t="shared" si="32"/>
        <v>609949.1</v>
      </c>
      <c r="I257">
        <v>9</v>
      </c>
      <c r="L257" t="s">
        <v>1275</v>
      </c>
      <c r="M257" s="10">
        <v>276395446</v>
      </c>
      <c r="N257" s="4">
        <v>348561958</v>
      </c>
      <c r="O257" s="10">
        <v>442139899</v>
      </c>
      <c r="P257" s="10">
        <v>184632.89645958584</v>
      </c>
      <c r="Q257" s="10">
        <v>232840.31930527723</v>
      </c>
      <c r="R257" s="10">
        <v>295350.63393453573</v>
      </c>
      <c r="S257" s="2">
        <v>1497</v>
      </c>
      <c r="T257" t="s">
        <v>71</v>
      </c>
    </row>
    <row r="258" spans="1:20" x14ac:dyDescent="0.35">
      <c r="A258" t="s">
        <v>1249</v>
      </c>
      <c r="B258" s="10">
        <v>21913468</v>
      </c>
      <c r="C258" s="4">
        <v>22518842</v>
      </c>
      <c r="D258" s="10">
        <v>33364078</v>
      </c>
      <c r="E258">
        <v>125</v>
      </c>
      <c r="F258" s="10">
        <f t="shared" si="30"/>
        <v>175307.74400000001</v>
      </c>
      <c r="G258" s="10">
        <f t="shared" si="31"/>
        <v>180150.736</v>
      </c>
      <c r="H258" s="10">
        <f t="shared" si="32"/>
        <v>266912.62400000001</v>
      </c>
      <c r="I258">
        <v>41</v>
      </c>
      <c r="L258" t="s">
        <v>1278</v>
      </c>
      <c r="M258" s="10">
        <v>179124978</v>
      </c>
      <c r="N258" s="4">
        <v>254194432</v>
      </c>
      <c r="O258" s="10">
        <v>336816424</v>
      </c>
      <c r="P258" s="10">
        <v>142275.59809372519</v>
      </c>
      <c r="Q258" s="10">
        <v>201901.85226370135</v>
      </c>
      <c r="R258" s="10">
        <v>267526.94519459887</v>
      </c>
      <c r="S258" s="2">
        <v>1259</v>
      </c>
      <c r="T258" t="s">
        <v>71</v>
      </c>
    </row>
    <row r="259" spans="1:20" x14ac:dyDescent="0.35">
      <c r="A259" t="s">
        <v>1252</v>
      </c>
      <c r="B259" s="10">
        <v>98259995</v>
      </c>
      <c r="C259" s="4">
        <v>125175883</v>
      </c>
      <c r="D259" s="10">
        <v>175094947</v>
      </c>
      <c r="E259">
        <v>786</v>
      </c>
      <c r="F259" s="10">
        <f t="shared" si="30"/>
        <v>125012.71628498728</v>
      </c>
      <c r="G259" s="10">
        <f t="shared" si="31"/>
        <v>159256.84860050891</v>
      </c>
      <c r="H259" s="10">
        <f t="shared" si="32"/>
        <v>222767.10814249364</v>
      </c>
      <c r="I259">
        <v>16</v>
      </c>
      <c r="L259" t="s">
        <v>1282</v>
      </c>
      <c r="M259" s="10">
        <v>75008831</v>
      </c>
      <c r="N259" s="4">
        <v>87504468</v>
      </c>
      <c r="O259" s="10">
        <v>135916923</v>
      </c>
      <c r="P259" s="10">
        <v>177746.04502369667</v>
      </c>
      <c r="Q259" s="10">
        <v>207356.55924170616</v>
      </c>
      <c r="R259" s="10">
        <v>322078.0165876777</v>
      </c>
      <c r="S259">
        <v>422</v>
      </c>
      <c r="T259" t="s">
        <v>268</v>
      </c>
    </row>
    <row r="260" spans="1:20" x14ac:dyDescent="0.35">
      <c r="A260" t="s">
        <v>1257</v>
      </c>
      <c r="B260" s="10">
        <v>55556499</v>
      </c>
      <c r="C260" s="4">
        <v>60138891</v>
      </c>
      <c r="D260" s="10">
        <v>95102810</v>
      </c>
      <c r="E260">
        <v>360</v>
      </c>
      <c r="F260" s="10">
        <f t="shared" si="30"/>
        <v>154323.60833333334</v>
      </c>
      <c r="G260" s="10">
        <f t="shared" si="31"/>
        <v>167052.47500000001</v>
      </c>
      <c r="H260" s="10">
        <f t="shared" si="32"/>
        <v>264174.47222222225</v>
      </c>
      <c r="I260">
        <v>1</v>
      </c>
      <c r="L260" t="s">
        <v>1288</v>
      </c>
      <c r="M260" s="10">
        <v>25052487</v>
      </c>
      <c r="N260" s="4">
        <v>37776088</v>
      </c>
      <c r="O260" s="10">
        <v>70022166</v>
      </c>
      <c r="P260" s="10">
        <v>219758.65789473685</v>
      </c>
      <c r="Q260" s="10">
        <v>331369.19298245612</v>
      </c>
      <c r="R260" s="10">
        <v>614229.52631578944</v>
      </c>
      <c r="S260">
        <v>114</v>
      </c>
      <c r="T260" t="s">
        <v>71</v>
      </c>
    </row>
    <row r="261" spans="1:20" x14ac:dyDescent="0.35">
      <c r="A261" t="s">
        <v>1262</v>
      </c>
      <c r="B261" s="10">
        <v>180976825</v>
      </c>
      <c r="C261" s="4">
        <v>234238884</v>
      </c>
      <c r="D261" s="10">
        <v>297872390</v>
      </c>
      <c r="E261" s="2">
        <v>1056</v>
      </c>
      <c r="F261" s="10">
        <f t="shared" si="30"/>
        <v>171379.56912878787</v>
      </c>
      <c r="G261" s="10">
        <f t="shared" si="31"/>
        <v>221817.125</v>
      </c>
      <c r="H261" s="10">
        <f t="shared" si="32"/>
        <v>282076.12689393939</v>
      </c>
      <c r="I261">
        <v>46</v>
      </c>
      <c r="L261" t="s">
        <v>1290</v>
      </c>
      <c r="M261" s="10">
        <v>80002678</v>
      </c>
      <c r="N261" s="4">
        <v>101394411</v>
      </c>
      <c r="O261" s="10">
        <v>123374208</v>
      </c>
      <c r="P261" s="10">
        <v>178577.40625</v>
      </c>
      <c r="Q261" s="10">
        <v>226326.81026785713</v>
      </c>
      <c r="R261" s="10">
        <v>275388.85714285716</v>
      </c>
      <c r="S261">
        <v>448</v>
      </c>
      <c r="T261" t="s">
        <v>198</v>
      </c>
    </row>
    <row r="262" spans="1:20" x14ac:dyDescent="0.35">
      <c r="A262" t="s">
        <v>1264</v>
      </c>
      <c r="B262" s="10">
        <v>15802133</v>
      </c>
      <c r="C262" s="4">
        <v>18072770</v>
      </c>
      <c r="D262" s="10">
        <v>32526890</v>
      </c>
      <c r="E262">
        <v>155</v>
      </c>
      <c r="F262" s="10">
        <f t="shared" si="30"/>
        <v>101949.24516129032</v>
      </c>
      <c r="G262" s="10">
        <f t="shared" si="31"/>
        <v>116598.51612903226</v>
      </c>
      <c r="H262" s="10">
        <f t="shared" si="32"/>
        <v>209850.90322580645</v>
      </c>
      <c r="I262">
        <v>24</v>
      </c>
      <c r="L262" t="s">
        <v>1297</v>
      </c>
      <c r="M262" s="10">
        <v>131005798</v>
      </c>
      <c r="N262" s="4">
        <v>162004693</v>
      </c>
      <c r="O262" s="10">
        <v>198027425</v>
      </c>
      <c r="P262" s="10">
        <v>218342.99666666667</v>
      </c>
      <c r="Q262" s="10">
        <v>270007.82166666666</v>
      </c>
      <c r="R262" s="10">
        <v>330045.70833333331</v>
      </c>
      <c r="S262">
        <v>600</v>
      </c>
      <c r="T262" t="s">
        <v>198</v>
      </c>
    </row>
    <row r="263" spans="1:20" x14ac:dyDescent="0.35">
      <c r="A263" t="s">
        <v>1269</v>
      </c>
      <c r="B263" s="10">
        <v>224838629</v>
      </c>
      <c r="C263" s="4">
        <v>353165005</v>
      </c>
      <c r="D263" s="10">
        <v>439011790</v>
      </c>
      <c r="E263" s="2">
        <v>1935</v>
      </c>
      <c r="F263" s="10">
        <f t="shared" si="30"/>
        <v>116195.67390180878</v>
      </c>
      <c r="G263" s="10">
        <f t="shared" si="31"/>
        <v>182514.21447028423</v>
      </c>
      <c r="H263" s="10">
        <f t="shared" si="32"/>
        <v>226879.47803617571</v>
      </c>
      <c r="I263">
        <v>1</v>
      </c>
      <c r="L263" t="s">
        <v>1300</v>
      </c>
      <c r="M263" s="10">
        <v>147999</v>
      </c>
      <c r="N263" s="4">
        <v>2699378</v>
      </c>
      <c r="O263" s="10">
        <v>7386614</v>
      </c>
      <c r="P263" s="10">
        <v>11384.538461538461</v>
      </c>
      <c r="Q263" s="10">
        <v>207644.46153846153</v>
      </c>
      <c r="R263" s="10">
        <v>568201.07692307688</v>
      </c>
      <c r="S263">
        <v>13</v>
      </c>
      <c r="T263" t="s">
        <v>95</v>
      </c>
    </row>
    <row r="264" spans="1:20" x14ac:dyDescent="0.35">
      <c r="A264" t="s">
        <v>1275</v>
      </c>
      <c r="B264" s="10">
        <v>276395446</v>
      </c>
      <c r="C264" s="4">
        <v>348561958</v>
      </c>
      <c r="D264" s="10">
        <v>442139899</v>
      </c>
      <c r="E264" s="2">
        <v>1497</v>
      </c>
      <c r="F264" s="10">
        <f t="shared" si="30"/>
        <v>184632.89645958584</v>
      </c>
      <c r="G264" s="10">
        <f t="shared" si="31"/>
        <v>232840.31930527723</v>
      </c>
      <c r="H264" s="10">
        <f t="shared" si="32"/>
        <v>295350.63393453573</v>
      </c>
      <c r="I264">
        <v>18</v>
      </c>
      <c r="L264" t="s">
        <v>1304</v>
      </c>
      <c r="M264" s="10">
        <v>107249980</v>
      </c>
      <c r="N264" s="4">
        <v>130745033</v>
      </c>
      <c r="O264" s="10">
        <v>197143773</v>
      </c>
      <c r="P264" s="10">
        <v>154761.8759018759</v>
      </c>
      <c r="Q264" s="10">
        <v>188665.27128427129</v>
      </c>
      <c r="R264" s="10">
        <v>284478.74891774892</v>
      </c>
      <c r="S264">
        <v>693</v>
      </c>
      <c r="T264" t="s">
        <v>268</v>
      </c>
    </row>
    <row r="265" spans="1:20" x14ac:dyDescent="0.35">
      <c r="A265" t="s">
        <v>1278</v>
      </c>
      <c r="B265" s="10">
        <v>179124978</v>
      </c>
      <c r="C265" s="4">
        <v>254194432</v>
      </c>
      <c r="D265" s="10">
        <v>336816424</v>
      </c>
      <c r="E265" s="2">
        <v>1259</v>
      </c>
      <c r="F265" s="10">
        <f t="shared" ref="F265:F332" si="39">B265/E265</f>
        <v>142275.59809372519</v>
      </c>
      <c r="G265" s="10">
        <f t="shared" si="31"/>
        <v>201901.85226370135</v>
      </c>
      <c r="H265" s="10">
        <f t="shared" si="32"/>
        <v>267526.94519459887</v>
      </c>
      <c r="I265">
        <v>18</v>
      </c>
      <c r="L265" t="s">
        <v>1310</v>
      </c>
      <c r="M265" s="10">
        <v>17486589</v>
      </c>
      <c r="N265" s="4">
        <v>21387791</v>
      </c>
      <c r="O265" s="10">
        <v>32436736</v>
      </c>
      <c r="P265" s="10">
        <v>145721.57500000001</v>
      </c>
      <c r="Q265" s="10">
        <v>178231.59166666667</v>
      </c>
      <c r="R265" s="10">
        <v>270306.13333333336</v>
      </c>
      <c r="S265">
        <v>120</v>
      </c>
      <c r="T265" t="s">
        <v>71</v>
      </c>
    </row>
    <row r="266" spans="1:20" x14ac:dyDescent="0.35">
      <c r="A266" t="s">
        <v>1282</v>
      </c>
      <c r="B266" s="10">
        <v>75008831</v>
      </c>
      <c r="C266" s="4">
        <v>87504468</v>
      </c>
      <c r="D266" s="10">
        <v>135916923</v>
      </c>
      <c r="E266">
        <v>422</v>
      </c>
      <c r="F266" s="10">
        <f t="shared" si="39"/>
        <v>177746.04502369667</v>
      </c>
      <c r="G266" s="10">
        <f t="shared" ref="G266:G333" si="40">C266/E266</f>
        <v>207356.55924170616</v>
      </c>
      <c r="H266" s="10">
        <f t="shared" ref="H266:H333" si="41">D266/E266</f>
        <v>322078.0165876777</v>
      </c>
      <c r="I266">
        <v>50</v>
      </c>
      <c r="L266" t="s">
        <v>1315</v>
      </c>
      <c r="M266" s="10">
        <v>31128602</v>
      </c>
      <c r="N266" s="4">
        <v>31525820</v>
      </c>
      <c r="O266" s="10">
        <v>44930439</v>
      </c>
      <c r="P266" s="10">
        <v>375043.39759036142</v>
      </c>
      <c r="Q266" s="10">
        <v>379829.15662650601</v>
      </c>
      <c r="R266" s="10">
        <v>541330.59036144579</v>
      </c>
      <c r="S266">
        <v>83</v>
      </c>
      <c r="T266" t="s">
        <v>80</v>
      </c>
    </row>
    <row r="267" spans="1:20" x14ac:dyDescent="0.35">
      <c r="A267" t="s">
        <v>1288</v>
      </c>
      <c r="B267" s="10">
        <v>25052487</v>
      </c>
      <c r="C267" s="4">
        <v>37776088</v>
      </c>
      <c r="D267" s="10">
        <v>70022166</v>
      </c>
      <c r="E267">
        <v>114</v>
      </c>
      <c r="F267" s="10">
        <f t="shared" si="39"/>
        <v>219758.65789473685</v>
      </c>
      <c r="G267" s="10">
        <f t="shared" si="40"/>
        <v>331369.19298245612</v>
      </c>
      <c r="H267" s="10">
        <f t="shared" si="41"/>
        <v>614229.52631578944</v>
      </c>
      <c r="I267">
        <v>17</v>
      </c>
      <c r="L267" t="s">
        <v>1320</v>
      </c>
      <c r="M267" s="10">
        <v>28878518</v>
      </c>
      <c r="N267" s="4">
        <v>29098265</v>
      </c>
      <c r="O267" s="10">
        <v>58356819</v>
      </c>
      <c r="P267" s="10">
        <v>231028.144</v>
      </c>
      <c r="Q267" s="10">
        <v>232786.12</v>
      </c>
      <c r="R267" s="10">
        <v>466854.55200000003</v>
      </c>
      <c r="S267">
        <v>125</v>
      </c>
      <c r="T267" t="s">
        <v>80</v>
      </c>
    </row>
    <row r="268" spans="1:20" x14ac:dyDescent="0.35">
      <c r="A268" t="s">
        <v>1290</v>
      </c>
      <c r="B268" s="10">
        <v>80002678</v>
      </c>
      <c r="C268" s="4">
        <v>101394411</v>
      </c>
      <c r="D268" s="10">
        <v>123374208</v>
      </c>
      <c r="E268">
        <v>448</v>
      </c>
      <c r="F268" s="10">
        <f t="shared" si="39"/>
        <v>178577.40625</v>
      </c>
      <c r="G268" s="10">
        <f t="shared" si="40"/>
        <v>226326.81026785713</v>
      </c>
      <c r="H268" s="10">
        <f t="shared" si="41"/>
        <v>275388.85714285716</v>
      </c>
      <c r="I268">
        <v>28</v>
      </c>
      <c r="L268" t="s">
        <v>1322</v>
      </c>
      <c r="M268" s="10">
        <v>31493725</v>
      </c>
      <c r="N268" s="4">
        <v>37374568</v>
      </c>
      <c r="O268" s="10">
        <v>55397339</v>
      </c>
      <c r="P268" s="10">
        <v>117954.02621722847</v>
      </c>
      <c r="Q268" s="10">
        <v>139979.6554307116</v>
      </c>
      <c r="R268" s="10">
        <v>207480.67041198502</v>
      </c>
      <c r="S268">
        <v>267</v>
      </c>
      <c r="T268" t="s">
        <v>95</v>
      </c>
    </row>
    <row r="269" spans="1:20" x14ac:dyDescent="0.35">
      <c r="A269" t="s">
        <v>1297</v>
      </c>
      <c r="B269" s="10">
        <v>131005798</v>
      </c>
      <c r="C269" s="4">
        <v>162004693</v>
      </c>
      <c r="D269" s="10">
        <v>198027425</v>
      </c>
      <c r="E269">
        <v>600</v>
      </c>
      <c r="F269" s="10">
        <f t="shared" si="39"/>
        <v>218342.99666666667</v>
      </c>
      <c r="G269" s="10">
        <f t="shared" si="40"/>
        <v>270007.82166666666</v>
      </c>
      <c r="H269" s="10">
        <f t="shared" si="41"/>
        <v>330045.70833333331</v>
      </c>
      <c r="I269">
        <v>28</v>
      </c>
      <c r="L269" t="s">
        <v>1326</v>
      </c>
      <c r="M269" s="10">
        <v>70759984</v>
      </c>
      <c r="N269" s="4">
        <v>79608452</v>
      </c>
      <c r="O269" s="10">
        <v>110329749</v>
      </c>
      <c r="P269" s="10">
        <v>213776.38670694863</v>
      </c>
      <c r="Q269" s="10">
        <v>240508.91842900301</v>
      </c>
      <c r="R269" s="10">
        <v>333322.50453172205</v>
      </c>
      <c r="S269">
        <v>331</v>
      </c>
      <c r="T269" t="s">
        <v>80</v>
      </c>
    </row>
    <row r="270" spans="1:20" x14ac:dyDescent="0.35">
      <c r="A270" t="s">
        <v>1300</v>
      </c>
      <c r="B270" s="10">
        <v>147999</v>
      </c>
      <c r="C270" s="4">
        <v>2699378</v>
      </c>
      <c r="D270" s="10">
        <v>7386614</v>
      </c>
      <c r="E270">
        <v>13</v>
      </c>
      <c r="F270" s="10">
        <f t="shared" si="39"/>
        <v>11384.538461538461</v>
      </c>
      <c r="G270" s="10">
        <f t="shared" si="40"/>
        <v>207644.46153846153</v>
      </c>
      <c r="H270" s="10">
        <f t="shared" si="41"/>
        <v>568201.07692307688</v>
      </c>
      <c r="I270">
        <v>1</v>
      </c>
      <c r="L270" t="s">
        <v>1332</v>
      </c>
      <c r="M270" s="10">
        <v>12614222</v>
      </c>
      <c r="N270" s="4">
        <v>14690909</v>
      </c>
      <c r="O270" s="10">
        <v>30770222</v>
      </c>
      <c r="P270" s="10">
        <v>84094.813333333339</v>
      </c>
      <c r="Q270" s="10">
        <v>97939.393333333326</v>
      </c>
      <c r="R270" s="10">
        <v>205134.81333333332</v>
      </c>
      <c r="S270">
        <v>150</v>
      </c>
      <c r="T270" t="s">
        <v>80</v>
      </c>
    </row>
    <row r="271" spans="1:20" x14ac:dyDescent="0.35">
      <c r="A271" t="s">
        <v>1304</v>
      </c>
      <c r="B271" s="10">
        <v>107249980</v>
      </c>
      <c r="C271" s="4">
        <v>130745033</v>
      </c>
      <c r="D271" s="10">
        <v>197143773</v>
      </c>
      <c r="E271">
        <v>693</v>
      </c>
      <c r="F271" s="10">
        <f t="shared" ref="F271" si="42">B271/E271</f>
        <v>154761.8759018759</v>
      </c>
      <c r="G271" s="10">
        <f t="shared" ref="G271" si="43">C271/E271</f>
        <v>188665.27128427129</v>
      </c>
      <c r="H271" s="10">
        <f t="shared" ref="H271" si="44">D271/E271</f>
        <v>284478.74891774892</v>
      </c>
      <c r="I271">
        <v>49</v>
      </c>
      <c r="L271" t="s">
        <v>1334</v>
      </c>
      <c r="M271" s="10">
        <v>99020018</v>
      </c>
      <c r="N271" s="4">
        <v>162405914</v>
      </c>
      <c r="O271" s="10">
        <v>294566352</v>
      </c>
      <c r="P271" s="10">
        <v>90100.107370336671</v>
      </c>
      <c r="Q271" s="10">
        <v>147776.08189262965</v>
      </c>
      <c r="R271" s="10">
        <v>268031.25750682439</v>
      </c>
      <c r="S271" s="2">
        <v>1099</v>
      </c>
      <c r="T271" t="s">
        <v>80</v>
      </c>
    </row>
    <row r="272" spans="1:20" x14ac:dyDescent="0.35">
      <c r="A272" t="s">
        <v>1310</v>
      </c>
      <c r="B272" s="10">
        <v>17486589</v>
      </c>
      <c r="C272" s="4">
        <v>21387791</v>
      </c>
      <c r="D272" s="10">
        <v>32436736</v>
      </c>
      <c r="E272">
        <v>120</v>
      </c>
      <c r="F272" s="10">
        <f t="shared" ref="F272" si="45">B272/E272</f>
        <v>145721.57500000001</v>
      </c>
      <c r="G272" s="10">
        <f t="shared" ref="G272" si="46">C272/E272</f>
        <v>178231.59166666667</v>
      </c>
      <c r="H272" s="10">
        <f t="shared" ref="H272" si="47">D272/E272</f>
        <v>270306.13333333336</v>
      </c>
      <c r="I272">
        <v>17</v>
      </c>
      <c r="L272" t="s">
        <v>1336</v>
      </c>
      <c r="M272" s="10">
        <v>72981641</v>
      </c>
      <c r="N272" s="4">
        <v>92517301</v>
      </c>
      <c r="O272" s="10">
        <v>132785807</v>
      </c>
      <c r="P272" s="10">
        <v>121636.06833333333</v>
      </c>
      <c r="Q272" s="10">
        <v>154195.50166666668</v>
      </c>
      <c r="R272" s="10">
        <v>221309.67833333334</v>
      </c>
      <c r="S272">
        <v>600</v>
      </c>
      <c r="T272" t="s">
        <v>80</v>
      </c>
    </row>
    <row r="273" spans="1:20" x14ac:dyDescent="0.35">
      <c r="A273" t="s">
        <v>1315</v>
      </c>
      <c r="B273" s="61">
        <f>31128602/2</f>
        <v>15564301</v>
      </c>
      <c r="C273" s="62">
        <f>31525820/2</f>
        <v>15762910</v>
      </c>
      <c r="D273" s="61">
        <f>44930439/2</f>
        <v>22465219.5</v>
      </c>
      <c r="E273">
        <v>83</v>
      </c>
      <c r="F273" s="10">
        <f t="shared" si="39"/>
        <v>187521.69879518071</v>
      </c>
      <c r="G273" s="10">
        <f t="shared" si="40"/>
        <v>189914.57831325301</v>
      </c>
      <c r="H273" s="10">
        <f t="shared" si="41"/>
        <v>270665.2951807229</v>
      </c>
      <c r="I273">
        <v>36</v>
      </c>
      <c r="L273" t="s">
        <v>1339</v>
      </c>
      <c r="M273" s="10">
        <v>21383879</v>
      </c>
      <c r="N273" s="4">
        <v>29445479</v>
      </c>
      <c r="O273" s="10">
        <v>39276894</v>
      </c>
      <c r="P273" s="10">
        <v>213838.79</v>
      </c>
      <c r="Q273" s="10">
        <v>294454.78999999998</v>
      </c>
      <c r="R273" s="10">
        <v>392768.94</v>
      </c>
      <c r="S273">
        <v>100</v>
      </c>
      <c r="T273" t="s">
        <v>80</v>
      </c>
    </row>
    <row r="274" spans="1:20" x14ac:dyDescent="0.35">
      <c r="A274" t="s">
        <v>1315</v>
      </c>
      <c r="B274" s="61">
        <f>31128602/2</f>
        <v>15564301</v>
      </c>
      <c r="C274" s="62">
        <f>31525820/2</f>
        <v>15762910</v>
      </c>
      <c r="D274" s="61">
        <f>44930439/2</f>
        <v>22465219.5</v>
      </c>
      <c r="E274">
        <v>83</v>
      </c>
      <c r="F274" s="10">
        <f t="shared" ref="F274" si="48">B274/E274</f>
        <v>187521.69879518071</v>
      </c>
      <c r="G274" s="10">
        <f t="shared" ref="G274" si="49">C274/E274</f>
        <v>189914.57831325301</v>
      </c>
      <c r="H274" s="10">
        <f t="shared" ref="H274" si="50">D274/E274</f>
        <v>270665.2951807229</v>
      </c>
      <c r="I274">
        <v>41</v>
      </c>
      <c r="L274" t="s">
        <v>1342</v>
      </c>
      <c r="M274" s="10">
        <v>217831748</v>
      </c>
      <c r="N274" s="4">
        <v>247871827</v>
      </c>
      <c r="O274" s="10">
        <v>354220042</v>
      </c>
      <c r="P274" s="10">
        <v>148184.86258503402</v>
      </c>
      <c r="Q274" s="10">
        <v>168620.29047619048</v>
      </c>
      <c r="R274" s="10">
        <v>240966.0149659864</v>
      </c>
      <c r="S274" s="2">
        <v>1470</v>
      </c>
      <c r="T274" t="s">
        <v>95</v>
      </c>
    </row>
    <row r="275" spans="1:20" x14ac:dyDescent="0.35">
      <c r="A275" t="s">
        <v>1320</v>
      </c>
      <c r="B275" s="61">
        <f>28878518/2</f>
        <v>14439259</v>
      </c>
      <c r="C275" s="62">
        <f>29098265/2</f>
        <v>14549132.5</v>
      </c>
      <c r="D275" s="61">
        <f>58356819/2</f>
        <v>29178409.5</v>
      </c>
      <c r="E275">
        <v>125</v>
      </c>
      <c r="F275" s="10">
        <f t="shared" si="39"/>
        <v>115514.072</v>
      </c>
      <c r="G275" s="10">
        <f t="shared" si="40"/>
        <v>116393.06</v>
      </c>
      <c r="H275" s="10">
        <f t="shared" si="41"/>
        <v>233427.27600000001</v>
      </c>
      <c r="I275">
        <v>36</v>
      </c>
      <c r="L275" t="s">
        <v>1345</v>
      </c>
      <c r="M275" s="10">
        <v>31461307</v>
      </c>
      <c r="N275" s="4">
        <v>31498264</v>
      </c>
      <c r="O275" s="10">
        <v>64707692</v>
      </c>
      <c r="P275" s="10">
        <v>202976.17419354839</v>
      </c>
      <c r="Q275" s="10">
        <v>203214.6064516129</v>
      </c>
      <c r="R275" s="10">
        <v>417468.9806451613</v>
      </c>
      <c r="S275">
        <v>155</v>
      </c>
      <c r="T275" t="s">
        <v>80</v>
      </c>
    </row>
    <row r="276" spans="1:20" x14ac:dyDescent="0.35">
      <c r="A276" t="s">
        <v>1320</v>
      </c>
      <c r="B276" s="61">
        <f>28878518/2</f>
        <v>14439259</v>
      </c>
      <c r="C276" s="62">
        <f>29098265/2</f>
        <v>14549132.5</v>
      </c>
      <c r="D276" s="61">
        <f>58356819/2</f>
        <v>29178409.5</v>
      </c>
      <c r="E276">
        <v>125</v>
      </c>
      <c r="F276" s="10">
        <f t="shared" ref="F276" si="51">B276/E276</f>
        <v>115514.072</v>
      </c>
      <c r="G276" s="10">
        <f t="shared" ref="G276" si="52">C276/E276</f>
        <v>116393.06</v>
      </c>
      <c r="H276" s="10">
        <f t="shared" ref="H276" si="53">D276/E276</f>
        <v>233427.27600000001</v>
      </c>
      <c r="I276">
        <v>41</v>
      </c>
      <c r="L276" t="s">
        <v>1347</v>
      </c>
      <c r="M276" s="10">
        <v>77459926</v>
      </c>
      <c r="N276" s="4">
        <v>84273642</v>
      </c>
      <c r="O276" s="10">
        <v>138022346</v>
      </c>
      <c r="P276" s="10">
        <v>147542.7161904762</v>
      </c>
      <c r="Q276" s="10">
        <v>160521.22285714286</v>
      </c>
      <c r="R276" s="10">
        <v>262899.70666666667</v>
      </c>
      <c r="S276">
        <v>525</v>
      </c>
      <c r="T276" t="s">
        <v>80</v>
      </c>
    </row>
    <row r="277" spans="1:20" x14ac:dyDescent="0.35">
      <c r="A277" t="s">
        <v>1322</v>
      </c>
      <c r="B277" s="10">
        <v>31493725</v>
      </c>
      <c r="C277" s="4">
        <v>37374568</v>
      </c>
      <c r="D277" s="10">
        <v>55397339</v>
      </c>
      <c r="E277">
        <v>267</v>
      </c>
      <c r="F277" s="10">
        <f t="shared" si="39"/>
        <v>117954.02621722847</v>
      </c>
      <c r="G277" s="10">
        <f t="shared" si="40"/>
        <v>139979.6554307116</v>
      </c>
      <c r="H277" s="10">
        <f t="shared" si="41"/>
        <v>207480.67041198502</v>
      </c>
      <c r="I277">
        <v>2</v>
      </c>
      <c r="L277" t="s">
        <v>1352</v>
      </c>
      <c r="M277" s="10">
        <v>11659122</v>
      </c>
      <c r="N277" s="4">
        <v>17592850</v>
      </c>
      <c r="O277" s="10">
        <v>26202767</v>
      </c>
      <c r="P277" s="10">
        <v>129545.8</v>
      </c>
      <c r="Q277" s="10">
        <v>195476.11111111112</v>
      </c>
      <c r="R277" s="10">
        <v>291141.85555555555</v>
      </c>
      <c r="S277">
        <v>90</v>
      </c>
      <c r="T277" t="s">
        <v>71</v>
      </c>
    </row>
    <row r="278" spans="1:20" x14ac:dyDescent="0.35">
      <c r="A278" t="s">
        <v>1326</v>
      </c>
      <c r="B278" s="10">
        <v>70759984</v>
      </c>
      <c r="C278" s="4">
        <v>79608452</v>
      </c>
      <c r="D278" s="10">
        <v>110329749</v>
      </c>
      <c r="E278">
        <v>331</v>
      </c>
      <c r="F278" s="10">
        <f t="shared" si="39"/>
        <v>213776.38670694863</v>
      </c>
      <c r="G278" s="10">
        <f t="shared" si="40"/>
        <v>240508.91842900301</v>
      </c>
      <c r="H278" s="10">
        <f t="shared" si="41"/>
        <v>333322.50453172205</v>
      </c>
      <c r="I278">
        <v>36</v>
      </c>
      <c r="L278" t="s">
        <v>1354</v>
      </c>
      <c r="M278" s="10">
        <v>5300429</v>
      </c>
      <c r="N278" s="4">
        <v>9322714</v>
      </c>
      <c r="O278" s="10">
        <v>18892170</v>
      </c>
      <c r="P278" s="10">
        <v>60924.471264367814</v>
      </c>
      <c r="Q278" s="10">
        <v>107157.63218390805</v>
      </c>
      <c r="R278" s="10">
        <v>217151.37931034484</v>
      </c>
      <c r="S278">
        <v>87</v>
      </c>
      <c r="T278" t="s">
        <v>95</v>
      </c>
    </row>
    <row r="279" spans="1:20" x14ac:dyDescent="0.35">
      <c r="A279" t="s">
        <v>1332</v>
      </c>
      <c r="B279" s="10">
        <v>12614222</v>
      </c>
      <c r="C279" s="4">
        <v>14690909</v>
      </c>
      <c r="D279" s="10">
        <v>30770222</v>
      </c>
      <c r="E279">
        <v>150</v>
      </c>
      <c r="F279" s="10">
        <f t="shared" si="39"/>
        <v>84094.813333333339</v>
      </c>
      <c r="G279" s="10">
        <f t="shared" si="40"/>
        <v>97939.393333333326</v>
      </c>
      <c r="H279" s="10">
        <f t="shared" si="41"/>
        <v>205134.81333333332</v>
      </c>
      <c r="I279">
        <v>36</v>
      </c>
      <c r="L279" t="s">
        <v>1358</v>
      </c>
      <c r="M279" s="10">
        <v>271085679</v>
      </c>
      <c r="N279" s="4">
        <v>362780256</v>
      </c>
      <c r="O279" s="10">
        <v>430603644</v>
      </c>
      <c r="P279" s="10">
        <v>228764.28607594938</v>
      </c>
      <c r="Q279" s="10">
        <v>306143.67594936711</v>
      </c>
      <c r="R279" s="10">
        <v>363378.60253164556</v>
      </c>
      <c r="S279" s="2">
        <v>1185</v>
      </c>
      <c r="T279" t="s">
        <v>71</v>
      </c>
    </row>
    <row r="280" spans="1:20" x14ac:dyDescent="0.35">
      <c r="A280" t="s">
        <v>1334</v>
      </c>
      <c r="B280" s="10">
        <v>99020018</v>
      </c>
      <c r="C280" s="4">
        <v>162405914</v>
      </c>
      <c r="D280" s="10">
        <v>294566352</v>
      </c>
      <c r="E280" s="2">
        <v>1099</v>
      </c>
      <c r="F280" s="10">
        <f t="shared" si="39"/>
        <v>90100.107370336671</v>
      </c>
      <c r="G280" s="10">
        <f t="shared" si="40"/>
        <v>147776.08189262965</v>
      </c>
      <c r="H280" s="10">
        <f t="shared" si="41"/>
        <v>268031.25750682439</v>
      </c>
      <c r="I280">
        <v>36</v>
      </c>
      <c r="L280" t="s">
        <v>1362</v>
      </c>
      <c r="M280" s="10">
        <v>45699447</v>
      </c>
      <c r="N280" s="4">
        <v>54103303</v>
      </c>
      <c r="O280" s="10">
        <v>81404363</v>
      </c>
      <c r="P280" s="10">
        <v>159231.52264808363</v>
      </c>
      <c r="Q280" s="10">
        <v>188513.25087108015</v>
      </c>
      <c r="R280" s="10">
        <v>283638.89547038329</v>
      </c>
      <c r="S280">
        <v>287</v>
      </c>
      <c r="T280" t="s">
        <v>71</v>
      </c>
    </row>
    <row r="281" spans="1:20" x14ac:dyDescent="0.35">
      <c r="A281" t="s">
        <v>1336</v>
      </c>
      <c r="B281" s="10">
        <v>72981641</v>
      </c>
      <c r="C281" s="4">
        <v>92517301</v>
      </c>
      <c r="D281" s="10">
        <v>132785807</v>
      </c>
      <c r="E281">
        <v>600</v>
      </c>
      <c r="F281" s="10">
        <f t="shared" ref="F281" si="54">B281/E281</f>
        <v>121636.06833333333</v>
      </c>
      <c r="G281" s="10">
        <f t="shared" ref="G281" si="55">C281/E281</f>
        <v>154195.50166666668</v>
      </c>
      <c r="H281" s="10">
        <f t="shared" ref="H281" si="56">D281/E281</f>
        <v>221309.67833333334</v>
      </c>
      <c r="I281">
        <v>47</v>
      </c>
      <c r="L281" t="s">
        <v>1367</v>
      </c>
      <c r="M281" s="10">
        <v>154940128</v>
      </c>
      <c r="N281" s="4">
        <v>177437565</v>
      </c>
      <c r="O281" s="10">
        <v>232411021</v>
      </c>
      <c r="P281" s="10">
        <v>155250.62925851703</v>
      </c>
      <c r="Q281" s="10">
        <v>177793.1513026052</v>
      </c>
      <c r="R281" s="10">
        <v>232876.77454909819</v>
      </c>
      <c r="S281">
        <v>998</v>
      </c>
      <c r="T281" t="s">
        <v>80</v>
      </c>
    </row>
    <row r="282" spans="1:20" x14ac:dyDescent="0.35">
      <c r="A282" t="s">
        <v>1339</v>
      </c>
      <c r="B282" s="10">
        <v>21383879</v>
      </c>
      <c r="C282" s="4">
        <v>29445479</v>
      </c>
      <c r="D282" s="10">
        <v>39276894</v>
      </c>
      <c r="E282">
        <v>100</v>
      </c>
      <c r="F282" s="10">
        <f t="shared" si="39"/>
        <v>213838.79</v>
      </c>
      <c r="G282" s="10">
        <f t="shared" si="40"/>
        <v>294454.78999999998</v>
      </c>
      <c r="H282" s="10">
        <f t="shared" si="41"/>
        <v>392768.94</v>
      </c>
      <c r="I282">
        <v>41</v>
      </c>
      <c r="L282" t="s">
        <v>1370</v>
      </c>
      <c r="M282" s="10">
        <v>71528699</v>
      </c>
      <c r="N282" s="4">
        <v>103515741</v>
      </c>
      <c r="O282" s="10">
        <v>143538601</v>
      </c>
      <c r="P282" s="10">
        <v>142487.44820717131</v>
      </c>
      <c r="Q282" s="10">
        <v>206206.65537848606</v>
      </c>
      <c r="R282" s="10">
        <v>285933.46812749002</v>
      </c>
      <c r="S282">
        <v>502</v>
      </c>
      <c r="T282" t="s">
        <v>268</v>
      </c>
    </row>
    <row r="283" spans="1:20" x14ac:dyDescent="0.35">
      <c r="A283" t="s">
        <v>1342</v>
      </c>
      <c r="B283" s="61">
        <f>217831748/2</f>
        <v>108915874</v>
      </c>
      <c r="C283" s="62">
        <f>247871827/2</f>
        <v>123935913.5</v>
      </c>
      <c r="D283" s="61">
        <f>354220042/2</f>
        <v>177110021</v>
      </c>
      <c r="E283" s="2">
        <v>1470</v>
      </c>
      <c r="F283" s="10">
        <f t="shared" si="39"/>
        <v>74092.431292517009</v>
      </c>
      <c r="G283" s="10">
        <f t="shared" si="40"/>
        <v>84310.14523809524</v>
      </c>
      <c r="H283" s="10">
        <f t="shared" si="41"/>
        <v>120483.0074829932</v>
      </c>
      <c r="I283">
        <v>8</v>
      </c>
      <c r="L283" t="s">
        <v>1376</v>
      </c>
      <c r="M283" s="10">
        <v>144528214</v>
      </c>
      <c r="N283" s="4">
        <v>197798381</v>
      </c>
      <c r="O283" s="10">
        <v>269470462</v>
      </c>
      <c r="P283" s="10">
        <v>138172.28871892925</v>
      </c>
      <c r="Q283" s="10">
        <v>189099.79063097516</v>
      </c>
      <c r="R283" s="10">
        <v>257619.94455066923</v>
      </c>
      <c r="S283" s="2">
        <v>1046</v>
      </c>
      <c r="T283" t="s">
        <v>80</v>
      </c>
    </row>
    <row r="284" spans="1:20" x14ac:dyDescent="0.35">
      <c r="A284" t="s">
        <v>1342</v>
      </c>
      <c r="B284" s="61">
        <f>217831748/2</f>
        <v>108915874</v>
      </c>
      <c r="C284" s="62">
        <f>247871827/2</f>
        <v>123935913.5</v>
      </c>
      <c r="D284" s="61">
        <f>354220042/2</f>
        <v>177110021</v>
      </c>
      <c r="E284" s="2">
        <v>1470</v>
      </c>
      <c r="F284" s="10">
        <f t="shared" ref="F284" si="57">B284/E284</f>
        <v>74092.431292517009</v>
      </c>
      <c r="G284" s="10">
        <f t="shared" ref="G284" si="58">C284/E284</f>
        <v>84310.14523809524</v>
      </c>
      <c r="H284" s="10">
        <f t="shared" ref="H284" si="59">D284/E284</f>
        <v>120483.0074829932</v>
      </c>
      <c r="I284">
        <v>9</v>
      </c>
      <c r="L284" t="s">
        <v>1378</v>
      </c>
      <c r="M284" s="10">
        <v>21837167</v>
      </c>
      <c r="N284" s="4">
        <v>21961657</v>
      </c>
      <c r="O284" s="10">
        <v>45690987</v>
      </c>
      <c r="P284" s="10">
        <v>99713.091324200912</v>
      </c>
      <c r="Q284" s="10">
        <v>100281.53881278539</v>
      </c>
      <c r="R284" s="10">
        <v>208634.64383561644</v>
      </c>
      <c r="S284">
        <v>219</v>
      </c>
      <c r="T284" t="s">
        <v>71</v>
      </c>
    </row>
    <row r="285" spans="1:20" x14ac:dyDescent="0.35">
      <c r="A285" t="s">
        <v>1345</v>
      </c>
      <c r="B285" s="10">
        <v>31461307</v>
      </c>
      <c r="C285" s="4">
        <v>31498264</v>
      </c>
      <c r="D285" s="10">
        <v>64707692</v>
      </c>
      <c r="E285">
        <v>155</v>
      </c>
      <c r="F285" s="10">
        <f t="shared" si="39"/>
        <v>202976.17419354839</v>
      </c>
      <c r="G285" s="10">
        <f t="shared" si="40"/>
        <v>203214.6064516129</v>
      </c>
      <c r="H285" s="10">
        <f t="shared" si="41"/>
        <v>417468.9806451613</v>
      </c>
      <c r="I285">
        <v>41</v>
      </c>
      <c r="L285" t="s">
        <v>1965</v>
      </c>
      <c r="M285" s="10">
        <v>48091922</v>
      </c>
      <c r="N285" s="4">
        <v>48091922</v>
      </c>
      <c r="O285" s="10">
        <v>73453736</v>
      </c>
      <c r="P285" s="10">
        <v>154140.77564102566</v>
      </c>
      <c r="Q285" s="10">
        <v>154140.77564102566</v>
      </c>
      <c r="R285" s="10">
        <v>235428.64102564103</v>
      </c>
      <c r="S285">
        <v>312</v>
      </c>
      <c r="T285" t="s">
        <v>71</v>
      </c>
    </row>
    <row r="286" spans="1:20" x14ac:dyDescent="0.35">
      <c r="A286" t="s">
        <v>1347</v>
      </c>
      <c r="B286" s="10">
        <v>77459926</v>
      </c>
      <c r="C286" s="4">
        <v>84273642</v>
      </c>
      <c r="D286" s="10">
        <v>138022346</v>
      </c>
      <c r="E286">
        <v>525</v>
      </c>
      <c r="F286" s="10">
        <f t="shared" si="39"/>
        <v>147542.7161904762</v>
      </c>
      <c r="G286" s="10">
        <f t="shared" si="40"/>
        <v>160521.22285714286</v>
      </c>
      <c r="H286" s="10">
        <f t="shared" si="41"/>
        <v>262899.70666666667</v>
      </c>
      <c r="I286">
        <v>33</v>
      </c>
      <c r="L286" t="s">
        <v>1381</v>
      </c>
      <c r="M286" s="10">
        <v>36924782</v>
      </c>
      <c r="N286" s="4">
        <v>41286121</v>
      </c>
      <c r="O286" s="10">
        <v>56635801</v>
      </c>
      <c r="P286" s="10">
        <v>147699.128</v>
      </c>
      <c r="Q286" s="10">
        <v>165144.484</v>
      </c>
      <c r="R286" s="10">
        <v>226543.204</v>
      </c>
      <c r="S286">
        <v>250</v>
      </c>
      <c r="T286" t="s">
        <v>95</v>
      </c>
    </row>
    <row r="287" spans="1:20" x14ac:dyDescent="0.35">
      <c r="A287" t="s">
        <v>1352</v>
      </c>
      <c r="B287" s="10">
        <v>11659122</v>
      </c>
      <c r="C287" s="4">
        <v>17592850</v>
      </c>
      <c r="D287" s="10">
        <v>26202767</v>
      </c>
      <c r="E287">
        <v>90</v>
      </c>
      <c r="F287" s="10">
        <f t="shared" si="39"/>
        <v>129545.8</v>
      </c>
      <c r="G287" s="10">
        <f t="shared" si="40"/>
        <v>195476.11111111112</v>
      </c>
      <c r="H287" s="10">
        <f t="shared" si="41"/>
        <v>291141.85555555555</v>
      </c>
      <c r="I287">
        <v>16</v>
      </c>
      <c r="L287" t="s">
        <v>1383</v>
      </c>
      <c r="M287" s="10">
        <v>22220336</v>
      </c>
      <c r="N287" s="4">
        <v>22760410</v>
      </c>
      <c r="O287" s="10">
        <v>40885803</v>
      </c>
      <c r="P287" s="10">
        <v>111101.68</v>
      </c>
      <c r="Q287" s="10">
        <v>113802.05</v>
      </c>
      <c r="R287" s="10">
        <v>204429.01500000001</v>
      </c>
      <c r="S287">
        <v>200</v>
      </c>
      <c r="T287" t="s">
        <v>71</v>
      </c>
    </row>
    <row r="288" spans="1:20" x14ac:dyDescent="0.35">
      <c r="A288" t="s">
        <v>1354</v>
      </c>
      <c r="B288" s="10">
        <v>5300429</v>
      </c>
      <c r="C288" s="4">
        <v>9322714</v>
      </c>
      <c r="D288" s="10">
        <v>18892170</v>
      </c>
      <c r="E288">
        <v>87</v>
      </c>
      <c r="F288" s="10">
        <f t="shared" si="39"/>
        <v>60924.471264367814</v>
      </c>
      <c r="G288" s="10">
        <f t="shared" si="40"/>
        <v>107157.63218390805</v>
      </c>
      <c r="H288" s="10">
        <f t="shared" si="41"/>
        <v>217151.37931034484</v>
      </c>
      <c r="I288">
        <v>6</v>
      </c>
      <c r="L288" t="s">
        <v>1385</v>
      </c>
      <c r="M288" s="10">
        <v>19475865</v>
      </c>
      <c r="N288" s="4">
        <v>24210105</v>
      </c>
      <c r="O288" s="10">
        <v>41771254</v>
      </c>
      <c r="P288" s="10">
        <v>162298.875</v>
      </c>
      <c r="Q288" s="10">
        <v>201750.875</v>
      </c>
      <c r="R288" s="10">
        <v>348093.78333333333</v>
      </c>
      <c r="S288">
        <v>120</v>
      </c>
      <c r="T288" t="s">
        <v>71</v>
      </c>
    </row>
    <row r="289" spans="1:20" x14ac:dyDescent="0.35">
      <c r="A289" t="s">
        <v>1358</v>
      </c>
      <c r="B289" s="10">
        <v>271085679</v>
      </c>
      <c r="C289" s="4">
        <v>362780256</v>
      </c>
      <c r="D289" s="10">
        <v>430603644</v>
      </c>
      <c r="E289" s="2">
        <v>1185</v>
      </c>
      <c r="F289" s="10">
        <f t="shared" si="39"/>
        <v>228764.28607594938</v>
      </c>
      <c r="G289" s="10">
        <f t="shared" si="40"/>
        <v>306143.67594936711</v>
      </c>
      <c r="H289" s="10">
        <f t="shared" si="41"/>
        <v>363378.60253164556</v>
      </c>
      <c r="I289">
        <v>13</v>
      </c>
      <c r="L289" t="s">
        <v>1387</v>
      </c>
      <c r="M289" s="10">
        <v>26486465</v>
      </c>
      <c r="N289" s="4">
        <v>27488229</v>
      </c>
      <c r="O289" s="10">
        <v>40624208</v>
      </c>
      <c r="P289" s="10">
        <v>158601.58682634731</v>
      </c>
      <c r="Q289" s="10">
        <v>164600.17365269462</v>
      </c>
      <c r="R289" s="10">
        <v>243258.73053892216</v>
      </c>
      <c r="S289">
        <v>167</v>
      </c>
      <c r="T289" t="s">
        <v>80</v>
      </c>
    </row>
    <row r="290" spans="1:20" x14ac:dyDescent="0.35">
      <c r="A290" t="s">
        <v>1362</v>
      </c>
      <c r="B290" s="10">
        <v>45699447</v>
      </c>
      <c r="C290" s="4">
        <v>54103303</v>
      </c>
      <c r="D290" s="10">
        <v>81404363</v>
      </c>
      <c r="E290">
        <v>287</v>
      </c>
      <c r="F290" s="10">
        <f t="shared" si="39"/>
        <v>159231.52264808363</v>
      </c>
      <c r="G290" s="10">
        <f t="shared" si="40"/>
        <v>188513.25087108015</v>
      </c>
      <c r="H290" s="10">
        <f t="shared" si="41"/>
        <v>283638.89547038329</v>
      </c>
      <c r="I290">
        <v>13</v>
      </c>
      <c r="L290" t="s">
        <v>1390</v>
      </c>
      <c r="M290" s="10">
        <v>91785653</v>
      </c>
      <c r="N290" s="4">
        <v>93908049</v>
      </c>
      <c r="O290" s="10">
        <v>130171561</v>
      </c>
      <c r="P290" s="10">
        <v>198670.24458874459</v>
      </c>
      <c r="Q290" s="10">
        <v>203264.17532467534</v>
      </c>
      <c r="R290" s="10">
        <v>281756.62554112554</v>
      </c>
      <c r="S290">
        <v>462</v>
      </c>
      <c r="T290" t="s">
        <v>80</v>
      </c>
    </row>
    <row r="291" spans="1:20" x14ac:dyDescent="0.35">
      <c r="A291" t="s">
        <v>1367</v>
      </c>
      <c r="B291" s="10">
        <v>154940128</v>
      </c>
      <c r="C291" s="4">
        <v>177437565</v>
      </c>
      <c r="D291" s="10">
        <v>232411021</v>
      </c>
      <c r="E291">
        <v>998</v>
      </c>
      <c r="F291" s="10">
        <f t="shared" si="39"/>
        <v>155250.62925851703</v>
      </c>
      <c r="G291" s="10">
        <f t="shared" si="40"/>
        <v>177793.1513026052</v>
      </c>
      <c r="H291" s="10">
        <f t="shared" si="41"/>
        <v>232876.77454909819</v>
      </c>
      <c r="I291">
        <v>41</v>
      </c>
      <c r="L291" t="s">
        <v>1393</v>
      </c>
      <c r="M291" s="10">
        <v>45948245</v>
      </c>
      <c r="N291" s="4">
        <v>52381235</v>
      </c>
      <c r="O291" s="10">
        <v>85443100</v>
      </c>
      <c r="P291" s="10">
        <v>199774.97826086957</v>
      </c>
      <c r="Q291" s="10">
        <v>227744.5</v>
      </c>
      <c r="R291" s="10">
        <v>371491.73913043475</v>
      </c>
      <c r="S291">
        <v>230</v>
      </c>
      <c r="T291" t="s">
        <v>71</v>
      </c>
    </row>
    <row r="292" spans="1:20" x14ac:dyDescent="0.35">
      <c r="A292" t="s">
        <v>1370</v>
      </c>
      <c r="B292" s="10">
        <v>71528699</v>
      </c>
      <c r="C292" s="4">
        <v>103515741</v>
      </c>
      <c r="D292" s="10">
        <v>143538601</v>
      </c>
      <c r="E292">
        <v>502</v>
      </c>
      <c r="F292" s="10">
        <f t="shared" si="39"/>
        <v>142487.44820717131</v>
      </c>
      <c r="G292" s="10">
        <f t="shared" si="40"/>
        <v>206206.65537848606</v>
      </c>
      <c r="H292" s="10">
        <f t="shared" si="41"/>
        <v>285933.46812749002</v>
      </c>
      <c r="I292">
        <v>49</v>
      </c>
      <c r="L292" t="s">
        <v>1397</v>
      </c>
      <c r="M292" s="10">
        <v>28807522</v>
      </c>
      <c r="N292" s="4">
        <v>29612456</v>
      </c>
      <c r="O292" s="10">
        <v>41080167</v>
      </c>
      <c r="P292" s="10">
        <v>144037.60999999999</v>
      </c>
      <c r="Q292" s="10">
        <v>148062.28</v>
      </c>
      <c r="R292" s="10">
        <v>205400.83499999999</v>
      </c>
      <c r="S292">
        <v>200</v>
      </c>
      <c r="T292" t="s">
        <v>95</v>
      </c>
    </row>
    <row r="293" spans="1:20" x14ac:dyDescent="0.35">
      <c r="A293" t="s">
        <v>1376</v>
      </c>
      <c r="B293" s="10">
        <v>144528214</v>
      </c>
      <c r="C293" s="4">
        <v>197798381</v>
      </c>
      <c r="D293" s="10">
        <v>269470462</v>
      </c>
      <c r="E293" s="2">
        <v>1046</v>
      </c>
      <c r="F293" s="10">
        <f t="shared" si="39"/>
        <v>138172.28871892925</v>
      </c>
      <c r="G293" s="10">
        <f t="shared" si="40"/>
        <v>189099.79063097516</v>
      </c>
      <c r="H293" s="10">
        <f t="shared" si="41"/>
        <v>257619.94455066923</v>
      </c>
      <c r="I293">
        <v>36</v>
      </c>
      <c r="L293" t="s">
        <v>1401</v>
      </c>
      <c r="M293" s="10">
        <v>10261778</v>
      </c>
      <c r="N293" s="4">
        <v>13985886</v>
      </c>
      <c r="O293" s="10">
        <v>28706652</v>
      </c>
      <c r="P293" s="10">
        <v>68411.853333333333</v>
      </c>
      <c r="Q293" s="10">
        <v>93239.24</v>
      </c>
      <c r="R293" s="10">
        <v>191377.68</v>
      </c>
      <c r="S293">
        <v>150</v>
      </c>
      <c r="T293" t="s">
        <v>95</v>
      </c>
    </row>
    <row r="294" spans="1:20" x14ac:dyDescent="0.35">
      <c r="A294" t="s">
        <v>1378</v>
      </c>
      <c r="B294" s="10">
        <v>21837167</v>
      </c>
      <c r="C294" s="4">
        <v>21961657</v>
      </c>
      <c r="D294" s="10">
        <v>45690987</v>
      </c>
      <c r="E294">
        <v>219</v>
      </c>
      <c r="F294" s="10">
        <f t="shared" si="39"/>
        <v>99713.091324200912</v>
      </c>
      <c r="G294" s="10">
        <f t="shared" si="40"/>
        <v>100281.53881278539</v>
      </c>
      <c r="H294" s="10">
        <f t="shared" si="41"/>
        <v>208634.64383561644</v>
      </c>
      <c r="I294">
        <v>15</v>
      </c>
      <c r="L294" t="s">
        <v>1404</v>
      </c>
      <c r="M294" s="10">
        <v>279083273</v>
      </c>
      <c r="N294" s="4">
        <v>341088092</v>
      </c>
      <c r="O294" s="10">
        <v>401135475</v>
      </c>
      <c r="P294" s="10">
        <v>174100.60698689957</v>
      </c>
      <c r="Q294" s="10">
        <v>212781.0929507174</v>
      </c>
      <c r="R294" s="10">
        <v>250240.47099189021</v>
      </c>
      <c r="S294" s="2">
        <v>1603</v>
      </c>
      <c r="T294" t="s">
        <v>80</v>
      </c>
    </row>
    <row r="295" spans="1:20" x14ac:dyDescent="0.35">
      <c r="A295" t="s">
        <v>1965</v>
      </c>
      <c r="B295" s="4">
        <v>47939328</v>
      </c>
      <c r="C295" s="4">
        <v>48091922</v>
      </c>
      <c r="D295" s="10">
        <v>73453736</v>
      </c>
      <c r="E295">
        <v>312</v>
      </c>
      <c r="F295" s="10">
        <f t="shared" si="39"/>
        <v>153651.69230769231</v>
      </c>
      <c r="G295" s="10">
        <f t="shared" si="40"/>
        <v>154140.77564102566</v>
      </c>
      <c r="H295" s="10">
        <f t="shared" si="41"/>
        <v>235428.64102564103</v>
      </c>
      <c r="I295">
        <v>15</v>
      </c>
      <c r="L295" t="s">
        <v>1407</v>
      </c>
      <c r="M295" s="10">
        <v>12240209</v>
      </c>
      <c r="N295" s="4">
        <v>14257073</v>
      </c>
      <c r="O295" s="10">
        <v>23029492</v>
      </c>
      <c r="P295" s="10">
        <v>109287.58035714286</v>
      </c>
      <c r="Q295" s="10">
        <v>127295.29464285714</v>
      </c>
      <c r="R295" s="10">
        <v>205620.46428571429</v>
      </c>
      <c r="S295">
        <v>112</v>
      </c>
      <c r="T295" t="s">
        <v>80</v>
      </c>
    </row>
    <row r="296" spans="1:20" x14ac:dyDescent="0.35">
      <c r="A296" t="s">
        <v>1381</v>
      </c>
      <c r="B296" s="10">
        <v>36924782</v>
      </c>
      <c r="C296" s="4">
        <v>41286121</v>
      </c>
      <c r="D296" s="10">
        <v>56635801</v>
      </c>
      <c r="E296">
        <v>250</v>
      </c>
      <c r="F296" s="10">
        <f t="shared" si="39"/>
        <v>147699.128</v>
      </c>
      <c r="G296" s="10">
        <f t="shared" si="40"/>
        <v>165144.484</v>
      </c>
      <c r="H296" s="10">
        <f t="shared" si="41"/>
        <v>226543.204</v>
      </c>
      <c r="I296">
        <v>1</v>
      </c>
      <c r="L296" t="s">
        <v>1409</v>
      </c>
      <c r="M296" s="10">
        <v>37461596</v>
      </c>
      <c r="N296" s="4">
        <v>40761802</v>
      </c>
      <c r="O296" s="10">
        <v>64556950</v>
      </c>
      <c r="P296" s="10">
        <v>127855.27645051194</v>
      </c>
      <c r="Q296" s="10">
        <v>139118.77815699659</v>
      </c>
      <c r="R296" s="10">
        <v>220330.88737201365</v>
      </c>
      <c r="S296">
        <v>293</v>
      </c>
      <c r="T296" t="s">
        <v>80</v>
      </c>
    </row>
    <row r="297" spans="1:20" x14ac:dyDescent="0.35">
      <c r="A297" t="s">
        <v>1383</v>
      </c>
      <c r="B297" s="10">
        <v>22220336</v>
      </c>
      <c r="C297" s="4">
        <v>22760410</v>
      </c>
      <c r="D297" s="10">
        <v>40885803</v>
      </c>
      <c r="E297">
        <v>200</v>
      </c>
      <c r="F297" s="10">
        <f t="shared" si="39"/>
        <v>111101.68</v>
      </c>
      <c r="G297" s="10">
        <f t="shared" si="40"/>
        <v>113802.05</v>
      </c>
      <c r="H297" s="10">
        <f t="shared" si="41"/>
        <v>204429.01500000001</v>
      </c>
      <c r="I297">
        <v>17</v>
      </c>
      <c r="L297" t="s">
        <v>1414</v>
      </c>
      <c r="M297" s="10">
        <v>214524743</v>
      </c>
      <c r="N297" s="4">
        <v>234520003</v>
      </c>
      <c r="O297" s="10">
        <v>340390726</v>
      </c>
      <c r="P297" s="10">
        <v>140120.668190725</v>
      </c>
      <c r="Q297" s="10">
        <v>153180.92945787066</v>
      </c>
      <c r="R297" s="10">
        <v>222332.28347485303</v>
      </c>
      <c r="S297" s="2">
        <v>1531</v>
      </c>
      <c r="T297" t="s">
        <v>95</v>
      </c>
    </row>
    <row r="298" spans="1:20" x14ac:dyDescent="0.35">
      <c r="A298" t="s">
        <v>1385</v>
      </c>
      <c r="B298" s="10">
        <v>19475865</v>
      </c>
      <c r="C298" s="4">
        <v>24210105</v>
      </c>
      <c r="D298" s="10">
        <v>41771254</v>
      </c>
      <c r="E298">
        <v>120</v>
      </c>
      <c r="F298" s="10">
        <f t="shared" si="39"/>
        <v>162298.875</v>
      </c>
      <c r="G298" s="10">
        <f t="shared" si="40"/>
        <v>201750.875</v>
      </c>
      <c r="H298" s="10">
        <f t="shared" si="41"/>
        <v>348093.78333333333</v>
      </c>
      <c r="I298">
        <v>17</v>
      </c>
      <c r="L298" t="s">
        <v>1421</v>
      </c>
      <c r="M298" s="10">
        <v>33728094</v>
      </c>
      <c r="N298" s="4">
        <v>46126337</v>
      </c>
      <c r="O298" s="10">
        <v>65599629</v>
      </c>
      <c r="P298" s="10">
        <v>140533.72500000001</v>
      </c>
      <c r="Q298" s="10">
        <v>192193.07083333333</v>
      </c>
      <c r="R298" s="10">
        <v>273331.78749999998</v>
      </c>
      <c r="S298">
        <v>240</v>
      </c>
      <c r="T298" t="s">
        <v>95</v>
      </c>
    </row>
    <row r="299" spans="1:20" x14ac:dyDescent="0.35">
      <c r="A299" t="s">
        <v>1387</v>
      </c>
      <c r="B299" s="10">
        <v>26486465</v>
      </c>
      <c r="C299" s="4">
        <v>27488229</v>
      </c>
      <c r="D299" s="10">
        <v>40624208</v>
      </c>
      <c r="E299">
        <v>167</v>
      </c>
      <c r="F299" s="10">
        <f t="shared" si="39"/>
        <v>158601.58682634731</v>
      </c>
      <c r="G299" s="10">
        <f t="shared" si="40"/>
        <v>164600.17365269462</v>
      </c>
      <c r="H299" s="10">
        <f t="shared" si="41"/>
        <v>243258.73053892216</v>
      </c>
      <c r="I299">
        <v>42</v>
      </c>
      <c r="L299" t="s">
        <v>1423</v>
      </c>
      <c r="M299" s="10">
        <v>277787277</v>
      </c>
      <c r="N299" s="4">
        <v>335184873</v>
      </c>
      <c r="O299" s="10">
        <v>518891819</v>
      </c>
      <c r="P299" s="10">
        <v>128486.2520814061</v>
      </c>
      <c r="Q299" s="10">
        <v>155034.63135985198</v>
      </c>
      <c r="R299" s="10">
        <v>240005.4666975023</v>
      </c>
      <c r="S299" s="2">
        <v>2162</v>
      </c>
      <c r="T299" t="s">
        <v>95</v>
      </c>
    </row>
    <row r="300" spans="1:20" x14ac:dyDescent="0.35">
      <c r="A300" t="s">
        <v>1390</v>
      </c>
      <c r="B300" s="10">
        <v>91785653</v>
      </c>
      <c r="C300" s="4">
        <v>93908049</v>
      </c>
      <c r="D300" s="10">
        <v>130171561</v>
      </c>
      <c r="E300">
        <v>462</v>
      </c>
      <c r="F300" s="10">
        <f t="shared" si="39"/>
        <v>198670.24458874459</v>
      </c>
      <c r="G300" s="10">
        <f t="shared" si="40"/>
        <v>203264.17532467534</v>
      </c>
      <c r="H300" s="10">
        <f t="shared" si="41"/>
        <v>281756.62554112554</v>
      </c>
      <c r="I300">
        <v>42</v>
      </c>
      <c r="L300" t="s">
        <v>1426</v>
      </c>
      <c r="M300" s="10">
        <v>269312739</v>
      </c>
      <c r="N300" s="4">
        <v>328337688</v>
      </c>
      <c r="O300" s="10">
        <v>440398231</v>
      </c>
      <c r="P300" s="10">
        <v>144713.99193981729</v>
      </c>
      <c r="Q300" s="10">
        <v>176430.78344975819</v>
      </c>
      <c r="R300" s="10">
        <v>236646.01343363783</v>
      </c>
      <c r="S300" s="2">
        <v>1861</v>
      </c>
      <c r="T300" t="s">
        <v>95</v>
      </c>
    </row>
    <row r="301" spans="1:20" x14ac:dyDescent="0.35">
      <c r="A301" t="s">
        <v>1393</v>
      </c>
      <c r="B301" s="10">
        <v>45948245</v>
      </c>
      <c r="C301" s="4">
        <v>52381235</v>
      </c>
      <c r="D301" s="10">
        <v>85443100</v>
      </c>
      <c r="E301">
        <v>230</v>
      </c>
      <c r="F301" s="10">
        <f t="shared" si="39"/>
        <v>199774.97826086957</v>
      </c>
      <c r="G301" s="10">
        <f t="shared" si="40"/>
        <v>227744.5</v>
      </c>
      <c r="H301" s="10">
        <f t="shared" si="41"/>
        <v>371491.73913043475</v>
      </c>
      <c r="I301">
        <v>14</v>
      </c>
      <c r="L301" t="s">
        <v>1429</v>
      </c>
      <c r="M301" s="10">
        <v>202965521</v>
      </c>
      <c r="N301" s="4">
        <v>249955098</v>
      </c>
      <c r="O301" s="10">
        <v>371970473</v>
      </c>
      <c r="P301" s="10">
        <v>133970.64092409241</v>
      </c>
      <c r="Q301" s="10">
        <v>164986.86336633662</v>
      </c>
      <c r="R301" s="10">
        <v>245525.06468646866</v>
      </c>
      <c r="S301" s="2">
        <v>1515</v>
      </c>
      <c r="T301" t="s">
        <v>95</v>
      </c>
    </row>
    <row r="302" spans="1:20" x14ac:dyDescent="0.35">
      <c r="A302" t="s">
        <v>1397</v>
      </c>
      <c r="B302" s="10">
        <v>28807522</v>
      </c>
      <c r="C302" s="4">
        <v>29612456</v>
      </c>
      <c r="D302" s="10">
        <v>41080167</v>
      </c>
      <c r="E302">
        <v>200</v>
      </c>
      <c r="F302" s="10">
        <f t="shared" si="39"/>
        <v>144037.60999999999</v>
      </c>
      <c r="G302" s="10">
        <f t="shared" si="40"/>
        <v>148062.28</v>
      </c>
      <c r="H302" s="10">
        <f t="shared" si="41"/>
        <v>205400.83499999999</v>
      </c>
      <c r="I302">
        <v>9</v>
      </c>
      <c r="L302" t="s">
        <v>1433</v>
      </c>
      <c r="M302" s="10">
        <v>38553317</v>
      </c>
      <c r="N302" s="4">
        <v>45805244</v>
      </c>
      <c r="O302" s="10">
        <v>68823693</v>
      </c>
      <c r="P302" s="10">
        <v>178487.57870370371</v>
      </c>
      <c r="Q302" s="10">
        <v>212061.3148148148</v>
      </c>
      <c r="R302" s="10">
        <v>318628.20833333331</v>
      </c>
      <c r="S302">
        <v>216</v>
      </c>
      <c r="T302" t="s">
        <v>95</v>
      </c>
    </row>
    <row r="303" spans="1:20" x14ac:dyDescent="0.35">
      <c r="A303" t="s">
        <v>1401</v>
      </c>
      <c r="B303" s="10">
        <v>10261778</v>
      </c>
      <c r="C303" s="4">
        <v>13985886</v>
      </c>
      <c r="D303" s="10">
        <v>28706652</v>
      </c>
      <c r="E303">
        <v>150</v>
      </c>
      <c r="F303" s="10">
        <f t="shared" si="39"/>
        <v>68411.853333333333</v>
      </c>
      <c r="G303" s="10">
        <f t="shared" si="40"/>
        <v>93239.24</v>
      </c>
      <c r="H303" s="10">
        <f t="shared" si="41"/>
        <v>191377.68</v>
      </c>
      <c r="I303">
        <v>9</v>
      </c>
      <c r="L303" t="s">
        <v>1986</v>
      </c>
      <c r="M303" s="10">
        <v>20830717</v>
      </c>
      <c r="N303" s="4">
        <v>28578030</v>
      </c>
      <c r="O303" s="10">
        <v>51067903</v>
      </c>
      <c r="P303" s="10">
        <v>204222.71568627452</v>
      </c>
      <c r="Q303" s="10">
        <v>280176.76470588235</v>
      </c>
      <c r="R303" s="10">
        <v>500665.71568627452</v>
      </c>
      <c r="S303">
        <v>102</v>
      </c>
      <c r="T303" t="s">
        <v>95</v>
      </c>
    </row>
    <row r="304" spans="1:20" x14ac:dyDescent="0.35">
      <c r="A304" t="s">
        <v>1404</v>
      </c>
      <c r="B304" s="10">
        <v>279083273</v>
      </c>
      <c r="C304" s="4">
        <v>341088092</v>
      </c>
      <c r="D304" s="10">
        <v>401135475</v>
      </c>
      <c r="E304" s="2">
        <v>1603</v>
      </c>
      <c r="F304" s="10">
        <f t="shared" si="39"/>
        <v>174100.60698689957</v>
      </c>
      <c r="G304" s="10">
        <f t="shared" si="40"/>
        <v>212781.0929507174</v>
      </c>
      <c r="H304" s="10">
        <f t="shared" si="41"/>
        <v>250240.47099189021</v>
      </c>
      <c r="I304">
        <v>41</v>
      </c>
      <c r="L304" t="s">
        <v>1445</v>
      </c>
      <c r="M304" s="10">
        <v>3913866</v>
      </c>
      <c r="N304" s="4">
        <v>5094195</v>
      </c>
      <c r="O304" s="10">
        <v>10960915</v>
      </c>
      <c r="P304" s="10">
        <v>122308.3125</v>
      </c>
      <c r="Q304" s="10">
        <v>159193.59375</v>
      </c>
      <c r="R304" s="10">
        <v>342528.59375</v>
      </c>
      <c r="S304">
        <v>32</v>
      </c>
      <c r="T304" t="s">
        <v>95</v>
      </c>
    </row>
    <row r="305" spans="1:20" s="23" customFormat="1" x14ac:dyDescent="0.35">
      <c r="A305" t="s">
        <v>1407</v>
      </c>
      <c r="B305" s="10">
        <v>12240209</v>
      </c>
      <c r="C305" s="4">
        <v>14257073</v>
      </c>
      <c r="D305" s="10">
        <v>23029492</v>
      </c>
      <c r="E305">
        <v>112</v>
      </c>
      <c r="F305" s="10">
        <f t="shared" si="39"/>
        <v>109287.58035714286</v>
      </c>
      <c r="G305" s="10">
        <f t="shared" si="40"/>
        <v>127295.29464285714</v>
      </c>
      <c r="H305" s="10">
        <f t="shared" si="41"/>
        <v>205620.46428571429</v>
      </c>
      <c r="I305">
        <v>41</v>
      </c>
      <c r="L305" t="s">
        <v>1447</v>
      </c>
      <c r="M305" s="10">
        <v>4459950</v>
      </c>
      <c r="N305" s="4">
        <v>5535885</v>
      </c>
      <c r="O305" s="10">
        <v>11503256</v>
      </c>
      <c r="P305" s="10">
        <v>139373.4375</v>
      </c>
      <c r="Q305" s="10">
        <v>172996.40625</v>
      </c>
      <c r="R305" s="10">
        <v>359476.75</v>
      </c>
      <c r="S305">
        <v>32</v>
      </c>
      <c r="T305" t="s">
        <v>95</v>
      </c>
    </row>
    <row r="306" spans="1:20" x14ac:dyDescent="0.35">
      <c r="A306" t="s">
        <v>1409</v>
      </c>
      <c r="B306" s="10">
        <v>37461596</v>
      </c>
      <c r="C306" s="4">
        <v>40761802</v>
      </c>
      <c r="D306" s="10">
        <v>64556950</v>
      </c>
      <c r="E306">
        <v>293</v>
      </c>
      <c r="F306" s="10">
        <f t="shared" si="39"/>
        <v>127855.27645051194</v>
      </c>
      <c r="G306" s="10">
        <f t="shared" si="40"/>
        <v>139118.77815699659</v>
      </c>
      <c r="H306" s="10">
        <f t="shared" si="41"/>
        <v>220330.88737201365</v>
      </c>
      <c r="I306">
        <v>42</v>
      </c>
      <c r="L306" t="s">
        <v>1449</v>
      </c>
      <c r="M306" s="10">
        <v>83903383</v>
      </c>
      <c r="N306" s="4">
        <v>98936294</v>
      </c>
      <c r="O306" s="10">
        <v>148483150</v>
      </c>
      <c r="P306" s="10">
        <v>138454.42739273928</v>
      </c>
      <c r="Q306" s="10">
        <v>163261.21122112212</v>
      </c>
      <c r="R306" s="10">
        <v>245021.699669967</v>
      </c>
      <c r="S306">
        <v>606</v>
      </c>
      <c r="T306" t="s">
        <v>71</v>
      </c>
    </row>
    <row r="307" spans="1:20" x14ac:dyDescent="0.35">
      <c r="A307" t="s">
        <v>1414</v>
      </c>
      <c r="B307" s="10">
        <v>214524743</v>
      </c>
      <c r="C307" s="4">
        <v>234520003</v>
      </c>
      <c r="D307" s="10">
        <v>340390726</v>
      </c>
      <c r="E307" s="2">
        <v>1531</v>
      </c>
      <c r="F307" s="10">
        <f t="shared" si="39"/>
        <v>140120.668190725</v>
      </c>
      <c r="G307" s="10">
        <f t="shared" si="40"/>
        <v>153180.92945787066</v>
      </c>
      <c r="H307" s="10">
        <f t="shared" si="41"/>
        <v>222332.28347485303</v>
      </c>
      <c r="I307">
        <v>2</v>
      </c>
      <c r="L307" t="s">
        <v>1451</v>
      </c>
      <c r="M307" s="10">
        <v>33491156</v>
      </c>
      <c r="N307" s="4">
        <v>33646951</v>
      </c>
      <c r="O307" s="10">
        <v>52721885</v>
      </c>
      <c r="P307" s="10">
        <v>130315.78210116732</v>
      </c>
      <c r="Q307" s="10">
        <v>130921.98832684825</v>
      </c>
      <c r="R307" s="10">
        <v>205143.52140077821</v>
      </c>
      <c r="S307">
        <v>257</v>
      </c>
      <c r="T307" t="s">
        <v>80</v>
      </c>
    </row>
    <row r="308" spans="1:20" x14ac:dyDescent="0.35">
      <c r="A308" t="s">
        <v>1421</v>
      </c>
      <c r="B308" s="10">
        <v>33728094</v>
      </c>
      <c r="C308" s="4">
        <v>46126337</v>
      </c>
      <c r="D308" s="10">
        <v>65599629</v>
      </c>
      <c r="E308">
        <v>240</v>
      </c>
      <c r="F308" s="10">
        <f t="shared" si="39"/>
        <v>140533.72500000001</v>
      </c>
      <c r="G308" s="10">
        <f t="shared" si="40"/>
        <v>192193.07083333333</v>
      </c>
      <c r="H308" s="10">
        <f t="shared" si="41"/>
        <v>273331.78749999998</v>
      </c>
      <c r="I308">
        <v>2</v>
      </c>
      <c r="L308" t="s">
        <v>1454</v>
      </c>
      <c r="M308" s="10">
        <v>63075078</v>
      </c>
      <c r="N308" s="4">
        <v>80474733</v>
      </c>
      <c r="O308" s="10">
        <v>141413605</v>
      </c>
      <c r="P308" s="10">
        <v>128724.64897959183</v>
      </c>
      <c r="Q308" s="10">
        <v>164234.14897959185</v>
      </c>
      <c r="R308" s="10">
        <v>288599.19387755101</v>
      </c>
      <c r="S308">
        <v>490</v>
      </c>
      <c r="T308" t="s">
        <v>268</v>
      </c>
    </row>
    <row r="309" spans="1:20" x14ac:dyDescent="0.35">
      <c r="A309" t="s">
        <v>1423</v>
      </c>
      <c r="B309" s="10">
        <v>277787277</v>
      </c>
      <c r="C309" s="4">
        <v>335184873</v>
      </c>
      <c r="D309" s="10">
        <v>518891819</v>
      </c>
      <c r="E309" s="2">
        <v>2162</v>
      </c>
      <c r="F309" s="10">
        <f t="shared" si="39"/>
        <v>128486.2520814061</v>
      </c>
      <c r="G309" s="10">
        <f t="shared" si="40"/>
        <v>155034.63135985198</v>
      </c>
      <c r="H309" s="10">
        <f t="shared" si="41"/>
        <v>240005.4666975023</v>
      </c>
      <c r="I309">
        <v>8</v>
      </c>
      <c r="L309" t="s">
        <v>1460</v>
      </c>
      <c r="M309" s="10">
        <v>17894086</v>
      </c>
      <c r="N309" s="4">
        <v>20159469</v>
      </c>
      <c r="O309" s="10">
        <v>31365931</v>
      </c>
      <c r="P309" s="10">
        <v>124264.48611111111</v>
      </c>
      <c r="Q309" s="10">
        <v>139996.3125</v>
      </c>
      <c r="R309" s="10">
        <v>217818.96527777778</v>
      </c>
      <c r="S309">
        <v>144</v>
      </c>
      <c r="T309" t="s">
        <v>268</v>
      </c>
    </row>
    <row r="310" spans="1:20" x14ac:dyDescent="0.35">
      <c r="A310" t="s">
        <v>1426</v>
      </c>
      <c r="B310" s="10">
        <v>269312739</v>
      </c>
      <c r="C310" s="4">
        <v>328337688</v>
      </c>
      <c r="D310" s="10">
        <v>440398231</v>
      </c>
      <c r="E310" s="2">
        <v>1861</v>
      </c>
      <c r="F310" s="10">
        <f t="shared" si="39"/>
        <v>144713.99193981729</v>
      </c>
      <c r="G310" s="10">
        <f t="shared" si="40"/>
        <v>176430.78344975819</v>
      </c>
      <c r="H310" s="10">
        <f t="shared" si="41"/>
        <v>236646.01343363783</v>
      </c>
      <c r="I310">
        <v>2</v>
      </c>
      <c r="L310" t="s">
        <v>1461</v>
      </c>
      <c r="M310" s="10">
        <v>27746992</v>
      </c>
      <c r="N310" s="4">
        <v>32000094</v>
      </c>
      <c r="O310" s="10">
        <v>59579801</v>
      </c>
      <c r="P310" s="10">
        <v>133399</v>
      </c>
      <c r="Q310" s="10">
        <v>153846.60576923078</v>
      </c>
      <c r="R310" s="10">
        <v>286441.35096153844</v>
      </c>
      <c r="S310">
        <v>208</v>
      </c>
      <c r="T310" t="s">
        <v>71</v>
      </c>
    </row>
    <row r="311" spans="1:20" x14ac:dyDescent="0.35">
      <c r="A311" t="s">
        <v>1429</v>
      </c>
      <c r="B311" s="10">
        <v>202965521</v>
      </c>
      <c r="C311" s="4">
        <v>249955098</v>
      </c>
      <c r="D311" s="10">
        <v>371970473</v>
      </c>
      <c r="E311" s="2">
        <v>1515</v>
      </c>
      <c r="F311" s="10">
        <f t="shared" ref="F311" si="60">B311/E311</f>
        <v>133970.64092409241</v>
      </c>
      <c r="G311" s="10">
        <f t="shared" ref="G311" si="61">C311/E311</f>
        <v>164986.86336633662</v>
      </c>
      <c r="H311" s="10">
        <f t="shared" ref="H311" si="62">D311/E311</f>
        <v>245525.06468646866</v>
      </c>
      <c r="I311">
        <v>8</v>
      </c>
      <c r="L311" t="s">
        <v>1466</v>
      </c>
      <c r="M311" s="10">
        <v>3127086</v>
      </c>
      <c r="N311" s="4">
        <v>3478962</v>
      </c>
      <c r="O311" s="10">
        <v>6049497</v>
      </c>
      <c r="P311" s="10">
        <v>156354.29999999999</v>
      </c>
      <c r="Q311" s="10">
        <v>173948.1</v>
      </c>
      <c r="R311" s="10">
        <v>302474.84999999998</v>
      </c>
      <c r="S311">
        <v>20</v>
      </c>
      <c r="T311" t="s">
        <v>71</v>
      </c>
    </row>
    <row r="312" spans="1:20" x14ac:dyDescent="0.35">
      <c r="A312" t="s">
        <v>1433</v>
      </c>
      <c r="B312" s="10">
        <v>38553317</v>
      </c>
      <c r="C312" s="4">
        <v>45805244</v>
      </c>
      <c r="D312" s="10">
        <v>68823693</v>
      </c>
      <c r="E312">
        <v>216</v>
      </c>
      <c r="F312" s="10">
        <f t="shared" si="39"/>
        <v>178487.57870370371</v>
      </c>
      <c r="G312" s="10">
        <f t="shared" si="40"/>
        <v>212061.3148148148</v>
      </c>
      <c r="H312" s="10">
        <f t="shared" si="41"/>
        <v>318628.20833333331</v>
      </c>
      <c r="I312">
        <v>10</v>
      </c>
      <c r="L312" t="s">
        <v>1469</v>
      </c>
      <c r="M312" s="10">
        <v>17865961</v>
      </c>
      <c r="N312" s="4">
        <v>18050272</v>
      </c>
      <c r="O312" s="10">
        <v>33755284</v>
      </c>
      <c r="P312" s="10">
        <v>120715.95270270271</v>
      </c>
      <c r="Q312" s="10">
        <v>121961.29729729729</v>
      </c>
      <c r="R312" s="10">
        <v>228076.24324324325</v>
      </c>
      <c r="S312">
        <v>148</v>
      </c>
      <c r="T312" t="s">
        <v>71</v>
      </c>
    </row>
    <row r="313" spans="1:20" x14ac:dyDescent="0.35">
      <c r="A313" t="s">
        <v>1986</v>
      </c>
      <c r="B313" s="61">
        <f>20830717/2</f>
        <v>10415358.5</v>
      </c>
      <c r="C313" s="62">
        <f>28578030/2</f>
        <v>14289015</v>
      </c>
      <c r="D313" s="61">
        <f>51067903/2</f>
        <v>25533951.5</v>
      </c>
      <c r="E313">
        <v>102</v>
      </c>
      <c r="F313" s="10">
        <f t="shared" si="39"/>
        <v>102111.35784313726</v>
      </c>
      <c r="G313" s="10">
        <f t="shared" si="40"/>
        <v>140088.38235294117</v>
      </c>
      <c r="H313" s="10">
        <f t="shared" si="41"/>
        <v>250332.85784313726</v>
      </c>
      <c r="I313">
        <v>7</v>
      </c>
      <c r="L313" t="s">
        <v>1473</v>
      </c>
      <c r="M313" s="10">
        <v>20564549</v>
      </c>
      <c r="N313" s="4">
        <v>33165743</v>
      </c>
      <c r="O313" s="10">
        <v>51275934</v>
      </c>
      <c r="P313" s="10">
        <v>82921.568548387091</v>
      </c>
      <c r="Q313" s="10">
        <v>133732.83467741936</v>
      </c>
      <c r="R313" s="10">
        <v>206757.79838709679</v>
      </c>
      <c r="S313">
        <v>248</v>
      </c>
      <c r="T313" t="s">
        <v>95</v>
      </c>
    </row>
    <row r="314" spans="1:20" x14ac:dyDescent="0.35">
      <c r="A314" t="s">
        <v>1986</v>
      </c>
      <c r="B314" s="61">
        <f>20830717/2</f>
        <v>10415358.5</v>
      </c>
      <c r="C314" s="62">
        <f>28578030/2</f>
        <v>14289015</v>
      </c>
      <c r="D314" s="61">
        <f>51067903/2</f>
        <v>25533951.5</v>
      </c>
      <c r="E314">
        <v>102</v>
      </c>
      <c r="F314" s="10">
        <f t="shared" ref="F314" si="63">B314/E314</f>
        <v>102111.35784313726</v>
      </c>
      <c r="G314" s="10">
        <f t="shared" ref="G314" si="64">C314/E314</f>
        <v>140088.38235294117</v>
      </c>
      <c r="H314" s="10">
        <f t="shared" ref="H314" si="65">D314/E314</f>
        <v>250332.85784313726</v>
      </c>
      <c r="I314">
        <v>10</v>
      </c>
      <c r="L314" t="s">
        <v>1475</v>
      </c>
      <c r="M314" s="10">
        <v>203386665</v>
      </c>
      <c r="N314" s="4">
        <v>258174258</v>
      </c>
      <c r="O314" s="10">
        <v>424815715</v>
      </c>
      <c r="P314" s="10">
        <v>122595.94032549729</v>
      </c>
      <c r="Q314" s="10">
        <v>155620.40867992767</v>
      </c>
      <c r="R314" s="10">
        <v>256067.33875828813</v>
      </c>
      <c r="S314" s="2">
        <v>1659</v>
      </c>
      <c r="T314" t="s">
        <v>80</v>
      </c>
    </row>
    <row r="315" spans="1:20" x14ac:dyDescent="0.35">
      <c r="A315" t="s">
        <v>1445</v>
      </c>
      <c r="B315" s="10">
        <v>3913866</v>
      </c>
      <c r="C315" s="4">
        <v>5094195</v>
      </c>
      <c r="D315" s="10">
        <v>10960915</v>
      </c>
      <c r="E315">
        <v>32</v>
      </c>
      <c r="F315" s="10">
        <f t="shared" si="39"/>
        <v>122308.3125</v>
      </c>
      <c r="G315" s="10">
        <f t="shared" si="40"/>
        <v>159193.59375</v>
      </c>
      <c r="H315" s="10">
        <f t="shared" si="41"/>
        <v>342528.59375</v>
      </c>
      <c r="I315">
        <v>10</v>
      </c>
      <c r="L315" t="s">
        <v>1478</v>
      </c>
      <c r="M315" s="10">
        <v>51791642</v>
      </c>
      <c r="N315" s="4">
        <v>69006638</v>
      </c>
      <c r="O315" s="10">
        <v>148047281</v>
      </c>
      <c r="P315" s="10">
        <v>89760.211438474871</v>
      </c>
      <c r="Q315" s="10">
        <v>119595.55979202774</v>
      </c>
      <c r="R315" s="10">
        <v>256581.07625649913</v>
      </c>
      <c r="S315">
        <v>577</v>
      </c>
      <c r="T315" t="s">
        <v>80</v>
      </c>
    </row>
    <row r="316" spans="1:20" x14ac:dyDescent="0.35">
      <c r="A316" t="s">
        <v>1447</v>
      </c>
      <c r="B316" s="10">
        <v>4459950</v>
      </c>
      <c r="C316" s="4">
        <v>5535885</v>
      </c>
      <c r="D316" s="10">
        <v>11503256</v>
      </c>
      <c r="E316">
        <v>32</v>
      </c>
      <c r="F316" s="10">
        <f t="shared" si="39"/>
        <v>139373.4375</v>
      </c>
      <c r="G316" s="10">
        <f t="shared" si="40"/>
        <v>172996.40625</v>
      </c>
      <c r="H316" s="10">
        <f t="shared" si="41"/>
        <v>359476.75</v>
      </c>
      <c r="I316">
        <v>10</v>
      </c>
      <c r="L316" t="s">
        <v>1484</v>
      </c>
      <c r="M316" s="10">
        <v>247716485</v>
      </c>
      <c r="N316" s="4">
        <v>337910891</v>
      </c>
      <c r="O316" s="10">
        <v>480872930</v>
      </c>
      <c r="P316" s="10">
        <v>151973.3036809816</v>
      </c>
      <c r="Q316" s="10">
        <v>207307.29509202455</v>
      </c>
      <c r="R316" s="10">
        <v>295014.06748466258</v>
      </c>
      <c r="S316" s="2">
        <v>1630</v>
      </c>
      <c r="T316" t="s">
        <v>80</v>
      </c>
    </row>
    <row r="317" spans="1:20" x14ac:dyDescent="0.35">
      <c r="A317" t="s">
        <v>1449</v>
      </c>
      <c r="B317" s="10">
        <v>83903383</v>
      </c>
      <c r="C317" s="4">
        <v>98936294</v>
      </c>
      <c r="D317" s="10">
        <v>148483150</v>
      </c>
      <c r="E317">
        <v>606</v>
      </c>
      <c r="F317" s="10">
        <f t="shared" si="39"/>
        <v>138454.42739273928</v>
      </c>
      <c r="G317" s="10">
        <f t="shared" si="40"/>
        <v>163261.21122112212</v>
      </c>
      <c r="H317" s="10">
        <f t="shared" si="41"/>
        <v>245021.699669967</v>
      </c>
      <c r="I317">
        <v>16</v>
      </c>
      <c r="L317" t="s">
        <v>1490</v>
      </c>
      <c r="M317" s="10">
        <v>51381873</v>
      </c>
      <c r="N317" s="4">
        <v>75466216</v>
      </c>
      <c r="O317" s="10">
        <v>102283747</v>
      </c>
      <c r="P317" s="10">
        <v>129100.18341708543</v>
      </c>
      <c r="Q317" s="10">
        <v>189613.60804020101</v>
      </c>
      <c r="R317" s="10">
        <v>256994.3391959799</v>
      </c>
      <c r="S317">
        <v>398</v>
      </c>
      <c r="T317" t="s">
        <v>95</v>
      </c>
    </row>
    <row r="318" spans="1:20" x14ac:dyDescent="0.35">
      <c r="A318" t="s">
        <v>1451</v>
      </c>
      <c r="B318" s="10">
        <v>33491156</v>
      </c>
      <c r="C318" s="4">
        <v>33646951</v>
      </c>
      <c r="D318" s="10">
        <v>52721885</v>
      </c>
      <c r="E318">
        <v>257</v>
      </c>
      <c r="F318" s="10">
        <f t="shared" si="39"/>
        <v>130315.78210116732</v>
      </c>
      <c r="G318" s="10">
        <f t="shared" si="40"/>
        <v>130921.98832684825</v>
      </c>
      <c r="H318" s="10">
        <f t="shared" si="41"/>
        <v>205143.52140077821</v>
      </c>
      <c r="I318">
        <v>36</v>
      </c>
      <c r="L318" t="s">
        <v>1492</v>
      </c>
      <c r="M318" s="10">
        <v>63325983</v>
      </c>
      <c r="N318" s="4">
        <v>70895749</v>
      </c>
      <c r="O318" s="10">
        <v>95811485</v>
      </c>
      <c r="P318" s="10">
        <v>158711.73684210525</v>
      </c>
      <c r="Q318" s="10">
        <v>177683.58145363408</v>
      </c>
      <c r="R318" s="10">
        <v>240129.0350877193</v>
      </c>
      <c r="S318">
        <v>399</v>
      </c>
      <c r="T318" t="s">
        <v>95</v>
      </c>
    </row>
    <row r="319" spans="1:20" x14ac:dyDescent="0.35">
      <c r="A319" t="s">
        <v>1454</v>
      </c>
      <c r="B319" s="10">
        <v>63075078</v>
      </c>
      <c r="C319" s="4">
        <v>80474733</v>
      </c>
      <c r="D319" s="10">
        <v>141413605</v>
      </c>
      <c r="E319">
        <v>490</v>
      </c>
      <c r="F319" s="10">
        <f t="shared" si="39"/>
        <v>128724.64897959183</v>
      </c>
      <c r="G319" s="10">
        <f t="shared" si="40"/>
        <v>164234.14897959185</v>
      </c>
      <c r="H319" s="10">
        <f t="shared" si="41"/>
        <v>288599.19387755101</v>
      </c>
      <c r="I319">
        <v>49</v>
      </c>
      <c r="L319" t="s">
        <v>1495</v>
      </c>
      <c r="M319" s="10">
        <v>213653976</v>
      </c>
      <c r="N319" s="4">
        <v>251549861</v>
      </c>
      <c r="O319" s="10">
        <v>381899056</v>
      </c>
      <c r="P319" s="10">
        <v>157445.81871775977</v>
      </c>
      <c r="Q319" s="10">
        <v>185372.04200442153</v>
      </c>
      <c r="R319" s="10">
        <v>281428.92851879145</v>
      </c>
      <c r="S319" s="2">
        <v>1357</v>
      </c>
      <c r="T319" t="s">
        <v>198</v>
      </c>
    </row>
    <row r="320" spans="1:20" x14ac:dyDescent="0.35">
      <c r="A320" t="s">
        <v>1460</v>
      </c>
      <c r="B320" s="10">
        <v>17894086</v>
      </c>
      <c r="C320" s="4">
        <v>20159469</v>
      </c>
      <c r="D320" s="10">
        <v>31365931</v>
      </c>
      <c r="E320">
        <v>144</v>
      </c>
      <c r="F320" s="10">
        <f t="shared" si="39"/>
        <v>124264.48611111111</v>
      </c>
      <c r="G320" s="10">
        <f t="shared" si="40"/>
        <v>139996.3125</v>
      </c>
      <c r="H320" s="10">
        <f t="shared" si="41"/>
        <v>217818.96527777778</v>
      </c>
      <c r="I320">
        <v>49</v>
      </c>
      <c r="L320" t="s">
        <v>1502</v>
      </c>
      <c r="M320" s="10">
        <v>41053189</v>
      </c>
      <c r="N320" s="4">
        <v>44694655</v>
      </c>
      <c r="O320" s="10">
        <v>74955111</v>
      </c>
      <c r="P320" s="10">
        <v>100867.78624078624</v>
      </c>
      <c r="Q320" s="10">
        <v>109814.87714987715</v>
      </c>
      <c r="R320" s="10">
        <v>184164.89189189189</v>
      </c>
      <c r="S320">
        <v>407</v>
      </c>
      <c r="T320" t="s">
        <v>80</v>
      </c>
    </row>
    <row r="321" spans="1:20" x14ac:dyDescent="0.35">
      <c r="A321" t="s">
        <v>1461</v>
      </c>
      <c r="B321" s="10">
        <v>27746992</v>
      </c>
      <c r="C321" s="4">
        <v>32000094</v>
      </c>
      <c r="D321" s="10">
        <v>59579801</v>
      </c>
      <c r="E321">
        <v>208</v>
      </c>
      <c r="F321" s="10">
        <f t="shared" ref="F321" si="66">B321/E321</f>
        <v>133399</v>
      </c>
      <c r="G321" s="10">
        <f t="shared" ref="G321" si="67">C321/E321</f>
        <v>153846.60576923078</v>
      </c>
      <c r="H321" s="10">
        <f t="shared" ref="H321" si="68">D321/E321</f>
        <v>286441.35096153844</v>
      </c>
      <c r="I321">
        <v>17</v>
      </c>
      <c r="L321" t="s">
        <v>1505</v>
      </c>
      <c r="M321" s="10">
        <v>52762764</v>
      </c>
      <c r="N321" s="4">
        <v>55232517</v>
      </c>
      <c r="O321" s="10">
        <v>73818248</v>
      </c>
      <c r="P321" s="10">
        <v>223571.03389830509</v>
      </c>
      <c r="Q321" s="10">
        <v>234036.08898305084</v>
      </c>
      <c r="R321" s="10">
        <v>312789.18644067796</v>
      </c>
      <c r="S321">
        <v>236</v>
      </c>
      <c r="T321" t="s">
        <v>95</v>
      </c>
    </row>
    <row r="322" spans="1:20" x14ac:dyDescent="0.35">
      <c r="A322" t="s">
        <v>1466</v>
      </c>
      <c r="B322" s="10">
        <v>3127086</v>
      </c>
      <c r="C322" s="4">
        <v>3478962</v>
      </c>
      <c r="D322" s="10">
        <v>6049497</v>
      </c>
      <c r="E322">
        <v>20</v>
      </c>
      <c r="F322" s="10">
        <f t="shared" si="39"/>
        <v>156354.29999999999</v>
      </c>
      <c r="G322" s="10">
        <f t="shared" si="40"/>
        <v>173948.1</v>
      </c>
      <c r="H322" s="10">
        <f t="shared" si="41"/>
        <v>302474.84999999998</v>
      </c>
      <c r="I322">
        <v>17</v>
      </c>
      <c r="L322" t="s">
        <v>1509</v>
      </c>
      <c r="M322" s="10">
        <v>11186601</v>
      </c>
      <c r="N322" s="4">
        <v>13028713</v>
      </c>
      <c r="O322" s="10">
        <v>19596624</v>
      </c>
      <c r="P322" s="10">
        <v>159808.58571428573</v>
      </c>
      <c r="Q322" s="10">
        <v>186124.47142857141</v>
      </c>
      <c r="R322" s="10">
        <v>279951.77142857143</v>
      </c>
      <c r="S322">
        <v>70</v>
      </c>
      <c r="T322" t="s">
        <v>95</v>
      </c>
    </row>
    <row r="323" spans="1:20" x14ac:dyDescent="0.35">
      <c r="A323" t="s">
        <v>1469</v>
      </c>
      <c r="B323" s="10">
        <v>17865961</v>
      </c>
      <c r="C323" s="4">
        <v>18050272</v>
      </c>
      <c r="D323" s="10">
        <v>33755284</v>
      </c>
      <c r="E323">
        <v>148</v>
      </c>
      <c r="F323" s="10">
        <f t="shared" si="39"/>
        <v>120715.95270270271</v>
      </c>
      <c r="G323" s="10">
        <f t="shared" si="40"/>
        <v>121961.29729729729</v>
      </c>
      <c r="H323" s="10">
        <f t="shared" si="41"/>
        <v>228076.24324324325</v>
      </c>
      <c r="I323">
        <v>14</v>
      </c>
      <c r="L323" t="s">
        <v>1512</v>
      </c>
      <c r="M323" s="10">
        <v>22626938</v>
      </c>
      <c r="N323" s="4">
        <v>25751320</v>
      </c>
      <c r="O323" s="10">
        <v>42362196</v>
      </c>
      <c r="P323" s="10">
        <v>134684.15476190476</v>
      </c>
      <c r="Q323" s="10">
        <v>153281.66666666666</v>
      </c>
      <c r="R323" s="10">
        <v>252155.92857142858</v>
      </c>
      <c r="S323">
        <v>168</v>
      </c>
      <c r="T323" t="s">
        <v>95</v>
      </c>
    </row>
    <row r="324" spans="1:20" x14ac:dyDescent="0.35">
      <c r="A324" t="s">
        <v>1473</v>
      </c>
      <c r="B324" s="10">
        <v>20564549</v>
      </c>
      <c r="C324" s="4">
        <v>33165743</v>
      </c>
      <c r="D324" s="10">
        <v>51275934</v>
      </c>
      <c r="E324">
        <v>248</v>
      </c>
      <c r="F324" s="10">
        <f t="shared" si="39"/>
        <v>82921.568548387091</v>
      </c>
      <c r="G324" s="10">
        <f t="shared" si="40"/>
        <v>133732.83467741936</v>
      </c>
      <c r="H324" s="10">
        <f t="shared" si="41"/>
        <v>206757.79838709679</v>
      </c>
      <c r="I324">
        <v>8</v>
      </c>
      <c r="L324" t="s">
        <v>1514</v>
      </c>
      <c r="M324" s="10">
        <v>22125908</v>
      </c>
      <c r="N324" s="4">
        <v>24343163</v>
      </c>
      <c r="O324" s="10">
        <v>34818396</v>
      </c>
      <c r="P324" s="10">
        <v>140037.39240506329</v>
      </c>
      <c r="Q324" s="10">
        <v>154070.65189873418</v>
      </c>
      <c r="R324" s="10">
        <v>220369.59493670886</v>
      </c>
      <c r="S324">
        <v>158</v>
      </c>
      <c r="T324" t="s">
        <v>95</v>
      </c>
    </row>
    <row r="325" spans="1:20" x14ac:dyDescent="0.35">
      <c r="A325" t="s">
        <v>1475</v>
      </c>
      <c r="B325" s="10">
        <v>203386665</v>
      </c>
      <c r="C325" s="4">
        <v>258174258</v>
      </c>
      <c r="D325" s="10">
        <v>424815715</v>
      </c>
      <c r="E325" s="2">
        <v>1659</v>
      </c>
      <c r="F325" s="10">
        <f t="shared" si="39"/>
        <v>122595.94032549729</v>
      </c>
      <c r="G325" s="10">
        <f t="shared" si="40"/>
        <v>155620.40867992767</v>
      </c>
      <c r="H325" s="10">
        <f t="shared" si="41"/>
        <v>256067.33875828813</v>
      </c>
      <c r="I325">
        <v>35</v>
      </c>
      <c r="L325" t="s">
        <v>1518</v>
      </c>
      <c r="M325" s="10">
        <v>67509476</v>
      </c>
      <c r="N325" s="4">
        <v>72606679</v>
      </c>
      <c r="O325" s="10">
        <v>119999741</v>
      </c>
      <c r="P325" s="10">
        <v>127617.15689981096</v>
      </c>
      <c r="Q325" s="10">
        <v>137252.70132325141</v>
      </c>
      <c r="R325" s="10">
        <v>226842.61058601135</v>
      </c>
      <c r="S325">
        <v>529</v>
      </c>
      <c r="T325" t="s">
        <v>80</v>
      </c>
    </row>
    <row r="326" spans="1:20" x14ac:dyDescent="0.35">
      <c r="A326" t="s">
        <v>1478</v>
      </c>
      <c r="B326" s="10">
        <v>51791642</v>
      </c>
      <c r="C326" s="4">
        <v>69006638</v>
      </c>
      <c r="D326" s="10">
        <v>148047281</v>
      </c>
      <c r="E326">
        <v>577</v>
      </c>
      <c r="F326" s="10">
        <f t="shared" si="39"/>
        <v>89760.211438474871</v>
      </c>
      <c r="G326" s="10">
        <f t="shared" si="40"/>
        <v>119595.55979202774</v>
      </c>
      <c r="H326" s="10">
        <f t="shared" si="41"/>
        <v>256581.07625649913</v>
      </c>
      <c r="I326">
        <v>33</v>
      </c>
      <c r="L326" s="11"/>
      <c r="S326" s="11"/>
    </row>
    <row r="327" spans="1:20" x14ac:dyDescent="0.35">
      <c r="A327" t="s">
        <v>1484</v>
      </c>
      <c r="B327" s="10">
        <v>247716485</v>
      </c>
      <c r="C327" s="4">
        <v>337910891</v>
      </c>
      <c r="D327" s="10">
        <v>480872930</v>
      </c>
      <c r="E327" s="2">
        <v>1630</v>
      </c>
      <c r="F327" s="10">
        <f t="shared" si="39"/>
        <v>151973.3036809816</v>
      </c>
      <c r="G327" s="10">
        <f t="shared" si="40"/>
        <v>207307.29509202455</v>
      </c>
      <c r="H327" s="10">
        <f t="shared" si="41"/>
        <v>295014.06748466258</v>
      </c>
      <c r="I327">
        <v>34</v>
      </c>
      <c r="P327" s="10">
        <v>217693.25101619231</v>
      </c>
      <c r="Q327" s="10">
        <v>273194.76443606277</v>
      </c>
      <c r="R327" s="10">
        <v>397124.20233381575</v>
      </c>
    </row>
    <row r="328" spans="1:20" x14ac:dyDescent="0.35">
      <c r="A328" t="s">
        <v>1490</v>
      </c>
      <c r="B328" s="10">
        <v>51381873</v>
      </c>
      <c r="C328" s="4">
        <v>75466216</v>
      </c>
      <c r="D328" s="10">
        <v>102283747</v>
      </c>
      <c r="E328">
        <v>398</v>
      </c>
      <c r="F328" s="10">
        <f t="shared" si="39"/>
        <v>129100.18341708543</v>
      </c>
      <c r="G328" s="10">
        <f t="shared" si="40"/>
        <v>189613.60804020101</v>
      </c>
      <c r="H328" s="10">
        <f t="shared" si="41"/>
        <v>256994.3391959799</v>
      </c>
      <c r="I328">
        <v>8</v>
      </c>
    </row>
    <row r="329" spans="1:20" x14ac:dyDescent="0.35">
      <c r="A329" t="s">
        <v>1492</v>
      </c>
      <c r="B329" s="10">
        <v>63325983</v>
      </c>
      <c r="C329" s="4">
        <v>70895749</v>
      </c>
      <c r="D329" s="10">
        <v>95811485</v>
      </c>
      <c r="E329">
        <v>399</v>
      </c>
      <c r="F329" s="10">
        <f t="shared" si="39"/>
        <v>158711.73684210525</v>
      </c>
      <c r="G329" s="10">
        <f t="shared" si="40"/>
        <v>177683.58145363408</v>
      </c>
      <c r="H329" s="10">
        <f t="shared" si="41"/>
        <v>240129.0350877193</v>
      </c>
      <c r="I329">
        <v>6</v>
      </c>
    </row>
    <row r="330" spans="1:20" x14ac:dyDescent="0.35">
      <c r="A330" t="s">
        <v>1495</v>
      </c>
      <c r="B330" s="10">
        <v>213653976</v>
      </c>
      <c r="C330" s="4">
        <v>251549861</v>
      </c>
      <c r="D330" s="10">
        <v>381899056</v>
      </c>
      <c r="E330" s="2">
        <v>1357</v>
      </c>
      <c r="F330" s="10">
        <f t="shared" si="39"/>
        <v>157445.81871775977</v>
      </c>
      <c r="G330" s="10">
        <f t="shared" si="40"/>
        <v>185372.04200442153</v>
      </c>
      <c r="H330" s="10">
        <f t="shared" si="41"/>
        <v>281428.92851879145</v>
      </c>
      <c r="I330">
        <v>26</v>
      </c>
      <c r="P330" s="10">
        <v>233076.74317317086</v>
      </c>
    </row>
    <row r="331" spans="1:20" x14ac:dyDescent="0.35">
      <c r="A331" t="s">
        <v>1502</v>
      </c>
      <c r="B331" s="10">
        <v>41053189</v>
      </c>
      <c r="C331" s="4">
        <v>44694655</v>
      </c>
      <c r="D331" s="10">
        <v>74955111</v>
      </c>
      <c r="E331">
        <v>407</v>
      </c>
      <c r="F331" s="10">
        <f t="shared" si="39"/>
        <v>100867.78624078624</v>
      </c>
      <c r="G331" s="10">
        <f t="shared" si="40"/>
        <v>109814.87714987715</v>
      </c>
      <c r="H331" s="10">
        <f t="shared" si="41"/>
        <v>184164.89189189189</v>
      </c>
      <c r="I331">
        <v>42</v>
      </c>
      <c r="P331" s="10">
        <v>48573665.885692708</v>
      </c>
    </row>
    <row r="332" spans="1:20" x14ac:dyDescent="0.35">
      <c r="A332" t="s">
        <v>1505</v>
      </c>
      <c r="B332" s="10">
        <v>52762764</v>
      </c>
      <c r="C332" s="4">
        <v>55232517</v>
      </c>
      <c r="D332" s="10">
        <v>73818248</v>
      </c>
      <c r="E332">
        <v>236</v>
      </c>
      <c r="F332" s="10">
        <f t="shared" si="39"/>
        <v>223571.03389830509</v>
      </c>
      <c r="G332" s="10">
        <f t="shared" si="40"/>
        <v>234036.08898305084</v>
      </c>
      <c r="H332" s="10">
        <f t="shared" si="41"/>
        <v>312789.18644067796</v>
      </c>
      <c r="I332">
        <v>6</v>
      </c>
    </row>
    <row r="333" spans="1:20" x14ac:dyDescent="0.35">
      <c r="A333" t="s">
        <v>1509</v>
      </c>
      <c r="B333" s="10">
        <v>11186601</v>
      </c>
      <c r="C333" s="4">
        <v>13028713</v>
      </c>
      <c r="D333" s="10">
        <v>19596624</v>
      </c>
      <c r="E333">
        <v>70</v>
      </c>
      <c r="F333" s="10">
        <f t="shared" ref="F333:F336" si="69">B333/E333</f>
        <v>159808.58571428573</v>
      </c>
      <c r="G333" s="10">
        <f t="shared" si="40"/>
        <v>186124.47142857141</v>
      </c>
      <c r="H333" s="10">
        <f t="shared" si="41"/>
        <v>279951.77142857143</v>
      </c>
      <c r="I333">
        <v>6</v>
      </c>
    </row>
    <row r="334" spans="1:20" x14ac:dyDescent="0.35">
      <c r="A334" t="s">
        <v>1512</v>
      </c>
      <c r="B334" s="10">
        <v>22626938</v>
      </c>
      <c r="C334" s="4">
        <v>25751320</v>
      </c>
      <c r="D334" s="10">
        <v>42362196</v>
      </c>
      <c r="E334">
        <v>168</v>
      </c>
      <c r="F334" s="10">
        <f t="shared" si="69"/>
        <v>134684.15476190476</v>
      </c>
      <c r="G334" s="10">
        <f t="shared" ref="G334:G336" si="70">C334/E334</f>
        <v>153281.66666666666</v>
      </c>
      <c r="H334" s="10">
        <f t="shared" ref="H334:H336" si="71">D334/E334</f>
        <v>252155.92857142858</v>
      </c>
      <c r="I334">
        <v>6</v>
      </c>
    </row>
    <row r="335" spans="1:20" x14ac:dyDescent="0.35">
      <c r="A335" t="s">
        <v>1514</v>
      </c>
      <c r="B335" s="10">
        <v>22125908</v>
      </c>
      <c r="C335" s="4">
        <v>24343163</v>
      </c>
      <c r="D335" s="10">
        <v>34818396</v>
      </c>
      <c r="E335">
        <v>158</v>
      </c>
      <c r="F335" s="10">
        <f t="shared" si="69"/>
        <v>140037.39240506329</v>
      </c>
      <c r="G335" s="10">
        <f t="shared" si="70"/>
        <v>154070.65189873418</v>
      </c>
      <c r="H335" s="10">
        <f t="shared" si="71"/>
        <v>220369.59493670886</v>
      </c>
      <c r="I335">
        <v>6</v>
      </c>
    </row>
    <row r="336" spans="1:20" x14ac:dyDescent="0.35">
      <c r="A336" t="s">
        <v>1518</v>
      </c>
      <c r="B336" s="10">
        <v>67509476</v>
      </c>
      <c r="C336" s="4">
        <v>72606679</v>
      </c>
      <c r="D336" s="10">
        <v>119999741</v>
      </c>
      <c r="E336">
        <v>529</v>
      </c>
      <c r="F336" s="10">
        <f t="shared" si="69"/>
        <v>127617.15689981096</v>
      </c>
      <c r="G336" s="10">
        <f t="shared" si="70"/>
        <v>137252.70132325141</v>
      </c>
      <c r="H336" s="10">
        <f t="shared" si="71"/>
        <v>226842.61058601135</v>
      </c>
      <c r="I336">
        <v>33</v>
      </c>
    </row>
  </sheetData>
  <sortState xmlns:xlrd2="http://schemas.microsoft.com/office/spreadsheetml/2017/richdata2" ref="A2:I355">
    <sortCondition ref="A1"/>
  </sortState>
  <conditionalFormatting sqref="A1:A183 A186:A273 A275 A277:A283 A285:A313 A315:A1048576">
    <cfRule type="duplicateValues" dxfId="22" priority="62"/>
  </conditionalFormatting>
  <conditionalFormatting sqref="A1:A1048576">
    <cfRule type="duplicateValues" dxfId="21" priority="1"/>
  </conditionalFormatting>
  <conditionalFormatting sqref="A184">
    <cfRule type="duplicateValues" dxfId="20" priority="52"/>
  </conditionalFormatting>
  <conditionalFormatting sqref="A185">
    <cfRule type="duplicateValues" dxfId="19" priority="42"/>
  </conditionalFormatting>
  <conditionalFormatting sqref="A274">
    <cfRule type="duplicateValues" dxfId="18" priority="32"/>
  </conditionalFormatting>
  <conditionalFormatting sqref="A276">
    <cfRule type="duplicateValues" dxfId="17" priority="22"/>
  </conditionalFormatting>
  <conditionalFormatting sqref="A284">
    <cfRule type="duplicateValues" dxfId="16" priority="12"/>
  </conditionalFormatting>
  <conditionalFormatting sqref="A314">
    <cfRule type="duplicateValues" dxfId="15" priority="2"/>
  </conditionalFormatting>
  <conditionalFormatting sqref="F1:F336">
    <cfRule type="cellIs" dxfId="14" priority="10" operator="greaterThan">
      <formula>99999</formula>
    </cfRule>
    <cfRule type="cellIs" dxfId="13" priority="11" operator="lessThan">
      <formula>100000</formula>
    </cfRule>
  </conditionalFormatting>
  <conditionalFormatting sqref="F1:H336">
    <cfRule type="cellIs" dxfId="12" priority="3" operator="greaterThan">
      <formula>200000</formula>
    </cfRule>
  </conditionalFormatting>
  <conditionalFormatting sqref="G1:G336">
    <cfRule type="cellIs" dxfId="11" priority="7" operator="greaterThan">
      <formula>100000</formula>
    </cfRule>
  </conditionalFormatting>
  <conditionalFormatting sqref="G1:H336">
    <cfRule type="cellIs" dxfId="10" priority="5" operator="lessThan">
      <formula>100000</formula>
    </cfRule>
  </conditionalFormatting>
  <conditionalFormatting sqref="H1:H336">
    <cfRule type="cellIs" dxfId="9" priority="4" operator="greaterThan">
      <formula>99999</formula>
    </cfRule>
  </conditionalFormatting>
  <conditionalFormatting sqref="P1:P1048576">
    <cfRule type="cellIs" dxfId="8" priority="218" operator="lessThan">
      <formula>100000</formula>
    </cfRule>
    <cfRule type="cellIs" dxfId="7" priority="217" operator="greaterThan">
      <formula>99999</formula>
    </cfRule>
  </conditionalFormatting>
  <conditionalFormatting sqref="P1:R1048576">
    <cfRule type="cellIs" dxfId="6" priority="198" operator="greaterThan">
      <formula>200000</formula>
    </cfRule>
  </conditionalFormatting>
  <conditionalFormatting sqref="Q1:Q1048576">
    <cfRule type="cellIs" dxfId="5" priority="199" operator="greaterThan">
      <formula>100000</formula>
    </cfRule>
    <cfRule type="cellIs" dxfId="4" priority="200" operator="lessThan">
      <formula>100000</formula>
    </cfRule>
  </conditionalFormatting>
  <conditionalFormatting sqref="R1:R1048576">
    <cfRule type="cellIs" dxfId="3" priority="211" operator="greaterThan">
      <formula>99999</formula>
    </cfRule>
    <cfRule type="cellIs" dxfId="2" priority="212" operator="lessThan">
      <formula>100000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BC25E-8375-4232-A9F5-579AEA4D6745}">
  <dimension ref="A1:BQ327"/>
  <sheetViews>
    <sheetView zoomScale="85" zoomScaleNormal="85" workbookViewId="0">
      <selection activeCell="C106" sqref="C106"/>
    </sheetView>
  </sheetViews>
  <sheetFormatPr defaultColWidth="8.81640625" defaultRowHeight="14.5" x14ac:dyDescent="0.35"/>
  <cols>
    <col min="1" max="1" width="57" bestFit="1" customWidth="1"/>
    <col min="2" max="4" width="17.453125" style="10" bestFit="1" customWidth="1"/>
    <col min="5" max="6" width="14.1796875" style="9" customWidth="1"/>
    <col min="7" max="7" width="14.36328125" style="51" bestFit="1" customWidth="1"/>
    <col min="8" max="8" width="14.36328125" style="51" customWidth="1"/>
    <col min="9" max="9" width="14.6328125" style="51" bestFit="1" customWidth="1"/>
    <col min="10" max="10" width="14.6328125" style="51" customWidth="1"/>
    <col min="11" max="11" width="15.36328125" style="51" bestFit="1" customWidth="1"/>
    <col min="12" max="14" width="15.36328125" style="51" customWidth="1"/>
    <col min="15" max="19" width="15.36328125" style="54" customWidth="1"/>
  </cols>
  <sheetData>
    <row r="1" spans="1:69" s="17" customFormat="1" x14ac:dyDescent="0.35">
      <c r="A1" s="20" t="s">
        <v>1</v>
      </c>
      <c r="B1" s="18" t="s">
        <v>2093</v>
      </c>
      <c r="C1" s="18" t="s">
        <v>1529</v>
      </c>
      <c r="D1" s="18" t="s">
        <v>2212</v>
      </c>
      <c r="E1" s="20" t="s">
        <v>2113</v>
      </c>
      <c r="F1" s="20"/>
      <c r="G1" s="50" t="s">
        <v>2216</v>
      </c>
      <c r="H1" s="50"/>
      <c r="I1" s="50" t="s">
        <v>2217</v>
      </c>
      <c r="J1" s="50"/>
      <c r="K1" s="50" t="s">
        <v>2218</v>
      </c>
      <c r="L1" s="50" t="s">
        <v>2225</v>
      </c>
      <c r="M1" s="50"/>
      <c r="N1" s="50"/>
      <c r="O1" s="53" t="s">
        <v>2227</v>
      </c>
      <c r="P1" s="53" t="s">
        <v>2228</v>
      </c>
      <c r="Q1" s="53" t="s">
        <v>2229</v>
      </c>
      <c r="R1" s="53" t="s">
        <v>2226</v>
      </c>
      <c r="S1" s="53"/>
      <c r="T1" s="17" t="s">
        <v>1</v>
      </c>
      <c r="U1" s="17" t="s">
        <v>2</v>
      </c>
      <c r="V1" s="17" t="s">
        <v>3</v>
      </c>
      <c r="W1" s="17" t="s">
        <v>4</v>
      </c>
      <c r="X1" s="17" t="s">
        <v>5</v>
      </c>
      <c r="Y1" s="17" t="s">
        <v>6</v>
      </c>
      <c r="Z1" s="17" t="s">
        <v>7</v>
      </c>
      <c r="AA1" s="17" t="s">
        <v>8</v>
      </c>
      <c r="AB1" s="17" t="s">
        <v>9</v>
      </c>
      <c r="AC1" s="17" t="s">
        <v>10</v>
      </c>
      <c r="AD1" s="17" t="s">
        <v>11</v>
      </c>
      <c r="AE1" s="17" t="s">
        <v>12</v>
      </c>
      <c r="AF1" s="17" t="s">
        <v>13</v>
      </c>
      <c r="AG1" s="17" t="s">
        <v>14</v>
      </c>
      <c r="AH1" s="17" t="s">
        <v>15</v>
      </c>
      <c r="AI1" s="17" t="s">
        <v>16</v>
      </c>
      <c r="AJ1" s="17" t="s">
        <v>17</v>
      </c>
      <c r="AK1" s="17" t="s">
        <v>18</v>
      </c>
      <c r="AL1" s="17" t="s">
        <v>19</v>
      </c>
      <c r="AM1" s="17" t="s">
        <v>20</v>
      </c>
      <c r="AN1" s="17" t="s">
        <v>21</v>
      </c>
      <c r="AO1" s="17" t="s">
        <v>22</v>
      </c>
      <c r="AP1" s="17" t="s">
        <v>23</v>
      </c>
      <c r="AQ1" s="17" t="s">
        <v>24</v>
      </c>
      <c r="AR1" s="17" t="s">
        <v>25</v>
      </c>
      <c r="AS1" s="17" t="s">
        <v>26</v>
      </c>
      <c r="AT1" s="17" t="s">
        <v>27</v>
      </c>
      <c r="AU1" s="17" t="s">
        <v>28</v>
      </c>
      <c r="AV1" s="17" t="s">
        <v>29</v>
      </c>
      <c r="AW1" s="17" t="s">
        <v>30</v>
      </c>
      <c r="AX1" s="17" t="s">
        <v>31</v>
      </c>
      <c r="AY1" s="17" t="s">
        <v>32</v>
      </c>
      <c r="AZ1" s="17" t="s">
        <v>33</v>
      </c>
      <c r="BA1" s="17" t="s">
        <v>34</v>
      </c>
      <c r="BB1" s="17" t="s">
        <v>35</v>
      </c>
      <c r="BC1" s="17" t="s">
        <v>36</v>
      </c>
      <c r="BD1" s="17" t="s">
        <v>37</v>
      </c>
      <c r="BE1" s="17" t="s">
        <v>38</v>
      </c>
      <c r="BF1" s="17" t="s">
        <v>39</v>
      </c>
      <c r="BG1" s="17" t="s">
        <v>40</v>
      </c>
      <c r="BH1" s="17" t="s">
        <v>41</v>
      </c>
      <c r="BI1" s="17" t="s">
        <v>42</v>
      </c>
      <c r="BJ1" s="17" t="s">
        <v>43</v>
      </c>
      <c r="BK1" s="17" t="s">
        <v>44</v>
      </c>
      <c r="BL1" s="17" t="s">
        <v>45</v>
      </c>
      <c r="BM1" s="17" t="s">
        <v>46</v>
      </c>
      <c r="BN1" s="17" t="s">
        <v>47</v>
      </c>
      <c r="BO1" s="17" t="s">
        <v>48</v>
      </c>
      <c r="BP1" s="17" t="s">
        <v>49</v>
      </c>
      <c r="BQ1" s="17" t="s">
        <v>50</v>
      </c>
    </row>
    <row r="2" spans="1:69" x14ac:dyDescent="0.35">
      <c r="A2" t="s">
        <v>61</v>
      </c>
      <c r="B2" s="10">
        <v>28479170</v>
      </c>
      <c r="C2" s="10">
        <v>30607066</v>
      </c>
      <c r="D2" s="10">
        <v>46939117</v>
      </c>
      <c r="E2">
        <v>220</v>
      </c>
      <c r="F2" t="s">
        <v>2213</v>
      </c>
      <c r="G2" s="51" t="str">
        <f>IF(B2&gt;$F$3,"Above Average","Below Average")</f>
        <v>Below Average</v>
      </c>
      <c r="H2" s="57">
        <f>(B2-F3)/AVERAGE(B2,F3)</f>
        <v>-0.93485537133135321</v>
      </c>
      <c r="I2" s="51" t="str">
        <f>IF(C2&gt;$F$5,"Above Average","Below Average")</f>
        <v>Below Average</v>
      </c>
      <c r="K2" s="51" t="str">
        <f>IF(D2&gt;$F$7,"Above Average","Below Average")</f>
        <v>Below Average</v>
      </c>
      <c r="L2" s="51" t="s">
        <v>2219</v>
      </c>
      <c r="O2" s="54" t="str">
        <f>IF(B2&gt;$F$10,"Above Average","Below Average")</f>
        <v>Below Average</v>
      </c>
      <c r="P2" s="54" t="str">
        <f>IF(C2&gt;$F$13,"Above Average","Below Average")</f>
        <v>Below Average</v>
      </c>
      <c r="Q2" s="54" t="str">
        <f>IF(D2&gt;$F$16,"Above Average","Below Average")</f>
        <v>Below Average</v>
      </c>
      <c r="S2" s="54" t="s">
        <v>2230</v>
      </c>
      <c r="T2" t="s">
        <v>61</v>
      </c>
      <c r="U2" t="s">
        <v>62</v>
      </c>
      <c r="V2">
        <v>180</v>
      </c>
      <c r="W2">
        <v>180</v>
      </c>
      <c r="X2">
        <v>289</v>
      </c>
      <c r="Y2">
        <v>289</v>
      </c>
      <c r="Z2" t="s">
        <v>63</v>
      </c>
      <c r="AA2" t="s">
        <v>64</v>
      </c>
      <c r="AB2" t="s">
        <v>65</v>
      </c>
      <c r="AC2" t="s">
        <v>66</v>
      </c>
      <c r="AE2">
        <v>218</v>
      </c>
      <c r="AF2">
        <v>220</v>
      </c>
      <c r="AG2">
        <v>918</v>
      </c>
      <c r="AH2">
        <v>4.21</v>
      </c>
      <c r="AJ2">
        <v>450</v>
      </c>
      <c r="AK2">
        <v>450</v>
      </c>
      <c r="AL2">
        <v>89</v>
      </c>
      <c r="AM2">
        <v>0.41799999999999998</v>
      </c>
      <c r="AN2">
        <v>1</v>
      </c>
      <c r="AO2">
        <v>0</v>
      </c>
      <c r="AP2">
        <v>1</v>
      </c>
      <c r="AQ2">
        <v>21</v>
      </c>
      <c r="AR2" s="2">
        <v>88172</v>
      </c>
      <c r="AS2">
        <v>2.02</v>
      </c>
      <c r="AT2" s="2">
        <v>88172</v>
      </c>
      <c r="AU2">
        <v>2.02</v>
      </c>
      <c r="AV2" s="2">
        <v>14961</v>
      </c>
      <c r="AW2" s="2">
        <v>1841787</v>
      </c>
      <c r="AX2" s="3">
        <v>0.16969999999999999</v>
      </c>
      <c r="AY2">
        <v>223</v>
      </c>
      <c r="AZ2" s="4">
        <v>5031405</v>
      </c>
      <c r="BA2" s="4">
        <v>5341</v>
      </c>
      <c r="BB2" s="4">
        <v>503</v>
      </c>
      <c r="BC2" t="s">
        <v>67</v>
      </c>
      <c r="BD2" t="s">
        <v>68</v>
      </c>
      <c r="BE2" t="s">
        <v>69</v>
      </c>
      <c r="BF2" t="s">
        <v>70</v>
      </c>
      <c r="BG2" t="s">
        <v>71</v>
      </c>
      <c r="BH2">
        <v>6</v>
      </c>
      <c r="BI2">
        <v>15</v>
      </c>
      <c r="BJ2">
        <v>32</v>
      </c>
      <c r="BK2">
        <v>87</v>
      </c>
      <c r="BL2">
        <v>15</v>
      </c>
      <c r="BM2" s="1">
        <v>26023</v>
      </c>
    </row>
    <row r="3" spans="1:69" x14ac:dyDescent="0.35">
      <c r="A3" t="s">
        <v>72</v>
      </c>
      <c r="B3" s="10">
        <v>7523440</v>
      </c>
      <c r="C3" s="10">
        <v>7616887</v>
      </c>
      <c r="D3" s="10">
        <v>9813214</v>
      </c>
      <c r="E3">
        <v>30</v>
      </c>
      <c r="F3" s="10">
        <f>AVERAGE(B2:B325)</f>
        <v>78470324.870370373</v>
      </c>
      <c r="G3" s="51" t="str">
        <f t="shared" ref="G3:G66" si="0">IF(B3&gt;$F$3,"Above Average","Below Average")</f>
        <v>Below Average</v>
      </c>
      <c r="H3" s="57">
        <f>(B3-$F$3)/AVERAGE(B3,$F$3)</f>
        <v>-1.650047186033031</v>
      </c>
      <c r="I3" s="51" t="str">
        <f t="shared" ref="I3:I66" si="1">IF(C3&gt;$F$5,"Above Average","Below Average")</f>
        <v>Below Average</v>
      </c>
      <c r="K3" s="51" t="str">
        <f t="shared" ref="K3:K66" si="2">IF(D3&gt;$F$7,"Above Average","Below Average")</f>
        <v>Below Average</v>
      </c>
      <c r="L3" s="52">
        <f>COUNTIF(G2:G325, "Above Average")</f>
        <v>110</v>
      </c>
      <c r="M3" s="52"/>
      <c r="N3" s="52"/>
      <c r="O3" s="54" t="str">
        <f t="shared" ref="O3:O66" si="3">IF(B3&gt;$F$10,"Above Average","Below Average")</f>
        <v>Below Average</v>
      </c>
      <c r="P3" s="54" t="str">
        <f t="shared" ref="P3:P66" si="4">IF(C3&gt;$F$13,"Above Average","Below Average")</f>
        <v>Below Average</v>
      </c>
      <c r="Q3" s="54" t="str">
        <f t="shared" ref="Q3:Q66" si="5">IF(D3&gt;$F$16,"Above Average","Below Average")</f>
        <v>Below Average</v>
      </c>
      <c r="R3" s="55" t="s">
        <v>2219</v>
      </c>
      <c r="S3" s="55">
        <v>324</v>
      </c>
      <c r="T3" t="s">
        <v>72</v>
      </c>
      <c r="U3" t="s">
        <v>73</v>
      </c>
      <c r="V3">
        <v>242</v>
      </c>
      <c r="W3">
        <v>167</v>
      </c>
      <c r="X3">
        <v>361</v>
      </c>
      <c r="Y3">
        <v>283</v>
      </c>
      <c r="Z3" t="s">
        <v>74</v>
      </c>
      <c r="AA3" t="s">
        <v>64</v>
      </c>
      <c r="AB3" t="s">
        <v>75</v>
      </c>
      <c r="AC3" t="s">
        <v>66</v>
      </c>
      <c r="AE3">
        <v>30</v>
      </c>
      <c r="AF3">
        <v>30</v>
      </c>
      <c r="AG3">
        <v>131</v>
      </c>
      <c r="AH3">
        <v>4.37</v>
      </c>
      <c r="AJ3">
        <v>65</v>
      </c>
      <c r="AK3">
        <v>65</v>
      </c>
      <c r="AL3">
        <v>5</v>
      </c>
      <c r="AM3">
        <v>0.17199999999999999</v>
      </c>
      <c r="AN3">
        <v>1</v>
      </c>
      <c r="AO3">
        <v>0</v>
      </c>
      <c r="AP3">
        <v>1</v>
      </c>
      <c r="AQ3">
        <v>4</v>
      </c>
      <c r="AR3" s="2">
        <v>10000</v>
      </c>
      <c r="AS3">
        <v>0.23</v>
      </c>
      <c r="AT3" s="2">
        <v>10000</v>
      </c>
      <c r="AU3">
        <v>0.23</v>
      </c>
      <c r="AV3" s="2">
        <v>6983</v>
      </c>
      <c r="AW3" s="2">
        <v>351238</v>
      </c>
      <c r="AX3" s="3">
        <v>0.69830000000000003</v>
      </c>
      <c r="AY3">
        <v>283</v>
      </c>
      <c r="AZ3" s="4">
        <v>839110</v>
      </c>
      <c r="BA3" s="4">
        <v>6505</v>
      </c>
      <c r="BB3" s="4">
        <v>643</v>
      </c>
      <c r="BC3" t="s">
        <v>76</v>
      </c>
      <c r="BD3" t="s">
        <v>77</v>
      </c>
      <c r="BE3" t="s">
        <v>78</v>
      </c>
      <c r="BF3" t="s">
        <v>79</v>
      </c>
      <c r="BG3" t="s">
        <v>80</v>
      </c>
      <c r="BH3">
        <v>16</v>
      </c>
      <c r="BI3">
        <v>9</v>
      </c>
      <c r="BJ3">
        <v>20</v>
      </c>
      <c r="BK3">
        <v>55</v>
      </c>
      <c r="BL3">
        <v>41</v>
      </c>
      <c r="BM3" s="1">
        <v>26603</v>
      </c>
    </row>
    <row r="4" spans="1:69" x14ac:dyDescent="0.35">
      <c r="A4" t="s">
        <v>81</v>
      </c>
      <c r="B4" s="10">
        <v>15912588</v>
      </c>
      <c r="C4" s="10">
        <v>20281023</v>
      </c>
      <c r="D4" s="10">
        <v>24592924</v>
      </c>
      <c r="E4">
        <v>66</v>
      </c>
      <c r="F4" t="s">
        <v>2214</v>
      </c>
      <c r="G4" s="51" t="str">
        <f t="shared" si="0"/>
        <v>Below Average</v>
      </c>
      <c r="H4" s="57">
        <f>(B4-$F$3)/AVERAGE(B4,$F$3)</f>
        <v>-1.3256157278445073</v>
      </c>
      <c r="I4" s="51" t="str">
        <f t="shared" si="1"/>
        <v>Below Average</v>
      </c>
      <c r="K4" s="51" t="str">
        <f t="shared" si="2"/>
        <v>Below Average</v>
      </c>
      <c r="L4" s="52">
        <f>COUNTIF(G3:G326, "Below Average")</f>
        <v>213</v>
      </c>
      <c r="M4" s="52"/>
      <c r="N4" s="52"/>
      <c r="O4" s="54" t="str">
        <f t="shared" si="3"/>
        <v>Below Average</v>
      </c>
      <c r="P4" s="54" t="str">
        <f t="shared" si="4"/>
        <v>Below Average</v>
      </c>
      <c r="Q4" s="54" t="str">
        <f t="shared" si="5"/>
        <v>Below Average</v>
      </c>
      <c r="R4" s="55">
        <f>COUNTIF(O2:O325, "Above Average")</f>
        <v>162</v>
      </c>
      <c r="S4" s="55"/>
      <c r="T4" t="s">
        <v>81</v>
      </c>
      <c r="U4" t="s">
        <v>82</v>
      </c>
      <c r="V4">
        <v>233</v>
      </c>
      <c r="W4">
        <v>308</v>
      </c>
      <c r="X4">
        <v>354</v>
      </c>
      <c r="Y4">
        <v>344</v>
      </c>
      <c r="Z4" t="s">
        <v>83</v>
      </c>
      <c r="AA4" t="s">
        <v>64</v>
      </c>
      <c r="AB4" t="s">
        <v>75</v>
      </c>
      <c r="AC4" t="s">
        <v>84</v>
      </c>
      <c r="AE4">
        <v>65</v>
      </c>
      <c r="AF4">
        <v>66</v>
      </c>
      <c r="AG4">
        <v>293.5</v>
      </c>
      <c r="AH4">
        <v>4.5199999999999996</v>
      </c>
      <c r="AJ4">
        <v>170</v>
      </c>
      <c r="AK4">
        <v>170</v>
      </c>
      <c r="AL4">
        <v>21</v>
      </c>
      <c r="AM4">
        <v>0.32800000000000001</v>
      </c>
      <c r="AN4">
        <v>1</v>
      </c>
      <c r="AO4">
        <v>0</v>
      </c>
      <c r="AP4">
        <v>1</v>
      </c>
      <c r="AQ4">
        <v>6</v>
      </c>
      <c r="AR4" s="2">
        <v>18987</v>
      </c>
      <c r="AS4">
        <v>0.44</v>
      </c>
      <c r="AT4" s="2">
        <v>18987</v>
      </c>
      <c r="AU4">
        <v>0.44</v>
      </c>
      <c r="AV4" s="2">
        <v>12231</v>
      </c>
      <c r="AW4" s="2">
        <v>851926</v>
      </c>
      <c r="AX4" s="3">
        <v>0.64419999999999999</v>
      </c>
      <c r="AY4">
        <v>386</v>
      </c>
      <c r="AZ4" s="4">
        <v>2205187</v>
      </c>
      <c r="BA4" s="4">
        <v>7302</v>
      </c>
      <c r="BB4" s="4">
        <v>440</v>
      </c>
      <c r="BC4" t="s">
        <v>85</v>
      </c>
      <c r="BD4" t="s">
        <v>86</v>
      </c>
      <c r="BE4" t="s">
        <v>87</v>
      </c>
      <c r="BF4" t="s">
        <v>88</v>
      </c>
      <c r="BG4" t="s">
        <v>71</v>
      </c>
      <c r="BH4">
        <v>3</v>
      </c>
      <c r="BI4">
        <v>15</v>
      </c>
      <c r="BJ4">
        <v>32</v>
      </c>
      <c r="BK4">
        <v>79</v>
      </c>
      <c r="BL4">
        <v>16</v>
      </c>
      <c r="BM4" s="1">
        <v>27759</v>
      </c>
    </row>
    <row r="5" spans="1:69" x14ac:dyDescent="0.35">
      <c r="A5" t="s">
        <v>89</v>
      </c>
      <c r="B5" s="10">
        <v>15263115</v>
      </c>
      <c r="C5" s="10">
        <v>17590843</v>
      </c>
      <c r="D5" s="10">
        <v>30297547</v>
      </c>
      <c r="E5">
        <v>100</v>
      </c>
      <c r="F5" s="10">
        <f>AVERAGE(C2:C325)</f>
        <v>96277675.175925925</v>
      </c>
      <c r="G5" s="51" t="str">
        <f t="shared" si="0"/>
        <v>Below Average</v>
      </c>
      <c r="H5" s="57">
        <f t="shared" ref="H5:H68" si="6">(B5-$F$3)/AVERAGE(B5,$F$3)</f>
        <v>-1.3486587061732385</v>
      </c>
      <c r="I5" s="51" t="str">
        <f t="shared" si="1"/>
        <v>Below Average</v>
      </c>
      <c r="K5" s="51" t="str">
        <f t="shared" si="2"/>
        <v>Below Average</v>
      </c>
      <c r="O5" s="54" t="str">
        <f t="shared" si="3"/>
        <v>Below Average</v>
      </c>
      <c r="P5" s="54" t="str">
        <f t="shared" si="4"/>
        <v>Below Average</v>
      </c>
      <c r="Q5" s="54" t="str">
        <f t="shared" si="5"/>
        <v>Below Average</v>
      </c>
      <c r="R5" s="55">
        <f>COUNTIF(O2:O325, "Below Average")</f>
        <v>162</v>
      </c>
      <c r="S5" s="55" t="s">
        <v>2231</v>
      </c>
      <c r="T5" t="s">
        <v>89</v>
      </c>
      <c r="U5" t="s">
        <v>90</v>
      </c>
      <c r="V5">
        <v>154</v>
      </c>
      <c r="W5">
        <v>97</v>
      </c>
      <c r="X5">
        <v>264</v>
      </c>
      <c r="Y5">
        <v>261</v>
      </c>
      <c r="Z5" t="s">
        <v>91</v>
      </c>
      <c r="AA5" t="s">
        <v>64</v>
      </c>
      <c r="AB5" t="s">
        <v>65</v>
      </c>
      <c r="AC5" t="s">
        <v>66</v>
      </c>
      <c r="AE5">
        <v>98</v>
      </c>
      <c r="AF5">
        <v>100</v>
      </c>
      <c r="AG5">
        <v>386</v>
      </c>
      <c r="AH5">
        <v>3.94</v>
      </c>
      <c r="AJ5">
        <v>165</v>
      </c>
      <c r="AK5">
        <v>165</v>
      </c>
      <c r="AL5">
        <v>41</v>
      </c>
      <c r="AM5">
        <v>0.42699999999999999</v>
      </c>
      <c r="AN5">
        <v>1</v>
      </c>
      <c r="AO5">
        <v>0</v>
      </c>
      <c r="AP5">
        <v>1</v>
      </c>
      <c r="AQ5">
        <v>17</v>
      </c>
      <c r="AR5" s="2">
        <v>29359</v>
      </c>
      <c r="AS5">
        <v>0.67</v>
      </c>
      <c r="AT5" s="2">
        <v>29359</v>
      </c>
      <c r="AU5">
        <v>0.67</v>
      </c>
      <c r="AV5" s="2">
        <v>5759</v>
      </c>
      <c r="AW5" s="2">
        <v>771591</v>
      </c>
      <c r="AX5" s="3">
        <v>0.19620000000000001</v>
      </c>
      <c r="AY5">
        <v>246</v>
      </c>
      <c r="AZ5" s="4">
        <v>1880013</v>
      </c>
      <c r="BA5" s="4">
        <v>4694</v>
      </c>
      <c r="BB5" s="4">
        <v>529</v>
      </c>
      <c r="BC5" t="s">
        <v>92</v>
      </c>
      <c r="BD5" t="s">
        <v>93</v>
      </c>
      <c r="BE5" t="s">
        <v>94</v>
      </c>
      <c r="BG5" t="s">
        <v>95</v>
      </c>
      <c r="BH5">
        <v>10</v>
      </c>
      <c r="BI5">
        <v>13</v>
      </c>
      <c r="BJ5">
        <v>30</v>
      </c>
      <c r="BK5">
        <v>70</v>
      </c>
      <c r="BL5">
        <v>9</v>
      </c>
      <c r="BM5" s="1">
        <v>23832</v>
      </c>
    </row>
    <row r="6" spans="1:69" x14ac:dyDescent="0.35">
      <c r="A6" t="s">
        <v>96</v>
      </c>
      <c r="B6" s="10">
        <v>16062903</v>
      </c>
      <c r="C6" s="10">
        <v>19831894</v>
      </c>
      <c r="D6" s="10">
        <v>24501816</v>
      </c>
      <c r="E6">
        <v>96</v>
      </c>
      <c r="F6" t="s">
        <v>2215</v>
      </c>
      <c r="G6" s="51" t="str">
        <f t="shared" si="0"/>
        <v>Below Average</v>
      </c>
      <c r="H6" s="57">
        <f t="shared" si="6"/>
        <v>-1.3203277466828314</v>
      </c>
      <c r="I6" s="51" t="str">
        <f t="shared" si="1"/>
        <v>Below Average</v>
      </c>
      <c r="K6" s="51" t="str">
        <f t="shared" si="2"/>
        <v>Below Average</v>
      </c>
      <c r="L6" s="51" t="s">
        <v>2220</v>
      </c>
      <c r="O6" s="54" t="str">
        <f t="shared" si="3"/>
        <v>Below Average</v>
      </c>
      <c r="P6" s="54" t="str">
        <f t="shared" si="4"/>
        <v>Below Average</v>
      </c>
      <c r="Q6" s="54" t="str">
        <f t="shared" si="5"/>
        <v>Below Average</v>
      </c>
      <c r="S6" s="10">
        <v>78470324.870370373</v>
      </c>
      <c r="T6" t="s">
        <v>96</v>
      </c>
      <c r="U6" t="s">
        <v>97</v>
      </c>
      <c r="V6">
        <v>214</v>
      </c>
      <c r="W6">
        <v>67</v>
      </c>
      <c r="X6">
        <v>332</v>
      </c>
      <c r="Y6">
        <v>222</v>
      </c>
      <c r="Z6" t="s">
        <v>98</v>
      </c>
      <c r="AA6" t="s">
        <v>64</v>
      </c>
      <c r="AB6" t="s">
        <v>75</v>
      </c>
      <c r="AC6" t="s">
        <v>66</v>
      </c>
      <c r="AE6">
        <v>96</v>
      </c>
      <c r="AF6">
        <v>96</v>
      </c>
      <c r="AG6">
        <v>386</v>
      </c>
      <c r="AH6">
        <v>4.0199999999999996</v>
      </c>
      <c r="AJ6">
        <v>156</v>
      </c>
      <c r="AK6">
        <v>156</v>
      </c>
      <c r="AL6">
        <v>47</v>
      </c>
      <c r="AM6">
        <v>0.505</v>
      </c>
      <c r="AN6">
        <v>1</v>
      </c>
      <c r="AO6">
        <v>0</v>
      </c>
      <c r="AP6">
        <v>1</v>
      </c>
      <c r="AQ6">
        <v>6</v>
      </c>
      <c r="AR6" s="2">
        <v>39937</v>
      </c>
      <c r="AS6">
        <v>0.92</v>
      </c>
      <c r="AT6" s="2">
        <v>39937</v>
      </c>
      <c r="AU6">
        <v>0.92</v>
      </c>
      <c r="AV6" s="2">
        <v>13337</v>
      </c>
      <c r="AW6" s="2">
        <v>810629</v>
      </c>
      <c r="AX6" s="3">
        <v>0.33400000000000002</v>
      </c>
      <c r="AY6">
        <v>170</v>
      </c>
      <c r="AZ6" s="4">
        <v>2278928</v>
      </c>
      <c r="BA6" s="4">
        <v>5814</v>
      </c>
      <c r="BB6" s="4">
        <v>452</v>
      </c>
      <c r="BC6" t="s">
        <v>99</v>
      </c>
      <c r="BD6" t="s">
        <v>100</v>
      </c>
      <c r="BE6" t="s">
        <v>101</v>
      </c>
      <c r="BG6" t="s">
        <v>71</v>
      </c>
      <c r="BH6">
        <v>9</v>
      </c>
      <c r="BI6">
        <v>15</v>
      </c>
      <c r="BJ6">
        <v>32</v>
      </c>
      <c r="BK6">
        <v>85</v>
      </c>
      <c r="BL6">
        <v>17</v>
      </c>
      <c r="BM6" s="1">
        <v>25933</v>
      </c>
    </row>
    <row r="7" spans="1:69" x14ac:dyDescent="0.35">
      <c r="A7" t="s">
        <v>102</v>
      </c>
      <c r="B7" s="10">
        <v>4430342</v>
      </c>
      <c r="C7" s="10">
        <v>5186588</v>
      </c>
      <c r="D7" s="10">
        <v>10438024</v>
      </c>
      <c r="E7">
        <v>35</v>
      </c>
      <c r="F7" s="49">
        <f>AVERAGE(D2:D325)</f>
        <v>139607718.86728394</v>
      </c>
      <c r="G7" s="51" t="str">
        <f t="shared" si="0"/>
        <v>Below Average</v>
      </c>
      <c r="H7" s="57">
        <f t="shared" si="6"/>
        <v>-1.786233709944572</v>
      </c>
      <c r="I7" s="51" t="str">
        <f t="shared" si="1"/>
        <v>Below Average</v>
      </c>
      <c r="K7" s="51" t="str">
        <f t="shared" si="2"/>
        <v>Below Average</v>
      </c>
      <c r="L7" s="52">
        <f>COUNTIF(I2:I325, "Above Average")</f>
        <v>113</v>
      </c>
      <c r="M7" s="52"/>
      <c r="N7" s="52"/>
      <c r="O7" s="54" t="str">
        <f t="shared" si="3"/>
        <v>Below Average</v>
      </c>
      <c r="P7" s="54" t="str">
        <f t="shared" si="4"/>
        <v>Below Average</v>
      </c>
      <c r="Q7" s="54" t="str">
        <f t="shared" si="5"/>
        <v>Below Average</v>
      </c>
      <c r="R7" s="55"/>
      <c r="S7" s="56">
        <f>_xlfn.STDEV.P(B2:B325)</f>
        <v>79630948.311619937</v>
      </c>
      <c r="T7" t="s">
        <v>102</v>
      </c>
      <c r="U7" t="s">
        <v>103</v>
      </c>
      <c r="V7">
        <v>359</v>
      </c>
      <c r="W7">
        <v>359</v>
      </c>
      <c r="X7">
        <v>840</v>
      </c>
      <c r="Y7">
        <v>840</v>
      </c>
      <c r="Z7" t="s">
        <v>104</v>
      </c>
      <c r="AA7" t="s">
        <v>64</v>
      </c>
      <c r="AB7" t="s">
        <v>75</v>
      </c>
      <c r="AC7" t="s">
        <v>66</v>
      </c>
      <c r="AE7">
        <v>35</v>
      </c>
      <c r="AF7">
        <v>35</v>
      </c>
      <c r="AG7">
        <v>157.5</v>
      </c>
      <c r="AH7">
        <v>4.5</v>
      </c>
      <c r="AJ7">
        <v>74</v>
      </c>
      <c r="AK7">
        <v>74</v>
      </c>
      <c r="AL7">
        <v>7</v>
      </c>
      <c r="AM7">
        <v>0.2</v>
      </c>
      <c r="AN7">
        <v>1</v>
      </c>
      <c r="AO7">
        <v>0</v>
      </c>
      <c r="AP7">
        <v>1</v>
      </c>
      <c r="AQ7">
        <v>7</v>
      </c>
      <c r="AR7" s="2">
        <v>9621</v>
      </c>
      <c r="AS7">
        <v>0.22</v>
      </c>
      <c r="AT7" s="2">
        <v>9621</v>
      </c>
      <c r="AU7">
        <v>0.22</v>
      </c>
      <c r="AV7" s="2">
        <v>5774</v>
      </c>
      <c r="AW7" s="2">
        <v>361857</v>
      </c>
      <c r="AX7" s="3">
        <v>0.60009999999999997</v>
      </c>
      <c r="AY7">
        <v>336</v>
      </c>
      <c r="AZ7" s="4">
        <v>4503296</v>
      </c>
      <c r="BA7" s="4">
        <v>28412</v>
      </c>
      <c r="BB7" s="4">
        <v>644</v>
      </c>
      <c r="BC7" t="s">
        <v>105</v>
      </c>
      <c r="BD7" t="s">
        <v>106</v>
      </c>
      <c r="BE7" t="s">
        <v>107</v>
      </c>
      <c r="BG7" t="s">
        <v>95</v>
      </c>
      <c r="BH7">
        <v>7</v>
      </c>
      <c r="BI7">
        <v>10</v>
      </c>
      <c r="BJ7">
        <v>29</v>
      </c>
      <c r="BK7">
        <v>69</v>
      </c>
      <c r="BL7">
        <v>6</v>
      </c>
      <c r="BM7" s="1">
        <v>35155</v>
      </c>
      <c r="BP7" t="s">
        <v>108</v>
      </c>
      <c r="BQ7" t="s">
        <v>108</v>
      </c>
    </row>
    <row r="8" spans="1:69" x14ac:dyDescent="0.35">
      <c r="A8" t="s">
        <v>109</v>
      </c>
      <c r="B8" s="10">
        <v>37414870</v>
      </c>
      <c r="C8" s="10">
        <v>43867730</v>
      </c>
      <c r="D8" s="10">
        <v>51404716</v>
      </c>
      <c r="E8">
        <v>234</v>
      </c>
      <c r="F8"/>
      <c r="G8" s="51" t="str">
        <f t="shared" si="0"/>
        <v>Below Average</v>
      </c>
      <c r="H8" s="57">
        <f t="shared" si="6"/>
        <v>-0.70855392556909735</v>
      </c>
      <c r="I8" s="51" t="str">
        <f t="shared" si="1"/>
        <v>Below Average</v>
      </c>
      <c r="K8" s="51" t="str">
        <f t="shared" si="2"/>
        <v>Below Average</v>
      </c>
      <c r="L8" s="52">
        <f>COUNTIF(I3:I326, "Below Average")</f>
        <v>210</v>
      </c>
      <c r="M8" s="52"/>
      <c r="N8" s="52"/>
      <c r="O8" s="54" t="str">
        <f t="shared" si="3"/>
        <v>Below Average</v>
      </c>
      <c r="P8" s="54" t="str">
        <f t="shared" si="4"/>
        <v>Below Average</v>
      </c>
      <c r="Q8" s="54" t="str">
        <f t="shared" si="5"/>
        <v>Below Average</v>
      </c>
      <c r="R8" s="55" t="s">
        <v>2220</v>
      </c>
      <c r="S8" s="55"/>
      <c r="T8" t="s">
        <v>109</v>
      </c>
      <c r="U8" t="s">
        <v>110</v>
      </c>
      <c r="V8">
        <v>156</v>
      </c>
      <c r="W8">
        <v>73</v>
      </c>
      <c r="X8">
        <v>267</v>
      </c>
      <c r="Y8">
        <v>267</v>
      </c>
      <c r="Z8" t="s">
        <v>111</v>
      </c>
      <c r="AA8" t="s">
        <v>64</v>
      </c>
      <c r="AB8" t="s">
        <v>65</v>
      </c>
      <c r="AC8" t="s">
        <v>66</v>
      </c>
      <c r="AE8">
        <v>234</v>
      </c>
      <c r="AF8">
        <v>234</v>
      </c>
      <c r="AG8" s="6">
        <v>1101</v>
      </c>
      <c r="AH8">
        <v>4.71</v>
      </c>
      <c r="AJ8">
        <v>541</v>
      </c>
      <c r="AK8">
        <v>541</v>
      </c>
      <c r="AL8">
        <v>100</v>
      </c>
      <c r="AM8">
        <v>0.43099999999999999</v>
      </c>
      <c r="AN8">
        <v>1</v>
      </c>
      <c r="AO8">
        <v>0</v>
      </c>
      <c r="AP8">
        <v>1</v>
      </c>
      <c r="AQ8">
        <v>24</v>
      </c>
      <c r="AR8" s="2">
        <v>110000</v>
      </c>
      <c r="AS8">
        <v>2.5299999999999998</v>
      </c>
      <c r="AT8" s="2">
        <v>110000</v>
      </c>
      <c r="AU8">
        <v>2.5299999999999998</v>
      </c>
      <c r="AV8" s="2">
        <v>11311</v>
      </c>
      <c r="AW8" s="2">
        <v>2207369</v>
      </c>
      <c r="AX8" s="3">
        <v>0.1028</v>
      </c>
      <c r="AY8">
        <v>214</v>
      </c>
      <c r="AZ8" s="4">
        <v>4703702</v>
      </c>
      <c r="BA8" s="4">
        <v>4272</v>
      </c>
      <c r="BB8" s="4">
        <v>511</v>
      </c>
      <c r="BC8" t="s">
        <v>112</v>
      </c>
      <c r="BD8" t="s">
        <v>113</v>
      </c>
      <c r="BE8" t="s">
        <v>114</v>
      </c>
      <c r="BG8" t="s">
        <v>80</v>
      </c>
      <c r="BH8">
        <v>3</v>
      </c>
      <c r="BI8">
        <v>8</v>
      </c>
      <c r="BJ8">
        <v>18</v>
      </c>
      <c r="BK8">
        <v>54</v>
      </c>
      <c r="BL8">
        <v>36</v>
      </c>
      <c r="BM8" s="1">
        <v>24623</v>
      </c>
    </row>
    <row r="9" spans="1:69" x14ac:dyDescent="0.35">
      <c r="A9" t="s">
        <v>115</v>
      </c>
      <c r="B9" s="10">
        <v>13270397</v>
      </c>
      <c r="C9" s="10">
        <v>14400934</v>
      </c>
      <c r="D9" s="10">
        <v>18924521</v>
      </c>
      <c r="E9">
        <v>66</v>
      </c>
      <c r="F9" t="s">
        <v>2222</v>
      </c>
      <c r="G9" s="51" t="str">
        <f t="shared" si="0"/>
        <v>Below Average</v>
      </c>
      <c r="H9" s="57">
        <f t="shared" si="6"/>
        <v>-1.4213955709330011</v>
      </c>
      <c r="I9" s="51" t="str">
        <f t="shared" si="1"/>
        <v>Below Average</v>
      </c>
      <c r="K9" s="51" t="str">
        <f t="shared" si="2"/>
        <v>Below Average</v>
      </c>
      <c r="L9" s="51" t="s">
        <v>2221</v>
      </c>
      <c r="O9" s="54" t="str">
        <f t="shared" si="3"/>
        <v>Below Average</v>
      </c>
      <c r="P9" s="54" t="str">
        <f t="shared" si="4"/>
        <v>Below Average</v>
      </c>
      <c r="Q9" s="54" t="str">
        <f t="shared" si="5"/>
        <v>Below Average</v>
      </c>
      <c r="R9" s="55">
        <f>COUNTIF(P2:P325, "Above Average")</f>
        <v>162</v>
      </c>
      <c r="S9" s="55"/>
      <c r="T9" t="s">
        <v>115</v>
      </c>
      <c r="U9" t="s">
        <v>116</v>
      </c>
      <c r="V9">
        <v>203</v>
      </c>
      <c r="W9">
        <v>64</v>
      </c>
      <c r="X9">
        <v>320</v>
      </c>
      <c r="Y9">
        <v>219</v>
      </c>
      <c r="Z9" t="s">
        <v>117</v>
      </c>
      <c r="AA9" t="s">
        <v>64</v>
      </c>
      <c r="AB9" t="s">
        <v>75</v>
      </c>
      <c r="AC9" t="s">
        <v>66</v>
      </c>
      <c r="AE9">
        <v>66</v>
      </c>
      <c r="AF9">
        <v>66</v>
      </c>
      <c r="AG9">
        <v>259</v>
      </c>
      <c r="AH9">
        <v>3.92</v>
      </c>
      <c r="AJ9">
        <v>114</v>
      </c>
      <c r="AK9">
        <v>114</v>
      </c>
      <c r="AL9">
        <v>33</v>
      </c>
      <c r="AM9">
        <v>0.5</v>
      </c>
      <c r="AN9">
        <v>1</v>
      </c>
      <c r="AO9">
        <v>0</v>
      </c>
      <c r="AP9">
        <v>1</v>
      </c>
      <c r="AQ9">
        <v>6</v>
      </c>
      <c r="AR9" s="2">
        <v>20205</v>
      </c>
      <c r="AS9">
        <v>0.46</v>
      </c>
      <c r="AT9" s="2">
        <v>20205</v>
      </c>
      <c r="AU9">
        <v>0.46</v>
      </c>
      <c r="AV9" s="2">
        <v>9143</v>
      </c>
      <c r="AW9" s="2">
        <v>530550</v>
      </c>
      <c r="AX9" s="3">
        <v>0.45250000000000001</v>
      </c>
      <c r="AY9">
        <v>248</v>
      </c>
      <c r="AZ9" s="4">
        <v>1241825</v>
      </c>
      <c r="BA9" s="4">
        <v>4651</v>
      </c>
      <c r="BB9" s="4">
        <v>482</v>
      </c>
      <c r="BC9" t="s">
        <v>118</v>
      </c>
      <c r="BD9" t="s">
        <v>119</v>
      </c>
      <c r="BE9" t="s">
        <v>120</v>
      </c>
      <c r="BF9" t="s">
        <v>121</v>
      </c>
      <c r="BG9" t="s">
        <v>95</v>
      </c>
      <c r="BH9">
        <v>11</v>
      </c>
      <c r="BI9">
        <v>13</v>
      </c>
      <c r="BJ9">
        <v>29</v>
      </c>
      <c r="BK9">
        <v>68</v>
      </c>
      <c r="BL9">
        <v>8</v>
      </c>
      <c r="BM9" s="1">
        <v>25384</v>
      </c>
    </row>
    <row r="10" spans="1:69" x14ac:dyDescent="0.35">
      <c r="A10" t="s">
        <v>122</v>
      </c>
      <c r="B10" s="10">
        <v>16984472</v>
      </c>
      <c r="C10" s="10">
        <v>29487580</v>
      </c>
      <c r="D10" s="10">
        <v>46600585</v>
      </c>
      <c r="E10">
        <v>225</v>
      </c>
      <c r="F10" s="10">
        <f>MEDIAN(B2:B325)</f>
        <v>42809071.5</v>
      </c>
      <c r="G10" s="51" t="str">
        <f t="shared" si="0"/>
        <v>Below Average</v>
      </c>
      <c r="H10" s="57">
        <f t="shared" si="6"/>
        <v>-1.2882716193691022</v>
      </c>
      <c r="I10" s="51" t="str">
        <f t="shared" si="1"/>
        <v>Below Average</v>
      </c>
      <c r="K10" s="51" t="str">
        <f t="shared" si="2"/>
        <v>Below Average</v>
      </c>
      <c r="L10" s="52">
        <f>COUNTIF(K2:K325, "Above Average")</f>
        <v>113</v>
      </c>
      <c r="M10" s="52"/>
      <c r="N10" s="52"/>
      <c r="O10" s="54" t="str">
        <f t="shared" si="3"/>
        <v>Below Average</v>
      </c>
      <c r="P10" s="54" t="str">
        <f t="shared" si="4"/>
        <v>Below Average</v>
      </c>
      <c r="Q10" s="54" t="str">
        <f t="shared" si="5"/>
        <v>Below Average</v>
      </c>
      <c r="R10" s="55">
        <f>COUNTIF(P2:P325, "Below Average")</f>
        <v>162</v>
      </c>
      <c r="S10" s="55"/>
      <c r="T10" t="s">
        <v>122</v>
      </c>
      <c r="U10" t="s">
        <v>123</v>
      </c>
      <c r="V10">
        <v>185</v>
      </c>
      <c r="W10">
        <v>153</v>
      </c>
      <c r="X10">
        <v>452</v>
      </c>
      <c r="Y10">
        <v>452</v>
      </c>
      <c r="Z10" t="s">
        <v>124</v>
      </c>
      <c r="AA10" t="s">
        <v>125</v>
      </c>
      <c r="AB10" t="s">
        <v>65</v>
      </c>
      <c r="AC10" t="s">
        <v>66</v>
      </c>
      <c r="AD10">
        <v>73</v>
      </c>
      <c r="AE10">
        <v>225</v>
      </c>
      <c r="AF10">
        <v>225</v>
      </c>
      <c r="AG10">
        <v>985.5</v>
      </c>
      <c r="AH10">
        <v>4.38</v>
      </c>
      <c r="AI10">
        <v>146</v>
      </c>
      <c r="AJ10">
        <v>281</v>
      </c>
      <c r="AK10">
        <v>427</v>
      </c>
      <c r="AL10">
        <v>111</v>
      </c>
      <c r="AM10">
        <v>0.502</v>
      </c>
      <c r="AN10">
        <v>1</v>
      </c>
      <c r="AO10">
        <v>0</v>
      </c>
      <c r="AP10">
        <v>1</v>
      </c>
      <c r="AQ10">
        <v>26</v>
      </c>
      <c r="AR10" s="2">
        <v>44644</v>
      </c>
      <c r="AS10">
        <v>1.02</v>
      </c>
      <c r="AT10" s="2">
        <v>44644</v>
      </c>
      <c r="AU10">
        <v>1.02</v>
      </c>
      <c r="AV10" s="2">
        <v>7889</v>
      </c>
      <c r="AW10" s="2">
        <v>1946457</v>
      </c>
      <c r="AX10" s="3">
        <v>0.1767</v>
      </c>
      <c r="AY10">
        <v>419</v>
      </c>
      <c r="AZ10" s="4">
        <v>4980000</v>
      </c>
      <c r="BA10" s="4">
        <v>5053</v>
      </c>
      <c r="BB10" s="4">
        <v>516</v>
      </c>
      <c r="BC10" t="s">
        <v>126</v>
      </c>
      <c r="BD10" t="s">
        <v>127</v>
      </c>
      <c r="BE10" t="s">
        <v>128</v>
      </c>
      <c r="BF10" t="s">
        <v>120</v>
      </c>
      <c r="BG10" t="s">
        <v>95</v>
      </c>
      <c r="BH10">
        <v>6</v>
      </c>
      <c r="BI10">
        <v>12</v>
      </c>
      <c r="BJ10">
        <v>27</v>
      </c>
      <c r="BK10">
        <v>74</v>
      </c>
      <c r="BL10">
        <v>2</v>
      </c>
      <c r="BM10" s="1">
        <v>26023</v>
      </c>
    </row>
    <row r="11" spans="1:69" x14ac:dyDescent="0.35">
      <c r="A11" t="s">
        <v>129</v>
      </c>
      <c r="B11" s="10">
        <v>22918730</v>
      </c>
      <c r="C11" s="10">
        <v>23214849</v>
      </c>
      <c r="D11" s="10">
        <v>32907908</v>
      </c>
      <c r="E11">
        <v>107</v>
      </c>
      <c r="F11"/>
      <c r="G11" s="51" t="str">
        <f t="shared" si="0"/>
        <v>Below Average</v>
      </c>
      <c r="H11" s="57">
        <f t="shared" si="6"/>
        <v>-1.0958104884475968</v>
      </c>
      <c r="I11" s="51" t="str">
        <f t="shared" si="1"/>
        <v>Below Average</v>
      </c>
      <c r="K11" s="51" t="str">
        <f t="shared" si="2"/>
        <v>Below Average</v>
      </c>
      <c r="L11" s="52">
        <f>COUNTIF(K3:K326, "bELOW Average")</f>
        <v>210</v>
      </c>
      <c r="M11" s="52"/>
      <c r="N11" s="52"/>
      <c r="O11" s="54" t="str">
        <f t="shared" si="3"/>
        <v>Below Average</v>
      </c>
      <c r="P11" s="54" t="str">
        <f t="shared" si="4"/>
        <v>Below Average</v>
      </c>
      <c r="Q11" s="54" t="str">
        <f t="shared" si="5"/>
        <v>Below Average</v>
      </c>
      <c r="R11" s="55"/>
      <c r="S11" s="55"/>
      <c r="T11" t="s">
        <v>129</v>
      </c>
      <c r="U11" t="s">
        <v>130</v>
      </c>
      <c r="V11">
        <v>265</v>
      </c>
      <c r="W11">
        <v>100</v>
      </c>
      <c r="X11">
        <v>380</v>
      </c>
      <c r="Y11">
        <v>312</v>
      </c>
      <c r="Z11" t="s">
        <v>131</v>
      </c>
      <c r="AA11" t="s">
        <v>64</v>
      </c>
      <c r="AB11" t="s">
        <v>75</v>
      </c>
      <c r="AC11" t="s">
        <v>66</v>
      </c>
      <c r="AE11">
        <v>107</v>
      </c>
      <c r="AF11">
        <v>107</v>
      </c>
      <c r="AG11">
        <v>537.5</v>
      </c>
      <c r="AH11">
        <v>5.0199999999999996</v>
      </c>
      <c r="AJ11">
        <v>237</v>
      </c>
      <c r="AK11">
        <v>237</v>
      </c>
      <c r="AL11">
        <v>46</v>
      </c>
      <c r="AM11">
        <v>0.442</v>
      </c>
      <c r="AN11">
        <v>1</v>
      </c>
      <c r="AO11">
        <v>1</v>
      </c>
      <c r="AP11">
        <v>2</v>
      </c>
      <c r="AQ11">
        <v>14</v>
      </c>
      <c r="AR11" s="2">
        <v>39609</v>
      </c>
      <c r="AS11">
        <v>0.91</v>
      </c>
      <c r="AT11" s="2">
        <v>39609</v>
      </c>
      <c r="AU11">
        <v>0.91</v>
      </c>
      <c r="AV11" s="2">
        <v>8031</v>
      </c>
      <c r="AW11" s="2">
        <v>950162</v>
      </c>
      <c r="AX11" s="3">
        <v>0.20280000000000001</v>
      </c>
      <c r="AY11">
        <v>260</v>
      </c>
      <c r="AZ11" s="4">
        <v>4290021</v>
      </c>
      <c r="BA11" s="4">
        <v>7981</v>
      </c>
      <c r="BB11" s="4">
        <v>687</v>
      </c>
      <c r="BC11" t="s">
        <v>132</v>
      </c>
      <c r="BD11" t="s">
        <v>133</v>
      </c>
      <c r="BE11" t="s">
        <v>134</v>
      </c>
      <c r="BF11" t="s">
        <v>135</v>
      </c>
      <c r="BG11" t="s">
        <v>95</v>
      </c>
      <c r="BH11">
        <v>3</v>
      </c>
      <c r="BI11">
        <v>7</v>
      </c>
      <c r="BJ11">
        <v>26</v>
      </c>
      <c r="BK11">
        <v>65</v>
      </c>
      <c r="BL11">
        <v>1</v>
      </c>
      <c r="BM11" s="1">
        <v>27241</v>
      </c>
    </row>
    <row r="12" spans="1:69" x14ac:dyDescent="0.35">
      <c r="A12" t="s">
        <v>136</v>
      </c>
      <c r="B12" s="10">
        <v>24295931</v>
      </c>
      <c r="C12" s="10">
        <v>29037592</v>
      </c>
      <c r="D12" s="10">
        <v>48712809</v>
      </c>
      <c r="E12">
        <v>200</v>
      </c>
      <c r="F12" t="s">
        <v>2223</v>
      </c>
      <c r="G12" s="51" t="str">
        <f t="shared" si="0"/>
        <v>Below Average</v>
      </c>
      <c r="H12" s="57">
        <f t="shared" si="6"/>
        <v>-1.0543226161456363</v>
      </c>
      <c r="I12" s="51" t="str">
        <f t="shared" si="1"/>
        <v>Below Average</v>
      </c>
      <c r="K12" s="51" t="str">
        <f t="shared" si="2"/>
        <v>Below Average</v>
      </c>
      <c r="O12" s="54" t="str">
        <f t="shared" si="3"/>
        <v>Below Average</v>
      </c>
      <c r="P12" s="54" t="str">
        <f t="shared" si="4"/>
        <v>Below Average</v>
      </c>
      <c r="Q12" s="54" t="str">
        <f t="shared" si="5"/>
        <v>Below Average</v>
      </c>
      <c r="R12" s="54" t="s">
        <v>2221</v>
      </c>
      <c r="T12" t="s">
        <v>136</v>
      </c>
      <c r="U12" t="s">
        <v>137</v>
      </c>
      <c r="V12">
        <v>196</v>
      </c>
      <c r="W12">
        <v>163</v>
      </c>
      <c r="X12">
        <v>307</v>
      </c>
      <c r="Y12">
        <v>272</v>
      </c>
      <c r="Z12" t="s">
        <v>138</v>
      </c>
      <c r="AA12" t="s">
        <v>64</v>
      </c>
      <c r="AB12" t="s">
        <v>75</v>
      </c>
      <c r="AC12" t="s">
        <v>66</v>
      </c>
      <c r="AE12">
        <v>200</v>
      </c>
      <c r="AF12">
        <v>200</v>
      </c>
      <c r="AG12">
        <v>815</v>
      </c>
      <c r="AH12">
        <v>4.08</v>
      </c>
      <c r="AJ12">
        <v>375</v>
      </c>
      <c r="AK12">
        <v>375</v>
      </c>
      <c r="AL12">
        <v>84</v>
      </c>
      <c r="AM12">
        <v>0.42</v>
      </c>
      <c r="AN12">
        <v>1</v>
      </c>
      <c r="AO12">
        <v>1</v>
      </c>
      <c r="AP12">
        <v>2</v>
      </c>
      <c r="AQ12">
        <v>6</v>
      </c>
      <c r="AR12" s="2">
        <v>81700</v>
      </c>
      <c r="AS12">
        <v>1.88</v>
      </c>
      <c r="AT12" s="2">
        <v>81700</v>
      </c>
      <c r="AU12">
        <v>1.88</v>
      </c>
      <c r="AV12" s="2">
        <v>28530</v>
      </c>
      <c r="AW12" s="2">
        <v>1726301</v>
      </c>
      <c r="AX12" s="3">
        <v>0.34920000000000001</v>
      </c>
      <c r="AY12">
        <v>199</v>
      </c>
      <c r="AZ12" s="4">
        <v>5984598</v>
      </c>
      <c r="BA12" s="4">
        <v>7116</v>
      </c>
      <c r="BB12" s="4">
        <v>536</v>
      </c>
      <c r="BC12" t="s">
        <v>139</v>
      </c>
      <c r="BD12" t="s">
        <v>140</v>
      </c>
      <c r="BE12" t="s">
        <v>87</v>
      </c>
      <c r="BF12" t="s">
        <v>141</v>
      </c>
      <c r="BG12" t="s">
        <v>80</v>
      </c>
      <c r="BH12">
        <v>6</v>
      </c>
      <c r="BI12">
        <v>7</v>
      </c>
      <c r="BJ12">
        <v>25</v>
      </c>
      <c r="BK12">
        <v>52</v>
      </c>
      <c r="BL12">
        <v>33</v>
      </c>
      <c r="BM12" s="1">
        <v>26542</v>
      </c>
    </row>
    <row r="13" spans="1:69" x14ac:dyDescent="0.35">
      <c r="A13" t="s">
        <v>142</v>
      </c>
      <c r="B13" s="10">
        <v>22362507</v>
      </c>
      <c r="C13" s="10">
        <v>27343842</v>
      </c>
      <c r="D13" s="10">
        <v>41051481</v>
      </c>
      <c r="E13">
        <v>159</v>
      </c>
      <c r="F13" s="10">
        <f>MEDIAN(C2:C325)</f>
        <v>50827508</v>
      </c>
      <c r="G13" s="51" t="str">
        <f t="shared" si="0"/>
        <v>Below Average</v>
      </c>
      <c r="H13" s="57">
        <f t="shared" si="6"/>
        <v>-1.1128878725235445</v>
      </c>
      <c r="I13" s="51" t="str">
        <f t="shared" si="1"/>
        <v>Below Average</v>
      </c>
      <c r="K13" s="51" t="str">
        <f t="shared" si="2"/>
        <v>Below Average</v>
      </c>
      <c r="O13" s="54" t="str">
        <f t="shared" si="3"/>
        <v>Below Average</v>
      </c>
      <c r="P13" s="54" t="str">
        <f t="shared" si="4"/>
        <v>Below Average</v>
      </c>
      <c r="Q13" s="54" t="str">
        <f t="shared" si="5"/>
        <v>Below Average</v>
      </c>
      <c r="R13" s="55">
        <f>COUNTIF(Q2:Q325, "Above Average")</f>
        <v>162</v>
      </c>
      <c r="S13" s="55"/>
      <c r="T13" t="s">
        <v>142</v>
      </c>
      <c r="U13" t="s">
        <v>143</v>
      </c>
      <c r="V13">
        <v>150</v>
      </c>
      <c r="W13">
        <v>82</v>
      </c>
      <c r="X13">
        <v>258</v>
      </c>
      <c r="Y13">
        <v>258</v>
      </c>
      <c r="Z13" t="s">
        <v>144</v>
      </c>
      <c r="AA13" t="s">
        <v>64</v>
      </c>
      <c r="AB13" t="s">
        <v>65</v>
      </c>
      <c r="AC13" t="s">
        <v>66</v>
      </c>
      <c r="AE13">
        <v>158</v>
      </c>
      <c r="AF13">
        <v>159</v>
      </c>
      <c r="AG13">
        <v>724</v>
      </c>
      <c r="AH13">
        <v>4.58</v>
      </c>
      <c r="AJ13">
        <v>351</v>
      </c>
      <c r="AK13">
        <v>351</v>
      </c>
      <c r="AL13">
        <v>63</v>
      </c>
      <c r="AM13">
        <v>0.40400000000000003</v>
      </c>
      <c r="AN13">
        <v>1</v>
      </c>
      <c r="AO13">
        <v>0</v>
      </c>
      <c r="AP13">
        <v>1</v>
      </c>
      <c r="AQ13">
        <v>20</v>
      </c>
      <c r="AR13" s="2">
        <v>28690</v>
      </c>
      <c r="AS13">
        <v>0.66</v>
      </c>
      <c r="AT13" s="2">
        <v>28690</v>
      </c>
      <c r="AU13">
        <v>0.66</v>
      </c>
      <c r="AV13" s="2">
        <v>7750</v>
      </c>
      <c r="AW13" s="2">
        <v>1375740</v>
      </c>
      <c r="AX13" s="3">
        <v>0.27010000000000001</v>
      </c>
      <c r="AY13">
        <v>532</v>
      </c>
      <c r="AZ13" s="4">
        <v>3631814</v>
      </c>
      <c r="BA13" s="4">
        <v>4992</v>
      </c>
      <c r="BB13" s="4">
        <v>492</v>
      </c>
      <c r="BC13" t="s">
        <v>145</v>
      </c>
      <c r="BD13" t="s">
        <v>105</v>
      </c>
      <c r="BE13" t="s">
        <v>146</v>
      </c>
      <c r="BG13" t="s">
        <v>95</v>
      </c>
      <c r="BH13">
        <v>7</v>
      </c>
      <c r="BI13">
        <v>10</v>
      </c>
      <c r="BJ13">
        <v>30</v>
      </c>
      <c r="BK13">
        <v>69</v>
      </c>
      <c r="BL13">
        <v>7</v>
      </c>
      <c r="BM13" s="1">
        <v>23985</v>
      </c>
    </row>
    <row r="14" spans="1:69" x14ac:dyDescent="0.35">
      <c r="A14" t="s">
        <v>147</v>
      </c>
      <c r="B14" s="10">
        <v>113308383</v>
      </c>
      <c r="C14" s="10">
        <v>129663343</v>
      </c>
      <c r="D14" s="10">
        <v>206589269</v>
      </c>
      <c r="E14">
        <v>925</v>
      </c>
      <c r="F14"/>
      <c r="G14" s="51" t="str">
        <f t="shared" si="0"/>
        <v>Above Average</v>
      </c>
      <c r="H14" s="57">
        <f t="shared" si="6"/>
        <v>0.36331518255069095</v>
      </c>
      <c r="I14" s="51" t="str">
        <f t="shared" si="1"/>
        <v>Above Average</v>
      </c>
      <c r="K14" s="51" t="str">
        <f t="shared" si="2"/>
        <v>Above Average</v>
      </c>
      <c r="O14" s="54" t="str">
        <f t="shared" si="3"/>
        <v>Above Average</v>
      </c>
      <c r="P14" s="54" t="str">
        <f t="shared" si="4"/>
        <v>Above Average</v>
      </c>
      <c r="Q14" s="54" t="str">
        <f t="shared" si="5"/>
        <v>Above Average</v>
      </c>
      <c r="R14" s="55">
        <f>COUNTIF(Q2:Q325, "Below Average")</f>
        <v>162</v>
      </c>
      <c r="S14" s="55"/>
      <c r="T14" t="s">
        <v>147</v>
      </c>
      <c r="U14" t="s">
        <v>148</v>
      </c>
      <c r="V14">
        <v>118</v>
      </c>
      <c r="W14">
        <v>118</v>
      </c>
      <c r="X14">
        <v>248</v>
      </c>
      <c r="Y14">
        <v>248</v>
      </c>
      <c r="Z14" t="s">
        <v>149</v>
      </c>
      <c r="AA14" t="s">
        <v>64</v>
      </c>
      <c r="AB14" t="s">
        <v>65</v>
      </c>
      <c r="AC14" t="s">
        <v>66</v>
      </c>
      <c r="AE14">
        <v>924</v>
      </c>
      <c r="AF14">
        <v>925</v>
      </c>
      <c r="AG14" s="6">
        <v>4306</v>
      </c>
      <c r="AH14">
        <v>4.66</v>
      </c>
      <c r="AJ14" s="2">
        <v>2310</v>
      </c>
      <c r="AK14" s="2">
        <v>2310</v>
      </c>
      <c r="AL14">
        <v>335</v>
      </c>
      <c r="AM14">
        <v>0.36399999999999999</v>
      </c>
      <c r="AN14">
        <v>7</v>
      </c>
      <c r="AO14">
        <v>0</v>
      </c>
      <c r="AP14">
        <v>7</v>
      </c>
      <c r="AQ14" t="s">
        <v>150</v>
      </c>
      <c r="AR14" s="2">
        <v>408888</v>
      </c>
      <c r="AS14">
        <v>9.39</v>
      </c>
      <c r="AT14" s="2">
        <v>383068</v>
      </c>
      <c r="AU14">
        <v>8.7899999999999991</v>
      </c>
      <c r="AV14" s="2">
        <v>56283</v>
      </c>
      <c r="AW14" s="2">
        <v>8181502</v>
      </c>
      <c r="AX14" s="3">
        <v>0.1376</v>
      </c>
      <c r="AY14">
        <v>246</v>
      </c>
      <c r="AZ14" s="4">
        <v>17878818</v>
      </c>
      <c r="BA14" s="4">
        <v>4149</v>
      </c>
      <c r="BB14" s="4">
        <v>497</v>
      </c>
      <c r="BC14" t="s">
        <v>151</v>
      </c>
      <c r="BD14" t="s">
        <v>152</v>
      </c>
      <c r="BE14" t="s">
        <v>153</v>
      </c>
      <c r="BG14" t="s">
        <v>71</v>
      </c>
      <c r="BH14">
        <v>1</v>
      </c>
      <c r="BI14">
        <v>15</v>
      </c>
      <c r="BJ14">
        <v>29</v>
      </c>
      <c r="BK14">
        <v>84</v>
      </c>
      <c r="BL14">
        <v>17</v>
      </c>
      <c r="BM14" s="1">
        <v>23620</v>
      </c>
    </row>
    <row r="15" spans="1:69" x14ac:dyDescent="0.35">
      <c r="A15" t="s">
        <v>154</v>
      </c>
      <c r="B15" s="10">
        <v>116859234</v>
      </c>
      <c r="C15" s="10">
        <v>159720617</v>
      </c>
      <c r="D15" s="10">
        <v>203538111</v>
      </c>
      <c r="E15">
        <v>829</v>
      </c>
      <c r="F15" t="s">
        <v>2224</v>
      </c>
      <c r="G15" s="51" t="str">
        <f t="shared" si="0"/>
        <v>Above Average</v>
      </c>
      <c r="H15" s="57">
        <f t="shared" si="6"/>
        <v>0.39306809836299544</v>
      </c>
      <c r="I15" s="51" t="str">
        <f t="shared" si="1"/>
        <v>Above Average</v>
      </c>
      <c r="K15" s="51" t="str">
        <f t="shared" si="2"/>
        <v>Above Average</v>
      </c>
      <c r="O15" s="54" t="str">
        <f t="shared" si="3"/>
        <v>Above Average</v>
      </c>
      <c r="P15" s="54" t="str">
        <f t="shared" si="4"/>
        <v>Above Average</v>
      </c>
      <c r="Q15" s="54" t="str">
        <f t="shared" si="5"/>
        <v>Above Average</v>
      </c>
      <c r="T15" t="s">
        <v>154</v>
      </c>
      <c r="U15" t="s">
        <v>155</v>
      </c>
      <c r="V15">
        <v>31</v>
      </c>
      <c r="W15">
        <v>31</v>
      </c>
      <c r="X15">
        <v>524</v>
      </c>
      <c r="Y15">
        <v>524</v>
      </c>
      <c r="Z15" t="s">
        <v>156</v>
      </c>
      <c r="AA15" t="s">
        <v>64</v>
      </c>
      <c r="AB15" t="s">
        <v>65</v>
      </c>
      <c r="AC15" t="s">
        <v>66</v>
      </c>
      <c r="AE15">
        <v>823</v>
      </c>
      <c r="AF15">
        <v>829</v>
      </c>
      <c r="AG15" s="6">
        <v>3777.5</v>
      </c>
      <c r="AH15">
        <v>4.59</v>
      </c>
      <c r="AJ15" s="2">
        <v>1886</v>
      </c>
      <c r="AK15" s="2">
        <v>1886</v>
      </c>
      <c r="AL15">
        <v>267</v>
      </c>
      <c r="AM15">
        <v>0.32700000000000001</v>
      </c>
      <c r="AN15">
        <v>6</v>
      </c>
      <c r="AO15">
        <v>0</v>
      </c>
      <c r="AP15">
        <v>6</v>
      </c>
      <c r="AQ15">
        <v>14</v>
      </c>
      <c r="AR15" s="2">
        <v>388389</v>
      </c>
      <c r="AS15">
        <v>8.92</v>
      </c>
      <c r="AT15" s="2">
        <v>388389</v>
      </c>
      <c r="AU15">
        <v>8.92</v>
      </c>
      <c r="AV15" s="2">
        <v>58455</v>
      </c>
      <c r="AW15" s="2">
        <v>7082630</v>
      </c>
      <c r="AX15" s="3">
        <v>0.15049999999999999</v>
      </c>
      <c r="AY15">
        <v>211</v>
      </c>
      <c r="AZ15" s="4">
        <v>8951000</v>
      </c>
      <c r="BA15" s="4">
        <v>2356</v>
      </c>
      <c r="BB15" s="4">
        <v>565</v>
      </c>
      <c r="BC15" t="s">
        <v>157</v>
      </c>
      <c r="BD15" t="s">
        <v>158</v>
      </c>
      <c r="BE15" t="s">
        <v>159</v>
      </c>
      <c r="BF15" t="s">
        <v>160</v>
      </c>
      <c r="BG15" t="s">
        <v>80</v>
      </c>
      <c r="BH15">
        <v>8</v>
      </c>
      <c r="BI15">
        <v>9</v>
      </c>
      <c r="BJ15">
        <v>25</v>
      </c>
      <c r="BK15">
        <v>56</v>
      </c>
      <c r="BL15">
        <v>36</v>
      </c>
      <c r="BM15" s="1">
        <v>18550</v>
      </c>
      <c r="BN15" t="s">
        <v>161</v>
      </c>
    </row>
    <row r="16" spans="1:69" x14ac:dyDescent="0.35">
      <c r="A16" t="s">
        <v>162</v>
      </c>
      <c r="B16" s="10">
        <v>65043918</v>
      </c>
      <c r="C16" s="10">
        <v>76521140</v>
      </c>
      <c r="D16" s="10">
        <v>88873284</v>
      </c>
      <c r="E16">
        <v>400</v>
      </c>
      <c r="F16" s="10">
        <f>MEDIAN(D2:D325)</f>
        <v>77999748</v>
      </c>
      <c r="G16" s="51" t="str">
        <f t="shared" si="0"/>
        <v>Below Average</v>
      </c>
      <c r="H16" s="57">
        <f t="shared" si="6"/>
        <v>-0.18710905066750497</v>
      </c>
      <c r="I16" s="51" t="str">
        <f t="shared" si="1"/>
        <v>Below Average</v>
      </c>
      <c r="K16" s="51" t="str">
        <f t="shared" si="2"/>
        <v>Below Average</v>
      </c>
      <c r="O16" s="54" t="str">
        <f t="shared" si="3"/>
        <v>Above Average</v>
      </c>
      <c r="P16" s="54" t="str">
        <f t="shared" si="4"/>
        <v>Above Average</v>
      </c>
      <c r="Q16" s="54" t="str">
        <f t="shared" si="5"/>
        <v>Above Average</v>
      </c>
      <c r="T16" t="s">
        <v>162</v>
      </c>
      <c r="U16" t="s">
        <v>155</v>
      </c>
      <c r="V16">
        <v>85</v>
      </c>
      <c r="W16">
        <v>31</v>
      </c>
      <c r="X16">
        <v>524</v>
      </c>
      <c r="Y16">
        <v>524</v>
      </c>
      <c r="Z16" t="s">
        <v>156</v>
      </c>
      <c r="AA16" t="s">
        <v>64</v>
      </c>
      <c r="AB16" t="s">
        <v>65</v>
      </c>
      <c r="AC16" t="s">
        <v>66</v>
      </c>
      <c r="AE16">
        <v>400</v>
      </c>
      <c r="AF16">
        <v>400</v>
      </c>
      <c r="AG16" s="6">
        <v>1848</v>
      </c>
      <c r="AH16">
        <v>4.62</v>
      </c>
      <c r="AJ16">
        <v>985</v>
      </c>
      <c r="AK16">
        <v>985</v>
      </c>
      <c r="AL16">
        <v>130</v>
      </c>
      <c r="AM16">
        <v>0.33100000000000002</v>
      </c>
      <c r="AN16">
        <v>3</v>
      </c>
      <c r="AO16">
        <v>0</v>
      </c>
      <c r="AP16">
        <v>3</v>
      </c>
      <c r="AQ16" t="s">
        <v>163</v>
      </c>
      <c r="AR16" s="2">
        <v>214594</v>
      </c>
      <c r="AS16">
        <v>4.93</v>
      </c>
      <c r="AT16" s="2">
        <v>214594</v>
      </c>
      <c r="AU16">
        <v>4.93</v>
      </c>
      <c r="AV16" s="2">
        <v>26053</v>
      </c>
      <c r="AW16" s="2">
        <v>3249689</v>
      </c>
      <c r="AX16" s="3">
        <v>0.12139999999999999</v>
      </c>
      <c r="AY16">
        <v>200</v>
      </c>
      <c r="AZ16" s="4">
        <v>4666000</v>
      </c>
      <c r="BA16" s="4">
        <v>2540</v>
      </c>
      <c r="BB16" s="4">
        <v>542</v>
      </c>
      <c r="BC16" t="s">
        <v>164</v>
      </c>
      <c r="BD16" t="s">
        <v>159</v>
      </c>
      <c r="BE16" t="s">
        <v>165</v>
      </c>
      <c r="BF16" t="s">
        <v>157</v>
      </c>
      <c r="BG16" t="s">
        <v>80</v>
      </c>
      <c r="BH16">
        <v>8</v>
      </c>
      <c r="BI16">
        <v>9</v>
      </c>
      <c r="BJ16">
        <v>25</v>
      </c>
      <c r="BK16">
        <v>56</v>
      </c>
      <c r="BL16">
        <v>36</v>
      </c>
      <c r="BM16" s="1">
        <v>20858</v>
      </c>
      <c r="BN16" t="s">
        <v>161</v>
      </c>
    </row>
    <row r="17" spans="1:68" x14ac:dyDescent="0.35">
      <c r="A17" t="s">
        <v>166</v>
      </c>
      <c r="B17" s="10">
        <v>173414912</v>
      </c>
      <c r="C17" s="10">
        <v>196912182</v>
      </c>
      <c r="D17" s="10">
        <v>277683390</v>
      </c>
      <c r="E17" s="2">
        <v>1084</v>
      </c>
      <c r="F17" s="2"/>
      <c r="G17" s="51" t="str">
        <f t="shared" si="0"/>
        <v>Above Average</v>
      </c>
      <c r="H17" s="57">
        <f t="shared" si="6"/>
        <v>0.75387178946491162</v>
      </c>
      <c r="I17" s="51" t="str">
        <f t="shared" si="1"/>
        <v>Above Average</v>
      </c>
      <c r="K17" s="51" t="str">
        <f t="shared" si="2"/>
        <v>Above Average</v>
      </c>
      <c r="O17" s="54" t="str">
        <f t="shared" si="3"/>
        <v>Above Average</v>
      </c>
      <c r="P17" s="54" t="str">
        <f t="shared" si="4"/>
        <v>Above Average</v>
      </c>
      <c r="Q17" s="54" t="str">
        <f t="shared" si="5"/>
        <v>Above Average</v>
      </c>
      <c r="T17" t="s">
        <v>166</v>
      </c>
      <c r="U17" t="s">
        <v>167</v>
      </c>
      <c r="V17">
        <v>22</v>
      </c>
      <c r="W17">
        <v>22</v>
      </c>
      <c r="X17">
        <v>530</v>
      </c>
      <c r="Y17">
        <v>530</v>
      </c>
      <c r="Z17" t="s">
        <v>168</v>
      </c>
      <c r="AA17" t="s">
        <v>64</v>
      </c>
      <c r="AB17" t="s">
        <v>65</v>
      </c>
      <c r="AC17" t="s">
        <v>66</v>
      </c>
      <c r="AE17" s="2">
        <v>1084</v>
      </c>
      <c r="AF17" s="2">
        <v>1084</v>
      </c>
      <c r="AG17" s="6">
        <v>5129</v>
      </c>
      <c r="AH17">
        <v>4.7300000000000004</v>
      </c>
      <c r="AJ17" s="2">
        <v>2270</v>
      </c>
      <c r="AK17" s="2">
        <v>2270</v>
      </c>
      <c r="AL17">
        <v>468</v>
      </c>
      <c r="AM17">
        <v>0.435</v>
      </c>
      <c r="AN17">
        <v>13</v>
      </c>
      <c r="AO17">
        <v>0</v>
      </c>
      <c r="AP17">
        <v>24</v>
      </c>
      <c r="AQ17" s="7">
        <v>43629</v>
      </c>
      <c r="AR17" s="2">
        <v>446172</v>
      </c>
      <c r="AS17">
        <v>10.24</v>
      </c>
      <c r="AT17" s="2">
        <v>413534</v>
      </c>
      <c r="AU17">
        <v>9.49</v>
      </c>
      <c r="AV17" s="2">
        <v>100358</v>
      </c>
      <c r="AW17" s="2">
        <v>8233310</v>
      </c>
      <c r="AX17" s="3">
        <v>0.22489999999999999</v>
      </c>
      <c r="AY17">
        <v>222</v>
      </c>
      <c r="AZ17" s="4">
        <v>12262000</v>
      </c>
      <c r="BA17" s="4">
        <v>2391</v>
      </c>
      <c r="BB17" s="4">
        <v>544</v>
      </c>
      <c r="BC17" t="s">
        <v>169</v>
      </c>
      <c r="BD17" t="s">
        <v>170</v>
      </c>
      <c r="BE17" t="s">
        <v>171</v>
      </c>
      <c r="BF17" t="s">
        <v>105</v>
      </c>
      <c r="BG17" t="s">
        <v>95</v>
      </c>
      <c r="BH17">
        <v>7</v>
      </c>
      <c r="BI17">
        <v>10</v>
      </c>
      <c r="BJ17">
        <v>31</v>
      </c>
      <c r="BK17">
        <v>67</v>
      </c>
      <c r="BL17">
        <v>6</v>
      </c>
      <c r="BM17" s="1">
        <v>17884</v>
      </c>
      <c r="BN17" t="s">
        <v>172</v>
      </c>
    </row>
    <row r="18" spans="1:68" x14ac:dyDescent="0.35">
      <c r="A18" t="s">
        <v>173</v>
      </c>
      <c r="B18" s="10">
        <v>27229550</v>
      </c>
      <c r="C18" s="10">
        <v>30833099</v>
      </c>
      <c r="D18" s="10">
        <v>42023019</v>
      </c>
      <c r="E18">
        <v>175</v>
      </c>
      <c r="F18"/>
      <c r="G18" s="51" t="str">
        <f t="shared" si="0"/>
        <v>Below Average</v>
      </c>
      <c r="H18" s="57">
        <f t="shared" si="6"/>
        <v>-0.96955223330607954</v>
      </c>
      <c r="I18" s="51" t="str">
        <f t="shared" si="1"/>
        <v>Below Average</v>
      </c>
      <c r="K18" s="51" t="str">
        <f t="shared" si="2"/>
        <v>Below Average</v>
      </c>
      <c r="O18" s="54" t="str">
        <f t="shared" si="3"/>
        <v>Below Average</v>
      </c>
      <c r="P18" s="54" t="str">
        <f t="shared" si="4"/>
        <v>Below Average</v>
      </c>
      <c r="Q18" s="54" t="str">
        <f t="shared" si="5"/>
        <v>Below Average</v>
      </c>
      <c r="T18" t="s">
        <v>173</v>
      </c>
      <c r="U18" t="s">
        <v>174</v>
      </c>
      <c r="V18">
        <v>187</v>
      </c>
      <c r="W18">
        <v>22</v>
      </c>
      <c r="X18">
        <v>453</v>
      </c>
      <c r="Y18">
        <v>453</v>
      </c>
      <c r="Z18" t="s">
        <v>175</v>
      </c>
      <c r="AA18" t="s">
        <v>176</v>
      </c>
      <c r="AB18" t="s">
        <v>65</v>
      </c>
      <c r="AC18" t="s">
        <v>66</v>
      </c>
      <c r="AD18">
        <v>26</v>
      </c>
      <c r="AE18">
        <v>175</v>
      </c>
      <c r="AF18">
        <v>175</v>
      </c>
      <c r="AG18">
        <v>762.5</v>
      </c>
      <c r="AH18">
        <v>4.3600000000000003</v>
      </c>
      <c r="AI18">
        <v>66</v>
      </c>
      <c r="AJ18">
        <v>287</v>
      </c>
      <c r="AK18">
        <v>353</v>
      </c>
      <c r="AL18">
        <v>97</v>
      </c>
      <c r="AM18">
        <v>0.55700000000000005</v>
      </c>
      <c r="AN18">
        <v>1</v>
      </c>
      <c r="AO18">
        <v>0</v>
      </c>
      <c r="AP18">
        <v>1</v>
      </c>
      <c r="AQ18">
        <v>27</v>
      </c>
      <c r="AR18" s="2">
        <v>36154</v>
      </c>
      <c r="AS18">
        <v>0.83</v>
      </c>
      <c r="AT18" s="2">
        <v>36154</v>
      </c>
      <c r="AU18">
        <v>0.83</v>
      </c>
      <c r="AV18" s="2">
        <v>17562</v>
      </c>
      <c r="AW18" s="2">
        <v>1825587</v>
      </c>
      <c r="AX18" s="3">
        <v>0.48580000000000001</v>
      </c>
      <c r="AY18">
        <v>425</v>
      </c>
      <c r="AZ18" s="4">
        <v>7053000</v>
      </c>
      <c r="BA18" s="4">
        <v>9250</v>
      </c>
      <c r="BB18" s="4">
        <v>510</v>
      </c>
      <c r="BC18" t="s">
        <v>170</v>
      </c>
      <c r="BD18" t="s">
        <v>177</v>
      </c>
      <c r="BE18" t="s">
        <v>105</v>
      </c>
      <c r="BF18" t="s">
        <v>171</v>
      </c>
      <c r="BG18" t="s">
        <v>95</v>
      </c>
      <c r="BH18">
        <v>7</v>
      </c>
      <c r="BI18">
        <v>10</v>
      </c>
      <c r="BJ18">
        <v>31</v>
      </c>
      <c r="BK18">
        <v>67</v>
      </c>
      <c r="BL18">
        <v>6</v>
      </c>
      <c r="BM18" s="1">
        <v>27060</v>
      </c>
    </row>
    <row r="19" spans="1:68" x14ac:dyDescent="0.35">
      <c r="A19" t="s">
        <v>178</v>
      </c>
      <c r="B19" s="10">
        <v>71590463</v>
      </c>
      <c r="C19" s="10">
        <v>72611652</v>
      </c>
      <c r="D19" s="10">
        <v>139987130</v>
      </c>
      <c r="E19">
        <v>371</v>
      </c>
      <c r="F19"/>
      <c r="G19" s="51" t="str">
        <f t="shared" si="0"/>
        <v>Below Average</v>
      </c>
      <c r="H19" s="57">
        <f t="shared" si="6"/>
        <v>-9.1694332250388075E-2</v>
      </c>
      <c r="I19" s="51" t="str">
        <f t="shared" si="1"/>
        <v>Below Average</v>
      </c>
      <c r="K19" s="51" t="str">
        <f t="shared" si="2"/>
        <v>Above Average</v>
      </c>
      <c r="O19" s="54" t="str">
        <f t="shared" si="3"/>
        <v>Above Average</v>
      </c>
      <c r="P19" s="54" t="str">
        <f t="shared" si="4"/>
        <v>Above Average</v>
      </c>
      <c r="Q19" s="54" t="str">
        <f t="shared" si="5"/>
        <v>Above Average</v>
      </c>
      <c r="T19" t="s">
        <v>178</v>
      </c>
      <c r="U19" t="s">
        <v>179</v>
      </c>
      <c r="V19">
        <v>210</v>
      </c>
      <c r="W19">
        <v>210</v>
      </c>
      <c r="X19">
        <v>325</v>
      </c>
      <c r="Y19">
        <v>325</v>
      </c>
      <c r="Z19" t="s">
        <v>180</v>
      </c>
      <c r="AA19" t="s">
        <v>64</v>
      </c>
      <c r="AB19" t="s">
        <v>65</v>
      </c>
      <c r="AC19" t="s">
        <v>66</v>
      </c>
      <c r="AE19">
        <v>369</v>
      </c>
      <c r="AF19">
        <v>371</v>
      </c>
      <c r="AG19" s="6">
        <v>1763.5</v>
      </c>
      <c r="AH19">
        <v>4.78</v>
      </c>
      <c r="AJ19">
        <v>977</v>
      </c>
      <c r="AK19">
        <v>977</v>
      </c>
      <c r="AL19">
        <v>143</v>
      </c>
      <c r="AM19">
        <v>0.39</v>
      </c>
      <c r="AN19">
        <v>11</v>
      </c>
      <c r="AO19">
        <v>1</v>
      </c>
      <c r="AP19">
        <v>58</v>
      </c>
      <c r="AQ19" s="1">
        <v>38780</v>
      </c>
      <c r="AR19" s="2">
        <v>245481</v>
      </c>
      <c r="AS19">
        <v>5.64</v>
      </c>
      <c r="AT19" s="2">
        <v>245481</v>
      </c>
      <c r="AU19">
        <v>5.64</v>
      </c>
      <c r="AV19" s="2">
        <v>94311</v>
      </c>
      <c r="AW19" s="2">
        <v>4800020</v>
      </c>
      <c r="AX19" s="3">
        <v>0.38419999999999999</v>
      </c>
      <c r="AY19">
        <v>173</v>
      </c>
      <c r="AZ19" s="4">
        <v>14648872</v>
      </c>
      <c r="BA19" s="4">
        <v>8129</v>
      </c>
      <c r="BB19" s="4">
        <v>581</v>
      </c>
      <c r="BC19" t="s">
        <v>181</v>
      </c>
      <c r="BD19" t="s">
        <v>182</v>
      </c>
      <c r="BE19" t="s">
        <v>183</v>
      </c>
      <c r="BF19" t="s">
        <v>184</v>
      </c>
      <c r="BG19" t="s">
        <v>80</v>
      </c>
      <c r="BH19">
        <v>3</v>
      </c>
      <c r="BI19">
        <v>8</v>
      </c>
      <c r="BJ19">
        <v>25</v>
      </c>
      <c r="BK19" t="s">
        <v>185</v>
      </c>
      <c r="BL19">
        <v>36</v>
      </c>
      <c r="BM19" s="1">
        <v>26815</v>
      </c>
      <c r="BO19" t="s">
        <v>186</v>
      </c>
    </row>
    <row r="20" spans="1:68" x14ac:dyDescent="0.35">
      <c r="A20" t="s">
        <v>187</v>
      </c>
      <c r="B20" s="10">
        <v>53128003</v>
      </c>
      <c r="C20" s="10">
        <v>54334090</v>
      </c>
      <c r="D20" s="10">
        <v>96293590</v>
      </c>
      <c r="E20">
        <v>248</v>
      </c>
      <c r="F20"/>
      <c r="G20" s="51" t="str">
        <f t="shared" si="0"/>
        <v>Below Average</v>
      </c>
      <c r="H20" s="57">
        <f t="shared" si="6"/>
        <v>-0.38514656349332305</v>
      </c>
      <c r="I20" s="51" t="str">
        <f t="shared" si="1"/>
        <v>Below Average</v>
      </c>
      <c r="K20" s="51" t="str">
        <f t="shared" si="2"/>
        <v>Below Average</v>
      </c>
      <c r="O20" s="54" t="str">
        <f t="shared" si="3"/>
        <v>Above Average</v>
      </c>
      <c r="P20" s="54" t="str">
        <f t="shared" si="4"/>
        <v>Above Average</v>
      </c>
      <c r="Q20" s="54" t="str">
        <f t="shared" si="5"/>
        <v>Above Average</v>
      </c>
      <c r="T20" t="s">
        <v>187</v>
      </c>
      <c r="U20" t="s">
        <v>179</v>
      </c>
      <c r="V20">
        <v>228</v>
      </c>
      <c r="W20">
        <v>210</v>
      </c>
      <c r="X20">
        <v>355</v>
      </c>
      <c r="Y20">
        <v>325</v>
      </c>
      <c r="Z20" t="s">
        <v>188</v>
      </c>
      <c r="AA20" t="s">
        <v>64</v>
      </c>
      <c r="AB20" t="s">
        <v>75</v>
      </c>
      <c r="AC20" t="s">
        <v>66</v>
      </c>
      <c r="AE20">
        <v>248</v>
      </c>
      <c r="AF20">
        <v>248</v>
      </c>
      <c r="AG20" s="6">
        <v>1276</v>
      </c>
      <c r="AH20">
        <v>5.15</v>
      </c>
      <c r="AJ20">
        <v>702</v>
      </c>
      <c r="AK20">
        <v>702</v>
      </c>
      <c r="AL20">
        <v>58</v>
      </c>
      <c r="AM20">
        <v>0.23799999999999999</v>
      </c>
      <c r="AN20">
        <v>5</v>
      </c>
      <c r="AO20">
        <v>1</v>
      </c>
      <c r="AP20">
        <v>17</v>
      </c>
      <c r="AQ20">
        <v>4</v>
      </c>
      <c r="AR20" s="2">
        <v>162118</v>
      </c>
      <c r="AS20">
        <v>3.72</v>
      </c>
      <c r="AT20" s="2">
        <v>162118</v>
      </c>
      <c r="AU20">
        <v>3.72</v>
      </c>
      <c r="AV20" s="2">
        <v>67372</v>
      </c>
      <c r="AW20" s="2">
        <v>3123424</v>
      </c>
      <c r="AX20" s="3">
        <v>0.41560000000000002</v>
      </c>
      <c r="AY20">
        <v>189</v>
      </c>
      <c r="AZ20" s="4">
        <v>7802067</v>
      </c>
      <c r="BA20" s="4">
        <v>6114</v>
      </c>
      <c r="BB20" s="4">
        <v>600</v>
      </c>
      <c r="BC20" t="s">
        <v>189</v>
      </c>
      <c r="BD20" t="s">
        <v>183</v>
      </c>
      <c r="BE20" t="s">
        <v>190</v>
      </c>
      <c r="BF20" t="s">
        <v>182</v>
      </c>
      <c r="BG20" t="s">
        <v>80</v>
      </c>
      <c r="BH20">
        <v>3</v>
      </c>
      <c r="BI20">
        <v>8</v>
      </c>
      <c r="BJ20">
        <v>25</v>
      </c>
      <c r="BK20">
        <v>56</v>
      </c>
      <c r="BL20">
        <v>36</v>
      </c>
      <c r="BM20" s="1">
        <v>27333</v>
      </c>
    </row>
    <row r="21" spans="1:68" x14ac:dyDescent="0.35">
      <c r="A21" t="s">
        <v>191</v>
      </c>
      <c r="B21" s="10">
        <v>160686918</v>
      </c>
      <c r="C21" s="10">
        <v>217683862</v>
      </c>
      <c r="D21" s="10">
        <v>346402333</v>
      </c>
      <c r="E21" s="2">
        <v>1104</v>
      </c>
      <c r="F21" s="2"/>
      <c r="G21" s="51" t="str">
        <f t="shared" si="0"/>
        <v>Above Average</v>
      </c>
      <c r="H21" s="57">
        <f t="shared" si="6"/>
        <v>0.68755260884315528</v>
      </c>
      <c r="I21" s="51" t="str">
        <f t="shared" si="1"/>
        <v>Above Average</v>
      </c>
      <c r="K21" s="51" t="str">
        <f t="shared" si="2"/>
        <v>Above Average</v>
      </c>
      <c r="O21" s="54" t="str">
        <f t="shared" si="3"/>
        <v>Above Average</v>
      </c>
      <c r="P21" s="54" t="str">
        <f t="shared" si="4"/>
        <v>Above Average</v>
      </c>
      <c r="Q21" s="54" t="str">
        <f t="shared" si="5"/>
        <v>Above Average</v>
      </c>
      <c r="T21" t="s">
        <v>191</v>
      </c>
      <c r="U21" t="s">
        <v>192</v>
      </c>
      <c r="V21">
        <v>26</v>
      </c>
      <c r="W21">
        <v>26</v>
      </c>
      <c r="X21">
        <v>517</v>
      </c>
      <c r="Y21">
        <v>517</v>
      </c>
      <c r="Z21" t="s">
        <v>193</v>
      </c>
      <c r="AA21" t="s">
        <v>64</v>
      </c>
      <c r="AB21" t="s">
        <v>65</v>
      </c>
      <c r="AC21" t="s">
        <v>66</v>
      </c>
      <c r="AE21" s="2">
        <v>1104</v>
      </c>
      <c r="AF21" s="2">
        <v>1104</v>
      </c>
      <c r="AG21" s="6">
        <v>5607</v>
      </c>
      <c r="AH21">
        <v>5.08</v>
      </c>
      <c r="AJ21" s="2">
        <v>3032</v>
      </c>
      <c r="AK21" s="2">
        <v>3032</v>
      </c>
      <c r="AL21">
        <v>366</v>
      </c>
      <c r="AM21">
        <v>0.33300000000000002</v>
      </c>
      <c r="AN21">
        <v>22</v>
      </c>
      <c r="AO21">
        <v>1</v>
      </c>
      <c r="AP21">
        <v>22</v>
      </c>
      <c r="AQ21" s="7">
        <v>43623</v>
      </c>
      <c r="AR21" s="2">
        <v>1406832</v>
      </c>
      <c r="AS21">
        <v>32.299999999999997</v>
      </c>
      <c r="AT21" s="2">
        <v>1151484</v>
      </c>
      <c r="AU21">
        <v>26.43</v>
      </c>
      <c r="AV21" s="2">
        <v>173434</v>
      </c>
      <c r="AW21" s="2">
        <v>10826559</v>
      </c>
      <c r="AX21" s="3">
        <v>0.12330000000000001</v>
      </c>
      <c r="AY21">
        <v>94</v>
      </c>
      <c r="AZ21" s="4">
        <v>14122000</v>
      </c>
      <c r="BA21" s="4">
        <v>2519</v>
      </c>
      <c r="BB21" s="4">
        <v>593</v>
      </c>
      <c r="BC21" t="s">
        <v>194</v>
      </c>
      <c r="BD21" t="s">
        <v>195</v>
      </c>
      <c r="BE21" t="s">
        <v>196</v>
      </c>
      <c r="BF21" t="s">
        <v>197</v>
      </c>
      <c r="BG21" t="s">
        <v>198</v>
      </c>
      <c r="BH21">
        <v>1</v>
      </c>
      <c r="BI21">
        <v>12</v>
      </c>
      <c r="BJ21">
        <v>12</v>
      </c>
      <c r="BK21">
        <v>37</v>
      </c>
      <c r="BL21">
        <v>22</v>
      </c>
      <c r="BM21" s="1">
        <v>18941</v>
      </c>
      <c r="BN21" t="s">
        <v>199</v>
      </c>
    </row>
    <row r="22" spans="1:68" x14ac:dyDescent="0.35">
      <c r="A22" t="s">
        <v>200</v>
      </c>
      <c r="B22" s="10">
        <v>32510200</v>
      </c>
      <c r="C22" s="10">
        <v>35631468</v>
      </c>
      <c r="D22" s="10">
        <v>59408420</v>
      </c>
      <c r="E22">
        <v>300</v>
      </c>
      <c r="F22"/>
      <c r="G22" s="51" t="str">
        <f t="shared" si="0"/>
        <v>Below Average</v>
      </c>
      <c r="H22" s="57">
        <f t="shared" si="6"/>
        <v>-0.82825567682354373</v>
      </c>
      <c r="I22" s="51" t="str">
        <f t="shared" si="1"/>
        <v>Below Average</v>
      </c>
      <c r="K22" s="51" t="str">
        <f t="shared" si="2"/>
        <v>Below Average</v>
      </c>
      <c r="O22" s="54" t="str">
        <f t="shared" si="3"/>
        <v>Below Average</v>
      </c>
      <c r="P22" s="54" t="str">
        <f t="shared" si="4"/>
        <v>Below Average</v>
      </c>
      <c r="Q22" s="54" t="str">
        <f t="shared" si="5"/>
        <v>Below Average</v>
      </c>
      <c r="T22" t="s">
        <v>200</v>
      </c>
      <c r="U22" t="s">
        <v>137</v>
      </c>
      <c r="V22">
        <v>256</v>
      </c>
      <c r="W22">
        <v>163</v>
      </c>
      <c r="X22">
        <v>384</v>
      </c>
      <c r="Y22">
        <v>272</v>
      </c>
      <c r="Z22" t="s">
        <v>201</v>
      </c>
      <c r="AA22" t="s">
        <v>64</v>
      </c>
      <c r="AB22" t="s">
        <v>75</v>
      </c>
      <c r="AC22" t="s">
        <v>66</v>
      </c>
      <c r="AE22">
        <v>299</v>
      </c>
      <c r="AF22">
        <v>300</v>
      </c>
      <c r="AG22" s="6">
        <v>1237.5</v>
      </c>
      <c r="AH22">
        <v>4.1399999999999997</v>
      </c>
      <c r="AJ22">
        <v>582</v>
      </c>
      <c r="AK22">
        <v>582</v>
      </c>
      <c r="AL22">
        <v>121</v>
      </c>
      <c r="AM22">
        <v>0.41</v>
      </c>
      <c r="AN22">
        <v>1</v>
      </c>
      <c r="AO22">
        <v>0</v>
      </c>
      <c r="AP22">
        <v>1</v>
      </c>
      <c r="AQ22">
        <v>31</v>
      </c>
      <c r="AR22" s="2">
        <v>88155</v>
      </c>
      <c r="AS22">
        <v>2.02</v>
      </c>
      <c r="AT22" s="2">
        <v>88155</v>
      </c>
      <c r="AU22">
        <v>2.02</v>
      </c>
      <c r="AV22" s="2">
        <v>15382</v>
      </c>
      <c r="AW22" s="2">
        <v>2464800</v>
      </c>
      <c r="AX22" s="3">
        <v>0.17449999999999999</v>
      </c>
      <c r="AY22">
        <v>288</v>
      </c>
      <c r="AZ22" s="4">
        <v>10797972</v>
      </c>
      <c r="BA22" s="4">
        <v>8489</v>
      </c>
      <c r="BB22" s="4">
        <v>562</v>
      </c>
      <c r="BC22" t="s">
        <v>202</v>
      </c>
      <c r="BD22" t="s">
        <v>203</v>
      </c>
      <c r="BE22" t="s">
        <v>204</v>
      </c>
      <c r="BF22" t="s">
        <v>205</v>
      </c>
      <c r="BG22" t="s">
        <v>80</v>
      </c>
      <c r="BH22">
        <v>2</v>
      </c>
      <c r="BI22">
        <v>8</v>
      </c>
      <c r="BJ22">
        <v>25</v>
      </c>
      <c r="BK22">
        <v>57</v>
      </c>
      <c r="BL22">
        <v>35</v>
      </c>
      <c r="BM22" s="1">
        <v>27880</v>
      </c>
    </row>
    <row r="23" spans="1:68" x14ac:dyDescent="0.35">
      <c r="A23" t="s">
        <v>206</v>
      </c>
      <c r="B23" s="10">
        <v>20266404</v>
      </c>
      <c r="C23" s="10">
        <v>21945355</v>
      </c>
      <c r="D23" s="10">
        <v>42007898</v>
      </c>
      <c r="E23">
        <v>168</v>
      </c>
      <c r="F23"/>
      <c r="G23" s="51" t="str">
        <f t="shared" si="0"/>
        <v>Below Average</v>
      </c>
      <c r="H23" s="57">
        <f t="shared" si="6"/>
        <v>-1.1789720306976186</v>
      </c>
      <c r="I23" s="51" t="str">
        <f t="shared" si="1"/>
        <v>Below Average</v>
      </c>
      <c r="K23" s="51" t="str">
        <f t="shared" si="2"/>
        <v>Below Average</v>
      </c>
      <c r="O23" s="54" t="str">
        <f t="shared" si="3"/>
        <v>Below Average</v>
      </c>
      <c r="P23" s="54" t="str">
        <f t="shared" si="4"/>
        <v>Below Average</v>
      </c>
      <c r="Q23" s="54" t="str">
        <f t="shared" si="5"/>
        <v>Below Average</v>
      </c>
      <c r="T23" t="s">
        <v>206</v>
      </c>
      <c r="U23" t="s">
        <v>207</v>
      </c>
      <c r="V23">
        <v>125</v>
      </c>
      <c r="W23">
        <v>3</v>
      </c>
      <c r="X23">
        <v>444</v>
      </c>
      <c r="Y23">
        <v>444</v>
      </c>
      <c r="Z23" t="s">
        <v>208</v>
      </c>
      <c r="AA23" t="s">
        <v>64</v>
      </c>
      <c r="AB23" t="s">
        <v>65</v>
      </c>
      <c r="AC23" t="s">
        <v>66</v>
      </c>
      <c r="AE23">
        <v>167</v>
      </c>
      <c r="AF23">
        <v>168</v>
      </c>
      <c r="AG23">
        <v>826.5</v>
      </c>
      <c r="AH23">
        <v>4.95</v>
      </c>
      <c r="AJ23">
        <v>446</v>
      </c>
      <c r="AK23">
        <v>446</v>
      </c>
      <c r="AL23">
        <v>64</v>
      </c>
      <c r="AM23">
        <v>0.38800000000000001</v>
      </c>
      <c r="AN23">
        <v>1</v>
      </c>
      <c r="AO23">
        <v>0</v>
      </c>
      <c r="AP23">
        <v>1</v>
      </c>
      <c r="AQ23">
        <v>20</v>
      </c>
      <c r="AR23" s="2">
        <v>27477</v>
      </c>
      <c r="AS23">
        <v>0.63</v>
      </c>
      <c r="AT23" s="2">
        <v>27477</v>
      </c>
      <c r="AU23">
        <v>0.63</v>
      </c>
      <c r="AV23" s="2">
        <v>9043</v>
      </c>
      <c r="AW23" s="2">
        <v>1585892</v>
      </c>
      <c r="AX23" s="3">
        <v>0.3291</v>
      </c>
      <c r="AY23">
        <v>708</v>
      </c>
      <c r="AZ23" s="4">
        <v>2817000</v>
      </c>
      <c r="BA23" s="4">
        <v>3382</v>
      </c>
      <c r="BB23" s="4">
        <v>578</v>
      </c>
      <c r="BC23" t="s">
        <v>209</v>
      </c>
      <c r="BD23" t="s">
        <v>210</v>
      </c>
      <c r="BE23" t="s">
        <v>105</v>
      </c>
      <c r="BG23" t="s">
        <v>95</v>
      </c>
      <c r="BH23">
        <v>9</v>
      </c>
      <c r="BI23">
        <v>13</v>
      </c>
      <c r="BJ23">
        <v>30</v>
      </c>
      <c r="BK23">
        <v>71</v>
      </c>
      <c r="BL23">
        <v>7</v>
      </c>
      <c r="BM23" s="1">
        <v>22766</v>
      </c>
      <c r="BN23" t="s">
        <v>211</v>
      </c>
    </row>
    <row r="24" spans="1:68" x14ac:dyDescent="0.35">
      <c r="A24" t="s">
        <v>212</v>
      </c>
      <c r="B24" s="10">
        <v>34852574</v>
      </c>
      <c r="C24" s="10">
        <v>39493269</v>
      </c>
      <c r="D24" s="10">
        <v>53794365</v>
      </c>
      <c r="E24">
        <v>233</v>
      </c>
      <c r="F24"/>
      <c r="G24" s="51" t="str">
        <f t="shared" si="0"/>
        <v>Below Average</v>
      </c>
      <c r="H24" s="57">
        <f t="shared" si="6"/>
        <v>-0.7697958895362278</v>
      </c>
      <c r="I24" s="51" t="str">
        <f t="shared" si="1"/>
        <v>Below Average</v>
      </c>
      <c r="K24" s="51" t="str">
        <f t="shared" si="2"/>
        <v>Below Average</v>
      </c>
      <c r="O24" s="54" t="str">
        <f t="shared" si="3"/>
        <v>Below Average</v>
      </c>
      <c r="P24" s="54" t="str">
        <f t="shared" si="4"/>
        <v>Below Average</v>
      </c>
      <c r="Q24" s="54" t="str">
        <f t="shared" si="5"/>
        <v>Below Average</v>
      </c>
      <c r="T24" t="s">
        <v>212</v>
      </c>
      <c r="U24" t="s">
        <v>213</v>
      </c>
      <c r="V24">
        <v>202</v>
      </c>
      <c r="W24">
        <v>197</v>
      </c>
      <c r="X24">
        <v>311</v>
      </c>
      <c r="Y24">
        <v>311</v>
      </c>
      <c r="Z24" t="s">
        <v>214</v>
      </c>
      <c r="AA24" t="s">
        <v>64</v>
      </c>
      <c r="AB24" t="s">
        <v>65</v>
      </c>
      <c r="AC24" t="s">
        <v>66</v>
      </c>
      <c r="AE24">
        <v>232</v>
      </c>
      <c r="AF24">
        <v>233</v>
      </c>
      <c r="AG24">
        <v>976</v>
      </c>
      <c r="AH24">
        <v>4.21</v>
      </c>
      <c r="AJ24">
        <v>455</v>
      </c>
      <c r="AK24">
        <v>455</v>
      </c>
      <c r="AL24">
        <v>89</v>
      </c>
      <c r="AM24">
        <v>0.38700000000000001</v>
      </c>
      <c r="AN24">
        <v>1</v>
      </c>
      <c r="AO24">
        <v>0</v>
      </c>
      <c r="AP24">
        <v>1</v>
      </c>
      <c r="AQ24">
        <v>20</v>
      </c>
      <c r="AR24" s="2">
        <v>99606</v>
      </c>
      <c r="AS24">
        <v>2.29</v>
      </c>
      <c r="AT24" s="2">
        <v>99606</v>
      </c>
      <c r="AU24">
        <v>2.29</v>
      </c>
      <c r="AV24" s="2">
        <v>13621</v>
      </c>
      <c r="AW24" s="2">
        <v>1877893</v>
      </c>
      <c r="AX24" s="3">
        <v>0.13669999999999999</v>
      </c>
      <c r="AY24">
        <v>199</v>
      </c>
      <c r="AZ24" s="4">
        <v>8091156</v>
      </c>
      <c r="BA24" s="4">
        <v>8173</v>
      </c>
      <c r="BB24" s="4">
        <v>493</v>
      </c>
      <c r="BC24" t="s">
        <v>215</v>
      </c>
      <c r="BD24" t="s">
        <v>216</v>
      </c>
      <c r="BE24" t="s">
        <v>217</v>
      </c>
      <c r="BG24" t="s">
        <v>71</v>
      </c>
      <c r="BH24">
        <v>7</v>
      </c>
      <c r="BI24">
        <v>13</v>
      </c>
      <c r="BJ24">
        <v>33</v>
      </c>
      <c r="BK24">
        <v>86</v>
      </c>
      <c r="BL24">
        <v>14</v>
      </c>
      <c r="BM24" s="1">
        <v>26815</v>
      </c>
    </row>
    <row r="25" spans="1:68" x14ac:dyDescent="0.35">
      <c r="A25" t="s">
        <v>218</v>
      </c>
      <c r="B25" s="10">
        <v>74237143</v>
      </c>
      <c r="C25" s="10">
        <v>85638829</v>
      </c>
      <c r="D25" s="10">
        <v>108182101</v>
      </c>
      <c r="E25">
        <v>386</v>
      </c>
      <c r="F25"/>
      <c r="G25" s="51" t="str">
        <f t="shared" si="0"/>
        <v>Below Average</v>
      </c>
      <c r="H25" s="57">
        <f t="shared" si="6"/>
        <v>-5.5441713878247485E-2</v>
      </c>
      <c r="I25" s="51" t="str">
        <f t="shared" si="1"/>
        <v>Below Average</v>
      </c>
      <c r="K25" s="51" t="str">
        <f t="shared" si="2"/>
        <v>Below Average</v>
      </c>
      <c r="O25" s="54" t="str">
        <f t="shared" si="3"/>
        <v>Above Average</v>
      </c>
      <c r="P25" s="54" t="str">
        <f t="shared" si="4"/>
        <v>Above Average</v>
      </c>
      <c r="Q25" s="54" t="str">
        <f t="shared" si="5"/>
        <v>Above Average</v>
      </c>
      <c r="T25" t="s">
        <v>218</v>
      </c>
      <c r="U25" t="s">
        <v>219</v>
      </c>
      <c r="V25">
        <v>91</v>
      </c>
      <c r="W25">
        <v>91</v>
      </c>
      <c r="X25">
        <v>240</v>
      </c>
      <c r="Y25">
        <v>240</v>
      </c>
      <c r="Z25" t="s">
        <v>220</v>
      </c>
      <c r="AA25" t="s">
        <v>64</v>
      </c>
      <c r="AB25" t="s">
        <v>65</v>
      </c>
      <c r="AC25" t="s">
        <v>66</v>
      </c>
      <c r="AE25">
        <v>381</v>
      </c>
      <c r="AF25">
        <v>386</v>
      </c>
      <c r="AG25" s="6">
        <v>1779.5</v>
      </c>
      <c r="AH25">
        <v>4.67</v>
      </c>
      <c r="AJ25">
        <v>947</v>
      </c>
      <c r="AK25">
        <v>947</v>
      </c>
      <c r="AL25">
        <v>143</v>
      </c>
      <c r="AM25">
        <v>0.377</v>
      </c>
      <c r="AN25">
        <v>5</v>
      </c>
      <c r="AO25">
        <v>1</v>
      </c>
      <c r="AP25">
        <v>8</v>
      </c>
      <c r="AQ25">
        <v>8</v>
      </c>
      <c r="AR25" s="2">
        <v>325713</v>
      </c>
      <c r="AS25">
        <v>7.48</v>
      </c>
      <c r="AT25" s="2">
        <v>325713</v>
      </c>
      <c r="AU25">
        <v>7.48</v>
      </c>
      <c r="AV25" s="2">
        <v>54504</v>
      </c>
      <c r="AW25" s="2">
        <v>3529560</v>
      </c>
      <c r="AX25" s="3">
        <v>0.1673</v>
      </c>
      <c r="AY25">
        <v>127</v>
      </c>
      <c r="AZ25" s="4">
        <v>5856304</v>
      </c>
      <c r="BA25" s="4">
        <v>3246</v>
      </c>
      <c r="BB25" s="4">
        <v>548</v>
      </c>
      <c r="BC25" t="s">
        <v>221</v>
      </c>
      <c r="BD25" t="s">
        <v>222</v>
      </c>
      <c r="BE25" t="s">
        <v>223</v>
      </c>
      <c r="BF25" t="s">
        <v>224</v>
      </c>
      <c r="BG25" t="s">
        <v>198</v>
      </c>
      <c r="BH25">
        <v>12</v>
      </c>
      <c r="BI25">
        <v>5</v>
      </c>
      <c r="BJ25" t="s">
        <v>225</v>
      </c>
      <c r="BK25">
        <v>32</v>
      </c>
      <c r="BL25">
        <v>28</v>
      </c>
      <c r="BM25" s="1">
        <v>22401</v>
      </c>
    </row>
    <row r="26" spans="1:68" x14ac:dyDescent="0.35">
      <c r="A26" t="s">
        <v>226</v>
      </c>
      <c r="B26" s="10">
        <v>332203676</v>
      </c>
      <c r="C26" s="10">
        <v>386548875</v>
      </c>
      <c r="D26" s="10">
        <v>492274622</v>
      </c>
      <c r="E26" s="2">
        <v>2194</v>
      </c>
      <c r="F26" s="2"/>
      <c r="G26" s="51" t="str">
        <f t="shared" si="0"/>
        <v>Above Average</v>
      </c>
      <c r="H26" s="57">
        <f t="shared" si="6"/>
        <v>1.2356923038316261</v>
      </c>
      <c r="I26" s="51" t="str">
        <f t="shared" si="1"/>
        <v>Above Average</v>
      </c>
      <c r="K26" s="51" t="str">
        <f t="shared" si="2"/>
        <v>Above Average</v>
      </c>
      <c r="O26" s="54" t="str">
        <f t="shared" si="3"/>
        <v>Above Average</v>
      </c>
      <c r="P26" s="54" t="str">
        <f t="shared" si="4"/>
        <v>Above Average</v>
      </c>
      <c r="Q26" s="54" t="str">
        <f t="shared" si="5"/>
        <v>Above Average</v>
      </c>
      <c r="T26" t="s">
        <v>226</v>
      </c>
      <c r="U26" t="s">
        <v>227</v>
      </c>
      <c r="V26">
        <v>60</v>
      </c>
      <c r="W26">
        <v>60</v>
      </c>
      <c r="X26">
        <v>215</v>
      </c>
      <c r="Y26">
        <v>215</v>
      </c>
      <c r="Z26" t="s">
        <v>228</v>
      </c>
      <c r="AA26" t="s">
        <v>64</v>
      </c>
      <c r="AB26" t="s">
        <v>65</v>
      </c>
      <c r="AC26" t="s">
        <v>66</v>
      </c>
      <c r="AE26" s="2">
        <v>2193</v>
      </c>
      <c r="AF26" s="2">
        <v>2194</v>
      </c>
      <c r="AG26" s="6">
        <v>10240.5</v>
      </c>
      <c r="AH26">
        <v>4.67</v>
      </c>
      <c r="AJ26" s="2">
        <v>4872</v>
      </c>
      <c r="AK26" s="2">
        <v>4872</v>
      </c>
      <c r="AL26">
        <v>962</v>
      </c>
      <c r="AM26">
        <v>0.44500000000000001</v>
      </c>
      <c r="AN26">
        <v>17</v>
      </c>
      <c r="AO26">
        <v>1</v>
      </c>
      <c r="AP26">
        <v>35</v>
      </c>
      <c r="AQ26" s="1">
        <v>41833</v>
      </c>
      <c r="AR26" s="2">
        <v>1196115</v>
      </c>
      <c r="AS26">
        <v>27.46</v>
      </c>
      <c r="AT26" s="2">
        <v>1101503</v>
      </c>
      <c r="AU26">
        <v>25.29</v>
      </c>
      <c r="AV26" s="2">
        <v>160098</v>
      </c>
      <c r="AW26" s="2">
        <v>17784205</v>
      </c>
      <c r="AX26" s="3">
        <v>0.1338</v>
      </c>
      <c r="AY26">
        <v>177</v>
      </c>
      <c r="AZ26" s="4">
        <v>36411155</v>
      </c>
      <c r="BA26" s="4">
        <v>3553</v>
      </c>
      <c r="BB26" s="4">
        <v>534</v>
      </c>
      <c r="BC26" t="s">
        <v>229</v>
      </c>
      <c r="BD26" t="s">
        <v>230</v>
      </c>
      <c r="BE26" t="s">
        <v>231</v>
      </c>
      <c r="BF26" t="s">
        <v>232</v>
      </c>
      <c r="BG26" t="s">
        <v>95</v>
      </c>
      <c r="BH26">
        <v>3</v>
      </c>
      <c r="BI26">
        <v>7</v>
      </c>
      <c r="BJ26">
        <v>26</v>
      </c>
      <c r="BK26">
        <v>74</v>
      </c>
      <c r="BL26">
        <v>2</v>
      </c>
      <c r="BM26" s="1">
        <v>21768</v>
      </c>
    </row>
    <row r="27" spans="1:68" x14ac:dyDescent="0.35">
      <c r="A27" t="s">
        <v>233</v>
      </c>
      <c r="B27" s="10">
        <v>18597884</v>
      </c>
      <c r="C27" s="10">
        <v>22711912</v>
      </c>
      <c r="D27" s="10">
        <v>32943700</v>
      </c>
      <c r="E27">
        <v>197</v>
      </c>
      <c r="F27"/>
      <c r="G27" s="51" t="str">
        <f t="shared" si="0"/>
        <v>Below Average</v>
      </c>
      <c r="H27" s="57">
        <f t="shared" si="6"/>
        <v>-1.2336158576970748</v>
      </c>
      <c r="I27" s="51" t="str">
        <f t="shared" si="1"/>
        <v>Below Average</v>
      </c>
      <c r="K27" s="51" t="str">
        <f t="shared" si="2"/>
        <v>Below Average</v>
      </c>
      <c r="O27" s="54" t="str">
        <f t="shared" si="3"/>
        <v>Below Average</v>
      </c>
      <c r="P27" s="54" t="str">
        <f t="shared" si="4"/>
        <v>Below Average</v>
      </c>
      <c r="Q27" s="54" t="str">
        <f t="shared" si="5"/>
        <v>Below Average</v>
      </c>
      <c r="T27" t="s">
        <v>233</v>
      </c>
      <c r="U27" t="s">
        <v>227</v>
      </c>
      <c r="V27">
        <v>198</v>
      </c>
      <c r="W27">
        <v>60</v>
      </c>
      <c r="X27">
        <v>383</v>
      </c>
      <c r="Y27">
        <v>215</v>
      </c>
      <c r="Z27" t="s">
        <v>234</v>
      </c>
      <c r="AA27" t="s">
        <v>64</v>
      </c>
      <c r="AB27" t="s">
        <v>65</v>
      </c>
      <c r="AC27" t="s">
        <v>235</v>
      </c>
      <c r="AE27">
        <v>197</v>
      </c>
      <c r="AF27">
        <v>197</v>
      </c>
      <c r="AG27">
        <v>646.5</v>
      </c>
      <c r="AH27">
        <v>3.28</v>
      </c>
      <c r="AJ27">
        <v>242</v>
      </c>
      <c r="AK27">
        <v>242</v>
      </c>
      <c r="AL27">
        <v>179</v>
      </c>
      <c r="AM27">
        <v>0.92300000000000004</v>
      </c>
      <c r="AN27">
        <v>1</v>
      </c>
      <c r="AO27">
        <v>0</v>
      </c>
      <c r="AP27">
        <v>1</v>
      </c>
      <c r="AQ27">
        <v>23</v>
      </c>
      <c r="AR27" s="2">
        <v>47204</v>
      </c>
      <c r="AS27">
        <v>1.08</v>
      </c>
      <c r="AT27" s="2">
        <v>47204</v>
      </c>
      <c r="AU27">
        <v>1.08</v>
      </c>
      <c r="AV27" s="2">
        <v>6149</v>
      </c>
      <c r="AW27" s="2">
        <v>1268931</v>
      </c>
      <c r="AX27" s="3">
        <v>0.1303</v>
      </c>
      <c r="AY27">
        <v>224</v>
      </c>
      <c r="AZ27" s="4">
        <v>6622549</v>
      </c>
      <c r="BA27" s="4">
        <v>9907</v>
      </c>
      <c r="BB27" s="4">
        <v>302</v>
      </c>
      <c r="BC27" t="s">
        <v>232</v>
      </c>
      <c r="BD27" t="s">
        <v>231</v>
      </c>
      <c r="BE27" t="s">
        <v>229</v>
      </c>
      <c r="BF27" t="s">
        <v>230</v>
      </c>
      <c r="BG27" t="s">
        <v>95</v>
      </c>
      <c r="BH27">
        <v>3</v>
      </c>
      <c r="BI27">
        <v>7</v>
      </c>
      <c r="BJ27">
        <v>26</v>
      </c>
      <c r="BK27">
        <v>74</v>
      </c>
      <c r="BL27">
        <v>2</v>
      </c>
      <c r="BM27" s="1">
        <v>28245</v>
      </c>
      <c r="BO27" t="s">
        <v>236</v>
      </c>
    </row>
    <row r="28" spans="1:68" x14ac:dyDescent="0.35">
      <c r="A28" t="s">
        <v>237</v>
      </c>
      <c r="B28" s="10">
        <v>289941217</v>
      </c>
      <c r="C28" s="10">
        <v>361180914</v>
      </c>
      <c r="D28" s="10">
        <v>446578838</v>
      </c>
      <c r="E28" s="2">
        <v>1610</v>
      </c>
      <c r="F28" s="2"/>
      <c r="G28" s="51" t="str">
        <f t="shared" si="0"/>
        <v>Above Average</v>
      </c>
      <c r="H28" s="57">
        <f t="shared" si="6"/>
        <v>1.1480144788951154</v>
      </c>
      <c r="I28" s="51" t="str">
        <f t="shared" si="1"/>
        <v>Above Average</v>
      </c>
      <c r="K28" s="51" t="str">
        <f t="shared" si="2"/>
        <v>Above Average</v>
      </c>
      <c r="O28" s="54" t="str">
        <f t="shared" si="3"/>
        <v>Above Average</v>
      </c>
      <c r="P28" s="54" t="str">
        <f t="shared" si="4"/>
        <v>Above Average</v>
      </c>
      <c r="Q28" s="54" t="str">
        <f t="shared" si="5"/>
        <v>Above Average</v>
      </c>
      <c r="T28" t="s">
        <v>237</v>
      </c>
      <c r="U28" t="s">
        <v>238</v>
      </c>
      <c r="V28">
        <v>92</v>
      </c>
      <c r="W28">
        <v>92</v>
      </c>
      <c r="X28">
        <v>670</v>
      </c>
      <c r="Y28">
        <v>670</v>
      </c>
      <c r="Z28" t="s">
        <v>239</v>
      </c>
      <c r="AA28" t="s">
        <v>176</v>
      </c>
      <c r="AB28" t="s">
        <v>65</v>
      </c>
      <c r="AC28" t="s">
        <v>66</v>
      </c>
      <c r="AD28">
        <v>340</v>
      </c>
      <c r="AE28" s="2">
        <v>1609</v>
      </c>
      <c r="AF28" s="2">
        <v>1610</v>
      </c>
      <c r="AG28" s="6">
        <v>7310.5</v>
      </c>
      <c r="AH28">
        <v>4.54</v>
      </c>
      <c r="AI28">
        <v>871</v>
      </c>
      <c r="AJ28" s="2">
        <v>2635</v>
      </c>
      <c r="AK28" s="2">
        <v>3506</v>
      </c>
      <c r="AL28">
        <v>620</v>
      </c>
      <c r="AM28">
        <v>0.38800000000000001</v>
      </c>
      <c r="AN28">
        <v>23</v>
      </c>
      <c r="AO28">
        <v>2</v>
      </c>
      <c r="AP28">
        <v>26</v>
      </c>
      <c r="AQ28">
        <v>8</v>
      </c>
      <c r="AR28" s="2">
        <v>1481844</v>
      </c>
      <c r="AS28">
        <v>34.020000000000003</v>
      </c>
      <c r="AT28" s="2">
        <v>1459244</v>
      </c>
      <c r="AU28">
        <v>33.5</v>
      </c>
      <c r="AV28" s="2">
        <v>228305</v>
      </c>
      <c r="AW28" s="2">
        <v>14262296</v>
      </c>
      <c r="AX28" s="3">
        <v>0.15409999999999999</v>
      </c>
      <c r="AY28">
        <v>103</v>
      </c>
      <c r="AZ28" s="4">
        <v>19575470</v>
      </c>
      <c r="BA28" s="4">
        <v>2676</v>
      </c>
      <c r="BB28" s="4">
        <v>529</v>
      </c>
      <c r="BC28" t="s">
        <v>240</v>
      </c>
      <c r="BD28" t="s">
        <v>241</v>
      </c>
      <c r="BE28" t="s">
        <v>242</v>
      </c>
      <c r="BF28" t="s">
        <v>243</v>
      </c>
      <c r="BG28" t="s">
        <v>80</v>
      </c>
      <c r="BH28">
        <v>18</v>
      </c>
      <c r="BI28">
        <v>8</v>
      </c>
      <c r="BJ28">
        <v>19</v>
      </c>
      <c r="BK28">
        <v>59</v>
      </c>
      <c r="BL28">
        <v>46</v>
      </c>
      <c r="BM28" s="1">
        <v>20613</v>
      </c>
    </row>
    <row r="29" spans="1:68" x14ac:dyDescent="0.35">
      <c r="A29" t="s">
        <v>1917</v>
      </c>
      <c r="B29" s="10">
        <v>70240057</v>
      </c>
      <c r="C29" s="10">
        <v>88447658</v>
      </c>
      <c r="D29" s="10">
        <v>125940299</v>
      </c>
      <c r="E29">
        <v>441</v>
      </c>
      <c r="F29"/>
      <c r="G29" s="51" t="str">
        <f t="shared" si="0"/>
        <v>Below Average</v>
      </c>
      <c r="H29" s="57">
        <f t="shared" si="6"/>
        <v>-0.11068854463092738</v>
      </c>
      <c r="I29" s="51" t="str">
        <f t="shared" si="1"/>
        <v>Below Average</v>
      </c>
      <c r="K29" s="51" t="str">
        <f t="shared" si="2"/>
        <v>Below Average</v>
      </c>
      <c r="O29" s="54" t="str">
        <f t="shared" si="3"/>
        <v>Above Average</v>
      </c>
      <c r="P29" s="54" t="str">
        <f t="shared" si="4"/>
        <v>Above Average</v>
      </c>
      <c r="Q29" s="54" t="str">
        <f t="shared" si="5"/>
        <v>Above Average</v>
      </c>
      <c r="T29" t="s">
        <v>1917</v>
      </c>
      <c r="U29" t="s">
        <v>2065</v>
      </c>
      <c r="V29">
        <v>126</v>
      </c>
      <c r="W29">
        <v>138</v>
      </c>
      <c r="X29">
        <v>440</v>
      </c>
      <c r="Y29">
        <v>440</v>
      </c>
      <c r="Z29" t="s">
        <v>2066</v>
      </c>
      <c r="AA29" t="s">
        <v>125</v>
      </c>
      <c r="AB29" t="s">
        <v>65</v>
      </c>
      <c r="AC29" t="s">
        <v>66</v>
      </c>
      <c r="AD29">
        <v>127</v>
      </c>
      <c r="AE29">
        <v>440</v>
      </c>
      <c r="AF29">
        <v>441</v>
      </c>
      <c r="AG29">
        <v>1863</v>
      </c>
      <c r="AH29">
        <v>4.2300000000000004</v>
      </c>
      <c r="AI29">
        <v>282</v>
      </c>
      <c r="AJ29">
        <v>590</v>
      </c>
      <c r="AK29">
        <v>872</v>
      </c>
      <c r="AN29">
        <v>11</v>
      </c>
      <c r="AO29">
        <v>1</v>
      </c>
      <c r="AP29">
        <v>12</v>
      </c>
      <c r="AQ29">
        <v>6</v>
      </c>
      <c r="AR29" s="2">
        <v>360248</v>
      </c>
      <c r="AS29">
        <v>8.27</v>
      </c>
      <c r="AT29" s="2">
        <v>360248</v>
      </c>
      <c r="AU29">
        <v>8.27</v>
      </c>
      <c r="AV29" s="2">
        <v>66835</v>
      </c>
      <c r="AW29" s="2">
        <v>3759170</v>
      </c>
      <c r="AX29" s="3">
        <v>0.1855</v>
      </c>
      <c r="AY29">
        <v>105.44</v>
      </c>
      <c r="AZ29" s="4">
        <v>8099000</v>
      </c>
      <c r="BA29" s="4">
        <v>4339</v>
      </c>
      <c r="BB29" s="5">
        <v>421.05</v>
      </c>
      <c r="BC29" t="s">
        <v>2067</v>
      </c>
      <c r="BD29" t="s">
        <v>616</v>
      </c>
      <c r="BE29" t="s">
        <v>2068</v>
      </c>
      <c r="BG29" t="s">
        <v>71</v>
      </c>
      <c r="BH29">
        <v>12</v>
      </c>
      <c r="BI29">
        <v>16</v>
      </c>
      <c r="BJ29">
        <v>36</v>
      </c>
      <c r="BK29">
        <v>83</v>
      </c>
      <c r="BL29">
        <v>12</v>
      </c>
    </row>
    <row r="30" spans="1:68" x14ac:dyDescent="0.35">
      <c r="A30" s="13" t="s">
        <v>244</v>
      </c>
      <c r="B30" s="10">
        <v>96508531</v>
      </c>
      <c r="C30" s="10">
        <v>108966209</v>
      </c>
      <c r="D30" s="10">
        <v>178340304</v>
      </c>
      <c r="E30">
        <v>712</v>
      </c>
      <c r="F30"/>
      <c r="G30" s="51" t="str">
        <f t="shared" si="0"/>
        <v>Above Average</v>
      </c>
      <c r="H30" s="57">
        <f t="shared" si="6"/>
        <v>0.20617583810232334</v>
      </c>
      <c r="I30" s="51" t="str">
        <f t="shared" si="1"/>
        <v>Above Average</v>
      </c>
      <c r="K30" s="51" t="str">
        <f t="shared" si="2"/>
        <v>Above Average</v>
      </c>
      <c r="O30" s="54" t="str">
        <f t="shared" si="3"/>
        <v>Above Average</v>
      </c>
      <c r="P30" s="54" t="str">
        <f t="shared" si="4"/>
        <v>Above Average</v>
      </c>
      <c r="Q30" s="54" t="str">
        <f t="shared" si="5"/>
        <v>Above Average</v>
      </c>
      <c r="T30" t="s">
        <v>244</v>
      </c>
      <c r="U30" t="s">
        <v>245</v>
      </c>
      <c r="V30">
        <v>165</v>
      </c>
      <c r="W30">
        <v>165</v>
      </c>
      <c r="X30">
        <v>282</v>
      </c>
      <c r="Y30">
        <v>282</v>
      </c>
      <c r="Z30" t="s">
        <v>246</v>
      </c>
      <c r="AA30" t="s">
        <v>64</v>
      </c>
      <c r="AB30" t="s">
        <v>65</v>
      </c>
      <c r="AC30" t="s">
        <v>66</v>
      </c>
      <c r="AE30">
        <v>712</v>
      </c>
      <c r="AF30">
        <v>712</v>
      </c>
      <c r="AG30" s="6">
        <v>3106</v>
      </c>
      <c r="AH30">
        <v>4.3600000000000003</v>
      </c>
      <c r="AJ30" s="2">
        <v>1622</v>
      </c>
      <c r="AK30" s="2">
        <v>1622</v>
      </c>
      <c r="AL30">
        <v>233</v>
      </c>
      <c r="AM30">
        <v>0.33500000000000002</v>
      </c>
      <c r="AN30">
        <v>4</v>
      </c>
      <c r="AO30">
        <v>1</v>
      </c>
      <c r="AP30">
        <v>7</v>
      </c>
      <c r="AQ30">
        <v>13</v>
      </c>
      <c r="AR30" s="2">
        <v>580000</v>
      </c>
      <c r="AS30">
        <v>13.31</v>
      </c>
      <c r="AT30" s="2">
        <v>580000</v>
      </c>
      <c r="AU30">
        <v>13.31</v>
      </c>
      <c r="AV30" s="2">
        <v>66756</v>
      </c>
      <c r="AW30" s="2">
        <v>6385727</v>
      </c>
      <c r="AX30" s="3">
        <v>0.11509999999999999</v>
      </c>
      <c r="AY30">
        <v>122</v>
      </c>
      <c r="AZ30" s="4">
        <v>24811000</v>
      </c>
      <c r="BA30" s="4">
        <v>7988</v>
      </c>
      <c r="BB30" s="4">
        <v>470</v>
      </c>
      <c r="BC30" t="s">
        <v>247</v>
      </c>
      <c r="BD30" t="s">
        <v>248</v>
      </c>
      <c r="BE30" t="s">
        <v>249</v>
      </c>
      <c r="BF30" t="s">
        <v>250</v>
      </c>
      <c r="BG30" t="s">
        <v>198</v>
      </c>
      <c r="BH30">
        <v>14</v>
      </c>
      <c r="BI30">
        <v>5</v>
      </c>
      <c r="BJ30">
        <v>10</v>
      </c>
      <c r="BK30">
        <v>31</v>
      </c>
      <c r="BL30">
        <v>31</v>
      </c>
      <c r="BM30" s="1">
        <v>26998</v>
      </c>
    </row>
    <row r="31" spans="1:68" x14ac:dyDescent="0.35">
      <c r="A31" t="s">
        <v>251</v>
      </c>
      <c r="B31" s="10">
        <v>11187211</v>
      </c>
      <c r="C31" s="10">
        <v>15695410</v>
      </c>
      <c r="D31" s="10">
        <v>27124890</v>
      </c>
      <c r="E31">
        <v>85</v>
      </c>
      <c r="F31"/>
      <c r="G31" s="51" t="str">
        <f t="shared" si="0"/>
        <v>Below Average</v>
      </c>
      <c r="H31" s="57">
        <f t="shared" si="6"/>
        <v>-1.5008914357773644</v>
      </c>
      <c r="I31" s="51" t="str">
        <f t="shared" si="1"/>
        <v>Below Average</v>
      </c>
      <c r="K31" s="51" t="str">
        <f t="shared" si="2"/>
        <v>Below Average</v>
      </c>
      <c r="O31" s="54" t="str">
        <f t="shared" si="3"/>
        <v>Below Average</v>
      </c>
      <c r="P31" s="54" t="str">
        <f t="shared" si="4"/>
        <v>Below Average</v>
      </c>
      <c r="Q31" s="54" t="str">
        <f t="shared" si="5"/>
        <v>Below Average</v>
      </c>
      <c r="T31" t="s">
        <v>251</v>
      </c>
      <c r="U31" t="s">
        <v>110</v>
      </c>
      <c r="V31">
        <v>311</v>
      </c>
      <c r="W31">
        <v>73</v>
      </c>
      <c r="X31">
        <v>266</v>
      </c>
      <c r="Y31">
        <v>538</v>
      </c>
      <c r="Z31" t="s">
        <v>252</v>
      </c>
      <c r="AA31" t="s">
        <v>64</v>
      </c>
      <c r="AB31" t="s">
        <v>75</v>
      </c>
      <c r="AC31" t="s">
        <v>84</v>
      </c>
      <c r="AE31">
        <v>84</v>
      </c>
      <c r="AF31">
        <v>85</v>
      </c>
      <c r="AG31">
        <v>381</v>
      </c>
      <c r="AH31">
        <v>4.54</v>
      </c>
      <c r="AJ31">
        <v>180</v>
      </c>
      <c r="AK31">
        <v>180</v>
      </c>
      <c r="AL31">
        <v>29</v>
      </c>
      <c r="AM31">
        <v>0.34899999999999998</v>
      </c>
      <c r="AN31">
        <v>3</v>
      </c>
      <c r="AO31">
        <v>0</v>
      </c>
      <c r="AP31">
        <v>5</v>
      </c>
      <c r="AQ31" s="7">
        <v>43561</v>
      </c>
      <c r="AR31" s="2">
        <v>26000</v>
      </c>
      <c r="AS31">
        <v>0.6</v>
      </c>
      <c r="AT31" s="2">
        <v>26000</v>
      </c>
      <c r="AU31">
        <v>0.6</v>
      </c>
      <c r="AV31" s="2">
        <v>18283</v>
      </c>
      <c r="AW31" s="2">
        <v>856611</v>
      </c>
      <c r="AX31" s="3">
        <v>0.70320000000000005</v>
      </c>
      <c r="AY31">
        <v>300</v>
      </c>
      <c r="AZ31" s="4">
        <v>5219763</v>
      </c>
      <c r="BA31" s="4">
        <v>13316</v>
      </c>
      <c r="BB31" s="4">
        <v>579</v>
      </c>
      <c r="BC31" t="s">
        <v>253</v>
      </c>
      <c r="BD31" t="s">
        <v>112</v>
      </c>
      <c r="BE31" t="s">
        <v>113</v>
      </c>
      <c r="BF31" t="s">
        <v>254</v>
      </c>
      <c r="BG31" t="s">
        <v>80</v>
      </c>
      <c r="BH31">
        <v>3</v>
      </c>
      <c r="BI31">
        <v>8</v>
      </c>
      <c r="BJ31">
        <v>18</v>
      </c>
      <c r="BK31">
        <v>54</v>
      </c>
      <c r="BL31">
        <v>36</v>
      </c>
      <c r="BM31" s="1">
        <v>30467</v>
      </c>
      <c r="BP31" t="s">
        <v>108</v>
      </c>
    </row>
    <row r="32" spans="1:68" x14ac:dyDescent="0.35">
      <c r="A32" t="s">
        <v>255</v>
      </c>
      <c r="B32" s="10">
        <v>11553923</v>
      </c>
      <c r="C32" s="10">
        <v>11929539</v>
      </c>
      <c r="D32" s="10">
        <v>25440492</v>
      </c>
      <c r="E32">
        <v>72</v>
      </c>
      <c r="F32"/>
      <c r="G32" s="51" t="str">
        <f t="shared" si="0"/>
        <v>Below Average</v>
      </c>
      <c r="H32" s="57">
        <f t="shared" si="6"/>
        <v>-1.4866306234899305</v>
      </c>
      <c r="I32" s="51" t="str">
        <f t="shared" si="1"/>
        <v>Below Average</v>
      </c>
      <c r="K32" s="51" t="str">
        <f t="shared" si="2"/>
        <v>Below Average</v>
      </c>
      <c r="O32" s="54" t="str">
        <f t="shared" si="3"/>
        <v>Below Average</v>
      </c>
      <c r="P32" s="54" t="str">
        <f t="shared" si="4"/>
        <v>Below Average</v>
      </c>
      <c r="Q32" s="54" t="str">
        <f t="shared" si="5"/>
        <v>Below Average</v>
      </c>
      <c r="T32" t="s">
        <v>255</v>
      </c>
      <c r="U32" t="s">
        <v>256</v>
      </c>
      <c r="V32">
        <v>345</v>
      </c>
      <c r="W32">
        <v>46</v>
      </c>
      <c r="X32">
        <v>761</v>
      </c>
      <c r="Y32">
        <v>761</v>
      </c>
      <c r="Z32" t="s">
        <v>257</v>
      </c>
      <c r="AA32" t="s">
        <v>64</v>
      </c>
      <c r="AB32" t="s">
        <v>75</v>
      </c>
      <c r="AC32" t="s">
        <v>66</v>
      </c>
      <c r="AE32">
        <v>72</v>
      </c>
      <c r="AF32">
        <v>72</v>
      </c>
      <c r="AG32">
        <v>336</v>
      </c>
      <c r="AH32">
        <v>4.67</v>
      </c>
      <c r="AJ32">
        <v>189</v>
      </c>
      <c r="AK32">
        <v>189</v>
      </c>
      <c r="AL32">
        <v>21</v>
      </c>
      <c r="AM32">
        <v>0.29199999999999998</v>
      </c>
      <c r="AN32">
        <v>3</v>
      </c>
      <c r="AO32">
        <v>0</v>
      </c>
      <c r="AP32">
        <v>8</v>
      </c>
      <c r="AQ32">
        <v>3</v>
      </c>
      <c r="AR32" s="2">
        <v>80000</v>
      </c>
      <c r="AS32">
        <v>1.84</v>
      </c>
      <c r="AT32" s="2">
        <v>80000</v>
      </c>
      <c r="AU32">
        <v>1.84</v>
      </c>
      <c r="AV32" s="2">
        <v>24395</v>
      </c>
      <c r="AW32" s="2">
        <v>889912</v>
      </c>
      <c r="AX32" s="3">
        <v>0.3049</v>
      </c>
      <c r="AY32">
        <v>103</v>
      </c>
      <c r="AZ32" s="4">
        <v>5373534</v>
      </c>
      <c r="BA32" s="4">
        <v>15993</v>
      </c>
      <c r="BB32" s="4">
        <v>577</v>
      </c>
      <c r="BC32" t="s">
        <v>258</v>
      </c>
      <c r="BD32" t="s">
        <v>259</v>
      </c>
      <c r="BE32" t="s">
        <v>78</v>
      </c>
      <c r="BF32" t="s">
        <v>260</v>
      </c>
      <c r="BG32" t="s">
        <v>80</v>
      </c>
      <c r="BH32">
        <v>5</v>
      </c>
      <c r="BI32">
        <v>8</v>
      </c>
      <c r="BJ32">
        <v>19</v>
      </c>
      <c r="BK32">
        <v>60</v>
      </c>
      <c r="BL32">
        <v>42</v>
      </c>
      <c r="BM32" s="1">
        <v>31471</v>
      </c>
      <c r="BP32" t="s">
        <v>108</v>
      </c>
    </row>
    <row r="33" spans="1:68" x14ac:dyDescent="0.35">
      <c r="A33" t="s">
        <v>261</v>
      </c>
      <c r="B33" s="10">
        <v>75921038</v>
      </c>
      <c r="C33" s="10">
        <v>100689987</v>
      </c>
      <c r="D33" s="10">
        <v>139829660</v>
      </c>
      <c r="E33">
        <v>506</v>
      </c>
      <c r="F33"/>
      <c r="G33" s="51" t="str">
        <f t="shared" si="0"/>
        <v>Below Average</v>
      </c>
      <c r="H33" s="57">
        <f t="shared" si="6"/>
        <v>-3.3023697996769387E-2</v>
      </c>
      <c r="I33" s="51" t="str">
        <f t="shared" si="1"/>
        <v>Above Average</v>
      </c>
      <c r="K33" s="51" t="str">
        <f t="shared" si="2"/>
        <v>Above Average</v>
      </c>
      <c r="O33" s="54" t="str">
        <f t="shared" si="3"/>
        <v>Above Average</v>
      </c>
      <c r="P33" s="54" t="str">
        <f t="shared" si="4"/>
        <v>Above Average</v>
      </c>
      <c r="Q33" s="54" t="str">
        <f t="shared" si="5"/>
        <v>Above Average</v>
      </c>
      <c r="T33" t="s">
        <v>261</v>
      </c>
      <c r="U33" t="s">
        <v>262</v>
      </c>
      <c r="V33">
        <v>52</v>
      </c>
      <c r="W33">
        <v>52</v>
      </c>
      <c r="X33">
        <v>587</v>
      </c>
      <c r="Y33">
        <v>587</v>
      </c>
      <c r="Z33" t="s">
        <v>263</v>
      </c>
      <c r="AA33" t="s">
        <v>64</v>
      </c>
      <c r="AB33" t="s">
        <v>65</v>
      </c>
      <c r="AC33" t="s">
        <v>66</v>
      </c>
      <c r="AE33">
        <v>506</v>
      </c>
      <c r="AF33">
        <v>506</v>
      </c>
      <c r="AG33" s="6">
        <v>2129</v>
      </c>
      <c r="AH33">
        <v>4.21</v>
      </c>
      <c r="AJ33">
        <v>944</v>
      </c>
      <c r="AK33">
        <v>944</v>
      </c>
      <c r="AL33">
        <v>220</v>
      </c>
      <c r="AM33">
        <v>0.439</v>
      </c>
      <c r="AN33">
        <v>8</v>
      </c>
      <c r="AO33">
        <v>1</v>
      </c>
      <c r="AP33">
        <v>17</v>
      </c>
      <c r="AQ33">
        <v>6</v>
      </c>
      <c r="AR33" s="2">
        <v>604913</v>
      </c>
      <c r="AS33">
        <v>13.89</v>
      </c>
      <c r="AT33" s="2">
        <v>511178</v>
      </c>
      <c r="AU33">
        <v>11.74</v>
      </c>
      <c r="AV33" s="2">
        <v>77152</v>
      </c>
      <c r="AW33" s="2">
        <v>4520277</v>
      </c>
      <c r="AX33" s="3">
        <v>0.1275</v>
      </c>
      <c r="AY33">
        <v>68</v>
      </c>
      <c r="AZ33" s="4">
        <v>5929376</v>
      </c>
      <c r="BA33" s="4">
        <v>2785</v>
      </c>
      <c r="BB33" s="4">
        <v>511</v>
      </c>
      <c r="BC33" t="s">
        <v>264</v>
      </c>
      <c r="BD33" t="s">
        <v>265</v>
      </c>
      <c r="BE33" t="s">
        <v>266</v>
      </c>
      <c r="BF33" t="s">
        <v>267</v>
      </c>
      <c r="BG33" t="s">
        <v>268</v>
      </c>
      <c r="BH33">
        <v>2</v>
      </c>
      <c r="BI33">
        <v>11</v>
      </c>
      <c r="BJ33">
        <v>24</v>
      </c>
      <c r="BK33">
        <v>63</v>
      </c>
      <c r="BL33">
        <v>50</v>
      </c>
      <c r="BM33" s="1">
        <v>18563</v>
      </c>
      <c r="BN33" t="s">
        <v>269</v>
      </c>
    </row>
    <row r="34" spans="1:68" x14ac:dyDescent="0.35">
      <c r="A34" t="s">
        <v>270</v>
      </c>
      <c r="B34" s="10">
        <v>26317191</v>
      </c>
      <c r="C34" s="10">
        <v>28552080</v>
      </c>
      <c r="D34" s="10">
        <v>44980443</v>
      </c>
      <c r="E34">
        <v>150</v>
      </c>
      <c r="F34"/>
      <c r="G34" s="51" t="str">
        <f t="shared" si="0"/>
        <v>Below Average</v>
      </c>
      <c r="H34" s="57">
        <f t="shared" si="6"/>
        <v>-0.99540739060724592</v>
      </c>
      <c r="I34" s="51" t="str">
        <f t="shared" si="1"/>
        <v>Below Average</v>
      </c>
      <c r="K34" s="51" t="str">
        <f t="shared" si="2"/>
        <v>Below Average</v>
      </c>
      <c r="O34" s="54" t="str">
        <f t="shared" si="3"/>
        <v>Below Average</v>
      </c>
      <c r="P34" s="54" t="str">
        <f t="shared" si="4"/>
        <v>Below Average</v>
      </c>
      <c r="Q34" s="54" t="str">
        <f t="shared" si="5"/>
        <v>Below Average</v>
      </c>
      <c r="T34" t="s">
        <v>270</v>
      </c>
      <c r="U34" t="s">
        <v>271</v>
      </c>
      <c r="V34">
        <v>357</v>
      </c>
      <c r="W34">
        <v>131</v>
      </c>
      <c r="X34">
        <v>777</v>
      </c>
      <c r="Y34">
        <v>777</v>
      </c>
      <c r="Z34" t="s">
        <v>272</v>
      </c>
      <c r="AA34" t="s">
        <v>64</v>
      </c>
      <c r="AB34" t="s">
        <v>75</v>
      </c>
      <c r="AC34" t="s">
        <v>66</v>
      </c>
      <c r="AE34">
        <v>150</v>
      </c>
      <c r="AF34">
        <v>150</v>
      </c>
      <c r="AG34">
        <v>711</v>
      </c>
      <c r="AH34">
        <v>4.74</v>
      </c>
      <c r="AJ34">
        <v>370</v>
      </c>
      <c r="AK34">
        <v>370</v>
      </c>
      <c r="AL34">
        <v>44</v>
      </c>
      <c r="AM34">
        <v>0.29899999999999999</v>
      </c>
      <c r="AN34">
        <v>4</v>
      </c>
      <c r="AO34">
        <v>0</v>
      </c>
      <c r="AP34">
        <v>15</v>
      </c>
      <c r="AQ34" s="7">
        <v>43530</v>
      </c>
      <c r="AR34" s="2">
        <v>129228</v>
      </c>
      <c r="AS34">
        <v>2.97</v>
      </c>
      <c r="AT34" s="2">
        <v>129228</v>
      </c>
      <c r="AU34">
        <v>2.97</v>
      </c>
      <c r="AV34" s="2">
        <v>39559</v>
      </c>
      <c r="AW34" s="2">
        <v>1341343</v>
      </c>
      <c r="AX34" s="3">
        <v>0.30609999999999998</v>
      </c>
      <c r="AY34">
        <v>125</v>
      </c>
      <c r="AZ34" s="4">
        <v>17062418</v>
      </c>
      <c r="BA34" s="4">
        <v>23999</v>
      </c>
      <c r="BB34" s="4">
        <v>627</v>
      </c>
      <c r="BC34" t="s">
        <v>273</v>
      </c>
      <c r="BD34" t="s">
        <v>274</v>
      </c>
      <c r="BE34" t="s">
        <v>275</v>
      </c>
      <c r="BF34" t="s">
        <v>276</v>
      </c>
      <c r="BG34" t="s">
        <v>80</v>
      </c>
      <c r="BH34">
        <v>1</v>
      </c>
      <c r="BI34">
        <v>7</v>
      </c>
      <c r="BJ34">
        <v>18</v>
      </c>
      <c r="BK34">
        <v>50</v>
      </c>
      <c r="BL34">
        <v>33</v>
      </c>
      <c r="BM34" s="1">
        <v>34972</v>
      </c>
      <c r="BP34" t="s">
        <v>108</v>
      </c>
    </row>
    <row r="35" spans="1:68" x14ac:dyDescent="0.35">
      <c r="A35" t="s">
        <v>1925</v>
      </c>
      <c r="B35" s="10">
        <v>56120483</v>
      </c>
      <c r="C35" s="10">
        <v>56457153</v>
      </c>
      <c r="D35" s="10">
        <v>79292485</v>
      </c>
      <c r="E35">
        <v>309</v>
      </c>
      <c r="F35"/>
      <c r="G35" s="51" t="str">
        <f t="shared" si="0"/>
        <v>Below Average</v>
      </c>
      <c r="H35" s="57">
        <f t="shared" si="6"/>
        <v>-0.33211542785145282</v>
      </c>
      <c r="I35" s="51" t="str">
        <f t="shared" si="1"/>
        <v>Below Average</v>
      </c>
      <c r="K35" s="51" t="str">
        <f t="shared" si="2"/>
        <v>Below Average</v>
      </c>
      <c r="O35" s="54" t="str">
        <f t="shared" si="3"/>
        <v>Above Average</v>
      </c>
      <c r="P35" s="54" t="str">
        <f t="shared" si="4"/>
        <v>Above Average</v>
      </c>
      <c r="Q35" s="54" t="str">
        <f t="shared" si="5"/>
        <v>Above Average</v>
      </c>
      <c r="T35" t="s">
        <v>1925</v>
      </c>
      <c r="U35" t="s">
        <v>2052</v>
      </c>
      <c r="V35">
        <v>211</v>
      </c>
      <c r="W35">
        <v>211</v>
      </c>
      <c r="X35">
        <v>326</v>
      </c>
      <c r="Y35">
        <v>326</v>
      </c>
      <c r="Z35" t="s">
        <v>2053</v>
      </c>
      <c r="AA35" t="s">
        <v>64</v>
      </c>
      <c r="AB35" t="s">
        <v>65</v>
      </c>
      <c r="AC35" t="s">
        <v>66</v>
      </c>
      <c r="AE35">
        <v>309</v>
      </c>
      <c r="AF35">
        <v>309</v>
      </c>
      <c r="AG35">
        <v>1410.5</v>
      </c>
      <c r="AH35">
        <v>4.5599999999999898</v>
      </c>
      <c r="AJ35">
        <v>710</v>
      </c>
      <c r="AK35">
        <v>710</v>
      </c>
      <c r="AN35">
        <v>13</v>
      </c>
      <c r="AO35">
        <v>0</v>
      </c>
      <c r="AP35">
        <v>13</v>
      </c>
      <c r="AQ35" t="s">
        <v>2054</v>
      </c>
      <c r="AR35" s="2">
        <v>136173</v>
      </c>
      <c r="AS35">
        <v>3.13</v>
      </c>
      <c r="AT35" s="2">
        <v>136173</v>
      </c>
      <c r="AU35">
        <v>3.13</v>
      </c>
      <c r="AV35" s="2">
        <v>40862</v>
      </c>
      <c r="AW35" s="2">
        <v>2587665</v>
      </c>
      <c r="AX35" s="3">
        <v>0.30009999999999998</v>
      </c>
      <c r="AY35">
        <v>226.84</v>
      </c>
      <c r="AZ35" s="4">
        <v>8854586</v>
      </c>
      <c r="BA35" s="4">
        <v>6216</v>
      </c>
      <c r="BB35" s="5">
        <v>465.11</v>
      </c>
      <c r="BC35" t="s">
        <v>987</v>
      </c>
      <c r="BD35" t="s">
        <v>1033</v>
      </c>
      <c r="BE35" t="s">
        <v>2055</v>
      </c>
      <c r="BF35" t="s">
        <v>2056</v>
      </c>
      <c r="BG35" t="s">
        <v>71</v>
      </c>
      <c r="BH35">
        <v>1</v>
      </c>
      <c r="BI35">
        <v>15</v>
      </c>
      <c r="BJ35">
        <v>29</v>
      </c>
      <c r="BK35">
        <v>84</v>
      </c>
      <c r="BL35">
        <v>8</v>
      </c>
    </row>
    <row r="36" spans="1:68" x14ac:dyDescent="0.35">
      <c r="A36" t="s">
        <v>1927</v>
      </c>
      <c r="B36" s="10">
        <v>8612905</v>
      </c>
      <c r="C36" s="10">
        <v>8627924</v>
      </c>
      <c r="D36" s="10">
        <v>16703685</v>
      </c>
      <c r="E36">
        <v>51</v>
      </c>
      <c r="F36"/>
      <c r="G36" s="51" t="str">
        <f t="shared" si="0"/>
        <v>Below Average</v>
      </c>
      <c r="H36" s="57">
        <f t="shared" si="6"/>
        <v>-1.6043828409754242</v>
      </c>
      <c r="I36" s="51" t="str">
        <f t="shared" si="1"/>
        <v>Below Average</v>
      </c>
      <c r="K36" s="51" t="str">
        <f t="shared" si="2"/>
        <v>Below Average</v>
      </c>
      <c r="O36" s="54" t="str">
        <f t="shared" si="3"/>
        <v>Below Average</v>
      </c>
      <c r="P36" s="54" t="str">
        <f t="shared" si="4"/>
        <v>Below Average</v>
      </c>
      <c r="Q36" s="54" t="str">
        <f t="shared" si="5"/>
        <v>Below Average</v>
      </c>
      <c r="T36" t="s">
        <v>1927</v>
      </c>
      <c r="U36" t="s">
        <v>985</v>
      </c>
      <c r="V36">
        <v>518</v>
      </c>
      <c r="W36">
        <v>84</v>
      </c>
      <c r="X36">
        <v>300</v>
      </c>
      <c r="Y36">
        <v>294</v>
      </c>
      <c r="Z36" t="s">
        <v>2057</v>
      </c>
      <c r="AA36" t="s">
        <v>64</v>
      </c>
      <c r="AB36" t="s">
        <v>75</v>
      </c>
      <c r="AC36" t="s">
        <v>66</v>
      </c>
      <c r="AE36">
        <v>51</v>
      </c>
      <c r="AF36">
        <v>51</v>
      </c>
      <c r="AG36">
        <v>220.5</v>
      </c>
      <c r="AH36">
        <v>4.32</v>
      </c>
      <c r="AK36">
        <v>116</v>
      </c>
      <c r="AN36">
        <v>1</v>
      </c>
      <c r="AO36">
        <v>0</v>
      </c>
      <c r="AP36">
        <v>1</v>
      </c>
      <c r="AQ36">
        <v>6</v>
      </c>
      <c r="AR36" s="2">
        <v>52523</v>
      </c>
      <c r="AS36">
        <v>1.21</v>
      </c>
      <c r="AT36" s="2">
        <v>52523</v>
      </c>
      <c r="AU36">
        <v>1.21</v>
      </c>
      <c r="AV36" s="2">
        <v>18780</v>
      </c>
      <c r="AW36" s="2">
        <v>621365</v>
      </c>
      <c r="AX36" s="3">
        <v>0.35759999999999997</v>
      </c>
      <c r="AY36">
        <v>95.87</v>
      </c>
      <c r="AZ36" s="4">
        <v>1796276</v>
      </c>
      <c r="BA36" s="4">
        <v>8055</v>
      </c>
      <c r="BB36" s="5">
        <v>396.98</v>
      </c>
      <c r="BC36" t="s">
        <v>1032</v>
      </c>
      <c r="BD36" t="s">
        <v>1008</v>
      </c>
      <c r="BE36" t="s">
        <v>1080</v>
      </c>
      <c r="BG36" t="s">
        <v>71</v>
      </c>
      <c r="BH36">
        <v>1</v>
      </c>
      <c r="BI36">
        <v>15</v>
      </c>
      <c r="BJ36">
        <v>29</v>
      </c>
      <c r="BK36">
        <v>84</v>
      </c>
      <c r="BL36">
        <v>8</v>
      </c>
    </row>
    <row r="37" spans="1:68" x14ac:dyDescent="0.35">
      <c r="A37" t="s">
        <v>1928</v>
      </c>
      <c r="B37" s="10">
        <v>16993663</v>
      </c>
      <c r="C37" s="10">
        <v>19161231</v>
      </c>
      <c r="D37" s="10">
        <v>33895654</v>
      </c>
      <c r="E37">
        <v>78</v>
      </c>
      <c r="F37"/>
      <c r="G37" s="51" t="str">
        <f t="shared" si="0"/>
        <v>Below Average</v>
      </c>
      <c r="H37" s="57">
        <f t="shared" si="6"/>
        <v>-1.2879550339725789</v>
      </c>
      <c r="I37" s="51" t="str">
        <f t="shared" si="1"/>
        <v>Below Average</v>
      </c>
      <c r="K37" s="51" t="str">
        <f t="shared" si="2"/>
        <v>Below Average</v>
      </c>
      <c r="O37" s="54" t="str">
        <f t="shared" si="3"/>
        <v>Below Average</v>
      </c>
      <c r="P37" s="54" t="str">
        <f t="shared" si="4"/>
        <v>Below Average</v>
      </c>
      <c r="Q37" s="54" t="str">
        <f t="shared" si="5"/>
        <v>Below Average</v>
      </c>
      <c r="T37" t="s">
        <v>1928</v>
      </c>
      <c r="U37" t="s">
        <v>992</v>
      </c>
      <c r="V37">
        <v>519</v>
      </c>
      <c r="W37">
        <v>145</v>
      </c>
      <c r="X37">
        <v>338</v>
      </c>
      <c r="Y37">
        <v>249</v>
      </c>
      <c r="Z37" t="s">
        <v>2057</v>
      </c>
      <c r="AA37" t="s">
        <v>64</v>
      </c>
      <c r="AB37" t="s">
        <v>75</v>
      </c>
      <c r="AC37" t="s">
        <v>66</v>
      </c>
      <c r="AE37">
        <v>78</v>
      </c>
      <c r="AF37">
        <v>78</v>
      </c>
      <c r="AG37">
        <v>428</v>
      </c>
      <c r="AH37">
        <v>5.49</v>
      </c>
      <c r="AK37">
        <v>259</v>
      </c>
      <c r="AN37">
        <v>2</v>
      </c>
      <c r="AO37">
        <v>0</v>
      </c>
      <c r="AP37">
        <v>5</v>
      </c>
      <c r="AQ37" s="7">
        <v>43561</v>
      </c>
      <c r="AR37" s="2">
        <v>25352</v>
      </c>
      <c r="AS37">
        <v>0.57999999999999996</v>
      </c>
      <c r="AT37" s="2">
        <v>25352</v>
      </c>
      <c r="AU37">
        <v>0.57999999999999996</v>
      </c>
      <c r="AV37" s="2">
        <v>9348</v>
      </c>
      <c r="AW37" s="2">
        <v>1192594</v>
      </c>
      <c r="AX37" s="3">
        <v>0.36870000000000003</v>
      </c>
      <c r="AY37">
        <v>446.55</v>
      </c>
      <c r="AZ37" s="4">
        <v>3447562</v>
      </c>
      <c r="BA37" s="4">
        <v>8055</v>
      </c>
      <c r="BB37" s="5">
        <v>478.22</v>
      </c>
      <c r="BC37" t="s">
        <v>997</v>
      </c>
      <c r="BD37" t="s">
        <v>988</v>
      </c>
      <c r="BE37" t="s">
        <v>2058</v>
      </c>
      <c r="BF37" t="s">
        <v>2059</v>
      </c>
      <c r="BG37" t="s">
        <v>71</v>
      </c>
      <c r="BH37">
        <v>1</v>
      </c>
      <c r="BI37">
        <v>15</v>
      </c>
      <c r="BJ37">
        <v>29</v>
      </c>
      <c r="BK37">
        <v>84</v>
      </c>
      <c r="BL37">
        <v>8</v>
      </c>
    </row>
    <row r="38" spans="1:68" x14ac:dyDescent="0.35">
      <c r="A38" t="s">
        <v>1929</v>
      </c>
      <c r="B38" s="10">
        <v>8776370</v>
      </c>
      <c r="C38" s="10">
        <v>8839317</v>
      </c>
      <c r="D38" s="10">
        <v>14047479</v>
      </c>
      <c r="E38">
        <v>46</v>
      </c>
      <c r="F38"/>
      <c r="G38" s="51" t="str">
        <f t="shared" si="0"/>
        <v>Below Average</v>
      </c>
      <c r="H38" s="57">
        <f t="shared" si="6"/>
        <v>-1.5976296861198109</v>
      </c>
      <c r="I38" s="51" t="str">
        <f t="shared" si="1"/>
        <v>Below Average</v>
      </c>
      <c r="K38" s="51" t="str">
        <f t="shared" si="2"/>
        <v>Below Average</v>
      </c>
      <c r="O38" s="54" t="str">
        <f t="shared" si="3"/>
        <v>Below Average</v>
      </c>
      <c r="P38" s="54" t="str">
        <f t="shared" si="4"/>
        <v>Below Average</v>
      </c>
      <c r="Q38" s="54" t="str">
        <f t="shared" si="5"/>
        <v>Below Average</v>
      </c>
      <c r="T38" t="s">
        <v>1929</v>
      </c>
      <c r="U38" t="s">
        <v>2052</v>
      </c>
      <c r="V38">
        <v>220</v>
      </c>
      <c r="W38">
        <v>211</v>
      </c>
      <c r="X38">
        <v>294</v>
      </c>
      <c r="Y38">
        <v>326</v>
      </c>
      <c r="Z38" t="s">
        <v>2057</v>
      </c>
      <c r="AA38" t="s">
        <v>64</v>
      </c>
      <c r="AB38" t="s">
        <v>75</v>
      </c>
      <c r="AC38" t="s">
        <v>66</v>
      </c>
      <c r="AE38">
        <v>46</v>
      </c>
      <c r="AF38">
        <v>46</v>
      </c>
      <c r="AG38">
        <v>208</v>
      </c>
      <c r="AH38">
        <v>4.5199999999999996</v>
      </c>
      <c r="AK38">
        <v>102</v>
      </c>
      <c r="AN38">
        <v>1</v>
      </c>
      <c r="AO38">
        <v>0</v>
      </c>
      <c r="AP38">
        <v>3</v>
      </c>
      <c r="AQ38">
        <v>4</v>
      </c>
      <c r="AR38" s="2">
        <v>27140</v>
      </c>
      <c r="AS38">
        <v>0.62</v>
      </c>
      <c r="AT38" s="2">
        <v>27140</v>
      </c>
      <c r="AU38">
        <v>0.62</v>
      </c>
      <c r="AV38" s="2">
        <v>15185</v>
      </c>
      <c r="AW38" s="2">
        <v>579478</v>
      </c>
      <c r="AX38" s="3">
        <v>0.5595</v>
      </c>
      <c r="AY38">
        <v>164.52</v>
      </c>
      <c r="AZ38" s="4">
        <v>1675453</v>
      </c>
      <c r="BA38" s="4">
        <v>8055</v>
      </c>
      <c r="BB38" s="5">
        <v>494.39</v>
      </c>
      <c r="BC38" t="s">
        <v>2060</v>
      </c>
      <c r="BD38" t="s">
        <v>2055</v>
      </c>
      <c r="BE38" t="s">
        <v>1033</v>
      </c>
      <c r="BF38" t="s">
        <v>987</v>
      </c>
      <c r="BG38" t="s">
        <v>71</v>
      </c>
      <c r="BH38">
        <v>1</v>
      </c>
      <c r="BI38">
        <v>15</v>
      </c>
      <c r="BJ38">
        <v>29</v>
      </c>
      <c r="BK38">
        <v>84</v>
      </c>
      <c r="BL38">
        <v>8</v>
      </c>
    </row>
    <row r="39" spans="1:68" x14ac:dyDescent="0.35">
      <c r="A39" t="s">
        <v>1930</v>
      </c>
      <c r="B39" s="10">
        <v>5802591</v>
      </c>
      <c r="C39" s="10">
        <v>5894055</v>
      </c>
      <c r="D39" s="10">
        <v>8858702</v>
      </c>
      <c r="E39">
        <v>22</v>
      </c>
      <c r="F39"/>
      <c r="G39" s="51" t="str">
        <f t="shared" si="0"/>
        <v>Below Average</v>
      </c>
      <c r="H39" s="57">
        <f t="shared" si="6"/>
        <v>-1.7245809788318887</v>
      </c>
      <c r="I39" s="51" t="str">
        <f t="shared" si="1"/>
        <v>Below Average</v>
      </c>
      <c r="K39" s="51" t="str">
        <f t="shared" si="2"/>
        <v>Below Average</v>
      </c>
      <c r="O39" s="54" t="str">
        <f t="shared" si="3"/>
        <v>Below Average</v>
      </c>
      <c r="P39" s="54" t="str">
        <f t="shared" si="4"/>
        <v>Below Average</v>
      </c>
      <c r="Q39" s="54" t="str">
        <f t="shared" si="5"/>
        <v>Below Average</v>
      </c>
      <c r="T39" t="s">
        <v>1930</v>
      </c>
      <c r="U39" t="s">
        <v>985</v>
      </c>
      <c r="V39">
        <v>520</v>
      </c>
      <c r="W39">
        <v>84</v>
      </c>
      <c r="X39">
        <v>356</v>
      </c>
      <c r="Y39">
        <v>294</v>
      </c>
      <c r="Z39" t="s">
        <v>2061</v>
      </c>
      <c r="AA39" t="s">
        <v>64</v>
      </c>
      <c r="AB39" t="s">
        <v>75</v>
      </c>
      <c r="AC39" t="s">
        <v>84</v>
      </c>
      <c r="AE39">
        <v>22</v>
      </c>
      <c r="AF39">
        <v>22</v>
      </c>
      <c r="AG39">
        <v>117</v>
      </c>
      <c r="AH39">
        <v>5.32</v>
      </c>
      <c r="AK39">
        <v>79</v>
      </c>
      <c r="AN39">
        <v>2</v>
      </c>
      <c r="AO39">
        <v>0</v>
      </c>
      <c r="AP39">
        <v>2</v>
      </c>
      <c r="AQ39">
        <v>5</v>
      </c>
      <c r="AR39" s="2">
        <v>12860</v>
      </c>
      <c r="AS39">
        <v>0.28999999999999998</v>
      </c>
      <c r="AT39" s="2">
        <v>12860</v>
      </c>
      <c r="AU39">
        <v>0.28999999999999998</v>
      </c>
      <c r="AV39" s="2">
        <v>3480</v>
      </c>
      <c r="AW39" s="2">
        <v>479116</v>
      </c>
      <c r="AX39" s="3">
        <v>0.27060000000000001</v>
      </c>
      <c r="AY39">
        <v>272.41000000000003</v>
      </c>
      <c r="AZ39" s="4">
        <v>867345</v>
      </c>
      <c r="BA39" s="4">
        <v>7289</v>
      </c>
      <c r="BB39" s="5">
        <v>394.36</v>
      </c>
      <c r="BC39" t="s">
        <v>1080</v>
      </c>
      <c r="BD39" t="s">
        <v>1008</v>
      </c>
      <c r="BG39" t="s">
        <v>71</v>
      </c>
      <c r="BH39">
        <v>1</v>
      </c>
      <c r="BI39">
        <v>15</v>
      </c>
      <c r="BJ39">
        <v>29</v>
      </c>
      <c r="BK39">
        <v>84</v>
      </c>
      <c r="BL39">
        <v>8</v>
      </c>
    </row>
    <row r="40" spans="1:68" x14ac:dyDescent="0.35">
      <c r="A40" t="s">
        <v>1931</v>
      </c>
      <c r="B40" s="10">
        <v>3588048</v>
      </c>
      <c r="C40" s="10">
        <v>4372776</v>
      </c>
      <c r="D40" s="10">
        <v>5578853</v>
      </c>
      <c r="E40">
        <v>19</v>
      </c>
      <c r="F40"/>
      <c r="G40" s="51" t="str">
        <f t="shared" si="0"/>
        <v>Below Average</v>
      </c>
      <c r="H40" s="57">
        <f t="shared" si="6"/>
        <v>-1.8250977749379396</v>
      </c>
      <c r="I40" s="51" t="str">
        <f t="shared" si="1"/>
        <v>Below Average</v>
      </c>
      <c r="K40" s="51" t="str">
        <f t="shared" si="2"/>
        <v>Below Average</v>
      </c>
      <c r="O40" s="54" t="str">
        <f t="shared" si="3"/>
        <v>Below Average</v>
      </c>
      <c r="P40" s="54" t="str">
        <f t="shared" si="4"/>
        <v>Below Average</v>
      </c>
      <c r="Q40" s="54" t="str">
        <f t="shared" si="5"/>
        <v>Below Average</v>
      </c>
      <c r="T40" t="s">
        <v>1931</v>
      </c>
      <c r="U40" t="s">
        <v>992</v>
      </c>
      <c r="V40">
        <v>521</v>
      </c>
      <c r="W40">
        <v>145</v>
      </c>
      <c r="X40">
        <v>366</v>
      </c>
      <c r="Y40">
        <v>249</v>
      </c>
      <c r="Z40" t="s">
        <v>2061</v>
      </c>
      <c r="AA40" t="s">
        <v>64</v>
      </c>
      <c r="AB40" t="s">
        <v>75</v>
      </c>
      <c r="AC40" t="s">
        <v>84</v>
      </c>
      <c r="AE40">
        <v>19</v>
      </c>
      <c r="AF40">
        <v>19</v>
      </c>
      <c r="AG40">
        <v>77.5</v>
      </c>
      <c r="AH40">
        <v>4.08</v>
      </c>
      <c r="AK40">
        <v>44</v>
      </c>
      <c r="AN40">
        <v>1</v>
      </c>
      <c r="AO40">
        <v>0</v>
      </c>
      <c r="AP40">
        <v>1</v>
      </c>
      <c r="AQ40">
        <v>5</v>
      </c>
      <c r="AR40" s="2">
        <v>24894</v>
      </c>
      <c r="AS40">
        <v>0.56999999999999995</v>
      </c>
      <c r="AT40" s="2">
        <v>24894</v>
      </c>
      <c r="AU40">
        <v>0.56999999999999995</v>
      </c>
      <c r="AV40" s="2">
        <v>17906</v>
      </c>
      <c r="AW40" s="2">
        <v>1348772</v>
      </c>
      <c r="AX40" s="3">
        <v>0.71930000000000005</v>
      </c>
      <c r="AY40">
        <v>77.19</v>
      </c>
      <c r="AZ40" s="4">
        <v>2441684</v>
      </c>
      <c r="BA40" s="4">
        <v>7289</v>
      </c>
      <c r="BB40" s="5">
        <v>412.21</v>
      </c>
      <c r="BC40" t="s">
        <v>988</v>
      </c>
      <c r="BD40" t="s">
        <v>2058</v>
      </c>
      <c r="BE40" t="s">
        <v>2059</v>
      </c>
      <c r="BF40" t="s">
        <v>997</v>
      </c>
      <c r="BG40" t="s">
        <v>71</v>
      </c>
      <c r="BH40">
        <v>1</v>
      </c>
      <c r="BI40">
        <v>15</v>
      </c>
      <c r="BJ40">
        <v>29</v>
      </c>
      <c r="BK40">
        <v>84</v>
      </c>
      <c r="BL40">
        <v>8</v>
      </c>
    </row>
    <row r="41" spans="1:68" x14ac:dyDescent="0.35">
      <c r="A41" t="s">
        <v>1932</v>
      </c>
      <c r="B41" s="10">
        <v>8508167</v>
      </c>
      <c r="C41" s="10">
        <v>8577936</v>
      </c>
      <c r="D41" s="10">
        <v>13540638</v>
      </c>
      <c r="E41">
        <v>26</v>
      </c>
      <c r="F41"/>
      <c r="G41" s="51" t="str">
        <f t="shared" si="0"/>
        <v>Below Average</v>
      </c>
      <c r="H41" s="57">
        <f t="shared" si="6"/>
        <v>-1.6087231766363452</v>
      </c>
      <c r="I41" s="51" t="str">
        <f t="shared" si="1"/>
        <v>Below Average</v>
      </c>
      <c r="K41" s="51" t="str">
        <f t="shared" si="2"/>
        <v>Below Average</v>
      </c>
      <c r="O41" s="54" t="str">
        <f t="shared" si="3"/>
        <v>Below Average</v>
      </c>
      <c r="P41" s="54" t="str">
        <f t="shared" si="4"/>
        <v>Below Average</v>
      </c>
      <c r="Q41" s="54" t="str">
        <f t="shared" si="5"/>
        <v>Below Average</v>
      </c>
      <c r="T41" t="s">
        <v>1932</v>
      </c>
      <c r="U41" t="s">
        <v>2052</v>
      </c>
      <c r="V41">
        <v>222</v>
      </c>
      <c r="W41">
        <v>211</v>
      </c>
      <c r="X41">
        <v>339</v>
      </c>
      <c r="Y41">
        <v>326</v>
      </c>
      <c r="Z41" t="s">
        <v>2061</v>
      </c>
      <c r="AA41" t="s">
        <v>64</v>
      </c>
      <c r="AB41" t="s">
        <v>75</v>
      </c>
      <c r="AC41" t="s">
        <v>84</v>
      </c>
      <c r="AE41">
        <v>26</v>
      </c>
      <c r="AF41">
        <v>26</v>
      </c>
      <c r="AG41">
        <v>143</v>
      </c>
      <c r="AH41">
        <v>5.5</v>
      </c>
      <c r="AK41">
        <v>85</v>
      </c>
      <c r="AN41">
        <v>2</v>
      </c>
      <c r="AO41">
        <v>0</v>
      </c>
      <c r="AP41">
        <v>2</v>
      </c>
      <c r="AQ41">
        <v>6</v>
      </c>
      <c r="AR41" s="2">
        <v>12013</v>
      </c>
      <c r="AS41">
        <v>0.28000000000000003</v>
      </c>
      <c r="AT41" s="2">
        <v>12013</v>
      </c>
      <c r="AU41">
        <v>0.28000000000000003</v>
      </c>
      <c r="AV41" s="2">
        <v>7306</v>
      </c>
      <c r="AW41" s="2">
        <v>849526</v>
      </c>
      <c r="AX41" s="3">
        <v>0.60819999999999996</v>
      </c>
      <c r="AY41">
        <v>303.57</v>
      </c>
      <c r="AZ41" s="4">
        <v>1537896</v>
      </c>
      <c r="BA41" s="4">
        <v>7289</v>
      </c>
      <c r="BB41" s="5">
        <v>562.69000000000005</v>
      </c>
      <c r="BC41" t="s">
        <v>1079</v>
      </c>
      <c r="BD41" t="s">
        <v>2055</v>
      </c>
      <c r="BE41" t="s">
        <v>1033</v>
      </c>
      <c r="BG41" t="s">
        <v>71</v>
      </c>
      <c r="BH41">
        <v>1</v>
      </c>
      <c r="BI41">
        <v>15</v>
      </c>
      <c r="BJ41">
        <v>29</v>
      </c>
      <c r="BK41">
        <v>84</v>
      </c>
      <c r="BL41">
        <v>8</v>
      </c>
    </row>
    <row r="42" spans="1:68" x14ac:dyDescent="0.35">
      <c r="A42" t="s">
        <v>1933</v>
      </c>
      <c r="B42" s="10">
        <v>63123990</v>
      </c>
      <c r="C42" s="10">
        <v>63497261</v>
      </c>
      <c r="D42" s="10">
        <v>100829590</v>
      </c>
      <c r="E42">
        <v>282</v>
      </c>
      <c r="F42"/>
      <c r="G42" s="51" t="str">
        <f t="shared" si="0"/>
        <v>Below Average</v>
      </c>
      <c r="H42" s="57">
        <f t="shared" si="6"/>
        <v>-0.21676484517644573</v>
      </c>
      <c r="I42" s="51" t="str">
        <f t="shared" si="1"/>
        <v>Below Average</v>
      </c>
      <c r="K42" s="51" t="str">
        <f t="shared" si="2"/>
        <v>Below Average</v>
      </c>
      <c r="O42" s="54" t="str">
        <f t="shared" si="3"/>
        <v>Above Average</v>
      </c>
      <c r="P42" s="54" t="str">
        <f t="shared" si="4"/>
        <v>Above Average</v>
      </c>
      <c r="Q42" s="54" t="str">
        <f t="shared" si="5"/>
        <v>Above Average</v>
      </c>
      <c r="T42" t="s">
        <v>1933</v>
      </c>
      <c r="U42" t="s">
        <v>2052</v>
      </c>
      <c r="V42">
        <v>230</v>
      </c>
      <c r="W42">
        <v>211</v>
      </c>
      <c r="X42">
        <v>349</v>
      </c>
      <c r="Y42">
        <v>326</v>
      </c>
      <c r="Z42" t="s">
        <v>2062</v>
      </c>
      <c r="AA42" t="s">
        <v>64</v>
      </c>
      <c r="AB42" t="s">
        <v>75</v>
      </c>
      <c r="AC42" t="s">
        <v>66</v>
      </c>
      <c r="AE42">
        <v>282</v>
      </c>
      <c r="AF42">
        <v>282</v>
      </c>
      <c r="AG42">
        <v>1366</v>
      </c>
      <c r="AH42">
        <v>4.84</v>
      </c>
      <c r="AJ42">
        <v>769</v>
      </c>
      <c r="AK42">
        <v>769</v>
      </c>
      <c r="AN42">
        <v>8</v>
      </c>
      <c r="AO42">
        <v>0</v>
      </c>
      <c r="AP42">
        <v>19</v>
      </c>
      <c r="AQ42" s="1">
        <v>38780</v>
      </c>
      <c r="AR42" s="2">
        <v>189526</v>
      </c>
      <c r="AS42">
        <v>4.3499999999999899</v>
      </c>
      <c r="AT42" s="2">
        <v>189526</v>
      </c>
      <c r="AU42">
        <v>4.3499999999999899</v>
      </c>
      <c r="AV42" s="2">
        <v>74343</v>
      </c>
      <c r="AW42" s="2">
        <v>3694403</v>
      </c>
      <c r="AX42" s="3">
        <v>0.39229999999999998</v>
      </c>
      <c r="AY42">
        <v>176.78</v>
      </c>
      <c r="AZ42" s="4">
        <v>10758956</v>
      </c>
      <c r="BA42" s="4">
        <v>7853</v>
      </c>
      <c r="BB42" s="5">
        <v>501.31</v>
      </c>
      <c r="BC42" t="s">
        <v>2056</v>
      </c>
      <c r="BD42" t="s">
        <v>1006</v>
      </c>
      <c r="BE42" t="s">
        <v>997</v>
      </c>
      <c r="BF42" t="s">
        <v>2055</v>
      </c>
      <c r="BG42" t="s">
        <v>71</v>
      </c>
      <c r="BH42">
        <v>1</v>
      </c>
      <c r="BI42">
        <v>15</v>
      </c>
      <c r="BJ42">
        <v>29</v>
      </c>
      <c r="BK42">
        <v>84</v>
      </c>
      <c r="BL42">
        <v>8</v>
      </c>
    </row>
    <row r="43" spans="1:68" x14ac:dyDescent="0.35">
      <c r="A43" t="s">
        <v>1935</v>
      </c>
      <c r="B43" s="10">
        <v>26388058</v>
      </c>
      <c r="C43" s="10">
        <v>27049611</v>
      </c>
      <c r="D43" s="10">
        <v>36521676</v>
      </c>
      <c r="E43">
        <v>100</v>
      </c>
      <c r="F43"/>
      <c r="G43" s="51" t="str">
        <f t="shared" si="0"/>
        <v>Below Average</v>
      </c>
      <c r="H43" s="57">
        <f t="shared" si="6"/>
        <v>-0.99338298845894479</v>
      </c>
      <c r="I43" s="51" t="str">
        <f t="shared" si="1"/>
        <v>Below Average</v>
      </c>
      <c r="K43" s="51" t="str">
        <f t="shared" si="2"/>
        <v>Below Average</v>
      </c>
      <c r="O43" s="54" t="str">
        <f t="shared" si="3"/>
        <v>Below Average</v>
      </c>
      <c r="P43" s="54" t="str">
        <f t="shared" si="4"/>
        <v>Below Average</v>
      </c>
      <c r="Q43" s="54" t="str">
        <f t="shared" si="5"/>
        <v>Below Average</v>
      </c>
      <c r="T43" t="s">
        <v>1935</v>
      </c>
      <c r="U43" t="s">
        <v>2052</v>
      </c>
      <c r="V43">
        <v>231</v>
      </c>
      <c r="W43">
        <v>211</v>
      </c>
      <c r="X43">
        <v>350</v>
      </c>
      <c r="Y43">
        <v>326</v>
      </c>
      <c r="Z43" t="s">
        <v>2063</v>
      </c>
      <c r="AA43" t="s">
        <v>64</v>
      </c>
      <c r="AB43" t="s">
        <v>75</v>
      </c>
      <c r="AC43" t="s">
        <v>84</v>
      </c>
      <c r="AE43">
        <v>100</v>
      </c>
      <c r="AF43">
        <v>100</v>
      </c>
      <c r="AG43">
        <v>484</v>
      </c>
      <c r="AH43">
        <v>4.84</v>
      </c>
      <c r="AJ43">
        <v>317</v>
      </c>
      <c r="AK43">
        <v>317</v>
      </c>
      <c r="AN43">
        <v>6</v>
      </c>
      <c r="AO43">
        <v>0</v>
      </c>
      <c r="AP43">
        <v>6</v>
      </c>
      <c r="AQ43" s="7">
        <v>43591</v>
      </c>
      <c r="AR43" s="2">
        <v>45308</v>
      </c>
      <c r="AS43">
        <v>1.04</v>
      </c>
      <c r="AT43" s="2">
        <v>45308</v>
      </c>
      <c r="AU43">
        <v>1.04</v>
      </c>
      <c r="AV43" s="2">
        <v>30557</v>
      </c>
      <c r="AW43" s="2">
        <v>2021785</v>
      </c>
      <c r="AX43" s="3">
        <v>0.6744</v>
      </c>
      <c r="AY43">
        <v>304.81</v>
      </c>
      <c r="AZ43" s="4">
        <v>5877679</v>
      </c>
      <c r="BA43" s="4">
        <v>7916</v>
      </c>
      <c r="BB43" s="5">
        <v>486.35</v>
      </c>
      <c r="BC43" t="s">
        <v>2056</v>
      </c>
      <c r="BD43" t="s">
        <v>1006</v>
      </c>
      <c r="BE43" t="s">
        <v>997</v>
      </c>
      <c r="BF43" t="s">
        <v>2055</v>
      </c>
      <c r="BG43" t="s">
        <v>71</v>
      </c>
      <c r="BH43">
        <v>1</v>
      </c>
      <c r="BI43">
        <v>15</v>
      </c>
      <c r="BJ43">
        <v>29</v>
      </c>
      <c r="BK43">
        <v>84</v>
      </c>
      <c r="BL43">
        <v>8</v>
      </c>
    </row>
    <row r="44" spans="1:68" x14ac:dyDescent="0.35">
      <c r="A44" t="s">
        <v>1936</v>
      </c>
      <c r="B44" s="10">
        <v>28690747</v>
      </c>
      <c r="C44" s="10">
        <v>30241178</v>
      </c>
      <c r="D44" s="10">
        <v>65778274</v>
      </c>
      <c r="E44">
        <v>155</v>
      </c>
      <c r="F44"/>
      <c r="G44" s="51" t="str">
        <f t="shared" si="0"/>
        <v>Below Average</v>
      </c>
      <c r="H44" s="57">
        <f t="shared" si="6"/>
        <v>-0.92906084273937239</v>
      </c>
      <c r="I44" s="51" t="str">
        <f t="shared" si="1"/>
        <v>Below Average</v>
      </c>
      <c r="K44" s="51" t="str">
        <f t="shared" si="2"/>
        <v>Below Average</v>
      </c>
      <c r="O44" s="54" t="str">
        <f t="shared" si="3"/>
        <v>Below Average</v>
      </c>
      <c r="P44" s="54" t="str">
        <f t="shared" si="4"/>
        <v>Below Average</v>
      </c>
      <c r="Q44" s="54" t="str">
        <f t="shared" si="5"/>
        <v>Below Average</v>
      </c>
      <c r="T44" t="s">
        <v>1936</v>
      </c>
      <c r="U44" t="s">
        <v>2052</v>
      </c>
      <c r="V44">
        <v>285</v>
      </c>
      <c r="W44">
        <v>211</v>
      </c>
      <c r="X44">
        <v>545</v>
      </c>
      <c r="Y44">
        <v>545</v>
      </c>
      <c r="Z44" t="s">
        <v>2064</v>
      </c>
      <c r="AA44" t="s">
        <v>64</v>
      </c>
      <c r="AB44" t="s">
        <v>65</v>
      </c>
      <c r="AC44" t="s">
        <v>84</v>
      </c>
      <c r="AE44">
        <v>155</v>
      </c>
      <c r="AF44">
        <v>155</v>
      </c>
      <c r="AG44">
        <v>726.5</v>
      </c>
      <c r="AH44">
        <v>4.6900000000000004</v>
      </c>
      <c r="AJ44">
        <v>379</v>
      </c>
      <c r="AK44">
        <v>379</v>
      </c>
      <c r="AN44">
        <v>3</v>
      </c>
      <c r="AO44">
        <v>2</v>
      </c>
      <c r="AP44">
        <v>5</v>
      </c>
      <c r="AQ44" s="7">
        <v>43591</v>
      </c>
      <c r="AR44" s="2">
        <v>56604</v>
      </c>
      <c r="AS44">
        <v>1.3</v>
      </c>
      <c r="AT44" s="2">
        <v>56604</v>
      </c>
      <c r="AU44">
        <v>1.3</v>
      </c>
      <c r="AV44" s="2">
        <v>18582</v>
      </c>
      <c r="AW44" s="2">
        <v>993708</v>
      </c>
      <c r="AX44" s="3">
        <v>0.32829999999999998</v>
      </c>
      <c r="AY44">
        <v>291.54000000000002</v>
      </c>
      <c r="AZ44" s="4">
        <v>10480359</v>
      </c>
      <c r="BA44" s="4">
        <v>14337</v>
      </c>
      <c r="BB44" s="5">
        <v>516.12</v>
      </c>
      <c r="BC44" t="s">
        <v>1006</v>
      </c>
      <c r="BD44" t="s">
        <v>2060</v>
      </c>
      <c r="BE44" t="s">
        <v>2055</v>
      </c>
      <c r="BF44" t="s">
        <v>997</v>
      </c>
      <c r="BG44" t="s">
        <v>71</v>
      </c>
      <c r="BH44">
        <v>1</v>
      </c>
      <c r="BI44">
        <v>15</v>
      </c>
      <c r="BJ44">
        <v>29</v>
      </c>
      <c r="BK44">
        <v>84</v>
      </c>
      <c r="BL44">
        <v>8</v>
      </c>
    </row>
    <row r="45" spans="1:68" x14ac:dyDescent="0.35">
      <c r="A45" t="s">
        <v>277</v>
      </c>
      <c r="B45" s="10">
        <v>23057276</v>
      </c>
      <c r="C45" s="10">
        <v>23280828</v>
      </c>
      <c r="D45" s="10">
        <v>42461102</v>
      </c>
      <c r="E45">
        <v>210</v>
      </c>
      <c r="F45"/>
      <c r="G45" s="51" t="str">
        <f t="shared" si="0"/>
        <v>Below Average</v>
      </c>
      <c r="H45" s="57">
        <f t="shared" si="6"/>
        <v>-1.0915859016726164</v>
      </c>
      <c r="I45" s="51" t="str">
        <f t="shared" si="1"/>
        <v>Below Average</v>
      </c>
      <c r="K45" s="51" t="str">
        <f t="shared" si="2"/>
        <v>Below Average</v>
      </c>
      <c r="O45" s="54" t="str">
        <f t="shared" si="3"/>
        <v>Below Average</v>
      </c>
      <c r="P45" s="54" t="str">
        <f t="shared" si="4"/>
        <v>Below Average</v>
      </c>
      <c r="Q45" s="54" t="str">
        <f t="shared" si="5"/>
        <v>Below Average</v>
      </c>
      <c r="T45" t="s">
        <v>277</v>
      </c>
      <c r="U45" t="s">
        <v>207</v>
      </c>
      <c r="V45">
        <v>160</v>
      </c>
      <c r="W45">
        <v>3</v>
      </c>
      <c r="X45">
        <v>271</v>
      </c>
      <c r="Y45">
        <v>271</v>
      </c>
      <c r="Z45" t="s">
        <v>278</v>
      </c>
      <c r="AA45" t="s">
        <v>64</v>
      </c>
      <c r="AB45" t="s">
        <v>65</v>
      </c>
      <c r="AC45" t="s">
        <v>235</v>
      </c>
      <c r="AE45">
        <v>210</v>
      </c>
      <c r="AF45">
        <v>210</v>
      </c>
      <c r="AG45">
        <v>735</v>
      </c>
      <c r="AH45">
        <v>3.5</v>
      </c>
      <c r="AJ45">
        <v>260</v>
      </c>
      <c r="AK45">
        <v>260</v>
      </c>
      <c r="AL45">
        <v>185</v>
      </c>
      <c r="AM45">
        <v>0.88500000000000001</v>
      </c>
      <c r="AN45">
        <v>1</v>
      </c>
      <c r="AO45">
        <v>0</v>
      </c>
      <c r="AP45">
        <v>1</v>
      </c>
      <c r="AQ45">
        <v>22</v>
      </c>
      <c r="AR45" s="2">
        <v>63546</v>
      </c>
      <c r="AS45">
        <v>1.46</v>
      </c>
      <c r="AT45" s="2">
        <v>63546</v>
      </c>
      <c r="AU45">
        <v>1.46</v>
      </c>
      <c r="AV45" s="2">
        <v>7751</v>
      </c>
      <c r="AW45" s="2">
        <v>1393115</v>
      </c>
      <c r="AX45" s="3">
        <v>0.122</v>
      </c>
      <c r="AY45">
        <v>178</v>
      </c>
      <c r="AZ45" s="4">
        <v>3785397</v>
      </c>
      <c r="BA45" s="4">
        <v>5007</v>
      </c>
      <c r="BB45" s="4">
        <v>337</v>
      </c>
      <c r="BC45" t="s">
        <v>279</v>
      </c>
      <c r="BD45" t="s">
        <v>92</v>
      </c>
      <c r="BE45" t="s">
        <v>105</v>
      </c>
      <c r="BG45" t="s">
        <v>95</v>
      </c>
      <c r="BH45">
        <v>12</v>
      </c>
      <c r="BI45">
        <v>13</v>
      </c>
      <c r="BJ45">
        <v>30</v>
      </c>
      <c r="BK45">
        <v>71</v>
      </c>
      <c r="BL45">
        <v>7</v>
      </c>
      <c r="BM45" s="1">
        <v>24562</v>
      </c>
      <c r="BO45" t="s">
        <v>236</v>
      </c>
    </row>
    <row r="46" spans="1:68" x14ac:dyDescent="0.35">
      <c r="A46" t="s">
        <v>280</v>
      </c>
      <c r="B46" s="10">
        <v>56574616</v>
      </c>
      <c r="C46" s="10">
        <v>76829639</v>
      </c>
      <c r="D46" s="10">
        <v>108435692</v>
      </c>
      <c r="E46">
        <v>400</v>
      </c>
      <c r="F46"/>
      <c r="G46" s="51" t="str">
        <f t="shared" si="0"/>
        <v>Below Average</v>
      </c>
      <c r="H46" s="57">
        <f t="shared" si="6"/>
        <v>-0.32427292320988255</v>
      </c>
      <c r="I46" s="51" t="str">
        <f t="shared" si="1"/>
        <v>Below Average</v>
      </c>
      <c r="K46" s="51" t="str">
        <f t="shared" si="2"/>
        <v>Below Average</v>
      </c>
      <c r="O46" s="54" t="str">
        <f t="shared" si="3"/>
        <v>Above Average</v>
      </c>
      <c r="P46" s="54" t="str">
        <f t="shared" si="4"/>
        <v>Above Average</v>
      </c>
      <c r="Q46" s="54" t="str">
        <f t="shared" si="5"/>
        <v>Above Average</v>
      </c>
      <c r="T46" t="s">
        <v>280</v>
      </c>
      <c r="U46" t="s">
        <v>281</v>
      </c>
      <c r="V46">
        <v>54</v>
      </c>
      <c r="W46">
        <v>186</v>
      </c>
      <c r="X46">
        <v>519</v>
      </c>
      <c r="Y46">
        <v>519</v>
      </c>
      <c r="Z46" t="s">
        <v>282</v>
      </c>
      <c r="AA46" t="s">
        <v>64</v>
      </c>
      <c r="AB46" t="s">
        <v>65</v>
      </c>
      <c r="AC46" t="s">
        <v>66</v>
      </c>
      <c r="AE46">
        <v>399</v>
      </c>
      <c r="AF46">
        <v>400</v>
      </c>
      <c r="AG46" s="6">
        <v>1850.5</v>
      </c>
      <c r="AH46">
        <v>4.6399999999999997</v>
      </c>
      <c r="AJ46">
        <v>863</v>
      </c>
      <c r="AK46">
        <v>863</v>
      </c>
      <c r="AL46">
        <v>167</v>
      </c>
      <c r="AM46">
        <v>0.42299999999999999</v>
      </c>
      <c r="AN46">
        <v>5</v>
      </c>
      <c r="AO46">
        <v>0</v>
      </c>
      <c r="AP46">
        <v>5</v>
      </c>
      <c r="AQ46">
        <v>10</v>
      </c>
      <c r="AR46" s="2">
        <v>269800</v>
      </c>
      <c r="AS46">
        <v>6.19</v>
      </c>
      <c r="AT46" s="2">
        <v>245785</v>
      </c>
      <c r="AU46">
        <v>5.64</v>
      </c>
      <c r="AV46" s="2">
        <v>43237</v>
      </c>
      <c r="AW46" s="2">
        <v>3668503</v>
      </c>
      <c r="AX46" s="3">
        <v>0.1603</v>
      </c>
      <c r="AY46">
        <v>139</v>
      </c>
      <c r="AZ46" s="4">
        <v>5925000</v>
      </c>
      <c r="BA46" s="4">
        <v>3205</v>
      </c>
      <c r="BB46" s="4">
        <v>585</v>
      </c>
      <c r="BC46" t="s">
        <v>283</v>
      </c>
      <c r="BD46" t="s">
        <v>284</v>
      </c>
      <c r="BE46" t="s">
        <v>285</v>
      </c>
      <c r="BF46" t="s">
        <v>221</v>
      </c>
      <c r="BG46" t="s">
        <v>198</v>
      </c>
      <c r="BH46">
        <v>7</v>
      </c>
      <c r="BI46">
        <v>6</v>
      </c>
      <c r="BJ46">
        <v>11</v>
      </c>
      <c r="BK46">
        <v>40</v>
      </c>
      <c r="BL46">
        <v>20</v>
      </c>
      <c r="BM46" s="1">
        <v>19122</v>
      </c>
      <c r="BN46" t="s">
        <v>199</v>
      </c>
    </row>
    <row r="47" spans="1:68" x14ac:dyDescent="0.35">
      <c r="A47" t="s">
        <v>286</v>
      </c>
      <c r="B47" s="10">
        <v>113880293</v>
      </c>
      <c r="C47" s="10">
        <v>116003226</v>
      </c>
      <c r="D47" s="10">
        <v>170844060</v>
      </c>
      <c r="E47">
        <v>509</v>
      </c>
      <c r="F47"/>
      <c r="G47" s="51" t="str">
        <f t="shared" si="0"/>
        <v>Above Average</v>
      </c>
      <c r="H47" s="57">
        <f t="shared" si="6"/>
        <v>0.36818148568145737</v>
      </c>
      <c r="I47" s="51" t="str">
        <f t="shared" si="1"/>
        <v>Above Average</v>
      </c>
      <c r="K47" s="51" t="str">
        <f t="shared" si="2"/>
        <v>Above Average</v>
      </c>
      <c r="O47" s="54" t="str">
        <f t="shared" si="3"/>
        <v>Above Average</v>
      </c>
      <c r="P47" s="54" t="str">
        <f t="shared" si="4"/>
        <v>Above Average</v>
      </c>
      <c r="Q47" s="54" t="str">
        <f t="shared" si="5"/>
        <v>Above Average</v>
      </c>
      <c r="T47" t="s">
        <v>286</v>
      </c>
      <c r="U47" t="s">
        <v>287</v>
      </c>
      <c r="V47">
        <v>243</v>
      </c>
      <c r="W47">
        <v>243</v>
      </c>
      <c r="X47">
        <v>353</v>
      </c>
      <c r="Y47">
        <v>353</v>
      </c>
      <c r="Z47" t="s">
        <v>288</v>
      </c>
      <c r="AA47" t="s">
        <v>64</v>
      </c>
      <c r="AB47" t="s">
        <v>75</v>
      </c>
      <c r="AC47" t="s">
        <v>66</v>
      </c>
      <c r="AE47">
        <v>509</v>
      </c>
      <c r="AF47">
        <v>509</v>
      </c>
      <c r="AG47" s="6">
        <v>2359.5</v>
      </c>
      <c r="AH47">
        <v>4.6399999999999997</v>
      </c>
      <c r="AJ47" s="2">
        <v>1123</v>
      </c>
      <c r="AK47" s="2">
        <v>1123</v>
      </c>
      <c r="AL47">
        <v>270</v>
      </c>
      <c r="AM47">
        <v>0.53900000000000003</v>
      </c>
      <c r="AN47">
        <v>8</v>
      </c>
      <c r="AO47">
        <v>2</v>
      </c>
      <c r="AP47">
        <v>10</v>
      </c>
      <c r="AQ47">
        <v>7</v>
      </c>
      <c r="AR47" s="2">
        <v>250875</v>
      </c>
      <c r="AS47">
        <v>5.76</v>
      </c>
      <c r="AT47" s="2">
        <v>250875</v>
      </c>
      <c r="AU47">
        <v>5.76</v>
      </c>
      <c r="AV47" s="2">
        <v>96902</v>
      </c>
      <c r="AW47" s="2">
        <v>4544080</v>
      </c>
      <c r="AX47" s="3">
        <v>0.38629999999999998</v>
      </c>
      <c r="AY47">
        <v>195</v>
      </c>
      <c r="AZ47" s="4">
        <v>15625047</v>
      </c>
      <c r="BA47" s="4">
        <v>6556</v>
      </c>
      <c r="BB47" s="4">
        <v>539</v>
      </c>
      <c r="BC47" t="s">
        <v>289</v>
      </c>
      <c r="BD47" t="s">
        <v>290</v>
      </c>
      <c r="BE47" t="s">
        <v>291</v>
      </c>
      <c r="BF47" t="s">
        <v>292</v>
      </c>
      <c r="BG47" t="s">
        <v>80</v>
      </c>
      <c r="BH47">
        <v>1</v>
      </c>
      <c r="BI47">
        <v>7</v>
      </c>
      <c r="BJ47">
        <v>18</v>
      </c>
      <c r="BK47">
        <v>53</v>
      </c>
      <c r="BL47">
        <v>34</v>
      </c>
      <c r="BM47" s="1">
        <v>27453</v>
      </c>
      <c r="BO47" t="s">
        <v>186</v>
      </c>
    </row>
    <row r="48" spans="1:68" x14ac:dyDescent="0.35">
      <c r="A48" t="s">
        <v>293</v>
      </c>
      <c r="B48" s="10">
        <v>91861720</v>
      </c>
      <c r="C48" s="10">
        <v>110592575</v>
      </c>
      <c r="D48" s="10">
        <v>153392957</v>
      </c>
      <c r="E48">
        <v>425</v>
      </c>
      <c r="F48"/>
      <c r="G48" s="51" t="str">
        <f t="shared" si="0"/>
        <v>Above Average</v>
      </c>
      <c r="H48" s="57">
        <f t="shared" si="6"/>
        <v>0.15723870560963468</v>
      </c>
      <c r="I48" s="51" t="str">
        <f t="shared" si="1"/>
        <v>Above Average</v>
      </c>
      <c r="K48" s="51" t="str">
        <f t="shared" si="2"/>
        <v>Above Average</v>
      </c>
      <c r="O48" s="54" t="str">
        <f t="shared" si="3"/>
        <v>Above Average</v>
      </c>
      <c r="P48" s="54" t="str">
        <f t="shared" si="4"/>
        <v>Above Average</v>
      </c>
      <c r="Q48" s="54" t="str">
        <f t="shared" si="5"/>
        <v>Above Average</v>
      </c>
      <c r="T48" t="s">
        <v>293</v>
      </c>
      <c r="U48" t="s">
        <v>287</v>
      </c>
      <c r="V48">
        <v>271</v>
      </c>
      <c r="W48">
        <v>243</v>
      </c>
      <c r="X48">
        <v>390</v>
      </c>
      <c r="Y48">
        <v>353</v>
      </c>
      <c r="Z48" t="s">
        <v>294</v>
      </c>
      <c r="AA48" t="s">
        <v>64</v>
      </c>
      <c r="AB48" t="s">
        <v>75</v>
      </c>
      <c r="AC48" t="s">
        <v>66</v>
      </c>
      <c r="AE48">
        <v>425</v>
      </c>
      <c r="AF48">
        <v>425</v>
      </c>
      <c r="AG48" s="6">
        <v>2265.5</v>
      </c>
      <c r="AH48">
        <v>5.33</v>
      </c>
      <c r="AJ48" s="2">
        <v>1123</v>
      </c>
      <c r="AK48" s="2">
        <v>1123</v>
      </c>
      <c r="AL48">
        <v>149</v>
      </c>
      <c r="AM48">
        <v>0.35099999999999998</v>
      </c>
      <c r="AN48">
        <v>7</v>
      </c>
      <c r="AO48">
        <v>0</v>
      </c>
      <c r="AP48">
        <v>7</v>
      </c>
      <c r="AQ48">
        <v>7</v>
      </c>
      <c r="AR48" s="2">
        <v>184000</v>
      </c>
      <c r="AS48">
        <v>4.22</v>
      </c>
      <c r="AT48" s="2">
        <v>184000</v>
      </c>
      <c r="AU48">
        <v>4.22</v>
      </c>
      <c r="AV48" s="2">
        <v>61115</v>
      </c>
      <c r="AW48" s="2">
        <v>4223000</v>
      </c>
      <c r="AX48" s="3">
        <v>0.33210000000000001</v>
      </c>
      <c r="AY48">
        <v>266</v>
      </c>
      <c r="AZ48" s="4">
        <v>16411918</v>
      </c>
      <c r="BA48" s="4">
        <v>7244</v>
      </c>
      <c r="BB48" s="4">
        <v>612</v>
      </c>
      <c r="BC48" t="s">
        <v>290</v>
      </c>
      <c r="BD48" t="s">
        <v>295</v>
      </c>
      <c r="BE48" t="s">
        <v>296</v>
      </c>
      <c r="BF48" t="s">
        <v>291</v>
      </c>
      <c r="BG48" t="s">
        <v>80</v>
      </c>
      <c r="BH48">
        <v>1</v>
      </c>
      <c r="BI48">
        <v>7</v>
      </c>
      <c r="BJ48">
        <v>18</v>
      </c>
      <c r="BK48">
        <v>53</v>
      </c>
      <c r="BL48">
        <v>34</v>
      </c>
      <c r="BM48" s="1">
        <v>27759</v>
      </c>
    </row>
    <row r="49" spans="1:69" x14ac:dyDescent="0.35">
      <c r="A49" t="s">
        <v>297</v>
      </c>
      <c r="B49" s="10">
        <v>25019660</v>
      </c>
      <c r="C49" s="10">
        <v>31134692</v>
      </c>
      <c r="D49" s="10">
        <v>48975012</v>
      </c>
      <c r="E49">
        <v>235</v>
      </c>
      <c r="F49"/>
      <c r="G49" s="51" t="str">
        <f t="shared" si="0"/>
        <v>Below Average</v>
      </c>
      <c r="H49" s="57">
        <f t="shared" si="6"/>
        <v>-1.0329630434736594</v>
      </c>
      <c r="I49" s="51" t="str">
        <f t="shared" si="1"/>
        <v>Below Average</v>
      </c>
      <c r="K49" s="51" t="str">
        <f t="shared" si="2"/>
        <v>Below Average</v>
      </c>
      <c r="O49" s="54" t="str">
        <f t="shared" si="3"/>
        <v>Below Average</v>
      </c>
      <c r="P49" s="54" t="str">
        <f t="shared" si="4"/>
        <v>Below Average</v>
      </c>
      <c r="Q49" s="54" t="str">
        <f t="shared" si="5"/>
        <v>Below Average</v>
      </c>
      <c r="T49" t="s">
        <v>297</v>
      </c>
      <c r="U49" t="s">
        <v>298</v>
      </c>
      <c r="V49">
        <v>189</v>
      </c>
      <c r="W49">
        <v>39</v>
      </c>
      <c r="X49">
        <v>304</v>
      </c>
      <c r="Y49">
        <v>304</v>
      </c>
      <c r="Z49" t="s">
        <v>299</v>
      </c>
      <c r="AA49" t="s">
        <v>64</v>
      </c>
      <c r="AB49" t="s">
        <v>65</v>
      </c>
      <c r="AC49" t="s">
        <v>235</v>
      </c>
      <c r="AE49">
        <v>232</v>
      </c>
      <c r="AF49">
        <v>235</v>
      </c>
      <c r="AG49">
        <v>814</v>
      </c>
      <c r="AH49">
        <v>3.51</v>
      </c>
      <c r="AJ49">
        <v>276</v>
      </c>
      <c r="AK49">
        <v>276</v>
      </c>
      <c r="AL49">
        <v>207</v>
      </c>
      <c r="AM49">
        <v>0.89200000000000002</v>
      </c>
      <c r="AN49">
        <v>1</v>
      </c>
      <c r="AO49">
        <v>1</v>
      </c>
      <c r="AP49">
        <v>2</v>
      </c>
      <c r="AQ49">
        <v>20</v>
      </c>
      <c r="AR49" s="2">
        <v>84416</v>
      </c>
      <c r="AS49">
        <v>1.94</v>
      </c>
      <c r="AT49" s="2">
        <v>84416</v>
      </c>
      <c r="AU49">
        <v>1.94</v>
      </c>
      <c r="AV49" s="2">
        <v>15045</v>
      </c>
      <c r="AW49" s="2">
        <v>1589318</v>
      </c>
      <c r="AX49" s="3">
        <v>0.1782</v>
      </c>
      <c r="AY49">
        <v>142</v>
      </c>
      <c r="AZ49" s="4">
        <v>7125145</v>
      </c>
      <c r="BA49" s="4">
        <v>8452</v>
      </c>
      <c r="BB49" s="4">
        <v>368</v>
      </c>
      <c r="BC49" t="s">
        <v>300</v>
      </c>
      <c r="BD49" t="s">
        <v>301</v>
      </c>
      <c r="BE49" t="s">
        <v>302</v>
      </c>
      <c r="BF49" t="s">
        <v>70</v>
      </c>
      <c r="BG49" t="s">
        <v>71</v>
      </c>
      <c r="BH49">
        <v>11</v>
      </c>
      <c r="BI49">
        <v>14</v>
      </c>
      <c r="BJ49">
        <v>34</v>
      </c>
      <c r="BK49">
        <v>80</v>
      </c>
      <c r="BL49">
        <v>13</v>
      </c>
      <c r="BM49" s="1">
        <v>26542</v>
      </c>
      <c r="BO49" t="s">
        <v>236</v>
      </c>
    </row>
    <row r="50" spans="1:69" x14ac:dyDescent="0.35">
      <c r="A50" t="s">
        <v>303</v>
      </c>
      <c r="B50" s="10">
        <v>75326261</v>
      </c>
      <c r="C50" s="10">
        <v>76136475</v>
      </c>
      <c r="D50" s="10">
        <v>130926270</v>
      </c>
      <c r="E50">
        <v>538</v>
      </c>
      <c r="F50"/>
      <c r="G50" s="51" t="str">
        <f t="shared" si="0"/>
        <v>Below Average</v>
      </c>
      <c r="H50" s="57">
        <f t="shared" si="6"/>
        <v>-4.0886003451603162E-2</v>
      </c>
      <c r="I50" s="51" t="str">
        <f t="shared" si="1"/>
        <v>Below Average</v>
      </c>
      <c r="K50" s="51" t="str">
        <f t="shared" si="2"/>
        <v>Below Average</v>
      </c>
      <c r="O50" s="54" t="str">
        <f t="shared" si="3"/>
        <v>Above Average</v>
      </c>
      <c r="P50" s="54" t="str">
        <f t="shared" si="4"/>
        <v>Above Average</v>
      </c>
      <c r="Q50" s="54" t="str">
        <f t="shared" si="5"/>
        <v>Above Average</v>
      </c>
      <c r="T50" t="s">
        <v>303</v>
      </c>
      <c r="U50" t="s">
        <v>304</v>
      </c>
      <c r="V50">
        <v>138</v>
      </c>
      <c r="W50">
        <v>138</v>
      </c>
      <c r="X50">
        <v>254</v>
      </c>
      <c r="Y50">
        <v>254</v>
      </c>
      <c r="Z50" t="s">
        <v>305</v>
      </c>
      <c r="AA50" t="s">
        <v>64</v>
      </c>
      <c r="AB50" t="s">
        <v>65</v>
      </c>
      <c r="AC50" t="s">
        <v>66</v>
      </c>
      <c r="AE50">
        <v>538</v>
      </c>
      <c r="AF50">
        <v>538</v>
      </c>
      <c r="AG50" s="6">
        <v>2487</v>
      </c>
      <c r="AH50">
        <v>4.62</v>
      </c>
      <c r="AJ50" s="2">
        <v>1322</v>
      </c>
      <c r="AK50" s="2">
        <v>1322</v>
      </c>
      <c r="AL50">
        <v>184</v>
      </c>
      <c r="AM50">
        <v>0.34599999999999997</v>
      </c>
      <c r="AN50">
        <v>4</v>
      </c>
      <c r="AO50">
        <v>2</v>
      </c>
      <c r="AP50">
        <v>5</v>
      </c>
      <c r="AQ50" t="s">
        <v>306</v>
      </c>
      <c r="AR50" s="2">
        <v>612889</v>
      </c>
      <c r="AS50">
        <v>14.07</v>
      </c>
      <c r="AT50" s="2">
        <v>612889</v>
      </c>
      <c r="AU50">
        <v>14.07</v>
      </c>
      <c r="AV50" s="2">
        <v>36181</v>
      </c>
      <c r="AW50" s="2">
        <v>4849474</v>
      </c>
      <c r="AX50" s="3">
        <v>5.8999999999999997E-2</v>
      </c>
      <c r="AY50">
        <v>94</v>
      </c>
      <c r="AZ50" s="4">
        <v>11894964</v>
      </c>
      <c r="BA50" s="4">
        <v>4778</v>
      </c>
      <c r="BB50" s="4">
        <v>566</v>
      </c>
      <c r="BC50" t="s">
        <v>307</v>
      </c>
      <c r="BD50" t="s">
        <v>70</v>
      </c>
      <c r="BE50" t="s">
        <v>308</v>
      </c>
      <c r="BG50" t="s">
        <v>71</v>
      </c>
      <c r="BH50">
        <v>12</v>
      </c>
      <c r="BI50">
        <v>16</v>
      </c>
      <c r="BJ50">
        <v>36</v>
      </c>
      <c r="BK50">
        <v>83</v>
      </c>
      <c r="BL50">
        <v>12</v>
      </c>
      <c r="BM50" s="1">
        <v>25323</v>
      </c>
    </row>
    <row r="51" spans="1:69" x14ac:dyDescent="0.35">
      <c r="A51" t="s">
        <v>309</v>
      </c>
      <c r="B51" s="10">
        <v>202636530</v>
      </c>
      <c r="C51" s="10">
        <v>263661147</v>
      </c>
      <c r="D51" s="10">
        <v>343020025</v>
      </c>
      <c r="E51" s="2">
        <v>1441</v>
      </c>
      <c r="F51" s="2"/>
      <c r="G51" s="51" t="str">
        <f t="shared" si="0"/>
        <v>Above Average</v>
      </c>
      <c r="H51" s="57">
        <f t="shared" si="6"/>
        <v>0.88340930132698203</v>
      </c>
      <c r="I51" s="51" t="str">
        <f t="shared" si="1"/>
        <v>Above Average</v>
      </c>
      <c r="K51" s="51" t="str">
        <f t="shared" si="2"/>
        <v>Above Average</v>
      </c>
      <c r="O51" s="54" t="str">
        <f t="shared" si="3"/>
        <v>Above Average</v>
      </c>
      <c r="P51" s="54" t="str">
        <f t="shared" si="4"/>
        <v>Above Average</v>
      </c>
      <c r="Q51" s="54" t="str">
        <f t="shared" si="5"/>
        <v>Above Average</v>
      </c>
      <c r="T51" t="s">
        <v>309</v>
      </c>
      <c r="U51" t="s">
        <v>310</v>
      </c>
      <c r="V51">
        <v>46</v>
      </c>
      <c r="W51">
        <v>46</v>
      </c>
      <c r="X51">
        <v>637</v>
      </c>
      <c r="Y51">
        <v>637</v>
      </c>
      <c r="Z51" t="s">
        <v>311</v>
      </c>
      <c r="AA51" t="s">
        <v>125</v>
      </c>
      <c r="AB51" t="s">
        <v>65</v>
      </c>
      <c r="AC51" t="s">
        <v>66</v>
      </c>
      <c r="AD51">
        <v>438</v>
      </c>
      <c r="AE51" s="2">
        <v>1424</v>
      </c>
      <c r="AF51" s="2">
        <v>1441</v>
      </c>
      <c r="AG51" s="6">
        <v>5992</v>
      </c>
      <c r="AH51">
        <v>4.21</v>
      </c>
      <c r="AI51">
        <v>846</v>
      </c>
      <c r="AJ51" s="2">
        <v>1850</v>
      </c>
      <c r="AK51" s="2">
        <v>2696</v>
      </c>
      <c r="AL51">
        <v>581</v>
      </c>
      <c r="AM51">
        <v>0.41599999999999998</v>
      </c>
      <c r="AN51">
        <v>18</v>
      </c>
      <c r="AO51">
        <v>0</v>
      </c>
      <c r="AP51">
        <v>30</v>
      </c>
      <c r="AQ51" s="7">
        <v>43630</v>
      </c>
      <c r="AR51" s="2">
        <v>1127650</v>
      </c>
      <c r="AS51">
        <v>25.89</v>
      </c>
      <c r="AT51" s="2">
        <v>1127650</v>
      </c>
      <c r="AU51">
        <v>25.89</v>
      </c>
      <c r="AV51" s="2">
        <v>170051</v>
      </c>
      <c r="AW51" s="2">
        <v>12141094</v>
      </c>
      <c r="AX51" s="3">
        <v>0.15079999999999999</v>
      </c>
      <c r="AY51">
        <v>104</v>
      </c>
      <c r="AZ51" s="4">
        <v>13645438</v>
      </c>
      <c r="BA51" s="4">
        <v>2247</v>
      </c>
      <c r="BB51" s="4">
        <v>518</v>
      </c>
      <c r="BC51" t="s">
        <v>312</v>
      </c>
      <c r="BD51" t="s">
        <v>313</v>
      </c>
      <c r="BE51" t="s">
        <v>314</v>
      </c>
      <c r="BF51" t="s">
        <v>315</v>
      </c>
      <c r="BG51" t="s">
        <v>80</v>
      </c>
      <c r="BH51">
        <v>5</v>
      </c>
      <c r="BI51">
        <v>8</v>
      </c>
      <c r="BJ51">
        <v>19</v>
      </c>
      <c r="BK51">
        <v>60</v>
      </c>
      <c r="BL51">
        <v>42</v>
      </c>
      <c r="BM51" s="1">
        <v>18709</v>
      </c>
    </row>
    <row r="52" spans="1:69" x14ac:dyDescent="0.35">
      <c r="A52" t="s">
        <v>316</v>
      </c>
      <c r="B52" s="10">
        <v>12228146</v>
      </c>
      <c r="C52" s="10">
        <v>12705393</v>
      </c>
      <c r="D52" s="10">
        <v>27316557</v>
      </c>
      <c r="E52">
        <v>82</v>
      </c>
      <c r="F52"/>
      <c r="G52" s="51" t="str">
        <f t="shared" si="0"/>
        <v>Below Average</v>
      </c>
      <c r="H52" s="57">
        <f t="shared" si="6"/>
        <v>-1.4607121428771641</v>
      </c>
      <c r="I52" s="51" t="str">
        <f t="shared" si="1"/>
        <v>Below Average</v>
      </c>
      <c r="K52" s="51" t="str">
        <f t="shared" si="2"/>
        <v>Below Average</v>
      </c>
      <c r="O52" s="54" t="str">
        <f t="shared" si="3"/>
        <v>Below Average</v>
      </c>
      <c r="P52" s="54" t="str">
        <f t="shared" si="4"/>
        <v>Below Average</v>
      </c>
      <c r="Q52" s="54" t="str">
        <f t="shared" si="5"/>
        <v>Below Average</v>
      </c>
      <c r="T52" t="s">
        <v>316</v>
      </c>
      <c r="U52" t="s">
        <v>317</v>
      </c>
      <c r="V52">
        <v>346</v>
      </c>
      <c r="W52">
        <v>32</v>
      </c>
      <c r="X52">
        <v>767</v>
      </c>
      <c r="Y52">
        <v>533</v>
      </c>
      <c r="Z52" t="s">
        <v>318</v>
      </c>
      <c r="AA52" t="s">
        <v>64</v>
      </c>
      <c r="AB52" t="s">
        <v>75</v>
      </c>
      <c r="AC52" t="s">
        <v>84</v>
      </c>
      <c r="AE52">
        <v>82</v>
      </c>
      <c r="AF52">
        <v>82</v>
      </c>
      <c r="AG52">
        <v>367</v>
      </c>
      <c r="AH52">
        <v>4.4800000000000004</v>
      </c>
      <c r="AJ52">
        <v>182</v>
      </c>
      <c r="AK52">
        <v>182</v>
      </c>
      <c r="AL52">
        <v>29</v>
      </c>
      <c r="AM52">
        <v>0.35799999999999998</v>
      </c>
      <c r="AN52">
        <v>3</v>
      </c>
      <c r="AO52">
        <v>0</v>
      </c>
      <c r="AP52">
        <v>3</v>
      </c>
      <c r="AQ52" s="7">
        <v>43561</v>
      </c>
      <c r="AR52" s="2">
        <v>30000</v>
      </c>
      <c r="AS52">
        <v>0.69</v>
      </c>
      <c r="AT52" s="2">
        <v>30000</v>
      </c>
      <c r="AU52">
        <v>0.69</v>
      </c>
      <c r="AV52" s="2">
        <v>16455</v>
      </c>
      <c r="AW52" s="2">
        <v>999600</v>
      </c>
      <c r="AX52" s="3">
        <v>0.54849999999999999</v>
      </c>
      <c r="AY52">
        <v>264</v>
      </c>
      <c r="AZ52" s="4">
        <v>4943129</v>
      </c>
      <c r="BA52" s="4">
        <v>13396</v>
      </c>
      <c r="BB52" s="4">
        <v>476</v>
      </c>
      <c r="BC52" t="s">
        <v>99</v>
      </c>
      <c r="BD52" t="s">
        <v>319</v>
      </c>
      <c r="BE52" t="s">
        <v>320</v>
      </c>
      <c r="BF52" t="s">
        <v>321</v>
      </c>
      <c r="BG52" t="s">
        <v>71</v>
      </c>
      <c r="BH52">
        <v>9</v>
      </c>
      <c r="BI52">
        <v>15</v>
      </c>
      <c r="BJ52">
        <v>32</v>
      </c>
      <c r="BK52">
        <v>85</v>
      </c>
      <c r="BL52">
        <v>18</v>
      </c>
      <c r="BM52" s="1">
        <v>31281</v>
      </c>
      <c r="BP52" t="s">
        <v>108</v>
      </c>
    </row>
    <row r="53" spans="1:69" x14ac:dyDescent="0.35">
      <c r="A53" t="s">
        <v>322</v>
      </c>
      <c r="B53" s="10">
        <v>15410681</v>
      </c>
      <c r="C53" s="10">
        <v>15848810</v>
      </c>
      <c r="D53" s="10">
        <v>32634700</v>
      </c>
      <c r="E53">
        <v>108</v>
      </c>
      <c r="F53"/>
      <c r="G53" s="51" t="str">
        <f t="shared" si="0"/>
        <v>Below Average</v>
      </c>
      <c r="H53" s="57">
        <f t="shared" si="6"/>
        <v>-1.3433951476285262</v>
      </c>
      <c r="I53" s="51" t="str">
        <f t="shared" si="1"/>
        <v>Below Average</v>
      </c>
      <c r="K53" s="51" t="str">
        <f t="shared" si="2"/>
        <v>Below Average</v>
      </c>
      <c r="O53" s="54" t="str">
        <f t="shared" si="3"/>
        <v>Below Average</v>
      </c>
      <c r="P53" s="54" t="str">
        <f t="shared" si="4"/>
        <v>Below Average</v>
      </c>
      <c r="Q53" s="54" t="str">
        <f t="shared" si="5"/>
        <v>Below Average</v>
      </c>
      <c r="T53" t="s">
        <v>322</v>
      </c>
      <c r="U53" t="s">
        <v>323</v>
      </c>
      <c r="V53">
        <v>264</v>
      </c>
      <c r="W53">
        <v>337</v>
      </c>
      <c r="X53">
        <v>379</v>
      </c>
      <c r="Y53">
        <v>370</v>
      </c>
      <c r="Z53" t="s">
        <v>324</v>
      </c>
      <c r="AA53" t="s">
        <v>64</v>
      </c>
      <c r="AB53" t="s">
        <v>75</v>
      </c>
      <c r="AC53" t="s">
        <v>66</v>
      </c>
      <c r="AE53">
        <v>108</v>
      </c>
      <c r="AF53">
        <v>108</v>
      </c>
      <c r="AG53">
        <v>538</v>
      </c>
      <c r="AH53">
        <v>4.9800000000000004</v>
      </c>
      <c r="AJ53">
        <v>257</v>
      </c>
      <c r="AK53">
        <v>257</v>
      </c>
      <c r="AL53">
        <v>47</v>
      </c>
      <c r="AM53">
        <v>0.439</v>
      </c>
      <c r="AN53">
        <v>1</v>
      </c>
      <c r="AO53">
        <v>0</v>
      </c>
      <c r="AP53">
        <v>2</v>
      </c>
      <c r="AQ53">
        <v>7</v>
      </c>
      <c r="AR53" s="2">
        <v>44353</v>
      </c>
      <c r="AS53">
        <v>1.02</v>
      </c>
      <c r="AT53" s="2">
        <v>44353</v>
      </c>
      <c r="AU53">
        <v>1.02</v>
      </c>
      <c r="AV53" s="2">
        <v>18790</v>
      </c>
      <c r="AW53" s="2">
        <v>1216072</v>
      </c>
      <c r="AX53" s="3">
        <v>0.42359999999999998</v>
      </c>
      <c r="AY53">
        <v>252</v>
      </c>
      <c r="AZ53" s="4">
        <v>4364419</v>
      </c>
      <c r="BA53" s="4">
        <v>8008</v>
      </c>
      <c r="BB53" s="4">
        <v>596</v>
      </c>
      <c r="BC53" t="s">
        <v>325</v>
      </c>
      <c r="BD53" t="s">
        <v>326</v>
      </c>
      <c r="BE53" t="s">
        <v>327</v>
      </c>
      <c r="BF53" t="s">
        <v>328</v>
      </c>
      <c r="BG53" t="s">
        <v>95</v>
      </c>
      <c r="BH53">
        <v>3</v>
      </c>
      <c r="BI53">
        <v>12</v>
      </c>
      <c r="BJ53">
        <v>26</v>
      </c>
      <c r="BK53">
        <v>74</v>
      </c>
      <c r="BL53">
        <v>2</v>
      </c>
      <c r="BM53" s="1">
        <v>27180</v>
      </c>
    </row>
    <row r="54" spans="1:69" x14ac:dyDescent="0.35">
      <c r="A54" t="s">
        <v>329</v>
      </c>
      <c r="B54" s="10">
        <v>371385340</v>
      </c>
      <c r="C54" s="10">
        <v>435960683</v>
      </c>
      <c r="D54" s="10">
        <v>538286525</v>
      </c>
      <c r="E54" s="2">
        <v>1595</v>
      </c>
      <c r="F54" s="2"/>
      <c r="G54" s="51" t="str">
        <f t="shared" si="0"/>
        <v>Above Average</v>
      </c>
      <c r="H54" s="57">
        <f t="shared" si="6"/>
        <v>1.3022622054299815</v>
      </c>
      <c r="I54" s="51" t="str">
        <f t="shared" si="1"/>
        <v>Above Average</v>
      </c>
      <c r="K54" s="51" t="str">
        <f t="shared" si="2"/>
        <v>Above Average</v>
      </c>
      <c r="O54" s="54" t="str">
        <f t="shared" si="3"/>
        <v>Above Average</v>
      </c>
      <c r="P54" s="54" t="str">
        <f t="shared" si="4"/>
        <v>Above Average</v>
      </c>
      <c r="Q54" s="54" t="str">
        <f t="shared" si="5"/>
        <v>Above Average</v>
      </c>
      <c r="T54" t="s">
        <v>329</v>
      </c>
      <c r="U54" t="s">
        <v>330</v>
      </c>
      <c r="V54">
        <v>56</v>
      </c>
      <c r="W54">
        <v>56</v>
      </c>
      <c r="X54">
        <v>212</v>
      </c>
      <c r="Y54">
        <v>212</v>
      </c>
      <c r="Z54" t="s">
        <v>331</v>
      </c>
      <c r="AA54" t="s">
        <v>64</v>
      </c>
      <c r="AB54" t="s">
        <v>65</v>
      </c>
      <c r="AC54" t="s">
        <v>66</v>
      </c>
      <c r="AE54" s="2">
        <v>1592</v>
      </c>
      <c r="AF54" s="2">
        <v>1595</v>
      </c>
      <c r="AG54" s="6">
        <v>7460</v>
      </c>
      <c r="AH54">
        <v>4.6900000000000004</v>
      </c>
      <c r="AJ54" s="2">
        <v>3476</v>
      </c>
      <c r="AK54" s="2">
        <v>3476</v>
      </c>
      <c r="AL54">
        <v>539</v>
      </c>
      <c r="AM54">
        <v>0.34300000000000003</v>
      </c>
      <c r="AN54">
        <v>30</v>
      </c>
      <c r="AO54">
        <v>2</v>
      </c>
      <c r="AP54">
        <v>97</v>
      </c>
      <c r="AQ54" s="7">
        <v>43531</v>
      </c>
      <c r="AR54" s="2">
        <v>2830416</v>
      </c>
      <c r="AS54">
        <v>64.98</v>
      </c>
      <c r="AT54" s="2">
        <v>2141741</v>
      </c>
      <c r="AU54">
        <v>49.17</v>
      </c>
      <c r="AV54" s="2">
        <v>360423</v>
      </c>
      <c r="AW54" s="2">
        <v>14297000</v>
      </c>
      <c r="AX54" s="3">
        <v>0.1273</v>
      </c>
      <c r="AY54">
        <v>53</v>
      </c>
      <c r="AZ54" s="4">
        <v>18410273</v>
      </c>
      <c r="BA54" s="4">
        <v>2464</v>
      </c>
      <c r="BB54" s="4">
        <v>544</v>
      </c>
      <c r="BC54" t="s">
        <v>332</v>
      </c>
      <c r="BD54" t="s">
        <v>333</v>
      </c>
      <c r="BE54" t="s">
        <v>334</v>
      </c>
      <c r="BF54" t="s">
        <v>335</v>
      </c>
      <c r="BG54" t="s">
        <v>80</v>
      </c>
      <c r="BH54">
        <v>18</v>
      </c>
      <c r="BI54">
        <v>8</v>
      </c>
      <c r="BJ54">
        <v>19</v>
      </c>
      <c r="BK54" t="s">
        <v>336</v>
      </c>
      <c r="BL54">
        <v>42</v>
      </c>
      <c r="BM54" s="1">
        <v>19304</v>
      </c>
    </row>
    <row r="55" spans="1:69" x14ac:dyDescent="0.35">
      <c r="A55" t="s">
        <v>337</v>
      </c>
      <c r="B55" s="10">
        <v>165989156</v>
      </c>
      <c r="C55" s="10">
        <v>179301960</v>
      </c>
      <c r="D55" s="10">
        <v>249843217</v>
      </c>
      <c r="E55">
        <v>896</v>
      </c>
      <c r="F55"/>
      <c r="G55" s="51" t="str">
        <f t="shared" si="0"/>
        <v>Above Average</v>
      </c>
      <c r="H55" s="57">
        <f t="shared" si="6"/>
        <v>0.71601911955329944</v>
      </c>
      <c r="I55" s="51" t="str">
        <f t="shared" si="1"/>
        <v>Above Average</v>
      </c>
      <c r="K55" s="51" t="str">
        <f t="shared" si="2"/>
        <v>Above Average</v>
      </c>
      <c r="O55" s="54" t="str">
        <f t="shared" si="3"/>
        <v>Above Average</v>
      </c>
      <c r="P55" s="54" t="str">
        <f t="shared" si="4"/>
        <v>Above Average</v>
      </c>
      <c r="Q55" s="54" t="str">
        <f t="shared" si="5"/>
        <v>Above Average</v>
      </c>
      <c r="T55" t="s">
        <v>337</v>
      </c>
      <c r="U55" t="s">
        <v>338</v>
      </c>
      <c r="V55">
        <v>65</v>
      </c>
      <c r="W55">
        <v>65</v>
      </c>
      <c r="X55">
        <v>213</v>
      </c>
      <c r="Y55">
        <v>213</v>
      </c>
      <c r="Z55" t="s">
        <v>339</v>
      </c>
      <c r="AA55" t="s">
        <v>64</v>
      </c>
      <c r="AB55" t="s">
        <v>65</v>
      </c>
      <c r="AC55" t="s">
        <v>66</v>
      </c>
      <c r="AE55">
        <v>894</v>
      </c>
      <c r="AF55">
        <v>896</v>
      </c>
      <c r="AG55" s="6">
        <v>4187</v>
      </c>
      <c r="AH55">
        <v>4.68</v>
      </c>
      <c r="AJ55" s="2">
        <v>1918</v>
      </c>
      <c r="AK55" s="2">
        <v>1918</v>
      </c>
      <c r="AL55">
        <v>330</v>
      </c>
      <c r="AM55">
        <v>0.371</v>
      </c>
      <c r="AN55">
        <v>13</v>
      </c>
      <c r="AO55">
        <v>1</v>
      </c>
      <c r="AP55">
        <v>27</v>
      </c>
      <c r="AQ55">
        <v>7</v>
      </c>
      <c r="AR55" s="2">
        <v>751896</v>
      </c>
      <c r="AS55">
        <v>17.260000000000002</v>
      </c>
      <c r="AT55" s="2">
        <v>687188</v>
      </c>
      <c r="AU55">
        <v>15.78</v>
      </c>
      <c r="AV55" s="2">
        <v>121363</v>
      </c>
      <c r="AW55" s="2">
        <v>7735916</v>
      </c>
      <c r="AX55" s="3">
        <v>0.16139999999999999</v>
      </c>
      <c r="AY55">
        <v>111</v>
      </c>
      <c r="AZ55" s="4">
        <v>11831887</v>
      </c>
      <c r="BA55" s="4">
        <v>2849</v>
      </c>
      <c r="BB55" s="4">
        <v>571</v>
      </c>
      <c r="BC55" t="s">
        <v>340</v>
      </c>
      <c r="BD55" t="s">
        <v>341</v>
      </c>
      <c r="BE55" t="s">
        <v>205</v>
      </c>
      <c r="BF55" t="s">
        <v>342</v>
      </c>
      <c r="BG55" t="s">
        <v>80</v>
      </c>
      <c r="BH55">
        <v>3</v>
      </c>
      <c r="BI55">
        <v>8</v>
      </c>
      <c r="BJ55">
        <v>25</v>
      </c>
      <c r="BK55">
        <v>55</v>
      </c>
      <c r="BL55">
        <v>41</v>
      </c>
      <c r="BM55" s="1">
        <v>20311</v>
      </c>
    </row>
    <row r="56" spans="1:69" x14ac:dyDescent="0.35">
      <c r="A56" t="s">
        <v>343</v>
      </c>
      <c r="B56" s="10">
        <v>194681963</v>
      </c>
      <c r="C56" s="10">
        <v>244660229</v>
      </c>
      <c r="D56" s="10">
        <v>294027189</v>
      </c>
      <c r="E56" s="2">
        <v>1246</v>
      </c>
      <c r="F56" s="2"/>
      <c r="G56" s="51" t="str">
        <f t="shared" si="0"/>
        <v>Above Average</v>
      </c>
      <c r="H56" s="57">
        <f t="shared" si="6"/>
        <v>0.85089265797971325</v>
      </c>
      <c r="I56" s="51" t="str">
        <f t="shared" si="1"/>
        <v>Above Average</v>
      </c>
      <c r="K56" s="51" t="str">
        <f t="shared" si="2"/>
        <v>Above Average</v>
      </c>
      <c r="O56" s="54" t="str">
        <f t="shared" si="3"/>
        <v>Above Average</v>
      </c>
      <c r="P56" s="54" t="str">
        <f t="shared" si="4"/>
        <v>Above Average</v>
      </c>
      <c r="Q56" s="54" t="str">
        <f t="shared" si="5"/>
        <v>Above Average</v>
      </c>
      <c r="T56" t="s">
        <v>343</v>
      </c>
      <c r="U56" t="s">
        <v>317</v>
      </c>
      <c r="V56">
        <v>32</v>
      </c>
      <c r="W56">
        <v>32</v>
      </c>
      <c r="X56">
        <v>533</v>
      </c>
      <c r="Y56">
        <v>533</v>
      </c>
      <c r="Z56" t="s">
        <v>344</v>
      </c>
      <c r="AA56" t="s">
        <v>64</v>
      </c>
      <c r="AB56" t="s">
        <v>65</v>
      </c>
      <c r="AC56" t="s">
        <v>66</v>
      </c>
      <c r="AE56" s="2">
        <v>1245</v>
      </c>
      <c r="AF56" s="2">
        <v>1246</v>
      </c>
      <c r="AG56" s="6">
        <v>5942.5</v>
      </c>
      <c r="AH56">
        <v>4.7699999999999996</v>
      </c>
      <c r="AJ56" s="2">
        <v>2998</v>
      </c>
      <c r="AK56" s="2">
        <v>2998</v>
      </c>
      <c r="AL56">
        <v>464</v>
      </c>
      <c r="AM56">
        <v>0.375</v>
      </c>
      <c r="AN56">
        <v>9</v>
      </c>
      <c r="AO56">
        <v>1</v>
      </c>
      <c r="AP56">
        <v>10</v>
      </c>
      <c r="AQ56">
        <v>14</v>
      </c>
      <c r="AR56" s="2">
        <v>607297</v>
      </c>
      <c r="AS56">
        <v>13.94</v>
      </c>
      <c r="AT56" s="2">
        <v>563737</v>
      </c>
      <c r="AU56">
        <v>12.94</v>
      </c>
      <c r="AV56" s="2">
        <v>84235</v>
      </c>
      <c r="AW56" s="2">
        <v>10772413</v>
      </c>
      <c r="AX56" s="3">
        <v>0.13869999999999999</v>
      </c>
      <c r="AY56">
        <v>215</v>
      </c>
      <c r="AZ56" s="4">
        <v>12719000</v>
      </c>
      <c r="BA56" s="4">
        <v>2131</v>
      </c>
      <c r="BB56" s="4">
        <v>512</v>
      </c>
      <c r="BC56" t="s">
        <v>345</v>
      </c>
      <c r="BD56" t="s">
        <v>346</v>
      </c>
      <c r="BE56" t="s">
        <v>347</v>
      </c>
      <c r="BG56" t="s">
        <v>71</v>
      </c>
      <c r="BH56">
        <v>9</v>
      </c>
      <c r="BI56">
        <v>15</v>
      </c>
      <c r="BJ56">
        <v>32</v>
      </c>
      <c r="BK56">
        <v>85</v>
      </c>
      <c r="BL56">
        <v>18</v>
      </c>
      <c r="BM56" s="1">
        <v>18687</v>
      </c>
      <c r="BN56" t="s">
        <v>172</v>
      </c>
    </row>
    <row r="57" spans="1:69" x14ac:dyDescent="0.35">
      <c r="A57" t="s">
        <v>348</v>
      </c>
      <c r="B57" s="10">
        <v>14888342</v>
      </c>
      <c r="C57" s="10">
        <v>31850781</v>
      </c>
      <c r="D57" s="10">
        <v>38622517</v>
      </c>
      <c r="E57">
        <v>226</v>
      </c>
      <c r="F57"/>
      <c r="G57" s="51" t="str">
        <f t="shared" si="0"/>
        <v>Below Average</v>
      </c>
      <c r="H57" s="57">
        <f t="shared" si="6"/>
        <v>-1.362101345312797</v>
      </c>
      <c r="I57" s="51" t="str">
        <f t="shared" si="1"/>
        <v>Below Average</v>
      </c>
      <c r="K57" s="51" t="str">
        <f t="shared" si="2"/>
        <v>Below Average</v>
      </c>
      <c r="O57" s="54" t="str">
        <f t="shared" si="3"/>
        <v>Below Average</v>
      </c>
      <c r="P57" s="54" t="str">
        <f t="shared" si="4"/>
        <v>Below Average</v>
      </c>
      <c r="Q57" s="54" t="str">
        <f t="shared" si="5"/>
        <v>Below Average</v>
      </c>
      <c r="T57" t="s">
        <v>348</v>
      </c>
      <c r="U57" t="s">
        <v>317</v>
      </c>
      <c r="V57">
        <v>157</v>
      </c>
      <c r="W57">
        <v>32</v>
      </c>
      <c r="X57">
        <v>533</v>
      </c>
      <c r="Y57">
        <v>533</v>
      </c>
      <c r="Z57" t="s">
        <v>344</v>
      </c>
      <c r="AA57" t="s">
        <v>64</v>
      </c>
      <c r="AB57" t="s">
        <v>65</v>
      </c>
      <c r="AC57" t="s">
        <v>235</v>
      </c>
      <c r="AE57">
        <v>226</v>
      </c>
      <c r="AF57">
        <v>226</v>
      </c>
      <c r="AG57">
        <v>640</v>
      </c>
      <c r="AH57">
        <v>2.83</v>
      </c>
      <c r="AJ57">
        <v>241</v>
      </c>
      <c r="AK57">
        <v>241</v>
      </c>
      <c r="AL57">
        <v>206</v>
      </c>
      <c r="AM57">
        <v>0.92800000000000005</v>
      </c>
      <c r="AN57">
        <v>2</v>
      </c>
      <c r="AO57">
        <v>0</v>
      </c>
      <c r="AP57">
        <v>2</v>
      </c>
      <c r="AQ57" s="7">
        <v>43630</v>
      </c>
      <c r="AR57" s="2">
        <v>62500</v>
      </c>
      <c r="AS57">
        <v>1.43</v>
      </c>
      <c r="AT57" s="2">
        <v>62500</v>
      </c>
      <c r="AU57">
        <v>1.43</v>
      </c>
      <c r="AV57" s="2">
        <v>12286</v>
      </c>
      <c r="AW57" s="2">
        <v>1529115</v>
      </c>
      <c r="AX57" s="3">
        <v>0.1966</v>
      </c>
      <c r="AY57">
        <v>169</v>
      </c>
      <c r="AZ57" s="4">
        <v>3928000</v>
      </c>
      <c r="BA57" s="4">
        <v>6128</v>
      </c>
      <c r="BB57" s="4">
        <v>290</v>
      </c>
      <c r="BC57" t="s">
        <v>349</v>
      </c>
      <c r="BD57" t="s">
        <v>347</v>
      </c>
      <c r="BE57" t="s">
        <v>350</v>
      </c>
      <c r="BF57" t="s">
        <v>346</v>
      </c>
      <c r="BG57" t="s">
        <v>71</v>
      </c>
      <c r="BH57">
        <v>9</v>
      </c>
      <c r="BI57">
        <v>15</v>
      </c>
      <c r="BJ57">
        <v>32</v>
      </c>
      <c r="BK57">
        <v>85</v>
      </c>
      <c r="BL57">
        <v>18</v>
      </c>
      <c r="BM57" s="1">
        <v>24166</v>
      </c>
      <c r="BN57" t="s">
        <v>172</v>
      </c>
      <c r="BO57" t="s">
        <v>236</v>
      </c>
    </row>
    <row r="58" spans="1:69" x14ac:dyDescent="0.35">
      <c r="A58" t="s">
        <v>351</v>
      </c>
      <c r="B58" s="10">
        <v>18890821</v>
      </c>
      <c r="C58" s="10">
        <v>20419922</v>
      </c>
      <c r="D58" s="10">
        <v>42881780</v>
      </c>
      <c r="E58">
        <v>200</v>
      </c>
      <c r="F58"/>
      <c r="G58" s="51" t="str">
        <f t="shared" si="0"/>
        <v>Below Average</v>
      </c>
      <c r="H58" s="57">
        <f t="shared" si="6"/>
        <v>-1.2238866611059891</v>
      </c>
      <c r="I58" s="51" t="str">
        <f t="shared" si="1"/>
        <v>Below Average</v>
      </c>
      <c r="K58" s="51" t="str">
        <f t="shared" si="2"/>
        <v>Below Average</v>
      </c>
      <c r="O58" s="54" t="str">
        <f t="shared" si="3"/>
        <v>Below Average</v>
      </c>
      <c r="P58" s="54" t="str">
        <f t="shared" si="4"/>
        <v>Below Average</v>
      </c>
      <c r="Q58" s="54" t="str">
        <f t="shared" si="5"/>
        <v>Below Average</v>
      </c>
      <c r="T58" t="s">
        <v>351</v>
      </c>
      <c r="U58" t="s">
        <v>352</v>
      </c>
      <c r="V58">
        <v>325</v>
      </c>
      <c r="W58">
        <v>252</v>
      </c>
      <c r="X58">
        <v>336</v>
      </c>
      <c r="Y58">
        <v>336</v>
      </c>
      <c r="Z58" t="s">
        <v>353</v>
      </c>
      <c r="AA58" t="s">
        <v>64</v>
      </c>
      <c r="AB58" t="s">
        <v>75</v>
      </c>
      <c r="AC58" t="s">
        <v>235</v>
      </c>
      <c r="AE58">
        <v>200</v>
      </c>
      <c r="AF58">
        <v>200</v>
      </c>
      <c r="AG58">
        <v>700</v>
      </c>
      <c r="AH58">
        <v>3.5</v>
      </c>
      <c r="AJ58">
        <v>220</v>
      </c>
      <c r="AK58">
        <v>220</v>
      </c>
      <c r="AL58">
        <v>179</v>
      </c>
      <c r="AM58">
        <v>0.90400000000000003</v>
      </c>
      <c r="AN58">
        <v>2</v>
      </c>
      <c r="AO58">
        <v>0</v>
      </c>
      <c r="AP58">
        <v>2</v>
      </c>
      <c r="AQ58">
        <v>6</v>
      </c>
      <c r="AR58" s="2">
        <v>99460</v>
      </c>
      <c r="AS58">
        <v>2.2799999999999998</v>
      </c>
      <c r="AT58" s="2">
        <v>99460</v>
      </c>
      <c r="AU58">
        <v>2.2799999999999998</v>
      </c>
      <c r="AV58" s="2">
        <v>29354</v>
      </c>
      <c r="AW58" s="2">
        <v>1493904</v>
      </c>
      <c r="AX58" s="3">
        <v>0.29509999999999997</v>
      </c>
      <c r="AY58">
        <v>96</v>
      </c>
      <c r="AZ58" s="4">
        <v>13425060</v>
      </c>
      <c r="BA58" s="4">
        <v>19179</v>
      </c>
      <c r="BB58" s="4">
        <v>368</v>
      </c>
      <c r="BC58" t="s">
        <v>354</v>
      </c>
      <c r="BD58" t="s">
        <v>355</v>
      </c>
      <c r="BE58" t="s">
        <v>356</v>
      </c>
      <c r="BF58" t="s">
        <v>158</v>
      </c>
      <c r="BG58" t="s">
        <v>80</v>
      </c>
      <c r="BH58">
        <v>16</v>
      </c>
      <c r="BI58">
        <v>8</v>
      </c>
      <c r="BJ58">
        <v>20</v>
      </c>
      <c r="BK58">
        <v>55</v>
      </c>
      <c r="BL58">
        <v>41</v>
      </c>
      <c r="BM58" s="1">
        <v>31251</v>
      </c>
      <c r="BO58" t="s">
        <v>236</v>
      </c>
      <c r="BP58" t="s">
        <v>108</v>
      </c>
    </row>
    <row r="59" spans="1:69" x14ac:dyDescent="0.35">
      <c r="A59" t="s">
        <v>357</v>
      </c>
      <c r="B59" s="10">
        <v>208793442</v>
      </c>
      <c r="C59" s="10">
        <v>263600936</v>
      </c>
      <c r="D59" s="10">
        <v>350312372</v>
      </c>
      <c r="E59" s="2">
        <v>1338</v>
      </c>
      <c r="F59" s="2"/>
      <c r="G59" s="51" t="str">
        <f t="shared" si="0"/>
        <v>Above Average</v>
      </c>
      <c r="H59" s="57">
        <f t="shared" si="6"/>
        <v>0.90734114190209558</v>
      </c>
      <c r="I59" s="51" t="str">
        <f t="shared" si="1"/>
        <v>Above Average</v>
      </c>
      <c r="K59" s="51" t="str">
        <f t="shared" si="2"/>
        <v>Above Average</v>
      </c>
      <c r="O59" s="54" t="str">
        <f t="shared" si="3"/>
        <v>Above Average</v>
      </c>
      <c r="P59" s="54" t="str">
        <f t="shared" si="4"/>
        <v>Above Average</v>
      </c>
      <c r="Q59" s="54" t="str">
        <f t="shared" si="5"/>
        <v>Above Average</v>
      </c>
      <c r="T59" t="s">
        <v>357</v>
      </c>
      <c r="U59" t="s">
        <v>358</v>
      </c>
      <c r="V59">
        <v>16</v>
      </c>
      <c r="W59">
        <v>16</v>
      </c>
      <c r="X59">
        <v>512</v>
      </c>
      <c r="Y59">
        <v>512</v>
      </c>
      <c r="Z59" t="s">
        <v>359</v>
      </c>
      <c r="AA59" t="s">
        <v>64</v>
      </c>
      <c r="AB59" t="s">
        <v>65</v>
      </c>
      <c r="AC59" t="s">
        <v>66</v>
      </c>
      <c r="AE59" s="2">
        <v>1336</v>
      </c>
      <c r="AF59" s="2">
        <v>1338</v>
      </c>
      <c r="AG59" s="6">
        <v>6279</v>
      </c>
      <c r="AH59">
        <v>4.7</v>
      </c>
      <c r="AJ59" s="2">
        <v>3166</v>
      </c>
      <c r="AK59" s="2">
        <v>3166</v>
      </c>
      <c r="AL59">
        <v>416</v>
      </c>
      <c r="AM59">
        <v>0.316</v>
      </c>
      <c r="AN59">
        <v>27</v>
      </c>
      <c r="AO59">
        <v>0</v>
      </c>
      <c r="AP59">
        <v>46</v>
      </c>
      <c r="AQ59" s="7">
        <v>43623</v>
      </c>
      <c r="AR59" s="2">
        <v>819997</v>
      </c>
      <c r="AS59">
        <v>18.82</v>
      </c>
      <c r="AT59" s="2">
        <v>732841</v>
      </c>
      <c r="AU59">
        <v>16.82</v>
      </c>
      <c r="AV59" s="2">
        <v>188564</v>
      </c>
      <c r="AW59" s="2">
        <v>10371638</v>
      </c>
      <c r="AX59" s="3">
        <v>0.23</v>
      </c>
      <c r="AY59">
        <v>168</v>
      </c>
      <c r="AZ59" s="4">
        <v>12898000</v>
      </c>
      <c r="BA59" s="4">
        <v>2054</v>
      </c>
      <c r="BB59" s="4">
        <v>520</v>
      </c>
      <c r="BC59" t="s">
        <v>78</v>
      </c>
      <c r="BD59" t="s">
        <v>360</v>
      </c>
      <c r="BE59" t="s">
        <v>361</v>
      </c>
      <c r="BF59" t="s">
        <v>362</v>
      </c>
      <c r="BG59" t="s">
        <v>80</v>
      </c>
      <c r="BH59">
        <v>16</v>
      </c>
      <c r="BI59">
        <v>9</v>
      </c>
      <c r="BJ59">
        <v>20</v>
      </c>
      <c r="BK59">
        <v>55</v>
      </c>
      <c r="BL59">
        <v>41</v>
      </c>
      <c r="BM59" s="1">
        <v>17639</v>
      </c>
      <c r="BN59" t="s">
        <v>199</v>
      </c>
    </row>
    <row r="60" spans="1:69" x14ac:dyDescent="0.35">
      <c r="A60" t="s">
        <v>363</v>
      </c>
      <c r="B60" s="10">
        <v>9259352</v>
      </c>
      <c r="C60" s="10">
        <v>9439512</v>
      </c>
      <c r="D60" s="10">
        <v>17622749</v>
      </c>
      <c r="E60">
        <v>72</v>
      </c>
      <c r="F60"/>
      <c r="G60" s="51" t="str">
        <f t="shared" si="0"/>
        <v>Below Average</v>
      </c>
      <c r="H60" s="57">
        <f t="shared" si="6"/>
        <v>-1.5778234991709068</v>
      </c>
      <c r="I60" s="51" t="str">
        <f t="shared" si="1"/>
        <v>Below Average</v>
      </c>
      <c r="K60" s="51" t="str">
        <f t="shared" si="2"/>
        <v>Below Average</v>
      </c>
      <c r="O60" s="54" t="str">
        <f t="shared" si="3"/>
        <v>Below Average</v>
      </c>
      <c r="P60" s="54" t="str">
        <f t="shared" si="4"/>
        <v>Below Average</v>
      </c>
      <c r="Q60" s="54" t="str">
        <f t="shared" si="5"/>
        <v>Below Average</v>
      </c>
      <c r="T60" t="s">
        <v>363</v>
      </c>
      <c r="U60" t="s">
        <v>364</v>
      </c>
      <c r="V60">
        <v>235</v>
      </c>
      <c r="W60">
        <v>530</v>
      </c>
      <c r="X60">
        <v>352</v>
      </c>
      <c r="Y60">
        <v>748</v>
      </c>
      <c r="Z60" t="s">
        <v>365</v>
      </c>
      <c r="AA60" t="s">
        <v>64</v>
      </c>
      <c r="AB60" t="s">
        <v>75</v>
      </c>
      <c r="AC60" t="s">
        <v>66</v>
      </c>
      <c r="AE60">
        <v>72</v>
      </c>
      <c r="AF60">
        <v>72</v>
      </c>
      <c r="AG60">
        <v>284</v>
      </c>
      <c r="AH60">
        <v>3.94</v>
      </c>
      <c r="AJ60">
        <v>135</v>
      </c>
      <c r="AK60">
        <v>135</v>
      </c>
      <c r="AL60">
        <v>33</v>
      </c>
      <c r="AM60">
        <v>0.46500000000000002</v>
      </c>
      <c r="AN60">
        <v>1</v>
      </c>
      <c r="AO60">
        <v>0</v>
      </c>
      <c r="AP60">
        <v>1</v>
      </c>
      <c r="AQ60">
        <v>6</v>
      </c>
      <c r="AR60" s="2">
        <v>22500</v>
      </c>
      <c r="AS60">
        <v>0.52</v>
      </c>
      <c r="AT60" s="2">
        <v>22500</v>
      </c>
      <c r="AU60">
        <v>0.52</v>
      </c>
      <c r="AV60" s="2">
        <v>9879</v>
      </c>
      <c r="AW60" s="2">
        <v>672864</v>
      </c>
      <c r="AX60" s="3">
        <v>0.43909999999999999</v>
      </c>
      <c r="AY60">
        <v>260</v>
      </c>
      <c r="AZ60" s="4">
        <v>2132334</v>
      </c>
      <c r="BA60" s="4">
        <v>7315</v>
      </c>
      <c r="BB60" s="4">
        <v>519</v>
      </c>
      <c r="BC60" t="s">
        <v>347</v>
      </c>
      <c r="BD60" t="s">
        <v>68</v>
      </c>
      <c r="BE60" t="s">
        <v>366</v>
      </c>
      <c r="BF60" t="s">
        <v>367</v>
      </c>
      <c r="BG60" t="s">
        <v>71</v>
      </c>
      <c r="BH60">
        <v>3</v>
      </c>
      <c r="BI60">
        <v>15</v>
      </c>
      <c r="BJ60">
        <v>32</v>
      </c>
      <c r="BK60">
        <v>79</v>
      </c>
      <c r="BL60">
        <v>17</v>
      </c>
      <c r="BM60" s="1">
        <v>26542</v>
      </c>
      <c r="BQ60" t="s">
        <v>108</v>
      </c>
    </row>
    <row r="61" spans="1:69" x14ac:dyDescent="0.35">
      <c r="A61" t="s">
        <v>368</v>
      </c>
      <c r="B61" s="10">
        <v>190120371</v>
      </c>
      <c r="C61" s="10">
        <v>255414633</v>
      </c>
      <c r="D61" s="10">
        <v>315756761</v>
      </c>
      <c r="E61" s="2">
        <v>1220</v>
      </c>
      <c r="F61" s="2"/>
      <c r="G61" s="51" t="str">
        <f t="shared" si="0"/>
        <v>Above Average</v>
      </c>
      <c r="H61" s="57">
        <f t="shared" si="6"/>
        <v>0.8313768708020709</v>
      </c>
      <c r="I61" s="51" t="str">
        <f t="shared" si="1"/>
        <v>Above Average</v>
      </c>
      <c r="K61" s="51" t="str">
        <f t="shared" si="2"/>
        <v>Above Average</v>
      </c>
      <c r="O61" s="54" t="str">
        <f t="shared" si="3"/>
        <v>Above Average</v>
      </c>
      <c r="P61" s="54" t="str">
        <f t="shared" si="4"/>
        <v>Above Average</v>
      </c>
      <c r="Q61" s="54" t="str">
        <f t="shared" si="5"/>
        <v>Above Average</v>
      </c>
      <c r="T61" t="s">
        <v>368</v>
      </c>
      <c r="U61" t="s">
        <v>369</v>
      </c>
      <c r="V61">
        <v>86</v>
      </c>
      <c r="W61">
        <v>86</v>
      </c>
      <c r="X61">
        <v>430</v>
      </c>
      <c r="Y61">
        <v>430</v>
      </c>
      <c r="Z61" t="s">
        <v>370</v>
      </c>
      <c r="AA61" t="s">
        <v>176</v>
      </c>
      <c r="AB61" t="s">
        <v>65</v>
      </c>
      <c r="AC61" t="s">
        <v>66</v>
      </c>
      <c r="AD61">
        <v>209</v>
      </c>
      <c r="AE61" s="2">
        <v>1219</v>
      </c>
      <c r="AF61" s="2">
        <v>1220</v>
      </c>
      <c r="AG61" s="6">
        <v>5669.5</v>
      </c>
      <c r="AH61">
        <v>4.6500000000000004</v>
      </c>
      <c r="AI61">
        <v>555</v>
      </c>
      <c r="AJ61" s="2">
        <v>2288</v>
      </c>
      <c r="AK61" s="2">
        <v>2843</v>
      </c>
      <c r="AL61">
        <v>499</v>
      </c>
      <c r="AM61">
        <v>0.41299999999999998</v>
      </c>
      <c r="AN61">
        <v>8</v>
      </c>
      <c r="AO61">
        <v>0</v>
      </c>
      <c r="AP61">
        <v>8</v>
      </c>
      <c r="AQ61" t="s">
        <v>371</v>
      </c>
      <c r="AR61" s="2">
        <v>697736</v>
      </c>
      <c r="AS61">
        <v>16.02</v>
      </c>
      <c r="AT61" s="2">
        <v>639260</v>
      </c>
      <c r="AU61">
        <v>14.68</v>
      </c>
      <c r="AV61" s="2">
        <v>78768</v>
      </c>
      <c r="AW61" s="2">
        <v>11288105</v>
      </c>
      <c r="AX61" s="3">
        <v>0.1129</v>
      </c>
      <c r="AY61">
        <v>177</v>
      </c>
      <c r="AZ61" s="4">
        <v>20346000</v>
      </c>
      <c r="BA61" s="4">
        <v>3599</v>
      </c>
      <c r="BB61" s="4">
        <v>541</v>
      </c>
      <c r="BC61" t="s">
        <v>295</v>
      </c>
      <c r="BD61" t="s">
        <v>372</v>
      </c>
      <c r="BE61" t="s">
        <v>291</v>
      </c>
      <c r="BF61" t="s">
        <v>373</v>
      </c>
      <c r="BG61" t="s">
        <v>80</v>
      </c>
      <c r="BH61">
        <v>1</v>
      </c>
      <c r="BI61">
        <v>7</v>
      </c>
      <c r="BJ61">
        <v>18</v>
      </c>
      <c r="BK61">
        <v>53</v>
      </c>
      <c r="BL61">
        <v>34</v>
      </c>
      <c r="BM61" s="1">
        <v>22007</v>
      </c>
    </row>
    <row r="62" spans="1:69" x14ac:dyDescent="0.35">
      <c r="A62" t="s">
        <v>374</v>
      </c>
      <c r="B62" s="10">
        <v>54754461</v>
      </c>
      <c r="C62" s="10">
        <v>55584059</v>
      </c>
      <c r="D62" s="10">
        <v>110809773</v>
      </c>
      <c r="E62">
        <v>300</v>
      </c>
      <c r="F62"/>
      <c r="G62" s="51" t="str">
        <f t="shared" si="0"/>
        <v>Below Average</v>
      </c>
      <c r="H62" s="57">
        <f t="shared" si="6"/>
        <v>-0.35602780241577942</v>
      </c>
      <c r="I62" s="51" t="str">
        <f t="shared" si="1"/>
        <v>Below Average</v>
      </c>
      <c r="K62" s="51" t="str">
        <f t="shared" si="2"/>
        <v>Below Average</v>
      </c>
      <c r="O62" s="54" t="str">
        <f t="shared" si="3"/>
        <v>Above Average</v>
      </c>
      <c r="P62" s="54" t="str">
        <f t="shared" si="4"/>
        <v>Above Average</v>
      </c>
      <c r="Q62" s="54" t="str">
        <f t="shared" si="5"/>
        <v>Above Average</v>
      </c>
      <c r="T62" t="s">
        <v>374</v>
      </c>
      <c r="U62" t="s">
        <v>375</v>
      </c>
      <c r="V62">
        <v>302</v>
      </c>
      <c r="W62">
        <v>247</v>
      </c>
      <c r="X62">
        <v>565</v>
      </c>
      <c r="Y62">
        <v>546</v>
      </c>
      <c r="Z62" t="s">
        <v>376</v>
      </c>
      <c r="AA62" t="s">
        <v>64</v>
      </c>
      <c r="AB62" t="s">
        <v>75</v>
      </c>
      <c r="AC62" t="s">
        <v>66</v>
      </c>
      <c r="AE62">
        <v>299</v>
      </c>
      <c r="AF62">
        <v>300</v>
      </c>
      <c r="AG62" s="6">
        <v>1446.5</v>
      </c>
      <c r="AH62">
        <v>4.84</v>
      </c>
      <c r="AJ62">
        <v>716</v>
      </c>
      <c r="AK62">
        <v>716</v>
      </c>
      <c r="AL62">
        <v>125</v>
      </c>
      <c r="AM62">
        <v>0.41799999999999998</v>
      </c>
      <c r="AN62">
        <v>25</v>
      </c>
      <c r="AO62">
        <v>0</v>
      </c>
      <c r="AP62">
        <v>25</v>
      </c>
      <c r="AQ62">
        <v>3</v>
      </c>
      <c r="AR62" s="2">
        <v>402930</v>
      </c>
      <c r="AS62">
        <v>9.25</v>
      </c>
      <c r="AT62" s="2">
        <v>402930</v>
      </c>
      <c r="AU62">
        <v>9.25</v>
      </c>
      <c r="AV62" s="2">
        <v>102600</v>
      </c>
      <c r="AW62" s="2">
        <v>3200584</v>
      </c>
      <c r="AX62" s="3">
        <v>0.25459999999999999</v>
      </c>
      <c r="AY62">
        <v>77</v>
      </c>
      <c r="AZ62" s="4">
        <v>20840392</v>
      </c>
      <c r="BA62" s="4">
        <v>14235</v>
      </c>
      <c r="BB62" s="4">
        <v>607</v>
      </c>
      <c r="BC62" t="s">
        <v>377</v>
      </c>
      <c r="BD62" t="s">
        <v>378</v>
      </c>
      <c r="BE62" t="s">
        <v>379</v>
      </c>
      <c r="BF62" t="s">
        <v>380</v>
      </c>
      <c r="BG62" t="s">
        <v>80</v>
      </c>
      <c r="BH62">
        <v>4</v>
      </c>
      <c r="BI62" t="s">
        <v>381</v>
      </c>
      <c r="BJ62">
        <v>18</v>
      </c>
      <c r="BK62" t="s">
        <v>382</v>
      </c>
      <c r="BL62" t="s">
        <v>383</v>
      </c>
      <c r="BM62" s="1">
        <v>30882</v>
      </c>
      <c r="BP62" t="s">
        <v>108</v>
      </c>
    </row>
    <row r="63" spans="1:69" x14ac:dyDescent="0.35">
      <c r="A63" t="s">
        <v>384</v>
      </c>
      <c r="B63" s="10">
        <v>60722548</v>
      </c>
      <c r="C63" s="10">
        <v>61866321</v>
      </c>
      <c r="D63" s="10">
        <v>99425108</v>
      </c>
      <c r="E63">
        <v>300</v>
      </c>
      <c r="F63"/>
      <c r="G63" s="51" t="str">
        <f t="shared" si="0"/>
        <v>Below Average</v>
      </c>
      <c r="H63" s="57">
        <f t="shared" si="6"/>
        <v>-0.25500985078307548</v>
      </c>
      <c r="I63" s="51" t="str">
        <f t="shared" si="1"/>
        <v>Below Average</v>
      </c>
      <c r="K63" s="51" t="str">
        <f t="shared" si="2"/>
        <v>Below Average</v>
      </c>
      <c r="O63" s="54" t="str">
        <f t="shared" si="3"/>
        <v>Above Average</v>
      </c>
      <c r="P63" s="54" t="str">
        <f t="shared" si="4"/>
        <v>Above Average</v>
      </c>
      <c r="Q63" s="54" t="str">
        <f t="shared" si="5"/>
        <v>Above Average</v>
      </c>
      <c r="T63" t="s">
        <v>384</v>
      </c>
      <c r="U63" t="s">
        <v>375</v>
      </c>
      <c r="V63">
        <v>303</v>
      </c>
      <c r="W63">
        <v>247</v>
      </c>
      <c r="X63">
        <v>566</v>
      </c>
      <c r="Y63">
        <v>546</v>
      </c>
      <c r="Z63" t="s">
        <v>385</v>
      </c>
      <c r="AA63" t="s">
        <v>64</v>
      </c>
      <c r="AB63" t="s">
        <v>75</v>
      </c>
      <c r="AC63" t="s">
        <v>66</v>
      </c>
      <c r="AE63">
        <v>300</v>
      </c>
      <c r="AF63">
        <v>300</v>
      </c>
      <c r="AG63" s="6">
        <v>1450</v>
      </c>
      <c r="AH63">
        <v>4.83</v>
      </c>
      <c r="AJ63">
        <v>702</v>
      </c>
      <c r="AK63">
        <v>702</v>
      </c>
      <c r="AL63">
        <v>121</v>
      </c>
      <c r="AM63">
        <v>0.40500000000000003</v>
      </c>
      <c r="AN63">
        <v>25</v>
      </c>
      <c r="AO63">
        <v>1</v>
      </c>
      <c r="AP63">
        <v>27</v>
      </c>
      <c r="AQ63">
        <v>3</v>
      </c>
      <c r="AR63" s="2">
        <v>440392</v>
      </c>
      <c r="AS63">
        <v>10.11</v>
      </c>
      <c r="AT63" s="2">
        <v>440392</v>
      </c>
      <c r="AU63">
        <v>10.11</v>
      </c>
      <c r="AV63" s="2">
        <v>102600</v>
      </c>
      <c r="AW63" s="2">
        <v>3200584</v>
      </c>
      <c r="AX63" s="3">
        <v>0.23300000000000001</v>
      </c>
      <c r="AY63">
        <v>69</v>
      </c>
      <c r="AZ63" s="4">
        <v>19608177</v>
      </c>
      <c r="BA63" s="4">
        <v>13339</v>
      </c>
      <c r="BB63" s="4">
        <v>584</v>
      </c>
      <c r="BC63" t="s">
        <v>183</v>
      </c>
      <c r="BD63" t="s">
        <v>386</v>
      </c>
      <c r="BE63" t="s">
        <v>387</v>
      </c>
      <c r="BF63" t="s">
        <v>101</v>
      </c>
      <c r="BG63" t="s">
        <v>80</v>
      </c>
      <c r="BH63">
        <v>4</v>
      </c>
      <c r="BI63">
        <v>7</v>
      </c>
      <c r="BJ63">
        <v>18</v>
      </c>
      <c r="BK63" t="s">
        <v>382</v>
      </c>
      <c r="BL63" t="s">
        <v>383</v>
      </c>
      <c r="BM63" s="1">
        <v>30868</v>
      </c>
      <c r="BP63" t="s">
        <v>108</v>
      </c>
    </row>
    <row r="64" spans="1:69" x14ac:dyDescent="0.35">
      <c r="A64" t="s">
        <v>388</v>
      </c>
      <c r="B64" s="10">
        <v>54652528</v>
      </c>
      <c r="C64" s="10">
        <v>55627483</v>
      </c>
      <c r="D64" s="10">
        <v>75138879</v>
      </c>
      <c r="E64">
        <v>276</v>
      </c>
      <c r="F64"/>
      <c r="G64" s="51" t="str">
        <f t="shared" si="0"/>
        <v>Below Average</v>
      </c>
      <c r="H64" s="57">
        <f t="shared" si="6"/>
        <v>-0.35783182762110988</v>
      </c>
      <c r="I64" s="51" t="str">
        <f t="shared" si="1"/>
        <v>Below Average</v>
      </c>
      <c r="K64" s="51" t="str">
        <f t="shared" si="2"/>
        <v>Below Average</v>
      </c>
      <c r="O64" s="54" t="str">
        <f t="shared" si="3"/>
        <v>Above Average</v>
      </c>
      <c r="P64" s="54" t="str">
        <f t="shared" si="4"/>
        <v>Above Average</v>
      </c>
      <c r="Q64" s="54" t="str">
        <f t="shared" si="5"/>
        <v>Below Average</v>
      </c>
      <c r="T64" t="s">
        <v>388</v>
      </c>
      <c r="U64" t="s">
        <v>375</v>
      </c>
      <c r="V64">
        <v>324</v>
      </c>
      <c r="W64">
        <v>247</v>
      </c>
      <c r="X64">
        <v>758</v>
      </c>
      <c r="Y64">
        <v>546</v>
      </c>
      <c r="Z64" t="s">
        <v>389</v>
      </c>
      <c r="AA64" t="s">
        <v>64</v>
      </c>
      <c r="AB64" t="s">
        <v>75</v>
      </c>
      <c r="AC64" t="s">
        <v>66</v>
      </c>
      <c r="AE64">
        <v>276</v>
      </c>
      <c r="AF64">
        <v>276</v>
      </c>
      <c r="AG64" s="6">
        <v>1212</v>
      </c>
      <c r="AH64">
        <v>4.3899999999999997</v>
      </c>
      <c r="AJ64">
        <v>555</v>
      </c>
      <c r="AK64">
        <v>555</v>
      </c>
      <c r="AL64">
        <v>153</v>
      </c>
      <c r="AM64">
        <v>0.55800000000000005</v>
      </c>
      <c r="AN64">
        <v>5</v>
      </c>
      <c r="AO64">
        <v>0</v>
      </c>
      <c r="AP64">
        <v>37</v>
      </c>
      <c r="AQ64">
        <v>3</v>
      </c>
      <c r="AR64" s="2">
        <v>300000</v>
      </c>
      <c r="AS64">
        <v>6.89</v>
      </c>
      <c r="AT64" s="2">
        <v>300000</v>
      </c>
      <c r="AU64">
        <v>6.89</v>
      </c>
      <c r="AV64" s="2">
        <v>84230</v>
      </c>
      <c r="AW64" s="2">
        <v>2198403</v>
      </c>
      <c r="AX64" s="3">
        <v>0.28079999999999999</v>
      </c>
      <c r="AY64">
        <v>81</v>
      </c>
      <c r="AZ64" s="4">
        <v>20078888</v>
      </c>
      <c r="BA64" s="4">
        <v>16539</v>
      </c>
      <c r="BB64" s="4">
        <v>543</v>
      </c>
      <c r="BC64" t="s">
        <v>390</v>
      </c>
      <c r="BD64" t="s">
        <v>386</v>
      </c>
      <c r="BE64" t="s">
        <v>183</v>
      </c>
      <c r="BF64" t="s">
        <v>391</v>
      </c>
      <c r="BG64" t="s">
        <v>80</v>
      </c>
      <c r="BH64">
        <v>4</v>
      </c>
      <c r="BI64">
        <v>7</v>
      </c>
      <c r="BJ64">
        <v>18</v>
      </c>
      <c r="BK64">
        <v>53</v>
      </c>
      <c r="BL64">
        <v>37</v>
      </c>
      <c r="BM64" s="1">
        <v>31756</v>
      </c>
      <c r="BP64" t="s">
        <v>108</v>
      </c>
    </row>
    <row r="65" spans="1:68" x14ac:dyDescent="0.35">
      <c r="A65" t="s">
        <v>392</v>
      </c>
      <c r="B65" s="10">
        <v>142477661</v>
      </c>
      <c r="C65" s="10">
        <v>233022553</v>
      </c>
      <c r="D65" s="10">
        <v>318196718</v>
      </c>
      <c r="E65" s="2">
        <v>1492</v>
      </c>
      <c r="F65" s="2"/>
      <c r="G65" s="51" t="str">
        <f t="shared" si="0"/>
        <v>Above Average</v>
      </c>
      <c r="H65" s="57">
        <f t="shared" si="6"/>
        <v>0.57938827437134965</v>
      </c>
      <c r="I65" s="51" t="str">
        <f t="shared" si="1"/>
        <v>Above Average</v>
      </c>
      <c r="K65" s="51" t="str">
        <f t="shared" si="2"/>
        <v>Above Average</v>
      </c>
      <c r="O65" s="54" t="str">
        <f t="shared" si="3"/>
        <v>Above Average</v>
      </c>
      <c r="P65" s="54" t="str">
        <f t="shared" si="4"/>
        <v>Above Average</v>
      </c>
      <c r="Q65" s="54" t="str">
        <f t="shared" si="5"/>
        <v>Above Average</v>
      </c>
      <c r="T65" t="s">
        <v>392</v>
      </c>
      <c r="U65" t="s">
        <v>393</v>
      </c>
      <c r="V65">
        <v>113</v>
      </c>
      <c r="W65">
        <v>113</v>
      </c>
      <c r="X65">
        <v>435</v>
      </c>
      <c r="Y65">
        <v>435</v>
      </c>
      <c r="Z65" t="s">
        <v>394</v>
      </c>
      <c r="AA65" t="s">
        <v>64</v>
      </c>
      <c r="AB65" t="s">
        <v>65</v>
      </c>
      <c r="AC65" t="s">
        <v>66</v>
      </c>
      <c r="AE65" s="2">
        <v>1476</v>
      </c>
      <c r="AF65" s="2">
        <v>1492</v>
      </c>
      <c r="AG65" s="6">
        <v>7217</v>
      </c>
      <c r="AH65">
        <v>4.8899999999999997</v>
      </c>
      <c r="AJ65" s="2">
        <v>4297</v>
      </c>
      <c r="AK65" s="2">
        <v>4297</v>
      </c>
      <c r="AL65">
        <v>446</v>
      </c>
      <c r="AM65">
        <v>0.30399999999999999</v>
      </c>
      <c r="AN65">
        <v>6</v>
      </c>
      <c r="AO65">
        <v>1</v>
      </c>
      <c r="AP65">
        <v>7</v>
      </c>
      <c r="AQ65">
        <v>21</v>
      </c>
      <c r="AR65" s="2">
        <v>558096</v>
      </c>
      <c r="AS65">
        <v>12.81</v>
      </c>
      <c r="AT65" s="2">
        <v>558096</v>
      </c>
      <c r="AU65">
        <v>12.81</v>
      </c>
      <c r="AV65" s="2">
        <v>88255</v>
      </c>
      <c r="AW65" s="2">
        <v>13527100</v>
      </c>
      <c r="AX65" s="3">
        <v>0.15809999999999999</v>
      </c>
      <c r="AY65">
        <v>335</v>
      </c>
      <c r="AZ65" s="4">
        <v>29633000</v>
      </c>
      <c r="BA65" s="4">
        <v>4068</v>
      </c>
      <c r="BB65" s="4">
        <v>507</v>
      </c>
      <c r="BC65" t="s">
        <v>395</v>
      </c>
      <c r="BD65" t="s">
        <v>396</v>
      </c>
      <c r="BE65" t="s">
        <v>397</v>
      </c>
      <c r="BF65" t="s">
        <v>398</v>
      </c>
      <c r="BG65" t="s">
        <v>71</v>
      </c>
      <c r="BH65">
        <v>3</v>
      </c>
      <c r="BI65">
        <v>15</v>
      </c>
      <c r="BJ65">
        <v>33</v>
      </c>
      <c r="BK65">
        <v>79</v>
      </c>
      <c r="BL65">
        <v>16</v>
      </c>
      <c r="BM65" s="1">
        <v>23742</v>
      </c>
      <c r="BN65" t="s">
        <v>211</v>
      </c>
    </row>
    <row r="66" spans="1:68" x14ac:dyDescent="0.35">
      <c r="A66" t="s">
        <v>399</v>
      </c>
      <c r="B66" s="10">
        <v>19303599</v>
      </c>
      <c r="C66" s="10">
        <v>32217773</v>
      </c>
      <c r="D66" s="10">
        <v>57809635</v>
      </c>
      <c r="E66">
        <v>224</v>
      </c>
      <c r="F66"/>
      <c r="G66" s="51" t="str">
        <f t="shared" si="0"/>
        <v>Below Average</v>
      </c>
      <c r="H66" s="57">
        <f t="shared" si="6"/>
        <v>-1.2102761867021763</v>
      </c>
      <c r="I66" s="51" t="str">
        <f t="shared" si="1"/>
        <v>Below Average</v>
      </c>
      <c r="K66" s="51" t="str">
        <f t="shared" si="2"/>
        <v>Below Average</v>
      </c>
      <c r="O66" s="54" t="str">
        <f t="shared" si="3"/>
        <v>Below Average</v>
      </c>
      <c r="P66" s="54" t="str">
        <f t="shared" si="4"/>
        <v>Below Average</v>
      </c>
      <c r="Q66" s="54" t="str">
        <f t="shared" si="5"/>
        <v>Below Average</v>
      </c>
      <c r="T66" t="s">
        <v>399</v>
      </c>
      <c r="U66" t="s">
        <v>400</v>
      </c>
      <c r="V66">
        <v>286</v>
      </c>
      <c r="W66">
        <v>337</v>
      </c>
      <c r="X66">
        <v>593</v>
      </c>
      <c r="Y66">
        <v>593</v>
      </c>
      <c r="Z66" t="s">
        <v>401</v>
      </c>
      <c r="AA66" t="s">
        <v>64</v>
      </c>
      <c r="AB66" t="s">
        <v>65</v>
      </c>
      <c r="AC66" t="s">
        <v>66</v>
      </c>
      <c r="AE66">
        <v>224</v>
      </c>
      <c r="AF66">
        <v>224</v>
      </c>
      <c r="AG66" s="6">
        <v>1088</v>
      </c>
      <c r="AH66">
        <v>4.8600000000000003</v>
      </c>
      <c r="AJ66">
        <v>508</v>
      </c>
      <c r="AK66">
        <v>508</v>
      </c>
      <c r="AL66">
        <v>105</v>
      </c>
      <c r="AM66">
        <v>0.46899999999999997</v>
      </c>
      <c r="AN66">
        <v>2</v>
      </c>
      <c r="AO66">
        <v>0</v>
      </c>
      <c r="AP66">
        <v>3</v>
      </c>
      <c r="AQ66" s="7">
        <v>43725</v>
      </c>
      <c r="AR66" s="2">
        <v>93155</v>
      </c>
      <c r="AS66">
        <v>2.14</v>
      </c>
      <c r="AT66" s="2">
        <v>93155</v>
      </c>
      <c r="AU66">
        <v>2.14</v>
      </c>
      <c r="AV66" s="2">
        <v>29149</v>
      </c>
      <c r="AW66" s="2">
        <v>2470285</v>
      </c>
      <c r="AX66" s="3">
        <v>0.31290000000000001</v>
      </c>
      <c r="AY66">
        <v>237</v>
      </c>
      <c r="AZ66" s="4">
        <v>17601547</v>
      </c>
      <c r="BA66" s="4">
        <v>16193</v>
      </c>
      <c r="BB66" s="4">
        <v>627</v>
      </c>
      <c r="BC66" t="s">
        <v>328</v>
      </c>
      <c r="BD66" t="s">
        <v>402</v>
      </c>
      <c r="BE66" t="s">
        <v>326</v>
      </c>
      <c r="BF66" t="s">
        <v>403</v>
      </c>
      <c r="BG66" t="s">
        <v>95</v>
      </c>
      <c r="BH66">
        <v>3</v>
      </c>
      <c r="BI66">
        <v>12</v>
      </c>
      <c r="BJ66">
        <v>27</v>
      </c>
      <c r="BK66">
        <v>74</v>
      </c>
      <c r="BL66">
        <v>2</v>
      </c>
      <c r="BM66" s="1">
        <v>30436</v>
      </c>
      <c r="BP66" t="s">
        <v>108</v>
      </c>
    </row>
    <row r="67" spans="1:68" x14ac:dyDescent="0.35">
      <c r="A67" t="s">
        <v>404</v>
      </c>
      <c r="B67" s="10">
        <v>93028430</v>
      </c>
      <c r="C67" s="10">
        <v>103527610</v>
      </c>
      <c r="D67" s="10">
        <v>150308706</v>
      </c>
      <c r="E67">
        <v>683</v>
      </c>
      <c r="F67"/>
      <c r="G67" s="51" t="str">
        <f t="shared" ref="G67:G130" si="7">IF(B67&gt;$F$3,"Above Average","Below Average")</f>
        <v>Above Average</v>
      </c>
      <c r="H67" s="57">
        <f t="shared" si="6"/>
        <v>0.16977505335981669</v>
      </c>
      <c r="I67" s="51" t="str">
        <f t="shared" ref="I67:I130" si="8">IF(C67&gt;$F$5,"Above Average","Below Average")</f>
        <v>Above Average</v>
      </c>
      <c r="K67" s="51" t="str">
        <f t="shared" ref="K67:K130" si="9">IF(D67&gt;$F$7,"Above Average","Below Average")</f>
        <v>Above Average</v>
      </c>
      <c r="O67" s="54" t="str">
        <f t="shared" ref="O67:O130" si="10">IF(B67&gt;$F$10,"Above Average","Below Average")</f>
        <v>Above Average</v>
      </c>
      <c r="P67" s="54" t="str">
        <f t="shared" ref="P67:P130" si="11">IF(C67&gt;$F$13,"Above Average","Below Average")</f>
        <v>Above Average</v>
      </c>
      <c r="Q67" s="54" t="str">
        <f t="shared" ref="Q67:Q130" si="12">IF(D67&gt;$F$16,"Above Average","Below Average")</f>
        <v>Above Average</v>
      </c>
      <c r="T67" t="s">
        <v>404</v>
      </c>
      <c r="U67" t="s">
        <v>405</v>
      </c>
      <c r="V67">
        <v>166</v>
      </c>
      <c r="W67">
        <v>166</v>
      </c>
      <c r="X67">
        <v>288</v>
      </c>
      <c r="Y67">
        <v>288</v>
      </c>
      <c r="Z67" t="s">
        <v>406</v>
      </c>
      <c r="AA67" t="s">
        <v>64</v>
      </c>
      <c r="AB67" t="s">
        <v>65</v>
      </c>
      <c r="AC67" t="s">
        <v>66</v>
      </c>
      <c r="AE67">
        <v>682</v>
      </c>
      <c r="AF67">
        <v>683</v>
      </c>
      <c r="AG67" s="6">
        <v>3095</v>
      </c>
      <c r="AH67">
        <v>4.54</v>
      </c>
      <c r="AJ67" s="2">
        <v>1632</v>
      </c>
      <c r="AK67" s="2">
        <v>1632</v>
      </c>
      <c r="AL67">
        <v>284</v>
      </c>
      <c r="AM67">
        <v>0.41899999999999998</v>
      </c>
      <c r="AN67">
        <v>3</v>
      </c>
      <c r="AO67">
        <v>2</v>
      </c>
      <c r="AP67">
        <v>5</v>
      </c>
      <c r="AQ67" t="s">
        <v>407</v>
      </c>
      <c r="AR67" s="2">
        <v>364406</v>
      </c>
      <c r="AS67">
        <v>8.3699999999999992</v>
      </c>
      <c r="AT67" s="2">
        <v>364406</v>
      </c>
      <c r="AU67">
        <v>8.3699999999999992</v>
      </c>
      <c r="AV67" s="2">
        <v>58078</v>
      </c>
      <c r="AW67" s="2">
        <v>6234149</v>
      </c>
      <c r="AX67" s="3">
        <v>0.15939999999999999</v>
      </c>
      <c r="AY67">
        <v>195</v>
      </c>
      <c r="AZ67" s="4">
        <v>16996504</v>
      </c>
      <c r="BA67" s="4">
        <v>5476</v>
      </c>
      <c r="BB67" s="4">
        <v>486</v>
      </c>
      <c r="BC67" t="s">
        <v>408</v>
      </c>
      <c r="BD67" t="s">
        <v>409</v>
      </c>
      <c r="BE67" t="s">
        <v>410</v>
      </c>
      <c r="BF67" t="s">
        <v>411</v>
      </c>
      <c r="BG67" t="s">
        <v>80</v>
      </c>
      <c r="BH67">
        <v>13</v>
      </c>
      <c r="BI67">
        <v>8</v>
      </c>
      <c r="BJ67">
        <v>23</v>
      </c>
      <c r="BK67">
        <v>46</v>
      </c>
      <c r="BL67">
        <v>47</v>
      </c>
      <c r="BM67" s="1">
        <v>25902</v>
      </c>
    </row>
    <row r="68" spans="1:68" x14ac:dyDescent="0.35">
      <c r="A68" t="s">
        <v>412</v>
      </c>
      <c r="B68" s="10">
        <v>21926849</v>
      </c>
      <c r="C68" s="10">
        <v>26119385</v>
      </c>
      <c r="D68" s="10">
        <v>39288154</v>
      </c>
      <c r="E68">
        <v>174</v>
      </c>
      <c r="F68"/>
      <c r="G68" s="51" t="str">
        <f t="shared" si="7"/>
        <v>Below Average</v>
      </c>
      <c r="H68" s="57">
        <f t="shared" si="6"/>
        <v>-1.1263957677409826</v>
      </c>
      <c r="I68" s="51" t="str">
        <f t="shared" si="8"/>
        <v>Below Average</v>
      </c>
      <c r="K68" s="51" t="str">
        <f t="shared" si="9"/>
        <v>Below Average</v>
      </c>
      <c r="O68" s="54" t="str">
        <f t="shared" si="10"/>
        <v>Below Average</v>
      </c>
      <c r="P68" s="54" t="str">
        <f t="shared" si="11"/>
        <v>Below Average</v>
      </c>
      <c r="Q68" s="54" t="str">
        <f t="shared" si="12"/>
        <v>Below Average</v>
      </c>
      <c r="T68" t="s">
        <v>412</v>
      </c>
      <c r="U68" t="s">
        <v>413</v>
      </c>
      <c r="V68">
        <v>164</v>
      </c>
      <c r="W68">
        <v>75</v>
      </c>
      <c r="X68">
        <v>270</v>
      </c>
      <c r="Y68">
        <v>226</v>
      </c>
      <c r="Z68" t="s">
        <v>414</v>
      </c>
      <c r="AA68" t="s">
        <v>64</v>
      </c>
      <c r="AB68" t="s">
        <v>65</v>
      </c>
      <c r="AC68" t="s">
        <v>66</v>
      </c>
      <c r="AE68">
        <v>169</v>
      </c>
      <c r="AF68">
        <v>174</v>
      </c>
      <c r="AG68">
        <v>728.5</v>
      </c>
      <c r="AH68">
        <v>4.3099999999999996</v>
      </c>
      <c r="AJ68">
        <v>357</v>
      </c>
      <c r="AK68">
        <v>357</v>
      </c>
      <c r="AL68">
        <v>53</v>
      </c>
      <c r="AM68">
        <v>0.315</v>
      </c>
      <c r="AN68">
        <v>1</v>
      </c>
      <c r="AO68">
        <v>0</v>
      </c>
      <c r="AP68">
        <v>1</v>
      </c>
      <c r="AQ68">
        <v>11</v>
      </c>
      <c r="AR68" s="2">
        <v>145011</v>
      </c>
      <c r="AS68">
        <v>3.33</v>
      </c>
      <c r="AT68" s="2">
        <v>145011</v>
      </c>
      <c r="AU68">
        <v>3.33</v>
      </c>
      <c r="AV68" s="2">
        <v>14051</v>
      </c>
      <c r="AW68" s="2">
        <v>1386194</v>
      </c>
      <c r="AX68" s="3">
        <v>9.69E-2</v>
      </c>
      <c r="AY68">
        <v>107</v>
      </c>
      <c r="AZ68" s="4">
        <v>3373126</v>
      </c>
      <c r="BA68" s="4">
        <v>4498</v>
      </c>
      <c r="BB68" s="4">
        <v>506</v>
      </c>
      <c r="BC68" t="s">
        <v>415</v>
      </c>
      <c r="BD68" t="s">
        <v>416</v>
      </c>
      <c r="BG68" t="s">
        <v>198</v>
      </c>
      <c r="BH68">
        <v>14</v>
      </c>
      <c r="BI68">
        <v>5</v>
      </c>
      <c r="BJ68">
        <v>10</v>
      </c>
      <c r="BK68">
        <v>31</v>
      </c>
      <c r="BL68">
        <v>31</v>
      </c>
      <c r="BM68" s="1">
        <v>24562</v>
      </c>
    </row>
    <row r="69" spans="1:68" x14ac:dyDescent="0.35">
      <c r="A69" t="s">
        <v>417</v>
      </c>
      <c r="B69" s="10">
        <v>159947834</v>
      </c>
      <c r="C69" s="10">
        <v>206793169</v>
      </c>
      <c r="D69" s="10">
        <v>310444772</v>
      </c>
      <c r="E69" s="2">
        <v>1246</v>
      </c>
      <c r="F69" s="2"/>
      <c r="G69" s="51" t="str">
        <f t="shared" si="7"/>
        <v>Above Average</v>
      </c>
      <c r="H69" s="57">
        <f t="shared" ref="H69:H132" si="13">(B69-$F$3)/AVERAGE(B69,$F$3)</f>
        <v>0.68348408959847318</v>
      </c>
      <c r="I69" s="51" t="str">
        <f t="shared" si="8"/>
        <v>Above Average</v>
      </c>
      <c r="K69" s="51" t="str">
        <f t="shared" si="9"/>
        <v>Above Average</v>
      </c>
      <c r="O69" s="54" t="str">
        <f t="shared" si="10"/>
        <v>Above Average</v>
      </c>
      <c r="P69" s="54" t="str">
        <f t="shared" si="11"/>
        <v>Above Average</v>
      </c>
      <c r="Q69" s="54" t="str">
        <f t="shared" si="12"/>
        <v>Above Average</v>
      </c>
      <c r="T69" t="s">
        <v>417</v>
      </c>
      <c r="U69" t="s">
        <v>418</v>
      </c>
      <c r="V69">
        <v>58</v>
      </c>
      <c r="W69">
        <v>58</v>
      </c>
      <c r="X69">
        <v>534</v>
      </c>
      <c r="Y69">
        <v>534</v>
      </c>
      <c r="Z69" t="s">
        <v>419</v>
      </c>
      <c r="AA69" t="s">
        <v>64</v>
      </c>
      <c r="AB69" t="s">
        <v>65</v>
      </c>
      <c r="AC69" t="s">
        <v>66</v>
      </c>
      <c r="AE69" s="2">
        <v>1244</v>
      </c>
      <c r="AF69" s="2">
        <v>1246</v>
      </c>
      <c r="AG69" s="6">
        <v>5761</v>
      </c>
      <c r="AH69">
        <v>4.63</v>
      </c>
      <c r="AJ69" s="2">
        <v>2586</v>
      </c>
      <c r="AK69" s="2">
        <v>2586</v>
      </c>
      <c r="AL69">
        <v>502</v>
      </c>
      <c r="AM69">
        <v>0.41</v>
      </c>
      <c r="AN69">
        <v>13</v>
      </c>
      <c r="AO69">
        <v>0</v>
      </c>
      <c r="AP69">
        <v>13</v>
      </c>
      <c r="AQ69" s="7">
        <v>43631</v>
      </c>
      <c r="AR69" s="2">
        <v>637132</v>
      </c>
      <c r="AS69">
        <v>14.63</v>
      </c>
      <c r="AT69" s="2">
        <v>594887</v>
      </c>
      <c r="AU69">
        <v>13.66</v>
      </c>
      <c r="AV69" s="2">
        <v>97568</v>
      </c>
      <c r="AW69" s="2">
        <v>10275141</v>
      </c>
      <c r="AX69" s="3">
        <v>0.15310000000000001</v>
      </c>
      <c r="AY69">
        <v>177</v>
      </c>
      <c r="AZ69" s="4">
        <v>24155000</v>
      </c>
      <c r="BA69" s="4">
        <v>4145</v>
      </c>
      <c r="BB69" s="4">
        <v>590</v>
      </c>
      <c r="BC69" t="s">
        <v>420</v>
      </c>
      <c r="BD69" t="s">
        <v>398</v>
      </c>
      <c r="BE69" t="s">
        <v>387</v>
      </c>
      <c r="BF69" t="s">
        <v>421</v>
      </c>
      <c r="BG69" t="s">
        <v>95</v>
      </c>
      <c r="BH69">
        <v>11</v>
      </c>
      <c r="BI69">
        <v>13</v>
      </c>
      <c r="BJ69">
        <v>30</v>
      </c>
      <c r="BK69">
        <v>68</v>
      </c>
      <c r="BL69">
        <v>8</v>
      </c>
      <c r="BM69" s="1">
        <v>21230</v>
      </c>
      <c r="BN69" t="s">
        <v>172</v>
      </c>
    </row>
    <row r="70" spans="1:68" x14ac:dyDescent="0.35">
      <c r="A70" t="s">
        <v>422</v>
      </c>
      <c r="B70" s="10">
        <v>70129051</v>
      </c>
      <c r="C70" s="10">
        <v>71423012</v>
      </c>
      <c r="D70" s="10">
        <v>102064273</v>
      </c>
      <c r="E70">
        <v>380</v>
      </c>
      <c r="F70"/>
      <c r="G70" s="51" t="str">
        <f t="shared" si="7"/>
        <v>Below Average</v>
      </c>
      <c r="H70" s="57">
        <f t="shared" si="13"/>
        <v>-0.1122652611629651</v>
      </c>
      <c r="I70" s="51" t="str">
        <f t="shared" si="8"/>
        <v>Below Average</v>
      </c>
      <c r="K70" s="51" t="str">
        <f t="shared" si="9"/>
        <v>Below Average</v>
      </c>
      <c r="O70" s="54" t="str">
        <f t="shared" si="10"/>
        <v>Above Average</v>
      </c>
      <c r="P70" s="54" t="str">
        <f t="shared" si="11"/>
        <v>Above Average</v>
      </c>
      <c r="Q70" s="54" t="str">
        <f t="shared" si="12"/>
        <v>Above Average</v>
      </c>
      <c r="T70" t="s">
        <v>422</v>
      </c>
      <c r="U70" t="s">
        <v>423</v>
      </c>
      <c r="V70">
        <v>206</v>
      </c>
      <c r="W70">
        <v>117</v>
      </c>
      <c r="X70">
        <v>319</v>
      </c>
      <c r="Y70">
        <v>241</v>
      </c>
      <c r="Z70" t="s">
        <v>424</v>
      </c>
      <c r="AA70" t="s">
        <v>64</v>
      </c>
      <c r="AB70" t="s">
        <v>75</v>
      </c>
      <c r="AC70" t="s">
        <v>235</v>
      </c>
      <c r="AE70">
        <v>378</v>
      </c>
      <c r="AF70">
        <v>380</v>
      </c>
      <c r="AG70" s="6">
        <v>1248</v>
      </c>
      <c r="AH70">
        <v>3.3</v>
      </c>
      <c r="AJ70">
        <v>439</v>
      </c>
      <c r="AK70">
        <v>439</v>
      </c>
      <c r="AL70">
        <v>323</v>
      </c>
      <c r="AM70">
        <v>0.878</v>
      </c>
      <c r="AN70">
        <v>4</v>
      </c>
      <c r="AO70">
        <v>1</v>
      </c>
      <c r="AP70">
        <v>5</v>
      </c>
      <c r="AQ70">
        <v>6</v>
      </c>
      <c r="AR70" s="2">
        <v>224294</v>
      </c>
      <c r="AS70">
        <v>5.15</v>
      </c>
      <c r="AT70" s="2">
        <v>224294</v>
      </c>
      <c r="AU70">
        <v>5.15</v>
      </c>
      <c r="AV70" s="2">
        <v>54589</v>
      </c>
      <c r="AW70" s="2">
        <v>2858593</v>
      </c>
      <c r="AX70" s="3">
        <v>0.24340000000000001</v>
      </c>
      <c r="AY70">
        <v>85</v>
      </c>
      <c r="AZ70" s="4">
        <v>6866904</v>
      </c>
      <c r="BA70" s="4">
        <v>5315</v>
      </c>
      <c r="BB70" s="4">
        <v>323</v>
      </c>
      <c r="BC70" t="s">
        <v>425</v>
      </c>
      <c r="BD70" t="s">
        <v>426</v>
      </c>
      <c r="BE70" t="s">
        <v>427</v>
      </c>
      <c r="BF70" t="s">
        <v>428</v>
      </c>
      <c r="BG70" t="s">
        <v>268</v>
      </c>
      <c r="BH70">
        <v>1</v>
      </c>
      <c r="BI70">
        <v>11</v>
      </c>
      <c r="BJ70">
        <v>23</v>
      </c>
      <c r="BK70">
        <v>61</v>
      </c>
      <c r="BL70">
        <v>49</v>
      </c>
      <c r="BM70" s="1">
        <v>26206</v>
      </c>
      <c r="BO70" t="s">
        <v>236</v>
      </c>
    </row>
    <row r="71" spans="1:68" x14ac:dyDescent="0.35">
      <c r="A71" t="s">
        <v>429</v>
      </c>
      <c r="B71" s="10">
        <v>264852721</v>
      </c>
      <c r="C71" s="10">
        <v>310461382</v>
      </c>
      <c r="D71" s="10">
        <v>449689983</v>
      </c>
      <c r="E71" s="2">
        <v>2025</v>
      </c>
      <c r="F71" s="2"/>
      <c r="G71" s="51" t="str">
        <f t="shared" si="7"/>
        <v>Above Average</v>
      </c>
      <c r="H71" s="57">
        <f t="shared" si="13"/>
        <v>1.0857552289105732</v>
      </c>
      <c r="I71" s="51" t="str">
        <f t="shared" si="8"/>
        <v>Above Average</v>
      </c>
      <c r="K71" s="51" t="str">
        <f t="shared" si="9"/>
        <v>Above Average</v>
      </c>
      <c r="O71" s="54" t="str">
        <f t="shared" si="10"/>
        <v>Above Average</v>
      </c>
      <c r="P71" s="54" t="str">
        <f t="shared" si="11"/>
        <v>Above Average</v>
      </c>
      <c r="Q71" s="54" t="str">
        <f t="shared" si="12"/>
        <v>Above Average</v>
      </c>
      <c r="T71" t="s">
        <v>429</v>
      </c>
      <c r="U71" t="s">
        <v>430</v>
      </c>
      <c r="V71">
        <v>80</v>
      </c>
      <c r="W71">
        <v>80</v>
      </c>
      <c r="X71">
        <v>431</v>
      </c>
      <c r="Y71">
        <v>431</v>
      </c>
      <c r="Z71" t="s">
        <v>431</v>
      </c>
      <c r="AA71" t="s">
        <v>176</v>
      </c>
      <c r="AB71" t="s">
        <v>65</v>
      </c>
      <c r="AC71" t="s">
        <v>66</v>
      </c>
      <c r="AD71">
        <v>406</v>
      </c>
      <c r="AE71" s="2">
        <v>2022</v>
      </c>
      <c r="AF71" s="2">
        <v>2025</v>
      </c>
      <c r="AG71" s="6">
        <v>9759</v>
      </c>
      <c r="AH71">
        <v>4.83</v>
      </c>
      <c r="AI71">
        <v>1151</v>
      </c>
      <c r="AJ71" s="2">
        <v>3729</v>
      </c>
      <c r="AK71" s="2">
        <v>4880</v>
      </c>
      <c r="AL71">
        <v>796</v>
      </c>
      <c r="AM71">
        <v>0.40100000000000002</v>
      </c>
      <c r="AN71">
        <v>14</v>
      </c>
      <c r="AO71">
        <v>0</v>
      </c>
      <c r="AP71">
        <v>14</v>
      </c>
      <c r="AQ71" s="7">
        <v>43819</v>
      </c>
      <c r="AR71" s="2">
        <v>1801346</v>
      </c>
      <c r="AS71">
        <v>41.35</v>
      </c>
      <c r="AT71" s="2">
        <v>1757585</v>
      </c>
      <c r="AU71">
        <v>40.35</v>
      </c>
      <c r="AV71" s="2">
        <v>176917</v>
      </c>
      <c r="AW71" s="2">
        <v>19247987</v>
      </c>
      <c r="AX71" s="3">
        <v>9.8199999999999996E-2</v>
      </c>
      <c r="AY71">
        <v>118</v>
      </c>
      <c r="AZ71" s="4">
        <v>28454000</v>
      </c>
      <c r="BA71" s="4">
        <v>2915</v>
      </c>
      <c r="BB71" s="4">
        <v>485</v>
      </c>
      <c r="BC71" t="s">
        <v>432</v>
      </c>
      <c r="BD71" t="s">
        <v>433</v>
      </c>
      <c r="BE71" t="s">
        <v>434</v>
      </c>
      <c r="BF71" t="s">
        <v>435</v>
      </c>
      <c r="BG71" t="s">
        <v>71</v>
      </c>
      <c r="BH71">
        <v>9</v>
      </c>
      <c r="BI71">
        <v>15</v>
      </c>
      <c r="BJ71">
        <v>32</v>
      </c>
      <c r="BK71">
        <v>87</v>
      </c>
      <c r="BL71">
        <v>18</v>
      </c>
      <c r="BM71" s="1">
        <v>22265</v>
      </c>
    </row>
    <row r="72" spans="1:68" x14ac:dyDescent="0.35">
      <c r="A72" t="s">
        <v>436</v>
      </c>
      <c r="B72" s="10">
        <v>47029692</v>
      </c>
      <c r="C72" s="10">
        <v>57406573</v>
      </c>
      <c r="D72" s="10">
        <v>93040730</v>
      </c>
      <c r="E72">
        <v>425</v>
      </c>
      <c r="F72"/>
      <c r="G72" s="51" t="str">
        <f t="shared" si="7"/>
        <v>Below Average</v>
      </c>
      <c r="H72" s="57">
        <f t="shared" si="13"/>
        <v>-0.50104587480407381</v>
      </c>
      <c r="I72" s="51" t="str">
        <f t="shared" si="8"/>
        <v>Below Average</v>
      </c>
      <c r="K72" s="51" t="str">
        <f t="shared" si="9"/>
        <v>Below Average</v>
      </c>
      <c r="O72" s="54" t="str">
        <f t="shared" si="10"/>
        <v>Above Average</v>
      </c>
      <c r="P72" s="54" t="str">
        <f t="shared" si="11"/>
        <v>Above Average</v>
      </c>
      <c r="Q72" s="54" t="str">
        <f t="shared" si="12"/>
        <v>Above Average</v>
      </c>
      <c r="T72" t="s">
        <v>436</v>
      </c>
      <c r="U72" t="s">
        <v>437</v>
      </c>
      <c r="V72">
        <v>134</v>
      </c>
      <c r="W72">
        <v>134</v>
      </c>
      <c r="X72">
        <v>446</v>
      </c>
      <c r="Y72">
        <v>446</v>
      </c>
      <c r="Z72" t="s">
        <v>438</v>
      </c>
      <c r="AA72" t="s">
        <v>176</v>
      </c>
      <c r="AB72" t="s">
        <v>65</v>
      </c>
      <c r="AC72" t="s">
        <v>66</v>
      </c>
      <c r="AD72">
        <v>68</v>
      </c>
      <c r="AE72">
        <v>425</v>
      </c>
      <c r="AF72">
        <v>425</v>
      </c>
      <c r="AG72" s="6">
        <v>1914.5</v>
      </c>
      <c r="AH72">
        <v>4.5</v>
      </c>
      <c r="AI72">
        <v>177</v>
      </c>
      <c r="AJ72">
        <v>733</v>
      </c>
      <c r="AK72">
        <v>910</v>
      </c>
      <c r="AL72">
        <v>181</v>
      </c>
      <c r="AM72">
        <v>0.43</v>
      </c>
      <c r="AN72">
        <v>2</v>
      </c>
      <c r="AO72">
        <v>0</v>
      </c>
      <c r="AP72">
        <v>4</v>
      </c>
      <c r="AQ72">
        <v>21</v>
      </c>
      <c r="AR72" s="2">
        <v>74488</v>
      </c>
      <c r="AS72">
        <v>1.71</v>
      </c>
      <c r="AT72" s="2">
        <v>74488</v>
      </c>
      <c r="AU72">
        <v>1.71</v>
      </c>
      <c r="AV72" s="2">
        <v>18557</v>
      </c>
      <c r="AW72" s="2">
        <v>3689065</v>
      </c>
      <c r="AX72" s="3">
        <v>0.24909999999999999</v>
      </c>
      <c r="AY72">
        <v>532</v>
      </c>
      <c r="AZ72" s="4">
        <v>8776000</v>
      </c>
      <c r="BA72" s="4">
        <v>4584</v>
      </c>
      <c r="BB72" s="4">
        <v>583</v>
      </c>
      <c r="BC72" t="s">
        <v>439</v>
      </c>
      <c r="BD72" t="s">
        <v>440</v>
      </c>
      <c r="BE72" t="s">
        <v>441</v>
      </c>
      <c r="BG72" t="s">
        <v>95</v>
      </c>
      <c r="BH72">
        <v>4</v>
      </c>
      <c r="BI72">
        <v>10</v>
      </c>
      <c r="BJ72">
        <v>27</v>
      </c>
      <c r="BK72">
        <v>75</v>
      </c>
      <c r="BL72">
        <v>3</v>
      </c>
      <c r="BM72" s="1">
        <v>23528</v>
      </c>
    </row>
    <row r="73" spans="1:68" x14ac:dyDescent="0.35">
      <c r="A73" t="s">
        <v>442</v>
      </c>
      <c r="B73" s="10">
        <v>15559864</v>
      </c>
      <c r="C73" s="10">
        <v>17850059</v>
      </c>
      <c r="D73" s="10">
        <v>27542126</v>
      </c>
      <c r="E73">
        <v>96</v>
      </c>
      <c r="F73"/>
      <c r="G73" s="51" t="str">
        <f t="shared" si="7"/>
        <v>Below Average</v>
      </c>
      <c r="H73" s="57">
        <f t="shared" si="13"/>
        <v>-1.338090705254213</v>
      </c>
      <c r="I73" s="51" t="str">
        <f t="shared" si="8"/>
        <v>Below Average</v>
      </c>
      <c r="K73" s="51" t="str">
        <f t="shared" si="9"/>
        <v>Below Average</v>
      </c>
      <c r="O73" s="54" t="str">
        <f t="shared" si="10"/>
        <v>Below Average</v>
      </c>
      <c r="P73" s="54" t="str">
        <f t="shared" si="11"/>
        <v>Below Average</v>
      </c>
      <c r="Q73" s="54" t="str">
        <f t="shared" si="12"/>
        <v>Below Average</v>
      </c>
      <c r="T73" t="s">
        <v>442</v>
      </c>
      <c r="U73" t="s">
        <v>443</v>
      </c>
      <c r="V73">
        <v>176</v>
      </c>
      <c r="W73">
        <v>134</v>
      </c>
      <c r="X73">
        <v>451</v>
      </c>
      <c r="Y73">
        <v>451</v>
      </c>
      <c r="Z73" t="s">
        <v>444</v>
      </c>
      <c r="AA73" t="s">
        <v>64</v>
      </c>
      <c r="AB73" t="s">
        <v>65</v>
      </c>
      <c r="AC73" t="s">
        <v>235</v>
      </c>
      <c r="AE73">
        <v>96</v>
      </c>
      <c r="AF73">
        <v>96</v>
      </c>
      <c r="AG73">
        <v>336</v>
      </c>
      <c r="AH73">
        <v>3.5</v>
      </c>
      <c r="AJ73">
        <v>114</v>
      </c>
      <c r="AK73">
        <v>114</v>
      </c>
      <c r="AL73">
        <v>88</v>
      </c>
      <c r="AM73">
        <v>0.92600000000000005</v>
      </c>
      <c r="AN73">
        <v>1</v>
      </c>
      <c r="AO73">
        <v>0</v>
      </c>
      <c r="AP73">
        <v>1</v>
      </c>
      <c r="AQ73">
        <v>14</v>
      </c>
      <c r="AR73" s="2">
        <v>44921</v>
      </c>
      <c r="AS73">
        <v>1.03</v>
      </c>
      <c r="AT73" s="2">
        <v>44921</v>
      </c>
      <c r="AU73">
        <v>1.03</v>
      </c>
      <c r="AV73" s="2">
        <v>14475</v>
      </c>
      <c r="AW73" s="2">
        <v>1021739</v>
      </c>
      <c r="AX73" s="3">
        <v>0.32219999999999999</v>
      </c>
      <c r="AY73">
        <v>111</v>
      </c>
      <c r="AZ73" s="4">
        <v>2402000</v>
      </c>
      <c r="BA73" s="4">
        <v>7149</v>
      </c>
      <c r="BB73" s="4">
        <v>337</v>
      </c>
      <c r="BC73" t="s">
        <v>445</v>
      </c>
      <c r="BD73" t="s">
        <v>440</v>
      </c>
      <c r="BE73" t="s">
        <v>446</v>
      </c>
      <c r="BG73" t="s">
        <v>95</v>
      </c>
      <c r="BH73">
        <v>4</v>
      </c>
      <c r="BI73">
        <v>10</v>
      </c>
      <c r="BJ73">
        <v>31</v>
      </c>
      <c r="BK73">
        <v>75</v>
      </c>
      <c r="BL73">
        <v>3</v>
      </c>
      <c r="BM73" s="1">
        <v>24958</v>
      </c>
      <c r="BN73" t="s">
        <v>211</v>
      </c>
      <c r="BO73" t="s">
        <v>236</v>
      </c>
    </row>
    <row r="74" spans="1:68" x14ac:dyDescent="0.35">
      <c r="A74" t="s">
        <v>447</v>
      </c>
      <c r="B74" s="10">
        <v>18886863</v>
      </c>
      <c r="C74" s="10">
        <v>19586874</v>
      </c>
      <c r="D74" s="10">
        <v>61652543</v>
      </c>
      <c r="E74">
        <v>188</v>
      </c>
      <c r="F74"/>
      <c r="G74" s="51" t="str">
        <f t="shared" si="7"/>
        <v>Below Average</v>
      </c>
      <c r="H74" s="57">
        <f t="shared" si="13"/>
        <v>-1.2240177263481533</v>
      </c>
      <c r="I74" s="51" t="str">
        <f t="shared" si="8"/>
        <v>Below Average</v>
      </c>
      <c r="K74" s="51" t="str">
        <f t="shared" si="9"/>
        <v>Below Average</v>
      </c>
      <c r="O74" s="54" t="str">
        <f t="shared" si="10"/>
        <v>Below Average</v>
      </c>
      <c r="P74" s="54" t="str">
        <f t="shared" si="11"/>
        <v>Below Average</v>
      </c>
      <c r="Q74" s="54" t="str">
        <f t="shared" si="12"/>
        <v>Below Average</v>
      </c>
      <c r="T74" t="s">
        <v>447</v>
      </c>
      <c r="U74" t="s">
        <v>448</v>
      </c>
      <c r="V74">
        <v>334</v>
      </c>
      <c r="W74">
        <v>342</v>
      </c>
      <c r="X74">
        <v>779</v>
      </c>
      <c r="Y74">
        <v>753</v>
      </c>
      <c r="Z74" t="s">
        <v>449</v>
      </c>
      <c r="AA74" t="s">
        <v>64</v>
      </c>
      <c r="AB74" t="s">
        <v>75</v>
      </c>
      <c r="AC74" t="s">
        <v>66</v>
      </c>
      <c r="AE74">
        <v>187</v>
      </c>
      <c r="AF74">
        <v>188</v>
      </c>
      <c r="AG74">
        <v>729.5</v>
      </c>
      <c r="AH74">
        <v>3.9</v>
      </c>
      <c r="AJ74">
        <v>279</v>
      </c>
      <c r="AK74">
        <v>279</v>
      </c>
      <c r="AL74">
        <v>130</v>
      </c>
      <c r="AM74">
        <v>0.70699999999999996</v>
      </c>
      <c r="AN74">
        <v>3</v>
      </c>
      <c r="AO74">
        <v>0</v>
      </c>
      <c r="AP74">
        <v>13</v>
      </c>
      <c r="AQ74" s="7">
        <v>43531</v>
      </c>
      <c r="AR74" s="2">
        <v>134390</v>
      </c>
      <c r="AS74">
        <v>3.09</v>
      </c>
      <c r="AT74" s="2">
        <v>134390</v>
      </c>
      <c r="AU74">
        <v>3.09</v>
      </c>
      <c r="AV74" s="2">
        <v>35258</v>
      </c>
      <c r="AW74" s="2">
        <v>1584850</v>
      </c>
      <c r="AX74" s="3">
        <v>0.26240000000000002</v>
      </c>
      <c r="AY74">
        <v>90</v>
      </c>
      <c r="AZ74" s="4">
        <v>12645913</v>
      </c>
      <c r="BA74" s="4">
        <v>17252</v>
      </c>
      <c r="BB74" s="4">
        <v>403</v>
      </c>
      <c r="BC74" t="s">
        <v>450</v>
      </c>
      <c r="BD74" t="s">
        <v>451</v>
      </c>
      <c r="BE74" t="s">
        <v>396</v>
      </c>
      <c r="BF74" t="s">
        <v>87</v>
      </c>
      <c r="BG74" t="s">
        <v>71</v>
      </c>
      <c r="BH74">
        <v>3</v>
      </c>
      <c r="BI74">
        <v>15</v>
      </c>
      <c r="BJ74">
        <v>33</v>
      </c>
      <c r="BK74">
        <v>79</v>
      </c>
      <c r="BL74">
        <v>16</v>
      </c>
      <c r="BM74" s="1">
        <v>31762</v>
      </c>
      <c r="BO74" t="s">
        <v>186</v>
      </c>
      <c r="BP74" t="s">
        <v>108</v>
      </c>
    </row>
    <row r="75" spans="1:68" x14ac:dyDescent="0.35">
      <c r="A75" t="s">
        <v>452</v>
      </c>
      <c r="B75" s="10">
        <v>18163358</v>
      </c>
      <c r="C75" s="10">
        <v>23365136</v>
      </c>
      <c r="D75" s="10">
        <v>41498286</v>
      </c>
      <c r="E75">
        <v>107</v>
      </c>
      <c r="F75"/>
      <c r="G75" s="51" t="str">
        <f t="shared" si="7"/>
        <v>Below Average</v>
      </c>
      <c r="H75" s="57">
        <f t="shared" si="13"/>
        <v>-1.2481562345351027</v>
      </c>
      <c r="I75" s="51" t="str">
        <f t="shared" si="8"/>
        <v>Below Average</v>
      </c>
      <c r="K75" s="51" t="str">
        <f t="shared" si="9"/>
        <v>Below Average</v>
      </c>
      <c r="O75" s="54" t="str">
        <f t="shared" si="10"/>
        <v>Below Average</v>
      </c>
      <c r="P75" s="54" t="str">
        <f t="shared" si="11"/>
        <v>Below Average</v>
      </c>
      <c r="Q75" s="54" t="str">
        <f t="shared" si="12"/>
        <v>Below Average</v>
      </c>
      <c r="T75" t="s">
        <v>452</v>
      </c>
      <c r="U75" t="s">
        <v>82</v>
      </c>
      <c r="V75">
        <v>307</v>
      </c>
      <c r="W75">
        <v>308</v>
      </c>
      <c r="X75">
        <v>330</v>
      </c>
      <c r="Y75">
        <v>750</v>
      </c>
      <c r="Z75" t="s">
        <v>453</v>
      </c>
      <c r="AA75" t="s">
        <v>64</v>
      </c>
      <c r="AB75" t="s">
        <v>75</v>
      </c>
      <c r="AC75" t="s">
        <v>84</v>
      </c>
      <c r="AE75">
        <v>106</v>
      </c>
      <c r="AF75">
        <v>107</v>
      </c>
      <c r="AG75">
        <v>455</v>
      </c>
      <c r="AH75">
        <v>4.29</v>
      </c>
      <c r="AJ75">
        <v>251</v>
      </c>
      <c r="AK75">
        <v>251</v>
      </c>
      <c r="AL75">
        <v>35</v>
      </c>
      <c r="AM75">
        <v>0.33700000000000002</v>
      </c>
      <c r="AN75">
        <v>6</v>
      </c>
      <c r="AO75">
        <v>0</v>
      </c>
      <c r="AP75">
        <v>6</v>
      </c>
      <c r="AQ75" s="7">
        <v>43591</v>
      </c>
      <c r="AR75" s="2">
        <v>31874</v>
      </c>
      <c r="AS75">
        <v>0.73</v>
      </c>
      <c r="AT75" s="2">
        <v>31874</v>
      </c>
      <c r="AU75">
        <v>0.73</v>
      </c>
      <c r="AV75" s="2">
        <v>21948</v>
      </c>
      <c r="AW75" s="2">
        <v>3488634</v>
      </c>
      <c r="AX75" s="3">
        <v>0.68859999999999999</v>
      </c>
      <c r="AY75">
        <v>344</v>
      </c>
      <c r="AZ75" s="4">
        <v>11430362</v>
      </c>
      <c r="BA75" s="4">
        <v>24822</v>
      </c>
      <c r="BB75" s="4">
        <v>457</v>
      </c>
      <c r="BC75" t="s">
        <v>454</v>
      </c>
      <c r="BD75" t="s">
        <v>395</v>
      </c>
      <c r="BE75" t="s">
        <v>397</v>
      </c>
      <c r="BF75" t="s">
        <v>455</v>
      </c>
      <c r="BG75" t="s">
        <v>71</v>
      </c>
      <c r="BH75">
        <v>4</v>
      </c>
      <c r="BI75">
        <v>15</v>
      </c>
      <c r="BJ75">
        <v>32</v>
      </c>
      <c r="BK75">
        <v>77</v>
      </c>
      <c r="BL75">
        <v>16</v>
      </c>
      <c r="BM75" s="1">
        <v>32142</v>
      </c>
      <c r="BP75" t="s">
        <v>108</v>
      </c>
    </row>
    <row r="76" spans="1:68" x14ac:dyDescent="0.35">
      <c r="A76" t="s">
        <v>456</v>
      </c>
      <c r="B76" s="10">
        <v>21543767</v>
      </c>
      <c r="C76" s="10">
        <v>22879758</v>
      </c>
      <c r="D76" s="10">
        <v>37374598</v>
      </c>
      <c r="E76">
        <v>115</v>
      </c>
      <c r="F76"/>
      <c r="G76" s="51" t="str">
        <f t="shared" si="7"/>
        <v>Below Average</v>
      </c>
      <c r="H76" s="57">
        <f t="shared" si="13"/>
        <v>-1.1383707396784377</v>
      </c>
      <c r="I76" s="51" t="str">
        <f t="shared" si="8"/>
        <v>Below Average</v>
      </c>
      <c r="K76" s="51" t="str">
        <f t="shared" si="9"/>
        <v>Below Average</v>
      </c>
      <c r="O76" s="54" t="str">
        <f t="shared" si="10"/>
        <v>Below Average</v>
      </c>
      <c r="P76" s="54" t="str">
        <f t="shared" si="11"/>
        <v>Below Average</v>
      </c>
      <c r="Q76" s="54" t="str">
        <f t="shared" si="12"/>
        <v>Below Average</v>
      </c>
      <c r="T76" t="s">
        <v>456</v>
      </c>
      <c r="U76" t="s">
        <v>82</v>
      </c>
      <c r="V76">
        <v>308</v>
      </c>
      <c r="W76">
        <v>308</v>
      </c>
      <c r="X76">
        <v>750</v>
      </c>
      <c r="Y76">
        <v>750</v>
      </c>
      <c r="Z76" t="s">
        <v>457</v>
      </c>
      <c r="AA76" t="s">
        <v>64</v>
      </c>
      <c r="AB76" t="s">
        <v>75</v>
      </c>
      <c r="AC76" t="s">
        <v>84</v>
      </c>
      <c r="AE76">
        <v>107</v>
      </c>
      <c r="AF76">
        <v>115</v>
      </c>
      <c r="AG76">
        <v>470.5</v>
      </c>
      <c r="AH76">
        <v>4.4000000000000004</v>
      </c>
      <c r="AJ76">
        <v>263</v>
      </c>
      <c r="AK76">
        <v>263</v>
      </c>
      <c r="AL76">
        <v>27</v>
      </c>
      <c r="AM76">
        <v>0.252</v>
      </c>
      <c r="AN76">
        <v>5</v>
      </c>
      <c r="AO76">
        <v>0</v>
      </c>
      <c r="AP76">
        <v>5</v>
      </c>
      <c r="AQ76">
        <v>5</v>
      </c>
      <c r="AR76" s="2">
        <v>35423</v>
      </c>
      <c r="AS76">
        <v>0.81</v>
      </c>
      <c r="AT76" s="2">
        <v>35423</v>
      </c>
      <c r="AU76">
        <v>0.81</v>
      </c>
      <c r="AV76" s="2">
        <v>21985</v>
      </c>
      <c r="AW76" s="2">
        <v>1538950</v>
      </c>
      <c r="AX76" s="3">
        <v>0.62060000000000004</v>
      </c>
      <c r="AY76">
        <v>325</v>
      </c>
      <c r="AZ76" s="4">
        <v>7234594</v>
      </c>
      <c r="BA76" s="4">
        <v>14061</v>
      </c>
      <c r="BB76" s="4">
        <v>495</v>
      </c>
      <c r="BC76" t="s">
        <v>85</v>
      </c>
      <c r="BD76" t="s">
        <v>458</v>
      </c>
      <c r="BE76" t="s">
        <v>459</v>
      </c>
      <c r="BF76" t="s">
        <v>460</v>
      </c>
      <c r="BG76" t="s">
        <v>71</v>
      </c>
      <c r="BH76">
        <v>4</v>
      </c>
      <c r="BI76">
        <v>15</v>
      </c>
      <c r="BJ76">
        <v>32</v>
      </c>
      <c r="BK76">
        <v>77</v>
      </c>
      <c r="BL76">
        <v>16</v>
      </c>
      <c r="BM76" s="1">
        <v>31106</v>
      </c>
      <c r="BP76" t="s">
        <v>108</v>
      </c>
    </row>
    <row r="77" spans="1:68" x14ac:dyDescent="0.35">
      <c r="A77" t="s">
        <v>461</v>
      </c>
      <c r="B77" s="10">
        <v>29169232</v>
      </c>
      <c r="C77" s="10">
        <v>30314697</v>
      </c>
      <c r="D77" s="10">
        <v>54563725</v>
      </c>
      <c r="E77">
        <v>150</v>
      </c>
      <c r="F77"/>
      <c r="G77" s="51" t="str">
        <f t="shared" si="7"/>
        <v>Below Average</v>
      </c>
      <c r="H77" s="57">
        <f t="shared" si="13"/>
        <v>-0.91604042795797391</v>
      </c>
      <c r="I77" s="51" t="str">
        <f t="shared" si="8"/>
        <v>Below Average</v>
      </c>
      <c r="K77" s="51" t="str">
        <f t="shared" si="9"/>
        <v>Below Average</v>
      </c>
      <c r="O77" s="54" t="str">
        <f t="shared" si="10"/>
        <v>Below Average</v>
      </c>
      <c r="P77" s="54" t="str">
        <f t="shared" si="11"/>
        <v>Below Average</v>
      </c>
      <c r="Q77" s="54" t="str">
        <f t="shared" si="12"/>
        <v>Below Average</v>
      </c>
      <c r="T77" t="s">
        <v>461</v>
      </c>
      <c r="U77" t="s">
        <v>82</v>
      </c>
      <c r="V77">
        <v>335</v>
      </c>
      <c r="W77">
        <v>308</v>
      </c>
      <c r="X77">
        <v>751</v>
      </c>
      <c r="Y77">
        <v>750</v>
      </c>
      <c r="Z77" t="s">
        <v>462</v>
      </c>
      <c r="AA77" t="s">
        <v>64</v>
      </c>
      <c r="AB77" t="s">
        <v>75</v>
      </c>
      <c r="AC77" t="s">
        <v>84</v>
      </c>
      <c r="AE77">
        <v>147</v>
      </c>
      <c r="AF77">
        <v>150</v>
      </c>
      <c r="AG77">
        <v>647.5</v>
      </c>
      <c r="AH77">
        <v>4.4000000000000004</v>
      </c>
      <c r="AJ77">
        <v>342</v>
      </c>
      <c r="AK77">
        <v>342</v>
      </c>
      <c r="AL77">
        <v>50</v>
      </c>
      <c r="AM77">
        <v>0.34</v>
      </c>
      <c r="AN77">
        <v>9</v>
      </c>
      <c r="AO77">
        <v>0</v>
      </c>
      <c r="AP77">
        <v>9</v>
      </c>
      <c r="AQ77" s="7">
        <v>43560</v>
      </c>
      <c r="AR77" s="2">
        <v>45636</v>
      </c>
      <c r="AS77">
        <v>1.05</v>
      </c>
      <c r="AT77" s="2">
        <v>45636</v>
      </c>
      <c r="AU77">
        <v>1.05</v>
      </c>
      <c r="AV77" s="2">
        <v>29519</v>
      </c>
      <c r="AW77" s="2">
        <v>2656710</v>
      </c>
      <c r="AX77" s="3">
        <v>0.64680000000000004</v>
      </c>
      <c r="AY77">
        <v>326</v>
      </c>
      <c r="AZ77" s="4">
        <v>10283674</v>
      </c>
      <c r="BA77" s="4">
        <v>15605</v>
      </c>
      <c r="BB77" s="4">
        <v>464</v>
      </c>
      <c r="BC77" t="s">
        <v>395</v>
      </c>
      <c r="BD77" t="s">
        <v>454</v>
      </c>
      <c r="BE77" t="s">
        <v>459</v>
      </c>
      <c r="BF77" t="s">
        <v>460</v>
      </c>
      <c r="BG77" t="s">
        <v>71</v>
      </c>
      <c r="BH77">
        <v>4</v>
      </c>
      <c r="BI77">
        <v>15</v>
      </c>
      <c r="BJ77">
        <v>32</v>
      </c>
      <c r="BK77">
        <v>77</v>
      </c>
      <c r="BL77">
        <v>16</v>
      </c>
      <c r="BM77" s="1">
        <v>31708</v>
      </c>
      <c r="BP77" t="s">
        <v>108</v>
      </c>
    </row>
    <row r="78" spans="1:68" x14ac:dyDescent="0.35">
      <c r="A78" t="s">
        <v>463</v>
      </c>
      <c r="B78" s="10">
        <v>23315960</v>
      </c>
      <c r="C78" s="10">
        <v>24256253</v>
      </c>
      <c r="D78" s="10">
        <v>40288098</v>
      </c>
      <c r="E78">
        <v>135</v>
      </c>
      <c r="F78"/>
      <c r="G78" s="51" t="str">
        <f t="shared" si="7"/>
        <v>Below Average</v>
      </c>
      <c r="H78" s="57">
        <f t="shared" si="13"/>
        <v>-1.0837288135746785</v>
      </c>
      <c r="I78" s="51" t="str">
        <f t="shared" si="8"/>
        <v>Below Average</v>
      </c>
      <c r="K78" s="51" t="str">
        <f t="shared" si="9"/>
        <v>Below Average</v>
      </c>
      <c r="O78" s="54" t="str">
        <f t="shared" si="10"/>
        <v>Below Average</v>
      </c>
      <c r="P78" s="54" t="str">
        <f t="shared" si="11"/>
        <v>Below Average</v>
      </c>
      <c r="Q78" s="54" t="str">
        <f t="shared" si="12"/>
        <v>Below Average</v>
      </c>
      <c r="T78" t="s">
        <v>463</v>
      </c>
      <c r="U78" t="s">
        <v>82</v>
      </c>
      <c r="V78">
        <v>336</v>
      </c>
      <c r="W78">
        <v>308</v>
      </c>
      <c r="X78">
        <v>752</v>
      </c>
      <c r="Y78">
        <v>750</v>
      </c>
      <c r="Z78" t="s">
        <v>464</v>
      </c>
      <c r="AA78" t="s">
        <v>64</v>
      </c>
      <c r="AB78" t="s">
        <v>75</v>
      </c>
      <c r="AC78" t="s">
        <v>84</v>
      </c>
      <c r="AE78">
        <v>129</v>
      </c>
      <c r="AF78">
        <v>135</v>
      </c>
      <c r="AG78">
        <v>560.5</v>
      </c>
      <c r="AH78">
        <v>4.34</v>
      </c>
      <c r="AJ78">
        <v>304</v>
      </c>
      <c r="AK78">
        <v>304</v>
      </c>
      <c r="AL78">
        <v>40</v>
      </c>
      <c r="AM78">
        <v>0.31</v>
      </c>
      <c r="AN78">
        <v>3</v>
      </c>
      <c r="AO78">
        <v>0</v>
      </c>
      <c r="AP78">
        <v>3</v>
      </c>
      <c r="AQ78">
        <v>5</v>
      </c>
      <c r="AR78" s="2">
        <v>53898</v>
      </c>
      <c r="AS78">
        <v>1.24</v>
      </c>
      <c r="AT78" s="2">
        <v>53898</v>
      </c>
      <c r="AU78">
        <v>1.24</v>
      </c>
      <c r="AV78" s="2">
        <v>28605</v>
      </c>
      <c r="AW78" s="2">
        <v>2927721</v>
      </c>
      <c r="AX78" s="3">
        <v>0.53069999999999995</v>
      </c>
      <c r="AY78">
        <v>245</v>
      </c>
      <c r="AZ78" s="4">
        <v>8551169</v>
      </c>
      <c r="BA78" s="4">
        <v>14555</v>
      </c>
      <c r="BB78" s="4">
        <v>506</v>
      </c>
      <c r="BC78" t="s">
        <v>465</v>
      </c>
      <c r="BD78" t="s">
        <v>85</v>
      </c>
      <c r="BE78" t="s">
        <v>460</v>
      </c>
      <c r="BF78" t="s">
        <v>455</v>
      </c>
      <c r="BG78" t="s">
        <v>71</v>
      </c>
      <c r="BH78">
        <v>4</v>
      </c>
      <c r="BI78">
        <v>15</v>
      </c>
      <c r="BJ78">
        <v>32</v>
      </c>
      <c r="BK78">
        <v>77</v>
      </c>
      <c r="BL78">
        <v>16</v>
      </c>
      <c r="BM78" s="1">
        <v>31381</v>
      </c>
      <c r="BP78" t="s">
        <v>108</v>
      </c>
    </row>
    <row r="79" spans="1:68" x14ac:dyDescent="0.35">
      <c r="A79" t="s">
        <v>466</v>
      </c>
      <c r="B79" s="10">
        <v>89130977</v>
      </c>
      <c r="C79" s="10">
        <v>109738181</v>
      </c>
      <c r="D79" s="10">
        <v>143729295</v>
      </c>
      <c r="E79">
        <v>401</v>
      </c>
      <c r="F79"/>
      <c r="G79" s="51" t="str">
        <f t="shared" si="7"/>
        <v>Above Average</v>
      </c>
      <c r="H79" s="57">
        <f t="shared" si="13"/>
        <v>0.12721443104153218</v>
      </c>
      <c r="I79" s="51" t="str">
        <f t="shared" si="8"/>
        <v>Above Average</v>
      </c>
      <c r="K79" s="51" t="str">
        <f t="shared" si="9"/>
        <v>Above Average</v>
      </c>
      <c r="O79" s="54" t="str">
        <f t="shared" si="10"/>
        <v>Above Average</v>
      </c>
      <c r="P79" s="54" t="str">
        <f t="shared" si="11"/>
        <v>Above Average</v>
      </c>
      <c r="Q79" s="54" t="str">
        <f t="shared" si="12"/>
        <v>Above Average</v>
      </c>
      <c r="T79" t="s">
        <v>466</v>
      </c>
      <c r="U79" t="s">
        <v>467</v>
      </c>
      <c r="V79">
        <v>11</v>
      </c>
      <c r="W79">
        <v>280</v>
      </c>
      <c r="X79">
        <v>208</v>
      </c>
      <c r="Y79">
        <v>506</v>
      </c>
      <c r="Z79" t="s">
        <v>468</v>
      </c>
      <c r="AA79" t="s">
        <v>64</v>
      </c>
      <c r="AB79" t="s">
        <v>65</v>
      </c>
      <c r="AC79" t="s">
        <v>66</v>
      </c>
      <c r="AE79">
        <v>401</v>
      </c>
      <c r="AF79">
        <v>401</v>
      </c>
      <c r="AG79" s="6">
        <v>1893.5</v>
      </c>
      <c r="AH79">
        <v>4.72</v>
      </c>
      <c r="AJ79">
        <v>861</v>
      </c>
      <c r="AK79">
        <v>861</v>
      </c>
      <c r="AL79">
        <v>173</v>
      </c>
      <c r="AM79">
        <v>0.438</v>
      </c>
      <c r="AN79">
        <v>46</v>
      </c>
      <c r="AO79">
        <v>0</v>
      </c>
      <c r="AP79">
        <v>192</v>
      </c>
      <c r="AQ79">
        <v>2</v>
      </c>
      <c r="AR79" s="2">
        <v>742013</v>
      </c>
      <c r="AS79">
        <v>17.03</v>
      </c>
      <c r="AT79" s="2">
        <v>742013</v>
      </c>
      <c r="AU79">
        <v>17.03</v>
      </c>
      <c r="AV79" s="2">
        <v>154304</v>
      </c>
      <c r="AW79" s="2">
        <v>3388939</v>
      </c>
      <c r="AX79" s="3">
        <v>0.20799999999999999</v>
      </c>
      <c r="AY79">
        <v>51</v>
      </c>
      <c r="AZ79" s="4">
        <v>2067000</v>
      </c>
      <c r="BA79" s="4">
        <v>1116</v>
      </c>
      <c r="BB79" s="4">
        <v>612</v>
      </c>
      <c r="BC79" t="s">
        <v>469</v>
      </c>
      <c r="BD79" t="s">
        <v>470</v>
      </c>
      <c r="BE79" t="s">
        <v>471</v>
      </c>
      <c r="BF79" t="s">
        <v>472</v>
      </c>
      <c r="BG79" t="s">
        <v>71</v>
      </c>
      <c r="BH79">
        <v>9</v>
      </c>
      <c r="BI79">
        <v>15</v>
      </c>
      <c r="BJ79">
        <v>34</v>
      </c>
      <c r="BK79">
        <v>85</v>
      </c>
      <c r="BL79">
        <v>18</v>
      </c>
      <c r="BM79" s="1">
        <v>15330</v>
      </c>
    </row>
    <row r="80" spans="1:68" x14ac:dyDescent="0.35">
      <c r="A80" t="s">
        <v>473</v>
      </c>
      <c r="B80" s="10">
        <v>118123992</v>
      </c>
      <c r="C80" s="10">
        <v>132523657</v>
      </c>
      <c r="D80" s="10">
        <v>191598743</v>
      </c>
      <c r="E80">
        <v>749</v>
      </c>
      <c r="F80"/>
      <c r="G80" s="51" t="str">
        <f t="shared" si="7"/>
        <v>Above Average</v>
      </c>
      <c r="H80" s="57">
        <f t="shared" si="13"/>
        <v>0.4034060369687727</v>
      </c>
      <c r="I80" s="51" t="str">
        <f t="shared" si="8"/>
        <v>Above Average</v>
      </c>
      <c r="K80" s="51" t="str">
        <f t="shared" si="9"/>
        <v>Above Average</v>
      </c>
      <c r="O80" s="54" t="str">
        <f t="shared" si="10"/>
        <v>Above Average</v>
      </c>
      <c r="P80" s="54" t="str">
        <f t="shared" si="11"/>
        <v>Above Average</v>
      </c>
      <c r="Q80" s="54" t="str">
        <f t="shared" si="12"/>
        <v>Above Average</v>
      </c>
      <c r="T80" t="s">
        <v>473</v>
      </c>
      <c r="U80" t="s">
        <v>474</v>
      </c>
      <c r="V80">
        <v>123</v>
      </c>
      <c r="W80">
        <v>123</v>
      </c>
      <c r="X80">
        <v>245</v>
      </c>
      <c r="Y80">
        <v>245</v>
      </c>
      <c r="Z80" t="s">
        <v>475</v>
      </c>
      <c r="AA80" t="s">
        <v>64</v>
      </c>
      <c r="AB80" t="s">
        <v>65</v>
      </c>
      <c r="AC80" t="s">
        <v>66</v>
      </c>
      <c r="AE80">
        <v>748</v>
      </c>
      <c r="AF80">
        <v>749</v>
      </c>
      <c r="AG80" s="6">
        <v>3523</v>
      </c>
      <c r="AH80">
        <v>4.71</v>
      </c>
      <c r="AJ80" s="2">
        <v>1720</v>
      </c>
      <c r="AK80" s="2">
        <v>1720</v>
      </c>
      <c r="AL80">
        <v>330</v>
      </c>
      <c r="AM80">
        <v>0.45</v>
      </c>
      <c r="AN80">
        <v>6</v>
      </c>
      <c r="AO80">
        <v>2</v>
      </c>
      <c r="AP80">
        <v>8</v>
      </c>
      <c r="AQ80" s="7">
        <v>43726</v>
      </c>
      <c r="AR80" s="2">
        <v>243770</v>
      </c>
      <c r="AS80">
        <v>5.6</v>
      </c>
      <c r="AT80" s="2">
        <v>232673</v>
      </c>
      <c r="AU80">
        <v>5.34</v>
      </c>
      <c r="AV80" s="2">
        <v>51879</v>
      </c>
      <c r="AW80" s="2">
        <v>6740935</v>
      </c>
      <c r="AX80" s="3">
        <v>0.21279999999999999</v>
      </c>
      <c r="AY80">
        <v>307</v>
      </c>
      <c r="AZ80" s="4">
        <v>16774779</v>
      </c>
      <c r="BA80" s="4">
        <v>4756</v>
      </c>
      <c r="BB80" s="4">
        <v>529</v>
      </c>
      <c r="BC80" t="s">
        <v>476</v>
      </c>
      <c r="BD80" t="s">
        <v>477</v>
      </c>
      <c r="BE80" t="s">
        <v>478</v>
      </c>
      <c r="BF80" t="s">
        <v>479</v>
      </c>
      <c r="BG80" t="s">
        <v>95</v>
      </c>
      <c r="BH80">
        <v>11</v>
      </c>
      <c r="BI80">
        <v>13</v>
      </c>
      <c r="BJ80">
        <v>30</v>
      </c>
      <c r="BK80">
        <v>68</v>
      </c>
      <c r="BL80">
        <v>8</v>
      </c>
      <c r="BM80" s="1">
        <v>24046</v>
      </c>
    </row>
    <row r="81" spans="1:68" x14ac:dyDescent="0.35">
      <c r="A81" t="s">
        <v>480</v>
      </c>
      <c r="B81" s="10">
        <v>11829516</v>
      </c>
      <c r="C81" s="10">
        <v>11952661</v>
      </c>
      <c r="D81" s="10">
        <v>19644836</v>
      </c>
      <c r="E81">
        <v>95</v>
      </c>
      <c r="F81"/>
      <c r="G81" s="51" t="str">
        <f t="shared" si="7"/>
        <v>Below Average</v>
      </c>
      <c r="H81" s="57">
        <f t="shared" si="13"/>
        <v>-1.4759895084651669</v>
      </c>
      <c r="I81" s="51" t="str">
        <f t="shared" si="8"/>
        <v>Below Average</v>
      </c>
      <c r="K81" s="51" t="str">
        <f t="shared" si="9"/>
        <v>Below Average</v>
      </c>
      <c r="O81" s="54" t="str">
        <f t="shared" si="10"/>
        <v>Below Average</v>
      </c>
      <c r="P81" s="54" t="str">
        <f t="shared" si="11"/>
        <v>Below Average</v>
      </c>
      <c r="Q81" s="54" t="str">
        <f t="shared" si="12"/>
        <v>Below Average</v>
      </c>
      <c r="T81" t="s">
        <v>480</v>
      </c>
      <c r="U81" t="s">
        <v>82</v>
      </c>
      <c r="V81">
        <v>236</v>
      </c>
      <c r="W81">
        <v>308</v>
      </c>
      <c r="X81">
        <v>351</v>
      </c>
      <c r="Y81">
        <v>344</v>
      </c>
      <c r="Z81" t="s">
        <v>481</v>
      </c>
      <c r="AA81" t="s">
        <v>64</v>
      </c>
      <c r="AB81" t="s">
        <v>75</v>
      </c>
      <c r="AC81" t="s">
        <v>235</v>
      </c>
      <c r="AE81">
        <v>95</v>
      </c>
      <c r="AF81">
        <v>95</v>
      </c>
      <c r="AG81">
        <v>307.5</v>
      </c>
      <c r="AH81">
        <v>3.24</v>
      </c>
      <c r="AJ81">
        <v>102</v>
      </c>
      <c r="AK81">
        <v>102</v>
      </c>
      <c r="AL81">
        <v>84</v>
      </c>
      <c r="AM81">
        <v>0.89400000000000002</v>
      </c>
      <c r="AN81">
        <v>1</v>
      </c>
      <c r="AO81">
        <v>0</v>
      </c>
      <c r="AP81">
        <v>1</v>
      </c>
      <c r="AQ81">
        <v>6</v>
      </c>
      <c r="AR81" s="2">
        <v>22146</v>
      </c>
      <c r="AS81">
        <v>0.51</v>
      </c>
      <c r="AT81" s="2">
        <v>22146</v>
      </c>
      <c r="AU81">
        <v>0.51</v>
      </c>
      <c r="AV81" s="2">
        <v>10022</v>
      </c>
      <c r="AW81" s="2">
        <v>784399</v>
      </c>
      <c r="AX81" s="3">
        <v>0.45250000000000001</v>
      </c>
      <c r="AY81">
        <v>200</v>
      </c>
      <c r="AZ81" s="4">
        <v>2518156</v>
      </c>
      <c r="BA81" s="4">
        <v>7869</v>
      </c>
      <c r="BB81" s="4">
        <v>288</v>
      </c>
      <c r="BC81" t="s">
        <v>455</v>
      </c>
      <c r="BD81" t="s">
        <v>460</v>
      </c>
      <c r="BE81" t="s">
        <v>459</v>
      </c>
      <c r="BF81" t="s">
        <v>465</v>
      </c>
      <c r="BG81" t="s">
        <v>71</v>
      </c>
      <c r="BH81">
        <v>4</v>
      </c>
      <c r="BI81">
        <v>15</v>
      </c>
      <c r="BJ81">
        <v>32</v>
      </c>
      <c r="BK81">
        <v>77</v>
      </c>
      <c r="BL81">
        <v>16</v>
      </c>
      <c r="BM81" s="1">
        <v>26511</v>
      </c>
      <c r="BO81" t="s">
        <v>236</v>
      </c>
    </row>
    <row r="82" spans="1:68" x14ac:dyDescent="0.35">
      <c r="A82" t="s">
        <v>482</v>
      </c>
      <c r="B82" s="10">
        <v>71682296</v>
      </c>
      <c r="C82" s="10">
        <v>93659702</v>
      </c>
      <c r="D82" s="10">
        <v>114877172</v>
      </c>
      <c r="E82">
        <v>534</v>
      </c>
      <c r="F82"/>
      <c r="G82" s="51" t="str">
        <f t="shared" si="7"/>
        <v>Below Average</v>
      </c>
      <c r="H82" s="57">
        <f t="shared" si="13"/>
        <v>-9.0415056773875527E-2</v>
      </c>
      <c r="I82" s="51" t="str">
        <f t="shared" si="8"/>
        <v>Below Average</v>
      </c>
      <c r="K82" s="51" t="str">
        <f t="shared" si="9"/>
        <v>Below Average</v>
      </c>
      <c r="O82" s="54" t="str">
        <f t="shared" si="10"/>
        <v>Above Average</v>
      </c>
      <c r="P82" s="54" t="str">
        <f t="shared" si="11"/>
        <v>Above Average</v>
      </c>
      <c r="Q82" s="54" t="str">
        <f t="shared" si="12"/>
        <v>Above Average</v>
      </c>
      <c r="T82" t="s">
        <v>482</v>
      </c>
      <c r="U82" t="s">
        <v>483</v>
      </c>
      <c r="V82">
        <v>94</v>
      </c>
      <c r="W82">
        <v>170</v>
      </c>
      <c r="X82">
        <v>671</v>
      </c>
      <c r="Y82">
        <v>671</v>
      </c>
      <c r="Z82" t="s">
        <v>484</v>
      </c>
      <c r="AA82" t="s">
        <v>64</v>
      </c>
      <c r="AB82" t="s">
        <v>65</v>
      </c>
      <c r="AC82" t="s">
        <v>66</v>
      </c>
      <c r="AE82">
        <v>530</v>
      </c>
      <c r="AF82">
        <v>534</v>
      </c>
      <c r="AG82" s="6">
        <v>2426</v>
      </c>
      <c r="AH82">
        <v>4.58</v>
      </c>
      <c r="AJ82" s="2">
        <v>1121</v>
      </c>
      <c r="AK82" s="2">
        <v>1121</v>
      </c>
      <c r="AL82">
        <v>211</v>
      </c>
      <c r="AM82">
        <v>0.40100000000000002</v>
      </c>
      <c r="AN82">
        <v>5</v>
      </c>
      <c r="AO82">
        <v>0</v>
      </c>
      <c r="AP82">
        <v>5</v>
      </c>
      <c r="AQ82">
        <v>14</v>
      </c>
      <c r="AR82" s="2">
        <v>298874</v>
      </c>
      <c r="AS82">
        <v>6.86</v>
      </c>
      <c r="AT82" s="2">
        <v>239429</v>
      </c>
      <c r="AU82">
        <v>5.5</v>
      </c>
      <c r="AV82" s="2">
        <v>38119</v>
      </c>
      <c r="AW82" s="2">
        <v>4912800</v>
      </c>
      <c r="AX82" s="3">
        <v>0.1275</v>
      </c>
      <c r="AY82">
        <v>163</v>
      </c>
      <c r="AZ82" s="4">
        <v>7728534</v>
      </c>
      <c r="BA82" s="4">
        <v>3165</v>
      </c>
      <c r="BB82" s="4">
        <v>599</v>
      </c>
      <c r="BC82" t="s">
        <v>411</v>
      </c>
      <c r="BD82" t="s">
        <v>485</v>
      </c>
      <c r="BE82" t="s">
        <v>486</v>
      </c>
      <c r="BF82" t="s">
        <v>487</v>
      </c>
      <c r="BG82" t="s">
        <v>80</v>
      </c>
      <c r="BH82">
        <v>13</v>
      </c>
      <c r="BI82">
        <v>8</v>
      </c>
      <c r="BJ82">
        <v>23</v>
      </c>
      <c r="BK82">
        <v>46</v>
      </c>
      <c r="BL82">
        <v>47</v>
      </c>
      <c r="BM82" s="1">
        <v>20876</v>
      </c>
      <c r="BN82" t="s">
        <v>211</v>
      </c>
    </row>
    <row r="83" spans="1:68" x14ac:dyDescent="0.35">
      <c r="A83" t="s">
        <v>488</v>
      </c>
      <c r="B83" s="10">
        <v>32266675</v>
      </c>
      <c r="C83" s="10">
        <v>32731003</v>
      </c>
      <c r="D83" s="10">
        <v>43998705</v>
      </c>
      <c r="E83">
        <v>193</v>
      </c>
      <c r="F83"/>
      <c r="G83" s="51" t="str">
        <f t="shared" si="7"/>
        <v>Below Average</v>
      </c>
      <c r="H83" s="57">
        <f t="shared" si="13"/>
        <v>-0.83447537723537279</v>
      </c>
      <c r="I83" s="51" t="str">
        <f t="shared" si="8"/>
        <v>Below Average</v>
      </c>
      <c r="K83" s="51" t="str">
        <f t="shared" si="9"/>
        <v>Below Average</v>
      </c>
      <c r="O83" s="54" t="str">
        <f t="shared" si="10"/>
        <v>Below Average</v>
      </c>
      <c r="P83" s="54" t="str">
        <f t="shared" si="11"/>
        <v>Below Average</v>
      </c>
      <c r="Q83" s="54" t="str">
        <f t="shared" si="12"/>
        <v>Below Average</v>
      </c>
      <c r="T83" t="s">
        <v>488</v>
      </c>
      <c r="U83" t="s">
        <v>405</v>
      </c>
      <c r="V83">
        <v>239</v>
      </c>
      <c r="W83">
        <v>166</v>
      </c>
      <c r="X83">
        <v>335</v>
      </c>
      <c r="Y83">
        <v>288</v>
      </c>
      <c r="Z83" t="s">
        <v>489</v>
      </c>
      <c r="AA83" t="s">
        <v>64</v>
      </c>
      <c r="AB83" t="s">
        <v>75</v>
      </c>
      <c r="AC83" t="s">
        <v>66</v>
      </c>
      <c r="AE83">
        <v>192</v>
      </c>
      <c r="AF83">
        <v>193</v>
      </c>
      <c r="AG83">
        <v>952</v>
      </c>
      <c r="AH83">
        <v>4.96</v>
      </c>
      <c r="AJ83">
        <v>512</v>
      </c>
      <c r="AK83">
        <v>512</v>
      </c>
      <c r="AL83">
        <v>73</v>
      </c>
      <c r="AM83">
        <v>0.38200000000000001</v>
      </c>
      <c r="AN83">
        <v>1</v>
      </c>
      <c r="AO83">
        <v>0</v>
      </c>
      <c r="AP83">
        <v>1</v>
      </c>
      <c r="AQ83">
        <v>18</v>
      </c>
      <c r="AR83" s="2">
        <v>93061</v>
      </c>
      <c r="AS83">
        <v>2.14</v>
      </c>
      <c r="AT83" s="2">
        <v>93061</v>
      </c>
      <c r="AU83">
        <v>2.14</v>
      </c>
      <c r="AV83" s="2">
        <v>14078</v>
      </c>
      <c r="AW83" s="2">
        <v>1876990</v>
      </c>
      <c r="AX83" s="3">
        <v>0.15129999999999999</v>
      </c>
      <c r="AY83">
        <v>239</v>
      </c>
      <c r="AZ83" s="4">
        <v>7531412</v>
      </c>
      <c r="BA83" s="4">
        <v>7829</v>
      </c>
      <c r="BB83" s="4">
        <v>552</v>
      </c>
      <c r="BC83" t="s">
        <v>490</v>
      </c>
      <c r="BD83" t="s">
        <v>491</v>
      </c>
      <c r="BE83" t="s">
        <v>411</v>
      </c>
      <c r="BF83" t="s">
        <v>492</v>
      </c>
      <c r="BG83" t="s">
        <v>80</v>
      </c>
      <c r="BH83">
        <v>13</v>
      </c>
      <c r="BI83">
        <v>8</v>
      </c>
      <c r="BJ83">
        <v>23</v>
      </c>
      <c r="BK83">
        <v>46</v>
      </c>
      <c r="BL83">
        <v>47</v>
      </c>
      <c r="BM83" s="1">
        <v>26815</v>
      </c>
    </row>
    <row r="84" spans="1:68" x14ac:dyDescent="0.35">
      <c r="A84" t="s">
        <v>493</v>
      </c>
      <c r="B84" s="10">
        <v>21739202</v>
      </c>
      <c r="C84" s="10">
        <v>22127578</v>
      </c>
      <c r="D84" s="10">
        <v>29386742</v>
      </c>
      <c r="E84">
        <v>125</v>
      </c>
      <c r="F84"/>
      <c r="G84" s="51" t="str">
        <f t="shared" si="7"/>
        <v>Below Average</v>
      </c>
      <c r="H84" s="57">
        <f t="shared" si="13"/>
        <v>-1.1322500892306766</v>
      </c>
      <c r="I84" s="51" t="str">
        <f t="shared" si="8"/>
        <v>Below Average</v>
      </c>
      <c r="K84" s="51" t="str">
        <f t="shared" si="9"/>
        <v>Below Average</v>
      </c>
      <c r="O84" s="54" t="str">
        <f t="shared" si="10"/>
        <v>Below Average</v>
      </c>
      <c r="P84" s="54" t="str">
        <f t="shared" si="11"/>
        <v>Below Average</v>
      </c>
      <c r="Q84" s="54" t="str">
        <f t="shared" si="12"/>
        <v>Below Average</v>
      </c>
      <c r="T84" t="s">
        <v>493</v>
      </c>
      <c r="U84" t="s">
        <v>494</v>
      </c>
      <c r="V84">
        <v>238</v>
      </c>
      <c r="W84">
        <v>172</v>
      </c>
      <c r="X84">
        <v>334</v>
      </c>
      <c r="Y84">
        <v>334</v>
      </c>
      <c r="Z84" t="s">
        <v>495</v>
      </c>
      <c r="AA84" t="s">
        <v>64</v>
      </c>
      <c r="AB84" t="s">
        <v>75</v>
      </c>
      <c r="AC84" t="s">
        <v>66</v>
      </c>
      <c r="AE84">
        <v>124</v>
      </c>
      <c r="AF84">
        <v>125</v>
      </c>
      <c r="AG84">
        <v>626</v>
      </c>
      <c r="AH84">
        <v>5.05</v>
      </c>
      <c r="AJ84">
        <v>361</v>
      </c>
      <c r="AK84">
        <v>361</v>
      </c>
      <c r="AL84">
        <v>37</v>
      </c>
      <c r="AM84">
        <v>0.30599999999999999</v>
      </c>
      <c r="AN84">
        <v>1</v>
      </c>
      <c r="AO84">
        <v>0</v>
      </c>
      <c r="AP84">
        <v>2</v>
      </c>
      <c r="AQ84">
        <v>14</v>
      </c>
      <c r="AR84" s="2">
        <v>61483</v>
      </c>
      <c r="AS84">
        <v>1.41</v>
      </c>
      <c r="AT84" s="2">
        <v>61483</v>
      </c>
      <c r="AU84">
        <v>1.41</v>
      </c>
      <c r="AV84" s="2">
        <v>11970</v>
      </c>
      <c r="AW84" s="2">
        <v>1187936</v>
      </c>
      <c r="AX84" s="3">
        <v>0.19470000000000001</v>
      </c>
      <c r="AY84">
        <v>256</v>
      </c>
      <c r="AZ84" s="4">
        <v>5853893</v>
      </c>
      <c r="BA84" s="4">
        <v>9255</v>
      </c>
      <c r="BB84" s="4">
        <v>559</v>
      </c>
      <c r="BC84" t="s">
        <v>496</v>
      </c>
      <c r="BD84" t="s">
        <v>497</v>
      </c>
      <c r="BE84" t="s">
        <v>411</v>
      </c>
      <c r="BF84" t="s">
        <v>492</v>
      </c>
      <c r="BG84" t="s">
        <v>80</v>
      </c>
      <c r="BH84">
        <v>13</v>
      </c>
      <c r="BI84">
        <v>8</v>
      </c>
      <c r="BJ84">
        <v>23</v>
      </c>
      <c r="BK84">
        <v>46</v>
      </c>
      <c r="BL84">
        <v>47</v>
      </c>
      <c r="BM84" s="1">
        <v>27029</v>
      </c>
    </row>
    <row r="85" spans="1:68" x14ac:dyDescent="0.35">
      <c r="A85" t="s">
        <v>498</v>
      </c>
      <c r="B85" s="10">
        <v>55393512</v>
      </c>
      <c r="C85" s="10">
        <v>56212117</v>
      </c>
      <c r="D85" s="10">
        <v>80722542</v>
      </c>
      <c r="E85">
        <v>376</v>
      </c>
      <c r="F85"/>
      <c r="G85" s="51" t="str">
        <f t="shared" si="7"/>
        <v>Below Average</v>
      </c>
      <c r="H85" s="57">
        <f t="shared" si="13"/>
        <v>-0.34478038893681567</v>
      </c>
      <c r="I85" s="51" t="str">
        <f t="shared" si="8"/>
        <v>Below Average</v>
      </c>
      <c r="K85" s="51" t="str">
        <f t="shared" si="9"/>
        <v>Below Average</v>
      </c>
      <c r="O85" s="54" t="str">
        <f t="shared" si="10"/>
        <v>Above Average</v>
      </c>
      <c r="P85" s="54" t="str">
        <f t="shared" si="11"/>
        <v>Above Average</v>
      </c>
      <c r="Q85" s="54" t="str">
        <f t="shared" si="12"/>
        <v>Above Average</v>
      </c>
      <c r="T85" t="s">
        <v>498</v>
      </c>
      <c r="U85" t="s">
        <v>483</v>
      </c>
      <c r="V85">
        <v>216</v>
      </c>
      <c r="W85">
        <v>170</v>
      </c>
      <c r="X85">
        <v>328</v>
      </c>
      <c r="Y85">
        <v>278</v>
      </c>
      <c r="Z85" t="s">
        <v>499</v>
      </c>
      <c r="AA85" t="s">
        <v>64</v>
      </c>
      <c r="AB85" t="s">
        <v>75</v>
      </c>
      <c r="AC85" t="s">
        <v>66</v>
      </c>
      <c r="AE85">
        <v>376</v>
      </c>
      <c r="AF85">
        <v>376</v>
      </c>
      <c r="AG85" s="6">
        <v>1879</v>
      </c>
      <c r="AH85">
        <v>5</v>
      </c>
      <c r="AJ85" s="2">
        <v>1029</v>
      </c>
      <c r="AK85" s="2">
        <v>1029</v>
      </c>
      <c r="AL85">
        <v>103</v>
      </c>
      <c r="AM85">
        <v>0.27900000000000003</v>
      </c>
      <c r="AN85">
        <v>1</v>
      </c>
      <c r="AO85">
        <v>1</v>
      </c>
      <c r="AP85">
        <v>6</v>
      </c>
      <c r="AQ85">
        <v>17</v>
      </c>
      <c r="AR85" s="2">
        <v>187318</v>
      </c>
      <c r="AS85">
        <v>4.3</v>
      </c>
      <c r="AT85" s="2">
        <v>187318</v>
      </c>
      <c r="AU85">
        <v>4.3</v>
      </c>
      <c r="AV85" s="2">
        <v>38750</v>
      </c>
      <c r="AW85" s="2">
        <v>4017326</v>
      </c>
      <c r="AX85" s="3">
        <v>0.2069</v>
      </c>
      <c r="AY85">
        <v>239</v>
      </c>
      <c r="AZ85" s="4">
        <v>16603000</v>
      </c>
      <c r="BA85" s="4">
        <v>8808</v>
      </c>
      <c r="BB85" s="4">
        <v>595</v>
      </c>
      <c r="BC85" t="s">
        <v>492</v>
      </c>
      <c r="BD85" t="s">
        <v>439</v>
      </c>
      <c r="BE85" t="s">
        <v>411</v>
      </c>
      <c r="BF85" t="s">
        <v>500</v>
      </c>
      <c r="BG85" t="s">
        <v>80</v>
      </c>
      <c r="BH85">
        <v>13</v>
      </c>
      <c r="BI85">
        <v>8</v>
      </c>
      <c r="BJ85">
        <v>23</v>
      </c>
      <c r="BK85">
        <v>46</v>
      </c>
      <c r="BL85">
        <v>47</v>
      </c>
      <c r="BM85" s="1">
        <v>27241</v>
      </c>
    </row>
    <row r="86" spans="1:68" x14ac:dyDescent="0.35">
      <c r="A86" t="s">
        <v>501</v>
      </c>
      <c r="B86" s="10">
        <v>26432799</v>
      </c>
      <c r="C86" s="10">
        <v>26611941</v>
      </c>
      <c r="D86" s="10">
        <v>39521064</v>
      </c>
      <c r="E86">
        <v>216</v>
      </c>
      <c r="F86"/>
      <c r="G86" s="51" t="str">
        <f t="shared" si="7"/>
        <v>Below Average</v>
      </c>
      <c r="H86" s="57">
        <f t="shared" si="13"/>
        <v>-0.99210631581712583</v>
      </c>
      <c r="I86" s="51" t="str">
        <f t="shared" si="8"/>
        <v>Below Average</v>
      </c>
      <c r="K86" s="51" t="str">
        <f t="shared" si="9"/>
        <v>Below Average</v>
      </c>
      <c r="O86" s="54" t="str">
        <f t="shared" si="10"/>
        <v>Below Average</v>
      </c>
      <c r="P86" s="54" t="str">
        <f t="shared" si="11"/>
        <v>Below Average</v>
      </c>
      <c r="Q86" s="54" t="str">
        <f t="shared" si="12"/>
        <v>Below Average</v>
      </c>
      <c r="T86" t="s">
        <v>501</v>
      </c>
      <c r="U86" t="s">
        <v>219</v>
      </c>
      <c r="V86">
        <v>232</v>
      </c>
      <c r="W86">
        <v>91</v>
      </c>
      <c r="X86">
        <v>347</v>
      </c>
      <c r="Y86">
        <v>240</v>
      </c>
      <c r="Z86" t="s">
        <v>502</v>
      </c>
      <c r="AA86" t="s">
        <v>64</v>
      </c>
      <c r="AB86" t="s">
        <v>75</v>
      </c>
      <c r="AC86" t="s">
        <v>235</v>
      </c>
      <c r="AE86">
        <v>214</v>
      </c>
      <c r="AF86">
        <v>216</v>
      </c>
      <c r="AG86">
        <v>701</v>
      </c>
      <c r="AH86">
        <v>3.28</v>
      </c>
      <c r="AJ86">
        <v>240</v>
      </c>
      <c r="AK86">
        <v>240</v>
      </c>
      <c r="AL86">
        <v>192</v>
      </c>
      <c r="AM86">
        <v>0.91</v>
      </c>
      <c r="AN86">
        <v>1</v>
      </c>
      <c r="AO86">
        <v>0</v>
      </c>
      <c r="AP86">
        <v>1</v>
      </c>
      <c r="AQ86">
        <v>13</v>
      </c>
      <c r="AR86" s="2">
        <v>51873</v>
      </c>
      <c r="AS86">
        <v>1.19</v>
      </c>
      <c r="AT86" s="2">
        <v>51873</v>
      </c>
      <c r="AU86">
        <v>1.19</v>
      </c>
      <c r="AV86" s="2">
        <v>11294</v>
      </c>
      <c r="AW86" s="2">
        <v>1325412</v>
      </c>
      <c r="AX86" s="3">
        <v>0.2177</v>
      </c>
      <c r="AY86">
        <v>202</v>
      </c>
      <c r="AZ86" s="4">
        <v>5835896</v>
      </c>
      <c r="BA86" s="4">
        <v>7973</v>
      </c>
      <c r="BB86" s="4">
        <v>352</v>
      </c>
      <c r="BC86" t="s">
        <v>503</v>
      </c>
      <c r="BD86" t="s">
        <v>504</v>
      </c>
      <c r="BE86" t="s">
        <v>505</v>
      </c>
      <c r="BF86" t="s">
        <v>506</v>
      </c>
      <c r="BG86" t="s">
        <v>198</v>
      </c>
      <c r="BH86">
        <v>12</v>
      </c>
      <c r="BI86">
        <v>5</v>
      </c>
      <c r="BJ86">
        <v>14</v>
      </c>
      <c r="BK86">
        <v>29</v>
      </c>
      <c r="BL86">
        <v>27</v>
      </c>
      <c r="BM86" s="1">
        <v>26754</v>
      </c>
      <c r="BO86" t="s">
        <v>236</v>
      </c>
    </row>
    <row r="87" spans="1:68" x14ac:dyDescent="0.35">
      <c r="A87" t="s">
        <v>507</v>
      </c>
      <c r="B87" s="10">
        <v>101739244</v>
      </c>
      <c r="C87" s="10">
        <v>119714036</v>
      </c>
      <c r="D87" s="10">
        <v>182788043</v>
      </c>
      <c r="E87">
        <v>700</v>
      </c>
      <c r="F87"/>
      <c r="G87" s="51" t="str">
        <f t="shared" si="7"/>
        <v>Above Average</v>
      </c>
      <c r="H87" s="57">
        <f t="shared" si="13"/>
        <v>0.25824288105774884</v>
      </c>
      <c r="I87" s="51" t="str">
        <f t="shared" si="8"/>
        <v>Above Average</v>
      </c>
      <c r="K87" s="51" t="str">
        <f t="shared" si="9"/>
        <v>Above Average</v>
      </c>
      <c r="O87" s="54" t="str">
        <f t="shared" si="10"/>
        <v>Above Average</v>
      </c>
      <c r="P87" s="54" t="str">
        <f t="shared" si="11"/>
        <v>Above Average</v>
      </c>
      <c r="Q87" s="54" t="str">
        <f t="shared" si="12"/>
        <v>Above Average</v>
      </c>
      <c r="T87" t="s">
        <v>507</v>
      </c>
      <c r="U87" t="s">
        <v>508</v>
      </c>
      <c r="V87">
        <v>69</v>
      </c>
      <c r="W87">
        <v>69</v>
      </c>
      <c r="X87">
        <v>223</v>
      </c>
      <c r="Y87">
        <v>223</v>
      </c>
      <c r="Z87" t="s">
        <v>509</v>
      </c>
      <c r="AA87" t="s">
        <v>64</v>
      </c>
      <c r="AB87" t="s">
        <v>65</v>
      </c>
      <c r="AC87" t="s">
        <v>66</v>
      </c>
      <c r="AE87">
        <v>700</v>
      </c>
      <c r="AF87">
        <v>700</v>
      </c>
      <c r="AG87" s="6">
        <v>3281</v>
      </c>
      <c r="AH87">
        <v>4.6900000000000004</v>
      </c>
      <c r="AJ87" s="2">
        <v>1554</v>
      </c>
      <c r="AK87" s="2">
        <v>1554</v>
      </c>
      <c r="AL87">
        <v>301</v>
      </c>
      <c r="AM87">
        <v>0.434</v>
      </c>
      <c r="AN87">
        <v>11</v>
      </c>
      <c r="AO87">
        <v>0</v>
      </c>
      <c r="AP87">
        <v>13</v>
      </c>
      <c r="AQ87">
        <v>7</v>
      </c>
      <c r="AR87" s="2">
        <v>528967</v>
      </c>
      <c r="AS87">
        <v>12.14</v>
      </c>
      <c r="AT87" s="2">
        <v>496296</v>
      </c>
      <c r="AU87">
        <v>11.39</v>
      </c>
      <c r="AV87" s="2">
        <v>86767</v>
      </c>
      <c r="AW87" s="2">
        <v>5878957</v>
      </c>
      <c r="AX87" s="3">
        <v>0.16400000000000001</v>
      </c>
      <c r="AY87">
        <v>128</v>
      </c>
      <c r="AZ87" s="4">
        <v>7702277</v>
      </c>
      <c r="BA87" s="4">
        <v>2346</v>
      </c>
      <c r="BB87" s="4">
        <v>541</v>
      </c>
      <c r="BC87" t="s">
        <v>510</v>
      </c>
      <c r="BD87" t="s">
        <v>511</v>
      </c>
      <c r="BE87" t="s">
        <v>512</v>
      </c>
      <c r="BF87" t="s">
        <v>513</v>
      </c>
      <c r="BG87" t="s">
        <v>80</v>
      </c>
      <c r="BH87">
        <v>1</v>
      </c>
      <c r="BI87">
        <v>12</v>
      </c>
      <c r="BJ87">
        <v>18</v>
      </c>
      <c r="BK87">
        <v>50</v>
      </c>
      <c r="BL87">
        <v>34</v>
      </c>
      <c r="BM87" s="1">
        <v>19535</v>
      </c>
    </row>
    <row r="88" spans="1:68" x14ac:dyDescent="0.35">
      <c r="A88" t="s">
        <v>514</v>
      </c>
      <c r="B88" s="10">
        <v>24731127</v>
      </c>
      <c r="C88" s="10">
        <v>30208921</v>
      </c>
      <c r="D88" s="10">
        <v>49503876</v>
      </c>
      <c r="E88">
        <v>171</v>
      </c>
      <c r="F88"/>
      <c r="G88" s="51" t="str">
        <f t="shared" si="7"/>
        <v>Below Average</v>
      </c>
      <c r="H88" s="57">
        <f t="shared" si="13"/>
        <v>-1.0414426715211582</v>
      </c>
      <c r="I88" s="51" t="str">
        <f t="shared" si="8"/>
        <v>Below Average</v>
      </c>
      <c r="K88" s="51" t="str">
        <f t="shared" si="9"/>
        <v>Below Average</v>
      </c>
      <c r="O88" s="54" t="str">
        <f t="shared" si="10"/>
        <v>Below Average</v>
      </c>
      <c r="P88" s="54" t="str">
        <f t="shared" si="11"/>
        <v>Below Average</v>
      </c>
      <c r="Q88" s="54" t="str">
        <f t="shared" si="12"/>
        <v>Below Average</v>
      </c>
      <c r="T88" t="s">
        <v>514</v>
      </c>
      <c r="U88" t="s">
        <v>116</v>
      </c>
      <c r="V88">
        <v>199</v>
      </c>
      <c r="W88">
        <v>64</v>
      </c>
      <c r="X88">
        <v>359</v>
      </c>
      <c r="Y88">
        <v>219</v>
      </c>
      <c r="Z88" t="s">
        <v>515</v>
      </c>
      <c r="AA88" t="s">
        <v>64</v>
      </c>
      <c r="AB88" t="s">
        <v>65</v>
      </c>
      <c r="AC88" t="s">
        <v>235</v>
      </c>
      <c r="AE88">
        <v>171</v>
      </c>
      <c r="AF88">
        <v>171</v>
      </c>
      <c r="AG88">
        <v>512.5</v>
      </c>
      <c r="AH88">
        <v>3</v>
      </c>
      <c r="AJ88">
        <v>186</v>
      </c>
      <c r="AK88">
        <v>186</v>
      </c>
      <c r="AL88">
        <v>144</v>
      </c>
      <c r="AM88">
        <v>0.86699999999999999</v>
      </c>
      <c r="AN88">
        <v>1</v>
      </c>
      <c r="AO88">
        <v>0</v>
      </c>
      <c r="AP88">
        <v>1</v>
      </c>
      <c r="AQ88">
        <v>16</v>
      </c>
      <c r="AR88" s="2">
        <v>32004</v>
      </c>
      <c r="AS88">
        <v>0.73</v>
      </c>
      <c r="AT88" s="2">
        <v>32004</v>
      </c>
      <c r="AU88">
        <v>0.73</v>
      </c>
      <c r="AV88" s="2">
        <v>20446</v>
      </c>
      <c r="AW88" s="2">
        <v>1361650</v>
      </c>
      <c r="AX88" s="3">
        <v>0.63890000000000002</v>
      </c>
      <c r="AY88">
        <v>255</v>
      </c>
      <c r="AZ88" s="4">
        <v>6600521</v>
      </c>
      <c r="BA88" s="4">
        <v>11882</v>
      </c>
      <c r="BB88" s="4">
        <v>303</v>
      </c>
      <c r="BC88" t="s">
        <v>516</v>
      </c>
      <c r="BD88" t="s">
        <v>517</v>
      </c>
      <c r="BE88" t="s">
        <v>120</v>
      </c>
      <c r="BF88" t="s">
        <v>118</v>
      </c>
      <c r="BG88" t="s">
        <v>95</v>
      </c>
      <c r="BH88">
        <v>11</v>
      </c>
      <c r="BI88">
        <v>13</v>
      </c>
      <c r="BJ88">
        <v>29</v>
      </c>
      <c r="BK88">
        <v>68</v>
      </c>
      <c r="BL88">
        <v>8</v>
      </c>
      <c r="BM88" s="1">
        <v>26998</v>
      </c>
      <c r="BO88" t="s">
        <v>236</v>
      </c>
    </row>
    <row r="89" spans="1:68" x14ac:dyDescent="0.35">
      <c r="A89" t="s">
        <v>518</v>
      </c>
      <c r="B89" s="10">
        <v>30444551</v>
      </c>
      <c r="C89" s="10">
        <v>30794829</v>
      </c>
      <c r="D89" s="10">
        <v>43959464</v>
      </c>
      <c r="E89">
        <v>121</v>
      </c>
      <c r="F89"/>
      <c r="G89" s="51" t="str">
        <f t="shared" si="7"/>
        <v>Below Average</v>
      </c>
      <c r="H89" s="57">
        <f t="shared" si="13"/>
        <v>-0.88189558105047594</v>
      </c>
      <c r="I89" s="51" t="str">
        <f t="shared" si="8"/>
        <v>Below Average</v>
      </c>
      <c r="K89" s="51" t="str">
        <f t="shared" si="9"/>
        <v>Below Average</v>
      </c>
      <c r="O89" s="54" t="str">
        <f t="shared" si="10"/>
        <v>Below Average</v>
      </c>
      <c r="P89" s="54" t="str">
        <f t="shared" si="11"/>
        <v>Below Average</v>
      </c>
      <c r="Q89" s="54" t="str">
        <f t="shared" si="12"/>
        <v>Below Average</v>
      </c>
      <c r="T89" t="s">
        <v>518</v>
      </c>
      <c r="U89" t="s">
        <v>519</v>
      </c>
      <c r="V89">
        <v>312</v>
      </c>
      <c r="W89">
        <v>351</v>
      </c>
      <c r="X89">
        <v>331</v>
      </c>
      <c r="Y89">
        <v>765</v>
      </c>
      <c r="Z89" t="s">
        <v>520</v>
      </c>
      <c r="AA89" t="s">
        <v>64</v>
      </c>
      <c r="AB89" t="s">
        <v>75</v>
      </c>
      <c r="AC89" t="s">
        <v>84</v>
      </c>
      <c r="AE89">
        <v>121</v>
      </c>
      <c r="AF89">
        <v>121</v>
      </c>
      <c r="AG89">
        <v>527.5</v>
      </c>
      <c r="AH89">
        <v>4.3600000000000003</v>
      </c>
      <c r="AJ89">
        <v>241</v>
      </c>
      <c r="AK89">
        <v>241</v>
      </c>
      <c r="AL89">
        <v>33</v>
      </c>
      <c r="AM89">
        <v>0.27500000000000002</v>
      </c>
      <c r="AN89">
        <v>8</v>
      </c>
      <c r="AO89">
        <v>0</v>
      </c>
      <c r="AP89">
        <v>8</v>
      </c>
      <c r="AQ89">
        <v>4</v>
      </c>
      <c r="AR89" s="2">
        <v>51255</v>
      </c>
      <c r="AS89">
        <v>1.18</v>
      </c>
      <c r="AT89" s="2">
        <v>51255</v>
      </c>
      <c r="AU89">
        <v>1.18</v>
      </c>
      <c r="AV89" s="2">
        <v>31650</v>
      </c>
      <c r="AW89" s="2">
        <v>1139400</v>
      </c>
      <c r="AX89" s="3">
        <v>0.61750000000000005</v>
      </c>
      <c r="AY89">
        <v>204</v>
      </c>
      <c r="AZ89" s="4">
        <v>7974650</v>
      </c>
      <c r="BA89" s="4">
        <v>15118</v>
      </c>
      <c r="BB89" s="4">
        <v>625</v>
      </c>
      <c r="BC89" t="s">
        <v>521</v>
      </c>
      <c r="BD89" t="s">
        <v>164</v>
      </c>
      <c r="BE89" t="s">
        <v>341</v>
      </c>
      <c r="BF89" t="s">
        <v>522</v>
      </c>
      <c r="BG89" t="s">
        <v>80</v>
      </c>
      <c r="BH89">
        <v>8</v>
      </c>
      <c r="BI89" t="s">
        <v>523</v>
      </c>
      <c r="BJ89" t="s">
        <v>524</v>
      </c>
      <c r="BK89" t="s">
        <v>525</v>
      </c>
      <c r="BL89">
        <v>41</v>
      </c>
      <c r="BM89" s="1">
        <v>31659</v>
      </c>
      <c r="BP89" t="s">
        <v>108</v>
      </c>
    </row>
    <row r="90" spans="1:68" x14ac:dyDescent="0.35">
      <c r="A90" t="s">
        <v>526</v>
      </c>
      <c r="B90" s="10">
        <v>228163062</v>
      </c>
      <c r="C90" s="10">
        <v>287968652</v>
      </c>
      <c r="D90" s="10">
        <v>347707563</v>
      </c>
      <c r="E90" s="2">
        <v>1444</v>
      </c>
      <c r="F90" s="2"/>
      <c r="G90" s="51" t="str">
        <f t="shared" si="7"/>
        <v>Above Average</v>
      </c>
      <c r="H90" s="57">
        <f t="shared" si="13"/>
        <v>0.97636293723561407</v>
      </c>
      <c r="I90" s="51" t="str">
        <f t="shared" si="8"/>
        <v>Above Average</v>
      </c>
      <c r="K90" s="51" t="str">
        <f t="shared" si="9"/>
        <v>Above Average</v>
      </c>
      <c r="O90" s="54" t="str">
        <f t="shared" si="10"/>
        <v>Above Average</v>
      </c>
      <c r="P90" s="54" t="str">
        <f t="shared" si="11"/>
        <v>Above Average</v>
      </c>
      <c r="Q90" s="54" t="str">
        <f t="shared" si="12"/>
        <v>Above Average</v>
      </c>
      <c r="T90" t="s">
        <v>526</v>
      </c>
      <c r="U90" t="s">
        <v>527</v>
      </c>
      <c r="V90">
        <v>70</v>
      </c>
      <c r="W90">
        <v>70</v>
      </c>
      <c r="X90">
        <v>536</v>
      </c>
      <c r="Y90">
        <v>536</v>
      </c>
      <c r="Z90" t="s">
        <v>528</v>
      </c>
      <c r="AA90" t="s">
        <v>64</v>
      </c>
      <c r="AB90" t="s">
        <v>65</v>
      </c>
      <c r="AC90" t="s">
        <v>66</v>
      </c>
      <c r="AE90" s="2">
        <v>1439</v>
      </c>
      <c r="AF90" s="2">
        <v>1444</v>
      </c>
      <c r="AG90" s="6">
        <v>6588.5</v>
      </c>
      <c r="AH90">
        <v>4.58</v>
      </c>
      <c r="AJ90" s="2">
        <v>3250</v>
      </c>
      <c r="AK90" s="2">
        <v>3250</v>
      </c>
      <c r="AL90">
        <v>519</v>
      </c>
      <c r="AM90">
        <v>0.36399999999999999</v>
      </c>
      <c r="AN90">
        <v>15</v>
      </c>
      <c r="AO90">
        <v>0</v>
      </c>
      <c r="AP90">
        <v>30</v>
      </c>
      <c r="AQ90">
        <v>7</v>
      </c>
      <c r="AR90" s="2">
        <v>1264130</v>
      </c>
      <c r="AS90">
        <v>29.02</v>
      </c>
      <c r="AT90" s="2">
        <v>1264130</v>
      </c>
      <c r="AU90">
        <v>29.02</v>
      </c>
      <c r="AV90" s="2">
        <v>223364</v>
      </c>
      <c r="AW90" s="2">
        <v>12338237</v>
      </c>
      <c r="AX90" s="3">
        <v>0.1767</v>
      </c>
      <c r="AY90">
        <v>112</v>
      </c>
      <c r="AZ90" s="4">
        <v>14773000</v>
      </c>
      <c r="BA90" s="4">
        <v>2247</v>
      </c>
      <c r="BB90" s="4">
        <v>517</v>
      </c>
      <c r="BC90" t="s">
        <v>78</v>
      </c>
      <c r="BD90" t="s">
        <v>529</v>
      </c>
      <c r="BE90" t="s">
        <v>312</v>
      </c>
      <c r="BF90" t="s">
        <v>530</v>
      </c>
      <c r="BG90" t="s">
        <v>80</v>
      </c>
      <c r="BH90">
        <v>5</v>
      </c>
      <c r="BI90">
        <v>8</v>
      </c>
      <c r="BJ90" t="s">
        <v>531</v>
      </c>
      <c r="BK90">
        <v>60</v>
      </c>
      <c r="BL90">
        <v>42</v>
      </c>
      <c r="BM90" s="1">
        <v>20234</v>
      </c>
      <c r="BN90" t="s">
        <v>172</v>
      </c>
    </row>
    <row r="91" spans="1:68" x14ac:dyDescent="0.35">
      <c r="A91" t="s">
        <v>532</v>
      </c>
      <c r="B91" s="10">
        <v>17001391</v>
      </c>
      <c r="C91" s="10">
        <v>24200154</v>
      </c>
      <c r="D91" s="10">
        <v>46118032</v>
      </c>
      <c r="E91">
        <v>175</v>
      </c>
      <c r="F91"/>
      <c r="G91" s="51" t="str">
        <f t="shared" si="7"/>
        <v>Below Average</v>
      </c>
      <c r="H91" s="57">
        <f t="shared" si="13"/>
        <v>-1.2876888890073304</v>
      </c>
      <c r="I91" s="51" t="str">
        <f t="shared" si="8"/>
        <v>Below Average</v>
      </c>
      <c r="K91" s="51" t="str">
        <f t="shared" si="9"/>
        <v>Below Average</v>
      </c>
      <c r="O91" s="54" t="str">
        <f t="shared" si="10"/>
        <v>Below Average</v>
      </c>
      <c r="P91" s="54" t="str">
        <f t="shared" si="11"/>
        <v>Below Average</v>
      </c>
      <c r="Q91" s="54" t="str">
        <f t="shared" si="12"/>
        <v>Below Average</v>
      </c>
      <c r="T91" t="s">
        <v>532</v>
      </c>
      <c r="U91" t="s">
        <v>448</v>
      </c>
      <c r="V91">
        <v>190</v>
      </c>
      <c r="W91">
        <v>342</v>
      </c>
      <c r="X91">
        <v>301</v>
      </c>
      <c r="Y91">
        <v>301</v>
      </c>
      <c r="Z91" t="s">
        <v>533</v>
      </c>
      <c r="AA91" t="s">
        <v>64</v>
      </c>
      <c r="AB91" t="s">
        <v>65</v>
      </c>
      <c r="AC91" t="s">
        <v>66</v>
      </c>
      <c r="AE91">
        <v>175</v>
      </c>
      <c r="AF91">
        <v>175</v>
      </c>
      <c r="AG91">
        <v>841.5</v>
      </c>
      <c r="AH91">
        <v>4.8099999999999996</v>
      </c>
      <c r="AJ91">
        <v>479</v>
      </c>
      <c r="AK91">
        <v>479</v>
      </c>
      <c r="AL91">
        <v>69</v>
      </c>
      <c r="AM91">
        <v>0.39400000000000002</v>
      </c>
      <c r="AN91">
        <v>1</v>
      </c>
      <c r="AO91">
        <v>0</v>
      </c>
      <c r="AP91">
        <v>2</v>
      </c>
      <c r="AQ91">
        <v>8</v>
      </c>
      <c r="AR91" s="2">
        <v>82967</v>
      </c>
      <c r="AS91">
        <v>1.9</v>
      </c>
      <c r="AT91" s="2">
        <v>82967</v>
      </c>
      <c r="AU91">
        <v>1.9</v>
      </c>
      <c r="AV91" s="2">
        <v>24796</v>
      </c>
      <c r="AW91" s="2">
        <v>1647000</v>
      </c>
      <c r="AX91" s="3">
        <v>0.2989</v>
      </c>
      <c r="AY91">
        <v>252</v>
      </c>
      <c r="AZ91" s="4">
        <v>8704709</v>
      </c>
      <c r="BA91" s="4">
        <v>10259</v>
      </c>
      <c r="BB91" s="4">
        <v>544</v>
      </c>
      <c r="BC91" t="s">
        <v>534</v>
      </c>
      <c r="BD91" t="s">
        <v>535</v>
      </c>
      <c r="BE91" t="s">
        <v>536</v>
      </c>
      <c r="BF91" t="s">
        <v>152</v>
      </c>
      <c r="BG91" t="s">
        <v>71</v>
      </c>
      <c r="BH91">
        <v>3</v>
      </c>
      <c r="BI91">
        <v>15</v>
      </c>
      <c r="BJ91">
        <v>32</v>
      </c>
      <c r="BK91">
        <v>79</v>
      </c>
      <c r="BL91">
        <v>17</v>
      </c>
      <c r="BM91" s="1">
        <v>26907</v>
      </c>
      <c r="BO91" t="s">
        <v>186</v>
      </c>
    </row>
    <row r="92" spans="1:68" x14ac:dyDescent="0.35">
      <c r="A92" t="s">
        <v>537</v>
      </c>
      <c r="B92" s="10">
        <v>27593253</v>
      </c>
      <c r="C92" s="10">
        <v>29643662</v>
      </c>
      <c r="D92" s="10">
        <v>44618592</v>
      </c>
      <c r="E92">
        <v>223</v>
      </c>
      <c r="F92"/>
      <c r="G92" s="51" t="str">
        <f t="shared" si="7"/>
        <v>Below Average</v>
      </c>
      <c r="H92" s="57">
        <f t="shared" si="13"/>
        <v>-0.9593693309601854</v>
      </c>
      <c r="I92" s="51" t="str">
        <f t="shared" si="8"/>
        <v>Below Average</v>
      </c>
      <c r="K92" s="51" t="str">
        <f t="shared" si="9"/>
        <v>Below Average</v>
      </c>
      <c r="O92" s="54" t="str">
        <f t="shared" si="10"/>
        <v>Below Average</v>
      </c>
      <c r="P92" s="54" t="str">
        <f t="shared" si="11"/>
        <v>Below Average</v>
      </c>
      <c r="Q92" s="54" t="str">
        <f t="shared" si="12"/>
        <v>Below Average</v>
      </c>
      <c r="T92" t="s">
        <v>537</v>
      </c>
      <c r="U92" t="s">
        <v>538</v>
      </c>
      <c r="V92">
        <v>155</v>
      </c>
      <c r="W92">
        <v>127</v>
      </c>
      <c r="X92">
        <v>265</v>
      </c>
      <c r="Y92">
        <v>259</v>
      </c>
      <c r="Z92" t="s">
        <v>539</v>
      </c>
      <c r="AA92" t="s">
        <v>64</v>
      </c>
      <c r="AB92" t="s">
        <v>65</v>
      </c>
      <c r="AC92" t="s">
        <v>66</v>
      </c>
      <c r="AE92">
        <v>219</v>
      </c>
      <c r="AF92">
        <v>223</v>
      </c>
      <c r="AG92">
        <v>953.5</v>
      </c>
      <c r="AH92">
        <v>4.3499999999999996</v>
      </c>
      <c r="AJ92">
        <v>453</v>
      </c>
      <c r="AK92">
        <v>453</v>
      </c>
      <c r="AL92">
        <v>87</v>
      </c>
      <c r="AM92">
        <v>0.40699999999999997</v>
      </c>
      <c r="AN92">
        <v>1</v>
      </c>
      <c r="AO92">
        <v>0</v>
      </c>
      <c r="AP92">
        <v>1</v>
      </c>
      <c r="AQ92">
        <v>22</v>
      </c>
      <c r="AR92" s="2">
        <v>32690</v>
      </c>
      <c r="AS92">
        <v>0.75</v>
      </c>
      <c r="AT92" s="2">
        <v>32690</v>
      </c>
      <c r="AU92">
        <v>0.75</v>
      </c>
      <c r="AV92" s="2">
        <v>10319</v>
      </c>
      <c r="AW92" s="2">
        <v>1794597</v>
      </c>
      <c r="AX92" s="3">
        <v>0.31569999999999998</v>
      </c>
      <c r="AY92">
        <v>604</v>
      </c>
      <c r="AZ92" s="4">
        <v>4044899</v>
      </c>
      <c r="BA92" s="4">
        <v>4130</v>
      </c>
      <c r="BB92" s="4">
        <v>532</v>
      </c>
      <c r="BC92" t="s">
        <v>105</v>
      </c>
      <c r="BD92" t="s">
        <v>540</v>
      </c>
      <c r="BE92" t="s">
        <v>541</v>
      </c>
      <c r="BF92" t="s">
        <v>542</v>
      </c>
      <c r="BG92" t="s">
        <v>95</v>
      </c>
      <c r="BH92">
        <v>7</v>
      </c>
      <c r="BI92">
        <v>10</v>
      </c>
      <c r="BJ92">
        <v>30</v>
      </c>
      <c r="BK92">
        <v>69</v>
      </c>
      <c r="BL92">
        <v>6</v>
      </c>
      <c r="BM92" s="1">
        <v>25290</v>
      </c>
    </row>
    <row r="93" spans="1:68" x14ac:dyDescent="0.35">
      <c r="A93" t="s">
        <v>543</v>
      </c>
      <c r="B93" s="10">
        <v>19812525</v>
      </c>
      <c r="C93" s="10">
        <v>21402052</v>
      </c>
      <c r="D93" s="10">
        <v>35570792</v>
      </c>
      <c r="E93">
        <v>135</v>
      </c>
      <c r="F93"/>
      <c r="G93" s="51" t="str">
        <f t="shared" si="7"/>
        <v>Below Average</v>
      </c>
      <c r="H93" s="57">
        <f t="shared" si="13"/>
        <v>-1.1936528081498807</v>
      </c>
      <c r="I93" s="51" t="str">
        <f t="shared" si="8"/>
        <v>Below Average</v>
      </c>
      <c r="K93" s="51" t="str">
        <f t="shared" si="9"/>
        <v>Below Average</v>
      </c>
      <c r="O93" s="54" t="str">
        <f t="shared" si="10"/>
        <v>Below Average</v>
      </c>
      <c r="P93" s="54" t="str">
        <f t="shared" si="11"/>
        <v>Below Average</v>
      </c>
      <c r="Q93" s="54" t="str">
        <f t="shared" si="12"/>
        <v>Below Average</v>
      </c>
      <c r="T93" t="s">
        <v>543</v>
      </c>
      <c r="U93" t="s">
        <v>143</v>
      </c>
      <c r="V93">
        <v>148</v>
      </c>
      <c r="W93">
        <v>82</v>
      </c>
      <c r="X93">
        <v>569</v>
      </c>
      <c r="Y93">
        <v>569</v>
      </c>
      <c r="Z93" t="s">
        <v>544</v>
      </c>
      <c r="AA93" t="s">
        <v>64</v>
      </c>
      <c r="AB93" t="s">
        <v>65</v>
      </c>
      <c r="AC93" t="s">
        <v>66</v>
      </c>
      <c r="AE93">
        <v>135</v>
      </c>
      <c r="AF93">
        <v>135</v>
      </c>
      <c r="AG93">
        <v>667.5</v>
      </c>
      <c r="AH93">
        <v>4.9400000000000004</v>
      </c>
      <c r="AJ93">
        <v>337</v>
      </c>
      <c r="AK93">
        <v>337</v>
      </c>
      <c r="AL93">
        <v>50</v>
      </c>
      <c r="AM93">
        <v>0.37</v>
      </c>
      <c r="AN93">
        <v>1</v>
      </c>
      <c r="AO93">
        <v>0</v>
      </c>
      <c r="AP93">
        <v>1</v>
      </c>
      <c r="AQ93">
        <v>16</v>
      </c>
      <c r="AR93" s="2">
        <v>23957</v>
      </c>
      <c r="AS93">
        <v>0.55000000000000004</v>
      </c>
      <c r="AT93" s="2">
        <v>23957</v>
      </c>
      <c r="AU93">
        <v>0.55000000000000004</v>
      </c>
      <c r="AV93" s="2">
        <v>8884</v>
      </c>
      <c r="AW93" s="2">
        <v>1289500</v>
      </c>
      <c r="AX93" s="3">
        <v>0.37080000000000002</v>
      </c>
      <c r="AY93">
        <v>613</v>
      </c>
      <c r="AZ93" s="4">
        <v>3783000</v>
      </c>
      <c r="BA93" s="4">
        <v>5667</v>
      </c>
      <c r="BB93" s="4">
        <v>600</v>
      </c>
      <c r="BC93" t="s">
        <v>545</v>
      </c>
      <c r="BD93" t="s">
        <v>546</v>
      </c>
      <c r="BE93" t="s">
        <v>105</v>
      </c>
      <c r="BG93" t="s">
        <v>95</v>
      </c>
      <c r="BH93">
        <v>7</v>
      </c>
      <c r="BI93">
        <v>10</v>
      </c>
      <c r="BJ93">
        <v>30</v>
      </c>
      <c r="BK93">
        <v>69</v>
      </c>
      <c r="BL93">
        <v>7</v>
      </c>
      <c r="BM93" s="1">
        <v>23923</v>
      </c>
      <c r="BN93" t="s">
        <v>547</v>
      </c>
    </row>
    <row r="94" spans="1:68" x14ac:dyDescent="0.35">
      <c r="A94" t="s">
        <v>548</v>
      </c>
      <c r="B94" s="10">
        <v>151413867</v>
      </c>
      <c r="C94" s="10">
        <v>208658346</v>
      </c>
      <c r="D94" s="10">
        <v>302687173</v>
      </c>
      <c r="E94" s="2">
        <v>1305</v>
      </c>
      <c r="F94" s="2"/>
      <c r="G94" s="51" t="str">
        <f t="shared" si="7"/>
        <v>Above Average</v>
      </c>
      <c r="H94" s="57">
        <f t="shared" si="13"/>
        <v>0.63461120606989652</v>
      </c>
      <c r="I94" s="51" t="str">
        <f t="shared" si="8"/>
        <v>Above Average</v>
      </c>
      <c r="K94" s="51" t="str">
        <f t="shared" si="9"/>
        <v>Above Average</v>
      </c>
      <c r="O94" s="54" t="str">
        <f t="shared" si="10"/>
        <v>Above Average</v>
      </c>
      <c r="P94" s="54" t="str">
        <f t="shared" si="11"/>
        <v>Above Average</v>
      </c>
      <c r="Q94" s="54" t="str">
        <f t="shared" si="12"/>
        <v>Above Average</v>
      </c>
      <c r="T94" t="s">
        <v>548</v>
      </c>
      <c r="U94" t="s">
        <v>143</v>
      </c>
      <c r="V94">
        <v>82</v>
      </c>
      <c r="W94">
        <v>82</v>
      </c>
      <c r="X94">
        <v>569</v>
      </c>
      <c r="Y94">
        <v>569</v>
      </c>
      <c r="Z94" t="s">
        <v>544</v>
      </c>
      <c r="AA94" t="s">
        <v>64</v>
      </c>
      <c r="AB94" t="s">
        <v>65</v>
      </c>
      <c r="AC94" t="s">
        <v>66</v>
      </c>
      <c r="AE94" s="2">
        <v>1302</v>
      </c>
      <c r="AF94" s="2">
        <v>1305</v>
      </c>
      <c r="AG94" s="6">
        <v>5806</v>
      </c>
      <c r="AH94">
        <v>4.46</v>
      </c>
      <c r="AJ94" s="2">
        <v>2651</v>
      </c>
      <c r="AK94" s="2">
        <v>2651</v>
      </c>
      <c r="AL94">
        <v>543</v>
      </c>
      <c r="AM94">
        <v>0.42</v>
      </c>
      <c r="AN94">
        <v>11</v>
      </c>
      <c r="AO94">
        <v>0</v>
      </c>
      <c r="AP94">
        <v>11</v>
      </c>
      <c r="AQ94" t="s">
        <v>549</v>
      </c>
      <c r="AR94" s="2">
        <v>533018</v>
      </c>
      <c r="AS94">
        <v>12.24</v>
      </c>
      <c r="AT94" s="2">
        <v>533018</v>
      </c>
      <c r="AU94">
        <v>12.24</v>
      </c>
      <c r="AV94" s="2">
        <v>94508</v>
      </c>
      <c r="AW94" s="2">
        <v>10999163</v>
      </c>
      <c r="AX94" s="3">
        <v>0.17730000000000001</v>
      </c>
      <c r="AY94">
        <v>217</v>
      </c>
      <c r="AZ94" s="4">
        <v>22701754</v>
      </c>
      <c r="BA94" s="4">
        <v>3933</v>
      </c>
      <c r="BB94" s="4">
        <v>549</v>
      </c>
      <c r="BC94" t="s">
        <v>550</v>
      </c>
      <c r="BD94" t="s">
        <v>289</v>
      </c>
      <c r="BE94" t="s">
        <v>146</v>
      </c>
      <c r="BF94" t="s">
        <v>107</v>
      </c>
      <c r="BG94" t="s">
        <v>95</v>
      </c>
      <c r="BH94">
        <v>7</v>
      </c>
      <c r="BI94">
        <v>13</v>
      </c>
      <c r="BJ94">
        <v>30</v>
      </c>
      <c r="BK94">
        <v>69</v>
      </c>
      <c r="BL94">
        <v>7</v>
      </c>
      <c r="BM94" s="1">
        <v>21453</v>
      </c>
      <c r="BN94" t="s">
        <v>547</v>
      </c>
    </row>
    <row r="95" spans="1:68" x14ac:dyDescent="0.35">
      <c r="A95" t="s">
        <v>551</v>
      </c>
      <c r="B95" s="10">
        <v>94568603</v>
      </c>
      <c r="C95" s="10">
        <v>111123188</v>
      </c>
      <c r="D95" s="10">
        <v>161690455</v>
      </c>
      <c r="E95">
        <v>753</v>
      </c>
      <c r="F95"/>
      <c r="G95" s="51" t="str">
        <f t="shared" si="7"/>
        <v>Above Average</v>
      </c>
      <c r="H95" s="57">
        <f t="shared" si="13"/>
        <v>0.18606539381345935</v>
      </c>
      <c r="I95" s="51" t="str">
        <f t="shared" si="8"/>
        <v>Above Average</v>
      </c>
      <c r="K95" s="51" t="str">
        <f t="shared" si="9"/>
        <v>Above Average</v>
      </c>
      <c r="O95" s="54" t="str">
        <f t="shared" si="10"/>
        <v>Above Average</v>
      </c>
      <c r="P95" s="54" t="str">
        <f t="shared" si="11"/>
        <v>Above Average</v>
      </c>
      <c r="Q95" s="54" t="str">
        <f t="shared" si="12"/>
        <v>Above Average</v>
      </c>
      <c r="T95" t="s">
        <v>551</v>
      </c>
      <c r="U95" t="s">
        <v>143</v>
      </c>
      <c r="V95">
        <v>582</v>
      </c>
      <c r="W95">
        <v>82</v>
      </c>
      <c r="X95">
        <v>569</v>
      </c>
      <c r="Y95">
        <v>569</v>
      </c>
      <c r="Z95" t="s">
        <v>544</v>
      </c>
      <c r="AA95" t="s">
        <v>64</v>
      </c>
      <c r="AB95" t="s">
        <v>65</v>
      </c>
      <c r="AC95" t="s">
        <v>66</v>
      </c>
      <c r="AE95">
        <v>752</v>
      </c>
      <c r="AF95">
        <v>753</v>
      </c>
      <c r="AG95" s="6">
        <v>3463</v>
      </c>
      <c r="AH95">
        <v>4.6100000000000003</v>
      </c>
      <c r="AJ95" s="2">
        <v>1589</v>
      </c>
      <c r="AK95" s="2">
        <v>1589</v>
      </c>
      <c r="AL95">
        <v>307</v>
      </c>
      <c r="AM95">
        <v>0.41</v>
      </c>
      <c r="AN95">
        <v>6</v>
      </c>
      <c r="AO95">
        <v>0</v>
      </c>
      <c r="AP95">
        <v>6</v>
      </c>
      <c r="AQ95" t="s">
        <v>552</v>
      </c>
      <c r="AR95" s="2">
        <v>414973</v>
      </c>
      <c r="AS95">
        <v>9.5299999999999994</v>
      </c>
      <c r="AT95" s="2">
        <v>330232</v>
      </c>
      <c r="AU95">
        <v>7.58</v>
      </c>
      <c r="AV95" s="2">
        <v>44044</v>
      </c>
      <c r="AW95" s="2">
        <v>6568578</v>
      </c>
      <c r="AX95" s="3">
        <v>0.1061</v>
      </c>
      <c r="AY95">
        <v>167</v>
      </c>
      <c r="AZ95" s="4">
        <v>14739246</v>
      </c>
      <c r="BA95" s="4">
        <v>4277</v>
      </c>
      <c r="BB95" s="4">
        <v>589</v>
      </c>
      <c r="BC95" t="s">
        <v>550</v>
      </c>
      <c r="BD95" t="s">
        <v>107</v>
      </c>
      <c r="BE95" t="s">
        <v>146</v>
      </c>
      <c r="BF95" t="s">
        <v>105</v>
      </c>
      <c r="BG95" t="s">
        <v>95</v>
      </c>
      <c r="BH95">
        <v>7</v>
      </c>
      <c r="BI95">
        <v>13</v>
      </c>
      <c r="BJ95">
        <v>30</v>
      </c>
      <c r="BK95">
        <v>69</v>
      </c>
      <c r="BL95">
        <v>7</v>
      </c>
      <c r="BM95" s="1">
        <v>21453</v>
      </c>
      <c r="BN95" t="s">
        <v>547</v>
      </c>
    </row>
    <row r="96" spans="1:68" x14ac:dyDescent="0.35">
      <c r="A96" t="s">
        <v>553</v>
      </c>
      <c r="B96" s="10">
        <v>149366020</v>
      </c>
      <c r="C96" s="10">
        <v>165448036</v>
      </c>
      <c r="D96" s="10">
        <v>248287841</v>
      </c>
      <c r="E96" s="2">
        <v>1217</v>
      </c>
      <c r="F96" s="2"/>
      <c r="G96" s="51" t="str">
        <f t="shared" si="7"/>
        <v>Above Average</v>
      </c>
      <c r="H96" s="57">
        <f t="shared" si="13"/>
        <v>0.62233876838189617</v>
      </c>
      <c r="I96" s="51" t="str">
        <f t="shared" si="8"/>
        <v>Above Average</v>
      </c>
      <c r="K96" s="51" t="str">
        <f t="shared" si="9"/>
        <v>Above Average</v>
      </c>
      <c r="O96" s="54" t="str">
        <f t="shared" si="10"/>
        <v>Above Average</v>
      </c>
      <c r="P96" s="54" t="str">
        <f t="shared" si="11"/>
        <v>Above Average</v>
      </c>
      <c r="Q96" s="54" t="str">
        <f t="shared" si="12"/>
        <v>Above Average</v>
      </c>
      <c r="T96" t="s">
        <v>553</v>
      </c>
      <c r="U96" t="s">
        <v>554</v>
      </c>
      <c r="V96">
        <v>111</v>
      </c>
      <c r="W96">
        <v>111</v>
      </c>
      <c r="X96">
        <v>434</v>
      </c>
      <c r="Y96">
        <v>434</v>
      </c>
      <c r="Z96" t="s">
        <v>555</v>
      </c>
      <c r="AA96" t="s">
        <v>176</v>
      </c>
      <c r="AB96" t="s">
        <v>65</v>
      </c>
      <c r="AC96" t="s">
        <v>66</v>
      </c>
      <c r="AD96">
        <v>278</v>
      </c>
      <c r="AE96" s="2">
        <v>1211</v>
      </c>
      <c r="AF96" s="2">
        <v>1217</v>
      </c>
      <c r="AG96" s="6">
        <v>5344.5</v>
      </c>
      <c r="AH96">
        <v>4.41</v>
      </c>
      <c r="AI96">
        <v>631</v>
      </c>
      <c r="AJ96" s="2">
        <v>2169</v>
      </c>
      <c r="AK96" s="2">
        <v>2800</v>
      </c>
      <c r="AL96">
        <v>474</v>
      </c>
      <c r="AM96">
        <v>0.4</v>
      </c>
      <c r="AN96">
        <v>5</v>
      </c>
      <c r="AO96">
        <v>0</v>
      </c>
      <c r="AP96">
        <v>5</v>
      </c>
      <c r="AQ96">
        <v>21</v>
      </c>
      <c r="AR96" s="2">
        <v>312188</v>
      </c>
      <c r="AS96">
        <v>7.17</v>
      </c>
      <c r="AT96" s="2">
        <v>292159</v>
      </c>
      <c r="AU96">
        <v>6.71</v>
      </c>
      <c r="AV96" s="2">
        <v>74433</v>
      </c>
      <c r="AW96" s="2">
        <v>9889060</v>
      </c>
      <c r="AX96" s="3">
        <v>0.2384</v>
      </c>
      <c r="AY96">
        <v>391</v>
      </c>
      <c r="AZ96" s="4">
        <v>25146000</v>
      </c>
      <c r="BA96" s="4">
        <v>4687</v>
      </c>
      <c r="BB96" s="4">
        <v>482</v>
      </c>
      <c r="BC96" t="s">
        <v>556</v>
      </c>
      <c r="BD96" t="s">
        <v>557</v>
      </c>
      <c r="BE96" t="s">
        <v>558</v>
      </c>
      <c r="BF96" t="s">
        <v>559</v>
      </c>
      <c r="BG96" t="s">
        <v>95</v>
      </c>
      <c r="BH96">
        <v>10</v>
      </c>
      <c r="BI96">
        <v>13</v>
      </c>
      <c r="BJ96">
        <v>30</v>
      </c>
      <c r="BK96">
        <v>70</v>
      </c>
      <c r="BL96">
        <v>9</v>
      </c>
      <c r="BM96" s="1">
        <v>24015</v>
      </c>
    </row>
    <row r="97" spans="1:69" x14ac:dyDescent="0.35">
      <c r="A97" t="s">
        <v>560</v>
      </c>
      <c r="B97" s="10">
        <v>166035488</v>
      </c>
      <c r="C97" s="10">
        <v>189891591</v>
      </c>
      <c r="D97" s="10">
        <v>250777750</v>
      </c>
      <c r="E97" s="2">
        <v>1167</v>
      </c>
      <c r="F97" s="2"/>
      <c r="G97" s="51" t="str">
        <f t="shared" si="7"/>
        <v>Above Average</v>
      </c>
      <c r="H97" s="57">
        <f t="shared" si="13"/>
        <v>0.71626242420710085</v>
      </c>
      <c r="I97" s="51" t="str">
        <f t="shared" si="8"/>
        <v>Above Average</v>
      </c>
      <c r="K97" s="51" t="str">
        <f t="shared" si="9"/>
        <v>Above Average</v>
      </c>
      <c r="O97" s="54" t="str">
        <f t="shared" si="10"/>
        <v>Above Average</v>
      </c>
      <c r="P97" s="54" t="str">
        <f t="shared" si="11"/>
        <v>Above Average</v>
      </c>
      <c r="Q97" s="54" t="str">
        <f t="shared" si="12"/>
        <v>Above Average</v>
      </c>
      <c r="T97" t="s">
        <v>560</v>
      </c>
      <c r="U97" t="s">
        <v>561</v>
      </c>
      <c r="V97">
        <v>41</v>
      </c>
      <c r="W97">
        <v>41</v>
      </c>
      <c r="X97">
        <v>373</v>
      </c>
      <c r="Y97">
        <v>373</v>
      </c>
      <c r="Z97" t="s">
        <v>562</v>
      </c>
      <c r="AA97" t="s">
        <v>64</v>
      </c>
      <c r="AB97" t="s">
        <v>65</v>
      </c>
      <c r="AC97" t="s">
        <v>66</v>
      </c>
      <c r="AE97" s="2">
        <v>1167</v>
      </c>
      <c r="AF97" s="2">
        <v>1167</v>
      </c>
      <c r="AG97" s="6">
        <v>5054.5</v>
      </c>
      <c r="AH97">
        <v>4.33</v>
      </c>
      <c r="AJ97" s="2">
        <v>2270</v>
      </c>
      <c r="AK97" s="2">
        <v>2270</v>
      </c>
      <c r="AL97">
        <v>532</v>
      </c>
      <c r="AM97">
        <v>0.45900000000000002</v>
      </c>
      <c r="AN97">
        <v>7</v>
      </c>
      <c r="AO97">
        <v>1</v>
      </c>
      <c r="AP97">
        <v>8</v>
      </c>
      <c r="AQ97">
        <v>14</v>
      </c>
      <c r="AR97" s="2">
        <v>613884</v>
      </c>
      <c r="AS97">
        <v>14.09</v>
      </c>
      <c r="AT97" s="2">
        <v>570318</v>
      </c>
      <c r="AU97">
        <v>13.09</v>
      </c>
      <c r="AV97" s="2">
        <v>80457</v>
      </c>
      <c r="AW97" s="2">
        <v>9780114</v>
      </c>
      <c r="AX97" s="3">
        <v>0.13109999999999999</v>
      </c>
      <c r="AY97">
        <v>161</v>
      </c>
      <c r="AZ97" s="4">
        <v>14202915</v>
      </c>
      <c r="BA97" s="4">
        <v>2812</v>
      </c>
      <c r="BB97" s="4">
        <v>543</v>
      </c>
      <c r="BC97" t="s">
        <v>563</v>
      </c>
      <c r="BD97" t="s">
        <v>564</v>
      </c>
      <c r="BE97" t="s">
        <v>565</v>
      </c>
      <c r="BF97" t="s">
        <v>446</v>
      </c>
      <c r="BG97" t="s">
        <v>95</v>
      </c>
      <c r="BH97">
        <v>12</v>
      </c>
      <c r="BI97">
        <v>13</v>
      </c>
      <c r="BJ97">
        <v>31</v>
      </c>
      <c r="BK97">
        <v>72</v>
      </c>
      <c r="BL97">
        <v>10</v>
      </c>
      <c r="BM97" s="1">
        <v>18743</v>
      </c>
      <c r="BN97" t="s">
        <v>566</v>
      </c>
    </row>
    <row r="98" spans="1:69" x14ac:dyDescent="0.35">
      <c r="A98" t="s">
        <v>567</v>
      </c>
      <c r="B98" s="10">
        <v>13519393</v>
      </c>
      <c r="C98" s="10">
        <v>15702984</v>
      </c>
      <c r="D98" s="10">
        <v>19022865</v>
      </c>
      <c r="E98">
        <v>66</v>
      </c>
      <c r="F98"/>
      <c r="G98" s="51" t="str">
        <f t="shared" si="7"/>
        <v>Below Average</v>
      </c>
      <c r="H98" s="57">
        <f t="shared" si="13"/>
        <v>-1.4121346031715765</v>
      </c>
      <c r="I98" s="51" t="str">
        <f t="shared" si="8"/>
        <v>Below Average</v>
      </c>
      <c r="K98" s="51" t="str">
        <f t="shared" si="9"/>
        <v>Below Average</v>
      </c>
      <c r="O98" s="54" t="str">
        <f t="shared" si="10"/>
        <v>Below Average</v>
      </c>
      <c r="P98" s="54" t="str">
        <f t="shared" si="11"/>
        <v>Below Average</v>
      </c>
      <c r="Q98" s="54" t="str">
        <f t="shared" si="12"/>
        <v>Below Average</v>
      </c>
      <c r="T98" t="s">
        <v>567</v>
      </c>
      <c r="U98" t="s">
        <v>568</v>
      </c>
      <c r="V98">
        <v>224</v>
      </c>
      <c r="W98">
        <v>59</v>
      </c>
      <c r="X98">
        <v>343</v>
      </c>
      <c r="Y98">
        <v>236</v>
      </c>
      <c r="Z98" t="s">
        <v>569</v>
      </c>
      <c r="AA98" t="s">
        <v>64</v>
      </c>
      <c r="AB98" t="s">
        <v>75</v>
      </c>
      <c r="AC98" t="s">
        <v>66</v>
      </c>
      <c r="AE98">
        <v>65</v>
      </c>
      <c r="AF98">
        <v>66</v>
      </c>
      <c r="AG98">
        <v>273.5</v>
      </c>
      <c r="AH98">
        <v>4.21</v>
      </c>
      <c r="AJ98">
        <v>125</v>
      </c>
      <c r="AK98">
        <v>125</v>
      </c>
      <c r="AL98">
        <v>23</v>
      </c>
      <c r="AM98">
        <v>0.35399999999999998</v>
      </c>
      <c r="AN98">
        <v>1</v>
      </c>
      <c r="AO98">
        <v>0</v>
      </c>
      <c r="AP98">
        <v>1</v>
      </c>
      <c r="AQ98">
        <v>6</v>
      </c>
      <c r="AR98" s="2">
        <v>28125</v>
      </c>
      <c r="AS98">
        <v>0.65</v>
      </c>
      <c r="AT98" s="2">
        <v>28125</v>
      </c>
      <c r="AU98">
        <v>0.65</v>
      </c>
      <c r="AV98" s="2">
        <v>9828</v>
      </c>
      <c r="AW98" s="2">
        <v>598000</v>
      </c>
      <c r="AX98" s="3">
        <v>0.34939999999999999</v>
      </c>
      <c r="AY98">
        <v>192</v>
      </c>
      <c r="AZ98" s="4">
        <v>1710901</v>
      </c>
      <c r="BA98" s="4">
        <v>6078</v>
      </c>
      <c r="BB98" s="4">
        <v>472</v>
      </c>
      <c r="BC98" t="s">
        <v>570</v>
      </c>
      <c r="BD98" t="s">
        <v>571</v>
      </c>
      <c r="BE98" t="s">
        <v>87</v>
      </c>
      <c r="BF98" t="s">
        <v>572</v>
      </c>
      <c r="BG98" t="s">
        <v>71</v>
      </c>
      <c r="BH98">
        <v>3</v>
      </c>
      <c r="BI98">
        <v>15</v>
      </c>
      <c r="BJ98">
        <v>32</v>
      </c>
      <c r="BK98">
        <v>79</v>
      </c>
      <c r="BL98">
        <v>17</v>
      </c>
      <c r="BM98" s="1">
        <v>26084</v>
      </c>
    </row>
    <row r="99" spans="1:69" x14ac:dyDescent="0.35">
      <c r="A99" t="s">
        <v>573</v>
      </c>
      <c r="B99" s="10">
        <v>25990908</v>
      </c>
      <c r="C99" s="10">
        <v>26288304</v>
      </c>
      <c r="D99" s="10">
        <v>50228058</v>
      </c>
      <c r="E99">
        <v>221</v>
      </c>
      <c r="F99"/>
      <c r="G99" s="51" t="str">
        <f t="shared" si="7"/>
        <v>Below Average</v>
      </c>
      <c r="H99" s="57">
        <f t="shared" si="13"/>
        <v>-1.0047634979666367</v>
      </c>
      <c r="I99" s="51" t="str">
        <f t="shared" si="8"/>
        <v>Below Average</v>
      </c>
      <c r="K99" s="51" t="str">
        <f t="shared" si="9"/>
        <v>Below Average</v>
      </c>
      <c r="O99" s="54" t="str">
        <f t="shared" si="10"/>
        <v>Below Average</v>
      </c>
      <c r="P99" s="54" t="str">
        <f t="shared" si="11"/>
        <v>Below Average</v>
      </c>
      <c r="Q99" s="54" t="str">
        <f t="shared" si="12"/>
        <v>Below Average</v>
      </c>
      <c r="T99" t="s">
        <v>573</v>
      </c>
      <c r="U99" t="s">
        <v>574</v>
      </c>
      <c r="V99">
        <v>237</v>
      </c>
      <c r="W99">
        <v>28</v>
      </c>
      <c r="X99">
        <v>360</v>
      </c>
      <c r="Y99">
        <v>360</v>
      </c>
      <c r="Z99" t="s">
        <v>575</v>
      </c>
      <c r="AA99" t="s">
        <v>64</v>
      </c>
      <c r="AB99" t="s">
        <v>75</v>
      </c>
      <c r="AC99" t="s">
        <v>66</v>
      </c>
      <c r="AE99">
        <v>221</v>
      </c>
      <c r="AF99">
        <v>221</v>
      </c>
      <c r="AG99">
        <v>913.5</v>
      </c>
      <c r="AH99">
        <v>4.13</v>
      </c>
      <c r="AJ99">
        <v>382</v>
      </c>
      <c r="AK99">
        <v>382</v>
      </c>
      <c r="AL99">
        <v>144</v>
      </c>
      <c r="AM99">
        <v>0.65200000000000002</v>
      </c>
      <c r="AN99">
        <v>2</v>
      </c>
      <c r="AO99">
        <v>0</v>
      </c>
      <c r="AP99">
        <v>2</v>
      </c>
      <c r="AQ99" s="7">
        <v>43783</v>
      </c>
      <c r="AR99" s="2">
        <v>63175</v>
      </c>
      <c r="AS99">
        <v>1.45</v>
      </c>
      <c r="AT99" s="2">
        <v>63175</v>
      </c>
      <c r="AU99">
        <v>1.45</v>
      </c>
      <c r="AV99" s="2">
        <v>21301</v>
      </c>
      <c r="AW99" s="2">
        <v>1801668</v>
      </c>
      <c r="AX99" s="3">
        <v>0.3372</v>
      </c>
      <c r="AY99">
        <v>263</v>
      </c>
      <c r="AZ99" s="4">
        <v>7717944</v>
      </c>
      <c r="BA99" s="4">
        <v>8330</v>
      </c>
      <c r="BB99" s="4">
        <v>423</v>
      </c>
      <c r="BC99" t="s">
        <v>576</v>
      </c>
      <c r="BD99" t="s">
        <v>577</v>
      </c>
      <c r="BE99" t="s">
        <v>578</v>
      </c>
      <c r="BF99" t="s">
        <v>579</v>
      </c>
      <c r="BG99" t="s">
        <v>71</v>
      </c>
      <c r="BH99">
        <v>1</v>
      </c>
      <c r="BI99">
        <v>15</v>
      </c>
      <c r="BJ99">
        <v>32</v>
      </c>
      <c r="BK99">
        <v>84</v>
      </c>
      <c r="BL99">
        <v>17</v>
      </c>
      <c r="BM99" s="1">
        <v>26907</v>
      </c>
      <c r="BO99" t="s">
        <v>186</v>
      </c>
    </row>
    <row r="100" spans="1:69" x14ac:dyDescent="0.35">
      <c r="A100" t="s">
        <v>580</v>
      </c>
      <c r="B100" s="10">
        <v>11647955</v>
      </c>
      <c r="C100" s="10">
        <v>20605383</v>
      </c>
      <c r="D100" s="10">
        <v>35621641</v>
      </c>
      <c r="E100">
        <v>111</v>
      </c>
      <c r="F100"/>
      <c r="G100" s="51" t="str">
        <f t="shared" si="7"/>
        <v>Below Average</v>
      </c>
      <c r="H100" s="57">
        <f t="shared" si="13"/>
        <v>-1.4829925730160465</v>
      </c>
      <c r="I100" s="51" t="str">
        <f t="shared" si="8"/>
        <v>Below Average</v>
      </c>
      <c r="K100" s="51" t="str">
        <f t="shared" si="9"/>
        <v>Below Average</v>
      </c>
      <c r="O100" s="54" t="str">
        <f t="shared" si="10"/>
        <v>Below Average</v>
      </c>
      <c r="P100" s="54" t="str">
        <f t="shared" si="11"/>
        <v>Below Average</v>
      </c>
      <c r="Q100" s="54" t="str">
        <f t="shared" si="12"/>
        <v>Below Average</v>
      </c>
      <c r="T100" t="s">
        <v>580</v>
      </c>
      <c r="U100" t="s">
        <v>364</v>
      </c>
      <c r="V100">
        <v>304</v>
      </c>
      <c r="W100">
        <v>530</v>
      </c>
      <c r="X100">
        <v>552</v>
      </c>
      <c r="Y100">
        <v>748</v>
      </c>
      <c r="Z100" t="s">
        <v>581</v>
      </c>
      <c r="AA100" t="s">
        <v>64</v>
      </c>
      <c r="AB100" t="s">
        <v>75</v>
      </c>
      <c r="AC100" t="s">
        <v>66</v>
      </c>
      <c r="AE100">
        <v>111</v>
      </c>
      <c r="AF100">
        <v>111</v>
      </c>
      <c r="AG100">
        <v>588.5</v>
      </c>
      <c r="AH100">
        <v>5.3</v>
      </c>
      <c r="AJ100">
        <v>362</v>
      </c>
      <c r="AK100">
        <v>362</v>
      </c>
      <c r="AL100">
        <v>21</v>
      </c>
      <c r="AM100">
        <v>0.191</v>
      </c>
      <c r="AN100">
        <v>5</v>
      </c>
      <c r="AO100">
        <v>0</v>
      </c>
      <c r="AP100">
        <v>19</v>
      </c>
      <c r="AQ100">
        <v>3</v>
      </c>
      <c r="AR100" s="2">
        <v>137566</v>
      </c>
      <c r="AS100">
        <v>3.16</v>
      </c>
      <c r="AT100" s="2">
        <v>137566</v>
      </c>
      <c r="AU100">
        <v>3.16</v>
      </c>
      <c r="AV100" s="2">
        <v>41134</v>
      </c>
      <c r="AW100" s="2">
        <v>1286795</v>
      </c>
      <c r="AX100" s="3">
        <v>0.29899999999999999</v>
      </c>
      <c r="AY100">
        <v>115</v>
      </c>
      <c r="AZ100" s="4">
        <v>8178643</v>
      </c>
      <c r="BA100" s="4">
        <v>13874</v>
      </c>
      <c r="BB100" s="4">
        <v>729</v>
      </c>
      <c r="BC100" t="s">
        <v>151</v>
      </c>
      <c r="BD100" t="s">
        <v>582</v>
      </c>
      <c r="BE100" t="s">
        <v>583</v>
      </c>
      <c r="BF100" t="s">
        <v>584</v>
      </c>
      <c r="BG100" t="s">
        <v>71</v>
      </c>
      <c r="BH100">
        <v>2</v>
      </c>
      <c r="BI100">
        <v>15</v>
      </c>
      <c r="BJ100">
        <v>32</v>
      </c>
      <c r="BK100">
        <v>85</v>
      </c>
      <c r="BL100">
        <v>17</v>
      </c>
      <c r="BM100" s="1">
        <v>32081</v>
      </c>
      <c r="BP100" t="s">
        <v>108</v>
      </c>
      <c r="BQ100" t="s">
        <v>108</v>
      </c>
    </row>
    <row r="101" spans="1:69" x14ac:dyDescent="0.35">
      <c r="A101" t="s">
        <v>585</v>
      </c>
      <c r="B101" s="10">
        <v>17975168</v>
      </c>
      <c r="C101" s="10">
        <v>21422016</v>
      </c>
      <c r="D101" s="10">
        <v>40135892</v>
      </c>
      <c r="E101">
        <v>168</v>
      </c>
      <c r="F101"/>
      <c r="G101" s="51" t="str">
        <f t="shared" si="7"/>
        <v>Below Average</v>
      </c>
      <c r="H101" s="57">
        <f t="shared" si="13"/>
        <v>-1.2544942240417638</v>
      </c>
      <c r="I101" s="51" t="str">
        <f t="shared" si="8"/>
        <v>Below Average</v>
      </c>
      <c r="K101" s="51" t="str">
        <f t="shared" si="9"/>
        <v>Below Average</v>
      </c>
      <c r="O101" s="54" t="str">
        <f t="shared" si="10"/>
        <v>Below Average</v>
      </c>
      <c r="P101" s="54" t="str">
        <f t="shared" si="11"/>
        <v>Below Average</v>
      </c>
      <c r="Q101" s="54" t="str">
        <f t="shared" si="12"/>
        <v>Below Average</v>
      </c>
      <c r="T101" t="s">
        <v>585</v>
      </c>
      <c r="U101" t="s">
        <v>364</v>
      </c>
      <c r="V101">
        <v>338</v>
      </c>
      <c r="W101">
        <v>530</v>
      </c>
      <c r="X101">
        <v>778</v>
      </c>
      <c r="Y101">
        <v>748</v>
      </c>
      <c r="Z101" t="s">
        <v>586</v>
      </c>
      <c r="AA101" t="s">
        <v>64</v>
      </c>
      <c r="AB101" t="s">
        <v>75</v>
      </c>
      <c r="AC101" t="s">
        <v>66</v>
      </c>
      <c r="AE101">
        <v>168</v>
      </c>
      <c r="AF101">
        <v>168</v>
      </c>
      <c r="AG101">
        <v>758</v>
      </c>
      <c r="AH101">
        <v>4.51</v>
      </c>
      <c r="AJ101">
        <v>403</v>
      </c>
      <c r="AK101">
        <v>403</v>
      </c>
      <c r="AL101">
        <v>52</v>
      </c>
      <c r="AM101">
        <v>0.313</v>
      </c>
      <c r="AN101">
        <v>7</v>
      </c>
      <c r="AO101">
        <v>0</v>
      </c>
      <c r="AP101">
        <v>28</v>
      </c>
      <c r="AQ101">
        <v>3</v>
      </c>
      <c r="AR101" s="2">
        <v>196060</v>
      </c>
      <c r="AS101">
        <v>4.5</v>
      </c>
      <c r="AT101" s="2">
        <v>196060</v>
      </c>
      <c r="AU101">
        <v>4.5</v>
      </c>
      <c r="AV101" s="2">
        <v>59524</v>
      </c>
      <c r="AW101" s="2">
        <v>1547624</v>
      </c>
      <c r="AX101" s="3">
        <v>0.28460000000000002</v>
      </c>
      <c r="AY101">
        <v>90</v>
      </c>
      <c r="AZ101" s="4">
        <v>12629936</v>
      </c>
      <c r="BA101" s="4">
        <v>16684</v>
      </c>
      <c r="BB101" s="4">
        <v>562</v>
      </c>
      <c r="BC101" t="s">
        <v>587</v>
      </c>
      <c r="BD101" t="s">
        <v>366</v>
      </c>
      <c r="BE101" t="s">
        <v>367</v>
      </c>
      <c r="BF101" t="s">
        <v>588</v>
      </c>
      <c r="BG101" t="s">
        <v>71</v>
      </c>
      <c r="BH101">
        <v>3</v>
      </c>
      <c r="BI101">
        <v>15</v>
      </c>
      <c r="BJ101">
        <v>32</v>
      </c>
      <c r="BK101">
        <v>79</v>
      </c>
      <c r="BL101">
        <v>17</v>
      </c>
      <c r="BM101" s="1">
        <v>32081</v>
      </c>
      <c r="BP101" t="s">
        <v>108</v>
      </c>
      <c r="BQ101" t="s">
        <v>108</v>
      </c>
    </row>
    <row r="102" spans="1:69" x14ac:dyDescent="0.35">
      <c r="A102" t="s">
        <v>589</v>
      </c>
      <c r="B102" s="10">
        <v>37939663</v>
      </c>
      <c r="C102" s="10">
        <v>38408611</v>
      </c>
      <c r="D102" s="10">
        <v>62346442</v>
      </c>
      <c r="E102">
        <v>239</v>
      </c>
      <c r="F102"/>
      <c r="G102" s="51" t="str">
        <f t="shared" si="7"/>
        <v>Below Average</v>
      </c>
      <c r="H102" s="57">
        <f t="shared" si="13"/>
        <v>-0.69634337416998515</v>
      </c>
      <c r="I102" s="51" t="str">
        <f t="shared" si="8"/>
        <v>Below Average</v>
      </c>
      <c r="K102" s="51" t="str">
        <f t="shared" si="9"/>
        <v>Below Average</v>
      </c>
      <c r="O102" s="54" t="str">
        <f t="shared" si="10"/>
        <v>Below Average</v>
      </c>
      <c r="P102" s="54" t="str">
        <f t="shared" si="11"/>
        <v>Below Average</v>
      </c>
      <c r="Q102" s="54" t="str">
        <f t="shared" si="12"/>
        <v>Below Average</v>
      </c>
      <c r="T102" t="s">
        <v>589</v>
      </c>
      <c r="U102" t="s">
        <v>590</v>
      </c>
      <c r="V102">
        <v>208</v>
      </c>
      <c r="W102">
        <v>180</v>
      </c>
      <c r="X102">
        <v>323</v>
      </c>
      <c r="Y102">
        <v>363</v>
      </c>
      <c r="Z102" t="s">
        <v>591</v>
      </c>
      <c r="AA102" t="s">
        <v>64</v>
      </c>
      <c r="AB102" t="s">
        <v>65</v>
      </c>
      <c r="AC102" t="s">
        <v>66</v>
      </c>
      <c r="AE102">
        <v>239</v>
      </c>
      <c r="AF102">
        <v>239</v>
      </c>
      <c r="AG102" s="6">
        <v>1052.5</v>
      </c>
      <c r="AH102">
        <v>4.4000000000000004</v>
      </c>
      <c r="AJ102">
        <v>531</v>
      </c>
      <c r="AK102">
        <v>531</v>
      </c>
      <c r="AL102">
        <v>88</v>
      </c>
      <c r="AM102">
        <v>0.373</v>
      </c>
      <c r="AN102">
        <v>1</v>
      </c>
      <c r="AO102">
        <v>1</v>
      </c>
      <c r="AP102">
        <v>3</v>
      </c>
      <c r="AQ102">
        <v>10</v>
      </c>
      <c r="AR102" s="2">
        <v>78743</v>
      </c>
      <c r="AS102">
        <v>1.81</v>
      </c>
      <c r="AT102" s="2">
        <v>78743</v>
      </c>
      <c r="AU102">
        <v>1.81</v>
      </c>
      <c r="AV102" s="2">
        <v>30800</v>
      </c>
      <c r="AW102" s="2">
        <v>2072776</v>
      </c>
      <c r="AX102" s="3">
        <v>0.3911</v>
      </c>
      <c r="AY102">
        <v>293</v>
      </c>
      <c r="AZ102" s="4">
        <v>8727000</v>
      </c>
      <c r="BA102" s="4">
        <v>8221</v>
      </c>
      <c r="BB102" s="4">
        <v>531</v>
      </c>
      <c r="BC102" t="s">
        <v>592</v>
      </c>
      <c r="BD102" t="s">
        <v>593</v>
      </c>
      <c r="BE102" t="s">
        <v>594</v>
      </c>
      <c r="BF102" t="s">
        <v>595</v>
      </c>
      <c r="BG102" t="s">
        <v>71</v>
      </c>
      <c r="BH102">
        <v>6</v>
      </c>
      <c r="BI102">
        <v>15</v>
      </c>
      <c r="BJ102">
        <v>33</v>
      </c>
      <c r="BK102">
        <v>86</v>
      </c>
      <c r="BL102">
        <v>15</v>
      </c>
      <c r="BM102" s="1">
        <v>26937</v>
      </c>
    </row>
    <row r="103" spans="1:69" x14ac:dyDescent="0.35">
      <c r="A103" t="s">
        <v>596</v>
      </c>
      <c r="B103" s="10">
        <v>14090185</v>
      </c>
      <c r="C103" s="10">
        <v>17090681</v>
      </c>
      <c r="D103" s="10">
        <v>34725711</v>
      </c>
      <c r="E103">
        <v>66</v>
      </c>
      <c r="F103"/>
      <c r="G103" s="51" t="str">
        <f t="shared" si="7"/>
        <v>Below Average</v>
      </c>
      <c r="H103" s="57">
        <f t="shared" si="13"/>
        <v>-1.3910930257522092</v>
      </c>
      <c r="I103" s="51" t="str">
        <f t="shared" si="8"/>
        <v>Below Average</v>
      </c>
      <c r="K103" s="51" t="str">
        <f t="shared" si="9"/>
        <v>Below Average</v>
      </c>
      <c r="O103" s="54" t="str">
        <f t="shared" si="10"/>
        <v>Below Average</v>
      </c>
      <c r="P103" s="54" t="str">
        <f t="shared" si="11"/>
        <v>Below Average</v>
      </c>
      <c r="Q103" s="54" t="str">
        <f t="shared" si="12"/>
        <v>Below Average</v>
      </c>
      <c r="T103" t="s">
        <v>596</v>
      </c>
      <c r="U103" t="s">
        <v>527</v>
      </c>
      <c r="V103">
        <v>263</v>
      </c>
      <c r="W103">
        <v>70</v>
      </c>
      <c r="X103">
        <v>378</v>
      </c>
      <c r="Y103">
        <v>378</v>
      </c>
      <c r="Z103" t="s">
        <v>597</v>
      </c>
      <c r="AA103" t="s">
        <v>64</v>
      </c>
      <c r="AB103" t="s">
        <v>75</v>
      </c>
      <c r="AC103" t="s">
        <v>66</v>
      </c>
      <c r="AE103">
        <v>66</v>
      </c>
      <c r="AF103">
        <v>66</v>
      </c>
      <c r="AG103">
        <v>409</v>
      </c>
      <c r="AH103">
        <v>6.2</v>
      </c>
      <c r="AJ103">
        <v>258</v>
      </c>
      <c r="AK103">
        <v>258</v>
      </c>
      <c r="AL103">
        <v>19</v>
      </c>
      <c r="AM103">
        <v>0.29199999999999998</v>
      </c>
      <c r="AN103">
        <v>33</v>
      </c>
      <c r="AO103">
        <v>0</v>
      </c>
      <c r="AP103">
        <v>33</v>
      </c>
      <c r="AQ103">
        <v>3</v>
      </c>
      <c r="AR103" s="2">
        <v>84400</v>
      </c>
      <c r="AS103">
        <v>1.94</v>
      </c>
      <c r="AT103" s="2">
        <v>84400</v>
      </c>
      <c r="AU103">
        <v>1.94</v>
      </c>
      <c r="AV103" s="2">
        <v>26943</v>
      </c>
      <c r="AW103" s="2">
        <v>719300</v>
      </c>
      <c r="AX103" s="3">
        <v>0.31919999999999998</v>
      </c>
      <c r="AY103">
        <v>133</v>
      </c>
      <c r="AZ103" s="4">
        <v>2774644</v>
      </c>
      <c r="BA103" s="4">
        <v>6784</v>
      </c>
      <c r="BB103" s="4">
        <v>633</v>
      </c>
      <c r="BC103" t="s">
        <v>530</v>
      </c>
      <c r="BD103" t="s">
        <v>598</v>
      </c>
      <c r="BE103" t="s">
        <v>599</v>
      </c>
      <c r="BG103" t="s">
        <v>80</v>
      </c>
      <c r="BH103">
        <v>5</v>
      </c>
      <c r="BI103">
        <v>8</v>
      </c>
      <c r="BJ103">
        <v>19</v>
      </c>
      <c r="BK103">
        <v>60</v>
      </c>
      <c r="BL103">
        <v>42</v>
      </c>
      <c r="BM103" s="1">
        <v>27850</v>
      </c>
    </row>
    <row r="104" spans="1:69" x14ac:dyDescent="0.35">
      <c r="A104" t="s">
        <v>197</v>
      </c>
      <c r="B104" s="10">
        <v>199906376</v>
      </c>
      <c r="C104" s="10">
        <v>234941850</v>
      </c>
      <c r="D104" s="10">
        <v>292336576</v>
      </c>
      <c r="E104" s="2">
        <v>1170</v>
      </c>
      <c r="F104" s="2"/>
      <c r="G104" s="51" t="str">
        <f t="shared" si="7"/>
        <v>Above Average</v>
      </c>
      <c r="H104" s="57">
        <f t="shared" si="13"/>
        <v>0.87245844030731479</v>
      </c>
      <c r="I104" s="51" t="str">
        <f t="shared" si="8"/>
        <v>Above Average</v>
      </c>
      <c r="K104" s="51" t="str">
        <f t="shared" si="9"/>
        <v>Above Average</v>
      </c>
      <c r="O104" s="54" t="str">
        <f t="shared" si="10"/>
        <v>Above Average</v>
      </c>
      <c r="P104" s="54" t="str">
        <f t="shared" si="11"/>
        <v>Above Average</v>
      </c>
      <c r="Q104" s="54" t="str">
        <f t="shared" si="12"/>
        <v>Above Average</v>
      </c>
      <c r="T104" t="s">
        <v>197</v>
      </c>
      <c r="U104" t="s">
        <v>600</v>
      </c>
      <c r="V104">
        <v>9</v>
      </c>
      <c r="W104">
        <v>9</v>
      </c>
      <c r="X104">
        <v>207</v>
      </c>
      <c r="Y104">
        <v>207</v>
      </c>
      <c r="Z104" t="s">
        <v>601</v>
      </c>
      <c r="AA104" t="s">
        <v>64</v>
      </c>
      <c r="AB104" t="s">
        <v>65</v>
      </c>
      <c r="AC104" t="s">
        <v>66</v>
      </c>
      <c r="AE104" s="2">
        <v>1156</v>
      </c>
      <c r="AF104" s="2">
        <v>1170</v>
      </c>
      <c r="AG104" s="6">
        <v>4846</v>
      </c>
      <c r="AH104">
        <v>4.1900000000000004</v>
      </c>
      <c r="AJ104" s="2">
        <v>2284</v>
      </c>
      <c r="AK104" s="2">
        <v>2284</v>
      </c>
      <c r="AL104">
        <v>470</v>
      </c>
      <c r="AM104">
        <v>0.41699999999999998</v>
      </c>
      <c r="AN104">
        <v>10</v>
      </c>
      <c r="AO104">
        <v>1</v>
      </c>
      <c r="AP104">
        <v>30</v>
      </c>
      <c r="AQ104" s="1">
        <v>40704</v>
      </c>
      <c r="AR104" s="2">
        <v>512822</v>
      </c>
      <c r="AS104">
        <v>11.77</v>
      </c>
      <c r="AT104" s="2">
        <v>466607</v>
      </c>
      <c r="AU104">
        <v>10.71</v>
      </c>
      <c r="AV104" s="2">
        <v>112140</v>
      </c>
      <c r="AW104" s="2">
        <v>7963515</v>
      </c>
      <c r="AX104" s="3">
        <v>0.21870000000000001</v>
      </c>
      <c r="AY104">
        <v>194</v>
      </c>
      <c r="AZ104" s="4">
        <v>5304700</v>
      </c>
      <c r="BA104" s="4">
        <v>1086</v>
      </c>
      <c r="BB104" s="4">
        <v>466</v>
      </c>
      <c r="BC104" t="s">
        <v>120</v>
      </c>
      <c r="BD104" t="s">
        <v>230</v>
      </c>
      <c r="BE104" t="s">
        <v>241</v>
      </c>
      <c r="BF104" t="s">
        <v>602</v>
      </c>
      <c r="BG104" t="s">
        <v>95</v>
      </c>
      <c r="BH104">
        <v>11</v>
      </c>
      <c r="BI104">
        <v>13</v>
      </c>
      <c r="BJ104">
        <v>30</v>
      </c>
      <c r="BK104">
        <v>68</v>
      </c>
      <c r="BL104">
        <v>8</v>
      </c>
      <c r="BM104" s="1">
        <v>15116</v>
      </c>
    </row>
    <row r="105" spans="1:69" x14ac:dyDescent="0.35">
      <c r="A105" t="s">
        <v>603</v>
      </c>
      <c r="B105" s="10">
        <v>144297761</v>
      </c>
      <c r="C105" s="10">
        <v>159576087</v>
      </c>
      <c r="D105" s="10">
        <v>224840294</v>
      </c>
      <c r="E105">
        <v>877</v>
      </c>
      <c r="F105"/>
      <c r="G105" s="51" t="str">
        <f t="shared" si="7"/>
        <v>Above Average</v>
      </c>
      <c r="H105" s="57">
        <f t="shared" si="13"/>
        <v>0.59099521255423337</v>
      </c>
      <c r="I105" s="51" t="str">
        <f t="shared" si="8"/>
        <v>Above Average</v>
      </c>
      <c r="K105" s="51" t="str">
        <f t="shared" si="9"/>
        <v>Above Average</v>
      </c>
      <c r="O105" s="54" t="str">
        <f t="shared" si="10"/>
        <v>Above Average</v>
      </c>
      <c r="P105" s="54" t="str">
        <f t="shared" si="11"/>
        <v>Above Average</v>
      </c>
      <c r="Q105" s="54" t="str">
        <f t="shared" si="12"/>
        <v>Above Average</v>
      </c>
      <c r="T105" t="s">
        <v>603</v>
      </c>
      <c r="U105" t="s">
        <v>604</v>
      </c>
      <c r="V105">
        <v>34</v>
      </c>
      <c r="W105">
        <v>34</v>
      </c>
      <c r="X105">
        <v>313</v>
      </c>
      <c r="Y105">
        <v>313</v>
      </c>
      <c r="Z105" t="s">
        <v>605</v>
      </c>
      <c r="AA105" t="s">
        <v>64</v>
      </c>
      <c r="AB105" t="s">
        <v>65</v>
      </c>
      <c r="AC105" t="s">
        <v>66</v>
      </c>
      <c r="AE105">
        <v>877</v>
      </c>
      <c r="AF105">
        <v>877</v>
      </c>
      <c r="AG105" s="6">
        <v>4249.5</v>
      </c>
      <c r="AH105">
        <v>4.8499999999999996</v>
      </c>
      <c r="AJ105" s="2">
        <v>2051</v>
      </c>
      <c r="AK105" s="2">
        <v>2051</v>
      </c>
      <c r="AL105">
        <v>323</v>
      </c>
      <c r="AM105">
        <v>0.371</v>
      </c>
      <c r="AN105">
        <v>10</v>
      </c>
      <c r="AO105">
        <v>0</v>
      </c>
      <c r="AP105">
        <v>15</v>
      </c>
      <c r="AQ105" s="7">
        <v>43654</v>
      </c>
      <c r="AR105" s="2">
        <v>653856</v>
      </c>
      <c r="AS105">
        <v>15.01</v>
      </c>
      <c r="AT105" s="2">
        <v>607396</v>
      </c>
      <c r="AU105">
        <v>13.94</v>
      </c>
      <c r="AV105" s="2">
        <v>115918</v>
      </c>
      <c r="AW105" s="2">
        <v>7891470</v>
      </c>
      <c r="AX105" s="3">
        <v>0.17730000000000001</v>
      </c>
      <c r="AY105">
        <v>137</v>
      </c>
      <c r="AZ105" s="4">
        <v>9514000</v>
      </c>
      <c r="BA105" s="4">
        <v>2244</v>
      </c>
      <c r="BB105" s="4">
        <v>551</v>
      </c>
      <c r="BC105" t="s">
        <v>606</v>
      </c>
      <c r="BD105" t="s">
        <v>607</v>
      </c>
      <c r="BE105" t="s">
        <v>608</v>
      </c>
      <c r="BF105" t="s">
        <v>609</v>
      </c>
      <c r="BG105" t="s">
        <v>71</v>
      </c>
      <c r="BH105">
        <v>11</v>
      </c>
      <c r="BI105">
        <v>16</v>
      </c>
      <c r="BJ105">
        <v>36</v>
      </c>
      <c r="BK105">
        <v>83</v>
      </c>
      <c r="BL105">
        <v>12</v>
      </c>
      <c r="BM105" s="1">
        <v>18415</v>
      </c>
      <c r="BN105" t="s">
        <v>610</v>
      </c>
    </row>
    <row r="106" spans="1:69" x14ac:dyDescent="0.35">
      <c r="A106" t="s">
        <v>611</v>
      </c>
      <c r="B106" s="10">
        <v>354222077</v>
      </c>
      <c r="C106" s="10">
        <v>444701724</v>
      </c>
      <c r="D106" s="10">
        <v>585182781</v>
      </c>
      <c r="E106" s="2">
        <v>2039</v>
      </c>
      <c r="F106" s="2"/>
      <c r="G106" s="51" t="str">
        <f t="shared" si="7"/>
        <v>Above Average</v>
      </c>
      <c r="H106" s="57">
        <f t="shared" si="13"/>
        <v>1.2745855990891268</v>
      </c>
      <c r="I106" s="51" t="str">
        <f t="shared" si="8"/>
        <v>Above Average</v>
      </c>
      <c r="K106" s="51" t="str">
        <f t="shared" si="9"/>
        <v>Above Average</v>
      </c>
      <c r="O106" s="54" t="str">
        <f t="shared" si="10"/>
        <v>Above Average</v>
      </c>
      <c r="P106" s="54" t="str">
        <f t="shared" si="11"/>
        <v>Above Average</v>
      </c>
      <c r="Q106" s="54" t="str">
        <f t="shared" si="12"/>
        <v>Above Average</v>
      </c>
      <c r="T106" t="s">
        <v>611</v>
      </c>
      <c r="U106" t="s">
        <v>612</v>
      </c>
      <c r="V106">
        <v>57</v>
      </c>
      <c r="W106">
        <v>57</v>
      </c>
      <c r="X106">
        <v>214</v>
      </c>
      <c r="Y106">
        <v>214</v>
      </c>
      <c r="Z106" t="s">
        <v>613</v>
      </c>
      <c r="AA106" t="s">
        <v>64</v>
      </c>
      <c r="AB106" t="s">
        <v>65</v>
      </c>
      <c r="AC106" t="s">
        <v>66</v>
      </c>
      <c r="AE106" s="2">
        <v>2035</v>
      </c>
      <c r="AF106" s="2">
        <v>2039</v>
      </c>
      <c r="AG106" s="6">
        <v>9675.5</v>
      </c>
      <c r="AH106">
        <v>4.75</v>
      </c>
      <c r="AJ106" s="2">
        <v>4852</v>
      </c>
      <c r="AK106" s="2">
        <v>4852</v>
      </c>
      <c r="AL106">
        <v>596</v>
      </c>
      <c r="AM106">
        <v>0.29699999999999999</v>
      </c>
      <c r="AN106">
        <v>40</v>
      </c>
      <c r="AO106">
        <v>2</v>
      </c>
      <c r="AP106">
        <v>71</v>
      </c>
      <c r="AQ106" s="7">
        <v>43538</v>
      </c>
      <c r="AR106" s="2">
        <v>2129275</v>
      </c>
      <c r="AS106">
        <v>48.88</v>
      </c>
      <c r="AT106" s="2">
        <v>2023005</v>
      </c>
      <c r="AU106">
        <v>46.44</v>
      </c>
      <c r="AV106" s="2">
        <v>344433</v>
      </c>
      <c r="AW106" s="2">
        <v>17847449</v>
      </c>
      <c r="AX106" s="3">
        <v>0.1618</v>
      </c>
      <c r="AY106">
        <v>99</v>
      </c>
      <c r="AZ106" s="4">
        <v>22862156</v>
      </c>
      <c r="BA106" s="4">
        <v>2359</v>
      </c>
      <c r="BB106" s="4">
        <v>564</v>
      </c>
      <c r="BC106" t="s">
        <v>614</v>
      </c>
      <c r="BD106" t="s">
        <v>615</v>
      </c>
      <c r="BE106" t="s">
        <v>616</v>
      </c>
      <c r="BF106" t="s">
        <v>617</v>
      </c>
      <c r="BG106" t="s">
        <v>71</v>
      </c>
      <c r="BH106">
        <v>12</v>
      </c>
      <c r="BI106">
        <v>16</v>
      </c>
      <c r="BJ106">
        <v>36</v>
      </c>
      <c r="BK106">
        <v>83</v>
      </c>
      <c r="BL106">
        <v>12</v>
      </c>
      <c r="BM106" s="1">
        <v>19662</v>
      </c>
    </row>
    <row r="107" spans="1:69" x14ac:dyDescent="0.35">
      <c r="A107" t="s">
        <v>618</v>
      </c>
      <c r="B107" s="10">
        <v>63482586</v>
      </c>
      <c r="C107" s="10">
        <v>100857289</v>
      </c>
      <c r="D107" s="10">
        <v>139585988</v>
      </c>
      <c r="E107">
        <v>608</v>
      </c>
      <c r="F107"/>
      <c r="G107" s="51" t="str">
        <f t="shared" si="7"/>
        <v>Below Average</v>
      </c>
      <c r="H107" s="57">
        <f t="shared" si="13"/>
        <v>-0.2111649388304124</v>
      </c>
      <c r="I107" s="51" t="str">
        <f t="shared" si="8"/>
        <v>Above Average</v>
      </c>
      <c r="K107" s="51" t="str">
        <f t="shared" si="9"/>
        <v>Below Average</v>
      </c>
      <c r="O107" s="54" t="str">
        <f t="shared" si="10"/>
        <v>Above Average</v>
      </c>
      <c r="P107" s="54" t="str">
        <f t="shared" si="11"/>
        <v>Above Average</v>
      </c>
      <c r="Q107" s="54" t="str">
        <f t="shared" si="12"/>
        <v>Above Average</v>
      </c>
      <c r="T107" t="s">
        <v>618</v>
      </c>
      <c r="U107" t="s">
        <v>443</v>
      </c>
      <c r="V107">
        <v>15</v>
      </c>
      <c r="W107">
        <v>134</v>
      </c>
      <c r="X107">
        <v>367</v>
      </c>
      <c r="Y107">
        <v>367</v>
      </c>
      <c r="Z107" t="s">
        <v>619</v>
      </c>
      <c r="AA107" t="s">
        <v>64</v>
      </c>
      <c r="AB107" t="s">
        <v>65</v>
      </c>
      <c r="AC107" t="s">
        <v>66</v>
      </c>
      <c r="AE107">
        <v>606</v>
      </c>
      <c r="AF107">
        <v>608</v>
      </c>
      <c r="AG107" s="6">
        <v>2843</v>
      </c>
      <c r="AH107">
        <v>4.6900000000000004</v>
      </c>
      <c r="AJ107" s="2">
        <v>1355</v>
      </c>
      <c r="AK107" s="2">
        <v>1355</v>
      </c>
      <c r="AL107">
        <v>223</v>
      </c>
      <c r="AM107">
        <v>0.38300000000000001</v>
      </c>
      <c r="AN107">
        <v>4</v>
      </c>
      <c r="AO107">
        <v>0</v>
      </c>
      <c r="AP107">
        <v>8</v>
      </c>
      <c r="AQ107" s="7">
        <v>43781</v>
      </c>
      <c r="AR107" s="2">
        <v>204530</v>
      </c>
      <c r="AS107">
        <v>4.7</v>
      </c>
      <c r="AT107" s="2">
        <v>204530</v>
      </c>
      <c r="AU107">
        <v>4.7</v>
      </c>
      <c r="AV107" s="2">
        <v>45023</v>
      </c>
      <c r="AW107" s="2">
        <v>4301454</v>
      </c>
      <c r="AX107" s="3">
        <v>0.22009999999999999</v>
      </c>
      <c r="AY107">
        <v>288</v>
      </c>
      <c r="AZ107" s="4">
        <v>5042342</v>
      </c>
      <c r="BA107" s="4">
        <v>1808</v>
      </c>
      <c r="BB107" s="4">
        <v>577</v>
      </c>
      <c r="BC107" t="s">
        <v>439</v>
      </c>
      <c r="BD107" t="s">
        <v>445</v>
      </c>
      <c r="BE107" t="s">
        <v>441</v>
      </c>
      <c r="BF107" t="s">
        <v>446</v>
      </c>
      <c r="BG107" t="s">
        <v>95</v>
      </c>
      <c r="BH107">
        <v>4</v>
      </c>
      <c r="BI107">
        <v>10</v>
      </c>
      <c r="BJ107" t="s">
        <v>620</v>
      </c>
      <c r="BK107">
        <v>75</v>
      </c>
      <c r="BL107">
        <v>3</v>
      </c>
      <c r="BM107" s="1">
        <v>17363</v>
      </c>
      <c r="BN107" t="s">
        <v>566</v>
      </c>
    </row>
    <row r="108" spans="1:69" x14ac:dyDescent="0.35">
      <c r="A108" t="s">
        <v>621</v>
      </c>
      <c r="B108" s="10">
        <v>216055248</v>
      </c>
      <c r="C108" s="10">
        <v>263719711</v>
      </c>
      <c r="D108" s="10">
        <v>351271852</v>
      </c>
      <c r="E108" s="2">
        <v>1390</v>
      </c>
      <c r="F108" s="2"/>
      <c r="G108" s="51" t="str">
        <f t="shared" si="7"/>
        <v>Above Average</v>
      </c>
      <c r="H108" s="57">
        <f t="shared" si="13"/>
        <v>0.93428167740249091</v>
      </c>
      <c r="I108" s="51" t="str">
        <f t="shared" si="8"/>
        <v>Above Average</v>
      </c>
      <c r="K108" s="51" t="str">
        <f t="shared" si="9"/>
        <v>Above Average</v>
      </c>
      <c r="O108" s="54" t="str">
        <f t="shared" si="10"/>
        <v>Above Average</v>
      </c>
      <c r="P108" s="54" t="str">
        <f t="shared" si="11"/>
        <v>Above Average</v>
      </c>
      <c r="Q108" s="54" t="str">
        <f t="shared" si="12"/>
        <v>Above Average</v>
      </c>
      <c r="T108" t="s">
        <v>621</v>
      </c>
      <c r="U108" t="s">
        <v>622</v>
      </c>
      <c r="V108">
        <v>29</v>
      </c>
      <c r="W108">
        <v>29</v>
      </c>
      <c r="X108">
        <v>532</v>
      </c>
      <c r="Y108">
        <v>532</v>
      </c>
      <c r="Z108" t="s">
        <v>623</v>
      </c>
      <c r="AA108" t="s">
        <v>64</v>
      </c>
      <c r="AB108" t="s">
        <v>65</v>
      </c>
      <c r="AC108" t="s">
        <v>66</v>
      </c>
      <c r="AE108" s="2">
        <v>1389</v>
      </c>
      <c r="AF108" s="2">
        <v>1390</v>
      </c>
      <c r="AG108" s="6">
        <v>6512.5</v>
      </c>
      <c r="AH108">
        <v>4.6900000000000004</v>
      </c>
      <c r="AJ108" s="2">
        <v>3185</v>
      </c>
      <c r="AK108" s="2">
        <v>3185</v>
      </c>
      <c r="AL108">
        <v>537</v>
      </c>
      <c r="AM108">
        <v>0.38800000000000001</v>
      </c>
      <c r="AN108">
        <v>10</v>
      </c>
      <c r="AO108">
        <v>0</v>
      </c>
      <c r="AP108">
        <v>10</v>
      </c>
      <c r="AQ108">
        <v>14</v>
      </c>
      <c r="AR108" s="2">
        <v>723570</v>
      </c>
      <c r="AS108">
        <v>16.61</v>
      </c>
      <c r="AT108" s="2">
        <v>723570</v>
      </c>
      <c r="AU108">
        <v>16.61</v>
      </c>
      <c r="AV108" s="2">
        <v>100746</v>
      </c>
      <c r="AW108" s="2">
        <v>11639930</v>
      </c>
      <c r="AX108" s="3">
        <v>0.13919999999999999</v>
      </c>
      <c r="AY108">
        <v>192</v>
      </c>
      <c r="AZ108" s="4">
        <v>15187000</v>
      </c>
      <c r="BA108" s="4">
        <v>2324</v>
      </c>
      <c r="BB108" s="4">
        <v>532</v>
      </c>
      <c r="BC108" t="s">
        <v>624</v>
      </c>
      <c r="BD108" t="s">
        <v>625</v>
      </c>
      <c r="BE108" t="s">
        <v>626</v>
      </c>
      <c r="BF108" t="s">
        <v>627</v>
      </c>
      <c r="BG108" t="s">
        <v>80</v>
      </c>
      <c r="BH108">
        <v>2</v>
      </c>
      <c r="BI108">
        <v>8</v>
      </c>
      <c r="BJ108">
        <v>25</v>
      </c>
      <c r="BK108">
        <v>57</v>
      </c>
      <c r="BL108">
        <v>35</v>
      </c>
      <c r="BM108" s="1">
        <v>19121</v>
      </c>
      <c r="BN108" t="s">
        <v>172</v>
      </c>
    </row>
    <row r="109" spans="1:69" x14ac:dyDescent="0.35">
      <c r="A109" t="s">
        <v>628</v>
      </c>
      <c r="B109" s="10">
        <v>8171015</v>
      </c>
      <c r="C109" s="10">
        <v>10996003</v>
      </c>
      <c r="D109" s="10">
        <v>19706071</v>
      </c>
      <c r="E109">
        <v>36</v>
      </c>
      <c r="F109"/>
      <c r="G109" s="51" t="str">
        <f t="shared" si="7"/>
        <v>Below Average</v>
      </c>
      <c r="H109" s="57">
        <f t="shared" si="13"/>
        <v>-1.6227659908203094</v>
      </c>
      <c r="I109" s="51" t="str">
        <f t="shared" si="8"/>
        <v>Below Average</v>
      </c>
      <c r="K109" s="51" t="str">
        <f t="shared" si="9"/>
        <v>Below Average</v>
      </c>
      <c r="O109" s="54" t="str">
        <f t="shared" si="10"/>
        <v>Below Average</v>
      </c>
      <c r="P109" s="54" t="str">
        <f t="shared" si="11"/>
        <v>Below Average</v>
      </c>
      <c r="Q109" s="54" t="str">
        <f t="shared" si="12"/>
        <v>Below Average</v>
      </c>
      <c r="T109" t="s">
        <v>628</v>
      </c>
      <c r="U109" t="s">
        <v>73</v>
      </c>
      <c r="V109">
        <v>205</v>
      </c>
      <c r="W109">
        <v>167</v>
      </c>
      <c r="X109">
        <v>322</v>
      </c>
      <c r="Y109">
        <v>283</v>
      </c>
      <c r="Z109" t="s">
        <v>629</v>
      </c>
      <c r="AA109" t="s">
        <v>64</v>
      </c>
      <c r="AB109" t="s">
        <v>75</v>
      </c>
      <c r="AC109" t="s">
        <v>66</v>
      </c>
      <c r="AE109">
        <v>36</v>
      </c>
      <c r="AF109">
        <v>36</v>
      </c>
      <c r="AG109">
        <v>180</v>
      </c>
      <c r="AH109">
        <v>5</v>
      </c>
      <c r="AJ109">
        <v>98</v>
      </c>
      <c r="AK109">
        <v>98</v>
      </c>
      <c r="AL109">
        <v>12</v>
      </c>
      <c r="AM109">
        <v>0.33300000000000002</v>
      </c>
      <c r="AN109">
        <v>18</v>
      </c>
      <c r="AO109">
        <v>0</v>
      </c>
      <c r="AP109">
        <v>18</v>
      </c>
      <c r="AQ109">
        <v>2</v>
      </c>
      <c r="AR109" s="2">
        <v>33705</v>
      </c>
      <c r="AS109">
        <v>0.77</v>
      </c>
      <c r="AT109" s="2">
        <v>33705</v>
      </c>
      <c r="AU109">
        <v>0.77</v>
      </c>
      <c r="AV109" s="2">
        <v>20339</v>
      </c>
      <c r="AW109" s="2">
        <v>564300</v>
      </c>
      <c r="AX109" s="3">
        <v>0.60340000000000005</v>
      </c>
      <c r="AY109">
        <v>127</v>
      </c>
      <c r="AZ109" s="4">
        <v>633673</v>
      </c>
      <c r="BA109" s="4">
        <v>3520</v>
      </c>
      <c r="BB109" s="4">
        <v>741</v>
      </c>
      <c r="BC109" t="s">
        <v>630</v>
      </c>
      <c r="BD109" t="s">
        <v>159</v>
      </c>
      <c r="BE109" t="s">
        <v>631</v>
      </c>
      <c r="BF109" t="s">
        <v>632</v>
      </c>
      <c r="BG109" t="s">
        <v>80</v>
      </c>
      <c r="BH109">
        <v>9</v>
      </c>
      <c r="BI109">
        <v>9</v>
      </c>
      <c r="BJ109">
        <v>20</v>
      </c>
      <c r="BK109">
        <v>43</v>
      </c>
      <c r="BL109" t="s">
        <v>633</v>
      </c>
      <c r="BM109" s="1">
        <v>25476</v>
      </c>
      <c r="BP109" t="s">
        <v>108</v>
      </c>
    </row>
    <row r="110" spans="1:69" x14ac:dyDescent="0.35">
      <c r="A110" t="s">
        <v>634</v>
      </c>
      <c r="B110" s="10">
        <v>42981314</v>
      </c>
      <c r="C110" s="10">
        <v>43507056</v>
      </c>
      <c r="D110" s="10">
        <v>56010238</v>
      </c>
      <c r="E110">
        <v>160</v>
      </c>
      <c r="F110"/>
      <c r="G110" s="51" t="str">
        <f t="shared" si="7"/>
        <v>Below Average</v>
      </c>
      <c r="H110" s="57">
        <f t="shared" si="13"/>
        <v>-0.58441386547692531</v>
      </c>
      <c r="I110" s="51" t="str">
        <f t="shared" si="8"/>
        <v>Below Average</v>
      </c>
      <c r="K110" s="51" t="str">
        <f t="shared" si="9"/>
        <v>Below Average</v>
      </c>
      <c r="O110" s="54" t="str">
        <f t="shared" si="10"/>
        <v>Above Average</v>
      </c>
      <c r="P110" s="54" t="str">
        <f t="shared" si="11"/>
        <v>Below Average</v>
      </c>
      <c r="Q110" s="54" t="str">
        <f t="shared" si="12"/>
        <v>Below Average</v>
      </c>
      <c r="T110" t="s">
        <v>634</v>
      </c>
      <c r="U110" t="s">
        <v>635</v>
      </c>
      <c r="V110">
        <v>207</v>
      </c>
      <c r="W110">
        <v>261</v>
      </c>
      <c r="X110">
        <v>375</v>
      </c>
      <c r="Y110">
        <v>375</v>
      </c>
      <c r="Z110" t="s">
        <v>636</v>
      </c>
      <c r="AA110" t="s">
        <v>64</v>
      </c>
      <c r="AB110" t="s">
        <v>65</v>
      </c>
      <c r="AC110" t="s">
        <v>66</v>
      </c>
      <c r="AE110">
        <v>158</v>
      </c>
      <c r="AF110">
        <v>160</v>
      </c>
      <c r="AG110">
        <v>787</v>
      </c>
      <c r="AH110">
        <v>4.9800000000000004</v>
      </c>
      <c r="AJ110">
        <v>443</v>
      </c>
      <c r="AK110">
        <v>443</v>
      </c>
      <c r="AL110">
        <v>31</v>
      </c>
      <c r="AM110">
        <v>0.19700000000000001</v>
      </c>
      <c r="AN110">
        <v>8</v>
      </c>
      <c r="AO110">
        <v>0</v>
      </c>
      <c r="AP110">
        <v>10</v>
      </c>
      <c r="AQ110">
        <v>4</v>
      </c>
      <c r="AR110" s="2">
        <v>95000</v>
      </c>
      <c r="AS110">
        <v>2.1800000000000002</v>
      </c>
      <c r="AT110" s="2">
        <v>95000</v>
      </c>
      <c r="AU110">
        <v>2.1800000000000002</v>
      </c>
      <c r="AV110" s="2">
        <v>42189</v>
      </c>
      <c r="AW110" s="2">
        <v>1916306</v>
      </c>
      <c r="AX110" s="3">
        <v>0.44409999999999999</v>
      </c>
      <c r="AY110">
        <v>203</v>
      </c>
      <c r="AZ110" s="4">
        <v>6138432</v>
      </c>
      <c r="BA110" s="4">
        <v>7712</v>
      </c>
      <c r="BB110" s="4">
        <v>537</v>
      </c>
      <c r="BC110" t="s">
        <v>637</v>
      </c>
      <c r="BD110" t="s">
        <v>638</v>
      </c>
      <c r="BE110" t="s">
        <v>639</v>
      </c>
      <c r="BF110" t="s">
        <v>640</v>
      </c>
      <c r="BG110" t="s">
        <v>80</v>
      </c>
      <c r="BH110">
        <v>5</v>
      </c>
      <c r="BI110">
        <v>8</v>
      </c>
      <c r="BJ110">
        <v>19</v>
      </c>
      <c r="BK110">
        <v>55</v>
      </c>
      <c r="BL110">
        <v>37</v>
      </c>
      <c r="BM110" s="1">
        <v>26237</v>
      </c>
    </row>
    <row r="111" spans="1:69" x14ac:dyDescent="0.35">
      <c r="A111" t="s">
        <v>641</v>
      </c>
      <c r="B111" s="10">
        <v>27548074</v>
      </c>
      <c r="C111" s="10">
        <v>29631685</v>
      </c>
      <c r="D111" s="10">
        <v>39909017</v>
      </c>
      <c r="E111">
        <v>126</v>
      </c>
      <c r="F111"/>
      <c r="G111" s="51" t="str">
        <f t="shared" si="7"/>
        <v>Below Average</v>
      </c>
      <c r="H111" s="57">
        <f t="shared" si="13"/>
        <v>-0.96063044552546872</v>
      </c>
      <c r="I111" s="51" t="str">
        <f t="shared" si="8"/>
        <v>Below Average</v>
      </c>
      <c r="K111" s="51" t="str">
        <f t="shared" si="9"/>
        <v>Below Average</v>
      </c>
      <c r="O111" s="54" t="str">
        <f t="shared" si="10"/>
        <v>Below Average</v>
      </c>
      <c r="P111" s="54" t="str">
        <f t="shared" si="11"/>
        <v>Below Average</v>
      </c>
      <c r="Q111" s="54" t="str">
        <f t="shared" si="12"/>
        <v>Below Average</v>
      </c>
      <c r="T111" t="s">
        <v>641</v>
      </c>
      <c r="U111" t="s">
        <v>323</v>
      </c>
      <c r="V111">
        <v>1</v>
      </c>
      <c r="W111">
        <v>337</v>
      </c>
      <c r="X111">
        <v>370</v>
      </c>
      <c r="Y111">
        <v>370</v>
      </c>
      <c r="Z111" t="s">
        <v>642</v>
      </c>
      <c r="AA111" t="s">
        <v>64</v>
      </c>
      <c r="AB111" t="s">
        <v>65</v>
      </c>
      <c r="AC111" t="s">
        <v>66</v>
      </c>
      <c r="AE111">
        <v>126</v>
      </c>
      <c r="AF111">
        <v>126</v>
      </c>
      <c r="AG111">
        <v>448</v>
      </c>
      <c r="AH111">
        <v>3.56</v>
      </c>
      <c r="AJ111">
        <v>178</v>
      </c>
      <c r="AK111">
        <v>178</v>
      </c>
      <c r="AL111">
        <v>56</v>
      </c>
      <c r="AM111">
        <v>0.47099999999999997</v>
      </c>
      <c r="AN111">
        <v>8</v>
      </c>
      <c r="AO111">
        <v>0</v>
      </c>
      <c r="AP111">
        <v>8</v>
      </c>
      <c r="AQ111" s="7">
        <v>43560</v>
      </c>
      <c r="AR111" s="2">
        <v>53532</v>
      </c>
      <c r="AS111">
        <v>1.23</v>
      </c>
      <c r="AT111" s="2">
        <v>53532</v>
      </c>
      <c r="AU111">
        <v>1.23</v>
      </c>
      <c r="AV111" s="2">
        <v>24540</v>
      </c>
      <c r="AW111" s="2">
        <v>1411795</v>
      </c>
      <c r="AX111" s="3">
        <v>0.45839999999999997</v>
      </c>
      <c r="AY111">
        <v>145</v>
      </c>
      <c r="AZ111" s="4">
        <v>1384643</v>
      </c>
      <c r="BA111" s="4">
        <v>3653</v>
      </c>
      <c r="BB111" s="4">
        <v>500</v>
      </c>
      <c r="BC111" t="s">
        <v>643</v>
      </c>
      <c r="BD111" t="s">
        <v>325</v>
      </c>
      <c r="BE111" t="s">
        <v>644</v>
      </c>
      <c r="BF111" t="s">
        <v>120</v>
      </c>
      <c r="BG111" t="s">
        <v>95</v>
      </c>
      <c r="BH111">
        <v>3</v>
      </c>
      <c r="BI111">
        <v>12</v>
      </c>
      <c r="BJ111">
        <v>26</v>
      </c>
      <c r="BK111">
        <v>74</v>
      </c>
      <c r="BL111">
        <v>2</v>
      </c>
      <c r="BM111" s="1">
        <v>13301</v>
      </c>
      <c r="BN111" t="s">
        <v>566</v>
      </c>
      <c r="BP111" t="s">
        <v>108</v>
      </c>
    </row>
    <row r="112" spans="1:69" x14ac:dyDescent="0.35">
      <c r="A112" t="s">
        <v>645</v>
      </c>
      <c r="B112" s="10">
        <v>229637987</v>
      </c>
      <c r="C112" s="10">
        <v>262766408</v>
      </c>
      <c r="D112" s="10">
        <v>333483287</v>
      </c>
      <c r="E112" s="2">
        <v>1350</v>
      </c>
      <c r="F112" s="2"/>
      <c r="G112" s="51" t="str">
        <f t="shared" si="7"/>
        <v>Above Average</v>
      </c>
      <c r="H112" s="57">
        <f t="shared" si="13"/>
        <v>0.98126312277631766</v>
      </c>
      <c r="I112" s="51" t="str">
        <f t="shared" si="8"/>
        <v>Above Average</v>
      </c>
      <c r="K112" s="51" t="str">
        <f t="shared" si="9"/>
        <v>Above Average</v>
      </c>
      <c r="O112" s="54" t="str">
        <f t="shared" si="10"/>
        <v>Above Average</v>
      </c>
      <c r="P112" s="54" t="str">
        <f t="shared" si="11"/>
        <v>Above Average</v>
      </c>
      <c r="Q112" s="54" t="str">
        <f t="shared" si="12"/>
        <v>Above Average</v>
      </c>
      <c r="T112" t="s">
        <v>645</v>
      </c>
      <c r="U112" t="s">
        <v>568</v>
      </c>
      <c r="V112">
        <v>59</v>
      </c>
      <c r="W112">
        <v>59</v>
      </c>
      <c r="X112">
        <v>535</v>
      </c>
      <c r="Y112">
        <v>535</v>
      </c>
      <c r="Z112" t="s">
        <v>646</v>
      </c>
      <c r="AA112" t="s">
        <v>64</v>
      </c>
      <c r="AB112" t="s">
        <v>65</v>
      </c>
      <c r="AC112" t="s">
        <v>66</v>
      </c>
      <c r="AE112" s="2">
        <v>1348</v>
      </c>
      <c r="AF112" s="2">
        <v>1350</v>
      </c>
      <c r="AG112" s="6">
        <v>6154</v>
      </c>
      <c r="AH112">
        <v>4.57</v>
      </c>
      <c r="AJ112" s="2">
        <v>3002</v>
      </c>
      <c r="AK112" s="2">
        <v>3002</v>
      </c>
      <c r="AL112">
        <v>498</v>
      </c>
      <c r="AM112">
        <v>0.373</v>
      </c>
      <c r="AN112">
        <v>15</v>
      </c>
      <c r="AO112">
        <v>0</v>
      </c>
      <c r="AP112">
        <v>15</v>
      </c>
      <c r="AQ112" s="1">
        <v>41892</v>
      </c>
      <c r="AR112" s="2">
        <v>771920</v>
      </c>
      <c r="AS112">
        <v>17.72</v>
      </c>
      <c r="AT112" s="2">
        <v>700087</v>
      </c>
      <c r="AU112">
        <v>16.07</v>
      </c>
      <c r="AV112" s="2">
        <v>125002</v>
      </c>
      <c r="AW112" s="2">
        <v>11465400</v>
      </c>
      <c r="AX112" s="3">
        <v>0.16189999999999999</v>
      </c>
      <c r="AY112">
        <v>169</v>
      </c>
      <c r="AZ112" s="4">
        <v>19576000</v>
      </c>
      <c r="BA112" s="4">
        <v>3186</v>
      </c>
      <c r="BB112" s="4">
        <v>526</v>
      </c>
      <c r="BC112" t="s">
        <v>647</v>
      </c>
      <c r="BD112" t="s">
        <v>571</v>
      </c>
      <c r="BE112" t="s">
        <v>648</v>
      </c>
      <c r="BF112" t="s">
        <v>455</v>
      </c>
      <c r="BG112" t="s">
        <v>71</v>
      </c>
      <c r="BH112">
        <v>3</v>
      </c>
      <c r="BI112">
        <v>15</v>
      </c>
      <c r="BJ112">
        <v>32</v>
      </c>
      <c r="BK112">
        <v>79</v>
      </c>
      <c r="BL112">
        <v>16</v>
      </c>
      <c r="BM112" s="1">
        <v>20771</v>
      </c>
      <c r="BN112" t="s">
        <v>172</v>
      </c>
    </row>
    <row r="113" spans="1:68" x14ac:dyDescent="0.35">
      <c r="A113" t="s">
        <v>2069</v>
      </c>
      <c r="B113" s="10">
        <v>59762417</v>
      </c>
      <c r="C113" s="10">
        <v>82665142</v>
      </c>
      <c r="D113" s="10">
        <v>118104118</v>
      </c>
      <c r="E113">
        <v>430</v>
      </c>
      <c r="F113"/>
      <c r="G113" s="51" t="str">
        <f t="shared" si="7"/>
        <v>Below Average</v>
      </c>
      <c r="H113" s="57">
        <f t="shared" si="13"/>
        <v>-0.27067260067682031</v>
      </c>
      <c r="I113" s="51" t="str">
        <f t="shared" si="8"/>
        <v>Below Average</v>
      </c>
      <c r="K113" s="51" t="str">
        <f t="shared" si="9"/>
        <v>Below Average</v>
      </c>
      <c r="O113" s="54" t="str">
        <f t="shared" si="10"/>
        <v>Above Average</v>
      </c>
      <c r="P113" s="54" t="str">
        <f t="shared" si="11"/>
        <v>Above Average</v>
      </c>
      <c r="Q113" s="54" t="str">
        <f t="shared" si="12"/>
        <v>Above Average</v>
      </c>
      <c r="T113" t="s">
        <v>2069</v>
      </c>
      <c r="U113" t="s">
        <v>2070</v>
      </c>
      <c r="V113">
        <v>200</v>
      </c>
      <c r="W113">
        <v>200</v>
      </c>
      <c r="X113">
        <v>309</v>
      </c>
      <c r="Y113">
        <v>309</v>
      </c>
      <c r="Z113" t="s">
        <v>2071</v>
      </c>
      <c r="AA113" t="s">
        <v>64</v>
      </c>
      <c r="AB113" t="s">
        <v>65</v>
      </c>
      <c r="AC113" t="s">
        <v>66</v>
      </c>
      <c r="AE113">
        <v>430</v>
      </c>
      <c r="AF113">
        <v>430</v>
      </c>
      <c r="AG113">
        <v>1794</v>
      </c>
      <c r="AH113">
        <v>4.17</v>
      </c>
      <c r="AJ113">
        <v>799</v>
      </c>
      <c r="AK113">
        <v>799</v>
      </c>
      <c r="AN113">
        <v>3</v>
      </c>
      <c r="AO113">
        <v>1</v>
      </c>
      <c r="AP113">
        <v>5</v>
      </c>
      <c r="AQ113">
        <v>12</v>
      </c>
      <c r="AR113" s="2">
        <v>359923</v>
      </c>
      <c r="AS113">
        <v>8.26</v>
      </c>
      <c r="AT113" s="2">
        <v>359923</v>
      </c>
      <c r="AU113">
        <v>8.26</v>
      </c>
      <c r="AV113" s="2">
        <v>53683</v>
      </c>
      <c r="AW113" s="2">
        <v>3673511</v>
      </c>
      <c r="AX113" s="3">
        <v>0.1492</v>
      </c>
      <c r="AY113">
        <v>96.73</v>
      </c>
      <c r="AZ113" s="4">
        <v>29177120</v>
      </c>
      <c r="BA113" s="4">
        <v>16107</v>
      </c>
      <c r="BB113" s="5">
        <v>569.76</v>
      </c>
      <c r="BC113" t="s">
        <v>2072</v>
      </c>
      <c r="BD113" t="s">
        <v>2073</v>
      </c>
      <c r="BE113" t="s">
        <v>2074</v>
      </c>
      <c r="BF113" t="s">
        <v>2075</v>
      </c>
      <c r="BG113" t="s">
        <v>198</v>
      </c>
      <c r="BH113">
        <v>6</v>
      </c>
      <c r="BI113">
        <v>6</v>
      </c>
      <c r="BJ113">
        <v>16</v>
      </c>
      <c r="BK113">
        <v>27</v>
      </c>
      <c r="BL113">
        <v>29</v>
      </c>
    </row>
    <row r="114" spans="1:68" x14ac:dyDescent="0.35">
      <c r="A114" t="s">
        <v>649</v>
      </c>
      <c r="B114" s="10">
        <v>42031261</v>
      </c>
      <c r="C114" s="10">
        <v>50273143</v>
      </c>
      <c r="D114" s="10">
        <v>78798089</v>
      </c>
      <c r="E114">
        <v>344</v>
      </c>
      <c r="F114"/>
      <c r="G114" s="51" t="str">
        <f t="shared" si="7"/>
        <v>Below Average</v>
      </c>
      <c r="H114" s="57">
        <f t="shared" si="13"/>
        <v>-0.60478978109997172</v>
      </c>
      <c r="I114" s="51" t="str">
        <f t="shared" si="8"/>
        <v>Below Average</v>
      </c>
      <c r="K114" s="51" t="str">
        <f t="shared" si="9"/>
        <v>Below Average</v>
      </c>
      <c r="O114" s="54" t="str">
        <f t="shared" si="10"/>
        <v>Below Average</v>
      </c>
      <c r="P114" s="54" t="str">
        <f t="shared" si="11"/>
        <v>Below Average</v>
      </c>
      <c r="Q114" s="54" t="str">
        <f t="shared" si="12"/>
        <v>Above Average</v>
      </c>
      <c r="T114" t="s">
        <v>649</v>
      </c>
      <c r="U114" t="s">
        <v>213</v>
      </c>
      <c r="V114">
        <v>197</v>
      </c>
      <c r="W114">
        <v>197</v>
      </c>
      <c r="X114">
        <v>308</v>
      </c>
      <c r="Y114">
        <v>311</v>
      </c>
      <c r="Z114" t="s">
        <v>650</v>
      </c>
      <c r="AA114" t="s">
        <v>64</v>
      </c>
      <c r="AB114" t="s">
        <v>75</v>
      </c>
      <c r="AC114" t="s">
        <v>66</v>
      </c>
      <c r="AE114">
        <v>342</v>
      </c>
      <c r="AF114">
        <v>344</v>
      </c>
      <c r="AG114" s="6">
        <v>1509</v>
      </c>
      <c r="AH114">
        <v>4.41</v>
      </c>
      <c r="AJ114">
        <v>733</v>
      </c>
      <c r="AK114">
        <v>733</v>
      </c>
      <c r="AL114">
        <v>117</v>
      </c>
      <c r="AM114">
        <v>0.34699999999999998</v>
      </c>
      <c r="AN114">
        <v>1</v>
      </c>
      <c r="AO114">
        <v>0</v>
      </c>
      <c r="AP114">
        <v>2</v>
      </c>
      <c r="AQ114">
        <v>21</v>
      </c>
      <c r="AR114" s="2">
        <v>149152</v>
      </c>
      <c r="AS114">
        <v>3.42</v>
      </c>
      <c r="AT114" s="2">
        <v>149152</v>
      </c>
      <c r="AU114">
        <v>3.42</v>
      </c>
      <c r="AV114" s="2">
        <v>25162</v>
      </c>
      <c r="AW114" s="2">
        <v>3321343</v>
      </c>
      <c r="AX114" s="3">
        <v>0.16869999999999999</v>
      </c>
      <c r="AY114">
        <v>214</v>
      </c>
      <c r="AZ114" s="4">
        <v>10566070</v>
      </c>
      <c r="BA114" s="4">
        <v>6933</v>
      </c>
      <c r="BB114" s="4">
        <v>544</v>
      </c>
      <c r="BC114" t="s">
        <v>651</v>
      </c>
      <c r="BD114" t="s">
        <v>217</v>
      </c>
      <c r="BE114" t="s">
        <v>215</v>
      </c>
      <c r="BF114" t="s">
        <v>652</v>
      </c>
      <c r="BG114" t="s">
        <v>71</v>
      </c>
      <c r="BH114">
        <v>8</v>
      </c>
      <c r="BI114">
        <v>13</v>
      </c>
      <c r="BJ114">
        <v>33</v>
      </c>
      <c r="BK114">
        <v>81</v>
      </c>
      <c r="BL114">
        <v>14</v>
      </c>
      <c r="BM114" s="1">
        <v>27363</v>
      </c>
    </row>
    <row r="115" spans="1:68" x14ac:dyDescent="0.35">
      <c r="A115" t="s">
        <v>653</v>
      </c>
      <c r="B115" s="10">
        <v>27983873</v>
      </c>
      <c r="C115" s="10">
        <v>30298098</v>
      </c>
      <c r="D115" s="10">
        <v>56777069</v>
      </c>
      <c r="E115">
        <v>226</v>
      </c>
      <c r="F115"/>
      <c r="G115" s="51" t="str">
        <f t="shared" si="7"/>
        <v>Below Average</v>
      </c>
      <c r="H115" s="57">
        <f t="shared" si="13"/>
        <v>-0.94851030547142712</v>
      </c>
      <c r="I115" s="51" t="str">
        <f t="shared" si="8"/>
        <v>Below Average</v>
      </c>
      <c r="K115" s="51" t="str">
        <f t="shared" si="9"/>
        <v>Below Average</v>
      </c>
      <c r="O115" s="54" t="str">
        <f t="shared" si="10"/>
        <v>Below Average</v>
      </c>
      <c r="P115" s="54" t="str">
        <f t="shared" si="11"/>
        <v>Below Average</v>
      </c>
      <c r="Q115" s="54" t="str">
        <f t="shared" si="12"/>
        <v>Below Average</v>
      </c>
      <c r="T115" t="s">
        <v>653</v>
      </c>
      <c r="U115" t="s">
        <v>654</v>
      </c>
      <c r="V115">
        <v>309</v>
      </c>
      <c r="W115">
        <v>309</v>
      </c>
      <c r="X115">
        <v>341</v>
      </c>
      <c r="Y115">
        <v>341</v>
      </c>
      <c r="Z115" t="s">
        <v>655</v>
      </c>
      <c r="AA115" t="s">
        <v>64</v>
      </c>
      <c r="AB115" t="s">
        <v>75</v>
      </c>
      <c r="AC115" t="s">
        <v>656</v>
      </c>
      <c r="AE115">
        <v>226</v>
      </c>
      <c r="AF115">
        <v>226</v>
      </c>
      <c r="AG115">
        <v>814</v>
      </c>
      <c r="AH115">
        <v>3.6</v>
      </c>
      <c r="AJ115">
        <v>277</v>
      </c>
      <c r="AK115">
        <v>277</v>
      </c>
      <c r="AL115">
        <v>204</v>
      </c>
      <c r="AM115">
        <v>0.90300000000000002</v>
      </c>
      <c r="AN115">
        <v>1</v>
      </c>
      <c r="AO115">
        <v>0</v>
      </c>
      <c r="AP115">
        <v>2</v>
      </c>
      <c r="AQ115">
        <v>7</v>
      </c>
      <c r="AR115" s="2">
        <v>112034</v>
      </c>
      <c r="AS115">
        <v>2.57</v>
      </c>
      <c r="AT115" s="2">
        <v>112034</v>
      </c>
      <c r="AU115">
        <v>2.57</v>
      </c>
      <c r="AV115" s="2">
        <v>43735</v>
      </c>
      <c r="AW115" s="2">
        <v>3690779</v>
      </c>
      <c r="AX115" s="3">
        <v>0.39040000000000002</v>
      </c>
      <c r="AY115">
        <v>108</v>
      </c>
      <c r="AZ115" s="4">
        <v>16237236</v>
      </c>
      <c r="BA115" s="4">
        <v>19862</v>
      </c>
      <c r="BB115" s="4">
        <v>327</v>
      </c>
      <c r="BC115" t="s">
        <v>657</v>
      </c>
      <c r="BD115" t="s">
        <v>658</v>
      </c>
      <c r="BE115" t="s">
        <v>659</v>
      </c>
      <c r="BF115" t="s">
        <v>660</v>
      </c>
      <c r="BG115" t="s">
        <v>95</v>
      </c>
      <c r="BH115">
        <v>12</v>
      </c>
      <c r="BI115">
        <v>13</v>
      </c>
      <c r="BJ115">
        <v>31</v>
      </c>
      <c r="BK115">
        <v>71</v>
      </c>
      <c r="BL115">
        <v>7</v>
      </c>
      <c r="BM115" s="1">
        <v>31321</v>
      </c>
      <c r="BO115" t="s">
        <v>236</v>
      </c>
      <c r="BP115" t="s">
        <v>108</v>
      </c>
    </row>
    <row r="116" spans="1:68" x14ac:dyDescent="0.35">
      <c r="A116" t="s">
        <v>1944</v>
      </c>
      <c r="B116" s="10">
        <v>5683462</v>
      </c>
      <c r="C116" s="10">
        <v>7409028</v>
      </c>
      <c r="D116" s="10">
        <v>23630977</v>
      </c>
      <c r="E116">
        <v>61</v>
      </c>
      <c r="F116"/>
      <c r="G116" s="51" t="str">
        <f t="shared" si="7"/>
        <v>Below Average</v>
      </c>
      <c r="H116" s="57">
        <f t="shared" si="13"/>
        <v>-1.7298535354681188</v>
      </c>
      <c r="I116" s="51" t="str">
        <f t="shared" si="8"/>
        <v>Below Average</v>
      </c>
      <c r="K116" s="51" t="str">
        <f t="shared" si="9"/>
        <v>Below Average</v>
      </c>
      <c r="O116" s="54" t="str">
        <f t="shared" si="10"/>
        <v>Below Average</v>
      </c>
      <c r="P116" s="54" t="str">
        <f t="shared" si="11"/>
        <v>Below Average</v>
      </c>
      <c r="Q116" s="54" t="str">
        <f t="shared" si="12"/>
        <v>Below Average</v>
      </c>
      <c r="T116" t="s">
        <v>1944</v>
      </c>
      <c r="U116" t="s">
        <v>1467</v>
      </c>
      <c r="V116">
        <v>525</v>
      </c>
      <c r="W116">
        <v>531</v>
      </c>
      <c r="X116">
        <v>479</v>
      </c>
      <c r="Y116">
        <v>482</v>
      </c>
      <c r="Z116" t="s">
        <v>2076</v>
      </c>
      <c r="AA116" t="s">
        <v>64</v>
      </c>
      <c r="AB116" t="s">
        <v>65</v>
      </c>
      <c r="AC116" t="s">
        <v>84</v>
      </c>
      <c r="AE116">
        <v>60</v>
      </c>
      <c r="AF116">
        <v>61</v>
      </c>
      <c r="AG116">
        <v>264</v>
      </c>
      <c r="AH116">
        <v>4.4000000000000004</v>
      </c>
      <c r="AJ116">
        <v>130</v>
      </c>
      <c r="AK116">
        <v>130</v>
      </c>
      <c r="AN116">
        <v>3</v>
      </c>
      <c r="AO116">
        <v>0</v>
      </c>
      <c r="AP116">
        <v>3</v>
      </c>
      <c r="AQ116">
        <v>5</v>
      </c>
      <c r="AR116" s="2">
        <v>28251</v>
      </c>
      <c r="AS116">
        <v>0.65</v>
      </c>
      <c r="AT116" s="2">
        <v>28251</v>
      </c>
      <c r="AU116">
        <v>0.65</v>
      </c>
      <c r="AV116" s="2">
        <v>10811</v>
      </c>
      <c r="AW116" s="2">
        <v>649812</v>
      </c>
      <c r="AX116" s="3">
        <v>0.38269999999999998</v>
      </c>
      <c r="AY116">
        <v>200</v>
      </c>
      <c r="AZ116" s="4">
        <v>5015464</v>
      </c>
      <c r="BA116" s="4">
        <v>17629</v>
      </c>
      <c r="BB116" s="5">
        <v>491</v>
      </c>
      <c r="BC116" t="s">
        <v>395</v>
      </c>
      <c r="BD116" t="s">
        <v>854</v>
      </c>
      <c r="BE116" t="s">
        <v>1013</v>
      </c>
      <c r="BG116" t="s">
        <v>71</v>
      </c>
      <c r="BH116">
        <v>3</v>
      </c>
      <c r="BI116">
        <v>15</v>
      </c>
      <c r="BJ116">
        <v>33</v>
      </c>
      <c r="BK116">
        <v>79</v>
      </c>
      <c r="BL116">
        <v>16</v>
      </c>
    </row>
    <row r="117" spans="1:68" x14ac:dyDescent="0.35">
      <c r="A117" t="s">
        <v>1945</v>
      </c>
      <c r="B117" s="10">
        <v>4201536</v>
      </c>
      <c r="C117" s="10">
        <v>5338527</v>
      </c>
      <c r="D117" s="10">
        <v>19067393</v>
      </c>
      <c r="E117">
        <v>45</v>
      </c>
      <c r="F117"/>
      <c r="G117" s="51" t="str">
        <f t="shared" si="7"/>
        <v>Below Average</v>
      </c>
      <c r="H117" s="57">
        <f t="shared" si="13"/>
        <v>-1.7967126441443957</v>
      </c>
      <c r="I117" s="51" t="str">
        <f t="shared" si="8"/>
        <v>Below Average</v>
      </c>
      <c r="K117" s="51" t="str">
        <f t="shared" si="9"/>
        <v>Below Average</v>
      </c>
      <c r="O117" s="54" t="str">
        <f t="shared" si="10"/>
        <v>Below Average</v>
      </c>
      <c r="P117" s="54" t="str">
        <f t="shared" si="11"/>
        <v>Below Average</v>
      </c>
      <c r="Q117" s="54" t="str">
        <f t="shared" si="12"/>
        <v>Below Average</v>
      </c>
      <c r="T117" t="s">
        <v>1945</v>
      </c>
      <c r="U117" t="s">
        <v>1467</v>
      </c>
      <c r="V117">
        <v>531</v>
      </c>
      <c r="W117">
        <v>531</v>
      </c>
      <c r="X117">
        <v>482</v>
      </c>
      <c r="Y117">
        <v>482</v>
      </c>
      <c r="Z117" t="s">
        <v>2077</v>
      </c>
      <c r="AA117" t="s">
        <v>64</v>
      </c>
      <c r="AB117" t="s">
        <v>65</v>
      </c>
      <c r="AC117" t="s">
        <v>84</v>
      </c>
      <c r="AE117">
        <v>45</v>
      </c>
      <c r="AF117">
        <v>45</v>
      </c>
      <c r="AG117">
        <v>196.5</v>
      </c>
      <c r="AH117">
        <v>4.37</v>
      </c>
      <c r="AJ117">
        <v>92</v>
      </c>
      <c r="AK117">
        <v>92</v>
      </c>
      <c r="AN117">
        <v>3</v>
      </c>
      <c r="AO117">
        <v>0</v>
      </c>
      <c r="AP117">
        <v>3</v>
      </c>
      <c r="AQ117">
        <v>5</v>
      </c>
      <c r="AR117" s="2">
        <v>19319</v>
      </c>
      <c r="AS117">
        <v>0.44</v>
      </c>
      <c r="AT117" s="2">
        <v>19319</v>
      </c>
      <c r="AU117">
        <v>0.44</v>
      </c>
      <c r="AV117" s="2">
        <v>8080</v>
      </c>
      <c r="AW117" s="2">
        <v>508109</v>
      </c>
      <c r="AX117" s="3">
        <v>0.41820000000000002</v>
      </c>
      <c r="AY117">
        <v>209.09</v>
      </c>
      <c r="AZ117" s="4">
        <v>3401250</v>
      </c>
      <c r="BA117" s="4">
        <v>17309</v>
      </c>
      <c r="BB117" s="5">
        <v>386</v>
      </c>
      <c r="BC117" t="s">
        <v>395</v>
      </c>
      <c r="BD117" t="s">
        <v>854</v>
      </c>
      <c r="BE117" t="s">
        <v>1013</v>
      </c>
      <c r="BG117" t="s">
        <v>71</v>
      </c>
      <c r="BH117">
        <v>3</v>
      </c>
      <c r="BI117">
        <v>15</v>
      </c>
      <c r="BJ117">
        <v>33</v>
      </c>
      <c r="BK117">
        <v>79</v>
      </c>
      <c r="BL117">
        <v>16</v>
      </c>
    </row>
    <row r="118" spans="1:68" x14ac:dyDescent="0.35">
      <c r="A118" t="s">
        <v>1946</v>
      </c>
      <c r="B118" s="10">
        <v>1848636</v>
      </c>
      <c r="C118" s="10">
        <v>2227436</v>
      </c>
      <c r="D118" s="10">
        <v>6606249</v>
      </c>
      <c r="E118">
        <v>15</v>
      </c>
      <c r="F118"/>
      <c r="G118" s="51" t="str">
        <f t="shared" si="7"/>
        <v>Below Average</v>
      </c>
      <c r="H118" s="57">
        <f t="shared" si="13"/>
        <v>-1.9079352631076201</v>
      </c>
      <c r="I118" s="51" t="str">
        <f t="shared" si="8"/>
        <v>Below Average</v>
      </c>
      <c r="K118" s="51" t="str">
        <f t="shared" si="9"/>
        <v>Below Average</v>
      </c>
      <c r="O118" s="54" t="str">
        <f t="shared" si="10"/>
        <v>Below Average</v>
      </c>
      <c r="P118" s="54" t="str">
        <f t="shared" si="11"/>
        <v>Below Average</v>
      </c>
      <c r="Q118" s="54" t="str">
        <f t="shared" si="12"/>
        <v>Below Average</v>
      </c>
      <c r="T118" t="s">
        <v>1946</v>
      </c>
      <c r="U118" t="s">
        <v>1467</v>
      </c>
      <c r="V118">
        <v>524</v>
      </c>
      <c r="W118">
        <v>531</v>
      </c>
      <c r="X118">
        <v>480</v>
      </c>
      <c r="Y118">
        <v>482</v>
      </c>
      <c r="Z118" t="s">
        <v>2078</v>
      </c>
      <c r="AA118" t="s">
        <v>64</v>
      </c>
      <c r="AB118" t="s">
        <v>65</v>
      </c>
      <c r="AC118" t="s">
        <v>84</v>
      </c>
      <c r="AE118">
        <v>15</v>
      </c>
      <c r="AF118">
        <v>15</v>
      </c>
      <c r="AG118">
        <v>65.5</v>
      </c>
      <c r="AH118">
        <v>4.37</v>
      </c>
      <c r="AJ118">
        <v>36</v>
      </c>
      <c r="AK118">
        <v>36</v>
      </c>
      <c r="AN118">
        <v>1</v>
      </c>
      <c r="AO118">
        <v>0</v>
      </c>
      <c r="AP118">
        <v>1</v>
      </c>
      <c r="AQ118">
        <v>5</v>
      </c>
      <c r="AR118" s="2">
        <v>4200</v>
      </c>
      <c r="AS118">
        <v>0.1</v>
      </c>
      <c r="AT118" s="2">
        <v>4200</v>
      </c>
      <c r="AU118">
        <v>0.1</v>
      </c>
      <c r="AV118" s="2">
        <v>2803</v>
      </c>
      <c r="AW118" s="2">
        <v>150400</v>
      </c>
      <c r="AX118" s="3">
        <v>0.66739999999999999</v>
      </c>
      <c r="AY118">
        <v>360</v>
      </c>
      <c r="AZ118" s="4">
        <v>1189930</v>
      </c>
      <c r="BA118" s="4">
        <v>18167</v>
      </c>
      <c r="BB118" s="5">
        <v>450</v>
      </c>
      <c r="BC118" t="s">
        <v>854</v>
      </c>
      <c r="BD118" t="s">
        <v>1013</v>
      </c>
      <c r="BE118" t="s">
        <v>428</v>
      </c>
      <c r="BF118" t="s">
        <v>2079</v>
      </c>
      <c r="BG118" t="s">
        <v>71</v>
      </c>
      <c r="BH118">
        <v>3</v>
      </c>
      <c r="BI118">
        <v>15</v>
      </c>
      <c r="BJ118">
        <v>33</v>
      </c>
      <c r="BK118">
        <v>79</v>
      </c>
      <c r="BL118">
        <v>16</v>
      </c>
    </row>
    <row r="119" spans="1:68" x14ac:dyDescent="0.35">
      <c r="A119" s="12" t="s">
        <v>661</v>
      </c>
      <c r="B119" s="10">
        <v>140549727</v>
      </c>
      <c r="C119" s="10">
        <v>168216926</v>
      </c>
      <c r="D119" s="10">
        <v>233037006</v>
      </c>
      <c r="E119" s="12">
        <v>944</v>
      </c>
      <c r="F119" s="12"/>
      <c r="G119" s="51" t="str">
        <f t="shared" si="7"/>
        <v>Above Average</v>
      </c>
      <c r="H119" s="57">
        <f t="shared" si="13"/>
        <v>0.56688327483706424</v>
      </c>
      <c r="I119" s="51" t="str">
        <f t="shared" si="8"/>
        <v>Above Average</v>
      </c>
      <c r="K119" s="51" t="str">
        <f t="shared" si="9"/>
        <v>Above Average</v>
      </c>
      <c r="O119" s="54" t="str">
        <f t="shared" si="10"/>
        <v>Above Average</v>
      </c>
      <c r="P119" s="54" t="str">
        <f t="shared" si="11"/>
        <v>Above Average</v>
      </c>
      <c r="Q119" s="54" t="str">
        <f t="shared" si="12"/>
        <v>Above Average</v>
      </c>
      <c r="T119" t="s">
        <v>661</v>
      </c>
      <c r="U119" t="s">
        <v>662</v>
      </c>
      <c r="V119">
        <v>136</v>
      </c>
      <c r="W119">
        <v>136</v>
      </c>
      <c r="X119">
        <v>252</v>
      </c>
      <c r="Y119">
        <v>252</v>
      </c>
      <c r="Z119" t="s">
        <v>663</v>
      </c>
      <c r="AA119" t="s">
        <v>64</v>
      </c>
      <c r="AB119" t="s">
        <v>65</v>
      </c>
      <c r="AC119" t="s">
        <v>66</v>
      </c>
      <c r="AE119">
        <v>944</v>
      </c>
      <c r="AF119">
        <v>944</v>
      </c>
      <c r="AG119" s="6">
        <v>4223</v>
      </c>
      <c r="AH119">
        <v>4.47</v>
      </c>
      <c r="AJ119" s="2">
        <v>2166</v>
      </c>
      <c r="AK119" s="2">
        <v>2166</v>
      </c>
      <c r="AL119">
        <v>374</v>
      </c>
      <c r="AM119">
        <v>0.39900000000000002</v>
      </c>
      <c r="AN119">
        <v>11</v>
      </c>
      <c r="AO119">
        <v>1</v>
      </c>
      <c r="AP119">
        <v>12</v>
      </c>
      <c r="AQ119" s="7">
        <v>43641</v>
      </c>
      <c r="AR119" s="2">
        <v>214139</v>
      </c>
      <c r="AS119">
        <v>4.92</v>
      </c>
      <c r="AT119" s="2">
        <v>214139</v>
      </c>
      <c r="AU119">
        <v>4.92</v>
      </c>
      <c r="AV119" s="2">
        <v>70645</v>
      </c>
      <c r="AW119" s="2">
        <v>8097991</v>
      </c>
      <c r="AX119" s="3">
        <v>0.25879999999999997</v>
      </c>
      <c r="AY119">
        <v>440</v>
      </c>
      <c r="AZ119" s="4">
        <v>20727847</v>
      </c>
      <c r="BA119" s="4">
        <v>4866</v>
      </c>
      <c r="BB119" s="4">
        <v>678</v>
      </c>
      <c r="BC119" t="s">
        <v>664</v>
      </c>
      <c r="BD119" t="s">
        <v>665</v>
      </c>
      <c r="BE119" t="s">
        <v>441</v>
      </c>
      <c r="BG119" t="s">
        <v>95</v>
      </c>
      <c r="BH119">
        <v>4</v>
      </c>
      <c r="BI119">
        <v>10</v>
      </c>
      <c r="BJ119">
        <v>27</v>
      </c>
      <c r="BK119">
        <v>75</v>
      </c>
      <c r="BL119">
        <v>3</v>
      </c>
      <c r="BM119" s="1">
        <v>23832</v>
      </c>
    </row>
    <row r="120" spans="1:68" x14ac:dyDescent="0.35">
      <c r="A120" t="s">
        <v>666</v>
      </c>
      <c r="B120" s="10">
        <v>57076554</v>
      </c>
      <c r="C120" s="10">
        <v>62288984</v>
      </c>
      <c r="D120" s="10">
        <v>93609671</v>
      </c>
      <c r="E120">
        <v>321</v>
      </c>
      <c r="F120"/>
      <c r="G120" s="51" t="str">
        <f t="shared" si="7"/>
        <v>Below Average</v>
      </c>
      <c r="H120" s="57">
        <f t="shared" si="13"/>
        <v>-0.31566600498164482</v>
      </c>
      <c r="I120" s="51" t="str">
        <f t="shared" si="8"/>
        <v>Below Average</v>
      </c>
      <c r="K120" s="51" t="str">
        <f t="shared" si="9"/>
        <v>Below Average</v>
      </c>
      <c r="O120" s="54" t="str">
        <f t="shared" si="10"/>
        <v>Above Average</v>
      </c>
      <c r="P120" s="54" t="str">
        <f t="shared" si="11"/>
        <v>Above Average</v>
      </c>
      <c r="Q120" s="54" t="str">
        <f t="shared" si="12"/>
        <v>Above Average</v>
      </c>
      <c r="T120" t="s">
        <v>666</v>
      </c>
      <c r="U120" t="s">
        <v>352</v>
      </c>
      <c r="V120">
        <v>252</v>
      </c>
      <c r="W120">
        <v>252</v>
      </c>
      <c r="X120">
        <v>381</v>
      </c>
      <c r="Y120">
        <v>381</v>
      </c>
      <c r="Z120" t="s">
        <v>667</v>
      </c>
      <c r="AA120" t="s">
        <v>64</v>
      </c>
      <c r="AB120" t="s">
        <v>65</v>
      </c>
      <c r="AC120" t="s">
        <v>66</v>
      </c>
      <c r="AE120">
        <v>320</v>
      </c>
      <c r="AF120">
        <v>321</v>
      </c>
      <c r="AG120" s="6">
        <v>1525</v>
      </c>
      <c r="AH120">
        <v>4.7699999999999996</v>
      </c>
      <c r="AJ120">
        <v>863</v>
      </c>
      <c r="AK120">
        <v>863</v>
      </c>
      <c r="AL120">
        <v>124</v>
      </c>
      <c r="AM120">
        <v>0.39400000000000002</v>
      </c>
      <c r="AN120">
        <v>3</v>
      </c>
      <c r="AO120">
        <v>1</v>
      </c>
      <c r="AP120">
        <v>6</v>
      </c>
      <c r="AQ120" t="s">
        <v>668</v>
      </c>
      <c r="AR120" s="2">
        <v>142730</v>
      </c>
      <c r="AS120">
        <v>3.28</v>
      </c>
      <c r="AT120" s="2">
        <v>142730</v>
      </c>
      <c r="AU120">
        <v>3.28</v>
      </c>
      <c r="AV120" s="2">
        <v>40745</v>
      </c>
      <c r="AW120" s="2">
        <v>3257257</v>
      </c>
      <c r="AX120" s="3">
        <v>0.28549999999999998</v>
      </c>
      <c r="AY120">
        <v>263</v>
      </c>
      <c r="AZ120" s="4">
        <v>12599489</v>
      </c>
      <c r="BA120" s="4">
        <v>8168</v>
      </c>
      <c r="BB120" s="4">
        <v>563</v>
      </c>
      <c r="BC120" t="s">
        <v>669</v>
      </c>
      <c r="BD120" t="s">
        <v>670</v>
      </c>
      <c r="BE120" t="s">
        <v>639</v>
      </c>
      <c r="BG120" t="s">
        <v>80</v>
      </c>
      <c r="BH120">
        <v>16</v>
      </c>
      <c r="BI120">
        <v>9</v>
      </c>
      <c r="BJ120">
        <v>20</v>
      </c>
      <c r="BK120">
        <v>55</v>
      </c>
      <c r="BL120">
        <v>41</v>
      </c>
      <c r="BM120" s="1">
        <v>27453</v>
      </c>
      <c r="BO120" t="s">
        <v>186</v>
      </c>
    </row>
    <row r="121" spans="1:68" x14ac:dyDescent="0.35">
      <c r="A121" t="s">
        <v>671</v>
      </c>
      <c r="B121" s="10">
        <v>18709848</v>
      </c>
      <c r="C121" s="10">
        <v>20700960</v>
      </c>
      <c r="D121" s="10">
        <v>32712452</v>
      </c>
      <c r="E121">
        <v>132</v>
      </c>
      <c r="F121"/>
      <c r="G121" s="51" t="str">
        <f t="shared" si="7"/>
        <v>Below Average</v>
      </c>
      <c r="H121" s="57">
        <f t="shared" si="13"/>
        <v>-1.2298903182665766</v>
      </c>
      <c r="I121" s="51" t="str">
        <f t="shared" si="8"/>
        <v>Below Average</v>
      </c>
      <c r="K121" s="51" t="str">
        <f t="shared" si="9"/>
        <v>Below Average</v>
      </c>
      <c r="O121" s="54" t="str">
        <f t="shared" si="10"/>
        <v>Below Average</v>
      </c>
      <c r="P121" s="54" t="str">
        <f t="shared" si="11"/>
        <v>Below Average</v>
      </c>
      <c r="Q121" s="54" t="str">
        <f t="shared" si="12"/>
        <v>Below Average</v>
      </c>
      <c r="T121" t="s">
        <v>671</v>
      </c>
      <c r="U121" t="s">
        <v>97</v>
      </c>
      <c r="V121">
        <v>225</v>
      </c>
      <c r="W121">
        <v>67</v>
      </c>
      <c r="X121">
        <v>342</v>
      </c>
      <c r="Y121">
        <v>222</v>
      </c>
      <c r="Z121" t="s">
        <v>672</v>
      </c>
      <c r="AA121" t="s">
        <v>64</v>
      </c>
      <c r="AB121" t="s">
        <v>75</v>
      </c>
      <c r="AC121" t="s">
        <v>235</v>
      </c>
      <c r="AE121">
        <v>131</v>
      </c>
      <c r="AF121">
        <v>132</v>
      </c>
      <c r="AG121">
        <v>434.5</v>
      </c>
      <c r="AH121">
        <v>3.32</v>
      </c>
      <c r="AJ121">
        <v>143</v>
      </c>
      <c r="AK121">
        <v>143</v>
      </c>
      <c r="AL121">
        <v>124</v>
      </c>
      <c r="AM121">
        <v>0.94699999999999995</v>
      </c>
      <c r="AN121">
        <v>1</v>
      </c>
      <c r="AO121">
        <v>0</v>
      </c>
      <c r="AP121">
        <v>1</v>
      </c>
      <c r="AQ121">
        <v>6</v>
      </c>
      <c r="AR121" s="2">
        <v>47204</v>
      </c>
      <c r="AS121">
        <v>1.08</v>
      </c>
      <c r="AT121" s="2">
        <v>47204</v>
      </c>
      <c r="AU121">
        <v>1.08</v>
      </c>
      <c r="AV121" s="2">
        <v>18734</v>
      </c>
      <c r="AW121" s="2">
        <v>1123122</v>
      </c>
      <c r="AX121" s="3">
        <v>0.39689999999999998</v>
      </c>
      <c r="AY121">
        <v>132</v>
      </c>
      <c r="AZ121" s="4">
        <v>3356367</v>
      </c>
      <c r="BA121" s="4">
        <v>7467</v>
      </c>
      <c r="BB121" s="4">
        <v>324</v>
      </c>
      <c r="BC121" t="s">
        <v>673</v>
      </c>
      <c r="BD121" t="s">
        <v>151</v>
      </c>
      <c r="BE121" t="s">
        <v>674</v>
      </c>
      <c r="BF121" t="s">
        <v>675</v>
      </c>
      <c r="BG121" t="s">
        <v>71</v>
      </c>
      <c r="BH121">
        <v>10</v>
      </c>
      <c r="BI121">
        <v>14</v>
      </c>
      <c r="BJ121">
        <v>34</v>
      </c>
      <c r="BK121">
        <v>87</v>
      </c>
      <c r="BL121">
        <v>18</v>
      </c>
      <c r="BM121" s="1">
        <v>26298</v>
      </c>
      <c r="BO121" t="s">
        <v>236</v>
      </c>
    </row>
    <row r="122" spans="1:68" x14ac:dyDescent="0.35">
      <c r="A122" t="s">
        <v>676</v>
      </c>
      <c r="B122" s="10">
        <v>67903099</v>
      </c>
      <c r="C122" s="10">
        <v>72238388</v>
      </c>
      <c r="D122" s="10">
        <v>123666051</v>
      </c>
      <c r="E122">
        <v>440</v>
      </c>
      <c r="F122"/>
      <c r="G122" s="51" t="str">
        <f t="shared" si="7"/>
        <v>Below Average</v>
      </c>
      <c r="H122" s="57">
        <f t="shared" si="13"/>
        <v>-0.14438721990583211</v>
      </c>
      <c r="I122" s="51" t="str">
        <f t="shared" si="8"/>
        <v>Below Average</v>
      </c>
      <c r="K122" s="51" t="str">
        <f t="shared" si="9"/>
        <v>Below Average</v>
      </c>
      <c r="O122" s="54" t="str">
        <f t="shared" si="10"/>
        <v>Above Average</v>
      </c>
      <c r="P122" s="54" t="str">
        <f t="shared" si="11"/>
        <v>Above Average</v>
      </c>
      <c r="Q122" s="54" t="str">
        <f t="shared" si="12"/>
        <v>Above Average</v>
      </c>
      <c r="T122" t="s">
        <v>676</v>
      </c>
      <c r="U122" t="s">
        <v>677</v>
      </c>
      <c r="V122">
        <v>171</v>
      </c>
      <c r="W122">
        <v>169</v>
      </c>
      <c r="X122">
        <v>581</v>
      </c>
      <c r="Y122">
        <v>581</v>
      </c>
      <c r="Z122" t="s">
        <v>678</v>
      </c>
      <c r="AA122" t="s">
        <v>64</v>
      </c>
      <c r="AB122" t="s">
        <v>65</v>
      </c>
      <c r="AC122" t="s">
        <v>66</v>
      </c>
      <c r="AE122">
        <v>439</v>
      </c>
      <c r="AF122">
        <v>440</v>
      </c>
      <c r="AG122" s="6">
        <v>1701.5</v>
      </c>
      <c r="AH122">
        <v>3.88</v>
      </c>
      <c r="AJ122">
        <v>823</v>
      </c>
      <c r="AK122">
        <v>823</v>
      </c>
      <c r="AL122">
        <v>189</v>
      </c>
      <c r="AM122">
        <v>0.441</v>
      </c>
      <c r="AN122">
        <v>4</v>
      </c>
      <c r="AO122">
        <v>0</v>
      </c>
      <c r="AP122">
        <v>4</v>
      </c>
      <c r="AQ122" s="1">
        <v>45583</v>
      </c>
      <c r="AR122" s="2">
        <v>186180</v>
      </c>
      <c r="AS122">
        <v>4.2699999999999996</v>
      </c>
      <c r="AT122" s="2">
        <v>186180</v>
      </c>
      <c r="AU122">
        <v>4.2699999999999996</v>
      </c>
      <c r="AV122" s="2">
        <v>24838</v>
      </c>
      <c r="AW122" s="2">
        <v>4024811</v>
      </c>
      <c r="AX122" s="3">
        <v>0.13339999999999999</v>
      </c>
      <c r="AY122">
        <v>193</v>
      </c>
      <c r="AZ122" s="4">
        <v>10600000</v>
      </c>
      <c r="BA122" s="4">
        <v>6221</v>
      </c>
      <c r="BB122" s="4">
        <v>499</v>
      </c>
      <c r="BC122" t="s">
        <v>639</v>
      </c>
      <c r="BD122" t="s">
        <v>637</v>
      </c>
      <c r="BE122" t="s">
        <v>679</v>
      </c>
      <c r="BF122" t="s">
        <v>680</v>
      </c>
      <c r="BG122" t="s">
        <v>80</v>
      </c>
      <c r="BH122">
        <v>16</v>
      </c>
      <c r="BI122">
        <v>8</v>
      </c>
      <c r="BJ122">
        <v>19</v>
      </c>
      <c r="BK122">
        <v>55</v>
      </c>
      <c r="BL122">
        <v>37</v>
      </c>
      <c r="BM122" s="1">
        <v>24958</v>
      </c>
      <c r="BN122" t="s">
        <v>681</v>
      </c>
    </row>
    <row r="123" spans="1:68" x14ac:dyDescent="0.35">
      <c r="A123" t="s">
        <v>682</v>
      </c>
      <c r="B123" s="10">
        <v>113462018</v>
      </c>
      <c r="C123" s="10">
        <v>257258549</v>
      </c>
      <c r="D123" s="10">
        <v>346453558</v>
      </c>
      <c r="E123" s="2">
        <v>1188</v>
      </c>
      <c r="F123" s="2"/>
      <c r="G123" s="51" t="str">
        <f t="shared" si="7"/>
        <v>Above Average</v>
      </c>
      <c r="H123" s="57">
        <f t="shared" si="13"/>
        <v>0.36462529041562053</v>
      </c>
      <c r="I123" s="51" t="str">
        <f t="shared" si="8"/>
        <v>Above Average</v>
      </c>
      <c r="K123" s="51" t="str">
        <f t="shared" si="9"/>
        <v>Above Average</v>
      </c>
      <c r="O123" s="54" t="str">
        <f t="shared" si="10"/>
        <v>Above Average</v>
      </c>
      <c r="P123" s="54" t="str">
        <f t="shared" si="11"/>
        <v>Above Average</v>
      </c>
      <c r="Q123" s="54" t="str">
        <f t="shared" si="12"/>
        <v>Above Average</v>
      </c>
      <c r="T123" t="s">
        <v>682</v>
      </c>
      <c r="U123" t="s">
        <v>683</v>
      </c>
      <c r="V123">
        <v>44</v>
      </c>
      <c r="W123">
        <v>44</v>
      </c>
      <c r="X123">
        <v>584</v>
      </c>
      <c r="Y123">
        <v>584</v>
      </c>
      <c r="Z123" t="s">
        <v>684</v>
      </c>
      <c r="AA123" t="s">
        <v>64</v>
      </c>
      <c r="AB123" t="s">
        <v>65</v>
      </c>
      <c r="AC123" t="s">
        <v>66</v>
      </c>
      <c r="AE123" s="2">
        <v>1186</v>
      </c>
      <c r="AF123" s="2">
        <v>1188</v>
      </c>
      <c r="AG123" s="6">
        <v>5207</v>
      </c>
      <c r="AH123">
        <v>4.3899999999999997</v>
      </c>
      <c r="AJ123" s="2">
        <v>2512</v>
      </c>
      <c r="AK123" s="2">
        <v>2512</v>
      </c>
      <c r="AL123">
        <v>404</v>
      </c>
      <c r="AM123">
        <v>0.34399999999999997</v>
      </c>
      <c r="AN123">
        <v>20</v>
      </c>
      <c r="AO123">
        <v>0</v>
      </c>
      <c r="AP123">
        <v>40</v>
      </c>
      <c r="AQ123">
        <v>6</v>
      </c>
      <c r="AR123" s="2">
        <v>975095</v>
      </c>
      <c r="AS123">
        <v>22.39</v>
      </c>
      <c r="AT123" s="2">
        <v>915230</v>
      </c>
      <c r="AU123">
        <v>21.01</v>
      </c>
      <c r="AV123" s="2">
        <v>183856</v>
      </c>
      <c r="AW123" s="2">
        <v>10242805</v>
      </c>
      <c r="AX123" s="3">
        <v>0.18859999999999999</v>
      </c>
      <c r="AY123">
        <v>112</v>
      </c>
      <c r="AZ123" s="4">
        <v>12907133</v>
      </c>
      <c r="BA123" s="4">
        <v>2475</v>
      </c>
      <c r="BB123" s="4">
        <v>599</v>
      </c>
      <c r="BC123" t="s">
        <v>685</v>
      </c>
      <c r="BD123" t="s">
        <v>686</v>
      </c>
      <c r="BE123" t="s">
        <v>341</v>
      </c>
      <c r="BF123" t="s">
        <v>687</v>
      </c>
      <c r="BG123" t="s">
        <v>80</v>
      </c>
      <c r="BH123">
        <v>18</v>
      </c>
      <c r="BI123">
        <v>8</v>
      </c>
      <c r="BJ123">
        <v>21</v>
      </c>
      <c r="BK123">
        <v>59</v>
      </c>
      <c r="BL123">
        <v>45</v>
      </c>
      <c r="BM123" s="1">
        <v>18458</v>
      </c>
      <c r="BN123" t="s">
        <v>688</v>
      </c>
    </row>
    <row r="124" spans="1:68" x14ac:dyDescent="0.35">
      <c r="A124" t="s">
        <v>689</v>
      </c>
      <c r="B124" s="10">
        <v>52989732</v>
      </c>
      <c r="C124" s="10">
        <v>87991585</v>
      </c>
      <c r="D124" s="10">
        <v>109319222</v>
      </c>
      <c r="E124">
        <v>474</v>
      </c>
      <c r="F124"/>
      <c r="G124" s="51" t="str">
        <f t="shared" si="7"/>
        <v>Below Average</v>
      </c>
      <c r="H124" s="57">
        <f t="shared" si="13"/>
        <v>-0.38765528445642128</v>
      </c>
      <c r="I124" s="51" t="str">
        <f t="shared" si="8"/>
        <v>Below Average</v>
      </c>
      <c r="K124" s="51" t="str">
        <f t="shared" si="9"/>
        <v>Below Average</v>
      </c>
      <c r="O124" s="54" t="str">
        <f t="shared" si="10"/>
        <v>Above Average</v>
      </c>
      <c r="P124" s="54" t="str">
        <f t="shared" si="11"/>
        <v>Above Average</v>
      </c>
      <c r="Q124" s="54" t="str">
        <f t="shared" si="12"/>
        <v>Above Average</v>
      </c>
      <c r="T124" t="s">
        <v>689</v>
      </c>
      <c r="U124" t="s">
        <v>130</v>
      </c>
      <c r="V124">
        <v>100</v>
      </c>
      <c r="W124">
        <v>100</v>
      </c>
      <c r="X124">
        <v>237</v>
      </c>
      <c r="Y124">
        <v>237</v>
      </c>
      <c r="Z124" t="s">
        <v>690</v>
      </c>
      <c r="AA124" t="s">
        <v>64</v>
      </c>
      <c r="AB124" t="s">
        <v>65</v>
      </c>
      <c r="AC124" t="s">
        <v>66</v>
      </c>
      <c r="AE124">
        <v>472</v>
      </c>
      <c r="AF124">
        <v>474</v>
      </c>
      <c r="AG124" s="6">
        <v>2193</v>
      </c>
      <c r="AH124">
        <v>4.6500000000000004</v>
      </c>
      <c r="AJ124" s="2">
        <v>1067</v>
      </c>
      <c r="AK124" s="2">
        <v>1067</v>
      </c>
      <c r="AL124">
        <v>205</v>
      </c>
      <c r="AM124">
        <v>0.442</v>
      </c>
      <c r="AN124">
        <v>2</v>
      </c>
      <c r="AO124">
        <v>2</v>
      </c>
      <c r="AP124">
        <v>5</v>
      </c>
      <c r="AQ124">
        <v>20</v>
      </c>
      <c r="AR124" s="2">
        <v>161016</v>
      </c>
      <c r="AS124">
        <v>3.7</v>
      </c>
      <c r="AT124" s="2">
        <v>161016</v>
      </c>
      <c r="AU124">
        <v>3.7</v>
      </c>
      <c r="AV124" s="2">
        <v>24555</v>
      </c>
      <c r="AW124" s="2">
        <v>4083496</v>
      </c>
      <c r="AX124" s="3">
        <v>0.1525</v>
      </c>
      <c r="AY124">
        <v>288</v>
      </c>
      <c r="AZ124" s="4">
        <v>9322807</v>
      </c>
      <c r="BA124" s="4">
        <v>4240</v>
      </c>
      <c r="BB124" s="4">
        <v>556</v>
      </c>
      <c r="BC124" t="s">
        <v>691</v>
      </c>
      <c r="BD124" t="s">
        <v>692</v>
      </c>
      <c r="BE124" t="s">
        <v>693</v>
      </c>
      <c r="BG124" t="s">
        <v>95</v>
      </c>
      <c r="BH124">
        <v>3</v>
      </c>
      <c r="BI124">
        <v>7</v>
      </c>
      <c r="BJ124">
        <v>26</v>
      </c>
      <c r="BK124">
        <v>74</v>
      </c>
      <c r="BL124">
        <v>2</v>
      </c>
      <c r="BM124" s="1">
        <v>23497</v>
      </c>
    </row>
    <row r="125" spans="1:68" x14ac:dyDescent="0.35">
      <c r="A125" t="s">
        <v>694</v>
      </c>
      <c r="B125" s="10">
        <v>156584502</v>
      </c>
      <c r="C125" s="10">
        <v>209899100</v>
      </c>
      <c r="D125" s="10">
        <v>291822601</v>
      </c>
      <c r="E125" s="2">
        <v>1139</v>
      </c>
      <c r="F125" s="2"/>
      <c r="G125" s="51" t="str">
        <f t="shared" si="7"/>
        <v>Above Average</v>
      </c>
      <c r="H125" s="57">
        <f t="shared" si="13"/>
        <v>0.66464644159559039</v>
      </c>
      <c r="I125" s="51" t="str">
        <f t="shared" si="8"/>
        <v>Above Average</v>
      </c>
      <c r="K125" s="51" t="str">
        <f t="shared" si="9"/>
        <v>Above Average</v>
      </c>
      <c r="O125" s="54" t="str">
        <f t="shared" si="10"/>
        <v>Above Average</v>
      </c>
      <c r="P125" s="54" t="str">
        <f t="shared" si="11"/>
        <v>Above Average</v>
      </c>
      <c r="Q125" s="54" t="str">
        <f t="shared" si="12"/>
        <v>Above Average</v>
      </c>
      <c r="T125" t="s">
        <v>694</v>
      </c>
      <c r="U125" t="s">
        <v>695</v>
      </c>
      <c r="V125">
        <v>25</v>
      </c>
      <c r="W125">
        <v>25</v>
      </c>
      <c r="X125">
        <v>515</v>
      </c>
      <c r="Y125">
        <v>515</v>
      </c>
      <c r="Z125" t="s">
        <v>696</v>
      </c>
      <c r="AA125" t="s">
        <v>64</v>
      </c>
      <c r="AB125" t="s">
        <v>65</v>
      </c>
      <c r="AC125" t="s">
        <v>66</v>
      </c>
      <c r="AE125" s="2">
        <v>1137</v>
      </c>
      <c r="AF125" s="2">
        <v>1139</v>
      </c>
      <c r="AG125" s="6">
        <v>5436.5</v>
      </c>
      <c r="AH125">
        <v>4.78</v>
      </c>
      <c r="AJ125" s="2">
        <v>2669</v>
      </c>
      <c r="AK125" s="2">
        <v>2669</v>
      </c>
      <c r="AL125">
        <v>455</v>
      </c>
      <c r="AM125">
        <v>0.40400000000000003</v>
      </c>
      <c r="AN125">
        <v>15</v>
      </c>
      <c r="AO125">
        <v>1</v>
      </c>
      <c r="AP125">
        <v>25</v>
      </c>
      <c r="AQ125" t="s">
        <v>697</v>
      </c>
      <c r="AR125" s="2">
        <v>547663</v>
      </c>
      <c r="AS125">
        <v>12.57</v>
      </c>
      <c r="AT125" s="2">
        <v>502216</v>
      </c>
      <c r="AU125">
        <v>11.53</v>
      </c>
      <c r="AV125" s="2">
        <v>105659</v>
      </c>
      <c r="AW125" s="2">
        <v>9028680</v>
      </c>
      <c r="AX125" s="3">
        <v>0.19289999999999999</v>
      </c>
      <c r="AY125">
        <v>212</v>
      </c>
      <c r="AZ125" s="4">
        <v>11928000</v>
      </c>
      <c r="BA125" s="4">
        <v>2203</v>
      </c>
      <c r="BB125" s="4">
        <v>556</v>
      </c>
      <c r="BC125" t="s">
        <v>698</v>
      </c>
      <c r="BD125" t="s">
        <v>699</v>
      </c>
      <c r="BE125" t="s">
        <v>700</v>
      </c>
      <c r="BF125" t="s">
        <v>701</v>
      </c>
      <c r="BG125" t="s">
        <v>80</v>
      </c>
      <c r="BH125">
        <v>6</v>
      </c>
      <c r="BI125">
        <v>7</v>
      </c>
      <c r="BJ125">
        <v>25</v>
      </c>
      <c r="BK125">
        <v>52</v>
      </c>
      <c r="BL125">
        <v>33</v>
      </c>
      <c r="BM125" s="1">
        <v>18073</v>
      </c>
      <c r="BN125" t="s">
        <v>199</v>
      </c>
    </row>
    <row r="126" spans="1:68" x14ac:dyDescent="0.35">
      <c r="A126" t="s">
        <v>702</v>
      </c>
      <c r="B126" s="10">
        <v>5946687</v>
      </c>
      <c r="C126" s="10">
        <v>7737383</v>
      </c>
      <c r="D126" s="10">
        <v>10219219</v>
      </c>
      <c r="E126">
        <v>35</v>
      </c>
      <c r="F126"/>
      <c r="G126" s="51" t="str">
        <f t="shared" si="7"/>
        <v>Below Average</v>
      </c>
      <c r="H126" s="57">
        <f t="shared" si="13"/>
        <v>-1.7182232884939519</v>
      </c>
      <c r="I126" s="51" t="str">
        <f t="shared" si="8"/>
        <v>Below Average</v>
      </c>
      <c r="K126" s="51" t="str">
        <f t="shared" si="9"/>
        <v>Below Average</v>
      </c>
      <c r="O126" s="54" t="str">
        <f t="shared" si="10"/>
        <v>Below Average</v>
      </c>
      <c r="P126" s="54" t="str">
        <f t="shared" si="11"/>
        <v>Below Average</v>
      </c>
      <c r="Q126" s="54" t="str">
        <f t="shared" si="12"/>
        <v>Below Average</v>
      </c>
      <c r="T126" t="s">
        <v>702</v>
      </c>
      <c r="U126" t="s">
        <v>703</v>
      </c>
      <c r="V126">
        <v>281</v>
      </c>
      <c r="W126">
        <v>30</v>
      </c>
      <c r="X126">
        <v>507</v>
      </c>
      <c r="Y126">
        <v>503</v>
      </c>
      <c r="Z126" t="s">
        <v>704</v>
      </c>
      <c r="AA126" t="s">
        <v>64</v>
      </c>
      <c r="AB126" t="s">
        <v>65</v>
      </c>
      <c r="AC126" t="s">
        <v>84</v>
      </c>
      <c r="AE126">
        <v>35</v>
      </c>
      <c r="AF126">
        <v>35</v>
      </c>
      <c r="AG126">
        <v>155.5</v>
      </c>
      <c r="AH126">
        <v>4.4400000000000004</v>
      </c>
      <c r="AJ126">
        <v>67</v>
      </c>
      <c r="AK126">
        <v>67</v>
      </c>
      <c r="AL126">
        <v>8</v>
      </c>
      <c r="AM126">
        <v>0.24199999999999999</v>
      </c>
      <c r="AN126">
        <v>1</v>
      </c>
      <c r="AO126">
        <v>0</v>
      </c>
      <c r="AP126">
        <v>1</v>
      </c>
      <c r="AQ126">
        <v>7</v>
      </c>
      <c r="AR126" s="2">
        <v>7144</v>
      </c>
      <c r="AS126">
        <v>0.16</v>
      </c>
      <c r="AT126" s="2">
        <v>7144</v>
      </c>
      <c r="AU126">
        <v>0.16</v>
      </c>
      <c r="AV126" s="2">
        <v>5000</v>
      </c>
      <c r="AW126" s="2">
        <v>377500</v>
      </c>
      <c r="AX126" s="3">
        <v>0.69989999999999997</v>
      </c>
      <c r="AY126">
        <v>419</v>
      </c>
      <c r="AZ126" s="4">
        <v>817621</v>
      </c>
      <c r="BA126" s="4">
        <v>5094</v>
      </c>
      <c r="BB126" s="4">
        <v>522</v>
      </c>
      <c r="BC126" t="s">
        <v>705</v>
      </c>
      <c r="BD126" t="s">
        <v>92</v>
      </c>
      <c r="BG126" t="s">
        <v>95</v>
      </c>
      <c r="BH126">
        <v>10</v>
      </c>
      <c r="BI126">
        <v>13</v>
      </c>
      <c r="BJ126">
        <v>30</v>
      </c>
      <c r="BK126">
        <v>70</v>
      </c>
      <c r="BL126">
        <v>9</v>
      </c>
      <c r="BM126" s="1">
        <v>28262</v>
      </c>
      <c r="BP126" t="s">
        <v>108</v>
      </c>
    </row>
    <row r="127" spans="1:68" x14ac:dyDescent="0.35">
      <c r="A127" t="s">
        <v>706</v>
      </c>
      <c r="B127" s="10">
        <v>300014126</v>
      </c>
      <c r="C127" s="10">
        <v>354846607</v>
      </c>
      <c r="D127" s="10">
        <v>415229789</v>
      </c>
      <c r="E127" s="2">
        <v>1940</v>
      </c>
      <c r="F127" s="2"/>
      <c r="G127" s="51" t="str">
        <f t="shared" si="7"/>
        <v>Above Average</v>
      </c>
      <c r="H127" s="57">
        <f t="shared" si="13"/>
        <v>1.1706890500794052</v>
      </c>
      <c r="I127" s="51" t="str">
        <f t="shared" si="8"/>
        <v>Above Average</v>
      </c>
      <c r="K127" s="51" t="str">
        <f t="shared" si="9"/>
        <v>Above Average</v>
      </c>
      <c r="O127" s="54" t="str">
        <f t="shared" si="10"/>
        <v>Above Average</v>
      </c>
      <c r="P127" s="54" t="str">
        <f t="shared" si="11"/>
        <v>Above Average</v>
      </c>
      <c r="Q127" s="54" t="str">
        <f t="shared" si="12"/>
        <v>Above Average</v>
      </c>
      <c r="T127" t="s">
        <v>706</v>
      </c>
      <c r="U127" t="s">
        <v>707</v>
      </c>
      <c r="V127">
        <v>87</v>
      </c>
      <c r="W127">
        <v>87</v>
      </c>
      <c r="X127">
        <v>232</v>
      </c>
      <c r="Y127">
        <v>232</v>
      </c>
      <c r="Z127" t="s">
        <v>708</v>
      </c>
      <c r="AA127" t="s">
        <v>64</v>
      </c>
      <c r="AB127" t="s">
        <v>65</v>
      </c>
      <c r="AC127" t="s">
        <v>66</v>
      </c>
      <c r="AE127" s="2">
        <v>1939</v>
      </c>
      <c r="AF127" s="2">
        <v>1940</v>
      </c>
      <c r="AG127" s="6">
        <v>9133.5</v>
      </c>
      <c r="AH127">
        <v>4.71</v>
      </c>
      <c r="AJ127" s="2">
        <v>4282</v>
      </c>
      <c r="AK127" s="2">
        <v>4282</v>
      </c>
      <c r="AL127">
        <v>741</v>
      </c>
      <c r="AM127">
        <v>0.39</v>
      </c>
      <c r="AN127">
        <v>9</v>
      </c>
      <c r="AO127">
        <v>1</v>
      </c>
      <c r="AP127">
        <v>10</v>
      </c>
      <c r="AQ127" t="s">
        <v>709</v>
      </c>
      <c r="AR127" s="2">
        <v>655681</v>
      </c>
      <c r="AS127">
        <v>15.05</v>
      </c>
      <c r="AT127" s="2">
        <v>655681</v>
      </c>
      <c r="AU127">
        <v>15.05</v>
      </c>
      <c r="AV127" s="2">
        <v>101477</v>
      </c>
      <c r="AW127" s="2">
        <v>16701596</v>
      </c>
      <c r="AX127" s="3">
        <v>0.15479999999999999</v>
      </c>
      <c r="AY127">
        <v>285</v>
      </c>
      <c r="AZ127" s="4">
        <v>28783425</v>
      </c>
      <c r="BA127" s="4">
        <v>3150</v>
      </c>
      <c r="BB127" s="4">
        <v>565</v>
      </c>
      <c r="BC127" t="s">
        <v>710</v>
      </c>
      <c r="BD127" t="s">
        <v>711</v>
      </c>
      <c r="BE127" t="s">
        <v>712</v>
      </c>
      <c r="BF127" t="s">
        <v>541</v>
      </c>
      <c r="BG127" t="s">
        <v>95</v>
      </c>
      <c r="BH127">
        <v>9</v>
      </c>
      <c r="BI127">
        <v>13</v>
      </c>
      <c r="BJ127">
        <v>30</v>
      </c>
      <c r="BK127">
        <v>69</v>
      </c>
      <c r="BL127">
        <v>7</v>
      </c>
      <c r="BM127" s="1">
        <v>21124</v>
      </c>
    </row>
    <row r="128" spans="1:68" x14ac:dyDescent="0.35">
      <c r="A128" t="s">
        <v>713</v>
      </c>
      <c r="B128" s="10">
        <v>85448245</v>
      </c>
      <c r="C128" s="10">
        <v>123491534</v>
      </c>
      <c r="D128" s="10">
        <v>180429241</v>
      </c>
      <c r="E128">
        <v>634</v>
      </c>
      <c r="F128"/>
      <c r="G128" s="51" t="str">
        <f t="shared" si="7"/>
        <v>Above Average</v>
      </c>
      <c r="H128" s="57">
        <f t="shared" si="13"/>
        <v>8.5138860534811719E-2</v>
      </c>
      <c r="I128" s="51" t="str">
        <f t="shared" si="8"/>
        <v>Above Average</v>
      </c>
      <c r="K128" s="51" t="str">
        <f t="shared" si="9"/>
        <v>Above Average</v>
      </c>
      <c r="O128" s="54" t="str">
        <f t="shared" si="10"/>
        <v>Above Average</v>
      </c>
      <c r="P128" s="54" t="str">
        <f t="shared" si="11"/>
        <v>Above Average</v>
      </c>
      <c r="Q128" s="54" t="str">
        <f t="shared" si="12"/>
        <v>Above Average</v>
      </c>
      <c r="T128" t="s">
        <v>713</v>
      </c>
      <c r="U128" t="s">
        <v>494</v>
      </c>
      <c r="V128">
        <v>68</v>
      </c>
      <c r="W128">
        <v>172</v>
      </c>
      <c r="X128">
        <v>225</v>
      </c>
      <c r="Y128">
        <v>225</v>
      </c>
      <c r="Z128" t="s">
        <v>714</v>
      </c>
      <c r="AA128" t="s">
        <v>64</v>
      </c>
      <c r="AB128" t="s">
        <v>65</v>
      </c>
      <c r="AC128" t="s">
        <v>66</v>
      </c>
      <c r="AE128">
        <v>627</v>
      </c>
      <c r="AF128">
        <v>634</v>
      </c>
      <c r="AG128" s="6">
        <v>2915.5</v>
      </c>
      <c r="AH128">
        <v>4.6500000000000004</v>
      </c>
      <c r="AJ128" s="2">
        <v>1463</v>
      </c>
      <c r="AK128" s="2">
        <v>1463</v>
      </c>
      <c r="AL128">
        <v>217</v>
      </c>
      <c r="AM128">
        <v>0.35099999999999998</v>
      </c>
      <c r="AN128">
        <v>15</v>
      </c>
      <c r="AO128">
        <v>0</v>
      </c>
      <c r="AP128">
        <v>15</v>
      </c>
      <c r="AQ128">
        <v>7</v>
      </c>
      <c r="AR128" s="2">
        <v>540725</v>
      </c>
      <c r="AS128">
        <v>12.41</v>
      </c>
      <c r="AT128" s="2">
        <v>540725</v>
      </c>
      <c r="AU128">
        <v>12.41</v>
      </c>
      <c r="AV128" s="2">
        <v>92855</v>
      </c>
      <c r="AW128" s="2">
        <v>5356500</v>
      </c>
      <c r="AX128" s="3">
        <v>0.17169999999999999</v>
      </c>
      <c r="AY128">
        <v>118</v>
      </c>
      <c r="AZ128" s="4">
        <v>7927996</v>
      </c>
      <c r="BA128" s="4">
        <v>2687</v>
      </c>
      <c r="BB128" s="4">
        <v>494</v>
      </c>
      <c r="BC128" t="s">
        <v>409</v>
      </c>
      <c r="BD128" t="s">
        <v>715</v>
      </c>
      <c r="BE128" t="s">
        <v>716</v>
      </c>
      <c r="BG128" t="s">
        <v>80</v>
      </c>
      <c r="BH128">
        <v>13</v>
      </c>
      <c r="BI128">
        <v>8</v>
      </c>
      <c r="BJ128">
        <v>23</v>
      </c>
      <c r="BK128">
        <v>46</v>
      </c>
      <c r="BL128">
        <v>47</v>
      </c>
      <c r="BM128" s="1">
        <v>19903</v>
      </c>
    </row>
    <row r="129" spans="1:69" x14ac:dyDescent="0.35">
      <c r="A129" t="s">
        <v>717</v>
      </c>
      <c r="B129" s="10">
        <v>98883123</v>
      </c>
      <c r="C129" s="10">
        <v>115036480</v>
      </c>
      <c r="D129" s="10">
        <v>162989077</v>
      </c>
      <c r="E129">
        <v>733</v>
      </c>
      <c r="F129"/>
      <c r="G129" s="51" t="str">
        <f t="shared" si="7"/>
        <v>Above Average</v>
      </c>
      <c r="H129" s="57">
        <f t="shared" si="13"/>
        <v>0.2301934174355558</v>
      </c>
      <c r="I129" s="51" t="str">
        <f t="shared" si="8"/>
        <v>Above Average</v>
      </c>
      <c r="K129" s="51" t="str">
        <f t="shared" si="9"/>
        <v>Above Average</v>
      </c>
      <c r="O129" s="54" t="str">
        <f t="shared" si="10"/>
        <v>Above Average</v>
      </c>
      <c r="P129" s="54" t="str">
        <f t="shared" si="11"/>
        <v>Above Average</v>
      </c>
      <c r="Q129" s="54" t="str">
        <f t="shared" si="12"/>
        <v>Above Average</v>
      </c>
      <c r="T129" t="s">
        <v>717</v>
      </c>
      <c r="U129" t="s">
        <v>718</v>
      </c>
      <c r="V129">
        <v>40</v>
      </c>
      <c r="W129">
        <v>40</v>
      </c>
      <c r="X129">
        <v>579</v>
      </c>
      <c r="Y129">
        <v>579</v>
      </c>
      <c r="Z129" t="s">
        <v>719</v>
      </c>
      <c r="AA129" t="s">
        <v>64</v>
      </c>
      <c r="AB129" t="s">
        <v>65</v>
      </c>
      <c r="AC129" t="s">
        <v>66</v>
      </c>
      <c r="AE129">
        <v>732</v>
      </c>
      <c r="AF129">
        <v>733</v>
      </c>
      <c r="AG129" s="6">
        <v>3126</v>
      </c>
      <c r="AH129">
        <v>4.2699999999999996</v>
      </c>
      <c r="AJ129" s="2">
        <v>1470</v>
      </c>
      <c r="AK129" s="2">
        <v>1470</v>
      </c>
      <c r="AL129">
        <v>283</v>
      </c>
      <c r="AM129">
        <v>0.39100000000000001</v>
      </c>
      <c r="AN129">
        <v>6</v>
      </c>
      <c r="AO129">
        <v>0</v>
      </c>
      <c r="AP129">
        <v>6</v>
      </c>
      <c r="AQ129">
        <v>14</v>
      </c>
      <c r="AR129" s="2">
        <v>345256</v>
      </c>
      <c r="AS129">
        <v>7.93</v>
      </c>
      <c r="AT129" s="2">
        <v>314070</v>
      </c>
      <c r="AU129">
        <v>7.21</v>
      </c>
      <c r="AV129" s="2">
        <v>54684</v>
      </c>
      <c r="AW129" s="2">
        <v>6221645</v>
      </c>
      <c r="AX129" s="3">
        <v>0.15840000000000001</v>
      </c>
      <c r="AY129">
        <v>185</v>
      </c>
      <c r="AZ129" s="4">
        <v>8709286</v>
      </c>
      <c r="BA129" s="4">
        <v>2784</v>
      </c>
      <c r="BB129" s="4">
        <v>541</v>
      </c>
      <c r="BC129" t="s">
        <v>301</v>
      </c>
      <c r="BD129" t="s">
        <v>720</v>
      </c>
      <c r="BE129" t="s">
        <v>721</v>
      </c>
      <c r="BF129" t="s">
        <v>722</v>
      </c>
      <c r="BG129" t="s">
        <v>71</v>
      </c>
      <c r="BH129">
        <v>12</v>
      </c>
      <c r="BI129">
        <v>16</v>
      </c>
      <c r="BJ129">
        <v>36</v>
      </c>
      <c r="BK129">
        <v>83</v>
      </c>
      <c r="BL129">
        <v>12</v>
      </c>
      <c r="BM129" s="1">
        <v>18597</v>
      </c>
      <c r="BN129" t="s">
        <v>681</v>
      </c>
    </row>
    <row r="130" spans="1:69" x14ac:dyDescent="0.35">
      <c r="A130" t="s">
        <v>723</v>
      </c>
      <c r="B130" s="10">
        <v>35433864</v>
      </c>
      <c r="C130" s="10">
        <v>58677806</v>
      </c>
      <c r="D130" s="10">
        <v>77201407</v>
      </c>
      <c r="E130">
        <v>380</v>
      </c>
      <c r="F130"/>
      <c r="G130" s="51" t="str">
        <f t="shared" si="7"/>
        <v>Below Average</v>
      </c>
      <c r="H130" s="57">
        <f t="shared" si="13"/>
        <v>-0.75566072323026467</v>
      </c>
      <c r="I130" s="51" t="str">
        <f t="shared" si="8"/>
        <v>Below Average</v>
      </c>
      <c r="K130" s="51" t="str">
        <f t="shared" si="9"/>
        <v>Below Average</v>
      </c>
      <c r="O130" s="54" t="str">
        <f t="shared" si="10"/>
        <v>Below Average</v>
      </c>
      <c r="P130" s="54" t="str">
        <f t="shared" si="11"/>
        <v>Above Average</v>
      </c>
      <c r="Q130" s="54" t="str">
        <f t="shared" si="12"/>
        <v>Below Average</v>
      </c>
      <c r="T130" t="s">
        <v>723</v>
      </c>
      <c r="U130" t="s">
        <v>405</v>
      </c>
      <c r="V130">
        <v>142</v>
      </c>
      <c r="W130">
        <v>166</v>
      </c>
      <c r="X130">
        <v>589</v>
      </c>
      <c r="Y130">
        <v>589</v>
      </c>
      <c r="Z130" t="s">
        <v>724</v>
      </c>
      <c r="AA130" t="s">
        <v>64</v>
      </c>
      <c r="AB130" t="s">
        <v>65</v>
      </c>
      <c r="AC130" t="s">
        <v>235</v>
      </c>
      <c r="AE130">
        <v>380</v>
      </c>
      <c r="AF130">
        <v>380</v>
      </c>
      <c r="AG130" s="6">
        <v>1327</v>
      </c>
      <c r="AH130">
        <v>3.49</v>
      </c>
      <c r="AJ130">
        <v>442</v>
      </c>
      <c r="AK130">
        <v>442</v>
      </c>
      <c r="AL130">
        <v>347</v>
      </c>
      <c r="AM130">
        <v>0.92800000000000005</v>
      </c>
      <c r="AN130">
        <v>3</v>
      </c>
      <c r="AO130">
        <v>0</v>
      </c>
      <c r="AP130">
        <v>3</v>
      </c>
      <c r="AQ130">
        <v>14</v>
      </c>
      <c r="AR130" s="2">
        <v>134432</v>
      </c>
      <c r="AS130">
        <v>3.09</v>
      </c>
      <c r="AT130" s="2">
        <v>134432</v>
      </c>
      <c r="AU130">
        <v>3.09</v>
      </c>
      <c r="AV130" s="2">
        <v>23903</v>
      </c>
      <c r="AW130" s="2">
        <v>2547605</v>
      </c>
      <c r="AX130" s="3">
        <v>0.17780000000000001</v>
      </c>
      <c r="AY130">
        <v>143</v>
      </c>
      <c r="AZ130" s="4">
        <v>7494000</v>
      </c>
      <c r="BA130" s="4">
        <v>5647</v>
      </c>
      <c r="BB130" s="4">
        <v>295</v>
      </c>
      <c r="BC130" t="s">
        <v>408</v>
      </c>
      <c r="BD130" t="s">
        <v>411</v>
      </c>
      <c r="BE130" t="s">
        <v>725</v>
      </c>
      <c r="BF130" t="s">
        <v>439</v>
      </c>
      <c r="BG130" t="s">
        <v>80</v>
      </c>
      <c r="BH130">
        <v>13</v>
      </c>
      <c r="BI130">
        <v>8</v>
      </c>
      <c r="BJ130">
        <v>23</v>
      </c>
      <c r="BK130">
        <v>46</v>
      </c>
      <c r="BL130">
        <v>47</v>
      </c>
      <c r="BM130" s="1">
        <v>23923</v>
      </c>
      <c r="BN130" t="s">
        <v>269</v>
      </c>
      <c r="BO130" t="s">
        <v>236</v>
      </c>
    </row>
    <row r="131" spans="1:69" x14ac:dyDescent="0.35">
      <c r="A131" t="s">
        <v>726</v>
      </c>
      <c r="B131" s="10">
        <v>102233778</v>
      </c>
      <c r="C131" s="10">
        <v>133797645</v>
      </c>
      <c r="D131" s="10">
        <v>193597551</v>
      </c>
      <c r="E131">
        <v>712</v>
      </c>
      <c r="F131"/>
      <c r="G131" s="51" t="str">
        <f t="shared" ref="G131:G194" si="14">IF(B131&gt;$F$3,"Above Average","Below Average")</f>
        <v>Above Average</v>
      </c>
      <c r="H131" s="57">
        <f t="shared" si="13"/>
        <v>0.26300955819112243</v>
      </c>
      <c r="I131" s="51" t="str">
        <f t="shared" ref="I131:I194" si="15">IF(C131&gt;$F$5,"Above Average","Below Average")</f>
        <v>Above Average</v>
      </c>
      <c r="K131" s="51" t="str">
        <f t="shared" ref="K131:K194" si="16">IF(D131&gt;$F$7,"Above Average","Below Average")</f>
        <v>Above Average</v>
      </c>
      <c r="O131" s="54" t="str">
        <f t="shared" ref="O131:O194" si="17">IF(B131&gt;$F$10,"Above Average","Below Average")</f>
        <v>Above Average</v>
      </c>
      <c r="P131" s="54" t="str">
        <f t="shared" ref="P131:P194" si="18">IF(C131&gt;$F$13,"Above Average","Below Average")</f>
        <v>Above Average</v>
      </c>
      <c r="Q131" s="54" t="str">
        <f t="shared" ref="Q131:Q194" si="19">IF(D131&gt;$F$16,"Above Average","Below Average")</f>
        <v>Above Average</v>
      </c>
      <c r="T131" t="s">
        <v>726</v>
      </c>
      <c r="U131" t="s">
        <v>413</v>
      </c>
      <c r="V131">
        <v>75</v>
      </c>
      <c r="W131">
        <v>75</v>
      </c>
      <c r="X131">
        <v>226</v>
      </c>
      <c r="Y131">
        <v>226</v>
      </c>
      <c r="Z131" t="s">
        <v>727</v>
      </c>
      <c r="AA131" t="s">
        <v>64</v>
      </c>
      <c r="AB131" t="s">
        <v>65</v>
      </c>
      <c r="AC131" t="s">
        <v>66</v>
      </c>
      <c r="AE131">
        <v>710</v>
      </c>
      <c r="AF131">
        <v>712</v>
      </c>
      <c r="AG131" s="6">
        <v>3296</v>
      </c>
      <c r="AH131">
        <v>4.6399999999999997</v>
      </c>
      <c r="AJ131" s="2">
        <v>1790</v>
      </c>
      <c r="AK131" s="2">
        <v>1790</v>
      </c>
      <c r="AL131">
        <v>212</v>
      </c>
      <c r="AM131">
        <v>0.30199999999999999</v>
      </c>
      <c r="AN131">
        <v>14</v>
      </c>
      <c r="AO131">
        <v>0</v>
      </c>
      <c r="AP131">
        <v>14</v>
      </c>
      <c r="AQ131">
        <v>7</v>
      </c>
      <c r="AR131" s="2">
        <v>616678</v>
      </c>
      <c r="AS131">
        <v>14.16</v>
      </c>
      <c r="AT131" s="2">
        <v>572678</v>
      </c>
      <c r="AU131">
        <v>13.15</v>
      </c>
      <c r="AV131" s="2">
        <v>107706</v>
      </c>
      <c r="AW131" s="2">
        <v>5991153</v>
      </c>
      <c r="AX131" s="3">
        <v>0.17469999999999999</v>
      </c>
      <c r="AY131">
        <v>126</v>
      </c>
      <c r="AZ131" s="4">
        <v>9618901</v>
      </c>
      <c r="BA131" s="4">
        <v>2909</v>
      </c>
      <c r="BB131" s="4">
        <v>453</v>
      </c>
      <c r="BC131" t="s">
        <v>728</v>
      </c>
      <c r="BD131" t="s">
        <v>729</v>
      </c>
      <c r="BE131" t="s">
        <v>730</v>
      </c>
      <c r="BF131" t="s">
        <v>731</v>
      </c>
      <c r="BG131" t="s">
        <v>198</v>
      </c>
      <c r="BH131">
        <v>14</v>
      </c>
      <c r="BI131">
        <v>5</v>
      </c>
      <c r="BJ131">
        <v>10</v>
      </c>
      <c r="BK131">
        <v>31</v>
      </c>
      <c r="BL131">
        <v>31</v>
      </c>
      <c r="BM131" s="1">
        <v>20199</v>
      </c>
    </row>
    <row r="132" spans="1:69" x14ac:dyDescent="0.35">
      <c r="A132" t="s">
        <v>732</v>
      </c>
      <c r="B132" s="10">
        <v>35334111</v>
      </c>
      <c r="C132" s="10">
        <v>45765619</v>
      </c>
      <c r="D132" s="10">
        <v>84633987</v>
      </c>
      <c r="E132">
        <v>377</v>
      </c>
      <c r="F132"/>
      <c r="G132" s="51" t="str">
        <f t="shared" si="14"/>
        <v>Below Average</v>
      </c>
      <c r="H132" s="57">
        <f t="shared" si="13"/>
        <v>-0.75807614247136967</v>
      </c>
      <c r="I132" s="51" t="str">
        <f t="shared" si="15"/>
        <v>Below Average</v>
      </c>
      <c r="K132" s="51" t="str">
        <f t="shared" si="16"/>
        <v>Below Average</v>
      </c>
      <c r="O132" s="54" t="str">
        <f t="shared" si="17"/>
        <v>Below Average</v>
      </c>
      <c r="P132" s="54" t="str">
        <f t="shared" si="18"/>
        <v>Below Average</v>
      </c>
      <c r="Q132" s="54" t="str">
        <f t="shared" si="19"/>
        <v>Above Average</v>
      </c>
      <c r="T132" t="s">
        <v>732</v>
      </c>
      <c r="U132" t="s">
        <v>167</v>
      </c>
      <c r="V132">
        <v>262</v>
      </c>
      <c r="W132">
        <v>22</v>
      </c>
      <c r="X132">
        <v>377</v>
      </c>
      <c r="Y132">
        <v>377</v>
      </c>
      <c r="Z132" t="s">
        <v>733</v>
      </c>
      <c r="AA132" t="s">
        <v>64</v>
      </c>
      <c r="AB132" t="s">
        <v>75</v>
      </c>
      <c r="AC132" t="s">
        <v>66</v>
      </c>
      <c r="AE132">
        <v>377</v>
      </c>
      <c r="AF132">
        <v>377</v>
      </c>
      <c r="AG132" s="6">
        <v>1493.5</v>
      </c>
      <c r="AH132">
        <v>3.96</v>
      </c>
      <c r="AJ132">
        <v>648</v>
      </c>
      <c r="AK132">
        <v>648</v>
      </c>
      <c r="AL132">
        <v>241</v>
      </c>
      <c r="AM132">
        <v>0.65</v>
      </c>
      <c r="AN132">
        <v>2</v>
      </c>
      <c r="AO132">
        <v>0</v>
      </c>
      <c r="AP132">
        <v>2</v>
      </c>
      <c r="AQ132" t="s">
        <v>734</v>
      </c>
      <c r="AR132" s="2">
        <v>120497</v>
      </c>
      <c r="AS132">
        <v>2.77</v>
      </c>
      <c r="AT132" s="2">
        <v>120497</v>
      </c>
      <c r="AU132">
        <v>2.77</v>
      </c>
      <c r="AV132" s="2">
        <v>22666</v>
      </c>
      <c r="AW132" s="2">
        <v>3139759</v>
      </c>
      <c r="AX132" s="3">
        <v>0.18809999999999999</v>
      </c>
      <c r="AY132">
        <v>234</v>
      </c>
      <c r="AZ132" s="4">
        <v>16721224</v>
      </c>
      <c r="BA132" s="4">
        <v>10911</v>
      </c>
      <c r="BB132" s="4">
        <v>522</v>
      </c>
      <c r="BC132" t="s">
        <v>735</v>
      </c>
      <c r="BD132" t="s">
        <v>736</v>
      </c>
      <c r="BE132" t="s">
        <v>446</v>
      </c>
      <c r="BF132" t="s">
        <v>737</v>
      </c>
      <c r="BG132" t="s">
        <v>95</v>
      </c>
      <c r="BH132">
        <v>4</v>
      </c>
      <c r="BI132">
        <v>10</v>
      </c>
      <c r="BJ132" t="s">
        <v>620</v>
      </c>
      <c r="BK132">
        <v>67</v>
      </c>
      <c r="BL132">
        <v>6</v>
      </c>
      <c r="BM132" s="1">
        <v>28306</v>
      </c>
      <c r="BO132" t="s">
        <v>186</v>
      </c>
    </row>
    <row r="133" spans="1:69" x14ac:dyDescent="0.35">
      <c r="A133" t="s">
        <v>738</v>
      </c>
      <c r="B133" s="10">
        <v>45802784</v>
      </c>
      <c r="C133" s="10">
        <v>73519358</v>
      </c>
      <c r="D133" s="10">
        <v>122288696</v>
      </c>
      <c r="E133">
        <v>577</v>
      </c>
      <c r="F133"/>
      <c r="G133" s="51" t="str">
        <f t="shared" si="14"/>
        <v>Below Average</v>
      </c>
      <c r="H133" s="57">
        <f t="shared" ref="H133:H196" si="20">(B133-$F$3)/AVERAGE(B133,$F$3)</f>
        <v>-0.52573788758187379</v>
      </c>
      <c r="I133" s="51" t="str">
        <f t="shared" si="15"/>
        <v>Below Average</v>
      </c>
      <c r="K133" s="51" t="str">
        <f t="shared" si="16"/>
        <v>Below Average</v>
      </c>
      <c r="O133" s="54" t="str">
        <f t="shared" si="17"/>
        <v>Above Average</v>
      </c>
      <c r="P133" s="54" t="str">
        <f t="shared" si="18"/>
        <v>Above Average</v>
      </c>
      <c r="Q133" s="54" t="str">
        <f t="shared" si="19"/>
        <v>Above Average</v>
      </c>
      <c r="T133" t="s">
        <v>738</v>
      </c>
      <c r="U133" t="s">
        <v>207</v>
      </c>
      <c r="V133">
        <v>3</v>
      </c>
      <c r="W133">
        <v>3</v>
      </c>
      <c r="X133">
        <v>201</v>
      </c>
      <c r="Y133">
        <v>201</v>
      </c>
      <c r="Z133" t="s">
        <v>739</v>
      </c>
      <c r="AA133" t="s">
        <v>64</v>
      </c>
      <c r="AB133" t="s">
        <v>65</v>
      </c>
      <c r="AC133" t="s">
        <v>66</v>
      </c>
      <c r="AE133">
        <v>574</v>
      </c>
      <c r="AF133">
        <v>577</v>
      </c>
      <c r="AG133" s="6">
        <v>2231</v>
      </c>
      <c r="AH133">
        <v>3.89</v>
      </c>
      <c r="AJ133" s="2">
        <v>1079</v>
      </c>
      <c r="AK133" s="2">
        <v>1079</v>
      </c>
      <c r="AL133">
        <v>181</v>
      </c>
      <c r="AM133">
        <v>0.32300000000000001</v>
      </c>
      <c r="AN133">
        <v>7</v>
      </c>
      <c r="AO133">
        <v>0</v>
      </c>
      <c r="AP133">
        <v>47</v>
      </c>
      <c r="AQ133" s="7">
        <v>43560</v>
      </c>
      <c r="AR133" s="2">
        <v>322075</v>
      </c>
      <c r="AS133">
        <v>7.39</v>
      </c>
      <c r="AT133" s="2">
        <v>313137</v>
      </c>
      <c r="AU133">
        <v>7.19</v>
      </c>
      <c r="AV133" s="2">
        <v>103777</v>
      </c>
      <c r="AW133" s="2">
        <v>5237933</v>
      </c>
      <c r="AX133" s="3">
        <v>0.32219999999999999</v>
      </c>
      <c r="AY133">
        <v>146</v>
      </c>
      <c r="AZ133" s="4">
        <v>4147782</v>
      </c>
      <c r="BA133" s="4">
        <v>2103</v>
      </c>
      <c r="BB133" s="4">
        <v>548</v>
      </c>
      <c r="BC133" t="s">
        <v>740</v>
      </c>
      <c r="BD133" t="s">
        <v>741</v>
      </c>
      <c r="BE133" t="s">
        <v>742</v>
      </c>
      <c r="BF133" t="s">
        <v>743</v>
      </c>
      <c r="BG133" t="s">
        <v>95</v>
      </c>
      <c r="BH133">
        <v>10</v>
      </c>
      <c r="BI133">
        <v>13</v>
      </c>
      <c r="BJ133">
        <v>30</v>
      </c>
      <c r="BK133">
        <v>71</v>
      </c>
      <c r="BL133">
        <v>9</v>
      </c>
      <c r="BM133" s="1">
        <v>13789</v>
      </c>
    </row>
    <row r="134" spans="1:69" x14ac:dyDescent="0.35">
      <c r="A134" t="s">
        <v>744</v>
      </c>
      <c r="B134" s="10">
        <v>23464404</v>
      </c>
      <c r="C134" s="10">
        <v>29990995</v>
      </c>
      <c r="D134" s="10">
        <v>34342178</v>
      </c>
      <c r="E134">
        <v>116</v>
      </c>
      <c r="F134"/>
      <c r="G134" s="51" t="str">
        <f t="shared" si="14"/>
        <v>Below Average</v>
      </c>
      <c r="H134" s="57">
        <f t="shared" si="20"/>
        <v>-1.0792380865665712</v>
      </c>
      <c r="I134" s="51" t="str">
        <f t="shared" si="15"/>
        <v>Below Average</v>
      </c>
      <c r="K134" s="51" t="str">
        <f t="shared" si="16"/>
        <v>Below Average</v>
      </c>
      <c r="O134" s="54" t="str">
        <f t="shared" si="17"/>
        <v>Below Average</v>
      </c>
      <c r="P134" s="54" t="str">
        <f t="shared" si="18"/>
        <v>Below Average</v>
      </c>
      <c r="Q134" s="54" t="str">
        <f t="shared" si="19"/>
        <v>Below Average</v>
      </c>
      <c r="T134" t="s">
        <v>744</v>
      </c>
      <c r="U134" t="s">
        <v>207</v>
      </c>
      <c r="V134">
        <v>147</v>
      </c>
      <c r="W134">
        <v>3</v>
      </c>
      <c r="X134">
        <v>256</v>
      </c>
      <c r="Y134">
        <v>201</v>
      </c>
      <c r="Z134" t="s">
        <v>745</v>
      </c>
      <c r="AA134" t="s">
        <v>64</v>
      </c>
      <c r="AB134" t="s">
        <v>65</v>
      </c>
      <c r="AC134" t="s">
        <v>66</v>
      </c>
      <c r="AE134">
        <v>116</v>
      </c>
      <c r="AF134">
        <v>116</v>
      </c>
      <c r="AG134">
        <v>515</v>
      </c>
      <c r="AH134">
        <v>4.4400000000000004</v>
      </c>
      <c r="AJ134">
        <v>272</v>
      </c>
      <c r="AK134">
        <v>272</v>
      </c>
      <c r="AL134">
        <v>40</v>
      </c>
      <c r="AM134">
        <v>0.36</v>
      </c>
      <c r="AN134">
        <v>1</v>
      </c>
      <c r="AO134">
        <v>0</v>
      </c>
      <c r="AP134">
        <v>1</v>
      </c>
      <c r="AQ134">
        <v>15</v>
      </c>
      <c r="AR134" s="2">
        <v>28815</v>
      </c>
      <c r="AS134">
        <v>0.66</v>
      </c>
      <c r="AT134" s="2">
        <v>28815</v>
      </c>
      <c r="AU134">
        <v>0.66</v>
      </c>
      <c r="AV134" s="2">
        <v>7281</v>
      </c>
      <c r="AW134" s="2">
        <v>981227</v>
      </c>
      <c r="AX134" s="3">
        <v>0.25269999999999998</v>
      </c>
      <c r="AY134">
        <v>412</v>
      </c>
      <c r="AZ134" s="4">
        <v>2605601</v>
      </c>
      <c r="BA134" s="4">
        <v>5059</v>
      </c>
      <c r="BB134" s="4">
        <v>589</v>
      </c>
      <c r="BC134" t="s">
        <v>559</v>
      </c>
      <c r="BD134" t="s">
        <v>746</v>
      </c>
      <c r="BE134" t="s">
        <v>740</v>
      </c>
      <c r="BF134" t="s">
        <v>742</v>
      </c>
      <c r="BG134" t="s">
        <v>95</v>
      </c>
      <c r="BH134">
        <v>10</v>
      </c>
      <c r="BI134">
        <v>13</v>
      </c>
      <c r="BJ134">
        <v>30</v>
      </c>
      <c r="BK134">
        <v>71</v>
      </c>
      <c r="BL134">
        <v>9</v>
      </c>
      <c r="BM134" s="1">
        <v>24046</v>
      </c>
    </row>
    <row r="135" spans="1:69" x14ac:dyDescent="0.35">
      <c r="A135" t="s">
        <v>747</v>
      </c>
      <c r="B135" s="10">
        <v>4564570</v>
      </c>
      <c r="C135" s="10">
        <v>4569070</v>
      </c>
      <c r="D135" s="10">
        <v>11795718</v>
      </c>
      <c r="E135">
        <v>34</v>
      </c>
      <c r="F135"/>
      <c r="G135" s="51" t="str">
        <f t="shared" si="14"/>
        <v>Below Average</v>
      </c>
      <c r="H135" s="57">
        <f t="shared" si="20"/>
        <v>-1.7801131677410582</v>
      </c>
      <c r="I135" s="51" t="str">
        <f t="shared" si="15"/>
        <v>Below Average</v>
      </c>
      <c r="K135" s="51" t="str">
        <f t="shared" si="16"/>
        <v>Below Average</v>
      </c>
      <c r="O135" s="54" t="str">
        <f t="shared" si="17"/>
        <v>Below Average</v>
      </c>
      <c r="P135" s="54" t="str">
        <f t="shared" si="18"/>
        <v>Below Average</v>
      </c>
      <c r="Q135" s="54" t="str">
        <f t="shared" si="19"/>
        <v>Below Average</v>
      </c>
      <c r="T135" t="s">
        <v>747</v>
      </c>
      <c r="U135" t="s">
        <v>748</v>
      </c>
      <c r="V135">
        <v>347</v>
      </c>
      <c r="W135">
        <v>341</v>
      </c>
      <c r="X135">
        <v>772</v>
      </c>
      <c r="Y135">
        <v>762</v>
      </c>
      <c r="Z135" t="s">
        <v>749</v>
      </c>
      <c r="AA135" t="s">
        <v>64</v>
      </c>
      <c r="AB135" t="s">
        <v>75</v>
      </c>
      <c r="AC135" t="s">
        <v>84</v>
      </c>
      <c r="AE135">
        <v>34</v>
      </c>
      <c r="AF135">
        <v>34</v>
      </c>
      <c r="AG135">
        <v>146</v>
      </c>
      <c r="AH135">
        <v>4.29</v>
      </c>
      <c r="AJ135">
        <v>75</v>
      </c>
      <c r="AK135">
        <v>75</v>
      </c>
      <c r="AL135">
        <v>11</v>
      </c>
      <c r="AM135">
        <v>0.32400000000000001</v>
      </c>
      <c r="AN135">
        <v>1</v>
      </c>
      <c r="AO135">
        <v>0</v>
      </c>
      <c r="AP135">
        <v>1</v>
      </c>
      <c r="AQ135">
        <v>5</v>
      </c>
      <c r="AR135" s="2">
        <v>9167</v>
      </c>
      <c r="AS135">
        <v>0.21</v>
      </c>
      <c r="AT135" s="2">
        <v>9167</v>
      </c>
      <c r="AU135">
        <v>0.21</v>
      </c>
      <c r="AV135" s="2">
        <v>6698</v>
      </c>
      <c r="AW135" s="2">
        <v>404958</v>
      </c>
      <c r="AX135" s="3">
        <v>0.73070000000000002</v>
      </c>
      <c r="AY135">
        <v>357</v>
      </c>
      <c r="AZ135" s="4">
        <v>2368803</v>
      </c>
      <c r="BA135" s="4">
        <v>16225</v>
      </c>
      <c r="BB135" s="4">
        <v>486</v>
      </c>
      <c r="BC135" t="s">
        <v>750</v>
      </c>
      <c r="BD135" t="s">
        <v>751</v>
      </c>
      <c r="BE135" t="s">
        <v>752</v>
      </c>
      <c r="BF135" t="s">
        <v>753</v>
      </c>
      <c r="BG135" t="s">
        <v>71</v>
      </c>
      <c r="BH135">
        <v>5</v>
      </c>
      <c r="BI135">
        <v>15</v>
      </c>
      <c r="BJ135">
        <v>29</v>
      </c>
      <c r="BK135">
        <v>86</v>
      </c>
      <c r="BL135">
        <v>14</v>
      </c>
      <c r="BM135" s="1">
        <v>31656</v>
      </c>
      <c r="BP135" t="s">
        <v>108</v>
      </c>
      <c r="BQ135" t="s">
        <v>108</v>
      </c>
    </row>
    <row r="136" spans="1:69" x14ac:dyDescent="0.35">
      <c r="A136" t="s">
        <v>754</v>
      </c>
      <c r="B136" s="10">
        <v>20723238</v>
      </c>
      <c r="C136" s="10">
        <v>20751433</v>
      </c>
      <c r="D136" s="10">
        <v>56169374</v>
      </c>
      <c r="E136">
        <v>150</v>
      </c>
      <c r="F136"/>
      <c r="G136" s="51" t="str">
        <f t="shared" si="14"/>
        <v>Below Average</v>
      </c>
      <c r="H136" s="57">
        <f t="shared" si="20"/>
        <v>-1.1643313376259363</v>
      </c>
      <c r="I136" s="51" t="str">
        <f t="shared" si="15"/>
        <v>Below Average</v>
      </c>
      <c r="K136" s="51" t="str">
        <f t="shared" si="16"/>
        <v>Below Average</v>
      </c>
      <c r="O136" s="54" t="str">
        <f t="shared" si="17"/>
        <v>Below Average</v>
      </c>
      <c r="P136" s="54" t="str">
        <f t="shared" si="18"/>
        <v>Below Average</v>
      </c>
      <c r="Q136" s="54" t="str">
        <f t="shared" si="19"/>
        <v>Below Average</v>
      </c>
      <c r="T136" t="s">
        <v>754</v>
      </c>
      <c r="U136" t="s">
        <v>748</v>
      </c>
      <c r="V136">
        <v>547</v>
      </c>
      <c r="W136">
        <v>341</v>
      </c>
      <c r="X136">
        <v>773</v>
      </c>
      <c r="Y136">
        <v>762</v>
      </c>
      <c r="Z136" t="s">
        <v>755</v>
      </c>
      <c r="AA136" t="s">
        <v>64</v>
      </c>
      <c r="AB136" t="s">
        <v>75</v>
      </c>
      <c r="AC136" t="s">
        <v>84</v>
      </c>
      <c r="AE136">
        <v>150</v>
      </c>
      <c r="AF136">
        <v>150</v>
      </c>
      <c r="AG136">
        <v>664</v>
      </c>
      <c r="AH136">
        <v>4.43</v>
      </c>
      <c r="AJ136">
        <v>326</v>
      </c>
      <c r="AK136">
        <v>326</v>
      </c>
      <c r="AL136">
        <v>60</v>
      </c>
      <c r="AM136">
        <v>0.40300000000000002</v>
      </c>
      <c r="AN136">
        <v>4</v>
      </c>
      <c r="AO136">
        <v>0</v>
      </c>
      <c r="AP136">
        <v>4</v>
      </c>
      <c r="AQ136" s="7">
        <v>43591</v>
      </c>
      <c r="AR136" s="2">
        <v>44753</v>
      </c>
      <c r="AS136">
        <v>1.03</v>
      </c>
      <c r="AT136" s="2">
        <v>44753</v>
      </c>
      <c r="AU136">
        <v>1.03</v>
      </c>
      <c r="AV136" s="2">
        <v>29954</v>
      </c>
      <c r="AW136" s="2">
        <v>1856310</v>
      </c>
      <c r="AX136" s="3">
        <v>0.66930000000000001</v>
      </c>
      <c r="AY136">
        <v>317</v>
      </c>
      <c r="AZ136" s="4">
        <v>10059298</v>
      </c>
      <c r="BA136" s="4">
        <v>15150</v>
      </c>
      <c r="BB136" s="4">
        <v>517</v>
      </c>
      <c r="BC136" t="s">
        <v>756</v>
      </c>
      <c r="BD136" t="s">
        <v>751</v>
      </c>
      <c r="BE136" t="s">
        <v>752</v>
      </c>
      <c r="BF136" t="s">
        <v>753</v>
      </c>
      <c r="BG136" t="s">
        <v>71</v>
      </c>
      <c r="BH136">
        <v>5</v>
      </c>
      <c r="BI136">
        <v>15</v>
      </c>
      <c r="BJ136">
        <v>29</v>
      </c>
      <c r="BK136">
        <v>86</v>
      </c>
      <c r="BL136">
        <v>14</v>
      </c>
      <c r="BM136" s="1">
        <v>31747</v>
      </c>
      <c r="BP136" t="s">
        <v>108</v>
      </c>
      <c r="BQ136" t="s">
        <v>108</v>
      </c>
    </row>
    <row r="137" spans="1:69" x14ac:dyDescent="0.35">
      <c r="A137" t="s">
        <v>757</v>
      </c>
      <c r="B137" s="10">
        <v>22917500</v>
      </c>
      <c r="C137" s="10">
        <v>23267395</v>
      </c>
      <c r="D137" s="10">
        <v>37839499</v>
      </c>
      <c r="E137">
        <v>149</v>
      </c>
      <c r="F137"/>
      <c r="G137" s="51" t="str">
        <f t="shared" si="14"/>
        <v>Below Average</v>
      </c>
      <c r="H137" s="57">
        <f t="shared" si="20"/>
        <v>-1.0958480456878834</v>
      </c>
      <c r="I137" s="51" t="str">
        <f t="shared" si="15"/>
        <v>Below Average</v>
      </c>
      <c r="K137" s="51" t="str">
        <f t="shared" si="16"/>
        <v>Below Average</v>
      </c>
      <c r="O137" s="54" t="str">
        <f t="shared" si="17"/>
        <v>Below Average</v>
      </c>
      <c r="P137" s="54" t="str">
        <f t="shared" si="18"/>
        <v>Below Average</v>
      </c>
      <c r="Q137" s="54" t="str">
        <f t="shared" si="19"/>
        <v>Below Average</v>
      </c>
      <c r="T137" t="s">
        <v>757</v>
      </c>
      <c r="U137" t="s">
        <v>130</v>
      </c>
      <c r="V137">
        <v>184</v>
      </c>
      <c r="W137">
        <v>100</v>
      </c>
      <c r="X137">
        <v>286</v>
      </c>
      <c r="Y137">
        <v>237</v>
      </c>
      <c r="Z137" t="s">
        <v>758</v>
      </c>
      <c r="AA137" t="s">
        <v>64</v>
      </c>
      <c r="AB137" t="s">
        <v>65</v>
      </c>
      <c r="AC137" t="s">
        <v>66</v>
      </c>
      <c r="AE137">
        <v>149</v>
      </c>
      <c r="AF137">
        <v>149</v>
      </c>
      <c r="AG137">
        <v>601.5</v>
      </c>
      <c r="AH137">
        <v>4.04</v>
      </c>
      <c r="AJ137">
        <v>260</v>
      </c>
      <c r="AK137">
        <v>260</v>
      </c>
      <c r="AL137">
        <v>80</v>
      </c>
      <c r="AM137">
        <v>0.54400000000000004</v>
      </c>
      <c r="AN137">
        <v>1</v>
      </c>
      <c r="AO137">
        <v>0</v>
      </c>
      <c r="AP137">
        <v>1</v>
      </c>
      <c r="AQ137">
        <v>17</v>
      </c>
      <c r="AR137" s="2">
        <v>44689</v>
      </c>
      <c r="AS137">
        <v>1.03</v>
      </c>
      <c r="AT137" s="2">
        <v>44689</v>
      </c>
      <c r="AU137">
        <v>1.03</v>
      </c>
      <c r="AV137" s="2">
        <v>13167</v>
      </c>
      <c r="AW137" s="2">
        <v>1293680</v>
      </c>
      <c r="AX137" s="3">
        <v>0.29459999999999997</v>
      </c>
      <c r="AY137">
        <v>252</v>
      </c>
      <c r="AZ137" s="4">
        <v>3731491</v>
      </c>
      <c r="BA137" s="4">
        <v>6077</v>
      </c>
      <c r="BB137" s="4">
        <v>524</v>
      </c>
      <c r="BC137" t="s">
        <v>133</v>
      </c>
      <c r="BD137" t="s">
        <v>693</v>
      </c>
      <c r="BE137" t="s">
        <v>135</v>
      </c>
      <c r="BF137" t="s">
        <v>229</v>
      </c>
      <c r="BG137" t="s">
        <v>95</v>
      </c>
      <c r="BH137">
        <v>3</v>
      </c>
      <c r="BI137">
        <v>7</v>
      </c>
      <c r="BJ137">
        <v>26</v>
      </c>
      <c r="BK137">
        <v>65</v>
      </c>
      <c r="BL137">
        <v>1</v>
      </c>
      <c r="BM137" s="1">
        <v>26176</v>
      </c>
    </row>
    <row r="138" spans="1:69" x14ac:dyDescent="0.35">
      <c r="A138" t="s">
        <v>759</v>
      </c>
      <c r="B138" s="10">
        <v>96451332</v>
      </c>
      <c r="C138" s="10">
        <v>117494257</v>
      </c>
      <c r="D138" s="10">
        <v>166815811</v>
      </c>
      <c r="E138">
        <v>700</v>
      </c>
      <c r="F138"/>
      <c r="G138" s="51" t="str">
        <f t="shared" si="14"/>
        <v>Above Average</v>
      </c>
      <c r="H138" s="57">
        <f t="shared" si="20"/>
        <v>0.20558926151671264</v>
      </c>
      <c r="I138" s="51" t="str">
        <f t="shared" si="15"/>
        <v>Above Average</v>
      </c>
      <c r="K138" s="51" t="str">
        <f t="shared" si="16"/>
        <v>Above Average</v>
      </c>
      <c r="O138" s="54" t="str">
        <f t="shared" si="17"/>
        <v>Above Average</v>
      </c>
      <c r="P138" s="54" t="str">
        <f t="shared" si="18"/>
        <v>Above Average</v>
      </c>
      <c r="Q138" s="54" t="str">
        <f t="shared" si="19"/>
        <v>Above Average</v>
      </c>
      <c r="T138" t="s">
        <v>759</v>
      </c>
      <c r="U138" t="s">
        <v>760</v>
      </c>
      <c r="V138">
        <v>78</v>
      </c>
      <c r="W138">
        <v>78</v>
      </c>
      <c r="X138">
        <v>229</v>
      </c>
      <c r="Y138">
        <v>229</v>
      </c>
      <c r="Z138" t="s">
        <v>761</v>
      </c>
      <c r="AA138" t="s">
        <v>64</v>
      </c>
      <c r="AB138" t="s">
        <v>65</v>
      </c>
      <c r="AC138" t="s">
        <v>66</v>
      </c>
      <c r="AE138">
        <v>700</v>
      </c>
      <c r="AF138">
        <v>700</v>
      </c>
      <c r="AG138" s="6">
        <v>3252</v>
      </c>
      <c r="AH138">
        <v>4.6500000000000004</v>
      </c>
      <c r="AJ138" s="2">
        <v>1601</v>
      </c>
      <c r="AK138" s="2">
        <v>1601</v>
      </c>
      <c r="AL138">
        <v>256</v>
      </c>
      <c r="AM138">
        <v>0.372</v>
      </c>
      <c r="AN138">
        <v>6</v>
      </c>
      <c r="AO138">
        <v>0</v>
      </c>
      <c r="AP138">
        <v>6</v>
      </c>
      <c r="AQ138" t="s">
        <v>163</v>
      </c>
      <c r="AR138" s="2">
        <v>496875</v>
      </c>
      <c r="AS138">
        <v>11.41</v>
      </c>
      <c r="AT138" s="2">
        <v>496875</v>
      </c>
      <c r="AU138">
        <v>11.41</v>
      </c>
      <c r="AV138" s="2">
        <v>55678</v>
      </c>
      <c r="AW138" s="2">
        <v>5837785</v>
      </c>
      <c r="AX138" s="3">
        <v>0.1012</v>
      </c>
      <c r="AY138">
        <v>140</v>
      </c>
      <c r="AZ138" s="4">
        <v>7547875</v>
      </c>
      <c r="BA138" s="4">
        <v>2321</v>
      </c>
      <c r="BB138" s="4">
        <v>521</v>
      </c>
      <c r="BC138" t="s">
        <v>762</v>
      </c>
      <c r="BD138" t="s">
        <v>763</v>
      </c>
      <c r="BE138" t="s">
        <v>764</v>
      </c>
      <c r="BG138" t="s">
        <v>71</v>
      </c>
      <c r="BH138">
        <v>4</v>
      </c>
      <c r="BI138">
        <v>15</v>
      </c>
      <c r="BJ138">
        <v>29</v>
      </c>
      <c r="BK138">
        <v>77</v>
      </c>
      <c r="BL138">
        <v>16</v>
      </c>
      <c r="BM138" s="1">
        <v>19893</v>
      </c>
    </row>
    <row r="139" spans="1:69" x14ac:dyDescent="0.35">
      <c r="A139" t="s">
        <v>2080</v>
      </c>
      <c r="B139" s="10">
        <v>12062350</v>
      </c>
      <c r="C139" s="10">
        <v>23975625</v>
      </c>
      <c r="D139" s="10">
        <v>40048688</v>
      </c>
      <c r="E139">
        <v>135</v>
      </c>
      <c r="F139"/>
      <c r="G139" s="51" t="str">
        <f t="shared" si="14"/>
        <v>Below Average</v>
      </c>
      <c r="H139" s="57">
        <f t="shared" si="20"/>
        <v>-1.4670498792940103</v>
      </c>
      <c r="I139" s="51" t="str">
        <f t="shared" si="15"/>
        <v>Below Average</v>
      </c>
      <c r="K139" s="51" t="str">
        <f t="shared" si="16"/>
        <v>Below Average</v>
      </c>
      <c r="O139" s="54" t="str">
        <f t="shared" si="17"/>
        <v>Below Average</v>
      </c>
      <c r="P139" s="54" t="str">
        <f t="shared" si="18"/>
        <v>Below Average</v>
      </c>
      <c r="Q139" s="54" t="str">
        <f t="shared" si="19"/>
        <v>Below Average</v>
      </c>
      <c r="T139" t="s">
        <v>2080</v>
      </c>
      <c r="U139" t="s">
        <v>1467</v>
      </c>
      <c r="V139">
        <v>370</v>
      </c>
      <c r="W139">
        <v>531</v>
      </c>
      <c r="X139">
        <v>808</v>
      </c>
      <c r="Y139">
        <v>482</v>
      </c>
      <c r="Z139" t="s">
        <v>2081</v>
      </c>
      <c r="AA139" t="s">
        <v>64</v>
      </c>
      <c r="AB139" t="s">
        <v>75</v>
      </c>
      <c r="AC139" t="s">
        <v>84</v>
      </c>
      <c r="AE139">
        <v>135</v>
      </c>
      <c r="AF139">
        <v>135</v>
      </c>
      <c r="AG139">
        <v>640.5</v>
      </c>
      <c r="AH139">
        <v>4.74</v>
      </c>
      <c r="AJ139">
        <v>364</v>
      </c>
      <c r="AK139">
        <v>364</v>
      </c>
      <c r="AN139">
        <v>4</v>
      </c>
      <c r="AO139">
        <v>0</v>
      </c>
      <c r="AP139">
        <v>4</v>
      </c>
      <c r="AQ139" s="7">
        <v>43591</v>
      </c>
      <c r="AR139" s="2">
        <v>36729</v>
      </c>
      <c r="AS139">
        <v>0.84</v>
      </c>
      <c r="AT139" s="2">
        <v>36729</v>
      </c>
      <c r="AU139">
        <v>0.84</v>
      </c>
      <c r="AV139" s="2">
        <v>27249</v>
      </c>
      <c r="AW139" s="2">
        <v>1778952</v>
      </c>
      <c r="AX139" s="3">
        <v>0.7419</v>
      </c>
      <c r="AY139">
        <v>433.33</v>
      </c>
      <c r="AZ139" s="4">
        <v>13271641</v>
      </c>
      <c r="BA139" s="4">
        <v>20721</v>
      </c>
      <c r="BB139" s="5">
        <v>432</v>
      </c>
      <c r="BC139" t="s">
        <v>2082</v>
      </c>
      <c r="BD139" t="s">
        <v>2083</v>
      </c>
      <c r="BE139" t="s">
        <v>2084</v>
      </c>
      <c r="BF139" t="s">
        <v>763</v>
      </c>
      <c r="BG139" t="s">
        <v>71</v>
      </c>
      <c r="BH139">
        <v>4</v>
      </c>
      <c r="BI139">
        <v>15</v>
      </c>
      <c r="BJ139">
        <v>29</v>
      </c>
      <c r="BK139" t="s">
        <v>2085</v>
      </c>
      <c r="BL139" t="s">
        <v>2086</v>
      </c>
    </row>
    <row r="140" spans="1:69" x14ac:dyDescent="0.35">
      <c r="A140" t="s">
        <v>1950</v>
      </c>
      <c r="B140" s="10">
        <v>9851630</v>
      </c>
      <c r="C140" s="10">
        <v>14744231</v>
      </c>
      <c r="D140" s="10">
        <v>27433079</v>
      </c>
      <c r="E140">
        <v>80</v>
      </c>
      <c r="F140"/>
      <c r="G140" s="51" t="str">
        <f t="shared" si="14"/>
        <v>Below Average</v>
      </c>
      <c r="H140" s="57">
        <f t="shared" si="20"/>
        <v>-1.5538309805547588</v>
      </c>
      <c r="I140" s="51" t="str">
        <f t="shared" si="15"/>
        <v>Below Average</v>
      </c>
      <c r="K140" s="51" t="str">
        <f t="shared" si="16"/>
        <v>Below Average</v>
      </c>
      <c r="O140" s="54" t="str">
        <f t="shared" si="17"/>
        <v>Below Average</v>
      </c>
      <c r="P140" s="54" t="str">
        <f t="shared" si="18"/>
        <v>Below Average</v>
      </c>
      <c r="Q140" s="54" t="str">
        <f t="shared" si="19"/>
        <v>Below Average</v>
      </c>
      <c r="T140" t="s">
        <v>1950</v>
      </c>
      <c r="U140" t="s">
        <v>1467</v>
      </c>
      <c r="V140">
        <v>371</v>
      </c>
      <c r="W140">
        <v>531</v>
      </c>
      <c r="X140">
        <v>809</v>
      </c>
      <c r="Y140">
        <v>482</v>
      </c>
      <c r="Z140" t="s">
        <v>2087</v>
      </c>
      <c r="AA140" t="s">
        <v>64</v>
      </c>
      <c r="AB140" t="s">
        <v>75</v>
      </c>
      <c r="AC140" t="s">
        <v>84</v>
      </c>
      <c r="AE140">
        <v>80</v>
      </c>
      <c r="AF140">
        <v>80</v>
      </c>
      <c r="AG140">
        <v>380</v>
      </c>
      <c r="AH140">
        <v>4.75</v>
      </c>
      <c r="AJ140">
        <v>212</v>
      </c>
      <c r="AK140">
        <v>212</v>
      </c>
      <c r="AN140">
        <v>3</v>
      </c>
      <c r="AO140">
        <v>0</v>
      </c>
      <c r="AP140">
        <v>3</v>
      </c>
      <c r="AQ140" s="7">
        <v>43591</v>
      </c>
      <c r="AR140" s="2">
        <v>37492</v>
      </c>
      <c r="AS140">
        <v>0.87</v>
      </c>
      <c r="AT140" s="2">
        <v>37492</v>
      </c>
      <c r="AU140">
        <v>0.87</v>
      </c>
      <c r="AV140" s="2">
        <v>18840</v>
      </c>
      <c r="AW140" s="2">
        <v>1042289</v>
      </c>
      <c r="AX140" s="3">
        <v>0.50249999999999995</v>
      </c>
      <c r="AY140">
        <v>243.68</v>
      </c>
      <c r="AZ140" s="4">
        <v>8428841</v>
      </c>
      <c r="BA140" s="4">
        <v>22181</v>
      </c>
      <c r="BB140" s="5">
        <v>543</v>
      </c>
      <c r="BC140" t="s">
        <v>2083</v>
      </c>
      <c r="BD140" t="s">
        <v>2084</v>
      </c>
      <c r="BE140" t="s">
        <v>2088</v>
      </c>
      <c r="BG140" t="s">
        <v>71</v>
      </c>
      <c r="BH140">
        <v>4</v>
      </c>
      <c r="BI140">
        <v>15</v>
      </c>
      <c r="BJ140">
        <v>29</v>
      </c>
      <c r="BK140">
        <v>77</v>
      </c>
      <c r="BL140">
        <v>16</v>
      </c>
    </row>
    <row r="141" spans="1:69" x14ac:dyDescent="0.35">
      <c r="A141" t="s">
        <v>765</v>
      </c>
      <c r="B141" s="10">
        <v>8150670</v>
      </c>
      <c r="C141" s="10">
        <v>11491122</v>
      </c>
      <c r="D141" s="10">
        <v>17176355</v>
      </c>
      <c r="E141">
        <v>65</v>
      </c>
      <c r="F141"/>
      <c r="G141" s="51" t="str">
        <f t="shared" si="14"/>
        <v>Below Average</v>
      </c>
      <c r="H141" s="57">
        <f t="shared" si="20"/>
        <v>-1.6236168835420282</v>
      </c>
      <c r="I141" s="51" t="str">
        <f t="shared" si="15"/>
        <v>Below Average</v>
      </c>
      <c r="K141" s="51" t="str">
        <f t="shared" si="16"/>
        <v>Below Average</v>
      </c>
      <c r="O141" s="54" t="str">
        <f t="shared" si="17"/>
        <v>Below Average</v>
      </c>
      <c r="P141" s="54" t="str">
        <f t="shared" si="18"/>
        <v>Below Average</v>
      </c>
      <c r="Q141" s="54" t="str">
        <f t="shared" si="19"/>
        <v>Below Average</v>
      </c>
      <c r="T141" t="s">
        <v>765</v>
      </c>
      <c r="U141" t="s">
        <v>364</v>
      </c>
      <c r="V141">
        <v>215</v>
      </c>
      <c r="W141">
        <v>530</v>
      </c>
      <c r="X141">
        <v>333</v>
      </c>
      <c r="Y141">
        <v>748</v>
      </c>
      <c r="Z141" t="s">
        <v>766</v>
      </c>
      <c r="AA141" t="s">
        <v>64</v>
      </c>
      <c r="AB141" t="s">
        <v>75</v>
      </c>
      <c r="AC141" t="s">
        <v>66</v>
      </c>
      <c r="AE141">
        <v>65</v>
      </c>
      <c r="AF141">
        <v>65</v>
      </c>
      <c r="AG141">
        <v>270.5</v>
      </c>
      <c r="AH141">
        <v>4.16</v>
      </c>
      <c r="AJ141">
        <v>144</v>
      </c>
      <c r="AK141">
        <v>144</v>
      </c>
      <c r="AL141">
        <v>22</v>
      </c>
      <c r="AM141">
        <v>0.34399999999999997</v>
      </c>
      <c r="AN141">
        <v>1</v>
      </c>
      <c r="AO141">
        <v>0</v>
      </c>
      <c r="AP141">
        <v>1</v>
      </c>
      <c r="AQ141">
        <v>6</v>
      </c>
      <c r="AR141" s="2">
        <v>22000</v>
      </c>
      <c r="AS141">
        <v>0.51</v>
      </c>
      <c r="AT141" s="2">
        <v>22000</v>
      </c>
      <c r="AU141">
        <v>0.51</v>
      </c>
      <c r="AV141" s="2">
        <v>9242</v>
      </c>
      <c r="AW141" s="2">
        <v>602580</v>
      </c>
      <c r="AX141" s="3">
        <v>0.42009999999999997</v>
      </c>
      <c r="AY141">
        <v>282</v>
      </c>
      <c r="AZ141" s="4">
        <v>1583566</v>
      </c>
      <c r="BA141" s="4">
        <v>5801</v>
      </c>
      <c r="BB141" s="4">
        <v>505</v>
      </c>
      <c r="BC141" t="s">
        <v>584</v>
      </c>
      <c r="BD141" t="s">
        <v>366</v>
      </c>
      <c r="BE141" t="s">
        <v>347</v>
      </c>
      <c r="BF141" t="s">
        <v>367</v>
      </c>
      <c r="BG141" t="s">
        <v>71</v>
      </c>
      <c r="BH141">
        <v>3</v>
      </c>
      <c r="BI141">
        <v>15</v>
      </c>
      <c r="BJ141">
        <v>32</v>
      </c>
      <c r="BK141">
        <v>79</v>
      </c>
      <c r="BL141">
        <v>17</v>
      </c>
      <c r="BM141" s="1">
        <v>25933</v>
      </c>
      <c r="BQ141" t="s">
        <v>108</v>
      </c>
    </row>
    <row r="142" spans="1:69" x14ac:dyDescent="0.35">
      <c r="A142" t="s">
        <v>767</v>
      </c>
      <c r="B142" s="10">
        <v>36102076</v>
      </c>
      <c r="C142" s="10">
        <v>58920195</v>
      </c>
      <c r="D142" s="10">
        <v>101290834</v>
      </c>
      <c r="E142">
        <v>537</v>
      </c>
      <c r="F142"/>
      <c r="G142" s="51" t="str">
        <f t="shared" si="14"/>
        <v>Below Average</v>
      </c>
      <c r="H142" s="57">
        <f t="shared" si="20"/>
        <v>-0.73958909036578013</v>
      </c>
      <c r="I142" s="51" t="str">
        <f t="shared" si="15"/>
        <v>Below Average</v>
      </c>
      <c r="K142" s="51" t="str">
        <f t="shared" si="16"/>
        <v>Below Average</v>
      </c>
      <c r="O142" s="54" t="str">
        <f t="shared" si="17"/>
        <v>Below Average</v>
      </c>
      <c r="P142" s="54" t="str">
        <f t="shared" si="18"/>
        <v>Above Average</v>
      </c>
      <c r="Q142" s="54" t="str">
        <f t="shared" si="19"/>
        <v>Above Average</v>
      </c>
      <c r="T142" t="s">
        <v>767</v>
      </c>
      <c r="U142" t="s">
        <v>768</v>
      </c>
      <c r="V142">
        <v>159</v>
      </c>
      <c r="W142">
        <v>139</v>
      </c>
      <c r="X142">
        <v>277</v>
      </c>
      <c r="Y142">
        <v>253</v>
      </c>
      <c r="Z142" t="s">
        <v>769</v>
      </c>
      <c r="AA142" t="s">
        <v>64</v>
      </c>
      <c r="AB142" t="s">
        <v>65</v>
      </c>
      <c r="AC142" t="s">
        <v>66</v>
      </c>
      <c r="AE142">
        <v>536</v>
      </c>
      <c r="AF142">
        <v>537</v>
      </c>
      <c r="AG142" s="6">
        <v>2070</v>
      </c>
      <c r="AH142">
        <v>3.86</v>
      </c>
      <c r="AJ142">
        <v>941</v>
      </c>
      <c r="AK142">
        <v>941</v>
      </c>
      <c r="AL142">
        <v>257</v>
      </c>
      <c r="AM142">
        <v>0.48099999999999998</v>
      </c>
      <c r="AN142">
        <v>2</v>
      </c>
      <c r="AO142">
        <v>0</v>
      </c>
      <c r="AP142">
        <v>2</v>
      </c>
      <c r="AQ142">
        <v>25</v>
      </c>
      <c r="AR142" s="2">
        <v>122341</v>
      </c>
      <c r="AS142">
        <v>2.81</v>
      </c>
      <c r="AT142" s="2">
        <v>122341</v>
      </c>
      <c r="AU142">
        <v>2.81</v>
      </c>
      <c r="AV142" s="2">
        <v>19872</v>
      </c>
      <c r="AW142" s="2">
        <v>3893920</v>
      </c>
      <c r="AX142" s="3">
        <v>0.16239999999999999</v>
      </c>
      <c r="AY142">
        <v>335</v>
      </c>
      <c r="AZ142" s="4">
        <v>10435545</v>
      </c>
      <c r="BA142" s="4">
        <v>4952</v>
      </c>
      <c r="BB142" s="4">
        <v>511</v>
      </c>
      <c r="BC142" t="s">
        <v>120</v>
      </c>
      <c r="BD142" t="s">
        <v>770</v>
      </c>
      <c r="BE142" t="s">
        <v>230</v>
      </c>
      <c r="BF142" t="s">
        <v>771</v>
      </c>
      <c r="BG142" t="s">
        <v>95</v>
      </c>
      <c r="BH142">
        <v>8</v>
      </c>
      <c r="BI142">
        <v>12</v>
      </c>
      <c r="BJ142">
        <v>28</v>
      </c>
      <c r="BK142">
        <v>68</v>
      </c>
      <c r="BL142">
        <v>5</v>
      </c>
      <c r="BM142" s="1">
        <v>25323</v>
      </c>
    </row>
    <row r="143" spans="1:69" x14ac:dyDescent="0.35">
      <c r="A143" t="s">
        <v>772</v>
      </c>
      <c r="B143" s="10">
        <v>46525009</v>
      </c>
      <c r="C143" s="10">
        <v>66365727</v>
      </c>
      <c r="D143" s="10">
        <v>95466082</v>
      </c>
      <c r="E143">
        <v>324</v>
      </c>
      <c r="F143"/>
      <c r="G143" s="51" t="str">
        <f t="shared" si="14"/>
        <v>Below Average</v>
      </c>
      <c r="H143" s="57">
        <f t="shared" si="20"/>
        <v>-0.51114413444425189</v>
      </c>
      <c r="I143" s="51" t="str">
        <f t="shared" si="15"/>
        <v>Below Average</v>
      </c>
      <c r="K143" s="51" t="str">
        <f t="shared" si="16"/>
        <v>Below Average</v>
      </c>
      <c r="O143" s="54" t="str">
        <f t="shared" si="17"/>
        <v>Above Average</v>
      </c>
      <c r="P143" s="54" t="str">
        <f t="shared" si="18"/>
        <v>Above Average</v>
      </c>
      <c r="Q143" s="54" t="str">
        <f t="shared" si="19"/>
        <v>Above Average</v>
      </c>
      <c r="T143" t="s">
        <v>772</v>
      </c>
      <c r="U143" t="s">
        <v>375</v>
      </c>
      <c r="V143">
        <v>247</v>
      </c>
      <c r="W143">
        <v>247</v>
      </c>
      <c r="X143">
        <v>546</v>
      </c>
      <c r="Y143">
        <v>546</v>
      </c>
      <c r="Z143" t="s">
        <v>773</v>
      </c>
      <c r="AA143" t="s">
        <v>64</v>
      </c>
      <c r="AB143" t="s">
        <v>65</v>
      </c>
      <c r="AC143" t="s">
        <v>66</v>
      </c>
      <c r="AE143">
        <v>323</v>
      </c>
      <c r="AF143">
        <v>324</v>
      </c>
      <c r="AG143" s="6">
        <v>1404.5</v>
      </c>
      <c r="AH143">
        <v>4.3499999999999996</v>
      </c>
      <c r="AJ143">
        <v>696</v>
      </c>
      <c r="AK143">
        <v>696</v>
      </c>
      <c r="AL143">
        <v>176</v>
      </c>
      <c r="AM143">
        <v>0.54700000000000004</v>
      </c>
      <c r="AN143">
        <v>4</v>
      </c>
      <c r="AO143">
        <v>1</v>
      </c>
      <c r="AP143">
        <v>4</v>
      </c>
      <c r="AQ143" s="7">
        <v>43660</v>
      </c>
      <c r="AR143" s="2">
        <v>202500</v>
      </c>
      <c r="AS143">
        <v>4.6500000000000004</v>
      </c>
      <c r="AT143" s="2">
        <v>202500</v>
      </c>
      <c r="AU143">
        <v>4.6500000000000004</v>
      </c>
      <c r="AV143" s="2">
        <v>41000</v>
      </c>
      <c r="AW143" s="2">
        <v>351600</v>
      </c>
      <c r="AX143" s="3">
        <v>0.20250000000000001</v>
      </c>
      <c r="AY143">
        <v>150</v>
      </c>
      <c r="AZ143" s="4">
        <v>20632339</v>
      </c>
      <c r="BA143" s="4">
        <v>14504</v>
      </c>
      <c r="BB143" s="4">
        <v>511</v>
      </c>
      <c r="BC143" t="s">
        <v>774</v>
      </c>
      <c r="BD143" t="s">
        <v>386</v>
      </c>
      <c r="BE143" t="s">
        <v>775</v>
      </c>
      <c r="BG143" t="s">
        <v>80</v>
      </c>
      <c r="BH143">
        <v>4</v>
      </c>
      <c r="BI143">
        <v>7</v>
      </c>
      <c r="BJ143">
        <v>18</v>
      </c>
      <c r="BK143">
        <v>53</v>
      </c>
      <c r="BL143">
        <v>37</v>
      </c>
      <c r="BM143" s="1">
        <v>29829</v>
      </c>
      <c r="BO143" t="s">
        <v>186</v>
      </c>
      <c r="BP143" t="s">
        <v>108</v>
      </c>
    </row>
    <row r="144" spans="1:69" x14ac:dyDescent="0.35">
      <c r="A144" t="s">
        <v>776</v>
      </c>
      <c r="B144" s="10">
        <v>114513479</v>
      </c>
      <c r="C144" s="10">
        <v>151636519</v>
      </c>
      <c r="D144" s="10">
        <v>197215861</v>
      </c>
      <c r="E144">
        <v>815</v>
      </c>
      <c r="F144"/>
      <c r="G144" s="51" t="str">
        <f t="shared" si="14"/>
        <v>Above Average</v>
      </c>
      <c r="H144" s="57">
        <f t="shared" si="20"/>
        <v>0.37353553414088841</v>
      </c>
      <c r="I144" s="51" t="str">
        <f t="shared" si="15"/>
        <v>Above Average</v>
      </c>
      <c r="K144" s="51" t="str">
        <f t="shared" si="16"/>
        <v>Above Average</v>
      </c>
      <c r="O144" s="54" t="str">
        <f t="shared" si="17"/>
        <v>Above Average</v>
      </c>
      <c r="P144" s="54" t="str">
        <f t="shared" si="18"/>
        <v>Above Average</v>
      </c>
      <c r="Q144" s="54" t="str">
        <f t="shared" si="19"/>
        <v>Above Average</v>
      </c>
      <c r="T144" t="s">
        <v>776</v>
      </c>
      <c r="U144" t="s">
        <v>777</v>
      </c>
      <c r="V144">
        <v>72</v>
      </c>
      <c r="W144">
        <v>72</v>
      </c>
      <c r="X144">
        <v>568</v>
      </c>
      <c r="Y144">
        <v>568</v>
      </c>
      <c r="Z144" t="s">
        <v>778</v>
      </c>
      <c r="AA144" t="s">
        <v>64</v>
      </c>
      <c r="AB144" t="s">
        <v>65</v>
      </c>
      <c r="AC144" t="s">
        <v>66</v>
      </c>
      <c r="AE144">
        <v>813</v>
      </c>
      <c r="AF144">
        <v>815</v>
      </c>
      <c r="AG144" s="6">
        <v>3699.5</v>
      </c>
      <c r="AH144">
        <v>4.55</v>
      </c>
      <c r="AJ144" s="2">
        <v>1835</v>
      </c>
      <c r="AK144" s="2">
        <v>1835</v>
      </c>
      <c r="AL144">
        <v>279</v>
      </c>
      <c r="AM144">
        <v>0.34799999999999998</v>
      </c>
      <c r="AN144">
        <v>10</v>
      </c>
      <c r="AO144">
        <v>0</v>
      </c>
      <c r="AP144">
        <v>16</v>
      </c>
      <c r="AQ144" s="7">
        <v>43659</v>
      </c>
      <c r="AR144" s="2">
        <v>664735</v>
      </c>
      <c r="AS144">
        <v>15.26</v>
      </c>
      <c r="AT144" s="2">
        <v>621176</v>
      </c>
      <c r="AU144">
        <v>14.26</v>
      </c>
      <c r="AV144" s="2">
        <v>87500</v>
      </c>
      <c r="AW144" s="2">
        <v>6943700</v>
      </c>
      <c r="AX144" s="3">
        <v>0.13159999999999999</v>
      </c>
      <c r="AY144">
        <v>120</v>
      </c>
      <c r="AZ144" s="4">
        <v>11359000</v>
      </c>
      <c r="BA144" s="4">
        <v>3079</v>
      </c>
      <c r="BB144" s="4">
        <v>504</v>
      </c>
      <c r="BC144" t="s">
        <v>669</v>
      </c>
      <c r="BD144" t="s">
        <v>361</v>
      </c>
      <c r="BE144" t="s">
        <v>639</v>
      </c>
      <c r="BF144" t="s">
        <v>362</v>
      </c>
      <c r="BG144" t="s">
        <v>80</v>
      </c>
      <c r="BH144">
        <v>16</v>
      </c>
      <c r="BI144">
        <v>8</v>
      </c>
      <c r="BJ144">
        <v>20</v>
      </c>
      <c r="BK144">
        <v>55</v>
      </c>
      <c r="BL144">
        <v>41</v>
      </c>
      <c r="BM144" s="1">
        <v>20453</v>
      </c>
      <c r="BN144" t="s">
        <v>547</v>
      </c>
    </row>
    <row r="145" spans="1:69" x14ac:dyDescent="0.35">
      <c r="A145" t="s">
        <v>779</v>
      </c>
      <c r="B145" s="10">
        <v>18120451</v>
      </c>
      <c r="C145" s="10">
        <v>18490950</v>
      </c>
      <c r="D145" s="10">
        <v>42682887</v>
      </c>
      <c r="E145">
        <v>150</v>
      </c>
      <c r="F145"/>
      <c r="G145" s="51" t="str">
        <f t="shared" si="14"/>
        <v>Below Average</v>
      </c>
      <c r="H145" s="57">
        <f t="shared" si="20"/>
        <v>-1.249599111852314</v>
      </c>
      <c r="I145" s="51" t="str">
        <f t="shared" si="15"/>
        <v>Below Average</v>
      </c>
      <c r="K145" s="51" t="str">
        <f t="shared" si="16"/>
        <v>Below Average</v>
      </c>
      <c r="O145" s="54" t="str">
        <f t="shared" si="17"/>
        <v>Below Average</v>
      </c>
      <c r="P145" s="54" t="str">
        <f t="shared" si="18"/>
        <v>Below Average</v>
      </c>
      <c r="Q145" s="54" t="str">
        <f t="shared" si="19"/>
        <v>Below Average</v>
      </c>
      <c r="T145" t="s">
        <v>779</v>
      </c>
      <c r="U145" t="s">
        <v>519</v>
      </c>
      <c r="V145">
        <v>339</v>
      </c>
      <c r="W145">
        <v>351</v>
      </c>
      <c r="X145">
        <v>782</v>
      </c>
      <c r="Y145">
        <v>765</v>
      </c>
      <c r="Z145" t="s">
        <v>780</v>
      </c>
      <c r="AA145" t="s">
        <v>64</v>
      </c>
      <c r="AB145" t="s">
        <v>75</v>
      </c>
      <c r="AC145" t="s">
        <v>66</v>
      </c>
      <c r="AE145">
        <v>148</v>
      </c>
      <c r="AF145">
        <v>150</v>
      </c>
      <c r="AG145">
        <v>669</v>
      </c>
      <c r="AH145">
        <v>4.5199999999999996</v>
      </c>
      <c r="AJ145">
        <v>373</v>
      </c>
      <c r="AK145">
        <v>373</v>
      </c>
      <c r="AL145">
        <v>39</v>
      </c>
      <c r="AM145">
        <v>0.26500000000000001</v>
      </c>
      <c r="AN145">
        <v>5</v>
      </c>
      <c r="AO145">
        <v>1</v>
      </c>
      <c r="AP145">
        <v>25</v>
      </c>
      <c r="AQ145">
        <v>3</v>
      </c>
      <c r="AR145" s="2">
        <v>132915</v>
      </c>
      <c r="AS145">
        <v>3.05</v>
      </c>
      <c r="AT145" s="2">
        <v>132915</v>
      </c>
      <c r="AU145">
        <v>3.05</v>
      </c>
      <c r="AV145" s="2">
        <v>50568</v>
      </c>
      <c r="AW145" s="2">
        <v>1536736</v>
      </c>
      <c r="AX145" s="3">
        <v>0.3805</v>
      </c>
      <c r="AY145">
        <v>122</v>
      </c>
      <c r="AZ145" s="4">
        <v>11464557</v>
      </c>
      <c r="BA145" s="4">
        <v>15641</v>
      </c>
      <c r="BB145" s="4">
        <v>663</v>
      </c>
      <c r="BC145" t="s">
        <v>669</v>
      </c>
      <c r="BD145" t="s">
        <v>781</v>
      </c>
      <c r="BE145" t="s">
        <v>78</v>
      </c>
      <c r="BF145" t="s">
        <v>76</v>
      </c>
      <c r="BG145" t="s">
        <v>80</v>
      </c>
      <c r="BH145">
        <v>16</v>
      </c>
      <c r="BI145">
        <v>9</v>
      </c>
      <c r="BJ145">
        <v>20</v>
      </c>
      <c r="BK145">
        <v>55</v>
      </c>
      <c r="BL145">
        <v>41</v>
      </c>
      <c r="BM145" s="1">
        <v>32356</v>
      </c>
      <c r="BP145" t="s">
        <v>108</v>
      </c>
    </row>
    <row r="146" spans="1:69" x14ac:dyDescent="0.35">
      <c r="A146" t="s">
        <v>782</v>
      </c>
      <c r="B146" s="10">
        <v>33090851</v>
      </c>
      <c r="C146" s="10">
        <v>37316735</v>
      </c>
      <c r="D146" s="10">
        <v>58575524</v>
      </c>
      <c r="E146">
        <v>156</v>
      </c>
      <c r="F146"/>
      <c r="G146" s="51" t="str">
        <f t="shared" si="14"/>
        <v>Below Average</v>
      </c>
      <c r="H146" s="57">
        <f t="shared" si="20"/>
        <v>-0.81353523779812986</v>
      </c>
      <c r="I146" s="51" t="str">
        <f t="shared" si="15"/>
        <v>Below Average</v>
      </c>
      <c r="K146" s="51" t="str">
        <f t="shared" si="16"/>
        <v>Below Average</v>
      </c>
      <c r="O146" s="54" t="str">
        <f t="shared" si="17"/>
        <v>Below Average</v>
      </c>
      <c r="P146" s="54" t="str">
        <f t="shared" si="18"/>
        <v>Below Average</v>
      </c>
      <c r="Q146" s="54" t="str">
        <f t="shared" si="19"/>
        <v>Below Average</v>
      </c>
      <c r="T146" t="s">
        <v>782</v>
      </c>
      <c r="U146" t="s">
        <v>519</v>
      </c>
      <c r="V146">
        <v>365</v>
      </c>
      <c r="W146">
        <v>351</v>
      </c>
      <c r="X146">
        <v>551</v>
      </c>
      <c r="Y146">
        <v>551</v>
      </c>
      <c r="Z146" t="s">
        <v>783</v>
      </c>
      <c r="AA146" t="s">
        <v>64</v>
      </c>
      <c r="AB146" t="s">
        <v>75</v>
      </c>
      <c r="AC146" t="s">
        <v>66</v>
      </c>
      <c r="AE146">
        <v>155</v>
      </c>
      <c r="AF146">
        <v>156</v>
      </c>
      <c r="AG146">
        <v>776.5</v>
      </c>
      <c r="AH146">
        <v>5.01</v>
      </c>
      <c r="AJ146">
        <v>449</v>
      </c>
      <c r="AK146">
        <v>449</v>
      </c>
      <c r="AL146">
        <v>28</v>
      </c>
      <c r="AM146">
        <v>0.182</v>
      </c>
      <c r="AN146">
        <v>8</v>
      </c>
      <c r="AO146">
        <v>0</v>
      </c>
      <c r="AP146">
        <v>159</v>
      </c>
      <c r="AQ146">
        <v>3</v>
      </c>
      <c r="AR146" s="2">
        <v>197563</v>
      </c>
      <c r="AS146">
        <v>4.54</v>
      </c>
      <c r="AT146" s="2">
        <v>197563</v>
      </c>
      <c r="AU146">
        <v>4.54</v>
      </c>
      <c r="AV146" s="2">
        <v>54978</v>
      </c>
      <c r="AW146" s="2">
        <v>1657275</v>
      </c>
      <c r="AX146" s="3">
        <v>0.27829999999999999</v>
      </c>
      <c r="AY146">
        <v>99</v>
      </c>
      <c r="AZ146" s="4">
        <v>15843706</v>
      </c>
      <c r="BA146" s="4">
        <v>20286</v>
      </c>
      <c r="BB146" s="4">
        <v>700</v>
      </c>
      <c r="BC146" t="s">
        <v>784</v>
      </c>
      <c r="BD146" t="s">
        <v>785</v>
      </c>
      <c r="BE146" t="s">
        <v>354</v>
      </c>
      <c r="BF146" t="s">
        <v>522</v>
      </c>
      <c r="BG146" t="s">
        <v>80</v>
      </c>
      <c r="BH146">
        <v>16</v>
      </c>
      <c r="BI146">
        <v>9</v>
      </c>
      <c r="BJ146" t="s">
        <v>524</v>
      </c>
      <c r="BK146">
        <v>55</v>
      </c>
      <c r="BL146">
        <v>41</v>
      </c>
      <c r="BM146" s="1">
        <v>34577</v>
      </c>
      <c r="BP146" t="s">
        <v>108</v>
      </c>
    </row>
    <row r="147" spans="1:69" x14ac:dyDescent="0.35">
      <c r="A147" t="s">
        <v>786</v>
      </c>
      <c r="B147" s="10">
        <v>65679598</v>
      </c>
      <c r="C147" s="10">
        <v>72385351</v>
      </c>
      <c r="D147" s="10">
        <v>122813133</v>
      </c>
      <c r="E147">
        <v>513</v>
      </c>
      <c r="F147"/>
      <c r="G147" s="51" t="str">
        <f t="shared" si="14"/>
        <v>Below Average</v>
      </c>
      <c r="H147" s="57">
        <f t="shared" si="20"/>
        <v>-0.17746422080118188</v>
      </c>
      <c r="I147" s="51" t="str">
        <f t="shared" si="15"/>
        <v>Below Average</v>
      </c>
      <c r="K147" s="51" t="str">
        <f t="shared" si="16"/>
        <v>Below Average</v>
      </c>
      <c r="O147" s="54" t="str">
        <f t="shared" si="17"/>
        <v>Above Average</v>
      </c>
      <c r="P147" s="54" t="str">
        <f t="shared" si="18"/>
        <v>Above Average</v>
      </c>
      <c r="Q147" s="54" t="str">
        <f t="shared" si="19"/>
        <v>Above Average</v>
      </c>
      <c r="T147" t="s">
        <v>786</v>
      </c>
      <c r="U147" t="s">
        <v>787</v>
      </c>
      <c r="V147">
        <v>168</v>
      </c>
      <c r="W147">
        <v>168</v>
      </c>
      <c r="X147">
        <v>275</v>
      </c>
      <c r="Y147">
        <v>275</v>
      </c>
      <c r="Z147" t="s">
        <v>788</v>
      </c>
      <c r="AA147" t="s">
        <v>64</v>
      </c>
      <c r="AB147" t="s">
        <v>65</v>
      </c>
      <c r="AC147" t="s">
        <v>66</v>
      </c>
      <c r="AE147">
        <v>509</v>
      </c>
      <c r="AF147">
        <v>513</v>
      </c>
      <c r="AG147" s="6">
        <v>2421.5</v>
      </c>
      <c r="AH147">
        <v>4.76</v>
      </c>
      <c r="AJ147" s="2">
        <v>1366</v>
      </c>
      <c r="AK147" s="2">
        <v>1366</v>
      </c>
      <c r="AL147">
        <v>135</v>
      </c>
      <c r="AM147">
        <v>0.26800000000000002</v>
      </c>
      <c r="AN147">
        <v>3</v>
      </c>
      <c r="AO147">
        <v>1</v>
      </c>
      <c r="AP147">
        <v>4</v>
      </c>
      <c r="AQ147">
        <v>22</v>
      </c>
      <c r="AR147" s="2">
        <v>241990</v>
      </c>
      <c r="AS147">
        <v>5.56</v>
      </c>
      <c r="AT147" s="2">
        <v>241990</v>
      </c>
      <c r="AU147">
        <v>5.56</v>
      </c>
      <c r="AV147" s="2">
        <v>23502</v>
      </c>
      <c r="AW147" s="2">
        <v>4599540</v>
      </c>
      <c r="AX147" s="3">
        <v>9.7100000000000006E-2</v>
      </c>
      <c r="AY147">
        <v>246</v>
      </c>
      <c r="AZ147" s="4">
        <v>10288064</v>
      </c>
      <c r="BA147" s="4">
        <v>4201</v>
      </c>
      <c r="BB147" s="4">
        <v>585</v>
      </c>
      <c r="BC147" t="s">
        <v>362</v>
      </c>
      <c r="BD147" t="s">
        <v>361</v>
      </c>
      <c r="BE147" t="s">
        <v>78</v>
      </c>
      <c r="BF147" t="s">
        <v>258</v>
      </c>
      <c r="BG147" t="s">
        <v>80</v>
      </c>
      <c r="BH147">
        <v>16</v>
      </c>
      <c r="BI147">
        <v>9</v>
      </c>
      <c r="BJ147">
        <v>20</v>
      </c>
      <c r="BK147">
        <v>55</v>
      </c>
      <c r="BL147">
        <v>41</v>
      </c>
      <c r="BM147" s="1">
        <v>25019</v>
      </c>
    </row>
    <row r="148" spans="1:69" x14ac:dyDescent="0.35">
      <c r="A148" t="s">
        <v>789</v>
      </c>
      <c r="B148" s="10">
        <v>32365520</v>
      </c>
      <c r="C148" s="10">
        <v>34227394</v>
      </c>
      <c r="D148" s="10">
        <v>51633639</v>
      </c>
      <c r="E148">
        <v>131</v>
      </c>
      <c r="F148"/>
      <c r="G148" s="51" t="str">
        <f t="shared" si="14"/>
        <v>Below Average</v>
      </c>
      <c r="H148" s="57">
        <f t="shared" si="20"/>
        <v>-0.83194755134122722</v>
      </c>
      <c r="I148" s="51" t="str">
        <f t="shared" si="15"/>
        <v>Below Average</v>
      </c>
      <c r="K148" s="51" t="str">
        <f t="shared" si="16"/>
        <v>Below Average</v>
      </c>
      <c r="O148" s="54" t="str">
        <f t="shared" si="17"/>
        <v>Below Average</v>
      </c>
      <c r="P148" s="54" t="str">
        <f t="shared" si="18"/>
        <v>Below Average</v>
      </c>
      <c r="Q148" s="54" t="str">
        <f t="shared" si="19"/>
        <v>Below Average</v>
      </c>
      <c r="T148" t="s">
        <v>789</v>
      </c>
      <c r="U148" t="s">
        <v>364</v>
      </c>
      <c r="V148">
        <v>367</v>
      </c>
      <c r="W148">
        <v>530</v>
      </c>
      <c r="X148">
        <v>806</v>
      </c>
      <c r="Y148">
        <v>748</v>
      </c>
      <c r="Z148" t="s">
        <v>790</v>
      </c>
      <c r="AA148" t="s">
        <v>64</v>
      </c>
      <c r="AB148" t="s">
        <v>75</v>
      </c>
      <c r="AC148" t="s">
        <v>84</v>
      </c>
      <c r="AE148">
        <v>131</v>
      </c>
      <c r="AF148">
        <v>131</v>
      </c>
      <c r="AG148">
        <v>605.5</v>
      </c>
      <c r="AH148">
        <v>4.62</v>
      </c>
      <c r="AJ148">
        <v>314</v>
      </c>
      <c r="AK148">
        <v>314</v>
      </c>
      <c r="AL148">
        <v>35</v>
      </c>
      <c r="AM148">
        <v>0.27300000000000002</v>
      </c>
      <c r="AN148">
        <v>13</v>
      </c>
      <c r="AO148">
        <v>0</v>
      </c>
      <c r="AP148">
        <v>13</v>
      </c>
      <c r="AQ148" s="7">
        <v>43560</v>
      </c>
      <c r="AR148" s="2">
        <v>58206</v>
      </c>
      <c r="AS148">
        <v>1.34</v>
      </c>
      <c r="AT148" s="2">
        <v>58206</v>
      </c>
      <c r="AU148">
        <v>1.34</v>
      </c>
      <c r="AV148" s="2">
        <v>35180</v>
      </c>
      <c r="AW148" s="2">
        <v>1540888</v>
      </c>
      <c r="AX148" s="3">
        <v>0.60440000000000005</v>
      </c>
      <c r="AY148">
        <v>234</v>
      </c>
      <c r="AZ148" s="4">
        <v>13280604</v>
      </c>
      <c r="BA148" s="4">
        <v>21933</v>
      </c>
      <c r="BB148" s="4">
        <v>568</v>
      </c>
      <c r="BC148" t="s">
        <v>427</v>
      </c>
      <c r="BD148" t="s">
        <v>791</v>
      </c>
      <c r="BE148" t="s">
        <v>792</v>
      </c>
      <c r="BF148" t="s">
        <v>793</v>
      </c>
      <c r="BG148" t="s">
        <v>71</v>
      </c>
      <c r="BH148">
        <v>2</v>
      </c>
      <c r="BI148">
        <v>15</v>
      </c>
      <c r="BJ148" t="s">
        <v>794</v>
      </c>
      <c r="BK148">
        <v>85</v>
      </c>
      <c r="BL148">
        <v>17</v>
      </c>
      <c r="BM148" s="1">
        <v>33572</v>
      </c>
      <c r="BP148" t="s">
        <v>108</v>
      </c>
      <c r="BQ148" t="s">
        <v>108</v>
      </c>
    </row>
    <row r="149" spans="1:69" x14ac:dyDescent="0.35">
      <c r="A149" t="s">
        <v>795</v>
      </c>
      <c r="B149" s="10">
        <v>29191348</v>
      </c>
      <c r="C149" s="10">
        <v>34166566</v>
      </c>
      <c r="D149" s="10">
        <v>42787889</v>
      </c>
      <c r="E149">
        <v>209</v>
      </c>
      <c r="F149"/>
      <c r="G149" s="51" t="str">
        <f t="shared" si="14"/>
        <v>Below Average</v>
      </c>
      <c r="H149" s="57">
        <f t="shared" si="20"/>
        <v>-0.91544141116411104</v>
      </c>
      <c r="I149" s="51" t="str">
        <f t="shared" si="15"/>
        <v>Below Average</v>
      </c>
      <c r="K149" s="51" t="str">
        <f t="shared" si="16"/>
        <v>Below Average</v>
      </c>
      <c r="O149" s="54" t="str">
        <f t="shared" si="17"/>
        <v>Below Average</v>
      </c>
      <c r="P149" s="54" t="str">
        <f t="shared" si="18"/>
        <v>Below Average</v>
      </c>
      <c r="Q149" s="54" t="str">
        <f t="shared" si="19"/>
        <v>Below Average</v>
      </c>
      <c r="T149" t="s">
        <v>795</v>
      </c>
      <c r="U149" t="s">
        <v>796</v>
      </c>
      <c r="V149">
        <v>109</v>
      </c>
      <c r="W149">
        <v>86</v>
      </c>
      <c r="X149">
        <v>680</v>
      </c>
      <c r="Y149">
        <v>680</v>
      </c>
      <c r="Z149" t="s">
        <v>797</v>
      </c>
      <c r="AA149" t="s">
        <v>64</v>
      </c>
      <c r="AB149" t="s">
        <v>65</v>
      </c>
      <c r="AC149" t="s">
        <v>66</v>
      </c>
      <c r="AE149">
        <v>209</v>
      </c>
      <c r="AF149">
        <v>209</v>
      </c>
      <c r="AG149">
        <v>933.5</v>
      </c>
      <c r="AH149">
        <v>4.47</v>
      </c>
      <c r="AJ149">
        <v>456</v>
      </c>
      <c r="AK149">
        <v>456</v>
      </c>
      <c r="AL149">
        <v>82</v>
      </c>
      <c r="AM149">
        <v>0.39400000000000002</v>
      </c>
      <c r="AN149">
        <v>1</v>
      </c>
      <c r="AO149">
        <v>0</v>
      </c>
      <c r="AP149">
        <v>1</v>
      </c>
      <c r="AQ149">
        <v>19</v>
      </c>
      <c r="AR149" s="2">
        <v>77658</v>
      </c>
      <c r="AS149">
        <v>1.78</v>
      </c>
      <c r="AT149" s="2">
        <v>77658</v>
      </c>
      <c r="AU149">
        <v>1.78</v>
      </c>
      <c r="AV149" s="2">
        <v>11403</v>
      </c>
      <c r="AW149" s="2">
        <v>1878400</v>
      </c>
      <c r="AX149" s="3">
        <v>0.14680000000000001</v>
      </c>
      <c r="AY149">
        <v>256</v>
      </c>
      <c r="AZ149" s="4">
        <v>3945608</v>
      </c>
      <c r="BA149" s="4">
        <v>4240</v>
      </c>
      <c r="BB149" s="4">
        <v>573</v>
      </c>
      <c r="BC149" t="s">
        <v>372</v>
      </c>
      <c r="BD149" t="s">
        <v>295</v>
      </c>
      <c r="BE149" t="s">
        <v>296</v>
      </c>
      <c r="BF149" t="s">
        <v>291</v>
      </c>
      <c r="BG149" t="s">
        <v>80</v>
      </c>
      <c r="BH149">
        <v>1</v>
      </c>
      <c r="BI149">
        <v>7</v>
      </c>
      <c r="BJ149">
        <v>18</v>
      </c>
      <c r="BK149">
        <v>53</v>
      </c>
      <c r="BL149">
        <v>34</v>
      </c>
      <c r="BM149" s="1">
        <v>22097</v>
      </c>
      <c r="BN149" t="s">
        <v>211</v>
      </c>
    </row>
    <row r="150" spans="1:69" x14ac:dyDescent="0.35">
      <c r="A150" t="s">
        <v>798</v>
      </c>
      <c r="B150" s="10">
        <v>77632288</v>
      </c>
      <c r="C150" s="10">
        <v>119548895</v>
      </c>
      <c r="D150" s="10">
        <v>180696746</v>
      </c>
      <c r="E150">
        <v>744</v>
      </c>
      <c r="F150"/>
      <c r="G150" s="51" t="str">
        <f t="shared" si="14"/>
        <v>Below Average</v>
      </c>
      <c r="H150" s="57">
        <f t="shared" si="20"/>
        <v>-1.0736999912567635E-2</v>
      </c>
      <c r="I150" s="51" t="str">
        <f t="shared" si="15"/>
        <v>Above Average</v>
      </c>
      <c r="K150" s="51" t="str">
        <f t="shared" si="16"/>
        <v>Above Average</v>
      </c>
      <c r="O150" s="54" t="str">
        <f t="shared" si="17"/>
        <v>Above Average</v>
      </c>
      <c r="P150" s="54" t="str">
        <f t="shared" si="18"/>
        <v>Above Average</v>
      </c>
      <c r="Q150" s="54" t="str">
        <f t="shared" si="19"/>
        <v>Above Average</v>
      </c>
      <c r="T150" t="s">
        <v>798</v>
      </c>
      <c r="U150" t="s">
        <v>799</v>
      </c>
      <c r="V150">
        <v>140</v>
      </c>
      <c r="W150">
        <v>234</v>
      </c>
      <c r="X150">
        <v>442</v>
      </c>
      <c r="Y150">
        <v>442</v>
      </c>
      <c r="Z150" t="s">
        <v>800</v>
      </c>
      <c r="AA150" t="s">
        <v>125</v>
      </c>
      <c r="AB150" t="s">
        <v>65</v>
      </c>
      <c r="AC150" t="s">
        <v>66</v>
      </c>
      <c r="AD150">
        <v>155</v>
      </c>
      <c r="AE150">
        <v>741</v>
      </c>
      <c r="AF150">
        <v>744</v>
      </c>
      <c r="AG150" s="6">
        <v>3333.5</v>
      </c>
      <c r="AH150">
        <v>4.5</v>
      </c>
      <c r="AI150">
        <v>354</v>
      </c>
      <c r="AJ150" s="2">
        <v>1360</v>
      </c>
      <c r="AK150" s="2">
        <v>1714</v>
      </c>
      <c r="AL150">
        <v>326</v>
      </c>
      <c r="AM150">
        <v>0.44800000000000001</v>
      </c>
      <c r="AN150">
        <v>6</v>
      </c>
      <c r="AO150">
        <v>0</v>
      </c>
      <c r="AP150">
        <v>6</v>
      </c>
      <c r="AQ150">
        <v>21</v>
      </c>
      <c r="AR150" s="2">
        <v>232000</v>
      </c>
      <c r="AS150">
        <v>5.33</v>
      </c>
      <c r="AT150" s="2">
        <v>232000</v>
      </c>
      <c r="AU150">
        <v>5.33</v>
      </c>
      <c r="AV150" s="2">
        <v>44685</v>
      </c>
      <c r="AW150" s="2">
        <v>6457003</v>
      </c>
      <c r="AX150" s="3">
        <v>0.19259999999999999</v>
      </c>
      <c r="AY150">
        <v>322</v>
      </c>
      <c r="AZ150" s="4">
        <v>14543000</v>
      </c>
      <c r="BA150" s="4">
        <v>4344</v>
      </c>
      <c r="BB150" s="4">
        <v>470</v>
      </c>
      <c r="BC150" t="s">
        <v>801</v>
      </c>
      <c r="BD150" t="s">
        <v>802</v>
      </c>
      <c r="BE150" t="s">
        <v>276</v>
      </c>
      <c r="BF150" t="s">
        <v>184</v>
      </c>
      <c r="BG150" t="s">
        <v>80</v>
      </c>
      <c r="BH150">
        <v>1</v>
      </c>
      <c r="BI150">
        <v>7</v>
      </c>
      <c r="BJ150">
        <v>18</v>
      </c>
      <c r="BK150">
        <v>50</v>
      </c>
      <c r="BL150">
        <v>33</v>
      </c>
      <c r="BM150" s="1">
        <v>24046</v>
      </c>
    </row>
    <row r="151" spans="1:69" x14ac:dyDescent="0.35">
      <c r="A151" t="s">
        <v>803</v>
      </c>
      <c r="B151" s="10">
        <v>99033172</v>
      </c>
      <c r="C151" s="10">
        <v>159332414</v>
      </c>
      <c r="D151" s="10">
        <v>464971392</v>
      </c>
      <c r="E151" s="2">
        <v>1840</v>
      </c>
      <c r="F151" s="2"/>
      <c r="G151" s="51" t="str">
        <f t="shared" si="14"/>
        <v>Above Average</v>
      </c>
      <c r="H151" s="57">
        <f t="shared" si="20"/>
        <v>0.23168948772481407</v>
      </c>
      <c r="I151" s="51" t="str">
        <f t="shared" si="15"/>
        <v>Above Average</v>
      </c>
      <c r="K151" s="51" t="str">
        <f t="shared" si="16"/>
        <v>Above Average</v>
      </c>
      <c r="O151" s="54" t="str">
        <f t="shared" si="17"/>
        <v>Above Average</v>
      </c>
      <c r="P151" s="54" t="str">
        <f t="shared" si="18"/>
        <v>Above Average</v>
      </c>
      <c r="Q151" s="54" t="str">
        <f t="shared" si="19"/>
        <v>Above Average</v>
      </c>
      <c r="T151" t="s">
        <v>803</v>
      </c>
      <c r="U151" t="s">
        <v>804</v>
      </c>
      <c r="V151">
        <v>14</v>
      </c>
      <c r="W151">
        <v>14</v>
      </c>
      <c r="X151">
        <v>510</v>
      </c>
      <c r="Y151">
        <v>510</v>
      </c>
      <c r="Z151" t="s">
        <v>805</v>
      </c>
      <c r="AA151" t="s">
        <v>64</v>
      </c>
      <c r="AB151" t="s">
        <v>65</v>
      </c>
      <c r="AC151" t="s">
        <v>66</v>
      </c>
      <c r="AE151" s="2">
        <v>1830</v>
      </c>
      <c r="AF151" s="2">
        <v>1840</v>
      </c>
      <c r="AG151" s="6">
        <v>8698</v>
      </c>
      <c r="AH151">
        <v>4.75</v>
      </c>
      <c r="AJ151" s="2">
        <v>4198</v>
      </c>
      <c r="AK151" s="2">
        <v>4198</v>
      </c>
      <c r="AL151">
        <v>493</v>
      </c>
      <c r="AM151">
        <v>0.29199999999999998</v>
      </c>
      <c r="AN151">
        <v>20</v>
      </c>
      <c r="AO151">
        <v>1</v>
      </c>
      <c r="AP151">
        <v>46</v>
      </c>
      <c r="AQ151" s="7">
        <v>43627</v>
      </c>
      <c r="AR151" s="2">
        <v>884521</v>
      </c>
      <c r="AS151">
        <v>20.309999999999999</v>
      </c>
      <c r="AT151" s="2">
        <v>812641</v>
      </c>
      <c r="AU151">
        <v>18.66</v>
      </c>
      <c r="AV151" s="2">
        <v>175748</v>
      </c>
      <c r="AW151" s="2">
        <v>10226288</v>
      </c>
      <c r="AX151" s="3">
        <v>0.1762</v>
      </c>
      <c r="AY151">
        <v>207</v>
      </c>
      <c r="AZ151" s="4">
        <v>12236672</v>
      </c>
      <c r="BA151" s="4">
        <v>1681</v>
      </c>
      <c r="BB151" s="4">
        <v>577</v>
      </c>
      <c r="BC151" t="s">
        <v>398</v>
      </c>
      <c r="BD151" t="s">
        <v>806</v>
      </c>
      <c r="BE151" t="s">
        <v>114</v>
      </c>
      <c r="BF151" t="s">
        <v>284</v>
      </c>
      <c r="BG151" t="s">
        <v>80</v>
      </c>
      <c r="BH151">
        <v>2</v>
      </c>
      <c r="BI151">
        <v>8</v>
      </c>
      <c r="BJ151">
        <v>25</v>
      </c>
      <c r="BK151">
        <v>57</v>
      </c>
      <c r="BL151">
        <v>35</v>
      </c>
      <c r="BM151" s="1">
        <v>16126</v>
      </c>
      <c r="BN151" t="s">
        <v>199</v>
      </c>
    </row>
    <row r="152" spans="1:69" x14ac:dyDescent="0.35">
      <c r="A152" t="s">
        <v>807</v>
      </c>
      <c r="B152" s="10">
        <v>22156946</v>
      </c>
      <c r="C152" s="10">
        <v>24381590</v>
      </c>
      <c r="D152" s="10">
        <v>40140050</v>
      </c>
      <c r="E152">
        <v>159</v>
      </c>
      <c r="F152"/>
      <c r="G152" s="51" t="str">
        <f t="shared" si="14"/>
        <v>Below Average</v>
      </c>
      <c r="H152" s="57">
        <f t="shared" si="20"/>
        <v>-1.1192468678379273</v>
      </c>
      <c r="I152" s="51" t="str">
        <f t="shared" si="15"/>
        <v>Below Average</v>
      </c>
      <c r="K152" s="51" t="str">
        <f t="shared" si="16"/>
        <v>Below Average</v>
      </c>
      <c r="O152" s="54" t="str">
        <f t="shared" si="17"/>
        <v>Below Average</v>
      </c>
      <c r="P152" s="54" t="str">
        <f t="shared" si="18"/>
        <v>Below Average</v>
      </c>
      <c r="Q152" s="54" t="str">
        <f t="shared" si="19"/>
        <v>Below Average</v>
      </c>
      <c r="T152" t="s">
        <v>807</v>
      </c>
      <c r="U152" t="s">
        <v>219</v>
      </c>
      <c r="V152">
        <v>316</v>
      </c>
      <c r="W152">
        <v>91</v>
      </c>
      <c r="X152">
        <v>296</v>
      </c>
      <c r="Y152">
        <v>296</v>
      </c>
      <c r="Z152" t="s">
        <v>808</v>
      </c>
      <c r="AA152" t="s">
        <v>64</v>
      </c>
      <c r="AB152" t="s">
        <v>75</v>
      </c>
      <c r="AC152" t="s">
        <v>235</v>
      </c>
      <c r="AE152">
        <v>146</v>
      </c>
      <c r="AF152">
        <v>159</v>
      </c>
      <c r="AG152">
        <v>520</v>
      </c>
      <c r="AH152">
        <v>3.56</v>
      </c>
      <c r="AJ152">
        <v>179</v>
      </c>
      <c r="AK152">
        <v>179</v>
      </c>
      <c r="AL152">
        <v>131</v>
      </c>
      <c r="AM152">
        <v>0.90300000000000002</v>
      </c>
      <c r="AN152">
        <v>1</v>
      </c>
      <c r="AO152">
        <v>0</v>
      </c>
      <c r="AP152">
        <v>1</v>
      </c>
      <c r="AQ152">
        <v>10</v>
      </c>
      <c r="AR152" s="2">
        <v>42500</v>
      </c>
      <c r="AS152">
        <v>0.98</v>
      </c>
      <c r="AT152" s="2">
        <v>42500</v>
      </c>
      <c r="AU152">
        <v>0.98</v>
      </c>
      <c r="AV152" s="2">
        <v>12689</v>
      </c>
      <c r="AW152" s="2">
        <v>1126314</v>
      </c>
      <c r="AX152" s="3">
        <v>0.29859999999999998</v>
      </c>
      <c r="AY152">
        <v>183</v>
      </c>
      <c r="AZ152" s="4">
        <v>10992764</v>
      </c>
      <c r="BA152" s="4">
        <v>19269</v>
      </c>
      <c r="BB152" s="4">
        <v>383</v>
      </c>
      <c r="BC152" t="s">
        <v>503</v>
      </c>
      <c r="BD152" t="s">
        <v>809</v>
      </c>
      <c r="BE152" t="s">
        <v>810</v>
      </c>
      <c r="BF152" t="s">
        <v>505</v>
      </c>
      <c r="BG152" t="s">
        <v>198</v>
      </c>
      <c r="BH152">
        <v>12</v>
      </c>
      <c r="BI152">
        <v>5</v>
      </c>
      <c r="BJ152">
        <v>14</v>
      </c>
      <c r="BK152">
        <v>29</v>
      </c>
      <c r="BL152">
        <v>27</v>
      </c>
      <c r="BM152" s="1">
        <v>30467</v>
      </c>
      <c r="BO152" t="s">
        <v>236</v>
      </c>
      <c r="BP152" t="s">
        <v>108</v>
      </c>
    </row>
    <row r="153" spans="1:69" x14ac:dyDescent="0.35">
      <c r="A153" t="s">
        <v>811</v>
      </c>
      <c r="B153" s="10">
        <v>65384898</v>
      </c>
      <c r="C153" s="10">
        <v>83174994</v>
      </c>
      <c r="D153" s="10">
        <v>133883484</v>
      </c>
      <c r="E153">
        <v>636</v>
      </c>
      <c r="F153"/>
      <c r="G153" s="51" t="str">
        <f t="shared" si="14"/>
        <v>Below Average</v>
      </c>
      <c r="H153" s="57">
        <f t="shared" si="20"/>
        <v>-0.18192494661332947</v>
      </c>
      <c r="I153" s="51" t="str">
        <f t="shared" si="15"/>
        <v>Below Average</v>
      </c>
      <c r="K153" s="51" t="str">
        <f t="shared" si="16"/>
        <v>Below Average</v>
      </c>
      <c r="O153" s="54" t="str">
        <f t="shared" si="17"/>
        <v>Above Average</v>
      </c>
      <c r="P153" s="54" t="str">
        <f t="shared" si="18"/>
        <v>Above Average</v>
      </c>
      <c r="Q153" s="54" t="str">
        <f t="shared" si="19"/>
        <v>Above Average</v>
      </c>
      <c r="T153" t="s">
        <v>811</v>
      </c>
      <c r="U153" t="s">
        <v>768</v>
      </c>
      <c r="V153">
        <v>139</v>
      </c>
      <c r="W153">
        <v>139</v>
      </c>
      <c r="X153">
        <v>253</v>
      </c>
      <c r="Y153">
        <v>253</v>
      </c>
      <c r="Z153" t="s">
        <v>812</v>
      </c>
      <c r="AA153" t="s">
        <v>64</v>
      </c>
      <c r="AB153" t="s">
        <v>65</v>
      </c>
      <c r="AC153" t="s">
        <v>66</v>
      </c>
      <c r="AE153">
        <v>634</v>
      </c>
      <c r="AF153">
        <v>636</v>
      </c>
      <c r="AG153" s="6">
        <v>2638</v>
      </c>
      <c r="AH153">
        <v>4.16</v>
      </c>
      <c r="AJ153" s="2">
        <v>1250</v>
      </c>
      <c r="AK153" s="2">
        <v>1250</v>
      </c>
      <c r="AL153">
        <v>279</v>
      </c>
      <c r="AM153">
        <v>0.441</v>
      </c>
      <c r="AN153">
        <v>3</v>
      </c>
      <c r="AO153">
        <v>1</v>
      </c>
      <c r="AP153">
        <v>4</v>
      </c>
      <c r="AQ153">
        <v>24</v>
      </c>
      <c r="AR153" s="2">
        <v>152173</v>
      </c>
      <c r="AS153">
        <v>3.49</v>
      </c>
      <c r="AT153" s="2">
        <v>152173</v>
      </c>
      <c r="AU153">
        <v>3.49</v>
      </c>
      <c r="AV153" s="2">
        <v>32645</v>
      </c>
      <c r="AW153" s="2">
        <v>4857894</v>
      </c>
      <c r="AX153" s="3">
        <v>0.2145</v>
      </c>
      <c r="AY153">
        <v>358</v>
      </c>
      <c r="AZ153" s="4">
        <v>13251410</v>
      </c>
      <c r="BA153" s="4">
        <v>5009</v>
      </c>
      <c r="BB153" s="4">
        <v>556</v>
      </c>
      <c r="BC153" t="s">
        <v>813</v>
      </c>
      <c r="BD153" t="s">
        <v>120</v>
      </c>
      <c r="BE153" t="s">
        <v>230</v>
      </c>
      <c r="BG153" t="s">
        <v>95</v>
      </c>
      <c r="BH153">
        <v>8</v>
      </c>
      <c r="BI153">
        <v>12</v>
      </c>
      <c r="BJ153">
        <v>29</v>
      </c>
      <c r="BK153">
        <v>68</v>
      </c>
      <c r="BL153">
        <v>5</v>
      </c>
      <c r="BM153" s="1">
        <v>23954</v>
      </c>
    </row>
    <row r="154" spans="1:69" x14ac:dyDescent="0.35">
      <c r="A154" t="s">
        <v>814</v>
      </c>
      <c r="B154" s="10">
        <v>108883184</v>
      </c>
      <c r="C154" s="10">
        <v>160217131</v>
      </c>
      <c r="D154" s="10">
        <v>210163624</v>
      </c>
      <c r="E154">
        <v>868</v>
      </c>
      <c r="F154"/>
      <c r="G154" s="51" t="str">
        <f t="shared" si="14"/>
        <v>Above Average</v>
      </c>
      <c r="H154" s="57">
        <f t="shared" si="20"/>
        <v>0.32465748106881986</v>
      </c>
      <c r="I154" s="51" t="str">
        <f t="shared" si="15"/>
        <v>Above Average</v>
      </c>
      <c r="K154" s="51" t="str">
        <f t="shared" si="16"/>
        <v>Above Average</v>
      </c>
      <c r="O154" s="54" t="str">
        <f t="shared" si="17"/>
        <v>Above Average</v>
      </c>
      <c r="P154" s="54" t="str">
        <f t="shared" si="18"/>
        <v>Above Average</v>
      </c>
      <c r="Q154" s="54" t="str">
        <f t="shared" si="19"/>
        <v>Above Average</v>
      </c>
      <c r="T154" t="s">
        <v>814</v>
      </c>
      <c r="U154" t="s">
        <v>815</v>
      </c>
      <c r="V154">
        <v>120</v>
      </c>
      <c r="W154">
        <v>267</v>
      </c>
      <c r="X154">
        <v>243</v>
      </c>
      <c r="Y154">
        <v>243</v>
      </c>
      <c r="Z154" t="s">
        <v>816</v>
      </c>
      <c r="AA154" t="s">
        <v>64</v>
      </c>
      <c r="AB154" t="s">
        <v>65</v>
      </c>
      <c r="AC154" t="s">
        <v>66</v>
      </c>
      <c r="AE154">
        <v>868</v>
      </c>
      <c r="AF154">
        <v>868</v>
      </c>
      <c r="AG154" s="6">
        <v>4137</v>
      </c>
      <c r="AH154">
        <v>4.7699999999999996</v>
      </c>
      <c r="AJ154" s="2">
        <v>2203</v>
      </c>
      <c r="AK154" s="2">
        <v>2203</v>
      </c>
      <c r="AL154">
        <v>289</v>
      </c>
      <c r="AM154">
        <v>0.33800000000000002</v>
      </c>
      <c r="AN154">
        <v>7</v>
      </c>
      <c r="AO154">
        <v>1</v>
      </c>
      <c r="AP154">
        <v>7</v>
      </c>
      <c r="AQ154">
        <v>16</v>
      </c>
      <c r="AR154" s="2">
        <v>343403</v>
      </c>
      <c r="AS154">
        <v>7.88</v>
      </c>
      <c r="AT154" s="2">
        <v>343403</v>
      </c>
      <c r="AU154">
        <v>7.88</v>
      </c>
      <c r="AV154" s="2">
        <v>59552</v>
      </c>
      <c r="AW154" s="2">
        <v>7682714</v>
      </c>
      <c r="AX154" s="3">
        <v>0.1734</v>
      </c>
      <c r="AY154">
        <v>280</v>
      </c>
      <c r="AZ154" s="4">
        <v>14850303</v>
      </c>
      <c r="BA154" s="4">
        <v>3590</v>
      </c>
      <c r="BB154" s="4">
        <v>533</v>
      </c>
      <c r="BC154" t="s">
        <v>398</v>
      </c>
      <c r="BD154" t="s">
        <v>578</v>
      </c>
      <c r="BE154" t="s">
        <v>817</v>
      </c>
      <c r="BF154" t="s">
        <v>818</v>
      </c>
      <c r="BG154" t="s">
        <v>71</v>
      </c>
      <c r="BH154">
        <v>1</v>
      </c>
      <c r="BI154">
        <v>15</v>
      </c>
      <c r="BJ154">
        <v>32</v>
      </c>
      <c r="BK154">
        <v>79</v>
      </c>
      <c r="BL154">
        <v>17</v>
      </c>
      <c r="BM154" s="1">
        <v>23223</v>
      </c>
    </row>
    <row r="155" spans="1:69" x14ac:dyDescent="0.35">
      <c r="A155" t="s">
        <v>819</v>
      </c>
      <c r="B155" s="10">
        <v>218605601</v>
      </c>
      <c r="C155" s="10">
        <v>270188709</v>
      </c>
      <c r="D155" s="10">
        <v>420502396</v>
      </c>
      <c r="E155" s="2">
        <v>1493</v>
      </c>
      <c r="F155" s="2"/>
      <c r="G155" s="51" t="str">
        <f t="shared" si="14"/>
        <v>Above Average</v>
      </c>
      <c r="H155" s="57">
        <f t="shared" si="20"/>
        <v>0.94343071199096684</v>
      </c>
      <c r="I155" s="51" t="str">
        <f t="shared" si="15"/>
        <v>Above Average</v>
      </c>
      <c r="K155" s="51" t="str">
        <f t="shared" si="16"/>
        <v>Above Average</v>
      </c>
      <c r="O155" s="54" t="str">
        <f t="shared" si="17"/>
        <v>Above Average</v>
      </c>
      <c r="P155" s="54" t="str">
        <f t="shared" si="18"/>
        <v>Above Average</v>
      </c>
      <c r="Q155" s="54" t="str">
        <f t="shared" si="19"/>
        <v>Above Average</v>
      </c>
      <c r="T155" t="s">
        <v>819</v>
      </c>
      <c r="U155" t="s">
        <v>116</v>
      </c>
      <c r="V155">
        <v>64</v>
      </c>
      <c r="W155">
        <v>64</v>
      </c>
      <c r="X155">
        <v>219</v>
      </c>
      <c r="Y155">
        <v>219</v>
      </c>
      <c r="Z155" t="s">
        <v>820</v>
      </c>
      <c r="AA155" t="s">
        <v>64</v>
      </c>
      <c r="AB155" t="s">
        <v>65</v>
      </c>
      <c r="AC155" t="s">
        <v>66</v>
      </c>
      <c r="AE155" s="2">
        <v>1486</v>
      </c>
      <c r="AF155" s="2">
        <v>1493</v>
      </c>
      <c r="AG155" s="6">
        <v>6945</v>
      </c>
      <c r="AH155">
        <v>4.67</v>
      </c>
      <c r="AJ155" s="2">
        <v>3314</v>
      </c>
      <c r="AK155" s="2">
        <v>3314</v>
      </c>
      <c r="AL155">
        <v>570</v>
      </c>
      <c r="AM155">
        <v>0.38700000000000001</v>
      </c>
      <c r="AN155">
        <v>18</v>
      </c>
      <c r="AO155">
        <v>1</v>
      </c>
      <c r="AP155">
        <v>35</v>
      </c>
      <c r="AQ155" s="1">
        <v>41833</v>
      </c>
      <c r="AR155" s="2">
        <v>757179</v>
      </c>
      <c r="AS155">
        <v>17.38</v>
      </c>
      <c r="AT155" s="2">
        <v>757179</v>
      </c>
      <c r="AU155">
        <v>17.38</v>
      </c>
      <c r="AV155" s="2">
        <v>149778</v>
      </c>
      <c r="AW155" s="2">
        <v>13032612</v>
      </c>
      <c r="AX155" s="3">
        <v>0.1978</v>
      </c>
      <c r="AY155">
        <v>191</v>
      </c>
      <c r="AZ155" s="4">
        <v>26894981</v>
      </c>
      <c r="BA155" s="4">
        <v>3854</v>
      </c>
      <c r="BB155" s="4">
        <v>565</v>
      </c>
      <c r="BC155" t="s">
        <v>121</v>
      </c>
      <c r="BD155" t="s">
        <v>87</v>
      </c>
      <c r="BE155" t="s">
        <v>821</v>
      </c>
      <c r="BF155" t="s">
        <v>120</v>
      </c>
      <c r="BG155" t="s">
        <v>95</v>
      </c>
      <c r="BH155">
        <v>11</v>
      </c>
      <c r="BI155">
        <v>13</v>
      </c>
      <c r="BJ155">
        <v>30</v>
      </c>
      <c r="BK155">
        <v>68</v>
      </c>
      <c r="BL155">
        <v>8</v>
      </c>
      <c r="BM155" s="1">
        <v>21790</v>
      </c>
    </row>
    <row r="156" spans="1:69" x14ac:dyDescent="0.35">
      <c r="A156" t="s">
        <v>822</v>
      </c>
      <c r="B156" s="10">
        <v>146200785</v>
      </c>
      <c r="C156" s="10">
        <v>205280764</v>
      </c>
      <c r="D156" s="10">
        <v>333229712</v>
      </c>
      <c r="E156" s="2">
        <v>1310</v>
      </c>
      <c r="F156" s="2"/>
      <c r="G156" s="51" t="str">
        <f t="shared" si="14"/>
        <v>Above Average</v>
      </c>
      <c r="H156" s="57">
        <f t="shared" si="20"/>
        <v>0.60292985750333816</v>
      </c>
      <c r="I156" s="51" t="str">
        <f t="shared" si="15"/>
        <v>Above Average</v>
      </c>
      <c r="K156" s="51" t="str">
        <f t="shared" si="16"/>
        <v>Above Average</v>
      </c>
      <c r="O156" s="54" t="str">
        <f t="shared" si="17"/>
        <v>Above Average</v>
      </c>
      <c r="P156" s="54" t="str">
        <f t="shared" si="18"/>
        <v>Above Average</v>
      </c>
      <c r="Q156" s="54" t="str">
        <f t="shared" si="19"/>
        <v>Above Average</v>
      </c>
      <c r="T156" t="s">
        <v>822</v>
      </c>
      <c r="U156" t="s">
        <v>823</v>
      </c>
      <c r="V156">
        <v>17</v>
      </c>
      <c r="W156">
        <v>17</v>
      </c>
      <c r="X156">
        <v>516</v>
      </c>
      <c r="Y156">
        <v>516</v>
      </c>
      <c r="Z156" t="s">
        <v>824</v>
      </c>
      <c r="AA156" t="s">
        <v>64</v>
      </c>
      <c r="AB156" t="s">
        <v>65</v>
      </c>
      <c r="AC156" t="s">
        <v>66</v>
      </c>
      <c r="AE156" s="2">
        <v>1296</v>
      </c>
      <c r="AF156" s="2">
        <v>1310</v>
      </c>
      <c r="AG156" s="6">
        <v>6121</v>
      </c>
      <c r="AH156">
        <v>4.72</v>
      </c>
      <c r="AJ156" s="2">
        <v>3076</v>
      </c>
      <c r="AK156" s="2">
        <v>3076</v>
      </c>
      <c r="AL156">
        <v>488</v>
      </c>
      <c r="AM156">
        <v>0.38200000000000001</v>
      </c>
      <c r="AN156">
        <v>10</v>
      </c>
      <c r="AO156">
        <v>0</v>
      </c>
      <c r="AP156">
        <v>17</v>
      </c>
      <c r="AQ156">
        <v>14</v>
      </c>
      <c r="AR156" s="2">
        <v>517632</v>
      </c>
      <c r="AS156">
        <v>11.88</v>
      </c>
      <c r="AT156" s="2">
        <v>456630</v>
      </c>
      <c r="AU156">
        <v>10.48</v>
      </c>
      <c r="AV156" s="2">
        <v>97804</v>
      </c>
      <c r="AW156" s="2">
        <v>10582024</v>
      </c>
      <c r="AX156" s="3">
        <v>0.18890000000000001</v>
      </c>
      <c r="AY156">
        <v>259</v>
      </c>
      <c r="AZ156" s="4">
        <v>14348000</v>
      </c>
      <c r="BA156" s="4">
        <v>2337</v>
      </c>
      <c r="BB156" s="4">
        <v>573</v>
      </c>
      <c r="BC156" t="s">
        <v>121</v>
      </c>
      <c r="BD156" t="s">
        <v>821</v>
      </c>
      <c r="BE156" t="s">
        <v>87</v>
      </c>
      <c r="BF156" t="s">
        <v>398</v>
      </c>
      <c r="BG156" t="s">
        <v>95</v>
      </c>
      <c r="BH156">
        <v>11</v>
      </c>
      <c r="BI156">
        <v>13</v>
      </c>
      <c r="BJ156">
        <v>30</v>
      </c>
      <c r="BK156">
        <v>68</v>
      </c>
      <c r="BL156">
        <v>8</v>
      </c>
      <c r="BM156" s="1">
        <v>17894</v>
      </c>
      <c r="BN156" t="s">
        <v>199</v>
      </c>
    </row>
    <row r="157" spans="1:69" x14ac:dyDescent="0.35">
      <c r="A157" t="s">
        <v>825</v>
      </c>
      <c r="B157" s="10">
        <v>179736081</v>
      </c>
      <c r="C157" s="10">
        <v>213011262</v>
      </c>
      <c r="D157" s="10">
        <v>304502622</v>
      </c>
      <c r="E157" s="2">
        <v>1379</v>
      </c>
      <c r="F157" s="2"/>
      <c r="G157" s="51" t="str">
        <f t="shared" si="14"/>
        <v>Above Average</v>
      </c>
      <c r="H157" s="57">
        <f t="shared" si="20"/>
        <v>0.78437834094998371</v>
      </c>
      <c r="I157" s="51" t="str">
        <f t="shared" si="15"/>
        <v>Above Average</v>
      </c>
      <c r="K157" s="51" t="str">
        <f t="shared" si="16"/>
        <v>Above Average</v>
      </c>
      <c r="O157" s="54" t="str">
        <f t="shared" si="17"/>
        <v>Above Average</v>
      </c>
      <c r="P157" s="54" t="str">
        <f t="shared" si="18"/>
        <v>Above Average</v>
      </c>
      <c r="Q157" s="54" t="str">
        <f t="shared" si="19"/>
        <v>Above Average</v>
      </c>
      <c r="T157" t="s">
        <v>825</v>
      </c>
      <c r="U157" t="s">
        <v>703</v>
      </c>
      <c r="V157">
        <v>30</v>
      </c>
      <c r="W157">
        <v>30</v>
      </c>
      <c r="X157">
        <v>518</v>
      </c>
      <c r="Y157">
        <v>518</v>
      </c>
      <c r="Z157" t="s">
        <v>826</v>
      </c>
      <c r="AA157" t="s">
        <v>64</v>
      </c>
      <c r="AB157" t="s">
        <v>65</v>
      </c>
      <c r="AC157" t="s">
        <v>66</v>
      </c>
      <c r="AE157" s="2">
        <v>1377</v>
      </c>
      <c r="AF157" s="2">
        <v>1379</v>
      </c>
      <c r="AG157" s="6">
        <v>6342.5</v>
      </c>
      <c r="AH157">
        <v>4.6100000000000003</v>
      </c>
      <c r="AJ157" s="2">
        <v>3013</v>
      </c>
      <c r="AK157" s="2">
        <v>3013</v>
      </c>
      <c r="AL157">
        <v>511</v>
      </c>
      <c r="AM157">
        <v>0.375</v>
      </c>
      <c r="AN157">
        <v>10</v>
      </c>
      <c r="AO157">
        <v>0</v>
      </c>
      <c r="AP157">
        <v>10</v>
      </c>
      <c r="AQ157" t="s">
        <v>163</v>
      </c>
      <c r="AR157" s="2">
        <v>599120</v>
      </c>
      <c r="AS157">
        <v>13.75</v>
      </c>
      <c r="AT157" s="2">
        <v>555560</v>
      </c>
      <c r="AU157">
        <v>12.75</v>
      </c>
      <c r="AV157" s="2">
        <v>98822</v>
      </c>
      <c r="AW157" s="2">
        <v>11745000</v>
      </c>
      <c r="AX157" s="3">
        <v>0.16489999999999999</v>
      </c>
      <c r="AY157">
        <v>219</v>
      </c>
      <c r="AZ157" s="4">
        <v>19859000</v>
      </c>
      <c r="BA157" s="4">
        <v>3135</v>
      </c>
      <c r="BB157" s="4">
        <v>559</v>
      </c>
      <c r="BC157" t="s">
        <v>827</v>
      </c>
      <c r="BD157" t="s">
        <v>828</v>
      </c>
      <c r="BE157" t="s">
        <v>829</v>
      </c>
      <c r="BF157" t="s">
        <v>830</v>
      </c>
      <c r="BG157" t="s">
        <v>95</v>
      </c>
      <c r="BH157">
        <v>10</v>
      </c>
      <c r="BI157">
        <v>13</v>
      </c>
      <c r="BJ157">
        <v>30</v>
      </c>
      <c r="BK157">
        <v>68</v>
      </c>
      <c r="BL157">
        <v>9</v>
      </c>
      <c r="BM157" s="1">
        <v>20029</v>
      </c>
      <c r="BN157" t="s">
        <v>199</v>
      </c>
    </row>
    <row r="158" spans="1:69" x14ac:dyDescent="0.35">
      <c r="A158" t="s">
        <v>831</v>
      </c>
      <c r="B158" s="10">
        <v>123888152</v>
      </c>
      <c r="C158" s="10">
        <v>183606145</v>
      </c>
      <c r="D158" s="10">
        <v>269848531</v>
      </c>
      <c r="E158" s="2">
        <v>1165</v>
      </c>
      <c r="F158" s="2"/>
      <c r="G158" s="51" t="str">
        <f t="shared" si="14"/>
        <v>Above Average</v>
      </c>
      <c r="H158" s="57">
        <f t="shared" si="20"/>
        <v>0.44888484863151062</v>
      </c>
      <c r="I158" s="51" t="str">
        <f t="shared" si="15"/>
        <v>Above Average</v>
      </c>
      <c r="K158" s="51" t="str">
        <f t="shared" si="16"/>
        <v>Above Average</v>
      </c>
      <c r="O158" s="54" t="str">
        <f t="shared" si="17"/>
        <v>Above Average</v>
      </c>
      <c r="P158" s="54" t="str">
        <f t="shared" si="18"/>
        <v>Above Average</v>
      </c>
      <c r="Q158" s="54" t="str">
        <f t="shared" si="19"/>
        <v>Above Average</v>
      </c>
      <c r="T158" t="s">
        <v>831</v>
      </c>
      <c r="U158" t="s">
        <v>832</v>
      </c>
      <c r="V158">
        <v>10</v>
      </c>
      <c r="W158">
        <v>10</v>
      </c>
      <c r="X158">
        <v>205</v>
      </c>
      <c r="Y158">
        <v>205</v>
      </c>
      <c r="Z158" t="s">
        <v>833</v>
      </c>
      <c r="AA158" t="s">
        <v>64</v>
      </c>
      <c r="AB158" t="s">
        <v>65</v>
      </c>
      <c r="AC158" t="s">
        <v>66</v>
      </c>
      <c r="AE158" s="2">
        <v>1154</v>
      </c>
      <c r="AF158" s="2">
        <v>1165</v>
      </c>
      <c r="AG158" s="6">
        <v>4711</v>
      </c>
      <c r="AH158">
        <v>4.08</v>
      </c>
      <c r="AJ158" s="2">
        <v>2408</v>
      </c>
      <c r="AK158" s="2">
        <v>2408</v>
      </c>
      <c r="AL158">
        <v>409</v>
      </c>
      <c r="AM158">
        <v>0.36499999999999999</v>
      </c>
      <c r="AN158">
        <v>16</v>
      </c>
      <c r="AO158">
        <v>0</v>
      </c>
      <c r="AP158">
        <v>35</v>
      </c>
      <c r="AQ158">
        <v>6</v>
      </c>
      <c r="AR158" s="2">
        <v>695544</v>
      </c>
      <c r="AS158">
        <v>15.97</v>
      </c>
      <c r="AT158" s="2">
        <v>665526</v>
      </c>
      <c r="AU158">
        <v>15.28</v>
      </c>
      <c r="AV158" s="2">
        <v>129189</v>
      </c>
      <c r="AW158" s="2">
        <v>8037853</v>
      </c>
      <c r="AX158" s="3">
        <v>0.1857</v>
      </c>
      <c r="AY158">
        <v>151</v>
      </c>
      <c r="AZ158" s="4">
        <v>5175100</v>
      </c>
      <c r="BA158" s="4">
        <v>1107</v>
      </c>
      <c r="BB158" s="4">
        <v>504</v>
      </c>
      <c r="BC158" t="s">
        <v>341</v>
      </c>
      <c r="BD158" t="s">
        <v>834</v>
      </c>
      <c r="BE158" t="s">
        <v>164</v>
      </c>
      <c r="BF158" t="s">
        <v>835</v>
      </c>
      <c r="BG158" t="s">
        <v>80</v>
      </c>
      <c r="BH158" t="s">
        <v>836</v>
      </c>
      <c r="BI158">
        <v>8</v>
      </c>
      <c r="BJ158">
        <v>25</v>
      </c>
      <c r="BK158" t="s">
        <v>525</v>
      </c>
      <c r="BL158">
        <v>41</v>
      </c>
      <c r="BM158" s="1">
        <v>15280</v>
      </c>
    </row>
    <row r="159" spans="1:69" x14ac:dyDescent="0.35">
      <c r="A159" t="s">
        <v>837</v>
      </c>
      <c r="B159" s="10">
        <v>19652557</v>
      </c>
      <c r="C159" s="10">
        <v>19865855</v>
      </c>
      <c r="D159" s="10">
        <v>34844291</v>
      </c>
      <c r="E159">
        <v>184</v>
      </c>
      <c r="F159"/>
      <c r="G159" s="51" t="str">
        <f t="shared" si="14"/>
        <v>Below Average</v>
      </c>
      <c r="H159" s="57">
        <f t="shared" si="20"/>
        <v>-1.1988593638754765</v>
      </c>
      <c r="I159" s="51" t="str">
        <f t="shared" si="15"/>
        <v>Below Average</v>
      </c>
      <c r="K159" s="51" t="str">
        <f t="shared" si="16"/>
        <v>Below Average</v>
      </c>
      <c r="O159" s="54" t="str">
        <f t="shared" si="17"/>
        <v>Below Average</v>
      </c>
      <c r="P159" s="54" t="str">
        <f t="shared" si="18"/>
        <v>Below Average</v>
      </c>
      <c r="Q159" s="54" t="str">
        <f t="shared" si="19"/>
        <v>Below Average</v>
      </c>
      <c r="T159" t="s">
        <v>837</v>
      </c>
      <c r="U159" t="s">
        <v>832</v>
      </c>
      <c r="V159">
        <v>161</v>
      </c>
      <c r="W159">
        <v>10</v>
      </c>
      <c r="X159">
        <v>268</v>
      </c>
      <c r="Y159">
        <v>205</v>
      </c>
      <c r="Z159" t="s">
        <v>838</v>
      </c>
      <c r="AA159" t="s">
        <v>64</v>
      </c>
      <c r="AB159" t="s">
        <v>65</v>
      </c>
      <c r="AC159" t="s">
        <v>235</v>
      </c>
      <c r="AE159">
        <v>182</v>
      </c>
      <c r="AF159">
        <v>184</v>
      </c>
      <c r="AG159">
        <v>637</v>
      </c>
      <c r="AH159">
        <v>3.5</v>
      </c>
      <c r="AJ159">
        <v>203</v>
      </c>
      <c r="AK159">
        <v>203</v>
      </c>
      <c r="AL159">
        <v>168</v>
      </c>
      <c r="AM159">
        <v>0.92800000000000005</v>
      </c>
      <c r="AN159">
        <v>1</v>
      </c>
      <c r="AO159">
        <v>0</v>
      </c>
      <c r="AP159">
        <v>1</v>
      </c>
      <c r="AQ159">
        <v>25</v>
      </c>
      <c r="AR159" s="2">
        <v>63254</v>
      </c>
      <c r="AS159">
        <v>1.45</v>
      </c>
      <c r="AT159" s="2">
        <v>63254</v>
      </c>
      <c r="AU159">
        <v>1.45</v>
      </c>
      <c r="AV159" s="2">
        <v>7110</v>
      </c>
      <c r="AW159" s="2">
        <v>1224082</v>
      </c>
      <c r="AX159" s="3">
        <v>0.1124</v>
      </c>
      <c r="AY159">
        <v>140</v>
      </c>
      <c r="AZ159" s="4">
        <v>2986383</v>
      </c>
      <c r="BA159" s="4">
        <v>4637</v>
      </c>
      <c r="BB159" s="4">
        <v>343</v>
      </c>
      <c r="BC159" t="s">
        <v>164</v>
      </c>
      <c r="BD159" t="s">
        <v>834</v>
      </c>
      <c r="BE159" t="s">
        <v>835</v>
      </c>
      <c r="BF159" t="s">
        <v>341</v>
      </c>
      <c r="BG159" t="s">
        <v>80</v>
      </c>
      <c r="BH159">
        <v>8</v>
      </c>
      <c r="BI159">
        <v>8</v>
      </c>
      <c r="BJ159">
        <v>25</v>
      </c>
      <c r="BK159">
        <v>56</v>
      </c>
      <c r="BL159">
        <v>41</v>
      </c>
      <c r="BM159" s="1">
        <v>24258</v>
      </c>
      <c r="BO159" t="s">
        <v>236</v>
      </c>
    </row>
    <row r="160" spans="1:69" x14ac:dyDescent="0.35">
      <c r="A160" t="s">
        <v>839</v>
      </c>
      <c r="B160" s="10">
        <v>131614289</v>
      </c>
      <c r="C160" s="10">
        <v>175613044</v>
      </c>
      <c r="D160" s="10">
        <v>237118609</v>
      </c>
      <c r="E160" s="2">
        <v>1094</v>
      </c>
      <c r="F160" s="2"/>
      <c r="G160" s="51" t="str">
        <f t="shared" si="14"/>
        <v>Above Average</v>
      </c>
      <c r="H160" s="57">
        <f t="shared" si="20"/>
        <v>0.5059291411261686</v>
      </c>
      <c r="I160" s="51" t="str">
        <f t="shared" si="15"/>
        <v>Above Average</v>
      </c>
      <c r="K160" s="51" t="str">
        <f t="shared" si="16"/>
        <v>Above Average</v>
      </c>
      <c r="O160" s="54" t="str">
        <f t="shared" si="17"/>
        <v>Above Average</v>
      </c>
      <c r="P160" s="54" t="str">
        <f t="shared" si="18"/>
        <v>Above Average</v>
      </c>
      <c r="Q160" s="54" t="str">
        <f t="shared" si="19"/>
        <v>Above Average</v>
      </c>
      <c r="T160" t="s">
        <v>839</v>
      </c>
      <c r="U160" t="s">
        <v>840</v>
      </c>
      <c r="V160">
        <v>76</v>
      </c>
      <c r="W160">
        <v>76</v>
      </c>
      <c r="X160">
        <v>221</v>
      </c>
      <c r="Y160">
        <v>221</v>
      </c>
      <c r="Z160" t="s">
        <v>841</v>
      </c>
      <c r="AA160" t="s">
        <v>64</v>
      </c>
      <c r="AB160" t="s">
        <v>65</v>
      </c>
      <c r="AC160" t="s">
        <v>66</v>
      </c>
      <c r="AE160" s="2">
        <v>1091</v>
      </c>
      <c r="AF160" s="2">
        <v>1094</v>
      </c>
      <c r="AG160" s="6">
        <v>5097.5</v>
      </c>
      <c r="AH160">
        <v>4.67</v>
      </c>
      <c r="AJ160" s="2">
        <v>2458</v>
      </c>
      <c r="AK160" s="2">
        <v>2458</v>
      </c>
      <c r="AL160">
        <v>488</v>
      </c>
      <c r="AM160">
        <v>0.45</v>
      </c>
      <c r="AN160">
        <v>9</v>
      </c>
      <c r="AO160">
        <v>0</v>
      </c>
      <c r="AP160">
        <v>9</v>
      </c>
      <c r="AQ160">
        <v>16</v>
      </c>
      <c r="AR160" s="2">
        <v>469672</v>
      </c>
      <c r="AS160">
        <v>10.78</v>
      </c>
      <c r="AT160" s="2">
        <v>415455</v>
      </c>
      <c r="AU160">
        <v>9.5399999999999991</v>
      </c>
      <c r="AV160" s="2">
        <v>63621</v>
      </c>
      <c r="AW160" s="2">
        <v>8909852</v>
      </c>
      <c r="AX160" s="3">
        <v>0.13550000000000001</v>
      </c>
      <c r="AY160">
        <v>228</v>
      </c>
      <c r="AZ160" s="4">
        <v>17157591</v>
      </c>
      <c r="BA160" s="4">
        <v>3356</v>
      </c>
      <c r="BB160" s="4">
        <v>585</v>
      </c>
      <c r="BC160" t="s">
        <v>842</v>
      </c>
      <c r="BD160" t="s">
        <v>843</v>
      </c>
      <c r="BE160" t="s">
        <v>844</v>
      </c>
      <c r="BF160" t="s">
        <v>845</v>
      </c>
      <c r="BG160" t="s">
        <v>95</v>
      </c>
      <c r="BH160">
        <v>3</v>
      </c>
      <c r="BI160">
        <v>7</v>
      </c>
      <c r="BJ160">
        <v>26</v>
      </c>
      <c r="BK160">
        <v>65</v>
      </c>
      <c r="BL160">
        <v>1</v>
      </c>
      <c r="BM160" s="1">
        <v>21040</v>
      </c>
    </row>
    <row r="161" spans="1:69" x14ac:dyDescent="0.35">
      <c r="A161" t="s">
        <v>846</v>
      </c>
      <c r="B161" s="10">
        <v>18940260</v>
      </c>
      <c r="C161" s="10">
        <v>21292773</v>
      </c>
      <c r="D161" s="10">
        <v>27173836</v>
      </c>
      <c r="E161">
        <v>150</v>
      </c>
      <c r="F161"/>
      <c r="G161" s="51" t="str">
        <f t="shared" si="14"/>
        <v>Below Average</v>
      </c>
      <c r="H161" s="57">
        <f t="shared" si="20"/>
        <v>-1.2222504350957406</v>
      </c>
      <c r="I161" s="51" t="str">
        <f t="shared" si="15"/>
        <v>Below Average</v>
      </c>
      <c r="K161" s="51" t="str">
        <f t="shared" si="16"/>
        <v>Below Average</v>
      </c>
      <c r="O161" s="54" t="str">
        <f t="shared" si="17"/>
        <v>Below Average</v>
      </c>
      <c r="P161" s="54" t="str">
        <f t="shared" si="18"/>
        <v>Below Average</v>
      </c>
      <c r="Q161" s="54" t="str">
        <f t="shared" si="19"/>
        <v>Below Average</v>
      </c>
      <c r="T161" t="s">
        <v>846</v>
      </c>
      <c r="U161" t="s">
        <v>840</v>
      </c>
      <c r="V161">
        <v>152</v>
      </c>
      <c r="W161">
        <v>76</v>
      </c>
      <c r="X161">
        <v>262</v>
      </c>
      <c r="Y161">
        <v>221</v>
      </c>
      <c r="Z161" t="s">
        <v>847</v>
      </c>
      <c r="AA161" t="s">
        <v>64</v>
      </c>
      <c r="AB161" t="s">
        <v>65</v>
      </c>
      <c r="AC161" t="s">
        <v>235</v>
      </c>
      <c r="AE161">
        <v>149</v>
      </c>
      <c r="AF161">
        <v>150</v>
      </c>
      <c r="AG161">
        <v>491.5</v>
      </c>
      <c r="AH161">
        <v>3.3</v>
      </c>
      <c r="AJ161">
        <v>193</v>
      </c>
      <c r="AK161">
        <v>193</v>
      </c>
      <c r="AL161">
        <v>142</v>
      </c>
      <c r="AM161">
        <v>0.95299999999999996</v>
      </c>
      <c r="AN161">
        <v>1</v>
      </c>
      <c r="AO161">
        <v>0</v>
      </c>
      <c r="AP161">
        <v>1</v>
      </c>
      <c r="AQ161">
        <v>16</v>
      </c>
      <c r="AR161" s="2">
        <v>26052</v>
      </c>
      <c r="AS161">
        <v>0.6</v>
      </c>
      <c r="AT161" s="2">
        <v>26052</v>
      </c>
      <c r="AU161">
        <v>0.6</v>
      </c>
      <c r="AV161" s="2">
        <v>5618</v>
      </c>
      <c r="AW161" s="2">
        <v>914382</v>
      </c>
      <c r="AX161" s="3">
        <v>0.21560000000000001</v>
      </c>
      <c r="AY161">
        <v>322</v>
      </c>
      <c r="AZ161" s="4">
        <v>2876132</v>
      </c>
      <c r="BA161" s="4">
        <v>5645</v>
      </c>
      <c r="BB161" s="4">
        <v>297</v>
      </c>
      <c r="BC161" t="s">
        <v>845</v>
      </c>
      <c r="BD161" t="s">
        <v>843</v>
      </c>
      <c r="BE161" t="s">
        <v>842</v>
      </c>
      <c r="BF161" t="s">
        <v>844</v>
      </c>
      <c r="BG161" t="s">
        <v>95</v>
      </c>
      <c r="BH161">
        <v>3</v>
      </c>
      <c r="BI161">
        <v>7</v>
      </c>
      <c r="BJ161">
        <v>26</v>
      </c>
      <c r="BK161">
        <v>65</v>
      </c>
      <c r="BL161">
        <v>1</v>
      </c>
      <c r="BM161" s="1">
        <v>23985</v>
      </c>
      <c r="BO161" t="s">
        <v>236</v>
      </c>
    </row>
    <row r="162" spans="1:69" x14ac:dyDescent="0.35">
      <c r="A162" t="s">
        <v>848</v>
      </c>
      <c r="B162" s="10">
        <v>65130281</v>
      </c>
      <c r="C162" s="10">
        <v>121316912</v>
      </c>
      <c r="D162" s="10">
        <v>227304678</v>
      </c>
      <c r="E162">
        <v>882</v>
      </c>
      <c r="F162"/>
      <c r="G162" s="51" t="str">
        <f t="shared" si="14"/>
        <v>Below Average</v>
      </c>
      <c r="H162" s="57">
        <f t="shared" si="20"/>
        <v>-0.18579369898219728</v>
      </c>
      <c r="I162" s="51" t="str">
        <f t="shared" si="15"/>
        <v>Above Average</v>
      </c>
      <c r="K162" s="51" t="str">
        <f t="shared" si="16"/>
        <v>Above Average</v>
      </c>
      <c r="O162" s="54" t="str">
        <f t="shared" si="17"/>
        <v>Above Average</v>
      </c>
      <c r="P162" s="54" t="str">
        <f t="shared" si="18"/>
        <v>Above Average</v>
      </c>
      <c r="Q162" s="54" t="str">
        <f t="shared" si="19"/>
        <v>Above Average</v>
      </c>
      <c r="T162" t="s">
        <v>848</v>
      </c>
      <c r="U162" t="s">
        <v>849</v>
      </c>
      <c r="V162">
        <v>122</v>
      </c>
      <c r="W162">
        <v>122</v>
      </c>
      <c r="X162">
        <v>247</v>
      </c>
      <c r="Y162">
        <v>247</v>
      </c>
      <c r="Z162" t="s">
        <v>850</v>
      </c>
      <c r="AA162" t="s">
        <v>64</v>
      </c>
      <c r="AB162" t="s">
        <v>65</v>
      </c>
      <c r="AC162" t="s">
        <v>66</v>
      </c>
      <c r="AE162">
        <v>882</v>
      </c>
      <c r="AF162">
        <v>882</v>
      </c>
      <c r="AG162" s="6">
        <v>4385</v>
      </c>
      <c r="AH162">
        <v>4.97</v>
      </c>
      <c r="AJ162" s="2">
        <v>2422</v>
      </c>
      <c r="AK162" s="2">
        <v>2422</v>
      </c>
      <c r="AL162">
        <v>286</v>
      </c>
      <c r="AM162">
        <v>0.32700000000000001</v>
      </c>
      <c r="AN162">
        <v>7</v>
      </c>
      <c r="AO162">
        <v>0</v>
      </c>
      <c r="AP162">
        <v>7</v>
      </c>
      <c r="AQ162" t="s">
        <v>851</v>
      </c>
      <c r="AR162" s="2">
        <v>334323</v>
      </c>
      <c r="AS162">
        <v>7.68</v>
      </c>
      <c r="AT162" s="2">
        <v>304776</v>
      </c>
      <c r="AU162">
        <v>7</v>
      </c>
      <c r="AV162" s="2">
        <v>58504</v>
      </c>
      <c r="AW162" s="2">
        <v>8369220</v>
      </c>
      <c r="AX162" s="3">
        <v>0.17499999999999999</v>
      </c>
      <c r="AY162">
        <v>315</v>
      </c>
      <c r="AZ162" s="4">
        <v>14689766</v>
      </c>
      <c r="BA162" s="4">
        <v>3350</v>
      </c>
      <c r="BB162" s="4">
        <v>609</v>
      </c>
      <c r="BC162" t="s">
        <v>427</v>
      </c>
      <c r="BD162" t="s">
        <v>852</v>
      </c>
      <c r="BE162" t="s">
        <v>853</v>
      </c>
      <c r="BF162" t="s">
        <v>854</v>
      </c>
      <c r="BG162" t="s">
        <v>80</v>
      </c>
      <c r="BH162">
        <v>3</v>
      </c>
      <c r="BI162">
        <v>8</v>
      </c>
      <c r="BJ162">
        <v>25</v>
      </c>
      <c r="BK162">
        <v>57</v>
      </c>
      <c r="BL162">
        <v>35</v>
      </c>
      <c r="BM162" s="1">
        <v>22858</v>
      </c>
    </row>
    <row r="163" spans="1:69" x14ac:dyDescent="0.35">
      <c r="A163" t="s">
        <v>855</v>
      </c>
      <c r="B163" s="10">
        <v>36044328</v>
      </c>
      <c r="C163" s="10">
        <v>57555946</v>
      </c>
      <c r="D163" s="10">
        <v>105685998</v>
      </c>
      <c r="E163">
        <v>423</v>
      </c>
      <c r="F163"/>
      <c r="G163" s="51" t="str">
        <f t="shared" si="14"/>
        <v>Below Average</v>
      </c>
      <c r="H163" s="57">
        <f t="shared" si="20"/>
        <v>-0.74097062353053189</v>
      </c>
      <c r="I163" s="51" t="str">
        <f t="shared" si="15"/>
        <v>Below Average</v>
      </c>
      <c r="K163" s="51" t="str">
        <f t="shared" si="16"/>
        <v>Below Average</v>
      </c>
      <c r="O163" s="54" t="str">
        <f t="shared" si="17"/>
        <v>Below Average</v>
      </c>
      <c r="P163" s="54" t="str">
        <f t="shared" si="18"/>
        <v>Above Average</v>
      </c>
      <c r="Q163" s="54" t="str">
        <f t="shared" si="19"/>
        <v>Above Average</v>
      </c>
      <c r="T163" t="s">
        <v>855</v>
      </c>
      <c r="U163" t="s">
        <v>281</v>
      </c>
      <c r="V163">
        <v>186</v>
      </c>
      <c r="W163">
        <v>186</v>
      </c>
      <c r="X163">
        <v>290</v>
      </c>
      <c r="Y163">
        <v>290</v>
      </c>
      <c r="Z163" t="s">
        <v>856</v>
      </c>
      <c r="AA163" t="s">
        <v>64</v>
      </c>
      <c r="AB163" t="s">
        <v>65</v>
      </c>
      <c r="AC163" t="s">
        <v>66</v>
      </c>
      <c r="AE163">
        <v>423</v>
      </c>
      <c r="AF163">
        <v>423</v>
      </c>
      <c r="AG163" s="6">
        <v>1708.5</v>
      </c>
      <c r="AH163">
        <v>4.04</v>
      </c>
      <c r="AJ163">
        <v>792</v>
      </c>
      <c r="AK163">
        <v>792</v>
      </c>
      <c r="AL163">
        <v>217</v>
      </c>
      <c r="AM163">
        <v>0.51300000000000001</v>
      </c>
      <c r="AN163">
        <v>4</v>
      </c>
      <c r="AO163">
        <v>0</v>
      </c>
      <c r="AP163">
        <v>4</v>
      </c>
      <c r="AQ163">
        <v>10</v>
      </c>
      <c r="AR163" s="2">
        <v>167134</v>
      </c>
      <c r="AS163">
        <v>3.84</v>
      </c>
      <c r="AT163" s="2">
        <v>167134</v>
      </c>
      <c r="AU163">
        <v>3.84</v>
      </c>
      <c r="AV163" s="2">
        <v>40077</v>
      </c>
      <c r="AW163" s="2">
        <v>3430247</v>
      </c>
      <c r="AX163" s="3">
        <v>0.23980000000000001</v>
      </c>
      <c r="AY163">
        <v>206</v>
      </c>
      <c r="AZ163" s="4">
        <v>9310959</v>
      </c>
      <c r="BA163" s="4">
        <v>5442</v>
      </c>
      <c r="BB163" s="4">
        <v>526</v>
      </c>
      <c r="BC163" t="s">
        <v>857</v>
      </c>
      <c r="BD163" t="s">
        <v>858</v>
      </c>
      <c r="BE163" t="s">
        <v>859</v>
      </c>
      <c r="BF163" t="s">
        <v>860</v>
      </c>
      <c r="BG163" t="s">
        <v>198</v>
      </c>
      <c r="BH163">
        <v>7</v>
      </c>
      <c r="BI163">
        <v>6</v>
      </c>
      <c r="BJ163">
        <v>11</v>
      </c>
      <c r="BK163">
        <v>40</v>
      </c>
      <c r="BL163">
        <v>20</v>
      </c>
      <c r="BM163" s="1">
        <v>25841</v>
      </c>
    </row>
    <row r="164" spans="1:69" x14ac:dyDescent="0.35">
      <c r="A164" t="s">
        <v>861</v>
      </c>
      <c r="B164" s="10">
        <v>8301183</v>
      </c>
      <c r="C164" s="10">
        <v>8358277</v>
      </c>
      <c r="D164" s="10">
        <v>20435619</v>
      </c>
      <c r="E164">
        <v>83</v>
      </c>
      <c r="F164"/>
      <c r="G164" s="51" t="str">
        <f t="shared" si="14"/>
        <v>Below Average</v>
      </c>
      <c r="H164" s="57">
        <f t="shared" si="20"/>
        <v>-1.6173313935075879</v>
      </c>
      <c r="I164" s="51" t="str">
        <f t="shared" si="15"/>
        <v>Below Average</v>
      </c>
      <c r="K164" s="51" t="str">
        <f t="shared" si="16"/>
        <v>Below Average</v>
      </c>
      <c r="O164" s="54" t="str">
        <f t="shared" si="17"/>
        <v>Below Average</v>
      </c>
      <c r="P164" s="54" t="str">
        <f t="shared" si="18"/>
        <v>Below Average</v>
      </c>
      <c r="Q164" s="54" t="str">
        <f t="shared" si="19"/>
        <v>Below Average</v>
      </c>
      <c r="T164" t="s">
        <v>861</v>
      </c>
      <c r="U164" t="s">
        <v>281</v>
      </c>
      <c r="V164">
        <v>201</v>
      </c>
      <c r="W164">
        <v>186</v>
      </c>
      <c r="X164">
        <v>386</v>
      </c>
      <c r="Y164">
        <v>290</v>
      </c>
      <c r="Z164" t="s">
        <v>862</v>
      </c>
      <c r="AA164" t="s">
        <v>64</v>
      </c>
      <c r="AB164" t="s">
        <v>75</v>
      </c>
      <c r="AC164" t="s">
        <v>235</v>
      </c>
      <c r="AE164">
        <v>83</v>
      </c>
      <c r="AF164">
        <v>83</v>
      </c>
      <c r="AG164">
        <v>272.5</v>
      </c>
      <c r="AH164">
        <v>3.28</v>
      </c>
      <c r="AJ164">
        <v>104</v>
      </c>
      <c r="AK164">
        <v>104</v>
      </c>
      <c r="AL164">
        <v>76</v>
      </c>
      <c r="AM164">
        <v>0.91600000000000004</v>
      </c>
      <c r="AN164">
        <v>1</v>
      </c>
      <c r="AO164">
        <v>0</v>
      </c>
      <c r="AP164">
        <v>1</v>
      </c>
      <c r="AQ164">
        <v>6</v>
      </c>
      <c r="AR164" s="2">
        <v>20013</v>
      </c>
      <c r="AS164">
        <v>0.46</v>
      </c>
      <c r="AT164" s="2">
        <v>20013</v>
      </c>
      <c r="AU164">
        <v>0.46</v>
      </c>
      <c r="AV164" s="2">
        <v>8465</v>
      </c>
      <c r="AW164" s="2">
        <v>571608</v>
      </c>
      <c r="AX164" s="3">
        <v>0.42299999999999999</v>
      </c>
      <c r="AY164">
        <v>226</v>
      </c>
      <c r="AZ164" s="4">
        <v>2606744</v>
      </c>
      <c r="BA164" s="4">
        <v>9244</v>
      </c>
      <c r="BB164" s="4">
        <v>309</v>
      </c>
      <c r="BC164" t="s">
        <v>859</v>
      </c>
      <c r="BD164" t="s">
        <v>77</v>
      </c>
      <c r="BE164" t="s">
        <v>863</v>
      </c>
      <c r="BF164" t="s">
        <v>864</v>
      </c>
      <c r="BG164" t="s">
        <v>198</v>
      </c>
      <c r="BH164">
        <v>7</v>
      </c>
      <c r="BI164">
        <v>6</v>
      </c>
      <c r="BJ164">
        <v>11</v>
      </c>
      <c r="BK164">
        <v>40</v>
      </c>
      <c r="BL164">
        <v>20</v>
      </c>
      <c r="BM164" s="1">
        <v>27333</v>
      </c>
      <c r="BO164" t="s">
        <v>236</v>
      </c>
    </row>
    <row r="165" spans="1:69" x14ac:dyDescent="0.35">
      <c r="A165" t="s">
        <v>865</v>
      </c>
      <c r="B165" s="10">
        <v>90945463</v>
      </c>
      <c r="C165" s="10">
        <v>103186332</v>
      </c>
      <c r="D165" s="10">
        <v>148617074</v>
      </c>
      <c r="E165">
        <v>622</v>
      </c>
      <c r="F165"/>
      <c r="G165" s="51" t="str">
        <f t="shared" si="14"/>
        <v>Above Average</v>
      </c>
      <c r="H165" s="57">
        <f t="shared" si="20"/>
        <v>0.14727243884938351</v>
      </c>
      <c r="I165" s="51" t="str">
        <f t="shared" si="15"/>
        <v>Above Average</v>
      </c>
      <c r="K165" s="51" t="str">
        <f t="shared" si="16"/>
        <v>Above Average</v>
      </c>
      <c r="O165" s="54" t="str">
        <f t="shared" si="17"/>
        <v>Above Average</v>
      </c>
      <c r="P165" s="54" t="str">
        <f t="shared" si="18"/>
        <v>Above Average</v>
      </c>
      <c r="Q165" s="54" t="str">
        <f t="shared" si="19"/>
        <v>Above Average</v>
      </c>
      <c r="T165" t="s">
        <v>865</v>
      </c>
      <c r="U165" t="s">
        <v>866</v>
      </c>
      <c r="V165">
        <v>101</v>
      </c>
      <c r="W165">
        <v>101</v>
      </c>
      <c r="X165">
        <v>238</v>
      </c>
      <c r="Y165">
        <v>238</v>
      </c>
      <c r="Z165" t="s">
        <v>867</v>
      </c>
      <c r="AA165" t="s">
        <v>64</v>
      </c>
      <c r="AB165" t="s">
        <v>65</v>
      </c>
      <c r="AC165" t="s">
        <v>66</v>
      </c>
      <c r="AE165">
        <v>617</v>
      </c>
      <c r="AF165">
        <v>622</v>
      </c>
      <c r="AG165" s="6">
        <v>2893.5</v>
      </c>
      <c r="AH165">
        <v>4.6900000000000004</v>
      </c>
      <c r="AJ165" s="2">
        <v>1477</v>
      </c>
      <c r="AK165" s="2">
        <v>1477</v>
      </c>
      <c r="AL165">
        <v>237</v>
      </c>
      <c r="AM165">
        <v>0.38500000000000001</v>
      </c>
      <c r="AN165">
        <v>4</v>
      </c>
      <c r="AO165">
        <v>1</v>
      </c>
      <c r="AP165">
        <v>5</v>
      </c>
      <c r="AQ165">
        <v>20</v>
      </c>
      <c r="AR165" s="2">
        <v>177426</v>
      </c>
      <c r="AS165">
        <v>4.07</v>
      </c>
      <c r="AT165" s="2">
        <v>177426</v>
      </c>
      <c r="AU165">
        <v>4.07</v>
      </c>
      <c r="AV165" s="2">
        <v>28904</v>
      </c>
      <c r="AW165" s="2">
        <v>5367611</v>
      </c>
      <c r="AX165" s="3">
        <v>0.16289999999999999</v>
      </c>
      <c r="AY165">
        <v>363</v>
      </c>
      <c r="AZ165" s="4">
        <v>11549370</v>
      </c>
      <c r="BA165" s="4">
        <v>3959</v>
      </c>
      <c r="BB165" s="4">
        <v>558</v>
      </c>
      <c r="BC165" t="s">
        <v>387</v>
      </c>
      <c r="BD165" t="s">
        <v>398</v>
      </c>
      <c r="BE165" t="s">
        <v>421</v>
      </c>
      <c r="BF165" t="s">
        <v>479</v>
      </c>
      <c r="BG165" t="s">
        <v>95</v>
      </c>
      <c r="BH165">
        <v>11</v>
      </c>
      <c r="BI165">
        <v>13</v>
      </c>
      <c r="BJ165">
        <v>30</v>
      </c>
      <c r="BK165">
        <v>68</v>
      </c>
      <c r="BL165">
        <v>8</v>
      </c>
      <c r="BM165" s="1">
        <v>23345</v>
      </c>
    </row>
    <row r="166" spans="1:69" x14ac:dyDescent="0.35">
      <c r="A166" t="s">
        <v>868</v>
      </c>
      <c r="B166" s="10">
        <v>13821205</v>
      </c>
      <c r="C166" s="10">
        <v>13977301</v>
      </c>
      <c r="D166" s="10">
        <v>31798388</v>
      </c>
      <c r="E166">
        <v>74</v>
      </c>
      <c r="F166"/>
      <c r="G166" s="51" t="str">
        <f t="shared" si="14"/>
        <v>Below Average</v>
      </c>
      <c r="H166" s="57">
        <f t="shared" si="20"/>
        <v>-1.4009762317554901</v>
      </c>
      <c r="I166" s="51" t="str">
        <f t="shared" si="15"/>
        <v>Below Average</v>
      </c>
      <c r="K166" s="51" t="str">
        <f t="shared" si="16"/>
        <v>Below Average</v>
      </c>
      <c r="O166" s="54" t="str">
        <f t="shared" si="17"/>
        <v>Below Average</v>
      </c>
      <c r="P166" s="54" t="str">
        <f t="shared" si="18"/>
        <v>Below Average</v>
      </c>
      <c r="Q166" s="54" t="str">
        <f t="shared" si="19"/>
        <v>Below Average</v>
      </c>
      <c r="T166" t="s">
        <v>868</v>
      </c>
      <c r="U166" t="s">
        <v>73</v>
      </c>
      <c r="V166">
        <v>348</v>
      </c>
      <c r="W166">
        <v>167</v>
      </c>
      <c r="X166">
        <v>763</v>
      </c>
      <c r="Y166">
        <v>763</v>
      </c>
      <c r="Z166" t="s">
        <v>869</v>
      </c>
      <c r="AA166" t="s">
        <v>64</v>
      </c>
      <c r="AB166" t="s">
        <v>75</v>
      </c>
      <c r="AC166" t="s">
        <v>84</v>
      </c>
      <c r="AE166">
        <v>74</v>
      </c>
      <c r="AF166">
        <v>74</v>
      </c>
      <c r="AG166">
        <v>327</v>
      </c>
      <c r="AH166">
        <v>4.42</v>
      </c>
      <c r="AJ166">
        <v>166</v>
      </c>
      <c r="AK166">
        <v>166</v>
      </c>
      <c r="AL166">
        <v>18</v>
      </c>
      <c r="AM166">
        <v>0.24299999999999999</v>
      </c>
      <c r="AN166">
        <v>3</v>
      </c>
      <c r="AO166">
        <v>0</v>
      </c>
      <c r="AP166">
        <v>3</v>
      </c>
      <c r="AQ166">
        <v>4</v>
      </c>
      <c r="AR166" s="2">
        <v>24000</v>
      </c>
      <c r="AS166">
        <v>0.55000000000000004</v>
      </c>
      <c r="AT166" s="2">
        <v>24000</v>
      </c>
      <c r="AU166">
        <v>0.55000000000000004</v>
      </c>
      <c r="AV166" s="2">
        <v>18791</v>
      </c>
      <c r="AW166" s="2">
        <v>943450</v>
      </c>
      <c r="AX166" s="3">
        <v>0.78300000000000003</v>
      </c>
      <c r="AY166">
        <v>302</v>
      </c>
      <c r="AZ166" s="4">
        <v>4669919</v>
      </c>
      <c r="BA166" s="4">
        <v>14281</v>
      </c>
      <c r="BB166" s="4">
        <v>627</v>
      </c>
      <c r="BC166" t="s">
        <v>870</v>
      </c>
      <c r="BD166" t="s">
        <v>871</v>
      </c>
      <c r="BE166" t="s">
        <v>872</v>
      </c>
      <c r="BF166" t="s">
        <v>873</v>
      </c>
      <c r="BG166" t="s">
        <v>80</v>
      </c>
      <c r="BH166">
        <v>17</v>
      </c>
      <c r="BI166">
        <v>9</v>
      </c>
      <c r="BJ166">
        <v>20</v>
      </c>
      <c r="BK166" t="s">
        <v>874</v>
      </c>
      <c r="BL166">
        <v>41</v>
      </c>
      <c r="BM166" s="1">
        <v>31291</v>
      </c>
      <c r="BP166" t="s">
        <v>108</v>
      </c>
    </row>
    <row r="167" spans="1:69" x14ac:dyDescent="0.35">
      <c r="A167" t="s">
        <v>875</v>
      </c>
      <c r="B167" s="10">
        <v>58998983</v>
      </c>
      <c r="C167" s="10">
        <v>89792594</v>
      </c>
      <c r="D167" s="10">
        <v>118055987</v>
      </c>
      <c r="E167">
        <v>448</v>
      </c>
      <c r="F167"/>
      <c r="G167" s="51" t="str">
        <f t="shared" si="14"/>
        <v>Below Average</v>
      </c>
      <c r="H167" s="57">
        <f t="shared" si="20"/>
        <v>-0.28328275121209295</v>
      </c>
      <c r="I167" s="51" t="str">
        <f t="shared" si="15"/>
        <v>Below Average</v>
      </c>
      <c r="K167" s="51" t="str">
        <f t="shared" si="16"/>
        <v>Below Average</v>
      </c>
      <c r="O167" s="54" t="str">
        <f t="shared" si="17"/>
        <v>Above Average</v>
      </c>
      <c r="P167" s="54" t="str">
        <f t="shared" si="18"/>
        <v>Above Average</v>
      </c>
      <c r="Q167" s="54" t="str">
        <f t="shared" si="19"/>
        <v>Above Average</v>
      </c>
      <c r="T167" t="s">
        <v>875</v>
      </c>
      <c r="U167" t="s">
        <v>876</v>
      </c>
      <c r="V167">
        <v>50</v>
      </c>
      <c r="W167">
        <v>62</v>
      </c>
      <c r="X167">
        <v>374</v>
      </c>
      <c r="Y167">
        <v>217</v>
      </c>
      <c r="Z167" t="s">
        <v>877</v>
      </c>
      <c r="AA167" t="s">
        <v>64</v>
      </c>
      <c r="AB167" t="s">
        <v>65</v>
      </c>
      <c r="AC167" t="s">
        <v>66</v>
      </c>
      <c r="AE167">
        <v>448</v>
      </c>
      <c r="AF167">
        <v>448</v>
      </c>
      <c r="AG167" s="6">
        <v>1901</v>
      </c>
      <c r="AH167">
        <v>4.24</v>
      </c>
      <c r="AJ167">
        <v>817</v>
      </c>
      <c r="AK167">
        <v>817</v>
      </c>
      <c r="AL167">
        <v>209</v>
      </c>
      <c r="AM167">
        <v>0.47099999999999997</v>
      </c>
      <c r="AN167">
        <v>4</v>
      </c>
      <c r="AO167">
        <v>0</v>
      </c>
      <c r="AP167">
        <v>4</v>
      </c>
      <c r="AQ167">
        <v>14</v>
      </c>
      <c r="AR167" s="2">
        <v>151467</v>
      </c>
      <c r="AS167">
        <v>3.48</v>
      </c>
      <c r="AT167" s="2">
        <v>151467</v>
      </c>
      <c r="AU167">
        <v>3.48</v>
      </c>
      <c r="AV167" s="2">
        <v>35222</v>
      </c>
      <c r="AW167" s="2">
        <v>3879000</v>
      </c>
      <c r="AX167" s="3">
        <v>0.23250000000000001</v>
      </c>
      <c r="AY167">
        <v>235</v>
      </c>
      <c r="AZ167" s="4">
        <v>4780152</v>
      </c>
      <c r="BA167" s="4">
        <v>2515</v>
      </c>
      <c r="BB167" s="4">
        <v>548</v>
      </c>
      <c r="BC167" t="s">
        <v>871</v>
      </c>
      <c r="BD167" t="s">
        <v>87</v>
      </c>
      <c r="BE167" t="s">
        <v>420</v>
      </c>
      <c r="BF167" t="s">
        <v>398</v>
      </c>
      <c r="BG167" t="s">
        <v>95</v>
      </c>
      <c r="BH167">
        <v>11</v>
      </c>
      <c r="BI167">
        <v>13</v>
      </c>
      <c r="BJ167">
        <v>30</v>
      </c>
      <c r="BK167">
        <v>68</v>
      </c>
      <c r="BL167">
        <v>5</v>
      </c>
      <c r="BM167" s="1">
        <v>18703</v>
      </c>
      <c r="BN167" t="s">
        <v>566</v>
      </c>
    </row>
    <row r="168" spans="1:69" x14ac:dyDescent="0.35">
      <c r="A168" t="s">
        <v>878</v>
      </c>
      <c r="B168" s="10">
        <v>213719324</v>
      </c>
      <c r="C168" s="10">
        <v>239678255</v>
      </c>
      <c r="D168" s="10">
        <v>314139000</v>
      </c>
      <c r="E168" s="2">
        <v>1286</v>
      </c>
      <c r="F168" s="2"/>
      <c r="G168" s="51" t="str">
        <f t="shared" si="14"/>
        <v>Above Average</v>
      </c>
      <c r="H168" s="57">
        <f t="shared" si="20"/>
        <v>0.92576174174898773</v>
      </c>
      <c r="I168" s="51" t="str">
        <f t="shared" si="15"/>
        <v>Above Average</v>
      </c>
      <c r="K168" s="51" t="str">
        <f t="shared" si="16"/>
        <v>Above Average</v>
      </c>
      <c r="O168" s="54" t="str">
        <f t="shared" si="17"/>
        <v>Above Average</v>
      </c>
      <c r="P168" s="54" t="str">
        <f t="shared" si="18"/>
        <v>Above Average</v>
      </c>
      <c r="Q168" s="54" t="str">
        <f t="shared" si="19"/>
        <v>Above Average</v>
      </c>
      <c r="T168" t="s">
        <v>878</v>
      </c>
      <c r="U168" t="s">
        <v>879</v>
      </c>
      <c r="V168">
        <v>20</v>
      </c>
      <c r="W168">
        <v>20</v>
      </c>
      <c r="X168">
        <v>513</v>
      </c>
      <c r="Y168">
        <v>513</v>
      </c>
      <c r="Z168" t="s">
        <v>880</v>
      </c>
      <c r="AA168" t="s">
        <v>64</v>
      </c>
      <c r="AB168" t="s">
        <v>65</v>
      </c>
      <c r="AC168" t="s">
        <v>66</v>
      </c>
      <c r="AE168" s="2">
        <v>1280</v>
      </c>
      <c r="AF168" s="2">
        <v>1286</v>
      </c>
      <c r="AG168" s="6">
        <v>6099</v>
      </c>
      <c r="AH168">
        <v>4.76</v>
      </c>
      <c r="AJ168" s="2">
        <v>2986</v>
      </c>
      <c r="AK168" s="2">
        <v>2986</v>
      </c>
      <c r="AL168">
        <v>429</v>
      </c>
      <c r="AM168">
        <v>0.33900000000000002</v>
      </c>
      <c r="AN168">
        <v>14</v>
      </c>
      <c r="AO168">
        <v>0</v>
      </c>
      <c r="AP168">
        <v>20</v>
      </c>
      <c r="AQ168" s="7">
        <v>43630</v>
      </c>
      <c r="AR168" s="2">
        <v>551740</v>
      </c>
      <c r="AS168">
        <v>12.67</v>
      </c>
      <c r="AT168" s="2">
        <v>508561</v>
      </c>
      <c r="AU168">
        <v>11.67</v>
      </c>
      <c r="AV168" s="2">
        <v>106738</v>
      </c>
      <c r="AW168" s="2">
        <v>10743035</v>
      </c>
      <c r="AX168" s="3">
        <v>0.19350000000000001</v>
      </c>
      <c r="AY168">
        <v>236</v>
      </c>
      <c r="AZ168" s="4">
        <v>14324000</v>
      </c>
      <c r="BA168" s="4">
        <v>2358</v>
      </c>
      <c r="BB168" s="4">
        <v>517</v>
      </c>
      <c r="BC168" t="s">
        <v>881</v>
      </c>
      <c r="BD168" t="s">
        <v>882</v>
      </c>
      <c r="BE168" t="s">
        <v>830</v>
      </c>
      <c r="BF168" t="s">
        <v>398</v>
      </c>
      <c r="BG168" t="s">
        <v>95</v>
      </c>
      <c r="BH168">
        <v>11</v>
      </c>
      <c r="BI168">
        <v>13</v>
      </c>
      <c r="BJ168">
        <v>30</v>
      </c>
      <c r="BK168">
        <v>70</v>
      </c>
      <c r="BL168">
        <v>9</v>
      </c>
      <c r="BM168" s="1">
        <v>17896</v>
      </c>
      <c r="BN168" t="s">
        <v>199</v>
      </c>
    </row>
    <row r="169" spans="1:69" x14ac:dyDescent="0.35">
      <c r="A169" t="s">
        <v>883</v>
      </c>
      <c r="B169" s="10">
        <v>210594123</v>
      </c>
      <c r="C169" s="10">
        <v>354918311</v>
      </c>
      <c r="D169" s="10">
        <v>407878776</v>
      </c>
      <c r="E169" s="2">
        <v>1586</v>
      </c>
      <c r="F169" s="2"/>
      <c r="G169" s="51" t="str">
        <f t="shared" si="14"/>
        <v>Above Average</v>
      </c>
      <c r="H169" s="57">
        <f t="shared" si="20"/>
        <v>0.91414768646250077</v>
      </c>
      <c r="I169" s="51" t="str">
        <f t="shared" si="15"/>
        <v>Above Average</v>
      </c>
      <c r="K169" s="51" t="str">
        <f t="shared" si="16"/>
        <v>Above Average</v>
      </c>
      <c r="O169" s="54" t="str">
        <f t="shared" si="17"/>
        <v>Above Average</v>
      </c>
      <c r="P169" s="54" t="str">
        <f t="shared" si="18"/>
        <v>Above Average</v>
      </c>
      <c r="Q169" s="54" t="str">
        <f t="shared" si="19"/>
        <v>Above Average</v>
      </c>
      <c r="T169" t="s">
        <v>883</v>
      </c>
      <c r="U169" t="s">
        <v>884</v>
      </c>
      <c r="V169">
        <v>95</v>
      </c>
      <c r="W169">
        <v>95</v>
      </c>
      <c r="X169">
        <v>672</v>
      </c>
      <c r="Y169">
        <v>672</v>
      </c>
      <c r="Z169" t="s">
        <v>885</v>
      </c>
      <c r="AA169" t="s">
        <v>125</v>
      </c>
      <c r="AB169" t="s">
        <v>65</v>
      </c>
      <c r="AC169" t="s">
        <v>66</v>
      </c>
      <c r="AD169">
        <v>474</v>
      </c>
      <c r="AE169" s="2">
        <v>1586</v>
      </c>
      <c r="AF169" s="2">
        <v>1586</v>
      </c>
      <c r="AG169" s="6">
        <v>7311</v>
      </c>
      <c r="AH169">
        <v>4.6100000000000003</v>
      </c>
      <c r="AI169">
        <v>1298</v>
      </c>
      <c r="AJ169" s="2">
        <v>2313</v>
      </c>
      <c r="AK169" s="2">
        <v>3611</v>
      </c>
      <c r="AL169">
        <v>582</v>
      </c>
      <c r="AM169">
        <v>0.379</v>
      </c>
      <c r="AN169">
        <v>19</v>
      </c>
      <c r="AO169">
        <v>2</v>
      </c>
      <c r="AP169">
        <v>21</v>
      </c>
      <c r="AQ169" s="7">
        <v>43691</v>
      </c>
      <c r="AR169" s="2">
        <v>1299426</v>
      </c>
      <c r="AS169">
        <v>29.83</v>
      </c>
      <c r="AT169" s="2">
        <v>1299426</v>
      </c>
      <c r="AU169">
        <v>29.83</v>
      </c>
      <c r="AV169" s="2">
        <v>173020</v>
      </c>
      <c r="AW169" s="2">
        <v>14333039</v>
      </c>
      <c r="AX169" s="3">
        <v>0.13059999999999999</v>
      </c>
      <c r="AY169">
        <v>121</v>
      </c>
      <c r="AZ169" s="4">
        <v>20230969</v>
      </c>
      <c r="BA169" s="4">
        <v>2767</v>
      </c>
      <c r="BB169" s="4">
        <v>563</v>
      </c>
      <c r="BC169" t="s">
        <v>886</v>
      </c>
      <c r="BD169" t="s">
        <v>332</v>
      </c>
      <c r="BE169" t="s">
        <v>315</v>
      </c>
      <c r="BF169" t="s">
        <v>887</v>
      </c>
      <c r="BG169" t="s">
        <v>80</v>
      </c>
      <c r="BH169">
        <v>5</v>
      </c>
      <c r="BI169">
        <v>8</v>
      </c>
      <c r="BJ169">
        <v>19</v>
      </c>
      <c r="BK169">
        <v>60</v>
      </c>
      <c r="BL169">
        <v>42</v>
      </c>
      <c r="BM169" s="1">
        <v>21383</v>
      </c>
    </row>
    <row r="170" spans="1:69" x14ac:dyDescent="0.35">
      <c r="A170" t="s">
        <v>888</v>
      </c>
      <c r="B170" s="10">
        <v>47086438</v>
      </c>
      <c r="C170" s="10">
        <v>56911324</v>
      </c>
      <c r="D170" s="10">
        <v>67709522</v>
      </c>
      <c r="E170">
        <v>232</v>
      </c>
      <c r="F170"/>
      <c r="G170" s="51" t="str">
        <f t="shared" si="14"/>
        <v>Below Average</v>
      </c>
      <c r="H170" s="57">
        <f t="shared" si="20"/>
        <v>-0.49991551475044482</v>
      </c>
      <c r="I170" s="51" t="str">
        <f t="shared" si="15"/>
        <v>Below Average</v>
      </c>
      <c r="K170" s="51" t="str">
        <f t="shared" si="16"/>
        <v>Below Average</v>
      </c>
      <c r="O170" s="54" t="str">
        <f t="shared" si="17"/>
        <v>Above Average</v>
      </c>
      <c r="P170" s="54" t="str">
        <f t="shared" si="18"/>
        <v>Above Average</v>
      </c>
      <c r="Q170" s="54" t="str">
        <f t="shared" si="19"/>
        <v>Below Average</v>
      </c>
      <c r="T170" t="s">
        <v>888</v>
      </c>
      <c r="U170" t="s">
        <v>635</v>
      </c>
      <c r="V170">
        <v>276</v>
      </c>
      <c r="W170">
        <v>261</v>
      </c>
      <c r="X170">
        <v>502</v>
      </c>
      <c r="Y170">
        <v>375</v>
      </c>
      <c r="Z170" t="s">
        <v>889</v>
      </c>
      <c r="AA170" t="s">
        <v>64</v>
      </c>
      <c r="AB170" t="s">
        <v>65</v>
      </c>
      <c r="AC170" t="s">
        <v>84</v>
      </c>
      <c r="AE170">
        <v>229</v>
      </c>
      <c r="AF170">
        <v>232</v>
      </c>
      <c r="AG170" s="6">
        <v>1039.5</v>
      </c>
      <c r="AH170">
        <v>4.54</v>
      </c>
      <c r="AJ170">
        <v>526</v>
      </c>
      <c r="AK170">
        <v>526</v>
      </c>
      <c r="AL170">
        <v>63</v>
      </c>
      <c r="AM170">
        <v>0.28299999999999997</v>
      </c>
      <c r="AN170">
        <v>4</v>
      </c>
      <c r="AO170">
        <v>0</v>
      </c>
      <c r="AP170">
        <v>4</v>
      </c>
      <c r="AQ170">
        <v>6</v>
      </c>
      <c r="AR170" s="2">
        <v>78700</v>
      </c>
      <c r="AS170">
        <v>1.81</v>
      </c>
      <c r="AT170" s="2">
        <v>78700</v>
      </c>
      <c r="AU170">
        <v>1.81</v>
      </c>
      <c r="AV170" s="2">
        <v>37700</v>
      </c>
      <c r="AW170" s="2">
        <v>2490500</v>
      </c>
      <c r="AX170" s="3">
        <v>0.47899999999999998</v>
      </c>
      <c r="AY170">
        <v>291</v>
      </c>
      <c r="AZ170" s="4">
        <v>11627063</v>
      </c>
      <c r="BA170" s="4">
        <v>11010</v>
      </c>
      <c r="BB170" s="4">
        <v>540</v>
      </c>
      <c r="BC170" t="s">
        <v>78</v>
      </c>
      <c r="BD170" t="s">
        <v>890</v>
      </c>
      <c r="BE170" t="s">
        <v>360</v>
      </c>
      <c r="BF170" t="s">
        <v>891</v>
      </c>
      <c r="BG170" t="s">
        <v>80</v>
      </c>
      <c r="BH170">
        <v>5</v>
      </c>
      <c r="BI170">
        <v>8</v>
      </c>
      <c r="BJ170">
        <v>19</v>
      </c>
      <c r="BK170">
        <v>60</v>
      </c>
      <c r="BL170">
        <v>42</v>
      </c>
      <c r="BM170" s="1">
        <v>29767</v>
      </c>
      <c r="BP170" t="s">
        <v>108</v>
      </c>
    </row>
    <row r="171" spans="1:69" x14ac:dyDescent="0.35">
      <c r="A171" t="s">
        <v>892</v>
      </c>
      <c r="B171" s="10">
        <v>11851393</v>
      </c>
      <c r="C171" s="10">
        <v>15005602</v>
      </c>
      <c r="D171" s="10">
        <v>27266070</v>
      </c>
      <c r="E171">
        <v>75</v>
      </c>
      <c r="F171"/>
      <c r="G171" s="51" t="str">
        <f t="shared" si="14"/>
        <v>Below Average</v>
      </c>
      <c r="H171" s="57">
        <f t="shared" si="20"/>
        <v>-1.4751475822455411</v>
      </c>
      <c r="I171" s="51" t="str">
        <f t="shared" si="15"/>
        <v>Below Average</v>
      </c>
      <c r="K171" s="51" t="str">
        <f t="shared" si="16"/>
        <v>Below Average</v>
      </c>
      <c r="O171" s="54" t="str">
        <f t="shared" si="17"/>
        <v>Below Average</v>
      </c>
      <c r="P171" s="54" t="str">
        <f t="shared" si="18"/>
        <v>Below Average</v>
      </c>
      <c r="Q171" s="54" t="str">
        <f t="shared" si="19"/>
        <v>Below Average</v>
      </c>
      <c r="T171" t="s">
        <v>892</v>
      </c>
      <c r="U171" t="s">
        <v>364</v>
      </c>
      <c r="V171">
        <v>362</v>
      </c>
      <c r="W171">
        <v>530</v>
      </c>
      <c r="X171">
        <v>794</v>
      </c>
      <c r="Y171">
        <v>748</v>
      </c>
      <c r="Z171" t="s">
        <v>893</v>
      </c>
      <c r="AA171" t="s">
        <v>64</v>
      </c>
      <c r="AB171" t="s">
        <v>75</v>
      </c>
      <c r="AC171" t="s">
        <v>84</v>
      </c>
      <c r="AE171">
        <v>75</v>
      </c>
      <c r="AF171">
        <v>75</v>
      </c>
      <c r="AG171">
        <v>412.5</v>
      </c>
      <c r="AH171">
        <v>5.5</v>
      </c>
      <c r="AJ171">
        <v>278</v>
      </c>
      <c r="AK171">
        <v>278</v>
      </c>
      <c r="AL171">
        <v>7</v>
      </c>
      <c r="AM171">
        <v>9.5000000000000001E-2</v>
      </c>
      <c r="AN171">
        <v>2</v>
      </c>
      <c r="AO171">
        <v>0</v>
      </c>
      <c r="AP171">
        <v>2</v>
      </c>
      <c r="AQ171">
        <v>5</v>
      </c>
      <c r="AR171" s="2">
        <v>26724</v>
      </c>
      <c r="AS171">
        <v>0.61</v>
      </c>
      <c r="AT171" s="2">
        <v>26724</v>
      </c>
      <c r="AU171">
        <v>0.61</v>
      </c>
      <c r="AV171" s="2">
        <v>16773</v>
      </c>
      <c r="AW171" s="2">
        <v>1060415</v>
      </c>
      <c r="AX171" s="3">
        <v>0.62760000000000005</v>
      </c>
      <c r="AY171">
        <v>456</v>
      </c>
      <c r="AZ171" s="4">
        <v>7044209</v>
      </c>
      <c r="BA171" s="4">
        <v>17077</v>
      </c>
      <c r="BB171" s="4">
        <v>666</v>
      </c>
      <c r="BC171" t="s">
        <v>151</v>
      </c>
      <c r="BD171" t="s">
        <v>894</v>
      </c>
      <c r="BE171" t="s">
        <v>459</v>
      </c>
      <c r="BF171" t="s">
        <v>68</v>
      </c>
      <c r="BG171" t="s">
        <v>71</v>
      </c>
      <c r="BH171">
        <v>2</v>
      </c>
      <c r="BI171">
        <v>15</v>
      </c>
      <c r="BJ171">
        <v>32</v>
      </c>
      <c r="BK171">
        <v>85</v>
      </c>
      <c r="BL171">
        <v>17</v>
      </c>
      <c r="BM171" s="1">
        <v>33177</v>
      </c>
      <c r="BP171" t="s">
        <v>108</v>
      </c>
      <c r="BQ171" t="s">
        <v>108</v>
      </c>
    </row>
    <row r="172" spans="1:69" x14ac:dyDescent="0.35">
      <c r="A172" t="s">
        <v>895</v>
      </c>
      <c r="B172" s="10">
        <v>84699880</v>
      </c>
      <c r="C172" s="10">
        <v>98543759</v>
      </c>
      <c r="D172" s="10">
        <v>134750093</v>
      </c>
      <c r="E172">
        <v>536</v>
      </c>
      <c r="F172"/>
      <c r="G172" s="51" t="str">
        <f t="shared" si="14"/>
        <v>Above Average</v>
      </c>
      <c r="H172" s="57">
        <f t="shared" si="20"/>
        <v>7.6356527646437175E-2</v>
      </c>
      <c r="I172" s="51" t="str">
        <f t="shared" si="15"/>
        <v>Above Average</v>
      </c>
      <c r="K172" s="51" t="str">
        <f t="shared" si="16"/>
        <v>Below Average</v>
      </c>
      <c r="O172" s="54" t="str">
        <f t="shared" si="17"/>
        <v>Above Average</v>
      </c>
      <c r="P172" s="54" t="str">
        <f t="shared" si="18"/>
        <v>Above Average</v>
      </c>
      <c r="Q172" s="54" t="str">
        <f t="shared" si="19"/>
        <v>Above Average</v>
      </c>
      <c r="T172" t="s">
        <v>895</v>
      </c>
      <c r="U172" t="s">
        <v>677</v>
      </c>
      <c r="V172">
        <v>169</v>
      </c>
      <c r="W172">
        <v>169</v>
      </c>
      <c r="X172">
        <v>276</v>
      </c>
      <c r="Y172">
        <v>276</v>
      </c>
      <c r="Z172" t="s">
        <v>896</v>
      </c>
      <c r="AA172" t="s">
        <v>64</v>
      </c>
      <c r="AB172" t="s">
        <v>65</v>
      </c>
      <c r="AC172" t="s">
        <v>66</v>
      </c>
      <c r="AE172">
        <v>534</v>
      </c>
      <c r="AF172">
        <v>536</v>
      </c>
      <c r="AG172" s="6">
        <v>2542</v>
      </c>
      <c r="AH172">
        <v>4.76</v>
      </c>
      <c r="AJ172" s="2">
        <v>1358</v>
      </c>
      <c r="AK172" s="2">
        <v>1358</v>
      </c>
      <c r="AL172">
        <v>156</v>
      </c>
      <c r="AM172">
        <v>0.29699999999999999</v>
      </c>
      <c r="AN172">
        <v>4</v>
      </c>
      <c r="AO172">
        <v>0</v>
      </c>
      <c r="AP172">
        <v>4</v>
      </c>
      <c r="AQ172" t="s">
        <v>897</v>
      </c>
      <c r="AR172" s="2">
        <v>256459</v>
      </c>
      <c r="AS172">
        <v>5.89</v>
      </c>
      <c r="AT172" s="2">
        <v>256459</v>
      </c>
      <c r="AU172">
        <v>5.89</v>
      </c>
      <c r="AV172" s="2">
        <v>45163</v>
      </c>
      <c r="AW172" s="2">
        <v>4802466</v>
      </c>
      <c r="AX172" s="3">
        <v>0.17610000000000001</v>
      </c>
      <c r="AY172">
        <v>231</v>
      </c>
      <c r="AZ172" s="4">
        <v>10312262</v>
      </c>
      <c r="BA172" s="4">
        <v>4052</v>
      </c>
      <c r="BB172" s="4">
        <v>507</v>
      </c>
      <c r="BC172" t="s">
        <v>898</v>
      </c>
      <c r="BD172" t="s">
        <v>680</v>
      </c>
      <c r="BE172" t="s">
        <v>899</v>
      </c>
      <c r="BF172" t="s">
        <v>639</v>
      </c>
      <c r="BG172" t="s">
        <v>80</v>
      </c>
      <c r="BH172">
        <v>16</v>
      </c>
      <c r="BI172">
        <v>8</v>
      </c>
      <c r="BJ172" t="s">
        <v>900</v>
      </c>
      <c r="BK172">
        <v>55</v>
      </c>
      <c r="BL172">
        <v>41</v>
      </c>
      <c r="BM172" s="1">
        <v>24837</v>
      </c>
    </row>
    <row r="173" spans="1:69" x14ac:dyDescent="0.35">
      <c r="A173" t="s">
        <v>901</v>
      </c>
      <c r="B173" s="10">
        <v>26501093</v>
      </c>
      <c r="C173" s="10">
        <v>31403126</v>
      </c>
      <c r="D173" s="10">
        <v>48212319</v>
      </c>
      <c r="E173">
        <v>189</v>
      </c>
      <c r="F173"/>
      <c r="G173" s="51" t="str">
        <f t="shared" si="14"/>
        <v>Below Average</v>
      </c>
      <c r="H173" s="57">
        <f t="shared" si="20"/>
        <v>-0.99015966297697122</v>
      </c>
      <c r="I173" s="51" t="str">
        <f t="shared" si="15"/>
        <v>Below Average</v>
      </c>
      <c r="K173" s="51" t="str">
        <f t="shared" si="16"/>
        <v>Below Average</v>
      </c>
      <c r="O173" s="54" t="str">
        <f t="shared" si="17"/>
        <v>Below Average</v>
      </c>
      <c r="P173" s="54" t="str">
        <f t="shared" si="18"/>
        <v>Below Average</v>
      </c>
      <c r="Q173" s="54" t="str">
        <f t="shared" si="19"/>
        <v>Below Average</v>
      </c>
      <c r="T173" t="s">
        <v>901</v>
      </c>
      <c r="U173" t="s">
        <v>130</v>
      </c>
      <c r="V173">
        <v>326</v>
      </c>
      <c r="W173">
        <v>100</v>
      </c>
      <c r="X173">
        <v>784</v>
      </c>
      <c r="Y173">
        <v>784</v>
      </c>
      <c r="Z173" t="s">
        <v>902</v>
      </c>
      <c r="AA173" t="s">
        <v>64</v>
      </c>
      <c r="AB173" t="s">
        <v>75</v>
      </c>
      <c r="AC173" t="s">
        <v>66</v>
      </c>
      <c r="AE173">
        <v>189</v>
      </c>
      <c r="AF173">
        <v>189</v>
      </c>
      <c r="AG173">
        <v>777.5</v>
      </c>
      <c r="AH173">
        <v>4.1100000000000003</v>
      </c>
      <c r="AJ173">
        <v>361</v>
      </c>
      <c r="AK173">
        <v>361</v>
      </c>
      <c r="AL173">
        <v>105</v>
      </c>
      <c r="AM173">
        <v>0.56799999999999995</v>
      </c>
      <c r="AN173">
        <v>5</v>
      </c>
      <c r="AO173">
        <v>0</v>
      </c>
      <c r="AP173">
        <v>15</v>
      </c>
      <c r="AQ173" s="7">
        <v>43564</v>
      </c>
      <c r="AR173" s="2">
        <v>86078</v>
      </c>
      <c r="AS173">
        <v>1.98</v>
      </c>
      <c r="AT173" s="2">
        <v>86078</v>
      </c>
      <c r="AU173">
        <v>1.98</v>
      </c>
      <c r="AV173" s="2">
        <v>37227</v>
      </c>
      <c r="AW173" s="2">
        <v>1657278</v>
      </c>
      <c r="AX173" s="3">
        <v>0.4325</v>
      </c>
      <c r="AY173">
        <v>182</v>
      </c>
      <c r="AZ173" s="4">
        <v>14369576</v>
      </c>
      <c r="BA173" s="4">
        <v>18482</v>
      </c>
      <c r="BB173" s="4">
        <v>512</v>
      </c>
      <c r="BC173" t="s">
        <v>231</v>
      </c>
      <c r="BD173" t="s">
        <v>903</v>
      </c>
      <c r="BE173" t="s">
        <v>904</v>
      </c>
      <c r="BF173" t="s">
        <v>135</v>
      </c>
      <c r="BG173" t="s">
        <v>95</v>
      </c>
      <c r="BH173">
        <v>3</v>
      </c>
      <c r="BI173">
        <v>7</v>
      </c>
      <c r="BJ173">
        <v>26</v>
      </c>
      <c r="BK173">
        <v>65</v>
      </c>
      <c r="BL173">
        <v>1</v>
      </c>
      <c r="BM173" s="1">
        <v>32295</v>
      </c>
      <c r="BO173" t="s">
        <v>186</v>
      </c>
      <c r="BP173" t="s">
        <v>108</v>
      </c>
    </row>
    <row r="174" spans="1:69" x14ac:dyDescent="0.35">
      <c r="A174" t="s">
        <v>905</v>
      </c>
      <c r="B174" s="10">
        <v>32133897</v>
      </c>
      <c r="C174" s="10">
        <v>35290163</v>
      </c>
      <c r="D174" s="10">
        <v>49005198</v>
      </c>
      <c r="E174">
        <v>188</v>
      </c>
      <c r="F174"/>
      <c r="G174" s="51" t="str">
        <f t="shared" si="14"/>
        <v>Below Average</v>
      </c>
      <c r="H174" s="57">
        <f t="shared" si="20"/>
        <v>-0.83787810423145126</v>
      </c>
      <c r="I174" s="51" t="str">
        <f t="shared" si="15"/>
        <v>Below Average</v>
      </c>
      <c r="K174" s="51" t="str">
        <f t="shared" si="16"/>
        <v>Below Average</v>
      </c>
      <c r="O174" s="54" t="str">
        <f t="shared" si="17"/>
        <v>Below Average</v>
      </c>
      <c r="P174" s="54" t="str">
        <f t="shared" si="18"/>
        <v>Below Average</v>
      </c>
      <c r="Q174" s="54" t="str">
        <f t="shared" si="19"/>
        <v>Below Average</v>
      </c>
      <c r="T174" t="s">
        <v>905</v>
      </c>
      <c r="U174" t="s">
        <v>323</v>
      </c>
      <c r="V174">
        <v>337</v>
      </c>
      <c r="W174">
        <v>337</v>
      </c>
      <c r="X174">
        <v>783</v>
      </c>
      <c r="Y174">
        <v>555</v>
      </c>
      <c r="Z174" t="s">
        <v>906</v>
      </c>
      <c r="AA174" t="s">
        <v>64</v>
      </c>
      <c r="AB174" t="s">
        <v>75</v>
      </c>
      <c r="AC174" t="s">
        <v>66</v>
      </c>
      <c r="AE174">
        <v>188</v>
      </c>
      <c r="AF174">
        <v>188</v>
      </c>
      <c r="AG174">
        <v>848</v>
      </c>
      <c r="AH174">
        <v>4.51</v>
      </c>
      <c r="AJ174">
        <v>433</v>
      </c>
      <c r="AK174">
        <v>433</v>
      </c>
      <c r="AL174">
        <v>74</v>
      </c>
      <c r="AM174">
        <v>0.4</v>
      </c>
      <c r="AN174">
        <v>4</v>
      </c>
      <c r="AO174">
        <v>1</v>
      </c>
      <c r="AP174">
        <v>32</v>
      </c>
      <c r="AQ174">
        <v>3</v>
      </c>
      <c r="AR174" s="2">
        <v>167568</v>
      </c>
      <c r="AS174">
        <v>3.85</v>
      </c>
      <c r="AT174" s="2">
        <v>167568</v>
      </c>
      <c r="AU174">
        <v>3.85</v>
      </c>
      <c r="AV174" s="2">
        <v>59808</v>
      </c>
      <c r="AW174" s="2">
        <v>1622292</v>
      </c>
      <c r="AX174" s="3">
        <v>0.3569</v>
      </c>
      <c r="AY174">
        <v>112</v>
      </c>
      <c r="AZ174" s="4">
        <v>14709271</v>
      </c>
      <c r="BA174" s="4">
        <v>17346</v>
      </c>
      <c r="BB174" s="4">
        <v>554</v>
      </c>
      <c r="BC174" t="s">
        <v>907</v>
      </c>
      <c r="BD174" t="s">
        <v>908</v>
      </c>
      <c r="BE174" t="s">
        <v>909</v>
      </c>
      <c r="BF174" t="s">
        <v>910</v>
      </c>
      <c r="BG174" t="s">
        <v>95</v>
      </c>
      <c r="BH174">
        <v>3</v>
      </c>
      <c r="BI174">
        <v>12</v>
      </c>
      <c r="BJ174">
        <v>26</v>
      </c>
      <c r="BK174">
        <v>74</v>
      </c>
      <c r="BL174">
        <v>2</v>
      </c>
      <c r="BM174" s="1">
        <v>32448</v>
      </c>
      <c r="BP174" t="s">
        <v>108</v>
      </c>
    </row>
    <row r="175" spans="1:69" x14ac:dyDescent="0.35">
      <c r="A175" t="s">
        <v>911</v>
      </c>
      <c r="B175" s="10">
        <v>8090800</v>
      </c>
      <c r="C175" s="10">
        <v>11533893</v>
      </c>
      <c r="D175" s="10">
        <v>22411641</v>
      </c>
      <c r="E175">
        <v>56</v>
      </c>
      <c r="F175"/>
      <c r="G175" s="51" t="str">
        <f t="shared" si="14"/>
        <v>Below Average</v>
      </c>
      <c r="H175" s="57">
        <f t="shared" si="20"/>
        <v>-1.6261231580751114</v>
      </c>
      <c r="I175" s="51" t="str">
        <f t="shared" si="15"/>
        <v>Below Average</v>
      </c>
      <c r="K175" s="51" t="str">
        <f t="shared" si="16"/>
        <v>Below Average</v>
      </c>
      <c r="O175" s="54" t="str">
        <f t="shared" si="17"/>
        <v>Below Average</v>
      </c>
      <c r="P175" s="54" t="str">
        <f t="shared" si="18"/>
        <v>Below Average</v>
      </c>
      <c r="Q175" s="54" t="str">
        <f t="shared" si="19"/>
        <v>Below Average</v>
      </c>
      <c r="T175" t="s">
        <v>911</v>
      </c>
      <c r="U175" t="s">
        <v>103</v>
      </c>
      <c r="V175">
        <v>364</v>
      </c>
      <c r="W175">
        <v>359</v>
      </c>
      <c r="X175">
        <v>548</v>
      </c>
      <c r="Y175">
        <v>840</v>
      </c>
      <c r="Z175" t="s">
        <v>912</v>
      </c>
      <c r="AA175" t="s">
        <v>64</v>
      </c>
      <c r="AB175" t="s">
        <v>75</v>
      </c>
      <c r="AC175" t="s">
        <v>66</v>
      </c>
      <c r="AE175">
        <v>56</v>
      </c>
      <c r="AF175">
        <v>56</v>
      </c>
      <c r="AG175">
        <v>280</v>
      </c>
      <c r="AH175">
        <v>5</v>
      </c>
      <c r="AJ175">
        <v>173</v>
      </c>
      <c r="AK175">
        <v>173</v>
      </c>
      <c r="AL175">
        <v>15</v>
      </c>
      <c r="AM175">
        <v>0.26800000000000002</v>
      </c>
      <c r="AN175">
        <v>2</v>
      </c>
      <c r="AO175">
        <v>1</v>
      </c>
      <c r="AP175">
        <v>3</v>
      </c>
      <c r="AQ175">
        <v>4</v>
      </c>
      <c r="AR175" s="2">
        <v>42733</v>
      </c>
      <c r="AS175">
        <v>0.98</v>
      </c>
      <c r="AT175" s="2">
        <v>42733</v>
      </c>
      <c r="AU175">
        <v>0.98</v>
      </c>
      <c r="AV175" s="2">
        <v>22801</v>
      </c>
      <c r="AW175" s="2">
        <v>596573</v>
      </c>
      <c r="AX175" s="3">
        <v>0.53359999999999996</v>
      </c>
      <c r="AY175">
        <v>177</v>
      </c>
      <c r="AZ175" s="4">
        <v>7324340</v>
      </c>
      <c r="BA175" s="4">
        <v>26158</v>
      </c>
      <c r="BB175" s="4">
        <v>705</v>
      </c>
      <c r="BC175" t="s">
        <v>913</v>
      </c>
      <c r="BD175" t="s">
        <v>910</v>
      </c>
      <c r="BE175" t="s">
        <v>914</v>
      </c>
      <c r="BF175" t="s">
        <v>326</v>
      </c>
      <c r="BG175" t="s">
        <v>95</v>
      </c>
      <c r="BH175">
        <v>3</v>
      </c>
      <c r="BI175">
        <v>12</v>
      </c>
      <c r="BJ175">
        <v>27</v>
      </c>
      <c r="BK175">
        <v>74</v>
      </c>
      <c r="BL175">
        <v>2</v>
      </c>
      <c r="BM175" s="1">
        <v>35550</v>
      </c>
      <c r="BP175" t="s">
        <v>108</v>
      </c>
      <c r="BQ175" t="s">
        <v>108</v>
      </c>
    </row>
    <row r="176" spans="1:69" x14ac:dyDescent="0.35">
      <c r="A176" t="s">
        <v>915</v>
      </c>
      <c r="B176" s="10">
        <v>10602687</v>
      </c>
      <c r="C176" s="10">
        <v>11266224</v>
      </c>
      <c r="D176" s="10">
        <v>34122172</v>
      </c>
      <c r="E176">
        <v>55</v>
      </c>
      <c r="F176"/>
      <c r="G176" s="51" t="str">
        <f t="shared" si="14"/>
        <v>Below Average</v>
      </c>
      <c r="H176" s="57">
        <f t="shared" si="20"/>
        <v>-1.5238653424931767</v>
      </c>
      <c r="I176" s="51" t="str">
        <f t="shared" si="15"/>
        <v>Below Average</v>
      </c>
      <c r="K176" s="51" t="str">
        <f t="shared" si="16"/>
        <v>Below Average</v>
      </c>
      <c r="O176" s="54" t="str">
        <f t="shared" si="17"/>
        <v>Below Average</v>
      </c>
      <c r="P176" s="54" t="str">
        <f t="shared" si="18"/>
        <v>Below Average</v>
      </c>
      <c r="Q176" s="54" t="str">
        <f t="shared" si="19"/>
        <v>Below Average</v>
      </c>
      <c r="T176" t="s">
        <v>915</v>
      </c>
      <c r="U176" t="s">
        <v>323</v>
      </c>
      <c r="V176">
        <v>292</v>
      </c>
      <c r="W176">
        <v>337</v>
      </c>
      <c r="X176">
        <v>555</v>
      </c>
      <c r="Y176">
        <v>555</v>
      </c>
      <c r="Z176" t="s">
        <v>916</v>
      </c>
      <c r="AA176" t="s">
        <v>64</v>
      </c>
      <c r="AB176" t="s">
        <v>75</v>
      </c>
      <c r="AC176" t="s">
        <v>84</v>
      </c>
      <c r="AE176">
        <v>55</v>
      </c>
      <c r="AF176">
        <v>55</v>
      </c>
      <c r="AG176">
        <v>229.5</v>
      </c>
      <c r="AH176">
        <v>4.17</v>
      </c>
      <c r="AJ176">
        <v>119</v>
      </c>
      <c r="AK176">
        <v>119</v>
      </c>
      <c r="AL176">
        <v>17</v>
      </c>
      <c r="AM176">
        <v>0.309</v>
      </c>
      <c r="AN176">
        <v>2</v>
      </c>
      <c r="AO176">
        <v>0</v>
      </c>
      <c r="AP176">
        <v>2</v>
      </c>
      <c r="AQ176">
        <v>6</v>
      </c>
      <c r="AR176" s="2">
        <v>17872</v>
      </c>
      <c r="AS176">
        <v>0.41</v>
      </c>
      <c r="AT176" s="2">
        <v>17872</v>
      </c>
      <c r="AU176">
        <v>0.41</v>
      </c>
      <c r="AV176" s="2">
        <v>10275</v>
      </c>
      <c r="AW176" s="2">
        <v>490400</v>
      </c>
      <c r="AX176" s="3">
        <v>0.57489999999999997</v>
      </c>
      <c r="AY176">
        <v>290</v>
      </c>
      <c r="AZ176" s="4">
        <v>4322735</v>
      </c>
      <c r="BA176" s="4">
        <v>18795</v>
      </c>
      <c r="BB176" s="4">
        <v>643</v>
      </c>
      <c r="BC176" t="s">
        <v>326</v>
      </c>
      <c r="BD176" t="s">
        <v>908</v>
      </c>
      <c r="BE176" t="s">
        <v>917</v>
      </c>
      <c r="BG176" t="s">
        <v>95</v>
      </c>
      <c r="BH176">
        <v>3</v>
      </c>
      <c r="BI176">
        <v>12</v>
      </c>
      <c r="BJ176">
        <v>27</v>
      </c>
      <c r="BK176">
        <v>74</v>
      </c>
      <c r="BL176">
        <v>2</v>
      </c>
      <c r="BM176" s="1">
        <v>31747</v>
      </c>
      <c r="BP176" t="s">
        <v>108</v>
      </c>
    </row>
    <row r="177" spans="1:69" x14ac:dyDescent="0.35">
      <c r="A177" t="s">
        <v>918</v>
      </c>
      <c r="B177" s="10">
        <v>191325946</v>
      </c>
      <c r="C177" s="10">
        <v>222809694</v>
      </c>
      <c r="D177" s="10">
        <v>280597320</v>
      </c>
      <c r="E177" s="2">
        <v>1272</v>
      </c>
      <c r="F177" s="2"/>
      <c r="G177" s="51" t="str">
        <f t="shared" si="14"/>
        <v>Above Average</v>
      </c>
      <c r="H177" s="57">
        <f t="shared" si="20"/>
        <v>0.83659882151487275</v>
      </c>
      <c r="I177" s="51" t="str">
        <f t="shared" si="15"/>
        <v>Above Average</v>
      </c>
      <c r="K177" s="51" t="str">
        <f t="shared" si="16"/>
        <v>Above Average</v>
      </c>
      <c r="O177" s="54" t="str">
        <f t="shared" si="17"/>
        <v>Above Average</v>
      </c>
      <c r="P177" s="54" t="str">
        <f t="shared" si="18"/>
        <v>Above Average</v>
      </c>
      <c r="Q177" s="54" t="str">
        <f t="shared" si="19"/>
        <v>Above Average</v>
      </c>
      <c r="T177" t="s">
        <v>918</v>
      </c>
      <c r="U177" t="s">
        <v>919</v>
      </c>
      <c r="V177">
        <v>81</v>
      </c>
      <c r="W177">
        <v>81</v>
      </c>
      <c r="X177">
        <v>429</v>
      </c>
      <c r="Y177">
        <v>429</v>
      </c>
      <c r="Z177" t="s">
        <v>920</v>
      </c>
      <c r="AA177" t="s">
        <v>176</v>
      </c>
      <c r="AB177" t="s">
        <v>65</v>
      </c>
      <c r="AC177" t="s">
        <v>66</v>
      </c>
      <c r="AD177">
        <v>204</v>
      </c>
      <c r="AE177" s="2">
        <v>1272</v>
      </c>
      <c r="AF177" s="2">
        <v>1272</v>
      </c>
      <c r="AG177" s="6">
        <v>6004</v>
      </c>
      <c r="AH177">
        <v>4.72</v>
      </c>
      <c r="AI177">
        <v>576</v>
      </c>
      <c r="AJ177" s="2">
        <v>2405</v>
      </c>
      <c r="AK177" s="2">
        <v>2981</v>
      </c>
      <c r="AL177">
        <v>494</v>
      </c>
      <c r="AM177">
        <v>0.39500000000000002</v>
      </c>
      <c r="AN177">
        <v>6</v>
      </c>
      <c r="AO177">
        <v>0</v>
      </c>
      <c r="AP177">
        <v>6</v>
      </c>
      <c r="AQ177">
        <v>20</v>
      </c>
      <c r="AR177" s="2">
        <v>538367</v>
      </c>
      <c r="AS177">
        <v>12.36</v>
      </c>
      <c r="AT177" s="2">
        <v>538367</v>
      </c>
      <c r="AU177">
        <v>12.36</v>
      </c>
      <c r="AV177" s="2">
        <v>83754</v>
      </c>
      <c r="AW177" s="2">
        <v>11967873</v>
      </c>
      <c r="AX177" s="3">
        <v>0.15559999999999999</v>
      </c>
      <c r="AY177">
        <v>241</v>
      </c>
      <c r="AZ177" s="4">
        <v>25774000</v>
      </c>
      <c r="BA177" s="4">
        <v>4306</v>
      </c>
      <c r="BB177" s="4">
        <v>550</v>
      </c>
      <c r="BC177" t="s">
        <v>921</v>
      </c>
      <c r="BD177" t="s">
        <v>541</v>
      </c>
      <c r="BE177" t="s">
        <v>105</v>
      </c>
      <c r="BF177" t="s">
        <v>922</v>
      </c>
      <c r="BG177" t="s">
        <v>95</v>
      </c>
      <c r="BH177">
        <v>9</v>
      </c>
      <c r="BI177">
        <v>13</v>
      </c>
      <c r="BJ177" t="s">
        <v>923</v>
      </c>
      <c r="BK177">
        <v>70</v>
      </c>
      <c r="BL177">
        <v>7</v>
      </c>
      <c r="BM177" s="1">
        <v>22462</v>
      </c>
    </row>
    <row r="178" spans="1:69" x14ac:dyDescent="0.35">
      <c r="A178" t="s">
        <v>924</v>
      </c>
      <c r="B178" s="10">
        <v>7816609</v>
      </c>
      <c r="C178" s="10">
        <v>9191290</v>
      </c>
      <c r="D178" s="10">
        <v>16808749</v>
      </c>
      <c r="E178">
        <v>46</v>
      </c>
      <c r="F178"/>
      <c r="G178" s="51" t="str">
        <f t="shared" si="14"/>
        <v>Below Average</v>
      </c>
      <c r="H178" s="57">
        <f t="shared" si="20"/>
        <v>-1.6376457639928215</v>
      </c>
      <c r="I178" s="51" t="str">
        <f t="shared" si="15"/>
        <v>Below Average</v>
      </c>
      <c r="K178" s="51" t="str">
        <f t="shared" si="16"/>
        <v>Below Average</v>
      </c>
      <c r="O178" s="54" t="str">
        <f t="shared" si="17"/>
        <v>Below Average</v>
      </c>
      <c r="P178" s="54" t="str">
        <f t="shared" si="18"/>
        <v>Below Average</v>
      </c>
      <c r="Q178" s="54" t="str">
        <f t="shared" si="19"/>
        <v>Below Average</v>
      </c>
      <c r="T178" t="s">
        <v>924</v>
      </c>
      <c r="U178" t="s">
        <v>925</v>
      </c>
      <c r="V178">
        <v>296</v>
      </c>
      <c r="W178">
        <v>81</v>
      </c>
      <c r="X178">
        <v>557</v>
      </c>
      <c r="Y178">
        <v>558</v>
      </c>
      <c r="Z178" t="s">
        <v>926</v>
      </c>
      <c r="AA178" t="s">
        <v>64</v>
      </c>
      <c r="AB178" t="s">
        <v>65</v>
      </c>
      <c r="AC178" t="s">
        <v>84</v>
      </c>
      <c r="AE178">
        <v>46</v>
      </c>
      <c r="AF178">
        <v>46</v>
      </c>
      <c r="AG178">
        <v>187</v>
      </c>
      <c r="AH178">
        <v>4.07</v>
      </c>
      <c r="AJ178">
        <v>87</v>
      </c>
      <c r="AK178">
        <v>87</v>
      </c>
      <c r="AL178">
        <v>21</v>
      </c>
      <c r="AM178">
        <v>0.45700000000000002</v>
      </c>
      <c r="AN178">
        <v>3</v>
      </c>
      <c r="AO178">
        <v>0</v>
      </c>
      <c r="AP178">
        <v>3</v>
      </c>
      <c r="AQ178" s="7">
        <v>43591</v>
      </c>
      <c r="AR178" s="2">
        <v>11843</v>
      </c>
      <c r="AS178">
        <v>0.27</v>
      </c>
      <c r="AT178" s="2">
        <v>11843</v>
      </c>
      <c r="AU178">
        <v>0.27</v>
      </c>
      <c r="AV178" s="2">
        <v>8099</v>
      </c>
      <c r="AW178" s="2">
        <v>434570</v>
      </c>
      <c r="AX178" s="3">
        <v>0.68389999999999995</v>
      </c>
      <c r="AY178">
        <v>322</v>
      </c>
      <c r="AZ178" s="4">
        <v>6002000</v>
      </c>
      <c r="BA178" s="4">
        <v>32096</v>
      </c>
      <c r="BB178" s="4">
        <v>599</v>
      </c>
      <c r="BC178" t="s">
        <v>541</v>
      </c>
      <c r="BD178" t="s">
        <v>927</v>
      </c>
      <c r="BE178" t="s">
        <v>105</v>
      </c>
      <c r="BF178" t="s">
        <v>928</v>
      </c>
      <c r="BG178" t="s">
        <v>95</v>
      </c>
      <c r="BH178">
        <v>9</v>
      </c>
      <c r="BI178">
        <v>13</v>
      </c>
      <c r="BJ178">
        <v>31</v>
      </c>
      <c r="BK178">
        <v>70</v>
      </c>
      <c r="BL178">
        <v>7</v>
      </c>
      <c r="BM178" s="1">
        <v>32448</v>
      </c>
      <c r="BP178" t="s">
        <v>108</v>
      </c>
    </row>
    <row r="179" spans="1:69" x14ac:dyDescent="0.35">
      <c r="A179" t="s">
        <v>929</v>
      </c>
      <c r="B179" s="10">
        <v>12443765</v>
      </c>
      <c r="C179" s="10">
        <v>12950332</v>
      </c>
      <c r="D179" s="10">
        <v>19326325</v>
      </c>
      <c r="E179">
        <v>51</v>
      </c>
      <c r="F179"/>
      <c r="G179" s="51" t="str">
        <f t="shared" si="14"/>
        <v>Below Average</v>
      </c>
      <c r="H179" s="57">
        <f t="shared" si="20"/>
        <v>-1.4525044459998264</v>
      </c>
      <c r="I179" s="51" t="str">
        <f t="shared" si="15"/>
        <v>Below Average</v>
      </c>
      <c r="K179" s="51" t="str">
        <f t="shared" si="16"/>
        <v>Below Average</v>
      </c>
      <c r="O179" s="54" t="str">
        <f t="shared" si="17"/>
        <v>Below Average</v>
      </c>
      <c r="P179" s="54" t="str">
        <f t="shared" si="18"/>
        <v>Below Average</v>
      </c>
      <c r="Q179" s="54" t="str">
        <f t="shared" si="19"/>
        <v>Below Average</v>
      </c>
      <c r="T179" t="s">
        <v>929</v>
      </c>
      <c r="U179" t="s">
        <v>925</v>
      </c>
      <c r="V179">
        <v>297</v>
      </c>
      <c r="W179">
        <v>81</v>
      </c>
      <c r="X179">
        <v>558</v>
      </c>
      <c r="Y179">
        <v>558</v>
      </c>
      <c r="Z179" t="s">
        <v>930</v>
      </c>
      <c r="AA179" t="s">
        <v>64</v>
      </c>
      <c r="AB179" t="s">
        <v>65</v>
      </c>
      <c r="AC179" t="s">
        <v>84</v>
      </c>
      <c r="AE179">
        <v>51</v>
      </c>
      <c r="AF179">
        <v>51</v>
      </c>
      <c r="AG179">
        <v>220.5</v>
      </c>
      <c r="AH179">
        <v>4.32</v>
      </c>
      <c r="AJ179">
        <v>115</v>
      </c>
      <c r="AK179">
        <v>115</v>
      </c>
      <c r="AL179">
        <v>17</v>
      </c>
      <c r="AM179">
        <v>0.33300000000000002</v>
      </c>
      <c r="AN179">
        <v>2</v>
      </c>
      <c r="AO179">
        <v>0</v>
      </c>
      <c r="AP179">
        <v>2</v>
      </c>
      <c r="AQ179" s="7">
        <v>43591</v>
      </c>
      <c r="AR179" s="2">
        <v>13988</v>
      </c>
      <c r="AS179">
        <v>0.32</v>
      </c>
      <c r="AT179" s="2">
        <v>13988</v>
      </c>
      <c r="AU179">
        <v>0.32</v>
      </c>
      <c r="AV179" s="2">
        <v>9930</v>
      </c>
      <c r="AW179" s="2">
        <v>547624</v>
      </c>
      <c r="AX179" s="3">
        <v>0.70989999999999998</v>
      </c>
      <c r="AY179">
        <v>359</v>
      </c>
      <c r="AZ179" s="4">
        <v>3652758</v>
      </c>
      <c r="BA179" s="4">
        <v>16603</v>
      </c>
      <c r="BB179" s="4">
        <v>453</v>
      </c>
      <c r="BC179" t="s">
        <v>541</v>
      </c>
      <c r="BD179" t="s">
        <v>921</v>
      </c>
      <c r="BE179" t="s">
        <v>105</v>
      </c>
      <c r="BF179" t="s">
        <v>927</v>
      </c>
      <c r="BG179" t="s">
        <v>95</v>
      </c>
      <c r="BH179">
        <v>9</v>
      </c>
      <c r="BI179">
        <v>13</v>
      </c>
      <c r="BJ179">
        <v>31</v>
      </c>
      <c r="BK179">
        <v>70</v>
      </c>
      <c r="BL179">
        <v>7</v>
      </c>
      <c r="BM179" s="1">
        <v>30589</v>
      </c>
      <c r="BP179" t="s">
        <v>108</v>
      </c>
    </row>
    <row r="180" spans="1:69" x14ac:dyDescent="0.35">
      <c r="A180" t="s">
        <v>931</v>
      </c>
      <c r="B180" s="10">
        <v>220547767</v>
      </c>
      <c r="C180" s="10">
        <v>290752004</v>
      </c>
      <c r="D180" s="10">
        <v>336439042</v>
      </c>
      <c r="E180" s="2">
        <v>1682</v>
      </c>
      <c r="F180" s="2"/>
      <c r="G180" s="51" t="str">
        <f t="shared" si="14"/>
        <v>Above Average</v>
      </c>
      <c r="H180" s="57">
        <f t="shared" si="20"/>
        <v>0.95029328319854767</v>
      </c>
      <c r="I180" s="51" t="str">
        <f t="shared" si="15"/>
        <v>Above Average</v>
      </c>
      <c r="K180" s="51" t="str">
        <f t="shared" si="16"/>
        <v>Above Average</v>
      </c>
      <c r="O180" s="54" t="str">
        <f t="shared" si="17"/>
        <v>Above Average</v>
      </c>
      <c r="P180" s="54" t="str">
        <f t="shared" si="18"/>
        <v>Above Average</v>
      </c>
      <c r="Q180" s="54" t="str">
        <f t="shared" si="19"/>
        <v>Above Average</v>
      </c>
      <c r="T180" t="s">
        <v>931</v>
      </c>
      <c r="U180" t="s">
        <v>932</v>
      </c>
      <c r="V180">
        <v>49</v>
      </c>
      <c r="W180">
        <v>49</v>
      </c>
      <c r="X180">
        <v>638</v>
      </c>
      <c r="Y180">
        <v>638</v>
      </c>
      <c r="Z180" t="s">
        <v>933</v>
      </c>
      <c r="AA180" t="s">
        <v>176</v>
      </c>
      <c r="AB180" t="s">
        <v>65</v>
      </c>
      <c r="AC180" t="s">
        <v>66</v>
      </c>
      <c r="AD180">
        <v>257</v>
      </c>
      <c r="AE180" s="2">
        <v>1680</v>
      </c>
      <c r="AF180" s="2">
        <v>1682</v>
      </c>
      <c r="AG180" s="6">
        <v>7112</v>
      </c>
      <c r="AH180">
        <v>4.2300000000000004</v>
      </c>
      <c r="AI180">
        <v>548</v>
      </c>
      <c r="AJ180" s="2">
        <v>2713</v>
      </c>
      <c r="AK180" s="2">
        <v>3261</v>
      </c>
      <c r="AL180">
        <v>737</v>
      </c>
      <c r="AM180">
        <v>0.44500000000000001</v>
      </c>
      <c r="AN180">
        <v>11</v>
      </c>
      <c r="AO180">
        <v>1</v>
      </c>
      <c r="AP180">
        <v>12</v>
      </c>
      <c r="AQ180" t="s">
        <v>734</v>
      </c>
      <c r="AR180" s="2">
        <v>724809</v>
      </c>
      <c r="AS180">
        <v>16.64</v>
      </c>
      <c r="AT180" s="2">
        <v>652495</v>
      </c>
      <c r="AU180">
        <v>14.98</v>
      </c>
      <c r="AV180" s="2">
        <v>111631</v>
      </c>
      <c r="AW180" s="2">
        <v>13300359</v>
      </c>
      <c r="AX180" s="3">
        <v>0.154</v>
      </c>
      <c r="AY180">
        <v>196</v>
      </c>
      <c r="AZ180" s="4">
        <v>17882055</v>
      </c>
      <c r="BA180" s="4">
        <v>2539</v>
      </c>
      <c r="BB180" s="4">
        <v>517</v>
      </c>
      <c r="BC180" t="s">
        <v>934</v>
      </c>
      <c r="BD180" t="s">
        <v>935</v>
      </c>
      <c r="BE180" t="s">
        <v>541</v>
      </c>
      <c r="BF180" t="s">
        <v>936</v>
      </c>
      <c r="BG180" t="s">
        <v>71</v>
      </c>
      <c r="BH180">
        <v>8</v>
      </c>
      <c r="BI180">
        <v>13</v>
      </c>
      <c r="BJ180" t="s">
        <v>937</v>
      </c>
      <c r="BK180" t="s">
        <v>938</v>
      </c>
      <c r="BL180" t="s">
        <v>939</v>
      </c>
      <c r="BM180" s="1">
        <v>19059</v>
      </c>
    </row>
    <row r="181" spans="1:69" x14ac:dyDescent="0.35">
      <c r="A181" t="s">
        <v>940</v>
      </c>
      <c r="B181" s="10">
        <v>288401978</v>
      </c>
      <c r="C181" s="10">
        <v>436324583</v>
      </c>
      <c r="D181" s="10">
        <v>548155109</v>
      </c>
      <c r="E181" s="2">
        <v>1717</v>
      </c>
      <c r="F181" s="2"/>
      <c r="G181" s="51" t="str">
        <f t="shared" si="14"/>
        <v>Above Average</v>
      </c>
      <c r="H181" s="57">
        <f t="shared" si="20"/>
        <v>1.1444399126734093</v>
      </c>
      <c r="I181" s="51" t="str">
        <f t="shared" si="15"/>
        <v>Above Average</v>
      </c>
      <c r="K181" s="51" t="str">
        <f t="shared" si="16"/>
        <v>Above Average</v>
      </c>
      <c r="O181" s="54" t="str">
        <f t="shared" si="17"/>
        <v>Above Average</v>
      </c>
      <c r="P181" s="54" t="str">
        <f t="shared" si="18"/>
        <v>Above Average</v>
      </c>
      <c r="Q181" s="54" t="str">
        <f t="shared" si="19"/>
        <v>Above Average</v>
      </c>
      <c r="T181" t="s">
        <v>940</v>
      </c>
      <c r="U181" t="s">
        <v>941</v>
      </c>
      <c r="V181">
        <v>21</v>
      </c>
      <c r="W181">
        <v>21</v>
      </c>
      <c r="X181">
        <v>514</v>
      </c>
      <c r="Y181">
        <v>514</v>
      </c>
      <c r="Z181" t="s">
        <v>942</v>
      </c>
      <c r="AA181" t="s">
        <v>64</v>
      </c>
      <c r="AB181" t="s">
        <v>65</v>
      </c>
      <c r="AC181" t="s">
        <v>66</v>
      </c>
      <c r="AE181" s="2">
        <v>1716</v>
      </c>
      <c r="AF181" s="2">
        <v>1717</v>
      </c>
      <c r="AG181" s="6">
        <v>8268</v>
      </c>
      <c r="AH181">
        <v>4.82</v>
      </c>
      <c r="AJ181" s="2">
        <v>4147</v>
      </c>
      <c r="AK181" s="2">
        <v>4147</v>
      </c>
      <c r="AL181">
        <v>607</v>
      </c>
      <c r="AM181">
        <v>0.35799999999999998</v>
      </c>
      <c r="AN181">
        <v>27</v>
      </c>
      <c r="AO181">
        <v>1</v>
      </c>
      <c r="AP181">
        <v>71</v>
      </c>
      <c r="AQ181">
        <v>6</v>
      </c>
      <c r="AR181" s="2">
        <v>1241000</v>
      </c>
      <c r="AS181">
        <v>28.49</v>
      </c>
      <c r="AT181" s="2">
        <v>1101547</v>
      </c>
      <c r="AU181">
        <v>25.29</v>
      </c>
      <c r="AV181" s="2">
        <v>240198</v>
      </c>
      <c r="AW181" s="2">
        <v>13741160</v>
      </c>
      <c r="AX181" s="3">
        <v>0.19359999999999999</v>
      </c>
      <c r="AY181">
        <v>146</v>
      </c>
      <c r="AZ181" s="4">
        <v>19420000</v>
      </c>
      <c r="BA181" s="4">
        <v>2347</v>
      </c>
      <c r="BB181" s="4">
        <v>560</v>
      </c>
      <c r="BC181" t="s">
        <v>373</v>
      </c>
      <c r="BD181" t="s">
        <v>182</v>
      </c>
      <c r="BE181" t="s">
        <v>632</v>
      </c>
      <c r="BF181" t="s">
        <v>114</v>
      </c>
      <c r="BG181" t="s">
        <v>80</v>
      </c>
      <c r="BH181">
        <v>3</v>
      </c>
      <c r="BI181">
        <v>7</v>
      </c>
      <c r="BJ181">
        <v>18</v>
      </c>
      <c r="BK181">
        <v>56</v>
      </c>
      <c r="BL181">
        <v>36</v>
      </c>
      <c r="BM181" s="1">
        <v>17917</v>
      </c>
      <c r="BN181" t="s">
        <v>199</v>
      </c>
    </row>
    <row r="182" spans="1:69" x14ac:dyDescent="0.35">
      <c r="A182" t="s">
        <v>943</v>
      </c>
      <c r="B182" s="10">
        <v>4285877</v>
      </c>
      <c r="C182" s="10">
        <v>5923467</v>
      </c>
      <c r="D182" s="10">
        <v>14972767</v>
      </c>
      <c r="E182">
        <v>48</v>
      </c>
      <c r="F182"/>
      <c r="G182" s="51" t="str">
        <f t="shared" si="14"/>
        <v>Below Average</v>
      </c>
      <c r="H182" s="57">
        <f t="shared" si="20"/>
        <v>-1.7928432236794329</v>
      </c>
      <c r="I182" s="51" t="str">
        <f t="shared" si="15"/>
        <v>Below Average</v>
      </c>
      <c r="K182" s="51" t="str">
        <f t="shared" si="16"/>
        <v>Below Average</v>
      </c>
      <c r="O182" s="54" t="str">
        <f t="shared" si="17"/>
        <v>Below Average</v>
      </c>
      <c r="P182" s="54" t="str">
        <f t="shared" si="18"/>
        <v>Below Average</v>
      </c>
      <c r="Q182" s="54" t="str">
        <f t="shared" si="19"/>
        <v>Below Average</v>
      </c>
      <c r="T182" t="s">
        <v>943</v>
      </c>
      <c r="U182" t="s">
        <v>103</v>
      </c>
      <c r="V182">
        <v>363</v>
      </c>
      <c r="W182">
        <v>359</v>
      </c>
      <c r="X182">
        <v>803</v>
      </c>
      <c r="Y182">
        <v>840</v>
      </c>
      <c r="Z182" t="s">
        <v>944</v>
      </c>
      <c r="AA182" t="s">
        <v>64</v>
      </c>
      <c r="AB182" t="s">
        <v>75</v>
      </c>
      <c r="AC182" t="s">
        <v>66</v>
      </c>
      <c r="AE182">
        <v>48</v>
      </c>
      <c r="AF182">
        <v>48</v>
      </c>
      <c r="AG182">
        <v>231</v>
      </c>
      <c r="AH182">
        <v>4.8099999999999996</v>
      </c>
      <c r="AJ182">
        <v>123</v>
      </c>
      <c r="AK182">
        <v>123</v>
      </c>
      <c r="AL182">
        <v>13</v>
      </c>
      <c r="AM182">
        <v>0.27700000000000002</v>
      </c>
      <c r="AN182">
        <v>2</v>
      </c>
      <c r="AO182">
        <v>0</v>
      </c>
      <c r="AP182">
        <v>7</v>
      </c>
      <c r="AQ182">
        <v>3</v>
      </c>
      <c r="AR182" s="2">
        <v>51104</v>
      </c>
      <c r="AS182">
        <v>1.17</v>
      </c>
      <c r="AT182" s="2">
        <v>51104</v>
      </c>
      <c r="AU182">
        <v>1.17</v>
      </c>
      <c r="AV182" s="2">
        <v>16354</v>
      </c>
      <c r="AW182" s="2">
        <v>434689</v>
      </c>
      <c r="AX182" s="3">
        <v>0.32</v>
      </c>
      <c r="AY182">
        <v>105</v>
      </c>
      <c r="AZ182" s="4">
        <v>5042549</v>
      </c>
      <c r="BA182" s="4">
        <v>21829</v>
      </c>
      <c r="BB182" s="4">
        <v>505</v>
      </c>
      <c r="BC182" t="s">
        <v>189</v>
      </c>
      <c r="BD182" t="s">
        <v>182</v>
      </c>
      <c r="BE182" t="s">
        <v>632</v>
      </c>
      <c r="BF182" t="s">
        <v>945</v>
      </c>
      <c r="BG182" t="s">
        <v>80</v>
      </c>
      <c r="BH182">
        <v>3</v>
      </c>
      <c r="BI182">
        <v>8</v>
      </c>
      <c r="BJ182">
        <v>25</v>
      </c>
      <c r="BK182">
        <v>56</v>
      </c>
      <c r="BL182">
        <v>36</v>
      </c>
      <c r="BM182" s="1">
        <v>35611</v>
      </c>
      <c r="BP182" t="s">
        <v>108</v>
      </c>
      <c r="BQ182" t="s">
        <v>108</v>
      </c>
    </row>
    <row r="183" spans="1:69" x14ac:dyDescent="0.35">
      <c r="A183" t="s">
        <v>946</v>
      </c>
      <c r="B183" s="10">
        <v>3055447</v>
      </c>
      <c r="C183" s="10">
        <v>4211871</v>
      </c>
      <c r="D183" s="10">
        <v>7595319</v>
      </c>
      <c r="E183">
        <v>30</v>
      </c>
      <c r="F183"/>
      <c r="G183" s="51" t="str">
        <f t="shared" si="14"/>
        <v>Below Average</v>
      </c>
      <c r="H183" s="57">
        <f t="shared" si="20"/>
        <v>-1.8500868164801532</v>
      </c>
      <c r="I183" s="51" t="str">
        <f t="shared" si="15"/>
        <v>Below Average</v>
      </c>
      <c r="K183" s="51" t="str">
        <f t="shared" si="16"/>
        <v>Below Average</v>
      </c>
      <c r="O183" s="54" t="str">
        <f t="shared" si="17"/>
        <v>Below Average</v>
      </c>
      <c r="P183" s="54" t="str">
        <f t="shared" si="18"/>
        <v>Below Average</v>
      </c>
      <c r="Q183" s="54" t="str">
        <f t="shared" si="19"/>
        <v>Below Average</v>
      </c>
      <c r="T183" t="s">
        <v>946</v>
      </c>
      <c r="U183" t="s">
        <v>103</v>
      </c>
      <c r="V183">
        <v>358</v>
      </c>
      <c r="W183">
        <v>359</v>
      </c>
      <c r="X183">
        <v>804</v>
      </c>
      <c r="Y183">
        <v>840</v>
      </c>
      <c r="Z183" t="s">
        <v>947</v>
      </c>
      <c r="AA183" t="s">
        <v>64</v>
      </c>
      <c r="AB183" t="s">
        <v>75</v>
      </c>
      <c r="AC183" t="s">
        <v>66</v>
      </c>
      <c r="AE183">
        <v>30</v>
      </c>
      <c r="AF183">
        <v>30</v>
      </c>
      <c r="AG183">
        <v>145</v>
      </c>
      <c r="AH183">
        <v>4.83</v>
      </c>
      <c r="AJ183">
        <v>76</v>
      </c>
      <c r="AK183">
        <v>76</v>
      </c>
      <c r="AL183">
        <v>8</v>
      </c>
      <c r="AM183">
        <v>0.26700000000000002</v>
      </c>
      <c r="AN183">
        <v>1</v>
      </c>
      <c r="AO183">
        <v>0</v>
      </c>
      <c r="AP183">
        <v>5</v>
      </c>
      <c r="AQ183">
        <v>3</v>
      </c>
      <c r="AR183" s="2">
        <v>36926</v>
      </c>
      <c r="AS183">
        <v>0.85</v>
      </c>
      <c r="AT183" s="2">
        <v>36926</v>
      </c>
      <c r="AU183">
        <v>0.85</v>
      </c>
      <c r="AV183" s="2">
        <v>10081</v>
      </c>
      <c r="AW183" s="2">
        <v>267953</v>
      </c>
      <c r="AX183" s="3">
        <v>0.27300000000000002</v>
      </c>
      <c r="AY183">
        <v>89</v>
      </c>
      <c r="AZ183" s="4">
        <v>3168261</v>
      </c>
      <c r="BA183" s="4">
        <v>21850</v>
      </c>
      <c r="BB183" s="4">
        <v>582</v>
      </c>
      <c r="BC183" t="s">
        <v>189</v>
      </c>
      <c r="BD183" t="s">
        <v>182</v>
      </c>
      <c r="BE183" t="s">
        <v>632</v>
      </c>
      <c r="BF183" t="s">
        <v>945</v>
      </c>
      <c r="BG183" t="s">
        <v>80</v>
      </c>
      <c r="BH183">
        <v>3</v>
      </c>
      <c r="BI183">
        <v>8</v>
      </c>
      <c r="BJ183">
        <v>25</v>
      </c>
      <c r="BK183">
        <v>56</v>
      </c>
      <c r="BL183">
        <v>36</v>
      </c>
      <c r="BM183" s="1">
        <v>35611</v>
      </c>
      <c r="BP183" t="s">
        <v>108</v>
      </c>
      <c r="BQ183" t="s">
        <v>108</v>
      </c>
    </row>
    <row r="184" spans="1:69" x14ac:dyDescent="0.35">
      <c r="A184" t="s">
        <v>948</v>
      </c>
      <c r="B184" s="10">
        <v>97907860</v>
      </c>
      <c r="C184" s="10">
        <v>132411846</v>
      </c>
      <c r="D184" s="10">
        <v>218069262</v>
      </c>
      <c r="E184">
        <v>607</v>
      </c>
      <c r="F184"/>
      <c r="G184" s="51" t="str">
        <f t="shared" si="14"/>
        <v>Above Average</v>
      </c>
      <c r="H184" s="57">
        <f t="shared" si="20"/>
        <v>0.22040747435875127</v>
      </c>
      <c r="I184" s="51" t="str">
        <f t="shared" si="15"/>
        <v>Above Average</v>
      </c>
      <c r="K184" s="51" t="str">
        <f t="shared" si="16"/>
        <v>Above Average</v>
      </c>
      <c r="O184" s="54" t="str">
        <f t="shared" si="17"/>
        <v>Above Average</v>
      </c>
      <c r="P184" s="54" t="str">
        <f t="shared" si="18"/>
        <v>Above Average</v>
      </c>
      <c r="Q184" s="54" t="str">
        <f t="shared" si="19"/>
        <v>Above Average</v>
      </c>
      <c r="T184" t="s">
        <v>948</v>
      </c>
      <c r="U184" t="s">
        <v>949</v>
      </c>
      <c r="V184">
        <v>77</v>
      </c>
      <c r="W184">
        <v>77</v>
      </c>
      <c r="X184">
        <v>228</v>
      </c>
      <c r="Y184">
        <v>228</v>
      </c>
      <c r="Z184" t="s">
        <v>950</v>
      </c>
      <c r="AA184" t="s">
        <v>64</v>
      </c>
      <c r="AB184" t="s">
        <v>65</v>
      </c>
      <c r="AC184" t="s">
        <v>66</v>
      </c>
      <c r="AE184">
        <v>606</v>
      </c>
      <c r="AF184">
        <v>607</v>
      </c>
      <c r="AG184" s="6">
        <v>2853</v>
      </c>
      <c r="AH184">
        <v>4.71</v>
      </c>
      <c r="AJ184" s="2">
        <v>1515</v>
      </c>
      <c r="AK184" s="2">
        <v>1515</v>
      </c>
      <c r="AL184">
        <v>146</v>
      </c>
      <c r="AM184">
        <v>0.24299999999999999</v>
      </c>
      <c r="AN184">
        <v>22</v>
      </c>
      <c r="AO184">
        <v>0</v>
      </c>
      <c r="AP184">
        <v>32</v>
      </c>
      <c r="AQ184" s="7">
        <v>43530</v>
      </c>
      <c r="AR184" s="2">
        <v>947622</v>
      </c>
      <c r="AS184">
        <v>21.75</v>
      </c>
      <c r="AT184" s="2">
        <v>816256</v>
      </c>
      <c r="AU184">
        <v>18.739999999999998</v>
      </c>
      <c r="AV184" s="2">
        <v>124890</v>
      </c>
      <c r="AW184" s="2">
        <v>5691790</v>
      </c>
      <c r="AX184" s="3">
        <v>0.1318</v>
      </c>
      <c r="AY184">
        <v>70</v>
      </c>
      <c r="AZ184" s="4">
        <v>8072855</v>
      </c>
      <c r="BA184" s="4">
        <v>2826</v>
      </c>
      <c r="BB184" s="4">
        <v>488</v>
      </c>
      <c r="BC184" t="s">
        <v>951</v>
      </c>
      <c r="BD184" t="s">
        <v>952</v>
      </c>
      <c r="BE184" t="s">
        <v>953</v>
      </c>
      <c r="BF184" t="s">
        <v>954</v>
      </c>
      <c r="BG184" t="s">
        <v>268</v>
      </c>
      <c r="BH184">
        <v>1</v>
      </c>
      <c r="BI184">
        <v>11</v>
      </c>
      <c r="BJ184">
        <v>23</v>
      </c>
      <c r="BK184">
        <v>63</v>
      </c>
      <c r="BL184">
        <v>49</v>
      </c>
      <c r="BM184" s="1">
        <v>19970</v>
      </c>
    </row>
    <row r="185" spans="1:69" x14ac:dyDescent="0.35">
      <c r="A185" t="s">
        <v>955</v>
      </c>
      <c r="B185" s="10">
        <v>248231328</v>
      </c>
      <c r="C185" s="10">
        <v>316882232</v>
      </c>
      <c r="D185" s="10">
        <v>462681427</v>
      </c>
      <c r="E185" s="2">
        <v>1765</v>
      </c>
      <c r="F185" s="2"/>
      <c r="G185" s="51" t="str">
        <f t="shared" si="14"/>
        <v>Above Average</v>
      </c>
      <c r="H185" s="57">
        <f t="shared" si="20"/>
        <v>1.0392417769431235</v>
      </c>
      <c r="I185" s="51" t="str">
        <f t="shared" si="15"/>
        <v>Above Average</v>
      </c>
      <c r="K185" s="51" t="str">
        <f t="shared" si="16"/>
        <v>Above Average</v>
      </c>
      <c r="O185" s="54" t="str">
        <f t="shared" si="17"/>
        <v>Above Average</v>
      </c>
      <c r="P185" s="54" t="str">
        <f t="shared" si="18"/>
        <v>Above Average</v>
      </c>
      <c r="Q185" s="54" t="str">
        <f t="shared" si="19"/>
        <v>Above Average</v>
      </c>
      <c r="T185" t="s">
        <v>955</v>
      </c>
      <c r="U185" t="s">
        <v>956</v>
      </c>
      <c r="V185">
        <v>83</v>
      </c>
      <c r="W185">
        <v>83</v>
      </c>
      <c r="X185">
        <v>426</v>
      </c>
      <c r="Y185">
        <v>426</v>
      </c>
      <c r="Z185" t="s">
        <v>957</v>
      </c>
      <c r="AA185" t="s">
        <v>176</v>
      </c>
      <c r="AB185" t="s">
        <v>65</v>
      </c>
      <c r="AC185" t="s">
        <v>66</v>
      </c>
      <c r="AD185">
        <v>348</v>
      </c>
      <c r="AE185" s="2">
        <v>1764</v>
      </c>
      <c r="AF185" s="2">
        <v>1765</v>
      </c>
      <c r="AG185" s="6">
        <v>8248</v>
      </c>
      <c r="AH185">
        <v>4.68</v>
      </c>
      <c r="AI185">
        <v>861</v>
      </c>
      <c r="AJ185" s="2">
        <v>3251</v>
      </c>
      <c r="AK185" s="2">
        <v>4112</v>
      </c>
      <c r="AL185">
        <v>671</v>
      </c>
      <c r="AM185">
        <v>0.38700000000000001</v>
      </c>
      <c r="AN185">
        <v>28</v>
      </c>
      <c r="AO185">
        <v>2</v>
      </c>
      <c r="AP185">
        <v>30</v>
      </c>
      <c r="AQ185" s="7">
        <v>43662</v>
      </c>
      <c r="AR185" s="2">
        <v>1518505</v>
      </c>
      <c r="AS185">
        <v>34.86</v>
      </c>
      <c r="AT185" s="2">
        <v>1471805</v>
      </c>
      <c r="AU185">
        <v>33.79</v>
      </c>
      <c r="AV185" s="2">
        <v>202426</v>
      </c>
      <c r="AW185" s="2">
        <v>15183887</v>
      </c>
      <c r="AX185" s="3">
        <v>0.1333</v>
      </c>
      <c r="AY185">
        <v>118</v>
      </c>
      <c r="AZ185" s="4">
        <v>22429000</v>
      </c>
      <c r="BA185" s="4">
        <v>2783</v>
      </c>
      <c r="BB185" s="4">
        <v>551</v>
      </c>
      <c r="BC185" t="s">
        <v>958</v>
      </c>
      <c r="BD185" t="s">
        <v>959</v>
      </c>
      <c r="BE185" t="s">
        <v>960</v>
      </c>
      <c r="BF185" t="s">
        <v>961</v>
      </c>
      <c r="BG185" t="s">
        <v>80</v>
      </c>
      <c r="BH185">
        <v>13</v>
      </c>
      <c r="BI185">
        <v>11</v>
      </c>
      <c r="BJ185">
        <v>23</v>
      </c>
      <c r="BK185" t="s">
        <v>962</v>
      </c>
      <c r="BL185">
        <v>47</v>
      </c>
      <c r="BM185" s="1">
        <v>21243</v>
      </c>
    </row>
    <row r="186" spans="1:69" x14ac:dyDescent="0.35">
      <c r="A186" t="s">
        <v>963</v>
      </c>
      <c r="B186" s="10">
        <v>19285557</v>
      </c>
      <c r="C186" s="10">
        <v>19399315</v>
      </c>
      <c r="D186" s="10">
        <v>36785793</v>
      </c>
      <c r="E186">
        <v>180</v>
      </c>
      <c r="F186"/>
      <c r="G186" s="51" t="str">
        <f t="shared" si="14"/>
        <v>Below Average</v>
      </c>
      <c r="H186" s="57">
        <f t="shared" si="20"/>
        <v>-1.2108686810038214</v>
      </c>
      <c r="I186" s="51" t="str">
        <f t="shared" si="15"/>
        <v>Below Average</v>
      </c>
      <c r="K186" s="51" t="str">
        <f t="shared" si="16"/>
        <v>Below Average</v>
      </c>
      <c r="O186" s="54" t="str">
        <f t="shared" si="17"/>
        <v>Below Average</v>
      </c>
      <c r="P186" s="54" t="str">
        <f t="shared" si="18"/>
        <v>Below Average</v>
      </c>
      <c r="Q186" s="54" t="str">
        <f t="shared" si="19"/>
        <v>Below Average</v>
      </c>
      <c r="T186" t="s">
        <v>963</v>
      </c>
      <c r="U186" t="s">
        <v>207</v>
      </c>
      <c r="V186">
        <v>344</v>
      </c>
      <c r="W186">
        <v>3</v>
      </c>
      <c r="X186">
        <v>754</v>
      </c>
      <c r="Y186">
        <v>754</v>
      </c>
      <c r="Z186" t="s">
        <v>964</v>
      </c>
      <c r="AA186" t="s">
        <v>64</v>
      </c>
      <c r="AB186" t="s">
        <v>75</v>
      </c>
      <c r="AC186" t="s">
        <v>235</v>
      </c>
      <c r="AE186">
        <v>180</v>
      </c>
      <c r="AF186">
        <v>180</v>
      </c>
      <c r="AG186">
        <v>630</v>
      </c>
      <c r="AH186">
        <v>3.5</v>
      </c>
      <c r="AJ186">
        <v>207</v>
      </c>
      <c r="AK186">
        <v>207</v>
      </c>
      <c r="AL186">
        <v>154</v>
      </c>
      <c r="AM186">
        <v>0.89</v>
      </c>
      <c r="AN186">
        <v>1</v>
      </c>
      <c r="AO186">
        <v>0</v>
      </c>
      <c r="AP186">
        <v>1</v>
      </c>
      <c r="AQ186">
        <v>13</v>
      </c>
      <c r="AR186" s="2">
        <v>20083</v>
      </c>
      <c r="AS186">
        <v>0.46</v>
      </c>
      <c r="AT186" s="2">
        <v>20083</v>
      </c>
      <c r="AU186">
        <v>0.46</v>
      </c>
      <c r="AV186" s="2">
        <v>10354</v>
      </c>
      <c r="AW186" s="2">
        <v>1181481</v>
      </c>
      <c r="AX186" s="3">
        <v>0.51559999999999995</v>
      </c>
      <c r="AY186">
        <v>450</v>
      </c>
      <c r="AZ186" s="4">
        <v>12233985</v>
      </c>
      <c r="BA186" s="4">
        <v>19419</v>
      </c>
      <c r="BB186" s="4">
        <v>307</v>
      </c>
      <c r="BC186" t="s">
        <v>541</v>
      </c>
      <c r="BD186" t="s">
        <v>965</v>
      </c>
      <c r="BE186" t="s">
        <v>105</v>
      </c>
      <c r="BF186" t="s">
        <v>966</v>
      </c>
      <c r="BG186" t="s">
        <v>95</v>
      </c>
      <c r="BH186">
        <v>12</v>
      </c>
      <c r="BI186">
        <v>13</v>
      </c>
      <c r="BJ186">
        <v>31</v>
      </c>
      <c r="BK186">
        <v>71</v>
      </c>
      <c r="BL186">
        <v>7</v>
      </c>
      <c r="BM186" s="1">
        <v>31593</v>
      </c>
      <c r="BO186" t="s">
        <v>236</v>
      </c>
      <c r="BP186" t="s">
        <v>108</v>
      </c>
    </row>
    <row r="187" spans="1:69" x14ac:dyDescent="0.35">
      <c r="A187" t="s">
        <v>967</v>
      </c>
      <c r="B187" s="10">
        <v>129488016</v>
      </c>
      <c r="C187" s="10">
        <v>142981224</v>
      </c>
      <c r="D187" s="10">
        <v>158801383</v>
      </c>
      <c r="E187">
        <v>619</v>
      </c>
      <c r="F187"/>
      <c r="G187" s="51" t="str">
        <f t="shared" si="14"/>
        <v>Above Average</v>
      </c>
      <c r="H187" s="57">
        <f t="shared" si="20"/>
        <v>0.49065299248017374</v>
      </c>
      <c r="I187" s="51" t="str">
        <f t="shared" si="15"/>
        <v>Above Average</v>
      </c>
      <c r="K187" s="51" t="str">
        <f t="shared" si="16"/>
        <v>Above Average</v>
      </c>
      <c r="O187" s="54" t="str">
        <f t="shared" si="17"/>
        <v>Above Average</v>
      </c>
      <c r="P187" s="54" t="str">
        <f t="shared" si="18"/>
        <v>Above Average</v>
      </c>
      <c r="Q187" s="54" t="str">
        <f t="shared" si="19"/>
        <v>Above Average</v>
      </c>
      <c r="T187" t="s">
        <v>967</v>
      </c>
      <c r="U187" t="s">
        <v>568</v>
      </c>
      <c r="V187">
        <v>103</v>
      </c>
      <c r="W187">
        <v>59</v>
      </c>
      <c r="X187">
        <v>236</v>
      </c>
      <c r="Y187">
        <v>236</v>
      </c>
      <c r="Z187" t="s">
        <v>968</v>
      </c>
      <c r="AA187" t="s">
        <v>64</v>
      </c>
      <c r="AB187" t="s">
        <v>65</v>
      </c>
      <c r="AC187" t="s">
        <v>66</v>
      </c>
      <c r="AE187">
        <v>615</v>
      </c>
      <c r="AF187">
        <v>619</v>
      </c>
      <c r="AG187" s="6">
        <v>2928.5</v>
      </c>
      <c r="AH187">
        <v>4.76</v>
      </c>
      <c r="AJ187" s="2">
        <v>1441</v>
      </c>
      <c r="AK187" s="2">
        <v>1441</v>
      </c>
      <c r="AL187">
        <v>220</v>
      </c>
      <c r="AM187">
        <v>0.35799999999999998</v>
      </c>
      <c r="AN187">
        <v>5</v>
      </c>
      <c r="AO187">
        <v>1</v>
      </c>
      <c r="AP187">
        <v>5</v>
      </c>
      <c r="AQ187">
        <v>16</v>
      </c>
      <c r="AR187" s="2">
        <v>289985</v>
      </c>
      <c r="AS187">
        <v>6.66</v>
      </c>
      <c r="AT187" s="2">
        <v>233735</v>
      </c>
      <c r="AU187">
        <v>5.37</v>
      </c>
      <c r="AV187" s="2">
        <v>41286</v>
      </c>
      <c r="AW187" s="2">
        <v>5580675</v>
      </c>
      <c r="AX187" s="3">
        <v>0.1424</v>
      </c>
      <c r="AY187">
        <v>216</v>
      </c>
      <c r="AZ187" s="4">
        <v>10418410</v>
      </c>
      <c r="BA187" s="4">
        <v>3535</v>
      </c>
      <c r="BB187" s="4">
        <v>528</v>
      </c>
      <c r="BC187" t="s">
        <v>572</v>
      </c>
      <c r="BD187" t="s">
        <v>571</v>
      </c>
      <c r="BE187" t="s">
        <v>647</v>
      </c>
      <c r="BF187" t="s">
        <v>753</v>
      </c>
      <c r="BG187" t="s">
        <v>71</v>
      </c>
      <c r="BH187">
        <v>3</v>
      </c>
      <c r="BI187">
        <v>15</v>
      </c>
      <c r="BJ187">
        <v>32</v>
      </c>
      <c r="BK187">
        <v>79</v>
      </c>
      <c r="BL187">
        <v>16</v>
      </c>
      <c r="BM187" s="1">
        <v>22858</v>
      </c>
    </row>
    <row r="188" spans="1:69" x14ac:dyDescent="0.35">
      <c r="A188" t="s">
        <v>969</v>
      </c>
      <c r="B188" s="10">
        <v>181784610</v>
      </c>
      <c r="C188" s="10">
        <v>229665144</v>
      </c>
      <c r="D188" s="10">
        <v>265800060</v>
      </c>
      <c r="E188" s="2">
        <v>1023</v>
      </c>
      <c r="F188" s="2"/>
      <c r="G188" s="51" t="str">
        <f t="shared" si="14"/>
        <v>Above Average</v>
      </c>
      <c r="H188" s="57">
        <f t="shared" si="20"/>
        <v>0.79394679052744288</v>
      </c>
      <c r="I188" s="51" t="str">
        <f t="shared" si="15"/>
        <v>Above Average</v>
      </c>
      <c r="K188" s="51" t="str">
        <f t="shared" si="16"/>
        <v>Above Average</v>
      </c>
      <c r="O188" s="54" t="str">
        <f t="shared" si="17"/>
        <v>Above Average</v>
      </c>
      <c r="P188" s="54" t="str">
        <f t="shared" si="18"/>
        <v>Above Average</v>
      </c>
      <c r="Q188" s="54" t="str">
        <f t="shared" si="19"/>
        <v>Above Average</v>
      </c>
      <c r="T188" t="s">
        <v>969</v>
      </c>
      <c r="U188" t="s">
        <v>574</v>
      </c>
      <c r="V188">
        <v>28</v>
      </c>
      <c r="W188">
        <v>28</v>
      </c>
      <c r="X188">
        <v>523</v>
      </c>
      <c r="Y188">
        <v>523</v>
      </c>
      <c r="Z188" t="s">
        <v>970</v>
      </c>
      <c r="AA188" t="s">
        <v>64</v>
      </c>
      <c r="AB188" t="s">
        <v>65</v>
      </c>
      <c r="AC188" t="s">
        <v>66</v>
      </c>
      <c r="AE188" s="2">
        <v>1021</v>
      </c>
      <c r="AF188" s="2">
        <v>1023</v>
      </c>
      <c r="AG188" s="6">
        <v>4854.5</v>
      </c>
      <c r="AH188">
        <v>4.75</v>
      </c>
      <c r="AJ188" s="2">
        <v>2418</v>
      </c>
      <c r="AK188" s="2">
        <v>2418</v>
      </c>
      <c r="AL188">
        <v>363</v>
      </c>
      <c r="AM188">
        <v>0.35799999999999998</v>
      </c>
      <c r="AN188">
        <v>8</v>
      </c>
      <c r="AO188">
        <v>1</v>
      </c>
      <c r="AP188">
        <v>9</v>
      </c>
      <c r="AQ188">
        <v>14</v>
      </c>
      <c r="AR188" s="2">
        <v>541687</v>
      </c>
      <c r="AS188">
        <v>12.44</v>
      </c>
      <c r="AT188" s="2">
        <v>498060</v>
      </c>
      <c r="AU188">
        <v>11.43</v>
      </c>
      <c r="AV188" s="2">
        <v>68826</v>
      </c>
      <c r="AW188" s="2">
        <v>8736312</v>
      </c>
      <c r="AX188" s="3">
        <v>0.12709999999999999</v>
      </c>
      <c r="AY188">
        <v>194</v>
      </c>
      <c r="AZ188" s="4">
        <v>12236000</v>
      </c>
      <c r="BA188" s="4">
        <v>2515</v>
      </c>
      <c r="BB188" s="4">
        <v>486</v>
      </c>
      <c r="BC188" t="s">
        <v>971</v>
      </c>
      <c r="BD188" t="s">
        <v>577</v>
      </c>
      <c r="BE188" t="s">
        <v>578</v>
      </c>
      <c r="BF188" t="s">
        <v>818</v>
      </c>
      <c r="BG188" t="s">
        <v>71</v>
      </c>
      <c r="BH188">
        <v>1</v>
      </c>
      <c r="BI188">
        <v>15</v>
      </c>
      <c r="BJ188">
        <v>32</v>
      </c>
      <c r="BK188" t="s">
        <v>972</v>
      </c>
      <c r="BL188">
        <v>17</v>
      </c>
      <c r="BM188" s="1">
        <v>19165</v>
      </c>
      <c r="BN188" t="s">
        <v>161</v>
      </c>
    </row>
    <row r="189" spans="1:69" x14ac:dyDescent="0.35">
      <c r="A189" t="s">
        <v>973</v>
      </c>
      <c r="B189" s="10">
        <v>22516466</v>
      </c>
      <c r="C189" s="10">
        <v>23026267</v>
      </c>
      <c r="D189" s="10">
        <v>40031294</v>
      </c>
      <c r="E189">
        <v>231</v>
      </c>
      <c r="F189"/>
      <c r="G189" s="51" t="str">
        <f t="shared" si="14"/>
        <v>Below Average</v>
      </c>
      <c r="H189" s="57">
        <f t="shared" si="20"/>
        <v>-1.108142132017927</v>
      </c>
      <c r="I189" s="51" t="str">
        <f t="shared" si="15"/>
        <v>Below Average</v>
      </c>
      <c r="K189" s="51" t="str">
        <f t="shared" si="16"/>
        <v>Below Average</v>
      </c>
      <c r="O189" s="54" t="str">
        <f t="shared" si="17"/>
        <v>Below Average</v>
      </c>
      <c r="P189" s="54" t="str">
        <f t="shared" si="18"/>
        <v>Below Average</v>
      </c>
      <c r="Q189" s="54" t="str">
        <f t="shared" si="19"/>
        <v>Below Average</v>
      </c>
      <c r="T189" t="s">
        <v>973</v>
      </c>
      <c r="U189" t="s">
        <v>130</v>
      </c>
      <c r="V189">
        <v>183</v>
      </c>
      <c r="W189">
        <v>100</v>
      </c>
      <c r="X189">
        <v>286</v>
      </c>
      <c r="Y189">
        <v>237</v>
      </c>
      <c r="Z189" t="s">
        <v>758</v>
      </c>
      <c r="AA189" t="s">
        <v>64</v>
      </c>
      <c r="AB189" t="s">
        <v>65</v>
      </c>
      <c r="AC189" t="s">
        <v>235</v>
      </c>
      <c r="AE189">
        <v>229</v>
      </c>
      <c r="AF189">
        <v>231</v>
      </c>
      <c r="AG189">
        <v>686.5</v>
      </c>
      <c r="AH189">
        <v>3</v>
      </c>
      <c r="AJ189">
        <v>247</v>
      </c>
      <c r="AK189">
        <v>247</v>
      </c>
      <c r="AL189">
        <v>199</v>
      </c>
      <c r="AM189">
        <v>0.89600000000000002</v>
      </c>
      <c r="AN189">
        <v>1</v>
      </c>
      <c r="AO189">
        <v>0</v>
      </c>
      <c r="AP189">
        <v>1</v>
      </c>
      <c r="AQ189">
        <v>20</v>
      </c>
      <c r="AR189" s="2">
        <v>50180</v>
      </c>
      <c r="AS189">
        <v>1.1499999999999999</v>
      </c>
      <c r="AT189" s="2">
        <v>50180</v>
      </c>
      <c r="AU189">
        <v>1.1499999999999999</v>
      </c>
      <c r="AV189" s="2">
        <v>6910</v>
      </c>
      <c r="AW189" s="2">
        <v>1316253</v>
      </c>
      <c r="AX189" s="3">
        <v>0.13769999999999999</v>
      </c>
      <c r="AY189">
        <v>215</v>
      </c>
      <c r="AZ189" s="4">
        <v>5622697</v>
      </c>
      <c r="BA189" s="4">
        <v>7487</v>
      </c>
      <c r="BB189" s="4">
        <v>290</v>
      </c>
      <c r="BC189" t="s">
        <v>974</v>
      </c>
      <c r="BD189" t="s">
        <v>120</v>
      </c>
      <c r="BE189" t="s">
        <v>643</v>
      </c>
      <c r="BF189" t="s">
        <v>644</v>
      </c>
      <c r="BG189" t="s">
        <v>95</v>
      </c>
      <c r="BH189">
        <v>3</v>
      </c>
      <c r="BI189">
        <v>12</v>
      </c>
      <c r="BJ189">
        <v>26</v>
      </c>
      <c r="BK189">
        <v>65</v>
      </c>
      <c r="BL189">
        <v>2</v>
      </c>
      <c r="BM189" s="1">
        <v>26176</v>
      </c>
      <c r="BO189" t="s">
        <v>236</v>
      </c>
    </row>
    <row r="190" spans="1:69" x14ac:dyDescent="0.35">
      <c r="A190" t="s">
        <v>975</v>
      </c>
      <c r="B190" s="10">
        <v>46131818</v>
      </c>
      <c r="C190" s="10">
        <v>51878788</v>
      </c>
      <c r="D190" s="10">
        <v>73299431</v>
      </c>
      <c r="E190">
        <v>275</v>
      </c>
      <c r="F190"/>
      <c r="G190" s="51" t="str">
        <f t="shared" si="14"/>
        <v>Below Average</v>
      </c>
      <c r="H190" s="57">
        <f t="shared" si="20"/>
        <v>-0.51906822989414692</v>
      </c>
      <c r="I190" s="51" t="str">
        <f t="shared" si="15"/>
        <v>Below Average</v>
      </c>
      <c r="K190" s="51" t="str">
        <f t="shared" si="16"/>
        <v>Below Average</v>
      </c>
      <c r="O190" s="54" t="str">
        <f t="shared" si="17"/>
        <v>Above Average</v>
      </c>
      <c r="P190" s="54" t="str">
        <f t="shared" si="18"/>
        <v>Above Average</v>
      </c>
      <c r="Q190" s="54" t="str">
        <f t="shared" si="19"/>
        <v>Below Average</v>
      </c>
      <c r="T190" t="s">
        <v>975</v>
      </c>
      <c r="U190" t="s">
        <v>600</v>
      </c>
      <c r="V190">
        <v>181</v>
      </c>
      <c r="W190">
        <v>112</v>
      </c>
      <c r="X190">
        <v>284</v>
      </c>
      <c r="Y190">
        <v>284</v>
      </c>
      <c r="Z190" t="s">
        <v>976</v>
      </c>
      <c r="AA190" t="s">
        <v>64</v>
      </c>
      <c r="AB190" t="s">
        <v>65</v>
      </c>
      <c r="AC190" t="s">
        <v>66</v>
      </c>
      <c r="AE190">
        <v>271</v>
      </c>
      <c r="AF190">
        <v>275</v>
      </c>
      <c r="AG190" s="6">
        <v>1301.5</v>
      </c>
      <c r="AH190">
        <v>4.8</v>
      </c>
      <c r="AJ190">
        <v>643</v>
      </c>
      <c r="AK190">
        <v>643</v>
      </c>
      <c r="AL190">
        <v>112</v>
      </c>
      <c r="AM190">
        <v>0.41599999999999998</v>
      </c>
      <c r="AN190">
        <v>3</v>
      </c>
      <c r="AO190">
        <v>0</v>
      </c>
      <c r="AP190">
        <v>3</v>
      </c>
      <c r="AQ190" s="1">
        <v>40732</v>
      </c>
      <c r="AR190" s="2">
        <v>99827</v>
      </c>
      <c r="AS190">
        <v>2.29</v>
      </c>
      <c r="AT190" s="2">
        <v>99827</v>
      </c>
      <c r="AU190">
        <v>2.29</v>
      </c>
      <c r="AV190" s="2">
        <v>34752</v>
      </c>
      <c r="AW190" s="2">
        <v>2668090</v>
      </c>
      <c r="AX190" s="3">
        <v>0.34810000000000002</v>
      </c>
      <c r="AY190">
        <v>281</v>
      </c>
      <c r="AZ190" s="4">
        <v>6733865</v>
      </c>
      <c r="BA190" s="4">
        <v>5105</v>
      </c>
      <c r="BB190" s="4">
        <v>574</v>
      </c>
      <c r="BC190" t="s">
        <v>977</v>
      </c>
      <c r="BD190" t="s">
        <v>120</v>
      </c>
      <c r="BE190" t="s">
        <v>241</v>
      </c>
      <c r="BF190" t="s">
        <v>118</v>
      </c>
      <c r="BG190" t="s">
        <v>95</v>
      </c>
      <c r="BH190">
        <v>11</v>
      </c>
      <c r="BI190">
        <v>13</v>
      </c>
      <c r="BJ190">
        <v>29</v>
      </c>
      <c r="BK190">
        <v>68</v>
      </c>
      <c r="BL190">
        <v>8</v>
      </c>
      <c r="BM190" s="1">
        <v>26176</v>
      </c>
    </row>
    <row r="191" spans="1:69" x14ac:dyDescent="0.35">
      <c r="A191" t="s">
        <v>978</v>
      </c>
      <c r="B191" s="10">
        <v>20949635</v>
      </c>
      <c r="C191" s="10">
        <v>21261242</v>
      </c>
      <c r="D191" s="10">
        <v>36131417</v>
      </c>
      <c r="E191">
        <v>179</v>
      </c>
      <c r="F191"/>
      <c r="G191" s="51" t="str">
        <f t="shared" si="14"/>
        <v>Below Average</v>
      </c>
      <c r="H191" s="57">
        <f t="shared" si="20"/>
        <v>-1.157125590180669</v>
      </c>
      <c r="I191" s="51" t="str">
        <f t="shared" si="15"/>
        <v>Below Average</v>
      </c>
      <c r="K191" s="51" t="str">
        <f t="shared" si="16"/>
        <v>Below Average</v>
      </c>
      <c r="O191" s="54" t="str">
        <f t="shared" si="17"/>
        <v>Below Average</v>
      </c>
      <c r="P191" s="54" t="str">
        <f t="shared" si="18"/>
        <v>Below Average</v>
      </c>
      <c r="Q191" s="54" t="str">
        <f t="shared" si="19"/>
        <v>Below Average</v>
      </c>
      <c r="T191" t="s">
        <v>978</v>
      </c>
      <c r="U191" t="s">
        <v>604</v>
      </c>
      <c r="V191">
        <v>191</v>
      </c>
      <c r="W191">
        <v>34</v>
      </c>
      <c r="X191">
        <v>302</v>
      </c>
      <c r="Y191">
        <v>313</v>
      </c>
      <c r="Z191" t="s">
        <v>979</v>
      </c>
      <c r="AA191" t="s">
        <v>64</v>
      </c>
      <c r="AB191" t="s">
        <v>65</v>
      </c>
      <c r="AC191" t="s">
        <v>235</v>
      </c>
      <c r="AE191">
        <v>177</v>
      </c>
      <c r="AF191">
        <v>179</v>
      </c>
      <c r="AG191">
        <v>602.5</v>
      </c>
      <c r="AH191">
        <v>3.4</v>
      </c>
      <c r="AJ191">
        <v>192</v>
      </c>
      <c r="AK191">
        <v>192</v>
      </c>
      <c r="AL191">
        <v>160</v>
      </c>
      <c r="AM191">
        <v>0.91400000000000003</v>
      </c>
      <c r="AN191">
        <v>1</v>
      </c>
      <c r="AO191">
        <v>0</v>
      </c>
      <c r="AP191">
        <v>1</v>
      </c>
      <c r="AQ191">
        <v>15</v>
      </c>
      <c r="AR191" s="2">
        <v>49309</v>
      </c>
      <c r="AS191">
        <v>1.1299999999999999</v>
      </c>
      <c r="AT191" s="2">
        <v>49309</v>
      </c>
      <c r="AU191">
        <v>1.1299999999999999</v>
      </c>
      <c r="AV191" s="2">
        <v>10076</v>
      </c>
      <c r="AW191" s="2">
        <v>1078917</v>
      </c>
      <c r="AX191" s="3">
        <v>0.20430000000000001</v>
      </c>
      <c r="AY191">
        <v>170</v>
      </c>
      <c r="AZ191" s="4">
        <v>6090291</v>
      </c>
      <c r="BA191" s="4">
        <v>9776</v>
      </c>
      <c r="BB191" s="4">
        <v>313</v>
      </c>
      <c r="BC191" t="s">
        <v>980</v>
      </c>
      <c r="BD191" t="s">
        <v>981</v>
      </c>
      <c r="BE191" t="s">
        <v>982</v>
      </c>
      <c r="BF191" t="s">
        <v>983</v>
      </c>
      <c r="BG191" t="s">
        <v>71</v>
      </c>
      <c r="BH191">
        <v>10</v>
      </c>
      <c r="BI191">
        <v>14</v>
      </c>
      <c r="BJ191">
        <v>34</v>
      </c>
      <c r="BK191">
        <v>82</v>
      </c>
      <c r="BL191">
        <v>13</v>
      </c>
      <c r="BM191" s="1">
        <v>26907</v>
      </c>
      <c r="BO191" t="s">
        <v>236</v>
      </c>
    </row>
    <row r="192" spans="1:69" x14ac:dyDescent="0.35">
      <c r="A192" t="s">
        <v>984</v>
      </c>
      <c r="B192" s="10">
        <v>165457743</v>
      </c>
      <c r="C192" s="10">
        <v>213364850</v>
      </c>
      <c r="D192" s="10">
        <v>295152003</v>
      </c>
      <c r="E192" s="2">
        <v>1255</v>
      </c>
      <c r="F192" s="2"/>
      <c r="G192" s="51" t="str">
        <f t="shared" si="14"/>
        <v>Above Average</v>
      </c>
      <c r="H192" s="57">
        <f t="shared" si="20"/>
        <v>0.71322188454226565</v>
      </c>
      <c r="I192" s="51" t="str">
        <f t="shared" si="15"/>
        <v>Above Average</v>
      </c>
      <c r="K192" s="51" t="str">
        <f t="shared" si="16"/>
        <v>Above Average</v>
      </c>
      <c r="O192" s="54" t="str">
        <f t="shared" si="17"/>
        <v>Above Average</v>
      </c>
      <c r="P192" s="54" t="str">
        <f t="shared" si="18"/>
        <v>Above Average</v>
      </c>
      <c r="Q192" s="54" t="str">
        <f t="shared" si="19"/>
        <v>Above Average</v>
      </c>
      <c r="T192" t="s">
        <v>984</v>
      </c>
      <c r="U192" t="s">
        <v>985</v>
      </c>
      <c r="V192">
        <v>84</v>
      </c>
      <c r="W192">
        <v>84</v>
      </c>
      <c r="X192">
        <v>570</v>
      </c>
      <c r="Y192">
        <v>570</v>
      </c>
      <c r="Z192" t="s">
        <v>986</v>
      </c>
      <c r="AA192" t="s">
        <v>64</v>
      </c>
      <c r="AB192" t="s">
        <v>65</v>
      </c>
      <c r="AC192" t="s">
        <v>66</v>
      </c>
      <c r="AE192" s="2">
        <v>1251</v>
      </c>
      <c r="AF192" s="2">
        <v>1255</v>
      </c>
      <c r="AG192" s="6">
        <v>5799.5</v>
      </c>
      <c r="AH192">
        <v>4.6399999999999997</v>
      </c>
      <c r="AJ192" s="2">
        <v>2814</v>
      </c>
      <c r="AK192" s="2">
        <v>2814</v>
      </c>
      <c r="AL192">
        <v>484</v>
      </c>
      <c r="AM192">
        <v>0.39200000000000002</v>
      </c>
      <c r="AN192">
        <v>9</v>
      </c>
      <c r="AO192">
        <v>0</v>
      </c>
      <c r="AP192">
        <v>9</v>
      </c>
      <c r="AQ192">
        <v>16</v>
      </c>
      <c r="AR192" s="2">
        <v>507592</v>
      </c>
      <c r="AS192">
        <v>11.65</v>
      </c>
      <c r="AT192" s="2">
        <v>463332</v>
      </c>
      <c r="AU192">
        <v>10.64</v>
      </c>
      <c r="AV192" s="2">
        <v>76410</v>
      </c>
      <c r="AW192" s="2">
        <v>10446587</v>
      </c>
      <c r="AX192" s="3">
        <v>0.14169999999999999</v>
      </c>
      <c r="AY192">
        <v>242</v>
      </c>
      <c r="AZ192" s="4">
        <v>22176000</v>
      </c>
      <c r="BA192" s="4">
        <v>3898</v>
      </c>
      <c r="BB192" s="4">
        <v>479</v>
      </c>
      <c r="BC192" t="s">
        <v>882</v>
      </c>
      <c r="BD192" t="s">
        <v>987</v>
      </c>
      <c r="BE192" t="s">
        <v>988</v>
      </c>
      <c r="BF192" t="s">
        <v>989</v>
      </c>
      <c r="BG192" t="s">
        <v>71</v>
      </c>
      <c r="BH192">
        <v>1</v>
      </c>
      <c r="BI192">
        <v>15</v>
      </c>
      <c r="BJ192">
        <v>29</v>
      </c>
      <c r="BK192">
        <v>84</v>
      </c>
      <c r="BL192">
        <v>8</v>
      </c>
      <c r="BM192" s="1">
        <v>21696</v>
      </c>
      <c r="BN192" t="s">
        <v>547</v>
      </c>
    </row>
    <row r="193" spans="1:68" x14ac:dyDescent="0.35">
      <c r="A193" t="s">
        <v>990</v>
      </c>
      <c r="B193" s="10">
        <v>17423816</v>
      </c>
      <c r="C193" s="10">
        <v>19850891</v>
      </c>
      <c r="D193" s="10">
        <v>26629360</v>
      </c>
      <c r="E193">
        <v>125</v>
      </c>
      <c r="F193"/>
      <c r="G193" s="51" t="str">
        <f t="shared" si="14"/>
        <v>Below Average</v>
      </c>
      <c r="H193" s="57">
        <f t="shared" si="20"/>
        <v>-1.2732062317111323</v>
      </c>
      <c r="I193" s="51" t="str">
        <f t="shared" si="15"/>
        <v>Below Average</v>
      </c>
      <c r="K193" s="51" t="str">
        <f t="shared" si="16"/>
        <v>Below Average</v>
      </c>
      <c r="O193" s="54" t="str">
        <f t="shared" si="17"/>
        <v>Below Average</v>
      </c>
      <c r="P193" s="54" t="str">
        <f t="shared" si="18"/>
        <v>Below Average</v>
      </c>
      <c r="Q193" s="54" t="str">
        <f t="shared" si="19"/>
        <v>Below Average</v>
      </c>
      <c r="T193" t="s">
        <v>990</v>
      </c>
      <c r="U193" t="s">
        <v>985</v>
      </c>
      <c r="V193">
        <v>132</v>
      </c>
      <c r="W193">
        <v>84</v>
      </c>
      <c r="X193">
        <v>570</v>
      </c>
      <c r="Y193">
        <v>570</v>
      </c>
      <c r="Z193" t="s">
        <v>986</v>
      </c>
      <c r="AA193" t="s">
        <v>64</v>
      </c>
      <c r="AB193" t="s">
        <v>65</v>
      </c>
      <c r="AC193" t="s">
        <v>66</v>
      </c>
      <c r="AE193">
        <v>125</v>
      </c>
      <c r="AF193">
        <v>125</v>
      </c>
      <c r="AG193">
        <v>611.5</v>
      </c>
      <c r="AH193">
        <v>4.8899999999999997</v>
      </c>
      <c r="AJ193">
        <v>297</v>
      </c>
      <c r="AK193">
        <v>297</v>
      </c>
      <c r="AL193">
        <v>54</v>
      </c>
      <c r="AM193">
        <v>0.432</v>
      </c>
      <c r="AN193">
        <v>1</v>
      </c>
      <c r="AO193">
        <v>0</v>
      </c>
      <c r="AP193">
        <v>1</v>
      </c>
      <c r="AQ193">
        <v>16</v>
      </c>
      <c r="AR193" s="2">
        <v>22500</v>
      </c>
      <c r="AS193">
        <v>0.52</v>
      </c>
      <c r="AT193" s="2">
        <v>22500</v>
      </c>
      <c r="AU193">
        <v>0.52</v>
      </c>
      <c r="AV193" s="2">
        <v>8660</v>
      </c>
      <c r="AW193" s="2">
        <v>1130657</v>
      </c>
      <c r="AX193" s="3">
        <v>0.38490000000000002</v>
      </c>
      <c r="AY193">
        <v>571</v>
      </c>
      <c r="AZ193" s="4">
        <v>1957000</v>
      </c>
      <c r="BA193" s="4">
        <v>3198</v>
      </c>
      <c r="BB193" s="4">
        <v>462</v>
      </c>
      <c r="BC193" t="s">
        <v>989</v>
      </c>
      <c r="BD193" t="s">
        <v>882</v>
      </c>
      <c r="BE193" t="s">
        <v>988</v>
      </c>
      <c r="BG193" t="s">
        <v>71</v>
      </c>
      <c r="BH193">
        <v>1</v>
      </c>
      <c r="BI193">
        <v>15</v>
      </c>
      <c r="BJ193">
        <v>29</v>
      </c>
      <c r="BK193">
        <v>84</v>
      </c>
      <c r="BL193">
        <v>8</v>
      </c>
      <c r="BM193" s="1">
        <v>22677</v>
      </c>
      <c r="BN193" t="s">
        <v>547</v>
      </c>
    </row>
    <row r="194" spans="1:68" x14ac:dyDescent="0.35">
      <c r="A194" t="s">
        <v>991</v>
      </c>
      <c r="B194" s="10">
        <v>222401278</v>
      </c>
      <c r="C194" s="10">
        <v>244575631</v>
      </c>
      <c r="D194" s="10">
        <v>368787626</v>
      </c>
      <c r="E194" s="2">
        <v>1732</v>
      </c>
      <c r="F194" s="2"/>
      <c r="G194" s="51" t="str">
        <f t="shared" si="14"/>
        <v>Above Average</v>
      </c>
      <c r="H194" s="57">
        <f t="shared" si="20"/>
        <v>0.95675997173878735</v>
      </c>
      <c r="I194" s="51" t="str">
        <f t="shared" si="15"/>
        <v>Above Average</v>
      </c>
      <c r="K194" s="51" t="str">
        <f t="shared" si="16"/>
        <v>Above Average</v>
      </c>
      <c r="O194" s="54" t="str">
        <f t="shared" si="17"/>
        <v>Above Average</v>
      </c>
      <c r="P194" s="54" t="str">
        <f t="shared" si="18"/>
        <v>Above Average</v>
      </c>
      <c r="Q194" s="54" t="str">
        <f t="shared" si="19"/>
        <v>Above Average</v>
      </c>
      <c r="T194" t="s">
        <v>991</v>
      </c>
      <c r="U194" t="s">
        <v>992</v>
      </c>
      <c r="V194">
        <v>145</v>
      </c>
      <c r="W194">
        <v>145</v>
      </c>
      <c r="X194">
        <v>249</v>
      </c>
      <c r="Y194">
        <v>249</v>
      </c>
      <c r="Z194" t="s">
        <v>993</v>
      </c>
      <c r="AA194" t="s">
        <v>64</v>
      </c>
      <c r="AB194" t="s">
        <v>65</v>
      </c>
      <c r="AC194" t="s">
        <v>66</v>
      </c>
      <c r="AE194" s="2">
        <v>1732</v>
      </c>
      <c r="AF194" s="2">
        <v>1732</v>
      </c>
      <c r="AG194" s="6">
        <v>7554</v>
      </c>
      <c r="AH194">
        <v>4.3600000000000003</v>
      </c>
      <c r="AJ194" s="2">
        <v>4010</v>
      </c>
      <c r="AK194" s="2">
        <v>4010</v>
      </c>
      <c r="AL194">
        <v>666</v>
      </c>
      <c r="AM194">
        <v>0.39100000000000001</v>
      </c>
      <c r="AN194">
        <v>10</v>
      </c>
      <c r="AO194">
        <v>1</v>
      </c>
      <c r="AP194">
        <v>12</v>
      </c>
      <c r="AQ194" t="s">
        <v>994</v>
      </c>
      <c r="AR194" s="2">
        <v>699494</v>
      </c>
      <c r="AS194">
        <v>16.059999999999999</v>
      </c>
      <c r="AT194" s="2">
        <v>653938</v>
      </c>
      <c r="AU194">
        <v>15.01</v>
      </c>
      <c r="AV194" s="2">
        <v>97114</v>
      </c>
      <c r="AW194" s="2">
        <v>14044919</v>
      </c>
      <c r="AX194" s="3">
        <v>0.13880000000000001</v>
      </c>
      <c r="AY194">
        <v>250</v>
      </c>
      <c r="AZ194" s="4">
        <v>33012851</v>
      </c>
      <c r="BA194" s="4">
        <v>4350</v>
      </c>
      <c r="BB194" s="4">
        <v>534</v>
      </c>
      <c r="BC194" t="s">
        <v>995</v>
      </c>
      <c r="BD194" t="s">
        <v>996</v>
      </c>
      <c r="BE194" t="s">
        <v>997</v>
      </c>
      <c r="BF194" t="s">
        <v>882</v>
      </c>
      <c r="BG194" t="s">
        <v>71</v>
      </c>
      <c r="BH194">
        <v>1</v>
      </c>
      <c r="BI194">
        <v>15</v>
      </c>
      <c r="BJ194">
        <v>29</v>
      </c>
      <c r="BK194">
        <v>84</v>
      </c>
      <c r="BL194">
        <v>8</v>
      </c>
      <c r="BM194" s="1">
        <v>24166</v>
      </c>
      <c r="BO194" t="s">
        <v>186</v>
      </c>
    </row>
    <row r="195" spans="1:68" x14ac:dyDescent="0.35">
      <c r="A195" t="s">
        <v>998</v>
      </c>
      <c r="B195" s="10">
        <v>168444980</v>
      </c>
      <c r="C195" s="10">
        <v>217582540</v>
      </c>
      <c r="D195" s="10">
        <v>287683905</v>
      </c>
      <c r="E195" s="2">
        <v>1102</v>
      </c>
      <c r="F195" s="2"/>
      <c r="G195" s="51" t="str">
        <f t="shared" ref="G195:G258" si="21">IF(B195&gt;$F$3,"Above Average","Below Average")</f>
        <v>Above Average</v>
      </c>
      <c r="H195" s="57">
        <f t="shared" si="20"/>
        <v>0.72878961615494819</v>
      </c>
      <c r="I195" s="51" t="str">
        <f t="shared" ref="I195:I258" si="22">IF(C195&gt;$F$5,"Above Average","Below Average")</f>
        <v>Above Average</v>
      </c>
      <c r="K195" s="51" t="str">
        <f t="shared" ref="K195:K258" si="23">IF(D195&gt;$F$7,"Above Average","Below Average")</f>
        <v>Above Average</v>
      </c>
      <c r="O195" s="54" t="str">
        <f t="shared" ref="O195:O258" si="24">IF(B195&gt;$F$10,"Above Average","Below Average")</f>
        <v>Above Average</v>
      </c>
      <c r="P195" s="54" t="str">
        <f t="shared" ref="P195:P258" si="25">IF(C195&gt;$F$13,"Above Average","Below Average")</f>
        <v>Above Average</v>
      </c>
      <c r="Q195" s="54" t="str">
        <f t="shared" ref="Q195:Q258" si="26">IF(D195&gt;$F$16,"Above Average","Below Average")</f>
        <v>Above Average</v>
      </c>
      <c r="T195" t="s">
        <v>998</v>
      </c>
      <c r="U195" t="s">
        <v>999</v>
      </c>
      <c r="V195">
        <v>88</v>
      </c>
      <c r="W195">
        <v>88</v>
      </c>
      <c r="X195">
        <v>234</v>
      </c>
      <c r="Y195">
        <v>234</v>
      </c>
      <c r="Z195" t="s">
        <v>1000</v>
      </c>
      <c r="AA195" t="s">
        <v>64</v>
      </c>
      <c r="AB195" t="s">
        <v>65</v>
      </c>
      <c r="AC195" t="s">
        <v>66</v>
      </c>
      <c r="AE195" s="2">
        <v>1100</v>
      </c>
      <c r="AF195" s="2">
        <v>1102</v>
      </c>
      <c r="AG195" s="6">
        <v>5299</v>
      </c>
      <c r="AH195">
        <v>4.82</v>
      </c>
      <c r="AJ195" s="2">
        <v>2691</v>
      </c>
      <c r="AK195" s="2">
        <v>2691</v>
      </c>
      <c r="AL195">
        <v>403</v>
      </c>
      <c r="AM195">
        <v>0.36899999999999999</v>
      </c>
      <c r="AN195">
        <v>12</v>
      </c>
      <c r="AO195">
        <v>1</v>
      </c>
      <c r="AP195">
        <v>20</v>
      </c>
      <c r="AQ195" s="1">
        <v>42230</v>
      </c>
      <c r="AR195" s="2">
        <v>805341</v>
      </c>
      <c r="AS195">
        <v>18.489999999999998</v>
      </c>
      <c r="AT195" s="2">
        <v>805341</v>
      </c>
      <c r="AU195">
        <v>18.489999999999998</v>
      </c>
      <c r="AV195" s="2">
        <v>118402</v>
      </c>
      <c r="AW195" s="2">
        <v>10177348</v>
      </c>
      <c r="AX195" s="3">
        <v>0.14699999999999999</v>
      </c>
      <c r="AY195">
        <v>146</v>
      </c>
      <c r="AZ195" s="4">
        <v>16449659</v>
      </c>
      <c r="BA195" s="4">
        <v>3100</v>
      </c>
      <c r="BB195" s="4">
        <v>526</v>
      </c>
      <c r="BC195" t="s">
        <v>1001</v>
      </c>
      <c r="BD195" t="s">
        <v>469</v>
      </c>
      <c r="BE195" t="s">
        <v>1002</v>
      </c>
      <c r="BF195" t="s">
        <v>427</v>
      </c>
      <c r="BG195" t="s">
        <v>71</v>
      </c>
      <c r="BH195">
        <v>9</v>
      </c>
      <c r="BI195">
        <v>15</v>
      </c>
      <c r="BJ195">
        <v>32</v>
      </c>
      <c r="BK195">
        <v>85</v>
      </c>
      <c r="BL195">
        <v>18</v>
      </c>
      <c r="BM195" s="1">
        <v>22587</v>
      </c>
    </row>
    <row r="196" spans="1:68" x14ac:dyDescent="0.35">
      <c r="A196" t="s">
        <v>1003</v>
      </c>
      <c r="B196" s="10">
        <v>69774498</v>
      </c>
      <c r="C196" s="10">
        <v>74754757</v>
      </c>
      <c r="D196" s="10">
        <v>103225312</v>
      </c>
      <c r="E196">
        <v>463</v>
      </c>
      <c r="F196"/>
      <c r="G196" s="51" t="str">
        <f t="shared" si="21"/>
        <v>Below Average</v>
      </c>
      <c r="H196" s="57">
        <f t="shared" si="20"/>
        <v>-0.11731710695859185</v>
      </c>
      <c r="I196" s="51" t="str">
        <f t="shared" si="22"/>
        <v>Below Average</v>
      </c>
      <c r="K196" s="51" t="str">
        <f t="shared" si="23"/>
        <v>Below Average</v>
      </c>
      <c r="O196" s="54" t="str">
        <f t="shared" si="24"/>
        <v>Above Average</v>
      </c>
      <c r="P196" s="54" t="str">
        <f t="shared" si="25"/>
        <v>Above Average</v>
      </c>
      <c r="Q196" s="54" t="str">
        <f t="shared" si="26"/>
        <v>Above Average</v>
      </c>
      <c r="T196" t="s">
        <v>1003</v>
      </c>
      <c r="U196" t="s">
        <v>1004</v>
      </c>
      <c r="V196">
        <v>129</v>
      </c>
      <c r="W196">
        <v>93</v>
      </c>
      <c r="X196">
        <v>251</v>
      </c>
      <c r="Y196">
        <v>251</v>
      </c>
      <c r="Z196" t="s">
        <v>1005</v>
      </c>
      <c r="AA196" t="s">
        <v>64</v>
      </c>
      <c r="AB196" t="s">
        <v>65</v>
      </c>
      <c r="AC196" t="s">
        <v>66</v>
      </c>
      <c r="AE196">
        <v>463</v>
      </c>
      <c r="AF196">
        <v>463</v>
      </c>
      <c r="AG196" s="6">
        <v>2165.5</v>
      </c>
      <c r="AH196">
        <v>4.68</v>
      </c>
      <c r="AJ196" s="2">
        <v>1133</v>
      </c>
      <c r="AK196" s="2">
        <v>1133</v>
      </c>
      <c r="AL196">
        <v>157</v>
      </c>
      <c r="AM196">
        <v>0.34300000000000003</v>
      </c>
      <c r="AN196">
        <v>2</v>
      </c>
      <c r="AO196">
        <v>0</v>
      </c>
      <c r="AP196">
        <v>4</v>
      </c>
      <c r="AQ196">
        <v>20</v>
      </c>
      <c r="AR196" s="2">
        <v>117000</v>
      </c>
      <c r="AS196">
        <v>2.69</v>
      </c>
      <c r="AT196" s="2">
        <v>117000</v>
      </c>
      <c r="AU196">
        <v>2.69</v>
      </c>
      <c r="AV196" s="2">
        <v>21826</v>
      </c>
      <c r="AW196" s="2">
        <v>4029275</v>
      </c>
      <c r="AX196" s="3">
        <v>0.1865</v>
      </c>
      <c r="AY196">
        <v>421</v>
      </c>
      <c r="AZ196" s="4">
        <v>7256661</v>
      </c>
      <c r="BA196" s="4">
        <v>3350</v>
      </c>
      <c r="BB196" s="4">
        <v>520</v>
      </c>
      <c r="BC196" t="s">
        <v>1006</v>
      </c>
      <c r="BD196" t="s">
        <v>1007</v>
      </c>
      <c r="BE196" t="s">
        <v>1008</v>
      </c>
      <c r="BF196" t="s">
        <v>648</v>
      </c>
      <c r="BG196" t="s">
        <v>71</v>
      </c>
      <c r="BH196">
        <v>1</v>
      </c>
      <c r="BI196">
        <v>15</v>
      </c>
      <c r="BJ196">
        <v>29</v>
      </c>
      <c r="BK196">
        <v>84</v>
      </c>
      <c r="BL196">
        <v>8</v>
      </c>
      <c r="BM196" s="1">
        <v>23467</v>
      </c>
    </row>
    <row r="197" spans="1:68" x14ac:dyDescent="0.35">
      <c r="A197" t="s">
        <v>1009</v>
      </c>
      <c r="B197" s="10">
        <v>155961883</v>
      </c>
      <c r="C197" s="10">
        <v>194458774</v>
      </c>
      <c r="D197" s="10">
        <v>269274346</v>
      </c>
      <c r="E197" s="2">
        <v>1085</v>
      </c>
      <c r="F197" s="2"/>
      <c r="G197" s="51" t="str">
        <f t="shared" si="21"/>
        <v>Above Average</v>
      </c>
      <c r="H197" s="57">
        <f t="shared" ref="H197:H260" si="27">(B197-$F$3)/AVERAGE(B197,$F$3)</f>
        <v>0.66109993019797597</v>
      </c>
      <c r="I197" s="51" t="str">
        <f t="shared" si="22"/>
        <v>Above Average</v>
      </c>
      <c r="K197" s="51" t="str">
        <f t="shared" si="23"/>
        <v>Above Average</v>
      </c>
      <c r="O197" s="54" t="str">
        <f t="shared" si="24"/>
        <v>Above Average</v>
      </c>
      <c r="P197" s="54" t="str">
        <f t="shared" si="25"/>
        <v>Above Average</v>
      </c>
      <c r="Q197" s="54" t="str">
        <f t="shared" si="26"/>
        <v>Above Average</v>
      </c>
      <c r="T197" t="s">
        <v>1009</v>
      </c>
      <c r="U197" t="s">
        <v>1010</v>
      </c>
      <c r="V197">
        <v>102</v>
      </c>
      <c r="W197">
        <v>102</v>
      </c>
      <c r="X197">
        <v>239</v>
      </c>
      <c r="Y197">
        <v>239</v>
      </c>
      <c r="Z197" t="s">
        <v>1011</v>
      </c>
      <c r="AA197" t="s">
        <v>64</v>
      </c>
      <c r="AB197" t="s">
        <v>65</v>
      </c>
      <c r="AC197" t="s">
        <v>66</v>
      </c>
      <c r="AE197" s="2">
        <v>1083</v>
      </c>
      <c r="AF197" s="2">
        <v>1085</v>
      </c>
      <c r="AG197" s="6">
        <v>5237.5</v>
      </c>
      <c r="AH197">
        <v>4.84</v>
      </c>
      <c r="AJ197" s="2">
        <v>2889</v>
      </c>
      <c r="AK197" s="2">
        <v>2889</v>
      </c>
      <c r="AL197">
        <v>364</v>
      </c>
      <c r="AM197">
        <v>0.33800000000000002</v>
      </c>
      <c r="AN197">
        <v>10</v>
      </c>
      <c r="AO197">
        <v>0</v>
      </c>
      <c r="AP197">
        <v>10</v>
      </c>
      <c r="AQ197" t="s">
        <v>1012</v>
      </c>
      <c r="AR197" s="2">
        <v>416831</v>
      </c>
      <c r="AS197">
        <v>9.57</v>
      </c>
      <c r="AT197" s="2">
        <v>416831</v>
      </c>
      <c r="AU197">
        <v>9.57</v>
      </c>
      <c r="AV197" s="2">
        <v>66594</v>
      </c>
      <c r="AW197" s="2">
        <v>9980542</v>
      </c>
      <c r="AX197" s="3">
        <v>0.1598</v>
      </c>
      <c r="AY197">
        <v>302</v>
      </c>
      <c r="AZ197" s="4">
        <v>20735295</v>
      </c>
      <c r="BA197" s="4">
        <v>4008</v>
      </c>
      <c r="BB197" s="4">
        <v>499</v>
      </c>
      <c r="BC197" t="s">
        <v>398</v>
      </c>
      <c r="BD197" t="s">
        <v>1013</v>
      </c>
      <c r="BE197" t="s">
        <v>87</v>
      </c>
      <c r="BF197" t="s">
        <v>395</v>
      </c>
      <c r="BG197" t="s">
        <v>71</v>
      </c>
      <c r="BH197">
        <v>3</v>
      </c>
      <c r="BI197">
        <v>15</v>
      </c>
      <c r="BJ197">
        <v>33</v>
      </c>
      <c r="BK197">
        <v>79</v>
      </c>
      <c r="BL197">
        <v>16</v>
      </c>
      <c r="BM197" s="1">
        <v>23985</v>
      </c>
    </row>
    <row r="198" spans="1:68" x14ac:dyDescent="0.35">
      <c r="A198" t="s">
        <v>1014</v>
      </c>
      <c r="B198" s="10">
        <v>119567491</v>
      </c>
      <c r="C198" s="10">
        <v>127218685</v>
      </c>
      <c r="D198" s="10">
        <v>184105553</v>
      </c>
      <c r="E198">
        <v>802</v>
      </c>
      <c r="F198"/>
      <c r="G198" s="51" t="str">
        <f t="shared" si="21"/>
        <v>Above Average</v>
      </c>
      <c r="H198" s="57">
        <f t="shared" si="27"/>
        <v>0.41504362133069167</v>
      </c>
      <c r="I198" s="51" t="str">
        <f t="shared" si="22"/>
        <v>Above Average</v>
      </c>
      <c r="K198" s="51" t="str">
        <f t="shared" si="23"/>
        <v>Above Average</v>
      </c>
      <c r="O198" s="54" t="str">
        <f t="shared" si="24"/>
        <v>Above Average</v>
      </c>
      <c r="P198" s="54" t="str">
        <f t="shared" si="25"/>
        <v>Above Average</v>
      </c>
      <c r="Q198" s="54" t="str">
        <f t="shared" si="26"/>
        <v>Above Average</v>
      </c>
      <c r="T198" t="s">
        <v>1014</v>
      </c>
      <c r="U198" t="s">
        <v>1010</v>
      </c>
      <c r="V198">
        <v>502</v>
      </c>
      <c r="W198">
        <v>102</v>
      </c>
      <c r="X198">
        <v>280</v>
      </c>
      <c r="Y198">
        <v>239</v>
      </c>
      <c r="Z198" t="s">
        <v>1015</v>
      </c>
      <c r="AA198" t="s">
        <v>64</v>
      </c>
      <c r="AB198" t="s">
        <v>65</v>
      </c>
      <c r="AC198" t="s">
        <v>66</v>
      </c>
      <c r="AE198">
        <v>802</v>
      </c>
      <c r="AF198">
        <v>802</v>
      </c>
      <c r="AG198" s="6">
        <v>3765</v>
      </c>
      <c r="AH198">
        <v>4.6900000000000004</v>
      </c>
      <c r="AJ198" s="2">
        <v>1989</v>
      </c>
      <c r="AK198" s="2">
        <v>1989</v>
      </c>
      <c r="AL198">
        <v>268</v>
      </c>
      <c r="AM198">
        <v>0.33800000000000002</v>
      </c>
      <c r="AN198">
        <v>7</v>
      </c>
      <c r="AO198">
        <v>0</v>
      </c>
      <c r="AP198">
        <v>7</v>
      </c>
      <c r="AQ198" t="s">
        <v>1012</v>
      </c>
      <c r="AR198" s="2">
        <v>358843</v>
      </c>
      <c r="AS198">
        <v>8.24</v>
      </c>
      <c r="AT198" s="2">
        <v>313704</v>
      </c>
      <c r="AU198">
        <v>7.2</v>
      </c>
      <c r="AV198" s="2">
        <v>51875</v>
      </c>
      <c r="AW198" s="2">
        <v>7162265</v>
      </c>
      <c r="AX198" s="3">
        <v>0.14460000000000001</v>
      </c>
      <c r="AY198">
        <v>241</v>
      </c>
      <c r="AZ198" s="4">
        <v>15391181</v>
      </c>
      <c r="BA198" s="4">
        <v>4008</v>
      </c>
      <c r="BB198" s="4">
        <v>507</v>
      </c>
      <c r="BC198" t="s">
        <v>398</v>
      </c>
      <c r="BD198" t="s">
        <v>396</v>
      </c>
      <c r="BE198" t="s">
        <v>87</v>
      </c>
      <c r="BF198" t="s">
        <v>1013</v>
      </c>
      <c r="BG198" t="s">
        <v>71</v>
      </c>
      <c r="BH198">
        <v>3</v>
      </c>
      <c r="BI198">
        <v>15</v>
      </c>
      <c r="BJ198">
        <v>33</v>
      </c>
      <c r="BK198">
        <v>79</v>
      </c>
      <c r="BL198">
        <v>16</v>
      </c>
      <c r="BM198" s="1">
        <v>23985</v>
      </c>
    </row>
    <row r="199" spans="1:68" x14ac:dyDescent="0.35">
      <c r="A199" t="s">
        <v>1016</v>
      </c>
      <c r="B199" s="10">
        <v>15396066</v>
      </c>
      <c r="C199" s="10">
        <v>17745001</v>
      </c>
      <c r="D199" s="10">
        <v>24088640</v>
      </c>
      <c r="E199">
        <v>97</v>
      </c>
      <c r="F199"/>
      <c r="G199" s="51" t="str">
        <f t="shared" si="21"/>
        <v>Below Average</v>
      </c>
      <c r="H199" s="57">
        <f t="shared" si="27"/>
        <v>-1.3439157143577838</v>
      </c>
      <c r="I199" s="51" t="str">
        <f t="shared" si="22"/>
        <v>Below Average</v>
      </c>
      <c r="K199" s="51" t="str">
        <f t="shared" si="23"/>
        <v>Below Average</v>
      </c>
      <c r="O199" s="54" t="str">
        <f t="shared" si="24"/>
        <v>Below Average</v>
      </c>
      <c r="P199" s="54" t="str">
        <f t="shared" si="25"/>
        <v>Below Average</v>
      </c>
      <c r="Q199" s="54" t="str">
        <f t="shared" si="26"/>
        <v>Below Average</v>
      </c>
      <c r="T199" t="s">
        <v>1016</v>
      </c>
      <c r="U199" t="s">
        <v>1017</v>
      </c>
      <c r="V199">
        <v>277</v>
      </c>
      <c r="W199">
        <v>241</v>
      </c>
      <c r="X199">
        <v>504</v>
      </c>
      <c r="Y199">
        <v>346</v>
      </c>
      <c r="Z199" t="s">
        <v>1018</v>
      </c>
      <c r="AA199" t="s">
        <v>64</v>
      </c>
      <c r="AB199" t="s">
        <v>65</v>
      </c>
      <c r="AC199" t="s">
        <v>656</v>
      </c>
      <c r="AE199">
        <v>97</v>
      </c>
      <c r="AF199">
        <v>97</v>
      </c>
      <c r="AG199">
        <v>296.5</v>
      </c>
      <c r="AH199">
        <v>3.06</v>
      </c>
      <c r="AJ199">
        <v>103</v>
      </c>
      <c r="AK199">
        <v>103</v>
      </c>
      <c r="AL199">
        <v>83</v>
      </c>
      <c r="AM199">
        <v>0.86499999999999999</v>
      </c>
      <c r="AN199">
        <v>1</v>
      </c>
      <c r="AO199">
        <v>0</v>
      </c>
      <c r="AP199">
        <v>1</v>
      </c>
      <c r="AQ199">
        <v>9</v>
      </c>
      <c r="AR199" s="2">
        <v>10000</v>
      </c>
      <c r="AS199">
        <v>0.23</v>
      </c>
      <c r="AT199" s="2">
        <v>10000</v>
      </c>
      <c r="AU199">
        <v>0.23</v>
      </c>
      <c r="AV199" s="2">
        <v>6491</v>
      </c>
      <c r="AW199" s="2">
        <v>561310</v>
      </c>
      <c r="AX199" s="3">
        <v>0.64910000000000001</v>
      </c>
      <c r="AY199">
        <v>448</v>
      </c>
      <c r="AZ199" s="4">
        <v>1989852</v>
      </c>
      <c r="BA199" s="4">
        <v>6337</v>
      </c>
      <c r="BB199" s="4">
        <v>302</v>
      </c>
      <c r="BC199" t="s">
        <v>1019</v>
      </c>
      <c r="BD199" t="s">
        <v>387</v>
      </c>
      <c r="BE199" t="s">
        <v>830</v>
      </c>
      <c r="BG199" t="s">
        <v>95</v>
      </c>
      <c r="BH199">
        <v>11</v>
      </c>
      <c r="BI199">
        <v>13</v>
      </c>
      <c r="BJ199">
        <v>30</v>
      </c>
      <c r="BK199">
        <v>68</v>
      </c>
      <c r="BL199">
        <v>9</v>
      </c>
      <c r="BM199" s="1">
        <v>28245</v>
      </c>
      <c r="BO199" t="s">
        <v>236</v>
      </c>
      <c r="BP199" t="s">
        <v>108</v>
      </c>
    </row>
    <row r="200" spans="1:68" x14ac:dyDescent="0.35">
      <c r="A200" t="s">
        <v>1020</v>
      </c>
      <c r="B200" s="10">
        <v>34798696</v>
      </c>
      <c r="C200" s="10">
        <v>34903297</v>
      </c>
      <c r="D200" s="10">
        <v>43727212</v>
      </c>
      <c r="E200">
        <v>206</v>
      </c>
      <c r="F200"/>
      <c r="G200" s="51" t="str">
        <f t="shared" si="21"/>
        <v>Below Average</v>
      </c>
      <c r="H200" s="57">
        <f t="shared" si="27"/>
        <v>-0.77111338183720934</v>
      </c>
      <c r="I200" s="51" t="str">
        <f t="shared" si="22"/>
        <v>Below Average</v>
      </c>
      <c r="K200" s="51" t="str">
        <f t="shared" si="23"/>
        <v>Below Average</v>
      </c>
      <c r="O200" s="54" t="str">
        <f t="shared" si="24"/>
        <v>Below Average</v>
      </c>
      <c r="P200" s="54" t="str">
        <f t="shared" si="25"/>
        <v>Below Average</v>
      </c>
      <c r="Q200" s="54" t="str">
        <f t="shared" si="26"/>
        <v>Below Average</v>
      </c>
      <c r="T200" t="s">
        <v>1020</v>
      </c>
      <c r="U200" t="s">
        <v>1021</v>
      </c>
      <c r="V200">
        <v>130</v>
      </c>
      <c r="W200">
        <v>141</v>
      </c>
      <c r="X200">
        <v>250</v>
      </c>
      <c r="Y200">
        <v>231</v>
      </c>
      <c r="Z200" t="s">
        <v>1022</v>
      </c>
      <c r="AA200" t="s">
        <v>64</v>
      </c>
      <c r="AB200" t="s">
        <v>65</v>
      </c>
      <c r="AC200" t="s">
        <v>66</v>
      </c>
      <c r="AE200">
        <v>206</v>
      </c>
      <c r="AF200">
        <v>206</v>
      </c>
      <c r="AG200">
        <v>962</v>
      </c>
      <c r="AH200">
        <v>4.67</v>
      </c>
      <c r="AJ200">
        <v>531</v>
      </c>
      <c r="AK200">
        <v>531</v>
      </c>
      <c r="AL200">
        <v>69</v>
      </c>
      <c r="AM200">
        <v>0.34</v>
      </c>
      <c r="AN200">
        <v>2</v>
      </c>
      <c r="AO200">
        <v>0</v>
      </c>
      <c r="AP200">
        <v>2</v>
      </c>
      <c r="AQ200">
        <v>16</v>
      </c>
      <c r="AR200" s="2">
        <v>60890</v>
      </c>
      <c r="AS200">
        <v>1.4</v>
      </c>
      <c r="AT200" s="2">
        <v>60890</v>
      </c>
      <c r="AU200">
        <v>1.4</v>
      </c>
      <c r="AV200" s="2">
        <v>13024</v>
      </c>
      <c r="AW200" s="2">
        <v>1769693</v>
      </c>
      <c r="AX200" s="3">
        <v>0.21390000000000001</v>
      </c>
      <c r="AY200">
        <v>379</v>
      </c>
      <c r="AZ200" s="4">
        <v>3742711</v>
      </c>
      <c r="BA200" s="4">
        <v>3891</v>
      </c>
      <c r="BB200" s="4">
        <v>449</v>
      </c>
      <c r="BC200" t="s">
        <v>395</v>
      </c>
      <c r="BD200" t="s">
        <v>88</v>
      </c>
      <c r="BE200" t="s">
        <v>398</v>
      </c>
      <c r="BG200" t="s">
        <v>71</v>
      </c>
      <c r="BH200">
        <v>3</v>
      </c>
      <c r="BI200">
        <v>15</v>
      </c>
      <c r="BJ200">
        <v>32</v>
      </c>
      <c r="BK200">
        <v>79</v>
      </c>
      <c r="BL200">
        <v>16</v>
      </c>
      <c r="BM200" s="1">
        <v>23162</v>
      </c>
    </row>
    <row r="201" spans="1:68" x14ac:dyDescent="0.35">
      <c r="A201" t="s">
        <v>1023</v>
      </c>
      <c r="B201" s="10">
        <v>105057434</v>
      </c>
      <c r="C201" s="10">
        <v>136034660</v>
      </c>
      <c r="D201" s="10">
        <v>171194813</v>
      </c>
      <c r="E201">
        <v>843</v>
      </c>
      <c r="F201"/>
      <c r="G201" s="51" t="str">
        <f t="shared" si="21"/>
        <v>Above Average</v>
      </c>
      <c r="H201" s="57">
        <f t="shared" si="27"/>
        <v>0.28973392682693494</v>
      </c>
      <c r="I201" s="51" t="str">
        <f t="shared" si="22"/>
        <v>Above Average</v>
      </c>
      <c r="K201" s="51" t="str">
        <f t="shared" si="23"/>
        <v>Above Average</v>
      </c>
      <c r="O201" s="54" t="str">
        <f t="shared" si="24"/>
        <v>Above Average</v>
      </c>
      <c r="P201" s="54" t="str">
        <f t="shared" si="25"/>
        <v>Above Average</v>
      </c>
      <c r="Q201" s="54" t="str">
        <f t="shared" si="26"/>
        <v>Above Average</v>
      </c>
      <c r="T201" t="s">
        <v>1023</v>
      </c>
      <c r="U201" t="s">
        <v>815</v>
      </c>
      <c r="V201">
        <v>267</v>
      </c>
      <c r="W201">
        <v>267</v>
      </c>
      <c r="X201">
        <v>385</v>
      </c>
      <c r="Y201">
        <v>385</v>
      </c>
      <c r="Z201" t="s">
        <v>1024</v>
      </c>
      <c r="AA201" t="s">
        <v>64</v>
      </c>
      <c r="AB201" t="s">
        <v>75</v>
      </c>
      <c r="AC201" t="s">
        <v>66</v>
      </c>
      <c r="AE201">
        <v>841</v>
      </c>
      <c r="AF201">
        <v>843</v>
      </c>
      <c r="AG201" s="6">
        <v>3788.5</v>
      </c>
      <c r="AH201">
        <v>4.5</v>
      </c>
      <c r="AJ201" s="2">
        <v>1681</v>
      </c>
      <c r="AK201" s="2">
        <v>1681</v>
      </c>
      <c r="AL201">
        <v>428</v>
      </c>
      <c r="AM201">
        <v>0.52100000000000002</v>
      </c>
      <c r="AN201">
        <v>3</v>
      </c>
      <c r="AO201">
        <v>0</v>
      </c>
      <c r="AP201">
        <v>5</v>
      </c>
      <c r="AQ201" t="s">
        <v>1025</v>
      </c>
      <c r="AR201" s="2">
        <v>274300</v>
      </c>
      <c r="AS201">
        <v>6.3</v>
      </c>
      <c r="AT201" s="2">
        <v>274300</v>
      </c>
      <c r="AU201">
        <v>6.3</v>
      </c>
      <c r="AV201" s="2">
        <v>64435</v>
      </c>
      <c r="AW201" s="2">
        <v>11316800</v>
      </c>
      <c r="AX201" s="3">
        <v>0.2349</v>
      </c>
      <c r="AY201">
        <v>267</v>
      </c>
      <c r="AZ201" s="4">
        <v>40272504</v>
      </c>
      <c r="BA201" s="4">
        <v>10584</v>
      </c>
      <c r="BB201" s="4">
        <v>473</v>
      </c>
      <c r="BC201" t="s">
        <v>398</v>
      </c>
      <c r="BD201" t="s">
        <v>817</v>
      </c>
      <c r="BE201" t="s">
        <v>572</v>
      </c>
      <c r="BF201" t="s">
        <v>571</v>
      </c>
      <c r="BG201" t="s">
        <v>71</v>
      </c>
      <c r="BH201" t="s">
        <v>1026</v>
      </c>
      <c r="BI201">
        <v>15</v>
      </c>
      <c r="BJ201">
        <v>32</v>
      </c>
      <c r="BK201">
        <v>79</v>
      </c>
      <c r="BL201" t="s">
        <v>1027</v>
      </c>
      <c r="BM201" s="1">
        <v>29587</v>
      </c>
      <c r="BO201" t="s">
        <v>186</v>
      </c>
    </row>
    <row r="202" spans="1:68" x14ac:dyDescent="0.35">
      <c r="A202" t="s">
        <v>1028</v>
      </c>
      <c r="B202" s="10">
        <v>132102133</v>
      </c>
      <c r="C202" s="10">
        <v>164905987</v>
      </c>
      <c r="D202" s="10">
        <v>237918657</v>
      </c>
      <c r="E202">
        <v>993</v>
      </c>
      <c r="F202"/>
      <c r="G202" s="51" t="str">
        <f t="shared" si="21"/>
        <v>Above Average</v>
      </c>
      <c r="H202" s="57">
        <f t="shared" si="27"/>
        <v>0.50939053162067072</v>
      </c>
      <c r="I202" s="51" t="str">
        <f t="shared" si="22"/>
        <v>Above Average</v>
      </c>
      <c r="K202" s="51" t="str">
        <f t="shared" si="23"/>
        <v>Above Average</v>
      </c>
      <c r="O202" s="54" t="str">
        <f t="shared" si="24"/>
        <v>Above Average</v>
      </c>
      <c r="P202" s="54" t="str">
        <f t="shared" si="25"/>
        <v>Above Average</v>
      </c>
      <c r="Q202" s="54" t="str">
        <f t="shared" si="26"/>
        <v>Above Average</v>
      </c>
      <c r="T202" t="s">
        <v>1028</v>
      </c>
      <c r="U202" t="s">
        <v>1029</v>
      </c>
      <c r="V202">
        <v>121</v>
      </c>
      <c r="W202">
        <v>121</v>
      </c>
      <c r="X202">
        <v>244</v>
      </c>
      <c r="Y202">
        <v>244</v>
      </c>
      <c r="Z202" t="s">
        <v>1030</v>
      </c>
      <c r="AA202" t="s">
        <v>64</v>
      </c>
      <c r="AB202" t="s">
        <v>65</v>
      </c>
      <c r="AC202" t="s">
        <v>66</v>
      </c>
      <c r="AE202">
        <v>992</v>
      </c>
      <c r="AF202">
        <v>993</v>
      </c>
      <c r="AG202" s="6">
        <v>4634</v>
      </c>
      <c r="AH202">
        <v>4.67</v>
      </c>
      <c r="AJ202" s="2">
        <v>2542</v>
      </c>
      <c r="AK202" s="2">
        <v>2542</v>
      </c>
      <c r="AL202">
        <v>313</v>
      </c>
      <c r="AM202">
        <v>0.317</v>
      </c>
      <c r="AN202">
        <v>8</v>
      </c>
      <c r="AO202">
        <v>1</v>
      </c>
      <c r="AP202">
        <v>9</v>
      </c>
      <c r="AQ202" t="s">
        <v>1031</v>
      </c>
      <c r="AR202" s="2">
        <v>417367</v>
      </c>
      <c r="AS202">
        <v>9.58</v>
      </c>
      <c r="AT202" s="2">
        <v>386817</v>
      </c>
      <c r="AU202">
        <v>8.8800000000000008</v>
      </c>
      <c r="AV202" s="2">
        <v>78477</v>
      </c>
      <c r="AW202" s="2">
        <v>9236613</v>
      </c>
      <c r="AX202" s="3">
        <v>0.188</v>
      </c>
      <c r="AY202">
        <v>265</v>
      </c>
      <c r="AZ202" s="4">
        <v>20670000</v>
      </c>
      <c r="BA202" s="4">
        <v>4456</v>
      </c>
      <c r="BB202" s="4">
        <v>530</v>
      </c>
      <c r="BC202" t="s">
        <v>1032</v>
      </c>
      <c r="BD202" t="s">
        <v>1033</v>
      </c>
      <c r="BE202" t="s">
        <v>1034</v>
      </c>
      <c r="BF202" t="s">
        <v>997</v>
      </c>
      <c r="BG202" t="s">
        <v>71</v>
      </c>
      <c r="BH202">
        <v>1</v>
      </c>
      <c r="BI202">
        <v>15</v>
      </c>
      <c r="BJ202">
        <v>29</v>
      </c>
      <c r="BK202">
        <v>84</v>
      </c>
      <c r="BL202">
        <v>8</v>
      </c>
      <c r="BM202" s="1">
        <v>23832</v>
      </c>
    </row>
    <row r="203" spans="1:68" x14ac:dyDescent="0.35">
      <c r="A203" t="s">
        <v>1954</v>
      </c>
      <c r="B203" s="10">
        <v>37625467</v>
      </c>
      <c r="C203" s="10">
        <v>38189300</v>
      </c>
      <c r="D203" s="10">
        <v>71403547</v>
      </c>
      <c r="E203">
        <v>281</v>
      </c>
      <c r="F203"/>
      <c r="G203" s="51" t="str">
        <f t="shared" si="21"/>
        <v>Below Average</v>
      </c>
      <c r="H203" s="57">
        <f t="shared" si="27"/>
        <v>-0.70364062662971816</v>
      </c>
      <c r="I203" s="51" t="str">
        <f t="shared" si="22"/>
        <v>Below Average</v>
      </c>
      <c r="K203" s="51" t="str">
        <f t="shared" si="23"/>
        <v>Below Average</v>
      </c>
      <c r="O203" s="54" t="str">
        <f t="shared" si="24"/>
        <v>Below Average</v>
      </c>
      <c r="P203" s="54" t="str">
        <f t="shared" si="25"/>
        <v>Below Average</v>
      </c>
      <c r="Q203" s="54" t="str">
        <f t="shared" si="26"/>
        <v>Below Average</v>
      </c>
      <c r="T203" t="s">
        <v>1954</v>
      </c>
      <c r="U203" t="s">
        <v>2101</v>
      </c>
      <c r="V203">
        <v>133</v>
      </c>
      <c r="W203">
        <v>133</v>
      </c>
      <c r="X203">
        <v>447</v>
      </c>
      <c r="Y203">
        <v>447</v>
      </c>
      <c r="Z203" t="s">
        <v>2102</v>
      </c>
      <c r="AA203" t="s">
        <v>125</v>
      </c>
      <c r="AB203" t="s">
        <v>65</v>
      </c>
      <c r="AC203" t="s">
        <v>66</v>
      </c>
      <c r="AD203">
        <v>106</v>
      </c>
      <c r="AE203">
        <v>281</v>
      </c>
      <c r="AF203">
        <v>281</v>
      </c>
      <c r="AG203">
        <v>1294.5</v>
      </c>
      <c r="AH203">
        <v>4.6100000000000003</v>
      </c>
      <c r="AI203">
        <v>258</v>
      </c>
      <c r="AJ203">
        <v>452</v>
      </c>
      <c r="AK203">
        <v>710</v>
      </c>
      <c r="AN203">
        <v>2</v>
      </c>
      <c r="AO203">
        <v>0</v>
      </c>
      <c r="AP203">
        <v>2</v>
      </c>
      <c r="AQ203">
        <v>20</v>
      </c>
      <c r="AR203" s="2">
        <v>114593</v>
      </c>
      <c r="AS203">
        <v>2.63</v>
      </c>
      <c r="AT203" s="2">
        <v>114593</v>
      </c>
      <c r="AU203">
        <v>2.63</v>
      </c>
      <c r="AV203" s="2">
        <v>20188</v>
      </c>
      <c r="AW203" s="2">
        <v>2548312</v>
      </c>
      <c r="AX203" s="3">
        <v>0.1762</v>
      </c>
      <c r="AY203">
        <v>269.95999999999901</v>
      </c>
      <c r="AZ203" s="4">
        <v>5539000</v>
      </c>
      <c r="BA203" s="4">
        <v>4277</v>
      </c>
      <c r="BB203" s="5">
        <v>438.41</v>
      </c>
      <c r="BC203" t="s">
        <v>2103</v>
      </c>
      <c r="BD203" t="s">
        <v>2104</v>
      </c>
      <c r="BE203" t="s">
        <v>2105</v>
      </c>
      <c r="BG203" t="s">
        <v>71</v>
      </c>
      <c r="BH203">
        <v>6</v>
      </c>
      <c r="BI203">
        <v>15</v>
      </c>
      <c r="BJ203">
        <v>33</v>
      </c>
      <c r="BK203">
        <v>79</v>
      </c>
      <c r="BL203">
        <v>15</v>
      </c>
    </row>
    <row r="204" spans="1:68" x14ac:dyDescent="0.35">
      <c r="A204" t="s">
        <v>1035</v>
      </c>
      <c r="B204" s="10">
        <v>20846856</v>
      </c>
      <c r="C204" s="10">
        <v>24280440</v>
      </c>
      <c r="D204" s="10">
        <v>57648366</v>
      </c>
      <c r="E204">
        <v>277</v>
      </c>
      <c r="F204"/>
      <c r="G204" s="51" t="str">
        <f t="shared" si="21"/>
        <v>Below Average</v>
      </c>
      <c r="H204" s="57">
        <f t="shared" si="27"/>
        <v>-1.1603927611594416</v>
      </c>
      <c r="I204" s="51" t="str">
        <f t="shared" si="22"/>
        <v>Below Average</v>
      </c>
      <c r="K204" s="51" t="str">
        <f t="shared" si="23"/>
        <v>Below Average</v>
      </c>
      <c r="O204" s="54" t="str">
        <f t="shared" si="24"/>
        <v>Below Average</v>
      </c>
      <c r="P204" s="54" t="str">
        <f t="shared" si="25"/>
        <v>Below Average</v>
      </c>
      <c r="Q204" s="54" t="str">
        <f t="shared" si="26"/>
        <v>Below Average</v>
      </c>
      <c r="T204" t="s">
        <v>1035</v>
      </c>
      <c r="U204" t="s">
        <v>1036</v>
      </c>
      <c r="V204">
        <v>314</v>
      </c>
      <c r="W204">
        <v>35</v>
      </c>
      <c r="X204">
        <v>306</v>
      </c>
      <c r="Y204">
        <v>306</v>
      </c>
      <c r="Z204" t="s">
        <v>1037</v>
      </c>
      <c r="AA204" t="s">
        <v>64</v>
      </c>
      <c r="AB204" t="s">
        <v>75</v>
      </c>
      <c r="AC204" t="s">
        <v>235</v>
      </c>
      <c r="AE204">
        <v>276</v>
      </c>
      <c r="AF204">
        <v>277</v>
      </c>
      <c r="AG204">
        <v>996</v>
      </c>
      <c r="AH204">
        <v>3.61</v>
      </c>
      <c r="AJ204">
        <v>348</v>
      </c>
      <c r="AK204">
        <v>348</v>
      </c>
      <c r="AL204">
        <v>244</v>
      </c>
      <c r="AM204">
        <v>0.89100000000000001</v>
      </c>
      <c r="AN204">
        <v>1</v>
      </c>
      <c r="AO204">
        <v>0</v>
      </c>
      <c r="AP204">
        <v>2</v>
      </c>
      <c r="AQ204">
        <v>10</v>
      </c>
      <c r="AR204" s="2">
        <v>120879</v>
      </c>
      <c r="AS204">
        <v>2.78</v>
      </c>
      <c r="AT204" s="2">
        <v>120879</v>
      </c>
      <c r="AU204">
        <v>2.78</v>
      </c>
      <c r="AV204" s="2">
        <v>29107</v>
      </c>
      <c r="AW204" s="2">
        <v>2204124</v>
      </c>
      <c r="AX204" s="3">
        <v>0.24079999999999999</v>
      </c>
      <c r="AY204">
        <v>125</v>
      </c>
      <c r="AZ204" s="4">
        <v>18511313</v>
      </c>
      <c r="BA204" s="4">
        <v>18493</v>
      </c>
      <c r="BB204" s="4">
        <v>327</v>
      </c>
      <c r="BC204" t="s">
        <v>858</v>
      </c>
      <c r="BD204" t="s">
        <v>1038</v>
      </c>
      <c r="BE204" t="s">
        <v>1039</v>
      </c>
      <c r="BG204" t="s">
        <v>268</v>
      </c>
      <c r="BH204">
        <v>1</v>
      </c>
      <c r="BI204">
        <v>11</v>
      </c>
      <c r="BJ204">
        <v>23</v>
      </c>
      <c r="BK204">
        <v>64</v>
      </c>
      <c r="BL204">
        <v>49</v>
      </c>
      <c r="BM204" s="1">
        <v>30875</v>
      </c>
      <c r="BO204" t="s">
        <v>236</v>
      </c>
      <c r="BP204" t="s">
        <v>108</v>
      </c>
    </row>
    <row r="205" spans="1:68" x14ac:dyDescent="0.35">
      <c r="A205" t="s">
        <v>1040</v>
      </c>
      <c r="B205" s="10">
        <v>200277249</v>
      </c>
      <c r="C205" s="10">
        <v>267660505</v>
      </c>
      <c r="D205" s="10">
        <v>330245098</v>
      </c>
      <c r="E205" s="2">
        <v>1148</v>
      </c>
      <c r="F205" s="2"/>
      <c r="G205" s="51" t="str">
        <f t="shared" si="21"/>
        <v>Above Average</v>
      </c>
      <c r="H205" s="57">
        <f t="shared" si="27"/>
        <v>0.87395863173521349</v>
      </c>
      <c r="I205" s="51" t="str">
        <f t="shared" si="22"/>
        <v>Above Average</v>
      </c>
      <c r="K205" s="51" t="str">
        <f t="shared" si="23"/>
        <v>Above Average</v>
      </c>
      <c r="O205" s="54" t="str">
        <f t="shared" si="24"/>
        <v>Above Average</v>
      </c>
      <c r="P205" s="54" t="str">
        <f t="shared" si="25"/>
        <v>Above Average</v>
      </c>
      <c r="Q205" s="54" t="str">
        <f t="shared" si="26"/>
        <v>Above Average</v>
      </c>
      <c r="T205" t="s">
        <v>1040</v>
      </c>
      <c r="U205" t="s">
        <v>1041</v>
      </c>
      <c r="V205">
        <v>43</v>
      </c>
      <c r="W205">
        <v>36</v>
      </c>
      <c r="X205">
        <v>585</v>
      </c>
      <c r="Y205">
        <v>585</v>
      </c>
      <c r="Z205" t="s">
        <v>1042</v>
      </c>
      <c r="AA205" t="s">
        <v>64</v>
      </c>
      <c r="AB205" t="s">
        <v>65</v>
      </c>
      <c r="AC205" t="s">
        <v>66</v>
      </c>
      <c r="AE205" s="2">
        <v>1146</v>
      </c>
      <c r="AF205" s="2">
        <v>1148</v>
      </c>
      <c r="AG205" s="6">
        <v>4966</v>
      </c>
      <c r="AH205">
        <v>4.33</v>
      </c>
      <c r="AJ205" s="2">
        <v>2327</v>
      </c>
      <c r="AK205" s="2">
        <v>2327</v>
      </c>
      <c r="AL205">
        <v>463</v>
      </c>
      <c r="AM205">
        <v>0.41</v>
      </c>
      <c r="AN205">
        <v>16</v>
      </c>
      <c r="AO205">
        <v>1</v>
      </c>
      <c r="AP205">
        <v>33</v>
      </c>
      <c r="AQ205">
        <v>6</v>
      </c>
      <c r="AR205" s="2">
        <v>1036600</v>
      </c>
      <c r="AS205">
        <v>23.8</v>
      </c>
      <c r="AT205" s="2">
        <v>1036600</v>
      </c>
      <c r="AU205">
        <v>23.8</v>
      </c>
      <c r="AV205" s="2">
        <v>177223</v>
      </c>
      <c r="AW205" s="2">
        <v>9377365</v>
      </c>
      <c r="AX205" s="3">
        <v>0.17100000000000001</v>
      </c>
      <c r="AY205">
        <v>98</v>
      </c>
      <c r="AZ205" s="4">
        <v>13817794</v>
      </c>
      <c r="BA205" s="4">
        <v>2779</v>
      </c>
      <c r="BB205" s="4">
        <v>516</v>
      </c>
      <c r="BC205" t="s">
        <v>959</v>
      </c>
      <c r="BD205" t="s">
        <v>1043</v>
      </c>
      <c r="BE205" t="s">
        <v>961</v>
      </c>
      <c r="BF205" t="s">
        <v>1044</v>
      </c>
      <c r="BG205" t="s">
        <v>80</v>
      </c>
      <c r="BH205">
        <v>15</v>
      </c>
      <c r="BI205">
        <v>9</v>
      </c>
      <c r="BJ205">
        <v>19</v>
      </c>
      <c r="BK205">
        <v>41</v>
      </c>
      <c r="BL205">
        <v>46</v>
      </c>
      <c r="BM205" s="1">
        <v>18611</v>
      </c>
      <c r="BN205" t="s">
        <v>688</v>
      </c>
    </row>
    <row r="206" spans="1:68" x14ac:dyDescent="0.35">
      <c r="A206" t="s">
        <v>1045</v>
      </c>
      <c r="B206" s="10">
        <v>40584466</v>
      </c>
      <c r="C206" s="10">
        <v>59088543</v>
      </c>
      <c r="D206" s="10">
        <v>117342269</v>
      </c>
      <c r="E206">
        <v>418</v>
      </c>
      <c r="F206"/>
      <c r="G206" s="51" t="str">
        <f t="shared" si="21"/>
        <v>Below Average</v>
      </c>
      <c r="H206" s="57">
        <f t="shared" si="27"/>
        <v>-0.63644408752305281</v>
      </c>
      <c r="I206" s="51" t="str">
        <f t="shared" si="22"/>
        <v>Below Average</v>
      </c>
      <c r="K206" s="51" t="str">
        <f t="shared" si="23"/>
        <v>Below Average</v>
      </c>
      <c r="O206" s="54" t="str">
        <f t="shared" si="24"/>
        <v>Below Average</v>
      </c>
      <c r="P206" s="54" t="str">
        <f t="shared" si="25"/>
        <v>Above Average</v>
      </c>
      <c r="Q206" s="54" t="str">
        <f t="shared" si="26"/>
        <v>Above Average</v>
      </c>
      <c r="T206" t="s">
        <v>1045</v>
      </c>
      <c r="U206" t="s">
        <v>1046</v>
      </c>
      <c r="V206">
        <v>51</v>
      </c>
      <c r="W206">
        <v>165</v>
      </c>
      <c r="X206">
        <v>573</v>
      </c>
      <c r="Y206">
        <v>571</v>
      </c>
      <c r="Z206" t="s">
        <v>1047</v>
      </c>
      <c r="AA206" t="s">
        <v>64</v>
      </c>
      <c r="AB206" t="s">
        <v>65</v>
      </c>
      <c r="AC206" t="s">
        <v>66</v>
      </c>
      <c r="AE206">
        <v>417</v>
      </c>
      <c r="AF206">
        <v>418</v>
      </c>
      <c r="AG206" s="6">
        <v>1766.5</v>
      </c>
      <c r="AH206">
        <v>4.24</v>
      </c>
      <c r="AJ206">
        <v>837</v>
      </c>
      <c r="AK206">
        <v>837</v>
      </c>
      <c r="AL206">
        <v>140</v>
      </c>
      <c r="AM206">
        <v>0.34</v>
      </c>
      <c r="AN206">
        <v>7</v>
      </c>
      <c r="AO206">
        <v>0</v>
      </c>
      <c r="AP206">
        <v>14</v>
      </c>
      <c r="AQ206">
        <v>6</v>
      </c>
      <c r="AR206" s="2">
        <v>354220</v>
      </c>
      <c r="AS206">
        <v>8.1300000000000008</v>
      </c>
      <c r="AT206" s="2">
        <v>310500</v>
      </c>
      <c r="AU206">
        <v>7.13</v>
      </c>
      <c r="AV206" s="2">
        <v>66101</v>
      </c>
      <c r="AW206" s="2">
        <v>3931321</v>
      </c>
      <c r="AX206" s="3">
        <v>0.18659999999999999</v>
      </c>
      <c r="AY206">
        <v>103</v>
      </c>
      <c r="AZ206" s="4">
        <v>5137275</v>
      </c>
      <c r="BA206" s="4">
        <v>2901</v>
      </c>
      <c r="BB206" s="4">
        <v>548</v>
      </c>
      <c r="BC206" t="s">
        <v>1048</v>
      </c>
      <c r="BD206" t="s">
        <v>1049</v>
      </c>
      <c r="BE206" t="s">
        <v>416</v>
      </c>
      <c r="BF206" t="s">
        <v>1050</v>
      </c>
      <c r="BG206" t="s">
        <v>198</v>
      </c>
      <c r="BH206">
        <v>14</v>
      </c>
      <c r="BI206">
        <v>5</v>
      </c>
      <c r="BJ206">
        <v>10</v>
      </c>
      <c r="BK206">
        <v>31</v>
      </c>
      <c r="BL206">
        <v>31</v>
      </c>
      <c r="BM206" s="1">
        <v>18687</v>
      </c>
      <c r="BN206" t="s">
        <v>547</v>
      </c>
    </row>
    <row r="207" spans="1:68" x14ac:dyDescent="0.35">
      <c r="A207" t="s">
        <v>1051</v>
      </c>
      <c r="B207" s="10">
        <v>37798226</v>
      </c>
      <c r="C207" s="10">
        <v>44370392</v>
      </c>
      <c r="D207" s="10">
        <v>63289343</v>
      </c>
      <c r="E207">
        <v>238</v>
      </c>
      <c r="F207"/>
      <c r="G207" s="51" t="str">
        <f t="shared" si="21"/>
        <v>Below Average</v>
      </c>
      <c r="H207" s="57">
        <f t="shared" si="27"/>
        <v>-0.69962339026167675</v>
      </c>
      <c r="I207" s="51" t="str">
        <f t="shared" si="22"/>
        <v>Below Average</v>
      </c>
      <c r="K207" s="51" t="str">
        <f t="shared" si="23"/>
        <v>Below Average</v>
      </c>
      <c r="O207" s="54" t="str">
        <f t="shared" si="24"/>
        <v>Below Average</v>
      </c>
      <c r="P207" s="54" t="str">
        <f t="shared" si="25"/>
        <v>Below Average</v>
      </c>
      <c r="Q207" s="54" t="str">
        <f t="shared" si="26"/>
        <v>Below Average</v>
      </c>
      <c r="T207" t="s">
        <v>1051</v>
      </c>
      <c r="U207" t="s">
        <v>1052</v>
      </c>
      <c r="V207">
        <v>162</v>
      </c>
      <c r="W207">
        <v>162</v>
      </c>
      <c r="X207">
        <v>269</v>
      </c>
      <c r="Y207">
        <v>269</v>
      </c>
      <c r="Z207" t="s">
        <v>1053</v>
      </c>
      <c r="AA207" t="s">
        <v>64</v>
      </c>
      <c r="AB207" t="s">
        <v>65</v>
      </c>
      <c r="AC207" t="s">
        <v>66</v>
      </c>
      <c r="AE207">
        <v>238</v>
      </c>
      <c r="AF207">
        <v>238</v>
      </c>
      <c r="AG207" s="6">
        <v>1077</v>
      </c>
      <c r="AH207">
        <v>4.53</v>
      </c>
      <c r="AJ207">
        <v>640</v>
      </c>
      <c r="AK207">
        <v>640</v>
      </c>
      <c r="AL207">
        <v>62</v>
      </c>
      <c r="AM207">
        <v>0.26600000000000001</v>
      </c>
      <c r="AN207">
        <v>3</v>
      </c>
      <c r="AO207">
        <v>1</v>
      </c>
      <c r="AP207">
        <v>4</v>
      </c>
      <c r="AQ207">
        <v>14</v>
      </c>
      <c r="AR207" s="2">
        <v>112916</v>
      </c>
      <c r="AS207">
        <v>2.59</v>
      </c>
      <c r="AT207" s="2">
        <v>112916</v>
      </c>
      <c r="AU207">
        <v>2.59</v>
      </c>
      <c r="AV207" s="2">
        <v>16412</v>
      </c>
      <c r="AW207" s="2">
        <v>2178743</v>
      </c>
      <c r="AX207" s="3">
        <v>0.14530000000000001</v>
      </c>
      <c r="AY207">
        <v>247</v>
      </c>
      <c r="AZ207" s="4">
        <v>4875929</v>
      </c>
      <c r="BA207" s="4">
        <v>4527</v>
      </c>
      <c r="BB207" s="4">
        <v>684</v>
      </c>
      <c r="BC207" t="s">
        <v>541</v>
      </c>
      <c r="BD207" t="s">
        <v>1054</v>
      </c>
      <c r="BE207" t="s">
        <v>361</v>
      </c>
      <c r="BF207" t="s">
        <v>845</v>
      </c>
      <c r="BG207" t="s">
        <v>80</v>
      </c>
      <c r="BH207">
        <v>16</v>
      </c>
      <c r="BI207">
        <v>8</v>
      </c>
      <c r="BJ207">
        <v>18</v>
      </c>
      <c r="BK207">
        <v>55</v>
      </c>
      <c r="BL207">
        <v>37</v>
      </c>
      <c r="BM207" s="1">
        <v>24928</v>
      </c>
    </row>
    <row r="208" spans="1:68" x14ac:dyDescent="0.35">
      <c r="A208" t="s">
        <v>1055</v>
      </c>
      <c r="B208" s="10">
        <v>18138651</v>
      </c>
      <c r="C208" s="10">
        <v>18890541</v>
      </c>
      <c r="D208" s="10">
        <v>38112865</v>
      </c>
      <c r="E208">
        <v>125</v>
      </c>
      <c r="F208"/>
      <c r="G208" s="51" t="str">
        <f t="shared" si="21"/>
        <v>Below Average</v>
      </c>
      <c r="H208" s="57">
        <f t="shared" si="27"/>
        <v>-1.2489869254244705</v>
      </c>
      <c r="I208" s="51" t="str">
        <f t="shared" si="22"/>
        <v>Below Average</v>
      </c>
      <c r="K208" s="51" t="str">
        <f t="shared" si="23"/>
        <v>Below Average</v>
      </c>
      <c r="O208" s="54" t="str">
        <f t="shared" si="24"/>
        <v>Below Average</v>
      </c>
      <c r="P208" s="54" t="str">
        <f t="shared" si="25"/>
        <v>Below Average</v>
      </c>
      <c r="Q208" s="54" t="str">
        <f t="shared" si="26"/>
        <v>Below Average</v>
      </c>
      <c r="T208" t="s">
        <v>1055</v>
      </c>
      <c r="U208" t="s">
        <v>519</v>
      </c>
      <c r="V208">
        <v>313</v>
      </c>
      <c r="W208">
        <v>351</v>
      </c>
      <c r="X208">
        <v>287</v>
      </c>
      <c r="Y208">
        <v>765</v>
      </c>
      <c r="Z208" t="s">
        <v>1056</v>
      </c>
      <c r="AA208" t="s">
        <v>64</v>
      </c>
      <c r="AB208" t="s">
        <v>75</v>
      </c>
      <c r="AC208" t="s">
        <v>84</v>
      </c>
      <c r="AE208">
        <v>125</v>
      </c>
      <c r="AF208">
        <v>125</v>
      </c>
      <c r="AG208">
        <v>540.5</v>
      </c>
      <c r="AH208">
        <v>4.32</v>
      </c>
      <c r="AJ208">
        <v>304</v>
      </c>
      <c r="AK208">
        <v>304</v>
      </c>
      <c r="AL208">
        <v>16</v>
      </c>
      <c r="AM208">
        <v>0.13100000000000001</v>
      </c>
      <c r="AN208">
        <v>5</v>
      </c>
      <c r="AO208">
        <v>0</v>
      </c>
      <c r="AP208">
        <v>5</v>
      </c>
      <c r="AQ208">
        <v>4</v>
      </c>
      <c r="AR208" s="2">
        <v>242141</v>
      </c>
      <c r="AS208">
        <v>5.56</v>
      </c>
      <c r="AT208" s="2">
        <v>242141</v>
      </c>
      <c r="AU208">
        <v>5.56</v>
      </c>
      <c r="AV208" s="2">
        <v>78188</v>
      </c>
      <c r="AW208" s="2">
        <v>2000000</v>
      </c>
      <c r="AX208" s="3">
        <v>0.32290000000000002</v>
      </c>
      <c r="AY208">
        <v>55</v>
      </c>
      <c r="AZ208" s="4">
        <v>8068686</v>
      </c>
      <c r="BA208" s="4">
        <v>14942</v>
      </c>
      <c r="BB208" s="4">
        <v>599</v>
      </c>
      <c r="BC208" t="s">
        <v>341</v>
      </c>
      <c r="BD208" t="s">
        <v>203</v>
      </c>
      <c r="BE208" t="s">
        <v>1057</v>
      </c>
      <c r="BF208" t="s">
        <v>1058</v>
      </c>
      <c r="BG208" t="s">
        <v>80</v>
      </c>
      <c r="BH208">
        <v>16</v>
      </c>
      <c r="BI208">
        <v>8</v>
      </c>
      <c r="BJ208">
        <v>25</v>
      </c>
      <c r="BK208">
        <v>55</v>
      </c>
      <c r="BL208">
        <v>41</v>
      </c>
      <c r="BM208" s="1">
        <v>31726</v>
      </c>
      <c r="BP208" t="s">
        <v>108</v>
      </c>
    </row>
    <row r="209" spans="1:68" x14ac:dyDescent="0.35">
      <c r="A209" t="s">
        <v>1059</v>
      </c>
      <c r="B209" s="10">
        <v>85056280</v>
      </c>
      <c r="C209" s="10">
        <v>96951571</v>
      </c>
      <c r="D209" s="10">
        <v>126224243</v>
      </c>
      <c r="E209">
        <v>573</v>
      </c>
      <c r="F209"/>
      <c r="G209" s="51" t="str">
        <f t="shared" si="21"/>
        <v>Above Average</v>
      </c>
      <c r="H209" s="57">
        <f t="shared" si="27"/>
        <v>8.054903524537059E-2</v>
      </c>
      <c r="I209" s="51" t="str">
        <f t="shared" si="22"/>
        <v>Above Average</v>
      </c>
      <c r="K209" s="51" t="str">
        <f t="shared" si="23"/>
        <v>Below Average</v>
      </c>
      <c r="O209" s="54" t="str">
        <f t="shared" si="24"/>
        <v>Above Average</v>
      </c>
      <c r="P209" s="54" t="str">
        <f t="shared" si="25"/>
        <v>Above Average</v>
      </c>
      <c r="Q209" s="54" t="str">
        <f t="shared" si="26"/>
        <v>Above Average</v>
      </c>
      <c r="T209" t="s">
        <v>1059</v>
      </c>
      <c r="U209" t="s">
        <v>494</v>
      </c>
      <c r="V209">
        <v>172</v>
      </c>
      <c r="W209">
        <v>172</v>
      </c>
      <c r="X209">
        <v>582</v>
      </c>
      <c r="Y209">
        <v>582</v>
      </c>
      <c r="Z209" t="s">
        <v>1060</v>
      </c>
      <c r="AA209" t="s">
        <v>64</v>
      </c>
      <c r="AB209" t="s">
        <v>65</v>
      </c>
      <c r="AC209" t="s">
        <v>66</v>
      </c>
      <c r="AE209">
        <v>570</v>
      </c>
      <c r="AF209">
        <v>573</v>
      </c>
      <c r="AG209" s="6">
        <v>2204</v>
      </c>
      <c r="AH209">
        <v>3.87</v>
      </c>
      <c r="AJ209">
        <v>947</v>
      </c>
      <c r="AK209">
        <v>947</v>
      </c>
      <c r="AL209">
        <v>305</v>
      </c>
      <c r="AM209">
        <v>0.54400000000000004</v>
      </c>
      <c r="AN209">
        <v>6</v>
      </c>
      <c r="AO209">
        <v>1</v>
      </c>
      <c r="AP209">
        <v>7</v>
      </c>
      <c r="AQ209" t="s">
        <v>1061</v>
      </c>
      <c r="AR209" s="2">
        <v>276010</v>
      </c>
      <c r="AS209">
        <v>6.34</v>
      </c>
      <c r="AT209" s="2">
        <v>276010</v>
      </c>
      <c r="AU209">
        <v>6.34</v>
      </c>
      <c r="AV209" s="2">
        <v>34501</v>
      </c>
      <c r="AW209" s="2">
        <v>5421328</v>
      </c>
      <c r="AX209" s="3">
        <v>0.125</v>
      </c>
      <c r="AY209">
        <v>149</v>
      </c>
      <c r="AZ209" s="4">
        <v>15000000</v>
      </c>
      <c r="BA209" s="4">
        <v>6649</v>
      </c>
      <c r="BB209" s="4">
        <v>525</v>
      </c>
      <c r="BC209" t="s">
        <v>485</v>
      </c>
      <c r="BD209" t="s">
        <v>411</v>
      </c>
      <c r="BE209" t="s">
        <v>496</v>
      </c>
      <c r="BF209" t="s">
        <v>492</v>
      </c>
      <c r="BG209" t="s">
        <v>80</v>
      </c>
      <c r="BH209">
        <v>13</v>
      </c>
      <c r="BI209">
        <v>8</v>
      </c>
      <c r="BJ209">
        <v>23</v>
      </c>
      <c r="BK209">
        <v>46</v>
      </c>
      <c r="BL209">
        <v>47</v>
      </c>
      <c r="BM209" s="1">
        <v>25568</v>
      </c>
      <c r="BN209" t="s">
        <v>681</v>
      </c>
    </row>
    <row r="210" spans="1:68" x14ac:dyDescent="0.35">
      <c r="A210" t="s">
        <v>1062</v>
      </c>
      <c r="B210" s="10">
        <v>15901467</v>
      </c>
      <c r="C210" s="10">
        <v>17579073</v>
      </c>
      <c r="D210" s="10">
        <v>25689401</v>
      </c>
      <c r="E210">
        <v>115</v>
      </c>
      <c r="F210"/>
      <c r="G210" s="51" t="str">
        <f t="shared" si="21"/>
        <v>Below Average</v>
      </c>
      <c r="H210" s="57">
        <f t="shared" si="27"/>
        <v>-1.3260076264381058</v>
      </c>
      <c r="I210" s="51" t="str">
        <f t="shared" si="22"/>
        <v>Below Average</v>
      </c>
      <c r="K210" s="51" t="str">
        <f t="shared" si="23"/>
        <v>Below Average</v>
      </c>
      <c r="O210" s="54" t="str">
        <f t="shared" si="24"/>
        <v>Below Average</v>
      </c>
      <c r="P210" s="54" t="str">
        <f t="shared" si="25"/>
        <v>Below Average</v>
      </c>
      <c r="Q210" s="54" t="str">
        <f t="shared" si="26"/>
        <v>Below Average</v>
      </c>
      <c r="T210" t="s">
        <v>1062</v>
      </c>
      <c r="U210" t="s">
        <v>375</v>
      </c>
      <c r="V210">
        <v>195</v>
      </c>
      <c r="W210">
        <v>247</v>
      </c>
      <c r="X210">
        <v>393</v>
      </c>
      <c r="Y210">
        <v>393</v>
      </c>
      <c r="Z210" t="s">
        <v>1063</v>
      </c>
      <c r="AA210" t="s">
        <v>64</v>
      </c>
      <c r="AB210" t="s">
        <v>75</v>
      </c>
      <c r="AC210" t="s">
        <v>235</v>
      </c>
      <c r="AE210">
        <v>113</v>
      </c>
      <c r="AF210">
        <v>115</v>
      </c>
      <c r="AG210">
        <v>340.5</v>
      </c>
      <c r="AH210">
        <v>3.01</v>
      </c>
      <c r="AJ210">
        <v>117</v>
      </c>
      <c r="AK210">
        <v>117</v>
      </c>
      <c r="AL210">
        <v>107</v>
      </c>
      <c r="AM210">
        <v>0.95499999999999996</v>
      </c>
      <c r="AN210">
        <v>1</v>
      </c>
      <c r="AO210">
        <v>0</v>
      </c>
      <c r="AP210">
        <v>1</v>
      </c>
      <c r="AQ210">
        <v>6</v>
      </c>
      <c r="AR210" s="2">
        <v>27419</v>
      </c>
      <c r="AS210">
        <v>0.63</v>
      </c>
      <c r="AT210" s="2">
        <v>27419</v>
      </c>
      <c r="AU210">
        <v>0.63</v>
      </c>
      <c r="AV210" s="2">
        <v>12739</v>
      </c>
      <c r="AW210" s="2">
        <v>750300</v>
      </c>
      <c r="AX210" s="3">
        <v>0.46460000000000001</v>
      </c>
      <c r="AY210">
        <v>186</v>
      </c>
      <c r="AZ210" s="4">
        <v>4584000</v>
      </c>
      <c r="BA210" s="4">
        <v>12257</v>
      </c>
      <c r="BB210" s="4">
        <v>315</v>
      </c>
      <c r="BC210" t="s">
        <v>1064</v>
      </c>
      <c r="BD210" t="s">
        <v>183</v>
      </c>
      <c r="BE210" t="s">
        <v>101</v>
      </c>
      <c r="BF210" t="s">
        <v>291</v>
      </c>
      <c r="BG210" t="s">
        <v>80</v>
      </c>
      <c r="BH210">
        <v>4</v>
      </c>
      <c r="BI210">
        <v>8</v>
      </c>
      <c r="BJ210">
        <v>18</v>
      </c>
      <c r="BK210">
        <v>54</v>
      </c>
      <c r="BL210">
        <v>34</v>
      </c>
      <c r="BM210" s="1">
        <v>28215</v>
      </c>
      <c r="BO210" t="s">
        <v>236</v>
      </c>
    </row>
    <row r="211" spans="1:68" x14ac:dyDescent="0.35">
      <c r="A211" t="s">
        <v>1065</v>
      </c>
      <c r="B211" s="10">
        <v>17780109</v>
      </c>
      <c r="C211" s="10">
        <v>18083096</v>
      </c>
      <c r="D211" s="10">
        <v>29434159</v>
      </c>
      <c r="E211">
        <v>90</v>
      </c>
      <c r="F211"/>
      <c r="G211" s="51" t="str">
        <f t="shared" si="21"/>
        <v>Below Average</v>
      </c>
      <c r="H211" s="57">
        <f t="shared" si="27"/>
        <v>-1.2610897100392851</v>
      </c>
      <c r="I211" s="51" t="str">
        <f t="shared" si="22"/>
        <v>Below Average</v>
      </c>
      <c r="K211" s="51" t="str">
        <f t="shared" si="23"/>
        <v>Below Average</v>
      </c>
      <c r="O211" s="54" t="str">
        <f t="shared" si="24"/>
        <v>Below Average</v>
      </c>
      <c r="P211" s="54" t="str">
        <f t="shared" si="25"/>
        <v>Below Average</v>
      </c>
      <c r="Q211" s="54" t="str">
        <f t="shared" si="26"/>
        <v>Below Average</v>
      </c>
      <c r="T211" t="s">
        <v>1065</v>
      </c>
      <c r="U211" t="s">
        <v>1017</v>
      </c>
      <c r="V211">
        <v>204</v>
      </c>
      <c r="W211">
        <v>241</v>
      </c>
      <c r="X211">
        <v>321</v>
      </c>
      <c r="Y211">
        <v>346</v>
      </c>
      <c r="Z211" t="s">
        <v>1066</v>
      </c>
      <c r="AA211" t="s">
        <v>64</v>
      </c>
      <c r="AB211" t="s">
        <v>75</v>
      </c>
      <c r="AC211" t="s">
        <v>66</v>
      </c>
      <c r="AE211">
        <v>90</v>
      </c>
      <c r="AF211">
        <v>90</v>
      </c>
      <c r="AG211">
        <v>419</v>
      </c>
      <c r="AH211">
        <v>4.66</v>
      </c>
      <c r="AJ211">
        <v>205</v>
      </c>
      <c r="AK211">
        <v>205</v>
      </c>
      <c r="AL211">
        <v>37</v>
      </c>
      <c r="AM211">
        <v>0.42</v>
      </c>
      <c r="AN211">
        <v>2</v>
      </c>
      <c r="AO211">
        <v>1</v>
      </c>
      <c r="AP211">
        <v>2</v>
      </c>
      <c r="AQ211">
        <v>6</v>
      </c>
      <c r="AR211" s="2">
        <v>32127</v>
      </c>
      <c r="AS211">
        <v>0.74</v>
      </c>
      <c r="AT211" s="2">
        <v>32127</v>
      </c>
      <c r="AU211">
        <v>0.74</v>
      </c>
      <c r="AV211" s="2">
        <v>14614</v>
      </c>
      <c r="AW211" s="2">
        <v>950094</v>
      </c>
      <c r="AX211" s="3">
        <v>0.45490000000000003</v>
      </c>
      <c r="AY211">
        <v>277</v>
      </c>
      <c r="AZ211" s="4">
        <v>2101938</v>
      </c>
      <c r="BA211" s="4">
        <v>5017</v>
      </c>
      <c r="BB211" s="4">
        <v>542</v>
      </c>
      <c r="BC211" t="s">
        <v>1067</v>
      </c>
      <c r="BD211" t="s">
        <v>398</v>
      </c>
      <c r="BE211" t="s">
        <v>1068</v>
      </c>
      <c r="BF211" t="s">
        <v>945</v>
      </c>
      <c r="BG211" t="s">
        <v>95</v>
      </c>
      <c r="BH211">
        <v>11</v>
      </c>
      <c r="BI211">
        <v>13</v>
      </c>
      <c r="BJ211">
        <v>30</v>
      </c>
      <c r="BK211">
        <v>68</v>
      </c>
      <c r="BL211">
        <v>9</v>
      </c>
      <c r="BM211" s="1">
        <v>25658</v>
      </c>
    </row>
    <row r="212" spans="1:68" x14ac:dyDescent="0.35">
      <c r="A212" t="s">
        <v>1069</v>
      </c>
      <c r="B212" s="10">
        <v>30047981</v>
      </c>
      <c r="C212" s="10">
        <v>30388576</v>
      </c>
      <c r="D212" s="10">
        <v>45115658</v>
      </c>
      <c r="E212">
        <v>134</v>
      </c>
      <c r="F212"/>
      <c r="G212" s="51" t="str">
        <f t="shared" si="21"/>
        <v>Below Average</v>
      </c>
      <c r="H212" s="57">
        <f t="shared" si="27"/>
        <v>-0.89242719893200095</v>
      </c>
      <c r="I212" s="51" t="str">
        <f t="shared" si="22"/>
        <v>Below Average</v>
      </c>
      <c r="K212" s="51" t="str">
        <f t="shared" si="23"/>
        <v>Below Average</v>
      </c>
      <c r="O212" s="54" t="str">
        <f t="shared" si="24"/>
        <v>Below Average</v>
      </c>
      <c r="P212" s="54" t="str">
        <f t="shared" si="25"/>
        <v>Below Average</v>
      </c>
      <c r="Q212" s="54" t="str">
        <f t="shared" si="26"/>
        <v>Below Average</v>
      </c>
      <c r="T212" t="s">
        <v>1069</v>
      </c>
      <c r="U212" t="s">
        <v>519</v>
      </c>
      <c r="V212">
        <v>351</v>
      </c>
      <c r="W212">
        <v>351</v>
      </c>
      <c r="X212">
        <v>765</v>
      </c>
      <c r="Y212">
        <v>765</v>
      </c>
      <c r="Z212" t="s">
        <v>1070</v>
      </c>
      <c r="AA212" t="s">
        <v>64</v>
      </c>
      <c r="AB212" t="s">
        <v>75</v>
      </c>
      <c r="AC212" t="s">
        <v>84</v>
      </c>
      <c r="AE212">
        <v>134</v>
      </c>
      <c r="AF212">
        <v>134</v>
      </c>
      <c r="AG212">
        <v>582</v>
      </c>
      <c r="AH212">
        <v>4.34</v>
      </c>
      <c r="AJ212">
        <v>319</v>
      </c>
      <c r="AK212">
        <v>319</v>
      </c>
      <c r="AL212">
        <v>31</v>
      </c>
      <c r="AM212">
        <v>0.23499999999999999</v>
      </c>
      <c r="AN212">
        <v>9</v>
      </c>
      <c r="AO212">
        <v>0</v>
      </c>
      <c r="AP212">
        <v>9</v>
      </c>
      <c r="AQ212">
        <v>4</v>
      </c>
      <c r="AR212" s="2">
        <v>53914</v>
      </c>
      <c r="AS212">
        <v>1.24</v>
      </c>
      <c r="AT212" s="2">
        <v>53914</v>
      </c>
      <c r="AU212">
        <v>1.24</v>
      </c>
      <c r="AV212" s="2">
        <v>33105</v>
      </c>
      <c r="AW212" s="2">
        <v>166531</v>
      </c>
      <c r="AX212" s="3">
        <v>0.61399999999999999</v>
      </c>
      <c r="AY212">
        <v>257</v>
      </c>
      <c r="AZ212" s="4">
        <v>10500000</v>
      </c>
      <c r="BA212" s="4">
        <v>18041</v>
      </c>
      <c r="BB212" s="4">
        <v>679</v>
      </c>
      <c r="BC212" t="s">
        <v>258</v>
      </c>
      <c r="BD212" t="s">
        <v>259</v>
      </c>
      <c r="BE212" t="s">
        <v>78</v>
      </c>
      <c r="BF212" t="s">
        <v>260</v>
      </c>
      <c r="BG212" t="s">
        <v>80</v>
      </c>
      <c r="BH212">
        <v>8</v>
      </c>
      <c r="BI212">
        <v>9</v>
      </c>
      <c r="BJ212" t="s">
        <v>524</v>
      </c>
      <c r="BK212">
        <v>55</v>
      </c>
      <c r="BL212">
        <v>36</v>
      </c>
      <c r="BM212" s="1">
        <v>31656</v>
      </c>
      <c r="BP212" t="s">
        <v>108</v>
      </c>
    </row>
    <row r="213" spans="1:68" x14ac:dyDescent="0.35">
      <c r="A213" t="s">
        <v>1071</v>
      </c>
      <c r="B213" s="10">
        <v>116898436</v>
      </c>
      <c r="C213" s="10">
        <v>153641912</v>
      </c>
      <c r="D213" s="10">
        <v>201112411</v>
      </c>
      <c r="E213">
        <v>879</v>
      </c>
      <c r="F213"/>
      <c r="G213" s="51" t="str">
        <f t="shared" si="21"/>
        <v>Above Average</v>
      </c>
      <c r="H213" s="57">
        <f t="shared" si="27"/>
        <v>0.39339053959734288</v>
      </c>
      <c r="I213" s="51" t="str">
        <f t="shared" si="22"/>
        <v>Above Average</v>
      </c>
      <c r="K213" s="51" t="str">
        <f t="shared" si="23"/>
        <v>Above Average</v>
      </c>
      <c r="O213" s="54" t="str">
        <f t="shared" si="24"/>
        <v>Above Average</v>
      </c>
      <c r="P213" s="54" t="str">
        <f t="shared" si="25"/>
        <v>Above Average</v>
      </c>
      <c r="Q213" s="54" t="str">
        <f t="shared" si="26"/>
        <v>Above Average</v>
      </c>
      <c r="T213" t="s">
        <v>1071</v>
      </c>
      <c r="U213" t="s">
        <v>718</v>
      </c>
      <c r="V213">
        <v>47</v>
      </c>
      <c r="W213">
        <v>47</v>
      </c>
      <c r="X213">
        <v>580</v>
      </c>
      <c r="Y213">
        <v>580</v>
      </c>
      <c r="Z213" t="s">
        <v>1072</v>
      </c>
      <c r="AA213" t="s">
        <v>64</v>
      </c>
      <c r="AB213" t="s">
        <v>65</v>
      </c>
      <c r="AC213" t="s">
        <v>66</v>
      </c>
      <c r="AE213">
        <v>879</v>
      </c>
      <c r="AF213">
        <v>879</v>
      </c>
      <c r="AG213" s="6">
        <v>3712.5</v>
      </c>
      <c r="AH213">
        <v>4.22</v>
      </c>
      <c r="AJ213" s="2">
        <v>1734</v>
      </c>
      <c r="AK213" s="2">
        <v>1734</v>
      </c>
      <c r="AL213">
        <v>359</v>
      </c>
      <c r="AM213">
        <v>0.41299999999999998</v>
      </c>
      <c r="AN213">
        <v>14</v>
      </c>
      <c r="AO213">
        <v>0</v>
      </c>
      <c r="AP213">
        <v>20</v>
      </c>
      <c r="AQ213" t="s">
        <v>1073</v>
      </c>
      <c r="AR213" s="2">
        <v>485455</v>
      </c>
      <c r="AS213">
        <v>11.14</v>
      </c>
      <c r="AT213" s="2">
        <v>453178</v>
      </c>
      <c r="AU213">
        <v>10.4</v>
      </c>
      <c r="AV213" s="2">
        <v>96415</v>
      </c>
      <c r="AW213" s="2">
        <v>7454500</v>
      </c>
      <c r="AX213" s="3">
        <v>0.1986</v>
      </c>
      <c r="AY213">
        <v>156</v>
      </c>
      <c r="AZ213" s="4">
        <v>9676316</v>
      </c>
      <c r="BA213" s="4">
        <v>2606</v>
      </c>
      <c r="BB213" s="4">
        <v>506</v>
      </c>
      <c r="BC213" t="s">
        <v>608</v>
      </c>
      <c r="BD213" t="s">
        <v>720</v>
      </c>
      <c r="BE213" t="s">
        <v>1074</v>
      </c>
      <c r="BF213" t="s">
        <v>1075</v>
      </c>
      <c r="BG213" t="s">
        <v>71</v>
      </c>
      <c r="BH213">
        <v>11</v>
      </c>
      <c r="BI213">
        <v>14</v>
      </c>
      <c r="BJ213">
        <v>36</v>
      </c>
      <c r="BK213">
        <v>80</v>
      </c>
      <c r="BL213">
        <v>15</v>
      </c>
      <c r="BM213" s="1">
        <v>18791</v>
      </c>
      <c r="BN213" t="s">
        <v>681</v>
      </c>
    </row>
    <row r="214" spans="1:68" x14ac:dyDescent="0.35">
      <c r="A214" t="s">
        <v>1076</v>
      </c>
      <c r="B214" s="10">
        <v>278925450</v>
      </c>
      <c r="C214" s="10">
        <v>305604632</v>
      </c>
      <c r="D214" s="10">
        <v>403631108</v>
      </c>
      <c r="E214" s="2">
        <v>1791</v>
      </c>
      <c r="F214" s="2"/>
      <c r="G214" s="51" t="str">
        <f t="shared" si="21"/>
        <v>Above Average</v>
      </c>
      <c r="H214" s="57">
        <f t="shared" si="27"/>
        <v>1.1217543083845123</v>
      </c>
      <c r="I214" s="51" t="str">
        <f t="shared" si="22"/>
        <v>Above Average</v>
      </c>
      <c r="K214" s="51" t="str">
        <f t="shared" si="23"/>
        <v>Above Average</v>
      </c>
      <c r="O214" s="54" t="str">
        <f t="shared" si="24"/>
        <v>Above Average</v>
      </c>
      <c r="P214" s="54" t="str">
        <f t="shared" si="25"/>
        <v>Above Average</v>
      </c>
      <c r="Q214" s="54" t="str">
        <f t="shared" si="26"/>
        <v>Above Average</v>
      </c>
      <c r="T214" t="s">
        <v>1076</v>
      </c>
      <c r="U214" t="s">
        <v>1077</v>
      </c>
      <c r="V214">
        <v>24</v>
      </c>
      <c r="W214">
        <v>24</v>
      </c>
      <c r="X214">
        <v>522</v>
      </c>
      <c r="Y214">
        <v>522</v>
      </c>
      <c r="Z214" t="s">
        <v>1078</v>
      </c>
      <c r="AA214" t="s">
        <v>64</v>
      </c>
      <c r="AB214" t="s">
        <v>65</v>
      </c>
      <c r="AC214" t="s">
        <v>66</v>
      </c>
      <c r="AE214" s="2">
        <v>1789</v>
      </c>
      <c r="AF214" s="2">
        <v>1791</v>
      </c>
      <c r="AG214" s="6">
        <v>8508.5</v>
      </c>
      <c r="AH214">
        <v>4.76</v>
      </c>
      <c r="AJ214" s="2">
        <v>4194</v>
      </c>
      <c r="AK214" s="2">
        <v>4194</v>
      </c>
      <c r="AL214">
        <v>627</v>
      </c>
      <c r="AM214">
        <v>0.35499999999999998</v>
      </c>
      <c r="AN214">
        <v>15</v>
      </c>
      <c r="AO214">
        <v>0</v>
      </c>
      <c r="AP214">
        <v>25</v>
      </c>
      <c r="AQ214" s="7">
        <v>43629</v>
      </c>
      <c r="AR214" s="2">
        <v>748573</v>
      </c>
      <c r="AS214">
        <v>17.18</v>
      </c>
      <c r="AT214" s="2">
        <v>702358</v>
      </c>
      <c r="AU214">
        <v>16.12</v>
      </c>
      <c r="AV214" s="2">
        <v>167841</v>
      </c>
      <c r="AW214" s="2">
        <v>14503544</v>
      </c>
      <c r="AX214" s="3">
        <v>0.22420000000000001</v>
      </c>
      <c r="AY214">
        <v>244</v>
      </c>
      <c r="AZ214" s="4">
        <v>20731000</v>
      </c>
      <c r="BA214" s="4">
        <v>2433</v>
      </c>
      <c r="BB214" s="4">
        <v>519</v>
      </c>
      <c r="BC214" t="s">
        <v>971</v>
      </c>
      <c r="BD214" t="s">
        <v>87</v>
      </c>
      <c r="BE214" t="s">
        <v>1079</v>
      </c>
      <c r="BF214" t="s">
        <v>1080</v>
      </c>
      <c r="BG214" t="s">
        <v>71</v>
      </c>
      <c r="BH214">
        <v>1</v>
      </c>
      <c r="BI214">
        <v>15</v>
      </c>
      <c r="BJ214">
        <v>29</v>
      </c>
      <c r="BK214">
        <v>84</v>
      </c>
      <c r="BL214">
        <v>8</v>
      </c>
      <c r="BM214" s="1">
        <v>18628</v>
      </c>
      <c r="BN214" t="s">
        <v>161</v>
      </c>
    </row>
    <row r="215" spans="1:68" x14ac:dyDescent="0.35">
      <c r="A215" t="s">
        <v>1081</v>
      </c>
      <c r="B215" s="10">
        <v>214116261</v>
      </c>
      <c r="C215" s="10">
        <v>268159019</v>
      </c>
      <c r="D215" s="10">
        <v>354791434</v>
      </c>
      <c r="E215" s="2">
        <v>1266</v>
      </c>
      <c r="F215" s="2"/>
      <c r="G215" s="51" t="str">
        <f t="shared" si="21"/>
        <v>Above Average</v>
      </c>
      <c r="H215" s="57">
        <f t="shared" si="27"/>
        <v>0.92721910490952675</v>
      </c>
      <c r="I215" s="51" t="str">
        <f t="shared" si="22"/>
        <v>Above Average</v>
      </c>
      <c r="K215" s="51" t="str">
        <f t="shared" si="23"/>
        <v>Above Average</v>
      </c>
      <c r="O215" s="54" t="str">
        <f t="shared" si="24"/>
        <v>Above Average</v>
      </c>
      <c r="P215" s="54" t="str">
        <f t="shared" si="25"/>
        <v>Above Average</v>
      </c>
      <c r="Q215" s="54" t="str">
        <f t="shared" si="26"/>
        <v>Above Average</v>
      </c>
      <c r="T215" t="s">
        <v>1081</v>
      </c>
      <c r="U215" t="s">
        <v>298</v>
      </c>
      <c r="V215">
        <v>39</v>
      </c>
      <c r="W215">
        <v>39</v>
      </c>
      <c r="X215">
        <v>586</v>
      </c>
      <c r="Y215">
        <v>586</v>
      </c>
      <c r="Z215" t="s">
        <v>1082</v>
      </c>
      <c r="AA215" t="s">
        <v>64</v>
      </c>
      <c r="AB215" t="s">
        <v>65</v>
      </c>
      <c r="AC215" t="s">
        <v>66</v>
      </c>
      <c r="AE215" s="2">
        <v>1265</v>
      </c>
      <c r="AF215" s="2">
        <v>1266</v>
      </c>
      <c r="AG215" s="6">
        <v>5446.5</v>
      </c>
      <c r="AH215">
        <v>4.3099999999999996</v>
      </c>
      <c r="AJ215" s="2">
        <v>2472</v>
      </c>
      <c r="AK215" s="2">
        <v>2472</v>
      </c>
      <c r="AL215">
        <v>528</v>
      </c>
      <c r="AM215">
        <v>0.42199999999999999</v>
      </c>
      <c r="AN215">
        <v>23</v>
      </c>
      <c r="AO215">
        <v>0</v>
      </c>
      <c r="AP215">
        <v>38</v>
      </c>
      <c r="AQ215">
        <v>6</v>
      </c>
      <c r="AR215" s="2">
        <v>1034160</v>
      </c>
      <c r="AS215">
        <v>23.74</v>
      </c>
      <c r="AT215" s="2">
        <v>967252</v>
      </c>
      <c r="AU215">
        <v>22.21</v>
      </c>
      <c r="AV215" s="2">
        <v>184875</v>
      </c>
      <c r="AW215" s="2">
        <v>10665277</v>
      </c>
      <c r="AX215" s="3">
        <v>0.17879999999999999</v>
      </c>
      <c r="AY215">
        <v>104</v>
      </c>
      <c r="AZ215" s="4">
        <v>15295753</v>
      </c>
      <c r="BA215" s="4">
        <v>2806</v>
      </c>
      <c r="BB215" s="4">
        <v>541</v>
      </c>
      <c r="BC215" t="s">
        <v>1083</v>
      </c>
      <c r="BD215" t="s">
        <v>1084</v>
      </c>
      <c r="BE215" t="s">
        <v>1085</v>
      </c>
      <c r="BF215" t="s">
        <v>300</v>
      </c>
      <c r="BG215" t="s">
        <v>71</v>
      </c>
      <c r="BH215">
        <v>11</v>
      </c>
      <c r="BI215">
        <v>14</v>
      </c>
      <c r="BJ215">
        <v>34</v>
      </c>
      <c r="BK215">
        <v>80</v>
      </c>
      <c r="BL215">
        <v>13</v>
      </c>
      <c r="BM215" s="1">
        <v>18444</v>
      </c>
      <c r="BN215" t="s">
        <v>269</v>
      </c>
    </row>
    <row r="216" spans="1:68" x14ac:dyDescent="0.35">
      <c r="A216" t="s">
        <v>1086</v>
      </c>
      <c r="B216" s="10">
        <v>42636829</v>
      </c>
      <c r="C216" s="10">
        <v>47741084</v>
      </c>
      <c r="D216" s="10">
        <v>79520865</v>
      </c>
      <c r="E216">
        <v>336</v>
      </c>
      <c r="F216"/>
      <c r="G216" s="51" t="str">
        <f t="shared" si="21"/>
        <v>Below Average</v>
      </c>
      <c r="H216" s="57">
        <f t="shared" si="27"/>
        <v>-0.59176513897313643</v>
      </c>
      <c r="I216" s="51" t="str">
        <f t="shared" si="22"/>
        <v>Below Average</v>
      </c>
      <c r="K216" s="51" t="str">
        <f t="shared" si="23"/>
        <v>Below Average</v>
      </c>
      <c r="O216" s="54" t="str">
        <f t="shared" si="24"/>
        <v>Below Average</v>
      </c>
      <c r="P216" s="54" t="str">
        <f t="shared" si="25"/>
        <v>Below Average</v>
      </c>
      <c r="Q216" s="54" t="str">
        <f t="shared" si="26"/>
        <v>Above Average</v>
      </c>
      <c r="T216" t="s">
        <v>1086</v>
      </c>
      <c r="U216" t="s">
        <v>1087</v>
      </c>
      <c r="V216">
        <v>194</v>
      </c>
      <c r="W216">
        <v>194</v>
      </c>
      <c r="X216">
        <v>305</v>
      </c>
      <c r="Y216">
        <v>305</v>
      </c>
      <c r="Z216" t="s">
        <v>1088</v>
      </c>
      <c r="AA216" t="s">
        <v>64</v>
      </c>
      <c r="AB216" t="s">
        <v>65</v>
      </c>
      <c r="AC216" t="s">
        <v>66</v>
      </c>
      <c r="AE216">
        <v>336</v>
      </c>
      <c r="AF216">
        <v>336</v>
      </c>
      <c r="AG216" s="6">
        <v>1343</v>
      </c>
      <c r="AH216">
        <v>4</v>
      </c>
      <c r="AJ216">
        <v>627</v>
      </c>
      <c r="AK216">
        <v>627</v>
      </c>
      <c r="AL216">
        <v>145</v>
      </c>
      <c r="AM216">
        <v>0.438</v>
      </c>
      <c r="AN216">
        <v>3</v>
      </c>
      <c r="AO216">
        <v>1</v>
      </c>
      <c r="AP216">
        <v>3</v>
      </c>
      <c r="AQ216" s="7">
        <v>43693</v>
      </c>
      <c r="AR216" s="2">
        <v>236930</v>
      </c>
      <c r="AS216">
        <v>5.44</v>
      </c>
      <c r="AT216" s="2">
        <v>236930</v>
      </c>
      <c r="AU216">
        <v>5.44</v>
      </c>
      <c r="AV216" s="2">
        <v>40998</v>
      </c>
      <c r="AW216" s="2">
        <v>2712190</v>
      </c>
      <c r="AX216" s="3">
        <v>0.17299999999999999</v>
      </c>
      <c r="AY216">
        <v>115</v>
      </c>
      <c r="AZ216" s="4">
        <v>11936021</v>
      </c>
      <c r="BA216" s="4">
        <v>8606</v>
      </c>
      <c r="BB216" s="4">
        <v>462</v>
      </c>
      <c r="BC216" t="s">
        <v>1089</v>
      </c>
      <c r="BD216" t="s">
        <v>314</v>
      </c>
      <c r="BE216" t="s">
        <v>332</v>
      </c>
      <c r="BF216" t="s">
        <v>886</v>
      </c>
      <c r="BG216" t="s">
        <v>80</v>
      </c>
      <c r="BH216">
        <v>5</v>
      </c>
      <c r="BI216">
        <v>8</v>
      </c>
      <c r="BJ216">
        <v>19</v>
      </c>
      <c r="BK216">
        <v>60</v>
      </c>
      <c r="BL216">
        <v>42</v>
      </c>
      <c r="BM216" s="1">
        <v>26572</v>
      </c>
    </row>
    <row r="217" spans="1:68" x14ac:dyDescent="0.35">
      <c r="A217" t="s">
        <v>1090</v>
      </c>
      <c r="B217" s="10">
        <v>165253726</v>
      </c>
      <c r="C217" s="10">
        <v>245499816</v>
      </c>
      <c r="D217" s="10">
        <v>314113062</v>
      </c>
      <c r="E217" s="2">
        <v>1500</v>
      </c>
      <c r="F217" s="2"/>
      <c r="G217" s="51" t="str">
        <f t="shared" si="21"/>
        <v>Above Average</v>
      </c>
      <c r="H217" s="57">
        <f t="shared" si="27"/>
        <v>0.71214474582803611</v>
      </c>
      <c r="I217" s="51" t="str">
        <f t="shared" si="22"/>
        <v>Above Average</v>
      </c>
      <c r="K217" s="51" t="str">
        <f t="shared" si="23"/>
        <v>Above Average</v>
      </c>
      <c r="O217" s="54" t="str">
        <f t="shared" si="24"/>
        <v>Above Average</v>
      </c>
      <c r="P217" s="54" t="str">
        <f t="shared" si="25"/>
        <v>Above Average</v>
      </c>
      <c r="Q217" s="54" t="str">
        <f t="shared" si="26"/>
        <v>Above Average</v>
      </c>
      <c r="T217" t="s">
        <v>1090</v>
      </c>
      <c r="U217" t="s">
        <v>1091</v>
      </c>
      <c r="V217">
        <v>89</v>
      </c>
      <c r="W217">
        <v>89</v>
      </c>
      <c r="X217">
        <v>235</v>
      </c>
      <c r="Y217">
        <v>235</v>
      </c>
      <c r="Z217" t="s">
        <v>1092</v>
      </c>
      <c r="AA217" t="s">
        <v>64</v>
      </c>
      <c r="AB217" t="s">
        <v>65</v>
      </c>
      <c r="AC217" t="s">
        <v>66</v>
      </c>
      <c r="AE217" s="2">
        <v>1500</v>
      </c>
      <c r="AF217" s="2">
        <v>1500</v>
      </c>
      <c r="AG217" s="6">
        <v>7098</v>
      </c>
      <c r="AH217">
        <v>4.7300000000000004</v>
      </c>
      <c r="AJ217" s="2">
        <v>3651</v>
      </c>
      <c r="AK217" s="2">
        <v>3651</v>
      </c>
      <c r="AL217">
        <v>471</v>
      </c>
      <c r="AM217">
        <v>0.317</v>
      </c>
      <c r="AN217">
        <v>22</v>
      </c>
      <c r="AO217">
        <v>2</v>
      </c>
      <c r="AP217">
        <v>25</v>
      </c>
      <c r="AQ217">
        <v>8</v>
      </c>
      <c r="AR217" s="2">
        <v>1354844</v>
      </c>
      <c r="AS217">
        <v>31.1</v>
      </c>
      <c r="AT217" s="2">
        <v>1311306</v>
      </c>
      <c r="AU217">
        <v>30.1</v>
      </c>
      <c r="AV217" s="2">
        <v>193511</v>
      </c>
      <c r="AW217" s="2">
        <v>13316063</v>
      </c>
      <c r="AX217" s="3">
        <v>0.14280000000000001</v>
      </c>
      <c r="AY217">
        <v>117</v>
      </c>
      <c r="AZ217" s="4">
        <v>20134047</v>
      </c>
      <c r="BA217" s="4">
        <v>2835</v>
      </c>
      <c r="BB217" s="4">
        <v>557</v>
      </c>
      <c r="BC217" t="s">
        <v>1093</v>
      </c>
      <c r="BD217" t="s">
        <v>312</v>
      </c>
      <c r="BE217" t="s">
        <v>1094</v>
      </c>
      <c r="BF217" t="s">
        <v>332</v>
      </c>
      <c r="BG217" t="s">
        <v>80</v>
      </c>
      <c r="BH217">
        <v>5</v>
      </c>
      <c r="BI217">
        <v>8</v>
      </c>
      <c r="BJ217">
        <v>19</v>
      </c>
      <c r="BK217">
        <v>60</v>
      </c>
      <c r="BL217">
        <v>42</v>
      </c>
      <c r="BM217" s="1">
        <v>21823</v>
      </c>
    </row>
    <row r="218" spans="1:68" x14ac:dyDescent="0.35">
      <c r="A218" t="s">
        <v>1095</v>
      </c>
      <c r="B218" s="10">
        <v>221165683</v>
      </c>
      <c r="C218" s="10">
        <v>261086369</v>
      </c>
      <c r="D218" s="10">
        <v>345172073</v>
      </c>
      <c r="E218" s="2">
        <v>1614</v>
      </c>
      <c r="F218" s="2"/>
      <c r="G218" s="51" t="str">
        <f t="shared" si="21"/>
        <v>Above Average</v>
      </c>
      <c r="H218" s="57">
        <f t="shared" si="27"/>
        <v>0.95245801159761145</v>
      </c>
      <c r="I218" s="51" t="str">
        <f t="shared" si="22"/>
        <v>Above Average</v>
      </c>
      <c r="K218" s="51" t="str">
        <f t="shared" si="23"/>
        <v>Above Average</v>
      </c>
      <c r="O218" s="54" t="str">
        <f t="shared" si="24"/>
        <v>Above Average</v>
      </c>
      <c r="P218" s="54" t="str">
        <f t="shared" si="25"/>
        <v>Above Average</v>
      </c>
      <c r="Q218" s="54" t="str">
        <f t="shared" si="26"/>
        <v>Above Average</v>
      </c>
      <c r="T218" t="s">
        <v>1095</v>
      </c>
      <c r="U218" t="s">
        <v>1096</v>
      </c>
      <c r="V218">
        <v>149</v>
      </c>
      <c r="W218">
        <v>149</v>
      </c>
      <c r="X218">
        <v>260</v>
      </c>
      <c r="Y218">
        <v>260</v>
      </c>
      <c r="Z218" t="s">
        <v>1097</v>
      </c>
      <c r="AA218" t="s">
        <v>64</v>
      </c>
      <c r="AB218" t="s">
        <v>65</v>
      </c>
      <c r="AC218" t="s">
        <v>66</v>
      </c>
      <c r="AE218" s="2">
        <v>1614</v>
      </c>
      <c r="AF218" s="2">
        <v>1614</v>
      </c>
      <c r="AG218" s="6">
        <v>7682</v>
      </c>
      <c r="AH218">
        <v>4.76</v>
      </c>
      <c r="AJ218" s="2">
        <v>3941</v>
      </c>
      <c r="AK218" s="2">
        <v>3941</v>
      </c>
      <c r="AL218">
        <v>581</v>
      </c>
      <c r="AM218">
        <v>0.36499999999999999</v>
      </c>
      <c r="AN218">
        <v>4</v>
      </c>
      <c r="AO218">
        <v>4</v>
      </c>
      <c r="AP218">
        <v>12</v>
      </c>
      <c r="AQ218">
        <v>30</v>
      </c>
      <c r="AR218" s="2">
        <v>659780</v>
      </c>
      <c r="AS218">
        <v>15.15</v>
      </c>
      <c r="AT218" s="2">
        <v>659780</v>
      </c>
      <c r="AU218">
        <v>15.15</v>
      </c>
      <c r="AV218" s="2">
        <v>83689</v>
      </c>
      <c r="AW218" s="2">
        <v>14904498</v>
      </c>
      <c r="AX218" s="3">
        <v>0.1268</v>
      </c>
      <c r="AY218">
        <v>260</v>
      </c>
      <c r="AZ218" s="4">
        <v>32292784</v>
      </c>
      <c r="BA218" s="4">
        <v>4190</v>
      </c>
      <c r="BB218" s="4">
        <v>545</v>
      </c>
      <c r="BC218" t="s">
        <v>559</v>
      </c>
      <c r="BD218" t="s">
        <v>210</v>
      </c>
      <c r="BE218" t="s">
        <v>741</v>
      </c>
      <c r="BG218" t="s">
        <v>95</v>
      </c>
      <c r="BH218">
        <v>10</v>
      </c>
      <c r="BI218">
        <v>13</v>
      </c>
      <c r="BJ218">
        <v>30</v>
      </c>
      <c r="BK218">
        <v>71</v>
      </c>
      <c r="BL218">
        <v>9</v>
      </c>
      <c r="BM218" s="1">
        <v>25019</v>
      </c>
    </row>
    <row r="219" spans="1:68" x14ac:dyDescent="0.35">
      <c r="A219" t="s">
        <v>1098</v>
      </c>
      <c r="B219" s="10">
        <v>252173530</v>
      </c>
      <c r="C219" s="10">
        <v>393491084</v>
      </c>
      <c r="D219" s="10">
        <v>654094775</v>
      </c>
      <c r="E219" s="2">
        <v>2071</v>
      </c>
      <c r="F219" s="2"/>
      <c r="G219" s="51" t="str">
        <f t="shared" si="21"/>
        <v>Above Average</v>
      </c>
      <c r="H219" s="57">
        <f t="shared" si="27"/>
        <v>1.0506967092900021</v>
      </c>
      <c r="I219" s="51" t="str">
        <f t="shared" si="22"/>
        <v>Above Average</v>
      </c>
      <c r="K219" s="51" t="str">
        <f t="shared" si="23"/>
        <v>Above Average</v>
      </c>
      <c r="O219" s="54" t="str">
        <f t="shared" si="24"/>
        <v>Above Average</v>
      </c>
      <c r="P219" s="54" t="str">
        <f t="shared" si="25"/>
        <v>Above Average</v>
      </c>
      <c r="Q219" s="54" t="str">
        <f t="shared" si="26"/>
        <v>Above Average</v>
      </c>
      <c r="T219" t="s">
        <v>1098</v>
      </c>
      <c r="U219" t="s">
        <v>1099</v>
      </c>
      <c r="V219">
        <v>53</v>
      </c>
      <c r="W219">
        <v>53</v>
      </c>
      <c r="X219">
        <v>588</v>
      </c>
      <c r="Y219">
        <v>588</v>
      </c>
      <c r="Z219" t="s">
        <v>1100</v>
      </c>
      <c r="AA219" t="s">
        <v>64</v>
      </c>
      <c r="AB219" t="s">
        <v>65</v>
      </c>
      <c r="AC219" t="s">
        <v>66</v>
      </c>
      <c r="AE219" s="2">
        <v>2069</v>
      </c>
      <c r="AF219" s="2">
        <v>2071</v>
      </c>
      <c r="AG219" s="6">
        <v>8838.5</v>
      </c>
      <c r="AH219">
        <v>4.2699999999999996</v>
      </c>
      <c r="AJ219" s="2">
        <v>4219</v>
      </c>
      <c r="AK219" s="2">
        <v>4219</v>
      </c>
      <c r="AL219">
        <v>839</v>
      </c>
      <c r="AM219">
        <v>0.40899999999999997</v>
      </c>
      <c r="AN219">
        <v>35</v>
      </c>
      <c r="AO219">
        <v>0</v>
      </c>
      <c r="AP219">
        <v>121</v>
      </c>
      <c r="AQ219" s="1">
        <v>39514</v>
      </c>
      <c r="AR219" s="2">
        <v>2238984</v>
      </c>
      <c r="AS219">
        <v>51.4</v>
      </c>
      <c r="AT219" s="2">
        <v>2083475</v>
      </c>
      <c r="AU219">
        <v>47.83</v>
      </c>
      <c r="AV219" s="2">
        <v>369627</v>
      </c>
      <c r="AW219" s="2">
        <v>19315843</v>
      </c>
      <c r="AX219" s="3">
        <v>0.1651</v>
      </c>
      <c r="AY219">
        <v>82</v>
      </c>
      <c r="AZ219" s="4">
        <v>21645342</v>
      </c>
      <c r="BA219" s="4">
        <v>2446</v>
      </c>
      <c r="BB219" s="4">
        <v>563</v>
      </c>
      <c r="BC219" t="s">
        <v>1101</v>
      </c>
      <c r="BD219" t="s">
        <v>1102</v>
      </c>
      <c r="BE219" t="s">
        <v>1103</v>
      </c>
      <c r="BF219" t="s">
        <v>1104</v>
      </c>
      <c r="BG219" t="s">
        <v>198</v>
      </c>
      <c r="BH219">
        <v>8</v>
      </c>
      <c r="BI219">
        <v>6</v>
      </c>
      <c r="BJ219">
        <v>16</v>
      </c>
      <c r="BK219">
        <v>27</v>
      </c>
      <c r="BL219">
        <v>24</v>
      </c>
      <c r="BM219" s="1">
        <v>19175</v>
      </c>
      <c r="BN219" t="s">
        <v>269</v>
      </c>
    </row>
    <row r="220" spans="1:68" x14ac:dyDescent="0.35">
      <c r="A220" t="s">
        <v>1105</v>
      </c>
      <c r="B220" s="10">
        <v>13994637</v>
      </c>
      <c r="C220" s="10">
        <v>17116900</v>
      </c>
      <c r="D220" s="10">
        <v>35463967</v>
      </c>
      <c r="E220">
        <v>125</v>
      </c>
      <c r="F220"/>
      <c r="G220" s="51" t="str">
        <f t="shared" si="21"/>
        <v>Below Average</v>
      </c>
      <c r="H220" s="57">
        <f t="shared" si="27"/>
        <v>-1.3945971872191096</v>
      </c>
      <c r="I220" s="51" t="str">
        <f t="shared" si="22"/>
        <v>Below Average</v>
      </c>
      <c r="K220" s="51" t="str">
        <f t="shared" si="23"/>
        <v>Below Average</v>
      </c>
      <c r="O220" s="54" t="str">
        <f t="shared" si="24"/>
        <v>Below Average</v>
      </c>
      <c r="P220" s="54" t="str">
        <f t="shared" si="25"/>
        <v>Below Average</v>
      </c>
      <c r="Q220" s="54" t="str">
        <f t="shared" si="26"/>
        <v>Below Average</v>
      </c>
      <c r="T220" t="s">
        <v>1105</v>
      </c>
      <c r="U220" t="s">
        <v>1106</v>
      </c>
      <c r="V220">
        <v>340</v>
      </c>
      <c r="W220">
        <v>111</v>
      </c>
      <c r="X220">
        <v>774</v>
      </c>
      <c r="Y220">
        <v>774</v>
      </c>
      <c r="Z220" t="s">
        <v>1107</v>
      </c>
      <c r="AA220" t="s">
        <v>64</v>
      </c>
      <c r="AB220" t="s">
        <v>75</v>
      </c>
      <c r="AC220" t="s">
        <v>656</v>
      </c>
      <c r="AE220">
        <v>125</v>
      </c>
      <c r="AF220">
        <v>125</v>
      </c>
      <c r="AG220">
        <v>423.5</v>
      </c>
      <c r="AH220">
        <v>3.39</v>
      </c>
      <c r="AJ220">
        <v>140</v>
      </c>
      <c r="AK220">
        <v>140</v>
      </c>
      <c r="AL220">
        <v>100</v>
      </c>
      <c r="AM220">
        <v>0.81299999999999994</v>
      </c>
      <c r="AN220">
        <v>1</v>
      </c>
      <c r="AO220">
        <v>0</v>
      </c>
      <c r="AP220">
        <v>2</v>
      </c>
      <c r="AQ220">
        <v>5</v>
      </c>
      <c r="AR220" s="2">
        <v>64945</v>
      </c>
      <c r="AS220">
        <v>1.49</v>
      </c>
      <c r="AT220" s="2">
        <v>64945</v>
      </c>
      <c r="AU220">
        <v>1.49</v>
      </c>
      <c r="AV220" s="2">
        <v>26325</v>
      </c>
      <c r="AW220" s="2">
        <v>2943660</v>
      </c>
      <c r="AX220" s="3">
        <v>0.40529999999999999</v>
      </c>
      <c r="AY220">
        <v>94</v>
      </c>
      <c r="AZ220" s="4">
        <v>7898759</v>
      </c>
      <c r="BA220" s="4">
        <v>18348</v>
      </c>
      <c r="BB220" s="4">
        <v>393</v>
      </c>
      <c r="BC220" t="s">
        <v>1108</v>
      </c>
      <c r="BD220" t="s">
        <v>558</v>
      </c>
      <c r="BE220" t="s">
        <v>828</v>
      </c>
      <c r="BG220" t="s">
        <v>95</v>
      </c>
      <c r="BH220">
        <v>10</v>
      </c>
      <c r="BI220">
        <v>13</v>
      </c>
      <c r="BJ220">
        <v>30</v>
      </c>
      <c r="BK220">
        <v>70</v>
      </c>
      <c r="BL220">
        <v>9</v>
      </c>
      <c r="BM220" s="1">
        <v>31693</v>
      </c>
      <c r="BO220" t="s">
        <v>236</v>
      </c>
      <c r="BP220" t="s">
        <v>108</v>
      </c>
    </row>
    <row r="221" spans="1:68" x14ac:dyDescent="0.35">
      <c r="A221" t="s">
        <v>1109</v>
      </c>
      <c r="B221" s="10">
        <v>234300168</v>
      </c>
      <c r="C221" s="10">
        <v>307466652</v>
      </c>
      <c r="D221" s="10">
        <v>390879187</v>
      </c>
      <c r="E221" s="2">
        <v>1543</v>
      </c>
      <c r="F221" s="2"/>
      <c r="G221" s="51" t="str">
        <f t="shared" si="21"/>
        <v>Above Average</v>
      </c>
      <c r="H221" s="57">
        <f t="shared" si="27"/>
        <v>0.99644849294792159</v>
      </c>
      <c r="I221" s="51" t="str">
        <f t="shared" si="22"/>
        <v>Above Average</v>
      </c>
      <c r="K221" s="51" t="str">
        <f t="shared" si="23"/>
        <v>Above Average</v>
      </c>
      <c r="O221" s="54" t="str">
        <f t="shared" si="24"/>
        <v>Above Average</v>
      </c>
      <c r="P221" s="54" t="str">
        <f t="shared" si="25"/>
        <v>Above Average</v>
      </c>
      <c r="Q221" s="54" t="str">
        <f t="shared" si="26"/>
        <v>Above Average</v>
      </c>
      <c r="T221" t="s">
        <v>1109</v>
      </c>
      <c r="U221" t="s">
        <v>1110</v>
      </c>
      <c r="V221">
        <v>505</v>
      </c>
      <c r="W221">
        <v>505</v>
      </c>
      <c r="X221">
        <v>398</v>
      </c>
      <c r="Y221">
        <v>398</v>
      </c>
      <c r="Z221" t="s">
        <v>1111</v>
      </c>
      <c r="AA221" t="s">
        <v>64</v>
      </c>
      <c r="AB221" t="s">
        <v>65</v>
      </c>
      <c r="AC221" t="s">
        <v>66</v>
      </c>
      <c r="AE221" s="2">
        <v>1542</v>
      </c>
      <c r="AF221" s="2">
        <v>1543</v>
      </c>
      <c r="AG221" s="6">
        <v>6337</v>
      </c>
      <c r="AH221">
        <v>4.1100000000000003</v>
      </c>
      <c r="AJ221" s="2">
        <v>3129</v>
      </c>
      <c r="AK221" s="2">
        <v>3129</v>
      </c>
      <c r="AL221">
        <v>582</v>
      </c>
      <c r="AM221">
        <v>0.38200000000000001</v>
      </c>
      <c r="AN221">
        <v>13</v>
      </c>
      <c r="AO221">
        <v>1</v>
      </c>
      <c r="AP221">
        <v>48</v>
      </c>
      <c r="AQ221">
        <v>6</v>
      </c>
      <c r="AR221" s="2">
        <v>886643</v>
      </c>
      <c r="AS221">
        <v>20.350000000000001</v>
      </c>
      <c r="AT221" s="2">
        <v>689843</v>
      </c>
      <c r="AU221">
        <v>15.84</v>
      </c>
      <c r="AV221" s="2">
        <v>191356</v>
      </c>
      <c r="AW221" s="2">
        <v>11314111</v>
      </c>
      <c r="AX221" s="3">
        <v>0.21579999999999999</v>
      </c>
      <c r="AY221">
        <v>154</v>
      </c>
      <c r="AZ221" s="4">
        <v>6466805</v>
      </c>
      <c r="BA221" s="4">
        <v>1010</v>
      </c>
      <c r="BB221" s="4">
        <v>556</v>
      </c>
      <c r="BC221" t="s">
        <v>1112</v>
      </c>
      <c r="BD221" t="s">
        <v>1113</v>
      </c>
      <c r="BE221" t="s">
        <v>1114</v>
      </c>
      <c r="BF221" t="s">
        <v>1115</v>
      </c>
      <c r="BG221" t="s">
        <v>198</v>
      </c>
      <c r="BH221">
        <v>1</v>
      </c>
      <c r="BI221">
        <v>12</v>
      </c>
      <c r="BJ221">
        <v>12</v>
      </c>
      <c r="BK221">
        <v>37</v>
      </c>
      <c r="BL221">
        <v>26</v>
      </c>
      <c r="BM221" s="1">
        <v>14685</v>
      </c>
    </row>
    <row r="222" spans="1:68" x14ac:dyDescent="0.35">
      <c r="A222" t="s">
        <v>1116</v>
      </c>
      <c r="B222" s="10">
        <v>254118966</v>
      </c>
      <c r="C222" s="10">
        <v>299131460</v>
      </c>
      <c r="D222" s="10">
        <v>392412860</v>
      </c>
      <c r="E222" s="2">
        <v>1604</v>
      </c>
      <c r="F222" s="2"/>
      <c r="G222" s="51" t="str">
        <f t="shared" si="21"/>
        <v>Above Average</v>
      </c>
      <c r="H222" s="57">
        <f t="shared" si="27"/>
        <v>1.0562495302838251</v>
      </c>
      <c r="I222" s="51" t="str">
        <f t="shared" si="22"/>
        <v>Above Average</v>
      </c>
      <c r="K222" s="51" t="str">
        <f t="shared" si="23"/>
        <v>Above Average</v>
      </c>
      <c r="O222" s="54" t="str">
        <f t="shared" si="24"/>
        <v>Above Average</v>
      </c>
      <c r="P222" s="54" t="str">
        <f t="shared" si="25"/>
        <v>Above Average</v>
      </c>
      <c r="Q222" s="54" t="str">
        <f t="shared" si="26"/>
        <v>Above Average</v>
      </c>
      <c r="T222" t="s">
        <v>1116</v>
      </c>
      <c r="U222" t="s">
        <v>1117</v>
      </c>
      <c r="V222">
        <v>5</v>
      </c>
      <c r="W222">
        <v>5</v>
      </c>
      <c r="X222">
        <v>843</v>
      </c>
      <c r="Y222">
        <v>843</v>
      </c>
      <c r="Z222" t="s">
        <v>1118</v>
      </c>
      <c r="AA222" t="s">
        <v>64</v>
      </c>
      <c r="AB222" t="s">
        <v>65</v>
      </c>
      <c r="AC222" t="s">
        <v>66</v>
      </c>
      <c r="AE222" s="2">
        <v>1603</v>
      </c>
      <c r="AF222" s="2">
        <v>1604</v>
      </c>
      <c r="AG222" s="6">
        <v>6625.5</v>
      </c>
      <c r="AH222">
        <v>4.13</v>
      </c>
      <c r="AJ222" s="2">
        <v>3284</v>
      </c>
      <c r="AK222" s="2">
        <v>3284</v>
      </c>
      <c r="AL222">
        <v>610</v>
      </c>
      <c r="AM222">
        <v>0.38700000000000001</v>
      </c>
      <c r="AN222">
        <v>13</v>
      </c>
      <c r="AO222">
        <v>2</v>
      </c>
      <c r="AP222">
        <v>50</v>
      </c>
      <c r="AQ222">
        <v>6</v>
      </c>
      <c r="AR222" s="2">
        <v>1268298</v>
      </c>
      <c r="AS222">
        <v>29.12</v>
      </c>
      <c r="AT222" s="2">
        <v>820525</v>
      </c>
      <c r="AU222">
        <v>18.84</v>
      </c>
      <c r="AV222" s="2">
        <v>198609</v>
      </c>
      <c r="AW222" s="2">
        <v>11742973</v>
      </c>
      <c r="AX222" s="3">
        <v>0.15659999999999999</v>
      </c>
      <c r="AY222">
        <v>113</v>
      </c>
      <c r="AZ222" s="4">
        <v>7054601</v>
      </c>
      <c r="BA222" s="4">
        <v>1057</v>
      </c>
      <c r="BB222" s="4">
        <v>521</v>
      </c>
      <c r="BC222" t="s">
        <v>1112</v>
      </c>
      <c r="BD222" t="s">
        <v>1113</v>
      </c>
      <c r="BE222" t="s">
        <v>1119</v>
      </c>
      <c r="BF222" t="s">
        <v>1115</v>
      </c>
      <c r="BG222" t="s">
        <v>198</v>
      </c>
      <c r="BH222">
        <v>1</v>
      </c>
      <c r="BI222">
        <v>12</v>
      </c>
      <c r="BJ222">
        <v>12</v>
      </c>
      <c r="BK222">
        <v>37</v>
      </c>
      <c r="BL222">
        <v>26</v>
      </c>
      <c r="BM222" s="1">
        <v>14685</v>
      </c>
    </row>
    <row r="223" spans="1:68" x14ac:dyDescent="0.35">
      <c r="A223" t="s">
        <v>1120</v>
      </c>
      <c r="B223" s="10">
        <v>19929343</v>
      </c>
      <c r="C223" s="10">
        <v>20312067</v>
      </c>
      <c r="D223" s="10">
        <v>41757884</v>
      </c>
      <c r="E223">
        <v>118</v>
      </c>
      <c r="F223"/>
      <c r="G223" s="51" t="str">
        <f t="shared" si="21"/>
        <v>Below Average</v>
      </c>
      <c r="H223" s="57">
        <f t="shared" si="27"/>
        <v>-1.1898613712292407</v>
      </c>
      <c r="I223" s="51" t="str">
        <f t="shared" si="22"/>
        <v>Below Average</v>
      </c>
      <c r="K223" s="51" t="str">
        <f t="shared" si="23"/>
        <v>Below Average</v>
      </c>
      <c r="O223" s="54" t="str">
        <f t="shared" si="24"/>
        <v>Below Average</v>
      </c>
      <c r="P223" s="54" t="str">
        <f t="shared" si="25"/>
        <v>Below Average</v>
      </c>
      <c r="Q223" s="54" t="str">
        <f t="shared" si="26"/>
        <v>Below Average</v>
      </c>
      <c r="T223" t="s">
        <v>1120</v>
      </c>
      <c r="U223" t="s">
        <v>73</v>
      </c>
      <c r="V223">
        <v>352</v>
      </c>
      <c r="W223">
        <v>167</v>
      </c>
      <c r="X223">
        <v>771</v>
      </c>
      <c r="Y223">
        <v>763</v>
      </c>
      <c r="Z223" t="s">
        <v>1121</v>
      </c>
      <c r="AA223" t="s">
        <v>64</v>
      </c>
      <c r="AB223" t="s">
        <v>75</v>
      </c>
      <c r="AC223" t="s">
        <v>84</v>
      </c>
      <c r="AE223">
        <v>118</v>
      </c>
      <c r="AF223">
        <v>118</v>
      </c>
      <c r="AG223">
        <v>529</v>
      </c>
      <c r="AH223">
        <v>4.4800000000000004</v>
      </c>
      <c r="AJ223">
        <v>284</v>
      </c>
      <c r="AK223">
        <v>284</v>
      </c>
      <c r="AL223">
        <v>26</v>
      </c>
      <c r="AM223">
        <v>0.22</v>
      </c>
      <c r="AN223">
        <v>5</v>
      </c>
      <c r="AO223">
        <v>0</v>
      </c>
      <c r="AP223">
        <v>5</v>
      </c>
      <c r="AQ223">
        <v>4</v>
      </c>
      <c r="AR223" s="2">
        <v>70486</v>
      </c>
      <c r="AS223">
        <v>1.62</v>
      </c>
      <c r="AT223" s="2">
        <v>70486</v>
      </c>
      <c r="AU223">
        <v>1.62</v>
      </c>
      <c r="AV223" s="2">
        <v>27982</v>
      </c>
      <c r="AW223" s="2">
        <v>3052668</v>
      </c>
      <c r="AX223" s="3">
        <v>0.39700000000000002</v>
      </c>
      <c r="AY223">
        <v>175</v>
      </c>
      <c r="AZ223" s="4">
        <v>6714551</v>
      </c>
      <c r="BA223" s="4">
        <v>12693</v>
      </c>
      <c r="BB223" s="4">
        <v>574</v>
      </c>
      <c r="BC223" t="s">
        <v>669</v>
      </c>
      <c r="BD223" t="s">
        <v>341</v>
      </c>
      <c r="BE223" t="s">
        <v>78</v>
      </c>
      <c r="BF223" t="s">
        <v>871</v>
      </c>
      <c r="BG223" t="s">
        <v>80</v>
      </c>
      <c r="BH223">
        <v>16</v>
      </c>
      <c r="BI223">
        <v>9</v>
      </c>
      <c r="BJ223">
        <v>20</v>
      </c>
      <c r="BK223">
        <v>55</v>
      </c>
      <c r="BL223">
        <v>41</v>
      </c>
      <c r="BM223" s="1">
        <v>31769</v>
      </c>
      <c r="BP223" t="s">
        <v>108</v>
      </c>
    </row>
    <row r="224" spans="1:68" x14ac:dyDescent="0.35">
      <c r="A224" t="s">
        <v>1122</v>
      </c>
      <c r="B224" s="10">
        <v>42225564</v>
      </c>
      <c r="C224" s="10">
        <v>49808779</v>
      </c>
      <c r="D224" s="10">
        <v>59828724</v>
      </c>
      <c r="E224">
        <v>252</v>
      </c>
      <c r="F224"/>
      <c r="G224" s="51" t="str">
        <f t="shared" si="21"/>
        <v>Below Average</v>
      </c>
      <c r="H224" s="57">
        <f t="shared" si="27"/>
        <v>-0.60059644466097628</v>
      </c>
      <c r="I224" s="51" t="str">
        <f t="shared" si="22"/>
        <v>Below Average</v>
      </c>
      <c r="K224" s="51" t="str">
        <f t="shared" si="23"/>
        <v>Below Average</v>
      </c>
      <c r="O224" s="54" t="str">
        <f t="shared" si="24"/>
        <v>Below Average</v>
      </c>
      <c r="P224" s="54" t="str">
        <f t="shared" si="25"/>
        <v>Below Average</v>
      </c>
      <c r="Q224" s="54" t="str">
        <f t="shared" si="26"/>
        <v>Below Average</v>
      </c>
      <c r="T224" t="s">
        <v>1122</v>
      </c>
      <c r="U224" t="s">
        <v>1123</v>
      </c>
      <c r="V224">
        <v>245</v>
      </c>
      <c r="W224">
        <v>63</v>
      </c>
      <c r="X224">
        <v>364</v>
      </c>
      <c r="Y224">
        <v>218</v>
      </c>
      <c r="Z224" t="s">
        <v>1124</v>
      </c>
      <c r="AA224" t="s">
        <v>64</v>
      </c>
      <c r="AB224" t="s">
        <v>75</v>
      </c>
      <c r="AC224" t="s">
        <v>235</v>
      </c>
      <c r="AE224">
        <v>251</v>
      </c>
      <c r="AF224">
        <v>252</v>
      </c>
      <c r="AG224">
        <v>823.5</v>
      </c>
      <c r="AH224">
        <v>3.28</v>
      </c>
      <c r="AJ224">
        <v>276</v>
      </c>
      <c r="AK224">
        <v>276</v>
      </c>
      <c r="AL224">
        <v>217</v>
      </c>
      <c r="AM224">
        <v>0.88600000000000001</v>
      </c>
      <c r="AN224">
        <v>3</v>
      </c>
      <c r="AO224">
        <v>0</v>
      </c>
      <c r="AP224">
        <v>3</v>
      </c>
      <c r="AQ224">
        <v>6</v>
      </c>
      <c r="AR224" s="2">
        <v>230000</v>
      </c>
      <c r="AS224">
        <v>5.28</v>
      </c>
      <c r="AT224" s="2">
        <v>230000</v>
      </c>
      <c r="AU224">
        <v>5.28</v>
      </c>
      <c r="AV224" s="2">
        <v>48175</v>
      </c>
      <c r="AW224" s="2">
        <v>1582410</v>
      </c>
      <c r="AX224" s="3">
        <v>0.20949999999999999</v>
      </c>
      <c r="AY224">
        <v>52</v>
      </c>
      <c r="AZ224" s="4">
        <v>9186414</v>
      </c>
      <c r="BA224" s="4">
        <v>10757</v>
      </c>
      <c r="BB224" s="4">
        <v>354</v>
      </c>
      <c r="BC224" t="s">
        <v>1125</v>
      </c>
      <c r="BD224" t="s">
        <v>1126</v>
      </c>
      <c r="BE224" t="s">
        <v>1127</v>
      </c>
      <c r="BF224" t="s">
        <v>1128</v>
      </c>
      <c r="BG224" t="s">
        <v>71</v>
      </c>
      <c r="BH224">
        <v>10</v>
      </c>
      <c r="BI224">
        <v>14</v>
      </c>
      <c r="BJ224">
        <v>34</v>
      </c>
      <c r="BK224">
        <v>82</v>
      </c>
      <c r="BL224">
        <v>13</v>
      </c>
      <c r="BM224" s="1">
        <v>28794</v>
      </c>
      <c r="BO224" t="s">
        <v>236</v>
      </c>
    </row>
    <row r="225" spans="1:69" x14ac:dyDescent="0.35">
      <c r="A225" t="s">
        <v>1129</v>
      </c>
      <c r="B225" s="10">
        <v>117098512</v>
      </c>
      <c r="C225" s="10">
        <v>150388363</v>
      </c>
      <c r="D225" s="10">
        <v>247146784</v>
      </c>
      <c r="E225">
        <v>984</v>
      </c>
      <c r="F225"/>
      <c r="G225" s="51" t="str">
        <f t="shared" si="21"/>
        <v>Above Average</v>
      </c>
      <c r="H225" s="57">
        <f t="shared" si="27"/>
        <v>0.39503417566709453</v>
      </c>
      <c r="I225" s="51" t="str">
        <f t="shared" si="22"/>
        <v>Above Average</v>
      </c>
      <c r="K225" s="51" t="str">
        <f t="shared" si="23"/>
        <v>Above Average</v>
      </c>
      <c r="O225" s="54" t="str">
        <f t="shared" si="24"/>
        <v>Above Average</v>
      </c>
      <c r="P225" s="54" t="str">
        <f t="shared" si="25"/>
        <v>Above Average</v>
      </c>
      <c r="Q225" s="54" t="str">
        <f t="shared" si="26"/>
        <v>Above Average</v>
      </c>
      <c r="T225" t="s">
        <v>1129</v>
      </c>
      <c r="U225" t="s">
        <v>1130</v>
      </c>
      <c r="V225">
        <v>37</v>
      </c>
      <c r="W225">
        <v>37</v>
      </c>
      <c r="X225">
        <v>317</v>
      </c>
      <c r="Y225">
        <v>317</v>
      </c>
      <c r="Z225" t="s">
        <v>1131</v>
      </c>
      <c r="AA225" t="s">
        <v>64</v>
      </c>
      <c r="AB225" t="s">
        <v>65</v>
      </c>
      <c r="AC225" t="s">
        <v>66</v>
      </c>
      <c r="AE225">
        <v>982</v>
      </c>
      <c r="AF225">
        <v>984</v>
      </c>
      <c r="AG225" s="6">
        <v>4515</v>
      </c>
      <c r="AH225">
        <v>4.5999999999999996</v>
      </c>
      <c r="AJ225" s="2">
        <v>2141</v>
      </c>
      <c r="AK225" s="2">
        <v>2141</v>
      </c>
      <c r="AL225">
        <v>339</v>
      </c>
      <c r="AM225">
        <v>0.35699999999999998</v>
      </c>
      <c r="AN225">
        <v>8</v>
      </c>
      <c r="AO225">
        <v>0</v>
      </c>
      <c r="AP225">
        <v>9</v>
      </c>
      <c r="AQ225">
        <v>14</v>
      </c>
      <c r="AR225" s="2">
        <v>475672</v>
      </c>
      <c r="AS225">
        <v>10.92</v>
      </c>
      <c r="AT225" s="2">
        <v>475672</v>
      </c>
      <c r="AU225">
        <v>10.92</v>
      </c>
      <c r="AV225" s="2">
        <v>71671</v>
      </c>
      <c r="AW225" s="2">
        <v>7911809</v>
      </c>
      <c r="AX225" s="3">
        <v>0.1507</v>
      </c>
      <c r="AY225">
        <v>196</v>
      </c>
      <c r="AZ225" s="4">
        <v>10613000</v>
      </c>
      <c r="BA225" s="4">
        <v>2373</v>
      </c>
      <c r="BB225" s="4">
        <v>573</v>
      </c>
      <c r="BC225" t="s">
        <v>741</v>
      </c>
      <c r="BD225" t="s">
        <v>1095</v>
      </c>
      <c r="BE225" t="s">
        <v>1132</v>
      </c>
      <c r="BG225" t="s">
        <v>95</v>
      </c>
      <c r="BH225">
        <v>10</v>
      </c>
      <c r="BI225">
        <v>13</v>
      </c>
      <c r="BJ225">
        <v>30</v>
      </c>
      <c r="BK225">
        <v>71</v>
      </c>
      <c r="BL225">
        <v>9</v>
      </c>
      <c r="BM225" s="1">
        <v>18909</v>
      </c>
      <c r="BN225" t="s">
        <v>610</v>
      </c>
    </row>
    <row r="226" spans="1:69" x14ac:dyDescent="0.35">
      <c r="A226" t="s">
        <v>1133</v>
      </c>
      <c r="B226" s="10">
        <v>244186459</v>
      </c>
      <c r="C226" s="10">
        <v>314314879</v>
      </c>
      <c r="D226" s="10">
        <v>531572505</v>
      </c>
      <c r="E226" s="2">
        <v>2166</v>
      </c>
      <c r="F226" s="2"/>
      <c r="G226" s="51" t="str">
        <f t="shared" si="21"/>
        <v>Above Average</v>
      </c>
      <c r="H226" s="57">
        <f t="shared" si="27"/>
        <v>1.0271975821602886</v>
      </c>
      <c r="I226" s="51" t="str">
        <f t="shared" si="22"/>
        <v>Above Average</v>
      </c>
      <c r="K226" s="51" t="str">
        <f t="shared" si="23"/>
        <v>Above Average</v>
      </c>
      <c r="O226" s="54" t="str">
        <f t="shared" si="24"/>
        <v>Above Average</v>
      </c>
      <c r="P226" s="54" t="str">
        <f t="shared" si="25"/>
        <v>Above Average</v>
      </c>
      <c r="Q226" s="54" t="str">
        <f t="shared" si="26"/>
        <v>Above Average</v>
      </c>
      <c r="T226" t="s">
        <v>1133</v>
      </c>
      <c r="U226" t="s">
        <v>1134</v>
      </c>
      <c r="V226">
        <v>48</v>
      </c>
      <c r="W226">
        <v>48</v>
      </c>
      <c r="X226">
        <v>369</v>
      </c>
      <c r="Y226">
        <v>369</v>
      </c>
      <c r="Z226" t="s">
        <v>1135</v>
      </c>
      <c r="AA226" t="s">
        <v>64</v>
      </c>
      <c r="AB226" t="s">
        <v>65</v>
      </c>
      <c r="AC226" t="s">
        <v>66</v>
      </c>
      <c r="AE226" s="2">
        <v>2164</v>
      </c>
      <c r="AF226" s="2">
        <v>2166</v>
      </c>
      <c r="AG226" s="6">
        <v>9134</v>
      </c>
      <c r="AH226">
        <v>4.22</v>
      </c>
      <c r="AJ226" s="2">
        <v>4278</v>
      </c>
      <c r="AK226" s="2">
        <v>4278</v>
      </c>
      <c r="AL226">
        <v>871</v>
      </c>
      <c r="AM226">
        <v>0.40600000000000003</v>
      </c>
      <c r="AN226">
        <v>31</v>
      </c>
      <c r="AO226">
        <v>0</v>
      </c>
      <c r="AP226">
        <v>45</v>
      </c>
      <c r="AQ226" s="7">
        <v>43623</v>
      </c>
      <c r="AR226" s="2">
        <v>1667814</v>
      </c>
      <c r="AS226">
        <v>38.29</v>
      </c>
      <c r="AT226" s="2">
        <v>1537135</v>
      </c>
      <c r="AU226">
        <v>35.29</v>
      </c>
      <c r="AV226" s="2">
        <v>346053</v>
      </c>
      <c r="AW226" s="2">
        <v>18107100</v>
      </c>
      <c r="AX226" s="3">
        <v>0.20749999999999999</v>
      </c>
      <c r="AY226">
        <v>112</v>
      </c>
      <c r="AZ226" s="4">
        <v>21403996</v>
      </c>
      <c r="BA226" s="4">
        <v>2342</v>
      </c>
      <c r="BB226" s="4">
        <v>588</v>
      </c>
      <c r="BC226" t="s">
        <v>1136</v>
      </c>
      <c r="BD226" t="s">
        <v>863</v>
      </c>
      <c r="BE226" t="s">
        <v>1137</v>
      </c>
      <c r="BF226" t="s">
        <v>1138</v>
      </c>
      <c r="BG226" t="s">
        <v>198</v>
      </c>
      <c r="BH226">
        <v>1</v>
      </c>
      <c r="BI226">
        <v>12</v>
      </c>
      <c r="BJ226">
        <v>12</v>
      </c>
      <c r="BK226">
        <v>37</v>
      </c>
      <c r="BL226">
        <v>26</v>
      </c>
      <c r="BM226" s="1">
        <v>18828</v>
      </c>
      <c r="BN226" t="s">
        <v>1139</v>
      </c>
    </row>
    <row r="227" spans="1:69" x14ac:dyDescent="0.35">
      <c r="A227" t="s">
        <v>1958</v>
      </c>
      <c r="B227" s="10">
        <v>204757610</v>
      </c>
      <c r="C227" s="10">
        <v>293107829</v>
      </c>
      <c r="D227" s="10">
        <v>374185261</v>
      </c>
      <c r="E227">
        <v>346</v>
      </c>
      <c r="F227"/>
      <c r="G227" s="51" t="str">
        <f t="shared" si="21"/>
        <v>Above Average</v>
      </c>
      <c r="H227" s="57">
        <f t="shared" si="27"/>
        <v>0.89177139385936355</v>
      </c>
      <c r="I227" s="51" t="str">
        <f t="shared" si="22"/>
        <v>Above Average</v>
      </c>
      <c r="K227" s="51" t="str">
        <f t="shared" si="23"/>
        <v>Above Average</v>
      </c>
      <c r="O227" s="54" t="str">
        <f t="shared" si="24"/>
        <v>Above Average</v>
      </c>
      <c r="P227" s="54" t="str">
        <f t="shared" si="25"/>
        <v>Above Average</v>
      </c>
      <c r="Q227" s="54" t="str">
        <f t="shared" si="26"/>
        <v>Above Average</v>
      </c>
      <c r="T227" t="s">
        <v>1958</v>
      </c>
      <c r="U227" t="s">
        <v>1981</v>
      </c>
      <c r="V227">
        <v>4</v>
      </c>
      <c r="W227">
        <v>4</v>
      </c>
      <c r="X227">
        <v>202</v>
      </c>
      <c r="Y227">
        <v>202</v>
      </c>
      <c r="Z227" t="s">
        <v>1144</v>
      </c>
      <c r="AA227" t="s">
        <v>64</v>
      </c>
      <c r="AB227" t="s">
        <v>65</v>
      </c>
      <c r="AC227" t="s">
        <v>66</v>
      </c>
      <c r="AE227" s="2">
        <v>1404</v>
      </c>
      <c r="AF227" s="2">
        <v>1411</v>
      </c>
      <c r="AG227" s="6">
        <v>5888</v>
      </c>
      <c r="AH227">
        <v>4.1900000000000004</v>
      </c>
      <c r="AJ227" s="2">
        <v>2832</v>
      </c>
      <c r="AK227" s="2">
        <v>2832</v>
      </c>
      <c r="AL227">
        <v>540</v>
      </c>
      <c r="AM227">
        <v>0.39600000000000002</v>
      </c>
      <c r="AN227">
        <v>16</v>
      </c>
      <c r="AO227">
        <v>3</v>
      </c>
      <c r="AP227">
        <v>51</v>
      </c>
      <c r="AQ227" s="7">
        <v>43502</v>
      </c>
      <c r="AR227" s="2">
        <v>856003</v>
      </c>
      <c r="AS227">
        <v>19.649999999999999</v>
      </c>
      <c r="AT227" s="2">
        <v>856003</v>
      </c>
      <c r="AU227">
        <v>19.649999999999999</v>
      </c>
      <c r="AV227" s="2">
        <v>192198</v>
      </c>
      <c r="AW227" s="2">
        <v>10734477</v>
      </c>
      <c r="AX227" s="3">
        <v>0.22450000000000001</v>
      </c>
      <c r="AY227">
        <v>144</v>
      </c>
      <c r="BB227" s="4">
        <v>525</v>
      </c>
      <c r="BC227" t="s">
        <v>1146</v>
      </c>
      <c r="BD227" t="s">
        <v>1148</v>
      </c>
      <c r="BE227" t="s">
        <v>232</v>
      </c>
      <c r="BF227" t="s">
        <v>1982</v>
      </c>
      <c r="BG227" t="s">
        <v>80</v>
      </c>
      <c r="BH227">
        <v>6</v>
      </c>
      <c r="BI227">
        <v>7</v>
      </c>
      <c r="BJ227">
        <v>25</v>
      </c>
      <c r="BK227">
        <v>51</v>
      </c>
      <c r="BL227">
        <v>38</v>
      </c>
    </row>
    <row r="228" spans="1:69" x14ac:dyDescent="0.35">
      <c r="A228" t="s">
        <v>1960</v>
      </c>
      <c r="B228" s="10">
        <v>194625658</v>
      </c>
      <c r="C228" s="10">
        <v>280805655</v>
      </c>
      <c r="D228" s="10">
        <v>365767186</v>
      </c>
      <c r="E228" s="2">
        <v>2545</v>
      </c>
      <c r="F228" s="2"/>
      <c r="G228" s="51" t="str">
        <f t="shared" si="21"/>
        <v>Above Average</v>
      </c>
      <c r="H228" s="57">
        <f t="shared" si="27"/>
        <v>0.85065574314774683</v>
      </c>
      <c r="I228" s="51" t="str">
        <f t="shared" si="22"/>
        <v>Above Average</v>
      </c>
      <c r="K228" s="51" t="str">
        <f t="shared" si="23"/>
        <v>Above Average</v>
      </c>
      <c r="O228" s="54" t="str">
        <f t="shared" si="24"/>
        <v>Above Average</v>
      </c>
      <c r="P228" s="54" t="str">
        <f t="shared" si="25"/>
        <v>Above Average</v>
      </c>
      <c r="Q228" s="54" t="str">
        <f t="shared" si="26"/>
        <v>Above Average</v>
      </c>
      <c r="T228" t="s">
        <v>1960</v>
      </c>
      <c r="U228" t="s">
        <v>1150</v>
      </c>
      <c r="V228">
        <v>79</v>
      </c>
      <c r="W228">
        <v>79</v>
      </c>
      <c r="X228" t="s">
        <v>1983</v>
      </c>
      <c r="Y228">
        <v>230</v>
      </c>
      <c r="Z228" t="s">
        <v>1984</v>
      </c>
      <c r="AA228" t="s">
        <v>64</v>
      </c>
      <c r="AB228" t="s">
        <v>65</v>
      </c>
      <c r="AC228" t="s">
        <v>66</v>
      </c>
      <c r="AE228" s="2">
        <v>1471</v>
      </c>
      <c r="AF228" s="2">
        <v>1480</v>
      </c>
      <c r="AG228" s="6">
        <v>6320.5</v>
      </c>
      <c r="AH228">
        <v>4.3</v>
      </c>
      <c r="AJ228" s="2">
        <v>3165</v>
      </c>
      <c r="AK228" s="2">
        <v>3165</v>
      </c>
      <c r="AL228">
        <v>528</v>
      </c>
      <c r="AM228">
        <v>0.36899999999999999</v>
      </c>
      <c r="AN228">
        <v>14</v>
      </c>
      <c r="AO228">
        <v>1</v>
      </c>
      <c r="AP228">
        <v>50</v>
      </c>
      <c r="AQ228" s="1">
        <v>41704</v>
      </c>
      <c r="AR228" s="2">
        <v>841727</v>
      </c>
      <c r="AS228">
        <v>19.32</v>
      </c>
      <c r="AT228" s="2">
        <v>841727</v>
      </c>
      <c r="AU228">
        <v>19.32</v>
      </c>
      <c r="AV228" s="2">
        <v>169260</v>
      </c>
      <c r="AW228" s="2">
        <v>11454257</v>
      </c>
      <c r="AX228" s="3">
        <v>0.2011</v>
      </c>
      <c r="AY228">
        <v>164</v>
      </c>
      <c r="BB228" s="4">
        <v>532</v>
      </c>
      <c r="BC228" t="s">
        <v>1153</v>
      </c>
      <c r="BD228" t="s">
        <v>1148</v>
      </c>
      <c r="BE228" t="s">
        <v>1985</v>
      </c>
      <c r="BF228" t="s">
        <v>1982</v>
      </c>
      <c r="BG228" t="s">
        <v>80</v>
      </c>
      <c r="BH228">
        <v>6</v>
      </c>
      <c r="BI228">
        <v>7</v>
      </c>
      <c r="BJ228">
        <v>25</v>
      </c>
      <c r="BK228">
        <v>51</v>
      </c>
      <c r="BL228">
        <v>38</v>
      </c>
    </row>
    <row r="229" spans="1:69" x14ac:dyDescent="0.35">
      <c r="A229" t="s">
        <v>1156</v>
      </c>
      <c r="B229" s="10">
        <v>112082053</v>
      </c>
      <c r="C229" s="10">
        <v>128624644</v>
      </c>
      <c r="D229" s="10">
        <v>164223865</v>
      </c>
      <c r="E229">
        <v>604</v>
      </c>
      <c r="F229"/>
      <c r="G229" s="51" t="str">
        <f t="shared" si="21"/>
        <v>Above Average</v>
      </c>
      <c r="H229" s="57">
        <f t="shared" si="27"/>
        <v>0.35278203825401883</v>
      </c>
      <c r="I229" s="51" t="str">
        <f t="shared" si="22"/>
        <v>Above Average</v>
      </c>
      <c r="K229" s="51" t="str">
        <f t="shared" si="23"/>
        <v>Above Average</v>
      </c>
      <c r="O229" s="54" t="str">
        <f t="shared" si="24"/>
        <v>Above Average</v>
      </c>
      <c r="P229" s="54" t="str">
        <f t="shared" si="25"/>
        <v>Above Average</v>
      </c>
      <c r="Q229" s="54" t="str">
        <f t="shared" si="26"/>
        <v>Above Average</v>
      </c>
      <c r="T229" t="s">
        <v>1156</v>
      </c>
      <c r="U229" t="s">
        <v>1157</v>
      </c>
      <c r="V229">
        <v>55</v>
      </c>
      <c r="W229">
        <v>55</v>
      </c>
      <c r="X229">
        <v>525</v>
      </c>
      <c r="Y229">
        <v>525</v>
      </c>
      <c r="Z229" t="s">
        <v>1158</v>
      </c>
      <c r="AA229" t="s">
        <v>64</v>
      </c>
      <c r="AB229" t="s">
        <v>65</v>
      </c>
      <c r="AC229" t="s">
        <v>66</v>
      </c>
      <c r="AE229">
        <v>599</v>
      </c>
      <c r="AF229">
        <v>604</v>
      </c>
      <c r="AG229" s="6">
        <v>2908.5</v>
      </c>
      <c r="AH229">
        <v>4.8600000000000003</v>
      </c>
      <c r="AJ229" s="2">
        <v>1573</v>
      </c>
      <c r="AK229" s="2">
        <v>1573</v>
      </c>
      <c r="AL229">
        <v>185</v>
      </c>
      <c r="AM229">
        <v>0.315</v>
      </c>
      <c r="AN229">
        <v>9</v>
      </c>
      <c r="AO229">
        <v>0</v>
      </c>
      <c r="AP229">
        <v>16</v>
      </c>
      <c r="AQ229" s="7">
        <v>43623</v>
      </c>
      <c r="AR229" s="2">
        <v>817865</v>
      </c>
      <c r="AS229">
        <v>18.78</v>
      </c>
      <c r="AT229" s="2">
        <v>726038</v>
      </c>
      <c r="AU229">
        <v>16.670000000000002</v>
      </c>
      <c r="AV229" s="2">
        <v>95461</v>
      </c>
      <c r="AW229" s="2">
        <v>5602438</v>
      </c>
      <c r="AX229" s="3">
        <v>0.1167</v>
      </c>
      <c r="AY229">
        <v>84</v>
      </c>
      <c r="AZ229" s="4">
        <v>9334000</v>
      </c>
      <c r="BA229" s="4">
        <v>3186</v>
      </c>
      <c r="BB229" s="4">
        <v>506</v>
      </c>
      <c r="BC229" t="s">
        <v>1159</v>
      </c>
      <c r="BD229" t="s">
        <v>1160</v>
      </c>
      <c r="BE229" t="s">
        <v>416</v>
      </c>
      <c r="BF229" t="s">
        <v>1161</v>
      </c>
      <c r="BG229" t="s">
        <v>198</v>
      </c>
      <c r="BH229">
        <v>14</v>
      </c>
      <c r="BI229">
        <v>5</v>
      </c>
      <c r="BJ229">
        <v>10</v>
      </c>
      <c r="BK229">
        <v>31</v>
      </c>
      <c r="BL229">
        <v>31</v>
      </c>
      <c r="BM229" s="1">
        <v>21790</v>
      </c>
      <c r="BN229" t="s">
        <v>161</v>
      </c>
    </row>
    <row r="230" spans="1:69" x14ac:dyDescent="0.35">
      <c r="A230" t="s">
        <v>1162</v>
      </c>
      <c r="B230" s="10">
        <v>4696606</v>
      </c>
      <c r="C230" s="10">
        <v>5286818</v>
      </c>
      <c r="D230" s="10">
        <v>6489542</v>
      </c>
      <c r="E230">
        <v>13</v>
      </c>
      <c r="F230"/>
      <c r="G230" s="51" t="str">
        <f t="shared" si="21"/>
        <v>Below Average</v>
      </c>
      <c r="H230" s="57">
        <f t="shared" si="27"/>
        <v>-1.7741118518695635</v>
      </c>
      <c r="I230" s="51" t="str">
        <f t="shared" si="22"/>
        <v>Below Average</v>
      </c>
      <c r="K230" s="51" t="str">
        <f t="shared" si="23"/>
        <v>Below Average</v>
      </c>
      <c r="O230" s="54" t="str">
        <f t="shared" si="24"/>
        <v>Below Average</v>
      </c>
      <c r="P230" s="54" t="str">
        <f t="shared" si="25"/>
        <v>Below Average</v>
      </c>
      <c r="Q230" s="54" t="str">
        <f t="shared" si="26"/>
        <v>Below Average</v>
      </c>
      <c r="T230" t="s">
        <v>1162</v>
      </c>
      <c r="U230" t="s">
        <v>281</v>
      </c>
      <c r="V230">
        <v>143</v>
      </c>
      <c r="W230">
        <v>186</v>
      </c>
      <c r="X230">
        <v>297</v>
      </c>
      <c r="Y230">
        <v>290</v>
      </c>
      <c r="Z230" t="s">
        <v>1163</v>
      </c>
      <c r="AA230" t="s">
        <v>64</v>
      </c>
      <c r="AB230" t="s">
        <v>65</v>
      </c>
      <c r="AC230" t="s">
        <v>656</v>
      </c>
      <c r="AE230">
        <v>13</v>
      </c>
      <c r="AF230">
        <v>13</v>
      </c>
      <c r="AG230">
        <v>32.5</v>
      </c>
      <c r="AH230">
        <v>2.5</v>
      </c>
      <c r="AJ230">
        <v>13</v>
      </c>
      <c r="AK230">
        <v>13</v>
      </c>
      <c r="AL230">
        <v>12</v>
      </c>
      <c r="AM230">
        <v>0.92300000000000004</v>
      </c>
      <c r="AN230">
        <v>1</v>
      </c>
      <c r="AO230">
        <v>0</v>
      </c>
      <c r="AP230">
        <v>1</v>
      </c>
      <c r="AQ230">
        <v>1</v>
      </c>
      <c r="AR230" s="2">
        <v>15000</v>
      </c>
      <c r="AS230">
        <v>0.34</v>
      </c>
      <c r="AT230" s="2">
        <v>15000</v>
      </c>
      <c r="AU230">
        <v>0.34</v>
      </c>
      <c r="AV230" s="2">
        <v>9320</v>
      </c>
      <c r="AW230" s="2">
        <v>115995</v>
      </c>
      <c r="AX230" s="3">
        <v>0.62129999999999996</v>
      </c>
      <c r="AY230">
        <v>38</v>
      </c>
      <c r="AZ230" s="4">
        <v>5909934</v>
      </c>
      <c r="BA230" s="4">
        <v>4821</v>
      </c>
      <c r="BB230" s="4">
        <v>235</v>
      </c>
      <c r="BC230" t="s">
        <v>1164</v>
      </c>
      <c r="BD230" t="s">
        <v>1165</v>
      </c>
      <c r="BE230" t="s">
        <v>1166</v>
      </c>
      <c r="BG230" t="s">
        <v>198</v>
      </c>
      <c r="BH230">
        <v>7</v>
      </c>
      <c r="BI230">
        <v>14</v>
      </c>
      <c r="BJ230">
        <v>11</v>
      </c>
      <c r="BK230">
        <v>27</v>
      </c>
      <c r="BL230">
        <v>19</v>
      </c>
      <c r="BM230" s="1">
        <v>23407</v>
      </c>
      <c r="BO230" t="s">
        <v>236</v>
      </c>
    </row>
    <row r="231" spans="1:69" x14ac:dyDescent="0.35">
      <c r="A231" t="s">
        <v>1167</v>
      </c>
      <c r="B231" s="10">
        <v>17083194</v>
      </c>
      <c r="C231" s="10">
        <v>22727415</v>
      </c>
      <c r="D231" s="10">
        <v>29547058</v>
      </c>
      <c r="E231">
        <v>112</v>
      </c>
      <c r="F231"/>
      <c r="G231" s="51" t="str">
        <f t="shared" si="21"/>
        <v>Below Average</v>
      </c>
      <c r="H231" s="57">
        <f t="shared" si="27"/>
        <v>-1.2848743111941123</v>
      </c>
      <c r="I231" s="51" t="str">
        <f t="shared" si="22"/>
        <v>Below Average</v>
      </c>
      <c r="K231" s="51" t="str">
        <f t="shared" si="23"/>
        <v>Below Average</v>
      </c>
      <c r="O231" s="54" t="str">
        <f t="shared" si="24"/>
        <v>Below Average</v>
      </c>
      <c r="P231" s="54" t="str">
        <f t="shared" si="25"/>
        <v>Below Average</v>
      </c>
      <c r="Q231" s="54" t="str">
        <f t="shared" si="26"/>
        <v>Below Average</v>
      </c>
      <c r="T231" t="s">
        <v>1167</v>
      </c>
      <c r="U231" t="s">
        <v>1168</v>
      </c>
      <c r="V231">
        <v>515</v>
      </c>
      <c r="W231">
        <v>359</v>
      </c>
      <c r="X231" t="s">
        <v>1169</v>
      </c>
      <c r="Y231">
        <v>255</v>
      </c>
      <c r="Z231" t="s">
        <v>1170</v>
      </c>
      <c r="AA231" t="s">
        <v>64</v>
      </c>
      <c r="AB231" t="s">
        <v>65</v>
      </c>
      <c r="AC231" t="s">
        <v>84</v>
      </c>
      <c r="AE231">
        <v>112</v>
      </c>
      <c r="AF231">
        <v>112</v>
      </c>
      <c r="AG231">
        <v>413</v>
      </c>
      <c r="AH231">
        <v>3.69</v>
      </c>
      <c r="AJ231">
        <v>182</v>
      </c>
      <c r="AK231">
        <v>182</v>
      </c>
      <c r="AL231">
        <v>43</v>
      </c>
      <c r="AM231">
        <v>0.38400000000000001</v>
      </c>
      <c r="AN231">
        <v>4</v>
      </c>
      <c r="AO231">
        <v>0</v>
      </c>
      <c r="AP231">
        <v>9</v>
      </c>
      <c r="AQ231" s="1">
        <v>39147</v>
      </c>
      <c r="AR231" s="2">
        <v>24462</v>
      </c>
      <c r="AS231">
        <v>0.56000000000000005</v>
      </c>
      <c r="AT231" s="2">
        <v>24462</v>
      </c>
      <c r="AU231">
        <v>0.56000000000000005</v>
      </c>
      <c r="AV231" s="2">
        <v>16326</v>
      </c>
      <c r="AW231" s="2">
        <v>1247684</v>
      </c>
      <c r="AX231" s="3">
        <v>0.66739999999999999</v>
      </c>
      <c r="AY231">
        <v>325</v>
      </c>
      <c r="BB231" s="4">
        <v>543</v>
      </c>
      <c r="BC231" t="s">
        <v>550</v>
      </c>
      <c r="BD231" t="s">
        <v>541</v>
      </c>
      <c r="BE231" t="s">
        <v>145</v>
      </c>
      <c r="BF231" t="s">
        <v>171</v>
      </c>
      <c r="BG231" t="s">
        <v>95</v>
      </c>
      <c r="BH231">
        <v>7</v>
      </c>
      <c r="BI231">
        <v>10</v>
      </c>
      <c r="BJ231">
        <v>31</v>
      </c>
      <c r="BK231">
        <v>69</v>
      </c>
      <c r="BL231">
        <v>6</v>
      </c>
      <c r="BM231" s="1">
        <v>23407</v>
      </c>
      <c r="BQ231" t="s">
        <v>108</v>
      </c>
    </row>
    <row r="232" spans="1:69" x14ac:dyDescent="0.35">
      <c r="A232" t="s">
        <v>1171</v>
      </c>
      <c r="B232" s="10">
        <v>37058028</v>
      </c>
      <c r="C232" s="10">
        <v>42716552</v>
      </c>
      <c r="D232" s="10">
        <v>55143498</v>
      </c>
      <c r="E232">
        <v>156</v>
      </c>
      <c r="F232"/>
      <c r="G232" s="51" t="str">
        <f t="shared" si="21"/>
        <v>Below Average</v>
      </c>
      <c r="H232" s="57">
        <f t="shared" si="27"/>
        <v>-0.71692006059910529</v>
      </c>
      <c r="I232" s="51" t="str">
        <f t="shared" si="22"/>
        <v>Below Average</v>
      </c>
      <c r="K232" s="51" t="str">
        <f t="shared" si="23"/>
        <v>Below Average</v>
      </c>
      <c r="O232" s="54" t="str">
        <f t="shared" si="24"/>
        <v>Below Average</v>
      </c>
      <c r="P232" s="54" t="str">
        <f t="shared" si="25"/>
        <v>Below Average</v>
      </c>
      <c r="Q232" s="54" t="str">
        <f t="shared" si="26"/>
        <v>Below Average</v>
      </c>
      <c r="T232" t="s">
        <v>1171</v>
      </c>
      <c r="U232" t="s">
        <v>1168</v>
      </c>
      <c r="V232">
        <v>516</v>
      </c>
      <c r="W232">
        <v>359</v>
      </c>
      <c r="X232" t="s">
        <v>1172</v>
      </c>
      <c r="Y232">
        <v>295</v>
      </c>
      <c r="Z232" t="s">
        <v>1173</v>
      </c>
      <c r="AA232" t="s">
        <v>64</v>
      </c>
      <c r="AB232" t="s">
        <v>65</v>
      </c>
      <c r="AC232" t="s">
        <v>84</v>
      </c>
      <c r="AE232">
        <v>156</v>
      </c>
      <c r="AF232">
        <v>156</v>
      </c>
      <c r="AG232">
        <v>602</v>
      </c>
      <c r="AH232">
        <v>3.86</v>
      </c>
      <c r="AJ232">
        <v>290</v>
      </c>
      <c r="AK232">
        <v>290</v>
      </c>
      <c r="AL232">
        <v>44</v>
      </c>
      <c r="AM232">
        <v>0.28399999999999997</v>
      </c>
      <c r="AN232">
        <v>4</v>
      </c>
      <c r="AO232">
        <v>0</v>
      </c>
      <c r="AP232">
        <v>4</v>
      </c>
      <c r="AQ232">
        <v>7</v>
      </c>
      <c r="AR232" s="2">
        <v>27171</v>
      </c>
      <c r="AS232">
        <v>0.62</v>
      </c>
      <c r="AT232" s="2">
        <v>27171</v>
      </c>
      <c r="AU232">
        <v>0.62</v>
      </c>
      <c r="AV232" s="2">
        <v>22914</v>
      </c>
      <c r="AW232" s="2">
        <v>1809773</v>
      </c>
      <c r="AX232" s="3">
        <v>0.84330000000000005</v>
      </c>
      <c r="AY232">
        <v>468</v>
      </c>
      <c r="BB232" s="4">
        <v>540</v>
      </c>
      <c r="BC232" t="s">
        <v>92</v>
      </c>
      <c r="BD232" t="s">
        <v>705</v>
      </c>
      <c r="BE232" t="s">
        <v>828</v>
      </c>
      <c r="BF232" t="s">
        <v>827</v>
      </c>
      <c r="BG232" t="s">
        <v>95</v>
      </c>
      <c r="BH232">
        <v>10</v>
      </c>
      <c r="BI232">
        <v>13</v>
      </c>
      <c r="BJ232">
        <v>30</v>
      </c>
      <c r="BK232">
        <v>70</v>
      </c>
      <c r="BL232">
        <v>9</v>
      </c>
      <c r="BM232" s="1">
        <v>23407</v>
      </c>
      <c r="BQ232" t="s">
        <v>108</v>
      </c>
    </row>
    <row r="233" spans="1:69" x14ac:dyDescent="0.35">
      <c r="A233" t="s">
        <v>1174</v>
      </c>
      <c r="B233" s="10">
        <v>7928691</v>
      </c>
      <c r="C233" s="10">
        <v>8005531</v>
      </c>
      <c r="D233" s="10">
        <v>10713149</v>
      </c>
      <c r="E233">
        <v>40</v>
      </c>
      <c r="F233"/>
      <c r="G233" s="51" t="str">
        <f t="shared" si="21"/>
        <v>Below Average</v>
      </c>
      <c r="H233" s="57">
        <f t="shared" si="27"/>
        <v>-1.6329267911154965</v>
      </c>
      <c r="I233" s="51" t="str">
        <f t="shared" si="22"/>
        <v>Below Average</v>
      </c>
      <c r="K233" s="51" t="str">
        <f t="shared" si="23"/>
        <v>Below Average</v>
      </c>
      <c r="O233" s="54" t="str">
        <f t="shared" si="24"/>
        <v>Below Average</v>
      </c>
      <c r="P233" s="54" t="str">
        <f t="shared" si="25"/>
        <v>Below Average</v>
      </c>
      <c r="Q233" s="54" t="str">
        <f t="shared" si="26"/>
        <v>Below Average</v>
      </c>
      <c r="T233" t="s">
        <v>1174</v>
      </c>
      <c r="U233" t="s">
        <v>538</v>
      </c>
      <c r="V233">
        <v>517</v>
      </c>
      <c r="W233">
        <v>127</v>
      </c>
      <c r="X233">
        <v>298</v>
      </c>
      <c r="Y233">
        <v>259</v>
      </c>
      <c r="Z233" t="s">
        <v>1175</v>
      </c>
      <c r="AA233" t="s">
        <v>64</v>
      </c>
      <c r="AB233" t="s">
        <v>65</v>
      </c>
      <c r="AC233" t="s">
        <v>84</v>
      </c>
      <c r="AE233">
        <v>40</v>
      </c>
      <c r="AF233">
        <v>40</v>
      </c>
      <c r="AG233">
        <v>159</v>
      </c>
      <c r="AH233">
        <v>3.98</v>
      </c>
      <c r="AJ233">
        <v>67</v>
      </c>
      <c r="AK233">
        <v>67</v>
      </c>
      <c r="AL233">
        <v>18</v>
      </c>
      <c r="AM233">
        <v>0.45</v>
      </c>
      <c r="AN233">
        <v>1</v>
      </c>
      <c r="AO233">
        <v>0</v>
      </c>
      <c r="AP233">
        <v>1</v>
      </c>
      <c r="AQ233">
        <v>5</v>
      </c>
      <c r="AR233" s="2">
        <v>10071</v>
      </c>
      <c r="AS233">
        <v>0.23</v>
      </c>
      <c r="AT233" s="2">
        <v>10071</v>
      </c>
      <c r="AU233">
        <v>0.23</v>
      </c>
      <c r="AV233" s="2">
        <v>7367</v>
      </c>
      <c r="AW233" s="2">
        <v>472901</v>
      </c>
      <c r="AX233" s="3">
        <v>0.73150000000000004</v>
      </c>
      <c r="AY233">
        <v>291</v>
      </c>
      <c r="BB233" s="4">
        <v>628</v>
      </c>
      <c r="BC233" t="s">
        <v>107</v>
      </c>
      <c r="BD233" t="s">
        <v>542</v>
      </c>
      <c r="BE233" t="s">
        <v>1176</v>
      </c>
      <c r="BF233" t="s">
        <v>540</v>
      </c>
      <c r="BG233" t="s">
        <v>95</v>
      </c>
      <c r="BH233">
        <v>7</v>
      </c>
      <c r="BI233">
        <v>10</v>
      </c>
      <c r="BJ233">
        <v>30</v>
      </c>
      <c r="BK233">
        <v>69</v>
      </c>
      <c r="BL233">
        <v>6</v>
      </c>
      <c r="BM233" s="1">
        <v>23407</v>
      </c>
    </row>
    <row r="234" spans="1:69" x14ac:dyDescent="0.35">
      <c r="A234" t="s">
        <v>1177</v>
      </c>
      <c r="B234" s="10">
        <v>29747274</v>
      </c>
      <c r="C234" s="10">
        <v>33806830</v>
      </c>
      <c r="D234" s="10">
        <v>46132244</v>
      </c>
      <c r="E234">
        <v>230</v>
      </c>
      <c r="F234"/>
      <c r="G234" s="51" t="str">
        <f t="shared" si="21"/>
        <v>Below Average</v>
      </c>
      <c r="H234" s="57">
        <f t="shared" si="27"/>
        <v>-0.90046446010567671</v>
      </c>
      <c r="I234" s="51" t="str">
        <f t="shared" si="22"/>
        <v>Below Average</v>
      </c>
      <c r="K234" s="51" t="str">
        <f t="shared" si="23"/>
        <v>Below Average</v>
      </c>
      <c r="O234" s="54" t="str">
        <f t="shared" si="24"/>
        <v>Below Average</v>
      </c>
      <c r="P234" s="54" t="str">
        <f t="shared" si="25"/>
        <v>Below Average</v>
      </c>
      <c r="Q234" s="54" t="str">
        <f t="shared" si="26"/>
        <v>Below Average</v>
      </c>
      <c r="T234" t="s">
        <v>1177</v>
      </c>
      <c r="U234" t="s">
        <v>73</v>
      </c>
      <c r="V234">
        <v>167</v>
      </c>
      <c r="W234">
        <v>167</v>
      </c>
      <c r="X234">
        <v>283</v>
      </c>
      <c r="Y234">
        <v>283</v>
      </c>
      <c r="Z234" t="s">
        <v>1178</v>
      </c>
      <c r="AA234" t="s">
        <v>64</v>
      </c>
      <c r="AB234" t="s">
        <v>65</v>
      </c>
      <c r="AC234" t="s">
        <v>235</v>
      </c>
      <c r="AE234">
        <v>227</v>
      </c>
      <c r="AF234">
        <v>230</v>
      </c>
      <c r="AG234">
        <v>681.5</v>
      </c>
      <c r="AH234">
        <v>3</v>
      </c>
      <c r="AJ234">
        <v>235</v>
      </c>
      <c r="AK234">
        <v>235</v>
      </c>
      <c r="AL234">
        <v>206</v>
      </c>
      <c r="AM234">
        <v>0.92</v>
      </c>
      <c r="AN234">
        <v>1</v>
      </c>
      <c r="AO234">
        <v>0</v>
      </c>
      <c r="AP234">
        <v>1</v>
      </c>
      <c r="AQ234">
        <v>20</v>
      </c>
      <c r="AR234" s="2">
        <v>68762</v>
      </c>
      <c r="AS234">
        <v>1.58</v>
      </c>
      <c r="AT234" s="2">
        <v>68762</v>
      </c>
      <c r="AU234">
        <v>1.58</v>
      </c>
      <c r="AV234" s="2">
        <v>13285</v>
      </c>
      <c r="AW234" s="2">
        <v>1397832</v>
      </c>
      <c r="AX234" s="3">
        <v>0.19320000000000001</v>
      </c>
      <c r="AY234">
        <v>149</v>
      </c>
      <c r="AZ234" s="4">
        <v>3910160</v>
      </c>
      <c r="BA234" s="4">
        <v>5227</v>
      </c>
      <c r="BB234" s="4">
        <v>318</v>
      </c>
      <c r="BC234" t="s">
        <v>159</v>
      </c>
      <c r="BD234" t="s">
        <v>157</v>
      </c>
      <c r="BE234" t="s">
        <v>669</v>
      </c>
      <c r="BF234" t="s">
        <v>1179</v>
      </c>
      <c r="BG234" t="s">
        <v>80</v>
      </c>
      <c r="BH234">
        <v>9</v>
      </c>
      <c r="BI234">
        <v>9</v>
      </c>
      <c r="BJ234">
        <v>20</v>
      </c>
      <c r="BK234">
        <v>43</v>
      </c>
      <c r="BL234">
        <v>41</v>
      </c>
      <c r="BM234" s="1">
        <v>25537</v>
      </c>
      <c r="BO234" t="s">
        <v>236</v>
      </c>
    </row>
    <row r="235" spans="1:69" x14ac:dyDescent="0.35">
      <c r="A235" t="s">
        <v>1180</v>
      </c>
      <c r="B235" s="10">
        <v>71496435</v>
      </c>
      <c r="C235" s="10">
        <v>81646143</v>
      </c>
      <c r="D235" s="10">
        <v>134891984</v>
      </c>
      <c r="E235">
        <v>489</v>
      </c>
      <c r="F235"/>
      <c r="G235" s="51" t="str">
        <f t="shared" si="21"/>
        <v>Below Average</v>
      </c>
      <c r="H235" s="57">
        <f t="shared" si="27"/>
        <v>-9.3005808439130463E-2</v>
      </c>
      <c r="I235" s="51" t="str">
        <f t="shared" si="22"/>
        <v>Below Average</v>
      </c>
      <c r="K235" s="51" t="str">
        <f t="shared" si="23"/>
        <v>Below Average</v>
      </c>
      <c r="O235" s="54" t="str">
        <f t="shared" si="24"/>
        <v>Above Average</v>
      </c>
      <c r="P235" s="54" t="str">
        <f t="shared" si="25"/>
        <v>Above Average</v>
      </c>
      <c r="Q235" s="54" t="str">
        <f t="shared" si="26"/>
        <v>Above Average</v>
      </c>
      <c r="T235" t="s">
        <v>1180</v>
      </c>
      <c r="U235" t="s">
        <v>423</v>
      </c>
      <c r="V235">
        <v>117</v>
      </c>
      <c r="W235">
        <v>117</v>
      </c>
      <c r="X235">
        <v>241</v>
      </c>
      <c r="Y235">
        <v>241</v>
      </c>
      <c r="Z235" t="s">
        <v>1181</v>
      </c>
      <c r="AA235" t="s">
        <v>64</v>
      </c>
      <c r="AB235" t="s">
        <v>65</v>
      </c>
      <c r="AC235" t="s">
        <v>66</v>
      </c>
      <c r="AE235">
        <v>488</v>
      </c>
      <c r="AF235">
        <v>489</v>
      </c>
      <c r="AG235" s="6">
        <v>2308</v>
      </c>
      <c r="AH235">
        <v>4.7300000000000004</v>
      </c>
      <c r="AJ235" s="2">
        <v>1269</v>
      </c>
      <c r="AK235" s="2">
        <v>1269</v>
      </c>
      <c r="AL235">
        <v>137</v>
      </c>
      <c r="AM235">
        <v>0.28399999999999997</v>
      </c>
      <c r="AN235">
        <v>6</v>
      </c>
      <c r="AO235">
        <v>1</v>
      </c>
      <c r="AP235">
        <v>7</v>
      </c>
      <c r="AQ235">
        <v>8</v>
      </c>
      <c r="AR235" s="2">
        <v>464184</v>
      </c>
      <c r="AS235">
        <v>10.66</v>
      </c>
      <c r="AT235" s="2">
        <v>440715</v>
      </c>
      <c r="AU235">
        <v>10.119999999999999</v>
      </c>
      <c r="AV235" s="2">
        <v>57285</v>
      </c>
      <c r="AW235" s="2">
        <v>4498022</v>
      </c>
      <c r="AX235" s="3">
        <v>0.1234</v>
      </c>
      <c r="AY235">
        <v>119</v>
      </c>
      <c r="AZ235" s="4">
        <v>9551430</v>
      </c>
      <c r="BA235" s="4">
        <v>4129</v>
      </c>
      <c r="BB235" s="4">
        <v>530</v>
      </c>
      <c r="BC235" t="s">
        <v>1182</v>
      </c>
      <c r="BD235" t="s">
        <v>1183</v>
      </c>
      <c r="BE235" t="s">
        <v>1184</v>
      </c>
      <c r="BG235" t="s">
        <v>268</v>
      </c>
      <c r="BH235">
        <v>1</v>
      </c>
      <c r="BI235">
        <v>11</v>
      </c>
      <c r="BJ235">
        <v>23</v>
      </c>
      <c r="BK235">
        <v>61</v>
      </c>
      <c r="BL235">
        <v>49</v>
      </c>
      <c r="BM235" s="1">
        <v>23497</v>
      </c>
    </row>
    <row r="236" spans="1:69" x14ac:dyDescent="0.35">
      <c r="A236" t="s">
        <v>1185</v>
      </c>
      <c r="B236" s="10">
        <v>137442903</v>
      </c>
      <c r="C236" s="10">
        <v>190227397</v>
      </c>
      <c r="D236" s="10">
        <v>300951616</v>
      </c>
      <c r="E236" s="2">
        <v>1191</v>
      </c>
      <c r="F236" s="2"/>
      <c r="G236" s="51" t="str">
        <f t="shared" si="21"/>
        <v>Above Average</v>
      </c>
      <c r="H236" s="57">
        <f t="shared" si="27"/>
        <v>0.54626183593564248</v>
      </c>
      <c r="I236" s="51" t="str">
        <f t="shared" si="22"/>
        <v>Above Average</v>
      </c>
      <c r="K236" s="51" t="str">
        <f t="shared" si="23"/>
        <v>Above Average</v>
      </c>
      <c r="O236" s="54" t="str">
        <f t="shared" si="24"/>
        <v>Above Average</v>
      </c>
      <c r="P236" s="54" t="str">
        <f t="shared" si="25"/>
        <v>Above Average</v>
      </c>
      <c r="Q236" s="54" t="str">
        <f t="shared" si="26"/>
        <v>Above Average</v>
      </c>
      <c r="T236" t="s">
        <v>1185</v>
      </c>
      <c r="U236" t="s">
        <v>1186</v>
      </c>
      <c r="V236">
        <v>18</v>
      </c>
      <c r="W236">
        <v>18</v>
      </c>
      <c r="X236">
        <v>210</v>
      </c>
      <c r="Y236">
        <v>210</v>
      </c>
      <c r="Z236" t="s">
        <v>1187</v>
      </c>
      <c r="AA236" t="s">
        <v>64</v>
      </c>
      <c r="AB236" t="s">
        <v>65</v>
      </c>
      <c r="AC236" t="s">
        <v>66</v>
      </c>
      <c r="AE236" s="2">
        <v>1191</v>
      </c>
      <c r="AF236" s="2">
        <v>1191</v>
      </c>
      <c r="AG236" s="6">
        <v>5666.5</v>
      </c>
      <c r="AH236">
        <v>4.76</v>
      </c>
      <c r="AJ236" s="2">
        <v>2715</v>
      </c>
      <c r="AK236" s="2">
        <v>2715</v>
      </c>
      <c r="AL236">
        <v>464</v>
      </c>
      <c r="AM236">
        <v>0.39800000000000002</v>
      </c>
      <c r="AN236">
        <v>13</v>
      </c>
      <c r="AO236">
        <v>0</v>
      </c>
      <c r="AP236">
        <v>18</v>
      </c>
      <c r="AQ236" s="1">
        <v>41803</v>
      </c>
      <c r="AR236" s="2">
        <v>510926</v>
      </c>
      <c r="AS236">
        <v>11.73</v>
      </c>
      <c r="AT236" s="2">
        <v>510926</v>
      </c>
      <c r="AU236">
        <v>11.73</v>
      </c>
      <c r="AV236" s="2">
        <v>103446</v>
      </c>
      <c r="AW236" s="2">
        <v>9657260</v>
      </c>
      <c r="AX236" s="3">
        <v>0.20250000000000001</v>
      </c>
      <c r="AY236">
        <v>231</v>
      </c>
      <c r="AZ236" s="4">
        <v>13510289</v>
      </c>
      <c r="BA236" s="4">
        <v>2411</v>
      </c>
      <c r="BB236" s="4">
        <v>595</v>
      </c>
      <c r="BC236" t="s">
        <v>1188</v>
      </c>
      <c r="BD236" t="s">
        <v>910</v>
      </c>
      <c r="BE236" t="s">
        <v>914</v>
      </c>
      <c r="BF236" t="s">
        <v>403</v>
      </c>
      <c r="BG236" t="s">
        <v>95</v>
      </c>
      <c r="BH236">
        <v>3</v>
      </c>
      <c r="BI236">
        <v>7</v>
      </c>
      <c r="BJ236">
        <v>27</v>
      </c>
      <c r="BK236">
        <v>74</v>
      </c>
      <c r="BL236">
        <v>2</v>
      </c>
      <c r="BM236" s="1">
        <v>17915</v>
      </c>
    </row>
    <row r="237" spans="1:69" x14ac:dyDescent="0.35">
      <c r="A237" t="s">
        <v>1189</v>
      </c>
      <c r="B237" s="10">
        <v>78204427</v>
      </c>
      <c r="C237" s="10">
        <v>93510664</v>
      </c>
      <c r="D237" s="10">
        <v>138119236</v>
      </c>
      <c r="E237">
        <v>578</v>
      </c>
      <c r="F237"/>
      <c r="G237" s="51" t="str">
        <f t="shared" si="21"/>
        <v>Below Average</v>
      </c>
      <c r="H237" s="57">
        <f t="shared" si="27"/>
        <v>-3.3942657281547418E-3</v>
      </c>
      <c r="I237" s="51" t="str">
        <f t="shared" si="22"/>
        <v>Below Average</v>
      </c>
      <c r="K237" s="51" t="str">
        <f t="shared" si="23"/>
        <v>Below Average</v>
      </c>
      <c r="O237" s="54" t="str">
        <f t="shared" si="24"/>
        <v>Above Average</v>
      </c>
      <c r="P237" s="54" t="str">
        <f t="shared" si="25"/>
        <v>Above Average</v>
      </c>
      <c r="Q237" s="54" t="str">
        <f t="shared" si="26"/>
        <v>Above Average</v>
      </c>
      <c r="T237" t="s">
        <v>1189</v>
      </c>
      <c r="U237" t="s">
        <v>1186</v>
      </c>
      <c r="V237">
        <v>19</v>
      </c>
      <c r="W237">
        <v>18</v>
      </c>
      <c r="X237">
        <v>372</v>
      </c>
      <c r="Y237">
        <v>210</v>
      </c>
      <c r="Z237" t="s">
        <v>1190</v>
      </c>
      <c r="AA237" t="s">
        <v>64</v>
      </c>
      <c r="AB237" t="s">
        <v>65</v>
      </c>
      <c r="AC237" t="s">
        <v>66</v>
      </c>
      <c r="AE237">
        <v>577</v>
      </c>
      <c r="AF237">
        <v>578</v>
      </c>
      <c r="AG237" s="6">
        <v>2720.5</v>
      </c>
      <c r="AH237">
        <v>4.71</v>
      </c>
      <c r="AJ237" s="2">
        <v>1271</v>
      </c>
      <c r="AK237" s="2">
        <v>1271</v>
      </c>
      <c r="AL237">
        <v>244</v>
      </c>
      <c r="AM237">
        <v>0.42599999999999999</v>
      </c>
      <c r="AN237">
        <v>6</v>
      </c>
      <c r="AO237">
        <v>0</v>
      </c>
      <c r="AP237">
        <v>8</v>
      </c>
      <c r="AQ237" s="1">
        <v>41803</v>
      </c>
      <c r="AR237" s="2">
        <v>258562</v>
      </c>
      <c r="AS237">
        <v>5.94</v>
      </c>
      <c r="AT237" s="2">
        <v>258562</v>
      </c>
      <c r="AU237">
        <v>5.94</v>
      </c>
      <c r="AV237" s="2">
        <v>43916</v>
      </c>
      <c r="AW237" s="2">
        <v>4497120</v>
      </c>
      <c r="AX237" s="3">
        <v>0.16980000000000001</v>
      </c>
      <c r="AY237">
        <v>214</v>
      </c>
      <c r="AZ237" s="4">
        <v>6339520</v>
      </c>
      <c r="BA237" s="4">
        <v>2344</v>
      </c>
      <c r="BB237" s="4">
        <v>542</v>
      </c>
      <c r="BC237" t="s">
        <v>1188</v>
      </c>
      <c r="BD237" t="s">
        <v>910</v>
      </c>
      <c r="BE237" t="s">
        <v>1191</v>
      </c>
      <c r="BF237" t="s">
        <v>1192</v>
      </c>
      <c r="BG237" t="s">
        <v>95</v>
      </c>
      <c r="BH237">
        <v>3</v>
      </c>
      <c r="BI237">
        <v>7</v>
      </c>
      <c r="BJ237">
        <v>27</v>
      </c>
      <c r="BK237">
        <v>74</v>
      </c>
      <c r="BL237">
        <v>2</v>
      </c>
      <c r="BM237" s="1">
        <v>17929</v>
      </c>
      <c r="BN237" t="s">
        <v>566</v>
      </c>
    </row>
    <row r="238" spans="1:69" x14ac:dyDescent="0.35">
      <c r="A238" t="s">
        <v>1193</v>
      </c>
      <c r="B238" s="10">
        <v>14257413</v>
      </c>
      <c r="C238" s="10">
        <v>17849384</v>
      </c>
      <c r="D238" s="10">
        <v>30249323</v>
      </c>
      <c r="E238">
        <v>150</v>
      </c>
      <c r="F238"/>
      <c r="G238" s="51" t="str">
        <f t="shared" si="21"/>
        <v>Below Average</v>
      </c>
      <c r="H238" s="57">
        <f t="shared" si="27"/>
        <v>-1.3849774262828978</v>
      </c>
      <c r="I238" s="51" t="str">
        <f t="shared" si="22"/>
        <v>Below Average</v>
      </c>
      <c r="K238" s="51" t="str">
        <f t="shared" si="23"/>
        <v>Below Average</v>
      </c>
      <c r="O238" s="54" t="str">
        <f t="shared" si="24"/>
        <v>Below Average</v>
      </c>
      <c r="P238" s="54" t="str">
        <f t="shared" si="25"/>
        <v>Below Average</v>
      </c>
      <c r="Q238" s="54" t="str">
        <f t="shared" si="26"/>
        <v>Below Average</v>
      </c>
      <c r="T238" t="s">
        <v>1193</v>
      </c>
      <c r="U238" t="s">
        <v>768</v>
      </c>
      <c r="V238">
        <v>218</v>
      </c>
      <c r="W238">
        <v>139</v>
      </c>
      <c r="X238">
        <v>329</v>
      </c>
      <c r="Y238">
        <v>253</v>
      </c>
      <c r="Z238" t="s">
        <v>1194</v>
      </c>
      <c r="AA238" t="s">
        <v>64</v>
      </c>
      <c r="AB238" t="s">
        <v>65</v>
      </c>
      <c r="AC238" t="s">
        <v>235</v>
      </c>
      <c r="AE238">
        <v>150</v>
      </c>
      <c r="AF238">
        <v>150</v>
      </c>
      <c r="AG238">
        <v>470</v>
      </c>
      <c r="AH238">
        <v>3.13</v>
      </c>
      <c r="AJ238">
        <v>160</v>
      </c>
      <c r="AK238">
        <v>160</v>
      </c>
      <c r="AL238">
        <v>136</v>
      </c>
      <c r="AM238">
        <v>0.91900000000000004</v>
      </c>
      <c r="AN238">
        <v>1</v>
      </c>
      <c r="AO238">
        <v>0</v>
      </c>
      <c r="AP238">
        <v>1</v>
      </c>
      <c r="AQ238">
        <v>20</v>
      </c>
      <c r="AR238" s="2">
        <v>12553</v>
      </c>
      <c r="AS238">
        <v>0.28999999999999998</v>
      </c>
      <c r="AT238" s="2">
        <v>12553</v>
      </c>
      <c r="AU238">
        <v>0.28999999999999998</v>
      </c>
      <c r="AV238" s="2">
        <v>6773</v>
      </c>
      <c r="AW238" s="2">
        <v>974866</v>
      </c>
      <c r="AX238" s="3">
        <v>0.53959999999999997</v>
      </c>
      <c r="AY238">
        <v>552</v>
      </c>
      <c r="AZ238" s="4">
        <v>4855905</v>
      </c>
      <c r="BA238" s="4">
        <v>9568</v>
      </c>
      <c r="BB238" s="4">
        <v>340</v>
      </c>
      <c r="BC238" t="s">
        <v>1195</v>
      </c>
      <c r="BD238" t="s">
        <v>120</v>
      </c>
      <c r="BE238" t="s">
        <v>1196</v>
      </c>
      <c r="BF238" t="s">
        <v>118</v>
      </c>
      <c r="BG238" t="s">
        <v>95</v>
      </c>
      <c r="BH238">
        <v>8</v>
      </c>
      <c r="BI238">
        <v>12</v>
      </c>
      <c r="BJ238">
        <v>28</v>
      </c>
      <c r="BK238">
        <v>76</v>
      </c>
      <c r="BL238">
        <v>5</v>
      </c>
      <c r="BM238" s="1">
        <v>27453</v>
      </c>
      <c r="BO238" t="s">
        <v>236</v>
      </c>
    </row>
    <row r="239" spans="1:69" x14ac:dyDescent="0.35">
      <c r="A239" t="s">
        <v>1197</v>
      </c>
      <c r="B239" s="10">
        <v>36663744</v>
      </c>
      <c r="C239" s="10">
        <v>37484920</v>
      </c>
      <c r="D239" s="10">
        <v>51549027</v>
      </c>
      <c r="E239">
        <v>189</v>
      </c>
      <c r="F239"/>
      <c r="G239" s="51" t="str">
        <f t="shared" si="21"/>
        <v>Below Average</v>
      </c>
      <c r="H239" s="57">
        <f t="shared" si="27"/>
        <v>-0.72622432752620714</v>
      </c>
      <c r="I239" s="51" t="str">
        <f t="shared" si="22"/>
        <v>Below Average</v>
      </c>
      <c r="K239" s="51" t="str">
        <f t="shared" si="23"/>
        <v>Below Average</v>
      </c>
      <c r="O239" s="54" t="str">
        <f t="shared" si="24"/>
        <v>Below Average</v>
      </c>
      <c r="P239" s="54" t="str">
        <f t="shared" si="25"/>
        <v>Below Average</v>
      </c>
      <c r="Q239" s="54" t="str">
        <f t="shared" si="26"/>
        <v>Below Average</v>
      </c>
      <c r="T239" t="s">
        <v>1197</v>
      </c>
      <c r="U239" t="s">
        <v>1017</v>
      </c>
      <c r="V239">
        <v>241</v>
      </c>
      <c r="W239">
        <v>241</v>
      </c>
      <c r="X239">
        <v>346</v>
      </c>
      <c r="Y239">
        <v>346</v>
      </c>
      <c r="Z239" t="s">
        <v>1198</v>
      </c>
      <c r="AA239" t="s">
        <v>64</v>
      </c>
      <c r="AB239" t="s">
        <v>75</v>
      </c>
      <c r="AC239" t="s">
        <v>66</v>
      </c>
      <c r="AE239">
        <v>188</v>
      </c>
      <c r="AF239">
        <v>189</v>
      </c>
      <c r="AG239">
        <v>834</v>
      </c>
      <c r="AH239">
        <v>4.4400000000000004</v>
      </c>
      <c r="AJ239">
        <v>421</v>
      </c>
      <c r="AK239">
        <v>421</v>
      </c>
      <c r="AL239">
        <v>70</v>
      </c>
      <c r="AM239">
        <v>0.376</v>
      </c>
      <c r="AN239">
        <v>1</v>
      </c>
      <c r="AO239">
        <v>0</v>
      </c>
      <c r="AP239">
        <v>2</v>
      </c>
      <c r="AQ239">
        <v>8</v>
      </c>
      <c r="AR239" s="2">
        <v>64945</v>
      </c>
      <c r="AS239">
        <v>1.49</v>
      </c>
      <c r="AT239" s="2">
        <v>64945</v>
      </c>
      <c r="AU239">
        <v>1.49</v>
      </c>
      <c r="AV239" s="2">
        <v>22776</v>
      </c>
      <c r="AW239" s="2">
        <v>1802766</v>
      </c>
      <c r="AX239" s="3">
        <v>0.35070000000000001</v>
      </c>
      <c r="AY239">
        <v>283</v>
      </c>
      <c r="AZ239" s="4">
        <v>5990000</v>
      </c>
      <c r="BA239" s="4">
        <v>7068</v>
      </c>
      <c r="BB239" s="4">
        <v>565</v>
      </c>
      <c r="BC239" t="s">
        <v>1199</v>
      </c>
      <c r="BD239" t="s">
        <v>1200</v>
      </c>
      <c r="BE239" t="s">
        <v>945</v>
      </c>
      <c r="BF239" t="s">
        <v>398</v>
      </c>
      <c r="BG239" t="s">
        <v>95</v>
      </c>
      <c r="BH239">
        <v>11</v>
      </c>
      <c r="BI239">
        <v>13</v>
      </c>
      <c r="BJ239">
        <v>30</v>
      </c>
      <c r="BK239">
        <v>68</v>
      </c>
      <c r="BL239">
        <v>9</v>
      </c>
      <c r="BM239" s="1">
        <v>26815</v>
      </c>
    </row>
    <row r="240" spans="1:69" x14ac:dyDescent="0.35">
      <c r="A240" t="s">
        <v>1201</v>
      </c>
      <c r="B240" s="10">
        <v>117087816</v>
      </c>
      <c r="C240" s="10">
        <v>118664232</v>
      </c>
      <c r="D240" s="10">
        <v>193673239</v>
      </c>
      <c r="E240">
        <v>763</v>
      </c>
      <c r="F240"/>
      <c r="G240" s="51" t="str">
        <f t="shared" si="21"/>
        <v>Above Average</v>
      </c>
      <c r="H240" s="57">
        <f t="shared" si="27"/>
        <v>0.39494639249232788</v>
      </c>
      <c r="I240" s="51" t="str">
        <f t="shared" si="22"/>
        <v>Above Average</v>
      </c>
      <c r="K240" s="51" t="str">
        <f t="shared" si="23"/>
        <v>Above Average</v>
      </c>
      <c r="O240" s="54" t="str">
        <f t="shared" si="24"/>
        <v>Above Average</v>
      </c>
      <c r="P240" s="54" t="str">
        <f t="shared" si="25"/>
        <v>Above Average</v>
      </c>
      <c r="Q240" s="54" t="str">
        <f t="shared" si="26"/>
        <v>Above Average</v>
      </c>
      <c r="T240" t="s">
        <v>1201</v>
      </c>
      <c r="U240" t="s">
        <v>1202</v>
      </c>
      <c r="V240">
        <v>135</v>
      </c>
      <c r="W240">
        <v>135</v>
      </c>
      <c r="X240">
        <v>227</v>
      </c>
      <c r="Y240">
        <v>227</v>
      </c>
      <c r="Z240" t="s">
        <v>1203</v>
      </c>
      <c r="AA240" t="s">
        <v>64</v>
      </c>
      <c r="AB240" t="s">
        <v>65</v>
      </c>
      <c r="AC240" t="s">
        <v>66</v>
      </c>
      <c r="AE240">
        <v>761</v>
      </c>
      <c r="AF240">
        <v>763</v>
      </c>
      <c r="AG240" s="6">
        <v>3575.5</v>
      </c>
      <c r="AH240">
        <v>4.7</v>
      </c>
      <c r="AJ240" s="2">
        <v>1814</v>
      </c>
      <c r="AK240" s="2">
        <v>1814</v>
      </c>
      <c r="AL240">
        <v>323</v>
      </c>
      <c r="AM240">
        <v>0.42799999999999999</v>
      </c>
      <c r="AN240">
        <v>6</v>
      </c>
      <c r="AO240">
        <v>0</v>
      </c>
      <c r="AP240">
        <v>6</v>
      </c>
      <c r="AQ240" t="s">
        <v>1204</v>
      </c>
      <c r="AR240" s="2">
        <v>340000</v>
      </c>
      <c r="AS240">
        <v>7.81</v>
      </c>
      <c r="AT240" s="2">
        <v>340000</v>
      </c>
      <c r="AU240">
        <v>7.81</v>
      </c>
      <c r="AV240" s="2">
        <v>52168</v>
      </c>
      <c r="AW240" s="2">
        <v>6754320</v>
      </c>
      <c r="AX240" s="3">
        <v>0.15340000000000001</v>
      </c>
      <c r="AY240">
        <v>232</v>
      </c>
      <c r="AZ240" s="4">
        <v>14017427</v>
      </c>
      <c r="BA240" s="4">
        <v>3914</v>
      </c>
      <c r="BB240" s="4">
        <v>526</v>
      </c>
      <c r="BC240" t="s">
        <v>1205</v>
      </c>
      <c r="BD240" t="s">
        <v>1206</v>
      </c>
      <c r="BE240" t="s">
        <v>113</v>
      </c>
      <c r="BF240" t="s">
        <v>1207</v>
      </c>
      <c r="BG240" t="s">
        <v>80</v>
      </c>
      <c r="BH240">
        <v>3</v>
      </c>
      <c r="BI240">
        <v>8</v>
      </c>
      <c r="BJ240">
        <v>18</v>
      </c>
      <c r="BK240" t="s">
        <v>1208</v>
      </c>
      <c r="BL240">
        <v>36</v>
      </c>
      <c r="BM240" s="1">
        <v>23650</v>
      </c>
      <c r="BO240" t="s">
        <v>186</v>
      </c>
    </row>
    <row r="241" spans="1:69" x14ac:dyDescent="0.35">
      <c r="A241" t="s">
        <v>1209</v>
      </c>
      <c r="B241" s="10">
        <v>43120828</v>
      </c>
      <c r="C241" s="10">
        <v>44981211</v>
      </c>
      <c r="D241" s="10">
        <v>82368684</v>
      </c>
      <c r="E241">
        <v>342</v>
      </c>
      <c r="F241"/>
      <c r="G241" s="51" t="str">
        <f t="shared" si="21"/>
        <v>Below Average</v>
      </c>
      <c r="H241" s="57">
        <f t="shared" si="27"/>
        <v>-0.58144850239321033</v>
      </c>
      <c r="I241" s="51" t="str">
        <f t="shared" si="22"/>
        <v>Below Average</v>
      </c>
      <c r="K241" s="51" t="str">
        <f t="shared" si="23"/>
        <v>Below Average</v>
      </c>
      <c r="O241" s="54" t="str">
        <f t="shared" si="24"/>
        <v>Above Average</v>
      </c>
      <c r="P241" s="54" t="str">
        <f t="shared" si="25"/>
        <v>Below Average</v>
      </c>
      <c r="Q241" s="54" t="str">
        <f t="shared" si="26"/>
        <v>Above Average</v>
      </c>
      <c r="T241" t="s">
        <v>1209</v>
      </c>
      <c r="U241" t="s">
        <v>1202</v>
      </c>
      <c r="V241">
        <v>177</v>
      </c>
      <c r="W241">
        <v>135</v>
      </c>
      <c r="X241">
        <v>281</v>
      </c>
      <c r="Y241">
        <v>227</v>
      </c>
      <c r="Z241" t="s">
        <v>1210</v>
      </c>
      <c r="AA241" t="s">
        <v>64</v>
      </c>
      <c r="AB241" t="s">
        <v>65</v>
      </c>
      <c r="AC241" t="s">
        <v>66</v>
      </c>
      <c r="AE241">
        <v>342</v>
      </c>
      <c r="AF241">
        <v>342</v>
      </c>
      <c r="AG241" s="6">
        <v>1496</v>
      </c>
      <c r="AH241">
        <v>4.37</v>
      </c>
      <c r="AJ241">
        <v>727</v>
      </c>
      <c r="AK241">
        <v>727</v>
      </c>
      <c r="AL241">
        <v>139</v>
      </c>
      <c r="AM241">
        <v>0.41</v>
      </c>
      <c r="AN241">
        <v>3</v>
      </c>
      <c r="AO241">
        <v>0</v>
      </c>
      <c r="AP241">
        <v>3</v>
      </c>
      <c r="AQ241" t="s">
        <v>734</v>
      </c>
      <c r="AR241" s="2">
        <v>146506</v>
      </c>
      <c r="AS241">
        <v>3.36</v>
      </c>
      <c r="AT241" s="2">
        <v>146506</v>
      </c>
      <c r="AU241">
        <v>3.36</v>
      </c>
      <c r="AV241" s="2">
        <v>24067</v>
      </c>
      <c r="AW241" s="2">
        <v>2801874</v>
      </c>
      <c r="AX241" s="3">
        <v>0.1643</v>
      </c>
      <c r="AY241">
        <v>216</v>
      </c>
      <c r="AZ241" s="4">
        <v>6450218</v>
      </c>
      <c r="BA241" s="4">
        <v>4312</v>
      </c>
      <c r="BB241" s="4">
        <v>538</v>
      </c>
      <c r="BC241" t="s">
        <v>1211</v>
      </c>
      <c r="BD241" t="s">
        <v>1207</v>
      </c>
      <c r="BE241" t="s">
        <v>254</v>
      </c>
      <c r="BF241" t="s">
        <v>1206</v>
      </c>
      <c r="BG241" t="s">
        <v>80</v>
      </c>
      <c r="BH241">
        <v>3</v>
      </c>
      <c r="BI241">
        <v>8</v>
      </c>
      <c r="BJ241">
        <v>18</v>
      </c>
      <c r="BK241">
        <v>54</v>
      </c>
      <c r="BL241">
        <v>36</v>
      </c>
      <c r="BM241" s="1">
        <v>24472</v>
      </c>
    </row>
    <row r="242" spans="1:69" x14ac:dyDescent="0.35">
      <c r="A242" t="s">
        <v>1212</v>
      </c>
      <c r="B242" s="10">
        <v>88133010</v>
      </c>
      <c r="C242" s="10">
        <v>97211262</v>
      </c>
      <c r="D242" s="10">
        <v>164306346</v>
      </c>
      <c r="E242">
        <v>721</v>
      </c>
      <c r="F242"/>
      <c r="G242" s="51" t="str">
        <f t="shared" si="21"/>
        <v>Above Average</v>
      </c>
      <c r="H242" s="57">
        <f t="shared" si="27"/>
        <v>0.11599629907946206</v>
      </c>
      <c r="I242" s="51" t="str">
        <f t="shared" si="22"/>
        <v>Above Average</v>
      </c>
      <c r="K242" s="51" t="str">
        <f t="shared" si="23"/>
        <v>Above Average</v>
      </c>
      <c r="O242" s="54" t="str">
        <f t="shared" si="24"/>
        <v>Above Average</v>
      </c>
      <c r="P242" s="54" t="str">
        <f t="shared" si="25"/>
        <v>Above Average</v>
      </c>
      <c r="Q242" s="54" t="str">
        <f t="shared" si="26"/>
        <v>Above Average</v>
      </c>
      <c r="T242" t="s">
        <v>1212</v>
      </c>
      <c r="U242" t="s">
        <v>1213</v>
      </c>
      <c r="V242">
        <v>99</v>
      </c>
      <c r="W242">
        <v>99</v>
      </c>
      <c r="X242">
        <v>439</v>
      </c>
      <c r="Y242">
        <v>439</v>
      </c>
      <c r="Z242" t="s">
        <v>1214</v>
      </c>
      <c r="AA242" t="s">
        <v>176</v>
      </c>
      <c r="AB242" t="s">
        <v>65</v>
      </c>
      <c r="AC242" t="s">
        <v>66</v>
      </c>
      <c r="AD242">
        <v>102</v>
      </c>
      <c r="AE242">
        <v>721</v>
      </c>
      <c r="AF242">
        <v>721</v>
      </c>
      <c r="AG242" s="6">
        <v>3358.5</v>
      </c>
      <c r="AH242">
        <v>4.66</v>
      </c>
      <c r="AI242">
        <v>26</v>
      </c>
      <c r="AJ242" s="2">
        <v>1325</v>
      </c>
      <c r="AK242" s="2">
        <v>1585</v>
      </c>
      <c r="AL242">
        <v>343</v>
      </c>
      <c r="AM242">
        <v>0.48</v>
      </c>
      <c r="AN242">
        <v>5</v>
      </c>
      <c r="AO242">
        <v>0</v>
      </c>
      <c r="AP242">
        <v>5</v>
      </c>
      <c r="AQ242">
        <v>20</v>
      </c>
      <c r="AR242" s="2">
        <v>227341</v>
      </c>
      <c r="AS242">
        <v>5.22</v>
      </c>
      <c r="AT242" s="2">
        <v>227341</v>
      </c>
      <c r="AU242">
        <v>5.22</v>
      </c>
      <c r="AV242" s="2">
        <v>39355</v>
      </c>
      <c r="AW242" s="2">
        <v>5936573</v>
      </c>
      <c r="AX242" s="3">
        <v>0.1731</v>
      </c>
      <c r="AY242">
        <v>304</v>
      </c>
      <c r="AZ242" s="4">
        <v>14090000</v>
      </c>
      <c r="BA242" s="4">
        <v>4277</v>
      </c>
      <c r="BB242" s="4">
        <v>544</v>
      </c>
      <c r="BC242" t="s">
        <v>845</v>
      </c>
      <c r="BD242" t="s">
        <v>1215</v>
      </c>
      <c r="BE242" t="s">
        <v>843</v>
      </c>
      <c r="BF242" t="s">
        <v>842</v>
      </c>
      <c r="BG242" t="s">
        <v>95</v>
      </c>
      <c r="BH242">
        <v>3</v>
      </c>
      <c r="BI242">
        <v>7</v>
      </c>
      <c r="BJ242">
        <v>26</v>
      </c>
      <c r="BK242">
        <v>65</v>
      </c>
      <c r="BL242">
        <v>1</v>
      </c>
      <c r="BM242" s="1">
        <v>23832</v>
      </c>
    </row>
    <row r="243" spans="1:69" x14ac:dyDescent="0.35">
      <c r="A243" t="s">
        <v>1216</v>
      </c>
      <c r="B243" s="10">
        <v>11723304</v>
      </c>
      <c r="C243" s="10">
        <v>12903137</v>
      </c>
      <c r="D243" s="10">
        <v>16462404</v>
      </c>
      <c r="E243">
        <v>61</v>
      </c>
      <c r="F243"/>
      <c r="G243" s="51" t="str">
        <f t="shared" si="21"/>
        <v>Below Average</v>
      </c>
      <c r="H243" s="57">
        <f t="shared" si="27"/>
        <v>-1.4800828330413818</v>
      </c>
      <c r="I243" s="51" t="str">
        <f t="shared" si="22"/>
        <v>Below Average</v>
      </c>
      <c r="K243" s="51" t="str">
        <f t="shared" si="23"/>
        <v>Below Average</v>
      </c>
      <c r="O243" s="54" t="str">
        <f t="shared" si="24"/>
        <v>Below Average</v>
      </c>
      <c r="P243" s="54" t="str">
        <f t="shared" si="25"/>
        <v>Below Average</v>
      </c>
      <c r="Q243" s="54" t="str">
        <f t="shared" si="26"/>
        <v>Below Average</v>
      </c>
      <c r="T243" t="s">
        <v>1216</v>
      </c>
      <c r="U243" t="s">
        <v>73</v>
      </c>
      <c r="V243">
        <v>282</v>
      </c>
      <c r="W243">
        <v>167</v>
      </c>
      <c r="X243">
        <v>508</v>
      </c>
      <c r="Y243">
        <v>283</v>
      </c>
      <c r="Z243" t="s">
        <v>1217</v>
      </c>
      <c r="AA243" t="s">
        <v>64</v>
      </c>
      <c r="AB243" t="s">
        <v>65</v>
      </c>
      <c r="AC243" t="s">
        <v>84</v>
      </c>
      <c r="AE243">
        <v>60</v>
      </c>
      <c r="AF243">
        <v>61</v>
      </c>
      <c r="AG243">
        <v>218</v>
      </c>
      <c r="AH243">
        <v>3.63</v>
      </c>
      <c r="AJ243">
        <v>100</v>
      </c>
      <c r="AK243">
        <v>100</v>
      </c>
      <c r="AL243">
        <v>29</v>
      </c>
      <c r="AM243">
        <v>0.49199999999999999</v>
      </c>
      <c r="AN243">
        <v>1</v>
      </c>
      <c r="AO243">
        <v>0</v>
      </c>
      <c r="AP243">
        <v>1</v>
      </c>
      <c r="AQ243">
        <v>6</v>
      </c>
      <c r="AR243" s="2">
        <v>19400</v>
      </c>
      <c r="AS243">
        <v>0.45</v>
      </c>
      <c r="AT243" s="2">
        <v>19400</v>
      </c>
      <c r="AU243">
        <v>0.45</v>
      </c>
      <c r="AV243" s="2">
        <v>13470</v>
      </c>
      <c r="AW243" s="2">
        <v>642963</v>
      </c>
      <c r="AX243" s="3">
        <v>0.69430000000000003</v>
      </c>
      <c r="AY243">
        <v>222</v>
      </c>
      <c r="AZ243" s="4">
        <v>1594181</v>
      </c>
      <c r="BA243" s="4">
        <v>6727</v>
      </c>
      <c r="BB243" s="4">
        <v>502</v>
      </c>
      <c r="BC243" t="s">
        <v>669</v>
      </c>
      <c r="BD243" t="s">
        <v>1218</v>
      </c>
      <c r="BE243" t="s">
        <v>771</v>
      </c>
      <c r="BF243" t="s">
        <v>1219</v>
      </c>
      <c r="BG243" t="s">
        <v>80</v>
      </c>
      <c r="BH243">
        <v>17</v>
      </c>
      <c r="BI243">
        <v>9</v>
      </c>
      <c r="BJ243">
        <v>20</v>
      </c>
      <c r="BK243">
        <v>58</v>
      </c>
      <c r="BL243">
        <v>41</v>
      </c>
      <c r="BM243" s="1">
        <v>28262</v>
      </c>
    </row>
    <row r="244" spans="1:69" x14ac:dyDescent="0.35">
      <c r="A244" t="s">
        <v>1220</v>
      </c>
      <c r="B244" s="10">
        <v>50831811</v>
      </c>
      <c r="C244" s="10">
        <v>80661454</v>
      </c>
      <c r="D244" s="10">
        <v>119943869</v>
      </c>
      <c r="E244">
        <v>413</v>
      </c>
      <c r="F244"/>
      <c r="G244" s="51" t="str">
        <f t="shared" si="21"/>
        <v>Below Average</v>
      </c>
      <c r="H244" s="57">
        <f t="shared" si="27"/>
        <v>-0.42750282018665009</v>
      </c>
      <c r="I244" s="51" t="str">
        <f t="shared" si="22"/>
        <v>Below Average</v>
      </c>
      <c r="K244" s="51" t="str">
        <f t="shared" si="23"/>
        <v>Below Average</v>
      </c>
      <c r="O244" s="54" t="str">
        <f t="shared" si="24"/>
        <v>Above Average</v>
      </c>
      <c r="P244" s="54" t="str">
        <f t="shared" si="25"/>
        <v>Above Average</v>
      </c>
      <c r="Q244" s="54" t="str">
        <f t="shared" si="26"/>
        <v>Above Average</v>
      </c>
      <c r="T244" t="s">
        <v>1220</v>
      </c>
      <c r="U244" t="s">
        <v>467</v>
      </c>
      <c r="V244">
        <v>280</v>
      </c>
      <c r="W244">
        <v>280</v>
      </c>
      <c r="X244">
        <v>506</v>
      </c>
      <c r="Y244">
        <v>506</v>
      </c>
      <c r="Z244" t="s">
        <v>1221</v>
      </c>
      <c r="AA244" t="s">
        <v>64</v>
      </c>
      <c r="AB244" t="s">
        <v>65</v>
      </c>
      <c r="AC244" t="s">
        <v>84</v>
      </c>
      <c r="AE244">
        <v>411</v>
      </c>
      <c r="AF244">
        <v>413</v>
      </c>
      <c r="AG244" s="6">
        <v>1891.5</v>
      </c>
      <c r="AH244">
        <v>4.5999999999999996</v>
      </c>
      <c r="AJ244">
        <v>864</v>
      </c>
      <c r="AK244">
        <v>864</v>
      </c>
      <c r="AL244">
        <v>166</v>
      </c>
      <c r="AM244">
        <v>0.40899999999999997</v>
      </c>
      <c r="AN244">
        <v>7</v>
      </c>
      <c r="AO244">
        <v>1</v>
      </c>
      <c r="AP244">
        <v>8</v>
      </c>
      <c r="AQ244">
        <v>6</v>
      </c>
      <c r="AR244" s="2">
        <v>226969</v>
      </c>
      <c r="AS244">
        <v>5.21</v>
      </c>
      <c r="AT244" s="2">
        <v>226969</v>
      </c>
      <c r="AU244">
        <v>5.21</v>
      </c>
      <c r="AV244" s="2">
        <v>63056</v>
      </c>
      <c r="AW244" s="2">
        <v>3782352</v>
      </c>
      <c r="AX244" s="3">
        <v>0.27779999999999999</v>
      </c>
      <c r="AY244">
        <v>166</v>
      </c>
      <c r="AZ244" s="4">
        <v>8699894</v>
      </c>
      <c r="BA244" s="4">
        <v>4528</v>
      </c>
      <c r="BB244" s="4">
        <v>573</v>
      </c>
      <c r="BC244" t="s">
        <v>1222</v>
      </c>
      <c r="BD244" t="s">
        <v>1002</v>
      </c>
      <c r="BE244" t="s">
        <v>471</v>
      </c>
      <c r="BF244" t="s">
        <v>1223</v>
      </c>
      <c r="BG244" t="s">
        <v>71</v>
      </c>
      <c r="BH244">
        <v>9</v>
      </c>
      <c r="BI244">
        <v>15</v>
      </c>
      <c r="BJ244">
        <v>34</v>
      </c>
      <c r="BK244">
        <v>85</v>
      </c>
      <c r="BL244">
        <v>18</v>
      </c>
      <c r="BM244" s="1">
        <v>28257</v>
      </c>
    </row>
    <row r="245" spans="1:69" x14ac:dyDescent="0.35">
      <c r="A245" t="s">
        <v>1224</v>
      </c>
      <c r="B245" s="10">
        <v>184474555</v>
      </c>
      <c r="C245" s="10">
        <v>214644391</v>
      </c>
      <c r="D245" s="10">
        <v>242729857</v>
      </c>
      <c r="E245" s="2">
        <v>1007</v>
      </c>
      <c r="F245" s="2"/>
      <c r="G245" s="51" t="str">
        <f t="shared" si="21"/>
        <v>Above Average</v>
      </c>
      <c r="H245" s="57">
        <f t="shared" si="27"/>
        <v>0.80628480145259962</v>
      </c>
      <c r="I245" s="51" t="str">
        <f t="shared" si="22"/>
        <v>Above Average</v>
      </c>
      <c r="K245" s="51" t="str">
        <f t="shared" si="23"/>
        <v>Above Average</v>
      </c>
      <c r="O245" s="54" t="str">
        <f t="shared" si="24"/>
        <v>Above Average</v>
      </c>
      <c r="P245" s="54" t="str">
        <f t="shared" si="25"/>
        <v>Above Average</v>
      </c>
      <c r="Q245" s="54" t="str">
        <f t="shared" si="26"/>
        <v>Above Average</v>
      </c>
      <c r="T245" t="s">
        <v>1224</v>
      </c>
      <c r="U245" t="s">
        <v>1225</v>
      </c>
      <c r="V245">
        <v>93</v>
      </c>
      <c r="W245">
        <v>93</v>
      </c>
      <c r="X245">
        <v>673</v>
      </c>
      <c r="Y245">
        <v>673</v>
      </c>
      <c r="Z245" t="s">
        <v>1226</v>
      </c>
      <c r="AA245" t="s">
        <v>176</v>
      </c>
      <c r="AB245" t="s">
        <v>65</v>
      </c>
      <c r="AC245" t="s">
        <v>66</v>
      </c>
      <c r="AD245">
        <v>210</v>
      </c>
      <c r="AE245" s="2">
        <v>1005</v>
      </c>
      <c r="AF245" s="2">
        <v>1007</v>
      </c>
      <c r="AG245" s="6">
        <v>4523.5</v>
      </c>
      <c r="AH245">
        <v>4.5</v>
      </c>
      <c r="AI245">
        <v>539</v>
      </c>
      <c r="AJ245" s="2">
        <v>1760</v>
      </c>
      <c r="AK245" s="2">
        <v>2299</v>
      </c>
      <c r="AL245">
        <v>344</v>
      </c>
      <c r="AM245">
        <v>0.34699999999999998</v>
      </c>
      <c r="AN245">
        <v>6</v>
      </c>
      <c r="AO245">
        <v>0</v>
      </c>
      <c r="AP245">
        <v>6</v>
      </c>
      <c r="AQ245">
        <v>21</v>
      </c>
      <c r="AR245" s="2">
        <v>588851</v>
      </c>
      <c r="AS245">
        <v>13.52</v>
      </c>
      <c r="AT245" s="2">
        <v>545801</v>
      </c>
      <c r="AU245">
        <v>12.53</v>
      </c>
      <c r="AV245" s="2">
        <v>57006</v>
      </c>
      <c r="AW245" s="2">
        <v>8922933</v>
      </c>
      <c r="AX245" s="3">
        <v>9.6799999999999997E-2</v>
      </c>
      <c r="AY245">
        <v>170</v>
      </c>
      <c r="AZ245" s="4">
        <v>16351823</v>
      </c>
      <c r="BA245" s="4">
        <v>3607</v>
      </c>
      <c r="BB245" s="4">
        <v>512</v>
      </c>
      <c r="BC245" t="s">
        <v>1227</v>
      </c>
      <c r="BD245" t="s">
        <v>818</v>
      </c>
      <c r="BE245" t="s">
        <v>151</v>
      </c>
      <c r="BF245" t="s">
        <v>648</v>
      </c>
      <c r="BG245" t="s">
        <v>71</v>
      </c>
      <c r="BH245">
        <v>1</v>
      </c>
      <c r="BI245">
        <v>15</v>
      </c>
      <c r="BJ245" t="s">
        <v>1228</v>
      </c>
      <c r="BK245" t="s">
        <v>972</v>
      </c>
      <c r="BL245">
        <v>17</v>
      </c>
      <c r="BM245" s="1">
        <v>21670</v>
      </c>
    </row>
    <row r="246" spans="1:69" x14ac:dyDescent="0.35">
      <c r="A246" t="s">
        <v>1229</v>
      </c>
      <c r="B246" s="10">
        <v>175881184</v>
      </c>
      <c r="C246" s="10">
        <v>266062395</v>
      </c>
      <c r="D246" s="10">
        <v>350258894</v>
      </c>
      <c r="E246" s="2">
        <v>1526</v>
      </c>
      <c r="F246" s="2"/>
      <c r="G246" s="51" t="str">
        <f t="shared" si="21"/>
        <v>Above Average</v>
      </c>
      <c r="H246" s="57">
        <f t="shared" si="27"/>
        <v>0.76595463940632513</v>
      </c>
      <c r="I246" s="51" t="str">
        <f t="shared" si="22"/>
        <v>Above Average</v>
      </c>
      <c r="K246" s="51" t="str">
        <f t="shared" si="23"/>
        <v>Above Average</v>
      </c>
      <c r="O246" s="54" t="str">
        <f t="shared" si="24"/>
        <v>Above Average</v>
      </c>
      <c r="P246" s="54" t="str">
        <f t="shared" si="25"/>
        <v>Above Average</v>
      </c>
      <c r="Q246" s="54" t="str">
        <f t="shared" si="26"/>
        <v>Above Average</v>
      </c>
      <c r="T246" t="s">
        <v>1229</v>
      </c>
      <c r="U246" t="s">
        <v>1230</v>
      </c>
      <c r="V246">
        <v>38</v>
      </c>
      <c r="W246">
        <v>38</v>
      </c>
      <c r="X246">
        <v>211</v>
      </c>
      <c r="Y246">
        <v>211</v>
      </c>
      <c r="Z246" t="s">
        <v>1231</v>
      </c>
      <c r="AA246" t="s">
        <v>64</v>
      </c>
      <c r="AB246" t="s">
        <v>65</v>
      </c>
      <c r="AC246" t="s">
        <v>66</v>
      </c>
      <c r="AE246" s="2">
        <v>1525</v>
      </c>
      <c r="AF246" s="2">
        <v>1526</v>
      </c>
      <c r="AG246" s="6">
        <v>7109.5</v>
      </c>
      <c r="AH246">
        <v>4.66</v>
      </c>
      <c r="AJ246" s="2">
        <v>3426</v>
      </c>
      <c r="AK246" s="2">
        <v>3426</v>
      </c>
      <c r="AL246">
        <v>533</v>
      </c>
      <c r="AM246">
        <v>0.35799999999999998</v>
      </c>
      <c r="AN246">
        <v>13</v>
      </c>
      <c r="AO246">
        <v>0</v>
      </c>
      <c r="AP246">
        <v>14</v>
      </c>
      <c r="AQ246">
        <v>14</v>
      </c>
      <c r="AR246" s="2">
        <v>680670</v>
      </c>
      <c r="AS246">
        <v>15.63</v>
      </c>
      <c r="AT246" s="2">
        <v>625559</v>
      </c>
      <c r="AU246">
        <v>14.36</v>
      </c>
      <c r="AV246" s="2">
        <v>105458</v>
      </c>
      <c r="AW246" s="2">
        <v>13112212</v>
      </c>
      <c r="AX246" s="3">
        <v>0.15490000000000001</v>
      </c>
      <c r="AY246">
        <v>219</v>
      </c>
      <c r="AZ246" s="4">
        <v>20560063</v>
      </c>
      <c r="BA246" s="4">
        <v>2891</v>
      </c>
      <c r="BB246" s="4">
        <v>529</v>
      </c>
      <c r="BC246" t="s">
        <v>1232</v>
      </c>
      <c r="BD246" t="s">
        <v>559</v>
      </c>
      <c r="BE246" t="s">
        <v>558</v>
      </c>
      <c r="BF246" t="s">
        <v>1233</v>
      </c>
      <c r="BG246" t="s">
        <v>95</v>
      </c>
      <c r="BH246">
        <v>10</v>
      </c>
      <c r="BI246">
        <v>13</v>
      </c>
      <c r="BJ246">
        <v>30</v>
      </c>
      <c r="BK246">
        <v>70</v>
      </c>
      <c r="BL246">
        <v>9</v>
      </c>
      <c r="BM246" s="1">
        <v>19997</v>
      </c>
    </row>
    <row r="247" spans="1:69" x14ac:dyDescent="0.35">
      <c r="A247" t="s">
        <v>1234</v>
      </c>
      <c r="B247" s="10">
        <v>184144047</v>
      </c>
      <c r="C247" s="10">
        <v>261538116</v>
      </c>
      <c r="D247" s="10">
        <v>334201924</v>
      </c>
      <c r="E247">
        <v>664</v>
      </c>
      <c r="F247"/>
      <c r="G247" s="51" t="str">
        <f t="shared" si="21"/>
        <v>Above Average</v>
      </c>
      <c r="H247" s="57">
        <f t="shared" si="27"/>
        <v>0.8047824753611843</v>
      </c>
      <c r="I247" s="51" t="str">
        <f t="shared" si="22"/>
        <v>Above Average</v>
      </c>
      <c r="K247" s="51" t="str">
        <f t="shared" si="23"/>
        <v>Above Average</v>
      </c>
      <c r="O247" s="54" t="str">
        <f t="shared" si="24"/>
        <v>Above Average</v>
      </c>
      <c r="P247" s="54" t="str">
        <f t="shared" si="25"/>
        <v>Above Average</v>
      </c>
      <c r="Q247" s="54" t="str">
        <f t="shared" si="26"/>
        <v>Above Average</v>
      </c>
      <c r="T247" t="s">
        <v>1234</v>
      </c>
      <c r="U247" t="s">
        <v>1235</v>
      </c>
      <c r="V247">
        <v>377</v>
      </c>
      <c r="W247">
        <v>377</v>
      </c>
      <c r="X247">
        <v>650</v>
      </c>
      <c r="Y247">
        <v>650</v>
      </c>
      <c r="Z247" t="s">
        <v>1236</v>
      </c>
      <c r="AA247" t="s">
        <v>176</v>
      </c>
      <c r="AB247" t="s">
        <v>65</v>
      </c>
      <c r="AC247" t="s">
        <v>84</v>
      </c>
      <c r="AD247">
        <v>105</v>
      </c>
      <c r="AE247">
        <v>664</v>
      </c>
      <c r="AF247">
        <v>664</v>
      </c>
      <c r="AG247" s="6">
        <v>2824</v>
      </c>
      <c r="AH247">
        <v>4.25</v>
      </c>
      <c r="AI247">
        <v>241</v>
      </c>
      <c r="AJ247" s="2">
        <v>1171</v>
      </c>
      <c r="AK247" s="2">
        <v>1412</v>
      </c>
      <c r="AL247">
        <v>173</v>
      </c>
      <c r="AM247">
        <v>0.26500000000000001</v>
      </c>
      <c r="AN247">
        <v>40</v>
      </c>
      <c r="AO247">
        <v>2</v>
      </c>
      <c r="AP247">
        <v>43</v>
      </c>
      <c r="AQ247" s="1">
        <v>39208</v>
      </c>
      <c r="AR247" s="2">
        <v>201872</v>
      </c>
      <c r="AS247">
        <v>4.63</v>
      </c>
      <c r="AT247" s="2">
        <v>201872</v>
      </c>
      <c r="AU247">
        <v>4.63</v>
      </c>
      <c r="AV247" s="2">
        <v>116528</v>
      </c>
      <c r="AW247" s="2">
        <v>7142241</v>
      </c>
      <c r="AX247" s="3">
        <v>0.57720000000000005</v>
      </c>
      <c r="AY247">
        <v>305</v>
      </c>
      <c r="AZ247" s="4">
        <v>0</v>
      </c>
      <c r="BB247" s="4">
        <v>660</v>
      </c>
      <c r="BC247" t="s">
        <v>828</v>
      </c>
      <c r="BD247" t="s">
        <v>1237</v>
      </c>
      <c r="BE247" t="s">
        <v>1238</v>
      </c>
      <c r="BF247" t="s">
        <v>1239</v>
      </c>
      <c r="BG247" t="s">
        <v>95</v>
      </c>
      <c r="BH247">
        <v>10</v>
      </c>
      <c r="BI247">
        <v>13</v>
      </c>
      <c r="BJ247">
        <v>30</v>
      </c>
      <c r="BK247" t="s">
        <v>1240</v>
      </c>
      <c r="BL247">
        <v>9</v>
      </c>
      <c r="BM247" s="1">
        <v>34577</v>
      </c>
      <c r="BP247" t="s">
        <v>108</v>
      </c>
    </row>
    <row r="248" spans="1:69" x14ac:dyDescent="0.35">
      <c r="A248" t="s">
        <v>1241</v>
      </c>
      <c r="B248" s="10">
        <v>7331551</v>
      </c>
      <c r="C248" s="10">
        <v>21665200</v>
      </c>
      <c r="D248" s="10">
        <v>32195669</v>
      </c>
      <c r="E248">
        <v>53</v>
      </c>
      <c r="F248"/>
      <c r="G248" s="51" t="str">
        <f t="shared" si="21"/>
        <v>Below Average</v>
      </c>
      <c r="H248" s="57">
        <f t="shared" si="27"/>
        <v>-1.6582102232321112</v>
      </c>
      <c r="I248" s="51" t="str">
        <f t="shared" si="22"/>
        <v>Below Average</v>
      </c>
      <c r="K248" s="51" t="str">
        <f t="shared" si="23"/>
        <v>Below Average</v>
      </c>
      <c r="O248" s="54" t="str">
        <f t="shared" si="24"/>
        <v>Below Average</v>
      </c>
      <c r="P248" s="54" t="str">
        <f t="shared" si="25"/>
        <v>Below Average</v>
      </c>
      <c r="Q248" s="54" t="str">
        <f t="shared" si="26"/>
        <v>Below Average</v>
      </c>
      <c r="T248" t="s">
        <v>1241</v>
      </c>
      <c r="U248" t="s">
        <v>1168</v>
      </c>
      <c r="V248">
        <v>389</v>
      </c>
      <c r="W248">
        <v>359</v>
      </c>
      <c r="X248">
        <v>847</v>
      </c>
      <c r="Y248">
        <v>847</v>
      </c>
      <c r="Z248" t="s">
        <v>1242</v>
      </c>
      <c r="AA248" t="s">
        <v>1243</v>
      </c>
      <c r="AB248" t="s">
        <v>65</v>
      </c>
      <c r="AC248" t="s">
        <v>84</v>
      </c>
      <c r="AE248">
        <v>24</v>
      </c>
      <c r="AF248">
        <v>53</v>
      </c>
      <c r="AG248">
        <v>108</v>
      </c>
      <c r="AH248">
        <v>4.5</v>
      </c>
      <c r="AJ248">
        <v>38</v>
      </c>
      <c r="AK248">
        <v>38</v>
      </c>
      <c r="AL248">
        <v>10</v>
      </c>
      <c r="AM248">
        <v>0.41699999999999998</v>
      </c>
      <c r="AN248">
        <v>5</v>
      </c>
      <c r="AO248">
        <v>0</v>
      </c>
      <c r="AP248">
        <v>5</v>
      </c>
      <c r="AQ248">
        <v>5</v>
      </c>
      <c r="AR248" s="2">
        <v>13819</v>
      </c>
      <c r="AS248">
        <v>0.32</v>
      </c>
      <c r="AT248" s="2">
        <v>13819</v>
      </c>
      <c r="AU248">
        <v>0.32</v>
      </c>
      <c r="AV248" s="2">
        <v>11274</v>
      </c>
      <c r="AW248" s="2">
        <v>607774</v>
      </c>
      <c r="AX248" s="3">
        <v>0.81579999999999997</v>
      </c>
      <c r="AY248">
        <v>119</v>
      </c>
      <c r="AZ248" s="4">
        <v>4630200</v>
      </c>
      <c r="BA248" s="4">
        <v>19661</v>
      </c>
      <c r="BB248" s="4">
        <v>800</v>
      </c>
      <c r="BC248" t="s">
        <v>1237</v>
      </c>
      <c r="BD248" t="s">
        <v>1239</v>
      </c>
      <c r="BE248" t="s">
        <v>556</v>
      </c>
      <c r="BF248" t="s">
        <v>828</v>
      </c>
      <c r="BG248" t="s">
        <v>95</v>
      </c>
      <c r="BH248">
        <v>10</v>
      </c>
      <c r="BI248">
        <v>13</v>
      </c>
      <c r="BJ248">
        <v>30</v>
      </c>
      <c r="BK248">
        <v>70</v>
      </c>
      <c r="BL248">
        <v>9</v>
      </c>
      <c r="BM248" s="1">
        <v>34365</v>
      </c>
      <c r="BP248" t="s">
        <v>108</v>
      </c>
      <c r="BQ248" t="s">
        <v>108</v>
      </c>
    </row>
    <row r="249" spans="1:69" x14ac:dyDescent="0.35">
      <c r="A249" t="s">
        <v>1244</v>
      </c>
      <c r="B249" s="10">
        <v>1611729</v>
      </c>
      <c r="C249" s="10">
        <v>4147996</v>
      </c>
      <c r="D249" s="10">
        <v>6264941</v>
      </c>
      <c r="E249">
        <v>10</v>
      </c>
      <c r="F249"/>
      <c r="G249" s="51" t="str">
        <f t="shared" si="21"/>
        <v>Below Average</v>
      </c>
      <c r="H249" s="57">
        <f t="shared" si="27"/>
        <v>-1.9194961206859693</v>
      </c>
      <c r="I249" s="51" t="str">
        <f t="shared" si="22"/>
        <v>Below Average</v>
      </c>
      <c r="K249" s="51" t="str">
        <f t="shared" si="23"/>
        <v>Below Average</v>
      </c>
      <c r="O249" s="54" t="str">
        <f t="shared" si="24"/>
        <v>Below Average</v>
      </c>
      <c r="P249" s="54" t="str">
        <f t="shared" si="25"/>
        <v>Below Average</v>
      </c>
      <c r="Q249" s="54" t="str">
        <f t="shared" si="26"/>
        <v>Below Average</v>
      </c>
      <c r="T249" t="s">
        <v>1244</v>
      </c>
      <c r="U249" t="s">
        <v>1168</v>
      </c>
      <c r="V249">
        <v>398</v>
      </c>
      <c r="W249">
        <v>359</v>
      </c>
      <c r="X249">
        <v>871</v>
      </c>
      <c r="Y249">
        <v>871</v>
      </c>
      <c r="Z249" t="s">
        <v>1245</v>
      </c>
      <c r="AA249" t="s">
        <v>1243</v>
      </c>
      <c r="AB249" t="s">
        <v>65</v>
      </c>
      <c r="AC249" t="s">
        <v>84</v>
      </c>
      <c r="AE249">
        <v>4</v>
      </c>
      <c r="AF249">
        <v>10</v>
      </c>
      <c r="AG249">
        <v>20</v>
      </c>
      <c r="AH249">
        <v>5</v>
      </c>
      <c r="AJ249">
        <v>12</v>
      </c>
      <c r="AK249">
        <v>12</v>
      </c>
      <c r="AL249">
        <v>0</v>
      </c>
      <c r="AM249">
        <v>0</v>
      </c>
      <c r="AN249">
        <v>1</v>
      </c>
      <c r="AO249">
        <v>0</v>
      </c>
      <c r="AP249">
        <v>1</v>
      </c>
      <c r="AQ249">
        <v>5</v>
      </c>
      <c r="AR249" s="2">
        <v>3098</v>
      </c>
      <c r="AS249">
        <v>7.0000000000000007E-2</v>
      </c>
      <c r="AT249" s="2">
        <v>3098</v>
      </c>
      <c r="AU249">
        <v>7.0000000000000007E-2</v>
      </c>
      <c r="AV249" s="2">
        <v>2326</v>
      </c>
      <c r="AW249" s="2">
        <v>114675</v>
      </c>
      <c r="AX249" s="3">
        <v>0.75080000000000002</v>
      </c>
      <c r="AY249">
        <v>171</v>
      </c>
      <c r="AZ249" s="4">
        <v>967700</v>
      </c>
      <c r="BA249" s="4">
        <v>20160</v>
      </c>
      <c r="BB249" s="4">
        <v>1036</v>
      </c>
      <c r="BC249" t="s">
        <v>1239</v>
      </c>
      <c r="BD249" t="s">
        <v>1237</v>
      </c>
      <c r="BE249" t="s">
        <v>828</v>
      </c>
      <c r="BG249" t="s">
        <v>95</v>
      </c>
      <c r="BH249">
        <v>10</v>
      </c>
      <c r="BI249">
        <v>13</v>
      </c>
      <c r="BJ249">
        <v>30</v>
      </c>
      <c r="BK249">
        <v>70</v>
      </c>
      <c r="BL249">
        <v>9</v>
      </c>
      <c r="BM249" s="1">
        <v>34181</v>
      </c>
      <c r="BP249" t="s">
        <v>108</v>
      </c>
      <c r="BQ249" t="s">
        <v>108</v>
      </c>
    </row>
    <row r="250" spans="1:69" x14ac:dyDescent="0.35">
      <c r="A250" t="s">
        <v>1246</v>
      </c>
      <c r="B250" s="10">
        <v>1463108</v>
      </c>
      <c r="C250" s="10">
        <v>1485799</v>
      </c>
      <c r="D250" s="10">
        <v>6099491</v>
      </c>
      <c r="E250">
        <v>10</v>
      </c>
      <c r="F250"/>
      <c r="G250" s="51" t="str">
        <f t="shared" si="21"/>
        <v>Below Average</v>
      </c>
      <c r="H250" s="57">
        <f t="shared" si="27"/>
        <v>-1.9267836774946097</v>
      </c>
      <c r="I250" s="51" t="str">
        <f t="shared" si="22"/>
        <v>Below Average</v>
      </c>
      <c r="K250" s="51" t="str">
        <f t="shared" si="23"/>
        <v>Below Average</v>
      </c>
      <c r="O250" s="54" t="str">
        <f t="shared" si="24"/>
        <v>Below Average</v>
      </c>
      <c r="P250" s="54" t="str">
        <f t="shared" si="25"/>
        <v>Below Average</v>
      </c>
      <c r="Q250" s="54" t="str">
        <f t="shared" si="26"/>
        <v>Below Average</v>
      </c>
      <c r="T250" t="s">
        <v>1246</v>
      </c>
      <c r="U250" t="s">
        <v>1168</v>
      </c>
      <c r="V250">
        <v>399</v>
      </c>
      <c r="W250">
        <v>359</v>
      </c>
      <c r="X250">
        <v>483</v>
      </c>
      <c r="Y250">
        <v>483</v>
      </c>
      <c r="Z250" t="s">
        <v>1247</v>
      </c>
      <c r="AA250" t="s">
        <v>1243</v>
      </c>
      <c r="AB250" t="s">
        <v>65</v>
      </c>
      <c r="AC250" t="s">
        <v>84</v>
      </c>
      <c r="AE250">
        <v>1</v>
      </c>
      <c r="AF250">
        <v>10</v>
      </c>
      <c r="AG250">
        <v>4.5</v>
      </c>
      <c r="AH250">
        <v>4.5</v>
      </c>
      <c r="AJ250">
        <v>3</v>
      </c>
      <c r="AK250">
        <v>3</v>
      </c>
      <c r="AL250">
        <v>0</v>
      </c>
      <c r="AM250">
        <v>0</v>
      </c>
      <c r="AN250">
        <v>1</v>
      </c>
      <c r="AO250">
        <v>0</v>
      </c>
      <c r="AP250">
        <v>1</v>
      </c>
      <c r="AQ250">
        <v>5</v>
      </c>
      <c r="AR250" s="2">
        <v>5396</v>
      </c>
      <c r="AS250">
        <v>0.12</v>
      </c>
      <c r="AT250" s="2">
        <v>5396</v>
      </c>
      <c r="AU250">
        <v>0.12</v>
      </c>
      <c r="AV250" s="2">
        <v>1599</v>
      </c>
      <c r="AW250" s="2">
        <v>114675</v>
      </c>
      <c r="AX250" s="3">
        <v>0.29630000000000001</v>
      </c>
      <c r="AY250">
        <v>25</v>
      </c>
      <c r="AZ250" s="4">
        <v>887005</v>
      </c>
      <c r="BA250" s="4">
        <v>20159</v>
      </c>
      <c r="BB250" s="4">
        <v>1431</v>
      </c>
      <c r="BC250" t="s">
        <v>1239</v>
      </c>
      <c r="BD250" t="s">
        <v>1248</v>
      </c>
      <c r="BE250" t="s">
        <v>828</v>
      </c>
      <c r="BG250" t="s">
        <v>95</v>
      </c>
      <c r="BH250">
        <v>10</v>
      </c>
      <c r="BI250">
        <v>13</v>
      </c>
      <c r="BJ250">
        <v>30</v>
      </c>
      <c r="BK250">
        <v>71</v>
      </c>
      <c r="BL250">
        <v>9</v>
      </c>
      <c r="BM250" s="1">
        <v>34880</v>
      </c>
      <c r="BP250" t="s">
        <v>108</v>
      </c>
      <c r="BQ250" t="s">
        <v>108</v>
      </c>
    </row>
    <row r="251" spans="1:69" x14ac:dyDescent="0.35">
      <c r="A251" t="s">
        <v>1249</v>
      </c>
      <c r="B251" s="10">
        <v>21913468</v>
      </c>
      <c r="C251" s="10">
        <v>22518842</v>
      </c>
      <c r="D251" s="10">
        <v>33364078</v>
      </c>
      <c r="E251">
        <v>125</v>
      </c>
      <c r="F251"/>
      <c r="G251" s="51" t="str">
        <f t="shared" si="21"/>
        <v>Below Average</v>
      </c>
      <c r="H251" s="57">
        <f t="shared" si="27"/>
        <v>-1.1268125113264951</v>
      </c>
      <c r="I251" s="51" t="str">
        <f t="shared" si="22"/>
        <v>Below Average</v>
      </c>
      <c r="K251" s="51" t="str">
        <f t="shared" si="23"/>
        <v>Below Average</v>
      </c>
      <c r="O251" s="54" t="str">
        <f t="shared" si="24"/>
        <v>Below Average</v>
      </c>
      <c r="P251" s="54" t="str">
        <f t="shared" si="25"/>
        <v>Below Average</v>
      </c>
      <c r="Q251" s="54" t="str">
        <f t="shared" si="26"/>
        <v>Below Average</v>
      </c>
      <c r="T251" t="s">
        <v>1249</v>
      </c>
      <c r="U251" t="s">
        <v>1052</v>
      </c>
      <c r="V251">
        <v>158</v>
      </c>
      <c r="W251">
        <v>162</v>
      </c>
      <c r="X251">
        <v>274</v>
      </c>
      <c r="Y251">
        <v>269</v>
      </c>
      <c r="Z251" t="s">
        <v>1250</v>
      </c>
      <c r="AA251" t="s">
        <v>64</v>
      </c>
      <c r="AB251" t="s">
        <v>65</v>
      </c>
      <c r="AC251" t="s">
        <v>66</v>
      </c>
      <c r="AE251">
        <v>125</v>
      </c>
      <c r="AF251">
        <v>125</v>
      </c>
      <c r="AG251">
        <v>562.5</v>
      </c>
      <c r="AH251">
        <v>4.5</v>
      </c>
      <c r="AJ251">
        <v>298</v>
      </c>
      <c r="AK251">
        <v>298</v>
      </c>
      <c r="AL251">
        <v>42</v>
      </c>
      <c r="AM251">
        <v>0.33600000000000002</v>
      </c>
      <c r="AN251">
        <v>1</v>
      </c>
      <c r="AO251">
        <v>0</v>
      </c>
      <c r="AP251">
        <v>1</v>
      </c>
      <c r="AQ251">
        <v>16</v>
      </c>
      <c r="AR251" s="2">
        <v>54935</v>
      </c>
      <c r="AS251">
        <v>1.26</v>
      </c>
      <c r="AT251" s="2">
        <v>54935</v>
      </c>
      <c r="AU251">
        <v>1.26</v>
      </c>
      <c r="AV251" s="2">
        <v>6911</v>
      </c>
      <c r="AW251" s="2">
        <v>1037975</v>
      </c>
      <c r="AX251" s="3">
        <v>0.1258</v>
      </c>
      <c r="AY251">
        <v>237</v>
      </c>
      <c r="AZ251" s="4">
        <v>2334676</v>
      </c>
      <c r="BA251" s="4">
        <v>4147</v>
      </c>
      <c r="BB251" s="4">
        <v>613</v>
      </c>
      <c r="BC251" t="s">
        <v>1057</v>
      </c>
      <c r="BD251" t="s">
        <v>1251</v>
      </c>
      <c r="BE251" t="s">
        <v>380</v>
      </c>
      <c r="BG251" t="s">
        <v>80</v>
      </c>
      <c r="BH251">
        <v>16</v>
      </c>
      <c r="BI251">
        <v>8</v>
      </c>
      <c r="BJ251">
        <v>18</v>
      </c>
      <c r="BK251">
        <v>55</v>
      </c>
      <c r="BL251">
        <v>41</v>
      </c>
      <c r="BM251" s="1">
        <v>24472</v>
      </c>
    </row>
    <row r="252" spans="1:69" x14ac:dyDescent="0.35">
      <c r="A252" t="s">
        <v>1252</v>
      </c>
      <c r="B252" s="10">
        <v>98259995</v>
      </c>
      <c r="C252" s="10">
        <v>125175883</v>
      </c>
      <c r="D252" s="10">
        <v>175094947</v>
      </c>
      <c r="E252">
        <v>786</v>
      </c>
      <c r="F252"/>
      <c r="G252" s="51" t="str">
        <f t="shared" si="21"/>
        <v>Above Average</v>
      </c>
      <c r="H252" s="57">
        <f t="shared" si="27"/>
        <v>0.22395331083138556</v>
      </c>
      <c r="I252" s="51" t="str">
        <f t="shared" si="22"/>
        <v>Above Average</v>
      </c>
      <c r="K252" s="51" t="str">
        <f t="shared" si="23"/>
        <v>Above Average</v>
      </c>
      <c r="O252" s="54" t="str">
        <f t="shared" si="24"/>
        <v>Above Average</v>
      </c>
      <c r="P252" s="54" t="str">
        <f t="shared" si="25"/>
        <v>Above Average</v>
      </c>
      <c r="Q252" s="54" t="str">
        <f t="shared" si="26"/>
        <v>Above Average</v>
      </c>
      <c r="T252" t="s">
        <v>1252</v>
      </c>
      <c r="U252" t="s">
        <v>1253</v>
      </c>
      <c r="V252">
        <v>45</v>
      </c>
      <c r="W252">
        <v>45</v>
      </c>
      <c r="X252">
        <v>368</v>
      </c>
      <c r="Y252">
        <v>368</v>
      </c>
      <c r="Z252" t="s">
        <v>1254</v>
      </c>
      <c r="AA252" t="s">
        <v>64</v>
      </c>
      <c r="AB252" t="s">
        <v>65</v>
      </c>
      <c r="AC252" t="s">
        <v>66</v>
      </c>
      <c r="AE252">
        <v>783</v>
      </c>
      <c r="AF252">
        <v>786</v>
      </c>
      <c r="AG252" s="6">
        <v>3316.5</v>
      </c>
      <c r="AH252">
        <v>4.24</v>
      </c>
      <c r="AJ252" s="2">
        <v>1457</v>
      </c>
      <c r="AK252" s="2">
        <v>1457</v>
      </c>
      <c r="AL252">
        <v>341</v>
      </c>
      <c r="AM252">
        <v>0.439</v>
      </c>
      <c r="AN252">
        <v>7</v>
      </c>
      <c r="AO252">
        <v>0</v>
      </c>
      <c r="AP252">
        <v>7</v>
      </c>
      <c r="AQ252" t="s">
        <v>734</v>
      </c>
      <c r="AR252" s="2">
        <v>319008</v>
      </c>
      <c r="AS252">
        <v>7.32</v>
      </c>
      <c r="AT252" s="2">
        <v>319008</v>
      </c>
      <c r="AU252">
        <v>7.32</v>
      </c>
      <c r="AV252" s="2">
        <v>59598</v>
      </c>
      <c r="AW252" s="2">
        <v>6642484</v>
      </c>
      <c r="AX252" s="3">
        <v>0.18679999999999999</v>
      </c>
      <c r="AY252">
        <v>199</v>
      </c>
      <c r="AZ252" s="4">
        <v>8397841</v>
      </c>
      <c r="BA252" s="4">
        <v>2529</v>
      </c>
      <c r="BB252" s="4">
        <v>491</v>
      </c>
      <c r="BC252" t="s">
        <v>1255</v>
      </c>
      <c r="BD252" t="s">
        <v>1256</v>
      </c>
      <c r="BE252" t="s">
        <v>764</v>
      </c>
      <c r="BG252" t="s">
        <v>71</v>
      </c>
      <c r="BH252">
        <v>5</v>
      </c>
      <c r="BI252">
        <v>13</v>
      </c>
      <c r="BJ252">
        <v>29</v>
      </c>
      <c r="BK252">
        <v>77</v>
      </c>
      <c r="BL252">
        <v>16</v>
      </c>
      <c r="BM252" s="1">
        <v>18710</v>
      </c>
      <c r="BN252" t="s">
        <v>566</v>
      </c>
    </row>
    <row r="253" spans="1:69" x14ac:dyDescent="0.35">
      <c r="A253" t="s">
        <v>1257</v>
      </c>
      <c r="B253" s="10">
        <v>55556499</v>
      </c>
      <c r="C253" s="10">
        <v>60138891</v>
      </c>
      <c r="D253" s="10">
        <v>95102810</v>
      </c>
      <c r="E253">
        <v>360</v>
      </c>
      <c r="F253"/>
      <c r="G253" s="51" t="str">
        <f t="shared" si="21"/>
        <v>Below Average</v>
      </c>
      <c r="H253" s="57">
        <f t="shared" si="27"/>
        <v>-0.34192895434920451</v>
      </c>
      <c r="I253" s="51" t="str">
        <f t="shared" si="22"/>
        <v>Below Average</v>
      </c>
      <c r="K253" s="51" t="str">
        <f t="shared" si="23"/>
        <v>Below Average</v>
      </c>
      <c r="O253" s="54" t="str">
        <f t="shared" si="24"/>
        <v>Above Average</v>
      </c>
      <c r="P253" s="54" t="str">
        <f t="shared" si="25"/>
        <v>Above Average</v>
      </c>
      <c r="Q253" s="54" t="str">
        <f t="shared" si="26"/>
        <v>Above Average</v>
      </c>
      <c r="T253" t="s">
        <v>1257</v>
      </c>
      <c r="U253" t="s">
        <v>130</v>
      </c>
      <c r="V253">
        <v>192</v>
      </c>
      <c r="W253">
        <v>100</v>
      </c>
      <c r="X253">
        <v>312</v>
      </c>
      <c r="Y253">
        <v>312</v>
      </c>
      <c r="Z253" t="s">
        <v>1258</v>
      </c>
      <c r="AA253" t="s">
        <v>64</v>
      </c>
      <c r="AB253" t="s">
        <v>65</v>
      </c>
      <c r="AC253" t="s">
        <v>66</v>
      </c>
      <c r="AE253">
        <v>360</v>
      </c>
      <c r="AF253">
        <v>360</v>
      </c>
      <c r="AG253" s="6">
        <v>1591</v>
      </c>
      <c r="AH253">
        <v>4.42</v>
      </c>
      <c r="AJ253">
        <v>796</v>
      </c>
      <c r="AK253">
        <v>796</v>
      </c>
      <c r="AL253">
        <v>146</v>
      </c>
      <c r="AM253">
        <v>0.41199999999999998</v>
      </c>
      <c r="AN253">
        <v>2</v>
      </c>
      <c r="AO253">
        <v>2</v>
      </c>
      <c r="AP253">
        <v>5</v>
      </c>
      <c r="AQ253">
        <v>23</v>
      </c>
      <c r="AR253" s="2">
        <v>90637</v>
      </c>
      <c r="AS253">
        <v>2.08</v>
      </c>
      <c r="AT253" s="2">
        <v>90637</v>
      </c>
      <c r="AU253">
        <v>2.08</v>
      </c>
      <c r="AV253" s="2">
        <v>23922</v>
      </c>
      <c r="AW253" s="2">
        <v>3370430</v>
      </c>
      <c r="AX253" s="3">
        <v>0.26390000000000002</v>
      </c>
      <c r="AY253">
        <v>383</v>
      </c>
      <c r="AZ253" s="4">
        <v>11871465</v>
      </c>
      <c r="BA253" s="4">
        <v>7394</v>
      </c>
      <c r="BB253" s="4">
        <v>511</v>
      </c>
      <c r="BC253" t="s">
        <v>1259</v>
      </c>
      <c r="BD253" t="s">
        <v>1260</v>
      </c>
      <c r="BE253" t="s">
        <v>132</v>
      </c>
      <c r="BF253" t="s">
        <v>1261</v>
      </c>
      <c r="BG253" t="s">
        <v>95</v>
      </c>
      <c r="BH253">
        <v>3</v>
      </c>
      <c r="BI253">
        <v>12</v>
      </c>
      <c r="BJ253">
        <v>26</v>
      </c>
      <c r="BK253">
        <v>65</v>
      </c>
      <c r="BL253">
        <v>1</v>
      </c>
      <c r="BM253" s="1">
        <v>26968</v>
      </c>
    </row>
    <row r="254" spans="1:69" x14ac:dyDescent="0.35">
      <c r="A254" t="s">
        <v>1262</v>
      </c>
      <c r="B254" s="10">
        <v>180976825</v>
      </c>
      <c r="C254" s="10">
        <v>234238884</v>
      </c>
      <c r="D254" s="10">
        <v>297872390</v>
      </c>
      <c r="E254" s="2">
        <v>1056</v>
      </c>
      <c r="F254" s="2"/>
      <c r="G254" s="51" t="str">
        <f t="shared" si="21"/>
        <v>Above Average</v>
      </c>
      <c r="H254" s="57">
        <f t="shared" si="27"/>
        <v>0.79019176106460032</v>
      </c>
      <c r="I254" s="51" t="str">
        <f t="shared" si="22"/>
        <v>Above Average</v>
      </c>
      <c r="K254" s="51" t="str">
        <f t="shared" si="23"/>
        <v>Above Average</v>
      </c>
      <c r="O254" s="54" t="str">
        <f t="shared" si="24"/>
        <v>Above Average</v>
      </c>
      <c r="P254" s="54" t="str">
        <f t="shared" si="25"/>
        <v>Above Average</v>
      </c>
      <c r="Q254" s="54" t="str">
        <f t="shared" si="26"/>
        <v>Above Average</v>
      </c>
      <c r="T254" t="s">
        <v>1262</v>
      </c>
      <c r="U254" t="s">
        <v>1041</v>
      </c>
      <c r="V254">
        <v>36</v>
      </c>
      <c r="W254">
        <v>36</v>
      </c>
      <c r="X254">
        <v>314</v>
      </c>
      <c r="Y254">
        <v>314</v>
      </c>
      <c r="Z254" t="s">
        <v>1263</v>
      </c>
      <c r="AA254" t="s">
        <v>64</v>
      </c>
      <c r="AB254" t="s">
        <v>65</v>
      </c>
      <c r="AC254" t="s">
        <v>66</v>
      </c>
      <c r="AE254" s="2">
        <v>1054</v>
      </c>
      <c r="AF254" s="2">
        <v>1056</v>
      </c>
      <c r="AG254" s="6">
        <v>4911</v>
      </c>
      <c r="AH254">
        <v>4.66</v>
      </c>
      <c r="AJ254" s="2">
        <v>2383</v>
      </c>
      <c r="AK254" s="2">
        <v>2383</v>
      </c>
      <c r="AL254">
        <v>371</v>
      </c>
      <c r="AM254">
        <v>0.35399999999999998</v>
      </c>
      <c r="AN254">
        <v>18</v>
      </c>
      <c r="AO254">
        <v>0</v>
      </c>
      <c r="AP254">
        <v>36</v>
      </c>
      <c r="AQ254">
        <v>6</v>
      </c>
      <c r="AR254" s="2">
        <v>1036600</v>
      </c>
      <c r="AS254">
        <v>23.8</v>
      </c>
      <c r="AT254" s="2">
        <v>953637</v>
      </c>
      <c r="AU254">
        <v>21.89</v>
      </c>
      <c r="AV254" s="2">
        <v>159727</v>
      </c>
      <c r="AW254" s="2">
        <v>10080777</v>
      </c>
      <c r="AX254" s="3">
        <v>0.15409999999999999</v>
      </c>
      <c r="AY254">
        <v>100</v>
      </c>
      <c r="AZ254" s="4">
        <v>12596000</v>
      </c>
      <c r="BA254" s="4">
        <v>2573</v>
      </c>
      <c r="BB254" s="4">
        <v>542</v>
      </c>
      <c r="BC254" t="s">
        <v>961</v>
      </c>
      <c r="BD254" t="s">
        <v>1044</v>
      </c>
      <c r="BE254" t="s">
        <v>959</v>
      </c>
      <c r="BF254" t="s">
        <v>632</v>
      </c>
      <c r="BG254" t="s">
        <v>80</v>
      </c>
      <c r="BH254">
        <v>15</v>
      </c>
      <c r="BI254">
        <v>9</v>
      </c>
      <c r="BJ254">
        <v>19</v>
      </c>
      <c r="BK254">
        <v>41</v>
      </c>
      <c r="BL254">
        <v>46</v>
      </c>
      <c r="BM254" s="1">
        <v>18483</v>
      </c>
      <c r="BN254" t="s">
        <v>610</v>
      </c>
    </row>
    <row r="255" spans="1:69" x14ac:dyDescent="0.35">
      <c r="A255" t="s">
        <v>1264</v>
      </c>
      <c r="B255" s="10">
        <v>15802133</v>
      </c>
      <c r="C255" s="10">
        <v>18072770</v>
      </c>
      <c r="D255" s="10">
        <v>32526890</v>
      </c>
      <c r="E255">
        <v>155</v>
      </c>
      <c r="F255"/>
      <c r="G255" s="51" t="str">
        <f t="shared" si="21"/>
        <v>Below Average</v>
      </c>
      <c r="H255" s="57">
        <f t="shared" si="27"/>
        <v>-1.3295122093144629</v>
      </c>
      <c r="I255" s="51" t="str">
        <f t="shared" si="22"/>
        <v>Below Average</v>
      </c>
      <c r="K255" s="51" t="str">
        <f t="shared" si="23"/>
        <v>Below Average</v>
      </c>
      <c r="O255" s="54" t="str">
        <f t="shared" si="24"/>
        <v>Below Average</v>
      </c>
      <c r="P255" s="54" t="str">
        <f t="shared" si="25"/>
        <v>Below Average</v>
      </c>
      <c r="Q255" s="54" t="str">
        <f t="shared" si="26"/>
        <v>Below Average</v>
      </c>
      <c r="T255" t="s">
        <v>1264</v>
      </c>
      <c r="U255" t="s">
        <v>219</v>
      </c>
      <c r="V255">
        <v>279</v>
      </c>
      <c r="W255">
        <v>91</v>
      </c>
      <c r="X255">
        <v>505</v>
      </c>
      <c r="Y255">
        <v>240</v>
      </c>
      <c r="Z255" t="s">
        <v>1265</v>
      </c>
      <c r="AA255" t="s">
        <v>64</v>
      </c>
      <c r="AB255" t="s">
        <v>65</v>
      </c>
      <c r="AC255" t="s">
        <v>656</v>
      </c>
      <c r="AE255">
        <v>153</v>
      </c>
      <c r="AF255">
        <v>155</v>
      </c>
      <c r="AG255">
        <v>475.5</v>
      </c>
      <c r="AH255">
        <v>3.11</v>
      </c>
      <c r="AJ255">
        <v>164</v>
      </c>
      <c r="AK255">
        <v>164</v>
      </c>
      <c r="AL255">
        <v>138</v>
      </c>
      <c r="AM255">
        <v>0.92</v>
      </c>
      <c r="AN255">
        <v>1</v>
      </c>
      <c r="AO255">
        <v>0</v>
      </c>
      <c r="AP255">
        <v>1</v>
      </c>
      <c r="AQ255">
        <v>12</v>
      </c>
      <c r="AR255" s="2">
        <v>21844</v>
      </c>
      <c r="AS255">
        <v>0.5</v>
      </c>
      <c r="AT255" s="2">
        <v>21844</v>
      </c>
      <c r="AU255">
        <v>0.5</v>
      </c>
      <c r="AV255" s="2">
        <v>14991</v>
      </c>
      <c r="AW255" s="2">
        <v>1287831</v>
      </c>
      <c r="AX255" s="3">
        <v>0.68630000000000002</v>
      </c>
      <c r="AY255">
        <v>328</v>
      </c>
      <c r="AZ255" s="4">
        <v>3615000</v>
      </c>
      <c r="BA255" s="4">
        <v>7061</v>
      </c>
      <c r="BB255" s="4">
        <v>325</v>
      </c>
      <c r="BC255" t="s">
        <v>1266</v>
      </c>
      <c r="BD255" t="s">
        <v>1267</v>
      </c>
      <c r="BE255" t="s">
        <v>1268</v>
      </c>
      <c r="BF255" t="s">
        <v>505</v>
      </c>
      <c r="BG255" t="s">
        <v>198</v>
      </c>
      <c r="BH255">
        <v>12</v>
      </c>
      <c r="BI255">
        <v>5</v>
      </c>
      <c r="BJ255">
        <v>14</v>
      </c>
      <c r="BK255">
        <v>32</v>
      </c>
      <c r="BL255">
        <v>24</v>
      </c>
      <c r="BM255" s="1">
        <v>28794</v>
      </c>
      <c r="BO255" t="s">
        <v>236</v>
      </c>
      <c r="BP255" t="s">
        <v>108</v>
      </c>
    </row>
    <row r="256" spans="1:69" x14ac:dyDescent="0.35">
      <c r="A256" t="s">
        <v>1269</v>
      </c>
      <c r="B256" s="10">
        <v>224838629</v>
      </c>
      <c r="C256" s="10">
        <v>353165005</v>
      </c>
      <c r="D256" s="10">
        <v>439011790</v>
      </c>
      <c r="E256" s="2">
        <v>1935</v>
      </c>
      <c r="F256" s="2"/>
      <c r="G256" s="51" t="str">
        <f t="shared" si="21"/>
        <v>Above Average</v>
      </c>
      <c r="H256" s="57">
        <f t="shared" si="27"/>
        <v>0.9651433118732472</v>
      </c>
      <c r="I256" s="51" t="str">
        <f t="shared" si="22"/>
        <v>Above Average</v>
      </c>
      <c r="K256" s="51" t="str">
        <f t="shared" si="23"/>
        <v>Above Average</v>
      </c>
      <c r="O256" s="54" t="str">
        <f t="shared" si="24"/>
        <v>Above Average</v>
      </c>
      <c r="P256" s="54" t="str">
        <f t="shared" si="25"/>
        <v>Above Average</v>
      </c>
      <c r="Q256" s="54" t="str">
        <f t="shared" si="26"/>
        <v>Above Average</v>
      </c>
      <c r="T256" t="s">
        <v>1269</v>
      </c>
      <c r="U256" t="s">
        <v>1270</v>
      </c>
      <c r="V256">
        <v>27</v>
      </c>
      <c r="W256">
        <v>27</v>
      </c>
      <c r="X256">
        <v>531</v>
      </c>
      <c r="Y256">
        <v>531</v>
      </c>
      <c r="Z256" t="s">
        <v>1271</v>
      </c>
      <c r="AA256" t="s">
        <v>64</v>
      </c>
      <c r="AB256" t="s">
        <v>65</v>
      </c>
      <c r="AC256" t="s">
        <v>66</v>
      </c>
      <c r="AE256" s="2">
        <v>1934</v>
      </c>
      <c r="AF256" s="2">
        <v>1935</v>
      </c>
      <c r="AG256" s="6">
        <v>8988</v>
      </c>
      <c r="AH256">
        <v>4.6500000000000004</v>
      </c>
      <c r="AJ256" s="2">
        <v>4126</v>
      </c>
      <c r="AK256" s="2">
        <v>4126</v>
      </c>
      <c r="AL256">
        <v>923</v>
      </c>
      <c r="AM256">
        <v>0.48099999999999998</v>
      </c>
      <c r="AN256">
        <v>12</v>
      </c>
      <c r="AO256">
        <v>0</v>
      </c>
      <c r="AP256">
        <v>12</v>
      </c>
      <c r="AQ256">
        <v>17</v>
      </c>
      <c r="AR256" s="2">
        <v>947493</v>
      </c>
      <c r="AS256">
        <v>21.75</v>
      </c>
      <c r="AT256" s="2">
        <v>806175</v>
      </c>
      <c r="AU256">
        <v>18.510000000000002</v>
      </c>
      <c r="AV256" s="2">
        <v>126462</v>
      </c>
      <c r="AW256" s="2">
        <v>15937490</v>
      </c>
      <c r="AX256" s="3">
        <v>0.13350000000000001</v>
      </c>
      <c r="AY256">
        <v>190</v>
      </c>
      <c r="AZ256" s="4">
        <v>29083000</v>
      </c>
      <c r="BA256" s="4">
        <v>3270</v>
      </c>
      <c r="BB256" s="4">
        <v>551</v>
      </c>
      <c r="BC256" t="s">
        <v>843</v>
      </c>
      <c r="BD256" t="s">
        <v>1272</v>
      </c>
      <c r="BE256" t="s">
        <v>1273</v>
      </c>
      <c r="BF256" t="s">
        <v>1274</v>
      </c>
      <c r="BG256" t="s">
        <v>95</v>
      </c>
      <c r="BH256">
        <v>3</v>
      </c>
      <c r="BI256">
        <v>7</v>
      </c>
      <c r="BJ256">
        <v>26</v>
      </c>
      <c r="BK256">
        <v>65</v>
      </c>
      <c r="BL256">
        <v>1</v>
      </c>
      <c r="BM256" s="1">
        <v>19476</v>
      </c>
      <c r="BN256" t="s">
        <v>172</v>
      </c>
    </row>
    <row r="257" spans="1:69" x14ac:dyDescent="0.35">
      <c r="A257" t="s">
        <v>1275</v>
      </c>
      <c r="B257" s="10">
        <v>276395446</v>
      </c>
      <c r="C257" s="10">
        <v>348561958</v>
      </c>
      <c r="D257" s="10">
        <v>442139899</v>
      </c>
      <c r="E257" s="2">
        <v>1497</v>
      </c>
      <c r="F257" s="2"/>
      <c r="G257" s="51" t="str">
        <f t="shared" si="21"/>
        <v>Above Average</v>
      </c>
      <c r="H257" s="57">
        <f t="shared" si="27"/>
        <v>1.1154928842203271</v>
      </c>
      <c r="I257" s="51" t="str">
        <f t="shared" si="22"/>
        <v>Above Average</v>
      </c>
      <c r="K257" s="51" t="str">
        <f t="shared" si="23"/>
        <v>Above Average</v>
      </c>
      <c r="O257" s="54" t="str">
        <f t="shared" si="24"/>
        <v>Above Average</v>
      </c>
      <c r="P257" s="54" t="str">
        <f t="shared" si="25"/>
        <v>Above Average</v>
      </c>
      <c r="Q257" s="54" t="str">
        <f t="shared" si="26"/>
        <v>Above Average</v>
      </c>
      <c r="T257" t="s">
        <v>1275</v>
      </c>
      <c r="U257" t="s">
        <v>97</v>
      </c>
      <c r="V257">
        <v>67</v>
      </c>
      <c r="W257">
        <v>67</v>
      </c>
      <c r="X257">
        <v>222</v>
      </c>
      <c r="Y257">
        <v>222</v>
      </c>
      <c r="Z257" t="s">
        <v>1276</v>
      </c>
      <c r="AA257" t="s">
        <v>64</v>
      </c>
      <c r="AB257" t="s">
        <v>65</v>
      </c>
      <c r="AC257" t="s">
        <v>66</v>
      </c>
      <c r="AE257" s="2">
        <v>1495</v>
      </c>
      <c r="AF257" s="2">
        <v>1497</v>
      </c>
      <c r="AG257" s="6">
        <v>6963.5</v>
      </c>
      <c r="AH257">
        <v>4.66</v>
      </c>
      <c r="AJ257" s="2">
        <v>3286</v>
      </c>
      <c r="AK257" s="2">
        <v>3286</v>
      </c>
      <c r="AL257">
        <v>567</v>
      </c>
      <c r="AM257">
        <v>0.38400000000000001</v>
      </c>
      <c r="AN257">
        <v>28</v>
      </c>
      <c r="AO257">
        <v>3</v>
      </c>
      <c r="AP257">
        <v>31</v>
      </c>
      <c r="AQ257">
        <v>7</v>
      </c>
      <c r="AR257" s="2">
        <v>1340519</v>
      </c>
      <c r="AS257">
        <v>30.77</v>
      </c>
      <c r="AT257" s="2">
        <v>1340519</v>
      </c>
      <c r="AU257">
        <v>30.77</v>
      </c>
      <c r="AV257" s="2">
        <v>190435</v>
      </c>
      <c r="AW257" s="2">
        <v>12238008</v>
      </c>
      <c r="AX257" s="3">
        <v>0.1421</v>
      </c>
      <c r="AY257">
        <v>107</v>
      </c>
      <c r="AZ257" s="4">
        <v>17963549</v>
      </c>
      <c r="BA257" s="4">
        <v>2564</v>
      </c>
      <c r="BB257" s="4">
        <v>542</v>
      </c>
      <c r="BC257" t="s">
        <v>99</v>
      </c>
      <c r="BD257" t="s">
        <v>320</v>
      </c>
      <c r="BE257" t="s">
        <v>1001</v>
      </c>
      <c r="BF257" t="s">
        <v>1277</v>
      </c>
      <c r="BG257" t="s">
        <v>71</v>
      </c>
      <c r="BH257">
        <v>9</v>
      </c>
      <c r="BI257">
        <v>15</v>
      </c>
      <c r="BJ257">
        <v>32</v>
      </c>
      <c r="BK257">
        <v>85</v>
      </c>
      <c r="BL257">
        <v>18</v>
      </c>
      <c r="BM257" s="1">
        <v>20148</v>
      </c>
    </row>
    <row r="258" spans="1:69" x14ac:dyDescent="0.35">
      <c r="A258" t="s">
        <v>1278</v>
      </c>
      <c r="B258" s="10">
        <v>179124978</v>
      </c>
      <c r="C258" s="10">
        <v>254194432</v>
      </c>
      <c r="D258" s="10">
        <v>336816424</v>
      </c>
      <c r="E258" s="2">
        <v>1259</v>
      </c>
      <c r="F258" s="2"/>
      <c r="G258" s="51" t="str">
        <f t="shared" si="21"/>
        <v>Above Average</v>
      </c>
      <c r="H258" s="57">
        <f t="shared" si="27"/>
        <v>0.78149447608741562</v>
      </c>
      <c r="I258" s="51" t="str">
        <f t="shared" si="22"/>
        <v>Above Average</v>
      </c>
      <c r="K258" s="51" t="str">
        <f t="shared" si="23"/>
        <v>Above Average</v>
      </c>
      <c r="O258" s="54" t="str">
        <f t="shared" si="24"/>
        <v>Above Average</v>
      </c>
      <c r="P258" s="54" t="str">
        <f t="shared" si="25"/>
        <v>Above Average</v>
      </c>
      <c r="Q258" s="54" t="str">
        <f t="shared" si="26"/>
        <v>Above Average</v>
      </c>
      <c r="T258" t="s">
        <v>1278</v>
      </c>
      <c r="U258" t="s">
        <v>1279</v>
      </c>
      <c r="V258">
        <v>71</v>
      </c>
      <c r="W258">
        <v>71</v>
      </c>
      <c r="X258">
        <v>537</v>
      </c>
      <c r="Y258">
        <v>537</v>
      </c>
      <c r="Z258" t="s">
        <v>1280</v>
      </c>
      <c r="AA258" t="s">
        <v>64</v>
      </c>
      <c r="AB258" t="s">
        <v>65</v>
      </c>
      <c r="AC258" t="s">
        <v>66</v>
      </c>
      <c r="AE258" s="2">
        <v>1258</v>
      </c>
      <c r="AF258" s="2">
        <v>1259</v>
      </c>
      <c r="AG258" s="6">
        <v>5863</v>
      </c>
      <c r="AH258">
        <v>4.66</v>
      </c>
      <c r="AJ258" s="2">
        <v>2901</v>
      </c>
      <c r="AK258" s="2">
        <v>2901</v>
      </c>
      <c r="AL258">
        <v>493</v>
      </c>
      <c r="AM258">
        <v>0.39600000000000002</v>
      </c>
      <c r="AN258">
        <v>13</v>
      </c>
      <c r="AO258">
        <v>2</v>
      </c>
      <c r="AP258">
        <v>28</v>
      </c>
      <c r="AQ258">
        <v>7</v>
      </c>
      <c r="AR258" s="2">
        <v>1076761</v>
      </c>
      <c r="AS258">
        <v>24.72</v>
      </c>
      <c r="AT258" s="2">
        <v>1076761</v>
      </c>
      <c r="AU258">
        <v>24.72</v>
      </c>
      <c r="AV258" s="2">
        <v>164048</v>
      </c>
      <c r="AW258" s="2">
        <v>10481330</v>
      </c>
      <c r="AX258" s="3">
        <v>0.14319999999999999</v>
      </c>
      <c r="AY258">
        <v>117</v>
      </c>
      <c r="AZ258" s="4">
        <v>13445000</v>
      </c>
      <c r="BA258" s="4">
        <v>2308</v>
      </c>
      <c r="BB258" s="4">
        <v>500</v>
      </c>
      <c r="BC258" t="s">
        <v>1223</v>
      </c>
      <c r="BD258" t="s">
        <v>434</v>
      </c>
      <c r="BE258" t="s">
        <v>345</v>
      </c>
      <c r="BF258" t="s">
        <v>1281</v>
      </c>
      <c r="BG258" t="s">
        <v>71</v>
      </c>
      <c r="BH258">
        <v>9</v>
      </c>
      <c r="BI258">
        <v>15</v>
      </c>
      <c r="BJ258">
        <v>32</v>
      </c>
      <c r="BK258">
        <v>85</v>
      </c>
      <c r="BL258">
        <v>18</v>
      </c>
      <c r="BM258" s="1">
        <v>20026</v>
      </c>
      <c r="BN258" t="s">
        <v>172</v>
      </c>
    </row>
    <row r="259" spans="1:69" x14ac:dyDescent="0.35">
      <c r="A259" t="s">
        <v>1282</v>
      </c>
      <c r="B259" s="10">
        <v>75008831</v>
      </c>
      <c r="C259" s="10">
        <v>87504468</v>
      </c>
      <c r="D259" s="10">
        <v>135916923</v>
      </c>
      <c r="E259">
        <v>422</v>
      </c>
      <c r="F259"/>
      <c r="G259" s="51" t="str">
        <f t="shared" ref="G259:G322" si="28">IF(B259&gt;$F$3,"Above Average","Below Average")</f>
        <v>Below Average</v>
      </c>
      <c r="H259" s="57">
        <f t="shared" si="27"/>
        <v>-4.5107022523553308E-2</v>
      </c>
      <c r="I259" s="51" t="str">
        <f t="shared" ref="I259:I322" si="29">IF(C259&gt;$F$5,"Above Average","Below Average")</f>
        <v>Below Average</v>
      </c>
      <c r="K259" s="51" t="str">
        <f t="shared" ref="K259:K322" si="30">IF(D259&gt;$F$7,"Above Average","Below Average")</f>
        <v>Below Average</v>
      </c>
      <c r="O259" s="54" t="str">
        <f t="shared" ref="O259:O322" si="31">IF(B259&gt;$F$10,"Above Average","Below Average")</f>
        <v>Above Average</v>
      </c>
      <c r="P259" s="54" t="str">
        <f t="shared" ref="P259:P322" si="32">IF(C259&gt;$F$13,"Above Average","Below Average")</f>
        <v>Above Average</v>
      </c>
      <c r="Q259" s="54" t="str">
        <f t="shared" ref="Q259:Q322" si="33">IF(D259&gt;$F$16,"Above Average","Below Average")</f>
        <v>Above Average</v>
      </c>
      <c r="T259" t="s">
        <v>1282</v>
      </c>
      <c r="U259" t="s">
        <v>1036</v>
      </c>
      <c r="V259">
        <v>35</v>
      </c>
      <c r="W259">
        <v>35</v>
      </c>
      <c r="X259">
        <v>315</v>
      </c>
      <c r="Y259">
        <v>315</v>
      </c>
      <c r="Z259" t="s">
        <v>1283</v>
      </c>
      <c r="AA259" t="s">
        <v>64</v>
      </c>
      <c r="AB259" t="s">
        <v>65</v>
      </c>
      <c r="AC259" t="s">
        <v>66</v>
      </c>
      <c r="AE259">
        <v>421</v>
      </c>
      <c r="AF259">
        <v>422</v>
      </c>
      <c r="AG259" s="6">
        <v>1936.5</v>
      </c>
      <c r="AH259">
        <v>4.5999999999999996</v>
      </c>
      <c r="AJ259">
        <v>891</v>
      </c>
      <c r="AK259">
        <v>891</v>
      </c>
      <c r="AL259">
        <v>183</v>
      </c>
      <c r="AM259">
        <v>0.441</v>
      </c>
      <c r="AN259">
        <v>8</v>
      </c>
      <c r="AO259">
        <v>0</v>
      </c>
      <c r="AP259">
        <v>15</v>
      </c>
      <c r="AQ259">
        <v>6</v>
      </c>
      <c r="AR259" s="2">
        <v>708283</v>
      </c>
      <c r="AS259">
        <v>16.260000000000002</v>
      </c>
      <c r="AT259" s="2">
        <v>638737</v>
      </c>
      <c r="AU259">
        <v>14.66</v>
      </c>
      <c r="AV259" s="2">
        <v>68084</v>
      </c>
      <c r="AW259" s="2">
        <v>3921651</v>
      </c>
      <c r="AX259" s="3">
        <v>9.6100000000000005E-2</v>
      </c>
      <c r="AY259">
        <v>55</v>
      </c>
      <c r="AZ259" s="4">
        <v>5377000</v>
      </c>
      <c r="BA259" s="4">
        <v>2795</v>
      </c>
      <c r="BB259" s="4">
        <v>479</v>
      </c>
      <c r="BC259" t="s">
        <v>1284</v>
      </c>
      <c r="BD259" t="s">
        <v>1285</v>
      </c>
      <c r="BE259" t="s">
        <v>1286</v>
      </c>
      <c r="BF259" t="s">
        <v>1287</v>
      </c>
      <c r="BG259" t="s">
        <v>268</v>
      </c>
      <c r="BH259">
        <v>2</v>
      </c>
      <c r="BI259">
        <v>11</v>
      </c>
      <c r="BJ259">
        <v>23</v>
      </c>
      <c r="BK259">
        <v>64</v>
      </c>
      <c r="BL259">
        <v>50</v>
      </c>
      <c r="BM259" s="1">
        <v>18342</v>
      </c>
      <c r="BN259" t="s">
        <v>610</v>
      </c>
    </row>
    <row r="260" spans="1:69" x14ac:dyDescent="0.35">
      <c r="A260" t="s">
        <v>1288</v>
      </c>
      <c r="B260" s="10">
        <v>25052487</v>
      </c>
      <c r="C260" s="10">
        <v>37776088</v>
      </c>
      <c r="D260" s="10">
        <v>70022166</v>
      </c>
      <c r="E260">
        <v>114</v>
      </c>
      <c r="F260"/>
      <c r="G260" s="51" t="str">
        <f t="shared" si="28"/>
        <v>Below Average</v>
      </c>
      <c r="H260" s="57">
        <f t="shared" si="27"/>
        <v>-1.0320012933431395</v>
      </c>
      <c r="I260" s="51" t="str">
        <f t="shared" si="29"/>
        <v>Below Average</v>
      </c>
      <c r="K260" s="51" t="str">
        <f t="shared" si="30"/>
        <v>Below Average</v>
      </c>
      <c r="O260" s="54" t="str">
        <f t="shared" si="31"/>
        <v>Below Average</v>
      </c>
      <c r="P260" s="54" t="str">
        <f t="shared" si="32"/>
        <v>Below Average</v>
      </c>
      <c r="Q260" s="54" t="str">
        <f t="shared" si="33"/>
        <v>Below Average</v>
      </c>
      <c r="T260" t="s">
        <v>1288</v>
      </c>
      <c r="U260" t="s">
        <v>448</v>
      </c>
      <c r="V260">
        <v>305</v>
      </c>
      <c r="W260">
        <v>342</v>
      </c>
      <c r="X260">
        <v>550</v>
      </c>
      <c r="Y260">
        <v>753</v>
      </c>
      <c r="Z260" t="s">
        <v>1289</v>
      </c>
      <c r="AA260" t="s">
        <v>64</v>
      </c>
      <c r="AB260" t="s">
        <v>75</v>
      </c>
      <c r="AC260" t="s">
        <v>66</v>
      </c>
      <c r="AE260">
        <v>112</v>
      </c>
      <c r="AF260">
        <v>114</v>
      </c>
      <c r="AG260">
        <v>592</v>
      </c>
      <c r="AH260">
        <v>5.29</v>
      </c>
      <c r="AJ260">
        <v>383</v>
      </c>
      <c r="AK260">
        <v>383</v>
      </c>
      <c r="AL260">
        <v>18</v>
      </c>
      <c r="AM260">
        <v>0.16200000000000001</v>
      </c>
      <c r="AN260">
        <v>4</v>
      </c>
      <c r="AO260">
        <v>0</v>
      </c>
      <c r="AP260">
        <v>19</v>
      </c>
      <c r="AQ260">
        <v>3</v>
      </c>
      <c r="AR260" s="2">
        <v>149500</v>
      </c>
      <c r="AS260">
        <v>3.43</v>
      </c>
      <c r="AT260" s="2">
        <v>149500</v>
      </c>
      <c r="AU260">
        <v>3.43</v>
      </c>
      <c r="AV260" s="2">
        <v>41764</v>
      </c>
      <c r="AW260" s="2">
        <v>1301202</v>
      </c>
      <c r="AX260" s="3">
        <v>0.27939999999999998</v>
      </c>
      <c r="AY260">
        <v>112</v>
      </c>
      <c r="AZ260" s="4">
        <v>8902455</v>
      </c>
      <c r="BA260" s="4">
        <v>14764</v>
      </c>
      <c r="BB260" s="4">
        <v>636</v>
      </c>
      <c r="BC260" t="s">
        <v>817</v>
      </c>
      <c r="BD260" t="s">
        <v>572</v>
      </c>
      <c r="BE260" t="s">
        <v>1227</v>
      </c>
      <c r="BF260" t="s">
        <v>570</v>
      </c>
      <c r="BG260" t="s">
        <v>71</v>
      </c>
      <c r="BH260">
        <v>1</v>
      </c>
      <c r="BI260">
        <v>15</v>
      </c>
      <c r="BJ260">
        <v>32</v>
      </c>
      <c r="BK260">
        <v>79</v>
      </c>
      <c r="BL260">
        <v>17</v>
      </c>
      <c r="BM260" s="1">
        <v>32264</v>
      </c>
      <c r="BP260" t="s">
        <v>108</v>
      </c>
    </row>
    <row r="261" spans="1:69" x14ac:dyDescent="0.35">
      <c r="A261" t="s">
        <v>1290</v>
      </c>
      <c r="B261" s="10">
        <v>80002678</v>
      </c>
      <c r="C261" s="10">
        <v>101394411</v>
      </c>
      <c r="D261" s="10">
        <v>123374208</v>
      </c>
      <c r="E261">
        <v>448</v>
      </c>
      <c r="F261"/>
      <c r="G261" s="51" t="str">
        <f t="shared" si="28"/>
        <v>Above Average</v>
      </c>
      <c r="H261" s="57">
        <f t="shared" ref="H261:H324" si="34">(B261-$F$3)/AVERAGE(B261,$F$3)</f>
        <v>1.9338980165386013E-2</v>
      </c>
      <c r="I261" s="51" t="str">
        <f t="shared" si="29"/>
        <v>Above Average</v>
      </c>
      <c r="K261" s="51" t="str">
        <f t="shared" si="30"/>
        <v>Below Average</v>
      </c>
      <c r="O261" s="54" t="str">
        <f t="shared" si="31"/>
        <v>Above Average</v>
      </c>
      <c r="P261" s="54" t="str">
        <f t="shared" si="32"/>
        <v>Above Average</v>
      </c>
      <c r="Q261" s="54" t="str">
        <f t="shared" si="33"/>
        <v>Above Average</v>
      </c>
      <c r="T261" t="s">
        <v>1290</v>
      </c>
      <c r="U261" t="s">
        <v>1291</v>
      </c>
      <c r="V261">
        <v>8</v>
      </c>
      <c r="W261">
        <v>8</v>
      </c>
      <c r="X261">
        <v>206</v>
      </c>
      <c r="Y261">
        <v>206</v>
      </c>
      <c r="Z261" t="s">
        <v>1292</v>
      </c>
      <c r="AA261" t="s">
        <v>64</v>
      </c>
      <c r="AB261" t="s">
        <v>65</v>
      </c>
      <c r="AC261" t="s">
        <v>66</v>
      </c>
      <c r="AE261">
        <v>448</v>
      </c>
      <c r="AF261">
        <v>448</v>
      </c>
      <c r="AG261" s="6">
        <v>1797</v>
      </c>
      <c r="AH261">
        <v>4.01</v>
      </c>
      <c r="AJ261">
        <v>841</v>
      </c>
      <c r="AK261">
        <v>841</v>
      </c>
      <c r="AL261">
        <v>144</v>
      </c>
      <c r="AM261">
        <v>0.33900000000000002</v>
      </c>
      <c r="AN261">
        <v>11</v>
      </c>
      <c r="AO261">
        <v>1</v>
      </c>
      <c r="AP261">
        <v>33</v>
      </c>
      <c r="AQ261" s="7">
        <v>43528</v>
      </c>
      <c r="AR261" s="2">
        <v>392989</v>
      </c>
      <c r="AS261">
        <v>9.02</v>
      </c>
      <c r="AT261" s="2">
        <v>392989</v>
      </c>
      <c r="AU261">
        <v>9.02</v>
      </c>
      <c r="AV261" s="2">
        <v>82310</v>
      </c>
      <c r="AW261" s="2">
        <v>2940659</v>
      </c>
      <c r="AX261" s="3">
        <v>0.2094</v>
      </c>
      <c r="AY261">
        <v>93</v>
      </c>
      <c r="AZ261" s="4">
        <v>2117392</v>
      </c>
      <c r="BA261" s="4">
        <v>1182</v>
      </c>
      <c r="BB261" s="4">
        <v>515</v>
      </c>
      <c r="BC261" t="s">
        <v>1293</v>
      </c>
      <c r="BD261" t="s">
        <v>1294</v>
      </c>
      <c r="BE261" t="s">
        <v>1295</v>
      </c>
      <c r="BF261" t="s">
        <v>1296</v>
      </c>
      <c r="BG261" t="s">
        <v>198</v>
      </c>
      <c r="BH261">
        <v>12</v>
      </c>
      <c r="BI261">
        <v>5</v>
      </c>
      <c r="BJ261" t="s">
        <v>225</v>
      </c>
      <c r="BK261">
        <v>32</v>
      </c>
      <c r="BL261">
        <v>28</v>
      </c>
      <c r="BM261" s="1">
        <v>14824</v>
      </c>
    </row>
    <row r="262" spans="1:69" x14ac:dyDescent="0.35">
      <c r="A262" t="s">
        <v>1297</v>
      </c>
      <c r="B262" s="10">
        <v>131005798</v>
      </c>
      <c r="C262" s="10">
        <v>162004693</v>
      </c>
      <c r="D262" s="10">
        <v>198027425</v>
      </c>
      <c r="E262">
        <v>600</v>
      </c>
      <c r="F262"/>
      <c r="G262" s="51" t="str">
        <f t="shared" si="28"/>
        <v>Above Average</v>
      </c>
      <c r="H262" s="57">
        <f t="shared" si="34"/>
        <v>0.50158913015723539</v>
      </c>
      <c r="I262" s="51" t="str">
        <f t="shared" si="29"/>
        <v>Above Average</v>
      </c>
      <c r="K262" s="51" t="str">
        <f t="shared" si="30"/>
        <v>Above Average</v>
      </c>
      <c r="O262" s="54" t="str">
        <f t="shared" si="31"/>
        <v>Above Average</v>
      </c>
      <c r="P262" s="54" t="str">
        <f t="shared" si="32"/>
        <v>Above Average</v>
      </c>
      <c r="Q262" s="54" t="str">
        <f t="shared" si="33"/>
        <v>Above Average</v>
      </c>
      <c r="T262" t="s">
        <v>1297</v>
      </c>
      <c r="U262" t="s">
        <v>1291</v>
      </c>
      <c r="V262">
        <v>66</v>
      </c>
      <c r="W262">
        <v>8</v>
      </c>
      <c r="X262">
        <v>220</v>
      </c>
      <c r="Y262">
        <v>206</v>
      </c>
      <c r="Z262" t="s">
        <v>1298</v>
      </c>
      <c r="AA262" t="s">
        <v>64</v>
      </c>
      <c r="AB262" t="s">
        <v>65</v>
      </c>
      <c r="AC262" t="s">
        <v>66</v>
      </c>
      <c r="AE262">
        <v>598</v>
      </c>
      <c r="AF262">
        <v>600</v>
      </c>
      <c r="AG262" s="6">
        <v>2811</v>
      </c>
      <c r="AH262">
        <v>4.7</v>
      </c>
      <c r="AJ262" s="2">
        <v>1449</v>
      </c>
      <c r="AK262" s="2">
        <v>1449</v>
      </c>
      <c r="AL262">
        <v>166</v>
      </c>
      <c r="AM262">
        <v>0.28299999999999997</v>
      </c>
      <c r="AN262">
        <v>16</v>
      </c>
      <c r="AO262">
        <v>0</v>
      </c>
      <c r="AP262">
        <v>27</v>
      </c>
      <c r="AQ262" s="7">
        <v>43531</v>
      </c>
      <c r="AR262" s="2">
        <v>579217</v>
      </c>
      <c r="AS262">
        <v>13.3</v>
      </c>
      <c r="AT262" s="2">
        <v>579217</v>
      </c>
      <c r="AU262">
        <v>13.36</v>
      </c>
      <c r="AV262" s="2">
        <v>116506</v>
      </c>
      <c r="AW262" s="2">
        <v>5268542</v>
      </c>
      <c r="AX262" s="3">
        <v>0.2011</v>
      </c>
      <c r="AY262">
        <v>109</v>
      </c>
      <c r="AZ262" s="4">
        <v>8541145</v>
      </c>
      <c r="BA262" s="4">
        <v>3030</v>
      </c>
      <c r="BB262" s="4">
        <v>592</v>
      </c>
      <c r="BC262" t="s">
        <v>1294</v>
      </c>
      <c r="BD262" t="s">
        <v>1295</v>
      </c>
      <c r="BE262" t="s">
        <v>1299</v>
      </c>
      <c r="BF262" t="s">
        <v>1293</v>
      </c>
      <c r="BG262" t="s">
        <v>198</v>
      </c>
      <c r="BH262">
        <v>12</v>
      </c>
      <c r="BI262">
        <v>5</v>
      </c>
      <c r="BJ262" t="s">
        <v>225</v>
      </c>
      <c r="BK262">
        <v>32</v>
      </c>
      <c r="BL262">
        <v>28</v>
      </c>
      <c r="BM262" s="1">
        <v>20022</v>
      </c>
    </row>
    <row r="263" spans="1:69" x14ac:dyDescent="0.35">
      <c r="A263" t="s">
        <v>1300</v>
      </c>
      <c r="B263" s="10">
        <v>147999</v>
      </c>
      <c r="C263" s="10">
        <v>2699378</v>
      </c>
      <c r="D263" s="10">
        <v>7386614</v>
      </c>
      <c r="E263">
        <v>13</v>
      </c>
      <c r="F263"/>
      <c r="G263" s="51" t="str">
        <f t="shared" si="28"/>
        <v>Below Average</v>
      </c>
      <c r="H263" s="57">
        <f t="shared" si="34"/>
        <v>-1.9924699997296291</v>
      </c>
      <c r="I263" s="51" t="str">
        <f t="shared" si="29"/>
        <v>Below Average</v>
      </c>
      <c r="K263" s="51" t="str">
        <f t="shared" si="30"/>
        <v>Below Average</v>
      </c>
      <c r="O263" s="54" t="str">
        <f t="shared" si="31"/>
        <v>Below Average</v>
      </c>
      <c r="P263" s="54" t="str">
        <f t="shared" si="32"/>
        <v>Below Average</v>
      </c>
      <c r="Q263" s="54" t="str">
        <f t="shared" si="33"/>
        <v>Below Average</v>
      </c>
      <c r="T263" t="s">
        <v>1300</v>
      </c>
      <c r="U263" t="s">
        <v>103</v>
      </c>
      <c r="V263">
        <v>559</v>
      </c>
      <c r="W263">
        <v>359</v>
      </c>
      <c r="X263">
        <v>841</v>
      </c>
      <c r="Y263">
        <v>840</v>
      </c>
      <c r="Z263" t="s">
        <v>1301</v>
      </c>
      <c r="AA263" t="s">
        <v>64</v>
      </c>
      <c r="AB263" t="s">
        <v>75</v>
      </c>
      <c r="AC263" t="s">
        <v>66</v>
      </c>
      <c r="AE263">
        <v>13</v>
      </c>
      <c r="AF263">
        <v>13</v>
      </c>
      <c r="AG263">
        <v>66.5</v>
      </c>
      <c r="AH263">
        <v>5.12</v>
      </c>
      <c r="AJ263">
        <v>35</v>
      </c>
      <c r="AK263">
        <v>35</v>
      </c>
      <c r="AL263">
        <v>2</v>
      </c>
      <c r="AM263">
        <v>0.154</v>
      </c>
      <c r="AN263">
        <v>1</v>
      </c>
      <c r="AO263">
        <v>0</v>
      </c>
      <c r="AP263">
        <v>1</v>
      </c>
      <c r="AQ263">
        <v>6</v>
      </c>
      <c r="AR263" s="2">
        <v>5000</v>
      </c>
      <c r="AS263">
        <v>0.11</v>
      </c>
      <c r="AT263" s="2">
        <v>5000</v>
      </c>
      <c r="AU263">
        <v>0.11</v>
      </c>
      <c r="AV263" s="2">
        <v>3600</v>
      </c>
      <c r="AX263" s="3">
        <v>0.72</v>
      </c>
      <c r="AY263">
        <v>318</v>
      </c>
      <c r="AZ263" s="4">
        <v>4561538</v>
      </c>
      <c r="BA263" s="4">
        <v>68595</v>
      </c>
      <c r="BB263" s="4">
        <v>468</v>
      </c>
      <c r="BC263" t="s">
        <v>1302</v>
      </c>
      <c r="BD263" t="s">
        <v>693</v>
      </c>
      <c r="BE263" t="s">
        <v>1303</v>
      </c>
      <c r="BG263" t="s">
        <v>95</v>
      </c>
      <c r="BH263">
        <v>3</v>
      </c>
      <c r="BI263">
        <v>12</v>
      </c>
      <c r="BJ263">
        <v>26</v>
      </c>
      <c r="BK263">
        <v>65</v>
      </c>
      <c r="BL263">
        <v>1</v>
      </c>
      <c r="BM263" s="1">
        <v>37956</v>
      </c>
      <c r="BP263" t="s">
        <v>108</v>
      </c>
      <c r="BQ263" t="s">
        <v>108</v>
      </c>
    </row>
    <row r="264" spans="1:69" x14ac:dyDescent="0.35">
      <c r="A264" t="s">
        <v>1304</v>
      </c>
      <c r="B264" s="10">
        <v>107249980</v>
      </c>
      <c r="C264" s="10">
        <v>130745033</v>
      </c>
      <c r="D264" s="10">
        <v>197143773</v>
      </c>
      <c r="E264">
        <v>693</v>
      </c>
      <c r="F264"/>
      <c r="G264" s="51" t="str">
        <f t="shared" si="28"/>
        <v>Above Average</v>
      </c>
      <c r="H264" s="57">
        <f t="shared" si="34"/>
        <v>0.30992470262976723</v>
      </c>
      <c r="I264" s="51" t="str">
        <f t="shared" si="29"/>
        <v>Above Average</v>
      </c>
      <c r="K264" s="51" t="str">
        <f t="shared" si="30"/>
        <v>Above Average</v>
      </c>
      <c r="O264" s="54" t="str">
        <f t="shared" si="31"/>
        <v>Above Average</v>
      </c>
      <c r="P264" s="54" t="str">
        <f t="shared" si="32"/>
        <v>Above Average</v>
      </c>
      <c r="Q264" s="54" t="str">
        <f t="shared" si="33"/>
        <v>Above Average</v>
      </c>
      <c r="T264" t="s">
        <v>1304</v>
      </c>
      <c r="U264" t="s">
        <v>1305</v>
      </c>
      <c r="V264">
        <v>114</v>
      </c>
      <c r="W264">
        <v>114</v>
      </c>
      <c r="X264">
        <v>436</v>
      </c>
      <c r="Y264">
        <v>436</v>
      </c>
      <c r="Z264" t="s">
        <v>1306</v>
      </c>
      <c r="AA264" t="s">
        <v>176</v>
      </c>
      <c r="AB264" t="s">
        <v>65</v>
      </c>
      <c r="AC264" t="s">
        <v>66</v>
      </c>
      <c r="AD264">
        <v>125</v>
      </c>
      <c r="AE264">
        <v>693</v>
      </c>
      <c r="AF264">
        <v>693</v>
      </c>
      <c r="AG264" s="6">
        <v>3358.5</v>
      </c>
      <c r="AH264">
        <v>4.8499999999999996</v>
      </c>
      <c r="AI264">
        <v>355</v>
      </c>
      <c r="AJ264" s="2">
        <v>1711</v>
      </c>
      <c r="AK264" s="2">
        <v>2066</v>
      </c>
      <c r="AL264">
        <v>202</v>
      </c>
      <c r="AM264">
        <v>0.30599999999999999</v>
      </c>
      <c r="AN264">
        <v>6</v>
      </c>
      <c r="AO264">
        <v>1</v>
      </c>
      <c r="AP264">
        <v>12</v>
      </c>
      <c r="AQ264" t="s">
        <v>1307</v>
      </c>
      <c r="AR264" s="2">
        <v>734857</v>
      </c>
      <c r="AS264">
        <v>16.87</v>
      </c>
      <c r="AT264" s="2">
        <v>611147</v>
      </c>
      <c r="AU264">
        <v>14.03</v>
      </c>
      <c r="AV264" s="2">
        <v>76976</v>
      </c>
      <c r="AW264" s="2">
        <v>6441281</v>
      </c>
      <c r="AX264" s="3">
        <v>0.1047</v>
      </c>
      <c r="AY264">
        <v>122</v>
      </c>
      <c r="AZ264" s="4">
        <v>12271000</v>
      </c>
      <c r="BA264" s="4">
        <v>3654</v>
      </c>
      <c r="BB264" s="4">
        <v>521</v>
      </c>
      <c r="BC264" t="s">
        <v>1308</v>
      </c>
      <c r="BD264" t="s">
        <v>190</v>
      </c>
      <c r="BE264" t="s">
        <v>139</v>
      </c>
      <c r="BF264" t="s">
        <v>1309</v>
      </c>
      <c r="BG264" t="s">
        <v>268</v>
      </c>
      <c r="BH264">
        <v>1</v>
      </c>
      <c r="BI264">
        <v>11</v>
      </c>
      <c r="BJ264">
        <v>23</v>
      </c>
      <c r="BK264">
        <v>61</v>
      </c>
      <c r="BL264">
        <v>49</v>
      </c>
      <c r="BM264" s="1">
        <v>22797</v>
      </c>
    </row>
    <row r="265" spans="1:69" x14ac:dyDescent="0.35">
      <c r="A265" t="s">
        <v>1310</v>
      </c>
      <c r="B265" s="10">
        <v>17486589</v>
      </c>
      <c r="C265" s="10">
        <v>21387791</v>
      </c>
      <c r="D265" s="10">
        <v>32436736</v>
      </c>
      <c r="E265">
        <v>120</v>
      </c>
      <c r="F265"/>
      <c r="G265" s="51" t="str">
        <f t="shared" si="28"/>
        <v>Below Average</v>
      </c>
      <c r="H265" s="57">
        <f t="shared" si="34"/>
        <v>-1.2710649688620501</v>
      </c>
      <c r="I265" s="51" t="str">
        <f t="shared" si="29"/>
        <v>Below Average</v>
      </c>
      <c r="K265" s="51" t="str">
        <f t="shared" si="30"/>
        <v>Below Average</v>
      </c>
      <c r="O265" s="54" t="str">
        <f t="shared" si="31"/>
        <v>Below Average</v>
      </c>
      <c r="P265" s="54" t="str">
        <f t="shared" si="32"/>
        <v>Below Average</v>
      </c>
      <c r="Q265" s="54" t="str">
        <f t="shared" si="33"/>
        <v>Below Average</v>
      </c>
      <c r="T265" t="s">
        <v>1310</v>
      </c>
      <c r="U265" t="s">
        <v>448</v>
      </c>
      <c r="V265">
        <v>353</v>
      </c>
      <c r="W265">
        <v>342</v>
      </c>
      <c r="X265">
        <v>770</v>
      </c>
      <c r="Y265">
        <v>753</v>
      </c>
      <c r="Z265" t="s">
        <v>1311</v>
      </c>
      <c r="AA265" t="s">
        <v>64</v>
      </c>
      <c r="AB265" t="s">
        <v>75</v>
      </c>
      <c r="AC265" t="s">
        <v>66</v>
      </c>
      <c r="AE265">
        <v>119</v>
      </c>
      <c r="AF265">
        <v>120</v>
      </c>
      <c r="AG265">
        <v>535.5</v>
      </c>
      <c r="AH265">
        <v>4.5</v>
      </c>
      <c r="AJ265">
        <v>274</v>
      </c>
      <c r="AK265">
        <v>274</v>
      </c>
      <c r="AL265">
        <v>37</v>
      </c>
      <c r="AM265">
        <v>0.311</v>
      </c>
      <c r="AN265">
        <v>2</v>
      </c>
      <c r="AO265">
        <v>0</v>
      </c>
      <c r="AP265">
        <v>14</v>
      </c>
      <c r="AQ265">
        <v>3</v>
      </c>
      <c r="AR265" s="2">
        <v>123156</v>
      </c>
      <c r="AS265">
        <v>2.83</v>
      </c>
      <c r="AT265" s="2">
        <v>123156</v>
      </c>
      <c r="AU265">
        <v>2.83</v>
      </c>
      <c r="AV265" s="2">
        <v>42267</v>
      </c>
      <c r="AW265" s="2">
        <v>1098942</v>
      </c>
      <c r="AX265" s="3">
        <v>0.34320000000000001</v>
      </c>
      <c r="AY265">
        <v>97</v>
      </c>
      <c r="AZ265" s="4">
        <v>8851338</v>
      </c>
      <c r="BA265" s="4">
        <v>16391</v>
      </c>
      <c r="BB265" s="4">
        <v>648</v>
      </c>
      <c r="BC265" t="s">
        <v>1312</v>
      </c>
      <c r="BD265" t="s">
        <v>151</v>
      </c>
      <c r="BE265" t="s">
        <v>1313</v>
      </c>
      <c r="BF265" t="s">
        <v>1314</v>
      </c>
      <c r="BG265" t="s">
        <v>71</v>
      </c>
      <c r="BH265">
        <v>2</v>
      </c>
      <c r="BI265">
        <v>15</v>
      </c>
      <c r="BJ265">
        <v>32</v>
      </c>
      <c r="BK265">
        <v>85</v>
      </c>
      <c r="BL265">
        <v>17</v>
      </c>
      <c r="BM265" s="1">
        <v>31884</v>
      </c>
      <c r="BP265" t="s">
        <v>108</v>
      </c>
    </row>
    <row r="266" spans="1:69" x14ac:dyDescent="0.35">
      <c r="A266" t="s">
        <v>1315</v>
      </c>
      <c r="B266" s="10">
        <v>31128602</v>
      </c>
      <c r="C266" s="10">
        <v>31525820</v>
      </c>
      <c r="D266" s="10">
        <v>44930439</v>
      </c>
      <c r="E266">
        <v>83</v>
      </c>
      <c r="F266"/>
      <c r="G266" s="51" t="str">
        <f t="shared" si="28"/>
        <v>Below Average</v>
      </c>
      <c r="H266" s="57">
        <f t="shared" si="34"/>
        <v>-0.86390851119125356</v>
      </c>
      <c r="I266" s="51" t="str">
        <f t="shared" si="29"/>
        <v>Below Average</v>
      </c>
      <c r="K266" s="51" t="str">
        <f t="shared" si="30"/>
        <v>Below Average</v>
      </c>
      <c r="O266" s="54" t="str">
        <f t="shared" si="31"/>
        <v>Below Average</v>
      </c>
      <c r="P266" s="54" t="str">
        <f t="shared" si="32"/>
        <v>Below Average</v>
      </c>
      <c r="Q266" s="54" t="str">
        <f t="shared" si="33"/>
        <v>Below Average</v>
      </c>
      <c r="T266" t="s">
        <v>1315</v>
      </c>
      <c r="U266" t="s">
        <v>519</v>
      </c>
      <c r="V266">
        <v>366</v>
      </c>
      <c r="W266">
        <v>351</v>
      </c>
      <c r="X266">
        <v>801</v>
      </c>
      <c r="Y266">
        <v>765</v>
      </c>
      <c r="Z266" t="s">
        <v>1316</v>
      </c>
      <c r="AA266" t="s">
        <v>64</v>
      </c>
      <c r="AB266" t="s">
        <v>75</v>
      </c>
      <c r="AC266" t="s">
        <v>84</v>
      </c>
      <c r="AE266">
        <v>83</v>
      </c>
      <c r="AF266">
        <v>83</v>
      </c>
      <c r="AG266">
        <v>440.5</v>
      </c>
      <c r="AH266">
        <v>5.31</v>
      </c>
      <c r="AJ266">
        <v>275</v>
      </c>
      <c r="AK266">
        <v>275</v>
      </c>
      <c r="AL266">
        <v>12</v>
      </c>
      <c r="AM266">
        <v>0.14599999999999999</v>
      </c>
      <c r="AN266">
        <v>5</v>
      </c>
      <c r="AO266">
        <v>0</v>
      </c>
      <c r="AP266">
        <v>5</v>
      </c>
      <c r="AQ266">
        <v>4</v>
      </c>
      <c r="AR266" s="2">
        <v>49149</v>
      </c>
      <c r="AS266">
        <v>1.1299999999999999</v>
      </c>
      <c r="AT266" s="2">
        <v>49149</v>
      </c>
      <c r="AU266">
        <v>1.1299999999999999</v>
      </c>
      <c r="AV266" s="2">
        <v>28039</v>
      </c>
      <c r="AW266" s="2">
        <v>1312849</v>
      </c>
      <c r="AX266" s="3">
        <v>0.57050000000000001</v>
      </c>
      <c r="AY266">
        <v>243</v>
      </c>
      <c r="AZ266" s="4">
        <v>9091865</v>
      </c>
      <c r="BA266" s="4">
        <v>20640</v>
      </c>
      <c r="BB266" s="4">
        <v>709</v>
      </c>
      <c r="BC266" t="s">
        <v>1317</v>
      </c>
      <c r="BD266" t="s">
        <v>785</v>
      </c>
      <c r="BE266" t="s">
        <v>1318</v>
      </c>
      <c r="BF266" t="s">
        <v>341</v>
      </c>
      <c r="BG266" t="s">
        <v>80</v>
      </c>
      <c r="BH266">
        <v>8</v>
      </c>
      <c r="BI266">
        <v>9</v>
      </c>
      <c r="BJ266" t="s">
        <v>524</v>
      </c>
      <c r="BK266">
        <v>55</v>
      </c>
      <c r="BL266" t="s">
        <v>1319</v>
      </c>
      <c r="BM266" s="1">
        <v>33369</v>
      </c>
      <c r="BP266" t="s">
        <v>108</v>
      </c>
    </row>
    <row r="267" spans="1:69" x14ac:dyDescent="0.35">
      <c r="A267" t="s">
        <v>1320</v>
      </c>
      <c r="B267" s="10">
        <v>28878518</v>
      </c>
      <c r="C267" s="10">
        <v>29098265</v>
      </c>
      <c r="D267" s="10">
        <v>58356819</v>
      </c>
      <c r="E267">
        <v>125</v>
      </c>
      <c r="F267"/>
      <c r="G267" s="51" t="str">
        <f t="shared" si="28"/>
        <v>Below Average</v>
      </c>
      <c r="H267" s="57">
        <f t="shared" si="34"/>
        <v>-0.92393742763031372</v>
      </c>
      <c r="I267" s="51" t="str">
        <f t="shared" si="29"/>
        <v>Below Average</v>
      </c>
      <c r="K267" s="51" t="str">
        <f t="shared" si="30"/>
        <v>Below Average</v>
      </c>
      <c r="O267" s="54" t="str">
        <f t="shared" si="31"/>
        <v>Below Average</v>
      </c>
      <c r="P267" s="54" t="str">
        <f t="shared" si="32"/>
        <v>Below Average</v>
      </c>
      <c r="Q267" s="54" t="str">
        <f t="shared" si="33"/>
        <v>Below Average</v>
      </c>
      <c r="T267" t="s">
        <v>1320</v>
      </c>
      <c r="U267" t="s">
        <v>519</v>
      </c>
      <c r="V267">
        <v>368</v>
      </c>
      <c r="W267">
        <v>351</v>
      </c>
      <c r="X267">
        <v>837</v>
      </c>
      <c r="Y267">
        <v>765</v>
      </c>
      <c r="Z267" t="s">
        <v>1321</v>
      </c>
      <c r="AA267" t="s">
        <v>64</v>
      </c>
      <c r="AB267" t="s">
        <v>75</v>
      </c>
      <c r="AC267" t="s">
        <v>84</v>
      </c>
      <c r="AE267">
        <v>125</v>
      </c>
      <c r="AF267">
        <v>125</v>
      </c>
      <c r="AG267">
        <v>593.5</v>
      </c>
      <c r="AH267">
        <v>4.75</v>
      </c>
      <c r="AJ267">
        <v>329</v>
      </c>
      <c r="AK267">
        <v>329</v>
      </c>
      <c r="AL267">
        <v>25</v>
      </c>
      <c r="AM267">
        <v>0.20200000000000001</v>
      </c>
      <c r="AN267">
        <v>7</v>
      </c>
      <c r="AO267">
        <v>0</v>
      </c>
      <c r="AP267">
        <v>7</v>
      </c>
      <c r="AQ267">
        <v>4</v>
      </c>
      <c r="AR267" s="2">
        <v>48928</v>
      </c>
      <c r="AS267">
        <v>1.1200000000000001</v>
      </c>
      <c r="AT267" s="2">
        <v>48928</v>
      </c>
      <c r="AU267">
        <v>1.1200000000000001</v>
      </c>
      <c r="AV267" s="2">
        <v>36119</v>
      </c>
      <c r="AW267" s="2">
        <v>1656285</v>
      </c>
      <c r="AX267" s="3">
        <v>0.73819999999999997</v>
      </c>
      <c r="AY267">
        <v>294</v>
      </c>
      <c r="AZ267" s="4">
        <v>12235716</v>
      </c>
      <c r="BA267" s="4">
        <v>20616</v>
      </c>
      <c r="BB267" s="4">
        <v>614</v>
      </c>
      <c r="BC267" t="s">
        <v>1317</v>
      </c>
      <c r="BD267" t="s">
        <v>785</v>
      </c>
      <c r="BE267" t="s">
        <v>1318</v>
      </c>
      <c r="BF267" t="s">
        <v>341</v>
      </c>
      <c r="BG267" t="s">
        <v>80</v>
      </c>
      <c r="BH267">
        <v>8</v>
      </c>
      <c r="BI267">
        <v>9</v>
      </c>
      <c r="BJ267" t="s">
        <v>524</v>
      </c>
      <c r="BK267">
        <v>55</v>
      </c>
      <c r="BL267" t="s">
        <v>1319</v>
      </c>
      <c r="BM267" s="1">
        <v>33369</v>
      </c>
      <c r="BP267" t="s">
        <v>108</v>
      </c>
    </row>
    <row r="268" spans="1:69" x14ac:dyDescent="0.35">
      <c r="A268" t="s">
        <v>1322</v>
      </c>
      <c r="B268" s="10">
        <v>31493725</v>
      </c>
      <c r="C268" s="10">
        <v>37374568</v>
      </c>
      <c r="D268" s="10">
        <v>55397339</v>
      </c>
      <c r="E268">
        <v>267</v>
      </c>
      <c r="F268"/>
      <c r="G268" s="51" t="str">
        <f t="shared" si="28"/>
        <v>Below Average</v>
      </c>
      <c r="H268" s="57">
        <f t="shared" si="34"/>
        <v>-0.85439923185346667</v>
      </c>
      <c r="I268" s="51" t="str">
        <f t="shared" si="29"/>
        <v>Below Average</v>
      </c>
      <c r="K268" s="51" t="str">
        <f t="shared" si="30"/>
        <v>Below Average</v>
      </c>
      <c r="O268" s="54" t="str">
        <f t="shared" si="31"/>
        <v>Below Average</v>
      </c>
      <c r="P268" s="54" t="str">
        <f t="shared" si="32"/>
        <v>Below Average</v>
      </c>
      <c r="Q268" s="54" t="str">
        <f t="shared" si="33"/>
        <v>Below Average</v>
      </c>
      <c r="T268" t="s">
        <v>1322</v>
      </c>
      <c r="U268" t="s">
        <v>1323</v>
      </c>
      <c r="V268">
        <v>153</v>
      </c>
      <c r="W268">
        <v>153</v>
      </c>
      <c r="X268">
        <v>263</v>
      </c>
      <c r="Y268">
        <v>263</v>
      </c>
      <c r="Z268" t="s">
        <v>1324</v>
      </c>
      <c r="AA268" t="s">
        <v>64</v>
      </c>
      <c r="AB268" t="s">
        <v>65</v>
      </c>
      <c r="AC268" t="s">
        <v>66</v>
      </c>
      <c r="AE268">
        <v>267</v>
      </c>
      <c r="AF268">
        <v>267</v>
      </c>
      <c r="AG268" s="6">
        <v>1162.5</v>
      </c>
      <c r="AH268">
        <v>4.3499999999999996</v>
      </c>
      <c r="AJ268">
        <v>550</v>
      </c>
      <c r="AK268">
        <v>550</v>
      </c>
      <c r="AL268">
        <v>127</v>
      </c>
      <c r="AM268">
        <v>0.48099999999999998</v>
      </c>
      <c r="AN268">
        <v>2</v>
      </c>
      <c r="AO268">
        <v>0</v>
      </c>
      <c r="AP268">
        <v>2</v>
      </c>
      <c r="AQ268" t="s">
        <v>1325</v>
      </c>
      <c r="AR268" s="2">
        <v>46018</v>
      </c>
      <c r="AS268">
        <v>1.06</v>
      </c>
      <c r="AT268" s="2">
        <v>46018</v>
      </c>
      <c r="AU268">
        <v>1.06</v>
      </c>
      <c r="AV268" s="2">
        <v>12476</v>
      </c>
      <c r="AW268" s="2">
        <v>2133126</v>
      </c>
      <c r="AX268" s="3">
        <v>0.27110000000000001</v>
      </c>
      <c r="AY268">
        <v>519</v>
      </c>
      <c r="AZ268" s="4">
        <v>5442401</v>
      </c>
      <c r="BA268" s="4">
        <v>4674</v>
      </c>
      <c r="BB268" s="4">
        <v>564</v>
      </c>
      <c r="BC268" t="s">
        <v>87</v>
      </c>
      <c r="BD268" t="s">
        <v>128</v>
      </c>
      <c r="BE268" t="s">
        <v>118</v>
      </c>
      <c r="BF268" t="s">
        <v>126</v>
      </c>
      <c r="BG268" t="s">
        <v>95</v>
      </c>
      <c r="BH268">
        <v>6</v>
      </c>
      <c r="BI268">
        <v>12</v>
      </c>
      <c r="BJ268">
        <v>28</v>
      </c>
      <c r="BK268">
        <v>74</v>
      </c>
      <c r="BL268">
        <v>2</v>
      </c>
      <c r="BM268" s="1">
        <v>23773</v>
      </c>
    </row>
    <row r="269" spans="1:69" x14ac:dyDescent="0.35">
      <c r="A269" t="s">
        <v>1326</v>
      </c>
      <c r="B269" s="10">
        <v>70759984</v>
      </c>
      <c r="C269" s="10">
        <v>79608452</v>
      </c>
      <c r="D269" s="10">
        <v>110329749</v>
      </c>
      <c r="E269">
        <v>331</v>
      </c>
      <c r="F269"/>
      <c r="G269" s="51" t="str">
        <f t="shared" si="28"/>
        <v>Below Average</v>
      </c>
      <c r="H269" s="57">
        <f t="shared" si="34"/>
        <v>-0.10333478404937159</v>
      </c>
      <c r="I269" s="51" t="str">
        <f t="shared" si="29"/>
        <v>Below Average</v>
      </c>
      <c r="K269" s="51" t="str">
        <f t="shared" si="30"/>
        <v>Below Average</v>
      </c>
      <c r="O269" s="54" t="str">
        <f t="shared" si="31"/>
        <v>Above Average</v>
      </c>
      <c r="P269" s="54" t="str">
        <f t="shared" si="32"/>
        <v>Above Average</v>
      </c>
      <c r="Q269" s="54" t="str">
        <f t="shared" si="33"/>
        <v>Above Average</v>
      </c>
      <c r="T269" t="s">
        <v>1326</v>
      </c>
      <c r="U269" t="s">
        <v>1327</v>
      </c>
      <c r="V269">
        <v>221</v>
      </c>
      <c r="W269">
        <v>221</v>
      </c>
      <c r="X269">
        <v>337</v>
      </c>
      <c r="Y269">
        <v>337</v>
      </c>
      <c r="Z269" t="s">
        <v>1328</v>
      </c>
      <c r="AA269" t="s">
        <v>64</v>
      </c>
      <c r="AB269" t="s">
        <v>75</v>
      </c>
      <c r="AC269" t="s">
        <v>66</v>
      </c>
      <c r="AE269">
        <v>329</v>
      </c>
      <c r="AF269">
        <v>331</v>
      </c>
      <c r="AG269" s="6">
        <v>1614.5</v>
      </c>
      <c r="AH269">
        <v>4.91</v>
      </c>
      <c r="AJ269">
        <v>828</v>
      </c>
      <c r="AK269">
        <v>828</v>
      </c>
      <c r="AL269">
        <v>96</v>
      </c>
      <c r="AM269">
        <v>0.29299999999999998</v>
      </c>
      <c r="AN269">
        <v>5</v>
      </c>
      <c r="AO269">
        <v>0</v>
      </c>
      <c r="AP269">
        <v>25</v>
      </c>
      <c r="AQ269">
        <v>4</v>
      </c>
      <c r="AR269" s="2">
        <v>202058</v>
      </c>
      <c r="AS269">
        <v>4.6399999999999997</v>
      </c>
      <c r="AT269" s="2">
        <v>202058</v>
      </c>
      <c r="AU269">
        <v>4.6399999999999997</v>
      </c>
      <c r="AV269" s="2">
        <v>92431</v>
      </c>
      <c r="AW269" s="2">
        <v>3341149</v>
      </c>
      <c r="AX269" s="3">
        <v>0.45739999999999997</v>
      </c>
      <c r="AY269">
        <v>178</v>
      </c>
      <c r="AZ269" s="4">
        <v>10070462</v>
      </c>
      <c r="BA269" s="4">
        <v>6212</v>
      </c>
      <c r="BB269" s="4">
        <v>626</v>
      </c>
      <c r="BC269" t="s">
        <v>1329</v>
      </c>
      <c r="BD269" t="s">
        <v>1330</v>
      </c>
      <c r="BE269" t="s">
        <v>1331</v>
      </c>
      <c r="BF269" t="s">
        <v>1211</v>
      </c>
      <c r="BG269" t="s">
        <v>80</v>
      </c>
      <c r="BH269">
        <v>3</v>
      </c>
      <c r="BI269">
        <v>8</v>
      </c>
      <c r="BJ269">
        <v>25</v>
      </c>
      <c r="BK269">
        <v>56</v>
      </c>
      <c r="BL269">
        <v>36</v>
      </c>
      <c r="BM269" s="1">
        <v>26542</v>
      </c>
    </row>
    <row r="270" spans="1:69" x14ac:dyDescent="0.35">
      <c r="A270" t="s">
        <v>1332</v>
      </c>
      <c r="B270" s="10">
        <v>12614222</v>
      </c>
      <c r="C270" s="10">
        <v>14690909</v>
      </c>
      <c r="D270" s="10">
        <v>30770222</v>
      </c>
      <c r="E270">
        <v>150</v>
      </c>
      <c r="F270"/>
      <c r="G270" s="51" t="str">
        <f t="shared" si="28"/>
        <v>Below Average</v>
      </c>
      <c r="H270" s="57">
        <f t="shared" si="34"/>
        <v>-1.4460433769099252</v>
      </c>
      <c r="I270" s="51" t="str">
        <f t="shared" si="29"/>
        <v>Below Average</v>
      </c>
      <c r="K270" s="51" t="str">
        <f t="shared" si="30"/>
        <v>Below Average</v>
      </c>
      <c r="O270" s="54" t="str">
        <f t="shared" si="31"/>
        <v>Below Average</v>
      </c>
      <c r="P270" s="54" t="str">
        <f t="shared" si="32"/>
        <v>Below Average</v>
      </c>
      <c r="Q270" s="54" t="str">
        <f t="shared" si="33"/>
        <v>Below Average</v>
      </c>
      <c r="T270" t="s">
        <v>1332</v>
      </c>
      <c r="U270" t="s">
        <v>1327</v>
      </c>
      <c r="V270">
        <v>333</v>
      </c>
      <c r="W270">
        <v>221</v>
      </c>
      <c r="X270">
        <v>755</v>
      </c>
      <c r="Y270">
        <v>755</v>
      </c>
      <c r="Z270" t="s">
        <v>1333</v>
      </c>
      <c r="AA270" t="s">
        <v>64</v>
      </c>
      <c r="AB270" t="s">
        <v>75</v>
      </c>
      <c r="AC270" t="s">
        <v>235</v>
      </c>
      <c r="AE270">
        <v>150</v>
      </c>
      <c r="AF270">
        <v>150</v>
      </c>
      <c r="AG270">
        <v>525</v>
      </c>
      <c r="AH270">
        <v>3.5</v>
      </c>
      <c r="AJ270">
        <v>166</v>
      </c>
      <c r="AK270">
        <v>166</v>
      </c>
      <c r="AL270">
        <v>135</v>
      </c>
      <c r="AM270">
        <v>0.91200000000000003</v>
      </c>
      <c r="AN270">
        <v>1</v>
      </c>
      <c r="AO270">
        <v>0</v>
      </c>
      <c r="AP270">
        <v>1</v>
      </c>
      <c r="AQ270">
        <v>7</v>
      </c>
      <c r="AR270" s="2">
        <v>70050</v>
      </c>
      <c r="AS270">
        <v>1.61</v>
      </c>
      <c r="AT270" s="2">
        <v>70050</v>
      </c>
      <c r="AU270">
        <v>1.61</v>
      </c>
      <c r="AV270" s="2">
        <v>16458</v>
      </c>
      <c r="AW270" s="2">
        <v>1044874</v>
      </c>
      <c r="AX270" s="3">
        <v>0.2349</v>
      </c>
      <c r="AY270">
        <v>103</v>
      </c>
      <c r="AZ270" s="4">
        <v>9991893</v>
      </c>
      <c r="BA270" s="4">
        <v>19032</v>
      </c>
      <c r="BB270" s="4">
        <v>396</v>
      </c>
      <c r="BC270" t="s">
        <v>1329</v>
      </c>
      <c r="BD270" t="s">
        <v>1330</v>
      </c>
      <c r="BE270" t="s">
        <v>1331</v>
      </c>
      <c r="BF270" t="s">
        <v>1207</v>
      </c>
      <c r="BG270" t="s">
        <v>80</v>
      </c>
      <c r="BH270">
        <v>3</v>
      </c>
      <c r="BI270">
        <v>8</v>
      </c>
      <c r="BJ270">
        <v>25</v>
      </c>
      <c r="BK270">
        <v>56</v>
      </c>
      <c r="BL270">
        <v>36</v>
      </c>
      <c r="BM270" s="1">
        <v>31471</v>
      </c>
      <c r="BO270" t="s">
        <v>236</v>
      </c>
      <c r="BP270" t="s">
        <v>108</v>
      </c>
    </row>
    <row r="271" spans="1:69" x14ac:dyDescent="0.35">
      <c r="A271" t="s">
        <v>1334</v>
      </c>
      <c r="B271" s="10">
        <v>99020018</v>
      </c>
      <c r="C271" s="10">
        <v>162405914</v>
      </c>
      <c r="D271" s="10">
        <v>294566352</v>
      </c>
      <c r="E271" s="2">
        <v>1099</v>
      </c>
      <c r="F271" s="2"/>
      <c r="G271" s="51" t="str">
        <f t="shared" si="28"/>
        <v>Above Average</v>
      </c>
      <c r="H271" s="57">
        <f t="shared" si="34"/>
        <v>0.2315584363329338</v>
      </c>
      <c r="I271" s="51" t="str">
        <f t="shared" si="29"/>
        <v>Above Average</v>
      </c>
      <c r="K271" s="51" t="str">
        <f t="shared" si="30"/>
        <v>Above Average</v>
      </c>
      <c r="O271" s="54" t="str">
        <f t="shared" si="31"/>
        <v>Above Average</v>
      </c>
      <c r="P271" s="54" t="str">
        <f t="shared" si="32"/>
        <v>Above Average</v>
      </c>
      <c r="Q271" s="54" t="str">
        <f t="shared" si="33"/>
        <v>Above Average</v>
      </c>
      <c r="T271" t="s">
        <v>1334</v>
      </c>
      <c r="U271" t="s">
        <v>110</v>
      </c>
      <c r="V271">
        <v>73</v>
      </c>
      <c r="W271">
        <v>73</v>
      </c>
      <c r="X271">
        <v>538</v>
      </c>
      <c r="Y271">
        <v>538</v>
      </c>
      <c r="Z271" t="s">
        <v>1335</v>
      </c>
      <c r="AA271" t="s">
        <v>64</v>
      </c>
      <c r="AB271" t="s">
        <v>65</v>
      </c>
      <c r="AC271" t="s">
        <v>66</v>
      </c>
      <c r="AE271" s="2">
        <v>1098</v>
      </c>
      <c r="AF271" s="2">
        <v>1099</v>
      </c>
      <c r="AG271" s="6">
        <v>5007</v>
      </c>
      <c r="AH271">
        <v>4.5599999999999996</v>
      </c>
      <c r="AJ271" s="2">
        <v>2288</v>
      </c>
      <c r="AK271" s="2">
        <v>2288</v>
      </c>
      <c r="AL271">
        <v>470</v>
      </c>
      <c r="AM271">
        <v>0.432</v>
      </c>
      <c r="AN271">
        <v>13</v>
      </c>
      <c r="AO271">
        <v>0</v>
      </c>
      <c r="AP271">
        <v>24</v>
      </c>
      <c r="AQ271" s="7">
        <v>43658</v>
      </c>
      <c r="AR271" s="2">
        <v>963265</v>
      </c>
      <c r="AS271">
        <v>22.11</v>
      </c>
      <c r="AT271" s="2">
        <v>905577</v>
      </c>
      <c r="AU271">
        <v>20.79</v>
      </c>
      <c r="AV271" s="2">
        <v>131812</v>
      </c>
      <c r="AW271" s="2">
        <v>8881677</v>
      </c>
      <c r="AX271" s="3">
        <v>0.1368</v>
      </c>
      <c r="AY271">
        <v>103</v>
      </c>
      <c r="AZ271" s="4">
        <v>18007000</v>
      </c>
      <c r="BA271" s="4">
        <v>3608</v>
      </c>
      <c r="BB271" s="4">
        <v>528</v>
      </c>
      <c r="BC271" t="s">
        <v>398</v>
      </c>
      <c r="BD271" t="s">
        <v>1211</v>
      </c>
      <c r="BE271" t="s">
        <v>114</v>
      </c>
      <c r="BF271" t="s">
        <v>253</v>
      </c>
      <c r="BG271" t="s">
        <v>80</v>
      </c>
      <c r="BH271">
        <v>3</v>
      </c>
      <c r="BI271">
        <v>8</v>
      </c>
      <c r="BJ271">
        <v>18</v>
      </c>
      <c r="BK271">
        <v>56</v>
      </c>
      <c r="BL271">
        <v>36</v>
      </c>
      <c r="BM271" s="1">
        <v>21319</v>
      </c>
      <c r="BN271" t="s">
        <v>172</v>
      </c>
    </row>
    <row r="272" spans="1:69" x14ac:dyDescent="0.35">
      <c r="A272" t="s">
        <v>1336</v>
      </c>
      <c r="B272" s="10">
        <v>72981641</v>
      </c>
      <c r="C272" s="10">
        <v>92517301</v>
      </c>
      <c r="D272" s="10">
        <v>132785807</v>
      </c>
      <c r="E272">
        <v>600</v>
      </c>
      <c r="F272"/>
      <c r="G272" s="51" t="str">
        <f t="shared" si="28"/>
        <v>Below Average</v>
      </c>
      <c r="H272" s="57">
        <f t="shared" si="34"/>
        <v>-7.248085343531567E-2</v>
      </c>
      <c r="I272" s="51" t="str">
        <f t="shared" si="29"/>
        <v>Below Average</v>
      </c>
      <c r="K272" s="51" t="str">
        <f t="shared" si="30"/>
        <v>Below Average</v>
      </c>
      <c r="O272" s="54" t="str">
        <f t="shared" si="31"/>
        <v>Above Average</v>
      </c>
      <c r="P272" s="54" t="str">
        <f t="shared" si="32"/>
        <v>Above Average</v>
      </c>
      <c r="Q272" s="54" t="str">
        <f t="shared" si="33"/>
        <v>Above Average</v>
      </c>
      <c r="T272" t="s">
        <v>1336</v>
      </c>
      <c r="U272" t="s">
        <v>483</v>
      </c>
      <c r="V272">
        <v>170</v>
      </c>
      <c r="W272">
        <v>170</v>
      </c>
      <c r="X272">
        <v>278</v>
      </c>
      <c r="Y272">
        <v>278</v>
      </c>
      <c r="Z272" t="s">
        <v>1337</v>
      </c>
      <c r="AA272" t="s">
        <v>64</v>
      </c>
      <c r="AB272" t="s">
        <v>65</v>
      </c>
      <c r="AC272" t="s">
        <v>66</v>
      </c>
      <c r="AE272">
        <v>594</v>
      </c>
      <c r="AF272">
        <v>600</v>
      </c>
      <c r="AG272" s="6">
        <v>2550</v>
      </c>
      <c r="AH272">
        <v>4.29</v>
      </c>
      <c r="AJ272" s="2">
        <v>1141</v>
      </c>
      <c r="AK272" s="2">
        <v>1141</v>
      </c>
      <c r="AL272">
        <v>358</v>
      </c>
      <c r="AM272">
        <v>0.61699999999999999</v>
      </c>
      <c r="AN272">
        <v>5</v>
      </c>
      <c r="AO272">
        <v>0</v>
      </c>
      <c r="AP272">
        <v>5</v>
      </c>
      <c r="AQ272" t="s">
        <v>734</v>
      </c>
      <c r="AR272" s="2">
        <v>323050</v>
      </c>
      <c r="AS272">
        <v>7.42</v>
      </c>
      <c r="AT272" s="2">
        <v>323050</v>
      </c>
      <c r="AU272">
        <v>7.42</v>
      </c>
      <c r="AV272" s="2">
        <v>36810</v>
      </c>
      <c r="AW272" s="2">
        <v>5005316</v>
      </c>
      <c r="AX272" s="3">
        <v>0.1139</v>
      </c>
      <c r="AY272">
        <v>154</v>
      </c>
      <c r="AZ272" s="4">
        <v>13577964</v>
      </c>
      <c r="BA272" s="4">
        <v>5261</v>
      </c>
      <c r="BB272" s="4">
        <v>450</v>
      </c>
      <c r="BC272" t="s">
        <v>1338</v>
      </c>
      <c r="BD272" t="s">
        <v>409</v>
      </c>
      <c r="BE272" t="s">
        <v>716</v>
      </c>
      <c r="BF272" t="s">
        <v>411</v>
      </c>
      <c r="BG272" t="s">
        <v>80</v>
      </c>
      <c r="BH272">
        <v>13</v>
      </c>
      <c r="BI272">
        <v>8</v>
      </c>
      <c r="BJ272">
        <v>23</v>
      </c>
      <c r="BK272">
        <v>46</v>
      </c>
      <c r="BL272">
        <v>47</v>
      </c>
      <c r="BM272" s="1">
        <v>25384</v>
      </c>
      <c r="BO272" t="s">
        <v>186</v>
      </c>
    </row>
    <row r="273" spans="1:68" x14ac:dyDescent="0.35">
      <c r="A273" t="s">
        <v>1339</v>
      </c>
      <c r="B273" s="10">
        <v>21383879</v>
      </c>
      <c r="C273" s="10">
        <v>29445479</v>
      </c>
      <c r="D273" s="10">
        <v>39276894</v>
      </c>
      <c r="E273">
        <v>100</v>
      </c>
      <c r="F273"/>
      <c r="G273" s="51" t="str">
        <f t="shared" si="28"/>
        <v>Below Average</v>
      </c>
      <c r="H273" s="57">
        <f t="shared" si="34"/>
        <v>-1.1433959444407442</v>
      </c>
      <c r="I273" s="51" t="str">
        <f t="shared" si="29"/>
        <v>Below Average</v>
      </c>
      <c r="K273" s="51" t="str">
        <f t="shared" si="30"/>
        <v>Below Average</v>
      </c>
      <c r="O273" s="54" t="str">
        <f t="shared" si="31"/>
        <v>Below Average</v>
      </c>
      <c r="P273" s="54" t="str">
        <f t="shared" si="32"/>
        <v>Below Average</v>
      </c>
      <c r="Q273" s="54" t="str">
        <f t="shared" si="33"/>
        <v>Below Average</v>
      </c>
      <c r="T273" t="s">
        <v>1339</v>
      </c>
      <c r="U273" t="s">
        <v>73</v>
      </c>
      <c r="V273">
        <v>369</v>
      </c>
      <c r="W273">
        <v>167</v>
      </c>
      <c r="X273">
        <v>807</v>
      </c>
      <c r="Y273">
        <v>203</v>
      </c>
      <c r="Z273" t="s">
        <v>1340</v>
      </c>
      <c r="AA273" t="s">
        <v>64</v>
      </c>
      <c r="AB273" t="s">
        <v>75</v>
      </c>
      <c r="AC273" t="s">
        <v>84</v>
      </c>
      <c r="AE273">
        <v>100</v>
      </c>
      <c r="AF273">
        <v>100</v>
      </c>
      <c r="AG273">
        <v>467</v>
      </c>
      <c r="AH273">
        <v>4.67</v>
      </c>
      <c r="AJ273">
        <v>254</v>
      </c>
      <c r="AK273">
        <v>254</v>
      </c>
      <c r="AL273">
        <v>19</v>
      </c>
      <c r="AM273">
        <v>0.192</v>
      </c>
      <c r="AN273">
        <v>3</v>
      </c>
      <c r="AO273">
        <v>0</v>
      </c>
      <c r="AP273">
        <v>3</v>
      </c>
      <c r="AQ273" s="7">
        <v>43561</v>
      </c>
      <c r="AR273" s="2">
        <v>37500</v>
      </c>
      <c r="AS273">
        <v>0.86</v>
      </c>
      <c r="AT273" s="2">
        <v>37500</v>
      </c>
      <c r="AU273">
        <v>0.86</v>
      </c>
      <c r="AV273" s="2">
        <v>21424</v>
      </c>
      <c r="AW273" s="2">
        <v>1011839</v>
      </c>
      <c r="AX273" s="3">
        <v>0.57130000000000003</v>
      </c>
      <c r="AY273">
        <v>295</v>
      </c>
      <c r="AZ273" s="4">
        <v>9370007</v>
      </c>
      <c r="BA273" s="4">
        <v>20064</v>
      </c>
      <c r="BB273" s="4">
        <v>678</v>
      </c>
      <c r="BC273" t="s">
        <v>78</v>
      </c>
      <c r="BD273" t="s">
        <v>1341</v>
      </c>
      <c r="BE273" t="s">
        <v>669</v>
      </c>
      <c r="BG273" t="s">
        <v>80</v>
      </c>
      <c r="BH273">
        <v>16</v>
      </c>
      <c r="BI273">
        <v>9</v>
      </c>
      <c r="BJ273">
        <v>20</v>
      </c>
      <c r="BK273">
        <v>55</v>
      </c>
      <c r="BL273">
        <v>41</v>
      </c>
      <c r="BM273" s="1">
        <v>34942</v>
      </c>
      <c r="BP273" t="s">
        <v>108</v>
      </c>
    </row>
    <row r="274" spans="1:68" x14ac:dyDescent="0.35">
      <c r="A274" t="s">
        <v>1342</v>
      </c>
      <c r="B274" s="10">
        <v>217831748</v>
      </c>
      <c r="C274" s="10">
        <v>247871827</v>
      </c>
      <c r="D274" s="10">
        <v>354220042</v>
      </c>
      <c r="E274" s="2">
        <v>1470</v>
      </c>
      <c r="F274" s="2"/>
      <c r="G274" s="51" t="str">
        <f t="shared" si="28"/>
        <v>Above Average</v>
      </c>
      <c r="H274" s="57">
        <f t="shared" si="34"/>
        <v>0.94067126685677316</v>
      </c>
      <c r="I274" s="51" t="str">
        <f t="shared" si="29"/>
        <v>Above Average</v>
      </c>
      <c r="K274" s="51" t="str">
        <f t="shared" si="30"/>
        <v>Above Average</v>
      </c>
      <c r="O274" s="54" t="str">
        <f t="shared" si="31"/>
        <v>Above Average</v>
      </c>
      <c r="P274" s="54" t="str">
        <f t="shared" si="32"/>
        <v>Above Average</v>
      </c>
      <c r="Q274" s="54" t="str">
        <f t="shared" si="33"/>
        <v>Above Average</v>
      </c>
      <c r="T274" t="s">
        <v>1342</v>
      </c>
      <c r="U274" t="s">
        <v>90</v>
      </c>
      <c r="V274">
        <v>97</v>
      </c>
      <c r="W274">
        <v>97</v>
      </c>
      <c r="X274">
        <v>261</v>
      </c>
      <c r="Y274">
        <v>261</v>
      </c>
      <c r="Z274" t="s">
        <v>1343</v>
      </c>
      <c r="AA274" t="s">
        <v>64</v>
      </c>
      <c r="AB274" t="s">
        <v>65</v>
      </c>
      <c r="AC274" t="s">
        <v>66</v>
      </c>
      <c r="AE274" s="2">
        <v>1463</v>
      </c>
      <c r="AF274" s="2">
        <v>1470</v>
      </c>
      <c r="AG274" s="6">
        <v>6597.5</v>
      </c>
      <c r="AH274">
        <v>4.51</v>
      </c>
      <c r="AJ274" s="2">
        <v>3074</v>
      </c>
      <c r="AK274" s="2">
        <v>3074</v>
      </c>
      <c r="AL274">
        <v>588</v>
      </c>
      <c r="AM274">
        <v>0.40699999999999997</v>
      </c>
      <c r="AN274">
        <v>9</v>
      </c>
      <c r="AO274">
        <v>1</v>
      </c>
      <c r="AP274">
        <v>19</v>
      </c>
      <c r="AQ274">
        <v>19</v>
      </c>
      <c r="AR274" s="2">
        <v>537645</v>
      </c>
      <c r="AS274">
        <v>12.34</v>
      </c>
      <c r="AT274" s="2">
        <v>537645</v>
      </c>
      <c r="AU274">
        <v>12.34</v>
      </c>
      <c r="AV274" s="2">
        <v>105527</v>
      </c>
      <c r="AW274" s="2">
        <v>13161342</v>
      </c>
      <c r="AX274" s="3">
        <v>0.1963</v>
      </c>
      <c r="AY274">
        <v>249</v>
      </c>
      <c r="AZ274" s="4">
        <v>28867029</v>
      </c>
      <c r="BA274" s="4">
        <v>4367</v>
      </c>
      <c r="BB274" s="4">
        <v>539</v>
      </c>
      <c r="BC274" t="s">
        <v>121</v>
      </c>
      <c r="BD274" t="s">
        <v>821</v>
      </c>
      <c r="BE274" t="s">
        <v>398</v>
      </c>
      <c r="BF274" t="s">
        <v>830</v>
      </c>
      <c r="BG274" t="s">
        <v>95</v>
      </c>
      <c r="BH274">
        <v>11</v>
      </c>
      <c r="BI274">
        <v>13</v>
      </c>
      <c r="BJ274">
        <v>30</v>
      </c>
      <c r="BK274">
        <v>68</v>
      </c>
      <c r="BL274" t="s">
        <v>1344</v>
      </c>
      <c r="BM274" s="1">
        <v>23011</v>
      </c>
    </row>
    <row r="275" spans="1:68" x14ac:dyDescent="0.35">
      <c r="A275" t="s">
        <v>1345</v>
      </c>
      <c r="B275" s="10">
        <v>31461307</v>
      </c>
      <c r="C275" s="10">
        <v>31498264</v>
      </c>
      <c r="D275" s="10">
        <v>64707692</v>
      </c>
      <c r="E275">
        <v>155</v>
      </c>
      <c r="F275"/>
      <c r="G275" s="51" t="str">
        <f t="shared" si="28"/>
        <v>Below Average</v>
      </c>
      <c r="H275" s="57">
        <f t="shared" si="34"/>
        <v>-0.85524097242188957</v>
      </c>
      <c r="I275" s="51" t="str">
        <f t="shared" si="29"/>
        <v>Below Average</v>
      </c>
      <c r="K275" s="51" t="str">
        <f t="shared" si="30"/>
        <v>Below Average</v>
      </c>
      <c r="O275" s="54" t="str">
        <f t="shared" si="31"/>
        <v>Below Average</v>
      </c>
      <c r="P275" s="54" t="str">
        <f t="shared" si="32"/>
        <v>Below Average</v>
      </c>
      <c r="Q275" s="54" t="str">
        <f t="shared" si="33"/>
        <v>Below Average</v>
      </c>
      <c r="T275" t="s">
        <v>1345</v>
      </c>
      <c r="U275" t="s">
        <v>73</v>
      </c>
      <c r="V275">
        <v>354</v>
      </c>
      <c r="W275">
        <v>167</v>
      </c>
      <c r="X275">
        <v>775</v>
      </c>
      <c r="Y275">
        <v>763</v>
      </c>
      <c r="Z275" t="s">
        <v>1346</v>
      </c>
      <c r="AA275" t="s">
        <v>64</v>
      </c>
      <c r="AB275" t="s">
        <v>75</v>
      </c>
      <c r="AC275" t="s">
        <v>84</v>
      </c>
      <c r="AE275">
        <v>155</v>
      </c>
      <c r="AF275">
        <v>155</v>
      </c>
      <c r="AG275">
        <v>687.5</v>
      </c>
      <c r="AH275">
        <v>4.4400000000000004</v>
      </c>
      <c r="AJ275">
        <v>349</v>
      </c>
      <c r="AK275">
        <v>349</v>
      </c>
      <c r="AL275">
        <v>39</v>
      </c>
      <c r="AM275">
        <v>0.255</v>
      </c>
      <c r="AN275">
        <v>8</v>
      </c>
      <c r="AO275">
        <v>0</v>
      </c>
      <c r="AP275">
        <v>8</v>
      </c>
      <c r="AQ275">
        <v>4</v>
      </c>
      <c r="AR275" s="2">
        <v>64755</v>
      </c>
      <c r="AS275">
        <v>1.49</v>
      </c>
      <c r="AT275" s="2">
        <v>64755</v>
      </c>
      <c r="AU275">
        <v>1.49</v>
      </c>
      <c r="AV275" s="2">
        <v>37312</v>
      </c>
      <c r="AW275" s="2">
        <v>1679040</v>
      </c>
      <c r="AX275" s="3">
        <v>0.57620000000000005</v>
      </c>
      <c r="AY275">
        <v>234</v>
      </c>
      <c r="AZ275" s="4">
        <v>10106270</v>
      </c>
      <c r="BA275" s="4">
        <v>14721</v>
      </c>
      <c r="BB275" s="4">
        <v>532</v>
      </c>
      <c r="BC275" t="s">
        <v>78</v>
      </c>
      <c r="BD275" t="s">
        <v>781</v>
      </c>
      <c r="BE275" t="s">
        <v>360</v>
      </c>
      <c r="BF275" t="s">
        <v>77</v>
      </c>
      <c r="BG275" t="s">
        <v>80</v>
      </c>
      <c r="BH275">
        <v>16</v>
      </c>
      <c r="BI275">
        <v>9</v>
      </c>
      <c r="BJ275">
        <v>20</v>
      </c>
      <c r="BK275">
        <v>55</v>
      </c>
      <c r="BL275">
        <v>41</v>
      </c>
      <c r="BM275" s="1">
        <v>31436</v>
      </c>
      <c r="BP275" t="s">
        <v>108</v>
      </c>
    </row>
    <row r="276" spans="1:68" x14ac:dyDescent="0.35">
      <c r="A276" t="s">
        <v>1347</v>
      </c>
      <c r="B276" s="10">
        <v>77459926</v>
      </c>
      <c r="C276" s="10">
        <v>84273642</v>
      </c>
      <c r="D276" s="10">
        <v>138022346</v>
      </c>
      <c r="E276">
        <v>525</v>
      </c>
      <c r="F276"/>
      <c r="G276" s="51" t="str">
        <f t="shared" si="28"/>
        <v>Below Average</v>
      </c>
      <c r="H276" s="57">
        <f t="shared" si="34"/>
        <v>-1.295962604729404E-2</v>
      </c>
      <c r="I276" s="51" t="str">
        <f t="shared" si="29"/>
        <v>Below Average</v>
      </c>
      <c r="K276" s="51" t="str">
        <f t="shared" si="30"/>
        <v>Below Average</v>
      </c>
      <c r="O276" s="54" t="str">
        <f t="shared" si="31"/>
        <v>Above Average</v>
      </c>
      <c r="P276" s="54" t="str">
        <f t="shared" si="32"/>
        <v>Above Average</v>
      </c>
      <c r="Q276" s="54" t="str">
        <f t="shared" si="33"/>
        <v>Above Average</v>
      </c>
      <c r="T276" t="s">
        <v>1347</v>
      </c>
      <c r="U276" t="s">
        <v>1348</v>
      </c>
      <c r="V276">
        <v>234</v>
      </c>
      <c r="W276">
        <v>234</v>
      </c>
      <c r="X276">
        <v>358</v>
      </c>
      <c r="Y276">
        <v>358</v>
      </c>
      <c r="Z276" t="s">
        <v>1349</v>
      </c>
      <c r="AA276" t="s">
        <v>64</v>
      </c>
      <c r="AB276" t="s">
        <v>75</v>
      </c>
      <c r="AC276" t="s">
        <v>66</v>
      </c>
      <c r="AE276">
        <v>525</v>
      </c>
      <c r="AF276">
        <v>525</v>
      </c>
      <c r="AG276" s="6">
        <v>2465.5</v>
      </c>
      <c r="AH276">
        <v>4.7</v>
      </c>
      <c r="AJ276" s="2">
        <v>1226</v>
      </c>
      <c r="AK276" s="2">
        <v>1226</v>
      </c>
      <c r="AL276">
        <v>227</v>
      </c>
      <c r="AM276">
        <v>0.438</v>
      </c>
      <c r="AN276">
        <v>5</v>
      </c>
      <c r="AO276">
        <v>1</v>
      </c>
      <c r="AP276">
        <v>6</v>
      </c>
      <c r="AQ276" t="s">
        <v>1350</v>
      </c>
      <c r="AR276" s="2">
        <v>183100</v>
      </c>
      <c r="AS276">
        <v>4.2</v>
      </c>
      <c r="AT276" s="2">
        <v>183100</v>
      </c>
      <c r="AU276">
        <v>4.2</v>
      </c>
      <c r="AV276" s="2">
        <v>57205</v>
      </c>
      <c r="AW276" s="2">
        <v>5051383</v>
      </c>
      <c r="AX276" s="3">
        <v>0.31240000000000001</v>
      </c>
      <c r="AY276">
        <v>292</v>
      </c>
      <c r="AZ276" s="4">
        <v>20178024</v>
      </c>
      <c r="BA276" s="4">
        <v>8118</v>
      </c>
      <c r="BB276" s="4">
        <v>477</v>
      </c>
      <c r="BC276" t="s">
        <v>276</v>
      </c>
      <c r="BD276" t="s">
        <v>801</v>
      </c>
      <c r="BE276" t="s">
        <v>1351</v>
      </c>
      <c r="BG276" t="s">
        <v>80</v>
      </c>
      <c r="BH276">
        <v>1</v>
      </c>
      <c r="BI276">
        <v>7</v>
      </c>
      <c r="BJ276">
        <v>18</v>
      </c>
      <c r="BK276">
        <v>50</v>
      </c>
      <c r="BL276">
        <v>33</v>
      </c>
      <c r="BM276" s="1">
        <v>27210</v>
      </c>
    </row>
    <row r="277" spans="1:68" x14ac:dyDescent="0.35">
      <c r="A277" t="s">
        <v>1352</v>
      </c>
      <c r="B277" s="10">
        <v>11659122</v>
      </c>
      <c r="C277" s="10">
        <v>17592850</v>
      </c>
      <c r="D277" s="10">
        <v>26202767</v>
      </c>
      <c r="E277">
        <v>90</v>
      </c>
      <c r="F277"/>
      <c r="G277" s="51" t="str">
        <f t="shared" si="28"/>
        <v>Below Average</v>
      </c>
      <c r="H277" s="57">
        <f t="shared" si="34"/>
        <v>-1.4825610317227906</v>
      </c>
      <c r="I277" s="51" t="str">
        <f t="shared" si="29"/>
        <v>Below Average</v>
      </c>
      <c r="K277" s="51" t="str">
        <f t="shared" si="30"/>
        <v>Below Average</v>
      </c>
      <c r="O277" s="54" t="str">
        <f t="shared" si="31"/>
        <v>Below Average</v>
      </c>
      <c r="P277" s="54" t="str">
        <f t="shared" si="32"/>
        <v>Below Average</v>
      </c>
      <c r="Q277" s="54" t="str">
        <f t="shared" si="33"/>
        <v>Below Average</v>
      </c>
      <c r="T277" t="s">
        <v>1352</v>
      </c>
      <c r="U277" t="s">
        <v>82</v>
      </c>
      <c r="V277">
        <v>223</v>
      </c>
      <c r="W277">
        <v>308</v>
      </c>
      <c r="X277">
        <v>344</v>
      </c>
      <c r="Y277">
        <v>344</v>
      </c>
      <c r="Z277" t="s">
        <v>1353</v>
      </c>
      <c r="AA277" t="s">
        <v>64</v>
      </c>
      <c r="AB277" t="s">
        <v>75</v>
      </c>
      <c r="AC277" t="s">
        <v>66</v>
      </c>
      <c r="AE277">
        <v>90</v>
      </c>
      <c r="AF277">
        <v>90</v>
      </c>
      <c r="AG277">
        <v>352</v>
      </c>
      <c r="AH277">
        <v>3.91</v>
      </c>
      <c r="AJ277">
        <v>185</v>
      </c>
      <c r="AK277">
        <v>185</v>
      </c>
      <c r="AL277">
        <v>41</v>
      </c>
      <c r="AM277">
        <v>0.46100000000000002</v>
      </c>
      <c r="AN277">
        <v>1</v>
      </c>
      <c r="AO277">
        <v>0</v>
      </c>
      <c r="AP277">
        <v>1</v>
      </c>
      <c r="AQ277">
        <v>6</v>
      </c>
      <c r="AR277" s="2">
        <v>27481</v>
      </c>
      <c r="AS277">
        <v>0.63</v>
      </c>
      <c r="AT277" s="2">
        <v>27481</v>
      </c>
      <c r="AU277">
        <v>0.63</v>
      </c>
      <c r="AV277" s="2">
        <v>12354</v>
      </c>
      <c r="AW277" s="2">
        <v>816812</v>
      </c>
      <c r="AX277" s="3">
        <v>0.44950000000000001</v>
      </c>
      <c r="AY277">
        <v>294</v>
      </c>
      <c r="AZ277" s="4">
        <v>2296895</v>
      </c>
      <c r="BA277" s="4">
        <v>6363</v>
      </c>
      <c r="BB277" s="4">
        <v>463</v>
      </c>
      <c r="BC277" t="s">
        <v>458</v>
      </c>
      <c r="BD277" t="s">
        <v>85</v>
      </c>
      <c r="BE277" t="s">
        <v>454</v>
      </c>
      <c r="BF277" t="s">
        <v>455</v>
      </c>
      <c r="BG277" t="s">
        <v>71</v>
      </c>
      <c r="BH277">
        <v>4</v>
      </c>
      <c r="BI277">
        <v>15</v>
      </c>
      <c r="BJ277">
        <v>32</v>
      </c>
      <c r="BK277">
        <v>77</v>
      </c>
      <c r="BL277">
        <v>16</v>
      </c>
      <c r="BM277" s="1">
        <v>26206</v>
      </c>
    </row>
    <row r="278" spans="1:68" x14ac:dyDescent="0.35">
      <c r="A278" t="s">
        <v>1354</v>
      </c>
      <c r="B278" s="10">
        <v>5300429</v>
      </c>
      <c r="C278" s="10">
        <v>9322714</v>
      </c>
      <c r="D278" s="10">
        <v>18892170</v>
      </c>
      <c r="E278">
        <v>87</v>
      </c>
      <c r="F278"/>
      <c r="G278" s="51" t="str">
        <f t="shared" si="28"/>
        <v>Below Average</v>
      </c>
      <c r="H278" s="57">
        <f t="shared" si="34"/>
        <v>-1.7469079001866423</v>
      </c>
      <c r="I278" s="51" t="str">
        <f t="shared" si="29"/>
        <v>Below Average</v>
      </c>
      <c r="K278" s="51" t="str">
        <f t="shared" si="30"/>
        <v>Below Average</v>
      </c>
      <c r="O278" s="54" t="str">
        <f t="shared" si="31"/>
        <v>Below Average</v>
      </c>
      <c r="P278" s="54" t="str">
        <f t="shared" si="32"/>
        <v>Below Average</v>
      </c>
      <c r="Q278" s="54" t="str">
        <f t="shared" si="33"/>
        <v>Below Average</v>
      </c>
      <c r="T278" t="s">
        <v>1354</v>
      </c>
      <c r="U278" t="s">
        <v>538</v>
      </c>
      <c r="V278">
        <v>268</v>
      </c>
      <c r="W278">
        <v>127</v>
      </c>
      <c r="X278">
        <v>387</v>
      </c>
      <c r="Y278">
        <v>259</v>
      </c>
      <c r="Z278" t="s">
        <v>1355</v>
      </c>
      <c r="AA278" t="s">
        <v>64</v>
      </c>
      <c r="AB278" t="s">
        <v>75</v>
      </c>
      <c r="AC278" t="s">
        <v>235</v>
      </c>
      <c r="AE278">
        <v>87</v>
      </c>
      <c r="AF278">
        <v>87</v>
      </c>
      <c r="AG278">
        <v>304.5</v>
      </c>
      <c r="AH278">
        <v>3.5</v>
      </c>
      <c r="AJ278">
        <v>96</v>
      </c>
      <c r="AK278">
        <v>96</v>
      </c>
      <c r="AL278">
        <v>75</v>
      </c>
      <c r="AM278">
        <v>0.872</v>
      </c>
      <c r="AN278">
        <v>1</v>
      </c>
      <c r="AO278">
        <v>0</v>
      </c>
      <c r="AP278">
        <v>1</v>
      </c>
      <c r="AQ278">
        <v>11</v>
      </c>
      <c r="AR278" s="2">
        <v>9410</v>
      </c>
      <c r="AS278">
        <v>0.22</v>
      </c>
      <c r="AT278" s="2">
        <v>9410</v>
      </c>
      <c r="AU278">
        <v>0.22</v>
      </c>
      <c r="AV278" s="2">
        <v>6641</v>
      </c>
      <c r="AW278" s="2">
        <v>652000</v>
      </c>
      <c r="AX278" s="3">
        <v>0.70569999999999999</v>
      </c>
      <c r="AY278">
        <v>436</v>
      </c>
      <c r="AZ278" s="4">
        <v>11188636</v>
      </c>
      <c r="BA278" s="4">
        <v>36744</v>
      </c>
      <c r="BB278" s="4">
        <v>375</v>
      </c>
      <c r="BC278" t="s">
        <v>1356</v>
      </c>
      <c r="BD278" t="s">
        <v>105</v>
      </c>
      <c r="BE278" t="s">
        <v>1357</v>
      </c>
      <c r="BF278" t="s">
        <v>107</v>
      </c>
      <c r="BG278" t="s">
        <v>95</v>
      </c>
      <c r="BH278">
        <v>7</v>
      </c>
      <c r="BI278">
        <v>10</v>
      </c>
      <c r="BJ278">
        <v>30</v>
      </c>
      <c r="BK278">
        <v>69</v>
      </c>
      <c r="BL278">
        <v>6</v>
      </c>
      <c r="BM278" s="1">
        <v>34577</v>
      </c>
      <c r="BO278" t="s">
        <v>236</v>
      </c>
      <c r="BP278" t="s">
        <v>108</v>
      </c>
    </row>
    <row r="279" spans="1:68" x14ac:dyDescent="0.35">
      <c r="A279" t="s">
        <v>1358</v>
      </c>
      <c r="B279" s="10">
        <v>271085679</v>
      </c>
      <c r="C279" s="10">
        <v>362780256</v>
      </c>
      <c r="D279" s="10">
        <v>430603644</v>
      </c>
      <c r="E279" s="2">
        <v>1185</v>
      </c>
      <c r="F279" s="2"/>
      <c r="G279" s="51" t="str">
        <f t="shared" si="28"/>
        <v>Above Average</v>
      </c>
      <c r="H279" s="57">
        <f t="shared" si="34"/>
        <v>1.1020571925353584</v>
      </c>
      <c r="I279" s="51" t="str">
        <f t="shared" si="29"/>
        <v>Above Average</v>
      </c>
      <c r="K279" s="51" t="str">
        <f t="shared" si="30"/>
        <v>Above Average</v>
      </c>
      <c r="O279" s="54" t="str">
        <f t="shared" si="31"/>
        <v>Above Average</v>
      </c>
      <c r="P279" s="54" t="str">
        <f t="shared" si="32"/>
        <v>Above Average</v>
      </c>
      <c r="Q279" s="54" t="str">
        <f t="shared" si="33"/>
        <v>Above Average</v>
      </c>
      <c r="T279" t="s">
        <v>1358</v>
      </c>
      <c r="U279" t="s">
        <v>1123</v>
      </c>
      <c r="V279">
        <v>63</v>
      </c>
      <c r="W279">
        <v>63</v>
      </c>
      <c r="X279">
        <v>218</v>
      </c>
      <c r="Y279">
        <v>218</v>
      </c>
      <c r="Z279" t="s">
        <v>1359</v>
      </c>
      <c r="AA279" t="s">
        <v>64</v>
      </c>
      <c r="AB279" t="s">
        <v>65</v>
      </c>
      <c r="AC279" t="s">
        <v>66</v>
      </c>
      <c r="AE279" s="2">
        <v>1182</v>
      </c>
      <c r="AF279" s="2">
        <v>1185</v>
      </c>
      <c r="AG279" s="6">
        <v>5423</v>
      </c>
      <c r="AH279">
        <v>4.59</v>
      </c>
      <c r="AJ279" s="2">
        <v>2648</v>
      </c>
      <c r="AK279" s="2">
        <v>2648</v>
      </c>
      <c r="AL279">
        <v>407</v>
      </c>
      <c r="AM279">
        <v>0.34899999999999998</v>
      </c>
      <c r="AN279">
        <v>29</v>
      </c>
      <c r="AO279">
        <v>2</v>
      </c>
      <c r="AP279">
        <v>66</v>
      </c>
      <c r="AQ279" s="7">
        <v>43531</v>
      </c>
      <c r="AR279" s="2">
        <v>1430081</v>
      </c>
      <c r="AS279">
        <v>32.83</v>
      </c>
      <c r="AT279" s="2">
        <v>1430081</v>
      </c>
      <c r="AU279">
        <v>32.83</v>
      </c>
      <c r="AV279" s="2">
        <v>228989</v>
      </c>
      <c r="AW279" s="2">
        <v>11440850</v>
      </c>
      <c r="AX279" s="3">
        <v>0.16009999999999999</v>
      </c>
      <c r="AY279">
        <v>81</v>
      </c>
      <c r="AZ279" s="4">
        <v>15541569</v>
      </c>
      <c r="BA279" s="4">
        <v>2859</v>
      </c>
      <c r="BB279" s="4">
        <v>540</v>
      </c>
      <c r="BC279" t="s">
        <v>1125</v>
      </c>
      <c r="BD279" t="s">
        <v>1360</v>
      </c>
      <c r="BE279" t="s">
        <v>1361</v>
      </c>
      <c r="BF279" t="s">
        <v>1126</v>
      </c>
      <c r="BG279" t="s">
        <v>71</v>
      </c>
      <c r="BH279">
        <v>10</v>
      </c>
      <c r="BI279">
        <v>14</v>
      </c>
      <c r="BJ279">
        <v>34</v>
      </c>
      <c r="BK279">
        <v>82</v>
      </c>
      <c r="BL279">
        <v>13</v>
      </c>
      <c r="BM279" s="1">
        <v>19690</v>
      </c>
    </row>
    <row r="280" spans="1:68" x14ac:dyDescent="0.35">
      <c r="A280" t="s">
        <v>1362</v>
      </c>
      <c r="B280" s="10">
        <v>45699447</v>
      </c>
      <c r="C280" s="10">
        <v>54103303</v>
      </c>
      <c r="D280" s="10">
        <v>81404363</v>
      </c>
      <c r="E280">
        <v>287</v>
      </c>
      <c r="F280"/>
      <c r="G280" s="51" t="str">
        <f t="shared" si="28"/>
        <v>Below Average</v>
      </c>
      <c r="H280" s="57">
        <f t="shared" si="34"/>
        <v>-0.52783986596322674</v>
      </c>
      <c r="I280" s="51" t="str">
        <f t="shared" si="29"/>
        <v>Below Average</v>
      </c>
      <c r="K280" s="51" t="str">
        <f t="shared" si="30"/>
        <v>Below Average</v>
      </c>
      <c r="O280" s="54" t="str">
        <f t="shared" si="31"/>
        <v>Above Average</v>
      </c>
      <c r="P280" s="54" t="str">
        <f t="shared" si="32"/>
        <v>Above Average</v>
      </c>
      <c r="Q280" s="54" t="str">
        <f t="shared" si="33"/>
        <v>Above Average</v>
      </c>
      <c r="T280" t="s">
        <v>1362</v>
      </c>
      <c r="U280" t="s">
        <v>1123</v>
      </c>
      <c r="V280">
        <v>193</v>
      </c>
      <c r="W280">
        <v>63</v>
      </c>
      <c r="X280">
        <v>303</v>
      </c>
      <c r="Y280">
        <v>218</v>
      </c>
      <c r="Z280" t="s">
        <v>1363</v>
      </c>
      <c r="AA280" t="s">
        <v>64</v>
      </c>
      <c r="AB280" t="s">
        <v>65</v>
      </c>
      <c r="AC280" t="s">
        <v>66</v>
      </c>
      <c r="AE280">
        <v>287</v>
      </c>
      <c r="AF280">
        <v>287</v>
      </c>
      <c r="AG280" s="6">
        <v>1330.5</v>
      </c>
      <c r="AH280">
        <v>4.6399999999999997</v>
      </c>
      <c r="AJ280">
        <v>692</v>
      </c>
      <c r="AK280">
        <v>692</v>
      </c>
      <c r="AL280">
        <v>112</v>
      </c>
      <c r="AM280">
        <v>0.4</v>
      </c>
      <c r="AN280">
        <v>4</v>
      </c>
      <c r="AO280">
        <v>0</v>
      </c>
      <c r="AP280">
        <v>4</v>
      </c>
      <c r="AQ280" s="7">
        <v>43688</v>
      </c>
      <c r="AR280" s="2">
        <v>384899</v>
      </c>
      <c r="AS280">
        <v>8.84</v>
      </c>
      <c r="AT280" s="2">
        <v>384899</v>
      </c>
      <c r="AU280">
        <v>8.84</v>
      </c>
      <c r="AV280" s="2">
        <v>39315</v>
      </c>
      <c r="AW280" s="2">
        <v>2755918</v>
      </c>
      <c r="AX280" s="3">
        <v>0.1021</v>
      </c>
      <c r="AY280">
        <v>78</v>
      </c>
      <c r="AZ280" s="4">
        <v>7405898</v>
      </c>
      <c r="BA280" s="4">
        <v>5523</v>
      </c>
      <c r="BB280" s="4">
        <v>542</v>
      </c>
      <c r="BC280" t="s">
        <v>1364</v>
      </c>
      <c r="BD280" t="s">
        <v>1365</v>
      </c>
      <c r="BE280" t="s">
        <v>1125</v>
      </c>
      <c r="BF280" t="s">
        <v>1366</v>
      </c>
      <c r="BG280" t="s">
        <v>71</v>
      </c>
      <c r="BH280">
        <v>10</v>
      </c>
      <c r="BI280">
        <v>14</v>
      </c>
      <c r="BJ280">
        <v>34</v>
      </c>
      <c r="BK280">
        <v>82</v>
      </c>
      <c r="BL280">
        <v>13</v>
      </c>
      <c r="BM280" s="1">
        <v>26206</v>
      </c>
    </row>
    <row r="281" spans="1:68" x14ac:dyDescent="0.35">
      <c r="A281" t="s">
        <v>1367</v>
      </c>
      <c r="B281" s="10">
        <v>154940128</v>
      </c>
      <c r="C281" s="10">
        <v>177437565</v>
      </c>
      <c r="D281" s="10">
        <v>232411021</v>
      </c>
      <c r="E281">
        <v>998</v>
      </c>
      <c r="F281"/>
      <c r="G281" s="51" t="str">
        <f t="shared" si="28"/>
        <v>Above Average</v>
      </c>
      <c r="H281" s="57">
        <f t="shared" si="34"/>
        <v>0.6552388908829101</v>
      </c>
      <c r="I281" s="51" t="str">
        <f t="shared" si="29"/>
        <v>Above Average</v>
      </c>
      <c r="K281" s="51" t="str">
        <f t="shared" si="30"/>
        <v>Above Average</v>
      </c>
      <c r="O281" s="54" t="str">
        <f t="shared" si="31"/>
        <v>Above Average</v>
      </c>
      <c r="P281" s="54" t="str">
        <f t="shared" si="32"/>
        <v>Above Average</v>
      </c>
      <c r="Q281" s="54" t="str">
        <f t="shared" si="33"/>
        <v>Above Average</v>
      </c>
      <c r="T281" t="s">
        <v>1367</v>
      </c>
      <c r="U281" t="s">
        <v>777</v>
      </c>
      <c r="V281">
        <v>96</v>
      </c>
      <c r="W281">
        <v>96</v>
      </c>
      <c r="X281">
        <v>233</v>
      </c>
      <c r="Y281">
        <v>233</v>
      </c>
      <c r="Z281" t="s">
        <v>1368</v>
      </c>
      <c r="AA281" t="s">
        <v>64</v>
      </c>
      <c r="AB281" t="s">
        <v>65</v>
      </c>
      <c r="AC281" t="s">
        <v>66</v>
      </c>
      <c r="AE281">
        <v>998</v>
      </c>
      <c r="AF281">
        <v>998</v>
      </c>
      <c r="AG281" s="6">
        <v>4750</v>
      </c>
      <c r="AH281">
        <v>4.76</v>
      </c>
      <c r="AJ281" s="2">
        <v>2556</v>
      </c>
      <c r="AK281" s="2">
        <v>2556</v>
      </c>
      <c r="AL281">
        <v>326</v>
      </c>
      <c r="AM281">
        <v>0.33200000000000002</v>
      </c>
      <c r="AN281">
        <v>8</v>
      </c>
      <c r="AO281">
        <v>1</v>
      </c>
      <c r="AP281">
        <v>9</v>
      </c>
      <c r="AQ281">
        <v>16</v>
      </c>
      <c r="AR281" s="2">
        <v>465764</v>
      </c>
      <c r="AS281">
        <v>10.69</v>
      </c>
      <c r="AT281" s="2">
        <v>465764</v>
      </c>
      <c r="AU281">
        <v>10.69</v>
      </c>
      <c r="AV281" s="2">
        <v>66416</v>
      </c>
      <c r="AW281" s="2">
        <v>8888637</v>
      </c>
      <c r="AX281" s="3">
        <v>0.1426</v>
      </c>
      <c r="AY281">
        <v>239</v>
      </c>
      <c r="AZ281" s="4">
        <v>14827430</v>
      </c>
      <c r="BA281" s="4">
        <v>3122</v>
      </c>
      <c r="BB281" s="4">
        <v>492</v>
      </c>
      <c r="BC281" t="s">
        <v>360</v>
      </c>
      <c r="BD281" t="s">
        <v>361</v>
      </c>
      <c r="BE281" t="s">
        <v>1369</v>
      </c>
      <c r="BF281" t="s">
        <v>362</v>
      </c>
      <c r="BG281" t="s">
        <v>80</v>
      </c>
      <c r="BH281">
        <v>16</v>
      </c>
      <c r="BI281">
        <v>9</v>
      </c>
      <c r="BJ281">
        <v>20</v>
      </c>
      <c r="BK281">
        <v>55</v>
      </c>
      <c r="BL281">
        <v>41</v>
      </c>
      <c r="BM281" s="1">
        <v>22462</v>
      </c>
    </row>
    <row r="282" spans="1:68" x14ac:dyDescent="0.35">
      <c r="A282" t="s">
        <v>1370</v>
      </c>
      <c r="B282" s="10">
        <v>71528699</v>
      </c>
      <c r="C282" s="10">
        <v>103515741</v>
      </c>
      <c r="D282" s="10">
        <v>143538601</v>
      </c>
      <c r="E282">
        <v>502</v>
      </c>
      <c r="F282"/>
      <c r="G282" s="51" t="str">
        <f t="shared" si="28"/>
        <v>Below Average</v>
      </c>
      <c r="H282" s="57">
        <f t="shared" si="34"/>
        <v>-9.2555613913452489E-2</v>
      </c>
      <c r="I282" s="51" t="str">
        <f t="shared" si="29"/>
        <v>Above Average</v>
      </c>
      <c r="K282" s="51" t="str">
        <f t="shared" si="30"/>
        <v>Above Average</v>
      </c>
      <c r="O282" s="54" t="str">
        <f t="shared" si="31"/>
        <v>Above Average</v>
      </c>
      <c r="P282" s="54" t="str">
        <f t="shared" si="32"/>
        <v>Above Average</v>
      </c>
      <c r="Q282" s="54" t="str">
        <f t="shared" si="33"/>
        <v>Above Average</v>
      </c>
      <c r="T282" t="s">
        <v>1370</v>
      </c>
      <c r="U282" t="s">
        <v>262</v>
      </c>
      <c r="V282">
        <v>42</v>
      </c>
      <c r="W282">
        <v>42</v>
      </c>
      <c r="X282">
        <v>583</v>
      </c>
      <c r="Y282">
        <v>583</v>
      </c>
      <c r="Z282" t="s">
        <v>1371</v>
      </c>
      <c r="AA282" t="s">
        <v>64</v>
      </c>
      <c r="AB282" t="s">
        <v>65</v>
      </c>
      <c r="AC282" t="s">
        <v>66</v>
      </c>
      <c r="AE282">
        <v>502</v>
      </c>
      <c r="AF282">
        <v>502</v>
      </c>
      <c r="AG282" s="6">
        <v>2174</v>
      </c>
      <c r="AH282">
        <v>4.33</v>
      </c>
      <c r="AJ282" s="2">
        <v>1005</v>
      </c>
      <c r="AK282" s="2">
        <v>1005</v>
      </c>
      <c r="AL282">
        <v>190</v>
      </c>
      <c r="AM282">
        <v>0.38400000000000001</v>
      </c>
      <c r="AN282">
        <v>7</v>
      </c>
      <c r="AO282">
        <v>0</v>
      </c>
      <c r="AP282">
        <v>14</v>
      </c>
      <c r="AQ282">
        <v>6</v>
      </c>
      <c r="AR282" s="2">
        <v>581056</v>
      </c>
      <c r="AS282">
        <v>13.34</v>
      </c>
      <c r="AT282" s="2">
        <v>532084</v>
      </c>
      <c r="AU282">
        <v>12.21</v>
      </c>
      <c r="AV282" s="2">
        <v>79116</v>
      </c>
      <c r="AW282" s="2">
        <v>4454900</v>
      </c>
      <c r="AX282" s="3">
        <v>0.13619999999999999</v>
      </c>
      <c r="AY282">
        <v>75</v>
      </c>
      <c r="AZ282" s="4">
        <v>6509155</v>
      </c>
      <c r="BA282" s="4">
        <v>2994</v>
      </c>
      <c r="BB282" s="4">
        <v>579</v>
      </c>
      <c r="BC282" t="s">
        <v>1372</v>
      </c>
      <c r="BD282" t="s">
        <v>1373</v>
      </c>
      <c r="BE282" t="s">
        <v>1374</v>
      </c>
      <c r="BF282" t="s">
        <v>1375</v>
      </c>
      <c r="BG282" t="s">
        <v>268</v>
      </c>
      <c r="BH282">
        <v>2</v>
      </c>
      <c r="BI282">
        <v>11</v>
      </c>
      <c r="BJ282">
        <v>24</v>
      </c>
      <c r="BK282">
        <v>63</v>
      </c>
      <c r="BL282">
        <v>49</v>
      </c>
      <c r="BM282" s="1">
        <v>18415</v>
      </c>
      <c r="BN282" t="s">
        <v>688</v>
      </c>
    </row>
    <row r="283" spans="1:68" x14ac:dyDescent="0.35">
      <c r="A283" t="s">
        <v>1376</v>
      </c>
      <c r="B283" s="10">
        <v>144528214</v>
      </c>
      <c r="C283" s="10">
        <v>197798381</v>
      </c>
      <c r="D283" s="10">
        <v>269470462</v>
      </c>
      <c r="E283" s="2">
        <v>1046</v>
      </c>
      <c r="F283" s="2"/>
      <c r="G283" s="51" t="str">
        <f t="shared" si="28"/>
        <v>Above Average</v>
      </c>
      <c r="H283" s="57">
        <f t="shared" si="34"/>
        <v>0.59245131797055628</v>
      </c>
      <c r="I283" s="51" t="str">
        <f t="shared" si="29"/>
        <v>Above Average</v>
      </c>
      <c r="K283" s="51" t="str">
        <f t="shared" si="30"/>
        <v>Above Average</v>
      </c>
      <c r="O283" s="54" t="str">
        <f t="shared" si="31"/>
        <v>Above Average</v>
      </c>
      <c r="P283" s="54" t="str">
        <f t="shared" si="32"/>
        <v>Above Average</v>
      </c>
      <c r="Q283" s="54" t="str">
        <f t="shared" si="33"/>
        <v>Above Average</v>
      </c>
      <c r="T283" t="s">
        <v>1376</v>
      </c>
      <c r="U283" t="s">
        <v>271</v>
      </c>
      <c r="V283">
        <v>131</v>
      </c>
      <c r="W283">
        <v>131</v>
      </c>
      <c r="X283">
        <v>246</v>
      </c>
      <c r="Y283">
        <v>246</v>
      </c>
      <c r="Z283" t="s">
        <v>1377</v>
      </c>
      <c r="AA283" t="s">
        <v>64</v>
      </c>
      <c r="AB283" t="s">
        <v>65</v>
      </c>
      <c r="AC283" t="s">
        <v>66</v>
      </c>
      <c r="AE283" s="2">
        <v>1045</v>
      </c>
      <c r="AF283" s="2">
        <v>1046</v>
      </c>
      <c r="AG283" s="6">
        <v>5218.5</v>
      </c>
      <c r="AH283">
        <v>4.99</v>
      </c>
      <c r="AJ283" s="2">
        <v>2818</v>
      </c>
      <c r="AK283" s="2">
        <v>2818</v>
      </c>
      <c r="AL283">
        <v>352</v>
      </c>
      <c r="AM283">
        <v>0.34</v>
      </c>
      <c r="AN283">
        <v>8</v>
      </c>
      <c r="AO283">
        <v>1</v>
      </c>
      <c r="AP283">
        <v>13</v>
      </c>
      <c r="AQ283" s="7">
        <v>43693</v>
      </c>
      <c r="AR283" s="2">
        <v>521950</v>
      </c>
      <c r="AS283">
        <v>11.98</v>
      </c>
      <c r="AT283" s="2">
        <v>521950</v>
      </c>
      <c r="AU283">
        <v>11.98</v>
      </c>
      <c r="AV283" s="2">
        <v>94386</v>
      </c>
      <c r="AW283" s="2">
        <v>9894217</v>
      </c>
      <c r="AX283" s="3">
        <v>0.18079999999999999</v>
      </c>
      <c r="AY283">
        <v>235</v>
      </c>
      <c r="AZ283" s="4">
        <v>18445969</v>
      </c>
      <c r="BA283" s="4">
        <v>3532</v>
      </c>
      <c r="BB283" s="4">
        <v>572</v>
      </c>
      <c r="BC283" t="s">
        <v>398</v>
      </c>
      <c r="BD283" t="s">
        <v>253</v>
      </c>
      <c r="BE283" t="s">
        <v>114</v>
      </c>
      <c r="BF283" t="s">
        <v>190</v>
      </c>
      <c r="BG283" t="s">
        <v>80</v>
      </c>
      <c r="BH283">
        <v>3</v>
      </c>
      <c r="BI283">
        <v>8</v>
      </c>
      <c r="BJ283">
        <v>18</v>
      </c>
      <c r="BK283">
        <v>56</v>
      </c>
      <c r="BL283">
        <v>36</v>
      </c>
      <c r="BM283" s="1">
        <v>23589</v>
      </c>
    </row>
    <row r="284" spans="1:68" x14ac:dyDescent="0.35">
      <c r="A284" t="s">
        <v>1378</v>
      </c>
      <c r="B284" s="10">
        <v>21837167</v>
      </c>
      <c r="C284" s="10">
        <v>21961657</v>
      </c>
      <c r="D284" s="10">
        <v>45690987</v>
      </c>
      <c r="E284">
        <v>219</v>
      </c>
      <c r="F284"/>
      <c r="G284" s="51" t="str">
        <f t="shared" si="28"/>
        <v>Below Average</v>
      </c>
      <c r="H284" s="57">
        <f t="shared" si="34"/>
        <v>-1.1291909869216683</v>
      </c>
      <c r="I284" s="51" t="str">
        <f t="shared" si="29"/>
        <v>Below Average</v>
      </c>
      <c r="K284" s="51" t="str">
        <f t="shared" si="30"/>
        <v>Below Average</v>
      </c>
      <c r="O284" s="54" t="str">
        <f t="shared" si="31"/>
        <v>Below Average</v>
      </c>
      <c r="P284" s="54" t="str">
        <f t="shared" si="32"/>
        <v>Below Average</v>
      </c>
      <c r="Q284" s="54" t="str">
        <f t="shared" si="33"/>
        <v>Below Average</v>
      </c>
      <c r="T284" t="s">
        <v>1378</v>
      </c>
      <c r="U284" t="s">
        <v>590</v>
      </c>
      <c r="V284">
        <v>287</v>
      </c>
      <c r="W284">
        <v>180</v>
      </c>
      <c r="X284">
        <v>577</v>
      </c>
      <c r="Y284">
        <v>577</v>
      </c>
      <c r="Z284" t="s">
        <v>1379</v>
      </c>
      <c r="AA284" t="s">
        <v>64</v>
      </c>
      <c r="AB284" t="s">
        <v>65</v>
      </c>
      <c r="AC284" t="s">
        <v>235</v>
      </c>
      <c r="AE284">
        <v>219</v>
      </c>
      <c r="AF284">
        <v>219</v>
      </c>
      <c r="AG284">
        <v>689.5</v>
      </c>
      <c r="AH284">
        <v>3.15</v>
      </c>
      <c r="AJ284">
        <v>231</v>
      </c>
      <c r="AK284">
        <v>231</v>
      </c>
      <c r="AL284">
        <v>189</v>
      </c>
      <c r="AM284">
        <v>0.875</v>
      </c>
      <c r="AN284">
        <v>1</v>
      </c>
      <c r="AO284">
        <v>0</v>
      </c>
      <c r="AP284">
        <v>1</v>
      </c>
      <c r="AQ284">
        <v>14</v>
      </c>
      <c r="AR284" s="2">
        <v>71490</v>
      </c>
      <c r="AS284">
        <v>1.64</v>
      </c>
      <c r="AT284" s="2">
        <v>71490</v>
      </c>
      <c r="AU284">
        <v>1.64</v>
      </c>
      <c r="AV284" s="2">
        <v>11388</v>
      </c>
      <c r="AW284" s="2">
        <v>1505284</v>
      </c>
      <c r="AX284" s="3">
        <v>0.1593</v>
      </c>
      <c r="AY284">
        <v>141</v>
      </c>
      <c r="AZ284" s="4">
        <v>11406932</v>
      </c>
      <c r="BA284" s="4">
        <v>16520</v>
      </c>
      <c r="BB284" s="4">
        <v>296</v>
      </c>
      <c r="BC284" t="s">
        <v>428</v>
      </c>
      <c r="BD284" t="s">
        <v>592</v>
      </c>
      <c r="BE284" t="s">
        <v>534</v>
      </c>
      <c r="BF284" t="s">
        <v>1380</v>
      </c>
      <c r="BG284" t="s">
        <v>71</v>
      </c>
      <c r="BH284">
        <v>6</v>
      </c>
      <c r="BI284">
        <v>15</v>
      </c>
      <c r="BJ284">
        <v>33</v>
      </c>
      <c r="BK284">
        <v>79</v>
      </c>
      <c r="BL284">
        <v>15</v>
      </c>
      <c r="BM284" s="1">
        <v>30071</v>
      </c>
      <c r="BO284" t="s">
        <v>236</v>
      </c>
      <c r="BP284" t="s">
        <v>108</v>
      </c>
    </row>
    <row r="285" spans="1:68" x14ac:dyDescent="0.35">
      <c r="A285" t="s">
        <v>1965</v>
      </c>
      <c r="B285" s="10">
        <v>48091922</v>
      </c>
      <c r="C285" s="10">
        <v>47939328</v>
      </c>
      <c r="D285" s="10">
        <v>73453736</v>
      </c>
      <c r="E285">
        <v>312</v>
      </c>
      <c r="F285"/>
      <c r="G285" s="51" t="str">
        <f t="shared" si="28"/>
        <v>Below Average</v>
      </c>
      <c r="H285" s="57">
        <f t="shared" si="34"/>
        <v>-0.48005473388102898</v>
      </c>
      <c r="I285" s="51" t="str">
        <f t="shared" si="29"/>
        <v>Below Average</v>
      </c>
      <c r="K285" s="51" t="str">
        <f t="shared" si="30"/>
        <v>Below Average</v>
      </c>
      <c r="O285" s="54" t="str">
        <f t="shared" si="31"/>
        <v>Above Average</v>
      </c>
      <c r="P285" s="54" t="str">
        <f t="shared" si="32"/>
        <v>Below Average</v>
      </c>
      <c r="Q285" s="54" t="str">
        <f t="shared" si="33"/>
        <v>Below Average</v>
      </c>
      <c r="T285" t="s">
        <v>1965</v>
      </c>
      <c r="U285" t="s">
        <v>590</v>
      </c>
      <c r="V285">
        <v>227</v>
      </c>
      <c r="W285">
        <v>227</v>
      </c>
      <c r="X285">
        <v>363</v>
      </c>
      <c r="Y285">
        <v>363</v>
      </c>
      <c r="Z285" t="s">
        <v>2089</v>
      </c>
      <c r="AA285" t="s">
        <v>64</v>
      </c>
      <c r="AB285" t="s">
        <v>65</v>
      </c>
      <c r="AC285" t="s">
        <v>66</v>
      </c>
      <c r="AE285">
        <v>311</v>
      </c>
      <c r="AF285">
        <v>312</v>
      </c>
      <c r="AG285">
        <v>1504.5</v>
      </c>
      <c r="AH285">
        <v>4.84</v>
      </c>
      <c r="AJ285">
        <v>876</v>
      </c>
      <c r="AK285">
        <v>876</v>
      </c>
      <c r="AN285">
        <v>1</v>
      </c>
      <c r="AO285">
        <v>0</v>
      </c>
      <c r="AP285">
        <v>7</v>
      </c>
      <c r="AQ285">
        <v>16</v>
      </c>
      <c r="AR285" s="2">
        <v>189384</v>
      </c>
      <c r="AS285">
        <v>4.3499999999999899</v>
      </c>
      <c r="AT285" s="2">
        <v>189384</v>
      </c>
      <c r="AU285">
        <v>4.3499999999999899</v>
      </c>
      <c r="AV285" s="2">
        <v>33186</v>
      </c>
      <c r="AW285" s="2">
        <v>3411979</v>
      </c>
      <c r="AX285" s="3">
        <v>0.17519999999999999</v>
      </c>
      <c r="AY285">
        <v>201.38</v>
      </c>
      <c r="AZ285" s="4">
        <v>14286716</v>
      </c>
      <c r="BA285" s="4">
        <v>9424</v>
      </c>
      <c r="BB285" s="5">
        <v>520.58000000000004</v>
      </c>
      <c r="BC285" t="s">
        <v>397</v>
      </c>
      <c r="BD285" t="s">
        <v>2090</v>
      </c>
      <c r="BE285" t="s">
        <v>2091</v>
      </c>
      <c r="BF285" t="s">
        <v>2092</v>
      </c>
      <c r="BG285" t="s">
        <v>71</v>
      </c>
      <c r="BH285">
        <v>5</v>
      </c>
      <c r="BI285">
        <v>15</v>
      </c>
      <c r="BJ285">
        <v>33</v>
      </c>
      <c r="BK285">
        <v>86</v>
      </c>
      <c r="BL285">
        <v>15</v>
      </c>
    </row>
    <row r="286" spans="1:68" x14ac:dyDescent="0.35">
      <c r="A286" t="s">
        <v>1381</v>
      </c>
      <c r="B286" s="10">
        <v>36924782</v>
      </c>
      <c r="C286" s="10">
        <v>36924782</v>
      </c>
      <c r="D286" s="10">
        <v>56635801</v>
      </c>
      <c r="E286">
        <v>250</v>
      </c>
      <c r="F286"/>
      <c r="G286" s="51" t="str">
        <f t="shared" si="28"/>
        <v>Below Average</v>
      </c>
      <c r="H286" s="57">
        <f t="shared" si="34"/>
        <v>-0.72005727100787298</v>
      </c>
      <c r="I286" s="51" t="str">
        <f t="shared" si="29"/>
        <v>Below Average</v>
      </c>
      <c r="K286" s="51" t="str">
        <f t="shared" si="30"/>
        <v>Below Average</v>
      </c>
      <c r="O286" s="54" t="str">
        <f t="shared" si="31"/>
        <v>Below Average</v>
      </c>
      <c r="P286" s="54" t="str">
        <f t="shared" si="32"/>
        <v>Below Average</v>
      </c>
      <c r="Q286" s="54" t="str">
        <f t="shared" si="33"/>
        <v>Below Average</v>
      </c>
      <c r="T286" t="s">
        <v>1381</v>
      </c>
      <c r="U286" t="s">
        <v>840</v>
      </c>
      <c r="V286">
        <v>266</v>
      </c>
      <c r="W286">
        <v>76</v>
      </c>
      <c r="X286">
        <v>389</v>
      </c>
      <c r="Y286">
        <v>221</v>
      </c>
      <c r="Z286" t="s">
        <v>1382</v>
      </c>
      <c r="AA286" t="s">
        <v>64</v>
      </c>
      <c r="AB286" t="s">
        <v>75</v>
      </c>
      <c r="AC286" t="s">
        <v>66</v>
      </c>
      <c r="AE286">
        <v>250</v>
      </c>
      <c r="AF286">
        <v>250</v>
      </c>
      <c r="AG286" s="6">
        <v>1251</v>
      </c>
      <c r="AH286">
        <v>5</v>
      </c>
      <c r="AJ286">
        <v>622</v>
      </c>
      <c r="AK286">
        <v>622</v>
      </c>
      <c r="AL286">
        <v>107</v>
      </c>
      <c r="AM286">
        <v>0.42799999999999999</v>
      </c>
      <c r="AN286">
        <v>1</v>
      </c>
      <c r="AO286">
        <v>0</v>
      </c>
      <c r="AP286">
        <v>1</v>
      </c>
      <c r="AQ286">
        <v>26</v>
      </c>
      <c r="AR286" s="2">
        <v>31735</v>
      </c>
      <c r="AS286">
        <v>0.73</v>
      </c>
      <c r="AT286" s="2">
        <v>31735</v>
      </c>
      <c r="AU286">
        <v>0.73</v>
      </c>
      <c r="AV286" s="2">
        <v>13314</v>
      </c>
      <c r="AW286" s="2">
        <v>2613000</v>
      </c>
      <c r="AX286" s="3">
        <v>0.41949999999999998</v>
      </c>
      <c r="AY286">
        <v>852</v>
      </c>
      <c r="AZ286" s="4">
        <v>10508730</v>
      </c>
      <c r="BA286" s="4">
        <v>8414</v>
      </c>
      <c r="BB286" s="4">
        <v>650</v>
      </c>
      <c r="BC286" t="s">
        <v>1146</v>
      </c>
      <c r="BD286" t="s">
        <v>1273</v>
      </c>
      <c r="BE286" t="s">
        <v>845</v>
      </c>
      <c r="BF286" t="s">
        <v>844</v>
      </c>
      <c r="BG286" t="s">
        <v>95</v>
      </c>
      <c r="BH286">
        <v>3</v>
      </c>
      <c r="BI286">
        <v>7</v>
      </c>
      <c r="BJ286">
        <v>26</v>
      </c>
      <c r="BK286">
        <v>65</v>
      </c>
      <c r="BL286">
        <v>1</v>
      </c>
      <c r="BM286" s="1">
        <v>27514</v>
      </c>
    </row>
    <row r="287" spans="1:68" x14ac:dyDescent="0.35">
      <c r="A287" t="s">
        <v>1383</v>
      </c>
      <c r="B287" s="10">
        <v>22220336</v>
      </c>
      <c r="C287" s="10">
        <v>22220336</v>
      </c>
      <c r="D287" s="10">
        <v>40885803</v>
      </c>
      <c r="E287">
        <v>200</v>
      </c>
      <c r="F287"/>
      <c r="G287" s="51" t="str">
        <f t="shared" si="28"/>
        <v>Below Average</v>
      </c>
      <c r="H287" s="57">
        <f t="shared" si="34"/>
        <v>-1.1172831399485375</v>
      </c>
      <c r="I287" s="51" t="str">
        <f t="shared" si="29"/>
        <v>Below Average</v>
      </c>
      <c r="K287" s="51" t="str">
        <f t="shared" si="30"/>
        <v>Below Average</v>
      </c>
      <c r="O287" s="54" t="str">
        <f t="shared" si="31"/>
        <v>Below Average</v>
      </c>
      <c r="P287" s="54" t="str">
        <f t="shared" si="32"/>
        <v>Below Average</v>
      </c>
      <c r="Q287" s="54" t="str">
        <f t="shared" si="33"/>
        <v>Below Average</v>
      </c>
      <c r="T287" t="s">
        <v>1383</v>
      </c>
      <c r="U287" t="s">
        <v>448</v>
      </c>
      <c r="V287">
        <v>342</v>
      </c>
      <c r="W287">
        <v>342</v>
      </c>
      <c r="X287">
        <v>753</v>
      </c>
      <c r="Y287">
        <v>753</v>
      </c>
      <c r="Z287" t="s">
        <v>1384</v>
      </c>
      <c r="AA287" t="s">
        <v>64</v>
      </c>
      <c r="AB287" t="s">
        <v>75</v>
      </c>
      <c r="AC287" t="s">
        <v>235</v>
      </c>
      <c r="AE287">
        <v>199</v>
      </c>
      <c r="AF287">
        <v>200</v>
      </c>
      <c r="AG287">
        <v>696.5</v>
      </c>
      <c r="AH287">
        <v>3.5</v>
      </c>
      <c r="AJ287">
        <v>229</v>
      </c>
      <c r="AK287">
        <v>229</v>
      </c>
      <c r="AL287">
        <v>172</v>
      </c>
      <c r="AM287">
        <v>0.88200000000000001</v>
      </c>
      <c r="AN287">
        <v>1</v>
      </c>
      <c r="AO287">
        <v>0</v>
      </c>
      <c r="AP287">
        <v>1</v>
      </c>
      <c r="AQ287">
        <v>9</v>
      </c>
      <c r="AR287" s="2">
        <v>115299</v>
      </c>
      <c r="AS287">
        <v>2.65</v>
      </c>
      <c r="AT287" s="2">
        <v>115299</v>
      </c>
      <c r="AU287">
        <v>2.65</v>
      </c>
      <c r="AV287" s="2">
        <v>18632</v>
      </c>
      <c r="AW287" s="2">
        <v>1502857</v>
      </c>
      <c r="AX287" s="3">
        <v>0.16159999999999999</v>
      </c>
      <c r="AY287">
        <v>86</v>
      </c>
      <c r="AZ287" s="4">
        <v>12675000</v>
      </c>
      <c r="BA287" s="4">
        <v>18107</v>
      </c>
      <c r="BB287" s="4">
        <v>325</v>
      </c>
      <c r="BC287" t="s">
        <v>459</v>
      </c>
      <c r="BD287" t="s">
        <v>534</v>
      </c>
      <c r="BE287" t="s">
        <v>571</v>
      </c>
      <c r="BF287" t="s">
        <v>152</v>
      </c>
      <c r="BG287" t="s">
        <v>71</v>
      </c>
      <c r="BH287">
        <v>3</v>
      </c>
      <c r="BI287">
        <v>15</v>
      </c>
      <c r="BJ287">
        <v>32</v>
      </c>
      <c r="BK287">
        <v>79</v>
      </c>
      <c r="BL287">
        <v>17</v>
      </c>
      <c r="BM287" s="1">
        <v>31117</v>
      </c>
      <c r="BO287" t="s">
        <v>236</v>
      </c>
      <c r="BP287" t="s">
        <v>108</v>
      </c>
    </row>
    <row r="288" spans="1:68" x14ac:dyDescent="0.35">
      <c r="A288" t="s">
        <v>1385</v>
      </c>
      <c r="B288" s="10">
        <v>19475865</v>
      </c>
      <c r="C288" s="10">
        <v>19475865</v>
      </c>
      <c r="D288" s="10">
        <v>41771254</v>
      </c>
      <c r="E288">
        <v>120</v>
      </c>
      <c r="F288"/>
      <c r="G288" s="51" t="str">
        <f t="shared" si="28"/>
        <v>Below Average</v>
      </c>
      <c r="H288" s="57">
        <f t="shared" si="34"/>
        <v>-1.2046300105894521</v>
      </c>
      <c r="I288" s="51" t="str">
        <f t="shared" si="29"/>
        <v>Below Average</v>
      </c>
      <c r="K288" s="51" t="str">
        <f t="shared" si="30"/>
        <v>Below Average</v>
      </c>
      <c r="O288" s="54" t="str">
        <f t="shared" si="31"/>
        <v>Below Average</v>
      </c>
      <c r="P288" s="54" t="str">
        <f t="shared" si="32"/>
        <v>Below Average</v>
      </c>
      <c r="Q288" s="54" t="str">
        <f t="shared" si="33"/>
        <v>Below Average</v>
      </c>
      <c r="T288" t="s">
        <v>1385</v>
      </c>
      <c r="U288" t="s">
        <v>448</v>
      </c>
      <c r="V288">
        <v>356</v>
      </c>
      <c r="W288">
        <v>342</v>
      </c>
      <c r="X288">
        <v>768</v>
      </c>
      <c r="Y288">
        <v>753</v>
      </c>
      <c r="Z288" t="s">
        <v>1386</v>
      </c>
      <c r="AA288" t="s">
        <v>64</v>
      </c>
      <c r="AB288" t="s">
        <v>75</v>
      </c>
      <c r="AC288" t="s">
        <v>66</v>
      </c>
      <c r="AE288">
        <v>120</v>
      </c>
      <c r="AF288">
        <v>120</v>
      </c>
      <c r="AG288">
        <v>539</v>
      </c>
      <c r="AH288">
        <v>4.49</v>
      </c>
      <c r="AJ288">
        <v>280</v>
      </c>
      <c r="AK288">
        <v>280</v>
      </c>
      <c r="AL288">
        <v>38</v>
      </c>
      <c r="AM288">
        <v>0.32200000000000001</v>
      </c>
      <c r="AN288">
        <v>6</v>
      </c>
      <c r="AO288">
        <v>0</v>
      </c>
      <c r="AP288">
        <v>20</v>
      </c>
      <c r="AQ288">
        <v>3</v>
      </c>
      <c r="AR288" s="2">
        <v>98707</v>
      </c>
      <c r="AS288">
        <v>2.27</v>
      </c>
      <c r="AT288" s="2">
        <v>98707</v>
      </c>
      <c r="AU288">
        <v>2.27</v>
      </c>
      <c r="AV288" s="2">
        <v>38943</v>
      </c>
      <c r="AW288" s="2">
        <v>1022257</v>
      </c>
      <c r="AX288" s="3">
        <v>0.39450000000000002</v>
      </c>
      <c r="AY288">
        <v>123</v>
      </c>
      <c r="AZ288" s="4">
        <v>9239549</v>
      </c>
      <c r="BA288" s="4">
        <v>17142</v>
      </c>
      <c r="BB288" s="4">
        <v>556</v>
      </c>
      <c r="BC288" t="s">
        <v>455</v>
      </c>
      <c r="BD288" t="s">
        <v>534</v>
      </c>
      <c r="BE288" t="s">
        <v>535</v>
      </c>
      <c r="BF288" t="s">
        <v>152</v>
      </c>
      <c r="BG288" t="s">
        <v>71</v>
      </c>
      <c r="BH288">
        <v>3</v>
      </c>
      <c r="BI288">
        <v>15</v>
      </c>
      <c r="BJ288">
        <v>32</v>
      </c>
      <c r="BK288">
        <v>79</v>
      </c>
      <c r="BL288">
        <v>17</v>
      </c>
      <c r="BM288" s="1">
        <v>32387</v>
      </c>
      <c r="BP288" t="s">
        <v>108</v>
      </c>
    </row>
    <row r="289" spans="1:69" x14ac:dyDescent="0.35">
      <c r="A289" t="s">
        <v>1387</v>
      </c>
      <c r="B289" s="10">
        <v>26486465</v>
      </c>
      <c r="C289" s="10">
        <v>26486465</v>
      </c>
      <c r="D289" s="10">
        <v>40624208</v>
      </c>
      <c r="E289">
        <v>167</v>
      </c>
      <c r="F289"/>
      <c r="G289" s="51" t="str">
        <f t="shared" si="28"/>
        <v>Below Average</v>
      </c>
      <c r="H289" s="57">
        <f t="shared" si="34"/>
        <v>-0.99057640643496048</v>
      </c>
      <c r="I289" s="51" t="str">
        <f t="shared" si="29"/>
        <v>Below Average</v>
      </c>
      <c r="K289" s="51" t="str">
        <f t="shared" si="30"/>
        <v>Below Average</v>
      </c>
      <c r="O289" s="54" t="str">
        <f t="shared" si="31"/>
        <v>Below Average</v>
      </c>
      <c r="P289" s="54" t="str">
        <f t="shared" si="32"/>
        <v>Below Average</v>
      </c>
      <c r="Q289" s="54" t="str">
        <f t="shared" si="33"/>
        <v>Below Average</v>
      </c>
      <c r="T289" t="s">
        <v>1387</v>
      </c>
      <c r="U289" t="s">
        <v>635</v>
      </c>
      <c r="V289">
        <v>240</v>
      </c>
      <c r="W289">
        <v>261</v>
      </c>
      <c r="X289">
        <v>348</v>
      </c>
      <c r="Y289">
        <v>375</v>
      </c>
      <c r="Z289" t="s">
        <v>1388</v>
      </c>
      <c r="AA289" t="s">
        <v>64</v>
      </c>
      <c r="AB289" t="s">
        <v>75</v>
      </c>
      <c r="AC289" t="s">
        <v>66</v>
      </c>
      <c r="AE289">
        <v>167</v>
      </c>
      <c r="AF289">
        <v>167</v>
      </c>
      <c r="AG289">
        <v>768.5</v>
      </c>
      <c r="AH289">
        <v>4.5999999999999996</v>
      </c>
      <c r="AJ289">
        <v>471</v>
      </c>
      <c r="AK289">
        <v>471</v>
      </c>
      <c r="AL289">
        <v>41</v>
      </c>
      <c r="AM289">
        <v>0.247</v>
      </c>
      <c r="AN289">
        <v>3</v>
      </c>
      <c r="AO289">
        <v>0</v>
      </c>
      <c r="AP289">
        <v>3</v>
      </c>
      <c r="AQ289">
        <v>6</v>
      </c>
      <c r="AR289" s="2">
        <v>80525</v>
      </c>
      <c r="AS289">
        <v>1.85</v>
      </c>
      <c r="AT289" s="2">
        <v>80525</v>
      </c>
      <c r="AU289">
        <v>1.85</v>
      </c>
      <c r="AV289" s="2">
        <v>27159</v>
      </c>
      <c r="AW289" s="2">
        <v>2001480</v>
      </c>
      <c r="AX289" s="3">
        <v>0.33729999999999999</v>
      </c>
      <c r="AY289">
        <v>255</v>
      </c>
      <c r="AZ289" s="4">
        <v>5191821</v>
      </c>
      <c r="BA289" s="4">
        <v>6699</v>
      </c>
      <c r="BB289" s="4">
        <v>583</v>
      </c>
      <c r="BC289" t="s">
        <v>78</v>
      </c>
      <c r="BD289" t="s">
        <v>79</v>
      </c>
      <c r="BE289" t="s">
        <v>890</v>
      </c>
      <c r="BF289" t="s">
        <v>1389</v>
      </c>
      <c r="BG289" t="s">
        <v>80</v>
      </c>
      <c r="BH289">
        <v>5</v>
      </c>
      <c r="BI289">
        <v>8</v>
      </c>
      <c r="BJ289">
        <v>19</v>
      </c>
      <c r="BK289">
        <v>60</v>
      </c>
      <c r="BL289">
        <v>42</v>
      </c>
      <c r="BM289" s="1">
        <v>26998</v>
      </c>
    </row>
    <row r="290" spans="1:69" x14ac:dyDescent="0.35">
      <c r="A290" t="s">
        <v>1390</v>
      </c>
      <c r="B290" s="10">
        <v>91785653</v>
      </c>
      <c r="C290" s="10">
        <v>91785653</v>
      </c>
      <c r="D290" s="10">
        <v>130171561</v>
      </c>
      <c r="E290">
        <v>462</v>
      </c>
      <c r="F290"/>
      <c r="G290" s="51" t="str">
        <f t="shared" si="28"/>
        <v>Above Average</v>
      </c>
      <c r="H290" s="57">
        <f t="shared" si="34"/>
        <v>0.15641539634828752</v>
      </c>
      <c r="I290" s="51" t="str">
        <f t="shared" si="29"/>
        <v>Below Average</v>
      </c>
      <c r="K290" s="51" t="str">
        <f t="shared" si="30"/>
        <v>Below Average</v>
      </c>
      <c r="O290" s="54" t="str">
        <f t="shared" si="31"/>
        <v>Above Average</v>
      </c>
      <c r="P290" s="54" t="str">
        <f t="shared" si="32"/>
        <v>Above Average</v>
      </c>
      <c r="Q290" s="54" t="str">
        <f t="shared" si="33"/>
        <v>Above Average</v>
      </c>
      <c r="T290" t="s">
        <v>1390</v>
      </c>
      <c r="U290" t="s">
        <v>635</v>
      </c>
      <c r="V290">
        <v>261</v>
      </c>
      <c r="W290">
        <v>261</v>
      </c>
      <c r="X290">
        <v>318</v>
      </c>
      <c r="Y290">
        <v>375</v>
      </c>
      <c r="Z290" t="s">
        <v>1391</v>
      </c>
      <c r="AA290" t="s">
        <v>64</v>
      </c>
      <c r="AB290" t="s">
        <v>65</v>
      </c>
      <c r="AC290" t="s">
        <v>66</v>
      </c>
      <c r="AE290">
        <v>460</v>
      </c>
      <c r="AF290">
        <v>462</v>
      </c>
      <c r="AG290" s="6">
        <v>2141</v>
      </c>
      <c r="AH290">
        <v>4.6500000000000004</v>
      </c>
      <c r="AJ290" s="2">
        <v>1133</v>
      </c>
      <c r="AK290" s="2">
        <v>1133</v>
      </c>
      <c r="AL290">
        <v>130</v>
      </c>
      <c r="AM290">
        <v>0.28799999999999998</v>
      </c>
      <c r="AN290">
        <v>5</v>
      </c>
      <c r="AO290">
        <v>0</v>
      </c>
      <c r="AP290">
        <v>13</v>
      </c>
      <c r="AQ290">
        <v>6</v>
      </c>
      <c r="AR290" s="2">
        <v>249250</v>
      </c>
      <c r="AS290">
        <v>5.72</v>
      </c>
      <c r="AT290" s="2">
        <v>249250</v>
      </c>
      <c r="AU290">
        <v>5.72</v>
      </c>
      <c r="AV290" s="2">
        <v>89543</v>
      </c>
      <c r="AW290" s="2">
        <v>5304133</v>
      </c>
      <c r="AX290" s="3">
        <v>0.35920000000000002</v>
      </c>
      <c r="AY290">
        <v>198</v>
      </c>
      <c r="AZ290" s="4">
        <v>16798483</v>
      </c>
      <c r="BA290" s="4">
        <v>7813</v>
      </c>
      <c r="BB290" s="4">
        <v>557</v>
      </c>
      <c r="BC290" t="s">
        <v>1392</v>
      </c>
      <c r="BD290" t="s">
        <v>890</v>
      </c>
      <c r="BE290" t="s">
        <v>360</v>
      </c>
      <c r="BF290" t="s">
        <v>891</v>
      </c>
      <c r="BG290" t="s">
        <v>80</v>
      </c>
      <c r="BH290">
        <v>5</v>
      </c>
      <c r="BI290">
        <v>8</v>
      </c>
      <c r="BJ290">
        <v>19</v>
      </c>
      <c r="BK290">
        <v>60</v>
      </c>
      <c r="BL290">
        <v>42</v>
      </c>
      <c r="BM290" s="1">
        <v>26937</v>
      </c>
    </row>
    <row r="291" spans="1:69" x14ac:dyDescent="0.35">
      <c r="A291" t="s">
        <v>1393</v>
      </c>
      <c r="B291" s="10">
        <v>45948245</v>
      </c>
      <c r="C291" s="10">
        <v>45948245</v>
      </c>
      <c r="D291" s="10">
        <v>85443100</v>
      </c>
      <c r="E291">
        <v>230</v>
      </c>
      <c r="F291"/>
      <c r="G291" s="51" t="str">
        <f t="shared" si="28"/>
        <v>Below Average</v>
      </c>
      <c r="H291" s="57">
        <f t="shared" si="34"/>
        <v>-0.52278498144215269</v>
      </c>
      <c r="I291" s="51" t="str">
        <f t="shared" si="29"/>
        <v>Below Average</v>
      </c>
      <c r="K291" s="51" t="str">
        <f t="shared" si="30"/>
        <v>Below Average</v>
      </c>
      <c r="O291" s="54" t="str">
        <f t="shared" si="31"/>
        <v>Above Average</v>
      </c>
      <c r="P291" s="54" t="str">
        <f t="shared" si="32"/>
        <v>Below Average</v>
      </c>
      <c r="Q291" s="54" t="str">
        <f t="shared" si="33"/>
        <v>Above Average</v>
      </c>
      <c r="T291" t="s">
        <v>1393</v>
      </c>
      <c r="U291" t="s">
        <v>748</v>
      </c>
      <c r="V291">
        <v>341</v>
      </c>
      <c r="W291">
        <v>341</v>
      </c>
      <c r="X291">
        <v>762</v>
      </c>
      <c r="Y291">
        <v>762</v>
      </c>
      <c r="Z291" t="s">
        <v>1394</v>
      </c>
      <c r="AA291" t="s">
        <v>64</v>
      </c>
      <c r="AB291" t="s">
        <v>75</v>
      </c>
      <c r="AC291" t="s">
        <v>84</v>
      </c>
      <c r="AE291">
        <v>230</v>
      </c>
      <c r="AF291">
        <v>230</v>
      </c>
      <c r="AG291" s="6">
        <v>1034</v>
      </c>
      <c r="AH291">
        <v>4.5</v>
      </c>
      <c r="AJ291">
        <v>519</v>
      </c>
      <c r="AK291">
        <v>519</v>
      </c>
      <c r="AL291">
        <v>93</v>
      </c>
      <c r="AM291">
        <v>0.40400000000000003</v>
      </c>
      <c r="AN291">
        <v>4</v>
      </c>
      <c r="AO291">
        <v>0</v>
      </c>
      <c r="AP291">
        <v>5</v>
      </c>
      <c r="AQ291">
        <v>6</v>
      </c>
      <c r="AR291" s="2">
        <v>77898</v>
      </c>
      <c r="AS291">
        <v>1.79</v>
      </c>
      <c r="AT291" s="2">
        <v>77898</v>
      </c>
      <c r="AU291">
        <v>1.79</v>
      </c>
      <c r="AV291" s="2">
        <v>43696</v>
      </c>
      <c r="AW291" s="2">
        <v>2798894</v>
      </c>
      <c r="AX291" s="3">
        <v>0.56089999999999995</v>
      </c>
      <c r="AY291">
        <v>290</v>
      </c>
      <c r="AZ291" s="4">
        <v>15900000</v>
      </c>
      <c r="BA291" s="4">
        <v>15377</v>
      </c>
      <c r="BB291" s="4">
        <v>529</v>
      </c>
      <c r="BC291" t="s">
        <v>751</v>
      </c>
      <c r="BD291" t="s">
        <v>764</v>
      </c>
      <c r="BE291" t="s">
        <v>1395</v>
      </c>
      <c r="BF291" t="s">
        <v>1396</v>
      </c>
      <c r="BG291" t="s">
        <v>71</v>
      </c>
      <c r="BH291">
        <v>5</v>
      </c>
      <c r="BI291">
        <v>15</v>
      </c>
      <c r="BJ291">
        <v>29</v>
      </c>
      <c r="BK291">
        <v>86</v>
      </c>
      <c r="BL291">
        <v>14</v>
      </c>
      <c r="BM291" s="1">
        <v>31078</v>
      </c>
      <c r="BP291" t="s">
        <v>108</v>
      </c>
      <c r="BQ291" t="s">
        <v>108</v>
      </c>
    </row>
    <row r="292" spans="1:69" x14ac:dyDescent="0.35">
      <c r="A292" t="s">
        <v>1397</v>
      </c>
      <c r="B292" s="10">
        <v>28807522</v>
      </c>
      <c r="C292" s="10">
        <v>28807522</v>
      </c>
      <c r="D292" s="10">
        <v>41080167</v>
      </c>
      <c r="E292">
        <v>200</v>
      </c>
      <c r="F292"/>
      <c r="G292" s="51" t="str">
        <f t="shared" si="28"/>
        <v>Below Average</v>
      </c>
      <c r="H292" s="57">
        <f t="shared" si="34"/>
        <v>-0.92587247636281567</v>
      </c>
      <c r="I292" s="51" t="str">
        <f t="shared" si="29"/>
        <v>Below Average</v>
      </c>
      <c r="K292" s="51" t="str">
        <f t="shared" si="30"/>
        <v>Below Average</v>
      </c>
      <c r="O292" s="54" t="str">
        <f t="shared" si="31"/>
        <v>Below Average</v>
      </c>
      <c r="P292" s="54" t="str">
        <f t="shared" si="32"/>
        <v>Below Average</v>
      </c>
      <c r="Q292" s="54" t="str">
        <f t="shared" si="33"/>
        <v>Below Average</v>
      </c>
      <c r="T292" t="s">
        <v>1397</v>
      </c>
      <c r="U292" t="s">
        <v>1017</v>
      </c>
      <c r="V292">
        <v>343</v>
      </c>
      <c r="W292">
        <v>241</v>
      </c>
      <c r="X292">
        <v>757</v>
      </c>
      <c r="Y292">
        <v>760</v>
      </c>
      <c r="Z292" t="s">
        <v>1398</v>
      </c>
      <c r="AA292" t="s">
        <v>64</v>
      </c>
      <c r="AB292" t="s">
        <v>75</v>
      </c>
      <c r="AC292" t="s">
        <v>235</v>
      </c>
      <c r="AE292">
        <v>179</v>
      </c>
      <c r="AF292">
        <v>200</v>
      </c>
      <c r="AG292">
        <v>626.5</v>
      </c>
      <c r="AH292">
        <v>3.5</v>
      </c>
      <c r="AJ292">
        <v>204</v>
      </c>
      <c r="AK292">
        <v>204</v>
      </c>
      <c r="AL292">
        <v>147</v>
      </c>
      <c r="AM292">
        <v>0.84</v>
      </c>
      <c r="AN292">
        <v>1</v>
      </c>
      <c r="AO292">
        <v>0</v>
      </c>
      <c r="AP292">
        <v>1</v>
      </c>
      <c r="AQ292">
        <v>11</v>
      </c>
      <c r="AR292" s="2">
        <v>63577</v>
      </c>
      <c r="AS292">
        <v>1.46</v>
      </c>
      <c r="AT292" s="2">
        <v>63577</v>
      </c>
      <c r="AU292">
        <v>1.46</v>
      </c>
      <c r="AV292" s="2">
        <v>14325</v>
      </c>
      <c r="AW292" s="2">
        <v>1434170</v>
      </c>
      <c r="AX292" s="3">
        <v>0.2253</v>
      </c>
      <c r="AY292">
        <v>140</v>
      </c>
      <c r="AZ292" s="4">
        <v>13369245</v>
      </c>
      <c r="BA292" s="4">
        <v>19099</v>
      </c>
      <c r="BB292" s="4">
        <v>312</v>
      </c>
      <c r="BC292" t="s">
        <v>1399</v>
      </c>
      <c r="BD292" t="s">
        <v>945</v>
      </c>
      <c r="BE292" t="s">
        <v>1400</v>
      </c>
      <c r="BF292" t="s">
        <v>398</v>
      </c>
      <c r="BG292" t="s">
        <v>95</v>
      </c>
      <c r="BH292">
        <v>11</v>
      </c>
      <c r="BI292">
        <v>13</v>
      </c>
      <c r="BJ292">
        <v>30</v>
      </c>
      <c r="BK292">
        <v>68</v>
      </c>
      <c r="BL292">
        <v>9</v>
      </c>
      <c r="BM292" s="1">
        <v>31596</v>
      </c>
      <c r="BO292" t="s">
        <v>236</v>
      </c>
      <c r="BP292" t="s">
        <v>108</v>
      </c>
    </row>
    <row r="293" spans="1:69" x14ac:dyDescent="0.35">
      <c r="A293" t="s">
        <v>1401</v>
      </c>
      <c r="B293" s="10">
        <v>10261778</v>
      </c>
      <c r="C293" s="10">
        <v>10261778</v>
      </c>
      <c r="D293" s="10">
        <v>28706652</v>
      </c>
      <c r="E293">
        <v>150</v>
      </c>
      <c r="F293"/>
      <c r="G293" s="51" t="str">
        <f t="shared" si="28"/>
        <v>Below Average</v>
      </c>
      <c r="H293" s="57">
        <f t="shared" si="34"/>
        <v>-1.5374040434952145</v>
      </c>
      <c r="I293" s="51" t="str">
        <f t="shared" si="29"/>
        <v>Below Average</v>
      </c>
      <c r="K293" s="51" t="str">
        <f t="shared" si="30"/>
        <v>Below Average</v>
      </c>
      <c r="O293" s="54" t="str">
        <f t="shared" si="31"/>
        <v>Below Average</v>
      </c>
      <c r="P293" s="54" t="str">
        <f t="shared" si="32"/>
        <v>Below Average</v>
      </c>
      <c r="Q293" s="54" t="str">
        <f t="shared" si="33"/>
        <v>Below Average</v>
      </c>
      <c r="T293" t="s">
        <v>1401</v>
      </c>
      <c r="U293" t="s">
        <v>1017</v>
      </c>
      <c r="V293">
        <v>355</v>
      </c>
      <c r="W293">
        <v>241</v>
      </c>
      <c r="X293">
        <v>760</v>
      </c>
      <c r="Y293">
        <v>760</v>
      </c>
      <c r="Z293" t="s">
        <v>1402</v>
      </c>
      <c r="AA293" t="s">
        <v>64</v>
      </c>
      <c r="AB293" t="s">
        <v>75</v>
      </c>
      <c r="AC293" t="s">
        <v>235</v>
      </c>
      <c r="AE293">
        <v>150</v>
      </c>
      <c r="AF293">
        <v>150</v>
      </c>
      <c r="AG293">
        <v>525</v>
      </c>
      <c r="AH293">
        <v>3.5</v>
      </c>
      <c r="AJ293">
        <v>173</v>
      </c>
      <c r="AK293">
        <v>173</v>
      </c>
      <c r="AL293">
        <v>132</v>
      </c>
      <c r="AM293">
        <v>0.90400000000000003</v>
      </c>
      <c r="AN293">
        <v>1</v>
      </c>
      <c r="AO293">
        <v>0</v>
      </c>
      <c r="AP293">
        <v>1</v>
      </c>
      <c r="AQ293">
        <v>12</v>
      </c>
      <c r="AR293" s="2">
        <v>45362</v>
      </c>
      <c r="AS293">
        <v>1.04</v>
      </c>
      <c r="AT293" s="2">
        <v>45362</v>
      </c>
      <c r="AU293">
        <v>1.04</v>
      </c>
      <c r="AV293" s="2">
        <v>10330</v>
      </c>
      <c r="AW293" s="2">
        <v>1041895</v>
      </c>
      <c r="AX293" s="3">
        <v>0.22770000000000001</v>
      </c>
      <c r="AY293">
        <v>166</v>
      </c>
      <c r="AZ293" s="4">
        <v>10240710</v>
      </c>
      <c r="BA293" s="4">
        <v>19506</v>
      </c>
      <c r="BB293" s="4">
        <v>313</v>
      </c>
      <c r="BC293" t="s">
        <v>1403</v>
      </c>
      <c r="BD293" t="s">
        <v>398</v>
      </c>
      <c r="BE293" t="s">
        <v>1067</v>
      </c>
      <c r="BF293" t="s">
        <v>945</v>
      </c>
      <c r="BG293" t="s">
        <v>95</v>
      </c>
      <c r="BH293">
        <v>11</v>
      </c>
      <c r="BI293">
        <v>13</v>
      </c>
      <c r="BJ293">
        <v>30</v>
      </c>
      <c r="BK293">
        <v>68</v>
      </c>
      <c r="BL293">
        <v>9</v>
      </c>
      <c r="BM293" s="1">
        <v>32111</v>
      </c>
      <c r="BO293" t="s">
        <v>236</v>
      </c>
      <c r="BP293" t="s">
        <v>108</v>
      </c>
    </row>
    <row r="294" spans="1:69" x14ac:dyDescent="0.35">
      <c r="A294" t="s">
        <v>1404</v>
      </c>
      <c r="B294" s="10">
        <v>279083273</v>
      </c>
      <c r="C294" s="10">
        <v>279083273</v>
      </c>
      <c r="D294" s="10">
        <v>401135475</v>
      </c>
      <c r="E294" s="2">
        <v>1603</v>
      </c>
      <c r="F294" s="2"/>
      <c r="G294" s="51" t="str">
        <f t="shared" si="28"/>
        <v>Above Average</v>
      </c>
      <c r="H294" s="57">
        <f t="shared" si="34"/>
        <v>1.1221419631881933</v>
      </c>
      <c r="I294" s="51" t="str">
        <f t="shared" si="29"/>
        <v>Above Average</v>
      </c>
      <c r="K294" s="51" t="str">
        <f t="shared" si="30"/>
        <v>Above Average</v>
      </c>
      <c r="O294" s="54" t="str">
        <f t="shared" si="31"/>
        <v>Above Average</v>
      </c>
      <c r="P294" s="54" t="str">
        <f t="shared" si="32"/>
        <v>Above Average</v>
      </c>
      <c r="Q294" s="54" t="str">
        <f t="shared" si="33"/>
        <v>Above Average</v>
      </c>
      <c r="T294" t="s">
        <v>1404</v>
      </c>
      <c r="U294" t="s">
        <v>1405</v>
      </c>
      <c r="V294">
        <v>61</v>
      </c>
      <c r="W294">
        <v>61</v>
      </c>
      <c r="X294">
        <v>216</v>
      </c>
      <c r="Y294">
        <v>216</v>
      </c>
      <c r="Z294" t="s">
        <v>1406</v>
      </c>
      <c r="AA294" t="s">
        <v>64</v>
      </c>
      <c r="AB294" t="s">
        <v>65</v>
      </c>
      <c r="AC294" t="s">
        <v>66</v>
      </c>
      <c r="AE294" s="2">
        <v>1603</v>
      </c>
      <c r="AF294" s="2">
        <v>1603</v>
      </c>
      <c r="AG294" s="6">
        <v>7402.5</v>
      </c>
      <c r="AH294">
        <v>4.62</v>
      </c>
      <c r="AJ294" s="2">
        <v>3855</v>
      </c>
      <c r="AK294" s="2">
        <v>3855</v>
      </c>
      <c r="AL294">
        <v>469</v>
      </c>
      <c r="AM294">
        <v>0.29699999999999999</v>
      </c>
      <c r="AN294">
        <v>22</v>
      </c>
      <c r="AO294">
        <v>1</v>
      </c>
      <c r="AP294">
        <v>32</v>
      </c>
      <c r="AQ294" s="7">
        <v>43538</v>
      </c>
      <c r="AR294" s="2">
        <v>906484</v>
      </c>
      <c r="AS294">
        <v>20.81</v>
      </c>
      <c r="AT294" s="2">
        <v>844628</v>
      </c>
      <c r="AU294">
        <v>19.39</v>
      </c>
      <c r="AV294" s="2">
        <v>161168</v>
      </c>
      <c r="AW294" s="2">
        <v>13652083</v>
      </c>
      <c r="AX294" s="3">
        <v>0.1656</v>
      </c>
      <c r="AY294">
        <v>185</v>
      </c>
      <c r="AZ294" s="4">
        <v>21351730</v>
      </c>
      <c r="BA294" s="4">
        <v>2884</v>
      </c>
      <c r="BB294" s="4">
        <v>546</v>
      </c>
      <c r="BC294" t="s">
        <v>78</v>
      </c>
      <c r="BD294" t="s">
        <v>680</v>
      </c>
      <c r="BE294" t="s">
        <v>1369</v>
      </c>
      <c r="BF294" t="s">
        <v>361</v>
      </c>
      <c r="BG294" t="s">
        <v>80</v>
      </c>
      <c r="BH294">
        <v>16</v>
      </c>
      <c r="BI294">
        <v>9</v>
      </c>
      <c r="BJ294" t="s">
        <v>900</v>
      </c>
      <c r="BK294">
        <v>55</v>
      </c>
      <c r="BL294">
        <v>41</v>
      </c>
      <c r="BM294" s="1">
        <v>20236</v>
      </c>
    </row>
    <row r="295" spans="1:69" x14ac:dyDescent="0.35">
      <c r="A295" t="s">
        <v>1407</v>
      </c>
      <c r="B295" s="10">
        <v>12240209</v>
      </c>
      <c r="C295" s="10">
        <v>12240209</v>
      </c>
      <c r="D295" s="10">
        <v>23029492</v>
      </c>
      <c r="E295">
        <v>112</v>
      </c>
      <c r="F295"/>
      <c r="G295" s="51" t="str">
        <f t="shared" si="28"/>
        <v>Below Average</v>
      </c>
      <c r="H295" s="57">
        <f t="shared" si="34"/>
        <v>-1.460251925427235</v>
      </c>
      <c r="I295" s="51" t="str">
        <f t="shared" si="29"/>
        <v>Below Average</v>
      </c>
      <c r="K295" s="51" t="str">
        <f t="shared" si="30"/>
        <v>Below Average</v>
      </c>
      <c r="O295" s="54" t="str">
        <f t="shared" si="31"/>
        <v>Below Average</v>
      </c>
      <c r="P295" s="54" t="str">
        <f t="shared" si="32"/>
        <v>Below Average</v>
      </c>
      <c r="Q295" s="54" t="str">
        <f t="shared" si="33"/>
        <v>Below Average</v>
      </c>
      <c r="T295" t="s">
        <v>1407</v>
      </c>
      <c r="U295" t="s">
        <v>787</v>
      </c>
      <c r="V295">
        <v>146</v>
      </c>
      <c r="W295">
        <v>182</v>
      </c>
      <c r="X295">
        <v>257</v>
      </c>
      <c r="Y295">
        <v>257</v>
      </c>
      <c r="Z295" t="s">
        <v>1408</v>
      </c>
      <c r="AA295" t="s">
        <v>64</v>
      </c>
      <c r="AB295" t="s">
        <v>65</v>
      </c>
      <c r="AC295" t="s">
        <v>235</v>
      </c>
      <c r="AE295">
        <v>111</v>
      </c>
      <c r="AF295">
        <v>112</v>
      </c>
      <c r="AG295">
        <v>413.5</v>
      </c>
      <c r="AH295">
        <v>3.73</v>
      </c>
      <c r="AJ295">
        <v>128</v>
      </c>
      <c r="AK295">
        <v>128</v>
      </c>
      <c r="AL295">
        <v>104</v>
      </c>
      <c r="AM295">
        <v>0.94499999999999995</v>
      </c>
      <c r="AN295">
        <v>1</v>
      </c>
      <c r="AO295">
        <v>0</v>
      </c>
      <c r="AP295">
        <v>1</v>
      </c>
      <c r="AQ295">
        <v>14</v>
      </c>
      <c r="AR295" s="2">
        <v>40574</v>
      </c>
      <c r="AS295">
        <v>0.93</v>
      </c>
      <c r="AT295" s="2">
        <v>40574</v>
      </c>
      <c r="AU295">
        <v>0.93</v>
      </c>
      <c r="AV295" s="2">
        <v>9017</v>
      </c>
      <c r="AW295" s="2">
        <v>845622</v>
      </c>
      <c r="AX295" s="3">
        <v>0.22220000000000001</v>
      </c>
      <c r="AY295">
        <v>138</v>
      </c>
      <c r="AZ295" s="4">
        <v>2318317</v>
      </c>
      <c r="BA295" s="4">
        <v>5546</v>
      </c>
      <c r="BB295" s="4">
        <v>334</v>
      </c>
      <c r="BC295" t="s">
        <v>360</v>
      </c>
      <c r="BD295" t="s">
        <v>680</v>
      </c>
      <c r="BG295" t="s">
        <v>80</v>
      </c>
      <c r="BH295">
        <v>16</v>
      </c>
      <c r="BI295">
        <v>9</v>
      </c>
      <c r="BJ295">
        <v>19</v>
      </c>
      <c r="BK295">
        <v>55</v>
      </c>
      <c r="BL295">
        <v>41</v>
      </c>
      <c r="BM295" s="1">
        <v>23497</v>
      </c>
      <c r="BO295" t="s">
        <v>236</v>
      </c>
    </row>
    <row r="296" spans="1:69" x14ac:dyDescent="0.35">
      <c r="A296" t="s">
        <v>1409</v>
      </c>
      <c r="B296" s="10">
        <v>37461596</v>
      </c>
      <c r="C296" s="10">
        <v>37461596</v>
      </c>
      <c r="D296" s="10">
        <v>64556950</v>
      </c>
      <c r="E296">
        <v>293</v>
      </c>
      <c r="F296"/>
      <c r="G296" s="51" t="str">
        <f t="shared" si="28"/>
        <v>Below Average</v>
      </c>
      <c r="H296" s="57">
        <f t="shared" si="34"/>
        <v>-0.70746225133670315</v>
      </c>
      <c r="I296" s="51" t="str">
        <f t="shared" si="29"/>
        <v>Below Average</v>
      </c>
      <c r="K296" s="51" t="str">
        <f t="shared" si="30"/>
        <v>Below Average</v>
      </c>
      <c r="O296" s="54" t="str">
        <f t="shared" si="31"/>
        <v>Below Average</v>
      </c>
      <c r="P296" s="54" t="str">
        <f t="shared" si="32"/>
        <v>Below Average</v>
      </c>
      <c r="Q296" s="54" t="str">
        <f t="shared" si="33"/>
        <v>Below Average</v>
      </c>
      <c r="T296" t="s">
        <v>1409</v>
      </c>
      <c r="U296" t="s">
        <v>1087</v>
      </c>
      <c r="V296">
        <v>315</v>
      </c>
      <c r="W296">
        <v>194</v>
      </c>
      <c r="X296">
        <v>273</v>
      </c>
      <c r="Y296">
        <v>273</v>
      </c>
      <c r="Z296" t="s">
        <v>1410</v>
      </c>
      <c r="AA296" t="s">
        <v>64</v>
      </c>
      <c r="AB296" t="s">
        <v>75</v>
      </c>
      <c r="AC296" t="s">
        <v>235</v>
      </c>
      <c r="AE296">
        <v>288</v>
      </c>
      <c r="AF296">
        <v>293</v>
      </c>
      <c r="AG296" s="6">
        <v>1036</v>
      </c>
      <c r="AH296">
        <v>3.6</v>
      </c>
      <c r="AJ296">
        <v>333</v>
      </c>
      <c r="AK296">
        <v>333</v>
      </c>
      <c r="AL296">
        <v>262</v>
      </c>
      <c r="AM296">
        <v>0.91</v>
      </c>
      <c r="AN296">
        <v>2</v>
      </c>
      <c r="AO296">
        <v>1</v>
      </c>
      <c r="AP296">
        <v>3</v>
      </c>
      <c r="AQ296">
        <v>10</v>
      </c>
      <c r="AR296" s="2">
        <v>256217</v>
      </c>
      <c r="AS296">
        <v>5.88</v>
      </c>
      <c r="AT296" s="2">
        <v>256217</v>
      </c>
      <c r="AU296">
        <v>5.88</v>
      </c>
      <c r="AV296" s="2">
        <v>33868</v>
      </c>
      <c r="AW296" s="2">
        <v>2315113</v>
      </c>
      <c r="AX296" s="3">
        <v>0.13220000000000001</v>
      </c>
      <c r="AY296">
        <v>57</v>
      </c>
      <c r="AZ296" s="4">
        <v>20511981</v>
      </c>
      <c r="BA296" s="4">
        <v>19480</v>
      </c>
      <c r="BB296" s="4">
        <v>376</v>
      </c>
      <c r="BC296" t="s">
        <v>1411</v>
      </c>
      <c r="BD296" t="s">
        <v>1412</v>
      </c>
      <c r="BE296" t="s">
        <v>1413</v>
      </c>
      <c r="BF296" t="s">
        <v>333</v>
      </c>
      <c r="BG296" t="s">
        <v>80</v>
      </c>
      <c r="BH296">
        <v>5</v>
      </c>
      <c r="BI296">
        <v>8</v>
      </c>
      <c r="BJ296">
        <v>19</v>
      </c>
      <c r="BK296">
        <v>60</v>
      </c>
      <c r="BL296">
        <v>42</v>
      </c>
      <c r="BM296" s="1">
        <v>30467</v>
      </c>
      <c r="BO296" t="s">
        <v>236</v>
      </c>
      <c r="BP296" t="s">
        <v>108</v>
      </c>
    </row>
    <row r="297" spans="1:69" x14ac:dyDescent="0.35">
      <c r="A297" t="s">
        <v>1414</v>
      </c>
      <c r="B297" s="10">
        <v>214524743</v>
      </c>
      <c r="C297" s="10">
        <v>214524743</v>
      </c>
      <c r="D297" s="10">
        <v>340390726</v>
      </c>
      <c r="E297" s="2">
        <v>1531</v>
      </c>
      <c r="F297" s="2"/>
      <c r="G297" s="51" t="str">
        <f t="shared" si="28"/>
        <v>Above Average</v>
      </c>
      <c r="H297" s="57">
        <f t="shared" si="34"/>
        <v>0.9287147331082316</v>
      </c>
      <c r="I297" s="51" t="str">
        <f t="shared" si="29"/>
        <v>Above Average</v>
      </c>
      <c r="K297" s="51" t="str">
        <f t="shared" si="30"/>
        <v>Above Average</v>
      </c>
      <c r="O297" s="54" t="str">
        <f t="shared" si="31"/>
        <v>Above Average</v>
      </c>
      <c r="P297" s="54" t="str">
        <f t="shared" si="32"/>
        <v>Above Average</v>
      </c>
      <c r="Q297" s="54" t="str">
        <f t="shared" si="33"/>
        <v>Above Average</v>
      </c>
      <c r="T297" t="s">
        <v>1414</v>
      </c>
      <c r="U297" t="s">
        <v>1415</v>
      </c>
      <c r="V297">
        <v>6</v>
      </c>
      <c r="W297">
        <v>6</v>
      </c>
      <c r="X297">
        <v>204</v>
      </c>
      <c r="Y297">
        <v>204</v>
      </c>
      <c r="Z297" t="s">
        <v>1416</v>
      </c>
      <c r="AA297" t="s">
        <v>64</v>
      </c>
      <c r="AB297" t="s">
        <v>65</v>
      </c>
      <c r="AC297" t="s">
        <v>66</v>
      </c>
      <c r="AE297" s="2">
        <v>1527</v>
      </c>
      <c r="AF297" s="2">
        <v>1531</v>
      </c>
      <c r="AG297" s="6">
        <v>6248.5</v>
      </c>
      <c r="AH297">
        <v>4.09</v>
      </c>
      <c r="AJ297" s="2">
        <v>2894</v>
      </c>
      <c r="AK297" s="2">
        <v>2894</v>
      </c>
      <c r="AL297">
        <v>711</v>
      </c>
      <c r="AM297">
        <v>0.47099999999999997</v>
      </c>
      <c r="AN297">
        <v>20</v>
      </c>
      <c r="AO297">
        <v>0</v>
      </c>
      <c r="AP297">
        <v>46</v>
      </c>
      <c r="AQ297">
        <v>6</v>
      </c>
      <c r="AR297" s="2">
        <v>566414</v>
      </c>
      <c r="AS297">
        <v>13</v>
      </c>
      <c r="AT297" s="2">
        <v>519124</v>
      </c>
      <c r="AU297">
        <v>11.92</v>
      </c>
      <c r="AV297" s="2">
        <v>171144</v>
      </c>
      <c r="AW297" s="2">
        <v>10617265</v>
      </c>
      <c r="AX297" s="3">
        <v>0.30220000000000002</v>
      </c>
      <c r="AY297">
        <v>223</v>
      </c>
      <c r="AZ297" s="4">
        <v>7994564</v>
      </c>
      <c r="BA297" s="4">
        <v>1276</v>
      </c>
      <c r="BB297" s="4">
        <v>514</v>
      </c>
      <c r="BC297" t="s">
        <v>1417</v>
      </c>
      <c r="BD297" t="s">
        <v>1418</v>
      </c>
      <c r="BE297" t="s">
        <v>1419</v>
      </c>
      <c r="BF297" t="s">
        <v>1420</v>
      </c>
      <c r="BG297" t="s">
        <v>95</v>
      </c>
      <c r="BH297">
        <v>3</v>
      </c>
      <c r="BI297">
        <v>7</v>
      </c>
      <c r="BJ297">
        <v>26</v>
      </c>
      <c r="BK297">
        <v>65</v>
      </c>
      <c r="BL297">
        <v>2</v>
      </c>
      <c r="BM297" s="1">
        <v>14940</v>
      </c>
    </row>
    <row r="298" spans="1:69" x14ac:dyDescent="0.35">
      <c r="A298" t="s">
        <v>1421</v>
      </c>
      <c r="B298" s="10">
        <v>33728094</v>
      </c>
      <c r="C298" s="10">
        <v>33728094</v>
      </c>
      <c r="D298" s="10">
        <v>65599629</v>
      </c>
      <c r="E298">
        <v>240</v>
      </c>
      <c r="F298"/>
      <c r="G298" s="51" t="str">
        <f t="shared" si="28"/>
        <v>Below Average</v>
      </c>
      <c r="H298" s="57">
        <f t="shared" si="34"/>
        <v>-0.79755546149119594</v>
      </c>
      <c r="I298" s="51" t="str">
        <f t="shared" si="29"/>
        <v>Below Average</v>
      </c>
      <c r="K298" s="51" t="str">
        <f t="shared" si="30"/>
        <v>Below Average</v>
      </c>
      <c r="O298" s="54" t="str">
        <f t="shared" si="31"/>
        <v>Below Average</v>
      </c>
      <c r="P298" s="54" t="str">
        <f t="shared" si="32"/>
        <v>Below Average</v>
      </c>
      <c r="Q298" s="54" t="str">
        <f t="shared" si="33"/>
        <v>Below Average</v>
      </c>
      <c r="T298" t="s">
        <v>1421</v>
      </c>
      <c r="U298" t="s">
        <v>1415</v>
      </c>
      <c r="V298">
        <v>7</v>
      </c>
      <c r="W298">
        <v>6</v>
      </c>
      <c r="X298">
        <v>371</v>
      </c>
      <c r="Y298">
        <v>204</v>
      </c>
      <c r="Z298" t="s">
        <v>1422</v>
      </c>
      <c r="AA298" t="s">
        <v>64</v>
      </c>
      <c r="AB298" t="s">
        <v>65</v>
      </c>
      <c r="AC298" t="s">
        <v>66</v>
      </c>
      <c r="AE298">
        <v>240</v>
      </c>
      <c r="AF298">
        <v>240</v>
      </c>
      <c r="AG298" s="6">
        <v>1080</v>
      </c>
      <c r="AH298">
        <v>4.5</v>
      </c>
      <c r="AJ298">
        <v>545</v>
      </c>
      <c r="AK298">
        <v>545</v>
      </c>
      <c r="AL298">
        <v>93</v>
      </c>
      <c r="AM298">
        <v>0.39200000000000002</v>
      </c>
      <c r="AN298">
        <v>4</v>
      </c>
      <c r="AO298">
        <v>0</v>
      </c>
      <c r="AP298">
        <v>8</v>
      </c>
      <c r="AQ298">
        <v>6</v>
      </c>
      <c r="AR298" s="2">
        <v>96933</v>
      </c>
      <c r="AS298">
        <v>2.23</v>
      </c>
      <c r="AT298" s="2">
        <v>96933</v>
      </c>
      <c r="AU298">
        <v>2.23</v>
      </c>
      <c r="AV298" s="2">
        <v>28827</v>
      </c>
      <c r="AW298" s="2">
        <v>1766160</v>
      </c>
      <c r="AX298" s="3">
        <v>0.2974</v>
      </c>
      <c r="AY298">
        <v>244</v>
      </c>
      <c r="AZ298" s="4">
        <v>1269490</v>
      </c>
      <c r="BA298" s="4">
        <v>1175</v>
      </c>
      <c r="BB298" s="4">
        <v>545</v>
      </c>
      <c r="BC298" t="s">
        <v>843</v>
      </c>
      <c r="BD298" t="s">
        <v>845</v>
      </c>
      <c r="BE298" t="s">
        <v>1420</v>
      </c>
      <c r="BG298" t="s">
        <v>95</v>
      </c>
      <c r="BH298">
        <v>3</v>
      </c>
      <c r="BI298">
        <v>7</v>
      </c>
      <c r="BJ298">
        <v>26</v>
      </c>
      <c r="BK298">
        <v>65</v>
      </c>
      <c r="BL298">
        <v>2</v>
      </c>
      <c r="BM298" s="1">
        <v>14909</v>
      </c>
      <c r="BN298" t="s">
        <v>566</v>
      </c>
    </row>
    <row r="299" spans="1:69" x14ac:dyDescent="0.35">
      <c r="A299" t="s">
        <v>1423</v>
      </c>
      <c r="B299" s="10">
        <v>277787277</v>
      </c>
      <c r="C299" s="10">
        <v>277787277</v>
      </c>
      <c r="D299" s="10">
        <v>518891819</v>
      </c>
      <c r="E299" s="2">
        <v>2162</v>
      </c>
      <c r="F299" s="2"/>
      <c r="G299" s="51" t="str">
        <f t="shared" si="28"/>
        <v>Above Average</v>
      </c>
      <c r="H299" s="57">
        <f t="shared" si="34"/>
        <v>1.1189484860573111</v>
      </c>
      <c r="I299" s="51" t="str">
        <f t="shared" si="29"/>
        <v>Above Average</v>
      </c>
      <c r="K299" s="51" t="str">
        <f t="shared" si="30"/>
        <v>Above Average</v>
      </c>
      <c r="O299" s="54" t="str">
        <f t="shared" si="31"/>
        <v>Above Average</v>
      </c>
      <c r="P299" s="54" t="str">
        <f t="shared" si="32"/>
        <v>Above Average</v>
      </c>
      <c r="Q299" s="54" t="str">
        <f t="shared" si="33"/>
        <v>Above Average</v>
      </c>
      <c r="T299" t="s">
        <v>1423</v>
      </c>
      <c r="U299" t="s">
        <v>1424</v>
      </c>
      <c r="V299">
        <v>74</v>
      </c>
      <c r="W299">
        <v>74</v>
      </c>
      <c r="X299">
        <v>224</v>
      </c>
      <c r="Y299">
        <v>224</v>
      </c>
      <c r="Z299" t="s">
        <v>1425</v>
      </c>
      <c r="AA299" t="s">
        <v>64</v>
      </c>
      <c r="AB299" t="s">
        <v>65</v>
      </c>
      <c r="AC299" t="s">
        <v>66</v>
      </c>
      <c r="AE299" s="2">
        <v>2151</v>
      </c>
      <c r="AF299" s="2">
        <v>2162</v>
      </c>
      <c r="AG299" s="6">
        <v>10068.5</v>
      </c>
      <c r="AH299">
        <v>4.68</v>
      </c>
      <c r="AJ299" s="2">
        <v>4814</v>
      </c>
      <c r="AK299" s="2">
        <v>4814</v>
      </c>
      <c r="AL299">
        <v>875</v>
      </c>
      <c r="AM299">
        <v>0.40899999999999997</v>
      </c>
      <c r="AN299">
        <v>22</v>
      </c>
      <c r="AO299">
        <v>1</v>
      </c>
      <c r="AP299">
        <v>22</v>
      </c>
      <c r="AQ299" s="7">
        <v>43662</v>
      </c>
      <c r="AR299" s="2">
        <v>1172233</v>
      </c>
      <c r="AS299">
        <v>26.91</v>
      </c>
      <c r="AT299" s="2">
        <v>1083783</v>
      </c>
      <c r="AU299">
        <v>24.88</v>
      </c>
      <c r="AV299" s="2">
        <v>150639</v>
      </c>
      <c r="AW299" s="2">
        <v>16837094</v>
      </c>
      <c r="AX299" s="3">
        <v>0.1285</v>
      </c>
      <c r="AY299">
        <v>179</v>
      </c>
      <c r="AZ299" s="4">
        <v>32794423</v>
      </c>
      <c r="BA299" s="4">
        <v>3238</v>
      </c>
      <c r="BB299" s="4">
        <v>536</v>
      </c>
      <c r="BC299" t="s">
        <v>1400</v>
      </c>
      <c r="BD299" t="s">
        <v>118</v>
      </c>
      <c r="BE299" t="s">
        <v>1019</v>
      </c>
      <c r="BF299" t="s">
        <v>230</v>
      </c>
      <c r="BG299" t="s">
        <v>95</v>
      </c>
      <c r="BH299">
        <v>11</v>
      </c>
      <c r="BI299">
        <v>13</v>
      </c>
      <c r="BJ299">
        <v>30</v>
      </c>
      <c r="BK299">
        <v>68</v>
      </c>
      <c r="BL299">
        <v>8</v>
      </c>
      <c r="BM299" s="1">
        <v>21348</v>
      </c>
    </row>
    <row r="300" spans="1:69" x14ac:dyDescent="0.35">
      <c r="A300" t="s">
        <v>1426</v>
      </c>
      <c r="B300" s="10">
        <v>269312739</v>
      </c>
      <c r="C300" s="10">
        <v>269312739</v>
      </c>
      <c r="D300" s="10">
        <v>440398231</v>
      </c>
      <c r="E300" s="2">
        <v>1861</v>
      </c>
      <c r="F300" s="2"/>
      <c r="G300" s="51" t="str">
        <f t="shared" si="28"/>
        <v>Above Average</v>
      </c>
      <c r="H300" s="57">
        <f t="shared" si="34"/>
        <v>1.0974796300072998</v>
      </c>
      <c r="I300" s="51" t="str">
        <f t="shared" si="29"/>
        <v>Above Average</v>
      </c>
      <c r="K300" s="51" t="str">
        <f t="shared" si="30"/>
        <v>Above Average</v>
      </c>
      <c r="O300" s="54" t="str">
        <f t="shared" si="31"/>
        <v>Above Average</v>
      </c>
      <c r="P300" s="54" t="str">
        <f t="shared" si="32"/>
        <v>Above Average</v>
      </c>
      <c r="Q300" s="54" t="str">
        <f t="shared" si="33"/>
        <v>Above Average</v>
      </c>
      <c r="T300" t="s">
        <v>1426</v>
      </c>
      <c r="U300" t="s">
        <v>1427</v>
      </c>
      <c r="V300">
        <v>23</v>
      </c>
      <c r="W300">
        <v>23</v>
      </c>
      <c r="X300">
        <v>511</v>
      </c>
      <c r="Y300">
        <v>511</v>
      </c>
      <c r="Z300" t="s">
        <v>1428</v>
      </c>
      <c r="AA300" t="s">
        <v>64</v>
      </c>
      <c r="AB300" t="s">
        <v>65</v>
      </c>
      <c r="AC300" t="s">
        <v>66</v>
      </c>
      <c r="AE300" s="2">
        <v>1861</v>
      </c>
      <c r="AF300" s="2">
        <v>1861</v>
      </c>
      <c r="AG300" s="6">
        <v>8767.5</v>
      </c>
      <c r="AH300">
        <v>4.71</v>
      </c>
      <c r="AJ300" s="2">
        <v>3985</v>
      </c>
      <c r="AK300" s="2">
        <v>3985</v>
      </c>
      <c r="AL300">
        <v>785</v>
      </c>
      <c r="AM300">
        <v>0.42499999999999999</v>
      </c>
      <c r="AN300">
        <v>16</v>
      </c>
      <c r="AO300">
        <v>2</v>
      </c>
      <c r="AP300">
        <v>19</v>
      </c>
      <c r="AQ300" s="7">
        <v>43783</v>
      </c>
      <c r="AR300" s="2">
        <v>717071</v>
      </c>
      <c r="AS300">
        <v>16.46</v>
      </c>
      <c r="AT300" s="2">
        <v>694013</v>
      </c>
      <c r="AU300">
        <v>15.93</v>
      </c>
      <c r="AV300" s="2">
        <v>133117</v>
      </c>
      <c r="AW300" s="2">
        <v>14691881</v>
      </c>
      <c r="AX300" s="3">
        <v>0.18559999999999999</v>
      </c>
      <c r="AY300">
        <v>242</v>
      </c>
      <c r="AZ300" s="4">
        <v>22094000</v>
      </c>
      <c r="BA300" s="4">
        <v>2561</v>
      </c>
      <c r="BB300" s="4">
        <v>564</v>
      </c>
      <c r="BC300" t="s">
        <v>230</v>
      </c>
      <c r="BD300" t="s">
        <v>910</v>
      </c>
      <c r="BE300" t="s">
        <v>908</v>
      </c>
      <c r="BF300" t="s">
        <v>229</v>
      </c>
      <c r="BG300" t="s">
        <v>95</v>
      </c>
      <c r="BH300">
        <v>3</v>
      </c>
      <c r="BI300">
        <v>7</v>
      </c>
      <c r="BJ300">
        <v>26</v>
      </c>
      <c r="BK300">
        <v>74</v>
      </c>
      <c r="BL300">
        <v>2</v>
      </c>
      <c r="BM300" s="1">
        <v>18185</v>
      </c>
      <c r="BN300" t="s">
        <v>199</v>
      </c>
    </row>
    <row r="301" spans="1:69" x14ac:dyDescent="0.35">
      <c r="A301" t="s">
        <v>1429</v>
      </c>
      <c r="B301" s="10">
        <v>202965521</v>
      </c>
      <c r="C301" s="10">
        <v>202965521</v>
      </c>
      <c r="D301" s="10">
        <v>371970473</v>
      </c>
      <c r="E301" s="2">
        <v>1515</v>
      </c>
      <c r="F301" s="2"/>
      <c r="G301" s="51" t="str">
        <f t="shared" si="28"/>
        <v>Above Average</v>
      </c>
      <c r="H301" s="57">
        <f t="shared" si="34"/>
        <v>0.88471456608247567</v>
      </c>
      <c r="I301" s="51" t="str">
        <f t="shared" si="29"/>
        <v>Above Average</v>
      </c>
      <c r="K301" s="51" t="str">
        <f t="shared" si="30"/>
        <v>Above Average</v>
      </c>
      <c r="O301" s="54" t="str">
        <f t="shared" si="31"/>
        <v>Above Average</v>
      </c>
      <c r="P301" s="54" t="str">
        <f t="shared" si="32"/>
        <v>Above Average</v>
      </c>
      <c r="Q301" s="54" t="str">
        <f t="shared" si="33"/>
        <v>Above Average</v>
      </c>
      <c r="T301" t="s">
        <v>1429</v>
      </c>
      <c r="U301" t="s">
        <v>876</v>
      </c>
      <c r="V301">
        <v>62</v>
      </c>
      <c r="W301">
        <v>62</v>
      </c>
      <c r="X301">
        <v>217</v>
      </c>
      <c r="Y301">
        <v>217</v>
      </c>
      <c r="Z301" t="s">
        <v>1430</v>
      </c>
      <c r="AA301" t="s">
        <v>64</v>
      </c>
      <c r="AB301" t="s">
        <v>65</v>
      </c>
      <c r="AC301" t="s">
        <v>66</v>
      </c>
      <c r="AE301" s="2">
        <v>1515</v>
      </c>
      <c r="AF301" s="2">
        <v>1515</v>
      </c>
      <c r="AG301" s="6">
        <v>7053.5</v>
      </c>
      <c r="AH301">
        <v>4.66</v>
      </c>
      <c r="AJ301" s="2">
        <v>3416</v>
      </c>
      <c r="AK301" s="2">
        <v>3416</v>
      </c>
      <c r="AL301">
        <v>590</v>
      </c>
      <c r="AM301">
        <v>0.39400000000000002</v>
      </c>
      <c r="AN301">
        <v>14</v>
      </c>
      <c r="AO301">
        <v>1</v>
      </c>
      <c r="AP301">
        <v>18</v>
      </c>
      <c r="AQ301" t="s">
        <v>1431</v>
      </c>
      <c r="AR301" s="2">
        <v>906988</v>
      </c>
      <c r="AS301">
        <v>20.82</v>
      </c>
      <c r="AT301" s="2">
        <v>822228</v>
      </c>
      <c r="AU301">
        <v>18.88</v>
      </c>
      <c r="AV301" s="2">
        <v>124916</v>
      </c>
      <c r="AW301" s="2">
        <v>12618161</v>
      </c>
      <c r="AX301" s="3">
        <v>0.13769999999999999</v>
      </c>
      <c r="AY301">
        <v>164</v>
      </c>
      <c r="AZ301" s="4">
        <v>23677092</v>
      </c>
      <c r="BA301" s="4">
        <v>3357</v>
      </c>
      <c r="BB301" s="4">
        <v>563</v>
      </c>
      <c r="BC301" t="s">
        <v>1432</v>
      </c>
      <c r="BD301" t="s">
        <v>118</v>
      </c>
      <c r="BE301" t="s">
        <v>873</v>
      </c>
      <c r="BF301" t="s">
        <v>87</v>
      </c>
      <c r="BG301" t="s">
        <v>95</v>
      </c>
      <c r="BH301">
        <v>11</v>
      </c>
      <c r="BI301">
        <v>13</v>
      </c>
      <c r="BJ301">
        <v>29</v>
      </c>
      <c r="BK301">
        <v>68</v>
      </c>
      <c r="BL301">
        <v>8</v>
      </c>
      <c r="BM301" s="1">
        <v>21083</v>
      </c>
    </row>
    <row r="302" spans="1:69" x14ac:dyDescent="0.35">
      <c r="A302" t="s">
        <v>1433</v>
      </c>
      <c r="B302" s="10">
        <v>38553317</v>
      </c>
      <c r="C302" s="10">
        <v>38553317</v>
      </c>
      <c r="D302" s="10">
        <v>68823693</v>
      </c>
      <c r="E302">
        <v>216</v>
      </c>
      <c r="F302"/>
      <c r="G302" s="51" t="str">
        <f t="shared" si="28"/>
        <v>Below Average</v>
      </c>
      <c r="H302" s="57">
        <f t="shared" si="34"/>
        <v>-0.68220416374645576</v>
      </c>
      <c r="I302" s="51" t="str">
        <f t="shared" si="29"/>
        <v>Below Average</v>
      </c>
      <c r="K302" s="51" t="str">
        <f t="shared" si="30"/>
        <v>Below Average</v>
      </c>
      <c r="O302" s="54" t="str">
        <f t="shared" si="31"/>
        <v>Below Average</v>
      </c>
      <c r="P302" s="54" t="str">
        <f t="shared" si="32"/>
        <v>Below Average</v>
      </c>
      <c r="Q302" s="54" t="str">
        <f t="shared" si="33"/>
        <v>Below Average</v>
      </c>
      <c r="T302" t="s">
        <v>1433</v>
      </c>
      <c r="U302" t="s">
        <v>654</v>
      </c>
      <c r="V302">
        <v>293</v>
      </c>
      <c r="W302">
        <v>309</v>
      </c>
      <c r="X302">
        <v>563</v>
      </c>
      <c r="Y302">
        <v>341</v>
      </c>
      <c r="Z302" t="s">
        <v>1434</v>
      </c>
      <c r="AA302" t="s">
        <v>64</v>
      </c>
      <c r="AB302" t="s">
        <v>65</v>
      </c>
      <c r="AC302" t="s">
        <v>84</v>
      </c>
      <c r="AE302">
        <v>215</v>
      </c>
      <c r="AF302">
        <v>216</v>
      </c>
      <c r="AG302">
        <v>915.5</v>
      </c>
      <c r="AH302">
        <v>4.26</v>
      </c>
      <c r="AJ302">
        <v>406</v>
      </c>
      <c r="AK302">
        <v>406</v>
      </c>
      <c r="AL302">
        <v>103</v>
      </c>
      <c r="AM302">
        <v>0.48799999999999999</v>
      </c>
      <c r="AN302">
        <v>5</v>
      </c>
      <c r="AO302">
        <v>0</v>
      </c>
      <c r="AP302">
        <v>6</v>
      </c>
      <c r="AQ302" s="7">
        <v>43591</v>
      </c>
      <c r="AR302" s="2">
        <v>57544</v>
      </c>
      <c r="AS302">
        <v>1.32</v>
      </c>
      <c r="AT302" s="2">
        <v>57544</v>
      </c>
      <c r="AU302">
        <v>1.32</v>
      </c>
      <c r="AV302" s="2">
        <v>40754</v>
      </c>
      <c r="AW302" s="2">
        <v>2421442</v>
      </c>
      <c r="AX302" s="3">
        <v>0.70820000000000005</v>
      </c>
      <c r="AY302">
        <v>308</v>
      </c>
      <c r="AZ302" s="4">
        <v>22610848</v>
      </c>
      <c r="BA302" s="4">
        <v>24631</v>
      </c>
      <c r="BB302" s="4">
        <v>484</v>
      </c>
      <c r="BC302" t="s">
        <v>1435</v>
      </c>
      <c r="BD302" t="s">
        <v>105</v>
      </c>
      <c r="BE302" t="s">
        <v>1436</v>
      </c>
      <c r="BF302" t="s">
        <v>1437</v>
      </c>
      <c r="BG302" t="s">
        <v>95</v>
      </c>
      <c r="BH302">
        <v>12</v>
      </c>
      <c r="BI302">
        <v>13</v>
      </c>
      <c r="BJ302">
        <v>31</v>
      </c>
      <c r="BK302">
        <v>72</v>
      </c>
      <c r="BL302">
        <v>10</v>
      </c>
      <c r="BM302" s="1">
        <v>32264</v>
      </c>
      <c r="BP302" t="s">
        <v>108</v>
      </c>
    </row>
    <row r="303" spans="1:69" x14ac:dyDescent="0.35">
      <c r="A303" t="s">
        <v>1986</v>
      </c>
      <c r="B303" s="10">
        <v>20830717</v>
      </c>
      <c r="C303" s="10">
        <v>20830717</v>
      </c>
      <c r="D303" s="10">
        <v>51067903</v>
      </c>
      <c r="E303">
        <v>102</v>
      </c>
      <c r="F303"/>
      <c r="G303" s="51" t="str">
        <f t="shared" si="28"/>
        <v>Below Average</v>
      </c>
      <c r="H303" s="57">
        <f t="shared" si="34"/>
        <v>-1.1609064071173454</v>
      </c>
      <c r="I303" s="51" t="str">
        <f t="shared" si="29"/>
        <v>Below Average</v>
      </c>
      <c r="K303" s="51" t="str">
        <f t="shared" si="30"/>
        <v>Below Average</v>
      </c>
      <c r="O303" s="54" t="str">
        <f t="shared" si="31"/>
        <v>Below Average</v>
      </c>
      <c r="P303" s="54" t="str">
        <f t="shared" si="32"/>
        <v>Below Average</v>
      </c>
      <c r="Q303" s="54" t="str">
        <f t="shared" si="33"/>
        <v>Below Average</v>
      </c>
      <c r="T303" t="s">
        <v>1986</v>
      </c>
      <c r="U303" t="s">
        <v>1987</v>
      </c>
      <c r="V303" t="s">
        <v>1988</v>
      </c>
      <c r="W303" t="s">
        <v>1989</v>
      </c>
      <c r="X303" t="s">
        <v>1990</v>
      </c>
      <c r="Y303" t="s">
        <v>1991</v>
      </c>
      <c r="Z303" t="s">
        <v>1992</v>
      </c>
      <c r="AA303" t="s">
        <v>64</v>
      </c>
      <c r="AB303" t="s">
        <v>75</v>
      </c>
      <c r="AC303" t="s">
        <v>84</v>
      </c>
      <c r="AE303">
        <v>102</v>
      </c>
      <c r="AF303">
        <v>102</v>
      </c>
      <c r="AG303">
        <v>454</v>
      </c>
      <c r="AH303">
        <v>4.45</v>
      </c>
      <c r="AK303">
        <v>204</v>
      </c>
      <c r="AL303">
        <v>36</v>
      </c>
      <c r="AM303">
        <v>0.36</v>
      </c>
      <c r="AN303">
        <v>8</v>
      </c>
      <c r="AO303">
        <v>0</v>
      </c>
      <c r="AP303">
        <v>8</v>
      </c>
      <c r="AQ303">
        <v>5</v>
      </c>
      <c r="AR303" s="2">
        <v>29032</v>
      </c>
      <c r="AS303">
        <v>0.67</v>
      </c>
      <c r="AT303" s="2">
        <v>29032</v>
      </c>
      <c r="AU303">
        <v>0.67</v>
      </c>
      <c r="AV303" s="2">
        <v>21549</v>
      </c>
      <c r="AW303" s="2">
        <v>1292850</v>
      </c>
      <c r="AX303" s="3">
        <v>0.74219999999999997</v>
      </c>
      <c r="AY303">
        <v>304</v>
      </c>
      <c r="AZ303" s="4">
        <v>7175585</v>
      </c>
      <c r="BA303" s="4">
        <v>15823</v>
      </c>
      <c r="BB303" s="4">
        <v>532</v>
      </c>
      <c r="BC303" t="s">
        <v>279</v>
      </c>
      <c r="BD303" t="s">
        <v>541</v>
      </c>
      <c r="BE303" t="s">
        <v>105</v>
      </c>
      <c r="BF303" t="s">
        <v>1993</v>
      </c>
      <c r="BG303" t="s">
        <v>95</v>
      </c>
      <c r="BH303">
        <v>12</v>
      </c>
      <c r="BI303">
        <v>13</v>
      </c>
      <c r="BJ303">
        <v>31</v>
      </c>
      <c r="BK303" t="s">
        <v>1441</v>
      </c>
      <c r="BL303" t="s">
        <v>1442</v>
      </c>
      <c r="BM303" s="1">
        <v>32111</v>
      </c>
      <c r="BP303" t="s">
        <v>108</v>
      </c>
    </row>
    <row r="304" spans="1:69" x14ac:dyDescent="0.35">
      <c r="A304" t="s">
        <v>1445</v>
      </c>
      <c r="B304" s="10">
        <v>3913866</v>
      </c>
      <c r="C304" s="10">
        <v>3913866</v>
      </c>
      <c r="D304" s="10">
        <v>10960915</v>
      </c>
      <c r="E304">
        <v>32</v>
      </c>
      <c r="F304"/>
      <c r="G304" s="51" t="str">
        <f t="shared" si="28"/>
        <v>Below Average</v>
      </c>
      <c r="H304" s="57">
        <f t="shared" si="34"/>
        <v>-1.8099700460172812</v>
      </c>
      <c r="I304" s="51" t="str">
        <f t="shared" si="29"/>
        <v>Below Average</v>
      </c>
      <c r="K304" s="51" t="str">
        <f t="shared" si="30"/>
        <v>Below Average</v>
      </c>
      <c r="O304" s="54" t="str">
        <f t="shared" si="31"/>
        <v>Below Average</v>
      </c>
      <c r="P304" s="54" t="str">
        <f t="shared" si="32"/>
        <v>Below Average</v>
      </c>
      <c r="Q304" s="54" t="str">
        <f t="shared" si="33"/>
        <v>Below Average</v>
      </c>
      <c r="T304" t="s">
        <v>1445</v>
      </c>
      <c r="U304" t="s">
        <v>654</v>
      </c>
      <c r="V304">
        <v>330</v>
      </c>
      <c r="W304">
        <v>309</v>
      </c>
      <c r="X304">
        <v>788</v>
      </c>
      <c r="Y304">
        <v>341</v>
      </c>
      <c r="Z304" t="s">
        <v>1446</v>
      </c>
      <c r="AA304" t="s">
        <v>64</v>
      </c>
      <c r="AB304" t="s">
        <v>65</v>
      </c>
      <c r="AC304" t="s">
        <v>84</v>
      </c>
      <c r="AE304">
        <v>32</v>
      </c>
      <c r="AF304">
        <v>32</v>
      </c>
      <c r="AG304">
        <v>129</v>
      </c>
      <c r="AH304">
        <v>4.03</v>
      </c>
      <c r="AJ304">
        <v>67</v>
      </c>
      <c r="AK304">
        <v>67</v>
      </c>
      <c r="AL304">
        <v>16</v>
      </c>
      <c r="AM304">
        <v>0.51600000000000001</v>
      </c>
      <c r="AN304">
        <v>2</v>
      </c>
      <c r="AO304">
        <v>0</v>
      </c>
      <c r="AP304">
        <v>2</v>
      </c>
      <c r="AQ304">
        <v>5</v>
      </c>
      <c r="AR304" s="2">
        <v>8593</v>
      </c>
      <c r="AS304">
        <v>0.2</v>
      </c>
      <c r="AT304" s="2">
        <v>8593</v>
      </c>
      <c r="AU304">
        <v>0.2</v>
      </c>
      <c r="AV304" s="2">
        <v>6012</v>
      </c>
      <c r="AW304" s="2">
        <v>323625</v>
      </c>
      <c r="AX304" s="3">
        <v>0.6996</v>
      </c>
      <c r="AY304">
        <v>335</v>
      </c>
      <c r="AZ304" s="4">
        <v>3052119</v>
      </c>
      <c r="BA304" s="4">
        <v>23660</v>
      </c>
      <c r="BB304" s="4">
        <v>478</v>
      </c>
      <c r="BC304" t="s">
        <v>1435</v>
      </c>
      <c r="BD304" t="s">
        <v>105</v>
      </c>
      <c r="BE304" t="s">
        <v>1436</v>
      </c>
      <c r="BF304" t="s">
        <v>1437</v>
      </c>
      <c r="BG304" t="s">
        <v>95</v>
      </c>
      <c r="BH304">
        <v>12</v>
      </c>
      <c r="BI304">
        <v>13</v>
      </c>
      <c r="BJ304">
        <v>31</v>
      </c>
      <c r="BK304">
        <v>72</v>
      </c>
      <c r="BL304">
        <v>10</v>
      </c>
      <c r="BM304" s="1">
        <v>33147</v>
      </c>
      <c r="BP304" t="s">
        <v>108</v>
      </c>
    </row>
    <row r="305" spans="1:69" x14ac:dyDescent="0.35">
      <c r="A305" t="s">
        <v>1447</v>
      </c>
      <c r="B305" s="10">
        <v>4459950</v>
      </c>
      <c r="C305" s="10">
        <v>4459950</v>
      </c>
      <c r="D305" s="10">
        <v>11503256</v>
      </c>
      <c r="E305">
        <v>32</v>
      </c>
      <c r="F305"/>
      <c r="G305" s="51" t="str">
        <f t="shared" si="28"/>
        <v>Below Average</v>
      </c>
      <c r="H305" s="57">
        <f t="shared" si="34"/>
        <v>-1.7848819381355521</v>
      </c>
      <c r="I305" s="51" t="str">
        <f t="shared" si="29"/>
        <v>Below Average</v>
      </c>
      <c r="K305" s="51" t="str">
        <f t="shared" si="30"/>
        <v>Below Average</v>
      </c>
      <c r="O305" s="54" t="str">
        <f t="shared" si="31"/>
        <v>Below Average</v>
      </c>
      <c r="P305" s="54" t="str">
        <f t="shared" si="32"/>
        <v>Below Average</v>
      </c>
      <c r="Q305" s="54" t="str">
        <f t="shared" si="33"/>
        <v>Below Average</v>
      </c>
      <c r="T305" t="s">
        <v>1447</v>
      </c>
      <c r="U305" t="s">
        <v>654</v>
      </c>
      <c r="V305">
        <v>331</v>
      </c>
      <c r="W305">
        <v>309</v>
      </c>
      <c r="X305">
        <v>789</v>
      </c>
      <c r="Y305">
        <v>341</v>
      </c>
      <c r="Z305" t="s">
        <v>1448</v>
      </c>
      <c r="AA305" t="s">
        <v>64</v>
      </c>
      <c r="AB305" t="s">
        <v>65</v>
      </c>
      <c r="AC305" t="s">
        <v>84</v>
      </c>
      <c r="AE305">
        <v>32</v>
      </c>
      <c r="AF305">
        <v>32</v>
      </c>
      <c r="AG305">
        <v>132</v>
      </c>
      <c r="AH305">
        <v>4.13</v>
      </c>
      <c r="AJ305">
        <v>60</v>
      </c>
      <c r="AK305">
        <v>60</v>
      </c>
      <c r="AL305">
        <v>15</v>
      </c>
      <c r="AM305">
        <v>0.46899999999999997</v>
      </c>
      <c r="AN305">
        <v>2</v>
      </c>
      <c r="AO305">
        <v>0</v>
      </c>
      <c r="AP305">
        <v>2</v>
      </c>
      <c r="AQ305">
        <v>5</v>
      </c>
      <c r="AR305" s="2">
        <v>8743</v>
      </c>
      <c r="AS305">
        <v>0.2</v>
      </c>
      <c r="AT305" s="2">
        <v>8743</v>
      </c>
      <c r="AU305">
        <v>0.2</v>
      </c>
      <c r="AV305" s="2">
        <v>6127</v>
      </c>
      <c r="AW305" s="2">
        <v>329815</v>
      </c>
      <c r="AX305" s="3">
        <v>0.70079999999999998</v>
      </c>
      <c r="AY305">
        <v>300</v>
      </c>
      <c r="AZ305" s="4">
        <v>3007393</v>
      </c>
      <c r="BA305" s="4">
        <v>22783</v>
      </c>
      <c r="BB305" s="4">
        <v>508</v>
      </c>
      <c r="BC305" t="s">
        <v>1435</v>
      </c>
      <c r="BD305" t="s">
        <v>105</v>
      </c>
      <c r="BF305" t="s">
        <v>1437</v>
      </c>
      <c r="BG305" t="s">
        <v>95</v>
      </c>
      <c r="BH305">
        <v>12</v>
      </c>
      <c r="BI305">
        <v>13</v>
      </c>
      <c r="BJ305">
        <v>31</v>
      </c>
      <c r="BK305">
        <v>72</v>
      </c>
      <c r="BL305">
        <v>10</v>
      </c>
      <c r="BM305" s="1">
        <v>33055</v>
      </c>
      <c r="BP305" t="s">
        <v>108</v>
      </c>
    </row>
    <row r="306" spans="1:69" x14ac:dyDescent="0.35">
      <c r="A306" t="s">
        <v>1449</v>
      </c>
      <c r="B306" s="10">
        <v>83903383</v>
      </c>
      <c r="C306" s="10">
        <v>83903383</v>
      </c>
      <c r="D306" s="10">
        <v>148483150</v>
      </c>
      <c r="E306">
        <v>606</v>
      </c>
      <c r="F306"/>
      <c r="G306" s="51" t="str">
        <f t="shared" si="28"/>
        <v>Above Average</v>
      </c>
      <c r="H306" s="57">
        <f t="shared" si="34"/>
        <v>6.6920417115399755E-2</v>
      </c>
      <c r="I306" s="51" t="str">
        <f t="shared" si="29"/>
        <v>Below Average</v>
      </c>
      <c r="K306" s="51" t="str">
        <f t="shared" si="30"/>
        <v>Above Average</v>
      </c>
      <c r="O306" s="54" t="str">
        <f t="shared" si="31"/>
        <v>Above Average</v>
      </c>
      <c r="P306" s="54" t="str">
        <f t="shared" si="32"/>
        <v>Above Average</v>
      </c>
      <c r="Q306" s="54" t="str">
        <f t="shared" si="33"/>
        <v>Above Average</v>
      </c>
      <c r="T306" t="s">
        <v>1449</v>
      </c>
      <c r="U306" t="s">
        <v>1021</v>
      </c>
      <c r="V306">
        <v>141</v>
      </c>
      <c r="W306">
        <v>141</v>
      </c>
      <c r="X306">
        <v>231</v>
      </c>
      <c r="Y306">
        <v>231</v>
      </c>
      <c r="Z306" t="s">
        <v>1450</v>
      </c>
      <c r="AA306" t="s">
        <v>64</v>
      </c>
      <c r="AB306" t="s">
        <v>65</v>
      </c>
      <c r="AC306" t="s">
        <v>66</v>
      </c>
      <c r="AE306">
        <v>606</v>
      </c>
      <c r="AF306">
        <v>606</v>
      </c>
      <c r="AG306" s="6">
        <v>2831</v>
      </c>
      <c r="AH306">
        <v>4.67</v>
      </c>
      <c r="AJ306" s="2">
        <v>1562</v>
      </c>
      <c r="AK306" s="2">
        <v>1562</v>
      </c>
      <c r="AL306">
        <v>223</v>
      </c>
      <c r="AM306">
        <v>0.372</v>
      </c>
      <c r="AN306">
        <v>5</v>
      </c>
      <c r="AO306">
        <v>1</v>
      </c>
      <c r="AP306">
        <v>6</v>
      </c>
      <c r="AQ306">
        <v>21</v>
      </c>
      <c r="AR306" s="2">
        <v>197199</v>
      </c>
      <c r="AS306">
        <v>4.53</v>
      </c>
      <c r="AT306" s="2">
        <v>197199</v>
      </c>
      <c r="AU306">
        <v>4.53</v>
      </c>
      <c r="AV306" s="2">
        <v>31247</v>
      </c>
      <c r="AW306" s="2">
        <v>5322369</v>
      </c>
      <c r="AX306" s="3">
        <v>0.1585</v>
      </c>
      <c r="AY306">
        <v>345</v>
      </c>
      <c r="AZ306" s="4">
        <v>12227114</v>
      </c>
      <c r="BA306" s="4">
        <v>4319</v>
      </c>
      <c r="BB306" s="4">
        <v>503</v>
      </c>
      <c r="BC306" t="s">
        <v>395</v>
      </c>
      <c r="BD306" t="s">
        <v>398</v>
      </c>
      <c r="BE306" t="s">
        <v>86</v>
      </c>
      <c r="BF306" t="s">
        <v>397</v>
      </c>
      <c r="BG306" t="s">
        <v>71</v>
      </c>
      <c r="BH306">
        <v>3</v>
      </c>
      <c r="BI306">
        <v>15</v>
      </c>
      <c r="BJ306">
        <v>32</v>
      </c>
      <c r="BK306">
        <v>79</v>
      </c>
      <c r="BL306">
        <v>16</v>
      </c>
      <c r="BM306" s="1">
        <v>24015</v>
      </c>
    </row>
    <row r="307" spans="1:69" x14ac:dyDescent="0.35">
      <c r="A307" t="s">
        <v>1451</v>
      </c>
      <c r="B307" s="10">
        <v>33491156</v>
      </c>
      <c r="C307" s="10">
        <v>33491156</v>
      </c>
      <c r="D307" s="10">
        <v>52721885</v>
      </c>
      <c r="E307">
        <v>257</v>
      </c>
      <c r="F307"/>
      <c r="G307" s="51" t="str">
        <f t="shared" si="28"/>
        <v>Below Average</v>
      </c>
      <c r="H307" s="57">
        <f t="shared" si="34"/>
        <v>-0.80347577614568189</v>
      </c>
      <c r="I307" s="51" t="str">
        <f t="shared" si="29"/>
        <v>Below Average</v>
      </c>
      <c r="K307" s="51" t="str">
        <f t="shared" si="30"/>
        <v>Below Average</v>
      </c>
      <c r="O307" s="54" t="str">
        <f t="shared" si="31"/>
        <v>Below Average</v>
      </c>
      <c r="P307" s="54" t="str">
        <f t="shared" si="32"/>
        <v>Below Average</v>
      </c>
      <c r="Q307" s="54" t="str">
        <f t="shared" si="33"/>
        <v>Below Average</v>
      </c>
      <c r="T307" t="s">
        <v>1451</v>
      </c>
      <c r="U307" t="s">
        <v>155</v>
      </c>
      <c r="V307">
        <v>229</v>
      </c>
      <c r="W307">
        <v>31</v>
      </c>
      <c r="X307">
        <v>357</v>
      </c>
      <c r="Y307">
        <v>357</v>
      </c>
      <c r="Z307" t="s">
        <v>1452</v>
      </c>
      <c r="AA307" t="s">
        <v>64</v>
      </c>
      <c r="AB307" t="s">
        <v>75</v>
      </c>
      <c r="AC307" t="s">
        <v>66</v>
      </c>
      <c r="AE307">
        <v>256</v>
      </c>
      <c r="AF307">
        <v>257</v>
      </c>
      <c r="AG307" s="6">
        <v>1285</v>
      </c>
      <c r="AH307">
        <v>5.0199999999999996</v>
      </c>
      <c r="AJ307">
        <v>718</v>
      </c>
      <c r="AK307">
        <v>718</v>
      </c>
      <c r="AL307">
        <v>77</v>
      </c>
      <c r="AM307">
        <v>0.308</v>
      </c>
      <c r="AN307">
        <v>2</v>
      </c>
      <c r="AO307">
        <v>0</v>
      </c>
      <c r="AP307">
        <v>14</v>
      </c>
      <c r="AQ307" s="7">
        <v>43560</v>
      </c>
      <c r="AR307" s="2">
        <v>141365</v>
      </c>
      <c r="AS307">
        <v>3.25</v>
      </c>
      <c r="AT307" s="2">
        <v>141365</v>
      </c>
      <c r="AU307">
        <v>3.25</v>
      </c>
      <c r="AV307" s="2">
        <v>63228</v>
      </c>
      <c r="AW307" s="2">
        <v>2929695</v>
      </c>
      <c r="AX307" s="3">
        <v>0.44729999999999998</v>
      </c>
      <c r="AY307">
        <v>221</v>
      </c>
      <c r="AZ307" s="4">
        <v>7871249</v>
      </c>
      <c r="BA307" s="4">
        <v>6073</v>
      </c>
      <c r="BB307" s="4">
        <v>568</v>
      </c>
      <c r="BC307" t="s">
        <v>834</v>
      </c>
      <c r="BD307" t="s">
        <v>1453</v>
      </c>
      <c r="BE307" t="s">
        <v>1058</v>
      </c>
      <c r="BF307" t="s">
        <v>159</v>
      </c>
      <c r="BG307" t="s">
        <v>80</v>
      </c>
      <c r="BH307">
        <v>8</v>
      </c>
      <c r="BI307">
        <v>8</v>
      </c>
      <c r="BJ307">
        <v>25</v>
      </c>
      <c r="BK307">
        <v>56</v>
      </c>
      <c r="BL307">
        <v>36</v>
      </c>
      <c r="BM307" s="1">
        <v>27149</v>
      </c>
    </row>
    <row r="308" spans="1:69" x14ac:dyDescent="0.35">
      <c r="A308" t="s">
        <v>1454</v>
      </c>
      <c r="B308" s="10">
        <v>63075078</v>
      </c>
      <c r="C308" s="10">
        <v>63075078</v>
      </c>
      <c r="D308" s="10">
        <v>141413605</v>
      </c>
      <c r="E308">
        <v>490</v>
      </c>
      <c r="F308"/>
      <c r="G308" s="51" t="str">
        <f t="shared" si="28"/>
        <v>Below Average</v>
      </c>
      <c r="H308" s="57">
        <f t="shared" si="34"/>
        <v>-0.21753086371119512</v>
      </c>
      <c r="I308" s="51" t="str">
        <f t="shared" si="29"/>
        <v>Below Average</v>
      </c>
      <c r="K308" s="51" t="str">
        <f t="shared" si="30"/>
        <v>Above Average</v>
      </c>
      <c r="O308" s="54" t="str">
        <f t="shared" si="31"/>
        <v>Above Average</v>
      </c>
      <c r="P308" s="54" t="str">
        <f t="shared" si="32"/>
        <v>Above Average</v>
      </c>
      <c r="Q308" s="54" t="str">
        <f t="shared" si="33"/>
        <v>Above Average</v>
      </c>
      <c r="T308" t="s">
        <v>1454</v>
      </c>
      <c r="U308" t="s">
        <v>1455</v>
      </c>
      <c r="V308">
        <v>116</v>
      </c>
      <c r="W308">
        <v>116</v>
      </c>
      <c r="X308">
        <v>242</v>
      </c>
      <c r="Y308">
        <v>209</v>
      </c>
      <c r="Z308" t="s">
        <v>1456</v>
      </c>
      <c r="AA308" t="s">
        <v>64</v>
      </c>
      <c r="AB308" t="s">
        <v>65</v>
      </c>
      <c r="AC308" t="s">
        <v>66</v>
      </c>
      <c r="AE308">
        <v>487</v>
      </c>
      <c r="AF308">
        <v>490</v>
      </c>
      <c r="AG308" s="6">
        <v>2338.5</v>
      </c>
      <c r="AH308">
        <v>4.8</v>
      </c>
      <c r="AJ308" s="2">
        <v>1377</v>
      </c>
      <c r="AK308" s="2">
        <v>1377</v>
      </c>
      <c r="AL308">
        <v>135</v>
      </c>
      <c r="AM308">
        <v>0.27800000000000002</v>
      </c>
      <c r="AN308">
        <v>8</v>
      </c>
      <c r="AO308">
        <v>1</v>
      </c>
      <c r="AP308">
        <v>9</v>
      </c>
      <c r="AQ308">
        <v>8</v>
      </c>
      <c r="AR308" s="2">
        <v>367961</v>
      </c>
      <c r="AS308">
        <v>8.4499999999999993</v>
      </c>
      <c r="AT308" s="2">
        <v>367961</v>
      </c>
      <c r="AU308">
        <v>8.4499999999999993</v>
      </c>
      <c r="AV308" s="2">
        <v>65839</v>
      </c>
      <c r="AW308" s="2">
        <v>4850947</v>
      </c>
      <c r="AX308" s="3">
        <v>0.1789</v>
      </c>
      <c r="AY308">
        <v>163</v>
      </c>
      <c r="AZ308" s="4">
        <v>9893117</v>
      </c>
      <c r="BA308" s="4">
        <v>4204</v>
      </c>
      <c r="BB308" s="4">
        <v>543</v>
      </c>
      <c r="BC308" t="s">
        <v>1457</v>
      </c>
      <c r="BD308" t="s">
        <v>1458</v>
      </c>
      <c r="BE308" t="s">
        <v>1459</v>
      </c>
      <c r="BF308" t="s">
        <v>541</v>
      </c>
      <c r="BG308" t="s">
        <v>268</v>
      </c>
      <c r="BH308">
        <v>1</v>
      </c>
      <c r="BI308">
        <v>11</v>
      </c>
      <c r="BJ308">
        <v>23</v>
      </c>
      <c r="BK308">
        <v>61</v>
      </c>
      <c r="BL308">
        <v>49</v>
      </c>
      <c r="BM308" s="1">
        <v>23011</v>
      </c>
    </row>
    <row r="309" spans="1:69" x14ac:dyDescent="0.35">
      <c r="A309" t="s">
        <v>1460</v>
      </c>
      <c r="B309" s="10">
        <v>17894086</v>
      </c>
      <c r="C309" s="10">
        <v>17894086</v>
      </c>
      <c r="D309" s="10">
        <v>31365931</v>
      </c>
      <c r="E309">
        <v>144</v>
      </c>
      <c r="F309"/>
      <c r="G309" s="51" t="str">
        <f t="shared" si="28"/>
        <v>Below Average</v>
      </c>
      <c r="H309" s="57">
        <f t="shared" si="34"/>
        <v>-1.2572325887377171</v>
      </c>
      <c r="I309" s="51" t="str">
        <f t="shared" si="29"/>
        <v>Below Average</v>
      </c>
      <c r="K309" s="51" t="str">
        <f t="shared" si="30"/>
        <v>Below Average</v>
      </c>
      <c r="O309" s="54" t="str">
        <f t="shared" si="31"/>
        <v>Below Average</v>
      </c>
      <c r="P309" s="54" t="str">
        <f t="shared" si="32"/>
        <v>Below Average</v>
      </c>
      <c r="Q309" s="54" t="str">
        <f t="shared" si="33"/>
        <v>Below Average</v>
      </c>
      <c r="T309" t="s">
        <v>1460</v>
      </c>
      <c r="U309" t="s">
        <v>1455</v>
      </c>
      <c r="V309">
        <v>175</v>
      </c>
      <c r="W309">
        <v>116</v>
      </c>
      <c r="X309">
        <v>242</v>
      </c>
      <c r="Y309">
        <v>209</v>
      </c>
      <c r="Z309" t="s">
        <v>1456</v>
      </c>
      <c r="AA309" t="s">
        <v>64</v>
      </c>
      <c r="AB309" t="s">
        <v>65</v>
      </c>
      <c r="AC309" t="s">
        <v>235</v>
      </c>
      <c r="AE309">
        <v>120</v>
      </c>
      <c r="AF309">
        <v>144</v>
      </c>
      <c r="AG309">
        <v>382</v>
      </c>
      <c r="AH309">
        <v>3.18</v>
      </c>
      <c r="AJ309">
        <v>99</v>
      </c>
      <c r="AK309">
        <v>99</v>
      </c>
      <c r="AL309">
        <v>74</v>
      </c>
      <c r="AM309">
        <v>0.89200000000000002</v>
      </c>
      <c r="AN309">
        <v>8</v>
      </c>
      <c r="AO309">
        <v>0</v>
      </c>
      <c r="AP309">
        <v>8</v>
      </c>
      <c r="AQ309">
        <v>1</v>
      </c>
      <c r="AR309" s="2">
        <v>181770</v>
      </c>
      <c r="AS309">
        <v>4.17</v>
      </c>
      <c r="AT309" s="2">
        <v>181770</v>
      </c>
      <c r="AU309">
        <v>4.17</v>
      </c>
      <c r="AV309" s="2">
        <v>67228</v>
      </c>
      <c r="AW309" s="2">
        <v>758927</v>
      </c>
      <c r="AX309" s="3">
        <v>0.36990000000000001</v>
      </c>
      <c r="AY309">
        <v>24</v>
      </c>
      <c r="AZ309" s="4">
        <v>2825000</v>
      </c>
      <c r="BA309" s="4">
        <v>6036</v>
      </c>
      <c r="BB309" s="4">
        <v>339</v>
      </c>
      <c r="BC309" t="s">
        <v>1457</v>
      </c>
      <c r="BD309" t="s">
        <v>1459</v>
      </c>
      <c r="BE309" t="s">
        <v>541</v>
      </c>
      <c r="BG309" t="s">
        <v>268</v>
      </c>
      <c r="BH309">
        <v>1</v>
      </c>
      <c r="BI309">
        <v>11</v>
      </c>
      <c r="BJ309">
        <v>23</v>
      </c>
      <c r="BK309">
        <v>61</v>
      </c>
      <c r="BL309">
        <v>49</v>
      </c>
      <c r="BM309" s="1">
        <v>24107</v>
      </c>
      <c r="BO309" t="s">
        <v>236</v>
      </c>
    </row>
    <row r="310" spans="1:69" x14ac:dyDescent="0.35">
      <c r="A310" t="s">
        <v>1461</v>
      </c>
      <c r="B310" s="10">
        <v>27746992</v>
      </c>
      <c r="C310" s="10">
        <v>27746992</v>
      </c>
      <c r="D310" s="10">
        <v>59579801</v>
      </c>
      <c r="E310">
        <v>208</v>
      </c>
      <c r="F310"/>
      <c r="G310" s="51" t="str">
        <f t="shared" si="28"/>
        <v>Below Average</v>
      </c>
      <c r="H310" s="57">
        <f t="shared" si="34"/>
        <v>-0.95508593824252008</v>
      </c>
      <c r="I310" s="51" t="str">
        <f t="shared" si="29"/>
        <v>Below Average</v>
      </c>
      <c r="K310" s="51" t="str">
        <f t="shared" si="30"/>
        <v>Below Average</v>
      </c>
      <c r="O310" s="54" t="str">
        <f t="shared" si="31"/>
        <v>Below Average</v>
      </c>
      <c r="P310" s="54" t="str">
        <f t="shared" si="32"/>
        <v>Below Average</v>
      </c>
      <c r="Q310" s="54" t="str">
        <f t="shared" si="33"/>
        <v>Below Average</v>
      </c>
      <c r="T310" t="s">
        <v>1461</v>
      </c>
      <c r="U310" t="s">
        <v>364</v>
      </c>
      <c r="V310">
        <v>360</v>
      </c>
      <c r="W310">
        <v>530</v>
      </c>
      <c r="X310">
        <v>780</v>
      </c>
      <c r="Y310">
        <v>780</v>
      </c>
      <c r="Z310" t="s">
        <v>1462</v>
      </c>
      <c r="AA310" t="s">
        <v>64</v>
      </c>
      <c r="AB310" t="s">
        <v>75</v>
      </c>
      <c r="AC310" t="s">
        <v>84</v>
      </c>
      <c r="AE310">
        <v>208</v>
      </c>
      <c r="AF310">
        <v>208</v>
      </c>
      <c r="AG310">
        <v>883</v>
      </c>
      <c r="AH310">
        <v>4.25</v>
      </c>
      <c r="AJ310">
        <v>437</v>
      </c>
      <c r="AK310">
        <v>437</v>
      </c>
      <c r="AL310">
        <v>68</v>
      </c>
      <c r="AM310">
        <v>0.33</v>
      </c>
      <c r="AN310">
        <v>4</v>
      </c>
      <c r="AO310">
        <v>0</v>
      </c>
      <c r="AP310">
        <v>7</v>
      </c>
      <c r="AQ310">
        <v>6</v>
      </c>
      <c r="AR310" s="2">
        <v>51965</v>
      </c>
      <c r="AS310">
        <v>1.19</v>
      </c>
      <c r="AT310" s="2">
        <v>51965</v>
      </c>
      <c r="AU310">
        <v>1.19</v>
      </c>
      <c r="AV310" s="2">
        <v>34935</v>
      </c>
      <c r="AW310" s="2">
        <v>2104200</v>
      </c>
      <c r="AX310" s="3">
        <v>0.67230000000000001</v>
      </c>
      <c r="AY310">
        <v>367</v>
      </c>
      <c r="AZ310" s="4">
        <v>14480678</v>
      </c>
      <c r="BA310" s="4">
        <v>16399</v>
      </c>
      <c r="BB310" s="4">
        <v>570</v>
      </c>
      <c r="BC310" t="s">
        <v>1463</v>
      </c>
      <c r="BD310" t="s">
        <v>588</v>
      </c>
      <c r="BE310" t="s">
        <v>1464</v>
      </c>
      <c r="BF310" t="s">
        <v>582</v>
      </c>
      <c r="BG310" t="s">
        <v>71</v>
      </c>
      <c r="BH310" t="s">
        <v>1465</v>
      </c>
      <c r="BI310">
        <v>15</v>
      </c>
      <c r="BJ310">
        <v>32</v>
      </c>
      <c r="BK310">
        <v>85</v>
      </c>
      <c r="BL310">
        <v>17</v>
      </c>
      <c r="BM310" s="1">
        <v>31637</v>
      </c>
      <c r="BP310" t="s">
        <v>108</v>
      </c>
      <c r="BQ310" t="s">
        <v>108</v>
      </c>
    </row>
    <row r="311" spans="1:69" x14ac:dyDescent="0.35">
      <c r="A311" t="s">
        <v>1466</v>
      </c>
      <c r="B311" s="10">
        <v>3127086</v>
      </c>
      <c r="C311" s="10">
        <v>3127086</v>
      </c>
      <c r="D311" s="10">
        <v>6049497</v>
      </c>
      <c r="E311">
        <v>20</v>
      </c>
      <c r="F311"/>
      <c r="G311" s="51" t="str">
        <f t="shared" si="28"/>
        <v>Below Average</v>
      </c>
      <c r="H311" s="57">
        <f t="shared" si="34"/>
        <v>-1.846706606660947</v>
      </c>
      <c r="I311" s="51" t="str">
        <f t="shared" si="29"/>
        <v>Below Average</v>
      </c>
      <c r="K311" s="51" t="str">
        <f t="shared" si="30"/>
        <v>Below Average</v>
      </c>
      <c r="O311" s="54" t="str">
        <f t="shared" si="31"/>
        <v>Below Average</v>
      </c>
      <c r="P311" s="54" t="str">
        <f t="shared" si="32"/>
        <v>Below Average</v>
      </c>
      <c r="Q311" s="54" t="str">
        <f t="shared" si="33"/>
        <v>Below Average</v>
      </c>
      <c r="T311" t="s">
        <v>1466</v>
      </c>
      <c r="U311" t="s">
        <v>1467</v>
      </c>
      <c r="V311">
        <v>526</v>
      </c>
      <c r="W311">
        <v>530</v>
      </c>
      <c r="X311">
        <v>481</v>
      </c>
      <c r="Y311">
        <v>482</v>
      </c>
      <c r="Z311" t="s">
        <v>1468</v>
      </c>
      <c r="AA311" t="s">
        <v>64</v>
      </c>
      <c r="AB311" t="s">
        <v>65</v>
      </c>
      <c r="AC311" t="s">
        <v>84</v>
      </c>
      <c r="AE311">
        <v>20</v>
      </c>
      <c r="AF311">
        <v>20</v>
      </c>
      <c r="AG311">
        <v>85</v>
      </c>
      <c r="AH311">
        <v>4.25</v>
      </c>
      <c r="AJ311">
        <v>50</v>
      </c>
      <c r="AK311">
        <v>50</v>
      </c>
      <c r="AL311">
        <v>2</v>
      </c>
      <c r="AM311">
        <v>0.1</v>
      </c>
      <c r="AN311">
        <v>1</v>
      </c>
      <c r="AO311">
        <v>0</v>
      </c>
      <c r="AP311">
        <v>1</v>
      </c>
      <c r="AQ311">
        <v>5</v>
      </c>
      <c r="AR311" s="2">
        <v>5000</v>
      </c>
      <c r="AS311">
        <v>0.11</v>
      </c>
      <c r="AT311" s="2">
        <v>5000</v>
      </c>
      <c r="AU311">
        <v>0.11</v>
      </c>
      <c r="AV311" s="2">
        <v>3363</v>
      </c>
      <c r="AW311" s="2">
        <v>202892</v>
      </c>
      <c r="AX311" s="3">
        <v>0.67259999999999998</v>
      </c>
      <c r="AY311">
        <v>455</v>
      </c>
      <c r="AZ311" s="4">
        <v>1558811</v>
      </c>
      <c r="BA311" s="4">
        <v>18339</v>
      </c>
      <c r="BB311" s="4">
        <v>576</v>
      </c>
      <c r="BC311" t="s">
        <v>85</v>
      </c>
      <c r="BD311" t="s">
        <v>582</v>
      </c>
      <c r="BE311" t="s">
        <v>1464</v>
      </c>
      <c r="BG311" t="s">
        <v>71</v>
      </c>
      <c r="BH311">
        <v>3</v>
      </c>
      <c r="BI311">
        <v>15</v>
      </c>
      <c r="BJ311">
        <v>32</v>
      </c>
      <c r="BK311">
        <v>85</v>
      </c>
      <c r="BL311">
        <v>17</v>
      </c>
      <c r="BM311" s="1">
        <v>34515</v>
      </c>
      <c r="BP311" t="s">
        <v>108</v>
      </c>
      <c r="BQ311" t="s">
        <v>108</v>
      </c>
    </row>
    <row r="312" spans="1:69" x14ac:dyDescent="0.35">
      <c r="A312" t="s">
        <v>1469</v>
      </c>
      <c r="B312" s="10">
        <v>17865961</v>
      </c>
      <c r="C312" s="10">
        <v>17865961</v>
      </c>
      <c r="D312" s="10">
        <v>33755284</v>
      </c>
      <c r="E312">
        <v>148</v>
      </c>
      <c r="F312"/>
      <c r="G312" s="51" t="str">
        <f t="shared" si="28"/>
        <v>Below Average</v>
      </c>
      <c r="H312" s="57">
        <f t="shared" si="34"/>
        <v>-1.2581835249891054</v>
      </c>
      <c r="I312" s="51" t="str">
        <f t="shared" si="29"/>
        <v>Below Average</v>
      </c>
      <c r="K312" s="51" t="str">
        <f t="shared" si="30"/>
        <v>Below Average</v>
      </c>
      <c r="O312" s="54" t="str">
        <f t="shared" si="31"/>
        <v>Below Average</v>
      </c>
      <c r="P312" s="54" t="str">
        <f t="shared" si="32"/>
        <v>Below Average</v>
      </c>
      <c r="Q312" s="54" t="str">
        <f t="shared" si="33"/>
        <v>Below Average</v>
      </c>
      <c r="T312" t="s">
        <v>1469</v>
      </c>
      <c r="U312" t="s">
        <v>1253</v>
      </c>
      <c r="V312">
        <v>246</v>
      </c>
      <c r="W312">
        <v>45</v>
      </c>
      <c r="X312">
        <v>365</v>
      </c>
      <c r="Y312">
        <v>368</v>
      </c>
      <c r="Z312" t="s">
        <v>1470</v>
      </c>
      <c r="AA312" t="s">
        <v>64</v>
      </c>
      <c r="AB312" t="s">
        <v>75</v>
      </c>
      <c r="AC312" t="s">
        <v>235</v>
      </c>
      <c r="AE312">
        <v>148</v>
      </c>
      <c r="AF312">
        <v>148</v>
      </c>
      <c r="AG312">
        <v>485</v>
      </c>
      <c r="AH312">
        <v>3.28</v>
      </c>
      <c r="AJ312">
        <v>159</v>
      </c>
      <c r="AK312">
        <v>159</v>
      </c>
      <c r="AL312">
        <v>130</v>
      </c>
      <c r="AM312">
        <v>0.89700000000000002</v>
      </c>
      <c r="AN312">
        <v>1</v>
      </c>
      <c r="AO312">
        <v>0</v>
      </c>
      <c r="AP312">
        <v>1</v>
      </c>
      <c r="AQ312">
        <v>12</v>
      </c>
      <c r="AR312" s="2">
        <v>36563</v>
      </c>
      <c r="AS312">
        <v>0.84</v>
      </c>
      <c r="AT312" s="2">
        <v>36563</v>
      </c>
      <c r="AU312">
        <v>0.84</v>
      </c>
      <c r="AV312" s="2">
        <v>9609</v>
      </c>
      <c r="AW312" s="2">
        <v>982251</v>
      </c>
      <c r="AX312" s="3">
        <v>0.26279999999999998</v>
      </c>
      <c r="AY312">
        <v>189</v>
      </c>
      <c r="AZ312" s="4">
        <v>4380000</v>
      </c>
      <c r="BA312" s="4">
        <v>8734</v>
      </c>
      <c r="BB312" s="4">
        <v>272</v>
      </c>
      <c r="BC312" t="s">
        <v>1395</v>
      </c>
      <c r="BD312" t="s">
        <v>1471</v>
      </c>
      <c r="BE312" t="s">
        <v>1472</v>
      </c>
      <c r="BF312" t="s">
        <v>762</v>
      </c>
      <c r="BG312" t="s">
        <v>71</v>
      </c>
      <c r="BH312">
        <v>5</v>
      </c>
      <c r="BI312">
        <v>15</v>
      </c>
      <c r="BJ312">
        <v>29</v>
      </c>
      <c r="BK312">
        <v>77</v>
      </c>
      <c r="BL312">
        <v>14</v>
      </c>
      <c r="BM312" s="1">
        <v>26876</v>
      </c>
      <c r="BO312" t="s">
        <v>236</v>
      </c>
    </row>
    <row r="313" spans="1:69" x14ac:dyDescent="0.35">
      <c r="A313" t="s">
        <v>1473</v>
      </c>
      <c r="B313" s="10">
        <v>20564549</v>
      </c>
      <c r="C313" s="10">
        <v>20564549</v>
      </c>
      <c r="D313" s="10">
        <v>51275934</v>
      </c>
      <c r="E313">
        <v>248</v>
      </c>
      <c r="F313"/>
      <c r="G313" s="51" t="str">
        <f t="shared" si="28"/>
        <v>Below Average</v>
      </c>
      <c r="H313" s="57">
        <f t="shared" si="34"/>
        <v>-1.1694017189574033</v>
      </c>
      <c r="I313" s="51" t="str">
        <f t="shared" si="29"/>
        <v>Below Average</v>
      </c>
      <c r="K313" s="51" t="str">
        <f t="shared" si="30"/>
        <v>Below Average</v>
      </c>
      <c r="O313" s="54" t="str">
        <f t="shared" si="31"/>
        <v>Below Average</v>
      </c>
      <c r="P313" s="54" t="str">
        <f t="shared" si="32"/>
        <v>Below Average</v>
      </c>
      <c r="Q313" s="54" t="str">
        <f t="shared" si="33"/>
        <v>Below Average</v>
      </c>
      <c r="T313" t="s">
        <v>1473</v>
      </c>
      <c r="U313" t="s">
        <v>600</v>
      </c>
      <c r="V313">
        <v>124</v>
      </c>
      <c r="W313">
        <v>112</v>
      </c>
      <c r="X313">
        <v>572</v>
      </c>
      <c r="Y313">
        <v>539</v>
      </c>
      <c r="Z313" t="s">
        <v>1474</v>
      </c>
      <c r="AA313" t="s">
        <v>64</v>
      </c>
      <c r="AB313" t="s">
        <v>65</v>
      </c>
      <c r="AC313" t="s">
        <v>235</v>
      </c>
      <c r="AE313">
        <v>246</v>
      </c>
      <c r="AF313">
        <v>248</v>
      </c>
      <c r="AG313">
        <v>733</v>
      </c>
      <c r="AH313">
        <v>2.98</v>
      </c>
      <c r="AJ313">
        <v>270</v>
      </c>
      <c r="AK313">
        <v>270</v>
      </c>
      <c r="AL313">
        <v>220</v>
      </c>
      <c r="AM313">
        <v>0.89800000000000002</v>
      </c>
      <c r="AN313">
        <v>1</v>
      </c>
      <c r="AO313">
        <v>0</v>
      </c>
      <c r="AP313">
        <v>1</v>
      </c>
      <c r="AQ313">
        <v>20</v>
      </c>
      <c r="AR313" s="2">
        <v>35321</v>
      </c>
      <c r="AS313">
        <v>0.81</v>
      </c>
      <c r="AT313" s="2">
        <v>35321</v>
      </c>
      <c r="AU313">
        <v>0.81</v>
      </c>
      <c r="AV313" s="2">
        <v>23400</v>
      </c>
      <c r="AW313" s="2">
        <v>1778327</v>
      </c>
      <c r="AX313" s="3">
        <v>0.66249999999999998</v>
      </c>
      <c r="AY313">
        <v>333</v>
      </c>
      <c r="AZ313" s="4">
        <v>4305000</v>
      </c>
      <c r="BA313" s="4">
        <v>5794</v>
      </c>
      <c r="BB313" s="4">
        <v>304</v>
      </c>
      <c r="BC313" t="s">
        <v>1432</v>
      </c>
      <c r="BD313" t="s">
        <v>118</v>
      </c>
      <c r="BG313" t="s">
        <v>95</v>
      </c>
      <c r="BH313">
        <v>11</v>
      </c>
      <c r="BI313">
        <v>13</v>
      </c>
      <c r="BJ313">
        <v>29</v>
      </c>
      <c r="BK313">
        <v>68</v>
      </c>
      <c r="BL313">
        <v>8</v>
      </c>
      <c r="BM313" s="1">
        <v>23650</v>
      </c>
      <c r="BN313" t="s">
        <v>547</v>
      </c>
      <c r="BO313" t="s">
        <v>236</v>
      </c>
    </row>
    <row r="314" spans="1:69" x14ac:dyDescent="0.35">
      <c r="A314" t="s">
        <v>1475</v>
      </c>
      <c r="B314" s="10">
        <v>203386665</v>
      </c>
      <c r="C314" s="10">
        <v>203386665</v>
      </c>
      <c r="D314" s="10">
        <v>424815715</v>
      </c>
      <c r="E314" s="2">
        <v>1659</v>
      </c>
      <c r="F314" s="2"/>
      <c r="G314" s="51" t="str">
        <f t="shared" si="28"/>
        <v>Above Average</v>
      </c>
      <c r="H314" s="57">
        <f t="shared" si="34"/>
        <v>0.88638099901003153</v>
      </c>
      <c r="I314" s="51" t="str">
        <f t="shared" si="29"/>
        <v>Above Average</v>
      </c>
      <c r="K314" s="51" t="str">
        <f t="shared" si="30"/>
        <v>Above Average</v>
      </c>
      <c r="O314" s="54" t="str">
        <f t="shared" si="31"/>
        <v>Above Average</v>
      </c>
      <c r="P314" s="54" t="str">
        <f t="shared" si="32"/>
        <v>Above Average</v>
      </c>
      <c r="Q314" s="54" t="str">
        <f t="shared" si="33"/>
        <v>Above Average</v>
      </c>
      <c r="T314" t="s">
        <v>1475</v>
      </c>
      <c r="U314" t="s">
        <v>1476</v>
      </c>
      <c r="V314">
        <v>514</v>
      </c>
      <c r="W314">
        <v>514</v>
      </c>
      <c r="X314">
        <v>509</v>
      </c>
      <c r="Y314">
        <v>509</v>
      </c>
      <c r="Z314" t="s">
        <v>1477</v>
      </c>
      <c r="AA314" t="s">
        <v>64</v>
      </c>
      <c r="AB314" t="s">
        <v>65</v>
      </c>
      <c r="AC314" t="s">
        <v>66</v>
      </c>
      <c r="AE314" s="2">
        <v>1651</v>
      </c>
      <c r="AF314" s="2">
        <v>1659</v>
      </c>
      <c r="AG314" s="6">
        <v>7833.5</v>
      </c>
      <c r="AH314">
        <v>4.74</v>
      </c>
      <c r="AJ314" s="2">
        <v>3866</v>
      </c>
      <c r="AK314" s="2">
        <v>3866</v>
      </c>
      <c r="AL314">
        <v>554</v>
      </c>
      <c r="AM314">
        <v>0.34200000000000003</v>
      </c>
      <c r="AN314">
        <v>15</v>
      </c>
      <c r="AO314">
        <v>3</v>
      </c>
      <c r="AP314">
        <v>48</v>
      </c>
      <c r="AQ314" s="7">
        <v>43629</v>
      </c>
      <c r="AR314" s="2">
        <v>803058</v>
      </c>
      <c r="AS314">
        <v>18.440000000000001</v>
      </c>
      <c r="AT314" s="2">
        <v>744421</v>
      </c>
      <c r="AU314">
        <v>17.09</v>
      </c>
      <c r="AV314" s="2">
        <v>156524</v>
      </c>
      <c r="AW314" s="2">
        <v>9769048</v>
      </c>
      <c r="AX314" s="3">
        <v>0.19489999999999999</v>
      </c>
      <c r="AY314">
        <v>210</v>
      </c>
      <c r="AZ314" s="4">
        <v>10341328</v>
      </c>
      <c r="BA314" s="4">
        <v>1655</v>
      </c>
      <c r="BB314" s="4">
        <v>556</v>
      </c>
      <c r="BC314" t="s">
        <v>398</v>
      </c>
      <c r="BD314" t="s">
        <v>204</v>
      </c>
      <c r="BE314" t="s">
        <v>114</v>
      </c>
      <c r="BF314" t="s">
        <v>806</v>
      </c>
      <c r="BG314" t="s">
        <v>80</v>
      </c>
      <c r="BH314">
        <v>2</v>
      </c>
      <c r="BI314">
        <v>8</v>
      </c>
      <c r="BJ314">
        <v>25</v>
      </c>
      <c r="BK314">
        <v>57</v>
      </c>
      <c r="BL314">
        <v>35</v>
      </c>
      <c r="BM314" s="1">
        <v>16126</v>
      </c>
      <c r="BN314" t="s">
        <v>199</v>
      </c>
    </row>
    <row r="315" spans="1:69" x14ac:dyDescent="0.35">
      <c r="A315" t="s">
        <v>1478</v>
      </c>
      <c r="B315" s="10">
        <v>51791642</v>
      </c>
      <c r="C315" s="10">
        <v>51791642</v>
      </c>
      <c r="D315" s="10">
        <v>148047281</v>
      </c>
      <c r="E315">
        <v>577</v>
      </c>
      <c r="F315"/>
      <c r="G315" s="51" t="str">
        <f t="shared" si="28"/>
        <v>Below Average</v>
      </c>
      <c r="H315" s="57">
        <f t="shared" si="34"/>
        <v>-0.40961584584270172</v>
      </c>
      <c r="I315" s="51" t="str">
        <f t="shared" si="29"/>
        <v>Below Average</v>
      </c>
      <c r="K315" s="51" t="str">
        <f t="shared" si="30"/>
        <v>Above Average</v>
      </c>
      <c r="O315" s="54" t="str">
        <f t="shared" si="31"/>
        <v>Above Average</v>
      </c>
      <c r="P315" s="54" t="str">
        <f t="shared" si="32"/>
        <v>Above Average</v>
      </c>
      <c r="Q315" s="54" t="str">
        <f t="shared" si="33"/>
        <v>Above Average</v>
      </c>
      <c r="T315" t="s">
        <v>1478</v>
      </c>
      <c r="U315" t="s">
        <v>1479</v>
      </c>
      <c r="V315">
        <v>128</v>
      </c>
      <c r="W315">
        <v>128</v>
      </c>
      <c r="X315">
        <v>443</v>
      </c>
      <c r="Y315">
        <v>443</v>
      </c>
      <c r="Z315" t="s">
        <v>1480</v>
      </c>
      <c r="AA315" t="s">
        <v>125</v>
      </c>
      <c r="AB315" t="s">
        <v>65</v>
      </c>
      <c r="AC315" t="s">
        <v>66</v>
      </c>
      <c r="AD315">
        <v>109</v>
      </c>
      <c r="AE315">
        <v>577</v>
      </c>
      <c r="AF315">
        <v>577</v>
      </c>
      <c r="AG315" s="6">
        <v>2652.5</v>
      </c>
      <c r="AH315">
        <v>4.5999999999999996</v>
      </c>
      <c r="AI315">
        <v>259</v>
      </c>
      <c r="AJ315" s="2">
        <v>1031</v>
      </c>
      <c r="AK315" s="2">
        <v>1290</v>
      </c>
      <c r="AL315">
        <v>287</v>
      </c>
      <c r="AM315">
        <v>0.503</v>
      </c>
      <c r="AN315">
        <v>5</v>
      </c>
      <c r="AO315">
        <v>0</v>
      </c>
      <c r="AP315">
        <v>5</v>
      </c>
      <c r="AQ315" t="s">
        <v>1481</v>
      </c>
      <c r="AR315" s="2">
        <v>242859</v>
      </c>
      <c r="AS315">
        <v>5.58</v>
      </c>
      <c r="AT315" s="2">
        <v>242859</v>
      </c>
      <c r="AU315">
        <v>5.58</v>
      </c>
      <c r="AV315" s="2">
        <v>39895</v>
      </c>
      <c r="AW315" s="2">
        <v>5239694</v>
      </c>
      <c r="AX315" s="3">
        <v>0.1643</v>
      </c>
      <c r="AY315">
        <v>231</v>
      </c>
      <c r="AZ315" s="4">
        <v>11631000</v>
      </c>
      <c r="BA315" s="4">
        <v>4390</v>
      </c>
      <c r="BB315" s="4">
        <v>469</v>
      </c>
      <c r="BC315" t="s">
        <v>1482</v>
      </c>
      <c r="BD315" t="s">
        <v>541</v>
      </c>
      <c r="BE315" t="s">
        <v>1483</v>
      </c>
      <c r="BF315" t="s">
        <v>182</v>
      </c>
      <c r="BG315" t="s">
        <v>80</v>
      </c>
      <c r="BH315">
        <v>1</v>
      </c>
      <c r="BI315">
        <v>7</v>
      </c>
      <c r="BJ315">
        <v>18</v>
      </c>
      <c r="BK315">
        <v>50</v>
      </c>
      <c r="BL315">
        <v>33</v>
      </c>
      <c r="BM315" s="1">
        <v>23497</v>
      </c>
    </row>
    <row r="316" spans="1:69" x14ac:dyDescent="0.35">
      <c r="A316" t="s">
        <v>1484</v>
      </c>
      <c r="B316" s="10">
        <v>247716485</v>
      </c>
      <c r="C316" s="10">
        <v>247716485</v>
      </c>
      <c r="D316" s="10">
        <v>480872930</v>
      </c>
      <c r="E316" s="2">
        <v>1630</v>
      </c>
      <c r="F316" s="2"/>
      <c r="G316" s="51" t="str">
        <f t="shared" si="28"/>
        <v>Above Average</v>
      </c>
      <c r="H316" s="57">
        <f t="shared" si="34"/>
        <v>1.0377253463859533</v>
      </c>
      <c r="I316" s="51" t="str">
        <f t="shared" si="29"/>
        <v>Above Average</v>
      </c>
      <c r="K316" s="51" t="str">
        <f t="shared" si="30"/>
        <v>Above Average</v>
      </c>
      <c r="O316" s="54" t="str">
        <f t="shared" si="31"/>
        <v>Above Average</v>
      </c>
      <c r="P316" s="54" t="str">
        <f t="shared" si="32"/>
        <v>Above Average</v>
      </c>
      <c r="Q316" s="54" t="str">
        <f t="shared" si="33"/>
        <v>Above Average</v>
      </c>
      <c r="T316" t="s">
        <v>1484</v>
      </c>
      <c r="U316" t="s">
        <v>1485</v>
      </c>
      <c r="V316">
        <v>2</v>
      </c>
      <c r="W316">
        <v>2</v>
      </c>
      <c r="X316">
        <v>200</v>
      </c>
      <c r="Y316">
        <v>200</v>
      </c>
      <c r="Z316" t="s">
        <v>1486</v>
      </c>
      <c r="AA316" t="s">
        <v>64</v>
      </c>
      <c r="AB316" t="s">
        <v>65</v>
      </c>
      <c r="AC316" t="s">
        <v>66</v>
      </c>
      <c r="AE316" s="2">
        <v>1627</v>
      </c>
      <c r="AF316" s="2">
        <v>1630</v>
      </c>
      <c r="AG316" s="6">
        <v>6528.5</v>
      </c>
      <c r="AH316">
        <v>4.01</v>
      </c>
      <c r="AJ316" s="2">
        <v>3025</v>
      </c>
      <c r="AK316" s="2">
        <v>3025</v>
      </c>
      <c r="AL316">
        <v>770</v>
      </c>
      <c r="AM316">
        <v>0.48299999999999998</v>
      </c>
      <c r="AN316">
        <v>20</v>
      </c>
      <c r="AO316">
        <v>1</v>
      </c>
      <c r="AP316">
        <v>137</v>
      </c>
      <c r="AQ316">
        <v>4</v>
      </c>
      <c r="AR316" s="2">
        <v>1016895</v>
      </c>
      <c r="AS316">
        <v>23.34</v>
      </c>
      <c r="AT316" s="2">
        <v>927103</v>
      </c>
      <c r="AU316">
        <v>21.28</v>
      </c>
      <c r="AV316" s="2">
        <v>326716</v>
      </c>
      <c r="AW316" s="2">
        <v>14056383</v>
      </c>
      <c r="AX316" s="3">
        <v>0.32129999999999997</v>
      </c>
      <c r="AY316">
        <v>130</v>
      </c>
      <c r="AZ316" s="4">
        <v>13063992</v>
      </c>
      <c r="BA316" s="4">
        <v>2266</v>
      </c>
      <c r="BB316" s="4">
        <v>512</v>
      </c>
      <c r="BC316" t="s">
        <v>1487</v>
      </c>
      <c r="BD316" t="s">
        <v>291</v>
      </c>
      <c r="BE316" t="s">
        <v>1488</v>
      </c>
      <c r="BF316" t="s">
        <v>1489</v>
      </c>
      <c r="BG316" t="s">
        <v>80</v>
      </c>
      <c r="BH316">
        <v>1</v>
      </c>
      <c r="BI316">
        <v>7</v>
      </c>
      <c r="BJ316">
        <v>18</v>
      </c>
      <c r="BK316">
        <v>53</v>
      </c>
      <c r="BL316">
        <v>34</v>
      </c>
      <c r="BM316" s="1">
        <v>13980</v>
      </c>
    </row>
    <row r="317" spans="1:69" x14ac:dyDescent="0.35">
      <c r="A317" t="s">
        <v>1490</v>
      </c>
      <c r="B317" s="10">
        <v>51381873</v>
      </c>
      <c r="C317" s="10">
        <v>51381873</v>
      </c>
      <c r="D317" s="10">
        <v>102283747</v>
      </c>
      <c r="E317">
        <v>398</v>
      </c>
      <c r="F317"/>
      <c r="G317" s="51" t="str">
        <f t="shared" si="28"/>
        <v>Below Average</v>
      </c>
      <c r="H317" s="57">
        <f t="shared" si="34"/>
        <v>-0.4172197670063682</v>
      </c>
      <c r="I317" s="51" t="str">
        <f t="shared" si="29"/>
        <v>Below Average</v>
      </c>
      <c r="K317" s="51" t="str">
        <f t="shared" si="30"/>
        <v>Below Average</v>
      </c>
      <c r="O317" s="54" t="str">
        <f t="shared" si="31"/>
        <v>Above Average</v>
      </c>
      <c r="P317" s="54" t="str">
        <f t="shared" si="32"/>
        <v>Above Average</v>
      </c>
      <c r="Q317" s="54" t="str">
        <f t="shared" si="33"/>
        <v>Above Average</v>
      </c>
      <c r="T317" t="s">
        <v>1490</v>
      </c>
      <c r="U317" t="s">
        <v>600</v>
      </c>
      <c r="V317">
        <v>112</v>
      </c>
      <c r="W317">
        <v>112</v>
      </c>
      <c r="X317">
        <v>539</v>
      </c>
      <c r="Y317">
        <v>539</v>
      </c>
      <c r="Z317" t="s">
        <v>1491</v>
      </c>
      <c r="AA317" t="s">
        <v>64</v>
      </c>
      <c r="AB317" t="s">
        <v>65</v>
      </c>
      <c r="AC317" t="s">
        <v>66</v>
      </c>
      <c r="AE317">
        <v>398</v>
      </c>
      <c r="AF317">
        <v>398</v>
      </c>
      <c r="AG317" s="6">
        <v>2225</v>
      </c>
      <c r="AH317">
        <v>5.59</v>
      </c>
      <c r="AJ317" s="2">
        <v>1250</v>
      </c>
      <c r="AK317" s="2">
        <v>1250</v>
      </c>
      <c r="AL317">
        <v>104</v>
      </c>
      <c r="AM317">
        <v>0.26700000000000002</v>
      </c>
      <c r="AN317">
        <v>3</v>
      </c>
      <c r="AO317">
        <v>0</v>
      </c>
      <c r="AP317">
        <v>3</v>
      </c>
      <c r="AQ317">
        <v>20</v>
      </c>
      <c r="AR317" s="2">
        <v>133188</v>
      </c>
      <c r="AS317">
        <v>3.06</v>
      </c>
      <c r="AT317" s="2">
        <v>133188</v>
      </c>
      <c r="AU317">
        <v>3.06</v>
      </c>
      <c r="AV317" s="2">
        <v>22499</v>
      </c>
      <c r="AW317" s="2">
        <v>3961200</v>
      </c>
      <c r="AX317" s="3">
        <v>0.16889999999999999</v>
      </c>
      <c r="AY317">
        <v>408</v>
      </c>
      <c r="AZ317" s="4">
        <v>7162000</v>
      </c>
      <c r="BA317" s="4">
        <v>3219</v>
      </c>
      <c r="BB317" s="4">
        <v>645</v>
      </c>
      <c r="BC317" t="s">
        <v>230</v>
      </c>
      <c r="BD317" t="s">
        <v>602</v>
      </c>
      <c r="BE317" t="s">
        <v>120</v>
      </c>
      <c r="BF317" t="s">
        <v>421</v>
      </c>
      <c r="BG317" t="s">
        <v>95</v>
      </c>
      <c r="BH317">
        <v>11</v>
      </c>
      <c r="BI317">
        <v>13</v>
      </c>
      <c r="BJ317">
        <v>30</v>
      </c>
      <c r="BK317">
        <v>68</v>
      </c>
      <c r="BL317">
        <v>8</v>
      </c>
      <c r="BM317" s="1">
        <v>22462</v>
      </c>
      <c r="BN317" t="s">
        <v>172</v>
      </c>
    </row>
    <row r="318" spans="1:69" x14ac:dyDescent="0.35">
      <c r="A318" t="s">
        <v>1492</v>
      </c>
      <c r="B318" s="10">
        <v>63325983</v>
      </c>
      <c r="C318" s="10">
        <v>63325983</v>
      </c>
      <c r="D318" s="10">
        <v>95811485</v>
      </c>
      <c r="E318">
        <v>399</v>
      </c>
      <c r="F318"/>
      <c r="G318" s="51" t="str">
        <f t="shared" si="28"/>
        <v>Below Average</v>
      </c>
      <c r="H318" s="57">
        <f t="shared" si="34"/>
        <v>-0.21360699862813451</v>
      </c>
      <c r="I318" s="51" t="str">
        <f t="shared" si="29"/>
        <v>Below Average</v>
      </c>
      <c r="K318" s="51" t="str">
        <f t="shared" si="30"/>
        <v>Below Average</v>
      </c>
      <c r="O318" s="54" t="str">
        <f t="shared" si="31"/>
        <v>Above Average</v>
      </c>
      <c r="P318" s="54" t="str">
        <f t="shared" si="32"/>
        <v>Above Average</v>
      </c>
      <c r="Q318" s="54" t="str">
        <f t="shared" si="33"/>
        <v>Above Average</v>
      </c>
      <c r="T318" t="s">
        <v>1492</v>
      </c>
      <c r="U318" t="s">
        <v>1493</v>
      </c>
      <c r="V318">
        <v>127</v>
      </c>
      <c r="W318">
        <v>127</v>
      </c>
      <c r="X318">
        <v>445</v>
      </c>
      <c r="Y318">
        <v>445</v>
      </c>
      <c r="Z318" t="s">
        <v>1494</v>
      </c>
      <c r="AA318" t="s">
        <v>125</v>
      </c>
      <c r="AB318" t="s">
        <v>65</v>
      </c>
      <c r="AC318" t="s">
        <v>66</v>
      </c>
      <c r="AD318">
        <v>104</v>
      </c>
      <c r="AE318">
        <v>397</v>
      </c>
      <c r="AF318">
        <v>399</v>
      </c>
      <c r="AG318" s="6">
        <v>1739.5</v>
      </c>
      <c r="AH318">
        <v>4.38</v>
      </c>
      <c r="AI318">
        <v>227</v>
      </c>
      <c r="AJ318">
        <v>523</v>
      </c>
      <c r="AK318">
        <v>750</v>
      </c>
      <c r="AL318">
        <v>168</v>
      </c>
      <c r="AM318">
        <v>0.438</v>
      </c>
      <c r="AN318">
        <v>2</v>
      </c>
      <c r="AO318">
        <v>1</v>
      </c>
      <c r="AP318">
        <v>5</v>
      </c>
      <c r="AQ318">
        <v>19</v>
      </c>
      <c r="AR318" s="2">
        <v>100247</v>
      </c>
      <c r="AS318">
        <v>2.2999999999999998</v>
      </c>
      <c r="AT318" s="2">
        <v>100247</v>
      </c>
      <c r="AU318">
        <v>2.2999999999999998</v>
      </c>
      <c r="AV318" s="2">
        <v>34702</v>
      </c>
      <c r="AW318" s="2">
        <v>3685586</v>
      </c>
      <c r="AX318" s="3">
        <v>0.34620000000000001</v>
      </c>
      <c r="AY318">
        <v>326</v>
      </c>
      <c r="AZ318" s="4">
        <v>7774000</v>
      </c>
      <c r="BA318" s="4">
        <v>4441</v>
      </c>
      <c r="BB318" s="4">
        <v>555</v>
      </c>
      <c r="BC318" t="s">
        <v>1356</v>
      </c>
      <c r="BD318" t="s">
        <v>1357</v>
      </c>
      <c r="BE318" t="s">
        <v>107</v>
      </c>
      <c r="BF318" t="s">
        <v>105</v>
      </c>
      <c r="BG318" t="s">
        <v>95</v>
      </c>
      <c r="BH318">
        <v>7</v>
      </c>
      <c r="BI318">
        <v>10</v>
      </c>
      <c r="BJ318">
        <v>30</v>
      </c>
      <c r="BK318">
        <v>69</v>
      </c>
      <c r="BL318">
        <v>6</v>
      </c>
      <c r="BM318" s="1">
        <v>23773</v>
      </c>
    </row>
    <row r="319" spans="1:69" x14ac:dyDescent="0.35">
      <c r="A319" t="s">
        <v>1495</v>
      </c>
      <c r="B319" s="10">
        <v>213653976</v>
      </c>
      <c r="C319" s="10">
        <v>213653976</v>
      </c>
      <c r="D319" s="10">
        <v>381899056</v>
      </c>
      <c r="E319" s="2">
        <v>1357</v>
      </c>
      <c r="F319" s="2"/>
      <c r="G319" s="51" t="str">
        <f t="shared" si="28"/>
        <v>Above Average</v>
      </c>
      <c r="H319" s="57">
        <f t="shared" si="34"/>
        <v>0.92552143540853249</v>
      </c>
      <c r="I319" s="51" t="str">
        <f t="shared" si="29"/>
        <v>Above Average</v>
      </c>
      <c r="K319" s="51" t="str">
        <f t="shared" si="30"/>
        <v>Above Average</v>
      </c>
      <c r="O319" s="54" t="str">
        <f t="shared" si="31"/>
        <v>Above Average</v>
      </c>
      <c r="P319" s="54" t="str">
        <f t="shared" si="32"/>
        <v>Above Average</v>
      </c>
      <c r="Q319" s="54" t="str">
        <f t="shared" si="33"/>
        <v>Above Average</v>
      </c>
      <c r="T319" t="s">
        <v>1495</v>
      </c>
      <c r="U319" t="s">
        <v>1496</v>
      </c>
      <c r="V319">
        <v>33</v>
      </c>
      <c r="W319">
        <v>33</v>
      </c>
      <c r="X319">
        <v>316</v>
      </c>
      <c r="Y319">
        <v>316</v>
      </c>
      <c r="Z319" t="s">
        <v>1497</v>
      </c>
      <c r="AA319" t="s">
        <v>64</v>
      </c>
      <c r="AB319" t="s">
        <v>65</v>
      </c>
      <c r="AC319" t="s">
        <v>66</v>
      </c>
      <c r="AE319" s="2">
        <v>1355</v>
      </c>
      <c r="AF319" s="2">
        <v>1357</v>
      </c>
      <c r="AG319" s="6">
        <v>6321.5</v>
      </c>
      <c r="AH319">
        <v>4.67</v>
      </c>
      <c r="AJ319" s="2">
        <v>2858</v>
      </c>
      <c r="AK319" s="2">
        <v>2858</v>
      </c>
      <c r="AL319">
        <v>537</v>
      </c>
      <c r="AM319">
        <v>0.40200000000000002</v>
      </c>
      <c r="AN319">
        <v>20</v>
      </c>
      <c r="AO319">
        <v>0</v>
      </c>
      <c r="AP319">
        <v>55</v>
      </c>
      <c r="AQ319">
        <v>6</v>
      </c>
      <c r="AR319" s="2">
        <v>971398</v>
      </c>
      <c r="AS319">
        <v>22.3</v>
      </c>
      <c r="AT319" s="2">
        <v>971398</v>
      </c>
      <c r="AU319">
        <v>22.3</v>
      </c>
      <c r="AV319" s="2">
        <v>186009</v>
      </c>
      <c r="AW319" s="2">
        <v>10715226</v>
      </c>
      <c r="AX319" s="3">
        <v>0.1915</v>
      </c>
      <c r="AY319">
        <v>128</v>
      </c>
      <c r="AZ319" s="4">
        <v>13777000</v>
      </c>
      <c r="BA319" s="4">
        <v>2251</v>
      </c>
      <c r="BB319" s="4">
        <v>594</v>
      </c>
      <c r="BC319" t="s">
        <v>1498</v>
      </c>
      <c r="BD319" t="s">
        <v>1499</v>
      </c>
      <c r="BE319" t="s">
        <v>1500</v>
      </c>
      <c r="BF319" t="s">
        <v>1501</v>
      </c>
      <c r="BG319" t="s">
        <v>198</v>
      </c>
      <c r="BH319">
        <v>1</v>
      </c>
      <c r="BI319">
        <v>14</v>
      </c>
      <c r="BJ319">
        <v>13</v>
      </c>
      <c r="BK319">
        <v>30</v>
      </c>
      <c r="BL319">
        <v>26</v>
      </c>
      <c r="BM319" s="1">
        <v>18262</v>
      </c>
      <c r="BN319" t="s">
        <v>610</v>
      </c>
    </row>
    <row r="320" spans="1:69" x14ac:dyDescent="0.35">
      <c r="A320" t="s">
        <v>1502</v>
      </c>
      <c r="B320" s="10">
        <v>41053189</v>
      </c>
      <c r="C320" s="10">
        <v>41053189</v>
      </c>
      <c r="D320" s="10">
        <v>74955111</v>
      </c>
      <c r="E320">
        <v>407</v>
      </c>
      <c r="F320"/>
      <c r="G320" s="51" t="str">
        <f t="shared" si="28"/>
        <v>Below Average</v>
      </c>
      <c r="H320" s="57">
        <f t="shared" si="34"/>
        <v>-0.62610501747716774</v>
      </c>
      <c r="I320" s="51" t="str">
        <f t="shared" si="29"/>
        <v>Below Average</v>
      </c>
      <c r="K320" s="51" t="str">
        <f t="shared" si="30"/>
        <v>Below Average</v>
      </c>
      <c r="O320" s="54" t="str">
        <f t="shared" si="31"/>
        <v>Below Average</v>
      </c>
      <c r="P320" s="54" t="str">
        <f t="shared" si="32"/>
        <v>Below Average</v>
      </c>
      <c r="Q320" s="54" t="str">
        <f t="shared" si="33"/>
        <v>Below Average</v>
      </c>
      <c r="T320" t="s">
        <v>1502</v>
      </c>
      <c r="U320" t="s">
        <v>787</v>
      </c>
      <c r="V320">
        <v>182</v>
      </c>
      <c r="W320">
        <v>182</v>
      </c>
      <c r="X320">
        <v>285</v>
      </c>
      <c r="Y320">
        <v>257</v>
      </c>
      <c r="Z320" t="s">
        <v>1503</v>
      </c>
      <c r="AA320" t="s">
        <v>64</v>
      </c>
      <c r="AB320" t="s">
        <v>65</v>
      </c>
      <c r="AC320" t="s">
        <v>235</v>
      </c>
      <c r="AE320">
        <v>407</v>
      </c>
      <c r="AF320">
        <v>407</v>
      </c>
      <c r="AG320" s="6">
        <v>1419.5</v>
      </c>
      <c r="AH320">
        <v>3.49</v>
      </c>
      <c r="AJ320">
        <v>449</v>
      </c>
      <c r="AK320">
        <v>449</v>
      </c>
      <c r="AL320">
        <v>359</v>
      </c>
      <c r="AM320">
        <v>0.88600000000000001</v>
      </c>
      <c r="AN320">
        <v>2</v>
      </c>
      <c r="AO320">
        <v>0</v>
      </c>
      <c r="AP320">
        <v>2</v>
      </c>
      <c r="AQ320" s="7">
        <v>43763</v>
      </c>
      <c r="AR320" s="2">
        <v>140000</v>
      </c>
      <c r="AS320">
        <v>3.21</v>
      </c>
      <c r="AT320" s="2">
        <v>100000</v>
      </c>
      <c r="AU320">
        <v>2.2999999999999998</v>
      </c>
      <c r="AV320" s="2">
        <v>24456</v>
      </c>
      <c r="AW320" s="2">
        <v>2792393</v>
      </c>
      <c r="AX320" s="3">
        <v>0.17469999999999999</v>
      </c>
      <c r="AY320">
        <v>140</v>
      </c>
      <c r="AZ320" s="4">
        <v>8225987</v>
      </c>
      <c r="BA320" s="4">
        <v>5785</v>
      </c>
      <c r="BB320" s="4">
        <v>342</v>
      </c>
      <c r="BC320" t="s">
        <v>79</v>
      </c>
      <c r="BD320" t="s">
        <v>1369</v>
      </c>
      <c r="BE320" t="s">
        <v>680</v>
      </c>
      <c r="BF320" t="s">
        <v>1504</v>
      </c>
      <c r="BG320" t="s">
        <v>80</v>
      </c>
      <c r="BH320">
        <v>16</v>
      </c>
      <c r="BI320">
        <v>8</v>
      </c>
      <c r="BJ320">
        <v>19</v>
      </c>
      <c r="BK320">
        <v>55</v>
      </c>
      <c r="BL320">
        <v>42</v>
      </c>
      <c r="BM320" s="1">
        <v>25811</v>
      </c>
      <c r="BO320" t="s">
        <v>236</v>
      </c>
    </row>
    <row r="321" spans="1:67" x14ac:dyDescent="0.35">
      <c r="A321" t="s">
        <v>1505</v>
      </c>
      <c r="B321" s="10">
        <v>52762764</v>
      </c>
      <c r="C321" s="10">
        <v>52762764</v>
      </c>
      <c r="D321" s="10">
        <v>73818248</v>
      </c>
      <c r="E321">
        <v>236</v>
      </c>
      <c r="F321"/>
      <c r="G321" s="51" t="str">
        <f t="shared" si="28"/>
        <v>Below Average</v>
      </c>
      <c r="H321" s="57">
        <f t="shared" si="34"/>
        <v>-0.39178474105358946</v>
      </c>
      <c r="I321" s="51" t="str">
        <f t="shared" si="29"/>
        <v>Below Average</v>
      </c>
      <c r="K321" s="51" t="str">
        <f t="shared" si="30"/>
        <v>Below Average</v>
      </c>
      <c r="O321" s="54" t="str">
        <f t="shared" si="31"/>
        <v>Above Average</v>
      </c>
      <c r="P321" s="54" t="str">
        <f t="shared" si="32"/>
        <v>Above Average</v>
      </c>
      <c r="Q321" s="54" t="str">
        <f t="shared" si="33"/>
        <v>Below Average</v>
      </c>
      <c r="T321" t="s">
        <v>1505</v>
      </c>
      <c r="U321" t="s">
        <v>538</v>
      </c>
      <c r="V321">
        <v>178</v>
      </c>
      <c r="W321">
        <v>127</v>
      </c>
      <c r="X321">
        <v>279</v>
      </c>
      <c r="Y321">
        <v>259</v>
      </c>
      <c r="Z321" t="s">
        <v>1506</v>
      </c>
      <c r="AA321" t="s">
        <v>64</v>
      </c>
      <c r="AB321" t="s">
        <v>65</v>
      </c>
      <c r="AC321" t="s">
        <v>84</v>
      </c>
      <c r="AE321">
        <v>236</v>
      </c>
      <c r="AF321">
        <v>236</v>
      </c>
      <c r="AG321">
        <v>784</v>
      </c>
      <c r="AH321">
        <v>3.32</v>
      </c>
      <c r="AJ321">
        <v>329</v>
      </c>
      <c r="AK321">
        <v>329</v>
      </c>
      <c r="AL321">
        <v>103</v>
      </c>
      <c r="AM321">
        <v>0.45</v>
      </c>
      <c r="AN321">
        <v>36</v>
      </c>
      <c r="AO321">
        <v>0</v>
      </c>
      <c r="AP321">
        <v>36</v>
      </c>
      <c r="AQ321" s="1">
        <v>38780</v>
      </c>
      <c r="AR321" s="2">
        <v>67637</v>
      </c>
      <c r="AS321">
        <v>1.55</v>
      </c>
      <c r="AT321" s="2">
        <v>67637</v>
      </c>
      <c r="AU321">
        <v>1.55</v>
      </c>
      <c r="AV321" s="2">
        <v>41422</v>
      </c>
      <c r="AW321" s="2">
        <v>2308080</v>
      </c>
      <c r="AX321" s="3">
        <v>0.61240000000000006</v>
      </c>
      <c r="AY321">
        <v>212</v>
      </c>
      <c r="AZ321" s="4">
        <v>4190975</v>
      </c>
      <c r="BA321" s="4">
        <v>4936</v>
      </c>
      <c r="BB321" s="4">
        <v>501</v>
      </c>
      <c r="BC321" t="s">
        <v>1507</v>
      </c>
      <c r="BD321" t="s">
        <v>1508</v>
      </c>
      <c r="BE321" t="s">
        <v>107</v>
      </c>
      <c r="BF321" t="s">
        <v>1176</v>
      </c>
      <c r="BG321" t="s">
        <v>95</v>
      </c>
      <c r="BH321">
        <v>7</v>
      </c>
      <c r="BI321">
        <v>10</v>
      </c>
      <c r="BJ321">
        <v>30</v>
      </c>
      <c r="BK321">
        <v>69</v>
      </c>
      <c r="BL321">
        <v>6</v>
      </c>
      <c r="BM321" s="1">
        <v>25019</v>
      </c>
    </row>
    <row r="322" spans="1:67" x14ac:dyDescent="0.35">
      <c r="A322" t="s">
        <v>1509</v>
      </c>
      <c r="B322" s="10">
        <v>11186601</v>
      </c>
      <c r="C322" s="10">
        <v>11186601</v>
      </c>
      <c r="D322" s="10">
        <v>19596624</v>
      </c>
      <c r="E322">
        <v>70</v>
      </c>
      <c r="F322"/>
      <c r="G322" s="51" t="str">
        <f t="shared" si="28"/>
        <v>Below Average</v>
      </c>
      <c r="H322" s="57">
        <f t="shared" si="34"/>
        <v>-1.5009152548382467</v>
      </c>
      <c r="I322" s="51" t="str">
        <f t="shared" si="29"/>
        <v>Below Average</v>
      </c>
      <c r="K322" s="51" t="str">
        <f t="shared" si="30"/>
        <v>Below Average</v>
      </c>
      <c r="O322" s="54" t="str">
        <f t="shared" si="31"/>
        <v>Below Average</v>
      </c>
      <c r="P322" s="54" t="str">
        <f t="shared" si="32"/>
        <v>Below Average</v>
      </c>
      <c r="Q322" s="54" t="str">
        <f t="shared" si="33"/>
        <v>Below Average</v>
      </c>
      <c r="T322" t="s">
        <v>1509</v>
      </c>
      <c r="U322" t="s">
        <v>538</v>
      </c>
      <c r="V322">
        <v>151</v>
      </c>
      <c r="W322">
        <v>127</v>
      </c>
      <c r="X322">
        <v>259</v>
      </c>
      <c r="Y322">
        <v>259</v>
      </c>
      <c r="Z322" t="s">
        <v>1510</v>
      </c>
      <c r="AA322" t="s">
        <v>64</v>
      </c>
      <c r="AB322" t="s">
        <v>65</v>
      </c>
      <c r="AC322" t="s">
        <v>66</v>
      </c>
      <c r="AE322">
        <v>69</v>
      </c>
      <c r="AF322">
        <v>70</v>
      </c>
      <c r="AG322">
        <v>300.5</v>
      </c>
      <c r="AH322">
        <v>4.3600000000000003</v>
      </c>
      <c r="AJ322">
        <v>145</v>
      </c>
      <c r="AK322">
        <v>145</v>
      </c>
      <c r="AL322">
        <v>19</v>
      </c>
      <c r="AM322">
        <v>0.27500000000000002</v>
      </c>
      <c r="AN322">
        <v>1</v>
      </c>
      <c r="AO322">
        <v>0</v>
      </c>
      <c r="AP322">
        <v>1</v>
      </c>
      <c r="AQ322">
        <v>9</v>
      </c>
      <c r="AR322" s="2">
        <v>22763</v>
      </c>
      <c r="AS322">
        <v>0.52</v>
      </c>
      <c r="AT322" s="2">
        <v>22763</v>
      </c>
      <c r="AU322">
        <v>0.52</v>
      </c>
      <c r="AV322" s="2">
        <v>6811</v>
      </c>
      <c r="AW322" s="2">
        <v>613400</v>
      </c>
      <c r="AX322" s="3">
        <v>0.29920000000000002</v>
      </c>
      <c r="AY322">
        <v>279</v>
      </c>
      <c r="BB322" s="4">
        <v>671</v>
      </c>
      <c r="BC322" t="s">
        <v>1511</v>
      </c>
      <c r="BD322" t="s">
        <v>105</v>
      </c>
      <c r="BG322" t="s">
        <v>95</v>
      </c>
      <c r="BH322">
        <v>7</v>
      </c>
      <c r="BI322">
        <v>10</v>
      </c>
      <c r="BJ322">
        <v>30</v>
      </c>
      <c r="BK322">
        <v>69</v>
      </c>
      <c r="BL322">
        <v>6</v>
      </c>
      <c r="BM322" s="1">
        <v>24015</v>
      </c>
    </row>
    <row r="323" spans="1:67" x14ac:dyDescent="0.35">
      <c r="A323" t="s">
        <v>1512</v>
      </c>
      <c r="B323" s="10">
        <v>22626938</v>
      </c>
      <c r="C323" s="10">
        <v>22626938</v>
      </c>
      <c r="D323" s="10">
        <v>42362196</v>
      </c>
      <c r="E323">
        <v>168</v>
      </c>
      <c r="F323"/>
      <c r="G323" s="51" t="str">
        <f t="shared" ref="G323:G325" si="35">IF(B323&gt;$F$3,"Above Average","Below Average")</f>
        <v>Below Average</v>
      </c>
      <c r="H323" s="57">
        <f t="shared" si="34"/>
        <v>-1.104745772236668</v>
      </c>
      <c r="I323" s="51" t="str">
        <f t="shared" ref="I323:I325" si="36">IF(C323&gt;$F$5,"Above Average","Below Average")</f>
        <v>Below Average</v>
      </c>
      <c r="K323" s="51" t="str">
        <f t="shared" ref="K323:K325" si="37">IF(D323&gt;$F$7,"Above Average","Below Average")</f>
        <v>Below Average</v>
      </c>
      <c r="O323" s="54" t="str">
        <f t="shared" ref="O323:O325" si="38">IF(B323&gt;$F$10,"Above Average","Below Average")</f>
        <v>Below Average</v>
      </c>
      <c r="P323" s="54" t="str">
        <f t="shared" ref="P323:P325" si="39">IF(C323&gt;$F$13,"Above Average","Below Average")</f>
        <v>Below Average</v>
      </c>
      <c r="Q323" s="54" t="str">
        <f t="shared" ref="Q323:Q325" si="40">IF(D323&gt;$F$16,"Above Average","Below Average")</f>
        <v>Below Average</v>
      </c>
      <c r="T323" t="s">
        <v>1512</v>
      </c>
      <c r="U323" t="s">
        <v>538</v>
      </c>
      <c r="V323">
        <v>173</v>
      </c>
      <c r="W323">
        <v>127</v>
      </c>
      <c r="X323">
        <v>259</v>
      </c>
      <c r="Y323">
        <v>259</v>
      </c>
      <c r="Z323" t="s">
        <v>1510</v>
      </c>
      <c r="AA323" t="s">
        <v>64</v>
      </c>
      <c r="AB323" t="s">
        <v>65</v>
      </c>
      <c r="AC323" t="s">
        <v>66</v>
      </c>
      <c r="AE323">
        <v>168</v>
      </c>
      <c r="AF323">
        <v>168</v>
      </c>
      <c r="AG323">
        <v>735</v>
      </c>
      <c r="AH323">
        <v>4.38</v>
      </c>
      <c r="AJ323">
        <v>318</v>
      </c>
      <c r="AK323">
        <v>318</v>
      </c>
      <c r="AL323">
        <v>77</v>
      </c>
      <c r="AM323">
        <v>0.47499999999999998</v>
      </c>
      <c r="AN323">
        <v>1</v>
      </c>
      <c r="AO323">
        <v>0</v>
      </c>
      <c r="AP323">
        <v>1</v>
      </c>
      <c r="AQ323">
        <v>22</v>
      </c>
      <c r="AR323" s="2">
        <v>25176</v>
      </c>
      <c r="AS323">
        <v>0.57999999999999996</v>
      </c>
      <c r="AT323" s="2">
        <v>25176</v>
      </c>
      <c r="AU323">
        <v>0.57999999999999996</v>
      </c>
      <c r="AV323" s="2">
        <v>13176</v>
      </c>
      <c r="AW323" s="2">
        <v>1575535</v>
      </c>
      <c r="AX323" s="3">
        <v>0.52339999999999998</v>
      </c>
      <c r="AY323">
        <v>548</v>
      </c>
      <c r="AZ323" s="4">
        <v>7228361</v>
      </c>
      <c r="BA323" s="4">
        <v>4167</v>
      </c>
      <c r="BB323" s="4">
        <v>512</v>
      </c>
      <c r="BC323" t="s">
        <v>1513</v>
      </c>
      <c r="BD323" t="s">
        <v>107</v>
      </c>
      <c r="BG323" t="s">
        <v>95</v>
      </c>
      <c r="BH323">
        <v>7</v>
      </c>
      <c r="BI323">
        <v>10</v>
      </c>
      <c r="BJ323">
        <v>30</v>
      </c>
      <c r="BK323">
        <v>69</v>
      </c>
      <c r="BL323">
        <v>6</v>
      </c>
      <c r="BM323" s="1">
        <v>24015</v>
      </c>
    </row>
    <row r="324" spans="1:67" x14ac:dyDescent="0.35">
      <c r="A324" t="s">
        <v>1514</v>
      </c>
      <c r="B324" s="10">
        <v>22125908</v>
      </c>
      <c r="C324" s="10">
        <v>22125908</v>
      </c>
      <c r="D324" s="10">
        <v>34818396</v>
      </c>
      <c r="E324">
        <v>158</v>
      </c>
      <c r="F324"/>
      <c r="G324" s="51" t="str">
        <f t="shared" si="35"/>
        <v>Below Average</v>
      </c>
      <c r="H324" s="57">
        <f t="shared" si="34"/>
        <v>-1.1202092814544364</v>
      </c>
      <c r="I324" s="51" t="str">
        <f t="shared" si="36"/>
        <v>Below Average</v>
      </c>
      <c r="K324" s="51" t="str">
        <f t="shared" si="37"/>
        <v>Below Average</v>
      </c>
      <c r="O324" s="54" t="str">
        <f t="shared" si="38"/>
        <v>Below Average</v>
      </c>
      <c r="P324" s="54" t="str">
        <f t="shared" si="39"/>
        <v>Below Average</v>
      </c>
      <c r="Q324" s="54" t="str">
        <f t="shared" si="40"/>
        <v>Below Average</v>
      </c>
      <c r="T324" t="s">
        <v>1514</v>
      </c>
      <c r="U324" t="s">
        <v>538</v>
      </c>
      <c r="V324">
        <v>174</v>
      </c>
      <c r="W324">
        <v>127</v>
      </c>
      <c r="X324">
        <v>259</v>
      </c>
      <c r="Y324">
        <v>259</v>
      </c>
      <c r="Z324" t="s">
        <v>1510</v>
      </c>
      <c r="AA324" t="s">
        <v>64</v>
      </c>
      <c r="AB324" t="s">
        <v>65</v>
      </c>
      <c r="AC324" t="s">
        <v>66</v>
      </c>
      <c r="AE324">
        <v>158</v>
      </c>
      <c r="AF324">
        <v>158</v>
      </c>
      <c r="AG324">
        <v>690</v>
      </c>
      <c r="AH324">
        <v>4.37</v>
      </c>
      <c r="AJ324">
        <v>348</v>
      </c>
      <c r="AK324">
        <v>348</v>
      </c>
      <c r="AL324">
        <v>61</v>
      </c>
      <c r="AM324">
        <v>0.39600000000000002</v>
      </c>
      <c r="AN324">
        <v>1</v>
      </c>
      <c r="AO324">
        <v>0</v>
      </c>
      <c r="AP324">
        <v>1</v>
      </c>
      <c r="AQ324">
        <v>18</v>
      </c>
      <c r="AR324" s="2">
        <v>25131</v>
      </c>
      <c r="AS324">
        <v>0.57999999999999996</v>
      </c>
      <c r="AT324" s="2">
        <v>25131</v>
      </c>
      <c r="AU324">
        <v>0.57999999999999996</v>
      </c>
      <c r="AV324" s="2">
        <v>7891</v>
      </c>
      <c r="AW324" s="2">
        <v>1363220</v>
      </c>
      <c r="AX324" s="3">
        <v>0.314</v>
      </c>
      <c r="AY324">
        <v>600</v>
      </c>
      <c r="BB324" s="4">
        <v>558</v>
      </c>
      <c r="BC324" t="s">
        <v>1515</v>
      </c>
      <c r="BD324" t="s">
        <v>1516</v>
      </c>
      <c r="BE324" t="s">
        <v>1517</v>
      </c>
      <c r="BG324" t="s">
        <v>95</v>
      </c>
      <c r="BH324">
        <v>7</v>
      </c>
      <c r="BI324">
        <v>10</v>
      </c>
      <c r="BJ324">
        <v>29</v>
      </c>
      <c r="BK324">
        <v>69</v>
      </c>
      <c r="BL324">
        <v>6</v>
      </c>
      <c r="BM324" s="1">
        <v>24015</v>
      </c>
    </row>
    <row r="325" spans="1:67" x14ac:dyDescent="0.35">
      <c r="A325" t="s">
        <v>1518</v>
      </c>
      <c r="B325" s="10">
        <v>67509476</v>
      </c>
      <c r="C325" s="10">
        <v>67509476</v>
      </c>
      <c r="D325" s="10">
        <v>119999741</v>
      </c>
      <c r="E325">
        <v>529</v>
      </c>
      <c r="F325"/>
      <c r="G325" s="51" t="str">
        <f t="shared" si="35"/>
        <v>Below Average</v>
      </c>
      <c r="H325" s="57">
        <f t="shared" ref="H325" si="41">(B325-$F$3)/AVERAGE(B325,$F$3)</f>
        <v>-0.15016939062827703</v>
      </c>
      <c r="I325" s="51" t="str">
        <f t="shared" si="36"/>
        <v>Below Average</v>
      </c>
      <c r="K325" s="51" t="str">
        <f t="shared" si="37"/>
        <v>Below Average</v>
      </c>
      <c r="O325" s="54" t="str">
        <f t="shared" si="38"/>
        <v>Above Average</v>
      </c>
      <c r="P325" s="54" t="str">
        <f t="shared" si="39"/>
        <v>Above Average</v>
      </c>
      <c r="Q325" s="54" t="str">
        <f t="shared" si="40"/>
        <v>Above Average</v>
      </c>
      <c r="T325" t="s">
        <v>1518</v>
      </c>
      <c r="U325" t="s">
        <v>137</v>
      </c>
      <c r="V325">
        <v>163</v>
      </c>
      <c r="W325">
        <v>163</v>
      </c>
      <c r="X325">
        <v>272</v>
      </c>
      <c r="Y325">
        <v>272</v>
      </c>
      <c r="Z325" t="s">
        <v>1519</v>
      </c>
      <c r="AA325" t="s">
        <v>64</v>
      </c>
      <c r="AB325" t="s">
        <v>65</v>
      </c>
      <c r="AC325" t="s">
        <v>66</v>
      </c>
      <c r="AE325">
        <v>528</v>
      </c>
      <c r="AF325">
        <v>529</v>
      </c>
      <c r="AG325" s="6">
        <v>2434</v>
      </c>
      <c r="AH325">
        <v>4.6100000000000003</v>
      </c>
      <c r="AJ325" s="2">
        <v>1131</v>
      </c>
      <c r="AK325" s="21">
        <v>1131</v>
      </c>
      <c r="AL325" s="21"/>
      <c r="AM325" s="21"/>
      <c r="AN325">
        <v>231</v>
      </c>
      <c r="AO325">
        <v>0.44600000000000001</v>
      </c>
      <c r="AP325">
        <v>3</v>
      </c>
      <c r="AQ325">
        <v>0</v>
      </c>
      <c r="AR325">
        <v>3</v>
      </c>
      <c r="AS325">
        <v>21</v>
      </c>
      <c r="AT325" s="2">
        <v>253000</v>
      </c>
      <c r="AU325">
        <v>5.81</v>
      </c>
      <c r="AV325" s="2">
        <v>253000</v>
      </c>
      <c r="AW325">
        <v>5.81</v>
      </c>
      <c r="AX325" s="2">
        <v>31158</v>
      </c>
      <c r="AY325" s="2">
        <v>4724612</v>
      </c>
      <c r="AZ325" s="3">
        <v>0.1232</v>
      </c>
      <c r="BA325">
        <v>195</v>
      </c>
      <c r="BB325" s="4">
        <v>10130155</v>
      </c>
      <c r="BC325" s="4">
        <v>4149</v>
      </c>
      <c r="BD325" s="4">
        <v>584</v>
      </c>
      <c r="BE325" t="s">
        <v>87</v>
      </c>
      <c r="BF325" t="s">
        <v>1520</v>
      </c>
      <c r="BG325" t="s">
        <v>80</v>
      </c>
      <c r="BH325" t="s">
        <v>140</v>
      </c>
      <c r="BI325" t="s">
        <v>80</v>
      </c>
      <c r="BJ325">
        <v>6</v>
      </c>
      <c r="BK325">
        <v>7</v>
      </c>
      <c r="BL325">
        <v>25</v>
      </c>
      <c r="BM325">
        <v>52</v>
      </c>
      <c r="BN325">
        <v>33</v>
      </c>
      <c r="BO325" s="1">
        <v>24472</v>
      </c>
    </row>
    <row r="326" spans="1:67" x14ac:dyDescent="0.35">
      <c r="A326" s="11"/>
      <c r="E326" s="11"/>
      <c r="F326" s="11"/>
    </row>
    <row r="327" spans="1:67" x14ac:dyDescent="0.35">
      <c r="B327" s="10">
        <f>SUM(B2:B325)</f>
        <v>25424385258</v>
      </c>
      <c r="C327" s="10">
        <f>SUM(C2:C325)</f>
        <v>31193966757</v>
      </c>
      <c r="D327" s="10">
        <f>SUM(D2:D325)</f>
        <v>45232900913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47380-CA68-874D-AE0C-54A9676FD45A}">
  <dimension ref="A1:CP325"/>
  <sheetViews>
    <sheetView workbookViewId="0">
      <selection activeCell="B1" sqref="B1"/>
    </sheetView>
  </sheetViews>
  <sheetFormatPr defaultColWidth="10.90625" defaultRowHeight="14.5" x14ac:dyDescent="0.35"/>
  <cols>
    <col min="2" max="3" width="17" style="68" bestFit="1" customWidth="1"/>
    <col min="4" max="5" width="15.81640625" style="68" bestFit="1" customWidth="1"/>
    <col min="6" max="7" width="17" style="68" bestFit="1" customWidth="1"/>
    <col min="8" max="8" width="15.81640625" style="68" bestFit="1" customWidth="1"/>
    <col min="9" max="9" width="14.81640625" style="68" bestFit="1" customWidth="1"/>
    <col min="10" max="10" width="15.81640625" style="68" bestFit="1" customWidth="1"/>
    <col min="11" max="11" width="12.36328125" style="68" bestFit="1" customWidth="1"/>
    <col min="12" max="12" width="11" style="68" bestFit="1" customWidth="1"/>
    <col min="13" max="13" width="13.36328125" style="68" bestFit="1" customWidth="1"/>
    <col min="14" max="14" width="12.36328125" style="68" bestFit="1" customWidth="1"/>
    <col min="15" max="15" width="13.6328125" style="68" bestFit="1" customWidth="1"/>
    <col min="16" max="17" width="15.81640625" style="68" bestFit="1" customWidth="1"/>
    <col min="18" max="19" width="11.36328125" style="68" bestFit="1" customWidth="1"/>
    <col min="20" max="20" width="14.81640625" style="68" bestFit="1" customWidth="1"/>
    <col min="21" max="21" width="11" style="68" bestFit="1" customWidth="1"/>
    <col min="22" max="22" width="12.36328125" style="68" bestFit="1" customWidth="1"/>
    <col min="23" max="23" width="13.6328125" style="68" bestFit="1" customWidth="1"/>
    <col min="24" max="25" width="12.36328125" style="68" bestFit="1" customWidth="1"/>
    <col min="26" max="26" width="13.36328125" style="68" bestFit="1" customWidth="1"/>
    <col min="27" max="29" width="12.36328125" style="68" bestFit="1" customWidth="1"/>
    <col min="30" max="30" width="11" style="68" bestFit="1" customWidth="1"/>
    <col min="31" max="33" width="14.81640625" style="68" bestFit="1" customWidth="1"/>
    <col min="34" max="34" width="12.36328125" style="68" bestFit="1" customWidth="1"/>
    <col min="35" max="35" width="14.81640625" style="68" bestFit="1" customWidth="1"/>
    <col min="36" max="37" width="13.36328125" style="68" bestFit="1" customWidth="1"/>
    <col min="38" max="38" width="11.36328125" style="68" bestFit="1" customWidth="1"/>
    <col min="39" max="39" width="12.1796875" style="68" bestFit="1" customWidth="1"/>
    <col min="40" max="41" width="12.36328125" style="68" bestFit="1" customWidth="1"/>
    <col min="42" max="42" width="13.36328125" style="68" bestFit="1" customWidth="1"/>
    <col min="43" max="43" width="14.81640625" style="68" bestFit="1" customWidth="1"/>
    <col min="44" max="44" width="11.36328125" style="68" bestFit="1" customWidth="1"/>
    <col min="45" max="45" width="15.81640625" style="68" bestFit="1" customWidth="1"/>
    <col min="46" max="47" width="14.81640625" style="68" bestFit="1" customWidth="1"/>
    <col min="48" max="48" width="13.36328125" style="68" bestFit="1" customWidth="1"/>
    <col min="49" max="49" width="14.81640625" style="68" bestFit="1" customWidth="1"/>
    <col min="50" max="50" width="15.81640625" style="68" bestFit="1" customWidth="1"/>
    <col min="51" max="51" width="12.36328125" style="68" bestFit="1" customWidth="1"/>
    <col min="52" max="52" width="13.36328125" style="68" bestFit="1" customWidth="1"/>
    <col min="53" max="53" width="12.36328125" style="68" bestFit="1" customWidth="1"/>
    <col min="54" max="55" width="14.81640625" style="68" bestFit="1" customWidth="1"/>
    <col min="56" max="56" width="11.36328125" style="68" bestFit="1" customWidth="1"/>
    <col min="57" max="57" width="13.36328125" style="68" bestFit="1" customWidth="1"/>
    <col min="58" max="58" width="14.81640625" style="68" bestFit="1" customWidth="1"/>
    <col min="59" max="60" width="15.81640625" style="68" bestFit="1" customWidth="1"/>
    <col min="61" max="61" width="14.81640625" style="68" bestFit="1" customWidth="1"/>
    <col min="62" max="64" width="12.36328125" style="68" bestFit="1" customWidth="1"/>
    <col min="65" max="65" width="13.36328125" style="68" bestFit="1" customWidth="1"/>
    <col min="66" max="66" width="11" style="68" bestFit="1" customWidth="1"/>
    <col min="67" max="67" width="13.36328125" style="68" bestFit="1" customWidth="1"/>
    <col min="68" max="68" width="15.81640625" style="68" bestFit="1" customWidth="1"/>
    <col min="69" max="69" width="11.36328125" style="68" bestFit="1" customWidth="1"/>
    <col min="70" max="70" width="14.81640625" style="68" bestFit="1" customWidth="1"/>
    <col min="71" max="71" width="12.36328125" style="68" bestFit="1" customWidth="1"/>
    <col min="72" max="72" width="13.36328125" style="68" bestFit="1" customWidth="1"/>
    <col min="73" max="73" width="14.81640625" style="68" bestFit="1" customWidth="1"/>
    <col min="74" max="74" width="15.81640625" style="68" bestFit="1" customWidth="1"/>
    <col min="75" max="76" width="14.81640625" style="68" bestFit="1" customWidth="1"/>
    <col min="77" max="77" width="13.36328125" style="68" bestFit="1" customWidth="1"/>
    <col min="78" max="78" width="14.81640625" style="68" bestFit="1" customWidth="1"/>
    <col min="79" max="79" width="12.36328125" style="68" bestFit="1" customWidth="1"/>
    <col min="80" max="82" width="13.36328125" style="68" bestFit="1" customWidth="1"/>
    <col min="83" max="83" width="15.81640625" style="68" bestFit="1" customWidth="1"/>
    <col min="84" max="84" width="13.36328125" style="68" bestFit="1" customWidth="1"/>
    <col min="85" max="85" width="12.36328125" style="68" bestFit="1" customWidth="1"/>
    <col min="86" max="86" width="13.36328125" style="68" bestFit="1" customWidth="1"/>
    <col min="87" max="87" width="12.36328125" style="68" bestFit="1" customWidth="1"/>
    <col min="88" max="88" width="11" style="68" bestFit="1" customWidth="1"/>
    <col min="89" max="90" width="14.81640625" style="68" bestFit="1" customWidth="1"/>
    <col min="91" max="91" width="15.81640625" style="68" bestFit="1" customWidth="1"/>
    <col min="92" max="92" width="14.81640625" style="68" bestFit="1" customWidth="1"/>
    <col min="93" max="93" width="15.81640625" style="68" bestFit="1" customWidth="1"/>
    <col min="94" max="94" width="17" style="68" bestFit="1" customWidth="1"/>
  </cols>
  <sheetData>
    <row r="1" spans="1:94" x14ac:dyDescent="0.35">
      <c r="A1" t="s">
        <v>2640</v>
      </c>
      <c r="B1" s="48" t="s">
        <v>2121</v>
      </c>
      <c r="C1" s="48" t="s">
        <v>2118</v>
      </c>
      <c r="D1" s="48" t="s">
        <v>2119</v>
      </c>
      <c r="E1" s="48" t="s">
        <v>2120</v>
      </c>
      <c r="F1" s="48" t="s">
        <v>2125</v>
      </c>
      <c r="G1" s="48" t="s">
        <v>2122</v>
      </c>
      <c r="H1" s="48" t="s">
        <v>2123</v>
      </c>
      <c r="I1" s="48" t="s">
        <v>2124</v>
      </c>
      <c r="J1" s="48" t="s">
        <v>2127</v>
      </c>
      <c r="K1" s="48" t="s">
        <v>2196</v>
      </c>
      <c r="L1" s="48" t="s">
        <v>2210</v>
      </c>
      <c r="M1" s="48" t="s">
        <v>2190</v>
      </c>
      <c r="N1" s="48" t="s">
        <v>2175</v>
      </c>
      <c r="O1" s="48" t="s">
        <v>2205</v>
      </c>
      <c r="P1" s="48" t="s">
        <v>2126</v>
      </c>
      <c r="Q1" s="48" t="s">
        <v>2141</v>
      </c>
      <c r="R1" s="48" t="s">
        <v>2201</v>
      </c>
      <c r="S1" s="48" t="s">
        <v>2203</v>
      </c>
      <c r="T1" s="48" t="s">
        <v>2128</v>
      </c>
      <c r="U1" s="48" t="s">
        <v>2206</v>
      </c>
      <c r="V1" s="48" t="s">
        <v>2204</v>
      </c>
      <c r="W1" s="48" t="s">
        <v>2178</v>
      </c>
      <c r="X1" s="48" t="s">
        <v>2195</v>
      </c>
      <c r="Y1" s="48" t="s">
        <v>2129</v>
      </c>
      <c r="Z1" s="48" t="s">
        <v>2130</v>
      </c>
      <c r="AA1" s="48" t="s">
        <v>2172</v>
      </c>
      <c r="AB1" s="48" t="s">
        <v>2188</v>
      </c>
      <c r="AC1" s="48" t="s">
        <v>2184</v>
      </c>
      <c r="AD1" s="48" t="s">
        <v>2209</v>
      </c>
      <c r="AE1" s="48" t="s">
        <v>2131</v>
      </c>
      <c r="AF1" s="48" t="s">
        <v>2197</v>
      </c>
      <c r="AG1" s="48" t="s">
        <v>2200</v>
      </c>
      <c r="AH1" s="48" t="s">
        <v>2182</v>
      </c>
      <c r="AI1" s="48" t="s">
        <v>2132</v>
      </c>
      <c r="AJ1" s="48" t="s">
        <v>2133</v>
      </c>
      <c r="AK1" s="48" t="s">
        <v>2134</v>
      </c>
      <c r="AL1" s="48" t="s">
        <v>2185</v>
      </c>
      <c r="AM1" s="48" t="s">
        <v>2189</v>
      </c>
      <c r="AN1" s="48" t="s">
        <v>2193</v>
      </c>
      <c r="AO1" s="48" t="s">
        <v>2198</v>
      </c>
      <c r="AP1" s="48" t="s">
        <v>2135</v>
      </c>
      <c r="AQ1" s="48" t="s">
        <v>2136</v>
      </c>
      <c r="AR1" s="48" t="s">
        <v>2194</v>
      </c>
      <c r="AS1" s="48" t="s">
        <v>2137</v>
      </c>
      <c r="AT1" s="48" t="s">
        <v>2138</v>
      </c>
      <c r="AU1" s="48" t="s">
        <v>2139</v>
      </c>
      <c r="AV1" s="48" t="s">
        <v>2140</v>
      </c>
      <c r="AW1" s="48" t="s">
        <v>2192</v>
      </c>
      <c r="AX1" s="48" t="s">
        <v>2156</v>
      </c>
      <c r="AY1" s="48" t="s">
        <v>2142</v>
      </c>
      <c r="AZ1" s="48" t="s">
        <v>2143</v>
      </c>
      <c r="BA1" s="48" t="s">
        <v>2144</v>
      </c>
      <c r="BB1" s="48" t="s">
        <v>2145</v>
      </c>
      <c r="BC1" s="48" t="s">
        <v>2146</v>
      </c>
      <c r="BD1" s="48" t="s">
        <v>2199</v>
      </c>
      <c r="BE1" s="48" t="s">
        <v>2173</v>
      </c>
      <c r="BF1" s="48" t="s">
        <v>2147</v>
      </c>
      <c r="BG1" s="48" t="s">
        <v>2148</v>
      </c>
      <c r="BH1" s="48" t="s">
        <v>2149</v>
      </c>
      <c r="BI1" s="48" t="s">
        <v>2150</v>
      </c>
      <c r="BJ1" s="48" t="s">
        <v>2151</v>
      </c>
      <c r="BK1" s="48" t="s">
        <v>2152</v>
      </c>
      <c r="BL1" s="48" t="s">
        <v>2153</v>
      </c>
      <c r="BM1" s="48" t="s">
        <v>2154</v>
      </c>
      <c r="BN1" s="48" t="s">
        <v>2208</v>
      </c>
      <c r="BO1" s="48" t="s">
        <v>2155</v>
      </c>
      <c r="BP1" s="48" t="s">
        <v>2163</v>
      </c>
      <c r="BQ1" s="48" t="s">
        <v>2191</v>
      </c>
      <c r="BR1" s="48" t="s">
        <v>2157</v>
      </c>
      <c r="BS1" s="48" t="s">
        <v>2186</v>
      </c>
      <c r="BT1" s="48" t="s">
        <v>2176</v>
      </c>
      <c r="BU1" s="48" t="s">
        <v>2158</v>
      </c>
      <c r="BV1" s="48" t="s">
        <v>2159</v>
      </c>
      <c r="BW1" s="48" t="s">
        <v>2174</v>
      </c>
      <c r="BX1" s="48" t="s">
        <v>2160</v>
      </c>
      <c r="BY1" s="48" t="s">
        <v>2179</v>
      </c>
      <c r="BZ1" s="48" t="s">
        <v>2161</v>
      </c>
      <c r="CA1" s="48" t="s">
        <v>2171</v>
      </c>
      <c r="CB1" s="48" t="s">
        <v>2162</v>
      </c>
      <c r="CC1" s="48" t="s">
        <v>2165</v>
      </c>
      <c r="CD1" s="48" t="s">
        <v>2164</v>
      </c>
      <c r="CE1" s="48" t="s">
        <v>2169</v>
      </c>
      <c r="CF1" s="48" t="s">
        <v>2177</v>
      </c>
      <c r="CG1" s="48" t="s">
        <v>2202</v>
      </c>
      <c r="CH1" s="48" t="s">
        <v>2183</v>
      </c>
      <c r="CI1" s="48" t="s">
        <v>2187</v>
      </c>
      <c r="CJ1" s="48" t="s">
        <v>2207</v>
      </c>
      <c r="CK1" s="48" t="s">
        <v>2166</v>
      </c>
      <c r="CL1" s="48" t="s">
        <v>2180</v>
      </c>
      <c r="CM1" s="48" t="s">
        <v>2167</v>
      </c>
      <c r="CN1" s="48" t="s">
        <v>2168</v>
      </c>
      <c r="CO1" s="48" t="s">
        <v>2181</v>
      </c>
      <c r="CP1" s="48" t="s">
        <v>2170</v>
      </c>
    </row>
    <row r="2" spans="1:94" x14ac:dyDescent="0.35">
      <c r="A2" t="s">
        <v>61</v>
      </c>
      <c r="B2" s="48">
        <v>12487754</v>
      </c>
      <c r="C2" s="48">
        <v>10679744</v>
      </c>
      <c r="D2" s="48">
        <v>782077</v>
      </c>
      <c r="E2" s="48">
        <v>1025934</v>
      </c>
      <c r="F2" s="48">
        <v>11642501</v>
      </c>
      <c r="G2" s="48">
        <v>6419670</v>
      </c>
      <c r="H2" s="48">
        <v>5218764</v>
      </c>
      <c r="I2" s="48">
        <v>4067</v>
      </c>
      <c r="J2" s="48">
        <v>1600000</v>
      </c>
      <c r="K2" s="48"/>
      <c r="L2" s="48"/>
      <c r="M2" s="48"/>
      <c r="N2" s="48"/>
      <c r="O2" s="48"/>
      <c r="P2" s="48">
        <v>1600000</v>
      </c>
      <c r="Q2" s="48">
        <v>1127969</v>
      </c>
      <c r="R2" s="48"/>
      <c r="S2" s="48"/>
      <c r="T2" s="48">
        <v>307520</v>
      </c>
      <c r="U2" s="48"/>
      <c r="V2" s="48"/>
      <c r="W2" s="48"/>
      <c r="X2" s="48"/>
      <c r="Y2" s="48">
        <v>6723</v>
      </c>
      <c r="Z2" s="48">
        <v>7695</v>
      </c>
      <c r="AA2" s="48"/>
      <c r="AB2" s="48"/>
      <c r="AC2" s="48"/>
      <c r="AD2" s="48"/>
      <c r="AE2" s="48">
        <v>147948</v>
      </c>
      <c r="AF2" s="48"/>
      <c r="AG2" s="48"/>
      <c r="AH2" s="48"/>
      <c r="AI2" s="48">
        <v>216511</v>
      </c>
      <c r="AJ2" s="48">
        <v>0</v>
      </c>
      <c r="AK2" s="48">
        <v>33269</v>
      </c>
      <c r="AL2" s="48"/>
      <c r="AM2" s="48"/>
      <c r="AN2" s="48"/>
      <c r="AO2" s="48"/>
      <c r="AP2" s="48">
        <v>8044</v>
      </c>
      <c r="AQ2" s="48">
        <v>312879</v>
      </c>
      <c r="AR2" s="48"/>
      <c r="AS2" s="48">
        <v>0</v>
      </c>
      <c r="AT2" s="48">
        <v>71819</v>
      </c>
      <c r="AU2" s="48">
        <v>0</v>
      </c>
      <c r="AV2" s="48">
        <v>15560</v>
      </c>
      <c r="AW2" s="48"/>
      <c r="AX2" s="48">
        <v>1452006</v>
      </c>
      <c r="AY2" s="48">
        <v>11158</v>
      </c>
      <c r="AZ2" s="48">
        <v>57874</v>
      </c>
      <c r="BA2" s="48">
        <v>3161</v>
      </c>
      <c r="BB2" s="48">
        <v>1089061</v>
      </c>
      <c r="BC2" s="48">
        <v>5259</v>
      </c>
      <c r="BD2" s="48"/>
      <c r="BE2" s="48"/>
      <c r="BF2" s="48">
        <v>0</v>
      </c>
      <c r="BG2" s="48">
        <v>23057</v>
      </c>
      <c r="BH2" s="48">
        <v>154132</v>
      </c>
      <c r="BI2" s="48">
        <v>49000</v>
      </c>
      <c r="BJ2" s="48">
        <v>12808</v>
      </c>
      <c r="BK2" s="48">
        <v>4076</v>
      </c>
      <c r="BL2" s="48">
        <v>0</v>
      </c>
      <c r="BM2" s="48">
        <v>33171</v>
      </c>
      <c r="BN2" s="48"/>
      <c r="BO2" s="48">
        <v>9249</v>
      </c>
      <c r="BP2" s="48">
        <v>2216712</v>
      </c>
      <c r="BQ2" s="48"/>
      <c r="BR2" s="48">
        <v>463433</v>
      </c>
      <c r="BS2" s="48"/>
      <c r="BT2" s="48"/>
      <c r="BU2" s="48">
        <v>789099</v>
      </c>
      <c r="BV2" s="48">
        <v>920749</v>
      </c>
      <c r="BW2" s="48"/>
      <c r="BX2" s="48">
        <v>0</v>
      </c>
      <c r="BY2" s="48"/>
      <c r="BZ2" s="48">
        <v>40514</v>
      </c>
      <c r="CA2" s="48"/>
      <c r="CB2" s="48">
        <v>2916</v>
      </c>
      <c r="CC2" s="48">
        <v>80124</v>
      </c>
      <c r="CD2" s="48">
        <v>80124</v>
      </c>
      <c r="CE2" s="48">
        <v>0</v>
      </c>
      <c r="CF2" s="48"/>
      <c r="CG2" s="48"/>
      <c r="CH2" s="48"/>
      <c r="CI2" s="48"/>
      <c r="CJ2" s="48"/>
      <c r="CK2" s="48">
        <v>0</v>
      </c>
      <c r="CL2" s="48"/>
      <c r="CM2" s="48">
        <v>0</v>
      </c>
      <c r="CN2" s="48">
        <v>0</v>
      </c>
      <c r="CO2" s="48"/>
      <c r="CP2" s="48">
        <v>30607066</v>
      </c>
    </row>
    <row r="3" spans="1:94" x14ac:dyDescent="0.35">
      <c r="A3" t="s">
        <v>72</v>
      </c>
      <c r="B3" s="48">
        <v>2075936</v>
      </c>
      <c r="C3" s="48">
        <v>1619253</v>
      </c>
      <c r="D3" s="48">
        <v>270884</v>
      </c>
      <c r="E3" s="48">
        <v>185800</v>
      </c>
      <c r="F3" s="48">
        <v>4667422</v>
      </c>
      <c r="G3" s="48">
        <v>3409053</v>
      </c>
      <c r="H3" s="48">
        <v>1243796</v>
      </c>
      <c r="I3" s="48">
        <v>14573</v>
      </c>
      <c r="J3" s="48"/>
      <c r="K3" s="48"/>
      <c r="L3" s="48"/>
      <c r="M3" s="48"/>
      <c r="N3" s="48"/>
      <c r="O3" s="48"/>
      <c r="P3" s="48"/>
      <c r="Q3" s="48">
        <v>321488</v>
      </c>
      <c r="R3" s="48"/>
      <c r="S3" s="48"/>
      <c r="T3" s="48">
        <v>39081</v>
      </c>
      <c r="U3" s="48"/>
      <c r="V3" s="48"/>
      <c r="W3" s="48"/>
      <c r="X3" s="48"/>
      <c r="Y3" s="48"/>
      <c r="Z3" s="48">
        <v>770</v>
      </c>
      <c r="AA3" s="48"/>
      <c r="AB3" s="48"/>
      <c r="AC3" s="48"/>
      <c r="AD3" s="48"/>
      <c r="AE3" s="48">
        <v>147742</v>
      </c>
      <c r="AF3" s="48"/>
      <c r="AG3" s="48"/>
      <c r="AH3" s="48"/>
      <c r="AI3" s="48">
        <v>125070</v>
      </c>
      <c r="AJ3" s="48">
        <v>0</v>
      </c>
      <c r="AK3" s="48">
        <v>8827</v>
      </c>
      <c r="AL3" s="48"/>
      <c r="AM3" s="48"/>
      <c r="AN3" s="48"/>
      <c r="AO3" s="48"/>
      <c r="AP3" s="48">
        <v>0</v>
      </c>
      <c r="AQ3" s="48">
        <v>0</v>
      </c>
      <c r="AR3" s="48"/>
      <c r="AS3" s="48">
        <v>0</v>
      </c>
      <c r="AT3" s="48"/>
      <c r="AU3" s="48">
        <v>0</v>
      </c>
      <c r="AV3" s="48"/>
      <c r="AW3" s="48"/>
      <c r="AX3" s="48">
        <v>398358</v>
      </c>
      <c r="AY3" s="48"/>
      <c r="AZ3" s="48"/>
      <c r="BA3" s="48">
        <v>0</v>
      </c>
      <c r="BB3" s="48">
        <v>43720</v>
      </c>
      <c r="BC3" s="48">
        <v>100000</v>
      </c>
      <c r="BD3" s="48"/>
      <c r="BE3" s="48"/>
      <c r="BF3" s="48">
        <v>0</v>
      </c>
      <c r="BG3" s="48">
        <v>887</v>
      </c>
      <c r="BH3" s="48">
        <v>155751</v>
      </c>
      <c r="BI3" s="48">
        <v>98000</v>
      </c>
      <c r="BJ3" s="48"/>
      <c r="BK3" s="48">
        <v>0</v>
      </c>
      <c r="BL3" s="48">
        <v>0</v>
      </c>
      <c r="BM3" s="48"/>
      <c r="BN3" s="48"/>
      <c r="BO3" s="48"/>
      <c r="BP3" s="48">
        <v>153683</v>
      </c>
      <c r="BQ3" s="48"/>
      <c r="BR3" s="48">
        <v>46337</v>
      </c>
      <c r="BS3" s="48"/>
      <c r="BT3" s="48"/>
      <c r="BU3" s="48"/>
      <c r="BV3" s="48">
        <v>104784</v>
      </c>
      <c r="BW3" s="48"/>
      <c r="BX3" s="48"/>
      <c r="BY3" s="48"/>
      <c r="BZ3" s="48"/>
      <c r="CA3" s="48">
        <v>2562</v>
      </c>
      <c r="CB3" s="48"/>
      <c r="CC3" s="48"/>
      <c r="CD3" s="48"/>
      <c r="CE3" s="48">
        <v>0</v>
      </c>
      <c r="CF3" s="48"/>
      <c r="CG3" s="48"/>
      <c r="CH3" s="48"/>
      <c r="CI3" s="48"/>
      <c r="CJ3" s="48"/>
      <c r="CK3" s="48">
        <v>0</v>
      </c>
      <c r="CL3" s="48"/>
      <c r="CM3" s="48">
        <v>0</v>
      </c>
      <c r="CN3" s="48">
        <v>0</v>
      </c>
      <c r="CO3" s="48"/>
      <c r="CP3" s="48">
        <v>7616887</v>
      </c>
    </row>
    <row r="4" spans="1:94" x14ac:dyDescent="0.35">
      <c r="A4" t="s">
        <v>81</v>
      </c>
      <c r="B4" s="48">
        <v>4639681</v>
      </c>
      <c r="C4" s="48">
        <v>3638826</v>
      </c>
      <c r="D4" s="48">
        <v>435546</v>
      </c>
      <c r="E4" s="48">
        <v>565309</v>
      </c>
      <c r="F4" s="48">
        <v>9443592</v>
      </c>
      <c r="G4" s="48">
        <v>7603430</v>
      </c>
      <c r="H4" s="48">
        <v>1825126</v>
      </c>
      <c r="I4" s="48">
        <v>15036</v>
      </c>
      <c r="J4" s="48">
        <v>800000</v>
      </c>
      <c r="K4" s="48"/>
      <c r="L4" s="48"/>
      <c r="M4" s="48"/>
      <c r="N4" s="48"/>
      <c r="O4" s="48"/>
      <c r="P4" s="48">
        <v>800000</v>
      </c>
      <c r="Q4" s="48">
        <v>875116</v>
      </c>
      <c r="R4" s="48"/>
      <c r="S4" s="48"/>
      <c r="T4" s="48">
        <v>102832</v>
      </c>
      <c r="U4" s="48"/>
      <c r="V4" s="48"/>
      <c r="W4" s="48"/>
      <c r="X4" s="48"/>
      <c r="Y4" s="48">
        <v>1363</v>
      </c>
      <c r="Z4" s="48">
        <v>5387</v>
      </c>
      <c r="AA4" s="48"/>
      <c r="AB4" s="48"/>
      <c r="AC4" s="48"/>
      <c r="AD4" s="48"/>
      <c r="AE4" s="48">
        <v>174847</v>
      </c>
      <c r="AF4" s="48"/>
      <c r="AG4" s="48"/>
      <c r="AH4" s="48"/>
      <c r="AI4" s="48">
        <v>3838</v>
      </c>
      <c r="AJ4" s="48">
        <v>6224</v>
      </c>
      <c r="AK4" s="48">
        <v>17653</v>
      </c>
      <c r="AL4" s="48"/>
      <c r="AM4" s="48"/>
      <c r="AN4" s="48"/>
      <c r="AO4" s="48"/>
      <c r="AP4" s="48">
        <v>0</v>
      </c>
      <c r="AQ4" s="48">
        <v>50000</v>
      </c>
      <c r="AR4" s="48"/>
      <c r="AS4" s="48">
        <v>217406</v>
      </c>
      <c r="AT4" s="48">
        <v>39174</v>
      </c>
      <c r="AU4" s="48">
        <v>256393</v>
      </c>
      <c r="AV4" s="48"/>
      <c r="AW4" s="48"/>
      <c r="AX4" s="48">
        <v>4424366</v>
      </c>
      <c r="AY4" s="48">
        <v>11158</v>
      </c>
      <c r="AZ4" s="48"/>
      <c r="BA4" s="48">
        <v>0</v>
      </c>
      <c r="BB4" s="48">
        <v>4500</v>
      </c>
      <c r="BC4" s="48">
        <v>0</v>
      </c>
      <c r="BD4" s="48"/>
      <c r="BE4" s="48"/>
      <c r="BF4" s="48">
        <v>0</v>
      </c>
      <c r="BG4" s="48">
        <v>29708</v>
      </c>
      <c r="BH4" s="48">
        <v>4330000</v>
      </c>
      <c r="BI4" s="48">
        <v>49000</v>
      </c>
      <c r="BJ4" s="48"/>
      <c r="BK4" s="48"/>
      <c r="BL4" s="48">
        <v>0</v>
      </c>
      <c r="BM4" s="48"/>
      <c r="BN4" s="48"/>
      <c r="BO4" s="48"/>
      <c r="BP4" s="48">
        <v>98268</v>
      </c>
      <c r="BQ4" s="48"/>
      <c r="BR4" s="48">
        <v>2256</v>
      </c>
      <c r="BS4" s="48"/>
      <c r="BT4" s="48"/>
      <c r="BU4" s="48"/>
      <c r="BV4" s="48">
        <v>96013</v>
      </c>
      <c r="BW4" s="48"/>
      <c r="BX4" s="48">
        <v>0</v>
      </c>
      <c r="BY4" s="48"/>
      <c r="BZ4" s="48"/>
      <c r="CA4" s="48"/>
      <c r="CB4" s="48"/>
      <c r="CC4" s="48"/>
      <c r="CD4" s="48"/>
      <c r="CE4" s="48">
        <v>0</v>
      </c>
      <c r="CF4" s="48"/>
      <c r="CG4" s="48"/>
      <c r="CH4" s="48"/>
      <c r="CI4" s="48"/>
      <c r="CJ4" s="48"/>
      <c r="CK4" s="48">
        <v>0</v>
      </c>
      <c r="CL4" s="48"/>
      <c r="CM4" s="48">
        <v>0</v>
      </c>
      <c r="CN4" s="48">
        <v>0</v>
      </c>
      <c r="CO4" s="48"/>
      <c r="CP4" s="48">
        <v>20281023</v>
      </c>
    </row>
    <row r="5" spans="1:94" x14ac:dyDescent="0.35">
      <c r="A5" t="s">
        <v>89</v>
      </c>
      <c r="B5" s="48">
        <v>5869224</v>
      </c>
      <c r="C5" s="48">
        <v>4530511</v>
      </c>
      <c r="D5" s="48">
        <v>802720</v>
      </c>
      <c r="E5" s="48">
        <v>535993</v>
      </c>
      <c r="F5" s="48">
        <v>6627132</v>
      </c>
      <c r="G5" s="48">
        <v>3752034</v>
      </c>
      <c r="H5" s="48">
        <v>2875099</v>
      </c>
      <c r="I5" s="48"/>
      <c r="J5" s="48">
        <v>1600000</v>
      </c>
      <c r="K5" s="48"/>
      <c r="L5" s="48"/>
      <c r="M5" s="48"/>
      <c r="N5" s="48"/>
      <c r="O5" s="48"/>
      <c r="P5" s="48">
        <v>1600000</v>
      </c>
      <c r="Q5" s="48">
        <v>487361</v>
      </c>
      <c r="R5" s="48"/>
      <c r="S5" s="48"/>
      <c r="T5" s="48">
        <v>110993</v>
      </c>
      <c r="U5" s="48"/>
      <c r="V5" s="48"/>
      <c r="W5" s="48"/>
      <c r="X5" s="48"/>
      <c r="Y5" s="48">
        <v>0</v>
      </c>
      <c r="Z5" s="48">
        <v>0</v>
      </c>
      <c r="AA5" s="48">
        <v>0</v>
      </c>
      <c r="AB5" s="48"/>
      <c r="AC5" s="48"/>
      <c r="AD5" s="48"/>
      <c r="AE5" s="48">
        <v>201747</v>
      </c>
      <c r="AF5" s="48"/>
      <c r="AG5" s="48"/>
      <c r="AH5" s="48"/>
      <c r="AI5" s="48">
        <v>0</v>
      </c>
      <c r="AJ5" s="48">
        <v>0</v>
      </c>
      <c r="AK5" s="48">
        <v>9506</v>
      </c>
      <c r="AL5" s="48"/>
      <c r="AM5" s="48"/>
      <c r="AN5" s="48"/>
      <c r="AO5" s="48"/>
      <c r="AP5" s="48">
        <v>16088</v>
      </c>
      <c r="AQ5" s="48">
        <v>82486</v>
      </c>
      <c r="AR5" s="48"/>
      <c r="AS5" s="48">
        <v>0</v>
      </c>
      <c r="AT5" s="48">
        <v>58761</v>
      </c>
      <c r="AU5" s="48">
        <v>0</v>
      </c>
      <c r="AV5" s="48">
        <v>7780</v>
      </c>
      <c r="AW5" s="48"/>
      <c r="AX5" s="48">
        <v>2298738</v>
      </c>
      <c r="AY5" s="48"/>
      <c r="AZ5" s="48"/>
      <c r="BA5" s="48">
        <v>0</v>
      </c>
      <c r="BB5" s="48">
        <v>0</v>
      </c>
      <c r="BC5" s="48">
        <v>50000</v>
      </c>
      <c r="BD5" s="48"/>
      <c r="BE5" s="48">
        <v>11129</v>
      </c>
      <c r="BF5" s="48">
        <v>0</v>
      </c>
      <c r="BG5" s="48">
        <v>7981</v>
      </c>
      <c r="BH5" s="48">
        <v>2148750</v>
      </c>
      <c r="BI5" s="48">
        <v>49000</v>
      </c>
      <c r="BJ5" s="48">
        <v>5026</v>
      </c>
      <c r="BK5" s="48"/>
      <c r="BL5" s="48">
        <v>0</v>
      </c>
      <c r="BM5" s="48">
        <v>26853</v>
      </c>
      <c r="BN5" s="48"/>
      <c r="BO5" s="48"/>
      <c r="BP5" s="48">
        <v>680108</v>
      </c>
      <c r="BQ5" s="48"/>
      <c r="BR5" s="48">
        <v>0</v>
      </c>
      <c r="BS5" s="48"/>
      <c r="BT5" s="48"/>
      <c r="BU5" s="48">
        <v>157343</v>
      </c>
      <c r="BV5" s="48">
        <v>397597</v>
      </c>
      <c r="BW5" s="48"/>
      <c r="BX5" s="48">
        <v>96284</v>
      </c>
      <c r="BY5" s="48"/>
      <c r="BZ5" s="48">
        <v>27470</v>
      </c>
      <c r="CA5" s="48">
        <v>1414</v>
      </c>
      <c r="CB5" s="48">
        <v>0</v>
      </c>
      <c r="CC5" s="48">
        <v>28279</v>
      </c>
      <c r="CD5" s="48">
        <v>28279</v>
      </c>
      <c r="CE5" s="48">
        <v>0</v>
      </c>
      <c r="CF5" s="48"/>
      <c r="CG5" s="48"/>
      <c r="CH5" s="48"/>
      <c r="CI5" s="48"/>
      <c r="CJ5" s="48"/>
      <c r="CK5" s="48">
        <v>0</v>
      </c>
      <c r="CL5" s="48"/>
      <c r="CM5" s="48">
        <v>0</v>
      </c>
      <c r="CN5" s="48">
        <v>0</v>
      </c>
      <c r="CO5" s="48"/>
      <c r="CP5" s="48">
        <v>17590843</v>
      </c>
    </row>
    <row r="6" spans="1:94" x14ac:dyDescent="0.35">
      <c r="A6" t="s">
        <v>96</v>
      </c>
      <c r="B6" s="48">
        <v>6559328</v>
      </c>
      <c r="C6" s="48">
        <v>5384270</v>
      </c>
      <c r="D6" s="48">
        <v>628001</v>
      </c>
      <c r="E6" s="48">
        <v>547056</v>
      </c>
      <c r="F6" s="48">
        <v>6440359</v>
      </c>
      <c r="G6" s="48">
        <v>4553882</v>
      </c>
      <c r="H6" s="48">
        <v>1873751</v>
      </c>
      <c r="I6" s="48">
        <v>12726</v>
      </c>
      <c r="J6" s="48">
        <v>1600000</v>
      </c>
      <c r="K6" s="48"/>
      <c r="L6" s="48"/>
      <c r="M6" s="48"/>
      <c r="N6" s="48"/>
      <c r="O6" s="48"/>
      <c r="P6" s="48">
        <v>1600000</v>
      </c>
      <c r="Q6" s="48">
        <v>1503734</v>
      </c>
      <c r="R6" s="48"/>
      <c r="S6" s="48"/>
      <c r="T6" s="48">
        <v>110993</v>
      </c>
      <c r="U6" s="48"/>
      <c r="V6" s="48"/>
      <c r="W6" s="48"/>
      <c r="X6" s="48"/>
      <c r="Y6" s="48">
        <v>1921</v>
      </c>
      <c r="Z6" s="48">
        <v>1539</v>
      </c>
      <c r="AA6" s="48"/>
      <c r="AB6" s="48"/>
      <c r="AC6" s="48"/>
      <c r="AD6" s="48"/>
      <c r="AE6" s="48">
        <v>282446</v>
      </c>
      <c r="AF6" s="48"/>
      <c r="AG6" s="48"/>
      <c r="AH6" s="48"/>
      <c r="AI6" s="48">
        <v>82928</v>
      </c>
      <c r="AJ6" s="48">
        <v>0</v>
      </c>
      <c r="AK6" s="48">
        <v>12221</v>
      </c>
      <c r="AL6" s="48"/>
      <c r="AM6" s="48"/>
      <c r="AN6" s="48"/>
      <c r="AO6" s="48"/>
      <c r="AP6" s="48">
        <v>4022</v>
      </c>
      <c r="AQ6" s="48">
        <v>184040</v>
      </c>
      <c r="AR6" s="48"/>
      <c r="AS6" s="48">
        <v>434812</v>
      </c>
      <c r="AT6" s="48">
        <v>39174</v>
      </c>
      <c r="AU6" s="48">
        <v>341857</v>
      </c>
      <c r="AV6" s="48">
        <v>7780</v>
      </c>
      <c r="AW6" s="48"/>
      <c r="AX6" s="48">
        <v>2712270</v>
      </c>
      <c r="AY6" s="48">
        <v>11158</v>
      </c>
      <c r="AZ6" s="48"/>
      <c r="BA6" s="48">
        <v>0</v>
      </c>
      <c r="BB6" s="48">
        <v>3210</v>
      </c>
      <c r="BC6" s="48">
        <v>27819</v>
      </c>
      <c r="BD6" s="48"/>
      <c r="BE6" s="48"/>
      <c r="BF6" s="48">
        <v>0</v>
      </c>
      <c r="BG6" s="48">
        <v>19704</v>
      </c>
      <c r="BH6" s="48">
        <v>2537342</v>
      </c>
      <c r="BI6" s="48">
        <v>98000</v>
      </c>
      <c r="BJ6" s="48"/>
      <c r="BK6" s="48"/>
      <c r="BL6" s="48">
        <v>1162</v>
      </c>
      <c r="BM6" s="48"/>
      <c r="BN6" s="48"/>
      <c r="BO6" s="48">
        <v>13874</v>
      </c>
      <c r="BP6" s="48">
        <v>1002063</v>
      </c>
      <c r="BQ6" s="48"/>
      <c r="BR6" s="48">
        <v>244495</v>
      </c>
      <c r="BS6" s="48"/>
      <c r="BT6" s="48"/>
      <c r="BU6" s="48">
        <v>521905</v>
      </c>
      <c r="BV6" s="48">
        <v>194949</v>
      </c>
      <c r="BW6" s="48">
        <v>32762</v>
      </c>
      <c r="BX6" s="48">
        <v>0</v>
      </c>
      <c r="BY6" s="48"/>
      <c r="BZ6" s="48">
        <v>7952</v>
      </c>
      <c r="CA6" s="48"/>
      <c r="CB6" s="48"/>
      <c r="CC6" s="48">
        <v>14140</v>
      </c>
      <c r="CD6" s="48">
        <v>14140</v>
      </c>
      <c r="CE6" s="48">
        <v>0</v>
      </c>
      <c r="CF6" s="48"/>
      <c r="CG6" s="48"/>
      <c r="CH6" s="48"/>
      <c r="CI6" s="48"/>
      <c r="CJ6" s="48"/>
      <c r="CK6" s="48">
        <v>0</v>
      </c>
      <c r="CL6" s="48"/>
      <c r="CM6" s="48">
        <v>0</v>
      </c>
      <c r="CN6" s="48">
        <v>0</v>
      </c>
      <c r="CO6" s="48"/>
      <c r="CP6" s="48">
        <v>19831894</v>
      </c>
    </row>
    <row r="7" spans="1:94" x14ac:dyDescent="0.35">
      <c r="A7" t="s">
        <v>102</v>
      </c>
      <c r="B7" s="48">
        <v>1751964</v>
      </c>
      <c r="C7" s="48">
        <v>1749264</v>
      </c>
      <c r="D7" s="48">
        <v>2700</v>
      </c>
      <c r="E7" s="48">
        <v>0</v>
      </c>
      <c r="F7" s="48">
        <v>2122420</v>
      </c>
      <c r="G7" s="48">
        <v>1235366</v>
      </c>
      <c r="H7" s="48">
        <v>887054</v>
      </c>
      <c r="I7" s="48"/>
      <c r="J7" s="48">
        <v>832748</v>
      </c>
      <c r="K7" s="48"/>
      <c r="L7" s="48"/>
      <c r="M7" s="48"/>
      <c r="N7" s="48">
        <v>32748</v>
      </c>
      <c r="O7" s="48"/>
      <c r="P7" s="48">
        <v>800000</v>
      </c>
      <c r="Q7" s="48">
        <v>159856</v>
      </c>
      <c r="R7" s="48"/>
      <c r="S7" s="48"/>
      <c r="T7" s="48">
        <v>0</v>
      </c>
      <c r="U7" s="48"/>
      <c r="V7" s="48"/>
      <c r="W7" s="48"/>
      <c r="X7" s="48"/>
      <c r="Y7" s="48">
        <v>1363</v>
      </c>
      <c r="Z7" s="48">
        <v>51878</v>
      </c>
      <c r="AA7" s="48">
        <v>1195</v>
      </c>
      <c r="AB7" s="48"/>
      <c r="AC7" s="48"/>
      <c r="AD7" s="48"/>
      <c r="AE7" s="48">
        <v>0</v>
      </c>
      <c r="AF7" s="48"/>
      <c r="AG7" s="48"/>
      <c r="AH7" s="48"/>
      <c r="AI7" s="48">
        <v>0</v>
      </c>
      <c r="AJ7" s="48"/>
      <c r="AK7" s="48"/>
      <c r="AL7" s="48"/>
      <c r="AM7" s="48"/>
      <c r="AN7" s="48"/>
      <c r="AO7" s="48"/>
      <c r="AP7" s="48">
        <v>0</v>
      </c>
      <c r="AQ7" s="48">
        <v>105421</v>
      </c>
      <c r="AR7" s="48"/>
      <c r="AS7" s="48"/>
      <c r="AT7" s="48">
        <v>0</v>
      </c>
      <c r="AU7" s="48"/>
      <c r="AV7" s="48">
        <v>0</v>
      </c>
      <c r="AW7" s="48"/>
      <c r="AX7" s="48">
        <v>204868</v>
      </c>
      <c r="AY7" s="48"/>
      <c r="AZ7" s="48">
        <v>0</v>
      </c>
      <c r="BA7" s="48"/>
      <c r="BB7" s="48">
        <v>0</v>
      </c>
      <c r="BC7" s="48">
        <v>0</v>
      </c>
      <c r="BD7" s="48"/>
      <c r="BE7" s="48"/>
      <c r="BF7" s="48">
        <v>0</v>
      </c>
      <c r="BG7" s="48">
        <v>0</v>
      </c>
      <c r="BH7" s="48">
        <v>151243</v>
      </c>
      <c r="BI7" s="48">
        <v>49000</v>
      </c>
      <c r="BJ7" s="48"/>
      <c r="BK7" s="48"/>
      <c r="BL7" s="48">
        <v>0</v>
      </c>
      <c r="BM7" s="48">
        <v>0</v>
      </c>
      <c r="BN7" s="48"/>
      <c r="BO7" s="48">
        <v>4625</v>
      </c>
      <c r="BP7" s="48">
        <v>114732</v>
      </c>
      <c r="BQ7" s="48"/>
      <c r="BR7" s="48">
        <v>46244</v>
      </c>
      <c r="BS7" s="48"/>
      <c r="BT7" s="48"/>
      <c r="BU7" s="48"/>
      <c r="BV7" s="48">
        <v>68488</v>
      </c>
      <c r="BW7" s="48"/>
      <c r="BX7" s="48">
        <v>0</v>
      </c>
      <c r="BY7" s="48"/>
      <c r="BZ7" s="48"/>
      <c r="CA7" s="48"/>
      <c r="CB7" s="48"/>
      <c r="CC7" s="48">
        <v>0</v>
      </c>
      <c r="CD7" s="48">
        <v>0</v>
      </c>
      <c r="CE7" s="48">
        <v>0</v>
      </c>
      <c r="CF7" s="48"/>
      <c r="CG7" s="48"/>
      <c r="CH7" s="48"/>
      <c r="CI7" s="48"/>
      <c r="CJ7" s="48"/>
      <c r="CK7" s="48">
        <v>0</v>
      </c>
      <c r="CL7" s="48"/>
      <c r="CM7" s="48">
        <v>0</v>
      </c>
      <c r="CN7" s="48">
        <v>0</v>
      </c>
      <c r="CO7" s="48"/>
      <c r="CP7" s="48">
        <v>5186588</v>
      </c>
    </row>
    <row r="8" spans="1:94" x14ac:dyDescent="0.35">
      <c r="A8" t="s">
        <v>109</v>
      </c>
      <c r="B8" s="48">
        <v>22423740</v>
      </c>
      <c r="C8" s="48">
        <v>20339423</v>
      </c>
      <c r="D8" s="48">
        <v>731413</v>
      </c>
      <c r="E8" s="48">
        <v>1352904</v>
      </c>
      <c r="F8" s="48">
        <v>11498624</v>
      </c>
      <c r="G8" s="48">
        <v>5832129</v>
      </c>
      <c r="H8" s="48">
        <v>5663094</v>
      </c>
      <c r="I8" s="48">
        <v>3401</v>
      </c>
      <c r="J8" s="48">
        <v>1600000</v>
      </c>
      <c r="K8" s="48"/>
      <c r="L8" s="48"/>
      <c r="M8" s="48"/>
      <c r="N8" s="48"/>
      <c r="O8" s="48"/>
      <c r="P8" s="48">
        <v>1600000</v>
      </c>
      <c r="Q8" s="48">
        <v>1449368</v>
      </c>
      <c r="R8" s="48"/>
      <c r="S8" s="48"/>
      <c r="T8" s="48">
        <v>246121</v>
      </c>
      <c r="U8" s="48"/>
      <c r="V8" s="48"/>
      <c r="W8" s="48"/>
      <c r="X8" s="48"/>
      <c r="Y8" s="48">
        <v>0</v>
      </c>
      <c r="Z8" s="48">
        <v>0</v>
      </c>
      <c r="AA8" s="48">
        <v>0</v>
      </c>
      <c r="AB8" s="48"/>
      <c r="AC8" s="48"/>
      <c r="AD8" s="48"/>
      <c r="AE8" s="48">
        <v>242096</v>
      </c>
      <c r="AF8" s="48"/>
      <c r="AG8" s="48"/>
      <c r="AH8" s="48"/>
      <c r="AI8" s="48">
        <v>232722</v>
      </c>
      <c r="AJ8" s="48">
        <v>0</v>
      </c>
      <c r="AK8" s="48">
        <v>5432</v>
      </c>
      <c r="AL8" s="48"/>
      <c r="AM8" s="48"/>
      <c r="AN8" s="48"/>
      <c r="AO8" s="48"/>
      <c r="AP8" s="48">
        <v>8044</v>
      </c>
      <c r="AQ8" s="48">
        <v>175000</v>
      </c>
      <c r="AR8" s="48"/>
      <c r="AS8" s="48">
        <v>108703</v>
      </c>
      <c r="AT8" s="48">
        <v>81613</v>
      </c>
      <c r="AU8" s="48">
        <v>341857</v>
      </c>
      <c r="AV8" s="48">
        <v>7780</v>
      </c>
      <c r="AW8" s="48"/>
      <c r="AX8" s="48">
        <v>5654660</v>
      </c>
      <c r="AY8" s="48"/>
      <c r="AZ8" s="48">
        <v>0</v>
      </c>
      <c r="BA8" s="48">
        <v>0</v>
      </c>
      <c r="BB8" s="48">
        <v>1147000</v>
      </c>
      <c r="BC8" s="48">
        <v>10710</v>
      </c>
      <c r="BD8" s="48"/>
      <c r="BE8" s="48">
        <v>4963</v>
      </c>
      <c r="BF8" s="48">
        <v>0</v>
      </c>
      <c r="BG8" s="48">
        <v>4877</v>
      </c>
      <c r="BH8" s="48">
        <v>4340851</v>
      </c>
      <c r="BI8" s="48">
        <v>98000</v>
      </c>
      <c r="BJ8" s="48">
        <v>0</v>
      </c>
      <c r="BK8" s="48"/>
      <c r="BL8" s="48">
        <v>0</v>
      </c>
      <c r="BM8" s="48">
        <v>25136</v>
      </c>
      <c r="BN8" s="48"/>
      <c r="BO8" s="48">
        <v>23123</v>
      </c>
      <c r="BP8" s="48">
        <v>1118794</v>
      </c>
      <c r="BQ8" s="48"/>
      <c r="BR8" s="48">
        <v>273281</v>
      </c>
      <c r="BS8" s="48"/>
      <c r="BT8" s="48"/>
      <c r="BU8" s="48">
        <v>485145</v>
      </c>
      <c r="BV8" s="48">
        <v>61558</v>
      </c>
      <c r="BW8" s="48"/>
      <c r="BX8" s="48">
        <v>196682</v>
      </c>
      <c r="BY8" s="48"/>
      <c r="BZ8" s="48">
        <v>14646</v>
      </c>
      <c r="CA8" s="48"/>
      <c r="CB8" s="48">
        <v>87481</v>
      </c>
      <c r="CC8" s="48">
        <v>122543</v>
      </c>
      <c r="CD8" s="48">
        <v>122543</v>
      </c>
      <c r="CE8" s="48">
        <v>0</v>
      </c>
      <c r="CF8" s="48"/>
      <c r="CG8" s="48"/>
      <c r="CH8" s="48"/>
      <c r="CI8" s="48"/>
      <c r="CJ8" s="48"/>
      <c r="CK8" s="48">
        <v>0</v>
      </c>
      <c r="CL8" s="48"/>
      <c r="CM8" s="48">
        <v>0</v>
      </c>
      <c r="CN8" s="48">
        <v>0</v>
      </c>
      <c r="CO8" s="48"/>
      <c r="CP8" s="48">
        <v>43867730</v>
      </c>
    </row>
    <row r="9" spans="1:94" x14ac:dyDescent="0.35">
      <c r="A9" t="s">
        <v>115</v>
      </c>
      <c r="B9" s="48">
        <v>4449621</v>
      </c>
      <c r="C9" s="48">
        <v>3685789</v>
      </c>
      <c r="D9" s="48">
        <v>431235</v>
      </c>
      <c r="E9" s="48">
        <v>332597</v>
      </c>
      <c r="F9" s="48">
        <v>5162298</v>
      </c>
      <c r="G9" s="48">
        <v>3878392</v>
      </c>
      <c r="H9" s="48">
        <v>1276643</v>
      </c>
      <c r="I9" s="48">
        <v>7263</v>
      </c>
      <c r="J9" s="48">
        <v>800000</v>
      </c>
      <c r="K9" s="48"/>
      <c r="L9" s="48"/>
      <c r="M9" s="48"/>
      <c r="N9" s="48"/>
      <c r="O9" s="48"/>
      <c r="P9" s="48">
        <v>800000</v>
      </c>
      <c r="Q9" s="48">
        <v>1056032</v>
      </c>
      <c r="R9" s="48"/>
      <c r="S9" s="48"/>
      <c r="T9" s="48">
        <v>66922</v>
      </c>
      <c r="U9" s="48"/>
      <c r="V9" s="48"/>
      <c r="W9" s="48"/>
      <c r="X9" s="48"/>
      <c r="Y9" s="48">
        <v>6815</v>
      </c>
      <c r="Z9" s="48">
        <v>5461</v>
      </c>
      <c r="AA9" s="48">
        <v>0</v>
      </c>
      <c r="AB9" s="48"/>
      <c r="AC9" s="48"/>
      <c r="AD9" s="48"/>
      <c r="AE9" s="48">
        <v>164124</v>
      </c>
      <c r="AF9" s="48"/>
      <c r="AG9" s="48"/>
      <c r="AH9" s="48"/>
      <c r="AI9" s="48">
        <v>10354</v>
      </c>
      <c r="AJ9" s="48">
        <v>0</v>
      </c>
      <c r="AK9" s="48">
        <v>3395</v>
      </c>
      <c r="AL9" s="48"/>
      <c r="AM9" s="48"/>
      <c r="AN9" s="48"/>
      <c r="AO9" s="48"/>
      <c r="AP9" s="48">
        <v>0</v>
      </c>
      <c r="AQ9" s="48">
        <v>450000</v>
      </c>
      <c r="AR9" s="48"/>
      <c r="AS9" s="48">
        <v>326109</v>
      </c>
      <c r="AT9" s="48">
        <v>22852</v>
      </c>
      <c r="AU9" s="48"/>
      <c r="AV9" s="48"/>
      <c r="AW9" s="48"/>
      <c r="AX9" s="48">
        <v>2431323</v>
      </c>
      <c r="AY9" s="48"/>
      <c r="AZ9" s="48"/>
      <c r="BA9" s="48">
        <v>0</v>
      </c>
      <c r="BB9" s="48">
        <v>3210</v>
      </c>
      <c r="BC9" s="48">
        <v>102952</v>
      </c>
      <c r="BD9" s="48"/>
      <c r="BE9" s="48"/>
      <c r="BF9" s="48">
        <v>0</v>
      </c>
      <c r="BG9" s="48">
        <v>0</v>
      </c>
      <c r="BH9" s="48">
        <v>2276162</v>
      </c>
      <c r="BI9" s="48">
        <v>49000</v>
      </c>
      <c r="BJ9" s="48"/>
      <c r="BK9" s="48"/>
      <c r="BL9" s="48">
        <v>0</v>
      </c>
      <c r="BM9" s="48"/>
      <c r="BN9" s="48"/>
      <c r="BO9" s="48"/>
      <c r="BP9" s="48">
        <v>470491</v>
      </c>
      <c r="BQ9" s="48"/>
      <c r="BR9" s="48">
        <v>108052</v>
      </c>
      <c r="BS9" s="48"/>
      <c r="BT9" s="48">
        <v>202</v>
      </c>
      <c r="BU9" s="48">
        <v>112553</v>
      </c>
      <c r="BV9" s="48">
        <v>214472</v>
      </c>
      <c r="BW9" s="48"/>
      <c r="BX9" s="48">
        <v>35212</v>
      </c>
      <c r="BY9" s="48"/>
      <c r="BZ9" s="48"/>
      <c r="CA9" s="48"/>
      <c r="CB9" s="48"/>
      <c r="CC9" s="48">
        <v>23566</v>
      </c>
      <c r="CD9" s="48">
        <v>23566</v>
      </c>
      <c r="CE9" s="48">
        <v>7602</v>
      </c>
      <c r="CF9" s="48">
        <v>7602</v>
      </c>
      <c r="CG9" s="48"/>
      <c r="CH9" s="48"/>
      <c r="CI9" s="48"/>
      <c r="CJ9" s="48"/>
      <c r="CK9" s="48">
        <v>0</v>
      </c>
      <c r="CL9" s="48"/>
      <c r="CM9" s="48">
        <v>0</v>
      </c>
      <c r="CN9" s="48">
        <v>0</v>
      </c>
      <c r="CO9" s="48"/>
      <c r="CP9" s="48">
        <v>14400934</v>
      </c>
    </row>
    <row r="10" spans="1:94" x14ac:dyDescent="0.35">
      <c r="A10" t="s">
        <v>122</v>
      </c>
      <c r="B10" s="48">
        <v>15371675</v>
      </c>
      <c r="C10" s="48">
        <v>12560886</v>
      </c>
      <c r="D10" s="48">
        <v>1533210</v>
      </c>
      <c r="E10" s="48">
        <v>1277579</v>
      </c>
      <c r="F10" s="48">
        <v>11031713</v>
      </c>
      <c r="G10" s="48">
        <v>5475980</v>
      </c>
      <c r="H10" s="48">
        <v>5534055</v>
      </c>
      <c r="I10" s="48">
        <v>21678</v>
      </c>
      <c r="J10" s="48">
        <v>0</v>
      </c>
      <c r="K10" s="48"/>
      <c r="L10" s="48"/>
      <c r="M10" s="48"/>
      <c r="N10" s="48"/>
      <c r="O10" s="48"/>
      <c r="P10" s="48">
        <v>0</v>
      </c>
      <c r="Q10" s="48">
        <v>996809</v>
      </c>
      <c r="R10" s="48"/>
      <c r="S10" s="48"/>
      <c r="T10" s="48">
        <v>204031</v>
      </c>
      <c r="U10" s="48"/>
      <c r="V10" s="48"/>
      <c r="W10" s="48">
        <v>255367</v>
      </c>
      <c r="X10" s="48"/>
      <c r="Y10" s="48"/>
      <c r="Z10" s="48">
        <v>0</v>
      </c>
      <c r="AA10" s="48"/>
      <c r="AB10" s="48"/>
      <c r="AC10" s="48"/>
      <c r="AD10" s="48"/>
      <c r="AE10" s="48">
        <v>909</v>
      </c>
      <c r="AF10" s="48"/>
      <c r="AG10" s="48"/>
      <c r="AH10" s="48"/>
      <c r="AI10" s="48">
        <v>5475</v>
      </c>
      <c r="AJ10" s="48">
        <v>0</v>
      </c>
      <c r="AK10" s="48">
        <v>0</v>
      </c>
      <c r="AL10" s="48"/>
      <c r="AM10" s="48"/>
      <c r="AN10" s="48"/>
      <c r="AO10" s="48"/>
      <c r="AP10" s="48">
        <v>0</v>
      </c>
      <c r="AQ10" s="48">
        <v>207486</v>
      </c>
      <c r="AR10" s="48"/>
      <c r="AS10" s="48">
        <v>108703</v>
      </c>
      <c r="AT10" s="48">
        <v>129373</v>
      </c>
      <c r="AU10" s="48">
        <v>85464</v>
      </c>
      <c r="AV10" s="48">
        <v>0</v>
      </c>
      <c r="AW10" s="48"/>
      <c r="AX10" s="48">
        <v>1007602</v>
      </c>
      <c r="AY10" s="48"/>
      <c r="AZ10" s="48">
        <v>0</v>
      </c>
      <c r="BA10" s="48">
        <v>0</v>
      </c>
      <c r="BB10" s="48">
        <v>900000</v>
      </c>
      <c r="BC10" s="48">
        <v>10519</v>
      </c>
      <c r="BD10" s="48"/>
      <c r="BE10" s="48">
        <v>2830</v>
      </c>
      <c r="BF10" s="48">
        <v>0</v>
      </c>
      <c r="BG10" s="48">
        <v>5764</v>
      </c>
      <c r="BH10" s="48"/>
      <c r="BI10" s="48">
        <v>49000</v>
      </c>
      <c r="BJ10" s="48"/>
      <c r="BK10" s="48"/>
      <c r="BL10" s="48">
        <v>0</v>
      </c>
      <c r="BM10" s="48">
        <v>39489</v>
      </c>
      <c r="BN10" s="48"/>
      <c r="BO10" s="48"/>
      <c r="BP10" s="48">
        <v>1079781</v>
      </c>
      <c r="BQ10" s="48"/>
      <c r="BR10" s="48">
        <v>303069</v>
      </c>
      <c r="BS10" s="48"/>
      <c r="BT10" s="48"/>
      <c r="BU10" s="48"/>
      <c r="BV10" s="48">
        <v>593842</v>
      </c>
      <c r="BW10" s="48">
        <v>69166</v>
      </c>
      <c r="BX10" s="48">
        <v>44015</v>
      </c>
      <c r="BY10" s="48">
        <v>49612</v>
      </c>
      <c r="BZ10" s="48"/>
      <c r="CA10" s="48">
        <v>502</v>
      </c>
      <c r="CB10" s="48">
        <v>19576</v>
      </c>
      <c r="CC10" s="48">
        <v>0</v>
      </c>
      <c r="CD10" s="48">
        <v>0</v>
      </c>
      <c r="CE10" s="48">
        <v>0</v>
      </c>
      <c r="CF10" s="48"/>
      <c r="CG10" s="48"/>
      <c r="CH10" s="48"/>
      <c r="CI10" s="48"/>
      <c r="CJ10" s="48"/>
      <c r="CK10" s="48">
        <v>0</v>
      </c>
      <c r="CL10" s="48">
        <v>0</v>
      </c>
      <c r="CM10" s="48">
        <v>0</v>
      </c>
      <c r="CN10" s="48">
        <v>0</v>
      </c>
      <c r="CO10" s="48">
        <v>0</v>
      </c>
      <c r="CP10" s="48">
        <v>29487580</v>
      </c>
    </row>
    <row r="11" spans="1:94" x14ac:dyDescent="0.35">
      <c r="A11" t="s">
        <v>129</v>
      </c>
      <c r="B11" s="48">
        <v>10949957</v>
      </c>
      <c r="C11" s="48">
        <v>9518231</v>
      </c>
      <c r="D11" s="48">
        <v>756186</v>
      </c>
      <c r="E11" s="48">
        <v>675541</v>
      </c>
      <c r="F11" s="48">
        <v>8788075</v>
      </c>
      <c r="G11" s="48">
        <v>5446887</v>
      </c>
      <c r="H11" s="48">
        <v>3205092</v>
      </c>
      <c r="I11" s="48">
        <v>136097</v>
      </c>
      <c r="J11" s="48">
        <v>1600000</v>
      </c>
      <c r="K11" s="48"/>
      <c r="L11" s="48"/>
      <c r="M11" s="48"/>
      <c r="N11" s="48"/>
      <c r="O11" s="48"/>
      <c r="P11" s="48">
        <v>1600000</v>
      </c>
      <c r="Q11" s="48">
        <v>559080</v>
      </c>
      <c r="R11" s="48"/>
      <c r="S11" s="48"/>
      <c r="T11" s="48">
        <v>176283</v>
      </c>
      <c r="U11" s="48"/>
      <c r="V11" s="48"/>
      <c r="W11" s="48">
        <v>0</v>
      </c>
      <c r="X11" s="48"/>
      <c r="Y11" s="48">
        <v>0</v>
      </c>
      <c r="Z11" s="48">
        <v>0</v>
      </c>
      <c r="AA11" s="48">
        <v>0</v>
      </c>
      <c r="AB11" s="48"/>
      <c r="AC11" s="48"/>
      <c r="AD11" s="48"/>
      <c r="AE11" s="48">
        <v>0</v>
      </c>
      <c r="AF11" s="48"/>
      <c r="AG11" s="48"/>
      <c r="AH11" s="48"/>
      <c r="AI11" s="48">
        <v>9533</v>
      </c>
      <c r="AJ11" s="48">
        <v>0</v>
      </c>
      <c r="AK11" s="48">
        <v>4753</v>
      </c>
      <c r="AL11" s="48"/>
      <c r="AM11" s="48"/>
      <c r="AN11" s="48"/>
      <c r="AO11" s="48"/>
      <c r="AP11" s="48">
        <v>0</v>
      </c>
      <c r="AQ11" s="48">
        <v>210841</v>
      </c>
      <c r="AR11" s="48"/>
      <c r="AS11" s="48">
        <v>108703</v>
      </c>
      <c r="AT11" s="48">
        <v>48968</v>
      </c>
      <c r="AU11" s="48">
        <v>0</v>
      </c>
      <c r="AV11" s="48">
        <v>0</v>
      </c>
      <c r="AW11" s="48"/>
      <c r="AX11" s="48">
        <v>98265</v>
      </c>
      <c r="AY11" s="48"/>
      <c r="AZ11" s="48"/>
      <c r="BA11" s="48">
        <v>0</v>
      </c>
      <c r="BB11" s="48">
        <v>0</v>
      </c>
      <c r="BC11" s="48">
        <v>0</v>
      </c>
      <c r="BD11" s="48"/>
      <c r="BE11" s="48"/>
      <c r="BF11" s="48">
        <v>0</v>
      </c>
      <c r="BG11" s="48">
        <v>11085</v>
      </c>
      <c r="BH11" s="48">
        <v>0</v>
      </c>
      <c r="BI11" s="48">
        <v>49000</v>
      </c>
      <c r="BJ11" s="48"/>
      <c r="BK11" s="48"/>
      <c r="BL11" s="48">
        <v>38180</v>
      </c>
      <c r="BM11" s="48">
        <v>0</v>
      </c>
      <c r="BN11" s="48"/>
      <c r="BO11" s="48"/>
      <c r="BP11" s="48">
        <v>1219471</v>
      </c>
      <c r="BQ11" s="48"/>
      <c r="BR11" s="48">
        <v>296411</v>
      </c>
      <c r="BS11" s="48"/>
      <c r="BT11" s="48">
        <v>1723</v>
      </c>
      <c r="BU11" s="48">
        <v>231438</v>
      </c>
      <c r="BV11" s="48">
        <v>335225</v>
      </c>
      <c r="BW11" s="48">
        <v>249070</v>
      </c>
      <c r="BX11" s="48">
        <v>70425</v>
      </c>
      <c r="BY11" s="48"/>
      <c r="BZ11" s="48"/>
      <c r="CA11" s="48">
        <v>770</v>
      </c>
      <c r="CB11" s="48">
        <v>34409</v>
      </c>
      <c r="CC11" s="48">
        <v>0</v>
      </c>
      <c r="CD11" s="48">
        <v>0</v>
      </c>
      <c r="CE11" s="48">
        <v>0</v>
      </c>
      <c r="CF11" s="48"/>
      <c r="CG11" s="48"/>
      <c r="CH11" s="48"/>
      <c r="CI11" s="48"/>
      <c r="CJ11" s="48"/>
      <c r="CK11" s="48">
        <v>0</v>
      </c>
      <c r="CL11" s="48"/>
      <c r="CM11" s="48">
        <v>0</v>
      </c>
      <c r="CN11" s="48">
        <v>0</v>
      </c>
      <c r="CO11" s="48"/>
      <c r="CP11" s="48">
        <v>23214849</v>
      </c>
    </row>
    <row r="12" spans="1:94" x14ac:dyDescent="0.35">
      <c r="A12" t="s">
        <v>136</v>
      </c>
      <c r="B12" s="48">
        <v>13174754</v>
      </c>
      <c r="C12" s="48">
        <v>10527969</v>
      </c>
      <c r="D12" s="48">
        <v>1523531</v>
      </c>
      <c r="E12" s="48">
        <v>1123254</v>
      </c>
      <c r="F12" s="48">
        <v>5105216</v>
      </c>
      <c r="G12" s="48">
        <v>1498061</v>
      </c>
      <c r="H12" s="48">
        <v>3592730</v>
      </c>
      <c r="I12" s="48">
        <v>14425</v>
      </c>
      <c r="J12" s="48">
        <v>3200000</v>
      </c>
      <c r="K12" s="48"/>
      <c r="L12" s="48"/>
      <c r="M12" s="48"/>
      <c r="N12" s="48"/>
      <c r="O12" s="48"/>
      <c r="P12" s="48">
        <v>3200000</v>
      </c>
      <c r="Q12" s="48">
        <v>1830477</v>
      </c>
      <c r="R12" s="48"/>
      <c r="S12" s="48"/>
      <c r="T12" s="48">
        <v>372153</v>
      </c>
      <c r="U12" s="48"/>
      <c r="V12" s="48"/>
      <c r="W12" s="48"/>
      <c r="X12" s="48"/>
      <c r="Y12" s="48">
        <v>3842</v>
      </c>
      <c r="Z12" s="48">
        <v>9234</v>
      </c>
      <c r="AA12" s="48">
        <v>0</v>
      </c>
      <c r="AB12" s="48"/>
      <c r="AC12" s="48"/>
      <c r="AD12" s="48"/>
      <c r="AE12" s="48">
        <v>208472</v>
      </c>
      <c r="AF12" s="48"/>
      <c r="AG12" s="48"/>
      <c r="AH12" s="48"/>
      <c r="AI12" s="48">
        <v>98812</v>
      </c>
      <c r="AJ12" s="48">
        <v>26920</v>
      </c>
      <c r="AK12" s="48">
        <v>22406</v>
      </c>
      <c r="AL12" s="48"/>
      <c r="AM12" s="48"/>
      <c r="AN12" s="48"/>
      <c r="AO12" s="48"/>
      <c r="AP12" s="48">
        <v>0</v>
      </c>
      <c r="AQ12" s="48">
        <v>59040</v>
      </c>
      <c r="AR12" s="48"/>
      <c r="AS12" s="48">
        <v>543515</v>
      </c>
      <c r="AT12" s="48">
        <v>58761</v>
      </c>
      <c r="AU12" s="48">
        <v>427321</v>
      </c>
      <c r="AV12" s="48">
        <v>0</v>
      </c>
      <c r="AW12" s="48"/>
      <c r="AX12" s="48">
        <v>4501099</v>
      </c>
      <c r="AY12" s="48"/>
      <c r="AZ12" s="48"/>
      <c r="BA12" s="48">
        <v>0</v>
      </c>
      <c r="BB12" s="48">
        <v>0</v>
      </c>
      <c r="BC12" s="48">
        <v>1913</v>
      </c>
      <c r="BD12" s="48"/>
      <c r="BE12" s="48"/>
      <c r="BF12" s="48">
        <v>0</v>
      </c>
      <c r="BG12" s="48">
        <v>9311</v>
      </c>
      <c r="BH12" s="48">
        <v>4343910</v>
      </c>
      <c r="BI12" s="48">
        <v>98000</v>
      </c>
      <c r="BJ12" s="48"/>
      <c r="BK12" s="48"/>
      <c r="BL12" s="48">
        <v>0</v>
      </c>
      <c r="BM12" s="48">
        <v>0</v>
      </c>
      <c r="BN12" s="48"/>
      <c r="BO12" s="48">
        <v>47964</v>
      </c>
      <c r="BP12" s="48">
        <v>1094077</v>
      </c>
      <c r="BQ12" s="48"/>
      <c r="BR12" s="48">
        <v>496274</v>
      </c>
      <c r="BS12" s="48"/>
      <c r="BT12" s="48"/>
      <c r="BU12" s="48">
        <v>377400</v>
      </c>
      <c r="BV12" s="48">
        <v>161356</v>
      </c>
      <c r="BW12" s="48"/>
      <c r="BX12" s="48">
        <v>54128</v>
      </c>
      <c r="BY12" s="48"/>
      <c r="BZ12" s="48">
        <v>4919</v>
      </c>
      <c r="CA12" s="48"/>
      <c r="CB12" s="48"/>
      <c r="CC12" s="48">
        <v>131970</v>
      </c>
      <c r="CD12" s="48">
        <v>131970</v>
      </c>
      <c r="CE12" s="48">
        <v>0</v>
      </c>
      <c r="CF12" s="48"/>
      <c r="CG12" s="48"/>
      <c r="CH12" s="48"/>
      <c r="CI12" s="48"/>
      <c r="CJ12" s="48"/>
      <c r="CK12" s="48">
        <v>0</v>
      </c>
      <c r="CL12" s="48"/>
      <c r="CM12" s="48">
        <v>0</v>
      </c>
      <c r="CN12" s="48">
        <v>0</v>
      </c>
      <c r="CO12" s="48"/>
      <c r="CP12" s="48">
        <v>29037592</v>
      </c>
    </row>
    <row r="13" spans="1:94" x14ac:dyDescent="0.35">
      <c r="A13" t="s">
        <v>142</v>
      </c>
      <c r="B13" s="48">
        <v>10672144</v>
      </c>
      <c r="C13" s="48">
        <v>9316387</v>
      </c>
      <c r="D13" s="48">
        <v>518764</v>
      </c>
      <c r="E13" s="48">
        <v>836993</v>
      </c>
      <c r="F13" s="48">
        <v>9617257</v>
      </c>
      <c r="G13" s="48">
        <v>5348485</v>
      </c>
      <c r="H13" s="48">
        <v>4247490</v>
      </c>
      <c r="I13" s="48">
        <v>21281</v>
      </c>
      <c r="J13" s="48">
        <v>39920</v>
      </c>
      <c r="K13" s="48"/>
      <c r="L13" s="48"/>
      <c r="M13" s="48"/>
      <c r="N13" s="48"/>
      <c r="O13" s="48"/>
      <c r="P13" s="48">
        <v>39920</v>
      </c>
      <c r="Q13" s="48">
        <v>1001724</v>
      </c>
      <c r="R13" s="48"/>
      <c r="S13" s="48"/>
      <c r="T13" s="48">
        <v>279115</v>
      </c>
      <c r="U13" s="48"/>
      <c r="V13" s="48"/>
      <c r="W13" s="48"/>
      <c r="X13" s="48"/>
      <c r="Y13" s="48">
        <v>8178</v>
      </c>
      <c r="Z13" s="48">
        <v>14422</v>
      </c>
      <c r="AA13" s="48"/>
      <c r="AB13" s="48"/>
      <c r="AC13" s="48"/>
      <c r="AD13" s="48"/>
      <c r="AE13" s="48">
        <v>142528</v>
      </c>
      <c r="AF13" s="48"/>
      <c r="AG13" s="48"/>
      <c r="AH13" s="48"/>
      <c r="AI13" s="48">
        <v>11462</v>
      </c>
      <c r="AJ13" s="48">
        <v>9646</v>
      </c>
      <c r="AK13" s="48">
        <v>2716</v>
      </c>
      <c r="AL13" s="48"/>
      <c r="AM13" s="48"/>
      <c r="AN13" s="48"/>
      <c r="AO13" s="48"/>
      <c r="AP13" s="48">
        <v>0</v>
      </c>
      <c r="AQ13" s="48">
        <v>125000</v>
      </c>
      <c r="AR13" s="48"/>
      <c r="AS13" s="48">
        <v>108703</v>
      </c>
      <c r="AT13" s="48">
        <v>292174</v>
      </c>
      <c r="AU13" s="48">
        <v>0</v>
      </c>
      <c r="AV13" s="48">
        <v>7780</v>
      </c>
      <c r="AW13" s="48"/>
      <c r="AX13" s="48">
        <v>5715305</v>
      </c>
      <c r="AY13" s="48"/>
      <c r="AZ13" s="48"/>
      <c r="BA13" s="48">
        <v>0</v>
      </c>
      <c r="BB13" s="48">
        <v>1252061</v>
      </c>
      <c r="BC13" s="48">
        <v>0</v>
      </c>
      <c r="BD13" s="48"/>
      <c r="BE13" s="48">
        <v>1436</v>
      </c>
      <c r="BF13" s="48">
        <v>0</v>
      </c>
      <c r="BG13" s="48">
        <v>2217</v>
      </c>
      <c r="BH13" s="48">
        <v>4330000</v>
      </c>
      <c r="BI13" s="48">
        <v>98000</v>
      </c>
      <c r="BJ13" s="48"/>
      <c r="BK13" s="48"/>
      <c r="BL13" s="48">
        <v>0</v>
      </c>
      <c r="BM13" s="48">
        <v>31591</v>
      </c>
      <c r="BN13" s="48"/>
      <c r="BO13" s="48"/>
      <c r="BP13" s="48">
        <v>273928</v>
      </c>
      <c r="BQ13" s="48"/>
      <c r="BR13" s="48">
        <v>214961</v>
      </c>
      <c r="BS13" s="48"/>
      <c r="BT13" s="48"/>
      <c r="BU13" s="48">
        <v>0</v>
      </c>
      <c r="BV13" s="48">
        <v>1747</v>
      </c>
      <c r="BW13" s="48"/>
      <c r="BX13" s="48">
        <v>57220</v>
      </c>
      <c r="BY13" s="48"/>
      <c r="BZ13" s="48"/>
      <c r="CA13" s="48"/>
      <c r="CB13" s="48"/>
      <c r="CC13" s="48">
        <v>23566</v>
      </c>
      <c r="CD13" s="48">
        <v>23566</v>
      </c>
      <c r="CE13" s="48">
        <v>0</v>
      </c>
      <c r="CF13" s="48"/>
      <c r="CG13" s="48"/>
      <c r="CH13" s="48"/>
      <c r="CI13" s="48"/>
      <c r="CJ13" s="48"/>
      <c r="CK13" s="48">
        <v>0</v>
      </c>
      <c r="CL13" s="48"/>
      <c r="CM13" s="48">
        <v>0</v>
      </c>
      <c r="CN13" s="48">
        <v>0</v>
      </c>
      <c r="CO13" s="48"/>
      <c r="CP13" s="48">
        <v>27343842</v>
      </c>
    </row>
    <row r="14" spans="1:94" x14ac:dyDescent="0.35">
      <c r="A14" t="s">
        <v>147</v>
      </c>
      <c r="B14" s="48">
        <v>59012703</v>
      </c>
      <c r="C14" s="48">
        <v>47176426</v>
      </c>
      <c r="D14" s="48">
        <v>6042343</v>
      </c>
      <c r="E14" s="48">
        <v>5793934</v>
      </c>
      <c r="F14" s="48">
        <v>43442795</v>
      </c>
      <c r="G14" s="48">
        <v>19630367</v>
      </c>
      <c r="H14" s="48">
        <v>23708164</v>
      </c>
      <c r="I14" s="48">
        <v>104264</v>
      </c>
      <c r="J14" s="48">
        <v>11200000</v>
      </c>
      <c r="K14" s="48"/>
      <c r="L14" s="48"/>
      <c r="M14" s="48"/>
      <c r="N14" s="48"/>
      <c r="O14" s="48"/>
      <c r="P14" s="48">
        <v>11200000</v>
      </c>
      <c r="Q14" s="48">
        <v>4457075</v>
      </c>
      <c r="R14" s="48"/>
      <c r="S14" s="48"/>
      <c r="T14" s="48">
        <v>1615795</v>
      </c>
      <c r="U14" s="48"/>
      <c r="V14" s="48"/>
      <c r="W14" s="48"/>
      <c r="X14" s="48"/>
      <c r="Y14" s="48">
        <v>34229</v>
      </c>
      <c r="Z14" s="48">
        <v>30382</v>
      </c>
      <c r="AA14" s="48">
        <v>5973</v>
      </c>
      <c r="AB14" s="48"/>
      <c r="AC14" s="48"/>
      <c r="AD14" s="48"/>
      <c r="AE14" s="48">
        <v>13440</v>
      </c>
      <c r="AF14" s="48"/>
      <c r="AG14" s="48"/>
      <c r="AH14" s="48">
        <v>4508</v>
      </c>
      <c r="AI14" s="48">
        <v>94107</v>
      </c>
      <c r="AJ14" s="48">
        <v>3859</v>
      </c>
      <c r="AK14" s="48">
        <v>89662</v>
      </c>
      <c r="AL14" s="48"/>
      <c r="AM14" s="48"/>
      <c r="AN14" s="48"/>
      <c r="AO14" s="48"/>
      <c r="AP14" s="48">
        <v>68375</v>
      </c>
      <c r="AQ14" s="48">
        <v>527116</v>
      </c>
      <c r="AR14" s="48"/>
      <c r="AS14" s="48">
        <v>1521842</v>
      </c>
      <c r="AT14" s="48">
        <v>447787</v>
      </c>
      <c r="AU14" s="48">
        <v>0</v>
      </c>
      <c r="AV14" s="48"/>
      <c r="AW14" s="48"/>
      <c r="AX14" s="48">
        <v>2520927</v>
      </c>
      <c r="AY14" s="48">
        <v>11158</v>
      </c>
      <c r="AZ14" s="48">
        <v>0</v>
      </c>
      <c r="BA14" s="48">
        <v>0</v>
      </c>
      <c r="BB14" s="48">
        <v>1804000</v>
      </c>
      <c r="BC14" s="48">
        <v>0</v>
      </c>
      <c r="BD14" s="48"/>
      <c r="BE14" s="48">
        <v>7201</v>
      </c>
      <c r="BF14" s="48">
        <v>0</v>
      </c>
      <c r="BG14" s="48">
        <v>65398</v>
      </c>
      <c r="BH14" s="48">
        <v>115179</v>
      </c>
      <c r="BI14" s="48">
        <v>343000</v>
      </c>
      <c r="BJ14" s="48"/>
      <c r="BK14" s="48"/>
      <c r="BL14" s="48">
        <v>0</v>
      </c>
      <c r="BM14" s="48">
        <v>150600</v>
      </c>
      <c r="BN14" s="48"/>
      <c r="BO14" s="48">
        <v>24390</v>
      </c>
      <c r="BP14" s="48">
        <v>8591314</v>
      </c>
      <c r="BQ14" s="48"/>
      <c r="BR14" s="48">
        <v>4524158</v>
      </c>
      <c r="BS14" s="48"/>
      <c r="BT14" s="48"/>
      <c r="BU14" s="48">
        <v>365449</v>
      </c>
      <c r="BV14" s="48">
        <v>3507014</v>
      </c>
      <c r="BW14" s="48">
        <v>170100</v>
      </c>
      <c r="BX14" s="48">
        <v>0</v>
      </c>
      <c r="BY14" s="48"/>
      <c r="BZ14" s="48">
        <v>24594</v>
      </c>
      <c r="CA14" s="48"/>
      <c r="CB14" s="48"/>
      <c r="CC14" s="48">
        <v>188528</v>
      </c>
      <c r="CD14" s="48">
        <v>188528</v>
      </c>
      <c r="CE14" s="48">
        <v>250000</v>
      </c>
      <c r="CF14" s="48"/>
      <c r="CG14" s="48"/>
      <c r="CH14" s="48">
        <v>250000</v>
      </c>
      <c r="CI14" s="48"/>
      <c r="CJ14" s="48"/>
      <c r="CK14" s="48">
        <v>0</v>
      </c>
      <c r="CL14" s="48">
        <v>0</v>
      </c>
      <c r="CM14" s="48">
        <v>0</v>
      </c>
      <c r="CN14" s="48">
        <v>0</v>
      </c>
      <c r="CO14" s="48">
        <v>0</v>
      </c>
      <c r="CP14" s="48">
        <v>129663343</v>
      </c>
    </row>
    <row r="15" spans="1:94" x14ac:dyDescent="0.35">
      <c r="A15" t="s">
        <v>154</v>
      </c>
      <c r="B15" s="48">
        <v>65656189</v>
      </c>
      <c r="C15" s="48">
        <v>55527897</v>
      </c>
      <c r="D15" s="48">
        <v>5786883</v>
      </c>
      <c r="E15" s="48">
        <v>4341410</v>
      </c>
      <c r="F15" s="48">
        <v>38631862</v>
      </c>
      <c r="G15" s="48">
        <v>19851980</v>
      </c>
      <c r="H15" s="48">
        <v>18728905</v>
      </c>
      <c r="I15" s="48">
        <v>50978</v>
      </c>
      <c r="J15" s="48">
        <v>9803460</v>
      </c>
      <c r="K15" s="48"/>
      <c r="L15" s="48"/>
      <c r="M15" s="48"/>
      <c r="N15" s="48"/>
      <c r="O15" s="48"/>
      <c r="P15" s="48">
        <v>9803460</v>
      </c>
      <c r="Q15" s="48">
        <v>6337776</v>
      </c>
      <c r="R15" s="48"/>
      <c r="S15" s="48"/>
      <c r="T15" s="48">
        <v>557579</v>
      </c>
      <c r="U15" s="48"/>
      <c r="V15" s="48"/>
      <c r="W15" s="48"/>
      <c r="X15" s="48"/>
      <c r="Y15" s="48">
        <v>5751</v>
      </c>
      <c r="Z15" s="48">
        <v>1539</v>
      </c>
      <c r="AA15" s="48">
        <v>0</v>
      </c>
      <c r="AB15" s="48"/>
      <c r="AC15" s="48">
        <v>15544</v>
      </c>
      <c r="AD15" s="48"/>
      <c r="AE15" s="48">
        <v>180091</v>
      </c>
      <c r="AF15" s="48"/>
      <c r="AG15" s="48"/>
      <c r="AH15" s="48">
        <v>1565</v>
      </c>
      <c r="AI15" s="48">
        <v>283904</v>
      </c>
      <c r="AJ15" s="48">
        <v>7959</v>
      </c>
      <c r="AK15" s="48">
        <v>76723</v>
      </c>
      <c r="AL15" s="48">
        <v>0</v>
      </c>
      <c r="AM15" s="48"/>
      <c r="AN15" s="48"/>
      <c r="AO15" s="48"/>
      <c r="AP15" s="48">
        <v>95021</v>
      </c>
      <c r="AQ15" s="48">
        <v>1006356</v>
      </c>
      <c r="AR15" s="48"/>
      <c r="AS15" s="48">
        <v>3587200</v>
      </c>
      <c r="AT15" s="48">
        <v>293155</v>
      </c>
      <c r="AU15" s="48">
        <v>170929</v>
      </c>
      <c r="AV15" s="48">
        <v>54459</v>
      </c>
      <c r="AW15" s="48"/>
      <c r="AX15" s="48">
        <v>4517724</v>
      </c>
      <c r="AY15" s="48"/>
      <c r="AZ15" s="48">
        <v>17442</v>
      </c>
      <c r="BA15" s="48">
        <v>0</v>
      </c>
      <c r="BB15" s="48">
        <v>1602041</v>
      </c>
      <c r="BC15" s="48">
        <v>18283</v>
      </c>
      <c r="BD15" s="48"/>
      <c r="BE15" s="48">
        <v>18414</v>
      </c>
      <c r="BF15" s="48">
        <v>0</v>
      </c>
      <c r="BG15" s="48">
        <v>2462204</v>
      </c>
      <c r="BH15" s="48">
        <v>6360</v>
      </c>
      <c r="BI15" s="48">
        <v>307631</v>
      </c>
      <c r="BJ15" s="48">
        <v>19491</v>
      </c>
      <c r="BK15" s="48">
        <v>2766</v>
      </c>
      <c r="BL15" s="48">
        <v>0</v>
      </c>
      <c r="BM15" s="48">
        <v>0</v>
      </c>
      <c r="BN15" s="48"/>
      <c r="BO15" s="48">
        <v>63091</v>
      </c>
      <c r="BP15" s="48">
        <v>4644547</v>
      </c>
      <c r="BQ15" s="48"/>
      <c r="BR15" s="48">
        <v>2097343</v>
      </c>
      <c r="BS15" s="48">
        <v>12825</v>
      </c>
      <c r="BT15" s="48">
        <v>427838</v>
      </c>
      <c r="BU15" s="48"/>
      <c r="BV15" s="48">
        <v>1682315</v>
      </c>
      <c r="BW15" s="48">
        <v>393093</v>
      </c>
      <c r="BX15" s="48">
        <v>0</v>
      </c>
      <c r="BY15" s="48">
        <v>502</v>
      </c>
      <c r="BZ15" s="48"/>
      <c r="CA15" s="48"/>
      <c r="CB15" s="48">
        <v>30630</v>
      </c>
      <c r="CC15" s="48">
        <v>56558</v>
      </c>
      <c r="CD15" s="48">
        <v>56558</v>
      </c>
      <c r="CE15" s="48">
        <v>30072500</v>
      </c>
      <c r="CF15" s="48">
        <v>50000</v>
      </c>
      <c r="CG15" s="48"/>
      <c r="CH15" s="48"/>
      <c r="CI15" s="48"/>
      <c r="CJ15" s="48"/>
      <c r="CK15" s="48">
        <v>0</v>
      </c>
      <c r="CL15" s="48">
        <v>7500000</v>
      </c>
      <c r="CM15" s="48">
        <v>1522500</v>
      </c>
      <c r="CN15" s="48">
        <v>6000000</v>
      </c>
      <c r="CO15" s="48">
        <v>15000000</v>
      </c>
      <c r="CP15" s="48">
        <v>159720617</v>
      </c>
    </row>
    <row r="16" spans="1:94" x14ac:dyDescent="0.35">
      <c r="A16" t="s">
        <v>162</v>
      </c>
      <c r="B16" s="48">
        <v>41443099</v>
      </c>
      <c r="C16" s="48">
        <v>36567265</v>
      </c>
      <c r="D16" s="48">
        <v>2808495</v>
      </c>
      <c r="E16" s="48">
        <v>2067339</v>
      </c>
      <c r="F16" s="48">
        <v>17194597</v>
      </c>
      <c r="G16" s="48">
        <v>9445295</v>
      </c>
      <c r="H16" s="48">
        <v>7719646</v>
      </c>
      <c r="I16" s="48">
        <v>29656</v>
      </c>
      <c r="J16" s="48">
        <v>4881960</v>
      </c>
      <c r="K16" s="48"/>
      <c r="L16" s="48"/>
      <c r="M16" s="48"/>
      <c r="N16" s="48"/>
      <c r="O16" s="48"/>
      <c r="P16" s="48">
        <v>4881960</v>
      </c>
      <c r="Q16" s="48">
        <v>2462121</v>
      </c>
      <c r="R16" s="48"/>
      <c r="S16" s="48"/>
      <c r="T16" s="48">
        <v>254631</v>
      </c>
      <c r="U16" s="48"/>
      <c r="V16" s="48"/>
      <c r="W16" s="48"/>
      <c r="X16" s="48"/>
      <c r="Y16" s="48"/>
      <c r="Z16" s="48"/>
      <c r="AA16" s="48"/>
      <c r="AB16" s="48"/>
      <c r="AC16" s="48"/>
      <c r="AD16" s="48"/>
      <c r="AE16" s="48">
        <v>194471</v>
      </c>
      <c r="AF16" s="48"/>
      <c r="AG16" s="48"/>
      <c r="AH16" s="48">
        <v>18031</v>
      </c>
      <c r="AI16" s="48">
        <v>106919</v>
      </c>
      <c r="AJ16" s="48">
        <v>4246</v>
      </c>
      <c r="AK16" s="48">
        <v>35306</v>
      </c>
      <c r="AL16" s="48">
        <v>0</v>
      </c>
      <c r="AM16" s="48"/>
      <c r="AN16" s="48"/>
      <c r="AO16" s="48"/>
      <c r="AP16" s="48">
        <v>29327</v>
      </c>
      <c r="AQ16" s="48">
        <v>275003</v>
      </c>
      <c r="AR16" s="48"/>
      <c r="AS16" s="48">
        <v>326109</v>
      </c>
      <c r="AT16" s="48">
        <v>254632</v>
      </c>
      <c r="AU16" s="48">
        <v>940107</v>
      </c>
      <c r="AV16" s="48">
        <v>23340</v>
      </c>
      <c r="AW16" s="48"/>
      <c r="AX16" s="48">
        <v>2544667</v>
      </c>
      <c r="AY16" s="48"/>
      <c r="AZ16" s="48">
        <v>6977</v>
      </c>
      <c r="BA16" s="48">
        <v>0</v>
      </c>
      <c r="BB16" s="48">
        <v>1088000</v>
      </c>
      <c r="BC16" s="48">
        <v>20690</v>
      </c>
      <c r="BD16" s="48"/>
      <c r="BE16" s="48"/>
      <c r="BF16" s="48">
        <v>3556</v>
      </c>
      <c r="BG16" s="48">
        <v>1212273</v>
      </c>
      <c r="BH16" s="48"/>
      <c r="BI16" s="48">
        <v>150757</v>
      </c>
      <c r="BJ16" s="48"/>
      <c r="BK16" s="48"/>
      <c r="BL16" s="48">
        <v>0</v>
      </c>
      <c r="BM16" s="48">
        <v>0</v>
      </c>
      <c r="BN16" s="48"/>
      <c r="BO16" s="48">
        <v>62415</v>
      </c>
      <c r="BP16" s="48">
        <v>2792624</v>
      </c>
      <c r="BQ16" s="48"/>
      <c r="BR16" s="48">
        <v>804218</v>
      </c>
      <c r="BS16" s="48"/>
      <c r="BT16" s="48">
        <v>16277</v>
      </c>
      <c r="BU16" s="48">
        <v>637134</v>
      </c>
      <c r="BV16" s="48">
        <v>818011</v>
      </c>
      <c r="BW16" s="48">
        <v>321208</v>
      </c>
      <c r="BX16" s="48">
        <v>69324</v>
      </c>
      <c r="BY16" s="48"/>
      <c r="BZ16" s="48">
        <v>104807</v>
      </c>
      <c r="CA16" s="48">
        <v>1926</v>
      </c>
      <c r="CB16" s="48">
        <v>19719</v>
      </c>
      <c r="CC16" s="48">
        <v>32992</v>
      </c>
      <c r="CD16" s="48">
        <v>32992</v>
      </c>
      <c r="CE16" s="48">
        <v>5169080</v>
      </c>
      <c r="CF16" s="48"/>
      <c r="CG16" s="48"/>
      <c r="CH16" s="48">
        <v>375000</v>
      </c>
      <c r="CI16" s="48">
        <v>9080</v>
      </c>
      <c r="CJ16" s="48"/>
      <c r="CK16" s="48">
        <v>0</v>
      </c>
      <c r="CL16" s="48">
        <v>900000</v>
      </c>
      <c r="CM16" s="48">
        <v>1260000</v>
      </c>
      <c r="CN16" s="48">
        <v>825000</v>
      </c>
      <c r="CO16" s="48">
        <v>1800000</v>
      </c>
      <c r="CP16" s="48">
        <v>76521140</v>
      </c>
    </row>
    <row r="17" spans="1:94" x14ac:dyDescent="0.35">
      <c r="A17" t="s">
        <v>166</v>
      </c>
      <c r="B17" s="48">
        <v>73039070</v>
      </c>
      <c r="C17" s="48">
        <v>58706213</v>
      </c>
      <c r="D17" s="48">
        <v>8391959</v>
      </c>
      <c r="E17" s="48">
        <v>5940898</v>
      </c>
      <c r="F17" s="48">
        <v>74146344</v>
      </c>
      <c r="G17" s="48">
        <v>50417036</v>
      </c>
      <c r="H17" s="48">
        <v>23496333</v>
      </c>
      <c r="I17" s="48">
        <v>232976</v>
      </c>
      <c r="J17" s="48">
        <v>24000000</v>
      </c>
      <c r="K17" s="48"/>
      <c r="L17" s="48"/>
      <c r="M17" s="48"/>
      <c r="N17" s="48"/>
      <c r="O17" s="48"/>
      <c r="P17" s="48">
        <v>24000000</v>
      </c>
      <c r="Q17" s="48">
        <v>7790196</v>
      </c>
      <c r="R17" s="48"/>
      <c r="S17" s="48"/>
      <c r="T17" s="48">
        <v>757895</v>
      </c>
      <c r="U17" s="48"/>
      <c r="V17" s="48"/>
      <c r="W17" s="48"/>
      <c r="X17" s="48"/>
      <c r="Y17" s="48">
        <v>0</v>
      </c>
      <c r="Z17" s="48">
        <v>0</v>
      </c>
      <c r="AA17" s="48">
        <v>0</v>
      </c>
      <c r="AB17" s="48">
        <v>1508</v>
      </c>
      <c r="AC17" s="48"/>
      <c r="AD17" s="48"/>
      <c r="AE17" s="48">
        <v>1661049</v>
      </c>
      <c r="AF17" s="48"/>
      <c r="AG17" s="48"/>
      <c r="AH17" s="48"/>
      <c r="AI17" s="48">
        <v>657779</v>
      </c>
      <c r="AJ17" s="48">
        <v>7717</v>
      </c>
      <c r="AK17" s="48">
        <v>67896</v>
      </c>
      <c r="AL17" s="48"/>
      <c r="AM17" s="48">
        <v>2199</v>
      </c>
      <c r="AN17" s="48"/>
      <c r="AO17" s="48"/>
      <c r="AP17" s="48">
        <v>125736</v>
      </c>
      <c r="AQ17" s="48">
        <v>1550000</v>
      </c>
      <c r="AR17" s="48"/>
      <c r="AS17" s="48">
        <v>978327</v>
      </c>
      <c r="AT17" s="48">
        <v>185339</v>
      </c>
      <c r="AU17" s="48">
        <v>1794750</v>
      </c>
      <c r="AV17" s="48"/>
      <c r="AW17" s="48"/>
      <c r="AX17" s="48">
        <v>2479194</v>
      </c>
      <c r="AY17" s="48">
        <v>11158</v>
      </c>
      <c r="AZ17" s="48">
        <v>3488</v>
      </c>
      <c r="BA17" s="48">
        <v>0</v>
      </c>
      <c r="BB17" s="48">
        <v>1008521</v>
      </c>
      <c r="BC17" s="48">
        <v>49460</v>
      </c>
      <c r="BD17" s="48"/>
      <c r="BE17" s="48">
        <v>47831</v>
      </c>
      <c r="BF17" s="48">
        <v>0</v>
      </c>
      <c r="BG17" s="48">
        <v>160841</v>
      </c>
      <c r="BH17" s="48">
        <v>18139</v>
      </c>
      <c r="BI17" s="48">
        <v>1179757</v>
      </c>
      <c r="BJ17" s="48"/>
      <c r="BK17" s="48"/>
      <c r="BL17" s="48">
        <v>0</v>
      </c>
      <c r="BM17" s="48">
        <v>0</v>
      </c>
      <c r="BN17" s="48"/>
      <c r="BO17" s="48"/>
      <c r="BP17" s="48">
        <v>12602647</v>
      </c>
      <c r="BQ17" s="48"/>
      <c r="BR17" s="48">
        <v>4871467</v>
      </c>
      <c r="BS17" s="48">
        <v>979</v>
      </c>
      <c r="BT17" s="48">
        <v>16097</v>
      </c>
      <c r="BU17" s="48">
        <v>820244</v>
      </c>
      <c r="BV17" s="48">
        <v>4777984</v>
      </c>
      <c r="BW17" s="48">
        <v>1510888</v>
      </c>
      <c r="BX17" s="48">
        <v>456766</v>
      </c>
      <c r="BY17" s="48">
        <v>25750</v>
      </c>
      <c r="BZ17" s="48">
        <v>19675</v>
      </c>
      <c r="CA17" s="48">
        <v>33353</v>
      </c>
      <c r="CB17" s="48">
        <v>69445</v>
      </c>
      <c r="CC17" s="48">
        <v>221520</v>
      </c>
      <c r="CD17" s="48">
        <v>221520</v>
      </c>
      <c r="CE17" s="48">
        <v>2633210</v>
      </c>
      <c r="CF17" s="48"/>
      <c r="CG17" s="48"/>
      <c r="CH17" s="48">
        <v>0</v>
      </c>
      <c r="CI17" s="48"/>
      <c r="CJ17" s="48"/>
      <c r="CK17" s="48">
        <v>0</v>
      </c>
      <c r="CL17" s="48">
        <v>0</v>
      </c>
      <c r="CM17" s="48">
        <v>1058210</v>
      </c>
      <c r="CN17" s="48">
        <v>1575000</v>
      </c>
      <c r="CO17" s="48">
        <v>0</v>
      </c>
      <c r="CP17" s="48">
        <v>196912182</v>
      </c>
    </row>
    <row r="18" spans="1:94" x14ac:dyDescent="0.35">
      <c r="A18" t="s">
        <v>173</v>
      </c>
      <c r="B18" s="48">
        <v>12129361</v>
      </c>
      <c r="C18" s="48">
        <v>9210270</v>
      </c>
      <c r="D18" s="48">
        <v>1811019</v>
      </c>
      <c r="E18" s="48">
        <v>1108073</v>
      </c>
      <c r="F18" s="48">
        <v>11940584</v>
      </c>
      <c r="G18" s="48">
        <v>6264643</v>
      </c>
      <c r="H18" s="48">
        <v>5675941</v>
      </c>
      <c r="I18" s="48"/>
      <c r="J18" s="48">
        <v>2800000</v>
      </c>
      <c r="K18" s="48"/>
      <c r="L18" s="48"/>
      <c r="M18" s="48">
        <v>400000</v>
      </c>
      <c r="N18" s="48"/>
      <c r="O18" s="48"/>
      <c r="P18" s="48">
        <v>2400000</v>
      </c>
      <c r="Q18" s="48">
        <v>2130077</v>
      </c>
      <c r="R18" s="48"/>
      <c r="S18" s="48"/>
      <c r="T18" s="48">
        <v>439075</v>
      </c>
      <c r="U18" s="48"/>
      <c r="V18" s="48"/>
      <c r="W18" s="48"/>
      <c r="X18" s="48"/>
      <c r="Y18" s="48">
        <v>19548</v>
      </c>
      <c r="Z18" s="48">
        <v>16160</v>
      </c>
      <c r="AA18" s="48">
        <v>1195</v>
      </c>
      <c r="AB18" s="48"/>
      <c r="AC18" s="48"/>
      <c r="AD18" s="48"/>
      <c r="AE18" s="48">
        <v>107598</v>
      </c>
      <c r="AF18" s="48"/>
      <c r="AG18" s="48"/>
      <c r="AH18" s="48"/>
      <c r="AI18" s="48">
        <v>436164</v>
      </c>
      <c r="AJ18" s="48">
        <v>68959</v>
      </c>
      <c r="AK18" s="48">
        <v>95734</v>
      </c>
      <c r="AL18" s="48"/>
      <c r="AM18" s="48"/>
      <c r="AN18" s="48"/>
      <c r="AO18" s="48"/>
      <c r="AP18" s="48"/>
      <c r="AQ18" s="48">
        <v>275000</v>
      </c>
      <c r="AR18" s="48"/>
      <c r="AS18" s="48">
        <v>326109</v>
      </c>
      <c r="AT18" s="48">
        <v>88142</v>
      </c>
      <c r="AU18" s="48">
        <v>256393</v>
      </c>
      <c r="AV18" s="48">
        <v>0</v>
      </c>
      <c r="AW18" s="48"/>
      <c r="AX18" s="48">
        <v>1127990</v>
      </c>
      <c r="AY18" s="48">
        <v>11158</v>
      </c>
      <c r="AZ18" s="48">
        <v>5233</v>
      </c>
      <c r="BA18" s="48">
        <v>0</v>
      </c>
      <c r="BB18" s="48">
        <v>964082</v>
      </c>
      <c r="BC18" s="48">
        <v>5259</v>
      </c>
      <c r="BD18" s="48"/>
      <c r="BE18" s="48">
        <v>5744</v>
      </c>
      <c r="BF18" s="48">
        <v>0</v>
      </c>
      <c r="BG18" s="48">
        <v>34585</v>
      </c>
      <c r="BH18" s="48"/>
      <c r="BI18" s="48">
        <v>98000</v>
      </c>
      <c r="BJ18" s="48"/>
      <c r="BK18" s="48">
        <v>2766</v>
      </c>
      <c r="BL18" s="48">
        <v>1162</v>
      </c>
      <c r="BM18" s="48">
        <v>0</v>
      </c>
      <c r="BN18" s="48"/>
      <c r="BO18" s="48"/>
      <c r="BP18" s="48">
        <v>629674</v>
      </c>
      <c r="BQ18" s="48"/>
      <c r="BR18" s="48">
        <v>83464</v>
      </c>
      <c r="BS18" s="48"/>
      <c r="BT18" s="48">
        <v>713</v>
      </c>
      <c r="BU18" s="48"/>
      <c r="BV18" s="48">
        <v>526921</v>
      </c>
      <c r="BW18" s="48"/>
      <c r="BX18" s="48">
        <v>0</v>
      </c>
      <c r="BY18" s="48"/>
      <c r="BZ18" s="48"/>
      <c r="CA18" s="48">
        <v>2118</v>
      </c>
      <c r="CB18" s="48">
        <v>16457</v>
      </c>
      <c r="CC18" s="48">
        <v>75411</v>
      </c>
      <c r="CD18" s="48">
        <v>75411</v>
      </c>
      <c r="CE18" s="48">
        <v>0</v>
      </c>
      <c r="CF18" s="48"/>
      <c r="CG18" s="48"/>
      <c r="CH18" s="48"/>
      <c r="CI18" s="48"/>
      <c r="CJ18" s="48"/>
      <c r="CK18" s="48">
        <v>0</v>
      </c>
      <c r="CL18" s="48"/>
      <c r="CM18" s="48">
        <v>0</v>
      </c>
      <c r="CN18" s="48">
        <v>0</v>
      </c>
      <c r="CO18" s="48"/>
      <c r="CP18" s="48">
        <v>30833099</v>
      </c>
    </row>
    <row r="19" spans="1:94" x14ac:dyDescent="0.35">
      <c r="A19" t="s">
        <v>178</v>
      </c>
      <c r="B19" s="48">
        <v>27076817</v>
      </c>
      <c r="C19" s="48">
        <v>22188979</v>
      </c>
      <c r="D19" s="48">
        <v>2827128</v>
      </c>
      <c r="E19" s="48">
        <v>2060711</v>
      </c>
      <c r="F19" s="48">
        <v>30810291</v>
      </c>
      <c r="G19" s="48">
        <v>22444027</v>
      </c>
      <c r="H19" s="48">
        <v>8330783</v>
      </c>
      <c r="I19" s="48">
        <v>35481</v>
      </c>
      <c r="J19" s="48">
        <v>1600000</v>
      </c>
      <c r="K19" s="48"/>
      <c r="L19" s="48"/>
      <c r="M19" s="48"/>
      <c r="N19" s="48"/>
      <c r="O19" s="48"/>
      <c r="P19" s="48">
        <v>1600000</v>
      </c>
      <c r="Q19" s="48">
        <v>7390582</v>
      </c>
      <c r="R19" s="48"/>
      <c r="S19" s="48"/>
      <c r="T19" s="48">
        <v>298200</v>
      </c>
      <c r="U19" s="48"/>
      <c r="V19" s="48"/>
      <c r="W19" s="48"/>
      <c r="X19" s="48"/>
      <c r="Y19" s="48">
        <v>960</v>
      </c>
      <c r="Z19" s="48">
        <v>10426</v>
      </c>
      <c r="AA19" s="48">
        <v>4778</v>
      </c>
      <c r="AB19" s="48"/>
      <c r="AC19" s="48"/>
      <c r="AD19" s="48"/>
      <c r="AE19" s="48">
        <v>1240442</v>
      </c>
      <c r="AF19" s="48"/>
      <c r="AG19" s="48"/>
      <c r="AH19" s="48">
        <v>4228</v>
      </c>
      <c r="AI19" s="48">
        <v>247326</v>
      </c>
      <c r="AJ19" s="48">
        <v>0</v>
      </c>
      <c r="AK19" s="48">
        <v>26807</v>
      </c>
      <c r="AL19" s="48"/>
      <c r="AM19" s="48"/>
      <c r="AN19" s="48"/>
      <c r="AO19" s="48"/>
      <c r="AP19" s="48">
        <v>0</v>
      </c>
      <c r="AQ19" s="48">
        <v>1631114</v>
      </c>
      <c r="AR19" s="48"/>
      <c r="AS19" s="48">
        <v>1956654</v>
      </c>
      <c r="AT19" s="48">
        <v>202573</v>
      </c>
      <c r="AU19" s="48">
        <v>1623821</v>
      </c>
      <c r="AV19" s="48">
        <v>143253</v>
      </c>
      <c r="AW19" s="48"/>
      <c r="AX19" s="48">
        <v>408289</v>
      </c>
      <c r="AY19" s="48"/>
      <c r="AZ19" s="48">
        <v>1744</v>
      </c>
      <c r="BA19" s="48">
        <v>0</v>
      </c>
      <c r="BB19" s="48">
        <v>0</v>
      </c>
      <c r="BC19" s="48">
        <v>63951</v>
      </c>
      <c r="BD19" s="48"/>
      <c r="BE19" s="48"/>
      <c r="BF19" s="48">
        <v>0</v>
      </c>
      <c r="BG19" s="48">
        <v>28378</v>
      </c>
      <c r="BH19" s="48">
        <v>0</v>
      </c>
      <c r="BI19" s="48">
        <v>294000</v>
      </c>
      <c r="BJ19" s="48">
        <v>0</v>
      </c>
      <c r="BK19" s="48"/>
      <c r="BL19" s="48">
        <v>0</v>
      </c>
      <c r="BM19" s="48"/>
      <c r="BN19" s="48"/>
      <c r="BO19" s="48">
        <v>20216</v>
      </c>
      <c r="BP19" s="48">
        <v>5325674</v>
      </c>
      <c r="BQ19" s="48">
        <v>3970</v>
      </c>
      <c r="BR19" s="48">
        <v>1492097</v>
      </c>
      <c r="BS19" s="48">
        <v>34833</v>
      </c>
      <c r="BT19" s="48">
        <v>10364</v>
      </c>
      <c r="BU19" s="48">
        <v>868100</v>
      </c>
      <c r="BV19" s="48">
        <v>1829964</v>
      </c>
      <c r="BW19" s="48">
        <v>231734</v>
      </c>
      <c r="BX19" s="48">
        <v>154054</v>
      </c>
      <c r="BY19" s="48">
        <v>14426</v>
      </c>
      <c r="BZ19" s="48">
        <v>677669</v>
      </c>
      <c r="CA19" s="48">
        <v>2938</v>
      </c>
      <c r="CB19" s="48">
        <v>5524</v>
      </c>
      <c r="CC19" s="48"/>
      <c r="CD19" s="48"/>
      <c r="CE19" s="48">
        <v>0</v>
      </c>
      <c r="CF19" s="48"/>
      <c r="CG19" s="48"/>
      <c r="CH19" s="48"/>
      <c r="CI19" s="48"/>
      <c r="CJ19" s="48"/>
      <c r="CK19" s="48">
        <v>0</v>
      </c>
      <c r="CL19" s="48">
        <v>0</v>
      </c>
      <c r="CM19" s="48">
        <v>0</v>
      </c>
      <c r="CN19" s="48"/>
      <c r="CO19" s="48"/>
      <c r="CP19" s="48">
        <v>72611652</v>
      </c>
    </row>
    <row r="20" spans="1:94" x14ac:dyDescent="0.35">
      <c r="A20" t="s">
        <v>187</v>
      </c>
      <c r="B20" s="48">
        <v>24283553</v>
      </c>
      <c r="C20" s="48">
        <v>20102155</v>
      </c>
      <c r="D20" s="48">
        <v>2099688</v>
      </c>
      <c r="E20" s="48">
        <v>2081711</v>
      </c>
      <c r="F20" s="48">
        <v>22229491</v>
      </c>
      <c r="G20" s="48">
        <v>10837443</v>
      </c>
      <c r="H20" s="48">
        <v>11179963</v>
      </c>
      <c r="I20" s="48">
        <v>212086</v>
      </c>
      <c r="J20" s="48">
        <v>400000</v>
      </c>
      <c r="K20" s="48"/>
      <c r="L20" s="48"/>
      <c r="M20" s="48">
        <v>400000</v>
      </c>
      <c r="N20" s="48"/>
      <c r="O20" s="48"/>
      <c r="P20" s="48"/>
      <c r="Q20" s="48">
        <v>4195776</v>
      </c>
      <c r="R20" s="48"/>
      <c r="S20" s="48"/>
      <c r="T20" s="48">
        <v>93038</v>
      </c>
      <c r="U20" s="48"/>
      <c r="V20" s="48"/>
      <c r="W20" s="48"/>
      <c r="X20" s="48"/>
      <c r="Y20" s="48">
        <v>0</v>
      </c>
      <c r="Z20" s="48">
        <v>32765</v>
      </c>
      <c r="AA20" s="48">
        <v>0</v>
      </c>
      <c r="AB20" s="48"/>
      <c r="AC20" s="48"/>
      <c r="AD20" s="48"/>
      <c r="AE20" s="48">
        <v>638865</v>
      </c>
      <c r="AF20" s="48"/>
      <c r="AG20" s="48"/>
      <c r="AH20" s="48"/>
      <c r="AI20" s="48">
        <v>512984</v>
      </c>
      <c r="AJ20" s="48">
        <v>31842</v>
      </c>
      <c r="AK20" s="48">
        <v>166585</v>
      </c>
      <c r="AL20" s="48"/>
      <c r="AM20" s="48"/>
      <c r="AN20" s="48"/>
      <c r="AO20" s="48"/>
      <c r="AP20" s="48">
        <v>0</v>
      </c>
      <c r="AQ20" s="48">
        <v>175000</v>
      </c>
      <c r="AR20" s="48"/>
      <c r="AS20" s="48">
        <v>1413139</v>
      </c>
      <c r="AT20" s="48">
        <v>105985</v>
      </c>
      <c r="AU20" s="48">
        <v>1025571</v>
      </c>
      <c r="AV20" s="48"/>
      <c r="AW20" s="48"/>
      <c r="AX20" s="48">
        <v>556133</v>
      </c>
      <c r="AY20" s="48"/>
      <c r="AZ20" s="48">
        <v>0</v>
      </c>
      <c r="BA20" s="48">
        <v>0</v>
      </c>
      <c r="BB20" s="48">
        <v>4500</v>
      </c>
      <c r="BC20" s="48">
        <v>50411</v>
      </c>
      <c r="BD20" s="48"/>
      <c r="BE20" s="48">
        <v>0</v>
      </c>
      <c r="BF20" s="48">
        <v>0</v>
      </c>
      <c r="BG20" s="48">
        <v>11222</v>
      </c>
      <c r="BH20" s="48">
        <v>0</v>
      </c>
      <c r="BI20" s="48">
        <v>490000</v>
      </c>
      <c r="BJ20" s="48"/>
      <c r="BK20" s="48">
        <v>0</v>
      </c>
      <c r="BL20" s="48">
        <v>0</v>
      </c>
      <c r="BM20" s="48"/>
      <c r="BN20" s="48"/>
      <c r="BO20" s="48"/>
      <c r="BP20" s="48">
        <v>2669137</v>
      </c>
      <c r="BQ20" s="48"/>
      <c r="BR20" s="48">
        <v>689238</v>
      </c>
      <c r="BS20" s="48">
        <v>48593</v>
      </c>
      <c r="BT20" s="48">
        <v>2101</v>
      </c>
      <c r="BU20" s="48"/>
      <c r="BV20" s="48">
        <v>1524136</v>
      </c>
      <c r="BW20" s="48">
        <v>135020</v>
      </c>
      <c r="BX20" s="48">
        <v>201657</v>
      </c>
      <c r="BY20" s="48">
        <v>4971</v>
      </c>
      <c r="BZ20" s="48">
        <v>19103</v>
      </c>
      <c r="CA20" s="48">
        <v>7703</v>
      </c>
      <c r="CB20" s="48">
        <v>36614</v>
      </c>
      <c r="CC20" s="48"/>
      <c r="CD20" s="48"/>
      <c r="CE20" s="48">
        <v>0</v>
      </c>
      <c r="CF20" s="48"/>
      <c r="CG20" s="48"/>
      <c r="CH20" s="48"/>
      <c r="CI20" s="48"/>
      <c r="CJ20" s="48"/>
      <c r="CK20" s="48">
        <v>0</v>
      </c>
      <c r="CL20" s="48"/>
      <c r="CM20" s="48">
        <v>0</v>
      </c>
      <c r="CN20" s="48">
        <v>0</v>
      </c>
      <c r="CO20" s="48"/>
      <c r="CP20" s="48">
        <v>54334090</v>
      </c>
    </row>
    <row r="21" spans="1:94" x14ac:dyDescent="0.35">
      <c r="A21" t="s">
        <v>191</v>
      </c>
      <c r="B21" s="48">
        <v>88451066</v>
      </c>
      <c r="C21" s="48">
        <v>77891378</v>
      </c>
      <c r="D21" s="48">
        <v>4103456</v>
      </c>
      <c r="E21" s="48">
        <v>6456232</v>
      </c>
      <c r="F21" s="48">
        <v>36538124</v>
      </c>
      <c r="G21" s="48">
        <v>8494232</v>
      </c>
      <c r="H21" s="48">
        <v>27399833</v>
      </c>
      <c r="I21" s="48">
        <v>644060</v>
      </c>
      <c r="J21" s="48">
        <v>0</v>
      </c>
      <c r="K21" s="48"/>
      <c r="L21" s="48"/>
      <c r="M21" s="48"/>
      <c r="N21" s="48"/>
      <c r="O21" s="48"/>
      <c r="P21" s="48">
        <v>0</v>
      </c>
      <c r="Q21" s="48">
        <v>14876381</v>
      </c>
      <c r="R21" s="48"/>
      <c r="S21" s="48"/>
      <c r="T21" s="48">
        <v>783877</v>
      </c>
      <c r="U21" s="48"/>
      <c r="V21" s="48"/>
      <c r="W21" s="48">
        <v>306288</v>
      </c>
      <c r="X21" s="48"/>
      <c r="Y21" s="48">
        <v>31348</v>
      </c>
      <c r="Z21" s="48">
        <v>60070</v>
      </c>
      <c r="AA21" s="48">
        <v>11103</v>
      </c>
      <c r="AB21" s="48"/>
      <c r="AC21" s="48"/>
      <c r="AD21" s="48"/>
      <c r="AE21" s="48">
        <v>1936770</v>
      </c>
      <c r="AF21" s="48"/>
      <c r="AG21" s="48"/>
      <c r="AH21" s="48">
        <v>29309</v>
      </c>
      <c r="AI21" s="48">
        <v>528307</v>
      </c>
      <c r="AJ21" s="48">
        <v>66961</v>
      </c>
      <c r="AK21" s="48">
        <v>24443</v>
      </c>
      <c r="AL21" s="48">
        <v>0</v>
      </c>
      <c r="AM21" s="48"/>
      <c r="AN21" s="48"/>
      <c r="AO21" s="48"/>
      <c r="AP21" s="48">
        <v>24132</v>
      </c>
      <c r="AQ21" s="48">
        <v>1339435</v>
      </c>
      <c r="AR21" s="48"/>
      <c r="AS21" s="48">
        <v>5435152</v>
      </c>
      <c r="AT21" s="48">
        <v>785115</v>
      </c>
      <c r="AU21" s="48">
        <v>3418571</v>
      </c>
      <c r="AV21" s="48">
        <v>95502</v>
      </c>
      <c r="AW21" s="48"/>
      <c r="AX21" s="48">
        <v>23686023</v>
      </c>
      <c r="AY21" s="48">
        <v>22317</v>
      </c>
      <c r="AZ21" s="48">
        <v>17442</v>
      </c>
      <c r="BA21" s="48">
        <v>2124</v>
      </c>
      <c r="BB21" s="48">
        <v>1127837</v>
      </c>
      <c r="BC21" s="48">
        <v>123143</v>
      </c>
      <c r="BD21" s="48"/>
      <c r="BE21" s="48">
        <v>655</v>
      </c>
      <c r="BF21" s="48">
        <v>0</v>
      </c>
      <c r="BG21" s="48">
        <v>12399763</v>
      </c>
      <c r="BH21" s="48">
        <v>8819935</v>
      </c>
      <c r="BI21" s="48">
        <v>1078000</v>
      </c>
      <c r="BJ21" s="48">
        <v>2619</v>
      </c>
      <c r="BK21" s="48">
        <v>11709</v>
      </c>
      <c r="BL21" s="48">
        <v>0</v>
      </c>
      <c r="BM21" s="48"/>
      <c r="BN21" s="48"/>
      <c r="BO21" s="48">
        <v>80478</v>
      </c>
      <c r="BP21" s="48">
        <v>13049572</v>
      </c>
      <c r="BQ21" s="48"/>
      <c r="BR21" s="48">
        <v>7030673</v>
      </c>
      <c r="BS21" s="48">
        <v>14965</v>
      </c>
      <c r="BT21" s="48">
        <v>772</v>
      </c>
      <c r="BU21" s="48">
        <v>1503659</v>
      </c>
      <c r="BV21" s="48">
        <v>3198565</v>
      </c>
      <c r="BW21" s="48">
        <v>512659</v>
      </c>
      <c r="BX21" s="48">
        <v>679224</v>
      </c>
      <c r="BY21" s="48">
        <v>994</v>
      </c>
      <c r="BZ21" s="48">
        <v>61864</v>
      </c>
      <c r="CA21" s="48">
        <v>4932</v>
      </c>
      <c r="CB21" s="48">
        <v>41265</v>
      </c>
      <c r="CC21" s="48">
        <v>173944</v>
      </c>
      <c r="CD21" s="48">
        <v>173944</v>
      </c>
      <c r="CE21" s="48">
        <v>40908750</v>
      </c>
      <c r="CF21" s="48"/>
      <c r="CG21" s="48"/>
      <c r="CH21" s="48">
        <v>375000</v>
      </c>
      <c r="CI21" s="48"/>
      <c r="CJ21" s="48"/>
      <c r="CK21" s="48">
        <v>0</v>
      </c>
      <c r="CL21" s="48">
        <v>4841250</v>
      </c>
      <c r="CM21" s="48">
        <v>21000000</v>
      </c>
      <c r="CN21" s="48">
        <v>5010000</v>
      </c>
      <c r="CO21" s="48">
        <v>9682500</v>
      </c>
      <c r="CP21" s="48">
        <v>217683862</v>
      </c>
    </row>
    <row r="22" spans="1:94" x14ac:dyDescent="0.35">
      <c r="A22" t="s">
        <v>200</v>
      </c>
      <c r="B22" s="48">
        <v>18852054</v>
      </c>
      <c r="C22" s="48">
        <v>14883145</v>
      </c>
      <c r="D22" s="48">
        <v>2187026</v>
      </c>
      <c r="E22" s="48">
        <v>1781884</v>
      </c>
      <c r="F22" s="48">
        <v>9926123</v>
      </c>
      <c r="G22" s="48">
        <v>1708007</v>
      </c>
      <c r="H22" s="48">
        <v>8205661</v>
      </c>
      <c r="I22" s="48">
        <v>12455</v>
      </c>
      <c r="J22" s="48">
        <v>2400000</v>
      </c>
      <c r="K22" s="48"/>
      <c r="L22" s="48"/>
      <c r="M22" s="48"/>
      <c r="N22" s="48"/>
      <c r="O22" s="48"/>
      <c r="P22" s="48">
        <v>2400000</v>
      </c>
      <c r="Q22" s="48">
        <v>2677770</v>
      </c>
      <c r="R22" s="48"/>
      <c r="S22" s="48"/>
      <c r="T22" s="48">
        <v>626784</v>
      </c>
      <c r="U22" s="48"/>
      <c r="V22" s="48"/>
      <c r="W22" s="48"/>
      <c r="X22" s="48"/>
      <c r="Y22" s="48">
        <v>17288</v>
      </c>
      <c r="Z22" s="48">
        <v>0</v>
      </c>
      <c r="AA22" s="48">
        <v>0</v>
      </c>
      <c r="AB22" s="48"/>
      <c r="AC22" s="48"/>
      <c r="AD22" s="48"/>
      <c r="AE22" s="48">
        <v>228646</v>
      </c>
      <c r="AF22" s="48"/>
      <c r="AG22" s="48"/>
      <c r="AH22" s="48"/>
      <c r="AI22" s="48">
        <v>328162</v>
      </c>
      <c r="AJ22" s="48">
        <v>33132</v>
      </c>
      <c r="AK22" s="48">
        <v>46849</v>
      </c>
      <c r="AL22" s="48"/>
      <c r="AM22" s="48"/>
      <c r="AN22" s="48"/>
      <c r="AO22" s="48"/>
      <c r="AP22" s="48">
        <v>72397</v>
      </c>
      <c r="AQ22" s="48">
        <v>396163</v>
      </c>
      <c r="AR22" s="48"/>
      <c r="AS22" s="48">
        <v>434812</v>
      </c>
      <c r="AT22" s="48">
        <v>104464</v>
      </c>
      <c r="AU22" s="48">
        <v>341857</v>
      </c>
      <c r="AV22" s="48">
        <v>47215</v>
      </c>
      <c r="AW22" s="48"/>
      <c r="AX22" s="48">
        <v>461266</v>
      </c>
      <c r="AY22" s="48"/>
      <c r="AZ22" s="48">
        <v>0</v>
      </c>
      <c r="BA22" s="48">
        <v>0</v>
      </c>
      <c r="BB22" s="48">
        <v>34787</v>
      </c>
      <c r="BC22" s="48">
        <v>101415</v>
      </c>
      <c r="BD22" s="48"/>
      <c r="BE22" s="48">
        <v>8616</v>
      </c>
      <c r="BF22" s="48">
        <v>0</v>
      </c>
      <c r="BG22" s="48">
        <v>58198</v>
      </c>
      <c r="BH22" s="48">
        <v>127118</v>
      </c>
      <c r="BI22" s="48">
        <v>98000</v>
      </c>
      <c r="BJ22" s="48">
        <v>2619</v>
      </c>
      <c r="BK22" s="48">
        <v>2766</v>
      </c>
      <c r="BL22" s="48">
        <v>0</v>
      </c>
      <c r="BM22" s="48">
        <v>0</v>
      </c>
      <c r="BN22" s="48"/>
      <c r="BO22" s="48">
        <v>27748</v>
      </c>
      <c r="BP22" s="48">
        <v>1038432</v>
      </c>
      <c r="BQ22" s="48"/>
      <c r="BR22" s="48">
        <v>338369</v>
      </c>
      <c r="BS22" s="48"/>
      <c r="BT22" s="48"/>
      <c r="BU22" s="48">
        <v>277830</v>
      </c>
      <c r="BV22" s="48">
        <v>374911</v>
      </c>
      <c r="BW22" s="48"/>
      <c r="BX22" s="48">
        <v>143</v>
      </c>
      <c r="BY22" s="48"/>
      <c r="BZ22" s="48">
        <v>12187</v>
      </c>
      <c r="CA22" s="48"/>
      <c r="CB22" s="48">
        <v>34992</v>
      </c>
      <c r="CC22" s="48">
        <v>150822</v>
      </c>
      <c r="CD22" s="48">
        <v>150822</v>
      </c>
      <c r="CE22" s="48">
        <v>125000</v>
      </c>
      <c r="CF22" s="48"/>
      <c r="CG22" s="48"/>
      <c r="CH22" s="48">
        <v>125000</v>
      </c>
      <c r="CI22" s="48"/>
      <c r="CJ22" s="48"/>
      <c r="CK22" s="48">
        <v>0</v>
      </c>
      <c r="CL22" s="48"/>
      <c r="CM22" s="48">
        <v>0</v>
      </c>
      <c r="CN22" s="48">
        <v>0</v>
      </c>
      <c r="CO22" s="48"/>
      <c r="CP22" s="48">
        <v>35631468</v>
      </c>
    </row>
    <row r="23" spans="1:94" x14ac:dyDescent="0.35">
      <c r="A23" t="s">
        <v>206</v>
      </c>
      <c r="B23" s="48">
        <v>10994039</v>
      </c>
      <c r="C23" s="48">
        <v>9205177</v>
      </c>
      <c r="D23" s="48">
        <v>513370</v>
      </c>
      <c r="E23" s="48">
        <v>1275492</v>
      </c>
      <c r="F23" s="48">
        <v>7984871</v>
      </c>
      <c r="G23" s="48">
        <v>3330154</v>
      </c>
      <c r="H23" s="48">
        <v>4612154</v>
      </c>
      <c r="I23" s="48">
        <v>42562</v>
      </c>
      <c r="J23" s="48">
        <v>1600000</v>
      </c>
      <c r="K23" s="48"/>
      <c r="L23" s="48"/>
      <c r="M23" s="48"/>
      <c r="N23" s="48"/>
      <c r="O23" s="48"/>
      <c r="P23" s="48">
        <v>1600000</v>
      </c>
      <c r="Q23" s="48">
        <v>582380</v>
      </c>
      <c r="R23" s="48"/>
      <c r="S23" s="48"/>
      <c r="T23" s="48">
        <v>261160</v>
      </c>
      <c r="U23" s="48"/>
      <c r="V23" s="48"/>
      <c r="W23" s="48"/>
      <c r="X23" s="48"/>
      <c r="Y23" s="48">
        <v>0</v>
      </c>
      <c r="Z23" s="48">
        <v>4083</v>
      </c>
      <c r="AA23" s="48">
        <v>0</v>
      </c>
      <c r="AB23" s="48"/>
      <c r="AC23" s="48"/>
      <c r="AD23" s="48"/>
      <c r="AE23" s="48">
        <v>134498</v>
      </c>
      <c r="AF23" s="48"/>
      <c r="AG23" s="48"/>
      <c r="AH23" s="48"/>
      <c r="AI23" s="48">
        <v>4971</v>
      </c>
      <c r="AJ23" s="48">
        <v>5788</v>
      </c>
      <c r="AK23" s="48">
        <v>5910</v>
      </c>
      <c r="AL23" s="48"/>
      <c r="AM23" s="48"/>
      <c r="AN23" s="48"/>
      <c r="AO23" s="48"/>
      <c r="AP23" s="48">
        <v>10390</v>
      </c>
      <c r="AQ23" s="48">
        <v>25000</v>
      </c>
      <c r="AR23" s="48"/>
      <c r="AS23" s="48">
        <v>0</v>
      </c>
      <c r="AT23" s="48">
        <v>130580</v>
      </c>
      <c r="AU23" s="48">
        <v>0</v>
      </c>
      <c r="AV23" s="48">
        <v>0</v>
      </c>
      <c r="AW23" s="48"/>
      <c r="AX23" s="48">
        <v>125846</v>
      </c>
      <c r="AY23" s="48"/>
      <c r="AZ23" s="48"/>
      <c r="BA23" s="48">
        <v>0</v>
      </c>
      <c r="BB23" s="48">
        <v>0</v>
      </c>
      <c r="BC23" s="48">
        <v>0</v>
      </c>
      <c r="BD23" s="48"/>
      <c r="BE23" s="48"/>
      <c r="BF23" s="48">
        <v>0</v>
      </c>
      <c r="BG23" s="48">
        <v>4434</v>
      </c>
      <c r="BH23" s="48">
        <v>14163</v>
      </c>
      <c r="BI23" s="48">
        <v>98000</v>
      </c>
      <c r="BJ23" s="48"/>
      <c r="BK23" s="48"/>
      <c r="BL23" s="48">
        <v>0</v>
      </c>
      <c r="BM23" s="48">
        <v>0</v>
      </c>
      <c r="BN23" s="48"/>
      <c r="BO23" s="48">
        <v>9249</v>
      </c>
      <c r="BP23" s="48">
        <v>644080</v>
      </c>
      <c r="BQ23" s="48"/>
      <c r="BR23" s="48">
        <v>226977</v>
      </c>
      <c r="BS23" s="48"/>
      <c r="BT23" s="48"/>
      <c r="BU23" s="48">
        <v>145259</v>
      </c>
      <c r="BV23" s="48">
        <v>198811</v>
      </c>
      <c r="BW23" s="48"/>
      <c r="BX23" s="48">
        <v>49517</v>
      </c>
      <c r="BY23" s="48"/>
      <c r="BZ23" s="48">
        <v>13019</v>
      </c>
      <c r="CA23" s="48"/>
      <c r="CB23" s="48">
        <v>10498</v>
      </c>
      <c r="CC23" s="48">
        <v>14140</v>
      </c>
      <c r="CD23" s="48">
        <v>14140</v>
      </c>
      <c r="CE23" s="48">
        <v>0</v>
      </c>
      <c r="CF23" s="48"/>
      <c r="CG23" s="48"/>
      <c r="CH23" s="48"/>
      <c r="CI23" s="48"/>
      <c r="CJ23" s="48"/>
      <c r="CK23" s="48">
        <v>0</v>
      </c>
      <c r="CL23" s="48"/>
      <c r="CM23" s="48">
        <v>0</v>
      </c>
      <c r="CN23" s="48">
        <v>0</v>
      </c>
      <c r="CO23" s="48"/>
      <c r="CP23" s="48">
        <v>21945355</v>
      </c>
    </row>
    <row r="24" spans="1:94" x14ac:dyDescent="0.35">
      <c r="A24" t="s">
        <v>212</v>
      </c>
      <c r="B24" s="48">
        <v>14829736</v>
      </c>
      <c r="C24" s="48">
        <v>12156107</v>
      </c>
      <c r="D24" s="48">
        <v>1454108</v>
      </c>
      <c r="E24" s="48">
        <v>1219521</v>
      </c>
      <c r="F24" s="48">
        <v>11449654</v>
      </c>
      <c r="G24" s="48">
        <v>6189910</v>
      </c>
      <c r="H24" s="48">
        <v>5256954</v>
      </c>
      <c r="I24" s="48">
        <v>2789</v>
      </c>
      <c r="J24" s="48">
        <v>0</v>
      </c>
      <c r="K24" s="48"/>
      <c r="L24" s="48"/>
      <c r="M24" s="48"/>
      <c r="N24" s="48"/>
      <c r="O24" s="48"/>
      <c r="P24" s="48">
        <v>0</v>
      </c>
      <c r="Q24" s="48">
        <v>1890189</v>
      </c>
      <c r="R24" s="48"/>
      <c r="S24" s="48"/>
      <c r="T24" s="48">
        <v>396637</v>
      </c>
      <c r="U24" s="48"/>
      <c r="V24" s="48"/>
      <c r="W24" s="48"/>
      <c r="X24" s="48"/>
      <c r="Y24" s="48">
        <v>25896</v>
      </c>
      <c r="Z24" s="48">
        <v>4617</v>
      </c>
      <c r="AA24" s="48"/>
      <c r="AB24" s="48"/>
      <c r="AC24" s="48"/>
      <c r="AD24" s="48"/>
      <c r="AE24" s="48">
        <v>147948</v>
      </c>
      <c r="AF24" s="48"/>
      <c r="AG24" s="48"/>
      <c r="AH24" s="48"/>
      <c r="AI24" s="48">
        <v>6880</v>
      </c>
      <c r="AJ24" s="48">
        <v>14495</v>
      </c>
      <c r="AK24" s="48">
        <v>26480</v>
      </c>
      <c r="AL24" s="48"/>
      <c r="AM24" s="48"/>
      <c r="AN24" s="48"/>
      <c r="AO24" s="48"/>
      <c r="AP24" s="48">
        <v>20110</v>
      </c>
      <c r="AQ24" s="48">
        <v>255421</v>
      </c>
      <c r="AR24" s="48"/>
      <c r="AS24" s="48">
        <v>434812</v>
      </c>
      <c r="AT24" s="48">
        <v>71819</v>
      </c>
      <c r="AU24" s="48">
        <v>256393</v>
      </c>
      <c r="AV24" s="48"/>
      <c r="AW24" s="48">
        <v>228681</v>
      </c>
      <c r="AX24" s="48">
        <v>5409726</v>
      </c>
      <c r="AY24" s="48"/>
      <c r="AZ24" s="48">
        <v>0</v>
      </c>
      <c r="BA24" s="48">
        <v>0</v>
      </c>
      <c r="BB24" s="48">
        <v>909000</v>
      </c>
      <c r="BC24" s="48">
        <v>0</v>
      </c>
      <c r="BD24" s="48"/>
      <c r="BE24" s="48">
        <v>1309</v>
      </c>
      <c r="BF24" s="48">
        <v>0</v>
      </c>
      <c r="BG24" s="48">
        <v>24830</v>
      </c>
      <c r="BH24" s="48">
        <v>4395575</v>
      </c>
      <c r="BI24" s="48">
        <v>49000</v>
      </c>
      <c r="BJ24" s="48"/>
      <c r="BK24" s="48"/>
      <c r="BL24" s="48">
        <v>0</v>
      </c>
      <c r="BM24" s="48">
        <v>30012</v>
      </c>
      <c r="BN24" s="48"/>
      <c r="BO24" s="48">
        <v>0</v>
      </c>
      <c r="BP24" s="48">
        <v>5647568</v>
      </c>
      <c r="BQ24" s="48"/>
      <c r="BR24" s="48">
        <v>4511586</v>
      </c>
      <c r="BS24" s="48"/>
      <c r="BT24" s="48"/>
      <c r="BU24" s="48">
        <v>229172</v>
      </c>
      <c r="BV24" s="48">
        <v>799429</v>
      </c>
      <c r="BW24" s="48">
        <v>78629</v>
      </c>
      <c r="BX24" s="48">
        <v>0</v>
      </c>
      <c r="BY24" s="48"/>
      <c r="BZ24" s="48">
        <v>14756</v>
      </c>
      <c r="CA24" s="48"/>
      <c r="CB24" s="48">
        <v>13997</v>
      </c>
      <c r="CC24" s="48">
        <v>141396</v>
      </c>
      <c r="CD24" s="48">
        <v>141396</v>
      </c>
      <c r="CE24" s="48">
        <v>125000</v>
      </c>
      <c r="CF24" s="48"/>
      <c r="CG24" s="48"/>
      <c r="CH24" s="48">
        <v>125000</v>
      </c>
      <c r="CI24" s="48"/>
      <c r="CJ24" s="48"/>
      <c r="CK24" s="48">
        <v>0</v>
      </c>
      <c r="CL24" s="48"/>
      <c r="CM24" s="48">
        <v>0</v>
      </c>
      <c r="CN24" s="48">
        <v>0</v>
      </c>
      <c r="CO24" s="48"/>
      <c r="CP24" s="48">
        <v>39493269</v>
      </c>
    </row>
    <row r="25" spans="1:94" x14ac:dyDescent="0.35">
      <c r="A25" t="s">
        <v>218</v>
      </c>
      <c r="B25" s="48">
        <v>37937104</v>
      </c>
      <c r="C25" s="48">
        <v>34514097</v>
      </c>
      <c r="D25" s="48">
        <v>916888</v>
      </c>
      <c r="E25" s="48">
        <v>2506119</v>
      </c>
      <c r="F25" s="48">
        <v>24298663</v>
      </c>
      <c r="G25" s="48">
        <v>13639298</v>
      </c>
      <c r="H25" s="48">
        <v>10620990</v>
      </c>
      <c r="I25" s="48">
        <v>38375</v>
      </c>
      <c r="J25" s="48">
        <v>0</v>
      </c>
      <c r="K25" s="48"/>
      <c r="L25" s="48"/>
      <c r="M25" s="48"/>
      <c r="N25" s="48">
        <v>0</v>
      </c>
      <c r="O25" s="48"/>
      <c r="P25" s="48">
        <v>0</v>
      </c>
      <c r="Q25" s="48">
        <v>4743101</v>
      </c>
      <c r="R25" s="48"/>
      <c r="S25" s="48"/>
      <c r="T25" s="48">
        <v>305776</v>
      </c>
      <c r="U25" s="48"/>
      <c r="V25" s="48"/>
      <c r="W25" s="48"/>
      <c r="X25" s="48"/>
      <c r="Y25" s="48">
        <v>0</v>
      </c>
      <c r="Z25" s="48">
        <v>5387</v>
      </c>
      <c r="AA25" s="48">
        <v>0</v>
      </c>
      <c r="AB25" s="48"/>
      <c r="AC25" s="48"/>
      <c r="AD25" s="48"/>
      <c r="AE25" s="48">
        <v>618690</v>
      </c>
      <c r="AF25" s="48"/>
      <c r="AG25" s="48"/>
      <c r="AH25" s="48"/>
      <c r="AI25" s="48">
        <v>560726</v>
      </c>
      <c r="AJ25" s="48">
        <v>29095</v>
      </c>
      <c r="AK25" s="48">
        <v>82155</v>
      </c>
      <c r="AL25" s="48"/>
      <c r="AM25" s="48"/>
      <c r="AN25" s="48"/>
      <c r="AO25" s="48"/>
      <c r="AP25" s="48">
        <v>36199</v>
      </c>
      <c r="AQ25" s="48">
        <v>384627</v>
      </c>
      <c r="AR25" s="48"/>
      <c r="AS25" s="48">
        <v>1630545</v>
      </c>
      <c r="AT25" s="48">
        <v>64331</v>
      </c>
      <c r="AU25" s="48">
        <v>1025571</v>
      </c>
      <c r="AV25" s="48"/>
      <c r="AW25" s="48"/>
      <c r="AX25" s="48">
        <v>10085357</v>
      </c>
      <c r="AY25" s="48"/>
      <c r="AZ25" s="48"/>
      <c r="BA25" s="48">
        <v>0</v>
      </c>
      <c r="BB25" s="48">
        <v>0</v>
      </c>
      <c r="BC25" s="48">
        <v>5819</v>
      </c>
      <c r="BD25" s="48"/>
      <c r="BE25" s="48">
        <v>31591</v>
      </c>
      <c r="BF25" s="48">
        <v>0</v>
      </c>
      <c r="BG25" s="48">
        <v>3246551</v>
      </c>
      <c r="BH25" s="48">
        <v>6556396</v>
      </c>
      <c r="BI25" s="48">
        <v>245000</v>
      </c>
      <c r="BJ25" s="48"/>
      <c r="BK25" s="48"/>
      <c r="BL25" s="48">
        <v>0</v>
      </c>
      <c r="BM25" s="48">
        <v>0</v>
      </c>
      <c r="BN25" s="48"/>
      <c r="BO25" s="48">
        <v>0</v>
      </c>
      <c r="BP25" s="48">
        <v>5148861</v>
      </c>
      <c r="BQ25" s="48"/>
      <c r="BR25" s="48">
        <v>3009228</v>
      </c>
      <c r="BS25" s="48">
        <v>1142</v>
      </c>
      <c r="BT25" s="48">
        <v>1426</v>
      </c>
      <c r="BU25" s="48">
        <v>1375507</v>
      </c>
      <c r="BV25" s="48">
        <v>463621</v>
      </c>
      <c r="BW25" s="48">
        <v>103147</v>
      </c>
      <c r="BX25" s="48">
        <v>0</v>
      </c>
      <c r="BY25" s="48"/>
      <c r="BZ25" s="48">
        <v>194791</v>
      </c>
      <c r="CA25" s="48"/>
      <c r="CB25" s="48"/>
      <c r="CC25" s="48">
        <v>193241</v>
      </c>
      <c r="CD25" s="48">
        <v>193241</v>
      </c>
      <c r="CE25" s="48">
        <v>3232500</v>
      </c>
      <c r="CF25" s="48"/>
      <c r="CG25" s="48"/>
      <c r="CH25" s="48"/>
      <c r="CI25" s="48"/>
      <c r="CJ25" s="48"/>
      <c r="CK25" s="48">
        <v>0</v>
      </c>
      <c r="CL25" s="48">
        <v>750000</v>
      </c>
      <c r="CM25" s="48">
        <v>682500</v>
      </c>
      <c r="CN25" s="48">
        <v>300000</v>
      </c>
      <c r="CO25" s="48">
        <v>1500000</v>
      </c>
      <c r="CP25" s="48">
        <v>85638829</v>
      </c>
    </row>
    <row r="26" spans="1:94" x14ac:dyDescent="0.35">
      <c r="A26" t="s">
        <v>226</v>
      </c>
      <c r="B26" s="48">
        <v>155870456</v>
      </c>
      <c r="C26" s="48">
        <v>125469467</v>
      </c>
      <c r="D26" s="48">
        <v>17881006</v>
      </c>
      <c r="E26" s="48">
        <v>12519983</v>
      </c>
      <c r="F26" s="48">
        <v>112410331</v>
      </c>
      <c r="G26" s="48">
        <v>65080208</v>
      </c>
      <c r="H26" s="48">
        <v>46915990</v>
      </c>
      <c r="I26" s="48">
        <v>414133</v>
      </c>
      <c r="J26" s="48">
        <v>24000000</v>
      </c>
      <c r="K26" s="48"/>
      <c r="L26" s="48"/>
      <c r="M26" s="48"/>
      <c r="N26" s="48"/>
      <c r="O26" s="48"/>
      <c r="P26" s="48">
        <v>24000000</v>
      </c>
      <c r="Q26" s="48">
        <v>16097683</v>
      </c>
      <c r="R26" s="48"/>
      <c r="S26" s="48"/>
      <c r="T26" s="48">
        <v>2513665</v>
      </c>
      <c r="U26" s="48"/>
      <c r="V26" s="48"/>
      <c r="W26" s="48"/>
      <c r="X26" s="48"/>
      <c r="Y26" s="48">
        <v>32711</v>
      </c>
      <c r="Z26" s="48">
        <v>28621</v>
      </c>
      <c r="AA26" s="48">
        <v>7167</v>
      </c>
      <c r="AB26" s="48"/>
      <c r="AC26" s="48"/>
      <c r="AD26" s="48"/>
      <c r="AE26" s="48">
        <v>2084717</v>
      </c>
      <c r="AF26" s="48"/>
      <c r="AG26" s="48"/>
      <c r="AH26" s="48"/>
      <c r="AI26" s="48">
        <v>1442760</v>
      </c>
      <c r="AJ26" s="48">
        <v>121353</v>
      </c>
      <c r="AK26" s="48">
        <v>92339</v>
      </c>
      <c r="AL26" s="48"/>
      <c r="AM26" s="48"/>
      <c r="AN26" s="48">
        <v>0</v>
      </c>
      <c r="AO26" s="48"/>
      <c r="AP26" s="48">
        <v>108261</v>
      </c>
      <c r="AQ26" s="48">
        <v>1781704</v>
      </c>
      <c r="AR26" s="48">
        <v>0</v>
      </c>
      <c r="AS26" s="48">
        <v>3369794</v>
      </c>
      <c r="AT26" s="48">
        <v>1524526</v>
      </c>
      <c r="AU26" s="48">
        <v>2990065</v>
      </c>
      <c r="AV26" s="48">
        <v>0</v>
      </c>
      <c r="AW26" s="48"/>
      <c r="AX26" s="48">
        <v>48318597</v>
      </c>
      <c r="AY26" s="48">
        <v>0</v>
      </c>
      <c r="AZ26" s="48">
        <v>1905</v>
      </c>
      <c r="BA26" s="48">
        <v>0</v>
      </c>
      <c r="BB26" s="48">
        <v>3200000</v>
      </c>
      <c r="BC26" s="48">
        <v>8372</v>
      </c>
      <c r="BD26" s="48"/>
      <c r="BE26" s="48">
        <v>32331</v>
      </c>
      <c r="BF26" s="48">
        <v>0</v>
      </c>
      <c r="BG26" s="48">
        <v>4261510</v>
      </c>
      <c r="BH26" s="48">
        <v>40805937</v>
      </c>
      <c r="BI26" s="48">
        <v>0</v>
      </c>
      <c r="BJ26" s="48"/>
      <c r="BK26" s="48"/>
      <c r="BL26" s="48">
        <v>0</v>
      </c>
      <c r="BM26" s="48">
        <v>0</v>
      </c>
      <c r="BN26" s="48"/>
      <c r="BO26" s="48">
        <v>8542</v>
      </c>
      <c r="BP26" s="48">
        <v>18741217</v>
      </c>
      <c r="BQ26" s="48"/>
      <c r="BR26" s="48">
        <v>6924734</v>
      </c>
      <c r="BS26" s="48">
        <v>2938</v>
      </c>
      <c r="BT26" s="48">
        <v>30319</v>
      </c>
      <c r="BU26" s="48">
        <v>4281203</v>
      </c>
      <c r="BV26" s="48">
        <v>5684801</v>
      </c>
      <c r="BW26" s="48">
        <v>844418</v>
      </c>
      <c r="BX26" s="48">
        <v>483993</v>
      </c>
      <c r="BY26" s="48">
        <v>1004</v>
      </c>
      <c r="BZ26" s="48">
        <v>473810</v>
      </c>
      <c r="CA26" s="48"/>
      <c r="CB26" s="48">
        <v>13997</v>
      </c>
      <c r="CC26" s="48">
        <v>532592</v>
      </c>
      <c r="CD26" s="48">
        <v>532592</v>
      </c>
      <c r="CE26" s="48">
        <v>10578000</v>
      </c>
      <c r="CF26" s="48"/>
      <c r="CG26" s="48"/>
      <c r="CH26" s="48"/>
      <c r="CI26" s="48"/>
      <c r="CJ26" s="48"/>
      <c r="CK26" s="48">
        <v>0</v>
      </c>
      <c r="CL26" s="48">
        <v>2625000</v>
      </c>
      <c r="CM26" s="48">
        <v>903000</v>
      </c>
      <c r="CN26" s="48">
        <v>1800000</v>
      </c>
      <c r="CO26" s="48">
        <v>5250000</v>
      </c>
      <c r="CP26" s="48">
        <v>386548875</v>
      </c>
    </row>
    <row r="27" spans="1:94" x14ac:dyDescent="0.35">
      <c r="A27" t="s">
        <v>233</v>
      </c>
      <c r="B27" s="48">
        <v>11478297</v>
      </c>
      <c r="C27" s="48">
        <v>9188874</v>
      </c>
      <c r="D27" s="48">
        <v>1523239</v>
      </c>
      <c r="E27" s="48">
        <v>766184</v>
      </c>
      <c r="F27" s="48">
        <v>7439601</v>
      </c>
      <c r="G27" s="48">
        <v>3309204</v>
      </c>
      <c r="H27" s="48">
        <v>4121683</v>
      </c>
      <c r="I27" s="48">
        <v>8715</v>
      </c>
      <c r="J27" s="48">
        <v>0</v>
      </c>
      <c r="K27" s="48"/>
      <c r="L27" s="48"/>
      <c r="M27" s="48"/>
      <c r="N27" s="48">
        <v>0</v>
      </c>
      <c r="O27" s="48"/>
      <c r="P27" s="48">
        <v>0</v>
      </c>
      <c r="Q27" s="48">
        <v>1698100</v>
      </c>
      <c r="R27" s="48"/>
      <c r="S27" s="48"/>
      <c r="T27" s="48">
        <v>221986</v>
      </c>
      <c r="U27" s="48"/>
      <c r="V27" s="48"/>
      <c r="W27" s="48">
        <v>305278</v>
      </c>
      <c r="X27" s="48"/>
      <c r="Y27" s="48">
        <v>6815</v>
      </c>
      <c r="Z27" s="48">
        <v>6926</v>
      </c>
      <c r="AA27" s="48">
        <v>4778</v>
      </c>
      <c r="AB27" s="48"/>
      <c r="AC27" s="48"/>
      <c r="AD27" s="48"/>
      <c r="AE27" s="48">
        <v>73974</v>
      </c>
      <c r="AF27" s="48"/>
      <c r="AG27" s="48"/>
      <c r="AH27" s="48"/>
      <c r="AI27" s="48">
        <v>191164</v>
      </c>
      <c r="AJ27" s="48">
        <v>0</v>
      </c>
      <c r="AK27" s="48">
        <v>16295</v>
      </c>
      <c r="AL27" s="48"/>
      <c r="AM27" s="48"/>
      <c r="AN27" s="48"/>
      <c r="AO27" s="48"/>
      <c r="AP27" s="48">
        <v>46757</v>
      </c>
      <c r="AQ27" s="48">
        <v>259040</v>
      </c>
      <c r="AR27" s="48"/>
      <c r="AS27" s="48">
        <v>217406</v>
      </c>
      <c r="AT27" s="48">
        <v>91406</v>
      </c>
      <c r="AU27" s="48">
        <v>256274</v>
      </c>
      <c r="AV27" s="48"/>
      <c r="AW27" s="48"/>
      <c r="AX27" s="48">
        <v>950884</v>
      </c>
      <c r="AY27" s="48"/>
      <c r="AZ27" s="48"/>
      <c r="BA27" s="48">
        <v>0</v>
      </c>
      <c r="BB27" s="48">
        <v>904500</v>
      </c>
      <c r="BC27" s="48">
        <v>0</v>
      </c>
      <c r="BD27" s="48"/>
      <c r="BE27" s="48">
        <v>33027</v>
      </c>
      <c r="BF27" s="48">
        <v>0</v>
      </c>
      <c r="BG27" s="48">
        <v>13356</v>
      </c>
      <c r="BH27" s="48"/>
      <c r="BI27" s="48">
        <v>0</v>
      </c>
      <c r="BJ27" s="48"/>
      <c r="BK27" s="48"/>
      <c r="BL27" s="48">
        <v>0</v>
      </c>
      <c r="BM27" s="48">
        <v>0</v>
      </c>
      <c r="BN27" s="48"/>
      <c r="BO27" s="48"/>
      <c r="BP27" s="48">
        <v>1064905</v>
      </c>
      <c r="BQ27" s="48"/>
      <c r="BR27" s="48">
        <v>341753</v>
      </c>
      <c r="BS27" s="48"/>
      <c r="BT27" s="48"/>
      <c r="BU27" s="48">
        <v>423507</v>
      </c>
      <c r="BV27" s="48">
        <v>241105</v>
      </c>
      <c r="BW27" s="48">
        <v>15201</v>
      </c>
      <c r="BX27" s="48"/>
      <c r="BY27" s="48"/>
      <c r="BZ27" s="48">
        <v>43339</v>
      </c>
      <c r="CA27" s="48"/>
      <c r="CB27" s="48"/>
      <c r="CC27" s="48">
        <v>80124</v>
      </c>
      <c r="CD27" s="48">
        <v>80124</v>
      </c>
      <c r="CE27" s="48">
        <v>0</v>
      </c>
      <c r="CF27" s="48"/>
      <c r="CG27" s="48"/>
      <c r="CH27" s="48"/>
      <c r="CI27" s="48"/>
      <c r="CJ27" s="48"/>
      <c r="CK27" s="48">
        <v>0</v>
      </c>
      <c r="CL27" s="48">
        <v>0</v>
      </c>
      <c r="CM27" s="48">
        <v>0</v>
      </c>
      <c r="CN27" s="48">
        <v>0</v>
      </c>
      <c r="CO27" s="48">
        <v>0</v>
      </c>
      <c r="CP27" s="48">
        <v>22711912</v>
      </c>
    </row>
    <row r="28" spans="1:94" x14ac:dyDescent="0.35">
      <c r="A28" t="s">
        <v>237</v>
      </c>
      <c r="B28" s="48">
        <v>113136635</v>
      </c>
      <c r="C28" s="48">
        <v>93222658</v>
      </c>
      <c r="D28" s="48">
        <v>11682738</v>
      </c>
      <c r="E28" s="48">
        <v>8231239</v>
      </c>
      <c r="F28" s="48">
        <v>139962554</v>
      </c>
      <c r="G28" s="48">
        <v>103319318</v>
      </c>
      <c r="H28" s="48">
        <v>34736145</v>
      </c>
      <c r="I28" s="48">
        <v>1907091</v>
      </c>
      <c r="J28" s="48">
        <v>18400000</v>
      </c>
      <c r="K28" s="48"/>
      <c r="L28" s="48"/>
      <c r="M28" s="48">
        <v>0</v>
      </c>
      <c r="N28" s="48">
        <v>0</v>
      </c>
      <c r="O28" s="48"/>
      <c r="P28" s="48">
        <v>18400000</v>
      </c>
      <c r="Q28" s="48">
        <v>21108878</v>
      </c>
      <c r="R28" s="48"/>
      <c r="S28" s="48"/>
      <c r="T28" s="48">
        <v>2508791</v>
      </c>
      <c r="U28" s="48"/>
      <c r="V28" s="48"/>
      <c r="W28" s="48">
        <v>0</v>
      </c>
      <c r="X28" s="48">
        <v>0</v>
      </c>
      <c r="Y28" s="48">
        <v>0</v>
      </c>
      <c r="Z28" s="48">
        <v>0</v>
      </c>
      <c r="AA28" s="48">
        <v>0</v>
      </c>
      <c r="AB28" s="48"/>
      <c r="AC28" s="48"/>
      <c r="AD28" s="48"/>
      <c r="AE28" s="48">
        <v>2006391</v>
      </c>
      <c r="AF28" s="48"/>
      <c r="AG28" s="48"/>
      <c r="AH28" s="48">
        <v>11211</v>
      </c>
      <c r="AI28" s="48">
        <v>1411908</v>
      </c>
      <c r="AJ28" s="48">
        <v>0</v>
      </c>
      <c r="AK28" s="48">
        <v>136472</v>
      </c>
      <c r="AL28" s="48"/>
      <c r="AM28" s="48"/>
      <c r="AN28" s="48">
        <v>0</v>
      </c>
      <c r="AO28" s="48"/>
      <c r="AP28" s="48">
        <v>234118</v>
      </c>
      <c r="AQ28" s="48">
        <v>5593075</v>
      </c>
      <c r="AR28" s="48"/>
      <c r="AS28" s="48">
        <v>5000339</v>
      </c>
      <c r="AT28" s="48">
        <v>696416</v>
      </c>
      <c r="AU28" s="48">
        <v>3247524</v>
      </c>
      <c r="AV28" s="48">
        <v>262631</v>
      </c>
      <c r="AW28" s="48"/>
      <c r="AX28" s="48">
        <v>38740069</v>
      </c>
      <c r="AY28" s="48">
        <v>22317</v>
      </c>
      <c r="AZ28" s="48">
        <v>53874</v>
      </c>
      <c r="BA28" s="48">
        <v>9483</v>
      </c>
      <c r="BB28" s="48">
        <v>158223</v>
      </c>
      <c r="BC28" s="48">
        <v>146160</v>
      </c>
      <c r="BD28" s="48"/>
      <c r="BE28" s="48">
        <v>122431</v>
      </c>
      <c r="BF28" s="48">
        <v>0</v>
      </c>
      <c r="BG28" s="48">
        <v>21510774</v>
      </c>
      <c r="BH28" s="48">
        <v>15463648</v>
      </c>
      <c r="BI28" s="48">
        <v>1138696</v>
      </c>
      <c r="BJ28" s="48"/>
      <c r="BK28" s="48"/>
      <c r="BL28" s="48">
        <v>425</v>
      </c>
      <c r="BM28" s="48">
        <v>0</v>
      </c>
      <c r="BN28" s="48"/>
      <c r="BO28" s="48">
        <v>114038</v>
      </c>
      <c r="BP28" s="48">
        <v>15660555</v>
      </c>
      <c r="BQ28" s="48">
        <v>1985</v>
      </c>
      <c r="BR28" s="48">
        <v>4293462</v>
      </c>
      <c r="BS28" s="48">
        <v>56175</v>
      </c>
      <c r="BT28" s="48">
        <v>4754</v>
      </c>
      <c r="BU28" s="48">
        <v>6482059</v>
      </c>
      <c r="BV28" s="48">
        <v>2974834</v>
      </c>
      <c r="BW28" s="48">
        <v>799729</v>
      </c>
      <c r="BX28" s="48">
        <v>394488</v>
      </c>
      <c r="BY28" s="48">
        <v>11931</v>
      </c>
      <c r="BZ28" s="48">
        <v>602720</v>
      </c>
      <c r="CA28" s="48">
        <v>2259</v>
      </c>
      <c r="CB28" s="48">
        <v>36159</v>
      </c>
      <c r="CC28" s="48">
        <v>504313</v>
      </c>
      <c r="CD28" s="48">
        <v>504313</v>
      </c>
      <c r="CE28" s="48">
        <v>13667911</v>
      </c>
      <c r="CF28" s="48"/>
      <c r="CG28" s="48"/>
      <c r="CH28" s="48">
        <v>500000</v>
      </c>
      <c r="CI28" s="48">
        <v>18161</v>
      </c>
      <c r="CJ28" s="48"/>
      <c r="CK28" s="48">
        <v>0</v>
      </c>
      <c r="CL28" s="48">
        <v>2612250</v>
      </c>
      <c r="CM28" s="48">
        <v>3738000</v>
      </c>
      <c r="CN28" s="48">
        <v>1575000</v>
      </c>
      <c r="CO28" s="48">
        <v>5224500</v>
      </c>
      <c r="CP28" s="48">
        <v>361180914</v>
      </c>
    </row>
    <row r="29" spans="1:94" x14ac:dyDescent="0.35">
      <c r="A29" t="s">
        <v>1917</v>
      </c>
      <c r="B29" s="48">
        <v>27096081</v>
      </c>
      <c r="C29" s="48">
        <v>20679418</v>
      </c>
      <c r="D29" s="48">
        <v>3681988</v>
      </c>
      <c r="E29" s="48">
        <v>2734675</v>
      </c>
      <c r="F29" s="48">
        <v>38273490</v>
      </c>
      <c r="G29" s="48">
        <v>24629370</v>
      </c>
      <c r="H29" s="48">
        <v>13524266</v>
      </c>
      <c r="I29" s="48">
        <v>119855</v>
      </c>
      <c r="J29" s="48">
        <v>8819320</v>
      </c>
      <c r="K29" s="48">
        <v>19320</v>
      </c>
      <c r="L29" s="48"/>
      <c r="M29" s="48"/>
      <c r="N29" s="48"/>
      <c r="O29" s="48"/>
      <c r="P29" s="48">
        <v>8800000</v>
      </c>
      <c r="Q29" s="48">
        <v>6016336</v>
      </c>
      <c r="R29" s="48"/>
      <c r="S29" s="48"/>
      <c r="T29" s="48">
        <v>902359</v>
      </c>
      <c r="U29" s="48"/>
      <c r="V29" s="48"/>
      <c r="W29" s="48"/>
      <c r="X29" s="48"/>
      <c r="Y29" s="48">
        <v>960</v>
      </c>
      <c r="Z29" s="48">
        <v>0</v>
      </c>
      <c r="AA29" s="48">
        <v>0</v>
      </c>
      <c r="AB29" s="48"/>
      <c r="AC29" s="48"/>
      <c r="AD29" s="48"/>
      <c r="AE29" s="48">
        <v>457293</v>
      </c>
      <c r="AF29" s="48">
        <v>0</v>
      </c>
      <c r="AG29" s="48"/>
      <c r="AH29" s="48"/>
      <c r="AI29" s="48">
        <v>11741</v>
      </c>
      <c r="AJ29" s="48">
        <v>0</v>
      </c>
      <c r="AK29" s="48">
        <v>20369</v>
      </c>
      <c r="AL29" s="48"/>
      <c r="AM29" s="48"/>
      <c r="AN29" s="48"/>
      <c r="AO29" s="48">
        <v>0</v>
      </c>
      <c r="AP29" s="48">
        <v>88485</v>
      </c>
      <c r="AQ29" s="48">
        <v>1054219</v>
      </c>
      <c r="AR29" s="48">
        <v>0</v>
      </c>
      <c r="AS29" s="48">
        <v>2174061</v>
      </c>
      <c r="AT29" s="48">
        <v>364543</v>
      </c>
      <c r="AU29" s="48">
        <v>940107</v>
      </c>
      <c r="AV29" s="48">
        <v>2199</v>
      </c>
      <c r="AW29" s="48"/>
      <c r="AX29" s="48">
        <v>3096969</v>
      </c>
      <c r="AY29" s="48">
        <v>11897</v>
      </c>
      <c r="AZ29" s="48">
        <v>43921</v>
      </c>
      <c r="BA29" s="48">
        <v>3161</v>
      </c>
      <c r="BB29" s="48">
        <v>73436</v>
      </c>
      <c r="BC29" s="48">
        <v>14514</v>
      </c>
      <c r="BD29" s="48">
        <v>0</v>
      </c>
      <c r="BE29" s="48">
        <v>1436</v>
      </c>
      <c r="BF29" s="48">
        <v>0</v>
      </c>
      <c r="BG29" s="48">
        <v>102705</v>
      </c>
      <c r="BH29" s="48">
        <v>2223283</v>
      </c>
      <c r="BI29" s="48">
        <v>562391</v>
      </c>
      <c r="BJ29" s="48">
        <v>2946</v>
      </c>
      <c r="BK29" s="48">
        <v>3410</v>
      </c>
      <c r="BL29" s="48">
        <v>0</v>
      </c>
      <c r="BM29" s="48"/>
      <c r="BN29" s="48"/>
      <c r="BO29" s="48">
        <v>53869</v>
      </c>
      <c r="BP29" s="48">
        <v>4764251</v>
      </c>
      <c r="BQ29" s="48"/>
      <c r="BR29" s="48">
        <v>1588485</v>
      </c>
      <c r="BS29" s="48"/>
      <c r="BT29" s="48">
        <v>31341</v>
      </c>
      <c r="BU29" s="48">
        <v>762626</v>
      </c>
      <c r="BV29" s="48">
        <v>2174578</v>
      </c>
      <c r="BW29" s="48">
        <v>122948</v>
      </c>
      <c r="BX29" s="48">
        <v>286</v>
      </c>
      <c r="BY29" s="48">
        <v>753</v>
      </c>
      <c r="BZ29" s="48">
        <v>83234</v>
      </c>
      <c r="CA29" s="48"/>
      <c r="CB29" s="48"/>
      <c r="CC29" s="48">
        <v>108404</v>
      </c>
      <c r="CD29" s="48">
        <v>108404</v>
      </c>
      <c r="CE29" s="48">
        <v>272807</v>
      </c>
      <c r="CF29" s="48">
        <v>22807</v>
      </c>
      <c r="CG29" s="48"/>
      <c r="CH29" s="48">
        <v>250000</v>
      </c>
      <c r="CI29" s="48"/>
      <c r="CJ29" s="48"/>
      <c r="CK29" s="48">
        <v>0</v>
      </c>
      <c r="CL29" s="48"/>
      <c r="CM29" s="48">
        <v>0</v>
      </c>
      <c r="CN29" s="48">
        <v>0</v>
      </c>
      <c r="CO29" s="48"/>
      <c r="CP29" s="48">
        <v>88447658</v>
      </c>
    </row>
    <row r="30" spans="1:94" x14ac:dyDescent="0.35">
      <c r="A30" t="s">
        <v>244</v>
      </c>
      <c r="B30" s="48">
        <v>62524810</v>
      </c>
      <c r="C30" s="48">
        <v>56120328</v>
      </c>
      <c r="D30" s="48">
        <v>2631313</v>
      </c>
      <c r="E30" s="48">
        <v>3773169</v>
      </c>
      <c r="F30" s="48">
        <v>17481067</v>
      </c>
      <c r="G30" s="48">
        <v>970813</v>
      </c>
      <c r="H30" s="48">
        <v>16484235</v>
      </c>
      <c r="I30" s="48">
        <v>26019</v>
      </c>
      <c r="J30" s="48">
        <v>9600000</v>
      </c>
      <c r="K30" s="48"/>
      <c r="L30" s="48"/>
      <c r="M30" s="48"/>
      <c r="N30" s="48"/>
      <c r="O30" s="48"/>
      <c r="P30" s="48">
        <v>9600000</v>
      </c>
      <c r="Q30" s="48">
        <v>4408482</v>
      </c>
      <c r="R30" s="48"/>
      <c r="S30" s="48"/>
      <c r="T30" s="48">
        <v>834972</v>
      </c>
      <c r="U30" s="48"/>
      <c r="V30" s="48"/>
      <c r="W30" s="48"/>
      <c r="X30" s="48"/>
      <c r="Y30" s="48">
        <v>10904</v>
      </c>
      <c r="Z30" s="48">
        <v>18365</v>
      </c>
      <c r="AA30" s="48">
        <v>0</v>
      </c>
      <c r="AB30" s="48"/>
      <c r="AC30" s="48"/>
      <c r="AD30" s="48"/>
      <c r="AE30" s="48">
        <v>719564</v>
      </c>
      <c r="AF30" s="48">
        <v>1175119</v>
      </c>
      <c r="AG30" s="48"/>
      <c r="AH30" s="48"/>
      <c r="AI30" s="48">
        <v>625396</v>
      </c>
      <c r="AJ30" s="48">
        <v>62903</v>
      </c>
      <c r="AK30" s="48">
        <v>75365</v>
      </c>
      <c r="AL30" s="48"/>
      <c r="AM30" s="48"/>
      <c r="AN30" s="48"/>
      <c r="AO30" s="48"/>
      <c r="AP30" s="48">
        <v>10390</v>
      </c>
      <c r="AQ30" s="48">
        <v>250293</v>
      </c>
      <c r="AR30" s="48"/>
      <c r="AS30" s="48">
        <v>434812</v>
      </c>
      <c r="AT30" s="48">
        <v>190398</v>
      </c>
      <c r="AU30" s="48">
        <v>0</v>
      </c>
      <c r="AV30" s="48"/>
      <c r="AW30" s="48"/>
      <c r="AX30" s="48">
        <v>760532</v>
      </c>
      <c r="AY30" s="48"/>
      <c r="AZ30" s="48">
        <v>1744</v>
      </c>
      <c r="BA30" s="48">
        <v>0</v>
      </c>
      <c r="BB30" s="48">
        <v>288000</v>
      </c>
      <c r="BC30" s="48">
        <v>1700</v>
      </c>
      <c r="BD30" s="48"/>
      <c r="BE30" s="48">
        <v>11636</v>
      </c>
      <c r="BF30" s="48">
        <v>0</v>
      </c>
      <c r="BG30" s="48">
        <v>60664</v>
      </c>
      <c r="BH30" s="48">
        <v>0</v>
      </c>
      <c r="BI30" s="48">
        <v>294000</v>
      </c>
      <c r="BJ30" s="48">
        <v>3105</v>
      </c>
      <c r="BK30" s="48"/>
      <c r="BL30" s="48">
        <v>0</v>
      </c>
      <c r="BM30" s="48">
        <v>83717</v>
      </c>
      <c r="BN30" s="48"/>
      <c r="BO30" s="48">
        <v>15965</v>
      </c>
      <c r="BP30" s="48">
        <v>13731682</v>
      </c>
      <c r="BQ30" s="48"/>
      <c r="BR30" s="48">
        <v>8278759</v>
      </c>
      <c r="BS30" s="48"/>
      <c r="BT30" s="48"/>
      <c r="BU30" s="48">
        <v>3676923</v>
      </c>
      <c r="BV30" s="48">
        <v>1257492</v>
      </c>
      <c r="BW30" s="48">
        <v>68669</v>
      </c>
      <c r="BX30" s="48">
        <v>222564</v>
      </c>
      <c r="BY30" s="48"/>
      <c r="BZ30" s="48">
        <v>227274</v>
      </c>
      <c r="CA30" s="48"/>
      <c r="CB30" s="48"/>
      <c r="CC30" s="48">
        <v>334637</v>
      </c>
      <c r="CD30" s="48">
        <v>334637</v>
      </c>
      <c r="CE30" s="48">
        <v>125000</v>
      </c>
      <c r="CF30" s="48"/>
      <c r="CG30" s="48"/>
      <c r="CH30" s="48">
        <v>125000</v>
      </c>
      <c r="CI30" s="48"/>
      <c r="CJ30" s="48"/>
      <c r="CK30" s="48">
        <v>0</v>
      </c>
      <c r="CL30" s="48">
        <v>0</v>
      </c>
      <c r="CM30" s="48">
        <v>0</v>
      </c>
      <c r="CN30" s="48">
        <v>0</v>
      </c>
      <c r="CO30" s="48">
        <v>0</v>
      </c>
      <c r="CP30" s="48">
        <v>108966209</v>
      </c>
    </row>
    <row r="31" spans="1:94" x14ac:dyDescent="0.35">
      <c r="A31" t="s">
        <v>251</v>
      </c>
      <c r="B31" s="48">
        <v>5697985</v>
      </c>
      <c r="C31" s="48">
        <v>5307588</v>
      </c>
      <c r="D31" s="48">
        <v>356753</v>
      </c>
      <c r="E31" s="48">
        <v>33644</v>
      </c>
      <c r="F31" s="48">
        <v>5813929</v>
      </c>
      <c r="G31" s="48">
        <v>4930743</v>
      </c>
      <c r="H31" s="48">
        <v>814518</v>
      </c>
      <c r="I31" s="48">
        <v>68668</v>
      </c>
      <c r="J31" s="48">
        <v>0</v>
      </c>
      <c r="K31" s="48"/>
      <c r="L31" s="48"/>
      <c r="M31" s="48"/>
      <c r="N31" s="48"/>
      <c r="O31" s="48"/>
      <c r="P31" s="48">
        <v>0</v>
      </c>
      <c r="Q31" s="48">
        <v>1568214</v>
      </c>
      <c r="R31" s="48"/>
      <c r="S31" s="48"/>
      <c r="T31" s="48">
        <v>79794</v>
      </c>
      <c r="U31" s="48"/>
      <c r="V31" s="48"/>
      <c r="W31" s="48"/>
      <c r="X31" s="48"/>
      <c r="Y31" s="48">
        <v>5452</v>
      </c>
      <c r="Z31" s="48">
        <v>2730</v>
      </c>
      <c r="AA31" s="48"/>
      <c r="AB31" s="48"/>
      <c r="AC31" s="48"/>
      <c r="AD31" s="48"/>
      <c r="AE31" s="48">
        <v>48277</v>
      </c>
      <c r="AF31" s="48"/>
      <c r="AG31" s="48"/>
      <c r="AH31" s="48">
        <v>4508</v>
      </c>
      <c r="AI31" s="48">
        <v>36193</v>
      </c>
      <c r="AJ31" s="48">
        <v>0</v>
      </c>
      <c r="AK31" s="48">
        <v>12221</v>
      </c>
      <c r="AL31" s="48"/>
      <c r="AM31" s="48"/>
      <c r="AN31" s="48"/>
      <c r="AO31" s="48"/>
      <c r="AP31" s="48">
        <v>65694</v>
      </c>
      <c r="AQ31" s="48">
        <v>178109</v>
      </c>
      <c r="AR31" s="48"/>
      <c r="AS31" s="48">
        <v>1087030</v>
      </c>
      <c r="AT31" s="48">
        <v>32645</v>
      </c>
      <c r="AU31" s="48"/>
      <c r="AV31" s="48">
        <v>15560</v>
      </c>
      <c r="AW31" s="48"/>
      <c r="AX31" s="48">
        <v>1909229</v>
      </c>
      <c r="AY31" s="48"/>
      <c r="AZ31" s="48">
        <v>1744</v>
      </c>
      <c r="BA31" s="48">
        <v>0</v>
      </c>
      <c r="BB31" s="48">
        <v>298284</v>
      </c>
      <c r="BC31" s="48">
        <v>156756</v>
      </c>
      <c r="BD31" s="48"/>
      <c r="BE31" s="48">
        <v>8510</v>
      </c>
      <c r="BF31" s="48">
        <v>111360</v>
      </c>
      <c r="BG31" s="48">
        <v>725251</v>
      </c>
      <c r="BH31" s="48">
        <v>302486</v>
      </c>
      <c r="BI31" s="48">
        <v>245000</v>
      </c>
      <c r="BJ31" s="48"/>
      <c r="BK31" s="48"/>
      <c r="BL31" s="48">
        <v>0</v>
      </c>
      <c r="BM31" s="48">
        <v>59837</v>
      </c>
      <c r="BN31" s="48"/>
      <c r="BO31" s="48"/>
      <c r="BP31" s="48">
        <v>439052</v>
      </c>
      <c r="BQ31" s="48"/>
      <c r="BR31" s="48">
        <v>131964</v>
      </c>
      <c r="BS31" s="48"/>
      <c r="BT31" s="48"/>
      <c r="BU31" s="48"/>
      <c r="BV31" s="48">
        <v>269154</v>
      </c>
      <c r="BW31" s="48"/>
      <c r="BX31" s="48"/>
      <c r="BY31" s="48">
        <v>26270</v>
      </c>
      <c r="BZ31" s="48"/>
      <c r="CA31" s="48"/>
      <c r="CB31" s="48">
        <v>11664</v>
      </c>
      <c r="CC31" s="48"/>
      <c r="CD31" s="48"/>
      <c r="CE31" s="48">
        <v>267000</v>
      </c>
      <c r="CF31" s="48"/>
      <c r="CG31" s="48"/>
      <c r="CH31" s="48"/>
      <c r="CI31" s="48"/>
      <c r="CJ31" s="48"/>
      <c r="CK31" s="48">
        <v>48000</v>
      </c>
      <c r="CL31" s="48"/>
      <c r="CM31" s="48">
        <v>189000</v>
      </c>
      <c r="CN31" s="48">
        <v>30000</v>
      </c>
      <c r="CO31" s="48"/>
      <c r="CP31" s="48">
        <v>15695410</v>
      </c>
    </row>
    <row r="32" spans="1:94" x14ac:dyDescent="0.35">
      <c r="A32" t="s">
        <v>255</v>
      </c>
      <c r="B32" s="48">
        <v>4388393</v>
      </c>
      <c r="C32" s="48">
        <v>4076244</v>
      </c>
      <c r="D32" s="48">
        <v>306368</v>
      </c>
      <c r="E32" s="48">
        <v>5781</v>
      </c>
      <c r="F32" s="48">
        <v>5544558</v>
      </c>
      <c r="G32" s="48">
        <v>4152199</v>
      </c>
      <c r="H32" s="48">
        <v>1386634</v>
      </c>
      <c r="I32" s="48">
        <v>5725</v>
      </c>
      <c r="J32" s="48"/>
      <c r="K32" s="48"/>
      <c r="L32" s="48"/>
      <c r="M32" s="48"/>
      <c r="N32" s="48"/>
      <c r="O32" s="48"/>
      <c r="P32" s="48"/>
      <c r="Q32" s="48">
        <v>253891</v>
      </c>
      <c r="R32" s="48"/>
      <c r="S32" s="48"/>
      <c r="T32" s="48">
        <v>57129</v>
      </c>
      <c r="U32" s="48"/>
      <c r="V32" s="48"/>
      <c r="W32" s="48"/>
      <c r="X32" s="48">
        <v>0</v>
      </c>
      <c r="Y32" s="48">
        <v>0</v>
      </c>
      <c r="Z32" s="48">
        <v>3848</v>
      </c>
      <c r="AA32" s="48"/>
      <c r="AB32" s="48"/>
      <c r="AC32" s="48"/>
      <c r="AD32" s="48"/>
      <c r="AE32" s="48">
        <v>65061</v>
      </c>
      <c r="AF32" s="48"/>
      <c r="AG32" s="48"/>
      <c r="AH32" s="48"/>
      <c r="AI32" s="48">
        <v>1521</v>
      </c>
      <c r="AJ32" s="48">
        <v>0</v>
      </c>
      <c r="AK32" s="48">
        <v>27159</v>
      </c>
      <c r="AL32" s="48"/>
      <c r="AM32" s="48"/>
      <c r="AN32" s="48"/>
      <c r="AO32" s="48"/>
      <c r="AP32" s="48">
        <v>0</v>
      </c>
      <c r="AQ32" s="48">
        <v>19193</v>
      </c>
      <c r="AR32" s="48"/>
      <c r="AS32" s="48">
        <v>0</v>
      </c>
      <c r="AT32" s="48">
        <v>79980</v>
      </c>
      <c r="AU32" s="48">
        <v>0</v>
      </c>
      <c r="AV32" s="48">
        <v>0</v>
      </c>
      <c r="AW32" s="48"/>
      <c r="AX32" s="48">
        <v>766247</v>
      </c>
      <c r="AY32" s="48"/>
      <c r="AZ32" s="48"/>
      <c r="BA32" s="48">
        <v>0</v>
      </c>
      <c r="BB32" s="48">
        <v>230485</v>
      </c>
      <c r="BC32" s="48">
        <v>18607</v>
      </c>
      <c r="BD32" s="48"/>
      <c r="BE32" s="48"/>
      <c r="BF32" s="48">
        <v>3556</v>
      </c>
      <c r="BG32" s="48">
        <v>11345</v>
      </c>
      <c r="BH32" s="48">
        <v>502254</v>
      </c>
      <c r="BI32" s="48"/>
      <c r="BJ32" s="48"/>
      <c r="BK32" s="48"/>
      <c r="BL32" s="48"/>
      <c r="BM32" s="48"/>
      <c r="BN32" s="48"/>
      <c r="BO32" s="48"/>
      <c r="BP32" s="48">
        <v>963124</v>
      </c>
      <c r="BQ32" s="48"/>
      <c r="BR32" s="48">
        <v>564278</v>
      </c>
      <c r="BS32" s="48"/>
      <c r="BT32" s="48">
        <v>357</v>
      </c>
      <c r="BU32" s="48">
        <v>194117</v>
      </c>
      <c r="BV32" s="48">
        <v>187893</v>
      </c>
      <c r="BW32" s="48"/>
      <c r="BX32" s="48">
        <v>0</v>
      </c>
      <c r="BY32" s="48"/>
      <c r="BZ32" s="48">
        <v>16478</v>
      </c>
      <c r="CA32" s="48"/>
      <c r="CB32" s="48"/>
      <c r="CC32" s="48">
        <v>13327</v>
      </c>
      <c r="CD32" s="48">
        <v>13327</v>
      </c>
      <c r="CE32" s="48">
        <v>0</v>
      </c>
      <c r="CF32" s="48"/>
      <c r="CG32" s="48"/>
      <c r="CH32" s="48"/>
      <c r="CI32" s="48"/>
      <c r="CJ32" s="48"/>
      <c r="CK32" s="48">
        <v>0</v>
      </c>
      <c r="CL32" s="48"/>
      <c r="CM32" s="48">
        <v>0</v>
      </c>
      <c r="CN32" s="48">
        <v>0</v>
      </c>
      <c r="CO32" s="48"/>
      <c r="CP32" s="48">
        <v>11929539</v>
      </c>
    </row>
    <row r="33" spans="1:94" x14ac:dyDescent="0.35">
      <c r="A33" t="s">
        <v>261</v>
      </c>
      <c r="B33" s="48">
        <v>31174651</v>
      </c>
      <c r="C33" s="48">
        <v>24118334</v>
      </c>
      <c r="D33" s="48">
        <v>3946601</v>
      </c>
      <c r="E33" s="48">
        <v>3109717</v>
      </c>
      <c r="F33" s="48">
        <v>28979718</v>
      </c>
      <c r="G33" s="48">
        <v>16342864</v>
      </c>
      <c r="H33" s="48">
        <v>12252203</v>
      </c>
      <c r="I33" s="48">
        <v>384651</v>
      </c>
      <c r="J33" s="48">
        <v>12800000</v>
      </c>
      <c r="K33" s="48"/>
      <c r="L33" s="48"/>
      <c r="M33" s="48"/>
      <c r="N33" s="48"/>
      <c r="O33" s="48"/>
      <c r="P33" s="48">
        <v>12800000</v>
      </c>
      <c r="Q33" s="48">
        <v>7061840</v>
      </c>
      <c r="R33" s="48"/>
      <c r="S33" s="48"/>
      <c r="T33" s="48">
        <v>246358</v>
      </c>
      <c r="U33" s="48"/>
      <c r="V33" s="48"/>
      <c r="W33" s="48">
        <v>0</v>
      </c>
      <c r="X33" s="48"/>
      <c r="Y33" s="48">
        <v>31348</v>
      </c>
      <c r="Z33" s="48">
        <v>51878</v>
      </c>
      <c r="AA33" s="48">
        <v>4778</v>
      </c>
      <c r="AB33" s="48"/>
      <c r="AC33" s="48"/>
      <c r="AD33" s="48"/>
      <c r="AE33" s="48">
        <v>1089433</v>
      </c>
      <c r="AF33" s="48"/>
      <c r="AG33" s="48"/>
      <c r="AH33" s="48"/>
      <c r="AI33" s="48">
        <v>601423</v>
      </c>
      <c r="AJ33" s="48">
        <v>20708</v>
      </c>
      <c r="AK33" s="48">
        <v>70612</v>
      </c>
      <c r="AL33" s="48"/>
      <c r="AM33" s="48"/>
      <c r="AN33" s="48"/>
      <c r="AO33" s="48"/>
      <c r="AP33" s="48">
        <v>10390</v>
      </c>
      <c r="AQ33" s="48">
        <v>138741</v>
      </c>
      <c r="AR33" s="48"/>
      <c r="AS33" s="48">
        <v>1739248</v>
      </c>
      <c r="AT33" s="48">
        <v>133845</v>
      </c>
      <c r="AU33" s="48">
        <v>2008351</v>
      </c>
      <c r="AV33" s="48">
        <v>0</v>
      </c>
      <c r="AW33" s="48">
        <v>914725</v>
      </c>
      <c r="AX33" s="48">
        <v>11168415</v>
      </c>
      <c r="AY33" s="48">
        <v>11158</v>
      </c>
      <c r="AZ33" s="48">
        <v>1744</v>
      </c>
      <c r="BA33" s="48">
        <v>0</v>
      </c>
      <c r="BB33" s="48">
        <v>445116</v>
      </c>
      <c r="BC33" s="48">
        <v>0</v>
      </c>
      <c r="BD33" s="48"/>
      <c r="BE33" s="48">
        <v>3928</v>
      </c>
      <c r="BF33" s="48">
        <v>0</v>
      </c>
      <c r="BG33" s="48">
        <v>3410324</v>
      </c>
      <c r="BH33" s="48">
        <v>6561145</v>
      </c>
      <c r="BI33" s="48">
        <v>735000</v>
      </c>
      <c r="BJ33" s="48"/>
      <c r="BK33" s="48"/>
      <c r="BL33" s="48">
        <v>0</v>
      </c>
      <c r="BM33" s="48"/>
      <c r="BN33" s="48"/>
      <c r="BO33" s="48"/>
      <c r="BP33" s="48">
        <v>4057961</v>
      </c>
      <c r="BQ33" s="48"/>
      <c r="BR33" s="48">
        <v>3403562</v>
      </c>
      <c r="BS33" s="48">
        <v>4908</v>
      </c>
      <c r="BT33" s="48"/>
      <c r="BU33" s="48">
        <v>58361</v>
      </c>
      <c r="BV33" s="48">
        <v>34235</v>
      </c>
      <c r="BW33" s="48">
        <v>126146</v>
      </c>
      <c r="BX33" s="48">
        <v>363127</v>
      </c>
      <c r="BY33" s="48">
        <v>13920</v>
      </c>
      <c r="BZ33" s="48"/>
      <c r="CA33" s="48">
        <v>963</v>
      </c>
      <c r="CB33" s="48">
        <v>52738</v>
      </c>
      <c r="CC33" s="48">
        <v>108404</v>
      </c>
      <c r="CD33" s="48">
        <v>108404</v>
      </c>
      <c r="CE33" s="48">
        <v>5339000</v>
      </c>
      <c r="CF33" s="48"/>
      <c r="CG33" s="48"/>
      <c r="CH33" s="48">
        <v>125000</v>
      </c>
      <c r="CI33" s="48"/>
      <c r="CJ33" s="48"/>
      <c r="CK33" s="48">
        <v>0</v>
      </c>
      <c r="CL33" s="48">
        <v>450000</v>
      </c>
      <c r="CM33" s="48">
        <v>714000</v>
      </c>
      <c r="CN33" s="48">
        <v>1050000</v>
      </c>
      <c r="CO33" s="48">
        <v>3000000</v>
      </c>
      <c r="CP33" s="48">
        <v>100689987</v>
      </c>
    </row>
    <row r="34" spans="1:94" x14ac:dyDescent="0.35">
      <c r="A34" t="s">
        <v>270</v>
      </c>
      <c r="B34" s="48">
        <v>9862594</v>
      </c>
      <c r="C34" s="48">
        <v>9680078</v>
      </c>
      <c r="D34" s="48">
        <v>38130</v>
      </c>
      <c r="E34" s="48">
        <v>144387</v>
      </c>
      <c r="F34" s="48">
        <v>12487576</v>
      </c>
      <c r="G34" s="48">
        <v>9854028</v>
      </c>
      <c r="H34" s="48">
        <v>2596509</v>
      </c>
      <c r="I34" s="48">
        <v>37038</v>
      </c>
      <c r="J34" s="48">
        <v>813660</v>
      </c>
      <c r="K34" s="48"/>
      <c r="L34" s="48"/>
      <c r="M34" s="48"/>
      <c r="N34" s="48"/>
      <c r="O34" s="48"/>
      <c r="P34" s="48">
        <v>813660</v>
      </c>
      <c r="Q34" s="48">
        <v>3096529</v>
      </c>
      <c r="R34" s="48"/>
      <c r="S34" s="48"/>
      <c r="T34" s="48">
        <v>2962</v>
      </c>
      <c r="U34" s="48"/>
      <c r="V34" s="48"/>
      <c r="W34" s="48"/>
      <c r="X34" s="48"/>
      <c r="Y34" s="48">
        <v>12267</v>
      </c>
      <c r="Z34" s="48">
        <v>161096</v>
      </c>
      <c r="AA34" s="48">
        <v>0</v>
      </c>
      <c r="AB34" s="48"/>
      <c r="AC34" s="48"/>
      <c r="AD34" s="48"/>
      <c r="AE34" s="48">
        <v>125973</v>
      </c>
      <c r="AF34" s="48"/>
      <c r="AG34" s="48"/>
      <c r="AH34" s="48"/>
      <c r="AI34" s="48">
        <v>233231</v>
      </c>
      <c r="AJ34" s="48">
        <v>0</v>
      </c>
      <c r="AK34" s="48">
        <v>12221</v>
      </c>
      <c r="AL34" s="48"/>
      <c r="AM34" s="48"/>
      <c r="AN34" s="48"/>
      <c r="AO34" s="48"/>
      <c r="AP34" s="48">
        <v>62677</v>
      </c>
      <c r="AQ34" s="48">
        <v>1623419</v>
      </c>
      <c r="AR34" s="48"/>
      <c r="AS34" s="48">
        <v>434812</v>
      </c>
      <c r="AT34" s="48">
        <v>550</v>
      </c>
      <c r="AU34" s="48">
        <v>427321</v>
      </c>
      <c r="AV34" s="48">
        <v>0</v>
      </c>
      <c r="AW34" s="48"/>
      <c r="AX34" s="48">
        <v>517960</v>
      </c>
      <c r="AY34" s="48"/>
      <c r="AZ34" s="48">
        <v>1744</v>
      </c>
      <c r="BA34" s="48">
        <v>0</v>
      </c>
      <c r="BB34" s="48">
        <v>32715</v>
      </c>
      <c r="BC34" s="48">
        <v>401415</v>
      </c>
      <c r="BD34" s="48"/>
      <c r="BE34" s="48">
        <v>1436</v>
      </c>
      <c r="BF34" s="48">
        <v>0</v>
      </c>
      <c r="BG34" s="48">
        <v>13302</v>
      </c>
      <c r="BH34" s="48">
        <v>18347</v>
      </c>
      <c r="BI34" s="48">
        <v>49000</v>
      </c>
      <c r="BJ34" s="48"/>
      <c r="BK34" s="48"/>
      <c r="BL34" s="48">
        <v>0</v>
      </c>
      <c r="BM34" s="48">
        <v>0</v>
      </c>
      <c r="BN34" s="48"/>
      <c r="BO34" s="48"/>
      <c r="BP34" s="48">
        <v>1639335</v>
      </c>
      <c r="BQ34" s="48"/>
      <c r="BR34" s="48">
        <v>534623</v>
      </c>
      <c r="BS34" s="48">
        <v>11444</v>
      </c>
      <c r="BT34" s="48">
        <v>3684</v>
      </c>
      <c r="BU34" s="48">
        <v>463691</v>
      </c>
      <c r="BV34" s="48">
        <v>615465</v>
      </c>
      <c r="BW34" s="48"/>
      <c r="BX34" s="48">
        <v>0</v>
      </c>
      <c r="BY34" s="48"/>
      <c r="BZ34" s="48">
        <v>10428</v>
      </c>
      <c r="CA34" s="48"/>
      <c r="CB34" s="48"/>
      <c r="CC34" s="48">
        <v>9426</v>
      </c>
      <c r="CD34" s="48">
        <v>9426</v>
      </c>
      <c r="CE34" s="48">
        <v>125000</v>
      </c>
      <c r="CF34" s="48"/>
      <c r="CG34" s="48"/>
      <c r="CH34" s="48">
        <v>125000</v>
      </c>
      <c r="CI34" s="48"/>
      <c r="CJ34" s="48"/>
      <c r="CK34" s="48">
        <v>0</v>
      </c>
      <c r="CL34" s="48"/>
      <c r="CM34" s="48">
        <v>0</v>
      </c>
      <c r="CN34" s="48">
        <v>0</v>
      </c>
      <c r="CO34" s="48"/>
      <c r="CP34" s="48">
        <v>28552080</v>
      </c>
    </row>
    <row r="35" spans="1:94" x14ac:dyDescent="0.35">
      <c r="A35" t="s">
        <v>1925</v>
      </c>
      <c r="B35" s="48">
        <v>23587583</v>
      </c>
      <c r="C35" s="48">
        <v>18691668</v>
      </c>
      <c r="D35" s="48">
        <v>2831092</v>
      </c>
      <c r="E35" s="48">
        <v>2064823</v>
      </c>
      <c r="F35" s="48">
        <v>19439641</v>
      </c>
      <c r="G35" s="48">
        <v>11834035</v>
      </c>
      <c r="H35" s="48">
        <v>7580068</v>
      </c>
      <c r="I35" s="48">
        <v>25538</v>
      </c>
      <c r="J35" s="48">
        <v>0</v>
      </c>
      <c r="K35" s="48"/>
      <c r="L35" s="48"/>
      <c r="M35" s="48"/>
      <c r="N35" s="48">
        <v>0</v>
      </c>
      <c r="O35" s="48"/>
      <c r="P35" s="48">
        <v>0</v>
      </c>
      <c r="Q35" s="48">
        <v>4282681</v>
      </c>
      <c r="R35" s="48"/>
      <c r="S35" s="48"/>
      <c r="T35" s="48">
        <v>455760</v>
      </c>
      <c r="U35" s="48"/>
      <c r="V35" s="48"/>
      <c r="W35" s="48"/>
      <c r="X35" s="48"/>
      <c r="Y35" s="48">
        <v>17288</v>
      </c>
      <c r="Z35" s="48">
        <v>5387</v>
      </c>
      <c r="AA35" s="48">
        <v>1026</v>
      </c>
      <c r="AB35" s="48"/>
      <c r="AC35" s="48"/>
      <c r="AD35" s="48"/>
      <c r="AE35" s="48">
        <v>383319</v>
      </c>
      <c r="AF35" s="48">
        <v>212220</v>
      </c>
      <c r="AG35" s="48">
        <v>1152230</v>
      </c>
      <c r="AH35" s="48"/>
      <c r="AI35" s="48">
        <v>187476</v>
      </c>
      <c r="AJ35" s="48">
        <v>0</v>
      </c>
      <c r="AK35" s="48">
        <v>19011</v>
      </c>
      <c r="AL35" s="48"/>
      <c r="AM35" s="48"/>
      <c r="AN35" s="48"/>
      <c r="AO35" s="48"/>
      <c r="AP35" s="48">
        <v>132728</v>
      </c>
      <c r="AQ35" s="48">
        <v>575000</v>
      </c>
      <c r="AR35" s="48"/>
      <c r="AS35" s="48">
        <v>543515</v>
      </c>
      <c r="AT35" s="48">
        <v>306864</v>
      </c>
      <c r="AU35" s="48">
        <v>256393</v>
      </c>
      <c r="AV35" s="48">
        <v>34463</v>
      </c>
      <c r="AW35" s="48">
        <v>0</v>
      </c>
      <c r="AX35" s="48">
        <v>5684466</v>
      </c>
      <c r="AY35" s="48"/>
      <c r="AZ35" s="48">
        <v>87115</v>
      </c>
      <c r="BA35" s="48">
        <v>0</v>
      </c>
      <c r="BB35" s="48">
        <v>909000</v>
      </c>
      <c r="BC35" s="48">
        <v>21037</v>
      </c>
      <c r="BD35" s="48"/>
      <c r="BE35" s="48">
        <v>6969</v>
      </c>
      <c r="BF35" s="48">
        <v>0</v>
      </c>
      <c r="BG35" s="48">
        <v>95170</v>
      </c>
      <c r="BH35" s="48">
        <v>4553042</v>
      </c>
      <c r="BI35" s="48">
        <v>0</v>
      </c>
      <c r="BJ35" s="48">
        <v>0</v>
      </c>
      <c r="BK35" s="48">
        <v>0</v>
      </c>
      <c r="BL35" s="48">
        <v>0</v>
      </c>
      <c r="BM35" s="48">
        <v>1024</v>
      </c>
      <c r="BN35" s="48"/>
      <c r="BO35" s="48">
        <v>11108</v>
      </c>
      <c r="BP35" s="48">
        <v>3229378</v>
      </c>
      <c r="BQ35" s="48"/>
      <c r="BR35" s="48">
        <v>470168</v>
      </c>
      <c r="BS35" s="48">
        <v>14965</v>
      </c>
      <c r="BT35" s="48">
        <v>9473</v>
      </c>
      <c r="BU35" s="48">
        <v>678555</v>
      </c>
      <c r="BV35" s="48">
        <v>1725836</v>
      </c>
      <c r="BW35" s="48">
        <v>120564</v>
      </c>
      <c r="BX35" s="48">
        <v>138253</v>
      </c>
      <c r="BY35" s="48">
        <v>4883</v>
      </c>
      <c r="BZ35" s="48">
        <v>37251</v>
      </c>
      <c r="CA35" s="48"/>
      <c r="CB35" s="48">
        <v>29431</v>
      </c>
      <c r="CC35" s="48">
        <v>108404</v>
      </c>
      <c r="CD35" s="48">
        <v>108404</v>
      </c>
      <c r="CE35" s="48">
        <v>125000</v>
      </c>
      <c r="CF35" s="48"/>
      <c r="CG35" s="48"/>
      <c r="CH35" s="48">
        <v>125000</v>
      </c>
      <c r="CI35" s="48"/>
      <c r="CJ35" s="48"/>
      <c r="CK35" s="48"/>
      <c r="CL35" s="48">
        <v>0</v>
      </c>
      <c r="CM35" s="48">
        <v>0</v>
      </c>
      <c r="CN35" s="48">
        <v>0</v>
      </c>
      <c r="CO35" s="48">
        <v>0</v>
      </c>
      <c r="CP35" s="48">
        <v>56457153</v>
      </c>
    </row>
    <row r="36" spans="1:94" x14ac:dyDescent="0.35">
      <c r="A36" t="s">
        <v>1927</v>
      </c>
      <c r="B36" s="48">
        <v>3629518</v>
      </c>
      <c r="C36" s="48">
        <v>3458414</v>
      </c>
      <c r="D36" s="48">
        <v>147324</v>
      </c>
      <c r="E36" s="48">
        <v>23780</v>
      </c>
      <c r="F36" s="48">
        <v>4104078</v>
      </c>
      <c r="G36" s="48">
        <v>2608659</v>
      </c>
      <c r="H36" s="48">
        <v>1467793</v>
      </c>
      <c r="I36" s="48">
        <v>27626</v>
      </c>
      <c r="J36" s="48">
        <v>0</v>
      </c>
      <c r="K36" s="48"/>
      <c r="L36" s="48"/>
      <c r="M36" s="48"/>
      <c r="N36" s="48"/>
      <c r="O36" s="48"/>
      <c r="P36" s="48">
        <v>0</v>
      </c>
      <c r="Q36" s="48">
        <v>355647</v>
      </c>
      <c r="R36" s="48"/>
      <c r="S36" s="48"/>
      <c r="T36" s="48">
        <v>120787</v>
      </c>
      <c r="U36" s="48"/>
      <c r="V36" s="48"/>
      <c r="W36" s="48"/>
      <c r="X36" s="48"/>
      <c r="Y36" s="48"/>
      <c r="Z36" s="48">
        <v>5461</v>
      </c>
      <c r="AA36" s="48"/>
      <c r="AB36" s="48"/>
      <c r="AC36" s="48"/>
      <c r="AD36" s="48"/>
      <c r="AE36" s="48">
        <v>161397</v>
      </c>
      <c r="AF36" s="48"/>
      <c r="AG36" s="48"/>
      <c r="AH36" s="48"/>
      <c r="AI36" s="48">
        <v>17200</v>
      </c>
      <c r="AJ36" s="48">
        <v>2123</v>
      </c>
      <c r="AK36" s="48">
        <v>9506</v>
      </c>
      <c r="AL36" s="48"/>
      <c r="AM36" s="48"/>
      <c r="AN36" s="48"/>
      <c r="AO36" s="48"/>
      <c r="AP36" s="48">
        <v>0</v>
      </c>
      <c r="AQ36" s="48">
        <v>0</v>
      </c>
      <c r="AR36" s="48"/>
      <c r="AS36" s="48">
        <v>0</v>
      </c>
      <c r="AT36" s="48">
        <v>39174</v>
      </c>
      <c r="AU36" s="48">
        <v>0</v>
      </c>
      <c r="AV36" s="48"/>
      <c r="AW36" s="48"/>
      <c r="AX36" s="48">
        <v>130796</v>
      </c>
      <c r="AY36" s="48"/>
      <c r="AZ36" s="48"/>
      <c r="BA36" s="48">
        <v>0</v>
      </c>
      <c r="BB36" s="48">
        <v>4500</v>
      </c>
      <c r="BC36" s="48">
        <v>31411</v>
      </c>
      <c r="BD36" s="48"/>
      <c r="BE36" s="48"/>
      <c r="BF36" s="48">
        <v>0</v>
      </c>
      <c r="BG36" s="48">
        <v>8962</v>
      </c>
      <c r="BH36" s="48">
        <v>36923</v>
      </c>
      <c r="BI36" s="48">
        <v>49000</v>
      </c>
      <c r="BJ36" s="48"/>
      <c r="BK36" s="48"/>
      <c r="BL36" s="48">
        <v>0</v>
      </c>
      <c r="BM36" s="48">
        <v>0</v>
      </c>
      <c r="BN36" s="48"/>
      <c r="BO36" s="48"/>
      <c r="BP36" s="48">
        <v>407885</v>
      </c>
      <c r="BQ36" s="48"/>
      <c r="BR36" s="48">
        <v>78953</v>
      </c>
      <c r="BS36" s="48"/>
      <c r="BT36" s="48"/>
      <c r="BU36" s="48"/>
      <c r="BV36" s="48">
        <v>308090</v>
      </c>
      <c r="BW36" s="48"/>
      <c r="BX36" s="48"/>
      <c r="BY36" s="48"/>
      <c r="BZ36" s="48">
        <v>19675</v>
      </c>
      <c r="CA36" s="48"/>
      <c r="CB36" s="48">
        <v>1166</v>
      </c>
      <c r="CC36" s="48"/>
      <c r="CD36" s="48"/>
      <c r="CE36" s="48">
        <v>0</v>
      </c>
      <c r="CF36" s="48"/>
      <c r="CG36" s="48"/>
      <c r="CH36" s="48"/>
      <c r="CI36" s="48"/>
      <c r="CJ36" s="48"/>
      <c r="CK36" s="48">
        <v>0</v>
      </c>
      <c r="CL36" s="48">
        <v>0</v>
      </c>
      <c r="CM36" s="48">
        <v>0</v>
      </c>
      <c r="CN36" s="48">
        <v>0</v>
      </c>
      <c r="CO36" s="48">
        <v>0</v>
      </c>
      <c r="CP36" s="48">
        <v>8627924</v>
      </c>
    </row>
    <row r="37" spans="1:94" x14ac:dyDescent="0.35">
      <c r="A37" t="s">
        <v>1928</v>
      </c>
      <c r="B37" s="48">
        <v>6626568</v>
      </c>
      <c r="C37" s="48">
        <v>5458679</v>
      </c>
      <c r="D37" s="48">
        <v>559721</v>
      </c>
      <c r="E37" s="48">
        <v>608169</v>
      </c>
      <c r="F37" s="48">
        <v>9966593</v>
      </c>
      <c r="G37" s="48">
        <v>7563686</v>
      </c>
      <c r="H37" s="48">
        <v>2385754</v>
      </c>
      <c r="I37" s="48">
        <v>17153</v>
      </c>
      <c r="J37" s="48">
        <v>0</v>
      </c>
      <c r="K37" s="48"/>
      <c r="L37" s="48"/>
      <c r="M37" s="48"/>
      <c r="N37" s="48"/>
      <c r="O37" s="48"/>
      <c r="P37" s="48">
        <v>0</v>
      </c>
      <c r="Q37" s="48">
        <v>1654868</v>
      </c>
      <c r="R37" s="48"/>
      <c r="S37" s="48"/>
      <c r="T37" s="48">
        <v>119154</v>
      </c>
      <c r="U37" s="48"/>
      <c r="V37" s="48"/>
      <c r="W37" s="48"/>
      <c r="X37" s="48"/>
      <c r="Y37" s="48"/>
      <c r="Z37" s="48">
        <v>31152</v>
      </c>
      <c r="AA37" s="48">
        <v>2390</v>
      </c>
      <c r="AB37" s="48">
        <v>11061</v>
      </c>
      <c r="AC37" s="48"/>
      <c r="AD37" s="48"/>
      <c r="AE37" s="48">
        <v>450568</v>
      </c>
      <c r="AF37" s="48"/>
      <c r="AG37" s="48"/>
      <c r="AH37" s="48"/>
      <c r="AI37" s="48">
        <v>34848</v>
      </c>
      <c r="AJ37" s="48">
        <v>24849</v>
      </c>
      <c r="AK37" s="48">
        <v>44133</v>
      </c>
      <c r="AL37" s="48"/>
      <c r="AM37" s="48"/>
      <c r="AN37" s="48"/>
      <c r="AO37" s="48"/>
      <c r="AP37" s="48">
        <v>16088</v>
      </c>
      <c r="AQ37" s="48">
        <v>355421</v>
      </c>
      <c r="AR37" s="48"/>
      <c r="AS37" s="48">
        <v>217406</v>
      </c>
      <c r="AT37" s="48">
        <v>91406</v>
      </c>
      <c r="AU37" s="48">
        <v>256393</v>
      </c>
      <c r="AV37" s="48"/>
      <c r="AW37" s="48"/>
      <c r="AX37" s="48">
        <v>92782</v>
      </c>
      <c r="AY37" s="48">
        <v>11158</v>
      </c>
      <c r="AZ37" s="48">
        <v>0</v>
      </c>
      <c r="BA37" s="48">
        <v>0</v>
      </c>
      <c r="BB37" s="48">
        <v>9000</v>
      </c>
      <c r="BC37" s="48">
        <v>0</v>
      </c>
      <c r="BD37" s="48"/>
      <c r="BE37" s="48"/>
      <c r="BF37" s="48">
        <v>0</v>
      </c>
      <c r="BG37" s="48">
        <v>13427</v>
      </c>
      <c r="BH37" s="48">
        <v>10197</v>
      </c>
      <c r="BI37" s="48">
        <v>49000</v>
      </c>
      <c r="BJ37" s="48"/>
      <c r="BK37" s="48"/>
      <c r="BL37" s="48">
        <v>0</v>
      </c>
      <c r="BM37" s="48">
        <v>0</v>
      </c>
      <c r="BN37" s="48"/>
      <c r="BO37" s="48"/>
      <c r="BP37" s="48">
        <v>820420</v>
      </c>
      <c r="BQ37" s="48"/>
      <c r="BR37" s="48">
        <v>70282</v>
      </c>
      <c r="BS37" s="48"/>
      <c r="BT37" s="48"/>
      <c r="BU37" s="48"/>
      <c r="BV37" s="48">
        <v>726810</v>
      </c>
      <c r="BW37" s="48"/>
      <c r="BX37" s="48"/>
      <c r="BY37" s="48"/>
      <c r="BZ37" s="48"/>
      <c r="CA37" s="48"/>
      <c r="CB37" s="48">
        <v>23328</v>
      </c>
      <c r="CC37" s="48"/>
      <c r="CD37" s="48"/>
      <c r="CE37" s="48">
        <v>0</v>
      </c>
      <c r="CF37" s="48"/>
      <c r="CG37" s="48"/>
      <c r="CH37" s="48"/>
      <c r="CI37" s="48"/>
      <c r="CJ37" s="48"/>
      <c r="CK37" s="48">
        <v>0</v>
      </c>
      <c r="CL37" s="48">
        <v>0</v>
      </c>
      <c r="CM37" s="48">
        <v>0</v>
      </c>
      <c r="CN37" s="48">
        <v>0</v>
      </c>
      <c r="CO37" s="48">
        <v>0</v>
      </c>
      <c r="CP37" s="48">
        <v>19161231</v>
      </c>
    </row>
    <row r="38" spans="1:94" x14ac:dyDescent="0.35">
      <c r="A38" t="s">
        <v>1929</v>
      </c>
      <c r="B38" s="48">
        <v>2969958</v>
      </c>
      <c r="C38" s="48">
        <v>2331798</v>
      </c>
      <c r="D38" s="48">
        <v>344310</v>
      </c>
      <c r="E38" s="48">
        <v>293851</v>
      </c>
      <c r="F38" s="48">
        <v>4706729</v>
      </c>
      <c r="G38" s="48">
        <v>3971154</v>
      </c>
      <c r="H38" s="48">
        <v>703585</v>
      </c>
      <c r="I38" s="48">
        <v>31991</v>
      </c>
      <c r="J38" s="48"/>
      <c r="K38" s="48"/>
      <c r="L38" s="48"/>
      <c r="M38" s="48"/>
      <c r="N38" s="48"/>
      <c r="O38" s="48"/>
      <c r="P38" s="48"/>
      <c r="Q38" s="48">
        <v>463888</v>
      </c>
      <c r="R38" s="48"/>
      <c r="S38" s="48"/>
      <c r="T38" s="48">
        <v>19587</v>
      </c>
      <c r="U38" s="48"/>
      <c r="V38" s="48"/>
      <c r="W38" s="48"/>
      <c r="X38" s="48"/>
      <c r="Y38" s="48"/>
      <c r="Z38" s="48"/>
      <c r="AA38" s="48"/>
      <c r="AB38" s="48"/>
      <c r="AC38" s="48"/>
      <c r="AD38" s="48"/>
      <c r="AE38" s="48">
        <v>208472</v>
      </c>
      <c r="AF38" s="48"/>
      <c r="AG38" s="48"/>
      <c r="AH38" s="48">
        <v>4508</v>
      </c>
      <c r="AI38" s="48">
        <v>7604</v>
      </c>
      <c r="AJ38" s="48">
        <v>0</v>
      </c>
      <c r="AK38" s="48">
        <v>2037</v>
      </c>
      <c r="AL38" s="48"/>
      <c r="AM38" s="48"/>
      <c r="AN38" s="48"/>
      <c r="AO38" s="48"/>
      <c r="AP38" s="48">
        <v>16088</v>
      </c>
      <c r="AQ38" s="48">
        <v>0</v>
      </c>
      <c r="AR38" s="48"/>
      <c r="AS38" s="48">
        <v>108703</v>
      </c>
      <c r="AT38" s="48">
        <v>11426</v>
      </c>
      <c r="AU38" s="48">
        <v>85464</v>
      </c>
      <c r="AV38" s="48"/>
      <c r="AW38" s="48"/>
      <c r="AX38" s="48">
        <v>275922</v>
      </c>
      <c r="AY38" s="48"/>
      <c r="AZ38" s="48"/>
      <c r="BA38" s="48">
        <v>0</v>
      </c>
      <c r="BB38" s="48">
        <v>52417</v>
      </c>
      <c r="BC38" s="48">
        <v>0</v>
      </c>
      <c r="BD38" s="48"/>
      <c r="BE38" s="48"/>
      <c r="BF38" s="48">
        <v>0</v>
      </c>
      <c r="BG38" s="48">
        <v>2660</v>
      </c>
      <c r="BH38" s="48">
        <v>73845</v>
      </c>
      <c r="BI38" s="48">
        <v>147000</v>
      </c>
      <c r="BJ38" s="48"/>
      <c r="BK38" s="48"/>
      <c r="BL38" s="48">
        <v>0</v>
      </c>
      <c r="BM38" s="48">
        <v>0</v>
      </c>
      <c r="BN38" s="48"/>
      <c r="BO38" s="48"/>
      <c r="BP38" s="48">
        <v>422818</v>
      </c>
      <c r="BQ38" s="48"/>
      <c r="BR38" s="48">
        <v>71057</v>
      </c>
      <c r="BS38" s="48"/>
      <c r="BT38" s="48"/>
      <c r="BU38" s="48"/>
      <c r="BV38" s="48">
        <v>349428</v>
      </c>
      <c r="BW38" s="48"/>
      <c r="BX38" s="48"/>
      <c r="BY38" s="48"/>
      <c r="BZ38" s="48"/>
      <c r="CA38" s="48"/>
      <c r="CB38" s="48">
        <v>2333</v>
      </c>
      <c r="CC38" s="48"/>
      <c r="CD38" s="48"/>
      <c r="CE38" s="48">
        <v>0</v>
      </c>
      <c r="CF38" s="48"/>
      <c r="CG38" s="48"/>
      <c r="CH38" s="48"/>
      <c r="CI38" s="48"/>
      <c r="CJ38" s="48"/>
      <c r="CK38" s="48">
        <v>0</v>
      </c>
      <c r="CL38" s="48"/>
      <c r="CM38" s="48">
        <v>0</v>
      </c>
      <c r="CN38" s="48">
        <v>0</v>
      </c>
      <c r="CO38" s="48"/>
      <c r="CP38" s="48">
        <v>8839317</v>
      </c>
    </row>
    <row r="39" spans="1:94" x14ac:dyDescent="0.35">
      <c r="A39" t="s">
        <v>1930</v>
      </c>
      <c r="B39" s="48">
        <v>1841813</v>
      </c>
      <c r="C39" s="48">
        <v>1508169</v>
      </c>
      <c r="D39" s="48">
        <v>92948</v>
      </c>
      <c r="E39" s="48">
        <v>240695</v>
      </c>
      <c r="F39" s="48">
        <v>2943477</v>
      </c>
      <c r="G39" s="48">
        <v>2077725</v>
      </c>
      <c r="H39" s="48">
        <v>812694</v>
      </c>
      <c r="I39" s="48">
        <v>53058</v>
      </c>
      <c r="J39" s="48"/>
      <c r="K39" s="48"/>
      <c r="L39" s="48"/>
      <c r="M39" s="48"/>
      <c r="N39" s="48"/>
      <c r="O39" s="48"/>
      <c r="P39" s="48"/>
      <c r="Q39" s="48">
        <v>203611</v>
      </c>
      <c r="R39" s="48"/>
      <c r="S39" s="48"/>
      <c r="T39" s="48">
        <v>29381</v>
      </c>
      <c r="U39" s="48"/>
      <c r="V39" s="48"/>
      <c r="W39" s="48"/>
      <c r="X39" s="48"/>
      <c r="Y39" s="48"/>
      <c r="Z39" s="48"/>
      <c r="AA39" s="48"/>
      <c r="AB39" s="48"/>
      <c r="AC39" s="48"/>
      <c r="AD39" s="48"/>
      <c r="AE39" s="48">
        <v>134498</v>
      </c>
      <c r="AF39" s="48"/>
      <c r="AG39" s="48"/>
      <c r="AH39" s="48"/>
      <c r="AI39" s="48">
        <v>3041</v>
      </c>
      <c r="AJ39" s="48">
        <v>0</v>
      </c>
      <c r="AK39" s="48">
        <v>20369</v>
      </c>
      <c r="AL39" s="48"/>
      <c r="AM39" s="48"/>
      <c r="AN39" s="48"/>
      <c r="AO39" s="48"/>
      <c r="AP39" s="48">
        <v>0</v>
      </c>
      <c r="AQ39" s="48">
        <v>0</v>
      </c>
      <c r="AR39" s="48"/>
      <c r="AS39" s="48">
        <v>0</v>
      </c>
      <c r="AT39" s="48">
        <v>16323</v>
      </c>
      <c r="AU39" s="48"/>
      <c r="AV39" s="48"/>
      <c r="AW39" s="48"/>
      <c r="AX39" s="48">
        <v>189548</v>
      </c>
      <c r="AY39" s="48"/>
      <c r="AZ39" s="48"/>
      <c r="BA39" s="48">
        <v>0</v>
      </c>
      <c r="BB39" s="48">
        <v>0</v>
      </c>
      <c r="BC39" s="48">
        <v>12542</v>
      </c>
      <c r="BD39" s="48"/>
      <c r="BE39" s="48"/>
      <c r="BF39" s="48">
        <v>0</v>
      </c>
      <c r="BG39" s="48">
        <v>79007</v>
      </c>
      <c r="BH39" s="48"/>
      <c r="BI39" s="48">
        <v>98000</v>
      </c>
      <c r="BJ39" s="48"/>
      <c r="BK39" s="48"/>
      <c r="BL39" s="48">
        <v>0</v>
      </c>
      <c r="BM39" s="48"/>
      <c r="BN39" s="48"/>
      <c r="BO39" s="48"/>
      <c r="BP39" s="48">
        <v>715606</v>
      </c>
      <c r="BQ39" s="48"/>
      <c r="BR39" s="48">
        <v>94743</v>
      </c>
      <c r="BS39" s="48"/>
      <c r="BT39" s="48">
        <v>107</v>
      </c>
      <c r="BU39" s="48">
        <v>325026</v>
      </c>
      <c r="BV39" s="48">
        <v>267662</v>
      </c>
      <c r="BW39" s="48"/>
      <c r="BX39" s="48"/>
      <c r="BY39" s="48">
        <v>1386</v>
      </c>
      <c r="BZ39" s="48">
        <v>18301</v>
      </c>
      <c r="CA39" s="48">
        <v>854</v>
      </c>
      <c r="CB39" s="48">
        <v>7527</v>
      </c>
      <c r="CC39" s="48"/>
      <c r="CD39" s="48"/>
      <c r="CE39" s="48">
        <v>0</v>
      </c>
      <c r="CF39" s="48"/>
      <c r="CG39" s="48"/>
      <c r="CH39" s="48"/>
      <c r="CI39" s="48"/>
      <c r="CJ39" s="48"/>
      <c r="CK39" s="48">
        <v>0</v>
      </c>
      <c r="CL39" s="48">
        <v>0</v>
      </c>
      <c r="CM39" s="48">
        <v>0</v>
      </c>
      <c r="CN39" s="48">
        <v>0</v>
      </c>
      <c r="CO39" s="48">
        <v>0</v>
      </c>
      <c r="CP39" s="48">
        <v>5894055</v>
      </c>
    </row>
    <row r="40" spans="1:94" x14ac:dyDescent="0.35">
      <c r="A40" t="s">
        <v>1931</v>
      </c>
      <c r="B40" s="48">
        <v>1254981</v>
      </c>
      <c r="C40" s="48">
        <v>1017999</v>
      </c>
      <c r="D40" s="48">
        <v>114291</v>
      </c>
      <c r="E40" s="48">
        <v>122691</v>
      </c>
      <c r="F40" s="48">
        <v>2532708</v>
      </c>
      <c r="G40" s="48">
        <v>2036355</v>
      </c>
      <c r="H40" s="48">
        <v>482176</v>
      </c>
      <c r="I40" s="48">
        <v>14176</v>
      </c>
      <c r="J40" s="48"/>
      <c r="K40" s="48"/>
      <c r="L40" s="48"/>
      <c r="M40" s="48"/>
      <c r="N40" s="48"/>
      <c r="O40" s="48"/>
      <c r="P40" s="48"/>
      <c r="Q40" s="48">
        <v>373804</v>
      </c>
      <c r="R40" s="48"/>
      <c r="S40" s="48"/>
      <c r="T40" s="48">
        <v>29381</v>
      </c>
      <c r="U40" s="48"/>
      <c r="V40" s="48"/>
      <c r="W40" s="48"/>
      <c r="X40" s="48"/>
      <c r="Y40" s="48"/>
      <c r="Z40" s="48">
        <v>1539</v>
      </c>
      <c r="AA40" s="48"/>
      <c r="AB40" s="48"/>
      <c r="AC40" s="48"/>
      <c r="AD40" s="48"/>
      <c r="AE40" s="48">
        <v>67249</v>
      </c>
      <c r="AF40" s="48"/>
      <c r="AG40" s="48"/>
      <c r="AH40" s="48"/>
      <c r="AI40" s="48">
        <v>0</v>
      </c>
      <c r="AJ40" s="48">
        <v>0</v>
      </c>
      <c r="AK40" s="48">
        <v>17653</v>
      </c>
      <c r="AL40" s="48"/>
      <c r="AM40" s="48"/>
      <c r="AN40" s="48"/>
      <c r="AO40" s="48"/>
      <c r="AP40" s="48">
        <v>4022</v>
      </c>
      <c r="AQ40" s="48">
        <v>50000</v>
      </c>
      <c r="AR40" s="48"/>
      <c r="AS40" s="48">
        <v>108703</v>
      </c>
      <c r="AT40" s="48">
        <v>9794</v>
      </c>
      <c r="AU40" s="48">
        <v>85464</v>
      </c>
      <c r="AV40" s="48"/>
      <c r="AW40" s="48"/>
      <c r="AX40" s="48">
        <v>50436</v>
      </c>
      <c r="AY40" s="48"/>
      <c r="AZ40" s="48"/>
      <c r="BA40" s="48">
        <v>0</v>
      </c>
      <c r="BB40" s="48">
        <v>0</v>
      </c>
      <c r="BC40" s="48">
        <v>0</v>
      </c>
      <c r="BD40" s="48"/>
      <c r="BE40" s="48">
        <v>1436</v>
      </c>
      <c r="BF40" s="48">
        <v>0</v>
      </c>
      <c r="BG40" s="48">
        <v>0</v>
      </c>
      <c r="BH40" s="48"/>
      <c r="BI40" s="48">
        <v>49000</v>
      </c>
      <c r="BJ40" s="48"/>
      <c r="BK40" s="48"/>
      <c r="BL40" s="48">
        <v>0</v>
      </c>
      <c r="BM40" s="48"/>
      <c r="BN40" s="48"/>
      <c r="BO40" s="48"/>
      <c r="BP40" s="48">
        <v>160848</v>
      </c>
      <c r="BQ40" s="48"/>
      <c r="BR40" s="48">
        <v>11279</v>
      </c>
      <c r="BS40" s="48"/>
      <c r="BT40" s="48"/>
      <c r="BU40" s="48"/>
      <c r="BV40" s="48">
        <v>149569</v>
      </c>
      <c r="BW40" s="48"/>
      <c r="BX40" s="48"/>
      <c r="BY40" s="48"/>
      <c r="BZ40" s="48"/>
      <c r="CA40" s="48"/>
      <c r="CB40" s="48"/>
      <c r="CC40" s="48"/>
      <c r="CD40" s="48"/>
      <c r="CE40" s="48">
        <v>0</v>
      </c>
      <c r="CF40" s="48"/>
      <c r="CG40" s="48"/>
      <c r="CH40" s="48"/>
      <c r="CI40" s="48"/>
      <c r="CJ40" s="48"/>
      <c r="CK40" s="48">
        <v>0</v>
      </c>
      <c r="CL40" s="48">
        <v>0</v>
      </c>
      <c r="CM40" s="48">
        <v>0</v>
      </c>
      <c r="CN40" s="48">
        <v>0</v>
      </c>
      <c r="CO40" s="48">
        <v>0</v>
      </c>
      <c r="CP40" s="48">
        <v>4372776</v>
      </c>
    </row>
    <row r="41" spans="1:94" x14ac:dyDescent="0.35">
      <c r="A41" t="s">
        <v>1932</v>
      </c>
      <c r="B41" s="48">
        <v>2046009</v>
      </c>
      <c r="C41" s="48">
        <v>1575284</v>
      </c>
      <c r="D41" s="48">
        <v>244432</v>
      </c>
      <c r="E41" s="48">
        <v>226292</v>
      </c>
      <c r="F41" s="48">
        <v>4509597</v>
      </c>
      <c r="G41" s="48">
        <v>3530407</v>
      </c>
      <c r="H41" s="48">
        <v>928065</v>
      </c>
      <c r="I41" s="48">
        <v>51125</v>
      </c>
      <c r="J41" s="48">
        <v>800000</v>
      </c>
      <c r="K41" s="48"/>
      <c r="L41" s="48"/>
      <c r="M41" s="48"/>
      <c r="N41" s="48"/>
      <c r="O41" s="48"/>
      <c r="P41" s="48">
        <v>800000</v>
      </c>
      <c r="Q41" s="48">
        <v>632063</v>
      </c>
      <c r="R41" s="48"/>
      <c r="S41" s="48"/>
      <c r="T41" s="48">
        <v>34277</v>
      </c>
      <c r="U41" s="48"/>
      <c r="V41" s="48"/>
      <c r="W41" s="48"/>
      <c r="X41" s="48"/>
      <c r="Y41" s="48"/>
      <c r="Z41" s="48">
        <v>8774</v>
      </c>
      <c r="AA41" s="48"/>
      <c r="AB41" s="48"/>
      <c r="AC41" s="48"/>
      <c r="AD41" s="48"/>
      <c r="AE41" s="48">
        <v>134498</v>
      </c>
      <c r="AF41" s="48"/>
      <c r="AG41" s="48"/>
      <c r="AH41" s="48"/>
      <c r="AI41" s="48">
        <v>5788</v>
      </c>
      <c r="AJ41" s="48">
        <v>0</v>
      </c>
      <c r="AK41" s="48">
        <v>1477</v>
      </c>
      <c r="AL41" s="48"/>
      <c r="AM41" s="48"/>
      <c r="AN41" s="48"/>
      <c r="AO41" s="48"/>
      <c r="AP41" s="48">
        <v>16088</v>
      </c>
      <c r="AQ41" s="48">
        <v>0</v>
      </c>
      <c r="AR41" s="48"/>
      <c r="AS41" s="48">
        <v>326109</v>
      </c>
      <c r="AT41" s="48">
        <v>19587</v>
      </c>
      <c r="AU41" s="48">
        <v>85464</v>
      </c>
      <c r="AV41" s="48"/>
      <c r="AW41" s="48"/>
      <c r="AX41" s="48">
        <v>220065</v>
      </c>
      <c r="AY41" s="48"/>
      <c r="AZ41" s="48"/>
      <c r="BA41" s="48">
        <v>0</v>
      </c>
      <c r="BB41" s="48">
        <v>48220</v>
      </c>
      <c r="BC41" s="48">
        <v>0</v>
      </c>
      <c r="BD41" s="48"/>
      <c r="BE41" s="48"/>
      <c r="BF41" s="48">
        <v>0</v>
      </c>
      <c r="BG41" s="48">
        <v>0</v>
      </c>
      <c r="BH41" s="48">
        <v>73845</v>
      </c>
      <c r="BI41" s="48">
        <v>98000</v>
      </c>
      <c r="BJ41" s="48"/>
      <c r="BK41" s="48"/>
      <c r="BL41" s="48">
        <v>0</v>
      </c>
      <c r="BM41" s="48">
        <v>0</v>
      </c>
      <c r="BN41" s="48"/>
      <c r="BO41" s="48"/>
      <c r="BP41" s="48">
        <v>370201</v>
      </c>
      <c r="BQ41" s="48"/>
      <c r="BR41" s="48">
        <v>45116</v>
      </c>
      <c r="BS41" s="48"/>
      <c r="BT41" s="48"/>
      <c r="BU41" s="48"/>
      <c r="BV41" s="48">
        <v>281381</v>
      </c>
      <c r="BW41" s="48"/>
      <c r="BX41" s="48">
        <v>41371</v>
      </c>
      <c r="BY41" s="48"/>
      <c r="BZ41" s="48"/>
      <c r="CA41" s="48"/>
      <c r="CB41" s="48">
        <v>2333</v>
      </c>
      <c r="CC41" s="48"/>
      <c r="CD41" s="48"/>
      <c r="CE41" s="48">
        <v>0</v>
      </c>
      <c r="CF41" s="48"/>
      <c r="CG41" s="48"/>
      <c r="CH41" s="48"/>
      <c r="CI41" s="48"/>
      <c r="CJ41" s="48"/>
      <c r="CK41" s="48">
        <v>0</v>
      </c>
      <c r="CL41" s="48"/>
      <c r="CM41" s="48">
        <v>0</v>
      </c>
      <c r="CN41" s="48">
        <v>0</v>
      </c>
      <c r="CO41" s="48"/>
      <c r="CP41" s="48">
        <v>8577936</v>
      </c>
    </row>
    <row r="42" spans="1:94" x14ac:dyDescent="0.35">
      <c r="A42" t="s">
        <v>1933</v>
      </c>
      <c r="B42" s="48">
        <v>22544253</v>
      </c>
      <c r="C42" s="48">
        <v>17686956</v>
      </c>
      <c r="D42" s="48">
        <v>2475461</v>
      </c>
      <c r="E42" s="48">
        <v>2381837</v>
      </c>
      <c r="F42" s="48">
        <v>32312682</v>
      </c>
      <c r="G42" s="48">
        <v>22837537</v>
      </c>
      <c r="H42" s="48">
        <v>9122321</v>
      </c>
      <c r="I42" s="48">
        <v>352825</v>
      </c>
      <c r="J42" s="48">
        <v>1628760</v>
      </c>
      <c r="K42" s="48">
        <v>9660</v>
      </c>
      <c r="L42" s="48"/>
      <c r="M42" s="48">
        <v>6940</v>
      </c>
      <c r="N42" s="48">
        <v>12160</v>
      </c>
      <c r="O42" s="48"/>
      <c r="P42" s="48">
        <v>1600000</v>
      </c>
      <c r="Q42" s="48">
        <v>4196648</v>
      </c>
      <c r="R42" s="48">
        <v>3849</v>
      </c>
      <c r="S42" s="48"/>
      <c r="T42" s="48">
        <v>380314</v>
      </c>
      <c r="U42" s="48"/>
      <c r="V42" s="48"/>
      <c r="W42" s="48"/>
      <c r="X42" s="48"/>
      <c r="Y42" s="48">
        <v>8644</v>
      </c>
      <c r="Z42" s="48">
        <v>9656</v>
      </c>
      <c r="AA42" s="48">
        <v>9234</v>
      </c>
      <c r="AB42" s="48"/>
      <c r="AC42" s="48"/>
      <c r="AD42" s="48"/>
      <c r="AE42" s="48">
        <v>652607</v>
      </c>
      <c r="AF42" s="48"/>
      <c r="AG42" s="48"/>
      <c r="AH42" s="48"/>
      <c r="AI42" s="48">
        <v>822459</v>
      </c>
      <c r="AJ42" s="48">
        <v>0</v>
      </c>
      <c r="AK42" s="48">
        <v>81595</v>
      </c>
      <c r="AL42" s="48"/>
      <c r="AM42" s="48"/>
      <c r="AN42" s="48"/>
      <c r="AO42" s="48"/>
      <c r="AP42" s="48">
        <v>36198</v>
      </c>
      <c r="AQ42" s="48">
        <v>606486</v>
      </c>
      <c r="AR42" s="48"/>
      <c r="AS42" s="48">
        <v>652218</v>
      </c>
      <c r="AT42" s="48">
        <v>156427</v>
      </c>
      <c r="AU42" s="48">
        <v>769178</v>
      </c>
      <c r="AV42" s="48">
        <v>7780</v>
      </c>
      <c r="AW42" s="48"/>
      <c r="AX42" s="48">
        <v>329561</v>
      </c>
      <c r="AY42" s="48">
        <v>11158</v>
      </c>
      <c r="AZ42" s="48">
        <v>77647</v>
      </c>
      <c r="BA42" s="48">
        <v>0</v>
      </c>
      <c r="BB42" s="48">
        <v>18000</v>
      </c>
      <c r="BC42" s="48">
        <v>31556</v>
      </c>
      <c r="BD42" s="48"/>
      <c r="BE42" s="48">
        <v>5659</v>
      </c>
      <c r="BF42" s="48">
        <v>0</v>
      </c>
      <c r="BG42" s="48">
        <v>30321</v>
      </c>
      <c r="BH42" s="48">
        <v>147691</v>
      </c>
      <c r="BI42" s="48">
        <v>0</v>
      </c>
      <c r="BJ42" s="48"/>
      <c r="BK42" s="48"/>
      <c r="BL42" s="48">
        <v>0</v>
      </c>
      <c r="BM42" s="48"/>
      <c r="BN42" s="48"/>
      <c r="BO42" s="48">
        <v>7528</v>
      </c>
      <c r="BP42" s="48">
        <v>2360356</v>
      </c>
      <c r="BQ42" s="48"/>
      <c r="BR42" s="48">
        <v>651407</v>
      </c>
      <c r="BS42" s="48">
        <v>10428</v>
      </c>
      <c r="BT42" s="48">
        <v>3917</v>
      </c>
      <c r="BU42" s="48">
        <v>175319</v>
      </c>
      <c r="BV42" s="48">
        <v>664039</v>
      </c>
      <c r="BW42" s="48">
        <v>656786</v>
      </c>
      <c r="BX42" s="48">
        <v>0</v>
      </c>
      <c r="BY42" s="48">
        <v>40765</v>
      </c>
      <c r="BZ42" s="48">
        <v>139252</v>
      </c>
      <c r="CA42" s="48"/>
      <c r="CB42" s="48">
        <v>18442</v>
      </c>
      <c r="CC42" s="48"/>
      <c r="CD42" s="48"/>
      <c r="CE42" s="48">
        <v>125000</v>
      </c>
      <c r="CF42" s="48"/>
      <c r="CG42" s="48"/>
      <c r="CH42" s="48">
        <v>125000</v>
      </c>
      <c r="CI42" s="48"/>
      <c r="CJ42" s="48"/>
      <c r="CK42" s="48"/>
      <c r="CL42" s="48">
        <v>0</v>
      </c>
      <c r="CM42" s="48">
        <v>0</v>
      </c>
      <c r="CN42" s="48">
        <v>0</v>
      </c>
      <c r="CO42" s="48">
        <v>0</v>
      </c>
      <c r="CP42" s="48">
        <v>63497261</v>
      </c>
    </row>
    <row r="43" spans="1:94" x14ac:dyDescent="0.35">
      <c r="A43" t="s">
        <v>1935</v>
      </c>
      <c r="B43" s="48">
        <v>7694479</v>
      </c>
      <c r="C43" s="48">
        <v>5520607</v>
      </c>
      <c r="D43" s="48">
        <v>874527</v>
      </c>
      <c r="E43" s="48">
        <v>1299344</v>
      </c>
      <c r="F43" s="48">
        <v>15953139</v>
      </c>
      <c r="G43" s="48">
        <v>13215583</v>
      </c>
      <c r="H43" s="48">
        <v>2330535</v>
      </c>
      <c r="I43" s="48">
        <v>407021</v>
      </c>
      <c r="J43" s="48">
        <v>12160</v>
      </c>
      <c r="K43" s="48"/>
      <c r="L43" s="48"/>
      <c r="M43" s="48"/>
      <c r="N43" s="48">
        <v>12160</v>
      </c>
      <c r="O43" s="48"/>
      <c r="P43" s="48">
        <v>0</v>
      </c>
      <c r="Q43" s="48">
        <v>1192099</v>
      </c>
      <c r="R43" s="48"/>
      <c r="S43" s="48"/>
      <c r="T43" s="48">
        <v>142006</v>
      </c>
      <c r="U43" s="48"/>
      <c r="V43" s="48"/>
      <c r="W43" s="48"/>
      <c r="X43" s="48"/>
      <c r="Y43" s="48">
        <v>0</v>
      </c>
      <c r="Z43" s="48"/>
      <c r="AA43" s="48"/>
      <c r="AB43" s="48"/>
      <c r="AC43" s="48"/>
      <c r="AD43" s="48"/>
      <c r="AE43" s="48">
        <v>242096</v>
      </c>
      <c r="AF43" s="48"/>
      <c r="AG43" s="48"/>
      <c r="AH43" s="48">
        <v>9016</v>
      </c>
      <c r="AI43" s="48">
        <v>122102</v>
      </c>
      <c r="AJ43" s="48">
        <v>0</v>
      </c>
      <c r="AK43" s="48">
        <v>23764</v>
      </c>
      <c r="AL43" s="48"/>
      <c r="AM43" s="48"/>
      <c r="AN43" s="48"/>
      <c r="AO43" s="48"/>
      <c r="AP43" s="48">
        <v>20110</v>
      </c>
      <c r="AQ43" s="48">
        <v>150000</v>
      </c>
      <c r="AR43" s="48"/>
      <c r="AS43" s="48">
        <v>217406</v>
      </c>
      <c r="AT43" s="48">
        <v>94671</v>
      </c>
      <c r="AU43" s="48">
        <v>170929</v>
      </c>
      <c r="AV43" s="48"/>
      <c r="AW43" s="48"/>
      <c r="AX43" s="48">
        <v>1728226</v>
      </c>
      <c r="AY43" s="48"/>
      <c r="AZ43" s="48"/>
      <c r="BA43" s="48">
        <v>0</v>
      </c>
      <c r="BB43" s="48">
        <v>62711</v>
      </c>
      <c r="BC43" s="48">
        <v>0</v>
      </c>
      <c r="BD43" s="48"/>
      <c r="BE43" s="48"/>
      <c r="BF43" s="48">
        <v>0</v>
      </c>
      <c r="BG43" s="48">
        <v>23564</v>
      </c>
      <c r="BH43" s="48">
        <v>1338702</v>
      </c>
      <c r="BI43" s="48">
        <v>294000</v>
      </c>
      <c r="BJ43" s="48"/>
      <c r="BK43" s="48"/>
      <c r="BL43" s="48">
        <v>0</v>
      </c>
      <c r="BM43" s="48"/>
      <c r="BN43" s="48"/>
      <c r="BO43" s="48">
        <v>9249</v>
      </c>
      <c r="BP43" s="48">
        <v>469507</v>
      </c>
      <c r="BQ43" s="48"/>
      <c r="BR43" s="48">
        <v>124069</v>
      </c>
      <c r="BS43" s="48"/>
      <c r="BT43" s="48"/>
      <c r="BU43" s="48"/>
      <c r="BV43" s="48">
        <v>309244</v>
      </c>
      <c r="BW43" s="48"/>
      <c r="BX43" s="48"/>
      <c r="BY43" s="48"/>
      <c r="BZ43" s="48">
        <v>31177</v>
      </c>
      <c r="CA43" s="48"/>
      <c r="CB43" s="48">
        <v>5018</v>
      </c>
      <c r="CC43" s="48"/>
      <c r="CD43" s="48"/>
      <c r="CE43" s="48">
        <v>0</v>
      </c>
      <c r="CF43" s="48"/>
      <c r="CG43" s="48"/>
      <c r="CH43" s="48"/>
      <c r="CI43" s="48"/>
      <c r="CJ43" s="48"/>
      <c r="CK43" s="48"/>
      <c r="CL43" s="48"/>
      <c r="CM43" s="48">
        <v>0</v>
      </c>
      <c r="CN43" s="48">
        <v>0</v>
      </c>
      <c r="CO43" s="48"/>
      <c r="CP43" s="48">
        <v>27049611</v>
      </c>
    </row>
    <row r="44" spans="1:94" x14ac:dyDescent="0.35">
      <c r="A44" t="s">
        <v>1936</v>
      </c>
      <c r="B44" s="48">
        <v>12713933</v>
      </c>
      <c r="C44" s="48">
        <v>10768855</v>
      </c>
      <c r="D44" s="48">
        <v>1047791</v>
      </c>
      <c r="E44" s="48">
        <v>897288</v>
      </c>
      <c r="F44" s="48">
        <v>12696090</v>
      </c>
      <c r="G44" s="48">
        <v>7408931</v>
      </c>
      <c r="H44" s="48">
        <v>5258757</v>
      </c>
      <c r="I44" s="48">
        <v>28402</v>
      </c>
      <c r="J44" s="48">
        <v>2400000</v>
      </c>
      <c r="K44" s="48"/>
      <c r="L44" s="48"/>
      <c r="M44" s="48"/>
      <c r="N44" s="48"/>
      <c r="O44" s="48"/>
      <c r="P44" s="48">
        <v>2400000</v>
      </c>
      <c r="Q44" s="48">
        <v>1284782</v>
      </c>
      <c r="R44" s="48"/>
      <c r="S44" s="48"/>
      <c r="T44" s="48">
        <v>179176</v>
      </c>
      <c r="U44" s="48"/>
      <c r="V44" s="48"/>
      <c r="W44" s="48"/>
      <c r="X44" s="48"/>
      <c r="Y44" s="48">
        <v>1921</v>
      </c>
      <c r="Z44" s="48">
        <v>19039</v>
      </c>
      <c r="AA44" s="48">
        <v>1195</v>
      </c>
      <c r="AB44" s="48"/>
      <c r="AC44" s="48"/>
      <c r="AD44" s="48"/>
      <c r="AE44" s="48">
        <v>6265</v>
      </c>
      <c r="AF44" s="48"/>
      <c r="AG44" s="48">
        <v>0</v>
      </c>
      <c r="AH44" s="48"/>
      <c r="AI44" s="48">
        <v>114696</v>
      </c>
      <c r="AJ44" s="48">
        <v>0</v>
      </c>
      <c r="AK44" s="48">
        <v>35306</v>
      </c>
      <c r="AL44" s="48"/>
      <c r="AM44" s="48"/>
      <c r="AN44" s="48"/>
      <c r="AO44" s="48"/>
      <c r="AP44" s="48">
        <v>25976</v>
      </c>
      <c r="AQ44" s="48">
        <v>118597</v>
      </c>
      <c r="AR44" s="48"/>
      <c r="AS44" s="48">
        <v>434812</v>
      </c>
      <c r="AT44" s="48">
        <v>91406</v>
      </c>
      <c r="AU44" s="48">
        <v>256393</v>
      </c>
      <c r="AV44" s="48">
        <v>0</v>
      </c>
      <c r="AW44" s="48"/>
      <c r="AX44" s="48">
        <v>513292</v>
      </c>
      <c r="AY44" s="48"/>
      <c r="AZ44" s="48">
        <v>0</v>
      </c>
      <c r="BA44" s="48">
        <v>0</v>
      </c>
      <c r="BB44" s="48">
        <v>354837</v>
      </c>
      <c r="BC44" s="48">
        <v>0</v>
      </c>
      <c r="BD44" s="48"/>
      <c r="BE44" s="48"/>
      <c r="BF44" s="48">
        <v>0</v>
      </c>
      <c r="BG44" s="48">
        <v>11455</v>
      </c>
      <c r="BH44" s="48">
        <v>0</v>
      </c>
      <c r="BI44" s="48">
        <v>147000</v>
      </c>
      <c r="BJ44" s="48">
        <v>0</v>
      </c>
      <c r="BK44" s="48">
        <v>0</v>
      </c>
      <c r="BL44" s="48">
        <v>0</v>
      </c>
      <c r="BM44" s="48">
        <v>0</v>
      </c>
      <c r="BN44" s="48"/>
      <c r="BO44" s="48"/>
      <c r="BP44" s="48">
        <v>461641</v>
      </c>
      <c r="BQ44" s="48"/>
      <c r="BR44" s="48">
        <v>112790</v>
      </c>
      <c r="BS44" s="48"/>
      <c r="BT44" s="48"/>
      <c r="BU44" s="48"/>
      <c r="BV44" s="48">
        <v>123407</v>
      </c>
      <c r="BW44" s="48"/>
      <c r="BX44" s="48">
        <v>225444</v>
      </c>
      <c r="BY44" s="48"/>
      <c r="BZ44" s="48"/>
      <c r="CA44" s="48"/>
      <c r="CB44" s="48"/>
      <c r="CC44" s="48">
        <v>28279</v>
      </c>
      <c r="CD44" s="48">
        <v>28279</v>
      </c>
      <c r="CE44" s="48">
        <v>143161</v>
      </c>
      <c r="CF44" s="48"/>
      <c r="CG44" s="48"/>
      <c r="CH44" s="48">
        <v>125000</v>
      </c>
      <c r="CI44" s="48">
        <v>18161</v>
      </c>
      <c r="CJ44" s="48"/>
      <c r="CK44" s="48">
        <v>0</v>
      </c>
      <c r="CL44" s="48"/>
      <c r="CM44" s="48">
        <v>0</v>
      </c>
      <c r="CN44" s="48">
        <v>0</v>
      </c>
      <c r="CO44" s="48"/>
      <c r="CP44" s="48">
        <v>30241178</v>
      </c>
    </row>
    <row r="45" spans="1:94" x14ac:dyDescent="0.35">
      <c r="A45" t="s">
        <v>277</v>
      </c>
      <c r="B45" s="48">
        <v>11340131</v>
      </c>
      <c r="C45" s="48">
        <v>9585870</v>
      </c>
      <c r="D45" s="48">
        <v>967855</v>
      </c>
      <c r="E45" s="48">
        <v>786406</v>
      </c>
      <c r="F45" s="48">
        <v>8895605</v>
      </c>
      <c r="G45" s="48">
        <v>4549916</v>
      </c>
      <c r="H45" s="48">
        <v>4280189</v>
      </c>
      <c r="I45" s="48">
        <v>65501</v>
      </c>
      <c r="J45" s="48">
        <v>0</v>
      </c>
      <c r="K45" s="48"/>
      <c r="L45" s="48"/>
      <c r="M45" s="48"/>
      <c r="N45" s="48">
        <v>0</v>
      </c>
      <c r="O45" s="48"/>
      <c r="P45" s="48">
        <v>0</v>
      </c>
      <c r="Q45" s="48">
        <v>1024225</v>
      </c>
      <c r="R45" s="48"/>
      <c r="S45" s="48"/>
      <c r="T45" s="48">
        <v>239941</v>
      </c>
      <c r="U45" s="48"/>
      <c r="V45" s="48"/>
      <c r="W45" s="48"/>
      <c r="X45" s="48"/>
      <c r="Y45" s="48">
        <v>4089</v>
      </c>
      <c r="Z45" s="48">
        <v>3078</v>
      </c>
      <c r="AA45" s="48"/>
      <c r="AB45" s="48"/>
      <c r="AC45" s="48"/>
      <c r="AD45" s="48"/>
      <c r="AE45" s="48">
        <v>0</v>
      </c>
      <c r="AF45" s="48"/>
      <c r="AG45" s="48"/>
      <c r="AH45" s="48"/>
      <c r="AI45" s="48">
        <v>6900</v>
      </c>
      <c r="AJ45" s="48">
        <v>3859</v>
      </c>
      <c r="AK45" s="48">
        <v>19011</v>
      </c>
      <c r="AL45" s="48"/>
      <c r="AM45" s="48"/>
      <c r="AN45" s="48"/>
      <c r="AO45" s="48"/>
      <c r="AP45" s="48">
        <v>103904</v>
      </c>
      <c r="AQ45" s="48">
        <v>200000</v>
      </c>
      <c r="AR45" s="48"/>
      <c r="AS45" s="48">
        <v>108703</v>
      </c>
      <c r="AT45" s="48">
        <v>78348</v>
      </c>
      <c r="AU45" s="48">
        <v>256393</v>
      </c>
      <c r="AV45" s="48"/>
      <c r="AW45" s="48">
        <v>0</v>
      </c>
      <c r="AX45" s="48">
        <v>856729</v>
      </c>
      <c r="AY45" s="48"/>
      <c r="AZ45" s="48"/>
      <c r="BA45" s="48">
        <v>0</v>
      </c>
      <c r="BB45" s="48">
        <v>800000</v>
      </c>
      <c r="BC45" s="48">
        <v>0</v>
      </c>
      <c r="BD45" s="48"/>
      <c r="BE45" s="48"/>
      <c r="BF45" s="48">
        <v>0</v>
      </c>
      <c r="BG45" s="48">
        <v>3104</v>
      </c>
      <c r="BH45" s="48">
        <v>0</v>
      </c>
      <c r="BI45" s="48">
        <v>49000</v>
      </c>
      <c r="BJ45" s="48"/>
      <c r="BK45" s="48"/>
      <c r="BL45" s="48">
        <v>0</v>
      </c>
      <c r="BM45" s="48">
        <v>0</v>
      </c>
      <c r="BN45" s="48"/>
      <c r="BO45" s="48">
        <v>4625</v>
      </c>
      <c r="BP45" s="48">
        <v>977867</v>
      </c>
      <c r="BQ45" s="48"/>
      <c r="BR45" s="48">
        <v>278816</v>
      </c>
      <c r="BS45" s="48"/>
      <c r="BT45" s="48">
        <v>772</v>
      </c>
      <c r="BU45" s="48">
        <v>347867</v>
      </c>
      <c r="BV45" s="48">
        <v>324545</v>
      </c>
      <c r="BW45" s="48"/>
      <c r="BX45" s="48"/>
      <c r="BY45" s="48"/>
      <c r="BZ45" s="48">
        <v>20495</v>
      </c>
      <c r="CA45" s="48">
        <v>707</v>
      </c>
      <c r="CB45" s="48">
        <v>4666</v>
      </c>
      <c r="CC45" s="48">
        <v>61272</v>
      </c>
      <c r="CD45" s="48">
        <v>61272</v>
      </c>
      <c r="CE45" s="48">
        <v>125000</v>
      </c>
      <c r="CF45" s="48"/>
      <c r="CG45" s="48"/>
      <c r="CH45" s="48">
        <v>125000</v>
      </c>
      <c r="CI45" s="48"/>
      <c r="CJ45" s="48"/>
      <c r="CK45" s="48">
        <v>0</v>
      </c>
      <c r="CL45" s="48"/>
      <c r="CM45" s="48">
        <v>0</v>
      </c>
      <c r="CN45" s="48">
        <v>0</v>
      </c>
      <c r="CO45" s="48"/>
      <c r="CP45" s="48">
        <v>23280828</v>
      </c>
    </row>
    <row r="46" spans="1:94" x14ac:dyDescent="0.35">
      <c r="A46" t="s">
        <v>280</v>
      </c>
      <c r="B46" s="48">
        <v>28497055</v>
      </c>
      <c r="C46" s="48">
        <v>23090303</v>
      </c>
      <c r="D46" s="48">
        <v>2934574</v>
      </c>
      <c r="E46" s="48">
        <v>2472178</v>
      </c>
      <c r="F46" s="48">
        <v>25341676</v>
      </c>
      <c r="G46" s="48">
        <v>15524869</v>
      </c>
      <c r="H46" s="48">
        <v>9795273</v>
      </c>
      <c r="I46" s="48">
        <v>21533</v>
      </c>
      <c r="J46" s="48">
        <v>0</v>
      </c>
      <c r="K46" s="48"/>
      <c r="L46" s="48"/>
      <c r="M46" s="48"/>
      <c r="N46" s="48">
        <v>0</v>
      </c>
      <c r="O46" s="48"/>
      <c r="P46" s="48">
        <v>0</v>
      </c>
      <c r="Q46" s="48">
        <v>4868245</v>
      </c>
      <c r="R46" s="48"/>
      <c r="S46" s="48"/>
      <c r="T46" s="48">
        <v>585080</v>
      </c>
      <c r="U46" s="48"/>
      <c r="V46" s="48"/>
      <c r="W46" s="48"/>
      <c r="X46" s="48"/>
      <c r="Y46" s="48">
        <v>13630</v>
      </c>
      <c r="Z46" s="48">
        <v>12461</v>
      </c>
      <c r="AA46" s="48">
        <v>0</v>
      </c>
      <c r="AB46" s="48"/>
      <c r="AC46" s="48"/>
      <c r="AD46" s="48"/>
      <c r="AE46" s="48">
        <v>733014</v>
      </c>
      <c r="AF46" s="48"/>
      <c r="AG46" s="48"/>
      <c r="AH46" s="48"/>
      <c r="AI46" s="48">
        <v>568904</v>
      </c>
      <c r="AJ46" s="48">
        <v>3044</v>
      </c>
      <c r="AK46" s="48">
        <v>69934</v>
      </c>
      <c r="AL46" s="48"/>
      <c r="AM46" s="48"/>
      <c r="AN46" s="48"/>
      <c r="AO46" s="48"/>
      <c r="AP46" s="48">
        <v>8044</v>
      </c>
      <c r="AQ46" s="48">
        <v>634530</v>
      </c>
      <c r="AR46" s="48"/>
      <c r="AS46" s="48">
        <v>1195733</v>
      </c>
      <c r="AT46" s="48">
        <v>189230</v>
      </c>
      <c r="AU46" s="48">
        <v>854643</v>
      </c>
      <c r="AV46" s="48">
        <v>0</v>
      </c>
      <c r="AW46" s="48"/>
      <c r="AX46" s="48">
        <v>12146145</v>
      </c>
      <c r="AY46" s="48">
        <v>11897</v>
      </c>
      <c r="AZ46" s="48">
        <v>27826</v>
      </c>
      <c r="BA46" s="48">
        <v>0</v>
      </c>
      <c r="BB46" s="48">
        <v>922500</v>
      </c>
      <c r="BC46" s="48">
        <v>31556</v>
      </c>
      <c r="BD46" s="48"/>
      <c r="BE46" s="48">
        <v>1964</v>
      </c>
      <c r="BF46" s="48">
        <v>0</v>
      </c>
      <c r="BG46" s="48">
        <v>4359773</v>
      </c>
      <c r="BH46" s="48">
        <v>6533591</v>
      </c>
      <c r="BI46" s="48">
        <v>245000</v>
      </c>
      <c r="BJ46" s="48"/>
      <c r="BK46" s="48">
        <v>5300</v>
      </c>
      <c r="BL46" s="48">
        <v>0</v>
      </c>
      <c r="BM46" s="48">
        <v>0</v>
      </c>
      <c r="BN46" s="48"/>
      <c r="BO46" s="48">
        <v>6736</v>
      </c>
      <c r="BP46" s="48">
        <v>3857049</v>
      </c>
      <c r="BQ46" s="48"/>
      <c r="BR46" s="48">
        <v>1497846</v>
      </c>
      <c r="BS46" s="48">
        <v>19587</v>
      </c>
      <c r="BT46" s="48">
        <v>7428</v>
      </c>
      <c r="BU46" s="48">
        <v>513116</v>
      </c>
      <c r="BV46" s="48">
        <v>180389</v>
      </c>
      <c r="BW46" s="48">
        <v>1406860</v>
      </c>
      <c r="BX46" s="48">
        <v>11592</v>
      </c>
      <c r="BY46" s="48"/>
      <c r="BZ46" s="48">
        <v>172981</v>
      </c>
      <c r="CA46" s="48"/>
      <c r="CB46" s="48">
        <v>47251</v>
      </c>
      <c r="CC46" s="48">
        <v>131970</v>
      </c>
      <c r="CD46" s="48">
        <v>131970</v>
      </c>
      <c r="CE46" s="48">
        <v>1987500</v>
      </c>
      <c r="CF46" s="48"/>
      <c r="CG46" s="48"/>
      <c r="CH46" s="48"/>
      <c r="CI46" s="48"/>
      <c r="CJ46" s="48"/>
      <c r="CK46" s="48"/>
      <c r="CL46" s="48">
        <v>375000</v>
      </c>
      <c r="CM46" s="48">
        <v>525000</v>
      </c>
      <c r="CN46" s="48">
        <v>337500</v>
      </c>
      <c r="CO46" s="48">
        <v>750000</v>
      </c>
      <c r="CP46" s="48">
        <v>76829639</v>
      </c>
    </row>
    <row r="47" spans="1:94" x14ac:dyDescent="0.35">
      <c r="A47" t="s">
        <v>286</v>
      </c>
      <c r="B47" s="48">
        <v>40052012</v>
      </c>
      <c r="C47" s="48">
        <v>34196701</v>
      </c>
      <c r="D47" s="48">
        <v>2664507</v>
      </c>
      <c r="E47" s="48">
        <v>3190805</v>
      </c>
      <c r="F47" s="48">
        <v>35040017</v>
      </c>
      <c r="G47" s="48">
        <v>21087414</v>
      </c>
      <c r="H47" s="48">
        <v>13928637</v>
      </c>
      <c r="I47" s="48">
        <v>23966</v>
      </c>
      <c r="J47" s="48">
        <v>21320</v>
      </c>
      <c r="K47" s="48"/>
      <c r="L47" s="48"/>
      <c r="M47" s="48"/>
      <c r="N47" s="48"/>
      <c r="O47" s="48"/>
      <c r="P47" s="48">
        <v>21320</v>
      </c>
      <c r="Q47" s="48">
        <v>8785878</v>
      </c>
      <c r="R47" s="48"/>
      <c r="S47" s="48"/>
      <c r="T47" s="48">
        <v>399901</v>
      </c>
      <c r="U47" s="48"/>
      <c r="V47" s="48"/>
      <c r="W47" s="48">
        <v>612169</v>
      </c>
      <c r="X47" s="48"/>
      <c r="Y47" s="48">
        <v>58177</v>
      </c>
      <c r="Z47" s="48">
        <v>8465</v>
      </c>
      <c r="AA47" s="48">
        <v>0</v>
      </c>
      <c r="AB47" s="48"/>
      <c r="AC47" s="48"/>
      <c r="AD47" s="48"/>
      <c r="AE47" s="48">
        <v>219167</v>
      </c>
      <c r="AF47" s="48">
        <v>206727</v>
      </c>
      <c r="AG47" s="48">
        <v>341520</v>
      </c>
      <c r="AH47" s="48">
        <v>26060</v>
      </c>
      <c r="AI47" s="48">
        <v>406860</v>
      </c>
      <c r="AJ47" s="48">
        <v>62383</v>
      </c>
      <c r="AK47" s="48">
        <v>44133</v>
      </c>
      <c r="AL47" s="48"/>
      <c r="AM47" s="48"/>
      <c r="AN47" s="48"/>
      <c r="AO47" s="48"/>
      <c r="AP47" s="48">
        <v>41561</v>
      </c>
      <c r="AQ47" s="48">
        <v>1249342</v>
      </c>
      <c r="AR47" s="48"/>
      <c r="AS47" s="48">
        <v>2065358</v>
      </c>
      <c r="AT47" s="48">
        <v>200767</v>
      </c>
      <c r="AU47" s="48">
        <v>2820321</v>
      </c>
      <c r="AV47" s="48">
        <v>22966</v>
      </c>
      <c r="AW47" s="48"/>
      <c r="AX47" s="48">
        <v>27762775</v>
      </c>
      <c r="AY47" s="48"/>
      <c r="AZ47" s="48">
        <v>325522</v>
      </c>
      <c r="BA47" s="48">
        <v>0</v>
      </c>
      <c r="BB47" s="48">
        <v>675000</v>
      </c>
      <c r="BC47" s="48">
        <v>4844</v>
      </c>
      <c r="BD47" s="48"/>
      <c r="BE47" s="48"/>
      <c r="BF47" s="48">
        <v>8296</v>
      </c>
      <c r="BG47" s="48">
        <v>40525</v>
      </c>
      <c r="BH47" s="48">
        <v>25956394</v>
      </c>
      <c r="BI47" s="48">
        <v>392000</v>
      </c>
      <c r="BJ47" s="48">
        <v>4941</v>
      </c>
      <c r="BK47" s="48">
        <v>3410</v>
      </c>
      <c r="BL47" s="48">
        <v>0</v>
      </c>
      <c r="BM47" s="48">
        <v>4572</v>
      </c>
      <c r="BN47" s="48"/>
      <c r="BO47" s="48">
        <v>347270</v>
      </c>
      <c r="BP47" s="48">
        <v>4083622</v>
      </c>
      <c r="BQ47" s="48"/>
      <c r="BR47" s="48">
        <v>1748239</v>
      </c>
      <c r="BS47" s="48"/>
      <c r="BT47" s="48"/>
      <c r="BU47" s="48">
        <v>725492</v>
      </c>
      <c r="BV47" s="48">
        <v>1532402</v>
      </c>
      <c r="BW47" s="48"/>
      <c r="BX47" s="48">
        <v>286</v>
      </c>
      <c r="BY47" s="48">
        <v>14914</v>
      </c>
      <c r="BZ47" s="48">
        <v>27295</v>
      </c>
      <c r="CA47" s="48"/>
      <c r="CB47" s="48">
        <v>34992</v>
      </c>
      <c r="CC47" s="48">
        <v>0</v>
      </c>
      <c r="CD47" s="48">
        <v>0</v>
      </c>
      <c r="CE47" s="48">
        <v>257602</v>
      </c>
      <c r="CF47" s="48">
        <v>7602</v>
      </c>
      <c r="CG47" s="48"/>
      <c r="CH47" s="48">
        <v>250000</v>
      </c>
      <c r="CI47" s="48"/>
      <c r="CJ47" s="48"/>
      <c r="CK47" s="48">
        <v>0</v>
      </c>
      <c r="CL47" s="48"/>
      <c r="CM47" s="48">
        <v>0</v>
      </c>
      <c r="CN47" s="48">
        <v>0</v>
      </c>
      <c r="CO47" s="48"/>
      <c r="CP47" s="48">
        <v>116003226</v>
      </c>
    </row>
    <row r="48" spans="1:94" x14ac:dyDescent="0.35">
      <c r="A48" t="s">
        <v>293</v>
      </c>
      <c r="B48" s="48">
        <v>29761300</v>
      </c>
      <c r="C48" s="48">
        <v>23740698</v>
      </c>
      <c r="D48" s="48">
        <v>2396878</v>
      </c>
      <c r="E48" s="48">
        <v>3623724</v>
      </c>
      <c r="F48" s="48">
        <v>26469097</v>
      </c>
      <c r="G48" s="48">
        <v>16496703</v>
      </c>
      <c r="H48" s="48">
        <v>9938211</v>
      </c>
      <c r="I48" s="48">
        <v>34183</v>
      </c>
      <c r="J48" s="48">
        <v>11200000</v>
      </c>
      <c r="K48" s="48"/>
      <c r="L48" s="48"/>
      <c r="M48" s="48"/>
      <c r="N48" s="48"/>
      <c r="O48" s="48"/>
      <c r="P48" s="48">
        <v>11200000</v>
      </c>
      <c r="Q48" s="48">
        <v>8111217</v>
      </c>
      <c r="R48" s="48"/>
      <c r="S48" s="48"/>
      <c r="T48" s="48">
        <v>806332</v>
      </c>
      <c r="U48" s="48"/>
      <c r="V48" s="48"/>
      <c r="W48" s="48"/>
      <c r="X48" s="48"/>
      <c r="Y48" s="48"/>
      <c r="Z48" s="48">
        <v>8191</v>
      </c>
      <c r="AA48" s="48">
        <v>7167</v>
      </c>
      <c r="AB48" s="48"/>
      <c r="AC48" s="48"/>
      <c r="AD48" s="48"/>
      <c r="AE48" s="48">
        <v>385909</v>
      </c>
      <c r="AF48" s="48"/>
      <c r="AG48" s="48"/>
      <c r="AH48" s="48">
        <v>17538</v>
      </c>
      <c r="AI48" s="48">
        <v>471458</v>
      </c>
      <c r="AJ48" s="48">
        <v>2123</v>
      </c>
      <c r="AK48" s="48">
        <v>19690</v>
      </c>
      <c r="AL48" s="48"/>
      <c r="AM48" s="48"/>
      <c r="AN48" s="48"/>
      <c r="AO48" s="48"/>
      <c r="AP48" s="48">
        <v>190378</v>
      </c>
      <c r="AQ48" s="48">
        <v>1725016</v>
      </c>
      <c r="AR48" s="48"/>
      <c r="AS48" s="48">
        <v>1739248</v>
      </c>
      <c r="AT48" s="48">
        <v>195871</v>
      </c>
      <c r="AU48" s="48">
        <v>2478464</v>
      </c>
      <c r="AV48" s="48">
        <v>63832</v>
      </c>
      <c r="AW48" s="48"/>
      <c r="AX48" s="48">
        <v>31912494</v>
      </c>
      <c r="AY48" s="48"/>
      <c r="AZ48" s="48">
        <v>1744</v>
      </c>
      <c r="BA48" s="48">
        <v>0</v>
      </c>
      <c r="BB48" s="48">
        <v>757802</v>
      </c>
      <c r="BC48" s="48">
        <v>13711</v>
      </c>
      <c r="BD48" s="48"/>
      <c r="BE48" s="48">
        <v>1436</v>
      </c>
      <c r="BF48" s="48">
        <v>0</v>
      </c>
      <c r="BG48" s="48">
        <v>33745</v>
      </c>
      <c r="BH48" s="48">
        <v>30246999</v>
      </c>
      <c r="BI48" s="48">
        <v>343000</v>
      </c>
      <c r="BJ48" s="48"/>
      <c r="BK48" s="48"/>
      <c r="BL48" s="48">
        <v>0</v>
      </c>
      <c r="BM48" s="48">
        <v>0</v>
      </c>
      <c r="BN48" s="48"/>
      <c r="BO48" s="48">
        <v>514057</v>
      </c>
      <c r="BP48" s="48">
        <v>3088468</v>
      </c>
      <c r="BQ48" s="48"/>
      <c r="BR48" s="48">
        <v>1409871</v>
      </c>
      <c r="BS48" s="48"/>
      <c r="BT48" s="48"/>
      <c r="BU48" s="48">
        <v>679152</v>
      </c>
      <c r="BV48" s="48">
        <v>888835</v>
      </c>
      <c r="BW48" s="48"/>
      <c r="BX48" s="48">
        <v>143</v>
      </c>
      <c r="BY48" s="48">
        <v>53264</v>
      </c>
      <c r="BZ48" s="48">
        <v>26943</v>
      </c>
      <c r="CA48" s="48"/>
      <c r="CB48" s="48">
        <v>30261</v>
      </c>
      <c r="CC48" s="48">
        <v>0</v>
      </c>
      <c r="CD48" s="48">
        <v>0</v>
      </c>
      <c r="CE48" s="48">
        <v>50000</v>
      </c>
      <c r="CF48" s="48">
        <v>50000</v>
      </c>
      <c r="CG48" s="48"/>
      <c r="CH48" s="48"/>
      <c r="CI48" s="48"/>
      <c r="CJ48" s="48"/>
      <c r="CK48" s="48">
        <v>0</v>
      </c>
      <c r="CL48" s="48"/>
      <c r="CM48" s="48">
        <v>0</v>
      </c>
      <c r="CN48" s="48">
        <v>0</v>
      </c>
      <c r="CO48" s="48"/>
      <c r="CP48" s="48">
        <v>110592575</v>
      </c>
    </row>
    <row r="49" spans="1:94" x14ac:dyDescent="0.35">
      <c r="A49" t="s">
        <v>297</v>
      </c>
      <c r="B49" s="48">
        <v>11128681</v>
      </c>
      <c r="C49" s="48">
        <v>10039161</v>
      </c>
      <c r="D49" s="48">
        <v>121294</v>
      </c>
      <c r="E49" s="48">
        <v>968226</v>
      </c>
      <c r="F49" s="48">
        <v>9400928</v>
      </c>
      <c r="G49" s="48">
        <v>3546683</v>
      </c>
      <c r="H49" s="48">
        <v>5843633</v>
      </c>
      <c r="I49" s="48">
        <v>10612</v>
      </c>
      <c r="J49" s="48">
        <v>1600000</v>
      </c>
      <c r="K49" s="48"/>
      <c r="L49" s="48"/>
      <c r="M49" s="48"/>
      <c r="N49" s="48"/>
      <c r="O49" s="48"/>
      <c r="P49" s="48">
        <v>1600000</v>
      </c>
      <c r="Q49" s="48">
        <v>1191959</v>
      </c>
      <c r="R49" s="48"/>
      <c r="S49" s="48"/>
      <c r="T49" s="48">
        <v>1481</v>
      </c>
      <c r="U49" s="48"/>
      <c r="V49" s="48"/>
      <c r="W49" s="48"/>
      <c r="X49" s="48"/>
      <c r="Y49" s="48">
        <v>2323</v>
      </c>
      <c r="Z49" s="48">
        <v>2730</v>
      </c>
      <c r="AA49" s="48">
        <v>0</v>
      </c>
      <c r="AB49" s="48"/>
      <c r="AC49" s="48"/>
      <c r="AD49" s="48"/>
      <c r="AE49" s="48">
        <v>100873</v>
      </c>
      <c r="AF49" s="48"/>
      <c r="AG49" s="48"/>
      <c r="AH49" s="48"/>
      <c r="AI49" s="48">
        <v>1929</v>
      </c>
      <c r="AJ49" s="48">
        <v>0</v>
      </c>
      <c r="AK49" s="48">
        <v>8148</v>
      </c>
      <c r="AL49" s="48"/>
      <c r="AM49" s="48">
        <v>1644</v>
      </c>
      <c r="AN49" s="48"/>
      <c r="AO49" s="48"/>
      <c r="AP49" s="48">
        <v>0</v>
      </c>
      <c r="AQ49" s="48">
        <v>296160</v>
      </c>
      <c r="AR49" s="48"/>
      <c r="AS49" s="48">
        <v>434812</v>
      </c>
      <c r="AT49" s="48">
        <v>0</v>
      </c>
      <c r="AU49" s="48">
        <v>341857</v>
      </c>
      <c r="AV49" s="48">
        <v>0</v>
      </c>
      <c r="AW49" s="48"/>
      <c r="AX49" s="48">
        <v>6174578</v>
      </c>
      <c r="AY49" s="48">
        <v>0</v>
      </c>
      <c r="AZ49" s="48">
        <v>5444</v>
      </c>
      <c r="BA49" s="48">
        <v>0</v>
      </c>
      <c r="BB49" s="48">
        <v>977924</v>
      </c>
      <c r="BC49" s="48">
        <v>5259</v>
      </c>
      <c r="BD49" s="48"/>
      <c r="BE49" s="48">
        <v>655</v>
      </c>
      <c r="BF49" s="48">
        <v>0</v>
      </c>
      <c r="BG49" s="48">
        <v>51250</v>
      </c>
      <c r="BH49" s="48">
        <v>5067209</v>
      </c>
      <c r="BI49" s="48">
        <v>49000</v>
      </c>
      <c r="BJ49" s="48">
        <v>0</v>
      </c>
      <c r="BK49" s="48"/>
      <c r="BL49" s="48">
        <v>4830</v>
      </c>
      <c r="BM49" s="48">
        <v>0</v>
      </c>
      <c r="BN49" s="48"/>
      <c r="BO49" s="48">
        <v>13006</v>
      </c>
      <c r="BP49" s="48">
        <v>1591414</v>
      </c>
      <c r="BQ49" s="48">
        <v>589</v>
      </c>
      <c r="BR49" s="48">
        <v>366698</v>
      </c>
      <c r="BS49" s="48"/>
      <c r="BT49" s="48">
        <v>5165</v>
      </c>
      <c r="BU49" s="48">
        <v>517101</v>
      </c>
      <c r="BV49" s="48">
        <v>692327</v>
      </c>
      <c r="BW49" s="48"/>
      <c r="BX49" s="48"/>
      <c r="BY49" s="48">
        <v>994</v>
      </c>
      <c r="BZ49" s="48"/>
      <c r="CA49" s="48">
        <v>1541</v>
      </c>
      <c r="CB49" s="48">
        <v>6998</v>
      </c>
      <c r="CC49" s="48">
        <v>47132</v>
      </c>
      <c r="CD49" s="48">
        <v>47132</v>
      </c>
      <c r="CE49" s="48">
        <v>0</v>
      </c>
      <c r="CF49" s="48"/>
      <c r="CG49" s="48"/>
      <c r="CH49" s="48"/>
      <c r="CI49" s="48"/>
      <c r="CJ49" s="48"/>
      <c r="CK49" s="48">
        <v>0</v>
      </c>
      <c r="CL49" s="48"/>
      <c r="CM49" s="48">
        <v>0</v>
      </c>
      <c r="CN49" s="48">
        <v>0</v>
      </c>
      <c r="CO49" s="48"/>
      <c r="CP49" s="48">
        <v>31134692</v>
      </c>
    </row>
    <row r="50" spans="1:94" x14ac:dyDescent="0.35">
      <c r="A50" t="s">
        <v>303</v>
      </c>
      <c r="B50" s="48">
        <v>33325989</v>
      </c>
      <c r="C50" s="48">
        <v>27643781</v>
      </c>
      <c r="D50" s="48">
        <v>2119312</v>
      </c>
      <c r="E50" s="48">
        <v>3562897</v>
      </c>
      <c r="F50" s="48">
        <v>27011671</v>
      </c>
      <c r="G50" s="48">
        <v>13542107</v>
      </c>
      <c r="H50" s="48">
        <v>13440208</v>
      </c>
      <c r="I50" s="48">
        <v>29355</v>
      </c>
      <c r="J50" s="48">
        <v>0</v>
      </c>
      <c r="K50" s="48"/>
      <c r="L50" s="48"/>
      <c r="M50" s="48"/>
      <c r="N50" s="48">
        <v>0</v>
      </c>
      <c r="O50" s="48"/>
      <c r="P50" s="48">
        <v>0</v>
      </c>
      <c r="Q50" s="48">
        <v>3833219</v>
      </c>
      <c r="R50" s="48">
        <v>3849</v>
      </c>
      <c r="S50" s="48"/>
      <c r="T50" s="48">
        <v>736383</v>
      </c>
      <c r="U50" s="48"/>
      <c r="V50" s="48"/>
      <c r="W50" s="48"/>
      <c r="X50" s="48">
        <v>0</v>
      </c>
      <c r="Y50" s="48">
        <v>4089</v>
      </c>
      <c r="Z50" s="48">
        <v>16730</v>
      </c>
      <c r="AA50" s="48"/>
      <c r="AB50" s="48"/>
      <c r="AC50" s="48"/>
      <c r="AD50" s="48"/>
      <c r="AE50" s="48">
        <v>450568</v>
      </c>
      <c r="AF50" s="48">
        <v>0</v>
      </c>
      <c r="AG50" s="48"/>
      <c r="AH50" s="48"/>
      <c r="AI50" s="48">
        <v>17301</v>
      </c>
      <c r="AJ50" s="48">
        <v>0</v>
      </c>
      <c r="AK50" s="48">
        <v>33508</v>
      </c>
      <c r="AL50" s="48"/>
      <c r="AM50" s="48">
        <v>5509</v>
      </c>
      <c r="AN50" s="48"/>
      <c r="AO50" s="48"/>
      <c r="AP50" s="48">
        <v>56309</v>
      </c>
      <c r="AQ50" s="48">
        <v>1118680</v>
      </c>
      <c r="AR50" s="48">
        <v>0</v>
      </c>
      <c r="AS50" s="48">
        <v>652218</v>
      </c>
      <c r="AT50" s="48">
        <v>218722</v>
      </c>
      <c r="AU50" s="48">
        <v>512786</v>
      </c>
      <c r="AV50" s="48">
        <v>6566</v>
      </c>
      <c r="AW50" s="48"/>
      <c r="AX50" s="48">
        <v>2540451</v>
      </c>
      <c r="AY50" s="48"/>
      <c r="AZ50" s="48">
        <v>89586</v>
      </c>
      <c r="BA50" s="48">
        <v>670</v>
      </c>
      <c r="BB50" s="48">
        <v>1828749</v>
      </c>
      <c r="BC50" s="48">
        <v>7736</v>
      </c>
      <c r="BD50" s="48"/>
      <c r="BE50" s="48">
        <v>8489</v>
      </c>
      <c r="BF50" s="48">
        <v>0</v>
      </c>
      <c r="BG50" s="48">
        <v>59929</v>
      </c>
      <c r="BH50" s="48">
        <v>240802</v>
      </c>
      <c r="BI50" s="48">
        <v>201848</v>
      </c>
      <c r="BJ50" s="48">
        <v>10664</v>
      </c>
      <c r="BK50" s="48">
        <v>6177</v>
      </c>
      <c r="BL50" s="48">
        <v>0</v>
      </c>
      <c r="BM50" s="48">
        <v>61603</v>
      </c>
      <c r="BN50" s="48"/>
      <c r="BO50" s="48">
        <v>24197</v>
      </c>
      <c r="BP50" s="48">
        <v>8873501</v>
      </c>
      <c r="BQ50" s="48"/>
      <c r="BR50" s="48">
        <v>2531088</v>
      </c>
      <c r="BS50" s="48"/>
      <c r="BT50" s="48">
        <v>13711</v>
      </c>
      <c r="BU50" s="48">
        <v>3777182</v>
      </c>
      <c r="BV50" s="48">
        <v>2314916</v>
      </c>
      <c r="BW50" s="48">
        <v>68894</v>
      </c>
      <c r="BX50" s="48">
        <v>143</v>
      </c>
      <c r="BY50" s="48"/>
      <c r="BZ50" s="48">
        <v>167567</v>
      </c>
      <c r="CA50" s="48"/>
      <c r="CB50" s="48"/>
      <c r="CC50" s="48">
        <v>301645</v>
      </c>
      <c r="CD50" s="48">
        <v>301645</v>
      </c>
      <c r="CE50" s="48">
        <v>250000</v>
      </c>
      <c r="CF50" s="48"/>
      <c r="CG50" s="48"/>
      <c r="CH50" s="48">
        <v>250000</v>
      </c>
      <c r="CI50" s="48"/>
      <c r="CJ50" s="48"/>
      <c r="CK50" s="48">
        <v>0</v>
      </c>
      <c r="CL50" s="48">
        <v>0</v>
      </c>
      <c r="CM50" s="48">
        <v>0</v>
      </c>
      <c r="CN50" s="48">
        <v>0</v>
      </c>
      <c r="CO50" s="48">
        <v>0</v>
      </c>
      <c r="CP50" s="48">
        <v>76136475</v>
      </c>
    </row>
    <row r="51" spans="1:94" x14ac:dyDescent="0.35">
      <c r="A51" t="s">
        <v>309</v>
      </c>
      <c r="B51" s="48">
        <v>93722757</v>
      </c>
      <c r="C51" s="48">
        <v>80141140</v>
      </c>
      <c r="D51" s="48">
        <v>5134694</v>
      </c>
      <c r="E51" s="48">
        <v>8446924</v>
      </c>
      <c r="F51" s="48">
        <v>100900891</v>
      </c>
      <c r="G51" s="48">
        <v>67794033</v>
      </c>
      <c r="H51" s="48">
        <v>32993494</v>
      </c>
      <c r="I51" s="48">
        <v>113363</v>
      </c>
      <c r="J51" s="48">
        <v>29265700</v>
      </c>
      <c r="K51" s="48">
        <v>9660</v>
      </c>
      <c r="L51" s="48"/>
      <c r="M51" s="48"/>
      <c r="N51" s="48"/>
      <c r="O51" s="48"/>
      <c r="P51" s="48">
        <v>29256040</v>
      </c>
      <c r="Q51" s="48">
        <v>14538279</v>
      </c>
      <c r="R51" s="48"/>
      <c r="S51" s="48"/>
      <c r="T51" s="48">
        <v>1596341</v>
      </c>
      <c r="U51" s="48"/>
      <c r="V51" s="48"/>
      <c r="W51" s="48"/>
      <c r="X51" s="48"/>
      <c r="Y51" s="48"/>
      <c r="Z51" s="48">
        <v>1539</v>
      </c>
      <c r="AA51" s="48">
        <v>0</v>
      </c>
      <c r="AB51" s="48"/>
      <c r="AC51" s="48"/>
      <c r="AD51" s="48"/>
      <c r="AE51" s="48">
        <v>0</v>
      </c>
      <c r="AF51" s="48"/>
      <c r="AG51" s="48"/>
      <c r="AH51" s="48">
        <v>1565</v>
      </c>
      <c r="AI51" s="48">
        <v>583069</v>
      </c>
      <c r="AJ51" s="48">
        <v>21228</v>
      </c>
      <c r="AK51" s="48">
        <v>130362</v>
      </c>
      <c r="AL51" s="48">
        <v>0</v>
      </c>
      <c r="AM51" s="48"/>
      <c r="AN51" s="48"/>
      <c r="AO51" s="48">
        <v>0</v>
      </c>
      <c r="AP51" s="48">
        <v>214154</v>
      </c>
      <c r="AQ51" s="48">
        <v>4095200</v>
      </c>
      <c r="AR51" s="48">
        <v>0</v>
      </c>
      <c r="AS51" s="48">
        <v>3804606</v>
      </c>
      <c r="AT51" s="48">
        <v>600019</v>
      </c>
      <c r="AU51" s="48">
        <v>3418571</v>
      </c>
      <c r="AV51" s="48">
        <v>71627</v>
      </c>
      <c r="AW51" s="48"/>
      <c r="AX51" s="48">
        <v>12477713</v>
      </c>
      <c r="AY51" s="48"/>
      <c r="AZ51" s="48">
        <v>3488</v>
      </c>
      <c r="BA51" s="48">
        <v>0</v>
      </c>
      <c r="BB51" s="48">
        <v>39658</v>
      </c>
      <c r="BC51" s="48">
        <v>209003</v>
      </c>
      <c r="BD51" s="48"/>
      <c r="BE51" s="48">
        <v>19259</v>
      </c>
      <c r="BF51" s="48">
        <v>0</v>
      </c>
      <c r="BG51" s="48">
        <v>10761041</v>
      </c>
      <c r="BH51" s="48"/>
      <c r="BI51" s="48">
        <v>1421000</v>
      </c>
      <c r="BJ51" s="48"/>
      <c r="BK51" s="48"/>
      <c r="BL51" s="48">
        <v>0</v>
      </c>
      <c r="BM51" s="48">
        <v>0</v>
      </c>
      <c r="BN51" s="48"/>
      <c r="BO51" s="48">
        <v>24264</v>
      </c>
      <c r="BP51" s="48">
        <v>5585807</v>
      </c>
      <c r="BQ51" s="48">
        <v>3970</v>
      </c>
      <c r="BR51" s="48">
        <v>3265706</v>
      </c>
      <c r="BS51" s="48">
        <v>3664</v>
      </c>
      <c r="BT51" s="48"/>
      <c r="BU51" s="48">
        <v>706631</v>
      </c>
      <c r="BV51" s="48">
        <v>1242008</v>
      </c>
      <c r="BW51" s="48">
        <v>117627</v>
      </c>
      <c r="BX51" s="48">
        <v>199544</v>
      </c>
      <c r="BY51" s="48"/>
      <c r="BZ51" s="48"/>
      <c r="CA51" s="48"/>
      <c r="CB51" s="48">
        <v>46656</v>
      </c>
      <c r="CC51" s="48">
        <v>0</v>
      </c>
      <c r="CD51" s="48">
        <v>0</v>
      </c>
      <c r="CE51" s="48">
        <v>7170000</v>
      </c>
      <c r="CF51" s="48"/>
      <c r="CG51" s="48"/>
      <c r="CH51" s="48"/>
      <c r="CI51" s="48"/>
      <c r="CJ51" s="48"/>
      <c r="CK51" s="48">
        <v>0</v>
      </c>
      <c r="CL51" s="48">
        <v>1500000</v>
      </c>
      <c r="CM51" s="48">
        <v>1470000</v>
      </c>
      <c r="CN51" s="48">
        <v>1200000</v>
      </c>
      <c r="CO51" s="48">
        <v>3000000</v>
      </c>
      <c r="CP51" s="48">
        <v>263661147</v>
      </c>
    </row>
    <row r="52" spans="1:94" x14ac:dyDescent="0.35">
      <c r="A52" t="s">
        <v>316</v>
      </c>
      <c r="B52" s="48">
        <v>4767140</v>
      </c>
      <c r="C52" s="48">
        <v>4662967</v>
      </c>
      <c r="D52" s="48">
        <v>83793</v>
      </c>
      <c r="E52" s="48">
        <v>20380</v>
      </c>
      <c r="F52" s="48">
        <v>5679036</v>
      </c>
      <c r="G52" s="48">
        <v>4699274</v>
      </c>
      <c r="H52" s="48">
        <v>970036</v>
      </c>
      <c r="I52" s="48">
        <v>9726</v>
      </c>
      <c r="J52" s="48">
        <v>0</v>
      </c>
      <c r="K52" s="48"/>
      <c r="L52" s="48"/>
      <c r="M52" s="48"/>
      <c r="N52" s="48"/>
      <c r="O52" s="48"/>
      <c r="P52" s="48">
        <v>0</v>
      </c>
      <c r="Q52" s="48">
        <v>854972</v>
      </c>
      <c r="R52" s="48"/>
      <c r="S52" s="48"/>
      <c r="T52" s="48">
        <v>91873</v>
      </c>
      <c r="U52" s="48"/>
      <c r="V52" s="48"/>
      <c r="W52" s="48"/>
      <c r="X52" s="48"/>
      <c r="Y52" s="48">
        <v>50493</v>
      </c>
      <c r="Z52" s="48">
        <v>2309</v>
      </c>
      <c r="AA52" s="48"/>
      <c r="AB52" s="48"/>
      <c r="AC52" s="48"/>
      <c r="AD52" s="48"/>
      <c r="AE52" s="48">
        <v>221922</v>
      </c>
      <c r="AF52" s="48"/>
      <c r="AG52" s="48"/>
      <c r="AH52" s="48"/>
      <c r="AI52" s="48">
        <v>277214</v>
      </c>
      <c r="AJ52" s="48">
        <v>0</v>
      </c>
      <c r="AK52" s="48">
        <v>5432</v>
      </c>
      <c r="AL52" s="48"/>
      <c r="AM52" s="48"/>
      <c r="AN52" s="48"/>
      <c r="AO52" s="48"/>
      <c r="AP52" s="48">
        <v>0</v>
      </c>
      <c r="AQ52" s="48">
        <v>56114</v>
      </c>
      <c r="AR52" s="48"/>
      <c r="AS52" s="48">
        <v>108703</v>
      </c>
      <c r="AT52" s="48">
        <v>9794</v>
      </c>
      <c r="AU52" s="48"/>
      <c r="AV52" s="48">
        <v>31120</v>
      </c>
      <c r="AW52" s="48"/>
      <c r="AX52" s="48">
        <v>794715</v>
      </c>
      <c r="AY52" s="48"/>
      <c r="AZ52" s="48">
        <v>0</v>
      </c>
      <c r="BA52" s="48">
        <v>0</v>
      </c>
      <c r="BB52" s="48">
        <v>69655</v>
      </c>
      <c r="BC52" s="48">
        <v>12197</v>
      </c>
      <c r="BD52" s="48"/>
      <c r="BE52" s="48"/>
      <c r="BF52" s="48">
        <v>4741</v>
      </c>
      <c r="BG52" s="48">
        <v>6940</v>
      </c>
      <c r="BH52" s="48">
        <v>508319</v>
      </c>
      <c r="BI52" s="48">
        <v>155772</v>
      </c>
      <c r="BJ52" s="48">
        <v>0</v>
      </c>
      <c r="BK52" s="48">
        <v>3410</v>
      </c>
      <c r="BL52" s="48">
        <v>0</v>
      </c>
      <c r="BM52" s="48">
        <v>0</v>
      </c>
      <c r="BN52" s="48"/>
      <c r="BO52" s="48">
        <v>33682</v>
      </c>
      <c r="BP52" s="48">
        <v>601928</v>
      </c>
      <c r="BQ52" s="48"/>
      <c r="BR52" s="48">
        <v>195352</v>
      </c>
      <c r="BS52" s="48"/>
      <c r="BT52" s="48"/>
      <c r="BU52" s="48"/>
      <c r="BV52" s="48">
        <v>406576</v>
      </c>
      <c r="BW52" s="48"/>
      <c r="BX52" s="48"/>
      <c r="BY52" s="48"/>
      <c r="BZ52" s="48"/>
      <c r="CA52" s="48"/>
      <c r="CB52" s="48"/>
      <c r="CC52" s="48"/>
      <c r="CD52" s="48"/>
      <c r="CE52" s="48">
        <v>7602</v>
      </c>
      <c r="CF52" s="48">
        <v>7602</v>
      </c>
      <c r="CG52" s="48"/>
      <c r="CH52" s="48"/>
      <c r="CI52" s="48"/>
      <c r="CJ52" s="48"/>
      <c r="CK52" s="48">
        <v>0</v>
      </c>
      <c r="CL52" s="48"/>
      <c r="CM52" s="48">
        <v>0</v>
      </c>
      <c r="CN52" s="48">
        <v>0</v>
      </c>
      <c r="CO52" s="48"/>
      <c r="CP52" s="48">
        <v>12705393</v>
      </c>
    </row>
    <row r="53" spans="1:94" x14ac:dyDescent="0.35">
      <c r="A53" t="s">
        <v>322</v>
      </c>
      <c r="B53" s="48">
        <v>7510273</v>
      </c>
      <c r="C53" s="48">
        <v>6312243</v>
      </c>
      <c r="D53" s="48">
        <v>438989</v>
      </c>
      <c r="E53" s="48">
        <v>759041</v>
      </c>
      <c r="F53" s="48">
        <v>6538011</v>
      </c>
      <c r="G53" s="48">
        <v>3730796</v>
      </c>
      <c r="H53" s="48">
        <v>2805512</v>
      </c>
      <c r="I53" s="48">
        <v>1702</v>
      </c>
      <c r="J53" s="48">
        <v>0</v>
      </c>
      <c r="K53" s="48"/>
      <c r="L53" s="48"/>
      <c r="M53" s="48"/>
      <c r="N53" s="48"/>
      <c r="O53" s="48"/>
      <c r="P53" s="48">
        <v>0</v>
      </c>
      <c r="Q53" s="48">
        <v>405559</v>
      </c>
      <c r="R53" s="48"/>
      <c r="S53" s="48"/>
      <c r="T53" s="48">
        <v>159961</v>
      </c>
      <c r="U53" s="48"/>
      <c r="V53" s="48"/>
      <c r="W53" s="48"/>
      <c r="X53" s="48"/>
      <c r="Y53" s="48">
        <v>0</v>
      </c>
      <c r="Z53" s="48">
        <v>0</v>
      </c>
      <c r="AA53" s="48"/>
      <c r="AB53" s="48"/>
      <c r="AC53" s="48"/>
      <c r="AD53" s="48"/>
      <c r="AE53" s="48">
        <v>1305</v>
      </c>
      <c r="AF53" s="48"/>
      <c r="AG53" s="48"/>
      <c r="AH53" s="48">
        <v>4508</v>
      </c>
      <c r="AI53" s="48">
        <v>3041</v>
      </c>
      <c r="AJ53" s="48">
        <v>14495</v>
      </c>
      <c r="AK53" s="48">
        <v>5229</v>
      </c>
      <c r="AL53" s="48"/>
      <c r="AM53" s="48"/>
      <c r="AN53" s="48"/>
      <c r="AO53" s="48"/>
      <c r="AP53" s="48">
        <v>0</v>
      </c>
      <c r="AQ53" s="48">
        <v>0</v>
      </c>
      <c r="AR53" s="48"/>
      <c r="AS53" s="48">
        <v>108703</v>
      </c>
      <c r="AT53" s="48">
        <v>22852</v>
      </c>
      <c r="AU53" s="48">
        <v>85464</v>
      </c>
      <c r="AV53" s="48">
        <v>0</v>
      </c>
      <c r="AW53" s="48"/>
      <c r="AX53" s="48">
        <v>171116</v>
      </c>
      <c r="AY53" s="48"/>
      <c r="AZ53" s="48"/>
      <c r="BA53" s="48">
        <v>0</v>
      </c>
      <c r="BB53" s="48">
        <v>4500</v>
      </c>
      <c r="BC53" s="48">
        <v>60519</v>
      </c>
      <c r="BD53" s="48"/>
      <c r="BE53" s="48"/>
      <c r="BF53" s="48">
        <v>0</v>
      </c>
      <c r="BG53" s="48">
        <v>8097</v>
      </c>
      <c r="BH53" s="48">
        <v>0</v>
      </c>
      <c r="BI53" s="48">
        <v>98000</v>
      </c>
      <c r="BJ53" s="48"/>
      <c r="BK53" s="48"/>
      <c r="BL53" s="48">
        <v>0</v>
      </c>
      <c r="BM53" s="48">
        <v>0</v>
      </c>
      <c r="BN53" s="48"/>
      <c r="BO53" s="48"/>
      <c r="BP53" s="48">
        <v>1223851</v>
      </c>
      <c r="BQ53" s="48"/>
      <c r="BR53" s="48">
        <v>287162</v>
      </c>
      <c r="BS53" s="48"/>
      <c r="BT53" s="48">
        <v>1010</v>
      </c>
      <c r="BU53" s="48">
        <v>169507</v>
      </c>
      <c r="BV53" s="48">
        <v>421344</v>
      </c>
      <c r="BW53" s="48">
        <v>117455</v>
      </c>
      <c r="BX53" s="48">
        <v>132354</v>
      </c>
      <c r="BY53" s="48"/>
      <c r="BZ53" s="48">
        <v>38943</v>
      </c>
      <c r="CA53" s="48">
        <v>2696</v>
      </c>
      <c r="CB53" s="48">
        <v>53380</v>
      </c>
      <c r="CC53" s="48"/>
      <c r="CD53" s="48"/>
      <c r="CE53" s="48">
        <v>0</v>
      </c>
      <c r="CF53" s="48"/>
      <c r="CG53" s="48"/>
      <c r="CH53" s="48"/>
      <c r="CI53" s="48"/>
      <c r="CJ53" s="48"/>
      <c r="CK53" s="48">
        <v>0</v>
      </c>
      <c r="CL53" s="48">
        <v>0</v>
      </c>
      <c r="CM53" s="48">
        <v>0</v>
      </c>
      <c r="CN53" s="48">
        <v>0</v>
      </c>
      <c r="CO53" s="48">
        <v>0</v>
      </c>
      <c r="CP53" s="48">
        <v>15848810</v>
      </c>
    </row>
    <row r="54" spans="1:94" x14ac:dyDescent="0.35">
      <c r="A54" t="s">
        <v>329</v>
      </c>
      <c r="B54" s="48">
        <v>126360598</v>
      </c>
      <c r="C54" s="48">
        <v>103185349</v>
      </c>
      <c r="D54" s="48">
        <v>13979716</v>
      </c>
      <c r="E54" s="48">
        <v>9195533</v>
      </c>
      <c r="F54" s="48">
        <v>186940110</v>
      </c>
      <c r="G54" s="48">
        <v>142039240</v>
      </c>
      <c r="H54" s="48">
        <v>44460282</v>
      </c>
      <c r="I54" s="48">
        <v>440588</v>
      </c>
      <c r="J54" s="48">
        <v>60800</v>
      </c>
      <c r="K54" s="48"/>
      <c r="L54" s="48"/>
      <c r="M54" s="48"/>
      <c r="N54" s="48">
        <v>60800</v>
      </c>
      <c r="O54" s="48"/>
      <c r="P54" s="48">
        <v>0</v>
      </c>
      <c r="Q54" s="48">
        <v>26052311</v>
      </c>
      <c r="R54" s="48"/>
      <c r="S54" s="48"/>
      <c r="T54" s="48">
        <v>1438592</v>
      </c>
      <c r="U54" s="48"/>
      <c r="V54" s="48"/>
      <c r="W54" s="48"/>
      <c r="X54" s="48"/>
      <c r="Y54" s="48">
        <v>2264</v>
      </c>
      <c r="Z54" s="48">
        <v>8303</v>
      </c>
      <c r="AA54" s="48">
        <v>0</v>
      </c>
      <c r="AB54" s="48">
        <v>16591</v>
      </c>
      <c r="AC54" s="48"/>
      <c r="AD54" s="48"/>
      <c r="AE54" s="48">
        <v>3539509</v>
      </c>
      <c r="AF54" s="48"/>
      <c r="AG54" s="48">
        <v>3546895</v>
      </c>
      <c r="AH54" s="48">
        <v>13030</v>
      </c>
      <c r="AI54" s="48">
        <v>952448</v>
      </c>
      <c r="AJ54" s="48">
        <v>9978</v>
      </c>
      <c r="AK54" s="48">
        <v>178366</v>
      </c>
      <c r="AL54" s="48">
        <v>0</v>
      </c>
      <c r="AM54" s="48"/>
      <c r="AN54" s="48"/>
      <c r="AO54" s="48"/>
      <c r="AP54" s="48">
        <v>233901</v>
      </c>
      <c r="AQ54" s="48">
        <v>3656894</v>
      </c>
      <c r="AR54" s="48"/>
      <c r="AS54" s="48">
        <v>10652897</v>
      </c>
      <c r="AT54" s="48">
        <v>1076086</v>
      </c>
      <c r="AU54" s="48">
        <v>427321</v>
      </c>
      <c r="AV54" s="48">
        <v>70555</v>
      </c>
      <c r="AW54" s="48">
        <v>228681</v>
      </c>
      <c r="AX54" s="48">
        <v>65518213</v>
      </c>
      <c r="AY54" s="48">
        <v>11897</v>
      </c>
      <c r="AZ54" s="48">
        <v>9043</v>
      </c>
      <c r="BA54" s="48">
        <v>0</v>
      </c>
      <c r="BB54" s="48">
        <v>1675706</v>
      </c>
      <c r="BC54" s="48">
        <v>183365</v>
      </c>
      <c r="BD54" s="48"/>
      <c r="BE54" s="48">
        <v>42002</v>
      </c>
      <c r="BF54" s="48">
        <v>0</v>
      </c>
      <c r="BG54" s="48">
        <v>19964551</v>
      </c>
      <c r="BH54" s="48">
        <v>39091637</v>
      </c>
      <c r="BI54" s="48">
        <v>4361000</v>
      </c>
      <c r="BJ54" s="48"/>
      <c r="BK54" s="48">
        <v>23229</v>
      </c>
      <c r="BL54" s="48">
        <v>1761</v>
      </c>
      <c r="BM54" s="48">
        <v>0</v>
      </c>
      <c r="BN54" s="48"/>
      <c r="BO54" s="48">
        <v>154022</v>
      </c>
      <c r="BP54" s="48">
        <v>17384176</v>
      </c>
      <c r="BQ54" s="48"/>
      <c r="BR54" s="48">
        <v>5940080</v>
      </c>
      <c r="BS54" s="48">
        <v>49468</v>
      </c>
      <c r="BT54" s="48">
        <v>35274</v>
      </c>
      <c r="BU54" s="48">
        <v>3346819</v>
      </c>
      <c r="BV54" s="48">
        <v>4756389</v>
      </c>
      <c r="BW54" s="48">
        <v>809015</v>
      </c>
      <c r="BX54" s="48">
        <v>666834</v>
      </c>
      <c r="BY54" s="48">
        <v>994</v>
      </c>
      <c r="BZ54" s="48">
        <v>1558137</v>
      </c>
      <c r="CA54" s="48">
        <v>11211</v>
      </c>
      <c r="CB54" s="48">
        <v>209954</v>
      </c>
      <c r="CC54" s="48">
        <v>424188</v>
      </c>
      <c r="CD54" s="48">
        <v>424188</v>
      </c>
      <c r="CE54" s="48">
        <v>13220286</v>
      </c>
      <c r="CF54" s="48">
        <v>45613</v>
      </c>
      <c r="CG54" s="48">
        <v>22173</v>
      </c>
      <c r="CH54" s="48">
        <v>500000</v>
      </c>
      <c r="CI54" s="48"/>
      <c r="CJ54" s="48"/>
      <c r="CK54" s="48">
        <v>0</v>
      </c>
      <c r="CL54" s="48">
        <v>2902500</v>
      </c>
      <c r="CM54" s="48">
        <v>2520000</v>
      </c>
      <c r="CN54" s="48">
        <v>1425000</v>
      </c>
      <c r="CO54" s="48">
        <v>5805000</v>
      </c>
      <c r="CP54" s="48">
        <v>435960683</v>
      </c>
    </row>
    <row r="55" spans="1:94" x14ac:dyDescent="0.35">
      <c r="A55" t="s">
        <v>337</v>
      </c>
      <c r="B55" s="48">
        <v>65561645</v>
      </c>
      <c r="C55" s="48">
        <v>55404594</v>
      </c>
      <c r="D55" s="48">
        <v>4419961</v>
      </c>
      <c r="E55" s="48">
        <v>5737091</v>
      </c>
      <c r="F55" s="48">
        <v>72245133</v>
      </c>
      <c r="G55" s="48">
        <v>44772669</v>
      </c>
      <c r="H55" s="48">
        <v>27293376</v>
      </c>
      <c r="I55" s="48">
        <v>179087</v>
      </c>
      <c r="J55" s="48">
        <v>0</v>
      </c>
      <c r="K55" s="48"/>
      <c r="L55" s="48"/>
      <c r="M55" s="48"/>
      <c r="N55" s="48"/>
      <c r="O55" s="48"/>
      <c r="P55" s="48">
        <v>0</v>
      </c>
      <c r="Q55" s="48">
        <v>4206615</v>
      </c>
      <c r="R55" s="48"/>
      <c r="S55" s="48"/>
      <c r="T55" s="48">
        <v>763873</v>
      </c>
      <c r="U55" s="48"/>
      <c r="V55" s="48"/>
      <c r="W55" s="48"/>
      <c r="X55" s="48"/>
      <c r="Y55" s="48">
        <v>755</v>
      </c>
      <c r="Z55" s="48">
        <v>5387</v>
      </c>
      <c r="AA55" s="48">
        <v>0</v>
      </c>
      <c r="AB55" s="48"/>
      <c r="AC55" s="48"/>
      <c r="AD55" s="48"/>
      <c r="AE55" s="48">
        <v>1674499</v>
      </c>
      <c r="AF55" s="48"/>
      <c r="AG55" s="48"/>
      <c r="AH55" s="48"/>
      <c r="AI55" s="48">
        <v>827350</v>
      </c>
      <c r="AJ55" s="48">
        <v>37274</v>
      </c>
      <c r="AK55" s="48">
        <v>150051</v>
      </c>
      <c r="AL55" s="48"/>
      <c r="AM55" s="48"/>
      <c r="AN55" s="48"/>
      <c r="AO55" s="48"/>
      <c r="AP55" s="48">
        <v>138238</v>
      </c>
      <c r="AQ55" s="48">
        <v>57486</v>
      </c>
      <c r="AR55" s="48"/>
      <c r="AS55" s="48">
        <v>0</v>
      </c>
      <c r="AT55" s="48">
        <v>551702</v>
      </c>
      <c r="AU55" s="48">
        <v>0</v>
      </c>
      <c r="AV55" s="48"/>
      <c r="AW55" s="48"/>
      <c r="AX55" s="48">
        <v>20241129</v>
      </c>
      <c r="AY55" s="48">
        <v>11158</v>
      </c>
      <c r="AZ55" s="48">
        <v>3488</v>
      </c>
      <c r="BA55" s="48">
        <v>0</v>
      </c>
      <c r="BB55" s="48">
        <v>2663120</v>
      </c>
      <c r="BC55" s="48">
        <v>142121</v>
      </c>
      <c r="BD55" s="48"/>
      <c r="BE55" s="48">
        <v>12142</v>
      </c>
      <c r="BF55" s="48">
        <v>0</v>
      </c>
      <c r="BG55" s="48">
        <v>7383924</v>
      </c>
      <c r="BH55" s="48">
        <v>8741862</v>
      </c>
      <c r="BI55" s="48">
        <v>1274000</v>
      </c>
      <c r="BJ55" s="48"/>
      <c r="BK55" s="48">
        <v>2766</v>
      </c>
      <c r="BL55" s="48">
        <v>0</v>
      </c>
      <c r="BM55" s="48"/>
      <c r="BN55" s="48"/>
      <c r="BO55" s="48">
        <v>6546</v>
      </c>
      <c r="BP55" s="48">
        <v>11314397</v>
      </c>
      <c r="BQ55" s="48">
        <v>6926</v>
      </c>
      <c r="BR55" s="48">
        <v>5534247</v>
      </c>
      <c r="BS55" s="48">
        <v>1832</v>
      </c>
      <c r="BT55" s="48"/>
      <c r="BU55" s="48">
        <v>1847082</v>
      </c>
      <c r="BV55" s="48">
        <v>2911098</v>
      </c>
      <c r="BW55" s="48">
        <v>797311</v>
      </c>
      <c r="BX55" s="48">
        <v>18597</v>
      </c>
      <c r="BY55" s="48"/>
      <c r="BZ55" s="48">
        <v>158911</v>
      </c>
      <c r="CA55" s="48">
        <v>385</v>
      </c>
      <c r="CB55" s="48">
        <v>38007</v>
      </c>
      <c r="CC55" s="48">
        <v>443041</v>
      </c>
      <c r="CD55" s="48">
        <v>443041</v>
      </c>
      <c r="CE55" s="48">
        <v>5290000</v>
      </c>
      <c r="CF55" s="48"/>
      <c r="CG55" s="48"/>
      <c r="CH55" s="48">
        <v>250000</v>
      </c>
      <c r="CI55" s="48"/>
      <c r="CJ55" s="48"/>
      <c r="CK55" s="48">
        <v>0</v>
      </c>
      <c r="CL55" s="48">
        <v>937500</v>
      </c>
      <c r="CM55" s="48">
        <v>1102500</v>
      </c>
      <c r="CN55" s="48">
        <v>1125000</v>
      </c>
      <c r="CO55" s="48">
        <v>1875000</v>
      </c>
      <c r="CP55" s="48">
        <v>179301960</v>
      </c>
    </row>
    <row r="56" spans="1:94" x14ac:dyDescent="0.35">
      <c r="A56" t="s">
        <v>343</v>
      </c>
      <c r="B56" s="48">
        <v>95529113</v>
      </c>
      <c r="C56" s="48">
        <v>78129872</v>
      </c>
      <c r="D56" s="48">
        <v>10555544</v>
      </c>
      <c r="E56" s="48">
        <v>6843697</v>
      </c>
      <c r="F56" s="48">
        <v>80310453</v>
      </c>
      <c r="G56" s="48">
        <v>53720719</v>
      </c>
      <c r="H56" s="48">
        <v>26297506</v>
      </c>
      <c r="I56" s="48">
        <v>292229</v>
      </c>
      <c r="J56" s="48">
        <v>14844908</v>
      </c>
      <c r="K56" s="48"/>
      <c r="L56" s="48"/>
      <c r="M56" s="48">
        <v>400000</v>
      </c>
      <c r="N56" s="48">
        <v>44908</v>
      </c>
      <c r="O56" s="48"/>
      <c r="P56" s="48">
        <v>14400000</v>
      </c>
      <c r="Q56" s="48">
        <v>11531702</v>
      </c>
      <c r="R56" s="48"/>
      <c r="S56" s="48"/>
      <c r="T56" s="48">
        <v>1092035</v>
      </c>
      <c r="U56" s="48"/>
      <c r="V56" s="48"/>
      <c r="W56" s="48"/>
      <c r="X56" s="48"/>
      <c r="Y56" s="48">
        <v>55706</v>
      </c>
      <c r="Z56" s="48">
        <v>20008</v>
      </c>
      <c r="AA56" s="48">
        <v>3078</v>
      </c>
      <c r="AB56" s="48">
        <v>1508</v>
      </c>
      <c r="AC56" s="48"/>
      <c r="AD56" s="48"/>
      <c r="AE56" s="48">
        <v>571616</v>
      </c>
      <c r="AF56" s="48">
        <v>1416100</v>
      </c>
      <c r="AG56" s="48"/>
      <c r="AH56" s="48"/>
      <c r="AI56" s="48">
        <v>929908</v>
      </c>
      <c r="AJ56" s="48">
        <v>32662</v>
      </c>
      <c r="AK56" s="48">
        <v>171778</v>
      </c>
      <c r="AL56" s="48"/>
      <c r="AM56" s="48"/>
      <c r="AN56" s="48"/>
      <c r="AO56" s="48"/>
      <c r="AP56" s="48">
        <v>32177</v>
      </c>
      <c r="AQ56" s="48">
        <v>1698302</v>
      </c>
      <c r="AR56" s="48">
        <v>5</v>
      </c>
      <c r="AS56" s="48">
        <v>2826279</v>
      </c>
      <c r="AT56" s="48">
        <v>442908</v>
      </c>
      <c r="AU56" s="48">
        <v>2222071</v>
      </c>
      <c r="AV56" s="48">
        <v>15560</v>
      </c>
      <c r="AW56" s="48"/>
      <c r="AX56" s="48">
        <v>25234919</v>
      </c>
      <c r="AY56" s="48">
        <v>22317</v>
      </c>
      <c r="AZ56" s="48">
        <v>12209</v>
      </c>
      <c r="BA56" s="48">
        <v>5285</v>
      </c>
      <c r="BB56" s="48">
        <v>1956090</v>
      </c>
      <c r="BC56" s="48">
        <v>94825</v>
      </c>
      <c r="BD56" s="48"/>
      <c r="BE56" s="48">
        <v>11488</v>
      </c>
      <c r="BF56" s="48">
        <v>0</v>
      </c>
      <c r="BG56" s="48">
        <v>11383359</v>
      </c>
      <c r="BH56" s="48">
        <v>11160663</v>
      </c>
      <c r="BI56" s="48">
        <v>449772</v>
      </c>
      <c r="BJ56" s="48">
        <v>9566</v>
      </c>
      <c r="BK56" s="48">
        <v>25995</v>
      </c>
      <c r="BL56" s="48">
        <v>0</v>
      </c>
      <c r="BM56" s="48">
        <v>22860</v>
      </c>
      <c r="BN56" s="48"/>
      <c r="BO56" s="48">
        <v>80488</v>
      </c>
      <c r="BP56" s="48">
        <v>10292849</v>
      </c>
      <c r="BQ56" s="48"/>
      <c r="BR56" s="48">
        <v>4278447</v>
      </c>
      <c r="BS56" s="48">
        <v>6039</v>
      </c>
      <c r="BT56" s="48">
        <v>12375</v>
      </c>
      <c r="BU56" s="48">
        <v>671613</v>
      </c>
      <c r="BV56" s="48">
        <v>4036070</v>
      </c>
      <c r="BW56" s="48">
        <v>1075388</v>
      </c>
      <c r="BX56" s="48">
        <v>966</v>
      </c>
      <c r="BY56" s="48"/>
      <c r="BZ56" s="48">
        <v>204953</v>
      </c>
      <c r="CA56" s="48"/>
      <c r="CB56" s="48">
        <v>6998</v>
      </c>
      <c r="CC56" s="48">
        <v>339351</v>
      </c>
      <c r="CD56" s="48">
        <v>339351</v>
      </c>
      <c r="CE56" s="48">
        <v>6576935</v>
      </c>
      <c r="CF56" s="48">
        <v>150000</v>
      </c>
      <c r="CG56" s="48"/>
      <c r="CH56" s="48">
        <v>413645</v>
      </c>
      <c r="CI56" s="48">
        <v>9080</v>
      </c>
      <c r="CJ56" s="48"/>
      <c r="CK56" s="48">
        <v>0</v>
      </c>
      <c r="CL56" s="48">
        <v>1200000</v>
      </c>
      <c r="CM56" s="48">
        <v>1504210</v>
      </c>
      <c r="CN56" s="48">
        <v>712500</v>
      </c>
      <c r="CO56" s="48">
        <v>2587500</v>
      </c>
      <c r="CP56" s="48">
        <v>244660229</v>
      </c>
    </row>
    <row r="57" spans="1:94" x14ac:dyDescent="0.35">
      <c r="A57" t="s">
        <v>348</v>
      </c>
      <c r="B57" s="48">
        <v>16697688</v>
      </c>
      <c r="C57" s="48">
        <v>14287213</v>
      </c>
      <c r="D57" s="48">
        <v>1779148</v>
      </c>
      <c r="E57" s="48">
        <v>631327</v>
      </c>
      <c r="F57" s="48">
        <v>8885629</v>
      </c>
      <c r="G57" s="48">
        <v>4749366</v>
      </c>
      <c r="H57" s="48">
        <v>4111861</v>
      </c>
      <c r="I57" s="48">
        <v>24402</v>
      </c>
      <c r="J57" s="48">
        <v>3200000</v>
      </c>
      <c r="K57" s="48"/>
      <c r="L57" s="48"/>
      <c r="M57" s="48"/>
      <c r="N57" s="48"/>
      <c r="O57" s="48"/>
      <c r="P57" s="48">
        <v>3200000</v>
      </c>
      <c r="Q57" s="48">
        <v>1244384</v>
      </c>
      <c r="R57" s="48"/>
      <c r="S57" s="48"/>
      <c r="T57" s="48">
        <v>190044</v>
      </c>
      <c r="U57" s="48"/>
      <c r="V57" s="48"/>
      <c r="W57" s="48"/>
      <c r="X57" s="48"/>
      <c r="Y57" s="48"/>
      <c r="Z57" s="48">
        <v>4270</v>
      </c>
      <c r="AA57" s="48"/>
      <c r="AB57" s="48"/>
      <c r="AC57" s="48"/>
      <c r="AD57" s="48"/>
      <c r="AE57" s="48">
        <v>215197</v>
      </c>
      <c r="AF57" s="48"/>
      <c r="AG57" s="48"/>
      <c r="AH57" s="48"/>
      <c r="AI57" s="48">
        <v>117861</v>
      </c>
      <c r="AJ57" s="48">
        <v>0</v>
      </c>
      <c r="AK57" s="48">
        <v>14937</v>
      </c>
      <c r="AL57" s="48"/>
      <c r="AM57" s="48"/>
      <c r="AN57" s="48"/>
      <c r="AO57" s="48"/>
      <c r="AP57" s="48">
        <v>0</v>
      </c>
      <c r="AQ57" s="48">
        <v>175000</v>
      </c>
      <c r="AR57" s="48"/>
      <c r="AS57" s="48">
        <v>217406</v>
      </c>
      <c r="AT57" s="48">
        <v>138742</v>
      </c>
      <c r="AU57" s="48">
        <v>170929</v>
      </c>
      <c r="AV57" s="48"/>
      <c r="AW57" s="48"/>
      <c r="AX57" s="48">
        <v>242648</v>
      </c>
      <c r="AY57" s="48"/>
      <c r="AZ57" s="48">
        <v>0</v>
      </c>
      <c r="BA57" s="48">
        <v>0</v>
      </c>
      <c r="BB57" s="48">
        <v>0</v>
      </c>
      <c r="BC57" s="48">
        <v>15043</v>
      </c>
      <c r="BD57" s="48"/>
      <c r="BE57" s="48">
        <v>23440</v>
      </c>
      <c r="BF57" s="48">
        <v>0</v>
      </c>
      <c r="BG57" s="48">
        <v>99595</v>
      </c>
      <c r="BH57" s="48"/>
      <c r="BI57" s="48">
        <v>98000</v>
      </c>
      <c r="BJ57" s="48"/>
      <c r="BK57" s="48">
        <v>3410</v>
      </c>
      <c r="BL57" s="48">
        <v>0</v>
      </c>
      <c r="BM57" s="48">
        <v>3159</v>
      </c>
      <c r="BN57" s="48"/>
      <c r="BO57" s="48"/>
      <c r="BP57" s="48">
        <v>1580431</v>
      </c>
      <c r="BQ57" s="48"/>
      <c r="BR57" s="48">
        <v>443181</v>
      </c>
      <c r="BS57" s="48"/>
      <c r="BT57" s="48">
        <v>7661</v>
      </c>
      <c r="BU57" s="48">
        <v>629730</v>
      </c>
      <c r="BV57" s="48">
        <v>438532</v>
      </c>
      <c r="BW57" s="48"/>
      <c r="BX57" s="48"/>
      <c r="BY57" s="48"/>
      <c r="BZ57" s="48">
        <v>48497</v>
      </c>
      <c r="CA57" s="48"/>
      <c r="CB57" s="48">
        <v>12831</v>
      </c>
      <c r="CC57" s="48"/>
      <c r="CD57" s="48"/>
      <c r="CE57" s="48">
        <v>0</v>
      </c>
      <c r="CF57" s="48"/>
      <c r="CG57" s="48"/>
      <c r="CH57" s="48"/>
      <c r="CI57" s="48"/>
      <c r="CJ57" s="48"/>
      <c r="CK57" s="48">
        <v>0</v>
      </c>
      <c r="CL57" s="48">
        <v>0</v>
      </c>
      <c r="CM57" s="48">
        <v>0</v>
      </c>
      <c r="CN57" s="48">
        <v>0</v>
      </c>
      <c r="CO57" s="48">
        <v>0</v>
      </c>
      <c r="CP57" s="48">
        <v>31850781</v>
      </c>
    </row>
    <row r="58" spans="1:94" x14ac:dyDescent="0.35">
      <c r="A58" t="s">
        <v>351</v>
      </c>
      <c r="B58" s="48">
        <v>9810739</v>
      </c>
      <c r="C58" s="48">
        <v>8624579</v>
      </c>
      <c r="D58" s="48">
        <v>1182348</v>
      </c>
      <c r="E58" s="48">
        <v>3812</v>
      </c>
      <c r="F58" s="48">
        <v>4062172</v>
      </c>
      <c r="G58" s="48">
        <v>1899171</v>
      </c>
      <c r="H58" s="48">
        <v>2163000</v>
      </c>
      <c r="I58" s="48"/>
      <c r="J58" s="48">
        <v>0</v>
      </c>
      <c r="K58" s="48"/>
      <c r="L58" s="48"/>
      <c r="M58" s="48"/>
      <c r="N58" s="48"/>
      <c r="O58" s="48"/>
      <c r="P58" s="48">
        <v>0</v>
      </c>
      <c r="Q58" s="48">
        <v>782015</v>
      </c>
      <c r="R58" s="48"/>
      <c r="S58" s="48"/>
      <c r="T58" s="48">
        <v>151604</v>
      </c>
      <c r="U58" s="48"/>
      <c r="V58" s="48"/>
      <c r="W58" s="48"/>
      <c r="X58" s="48"/>
      <c r="Y58" s="48">
        <v>810</v>
      </c>
      <c r="Z58" s="48">
        <v>158</v>
      </c>
      <c r="AA58" s="48"/>
      <c r="AB58" s="48"/>
      <c r="AC58" s="48"/>
      <c r="AD58" s="48"/>
      <c r="AE58" s="48">
        <v>188297</v>
      </c>
      <c r="AF58" s="48"/>
      <c r="AG58" s="48"/>
      <c r="AH58" s="48"/>
      <c r="AI58" s="48">
        <v>375005</v>
      </c>
      <c r="AJ58" s="48">
        <v>27076</v>
      </c>
      <c r="AK58" s="48">
        <v>19011</v>
      </c>
      <c r="AL58" s="48"/>
      <c r="AM58" s="48"/>
      <c r="AN58" s="48"/>
      <c r="AO58" s="48"/>
      <c r="AP58" s="48">
        <v>0</v>
      </c>
      <c r="AQ58" s="48">
        <v>0</v>
      </c>
      <c r="AR58" s="48"/>
      <c r="AS58" s="48">
        <v>0</v>
      </c>
      <c r="AT58" s="48">
        <v>20054</v>
      </c>
      <c r="AU58" s="48">
        <v>0</v>
      </c>
      <c r="AV58" s="48"/>
      <c r="AW58" s="48"/>
      <c r="AX58" s="48">
        <v>4556004</v>
      </c>
      <c r="AY58" s="48"/>
      <c r="AZ58" s="48">
        <v>107478</v>
      </c>
      <c r="BA58" s="48">
        <v>0</v>
      </c>
      <c r="BB58" s="48">
        <v>3210</v>
      </c>
      <c r="BC58" s="48">
        <v>0</v>
      </c>
      <c r="BD58" s="48"/>
      <c r="BE58" s="48">
        <v>2872</v>
      </c>
      <c r="BF58" s="48">
        <v>0</v>
      </c>
      <c r="BG58" s="48">
        <v>0</v>
      </c>
      <c r="BH58" s="48">
        <v>4342037</v>
      </c>
      <c r="BI58" s="48">
        <v>98000</v>
      </c>
      <c r="BJ58" s="48">
        <v>2407</v>
      </c>
      <c r="BK58" s="48"/>
      <c r="BL58" s="48">
        <v>0</v>
      </c>
      <c r="BM58" s="48">
        <v>0</v>
      </c>
      <c r="BN58" s="48"/>
      <c r="BO58" s="48"/>
      <c r="BP58" s="48">
        <v>1138294</v>
      </c>
      <c r="BQ58" s="48"/>
      <c r="BR58" s="48">
        <v>429316</v>
      </c>
      <c r="BS58" s="48"/>
      <c r="BT58" s="48"/>
      <c r="BU58" s="48">
        <v>342439</v>
      </c>
      <c r="BV58" s="48">
        <v>334012</v>
      </c>
      <c r="BW58" s="48"/>
      <c r="BX58" s="48"/>
      <c r="BY58" s="48">
        <v>17897</v>
      </c>
      <c r="BZ58" s="48">
        <v>12297</v>
      </c>
      <c r="CA58" s="48"/>
      <c r="CB58" s="48">
        <v>2333</v>
      </c>
      <c r="CC58" s="48">
        <v>70698</v>
      </c>
      <c r="CD58" s="48">
        <v>70698</v>
      </c>
      <c r="CE58" s="48">
        <v>0</v>
      </c>
      <c r="CF58" s="48"/>
      <c r="CG58" s="48"/>
      <c r="CH58" s="48"/>
      <c r="CI58" s="48"/>
      <c r="CJ58" s="48"/>
      <c r="CK58" s="48">
        <v>0</v>
      </c>
      <c r="CL58" s="48"/>
      <c r="CM58" s="48">
        <v>0</v>
      </c>
      <c r="CN58" s="48">
        <v>0</v>
      </c>
      <c r="CO58" s="48"/>
      <c r="CP58" s="48">
        <v>20419922</v>
      </c>
    </row>
    <row r="59" spans="1:94" x14ac:dyDescent="0.35">
      <c r="A59" t="s">
        <v>357</v>
      </c>
      <c r="B59" s="48">
        <v>98689393</v>
      </c>
      <c r="C59" s="48">
        <v>81678772</v>
      </c>
      <c r="D59" s="48">
        <v>9493457</v>
      </c>
      <c r="E59" s="48">
        <v>7517164</v>
      </c>
      <c r="F59" s="48">
        <v>81070933</v>
      </c>
      <c r="G59" s="48">
        <v>45991028</v>
      </c>
      <c r="H59" s="48">
        <v>34902345</v>
      </c>
      <c r="I59" s="48">
        <v>177560</v>
      </c>
      <c r="J59" s="48">
        <v>21600000</v>
      </c>
      <c r="K59" s="48"/>
      <c r="L59" s="48"/>
      <c r="M59" s="48"/>
      <c r="N59" s="48"/>
      <c r="O59" s="48"/>
      <c r="P59" s="48">
        <v>21600000</v>
      </c>
      <c r="Q59" s="48">
        <v>19508144</v>
      </c>
      <c r="R59" s="48">
        <v>3586</v>
      </c>
      <c r="S59" s="48"/>
      <c r="T59" s="48">
        <v>1069124</v>
      </c>
      <c r="U59" s="48"/>
      <c r="V59" s="48"/>
      <c r="W59" s="48"/>
      <c r="X59" s="48"/>
      <c r="Y59" s="48">
        <v>12486</v>
      </c>
      <c r="Z59" s="48">
        <v>11617</v>
      </c>
      <c r="AA59" s="48"/>
      <c r="AB59" s="48"/>
      <c r="AC59" s="48"/>
      <c r="AD59" s="48"/>
      <c r="AE59" s="48">
        <v>340549</v>
      </c>
      <c r="AF59" s="48"/>
      <c r="AG59" s="48"/>
      <c r="AH59" s="48">
        <v>4508</v>
      </c>
      <c r="AI59" s="48">
        <v>567326</v>
      </c>
      <c r="AJ59" s="48">
        <v>51769</v>
      </c>
      <c r="AK59" s="48">
        <v>272265</v>
      </c>
      <c r="AL59" s="48">
        <v>0</v>
      </c>
      <c r="AM59" s="48"/>
      <c r="AN59" s="48"/>
      <c r="AO59" s="48"/>
      <c r="AP59" s="48">
        <v>596943</v>
      </c>
      <c r="AQ59" s="48">
        <v>1754919</v>
      </c>
      <c r="AR59" s="48">
        <v>10</v>
      </c>
      <c r="AS59" s="48">
        <v>10435491</v>
      </c>
      <c r="AT59" s="48"/>
      <c r="AU59" s="48">
        <v>4358678</v>
      </c>
      <c r="AV59" s="48">
        <v>28873</v>
      </c>
      <c r="AW59" s="48"/>
      <c r="AX59" s="48">
        <v>27795377</v>
      </c>
      <c r="AY59" s="48">
        <v>11158</v>
      </c>
      <c r="AZ59" s="48">
        <v>56130</v>
      </c>
      <c r="BA59" s="48">
        <v>0</v>
      </c>
      <c r="BB59" s="48">
        <v>27767</v>
      </c>
      <c r="BC59" s="48">
        <v>152593</v>
      </c>
      <c r="BD59" s="48"/>
      <c r="BE59" s="48">
        <v>12924</v>
      </c>
      <c r="BF59" s="48">
        <v>0</v>
      </c>
      <c r="BG59" s="48">
        <v>16200582</v>
      </c>
      <c r="BH59" s="48">
        <v>8797112</v>
      </c>
      <c r="BI59" s="48">
        <v>2512995</v>
      </c>
      <c r="BJ59" s="48"/>
      <c r="BK59" s="48"/>
      <c r="BL59" s="48">
        <v>0</v>
      </c>
      <c r="BM59" s="48">
        <v>0</v>
      </c>
      <c r="BN59" s="48"/>
      <c r="BO59" s="48">
        <v>24116</v>
      </c>
      <c r="BP59" s="48">
        <v>9328628</v>
      </c>
      <c r="BQ59" s="48"/>
      <c r="BR59" s="48">
        <v>6252607</v>
      </c>
      <c r="BS59" s="48"/>
      <c r="BT59" s="48"/>
      <c r="BU59" s="48">
        <v>216883</v>
      </c>
      <c r="BV59" s="48">
        <v>2240185</v>
      </c>
      <c r="BW59" s="48"/>
      <c r="BX59" s="48">
        <v>604297</v>
      </c>
      <c r="BY59" s="48"/>
      <c r="BZ59" s="48">
        <v>13117</v>
      </c>
      <c r="CA59" s="48">
        <v>1541</v>
      </c>
      <c r="CB59" s="48"/>
      <c r="CC59" s="48">
        <v>28461</v>
      </c>
      <c r="CD59" s="48">
        <v>28461</v>
      </c>
      <c r="CE59" s="48">
        <v>5580000</v>
      </c>
      <c r="CF59" s="48"/>
      <c r="CG59" s="48"/>
      <c r="CH59" s="48">
        <v>375000</v>
      </c>
      <c r="CI59" s="48"/>
      <c r="CJ59" s="48"/>
      <c r="CK59" s="48">
        <v>0</v>
      </c>
      <c r="CL59" s="48">
        <v>900000</v>
      </c>
      <c r="CM59" s="48">
        <v>1417500</v>
      </c>
      <c r="CN59" s="48">
        <v>1087500</v>
      </c>
      <c r="CO59" s="48">
        <v>1800000</v>
      </c>
      <c r="CP59" s="48">
        <v>263600936</v>
      </c>
    </row>
    <row r="60" spans="1:94" x14ac:dyDescent="0.35">
      <c r="A60" t="s">
        <v>363</v>
      </c>
      <c r="B60" s="48">
        <v>4243658</v>
      </c>
      <c r="C60" s="48">
        <v>3400892</v>
      </c>
      <c r="D60" s="48">
        <v>463321</v>
      </c>
      <c r="E60" s="48">
        <v>379445</v>
      </c>
      <c r="F60" s="48">
        <v>3836104</v>
      </c>
      <c r="G60" s="48">
        <v>2095361</v>
      </c>
      <c r="H60" s="48">
        <v>1737480</v>
      </c>
      <c r="I60" s="48">
        <v>3263</v>
      </c>
      <c r="J60" s="48">
        <v>6040</v>
      </c>
      <c r="K60" s="48"/>
      <c r="L60" s="48"/>
      <c r="M60" s="48"/>
      <c r="N60" s="48"/>
      <c r="O60" s="48"/>
      <c r="P60" s="48">
        <v>6040</v>
      </c>
      <c r="Q60" s="48">
        <v>819454</v>
      </c>
      <c r="R60" s="48"/>
      <c r="S60" s="48"/>
      <c r="T60" s="48">
        <v>107729</v>
      </c>
      <c r="U60" s="48"/>
      <c r="V60" s="48"/>
      <c r="W60" s="48"/>
      <c r="X60" s="48"/>
      <c r="Y60" s="48">
        <v>1363</v>
      </c>
      <c r="Z60" s="48">
        <v>10079</v>
      </c>
      <c r="AA60" s="48">
        <v>2389</v>
      </c>
      <c r="AB60" s="48"/>
      <c r="AC60" s="48"/>
      <c r="AD60" s="48"/>
      <c r="AE60" s="48">
        <v>154673</v>
      </c>
      <c r="AF60" s="48"/>
      <c r="AG60" s="48"/>
      <c r="AH60" s="48"/>
      <c r="AI60" s="48">
        <v>0</v>
      </c>
      <c r="AJ60" s="48">
        <v>0</v>
      </c>
      <c r="AK60" s="48">
        <v>9506</v>
      </c>
      <c r="AL60" s="48"/>
      <c r="AM60" s="48"/>
      <c r="AN60" s="48"/>
      <c r="AO60" s="48"/>
      <c r="AP60" s="48">
        <v>12066</v>
      </c>
      <c r="AQ60" s="48">
        <v>25000</v>
      </c>
      <c r="AR60" s="48"/>
      <c r="AS60" s="48">
        <v>217406</v>
      </c>
      <c r="AT60" s="48">
        <v>22852</v>
      </c>
      <c r="AU60" s="48">
        <v>256393</v>
      </c>
      <c r="AV60" s="48"/>
      <c r="AW60" s="48"/>
      <c r="AX60" s="48">
        <v>167100</v>
      </c>
      <c r="AY60" s="48"/>
      <c r="AZ60" s="48"/>
      <c r="BA60" s="48">
        <v>0</v>
      </c>
      <c r="BB60" s="48">
        <v>101100</v>
      </c>
      <c r="BC60" s="48">
        <v>5259</v>
      </c>
      <c r="BD60" s="48"/>
      <c r="BE60" s="48"/>
      <c r="BF60" s="48">
        <v>0</v>
      </c>
      <c r="BG60" s="48">
        <v>11740</v>
      </c>
      <c r="BH60" s="48">
        <v>0</v>
      </c>
      <c r="BI60" s="48">
        <v>49000</v>
      </c>
      <c r="BJ60" s="48"/>
      <c r="BK60" s="48"/>
      <c r="BL60" s="48">
        <v>0</v>
      </c>
      <c r="BM60" s="48">
        <v>0</v>
      </c>
      <c r="BN60" s="48"/>
      <c r="BO60" s="48"/>
      <c r="BP60" s="48">
        <v>367157</v>
      </c>
      <c r="BQ60" s="48"/>
      <c r="BR60" s="48">
        <v>106022</v>
      </c>
      <c r="BS60" s="48"/>
      <c r="BT60" s="48"/>
      <c r="BU60" s="48">
        <v>154276</v>
      </c>
      <c r="BV60" s="48">
        <v>92513</v>
      </c>
      <c r="BW60" s="48"/>
      <c r="BX60" s="48">
        <v>0</v>
      </c>
      <c r="BY60" s="48"/>
      <c r="BZ60" s="48">
        <v>14346</v>
      </c>
      <c r="CA60" s="48"/>
      <c r="CB60" s="48"/>
      <c r="CC60" s="48">
        <v>0</v>
      </c>
      <c r="CD60" s="48">
        <v>0</v>
      </c>
      <c r="CE60" s="48">
        <v>0</v>
      </c>
      <c r="CF60" s="48"/>
      <c r="CG60" s="48"/>
      <c r="CH60" s="48"/>
      <c r="CI60" s="48"/>
      <c r="CJ60" s="48"/>
      <c r="CK60" s="48">
        <v>0</v>
      </c>
      <c r="CL60" s="48"/>
      <c r="CM60" s="48">
        <v>0</v>
      </c>
      <c r="CN60" s="48">
        <v>0</v>
      </c>
      <c r="CO60" s="48"/>
      <c r="CP60" s="48">
        <v>9439512</v>
      </c>
    </row>
    <row r="61" spans="1:94" x14ac:dyDescent="0.35">
      <c r="A61" t="s">
        <v>368</v>
      </c>
      <c r="B61" s="48">
        <v>104073678</v>
      </c>
      <c r="C61" s="48">
        <v>87608925</v>
      </c>
      <c r="D61" s="48">
        <v>9494878</v>
      </c>
      <c r="E61" s="48">
        <v>6969875</v>
      </c>
      <c r="F61" s="48">
        <v>57162341</v>
      </c>
      <c r="G61" s="48">
        <v>27934534</v>
      </c>
      <c r="H61" s="48">
        <v>29150566</v>
      </c>
      <c r="I61" s="48">
        <v>77241</v>
      </c>
      <c r="J61" s="48">
        <v>12800000</v>
      </c>
      <c r="K61" s="48"/>
      <c r="L61" s="48"/>
      <c r="M61" s="48"/>
      <c r="N61" s="48"/>
      <c r="O61" s="48"/>
      <c r="P61" s="48">
        <v>12800000</v>
      </c>
      <c r="Q61" s="48">
        <v>9220696</v>
      </c>
      <c r="R61" s="48"/>
      <c r="S61" s="48"/>
      <c r="T61" s="48">
        <v>2354733</v>
      </c>
      <c r="U61" s="48"/>
      <c r="V61" s="48"/>
      <c r="W61" s="48"/>
      <c r="X61" s="48"/>
      <c r="Y61" s="48">
        <v>1363</v>
      </c>
      <c r="Z61" s="48">
        <v>2730</v>
      </c>
      <c r="AA61" s="48">
        <v>0</v>
      </c>
      <c r="AB61" s="48"/>
      <c r="AC61" s="48"/>
      <c r="AD61" s="48"/>
      <c r="AE61" s="48">
        <v>9092</v>
      </c>
      <c r="AF61" s="48"/>
      <c r="AG61" s="48"/>
      <c r="AH61" s="48"/>
      <c r="AI61" s="48">
        <v>975041</v>
      </c>
      <c r="AJ61" s="48">
        <v>33132</v>
      </c>
      <c r="AK61" s="48">
        <v>25801</v>
      </c>
      <c r="AL61" s="48"/>
      <c r="AM61" s="48"/>
      <c r="AN61" s="48"/>
      <c r="AO61" s="48"/>
      <c r="AP61" s="48">
        <v>112618</v>
      </c>
      <c r="AQ61" s="48">
        <v>1750033</v>
      </c>
      <c r="AR61" s="48"/>
      <c r="AS61" s="48">
        <v>869624</v>
      </c>
      <c r="AT61" s="48">
        <v>453767</v>
      </c>
      <c r="AU61" s="48">
        <v>2562744</v>
      </c>
      <c r="AV61" s="48">
        <v>70019</v>
      </c>
      <c r="AW61" s="48"/>
      <c r="AX61" s="48">
        <v>21413784</v>
      </c>
      <c r="AY61" s="48"/>
      <c r="AZ61" s="48"/>
      <c r="BA61" s="48">
        <v>0</v>
      </c>
      <c r="BB61" s="48">
        <v>158393</v>
      </c>
      <c r="BC61" s="48">
        <v>36272</v>
      </c>
      <c r="BD61" s="48"/>
      <c r="BE61" s="48">
        <v>10285</v>
      </c>
      <c r="BF61" s="48">
        <v>3556</v>
      </c>
      <c r="BG61" s="48">
        <v>16247881</v>
      </c>
      <c r="BH61" s="48">
        <v>4326728</v>
      </c>
      <c r="BI61" s="48">
        <v>409543</v>
      </c>
      <c r="BJ61" s="48"/>
      <c r="BK61" s="48">
        <v>2766</v>
      </c>
      <c r="BL61" s="48">
        <v>0</v>
      </c>
      <c r="BM61" s="48">
        <v>165873</v>
      </c>
      <c r="BN61" s="48"/>
      <c r="BO61" s="48">
        <v>52487</v>
      </c>
      <c r="BP61" s="48">
        <v>7437451</v>
      </c>
      <c r="BQ61" s="48"/>
      <c r="BR61" s="48">
        <v>3993744</v>
      </c>
      <c r="BS61" s="48"/>
      <c r="BT61" s="48"/>
      <c r="BU61" s="48">
        <v>1190732</v>
      </c>
      <c r="BV61" s="48">
        <v>1997124</v>
      </c>
      <c r="BW61" s="48">
        <v>217539</v>
      </c>
      <c r="BX61" s="48">
        <v>858</v>
      </c>
      <c r="BY61" s="48"/>
      <c r="BZ61" s="48">
        <v>37454</v>
      </c>
      <c r="CA61" s="48"/>
      <c r="CB61" s="48"/>
      <c r="CC61" s="48"/>
      <c r="CD61" s="48"/>
      <c r="CE61" s="48">
        <v>43306683</v>
      </c>
      <c r="CF61" s="48">
        <v>7602</v>
      </c>
      <c r="CG61" s="48"/>
      <c r="CH61" s="48">
        <v>375000</v>
      </c>
      <c r="CI61" s="48">
        <v>9080</v>
      </c>
      <c r="CJ61" s="48"/>
      <c r="CK61" s="48">
        <v>0</v>
      </c>
      <c r="CL61" s="48">
        <v>9000000</v>
      </c>
      <c r="CM61" s="48">
        <v>8400000</v>
      </c>
      <c r="CN61" s="48">
        <v>7500000</v>
      </c>
      <c r="CO61" s="48">
        <v>18015000</v>
      </c>
      <c r="CP61" s="48">
        <v>255414633</v>
      </c>
    </row>
    <row r="62" spans="1:94" x14ac:dyDescent="0.35">
      <c r="A62" t="s">
        <v>374</v>
      </c>
      <c r="B62" s="48">
        <v>23197450</v>
      </c>
      <c r="C62" s="48">
        <v>21985903</v>
      </c>
      <c r="D62" s="48">
        <v>1158713</v>
      </c>
      <c r="E62" s="48">
        <v>52834</v>
      </c>
      <c r="F62" s="48">
        <v>19276024</v>
      </c>
      <c r="G62" s="48">
        <v>15812836</v>
      </c>
      <c r="H62" s="48">
        <v>3454283</v>
      </c>
      <c r="I62" s="48">
        <v>8905</v>
      </c>
      <c r="J62" s="48"/>
      <c r="K62" s="48"/>
      <c r="L62" s="48"/>
      <c r="M62" s="48"/>
      <c r="N62" s="48"/>
      <c r="O62" s="48"/>
      <c r="P62" s="48"/>
      <c r="Q62" s="48">
        <v>1384625</v>
      </c>
      <c r="R62" s="48"/>
      <c r="S62" s="48"/>
      <c r="T62" s="48">
        <v>408414</v>
      </c>
      <c r="U62" s="48"/>
      <c r="V62" s="48"/>
      <c r="W62" s="48"/>
      <c r="X62" s="48"/>
      <c r="Y62" s="48">
        <v>85866</v>
      </c>
      <c r="Z62" s="48"/>
      <c r="AA62" s="48">
        <v>2390</v>
      </c>
      <c r="AB62" s="48"/>
      <c r="AC62" s="48">
        <v>10653</v>
      </c>
      <c r="AD62" s="48"/>
      <c r="AE62" s="48">
        <v>432883</v>
      </c>
      <c r="AF62" s="48"/>
      <c r="AG62" s="48"/>
      <c r="AH62" s="48">
        <v>18031</v>
      </c>
      <c r="AI62" s="48">
        <v>377750</v>
      </c>
      <c r="AJ62" s="48">
        <v>0</v>
      </c>
      <c r="AK62" s="48"/>
      <c r="AL62" s="48"/>
      <c r="AM62" s="48"/>
      <c r="AN62" s="48"/>
      <c r="AO62" s="48"/>
      <c r="AP62" s="48">
        <v>34209</v>
      </c>
      <c r="AQ62" s="48">
        <v>1299</v>
      </c>
      <c r="AR62" s="48"/>
      <c r="AS62" s="48">
        <v>0</v>
      </c>
      <c r="AT62" s="48"/>
      <c r="AU62" s="48"/>
      <c r="AV62" s="48">
        <v>13131</v>
      </c>
      <c r="AW62" s="48"/>
      <c r="AX62" s="48">
        <v>4487980</v>
      </c>
      <c r="AY62" s="48"/>
      <c r="AZ62" s="48"/>
      <c r="BA62" s="48">
        <v>0</v>
      </c>
      <c r="BB62" s="48">
        <v>179380</v>
      </c>
      <c r="BC62" s="48">
        <v>77023</v>
      </c>
      <c r="BD62" s="48"/>
      <c r="BE62" s="48">
        <v>0</v>
      </c>
      <c r="BF62" s="48">
        <v>0</v>
      </c>
      <c r="BG62" s="48">
        <v>0</v>
      </c>
      <c r="BH62" s="48">
        <v>3006576</v>
      </c>
      <c r="BI62" s="48">
        <v>1225000</v>
      </c>
      <c r="BJ62" s="48"/>
      <c r="BK62" s="48"/>
      <c r="BL62" s="48">
        <v>0</v>
      </c>
      <c r="BM62" s="48"/>
      <c r="BN62" s="48"/>
      <c r="BO62" s="48"/>
      <c r="BP62" s="48">
        <v>7223841</v>
      </c>
      <c r="BQ62" s="48"/>
      <c r="BR62" s="48">
        <v>3110029</v>
      </c>
      <c r="BS62" s="48">
        <v>23606</v>
      </c>
      <c r="BT62" s="48">
        <v>909</v>
      </c>
      <c r="BU62" s="48">
        <v>1029264</v>
      </c>
      <c r="BV62" s="48">
        <v>1878122</v>
      </c>
      <c r="BW62" s="48"/>
      <c r="BX62" s="48">
        <v>1040415</v>
      </c>
      <c r="BY62" s="48"/>
      <c r="BZ62" s="48">
        <v>135197</v>
      </c>
      <c r="CA62" s="48"/>
      <c r="CB62" s="48">
        <v>6299</v>
      </c>
      <c r="CC62" s="48">
        <v>14140</v>
      </c>
      <c r="CD62" s="48">
        <v>14140</v>
      </c>
      <c r="CE62" s="48">
        <v>0</v>
      </c>
      <c r="CF62" s="48"/>
      <c r="CG62" s="48"/>
      <c r="CH62" s="48"/>
      <c r="CI62" s="48"/>
      <c r="CJ62" s="48"/>
      <c r="CK62" s="48">
        <v>0</v>
      </c>
      <c r="CL62" s="48"/>
      <c r="CM62" s="48">
        <v>0</v>
      </c>
      <c r="CN62" s="48">
        <v>0</v>
      </c>
      <c r="CO62" s="48"/>
      <c r="CP62" s="48">
        <v>55584059</v>
      </c>
    </row>
    <row r="63" spans="1:94" x14ac:dyDescent="0.35">
      <c r="A63" t="s">
        <v>384</v>
      </c>
      <c r="B63" s="48">
        <v>25647661</v>
      </c>
      <c r="C63" s="48">
        <v>24073576</v>
      </c>
      <c r="D63" s="48">
        <v>1547317</v>
      </c>
      <c r="E63" s="48">
        <v>26768</v>
      </c>
      <c r="F63" s="48">
        <v>22699775</v>
      </c>
      <c r="G63" s="48">
        <v>18069940</v>
      </c>
      <c r="H63" s="48">
        <v>4532224</v>
      </c>
      <c r="I63" s="48">
        <v>97612</v>
      </c>
      <c r="J63" s="48"/>
      <c r="K63" s="48"/>
      <c r="L63" s="48"/>
      <c r="M63" s="48"/>
      <c r="N63" s="48"/>
      <c r="O63" s="48"/>
      <c r="P63" s="48"/>
      <c r="Q63" s="48">
        <v>1574636</v>
      </c>
      <c r="R63" s="48"/>
      <c r="S63" s="48"/>
      <c r="T63" s="48">
        <v>419687</v>
      </c>
      <c r="U63" s="48"/>
      <c r="V63" s="48"/>
      <c r="W63" s="48"/>
      <c r="X63" s="48"/>
      <c r="Y63" s="48">
        <v>89955</v>
      </c>
      <c r="Z63" s="48">
        <v>770</v>
      </c>
      <c r="AA63" s="48">
        <v>1195</v>
      </c>
      <c r="AB63" s="48"/>
      <c r="AC63" s="48"/>
      <c r="AD63" s="48"/>
      <c r="AE63" s="48">
        <v>538910</v>
      </c>
      <c r="AF63" s="48"/>
      <c r="AG63" s="48"/>
      <c r="AH63" s="48">
        <v>19596</v>
      </c>
      <c r="AI63" s="48">
        <v>400086</v>
      </c>
      <c r="AJ63" s="48">
        <v>4091</v>
      </c>
      <c r="AK63" s="48">
        <v>1876</v>
      </c>
      <c r="AL63" s="48"/>
      <c r="AM63" s="48"/>
      <c r="AN63" s="48"/>
      <c r="AO63" s="48"/>
      <c r="AP63" s="48">
        <v>40870</v>
      </c>
      <c r="AQ63" s="48">
        <v>57601</v>
      </c>
      <c r="AR63" s="48"/>
      <c r="AS63" s="48">
        <v>0</v>
      </c>
      <c r="AT63" s="48"/>
      <c r="AU63" s="48">
        <v>0</v>
      </c>
      <c r="AV63" s="48">
        <v>0</v>
      </c>
      <c r="AW63" s="48"/>
      <c r="AX63" s="48">
        <v>5407039</v>
      </c>
      <c r="AY63" s="48"/>
      <c r="AZ63" s="48">
        <v>0</v>
      </c>
      <c r="BA63" s="48">
        <v>0</v>
      </c>
      <c r="BB63" s="48">
        <v>368204</v>
      </c>
      <c r="BC63" s="48">
        <v>28094</v>
      </c>
      <c r="BD63" s="48"/>
      <c r="BE63" s="48">
        <v>31591</v>
      </c>
      <c r="BF63" s="48">
        <v>0</v>
      </c>
      <c r="BG63" s="48">
        <v>0</v>
      </c>
      <c r="BH63" s="48">
        <v>3754149</v>
      </c>
      <c r="BI63" s="48">
        <v>1225000</v>
      </c>
      <c r="BJ63" s="48"/>
      <c r="BK63" s="48"/>
      <c r="BL63" s="48">
        <v>0</v>
      </c>
      <c r="BM63" s="48">
        <v>0</v>
      </c>
      <c r="BN63" s="48"/>
      <c r="BO63" s="48"/>
      <c r="BP63" s="48">
        <v>6537211</v>
      </c>
      <c r="BQ63" s="48"/>
      <c r="BR63" s="48">
        <v>2386431</v>
      </c>
      <c r="BS63" s="48">
        <v>18051</v>
      </c>
      <c r="BT63" s="48">
        <v>6282</v>
      </c>
      <c r="BU63" s="48">
        <v>1139605</v>
      </c>
      <c r="BV63" s="48">
        <v>1871849</v>
      </c>
      <c r="BW63" s="48"/>
      <c r="BX63" s="48">
        <v>940831</v>
      </c>
      <c r="BY63" s="48">
        <v>1989</v>
      </c>
      <c r="BZ63" s="48">
        <v>168841</v>
      </c>
      <c r="CA63" s="48">
        <v>3332</v>
      </c>
      <c r="CB63" s="48"/>
      <c r="CC63" s="48"/>
      <c r="CD63" s="48"/>
      <c r="CE63" s="48">
        <v>0</v>
      </c>
      <c r="CF63" s="48"/>
      <c r="CG63" s="48"/>
      <c r="CH63" s="48"/>
      <c r="CI63" s="48"/>
      <c r="CJ63" s="48"/>
      <c r="CK63" s="48">
        <v>0</v>
      </c>
      <c r="CL63" s="48"/>
      <c r="CM63" s="48">
        <v>0</v>
      </c>
      <c r="CN63" s="48">
        <v>0</v>
      </c>
      <c r="CO63" s="48"/>
      <c r="CP63" s="48">
        <v>61866321</v>
      </c>
    </row>
    <row r="64" spans="1:94" x14ac:dyDescent="0.35">
      <c r="A64" t="s">
        <v>388</v>
      </c>
      <c r="B64" s="48">
        <v>24969702</v>
      </c>
      <c r="C64" s="48">
        <v>23971328</v>
      </c>
      <c r="D64" s="48">
        <v>941458</v>
      </c>
      <c r="E64" s="48">
        <v>56916</v>
      </c>
      <c r="F64" s="48">
        <v>26120511</v>
      </c>
      <c r="G64" s="48">
        <v>23845637</v>
      </c>
      <c r="H64" s="48">
        <v>2183295</v>
      </c>
      <c r="I64" s="48">
        <v>91578</v>
      </c>
      <c r="J64" s="48"/>
      <c r="K64" s="48"/>
      <c r="L64" s="48"/>
      <c r="M64" s="48"/>
      <c r="N64" s="48"/>
      <c r="O64" s="48"/>
      <c r="P64" s="48"/>
      <c r="Q64" s="48">
        <v>1104317</v>
      </c>
      <c r="R64" s="48"/>
      <c r="S64" s="48"/>
      <c r="T64" s="48">
        <v>48968</v>
      </c>
      <c r="U64" s="48"/>
      <c r="V64" s="48"/>
      <c r="W64" s="48"/>
      <c r="X64" s="48"/>
      <c r="Y64" s="48">
        <v>4244</v>
      </c>
      <c r="Z64" s="48"/>
      <c r="AA64" s="48">
        <v>267</v>
      </c>
      <c r="AB64" s="48"/>
      <c r="AC64" s="48"/>
      <c r="AD64" s="48"/>
      <c r="AE64" s="48">
        <v>200930</v>
      </c>
      <c r="AF64" s="48"/>
      <c r="AG64" s="48"/>
      <c r="AH64" s="48">
        <v>7825</v>
      </c>
      <c r="AI64" s="48">
        <v>49541</v>
      </c>
      <c r="AJ64" s="48">
        <v>0</v>
      </c>
      <c r="AK64" s="48">
        <v>22406</v>
      </c>
      <c r="AL64" s="48"/>
      <c r="AM64" s="48"/>
      <c r="AN64" s="48"/>
      <c r="AO64" s="48"/>
      <c r="AP64" s="48">
        <v>13063</v>
      </c>
      <c r="AQ64" s="48">
        <v>726180</v>
      </c>
      <c r="AR64" s="48"/>
      <c r="AS64" s="48">
        <v>0</v>
      </c>
      <c r="AT64" s="48">
        <v>24484</v>
      </c>
      <c r="AU64" s="48"/>
      <c r="AV64" s="48">
        <v>6410</v>
      </c>
      <c r="AW64" s="48"/>
      <c r="AX64" s="48">
        <v>818909</v>
      </c>
      <c r="AY64" s="48"/>
      <c r="AZ64" s="48"/>
      <c r="BA64" s="48">
        <v>0</v>
      </c>
      <c r="BB64" s="48">
        <v>18000</v>
      </c>
      <c r="BC64" s="48">
        <v>42075</v>
      </c>
      <c r="BD64" s="48"/>
      <c r="BE64" s="48"/>
      <c r="BF64" s="48">
        <v>0</v>
      </c>
      <c r="BG64" s="48">
        <v>0</v>
      </c>
      <c r="BH64" s="48">
        <v>756216</v>
      </c>
      <c r="BI64" s="48"/>
      <c r="BJ64" s="48"/>
      <c r="BK64" s="48"/>
      <c r="BL64" s="48">
        <v>0</v>
      </c>
      <c r="BM64" s="48">
        <v>0</v>
      </c>
      <c r="BN64" s="48"/>
      <c r="BO64" s="48">
        <v>2619</v>
      </c>
      <c r="BP64" s="48">
        <v>2571625</v>
      </c>
      <c r="BQ64" s="48"/>
      <c r="BR64" s="48">
        <v>933310</v>
      </c>
      <c r="BS64" s="48">
        <v>17403</v>
      </c>
      <c r="BT64" s="48"/>
      <c r="BU64" s="48">
        <v>1056579</v>
      </c>
      <c r="BV64" s="48">
        <v>486484</v>
      </c>
      <c r="BW64" s="48"/>
      <c r="BX64" s="48">
        <v>0</v>
      </c>
      <c r="BY64" s="48"/>
      <c r="BZ64" s="48">
        <v>77850</v>
      </c>
      <c r="CA64" s="48"/>
      <c r="CB64" s="48"/>
      <c r="CC64" s="48">
        <v>42419</v>
      </c>
      <c r="CD64" s="48">
        <v>42419</v>
      </c>
      <c r="CE64" s="48">
        <v>0</v>
      </c>
      <c r="CF64" s="48"/>
      <c r="CG64" s="48"/>
      <c r="CH64" s="48"/>
      <c r="CI64" s="48"/>
      <c r="CJ64" s="48"/>
      <c r="CK64" s="48">
        <v>0</v>
      </c>
      <c r="CL64" s="48"/>
      <c r="CM64" s="48">
        <v>0</v>
      </c>
      <c r="CN64" s="48">
        <v>0</v>
      </c>
      <c r="CO64" s="48"/>
      <c r="CP64" s="48">
        <v>55627483</v>
      </c>
    </row>
    <row r="65" spans="1:94" x14ac:dyDescent="0.35">
      <c r="A65" t="s">
        <v>392</v>
      </c>
      <c r="B65" s="48">
        <v>113819713</v>
      </c>
      <c r="C65" s="48">
        <v>96274023</v>
      </c>
      <c r="D65" s="48">
        <v>7033845</v>
      </c>
      <c r="E65" s="48">
        <v>10511845</v>
      </c>
      <c r="F65" s="48">
        <v>84607361</v>
      </c>
      <c r="G65" s="48">
        <v>46986754</v>
      </c>
      <c r="H65" s="48">
        <v>37559617</v>
      </c>
      <c r="I65" s="48">
        <v>60990</v>
      </c>
      <c r="J65" s="48">
        <v>14400000</v>
      </c>
      <c r="K65" s="48"/>
      <c r="L65" s="48"/>
      <c r="M65" s="48"/>
      <c r="N65" s="48"/>
      <c r="O65" s="48"/>
      <c r="P65" s="48">
        <v>14400000</v>
      </c>
      <c r="Q65" s="48">
        <v>8574676</v>
      </c>
      <c r="R65" s="48"/>
      <c r="S65" s="48"/>
      <c r="T65" s="48">
        <v>3594872</v>
      </c>
      <c r="U65" s="48"/>
      <c r="V65" s="48"/>
      <c r="W65" s="48"/>
      <c r="X65" s="48"/>
      <c r="Y65" s="48">
        <v>25896</v>
      </c>
      <c r="Z65" s="48">
        <v>42496</v>
      </c>
      <c r="AA65" s="48">
        <v>3584</v>
      </c>
      <c r="AB65" s="48"/>
      <c r="AC65" s="48"/>
      <c r="AD65" s="48"/>
      <c r="AE65" s="48">
        <v>0</v>
      </c>
      <c r="AF65" s="48"/>
      <c r="AG65" s="48"/>
      <c r="AH65" s="48"/>
      <c r="AI65" s="48">
        <v>1526450</v>
      </c>
      <c r="AJ65" s="48">
        <v>32566</v>
      </c>
      <c r="AK65" s="48">
        <v>39380</v>
      </c>
      <c r="AL65" s="48"/>
      <c r="AM65" s="48"/>
      <c r="AN65" s="48">
        <v>45410</v>
      </c>
      <c r="AO65" s="48"/>
      <c r="AP65" s="48">
        <v>12066</v>
      </c>
      <c r="AQ65" s="48">
        <v>905424</v>
      </c>
      <c r="AR65" s="48"/>
      <c r="AS65" s="48">
        <v>652218</v>
      </c>
      <c r="AT65" s="48">
        <v>723089</v>
      </c>
      <c r="AU65" s="48">
        <v>940107</v>
      </c>
      <c r="AV65" s="48">
        <v>31120</v>
      </c>
      <c r="AW65" s="48"/>
      <c r="AX65" s="48">
        <v>2480360</v>
      </c>
      <c r="AY65" s="48">
        <v>11158</v>
      </c>
      <c r="AZ65" s="48">
        <v>0</v>
      </c>
      <c r="BA65" s="48">
        <v>0</v>
      </c>
      <c r="BB65" s="48">
        <v>1804000</v>
      </c>
      <c r="BC65" s="48">
        <v>15778</v>
      </c>
      <c r="BD65" s="48"/>
      <c r="BE65" s="48">
        <v>6969</v>
      </c>
      <c r="BF65" s="48">
        <v>0</v>
      </c>
      <c r="BG65" s="48">
        <v>49217</v>
      </c>
      <c r="BH65" s="48">
        <v>0</v>
      </c>
      <c r="BI65" s="48">
        <v>588000</v>
      </c>
      <c r="BJ65" s="48"/>
      <c r="BK65" s="48"/>
      <c r="BL65" s="48">
        <v>0</v>
      </c>
      <c r="BM65" s="48">
        <v>0</v>
      </c>
      <c r="BN65" s="48"/>
      <c r="BO65" s="48">
        <v>5237</v>
      </c>
      <c r="BP65" s="48">
        <v>8890442</v>
      </c>
      <c r="BQ65" s="48"/>
      <c r="BR65" s="48">
        <v>4268362</v>
      </c>
      <c r="BS65" s="48">
        <v>6639</v>
      </c>
      <c r="BT65" s="48">
        <v>25728</v>
      </c>
      <c r="BU65" s="48">
        <v>1422171</v>
      </c>
      <c r="BV65" s="48">
        <v>2638164</v>
      </c>
      <c r="BW65" s="48"/>
      <c r="BX65" s="48">
        <v>343871</v>
      </c>
      <c r="BY65" s="48"/>
      <c r="BZ65" s="48">
        <v>150516</v>
      </c>
      <c r="CA65" s="48"/>
      <c r="CB65" s="48">
        <v>34992</v>
      </c>
      <c r="CC65" s="48">
        <v>0</v>
      </c>
      <c r="CD65" s="48">
        <v>0</v>
      </c>
      <c r="CE65" s="48">
        <v>250000</v>
      </c>
      <c r="CF65" s="48"/>
      <c r="CG65" s="48"/>
      <c r="CH65" s="48">
        <v>250000</v>
      </c>
      <c r="CI65" s="48"/>
      <c r="CJ65" s="48"/>
      <c r="CK65" s="48">
        <v>0</v>
      </c>
      <c r="CL65" s="48">
        <v>0</v>
      </c>
      <c r="CM65" s="48">
        <v>0</v>
      </c>
      <c r="CN65" s="48">
        <v>0</v>
      </c>
      <c r="CO65" s="48">
        <v>0</v>
      </c>
      <c r="CP65" s="48">
        <v>233022553</v>
      </c>
    </row>
    <row r="66" spans="1:94" x14ac:dyDescent="0.35">
      <c r="A66" t="s">
        <v>399</v>
      </c>
      <c r="B66" s="48">
        <v>12638025</v>
      </c>
      <c r="C66" s="48">
        <v>12497265</v>
      </c>
      <c r="D66" s="48">
        <v>134375</v>
      </c>
      <c r="E66" s="48">
        <v>6386</v>
      </c>
      <c r="F66" s="48">
        <v>12258275</v>
      </c>
      <c r="G66" s="48">
        <v>7592968</v>
      </c>
      <c r="H66" s="48">
        <v>4653889</v>
      </c>
      <c r="I66" s="48">
        <v>11417</v>
      </c>
      <c r="J66" s="48">
        <v>5600000</v>
      </c>
      <c r="K66" s="48"/>
      <c r="L66" s="48"/>
      <c r="M66" s="48"/>
      <c r="N66" s="48"/>
      <c r="O66" s="48"/>
      <c r="P66" s="48">
        <v>5600000</v>
      </c>
      <c r="Q66" s="48">
        <v>170078</v>
      </c>
      <c r="R66" s="48"/>
      <c r="S66" s="48"/>
      <c r="T66" s="48">
        <v>0</v>
      </c>
      <c r="U66" s="48"/>
      <c r="V66" s="48"/>
      <c r="W66" s="48"/>
      <c r="X66" s="48"/>
      <c r="Y66" s="48">
        <v>0</v>
      </c>
      <c r="Z66" s="48">
        <v>0</v>
      </c>
      <c r="AA66" s="48"/>
      <c r="AB66" s="48"/>
      <c r="AC66" s="48"/>
      <c r="AD66" s="48"/>
      <c r="AE66" s="48">
        <v>2727</v>
      </c>
      <c r="AF66" s="48"/>
      <c r="AG66" s="48"/>
      <c r="AH66" s="48">
        <v>24801</v>
      </c>
      <c r="AI66" s="48">
        <v>3450</v>
      </c>
      <c r="AJ66" s="48">
        <v>21322</v>
      </c>
      <c r="AK66" s="48">
        <v>2955</v>
      </c>
      <c r="AL66" s="48"/>
      <c r="AM66" s="48"/>
      <c r="AN66" s="48"/>
      <c r="AO66" s="48"/>
      <c r="AP66" s="48">
        <v>0</v>
      </c>
      <c r="AQ66" s="48">
        <v>114823</v>
      </c>
      <c r="AR66" s="48"/>
      <c r="AS66" s="48">
        <v>0</v>
      </c>
      <c r="AT66" s="48">
        <v>0</v>
      </c>
      <c r="AU66" s="48">
        <v>0</v>
      </c>
      <c r="AV66" s="48">
        <v>0</v>
      </c>
      <c r="AW66" s="48"/>
      <c r="AX66" s="48">
        <v>281153</v>
      </c>
      <c r="AY66" s="48"/>
      <c r="AZ66" s="48">
        <v>5233</v>
      </c>
      <c r="BA66" s="48">
        <v>0</v>
      </c>
      <c r="BB66" s="48">
        <v>100000</v>
      </c>
      <c r="BC66" s="48">
        <v>10519</v>
      </c>
      <c r="BD66" s="48"/>
      <c r="BE66" s="48">
        <v>6546</v>
      </c>
      <c r="BF66" s="48">
        <v>0</v>
      </c>
      <c r="BG66" s="48">
        <v>7231</v>
      </c>
      <c r="BH66" s="48"/>
      <c r="BI66" s="48">
        <v>147000</v>
      </c>
      <c r="BJ66" s="48"/>
      <c r="BK66" s="48"/>
      <c r="BL66" s="48">
        <v>0</v>
      </c>
      <c r="BM66" s="48">
        <v>0</v>
      </c>
      <c r="BN66" s="48"/>
      <c r="BO66" s="48">
        <v>4625</v>
      </c>
      <c r="BP66" s="48">
        <v>1270241</v>
      </c>
      <c r="BQ66" s="48"/>
      <c r="BR66" s="48">
        <v>94743</v>
      </c>
      <c r="BS66" s="48"/>
      <c r="BT66" s="48"/>
      <c r="BU66" s="48">
        <v>632619</v>
      </c>
      <c r="BV66" s="48">
        <v>527452</v>
      </c>
      <c r="BW66" s="48"/>
      <c r="BX66" s="48">
        <v>0</v>
      </c>
      <c r="BY66" s="48"/>
      <c r="BZ66" s="48">
        <v>14260</v>
      </c>
      <c r="CA66" s="48"/>
      <c r="CB66" s="48">
        <v>1166</v>
      </c>
      <c r="CC66" s="48">
        <v>0</v>
      </c>
      <c r="CD66" s="48">
        <v>0</v>
      </c>
      <c r="CE66" s="48">
        <v>0</v>
      </c>
      <c r="CF66" s="48"/>
      <c r="CG66" s="48"/>
      <c r="CH66" s="48"/>
      <c r="CI66" s="48"/>
      <c r="CJ66" s="48"/>
      <c r="CK66" s="48">
        <v>0</v>
      </c>
      <c r="CL66" s="48">
        <v>0</v>
      </c>
      <c r="CM66" s="48">
        <v>0</v>
      </c>
      <c r="CN66" s="48">
        <v>0</v>
      </c>
      <c r="CO66" s="48">
        <v>0</v>
      </c>
      <c r="CP66" s="48">
        <v>32217773</v>
      </c>
    </row>
    <row r="67" spans="1:94" x14ac:dyDescent="0.35">
      <c r="A67" t="s">
        <v>404</v>
      </c>
      <c r="B67" s="48">
        <v>44162524</v>
      </c>
      <c r="C67" s="48">
        <v>38568221</v>
      </c>
      <c r="D67" s="48">
        <v>1382862</v>
      </c>
      <c r="E67" s="48">
        <v>4211440</v>
      </c>
      <c r="F67" s="48">
        <v>39494466</v>
      </c>
      <c r="G67" s="48">
        <v>23794873</v>
      </c>
      <c r="H67" s="48">
        <v>15690546</v>
      </c>
      <c r="I67" s="48">
        <v>9047</v>
      </c>
      <c r="J67" s="48">
        <v>7857800</v>
      </c>
      <c r="K67" s="48"/>
      <c r="L67" s="48"/>
      <c r="M67" s="48">
        <v>400000</v>
      </c>
      <c r="N67" s="48"/>
      <c r="O67" s="48"/>
      <c r="P67" s="48">
        <v>7457800</v>
      </c>
      <c r="Q67" s="48">
        <v>2427924</v>
      </c>
      <c r="R67" s="48"/>
      <c r="S67" s="48"/>
      <c r="T67" s="48">
        <v>9128</v>
      </c>
      <c r="U67" s="48"/>
      <c r="V67" s="48"/>
      <c r="W67" s="48"/>
      <c r="X67" s="48"/>
      <c r="Y67" s="48">
        <v>13777</v>
      </c>
      <c r="Z67" s="48">
        <v>13082</v>
      </c>
      <c r="AA67" s="48">
        <v>0</v>
      </c>
      <c r="AB67" s="48"/>
      <c r="AC67" s="48"/>
      <c r="AD67" s="48"/>
      <c r="AE67" s="48">
        <v>0</v>
      </c>
      <c r="AF67" s="48">
        <v>533637</v>
      </c>
      <c r="AG67" s="48"/>
      <c r="AH67" s="48">
        <v>6770</v>
      </c>
      <c r="AI67" s="48">
        <v>308150</v>
      </c>
      <c r="AJ67" s="48">
        <v>10227</v>
      </c>
      <c r="AK67" s="48">
        <v>49564</v>
      </c>
      <c r="AL67" s="48"/>
      <c r="AM67" s="48"/>
      <c r="AN67" s="48">
        <v>90820</v>
      </c>
      <c r="AO67" s="48"/>
      <c r="AP67" s="48">
        <v>37372</v>
      </c>
      <c r="AQ67" s="48">
        <v>380421</v>
      </c>
      <c r="AR67" s="48"/>
      <c r="AS67" s="48">
        <v>543515</v>
      </c>
      <c r="AT67" s="48">
        <v>4141</v>
      </c>
      <c r="AU67" s="48">
        <v>427321</v>
      </c>
      <c r="AV67" s="48"/>
      <c r="AW67" s="48">
        <v>0</v>
      </c>
      <c r="AX67" s="48">
        <v>2982353</v>
      </c>
      <c r="AY67" s="48"/>
      <c r="AZ67" s="48">
        <v>6977</v>
      </c>
      <c r="BA67" s="48">
        <v>0</v>
      </c>
      <c r="BB67" s="48">
        <v>2704500</v>
      </c>
      <c r="BC67" s="48">
        <v>18608</v>
      </c>
      <c r="BD67" s="48"/>
      <c r="BE67" s="48">
        <v>4582</v>
      </c>
      <c r="BF67" s="48">
        <v>0</v>
      </c>
      <c r="BG67" s="48">
        <v>64177</v>
      </c>
      <c r="BH67" s="48">
        <v>11949</v>
      </c>
      <c r="BI67" s="48">
        <v>147000</v>
      </c>
      <c r="BJ67" s="48"/>
      <c r="BK67" s="48"/>
      <c r="BL67" s="48">
        <v>0</v>
      </c>
      <c r="BM67" s="48">
        <v>23694</v>
      </c>
      <c r="BN67" s="48"/>
      <c r="BO67" s="48">
        <v>866</v>
      </c>
      <c r="BP67" s="48">
        <v>6602543</v>
      </c>
      <c r="BQ67" s="48"/>
      <c r="BR67" s="48">
        <v>2192268</v>
      </c>
      <c r="BS67" s="48">
        <v>7835</v>
      </c>
      <c r="BT67" s="48">
        <v>2840</v>
      </c>
      <c r="BU67" s="48">
        <v>1931132</v>
      </c>
      <c r="BV67" s="48">
        <v>2232702</v>
      </c>
      <c r="BW67" s="48">
        <v>173135</v>
      </c>
      <c r="BX67" s="48">
        <v>0</v>
      </c>
      <c r="BY67" s="48"/>
      <c r="BZ67" s="48">
        <v>59143</v>
      </c>
      <c r="CA67" s="48">
        <v>1155</v>
      </c>
      <c r="CB67" s="48">
        <v>2333</v>
      </c>
      <c r="CC67" s="48">
        <v>0</v>
      </c>
      <c r="CD67" s="48">
        <v>0</v>
      </c>
      <c r="CE67" s="48">
        <v>0</v>
      </c>
      <c r="CF67" s="48"/>
      <c r="CG67" s="48"/>
      <c r="CH67" s="48">
        <v>0</v>
      </c>
      <c r="CI67" s="48"/>
      <c r="CJ67" s="48"/>
      <c r="CK67" s="48">
        <v>0</v>
      </c>
      <c r="CL67" s="48">
        <v>0</v>
      </c>
      <c r="CM67" s="48">
        <v>0</v>
      </c>
      <c r="CN67" s="48">
        <v>0</v>
      </c>
      <c r="CO67" s="48">
        <v>0</v>
      </c>
      <c r="CP67" s="48">
        <v>103527610</v>
      </c>
    </row>
    <row r="68" spans="1:94" x14ac:dyDescent="0.35">
      <c r="A68" t="s">
        <v>412</v>
      </c>
      <c r="B68" s="48">
        <v>10399569</v>
      </c>
      <c r="C68" s="48">
        <v>8695434</v>
      </c>
      <c r="D68" s="48">
        <v>672270</v>
      </c>
      <c r="E68" s="48">
        <v>1031864</v>
      </c>
      <c r="F68" s="48">
        <v>10383942</v>
      </c>
      <c r="G68" s="48">
        <v>5459378</v>
      </c>
      <c r="H68" s="48">
        <v>4898917</v>
      </c>
      <c r="I68" s="48">
        <v>25647</v>
      </c>
      <c r="J68" s="48">
        <v>0</v>
      </c>
      <c r="K68" s="48"/>
      <c r="L68" s="48"/>
      <c r="M68" s="48"/>
      <c r="N68" s="48"/>
      <c r="O68" s="48"/>
      <c r="P68" s="48">
        <v>0</v>
      </c>
      <c r="Q68" s="48">
        <v>897421</v>
      </c>
      <c r="R68" s="48"/>
      <c r="S68" s="48"/>
      <c r="T68" s="48">
        <v>2334</v>
      </c>
      <c r="U68" s="48"/>
      <c r="V68" s="48"/>
      <c r="W68" s="48"/>
      <c r="X68" s="48"/>
      <c r="Y68" s="48">
        <v>9541</v>
      </c>
      <c r="Z68" s="48">
        <v>4617</v>
      </c>
      <c r="AA68" s="48"/>
      <c r="AB68" s="48"/>
      <c r="AC68" s="48"/>
      <c r="AD68" s="48"/>
      <c r="AE68" s="48">
        <v>154673</v>
      </c>
      <c r="AF68" s="48"/>
      <c r="AG68" s="48"/>
      <c r="AH68" s="48"/>
      <c r="AI68" s="48">
        <v>172180</v>
      </c>
      <c r="AJ68" s="48">
        <v>0</v>
      </c>
      <c r="AK68" s="48">
        <v>11542</v>
      </c>
      <c r="AL68" s="48"/>
      <c r="AM68" s="48"/>
      <c r="AN68" s="48"/>
      <c r="AO68" s="48"/>
      <c r="AP68" s="48">
        <v>12066</v>
      </c>
      <c r="AQ68" s="48">
        <v>160706</v>
      </c>
      <c r="AR68" s="48"/>
      <c r="AS68" s="48">
        <v>108703</v>
      </c>
      <c r="AT68" s="48">
        <v>4667</v>
      </c>
      <c r="AU68" s="48">
        <v>256393</v>
      </c>
      <c r="AV68" s="48"/>
      <c r="AW68" s="48"/>
      <c r="AX68" s="48">
        <v>227974</v>
      </c>
      <c r="AY68" s="48"/>
      <c r="AZ68" s="48"/>
      <c r="BA68" s="48">
        <v>0</v>
      </c>
      <c r="BB68" s="48">
        <v>100000</v>
      </c>
      <c r="BC68" s="48">
        <v>21252</v>
      </c>
      <c r="BD68" s="48"/>
      <c r="BE68" s="48">
        <v>2872</v>
      </c>
      <c r="BF68" s="48">
        <v>0</v>
      </c>
      <c r="BG68" s="48">
        <v>11085</v>
      </c>
      <c r="BH68" s="48"/>
      <c r="BI68" s="48">
        <v>51924</v>
      </c>
      <c r="BJ68" s="48"/>
      <c r="BK68" s="48"/>
      <c r="BL68" s="48">
        <v>0</v>
      </c>
      <c r="BM68" s="48">
        <v>31591</v>
      </c>
      <c r="BN68" s="48"/>
      <c r="BO68" s="48">
        <v>9249</v>
      </c>
      <c r="BP68" s="48">
        <v>4158634</v>
      </c>
      <c r="BQ68" s="48">
        <v>589</v>
      </c>
      <c r="BR68" s="48">
        <v>2962241</v>
      </c>
      <c r="BS68" s="48"/>
      <c r="BT68" s="48"/>
      <c r="BU68" s="48">
        <v>843611</v>
      </c>
      <c r="BV68" s="48">
        <v>309850</v>
      </c>
      <c r="BW68" s="48"/>
      <c r="BX68" s="48">
        <v>286</v>
      </c>
      <c r="BY68" s="48"/>
      <c r="BZ68" s="48">
        <v>42057</v>
      </c>
      <c r="CA68" s="48"/>
      <c r="CB68" s="48"/>
      <c r="CC68" s="48">
        <v>51845</v>
      </c>
      <c r="CD68" s="48">
        <v>51845</v>
      </c>
      <c r="CE68" s="48">
        <v>0</v>
      </c>
      <c r="CF68" s="48"/>
      <c r="CG68" s="48"/>
      <c r="CH68" s="48"/>
      <c r="CI68" s="48"/>
      <c r="CJ68" s="48"/>
      <c r="CK68" s="48">
        <v>0</v>
      </c>
      <c r="CL68" s="48"/>
      <c r="CM68" s="48">
        <v>0</v>
      </c>
      <c r="CN68" s="48">
        <v>0</v>
      </c>
      <c r="CO68" s="48"/>
      <c r="CP68" s="48">
        <v>26119385</v>
      </c>
    </row>
    <row r="69" spans="1:94" x14ac:dyDescent="0.35">
      <c r="A69" t="s">
        <v>417</v>
      </c>
      <c r="B69" s="48">
        <v>90859147</v>
      </c>
      <c r="C69" s="48">
        <v>73641563</v>
      </c>
      <c r="D69" s="48">
        <v>10527044</v>
      </c>
      <c r="E69" s="48">
        <v>6690539</v>
      </c>
      <c r="F69" s="48">
        <v>38871005</v>
      </c>
      <c r="G69" s="48">
        <v>8649767</v>
      </c>
      <c r="H69" s="48">
        <v>30078829</v>
      </c>
      <c r="I69" s="48">
        <v>142409</v>
      </c>
      <c r="J69" s="48">
        <v>17600000</v>
      </c>
      <c r="K69" s="48"/>
      <c r="L69" s="48"/>
      <c r="M69" s="48"/>
      <c r="N69" s="48"/>
      <c r="O69" s="48"/>
      <c r="P69" s="48">
        <v>17600000</v>
      </c>
      <c r="Q69" s="48">
        <v>3195060</v>
      </c>
      <c r="R69" s="48"/>
      <c r="S69" s="48"/>
      <c r="T69" s="48">
        <v>432546</v>
      </c>
      <c r="U69" s="48"/>
      <c r="V69" s="48"/>
      <c r="W69" s="48"/>
      <c r="X69" s="48"/>
      <c r="Y69" s="48">
        <v>0</v>
      </c>
      <c r="Z69" s="48">
        <v>0</v>
      </c>
      <c r="AA69" s="48">
        <v>0</v>
      </c>
      <c r="AB69" s="48"/>
      <c r="AC69" s="48"/>
      <c r="AD69" s="48"/>
      <c r="AE69" s="48">
        <v>54410</v>
      </c>
      <c r="AF69" s="48"/>
      <c r="AG69" s="48"/>
      <c r="AH69" s="48">
        <v>18031</v>
      </c>
      <c r="AI69" s="48">
        <v>42810</v>
      </c>
      <c r="AJ69" s="48">
        <v>5788</v>
      </c>
      <c r="AK69" s="48">
        <v>109992</v>
      </c>
      <c r="AL69" s="48"/>
      <c r="AM69" s="48"/>
      <c r="AN69" s="48"/>
      <c r="AO69" s="48"/>
      <c r="AP69" s="48">
        <v>0</v>
      </c>
      <c r="AQ69" s="48">
        <v>1001767</v>
      </c>
      <c r="AR69" s="48"/>
      <c r="AS69" s="48">
        <v>652218</v>
      </c>
      <c r="AT69" s="48">
        <v>157246</v>
      </c>
      <c r="AU69" s="48">
        <v>683714</v>
      </c>
      <c r="AV69" s="48">
        <v>36537</v>
      </c>
      <c r="AW69" s="48"/>
      <c r="AX69" s="48">
        <v>23633278</v>
      </c>
      <c r="AY69" s="48"/>
      <c r="AZ69" s="48">
        <v>3488</v>
      </c>
      <c r="BA69" s="48">
        <v>0</v>
      </c>
      <c r="BB69" s="48">
        <v>366683</v>
      </c>
      <c r="BC69" s="48">
        <v>84740</v>
      </c>
      <c r="BD69" s="48"/>
      <c r="BE69" s="48">
        <v>655</v>
      </c>
      <c r="BF69" s="48">
        <v>0</v>
      </c>
      <c r="BG69" s="48">
        <v>11297540</v>
      </c>
      <c r="BH69" s="48">
        <v>11186461</v>
      </c>
      <c r="BI69" s="48">
        <v>647437</v>
      </c>
      <c r="BJ69" s="48">
        <v>4651</v>
      </c>
      <c r="BK69" s="48">
        <v>0</v>
      </c>
      <c r="BL69" s="48">
        <v>0</v>
      </c>
      <c r="BM69" s="48">
        <v>0</v>
      </c>
      <c r="BN69" s="48"/>
      <c r="BO69" s="48">
        <v>41622</v>
      </c>
      <c r="BP69" s="48">
        <v>21233390</v>
      </c>
      <c r="BQ69" s="48"/>
      <c r="BR69" s="48">
        <v>2899145</v>
      </c>
      <c r="BS69" s="48"/>
      <c r="BT69" s="48"/>
      <c r="BU69" s="48">
        <v>1642137</v>
      </c>
      <c r="BV69" s="48">
        <v>15742717</v>
      </c>
      <c r="BW69" s="48">
        <v>576610</v>
      </c>
      <c r="BX69" s="48">
        <v>171780</v>
      </c>
      <c r="BY69" s="48"/>
      <c r="BZ69" s="48">
        <v>14375</v>
      </c>
      <c r="CA69" s="48"/>
      <c r="CB69" s="48">
        <v>186626</v>
      </c>
      <c r="CC69" s="48">
        <v>1290</v>
      </c>
      <c r="CD69" s="48">
        <v>1290</v>
      </c>
      <c r="CE69" s="48">
        <v>11400000</v>
      </c>
      <c r="CF69" s="48"/>
      <c r="CG69" s="48"/>
      <c r="CH69" s="48">
        <v>375000</v>
      </c>
      <c r="CI69" s="48"/>
      <c r="CJ69" s="48"/>
      <c r="CK69" s="48">
        <v>0</v>
      </c>
      <c r="CL69" s="48">
        <v>2250000</v>
      </c>
      <c r="CM69" s="48">
        <v>3150000</v>
      </c>
      <c r="CN69" s="48">
        <v>1125000</v>
      </c>
      <c r="CO69" s="48">
        <v>4500000</v>
      </c>
      <c r="CP69" s="48">
        <v>206793169</v>
      </c>
    </row>
    <row r="70" spans="1:94" x14ac:dyDescent="0.35">
      <c r="A70" t="s">
        <v>422</v>
      </c>
      <c r="B70" s="48">
        <v>20375782</v>
      </c>
      <c r="C70" s="48">
        <v>16777367</v>
      </c>
      <c r="D70" s="48">
        <v>2385651</v>
      </c>
      <c r="E70" s="48">
        <v>1212763</v>
      </c>
      <c r="F70" s="48">
        <v>38940177</v>
      </c>
      <c r="G70" s="48">
        <v>32180339</v>
      </c>
      <c r="H70" s="48">
        <v>6470364</v>
      </c>
      <c r="I70" s="48">
        <v>289474</v>
      </c>
      <c r="J70" s="48">
        <v>6406040</v>
      </c>
      <c r="K70" s="48"/>
      <c r="L70" s="48"/>
      <c r="M70" s="48"/>
      <c r="N70" s="48"/>
      <c r="O70" s="48"/>
      <c r="P70" s="48">
        <v>6406040</v>
      </c>
      <c r="Q70" s="48">
        <v>1696272</v>
      </c>
      <c r="R70" s="48"/>
      <c r="S70" s="48"/>
      <c r="T70" s="48">
        <v>579449</v>
      </c>
      <c r="U70" s="48"/>
      <c r="V70" s="48"/>
      <c r="W70" s="48"/>
      <c r="X70" s="48"/>
      <c r="Y70" s="48">
        <v>1363</v>
      </c>
      <c r="Z70" s="48">
        <v>12906</v>
      </c>
      <c r="AA70" s="48">
        <v>14335</v>
      </c>
      <c r="AB70" s="48"/>
      <c r="AC70" s="48"/>
      <c r="AD70" s="48"/>
      <c r="AE70" s="48">
        <v>54949</v>
      </c>
      <c r="AF70" s="48"/>
      <c r="AG70" s="48"/>
      <c r="AH70" s="48"/>
      <c r="AI70" s="48">
        <v>20640</v>
      </c>
      <c r="AJ70" s="48">
        <v>1015</v>
      </c>
      <c r="AK70" s="48">
        <v>9079</v>
      </c>
      <c r="AL70" s="48"/>
      <c r="AM70" s="48"/>
      <c r="AN70" s="48"/>
      <c r="AO70" s="48"/>
      <c r="AP70" s="48">
        <v>0</v>
      </c>
      <c r="AQ70" s="48">
        <v>56114</v>
      </c>
      <c r="AR70" s="48"/>
      <c r="AS70" s="48">
        <v>434812</v>
      </c>
      <c r="AT70" s="48">
        <v>169754</v>
      </c>
      <c r="AU70" s="48">
        <v>341857</v>
      </c>
      <c r="AV70" s="48">
        <v>0</v>
      </c>
      <c r="AW70" s="48"/>
      <c r="AX70" s="48">
        <v>323735</v>
      </c>
      <c r="AY70" s="48"/>
      <c r="AZ70" s="48">
        <v>2995</v>
      </c>
      <c r="BA70" s="48">
        <v>0</v>
      </c>
      <c r="BB70" s="48">
        <v>61113</v>
      </c>
      <c r="BC70" s="48">
        <v>5259</v>
      </c>
      <c r="BD70" s="48"/>
      <c r="BE70" s="48">
        <v>2091</v>
      </c>
      <c r="BF70" s="48">
        <v>0</v>
      </c>
      <c r="BG70" s="48">
        <v>46081</v>
      </c>
      <c r="BH70" s="48">
        <v>10197</v>
      </c>
      <c r="BI70" s="48">
        <v>196000</v>
      </c>
      <c r="BJ70" s="48"/>
      <c r="BK70" s="48"/>
      <c r="BL70" s="48">
        <v>0</v>
      </c>
      <c r="BM70" s="48"/>
      <c r="BN70" s="48"/>
      <c r="BO70" s="48"/>
      <c r="BP70" s="48">
        <v>3554716</v>
      </c>
      <c r="BQ70" s="48"/>
      <c r="BR70" s="48">
        <v>1630938</v>
      </c>
      <c r="BS70" s="48"/>
      <c r="BT70" s="48"/>
      <c r="BU70" s="48">
        <v>1159204</v>
      </c>
      <c r="BV70" s="48">
        <v>104828</v>
      </c>
      <c r="BW70" s="48">
        <v>629824</v>
      </c>
      <c r="BX70" s="48"/>
      <c r="BY70" s="48"/>
      <c r="BZ70" s="48">
        <v>29922</v>
      </c>
      <c r="CA70" s="48"/>
      <c r="CB70" s="48"/>
      <c r="CC70" s="48">
        <v>1290</v>
      </c>
      <c r="CD70" s="48">
        <v>1290</v>
      </c>
      <c r="CE70" s="48">
        <v>125000</v>
      </c>
      <c r="CF70" s="48"/>
      <c r="CG70" s="48"/>
      <c r="CH70" s="48">
        <v>125000</v>
      </c>
      <c r="CI70" s="48"/>
      <c r="CJ70" s="48"/>
      <c r="CK70" s="48">
        <v>0</v>
      </c>
      <c r="CL70" s="48">
        <v>0</v>
      </c>
      <c r="CM70" s="48">
        <v>0</v>
      </c>
      <c r="CN70" s="48">
        <v>0</v>
      </c>
      <c r="CO70" s="48">
        <v>0</v>
      </c>
      <c r="CP70" s="48">
        <v>71423012</v>
      </c>
    </row>
    <row r="71" spans="1:94" x14ac:dyDescent="0.35">
      <c r="A71" t="s">
        <v>429</v>
      </c>
      <c r="B71" s="48">
        <v>135848595</v>
      </c>
      <c r="C71" s="48">
        <v>114674433</v>
      </c>
      <c r="D71" s="48">
        <v>9076658</v>
      </c>
      <c r="E71" s="48">
        <v>12097504</v>
      </c>
      <c r="F71" s="48">
        <v>105879210</v>
      </c>
      <c r="G71" s="48">
        <v>59050754</v>
      </c>
      <c r="H71" s="48">
        <v>46571152</v>
      </c>
      <c r="I71" s="48">
        <v>257304</v>
      </c>
      <c r="J71" s="48">
        <v>22844908</v>
      </c>
      <c r="K71" s="48"/>
      <c r="L71" s="48"/>
      <c r="M71" s="48">
        <v>400000</v>
      </c>
      <c r="N71" s="48">
        <v>44908</v>
      </c>
      <c r="O71" s="48"/>
      <c r="P71" s="48">
        <v>22400000</v>
      </c>
      <c r="Q71" s="48">
        <v>3340961</v>
      </c>
      <c r="R71" s="48">
        <v>3849</v>
      </c>
      <c r="S71" s="48"/>
      <c r="T71" s="48">
        <v>1431358</v>
      </c>
      <c r="U71" s="48"/>
      <c r="V71" s="48"/>
      <c r="W71" s="48">
        <v>66433</v>
      </c>
      <c r="X71" s="48"/>
      <c r="Y71" s="48">
        <v>4802</v>
      </c>
      <c r="Z71" s="48">
        <v>4617</v>
      </c>
      <c r="AA71" s="48">
        <v>0</v>
      </c>
      <c r="AB71" s="48"/>
      <c r="AC71" s="48"/>
      <c r="AD71" s="48"/>
      <c r="AE71" s="48">
        <v>0</v>
      </c>
      <c r="AF71" s="48">
        <v>0</v>
      </c>
      <c r="AG71" s="48"/>
      <c r="AH71" s="48"/>
      <c r="AI71" s="48">
        <v>44448</v>
      </c>
      <c r="AJ71" s="48">
        <v>1600</v>
      </c>
      <c r="AK71" s="48">
        <v>35784</v>
      </c>
      <c r="AL71" s="48"/>
      <c r="AM71" s="48">
        <v>2199</v>
      </c>
      <c r="AN71" s="48"/>
      <c r="AO71" s="48"/>
      <c r="AP71" s="48">
        <v>28154</v>
      </c>
      <c r="AQ71" s="48">
        <v>1426875</v>
      </c>
      <c r="AR71" s="48">
        <v>0</v>
      </c>
      <c r="AS71" s="48">
        <v>0</v>
      </c>
      <c r="AT71" s="48">
        <v>277708</v>
      </c>
      <c r="AU71" s="48">
        <v>0</v>
      </c>
      <c r="AV71" s="48">
        <v>13132</v>
      </c>
      <c r="AW71" s="48"/>
      <c r="AX71" s="48">
        <v>13277376</v>
      </c>
      <c r="AY71" s="48">
        <v>5053</v>
      </c>
      <c r="AZ71" s="48">
        <v>77727</v>
      </c>
      <c r="BA71" s="48">
        <v>14224</v>
      </c>
      <c r="BB71" s="48">
        <v>2023845</v>
      </c>
      <c r="BC71" s="48">
        <v>104232</v>
      </c>
      <c r="BD71" s="48"/>
      <c r="BE71" s="48">
        <v>12924</v>
      </c>
      <c r="BF71" s="48">
        <v>0</v>
      </c>
      <c r="BG71" s="48">
        <v>9844917</v>
      </c>
      <c r="BH71" s="48">
        <v>213039</v>
      </c>
      <c r="BI71" s="48">
        <v>713148</v>
      </c>
      <c r="BJ71" s="48">
        <v>14514</v>
      </c>
      <c r="BK71" s="48">
        <v>2766</v>
      </c>
      <c r="BL71" s="48">
        <v>1162</v>
      </c>
      <c r="BM71" s="48">
        <v>180586</v>
      </c>
      <c r="BN71" s="48"/>
      <c r="BO71" s="48">
        <v>69238</v>
      </c>
      <c r="BP71" s="48">
        <v>19906772</v>
      </c>
      <c r="BQ71" s="48"/>
      <c r="BR71" s="48">
        <v>5450716</v>
      </c>
      <c r="BS71" s="48">
        <v>1959</v>
      </c>
      <c r="BT71" s="48">
        <v>15772</v>
      </c>
      <c r="BU71" s="48">
        <v>3986097</v>
      </c>
      <c r="BV71" s="48">
        <v>9182867</v>
      </c>
      <c r="BW71" s="48">
        <v>821757</v>
      </c>
      <c r="BX71" s="48">
        <v>10194</v>
      </c>
      <c r="BY71" s="48"/>
      <c r="BZ71" s="48">
        <v>403141</v>
      </c>
      <c r="CA71" s="48"/>
      <c r="CB71" s="48">
        <v>34270</v>
      </c>
      <c r="CC71" s="48">
        <v>0</v>
      </c>
      <c r="CD71" s="48">
        <v>0</v>
      </c>
      <c r="CE71" s="48">
        <v>9363561</v>
      </c>
      <c r="CF71" s="48">
        <v>38011</v>
      </c>
      <c r="CG71" s="48"/>
      <c r="CH71" s="48">
        <v>500000</v>
      </c>
      <c r="CI71" s="48"/>
      <c r="CJ71" s="48"/>
      <c r="CK71" s="48">
        <v>0</v>
      </c>
      <c r="CL71" s="48">
        <v>1730550</v>
      </c>
      <c r="CM71" s="48">
        <v>2520000</v>
      </c>
      <c r="CN71" s="48">
        <v>1050000</v>
      </c>
      <c r="CO71" s="48">
        <v>3525000</v>
      </c>
      <c r="CP71" s="48">
        <v>310461382</v>
      </c>
    </row>
    <row r="72" spans="1:94" x14ac:dyDescent="0.35">
      <c r="A72" t="s">
        <v>436</v>
      </c>
      <c r="B72" s="48">
        <v>26750642</v>
      </c>
      <c r="C72" s="48">
        <v>21456042</v>
      </c>
      <c r="D72" s="48">
        <v>2667701</v>
      </c>
      <c r="E72" s="48">
        <v>2626900</v>
      </c>
      <c r="F72" s="48">
        <v>25619906</v>
      </c>
      <c r="G72" s="48">
        <v>11608448</v>
      </c>
      <c r="H72" s="48">
        <v>13995335</v>
      </c>
      <c r="I72" s="48">
        <v>16122</v>
      </c>
      <c r="J72" s="48">
        <v>0</v>
      </c>
      <c r="K72" s="48"/>
      <c r="L72" s="48"/>
      <c r="M72" s="48"/>
      <c r="N72" s="48"/>
      <c r="O72" s="48"/>
      <c r="P72" s="48">
        <v>0</v>
      </c>
      <c r="Q72" s="48">
        <v>1768576</v>
      </c>
      <c r="R72" s="48"/>
      <c r="S72" s="48"/>
      <c r="T72" s="48">
        <v>329349</v>
      </c>
      <c r="U72" s="48"/>
      <c r="V72" s="48"/>
      <c r="W72" s="48"/>
      <c r="X72" s="48"/>
      <c r="Y72" s="48">
        <v>0</v>
      </c>
      <c r="Z72" s="48">
        <v>0</v>
      </c>
      <c r="AA72" s="48">
        <v>0</v>
      </c>
      <c r="AB72" s="48"/>
      <c r="AC72" s="48"/>
      <c r="AD72" s="48"/>
      <c r="AE72" s="48">
        <v>4942</v>
      </c>
      <c r="AF72" s="48"/>
      <c r="AG72" s="48"/>
      <c r="AH72" s="48">
        <v>6073</v>
      </c>
      <c r="AI72" s="48">
        <v>25217</v>
      </c>
      <c r="AJ72" s="48">
        <v>1929</v>
      </c>
      <c r="AK72" s="48">
        <v>0</v>
      </c>
      <c r="AL72" s="48"/>
      <c r="AM72" s="48"/>
      <c r="AN72" s="48"/>
      <c r="AO72" s="48"/>
      <c r="AP72" s="48">
        <v>0</v>
      </c>
      <c r="AQ72" s="48">
        <v>176372</v>
      </c>
      <c r="AR72" s="48"/>
      <c r="AS72" s="48">
        <v>326109</v>
      </c>
      <c r="AT72" s="48">
        <v>300335</v>
      </c>
      <c r="AU72" s="48">
        <v>598250</v>
      </c>
      <c r="AV72" s="48">
        <v>0</v>
      </c>
      <c r="AW72" s="48"/>
      <c r="AX72" s="48">
        <v>1664259</v>
      </c>
      <c r="AY72" s="48">
        <v>11158</v>
      </c>
      <c r="AZ72" s="48"/>
      <c r="BA72" s="48">
        <v>0</v>
      </c>
      <c r="BB72" s="48">
        <v>1188000</v>
      </c>
      <c r="BC72" s="48">
        <v>105259</v>
      </c>
      <c r="BD72" s="48"/>
      <c r="BE72" s="48">
        <v>2091</v>
      </c>
      <c r="BF72" s="48">
        <v>0</v>
      </c>
      <c r="BG72" s="48">
        <v>23057</v>
      </c>
      <c r="BH72" s="48">
        <v>117186</v>
      </c>
      <c r="BI72" s="48">
        <v>196000</v>
      </c>
      <c r="BJ72" s="48"/>
      <c r="BK72" s="48"/>
      <c r="BL72" s="48">
        <v>0</v>
      </c>
      <c r="BM72" s="48">
        <v>21508</v>
      </c>
      <c r="BN72" s="48"/>
      <c r="BO72" s="48"/>
      <c r="BP72" s="48">
        <v>1603189</v>
      </c>
      <c r="BQ72" s="48"/>
      <c r="BR72" s="48">
        <v>561912</v>
      </c>
      <c r="BS72" s="48"/>
      <c r="BT72" s="48">
        <v>3565</v>
      </c>
      <c r="BU72" s="48">
        <v>138466</v>
      </c>
      <c r="BV72" s="48">
        <v>588136</v>
      </c>
      <c r="BW72" s="48">
        <v>125806</v>
      </c>
      <c r="BX72" s="48">
        <v>132761</v>
      </c>
      <c r="BY72" s="48"/>
      <c r="BZ72" s="48">
        <v>1804</v>
      </c>
      <c r="CA72" s="48"/>
      <c r="CB72" s="48">
        <v>50739</v>
      </c>
      <c r="CC72" s="48">
        <v>0</v>
      </c>
      <c r="CD72" s="48">
        <v>0</v>
      </c>
      <c r="CE72" s="48">
        <v>0</v>
      </c>
      <c r="CF72" s="48"/>
      <c r="CG72" s="48"/>
      <c r="CH72" s="48"/>
      <c r="CI72" s="48"/>
      <c r="CJ72" s="48"/>
      <c r="CK72" s="48">
        <v>0</v>
      </c>
      <c r="CL72" s="48">
        <v>0</v>
      </c>
      <c r="CM72" s="48">
        <v>0</v>
      </c>
      <c r="CN72" s="48">
        <v>0</v>
      </c>
      <c r="CO72" s="48">
        <v>0</v>
      </c>
      <c r="CP72" s="48">
        <v>57406573</v>
      </c>
    </row>
    <row r="73" spans="1:94" x14ac:dyDescent="0.35">
      <c r="A73" t="s">
        <v>442</v>
      </c>
      <c r="B73" s="48">
        <v>5279490</v>
      </c>
      <c r="C73" s="48">
        <v>3935944</v>
      </c>
      <c r="D73" s="48">
        <v>861132</v>
      </c>
      <c r="E73" s="48">
        <v>482413</v>
      </c>
      <c r="F73" s="48">
        <v>8681948</v>
      </c>
      <c r="G73" s="48">
        <v>3970611</v>
      </c>
      <c r="H73" s="48">
        <v>4708311</v>
      </c>
      <c r="I73" s="48">
        <v>3025</v>
      </c>
      <c r="J73" s="48">
        <v>1600000</v>
      </c>
      <c r="K73" s="48"/>
      <c r="L73" s="48"/>
      <c r="M73" s="48">
        <v>0</v>
      </c>
      <c r="N73" s="48"/>
      <c r="O73" s="48"/>
      <c r="P73" s="48">
        <v>1600000</v>
      </c>
      <c r="Q73" s="48">
        <v>684404</v>
      </c>
      <c r="R73" s="48"/>
      <c r="S73" s="48"/>
      <c r="T73" s="48">
        <v>150167</v>
      </c>
      <c r="U73" s="48"/>
      <c r="V73" s="48"/>
      <c r="W73" s="48"/>
      <c r="X73" s="48"/>
      <c r="Y73" s="48">
        <v>0</v>
      </c>
      <c r="Z73" s="48">
        <v>0</v>
      </c>
      <c r="AA73" s="48">
        <v>0</v>
      </c>
      <c r="AB73" s="48"/>
      <c r="AC73" s="48"/>
      <c r="AD73" s="48"/>
      <c r="AE73" s="48">
        <v>19705</v>
      </c>
      <c r="AF73" s="48">
        <v>0</v>
      </c>
      <c r="AG73" s="48">
        <v>0</v>
      </c>
      <c r="AH73" s="48"/>
      <c r="AI73" s="48">
        <v>14557</v>
      </c>
      <c r="AJ73" s="48">
        <v>9646</v>
      </c>
      <c r="AK73" s="48">
        <v>30331</v>
      </c>
      <c r="AL73" s="48"/>
      <c r="AM73" s="48"/>
      <c r="AN73" s="48"/>
      <c r="AO73" s="48"/>
      <c r="AP73" s="48">
        <v>0</v>
      </c>
      <c r="AQ73" s="48">
        <v>151372</v>
      </c>
      <c r="AR73" s="48"/>
      <c r="AS73" s="48">
        <v>0</v>
      </c>
      <c r="AT73" s="48">
        <v>52232</v>
      </c>
      <c r="AU73" s="48">
        <v>256393</v>
      </c>
      <c r="AV73" s="48">
        <v>0</v>
      </c>
      <c r="AW73" s="48"/>
      <c r="AX73" s="48">
        <v>1007806</v>
      </c>
      <c r="AY73" s="48"/>
      <c r="AZ73" s="48">
        <v>0</v>
      </c>
      <c r="BA73" s="48">
        <v>0</v>
      </c>
      <c r="BB73" s="48">
        <v>900000</v>
      </c>
      <c r="BC73" s="48">
        <v>55259</v>
      </c>
      <c r="BD73" s="48"/>
      <c r="BE73" s="48"/>
      <c r="BF73" s="48">
        <v>0</v>
      </c>
      <c r="BG73" s="48">
        <v>3547</v>
      </c>
      <c r="BH73" s="48"/>
      <c r="BI73" s="48">
        <v>49000</v>
      </c>
      <c r="BJ73" s="48"/>
      <c r="BK73" s="48"/>
      <c r="BL73" s="48">
        <v>0</v>
      </c>
      <c r="BM73" s="48">
        <v>0</v>
      </c>
      <c r="BN73" s="48"/>
      <c r="BO73" s="48"/>
      <c r="BP73" s="48">
        <v>596412</v>
      </c>
      <c r="BQ73" s="48"/>
      <c r="BR73" s="48">
        <v>484995</v>
      </c>
      <c r="BS73" s="48"/>
      <c r="BT73" s="48"/>
      <c r="BU73" s="48"/>
      <c r="BV73" s="48">
        <v>111416</v>
      </c>
      <c r="BW73" s="48"/>
      <c r="BX73" s="48"/>
      <c r="BY73" s="48"/>
      <c r="BZ73" s="48"/>
      <c r="CA73" s="48"/>
      <c r="CB73" s="48"/>
      <c r="CC73" s="48">
        <v>0</v>
      </c>
      <c r="CD73" s="48">
        <v>0</v>
      </c>
      <c r="CE73" s="48">
        <v>0</v>
      </c>
      <c r="CF73" s="48"/>
      <c r="CG73" s="48"/>
      <c r="CH73" s="48"/>
      <c r="CI73" s="48"/>
      <c r="CJ73" s="48"/>
      <c r="CK73" s="48">
        <v>0</v>
      </c>
      <c r="CL73" s="48">
        <v>0</v>
      </c>
      <c r="CM73" s="48">
        <v>0</v>
      </c>
      <c r="CN73" s="48">
        <v>0</v>
      </c>
      <c r="CO73" s="48">
        <v>0</v>
      </c>
      <c r="CP73" s="48">
        <v>17850059</v>
      </c>
    </row>
    <row r="74" spans="1:94" x14ac:dyDescent="0.35">
      <c r="A74" t="s">
        <v>447</v>
      </c>
      <c r="B74" s="48">
        <v>9267139</v>
      </c>
      <c r="C74" s="48">
        <v>8657060</v>
      </c>
      <c r="D74" s="48">
        <v>570588</v>
      </c>
      <c r="E74" s="48">
        <v>39491</v>
      </c>
      <c r="F74" s="48">
        <v>6605709</v>
      </c>
      <c r="G74" s="48">
        <v>3688754</v>
      </c>
      <c r="H74" s="48">
        <v>2902610</v>
      </c>
      <c r="I74" s="48">
        <v>14344</v>
      </c>
      <c r="J74" s="48">
        <v>0</v>
      </c>
      <c r="K74" s="48"/>
      <c r="L74" s="48"/>
      <c r="M74" s="48"/>
      <c r="N74" s="48"/>
      <c r="O74" s="48"/>
      <c r="P74" s="48">
        <v>0</v>
      </c>
      <c r="Q74" s="48">
        <v>1814432</v>
      </c>
      <c r="R74" s="48"/>
      <c r="S74" s="48"/>
      <c r="T74" s="48">
        <v>305231</v>
      </c>
      <c r="U74" s="48"/>
      <c r="V74" s="48"/>
      <c r="W74" s="48"/>
      <c r="X74" s="48"/>
      <c r="Y74" s="48">
        <v>23170</v>
      </c>
      <c r="Z74" s="48">
        <v>102378</v>
      </c>
      <c r="AA74" s="48">
        <v>7167</v>
      </c>
      <c r="AB74" s="48"/>
      <c r="AC74" s="48"/>
      <c r="AD74" s="48"/>
      <c r="AE74" s="48">
        <v>733014</v>
      </c>
      <c r="AF74" s="48"/>
      <c r="AG74" s="48"/>
      <c r="AH74" s="48"/>
      <c r="AI74" s="48">
        <v>181511</v>
      </c>
      <c r="AJ74" s="48">
        <v>0</v>
      </c>
      <c r="AK74" s="48">
        <v>11542</v>
      </c>
      <c r="AL74" s="48"/>
      <c r="AM74" s="48"/>
      <c r="AN74" s="48">
        <v>45410</v>
      </c>
      <c r="AO74" s="48"/>
      <c r="AP74" s="48">
        <v>0</v>
      </c>
      <c r="AQ74" s="48">
        <v>210851</v>
      </c>
      <c r="AR74" s="48"/>
      <c r="AS74" s="48">
        <v>0</v>
      </c>
      <c r="AT74" s="48">
        <v>194157</v>
      </c>
      <c r="AU74" s="48"/>
      <c r="AV74" s="48"/>
      <c r="AW74" s="48"/>
      <c r="AX74" s="48">
        <v>187685</v>
      </c>
      <c r="AY74" s="48"/>
      <c r="AZ74" s="48">
        <v>1744</v>
      </c>
      <c r="BA74" s="48">
        <v>0</v>
      </c>
      <c r="BB74" s="48">
        <v>101100</v>
      </c>
      <c r="BC74" s="48">
        <v>0</v>
      </c>
      <c r="BD74" s="48"/>
      <c r="BE74" s="48"/>
      <c r="BF74" s="48">
        <v>0</v>
      </c>
      <c r="BG74" s="48">
        <v>0</v>
      </c>
      <c r="BH74" s="48">
        <v>0</v>
      </c>
      <c r="BI74" s="48">
        <v>49000</v>
      </c>
      <c r="BJ74" s="48"/>
      <c r="BK74" s="48"/>
      <c r="BL74" s="48">
        <v>35841</v>
      </c>
      <c r="BM74" s="48">
        <v>0</v>
      </c>
      <c r="BN74" s="48"/>
      <c r="BO74" s="48"/>
      <c r="BP74" s="48">
        <v>1577483</v>
      </c>
      <c r="BQ74" s="48"/>
      <c r="BR74" s="48">
        <v>760202</v>
      </c>
      <c r="BS74" s="48">
        <v>5496</v>
      </c>
      <c r="BT74" s="48"/>
      <c r="BU74" s="48">
        <v>363999</v>
      </c>
      <c r="BV74" s="48">
        <v>369500</v>
      </c>
      <c r="BW74" s="48">
        <v>52419</v>
      </c>
      <c r="BX74" s="48">
        <v>0</v>
      </c>
      <c r="BY74" s="48"/>
      <c r="BZ74" s="48">
        <v>14202</v>
      </c>
      <c r="CA74" s="48"/>
      <c r="CB74" s="48">
        <v>11664</v>
      </c>
      <c r="CC74" s="48">
        <v>9426</v>
      </c>
      <c r="CD74" s="48">
        <v>9426</v>
      </c>
      <c r="CE74" s="48">
        <v>125000</v>
      </c>
      <c r="CF74" s="48"/>
      <c r="CG74" s="48"/>
      <c r="CH74" s="48">
        <v>125000</v>
      </c>
      <c r="CI74" s="48"/>
      <c r="CJ74" s="48"/>
      <c r="CK74" s="48">
        <v>0</v>
      </c>
      <c r="CL74" s="48"/>
      <c r="CM74" s="48">
        <v>0</v>
      </c>
      <c r="CN74" s="48">
        <v>0</v>
      </c>
      <c r="CO74" s="48"/>
      <c r="CP74" s="48">
        <v>19586874</v>
      </c>
    </row>
    <row r="75" spans="1:94" x14ac:dyDescent="0.35">
      <c r="A75" t="s">
        <v>452</v>
      </c>
      <c r="B75" s="48">
        <v>5796131</v>
      </c>
      <c r="C75" s="48">
        <v>4684210</v>
      </c>
      <c r="D75" s="48">
        <v>925382</v>
      </c>
      <c r="E75" s="48">
        <v>186539</v>
      </c>
      <c r="F75" s="48">
        <v>12935774</v>
      </c>
      <c r="G75" s="48">
        <v>10115495</v>
      </c>
      <c r="H75" s="48">
        <v>2702662</v>
      </c>
      <c r="I75" s="48">
        <v>117617</v>
      </c>
      <c r="J75" s="48">
        <v>1624640</v>
      </c>
      <c r="K75" s="48"/>
      <c r="L75" s="48"/>
      <c r="M75" s="48"/>
      <c r="N75" s="48"/>
      <c r="O75" s="48"/>
      <c r="P75" s="48">
        <v>1624640</v>
      </c>
      <c r="Q75" s="48">
        <v>1139766</v>
      </c>
      <c r="R75" s="48"/>
      <c r="S75" s="48"/>
      <c r="T75" s="48">
        <v>158835</v>
      </c>
      <c r="U75" s="48"/>
      <c r="V75" s="48"/>
      <c r="W75" s="48"/>
      <c r="X75" s="48"/>
      <c r="Y75" s="48">
        <v>19548</v>
      </c>
      <c r="Z75" s="48">
        <v>24625</v>
      </c>
      <c r="AA75" s="48"/>
      <c r="AB75" s="48"/>
      <c r="AC75" s="48"/>
      <c r="AD75" s="48"/>
      <c r="AE75" s="48">
        <v>357725</v>
      </c>
      <c r="AF75" s="48"/>
      <c r="AG75" s="48"/>
      <c r="AH75" s="48"/>
      <c r="AI75" s="48">
        <v>147845</v>
      </c>
      <c r="AJ75" s="48">
        <v>0</v>
      </c>
      <c r="AK75" s="48">
        <v>55816</v>
      </c>
      <c r="AL75" s="48"/>
      <c r="AM75" s="48"/>
      <c r="AN75" s="48"/>
      <c r="AO75" s="48"/>
      <c r="AP75" s="48">
        <v>0</v>
      </c>
      <c r="AQ75" s="48">
        <v>276855</v>
      </c>
      <c r="AR75" s="48"/>
      <c r="AS75" s="48">
        <v>0</v>
      </c>
      <c r="AT75" s="48">
        <v>98517</v>
      </c>
      <c r="AU75" s="48">
        <v>0</v>
      </c>
      <c r="AV75" s="48"/>
      <c r="AW75" s="48"/>
      <c r="AX75" s="48">
        <v>1530375</v>
      </c>
      <c r="AY75" s="48"/>
      <c r="AZ75" s="48"/>
      <c r="BA75" s="48">
        <v>0</v>
      </c>
      <c r="BB75" s="48">
        <v>162660</v>
      </c>
      <c r="BC75" s="48">
        <v>21037</v>
      </c>
      <c r="BD75" s="48"/>
      <c r="BE75" s="48">
        <v>1436</v>
      </c>
      <c r="BF75" s="48">
        <v>0</v>
      </c>
      <c r="BG75" s="48">
        <v>0</v>
      </c>
      <c r="BH75" s="48">
        <v>1095617</v>
      </c>
      <c r="BI75" s="48">
        <v>245000</v>
      </c>
      <c r="BJ75" s="48"/>
      <c r="BK75" s="48"/>
      <c r="BL75" s="48">
        <v>0</v>
      </c>
      <c r="BM75" s="48">
        <v>0</v>
      </c>
      <c r="BN75" s="48"/>
      <c r="BO75" s="48">
        <v>4625</v>
      </c>
      <c r="BP75" s="48">
        <v>338449</v>
      </c>
      <c r="BQ75" s="48"/>
      <c r="BR75" s="48">
        <v>101511</v>
      </c>
      <c r="BS75" s="48"/>
      <c r="BT75" s="48"/>
      <c r="BU75" s="48"/>
      <c r="BV75" s="48">
        <v>236938</v>
      </c>
      <c r="BW75" s="48"/>
      <c r="BX75" s="48"/>
      <c r="BY75" s="48"/>
      <c r="BZ75" s="48"/>
      <c r="CA75" s="48"/>
      <c r="CB75" s="48"/>
      <c r="CC75" s="48"/>
      <c r="CD75" s="48"/>
      <c r="CE75" s="48">
        <v>0</v>
      </c>
      <c r="CF75" s="48"/>
      <c r="CG75" s="48"/>
      <c r="CH75" s="48"/>
      <c r="CI75" s="48"/>
      <c r="CJ75" s="48"/>
      <c r="CK75" s="48">
        <v>0</v>
      </c>
      <c r="CL75" s="48"/>
      <c r="CM75" s="48">
        <v>0</v>
      </c>
      <c r="CN75" s="48">
        <v>0</v>
      </c>
      <c r="CO75" s="48"/>
      <c r="CP75" s="48">
        <v>23365136</v>
      </c>
    </row>
    <row r="76" spans="1:94" x14ac:dyDescent="0.35">
      <c r="A76" t="s">
        <v>456</v>
      </c>
      <c r="B76" s="48">
        <v>7413091</v>
      </c>
      <c r="C76" s="48">
        <v>6640955</v>
      </c>
      <c r="D76" s="48">
        <v>770311</v>
      </c>
      <c r="E76" s="48">
        <v>1825</v>
      </c>
      <c r="F76" s="48">
        <v>12019885</v>
      </c>
      <c r="G76" s="48">
        <v>9934204</v>
      </c>
      <c r="H76" s="48">
        <v>1997474</v>
      </c>
      <c r="I76" s="48">
        <v>88207</v>
      </c>
      <c r="J76" s="48">
        <v>800000</v>
      </c>
      <c r="K76" s="48"/>
      <c r="L76" s="48"/>
      <c r="M76" s="48"/>
      <c r="N76" s="48"/>
      <c r="O76" s="48"/>
      <c r="P76" s="48">
        <v>800000</v>
      </c>
      <c r="Q76" s="48">
        <v>1409137</v>
      </c>
      <c r="R76" s="48"/>
      <c r="S76" s="48"/>
      <c r="T76" s="48">
        <v>125683</v>
      </c>
      <c r="U76" s="48"/>
      <c r="V76" s="48"/>
      <c r="W76" s="48"/>
      <c r="X76" s="48"/>
      <c r="Y76" s="48">
        <v>71587</v>
      </c>
      <c r="Z76" s="48">
        <v>32320</v>
      </c>
      <c r="AA76" s="48"/>
      <c r="AB76" s="48"/>
      <c r="AC76" s="48"/>
      <c r="AD76" s="48"/>
      <c r="AE76" s="48">
        <v>470743</v>
      </c>
      <c r="AF76" s="48"/>
      <c r="AG76" s="48"/>
      <c r="AH76" s="48"/>
      <c r="AI76" s="48">
        <v>228535</v>
      </c>
      <c r="AJ76" s="48">
        <v>0</v>
      </c>
      <c r="AK76" s="48">
        <v>17653</v>
      </c>
      <c r="AL76" s="48"/>
      <c r="AM76" s="48"/>
      <c r="AN76" s="48"/>
      <c r="AO76" s="48"/>
      <c r="AP76" s="48">
        <v>0</v>
      </c>
      <c r="AQ76" s="48">
        <v>407120</v>
      </c>
      <c r="AR76" s="48"/>
      <c r="AS76" s="48">
        <v>0</v>
      </c>
      <c r="AT76" s="48">
        <v>55497</v>
      </c>
      <c r="AU76" s="48">
        <v>0</v>
      </c>
      <c r="AV76" s="48"/>
      <c r="AW76" s="48"/>
      <c r="AX76" s="48">
        <v>1097636</v>
      </c>
      <c r="AY76" s="48"/>
      <c r="AZ76" s="48"/>
      <c r="BA76" s="48">
        <v>0</v>
      </c>
      <c r="BB76" s="48">
        <v>289320</v>
      </c>
      <c r="BC76" s="48">
        <v>280</v>
      </c>
      <c r="BD76" s="48"/>
      <c r="BE76" s="48"/>
      <c r="BF76" s="48">
        <v>0</v>
      </c>
      <c r="BG76" s="48">
        <v>0</v>
      </c>
      <c r="BH76" s="48">
        <v>606979</v>
      </c>
      <c r="BI76" s="48">
        <v>196000</v>
      </c>
      <c r="BJ76" s="48"/>
      <c r="BK76" s="48"/>
      <c r="BL76" s="48">
        <v>0</v>
      </c>
      <c r="BM76" s="48">
        <v>0</v>
      </c>
      <c r="BN76" s="48"/>
      <c r="BO76" s="48">
        <v>5058</v>
      </c>
      <c r="BP76" s="48">
        <v>140008</v>
      </c>
      <c r="BQ76" s="48"/>
      <c r="BR76" s="48">
        <v>128580</v>
      </c>
      <c r="BS76" s="48"/>
      <c r="BT76" s="48">
        <v>71</v>
      </c>
      <c r="BU76" s="48"/>
      <c r="BV76" s="48">
        <v>11356</v>
      </c>
      <c r="BW76" s="48"/>
      <c r="BX76" s="48"/>
      <c r="BY76" s="48"/>
      <c r="BZ76" s="48"/>
      <c r="CA76" s="48"/>
      <c r="CB76" s="48"/>
      <c r="CC76" s="48"/>
      <c r="CD76" s="48"/>
      <c r="CE76" s="48">
        <v>0</v>
      </c>
      <c r="CF76" s="48"/>
      <c r="CG76" s="48"/>
      <c r="CH76" s="48"/>
      <c r="CI76" s="48"/>
      <c r="CJ76" s="48"/>
      <c r="CK76" s="48">
        <v>0</v>
      </c>
      <c r="CL76" s="48"/>
      <c r="CM76" s="48">
        <v>0</v>
      </c>
      <c r="CN76" s="48">
        <v>0</v>
      </c>
      <c r="CO76" s="48"/>
      <c r="CP76" s="48">
        <v>22879758</v>
      </c>
    </row>
    <row r="77" spans="1:94" x14ac:dyDescent="0.35">
      <c r="A77" t="s">
        <v>461</v>
      </c>
      <c r="B77" s="48">
        <v>9135739</v>
      </c>
      <c r="C77" s="48">
        <v>7988474</v>
      </c>
      <c r="D77" s="48">
        <v>1093587</v>
      </c>
      <c r="E77" s="48">
        <v>53678</v>
      </c>
      <c r="F77" s="48">
        <v>15908453</v>
      </c>
      <c r="G77" s="48">
        <v>13239714</v>
      </c>
      <c r="H77" s="48">
        <v>2194251</v>
      </c>
      <c r="I77" s="48">
        <v>474487</v>
      </c>
      <c r="J77" s="48">
        <v>411380</v>
      </c>
      <c r="K77" s="48"/>
      <c r="L77" s="48"/>
      <c r="M77" s="48">
        <v>411380</v>
      </c>
      <c r="N77" s="48"/>
      <c r="O77" s="48"/>
      <c r="P77" s="48"/>
      <c r="Q77" s="48">
        <v>2418645</v>
      </c>
      <c r="R77" s="48"/>
      <c r="S77" s="48"/>
      <c r="T77" s="48">
        <v>142361</v>
      </c>
      <c r="U77" s="48"/>
      <c r="V77" s="48"/>
      <c r="W77" s="48"/>
      <c r="X77" s="48"/>
      <c r="Y77" s="48">
        <v>19611</v>
      </c>
      <c r="Z77" s="48">
        <v>770</v>
      </c>
      <c r="AA77" s="48"/>
      <c r="AB77" s="48">
        <v>1508</v>
      </c>
      <c r="AC77" s="48"/>
      <c r="AD77" s="48"/>
      <c r="AE77" s="48">
        <v>524542</v>
      </c>
      <c r="AF77" s="48"/>
      <c r="AG77" s="48"/>
      <c r="AH77" s="48"/>
      <c r="AI77" s="48">
        <v>403531</v>
      </c>
      <c r="AJ77" s="48">
        <v>0</v>
      </c>
      <c r="AK77" s="48">
        <v>13579</v>
      </c>
      <c r="AL77" s="48"/>
      <c r="AM77" s="48"/>
      <c r="AN77" s="48"/>
      <c r="AO77" s="48"/>
      <c r="AP77" s="48">
        <v>0</v>
      </c>
      <c r="AQ77" s="48">
        <v>1207763</v>
      </c>
      <c r="AR77" s="48"/>
      <c r="AS77" s="48">
        <v>0</v>
      </c>
      <c r="AT77" s="48">
        <v>104981</v>
      </c>
      <c r="AU77" s="48">
        <v>0</v>
      </c>
      <c r="AV77" s="48"/>
      <c r="AW77" s="48"/>
      <c r="AX77" s="48">
        <v>1773515</v>
      </c>
      <c r="AY77" s="48"/>
      <c r="AZ77" s="48"/>
      <c r="BA77" s="48">
        <v>2112</v>
      </c>
      <c r="BB77" s="48">
        <v>109940</v>
      </c>
      <c r="BC77" s="48">
        <v>73631</v>
      </c>
      <c r="BD77" s="48"/>
      <c r="BE77" s="48">
        <v>1436</v>
      </c>
      <c r="BF77" s="48">
        <v>0</v>
      </c>
      <c r="BG77" s="48">
        <v>4508</v>
      </c>
      <c r="BH77" s="48">
        <v>1137404</v>
      </c>
      <c r="BI77" s="48">
        <v>441000</v>
      </c>
      <c r="BJ77" s="48"/>
      <c r="BK77" s="48"/>
      <c r="BL77" s="48">
        <v>0</v>
      </c>
      <c r="BM77" s="48">
        <v>0</v>
      </c>
      <c r="BN77" s="48"/>
      <c r="BO77" s="48">
        <v>3484</v>
      </c>
      <c r="BP77" s="48">
        <v>666965</v>
      </c>
      <c r="BQ77" s="48"/>
      <c r="BR77" s="48">
        <v>323706</v>
      </c>
      <c r="BS77" s="48"/>
      <c r="BT77" s="48"/>
      <c r="BU77" s="48"/>
      <c r="BV77" s="48">
        <v>342264</v>
      </c>
      <c r="BW77" s="48"/>
      <c r="BX77" s="48"/>
      <c r="BY77" s="48">
        <v>994</v>
      </c>
      <c r="BZ77" s="48"/>
      <c r="CA77" s="48"/>
      <c r="CB77" s="48"/>
      <c r="CC77" s="48"/>
      <c r="CD77" s="48"/>
      <c r="CE77" s="48">
        <v>0</v>
      </c>
      <c r="CF77" s="48"/>
      <c r="CG77" s="48"/>
      <c r="CH77" s="48"/>
      <c r="CI77" s="48"/>
      <c r="CJ77" s="48"/>
      <c r="CK77" s="48"/>
      <c r="CL77" s="48"/>
      <c r="CM77" s="48">
        <v>0</v>
      </c>
      <c r="CN77" s="48">
        <v>0</v>
      </c>
      <c r="CO77" s="48"/>
      <c r="CP77" s="48">
        <v>30314697</v>
      </c>
    </row>
    <row r="78" spans="1:94" x14ac:dyDescent="0.35">
      <c r="A78" t="s">
        <v>463</v>
      </c>
      <c r="B78" s="48">
        <v>9616655</v>
      </c>
      <c r="C78" s="48">
        <v>8883586</v>
      </c>
      <c r="D78" s="48">
        <v>724490</v>
      </c>
      <c r="E78" s="48">
        <v>8579</v>
      </c>
      <c r="F78" s="48">
        <v>12714394</v>
      </c>
      <c r="G78" s="48">
        <v>10899728</v>
      </c>
      <c r="H78" s="48">
        <v>1769240</v>
      </c>
      <c r="I78" s="48">
        <v>45426</v>
      </c>
      <c r="J78" s="48">
        <v>800000</v>
      </c>
      <c r="K78" s="48"/>
      <c r="L78" s="48"/>
      <c r="M78" s="48">
        <v>800000</v>
      </c>
      <c r="N78" s="48"/>
      <c r="O78" s="48"/>
      <c r="P78" s="48"/>
      <c r="Q78" s="48">
        <v>648108</v>
      </c>
      <c r="R78" s="48"/>
      <c r="S78" s="48"/>
      <c r="T78" s="48">
        <v>122419</v>
      </c>
      <c r="U78" s="48"/>
      <c r="V78" s="48"/>
      <c r="W78" s="48"/>
      <c r="X78" s="48"/>
      <c r="Y78" s="48"/>
      <c r="Z78" s="48">
        <v>7000</v>
      </c>
      <c r="AA78" s="48">
        <v>0</v>
      </c>
      <c r="AB78" s="48"/>
      <c r="AC78" s="48"/>
      <c r="AD78" s="48"/>
      <c r="AE78" s="48">
        <v>302620</v>
      </c>
      <c r="AF78" s="48"/>
      <c r="AG78" s="48"/>
      <c r="AH78" s="48"/>
      <c r="AI78" s="48">
        <v>22924</v>
      </c>
      <c r="AJ78" s="48">
        <v>0</v>
      </c>
      <c r="AK78" s="48">
        <v>6111</v>
      </c>
      <c r="AL78" s="48"/>
      <c r="AM78" s="48"/>
      <c r="AN78" s="48"/>
      <c r="AO78" s="48"/>
      <c r="AP78" s="48">
        <v>0</v>
      </c>
      <c r="AQ78" s="48">
        <v>105421</v>
      </c>
      <c r="AR78" s="48"/>
      <c r="AS78" s="48">
        <v>0</v>
      </c>
      <c r="AT78" s="48">
        <v>81613</v>
      </c>
      <c r="AU78" s="48">
        <v>0</v>
      </c>
      <c r="AV78" s="48"/>
      <c r="AW78" s="48"/>
      <c r="AX78" s="48">
        <v>223575</v>
      </c>
      <c r="AY78" s="48"/>
      <c r="AZ78" s="48"/>
      <c r="BA78" s="48">
        <v>0</v>
      </c>
      <c r="BB78" s="48">
        <v>13500</v>
      </c>
      <c r="BC78" s="48">
        <v>10519</v>
      </c>
      <c r="BD78" s="48"/>
      <c r="BE78" s="48"/>
      <c r="BF78" s="48">
        <v>3556</v>
      </c>
      <c r="BG78" s="48">
        <v>0</v>
      </c>
      <c r="BH78" s="48">
        <v>0</v>
      </c>
      <c r="BI78" s="48">
        <v>196000</v>
      </c>
      <c r="BJ78" s="48"/>
      <c r="BK78" s="48"/>
      <c r="BL78" s="48">
        <v>0</v>
      </c>
      <c r="BM78" s="48">
        <v>0</v>
      </c>
      <c r="BN78" s="48"/>
      <c r="BO78" s="48"/>
      <c r="BP78" s="48">
        <v>253523</v>
      </c>
      <c r="BQ78" s="48"/>
      <c r="BR78" s="48">
        <v>67674</v>
      </c>
      <c r="BS78" s="48"/>
      <c r="BT78" s="48"/>
      <c r="BU78" s="48"/>
      <c r="BV78" s="48">
        <v>177684</v>
      </c>
      <c r="BW78" s="48"/>
      <c r="BX78" s="48"/>
      <c r="BY78" s="48"/>
      <c r="BZ78" s="48"/>
      <c r="CA78" s="48"/>
      <c r="CB78" s="48">
        <v>8165</v>
      </c>
      <c r="CC78" s="48"/>
      <c r="CD78" s="48"/>
      <c r="CE78" s="48">
        <v>0</v>
      </c>
      <c r="CF78" s="48"/>
      <c r="CG78" s="48"/>
      <c r="CH78" s="48"/>
      <c r="CI78" s="48"/>
      <c r="CJ78" s="48"/>
      <c r="CK78" s="48">
        <v>0</v>
      </c>
      <c r="CL78" s="48"/>
      <c r="CM78" s="48">
        <v>0</v>
      </c>
      <c r="CN78" s="48">
        <v>0</v>
      </c>
      <c r="CO78" s="48"/>
      <c r="CP78" s="48">
        <v>24256253</v>
      </c>
    </row>
    <row r="79" spans="1:94" x14ac:dyDescent="0.35">
      <c r="A79" t="s">
        <v>466</v>
      </c>
      <c r="B79" s="48">
        <v>27327451</v>
      </c>
      <c r="C79" s="48">
        <v>21499322</v>
      </c>
      <c r="D79" s="48">
        <v>3114105</v>
      </c>
      <c r="E79" s="48">
        <v>2714024</v>
      </c>
      <c r="F79" s="48">
        <v>41639935</v>
      </c>
      <c r="G79" s="48">
        <v>40898989</v>
      </c>
      <c r="H79" s="48">
        <v>701579</v>
      </c>
      <c r="I79" s="48">
        <v>39367</v>
      </c>
      <c r="J79" s="48"/>
      <c r="K79" s="48"/>
      <c r="L79" s="48"/>
      <c r="M79" s="48"/>
      <c r="N79" s="48"/>
      <c r="O79" s="48"/>
      <c r="P79" s="48"/>
      <c r="Q79" s="48">
        <v>754315</v>
      </c>
      <c r="R79" s="48"/>
      <c r="S79" s="48"/>
      <c r="T79" s="48"/>
      <c r="U79" s="48"/>
      <c r="V79" s="48"/>
      <c r="W79" s="48"/>
      <c r="X79" s="48"/>
      <c r="Y79" s="48">
        <v>0</v>
      </c>
      <c r="Z79" s="48">
        <v>0</v>
      </c>
      <c r="AA79" s="48">
        <v>0</v>
      </c>
      <c r="AB79" s="48"/>
      <c r="AC79" s="48"/>
      <c r="AD79" s="48"/>
      <c r="AE79" s="48">
        <v>632140</v>
      </c>
      <c r="AF79" s="48"/>
      <c r="AG79" s="48"/>
      <c r="AH79" s="48"/>
      <c r="AI79" s="48">
        <v>105609</v>
      </c>
      <c r="AJ79" s="48">
        <v>16566</v>
      </c>
      <c r="AK79" s="48"/>
      <c r="AL79" s="48"/>
      <c r="AM79" s="48"/>
      <c r="AN79" s="48"/>
      <c r="AO79" s="48"/>
      <c r="AP79" s="48"/>
      <c r="AQ79" s="48">
        <v>0</v>
      </c>
      <c r="AR79" s="48"/>
      <c r="AS79" s="48">
        <v>0</v>
      </c>
      <c r="AT79" s="48"/>
      <c r="AU79" s="48"/>
      <c r="AV79" s="48"/>
      <c r="AW79" s="48"/>
      <c r="AX79" s="48">
        <v>15724665</v>
      </c>
      <c r="AY79" s="48"/>
      <c r="AZ79" s="48">
        <v>1744</v>
      </c>
      <c r="BA79" s="48">
        <v>14224</v>
      </c>
      <c r="BB79" s="48">
        <v>2446292</v>
      </c>
      <c r="BC79" s="48">
        <v>3433445</v>
      </c>
      <c r="BD79" s="48"/>
      <c r="BE79" s="48"/>
      <c r="BF79" s="48"/>
      <c r="BG79" s="48">
        <v>9019762</v>
      </c>
      <c r="BH79" s="48">
        <v>793984</v>
      </c>
      <c r="BI79" s="48"/>
      <c r="BJ79" s="48"/>
      <c r="BK79" s="48">
        <v>3410</v>
      </c>
      <c r="BL79" s="48">
        <v>11805</v>
      </c>
      <c r="BM79" s="48"/>
      <c r="BN79" s="48"/>
      <c r="BO79" s="48"/>
      <c r="BP79" s="48">
        <v>14776415</v>
      </c>
      <c r="BQ79" s="48"/>
      <c r="BR79" s="48">
        <v>9373149</v>
      </c>
      <c r="BS79" s="48">
        <v>7329</v>
      </c>
      <c r="BT79" s="48"/>
      <c r="BU79" s="48">
        <v>646441</v>
      </c>
      <c r="BV79" s="48">
        <v>3899405</v>
      </c>
      <c r="BW79" s="48">
        <v>457974</v>
      </c>
      <c r="BX79" s="48">
        <v>291328</v>
      </c>
      <c r="BY79" s="48">
        <v>317</v>
      </c>
      <c r="BZ79" s="48">
        <v>89053</v>
      </c>
      <c r="CA79" s="48">
        <v>11419</v>
      </c>
      <c r="CB79" s="48"/>
      <c r="CC79" s="48">
        <v>749399</v>
      </c>
      <c r="CD79" s="48">
        <v>749399</v>
      </c>
      <c r="CE79" s="48">
        <v>8766000</v>
      </c>
      <c r="CF79" s="48"/>
      <c r="CG79" s="48"/>
      <c r="CH79" s="48"/>
      <c r="CI79" s="48"/>
      <c r="CJ79" s="48"/>
      <c r="CK79" s="48">
        <v>576000</v>
      </c>
      <c r="CL79" s="48">
        <v>2100000</v>
      </c>
      <c r="CM79" s="48">
        <v>1890000</v>
      </c>
      <c r="CN79" s="48">
        <v>0</v>
      </c>
      <c r="CO79" s="48">
        <v>4200000</v>
      </c>
      <c r="CP79" s="48">
        <v>109738181</v>
      </c>
    </row>
    <row r="80" spans="1:94" x14ac:dyDescent="0.35">
      <c r="A80" t="s">
        <v>473</v>
      </c>
      <c r="B80" s="48">
        <v>57840049</v>
      </c>
      <c r="C80" s="48">
        <v>51016751</v>
      </c>
      <c r="D80" s="48">
        <v>1727220</v>
      </c>
      <c r="E80" s="48">
        <v>5096079</v>
      </c>
      <c r="F80" s="48">
        <v>48562415</v>
      </c>
      <c r="G80" s="48">
        <v>29524838</v>
      </c>
      <c r="H80" s="48">
        <v>19004129</v>
      </c>
      <c r="I80" s="48">
        <v>33447</v>
      </c>
      <c r="J80" s="48">
        <v>0</v>
      </c>
      <c r="K80" s="48"/>
      <c r="L80" s="48"/>
      <c r="M80" s="48"/>
      <c r="N80" s="48">
        <v>0</v>
      </c>
      <c r="O80" s="48"/>
      <c r="P80" s="48">
        <v>0</v>
      </c>
      <c r="Q80" s="48">
        <v>4569088</v>
      </c>
      <c r="R80" s="48"/>
      <c r="S80" s="48"/>
      <c r="T80" s="48">
        <v>1191543</v>
      </c>
      <c r="U80" s="48"/>
      <c r="V80" s="48"/>
      <c r="W80" s="48"/>
      <c r="X80" s="48"/>
      <c r="Y80" s="48">
        <v>0</v>
      </c>
      <c r="Z80" s="48">
        <v>14950</v>
      </c>
      <c r="AA80" s="48">
        <v>0</v>
      </c>
      <c r="AB80" s="48"/>
      <c r="AC80" s="48"/>
      <c r="AD80" s="48"/>
      <c r="AE80" s="48">
        <v>10413</v>
      </c>
      <c r="AF80" s="48">
        <v>2360167</v>
      </c>
      <c r="AG80" s="48">
        <v>3310</v>
      </c>
      <c r="AH80" s="48">
        <v>2262</v>
      </c>
      <c r="AI80" s="48">
        <v>53302</v>
      </c>
      <c r="AJ80" s="48">
        <v>13904</v>
      </c>
      <c r="AK80" s="48">
        <v>33269</v>
      </c>
      <c r="AL80" s="48"/>
      <c r="AM80" s="48"/>
      <c r="AN80" s="48"/>
      <c r="AO80" s="48"/>
      <c r="AP80" s="48">
        <v>0</v>
      </c>
      <c r="AQ80" s="48">
        <v>350000</v>
      </c>
      <c r="AR80" s="48"/>
      <c r="AS80" s="48">
        <v>0</v>
      </c>
      <c r="AT80" s="48">
        <v>450502</v>
      </c>
      <c r="AU80" s="48">
        <v>85464</v>
      </c>
      <c r="AV80" s="48">
        <v>0</v>
      </c>
      <c r="AW80" s="48">
        <v>0</v>
      </c>
      <c r="AX80" s="48">
        <v>13111560</v>
      </c>
      <c r="AY80" s="48"/>
      <c r="AZ80" s="48">
        <v>3488</v>
      </c>
      <c r="BA80" s="48">
        <v>4741</v>
      </c>
      <c r="BB80" s="48">
        <v>1482283</v>
      </c>
      <c r="BC80" s="48">
        <v>45584</v>
      </c>
      <c r="BD80" s="48"/>
      <c r="BE80" s="48">
        <v>0</v>
      </c>
      <c r="BF80" s="48">
        <v>0</v>
      </c>
      <c r="BG80" s="48">
        <v>172192</v>
      </c>
      <c r="BH80" s="48">
        <v>11020275</v>
      </c>
      <c r="BI80" s="48">
        <v>305696</v>
      </c>
      <c r="BJ80" s="48">
        <v>8859</v>
      </c>
      <c r="BK80" s="48">
        <v>5533</v>
      </c>
      <c r="BL80" s="48">
        <v>1162</v>
      </c>
      <c r="BM80" s="48">
        <v>34822</v>
      </c>
      <c r="BN80" s="48"/>
      <c r="BO80" s="48">
        <v>26925</v>
      </c>
      <c r="BP80" s="48">
        <v>8311276</v>
      </c>
      <c r="BQ80" s="48"/>
      <c r="BR80" s="48">
        <v>2373094</v>
      </c>
      <c r="BS80" s="48"/>
      <c r="BT80" s="48"/>
      <c r="BU80" s="48">
        <v>278936</v>
      </c>
      <c r="BV80" s="48">
        <v>5242835</v>
      </c>
      <c r="BW80" s="48">
        <v>402579</v>
      </c>
      <c r="BX80" s="48">
        <v>715</v>
      </c>
      <c r="BY80" s="48"/>
      <c r="BZ80" s="48">
        <v>13117</v>
      </c>
      <c r="CA80" s="48"/>
      <c r="CB80" s="48"/>
      <c r="CC80" s="48">
        <v>4269</v>
      </c>
      <c r="CD80" s="48">
        <v>4269</v>
      </c>
      <c r="CE80" s="48">
        <v>125000</v>
      </c>
      <c r="CF80" s="48"/>
      <c r="CG80" s="48"/>
      <c r="CH80" s="48">
        <v>125000</v>
      </c>
      <c r="CI80" s="48"/>
      <c r="CJ80" s="48"/>
      <c r="CK80" s="48">
        <v>0</v>
      </c>
      <c r="CL80" s="48">
        <v>0</v>
      </c>
      <c r="CM80" s="48">
        <v>0</v>
      </c>
      <c r="CN80" s="48">
        <v>0</v>
      </c>
      <c r="CO80" s="48">
        <v>0</v>
      </c>
      <c r="CP80" s="48">
        <v>132523657</v>
      </c>
    </row>
    <row r="81" spans="1:94" x14ac:dyDescent="0.35">
      <c r="A81" t="s">
        <v>480</v>
      </c>
      <c r="B81" s="48">
        <v>4624649</v>
      </c>
      <c r="C81" s="48">
        <v>3944503</v>
      </c>
      <c r="D81" s="48">
        <v>296710</v>
      </c>
      <c r="E81" s="48">
        <v>383436</v>
      </c>
      <c r="F81" s="48">
        <v>4707854</v>
      </c>
      <c r="G81" s="48">
        <v>3011969</v>
      </c>
      <c r="H81" s="48">
        <v>1688587</v>
      </c>
      <c r="I81" s="48">
        <v>7298</v>
      </c>
      <c r="J81" s="48">
        <v>1600000</v>
      </c>
      <c r="K81" s="48"/>
      <c r="L81" s="48"/>
      <c r="M81" s="48"/>
      <c r="N81" s="48"/>
      <c r="O81" s="48"/>
      <c r="P81" s="48">
        <v>1600000</v>
      </c>
      <c r="Q81" s="48">
        <v>821865</v>
      </c>
      <c r="R81" s="48"/>
      <c r="S81" s="48"/>
      <c r="T81" s="48">
        <v>97935</v>
      </c>
      <c r="U81" s="48"/>
      <c r="V81" s="48"/>
      <c r="W81" s="48"/>
      <c r="X81" s="48"/>
      <c r="Y81" s="48">
        <v>2726</v>
      </c>
      <c r="Z81" s="48">
        <v>7696</v>
      </c>
      <c r="AA81" s="48"/>
      <c r="AB81" s="48"/>
      <c r="AC81" s="48"/>
      <c r="AD81" s="48"/>
      <c r="AE81" s="48"/>
      <c r="AF81" s="48"/>
      <c r="AG81" s="48"/>
      <c r="AH81" s="48"/>
      <c r="AI81" s="48">
        <v>39433</v>
      </c>
      <c r="AJ81" s="48">
        <v>0</v>
      </c>
      <c r="AK81" s="48">
        <v>7469</v>
      </c>
      <c r="AL81" s="48"/>
      <c r="AM81" s="48"/>
      <c r="AN81" s="48"/>
      <c r="AO81" s="48"/>
      <c r="AP81" s="48">
        <v>0</v>
      </c>
      <c r="AQ81" s="48">
        <v>255421</v>
      </c>
      <c r="AR81" s="48"/>
      <c r="AS81" s="48">
        <v>217406</v>
      </c>
      <c r="AT81" s="48">
        <v>22852</v>
      </c>
      <c r="AU81" s="48">
        <v>170929</v>
      </c>
      <c r="AV81" s="48"/>
      <c r="AW81" s="48"/>
      <c r="AX81" s="48">
        <v>79965</v>
      </c>
      <c r="AY81" s="48"/>
      <c r="AZ81" s="48"/>
      <c r="BA81" s="48">
        <v>0</v>
      </c>
      <c r="BB81" s="48">
        <v>4500</v>
      </c>
      <c r="BC81" s="48">
        <v>0</v>
      </c>
      <c r="BD81" s="48"/>
      <c r="BE81" s="48"/>
      <c r="BF81" s="48">
        <v>0</v>
      </c>
      <c r="BG81" s="48">
        <v>13071</v>
      </c>
      <c r="BH81" s="48">
        <v>0</v>
      </c>
      <c r="BI81" s="48">
        <v>49000</v>
      </c>
      <c r="BJ81" s="48">
        <v>13395</v>
      </c>
      <c r="BK81" s="48"/>
      <c r="BL81" s="48">
        <v>0</v>
      </c>
      <c r="BM81" s="48">
        <v>0</v>
      </c>
      <c r="BN81" s="48"/>
      <c r="BO81" s="48"/>
      <c r="BP81" s="48">
        <v>118328</v>
      </c>
      <c r="BQ81" s="48"/>
      <c r="BR81" s="48">
        <v>33837</v>
      </c>
      <c r="BS81" s="48">
        <v>3664</v>
      </c>
      <c r="BT81" s="48"/>
      <c r="BU81" s="48"/>
      <c r="BV81" s="48">
        <v>80827</v>
      </c>
      <c r="BW81" s="48"/>
      <c r="BX81" s="48"/>
      <c r="BY81" s="48"/>
      <c r="BZ81" s="48"/>
      <c r="CA81" s="48"/>
      <c r="CB81" s="48"/>
      <c r="CC81" s="48"/>
      <c r="CD81" s="48"/>
      <c r="CE81" s="48">
        <v>0</v>
      </c>
      <c r="CF81" s="48"/>
      <c r="CG81" s="48"/>
      <c r="CH81" s="48"/>
      <c r="CI81" s="48"/>
      <c r="CJ81" s="48"/>
      <c r="CK81" s="48">
        <v>0</v>
      </c>
      <c r="CL81" s="48"/>
      <c r="CM81" s="48">
        <v>0</v>
      </c>
      <c r="CN81" s="48">
        <v>0</v>
      </c>
      <c r="CO81" s="48"/>
      <c r="CP81" s="48">
        <v>11952661</v>
      </c>
    </row>
    <row r="82" spans="1:94" x14ac:dyDescent="0.35">
      <c r="A82" t="s">
        <v>482</v>
      </c>
      <c r="B82" s="48">
        <v>43456307</v>
      </c>
      <c r="C82" s="48">
        <v>36661298</v>
      </c>
      <c r="D82" s="48">
        <v>3818297</v>
      </c>
      <c r="E82" s="48">
        <v>2976710</v>
      </c>
      <c r="F82" s="48">
        <v>26353517</v>
      </c>
      <c r="G82" s="48">
        <v>13769009</v>
      </c>
      <c r="H82" s="48">
        <v>12566226</v>
      </c>
      <c r="I82" s="48">
        <v>18282</v>
      </c>
      <c r="J82" s="48">
        <v>8000000</v>
      </c>
      <c r="K82" s="48"/>
      <c r="L82" s="48"/>
      <c r="M82" s="48"/>
      <c r="N82" s="48"/>
      <c r="O82" s="48"/>
      <c r="P82" s="48">
        <v>8000000</v>
      </c>
      <c r="Q82" s="48">
        <v>1734786</v>
      </c>
      <c r="R82" s="48"/>
      <c r="S82" s="48"/>
      <c r="T82" s="48">
        <v>236369</v>
      </c>
      <c r="U82" s="48"/>
      <c r="V82" s="48"/>
      <c r="W82" s="48"/>
      <c r="X82" s="48"/>
      <c r="Y82" s="48">
        <v>2173</v>
      </c>
      <c r="Z82" s="48">
        <v>5461</v>
      </c>
      <c r="AA82" s="48">
        <v>0</v>
      </c>
      <c r="AB82" s="48"/>
      <c r="AC82" s="48"/>
      <c r="AD82" s="48"/>
      <c r="AE82" s="48">
        <v>457293</v>
      </c>
      <c r="AF82" s="48"/>
      <c r="AG82" s="48"/>
      <c r="AH82" s="48">
        <v>4508</v>
      </c>
      <c r="AI82" s="48">
        <v>267592</v>
      </c>
      <c r="AJ82" s="48">
        <v>1929</v>
      </c>
      <c r="AK82" s="48">
        <v>59749</v>
      </c>
      <c r="AL82" s="48"/>
      <c r="AM82" s="48"/>
      <c r="AN82" s="48"/>
      <c r="AO82" s="48"/>
      <c r="AP82" s="48">
        <v>2975</v>
      </c>
      <c r="AQ82" s="48">
        <v>100000</v>
      </c>
      <c r="AR82" s="48"/>
      <c r="AS82" s="48">
        <v>326109</v>
      </c>
      <c r="AT82" s="48">
        <v>99700</v>
      </c>
      <c r="AU82" s="48">
        <v>170929</v>
      </c>
      <c r="AV82" s="48"/>
      <c r="AW82" s="48"/>
      <c r="AX82" s="48">
        <v>6818334</v>
      </c>
      <c r="AY82" s="48"/>
      <c r="AZ82" s="48"/>
      <c r="BA82" s="48">
        <v>0</v>
      </c>
      <c r="BB82" s="48">
        <v>1180840</v>
      </c>
      <c r="BC82" s="48">
        <v>458855</v>
      </c>
      <c r="BD82" s="48"/>
      <c r="BE82" s="48">
        <v>11446</v>
      </c>
      <c r="BF82" s="48">
        <v>0</v>
      </c>
      <c r="BG82" s="48">
        <v>4828604</v>
      </c>
      <c r="BH82" s="48">
        <v>39365</v>
      </c>
      <c r="BI82" s="48">
        <v>245000</v>
      </c>
      <c r="BJ82" s="48"/>
      <c r="BK82" s="48"/>
      <c r="BL82" s="48">
        <v>0</v>
      </c>
      <c r="BM82" s="48">
        <v>52493</v>
      </c>
      <c r="BN82" s="48"/>
      <c r="BO82" s="48">
        <v>1732</v>
      </c>
      <c r="BP82" s="48">
        <v>4723207</v>
      </c>
      <c r="BQ82" s="48"/>
      <c r="BR82" s="48">
        <v>2036981</v>
      </c>
      <c r="BS82" s="48">
        <v>18321</v>
      </c>
      <c r="BT82" s="48"/>
      <c r="BU82" s="48">
        <v>845578</v>
      </c>
      <c r="BV82" s="48">
        <v>1556088</v>
      </c>
      <c r="BW82" s="48"/>
      <c r="BX82" s="48">
        <v>182950</v>
      </c>
      <c r="BY82" s="48"/>
      <c r="BZ82" s="48">
        <v>83288</v>
      </c>
      <c r="CA82" s="48"/>
      <c r="CB82" s="48"/>
      <c r="CC82" s="48">
        <v>89551</v>
      </c>
      <c r="CD82" s="48">
        <v>89551</v>
      </c>
      <c r="CE82" s="48">
        <v>2484000</v>
      </c>
      <c r="CF82" s="48"/>
      <c r="CG82" s="48"/>
      <c r="CH82" s="48"/>
      <c r="CI82" s="48"/>
      <c r="CJ82" s="48"/>
      <c r="CK82" s="48">
        <v>0</v>
      </c>
      <c r="CL82" s="48">
        <v>367500</v>
      </c>
      <c r="CM82" s="48">
        <v>819000</v>
      </c>
      <c r="CN82" s="48">
        <v>562500</v>
      </c>
      <c r="CO82" s="48">
        <v>735000</v>
      </c>
      <c r="CP82" s="48">
        <v>93659702</v>
      </c>
    </row>
    <row r="83" spans="1:94" x14ac:dyDescent="0.35">
      <c r="A83" t="s">
        <v>488</v>
      </c>
      <c r="B83" s="48">
        <v>13432309</v>
      </c>
      <c r="C83" s="48">
        <v>11190930</v>
      </c>
      <c r="D83" s="48">
        <v>919225</v>
      </c>
      <c r="E83" s="48">
        <v>1322154</v>
      </c>
      <c r="F83" s="48">
        <v>12135113</v>
      </c>
      <c r="G83" s="48">
        <v>6854599</v>
      </c>
      <c r="H83" s="48">
        <v>5279933</v>
      </c>
      <c r="I83" s="48">
        <v>581</v>
      </c>
      <c r="J83" s="48">
        <v>2400000</v>
      </c>
      <c r="K83" s="48"/>
      <c r="L83" s="48"/>
      <c r="M83" s="48"/>
      <c r="N83" s="48"/>
      <c r="O83" s="48"/>
      <c r="P83" s="48">
        <v>2400000</v>
      </c>
      <c r="Q83" s="48">
        <v>1332543</v>
      </c>
      <c r="R83" s="48"/>
      <c r="S83" s="48"/>
      <c r="T83" s="48">
        <v>5601</v>
      </c>
      <c r="U83" s="48"/>
      <c r="V83" s="48"/>
      <c r="W83" s="48"/>
      <c r="X83" s="48"/>
      <c r="Y83" s="48">
        <v>1510</v>
      </c>
      <c r="Z83" s="48"/>
      <c r="AA83" s="48">
        <v>0</v>
      </c>
      <c r="AB83" s="48"/>
      <c r="AC83" s="48"/>
      <c r="AD83" s="48"/>
      <c r="AE83" s="48">
        <v>242096</v>
      </c>
      <c r="AF83" s="48"/>
      <c r="AG83" s="48"/>
      <c r="AH83" s="48"/>
      <c r="AI83" s="48">
        <v>169849</v>
      </c>
      <c r="AJ83" s="48">
        <v>8491</v>
      </c>
      <c r="AK83" s="48">
        <v>8827</v>
      </c>
      <c r="AL83" s="48"/>
      <c r="AM83" s="48"/>
      <c r="AN83" s="48"/>
      <c r="AO83" s="48"/>
      <c r="AP83" s="48">
        <v>24132</v>
      </c>
      <c r="AQ83" s="48">
        <v>375000</v>
      </c>
      <c r="AR83" s="48"/>
      <c r="AS83" s="48">
        <v>326109</v>
      </c>
      <c r="AT83" s="48">
        <v>0</v>
      </c>
      <c r="AU83" s="48">
        <v>170929</v>
      </c>
      <c r="AV83" s="48"/>
      <c r="AW83" s="48"/>
      <c r="AX83" s="48">
        <v>1268687</v>
      </c>
      <c r="AY83" s="48"/>
      <c r="AZ83" s="48"/>
      <c r="BA83" s="48">
        <v>0</v>
      </c>
      <c r="BB83" s="48">
        <v>1138000</v>
      </c>
      <c r="BC83" s="48">
        <v>0</v>
      </c>
      <c r="BD83" s="48"/>
      <c r="BE83" s="48"/>
      <c r="BF83" s="48">
        <v>0</v>
      </c>
      <c r="BG83" s="48">
        <v>16684</v>
      </c>
      <c r="BH83" s="48">
        <v>34991</v>
      </c>
      <c r="BI83" s="48">
        <v>49000</v>
      </c>
      <c r="BJ83" s="48"/>
      <c r="BK83" s="48"/>
      <c r="BL83" s="48">
        <v>0</v>
      </c>
      <c r="BM83" s="48">
        <v>30012</v>
      </c>
      <c r="BN83" s="48"/>
      <c r="BO83" s="48"/>
      <c r="BP83" s="48">
        <v>2096366</v>
      </c>
      <c r="BQ83" s="48"/>
      <c r="BR83" s="48">
        <v>633949</v>
      </c>
      <c r="BS83" s="48">
        <v>2289</v>
      </c>
      <c r="BT83" s="48">
        <v>963</v>
      </c>
      <c r="BU83" s="48"/>
      <c r="BV83" s="48">
        <v>1440166</v>
      </c>
      <c r="BW83" s="48"/>
      <c r="BX83" s="48">
        <v>286</v>
      </c>
      <c r="BY83" s="48">
        <v>2983</v>
      </c>
      <c r="BZ83" s="48"/>
      <c r="CA83" s="48">
        <v>1733</v>
      </c>
      <c r="CB83" s="48">
        <v>13997</v>
      </c>
      <c r="CC83" s="48">
        <v>65985</v>
      </c>
      <c r="CD83" s="48">
        <v>65985</v>
      </c>
      <c r="CE83" s="48">
        <v>0</v>
      </c>
      <c r="CF83" s="48"/>
      <c r="CG83" s="48"/>
      <c r="CH83" s="48"/>
      <c r="CI83" s="48"/>
      <c r="CJ83" s="48"/>
      <c r="CK83" s="48">
        <v>0</v>
      </c>
      <c r="CL83" s="48">
        <v>0</v>
      </c>
      <c r="CM83" s="48">
        <v>0</v>
      </c>
      <c r="CN83" s="48">
        <v>0</v>
      </c>
      <c r="CO83" s="48">
        <v>0</v>
      </c>
      <c r="CP83" s="48">
        <v>32731003</v>
      </c>
    </row>
    <row r="84" spans="1:94" x14ac:dyDescent="0.35">
      <c r="A84" t="s">
        <v>493</v>
      </c>
      <c r="B84" s="48">
        <v>8971968</v>
      </c>
      <c r="C84" s="48">
        <v>6985712</v>
      </c>
      <c r="D84" s="48">
        <v>1142647</v>
      </c>
      <c r="E84" s="48">
        <v>843610</v>
      </c>
      <c r="F84" s="48">
        <v>8328227</v>
      </c>
      <c r="G84" s="48">
        <v>4696939</v>
      </c>
      <c r="H84" s="48">
        <v>3611985</v>
      </c>
      <c r="I84" s="48">
        <v>19303</v>
      </c>
      <c r="J84" s="48">
        <v>1600000</v>
      </c>
      <c r="K84" s="48"/>
      <c r="L84" s="48"/>
      <c r="M84" s="48"/>
      <c r="N84" s="48"/>
      <c r="O84" s="48"/>
      <c r="P84" s="48">
        <v>1600000</v>
      </c>
      <c r="Q84" s="48">
        <v>801275</v>
      </c>
      <c r="R84" s="48"/>
      <c r="S84" s="48"/>
      <c r="T84" s="48">
        <v>133193</v>
      </c>
      <c r="U84" s="48"/>
      <c r="V84" s="48"/>
      <c r="W84" s="48"/>
      <c r="X84" s="48"/>
      <c r="Y84" s="48">
        <v>1510</v>
      </c>
      <c r="Z84" s="48">
        <v>0</v>
      </c>
      <c r="AA84" s="48">
        <v>0</v>
      </c>
      <c r="AB84" s="48"/>
      <c r="AC84" s="48"/>
      <c r="AD84" s="48"/>
      <c r="AE84" s="48">
        <v>275721</v>
      </c>
      <c r="AF84" s="48"/>
      <c r="AG84" s="48"/>
      <c r="AH84" s="48"/>
      <c r="AI84" s="48">
        <v>88435</v>
      </c>
      <c r="AJ84" s="48">
        <v>0</v>
      </c>
      <c r="AK84" s="48">
        <v>27838</v>
      </c>
      <c r="AL84" s="48">
        <v>0</v>
      </c>
      <c r="AM84" s="48"/>
      <c r="AN84" s="48"/>
      <c r="AO84" s="48"/>
      <c r="AP84" s="48">
        <v>20110</v>
      </c>
      <c r="AQ84" s="48">
        <v>150003</v>
      </c>
      <c r="AR84" s="48"/>
      <c r="AS84" s="48">
        <v>0</v>
      </c>
      <c r="AT84" s="48">
        <v>104464</v>
      </c>
      <c r="AU84" s="48">
        <v>0</v>
      </c>
      <c r="AV84" s="48"/>
      <c r="AW84" s="48"/>
      <c r="AX84" s="48">
        <v>936517</v>
      </c>
      <c r="AY84" s="48"/>
      <c r="AZ84" s="48"/>
      <c r="BA84" s="48">
        <v>0</v>
      </c>
      <c r="BB84" s="48">
        <v>850000</v>
      </c>
      <c r="BC84" s="48">
        <v>0</v>
      </c>
      <c r="BD84" s="48"/>
      <c r="BE84" s="48"/>
      <c r="BF84" s="48">
        <v>0</v>
      </c>
      <c r="BG84" s="48">
        <v>4877</v>
      </c>
      <c r="BH84" s="48">
        <v>16959</v>
      </c>
      <c r="BI84" s="48">
        <v>49000</v>
      </c>
      <c r="BJ84" s="48"/>
      <c r="BK84" s="48"/>
      <c r="BL84" s="48">
        <v>0</v>
      </c>
      <c r="BM84" s="48">
        <v>11057</v>
      </c>
      <c r="BN84" s="48"/>
      <c r="BO84" s="48">
        <v>4625</v>
      </c>
      <c r="BP84" s="48">
        <v>1400040</v>
      </c>
      <c r="BQ84" s="48"/>
      <c r="BR84" s="48">
        <v>404123</v>
      </c>
      <c r="BS84" s="48">
        <v>3664</v>
      </c>
      <c r="BT84" s="48">
        <v>820</v>
      </c>
      <c r="BU84" s="48">
        <v>448637</v>
      </c>
      <c r="BV84" s="48">
        <v>481162</v>
      </c>
      <c r="BW84" s="48"/>
      <c r="BX84" s="48">
        <v>0</v>
      </c>
      <c r="BY84" s="48">
        <v>8451</v>
      </c>
      <c r="BZ84" s="48">
        <v>37546</v>
      </c>
      <c r="CA84" s="48"/>
      <c r="CB84" s="48">
        <v>15636</v>
      </c>
      <c r="CC84" s="48">
        <v>89551</v>
      </c>
      <c r="CD84" s="48">
        <v>89551</v>
      </c>
      <c r="CE84" s="48">
        <v>0</v>
      </c>
      <c r="CF84" s="48"/>
      <c r="CG84" s="48"/>
      <c r="CH84" s="48"/>
      <c r="CI84" s="48"/>
      <c r="CJ84" s="48"/>
      <c r="CK84" s="48">
        <v>0</v>
      </c>
      <c r="CL84" s="48"/>
      <c r="CM84" s="48">
        <v>0</v>
      </c>
      <c r="CN84" s="48">
        <v>0</v>
      </c>
      <c r="CO84" s="48"/>
      <c r="CP84" s="48">
        <v>22127578</v>
      </c>
    </row>
    <row r="85" spans="1:94" x14ac:dyDescent="0.35">
      <c r="A85" t="s">
        <v>498</v>
      </c>
      <c r="B85" s="48">
        <v>26853379</v>
      </c>
      <c r="C85" s="48">
        <v>21341597</v>
      </c>
      <c r="D85" s="48">
        <v>3060579</v>
      </c>
      <c r="E85" s="48">
        <v>2451203</v>
      </c>
      <c r="F85" s="48">
        <v>15855067</v>
      </c>
      <c r="G85" s="48">
        <v>13329700</v>
      </c>
      <c r="H85" s="48">
        <v>2516954</v>
      </c>
      <c r="I85" s="48">
        <v>8412</v>
      </c>
      <c r="J85" s="48">
        <v>4800000</v>
      </c>
      <c r="K85" s="48"/>
      <c r="L85" s="48"/>
      <c r="M85" s="48"/>
      <c r="N85" s="48"/>
      <c r="O85" s="48"/>
      <c r="P85" s="48">
        <v>4800000</v>
      </c>
      <c r="Q85" s="48">
        <v>3368576</v>
      </c>
      <c r="R85" s="48"/>
      <c r="S85" s="48"/>
      <c r="T85" s="48">
        <v>627720</v>
      </c>
      <c r="U85" s="48"/>
      <c r="V85" s="48"/>
      <c r="W85" s="48"/>
      <c r="X85" s="48"/>
      <c r="Y85" s="48">
        <v>0</v>
      </c>
      <c r="Z85" s="48">
        <v>0</v>
      </c>
      <c r="AA85" s="48"/>
      <c r="AB85" s="48"/>
      <c r="AC85" s="48"/>
      <c r="AD85" s="48"/>
      <c r="AE85" s="48">
        <v>410219</v>
      </c>
      <c r="AF85" s="48"/>
      <c r="AG85" s="48"/>
      <c r="AH85" s="48">
        <v>11311</v>
      </c>
      <c r="AI85" s="48">
        <v>110092</v>
      </c>
      <c r="AJ85" s="48">
        <v>0</v>
      </c>
      <c r="AK85" s="48">
        <v>16974</v>
      </c>
      <c r="AL85" s="48"/>
      <c r="AM85" s="48"/>
      <c r="AN85" s="48"/>
      <c r="AO85" s="48"/>
      <c r="AP85" s="48">
        <v>48265</v>
      </c>
      <c r="AQ85" s="48">
        <v>300000</v>
      </c>
      <c r="AR85" s="48"/>
      <c r="AS85" s="48">
        <v>1195733</v>
      </c>
      <c r="AT85" s="48">
        <v>135477</v>
      </c>
      <c r="AU85" s="48">
        <v>512785</v>
      </c>
      <c r="AV85" s="48"/>
      <c r="AW85" s="48"/>
      <c r="AX85" s="48">
        <v>1050217</v>
      </c>
      <c r="AY85" s="48"/>
      <c r="AZ85" s="48"/>
      <c r="BA85" s="48">
        <v>0</v>
      </c>
      <c r="BB85" s="48">
        <v>850000</v>
      </c>
      <c r="BC85" s="48">
        <v>0</v>
      </c>
      <c r="BD85" s="48"/>
      <c r="BE85" s="48">
        <v>1309</v>
      </c>
      <c r="BF85" s="48">
        <v>0</v>
      </c>
      <c r="BG85" s="48">
        <v>12292</v>
      </c>
      <c r="BH85" s="48">
        <v>34991</v>
      </c>
      <c r="BI85" s="48">
        <v>147000</v>
      </c>
      <c r="BJ85" s="48"/>
      <c r="BK85" s="48"/>
      <c r="BL85" s="48">
        <v>0</v>
      </c>
      <c r="BM85" s="48">
        <v>0</v>
      </c>
      <c r="BN85" s="48"/>
      <c r="BO85" s="48">
        <v>4625</v>
      </c>
      <c r="BP85" s="48">
        <v>4023197</v>
      </c>
      <c r="BQ85" s="48"/>
      <c r="BR85" s="48">
        <v>622599</v>
      </c>
      <c r="BS85" s="48">
        <v>10993</v>
      </c>
      <c r="BT85" s="48"/>
      <c r="BU85" s="48">
        <v>1378697</v>
      </c>
      <c r="BV85" s="48">
        <v>1590655</v>
      </c>
      <c r="BW85" s="48">
        <v>183459</v>
      </c>
      <c r="BX85" s="48">
        <v>168330</v>
      </c>
      <c r="BY85" s="48"/>
      <c r="BZ85" s="48">
        <v>62632</v>
      </c>
      <c r="CA85" s="48"/>
      <c r="CB85" s="48">
        <v>5832</v>
      </c>
      <c r="CC85" s="48">
        <v>136683</v>
      </c>
      <c r="CD85" s="48">
        <v>136683</v>
      </c>
      <c r="CE85" s="48">
        <v>125000</v>
      </c>
      <c r="CF85" s="48"/>
      <c r="CG85" s="48"/>
      <c r="CH85" s="48">
        <v>125000</v>
      </c>
      <c r="CI85" s="48"/>
      <c r="CJ85" s="48"/>
      <c r="CK85" s="48">
        <v>0</v>
      </c>
      <c r="CL85" s="48">
        <v>0</v>
      </c>
      <c r="CM85" s="48">
        <v>0</v>
      </c>
      <c r="CN85" s="48">
        <v>0</v>
      </c>
      <c r="CO85" s="48">
        <v>0</v>
      </c>
      <c r="CP85" s="48">
        <v>56212117</v>
      </c>
    </row>
    <row r="86" spans="1:94" x14ac:dyDescent="0.35">
      <c r="A86" t="s">
        <v>501</v>
      </c>
      <c r="B86" s="48">
        <v>17119690</v>
      </c>
      <c r="C86" s="48">
        <v>15978562</v>
      </c>
      <c r="D86" s="48">
        <v>494902</v>
      </c>
      <c r="E86" s="48">
        <v>646226</v>
      </c>
      <c r="F86" s="48">
        <v>4915329</v>
      </c>
      <c r="G86" s="48">
        <v>1562827</v>
      </c>
      <c r="H86" s="48">
        <v>3352502</v>
      </c>
      <c r="I86" s="48"/>
      <c r="J86" s="48">
        <v>1600000</v>
      </c>
      <c r="K86" s="48"/>
      <c r="L86" s="48"/>
      <c r="M86" s="48"/>
      <c r="N86" s="48"/>
      <c r="O86" s="48"/>
      <c r="P86" s="48">
        <v>1600000</v>
      </c>
      <c r="Q86" s="48">
        <v>1592601</v>
      </c>
      <c r="R86" s="48"/>
      <c r="S86" s="48"/>
      <c r="T86" s="48">
        <v>293805</v>
      </c>
      <c r="U86" s="48"/>
      <c r="V86" s="48"/>
      <c r="W86" s="48"/>
      <c r="X86" s="48"/>
      <c r="Y86" s="48">
        <v>0</v>
      </c>
      <c r="Z86" s="48">
        <v>10004</v>
      </c>
      <c r="AA86" s="48">
        <v>0</v>
      </c>
      <c r="AB86" s="48"/>
      <c r="AC86" s="48"/>
      <c r="AD86" s="48"/>
      <c r="AE86" s="48">
        <v>134498</v>
      </c>
      <c r="AF86" s="48"/>
      <c r="AG86" s="48"/>
      <c r="AH86" s="48"/>
      <c r="AI86" s="48">
        <v>186663</v>
      </c>
      <c r="AJ86" s="48">
        <v>3859</v>
      </c>
      <c r="AK86" s="48">
        <v>16974</v>
      </c>
      <c r="AL86" s="48"/>
      <c r="AM86" s="48"/>
      <c r="AN86" s="48"/>
      <c r="AO86" s="48"/>
      <c r="AP86" s="48">
        <v>9531</v>
      </c>
      <c r="AQ86" s="48">
        <v>309180</v>
      </c>
      <c r="AR86" s="48"/>
      <c r="AS86" s="48">
        <v>326109</v>
      </c>
      <c r="AT86" s="48">
        <v>45703</v>
      </c>
      <c r="AU86" s="48">
        <v>256274</v>
      </c>
      <c r="AV86" s="48"/>
      <c r="AW86" s="48"/>
      <c r="AX86" s="48">
        <v>175542</v>
      </c>
      <c r="AY86" s="48"/>
      <c r="AZ86" s="48">
        <v>58100</v>
      </c>
      <c r="BA86" s="48">
        <v>0</v>
      </c>
      <c r="BB86" s="48">
        <v>50000</v>
      </c>
      <c r="BC86" s="48">
        <v>0</v>
      </c>
      <c r="BD86" s="48"/>
      <c r="BE86" s="48"/>
      <c r="BF86" s="48">
        <v>0</v>
      </c>
      <c r="BG86" s="48">
        <v>15519</v>
      </c>
      <c r="BH86" s="48">
        <v>0</v>
      </c>
      <c r="BI86" s="48">
        <v>51924</v>
      </c>
      <c r="BJ86" s="48"/>
      <c r="BK86" s="48"/>
      <c r="BL86" s="48">
        <v>0</v>
      </c>
      <c r="BM86" s="48">
        <v>0</v>
      </c>
      <c r="BN86" s="48"/>
      <c r="BO86" s="48"/>
      <c r="BP86" s="48">
        <v>911647</v>
      </c>
      <c r="BQ86" s="48"/>
      <c r="BR86" s="48">
        <v>257160</v>
      </c>
      <c r="BS86" s="48"/>
      <c r="BT86" s="48">
        <v>6233</v>
      </c>
      <c r="BU86" s="48">
        <v>550253</v>
      </c>
      <c r="BV86" s="48">
        <v>97038</v>
      </c>
      <c r="BW86" s="48"/>
      <c r="BX86" s="48"/>
      <c r="BY86" s="48"/>
      <c r="BZ86" s="48"/>
      <c r="CA86" s="48">
        <v>963</v>
      </c>
      <c r="CB86" s="48"/>
      <c r="CC86" s="48">
        <v>47132</v>
      </c>
      <c r="CD86" s="48">
        <v>47132</v>
      </c>
      <c r="CE86" s="48">
        <v>250000</v>
      </c>
      <c r="CF86" s="48"/>
      <c r="CG86" s="48"/>
      <c r="CH86" s="48">
        <v>250000</v>
      </c>
      <c r="CI86" s="48"/>
      <c r="CJ86" s="48"/>
      <c r="CK86" s="48">
        <v>0</v>
      </c>
      <c r="CL86" s="48"/>
      <c r="CM86" s="48">
        <v>0</v>
      </c>
      <c r="CN86" s="48">
        <v>0</v>
      </c>
      <c r="CO86" s="48"/>
      <c r="CP86" s="48">
        <v>26611941</v>
      </c>
    </row>
    <row r="87" spans="1:94" x14ac:dyDescent="0.35">
      <c r="A87" t="s">
        <v>507</v>
      </c>
      <c r="B87" s="48">
        <v>49496871</v>
      </c>
      <c r="C87" s="48">
        <v>39517697</v>
      </c>
      <c r="D87" s="48">
        <v>5443834</v>
      </c>
      <c r="E87" s="48">
        <v>4535340</v>
      </c>
      <c r="F87" s="48">
        <v>31768649</v>
      </c>
      <c r="G87" s="48">
        <v>14889868</v>
      </c>
      <c r="H87" s="48">
        <v>16818977</v>
      </c>
      <c r="I87" s="48">
        <v>59804</v>
      </c>
      <c r="J87" s="48">
        <v>6040</v>
      </c>
      <c r="K87" s="48"/>
      <c r="L87" s="48"/>
      <c r="M87" s="48"/>
      <c r="N87" s="48"/>
      <c r="O87" s="48"/>
      <c r="P87" s="48">
        <v>6040</v>
      </c>
      <c r="Q87" s="48">
        <v>5899734</v>
      </c>
      <c r="R87" s="48">
        <v>4702</v>
      </c>
      <c r="S87" s="48"/>
      <c r="T87" s="48">
        <v>739137</v>
      </c>
      <c r="U87" s="48"/>
      <c r="V87" s="48"/>
      <c r="W87" s="48"/>
      <c r="X87" s="48"/>
      <c r="Y87" s="48">
        <v>11462</v>
      </c>
      <c r="Z87" s="48">
        <v>3848</v>
      </c>
      <c r="AA87" s="48">
        <v>267</v>
      </c>
      <c r="AB87" s="48"/>
      <c r="AC87" s="48"/>
      <c r="AD87" s="48"/>
      <c r="AE87" s="48">
        <v>515005</v>
      </c>
      <c r="AF87" s="48"/>
      <c r="AG87" s="48"/>
      <c r="AH87" s="48">
        <v>14612</v>
      </c>
      <c r="AI87" s="48">
        <v>437294</v>
      </c>
      <c r="AJ87" s="48">
        <v>69167</v>
      </c>
      <c r="AK87" s="48">
        <v>26479</v>
      </c>
      <c r="AL87" s="48"/>
      <c r="AM87" s="48"/>
      <c r="AN87" s="48"/>
      <c r="AO87" s="48"/>
      <c r="AP87" s="48">
        <v>172949</v>
      </c>
      <c r="AQ87" s="48">
        <v>1014550</v>
      </c>
      <c r="AR87" s="48">
        <v>10</v>
      </c>
      <c r="AS87" s="48">
        <v>1739248</v>
      </c>
      <c r="AT87" s="48">
        <v>349302</v>
      </c>
      <c r="AU87" s="48">
        <v>769178</v>
      </c>
      <c r="AV87" s="48">
        <v>32523</v>
      </c>
      <c r="AW87" s="48"/>
      <c r="AX87" s="48">
        <v>16544129</v>
      </c>
      <c r="AY87" s="48">
        <v>11158</v>
      </c>
      <c r="AZ87" s="48">
        <v>8721</v>
      </c>
      <c r="BA87" s="48">
        <v>0</v>
      </c>
      <c r="BB87" s="48">
        <v>667152</v>
      </c>
      <c r="BC87" s="48">
        <v>190392</v>
      </c>
      <c r="BD87" s="48"/>
      <c r="BE87" s="48"/>
      <c r="BF87" s="48">
        <v>0</v>
      </c>
      <c r="BG87" s="48">
        <v>5911424</v>
      </c>
      <c r="BH87" s="48">
        <v>8903013</v>
      </c>
      <c r="BI87" s="48">
        <v>637000</v>
      </c>
      <c r="BJ87" s="48">
        <v>9361</v>
      </c>
      <c r="BK87" s="48">
        <v>5533</v>
      </c>
      <c r="BL87" s="48">
        <v>4830</v>
      </c>
      <c r="BM87" s="48">
        <v>0</v>
      </c>
      <c r="BN87" s="48"/>
      <c r="BO87" s="48">
        <v>195546</v>
      </c>
      <c r="BP87" s="48">
        <v>5754847</v>
      </c>
      <c r="BQ87" s="48"/>
      <c r="BR87" s="48">
        <v>3156817</v>
      </c>
      <c r="BS87" s="48"/>
      <c r="BT87" s="48"/>
      <c r="BU87" s="48">
        <v>1033022</v>
      </c>
      <c r="BV87" s="48">
        <v>1521280</v>
      </c>
      <c r="BW87" s="48"/>
      <c r="BX87" s="48">
        <v>572</v>
      </c>
      <c r="BY87" s="48"/>
      <c r="BZ87" s="48">
        <v>24804</v>
      </c>
      <c r="CA87" s="48"/>
      <c r="CB87" s="48">
        <v>18352</v>
      </c>
      <c r="CC87" s="48">
        <v>118767</v>
      </c>
      <c r="CD87" s="48">
        <v>118767</v>
      </c>
      <c r="CE87" s="48">
        <v>10125000</v>
      </c>
      <c r="CF87" s="48">
        <v>50000</v>
      </c>
      <c r="CG87" s="48"/>
      <c r="CH87" s="48">
        <v>250000</v>
      </c>
      <c r="CI87" s="48"/>
      <c r="CJ87" s="48"/>
      <c r="CK87" s="48">
        <v>0</v>
      </c>
      <c r="CL87" s="48">
        <v>2250000</v>
      </c>
      <c r="CM87" s="48">
        <v>1575000</v>
      </c>
      <c r="CN87" s="48">
        <v>1500000</v>
      </c>
      <c r="CO87" s="48">
        <v>4500000</v>
      </c>
      <c r="CP87" s="48">
        <v>119714036</v>
      </c>
    </row>
    <row r="88" spans="1:94" x14ac:dyDescent="0.35">
      <c r="A88" t="s">
        <v>514</v>
      </c>
      <c r="B88" s="48">
        <v>10104847</v>
      </c>
      <c r="C88" s="48">
        <v>8065703</v>
      </c>
      <c r="D88" s="48">
        <v>1279422</v>
      </c>
      <c r="E88" s="48">
        <v>759722</v>
      </c>
      <c r="F88" s="48">
        <v>10668805</v>
      </c>
      <c r="G88" s="48">
        <v>6338768</v>
      </c>
      <c r="H88" s="48">
        <v>4330037</v>
      </c>
      <c r="I88" s="48"/>
      <c r="J88" s="48">
        <v>2825540</v>
      </c>
      <c r="K88" s="48"/>
      <c r="L88" s="48"/>
      <c r="M88" s="48">
        <v>400000</v>
      </c>
      <c r="N88" s="48"/>
      <c r="O88" s="48"/>
      <c r="P88" s="48">
        <v>2425540</v>
      </c>
      <c r="Q88" s="48">
        <v>4944007</v>
      </c>
      <c r="R88" s="48"/>
      <c r="S88" s="48"/>
      <c r="T88" s="48">
        <v>190973</v>
      </c>
      <c r="U88" s="48"/>
      <c r="V88" s="48"/>
      <c r="W88" s="48"/>
      <c r="X88" s="48"/>
      <c r="Y88" s="48">
        <v>44977</v>
      </c>
      <c r="Z88" s="48">
        <v>15799</v>
      </c>
      <c r="AA88" s="48">
        <v>0</v>
      </c>
      <c r="AB88" s="48"/>
      <c r="AC88" s="48"/>
      <c r="AD88" s="48"/>
      <c r="AE88" s="48">
        <v>0</v>
      </c>
      <c r="AF88" s="48">
        <v>3971772</v>
      </c>
      <c r="AG88" s="48"/>
      <c r="AH88" s="48">
        <v>9016</v>
      </c>
      <c r="AI88" s="48">
        <v>1015</v>
      </c>
      <c r="AJ88" s="48">
        <v>0</v>
      </c>
      <c r="AK88" s="48">
        <v>4074</v>
      </c>
      <c r="AL88" s="48">
        <v>0</v>
      </c>
      <c r="AM88" s="48"/>
      <c r="AN88" s="48"/>
      <c r="AO88" s="48"/>
      <c r="AP88" s="48">
        <v>0</v>
      </c>
      <c r="AQ88" s="48">
        <v>268597</v>
      </c>
      <c r="AR88" s="48"/>
      <c r="AS88" s="48">
        <v>108703</v>
      </c>
      <c r="AT88" s="48">
        <v>57129</v>
      </c>
      <c r="AU88" s="48">
        <v>256393</v>
      </c>
      <c r="AV88" s="48">
        <v>15560</v>
      </c>
      <c r="AW88" s="48"/>
      <c r="AX88" s="48">
        <v>1178801</v>
      </c>
      <c r="AY88" s="48"/>
      <c r="AZ88" s="48">
        <v>0</v>
      </c>
      <c r="BA88" s="48">
        <v>0</v>
      </c>
      <c r="BB88" s="48">
        <v>1088000</v>
      </c>
      <c r="BC88" s="48">
        <v>1552</v>
      </c>
      <c r="BD88" s="48"/>
      <c r="BE88" s="48"/>
      <c r="BF88" s="48">
        <v>0</v>
      </c>
      <c r="BG88" s="48">
        <v>22170</v>
      </c>
      <c r="BH88" s="48">
        <v>13454</v>
      </c>
      <c r="BI88" s="48">
        <v>49000</v>
      </c>
      <c r="BJ88" s="48"/>
      <c r="BK88" s="48"/>
      <c r="BL88" s="48">
        <v>0</v>
      </c>
      <c r="BM88" s="48">
        <v>0</v>
      </c>
      <c r="BN88" s="48"/>
      <c r="BO88" s="48">
        <v>4625</v>
      </c>
      <c r="BP88" s="48">
        <v>439790</v>
      </c>
      <c r="BQ88" s="48"/>
      <c r="BR88" s="48">
        <v>56395</v>
      </c>
      <c r="BS88" s="48"/>
      <c r="BT88" s="48">
        <v>891</v>
      </c>
      <c r="BU88" s="48">
        <v>197227</v>
      </c>
      <c r="BV88" s="48">
        <v>165518</v>
      </c>
      <c r="BW88" s="48"/>
      <c r="BX88" s="48"/>
      <c r="BY88" s="48"/>
      <c r="BZ88" s="48">
        <v>9305</v>
      </c>
      <c r="CA88" s="48">
        <v>1541</v>
      </c>
      <c r="CB88" s="48">
        <v>8913</v>
      </c>
      <c r="CC88" s="48">
        <v>47132</v>
      </c>
      <c r="CD88" s="48">
        <v>47132</v>
      </c>
      <c r="CE88" s="48">
        <v>0</v>
      </c>
      <c r="CF88" s="48"/>
      <c r="CG88" s="48"/>
      <c r="CH88" s="48"/>
      <c r="CI88" s="48"/>
      <c r="CJ88" s="48"/>
      <c r="CK88" s="48">
        <v>0</v>
      </c>
      <c r="CL88" s="48"/>
      <c r="CM88" s="48">
        <v>0</v>
      </c>
      <c r="CN88" s="48">
        <v>0</v>
      </c>
      <c r="CO88" s="48"/>
      <c r="CP88" s="48">
        <v>30208921</v>
      </c>
    </row>
    <row r="89" spans="1:94" x14ac:dyDescent="0.35">
      <c r="A89" t="s">
        <v>518</v>
      </c>
      <c r="B89" s="48">
        <v>10402090</v>
      </c>
      <c r="C89" s="48">
        <v>9823502</v>
      </c>
      <c r="D89" s="48">
        <v>502480</v>
      </c>
      <c r="E89" s="48">
        <v>76108</v>
      </c>
      <c r="F89" s="48">
        <v>17753565</v>
      </c>
      <c r="G89" s="48">
        <v>14472104</v>
      </c>
      <c r="H89" s="48">
        <v>3242263</v>
      </c>
      <c r="I89" s="48">
        <v>39198</v>
      </c>
      <c r="J89" s="48"/>
      <c r="K89" s="48"/>
      <c r="L89" s="48"/>
      <c r="M89" s="48"/>
      <c r="N89" s="48"/>
      <c r="O89" s="48"/>
      <c r="P89" s="48"/>
      <c r="Q89" s="48">
        <v>656913</v>
      </c>
      <c r="R89" s="48"/>
      <c r="S89" s="48"/>
      <c r="T89" s="48">
        <v>180437</v>
      </c>
      <c r="U89" s="48"/>
      <c r="V89" s="48"/>
      <c r="W89" s="48"/>
      <c r="X89" s="48"/>
      <c r="Y89" s="48">
        <v>2323</v>
      </c>
      <c r="Z89" s="48">
        <v>100039</v>
      </c>
      <c r="AA89" s="48"/>
      <c r="AB89" s="48"/>
      <c r="AC89" s="48"/>
      <c r="AD89" s="48"/>
      <c r="AE89" s="48">
        <v>60110</v>
      </c>
      <c r="AF89" s="48"/>
      <c r="AG89" s="48"/>
      <c r="AH89" s="48"/>
      <c r="AI89" s="48">
        <v>242213</v>
      </c>
      <c r="AJ89" s="48">
        <v>0</v>
      </c>
      <c r="AK89" s="48">
        <v>6790</v>
      </c>
      <c r="AL89" s="48"/>
      <c r="AM89" s="48"/>
      <c r="AN89" s="48"/>
      <c r="AO89" s="48"/>
      <c r="AP89" s="48">
        <v>2975</v>
      </c>
      <c r="AQ89" s="48">
        <v>0</v>
      </c>
      <c r="AR89" s="48"/>
      <c r="AS89" s="48">
        <v>0</v>
      </c>
      <c r="AT89" s="48">
        <v>62026</v>
      </c>
      <c r="AU89" s="48"/>
      <c r="AV89" s="48">
        <v>0</v>
      </c>
      <c r="AW89" s="48">
        <v>0</v>
      </c>
      <c r="AX89" s="48">
        <v>1238749</v>
      </c>
      <c r="AY89" s="48"/>
      <c r="AZ89" s="48"/>
      <c r="BA89" s="48">
        <v>0</v>
      </c>
      <c r="BB89" s="48">
        <v>148061</v>
      </c>
      <c r="BC89" s="48">
        <v>5259</v>
      </c>
      <c r="BD89" s="48"/>
      <c r="BE89" s="48">
        <v>2872</v>
      </c>
      <c r="BF89" s="48">
        <v>0</v>
      </c>
      <c r="BG89" s="48">
        <v>717</v>
      </c>
      <c r="BH89" s="48">
        <v>689840</v>
      </c>
      <c r="BI89" s="48">
        <v>392000</v>
      </c>
      <c r="BJ89" s="48"/>
      <c r="BK89" s="48"/>
      <c r="BL89" s="48">
        <v>0</v>
      </c>
      <c r="BM89" s="48"/>
      <c r="BN89" s="48"/>
      <c r="BO89" s="48"/>
      <c r="BP89" s="48">
        <v>743512</v>
      </c>
      <c r="BQ89" s="48"/>
      <c r="BR89" s="48">
        <v>221068</v>
      </c>
      <c r="BS89" s="48"/>
      <c r="BT89" s="48"/>
      <c r="BU89" s="48"/>
      <c r="BV89" s="48">
        <v>397786</v>
      </c>
      <c r="BW89" s="48"/>
      <c r="BX89" s="48"/>
      <c r="BY89" s="48">
        <v>105727</v>
      </c>
      <c r="BZ89" s="48"/>
      <c r="CA89" s="48"/>
      <c r="CB89" s="48">
        <v>18931</v>
      </c>
      <c r="CC89" s="48"/>
      <c r="CD89" s="48"/>
      <c r="CE89" s="48">
        <v>0</v>
      </c>
      <c r="CF89" s="48"/>
      <c r="CG89" s="48"/>
      <c r="CH89" s="48"/>
      <c r="CI89" s="48"/>
      <c r="CJ89" s="48"/>
      <c r="CK89" s="48">
        <v>0</v>
      </c>
      <c r="CL89" s="48"/>
      <c r="CM89" s="48">
        <v>0</v>
      </c>
      <c r="CN89" s="48">
        <v>0</v>
      </c>
      <c r="CO89" s="48"/>
      <c r="CP89" s="48">
        <v>30794829</v>
      </c>
    </row>
    <row r="90" spans="1:94" x14ac:dyDescent="0.35">
      <c r="A90" t="s">
        <v>526</v>
      </c>
      <c r="B90" s="48">
        <v>98106425</v>
      </c>
      <c r="C90" s="48">
        <v>79745492</v>
      </c>
      <c r="D90" s="48">
        <v>9547666</v>
      </c>
      <c r="E90" s="48">
        <v>8813266</v>
      </c>
      <c r="F90" s="48">
        <v>104488621</v>
      </c>
      <c r="G90" s="48">
        <v>68534808</v>
      </c>
      <c r="H90" s="48">
        <v>35916206</v>
      </c>
      <c r="I90" s="48">
        <v>37607</v>
      </c>
      <c r="J90" s="48">
        <v>24012080</v>
      </c>
      <c r="K90" s="48"/>
      <c r="L90" s="48"/>
      <c r="M90" s="48"/>
      <c r="N90" s="48"/>
      <c r="O90" s="48"/>
      <c r="P90" s="48">
        <v>24012080</v>
      </c>
      <c r="Q90" s="48">
        <v>13416272</v>
      </c>
      <c r="R90" s="48"/>
      <c r="S90" s="48"/>
      <c r="T90" s="48">
        <v>268346</v>
      </c>
      <c r="U90" s="48"/>
      <c r="V90" s="48"/>
      <c r="W90" s="48"/>
      <c r="X90" s="48"/>
      <c r="Y90" s="48">
        <v>1510</v>
      </c>
      <c r="Z90" s="48">
        <v>0</v>
      </c>
      <c r="AA90" s="48">
        <v>0</v>
      </c>
      <c r="AB90" s="48"/>
      <c r="AC90" s="48"/>
      <c r="AD90" s="48"/>
      <c r="AE90" s="48">
        <v>1459302</v>
      </c>
      <c r="AF90" s="48"/>
      <c r="AG90" s="48"/>
      <c r="AH90" s="48">
        <v>6770</v>
      </c>
      <c r="AI90" s="48">
        <v>1143499</v>
      </c>
      <c r="AJ90" s="48">
        <v>37274</v>
      </c>
      <c r="AK90" s="48">
        <v>162273</v>
      </c>
      <c r="AL90" s="48"/>
      <c r="AM90" s="48"/>
      <c r="AN90" s="48"/>
      <c r="AO90" s="48"/>
      <c r="AP90" s="48">
        <v>335005</v>
      </c>
      <c r="AQ90" s="48">
        <v>852045</v>
      </c>
      <c r="AR90" s="48"/>
      <c r="AS90" s="48">
        <v>5326448</v>
      </c>
      <c r="AT90" s="48">
        <v>234301</v>
      </c>
      <c r="AU90" s="48">
        <v>3589499</v>
      </c>
      <c r="AV90" s="48"/>
      <c r="AW90" s="48"/>
      <c r="AX90" s="48">
        <v>22208830</v>
      </c>
      <c r="AY90" s="48">
        <v>22317</v>
      </c>
      <c r="AZ90" s="48">
        <v>3488</v>
      </c>
      <c r="BA90" s="48">
        <v>0</v>
      </c>
      <c r="BB90" s="48">
        <v>184224</v>
      </c>
      <c r="BC90" s="48">
        <v>159595</v>
      </c>
      <c r="BD90" s="48"/>
      <c r="BE90" s="48">
        <v>3928</v>
      </c>
      <c r="BF90" s="48">
        <v>3556</v>
      </c>
      <c r="BG90" s="48">
        <v>8672482</v>
      </c>
      <c r="BH90" s="48">
        <v>11660839</v>
      </c>
      <c r="BI90" s="48">
        <v>1423924</v>
      </c>
      <c r="BJ90" s="48"/>
      <c r="BK90" s="48"/>
      <c r="BL90" s="48">
        <v>483</v>
      </c>
      <c r="BM90" s="48"/>
      <c r="BN90" s="48"/>
      <c r="BO90" s="48">
        <v>73995</v>
      </c>
      <c r="BP90" s="48">
        <v>12777360</v>
      </c>
      <c r="BQ90" s="48"/>
      <c r="BR90" s="48">
        <v>3392118</v>
      </c>
      <c r="BS90" s="48">
        <v>8814</v>
      </c>
      <c r="BT90" s="48">
        <v>21059</v>
      </c>
      <c r="BU90" s="48">
        <v>2769431</v>
      </c>
      <c r="BV90" s="48">
        <v>6190089</v>
      </c>
      <c r="BW90" s="48">
        <v>68297</v>
      </c>
      <c r="BX90" s="48">
        <v>54293</v>
      </c>
      <c r="BY90" s="48"/>
      <c r="BZ90" s="48">
        <v>269760</v>
      </c>
      <c r="CA90" s="48"/>
      <c r="CB90" s="48">
        <v>3499</v>
      </c>
      <c r="CC90" s="48">
        <v>344064</v>
      </c>
      <c r="CD90" s="48">
        <v>344064</v>
      </c>
      <c r="CE90" s="48">
        <v>12615000</v>
      </c>
      <c r="CF90" s="48"/>
      <c r="CG90" s="48"/>
      <c r="CH90" s="48">
        <v>0</v>
      </c>
      <c r="CI90" s="48"/>
      <c r="CJ90" s="48"/>
      <c r="CK90" s="48">
        <v>0</v>
      </c>
      <c r="CL90" s="48">
        <v>3315000</v>
      </c>
      <c r="CM90" s="48">
        <v>1470000</v>
      </c>
      <c r="CN90" s="48">
        <v>1200000</v>
      </c>
      <c r="CO90" s="48">
        <v>6630000</v>
      </c>
      <c r="CP90" s="48">
        <v>287968652</v>
      </c>
    </row>
    <row r="91" spans="1:94" x14ac:dyDescent="0.35">
      <c r="A91" t="s">
        <v>532</v>
      </c>
      <c r="B91" s="48">
        <v>11581965</v>
      </c>
      <c r="C91" s="48">
        <v>9372163</v>
      </c>
      <c r="D91" s="48">
        <v>1306435</v>
      </c>
      <c r="E91" s="48">
        <v>903367</v>
      </c>
      <c r="F91" s="48">
        <v>8766052</v>
      </c>
      <c r="G91" s="48">
        <v>3915517</v>
      </c>
      <c r="H91" s="48">
        <v>4842160</v>
      </c>
      <c r="I91" s="48">
        <v>8375</v>
      </c>
      <c r="J91" s="48">
        <v>0</v>
      </c>
      <c r="K91" s="48"/>
      <c r="L91" s="48"/>
      <c r="M91" s="48"/>
      <c r="N91" s="48">
        <v>0</v>
      </c>
      <c r="O91" s="48"/>
      <c r="P91" s="48">
        <v>0</v>
      </c>
      <c r="Q91" s="48">
        <v>733807</v>
      </c>
      <c r="R91" s="48"/>
      <c r="S91" s="48"/>
      <c r="T91" s="48">
        <v>0</v>
      </c>
      <c r="U91" s="48"/>
      <c r="V91" s="48"/>
      <c r="W91" s="48"/>
      <c r="X91" s="48"/>
      <c r="Y91" s="48">
        <v>5452</v>
      </c>
      <c r="Z91" s="48">
        <v>15823</v>
      </c>
      <c r="AA91" s="48">
        <v>0</v>
      </c>
      <c r="AB91" s="48"/>
      <c r="AC91" s="48"/>
      <c r="AD91" s="48"/>
      <c r="AE91" s="48">
        <v>18796</v>
      </c>
      <c r="AF91" s="48"/>
      <c r="AG91" s="48"/>
      <c r="AH91" s="48"/>
      <c r="AI91" s="48">
        <v>27487</v>
      </c>
      <c r="AJ91" s="48">
        <v>1929</v>
      </c>
      <c r="AK91" s="48">
        <v>6111</v>
      </c>
      <c r="AL91" s="48"/>
      <c r="AM91" s="48"/>
      <c r="AN91" s="48">
        <v>0</v>
      </c>
      <c r="AO91" s="48"/>
      <c r="AP91" s="48">
        <v>20110</v>
      </c>
      <c r="AQ91" s="48">
        <v>460841</v>
      </c>
      <c r="AR91" s="48"/>
      <c r="AS91" s="48">
        <v>108703</v>
      </c>
      <c r="AT91" s="48">
        <v>68555</v>
      </c>
      <c r="AU91" s="48">
        <v>0</v>
      </c>
      <c r="AV91" s="48"/>
      <c r="AW91" s="48">
        <v>0</v>
      </c>
      <c r="AX91" s="48">
        <v>185888</v>
      </c>
      <c r="AY91" s="48"/>
      <c r="AZ91" s="48">
        <v>38043</v>
      </c>
      <c r="BA91" s="48">
        <v>0</v>
      </c>
      <c r="BB91" s="48">
        <v>0</v>
      </c>
      <c r="BC91" s="48">
        <v>0</v>
      </c>
      <c r="BD91" s="48"/>
      <c r="BE91" s="48"/>
      <c r="BF91" s="48">
        <v>0</v>
      </c>
      <c r="BG91" s="48">
        <v>0</v>
      </c>
      <c r="BH91" s="48">
        <v>73845</v>
      </c>
      <c r="BI91" s="48">
        <v>49000</v>
      </c>
      <c r="BJ91" s="48">
        <v>25000</v>
      </c>
      <c r="BK91" s="48"/>
      <c r="BL91" s="48">
        <v>0</v>
      </c>
      <c r="BM91" s="48">
        <v>0</v>
      </c>
      <c r="BN91" s="48"/>
      <c r="BO91" s="48"/>
      <c r="BP91" s="48">
        <v>2781619</v>
      </c>
      <c r="BQ91" s="48">
        <v>1985</v>
      </c>
      <c r="BR91" s="48">
        <v>1133839</v>
      </c>
      <c r="BS91" s="48">
        <v>5496</v>
      </c>
      <c r="BT91" s="48">
        <v>594</v>
      </c>
      <c r="BU91" s="48">
        <v>647699</v>
      </c>
      <c r="BV91" s="48">
        <v>888737</v>
      </c>
      <c r="BW91" s="48"/>
      <c r="BX91" s="48">
        <v>0</v>
      </c>
      <c r="BY91" s="48"/>
      <c r="BZ91" s="48">
        <v>85772</v>
      </c>
      <c r="CA91" s="48"/>
      <c r="CB91" s="48">
        <v>17496</v>
      </c>
      <c r="CC91" s="48">
        <v>150822</v>
      </c>
      <c r="CD91" s="48">
        <v>150822</v>
      </c>
      <c r="CE91" s="48">
        <v>0</v>
      </c>
      <c r="CF91" s="48"/>
      <c r="CG91" s="48"/>
      <c r="CH91" s="48"/>
      <c r="CI91" s="48"/>
      <c r="CJ91" s="48"/>
      <c r="CK91" s="48">
        <v>0</v>
      </c>
      <c r="CL91" s="48"/>
      <c r="CM91" s="48">
        <v>0</v>
      </c>
      <c r="CN91" s="48">
        <v>0</v>
      </c>
      <c r="CO91" s="48"/>
      <c r="CP91" s="48">
        <v>24200154</v>
      </c>
    </row>
    <row r="92" spans="1:94" x14ac:dyDescent="0.35">
      <c r="A92" t="s">
        <v>537</v>
      </c>
      <c r="B92" s="48">
        <v>13972453</v>
      </c>
      <c r="C92" s="48">
        <v>12670231</v>
      </c>
      <c r="D92" s="48">
        <v>242242</v>
      </c>
      <c r="E92" s="48">
        <v>1059981</v>
      </c>
      <c r="F92" s="48">
        <v>11648845</v>
      </c>
      <c r="G92" s="48">
        <v>5759079</v>
      </c>
      <c r="H92" s="48">
        <v>5887943</v>
      </c>
      <c r="I92" s="48">
        <v>1822</v>
      </c>
      <c r="J92" s="48">
        <v>1600000</v>
      </c>
      <c r="K92" s="48"/>
      <c r="L92" s="48"/>
      <c r="M92" s="48"/>
      <c r="N92" s="48"/>
      <c r="O92" s="48"/>
      <c r="P92" s="48">
        <v>1600000</v>
      </c>
      <c r="Q92" s="48">
        <v>232695</v>
      </c>
      <c r="R92" s="48"/>
      <c r="S92" s="48"/>
      <c r="T92" s="48">
        <v>3044</v>
      </c>
      <c r="U92" s="48"/>
      <c r="V92" s="48"/>
      <c r="W92" s="48"/>
      <c r="X92" s="48"/>
      <c r="Y92" s="48">
        <v>0</v>
      </c>
      <c r="Z92" s="48">
        <v>770</v>
      </c>
      <c r="AA92" s="48">
        <v>0</v>
      </c>
      <c r="AB92" s="48"/>
      <c r="AC92" s="48"/>
      <c r="AD92" s="48"/>
      <c r="AE92" s="48">
        <v>4976</v>
      </c>
      <c r="AF92" s="48"/>
      <c r="AG92" s="48"/>
      <c r="AH92" s="48"/>
      <c r="AI92" s="48">
        <v>135946</v>
      </c>
      <c r="AJ92" s="48">
        <v>0</v>
      </c>
      <c r="AK92" s="48">
        <v>3395</v>
      </c>
      <c r="AL92" s="48"/>
      <c r="AM92" s="48"/>
      <c r="AN92" s="48"/>
      <c r="AO92" s="48"/>
      <c r="AP92" s="48">
        <v>8044</v>
      </c>
      <c r="AQ92" s="48">
        <v>75000</v>
      </c>
      <c r="AR92" s="48"/>
      <c r="AS92" s="48">
        <v>0</v>
      </c>
      <c r="AT92" s="48">
        <v>1521</v>
      </c>
      <c r="AU92" s="48">
        <v>0</v>
      </c>
      <c r="AV92" s="48">
        <v>0</v>
      </c>
      <c r="AW92" s="48"/>
      <c r="AX92" s="48">
        <v>1276996</v>
      </c>
      <c r="AY92" s="48"/>
      <c r="AZ92" s="48">
        <v>0</v>
      </c>
      <c r="BA92" s="48">
        <v>0</v>
      </c>
      <c r="BB92" s="48">
        <v>939061</v>
      </c>
      <c r="BC92" s="48">
        <v>101415</v>
      </c>
      <c r="BD92" s="48"/>
      <c r="BE92" s="48">
        <v>47134</v>
      </c>
      <c r="BF92" s="48">
        <v>0</v>
      </c>
      <c r="BG92" s="48">
        <v>59491</v>
      </c>
      <c r="BH92" s="48"/>
      <c r="BI92" s="48">
        <v>98000</v>
      </c>
      <c r="BJ92" s="48"/>
      <c r="BK92" s="48"/>
      <c r="BL92" s="48">
        <v>0</v>
      </c>
      <c r="BM92" s="48">
        <v>27271</v>
      </c>
      <c r="BN92" s="48"/>
      <c r="BO92" s="48">
        <v>4625</v>
      </c>
      <c r="BP92" s="48">
        <v>912673</v>
      </c>
      <c r="BQ92" s="48"/>
      <c r="BR92" s="48">
        <v>242498</v>
      </c>
      <c r="BS92" s="48">
        <v>3280</v>
      </c>
      <c r="BT92" s="48">
        <v>891</v>
      </c>
      <c r="BU92" s="48">
        <v>285277</v>
      </c>
      <c r="BV92" s="48">
        <v>170746</v>
      </c>
      <c r="BW92" s="48">
        <v>104838</v>
      </c>
      <c r="BX92" s="48">
        <v>51718</v>
      </c>
      <c r="BY92" s="48">
        <v>3480</v>
      </c>
      <c r="BZ92" s="48">
        <v>33186</v>
      </c>
      <c r="CA92" s="48"/>
      <c r="CB92" s="48">
        <v>16759</v>
      </c>
      <c r="CC92" s="48">
        <v>0</v>
      </c>
      <c r="CD92" s="48">
        <v>0</v>
      </c>
      <c r="CE92" s="48">
        <v>0</v>
      </c>
      <c r="CF92" s="48"/>
      <c r="CG92" s="48"/>
      <c r="CH92" s="48"/>
      <c r="CI92" s="48"/>
      <c r="CJ92" s="48"/>
      <c r="CK92" s="48">
        <v>0</v>
      </c>
      <c r="CL92" s="48"/>
      <c r="CM92" s="48">
        <v>0</v>
      </c>
      <c r="CN92" s="48">
        <v>0</v>
      </c>
      <c r="CO92" s="48">
        <v>0</v>
      </c>
      <c r="CP92" s="48">
        <v>29643662</v>
      </c>
    </row>
    <row r="93" spans="1:94" x14ac:dyDescent="0.35">
      <c r="A93" t="s">
        <v>543</v>
      </c>
      <c r="B93" s="48">
        <v>9410636</v>
      </c>
      <c r="C93" s="48">
        <v>7541711</v>
      </c>
      <c r="D93" s="48">
        <v>879353</v>
      </c>
      <c r="E93" s="48">
        <v>989572</v>
      </c>
      <c r="F93" s="48">
        <v>8160350</v>
      </c>
      <c r="G93" s="48">
        <v>4800313</v>
      </c>
      <c r="H93" s="48">
        <v>3360037</v>
      </c>
      <c r="I93" s="48"/>
      <c r="J93" s="48">
        <v>0</v>
      </c>
      <c r="K93" s="48"/>
      <c r="L93" s="48"/>
      <c r="M93" s="48"/>
      <c r="N93" s="48"/>
      <c r="O93" s="48"/>
      <c r="P93" s="48">
        <v>0</v>
      </c>
      <c r="Q93" s="48">
        <v>1273859</v>
      </c>
      <c r="R93" s="48"/>
      <c r="S93" s="48"/>
      <c r="T93" s="48">
        <v>234301</v>
      </c>
      <c r="U93" s="48"/>
      <c r="V93" s="48"/>
      <c r="W93" s="48"/>
      <c r="X93" s="48"/>
      <c r="Y93" s="48">
        <v>0</v>
      </c>
      <c r="Z93" s="48">
        <v>770</v>
      </c>
      <c r="AA93" s="48"/>
      <c r="AB93" s="48"/>
      <c r="AC93" s="48"/>
      <c r="AD93" s="48"/>
      <c r="AE93" s="48">
        <v>42684</v>
      </c>
      <c r="AF93" s="48"/>
      <c r="AG93" s="48"/>
      <c r="AH93" s="48"/>
      <c r="AI93" s="48">
        <v>0</v>
      </c>
      <c r="AJ93" s="48">
        <v>5788</v>
      </c>
      <c r="AK93" s="48">
        <v>2037</v>
      </c>
      <c r="AL93" s="48"/>
      <c r="AM93" s="48"/>
      <c r="AN93" s="48"/>
      <c r="AO93" s="48"/>
      <c r="AP93" s="48">
        <v>0</v>
      </c>
      <c r="AQ93" s="48">
        <v>156114</v>
      </c>
      <c r="AR93" s="48"/>
      <c r="AS93" s="48">
        <v>434812</v>
      </c>
      <c r="AT93" s="48">
        <v>55497</v>
      </c>
      <c r="AU93" s="48">
        <v>341857</v>
      </c>
      <c r="AV93" s="48">
        <v>0</v>
      </c>
      <c r="AW93" s="48"/>
      <c r="AX93" s="48">
        <v>1864391</v>
      </c>
      <c r="AY93" s="48"/>
      <c r="AZ93" s="48">
        <v>0</v>
      </c>
      <c r="BA93" s="48">
        <v>0</v>
      </c>
      <c r="BB93" s="48">
        <v>800000</v>
      </c>
      <c r="BC93" s="48">
        <v>5539</v>
      </c>
      <c r="BD93" s="48"/>
      <c r="BE93" s="48"/>
      <c r="BF93" s="48">
        <v>0</v>
      </c>
      <c r="BG93" s="48">
        <v>997215</v>
      </c>
      <c r="BH93" s="48">
        <v>0</v>
      </c>
      <c r="BI93" s="48">
        <v>49000</v>
      </c>
      <c r="BJ93" s="48"/>
      <c r="BK93" s="48"/>
      <c r="BL93" s="48">
        <v>0</v>
      </c>
      <c r="BM93" s="48">
        <v>12637</v>
      </c>
      <c r="BN93" s="48"/>
      <c r="BO93" s="48"/>
      <c r="BP93" s="48">
        <v>535317</v>
      </c>
      <c r="BQ93" s="48"/>
      <c r="BR93" s="48">
        <v>310172</v>
      </c>
      <c r="BS93" s="48"/>
      <c r="BT93" s="48">
        <v>3060</v>
      </c>
      <c r="BU93" s="48"/>
      <c r="BV93" s="48">
        <v>217309</v>
      </c>
      <c r="BW93" s="48"/>
      <c r="BX93" s="48">
        <v>0</v>
      </c>
      <c r="BY93" s="48"/>
      <c r="BZ93" s="48"/>
      <c r="CA93" s="48"/>
      <c r="CB93" s="48">
        <v>4776</v>
      </c>
      <c r="CC93" s="48">
        <v>0</v>
      </c>
      <c r="CD93" s="48">
        <v>0</v>
      </c>
      <c r="CE93" s="48">
        <v>157500</v>
      </c>
      <c r="CF93" s="48"/>
      <c r="CG93" s="48"/>
      <c r="CH93" s="48"/>
      <c r="CI93" s="48"/>
      <c r="CJ93" s="48"/>
      <c r="CK93" s="48">
        <v>0</v>
      </c>
      <c r="CL93" s="48"/>
      <c r="CM93" s="48">
        <v>105000</v>
      </c>
      <c r="CN93" s="48">
        <v>52500</v>
      </c>
      <c r="CO93" s="48"/>
      <c r="CP93" s="48">
        <v>21402052</v>
      </c>
    </row>
    <row r="94" spans="1:94" x14ac:dyDescent="0.35">
      <c r="A94" t="s">
        <v>548</v>
      </c>
      <c r="B94" s="48">
        <v>89062179</v>
      </c>
      <c r="C94" s="48">
        <v>75771842</v>
      </c>
      <c r="D94" s="48">
        <v>6337403</v>
      </c>
      <c r="E94" s="48">
        <v>6952934</v>
      </c>
      <c r="F94" s="48">
        <v>65742569</v>
      </c>
      <c r="G94" s="48">
        <v>34934223</v>
      </c>
      <c r="H94" s="48">
        <v>30226987</v>
      </c>
      <c r="I94" s="48">
        <v>581359</v>
      </c>
      <c r="J94" s="48">
        <v>9660</v>
      </c>
      <c r="K94" s="48">
        <v>9660</v>
      </c>
      <c r="L94" s="48"/>
      <c r="M94" s="48"/>
      <c r="N94" s="48">
        <v>0</v>
      </c>
      <c r="O94" s="48"/>
      <c r="P94" s="48">
        <v>0</v>
      </c>
      <c r="Q94" s="48">
        <v>3309883</v>
      </c>
      <c r="R94" s="48"/>
      <c r="S94" s="48"/>
      <c r="T94" s="48">
        <v>2237453</v>
      </c>
      <c r="U94" s="48"/>
      <c r="V94" s="48"/>
      <c r="W94" s="48"/>
      <c r="X94" s="48"/>
      <c r="Y94" s="48">
        <v>74962</v>
      </c>
      <c r="Z94" s="48">
        <v>45087</v>
      </c>
      <c r="AA94" s="48">
        <v>29864</v>
      </c>
      <c r="AB94" s="48"/>
      <c r="AC94" s="48"/>
      <c r="AD94" s="48"/>
      <c r="AE94" s="48">
        <v>34671</v>
      </c>
      <c r="AF94" s="48">
        <v>0</v>
      </c>
      <c r="AG94" s="48">
        <v>0</v>
      </c>
      <c r="AH94" s="48">
        <v>6073</v>
      </c>
      <c r="AI94" s="48">
        <v>161983</v>
      </c>
      <c r="AJ94" s="48">
        <v>36333</v>
      </c>
      <c r="AK94" s="48">
        <v>21394</v>
      </c>
      <c r="AL94" s="48"/>
      <c r="AM94" s="48"/>
      <c r="AN94" s="48"/>
      <c r="AO94" s="48"/>
      <c r="AP94" s="48">
        <v>8044</v>
      </c>
      <c r="AQ94" s="48">
        <v>106114</v>
      </c>
      <c r="AR94" s="48"/>
      <c r="AS94" s="48">
        <v>0</v>
      </c>
      <c r="AT94" s="48">
        <v>547905</v>
      </c>
      <c r="AU94" s="48">
        <v>0</v>
      </c>
      <c r="AV94" s="48"/>
      <c r="AW94" s="48">
        <v>0</v>
      </c>
      <c r="AX94" s="48">
        <v>40854445</v>
      </c>
      <c r="AY94" s="48">
        <v>11158</v>
      </c>
      <c r="AZ94" s="48">
        <v>12209</v>
      </c>
      <c r="BA94" s="48">
        <v>0</v>
      </c>
      <c r="BB94" s="48">
        <v>2848934</v>
      </c>
      <c r="BC94" s="48">
        <v>3132147</v>
      </c>
      <c r="BD94" s="48"/>
      <c r="BE94" s="48">
        <v>5892</v>
      </c>
      <c r="BF94" s="48">
        <v>62341</v>
      </c>
      <c r="BG94" s="48">
        <v>18517904</v>
      </c>
      <c r="BH94" s="48">
        <v>15367888</v>
      </c>
      <c r="BI94" s="48">
        <v>570175</v>
      </c>
      <c r="BJ94" s="48"/>
      <c r="BK94" s="48">
        <v>2766</v>
      </c>
      <c r="BL94" s="48">
        <v>46497</v>
      </c>
      <c r="BM94" s="48">
        <v>100364</v>
      </c>
      <c r="BN94" s="48"/>
      <c r="BO94" s="48">
        <v>176171</v>
      </c>
      <c r="BP94" s="48">
        <v>4281119</v>
      </c>
      <c r="BQ94" s="48">
        <v>1178</v>
      </c>
      <c r="BR94" s="48">
        <v>1697099</v>
      </c>
      <c r="BS94" s="48"/>
      <c r="BT94" s="48"/>
      <c r="BU94" s="48">
        <v>1594186</v>
      </c>
      <c r="BV94" s="48">
        <v>362944</v>
      </c>
      <c r="BW94" s="48"/>
      <c r="BX94" s="48">
        <v>432188</v>
      </c>
      <c r="BY94" s="48"/>
      <c r="BZ94" s="48">
        <v>51433</v>
      </c>
      <c r="CA94" s="48"/>
      <c r="CB94" s="48">
        <v>142091</v>
      </c>
      <c r="CC94" s="48">
        <v>32992</v>
      </c>
      <c r="CD94" s="48">
        <v>32992</v>
      </c>
      <c r="CE94" s="48">
        <v>5365500</v>
      </c>
      <c r="CF94" s="48"/>
      <c r="CG94" s="48"/>
      <c r="CH94" s="48"/>
      <c r="CI94" s="48"/>
      <c r="CJ94" s="48"/>
      <c r="CK94" s="48">
        <v>0</v>
      </c>
      <c r="CL94" s="48">
        <v>945000</v>
      </c>
      <c r="CM94" s="48">
        <v>1795500</v>
      </c>
      <c r="CN94" s="48">
        <v>735000</v>
      </c>
      <c r="CO94" s="48">
        <v>1890000</v>
      </c>
      <c r="CP94" s="48">
        <v>208658346</v>
      </c>
    </row>
    <row r="95" spans="1:94" x14ac:dyDescent="0.35">
      <c r="A95" t="s">
        <v>551</v>
      </c>
      <c r="B95" s="48">
        <v>50225304</v>
      </c>
      <c r="C95" s="48">
        <v>42701753</v>
      </c>
      <c r="D95" s="48">
        <v>3261828</v>
      </c>
      <c r="E95" s="48">
        <v>4261722</v>
      </c>
      <c r="F95" s="48">
        <v>43897687</v>
      </c>
      <c r="G95" s="48">
        <v>30344205</v>
      </c>
      <c r="H95" s="48">
        <v>13449136</v>
      </c>
      <c r="I95" s="48">
        <v>104347</v>
      </c>
      <c r="J95" s="48">
        <v>0</v>
      </c>
      <c r="K95" s="48"/>
      <c r="L95" s="48"/>
      <c r="M95" s="48"/>
      <c r="N95" s="48">
        <v>0</v>
      </c>
      <c r="O95" s="48"/>
      <c r="P95" s="48">
        <v>0</v>
      </c>
      <c r="Q95" s="48">
        <v>1428703</v>
      </c>
      <c r="R95" s="48"/>
      <c r="S95" s="48"/>
      <c r="T95" s="48">
        <v>438471</v>
      </c>
      <c r="U95" s="48"/>
      <c r="V95" s="48"/>
      <c r="W95" s="48"/>
      <c r="X95" s="48"/>
      <c r="Y95" s="48">
        <v>0</v>
      </c>
      <c r="Z95" s="48">
        <v>1697</v>
      </c>
      <c r="AA95" s="48">
        <v>0</v>
      </c>
      <c r="AB95" s="48"/>
      <c r="AC95" s="48"/>
      <c r="AD95" s="48"/>
      <c r="AE95" s="48">
        <v>259445</v>
      </c>
      <c r="AF95" s="48"/>
      <c r="AG95" s="48"/>
      <c r="AH95" s="48"/>
      <c r="AI95" s="48">
        <v>6180</v>
      </c>
      <c r="AJ95" s="48">
        <v>0</v>
      </c>
      <c r="AK95" s="48">
        <v>44133</v>
      </c>
      <c r="AL95" s="48"/>
      <c r="AM95" s="48"/>
      <c r="AN95" s="48"/>
      <c r="AO95" s="48"/>
      <c r="AP95" s="48">
        <v>14995</v>
      </c>
      <c r="AQ95" s="48">
        <v>125000</v>
      </c>
      <c r="AR95" s="48"/>
      <c r="AS95" s="48">
        <v>0</v>
      </c>
      <c r="AT95" s="48">
        <v>111460</v>
      </c>
      <c r="AU95" s="48">
        <v>427321</v>
      </c>
      <c r="AV95" s="48">
        <v>0</v>
      </c>
      <c r="AW95" s="48">
        <v>0</v>
      </c>
      <c r="AX95" s="48">
        <v>3951043</v>
      </c>
      <c r="AY95" s="48"/>
      <c r="AZ95" s="48"/>
      <c r="BA95" s="48">
        <v>0</v>
      </c>
      <c r="BB95" s="48">
        <v>310009</v>
      </c>
      <c r="BC95" s="48">
        <v>27919</v>
      </c>
      <c r="BD95" s="48"/>
      <c r="BE95" s="48"/>
      <c r="BF95" s="48">
        <v>0</v>
      </c>
      <c r="BG95" s="48">
        <v>3256397</v>
      </c>
      <c r="BH95" s="48"/>
      <c r="BI95" s="48">
        <v>296924</v>
      </c>
      <c r="BJ95" s="48"/>
      <c r="BK95" s="48"/>
      <c r="BL95" s="48">
        <v>0</v>
      </c>
      <c r="BM95" s="48">
        <v>50546</v>
      </c>
      <c r="BN95" s="48"/>
      <c r="BO95" s="48">
        <v>9249</v>
      </c>
      <c r="BP95" s="48">
        <v>5980450</v>
      </c>
      <c r="BQ95" s="48"/>
      <c r="BR95" s="48">
        <v>2397682</v>
      </c>
      <c r="BS95" s="48"/>
      <c r="BT95" s="48"/>
      <c r="BU95" s="48">
        <v>2690422</v>
      </c>
      <c r="BV95" s="48">
        <v>836600</v>
      </c>
      <c r="BW95" s="48"/>
      <c r="BX95" s="48">
        <v>0</v>
      </c>
      <c r="BY95" s="48"/>
      <c r="BZ95" s="48">
        <v>55746</v>
      </c>
      <c r="CA95" s="48"/>
      <c r="CB95" s="48"/>
      <c r="CC95" s="48">
        <v>0</v>
      </c>
      <c r="CD95" s="48">
        <v>0</v>
      </c>
      <c r="CE95" s="48">
        <v>5640000</v>
      </c>
      <c r="CF95" s="48"/>
      <c r="CG95" s="48"/>
      <c r="CH95" s="48"/>
      <c r="CI95" s="48"/>
      <c r="CJ95" s="48"/>
      <c r="CK95" s="48">
        <v>0</v>
      </c>
      <c r="CL95" s="48">
        <v>690000</v>
      </c>
      <c r="CM95" s="48">
        <v>3045000</v>
      </c>
      <c r="CN95" s="48">
        <v>525000</v>
      </c>
      <c r="CO95" s="48">
        <v>1380000</v>
      </c>
      <c r="CP95" s="48">
        <v>111123188</v>
      </c>
    </row>
    <row r="96" spans="1:94" x14ac:dyDescent="0.35">
      <c r="A96" t="s">
        <v>553</v>
      </c>
      <c r="B96" s="48">
        <v>90867614</v>
      </c>
      <c r="C96" s="48">
        <v>82911096</v>
      </c>
      <c r="D96" s="48">
        <v>1732766</v>
      </c>
      <c r="E96" s="48">
        <v>6223751</v>
      </c>
      <c r="F96" s="48">
        <v>60692710</v>
      </c>
      <c r="G96" s="48">
        <v>37582752</v>
      </c>
      <c r="H96" s="48">
        <v>22952264</v>
      </c>
      <c r="I96" s="48">
        <v>157693</v>
      </c>
      <c r="J96" s="48">
        <v>6040</v>
      </c>
      <c r="K96" s="48"/>
      <c r="L96" s="48"/>
      <c r="M96" s="48"/>
      <c r="N96" s="48"/>
      <c r="O96" s="48"/>
      <c r="P96" s="48">
        <v>6040</v>
      </c>
      <c r="Q96" s="48">
        <v>2368066</v>
      </c>
      <c r="R96" s="48"/>
      <c r="S96" s="48"/>
      <c r="T96" s="48">
        <v>550217</v>
      </c>
      <c r="U96" s="48"/>
      <c r="V96" s="48"/>
      <c r="W96" s="48"/>
      <c r="X96" s="48"/>
      <c r="Y96" s="48">
        <v>0</v>
      </c>
      <c r="Z96" s="48">
        <v>0</v>
      </c>
      <c r="AA96" s="48">
        <v>0</v>
      </c>
      <c r="AB96" s="48"/>
      <c r="AC96" s="48"/>
      <c r="AD96" s="48"/>
      <c r="AE96" s="48">
        <v>26606</v>
      </c>
      <c r="AF96" s="48"/>
      <c r="AG96" s="48"/>
      <c r="AH96" s="48"/>
      <c r="AI96" s="48">
        <v>36361</v>
      </c>
      <c r="AJ96" s="48">
        <v>4058</v>
      </c>
      <c r="AK96" s="48">
        <v>10962</v>
      </c>
      <c r="AL96" s="48"/>
      <c r="AM96" s="48"/>
      <c r="AN96" s="48"/>
      <c r="AO96" s="48"/>
      <c r="AP96" s="48">
        <v>0</v>
      </c>
      <c r="AQ96" s="48">
        <v>592680</v>
      </c>
      <c r="AR96" s="48"/>
      <c r="AS96" s="48">
        <v>543515</v>
      </c>
      <c r="AT96" s="48">
        <v>75550</v>
      </c>
      <c r="AU96" s="48">
        <v>512786</v>
      </c>
      <c r="AV96" s="48">
        <v>15331</v>
      </c>
      <c r="AW96" s="48"/>
      <c r="AX96" s="48">
        <v>3169546</v>
      </c>
      <c r="AY96" s="48">
        <v>11158</v>
      </c>
      <c r="AZ96" s="48">
        <v>28049</v>
      </c>
      <c r="BA96" s="48">
        <v>0</v>
      </c>
      <c r="BB96" s="48">
        <v>1993604</v>
      </c>
      <c r="BC96" s="48">
        <v>192239</v>
      </c>
      <c r="BD96" s="48"/>
      <c r="BE96" s="48">
        <v>28593</v>
      </c>
      <c r="BF96" s="48">
        <v>3556</v>
      </c>
      <c r="BG96" s="48">
        <v>93927</v>
      </c>
      <c r="BH96" s="48">
        <v>348892</v>
      </c>
      <c r="BI96" s="48">
        <v>247924</v>
      </c>
      <c r="BJ96" s="48">
        <v>1711</v>
      </c>
      <c r="BK96" s="48">
        <v>3410</v>
      </c>
      <c r="BL96" s="48">
        <v>7689</v>
      </c>
      <c r="BM96" s="48">
        <v>99513</v>
      </c>
      <c r="BN96" s="48"/>
      <c r="BO96" s="48">
        <v>109282</v>
      </c>
      <c r="BP96" s="48">
        <v>8035221</v>
      </c>
      <c r="BQ96" s="48"/>
      <c r="BR96" s="48">
        <v>1210233</v>
      </c>
      <c r="BS96" s="48"/>
      <c r="BT96" s="48"/>
      <c r="BU96" s="48">
        <v>494370</v>
      </c>
      <c r="BV96" s="48">
        <v>5820611</v>
      </c>
      <c r="BW96" s="48">
        <v>416410</v>
      </c>
      <c r="BX96" s="48">
        <v>0</v>
      </c>
      <c r="BY96" s="48"/>
      <c r="BZ96" s="48">
        <v>64435</v>
      </c>
      <c r="CA96" s="48"/>
      <c r="CB96" s="48">
        <v>29160</v>
      </c>
      <c r="CC96" s="48">
        <v>0</v>
      </c>
      <c r="CD96" s="48">
        <v>0</v>
      </c>
      <c r="CE96" s="48">
        <v>308840</v>
      </c>
      <c r="CF96" s="48"/>
      <c r="CG96" s="48"/>
      <c r="CH96" s="48">
        <v>250000</v>
      </c>
      <c r="CI96" s="48"/>
      <c r="CJ96" s="48"/>
      <c r="CK96" s="48">
        <v>0</v>
      </c>
      <c r="CL96" s="48">
        <v>42750</v>
      </c>
      <c r="CM96" s="48">
        <v>0</v>
      </c>
      <c r="CN96" s="48">
        <v>0</v>
      </c>
      <c r="CO96" s="48">
        <v>16090</v>
      </c>
      <c r="CP96" s="48">
        <v>165448036</v>
      </c>
    </row>
    <row r="97" spans="1:94" x14ac:dyDescent="0.35">
      <c r="A97" t="s">
        <v>560</v>
      </c>
      <c r="B97" s="48">
        <v>83245675</v>
      </c>
      <c r="C97" s="48">
        <v>69189893</v>
      </c>
      <c r="D97" s="48">
        <v>8395611</v>
      </c>
      <c r="E97" s="48">
        <v>5660171</v>
      </c>
      <c r="F97" s="48">
        <v>64987576</v>
      </c>
      <c r="G97" s="48">
        <v>41650044</v>
      </c>
      <c r="H97" s="48">
        <v>23169611</v>
      </c>
      <c r="I97" s="48">
        <v>167920</v>
      </c>
      <c r="J97" s="48">
        <v>11515440</v>
      </c>
      <c r="K97" s="48"/>
      <c r="L97" s="48"/>
      <c r="M97" s="48"/>
      <c r="N97" s="48"/>
      <c r="O97" s="48"/>
      <c r="P97" s="48">
        <v>11515440</v>
      </c>
      <c r="Q97" s="48">
        <v>4712597</v>
      </c>
      <c r="R97" s="48"/>
      <c r="S97" s="48"/>
      <c r="T97" s="48">
        <v>1317929</v>
      </c>
      <c r="U97" s="48"/>
      <c r="V97" s="48"/>
      <c r="W97" s="48"/>
      <c r="X97" s="48"/>
      <c r="Y97" s="48">
        <v>0</v>
      </c>
      <c r="Z97" s="48">
        <v>0</v>
      </c>
      <c r="AA97" s="48">
        <v>0</v>
      </c>
      <c r="AB97" s="48"/>
      <c r="AC97" s="48"/>
      <c r="AD97" s="48"/>
      <c r="AE97" s="48">
        <v>20110</v>
      </c>
      <c r="AF97" s="48"/>
      <c r="AG97" s="48"/>
      <c r="AH97" s="48"/>
      <c r="AI97" s="48">
        <v>18555</v>
      </c>
      <c r="AJ97" s="48">
        <v>5788</v>
      </c>
      <c r="AK97" s="48">
        <v>38274</v>
      </c>
      <c r="AL97" s="48"/>
      <c r="AM97" s="48"/>
      <c r="AN97" s="48"/>
      <c r="AO97" s="48"/>
      <c r="AP97" s="48">
        <v>0</v>
      </c>
      <c r="AQ97" s="48">
        <v>75000</v>
      </c>
      <c r="AR97" s="48">
        <v>0</v>
      </c>
      <c r="AS97" s="48">
        <v>1521842</v>
      </c>
      <c r="AT97" s="48">
        <v>347670</v>
      </c>
      <c r="AU97" s="48">
        <v>1367428</v>
      </c>
      <c r="AV97" s="48">
        <v>0</v>
      </c>
      <c r="AW97" s="48"/>
      <c r="AX97" s="48">
        <v>13293906</v>
      </c>
      <c r="AY97" s="48"/>
      <c r="AZ97" s="48">
        <v>0</v>
      </c>
      <c r="BA97" s="48">
        <v>0</v>
      </c>
      <c r="BB97" s="48">
        <v>1600000</v>
      </c>
      <c r="BC97" s="48">
        <v>22100</v>
      </c>
      <c r="BD97" s="48"/>
      <c r="BE97" s="48">
        <v>1436</v>
      </c>
      <c r="BF97" s="48">
        <v>0</v>
      </c>
      <c r="BG97" s="48">
        <v>45401</v>
      </c>
      <c r="BH97" s="48">
        <v>10904452</v>
      </c>
      <c r="BI97" s="48">
        <v>686000</v>
      </c>
      <c r="BJ97" s="48">
        <v>4420</v>
      </c>
      <c r="BK97" s="48"/>
      <c r="BL97" s="48">
        <v>0</v>
      </c>
      <c r="BM97" s="48">
        <v>24162</v>
      </c>
      <c r="BN97" s="48"/>
      <c r="BO97" s="48">
        <v>5934</v>
      </c>
      <c r="BP97" s="48">
        <v>12136397</v>
      </c>
      <c r="BQ97" s="48"/>
      <c r="BR97" s="48">
        <v>6768683</v>
      </c>
      <c r="BS97" s="48"/>
      <c r="BT97" s="48"/>
      <c r="BU97" s="48">
        <v>636345</v>
      </c>
      <c r="BV97" s="48">
        <v>4546621</v>
      </c>
      <c r="BW97" s="48">
        <v>59910</v>
      </c>
      <c r="BX97" s="48">
        <v>0</v>
      </c>
      <c r="BY97" s="48"/>
      <c r="BZ97" s="48">
        <v>8198</v>
      </c>
      <c r="CA97" s="48"/>
      <c r="CB97" s="48">
        <v>116641</v>
      </c>
      <c r="CC97" s="48">
        <v>0</v>
      </c>
      <c r="CD97" s="48">
        <v>0</v>
      </c>
      <c r="CE97" s="48">
        <v>0</v>
      </c>
      <c r="CF97" s="48"/>
      <c r="CG97" s="48"/>
      <c r="CH97" s="48">
        <v>0</v>
      </c>
      <c r="CI97" s="48"/>
      <c r="CJ97" s="48"/>
      <c r="CK97" s="48">
        <v>0</v>
      </c>
      <c r="CL97" s="48">
        <v>0</v>
      </c>
      <c r="CM97" s="48">
        <v>0</v>
      </c>
      <c r="CN97" s="48">
        <v>0</v>
      </c>
      <c r="CO97" s="48">
        <v>0</v>
      </c>
      <c r="CP97" s="48">
        <v>189891591</v>
      </c>
    </row>
    <row r="98" spans="1:94" x14ac:dyDescent="0.35">
      <c r="A98" t="s">
        <v>567</v>
      </c>
      <c r="B98" s="48">
        <v>6370662</v>
      </c>
      <c r="C98" s="48">
        <v>5615051</v>
      </c>
      <c r="D98" s="48">
        <v>426242</v>
      </c>
      <c r="E98" s="48">
        <v>329369</v>
      </c>
      <c r="F98" s="48">
        <v>5175072</v>
      </c>
      <c r="G98" s="48">
        <v>3861798</v>
      </c>
      <c r="H98" s="48">
        <v>1309749</v>
      </c>
      <c r="I98" s="48">
        <v>3524</v>
      </c>
      <c r="J98" s="48">
        <v>800000</v>
      </c>
      <c r="K98" s="48"/>
      <c r="L98" s="48"/>
      <c r="M98" s="48"/>
      <c r="N98" s="48"/>
      <c r="O98" s="48"/>
      <c r="P98" s="48">
        <v>800000</v>
      </c>
      <c r="Q98" s="48">
        <v>651354</v>
      </c>
      <c r="R98" s="48"/>
      <c r="S98" s="48"/>
      <c r="T98" s="48">
        <v>4355</v>
      </c>
      <c r="U98" s="48"/>
      <c r="V98" s="48"/>
      <c r="W98" s="48"/>
      <c r="X98" s="48"/>
      <c r="Y98" s="48">
        <v>5452</v>
      </c>
      <c r="Z98" s="48">
        <v>16010</v>
      </c>
      <c r="AA98" s="48"/>
      <c r="AB98" s="48"/>
      <c r="AC98" s="48"/>
      <c r="AD98" s="48"/>
      <c r="AE98" s="48">
        <v>2346</v>
      </c>
      <c r="AF98" s="48"/>
      <c r="AG98" s="48"/>
      <c r="AH98" s="48"/>
      <c r="AI98" s="48">
        <v>16403</v>
      </c>
      <c r="AJ98" s="48">
        <v>0</v>
      </c>
      <c r="AK98" s="48">
        <v>3395</v>
      </c>
      <c r="AL98" s="48"/>
      <c r="AM98" s="48"/>
      <c r="AN98" s="48"/>
      <c r="AO98" s="48"/>
      <c r="AP98" s="48">
        <v>4022</v>
      </c>
      <c r="AQ98" s="48">
        <v>100000</v>
      </c>
      <c r="AR98" s="48"/>
      <c r="AS98" s="48">
        <v>326109</v>
      </c>
      <c r="AT98" s="48">
        <v>2334</v>
      </c>
      <c r="AU98" s="48">
        <v>170929</v>
      </c>
      <c r="AV98" s="48"/>
      <c r="AW98" s="48"/>
      <c r="AX98" s="48">
        <v>2225650</v>
      </c>
      <c r="AY98" s="48"/>
      <c r="AZ98" s="48"/>
      <c r="BA98" s="48">
        <v>0</v>
      </c>
      <c r="BB98" s="48">
        <v>9000</v>
      </c>
      <c r="BC98" s="48">
        <v>0</v>
      </c>
      <c r="BD98" s="48"/>
      <c r="BE98" s="48"/>
      <c r="BF98" s="48">
        <v>0</v>
      </c>
      <c r="BG98" s="48">
        <v>2217</v>
      </c>
      <c r="BH98" s="48">
        <v>2165000</v>
      </c>
      <c r="BI98" s="48">
        <v>49000</v>
      </c>
      <c r="BJ98" s="48"/>
      <c r="BK98" s="48"/>
      <c r="BL98" s="48">
        <v>0</v>
      </c>
      <c r="BM98" s="48">
        <v>0</v>
      </c>
      <c r="BN98" s="48"/>
      <c r="BO98" s="48">
        <v>433</v>
      </c>
      <c r="BP98" s="48">
        <v>480247</v>
      </c>
      <c r="BQ98" s="48"/>
      <c r="BR98" s="48">
        <v>137086</v>
      </c>
      <c r="BS98" s="48"/>
      <c r="BT98" s="48"/>
      <c r="BU98" s="48">
        <v>289617</v>
      </c>
      <c r="BV98" s="48">
        <v>47641</v>
      </c>
      <c r="BW98" s="48"/>
      <c r="BX98" s="48"/>
      <c r="BY98" s="48"/>
      <c r="BZ98" s="48">
        <v>5902</v>
      </c>
      <c r="CA98" s="48"/>
      <c r="CB98" s="48"/>
      <c r="CC98" s="48"/>
      <c r="CD98" s="48"/>
      <c r="CE98" s="48">
        <v>0</v>
      </c>
      <c r="CF98" s="48"/>
      <c r="CG98" s="48"/>
      <c r="CH98" s="48"/>
      <c r="CI98" s="48"/>
      <c r="CJ98" s="48"/>
      <c r="CK98" s="48">
        <v>0</v>
      </c>
      <c r="CL98" s="48"/>
      <c r="CM98" s="48">
        <v>0</v>
      </c>
      <c r="CN98" s="48">
        <v>0</v>
      </c>
      <c r="CO98" s="48"/>
      <c r="CP98" s="48">
        <v>15702984</v>
      </c>
    </row>
    <row r="99" spans="1:94" x14ac:dyDescent="0.35">
      <c r="A99" t="s">
        <v>573</v>
      </c>
      <c r="B99" s="48">
        <v>17124020</v>
      </c>
      <c r="C99" s="48">
        <v>14736593</v>
      </c>
      <c r="D99" s="48">
        <v>1371096</v>
      </c>
      <c r="E99" s="48">
        <v>1016331</v>
      </c>
      <c r="F99" s="48">
        <v>4813305</v>
      </c>
      <c r="G99" s="48">
        <v>242209</v>
      </c>
      <c r="H99" s="48">
        <v>4566649</v>
      </c>
      <c r="I99" s="48">
        <v>4447</v>
      </c>
      <c r="J99" s="48">
        <v>0</v>
      </c>
      <c r="K99" s="48"/>
      <c r="L99" s="48"/>
      <c r="M99" s="48"/>
      <c r="N99" s="48">
        <v>0</v>
      </c>
      <c r="O99" s="48"/>
      <c r="P99" s="48">
        <v>0</v>
      </c>
      <c r="Q99" s="48">
        <v>1936577</v>
      </c>
      <c r="R99" s="48"/>
      <c r="S99" s="48"/>
      <c r="T99" s="48">
        <v>255929</v>
      </c>
      <c r="U99" s="48"/>
      <c r="V99" s="48"/>
      <c r="W99" s="48"/>
      <c r="X99" s="48"/>
      <c r="Y99" s="48">
        <v>10904</v>
      </c>
      <c r="Z99" s="48">
        <v>103757</v>
      </c>
      <c r="AA99" s="48"/>
      <c r="AB99" s="48"/>
      <c r="AC99" s="48"/>
      <c r="AD99" s="48"/>
      <c r="AE99" s="48">
        <v>127773</v>
      </c>
      <c r="AF99" s="48"/>
      <c r="AG99" s="48"/>
      <c r="AH99" s="48"/>
      <c r="AI99" s="48">
        <v>13687</v>
      </c>
      <c r="AJ99" s="48">
        <v>0</v>
      </c>
      <c r="AK99" s="48">
        <v>14258</v>
      </c>
      <c r="AL99" s="48"/>
      <c r="AM99" s="48"/>
      <c r="AN99" s="48">
        <v>45410</v>
      </c>
      <c r="AO99" s="48"/>
      <c r="AP99" s="48">
        <v>8044</v>
      </c>
      <c r="AQ99" s="48">
        <v>251548</v>
      </c>
      <c r="AR99" s="48"/>
      <c r="AS99" s="48">
        <v>543515</v>
      </c>
      <c r="AT99" s="48">
        <v>48968</v>
      </c>
      <c r="AU99" s="48">
        <v>512786</v>
      </c>
      <c r="AV99" s="48"/>
      <c r="AW99" s="48"/>
      <c r="AX99" s="48">
        <v>1476581</v>
      </c>
      <c r="AY99" s="48"/>
      <c r="AZ99" s="48">
        <v>441335</v>
      </c>
      <c r="BA99" s="48">
        <v>0</v>
      </c>
      <c r="BB99" s="48">
        <v>909000</v>
      </c>
      <c r="BC99" s="48">
        <v>0</v>
      </c>
      <c r="BD99" s="48"/>
      <c r="BE99" s="48"/>
      <c r="BF99" s="48">
        <v>3556</v>
      </c>
      <c r="BG99" s="48">
        <v>11972</v>
      </c>
      <c r="BH99" s="48">
        <v>12719</v>
      </c>
      <c r="BI99" s="48">
        <v>98000</v>
      </c>
      <c r="BJ99" s="48"/>
      <c r="BK99" s="48"/>
      <c r="BL99" s="48">
        <v>0</v>
      </c>
      <c r="BM99" s="48">
        <v>0</v>
      </c>
      <c r="BN99" s="48"/>
      <c r="BO99" s="48"/>
      <c r="BP99" s="48">
        <v>661999</v>
      </c>
      <c r="BQ99" s="48"/>
      <c r="BR99" s="48">
        <v>164838</v>
      </c>
      <c r="BS99" s="48">
        <v>7329</v>
      </c>
      <c r="BT99" s="48"/>
      <c r="BU99" s="48">
        <v>170786</v>
      </c>
      <c r="BV99" s="48">
        <v>284271</v>
      </c>
      <c r="BW99" s="48"/>
      <c r="BX99" s="48"/>
      <c r="BY99" s="48"/>
      <c r="BZ99" s="48">
        <v>12214</v>
      </c>
      <c r="CA99" s="48"/>
      <c r="CB99" s="48">
        <v>22560</v>
      </c>
      <c r="CC99" s="48">
        <v>150822</v>
      </c>
      <c r="CD99" s="48">
        <v>150822</v>
      </c>
      <c r="CE99" s="48">
        <v>125000</v>
      </c>
      <c r="CF99" s="48"/>
      <c r="CG99" s="48"/>
      <c r="CH99" s="48">
        <v>125000</v>
      </c>
      <c r="CI99" s="48"/>
      <c r="CJ99" s="48"/>
      <c r="CK99" s="48">
        <v>0</v>
      </c>
      <c r="CL99" s="48">
        <v>0</v>
      </c>
      <c r="CM99" s="48">
        <v>0</v>
      </c>
      <c r="CN99" s="48">
        <v>0</v>
      </c>
      <c r="CO99" s="48">
        <v>0</v>
      </c>
      <c r="CP99" s="48">
        <v>26288304</v>
      </c>
    </row>
    <row r="100" spans="1:94" x14ac:dyDescent="0.35">
      <c r="A100" t="s">
        <v>580</v>
      </c>
      <c r="B100" s="48">
        <v>6271021</v>
      </c>
      <c r="C100" s="48">
        <v>5824447</v>
      </c>
      <c r="D100" s="48">
        <v>437151</v>
      </c>
      <c r="E100" s="48">
        <v>9422</v>
      </c>
      <c r="F100" s="48">
        <v>11570624</v>
      </c>
      <c r="G100" s="48">
        <v>10578381</v>
      </c>
      <c r="H100" s="48">
        <v>989215</v>
      </c>
      <c r="I100" s="48">
        <v>3027</v>
      </c>
      <c r="J100" s="48"/>
      <c r="K100" s="48"/>
      <c r="L100" s="48"/>
      <c r="M100" s="48"/>
      <c r="N100" s="48"/>
      <c r="O100" s="48"/>
      <c r="P100" s="48"/>
      <c r="Q100" s="48">
        <v>952499</v>
      </c>
      <c r="R100" s="48"/>
      <c r="S100" s="48"/>
      <c r="T100" s="48">
        <v>205013</v>
      </c>
      <c r="U100" s="48"/>
      <c r="V100" s="48"/>
      <c r="W100" s="48"/>
      <c r="X100" s="48"/>
      <c r="Y100" s="48">
        <v>7684</v>
      </c>
      <c r="Z100" s="48">
        <v>1539</v>
      </c>
      <c r="AA100" s="48">
        <v>5130</v>
      </c>
      <c r="AB100" s="48"/>
      <c r="AC100" s="48"/>
      <c r="AD100" s="48"/>
      <c r="AE100" s="48">
        <v>537992</v>
      </c>
      <c r="AF100" s="48"/>
      <c r="AG100" s="48"/>
      <c r="AH100" s="48"/>
      <c r="AI100" s="48">
        <v>104464</v>
      </c>
      <c r="AJ100" s="48">
        <v>0</v>
      </c>
      <c r="AK100" s="48">
        <v>15937</v>
      </c>
      <c r="AL100" s="48">
        <v>0</v>
      </c>
      <c r="AM100" s="48"/>
      <c r="AN100" s="48"/>
      <c r="AO100" s="48"/>
      <c r="AP100" s="48">
        <v>0</v>
      </c>
      <c r="AQ100" s="48">
        <v>0</v>
      </c>
      <c r="AR100" s="48"/>
      <c r="AS100" s="48">
        <v>0</v>
      </c>
      <c r="AT100" s="48">
        <v>74740</v>
      </c>
      <c r="AU100" s="48"/>
      <c r="AV100" s="48"/>
      <c r="AW100" s="48"/>
      <c r="AX100" s="48">
        <v>9759</v>
      </c>
      <c r="AY100" s="48"/>
      <c r="AZ100" s="48"/>
      <c r="BA100" s="48">
        <v>0</v>
      </c>
      <c r="BB100" s="48">
        <v>4500</v>
      </c>
      <c r="BC100" s="48">
        <v>5259</v>
      </c>
      <c r="BD100" s="48"/>
      <c r="BE100" s="48"/>
      <c r="BF100" s="48">
        <v>0</v>
      </c>
      <c r="BG100" s="48">
        <v>0</v>
      </c>
      <c r="BH100" s="48">
        <v>0</v>
      </c>
      <c r="BI100" s="48"/>
      <c r="BJ100" s="48"/>
      <c r="BK100" s="48"/>
      <c r="BL100" s="48"/>
      <c r="BM100" s="48">
        <v>0</v>
      </c>
      <c r="BN100" s="48"/>
      <c r="BO100" s="48"/>
      <c r="BP100" s="48">
        <v>1796767</v>
      </c>
      <c r="BQ100" s="48"/>
      <c r="BR100" s="48">
        <v>723449</v>
      </c>
      <c r="BS100" s="48"/>
      <c r="BT100" s="48"/>
      <c r="BU100" s="48">
        <v>439765</v>
      </c>
      <c r="BV100" s="48">
        <v>523628</v>
      </c>
      <c r="BW100" s="48"/>
      <c r="BX100" s="48">
        <v>66023</v>
      </c>
      <c r="BY100" s="48"/>
      <c r="BZ100" s="48">
        <v>43901</v>
      </c>
      <c r="CA100" s="48"/>
      <c r="CB100" s="48"/>
      <c r="CC100" s="48">
        <v>4713</v>
      </c>
      <c r="CD100" s="48">
        <v>4713</v>
      </c>
      <c r="CE100" s="48">
        <v>0</v>
      </c>
      <c r="CF100" s="48"/>
      <c r="CG100" s="48"/>
      <c r="CH100" s="48"/>
      <c r="CI100" s="48"/>
      <c r="CJ100" s="48"/>
      <c r="CK100" s="48">
        <v>0</v>
      </c>
      <c r="CL100" s="48"/>
      <c r="CM100" s="48">
        <v>0</v>
      </c>
      <c r="CN100" s="48">
        <v>0</v>
      </c>
      <c r="CO100" s="48"/>
      <c r="CP100" s="48">
        <v>20605383</v>
      </c>
    </row>
    <row r="101" spans="1:94" x14ac:dyDescent="0.35">
      <c r="A101" t="s">
        <v>585</v>
      </c>
      <c r="B101" s="48">
        <v>10533669</v>
      </c>
      <c r="C101" s="48">
        <v>10015680</v>
      </c>
      <c r="D101" s="48">
        <v>517990</v>
      </c>
      <c r="E101" s="48">
        <v>0</v>
      </c>
      <c r="F101" s="48">
        <v>6437422</v>
      </c>
      <c r="G101" s="48">
        <v>4421169</v>
      </c>
      <c r="H101" s="48">
        <v>2016253</v>
      </c>
      <c r="I101" s="48"/>
      <c r="J101" s="48"/>
      <c r="K101" s="48"/>
      <c r="L101" s="48"/>
      <c r="M101" s="48"/>
      <c r="N101" s="48"/>
      <c r="O101" s="48"/>
      <c r="P101" s="48"/>
      <c r="Q101" s="48">
        <v>1010760</v>
      </c>
      <c r="R101" s="48"/>
      <c r="S101" s="48"/>
      <c r="T101" s="48">
        <v>45703</v>
      </c>
      <c r="U101" s="48"/>
      <c r="V101" s="48"/>
      <c r="W101" s="48"/>
      <c r="X101" s="48"/>
      <c r="Y101" s="48"/>
      <c r="Z101" s="48">
        <v>4270</v>
      </c>
      <c r="AA101" s="48"/>
      <c r="AB101" s="48"/>
      <c r="AC101" s="48"/>
      <c r="AD101" s="48"/>
      <c r="AE101" s="48">
        <v>456571</v>
      </c>
      <c r="AF101" s="48"/>
      <c r="AG101" s="48"/>
      <c r="AH101" s="48"/>
      <c r="AI101" s="48">
        <v>293623</v>
      </c>
      <c r="AJ101" s="48">
        <v>0</v>
      </c>
      <c r="AK101" s="48">
        <v>12221</v>
      </c>
      <c r="AL101" s="48"/>
      <c r="AM101" s="48"/>
      <c r="AN101" s="48"/>
      <c r="AO101" s="48"/>
      <c r="AP101" s="48">
        <v>0</v>
      </c>
      <c r="AQ101" s="48">
        <v>0</v>
      </c>
      <c r="AR101" s="48"/>
      <c r="AS101" s="48">
        <v>0</v>
      </c>
      <c r="AT101" s="48">
        <v>182812</v>
      </c>
      <c r="AU101" s="48"/>
      <c r="AV101" s="48">
        <v>15560</v>
      </c>
      <c r="AW101" s="48"/>
      <c r="AX101" s="48">
        <v>1378024</v>
      </c>
      <c r="AY101" s="48"/>
      <c r="AZ101" s="48"/>
      <c r="BA101" s="48">
        <v>0</v>
      </c>
      <c r="BB101" s="48">
        <v>27000</v>
      </c>
      <c r="BC101" s="48">
        <v>0</v>
      </c>
      <c r="BD101" s="48"/>
      <c r="BE101" s="48"/>
      <c r="BF101" s="48">
        <v>0</v>
      </c>
      <c r="BG101" s="48">
        <v>0</v>
      </c>
      <c r="BH101" s="48">
        <v>1351024</v>
      </c>
      <c r="BI101" s="48"/>
      <c r="BJ101" s="48"/>
      <c r="BK101" s="48"/>
      <c r="BL101" s="48">
        <v>0</v>
      </c>
      <c r="BM101" s="48"/>
      <c r="BN101" s="48"/>
      <c r="BO101" s="48"/>
      <c r="BP101" s="48">
        <v>2029147</v>
      </c>
      <c r="BQ101" s="48"/>
      <c r="BR101" s="48">
        <v>838082</v>
      </c>
      <c r="BS101" s="48"/>
      <c r="BT101" s="48">
        <v>1426</v>
      </c>
      <c r="BU101" s="48">
        <v>498588</v>
      </c>
      <c r="BV101" s="48">
        <v>578586</v>
      </c>
      <c r="BW101" s="48">
        <v>39839</v>
      </c>
      <c r="BX101" s="48">
        <v>0</v>
      </c>
      <c r="BY101" s="48">
        <v>30437</v>
      </c>
      <c r="BZ101" s="48"/>
      <c r="CA101" s="48"/>
      <c r="CB101" s="48">
        <v>42190</v>
      </c>
      <c r="CC101" s="48">
        <v>32992</v>
      </c>
      <c r="CD101" s="48">
        <v>32992</v>
      </c>
      <c r="CE101" s="48">
        <v>0</v>
      </c>
      <c r="CF101" s="48"/>
      <c r="CG101" s="48"/>
      <c r="CH101" s="48"/>
      <c r="CI101" s="48"/>
      <c r="CJ101" s="48"/>
      <c r="CK101" s="48"/>
      <c r="CL101" s="48"/>
      <c r="CM101" s="48">
        <v>0</v>
      </c>
      <c r="CN101" s="48">
        <v>0</v>
      </c>
      <c r="CO101" s="48"/>
      <c r="CP101" s="48">
        <v>21422016</v>
      </c>
    </row>
    <row r="102" spans="1:94" x14ac:dyDescent="0.35">
      <c r="A102" t="s">
        <v>589</v>
      </c>
      <c r="B102" s="48">
        <v>15305506</v>
      </c>
      <c r="C102" s="48">
        <v>12363843</v>
      </c>
      <c r="D102" s="48">
        <v>1568036</v>
      </c>
      <c r="E102" s="48">
        <v>1373627</v>
      </c>
      <c r="F102" s="48">
        <v>17459269</v>
      </c>
      <c r="G102" s="48">
        <v>10279704</v>
      </c>
      <c r="H102" s="48">
        <v>7154129</v>
      </c>
      <c r="I102" s="48">
        <v>25436</v>
      </c>
      <c r="J102" s="48">
        <v>0</v>
      </c>
      <c r="K102" s="48"/>
      <c r="L102" s="48"/>
      <c r="M102" s="48"/>
      <c r="N102" s="48"/>
      <c r="O102" s="48"/>
      <c r="P102" s="48">
        <v>0</v>
      </c>
      <c r="Q102" s="48">
        <v>1908470</v>
      </c>
      <c r="R102" s="48"/>
      <c r="S102" s="48"/>
      <c r="T102" s="48">
        <v>408195</v>
      </c>
      <c r="U102" s="48"/>
      <c r="V102" s="48"/>
      <c r="W102" s="48"/>
      <c r="X102" s="48">
        <v>0</v>
      </c>
      <c r="Y102" s="48">
        <v>16355</v>
      </c>
      <c r="Z102" s="48">
        <v>8465</v>
      </c>
      <c r="AA102" s="48">
        <v>5973</v>
      </c>
      <c r="AB102" s="48"/>
      <c r="AC102" s="48"/>
      <c r="AD102" s="48"/>
      <c r="AE102" s="48">
        <v>289170</v>
      </c>
      <c r="AF102" s="48"/>
      <c r="AG102" s="48"/>
      <c r="AH102" s="48"/>
      <c r="AI102" s="48">
        <v>19843</v>
      </c>
      <c r="AJ102" s="48">
        <v>0</v>
      </c>
      <c r="AK102" s="48">
        <v>22406</v>
      </c>
      <c r="AL102" s="48"/>
      <c r="AM102" s="48"/>
      <c r="AN102" s="48"/>
      <c r="AO102" s="48"/>
      <c r="AP102" s="48">
        <v>16088</v>
      </c>
      <c r="AQ102" s="48">
        <v>385841</v>
      </c>
      <c r="AR102" s="48"/>
      <c r="AS102" s="48">
        <v>217406</v>
      </c>
      <c r="AT102" s="48">
        <v>91406</v>
      </c>
      <c r="AU102" s="48">
        <v>427321</v>
      </c>
      <c r="AV102" s="48"/>
      <c r="AW102" s="48"/>
      <c r="AX102" s="48">
        <v>1049090</v>
      </c>
      <c r="AY102" s="48">
        <v>11158</v>
      </c>
      <c r="AZ102" s="48">
        <v>1744</v>
      </c>
      <c r="BA102" s="48">
        <v>0</v>
      </c>
      <c r="BB102" s="48">
        <v>900000</v>
      </c>
      <c r="BC102" s="48">
        <v>0</v>
      </c>
      <c r="BD102" s="48"/>
      <c r="BE102" s="48"/>
      <c r="BF102" s="48">
        <v>0</v>
      </c>
      <c r="BG102" s="48">
        <v>9755</v>
      </c>
      <c r="BH102" s="48">
        <v>0</v>
      </c>
      <c r="BI102" s="48">
        <v>98000</v>
      </c>
      <c r="BJ102" s="48"/>
      <c r="BK102" s="48"/>
      <c r="BL102" s="48">
        <v>0</v>
      </c>
      <c r="BM102" s="48">
        <v>28432</v>
      </c>
      <c r="BN102" s="48"/>
      <c r="BO102" s="48"/>
      <c r="BP102" s="48">
        <v>2561277</v>
      </c>
      <c r="BQ102" s="48"/>
      <c r="BR102" s="48">
        <v>1585575</v>
      </c>
      <c r="BS102" s="48">
        <v>21986</v>
      </c>
      <c r="BT102" s="48"/>
      <c r="BU102" s="48">
        <v>82835</v>
      </c>
      <c r="BV102" s="48">
        <v>754240</v>
      </c>
      <c r="BW102" s="48"/>
      <c r="BX102" s="48">
        <v>0</v>
      </c>
      <c r="BY102" s="48"/>
      <c r="BZ102" s="48"/>
      <c r="CA102" s="48"/>
      <c r="CB102" s="48">
        <v>116641</v>
      </c>
      <c r="CC102" s="48">
        <v>0</v>
      </c>
      <c r="CD102" s="48">
        <v>0</v>
      </c>
      <c r="CE102" s="48">
        <v>125000</v>
      </c>
      <c r="CF102" s="48"/>
      <c r="CG102" s="48"/>
      <c r="CH102" s="48">
        <v>125000</v>
      </c>
      <c r="CI102" s="48"/>
      <c r="CJ102" s="48"/>
      <c r="CK102" s="48">
        <v>0</v>
      </c>
      <c r="CL102" s="48"/>
      <c r="CM102" s="48">
        <v>0</v>
      </c>
      <c r="CN102" s="48">
        <v>0</v>
      </c>
      <c r="CO102" s="48"/>
      <c r="CP102" s="48">
        <v>38408611</v>
      </c>
    </row>
    <row r="103" spans="1:94" x14ac:dyDescent="0.35">
      <c r="A103" t="s">
        <v>596</v>
      </c>
      <c r="B103" s="48">
        <v>4763658</v>
      </c>
      <c r="C103" s="48">
        <v>4013347</v>
      </c>
      <c r="D103" s="48">
        <v>362110</v>
      </c>
      <c r="E103" s="48">
        <v>388201</v>
      </c>
      <c r="F103" s="48">
        <v>9280345</v>
      </c>
      <c r="G103" s="48">
        <v>9209966</v>
      </c>
      <c r="H103" s="48"/>
      <c r="I103" s="48">
        <v>70379</v>
      </c>
      <c r="J103" s="48"/>
      <c r="K103" s="48"/>
      <c r="L103" s="48"/>
      <c r="M103" s="48"/>
      <c r="N103" s="48"/>
      <c r="O103" s="48"/>
      <c r="P103" s="48"/>
      <c r="Q103" s="48">
        <v>284861</v>
      </c>
      <c r="R103" s="48"/>
      <c r="S103" s="48"/>
      <c r="T103" s="48"/>
      <c r="U103" s="48"/>
      <c r="V103" s="48"/>
      <c r="W103" s="48"/>
      <c r="X103" s="48"/>
      <c r="Y103" s="48"/>
      <c r="Z103" s="48"/>
      <c r="AA103" s="48"/>
      <c r="AB103" s="48"/>
      <c r="AC103" s="48"/>
      <c r="AD103" s="48"/>
      <c r="AE103" s="48">
        <v>35219</v>
      </c>
      <c r="AF103" s="48"/>
      <c r="AG103" s="48"/>
      <c r="AH103" s="48"/>
      <c r="AI103" s="48">
        <v>32236</v>
      </c>
      <c r="AJ103" s="48">
        <v>0</v>
      </c>
      <c r="AK103" s="48"/>
      <c r="AL103" s="48"/>
      <c r="AM103" s="48"/>
      <c r="AN103" s="48"/>
      <c r="AO103" s="48"/>
      <c r="AP103" s="48"/>
      <c r="AQ103" s="48">
        <v>0</v>
      </c>
      <c r="AR103" s="48"/>
      <c r="AS103" s="48">
        <v>217406</v>
      </c>
      <c r="AT103" s="48"/>
      <c r="AU103" s="48">
        <v>0</v>
      </c>
      <c r="AV103" s="48"/>
      <c r="AW103" s="48"/>
      <c r="AX103" s="48">
        <v>1128735</v>
      </c>
      <c r="AY103" s="48"/>
      <c r="AZ103" s="48"/>
      <c r="BA103" s="48">
        <v>0</v>
      </c>
      <c r="BB103" s="48">
        <v>37212</v>
      </c>
      <c r="BC103" s="48">
        <v>21037</v>
      </c>
      <c r="BD103" s="48"/>
      <c r="BE103" s="48"/>
      <c r="BF103" s="48">
        <v>0</v>
      </c>
      <c r="BG103" s="48">
        <v>0</v>
      </c>
      <c r="BH103" s="48">
        <v>1058702</v>
      </c>
      <c r="BI103" s="48"/>
      <c r="BJ103" s="48"/>
      <c r="BK103" s="48"/>
      <c r="BL103" s="48"/>
      <c r="BM103" s="48"/>
      <c r="BN103" s="48"/>
      <c r="BO103" s="48">
        <v>11783</v>
      </c>
      <c r="BP103" s="48">
        <v>1633082</v>
      </c>
      <c r="BQ103" s="48"/>
      <c r="BR103" s="48">
        <v>834270</v>
      </c>
      <c r="BS103" s="48">
        <v>24586</v>
      </c>
      <c r="BT103" s="48"/>
      <c r="BU103" s="48"/>
      <c r="BV103" s="48">
        <v>620647</v>
      </c>
      <c r="BW103" s="48"/>
      <c r="BX103" s="48">
        <v>151303</v>
      </c>
      <c r="BY103" s="48">
        <v>994</v>
      </c>
      <c r="BZ103" s="48"/>
      <c r="CA103" s="48">
        <v>963</v>
      </c>
      <c r="CB103" s="48">
        <v>319</v>
      </c>
      <c r="CC103" s="48"/>
      <c r="CD103" s="48"/>
      <c r="CE103" s="48">
        <v>0</v>
      </c>
      <c r="CF103" s="48"/>
      <c r="CG103" s="48"/>
      <c r="CH103" s="48"/>
      <c r="CI103" s="48"/>
      <c r="CJ103" s="48"/>
      <c r="CK103" s="48">
        <v>0</v>
      </c>
      <c r="CL103" s="48"/>
      <c r="CM103" s="48">
        <v>0</v>
      </c>
      <c r="CN103" s="48">
        <v>0</v>
      </c>
      <c r="CO103" s="48"/>
      <c r="CP103" s="48">
        <v>17090681</v>
      </c>
    </row>
    <row r="104" spans="1:94" x14ac:dyDescent="0.35">
      <c r="A104" t="s">
        <v>197</v>
      </c>
      <c r="B104" s="48">
        <v>72029843</v>
      </c>
      <c r="C104" s="48">
        <v>58795417</v>
      </c>
      <c r="D104" s="48">
        <v>7968531</v>
      </c>
      <c r="E104" s="48">
        <v>5265895</v>
      </c>
      <c r="F104" s="48">
        <v>83700792</v>
      </c>
      <c r="G104" s="48">
        <v>58551275</v>
      </c>
      <c r="H104" s="48">
        <v>25100231</v>
      </c>
      <c r="I104" s="48">
        <v>49286</v>
      </c>
      <c r="J104" s="48">
        <v>28000000</v>
      </c>
      <c r="K104" s="48"/>
      <c r="L104" s="48"/>
      <c r="M104" s="48"/>
      <c r="N104" s="48"/>
      <c r="O104" s="48"/>
      <c r="P104" s="48">
        <v>28000000</v>
      </c>
      <c r="Q104" s="48">
        <v>1201520</v>
      </c>
      <c r="R104" s="48"/>
      <c r="S104" s="48"/>
      <c r="T104" s="48">
        <v>514818</v>
      </c>
      <c r="U104" s="48"/>
      <c r="V104" s="48"/>
      <c r="W104" s="48"/>
      <c r="X104" s="48"/>
      <c r="Y104" s="48">
        <v>1620</v>
      </c>
      <c r="Z104" s="48">
        <v>13504</v>
      </c>
      <c r="AA104" s="48">
        <v>0</v>
      </c>
      <c r="AB104" s="48"/>
      <c r="AC104" s="48"/>
      <c r="AD104" s="48"/>
      <c r="AE104" s="48">
        <v>20480</v>
      </c>
      <c r="AF104" s="48"/>
      <c r="AG104" s="48"/>
      <c r="AH104" s="48"/>
      <c r="AI104" s="48">
        <v>160729</v>
      </c>
      <c r="AJ104" s="48">
        <v>0</v>
      </c>
      <c r="AK104" s="48">
        <v>18332</v>
      </c>
      <c r="AL104" s="48"/>
      <c r="AM104" s="48"/>
      <c r="AN104" s="48"/>
      <c r="AO104" s="48"/>
      <c r="AP104" s="48">
        <v>0</v>
      </c>
      <c r="AQ104" s="48">
        <v>160398</v>
      </c>
      <c r="AR104" s="48"/>
      <c r="AS104" s="48">
        <v>0</v>
      </c>
      <c r="AT104" s="48">
        <v>308264</v>
      </c>
      <c r="AU104" s="48">
        <v>1175</v>
      </c>
      <c r="AV104" s="48">
        <v>2199</v>
      </c>
      <c r="AW104" s="48"/>
      <c r="AX104" s="48">
        <v>33705199</v>
      </c>
      <c r="AY104" s="48">
        <v>11158</v>
      </c>
      <c r="AZ104" s="48">
        <v>19186</v>
      </c>
      <c r="BA104" s="48">
        <v>0</v>
      </c>
      <c r="BB104" s="48">
        <v>7528955</v>
      </c>
      <c r="BC104" s="48">
        <v>1758604</v>
      </c>
      <c r="BD104" s="48"/>
      <c r="BE104" s="48">
        <v>14634</v>
      </c>
      <c r="BF104" s="48">
        <v>1900704</v>
      </c>
      <c r="BG104" s="48">
        <v>11582536</v>
      </c>
      <c r="BH104" s="48">
        <v>8810996</v>
      </c>
      <c r="BI104" s="48">
        <v>1455661</v>
      </c>
      <c r="BJ104" s="48">
        <v>4646</v>
      </c>
      <c r="BK104" s="48">
        <v>2766</v>
      </c>
      <c r="BL104" s="48">
        <v>0</v>
      </c>
      <c r="BM104" s="48">
        <v>564480</v>
      </c>
      <c r="BN104" s="48"/>
      <c r="BO104" s="48">
        <v>50871</v>
      </c>
      <c r="BP104" s="48">
        <v>5338457</v>
      </c>
      <c r="BQ104" s="48"/>
      <c r="BR104" s="48">
        <v>1257605</v>
      </c>
      <c r="BS104" s="48">
        <v>14965</v>
      </c>
      <c r="BT104" s="48"/>
      <c r="BU104" s="48">
        <v>356311</v>
      </c>
      <c r="BV104" s="48">
        <v>2363550</v>
      </c>
      <c r="BW104" s="48">
        <v>809283</v>
      </c>
      <c r="BX104" s="48">
        <v>311420</v>
      </c>
      <c r="BY104" s="48"/>
      <c r="BZ104" s="48">
        <v>108682</v>
      </c>
      <c r="CA104" s="48"/>
      <c r="CB104" s="48">
        <v>116641</v>
      </c>
      <c r="CC104" s="48">
        <v>0</v>
      </c>
      <c r="CD104" s="48">
        <v>0</v>
      </c>
      <c r="CE104" s="48">
        <v>10966039</v>
      </c>
      <c r="CF104" s="48"/>
      <c r="CG104" s="48"/>
      <c r="CH104" s="48">
        <v>327289</v>
      </c>
      <c r="CI104" s="48"/>
      <c r="CJ104" s="48"/>
      <c r="CK104" s="48">
        <v>1824000</v>
      </c>
      <c r="CL104" s="48">
        <v>1725000</v>
      </c>
      <c r="CM104" s="48">
        <v>2320500</v>
      </c>
      <c r="CN104" s="48">
        <v>1394250</v>
      </c>
      <c r="CO104" s="48">
        <v>3375000</v>
      </c>
      <c r="CP104" s="48">
        <v>234941850</v>
      </c>
    </row>
    <row r="105" spans="1:94" x14ac:dyDescent="0.35">
      <c r="A105" t="s">
        <v>603</v>
      </c>
      <c r="B105" s="48">
        <v>58852750</v>
      </c>
      <c r="C105" s="48">
        <v>48945932</v>
      </c>
      <c r="D105" s="48">
        <v>4683953</v>
      </c>
      <c r="E105" s="48">
        <v>5222865</v>
      </c>
      <c r="F105" s="48">
        <v>69411689</v>
      </c>
      <c r="G105" s="48">
        <v>47649259</v>
      </c>
      <c r="H105" s="48">
        <v>21180204</v>
      </c>
      <c r="I105" s="48">
        <v>582226</v>
      </c>
      <c r="J105" s="48">
        <v>0</v>
      </c>
      <c r="K105" s="48"/>
      <c r="L105" s="48"/>
      <c r="M105" s="48"/>
      <c r="N105" s="48"/>
      <c r="O105" s="48"/>
      <c r="P105" s="48">
        <v>0</v>
      </c>
      <c r="Q105" s="48">
        <v>4148596</v>
      </c>
      <c r="R105" s="48">
        <v>853</v>
      </c>
      <c r="S105" s="48"/>
      <c r="T105" s="48">
        <v>1283233</v>
      </c>
      <c r="U105" s="48"/>
      <c r="V105" s="48"/>
      <c r="W105" s="48"/>
      <c r="X105" s="48"/>
      <c r="Y105" s="48">
        <v>0</v>
      </c>
      <c r="Z105" s="48">
        <v>9234</v>
      </c>
      <c r="AA105" s="48">
        <v>0</v>
      </c>
      <c r="AB105" s="48"/>
      <c r="AC105" s="48"/>
      <c r="AD105" s="48"/>
      <c r="AE105" s="48">
        <v>733014</v>
      </c>
      <c r="AF105" s="48"/>
      <c r="AG105" s="48"/>
      <c r="AH105" s="48"/>
      <c r="AI105" s="48">
        <v>1014888</v>
      </c>
      <c r="AJ105" s="48">
        <v>41415</v>
      </c>
      <c r="AK105" s="48">
        <v>99808</v>
      </c>
      <c r="AL105" s="48"/>
      <c r="AM105" s="48"/>
      <c r="AN105" s="48"/>
      <c r="AO105" s="48"/>
      <c r="AP105" s="48">
        <v>0</v>
      </c>
      <c r="AQ105" s="48">
        <v>553498</v>
      </c>
      <c r="AR105" s="48">
        <v>0</v>
      </c>
      <c r="AS105" s="48">
        <v>0</v>
      </c>
      <c r="AT105" s="48">
        <v>391741</v>
      </c>
      <c r="AU105" s="48">
        <v>0</v>
      </c>
      <c r="AV105" s="48">
        <v>20911</v>
      </c>
      <c r="AW105" s="48"/>
      <c r="AX105" s="48">
        <v>14635452</v>
      </c>
      <c r="AY105" s="48">
        <v>0</v>
      </c>
      <c r="AZ105" s="48">
        <v>323084</v>
      </c>
      <c r="BA105" s="48">
        <v>0</v>
      </c>
      <c r="BB105" s="48">
        <v>14732</v>
      </c>
      <c r="BC105" s="48">
        <v>78890</v>
      </c>
      <c r="BD105" s="48"/>
      <c r="BE105" s="48"/>
      <c r="BF105" s="48">
        <v>0</v>
      </c>
      <c r="BG105" s="48">
        <v>4510901</v>
      </c>
      <c r="BH105" s="48">
        <v>8951328</v>
      </c>
      <c r="BI105" s="48">
        <v>737924</v>
      </c>
      <c r="BJ105" s="48">
        <v>11160</v>
      </c>
      <c r="BK105" s="48"/>
      <c r="BL105" s="48">
        <v>0</v>
      </c>
      <c r="BM105" s="48">
        <v>0</v>
      </c>
      <c r="BN105" s="48"/>
      <c r="BO105" s="48">
        <v>7433</v>
      </c>
      <c r="BP105" s="48">
        <v>4407633</v>
      </c>
      <c r="BQ105" s="48"/>
      <c r="BR105" s="48">
        <v>2773723</v>
      </c>
      <c r="BS105" s="48"/>
      <c r="BT105" s="48">
        <v>33748</v>
      </c>
      <c r="BU105" s="48">
        <v>180549</v>
      </c>
      <c r="BV105" s="48">
        <v>1255502</v>
      </c>
      <c r="BW105" s="48">
        <v>143146</v>
      </c>
      <c r="BX105" s="48">
        <v>858</v>
      </c>
      <c r="BY105" s="48">
        <v>376</v>
      </c>
      <c r="BZ105" s="48"/>
      <c r="CA105" s="48"/>
      <c r="CB105" s="48">
        <v>19730</v>
      </c>
      <c r="CC105" s="48">
        <v>452467</v>
      </c>
      <c r="CD105" s="48">
        <v>452467</v>
      </c>
      <c r="CE105" s="48">
        <v>7667500</v>
      </c>
      <c r="CF105" s="48"/>
      <c r="CG105" s="48"/>
      <c r="CH105" s="48">
        <v>250000</v>
      </c>
      <c r="CI105" s="48"/>
      <c r="CJ105" s="48"/>
      <c r="CK105" s="48">
        <v>0</v>
      </c>
      <c r="CL105" s="48">
        <v>1650000</v>
      </c>
      <c r="CM105" s="48">
        <v>1417500</v>
      </c>
      <c r="CN105" s="48">
        <v>1050000</v>
      </c>
      <c r="CO105" s="48">
        <v>3300000</v>
      </c>
      <c r="CP105" s="48">
        <v>159576087</v>
      </c>
    </row>
    <row r="106" spans="1:94" x14ac:dyDescent="0.35">
      <c r="A106" t="s">
        <v>611</v>
      </c>
      <c r="B106" s="48">
        <v>157322256</v>
      </c>
      <c r="C106" s="48">
        <v>127232838</v>
      </c>
      <c r="D106" s="48">
        <v>16632555</v>
      </c>
      <c r="E106" s="48">
        <v>13456863</v>
      </c>
      <c r="F106" s="48">
        <v>172251166</v>
      </c>
      <c r="G106" s="48">
        <v>124683623</v>
      </c>
      <c r="H106" s="48">
        <v>47205227</v>
      </c>
      <c r="I106" s="48">
        <v>362315</v>
      </c>
      <c r="J106" s="48">
        <v>19240640</v>
      </c>
      <c r="K106" s="48">
        <v>19320</v>
      </c>
      <c r="L106" s="48"/>
      <c r="M106" s="48"/>
      <c r="N106" s="48"/>
      <c r="O106" s="48"/>
      <c r="P106" s="48">
        <v>19221320</v>
      </c>
      <c r="Q106" s="48">
        <v>30319926</v>
      </c>
      <c r="R106" s="48"/>
      <c r="S106" s="48">
        <v>2968</v>
      </c>
      <c r="T106" s="48">
        <v>2257402</v>
      </c>
      <c r="U106" s="48"/>
      <c r="V106" s="48"/>
      <c r="W106" s="48"/>
      <c r="X106" s="48">
        <v>0</v>
      </c>
      <c r="Y106" s="48">
        <v>3197</v>
      </c>
      <c r="Z106" s="48">
        <v>11536</v>
      </c>
      <c r="AA106" s="48">
        <v>11033</v>
      </c>
      <c r="AB106" s="48"/>
      <c r="AC106" s="48">
        <v>15544</v>
      </c>
      <c r="AD106" s="48"/>
      <c r="AE106" s="48">
        <v>1694572</v>
      </c>
      <c r="AF106" s="48"/>
      <c r="AG106" s="48">
        <v>2804699</v>
      </c>
      <c r="AH106" s="48"/>
      <c r="AI106" s="48">
        <v>983092</v>
      </c>
      <c r="AJ106" s="48">
        <v>0</v>
      </c>
      <c r="AK106" s="48">
        <v>10863</v>
      </c>
      <c r="AL106" s="48">
        <v>0</v>
      </c>
      <c r="AM106" s="48"/>
      <c r="AN106" s="48">
        <v>54920</v>
      </c>
      <c r="AO106" s="48"/>
      <c r="AP106" s="48">
        <v>141087</v>
      </c>
      <c r="AQ106" s="48">
        <v>1725587</v>
      </c>
      <c r="AR106" s="48">
        <v>5</v>
      </c>
      <c r="AS106" s="48">
        <v>9674570</v>
      </c>
      <c r="AT106" s="48">
        <v>1610254</v>
      </c>
      <c r="AU106" s="48">
        <v>9016303</v>
      </c>
      <c r="AV106" s="48">
        <v>187954</v>
      </c>
      <c r="AW106" s="48">
        <v>114341</v>
      </c>
      <c r="AX106" s="48">
        <v>26317908</v>
      </c>
      <c r="AY106" s="48"/>
      <c r="AZ106" s="48">
        <v>21091</v>
      </c>
      <c r="BA106" s="48">
        <v>0</v>
      </c>
      <c r="BB106" s="48">
        <v>3113508</v>
      </c>
      <c r="BC106" s="48">
        <v>399221</v>
      </c>
      <c r="BD106" s="48"/>
      <c r="BE106" s="48">
        <v>166467</v>
      </c>
      <c r="BF106" s="48">
        <v>13037</v>
      </c>
      <c r="BG106" s="48">
        <v>22337433</v>
      </c>
      <c r="BH106" s="48">
        <v>0</v>
      </c>
      <c r="BI106" s="48">
        <v>155772</v>
      </c>
      <c r="BJ106" s="48">
        <v>33253</v>
      </c>
      <c r="BK106" s="48">
        <v>6176</v>
      </c>
      <c r="BL106" s="48">
        <v>2496</v>
      </c>
      <c r="BM106" s="48">
        <v>9144</v>
      </c>
      <c r="BN106" s="48"/>
      <c r="BO106" s="48">
        <v>60310</v>
      </c>
      <c r="BP106" s="48">
        <v>19066868</v>
      </c>
      <c r="BQ106" s="48"/>
      <c r="BR106" s="48">
        <v>5750753</v>
      </c>
      <c r="BS106" s="48">
        <v>17138</v>
      </c>
      <c r="BT106" s="48">
        <v>20487</v>
      </c>
      <c r="BU106" s="48">
        <v>1953965</v>
      </c>
      <c r="BV106" s="48">
        <v>10000892</v>
      </c>
      <c r="BW106" s="48">
        <v>841379</v>
      </c>
      <c r="BX106" s="48">
        <v>398372</v>
      </c>
      <c r="BY106" s="48">
        <v>446</v>
      </c>
      <c r="BZ106" s="48">
        <v>22140</v>
      </c>
      <c r="CA106" s="48"/>
      <c r="CB106" s="48">
        <v>61296</v>
      </c>
      <c r="CC106" s="48">
        <v>622143</v>
      </c>
      <c r="CD106" s="48">
        <v>622143</v>
      </c>
      <c r="CE106" s="48">
        <v>19560818</v>
      </c>
      <c r="CF106" s="48">
        <v>60818</v>
      </c>
      <c r="CG106" s="48"/>
      <c r="CH106" s="48">
        <v>0</v>
      </c>
      <c r="CI106" s="48"/>
      <c r="CJ106" s="48"/>
      <c r="CK106" s="48">
        <v>0</v>
      </c>
      <c r="CL106" s="48">
        <v>0</v>
      </c>
      <c r="CM106" s="48">
        <v>15750000</v>
      </c>
      <c r="CN106" s="48">
        <v>3750000</v>
      </c>
      <c r="CO106" s="48">
        <v>0</v>
      </c>
      <c r="CP106" s="48">
        <v>444701724</v>
      </c>
    </row>
    <row r="107" spans="1:94" x14ac:dyDescent="0.35">
      <c r="A107" t="s">
        <v>618</v>
      </c>
      <c r="B107" s="48">
        <v>49217682</v>
      </c>
      <c r="C107" s="48">
        <v>42772185</v>
      </c>
      <c r="D107" s="48">
        <v>3373352</v>
      </c>
      <c r="E107" s="48">
        <v>3072145</v>
      </c>
      <c r="F107" s="48">
        <v>38444473</v>
      </c>
      <c r="G107" s="48">
        <v>24845600</v>
      </c>
      <c r="H107" s="48">
        <v>13511294</v>
      </c>
      <c r="I107" s="48">
        <v>87579</v>
      </c>
      <c r="J107" s="48">
        <v>6427360</v>
      </c>
      <c r="K107" s="48"/>
      <c r="L107" s="48"/>
      <c r="M107" s="48"/>
      <c r="N107" s="48"/>
      <c r="O107" s="48"/>
      <c r="P107" s="48">
        <v>6427360</v>
      </c>
      <c r="Q107" s="48">
        <v>1744155</v>
      </c>
      <c r="R107" s="48"/>
      <c r="S107" s="48"/>
      <c r="T107" s="48">
        <v>179242</v>
      </c>
      <c r="U107" s="48"/>
      <c r="V107" s="48"/>
      <c r="W107" s="48"/>
      <c r="X107" s="48"/>
      <c r="Y107" s="48">
        <v>0</v>
      </c>
      <c r="Z107" s="48">
        <v>770</v>
      </c>
      <c r="AA107" s="48">
        <v>0</v>
      </c>
      <c r="AB107" s="48"/>
      <c r="AC107" s="48"/>
      <c r="AD107" s="48"/>
      <c r="AE107" s="48">
        <v>61826</v>
      </c>
      <c r="AF107" s="48"/>
      <c r="AG107" s="48"/>
      <c r="AH107" s="48"/>
      <c r="AI107" s="48">
        <v>23355</v>
      </c>
      <c r="AJ107" s="48">
        <v>9646</v>
      </c>
      <c r="AK107" s="48">
        <v>6111</v>
      </c>
      <c r="AL107" s="48"/>
      <c r="AM107" s="48"/>
      <c r="AN107" s="48"/>
      <c r="AO107" s="48"/>
      <c r="AP107" s="48">
        <v>0</v>
      </c>
      <c r="AQ107" s="48">
        <v>200000</v>
      </c>
      <c r="AR107" s="48"/>
      <c r="AS107" s="48">
        <v>760921</v>
      </c>
      <c r="AT107" s="48">
        <v>160428</v>
      </c>
      <c r="AU107" s="48">
        <v>341857</v>
      </c>
      <c r="AV107" s="48">
        <v>0</v>
      </c>
      <c r="AW107" s="48"/>
      <c r="AX107" s="48">
        <v>1744123</v>
      </c>
      <c r="AY107" s="48">
        <v>11158</v>
      </c>
      <c r="AZ107" s="48">
        <v>43921</v>
      </c>
      <c r="BA107" s="48">
        <v>0</v>
      </c>
      <c r="BB107" s="48">
        <v>900914</v>
      </c>
      <c r="BC107" s="48">
        <v>265778</v>
      </c>
      <c r="BD107" s="48"/>
      <c r="BE107" s="48">
        <v>24813</v>
      </c>
      <c r="BF107" s="48">
        <v>0</v>
      </c>
      <c r="BG107" s="48">
        <v>43897</v>
      </c>
      <c r="BH107" s="48">
        <v>61642</v>
      </c>
      <c r="BI107" s="48">
        <v>392000</v>
      </c>
      <c r="BJ107" s="48"/>
      <c r="BK107" s="48"/>
      <c r="BL107" s="48">
        <v>0</v>
      </c>
      <c r="BM107" s="48">
        <v>0</v>
      </c>
      <c r="BN107" s="48"/>
      <c r="BO107" s="48"/>
      <c r="BP107" s="48">
        <v>3279497</v>
      </c>
      <c r="BQ107" s="48"/>
      <c r="BR107" s="48">
        <v>1425661</v>
      </c>
      <c r="BS107" s="48"/>
      <c r="BT107" s="48">
        <v>6358</v>
      </c>
      <c r="BU107" s="48"/>
      <c r="BV107" s="48">
        <v>1067552</v>
      </c>
      <c r="BW107" s="48"/>
      <c r="BX107" s="48">
        <v>684462</v>
      </c>
      <c r="BY107" s="48">
        <v>9446</v>
      </c>
      <c r="BZ107" s="48"/>
      <c r="CA107" s="48">
        <v>963</v>
      </c>
      <c r="CB107" s="48">
        <v>85056</v>
      </c>
      <c r="CC107" s="48">
        <v>0</v>
      </c>
      <c r="CD107" s="48">
        <v>0</v>
      </c>
      <c r="CE107" s="48">
        <v>0</v>
      </c>
      <c r="CF107" s="48"/>
      <c r="CG107" s="48"/>
      <c r="CH107" s="48">
        <v>0</v>
      </c>
      <c r="CI107" s="48"/>
      <c r="CJ107" s="48"/>
      <c r="CK107" s="48">
        <v>0</v>
      </c>
      <c r="CL107" s="48">
        <v>0</v>
      </c>
      <c r="CM107" s="48">
        <v>0</v>
      </c>
      <c r="CN107" s="48">
        <v>0</v>
      </c>
      <c r="CO107" s="48">
        <v>0</v>
      </c>
      <c r="CP107" s="48">
        <v>100857289</v>
      </c>
    </row>
    <row r="108" spans="1:94" x14ac:dyDescent="0.35">
      <c r="A108" t="s">
        <v>621</v>
      </c>
      <c r="B108" s="48">
        <v>102886101</v>
      </c>
      <c r="C108" s="48">
        <v>84845206</v>
      </c>
      <c r="D108" s="48">
        <v>10123009</v>
      </c>
      <c r="E108" s="48">
        <v>7917887</v>
      </c>
      <c r="F108" s="48">
        <v>84679986</v>
      </c>
      <c r="G108" s="48">
        <v>54972780</v>
      </c>
      <c r="H108" s="48">
        <v>29623449</v>
      </c>
      <c r="I108" s="48">
        <v>83757</v>
      </c>
      <c r="J108" s="48">
        <v>6400000</v>
      </c>
      <c r="K108" s="48"/>
      <c r="L108" s="48"/>
      <c r="M108" s="48"/>
      <c r="N108" s="48"/>
      <c r="O108" s="48"/>
      <c r="P108" s="48">
        <v>6400000</v>
      </c>
      <c r="Q108" s="48">
        <v>7591600</v>
      </c>
      <c r="R108" s="48"/>
      <c r="S108" s="48"/>
      <c r="T108" s="48">
        <v>1060963</v>
      </c>
      <c r="U108" s="48"/>
      <c r="V108" s="48"/>
      <c r="W108" s="48"/>
      <c r="X108" s="48"/>
      <c r="Y108" s="48">
        <v>43614</v>
      </c>
      <c r="Z108" s="48">
        <v>10774</v>
      </c>
      <c r="AA108" s="48">
        <v>8362</v>
      </c>
      <c r="AB108" s="48"/>
      <c r="AC108" s="48"/>
      <c r="AD108" s="48"/>
      <c r="AE108" s="48">
        <v>938728</v>
      </c>
      <c r="AF108" s="48"/>
      <c r="AG108" s="48"/>
      <c r="AH108" s="48">
        <v>4508</v>
      </c>
      <c r="AI108" s="48">
        <v>832729</v>
      </c>
      <c r="AJ108" s="48">
        <v>40142</v>
      </c>
      <c r="AK108" s="48">
        <v>36105</v>
      </c>
      <c r="AL108" s="48"/>
      <c r="AM108" s="48"/>
      <c r="AN108" s="48"/>
      <c r="AO108" s="48"/>
      <c r="AP108" s="48">
        <v>112115</v>
      </c>
      <c r="AQ108" s="48">
        <v>1430444</v>
      </c>
      <c r="AR108" s="48">
        <v>5</v>
      </c>
      <c r="AS108" s="48">
        <v>2174061</v>
      </c>
      <c r="AT108" s="48">
        <v>502734</v>
      </c>
      <c r="AU108" s="48">
        <v>341857</v>
      </c>
      <c r="AV108" s="48">
        <v>54459</v>
      </c>
      <c r="AW108" s="48"/>
      <c r="AX108" s="48">
        <v>23211009</v>
      </c>
      <c r="AY108" s="48">
        <v>11158</v>
      </c>
      <c r="AZ108" s="48">
        <v>1744</v>
      </c>
      <c r="BA108" s="48">
        <v>3161</v>
      </c>
      <c r="BB108" s="48">
        <v>945123</v>
      </c>
      <c r="BC108" s="48">
        <v>160292</v>
      </c>
      <c r="BD108" s="48"/>
      <c r="BE108" s="48">
        <v>22976</v>
      </c>
      <c r="BF108" s="48">
        <v>10667</v>
      </c>
      <c r="BG108" s="48">
        <v>8285583</v>
      </c>
      <c r="BH108" s="48">
        <v>13245827</v>
      </c>
      <c r="BI108" s="48">
        <v>490000</v>
      </c>
      <c r="BJ108" s="48"/>
      <c r="BK108" s="48">
        <v>2766</v>
      </c>
      <c r="BL108" s="48">
        <v>3487</v>
      </c>
      <c r="BM108" s="48">
        <v>4572</v>
      </c>
      <c r="BN108" s="48"/>
      <c r="BO108" s="48">
        <v>23650</v>
      </c>
      <c r="BP108" s="48">
        <v>5899782</v>
      </c>
      <c r="BQ108" s="48">
        <v>3970</v>
      </c>
      <c r="BR108" s="48">
        <v>3342755</v>
      </c>
      <c r="BS108" s="48">
        <v>2938</v>
      </c>
      <c r="BT108" s="48"/>
      <c r="BU108" s="48">
        <v>883664</v>
      </c>
      <c r="BV108" s="48">
        <v>1571808</v>
      </c>
      <c r="BW108" s="48">
        <v>37742</v>
      </c>
      <c r="BX108" s="48">
        <v>429</v>
      </c>
      <c r="BY108" s="48">
        <v>38046</v>
      </c>
      <c r="BZ108" s="48">
        <v>16096</v>
      </c>
      <c r="CA108" s="48"/>
      <c r="CB108" s="48">
        <v>2333</v>
      </c>
      <c r="CC108" s="48">
        <v>226234</v>
      </c>
      <c r="CD108" s="48">
        <v>226234</v>
      </c>
      <c r="CE108" s="48">
        <v>32825000</v>
      </c>
      <c r="CF108" s="48"/>
      <c r="CG108" s="48"/>
      <c r="CH108" s="48">
        <v>125000</v>
      </c>
      <c r="CI108" s="48"/>
      <c r="CJ108" s="48"/>
      <c r="CK108" s="48">
        <v>0</v>
      </c>
      <c r="CL108" s="48">
        <v>7500000</v>
      </c>
      <c r="CM108" s="48">
        <v>6300000</v>
      </c>
      <c r="CN108" s="48">
        <v>3750000</v>
      </c>
      <c r="CO108" s="48">
        <v>15150000</v>
      </c>
      <c r="CP108" s="48">
        <v>263719711</v>
      </c>
    </row>
    <row r="109" spans="1:94" x14ac:dyDescent="0.35">
      <c r="A109" t="s">
        <v>628</v>
      </c>
      <c r="B109" s="48">
        <v>2639946</v>
      </c>
      <c r="C109" s="48">
        <v>2238634</v>
      </c>
      <c r="D109" s="48">
        <v>210383</v>
      </c>
      <c r="E109" s="48">
        <v>190929</v>
      </c>
      <c r="F109" s="48">
        <v>2724762</v>
      </c>
      <c r="G109" s="48">
        <v>2285278</v>
      </c>
      <c r="H109" s="48">
        <v>417370</v>
      </c>
      <c r="I109" s="48">
        <v>22115</v>
      </c>
      <c r="J109" s="48"/>
      <c r="K109" s="48"/>
      <c r="L109" s="48"/>
      <c r="M109" s="48"/>
      <c r="N109" s="48"/>
      <c r="O109" s="48"/>
      <c r="P109" s="48"/>
      <c r="Q109" s="48">
        <v>1647505</v>
      </c>
      <c r="R109" s="48"/>
      <c r="S109" s="48"/>
      <c r="T109" s="48">
        <v>58761</v>
      </c>
      <c r="U109" s="48"/>
      <c r="V109" s="48"/>
      <c r="W109" s="48"/>
      <c r="X109" s="48"/>
      <c r="Y109" s="48"/>
      <c r="Z109" s="48"/>
      <c r="AA109" s="48"/>
      <c r="AB109" s="48"/>
      <c r="AC109" s="48"/>
      <c r="AD109" s="48"/>
      <c r="AE109" s="48">
        <v>56119</v>
      </c>
      <c r="AF109" s="48"/>
      <c r="AG109" s="48"/>
      <c r="AH109" s="48"/>
      <c r="AI109" s="48">
        <v>161577</v>
      </c>
      <c r="AJ109" s="48">
        <v>0</v>
      </c>
      <c r="AK109" s="48">
        <v>21048</v>
      </c>
      <c r="AL109" s="48"/>
      <c r="AM109" s="48"/>
      <c r="AN109" s="48"/>
      <c r="AO109" s="48"/>
      <c r="AP109" s="48"/>
      <c r="AQ109" s="48">
        <v>1350000</v>
      </c>
      <c r="AR109" s="48"/>
      <c r="AS109" s="48"/>
      <c r="AT109" s="48"/>
      <c r="AU109" s="48"/>
      <c r="AV109" s="48"/>
      <c r="AW109" s="48"/>
      <c r="AX109" s="48">
        <v>3393124</v>
      </c>
      <c r="AY109" s="48"/>
      <c r="AZ109" s="48"/>
      <c r="BA109" s="48">
        <v>0</v>
      </c>
      <c r="BB109" s="48">
        <v>0</v>
      </c>
      <c r="BC109" s="48">
        <v>19389</v>
      </c>
      <c r="BD109" s="48"/>
      <c r="BE109" s="48"/>
      <c r="BF109" s="48">
        <v>3556</v>
      </c>
      <c r="BG109" s="48">
        <v>7949</v>
      </c>
      <c r="BH109" s="48">
        <v>3362231</v>
      </c>
      <c r="BI109" s="48"/>
      <c r="BJ109" s="48"/>
      <c r="BK109" s="48"/>
      <c r="BL109" s="48"/>
      <c r="BM109" s="48"/>
      <c r="BN109" s="48"/>
      <c r="BO109" s="48"/>
      <c r="BP109" s="48">
        <v>590666</v>
      </c>
      <c r="BQ109" s="48"/>
      <c r="BR109" s="48">
        <v>322793</v>
      </c>
      <c r="BS109" s="48"/>
      <c r="BT109" s="48"/>
      <c r="BU109" s="48"/>
      <c r="BV109" s="48">
        <v>250947</v>
      </c>
      <c r="BW109" s="48"/>
      <c r="BX109" s="48"/>
      <c r="BY109" s="48">
        <v>15218</v>
      </c>
      <c r="BZ109" s="48"/>
      <c r="CA109" s="48">
        <v>1708</v>
      </c>
      <c r="CB109" s="48"/>
      <c r="CC109" s="48"/>
      <c r="CD109" s="48"/>
      <c r="CE109" s="48">
        <v>0</v>
      </c>
      <c r="CF109" s="48"/>
      <c r="CG109" s="48"/>
      <c r="CH109" s="48"/>
      <c r="CI109" s="48"/>
      <c r="CJ109" s="48"/>
      <c r="CK109" s="48">
        <v>0</v>
      </c>
      <c r="CL109" s="48"/>
      <c r="CM109" s="48">
        <v>0</v>
      </c>
      <c r="CN109" s="48">
        <v>0</v>
      </c>
      <c r="CO109" s="48"/>
      <c r="CP109" s="48">
        <v>10996003</v>
      </c>
    </row>
    <row r="110" spans="1:94" x14ac:dyDescent="0.35">
      <c r="A110" t="s">
        <v>634</v>
      </c>
      <c r="B110" s="48">
        <v>13082591</v>
      </c>
      <c r="C110" s="48">
        <v>10594872</v>
      </c>
      <c r="D110" s="48">
        <v>1271773</v>
      </c>
      <c r="E110" s="48">
        <v>1215946</v>
      </c>
      <c r="F110" s="48">
        <v>19106334</v>
      </c>
      <c r="G110" s="48">
        <v>14593724</v>
      </c>
      <c r="H110" s="48">
        <v>4478409</v>
      </c>
      <c r="I110" s="48">
        <v>34201</v>
      </c>
      <c r="J110" s="48"/>
      <c r="K110" s="48"/>
      <c r="L110" s="48"/>
      <c r="M110" s="48"/>
      <c r="N110" s="48"/>
      <c r="O110" s="48"/>
      <c r="P110" s="48"/>
      <c r="Q110" s="48">
        <v>4502703</v>
      </c>
      <c r="R110" s="48"/>
      <c r="S110" s="48"/>
      <c r="T110" s="48">
        <v>282857</v>
      </c>
      <c r="U110" s="48"/>
      <c r="V110" s="48"/>
      <c r="W110" s="48"/>
      <c r="X110" s="48"/>
      <c r="Y110" s="48"/>
      <c r="Z110" s="48"/>
      <c r="AA110" s="48"/>
      <c r="AB110" s="48"/>
      <c r="AC110" s="48"/>
      <c r="AD110" s="48"/>
      <c r="AE110" s="48">
        <v>73267</v>
      </c>
      <c r="AF110" s="48"/>
      <c r="AG110" s="48"/>
      <c r="AH110" s="48">
        <v>6073</v>
      </c>
      <c r="AI110" s="48">
        <v>77326</v>
      </c>
      <c r="AJ110" s="48">
        <v>0</v>
      </c>
      <c r="AK110" s="48">
        <v>8827</v>
      </c>
      <c r="AL110" s="48"/>
      <c r="AM110" s="48"/>
      <c r="AN110" s="48"/>
      <c r="AO110" s="48"/>
      <c r="AP110" s="48">
        <v>130382</v>
      </c>
      <c r="AQ110" s="48">
        <v>1214836</v>
      </c>
      <c r="AR110" s="48"/>
      <c r="AS110" s="48">
        <v>869624</v>
      </c>
      <c r="AT110" s="48">
        <v>212193</v>
      </c>
      <c r="AU110" s="48">
        <v>598250</v>
      </c>
      <c r="AV110" s="48">
        <v>0</v>
      </c>
      <c r="AW110" s="48">
        <v>1029066</v>
      </c>
      <c r="AX110" s="48">
        <v>5015327</v>
      </c>
      <c r="AY110" s="48"/>
      <c r="AZ110" s="48"/>
      <c r="BA110" s="48">
        <v>0</v>
      </c>
      <c r="BB110" s="48">
        <v>101100</v>
      </c>
      <c r="BC110" s="48">
        <v>229410</v>
      </c>
      <c r="BD110" s="48"/>
      <c r="BE110" s="48"/>
      <c r="BF110" s="48">
        <v>0</v>
      </c>
      <c r="BG110" s="48">
        <v>83646</v>
      </c>
      <c r="BH110" s="48">
        <v>4439868</v>
      </c>
      <c r="BI110" s="48">
        <v>156066</v>
      </c>
      <c r="BJ110" s="48"/>
      <c r="BK110" s="48"/>
      <c r="BL110" s="48">
        <v>0</v>
      </c>
      <c r="BM110" s="48"/>
      <c r="BN110" s="48"/>
      <c r="BO110" s="48">
        <v>5237</v>
      </c>
      <c r="BP110" s="48">
        <v>1682271</v>
      </c>
      <c r="BQ110" s="48">
        <v>1985</v>
      </c>
      <c r="BR110" s="48">
        <v>385796</v>
      </c>
      <c r="BS110" s="48">
        <v>7882</v>
      </c>
      <c r="BT110" s="48">
        <v>879</v>
      </c>
      <c r="BU110" s="48">
        <v>123850</v>
      </c>
      <c r="BV110" s="48">
        <v>793859</v>
      </c>
      <c r="BW110" s="48">
        <v>84919</v>
      </c>
      <c r="BX110" s="48">
        <v>203858</v>
      </c>
      <c r="BY110" s="48">
        <v>39046</v>
      </c>
      <c r="BZ110" s="48">
        <v>18199</v>
      </c>
      <c r="CA110" s="48">
        <v>6871</v>
      </c>
      <c r="CB110" s="48">
        <v>15126</v>
      </c>
      <c r="CC110" s="48">
        <v>117830</v>
      </c>
      <c r="CD110" s="48">
        <v>117830</v>
      </c>
      <c r="CE110" s="48">
        <v>0</v>
      </c>
      <c r="CF110" s="48"/>
      <c r="CG110" s="48"/>
      <c r="CH110" s="48"/>
      <c r="CI110" s="48"/>
      <c r="CJ110" s="48"/>
      <c r="CK110" s="48">
        <v>0</v>
      </c>
      <c r="CL110" s="48">
        <v>0</v>
      </c>
      <c r="CM110" s="48">
        <v>0</v>
      </c>
      <c r="CN110" s="48">
        <v>0</v>
      </c>
      <c r="CO110" s="48">
        <v>0</v>
      </c>
      <c r="CP110" s="48">
        <v>43507056</v>
      </c>
    </row>
    <row r="111" spans="1:94" x14ac:dyDescent="0.35">
      <c r="A111" t="s">
        <v>641</v>
      </c>
      <c r="B111" s="48">
        <v>7640469</v>
      </c>
      <c r="C111" s="48">
        <v>6393656</v>
      </c>
      <c r="D111" s="48">
        <v>884755</v>
      </c>
      <c r="E111" s="48">
        <v>362057</v>
      </c>
      <c r="F111" s="48">
        <v>16534326</v>
      </c>
      <c r="G111" s="48">
        <v>11572931</v>
      </c>
      <c r="H111" s="48">
        <v>4955695</v>
      </c>
      <c r="I111" s="48">
        <v>5700</v>
      </c>
      <c r="J111" s="48"/>
      <c r="K111" s="48"/>
      <c r="L111" s="48"/>
      <c r="M111" s="48"/>
      <c r="N111" s="48"/>
      <c r="O111" s="48"/>
      <c r="P111" s="48"/>
      <c r="Q111" s="48">
        <v>2721888</v>
      </c>
      <c r="R111" s="48"/>
      <c r="S111" s="48"/>
      <c r="T111" s="48">
        <v>130580</v>
      </c>
      <c r="U111" s="48"/>
      <c r="V111" s="48"/>
      <c r="W111" s="48"/>
      <c r="X111" s="48"/>
      <c r="Y111" s="48">
        <v>0</v>
      </c>
      <c r="Z111" s="48">
        <v>0</v>
      </c>
      <c r="AA111" s="48">
        <v>0</v>
      </c>
      <c r="AB111" s="48"/>
      <c r="AC111" s="48"/>
      <c r="AD111" s="48"/>
      <c r="AE111" s="48">
        <v>376594</v>
      </c>
      <c r="AF111" s="48"/>
      <c r="AG111" s="48"/>
      <c r="AH111" s="48"/>
      <c r="AI111" s="48">
        <v>386233</v>
      </c>
      <c r="AJ111" s="48">
        <v>0</v>
      </c>
      <c r="AK111" s="48">
        <v>34627</v>
      </c>
      <c r="AL111" s="48"/>
      <c r="AM111" s="48"/>
      <c r="AN111" s="48"/>
      <c r="AO111" s="48"/>
      <c r="AP111" s="48"/>
      <c r="AQ111" s="48">
        <v>50000</v>
      </c>
      <c r="AR111" s="48"/>
      <c r="AS111" s="48">
        <v>869624</v>
      </c>
      <c r="AT111" s="48">
        <v>19587</v>
      </c>
      <c r="AU111" s="48">
        <v>854643</v>
      </c>
      <c r="AV111" s="48"/>
      <c r="AW111" s="48"/>
      <c r="AX111" s="48">
        <v>488866</v>
      </c>
      <c r="AY111" s="48"/>
      <c r="AZ111" s="48">
        <v>0</v>
      </c>
      <c r="BA111" s="48">
        <v>0</v>
      </c>
      <c r="BB111" s="48">
        <v>18000</v>
      </c>
      <c r="BC111" s="48">
        <v>10518</v>
      </c>
      <c r="BD111" s="48"/>
      <c r="BE111" s="48"/>
      <c r="BF111" s="48">
        <v>0</v>
      </c>
      <c r="BG111" s="48">
        <v>58150</v>
      </c>
      <c r="BH111" s="48">
        <v>10197</v>
      </c>
      <c r="BI111" s="48">
        <v>392000</v>
      </c>
      <c r="BJ111" s="48"/>
      <c r="BK111" s="48"/>
      <c r="BL111" s="48"/>
      <c r="BM111" s="48"/>
      <c r="BN111" s="48"/>
      <c r="BO111" s="48"/>
      <c r="BP111" s="48">
        <v>1326319</v>
      </c>
      <c r="BQ111" s="48"/>
      <c r="BR111" s="48">
        <v>101511</v>
      </c>
      <c r="BS111" s="48"/>
      <c r="BT111" s="48">
        <v>547</v>
      </c>
      <c r="BU111" s="48"/>
      <c r="BV111" s="48">
        <v>1064534</v>
      </c>
      <c r="BW111" s="48"/>
      <c r="BX111" s="48">
        <v>77027</v>
      </c>
      <c r="BY111" s="48">
        <v>45732</v>
      </c>
      <c r="BZ111" s="48"/>
      <c r="CA111" s="48">
        <v>21519</v>
      </c>
      <c r="CB111" s="48">
        <v>15449</v>
      </c>
      <c r="CC111" s="48">
        <v>23566</v>
      </c>
      <c r="CD111" s="48">
        <v>23566</v>
      </c>
      <c r="CE111" s="48">
        <v>896250</v>
      </c>
      <c r="CF111" s="48"/>
      <c r="CG111" s="48"/>
      <c r="CH111" s="48"/>
      <c r="CI111" s="48"/>
      <c r="CJ111" s="48"/>
      <c r="CK111" s="48"/>
      <c r="CL111" s="48">
        <v>105000</v>
      </c>
      <c r="CM111" s="48">
        <v>341250</v>
      </c>
      <c r="CN111" s="48">
        <v>240000</v>
      </c>
      <c r="CO111" s="48">
        <v>210000</v>
      </c>
      <c r="CP111" s="48">
        <v>29631685</v>
      </c>
    </row>
    <row r="112" spans="1:94" x14ac:dyDescent="0.35">
      <c r="A112" t="s">
        <v>645</v>
      </c>
      <c r="B112" s="48">
        <v>108590719</v>
      </c>
      <c r="C112" s="48">
        <v>90745975</v>
      </c>
      <c r="D112" s="48">
        <v>10296688</v>
      </c>
      <c r="E112" s="48">
        <v>7548056</v>
      </c>
      <c r="F112" s="48">
        <v>96575282</v>
      </c>
      <c r="G112" s="48">
        <v>63831406</v>
      </c>
      <c r="H112" s="48">
        <v>32606485</v>
      </c>
      <c r="I112" s="48">
        <v>137391</v>
      </c>
      <c r="J112" s="48">
        <v>0</v>
      </c>
      <c r="K112" s="48"/>
      <c r="L112" s="48"/>
      <c r="M112" s="48"/>
      <c r="N112" s="48"/>
      <c r="O112" s="48"/>
      <c r="P112" s="48">
        <v>0</v>
      </c>
      <c r="Q112" s="48">
        <v>13034375</v>
      </c>
      <c r="R112" s="48">
        <v>4702</v>
      </c>
      <c r="S112" s="48"/>
      <c r="T112" s="48">
        <v>1411114</v>
      </c>
      <c r="U112" s="48"/>
      <c r="V112" s="48"/>
      <c r="W112" s="48"/>
      <c r="X112" s="48"/>
      <c r="Y112" s="48">
        <v>27192</v>
      </c>
      <c r="Z112" s="48">
        <v>17699</v>
      </c>
      <c r="AA112" s="48">
        <v>7465</v>
      </c>
      <c r="AB112" s="48"/>
      <c r="AC112" s="48"/>
      <c r="AD112" s="48"/>
      <c r="AE112" s="48">
        <v>713529</v>
      </c>
      <c r="AF112" s="48">
        <v>277468</v>
      </c>
      <c r="AG112" s="48"/>
      <c r="AH112" s="48"/>
      <c r="AI112" s="48">
        <v>1236955</v>
      </c>
      <c r="AJ112" s="48">
        <v>94589</v>
      </c>
      <c r="AK112" s="48">
        <v>129003</v>
      </c>
      <c r="AL112" s="48">
        <v>0</v>
      </c>
      <c r="AM112" s="48"/>
      <c r="AN112" s="48"/>
      <c r="AO112" s="48"/>
      <c r="AP112" s="48">
        <v>422318</v>
      </c>
      <c r="AQ112" s="48">
        <v>1723853</v>
      </c>
      <c r="AR112" s="48">
        <v>5</v>
      </c>
      <c r="AS112" s="48">
        <v>3152388</v>
      </c>
      <c r="AT112" s="48">
        <v>1059114</v>
      </c>
      <c r="AU112" s="48">
        <v>2734857</v>
      </c>
      <c r="AV112" s="48">
        <v>22125</v>
      </c>
      <c r="AW112" s="48"/>
      <c r="AX112" s="48">
        <v>25460604</v>
      </c>
      <c r="AY112" s="48"/>
      <c r="AZ112" s="48">
        <v>0</v>
      </c>
      <c r="BA112" s="48">
        <v>0</v>
      </c>
      <c r="BB112" s="48">
        <v>1135904</v>
      </c>
      <c r="BC112" s="48">
        <v>80822</v>
      </c>
      <c r="BD112" s="48"/>
      <c r="BE112" s="48">
        <v>6356</v>
      </c>
      <c r="BF112" s="48">
        <v>3556</v>
      </c>
      <c r="BG112" s="48">
        <v>12573276</v>
      </c>
      <c r="BH112" s="48">
        <v>10895935</v>
      </c>
      <c r="BI112" s="48">
        <v>735000</v>
      </c>
      <c r="BJ112" s="48">
        <v>0</v>
      </c>
      <c r="BK112" s="48"/>
      <c r="BL112" s="48">
        <v>0</v>
      </c>
      <c r="BM112" s="48">
        <v>0</v>
      </c>
      <c r="BN112" s="48"/>
      <c r="BO112" s="48">
        <v>29754</v>
      </c>
      <c r="BP112" s="48">
        <v>6910862</v>
      </c>
      <c r="BQ112" s="48"/>
      <c r="BR112" s="48">
        <v>2171201</v>
      </c>
      <c r="BS112" s="48"/>
      <c r="BT112" s="48">
        <v>2886</v>
      </c>
      <c r="BU112" s="48">
        <v>1606151</v>
      </c>
      <c r="BV112" s="48">
        <v>2696485</v>
      </c>
      <c r="BW112" s="48">
        <v>122136</v>
      </c>
      <c r="BX112" s="48">
        <v>312003</v>
      </c>
      <c r="BY112" s="48"/>
      <c r="BZ112" s="48"/>
      <c r="CA112" s="48"/>
      <c r="CB112" s="48"/>
      <c r="CC112" s="48">
        <v>295065</v>
      </c>
      <c r="CD112" s="48">
        <v>295065</v>
      </c>
      <c r="CE112" s="48">
        <v>11899500</v>
      </c>
      <c r="CF112" s="48"/>
      <c r="CG112" s="48"/>
      <c r="CH112" s="48">
        <v>375000</v>
      </c>
      <c r="CI112" s="48"/>
      <c r="CJ112" s="48"/>
      <c r="CK112" s="48">
        <v>0</v>
      </c>
      <c r="CL112" s="48">
        <v>1702500</v>
      </c>
      <c r="CM112" s="48">
        <v>4767000</v>
      </c>
      <c r="CN112" s="48">
        <v>1650000</v>
      </c>
      <c r="CO112" s="48">
        <v>3405000</v>
      </c>
      <c r="CP112" s="48">
        <v>262766408</v>
      </c>
    </row>
    <row r="113" spans="1:94" x14ac:dyDescent="0.35">
      <c r="A113" t="s">
        <v>2069</v>
      </c>
      <c r="B113" s="48">
        <v>33455967</v>
      </c>
      <c r="C113" s="48">
        <v>30838330</v>
      </c>
      <c r="D113" s="48">
        <v>805243</v>
      </c>
      <c r="E113" s="48">
        <v>1812393</v>
      </c>
      <c r="F113" s="48">
        <v>18375334</v>
      </c>
      <c r="G113" s="48">
        <v>10595725</v>
      </c>
      <c r="H113" s="48">
        <v>7761000</v>
      </c>
      <c r="I113" s="48">
        <v>18610</v>
      </c>
      <c r="J113" s="48">
        <v>7200000</v>
      </c>
      <c r="K113" s="48"/>
      <c r="L113" s="48"/>
      <c r="M113" s="48"/>
      <c r="N113" s="48"/>
      <c r="O113" s="48"/>
      <c r="P113" s="48">
        <v>7200000</v>
      </c>
      <c r="Q113" s="48">
        <v>10718217</v>
      </c>
      <c r="R113" s="48"/>
      <c r="S113" s="48"/>
      <c r="T113" s="48">
        <v>239244</v>
      </c>
      <c r="U113" s="48"/>
      <c r="V113" s="48"/>
      <c r="W113" s="48"/>
      <c r="X113" s="48"/>
      <c r="Y113" s="48">
        <v>0</v>
      </c>
      <c r="Z113" s="48">
        <v>16383</v>
      </c>
      <c r="AA113" s="48">
        <v>0</v>
      </c>
      <c r="AB113" s="48"/>
      <c r="AC113" s="48"/>
      <c r="AD113" s="48"/>
      <c r="AE113" s="48">
        <v>369869</v>
      </c>
      <c r="AF113" s="48">
        <v>250703</v>
      </c>
      <c r="AG113" s="48">
        <v>4861478</v>
      </c>
      <c r="AH113" s="48"/>
      <c r="AI113" s="48">
        <v>503826</v>
      </c>
      <c r="AJ113" s="48">
        <v>0</v>
      </c>
      <c r="AK113" s="48">
        <v>68575</v>
      </c>
      <c r="AL113" s="48"/>
      <c r="AM113" s="48"/>
      <c r="AN113" s="48"/>
      <c r="AO113" s="48"/>
      <c r="AP113" s="48">
        <v>0</v>
      </c>
      <c r="AQ113" s="48">
        <v>859745</v>
      </c>
      <c r="AR113" s="48"/>
      <c r="AS113" s="48">
        <v>2608873</v>
      </c>
      <c r="AT113" s="48">
        <v>84877</v>
      </c>
      <c r="AU113" s="48">
        <v>854643</v>
      </c>
      <c r="AV113" s="48">
        <v>0</v>
      </c>
      <c r="AW113" s="48"/>
      <c r="AX113" s="48">
        <v>2702611</v>
      </c>
      <c r="AY113" s="48"/>
      <c r="AZ113" s="48">
        <v>163833</v>
      </c>
      <c r="BA113" s="48">
        <v>0</v>
      </c>
      <c r="BB113" s="48">
        <v>2333061</v>
      </c>
      <c r="BC113" s="48">
        <v>10519</v>
      </c>
      <c r="BD113" s="48"/>
      <c r="BE113" s="48">
        <v>1309</v>
      </c>
      <c r="BF113" s="48">
        <v>0</v>
      </c>
      <c r="BG113" s="48">
        <v>43453</v>
      </c>
      <c r="BH113" s="48">
        <v>0</v>
      </c>
      <c r="BI113" s="48">
        <v>147000</v>
      </c>
      <c r="BJ113" s="48"/>
      <c r="BK113" s="48"/>
      <c r="BL113" s="48">
        <v>0</v>
      </c>
      <c r="BM113" s="48">
        <v>0</v>
      </c>
      <c r="BN113" s="48"/>
      <c r="BO113" s="48">
        <v>3435</v>
      </c>
      <c r="BP113" s="48">
        <v>9718888</v>
      </c>
      <c r="BQ113" s="48"/>
      <c r="BR113" s="48">
        <v>7624580</v>
      </c>
      <c r="BS113" s="48">
        <v>23504</v>
      </c>
      <c r="BT113" s="48">
        <v>44120</v>
      </c>
      <c r="BU113" s="48">
        <v>1788830</v>
      </c>
      <c r="BV113" s="48">
        <v>102030</v>
      </c>
      <c r="BW113" s="48">
        <v>83871</v>
      </c>
      <c r="BX113" s="48">
        <v>8803</v>
      </c>
      <c r="BY113" s="48"/>
      <c r="BZ113" s="48">
        <v>39229</v>
      </c>
      <c r="CA113" s="48"/>
      <c r="CB113" s="48">
        <v>3922</v>
      </c>
      <c r="CC113" s="48">
        <v>471320</v>
      </c>
      <c r="CD113" s="48">
        <v>471320</v>
      </c>
      <c r="CE113" s="48">
        <v>22807</v>
      </c>
      <c r="CF113" s="48">
        <v>22807</v>
      </c>
      <c r="CG113" s="48"/>
      <c r="CH113" s="48"/>
      <c r="CI113" s="48"/>
      <c r="CJ113" s="48"/>
      <c r="CK113" s="48">
        <v>0</v>
      </c>
      <c r="CL113" s="48">
        <v>0</v>
      </c>
      <c r="CM113" s="48">
        <v>0</v>
      </c>
      <c r="CN113" s="48">
        <v>0</v>
      </c>
      <c r="CO113" s="48">
        <v>0</v>
      </c>
      <c r="CP113" s="48">
        <v>82665142</v>
      </c>
    </row>
    <row r="114" spans="1:94" x14ac:dyDescent="0.35">
      <c r="A114" t="s">
        <v>649</v>
      </c>
      <c r="B114" s="48">
        <v>23792169</v>
      </c>
      <c r="C114" s="48">
        <v>19998917</v>
      </c>
      <c r="D114" s="48">
        <v>1935780</v>
      </c>
      <c r="E114" s="48">
        <v>1857472</v>
      </c>
      <c r="F114" s="48">
        <v>14582003</v>
      </c>
      <c r="G114" s="48">
        <v>8275644</v>
      </c>
      <c r="H114" s="48">
        <v>6287909</v>
      </c>
      <c r="I114" s="48">
        <v>18449</v>
      </c>
      <c r="J114" s="48">
        <v>0</v>
      </c>
      <c r="K114" s="48"/>
      <c r="L114" s="48"/>
      <c r="M114" s="48"/>
      <c r="N114" s="48"/>
      <c r="O114" s="48"/>
      <c r="P114" s="48">
        <v>0</v>
      </c>
      <c r="Q114" s="48">
        <v>2069701</v>
      </c>
      <c r="R114" s="48"/>
      <c r="S114" s="48"/>
      <c r="T114" s="48">
        <v>754100</v>
      </c>
      <c r="U114" s="48"/>
      <c r="V114" s="48"/>
      <c r="W114" s="48"/>
      <c r="X114" s="48"/>
      <c r="Y114" s="48">
        <v>20444</v>
      </c>
      <c r="Z114" s="48">
        <v>40957</v>
      </c>
      <c r="AA114" s="48"/>
      <c r="AB114" s="48"/>
      <c r="AC114" s="48"/>
      <c r="AD114" s="48"/>
      <c r="AE114" s="48">
        <v>295895</v>
      </c>
      <c r="AF114" s="48">
        <v>0</v>
      </c>
      <c r="AG114" s="48"/>
      <c r="AH114" s="48"/>
      <c r="AI114" s="48">
        <v>51998</v>
      </c>
      <c r="AJ114" s="48">
        <v>50947</v>
      </c>
      <c r="AK114" s="48">
        <v>2037</v>
      </c>
      <c r="AL114" s="48"/>
      <c r="AM114" s="48"/>
      <c r="AN114" s="48"/>
      <c r="AO114" s="48"/>
      <c r="AP114" s="48">
        <v>4022</v>
      </c>
      <c r="AQ114" s="48">
        <v>81110</v>
      </c>
      <c r="AR114" s="48"/>
      <c r="AS114" s="48">
        <v>217406</v>
      </c>
      <c r="AT114" s="48">
        <v>208929</v>
      </c>
      <c r="AU114" s="48">
        <v>341857</v>
      </c>
      <c r="AV114" s="48"/>
      <c r="AW114" s="48"/>
      <c r="AX114" s="48">
        <v>6651772</v>
      </c>
      <c r="AY114" s="48"/>
      <c r="AZ114" s="48">
        <v>0</v>
      </c>
      <c r="BA114" s="48">
        <v>0</v>
      </c>
      <c r="BB114" s="48">
        <v>9000</v>
      </c>
      <c r="BC114" s="48">
        <v>0</v>
      </c>
      <c r="BD114" s="48"/>
      <c r="BE114" s="48">
        <v>5744</v>
      </c>
      <c r="BF114" s="48">
        <v>0</v>
      </c>
      <c r="BG114" s="48">
        <v>11085</v>
      </c>
      <c r="BH114" s="48">
        <v>6495000</v>
      </c>
      <c r="BI114" s="48">
        <v>98000</v>
      </c>
      <c r="BJ114" s="48"/>
      <c r="BK114" s="48"/>
      <c r="BL114" s="48">
        <v>32943</v>
      </c>
      <c r="BM114" s="48">
        <v>0</v>
      </c>
      <c r="BN114" s="48"/>
      <c r="BO114" s="48"/>
      <c r="BP114" s="48">
        <v>2981800</v>
      </c>
      <c r="BQ114" s="48"/>
      <c r="BR114" s="48">
        <v>2255793</v>
      </c>
      <c r="BS114" s="48"/>
      <c r="BT114" s="48"/>
      <c r="BU114" s="48">
        <v>331956</v>
      </c>
      <c r="BV114" s="48">
        <v>349428</v>
      </c>
      <c r="BW114" s="48"/>
      <c r="BX114" s="48"/>
      <c r="BY114" s="48"/>
      <c r="BZ114" s="48">
        <v>19103</v>
      </c>
      <c r="CA114" s="48">
        <v>2192</v>
      </c>
      <c r="CB114" s="48">
        <v>23328</v>
      </c>
      <c r="CC114" s="48">
        <v>70698</v>
      </c>
      <c r="CD114" s="48">
        <v>70698</v>
      </c>
      <c r="CE114" s="48">
        <v>125000</v>
      </c>
      <c r="CF114" s="48"/>
      <c r="CG114" s="48"/>
      <c r="CH114" s="48">
        <v>125000</v>
      </c>
      <c r="CI114" s="48"/>
      <c r="CJ114" s="48"/>
      <c r="CK114" s="48">
        <v>0</v>
      </c>
      <c r="CL114" s="48"/>
      <c r="CM114" s="48">
        <v>0</v>
      </c>
      <c r="CN114" s="48">
        <v>0</v>
      </c>
      <c r="CO114" s="48"/>
      <c r="CP114" s="48">
        <v>50273143</v>
      </c>
    </row>
    <row r="115" spans="1:94" x14ac:dyDescent="0.35">
      <c r="A115" t="s">
        <v>653</v>
      </c>
      <c r="B115" s="48">
        <v>10398069</v>
      </c>
      <c r="C115" s="48">
        <v>10192870</v>
      </c>
      <c r="D115" s="48">
        <v>198331</v>
      </c>
      <c r="E115" s="48">
        <v>6868</v>
      </c>
      <c r="F115" s="48">
        <v>9637149</v>
      </c>
      <c r="G115" s="48">
        <v>5252954</v>
      </c>
      <c r="H115" s="48">
        <v>4362677</v>
      </c>
      <c r="I115" s="48">
        <v>21518</v>
      </c>
      <c r="J115" s="48">
        <v>3200000</v>
      </c>
      <c r="K115" s="48"/>
      <c r="L115" s="48"/>
      <c r="M115" s="48"/>
      <c r="N115" s="48"/>
      <c r="O115" s="48"/>
      <c r="P115" s="48">
        <v>3200000</v>
      </c>
      <c r="Q115" s="48">
        <v>2065212</v>
      </c>
      <c r="R115" s="48"/>
      <c r="S115" s="48"/>
      <c r="T115" s="48">
        <v>577817</v>
      </c>
      <c r="U115" s="48"/>
      <c r="V115" s="48"/>
      <c r="W115" s="48"/>
      <c r="X115" s="48"/>
      <c r="Y115" s="48">
        <v>0</v>
      </c>
      <c r="Z115" s="48">
        <v>0</v>
      </c>
      <c r="AA115" s="48"/>
      <c r="AB115" s="48"/>
      <c r="AC115" s="48"/>
      <c r="AD115" s="48"/>
      <c r="AE115" s="48">
        <v>1302</v>
      </c>
      <c r="AF115" s="48"/>
      <c r="AG115" s="48"/>
      <c r="AH115" s="48"/>
      <c r="AI115" s="48">
        <v>26616</v>
      </c>
      <c r="AJ115" s="48">
        <v>0</v>
      </c>
      <c r="AK115" s="48">
        <v>11542</v>
      </c>
      <c r="AL115" s="48"/>
      <c r="AM115" s="48"/>
      <c r="AN115" s="48"/>
      <c r="AO115" s="48"/>
      <c r="AP115" s="48">
        <v>0</v>
      </c>
      <c r="AQ115" s="48">
        <v>1350000</v>
      </c>
      <c r="AR115" s="48"/>
      <c r="AS115" s="48">
        <v>0</v>
      </c>
      <c r="AT115" s="48">
        <v>97935</v>
      </c>
      <c r="AU115" s="48">
        <v>0</v>
      </c>
      <c r="AV115" s="48">
        <v>0</v>
      </c>
      <c r="AW115" s="48"/>
      <c r="AX115" s="48">
        <v>3465777</v>
      </c>
      <c r="AY115" s="48"/>
      <c r="AZ115" s="48">
        <v>3488</v>
      </c>
      <c r="BA115" s="48">
        <v>0</v>
      </c>
      <c r="BB115" s="48">
        <v>1493870</v>
      </c>
      <c r="BC115" s="48">
        <v>6674</v>
      </c>
      <c r="BD115" s="48"/>
      <c r="BE115" s="48"/>
      <c r="BF115" s="48">
        <v>0</v>
      </c>
      <c r="BG115" s="48">
        <v>1838141</v>
      </c>
      <c r="BH115" s="48">
        <v>18055</v>
      </c>
      <c r="BI115" s="48">
        <v>100924</v>
      </c>
      <c r="BJ115" s="48"/>
      <c r="BK115" s="48"/>
      <c r="BL115" s="48">
        <v>0</v>
      </c>
      <c r="BM115" s="48">
        <v>0</v>
      </c>
      <c r="BN115" s="48"/>
      <c r="BO115" s="48">
        <v>4625</v>
      </c>
      <c r="BP115" s="48">
        <v>1209391</v>
      </c>
      <c r="BQ115" s="48"/>
      <c r="BR115" s="48">
        <v>228209</v>
      </c>
      <c r="BS115" s="48"/>
      <c r="BT115" s="48">
        <v>13073</v>
      </c>
      <c r="BU115" s="48">
        <v>310991</v>
      </c>
      <c r="BV115" s="48">
        <v>90152</v>
      </c>
      <c r="BW115" s="48">
        <v>450164</v>
      </c>
      <c r="BX115" s="48"/>
      <c r="BY115" s="48">
        <v>53237</v>
      </c>
      <c r="BZ115" s="48">
        <v>46509</v>
      </c>
      <c r="CA115" s="48">
        <v>4225</v>
      </c>
      <c r="CB115" s="48">
        <v>12831</v>
      </c>
      <c r="CC115" s="48">
        <v>0</v>
      </c>
      <c r="CD115" s="48">
        <v>0</v>
      </c>
      <c r="CE115" s="48">
        <v>322500</v>
      </c>
      <c r="CF115" s="48"/>
      <c r="CG115" s="48"/>
      <c r="CH115" s="48"/>
      <c r="CI115" s="48"/>
      <c r="CJ115" s="48"/>
      <c r="CK115" s="48">
        <v>0</v>
      </c>
      <c r="CL115" s="48"/>
      <c r="CM115" s="48">
        <v>210000</v>
      </c>
      <c r="CN115" s="48">
        <v>112500</v>
      </c>
      <c r="CO115" s="48"/>
      <c r="CP115" s="48">
        <v>30298098</v>
      </c>
    </row>
    <row r="116" spans="1:94" x14ac:dyDescent="0.35">
      <c r="A116" t="s">
        <v>1944</v>
      </c>
      <c r="B116" s="48">
        <v>3130146</v>
      </c>
      <c r="C116" s="48">
        <v>3122784</v>
      </c>
      <c r="D116" s="48">
        <v>3893</v>
      </c>
      <c r="E116" s="48">
        <v>3469</v>
      </c>
      <c r="F116" s="48">
        <v>3978240</v>
      </c>
      <c r="G116" s="48">
        <v>2971750</v>
      </c>
      <c r="H116" s="48">
        <v>991592</v>
      </c>
      <c r="I116" s="48">
        <v>14898</v>
      </c>
      <c r="J116" s="48"/>
      <c r="K116" s="48"/>
      <c r="L116" s="48"/>
      <c r="M116" s="48"/>
      <c r="N116" s="48"/>
      <c r="O116" s="48"/>
      <c r="P116" s="48"/>
      <c r="Q116" s="48">
        <v>42646</v>
      </c>
      <c r="R116" s="48"/>
      <c r="S116" s="48"/>
      <c r="T116" s="48">
        <v>0</v>
      </c>
      <c r="U116" s="48"/>
      <c r="V116" s="48"/>
      <c r="W116" s="48"/>
      <c r="X116" s="48"/>
      <c r="Y116" s="48">
        <v>12486</v>
      </c>
      <c r="Z116" s="48">
        <v>30160</v>
      </c>
      <c r="AA116" s="48"/>
      <c r="AB116" s="48"/>
      <c r="AC116" s="48"/>
      <c r="AD116" s="48"/>
      <c r="AE116" s="48">
        <v>0</v>
      </c>
      <c r="AF116" s="48"/>
      <c r="AG116" s="48"/>
      <c r="AH116" s="48"/>
      <c r="AI116" s="48">
        <v>0</v>
      </c>
      <c r="AJ116" s="48">
        <v>0</v>
      </c>
      <c r="AK116" s="48"/>
      <c r="AL116" s="48"/>
      <c r="AM116" s="48"/>
      <c r="AN116" s="48"/>
      <c r="AO116" s="48"/>
      <c r="AP116" s="48">
        <v>0</v>
      </c>
      <c r="AQ116" s="48">
        <v>0</v>
      </c>
      <c r="AR116" s="48"/>
      <c r="AS116" s="48">
        <v>0</v>
      </c>
      <c r="AT116" s="48">
        <v>0</v>
      </c>
      <c r="AU116" s="48"/>
      <c r="AV116" s="48">
        <v>0</v>
      </c>
      <c r="AW116" s="48"/>
      <c r="AX116" s="48">
        <v>4500</v>
      </c>
      <c r="AY116" s="48"/>
      <c r="AZ116" s="48"/>
      <c r="BA116" s="48">
        <v>0</v>
      </c>
      <c r="BB116" s="48">
        <v>4500</v>
      </c>
      <c r="BC116" s="48">
        <v>0</v>
      </c>
      <c r="BD116" s="48"/>
      <c r="BE116" s="48"/>
      <c r="BF116" s="48">
        <v>0</v>
      </c>
      <c r="BG116" s="48">
        <v>0</v>
      </c>
      <c r="BH116" s="48">
        <v>0</v>
      </c>
      <c r="BI116" s="48"/>
      <c r="BJ116" s="48"/>
      <c r="BK116" s="48"/>
      <c r="BL116" s="48"/>
      <c r="BM116" s="48"/>
      <c r="BN116" s="48"/>
      <c r="BO116" s="48"/>
      <c r="BP116" s="48">
        <v>253496</v>
      </c>
      <c r="BQ116" s="48"/>
      <c r="BR116" s="48">
        <v>135348</v>
      </c>
      <c r="BS116" s="48"/>
      <c r="BT116" s="48"/>
      <c r="BU116" s="48"/>
      <c r="BV116" s="48">
        <v>118149</v>
      </c>
      <c r="BW116" s="48"/>
      <c r="BX116" s="48"/>
      <c r="BY116" s="48"/>
      <c r="BZ116" s="48"/>
      <c r="CA116" s="48"/>
      <c r="CB116" s="48"/>
      <c r="CC116" s="48"/>
      <c r="CD116" s="48"/>
      <c r="CE116" s="48">
        <v>0</v>
      </c>
      <c r="CF116" s="48"/>
      <c r="CG116" s="48"/>
      <c r="CH116" s="48"/>
      <c r="CI116" s="48"/>
      <c r="CJ116" s="48"/>
      <c r="CK116" s="48">
        <v>0</v>
      </c>
      <c r="CL116" s="48"/>
      <c r="CM116" s="48">
        <v>0</v>
      </c>
      <c r="CN116" s="48">
        <v>0</v>
      </c>
      <c r="CO116" s="48"/>
      <c r="CP116" s="48">
        <v>7409028</v>
      </c>
    </row>
    <row r="117" spans="1:94" x14ac:dyDescent="0.35">
      <c r="A117" t="s">
        <v>1945</v>
      </c>
      <c r="B117" s="48">
        <v>2685152</v>
      </c>
      <c r="C117" s="48">
        <v>2685152</v>
      </c>
      <c r="D117" s="48">
        <v>0</v>
      </c>
      <c r="E117" s="48">
        <v>0</v>
      </c>
      <c r="F117" s="48">
        <v>2449701</v>
      </c>
      <c r="G117" s="48">
        <v>2000374</v>
      </c>
      <c r="H117" s="48">
        <v>440069</v>
      </c>
      <c r="I117" s="48">
        <v>9258</v>
      </c>
      <c r="J117" s="48"/>
      <c r="K117" s="48"/>
      <c r="L117" s="48"/>
      <c r="M117" s="48"/>
      <c r="N117" s="48"/>
      <c r="O117" s="48"/>
      <c r="P117" s="48"/>
      <c r="Q117" s="48">
        <v>24369</v>
      </c>
      <c r="R117" s="48"/>
      <c r="S117" s="48"/>
      <c r="T117" s="48">
        <v>0</v>
      </c>
      <c r="U117" s="48"/>
      <c r="V117" s="48"/>
      <c r="W117" s="48"/>
      <c r="X117" s="48"/>
      <c r="Y117" s="48"/>
      <c r="Z117" s="48">
        <v>22316</v>
      </c>
      <c r="AA117" s="48">
        <v>2052</v>
      </c>
      <c r="AB117" s="48"/>
      <c r="AC117" s="48"/>
      <c r="AD117" s="48"/>
      <c r="AE117" s="48">
        <v>0</v>
      </c>
      <c r="AF117" s="48"/>
      <c r="AG117" s="48"/>
      <c r="AH117" s="48"/>
      <c r="AI117" s="48">
        <v>0</v>
      </c>
      <c r="AJ117" s="48">
        <v>0</v>
      </c>
      <c r="AK117" s="48"/>
      <c r="AL117" s="48"/>
      <c r="AM117" s="48"/>
      <c r="AN117" s="48"/>
      <c r="AO117" s="48"/>
      <c r="AP117" s="48">
        <v>0</v>
      </c>
      <c r="AQ117" s="48">
        <v>0</v>
      </c>
      <c r="AR117" s="48"/>
      <c r="AS117" s="48">
        <v>0</v>
      </c>
      <c r="AT117" s="48">
        <v>0</v>
      </c>
      <c r="AU117" s="48"/>
      <c r="AV117" s="48"/>
      <c r="AW117" s="48"/>
      <c r="AX117" s="48">
        <v>18000</v>
      </c>
      <c r="AY117" s="48"/>
      <c r="AZ117" s="48"/>
      <c r="BA117" s="48">
        <v>0</v>
      </c>
      <c r="BB117" s="48">
        <v>18000</v>
      </c>
      <c r="BC117" s="48">
        <v>0</v>
      </c>
      <c r="BD117" s="48"/>
      <c r="BE117" s="48"/>
      <c r="BF117" s="48">
        <v>0</v>
      </c>
      <c r="BG117" s="48">
        <v>0</v>
      </c>
      <c r="BH117" s="48">
        <v>0</v>
      </c>
      <c r="BI117" s="48"/>
      <c r="BJ117" s="48"/>
      <c r="BK117" s="48"/>
      <c r="BL117" s="48"/>
      <c r="BM117" s="48"/>
      <c r="BN117" s="48"/>
      <c r="BO117" s="48"/>
      <c r="BP117" s="48">
        <v>161305</v>
      </c>
      <c r="BQ117" s="48"/>
      <c r="BR117" s="48">
        <v>78953</v>
      </c>
      <c r="BS117" s="48"/>
      <c r="BT117" s="48"/>
      <c r="BU117" s="48"/>
      <c r="BV117" s="48">
        <v>82352</v>
      </c>
      <c r="BW117" s="48"/>
      <c r="BX117" s="48"/>
      <c r="BY117" s="48"/>
      <c r="BZ117" s="48"/>
      <c r="CA117" s="48"/>
      <c r="CB117" s="48"/>
      <c r="CC117" s="48"/>
      <c r="CD117" s="48"/>
      <c r="CE117" s="48">
        <v>0</v>
      </c>
      <c r="CF117" s="48"/>
      <c r="CG117" s="48"/>
      <c r="CH117" s="48"/>
      <c r="CI117" s="48"/>
      <c r="CJ117" s="48"/>
      <c r="CK117" s="48">
        <v>0</v>
      </c>
      <c r="CL117" s="48"/>
      <c r="CM117" s="48">
        <v>0</v>
      </c>
      <c r="CN117" s="48">
        <v>0</v>
      </c>
      <c r="CO117" s="48"/>
      <c r="CP117" s="48">
        <v>5338527</v>
      </c>
    </row>
    <row r="118" spans="1:94" x14ac:dyDescent="0.35">
      <c r="A118" t="s">
        <v>1946</v>
      </c>
      <c r="B118" s="48">
        <v>1234299</v>
      </c>
      <c r="C118" s="48">
        <v>1234299</v>
      </c>
      <c r="D118" s="48">
        <v>0</v>
      </c>
      <c r="E118" s="48">
        <v>0</v>
      </c>
      <c r="F118" s="48">
        <v>881643</v>
      </c>
      <c r="G118" s="48">
        <v>758331</v>
      </c>
      <c r="H118" s="48">
        <v>120782</v>
      </c>
      <c r="I118" s="48">
        <v>2530</v>
      </c>
      <c r="J118" s="48"/>
      <c r="K118" s="48"/>
      <c r="L118" s="48"/>
      <c r="M118" s="48"/>
      <c r="N118" s="48"/>
      <c r="O118" s="48"/>
      <c r="P118" s="48"/>
      <c r="Q118" s="48">
        <v>13926</v>
      </c>
      <c r="R118" s="48"/>
      <c r="S118" s="48"/>
      <c r="T118" s="48">
        <v>0</v>
      </c>
      <c r="U118" s="48"/>
      <c r="V118" s="48"/>
      <c r="W118" s="48"/>
      <c r="X118" s="48"/>
      <c r="Y118" s="48"/>
      <c r="Z118" s="48">
        <v>13926</v>
      </c>
      <c r="AA118" s="48"/>
      <c r="AB118" s="48"/>
      <c r="AC118" s="48"/>
      <c r="AD118" s="48"/>
      <c r="AE118" s="48">
        <v>0</v>
      </c>
      <c r="AF118" s="48"/>
      <c r="AG118" s="48"/>
      <c r="AH118" s="48"/>
      <c r="AI118" s="48">
        <v>0</v>
      </c>
      <c r="AJ118" s="48">
        <v>0</v>
      </c>
      <c r="AK118" s="48"/>
      <c r="AL118" s="48"/>
      <c r="AM118" s="48"/>
      <c r="AN118" s="48"/>
      <c r="AO118" s="48"/>
      <c r="AP118" s="48">
        <v>0</v>
      </c>
      <c r="AQ118" s="48">
        <v>0</v>
      </c>
      <c r="AR118" s="48"/>
      <c r="AS118" s="48">
        <v>0</v>
      </c>
      <c r="AT118" s="48">
        <v>0</v>
      </c>
      <c r="AU118" s="48"/>
      <c r="AV118" s="48"/>
      <c r="AW118" s="48"/>
      <c r="AX118" s="48">
        <v>0</v>
      </c>
      <c r="AY118" s="48"/>
      <c r="AZ118" s="48"/>
      <c r="BA118" s="48">
        <v>0</v>
      </c>
      <c r="BB118" s="48">
        <v>0</v>
      </c>
      <c r="BC118" s="48">
        <v>0</v>
      </c>
      <c r="BD118" s="48"/>
      <c r="BE118" s="48"/>
      <c r="BF118" s="48">
        <v>0</v>
      </c>
      <c r="BG118" s="48">
        <v>0</v>
      </c>
      <c r="BH118" s="48">
        <v>0</v>
      </c>
      <c r="BI118" s="48"/>
      <c r="BJ118" s="48"/>
      <c r="BK118" s="48"/>
      <c r="BL118" s="48"/>
      <c r="BM118" s="48"/>
      <c r="BN118" s="48"/>
      <c r="BO118" s="48"/>
      <c r="BP118" s="48">
        <v>97568</v>
      </c>
      <c r="BQ118" s="48"/>
      <c r="BR118" s="48">
        <v>56169</v>
      </c>
      <c r="BS118" s="48"/>
      <c r="BT118" s="48"/>
      <c r="BU118" s="48"/>
      <c r="BV118" s="48">
        <v>39594</v>
      </c>
      <c r="BW118" s="48"/>
      <c r="BX118" s="48"/>
      <c r="BY118" s="48"/>
      <c r="BZ118" s="48"/>
      <c r="CA118" s="48"/>
      <c r="CB118" s="48">
        <v>1805</v>
      </c>
      <c r="CC118" s="48"/>
      <c r="CD118" s="48"/>
      <c r="CE118" s="48">
        <v>0</v>
      </c>
      <c r="CF118" s="48"/>
      <c r="CG118" s="48"/>
      <c r="CH118" s="48"/>
      <c r="CI118" s="48"/>
      <c r="CJ118" s="48"/>
      <c r="CK118" s="48">
        <v>0</v>
      </c>
      <c r="CL118" s="48"/>
      <c r="CM118" s="48">
        <v>0</v>
      </c>
      <c r="CN118" s="48">
        <v>0</v>
      </c>
      <c r="CO118" s="48"/>
      <c r="CP118" s="48">
        <v>2227436</v>
      </c>
    </row>
    <row r="119" spans="1:94" x14ac:dyDescent="0.35">
      <c r="A119" t="s">
        <v>661</v>
      </c>
      <c r="B119" s="48">
        <v>63721350</v>
      </c>
      <c r="C119" s="48">
        <v>55584906</v>
      </c>
      <c r="D119" s="48">
        <v>2822782</v>
      </c>
      <c r="E119" s="48">
        <v>5313663</v>
      </c>
      <c r="F119" s="48">
        <v>60635720</v>
      </c>
      <c r="G119" s="48">
        <v>34644933</v>
      </c>
      <c r="H119" s="48">
        <v>25493985</v>
      </c>
      <c r="I119" s="48">
        <v>496803</v>
      </c>
      <c r="J119" s="48">
        <v>20218000</v>
      </c>
      <c r="K119" s="48"/>
      <c r="L119" s="48"/>
      <c r="M119" s="48"/>
      <c r="N119" s="48"/>
      <c r="O119" s="48"/>
      <c r="P119" s="48">
        <v>20218000</v>
      </c>
      <c r="Q119" s="48">
        <v>12197591</v>
      </c>
      <c r="R119" s="48"/>
      <c r="S119" s="48"/>
      <c r="T119" s="48">
        <v>1482083</v>
      </c>
      <c r="U119" s="48"/>
      <c r="V119" s="48"/>
      <c r="W119" s="48"/>
      <c r="X119" s="48">
        <v>9630</v>
      </c>
      <c r="Y119" s="48">
        <v>70471</v>
      </c>
      <c r="Z119" s="48">
        <v>13082</v>
      </c>
      <c r="AA119" s="48">
        <v>1195</v>
      </c>
      <c r="AB119" s="48"/>
      <c r="AC119" s="48"/>
      <c r="AD119" s="48"/>
      <c r="AE119" s="48">
        <v>2326814</v>
      </c>
      <c r="AF119" s="48">
        <v>689093</v>
      </c>
      <c r="AG119" s="48">
        <v>1097737</v>
      </c>
      <c r="AH119" s="48"/>
      <c r="AI119" s="48">
        <v>1110137</v>
      </c>
      <c r="AJ119" s="48">
        <v>0</v>
      </c>
      <c r="AK119" s="48">
        <v>171778</v>
      </c>
      <c r="AL119" s="48"/>
      <c r="AM119" s="48"/>
      <c r="AN119" s="48"/>
      <c r="AO119" s="48"/>
      <c r="AP119" s="48">
        <v>168424</v>
      </c>
      <c r="AQ119" s="48">
        <v>1184040</v>
      </c>
      <c r="AR119" s="48"/>
      <c r="AS119" s="48">
        <v>1956655</v>
      </c>
      <c r="AT119" s="48">
        <v>463560</v>
      </c>
      <c r="AU119" s="48">
        <v>1452893</v>
      </c>
      <c r="AV119" s="48">
        <v>0</v>
      </c>
      <c r="AW119" s="48"/>
      <c r="AX119" s="48">
        <v>3466405</v>
      </c>
      <c r="AY119" s="48"/>
      <c r="AZ119" s="48">
        <v>0</v>
      </c>
      <c r="BA119" s="48">
        <v>0</v>
      </c>
      <c r="BB119" s="48">
        <v>2340241</v>
      </c>
      <c r="BC119" s="48">
        <v>53656</v>
      </c>
      <c r="BD119" s="48"/>
      <c r="BE119" s="48">
        <v>2745</v>
      </c>
      <c r="BF119" s="48">
        <v>0</v>
      </c>
      <c r="BG119" s="48">
        <v>86549</v>
      </c>
      <c r="BH119" s="48"/>
      <c r="BI119" s="48">
        <v>931000</v>
      </c>
      <c r="BJ119" s="48"/>
      <c r="BK119" s="48"/>
      <c r="BL119" s="48">
        <v>0</v>
      </c>
      <c r="BM119" s="48">
        <v>25605</v>
      </c>
      <c r="BN119" s="48"/>
      <c r="BO119" s="48">
        <v>26608</v>
      </c>
      <c r="BP119" s="48">
        <v>7657162</v>
      </c>
      <c r="BQ119" s="48"/>
      <c r="BR119" s="48">
        <v>3617841</v>
      </c>
      <c r="BS119" s="48"/>
      <c r="BT119" s="48">
        <v>7487</v>
      </c>
      <c r="BU119" s="48">
        <v>1469690</v>
      </c>
      <c r="BV119" s="48">
        <v>1836833</v>
      </c>
      <c r="BW119" s="48">
        <v>105974</v>
      </c>
      <c r="BX119" s="48">
        <v>512688</v>
      </c>
      <c r="BY119" s="48"/>
      <c r="BZ119" s="48">
        <v>29335</v>
      </c>
      <c r="CA119" s="48">
        <v>3830</v>
      </c>
      <c r="CB119" s="48">
        <v>73484</v>
      </c>
      <c r="CC119" s="48">
        <v>70698</v>
      </c>
      <c r="CD119" s="48">
        <v>70698</v>
      </c>
      <c r="CE119" s="48">
        <v>250000</v>
      </c>
      <c r="CF119" s="48"/>
      <c r="CG119" s="48"/>
      <c r="CH119" s="48">
        <v>250000</v>
      </c>
      <c r="CI119" s="48"/>
      <c r="CJ119" s="48"/>
      <c r="CK119" s="48">
        <v>0</v>
      </c>
      <c r="CL119" s="48">
        <v>0</v>
      </c>
      <c r="CM119" s="48">
        <v>0</v>
      </c>
      <c r="CN119" s="48">
        <v>0</v>
      </c>
      <c r="CO119" s="48">
        <v>0</v>
      </c>
      <c r="CP119" s="48">
        <v>168216926</v>
      </c>
    </row>
    <row r="120" spans="1:94" x14ac:dyDescent="0.35">
      <c r="A120" t="s">
        <v>666</v>
      </c>
      <c r="B120" s="48">
        <v>33439082</v>
      </c>
      <c r="C120" s="48">
        <v>28942422</v>
      </c>
      <c r="D120" s="48">
        <v>2370030</v>
      </c>
      <c r="E120" s="48">
        <v>2126630</v>
      </c>
      <c r="F120" s="48">
        <v>14024670</v>
      </c>
      <c r="G120" s="48">
        <v>4849637</v>
      </c>
      <c r="H120" s="48">
        <v>9151420</v>
      </c>
      <c r="I120" s="48">
        <v>23612</v>
      </c>
      <c r="J120" s="48">
        <v>0</v>
      </c>
      <c r="K120" s="48"/>
      <c r="L120" s="48"/>
      <c r="M120" s="48"/>
      <c r="N120" s="48">
        <v>0</v>
      </c>
      <c r="O120" s="48"/>
      <c r="P120" s="48">
        <v>0</v>
      </c>
      <c r="Q120" s="48">
        <v>4465240</v>
      </c>
      <c r="R120" s="48"/>
      <c r="S120" s="48"/>
      <c r="T120" s="48">
        <v>610462</v>
      </c>
      <c r="U120" s="48"/>
      <c r="V120" s="48">
        <v>19455</v>
      </c>
      <c r="W120" s="48">
        <v>305881</v>
      </c>
      <c r="X120" s="48">
        <v>0</v>
      </c>
      <c r="Y120" s="48">
        <v>1363</v>
      </c>
      <c r="Z120" s="48">
        <v>0</v>
      </c>
      <c r="AA120" s="48"/>
      <c r="AB120" s="48"/>
      <c r="AC120" s="48"/>
      <c r="AD120" s="48"/>
      <c r="AE120" s="48">
        <v>254478</v>
      </c>
      <c r="AF120" s="48"/>
      <c r="AG120" s="48"/>
      <c r="AH120" s="48"/>
      <c r="AI120" s="48">
        <v>245815</v>
      </c>
      <c r="AJ120" s="48">
        <v>14129</v>
      </c>
      <c r="AK120" s="48">
        <v>29315</v>
      </c>
      <c r="AL120" s="48">
        <v>0</v>
      </c>
      <c r="AM120" s="48"/>
      <c r="AN120" s="48"/>
      <c r="AO120" s="48"/>
      <c r="AP120" s="48">
        <v>86977</v>
      </c>
      <c r="AQ120" s="48">
        <v>1155729</v>
      </c>
      <c r="AR120" s="48"/>
      <c r="AS120" s="48">
        <v>652218</v>
      </c>
      <c r="AT120" s="48">
        <v>135477</v>
      </c>
      <c r="AU120" s="48">
        <v>939752</v>
      </c>
      <c r="AV120" s="48">
        <v>14190</v>
      </c>
      <c r="AW120" s="48"/>
      <c r="AX120" s="48">
        <v>1770570</v>
      </c>
      <c r="AY120" s="48"/>
      <c r="AZ120" s="48">
        <v>3488</v>
      </c>
      <c r="BA120" s="48">
        <v>1580</v>
      </c>
      <c r="BB120" s="48">
        <v>918000</v>
      </c>
      <c r="BC120" s="48">
        <v>406674</v>
      </c>
      <c r="BD120" s="48"/>
      <c r="BE120" s="48"/>
      <c r="BF120" s="48">
        <v>0</v>
      </c>
      <c r="BG120" s="48">
        <v>5689</v>
      </c>
      <c r="BH120" s="48">
        <v>73158</v>
      </c>
      <c r="BI120" s="48">
        <v>245000</v>
      </c>
      <c r="BJ120" s="48"/>
      <c r="BK120" s="48"/>
      <c r="BL120" s="48">
        <v>0</v>
      </c>
      <c r="BM120" s="48">
        <v>0</v>
      </c>
      <c r="BN120" s="48"/>
      <c r="BO120" s="48">
        <v>116979</v>
      </c>
      <c r="BP120" s="48">
        <v>8552866</v>
      </c>
      <c r="BQ120" s="48"/>
      <c r="BR120" s="48">
        <v>962272</v>
      </c>
      <c r="BS120" s="48">
        <v>7186</v>
      </c>
      <c r="BT120" s="48"/>
      <c r="BU120" s="48">
        <v>403106</v>
      </c>
      <c r="BV120" s="48">
        <v>7043944</v>
      </c>
      <c r="BW120" s="48">
        <v>105729</v>
      </c>
      <c r="BX120" s="48">
        <v>2146</v>
      </c>
      <c r="BY120" s="48"/>
      <c r="BZ120" s="48">
        <v>26151</v>
      </c>
      <c r="CA120" s="48"/>
      <c r="CB120" s="48">
        <v>2333</v>
      </c>
      <c r="CC120" s="48">
        <v>36557</v>
      </c>
      <c r="CD120" s="48">
        <v>36557</v>
      </c>
      <c r="CE120" s="48">
        <v>0</v>
      </c>
      <c r="CF120" s="48"/>
      <c r="CG120" s="48"/>
      <c r="CH120" s="48"/>
      <c r="CI120" s="48"/>
      <c r="CJ120" s="48"/>
      <c r="CK120" s="48">
        <v>0</v>
      </c>
      <c r="CL120" s="48">
        <v>0</v>
      </c>
      <c r="CM120" s="48">
        <v>0</v>
      </c>
      <c r="CN120" s="48">
        <v>0</v>
      </c>
      <c r="CO120" s="48">
        <v>0</v>
      </c>
      <c r="CP120" s="48">
        <v>62288984</v>
      </c>
    </row>
    <row r="121" spans="1:94" x14ac:dyDescent="0.35">
      <c r="A121" t="s">
        <v>671</v>
      </c>
      <c r="B121" s="48">
        <v>7420376</v>
      </c>
      <c r="C121" s="48">
        <v>6052253</v>
      </c>
      <c r="D121" s="48">
        <v>858969</v>
      </c>
      <c r="E121" s="48">
        <v>509154</v>
      </c>
      <c r="F121" s="48">
        <v>7780937</v>
      </c>
      <c r="G121" s="48">
        <v>5640541</v>
      </c>
      <c r="H121" s="48">
        <v>2114532</v>
      </c>
      <c r="I121" s="48">
        <v>25864</v>
      </c>
      <c r="J121" s="48">
        <v>1600000</v>
      </c>
      <c r="K121" s="48"/>
      <c r="L121" s="48"/>
      <c r="M121" s="48"/>
      <c r="N121" s="48"/>
      <c r="O121" s="48"/>
      <c r="P121" s="48">
        <v>1600000</v>
      </c>
      <c r="Q121" s="48">
        <v>1404658</v>
      </c>
      <c r="R121" s="48"/>
      <c r="S121" s="48"/>
      <c r="T121" s="48">
        <v>205664</v>
      </c>
      <c r="U121" s="48"/>
      <c r="V121" s="48"/>
      <c r="W121" s="48"/>
      <c r="X121" s="48"/>
      <c r="Y121" s="48">
        <v>0</v>
      </c>
      <c r="Z121" s="48">
        <v>2309</v>
      </c>
      <c r="AA121" s="48"/>
      <c r="AB121" s="48"/>
      <c r="AC121" s="48"/>
      <c r="AD121" s="48"/>
      <c r="AE121" s="48">
        <v>181572</v>
      </c>
      <c r="AF121" s="48"/>
      <c r="AG121" s="48"/>
      <c r="AH121" s="48"/>
      <c r="AI121" s="48">
        <v>131663</v>
      </c>
      <c r="AJ121" s="48">
        <v>0</v>
      </c>
      <c r="AK121" s="48">
        <v>16295</v>
      </c>
      <c r="AL121" s="48"/>
      <c r="AM121" s="48"/>
      <c r="AN121" s="48"/>
      <c r="AO121" s="48"/>
      <c r="AP121" s="48">
        <v>4022</v>
      </c>
      <c r="AQ121" s="48">
        <v>250000</v>
      </c>
      <c r="AR121" s="48"/>
      <c r="AS121" s="48">
        <v>326109</v>
      </c>
      <c r="AT121" s="48">
        <v>22852</v>
      </c>
      <c r="AU121" s="48">
        <v>256393</v>
      </c>
      <c r="AV121" s="48">
        <v>7780</v>
      </c>
      <c r="AW121" s="48"/>
      <c r="AX121" s="48">
        <v>549635</v>
      </c>
      <c r="AY121" s="48">
        <v>22317</v>
      </c>
      <c r="AZ121" s="48">
        <v>0</v>
      </c>
      <c r="BA121" s="48">
        <v>0</v>
      </c>
      <c r="BB121" s="48">
        <v>140706</v>
      </c>
      <c r="BC121" s="48">
        <v>15474</v>
      </c>
      <c r="BD121" s="48"/>
      <c r="BE121" s="48"/>
      <c r="BF121" s="48">
        <v>0</v>
      </c>
      <c r="BG121" s="48">
        <v>27468</v>
      </c>
      <c r="BH121" s="48">
        <v>167240</v>
      </c>
      <c r="BI121" s="48">
        <v>98000</v>
      </c>
      <c r="BJ121" s="48">
        <v>4973</v>
      </c>
      <c r="BK121" s="48">
        <v>0</v>
      </c>
      <c r="BL121" s="48">
        <v>0</v>
      </c>
      <c r="BM121" s="48">
        <v>0</v>
      </c>
      <c r="BN121" s="48"/>
      <c r="BO121" s="48">
        <v>73456</v>
      </c>
      <c r="BP121" s="48">
        <v>1914186</v>
      </c>
      <c r="BQ121" s="48"/>
      <c r="BR121" s="48">
        <v>1131335</v>
      </c>
      <c r="BS121" s="48">
        <v>6855</v>
      </c>
      <c r="BT121" s="48">
        <v>6209</v>
      </c>
      <c r="BU121" s="48">
        <v>360483</v>
      </c>
      <c r="BV121" s="48">
        <v>252987</v>
      </c>
      <c r="BW121" s="48">
        <v>126600</v>
      </c>
      <c r="BX121" s="48"/>
      <c r="BY121" s="48">
        <v>1989</v>
      </c>
      <c r="BZ121" s="48"/>
      <c r="CA121" s="48">
        <v>11554</v>
      </c>
      <c r="CB121" s="48">
        <v>16173</v>
      </c>
      <c r="CC121" s="48">
        <v>23566</v>
      </c>
      <c r="CD121" s="48">
        <v>23566</v>
      </c>
      <c r="CE121" s="48">
        <v>7602</v>
      </c>
      <c r="CF121" s="48">
        <v>7602</v>
      </c>
      <c r="CG121" s="48"/>
      <c r="CH121" s="48"/>
      <c r="CI121" s="48"/>
      <c r="CJ121" s="48"/>
      <c r="CK121" s="48">
        <v>0</v>
      </c>
      <c r="CL121" s="48"/>
      <c r="CM121" s="48">
        <v>0</v>
      </c>
      <c r="CN121" s="48">
        <v>0</v>
      </c>
      <c r="CO121" s="48"/>
      <c r="CP121" s="48">
        <v>20700960</v>
      </c>
    </row>
    <row r="122" spans="1:94" x14ac:dyDescent="0.35">
      <c r="A122" t="s">
        <v>676</v>
      </c>
      <c r="B122" s="48">
        <v>40181724</v>
      </c>
      <c r="C122" s="48">
        <v>36499567</v>
      </c>
      <c r="D122" s="48">
        <v>1237103</v>
      </c>
      <c r="E122" s="48">
        <v>2445054</v>
      </c>
      <c r="F122" s="48">
        <v>19222052</v>
      </c>
      <c r="G122" s="48">
        <v>8881552</v>
      </c>
      <c r="H122" s="48">
        <v>10332339</v>
      </c>
      <c r="I122" s="48">
        <v>8161</v>
      </c>
      <c r="J122" s="48">
        <v>24160</v>
      </c>
      <c r="K122" s="48"/>
      <c r="L122" s="48"/>
      <c r="M122" s="48"/>
      <c r="N122" s="48">
        <v>0</v>
      </c>
      <c r="O122" s="48"/>
      <c r="P122" s="48">
        <v>24160</v>
      </c>
      <c r="Q122" s="48">
        <v>2546144</v>
      </c>
      <c r="R122" s="48"/>
      <c r="S122" s="48"/>
      <c r="T122" s="48">
        <v>574552</v>
      </c>
      <c r="U122" s="48"/>
      <c r="V122" s="48"/>
      <c r="W122" s="48"/>
      <c r="X122" s="48">
        <v>11065</v>
      </c>
      <c r="Y122" s="48">
        <v>1363</v>
      </c>
      <c r="Z122" s="48">
        <v>10848</v>
      </c>
      <c r="AA122" s="48"/>
      <c r="AB122" s="48"/>
      <c r="AC122" s="48"/>
      <c r="AD122" s="48"/>
      <c r="AE122" s="48">
        <v>108380</v>
      </c>
      <c r="AF122" s="48"/>
      <c r="AG122" s="48"/>
      <c r="AH122" s="48">
        <v>6770</v>
      </c>
      <c r="AI122" s="48">
        <v>252717</v>
      </c>
      <c r="AJ122" s="48">
        <v>31062</v>
      </c>
      <c r="AK122" s="48">
        <v>20369</v>
      </c>
      <c r="AL122" s="48"/>
      <c r="AM122" s="48"/>
      <c r="AN122" s="48"/>
      <c r="AO122" s="48"/>
      <c r="AP122" s="48">
        <v>19703</v>
      </c>
      <c r="AQ122" s="48">
        <v>836194</v>
      </c>
      <c r="AR122" s="48"/>
      <c r="AS122" s="48">
        <v>434812</v>
      </c>
      <c r="AT122" s="48">
        <v>238309</v>
      </c>
      <c r="AU122" s="48"/>
      <c r="AV122" s="48">
        <v>0</v>
      </c>
      <c r="AW122" s="48"/>
      <c r="AX122" s="48">
        <v>4909869</v>
      </c>
      <c r="AY122" s="48"/>
      <c r="AZ122" s="48">
        <v>15377</v>
      </c>
      <c r="BA122" s="48">
        <v>1580</v>
      </c>
      <c r="BB122" s="48">
        <v>102360</v>
      </c>
      <c r="BC122" s="48">
        <v>59445</v>
      </c>
      <c r="BD122" s="48"/>
      <c r="BE122" s="48"/>
      <c r="BF122" s="48">
        <v>0</v>
      </c>
      <c r="BG122" s="48">
        <v>119692</v>
      </c>
      <c r="BH122" s="48">
        <v>4301698</v>
      </c>
      <c r="BI122" s="48">
        <v>196000</v>
      </c>
      <c r="BJ122" s="48">
        <v>8975</v>
      </c>
      <c r="BK122" s="48">
        <v>5533</v>
      </c>
      <c r="BL122" s="48">
        <v>0</v>
      </c>
      <c r="BM122" s="48">
        <v>9144</v>
      </c>
      <c r="BN122" s="48"/>
      <c r="BO122" s="48">
        <v>90065</v>
      </c>
      <c r="BP122" s="48">
        <v>5147293</v>
      </c>
      <c r="BQ122" s="48">
        <v>589</v>
      </c>
      <c r="BR122" s="48">
        <v>1103165</v>
      </c>
      <c r="BS122" s="48">
        <v>16940</v>
      </c>
      <c r="BT122" s="48">
        <v>404</v>
      </c>
      <c r="BU122" s="48">
        <v>1532975</v>
      </c>
      <c r="BV122" s="48">
        <v>2093465</v>
      </c>
      <c r="BW122" s="48">
        <v>127622</v>
      </c>
      <c r="BX122" s="48">
        <v>116916</v>
      </c>
      <c r="BY122" s="48"/>
      <c r="BZ122" s="48">
        <v>133508</v>
      </c>
      <c r="CA122" s="48">
        <v>5301</v>
      </c>
      <c r="CB122" s="48">
        <v>16407</v>
      </c>
      <c r="CC122" s="48">
        <v>207146</v>
      </c>
      <c r="CD122" s="48">
        <v>207146</v>
      </c>
      <c r="CE122" s="48">
        <v>0</v>
      </c>
      <c r="CF122" s="48"/>
      <c r="CG122" s="48"/>
      <c r="CH122" s="48"/>
      <c r="CI122" s="48"/>
      <c r="CJ122" s="48"/>
      <c r="CK122" s="48">
        <v>0</v>
      </c>
      <c r="CL122" s="48">
        <v>0</v>
      </c>
      <c r="CM122" s="48">
        <v>0</v>
      </c>
      <c r="CN122" s="48">
        <v>0</v>
      </c>
      <c r="CO122" s="48">
        <v>0</v>
      </c>
      <c r="CP122" s="48">
        <v>72238388</v>
      </c>
    </row>
    <row r="123" spans="1:94" x14ac:dyDescent="0.35">
      <c r="A123" t="s">
        <v>682</v>
      </c>
      <c r="B123" s="48">
        <v>103991709</v>
      </c>
      <c r="C123" s="48">
        <v>89899257</v>
      </c>
      <c r="D123" s="48">
        <v>6030734</v>
      </c>
      <c r="E123" s="48">
        <v>8061717</v>
      </c>
      <c r="F123" s="48">
        <v>59774839</v>
      </c>
      <c r="G123" s="48">
        <v>34009744</v>
      </c>
      <c r="H123" s="48">
        <v>24639531</v>
      </c>
      <c r="I123" s="48">
        <v>1125565</v>
      </c>
      <c r="J123" s="48">
        <v>32027540</v>
      </c>
      <c r="K123" s="48"/>
      <c r="L123" s="48"/>
      <c r="M123" s="48"/>
      <c r="N123" s="48"/>
      <c r="O123" s="48"/>
      <c r="P123" s="48">
        <v>32027540</v>
      </c>
      <c r="Q123" s="48">
        <v>16579195</v>
      </c>
      <c r="R123" s="48"/>
      <c r="S123" s="48"/>
      <c r="T123" s="48">
        <v>438458</v>
      </c>
      <c r="U123" s="48"/>
      <c r="V123" s="48"/>
      <c r="W123" s="48"/>
      <c r="X123" s="48"/>
      <c r="Y123" s="48">
        <v>17315</v>
      </c>
      <c r="Z123" s="48">
        <v>2954</v>
      </c>
      <c r="AA123" s="48">
        <v>0</v>
      </c>
      <c r="AB123" s="48">
        <v>5530</v>
      </c>
      <c r="AC123" s="48">
        <v>10653</v>
      </c>
      <c r="AD123" s="48"/>
      <c r="AE123" s="48">
        <v>2151976</v>
      </c>
      <c r="AF123" s="48"/>
      <c r="AG123" s="48"/>
      <c r="AH123" s="48">
        <v>1565</v>
      </c>
      <c r="AI123" s="48">
        <v>714402</v>
      </c>
      <c r="AJ123" s="48">
        <v>0</v>
      </c>
      <c r="AK123" s="48">
        <v>179926</v>
      </c>
      <c r="AL123" s="48">
        <v>0</v>
      </c>
      <c r="AM123" s="48"/>
      <c r="AN123" s="48">
        <v>90820</v>
      </c>
      <c r="AO123" s="48"/>
      <c r="AP123" s="48">
        <v>161050</v>
      </c>
      <c r="AQ123" s="48">
        <v>2075000</v>
      </c>
      <c r="AR123" s="48">
        <v>5</v>
      </c>
      <c r="AS123" s="48">
        <v>5326448</v>
      </c>
      <c r="AT123" s="48">
        <v>243580</v>
      </c>
      <c r="AU123" s="48">
        <v>5127856</v>
      </c>
      <c r="AV123" s="48">
        <v>31655</v>
      </c>
      <c r="AW123" s="48"/>
      <c r="AX123" s="48">
        <v>24469522</v>
      </c>
      <c r="AY123" s="48"/>
      <c r="AZ123" s="48">
        <v>241201</v>
      </c>
      <c r="BA123" s="48">
        <v>0</v>
      </c>
      <c r="BB123" s="48">
        <v>1007564</v>
      </c>
      <c r="BC123" s="48">
        <v>58646</v>
      </c>
      <c r="BD123" s="48"/>
      <c r="BE123" s="48">
        <v>60079</v>
      </c>
      <c r="BF123" s="48">
        <v>0</v>
      </c>
      <c r="BG123" s="48">
        <v>12271839</v>
      </c>
      <c r="BH123" s="48">
        <v>8812078</v>
      </c>
      <c r="BI123" s="48">
        <v>1960000</v>
      </c>
      <c r="BJ123" s="48">
        <v>2407</v>
      </c>
      <c r="BK123" s="48"/>
      <c r="BL123" s="48">
        <v>0</v>
      </c>
      <c r="BM123" s="48"/>
      <c r="BN123" s="48"/>
      <c r="BO123" s="48">
        <v>55707</v>
      </c>
      <c r="BP123" s="48">
        <v>15057135</v>
      </c>
      <c r="BQ123" s="48"/>
      <c r="BR123" s="48">
        <v>7364162</v>
      </c>
      <c r="BS123" s="48">
        <v>4121</v>
      </c>
      <c r="BT123" s="48">
        <v>42784</v>
      </c>
      <c r="BU123" s="48">
        <v>444962</v>
      </c>
      <c r="BV123" s="48">
        <v>2007110</v>
      </c>
      <c r="BW123" s="48">
        <v>5033277</v>
      </c>
      <c r="BX123" s="48">
        <v>1144</v>
      </c>
      <c r="BY123" s="48">
        <v>1989</v>
      </c>
      <c r="BZ123" s="48">
        <v>145922</v>
      </c>
      <c r="CA123" s="48"/>
      <c r="CB123" s="48">
        <v>11664</v>
      </c>
      <c r="CC123" s="48">
        <v>146109</v>
      </c>
      <c r="CD123" s="48">
        <v>146109</v>
      </c>
      <c r="CE123" s="48">
        <v>5212500</v>
      </c>
      <c r="CF123" s="48"/>
      <c r="CG123" s="48"/>
      <c r="CH123" s="48"/>
      <c r="CI123" s="48"/>
      <c r="CJ123" s="48"/>
      <c r="CK123" s="48">
        <v>0</v>
      </c>
      <c r="CL123" s="48">
        <v>975000</v>
      </c>
      <c r="CM123" s="48">
        <v>1575000</v>
      </c>
      <c r="CN123" s="48">
        <v>712500</v>
      </c>
      <c r="CO123" s="48">
        <v>1950000</v>
      </c>
      <c r="CP123" s="48">
        <v>257258549</v>
      </c>
    </row>
    <row r="124" spans="1:94" x14ac:dyDescent="0.35">
      <c r="A124" t="s">
        <v>689</v>
      </c>
      <c r="B124" s="48">
        <v>43253852</v>
      </c>
      <c r="C124" s="48">
        <v>38199788</v>
      </c>
      <c r="D124" s="48">
        <v>2309385</v>
      </c>
      <c r="E124" s="48">
        <v>2744679</v>
      </c>
      <c r="F124" s="48">
        <v>29848826</v>
      </c>
      <c r="G124" s="48">
        <v>19703891</v>
      </c>
      <c r="H124" s="48">
        <v>10137271</v>
      </c>
      <c r="I124" s="48">
        <v>7664</v>
      </c>
      <c r="J124" s="48">
        <v>6800000</v>
      </c>
      <c r="K124" s="48"/>
      <c r="L124" s="48"/>
      <c r="M124" s="48">
        <v>400000</v>
      </c>
      <c r="N124" s="48"/>
      <c r="O124" s="48"/>
      <c r="P124" s="48">
        <v>6400000</v>
      </c>
      <c r="Q124" s="48">
        <v>2129380</v>
      </c>
      <c r="R124" s="48"/>
      <c r="S124" s="48"/>
      <c r="T124" s="48">
        <v>293584</v>
      </c>
      <c r="U124" s="48"/>
      <c r="V124" s="48"/>
      <c r="W124" s="48"/>
      <c r="X124" s="48"/>
      <c r="Y124" s="48">
        <v>0</v>
      </c>
      <c r="Z124" s="48">
        <v>0</v>
      </c>
      <c r="AA124" s="48">
        <v>0</v>
      </c>
      <c r="AB124" s="48"/>
      <c r="AC124" s="48"/>
      <c r="AD124" s="48"/>
      <c r="AE124" s="48">
        <v>137425</v>
      </c>
      <c r="AF124" s="48"/>
      <c r="AG124" s="48"/>
      <c r="AH124" s="48"/>
      <c r="AI124" s="48">
        <v>43411</v>
      </c>
      <c r="AJ124" s="48">
        <v>1929</v>
      </c>
      <c r="AK124" s="48">
        <v>16252</v>
      </c>
      <c r="AL124" s="48"/>
      <c r="AM124" s="48"/>
      <c r="AN124" s="48"/>
      <c r="AO124" s="48">
        <v>40514</v>
      </c>
      <c r="AP124" s="48">
        <v>0</v>
      </c>
      <c r="AQ124" s="48">
        <v>338559</v>
      </c>
      <c r="AR124" s="48"/>
      <c r="AS124" s="48">
        <v>434812</v>
      </c>
      <c r="AT124" s="48">
        <v>139180</v>
      </c>
      <c r="AU124" s="48">
        <v>683714</v>
      </c>
      <c r="AV124" s="48">
        <v>0</v>
      </c>
      <c r="AW124" s="48"/>
      <c r="AX124" s="48">
        <v>2148380</v>
      </c>
      <c r="AY124" s="48"/>
      <c r="AZ124" s="48">
        <v>559266</v>
      </c>
      <c r="BA124" s="48">
        <v>0</v>
      </c>
      <c r="BB124" s="48">
        <v>1192500</v>
      </c>
      <c r="BC124" s="48">
        <v>26297</v>
      </c>
      <c r="BD124" s="48"/>
      <c r="BE124" s="48">
        <v>2872</v>
      </c>
      <c r="BF124" s="48">
        <v>0</v>
      </c>
      <c r="BG124" s="48">
        <v>18623</v>
      </c>
      <c r="BH124" s="48">
        <v>151243</v>
      </c>
      <c r="BI124" s="48">
        <v>196000</v>
      </c>
      <c r="BJ124" s="48"/>
      <c r="BK124" s="48"/>
      <c r="BL124" s="48">
        <v>0</v>
      </c>
      <c r="BM124" s="48">
        <v>1580</v>
      </c>
      <c r="BN124" s="48"/>
      <c r="BO124" s="48"/>
      <c r="BP124" s="48">
        <v>3686147</v>
      </c>
      <c r="BQ124" s="48"/>
      <c r="BR124" s="48">
        <v>1129729</v>
      </c>
      <c r="BS124" s="48"/>
      <c r="BT124" s="48">
        <v>3090</v>
      </c>
      <c r="BU124" s="48">
        <v>756685</v>
      </c>
      <c r="BV124" s="48">
        <v>1290499</v>
      </c>
      <c r="BW124" s="48">
        <v>168638</v>
      </c>
      <c r="BX124" s="48">
        <v>214575</v>
      </c>
      <c r="BY124" s="48">
        <v>2486</v>
      </c>
      <c r="BZ124" s="48">
        <v>31358</v>
      </c>
      <c r="CA124" s="48"/>
      <c r="CB124" s="48">
        <v>89087</v>
      </c>
      <c r="CC124" s="48">
        <v>0</v>
      </c>
      <c r="CD124" s="48">
        <v>0</v>
      </c>
      <c r="CE124" s="48">
        <v>125000</v>
      </c>
      <c r="CF124" s="48"/>
      <c r="CG124" s="48"/>
      <c r="CH124" s="48">
        <v>125000</v>
      </c>
      <c r="CI124" s="48"/>
      <c r="CJ124" s="48"/>
      <c r="CK124" s="48">
        <v>0</v>
      </c>
      <c r="CL124" s="48">
        <v>0</v>
      </c>
      <c r="CM124" s="48">
        <v>0</v>
      </c>
      <c r="CN124" s="48">
        <v>0</v>
      </c>
      <c r="CO124" s="48">
        <v>0</v>
      </c>
      <c r="CP124" s="48">
        <v>87991585</v>
      </c>
    </row>
    <row r="125" spans="1:94" x14ac:dyDescent="0.35">
      <c r="A125" t="s">
        <v>694</v>
      </c>
      <c r="B125" s="48">
        <v>76605049</v>
      </c>
      <c r="C125" s="48">
        <v>62540276</v>
      </c>
      <c r="D125" s="48">
        <v>7867669</v>
      </c>
      <c r="E125" s="48">
        <v>6197104</v>
      </c>
      <c r="F125" s="48">
        <v>52713142</v>
      </c>
      <c r="G125" s="48">
        <v>27513696</v>
      </c>
      <c r="H125" s="48">
        <v>25143785</v>
      </c>
      <c r="I125" s="48">
        <v>55661</v>
      </c>
      <c r="J125" s="48">
        <v>20800000</v>
      </c>
      <c r="K125" s="48"/>
      <c r="L125" s="48"/>
      <c r="M125" s="48"/>
      <c r="N125" s="48"/>
      <c r="O125" s="48"/>
      <c r="P125" s="48">
        <v>20800000</v>
      </c>
      <c r="Q125" s="48">
        <v>13073163</v>
      </c>
      <c r="R125" s="48"/>
      <c r="S125" s="48"/>
      <c r="T125" s="48">
        <v>186870</v>
      </c>
      <c r="U125" s="48"/>
      <c r="V125" s="48"/>
      <c r="W125" s="48">
        <v>292600</v>
      </c>
      <c r="X125" s="48"/>
      <c r="Y125" s="48">
        <v>0</v>
      </c>
      <c r="Z125" s="48">
        <v>3163</v>
      </c>
      <c r="AA125" s="48">
        <v>0</v>
      </c>
      <c r="AB125" s="48">
        <v>8547</v>
      </c>
      <c r="AC125" s="48"/>
      <c r="AD125" s="48"/>
      <c r="AE125" s="48">
        <v>1399515</v>
      </c>
      <c r="AF125" s="48"/>
      <c r="AG125" s="48"/>
      <c r="AH125" s="48">
        <v>2262</v>
      </c>
      <c r="AI125" s="48">
        <v>962927</v>
      </c>
      <c r="AJ125" s="48">
        <v>37034</v>
      </c>
      <c r="AK125" s="48">
        <v>12900</v>
      </c>
      <c r="AL125" s="48"/>
      <c r="AM125" s="48"/>
      <c r="AN125" s="48"/>
      <c r="AO125" s="48"/>
      <c r="AP125" s="48">
        <v>34170</v>
      </c>
      <c r="AQ125" s="48">
        <v>1981942</v>
      </c>
      <c r="AR125" s="48"/>
      <c r="AS125" s="48">
        <v>4674230</v>
      </c>
      <c r="AT125" s="48">
        <v>58432</v>
      </c>
      <c r="AU125" s="48">
        <v>3418571</v>
      </c>
      <c r="AV125" s="48"/>
      <c r="AW125" s="48"/>
      <c r="AX125" s="48">
        <v>29572427</v>
      </c>
      <c r="AY125" s="48">
        <v>11158</v>
      </c>
      <c r="AZ125" s="48">
        <v>12209</v>
      </c>
      <c r="BA125" s="48">
        <v>1056</v>
      </c>
      <c r="BB125" s="48">
        <v>576000</v>
      </c>
      <c r="BC125" s="48">
        <v>147541</v>
      </c>
      <c r="BD125" s="48"/>
      <c r="BE125" s="48">
        <v>12290</v>
      </c>
      <c r="BF125" s="48">
        <v>0</v>
      </c>
      <c r="BG125" s="48">
        <v>14217935</v>
      </c>
      <c r="BH125" s="48">
        <v>13336207</v>
      </c>
      <c r="BI125" s="48">
        <v>1176000</v>
      </c>
      <c r="BJ125" s="48"/>
      <c r="BK125" s="48">
        <v>3410</v>
      </c>
      <c r="BL125" s="48">
        <v>0</v>
      </c>
      <c r="BM125" s="48">
        <v>0</v>
      </c>
      <c r="BN125" s="48"/>
      <c r="BO125" s="48">
        <v>78620</v>
      </c>
      <c r="BP125" s="48">
        <v>8667522</v>
      </c>
      <c r="BQ125" s="48"/>
      <c r="BR125" s="48">
        <v>3766871</v>
      </c>
      <c r="BS125" s="48">
        <v>34783</v>
      </c>
      <c r="BT125" s="48">
        <v>2424</v>
      </c>
      <c r="BU125" s="48"/>
      <c r="BV125" s="48">
        <v>4085590</v>
      </c>
      <c r="BW125" s="48">
        <v>407099</v>
      </c>
      <c r="BX125" s="48">
        <v>359911</v>
      </c>
      <c r="BY125" s="48">
        <v>7954</v>
      </c>
      <c r="BZ125" s="48"/>
      <c r="CA125" s="48">
        <v>2889</v>
      </c>
      <c r="CB125" s="48"/>
      <c r="CC125" s="48">
        <v>401548</v>
      </c>
      <c r="CD125" s="48">
        <v>401548</v>
      </c>
      <c r="CE125" s="48">
        <v>8066250</v>
      </c>
      <c r="CF125" s="48"/>
      <c r="CG125" s="48"/>
      <c r="CH125" s="48">
        <v>375000</v>
      </c>
      <c r="CI125" s="48"/>
      <c r="CJ125" s="48"/>
      <c r="CK125" s="48">
        <v>0</v>
      </c>
      <c r="CL125" s="48">
        <v>1462500</v>
      </c>
      <c r="CM125" s="48">
        <v>2835000</v>
      </c>
      <c r="CN125" s="48">
        <v>468750</v>
      </c>
      <c r="CO125" s="48">
        <v>2925000</v>
      </c>
      <c r="CP125" s="48">
        <v>209899100</v>
      </c>
    </row>
    <row r="126" spans="1:94" x14ac:dyDescent="0.35">
      <c r="A126" t="s">
        <v>702</v>
      </c>
      <c r="B126" s="48">
        <v>2622192</v>
      </c>
      <c r="C126" s="48">
        <v>2129154</v>
      </c>
      <c r="D126" s="48">
        <v>263113</v>
      </c>
      <c r="E126" s="48">
        <v>229925</v>
      </c>
      <c r="F126" s="48">
        <v>3351157</v>
      </c>
      <c r="G126" s="48">
        <v>2369603</v>
      </c>
      <c r="H126" s="48">
        <v>850486</v>
      </c>
      <c r="I126" s="48">
        <v>131067</v>
      </c>
      <c r="J126" s="48">
        <v>800000</v>
      </c>
      <c r="K126" s="48"/>
      <c r="L126" s="48"/>
      <c r="M126" s="48"/>
      <c r="N126" s="48"/>
      <c r="O126" s="48"/>
      <c r="P126" s="48">
        <v>800000</v>
      </c>
      <c r="Q126" s="48">
        <v>720362</v>
      </c>
      <c r="R126" s="48"/>
      <c r="S126" s="48"/>
      <c r="T126" s="48">
        <v>50600</v>
      </c>
      <c r="U126" s="48"/>
      <c r="V126" s="48"/>
      <c r="W126" s="48"/>
      <c r="X126" s="48"/>
      <c r="Y126" s="48">
        <v>5763</v>
      </c>
      <c r="Z126" s="48">
        <v>3078</v>
      </c>
      <c r="AA126" s="48"/>
      <c r="AB126" s="48"/>
      <c r="AC126" s="48"/>
      <c r="AD126" s="48"/>
      <c r="AE126" s="48">
        <v>137088</v>
      </c>
      <c r="AF126" s="48"/>
      <c r="AG126" s="48"/>
      <c r="AH126" s="48"/>
      <c r="AI126" s="48">
        <v>37542</v>
      </c>
      <c r="AJ126" s="48">
        <v>0</v>
      </c>
      <c r="AK126" s="48">
        <v>6111</v>
      </c>
      <c r="AL126" s="48"/>
      <c r="AM126" s="48"/>
      <c r="AN126" s="48"/>
      <c r="AO126" s="48"/>
      <c r="AP126" s="48">
        <v>12066</v>
      </c>
      <c r="AQ126" s="48">
        <v>350000</v>
      </c>
      <c r="AR126" s="48"/>
      <c r="AS126" s="48">
        <v>108703</v>
      </c>
      <c r="AT126" s="48">
        <v>1632</v>
      </c>
      <c r="AU126" s="48"/>
      <c r="AV126" s="48">
        <v>7780</v>
      </c>
      <c r="AW126" s="48"/>
      <c r="AX126" s="48">
        <v>96641</v>
      </c>
      <c r="AY126" s="48"/>
      <c r="AZ126" s="48"/>
      <c r="BA126" s="48">
        <v>0</v>
      </c>
      <c r="BB126" s="48">
        <v>0</v>
      </c>
      <c r="BC126" s="48">
        <v>0</v>
      </c>
      <c r="BD126" s="48"/>
      <c r="BE126" s="48">
        <v>41242</v>
      </c>
      <c r="BF126" s="48">
        <v>0</v>
      </c>
      <c r="BG126" s="48">
        <v>1774</v>
      </c>
      <c r="BH126" s="48">
        <v>0</v>
      </c>
      <c r="BI126" s="48">
        <v>49000</v>
      </c>
      <c r="BJ126" s="48"/>
      <c r="BK126" s="48"/>
      <c r="BL126" s="48">
        <v>0</v>
      </c>
      <c r="BM126" s="48"/>
      <c r="BN126" s="48"/>
      <c r="BO126" s="48">
        <v>4625</v>
      </c>
      <c r="BP126" s="48">
        <v>147032</v>
      </c>
      <c r="BQ126" s="48"/>
      <c r="BR126" s="48">
        <v>25942</v>
      </c>
      <c r="BS126" s="48"/>
      <c r="BT126" s="48"/>
      <c r="BU126" s="48"/>
      <c r="BV126" s="48">
        <v>105837</v>
      </c>
      <c r="BW126" s="48"/>
      <c r="BX126" s="48"/>
      <c r="BY126" s="48">
        <v>13504</v>
      </c>
      <c r="BZ126" s="48"/>
      <c r="CA126" s="48"/>
      <c r="CB126" s="48">
        <v>1750</v>
      </c>
      <c r="CC126" s="48"/>
      <c r="CD126" s="48"/>
      <c r="CE126" s="48">
        <v>0</v>
      </c>
      <c r="CF126" s="48"/>
      <c r="CG126" s="48"/>
      <c r="CH126" s="48"/>
      <c r="CI126" s="48"/>
      <c r="CJ126" s="48"/>
      <c r="CK126" s="48">
        <v>0</v>
      </c>
      <c r="CL126" s="48"/>
      <c r="CM126" s="48">
        <v>0</v>
      </c>
      <c r="CN126" s="48">
        <v>0</v>
      </c>
      <c r="CO126" s="48"/>
      <c r="CP126" s="48">
        <v>7737383</v>
      </c>
    </row>
    <row r="127" spans="1:94" x14ac:dyDescent="0.35">
      <c r="A127" t="s">
        <v>706</v>
      </c>
      <c r="B127" s="48">
        <v>183935723</v>
      </c>
      <c r="C127" s="48">
        <v>157246211</v>
      </c>
      <c r="D127" s="48">
        <v>14620613</v>
      </c>
      <c r="E127" s="48">
        <v>12068899</v>
      </c>
      <c r="F127" s="48">
        <v>110885485</v>
      </c>
      <c r="G127" s="48">
        <v>72136767</v>
      </c>
      <c r="H127" s="48">
        <v>38305604</v>
      </c>
      <c r="I127" s="48">
        <v>443115</v>
      </c>
      <c r="J127" s="48">
        <v>14857960</v>
      </c>
      <c r="K127" s="48">
        <v>9660</v>
      </c>
      <c r="L127" s="48"/>
      <c r="M127" s="48">
        <v>400000</v>
      </c>
      <c r="N127" s="48"/>
      <c r="O127" s="48"/>
      <c r="P127" s="48">
        <v>14448300</v>
      </c>
      <c r="Q127" s="48">
        <v>3756824</v>
      </c>
      <c r="R127" s="48"/>
      <c r="S127" s="48"/>
      <c r="T127" s="48">
        <v>2144394</v>
      </c>
      <c r="U127" s="48"/>
      <c r="V127" s="48"/>
      <c r="W127" s="48"/>
      <c r="X127" s="48"/>
      <c r="Y127" s="48">
        <v>24533</v>
      </c>
      <c r="Z127" s="48">
        <v>0</v>
      </c>
      <c r="AA127" s="48">
        <v>20307</v>
      </c>
      <c r="AB127" s="48"/>
      <c r="AC127" s="48"/>
      <c r="AD127" s="48"/>
      <c r="AE127" s="48">
        <v>203618</v>
      </c>
      <c r="AF127" s="48"/>
      <c r="AG127" s="48"/>
      <c r="AH127" s="48">
        <v>22539</v>
      </c>
      <c r="AI127" s="48">
        <v>113042</v>
      </c>
      <c r="AJ127" s="48">
        <v>1929</v>
      </c>
      <c r="AK127" s="48">
        <v>19408</v>
      </c>
      <c r="AL127" s="48"/>
      <c r="AM127" s="48"/>
      <c r="AN127" s="48"/>
      <c r="AO127" s="48"/>
      <c r="AP127" s="48">
        <v>0</v>
      </c>
      <c r="AQ127" s="48">
        <v>687242</v>
      </c>
      <c r="AR127" s="48"/>
      <c r="AS127" s="48">
        <v>0</v>
      </c>
      <c r="AT127" s="48">
        <v>434347</v>
      </c>
      <c r="AU127" s="48">
        <v>85464</v>
      </c>
      <c r="AV127" s="48">
        <v>0</v>
      </c>
      <c r="AW127" s="48"/>
      <c r="AX127" s="48">
        <v>24429929</v>
      </c>
      <c r="AY127" s="48">
        <v>11158</v>
      </c>
      <c r="AZ127" s="48">
        <v>0</v>
      </c>
      <c r="BA127" s="48">
        <v>0</v>
      </c>
      <c r="BB127" s="48">
        <v>2236660</v>
      </c>
      <c r="BC127" s="48">
        <v>94592</v>
      </c>
      <c r="BD127" s="48"/>
      <c r="BE127" s="48">
        <v>25573</v>
      </c>
      <c r="BF127" s="48">
        <v>0</v>
      </c>
      <c r="BG127" s="48">
        <v>21058340</v>
      </c>
      <c r="BH127" s="48">
        <v>123292</v>
      </c>
      <c r="BI127" s="48">
        <v>827858</v>
      </c>
      <c r="BJ127" s="48"/>
      <c r="BK127" s="48">
        <v>2766</v>
      </c>
      <c r="BL127" s="48">
        <v>0</v>
      </c>
      <c r="BM127" s="48">
        <v>31591</v>
      </c>
      <c r="BN127" s="48"/>
      <c r="BO127" s="48">
        <v>18097</v>
      </c>
      <c r="BP127" s="48">
        <v>9607822</v>
      </c>
      <c r="BQ127" s="48">
        <v>589</v>
      </c>
      <c r="BR127" s="48">
        <v>3937497</v>
      </c>
      <c r="BS127" s="48">
        <v>5876</v>
      </c>
      <c r="BT127" s="48">
        <v>357</v>
      </c>
      <c r="BU127" s="48">
        <v>1846068</v>
      </c>
      <c r="BV127" s="48">
        <v>3258752</v>
      </c>
      <c r="BW127" s="48">
        <v>46129</v>
      </c>
      <c r="BX127" s="48">
        <v>342814</v>
      </c>
      <c r="BY127" s="48"/>
      <c r="BZ127" s="48">
        <v>149911</v>
      </c>
      <c r="CA127" s="48"/>
      <c r="CB127" s="48">
        <v>19829</v>
      </c>
      <c r="CC127" s="48">
        <v>56660</v>
      </c>
      <c r="CD127" s="48">
        <v>56660</v>
      </c>
      <c r="CE127" s="48">
        <v>7316204</v>
      </c>
      <c r="CF127" s="48">
        <v>115204</v>
      </c>
      <c r="CG127" s="48"/>
      <c r="CH127" s="48">
        <v>250000</v>
      </c>
      <c r="CI127" s="48"/>
      <c r="CJ127" s="48"/>
      <c r="CK127" s="48">
        <v>0</v>
      </c>
      <c r="CL127" s="48">
        <v>1680000</v>
      </c>
      <c r="CM127" s="48">
        <v>966000</v>
      </c>
      <c r="CN127" s="48">
        <v>945000</v>
      </c>
      <c r="CO127" s="48">
        <v>3360000</v>
      </c>
      <c r="CP127" s="48">
        <v>354846607</v>
      </c>
    </row>
    <row r="128" spans="1:94" x14ac:dyDescent="0.35">
      <c r="A128" t="s">
        <v>713</v>
      </c>
      <c r="B128" s="48">
        <v>54457474</v>
      </c>
      <c r="C128" s="48">
        <v>47813686</v>
      </c>
      <c r="D128" s="48">
        <v>2635926</v>
      </c>
      <c r="E128" s="48">
        <v>4007863</v>
      </c>
      <c r="F128" s="48">
        <v>45206286</v>
      </c>
      <c r="G128" s="48">
        <v>26815074</v>
      </c>
      <c r="H128" s="48">
        <v>18370396</v>
      </c>
      <c r="I128" s="48">
        <v>20816</v>
      </c>
      <c r="J128" s="48">
        <v>0</v>
      </c>
      <c r="K128" s="48"/>
      <c r="L128" s="48"/>
      <c r="M128" s="48"/>
      <c r="N128" s="48"/>
      <c r="O128" s="48"/>
      <c r="P128" s="48">
        <v>0</v>
      </c>
      <c r="Q128" s="48">
        <v>2968373</v>
      </c>
      <c r="R128" s="48"/>
      <c r="S128" s="48"/>
      <c r="T128" s="48">
        <v>596952</v>
      </c>
      <c r="U128" s="48"/>
      <c r="V128" s="48"/>
      <c r="W128" s="48"/>
      <c r="X128" s="48"/>
      <c r="Y128" s="48">
        <v>0</v>
      </c>
      <c r="Z128" s="48">
        <v>5088</v>
      </c>
      <c r="AA128" s="48">
        <v>0</v>
      </c>
      <c r="AB128" s="48"/>
      <c r="AC128" s="48"/>
      <c r="AD128" s="48"/>
      <c r="AE128" s="48">
        <v>657906</v>
      </c>
      <c r="AF128" s="48"/>
      <c r="AG128" s="48"/>
      <c r="AH128" s="48">
        <v>4508</v>
      </c>
      <c r="AI128" s="48">
        <v>519571</v>
      </c>
      <c r="AJ128" s="48">
        <v>0</v>
      </c>
      <c r="AK128" s="48">
        <v>78081</v>
      </c>
      <c r="AL128" s="48"/>
      <c r="AM128" s="48"/>
      <c r="AN128" s="48"/>
      <c r="AO128" s="48"/>
      <c r="AP128" s="48">
        <v>135075</v>
      </c>
      <c r="AQ128" s="48">
        <v>634240</v>
      </c>
      <c r="AR128" s="48">
        <v>5</v>
      </c>
      <c r="AS128" s="48">
        <v>0</v>
      </c>
      <c r="AT128" s="48">
        <v>336948</v>
      </c>
      <c r="AU128" s="48">
        <v>0</v>
      </c>
      <c r="AV128" s="48">
        <v>0</v>
      </c>
      <c r="AW128" s="48"/>
      <c r="AX128" s="48">
        <v>7114188</v>
      </c>
      <c r="AY128" s="48"/>
      <c r="AZ128" s="48">
        <v>7481</v>
      </c>
      <c r="BA128" s="48">
        <v>0</v>
      </c>
      <c r="BB128" s="48">
        <v>15701</v>
      </c>
      <c r="BC128" s="48">
        <v>15778</v>
      </c>
      <c r="BD128" s="48"/>
      <c r="BE128" s="48">
        <v>5744</v>
      </c>
      <c r="BF128" s="48">
        <v>0</v>
      </c>
      <c r="BG128" s="48">
        <v>6958824</v>
      </c>
      <c r="BH128" s="48">
        <v>0</v>
      </c>
      <c r="BI128" s="48">
        <v>98000</v>
      </c>
      <c r="BJ128" s="48"/>
      <c r="BK128" s="48">
        <v>5533</v>
      </c>
      <c r="BL128" s="48">
        <v>0</v>
      </c>
      <c r="BM128" s="48">
        <v>0</v>
      </c>
      <c r="BN128" s="48"/>
      <c r="BO128" s="48">
        <v>7127</v>
      </c>
      <c r="BP128" s="48">
        <v>5080596</v>
      </c>
      <c r="BQ128" s="48"/>
      <c r="BR128" s="48">
        <v>2024844</v>
      </c>
      <c r="BS128" s="48">
        <v>1959</v>
      </c>
      <c r="BT128" s="48"/>
      <c r="BU128" s="48">
        <v>1311752</v>
      </c>
      <c r="BV128" s="48">
        <v>1275578</v>
      </c>
      <c r="BW128" s="48"/>
      <c r="BX128" s="48">
        <v>425321</v>
      </c>
      <c r="BY128" s="48"/>
      <c r="BZ128" s="48">
        <v>41142</v>
      </c>
      <c r="CA128" s="48"/>
      <c r="CB128" s="48"/>
      <c r="CC128" s="48">
        <v>113117</v>
      </c>
      <c r="CD128" s="48">
        <v>113117</v>
      </c>
      <c r="CE128" s="48">
        <v>8551500</v>
      </c>
      <c r="CF128" s="48"/>
      <c r="CG128" s="48"/>
      <c r="CH128" s="48"/>
      <c r="CI128" s="48"/>
      <c r="CJ128" s="48"/>
      <c r="CK128" s="48">
        <v>0</v>
      </c>
      <c r="CL128" s="48">
        <v>1695000</v>
      </c>
      <c r="CM128" s="48">
        <v>2499000</v>
      </c>
      <c r="CN128" s="48">
        <v>922500</v>
      </c>
      <c r="CO128" s="48">
        <v>3435000</v>
      </c>
      <c r="CP128" s="48">
        <v>123491534</v>
      </c>
    </row>
    <row r="129" spans="1:94" x14ac:dyDescent="0.35">
      <c r="A129" t="s">
        <v>717</v>
      </c>
      <c r="B129" s="48">
        <v>51690009</v>
      </c>
      <c r="C129" s="48">
        <v>42839425</v>
      </c>
      <c r="D129" s="48">
        <v>4583793</v>
      </c>
      <c r="E129" s="48">
        <v>4266791</v>
      </c>
      <c r="F129" s="48">
        <v>46605081</v>
      </c>
      <c r="G129" s="48">
        <v>28713924</v>
      </c>
      <c r="H129" s="48">
        <v>17747512</v>
      </c>
      <c r="I129" s="48">
        <v>143647</v>
      </c>
      <c r="J129" s="48">
        <v>0</v>
      </c>
      <c r="K129" s="48"/>
      <c r="L129" s="48"/>
      <c r="M129" s="48"/>
      <c r="N129" s="48"/>
      <c r="O129" s="48"/>
      <c r="P129" s="48">
        <v>0</v>
      </c>
      <c r="Q129" s="48">
        <v>3006761</v>
      </c>
      <c r="R129" s="48"/>
      <c r="S129" s="48"/>
      <c r="T129" s="48">
        <v>1036255</v>
      </c>
      <c r="U129" s="48"/>
      <c r="V129" s="48"/>
      <c r="W129" s="48"/>
      <c r="X129" s="48"/>
      <c r="Y129" s="48">
        <v>0</v>
      </c>
      <c r="Z129" s="48">
        <v>3848</v>
      </c>
      <c r="AA129" s="48">
        <v>0</v>
      </c>
      <c r="AB129" s="48"/>
      <c r="AC129" s="48"/>
      <c r="AD129" s="48"/>
      <c r="AE129" s="48">
        <v>544716</v>
      </c>
      <c r="AF129" s="48"/>
      <c r="AG129" s="48"/>
      <c r="AH129" s="48"/>
      <c r="AI129" s="48">
        <v>643481</v>
      </c>
      <c r="AJ129" s="48">
        <v>400</v>
      </c>
      <c r="AK129" s="48">
        <v>33269</v>
      </c>
      <c r="AL129" s="48"/>
      <c r="AM129" s="48"/>
      <c r="AN129" s="48"/>
      <c r="AO129" s="48">
        <v>0</v>
      </c>
      <c r="AP129" s="48">
        <v>0</v>
      </c>
      <c r="AQ129" s="48">
        <v>440545</v>
      </c>
      <c r="AR129" s="48">
        <v>5</v>
      </c>
      <c r="AS129" s="48">
        <v>0</v>
      </c>
      <c r="AT129" s="48">
        <v>296462</v>
      </c>
      <c r="AU129" s="48">
        <v>0</v>
      </c>
      <c r="AV129" s="48">
        <v>7780</v>
      </c>
      <c r="AW129" s="48"/>
      <c r="AX129" s="48">
        <v>7175461</v>
      </c>
      <c r="AY129" s="48"/>
      <c r="AZ129" s="48">
        <v>5233</v>
      </c>
      <c r="BA129" s="48">
        <v>0</v>
      </c>
      <c r="BB129" s="48">
        <v>1188000</v>
      </c>
      <c r="BC129" s="48">
        <v>279526</v>
      </c>
      <c r="BD129" s="48"/>
      <c r="BE129" s="48"/>
      <c r="BF129" s="48">
        <v>0</v>
      </c>
      <c r="BG129" s="48">
        <v>5146646</v>
      </c>
      <c r="BH129" s="48">
        <v>201233</v>
      </c>
      <c r="BI129" s="48">
        <v>301513</v>
      </c>
      <c r="BJ129" s="48"/>
      <c r="BK129" s="48">
        <v>8943</v>
      </c>
      <c r="BL129" s="48">
        <v>0</v>
      </c>
      <c r="BM129" s="48">
        <v>0</v>
      </c>
      <c r="BN129" s="48"/>
      <c r="BO129" s="48">
        <v>44367</v>
      </c>
      <c r="BP129" s="48">
        <v>3905872</v>
      </c>
      <c r="BQ129" s="48"/>
      <c r="BR129" s="48">
        <v>1525824</v>
      </c>
      <c r="BS129" s="48">
        <v>1959</v>
      </c>
      <c r="BT129" s="48">
        <v>7101</v>
      </c>
      <c r="BU129" s="48">
        <v>112582</v>
      </c>
      <c r="BV129" s="48">
        <v>2003163</v>
      </c>
      <c r="BW129" s="48">
        <v>226052</v>
      </c>
      <c r="BX129" s="48">
        <v>143</v>
      </c>
      <c r="BY129" s="48">
        <v>5966</v>
      </c>
      <c r="BZ129" s="48"/>
      <c r="CA129" s="48">
        <v>770</v>
      </c>
      <c r="CB129" s="48">
        <v>22313</v>
      </c>
      <c r="CC129" s="48">
        <v>108404</v>
      </c>
      <c r="CD129" s="48">
        <v>108404</v>
      </c>
      <c r="CE129" s="48">
        <v>2544891</v>
      </c>
      <c r="CF129" s="48">
        <v>7602</v>
      </c>
      <c r="CG129" s="48"/>
      <c r="CH129" s="48">
        <v>77289</v>
      </c>
      <c r="CI129" s="48"/>
      <c r="CJ129" s="48"/>
      <c r="CK129" s="48">
        <v>0</v>
      </c>
      <c r="CL129" s="48">
        <v>431250</v>
      </c>
      <c r="CM129" s="48">
        <v>735000</v>
      </c>
      <c r="CN129" s="48">
        <v>431250</v>
      </c>
      <c r="CO129" s="48">
        <v>862500</v>
      </c>
      <c r="CP129" s="48">
        <v>115036480</v>
      </c>
    </row>
    <row r="130" spans="1:94" x14ac:dyDescent="0.35">
      <c r="A130" t="s">
        <v>723</v>
      </c>
      <c r="B130" s="48">
        <v>27206737</v>
      </c>
      <c r="C130" s="48">
        <v>23185366</v>
      </c>
      <c r="D130" s="48">
        <v>2766096</v>
      </c>
      <c r="E130" s="48">
        <v>1255274</v>
      </c>
      <c r="F130" s="48">
        <v>20460754</v>
      </c>
      <c r="G130" s="48">
        <v>12168197</v>
      </c>
      <c r="H130" s="48">
        <v>8274337</v>
      </c>
      <c r="I130" s="48">
        <v>18220</v>
      </c>
      <c r="J130" s="48">
        <v>4800000</v>
      </c>
      <c r="K130" s="48"/>
      <c r="L130" s="48"/>
      <c r="M130" s="48"/>
      <c r="N130" s="48"/>
      <c r="O130" s="48"/>
      <c r="P130" s="48">
        <v>4800000</v>
      </c>
      <c r="Q130" s="48">
        <v>2652878</v>
      </c>
      <c r="R130" s="48"/>
      <c r="S130" s="48"/>
      <c r="T130" s="48">
        <v>465080</v>
      </c>
      <c r="U130" s="48"/>
      <c r="V130" s="48"/>
      <c r="W130" s="48"/>
      <c r="X130" s="48"/>
      <c r="Y130" s="48">
        <v>0</v>
      </c>
      <c r="Z130" s="48">
        <v>0</v>
      </c>
      <c r="AA130" s="48">
        <v>0</v>
      </c>
      <c r="AB130" s="48">
        <v>16591</v>
      </c>
      <c r="AC130" s="48"/>
      <c r="AD130" s="48"/>
      <c r="AE130" s="48">
        <v>388206</v>
      </c>
      <c r="AF130" s="48"/>
      <c r="AG130" s="48"/>
      <c r="AH130" s="48"/>
      <c r="AI130" s="48">
        <v>322840</v>
      </c>
      <c r="AJ130" s="48">
        <v>0</v>
      </c>
      <c r="AK130" s="48">
        <v>15616</v>
      </c>
      <c r="AL130" s="48"/>
      <c r="AM130" s="48"/>
      <c r="AN130" s="48">
        <v>0</v>
      </c>
      <c r="AO130" s="48"/>
      <c r="AP130" s="48">
        <v>0</v>
      </c>
      <c r="AQ130" s="48">
        <v>450587</v>
      </c>
      <c r="AR130" s="48"/>
      <c r="AS130" s="48">
        <v>326109</v>
      </c>
      <c r="AT130" s="48">
        <v>155064</v>
      </c>
      <c r="AU130" s="48">
        <v>512786</v>
      </c>
      <c r="AV130" s="48"/>
      <c r="AW130" s="48"/>
      <c r="AX130" s="48">
        <v>1057771</v>
      </c>
      <c r="AY130" s="48"/>
      <c r="AZ130" s="48">
        <v>87842</v>
      </c>
      <c r="BA130" s="48">
        <v>0</v>
      </c>
      <c r="BB130" s="48">
        <v>804349</v>
      </c>
      <c r="BC130" s="48">
        <v>0</v>
      </c>
      <c r="BD130" s="48"/>
      <c r="BE130" s="48"/>
      <c r="BF130" s="48">
        <v>0</v>
      </c>
      <c r="BG130" s="48">
        <v>15962</v>
      </c>
      <c r="BH130" s="48">
        <v>0</v>
      </c>
      <c r="BI130" s="48">
        <v>147000</v>
      </c>
      <c r="BJ130" s="48"/>
      <c r="BK130" s="48"/>
      <c r="BL130" s="48">
        <v>0</v>
      </c>
      <c r="BM130" s="48">
        <v>0</v>
      </c>
      <c r="BN130" s="48"/>
      <c r="BO130" s="48">
        <v>2619</v>
      </c>
      <c r="BP130" s="48">
        <v>2391263</v>
      </c>
      <c r="BQ130" s="48"/>
      <c r="BR130" s="48">
        <v>553715</v>
      </c>
      <c r="BS130" s="48"/>
      <c r="BT130" s="48">
        <v>2377</v>
      </c>
      <c r="BU130" s="48">
        <v>750460</v>
      </c>
      <c r="BV130" s="48">
        <v>890168</v>
      </c>
      <c r="BW130" s="48">
        <v>108575</v>
      </c>
      <c r="BX130" s="48"/>
      <c r="BY130" s="48">
        <v>21206</v>
      </c>
      <c r="BZ130" s="48">
        <v>47176</v>
      </c>
      <c r="CA130" s="48">
        <v>2606</v>
      </c>
      <c r="CB130" s="48">
        <v>14981</v>
      </c>
      <c r="CC130" s="48">
        <v>108404</v>
      </c>
      <c r="CD130" s="48">
        <v>108404</v>
      </c>
      <c r="CE130" s="48">
        <v>0</v>
      </c>
      <c r="CF130" s="48"/>
      <c r="CG130" s="48"/>
      <c r="CH130" s="48"/>
      <c r="CI130" s="48"/>
      <c r="CJ130" s="48"/>
      <c r="CK130" s="48">
        <v>0</v>
      </c>
      <c r="CL130" s="48"/>
      <c r="CM130" s="48">
        <v>0</v>
      </c>
      <c r="CN130" s="48">
        <v>0</v>
      </c>
      <c r="CO130" s="48"/>
      <c r="CP130" s="48">
        <v>58677806</v>
      </c>
    </row>
    <row r="131" spans="1:94" x14ac:dyDescent="0.35">
      <c r="A131" t="s">
        <v>726</v>
      </c>
      <c r="B131" s="48">
        <v>62686285</v>
      </c>
      <c r="C131" s="48">
        <v>54641880</v>
      </c>
      <c r="D131" s="48">
        <v>4373050</v>
      </c>
      <c r="E131" s="48">
        <v>3671354</v>
      </c>
      <c r="F131" s="48">
        <v>45507070</v>
      </c>
      <c r="G131" s="48">
        <v>27211220</v>
      </c>
      <c r="H131" s="48">
        <v>18269773</v>
      </c>
      <c r="I131" s="48">
        <v>26077</v>
      </c>
      <c r="J131" s="48">
        <v>800000</v>
      </c>
      <c r="K131" s="48"/>
      <c r="L131" s="48"/>
      <c r="M131" s="48"/>
      <c r="N131" s="48"/>
      <c r="O131" s="48"/>
      <c r="P131" s="48">
        <v>800000</v>
      </c>
      <c r="Q131" s="48">
        <v>3801757</v>
      </c>
      <c r="R131" s="48"/>
      <c r="S131" s="48"/>
      <c r="T131" s="48">
        <v>817757</v>
      </c>
      <c r="U131" s="48"/>
      <c r="V131" s="48"/>
      <c r="W131" s="48"/>
      <c r="X131" s="48">
        <v>0</v>
      </c>
      <c r="Y131" s="48">
        <v>14384</v>
      </c>
      <c r="Z131" s="48">
        <v>8465</v>
      </c>
      <c r="AA131" s="48">
        <v>0</v>
      </c>
      <c r="AB131" s="48"/>
      <c r="AC131" s="48"/>
      <c r="AD131" s="48"/>
      <c r="AE131" s="48">
        <v>1485347</v>
      </c>
      <c r="AF131" s="48"/>
      <c r="AG131" s="48"/>
      <c r="AH131" s="48"/>
      <c r="AI131" s="48">
        <v>537162</v>
      </c>
      <c r="AJ131" s="48">
        <v>7833</v>
      </c>
      <c r="AK131" s="48">
        <v>105240</v>
      </c>
      <c r="AL131" s="48">
        <v>0</v>
      </c>
      <c r="AM131" s="48"/>
      <c r="AN131" s="48"/>
      <c r="AO131" s="48"/>
      <c r="AP131" s="48">
        <v>118651</v>
      </c>
      <c r="AQ131" s="48">
        <v>333513</v>
      </c>
      <c r="AR131" s="48">
        <v>0</v>
      </c>
      <c r="AS131" s="48">
        <v>0</v>
      </c>
      <c r="AT131" s="48">
        <v>365625</v>
      </c>
      <c r="AU131" s="48">
        <v>0</v>
      </c>
      <c r="AV131" s="48">
        <v>7780</v>
      </c>
      <c r="AW131" s="48">
        <v>0</v>
      </c>
      <c r="AX131" s="48">
        <v>6592286</v>
      </c>
      <c r="AY131" s="48"/>
      <c r="AZ131" s="48">
        <v>10465</v>
      </c>
      <c r="BA131" s="48">
        <v>5020</v>
      </c>
      <c r="BB131" s="48">
        <v>0</v>
      </c>
      <c r="BC131" s="48">
        <v>16841</v>
      </c>
      <c r="BD131" s="48"/>
      <c r="BE131" s="48">
        <v>8616</v>
      </c>
      <c r="BF131" s="48">
        <v>0</v>
      </c>
      <c r="BG131" s="48">
        <v>5850640</v>
      </c>
      <c r="BH131" s="48">
        <v>10197</v>
      </c>
      <c r="BI131" s="48">
        <v>686000</v>
      </c>
      <c r="BJ131" s="48">
        <v>0</v>
      </c>
      <c r="BK131" s="48">
        <v>2766</v>
      </c>
      <c r="BL131" s="48">
        <v>0</v>
      </c>
      <c r="BM131" s="48"/>
      <c r="BN131" s="48"/>
      <c r="BO131" s="48">
        <v>1742</v>
      </c>
      <c r="BP131" s="48">
        <v>7940474</v>
      </c>
      <c r="BQ131" s="48"/>
      <c r="BR131" s="48">
        <v>5143207</v>
      </c>
      <c r="BS131" s="48"/>
      <c r="BT131" s="48">
        <v>4754</v>
      </c>
      <c r="BU131" s="48">
        <v>756007</v>
      </c>
      <c r="BV131" s="48">
        <v>254058</v>
      </c>
      <c r="BW131" s="48">
        <v>1748428</v>
      </c>
      <c r="BX131" s="48">
        <v>0</v>
      </c>
      <c r="BY131" s="48">
        <v>17169</v>
      </c>
      <c r="BZ131" s="48">
        <v>16851</v>
      </c>
      <c r="CA131" s="48"/>
      <c r="CB131" s="48"/>
      <c r="CC131" s="48">
        <v>197273</v>
      </c>
      <c r="CD131" s="48">
        <v>197273</v>
      </c>
      <c r="CE131" s="48">
        <v>6272500</v>
      </c>
      <c r="CF131" s="48"/>
      <c r="CG131" s="48"/>
      <c r="CH131" s="48">
        <v>250000</v>
      </c>
      <c r="CI131" s="48"/>
      <c r="CJ131" s="48"/>
      <c r="CK131" s="48">
        <v>0</v>
      </c>
      <c r="CL131" s="48">
        <v>1200000</v>
      </c>
      <c r="CM131" s="48">
        <v>1522500</v>
      </c>
      <c r="CN131" s="48">
        <v>900000</v>
      </c>
      <c r="CO131" s="48">
        <v>2400000</v>
      </c>
      <c r="CP131" s="48">
        <v>133797645</v>
      </c>
    </row>
    <row r="132" spans="1:94" x14ac:dyDescent="0.35">
      <c r="A132" t="s">
        <v>732</v>
      </c>
      <c r="B132" s="48">
        <v>20351823</v>
      </c>
      <c r="C132" s="48">
        <v>18392343</v>
      </c>
      <c r="D132" s="48">
        <v>403167</v>
      </c>
      <c r="E132" s="48">
        <v>1556313</v>
      </c>
      <c r="F132" s="48">
        <v>14579334</v>
      </c>
      <c r="G132" s="48">
        <v>6925335</v>
      </c>
      <c r="H132" s="48">
        <v>7645284</v>
      </c>
      <c r="I132" s="48">
        <v>8715</v>
      </c>
      <c r="J132" s="48">
        <v>4000000</v>
      </c>
      <c r="K132" s="48"/>
      <c r="L132" s="48"/>
      <c r="M132" s="48"/>
      <c r="N132" s="48"/>
      <c r="O132" s="48"/>
      <c r="P132" s="48">
        <v>4000000</v>
      </c>
      <c r="Q132" s="48">
        <v>1649165</v>
      </c>
      <c r="R132" s="48"/>
      <c r="S132" s="48"/>
      <c r="T132" s="48">
        <v>0</v>
      </c>
      <c r="U132" s="48"/>
      <c r="V132" s="48"/>
      <c r="W132" s="48"/>
      <c r="X132" s="48"/>
      <c r="Y132" s="48">
        <v>0</v>
      </c>
      <c r="Z132" s="48">
        <v>0</v>
      </c>
      <c r="AA132" s="48">
        <v>0</v>
      </c>
      <c r="AB132" s="48"/>
      <c r="AC132" s="48"/>
      <c r="AD132" s="48"/>
      <c r="AE132" s="48">
        <v>51429</v>
      </c>
      <c r="AF132" s="48"/>
      <c r="AG132" s="48"/>
      <c r="AH132" s="48"/>
      <c r="AI132" s="48">
        <v>40634</v>
      </c>
      <c r="AJ132" s="48">
        <v>5788</v>
      </c>
      <c r="AK132" s="48">
        <v>13712</v>
      </c>
      <c r="AL132" s="48"/>
      <c r="AM132" s="48"/>
      <c r="AN132" s="48"/>
      <c r="AO132" s="48"/>
      <c r="AP132" s="48">
        <v>0</v>
      </c>
      <c r="AQ132" s="48">
        <v>184402</v>
      </c>
      <c r="AR132" s="48"/>
      <c r="AS132" s="48">
        <v>326109</v>
      </c>
      <c r="AT132" s="48">
        <v>1521</v>
      </c>
      <c r="AU132" s="48">
        <v>1025571</v>
      </c>
      <c r="AV132" s="48">
        <v>0</v>
      </c>
      <c r="AW132" s="48"/>
      <c r="AX132" s="48">
        <v>1219750</v>
      </c>
      <c r="AY132" s="48"/>
      <c r="AZ132" s="48">
        <v>1744</v>
      </c>
      <c r="BA132" s="48">
        <v>0</v>
      </c>
      <c r="BB132" s="48">
        <v>959000</v>
      </c>
      <c r="BC132" s="48">
        <v>50000</v>
      </c>
      <c r="BD132" s="48"/>
      <c r="BE132" s="48">
        <v>8489</v>
      </c>
      <c r="BF132" s="48">
        <v>0</v>
      </c>
      <c r="BG132" s="48">
        <v>74177</v>
      </c>
      <c r="BH132" s="48">
        <v>0</v>
      </c>
      <c r="BI132" s="48">
        <v>98000</v>
      </c>
      <c r="BJ132" s="48">
        <v>4646</v>
      </c>
      <c r="BK132" s="48"/>
      <c r="BL132" s="48">
        <v>0</v>
      </c>
      <c r="BM132" s="48">
        <v>23694</v>
      </c>
      <c r="BN132" s="48"/>
      <c r="BO132" s="48"/>
      <c r="BP132" s="48">
        <v>3806264</v>
      </c>
      <c r="BQ132" s="48"/>
      <c r="BR132" s="48">
        <v>586594</v>
      </c>
      <c r="BS132" s="48">
        <v>67190</v>
      </c>
      <c r="BT132" s="48">
        <v>1664</v>
      </c>
      <c r="BU132" s="48">
        <v>887490</v>
      </c>
      <c r="BV132" s="48">
        <v>2086585</v>
      </c>
      <c r="BW132" s="48">
        <v>58971</v>
      </c>
      <c r="BX132" s="48">
        <v>49022</v>
      </c>
      <c r="BY132" s="48">
        <v>17897</v>
      </c>
      <c r="BZ132" s="48"/>
      <c r="CA132" s="48">
        <v>3037</v>
      </c>
      <c r="CB132" s="48">
        <v>47814</v>
      </c>
      <c r="CC132" s="48">
        <v>34282</v>
      </c>
      <c r="CD132" s="48">
        <v>34282</v>
      </c>
      <c r="CE132" s="48">
        <v>125000</v>
      </c>
      <c r="CF132" s="48"/>
      <c r="CG132" s="48"/>
      <c r="CH132" s="48">
        <v>125000</v>
      </c>
      <c r="CI132" s="48"/>
      <c r="CJ132" s="48"/>
      <c r="CK132" s="48">
        <v>0</v>
      </c>
      <c r="CL132" s="48">
        <v>0</v>
      </c>
      <c r="CM132" s="48">
        <v>0</v>
      </c>
      <c r="CN132" s="48">
        <v>0</v>
      </c>
      <c r="CO132" s="48">
        <v>0</v>
      </c>
      <c r="CP132" s="48">
        <v>45765619</v>
      </c>
    </row>
    <row r="133" spans="1:94" x14ac:dyDescent="0.35">
      <c r="A133" t="s">
        <v>738</v>
      </c>
      <c r="B133" s="48">
        <v>31184445</v>
      </c>
      <c r="C133" s="48">
        <v>27936361</v>
      </c>
      <c r="D133" s="48">
        <v>769160</v>
      </c>
      <c r="E133" s="48">
        <v>2478924</v>
      </c>
      <c r="F133" s="48">
        <v>26089612</v>
      </c>
      <c r="G133" s="48">
        <v>4997963</v>
      </c>
      <c r="H133" s="48">
        <v>21077587</v>
      </c>
      <c r="I133" s="48">
        <v>14062</v>
      </c>
      <c r="J133" s="48"/>
      <c r="K133" s="48"/>
      <c r="L133" s="48"/>
      <c r="M133" s="48"/>
      <c r="N133" s="48"/>
      <c r="O133" s="48"/>
      <c r="P133" s="48"/>
      <c r="Q133" s="48">
        <v>611393</v>
      </c>
      <c r="R133" s="48"/>
      <c r="S133" s="48"/>
      <c r="T133" s="48"/>
      <c r="U133" s="48"/>
      <c r="V133" s="48"/>
      <c r="W133" s="48"/>
      <c r="X133" s="48"/>
      <c r="Y133" s="48">
        <v>0</v>
      </c>
      <c r="Z133" s="48">
        <v>7695</v>
      </c>
      <c r="AA133" s="48">
        <v>0</v>
      </c>
      <c r="AB133" s="48"/>
      <c r="AC133" s="48"/>
      <c r="AD133" s="48"/>
      <c r="AE133" s="48">
        <v>0</v>
      </c>
      <c r="AF133" s="48"/>
      <c r="AG133" s="48"/>
      <c r="AH133" s="48"/>
      <c r="AI133" s="48">
        <v>116770</v>
      </c>
      <c r="AJ133" s="48">
        <v>0</v>
      </c>
      <c r="AK133" s="48">
        <v>0</v>
      </c>
      <c r="AL133" s="48"/>
      <c r="AM133" s="48"/>
      <c r="AN133" s="48"/>
      <c r="AO133" s="48"/>
      <c r="AP133" s="48">
        <v>0</v>
      </c>
      <c r="AQ133" s="48">
        <v>25000</v>
      </c>
      <c r="AR133" s="48"/>
      <c r="AS133" s="48">
        <v>0</v>
      </c>
      <c r="AT133" s="48">
        <v>461928</v>
      </c>
      <c r="AU133" s="48">
        <v>0</v>
      </c>
      <c r="AV133" s="48"/>
      <c r="AW133" s="48"/>
      <c r="AX133" s="48">
        <v>10579923</v>
      </c>
      <c r="AY133" s="48"/>
      <c r="AZ133" s="48">
        <v>66004</v>
      </c>
      <c r="BA133" s="48">
        <v>0</v>
      </c>
      <c r="BB133" s="48">
        <v>2339695</v>
      </c>
      <c r="BC133" s="48">
        <v>2498753</v>
      </c>
      <c r="BD133" s="48"/>
      <c r="BE133" s="48">
        <v>15183</v>
      </c>
      <c r="BF133" s="48">
        <v>699556</v>
      </c>
      <c r="BG133" s="48">
        <v>2639382</v>
      </c>
      <c r="BH133" s="48"/>
      <c r="BI133" s="48">
        <v>2191793</v>
      </c>
      <c r="BJ133" s="48">
        <v>25000</v>
      </c>
      <c r="BK133" s="48">
        <v>3410</v>
      </c>
      <c r="BL133" s="48">
        <v>0</v>
      </c>
      <c r="BM133" s="48">
        <v>0</v>
      </c>
      <c r="BN133" s="48"/>
      <c r="BO133" s="48">
        <v>101146</v>
      </c>
      <c r="BP133" s="48">
        <v>3744784</v>
      </c>
      <c r="BQ133" s="48"/>
      <c r="BR133" s="48">
        <v>2933521</v>
      </c>
      <c r="BS133" s="48"/>
      <c r="BT133" s="48"/>
      <c r="BU133" s="48"/>
      <c r="BV133" s="48">
        <v>522953</v>
      </c>
      <c r="BW133" s="48"/>
      <c r="BX133" s="48">
        <v>149983</v>
      </c>
      <c r="BY133" s="48"/>
      <c r="BZ133" s="48"/>
      <c r="CA133" s="48"/>
      <c r="CB133" s="48">
        <v>138327</v>
      </c>
      <c r="CC133" s="48"/>
      <c r="CD133" s="48"/>
      <c r="CE133" s="48">
        <v>1309200</v>
      </c>
      <c r="CF133" s="48"/>
      <c r="CG133" s="48"/>
      <c r="CH133" s="48"/>
      <c r="CI133" s="48"/>
      <c r="CJ133" s="48"/>
      <c r="CK133" s="48">
        <v>115200</v>
      </c>
      <c r="CL133" s="48">
        <v>300000</v>
      </c>
      <c r="CM133" s="48">
        <v>189000</v>
      </c>
      <c r="CN133" s="48">
        <v>105000</v>
      </c>
      <c r="CO133" s="48">
        <v>600000</v>
      </c>
      <c r="CP133" s="48">
        <v>73519358</v>
      </c>
    </row>
    <row r="134" spans="1:94" x14ac:dyDescent="0.35">
      <c r="A134" t="s">
        <v>744</v>
      </c>
      <c r="B134" s="48">
        <v>10713187</v>
      </c>
      <c r="C134" s="48">
        <v>9632966</v>
      </c>
      <c r="D134" s="48">
        <v>335205</v>
      </c>
      <c r="E134" s="48">
        <v>745016</v>
      </c>
      <c r="F134" s="48">
        <v>8385466</v>
      </c>
      <c r="G134" s="48">
        <v>5214840</v>
      </c>
      <c r="H134" s="48">
        <v>3170626</v>
      </c>
      <c r="I134" s="48"/>
      <c r="J134" s="48">
        <v>1600000</v>
      </c>
      <c r="K134" s="48"/>
      <c r="L134" s="48"/>
      <c r="M134" s="48"/>
      <c r="N134" s="48"/>
      <c r="O134" s="48"/>
      <c r="P134" s="48">
        <v>1600000</v>
      </c>
      <c r="Q134" s="48">
        <v>251258</v>
      </c>
      <c r="R134" s="48"/>
      <c r="S134" s="48"/>
      <c r="T134" s="48">
        <v>167425</v>
      </c>
      <c r="U134" s="48"/>
      <c r="V134" s="48"/>
      <c r="W134" s="48"/>
      <c r="X134" s="48"/>
      <c r="Y134" s="48">
        <v>0</v>
      </c>
      <c r="Z134" s="48">
        <v>0</v>
      </c>
      <c r="AA134" s="48"/>
      <c r="AB134" s="48"/>
      <c r="AC134" s="48"/>
      <c r="AD134" s="48"/>
      <c r="AE134" s="48">
        <v>1302</v>
      </c>
      <c r="AF134" s="48"/>
      <c r="AG134" s="48"/>
      <c r="AH134" s="48"/>
      <c r="AI134" s="48">
        <v>13766</v>
      </c>
      <c r="AJ134" s="48">
        <v>9743</v>
      </c>
      <c r="AK134" s="48">
        <v>6790</v>
      </c>
      <c r="AL134" s="48"/>
      <c r="AM134" s="48"/>
      <c r="AN134" s="48"/>
      <c r="AO134" s="48"/>
      <c r="AP134" s="48">
        <v>0</v>
      </c>
      <c r="AQ134" s="48">
        <v>0</v>
      </c>
      <c r="AR134" s="48"/>
      <c r="AS134" s="48">
        <v>0</v>
      </c>
      <c r="AT134" s="48">
        <v>52232</v>
      </c>
      <c r="AU134" s="48">
        <v>0</v>
      </c>
      <c r="AV134" s="48">
        <v>0</v>
      </c>
      <c r="AW134" s="48"/>
      <c r="AX134" s="48">
        <v>8368125</v>
      </c>
      <c r="AY134" s="48"/>
      <c r="AZ134" s="48"/>
      <c r="BA134" s="48">
        <v>0</v>
      </c>
      <c r="BB134" s="48">
        <v>925000</v>
      </c>
      <c r="BC134" s="48">
        <v>10919</v>
      </c>
      <c r="BD134" s="48"/>
      <c r="BE134" s="48"/>
      <c r="BF134" s="48">
        <v>0</v>
      </c>
      <c r="BG134" s="48">
        <v>1890</v>
      </c>
      <c r="BH134" s="48">
        <v>7374982</v>
      </c>
      <c r="BI134" s="48">
        <v>51924</v>
      </c>
      <c r="BJ134" s="48"/>
      <c r="BK134" s="48">
        <v>3410</v>
      </c>
      <c r="BL134" s="48">
        <v>0</v>
      </c>
      <c r="BM134" s="48">
        <v>0</v>
      </c>
      <c r="BN134" s="48"/>
      <c r="BO134" s="48"/>
      <c r="BP134" s="48">
        <v>672960</v>
      </c>
      <c r="BQ134" s="48"/>
      <c r="BR134" s="48">
        <v>300020</v>
      </c>
      <c r="BS134" s="48"/>
      <c r="BT134" s="48">
        <v>374</v>
      </c>
      <c r="BU134" s="48">
        <v>59522</v>
      </c>
      <c r="BV134" s="48">
        <v>164874</v>
      </c>
      <c r="BW134" s="48">
        <v>108186</v>
      </c>
      <c r="BX134" s="48"/>
      <c r="BY134" s="48"/>
      <c r="BZ134" s="48">
        <v>11406</v>
      </c>
      <c r="CA134" s="48"/>
      <c r="CB134" s="48">
        <v>28577</v>
      </c>
      <c r="CC134" s="48">
        <v>0</v>
      </c>
      <c r="CD134" s="48">
        <v>0</v>
      </c>
      <c r="CE134" s="48">
        <v>0</v>
      </c>
      <c r="CF134" s="48"/>
      <c r="CG134" s="48"/>
      <c r="CH134" s="48"/>
      <c r="CI134" s="48"/>
      <c r="CJ134" s="48"/>
      <c r="CK134" s="48">
        <v>0</v>
      </c>
      <c r="CL134" s="48">
        <v>0</v>
      </c>
      <c r="CM134" s="48">
        <v>0</v>
      </c>
      <c r="CN134" s="48">
        <v>0</v>
      </c>
      <c r="CO134" s="48">
        <v>0</v>
      </c>
      <c r="CP134" s="48">
        <v>29990995</v>
      </c>
    </row>
    <row r="135" spans="1:94" x14ac:dyDescent="0.35">
      <c r="A135" t="s">
        <v>747</v>
      </c>
      <c r="B135" s="48">
        <v>1813432</v>
      </c>
      <c r="C135" s="48">
        <v>1738854</v>
      </c>
      <c r="D135" s="48">
        <v>68553</v>
      </c>
      <c r="E135" s="48">
        <v>6025</v>
      </c>
      <c r="F135" s="48">
        <v>2509376</v>
      </c>
      <c r="G135" s="48">
        <v>2111136</v>
      </c>
      <c r="H135" s="48">
        <v>387839</v>
      </c>
      <c r="I135" s="48">
        <v>10400</v>
      </c>
      <c r="J135" s="48">
        <v>0</v>
      </c>
      <c r="K135" s="48"/>
      <c r="L135" s="48"/>
      <c r="M135" s="48"/>
      <c r="N135" s="48"/>
      <c r="O135" s="48"/>
      <c r="P135" s="48">
        <v>0</v>
      </c>
      <c r="Q135" s="48">
        <v>81599</v>
      </c>
      <c r="R135" s="48"/>
      <c r="S135" s="48"/>
      <c r="T135" s="48">
        <v>65290</v>
      </c>
      <c r="U135" s="48"/>
      <c r="V135" s="48"/>
      <c r="W135" s="48"/>
      <c r="X135" s="48"/>
      <c r="Y135" s="48"/>
      <c r="Z135" s="48"/>
      <c r="AA135" s="48"/>
      <c r="AB135" s="48"/>
      <c r="AC135" s="48"/>
      <c r="AD135" s="48"/>
      <c r="AE135" s="48">
        <v>0</v>
      </c>
      <c r="AF135" s="48"/>
      <c r="AG135" s="48"/>
      <c r="AH135" s="48"/>
      <c r="AI135" s="48">
        <v>0</v>
      </c>
      <c r="AJ135" s="48">
        <v>0</v>
      </c>
      <c r="AK135" s="48">
        <v>8148</v>
      </c>
      <c r="AL135" s="48"/>
      <c r="AM135" s="48"/>
      <c r="AN135" s="48"/>
      <c r="AO135" s="48"/>
      <c r="AP135" s="48">
        <v>0</v>
      </c>
      <c r="AQ135" s="48">
        <v>0</v>
      </c>
      <c r="AR135" s="48"/>
      <c r="AS135" s="48">
        <v>0</v>
      </c>
      <c r="AT135" s="48">
        <v>8161</v>
      </c>
      <c r="AU135" s="48">
        <v>0</v>
      </c>
      <c r="AV135" s="48"/>
      <c r="AW135" s="48"/>
      <c r="AX135" s="48">
        <v>66702</v>
      </c>
      <c r="AY135" s="48"/>
      <c r="AZ135" s="48"/>
      <c r="BA135" s="48">
        <v>0</v>
      </c>
      <c r="BB135" s="48">
        <v>4500</v>
      </c>
      <c r="BC135" s="48">
        <v>0</v>
      </c>
      <c r="BD135" s="48"/>
      <c r="BE135" s="48"/>
      <c r="BF135" s="48">
        <v>0</v>
      </c>
      <c r="BG135" s="48">
        <v>0</v>
      </c>
      <c r="BH135" s="48">
        <v>13202</v>
      </c>
      <c r="BI135" s="48">
        <v>49000</v>
      </c>
      <c r="BJ135" s="48"/>
      <c r="BK135" s="48"/>
      <c r="BL135" s="48">
        <v>0</v>
      </c>
      <c r="BM135" s="48"/>
      <c r="BN135" s="48"/>
      <c r="BO135" s="48"/>
      <c r="BP135" s="48">
        <v>97962</v>
      </c>
      <c r="BQ135" s="48"/>
      <c r="BR135" s="48">
        <v>14663</v>
      </c>
      <c r="BS135" s="48"/>
      <c r="BT135" s="48"/>
      <c r="BU135" s="48"/>
      <c r="BV135" s="48">
        <v>69886</v>
      </c>
      <c r="BW135" s="48"/>
      <c r="BX135" s="48"/>
      <c r="BY135" s="48"/>
      <c r="BZ135" s="48"/>
      <c r="CA135" s="48"/>
      <c r="CB135" s="48">
        <v>13414</v>
      </c>
      <c r="CC135" s="48"/>
      <c r="CD135" s="48"/>
      <c r="CE135" s="48">
        <v>0</v>
      </c>
      <c r="CF135" s="48"/>
      <c r="CG135" s="48"/>
      <c r="CH135" s="48"/>
      <c r="CI135" s="48"/>
      <c r="CJ135" s="48"/>
      <c r="CK135" s="48"/>
      <c r="CL135" s="48"/>
      <c r="CM135" s="48">
        <v>0</v>
      </c>
      <c r="CN135" s="48">
        <v>0</v>
      </c>
      <c r="CO135" s="48"/>
      <c r="CP135" s="48">
        <v>4569070</v>
      </c>
    </row>
    <row r="136" spans="1:94" x14ac:dyDescent="0.35">
      <c r="A136" t="s">
        <v>754</v>
      </c>
      <c r="B136" s="48">
        <v>8366035</v>
      </c>
      <c r="C136" s="48">
        <v>7978411</v>
      </c>
      <c r="D136" s="48">
        <v>377607</v>
      </c>
      <c r="E136" s="48">
        <v>10018</v>
      </c>
      <c r="F136" s="48">
        <v>11471182</v>
      </c>
      <c r="G136" s="48">
        <v>9695784</v>
      </c>
      <c r="H136" s="48">
        <v>1743972</v>
      </c>
      <c r="I136" s="48">
        <v>31426</v>
      </c>
      <c r="J136" s="48">
        <v>0</v>
      </c>
      <c r="K136" s="48"/>
      <c r="L136" s="48"/>
      <c r="M136" s="48"/>
      <c r="N136" s="48"/>
      <c r="O136" s="48"/>
      <c r="P136" s="48">
        <v>0</v>
      </c>
      <c r="Q136" s="48">
        <v>272917</v>
      </c>
      <c r="R136" s="48"/>
      <c r="S136" s="48"/>
      <c r="T136" s="48">
        <v>243205</v>
      </c>
      <c r="U136" s="48"/>
      <c r="V136" s="48"/>
      <c r="W136" s="48"/>
      <c r="X136" s="48"/>
      <c r="Y136" s="48"/>
      <c r="Z136" s="48">
        <v>0</v>
      </c>
      <c r="AA136" s="48">
        <v>1195</v>
      </c>
      <c r="AB136" s="48"/>
      <c r="AC136" s="48"/>
      <c r="AD136" s="48"/>
      <c r="AE136" s="48">
        <v>0</v>
      </c>
      <c r="AF136" s="48"/>
      <c r="AG136" s="48"/>
      <c r="AH136" s="48"/>
      <c r="AI136" s="48">
        <v>0</v>
      </c>
      <c r="AJ136" s="48">
        <v>0</v>
      </c>
      <c r="AK136" s="48">
        <v>28517</v>
      </c>
      <c r="AL136" s="48"/>
      <c r="AM136" s="48"/>
      <c r="AN136" s="48"/>
      <c r="AO136" s="48"/>
      <c r="AP136" s="48">
        <v>0</v>
      </c>
      <c r="AQ136" s="48">
        <v>0</v>
      </c>
      <c r="AR136" s="48"/>
      <c r="AS136" s="48">
        <v>0</v>
      </c>
      <c r="AT136" s="48"/>
      <c r="AU136" s="48">
        <v>0</v>
      </c>
      <c r="AV136" s="48"/>
      <c r="AW136" s="48"/>
      <c r="AX136" s="48">
        <v>390054</v>
      </c>
      <c r="AY136" s="48"/>
      <c r="AZ136" s="48">
        <v>87842</v>
      </c>
      <c r="BA136" s="48">
        <v>0</v>
      </c>
      <c r="BB136" s="48">
        <v>27000</v>
      </c>
      <c r="BC136" s="48">
        <v>0</v>
      </c>
      <c r="BD136" s="48"/>
      <c r="BE136" s="48"/>
      <c r="BF136" s="48">
        <v>0</v>
      </c>
      <c r="BG136" s="48">
        <v>0</v>
      </c>
      <c r="BH136" s="48">
        <v>79212</v>
      </c>
      <c r="BI136" s="48">
        <v>196000</v>
      </c>
      <c r="BJ136" s="48"/>
      <c r="BK136" s="48"/>
      <c r="BL136" s="48">
        <v>0</v>
      </c>
      <c r="BM136" s="48"/>
      <c r="BN136" s="48"/>
      <c r="BO136" s="48"/>
      <c r="BP136" s="48">
        <v>251245</v>
      </c>
      <c r="BQ136" s="48"/>
      <c r="BR136" s="48">
        <v>78953</v>
      </c>
      <c r="BS136" s="48"/>
      <c r="BT136" s="48"/>
      <c r="BU136" s="48"/>
      <c r="BV136" s="48">
        <v>154796</v>
      </c>
      <c r="BW136" s="48"/>
      <c r="BX136" s="48"/>
      <c r="BY136" s="48"/>
      <c r="BZ136" s="48"/>
      <c r="CA136" s="48"/>
      <c r="CB136" s="48">
        <v>17496</v>
      </c>
      <c r="CC136" s="48"/>
      <c r="CD136" s="48"/>
      <c r="CE136" s="48">
        <v>0</v>
      </c>
      <c r="CF136" s="48"/>
      <c r="CG136" s="48"/>
      <c r="CH136" s="48"/>
      <c r="CI136" s="48"/>
      <c r="CJ136" s="48"/>
      <c r="CK136" s="48"/>
      <c r="CL136" s="48"/>
      <c r="CM136" s="48">
        <v>0</v>
      </c>
      <c r="CN136" s="48">
        <v>0</v>
      </c>
      <c r="CO136" s="48"/>
      <c r="CP136" s="48">
        <v>20751433</v>
      </c>
    </row>
    <row r="137" spans="1:94" x14ac:dyDescent="0.35">
      <c r="A137" t="s">
        <v>757</v>
      </c>
      <c r="B137" s="48">
        <v>7937569</v>
      </c>
      <c r="C137" s="48">
        <v>7256836</v>
      </c>
      <c r="D137" s="48">
        <v>71911</v>
      </c>
      <c r="E137" s="48">
        <v>608821</v>
      </c>
      <c r="F137" s="48">
        <v>11073516</v>
      </c>
      <c r="G137" s="48">
        <v>6954291</v>
      </c>
      <c r="H137" s="48">
        <v>4119225</v>
      </c>
      <c r="I137" s="48"/>
      <c r="J137" s="48">
        <v>1600000</v>
      </c>
      <c r="K137" s="48"/>
      <c r="L137" s="48"/>
      <c r="M137" s="48"/>
      <c r="N137" s="48"/>
      <c r="O137" s="48"/>
      <c r="P137" s="48">
        <v>1600000</v>
      </c>
      <c r="Q137" s="48">
        <v>56792</v>
      </c>
      <c r="R137" s="48"/>
      <c r="S137" s="48"/>
      <c r="T137" s="48">
        <v>0</v>
      </c>
      <c r="U137" s="48"/>
      <c r="V137" s="48"/>
      <c r="W137" s="48"/>
      <c r="X137" s="48"/>
      <c r="Y137" s="48">
        <v>0</v>
      </c>
      <c r="Z137" s="48">
        <v>0</v>
      </c>
      <c r="AA137" s="48">
        <v>0</v>
      </c>
      <c r="AB137" s="48"/>
      <c r="AC137" s="48"/>
      <c r="AD137" s="48"/>
      <c r="AE137" s="48">
        <v>32236</v>
      </c>
      <c r="AF137" s="48"/>
      <c r="AG137" s="48"/>
      <c r="AH137" s="48">
        <v>4524</v>
      </c>
      <c r="AI137" s="48">
        <v>4961</v>
      </c>
      <c r="AJ137" s="48">
        <v>3859</v>
      </c>
      <c r="AK137" s="48">
        <v>4646</v>
      </c>
      <c r="AL137" s="48"/>
      <c r="AM137" s="48"/>
      <c r="AN137" s="48"/>
      <c r="AO137" s="48"/>
      <c r="AP137" s="48">
        <v>0</v>
      </c>
      <c r="AQ137" s="48">
        <v>0</v>
      </c>
      <c r="AR137" s="48"/>
      <c r="AS137" s="48">
        <v>0</v>
      </c>
      <c r="AT137" s="48">
        <v>0</v>
      </c>
      <c r="AU137" s="48">
        <v>0</v>
      </c>
      <c r="AV137" s="48">
        <v>6566</v>
      </c>
      <c r="AW137" s="48"/>
      <c r="AX137" s="48">
        <v>1292654</v>
      </c>
      <c r="AY137" s="48"/>
      <c r="AZ137" s="48">
        <v>5233</v>
      </c>
      <c r="BA137" s="48">
        <v>0</v>
      </c>
      <c r="BB137" s="48">
        <v>1188000</v>
      </c>
      <c r="BC137" s="48">
        <v>0</v>
      </c>
      <c r="BD137" s="48"/>
      <c r="BE137" s="48">
        <v>2872</v>
      </c>
      <c r="BF137" s="48">
        <v>0</v>
      </c>
      <c r="BG137" s="48">
        <v>15519</v>
      </c>
      <c r="BH137" s="48">
        <v>0</v>
      </c>
      <c r="BI137" s="48">
        <v>49000</v>
      </c>
      <c r="BJ137" s="48"/>
      <c r="BK137" s="48"/>
      <c r="BL137" s="48">
        <v>0</v>
      </c>
      <c r="BM137" s="48">
        <v>25273</v>
      </c>
      <c r="BN137" s="48"/>
      <c r="BO137" s="48">
        <v>6758</v>
      </c>
      <c r="BP137" s="48">
        <v>1297437</v>
      </c>
      <c r="BQ137" s="48"/>
      <c r="BR137" s="48">
        <v>251746</v>
      </c>
      <c r="BS137" s="48">
        <v>4897</v>
      </c>
      <c r="BT137" s="48">
        <v>1070</v>
      </c>
      <c r="BU137" s="48">
        <v>282213</v>
      </c>
      <c r="BV137" s="48">
        <v>631205</v>
      </c>
      <c r="BW137" s="48"/>
      <c r="BX137" s="48">
        <v>35763</v>
      </c>
      <c r="BY137" s="48"/>
      <c r="BZ137" s="48">
        <v>22954</v>
      </c>
      <c r="CA137" s="48">
        <v>34850</v>
      </c>
      <c r="CB137" s="48">
        <v>32739</v>
      </c>
      <c r="CC137" s="48">
        <v>9426</v>
      </c>
      <c r="CD137" s="48">
        <v>9426</v>
      </c>
      <c r="CE137" s="48">
        <v>0</v>
      </c>
      <c r="CF137" s="48"/>
      <c r="CG137" s="48"/>
      <c r="CH137" s="48"/>
      <c r="CI137" s="48"/>
      <c r="CJ137" s="48"/>
      <c r="CK137" s="48">
        <v>0</v>
      </c>
      <c r="CL137" s="48">
        <v>0</v>
      </c>
      <c r="CM137" s="48">
        <v>0</v>
      </c>
      <c r="CN137" s="48">
        <v>0</v>
      </c>
      <c r="CO137" s="48">
        <v>0</v>
      </c>
      <c r="CP137" s="48">
        <v>23267395</v>
      </c>
    </row>
    <row r="138" spans="1:94" x14ac:dyDescent="0.35">
      <c r="A138" t="s">
        <v>759</v>
      </c>
      <c r="B138" s="48">
        <v>48194635</v>
      </c>
      <c r="C138" s="48">
        <v>38897807</v>
      </c>
      <c r="D138" s="48">
        <v>4812069</v>
      </c>
      <c r="E138" s="48">
        <v>4484758</v>
      </c>
      <c r="F138" s="48">
        <v>40141865</v>
      </c>
      <c r="G138" s="48">
        <v>24056995</v>
      </c>
      <c r="H138" s="48">
        <v>16023882</v>
      </c>
      <c r="I138" s="48">
        <v>60988</v>
      </c>
      <c r="J138" s="48">
        <v>9621320</v>
      </c>
      <c r="K138" s="48"/>
      <c r="L138" s="48"/>
      <c r="M138" s="48"/>
      <c r="N138" s="48"/>
      <c r="O138" s="48"/>
      <c r="P138" s="48">
        <v>9621320</v>
      </c>
      <c r="Q138" s="48">
        <v>2243690</v>
      </c>
      <c r="R138" s="48"/>
      <c r="S138" s="48"/>
      <c r="T138" s="48">
        <v>914996</v>
      </c>
      <c r="U138" s="48"/>
      <c r="V138" s="48"/>
      <c r="W138" s="48"/>
      <c r="X138" s="48"/>
      <c r="Y138" s="48">
        <v>19081</v>
      </c>
      <c r="Z138" s="48">
        <v>29426</v>
      </c>
      <c r="AA138" s="48">
        <v>2389</v>
      </c>
      <c r="AB138" s="48"/>
      <c r="AC138" s="48"/>
      <c r="AD138" s="48"/>
      <c r="AE138" s="48">
        <v>316070</v>
      </c>
      <c r="AF138" s="48"/>
      <c r="AG138" s="48"/>
      <c r="AH138" s="48"/>
      <c r="AI138" s="48">
        <v>61578</v>
      </c>
      <c r="AJ138" s="48">
        <v>10614</v>
      </c>
      <c r="AK138" s="48">
        <v>8827</v>
      </c>
      <c r="AL138" s="48"/>
      <c r="AM138" s="48"/>
      <c r="AN138" s="48"/>
      <c r="AO138" s="48"/>
      <c r="AP138" s="48">
        <v>0</v>
      </c>
      <c r="AQ138" s="48">
        <v>577110</v>
      </c>
      <c r="AR138" s="48"/>
      <c r="AS138" s="48">
        <v>0</v>
      </c>
      <c r="AT138" s="48">
        <v>303599</v>
      </c>
      <c r="AU138" s="48">
        <v>0</v>
      </c>
      <c r="AV138" s="48"/>
      <c r="AW138" s="48"/>
      <c r="AX138" s="48">
        <v>6437843</v>
      </c>
      <c r="AY138" s="48">
        <v>0</v>
      </c>
      <c r="AZ138" s="48"/>
      <c r="BA138" s="48">
        <v>0</v>
      </c>
      <c r="BB138" s="48">
        <v>177974</v>
      </c>
      <c r="BC138" s="48">
        <v>0</v>
      </c>
      <c r="BD138" s="48"/>
      <c r="BE138" s="48"/>
      <c r="BF138" s="48">
        <v>0</v>
      </c>
      <c r="BG138" s="48">
        <v>5965869</v>
      </c>
      <c r="BH138" s="48">
        <v>0</v>
      </c>
      <c r="BI138" s="48">
        <v>294000</v>
      </c>
      <c r="BJ138" s="48"/>
      <c r="BK138" s="48"/>
      <c r="BL138" s="48">
        <v>0</v>
      </c>
      <c r="BM138" s="48">
        <v>0</v>
      </c>
      <c r="BN138" s="48"/>
      <c r="BO138" s="48"/>
      <c r="BP138" s="48">
        <v>6396788</v>
      </c>
      <c r="BQ138" s="48"/>
      <c r="BR138" s="48">
        <v>4962744</v>
      </c>
      <c r="BS138" s="48">
        <v>29931</v>
      </c>
      <c r="BT138" s="48"/>
      <c r="BU138" s="48">
        <v>110367</v>
      </c>
      <c r="BV138" s="48">
        <v>1052356</v>
      </c>
      <c r="BW138" s="48">
        <v>100611</v>
      </c>
      <c r="BX138" s="48">
        <v>0</v>
      </c>
      <c r="BY138" s="48"/>
      <c r="BZ138" s="48">
        <v>22972</v>
      </c>
      <c r="CA138" s="48"/>
      <c r="CB138" s="48">
        <v>117807</v>
      </c>
      <c r="CC138" s="48">
        <v>113117</v>
      </c>
      <c r="CD138" s="48">
        <v>113117</v>
      </c>
      <c r="CE138" s="48">
        <v>4345000</v>
      </c>
      <c r="CF138" s="48"/>
      <c r="CG138" s="48"/>
      <c r="CH138" s="48">
        <v>250000</v>
      </c>
      <c r="CI138" s="48"/>
      <c r="CJ138" s="48"/>
      <c r="CK138" s="48">
        <v>0</v>
      </c>
      <c r="CL138" s="48">
        <v>450000</v>
      </c>
      <c r="CM138" s="48">
        <v>1995000</v>
      </c>
      <c r="CN138" s="48">
        <v>750000</v>
      </c>
      <c r="CO138" s="48">
        <v>900000</v>
      </c>
      <c r="CP138" s="48">
        <v>117494257</v>
      </c>
    </row>
    <row r="139" spans="1:94" x14ac:dyDescent="0.35">
      <c r="A139" t="s">
        <v>2080</v>
      </c>
      <c r="B139" s="48">
        <v>9642018</v>
      </c>
      <c r="C139" s="48">
        <v>9421166</v>
      </c>
      <c r="D139" s="48">
        <v>56930</v>
      </c>
      <c r="E139" s="48">
        <v>163922</v>
      </c>
      <c r="F139" s="48">
        <v>12127569</v>
      </c>
      <c r="G139" s="48">
        <v>11006740</v>
      </c>
      <c r="H139" s="48">
        <v>1086428</v>
      </c>
      <c r="I139" s="48">
        <v>34401</v>
      </c>
      <c r="J139" s="48">
        <v>800000</v>
      </c>
      <c r="K139" s="48"/>
      <c r="L139" s="48"/>
      <c r="M139" s="48"/>
      <c r="N139" s="48"/>
      <c r="O139" s="48"/>
      <c r="P139" s="48">
        <v>800000</v>
      </c>
      <c r="Q139" s="48">
        <v>457689</v>
      </c>
      <c r="R139" s="48"/>
      <c r="S139" s="48"/>
      <c r="T139" s="48">
        <v>1015</v>
      </c>
      <c r="U139" s="48"/>
      <c r="V139" s="48"/>
      <c r="W139" s="48"/>
      <c r="X139" s="48"/>
      <c r="Y139" s="48">
        <v>4089</v>
      </c>
      <c r="Z139" s="48">
        <v>19461</v>
      </c>
      <c r="AA139" s="48"/>
      <c r="AB139" s="48"/>
      <c r="AC139" s="48"/>
      <c r="AD139" s="48"/>
      <c r="AE139" s="48">
        <v>0</v>
      </c>
      <c r="AF139" s="48"/>
      <c r="AG139" s="48"/>
      <c r="AH139" s="48"/>
      <c r="AI139" s="48">
        <v>0</v>
      </c>
      <c r="AJ139" s="48">
        <v>0</v>
      </c>
      <c r="AK139" s="48">
        <v>3395</v>
      </c>
      <c r="AL139" s="48"/>
      <c r="AM139" s="48"/>
      <c r="AN139" s="48"/>
      <c r="AO139" s="48"/>
      <c r="AP139" s="48">
        <v>8044</v>
      </c>
      <c r="AQ139" s="48">
        <v>421686</v>
      </c>
      <c r="AR139" s="48"/>
      <c r="AS139" s="48">
        <v>0</v>
      </c>
      <c r="AT139" s="48">
        <v>0</v>
      </c>
      <c r="AU139" s="48"/>
      <c r="AV139" s="48"/>
      <c r="AW139" s="48"/>
      <c r="AX139" s="48">
        <v>744383</v>
      </c>
      <c r="AY139" s="48"/>
      <c r="AZ139" s="48">
        <v>0</v>
      </c>
      <c r="BA139" s="48">
        <v>0</v>
      </c>
      <c r="BB139" s="48">
        <v>22500</v>
      </c>
      <c r="BC139" s="48">
        <v>0</v>
      </c>
      <c r="BD139" s="48"/>
      <c r="BE139" s="48">
        <v>2872</v>
      </c>
      <c r="BF139" s="48">
        <v>0</v>
      </c>
      <c r="BG139" s="48">
        <v>28552</v>
      </c>
      <c r="BH139" s="48">
        <v>347459</v>
      </c>
      <c r="BI139" s="48">
        <v>343000</v>
      </c>
      <c r="BJ139" s="48"/>
      <c r="BK139" s="48"/>
      <c r="BL139" s="48">
        <v>0</v>
      </c>
      <c r="BM139" s="48">
        <v>0</v>
      </c>
      <c r="BN139" s="48"/>
      <c r="BO139" s="48"/>
      <c r="BP139" s="48">
        <v>203966</v>
      </c>
      <c r="BQ139" s="48"/>
      <c r="BR139" s="48">
        <v>74441</v>
      </c>
      <c r="BS139" s="48"/>
      <c r="BT139" s="48"/>
      <c r="BU139" s="48"/>
      <c r="BV139" s="48">
        <v>129525</v>
      </c>
      <c r="BW139" s="48"/>
      <c r="BX139" s="48"/>
      <c r="BY139" s="48"/>
      <c r="BZ139" s="48"/>
      <c r="CA139" s="48"/>
      <c r="CB139" s="48"/>
      <c r="CC139" s="48"/>
      <c r="CD139" s="48"/>
      <c r="CE139" s="48">
        <v>0</v>
      </c>
      <c r="CF139" s="48"/>
      <c r="CG139" s="48"/>
      <c r="CH139" s="48"/>
      <c r="CI139" s="48"/>
      <c r="CJ139" s="48"/>
      <c r="CK139" s="48"/>
      <c r="CL139" s="48"/>
      <c r="CM139" s="48">
        <v>0</v>
      </c>
      <c r="CN139" s="48">
        <v>0</v>
      </c>
      <c r="CO139" s="48"/>
      <c r="CP139" s="48">
        <v>23975625</v>
      </c>
    </row>
    <row r="140" spans="1:94" x14ac:dyDescent="0.35">
      <c r="A140" t="s">
        <v>1950</v>
      </c>
      <c r="B140" s="48">
        <v>6059497</v>
      </c>
      <c r="C140" s="48">
        <v>5913780</v>
      </c>
      <c r="D140" s="48">
        <v>11798</v>
      </c>
      <c r="E140" s="48">
        <v>133919</v>
      </c>
      <c r="F140" s="48">
        <v>5687518</v>
      </c>
      <c r="G140" s="48">
        <v>4565221</v>
      </c>
      <c r="H140" s="48">
        <v>1093886</v>
      </c>
      <c r="I140" s="48">
        <v>28411</v>
      </c>
      <c r="J140" s="48">
        <v>1600000</v>
      </c>
      <c r="K140" s="48"/>
      <c r="L140" s="48"/>
      <c r="M140" s="48"/>
      <c r="N140" s="48">
        <v>0</v>
      </c>
      <c r="O140" s="48"/>
      <c r="P140" s="48">
        <v>1600000</v>
      </c>
      <c r="Q140" s="48">
        <v>451731</v>
      </c>
      <c r="R140" s="48"/>
      <c r="S140" s="48"/>
      <c r="T140" s="48">
        <v>0</v>
      </c>
      <c r="U140" s="48"/>
      <c r="V140" s="48"/>
      <c r="W140" s="48"/>
      <c r="X140" s="48"/>
      <c r="Y140" s="48"/>
      <c r="Z140" s="48">
        <v>30035</v>
      </c>
      <c r="AA140" s="48"/>
      <c r="AB140" s="48"/>
      <c r="AC140" s="48"/>
      <c r="AD140" s="48"/>
      <c r="AE140" s="48">
        <v>0</v>
      </c>
      <c r="AF140" s="48"/>
      <c r="AG140" s="48"/>
      <c r="AH140" s="48"/>
      <c r="AI140" s="48">
        <v>0</v>
      </c>
      <c r="AJ140" s="48">
        <v>0</v>
      </c>
      <c r="AK140" s="48">
        <v>0</v>
      </c>
      <c r="AL140" s="48"/>
      <c r="AM140" s="48"/>
      <c r="AN140" s="48"/>
      <c r="AO140" s="48"/>
      <c r="AP140" s="48">
        <v>0</v>
      </c>
      <c r="AQ140" s="48">
        <v>421696</v>
      </c>
      <c r="AR140" s="48"/>
      <c r="AS140" s="48">
        <v>0</v>
      </c>
      <c r="AT140" s="48">
        <v>0</v>
      </c>
      <c r="AU140" s="48"/>
      <c r="AV140" s="48"/>
      <c r="AW140" s="48"/>
      <c r="AX140" s="48">
        <v>692180</v>
      </c>
      <c r="AY140" s="48"/>
      <c r="AZ140" s="48">
        <v>26353</v>
      </c>
      <c r="BA140" s="48">
        <v>0</v>
      </c>
      <c r="BB140" s="48">
        <v>22500</v>
      </c>
      <c r="BC140" s="48">
        <v>0</v>
      </c>
      <c r="BD140" s="48"/>
      <c r="BE140" s="48"/>
      <c r="BF140" s="48">
        <v>0</v>
      </c>
      <c r="BG140" s="48">
        <v>8868</v>
      </c>
      <c r="BH140" s="48">
        <v>487459</v>
      </c>
      <c r="BI140" s="48">
        <v>147000</v>
      </c>
      <c r="BJ140" s="48"/>
      <c r="BK140" s="48"/>
      <c r="BL140" s="48">
        <v>0</v>
      </c>
      <c r="BM140" s="48">
        <v>0</v>
      </c>
      <c r="BN140" s="48"/>
      <c r="BO140" s="48"/>
      <c r="BP140" s="48">
        <v>253306</v>
      </c>
      <c r="BQ140" s="48"/>
      <c r="BR140" s="48">
        <v>90232</v>
      </c>
      <c r="BS140" s="48"/>
      <c r="BT140" s="48"/>
      <c r="BU140" s="48"/>
      <c r="BV140" s="48">
        <v>157242</v>
      </c>
      <c r="BW140" s="48"/>
      <c r="BX140" s="48"/>
      <c r="BY140" s="48"/>
      <c r="BZ140" s="48"/>
      <c r="CA140" s="48"/>
      <c r="CB140" s="48">
        <v>5832</v>
      </c>
      <c r="CC140" s="48"/>
      <c r="CD140" s="48"/>
      <c r="CE140" s="48">
        <v>0</v>
      </c>
      <c r="CF140" s="48"/>
      <c r="CG140" s="48"/>
      <c r="CH140" s="48"/>
      <c r="CI140" s="48"/>
      <c r="CJ140" s="48"/>
      <c r="CK140" s="48">
        <v>0</v>
      </c>
      <c r="CL140" s="48"/>
      <c r="CM140" s="48">
        <v>0</v>
      </c>
      <c r="CN140" s="48">
        <v>0</v>
      </c>
      <c r="CO140" s="48"/>
      <c r="CP140" s="48">
        <v>14744231</v>
      </c>
    </row>
    <row r="141" spans="1:94" x14ac:dyDescent="0.35">
      <c r="A141" t="s">
        <v>765</v>
      </c>
      <c r="B141" s="48">
        <v>3794313</v>
      </c>
      <c r="C141" s="48">
        <v>3396899</v>
      </c>
      <c r="D141" s="48">
        <v>46124</v>
      </c>
      <c r="E141" s="48">
        <v>351290</v>
      </c>
      <c r="F141" s="48">
        <v>5508254</v>
      </c>
      <c r="G141" s="48">
        <v>3599616</v>
      </c>
      <c r="H141" s="48">
        <v>1908638</v>
      </c>
      <c r="I141" s="48"/>
      <c r="J141" s="48">
        <v>0</v>
      </c>
      <c r="K141" s="48"/>
      <c r="L141" s="48"/>
      <c r="M141" s="48"/>
      <c r="N141" s="48"/>
      <c r="O141" s="48"/>
      <c r="P141" s="48">
        <v>0</v>
      </c>
      <c r="Q141" s="48">
        <v>1251072</v>
      </c>
      <c r="R141" s="48"/>
      <c r="S141" s="48"/>
      <c r="T141" s="48">
        <v>117522</v>
      </c>
      <c r="U141" s="48"/>
      <c r="V141" s="48"/>
      <c r="W141" s="48"/>
      <c r="X141" s="48"/>
      <c r="Y141" s="48"/>
      <c r="Z141" s="48">
        <v>16383</v>
      </c>
      <c r="AA141" s="48">
        <v>2389</v>
      </c>
      <c r="AB141" s="48"/>
      <c r="AC141" s="48"/>
      <c r="AD141" s="48"/>
      <c r="AE141" s="48">
        <v>215197</v>
      </c>
      <c r="AF141" s="48"/>
      <c r="AG141" s="48"/>
      <c r="AH141" s="48"/>
      <c r="AI141" s="48">
        <v>65242</v>
      </c>
      <c r="AJ141" s="48">
        <v>0</v>
      </c>
      <c r="AK141" s="48">
        <v>14937</v>
      </c>
      <c r="AL141" s="48">
        <v>0</v>
      </c>
      <c r="AM141" s="48"/>
      <c r="AN141" s="48"/>
      <c r="AO141" s="48"/>
      <c r="AP141" s="48">
        <v>18435</v>
      </c>
      <c r="AQ141" s="48">
        <v>175003</v>
      </c>
      <c r="AR141" s="48"/>
      <c r="AS141" s="48">
        <v>326109</v>
      </c>
      <c r="AT141" s="48">
        <v>19587</v>
      </c>
      <c r="AU141" s="48">
        <v>256393</v>
      </c>
      <c r="AV141" s="48">
        <v>23876</v>
      </c>
      <c r="AW141" s="48"/>
      <c r="AX141" s="48">
        <v>519156</v>
      </c>
      <c r="AY141" s="48"/>
      <c r="AZ141" s="48"/>
      <c r="BA141" s="48">
        <v>0</v>
      </c>
      <c r="BB141" s="48">
        <v>32790</v>
      </c>
      <c r="BC141" s="48">
        <v>5259</v>
      </c>
      <c r="BD141" s="48"/>
      <c r="BE141" s="48"/>
      <c r="BF141" s="48">
        <v>0</v>
      </c>
      <c r="BG141" s="48">
        <v>9524</v>
      </c>
      <c r="BH141" s="48">
        <v>417959</v>
      </c>
      <c r="BI141" s="48">
        <v>49000</v>
      </c>
      <c r="BJ141" s="48"/>
      <c r="BK141" s="48"/>
      <c r="BL141" s="48">
        <v>0</v>
      </c>
      <c r="BM141" s="48">
        <v>0</v>
      </c>
      <c r="BN141" s="48"/>
      <c r="BO141" s="48">
        <v>4625</v>
      </c>
      <c r="BP141" s="48">
        <v>418327</v>
      </c>
      <c r="BQ141" s="48"/>
      <c r="BR141" s="48">
        <v>101511</v>
      </c>
      <c r="BS141" s="48">
        <v>979</v>
      </c>
      <c r="BT141" s="48"/>
      <c r="BU141" s="48">
        <v>265948</v>
      </c>
      <c r="BV141" s="48">
        <v>18272</v>
      </c>
      <c r="BW141" s="48">
        <v>28831</v>
      </c>
      <c r="BX141" s="48"/>
      <c r="BY141" s="48"/>
      <c r="BZ141" s="48">
        <v>2787</v>
      </c>
      <c r="CA141" s="48"/>
      <c r="CB141" s="48"/>
      <c r="CC141" s="48"/>
      <c r="CD141" s="48"/>
      <c r="CE141" s="48">
        <v>0</v>
      </c>
      <c r="CF141" s="48"/>
      <c r="CG141" s="48"/>
      <c r="CH141" s="48"/>
      <c r="CI141" s="48"/>
      <c r="CJ141" s="48"/>
      <c r="CK141" s="48">
        <v>0</v>
      </c>
      <c r="CL141" s="48"/>
      <c r="CM141" s="48">
        <v>0</v>
      </c>
      <c r="CN141" s="48"/>
      <c r="CO141" s="48"/>
      <c r="CP141" s="48">
        <v>11491122</v>
      </c>
    </row>
    <row r="142" spans="1:94" x14ac:dyDescent="0.35">
      <c r="A142" t="s">
        <v>767</v>
      </c>
      <c r="B142" s="48">
        <v>29797226</v>
      </c>
      <c r="C142" s="48">
        <v>26324099</v>
      </c>
      <c r="D142" s="48">
        <v>1443967</v>
      </c>
      <c r="E142" s="48">
        <v>2029160</v>
      </c>
      <c r="F142" s="48">
        <v>23329973</v>
      </c>
      <c r="G142" s="48">
        <v>13032322</v>
      </c>
      <c r="H142" s="48">
        <v>10292508</v>
      </c>
      <c r="I142" s="48">
        <v>5144</v>
      </c>
      <c r="J142" s="48">
        <v>0</v>
      </c>
      <c r="K142" s="48"/>
      <c r="L142" s="48"/>
      <c r="M142" s="48"/>
      <c r="N142" s="48">
        <v>0</v>
      </c>
      <c r="O142" s="48"/>
      <c r="P142" s="48">
        <v>0</v>
      </c>
      <c r="Q142" s="48">
        <v>1059639</v>
      </c>
      <c r="R142" s="48"/>
      <c r="S142" s="48"/>
      <c r="T142" s="48">
        <v>706074</v>
      </c>
      <c r="U142" s="48"/>
      <c r="V142" s="48"/>
      <c r="W142" s="48"/>
      <c r="X142" s="48"/>
      <c r="Y142" s="48">
        <v>0</v>
      </c>
      <c r="Z142" s="48">
        <v>13652</v>
      </c>
      <c r="AA142" s="48">
        <v>0</v>
      </c>
      <c r="AB142" s="48"/>
      <c r="AC142" s="48"/>
      <c r="AD142" s="48"/>
      <c r="AE142" s="48">
        <v>0</v>
      </c>
      <c r="AF142" s="48"/>
      <c r="AG142" s="48"/>
      <c r="AH142" s="48"/>
      <c r="AI142" s="48">
        <v>21588</v>
      </c>
      <c r="AJ142" s="48">
        <v>1929</v>
      </c>
      <c r="AK142" s="48">
        <v>4432</v>
      </c>
      <c r="AL142" s="48"/>
      <c r="AM142" s="48"/>
      <c r="AN142" s="48"/>
      <c r="AO142" s="48"/>
      <c r="AP142" s="48">
        <v>0</v>
      </c>
      <c r="AQ142" s="48">
        <v>134047</v>
      </c>
      <c r="AR142" s="48"/>
      <c r="AS142" s="48">
        <v>0</v>
      </c>
      <c r="AT142" s="48">
        <v>177916</v>
      </c>
      <c r="AU142" s="48">
        <v>0</v>
      </c>
      <c r="AV142" s="48"/>
      <c r="AW142" s="48"/>
      <c r="AX142" s="48">
        <v>2638352</v>
      </c>
      <c r="AY142" s="48"/>
      <c r="AZ142" s="48"/>
      <c r="BA142" s="48">
        <v>0</v>
      </c>
      <c r="BB142" s="48">
        <v>2116531</v>
      </c>
      <c r="BC142" s="48">
        <v>111934</v>
      </c>
      <c r="BD142" s="48"/>
      <c r="BE142" s="48">
        <v>35836</v>
      </c>
      <c r="BF142" s="48">
        <v>0</v>
      </c>
      <c r="BG142" s="48">
        <v>25274</v>
      </c>
      <c r="BH142" s="48">
        <v>158953</v>
      </c>
      <c r="BI142" s="48">
        <v>98000</v>
      </c>
      <c r="BJ142" s="48">
        <v>25000</v>
      </c>
      <c r="BK142" s="48"/>
      <c r="BL142" s="48">
        <v>0</v>
      </c>
      <c r="BM142" s="48">
        <v>65094</v>
      </c>
      <c r="BN142" s="48"/>
      <c r="BO142" s="48">
        <v>1732</v>
      </c>
      <c r="BP142" s="48">
        <v>2045004</v>
      </c>
      <c r="BQ142" s="48"/>
      <c r="BR142" s="48">
        <v>1454865</v>
      </c>
      <c r="BS142" s="48">
        <v>5876</v>
      </c>
      <c r="BT142" s="48"/>
      <c r="BU142" s="48">
        <v>210986</v>
      </c>
      <c r="BV142" s="48">
        <v>274534</v>
      </c>
      <c r="BW142" s="48"/>
      <c r="BX142" s="48">
        <v>88733</v>
      </c>
      <c r="BY142" s="48"/>
      <c r="BZ142" s="48">
        <v>10010</v>
      </c>
      <c r="CA142" s="48"/>
      <c r="CB142" s="48"/>
      <c r="CC142" s="48">
        <v>0</v>
      </c>
      <c r="CD142" s="48">
        <v>0</v>
      </c>
      <c r="CE142" s="48">
        <v>50000</v>
      </c>
      <c r="CF142" s="48">
        <v>50000</v>
      </c>
      <c r="CG142" s="48"/>
      <c r="CH142" s="48"/>
      <c r="CI142" s="48"/>
      <c r="CJ142" s="48"/>
      <c r="CK142" s="48">
        <v>0</v>
      </c>
      <c r="CL142" s="48">
        <v>0</v>
      </c>
      <c r="CM142" s="48">
        <v>0</v>
      </c>
      <c r="CN142" s="48">
        <v>0</v>
      </c>
      <c r="CO142" s="48">
        <v>0</v>
      </c>
      <c r="CP142" s="48">
        <v>58920195</v>
      </c>
    </row>
    <row r="143" spans="1:94" x14ac:dyDescent="0.35">
      <c r="A143" t="s">
        <v>772</v>
      </c>
      <c r="B143" s="48">
        <v>22603276</v>
      </c>
      <c r="C143" s="48">
        <v>19858092</v>
      </c>
      <c r="D143" s="48">
        <v>1597344</v>
      </c>
      <c r="E143" s="48">
        <v>1147841</v>
      </c>
      <c r="F143" s="48">
        <v>24118438</v>
      </c>
      <c r="G143" s="48">
        <v>14520412</v>
      </c>
      <c r="H143" s="48">
        <v>9595702</v>
      </c>
      <c r="I143" s="48">
        <v>2324</v>
      </c>
      <c r="J143" s="48">
        <v>7900000</v>
      </c>
      <c r="K143" s="48"/>
      <c r="L143" s="48"/>
      <c r="M143" s="48"/>
      <c r="N143" s="48"/>
      <c r="O143" s="48">
        <v>1500000</v>
      </c>
      <c r="P143" s="48">
        <v>6400000</v>
      </c>
      <c r="Q143" s="48">
        <v>3667554</v>
      </c>
      <c r="R143" s="48"/>
      <c r="S143" s="48"/>
      <c r="T143" s="48">
        <v>509041</v>
      </c>
      <c r="U143" s="48"/>
      <c r="V143" s="48"/>
      <c r="W143" s="48">
        <v>1170400</v>
      </c>
      <c r="X143" s="48"/>
      <c r="Y143" s="48">
        <v>755</v>
      </c>
      <c r="Z143" s="48">
        <v>1539</v>
      </c>
      <c r="AA143" s="48">
        <v>8362</v>
      </c>
      <c r="AB143" s="48"/>
      <c r="AC143" s="48"/>
      <c r="AD143" s="48"/>
      <c r="AE143" s="48">
        <v>477468</v>
      </c>
      <c r="AF143" s="48"/>
      <c r="AG143" s="48"/>
      <c r="AH143" s="48">
        <v>4524</v>
      </c>
      <c r="AI143" s="48">
        <v>806822</v>
      </c>
      <c r="AJ143" s="48">
        <v>12425</v>
      </c>
      <c r="AK143" s="48">
        <v>80797</v>
      </c>
      <c r="AL143" s="48"/>
      <c r="AM143" s="48"/>
      <c r="AN143" s="48"/>
      <c r="AO143" s="48"/>
      <c r="AP143" s="48">
        <v>1487</v>
      </c>
      <c r="AQ143" s="48">
        <v>31478</v>
      </c>
      <c r="AR143" s="48"/>
      <c r="AS143" s="48">
        <v>0</v>
      </c>
      <c r="AT143" s="48">
        <v>220599</v>
      </c>
      <c r="AU143" s="48">
        <v>341857</v>
      </c>
      <c r="AV143" s="48"/>
      <c r="AW143" s="48"/>
      <c r="AX143" s="48">
        <v>4895103</v>
      </c>
      <c r="AY143" s="48"/>
      <c r="AZ143" s="48">
        <v>56355</v>
      </c>
      <c r="BA143" s="48">
        <v>0</v>
      </c>
      <c r="BB143" s="48">
        <v>210258</v>
      </c>
      <c r="BC143" s="48">
        <v>0</v>
      </c>
      <c r="BD143" s="48"/>
      <c r="BE143" s="48"/>
      <c r="BF143" s="48">
        <v>0</v>
      </c>
      <c r="BG143" s="48">
        <v>3547</v>
      </c>
      <c r="BH143" s="48">
        <v>4353986</v>
      </c>
      <c r="BI143" s="48">
        <v>196000</v>
      </c>
      <c r="BJ143" s="48">
        <v>9070</v>
      </c>
      <c r="BK143" s="48"/>
      <c r="BL143" s="48">
        <v>65886</v>
      </c>
      <c r="BM143" s="48">
        <v>0</v>
      </c>
      <c r="BN143" s="48"/>
      <c r="BO143" s="48"/>
      <c r="BP143" s="48">
        <v>3021106</v>
      </c>
      <c r="BQ143" s="48"/>
      <c r="BR143" s="48">
        <v>1042737</v>
      </c>
      <c r="BS143" s="48"/>
      <c r="BT143" s="48"/>
      <c r="BU143" s="48">
        <v>442817</v>
      </c>
      <c r="BV143" s="48">
        <v>1304139</v>
      </c>
      <c r="BW143" s="48"/>
      <c r="BX143" s="48">
        <v>140299</v>
      </c>
      <c r="BY143" s="48"/>
      <c r="BZ143" s="48">
        <v>81783</v>
      </c>
      <c r="CA143" s="48"/>
      <c r="CB143" s="48">
        <v>9331</v>
      </c>
      <c r="CC143" s="48">
        <v>160249</v>
      </c>
      <c r="CD143" s="48">
        <v>160249</v>
      </c>
      <c r="CE143" s="48">
        <v>0</v>
      </c>
      <c r="CF143" s="48"/>
      <c r="CG143" s="48"/>
      <c r="CH143" s="48"/>
      <c r="CI143" s="48"/>
      <c r="CJ143" s="48"/>
      <c r="CK143" s="48"/>
      <c r="CL143" s="48"/>
      <c r="CM143" s="48">
        <v>0</v>
      </c>
      <c r="CN143" s="48">
        <v>0</v>
      </c>
      <c r="CO143" s="48"/>
      <c r="CP143" s="48">
        <v>66365727</v>
      </c>
    </row>
    <row r="144" spans="1:94" x14ac:dyDescent="0.35">
      <c r="A144" t="s">
        <v>776</v>
      </c>
      <c r="B144" s="48">
        <v>49588161</v>
      </c>
      <c r="C144" s="48">
        <v>38069927</v>
      </c>
      <c r="D144" s="48">
        <v>6137758</v>
      </c>
      <c r="E144" s="48">
        <v>5380476</v>
      </c>
      <c r="F144" s="48">
        <v>47072166</v>
      </c>
      <c r="G144" s="48">
        <v>27967853</v>
      </c>
      <c r="H144" s="48">
        <v>18960071</v>
      </c>
      <c r="I144" s="48">
        <v>144242</v>
      </c>
      <c r="J144" s="48">
        <v>16000000</v>
      </c>
      <c r="K144" s="48"/>
      <c r="L144" s="48"/>
      <c r="M144" s="48"/>
      <c r="N144" s="48"/>
      <c r="O144" s="48"/>
      <c r="P144" s="48">
        <v>16000000</v>
      </c>
      <c r="Q144" s="48">
        <v>12279407</v>
      </c>
      <c r="R144" s="48"/>
      <c r="S144" s="48"/>
      <c r="T144" s="48">
        <v>549143</v>
      </c>
      <c r="U144" s="48"/>
      <c r="V144" s="48"/>
      <c r="W144" s="48"/>
      <c r="X144" s="48"/>
      <c r="Y144" s="48">
        <v>1510</v>
      </c>
      <c r="Z144" s="48">
        <v>6926</v>
      </c>
      <c r="AA144" s="48">
        <v>1031</v>
      </c>
      <c r="AB144" s="48"/>
      <c r="AC144" s="48"/>
      <c r="AD144" s="48"/>
      <c r="AE144" s="48">
        <v>1109608</v>
      </c>
      <c r="AF144" s="48"/>
      <c r="AG144" s="48"/>
      <c r="AH144" s="48"/>
      <c r="AI144" s="48">
        <v>784114</v>
      </c>
      <c r="AJ144" s="48">
        <v>20708</v>
      </c>
      <c r="AK144" s="48">
        <v>127645</v>
      </c>
      <c r="AL144" s="48"/>
      <c r="AM144" s="48"/>
      <c r="AN144" s="48"/>
      <c r="AO144" s="48"/>
      <c r="AP144" s="48">
        <v>124684</v>
      </c>
      <c r="AQ144" s="48">
        <v>2045265</v>
      </c>
      <c r="AR144" s="48"/>
      <c r="AS144" s="48">
        <v>4674230</v>
      </c>
      <c r="AT144" s="48">
        <v>332203</v>
      </c>
      <c r="AU144" s="48">
        <v>2478464</v>
      </c>
      <c r="AV144" s="48">
        <v>23876</v>
      </c>
      <c r="AW144" s="48"/>
      <c r="AX144" s="48">
        <v>17381488</v>
      </c>
      <c r="AY144" s="48"/>
      <c r="AZ144" s="48">
        <v>3488</v>
      </c>
      <c r="BA144" s="48">
        <v>0</v>
      </c>
      <c r="BB144" s="48">
        <v>100000</v>
      </c>
      <c r="BC144" s="48">
        <v>141343</v>
      </c>
      <c r="BD144" s="48"/>
      <c r="BE144" s="48">
        <v>5744</v>
      </c>
      <c r="BF144" s="48">
        <v>0</v>
      </c>
      <c r="BG144" s="48">
        <v>7673193</v>
      </c>
      <c r="BH144" s="48">
        <v>8668694</v>
      </c>
      <c r="BI144" s="48">
        <v>784000</v>
      </c>
      <c r="BJ144" s="48">
        <v>2407</v>
      </c>
      <c r="BK144" s="48"/>
      <c r="BL144" s="48">
        <v>0</v>
      </c>
      <c r="BM144" s="48">
        <v>0</v>
      </c>
      <c r="BN144" s="48"/>
      <c r="BO144" s="48">
        <v>2619</v>
      </c>
      <c r="BP144" s="48">
        <v>6399762</v>
      </c>
      <c r="BQ144" s="48"/>
      <c r="BR144" s="48">
        <v>3470372</v>
      </c>
      <c r="BS144" s="48"/>
      <c r="BT144" s="48"/>
      <c r="BU144" s="48">
        <v>1503333</v>
      </c>
      <c r="BV144" s="48">
        <v>1249456</v>
      </c>
      <c r="BW144" s="48">
        <v>60072</v>
      </c>
      <c r="BX144" s="48">
        <v>9628</v>
      </c>
      <c r="BY144" s="48"/>
      <c r="BZ144" s="48">
        <v>106900</v>
      </c>
      <c r="CA144" s="48"/>
      <c r="CB144" s="48"/>
      <c r="CC144" s="48">
        <v>155536</v>
      </c>
      <c r="CD144" s="48">
        <v>155536</v>
      </c>
      <c r="CE144" s="48">
        <v>2760000</v>
      </c>
      <c r="CF144" s="48"/>
      <c r="CG144" s="48"/>
      <c r="CH144" s="48"/>
      <c r="CI144" s="48"/>
      <c r="CJ144" s="48"/>
      <c r="CK144" s="48">
        <v>0</v>
      </c>
      <c r="CL144" s="48">
        <v>562500</v>
      </c>
      <c r="CM144" s="48">
        <v>472500</v>
      </c>
      <c r="CN144" s="48">
        <v>600000</v>
      </c>
      <c r="CO144" s="48">
        <v>1125000</v>
      </c>
      <c r="CP144" s="48">
        <v>151636519</v>
      </c>
    </row>
    <row r="145" spans="1:94" x14ac:dyDescent="0.35">
      <c r="A145" t="s">
        <v>779</v>
      </c>
      <c r="B145" s="48">
        <v>11517971</v>
      </c>
      <c r="C145" s="48">
        <v>11185544</v>
      </c>
      <c r="D145" s="48">
        <v>321331</v>
      </c>
      <c r="E145" s="48">
        <v>11096</v>
      </c>
      <c r="F145" s="48">
        <v>4382500</v>
      </c>
      <c r="G145" s="48">
        <v>1062200</v>
      </c>
      <c r="H145" s="48">
        <v>3278862</v>
      </c>
      <c r="I145" s="48">
        <v>41438</v>
      </c>
      <c r="J145" s="48"/>
      <c r="K145" s="48"/>
      <c r="L145" s="48"/>
      <c r="M145" s="48"/>
      <c r="N145" s="48"/>
      <c r="O145" s="48"/>
      <c r="P145" s="48"/>
      <c r="Q145" s="48">
        <v>1101442</v>
      </c>
      <c r="R145" s="48"/>
      <c r="S145" s="48"/>
      <c r="T145" s="48">
        <v>6529</v>
      </c>
      <c r="U145" s="48"/>
      <c r="V145" s="48"/>
      <c r="W145" s="48"/>
      <c r="X145" s="48"/>
      <c r="Y145" s="48">
        <v>0</v>
      </c>
      <c r="Z145" s="48"/>
      <c r="AA145" s="48"/>
      <c r="AB145" s="48"/>
      <c r="AC145" s="48"/>
      <c r="AD145" s="48"/>
      <c r="AE145" s="48">
        <v>470743</v>
      </c>
      <c r="AF145" s="48"/>
      <c r="AG145" s="48"/>
      <c r="AH145" s="48"/>
      <c r="AI145" s="48">
        <v>348128</v>
      </c>
      <c r="AJ145" s="48">
        <v>0</v>
      </c>
      <c r="AK145" s="48">
        <v>90302</v>
      </c>
      <c r="AL145" s="48"/>
      <c r="AM145" s="48"/>
      <c r="AN145" s="48"/>
      <c r="AO145" s="48"/>
      <c r="AP145" s="48">
        <v>0</v>
      </c>
      <c r="AQ145" s="48">
        <v>175946</v>
      </c>
      <c r="AR145" s="48"/>
      <c r="AS145" s="48">
        <v>0</v>
      </c>
      <c r="AT145" s="48">
        <v>9794</v>
      </c>
      <c r="AU145" s="48">
        <v>0</v>
      </c>
      <c r="AV145" s="48"/>
      <c r="AW145" s="48"/>
      <c r="AX145" s="48">
        <v>161810</v>
      </c>
      <c r="AY145" s="48"/>
      <c r="AZ145" s="48"/>
      <c r="BA145" s="48">
        <v>0</v>
      </c>
      <c r="BB145" s="48">
        <v>0</v>
      </c>
      <c r="BC145" s="48">
        <v>0</v>
      </c>
      <c r="BD145" s="48"/>
      <c r="BE145" s="48"/>
      <c r="BF145" s="48">
        <v>0</v>
      </c>
      <c r="BG145" s="48">
        <v>12268</v>
      </c>
      <c r="BH145" s="48">
        <v>149542</v>
      </c>
      <c r="BI145" s="48"/>
      <c r="BJ145" s="48"/>
      <c r="BK145" s="48"/>
      <c r="BL145" s="48"/>
      <c r="BM145" s="48"/>
      <c r="BN145" s="48"/>
      <c r="BO145" s="48"/>
      <c r="BP145" s="48">
        <v>1308374</v>
      </c>
      <c r="BQ145" s="48"/>
      <c r="BR145" s="48">
        <v>377180</v>
      </c>
      <c r="BS145" s="48">
        <v>7329</v>
      </c>
      <c r="BT145" s="48"/>
      <c r="BU145" s="48">
        <v>276009</v>
      </c>
      <c r="BV145" s="48">
        <v>454812</v>
      </c>
      <c r="BW145" s="48">
        <v>178597</v>
      </c>
      <c r="BX145" s="48">
        <v>0</v>
      </c>
      <c r="BY145" s="48">
        <v>7012</v>
      </c>
      <c r="BZ145" s="48">
        <v>2771</v>
      </c>
      <c r="CA145" s="48"/>
      <c r="CB145" s="48">
        <v>4666</v>
      </c>
      <c r="CC145" s="48">
        <v>18853</v>
      </c>
      <c r="CD145" s="48">
        <v>18853</v>
      </c>
      <c r="CE145" s="48">
        <v>0</v>
      </c>
      <c r="CF145" s="48"/>
      <c r="CG145" s="48"/>
      <c r="CH145" s="48"/>
      <c r="CI145" s="48"/>
      <c r="CJ145" s="48"/>
      <c r="CK145" s="48">
        <v>0</v>
      </c>
      <c r="CL145" s="48"/>
      <c r="CM145" s="48">
        <v>0</v>
      </c>
      <c r="CN145" s="48">
        <v>0</v>
      </c>
      <c r="CO145" s="48"/>
      <c r="CP145" s="48">
        <v>18490950</v>
      </c>
    </row>
    <row r="146" spans="1:94" x14ac:dyDescent="0.35">
      <c r="A146" t="s">
        <v>782</v>
      </c>
      <c r="B146" s="48">
        <v>12507422</v>
      </c>
      <c r="C146" s="48">
        <v>11689151</v>
      </c>
      <c r="D146" s="48">
        <v>529711</v>
      </c>
      <c r="E146" s="48">
        <v>288561</v>
      </c>
      <c r="F146" s="48">
        <v>18714599</v>
      </c>
      <c r="G146" s="48">
        <v>18322484</v>
      </c>
      <c r="H146" s="48">
        <v>364767</v>
      </c>
      <c r="I146" s="48">
        <v>27348</v>
      </c>
      <c r="J146" s="48"/>
      <c r="K146" s="48"/>
      <c r="L146" s="48"/>
      <c r="M146" s="48"/>
      <c r="N146" s="48"/>
      <c r="O146" s="48"/>
      <c r="P146" s="48"/>
      <c r="Q146" s="48">
        <v>14485</v>
      </c>
      <c r="R146" s="48"/>
      <c r="S146" s="48"/>
      <c r="T146" s="48"/>
      <c r="U146" s="48"/>
      <c r="V146" s="48"/>
      <c r="W146" s="48"/>
      <c r="X146" s="48"/>
      <c r="Y146" s="48">
        <v>2726</v>
      </c>
      <c r="Z146" s="48"/>
      <c r="AA146" s="48"/>
      <c r="AB146" s="48"/>
      <c r="AC146" s="48"/>
      <c r="AD146" s="48"/>
      <c r="AE146" s="48">
        <v>1302</v>
      </c>
      <c r="AF146" s="48"/>
      <c r="AG146" s="48"/>
      <c r="AH146" s="48"/>
      <c r="AI146" s="48">
        <v>3020</v>
      </c>
      <c r="AJ146" s="48">
        <v>0</v>
      </c>
      <c r="AK146" s="48">
        <v>0</v>
      </c>
      <c r="AL146" s="48"/>
      <c r="AM146" s="48"/>
      <c r="AN146" s="48"/>
      <c r="AO146" s="48"/>
      <c r="AP146" s="48">
        <v>7437</v>
      </c>
      <c r="AQ146" s="48">
        <v>0</v>
      </c>
      <c r="AR146" s="48"/>
      <c r="AS146" s="48">
        <v>0</v>
      </c>
      <c r="AT146" s="48"/>
      <c r="AU146" s="48"/>
      <c r="AV146" s="48"/>
      <c r="AW146" s="48"/>
      <c r="AX146" s="48">
        <v>4170547</v>
      </c>
      <c r="AY146" s="48"/>
      <c r="AZ146" s="48"/>
      <c r="BA146" s="48">
        <v>0</v>
      </c>
      <c r="BB146" s="48">
        <v>0</v>
      </c>
      <c r="BC146" s="48">
        <v>75046</v>
      </c>
      <c r="BD146" s="48"/>
      <c r="BE146" s="48"/>
      <c r="BF146" s="48">
        <v>0</v>
      </c>
      <c r="BG146" s="48">
        <v>0</v>
      </c>
      <c r="BH146" s="48">
        <v>4092884</v>
      </c>
      <c r="BI146" s="48"/>
      <c r="BJ146" s="48"/>
      <c r="BK146" s="48"/>
      <c r="BL146" s="48"/>
      <c r="BM146" s="48"/>
      <c r="BN146" s="48"/>
      <c r="BO146" s="48">
        <v>2619</v>
      </c>
      <c r="BP146" s="48">
        <v>1907094</v>
      </c>
      <c r="BQ146" s="48"/>
      <c r="BR146" s="48">
        <v>912166</v>
      </c>
      <c r="BS146" s="48">
        <v>3917</v>
      </c>
      <c r="BT146" s="48">
        <v>7835</v>
      </c>
      <c r="BU146" s="48">
        <v>401744</v>
      </c>
      <c r="BV146" s="48">
        <v>502539</v>
      </c>
      <c r="BW146" s="48"/>
      <c r="BX146" s="48">
        <v>42717</v>
      </c>
      <c r="BY146" s="48">
        <v>19886</v>
      </c>
      <c r="BZ146" s="48">
        <v>7428</v>
      </c>
      <c r="CA146" s="48">
        <v>1281</v>
      </c>
      <c r="CB146" s="48">
        <v>7582</v>
      </c>
      <c r="CC146" s="48">
        <v>2588</v>
      </c>
      <c r="CD146" s="48">
        <v>2588</v>
      </c>
      <c r="CE146" s="48">
        <v>0</v>
      </c>
      <c r="CF146" s="48"/>
      <c r="CG146" s="48"/>
      <c r="CH146" s="48"/>
      <c r="CI146" s="48"/>
      <c r="CJ146" s="48"/>
      <c r="CK146" s="48">
        <v>0</v>
      </c>
      <c r="CL146" s="48"/>
      <c r="CM146" s="48">
        <v>0</v>
      </c>
      <c r="CN146" s="48">
        <v>0</v>
      </c>
      <c r="CO146" s="48"/>
      <c r="CP146" s="48">
        <v>37316735</v>
      </c>
    </row>
    <row r="147" spans="1:94" x14ac:dyDescent="0.35">
      <c r="A147" t="s">
        <v>786</v>
      </c>
      <c r="B147" s="48">
        <v>36387172</v>
      </c>
      <c r="C147" s="48">
        <v>29537768</v>
      </c>
      <c r="D147" s="48">
        <v>3390044</v>
      </c>
      <c r="E147" s="48">
        <v>3459359</v>
      </c>
      <c r="F147" s="48">
        <v>28133603</v>
      </c>
      <c r="G147" s="48">
        <v>15056761</v>
      </c>
      <c r="H147" s="48">
        <v>13065513</v>
      </c>
      <c r="I147" s="48">
        <v>11330</v>
      </c>
      <c r="J147" s="48">
        <v>0</v>
      </c>
      <c r="K147" s="48"/>
      <c r="L147" s="48"/>
      <c r="M147" s="48"/>
      <c r="N147" s="48"/>
      <c r="O147" s="48"/>
      <c r="P147" s="48">
        <v>0</v>
      </c>
      <c r="Q147" s="48">
        <v>1832361</v>
      </c>
      <c r="R147" s="48"/>
      <c r="S147" s="48"/>
      <c r="T147" s="48">
        <v>501568</v>
      </c>
      <c r="U147" s="48"/>
      <c r="V147" s="48"/>
      <c r="W147" s="48">
        <v>0</v>
      </c>
      <c r="X147" s="48"/>
      <c r="Y147" s="48">
        <v>27789</v>
      </c>
      <c r="Z147" s="48">
        <v>6156</v>
      </c>
      <c r="AA147" s="48"/>
      <c r="AB147" s="48"/>
      <c r="AC147" s="48"/>
      <c r="AD147" s="48"/>
      <c r="AE147" s="48">
        <v>206267</v>
      </c>
      <c r="AF147" s="48"/>
      <c r="AG147" s="48"/>
      <c r="AH147" s="48">
        <v>9032</v>
      </c>
      <c r="AI147" s="48">
        <v>235458</v>
      </c>
      <c r="AJ147" s="48">
        <v>9318</v>
      </c>
      <c r="AK147" s="48">
        <v>51161</v>
      </c>
      <c r="AL147" s="48"/>
      <c r="AM147" s="48"/>
      <c r="AN147" s="48"/>
      <c r="AO147" s="48"/>
      <c r="AP147" s="48">
        <v>25976</v>
      </c>
      <c r="AQ147" s="48">
        <v>496148</v>
      </c>
      <c r="AR147" s="48"/>
      <c r="AS147" s="48">
        <v>0</v>
      </c>
      <c r="AT147" s="48">
        <v>146903</v>
      </c>
      <c r="AU147" s="48">
        <v>85464</v>
      </c>
      <c r="AV147" s="48">
        <v>31120</v>
      </c>
      <c r="AW147" s="48"/>
      <c r="AX147" s="48">
        <v>865909</v>
      </c>
      <c r="AY147" s="48"/>
      <c r="AZ147" s="48">
        <v>3488</v>
      </c>
      <c r="BA147" s="48">
        <v>3161</v>
      </c>
      <c r="BB147" s="48">
        <v>313000</v>
      </c>
      <c r="BC147" s="48">
        <v>107008</v>
      </c>
      <c r="BD147" s="48"/>
      <c r="BE147" s="48">
        <v>31908</v>
      </c>
      <c r="BF147" s="48">
        <v>0</v>
      </c>
      <c r="BG147" s="48">
        <v>59657</v>
      </c>
      <c r="BH147" s="48">
        <v>26294</v>
      </c>
      <c r="BI147" s="48">
        <v>147000</v>
      </c>
      <c r="BJ147" s="48"/>
      <c r="BK147" s="48"/>
      <c r="BL147" s="48">
        <v>0</v>
      </c>
      <c r="BM147" s="48">
        <v>95192</v>
      </c>
      <c r="BN147" s="48"/>
      <c r="BO147" s="48">
        <v>79200</v>
      </c>
      <c r="BP147" s="48">
        <v>4857492</v>
      </c>
      <c r="BQ147" s="48">
        <v>1985</v>
      </c>
      <c r="BR147" s="48">
        <v>1151307</v>
      </c>
      <c r="BS147" s="48"/>
      <c r="BT147" s="48">
        <v>7665</v>
      </c>
      <c r="BU147" s="48">
        <v>1319861</v>
      </c>
      <c r="BV147" s="48">
        <v>1393312</v>
      </c>
      <c r="BW147" s="48">
        <v>587599</v>
      </c>
      <c r="BX147" s="48">
        <v>172761</v>
      </c>
      <c r="BY147" s="48"/>
      <c r="BZ147" s="48">
        <v>221905</v>
      </c>
      <c r="CA147" s="48">
        <v>1096</v>
      </c>
      <c r="CB147" s="48"/>
      <c r="CC147" s="48">
        <v>183815</v>
      </c>
      <c r="CD147" s="48">
        <v>183815</v>
      </c>
      <c r="CE147" s="48">
        <v>125000</v>
      </c>
      <c r="CF147" s="48"/>
      <c r="CG147" s="48"/>
      <c r="CH147" s="48">
        <v>125000</v>
      </c>
      <c r="CI147" s="48"/>
      <c r="CJ147" s="48"/>
      <c r="CK147" s="48">
        <v>0</v>
      </c>
      <c r="CL147" s="48">
        <v>0</v>
      </c>
      <c r="CM147" s="48">
        <v>0</v>
      </c>
      <c r="CN147" s="48">
        <v>0</v>
      </c>
      <c r="CO147" s="48">
        <v>0</v>
      </c>
      <c r="CP147" s="48">
        <v>72385351</v>
      </c>
    </row>
    <row r="148" spans="1:94" x14ac:dyDescent="0.35">
      <c r="A148" t="s">
        <v>789</v>
      </c>
      <c r="B148" s="48">
        <v>7645364</v>
      </c>
      <c r="C148" s="48">
        <v>7222337</v>
      </c>
      <c r="D148" s="48">
        <v>423027</v>
      </c>
      <c r="E148" s="48">
        <v>0</v>
      </c>
      <c r="F148" s="48">
        <v>23986154</v>
      </c>
      <c r="G148" s="48">
        <v>20250828</v>
      </c>
      <c r="H148" s="48">
        <v>3602949</v>
      </c>
      <c r="I148" s="48">
        <v>132377</v>
      </c>
      <c r="J148" s="48">
        <v>0</v>
      </c>
      <c r="K148" s="48"/>
      <c r="L148" s="48"/>
      <c r="M148" s="48"/>
      <c r="N148" s="48">
        <v>0</v>
      </c>
      <c r="O148" s="48"/>
      <c r="P148" s="48">
        <v>0</v>
      </c>
      <c r="Q148" s="48">
        <v>1189590</v>
      </c>
      <c r="R148" s="48"/>
      <c r="S148" s="48"/>
      <c r="T148" s="48">
        <v>186474</v>
      </c>
      <c r="U148" s="48"/>
      <c r="V148" s="48"/>
      <c r="W148" s="48"/>
      <c r="X148" s="48"/>
      <c r="Y148" s="48"/>
      <c r="Z148" s="48">
        <v>6156</v>
      </c>
      <c r="AA148" s="48"/>
      <c r="AB148" s="48"/>
      <c r="AC148" s="48"/>
      <c r="AD148" s="48"/>
      <c r="AE148" s="48">
        <v>544716</v>
      </c>
      <c r="AF148" s="48"/>
      <c r="AG148" s="48"/>
      <c r="AH148" s="48">
        <v>4508</v>
      </c>
      <c r="AI148" s="48">
        <v>337653</v>
      </c>
      <c r="AJ148" s="48">
        <v>0</v>
      </c>
      <c r="AK148" s="48">
        <v>2037</v>
      </c>
      <c r="AL148" s="48"/>
      <c r="AM148" s="48"/>
      <c r="AN148" s="48"/>
      <c r="AO148" s="48"/>
      <c r="AP148" s="48">
        <v>0</v>
      </c>
      <c r="AQ148" s="48">
        <v>0</v>
      </c>
      <c r="AR148" s="48"/>
      <c r="AS148" s="48">
        <v>0</v>
      </c>
      <c r="AT148" s="48">
        <v>108046</v>
      </c>
      <c r="AU148" s="48"/>
      <c r="AV148" s="48"/>
      <c r="AW148" s="48"/>
      <c r="AX148" s="48">
        <v>817426</v>
      </c>
      <c r="AY148" s="48"/>
      <c r="AZ148" s="48"/>
      <c r="BA148" s="48">
        <v>0</v>
      </c>
      <c r="BB148" s="48">
        <v>12210</v>
      </c>
      <c r="BC148" s="48">
        <v>0</v>
      </c>
      <c r="BD148" s="48"/>
      <c r="BE148" s="48"/>
      <c r="BF148" s="48">
        <v>0</v>
      </c>
      <c r="BG148" s="48">
        <v>0</v>
      </c>
      <c r="BH148" s="48">
        <v>756216</v>
      </c>
      <c r="BI148" s="48">
        <v>49000</v>
      </c>
      <c r="BJ148" s="48"/>
      <c r="BK148" s="48"/>
      <c r="BL148" s="48">
        <v>0</v>
      </c>
      <c r="BM148" s="48"/>
      <c r="BN148" s="48"/>
      <c r="BO148" s="48"/>
      <c r="BP148" s="48">
        <v>588860</v>
      </c>
      <c r="BQ148" s="48"/>
      <c r="BR148" s="48"/>
      <c r="BS148" s="48"/>
      <c r="BT148" s="48"/>
      <c r="BU148" s="48"/>
      <c r="BV148" s="48">
        <v>488681</v>
      </c>
      <c r="BW148" s="48"/>
      <c r="BX148" s="48">
        <v>100179</v>
      </c>
      <c r="BY148" s="48"/>
      <c r="BZ148" s="48"/>
      <c r="CA148" s="48"/>
      <c r="CB148" s="48"/>
      <c r="CC148" s="48"/>
      <c r="CD148" s="48"/>
      <c r="CE148" s="48">
        <v>0</v>
      </c>
      <c r="CF148" s="48"/>
      <c r="CG148" s="48"/>
      <c r="CH148" s="48"/>
      <c r="CI148" s="48"/>
      <c r="CJ148" s="48"/>
      <c r="CK148" s="48">
        <v>0</v>
      </c>
      <c r="CL148" s="48"/>
      <c r="CM148" s="48">
        <v>0</v>
      </c>
      <c r="CN148" s="48">
        <v>0</v>
      </c>
      <c r="CO148" s="48"/>
      <c r="CP148" s="48">
        <v>34227394</v>
      </c>
    </row>
    <row r="149" spans="1:94" x14ac:dyDescent="0.35">
      <c r="A149" t="s">
        <v>795</v>
      </c>
      <c r="B149" s="48">
        <v>15313064</v>
      </c>
      <c r="C149" s="48">
        <v>11865659</v>
      </c>
      <c r="D149" s="48">
        <v>2295129</v>
      </c>
      <c r="E149" s="48">
        <v>1152276</v>
      </c>
      <c r="F149" s="48">
        <v>12231093</v>
      </c>
      <c r="G149" s="48">
        <v>6683861</v>
      </c>
      <c r="H149" s="48">
        <v>5546615</v>
      </c>
      <c r="I149" s="48">
        <v>616</v>
      </c>
      <c r="J149" s="48">
        <v>1612080</v>
      </c>
      <c r="K149" s="48"/>
      <c r="L149" s="48"/>
      <c r="M149" s="48"/>
      <c r="N149" s="48"/>
      <c r="O149" s="48"/>
      <c r="P149" s="48">
        <v>1612080</v>
      </c>
      <c r="Q149" s="48">
        <v>1222871</v>
      </c>
      <c r="R149" s="48"/>
      <c r="S149" s="48"/>
      <c r="T149" s="48">
        <v>468456</v>
      </c>
      <c r="U149" s="48"/>
      <c r="V149" s="48"/>
      <c r="W149" s="48"/>
      <c r="X149" s="48"/>
      <c r="Y149" s="48"/>
      <c r="Z149" s="48"/>
      <c r="AA149" s="48"/>
      <c r="AB149" s="48"/>
      <c r="AC149" s="48"/>
      <c r="AD149" s="48"/>
      <c r="AE149" s="48">
        <v>80699</v>
      </c>
      <c r="AF149" s="48"/>
      <c r="AG149" s="48"/>
      <c r="AH149" s="48"/>
      <c r="AI149" s="48">
        <v>94354</v>
      </c>
      <c r="AJ149" s="48">
        <v>0</v>
      </c>
      <c r="AK149" s="48">
        <v>3395</v>
      </c>
      <c r="AL149" s="48"/>
      <c r="AM149" s="48"/>
      <c r="AN149" s="48"/>
      <c r="AO149" s="48"/>
      <c r="AP149" s="48">
        <v>20110</v>
      </c>
      <c r="AQ149" s="48">
        <v>50000</v>
      </c>
      <c r="AR149" s="48"/>
      <c r="AS149" s="48">
        <v>217406</v>
      </c>
      <c r="AT149" s="48">
        <v>117522</v>
      </c>
      <c r="AU149" s="48">
        <v>170929</v>
      </c>
      <c r="AV149" s="48"/>
      <c r="AW149" s="48"/>
      <c r="AX149" s="48">
        <v>2276890</v>
      </c>
      <c r="AY149" s="48"/>
      <c r="AZ149" s="48"/>
      <c r="BA149" s="48">
        <v>0</v>
      </c>
      <c r="BB149" s="48">
        <v>8393</v>
      </c>
      <c r="BC149" s="48">
        <v>5259</v>
      </c>
      <c r="BD149" s="48"/>
      <c r="BE149" s="48">
        <v>4308</v>
      </c>
      <c r="BF149" s="48">
        <v>0</v>
      </c>
      <c r="BG149" s="48">
        <v>2206771</v>
      </c>
      <c r="BH149" s="48"/>
      <c r="BI149" s="48">
        <v>49000</v>
      </c>
      <c r="BJ149" s="48"/>
      <c r="BK149" s="48"/>
      <c r="BL149" s="48">
        <v>0</v>
      </c>
      <c r="BM149" s="48">
        <v>3159</v>
      </c>
      <c r="BN149" s="48"/>
      <c r="BO149" s="48">
        <v>0</v>
      </c>
      <c r="BP149" s="48">
        <v>1195796</v>
      </c>
      <c r="BQ149" s="48"/>
      <c r="BR149" s="48">
        <v>563172</v>
      </c>
      <c r="BS149" s="48"/>
      <c r="BT149" s="48"/>
      <c r="BU149" s="48">
        <v>482254</v>
      </c>
      <c r="BV149" s="48">
        <v>94870</v>
      </c>
      <c r="BW149" s="48"/>
      <c r="BX149" s="48">
        <v>0</v>
      </c>
      <c r="BY149" s="48"/>
      <c r="BZ149" s="48">
        <v>55500</v>
      </c>
      <c r="CA149" s="48"/>
      <c r="CB149" s="48"/>
      <c r="CC149" s="48">
        <v>61272</v>
      </c>
      <c r="CD149" s="48">
        <v>61272</v>
      </c>
      <c r="CE149" s="48">
        <v>253500</v>
      </c>
      <c r="CF149" s="48"/>
      <c r="CG149" s="48"/>
      <c r="CH149" s="48"/>
      <c r="CI149" s="48"/>
      <c r="CJ149" s="48"/>
      <c r="CK149" s="48">
        <v>0</v>
      </c>
      <c r="CL149" s="48">
        <v>52500</v>
      </c>
      <c r="CM149" s="48">
        <v>73500</v>
      </c>
      <c r="CN149" s="48">
        <v>22500</v>
      </c>
      <c r="CO149" s="48">
        <v>105000</v>
      </c>
      <c r="CP149" s="48">
        <v>34166566</v>
      </c>
    </row>
    <row r="150" spans="1:94" x14ac:dyDescent="0.35">
      <c r="A150" t="s">
        <v>798</v>
      </c>
      <c r="B150" s="48">
        <v>54199501</v>
      </c>
      <c r="C150" s="48">
        <v>48032329</v>
      </c>
      <c r="D150" s="48">
        <v>724597</v>
      </c>
      <c r="E150" s="48">
        <v>5442576</v>
      </c>
      <c r="F150" s="48">
        <v>35697444</v>
      </c>
      <c r="G150" s="48">
        <v>13716622</v>
      </c>
      <c r="H150" s="48">
        <v>21921878</v>
      </c>
      <c r="I150" s="48">
        <v>58944</v>
      </c>
      <c r="J150" s="48">
        <v>9600000</v>
      </c>
      <c r="K150" s="48"/>
      <c r="L150" s="48"/>
      <c r="M150" s="48"/>
      <c r="N150" s="48"/>
      <c r="O150" s="48"/>
      <c r="P150" s="48">
        <v>9600000</v>
      </c>
      <c r="Q150" s="48">
        <v>6275492</v>
      </c>
      <c r="R150" s="48"/>
      <c r="S150" s="48"/>
      <c r="T150" s="48">
        <v>1041334</v>
      </c>
      <c r="U150" s="48"/>
      <c r="V150" s="48"/>
      <c r="W150" s="48"/>
      <c r="X150" s="48"/>
      <c r="Y150" s="48">
        <v>50429</v>
      </c>
      <c r="Z150" s="48">
        <v>7209</v>
      </c>
      <c r="AA150" s="48">
        <v>0</v>
      </c>
      <c r="AB150" s="48"/>
      <c r="AC150" s="48"/>
      <c r="AD150" s="48"/>
      <c r="AE150" s="48">
        <v>177930</v>
      </c>
      <c r="AF150" s="48"/>
      <c r="AG150" s="48"/>
      <c r="AH150" s="48"/>
      <c r="AI150" s="48">
        <v>498795</v>
      </c>
      <c r="AJ150" s="48">
        <v>22470</v>
      </c>
      <c r="AK150" s="48">
        <v>77402</v>
      </c>
      <c r="AL150" s="48"/>
      <c r="AM150" s="48"/>
      <c r="AN150" s="48"/>
      <c r="AO150" s="48"/>
      <c r="AP150" s="48">
        <v>181831</v>
      </c>
      <c r="AQ150" s="48">
        <v>512462</v>
      </c>
      <c r="AR150" s="48"/>
      <c r="AS150" s="48">
        <v>1195733</v>
      </c>
      <c r="AT150" s="48">
        <v>287827</v>
      </c>
      <c r="AU150" s="48">
        <v>2222071</v>
      </c>
      <c r="AV150" s="48">
        <v>0</v>
      </c>
      <c r="AW150" s="48"/>
      <c r="AX150" s="48">
        <v>7648699</v>
      </c>
      <c r="AY150" s="48"/>
      <c r="AZ150" s="48">
        <v>242061</v>
      </c>
      <c r="BA150" s="48">
        <v>1056</v>
      </c>
      <c r="BB150" s="48">
        <v>254900</v>
      </c>
      <c r="BC150" s="48">
        <v>103669</v>
      </c>
      <c r="BD150" s="48"/>
      <c r="BE150" s="48">
        <v>19597</v>
      </c>
      <c r="BF150" s="48">
        <v>0</v>
      </c>
      <c r="BG150" s="48">
        <v>66366</v>
      </c>
      <c r="BH150" s="48">
        <v>6489167</v>
      </c>
      <c r="BI150" s="48">
        <v>294000</v>
      </c>
      <c r="BJ150" s="48">
        <v>11458</v>
      </c>
      <c r="BK150" s="48">
        <v>8943</v>
      </c>
      <c r="BL150" s="48">
        <v>0</v>
      </c>
      <c r="BM150" s="48">
        <v>23087</v>
      </c>
      <c r="BN150" s="48"/>
      <c r="BO150" s="48">
        <v>134395</v>
      </c>
      <c r="BP150" s="48">
        <v>5566686</v>
      </c>
      <c r="BQ150" s="48"/>
      <c r="BR150" s="48">
        <v>2227970</v>
      </c>
      <c r="BS150" s="48"/>
      <c r="BT150" s="48">
        <v>3952</v>
      </c>
      <c r="BU150" s="48">
        <v>881404</v>
      </c>
      <c r="BV150" s="48">
        <v>2005678</v>
      </c>
      <c r="BW150" s="48"/>
      <c r="BX150" s="48">
        <v>367804</v>
      </c>
      <c r="BY150" s="48">
        <v>502</v>
      </c>
      <c r="BZ150" s="48">
        <v>79377</v>
      </c>
      <c r="CA150" s="48"/>
      <c r="CB150" s="48"/>
      <c r="CC150" s="48">
        <v>311071</v>
      </c>
      <c r="CD150" s="48">
        <v>311071</v>
      </c>
      <c r="CE150" s="48">
        <v>250000</v>
      </c>
      <c r="CF150" s="48"/>
      <c r="CG150" s="48"/>
      <c r="CH150" s="48">
        <v>250000</v>
      </c>
      <c r="CI150" s="48"/>
      <c r="CJ150" s="48"/>
      <c r="CK150" s="48">
        <v>0</v>
      </c>
      <c r="CL150" s="48"/>
      <c r="CM150" s="48">
        <v>0</v>
      </c>
      <c r="CN150" s="48">
        <v>0</v>
      </c>
      <c r="CO150" s="48"/>
      <c r="CP150" s="48">
        <v>119548895</v>
      </c>
    </row>
    <row r="151" spans="1:94" x14ac:dyDescent="0.35">
      <c r="A151" t="s">
        <v>803</v>
      </c>
      <c r="B151" s="48">
        <v>45242489</v>
      </c>
      <c r="C151" s="48">
        <v>30626281</v>
      </c>
      <c r="D151" s="48">
        <v>5141439</v>
      </c>
      <c r="E151" s="48">
        <v>9474769</v>
      </c>
      <c r="F151" s="48">
        <v>45548507</v>
      </c>
      <c r="G151" s="48">
        <v>7103941</v>
      </c>
      <c r="H151" s="48">
        <v>38166608</v>
      </c>
      <c r="I151" s="48">
        <v>277958</v>
      </c>
      <c r="J151" s="48">
        <v>0</v>
      </c>
      <c r="K151" s="48"/>
      <c r="L151" s="48"/>
      <c r="M151" s="48">
        <v>0</v>
      </c>
      <c r="N151" s="48"/>
      <c r="O151" s="48"/>
      <c r="P151" s="48">
        <v>0</v>
      </c>
      <c r="Q151" s="48">
        <v>10716646</v>
      </c>
      <c r="R151" s="48">
        <v>4702</v>
      </c>
      <c r="S151" s="48"/>
      <c r="T151" s="48">
        <v>1279405</v>
      </c>
      <c r="U151" s="48"/>
      <c r="V151" s="48"/>
      <c r="W151" s="48"/>
      <c r="X151" s="48"/>
      <c r="Y151" s="48">
        <v>1630</v>
      </c>
      <c r="Z151" s="48">
        <v>9902</v>
      </c>
      <c r="AA151" s="48">
        <v>1309</v>
      </c>
      <c r="AB151" s="48"/>
      <c r="AC151" s="48"/>
      <c r="AD151" s="48"/>
      <c r="AE151" s="48">
        <v>1256892</v>
      </c>
      <c r="AF151" s="48"/>
      <c r="AG151" s="48"/>
      <c r="AH151" s="48">
        <v>17351</v>
      </c>
      <c r="AI151" s="48">
        <v>1086725</v>
      </c>
      <c r="AJ151" s="48">
        <v>79101</v>
      </c>
      <c r="AK151" s="48">
        <v>55675</v>
      </c>
      <c r="AL151" s="48"/>
      <c r="AM151" s="48"/>
      <c r="AN151" s="48"/>
      <c r="AO151" s="48"/>
      <c r="AP151" s="48">
        <v>372712</v>
      </c>
      <c r="AQ151" s="48">
        <v>1186769</v>
      </c>
      <c r="AR151" s="48"/>
      <c r="AS151" s="48">
        <v>2065358</v>
      </c>
      <c r="AT151" s="48">
        <v>375419</v>
      </c>
      <c r="AU151" s="48">
        <v>2738934</v>
      </c>
      <c r="AV151" s="48">
        <v>184762</v>
      </c>
      <c r="AW151" s="48"/>
      <c r="AX151" s="48">
        <v>17384998</v>
      </c>
      <c r="AY151" s="48"/>
      <c r="AZ151" s="48">
        <v>10465</v>
      </c>
      <c r="BA151" s="48">
        <v>1580</v>
      </c>
      <c r="BB151" s="48">
        <v>1344323</v>
      </c>
      <c r="BC151" s="48">
        <v>504523</v>
      </c>
      <c r="BD151" s="48"/>
      <c r="BE151" s="48">
        <v>40925</v>
      </c>
      <c r="BF151" s="48">
        <v>17778</v>
      </c>
      <c r="BG151" s="48">
        <v>13163188</v>
      </c>
      <c r="BH151" s="48">
        <v>29817</v>
      </c>
      <c r="BI151" s="48">
        <v>2186187</v>
      </c>
      <c r="BJ151" s="48">
        <v>26711</v>
      </c>
      <c r="BK151" s="48">
        <v>3410</v>
      </c>
      <c r="BL151" s="48">
        <v>10843</v>
      </c>
      <c r="BM151" s="48">
        <v>0</v>
      </c>
      <c r="BN151" s="48"/>
      <c r="BO151" s="48">
        <v>45247</v>
      </c>
      <c r="BP151" s="48">
        <v>9450519</v>
      </c>
      <c r="BQ151" s="48"/>
      <c r="BR151" s="48">
        <v>5310934</v>
      </c>
      <c r="BS151" s="48">
        <v>13738</v>
      </c>
      <c r="BT151" s="48">
        <v>493</v>
      </c>
      <c r="BU151" s="48">
        <v>1055316</v>
      </c>
      <c r="BV151" s="48">
        <v>3016677</v>
      </c>
      <c r="BW151" s="48">
        <v>35476</v>
      </c>
      <c r="BX151" s="48">
        <v>0</v>
      </c>
      <c r="BY151" s="48"/>
      <c r="BZ151" s="48">
        <v>11199</v>
      </c>
      <c r="CA151" s="48">
        <v>854</v>
      </c>
      <c r="CB151" s="48">
        <v>5832</v>
      </c>
      <c r="CC151" s="48">
        <v>18853</v>
      </c>
      <c r="CD151" s="48">
        <v>18853</v>
      </c>
      <c r="CE151" s="48">
        <v>30970402</v>
      </c>
      <c r="CF151" s="48"/>
      <c r="CG151" s="48"/>
      <c r="CH151" s="48">
        <v>250000</v>
      </c>
      <c r="CI151" s="48">
        <v>45402</v>
      </c>
      <c r="CJ151" s="48"/>
      <c r="CK151" s="48">
        <v>0</v>
      </c>
      <c r="CL151" s="48">
        <v>7500000</v>
      </c>
      <c r="CM151" s="48">
        <v>6300000</v>
      </c>
      <c r="CN151" s="48">
        <v>1875000</v>
      </c>
      <c r="CO151" s="48">
        <v>15000000</v>
      </c>
      <c r="CP151" s="48">
        <v>159332414</v>
      </c>
    </row>
    <row r="152" spans="1:94" x14ac:dyDescent="0.35">
      <c r="A152" t="s">
        <v>807</v>
      </c>
      <c r="B152" s="48">
        <v>8011571</v>
      </c>
      <c r="C152" s="48">
        <v>7758544</v>
      </c>
      <c r="D152" s="48">
        <v>238284</v>
      </c>
      <c r="E152" s="48">
        <v>14743</v>
      </c>
      <c r="F152" s="48">
        <v>7670494</v>
      </c>
      <c r="G152" s="48">
        <v>3455055</v>
      </c>
      <c r="H152" s="48">
        <v>4212666</v>
      </c>
      <c r="I152" s="48">
        <v>2773</v>
      </c>
      <c r="J152" s="48">
        <v>2100000</v>
      </c>
      <c r="K152" s="48"/>
      <c r="L152" s="48"/>
      <c r="M152" s="48"/>
      <c r="N152" s="48"/>
      <c r="O152" s="48">
        <v>500000</v>
      </c>
      <c r="P152" s="48">
        <v>1600000</v>
      </c>
      <c r="Q152" s="48">
        <v>704347</v>
      </c>
      <c r="R152" s="48"/>
      <c r="S152" s="48"/>
      <c r="T152" s="48">
        <v>48013</v>
      </c>
      <c r="U152" s="48"/>
      <c r="V152" s="48"/>
      <c r="W152" s="48"/>
      <c r="X152" s="48"/>
      <c r="Y152" s="48">
        <v>19228</v>
      </c>
      <c r="Z152" s="48">
        <v>10773</v>
      </c>
      <c r="AA152" s="48">
        <v>0</v>
      </c>
      <c r="AB152" s="48"/>
      <c r="AC152" s="48"/>
      <c r="AD152" s="48"/>
      <c r="AE152" s="48">
        <v>154673</v>
      </c>
      <c r="AF152" s="48"/>
      <c r="AG152" s="48"/>
      <c r="AH152" s="48"/>
      <c r="AI152" s="48">
        <v>330406</v>
      </c>
      <c r="AJ152" s="48">
        <v>0</v>
      </c>
      <c r="AK152" s="48">
        <v>30553</v>
      </c>
      <c r="AL152" s="48"/>
      <c r="AM152" s="48"/>
      <c r="AN152" s="48"/>
      <c r="AO152" s="48"/>
      <c r="AP152" s="48">
        <v>1487</v>
      </c>
      <c r="AQ152" s="48">
        <v>105421</v>
      </c>
      <c r="AR152" s="48"/>
      <c r="AS152" s="48">
        <v>0</v>
      </c>
      <c r="AT152" s="48">
        <v>3792</v>
      </c>
      <c r="AU152" s="48">
        <v>0</v>
      </c>
      <c r="AV152" s="48"/>
      <c r="AW152" s="48"/>
      <c r="AX152" s="48">
        <v>4554212</v>
      </c>
      <c r="AY152" s="48"/>
      <c r="AZ152" s="48">
        <v>3488</v>
      </c>
      <c r="BA152" s="48">
        <v>0</v>
      </c>
      <c r="BB152" s="48">
        <v>0</v>
      </c>
      <c r="BC152" s="48">
        <v>50560</v>
      </c>
      <c r="BD152" s="48"/>
      <c r="BE152" s="48">
        <v>1436</v>
      </c>
      <c r="BF152" s="48">
        <v>0</v>
      </c>
      <c r="BG152" s="48">
        <v>18420</v>
      </c>
      <c r="BH152" s="48">
        <v>4348055</v>
      </c>
      <c r="BI152" s="48">
        <v>98000</v>
      </c>
      <c r="BJ152" s="48">
        <v>0</v>
      </c>
      <c r="BK152" s="48"/>
      <c r="BL152" s="48">
        <v>32943</v>
      </c>
      <c r="BM152" s="48">
        <v>0</v>
      </c>
      <c r="BN152" s="48"/>
      <c r="BO152" s="48">
        <v>1309</v>
      </c>
      <c r="BP152" s="48">
        <v>1340967</v>
      </c>
      <c r="BQ152" s="48"/>
      <c r="BR152" s="48">
        <v>676738</v>
      </c>
      <c r="BS152" s="48"/>
      <c r="BT152" s="48"/>
      <c r="BU152" s="48">
        <v>598015</v>
      </c>
      <c r="BV152" s="48">
        <v>45426</v>
      </c>
      <c r="BW152" s="48"/>
      <c r="BX152" s="48"/>
      <c r="BY152" s="48"/>
      <c r="BZ152" s="48">
        <v>19855</v>
      </c>
      <c r="CA152" s="48"/>
      <c r="CB152" s="48">
        <v>933</v>
      </c>
      <c r="CC152" s="48"/>
      <c r="CD152" s="48"/>
      <c r="CE152" s="48">
        <v>0</v>
      </c>
      <c r="CF152" s="48"/>
      <c r="CG152" s="48"/>
      <c r="CH152" s="48"/>
      <c r="CI152" s="48"/>
      <c r="CJ152" s="48"/>
      <c r="CK152" s="48">
        <v>0</v>
      </c>
      <c r="CL152" s="48"/>
      <c r="CM152" s="48">
        <v>0</v>
      </c>
      <c r="CN152" s="48">
        <v>0</v>
      </c>
      <c r="CO152" s="48"/>
      <c r="CP152" s="48">
        <v>24381590</v>
      </c>
    </row>
    <row r="153" spans="1:94" x14ac:dyDescent="0.35">
      <c r="A153" t="s">
        <v>811</v>
      </c>
      <c r="B153" s="48">
        <v>38544529</v>
      </c>
      <c r="C153" s="48">
        <v>31696863</v>
      </c>
      <c r="D153" s="48">
        <v>3248860</v>
      </c>
      <c r="E153" s="48">
        <v>3598806</v>
      </c>
      <c r="F153" s="48">
        <v>28820119</v>
      </c>
      <c r="G153" s="48">
        <v>15220675</v>
      </c>
      <c r="H153" s="48">
        <v>13519775</v>
      </c>
      <c r="I153" s="48">
        <v>79669</v>
      </c>
      <c r="J153" s="48">
        <v>0</v>
      </c>
      <c r="K153" s="48"/>
      <c r="L153" s="48"/>
      <c r="M153" s="48"/>
      <c r="N153" s="48">
        <v>0</v>
      </c>
      <c r="O153" s="48"/>
      <c r="P153" s="48">
        <v>0</v>
      </c>
      <c r="Q153" s="48">
        <v>3171924</v>
      </c>
      <c r="R153" s="48"/>
      <c r="S153" s="48"/>
      <c r="T153" s="48">
        <v>853587</v>
      </c>
      <c r="U153" s="48"/>
      <c r="V153" s="48"/>
      <c r="W153" s="48"/>
      <c r="X153" s="48"/>
      <c r="Y153" s="48">
        <v>0</v>
      </c>
      <c r="Z153" s="48">
        <v>10922</v>
      </c>
      <c r="AA153" s="48">
        <v>0</v>
      </c>
      <c r="AB153" s="48"/>
      <c r="AC153" s="48"/>
      <c r="AD153" s="48"/>
      <c r="AE153" s="48">
        <v>235371</v>
      </c>
      <c r="AF153" s="48"/>
      <c r="AG153" s="48"/>
      <c r="AH153" s="48"/>
      <c r="AI153" s="48">
        <v>519675</v>
      </c>
      <c r="AJ153" s="48">
        <v>18495</v>
      </c>
      <c r="AK153" s="48">
        <v>63144</v>
      </c>
      <c r="AL153" s="48"/>
      <c r="AM153" s="48"/>
      <c r="AN153" s="48"/>
      <c r="AO153" s="48"/>
      <c r="AP153" s="48">
        <v>0</v>
      </c>
      <c r="AQ153" s="48">
        <v>302115</v>
      </c>
      <c r="AR153" s="48"/>
      <c r="AS153" s="48">
        <v>652218</v>
      </c>
      <c r="AT153" s="48">
        <v>174540</v>
      </c>
      <c r="AU153" s="48">
        <v>341857</v>
      </c>
      <c r="AV153" s="48">
        <v>0</v>
      </c>
      <c r="AW153" s="48"/>
      <c r="AX153" s="48">
        <v>8823973</v>
      </c>
      <c r="AY153" s="48"/>
      <c r="AZ153" s="48">
        <v>1744</v>
      </c>
      <c r="BA153" s="48">
        <v>0</v>
      </c>
      <c r="BB153" s="48">
        <v>1609445</v>
      </c>
      <c r="BC153" s="48">
        <v>155259</v>
      </c>
      <c r="BD153" s="48"/>
      <c r="BE153" s="48">
        <v>6399</v>
      </c>
      <c r="BF153" s="48">
        <v>0</v>
      </c>
      <c r="BG153" s="48">
        <v>104199</v>
      </c>
      <c r="BH153" s="48">
        <v>6578024</v>
      </c>
      <c r="BI153" s="48">
        <v>294000</v>
      </c>
      <c r="BJ153" s="48"/>
      <c r="BK153" s="48"/>
      <c r="BL153" s="48">
        <v>0</v>
      </c>
      <c r="BM153" s="48">
        <v>73741</v>
      </c>
      <c r="BN153" s="48"/>
      <c r="BO153" s="48">
        <v>1161</v>
      </c>
      <c r="BP153" s="48">
        <v>3814448</v>
      </c>
      <c r="BQ153" s="48"/>
      <c r="BR153" s="48">
        <v>1048828</v>
      </c>
      <c r="BS153" s="48"/>
      <c r="BT153" s="48">
        <v>7725</v>
      </c>
      <c r="BU153" s="48">
        <v>711367</v>
      </c>
      <c r="BV153" s="48">
        <v>1375626</v>
      </c>
      <c r="BW153" s="48">
        <v>491988</v>
      </c>
      <c r="BX153" s="48">
        <v>81517</v>
      </c>
      <c r="BY153" s="48">
        <v>7462</v>
      </c>
      <c r="BZ153" s="48">
        <v>55699</v>
      </c>
      <c r="CA153" s="48">
        <v>12074</v>
      </c>
      <c r="CB153" s="48">
        <v>22162</v>
      </c>
      <c r="CC153" s="48">
        <v>0</v>
      </c>
      <c r="CD153" s="48">
        <v>0</v>
      </c>
      <c r="CE153" s="48">
        <v>0</v>
      </c>
      <c r="CF153" s="48"/>
      <c r="CG153" s="48"/>
      <c r="CH153" s="48"/>
      <c r="CI153" s="48"/>
      <c r="CJ153" s="48"/>
      <c r="CK153" s="48">
        <v>0</v>
      </c>
      <c r="CL153" s="48">
        <v>0</v>
      </c>
      <c r="CM153" s="48">
        <v>0</v>
      </c>
      <c r="CN153" s="48">
        <v>0</v>
      </c>
      <c r="CO153" s="48">
        <v>0</v>
      </c>
      <c r="CP153" s="48">
        <v>83174994</v>
      </c>
    </row>
    <row r="154" spans="1:94" x14ac:dyDescent="0.35">
      <c r="A154" t="s">
        <v>814</v>
      </c>
      <c r="B154" s="48">
        <v>72404922</v>
      </c>
      <c r="C154" s="48">
        <v>62736074</v>
      </c>
      <c r="D154" s="48">
        <v>5242510</v>
      </c>
      <c r="E154" s="48">
        <v>4426338</v>
      </c>
      <c r="F154" s="48">
        <v>51642247</v>
      </c>
      <c r="G154" s="48">
        <v>30758785</v>
      </c>
      <c r="H154" s="48">
        <v>20822624</v>
      </c>
      <c r="I154" s="48">
        <v>60838</v>
      </c>
      <c r="J154" s="48">
        <v>69740</v>
      </c>
      <c r="K154" s="48"/>
      <c r="L154" s="48"/>
      <c r="M154" s="48"/>
      <c r="N154" s="48"/>
      <c r="O154" s="48"/>
      <c r="P154" s="48">
        <v>69740</v>
      </c>
      <c r="Q154" s="48">
        <v>5810012</v>
      </c>
      <c r="R154" s="48"/>
      <c r="S154" s="48"/>
      <c r="T154" s="48">
        <v>1250595</v>
      </c>
      <c r="U154" s="48"/>
      <c r="V154" s="48"/>
      <c r="W154" s="48"/>
      <c r="X154" s="48"/>
      <c r="Y154" s="48">
        <v>23170</v>
      </c>
      <c r="Z154" s="48">
        <v>44456</v>
      </c>
      <c r="AA154" s="48">
        <v>3584</v>
      </c>
      <c r="AB154" s="48"/>
      <c r="AC154" s="48"/>
      <c r="AD154" s="48"/>
      <c r="AE154" s="48">
        <v>624145</v>
      </c>
      <c r="AF154" s="48"/>
      <c r="AG154" s="48">
        <v>130111</v>
      </c>
      <c r="AH154" s="48"/>
      <c r="AI154" s="48">
        <v>676179</v>
      </c>
      <c r="AJ154" s="48">
        <v>30354</v>
      </c>
      <c r="AK154" s="48">
        <v>67896</v>
      </c>
      <c r="AL154" s="48"/>
      <c r="AM154" s="48"/>
      <c r="AN154" s="48"/>
      <c r="AO154" s="48"/>
      <c r="AP154" s="48">
        <v>0</v>
      </c>
      <c r="AQ154" s="48">
        <v>215861</v>
      </c>
      <c r="AR154" s="48"/>
      <c r="AS154" s="48">
        <v>0</v>
      </c>
      <c r="AT154" s="48">
        <v>406320</v>
      </c>
      <c r="AU154" s="48">
        <v>1709285</v>
      </c>
      <c r="AV154" s="48">
        <v>0</v>
      </c>
      <c r="AW154" s="48">
        <v>628053</v>
      </c>
      <c r="AX154" s="48">
        <v>19272357</v>
      </c>
      <c r="AY154" s="48">
        <v>11158</v>
      </c>
      <c r="AZ154" s="48">
        <v>644</v>
      </c>
      <c r="BA154" s="48">
        <v>0</v>
      </c>
      <c r="BB154" s="48">
        <v>2069500</v>
      </c>
      <c r="BC154" s="48">
        <v>3113</v>
      </c>
      <c r="BD154" s="48"/>
      <c r="BE154" s="48">
        <v>57439</v>
      </c>
      <c r="BF154" s="48">
        <v>0</v>
      </c>
      <c r="BG154" s="48">
        <v>7766710</v>
      </c>
      <c r="BH154" s="48">
        <v>8869889</v>
      </c>
      <c r="BI154" s="48">
        <v>343000</v>
      </c>
      <c r="BJ154" s="48"/>
      <c r="BK154" s="48"/>
      <c r="BL154" s="48">
        <v>0</v>
      </c>
      <c r="BM154" s="48">
        <v>126366</v>
      </c>
      <c r="BN154" s="48"/>
      <c r="BO154" s="48">
        <v>24538</v>
      </c>
      <c r="BP154" s="48">
        <v>5232853</v>
      </c>
      <c r="BQ154" s="48"/>
      <c r="BR154" s="48">
        <v>2246181</v>
      </c>
      <c r="BS154" s="48">
        <v>29931</v>
      </c>
      <c r="BT154" s="48">
        <v>297</v>
      </c>
      <c r="BU154" s="48">
        <v>696925</v>
      </c>
      <c r="BV154" s="48">
        <v>2132897</v>
      </c>
      <c r="BW154" s="48"/>
      <c r="BX154" s="48">
        <v>1001</v>
      </c>
      <c r="BY154" s="48">
        <v>125</v>
      </c>
      <c r="BZ154" s="48">
        <v>124667</v>
      </c>
      <c r="CA154" s="48">
        <v>829</v>
      </c>
      <c r="CB154" s="48"/>
      <c r="CC154" s="48"/>
      <c r="CD154" s="48"/>
      <c r="CE154" s="48">
        <v>5785000</v>
      </c>
      <c r="CF154" s="48"/>
      <c r="CG154" s="48"/>
      <c r="CH154" s="48">
        <v>250000</v>
      </c>
      <c r="CI154" s="48"/>
      <c r="CJ154" s="48"/>
      <c r="CK154" s="48">
        <v>0</v>
      </c>
      <c r="CL154" s="48">
        <v>825000</v>
      </c>
      <c r="CM154" s="48">
        <v>2310000</v>
      </c>
      <c r="CN154" s="48">
        <v>750000</v>
      </c>
      <c r="CO154" s="48">
        <v>1650000</v>
      </c>
      <c r="CP154" s="48">
        <v>160217131</v>
      </c>
    </row>
    <row r="155" spans="1:94" x14ac:dyDescent="0.35">
      <c r="A155" t="s">
        <v>819</v>
      </c>
      <c r="B155" s="48">
        <v>111023808</v>
      </c>
      <c r="C155" s="48">
        <v>89508668</v>
      </c>
      <c r="D155" s="48">
        <v>12068256</v>
      </c>
      <c r="E155" s="48">
        <v>9446885</v>
      </c>
      <c r="F155" s="48">
        <v>94648270</v>
      </c>
      <c r="G155" s="48">
        <v>42177872</v>
      </c>
      <c r="H155" s="48">
        <v>52249990</v>
      </c>
      <c r="I155" s="48">
        <v>220407</v>
      </c>
      <c r="J155" s="48">
        <v>5606040</v>
      </c>
      <c r="K155" s="48"/>
      <c r="L155" s="48"/>
      <c r="M155" s="48"/>
      <c r="N155" s="48"/>
      <c r="O155" s="48"/>
      <c r="P155" s="48">
        <v>5606040</v>
      </c>
      <c r="Q155" s="48">
        <v>8701132</v>
      </c>
      <c r="R155" s="48"/>
      <c r="S155" s="48"/>
      <c r="T155" s="48">
        <v>1315594</v>
      </c>
      <c r="U155" s="48"/>
      <c r="V155" s="48"/>
      <c r="W155" s="48"/>
      <c r="X155" s="48"/>
      <c r="Y155" s="48">
        <v>29985</v>
      </c>
      <c r="Z155" s="48">
        <v>36079</v>
      </c>
      <c r="AA155" s="48">
        <v>7167</v>
      </c>
      <c r="AB155" s="48"/>
      <c r="AC155" s="48"/>
      <c r="AD155" s="48"/>
      <c r="AE155" s="48">
        <v>3296091</v>
      </c>
      <c r="AF155" s="48"/>
      <c r="AG155" s="48"/>
      <c r="AH155" s="48">
        <v>18031</v>
      </c>
      <c r="AI155" s="48">
        <v>1489354</v>
      </c>
      <c r="AJ155" s="48">
        <v>11576</v>
      </c>
      <c r="AK155" s="48">
        <v>106157</v>
      </c>
      <c r="AL155" s="48"/>
      <c r="AM155" s="48"/>
      <c r="AN155" s="48"/>
      <c r="AO155" s="48"/>
      <c r="AP155" s="48">
        <v>1487</v>
      </c>
      <c r="AQ155" s="48">
        <v>1180</v>
      </c>
      <c r="AR155" s="48"/>
      <c r="AS155" s="48">
        <v>108703</v>
      </c>
      <c r="AT155" s="48">
        <v>2279727</v>
      </c>
      <c r="AU155" s="48">
        <v>0</v>
      </c>
      <c r="AV155" s="48"/>
      <c r="AW155" s="48"/>
      <c r="AX155" s="48">
        <v>28029384</v>
      </c>
      <c r="AY155" s="48"/>
      <c r="AZ155" s="48">
        <v>3488</v>
      </c>
      <c r="BA155" s="48">
        <v>0</v>
      </c>
      <c r="BB155" s="48">
        <v>3079157</v>
      </c>
      <c r="BC155" s="48">
        <v>109124</v>
      </c>
      <c r="BD155" s="48"/>
      <c r="BE155" s="48">
        <v>209885</v>
      </c>
      <c r="BF155" s="48">
        <v>0</v>
      </c>
      <c r="BG155" s="48">
        <v>22787550</v>
      </c>
      <c r="BH155" s="48">
        <v>125656</v>
      </c>
      <c r="BI155" s="48">
        <v>1668924</v>
      </c>
      <c r="BJ155" s="48">
        <v>2033</v>
      </c>
      <c r="BK155" s="48">
        <v>3410</v>
      </c>
      <c r="BL155" s="48">
        <v>16894</v>
      </c>
      <c r="BM155" s="48">
        <v>4183</v>
      </c>
      <c r="BN155" s="48"/>
      <c r="BO155" s="48">
        <v>19079</v>
      </c>
      <c r="BP155" s="48">
        <v>14136416</v>
      </c>
      <c r="BQ155" s="48"/>
      <c r="BR155" s="48">
        <v>4096311</v>
      </c>
      <c r="BS155" s="48">
        <v>52202</v>
      </c>
      <c r="BT155" s="48">
        <v>475376</v>
      </c>
      <c r="BU155" s="48">
        <v>1588362</v>
      </c>
      <c r="BV155" s="48">
        <v>6901002</v>
      </c>
      <c r="BW155" s="48">
        <v>67096</v>
      </c>
      <c r="BX155" s="48">
        <v>764227</v>
      </c>
      <c r="BY155" s="48">
        <v>753</v>
      </c>
      <c r="BZ155" s="48">
        <v>191087</v>
      </c>
      <c r="CA155" s="48"/>
      <c r="CB155" s="48"/>
      <c r="CC155" s="48">
        <v>235660</v>
      </c>
      <c r="CD155" s="48">
        <v>235660</v>
      </c>
      <c r="CE155" s="48">
        <v>7808000</v>
      </c>
      <c r="CF155" s="48"/>
      <c r="CG155" s="48"/>
      <c r="CH155" s="48">
        <v>500000</v>
      </c>
      <c r="CI155" s="48"/>
      <c r="CJ155" s="48"/>
      <c r="CK155" s="48">
        <v>0</v>
      </c>
      <c r="CL155" s="48">
        <v>1537500</v>
      </c>
      <c r="CM155" s="48">
        <v>1638000</v>
      </c>
      <c r="CN155" s="48">
        <v>1057500</v>
      </c>
      <c r="CO155" s="48">
        <v>3075000</v>
      </c>
      <c r="CP155" s="48">
        <v>270188709</v>
      </c>
    </row>
    <row r="156" spans="1:94" x14ac:dyDescent="0.35">
      <c r="A156" t="s">
        <v>822</v>
      </c>
      <c r="B156" s="48">
        <v>67194342</v>
      </c>
      <c r="C156" s="48">
        <v>54818936</v>
      </c>
      <c r="D156" s="48">
        <v>5461200</v>
      </c>
      <c r="E156" s="48">
        <v>6914206</v>
      </c>
      <c r="F156" s="48">
        <v>61348410</v>
      </c>
      <c r="G156" s="48">
        <v>32657434</v>
      </c>
      <c r="H156" s="48">
        <v>28541570</v>
      </c>
      <c r="I156" s="48">
        <v>149405</v>
      </c>
      <c r="J156" s="48">
        <v>21627320</v>
      </c>
      <c r="K156" s="48"/>
      <c r="L156" s="48"/>
      <c r="M156" s="48">
        <v>0</v>
      </c>
      <c r="N156" s="48"/>
      <c r="O156" s="48"/>
      <c r="P156" s="48">
        <v>21627320</v>
      </c>
      <c r="Q156" s="48">
        <v>8134652</v>
      </c>
      <c r="R156" s="48"/>
      <c r="S156" s="48"/>
      <c r="T156" s="48">
        <v>1063530</v>
      </c>
      <c r="U156" s="48"/>
      <c r="V156" s="48"/>
      <c r="W156" s="48"/>
      <c r="X156" s="48"/>
      <c r="Y156" s="48">
        <v>5452</v>
      </c>
      <c r="Z156" s="48">
        <v>2730</v>
      </c>
      <c r="AA156" s="48"/>
      <c r="AB156" s="48"/>
      <c r="AC156" s="48"/>
      <c r="AD156" s="48"/>
      <c r="AE156" s="48">
        <v>146582</v>
      </c>
      <c r="AF156" s="48">
        <v>0</v>
      </c>
      <c r="AG156" s="48">
        <v>0</v>
      </c>
      <c r="AH156" s="48"/>
      <c r="AI156" s="48">
        <v>416353</v>
      </c>
      <c r="AJ156" s="48">
        <v>11576</v>
      </c>
      <c r="AK156" s="48">
        <v>22742</v>
      </c>
      <c r="AL156" s="48"/>
      <c r="AM156" s="48"/>
      <c r="AN156" s="48"/>
      <c r="AO156" s="48"/>
      <c r="AP156" s="48">
        <v>0</v>
      </c>
      <c r="AQ156" s="48">
        <v>1097310</v>
      </c>
      <c r="AR156" s="48"/>
      <c r="AS156" s="48">
        <v>3369794</v>
      </c>
      <c r="AT156" s="48">
        <v>538644</v>
      </c>
      <c r="AU156" s="48">
        <v>1459941</v>
      </c>
      <c r="AV156" s="48">
        <v>0</v>
      </c>
      <c r="AW156" s="48"/>
      <c r="AX156" s="48">
        <v>30058097</v>
      </c>
      <c r="AY156" s="48"/>
      <c r="AZ156" s="48">
        <v>27110</v>
      </c>
      <c r="BA156" s="48">
        <v>0</v>
      </c>
      <c r="BB156" s="48">
        <v>1309616</v>
      </c>
      <c r="BC156" s="48">
        <v>47734</v>
      </c>
      <c r="BD156" s="48"/>
      <c r="BE156" s="48">
        <v>43079</v>
      </c>
      <c r="BF156" s="48">
        <v>0</v>
      </c>
      <c r="BG156" s="48">
        <v>13134508</v>
      </c>
      <c r="BH156" s="48">
        <v>14614993</v>
      </c>
      <c r="BI156" s="48">
        <v>850543</v>
      </c>
      <c r="BJ156" s="48"/>
      <c r="BK156" s="48">
        <v>2766</v>
      </c>
      <c r="BL156" s="48">
        <v>0</v>
      </c>
      <c r="BM156" s="48">
        <v>0</v>
      </c>
      <c r="BN156" s="48"/>
      <c r="BO156" s="48">
        <v>27748</v>
      </c>
      <c r="BP156" s="48">
        <v>9281652</v>
      </c>
      <c r="BQ156" s="48">
        <v>1178</v>
      </c>
      <c r="BR156" s="48">
        <v>4027195</v>
      </c>
      <c r="BS156" s="48">
        <v>11752</v>
      </c>
      <c r="BT156" s="48">
        <v>452</v>
      </c>
      <c r="BU156" s="48">
        <v>390896</v>
      </c>
      <c r="BV156" s="48">
        <v>4312939</v>
      </c>
      <c r="BW156" s="48">
        <v>153369</v>
      </c>
      <c r="BX156" s="48">
        <v>372921</v>
      </c>
      <c r="BY156" s="48">
        <v>2983</v>
      </c>
      <c r="BZ156" s="48">
        <v>7009</v>
      </c>
      <c r="CA156" s="48"/>
      <c r="CB156" s="48">
        <v>957</v>
      </c>
      <c r="CC156" s="48">
        <v>1290</v>
      </c>
      <c r="CD156" s="48">
        <v>1290</v>
      </c>
      <c r="CE156" s="48">
        <v>7635000</v>
      </c>
      <c r="CF156" s="48"/>
      <c r="CG156" s="48"/>
      <c r="CH156" s="48">
        <v>0</v>
      </c>
      <c r="CI156" s="48"/>
      <c r="CJ156" s="48"/>
      <c r="CK156" s="48">
        <v>0</v>
      </c>
      <c r="CL156" s="48">
        <v>1500000</v>
      </c>
      <c r="CM156" s="48">
        <v>2205000</v>
      </c>
      <c r="CN156" s="48">
        <v>930000</v>
      </c>
      <c r="CO156" s="48">
        <v>3000000</v>
      </c>
      <c r="CP156" s="48">
        <v>205280764</v>
      </c>
    </row>
    <row r="157" spans="1:94" x14ac:dyDescent="0.35">
      <c r="A157" t="s">
        <v>825</v>
      </c>
      <c r="B157" s="48">
        <v>107092750</v>
      </c>
      <c r="C157" s="48">
        <v>90151378</v>
      </c>
      <c r="D157" s="48">
        <v>9023392</v>
      </c>
      <c r="E157" s="48">
        <v>7917980</v>
      </c>
      <c r="F157" s="48">
        <v>60478453</v>
      </c>
      <c r="G157" s="48">
        <v>33166602</v>
      </c>
      <c r="H157" s="48">
        <v>27298353</v>
      </c>
      <c r="I157" s="48">
        <v>13498</v>
      </c>
      <c r="J157" s="48">
        <v>400000</v>
      </c>
      <c r="K157" s="48"/>
      <c r="L157" s="48"/>
      <c r="M157" s="48">
        <v>400000</v>
      </c>
      <c r="N157" s="48">
        <v>0</v>
      </c>
      <c r="O157" s="48"/>
      <c r="P157" s="48">
        <v>0</v>
      </c>
      <c r="Q157" s="48">
        <v>2439506</v>
      </c>
      <c r="R157" s="48"/>
      <c r="S157" s="48"/>
      <c r="T157" s="48">
        <v>929742</v>
      </c>
      <c r="U157" s="48"/>
      <c r="V157" s="48"/>
      <c r="W157" s="48"/>
      <c r="X157" s="48"/>
      <c r="Y157" s="48">
        <v>14992</v>
      </c>
      <c r="Z157" s="48">
        <v>11269</v>
      </c>
      <c r="AA157" s="48">
        <v>0</v>
      </c>
      <c r="AB157" s="48"/>
      <c r="AC157" s="48"/>
      <c r="AD157" s="48"/>
      <c r="AE157" s="48">
        <v>80976</v>
      </c>
      <c r="AF157" s="48"/>
      <c r="AG157" s="48"/>
      <c r="AH157" s="48">
        <v>2262</v>
      </c>
      <c r="AI157" s="48">
        <v>240774</v>
      </c>
      <c r="AJ157" s="48">
        <v>0</v>
      </c>
      <c r="AK157" s="48">
        <v>48207</v>
      </c>
      <c r="AL157" s="48"/>
      <c r="AM157" s="48">
        <v>218133</v>
      </c>
      <c r="AN157" s="48"/>
      <c r="AO157" s="48"/>
      <c r="AP157" s="48">
        <v>0</v>
      </c>
      <c r="AQ157" s="48">
        <v>236288</v>
      </c>
      <c r="AR157" s="48"/>
      <c r="AS157" s="48">
        <v>0</v>
      </c>
      <c r="AT157" s="48">
        <v>398270</v>
      </c>
      <c r="AU157" s="48">
        <v>256393</v>
      </c>
      <c r="AV157" s="48">
        <v>2199</v>
      </c>
      <c r="AW157" s="48"/>
      <c r="AX157" s="48">
        <v>22959962</v>
      </c>
      <c r="AY157" s="48"/>
      <c r="AZ157" s="48">
        <v>6977</v>
      </c>
      <c r="BA157" s="48">
        <v>0</v>
      </c>
      <c r="BB157" s="48">
        <v>549202</v>
      </c>
      <c r="BC157" s="48">
        <v>16954</v>
      </c>
      <c r="BD157" s="48"/>
      <c r="BE157" s="48">
        <v>13198</v>
      </c>
      <c r="BF157" s="48">
        <v>0</v>
      </c>
      <c r="BG157" s="48">
        <v>10447469</v>
      </c>
      <c r="BH157" s="48">
        <v>11393212</v>
      </c>
      <c r="BI157" s="48">
        <v>501696</v>
      </c>
      <c r="BJ157" s="48">
        <v>13304</v>
      </c>
      <c r="BK157" s="48">
        <v>2766</v>
      </c>
      <c r="BL157" s="48">
        <v>0</v>
      </c>
      <c r="BM157" s="48">
        <v>0</v>
      </c>
      <c r="BN157" s="48"/>
      <c r="BO157" s="48">
        <v>15183</v>
      </c>
      <c r="BP157" s="48">
        <v>10565591</v>
      </c>
      <c r="BQ157" s="48"/>
      <c r="BR157" s="48">
        <v>2348280</v>
      </c>
      <c r="BS157" s="48"/>
      <c r="BT157" s="48"/>
      <c r="BU157" s="48">
        <v>557201</v>
      </c>
      <c r="BV157" s="48">
        <v>6745506</v>
      </c>
      <c r="BW157" s="48">
        <v>725412</v>
      </c>
      <c r="BX157" s="48">
        <v>0</v>
      </c>
      <c r="BY157" s="48"/>
      <c r="BZ157" s="48">
        <v>48122</v>
      </c>
      <c r="CA157" s="48"/>
      <c r="CB157" s="48">
        <v>141070</v>
      </c>
      <c r="CC157" s="48">
        <v>0</v>
      </c>
      <c r="CD157" s="48">
        <v>0</v>
      </c>
      <c r="CE157" s="48">
        <v>9075000</v>
      </c>
      <c r="CF157" s="48"/>
      <c r="CG157" s="48"/>
      <c r="CH157" s="48">
        <v>0</v>
      </c>
      <c r="CI157" s="48"/>
      <c r="CJ157" s="48"/>
      <c r="CK157" s="48">
        <v>0</v>
      </c>
      <c r="CL157" s="48">
        <v>1800000</v>
      </c>
      <c r="CM157" s="48">
        <v>2625000</v>
      </c>
      <c r="CN157" s="48">
        <v>1125000</v>
      </c>
      <c r="CO157" s="48">
        <v>3525000</v>
      </c>
      <c r="CP157" s="48">
        <v>213011262</v>
      </c>
    </row>
    <row r="158" spans="1:94" x14ac:dyDescent="0.35">
      <c r="A158" t="s">
        <v>831</v>
      </c>
      <c r="B158" s="48">
        <v>58683527</v>
      </c>
      <c r="C158" s="48">
        <v>51749718</v>
      </c>
      <c r="D158" s="48">
        <v>3492543</v>
      </c>
      <c r="E158" s="48">
        <v>3441266</v>
      </c>
      <c r="F158" s="48">
        <v>55096095</v>
      </c>
      <c r="G158" s="48">
        <v>26094543</v>
      </c>
      <c r="H158" s="48">
        <v>28819612</v>
      </c>
      <c r="I158" s="48">
        <v>181940</v>
      </c>
      <c r="J158" s="48">
        <v>28482393</v>
      </c>
      <c r="K158" s="48"/>
      <c r="L158" s="48"/>
      <c r="M158" s="48"/>
      <c r="N158" s="48"/>
      <c r="O158" s="48"/>
      <c r="P158" s="48">
        <v>28482393</v>
      </c>
      <c r="Q158" s="48">
        <v>5406086</v>
      </c>
      <c r="R158" s="48"/>
      <c r="S158" s="48"/>
      <c r="T158" s="48">
        <v>141557</v>
      </c>
      <c r="U158" s="48"/>
      <c r="V158" s="48"/>
      <c r="W158" s="48"/>
      <c r="X158" s="48"/>
      <c r="Y158" s="48">
        <v>9834</v>
      </c>
      <c r="Z158" s="48">
        <v>2309</v>
      </c>
      <c r="AA158" s="48">
        <v>0</v>
      </c>
      <c r="AB158" s="48"/>
      <c r="AC158" s="48"/>
      <c r="AD158" s="48"/>
      <c r="AE158" s="48">
        <v>2959019</v>
      </c>
      <c r="AF158" s="48"/>
      <c r="AG158" s="48"/>
      <c r="AH158" s="48"/>
      <c r="AI158" s="48">
        <v>1389799</v>
      </c>
      <c r="AJ158" s="48">
        <v>26920</v>
      </c>
      <c r="AK158" s="48">
        <v>53638</v>
      </c>
      <c r="AL158" s="48"/>
      <c r="AM158" s="48"/>
      <c r="AN158" s="48"/>
      <c r="AO158" s="48"/>
      <c r="AP158" s="48">
        <v>32009</v>
      </c>
      <c r="AQ158" s="48">
        <v>780737</v>
      </c>
      <c r="AR158" s="48"/>
      <c r="AS158" s="48">
        <v>0</v>
      </c>
      <c r="AT158" s="48">
        <v>10265</v>
      </c>
      <c r="AU158" s="48">
        <v>0</v>
      </c>
      <c r="AV158" s="48"/>
      <c r="AW158" s="48"/>
      <c r="AX158" s="48">
        <v>16029852</v>
      </c>
      <c r="AY158" s="48"/>
      <c r="AZ158" s="48"/>
      <c r="BA158" s="48">
        <v>0</v>
      </c>
      <c r="BB158" s="48">
        <v>4817692</v>
      </c>
      <c r="BC158" s="48">
        <v>1503697</v>
      </c>
      <c r="BD158" s="48"/>
      <c r="BE158" s="48">
        <v>38117</v>
      </c>
      <c r="BF158" s="48">
        <v>1285440</v>
      </c>
      <c r="BG158" s="48">
        <v>6654871</v>
      </c>
      <c r="BH158" s="48">
        <v>0</v>
      </c>
      <c r="BI158" s="48">
        <v>1715000</v>
      </c>
      <c r="BJ158" s="48"/>
      <c r="BK158" s="48"/>
      <c r="BL158" s="48">
        <v>0</v>
      </c>
      <c r="BM158" s="48"/>
      <c r="BN158" s="48"/>
      <c r="BO158" s="48">
        <v>15035</v>
      </c>
      <c r="BP158" s="48">
        <v>13520809</v>
      </c>
      <c r="BQ158" s="48">
        <v>5955</v>
      </c>
      <c r="BR158" s="48">
        <v>2756359</v>
      </c>
      <c r="BS158" s="48">
        <v>38156</v>
      </c>
      <c r="BT158" s="48">
        <v>1456</v>
      </c>
      <c r="BU158" s="48">
        <v>1108995</v>
      </c>
      <c r="BV158" s="48">
        <v>8836958</v>
      </c>
      <c r="BW158" s="48">
        <v>167451</v>
      </c>
      <c r="BX158" s="48">
        <v>530120</v>
      </c>
      <c r="BY158" s="48">
        <v>11663</v>
      </c>
      <c r="BZ158" s="48">
        <v>32464</v>
      </c>
      <c r="CA158" s="48">
        <v>8162</v>
      </c>
      <c r="CB158" s="48">
        <v>23071</v>
      </c>
      <c r="CC158" s="48">
        <v>207381</v>
      </c>
      <c r="CD158" s="48">
        <v>207381</v>
      </c>
      <c r="CE158" s="48">
        <v>6180000</v>
      </c>
      <c r="CF158" s="48"/>
      <c r="CG158" s="48"/>
      <c r="CH158" s="48"/>
      <c r="CI158" s="48"/>
      <c r="CJ158" s="48"/>
      <c r="CK158" s="48">
        <v>864000</v>
      </c>
      <c r="CL158" s="48">
        <v>1260000</v>
      </c>
      <c r="CM158" s="48">
        <v>913500</v>
      </c>
      <c r="CN158" s="48">
        <v>622500</v>
      </c>
      <c r="CO158" s="48">
        <v>2520000</v>
      </c>
      <c r="CP158" s="48">
        <v>183606145</v>
      </c>
    </row>
    <row r="159" spans="1:94" x14ac:dyDescent="0.35">
      <c r="A159" t="s">
        <v>837</v>
      </c>
      <c r="B159" s="48">
        <v>9475250</v>
      </c>
      <c r="C159" s="48">
        <v>8159056</v>
      </c>
      <c r="D159" s="48">
        <v>702997</v>
      </c>
      <c r="E159" s="48">
        <v>613197</v>
      </c>
      <c r="F159" s="48">
        <v>5456706</v>
      </c>
      <c r="G159" s="48">
        <v>2308665</v>
      </c>
      <c r="H159" s="48">
        <v>3146290</v>
      </c>
      <c r="I159" s="48">
        <v>1751</v>
      </c>
      <c r="J159" s="48">
        <v>0</v>
      </c>
      <c r="K159" s="48"/>
      <c r="L159" s="48"/>
      <c r="M159" s="48"/>
      <c r="N159" s="48">
        <v>0</v>
      </c>
      <c r="O159" s="48"/>
      <c r="P159" s="48">
        <v>0</v>
      </c>
      <c r="Q159" s="48">
        <v>1380408</v>
      </c>
      <c r="R159" s="48"/>
      <c r="S159" s="48"/>
      <c r="T159" s="48">
        <v>227354</v>
      </c>
      <c r="U159" s="48"/>
      <c r="V159" s="48"/>
      <c r="W159" s="48"/>
      <c r="X159" s="48"/>
      <c r="Y159" s="48">
        <v>755</v>
      </c>
      <c r="Z159" s="48">
        <v>1539</v>
      </c>
      <c r="AA159" s="48">
        <v>0</v>
      </c>
      <c r="AB159" s="48"/>
      <c r="AC159" s="48"/>
      <c r="AD159" s="48"/>
      <c r="AE159" s="48">
        <v>188297</v>
      </c>
      <c r="AF159" s="48"/>
      <c r="AG159" s="48"/>
      <c r="AH159" s="48"/>
      <c r="AI159" s="48">
        <v>284344</v>
      </c>
      <c r="AJ159" s="48">
        <v>0</v>
      </c>
      <c r="AK159" s="48">
        <v>25122</v>
      </c>
      <c r="AL159" s="48"/>
      <c r="AM159" s="48"/>
      <c r="AN159" s="48"/>
      <c r="AO159" s="48"/>
      <c r="AP159" s="48">
        <v>28154</v>
      </c>
      <c r="AQ159" s="48">
        <v>150000</v>
      </c>
      <c r="AR159" s="48"/>
      <c r="AS159" s="48">
        <v>217406</v>
      </c>
      <c r="AT159" s="48">
        <v>86509</v>
      </c>
      <c r="AU159" s="48">
        <v>170929</v>
      </c>
      <c r="AV159" s="48"/>
      <c r="AW159" s="48">
        <v>0</v>
      </c>
      <c r="AX159" s="48">
        <v>2697706</v>
      </c>
      <c r="AY159" s="48"/>
      <c r="AZ159" s="48">
        <v>3488</v>
      </c>
      <c r="BA159" s="48">
        <v>0</v>
      </c>
      <c r="BB159" s="48">
        <v>297000</v>
      </c>
      <c r="BC159" s="48">
        <v>0</v>
      </c>
      <c r="BD159" s="48"/>
      <c r="BE159" s="48">
        <v>5237</v>
      </c>
      <c r="BF159" s="48">
        <v>0</v>
      </c>
      <c r="BG159" s="48">
        <v>11528</v>
      </c>
      <c r="BH159" s="48">
        <v>2275717</v>
      </c>
      <c r="BI159" s="48">
        <v>98000</v>
      </c>
      <c r="BJ159" s="48">
        <v>3833</v>
      </c>
      <c r="BK159" s="48"/>
      <c r="BL159" s="48">
        <v>0</v>
      </c>
      <c r="BM159" s="48">
        <v>0</v>
      </c>
      <c r="BN159" s="48"/>
      <c r="BO159" s="48">
        <v>2904</v>
      </c>
      <c r="BP159" s="48">
        <v>714388</v>
      </c>
      <c r="BQ159" s="48"/>
      <c r="BR159" s="48">
        <v>277463</v>
      </c>
      <c r="BS159" s="48"/>
      <c r="BT159" s="48"/>
      <c r="BU159" s="48"/>
      <c r="BV159" s="48">
        <v>435293</v>
      </c>
      <c r="BW159" s="48"/>
      <c r="BX159" s="48"/>
      <c r="BY159" s="48">
        <v>994</v>
      </c>
      <c r="BZ159" s="48"/>
      <c r="CA159" s="48"/>
      <c r="CB159" s="48">
        <v>638</v>
      </c>
      <c r="CC159" s="48">
        <v>141396</v>
      </c>
      <c r="CD159" s="48">
        <v>141396</v>
      </c>
      <c r="CE159" s="48">
        <v>0</v>
      </c>
      <c r="CF159" s="48"/>
      <c r="CG159" s="48"/>
      <c r="CH159" s="48"/>
      <c r="CI159" s="48"/>
      <c r="CJ159" s="48"/>
      <c r="CK159" s="48">
        <v>0</v>
      </c>
      <c r="CL159" s="48">
        <v>0</v>
      </c>
      <c r="CM159" s="48">
        <v>0</v>
      </c>
      <c r="CN159" s="48">
        <v>0</v>
      </c>
      <c r="CO159" s="48">
        <v>0</v>
      </c>
      <c r="CP159" s="48">
        <v>19865855</v>
      </c>
    </row>
    <row r="160" spans="1:94" x14ac:dyDescent="0.35">
      <c r="A160" t="s">
        <v>839</v>
      </c>
      <c r="B160" s="48">
        <v>63477801</v>
      </c>
      <c r="C160" s="48">
        <v>50804022</v>
      </c>
      <c r="D160" s="48">
        <v>7435763</v>
      </c>
      <c r="E160" s="48">
        <v>5238015</v>
      </c>
      <c r="F160" s="48">
        <v>57830401</v>
      </c>
      <c r="G160" s="48">
        <v>32197233</v>
      </c>
      <c r="H160" s="48">
        <v>25203049</v>
      </c>
      <c r="I160" s="48">
        <v>430118</v>
      </c>
      <c r="J160" s="48">
        <v>12864780</v>
      </c>
      <c r="K160" s="48"/>
      <c r="L160" s="48"/>
      <c r="M160" s="48"/>
      <c r="N160" s="48"/>
      <c r="O160" s="48"/>
      <c r="P160" s="48">
        <v>12864780</v>
      </c>
      <c r="Q160" s="48">
        <v>3852400</v>
      </c>
      <c r="R160" s="48"/>
      <c r="S160" s="48"/>
      <c r="T160" s="48">
        <v>894473</v>
      </c>
      <c r="U160" s="48"/>
      <c r="V160" s="48"/>
      <c r="W160" s="48"/>
      <c r="X160" s="48"/>
      <c r="Y160" s="48">
        <v>38163</v>
      </c>
      <c r="Z160" s="48">
        <v>9234</v>
      </c>
      <c r="AA160" s="48">
        <v>3584</v>
      </c>
      <c r="AB160" s="48"/>
      <c r="AC160" s="48"/>
      <c r="AD160" s="48"/>
      <c r="AE160" s="48">
        <v>824585</v>
      </c>
      <c r="AF160" s="48"/>
      <c r="AG160" s="48"/>
      <c r="AH160" s="48"/>
      <c r="AI160" s="48">
        <v>1177051</v>
      </c>
      <c r="AJ160" s="48">
        <v>34495</v>
      </c>
      <c r="AK160" s="48">
        <v>142967</v>
      </c>
      <c r="AL160" s="48"/>
      <c r="AM160" s="48"/>
      <c r="AN160" s="48"/>
      <c r="AO160" s="48"/>
      <c r="AP160" s="48">
        <v>0</v>
      </c>
      <c r="AQ160" s="48">
        <v>214946</v>
      </c>
      <c r="AR160" s="48"/>
      <c r="AS160" s="48">
        <v>0</v>
      </c>
      <c r="AT160" s="48">
        <v>512902</v>
      </c>
      <c r="AU160" s="48">
        <v>0</v>
      </c>
      <c r="AV160" s="48">
        <v>0</v>
      </c>
      <c r="AW160" s="48"/>
      <c r="AX160" s="48">
        <v>24414352</v>
      </c>
      <c r="AY160" s="48">
        <v>11158</v>
      </c>
      <c r="AZ160" s="48">
        <v>239749</v>
      </c>
      <c r="BA160" s="48">
        <v>0</v>
      </c>
      <c r="BB160" s="48">
        <v>1238000</v>
      </c>
      <c r="BC160" s="48">
        <v>47334</v>
      </c>
      <c r="BD160" s="48"/>
      <c r="BE160" s="48">
        <v>11488</v>
      </c>
      <c r="BF160" s="48">
        <v>0</v>
      </c>
      <c r="BG160" s="48">
        <v>13587983</v>
      </c>
      <c r="BH160" s="48">
        <v>8758767</v>
      </c>
      <c r="BI160" s="48">
        <v>441000</v>
      </c>
      <c r="BJ160" s="48"/>
      <c r="BK160" s="48"/>
      <c r="BL160" s="48">
        <v>0</v>
      </c>
      <c r="BM160" s="48">
        <v>0</v>
      </c>
      <c r="BN160" s="48"/>
      <c r="BO160" s="48">
        <v>78873</v>
      </c>
      <c r="BP160" s="48">
        <v>5782732</v>
      </c>
      <c r="BQ160" s="48"/>
      <c r="BR160" s="48">
        <v>21480</v>
      </c>
      <c r="BS160" s="48"/>
      <c r="BT160" s="48">
        <v>10696</v>
      </c>
      <c r="BU160" s="48">
        <v>1608015</v>
      </c>
      <c r="BV160" s="48">
        <v>3158247</v>
      </c>
      <c r="BW160" s="48">
        <v>367035</v>
      </c>
      <c r="BX160" s="48">
        <v>212925</v>
      </c>
      <c r="BY160" s="48"/>
      <c r="BZ160" s="48">
        <v>403057</v>
      </c>
      <c r="CA160" s="48"/>
      <c r="CB160" s="48">
        <v>1276</v>
      </c>
      <c r="CC160" s="48">
        <v>210580</v>
      </c>
      <c r="CD160" s="48">
        <v>210580</v>
      </c>
      <c r="CE160" s="48">
        <v>7180000</v>
      </c>
      <c r="CF160" s="48"/>
      <c r="CG160" s="48"/>
      <c r="CH160" s="48">
        <v>250000</v>
      </c>
      <c r="CI160" s="48"/>
      <c r="CJ160" s="48"/>
      <c r="CK160" s="48">
        <v>0</v>
      </c>
      <c r="CL160" s="48">
        <v>1125000</v>
      </c>
      <c r="CM160" s="48">
        <v>3150000</v>
      </c>
      <c r="CN160" s="48">
        <v>405000</v>
      </c>
      <c r="CO160" s="48">
        <v>2250000</v>
      </c>
      <c r="CP160" s="48">
        <v>175613044</v>
      </c>
    </row>
    <row r="161" spans="1:94" x14ac:dyDescent="0.35">
      <c r="A161" t="s">
        <v>846</v>
      </c>
      <c r="B161" s="48">
        <v>11918882</v>
      </c>
      <c r="C161" s="48">
        <v>10187895</v>
      </c>
      <c r="D161" s="48">
        <v>1067272</v>
      </c>
      <c r="E161" s="48">
        <v>663715</v>
      </c>
      <c r="F161" s="48">
        <v>5654095</v>
      </c>
      <c r="G161" s="48">
        <v>2159073</v>
      </c>
      <c r="H161" s="48">
        <v>3491522</v>
      </c>
      <c r="I161" s="48">
        <v>3501</v>
      </c>
      <c r="J161" s="48">
        <v>1610660</v>
      </c>
      <c r="K161" s="48"/>
      <c r="L161" s="48"/>
      <c r="M161" s="48"/>
      <c r="N161" s="48"/>
      <c r="O161" s="48"/>
      <c r="P161" s="48">
        <v>1610660</v>
      </c>
      <c r="Q161" s="48">
        <v>848262</v>
      </c>
      <c r="R161" s="48"/>
      <c r="S161" s="48"/>
      <c r="T161" s="48">
        <v>261160</v>
      </c>
      <c r="U161" s="48"/>
      <c r="V161" s="48"/>
      <c r="W161" s="48"/>
      <c r="X161" s="48"/>
      <c r="Y161" s="48">
        <v>10904</v>
      </c>
      <c r="Z161" s="48">
        <v>3079</v>
      </c>
      <c r="AA161" s="48"/>
      <c r="AB161" s="48"/>
      <c r="AC161" s="48"/>
      <c r="AD161" s="48"/>
      <c r="AE161" s="48">
        <v>7571</v>
      </c>
      <c r="AF161" s="48"/>
      <c r="AG161" s="48"/>
      <c r="AH161" s="48"/>
      <c r="AI161" s="48">
        <v>0</v>
      </c>
      <c r="AJ161" s="48">
        <v>0</v>
      </c>
      <c r="AK161" s="48">
        <v>0</v>
      </c>
      <c r="AL161" s="48"/>
      <c r="AM161" s="48"/>
      <c r="AN161" s="48"/>
      <c r="AO161" s="48"/>
      <c r="AP161" s="48">
        <v>0</v>
      </c>
      <c r="AQ161" s="48">
        <v>230421</v>
      </c>
      <c r="AR161" s="48"/>
      <c r="AS161" s="48">
        <v>108703</v>
      </c>
      <c r="AT161" s="48">
        <v>55497</v>
      </c>
      <c r="AU161" s="48">
        <v>170929</v>
      </c>
      <c r="AV161" s="48">
        <v>0</v>
      </c>
      <c r="AW161" s="48"/>
      <c r="AX161" s="48">
        <v>128918</v>
      </c>
      <c r="AY161" s="48"/>
      <c r="AZ161" s="48">
        <v>43195</v>
      </c>
      <c r="BA161" s="48">
        <v>0</v>
      </c>
      <c r="BB161" s="48">
        <v>0</v>
      </c>
      <c r="BC161" s="48">
        <v>5259</v>
      </c>
      <c r="BD161" s="48"/>
      <c r="BE161" s="48">
        <v>10052</v>
      </c>
      <c r="BF161" s="48">
        <v>0</v>
      </c>
      <c r="BG161" s="48">
        <v>7538</v>
      </c>
      <c r="BH161" s="48"/>
      <c r="BI161" s="48">
        <v>49000</v>
      </c>
      <c r="BJ161" s="48"/>
      <c r="BK161" s="48"/>
      <c r="BL161" s="48">
        <v>0</v>
      </c>
      <c r="BM161" s="48">
        <v>0</v>
      </c>
      <c r="BN161" s="48"/>
      <c r="BO161" s="48">
        <v>13874</v>
      </c>
      <c r="BP161" s="48">
        <v>1130374</v>
      </c>
      <c r="BQ161" s="48"/>
      <c r="BR161" s="48">
        <v>333632</v>
      </c>
      <c r="BS161" s="48"/>
      <c r="BT161" s="48">
        <v>4278</v>
      </c>
      <c r="BU161" s="48">
        <v>313861</v>
      </c>
      <c r="BV161" s="48">
        <v>452698</v>
      </c>
      <c r="BW161" s="48"/>
      <c r="BX161" s="48"/>
      <c r="BY161" s="48"/>
      <c r="BZ161" s="48">
        <v>25905</v>
      </c>
      <c r="CA161" s="48"/>
      <c r="CB161" s="48"/>
      <c r="CC161" s="48">
        <v>1582</v>
      </c>
      <c r="CD161" s="48">
        <v>1582</v>
      </c>
      <c r="CE161" s="48">
        <v>0</v>
      </c>
      <c r="CF161" s="48"/>
      <c r="CG161" s="48"/>
      <c r="CH161" s="48"/>
      <c r="CI161" s="48"/>
      <c r="CJ161" s="48"/>
      <c r="CK161" s="48">
        <v>0</v>
      </c>
      <c r="CL161" s="48">
        <v>0</v>
      </c>
      <c r="CM161" s="48">
        <v>0</v>
      </c>
      <c r="CN161" s="48">
        <v>0</v>
      </c>
      <c r="CO161" s="48">
        <v>0</v>
      </c>
      <c r="CP161" s="48">
        <v>21292773</v>
      </c>
    </row>
    <row r="162" spans="1:94" x14ac:dyDescent="0.35">
      <c r="A162" t="s">
        <v>848</v>
      </c>
      <c r="B162" s="48">
        <v>71884617</v>
      </c>
      <c r="C162" s="48">
        <v>63612004</v>
      </c>
      <c r="D162" s="48">
        <v>1762355</v>
      </c>
      <c r="E162" s="48">
        <v>6510258</v>
      </c>
      <c r="F162" s="48">
        <v>24078930</v>
      </c>
      <c r="G162" s="48">
        <v>1137872</v>
      </c>
      <c r="H162" s="48">
        <v>22907164</v>
      </c>
      <c r="I162" s="48">
        <v>33895</v>
      </c>
      <c r="J162" s="48">
        <v>11200000</v>
      </c>
      <c r="K162" s="48"/>
      <c r="L162" s="48"/>
      <c r="M162" s="48"/>
      <c r="N162" s="48"/>
      <c r="O162" s="48"/>
      <c r="P162" s="48">
        <v>11200000</v>
      </c>
      <c r="Q162" s="48">
        <v>5322939</v>
      </c>
      <c r="R162" s="48"/>
      <c r="S162" s="48"/>
      <c r="T162" s="48">
        <v>724273</v>
      </c>
      <c r="U162" s="48"/>
      <c r="V162" s="48"/>
      <c r="W162" s="48"/>
      <c r="X162" s="48"/>
      <c r="Y162" s="48">
        <v>15303</v>
      </c>
      <c r="Z162" s="48">
        <v>11195</v>
      </c>
      <c r="AA162" s="48">
        <v>5804</v>
      </c>
      <c r="AB162" s="48"/>
      <c r="AC162" s="48"/>
      <c r="AD162" s="48"/>
      <c r="AE162" s="48">
        <v>526772</v>
      </c>
      <c r="AF162" s="48"/>
      <c r="AG162" s="48"/>
      <c r="AH162" s="48">
        <v>22539</v>
      </c>
      <c r="AI162" s="48">
        <v>191786</v>
      </c>
      <c r="AJ162" s="48">
        <v>9695</v>
      </c>
      <c r="AK162" s="48">
        <v>177210</v>
      </c>
      <c r="AL162" s="48">
        <v>0</v>
      </c>
      <c r="AM162" s="48"/>
      <c r="AN162" s="48"/>
      <c r="AO162" s="48"/>
      <c r="AP162" s="48">
        <v>102731</v>
      </c>
      <c r="AQ162" s="48">
        <v>1003782</v>
      </c>
      <c r="AR162" s="48"/>
      <c r="AS162" s="48">
        <v>1087030</v>
      </c>
      <c r="AT162" s="48">
        <v>199135</v>
      </c>
      <c r="AU162" s="48">
        <v>1196500</v>
      </c>
      <c r="AV162" s="48">
        <v>49183</v>
      </c>
      <c r="AW162" s="48"/>
      <c r="AX162" s="48">
        <v>1083308</v>
      </c>
      <c r="AY162" s="48"/>
      <c r="AZ162" s="48">
        <v>3488</v>
      </c>
      <c r="BA162" s="48">
        <v>670</v>
      </c>
      <c r="BB162" s="48">
        <v>232958</v>
      </c>
      <c r="BC162" s="48">
        <v>102943</v>
      </c>
      <c r="BD162" s="48"/>
      <c r="BE162" s="48">
        <v>2619</v>
      </c>
      <c r="BF162" s="48">
        <v>0</v>
      </c>
      <c r="BG162" s="48">
        <v>64227</v>
      </c>
      <c r="BH162" s="48">
        <v>115865</v>
      </c>
      <c r="BI162" s="48">
        <v>343000</v>
      </c>
      <c r="BJ162" s="48">
        <v>3421</v>
      </c>
      <c r="BK162" s="48"/>
      <c r="BL162" s="48">
        <v>0</v>
      </c>
      <c r="BM162" s="48">
        <v>125310</v>
      </c>
      <c r="BN162" s="48"/>
      <c r="BO162" s="48">
        <v>88806</v>
      </c>
      <c r="BP162" s="48">
        <v>7137767</v>
      </c>
      <c r="BQ162" s="48">
        <v>589</v>
      </c>
      <c r="BR162" s="48">
        <v>2436476</v>
      </c>
      <c r="BS162" s="48">
        <v>29314</v>
      </c>
      <c r="BT162" s="48"/>
      <c r="BU162" s="48">
        <v>801785</v>
      </c>
      <c r="BV162" s="48">
        <v>3099901</v>
      </c>
      <c r="BW162" s="48">
        <v>180102</v>
      </c>
      <c r="BX162" s="48">
        <v>506177</v>
      </c>
      <c r="BY162" s="48"/>
      <c r="BZ162" s="48">
        <v>82536</v>
      </c>
      <c r="CA162" s="48">
        <v>887</v>
      </c>
      <c r="CB162" s="48"/>
      <c r="CC162" s="48">
        <v>184350</v>
      </c>
      <c r="CD162" s="48">
        <v>184350</v>
      </c>
      <c r="CE162" s="48">
        <v>425000</v>
      </c>
      <c r="CF162" s="48">
        <v>50000</v>
      </c>
      <c r="CG162" s="48"/>
      <c r="CH162" s="48">
        <v>375000</v>
      </c>
      <c r="CI162" s="48"/>
      <c r="CJ162" s="48"/>
      <c r="CK162" s="48">
        <v>0</v>
      </c>
      <c r="CL162" s="48">
        <v>0</v>
      </c>
      <c r="CM162" s="48">
        <v>0</v>
      </c>
      <c r="CN162" s="48">
        <v>0</v>
      </c>
      <c r="CO162" s="48">
        <v>0</v>
      </c>
      <c r="CP162" s="48">
        <v>121316912</v>
      </c>
    </row>
    <row r="163" spans="1:94" x14ac:dyDescent="0.35">
      <c r="A163" t="s">
        <v>855</v>
      </c>
      <c r="B163" s="48">
        <v>35665993</v>
      </c>
      <c r="C163" s="48">
        <v>32365799</v>
      </c>
      <c r="D163" s="48">
        <v>1418162</v>
      </c>
      <c r="E163" s="48">
        <v>1882032</v>
      </c>
      <c r="F163" s="48">
        <v>9803008</v>
      </c>
      <c r="G163" s="48">
        <v>2735014</v>
      </c>
      <c r="H163" s="48">
        <v>7028144</v>
      </c>
      <c r="I163" s="48">
        <v>39849</v>
      </c>
      <c r="J163" s="48">
        <v>6400000</v>
      </c>
      <c r="K163" s="48"/>
      <c r="L163" s="48"/>
      <c r="M163" s="48"/>
      <c r="N163" s="48"/>
      <c r="O163" s="48"/>
      <c r="P163" s="48">
        <v>6400000</v>
      </c>
      <c r="Q163" s="48">
        <v>1184916</v>
      </c>
      <c r="R163" s="48"/>
      <c r="S163" s="48"/>
      <c r="T163" s="48">
        <v>633087</v>
      </c>
      <c r="U163" s="48"/>
      <c r="V163" s="48"/>
      <c r="W163" s="48"/>
      <c r="X163" s="48"/>
      <c r="Y163" s="48">
        <v>2726</v>
      </c>
      <c r="Z163" s="48">
        <v>6926</v>
      </c>
      <c r="AA163" s="48"/>
      <c r="AB163" s="48"/>
      <c r="AC163" s="48"/>
      <c r="AD163" s="48"/>
      <c r="AE163" s="48">
        <v>0</v>
      </c>
      <c r="AF163" s="48"/>
      <c r="AG163" s="48"/>
      <c r="AH163" s="48">
        <v>2262</v>
      </c>
      <c r="AI163" s="48">
        <v>63216</v>
      </c>
      <c r="AJ163" s="48">
        <v>11775</v>
      </c>
      <c r="AK163" s="48">
        <v>84192</v>
      </c>
      <c r="AL163" s="48"/>
      <c r="AM163" s="48">
        <v>429</v>
      </c>
      <c r="AN163" s="48"/>
      <c r="AO163" s="48"/>
      <c r="AP163" s="48">
        <v>0</v>
      </c>
      <c r="AQ163" s="48">
        <v>226869</v>
      </c>
      <c r="AR163" s="48"/>
      <c r="AS163" s="48">
        <v>0</v>
      </c>
      <c r="AT163" s="48">
        <v>153432</v>
      </c>
      <c r="AU163" s="48">
        <v>0</v>
      </c>
      <c r="AV163" s="48">
        <v>0</v>
      </c>
      <c r="AW163" s="48"/>
      <c r="AX163" s="48">
        <v>1380138</v>
      </c>
      <c r="AY163" s="48">
        <v>22316</v>
      </c>
      <c r="AZ163" s="48">
        <v>6976</v>
      </c>
      <c r="BA163" s="48">
        <v>0</v>
      </c>
      <c r="BB163" s="48">
        <v>915984</v>
      </c>
      <c r="BC163" s="48">
        <v>102873</v>
      </c>
      <c r="BD163" s="48"/>
      <c r="BE163" s="48">
        <v>5744</v>
      </c>
      <c r="BF163" s="48">
        <v>0</v>
      </c>
      <c r="BG163" s="48">
        <v>22307</v>
      </c>
      <c r="BH163" s="48">
        <v>84042</v>
      </c>
      <c r="BI163" s="48">
        <v>196000</v>
      </c>
      <c r="BJ163" s="48"/>
      <c r="BK163" s="48">
        <v>3410</v>
      </c>
      <c r="BL163" s="48">
        <v>0</v>
      </c>
      <c r="BM163" s="48">
        <v>20484</v>
      </c>
      <c r="BN163" s="48"/>
      <c r="BO163" s="48">
        <v>0</v>
      </c>
      <c r="BP163" s="48">
        <v>2996892</v>
      </c>
      <c r="BQ163" s="48"/>
      <c r="BR163" s="48">
        <v>1700868</v>
      </c>
      <c r="BS163" s="48"/>
      <c r="BT163" s="48">
        <v>6655</v>
      </c>
      <c r="BU163" s="48">
        <v>528572</v>
      </c>
      <c r="BV163" s="48">
        <v>741365</v>
      </c>
      <c r="BW163" s="48"/>
      <c r="BX163" s="48">
        <v>0</v>
      </c>
      <c r="BY163" s="48">
        <v>6233</v>
      </c>
      <c r="BZ163" s="48">
        <v>13199</v>
      </c>
      <c r="CA163" s="48"/>
      <c r="CB163" s="48"/>
      <c r="CC163" s="48">
        <v>0</v>
      </c>
      <c r="CD163" s="48">
        <v>0</v>
      </c>
      <c r="CE163" s="48">
        <v>125000</v>
      </c>
      <c r="CF163" s="48"/>
      <c r="CG163" s="48"/>
      <c r="CH163" s="48">
        <v>125000</v>
      </c>
      <c r="CI163" s="48"/>
      <c r="CJ163" s="48"/>
      <c r="CK163" s="48"/>
      <c r="CL163" s="48">
        <v>0</v>
      </c>
      <c r="CM163" s="48">
        <v>0</v>
      </c>
      <c r="CN163" s="48">
        <v>0</v>
      </c>
      <c r="CO163" s="48">
        <v>0</v>
      </c>
      <c r="CP163" s="48">
        <v>57555946</v>
      </c>
    </row>
    <row r="164" spans="1:94" x14ac:dyDescent="0.35">
      <c r="A164" t="s">
        <v>861</v>
      </c>
      <c r="B164" s="48">
        <v>3955442</v>
      </c>
      <c r="C164" s="48">
        <v>3608605</v>
      </c>
      <c r="D164" s="48">
        <v>72957</v>
      </c>
      <c r="E164" s="48">
        <v>273880</v>
      </c>
      <c r="F164" s="48">
        <v>1530821</v>
      </c>
      <c r="G164" s="48">
        <v>81372</v>
      </c>
      <c r="H164" s="48">
        <v>1449449</v>
      </c>
      <c r="I164" s="48"/>
      <c r="J164" s="48">
        <v>1600000</v>
      </c>
      <c r="K164" s="48"/>
      <c r="L164" s="48"/>
      <c r="M164" s="48"/>
      <c r="N164" s="48"/>
      <c r="O164" s="48"/>
      <c r="P164" s="48">
        <v>1600000</v>
      </c>
      <c r="Q164" s="48">
        <v>610390</v>
      </c>
      <c r="R164" s="48"/>
      <c r="S164" s="48"/>
      <c r="T164" s="48">
        <v>107729</v>
      </c>
      <c r="U164" s="48"/>
      <c r="V164" s="48"/>
      <c r="W164" s="48"/>
      <c r="X164" s="48"/>
      <c r="Y164" s="48">
        <v>0</v>
      </c>
      <c r="Z164" s="48">
        <v>10004</v>
      </c>
      <c r="AA164" s="48"/>
      <c r="AB164" s="48">
        <v>5530</v>
      </c>
      <c r="AC164" s="48"/>
      <c r="AD164" s="48"/>
      <c r="AE164" s="48">
        <v>0</v>
      </c>
      <c r="AF164" s="48"/>
      <c r="AG164" s="48"/>
      <c r="AH164" s="48"/>
      <c r="AI164" s="48">
        <v>0</v>
      </c>
      <c r="AJ164" s="48">
        <v>0</v>
      </c>
      <c r="AK164" s="48">
        <v>12900</v>
      </c>
      <c r="AL164" s="48"/>
      <c r="AM164" s="48"/>
      <c r="AN164" s="48"/>
      <c r="AO164" s="48"/>
      <c r="AP164" s="48">
        <v>20110</v>
      </c>
      <c r="AQ164" s="48">
        <v>125000</v>
      </c>
      <c r="AR164" s="48"/>
      <c r="AS164" s="48">
        <v>108703</v>
      </c>
      <c r="AT164" s="48">
        <v>49485</v>
      </c>
      <c r="AU164" s="48">
        <v>170929</v>
      </c>
      <c r="AV164" s="48"/>
      <c r="AW164" s="48"/>
      <c r="AX164" s="48">
        <v>213633</v>
      </c>
      <c r="AY164" s="48"/>
      <c r="AZ164" s="48">
        <v>8721</v>
      </c>
      <c r="BA164" s="48">
        <v>0</v>
      </c>
      <c r="BB164" s="48">
        <v>0</v>
      </c>
      <c r="BC164" s="48">
        <v>50000</v>
      </c>
      <c r="BD164" s="48"/>
      <c r="BE164" s="48">
        <v>1436</v>
      </c>
      <c r="BF164" s="48">
        <v>0</v>
      </c>
      <c r="BG164" s="48">
        <v>7094</v>
      </c>
      <c r="BH164" s="48">
        <v>91448</v>
      </c>
      <c r="BI164" s="48">
        <v>49000</v>
      </c>
      <c r="BJ164" s="48"/>
      <c r="BK164" s="48">
        <v>0</v>
      </c>
      <c r="BL164" s="48">
        <v>0</v>
      </c>
      <c r="BM164" s="48">
        <v>0</v>
      </c>
      <c r="BN164" s="48"/>
      <c r="BO164" s="48">
        <v>5934</v>
      </c>
      <c r="BP164" s="48">
        <v>447992</v>
      </c>
      <c r="BQ164" s="48"/>
      <c r="BR164" s="48">
        <v>78953</v>
      </c>
      <c r="BS164" s="48"/>
      <c r="BT164" s="48">
        <v>59</v>
      </c>
      <c r="BU164" s="48">
        <v>358289</v>
      </c>
      <c r="BV164" s="48"/>
      <c r="BW164" s="48"/>
      <c r="BX164" s="48"/>
      <c r="BY164" s="48">
        <v>6960</v>
      </c>
      <c r="BZ164" s="48">
        <v>3730</v>
      </c>
      <c r="CA164" s="48"/>
      <c r="CB164" s="48"/>
      <c r="CC164" s="48">
        <v>0</v>
      </c>
      <c r="CD164" s="48">
        <v>0</v>
      </c>
      <c r="CE164" s="48">
        <v>0</v>
      </c>
      <c r="CF164" s="48"/>
      <c r="CG164" s="48"/>
      <c r="CH164" s="48"/>
      <c r="CI164" s="48"/>
      <c r="CJ164" s="48"/>
      <c r="CK164" s="48"/>
      <c r="CL164" s="48"/>
      <c r="CM164" s="48">
        <v>0</v>
      </c>
      <c r="CN164" s="48">
        <v>0</v>
      </c>
      <c r="CO164" s="48"/>
      <c r="CP164" s="48">
        <v>8358277</v>
      </c>
    </row>
    <row r="165" spans="1:94" x14ac:dyDescent="0.35">
      <c r="A165" t="s">
        <v>865</v>
      </c>
      <c r="B165" s="48">
        <v>50377623</v>
      </c>
      <c r="C165" s="48">
        <v>45229343</v>
      </c>
      <c r="D165" s="48">
        <v>1105818</v>
      </c>
      <c r="E165" s="48">
        <v>4042462</v>
      </c>
      <c r="F165" s="48">
        <v>32049486</v>
      </c>
      <c r="G165" s="48">
        <v>19342863</v>
      </c>
      <c r="H165" s="48">
        <v>12667668</v>
      </c>
      <c r="I165" s="48">
        <v>38955</v>
      </c>
      <c r="J165" s="48">
        <v>12160</v>
      </c>
      <c r="K165" s="48"/>
      <c r="L165" s="48"/>
      <c r="M165" s="48"/>
      <c r="N165" s="48">
        <v>12160</v>
      </c>
      <c r="O165" s="48"/>
      <c r="P165" s="48">
        <v>0</v>
      </c>
      <c r="Q165" s="48">
        <v>2478117</v>
      </c>
      <c r="R165" s="48"/>
      <c r="S165" s="48"/>
      <c r="T165" s="48">
        <v>469162</v>
      </c>
      <c r="U165" s="48"/>
      <c r="V165" s="48"/>
      <c r="W165" s="48"/>
      <c r="X165" s="48"/>
      <c r="Y165" s="48">
        <v>0</v>
      </c>
      <c r="Z165" s="48">
        <v>11018</v>
      </c>
      <c r="AA165" s="48">
        <v>0</v>
      </c>
      <c r="AB165" s="48"/>
      <c r="AC165" s="48"/>
      <c r="AD165" s="48"/>
      <c r="AE165" s="48">
        <v>168500</v>
      </c>
      <c r="AF165" s="48"/>
      <c r="AG165" s="48"/>
      <c r="AH165" s="48"/>
      <c r="AI165" s="48">
        <v>42609</v>
      </c>
      <c r="AJ165" s="48">
        <v>7717</v>
      </c>
      <c r="AK165" s="48">
        <v>82155</v>
      </c>
      <c r="AL165" s="48"/>
      <c r="AM165" s="48"/>
      <c r="AN165" s="48"/>
      <c r="AO165" s="48"/>
      <c r="AP165" s="48">
        <v>0</v>
      </c>
      <c r="AQ165" s="48">
        <v>150000</v>
      </c>
      <c r="AR165" s="48"/>
      <c r="AS165" s="48">
        <v>978327</v>
      </c>
      <c r="AT165" s="48">
        <v>141307</v>
      </c>
      <c r="AU165" s="48">
        <v>427321</v>
      </c>
      <c r="AV165" s="48">
        <v>0</v>
      </c>
      <c r="AW165" s="48"/>
      <c r="AX165" s="48">
        <v>12228708</v>
      </c>
      <c r="AY165" s="48"/>
      <c r="AZ165" s="48">
        <v>91501</v>
      </c>
      <c r="BA165" s="48">
        <v>0</v>
      </c>
      <c r="BB165" s="48">
        <v>2223584</v>
      </c>
      <c r="BC165" s="48">
        <v>28798</v>
      </c>
      <c r="BD165" s="48"/>
      <c r="BE165" s="48">
        <v>7180</v>
      </c>
      <c r="BF165" s="48">
        <v>0</v>
      </c>
      <c r="BG165" s="48">
        <v>120417</v>
      </c>
      <c r="BH165" s="48">
        <v>9422059</v>
      </c>
      <c r="BI165" s="48">
        <v>204772</v>
      </c>
      <c r="BJ165" s="48">
        <v>3833</v>
      </c>
      <c r="BK165" s="48">
        <v>3410</v>
      </c>
      <c r="BL165" s="48">
        <v>0</v>
      </c>
      <c r="BM165" s="48">
        <v>115813</v>
      </c>
      <c r="BN165" s="48"/>
      <c r="BO165" s="48">
        <v>7342</v>
      </c>
      <c r="BP165" s="48">
        <v>5790238</v>
      </c>
      <c r="BQ165" s="48"/>
      <c r="BR165" s="48">
        <v>3114348</v>
      </c>
      <c r="BS165" s="48"/>
      <c r="BT165" s="48">
        <v>951</v>
      </c>
      <c r="BU165" s="48">
        <v>628285</v>
      </c>
      <c r="BV165" s="48">
        <v>1090215</v>
      </c>
      <c r="BW165" s="48">
        <v>465262</v>
      </c>
      <c r="BX165" s="48">
        <v>241688</v>
      </c>
      <c r="BY165" s="48"/>
      <c r="BZ165" s="48">
        <v>114770</v>
      </c>
      <c r="CA165" s="48"/>
      <c r="CB165" s="48">
        <v>134720</v>
      </c>
      <c r="CC165" s="48">
        <v>0</v>
      </c>
      <c r="CD165" s="48">
        <v>0</v>
      </c>
      <c r="CE165" s="48">
        <v>250000</v>
      </c>
      <c r="CF165" s="48"/>
      <c r="CG165" s="48"/>
      <c r="CH165" s="48">
        <v>250000</v>
      </c>
      <c r="CI165" s="48"/>
      <c r="CJ165" s="48"/>
      <c r="CK165" s="48">
        <v>0</v>
      </c>
      <c r="CL165" s="48">
        <v>0</v>
      </c>
      <c r="CM165" s="48">
        <v>0</v>
      </c>
      <c r="CN165" s="48">
        <v>0</v>
      </c>
      <c r="CO165" s="48">
        <v>0</v>
      </c>
      <c r="CP165" s="48">
        <v>103186332</v>
      </c>
    </row>
    <row r="166" spans="1:94" x14ac:dyDescent="0.35">
      <c r="A166" t="s">
        <v>868</v>
      </c>
      <c r="B166" s="48">
        <v>4486008</v>
      </c>
      <c r="C166" s="48">
        <v>4126909</v>
      </c>
      <c r="D166" s="48">
        <v>340115</v>
      </c>
      <c r="E166" s="48">
        <v>18984</v>
      </c>
      <c r="F166" s="48">
        <v>8177790</v>
      </c>
      <c r="G166" s="48">
        <v>6928694</v>
      </c>
      <c r="H166" s="48">
        <v>1213380</v>
      </c>
      <c r="I166" s="48">
        <v>35716</v>
      </c>
      <c r="J166" s="48"/>
      <c r="K166" s="48"/>
      <c r="L166" s="48"/>
      <c r="M166" s="48"/>
      <c r="N166" s="48"/>
      <c r="O166" s="48"/>
      <c r="P166" s="48"/>
      <c r="Q166" s="48">
        <v>536990</v>
      </c>
      <c r="R166" s="48"/>
      <c r="S166" s="48"/>
      <c r="T166" s="48">
        <v>58715</v>
      </c>
      <c r="U166" s="48"/>
      <c r="V166" s="48"/>
      <c r="W166" s="48"/>
      <c r="X166" s="48"/>
      <c r="Y166" s="48"/>
      <c r="Z166" s="48">
        <v>0</v>
      </c>
      <c r="AA166" s="48">
        <v>0</v>
      </c>
      <c r="AB166" s="48"/>
      <c r="AC166" s="48"/>
      <c r="AD166" s="48"/>
      <c r="AE166" s="48">
        <v>255536</v>
      </c>
      <c r="AF166" s="48"/>
      <c r="AG166" s="48"/>
      <c r="AH166" s="48"/>
      <c r="AI166" s="48">
        <v>153729</v>
      </c>
      <c r="AJ166" s="48">
        <v>0</v>
      </c>
      <c r="AK166" s="48">
        <v>29195</v>
      </c>
      <c r="AL166" s="48"/>
      <c r="AM166" s="48"/>
      <c r="AN166" s="48"/>
      <c r="AO166" s="48"/>
      <c r="AP166" s="48">
        <v>12066</v>
      </c>
      <c r="AQ166" s="48">
        <v>0</v>
      </c>
      <c r="AR166" s="48"/>
      <c r="AS166" s="48">
        <v>0</v>
      </c>
      <c r="AT166" s="48">
        <v>27748</v>
      </c>
      <c r="AU166" s="48">
        <v>0</v>
      </c>
      <c r="AV166" s="48"/>
      <c r="AW166" s="48"/>
      <c r="AX166" s="48">
        <v>441149</v>
      </c>
      <c r="AY166" s="48"/>
      <c r="AZ166" s="48"/>
      <c r="BA166" s="48">
        <v>0</v>
      </c>
      <c r="BB166" s="48">
        <v>193200</v>
      </c>
      <c r="BC166" s="48">
        <v>1415</v>
      </c>
      <c r="BD166" s="48"/>
      <c r="BE166" s="48">
        <v>1309</v>
      </c>
      <c r="BF166" s="48">
        <v>0</v>
      </c>
      <c r="BG166" s="48">
        <v>225</v>
      </c>
      <c r="BH166" s="48">
        <v>0</v>
      </c>
      <c r="BI166" s="48">
        <v>245000</v>
      </c>
      <c r="BJ166" s="48"/>
      <c r="BK166" s="48"/>
      <c r="BL166" s="48">
        <v>0</v>
      </c>
      <c r="BM166" s="48"/>
      <c r="BN166" s="48"/>
      <c r="BO166" s="48"/>
      <c r="BP166" s="48">
        <v>335364</v>
      </c>
      <c r="BQ166" s="48"/>
      <c r="BR166" s="48">
        <v>122803</v>
      </c>
      <c r="BS166" s="48"/>
      <c r="BT166" s="48"/>
      <c r="BU166" s="48"/>
      <c r="BV166" s="48">
        <v>212561</v>
      </c>
      <c r="BW166" s="48"/>
      <c r="BX166" s="48"/>
      <c r="BY166" s="48"/>
      <c r="BZ166" s="48"/>
      <c r="CA166" s="48"/>
      <c r="CB166" s="48"/>
      <c r="CC166" s="48"/>
      <c r="CD166" s="48"/>
      <c r="CE166" s="48">
        <v>0</v>
      </c>
      <c r="CF166" s="48"/>
      <c r="CG166" s="48"/>
      <c r="CH166" s="48"/>
      <c r="CI166" s="48"/>
      <c r="CJ166" s="48"/>
      <c r="CK166" s="48">
        <v>0</v>
      </c>
      <c r="CL166" s="48"/>
      <c r="CM166" s="48">
        <v>0</v>
      </c>
      <c r="CN166" s="48">
        <v>0</v>
      </c>
      <c r="CO166" s="48"/>
      <c r="CP166" s="48">
        <v>13977301</v>
      </c>
    </row>
    <row r="167" spans="1:94" x14ac:dyDescent="0.35">
      <c r="A167" t="s">
        <v>875</v>
      </c>
      <c r="B167" s="48">
        <v>32313811</v>
      </c>
      <c r="C167" s="48">
        <v>27094797</v>
      </c>
      <c r="D167" s="48">
        <v>2544832</v>
      </c>
      <c r="E167" s="48">
        <v>2674182</v>
      </c>
      <c r="F167" s="48">
        <v>35403396</v>
      </c>
      <c r="G167" s="48">
        <v>23329118</v>
      </c>
      <c r="H167" s="48">
        <v>12051986</v>
      </c>
      <c r="I167" s="48">
        <v>22292</v>
      </c>
      <c r="J167" s="48">
        <v>6400000</v>
      </c>
      <c r="K167" s="48"/>
      <c r="L167" s="48"/>
      <c r="M167" s="48"/>
      <c r="N167" s="48"/>
      <c r="O167" s="48"/>
      <c r="P167" s="48">
        <v>6400000</v>
      </c>
      <c r="Q167" s="48">
        <v>3274246</v>
      </c>
      <c r="R167" s="48"/>
      <c r="S167" s="48"/>
      <c r="T167" s="48">
        <v>359095</v>
      </c>
      <c r="U167" s="48"/>
      <c r="V167" s="48"/>
      <c r="W167" s="48"/>
      <c r="X167" s="48"/>
      <c r="Y167" s="48">
        <v>0</v>
      </c>
      <c r="Z167" s="48">
        <v>770</v>
      </c>
      <c r="AA167" s="48"/>
      <c r="AB167" s="48"/>
      <c r="AC167" s="48"/>
      <c r="AD167" s="48"/>
      <c r="AE167" s="48">
        <v>178752</v>
      </c>
      <c r="AF167" s="48"/>
      <c r="AG167" s="48"/>
      <c r="AH167" s="48"/>
      <c r="AI167" s="48">
        <v>453247</v>
      </c>
      <c r="AJ167" s="48">
        <v>0</v>
      </c>
      <c r="AK167" s="48">
        <v>25122</v>
      </c>
      <c r="AL167" s="48"/>
      <c r="AM167" s="48"/>
      <c r="AN167" s="48"/>
      <c r="AO167" s="48"/>
      <c r="AP167" s="48">
        <v>0</v>
      </c>
      <c r="AQ167" s="48">
        <v>231110</v>
      </c>
      <c r="AR167" s="48"/>
      <c r="AS167" s="48">
        <v>1304436</v>
      </c>
      <c r="AT167" s="48">
        <v>208929</v>
      </c>
      <c r="AU167" s="48">
        <v>512785</v>
      </c>
      <c r="AV167" s="48">
        <v>0</v>
      </c>
      <c r="AW167" s="48"/>
      <c r="AX167" s="48">
        <v>5384666</v>
      </c>
      <c r="AY167" s="48"/>
      <c r="AZ167" s="48"/>
      <c r="BA167" s="48">
        <v>0</v>
      </c>
      <c r="BB167" s="48">
        <v>1039061</v>
      </c>
      <c r="BC167" s="48">
        <v>62846</v>
      </c>
      <c r="BD167" s="48"/>
      <c r="BE167" s="48">
        <v>36005</v>
      </c>
      <c r="BF167" s="48">
        <v>0</v>
      </c>
      <c r="BG167" s="48">
        <v>4020768</v>
      </c>
      <c r="BH167" s="48">
        <v>0</v>
      </c>
      <c r="BI167" s="48">
        <v>198924</v>
      </c>
      <c r="BJ167" s="48">
        <v>0</v>
      </c>
      <c r="BK167" s="48">
        <v>3410</v>
      </c>
      <c r="BL167" s="48">
        <v>0</v>
      </c>
      <c r="BM167" s="48">
        <v>0</v>
      </c>
      <c r="BN167" s="48"/>
      <c r="BO167" s="48">
        <v>23651</v>
      </c>
      <c r="BP167" s="48">
        <v>4518475</v>
      </c>
      <c r="BQ167" s="48">
        <v>3970</v>
      </c>
      <c r="BR167" s="48">
        <v>1707261</v>
      </c>
      <c r="BS167" s="48">
        <v>9793</v>
      </c>
      <c r="BT167" s="48"/>
      <c r="BU167" s="48">
        <v>578509</v>
      </c>
      <c r="BV167" s="48">
        <v>1550372</v>
      </c>
      <c r="BW167" s="48">
        <v>144085</v>
      </c>
      <c r="BX167" s="48">
        <v>497400</v>
      </c>
      <c r="BY167" s="48">
        <v>398</v>
      </c>
      <c r="BZ167" s="48">
        <v>12822</v>
      </c>
      <c r="CA167" s="48">
        <v>1244</v>
      </c>
      <c r="CB167" s="48">
        <v>12621</v>
      </c>
      <c r="CC167" s="48">
        <v>0</v>
      </c>
      <c r="CD167" s="48">
        <v>0</v>
      </c>
      <c r="CE167" s="48">
        <v>2498000</v>
      </c>
      <c r="CF167" s="48"/>
      <c r="CG167" s="48"/>
      <c r="CH167" s="48">
        <v>125000</v>
      </c>
      <c r="CI167" s="48"/>
      <c r="CJ167" s="48"/>
      <c r="CK167" s="48">
        <v>0</v>
      </c>
      <c r="CL167" s="48">
        <v>390000</v>
      </c>
      <c r="CM167" s="48">
        <v>903000</v>
      </c>
      <c r="CN167" s="48">
        <v>300000</v>
      </c>
      <c r="CO167" s="48">
        <v>780000</v>
      </c>
      <c r="CP167" s="48">
        <v>89792594</v>
      </c>
    </row>
    <row r="168" spans="1:94" x14ac:dyDescent="0.35">
      <c r="A168" t="s">
        <v>878</v>
      </c>
      <c r="B168" s="48">
        <v>86746762</v>
      </c>
      <c r="C168" s="48">
        <v>69763773</v>
      </c>
      <c r="D168" s="48">
        <v>10108729</v>
      </c>
      <c r="E168" s="48">
        <v>6874260</v>
      </c>
      <c r="F168" s="48">
        <v>87192577</v>
      </c>
      <c r="G168" s="48">
        <v>58377210</v>
      </c>
      <c r="H168" s="48">
        <v>28554412</v>
      </c>
      <c r="I168" s="48">
        <v>260956</v>
      </c>
      <c r="J168" s="48">
        <v>21600000</v>
      </c>
      <c r="K168" s="48"/>
      <c r="L168" s="48"/>
      <c r="M168" s="48"/>
      <c r="N168" s="48"/>
      <c r="O168" s="48"/>
      <c r="P168" s="48">
        <v>21600000</v>
      </c>
      <c r="Q168" s="48">
        <v>2451655</v>
      </c>
      <c r="R168" s="48"/>
      <c r="S168" s="48"/>
      <c r="T168" s="48">
        <v>1358499</v>
      </c>
      <c r="U168" s="48"/>
      <c r="V168" s="48"/>
      <c r="W168" s="48"/>
      <c r="X168" s="48"/>
      <c r="Y168" s="48">
        <v>0</v>
      </c>
      <c r="Z168" s="48">
        <v>283</v>
      </c>
      <c r="AA168" s="48">
        <v>0</v>
      </c>
      <c r="AB168" s="48"/>
      <c r="AC168" s="48"/>
      <c r="AD168" s="48"/>
      <c r="AE168" s="48">
        <v>51453</v>
      </c>
      <c r="AF168" s="48"/>
      <c r="AG168" s="48"/>
      <c r="AH168" s="48">
        <v>4508</v>
      </c>
      <c r="AI168" s="48">
        <v>233239</v>
      </c>
      <c r="AJ168" s="48">
        <v>0</v>
      </c>
      <c r="AK168" s="48">
        <v>21727</v>
      </c>
      <c r="AL168" s="48"/>
      <c r="AM168" s="48"/>
      <c r="AN168" s="48"/>
      <c r="AO168" s="48"/>
      <c r="AP168" s="48">
        <v>4998</v>
      </c>
      <c r="AQ168" s="48">
        <v>156114</v>
      </c>
      <c r="AR168" s="48"/>
      <c r="AS168" s="48">
        <v>0</v>
      </c>
      <c r="AT168" s="48">
        <v>427755</v>
      </c>
      <c r="AU168" s="48">
        <v>172103</v>
      </c>
      <c r="AV168" s="48">
        <v>20977</v>
      </c>
      <c r="AW168" s="48">
        <v>0</v>
      </c>
      <c r="AX168" s="48">
        <v>25248153</v>
      </c>
      <c r="AY168" s="48"/>
      <c r="AZ168" s="48">
        <v>3488</v>
      </c>
      <c r="BA168" s="48">
        <v>0</v>
      </c>
      <c r="BB168" s="48">
        <v>798983</v>
      </c>
      <c r="BC168" s="48">
        <v>60697</v>
      </c>
      <c r="BD168" s="48"/>
      <c r="BE168" s="48">
        <v>8616</v>
      </c>
      <c r="BF168" s="48">
        <v>0</v>
      </c>
      <c r="BG168" s="48">
        <v>12292847</v>
      </c>
      <c r="BH168" s="48">
        <v>11000018</v>
      </c>
      <c r="BI168" s="48">
        <v>997543</v>
      </c>
      <c r="BJ168" s="48">
        <v>6451</v>
      </c>
      <c r="BK168" s="48">
        <v>6177</v>
      </c>
      <c r="BL168" s="48">
        <v>0</v>
      </c>
      <c r="BM168" s="48">
        <v>0</v>
      </c>
      <c r="BN168" s="48"/>
      <c r="BO168" s="48">
        <v>73332</v>
      </c>
      <c r="BP168" s="48">
        <v>5967922</v>
      </c>
      <c r="BQ168" s="48"/>
      <c r="BR168" s="48">
        <v>2869369</v>
      </c>
      <c r="BS168" s="48"/>
      <c r="BT168" s="48"/>
      <c r="BU168" s="48">
        <v>288839</v>
      </c>
      <c r="BV168" s="48">
        <v>1906262</v>
      </c>
      <c r="BW168" s="48">
        <v>249253</v>
      </c>
      <c r="BX168" s="48">
        <v>477623</v>
      </c>
      <c r="BY168" s="48"/>
      <c r="BZ168" s="48">
        <v>13281</v>
      </c>
      <c r="CA168" s="48"/>
      <c r="CB168" s="48">
        <v>163297</v>
      </c>
      <c r="CC168" s="48">
        <v>3025</v>
      </c>
      <c r="CD168" s="48">
        <v>3025</v>
      </c>
      <c r="CE168" s="48">
        <v>10468161</v>
      </c>
      <c r="CF168" s="48"/>
      <c r="CG168" s="48"/>
      <c r="CH168" s="48">
        <v>250000</v>
      </c>
      <c r="CI168" s="48">
        <v>18161</v>
      </c>
      <c r="CJ168" s="48"/>
      <c r="CK168" s="48">
        <v>0</v>
      </c>
      <c r="CL168" s="48">
        <v>1980000</v>
      </c>
      <c r="CM168" s="48">
        <v>2992500</v>
      </c>
      <c r="CN168" s="48">
        <v>1267500</v>
      </c>
      <c r="CO168" s="48">
        <v>3960000</v>
      </c>
      <c r="CP168" s="48">
        <v>239678255</v>
      </c>
    </row>
    <row r="169" spans="1:94" x14ac:dyDescent="0.35">
      <c r="A169" t="s">
        <v>883</v>
      </c>
      <c r="B169" s="48">
        <v>128370535</v>
      </c>
      <c r="C169" s="48">
        <v>107949028</v>
      </c>
      <c r="D169" s="48">
        <v>12151530</v>
      </c>
      <c r="E169" s="48">
        <v>8269977</v>
      </c>
      <c r="F169" s="48">
        <v>130363160</v>
      </c>
      <c r="G169" s="48">
        <v>91123515</v>
      </c>
      <c r="H169" s="48">
        <v>35551503</v>
      </c>
      <c r="I169" s="48">
        <v>3688141</v>
      </c>
      <c r="J169" s="48">
        <v>17600000</v>
      </c>
      <c r="K169" s="48"/>
      <c r="L169" s="48"/>
      <c r="M169" s="48"/>
      <c r="N169" s="48"/>
      <c r="O169" s="48"/>
      <c r="P169" s="48">
        <v>17600000</v>
      </c>
      <c r="Q169" s="48">
        <v>18206445</v>
      </c>
      <c r="R169" s="48"/>
      <c r="S169" s="48"/>
      <c r="T169" s="48">
        <v>2594098</v>
      </c>
      <c r="U169" s="48"/>
      <c r="V169" s="48"/>
      <c r="W169" s="48"/>
      <c r="X169" s="48"/>
      <c r="Y169" s="48">
        <v>10812</v>
      </c>
      <c r="Z169" s="48">
        <v>8961</v>
      </c>
      <c r="AA169" s="48">
        <v>1195</v>
      </c>
      <c r="AB169" s="48"/>
      <c r="AC169" s="48">
        <v>16679</v>
      </c>
      <c r="AD169" s="48"/>
      <c r="AE169" s="48">
        <v>1829377</v>
      </c>
      <c r="AF169" s="48"/>
      <c r="AG169" s="48"/>
      <c r="AH169" s="48"/>
      <c r="AI169" s="48">
        <v>738336</v>
      </c>
      <c r="AJ169" s="48">
        <v>96902</v>
      </c>
      <c r="AK169" s="48">
        <v>132055</v>
      </c>
      <c r="AL169" s="48">
        <v>283</v>
      </c>
      <c r="AM169" s="48"/>
      <c r="AN169" s="48"/>
      <c r="AO169" s="48"/>
      <c r="AP169" s="48">
        <v>178270</v>
      </c>
      <c r="AQ169" s="48">
        <v>2974708</v>
      </c>
      <c r="AR169" s="48"/>
      <c r="AS169" s="48">
        <v>4782933</v>
      </c>
      <c r="AT169" s="48">
        <v>801140</v>
      </c>
      <c r="AU169" s="48">
        <v>4016820</v>
      </c>
      <c r="AV169" s="48">
        <v>23876</v>
      </c>
      <c r="AW169" s="48"/>
      <c r="AX169" s="48">
        <v>40825432</v>
      </c>
      <c r="AY169" s="48">
        <v>44633</v>
      </c>
      <c r="AZ169" s="48">
        <v>0</v>
      </c>
      <c r="BA169" s="48">
        <v>0</v>
      </c>
      <c r="BB169" s="48">
        <v>9000</v>
      </c>
      <c r="BC169" s="48">
        <v>133132</v>
      </c>
      <c r="BD169" s="48"/>
      <c r="BE169" s="48">
        <v>13937</v>
      </c>
      <c r="BF169" s="48">
        <v>0</v>
      </c>
      <c r="BG169" s="48">
        <v>13482968</v>
      </c>
      <c r="BH169" s="48">
        <v>26184880</v>
      </c>
      <c r="BI169" s="48">
        <v>931000</v>
      </c>
      <c r="BJ169" s="48"/>
      <c r="BK169" s="48"/>
      <c r="BL169" s="48">
        <v>0</v>
      </c>
      <c r="BM169" s="48">
        <v>11057</v>
      </c>
      <c r="BN169" s="48"/>
      <c r="BO169" s="48">
        <v>14824</v>
      </c>
      <c r="BP169" s="48">
        <v>8421580</v>
      </c>
      <c r="BQ169" s="48"/>
      <c r="BR169" s="48">
        <v>3184767</v>
      </c>
      <c r="BS169" s="48">
        <v>18321</v>
      </c>
      <c r="BT169" s="48"/>
      <c r="BU169" s="48"/>
      <c r="BV169" s="48">
        <v>4480448</v>
      </c>
      <c r="BW169" s="48">
        <v>149394</v>
      </c>
      <c r="BX169" s="48">
        <v>587144</v>
      </c>
      <c r="BY169" s="48"/>
      <c r="BZ169" s="48"/>
      <c r="CA169" s="48">
        <v>1505</v>
      </c>
      <c r="CB169" s="48"/>
      <c r="CC169" s="48">
        <v>556158</v>
      </c>
      <c r="CD169" s="48">
        <v>556158</v>
      </c>
      <c r="CE169" s="48">
        <v>10575000</v>
      </c>
      <c r="CF169" s="48"/>
      <c r="CG169" s="48"/>
      <c r="CH169" s="48"/>
      <c r="CI169" s="48"/>
      <c r="CJ169" s="48"/>
      <c r="CK169" s="48">
        <v>0</v>
      </c>
      <c r="CL169" s="48">
        <v>2175000</v>
      </c>
      <c r="CM169" s="48">
        <v>3150000</v>
      </c>
      <c r="CN169" s="48">
        <v>900000</v>
      </c>
      <c r="CO169" s="48">
        <v>4350000</v>
      </c>
      <c r="CP169" s="48">
        <v>354918311</v>
      </c>
    </row>
    <row r="170" spans="1:94" x14ac:dyDescent="0.35">
      <c r="A170" t="s">
        <v>888</v>
      </c>
      <c r="B170" s="48">
        <v>17231507</v>
      </c>
      <c r="C170" s="48">
        <v>14250488</v>
      </c>
      <c r="D170" s="48">
        <v>1930058</v>
      </c>
      <c r="E170" s="48">
        <v>1050961</v>
      </c>
      <c r="F170" s="48">
        <v>22395891</v>
      </c>
      <c r="G170" s="48">
        <v>16412080</v>
      </c>
      <c r="H170" s="48">
        <v>5709265</v>
      </c>
      <c r="I170" s="48">
        <v>274546</v>
      </c>
      <c r="J170" s="48">
        <v>4800000</v>
      </c>
      <c r="K170" s="48"/>
      <c r="L170" s="48"/>
      <c r="M170" s="48"/>
      <c r="N170" s="48"/>
      <c r="O170" s="48"/>
      <c r="P170" s="48">
        <v>4800000</v>
      </c>
      <c r="Q170" s="48">
        <v>5268261</v>
      </c>
      <c r="R170" s="48"/>
      <c r="S170" s="48"/>
      <c r="T170" s="48">
        <v>458763</v>
      </c>
      <c r="U170" s="48"/>
      <c r="V170" s="48"/>
      <c r="W170" s="48"/>
      <c r="X170" s="48"/>
      <c r="Y170" s="48">
        <v>4089</v>
      </c>
      <c r="Z170" s="48">
        <v>10710</v>
      </c>
      <c r="AA170" s="48"/>
      <c r="AB170" s="48"/>
      <c r="AC170" s="48"/>
      <c r="AD170" s="48"/>
      <c r="AE170" s="48">
        <v>564891</v>
      </c>
      <c r="AF170" s="48"/>
      <c r="AG170" s="48"/>
      <c r="AH170" s="48">
        <v>4508</v>
      </c>
      <c r="AI170" s="48">
        <v>634390</v>
      </c>
      <c r="AJ170" s="48">
        <v>0</v>
      </c>
      <c r="AK170" s="48">
        <v>39380</v>
      </c>
      <c r="AL170" s="48"/>
      <c r="AM170" s="48"/>
      <c r="AN170" s="48"/>
      <c r="AO170" s="48"/>
      <c r="AP170" s="48">
        <v>72397</v>
      </c>
      <c r="AQ170" s="48">
        <v>400293</v>
      </c>
      <c r="AR170" s="48"/>
      <c r="AS170" s="48">
        <v>1521842</v>
      </c>
      <c r="AT170" s="48">
        <v>147370</v>
      </c>
      <c r="AU170" s="48">
        <v>1409628</v>
      </c>
      <c r="AV170" s="48"/>
      <c r="AW170" s="48"/>
      <c r="AX170" s="48">
        <v>4737749</v>
      </c>
      <c r="AY170" s="48"/>
      <c r="AZ170" s="48">
        <v>87842</v>
      </c>
      <c r="BA170" s="48">
        <v>0</v>
      </c>
      <c r="BB170" s="48">
        <v>15241</v>
      </c>
      <c r="BC170" s="48">
        <v>113348</v>
      </c>
      <c r="BD170" s="48"/>
      <c r="BE170" s="48">
        <v>655</v>
      </c>
      <c r="BF170" s="48">
        <v>0</v>
      </c>
      <c r="BG170" s="48">
        <v>12859</v>
      </c>
      <c r="BH170" s="48">
        <v>4306018</v>
      </c>
      <c r="BI170" s="48">
        <v>196000</v>
      </c>
      <c r="BJ170" s="48"/>
      <c r="BK170" s="48"/>
      <c r="BL170" s="48">
        <v>0</v>
      </c>
      <c r="BM170" s="48">
        <v>0</v>
      </c>
      <c r="BN170" s="48"/>
      <c r="BO170" s="48">
        <v>5786</v>
      </c>
      <c r="BP170" s="48">
        <v>2421360</v>
      </c>
      <c r="BQ170" s="48"/>
      <c r="BR170" s="48">
        <v>507102</v>
      </c>
      <c r="BS170" s="48"/>
      <c r="BT170" s="48"/>
      <c r="BU170" s="48">
        <v>401167</v>
      </c>
      <c r="BV170" s="48">
        <v>1180601</v>
      </c>
      <c r="BW170" s="48"/>
      <c r="BX170" s="48">
        <v>260704</v>
      </c>
      <c r="BY170" s="48"/>
      <c r="BZ170" s="48"/>
      <c r="CA170" s="48">
        <v>16965</v>
      </c>
      <c r="CB170" s="48">
        <v>54821</v>
      </c>
      <c r="CC170" s="48">
        <v>56558</v>
      </c>
      <c r="CD170" s="48">
        <v>56558</v>
      </c>
      <c r="CE170" s="48">
        <v>0</v>
      </c>
      <c r="CF170" s="48"/>
      <c r="CG170" s="48"/>
      <c r="CH170" s="48"/>
      <c r="CI170" s="48"/>
      <c r="CJ170" s="48"/>
      <c r="CK170" s="48">
        <v>0</v>
      </c>
      <c r="CL170" s="48">
        <v>0</v>
      </c>
      <c r="CM170" s="48">
        <v>0</v>
      </c>
      <c r="CN170" s="48">
        <v>0</v>
      </c>
      <c r="CO170" s="48">
        <v>0</v>
      </c>
      <c r="CP170" s="48">
        <v>56911324</v>
      </c>
    </row>
    <row r="171" spans="1:94" x14ac:dyDescent="0.35">
      <c r="A171" t="s">
        <v>892</v>
      </c>
      <c r="B171" s="48">
        <v>6744171</v>
      </c>
      <c r="C171" s="48">
        <v>6419021</v>
      </c>
      <c r="D171" s="48">
        <v>321475</v>
      </c>
      <c r="E171" s="48">
        <v>3675</v>
      </c>
      <c r="F171" s="48">
        <v>7182999</v>
      </c>
      <c r="G171" s="48">
        <v>5662141</v>
      </c>
      <c r="H171" s="48">
        <v>1515293</v>
      </c>
      <c r="I171" s="48">
        <v>5565</v>
      </c>
      <c r="J171" s="48"/>
      <c r="K171" s="48"/>
      <c r="L171" s="48"/>
      <c r="M171" s="48"/>
      <c r="N171" s="48"/>
      <c r="O171" s="48"/>
      <c r="P171" s="48"/>
      <c r="Q171" s="48">
        <v>732352</v>
      </c>
      <c r="R171" s="48"/>
      <c r="S171" s="48"/>
      <c r="T171" s="48">
        <v>132119</v>
      </c>
      <c r="U171" s="48"/>
      <c r="V171" s="48"/>
      <c r="W171" s="48"/>
      <c r="X171" s="48"/>
      <c r="Y171" s="48">
        <v>1921</v>
      </c>
      <c r="Z171" s="48">
        <v>23856</v>
      </c>
      <c r="AA171" s="48"/>
      <c r="AB171" s="48"/>
      <c r="AC171" s="48"/>
      <c r="AD171" s="48"/>
      <c r="AE171" s="48">
        <v>345573</v>
      </c>
      <c r="AF171" s="48"/>
      <c r="AG171" s="48"/>
      <c r="AH171" s="48"/>
      <c r="AI171" s="48">
        <v>196239</v>
      </c>
      <c r="AJ171" s="48">
        <v>0</v>
      </c>
      <c r="AK171" s="48"/>
      <c r="AL171" s="48"/>
      <c r="AM171" s="48"/>
      <c r="AN171" s="48"/>
      <c r="AO171" s="48"/>
      <c r="AP171" s="48">
        <v>0</v>
      </c>
      <c r="AQ171" s="48">
        <v>0</v>
      </c>
      <c r="AR171" s="48"/>
      <c r="AS171" s="48">
        <v>0</v>
      </c>
      <c r="AT171" s="48">
        <v>32645</v>
      </c>
      <c r="AU171" s="48"/>
      <c r="AV171" s="48"/>
      <c r="AW171" s="48"/>
      <c r="AX171" s="48">
        <v>254655</v>
      </c>
      <c r="AY171" s="48"/>
      <c r="AZ171" s="48"/>
      <c r="BA171" s="48">
        <v>0</v>
      </c>
      <c r="BB171" s="48">
        <v>9000</v>
      </c>
      <c r="BC171" s="48">
        <v>0</v>
      </c>
      <c r="BD171" s="48"/>
      <c r="BE171" s="48">
        <v>655</v>
      </c>
      <c r="BF171" s="48">
        <v>0</v>
      </c>
      <c r="BG171" s="48">
        <v>0</v>
      </c>
      <c r="BH171" s="48">
        <v>0</v>
      </c>
      <c r="BI171" s="48">
        <v>245000</v>
      </c>
      <c r="BJ171" s="48"/>
      <c r="BK171" s="48"/>
      <c r="BL171" s="48">
        <v>0</v>
      </c>
      <c r="BM171" s="48">
        <v>0</v>
      </c>
      <c r="BN171" s="48"/>
      <c r="BO171" s="48"/>
      <c r="BP171" s="48">
        <v>91426</v>
      </c>
      <c r="BQ171" s="48"/>
      <c r="BR171" s="48">
        <v>18046</v>
      </c>
      <c r="BS171" s="48"/>
      <c r="BT171" s="48"/>
      <c r="BU171" s="48"/>
      <c r="BV171" s="48">
        <v>73380</v>
      </c>
      <c r="BW171" s="48"/>
      <c r="BX171" s="48"/>
      <c r="BY171" s="48"/>
      <c r="BZ171" s="48"/>
      <c r="CA171" s="48"/>
      <c r="CB171" s="48"/>
      <c r="CC171" s="48"/>
      <c r="CD171" s="48"/>
      <c r="CE171" s="48">
        <v>0</v>
      </c>
      <c r="CF171" s="48"/>
      <c r="CG171" s="48"/>
      <c r="CH171" s="48"/>
      <c r="CI171" s="48"/>
      <c r="CJ171" s="48"/>
      <c r="CK171" s="48">
        <v>0</v>
      </c>
      <c r="CL171" s="48"/>
      <c r="CM171" s="48">
        <v>0</v>
      </c>
      <c r="CN171" s="48">
        <v>0</v>
      </c>
      <c r="CO171" s="48"/>
      <c r="CP171" s="48">
        <v>15005602</v>
      </c>
    </row>
    <row r="172" spans="1:94" x14ac:dyDescent="0.35">
      <c r="A172" t="s">
        <v>895</v>
      </c>
      <c r="B172" s="48">
        <v>50263694</v>
      </c>
      <c r="C172" s="48">
        <v>44637538</v>
      </c>
      <c r="D172" s="48">
        <v>2548251</v>
      </c>
      <c r="E172" s="48">
        <v>3077905</v>
      </c>
      <c r="F172" s="48">
        <v>35003995</v>
      </c>
      <c r="G172" s="48">
        <v>19236410</v>
      </c>
      <c r="H172" s="48">
        <v>15752719</v>
      </c>
      <c r="I172" s="48">
        <v>14866</v>
      </c>
      <c r="J172" s="48">
        <v>0</v>
      </c>
      <c r="K172" s="48"/>
      <c r="L172" s="48"/>
      <c r="M172" s="48"/>
      <c r="N172" s="48">
        <v>0</v>
      </c>
      <c r="O172" s="48"/>
      <c r="P172" s="48">
        <v>0</v>
      </c>
      <c r="Q172" s="48">
        <v>4200241</v>
      </c>
      <c r="R172" s="48">
        <v>4702</v>
      </c>
      <c r="S172" s="48"/>
      <c r="T172" s="48">
        <v>672487</v>
      </c>
      <c r="U172" s="48"/>
      <c r="V172" s="48"/>
      <c r="W172" s="48"/>
      <c r="X172" s="48">
        <v>28890</v>
      </c>
      <c r="Y172" s="48">
        <v>17288</v>
      </c>
      <c r="Z172" s="48">
        <v>24152</v>
      </c>
      <c r="AA172" s="48">
        <v>7167</v>
      </c>
      <c r="AB172" s="48"/>
      <c r="AC172" s="48"/>
      <c r="AD172" s="48"/>
      <c r="AE172" s="48">
        <v>95133</v>
      </c>
      <c r="AF172" s="48"/>
      <c r="AG172" s="48"/>
      <c r="AH172" s="48"/>
      <c r="AI172" s="48">
        <v>679758</v>
      </c>
      <c r="AJ172" s="48">
        <v>46572</v>
      </c>
      <c r="AK172" s="48">
        <v>33948</v>
      </c>
      <c r="AL172" s="48"/>
      <c r="AM172" s="48">
        <v>20309</v>
      </c>
      <c r="AN172" s="48"/>
      <c r="AO172" s="48"/>
      <c r="AP172" s="48">
        <v>28988</v>
      </c>
      <c r="AQ172" s="48">
        <v>1168346</v>
      </c>
      <c r="AR172" s="48">
        <v>5</v>
      </c>
      <c r="AS172" s="48">
        <v>326109</v>
      </c>
      <c r="AT172" s="48">
        <v>238309</v>
      </c>
      <c r="AU172" s="48">
        <v>769178</v>
      </c>
      <c r="AV172" s="48">
        <v>38900</v>
      </c>
      <c r="AW172" s="48">
        <v>0</v>
      </c>
      <c r="AX172" s="48">
        <v>2363615</v>
      </c>
      <c r="AY172" s="48">
        <v>11158</v>
      </c>
      <c r="AZ172" s="48">
        <v>12209</v>
      </c>
      <c r="BA172" s="48">
        <v>0</v>
      </c>
      <c r="BB172" s="48">
        <v>1700000</v>
      </c>
      <c r="BC172" s="48">
        <v>130460</v>
      </c>
      <c r="BD172" s="48"/>
      <c r="BE172" s="48">
        <v>7180</v>
      </c>
      <c r="BF172" s="48">
        <v>0</v>
      </c>
      <c r="BG172" s="48">
        <v>42470</v>
      </c>
      <c r="BH172" s="48">
        <v>213871</v>
      </c>
      <c r="BI172" s="48">
        <v>155772</v>
      </c>
      <c r="BJ172" s="48">
        <v>24283</v>
      </c>
      <c r="BK172" s="48">
        <v>2766</v>
      </c>
      <c r="BL172" s="48">
        <v>13262</v>
      </c>
      <c r="BM172" s="48">
        <v>11443</v>
      </c>
      <c r="BN172" s="48"/>
      <c r="BO172" s="48">
        <v>38740</v>
      </c>
      <c r="BP172" s="48">
        <v>6605665</v>
      </c>
      <c r="BQ172" s="48">
        <v>1985</v>
      </c>
      <c r="BR172" s="48">
        <v>1598009</v>
      </c>
      <c r="BS172" s="48">
        <v>7329</v>
      </c>
      <c r="BT172" s="48">
        <v>784</v>
      </c>
      <c r="BU172" s="48">
        <v>2031418</v>
      </c>
      <c r="BV172" s="48">
        <v>2400918</v>
      </c>
      <c r="BW172" s="48"/>
      <c r="BX172" s="48">
        <v>479218</v>
      </c>
      <c r="BY172" s="48">
        <v>74394</v>
      </c>
      <c r="BZ172" s="48">
        <v>6558</v>
      </c>
      <c r="CA172" s="48">
        <v>385</v>
      </c>
      <c r="CB172" s="48">
        <v>4666</v>
      </c>
      <c r="CC172" s="48">
        <v>106549</v>
      </c>
      <c r="CD172" s="48">
        <v>106549</v>
      </c>
      <c r="CE172" s="48">
        <v>0</v>
      </c>
      <c r="CF172" s="48"/>
      <c r="CG172" s="48"/>
      <c r="CH172" s="48"/>
      <c r="CI172" s="48"/>
      <c r="CJ172" s="48"/>
      <c r="CK172" s="48">
        <v>0</v>
      </c>
      <c r="CL172" s="48">
        <v>0</v>
      </c>
      <c r="CM172" s="48">
        <v>0</v>
      </c>
      <c r="CN172" s="48">
        <v>0</v>
      </c>
      <c r="CO172" s="48">
        <v>0</v>
      </c>
      <c r="CP172" s="48">
        <v>98543759</v>
      </c>
    </row>
    <row r="173" spans="1:94" x14ac:dyDescent="0.35">
      <c r="A173" t="s">
        <v>901</v>
      </c>
      <c r="B173" s="48">
        <v>11786792</v>
      </c>
      <c r="C173" s="48">
        <v>11025386</v>
      </c>
      <c r="D173" s="48">
        <v>738095</v>
      </c>
      <c r="E173" s="48">
        <v>23311</v>
      </c>
      <c r="F173" s="48">
        <v>13058281</v>
      </c>
      <c r="G173" s="48">
        <v>9837598</v>
      </c>
      <c r="H173" s="48">
        <v>3220046</v>
      </c>
      <c r="I173" s="48">
        <v>637</v>
      </c>
      <c r="J173" s="48">
        <v>1600000</v>
      </c>
      <c r="K173" s="48"/>
      <c r="L173" s="48"/>
      <c r="M173" s="48"/>
      <c r="N173" s="48"/>
      <c r="O173" s="48"/>
      <c r="P173" s="48">
        <v>1600000</v>
      </c>
      <c r="Q173" s="48">
        <v>1622384</v>
      </c>
      <c r="R173" s="48"/>
      <c r="S173" s="48"/>
      <c r="T173" s="48">
        <v>447714</v>
      </c>
      <c r="U173" s="48"/>
      <c r="V173" s="48"/>
      <c r="W173" s="48"/>
      <c r="X173" s="48"/>
      <c r="Y173" s="48">
        <v>39434</v>
      </c>
      <c r="Z173" s="48">
        <v>63199</v>
      </c>
      <c r="AA173" s="48">
        <v>1026</v>
      </c>
      <c r="AB173" s="48"/>
      <c r="AC173" s="48"/>
      <c r="AD173" s="48"/>
      <c r="AE173" s="48">
        <v>528306</v>
      </c>
      <c r="AF173" s="48"/>
      <c r="AG173" s="48"/>
      <c r="AH173" s="48"/>
      <c r="AI173" s="48">
        <v>489822</v>
      </c>
      <c r="AJ173" s="48">
        <v>0</v>
      </c>
      <c r="AK173" s="48">
        <v>16974</v>
      </c>
      <c r="AL173" s="48"/>
      <c r="AM173" s="48"/>
      <c r="AN173" s="48"/>
      <c r="AO173" s="48"/>
      <c r="AP173" s="48"/>
      <c r="AQ173" s="48">
        <v>0</v>
      </c>
      <c r="AR173" s="48"/>
      <c r="AS173" s="48">
        <v>0</v>
      </c>
      <c r="AT173" s="48">
        <v>35910</v>
      </c>
      <c r="AU173" s="48">
        <v>0</v>
      </c>
      <c r="AV173" s="48"/>
      <c r="AW173" s="48"/>
      <c r="AX173" s="48">
        <v>2096088</v>
      </c>
      <c r="AY173" s="48">
        <v>11158</v>
      </c>
      <c r="AZ173" s="48"/>
      <c r="BA173" s="48">
        <v>0</v>
      </c>
      <c r="BB173" s="48">
        <v>723361</v>
      </c>
      <c r="BC173" s="48">
        <v>66533</v>
      </c>
      <c r="BD173" s="48"/>
      <c r="BE173" s="48"/>
      <c r="BF173" s="48">
        <v>0</v>
      </c>
      <c r="BG173" s="48">
        <v>20018</v>
      </c>
      <c r="BH173" s="48">
        <v>1242644</v>
      </c>
      <c r="BI173" s="48"/>
      <c r="BJ173" s="48"/>
      <c r="BK173" s="48"/>
      <c r="BL173" s="48">
        <v>0</v>
      </c>
      <c r="BM173" s="48">
        <v>0</v>
      </c>
      <c r="BN173" s="48"/>
      <c r="BO173" s="48">
        <v>32373</v>
      </c>
      <c r="BP173" s="48">
        <v>891154</v>
      </c>
      <c r="BQ173" s="48"/>
      <c r="BR173" s="48">
        <v>504258</v>
      </c>
      <c r="BS173" s="48">
        <v>1959</v>
      </c>
      <c r="BT173" s="48">
        <v>2317</v>
      </c>
      <c r="BU173" s="48"/>
      <c r="BV173" s="48">
        <v>309828</v>
      </c>
      <c r="BW173" s="48"/>
      <c r="BX173" s="48">
        <v>0</v>
      </c>
      <c r="BY173" s="48"/>
      <c r="BZ173" s="48">
        <v>63026</v>
      </c>
      <c r="CA173" s="48">
        <v>963</v>
      </c>
      <c r="CB173" s="48">
        <v>8803</v>
      </c>
      <c r="CC173" s="48">
        <v>9426</v>
      </c>
      <c r="CD173" s="48">
        <v>9426</v>
      </c>
      <c r="CE173" s="48">
        <v>339000</v>
      </c>
      <c r="CF173" s="48"/>
      <c r="CG173" s="48"/>
      <c r="CH173" s="48"/>
      <c r="CI173" s="48"/>
      <c r="CJ173" s="48"/>
      <c r="CK173" s="48"/>
      <c r="CL173" s="48"/>
      <c r="CM173" s="48">
        <v>189000</v>
      </c>
      <c r="CN173" s="48">
        <v>150000</v>
      </c>
      <c r="CO173" s="48"/>
      <c r="CP173" s="48">
        <v>31403126</v>
      </c>
    </row>
    <row r="174" spans="1:94" x14ac:dyDescent="0.35">
      <c r="A174" t="s">
        <v>905</v>
      </c>
      <c r="B174" s="48">
        <v>15305340</v>
      </c>
      <c r="C174" s="48">
        <v>14406230</v>
      </c>
      <c r="D174" s="48">
        <v>870555</v>
      </c>
      <c r="E174" s="48">
        <v>28556</v>
      </c>
      <c r="F174" s="48">
        <v>14775792</v>
      </c>
      <c r="G174" s="48">
        <v>11208052</v>
      </c>
      <c r="H174" s="48">
        <v>3474669</v>
      </c>
      <c r="I174" s="48">
        <v>93071</v>
      </c>
      <c r="J174" s="48"/>
      <c r="K174" s="48"/>
      <c r="L174" s="48"/>
      <c r="M174" s="48"/>
      <c r="N174" s="48"/>
      <c r="O174" s="48"/>
      <c r="P174" s="48"/>
      <c r="Q174" s="48">
        <v>1954351</v>
      </c>
      <c r="R174" s="48"/>
      <c r="S174" s="48"/>
      <c r="T174" s="48">
        <v>528292</v>
      </c>
      <c r="U174" s="48"/>
      <c r="V174" s="48"/>
      <c r="W174" s="48"/>
      <c r="X174" s="48"/>
      <c r="Y174" s="48"/>
      <c r="Z174" s="48">
        <v>3500</v>
      </c>
      <c r="AA174" s="48"/>
      <c r="AB174" s="48"/>
      <c r="AC174" s="48"/>
      <c r="AD174" s="48"/>
      <c r="AE174" s="48">
        <v>1010280</v>
      </c>
      <c r="AF174" s="48"/>
      <c r="AG174" s="48"/>
      <c r="AH174" s="48"/>
      <c r="AI174" s="48">
        <v>387331</v>
      </c>
      <c r="AJ174" s="48">
        <v>0</v>
      </c>
      <c r="AK174" s="48">
        <v>24657</v>
      </c>
      <c r="AL174" s="48"/>
      <c r="AM174" s="48"/>
      <c r="AN174" s="48"/>
      <c r="AO174" s="48"/>
      <c r="AP174" s="48"/>
      <c r="AQ174" s="48">
        <v>293</v>
      </c>
      <c r="AR174" s="48"/>
      <c r="AS174" s="48">
        <v>0</v>
      </c>
      <c r="AT174" s="48"/>
      <c r="AU174" s="48">
        <v>0</v>
      </c>
      <c r="AV174" s="48">
        <v>0</v>
      </c>
      <c r="AW174" s="48"/>
      <c r="AX174" s="48">
        <v>16899</v>
      </c>
      <c r="AY174" s="48"/>
      <c r="AZ174" s="48"/>
      <c r="BA174" s="48">
        <v>0</v>
      </c>
      <c r="BB174" s="48">
        <v>0</v>
      </c>
      <c r="BC174" s="48">
        <v>0</v>
      </c>
      <c r="BD174" s="48"/>
      <c r="BE174" s="48"/>
      <c r="BF174" s="48">
        <v>0</v>
      </c>
      <c r="BG174" s="48">
        <v>3778</v>
      </c>
      <c r="BH174" s="48">
        <v>13122</v>
      </c>
      <c r="BI174" s="48"/>
      <c r="BJ174" s="48"/>
      <c r="BK174" s="48"/>
      <c r="BL174" s="48"/>
      <c r="BM174" s="48">
        <v>0</v>
      </c>
      <c r="BN174" s="48"/>
      <c r="BO174" s="48"/>
      <c r="BP174" s="48">
        <v>2561170</v>
      </c>
      <c r="BQ174" s="48"/>
      <c r="BR174" s="48">
        <v>743724</v>
      </c>
      <c r="BS174" s="48"/>
      <c r="BT174" s="48">
        <v>6180</v>
      </c>
      <c r="BU174" s="48">
        <v>217625</v>
      </c>
      <c r="BV174" s="48">
        <v>1250318</v>
      </c>
      <c r="BW174" s="48">
        <v>178696</v>
      </c>
      <c r="BX174" s="48">
        <v>160381</v>
      </c>
      <c r="BY174" s="48"/>
      <c r="BZ174" s="48"/>
      <c r="CA174" s="48">
        <v>2652</v>
      </c>
      <c r="CB174" s="48">
        <v>1596</v>
      </c>
      <c r="CC174" s="48">
        <v>24860</v>
      </c>
      <c r="CD174" s="48">
        <v>24860</v>
      </c>
      <c r="CE174" s="48">
        <v>651750</v>
      </c>
      <c r="CF174" s="48"/>
      <c r="CG174" s="48"/>
      <c r="CH174" s="48"/>
      <c r="CI174" s="48"/>
      <c r="CJ174" s="48"/>
      <c r="CK174" s="48"/>
      <c r="CL174" s="48"/>
      <c r="CM174" s="48">
        <v>483000</v>
      </c>
      <c r="CN174" s="48">
        <v>168750</v>
      </c>
      <c r="CO174" s="48"/>
      <c r="CP174" s="48">
        <v>35290163</v>
      </c>
    </row>
    <row r="175" spans="1:94" x14ac:dyDescent="0.35">
      <c r="A175" t="s">
        <v>911</v>
      </c>
      <c r="B175" s="48">
        <v>3372170</v>
      </c>
      <c r="C175" s="48">
        <v>3340076</v>
      </c>
      <c r="D175" s="48">
        <v>15888</v>
      </c>
      <c r="E175" s="48">
        <v>16205</v>
      </c>
      <c r="F175" s="48">
        <v>6453837</v>
      </c>
      <c r="G175" s="48">
        <v>5928389</v>
      </c>
      <c r="H175" s="48">
        <v>525448</v>
      </c>
      <c r="I175" s="48"/>
      <c r="J175" s="48"/>
      <c r="K175" s="48"/>
      <c r="L175" s="48"/>
      <c r="M175" s="48"/>
      <c r="N175" s="48"/>
      <c r="O175" s="48"/>
      <c r="P175" s="48"/>
      <c r="Q175" s="48">
        <v>223830</v>
      </c>
      <c r="R175" s="48"/>
      <c r="S175" s="48"/>
      <c r="T175" s="48"/>
      <c r="U175" s="48"/>
      <c r="V175" s="48"/>
      <c r="W175" s="48"/>
      <c r="X175" s="48"/>
      <c r="Y175" s="48"/>
      <c r="Z175" s="48"/>
      <c r="AA175" s="48">
        <v>3584</v>
      </c>
      <c r="AB175" s="48"/>
      <c r="AC175" s="48"/>
      <c r="AD175" s="48"/>
      <c r="AE175" s="48">
        <v>0</v>
      </c>
      <c r="AF175" s="48"/>
      <c r="AG175" s="48"/>
      <c r="AH175" s="48"/>
      <c r="AI175" s="48">
        <v>0</v>
      </c>
      <c r="AJ175" s="48">
        <v>0</v>
      </c>
      <c r="AK175" s="48">
        <v>0</v>
      </c>
      <c r="AL175" s="48"/>
      <c r="AM175" s="48"/>
      <c r="AN175" s="48"/>
      <c r="AO175" s="48"/>
      <c r="AP175" s="48"/>
      <c r="AQ175" s="48">
        <v>220246</v>
      </c>
      <c r="AR175" s="48"/>
      <c r="AS175" s="48">
        <v>0</v>
      </c>
      <c r="AT175" s="48"/>
      <c r="AU175" s="48"/>
      <c r="AV175" s="48"/>
      <c r="AW175" s="48"/>
      <c r="AX175" s="48">
        <v>1185216</v>
      </c>
      <c r="AY175" s="48"/>
      <c r="AZ175" s="48"/>
      <c r="BA175" s="48">
        <v>0</v>
      </c>
      <c r="BB175" s="48">
        <v>9000</v>
      </c>
      <c r="BC175" s="48">
        <v>0</v>
      </c>
      <c r="BD175" s="48"/>
      <c r="BE175" s="48"/>
      <c r="BF175" s="48">
        <v>0</v>
      </c>
      <c r="BG175" s="48">
        <v>0</v>
      </c>
      <c r="BH175" s="48">
        <v>1176216</v>
      </c>
      <c r="BI175" s="48"/>
      <c r="BJ175" s="48"/>
      <c r="BK175" s="48"/>
      <c r="BL175" s="48">
        <v>0</v>
      </c>
      <c r="BM175" s="48"/>
      <c r="BN175" s="48"/>
      <c r="BO175" s="48"/>
      <c r="BP175" s="48">
        <v>298840</v>
      </c>
      <c r="BQ175" s="48"/>
      <c r="BR175" s="48">
        <v>21430</v>
      </c>
      <c r="BS175" s="48"/>
      <c r="BT175" s="48">
        <v>1872</v>
      </c>
      <c r="BU175" s="48"/>
      <c r="BV175" s="48">
        <v>236279</v>
      </c>
      <c r="BW175" s="48"/>
      <c r="BX175" s="48">
        <v>29710</v>
      </c>
      <c r="BY175" s="48">
        <v>3817</v>
      </c>
      <c r="BZ175" s="48"/>
      <c r="CA175" s="48">
        <v>5732</v>
      </c>
      <c r="CB175" s="48">
        <v>0</v>
      </c>
      <c r="CC175" s="48">
        <v>0</v>
      </c>
      <c r="CD175" s="48">
        <v>0</v>
      </c>
      <c r="CE175" s="48">
        <v>0</v>
      </c>
      <c r="CF175" s="48"/>
      <c r="CG175" s="48"/>
      <c r="CH175" s="48"/>
      <c r="CI175" s="48"/>
      <c r="CJ175" s="48"/>
      <c r="CK175" s="48">
        <v>0</v>
      </c>
      <c r="CL175" s="48"/>
      <c r="CM175" s="48">
        <v>0</v>
      </c>
      <c r="CN175" s="48">
        <v>0</v>
      </c>
      <c r="CO175" s="48"/>
      <c r="CP175" s="48">
        <v>11533893</v>
      </c>
    </row>
    <row r="176" spans="1:94" x14ac:dyDescent="0.35">
      <c r="A176" t="s">
        <v>915</v>
      </c>
      <c r="B176" s="48">
        <v>3350394</v>
      </c>
      <c r="C176" s="48">
        <v>3093114</v>
      </c>
      <c r="D176" s="48">
        <v>246103</v>
      </c>
      <c r="E176" s="48">
        <v>11176</v>
      </c>
      <c r="F176" s="48">
        <v>6841116</v>
      </c>
      <c r="G176" s="48">
        <v>5530357</v>
      </c>
      <c r="H176" s="48">
        <v>1289839</v>
      </c>
      <c r="I176" s="48">
        <v>20920</v>
      </c>
      <c r="J176" s="48">
        <v>400000</v>
      </c>
      <c r="K176" s="48"/>
      <c r="L176" s="48"/>
      <c r="M176" s="48">
        <v>400000</v>
      </c>
      <c r="N176" s="48"/>
      <c r="O176" s="48"/>
      <c r="P176" s="48">
        <v>0</v>
      </c>
      <c r="Q176" s="48">
        <v>138457</v>
      </c>
      <c r="R176" s="48"/>
      <c r="S176" s="48"/>
      <c r="T176" s="48">
        <v>102526</v>
      </c>
      <c r="U176" s="48"/>
      <c r="V176" s="48"/>
      <c r="W176" s="48"/>
      <c r="X176" s="48"/>
      <c r="Y176" s="48"/>
      <c r="Z176" s="48">
        <v>0</v>
      </c>
      <c r="AA176" s="48"/>
      <c r="AB176" s="48"/>
      <c r="AC176" s="48"/>
      <c r="AD176" s="48"/>
      <c r="AE176" s="48">
        <v>0</v>
      </c>
      <c r="AF176" s="48"/>
      <c r="AG176" s="48"/>
      <c r="AH176" s="48"/>
      <c r="AI176" s="48">
        <v>3041</v>
      </c>
      <c r="AJ176" s="48">
        <v>0</v>
      </c>
      <c r="AK176" s="48">
        <v>1876</v>
      </c>
      <c r="AL176" s="48"/>
      <c r="AM176" s="48"/>
      <c r="AN176" s="48"/>
      <c r="AO176" s="48"/>
      <c r="AP176" s="48">
        <v>0</v>
      </c>
      <c r="AQ176" s="48">
        <v>0</v>
      </c>
      <c r="AR176" s="48"/>
      <c r="AS176" s="48">
        <v>0</v>
      </c>
      <c r="AT176" s="48">
        <v>31013</v>
      </c>
      <c r="AU176" s="48"/>
      <c r="AV176" s="48">
        <v>0</v>
      </c>
      <c r="AW176" s="48"/>
      <c r="AX176" s="48">
        <v>100577</v>
      </c>
      <c r="AY176" s="48"/>
      <c r="AZ176" s="48">
        <v>0</v>
      </c>
      <c r="BA176" s="48">
        <v>0</v>
      </c>
      <c r="BB176" s="48">
        <v>914</v>
      </c>
      <c r="BC176" s="48">
        <v>776</v>
      </c>
      <c r="BD176" s="48"/>
      <c r="BE176" s="48"/>
      <c r="BF176" s="48">
        <v>0</v>
      </c>
      <c r="BG176" s="48">
        <v>887</v>
      </c>
      <c r="BH176" s="48">
        <v>0</v>
      </c>
      <c r="BI176" s="48">
        <v>98000</v>
      </c>
      <c r="BJ176" s="48"/>
      <c r="BK176" s="48"/>
      <c r="BL176" s="48">
        <v>0</v>
      </c>
      <c r="BM176" s="48"/>
      <c r="BN176" s="48"/>
      <c r="BO176" s="48"/>
      <c r="BP176" s="48">
        <v>276680</v>
      </c>
      <c r="BQ176" s="48"/>
      <c r="BR176" s="48">
        <v>36093</v>
      </c>
      <c r="BS176" s="48"/>
      <c r="BT176" s="48">
        <v>428</v>
      </c>
      <c r="BU176" s="48"/>
      <c r="BV176" s="48">
        <v>129288</v>
      </c>
      <c r="BW176" s="48"/>
      <c r="BX176" s="48">
        <v>104537</v>
      </c>
      <c r="BY176" s="48"/>
      <c r="BZ176" s="48"/>
      <c r="CA176" s="48">
        <v>502</v>
      </c>
      <c r="CB176" s="48">
        <v>5832</v>
      </c>
      <c r="CC176" s="48">
        <v>0</v>
      </c>
      <c r="CD176" s="48">
        <v>0</v>
      </c>
      <c r="CE176" s="48">
        <v>159000</v>
      </c>
      <c r="CF176" s="48"/>
      <c r="CG176" s="48"/>
      <c r="CH176" s="48"/>
      <c r="CI176" s="48"/>
      <c r="CJ176" s="48"/>
      <c r="CK176" s="48">
        <v>0</v>
      </c>
      <c r="CL176" s="48"/>
      <c r="CM176" s="48">
        <v>84000</v>
      </c>
      <c r="CN176" s="48">
        <v>75000</v>
      </c>
      <c r="CO176" s="48"/>
      <c r="CP176" s="48">
        <v>11266224</v>
      </c>
    </row>
    <row r="177" spans="1:94" x14ac:dyDescent="0.35">
      <c r="A177" t="s">
        <v>918</v>
      </c>
      <c r="B177" s="48">
        <v>105053769</v>
      </c>
      <c r="C177" s="48">
        <v>87544695</v>
      </c>
      <c r="D177" s="48">
        <v>9542979</v>
      </c>
      <c r="E177" s="48">
        <v>7966095</v>
      </c>
      <c r="F177" s="48">
        <v>84451193</v>
      </c>
      <c r="G177" s="48">
        <v>48458061</v>
      </c>
      <c r="H177" s="48">
        <v>35927404</v>
      </c>
      <c r="I177" s="48">
        <v>65728</v>
      </c>
      <c r="J177" s="48">
        <v>0</v>
      </c>
      <c r="K177" s="48"/>
      <c r="L177" s="48"/>
      <c r="M177" s="48"/>
      <c r="N177" s="48"/>
      <c r="O177" s="48"/>
      <c r="P177" s="48">
        <v>0</v>
      </c>
      <c r="Q177" s="48">
        <v>5000627</v>
      </c>
      <c r="R177" s="48"/>
      <c r="S177" s="48"/>
      <c r="T177" s="48">
        <v>2227306</v>
      </c>
      <c r="U177" s="48"/>
      <c r="V177" s="48"/>
      <c r="W177" s="48"/>
      <c r="X177" s="48"/>
      <c r="Y177" s="48">
        <v>0</v>
      </c>
      <c r="Z177" s="48">
        <v>0</v>
      </c>
      <c r="AA177" s="48">
        <v>0</v>
      </c>
      <c r="AB177" s="48"/>
      <c r="AC177" s="48"/>
      <c r="AD177" s="48"/>
      <c r="AE177" s="48">
        <v>79034</v>
      </c>
      <c r="AF177" s="48">
        <v>0</v>
      </c>
      <c r="AG177" s="48">
        <v>0</v>
      </c>
      <c r="AH177" s="48"/>
      <c r="AI177" s="48">
        <v>7952</v>
      </c>
      <c r="AJ177" s="48">
        <v>3044</v>
      </c>
      <c r="AK177" s="48">
        <v>139188</v>
      </c>
      <c r="AL177" s="48"/>
      <c r="AM177" s="48"/>
      <c r="AN177" s="48"/>
      <c r="AO177" s="48"/>
      <c r="AP177" s="48">
        <v>0</v>
      </c>
      <c r="AQ177" s="48">
        <v>689423</v>
      </c>
      <c r="AR177" s="48"/>
      <c r="AS177" s="48">
        <v>0</v>
      </c>
      <c r="AT177" s="48">
        <v>572717</v>
      </c>
      <c r="AU177" s="48">
        <v>1281964</v>
      </c>
      <c r="AV177" s="48">
        <v>0</v>
      </c>
      <c r="AW177" s="48"/>
      <c r="AX177" s="48">
        <v>16041151</v>
      </c>
      <c r="AY177" s="48">
        <v>11158</v>
      </c>
      <c r="AZ177" s="48">
        <v>0</v>
      </c>
      <c r="BA177" s="48">
        <v>0</v>
      </c>
      <c r="BB177" s="48">
        <v>4572</v>
      </c>
      <c r="BC177" s="48">
        <v>36648</v>
      </c>
      <c r="BD177" s="48"/>
      <c r="BE177" s="48">
        <v>1964</v>
      </c>
      <c r="BF177" s="48">
        <v>0</v>
      </c>
      <c r="BG177" s="48">
        <v>4627965</v>
      </c>
      <c r="BH177" s="48">
        <v>10886642</v>
      </c>
      <c r="BI177" s="48">
        <v>294000</v>
      </c>
      <c r="BJ177" s="48">
        <v>5131</v>
      </c>
      <c r="BK177" s="48">
        <v>3410</v>
      </c>
      <c r="BL177" s="48">
        <v>0</v>
      </c>
      <c r="BM177" s="48">
        <v>148496</v>
      </c>
      <c r="BN177" s="48"/>
      <c r="BO177" s="48">
        <v>21163</v>
      </c>
      <c r="BP177" s="48">
        <v>7978219</v>
      </c>
      <c r="BQ177" s="48"/>
      <c r="BR177" s="48">
        <v>3445702</v>
      </c>
      <c r="BS177" s="48"/>
      <c r="BT177" s="48"/>
      <c r="BU177" s="48">
        <v>1114604</v>
      </c>
      <c r="BV177" s="48">
        <v>3048902</v>
      </c>
      <c r="BW177" s="48">
        <v>178225</v>
      </c>
      <c r="BX177" s="48">
        <v>572</v>
      </c>
      <c r="BY177" s="48">
        <v>3534</v>
      </c>
      <c r="BZ177" s="48">
        <v>80537</v>
      </c>
      <c r="CA177" s="48"/>
      <c r="CB177" s="48">
        <v>106143</v>
      </c>
      <c r="CC177" s="48">
        <v>199736</v>
      </c>
      <c r="CD177" s="48">
        <v>199736</v>
      </c>
      <c r="CE177" s="48">
        <v>4085000</v>
      </c>
      <c r="CF177" s="48">
        <v>50000</v>
      </c>
      <c r="CG177" s="48"/>
      <c r="CH177" s="48">
        <v>375000</v>
      </c>
      <c r="CI177" s="48"/>
      <c r="CJ177" s="48"/>
      <c r="CK177" s="48">
        <v>0</v>
      </c>
      <c r="CL177" s="48">
        <v>675000</v>
      </c>
      <c r="CM177" s="48">
        <v>1260000</v>
      </c>
      <c r="CN177" s="48">
        <v>375000</v>
      </c>
      <c r="CO177" s="48">
        <v>1350000</v>
      </c>
      <c r="CP177" s="48">
        <v>222809694</v>
      </c>
    </row>
    <row r="178" spans="1:94" x14ac:dyDescent="0.35">
      <c r="A178" t="s">
        <v>924</v>
      </c>
      <c r="B178" s="48">
        <v>2947050</v>
      </c>
      <c r="C178" s="48">
        <v>2777922</v>
      </c>
      <c r="D178" s="48">
        <v>124884</v>
      </c>
      <c r="E178" s="48">
        <v>44245</v>
      </c>
      <c r="F178" s="48">
        <v>4351005</v>
      </c>
      <c r="G178" s="48">
        <v>3714261</v>
      </c>
      <c r="H178" s="48">
        <v>613690</v>
      </c>
      <c r="I178" s="48">
        <v>23054</v>
      </c>
      <c r="J178" s="48">
        <v>0</v>
      </c>
      <c r="K178" s="48"/>
      <c r="L178" s="48"/>
      <c r="M178" s="48"/>
      <c r="N178" s="48"/>
      <c r="O178" s="48"/>
      <c r="P178" s="48">
        <v>0</v>
      </c>
      <c r="Q178" s="48">
        <v>963911</v>
      </c>
      <c r="R178" s="48"/>
      <c r="S178" s="48"/>
      <c r="T178" s="48">
        <v>71051</v>
      </c>
      <c r="U178" s="48"/>
      <c r="V178" s="48"/>
      <c r="W178" s="48"/>
      <c r="X178" s="48"/>
      <c r="Y178" s="48">
        <v>4346</v>
      </c>
      <c r="Z178" s="48">
        <v>4270</v>
      </c>
      <c r="AA178" s="48"/>
      <c r="AB178" s="48"/>
      <c r="AC178" s="48"/>
      <c r="AD178" s="48"/>
      <c r="AE178" s="48">
        <v>17530</v>
      </c>
      <c r="AF178" s="48"/>
      <c r="AG178" s="48"/>
      <c r="AH178" s="48"/>
      <c r="AI178" s="48">
        <v>2029</v>
      </c>
      <c r="AJ178" s="48">
        <v>0</v>
      </c>
      <c r="AK178" s="48">
        <v>23764</v>
      </c>
      <c r="AL178" s="48"/>
      <c r="AM178" s="48"/>
      <c r="AN178" s="48"/>
      <c r="AO178" s="48"/>
      <c r="AP178" s="48">
        <v>0</v>
      </c>
      <c r="AQ178" s="48">
        <v>406110</v>
      </c>
      <c r="AR178" s="48"/>
      <c r="AS178" s="48">
        <v>434812</v>
      </c>
      <c r="AT178" s="48"/>
      <c r="AU178" s="48"/>
      <c r="AV178" s="48">
        <v>0</v>
      </c>
      <c r="AW178" s="48"/>
      <c r="AX178" s="48">
        <v>654699</v>
      </c>
      <c r="AY178" s="48"/>
      <c r="AZ178" s="48"/>
      <c r="BA178" s="48">
        <v>0</v>
      </c>
      <c r="BB178" s="48">
        <v>87440</v>
      </c>
      <c r="BC178" s="48">
        <v>1415</v>
      </c>
      <c r="BD178" s="48"/>
      <c r="BE178" s="48">
        <v>2872</v>
      </c>
      <c r="BF178" s="48">
        <v>0</v>
      </c>
      <c r="BG178" s="48">
        <v>0</v>
      </c>
      <c r="BH178" s="48">
        <v>464973</v>
      </c>
      <c r="BI178" s="48">
        <v>98000</v>
      </c>
      <c r="BJ178" s="48"/>
      <c r="BK178" s="48"/>
      <c r="BL178" s="48">
        <v>0</v>
      </c>
      <c r="BM178" s="48">
        <v>0</v>
      </c>
      <c r="BN178" s="48"/>
      <c r="BO178" s="48"/>
      <c r="BP178" s="48">
        <v>274623</v>
      </c>
      <c r="BQ178" s="48"/>
      <c r="BR178" s="48">
        <v>112790</v>
      </c>
      <c r="BS178" s="48"/>
      <c r="BT178" s="48"/>
      <c r="BU178" s="48"/>
      <c r="BV178" s="48">
        <v>160667</v>
      </c>
      <c r="BW178" s="48"/>
      <c r="BX178" s="48"/>
      <c r="BY178" s="48"/>
      <c r="BZ178" s="48"/>
      <c r="CA178" s="48"/>
      <c r="CB178" s="48">
        <v>1166</v>
      </c>
      <c r="CC178" s="48"/>
      <c r="CD178" s="48"/>
      <c r="CE178" s="48">
        <v>0</v>
      </c>
      <c r="CF178" s="48"/>
      <c r="CG178" s="48"/>
      <c r="CH178" s="48"/>
      <c r="CI178" s="48"/>
      <c r="CJ178" s="48"/>
      <c r="CK178" s="48">
        <v>0</v>
      </c>
      <c r="CL178" s="48"/>
      <c r="CM178" s="48">
        <v>0</v>
      </c>
      <c r="CN178" s="48">
        <v>0</v>
      </c>
      <c r="CO178" s="48"/>
      <c r="CP178" s="48">
        <v>9191290</v>
      </c>
    </row>
    <row r="179" spans="1:94" x14ac:dyDescent="0.35">
      <c r="A179" t="s">
        <v>929</v>
      </c>
      <c r="B179" s="48">
        <v>3157631</v>
      </c>
      <c r="C179" s="48">
        <v>2906741</v>
      </c>
      <c r="D179" s="48">
        <v>239865</v>
      </c>
      <c r="E179" s="48">
        <v>11025</v>
      </c>
      <c r="F179" s="48">
        <v>4504147</v>
      </c>
      <c r="G179" s="48">
        <v>3667343</v>
      </c>
      <c r="H179" s="48">
        <v>789799</v>
      </c>
      <c r="I179" s="48">
        <v>47006</v>
      </c>
      <c r="J179" s="48">
        <v>0</v>
      </c>
      <c r="K179" s="48"/>
      <c r="L179" s="48"/>
      <c r="M179" s="48"/>
      <c r="N179" s="48"/>
      <c r="O179" s="48"/>
      <c r="P179" s="48">
        <v>0</v>
      </c>
      <c r="Q179" s="48">
        <v>722590</v>
      </c>
      <c r="R179" s="48"/>
      <c r="S179" s="48"/>
      <c r="T179" s="48">
        <v>93333</v>
      </c>
      <c r="U179" s="48"/>
      <c r="V179" s="48"/>
      <c r="W179" s="48"/>
      <c r="X179" s="48"/>
      <c r="Y179" s="48"/>
      <c r="Z179" s="48">
        <v>0</v>
      </c>
      <c r="AA179" s="48"/>
      <c r="AB179" s="48"/>
      <c r="AC179" s="48"/>
      <c r="AD179" s="48"/>
      <c r="AE179" s="48">
        <v>0</v>
      </c>
      <c r="AF179" s="48"/>
      <c r="AG179" s="48"/>
      <c r="AH179" s="48"/>
      <c r="AI179" s="48">
        <v>0</v>
      </c>
      <c r="AJ179" s="48">
        <v>0</v>
      </c>
      <c r="AK179" s="48">
        <v>5432</v>
      </c>
      <c r="AL179" s="48"/>
      <c r="AM179" s="48"/>
      <c r="AN179" s="48"/>
      <c r="AO179" s="48"/>
      <c r="AP179" s="48">
        <v>8044</v>
      </c>
      <c r="AQ179" s="48">
        <v>252283</v>
      </c>
      <c r="AR179" s="48"/>
      <c r="AS179" s="48">
        <v>217406</v>
      </c>
      <c r="AT179" s="48">
        <v>17955</v>
      </c>
      <c r="AU179" s="48">
        <v>128137</v>
      </c>
      <c r="AV179" s="48">
        <v>0</v>
      </c>
      <c r="AW179" s="48"/>
      <c r="AX179" s="48">
        <v>4444644</v>
      </c>
      <c r="AY179" s="48"/>
      <c r="AZ179" s="48"/>
      <c r="BA179" s="48">
        <v>0</v>
      </c>
      <c r="BB179" s="48">
        <v>43720</v>
      </c>
      <c r="BC179" s="48">
        <v>0</v>
      </c>
      <c r="BD179" s="48"/>
      <c r="BE179" s="48"/>
      <c r="BF179" s="48">
        <v>0</v>
      </c>
      <c r="BG179" s="48">
        <v>0</v>
      </c>
      <c r="BH179" s="48">
        <v>4300000</v>
      </c>
      <c r="BI179" s="48">
        <v>100924</v>
      </c>
      <c r="BJ179" s="48"/>
      <c r="BK179" s="48"/>
      <c r="BL179" s="48">
        <v>0</v>
      </c>
      <c r="BM179" s="48">
        <v>0</v>
      </c>
      <c r="BN179" s="48"/>
      <c r="BO179" s="48"/>
      <c r="BP179" s="48">
        <v>121320</v>
      </c>
      <c r="BQ179" s="48"/>
      <c r="BR179" s="48">
        <v>45116</v>
      </c>
      <c r="BS179" s="48"/>
      <c r="BT179" s="48"/>
      <c r="BU179" s="48"/>
      <c r="BV179" s="48">
        <v>76204</v>
      </c>
      <c r="BW179" s="48"/>
      <c r="BX179" s="48"/>
      <c r="BY179" s="48"/>
      <c r="BZ179" s="48"/>
      <c r="CA179" s="48"/>
      <c r="CB179" s="48"/>
      <c r="CC179" s="48"/>
      <c r="CD179" s="48"/>
      <c r="CE179" s="48">
        <v>0</v>
      </c>
      <c r="CF179" s="48"/>
      <c r="CG179" s="48"/>
      <c r="CH179" s="48"/>
      <c r="CI179" s="48"/>
      <c r="CJ179" s="48"/>
      <c r="CK179" s="48">
        <v>0</v>
      </c>
      <c r="CL179" s="48"/>
      <c r="CM179" s="48">
        <v>0</v>
      </c>
      <c r="CN179" s="48">
        <v>0</v>
      </c>
      <c r="CO179" s="48"/>
      <c r="CP179" s="48">
        <v>12950332</v>
      </c>
    </row>
    <row r="180" spans="1:94" x14ac:dyDescent="0.35">
      <c r="A180" t="s">
        <v>931</v>
      </c>
      <c r="B180" s="48">
        <v>140537671</v>
      </c>
      <c r="C180" s="48">
        <v>120571940</v>
      </c>
      <c r="D180" s="48">
        <v>11211630</v>
      </c>
      <c r="E180" s="48">
        <v>8754101</v>
      </c>
      <c r="F180" s="48">
        <v>88656093</v>
      </c>
      <c r="G180" s="48">
        <v>55322669</v>
      </c>
      <c r="H180" s="48">
        <v>33121052</v>
      </c>
      <c r="I180" s="48">
        <v>212372</v>
      </c>
      <c r="J180" s="48">
        <v>10400000</v>
      </c>
      <c r="K180" s="48"/>
      <c r="L180" s="48"/>
      <c r="M180" s="48"/>
      <c r="N180" s="48"/>
      <c r="O180" s="48"/>
      <c r="P180" s="48">
        <v>10400000</v>
      </c>
      <c r="Q180" s="48">
        <v>11206094</v>
      </c>
      <c r="R180" s="48"/>
      <c r="S180" s="48"/>
      <c r="T180" s="48">
        <v>2308002</v>
      </c>
      <c r="U180" s="48"/>
      <c r="V180" s="48"/>
      <c r="W180" s="48"/>
      <c r="X180" s="48"/>
      <c r="Y180" s="48">
        <v>22923</v>
      </c>
      <c r="Z180" s="48">
        <v>31152</v>
      </c>
      <c r="AA180" s="48">
        <v>1195</v>
      </c>
      <c r="AB180" s="48"/>
      <c r="AC180" s="48"/>
      <c r="AD180" s="48"/>
      <c r="AE180" s="48">
        <v>660251</v>
      </c>
      <c r="AF180" s="48"/>
      <c r="AG180" s="48"/>
      <c r="AH180" s="48"/>
      <c r="AI180" s="48">
        <v>1291005</v>
      </c>
      <c r="AJ180" s="48">
        <v>33132</v>
      </c>
      <c r="AK180" s="48">
        <v>46849</v>
      </c>
      <c r="AL180" s="48"/>
      <c r="AM180" s="48"/>
      <c r="AN180" s="48"/>
      <c r="AO180" s="48">
        <v>40514</v>
      </c>
      <c r="AP180" s="48">
        <v>152839</v>
      </c>
      <c r="AQ180" s="48">
        <v>2510448</v>
      </c>
      <c r="AR180" s="48"/>
      <c r="AS180" s="48">
        <v>1739248</v>
      </c>
      <c r="AT180" s="48">
        <v>757366</v>
      </c>
      <c r="AU180" s="48">
        <v>1452893</v>
      </c>
      <c r="AV180" s="48">
        <v>158278</v>
      </c>
      <c r="AW180" s="48"/>
      <c r="AX180" s="48">
        <v>26670708</v>
      </c>
      <c r="AY180" s="48">
        <v>11158</v>
      </c>
      <c r="AZ180" s="48"/>
      <c r="BA180" s="48">
        <v>0</v>
      </c>
      <c r="BB180" s="48">
        <v>804197</v>
      </c>
      <c r="BC180" s="48">
        <v>68372</v>
      </c>
      <c r="BD180" s="48"/>
      <c r="BE180" s="48">
        <v>24390</v>
      </c>
      <c r="BF180" s="48">
        <v>4741</v>
      </c>
      <c r="BG180" s="48">
        <v>12134363</v>
      </c>
      <c r="BH180" s="48">
        <v>13069452</v>
      </c>
      <c r="BI180" s="48">
        <v>539000</v>
      </c>
      <c r="BJ180" s="48">
        <v>0</v>
      </c>
      <c r="BK180" s="48"/>
      <c r="BL180" s="48">
        <v>0</v>
      </c>
      <c r="BM180" s="48">
        <v>0</v>
      </c>
      <c r="BN180" s="48"/>
      <c r="BO180" s="48">
        <v>15035</v>
      </c>
      <c r="BP180" s="48">
        <v>5257114</v>
      </c>
      <c r="BQ180" s="48"/>
      <c r="BR180" s="48">
        <v>1062478</v>
      </c>
      <c r="BS180" s="48"/>
      <c r="BT180" s="48"/>
      <c r="BU180" s="48">
        <v>2038608</v>
      </c>
      <c r="BV180" s="48">
        <v>1835120</v>
      </c>
      <c r="BW180" s="48">
        <v>45867</v>
      </c>
      <c r="BX180" s="48">
        <v>239334</v>
      </c>
      <c r="BY180" s="48"/>
      <c r="BZ180" s="48">
        <v>32792</v>
      </c>
      <c r="CA180" s="48"/>
      <c r="CB180" s="48">
        <v>2916</v>
      </c>
      <c r="CC180" s="48">
        <v>150822</v>
      </c>
      <c r="CD180" s="48">
        <v>150822</v>
      </c>
      <c r="CE180" s="48">
        <v>7873500</v>
      </c>
      <c r="CF180" s="48"/>
      <c r="CG180" s="48"/>
      <c r="CH180" s="48">
        <v>375000</v>
      </c>
      <c r="CI180" s="48"/>
      <c r="CJ180" s="48"/>
      <c r="CK180" s="48">
        <v>0</v>
      </c>
      <c r="CL180" s="48">
        <v>1207500</v>
      </c>
      <c r="CM180" s="48">
        <v>3381000</v>
      </c>
      <c r="CN180" s="48">
        <v>495000</v>
      </c>
      <c r="CO180" s="48">
        <v>2415000</v>
      </c>
      <c r="CP180" s="48">
        <v>290752004</v>
      </c>
    </row>
    <row r="181" spans="1:94" x14ac:dyDescent="0.35">
      <c r="A181" t="s">
        <v>940</v>
      </c>
      <c r="B181" s="48">
        <v>140731248</v>
      </c>
      <c r="C181" s="48">
        <v>113828110</v>
      </c>
      <c r="D181" s="48">
        <v>14199375</v>
      </c>
      <c r="E181" s="48">
        <v>12703764</v>
      </c>
      <c r="F181" s="48">
        <v>118049532</v>
      </c>
      <c r="G181" s="48">
        <v>79154074</v>
      </c>
      <c r="H181" s="48">
        <v>38782741</v>
      </c>
      <c r="I181" s="48">
        <v>112716</v>
      </c>
      <c r="J181" s="48">
        <v>56000000</v>
      </c>
      <c r="K181" s="48"/>
      <c r="L181" s="48"/>
      <c r="M181" s="48"/>
      <c r="N181" s="48"/>
      <c r="O181" s="48"/>
      <c r="P181" s="48">
        <v>56000000</v>
      </c>
      <c r="Q181" s="48">
        <v>19697581</v>
      </c>
      <c r="R181" s="48"/>
      <c r="S181" s="48"/>
      <c r="T181" s="48">
        <v>2198765</v>
      </c>
      <c r="U181" s="48"/>
      <c r="V181" s="48"/>
      <c r="W181" s="48">
        <v>292600</v>
      </c>
      <c r="X181" s="48"/>
      <c r="Y181" s="48">
        <v>14407</v>
      </c>
      <c r="Z181" s="48">
        <v>13852</v>
      </c>
      <c r="AA181" s="48">
        <v>2389</v>
      </c>
      <c r="AB181" s="48"/>
      <c r="AC181" s="48"/>
      <c r="AD181" s="48"/>
      <c r="AE181" s="48">
        <v>507693</v>
      </c>
      <c r="AF181" s="48"/>
      <c r="AG181" s="48"/>
      <c r="AH181" s="48"/>
      <c r="AI181" s="48">
        <v>866948</v>
      </c>
      <c r="AJ181" s="48">
        <v>1316</v>
      </c>
      <c r="AK181" s="48">
        <v>169980</v>
      </c>
      <c r="AL181" s="48"/>
      <c r="AM181" s="48"/>
      <c r="AN181" s="48"/>
      <c r="AO181" s="48"/>
      <c r="AP181" s="48">
        <v>569795</v>
      </c>
      <c r="AQ181" s="48">
        <v>928442</v>
      </c>
      <c r="AR181" s="48"/>
      <c r="AS181" s="48">
        <v>4130715</v>
      </c>
      <c r="AT181" s="48">
        <v>142247</v>
      </c>
      <c r="AU181" s="48">
        <v>9401070</v>
      </c>
      <c r="AV181" s="48">
        <v>0</v>
      </c>
      <c r="AW181" s="48">
        <v>457363</v>
      </c>
      <c r="AX181" s="48">
        <v>39379373</v>
      </c>
      <c r="AY181" s="48">
        <v>22317</v>
      </c>
      <c r="AZ181" s="48">
        <v>33139</v>
      </c>
      <c r="BA181" s="48">
        <v>0</v>
      </c>
      <c r="BB181" s="48">
        <v>5732</v>
      </c>
      <c r="BC181" s="48">
        <v>1328559</v>
      </c>
      <c r="BD181" s="48"/>
      <c r="BE181" s="48">
        <v>83434</v>
      </c>
      <c r="BF181" s="48">
        <v>0</v>
      </c>
      <c r="BG181" s="48">
        <v>18373139</v>
      </c>
      <c r="BH181" s="48">
        <v>15932955</v>
      </c>
      <c r="BI181" s="48">
        <v>3381000</v>
      </c>
      <c r="BJ181" s="48"/>
      <c r="BK181" s="48"/>
      <c r="BL181" s="48">
        <v>15472</v>
      </c>
      <c r="BM181" s="48"/>
      <c r="BN181" s="48"/>
      <c r="BO181" s="48">
        <v>203627</v>
      </c>
      <c r="BP181" s="48">
        <v>19943367</v>
      </c>
      <c r="BQ181" s="48"/>
      <c r="BR181" s="48">
        <v>7137538</v>
      </c>
      <c r="BS181" s="48">
        <v>8825</v>
      </c>
      <c r="BT181" s="48"/>
      <c r="BU181" s="48">
        <v>1501770</v>
      </c>
      <c r="BV181" s="48">
        <v>6663216</v>
      </c>
      <c r="BW181" s="48">
        <v>3324395</v>
      </c>
      <c r="BX181" s="48">
        <v>753765</v>
      </c>
      <c r="BY181" s="48">
        <v>55547</v>
      </c>
      <c r="BZ181" s="48">
        <v>497425</v>
      </c>
      <c r="CA181" s="48">
        <v>887</v>
      </c>
      <c r="CB181" s="48"/>
      <c r="CC181" s="48">
        <v>200676</v>
      </c>
      <c r="CD181" s="48">
        <v>200676</v>
      </c>
      <c r="CE181" s="48">
        <v>42322807</v>
      </c>
      <c r="CF181" s="48">
        <v>22807</v>
      </c>
      <c r="CG181" s="48"/>
      <c r="CH181" s="48">
        <v>375000</v>
      </c>
      <c r="CI181" s="48"/>
      <c r="CJ181" s="48"/>
      <c r="CK181" s="48">
        <v>0</v>
      </c>
      <c r="CL181" s="48">
        <v>9375000</v>
      </c>
      <c r="CM181" s="48">
        <v>6300000</v>
      </c>
      <c r="CN181" s="48">
        <v>7500000</v>
      </c>
      <c r="CO181" s="48">
        <v>18750000</v>
      </c>
      <c r="CP181" s="48">
        <v>436324583</v>
      </c>
    </row>
    <row r="182" spans="1:94" x14ac:dyDescent="0.35">
      <c r="A182" t="s">
        <v>943</v>
      </c>
      <c r="B182" s="48">
        <v>2637332</v>
      </c>
      <c r="C182" s="48">
        <v>2609195</v>
      </c>
      <c r="D182" s="48">
        <v>9639</v>
      </c>
      <c r="E182" s="48">
        <v>18499</v>
      </c>
      <c r="F182" s="48">
        <v>2186495</v>
      </c>
      <c r="G182" s="48">
        <v>1167123</v>
      </c>
      <c r="H182" s="48">
        <v>1015305</v>
      </c>
      <c r="I182" s="48">
        <v>4067</v>
      </c>
      <c r="J182" s="48"/>
      <c r="K182" s="48"/>
      <c r="L182" s="48"/>
      <c r="M182" s="48"/>
      <c r="N182" s="48"/>
      <c r="O182" s="48"/>
      <c r="P182" s="48"/>
      <c r="Q182" s="48">
        <v>266173</v>
      </c>
      <c r="R182" s="48"/>
      <c r="S182" s="48"/>
      <c r="T182" s="48">
        <v>0</v>
      </c>
      <c r="U182" s="48"/>
      <c r="V182" s="48"/>
      <c r="W182" s="48"/>
      <c r="X182" s="48"/>
      <c r="Y182" s="48">
        <v>2726</v>
      </c>
      <c r="Z182" s="48"/>
      <c r="AA182" s="48">
        <v>0</v>
      </c>
      <c r="AB182" s="48"/>
      <c r="AC182" s="48"/>
      <c r="AD182" s="48"/>
      <c r="AE182" s="48">
        <v>39680</v>
      </c>
      <c r="AF182" s="48"/>
      <c r="AG182" s="48"/>
      <c r="AH182" s="48"/>
      <c r="AI182" s="48">
        <v>33305</v>
      </c>
      <c r="AJ182" s="48">
        <v>0</v>
      </c>
      <c r="AK182" s="48">
        <v>0</v>
      </c>
      <c r="AL182" s="48"/>
      <c r="AM182" s="48"/>
      <c r="AN182" s="48"/>
      <c r="AO182" s="48"/>
      <c r="AP182" s="48">
        <v>0</v>
      </c>
      <c r="AQ182" s="48">
        <v>188941</v>
      </c>
      <c r="AR182" s="48"/>
      <c r="AS182" s="48">
        <v>0</v>
      </c>
      <c r="AT182" s="48">
        <v>1521</v>
      </c>
      <c r="AU182" s="48"/>
      <c r="AV182" s="48">
        <v>0</v>
      </c>
      <c r="AW182" s="48"/>
      <c r="AX182" s="48">
        <v>25537</v>
      </c>
      <c r="AY182" s="48"/>
      <c r="AZ182" s="48">
        <v>0</v>
      </c>
      <c r="BA182" s="48">
        <v>0</v>
      </c>
      <c r="BB182" s="48">
        <v>4500</v>
      </c>
      <c r="BC182" s="48">
        <v>21037</v>
      </c>
      <c r="BD182" s="48"/>
      <c r="BE182" s="48"/>
      <c r="BF182" s="48">
        <v>0</v>
      </c>
      <c r="BG182" s="48">
        <v>0</v>
      </c>
      <c r="BH182" s="48">
        <v>0</v>
      </c>
      <c r="BI182" s="48"/>
      <c r="BJ182" s="48"/>
      <c r="BK182" s="48"/>
      <c r="BL182" s="48">
        <v>0</v>
      </c>
      <c r="BM182" s="48"/>
      <c r="BN182" s="48"/>
      <c r="BO182" s="48"/>
      <c r="BP182" s="48">
        <v>806635</v>
      </c>
      <c r="BQ182" s="48"/>
      <c r="BR182" s="48">
        <v>169185</v>
      </c>
      <c r="BS182" s="48"/>
      <c r="BT182" s="48">
        <v>820</v>
      </c>
      <c r="BU182" s="48">
        <v>247294</v>
      </c>
      <c r="BV182" s="48">
        <v>370859</v>
      </c>
      <c r="BW182" s="48"/>
      <c r="BX182" s="48">
        <v>0</v>
      </c>
      <c r="BY182" s="48"/>
      <c r="BZ182" s="48">
        <v>18227</v>
      </c>
      <c r="CA182" s="48">
        <v>251</v>
      </c>
      <c r="CB182" s="48"/>
      <c r="CC182" s="48">
        <v>1294</v>
      </c>
      <c r="CD182" s="48">
        <v>1294</v>
      </c>
      <c r="CE182" s="48">
        <v>0</v>
      </c>
      <c r="CF182" s="48"/>
      <c r="CG182" s="48"/>
      <c r="CH182" s="48"/>
      <c r="CI182" s="48"/>
      <c r="CJ182" s="48"/>
      <c r="CK182" s="48">
        <v>0</v>
      </c>
      <c r="CL182" s="48"/>
      <c r="CM182" s="48">
        <v>0</v>
      </c>
      <c r="CN182" s="48">
        <v>0</v>
      </c>
      <c r="CO182" s="48"/>
      <c r="CP182" s="48">
        <v>5923467</v>
      </c>
    </row>
    <row r="183" spans="1:94" x14ac:dyDescent="0.35">
      <c r="A183" t="s">
        <v>946</v>
      </c>
      <c r="B183" s="48">
        <v>2658093</v>
      </c>
      <c r="C183" s="48">
        <v>2658093</v>
      </c>
      <c r="D183" s="48">
        <v>0</v>
      </c>
      <c r="E183" s="48">
        <v>0</v>
      </c>
      <c r="F183" s="48">
        <v>1023852</v>
      </c>
      <c r="G183" s="48">
        <v>765489</v>
      </c>
      <c r="H183" s="48">
        <v>256620</v>
      </c>
      <c r="I183" s="48">
        <v>1743</v>
      </c>
      <c r="J183" s="48"/>
      <c r="K183" s="48"/>
      <c r="L183" s="48"/>
      <c r="M183" s="48"/>
      <c r="N183" s="48"/>
      <c r="O183" s="48"/>
      <c r="P183" s="48"/>
      <c r="Q183" s="48">
        <v>27098</v>
      </c>
      <c r="R183" s="48"/>
      <c r="S183" s="48"/>
      <c r="T183" s="48">
        <v>0</v>
      </c>
      <c r="U183" s="48"/>
      <c r="V183" s="48"/>
      <c r="W183" s="48"/>
      <c r="X183" s="48"/>
      <c r="Y183" s="48"/>
      <c r="Z183" s="48"/>
      <c r="AA183" s="48">
        <v>0</v>
      </c>
      <c r="AB183" s="48"/>
      <c r="AC183" s="48"/>
      <c r="AD183" s="48"/>
      <c r="AE183" s="48">
        <v>16707</v>
      </c>
      <c r="AF183" s="48"/>
      <c r="AG183" s="48"/>
      <c r="AH183" s="48"/>
      <c r="AI183" s="48">
        <v>0</v>
      </c>
      <c r="AJ183" s="48">
        <v>0</v>
      </c>
      <c r="AK183" s="48"/>
      <c r="AL183" s="48"/>
      <c r="AM183" s="48"/>
      <c r="AN183" s="48"/>
      <c r="AO183" s="48"/>
      <c r="AP183" s="48">
        <v>10390</v>
      </c>
      <c r="AQ183" s="48">
        <v>0</v>
      </c>
      <c r="AR183" s="48"/>
      <c r="AS183" s="48">
        <v>0</v>
      </c>
      <c r="AT183" s="48">
        <v>0</v>
      </c>
      <c r="AU183" s="48"/>
      <c r="AV183" s="48">
        <v>0</v>
      </c>
      <c r="AW183" s="48"/>
      <c r="AX183" s="48">
        <v>109000</v>
      </c>
      <c r="AY183" s="48"/>
      <c r="AZ183" s="48"/>
      <c r="BA183" s="48">
        <v>0</v>
      </c>
      <c r="BB183" s="48">
        <v>9000</v>
      </c>
      <c r="BC183" s="48">
        <v>100000</v>
      </c>
      <c r="BD183" s="48"/>
      <c r="BE183" s="48"/>
      <c r="BF183" s="48">
        <v>0</v>
      </c>
      <c r="BG183" s="48">
        <v>0</v>
      </c>
      <c r="BH183" s="48">
        <v>0</v>
      </c>
      <c r="BI183" s="48"/>
      <c r="BJ183" s="48"/>
      <c r="BK183" s="48"/>
      <c r="BL183" s="48"/>
      <c r="BM183" s="48"/>
      <c r="BN183" s="48"/>
      <c r="BO183" s="48"/>
      <c r="BP183" s="48">
        <v>393828</v>
      </c>
      <c r="BQ183" s="48"/>
      <c r="BR183" s="48">
        <v>112790</v>
      </c>
      <c r="BS183" s="48"/>
      <c r="BT183" s="48">
        <v>36</v>
      </c>
      <c r="BU183" s="48">
        <v>153823</v>
      </c>
      <c r="BV183" s="48">
        <v>127179</v>
      </c>
      <c r="BW183" s="48"/>
      <c r="BX183" s="48"/>
      <c r="BY183" s="48"/>
      <c r="BZ183" s="48"/>
      <c r="CA183" s="48"/>
      <c r="CB183" s="48"/>
      <c r="CC183" s="48"/>
      <c r="CD183" s="48"/>
      <c r="CE183" s="48">
        <v>0</v>
      </c>
      <c r="CF183" s="48"/>
      <c r="CG183" s="48"/>
      <c r="CH183" s="48"/>
      <c r="CI183" s="48"/>
      <c r="CJ183" s="48"/>
      <c r="CK183" s="48">
        <v>0</v>
      </c>
      <c r="CL183" s="48"/>
      <c r="CM183" s="48">
        <v>0</v>
      </c>
      <c r="CN183" s="48">
        <v>0</v>
      </c>
      <c r="CO183" s="48"/>
      <c r="CP183" s="48">
        <v>4211871</v>
      </c>
    </row>
    <row r="184" spans="1:94" x14ac:dyDescent="0.35">
      <c r="A184" t="s">
        <v>948</v>
      </c>
      <c r="B184" s="48">
        <v>46580767</v>
      </c>
      <c r="C184" s="48">
        <v>37048758</v>
      </c>
      <c r="D184" s="48">
        <v>5014213</v>
      </c>
      <c r="E184" s="48">
        <v>4517796</v>
      </c>
      <c r="F184" s="48">
        <v>33380151</v>
      </c>
      <c r="G184" s="48">
        <v>19419195</v>
      </c>
      <c r="H184" s="48">
        <v>13894797</v>
      </c>
      <c r="I184" s="48">
        <v>66159</v>
      </c>
      <c r="J184" s="48">
        <v>9600000</v>
      </c>
      <c r="K184" s="48"/>
      <c r="L184" s="48"/>
      <c r="M184" s="48"/>
      <c r="N184" s="48"/>
      <c r="O184" s="48"/>
      <c r="P184" s="48">
        <v>9600000</v>
      </c>
      <c r="Q184" s="48">
        <v>5262375</v>
      </c>
      <c r="R184" s="48"/>
      <c r="S184" s="48"/>
      <c r="T184" s="48">
        <v>453132</v>
      </c>
      <c r="U184" s="48"/>
      <c r="V184" s="48"/>
      <c r="W184" s="48"/>
      <c r="X184" s="48"/>
      <c r="Y184" s="48">
        <v>36800</v>
      </c>
      <c r="Z184" s="48">
        <v>20279</v>
      </c>
      <c r="AA184" s="48">
        <v>4778</v>
      </c>
      <c r="AB184" s="48"/>
      <c r="AC184" s="48"/>
      <c r="AD184" s="48"/>
      <c r="AE184" s="48">
        <v>2081732</v>
      </c>
      <c r="AF184" s="48"/>
      <c r="AG184" s="48"/>
      <c r="AH184" s="48">
        <v>1098</v>
      </c>
      <c r="AI184" s="48">
        <v>18249</v>
      </c>
      <c r="AJ184" s="48">
        <v>0</v>
      </c>
      <c r="AK184" s="48">
        <v>19314</v>
      </c>
      <c r="AL184" s="48"/>
      <c r="AM184" s="48"/>
      <c r="AN184" s="48"/>
      <c r="AO184" s="48"/>
      <c r="AP184" s="48">
        <v>0</v>
      </c>
      <c r="AQ184" s="48">
        <v>295104</v>
      </c>
      <c r="AR184" s="48"/>
      <c r="AS184" s="48">
        <v>0</v>
      </c>
      <c r="AT184" s="48">
        <v>280748</v>
      </c>
      <c r="AU184" s="48">
        <v>2051143</v>
      </c>
      <c r="AV184" s="48">
        <v>0</v>
      </c>
      <c r="AW184" s="48"/>
      <c r="AX184" s="48">
        <v>7778544</v>
      </c>
      <c r="AY184" s="48"/>
      <c r="AZ184" s="48">
        <v>1744</v>
      </c>
      <c r="BA184" s="48">
        <v>0</v>
      </c>
      <c r="BB184" s="48">
        <v>10411</v>
      </c>
      <c r="BC184" s="48">
        <v>16834</v>
      </c>
      <c r="BD184" s="48"/>
      <c r="BE184" s="48">
        <v>1309</v>
      </c>
      <c r="BF184" s="48">
        <v>18963</v>
      </c>
      <c r="BG184" s="48">
        <v>6156848</v>
      </c>
      <c r="BH184" s="48">
        <v>92056</v>
      </c>
      <c r="BI184" s="48">
        <v>1404788</v>
      </c>
      <c r="BJ184" s="48"/>
      <c r="BK184" s="48"/>
      <c r="BL184" s="48">
        <v>22553</v>
      </c>
      <c r="BM184" s="48"/>
      <c r="BN184" s="48"/>
      <c r="BO184" s="48">
        <v>53036</v>
      </c>
      <c r="BP184" s="48">
        <v>14291600</v>
      </c>
      <c r="BQ184" s="48"/>
      <c r="BR184" s="48">
        <v>5921676</v>
      </c>
      <c r="BS184" s="48">
        <v>22072</v>
      </c>
      <c r="BT184" s="48">
        <v>7796</v>
      </c>
      <c r="BU184" s="48">
        <v>1954699</v>
      </c>
      <c r="BV184" s="48">
        <v>5281636</v>
      </c>
      <c r="BW184" s="48">
        <v>291264</v>
      </c>
      <c r="BX184" s="48">
        <v>494553</v>
      </c>
      <c r="BY184" s="48"/>
      <c r="BZ184" s="48">
        <v>317904</v>
      </c>
      <c r="CA184" s="48"/>
      <c r="CB184" s="48"/>
      <c r="CC184" s="48">
        <v>235660</v>
      </c>
      <c r="CD184" s="48">
        <v>235660</v>
      </c>
      <c r="CE184" s="48">
        <v>15282750</v>
      </c>
      <c r="CF184" s="48"/>
      <c r="CG184" s="48"/>
      <c r="CH184" s="48">
        <v>0</v>
      </c>
      <c r="CI184" s="48"/>
      <c r="CJ184" s="48"/>
      <c r="CK184" s="48">
        <v>0</v>
      </c>
      <c r="CL184" s="48">
        <v>1837500</v>
      </c>
      <c r="CM184" s="48">
        <v>1501500</v>
      </c>
      <c r="CN184" s="48">
        <v>1668750</v>
      </c>
      <c r="CO184" s="48">
        <v>10275000</v>
      </c>
      <c r="CP184" s="48">
        <v>132411846</v>
      </c>
    </row>
    <row r="185" spans="1:94" x14ac:dyDescent="0.35">
      <c r="A185" t="s">
        <v>955</v>
      </c>
      <c r="B185" s="48">
        <v>117994361</v>
      </c>
      <c r="C185" s="48">
        <v>94791634</v>
      </c>
      <c r="D185" s="48">
        <v>13703916</v>
      </c>
      <c r="E185" s="48">
        <v>9498810</v>
      </c>
      <c r="F185" s="48">
        <v>118510780</v>
      </c>
      <c r="G185" s="48">
        <v>74821132</v>
      </c>
      <c r="H185" s="48">
        <v>43129772</v>
      </c>
      <c r="I185" s="48">
        <v>559877</v>
      </c>
      <c r="J185" s="48">
        <v>0</v>
      </c>
      <c r="K185" s="48"/>
      <c r="L185" s="48"/>
      <c r="M185" s="48">
        <v>0</v>
      </c>
      <c r="N185" s="48">
        <v>0</v>
      </c>
      <c r="O185" s="48"/>
      <c r="P185" s="48">
        <v>0</v>
      </c>
      <c r="Q185" s="48">
        <v>10157570</v>
      </c>
      <c r="R185" s="48"/>
      <c r="S185" s="48"/>
      <c r="T185" s="48">
        <v>2771338</v>
      </c>
      <c r="U185" s="48"/>
      <c r="V185" s="48">
        <v>0</v>
      </c>
      <c r="W185" s="48"/>
      <c r="X185" s="48">
        <v>0</v>
      </c>
      <c r="Y185" s="48">
        <v>8178</v>
      </c>
      <c r="Z185" s="48">
        <v>17152</v>
      </c>
      <c r="AA185" s="48">
        <v>0</v>
      </c>
      <c r="AB185" s="48"/>
      <c r="AC185" s="48"/>
      <c r="AD185" s="48"/>
      <c r="AE185" s="48">
        <v>2406083</v>
      </c>
      <c r="AF185" s="48"/>
      <c r="AG185" s="48"/>
      <c r="AH185" s="48"/>
      <c r="AI185" s="48">
        <v>1597388</v>
      </c>
      <c r="AJ185" s="48">
        <v>85370</v>
      </c>
      <c r="AK185" s="48">
        <v>43454</v>
      </c>
      <c r="AL185" s="48"/>
      <c r="AM185" s="48"/>
      <c r="AN185" s="48">
        <v>0</v>
      </c>
      <c r="AO185" s="48"/>
      <c r="AP185" s="48">
        <v>595268</v>
      </c>
      <c r="AQ185" s="48">
        <v>1301491</v>
      </c>
      <c r="AR185" s="48">
        <v>0</v>
      </c>
      <c r="AS185" s="48">
        <v>108703</v>
      </c>
      <c r="AT185" s="48">
        <v>812863</v>
      </c>
      <c r="AU185" s="48">
        <v>0</v>
      </c>
      <c r="AV185" s="48">
        <v>410283</v>
      </c>
      <c r="AW185" s="48"/>
      <c r="AX185" s="48">
        <v>41385154</v>
      </c>
      <c r="AY185" s="48">
        <v>22316</v>
      </c>
      <c r="AZ185" s="48">
        <v>10465</v>
      </c>
      <c r="BA185" s="48">
        <v>33727</v>
      </c>
      <c r="BB185" s="48">
        <v>1129944</v>
      </c>
      <c r="BC185" s="48">
        <v>87802</v>
      </c>
      <c r="BD185" s="48"/>
      <c r="BE185" s="48">
        <v>7180</v>
      </c>
      <c r="BF185" s="48">
        <v>28445</v>
      </c>
      <c r="BG185" s="48">
        <v>24770476</v>
      </c>
      <c r="BH185" s="48">
        <v>13664313</v>
      </c>
      <c r="BI185" s="48">
        <v>1394133</v>
      </c>
      <c r="BJ185" s="48">
        <v>1689</v>
      </c>
      <c r="BK185" s="48">
        <v>3410</v>
      </c>
      <c r="BL185" s="48">
        <v>4830</v>
      </c>
      <c r="BM185" s="48">
        <v>205893</v>
      </c>
      <c r="BN185" s="48"/>
      <c r="BO185" s="48">
        <v>20529</v>
      </c>
      <c r="BP185" s="48">
        <v>20592313</v>
      </c>
      <c r="BQ185" s="48">
        <v>1985</v>
      </c>
      <c r="BR185" s="48">
        <v>5752514</v>
      </c>
      <c r="BS185" s="48">
        <v>75575</v>
      </c>
      <c r="BT185" s="48">
        <v>2852</v>
      </c>
      <c r="BU185" s="48">
        <v>4363398</v>
      </c>
      <c r="BV185" s="48">
        <v>9288478</v>
      </c>
      <c r="BW185" s="48">
        <v>496907</v>
      </c>
      <c r="BX185" s="48">
        <v>371293</v>
      </c>
      <c r="BY185" s="48">
        <v>91310</v>
      </c>
      <c r="BZ185" s="48">
        <v>138670</v>
      </c>
      <c r="CA185" s="48"/>
      <c r="CB185" s="48">
        <v>9331</v>
      </c>
      <c r="CC185" s="48">
        <v>537305</v>
      </c>
      <c r="CD185" s="48">
        <v>537305</v>
      </c>
      <c r="CE185" s="48">
        <v>7704750</v>
      </c>
      <c r="CF185" s="48"/>
      <c r="CG185" s="48"/>
      <c r="CH185" s="48"/>
      <c r="CI185" s="48"/>
      <c r="CJ185" s="48"/>
      <c r="CK185" s="48">
        <v>0</v>
      </c>
      <c r="CL185" s="48">
        <v>1500000</v>
      </c>
      <c r="CM185" s="48">
        <v>2042250</v>
      </c>
      <c r="CN185" s="48">
        <v>1162500</v>
      </c>
      <c r="CO185" s="48">
        <v>3000000</v>
      </c>
      <c r="CP185" s="48">
        <v>316882232</v>
      </c>
    </row>
    <row r="186" spans="1:94" x14ac:dyDescent="0.35">
      <c r="A186" t="s">
        <v>963</v>
      </c>
      <c r="B186" s="48">
        <v>7973081</v>
      </c>
      <c r="C186" s="48">
        <v>7659266</v>
      </c>
      <c r="D186" s="48">
        <v>311978</v>
      </c>
      <c r="E186" s="48">
        <v>1837</v>
      </c>
      <c r="F186" s="48">
        <v>5656606</v>
      </c>
      <c r="G186" s="48">
        <v>3523849</v>
      </c>
      <c r="H186" s="48">
        <v>2095658</v>
      </c>
      <c r="I186" s="48">
        <v>37099</v>
      </c>
      <c r="J186" s="48">
        <v>0</v>
      </c>
      <c r="K186" s="48"/>
      <c r="L186" s="48"/>
      <c r="M186" s="48"/>
      <c r="N186" s="48"/>
      <c r="O186" s="48"/>
      <c r="P186" s="48">
        <v>0</v>
      </c>
      <c r="Q186" s="48">
        <v>945552</v>
      </c>
      <c r="R186" s="48"/>
      <c r="S186" s="48"/>
      <c r="T186" s="48">
        <v>301038</v>
      </c>
      <c r="U186" s="48"/>
      <c r="V186" s="48"/>
      <c r="W186" s="48"/>
      <c r="X186" s="48"/>
      <c r="Y186" s="48">
        <v>20508</v>
      </c>
      <c r="Z186" s="48">
        <v>19734</v>
      </c>
      <c r="AA186" s="48"/>
      <c r="AB186" s="48"/>
      <c r="AC186" s="48"/>
      <c r="AD186" s="48"/>
      <c r="AE186" s="48">
        <v>181572</v>
      </c>
      <c r="AF186" s="48"/>
      <c r="AG186" s="48"/>
      <c r="AH186" s="48">
        <v>4508</v>
      </c>
      <c r="AI186" s="48">
        <v>265452</v>
      </c>
      <c r="AJ186" s="48">
        <v>0</v>
      </c>
      <c r="AK186" s="48">
        <v>4753</v>
      </c>
      <c r="AL186" s="48"/>
      <c r="AM186" s="48"/>
      <c r="AN186" s="48"/>
      <c r="AO186" s="48"/>
      <c r="AP186" s="48">
        <v>0</v>
      </c>
      <c r="AQ186" s="48">
        <v>56114</v>
      </c>
      <c r="AR186" s="48"/>
      <c r="AS186" s="48">
        <v>0</v>
      </c>
      <c r="AT186" s="48">
        <v>91873</v>
      </c>
      <c r="AU186" s="48">
        <v>0</v>
      </c>
      <c r="AV186" s="48">
        <v>0</v>
      </c>
      <c r="AW186" s="48"/>
      <c r="AX186" s="48">
        <v>4535596</v>
      </c>
      <c r="AY186" s="48"/>
      <c r="AZ186" s="48">
        <v>1744</v>
      </c>
      <c r="BA186" s="48">
        <v>0</v>
      </c>
      <c r="BB186" s="48">
        <v>31401</v>
      </c>
      <c r="BC186" s="48">
        <v>0</v>
      </c>
      <c r="BD186" s="48"/>
      <c r="BE186" s="48"/>
      <c r="BF186" s="48">
        <v>0</v>
      </c>
      <c r="BG186" s="48">
        <v>5732</v>
      </c>
      <c r="BH186" s="48">
        <v>4414776</v>
      </c>
      <c r="BI186" s="48">
        <v>49000</v>
      </c>
      <c r="BJ186" s="48"/>
      <c r="BK186" s="48"/>
      <c r="BL186" s="48">
        <v>32943</v>
      </c>
      <c r="BM186" s="48">
        <v>0</v>
      </c>
      <c r="BN186" s="48"/>
      <c r="BO186" s="48"/>
      <c r="BP186" s="48">
        <v>288479</v>
      </c>
      <c r="BQ186" s="48"/>
      <c r="BR186" s="48">
        <v>104894</v>
      </c>
      <c r="BS186" s="48"/>
      <c r="BT186" s="48"/>
      <c r="BU186" s="48"/>
      <c r="BV186" s="48">
        <v>165978</v>
      </c>
      <c r="BW186" s="48"/>
      <c r="BX186" s="48"/>
      <c r="BY186" s="48"/>
      <c r="BZ186" s="48"/>
      <c r="CA186" s="48"/>
      <c r="CB186" s="48">
        <v>17606</v>
      </c>
      <c r="CC186" s="48">
        <v>0</v>
      </c>
      <c r="CD186" s="48">
        <v>0</v>
      </c>
      <c r="CE186" s="48">
        <v>0</v>
      </c>
      <c r="CF186" s="48"/>
      <c r="CG186" s="48"/>
      <c r="CH186" s="48"/>
      <c r="CI186" s="48"/>
      <c r="CJ186" s="48"/>
      <c r="CK186" s="48">
        <v>0</v>
      </c>
      <c r="CL186" s="48"/>
      <c r="CM186" s="48">
        <v>0</v>
      </c>
      <c r="CN186" s="48">
        <v>0</v>
      </c>
      <c r="CO186" s="48"/>
      <c r="CP186" s="48">
        <v>19399315</v>
      </c>
    </row>
    <row r="187" spans="1:94" x14ac:dyDescent="0.35">
      <c r="A187" t="s">
        <v>967</v>
      </c>
      <c r="B187" s="48">
        <v>62577253</v>
      </c>
      <c r="C187" s="48">
        <v>56814285</v>
      </c>
      <c r="D187" s="48">
        <v>1844281</v>
      </c>
      <c r="E187" s="48">
        <v>3918687</v>
      </c>
      <c r="F187" s="48">
        <v>41989974</v>
      </c>
      <c r="G187" s="48">
        <v>24963869</v>
      </c>
      <c r="H187" s="48">
        <v>16799897</v>
      </c>
      <c r="I187" s="48">
        <v>226209</v>
      </c>
      <c r="J187" s="48">
        <v>8000000</v>
      </c>
      <c r="K187" s="48"/>
      <c r="L187" s="48"/>
      <c r="M187" s="48"/>
      <c r="N187" s="48"/>
      <c r="O187" s="48"/>
      <c r="P187" s="48">
        <v>8000000</v>
      </c>
      <c r="Q187" s="48">
        <v>4133084</v>
      </c>
      <c r="R187" s="48"/>
      <c r="S187" s="48"/>
      <c r="T187" s="48">
        <v>366516</v>
      </c>
      <c r="U187" s="48"/>
      <c r="V187" s="48"/>
      <c r="W187" s="48"/>
      <c r="X187" s="48"/>
      <c r="Y187" s="48">
        <v>17718</v>
      </c>
      <c r="Z187" s="48">
        <v>56730</v>
      </c>
      <c r="AA187" s="48">
        <v>7167</v>
      </c>
      <c r="AB187" s="48"/>
      <c r="AC187" s="48"/>
      <c r="AD187" s="48"/>
      <c r="AE187" s="48">
        <v>490458</v>
      </c>
      <c r="AF187" s="48">
        <v>0</v>
      </c>
      <c r="AG187" s="48"/>
      <c r="AH187" s="48"/>
      <c r="AI187" s="48">
        <v>68660</v>
      </c>
      <c r="AJ187" s="48">
        <v>59344</v>
      </c>
      <c r="AK187" s="48">
        <v>33269</v>
      </c>
      <c r="AL187" s="48"/>
      <c r="AM187" s="48"/>
      <c r="AN187" s="48"/>
      <c r="AO187" s="48"/>
      <c r="AP187" s="48">
        <v>33349</v>
      </c>
      <c r="AQ187" s="48">
        <v>882524</v>
      </c>
      <c r="AR187" s="48"/>
      <c r="AS187" s="48">
        <v>978327</v>
      </c>
      <c r="AT187" s="48">
        <v>113448</v>
      </c>
      <c r="AU187" s="48">
        <v>1025571</v>
      </c>
      <c r="AV187" s="48"/>
      <c r="AW187" s="48"/>
      <c r="AX187" s="48">
        <v>12641440</v>
      </c>
      <c r="AY187" s="48">
        <v>22316</v>
      </c>
      <c r="AZ187" s="48">
        <v>187189</v>
      </c>
      <c r="BA187" s="48">
        <v>0</v>
      </c>
      <c r="BB187" s="48">
        <v>45000</v>
      </c>
      <c r="BC187" s="48">
        <v>0</v>
      </c>
      <c r="BD187" s="48">
        <v>0</v>
      </c>
      <c r="BE187" s="48">
        <v>6399</v>
      </c>
      <c r="BF187" s="48">
        <v>0</v>
      </c>
      <c r="BG187" s="48">
        <v>5488625</v>
      </c>
      <c r="BH187" s="48">
        <v>6566593</v>
      </c>
      <c r="BI187" s="48">
        <v>245000</v>
      </c>
      <c r="BJ187" s="48"/>
      <c r="BK187" s="48"/>
      <c r="BL187" s="48">
        <v>0</v>
      </c>
      <c r="BM187" s="48">
        <v>75819</v>
      </c>
      <c r="BN187" s="48"/>
      <c r="BO187" s="48">
        <v>4498</v>
      </c>
      <c r="BP187" s="48">
        <v>6485246</v>
      </c>
      <c r="BQ187" s="48"/>
      <c r="BR187" s="48">
        <v>4511586</v>
      </c>
      <c r="BS187" s="48"/>
      <c r="BT187" s="48"/>
      <c r="BU187" s="48">
        <v>402030</v>
      </c>
      <c r="BV187" s="48">
        <v>1227577</v>
      </c>
      <c r="BW187" s="48">
        <v>94354</v>
      </c>
      <c r="BX187" s="48">
        <v>233304</v>
      </c>
      <c r="BY187" s="48"/>
      <c r="BZ187" s="48">
        <v>16396</v>
      </c>
      <c r="CA187" s="48"/>
      <c r="CB187" s="48"/>
      <c r="CC187" s="48">
        <v>259226</v>
      </c>
      <c r="CD187" s="48">
        <v>259226</v>
      </c>
      <c r="CE187" s="48">
        <v>6895000</v>
      </c>
      <c r="CF187" s="48"/>
      <c r="CG187" s="48"/>
      <c r="CH187" s="48">
        <v>250000</v>
      </c>
      <c r="CI187" s="48"/>
      <c r="CJ187" s="48"/>
      <c r="CK187" s="48">
        <v>0</v>
      </c>
      <c r="CL187" s="48">
        <v>675000</v>
      </c>
      <c r="CM187" s="48">
        <v>3570000</v>
      </c>
      <c r="CN187" s="48">
        <v>1050000</v>
      </c>
      <c r="CO187" s="48">
        <v>1350000</v>
      </c>
      <c r="CP187" s="48">
        <v>142981224</v>
      </c>
    </row>
    <row r="188" spans="1:94" x14ac:dyDescent="0.35">
      <c r="A188" t="s">
        <v>969</v>
      </c>
      <c r="B188" s="48">
        <v>84401450</v>
      </c>
      <c r="C188" s="48">
        <v>70535837</v>
      </c>
      <c r="D188" s="48">
        <v>8174959</v>
      </c>
      <c r="E188" s="48">
        <v>5690654</v>
      </c>
      <c r="F188" s="48">
        <v>68212648</v>
      </c>
      <c r="G188" s="48">
        <v>42550793</v>
      </c>
      <c r="H188" s="48">
        <v>25599227</v>
      </c>
      <c r="I188" s="48">
        <v>62628</v>
      </c>
      <c r="J188" s="48">
        <v>12432748</v>
      </c>
      <c r="K188" s="48"/>
      <c r="L188" s="48"/>
      <c r="M188" s="48">
        <v>400000</v>
      </c>
      <c r="N188" s="48">
        <v>32748</v>
      </c>
      <c r="O188" s="48"/>
      <c r="P188" s="48">
        <v>12000000</v>
      </c>
      <c r="Q188" s="48">
        <v>7801240</v>
      </c>
      <c r="R188" s="48"/>
      <c r="S188" s="48"/>
      <c r="T188" s="48">
        <v>1062595</v>
      </c>
      <c r="U188" s="48"/>
      <c r="V188" s="48"/>
      <c r="W188" s="48"/>
      <c r="X188" s="48"/>
      <c r="Y188" s="48">
        <v>810</v>
      </c>
      <c r="Z188" s="48">
        <v>0</v>
      </c>
      <c r="AA188" s="48">
        <v>0</v>
      </c>
      <c r="AB188" s="48"/>
      <c r="AC188" s="48"/>
      <c r="AD188" s="48"/>
      <c r="AE188" s="48">
        <v>430393</v>
      </c>
      <c r="AF188" s="48">
        <v>0</v>
      </c>
      <c r="AG188" s="48"/>
      <c r="AH188" s="48"/>
      <c r="AI188" s="48">
        <v>976851</v>
      </c>
      <c r="AJ188" s="48">
        <v>26354</v>
      </c>
      <c r="AK188" s="48">
        <v>36664</v>
      </c>
      <c r="AL188" s="48"/>
      <c r="AM188" s="48"/>
      <c r="AN188" s="48"/>
      <c r="AO188" s="48"/>
      <c r="AP188" s="48">
        <v>0</v>
      </c>
      <c r="AQ188" s="48">
        <v>650000</v>
      </c>
      <c r="AR188" s="48">
        <v>0</v>
      </c>
      <c r="AS188" s="48">
        <v>3043685</v>
      </c>
      <c r="AT188" s="48">
        <v>505999</v>
      </c>
      <c r="AU188" s="48">
        <v>1067889</v>
      </c>
      <c r="AV188" s="48"/>
      <c r="AW188" s="48"/>
      <c r="AX188" s="48">
        <v>42641674</v>
      </c>
      <c r="AY188" s="48">
        <v>33475</v>
      </c>
      <c r="AZ188" s="48">
        <v>5233</v>
      </c>
      <c r="BA188" s="48">
        <v>0</v>
      </c>
      <c r="BB188" s="48">
        <v>2356622</v>
      </c>
      <c r="BC188" s="48">
        <v>0</v>
      </c>
      <c r="BD188" s="48"/>
      <c r="BE188" s="48">
        <v>7180</v>
      </c>
      <c r="BF188" s="48">
        <v>0</v>
      </c>
      <c r="BG188" s="48">
        <v>31023306</v>
      </c>
      <c r="BH188" s="48">
        <v>8815707</v>
      </c>
      <c r="BI188" s="48">
        <v>392000</v>
      </c>
      <c r="BJ188" s="48">
        <v>0</v>
      </c>
      <c r="BK188" s="48">
        <v>5533</v>
      </c>
      <c r="BL188" s="48">
        <v>0</v>
      </c>
      <c r="BM188" s="48">
        <v>0</v>
      </c>
      <c r="BN188" s="48"/>
      <c r="BO188" s="48">
        <v>2619</v>
      </c>
      <c r="BP188" s="48">
        <v>7485911</v>
      </c>
      <c r="BQ188" s="48"/>
      <c r="BR188" s="48">
        <v>4029974</v>
      </c>
      <c r="BS188" s="48"/>
      <c r="BT188" s="48"/>
      <c r="BU188" s="48">
        <v>743373</v>
      </c>
      <c r="BV188" s="48">
        <v>2563734</v>
      </c>
      <c r="BW188" s="48">
        <v>36955</v>
      </c>
      <c r="BX188" s="48">
        <v>0</v>
      </c>
      <c r="BY188" s="48"/>
      <c r="BZ188" s="48">
        <v>12823</v>
      </c>
      <c r="CA188" s="48"/>
      <c r="CB188" s="48">
        <v>99052</v>
      </c>
      <c r="CC188" s="48">
        <v>438328</v>
      </c>
      <c r="CD188" s="48">
        <v>438328</v>
      </c>
      <c r="CE188" s="48">
        <v>6251145</v>
      </c>
      <c r="CF188" s="48"/>
      <c r="CG188" s="48"/>
      <c r="CH188" s="48">
        <v>288645</v>
      </c>
      <c r="CI188" s="48"/>
      <c r="CJ188" s="48"/>
      <c r="CK188" s="48">
        <v>0</v>
      </c>
      <c r="CL188" s="48">
        <v>675000</v>
      </c>
      <c r="CM188" s="48">
        <v>3675000</v>
      </c>
      <c r="CN188" s="48">
        <v>262500</v>
      </c>
      <c r="CO188" s="48">
        <v>1350000</v>
      </c>
      <c r="CP188" s="48">
        <v>229665144</v>
      </c>
    </row>
    <row r="189" spans="1:94" x14ac:dyDescent="0.35">
      <c r="A189" t="s">
        <v>973</v>
      </c>
      <c r="B189" s="48">
        <v>8343536</v>
      </c>
      <c r="C189" s="48">
        <v>7022097</v>
      </c>
      <c r="D189" s="48">
        <v>1129933</v>
      </c>
      <c r="E189" s="48">
        <v>191506</v>
      </c>
      <c r="F189" s="48">
        <v>10219592</v>
      </c>
      <c r="G189" s="48">
        <v>5476821</v>
      </c>
      <c r="H189" s="48">
        <v>4729808</v>
      </c>
      <c r="I189" s="48">
        <v>12963</v>
      </c>
      <c r="J189" s="48">
        <v>1600000</v>
      </c>
      <c r="K189" s="48"/>
      <c r="L189" s="48"/>
      <c r="M189" s="48"/>
      <c r="N189" s="48"/>
      <c r="O189" s="48"/>
      <c r="P189" s="48">
        <v>1600000</v>
      </c>
      <c r="Q189" s="48">
        <v>496100</v>
      </c>
      <c r="R189" s="48"/>
      <c r="S189" s="48"/>
      <c r="T189" s="48">
        <v>257896</v>
      </c>
      <c r="U189" s="48"/>
      <c r="V189" s="48"/>
      <c r="W189" s="48"/>
      <c r="X189" s="48"/>
      <c r="Y189" s="48">
        <v>0</v>
      </c>
      <c r="Z189" s="48">
        <v>0</v>
      </c>
      <c r="AA189" s="48">
        <v>0</v>
      </c>
      <c r="AB189" s="48"/>
      <c r="AC189" s="48"/>
      <c r="AD189" s="48"/>
      <c r="AE189" s="48">
        <v>909</v>
      </c>
      <c r="AF189" s="48"/>
      <c r="AG189" s="48"/>
      <c r="AH189" s="48"/>
      <c r="AI189" s="48">
        <v>23323</v>
      </c>
      <c r="AJ189" s="48">
        <v>1929</v>
      </c>
      <c r="AK189" s="48">
        <v>4831</v>
      </c>
      <c r="AL189" s="48"/>
      <c r="AM189" s="48"/>
      <c r="AN189" s="48"/>
      <c r="AO189" s="48"/>
      <c r="AP189" s="48">
        <v>0</v>
      </c>
      <c r="AQ189" s="48">
        <v>75000</v>
      </c>
      <c r="AR189" s="48"/>
      <c r="AS189" s="48">
        <v>0</v>
      </c>
      <c r="AT189" s="48">
        <v>132213</v>
      </c>
      <c r="AU189" s="48">
        <v>0</v>
      </c>
      <c r="AV189" s="48">
        <v>0</v>
      </c>
      <c r="AW189" s="48"/>
      <c r="AX189" s="48">
        <v>1077835</v>
      </c>
      <c r="AY189" s="48"/>
      <c r="AZ189" s="48">
        <v>23342</v>
      </c>
      <c r="BA189" s="48">
        <v>0</v>
      </c>
      <c r="BB189" s="48">
        <v>987440</v>
      </c>
      <c r="BC189" s="48">
        <v>0</v>
      </c>
      <c r="BD189" s="48"/>
      <c r="BE189" s="48">
        <v>4308</v>
      </c>
      <c r="BF189" s="48">
        <v>0</v>
      </c>
      <c r="BG189" s="48">
        <v>13745</v>
      </c>
      <c r="BH189" s="48">
        <v>0</v>
      </c>
      <c r="BI189" s="48">
        <v>49000</v>
      </c>
      <c r="BJ189" s="48"/>
      <c r="BK189" s="48"/>
      <c r="BL189" s="48">
        <v>0</v>
      </c>
      <c r="BM189" s="48">
        <v>0</v>
      </c>
      <c r="BN189" s="48"/>
      <c r="BO189" s="48"/>
      <c r="BP189" s="48">
        <v>1289205</v>
      </c>
      <c r="BQ189" s="48"/>
      <c r="BR189" s="48">
        <v>239609</v>
      </c>
      <c r="BS189" s="48">
        <v>14657</v>
      </c>
      <c r="BT189" s="48">
        <v>499</v>
      </c>
      <c r="BU189" s="48">
        <v>341197</v>
      </c>
      <c r="BV189" s="48">
        <v>523530</v>
      </c>
      <c r="BW189" s="48">
        <v>98286</v>
      </c>
      <c r="BX189" s="48"/>
      <c r="BY189" s="48"/>
      <c r="BZ189" s="48">
        <v>18035</v>
      </c>
      <c r="CA189" s="48">
        <v>27730</v>
      </c>
      <c r="CB189" s="48">
        <v>25661</v>
      </c>
      <c r="CC189" s="48">
        <v>0</v>
      </c>
      <c r="CD189" s="48">
        <v>0</v>
      </c>
      <c r="CE189" s="48">
        <v>0</v>
      </c>
      <c r="CF189" s="48"/>
      <c r="CG189" s="48"/>
      <c r="CH189" s="48"/>
      <c r="CI189" s="48"/>
      <c r="CJ189" s="48"/>
      <c r="CK189" s="48">
        <v>0</v>
      </c>
      <c r="CL189" s="48">
        <v>0</v>
      </c>
      <c r="CM189" s="48">
        <v>0</v>
      </c>
      <c r="CN189" s="48">
        <v>0</v>
      </c>
      <c r="CO189" s="48">
        <v>0</v>
      </c>
      <c r="CP189" s="48">
        <v>23026267</v>
      </c>
    </row>
    <row r="190" spans="1:94" x14ac:dyDescent="0.35">
      <c r="A190" t="s">
        <v>975</v>
      </c>
      <c r="B190" s="48">
        <v>20003044</v>
      </c>
      <c r="C190" s="48">
        <v>17376516</v>
      </c>
      <c r="D190" s="48">
        <v>1073249</v>
      </c>
      <c r="E190" s="48">
        <v>1553279</v>
      </c>
      <c r="F190" s="48">
        <v>21449659</v>
      </c>
      <c r="G190" s="48">
        <v>13879533</v>
      </c>
      <c r="H190" s="48">
        <v>7494263</v>
      </c>
      <c r="I190" s="48">
        <v>75863</v>
      </c>
      <c r="J190" s="48">
        <v>4800000</v>
      </c>
      <c r="K190" s="48"/>
      <c r="L190" s="48"/>
      <c r="M190" s="48"/>
      <c r="N190" s="48"/>
      <c r="O190" s="48"/>
      <c r="P190" s="48">
        <v>4800000</v>
      </c>
      <c r="Q190" s="48">
        <v>1449519</v>
      </c>
      <c r="R190" s="48"/>
      <c r="S190" s="48"/>
      <c r="T190" s="48">
        <v>398624</v>
      </c>
      <c r="U190" s="48"/>
      <c r="V190" s="48"/>
      <c r="W190" s="48"/>
      <c r="X190" s="48"/>
      <c r="Y190" s="48">
        <v>1363</v>
      </c>
      <c r="Z190" s="48">
        <v>6926</v>
      </c>
      <c r="AA190" s="48">
        <v>0</v>
      </c>
      <c r="AB190" s="48"/>
      <c r="AC190" s="48"/>
      <c r="AD190" s="48"/>
      <c r="AE190" s="48">
        <v>533387</v>
      </c>
      <c r="AF190" s="48"/>
      <c r="AG190" s="48"/>
      <c r="AH190" s="48">
        <v>4508</v>
      </c>
      <c r="AI190" s="48">
        <v>59193</v>
      </c>
      <c r="AJ190" s="48">
        <v>3201</v>
      </c>
      <c r="AK190" s="48">
        <v>42096</v>
      </c>
      <c r="AL190" s="48"/>
      <c r="AM190" s="48"/>
      <c r="AN190" s="48"/>
      <c r="AO190" s="48"/>
      <c r="AP190" s="48">
        <v>22305</v>
      </c>
      <c r="AQ190" s="48">
        <v>200000</v>
      </c>
      <c r="AR190" s="48"/>
      <c r="AS190" s="48">
        <v>0</v>
      </c>
      <c r="AT190" s="48">
        <v>177916</v>
      </c>
      <c r="AU190" s="48">
        <v>0</v>
      </c>
      <c r="AV190" s="48">
        <v>0</v>
      </c>
      <c r="AW190" s="48"/>
      <c r="AX190" s="48">
        <v>1878012</v>
      </c>
      <c r="AY190" s="48"/>
      <c r="AZ190" s="48"/>
      <c r="BA190" s="48">
        <v>0</v>
      </c>
      <c r="BB190" s="48">
        <v>1245997</v>
      </c>
      <c r="BC190" s="48">
        <v>263765</v>
      </c>
      <c r="BD190" s="48"/>
      <c r="BE190" s="48"/>
      <c r="BF190" s="48">
        <v>0</v>
      </c>
      <c r="BG190" s="48">
        <v>38711</v>
      </c>
      <c r="BH190" s="48">
        <v>140252</v>
      </c>
      <c r="BI190" s="48">
        <v>149924</v>
      </c>
      <c r="BJ190" s="48">
        <v>2619</v>
      </c>
      <c r="BK190" s="48">
        <v>3410</v>
      </c>
      <c r="BL190" s="48">
        <v>0</v>
      </c>
      <c r="BM190" s="48">
        <v>19460</v>
      </c>
      <c r="BN190" s="48"/>
      <c r="BO190" s="48">
        <v>13874</v>
      </c>
      <c r="BP190" s="48">
        <v>2274988</v>
      </c>
      <c r="BQ190" s="48"/>
      <c r="BR190" s="48">
        <v>615325</v>
      </c>
      <c r="BS190" s="48"/>
      <c r="BT190" s="48"/>
      <c r="BU190" s="48"/>
      <c r="BV190" s="48">
        <v>1517742</v>
      </c>
      <c r="BW190" s="48"/>
      <c r="BX190" s="48">
        <v>141400</v>
      </c>
      <c r="BY190" s="48"/>
      <c r="BZ190" s="48"/>
      <c r="CA190" s="48">
        <v>521</v>
      </c>
      <c r="CB190" s="48"/>
      <c r="CC190" s="48">
        <v>23566</v>
      </c>
      <c r="CD190" s="48">
        <v>23566</v>
      </c>
      <c r="CE190" s="48">
        <v>0</v>
      </c>
      <c r="CF190" s="48"/>
      <c r="CG190" s="48"/>
      <c r="CH190" s="48"/>
      <c r="CI190" s="48"/>
      <c r="CJ190" s="48"/>
      <c r="CK190" s="48">
        <v>0</v>
      </c>
      <c r="CL190" s="48">
        <v>0</v>
      </c>
      <c r="CM190" s="48">
        <v>0</v>
      </c>
      <c r="CN190" s="48">
        <v>0</v>
      </c>
      <c r="CO190" s="48">
        <v>0</v>
      </c>
      <c r="CP190" s="48">
        <v>51878788</v>
      </c>
    </row>
    <row r="191" spans="1:94" x14ac:dyDescent="0.35">
      <c r="A191" t="s">
        <v>978</v>
      </c>
      <c r="B191" s="48">
        <v>9335265</v>
      </c>
      <c r="C191" s="48">
        <v>7782763</v>
      </c>
      <c r="D191" s="48">
        <v>892912</v>
      </c>
      <c r="E191" s="48">
        <v>659590</v>
      </c>
      <c r="F191" s="48">
        <v>6794873</v>
      </c>
      <c r="G191" s="48">
        <v>2720059</v>
      </c>
      <c r="H191" s="48">
        <v>4032391</v>
      </c>
      <c r="I191" s="48">
        <v>42422</v>
      </c>
      <c r="J191" s="48">
        <v>1600000</v>
      </c>
      <c r="K191" s="48"/>
      <c r="L191" s="48"/>
      <c r="M191" s="48"/>
      <c r="N191" s="48"/>
      <c r="O191" s="48"/>
      <c r="P191" s="48">
        <v>1600000</v>
      </c>
      <c r="Q191" s="48">
        <v>950965</v>
      </c>
      <c r="R191" s="48">
        <v>3849</v>
      </c>
      <c r="S191" s="48"/>
      <c r="T191" s="48">
        <v>244838</v>
      </c>
      <c r="U191" s="48"/>
      <c r="V191" s="48"/>
      <c r="W191" s="48"/>
      <c r="X191" s="48"/>
      <c r="Y191" s="48">
        <v>16355</v>
      </c>
      <c r="Z191" s="48">
        <v>4617</v>
      </c>
      <c r="AA191" s="48">
        <v>3415</v>
      </c>
      <c r="AB191" s="48"/>
      <c r="AC191" s="48"/>
      <c r="AD191" s="48"/>
      <c r="AE191" s="48">
        <v>94149</v>
      </c>
      <c r="AF191" s="48"/>
      <c r="AG191" s="48"/>
      <c r="AH191" s="48"/>
      <c r="AI191" s="48">
        <v>171563</v>
      </c>
      <c r="AJ191" s="48">
        <v>0</v>
      </c>
      <c r="AK191" s="48">
        <v>13579</v>
      </c>
      <c r="AL191" s="48"/>
      <c r="AM191" s="48"/>
      <c r="AN191" s="48"/>
      <c r="AO191" s="48"/>
      <c r="AP191" s="48">
        <v>0</v>
      </c>
      <c r="AQ191" s="48">
        <v>150000</v>
      </c>
      <c r="AR191" s="48">
        <v>0</v>
      </c>
      <c r="AS191" s="48">
        <v>108703</v>
      </c>
      <c r="AT191" s="48">
        <v>52232</v>
      </c>
      <c r="AU191" s="48">
        <v>85464</v>
      </c>
      <c r="AV191" s="48">
        <v>2199</v>
      </c>
      <c r="AW191" s="48"/>
      <c r="AX191" s="48">
        <v>1330425</v>
      </c>
      <c r="AY191" s="48"/>
      <c r="AZ191" s="48">
        <v>3488</v>
      </c>
      <c r="BA191" s="48">
        <v>2636</v>
      </c>
      <c r="BB191" s="48">
        <v>974031</v>
      </c>
      <c r="BC191" s="48">
        <v>16052</v>
      </c>
      <c r="BD191" s="48"/>
      <c r="BE191" s="48"/>
      <c r="BF191" s="48">
        <v>0</v>
      </c>
      <c r="BG191" s="48">
        <v>33890</v>
      </c>
      <c r="BH191" s="48">
        <v>230822</v>
      </c>
      <c r="BI191" s="48">
        <v>51924</v>
      </c>
      <c r="BJ191" s="48">
        <v>1901</v>
      </c>
      <c r="BK191" s="48">
        <v>3410</v>
      </c>
      <c r="BL191" s="48">
        <v>1162</v>
      </c>
      <c r="BM191" s="48">
        <v>0</v>
      </c>
      <c r="BN191" s="48"/>
      <c r="BO191" s="48">
        <v>11108</v>
      </c>
      <c r="BP191" s="48">
        <v>1108318</v>
      </c>
      <c r="BQ191" s="48"/>
      <c r="BR191" s="48">
        <v>256748</v>
      </c>
      <c r="BS191" s="48">
        <v>1959</v>
      </c>
      <c r="BT191" s="48"/>
      <c r="BU191" s="48">
        <v>357045</v>
      </c>
      <c r="BV191" s="48">
        <v>467290</v>
      </c>
      <c r="BW191" s="48"/>
      <c r="BX191" s="48"/>
      <c r="BY191" s="48"/>
      <c r="BZ191" s="48">
        <v>20446</v>
      </c>
      <c r="CA191" s="48"/>
      <c r="CB191" s="48">
        <v>4831</v>
      </c>
      <c r="CC191" s="48">
        <v>141396</v>
      </c>
      <c r="CD191" s="48">
        <v>141396</v>
      </c>
      <c r="CE191" s="48">
        <v>0</v>
      </c>
      <c r="CF191" s="48"/>
      <c r="CG191" s="48"/>
      <c r="CH191" s="48"/>
      <c r="CI191" s="48"/>
      <c r="CJ191" s="48"/>
      <c r="CK191" s="48">
        <v>0</v>
      </c>
      <c r="CL191" s="48"/>
      <c r="CM191" s="48">
        <v>0</v>
      </c>
      <c r="CN191" s="48">
        <v>0</v>
      </c>
      <c r="CO191" s="48"/>
      <c r="CP191" s="48">
        <v>21261242</v>
      </c>
    </row>
    <row r="192" spans="1:94" x14ac:dyDescent="0.35">
      <c r="A192" t="s">
        <v>984</v>
      </c>
      <c r="B192" s="48">
        <v>98300638</v>
      </c>
      <c r="C192" s="48">
        <v>79860589</v>
      </c>
      <c r="D192" s="48">
        <v>10719085</v>
      </c>
      <c r="E192" s="48">
        <v>7720964</v>
      </c>
      <c r="F192" s="48">
        <v>64389327</v>
      </c>
      <c r="G192" s="48">
        <v>38112343</v>
      </c>
      <c r="H192" s="48">
        <v>26217745</v>
      </c>
      <c r="I192" s="48">
        <v>59239</v>
      </c>
      <c r="J192" s="48">
        <v>85460</v>
      </c>
      <c r="K192" s="48"/>
      <c r="L192" s="48"/>
      <c r="M192" s="48"/>
      <c r="N192" s="48"/>
      <c r="O192" s="48"/>
      <c r="P192" s="48">
        <v>85460</v>
      </c>
      <c r="Q192" s="48">
        <v>3924118</v>
      </c>
      <c r="R192" s="48"/>
      <c r="S192" s="48"/>
      <c r="T192" s="48">
        <v>2042541</v>
      </c>
      <c r="U192" s="48"/>
      <c r="V192" s="48"/>
      <c r="W192" s="48"/>
      <c r="X192" s="48"/>
      <c r="Y192" s="48">
        <v>4089</v>
      </c>
      <c r="Z192" s="48">
        <v>16383</v>
      </c>
      <c r="AA192" s="48">
        <v>0</v>
      </c>
      <c r="AB192" s="48"/>
      <c r="AC192" s="48"/>
      <c r="AD192" s="48"/>
      <c r="AE192" s="48">
        <v>44895</v>
      </c>
      <c r="AF192" s="48"/>
      <c r="AG192" s="48"/>
      <c r="AH192" s="48"/>
      <c r="AI192" s="48">
        <v>1030012</v>
      </c>
      <c r="AJ192" s="48">
        <v>5788</v>
      </c>
      <c r="AK192" s="48">
        <v>83513</v>
      </c>
      <c r="AL192" s="48"/>
      <c r="AM192" s="48"/>
      <c r="AN192" s="48"/>
      <c r="AO192" s="48"/>
      <c r="AP192" s="48">
        <v>36199</v>
      </c>
      <c r="AQ192" s="48">
        <v>75000</v>
      </c>
      <c r="AR192" s="48"/>
      <c r="AS192" s="48">
        <v>0</v>
      </c>
      <c r="AT192" s="48">
        <v>515681</v>
      </c>
      <c r="AU192" s="48">
        <v>0</v>
      </c>
      <c r="AV192" s="48">
        <v>70019</v>
      </c>
      <c r="AW192" s="48"/>
      <c r="AX192" s="48">
        <v>30444051</v>
      </c>
      <c r="AY192" s="48"/>
      <c r="AZ192" s="48">
        <v>0</v>
      </c>
      <c r="BA192" s="48">
        <v>0</v>
      </c>
      <c r="BB192" s="48">
        <v>948896</v>
      </c>
      <c r="BC192" s="48">
        <v>10519</v>
      </c>
      <c r="BD192" s="48"/>
      <c r="BE192" s="48">
        <v>27558</v>
      </c>
      <c r="BF192" s="48">
        <v>0</v>
      </c>
      <c r="BG192" s="48">
        <v>18098105</v>
      </c>
      <c r="BH192" s="48">
        <v>10905071</v>
      </c>
      <c r="BI192" s="48">
        <v>441000</v>
      </c>
      <c r="BJ192" s="48">
        <v>11160</v>
      </c>
      <c r="BK192" s="48"/>
      <c r="BL192" s="48">
        <v>0</v>
      </c>
      <c r="BM192" s="48">
        <v>0</v>
      </c>
      <c r="BN192" s="48"/>
      <c r="BO192" s="48">
        <v>1742</v>
      </c>
      <c r="BP192" s="48">
        <v>9648097</v>
      </c>
      <c r="BQ192" s="48"/>
      <c r="BR192" s="48">
        <v>4830544</v>
      </c>
      <c r="BS192" s="48"/>
      <c r="BT192" s="48"/>
      <c r="BU192" s="48">
        <v>2296562</v>
      </c>
      <c r="BV192" s="48">
        <v>2042099</v>
      </c>
      <c r="BW192" s="48">
        <v>315473</v>
      </c>
      <c r="BX192" s="48">
        <v>5502</v>
      </c>
      <c r="BY192" s="48"/>
      <c r="BZ192" s="48">
        <v>133515</v>
      </c>
      <c r="CA192" s="48"/>
      <c r="CB192" s="48">
        <v>24402</v>
      </c>
      <c r="CC192" s="48">
        <v>235660</v>
      </c>
      <c r="CD192" s="48">
        <v>235660</v>
      </c>
      <c r="CE192" s="48">
        <v>6337500</v>
      </c>
      <c r="CF192" s="48"/>
      <c r="CG192" s="48"/>
      <c r="CH192" s="48">
        <v>375000</v>
      </c>
      <c r="CI192" s="48"/>
      <c r="CJ192" s="48"/>
      <c r="CK192" s="48">
        <v>0</v>
      </c>
      <c r="CL192" s="48">
        <v>900000</v>
      </c>
      <c r="CM192" s="48">
        <v>2625000</v>
      </c>
      <c r="CN192" s="48">
        <v>637500</v>
      </c>
      <c r="CO192" s="48">
        <v>1800000</v>
      </c>
      <c r="CP192" s="48">
        <v>213364850</v>
      </c>
    </row>
    <row r="193" spans="1:94" x14ac:dyDescent="0.35">
      <c r="A193" t="s">
        <v>990</v>
      </c>
      <c r="B193" s="48">
        <v>9449504</v>
      </c>
      <c r="C193" s="48">
        <v>7527038</v>
      </c>
      <c r="D193" s="48">
        <v>971130</v>
      </c>
      <c r="E193" s="48">
        <v>951336</v>
      </c>
      <c r="F193" s="48">
        <v>7099436</v>
      </c>
      <c r="G193" s="48">
        <v>4197291</v>
      </c>
      <c r="H193" s="48">
        <v>2893949</v>
      </c>
      <c r="I193" s="48">
        <v>8196</v>
      </c>
      <c r="J193" s="48">
        <v>16880</v>
      </c>
      <c r="K193" s="48"/>
      <c r="L193" s="48"/>
      <c r="M193" s="48"/>
      <c r="N193" s="48">
        <v>0</v>
      </c>
      <c r="O193" s="48"/>
      <c r="P193" s="48">
        <v>16880</v>
      </c>
      <c r="Q193" s="48">
        <v>596474</v>
      </c>
      <c r="R193" s="48"/>
      <c r="S193" s="48"/>
      <c r="T193" s="48">
        <v>235044</v>
      </c>
      <c r="U193" s="48"/>
      <c r="V193" s="48"/>
      <c r="W193" s="48"/>
      <c r="X193" s="48"/>
      <c r="Y193" s="48"/>
      <c r="Z193" s="48"/>
      <c r="AA193" s="48"/>
      <c r="AB193" s="48"/>
      <c r="AC193" s="48"/>
      <c r="AD193" s="48"/>
      <c r="AE193" s="48">
        <v>0</v>
      </c>
      <c r="AF193" s="48"/>
      <c r="AG193" s="48"/>
      <c r="AH193" s="48"/>
      <c r="AI193" s="48">
        <v>52009</v>
      </c>
      <c r="AJ193" s="48">
        <v>0</v>
      </c>
      <c r="AK193" s="48">
        <v>19690</v>
      </c>
      <c r="AL193" s="48"/>
      <c r="AM193" s="48"/>
      <c r="AN193" s="48"/>
      <c r="AO193" s="48"/>
      <c r="AP193" s="48">
        <v>4022</v>
      </c>
      <c r="AQ193" s="48">
        <v>25000</v>
      </c>
      <c r="AR193" s="48"/>
      <c r="AS193" s="48">
        <v>108703</v>
      </c>
      <c r="AT193" s="48">
        <v>58761</v>
      </c>
      <c r="AU193" s="48">
        <v>85464</v>
      </c>
      <c r="AV193" s="48">
        <v>7780</v>
      </c>
      <c r="AW193" s="48"/>
      <c r="AX193" s="48">
        <v>2105337</v>
      </c>
      <c r="AY193" s="48"/>
      <c r="AZ193" s="48"/>
      <c r="BA193" s="48">
        <v>0</v>
      </c>
      <c r="BB193" s="48">
        <v>56168</v>
      </c>
      <c r="BC193" s="48">
        <v>5259</v>
      </c>
      <c r="BD193" s="48"/>
      <c r="BE193" s="48"/>
      <c r="BF193" s="48">
        <v>0</v>
      </c>
      <c r="BG193" s="48">
        <v>1969637</v>
      </c>
      <c r="BH193" s="48"/>
      <c r="BI193" s="48">
        <v>49000</v>
      </c>
      <c r="BJ193" s="48"/>
      <c r="BK193" s="48"/>
      <c r="BL193" s="48">
        <v>0</v>
      </c>
      <c r="BM193" s="48">
        <v>25273</v>
      </c>
      <c r="BN193" s="48"/>
      <c r="BO193" s="48"/>
      <c r="BP193" s="48">
        <v>238259</v>
      </c>
      <c r="BQ193" s="48"/>
      <c r="BR193" s="48">
        <v>169184</v>
      </c>
      <c r="BS193" s="48"/>
      <c r="BT193" s="48"/>
      <c r="BU193" s="48"/>
      <c r="BV193" s="48">
        <v>69075</v>
      </c>
      <c r="BW193" s="48"/>
      <c r="BX193" s="48"/>
      <c r="BY193" s="48"/>
      <c r="BZ193" s="48"/>
      <c r="CA193" s="48"/>
      <c r="CB193" s="48"/>
      <c r="CC193" s="48"/>
      <c r="CD193" s="48"/>
      <c r="CE193" s="48">
        <v>345000</v>
      </c>
      <c r="CF193" s="48"/>
      <c r="CG193" s="48"/>
      <c r="CH193" s="48"/>
      <c r="CI193" s="48"/>
      <c r="CJ193" s="48"/>
      <c r="CK193" s="48">
        <v>0</v>
      </c>
      <c r="CL193" s="48">
        <v>75000</v>
      </c>
      <c r="CM193" s="48">
        <v>105000</v>
      </c>
      <c r="CN193" s="48">
        <v>15000</v>
      </c>
      <c r="CO193" s="48">
        <v>150000</v>
      </c>
      <c r="CP193" s="48">
        <v>19850891</v>
      </c>
    </row>
    <row r="194" spans="1:94" x14ac:dyDescent="0.35">
      <c r="A194" t="s">
        <v>991</v>
      </c>
      <c r="B194" s="48">
        <v>115162260</v>
      </c>
      <c r="C194" s="48">
        <v>96249747</v>
      </c>
      <c r="D194" s="48">
        <v>7843335</v>
      </c>
      <c r="E194" s="48">
        <v>11069178</v>
      </c>
      <c r="F194" s="48">
        <v>90463763</v>
      </c>
      <c r="G194" s="48">
        <v>51913761</v>
      </c>
      <c r="H194" s="48">
        <v>38509478</v>
      </c>
      <c r="I194" s="48">
        <v>40524</v>
      </c>
      <c r="J194" s="48">
        <v>16000000</v>
      </c>
      <c r="K194" s="48"/>
      <c r="L194" s="48"/>
      <c r="M194" s="48"/>
      <c r="N194" s="48"/>
      <c r="O194" s="48"/>
      <c r="P194" s="48">
        <v>16000000</v>
      </c>
      <c r="Q194" s="48">
        <v>9033569</v>
      </c>
      <c r="R194" s="48"/>
      <c r="S194" s="48"/>
      <c r="T194" s="48">
        <v>2960460</v>
      </c>
      <c r="U194" s="48"/>
      <c r="V194" s="48"/>
      <c r="W194" s="48"/>
      <c r="X194" s="48"/>
      <c r="Y194" s="48">
        <v>8178</v>
      </c>
      <c r="Z194" s="48">
        <v>16383</v>
      </c>
      <c r="AA194" s="48">
        <v>0</v>
      </c>
      <c r="AB194" s="48"/>
      <c r="AC194" s="48"/>
      <c r="AD194" s="48"/>
      <c r="AE194" s="48">
        <v>513580</v>
      </c>
      <c r="AF194" s="48"/>
      <c r="AG194" s="48"/>
      <c r="AH194" s="48"/>
      <c r="AI194" s="48">
        <v>1334182</v>
      </c>
      <c r="AJ194" s="48">
        <v>78972</v>
      </c>
      <c r="AK194" s="48">
        <v>33109</v>
      </c>
      <c r="AL194" s="48">
        <v>0</v>
      </c>
      <c r="AM194" s="48"/>
      <c r="AN194" s="48"/>
      <c r="AO194" s="48"/>
      <c r="AP194" s="48">
        <v>76419</v>
      </c>
      <c r="AQ194" s="48">
        <v>250000</v>
      </c>
      <c r="AR194" s="48"/>
      <c r="AS194" s="48">
        <v>1521842</v>
      </c>
      <c r="AT194" s="48">
        <v>1385802</v>
      </c>
      <c r="AU194" s="48">
        <v>854643</v>
      </c>
      <c r="AV194" s="48"/>
      <c r="AW194" s="48"/>
      <c r="AX194" s="48">
        <v>2784874</v>
      </c>
      <c r="AY194" s="48">
        <v>0</v>
      </c>
      <c r="AZ194" s="48">
        <v>0</v>
      </c>
      <c r="BA194" s="48">
        <v>0</v>
      </c>
      <c r="BB194" s="48">
        <v>1558393</v>
      </c>
      <c r="BC194" s="48">
        <v>0</v>
      </c>
      <c r="BD194" s="48"/>
      <c r="BE194" s="48">
        <v>76085</v>
      </c>
      <c r="BF194" s="48">
        <v>0</v>
      </c>
      <c r="BG194" s="48">
        <v>125363</v>
      </c>
      <c r="BH194" s="48">
        <v>10197</v>
      </c>
      <c r="BI194" s="48">
        <v>882000</v>
      </c>
      <c r="BJ194" s="48">
        <v>2407</v>
      </c>
      <c r="BK194" s="48">
        <v>2766</v>
      </c>
      <c r="BL194" s="48">
        <v>0</v>
      </c>
      <c r="BM194" s="48">
        <v>120398</v>
      </c>
      <c r="BN194" s="48"/>
      <c r="BO194" s="48">
        <v>7264</v>
      </c>
      <c r="BP194" s="48">
        <v>10268248</v>
      </c>
      <c r="BQ194" s="48"/>
      <c r="BR194" s="48">
        <v>2366277</v>
      </c>
      <c r="BS194" s="48"/>
      <c r="BT194" s="48"/>
      <c r="BU194" s="48">
        <v>5678498</v>
      </c>
      <c r="BV194" s="48">
        <v>1831526</v>
      </c>
      <c r="BW194" s="48">
        <v>199193</v>
      </c>
      <c r="BX194" s="48">
        <v>49517</v>
      </c>
      <c r="BY194" s="48"/>
      <c r="BZ194" s="48">
        <v>143237</v>
      </c>
      <c r="CA194" s="48"/>
      <c r="CB194" s="48"/>
      <c r="CC194" s="48">
        <v>362917</v>
      </c>
      <c r="CD194" s="48">
        <v>362917</v>
      </c>
      <c r="CE194" s="48">
        <v>500000</v>
      </c>
      <c r="CF194" s="48"/>
      <c r="CG194" s="48"/>
      <c r="CH194" s="48">
        <v>500000</v>
      </c>
      <c r="CI194" s="48"/>
      <c r="CJ194" s="48"/>
      <c r="CK194" s="48">
        <v>0</v>
      </c>
      <c r="CL194" s="48">
        <v>0</v>
      </c>
      <c r="CM194" s="48">
        <v>0</v>
      </c>
      <c r="CN194" s="48">
        <v>0</v>
      </c>
      <c r="CO194" s="48">
        <v>0</v>
      </c>
      <c r="CP194" s="48">
        <v>244575631</v>
      </c>
    </row>
    <row r="195" spans="1:94" x14ac:dyDescent="0.35">
      <c r="A195" t="s">
        <v>998</v>
      </c>
      <c r="B195" s="48">
        <v>76034689</v>
      </c>
      <c r="C195" s="48">
        <v>63962095</v>
      </c>
      <c r="D195" s="48">
        <v>6058376</v>
      </c>
      <c r="E195" s="48">
        <v>6014218</v>
      </c>
      <c r="F195" s="48">
        <v>83495731</v>
      </c>
      <c r="G195" s="48">
        <v>52604368</v>
      </c>
      <c r="H195" s="48">
        <v>30677336</v>
      </c>
      <c r="I195" s="48">
        <v>214027</v>
      </c>
      <c r="J195" s="48">
        <v>19200000</v>
      </c>
      <c r="K195" s="48"/>
      <c r="L195" s="48"/>
      <c r="M195" s="48"/>
      <c r="N195" s="48"/>
      <c r="O195" s="48"/>
      <c r="P195" s="48">
        <v>19200000</v>
      </c>
      <c r="Q195" s="48">
        <v>7783181</v>
      </c>
      <c r="R195" s="48"/>
      <c r="S195" s="48"/>
      <c r="T195" s="48">
        <v>1881288</v>
      </c>
      <c r="U195" s="48"/>
      <c r="V195" s="48"/>
      <c r="W195" s="48"/>
      <c r="X195" s="48"/>
      <c r="Y195" s="48">
        <v>4089</v>
      </c>
      <c r="Z195" s="48">
        <v>2309</v>
      </c>
      <c r="AA195" s="48">
        <v>0</v>
      </c>
      <c r="AB195" s="48"/>
      <c r="AC195" s="48"/>
      <c r="AD195" s="48"/>
      <c r="AE195" s="48">
        <v>2339804</v>
      </c>
      <c r="AF195" s="48"/>
      <c r="AG195" s="48"/>
      <c r="AH195" s="48"/>
      <c r="AI195" s="48">
        <v>1119409</v>
      </c>
      <c r="AJ195" s="48">
        <v>22778</v>
      </c>
      <c r="AK195" s="48">
        <v>135114</v>
      </c>
      <c r="AL195" s="48"/>
      <c r="AM195" s="48"/>
      <c r="AN195" s="48"/>
      <c r="AO195" s="48"/>
      <c r="AP195" s="48">
        <v>20110</v>
      </c>
      <c r="AQ195" s="48">
        <v>1474855</v>
      </c>
      <c r="AR195" s="48">
        <v>5</v>
      </c>
      <c r="AS195" s="48">
        <v>0</v>
      </c>
      <c r="AT195" s="48">
        <v>682282</v>
      </c>
      <c r="AU195" s="48">
        <v>0</v>
      </c>
      <c r="AV195" s="48">
        <v>101139</v>
      </c>
      <c r="AW195" s="48"/>
      <c r="AX195" s="48">
        <v>17260340</v>
      </c>
      <c r="AY195" s="48"/>
      <c r="AZ195" s="48">
        <v>56130</v>
      </c>
      <c r="BA195" s="48">
        <v>1580</v>
      </c>
      <c r="BB195" s="48">
        <v>1934211</v>
      </c>
      <c r="BC195" s="48">
        <v>472123</v>
      </c>
      <c r="BD195" s="48"/>
      <c r="BE195" s="48">
        <v>13452</v>
      </c>
      <c r="BF195" s="48">
        <v>26075</v>
      </c>
      <c r="BG195" s="48">
        <v>403571</v>
      </c>
      <c r="BH195" s="48">
        <v>13248669</v>
      </c>
      <c r="BI195" s="48">
        <v>902467</v>
      </c>
      <c r="BJ195" s="48">
        <v>3833</v>
      </c>
      <c r="BK195" s="48">
        <v>9587</v>
      </c>
      <c r="BL195" s="48">
        <v>2906</v>
      </c>
      <c r="BM195" s="48">
        <v>115142</v>
      </c>
      <c r="BN195" s="48"/>
      <c r="BO195" s="48">
        <v>70595</v>
      </c>
      <c r="BP195" s="48">
        <v>13332711</v>
      </c>
      <c r="BQ195" s="48">
        <v>1178</v>
      </c>
      <c r="BR195" s="48">
        <v>4543409</v>
      </c>
      <c r="BS195" s="48">
        <v>8814</v>
      </c>
      <c r="BT195" s="48"/>
      <c r="BU195" s="48">
        <v>2594850</v>
      </c>
      <c r="BV195" s="48">
        <v>5800422</v>
      </c>
      <c r="BW195" s="48">
        <v>209676</v>
      </c>
      <c r="BX195" s="48">
        <v>4364</v>
      </c>
      <c r="BY195" s="48"/>
      <c r="BZ195" s="48">
        <v>167528</v>
      </c>
      <c r="CA195" s="48">
        <v>136</v>
      </c>
      <c r="CB195" s="48">
        <v>2333</v>
      </c>
      <c r="CC195" s="48">
        <v>216807</v>
      </c>
      <c r="CD195" s="48">
        <v>216807</v>
      </c>
      <c r="CE195" s="48">
        <v>259080</v>
      </c>
      <c r="CF195" s="48"/>
      <c r="CG195" s="48"/>
      <c r="CH195" s="48">
        <v>250000</v>
      </c>
      <c r="CI195" s="48">
        <v>9080</v>
      </c>
      <c r="CJ195" s="48"/>
      <c r="CK195" s="48">
        <v>0</v>
      </c>
      <c r="CL195" s="48">
        <v>0</v>
      </c>
      <c r="CM195" s="48">
        <v>0</v>
      </c>
      <c r="CN195" s="48">
        <v>0</v>
      </c>
      <c r="CO195" s="48">
        <v>0</v>
      </c>
      <c r="CP195" s="48">
        <v>217582540</v>
      </c>
    </row>
    <row r="196" spans="1:94" x14ac:dyDescent="0.35">
      <c r="A196" t="s">
        <v>1003</v>
      </c>
      <c r="B196" s="48">
        <v>28610416</v>
      </c>
      <c r="C196" s="48">
        <v>24575814</v>
      </c>
      <c r="D196" s="48">
        <v>1073180</v>
      </c>
      <c r="E196" s="48">
        <v>2961423</v>
      </c>
      <c r="F196" s="48">
        <v>26784326</v>
      </c>
      <c r="G196" s="48">
        <v>13502168</v>
      </c>
      <c r="H196" s="48">
        <v>13272358</v>
      </c>
      <c r="I196" s="48">
        <v>9801</v>
      </c>
      <c r="J196" s="48">
        <v>6400000</v>
      </c>
      <c r="K196" s="48"/>
      <c r="L196" s="48"/>
      <c r="M196" s="48"/>
      <c r="N196" s="48"/>
      <c r="O196" s="48"/>
      <c r="P196" s="48">
        <v>6400000</v>
      </c>
      <c r="Q196" s="48">
        <v>2550094</v>
      </c>
      <c r="R196" s="48"/>
      <c r="S196" s="48"/>
      <c r="T196" s="48">
        <v>541907</v>
      </c>
      <c r="U196" s="48"/>
      <c r="V196" s="48"/>
      <c r="W196" s="48"/>
      <c r="X196" s="48"/>
      <c r="Y196" s="48">
        <v>0</v>
      </c>
      <c r="Z196" s="48">
        <v>7695</v>
      </c>
      <c r="AA196" s="48">
        <v>0</v>
      </c>
      <c r="AB196" s="48"/>
      <c r="AC196" s="48"/>
      <c r="AD196" s="48"/>
      <c r="AE196" s="48">
        <v>0</v>
      </c>
      <c r="AF196" s="48"/>
      <c r="AG196" s="48"/>
      <c r="AH196" s="48"/>
      <c r="AI196" s="48">
        <v>30528</v>
      </c>
      <c r="AJ196" s="48">
        <v>5788</v>
      </c>
      <c r="AK196" s="48">
        <v>2716</v>
      </c>
      <c r="AL196" s="48"/>
      <c r="AM196" s="48"/>
      <c r="AN196" s="48"/>
      <c r="AO196" s="48"/>
      <c r="AP196" s="48">
        <v>32176</v>
      </c>
      <c r="AQ196" s="48">
        <v>335841</v>
      </c>
      <c r="AR196" s="48"/>
      <c r="AS196" s="48">
        <v>543515</v>
      </c>
      <c r="AT196" s="48">
        <v>280748</v>
      </c>
      <c r="AU196" s="48">
        <v>769178</v>
      </c>
      <c r="AV196" s="48"/>
      <c r="AW196" s="48"/>
      <c r="AX196" s="48">
        <v>6811436</v>
      </c>
      <c r="AY196" s="48"/>
      <c r="AZ196" s="48"/>
      <c r="BA196" s="48">
        <v>0</v>
      </c>
      <c r="BB196" s="48">
        <v>2285000</v>
      </c>
      <c r="BC196" s="48">
        <v>110519</v>
      </c>
      <c r="BD196" s="48"/>
      <c r="BE196" s="48">
        <v>50006</v>
      </c>
      <c r="BF196" s="48">
        <v>0</v>
      </c>
      <c r="BG196" s="48">
        <v>4087977</v>
      </c>
      <c r="BH196" s="48">
        <v>0</v>
      </c>
      <c r="BI196" s="48">
        <v>196000</v>
      </c>
      <c r="BJ196" s="48"/>
      <c r="BK196" s="48"/>
      <c r="BL196" s="48">
        <v>0</v>
      </c>
      <c r="BM196" s="48">
        <v>81935</v>
      </c>
      <c r="BN196" s="48"/>
      <c r="BO196" s="48"/>
      <c r="BP196" s="48">
        <v>2918485</v>
      </c>
      <c r="BQ196" s="48"/>
      <c r="BR196" s="48">
        <v>2256921</v>
      </c>
      <c r="BS196" s="48"/>
      <c r="BT196" s="48"/>
      <c r="BU196" s="48">
        <v>80368</v>
      </c>
      <c r="BV196" s="48">
        <v>356416</v>
      </c>
      <c r="BW196" s="48">
        <v>188709</v>
      </c>
      <c r="BX196" s="48">
        <v>0</v>
      </c>
      <c r="BY196" s="48"/>
      <c r="BZ196" s="48">
        <v>36071</v>
      </c>
      <c r="CA196" s="48"/>
      <c r="CB196" s="48"/>
      <c r="CC196" s="48">
        <v>0</v>
      </c>
      <c r="CD196" s="48">
        <v>0</v>
      </c>
      <c r="CE196" s="48">
        <v>680000</v>
      </c>
      <c r="CF196" s="48"/>
      <c r="CG196" s="48"/>
      <c r="CH196" s="48">
        <v>125000</v>
      </c>
      <c r="CI196" s="48"/>
      <c r="CJ196" s="48"/>
      <c r="CK196" s="48">
        <v>0</v>
      </c>
      <c r="CL196" s="48">
        <v>90000</v>
      </c>
      <c r="CM196" s="48">
        <v>210000</v>
      </c>
      <c r="CN196" s="48">
        <v>75000</v>
      </c>
      <c r="CO196" s="48">
        <v>180000</v>
      </c>
      <c r="CP196" s="48">
        <v>74754757</v>
      </c>
    </row>
    <row r="197" spans="1:94" x14ac:dyDescent="0.35">
      <c r="A197" t="s">
        <v>1009</v>
      </c>
      <c r="B197" s="48">
        <v>87722870</v>
      </c>
      <c r="C197" s="48">
        <v>71794460</v>
      </c>
      <c r="D197" s="48">
        <v>8063215</v>
      </c>
      <c r="E197" s="48">
        <v>7865194</v>
      </c>
      <c r="F197" s="48">
        <v>71566385</v>
      </c>
      <c r="G197" s="48">
        <v>37241702</v>
      </c>
      <c r="H197" s="48">
        <v>34269520</v>
      </c>
      <c r="I197" s="48">
        <v>55163</v>
      </c>
      <c r="J197" s="48">
        <v>0</v>
      </c>
      <c r="K197" s="48"/>
      <c r="L197" s="48"/>
      <c r="M197" s="48"/>
      <c r="N197" s="48"/>
      <c r="O197" s="48"/>
      <c r="P197" s="48">
        <v>0</v>
      </c>
      <c r="Q197" s="48">
        <v>7287571</v>
      </c>
      <c r="R197" s="48"/>
      <c r="S197" s="48"/>
      <c r="T197" s="48">
        <v>2083734</v>
      </c>
      <c r="U197" s="48"/>
      <c r="V197" s="48"/>
      <c r="W197" s="48"/>
      <c r="X197" s="48"/>
      <c r="Y197" s="48">
        <v>9541</v>
      </c>
      <c r="Z197" s="48">
        <v>10848</v>
      </c>
      <c r="AA197" s="48">
        <v>3584</v>
      </c>
      <c r="AB197" s="48"/>
      <c r="AC197" s="48"/>
      <c r="AD197" s="48"/>
      <c r="AE197" s="48">
        <v>986811</v>
      </c>
      <c r="AF197" s="48"/>
      <c r="AG197" s="48"/>
      <c r="AH197" s="48"/>
      <c r="AI197" s="48">
        <v>262569</v>
      </c>
      <c r="AJ197" s="48">
        <v>7717</v>
      </c>
      <c r="AK197" s="48">
        <v>19809</v>
      </c>
      <c r="AL197" s="48"/>
      <c r="AM197" s="48"/>
      <c r="AN197" s="48"/>
      <c r="AO197" s="48"/>
      <c r="AP197" s="48">
        <v>0</v>
      </c>
      <c r="AQ197" s="48">
        <v>750000</v>
      </c>
      <c r="AR197" s="48"/>
      <c r="AS197" s="48">
        <v>1630545</v>
      </c>
      <c r="AT197" s="48">
        <v>667772</v>
      </c>
      <c r="AU197" s="48">
        <v>854643</v>
      </c>
      <c r="AV197" s="48"/>
      <c r="AW197" s="48"/>
      <c r="AX197" s="48">
        <v>19783997</v>
      </c>
      <c r="AY197" s="48">
        <v>22317</v>
      </c>
      <c r="AZ197" s="48">
        <v>3488</v>
      </c>
      <c r="BA197" s="48">
        <v>0</v>
      </c>
      <c r="BB197" s="48">
        <v>1822000</v>
      </c>
      <c r="BC197" s="48">
        <v>0</v>
      </c>
      <c r="BD197" s="48"/>
      <c r="BE197" s="48">
        <v>16704</v>
      </c>
      <c r="BF197" s="48">
        <v>0</v>
      </c>
      <c r="BG197" s="48">
        <v>35166</v>
      </c>
      <c r="BH197" s="48">
        <v>17320000</v>
      </c>
      <c r="BI197" s="48">
        <v>490000</v>
      </c>
      <c r="BJ197" s="48"/>
      <c r="BK197" s="48"/>
      <c r="BL197" s="48">
        <v>0</v>
      </c>
      <c r="BM197" s="48">
        <v>73741</v>
      </c>
      <c r="BN197" s="48"/>
      <c r="BO197" s="48">
        <v>581</v>
      </c>
      <c r="BP197" s="48">
        <v>7562703</v>
      </c>
      <c r="BQ197" s="48"/>
      <c r="BR197" s="48">
        <v>2633308</v>
      </c>
      <c r="BS197" s="48">
        <v>44896</v>
      </c>
      <c r="BT197" s="48"/>
      <c r="BU197" s="48">
        <v>1812746</v>
      </c>
      <c r="BV197" s="48">
        <v>1989761</v>
      </c>
      <c r="BW197" s="48">
        <v>462139</v>
      </c>
      <c r="BX197" s="48">
        <v>436303</v>
      </c>
      <c r="BY197" s="48">
        <v>1491</v>
      </c>
      <c r="BZ197" s="48">
        <v>148541</v>
      </c>
      <c r="CA197" s="48">
        <v>385</v>
      </c>
      <c r="CB197" s="48">
        <v>33133</v>
      </c>
      <c r="CC197" s="48">
        <v>160249</v>
      </c>
      <c r="CD197" s="48">
        <v>160249</v>
      </c>
      <c r="CE197" s="48">
        <v>375000</v>
      </c>
      <c r="CF197" s="48"/>
      <c r="CG197" s="48"/>
      <c r="CH197" s="48">
        <v>375000</v>
      </c>
      <c r="CI197" s="48"/>
      <c r="CJ197" s="48"/>
      <c r="CK197" s="48">
        <v>0</v>
      </c>
      <c r="CL197" s="48">
        <v>0</v>
      </c>
      <c r="CM197" s="48">
        <v>0</v>
      </c>
      <c r="CN197" s="48">
        <v>0</v>
      </c>
      <c r="CO197" s="48">
        <v>0</v>
      </c>
      <c r="CP197" s="48">
        <v>194458774</v>
      </c>
    </row>
    <row r="198" spans="1:94" x14ac:dyDescent="0.35">
      <c r="A198" t="s">
        <v>1014</v>
      </c>
      <c r="B198" s="48">
        <v>61348824</v>
      </c>
      <c r="C198" s="48">
        <v>52034679</v>
      </c>
      <c r="D198" s="48">
        <v>4112472</v>
      </c>
      <c r="E198" s="48">
        <v>5201673</v>
      </c>
      <c r="F198" s="48">
        <v>52736417</v>
      </c>
      <c r="G198" s="48">
        <v>30837960</v>
      </c>
      <c r="H198" s="48">
        <v>21736198</v>
      </c>
      <c r="I198" s="48">
        <v>162259</v>
      </c>
      <c r="J198" s="48">
        <v>0</v>
      </c>
      <c r="K198" s="48"/>
      <c r="L198" s="48"/>
      <c r="M198" s="48"/>
      <c r="N198" s="48"/>
      <c r="O198" s="48"/>
      <c r="P198" s="48">
        <v>0</v>
      </c>
      <c r="Q198" s="48">
        <v>4865003</v>
      </c>
      <c r="R198" s="48"/>
      <c r="S198" s="48"/>
      <c r="T198" s="48">
        <v>1429851</v>
      </c>
      <c r="U198" s="48"/>
      <c r="V198" s="48"/>
      <c r="W198" s="48"/>
      <c r="X198" s="48"/>
      <c r="Y198" s="48"/>
      <c r="Z198" s="48"/>
      <c r="AA198" s="48"/>
      <c r="AB198" s="48"/>
      <c r="AC198" s="48"/>
      <c r="AD198" s="48"/>
      <c r="AE198" s="48">
        <v>645130</v>
      </c>
      <c r="AF198" s="48"/>
      <c r="AG198" s="48"/>
      <c r="AH198" s="48"/>
      <c r="AI198" s="48">
        <v>96735</v>
      </c>
      <c r="AJ198" s="48">
        <v>0</v>
      </c>
      <c r="AK198" s="48">
        <v>11542</v>
      </c>
      <c r="AL198" s="48"/>
      <c r="AM198" s="48"/>
      <c r="AN198" s="48"/>
      <c r="AO198" s="48"/>
      <c r="AP198" s="48">
        <v>0</v>
      </c>
      <c r="AQ198" s="48">
        <v>575000</v>
      </c>
      <c r="AR198" s="48"/>
      <c r="AS198" s="48">
        <v>760921</v>
      </c>
      <c r="AT198" s="48">
        <v>747573</v>
      </c>
      <c r="AU198" s="48">
        <v>598250</v>
      </c>
      <c r="AV198" s="48"/>
      <c r="AW198" s="48"/>
      <c r="AX198" s="48">
        <v>1494190</v>
      </c>
      <c r="AY198" s="48"/>
      <c r="AZ198" s="48"/>
      <c r="BA198" s="48">
        <v>0</v>
      </c>
      <c r="BB198" s="48">
        <v>794428</v>
      </c>
      <c r="BC198" s="48">
        <v>3110</v>
      </c>
      <c r="BD198" s="48"/>
      <c r="BE198" s="48">
        <v>119334</v>
      </c>
      <c r="BF198" s="48">
        <v>3556</v>
      </c>
      <c r="BG198" s="48">
        <v>21247</v>
      </c>
      <c r="BH198" s="48"/>
      <c r="BI198" s="48">
        <v>345924</v>
      </c>
      <c r="BJ198" s="48"/>
      <c r="BK198" s="48"/>
      <c r="BL198" s="48">
        <v>0</v>
      </c>
      <c r="BM198" s="48">
        <v>121078</v>
      </c>
      <c r="BN198" s="48"/>
      <c r="BO198" s="48">
        <v>85514</v>
      </c>
      <c r="BP198" s="48">
        <v>6285553</v>
      </c>
      <c r="BQ198" s="48"/>
      <c r="BR198" s="48">
        <v>2283413</v>
      </c>
      <c r="BS198" s="48">
        <v>17166</v>
      </c>
      <c r="BT198" s="48"/>
      <c r="BU198" s="48">
        <v>1108044</v>
      </c>
      <c r="BV198" s="48">
        <v>2061823</v>
      </c>
      <c r="BW198" s="48">
        <v>317068</v>
      </c>
      <c r="BX198" s="48">
        <v>359187</v>
      </c>
      <c r="BY198" s="48">
        <v>3480</v>
      </c>
      <c r="BZ198" s="48">
        <v>107202</v>
      </c>
      <c r="CA198" s="48">
        <v>1926</v>
      </c>
      <c r="CB198" s="48">
        <v>26244</v>
      </c>
      <c r="CC198" s="48">
        <v>108404</v>
      </c>
      <c r="CD198" s="48">
        <v>108404</v>
      </c>
      <c r="CE198" s="48">
        <v>380293</v>
      </c>
      <c r="CF198" s="48">
        <v>7602</v>
      </c>
      <c r="CG198" s="48"/>
      <c r="CH198" s="48">
        <v>327289</v>
      </c>
      <c r="CI198" s="48">
        <v>45402</v>
      </c>
      <c r="CJ198" s="48"/>
      <c r="CK198" s="48">
        <v>0</v>
      </c>
      <c r="CL198" s="48">
        <v>0</v>
      </c>
      <c r="CM198" s="48">
        <v>0</v>
      </c>
      <c r="CN198" s="48">
        <v>0</v>
      </c>
      <c r="CO198" s="48">
        <v>0</v>
      </c>
      <c r="CP198" s="48">
        <v>127218685</v>
      </c>
    </row>
    <row r="199" spans="1:94" x14ac:dyDescent="0.35">
      <c r="A199" t="s">
        <v>1016</v>
      </c>
      <c r="B199" s="48">
        <v>4611443</v>
      </c>
      <c r="C199" s="48">
        <v>4050169</v>
      </c>
      <c r="D199" s="48">
        <v>151383</v>
      </c>
      <c r="E199" s="48">
        <v>409891</v>
      </c>
      <c r="F199" s="48">
        <v>4777244</v>
      </c>
      <c r="G199" s="48">
        <v>2514845</v>
      </c>
      <c r="H199" s="48">
        <v>2238870</v>
      </c>
      <c r="I199" s="48">
        <v>23529</v>
      </c>
      <c r="J199" s="48">
        <v>1600000</v>
      </c>
      <c r="K199" s="48"/>
      <c r="L199" s="48"/>
      <c r="M199" s="48"/>
      <c r="N199" s="48"/>
      <c r="O199" s="48"/>
      <c r="P199" s="48">
        <v>1600000</v>
      </c>
      <c r="Q199" s="48">
        <v>3396915</v>
      </c>
      <c r="R199" s="48"/>
      <c r="S199" s="48"/>
      <c r="T199" s="48">
        <v>117522</v>
      </c>
      <c r="U199" s="48"/>
      <c r="V199" s="48"/>
      <c r="W199" s="48"/>
      <c r="X199" s="48"/>
      <c r="Y199" s="48">
        <v>0</v>
      </c>
      <c r="Z199" s="48">
        <v>0</v>
      </c>
      <c r="AA199" s="48"/>
      <c r="AB199" s="48"/>
      <c r="AC199" s="48"/>
      <c r="AD199" s="48"/>
      <c r="AE199" s="48">
        <v>12439</v>
      </c>
      <c r="AF199" s="48"/>
      <c r="AG199" s="48"/>
      <c r="AH199" s="48"/>
      <c r="AI199" s="48">
        <v>31631</v>
      </c>
      <c r="AJ199" s="48">
        <v>12425</v>
      </c>
      <c r="AK199" s="48">
        <v>4074</v>
      </c>
      <c r="AL199" s="48"/>
      <c r="AM199" s="48"/>
      <c r="AN199" s="48"/>
      <c r="AO199" s="48"/>
      <c r="AP199" s="48">
        <v>0</v>
      </c>
      <c r="AQ199" s="48">
        <v>2475000</v>
      </c>
      <c r="AR199" s="48"/>
      <c r="AS199" s="48">
        <v>543515</v>
      </c>
      <c r="AT199" s="48">
        <v>29381</v>
      </c>
      <c r="AU199" s="48">
        <v>170929</v>
      </c>
      <c r="AV199" s="48">
        <v>0</v>
      </c>
      <c r="AW199" s="48"/>
      <c r="AX199" s="48">
        <v>3206784</v>
      </c>
      <c r="AY199" s="48"/>
      <c r="AZ199" s="48">
        <v>0</v>
      </c>
      <c r="BA199" s="48">
        <v>0</v>
      </c>
      <c r="BB199" s="48">
        <v>904500</v>
      </c>
      <c r="BC199" s="48">
        <v>5259</v>
      </c>
      <c r="BD199" s="48"/>
      <c r="BE199" s="48"/>
      <c r="BF199" s="48">
        <v>0</v>
      </c>
      <c r="BG199" s="48">
        <v>1330</v>
      </c>
      <c r="BH199" s="48">
        <v>2246695</v>
      </c>
      <c r="BI199" s="48">
        <v>49000</v>
      </c>
      <c r="BJ199" s="48"/>
      <c r="BK199" s="48"/>
      <c r="BL199" s="48">
        <v>0</v>
      </c>
      <c r="BM199" s="48">
        <v>0</v>
      </c>
      <c r="BN199" s="48"/>
      <c r="BO199" s="48"/>
      <c r="BP199" s="48">
        <v>152616</v>
      </c>
      <c r="BQ199" s="48"/>
      <c r="BR199" s="48">
        <v>38348</v>
      </c>
      <c r="BS199" s="48"/>
      <c r="BT199" s="48"/>
      <c r="BU199" s="48"/>
      <c r="BV199" s="48">
        <v>110769</v>
      </c>
      <c r="BW199" s="48"/>
      <c r="BX199" s="48"/>
      <c r="BY199" s="48"/>
      <c r="BZ199" s="48"/>
      <c r="CA199" s="48"/>
      <c r="CB199" s="48">
        <v>3499</v>
      </c>
      <c r="CC199" s="48"/>
      <c r="CD199" s="48"/>
      <c r="CE199" s="48">
        <v>0</v>
      </c>
      <c r="CF199" s="48"/>
      <c r="CG199" s="48"/>
      <c r="CH199" s="48"/>
      <c r="CI199" s="48"/>
      <c r="CJ199" s="48"/>
      <c r="CK199" s="48">
        <v>0</v>
      </c>
      <c r="CL199" s="48"/>
      <c r="CM199" s="48">
        <v>0</v>
      </c>
      <c r="CN199" s="48">
        <v>0</v>
      </c>
      <c r="CO199" s="48"/>
      <c r="CP199" s="48">
        <v>17745001</v>
      </c>
    </row>
    <row r="200" spans="1:94" x14ac:dyDescent="0.35">
      <c r="A200" t="s">
        <v>1020</v>
      </c>
      <c r="B200" s="48">
        <v>16887473</v>
      </c>
      <c r="C200" s="48">
        <v>14333933</v>
      </c>
      <c r="D200" s="48">
        <v>1224339</v>
      </c>
      <c r="E200" s="48">
        <v>1329200</v>
      </c>
      <c r="F200" s="48">
        <v>12270939</v>
      </c>
      <c r="G200" s="48">
        <v>7532894</v>
      </c>
      <c r="H200" s="48">
        <v>4724953</v>
      </c>
      <c r="I200" s="48">
        <v>13093</v>
      </c>
      <c r="J200" s="48">
        <v>3200000</v>
      </c>
      <c r="K200" s="48"/>
      <c r="L200" s="48"/>
      <c r="M200" s="48"/>
      <c r="N200" s="48"/>
      <c r="O200" s="48"/>
      <c r="P200" s="48">
        <v>3200000</v>
      </c>
      <c r="Q200" s="48">
        <v>1405043</v>
      </c>
      <c r="R200" s="48"/>
      <c r="S200" s="48"/>
      <c r="T200" s="48">
        <v>3267</v>
      </c>
      <c r="U200" s="48"/>
      <c r="V200" s="48"/>
      <c r="W200" s="48"/>
      <c r="X200" s="48"/>
      <c r="Y200" s="48"/>
      <c r="Z200" s="48">
        <v>770</v>
      </c>
      <c r="AA200" s="48"/>
      <c r="AB200" s="48"/>
      <c r="AC200" s="48"/>
      <c r="AD200" s="48"/>
      <c r="AE200" s="48">
        <v>194562</v>
      </c>
      <c r="AF200" s="48"/>
      <c r="AG200" s="48"/>
      <c r="AH200" s="48"/>
      <c r="AI200" s="48">
        <v>4562</v>
      </c>
      <c r="AJ200" s="48">
        <v>0</v>
      </c>
      <c r="AK200" s="48">
        <v>27159</v>
      </c>
      <c r="AL200" s="48"/>
      <c r="AM200" s="48"/>
      <c r="AN200" s="48"/>
      <c r="AO200" s="48"/>
      <c r="AP200" s="48">
        <v>16088</v>
      </c>
      <c r="AQ200" s="48">
        <v>100000</v>
      </c>
      <c r="AR200" s="48"/>
      <c r="AS200" s="48">
        <v>543515</v>
      </c>
      <c r="AT200" s="48">
        <v>2334</v>
      </c>
      <c r="AU200" s="48">
        <v>512786</v>
      </c>
      <c r="AV200" s="48"/>
      <c r="AW200" s="48"/>
      <c r="AX200" s="48">
        <v>158162</v>
      </c>
      <c r="AY200" s="48"/>
      <c r="AZ200" s="48"/>
      <c r="BA200" s="48">
        <v>0</v>
      </c>
      <c r="BB200" s="48">
        <v>9000</v>
      </c>
      <c r="BC200" s="48">
        <v>0</v>
      </c>
      <c r="BD200" s="48"/>
      <c r="BE200" s="48">
        <v>8616</v>
      </c>
      <c r="BF200" s="48">
        <v>0</v>
      </c>
      <c r="BG200" s="48">
        <v>17273</v>
      </c>
      <c r="BH200" s="48"/>
      <c r="BI200" s="48">
        <v>98000</v>
      </c>
      <c r="BJ200" s="48"/>
      <c r="BK200" s="48"/>
      <c r="BL200" s="48">
        <v>0</v>
      </c>
      <c r="BM200" s="48">
        <v>25273</v>
      </c>
      <c r="BN200" s="48"/>
      <c r="BO200" s="48"/>
      <c r="BP200" s="48">
        <v>948688</v>
      </c>
      <c r="BQ200" s="48"/>
      <c r="BR200" s="48">
        <v>366594</v>
      </c>
      <c r="BS200" s="48"/>
      <c r="BT200" s="48"/>
      <c r="BU200" s="48"/>
      <c r="BV200" s="48">
        <v>569305</v>
      </c>
      <c r="BW200" s="48"/>
      <c r="BX200" s="48">
        <v>0</v>
      </c>
      <c r="BY200" s="48"/>
      <c r="BZ200" s="48">
        <v>12789</v>
      </c>
      <c r="CA200" s="48"/>
      <c r="CB200" s="48"/>
      <c r="CC200" s="48">
        <v>32992</v>
      </c>
      <c r="CD200" s="48">
        <v>32992</v>
      </c>
      <c r="CE200" s="48">
        <v>0</v>
      </c>
      <c r="CF200" s="48"/>
      <c r="CG200" s="48"/>
      <c r="CH200" s="48"/>
      <c r="CI200" s="48"/>
      <c r="CJ200" s="48"/>
      <c r="CK200" s="48">
        <v>0</v>
      </c>
      <c r="CL200" s="48">
        <v>0</v>
      </c>
      <c r="CM200" s="48">
        <v>0</v>
      </c>
      <c r="CN200" s="48">
        <v>0</v>
      </c>
      <c r="CO200" s="48">
        <v>0</v>
      </c>
      <c r="CP200" s="48">
        <v>34903297</v>
      </c>
    </row>
    <row r="201" spans="1:94" x14ac:dyDescent="0.35">
      <c r="A201" t="s">
        <v>1023</v>
      </c>
      <c r="B201" s="48">
        <v>59354924</v>
      </c>
      <c r="C201" s="48">
        <v>49200702</v>
      </c>
      <c r="D201" s="48">
        <v>5940383</v>
      </c>
      <c r="E201" s="48">
        <v>4213841</v>
      </c>
      <c r="F201" s="48">
        <v>42939689</v>
      </c>
      <c r="G201" s="48">
        <v>20995859</v>
      </c>
      <c r="H201" s="48">
        <v>21930413</v>
      </c>
      <c r="I201" s="48">
        <v>13417</v>
      </c>
      <c r="J201" s="48">
        <v>10421320</v>
      </c>
      <c r="K201" s="48"/>
      <c r="L201" s="48"/>
      <c r="M201" s="48"/>
      <c r="N201" s="48"/>
      <c r="O201" s="48"/>
      <c r="P201" s="48">
        <v>10421320</v>
      </c>
      <c r="Q201" s="48">
        <v>7684363</v>
      </c>
      <c r="R201" s="48"/>
      <c r="S201" s="48"/>
      <c r="T201" s="48">
        <v>2045168</v>
      </c>
      <c r="U201" s="48"/>
      <c r="V201" s="48"/>
      <c r="W201" s="48">
        <v>0</v>
      </c>
      <c r="X201" s="48">
        <v>0</v>
      </c>
      <c r="Y201" s="48">
        <v>4089</v>
      </c>
      <c r="Z201" s="48">
        <v>24201</v>
      </c>
      <c r="AA201" s="48"/>
      <c r="AB201" s="48"/>
      <c r="AC201" s="48"/>
      <c r="AD201" s="48"/>
      <c r="AE201" s="48">
        <v>100873</v>
      </c>
      <c r="AF201" s="48"/>
      <c r="AG201" s="48"/>
      <c r="AH201" s="48"/>
      <c r="AI201" s="48">
        <v>297129</v>
      </c>
      <c r="AJ201" s="48">
        <v>0</v>
      </c>
      <c r="AK201" s="48">
        <v>19690</v>
      </c>
      <c r="AL201" s="48"/>
      <c r="AM201" s="48"/>
      <c r="AN201" s="48"/>
      <c r="AO201" s="48"/>
      <c r="AP201" s="48">
        <v>41561</v>
      </c>
      <c r="AQ201" s="48">
        <v>1148962</v>
      </c>
      <c r="AR201" s="48"/>
      <c r="AS201" s="48">
        <v>1956655</v>
      </c>
      <c r="AT201" s="48">
        <v>364460</v>
      </c>
      <c r="AU201" s="48">
        <v>1452893</v>
      </c>
      <c r="AV201" s="48"/>
      <c r="AW201" s="48">
        <v>228681</v>
      </c>
      <c r="AX201" s="48">
        <v>12327619</v>
      </c>
      <c r="AY201" s="48"/>
      <c r="AZ201" s="48">
        <v>6977</v>
      </c>
      <c r="BA201" s="48">
        <v>0</v>
      </c>
      <c r="BB201" s="48">
        <v>3129153</v>
      </c>
      <c r="BC201" s="48">
        <v>15778</v>
      </c>
      <c r="BD201" s="48"/>
      <c r="BE201" s="48">
        <v>5892</v>
      </c>
      <c r="BF201" s="48">
        <v>0</v>
      </c>
      <c r="BG201" s="48">
        <v>110956</v>
      </c>
      <c r="BH201" s="48">
        <v>8811457</v>
      </c>
      <c r="BI201" s="48">
        <v>245000</v>
      </c>
      <c r="BJ201" s="48">
        <v>2407</v>
      </c>
      <c r="BK201" s="48"/>
      <c r="BL201" s="48">
        <v>0</v>
      </c>
      <c r="BM201" s="48">
        <v>0</v>
      </c>
      <c r="BN201" s="48"/>
      <c r="BO201" s="48"/>
      <c r="BP201" s="48">
        <v>3306744</v>
      </c>
      <c r="BQ201" s="48"/>
      <c r="BR201" s="48">
        <v>2260657</v>
      </c>
      <c r="BS201" s="48">
        <v>10993</v>
      </c>
      <c r="BT201" s="48">
        <v>208</v>
      </c>
      <c r="BU201" s="48">
        <v>302328</v>
      </c>
      <c r="BV201" s="48">
        <v>556825</v>
      </c>
      <c r="BW201" s="48"/>
      <c r="BX201" s="48">
        <v>108587</v>
      </c>
      <c r="BY201" s="48">
        <v>13697</v>
      </c>
      <c r="BZ201" s="48">
        <v>34039</v>
      </c>
      <c r="CA201" s="48"/>
      <c r="CB201" s="48">
        <v>19411</v>
      </c>
      <c r="CC201" s="48">
        <v>0</v>
      </c>
      <c r="CD201" s="48">
        <v>0</v>
      </c>
      <c r="CE201" s="48">
        <v>0</v>
      </c>
      <c r="CF201" s="48"/>
      <c r="CG201" s="48"/>
      <c r="CH201" s="48"/>
      <c r="CI201" s="48"/>
      <c r="CJ201" s="48"/>
      <c r="CK201" s="48">
        <v>0</v>
      </c>
      <c r="CL201" s="48">
        <v>0</v>
      </c>
      <c r="CM201" s="48">
        <v>0</v>
      </c>
      <c r="CN201" s="48">
        <v>0</v>
      </c>
      <c r="CO201" s="48">
        <v>0</v>
      </c>
      <c r="CP201" s="48">
        <v>136034660</v>
      </c>
    </row>
    <row r="202" spans="1:94" x14ac:dyDescent="0.35">
      <c r="A202" t="s">
        <v>1028</v>
      </c>
      <c r="B202" s="48">
        <v>69741959</v>
      </c>
      <c r="C202" s="48">
        <v>55523049</v>
      </c>
      <c r="D202" s="48">
        <v>7191517</v>
      </c>
      <c r="E202" s="48">
        <v>7027393</v>
      </c>
      <c r="F202" s="48">
        <v>65024801</v>
      </c>
      <c r="G202" s="48">
        <v>30832981</v>
      </c>
      <c r="H202" s="48">
        <v>34130049</v>
      </c>
      <c r="I202" s="48">
        <v>61771</v>
      </c>
      <c r="J202" s="48">
        <v>12970560</v>
      </c>
      <c r="K202" s="48"/>
      <c r="L202" s="48"/>
      <c r="M202" s="48"/>
      <c r="N202" s="48"/>
      <c r="O202" s="48"/>
      <c r="P202" s="48">
        <v>12970560</v>
      </c>
      <c r="Q202" s="48">
        <v>7165030</v>
      </c>
      <c r="R202" s="48"/>
      <c r="S202" s="48"/>
      <c r="T202" s="48">
        <v>1175220</v>
      </c>
      <c r="U202" s="48"/>
      <c r="V202" s="48"/>
      <c r="W202" s="48"/>
      <c r="X202" s="48"/>
      <c r="Y202" s="48">
        <v>1363</v>
      </c>
      <c r="Z202" s="48">
        <v>6230</v>
      </c>
      <c r="AA202" s="48">
        <v>0</v>
      </c>
      <c r="AB202" s="48"/>
      <c r="AC202" s="48"/>
      <c r="AD202" s="48"/>
      <c r="AE202" s="48">
        <v>11819</v>
      </c>
      <c r="AF202" s="48"/>
      <c r="AG202" s="48">
        <v>1490776</v>
      </c>
      <c r="AH202" s="48"/>
      <c r="AI202" s="48">
        <v>860073</v>
      </c>
      <c r="AJ202" s="48">
        <v>30779</v>
      </c>
      <c r="AK202" s="48">
        <v>141225</v>
      </c>
      <c r="AL202" s="48"/>
      <c r="AM202" s="48"/>
      <c r="AN202" s="48">
        <v>0</v>
      </c>
      <c r="AO202" s="48"/>
      <c r="AP202" s="48">
        <v>0</v>
      </c>
      <c r="AQ202" s="48">
        <v>700000</v>
      </c>
      <c r="AR202" s="48">
        <v>0</v>
      </c>
      <c r="AS202" s="48">
        <v>1413139</v>
      </c>
      <c r="AT202" s="48">
        <v>565227</v>
      </c>
      <c r="AU202" s="48">
        <v>769178</v>
      </c>
      <c r="AV202" s="48"/>
      <c r="AW202" s="48"/>
      <c r="AX202" s="48">
        <v>2590423</v>
      </c>
      <c r="AY202" s="48"/>
      <c r="AZ202" s="48">
        <v>152521</v>
      </c>
      <c r="BA202" s="48">
        <v>0</v>
      </c>
      <c r="BB202" s="48">
        <v>1813000</v>
      </c>
      <c r="BC202" s="48">
        <v>131556</v>
      </c>
      <c r="BD202" s="48"/>
      <c r="BE202" s="48">
        <v>29839</v>
      </c>
      <c r="BF202" s="48">
        <v>0</v>
      </c>
      <c r="BG202" s="48">
        <v>47424</v>
      </c>
      <c r="BH202" s="48">
        <v>21032</v>
      </c>
      <c r="BI202" s="48">
        <v>392000</v>
      </c>
      <c r="BJ202" s="48"/>
      <c r="BK202" s="48"/>
      <c r="BL202" s="48">
        <v>0</v>
      </c>
      <c r="BM202" s="48">
        <v>0</v>
      </c>
      <c r="BN202" s="48"/>
      <c r="BO202" s="48">
        <v>3051</v>
      </c>
      <c r="BP202" s="48">
        <v>7017104</v>
      </c>
      <c r="BQ202" s="48"/>
      <c r="BR202" s="48">
        <v>2829892</v>
      </c>
      <c r="BS202" s="48"/>
      <c r="BT202" s="48"/>
      <c r="BU202" s="48">
        <v>940653</v>
      </c>
      <c r="BV202" s="48">
        <v>2999393</v>
      </c>
      <c r="BW202" s="48">
        <v>51527</v>
      </c>
      <c r="BX202" s="48">
        <v>429</v>
      </c>
      <c r="BY202" s="48">
        <v>7954</v>
      </c>
      <c r="BZ202" s="48">
        <v>128297</v>
      </c>
      <c r="CA202" s="48"/>
      <c r="CB202" s="48">
        <v>58959</v>
      </c>
      <c r="CC202" s="48">
        <v>146109</v>
      </c>
      <c r="CD202" s="48">
        <v>146109</v>
      </c>
      <c r="CE202" s="48">
        <v>250000</v>
      </c>
      <c r="CF202" s="48"/>
      <c r="CG202" s="48"/>
      <c r="CH202" s="48">
        <v>250000</v>
      </c>
      <c r="CI202" s="48"/>
      <c r="CJ202" s="48"/>
      <c r="CK202" s="48">
        <v>0</v>
      </c>
      <c r="CL202" s="48">
        <v>0</v>
      </c>
      <c r="CM202" s="48">
        <v>0</v>
      </c>
      <c r="CN202" s="48">
        <v>0</v>
      </c>
      <c r="CO202" s="48">
        <v>0</v>
      </c>
      <c r="CP202" s="48">
        <v>164905987</v>
      </c>
    </row>
    <row r="203" spans="1:94" x14ac:dyDescent="0.35">
      <c r="A203" t="s">
        <v>1954</v>
      </c>
      <c r="B203" s="48">
        <v>18314218</v>
      </c>
      <c r="C203" s="48">
        <v>15454956</v>
      </c>
      <c r="D203" s="48">
        <v>1002717</v>
      </c>
      <c r="E203" s="48">
        <v>1856545</v>
      </c>
      <c r="F203" s="48">
        <v>13974979</v>
      </c>
      <c r="G203" s="48">
        <v>5059118</v>
      </c>
      <c r="H203" s="48">
        <v>8910856</v>
      </c>
      <c r="I203" s="48">
        <v>5006</v>
      </c>
      <c r="J203" s="48">
        <v>0</v>
      </c>
      <c r="K203" s="48"/>
      <c r="L203" s="48"/>
      <c r="M203" s="48"/>
      <c r="N203" s="48"/>
      <c r="O203" s="48"/>
      <c r="P203" s="48">
        <v>0</v>
      </c>
      <c r="Q203" s="48">
        <v>2123065</v>
      </c>
      <c r="R203" s="48"/>
      <c r="S203" s="48"/>
      <c r="T203" s="48">
        <v>396637</v>
      </c>
      <c r="U203" s="48"/>
      <c r="V203" s="48"/>
      <c r="W203" s="48"/>
      <c r="X203" s="48"/>
      <c r="Y203" s="48">
        <v>23170</v>
      </c>
      <c r="Z203" s="48">
        <v>32765</v>
      </c>
      <c r="AA203" s="48"/>
      <c r="AB203" s="48"/>
      <c r="AC203" s="48"/>
      <c r="AD203" s="48"/>
      <c r="AE203" s="48">
        <v>329520</v>
      </c>
      <c r="AF203" s="48"/>
      <c r="AG203" s="48"/>
      <c r="AH203" s="48"/>
      <c r="AI203" s="48">
        <v>25149</v>
      </c>
      <c r="AJ203" s="48">
        <v>1929</v>
      </c>
      <c r="AK203" s="48">
        <v>35985</v>
      </c>
      <c r="AL203" s="48"/>
      <c r="AM203" s="48"/>
      <c r="AN203" s="48"/>
      <c r="AO203" s="48"/>
      <c r="AP203" s="48">
        <v>16088</v>
      </c>
      <c r="AQ203" s="48">
        <v>741275</v>
      </c>
      <c r="AR203" s="48"/>
      <c r="AS203" s="48">
        <v>217406</v>
      </c>
      <c r="AT203" s="48">
        <v>132213</v>
      </c>
      <c r="AU203" s="48">
        <v>170929</v>
      </c>
      <c r="AV203" s="48"/>
      <c r="AW203" s="48"/>
      <c r="AX203" s="48">
        <v>1092061</v>
      </c>
      <c r="AY203" s="48"/>
      <c r="AZ203" s="48">
        <v>0</v>
      </c>
      <c r="BA203" s="48">
        <v>0</v>
      </c>
      <c r="BB203" s="48">
        <v>900000</v>
      </c>
      <c r="BC203" s="48">
        <v>10519</v>
      </c>
      <c r="BD203" s="48"/>
      <c r="BE203" s="48"/>
      <c r="BF203" s="48">
        <v>0</v>
      </c>
      <c r="BG203" s="48">
        <v>21939</v>
      </c>
      <c r="BH203" s="48">
        <v>0</v>
      </c>
      <c r="BI203" s="48">
        <v>98000</v>
      </c>
      <c r="BJ203" s="48"/>
      <c r="BK203" s="48"/>
      <c r="BL203" s="48">
        <v>0</v>
      </c>
      <c r="BM203" s="48">
        <v>61603</v>
      </c>
      <c r="BN203" s="48"/>
      <c r="BO203" s="48"/>
      <c r="BP203" s="48">
        <v>2340713</v>
      </c>
      <c r="BQ203" s="48">
        <v>1985</v>
      </c>
      <c r="BR203" s="48">
        <v>599254</v>
      </c>
      <c r="BS203" s="48">
        <v>11752</v>
      </c>
      <c r="BT203" s="48">
        <v>3917</v>
      </c>
      <c r="BU203" s="48">
        <v>175416</v>
      </c>
      <c r="BV203" s="48">
        <v>1068715</v>
      </c>
      <c r="BW203" s="48">
        <v>340549</v>
      </c>
      <c r="BX203" s="48">
        <v>114220</v>
      </c>
      <c r="BY203" s="48"/>
      <c r="BZ203" s="48">
        <v>15576</v>
      </c>
      <c r="CA203" s="48"/>
      <c r="CB203" s="48">
        <v>9328</v>
      </c>
      <c r="CC203" s="48">
        <v>94264</v>
      </c>
      <c r="CD203" s="48">
        <v>94264</v>
      </c>
      <c r="CE203" s="48">
        <v>250000</v>
      </c>
      <c r="CF203" s="48"/>
      <c r="CG203" s="48"/>
      <c r="CH203" s="48">
        <v>250000</v>
      </c>
      <c r="CI203" s="48"/>
      <c r="CJ203" s="48"/>
      <c r="CK203" s="48">
        <v>0</v>
      </c>
      <c r="CL203" s="48">
        <v>0</v>
      </c>
      <c r="CM203" s="48">
        <v>0</v>
      </c>
      <c r="CN203" s="48">
        <v>0</v>
      </c>
      <c r="CO203" s="48">
        <v>0</v>
      </c>
      <c r="CP203" s="48">
        <v>38189300</v>
      </c>
    </row>
    <row r="204" spans="1:94" x14ac:dyDescent="0.35">
      <c r="A204" t="s">
        <v>1035</v>
      </c>
      <c r="B204" s="48">
        <v>13282800</v>
      </c>
      <c r="C204" s="48">
        <v>12522335</v>
      </c>
      <c r="D204" s="48">
        <v>738261</v>
      </c>
      <c r="E204" s="48">
        <v>22204</v>
      </c>
      <c r="F204" s="48">
        <v>4387101</v>
      </c>
      <c r="G204" s="48">
        <v>817586</v>
      </c>
      <c r="H204" s="48">
        <v>3569515</v>
      </c>
      <c r="I204" s="48"/>
      <c r="J204" s="48">
        <v>3200000</v>
      </c>
      <c r="K204" s="48"/>
      <c r="L204" s="48"/>
      <c r="M204" s="48"/>
      <c r="N204" s="48"/>
      <c r="O204" s="48"/>
      <c r="P204" s="48">
        <v>3200000</v>
      </c>
      <c r="Q204" s="48">
        <v>1156542</v>
      </c>
      <c r="R204" s="48"/>
      <c r="S204" s="48"/>
      <c r="T204" s="48">
        <v>388476</v>
      </c>
      <c r="U204" s="48"/>
      <c r="V204" s="48"/>
      <c r="W204" s="48"/>
      <c r="X204" s="48"/>
      <c r="Y204" s="48">
        <v>0</v>
      </c>
      <c r="Z204" s="48">
        <v>0</v>
      </c>
      <c r="AA204" s="48"/>
      <c r="AB204" s="48"/>
      <c r="AC204" s="48"/>
      <c r="AD204" s="48"/>
      <c r="AE204" s="48">
        <v>309345</v>
      </c>
      <c r="AF204" s="48"/>
      <c r="AG204" s="48"/>
      <c r="AH204" s="48"/>
      <c r="AI204" s="48">
        <v>360261</v>
      </c>
      <c r="AJ204" s="48">
        <v>0</v>
      </c>
      <c r="AK204" s="48">
        <v>13579</v>
      </c>
      <c r="AL204" s="48"/>
      <c r="AM204" s="48"/>
      <c r="AN204" s="48"/>
      <c r="AO204" s="48"/>
      <c r="AP204" s="48">
        <v>0</v>
      </c>
      <c r="AQ204" s="48">
        <v>3</v>
      </c>
      <c r="AR204" s="48"/>
      <c r="AS204" s="48">
        <v>0</v>
      </c>
      <c r="AT204" s="48">
        <v>84877</v>
      </c>
      <c r="AU204" s="48">
        <v>0</v>
      </c>
      <c r="AV204" s="48"/>
      <c r="AW204" s="48"/>
      <c r="AX204" s="48">
        <v>103068</v>
      </c>
      <c r="AY204" s="48"/>
      <c r="AZ204" s="48">
        <v>0</v>
      </c>
      <c r="BA204" s="48">
        <v>0</v>
      </c>
      <c r="BB204" s="48">
        <v>0</v>
      </c>
      <c r="BC204" s="48">
        <v>0</v>
      </c>
      <c r="BD204" s="48"/>
      <c r="BE204" s="48"/>
      <c r="BF204" s="48">
        <v>0</v>
      </c>
      <c r="BG204" s="48">
        <v>443</v>
      </c>
      <c r="BH204" s="48">
        <v>0</v>
      </c>
      <c r="BI204" s="48">
        <v>98000</v>
      </c>
      <c r="BJ204" s="48"/>
      <c r="BK204" s="48"/>
      <c r="BL204" s="48">
        <v>0</v>
      </c>
      <c r="BM204" s="48">
        <v>0</v>
      </c>
      <c r="BN204" s="48"/>
      <c r="BO204" s="48">
        <v>4625</v>
      </c>
      <c r="BP204" s="48">
        <v>2113223</v>
      </c>
      <c r="BQ204" s="48"/>
      <c r="BR204" s="48">
        <v>442631</v>
      </c>
      <c r="BS204" s="48"/>
      <c r="BT204" s="48">
        <v>1188</v>
      </c>
      <c r="BU204" s="48">
        <v>919330</v>
      </c>
      <c r="BV204" s="48">
        <v>593747</v>
      </c>
      <c r="BW204" s="48">
        <v>116370</v>
      </c>
      <c r="BX204" s="48"/>
      <c r="BY204" s="48">
        <v>2983</v>
      </c>
      <c r="BZ204" s="48"/>
      <c r="CA204" s="48">
        <v>1246</v>
      </c>
      <c r="CB204" s="48">
        <v>35729</v>
      </c>
      <c r="CC204" s="48">
        <v>37706</v>
      </c>
      <c r="CD204" s="48">
        <v>37706</v>
      </c>
      <c r="CE204" s="48">
        <v>0</v>
      </c>
      <c r="CF204" s="48"/>
      <c r="CG204" s="48"/>
      <c r="CH204" s="48"/>
      <c r="CI204" s="48"/>
      <c r="CJ204" s="48"/>
      <c r="CK204" s="48">
        <v>0</v>
      </c>
      <c r="CL204" s="48"/>
      <c r="CM204" s="48">
        <v>0</v>
      </c>
      <c r="CN204" s="48">
        <v>0</v>
      </c>
      <c r="CO204" s="48"/>
      <c r="CP204" s="48">
        <v>24280440</v>
      </c>
    </row>
    <row r="205" spans="1:94" x14ac:dyDescent="0.35">
      <c r="A205" t="s">
        <v>1040</v>
      </c>
      <c r="B205" s="48">
        <v>73451798</v>
      </c>
      <c r="C205" s="48">
        <v>59379219</v>
      </c>
      <c r="D205" s="48">
        <v>8327194</v>
      </c>
      <c r="E205" s="48">
        <v>5745385</v>
      </c>
      <c r="F205" s="48">
        <v>97086798</v>
      </c>
      <c r="G205" s="48">
        <v>73503491</v>
      </c>
      <c r="H205" s="48">
        <v>22454171</v>
      </c>
      <c r="I205" s="48">
        <v>1129135</v>
      </c>
      <c r="J205" s="48">
        <v>25600000</v>
      </c>
      <c r="K205" s="48"/>
      <c r="L205" s="48"/>
      <c r="M205" s="48"/>
      <c r="N205" s="48"/>
      <c r="O205" s="48"/>
      <c r="P205" s="48">
        <v>25600000</v>
      </c>
      <c r="Q205" s="48">
        <v>16885711</v>
      </c>
      <c r="R205" s="48">
        <v>3586</v>
      </c>
      <c r="S205" s="48"/>
      <c r="T205" s="48">
        <v>1469334</v>
      </c>
      <c r="U205" s="48"/>
      <c r="V205" s="48"/>
      <c r="W205" s="48"/>
      <c r="X205" s="48"/>
      <c r="Y205" s="48">
        <v>10007</v>
      </c>
      <c r="Z205" s="48">
        <v>2309</v>
      </c>
      <c r="AA205" s="48">
        <v>3247</v>
      </c>
      <c r="AB205" s="48"/>
      <c r="AC205" s="48"/>
      <c r="AD205" s="48"/>
      <c r="AE205" s="48">
        <v>920283</v>
      </c>
      <c r="AF205" s="48"/>
      <c r="AG205" s="48"/>
      <c r="AH205" s="48">
        <v>4695</v>
      </c>
      <c r="AI205" s="48">
        <v>1592747</v>
      </c>
      <c r="AJ205" s="48">
        <v>9840</v>
      </c>
      <c r="AK205" s="48">
        <v>175173</v>
      </c>
      <c r="AL205" s="48">
        <v>0</v>
      </c>
      <c r="AM205" s="48"/>
      <c r="AN205" s="48"/>
      <c r="AO205" s="48">
        <v>35654</v>
      </c>
      <c r="AP205" s="48">
        <v>297612</v>
      </c>
      <c r="AQ205" s="48">
        <v>2500497</v>
      </c>
      <c r="AR205" s="48"/>
      <c r="AS205" s="48">
        <v>5435152</v>
      </c>
      <c r="AT205" s="48">
        <v>595013</v>
      </c>
      <c r="AU205" s="48">
        <v>3674964</v>
      </c>
      <c r="AV205" s="48">
        <v>155598</v>
      </c>
      <c r="AW205" s="48"/>
      <c r="AX205" s="48">
        <v>30544957</v>
      </c>
      <c r="AY205" s="48">
        <v>0</v>
      </c>
      <c r="AZ205" s="48">
        <v>0</v>
      </c>
      <c r="BA205" s="48">
        <v>4217</v>
      </c>
      <c r="BB205" s="48">
        <v>1545600</v>
      </c>
      <c r="BC205" s="48">
        <v>369053</v>
      </c>
      <c r="BD205" s="48"/>
      <c r="BE205" s="48">
        <v>43628</v>
      </c>
      <c r="BF205" s="48">
        <v>0</v>
      </c>
      <c r="BG205" s="48">
        <v>11536395</v>
      </c>
      <c r="BH205" s="48">
        <v>15442714</v>
      </c>
      <c r="BI205" s="48">
        <v>1568000</v>
      </c>
      <c r="BJ205" s="48"/>
      <c r="BK205" s="48"/>
      <c r="BL205" s="48">
        <v>0</v>
      </c>
      <c r="BM205" s="48">
        <v>0</v>
      </c>
      <c r="BN205" s="48"/>
      <c r="BO205" s="48">
        <v>35350</v>
      </c>
      <c r="BP205" s="48">
        <v>11850007</v>
      </c>
      <c r="BQ205" s="48">
        <v>2956</v>
      </c>
      <c r="BR205" s="48">
        <v>3778178</v>
      </c>
      <c r="BS205" s="48"/>
      <c r="BT205" s="48"/>
      <c r="BU205" s="48"/>
      <c r="BV205" s="48">
        <v>6726908</v>
      </c>
      <c r="BW205" s="48"/>
      <c r="BX205" s="48">
        <v>1341965</v>
      </c>
      <c r="BY205" s="48"/>
      <c r="BZ205" s="48"/>
      <c r="CA205" s="48"/>
      <c r="CB205" s="48"/>
      <c r="CC205" s="48">
        <v>226234</v>
      </c>
      <c r="CD205" s="48">
        <v>226234</v>
      </c>
      <c r="CE205" s="48">
        <v>12015000</v>
      </c>
      <c r="CF205" s="48"/>
      <c r="CG205" s="48"/>
      <c r="CH205" s="48"/>
      <c r="CI205" s="48"/>
      <c r="CJ205" s="48"/>
      <c r="CK205" s="48">
        <v>0</v>
      </c>
      <c r="CL205" s="48">
        <v>3495000</v>
      </c>
      <c r="CM205" s="48">
        <v>892500</v>
      </c>
      <c r="CN205" s="48">
        <v>637500</v>
      </c>
      <c r="CO205" s="48">
        <v>6990000</v>
      </c>
      <c r="CP205" s="48">
        <v>267660505</v>
      </c>
    </row>
    <row r="206" spans="1:94" x14ac:dyDescent="0.35">
      <c r="A206" t="s">
        <v>1059</v>
      </c>
      <c r="B206" s="48">
        <v>35105112</v>
      </c>
      <c r="C206" s="48">
        <v>27576642</v>
      </c>
      <c r="D206" s="48">
        <v>4351108</v>
      </c>
      <c r="E206" s="48">
        <v>3177362</v>
      </c>
      <c r="F206" s="48">
        <v>38267208</v>
      </c>
      <c r="G206" s="48">
        <v>20647140</v>
      </c>
      <c r="H206" s="48">
        <v>16909213</v>
      </c>
      <c r="I206" s="48">
        <v>710855</v>
      </c>
      <c r="J206" s="48">
        <v>9600000</v>
      </c>
      <c r="K206" s="48"/>
      <c r="L206" s="48"/>
      <c r="M206" s="48"/>
      <c r="N206" s="48"/>
      <c r="O206" s="48">
        <v>0</v>
      </c>
      <c r="P206" s="48">
        <v>9600000</v>
      </c>
      <c r="Q206" s="48">
        <v>3031815</v>
      </c>
      <c r="R206" s="48"/>
      <c r="S206" s="48"/>
      <c r="T206" s="48">
        <v>1023663</v>
      </c>
      <c r="U206" s="48"/>
      <c r="V206" s="48"/>
      <c r="W206" s="48"/>
      <c r="X206" s="48"/>
      <c r="Y206" s="48">
        <v>1363</v>
      </c>
      <c r="Z206" s="48">
        <v>2730</v>
      </c>
      <c r="AA206" s="48"/>
      <c r="AB206" s="48"/>
      <c r="AC206" s="48"/>
      <c r="AD206" s="48"/>
      <c r="AE206" s="48">
        <v>814318</v>
      </c>
      <c r="AF206" s="48"/>
      <c r="AG206" s="48"/>
      <c r="AH206" s="48">
        <v>22539</v>
      </c>
      <c r="AI206" s="48">
        <v>235012</v>
      </c>
      <c r="AJ206" s="48">
        <v>6212</v>
      </c>
      <c r="AK206" s="48">
        <v>200295</v>
      </c>
      <c r="AL206" s="48">
        <v>801</v>
      </c>
      <c r="AM206" s="48"/>
      <c r="AN206" s="48"/>
      <c r="AO206" s="48"/>
      <c r="AP206" s="48">
        <v>0</v>
      </c>
      <c r="AQ206" s="48">
        <v>310831</v>
      </c>
      <c r="AR206" s="48"/>
      <c r="AS206" s="48">
        <v>0</v>
      </c>
      <c r="AT206" s="48">
        <v>328587</v>
      </c>
      <c r="AU206" s="48">
        <v>85464</v>
      </c>
      <c r="AV206" s="48">
        <v>0</v>
      </c>
      <c r="AW206" s="48"/>
      <c r="AX206" s="48">
        <v>5602289</v>
      </c>
      <c r="AY206" s="48"/>
      <c r="AZ206" s="48">
        <v>0</v>
      </c>
      <c r="BA206" s="48">
        <v>0</v>
      </c>
      <c r="BB206" s="48">
        <v>338390</v>
      </c>
      <c r="BC206" s="48">
        <v>0</v>
      </c>
      <c r="BD206" s="48"/>
      <c r="BE206" s="48">
        <v>35899</v>
      </c>
      <c r="BF206" s="48">
        <v>0</v>
      </c>
      <c r="BG206" s="48">
        <v>4898324</v>
      </c>
      <c r="BH206" s="48">
        <v>0</v>
      </c>
      <c r="BI206" s="48">
        <v>294000</v>
      </c>
      <c r="BJ206" s="48"/>
      <c r="BK206" s="48"/>
      <c r="BL206" s="48">
        <v>0</v>
      </c>
      <c r="BM206" s="48">
        <v>12637</v>
      </c>
      <c r="BN206" s="48"/>
      <c r="BO206" s="48">
        <v>23039</v>
      </c>
      <c r="BP206" s="48">
        <v>3234244</v>
      </c>
      <c r="BQ206" s="48"/>
      <c r="BR206" s="48">
        <v>776559</v>
      </c>
      <c r="BS206" s="48">
        <v>3664</v>
      </c>
      <c r="BT206" s="48">
        <v>3256</v>
      </c>
      <c r="BU206" s="48">
        <v>1594444</v>
      </c>
      <c r="BV206" s="48">
        <v>767723</v>
      </c>
      <c r="BW206" s="48"/>
      <c r="BX206" s="48">
        <v>3433</v>
      </c>
      <c r="BY206" s="48">
        <v>9943</v>
      </c>
      <c r="BZ206" s="48">
        <v>46057</v>
      </c>
      <c r="CA206" s="48">
        <v>8768</v>
      </c>
      <c r="CB206" s="48">
        <v>20397</v>
      </c>
      <c r="CC206" s="48">
        <v>108404</v>
      </c>
      <c r="CD206" s="48">
        <v>108404</v>
      </c>
      <c r="CE206" s="48">
        <v>2002500</v>
      </c>
      <c r="CF206" s="48"/>
      <c r="CG206" s="48"/>
      <c r="CH206" s="48"/>
      <c r="CI206" s="48"/>
      <c r="CJ206" s="48"/>
      <c r="CK206" s="48">
        <v>0</v>
      </c>
      <c r="CL206" s="48">
        <v>375000</v>
      </c>
      <c r="CM206" s="48">
        <v>577500</v>
      </c>
      <c r="CN206" s="48">
        <v>300000</v>
      </c>
      <c r="CO206" s="48">
        <v>750000</v>
      </c>
      <c r="CP206" s="48">
        <v>96951571</v>
      </c>
    </row>
    <row r="207" spans="1:94" x14ac:dyDescent="0.35">
      <c r="A207" t="s">
        <v>1045</v>
      </c>
      <c r="B207" s="48">
        <v>18744096</v>
      </c>
      <c r="C207" s="48">
        <v>15809791</v>
      </c>
      <c r="D207" s="48">
        <v>442086</v>
      </c>
      <c r="E207" s="48">
        <v>2492219</v>
      </c>
      <c r="F207" s="48">
        <v>26026324</v>
      </c>
      <c r="G207" s="48">
        <v>14871354</v>
      </c>
      <c r="H207" s="48">
        <v>11109614</v>
      </c>
      <c r="I207" s="48">
        <v>45356</v>
      </c>
      <c r="J207" s="48">
        <v>4293</v>
      </c>
      <c r="K207" s="48"/>
      <c r="L207" s="48"/>
      <c r="M207" s="48"/>
      <c r="N207" s="48"/>
      <c r="O207" s="48"/>
      <c r="P207" s="48">
        <v>4293</v>
      </c>
      <c r="Q207" s="48">
        <v>6734940</v>
      </c>
      <c r="R207" s="48"/>
      <c r="S207" s="48"/>
      <c r="T207" s="48">
        <v>251264</v>
      </c>
      <c r="U207" s="48"/>
      <c r="V207" s="48"/>
      <c r="W207" s="48"/>
      <c r="X207" s="48"/>
      <c r="Y207" s="48"/>
      <c r="Z207" s="48">
        <v>3078</v>
      </c>
      <c r="AA207" s="48"/>
      <c r="AB207" s="48"/>
      <c r="AC207" s="48"/>
      <c r="AD207" s="48"/>
      <c r="AE207" s="48">
        <v>1829171</v>
      </c>
      <c r="AF207" s="48"/>
      <c r="AG207" s="48"/>
      <c r="AH207" s="48"/>
      <c r="AI207" s="48">
        <v>621978</v>
      </c>
      <c r="AJ207" s="48">
        <v>8283</v>
      </c>
      <c r="AK207" s="48">
        <v>63144</v>
      </c>
      <c r="AL207" s="48"/>
      <c r="AM207" s="48"/>
      <c r="AN207" s="48"/>
      <c r="AO207" s="48"/>
      <c r="AP207" s="48">
        <v>118986</v>
      </c>
      <c r="AQ207" s="48">
        <v>575000</v>
      </c>
      <c r="AR207" s="48"/>
      <c r="AS207" s="48">
        <v>1956655</v>
      </c>
      <c r="AT207" s="48">
        <v>110881</v>
      </c>
      <c r="AU207" s="48">
        <v>1196500</v>
      </c>
      <c r="AV207" s="48"/>
      <c r="AW207" s="48"/>
      <c r="AX207" s="48">
        <v>2924713</v>
      </c>
      <c r="AY207" s="48"/>
      <c r="AZ207" s="48">
        <v>43921</v>
      </c>
      <c r="BA207" s="48">
        <v>0</v>
      </c>
      <c r="BB207" s="48">
        <v>69531</v>
      </c>
      <c r="BC207" s="48">
        <v>26576</v>
      </c>
      <c r="BD207" s="48"/>
      <c r="BE207" s="48">
        <v>27685</v>
      </c>
      <c r="BF207" s="48">
        <v>0</v>
      </c>
      <c r="BG207" s="48">
        <v>2106970</v>
      </c>
      <c r="BH207" s="48">
        <v>2893</v>
      </c>
      <c r="BI207" s="48">
        <v>637000</v>
      </c>
      <c r="BJ207" s="48">
        <v>5513</v>
      </c>
      <c r="BK207" s="48"/>
      <c r="BL207" s="48">
        <v>0</v>
      </c>
      <c r="BM207" s="48"/>
      <c r="BN207" s="48"/>
      <c r="BO207" s="48">
        <v>4625</v>
      </c>
      <c r="BP207" s="48">
        <v>2858928</v>
      </c>
      <c r="BQ207" s="48"/>
      <c r="BR207" s="48">
        <v>406043</v>
      </c>
      <c r="BS207" s="48">
        <v>2938</v>
      </c>
      <c r="BT207" s="48">
        <v>13121</v>
      </c>
      <c r="BU207" s="48">
        <v>88016</v>
      </c>
      <c r="BV207" s="48">
        <v>454256</v>
      </c>
      <c r="BW207" s="48">
        <v>1708845</v>
      </c>
      <c r="BX207" s="48">
        <v>185709</v>
      </c>
      <c r="BY207" s="48"/>
      <c r="BZ207" s="48"/>
      <c r="CA207" s="48"/>
      <c r="CB207" s="48"/>
      <c r="CC207" s="48">
        <v>160249</v>
      </c>
      <c r="CD207" s="48">
        <v>160249</v>
      </c>
      <c r="CE207" s="48">
        <v>1635000</v>
      </c>
      <c r="CF207" s="48"/>
      <c r="CG207" s="48"/>
      <c r="CH207" s="48"/>
      <c r="CI207" s="48"/>
      <c r="CJ207" s="48"/>
      <c r="CK207" s="48">
        <v>0</v>
      </c>
      <c r="CL207" s="48">
        <v>300000</v>
      </c>
      <c r="CM207" s="48">
        <v>525000</v>
      </c>
      <c r="CN207" s="48">
        <v>210000</v>
      </c>
      <c r="CO207" s="48">
        <v>600000</v>
      </c>
      <c r="CP207" s="48">
        <v>59088543</v>
      </c>
    </row>
    <row r="208" spans="1:94" x14ac:dyDescent="0.35">
      <c r="A208" t="s">
        <v>1051</v>
      </c>
      <c r="B208" s="48">
        <v>14576429</v>
      </c>
      <c r="C208" s="48">
        <v>12206840</v>
      </c>
      <c r="D208" s="48">
        <v>884869</v>
      </c>
      <c r="E208" s="48">
        <v>1484720</v>
      </c>
      <c r="F208" s="48">
        <v>15598619</v>
      </c>
      <c r="G208" s="48">
        <v>7304202</v>
      </c>
      <c r="H208" s="48">
        <v>8294417</v>
      </c>
      <c r="I208" s="48"/>
      <c r="J208" s="48">
        <v>4800000</v>
      </c>
      <c r="K208" s="48"/>
      <c r="L208" s="48"/>
      <c r="M208" s="48"/>
      <c r="N208" s="48"/>
      <c r="O208" s="48"/>
      <c r="P208" s="48">
        <v>4800000</v>
      </c>
      <c r="Q208" s="48">
        <v>971944</v>
      </c>
      <c r="R208" s="48"/>
      <c r="S208" s="48"/>
      <c r="T208" s="48">
        <v>157678</v>
      </c>
      <c r="U208" s="48"/>
      <c r="V208" s="48"/>
      <c r="W208" s="48"/>
      <c r="X208" s="48"/>
      <c r="Y208" s="48">
        <v>1363</v>
      </c>
      <c r="Z208" s="48">
        <v>158</v>
      </c>
      <c r="AA208" s="48">
        <v>0</v>
      </c>
      <c r="AB208" s="48"/>
      <c r="AC208" s="48"/>
      <c r="AD208" s="48"/>
      <c r="AE208" s="48">
        <v>363144</v>
      </c>
      <c r="AF208" s="48"/>
      <c r="AG208" s="48"/>
      <c r="AH208" s="48">
        <v>4508</v>
      </c>
      <c r="AI208" s="48">
        <v>268786</v>
      </c>
      <c r="AJ208" s="48">
        <v>22499</v>
      </c>
      <c r="AK208" s="48">
        <v>13579</v>
      </c>
      <c r="AL208" s="48"/>
      <c r="AM208" s="48"/>
      <c r="AN208" s="48"/>
      <c r="AO208" s="48"/>
      <c r="AP208" s="48">
        <v>1487</v>
      </c>
      <c r="AQ208" s="48">
        <v>0</v>
      </c>
      <c r="AR208" s="48"/>
      <c r="AS208" s="48">
        <v>0</v>
      </c>
      <c r="AT208" s="48">
        <v>138742</v>
      </c>
      <c r="AU208" s="48">
        <v>0</v>
      </c>
      <c r="AV208" s="48"/>
      <c r="AW208" s="48"/>
      <c r="AX208" s="48">
        <v>5688888</v>
      </c>
      <c r="AY208" s="48"/>
      <c r="AZ208" s="48"/>
      <c r="BA208" s="48">
        <v>0</v>
      </c>
      <c r="BB208" s="48">
        <v>800000</v>
      </c>
      <c r="BC208" s="48">
        <v>250000</v>
      </c>
      <c r="BD208" s="48"/>
      <c r="BE208" s="48"/>
      <c r="BF208" s="48">
        <v>0</v>
      </c>
      <c r="BG208" s="48">
        <v>46189</v>
      </c>
      <c r="BH208" s="48">
        <v>4445700</v>
      </c>
      <c r="BI208" s="48">
        <v>147000</v>
      </c>
      <c r="BJ208" s="48"/>
      <c r="BK208" s="48"/>
      <c r="BL208" s="48">
        <v>0</v>
      </c>
      <c r="BM208" s="48">
        <v>0</v>
      </c>
      <c r="BN208" s="48"/>
      <c r="BO208" s="48"/>
      <c r="BP208" s="48">
        <v>2659101</v>
      </c>
      <c r="BQ208" s="48"/>
      <c r="BR208" s="48">
        <v>760917</v>
      </c>
      <c r="BS208" s="48"/>
      <c r="BT208" s="48"/>
      <c r="BU208" s="48">
        <v>807151</v>
      </c>
      <c r="BV208" s="48">
        <v>939193</v>
      </c>
      <c r="BW208" s="48"/>
      <c r="BX208" s="48">
        <v>46216</v>
      </c>
      <c r="BY208" s="48"/>
      <c r="BZ208" s="48">
        <v>105624</v>
      </c>
      <c r="CA208" s="48"/>
      <c r="CB208" s="48"/>
      <c r="CC208" s="48">
        <v>75411</v>
      </c>
      <c r="CD208" s="48">
        <v>75411</v>
      </c>
      <c r="CE208" s="48">
        <v>0</v>
      </c>
      <c r="CF208" s="48"/>
      <c r="CG208" s="48"/>
      <c r="CH208" s="48"/>
      <c r="CI208" s="48"/>
      <c r="CJ208" s="48"/>
      <c r="CK208" s="48">
        <v>0</v>
      </c>
      <c r="CL208" s="48">
        <v>0</v>
      </c>
      <c r="CM208" s="48">
        <v>0</v>
      </c>
      <c r="CN208" s="48">
        <v>0</v>
      </c>
      <c r="CO208" s="48">
        <v>0</v>
      </c>
      <c r="CP208" s="48">
        <v>44370392</v>
      </c>
    </row>
    <row r="209" spans="1:94" x14ac:dyDescent="0.35">
      <c r="A209" t="s">
        <v>1055</v>
      </c>
      <c r="B209" s="48">
        <v>7253519</v>
      </c>
      <c r="C209" s="48">
        <v>6847765</v>
      </c>
      <c r="D209" s="48">
        <v>338297</v>
      </c>
      <c r="E209" s="48">
        <v>67458</v>
      </c>
      <c r="F209" s="48">
        <v>9996103</v>
      </c>
      <c r="G209" s="48">
        <v>8245234</v>
      </c>
      <c r="H209" s="48">
        <v>1583952</v>
      </c>
      <c r="I209" s="48">
        <v>166917</v>
      </c>
      <c r="J209" s="48"/>
      <c r="K209" s="48"/>
      <c r="L209" s="48"/>
      <c r="M209" s="48"/>
      <c r="N209" s="48"/>
      <c r="O209" s="48"/>
      <c r="P209" s="48"/>
      <c r="Q209" s="48">
        <v>654817</v>
      </c>
      <c r="R209" s="48"/>
      <c r="S209" s="48"/>
      <c r="T209" s="48">
        <v>101200</v>
      </c>
      <c r="U209" s="48"/>
      <c r="V209" s="48"/>
      <c r="W209" s="48"/>
      <c r="X209" s="48"/>
      <c r="Y209" s="48"/>
      <c r="Z209" s="48"/>
      <c r="AA209" s="48"/>
      <c r="AB209" s="48"/>
      <c r="AC209" s="48"/>
      <c r="AD209" s="48"/>
      <c r="AE209" s="48">
        <v>340982</v>
      </c>
      <c r="AF209" s="48"/>
      <c r="AG209" s="48"/>
      <c r="AH209" s="48">
        <v>6073</v>
      </c>
      <c r="AI209" s="48">
        <v>105605</v>
      </c>
      <c r="AJ209" s="48">
        <v>0</v>
      </c>
      <c r="AK209" s="48">
        <v>29874</v>
      </c>
      <c r="AL209" s="48"/>
      <c r="AM209" s="48"/>
      <c r="AN209" s="48"/>
      <c r="AO209" s="48"/>
      <c r="AP209" s="48">
        <v>19196</v>
      </c>
      <c r="AQ209" s="48">
        <v>0</v>
      </c>
      <c r="AR209" s="48"/>
      <c r="AS209" s="48">
        <v>0</v>
      </c>
      <c r="AT209" s="48">
        <v>37542</v>
      </c>
      <c r="AU209" s="48"/>
      <c r="AV209" s="48">
        <v>14346</v>
      </c>
      <c r="AW209" s="48"/>
      <c r="AX209" s="48">
        <v>666941</v>
      </c>
      <c r="AY209" s="48"/>
      <c r="AZ209" s="48"/>
      <c r="BA209" s="48">
        <v>0</v>
      </c>
      <c r="BB209" s="48">
        <v>69531</v>
      </c>
      <c r="BC209" s="48">
        <v>5259</v>
      </c>
      <c r="BD209" s="48"/>
      <c r="BE209" s="48">
        <v>1309</v>
      </c>
      <c r="BF209" s="48">
        <v>0</v>
      </c>
      <c r="BG209" s="48">
        <v>0</v>
      </c>
      <c r="BH209" s="48">
        <v>296841</v>
      </c>
      <c r="BI209" s="48">
        <v>294000</v>
      </c>
      <c r="BJ209" s="48"/>
      <c r="BK209" s="48"/>
      <c r="BL209" s="48">
        <v>0</v>
      </c>
      <c r="BM209" s="48"/>
      <c r="BN209" s="48"/>
      <c r="BO209" s="48"/>
      <c r="BP209" s="48">
        <v>319161</v>
      </c>
      <c r="BQ209" s="48"/>
      <c r="BR209" s="48">
        <v>83206</v>
      </c>
      <c r="BS209" s="48"/>
      <c r="BT209" s="48"/>
      <c r="BU209" s="48"/>
      <c r="BV209" s="48">
        <v>212627</v>
      </c>
      <c r="BW209" s="48"/>
      <c r="BX209" s="48"/>
      <c r="BY209" s="48"/>
      <c r="BZ209" s="48"/>
      <c r="CA209" s="48"/>
      <c r="CB209" s="48">
        <v>23328</v>
      </c>
      <c r="CC209" s="48"/>
      <c r="CD209" s="48"/>
      <c r="CE209" s="48">
        <v>0</v>
      </c>
      <c r="CF209" s="48"/>
      <c r="CG209" s="48"/>
      <c r="CH209" s="48"/>
      <c r="CI209" s="48"/>
      <c r="CJ209" s="48"/>
      <c r="CK209" s="48">
        <v>0</v>
      </c>
      <c r="CL209" s="48"/>
      <c r="CM209" s="48">
        <v>0</v>
      </c>
      <c r="CN209" s="48">
        <v>0</v>
      </c>
      <c r="CO209" s="48"/>
      <c r="CP209" s="48">
        <v>18890541</v>
      </c>
    </row>
    <row r="210" spans="1:94" x14ac:dyDescent="0.35">
      <c r="A210" t="s">
        <v>1062</v>
      </c>
      <c r="B210" s="48">
        <v>5991873</v>
      </c>
      <c r="C210" s="48">
        <v>4892912</v>
      </c>
      <c r="D210" s="48">
        <v>752258</v>
      </c>
      <c r="E210" s="48">
        <v>346703</v>
      </c>
      <c r="F210" s="48">
        <v>4921764</v>
      </c>
      <c r="G210" s="48">
        <v>3238974</v>
      </c>
      <c r="H210" s="48">
        <v>1682790</v>
      </c>
      <c r="I210" s="48"/>
      <c r="J210" s="48">
        <v>0</v>
      </c>
      <c r="K210" s="48"/>
      <c r="L210" s="48"/>
      <c r="M210" s="48"/>
      <c r="N210" s="48"/>
      <c r="O210" s="48"/>
      <c r="P210" s="48">
        <v>0</v>
      </c>
      <c r="Q210" s="48">
        <v>1530880</v>
      </c>
      <c r="R210" s="48"/>
      <c r="S210" s="48"/>
      <c r="T210" s="48">
        <v>173492</v>
      </c>
      <c r="U210" s="48"/>
      <c r="V210" s="48"/>
      <c r="W210" s="48"/>
      <c r="X210" s="48"/>
      <c r="Y210" s="48">
        <v>1510</v>
      </c>
      <c r="Z210" s="48">
        <v>9234</v>
      </c>
      <c r="AA210" s="48">
        <v>0</v>
      </c>
      <c r="AB210" s="48"/>
      <c r="AC210" s="48"/>
      <c r="AD210" s="48"/>
      <c r="AE210" s="48">
        <v>201747</v>
      </c>
      <c r="AF210" s="48"/>
      <c r="AG210" s="48"/>
      <c r="AH210" s="48"/>
      <c r="AI210" s="48">
        <v>184078</v>
      </c>
      <c r="AJ210" s="48">
        <v>0</v>
      </c>
      <c r="AK210" s="48">
        <v>8827</v>
      </c>
      <c r="AL210" s="48"/>
      <c r="AM210" s="48"/>
      <c r="AN210" s="48"/>
      <c r="AO210" s="48"/>
      <c r="AP210" s="48">
        <v>20110</v>
      </c>
      <c r="AQ210" s="48">
        <v>175000</v>
      </c>
      <c r="AR210" s="48"/>
      <c r="AS210" s="48">
        <v>543515</v>
      </c>
      <c r="AT210" s="48">
        <v>42439</v>
      </c>
      <c r="AU210" s="48">
        <v>170929</v>
      </c>
      <c r="AV210" s="48"/>
      <c r="AW210" s="48"/>
      <c r="AX210" s="48">
        <v>4577965</v>
      </c>
      <c r="AY210" s="48"/>
      <c r="AZ210" s="48"/>
      <c r="BA210" s="48">
        <v>0</v>
      </c>
      <c r="BB210" s="48">
        <v>96600</v>
      </c>
      <c r="BC210" s="48">
        <v>50000</v>
      </c>
      <c r="BD210" s="48"/>
      <c r="BE210" s="48"/>
      <c r="BF210" s="48">
        <v>0</v>
      </c>
      <c r="BG210" s="48">
        <v>4434</v>
      </c>
      <c r="BH210" s="48">
        <v>4344989</v>
      </c>
      <c r="BI210" s="48">
        <v>49000</v>
      </c>
      <c r="BJ210" s="48"/>
      <c r="BK210" s="48"/>
      <c r="BL210" s="48">
        <v>32943</v>
      </c>
      <c r="BM210" s="48">
        <v>0</v>
      </c>
      <c r="BN210" s="48"/>
      <c r="BO210" s="48"/>
      <c r="BP210" s="48">
        <v>551878</v>
      </c>
      <c r="BQ210" s="48"/>
      <c r="BR210" s="48">
        <v>96999</v>
      </c>
      <c r="BS210" s="48"/>
      <c r="BT210" s="48"/>
      <c r="BU210" s="48">
        <v>331171</v>
      </c>
      <c r="BV210" s="48">
        <v>121782</v>
      </c>
      <c r="BW210" s="48"/>
      <c r="BX210" s="48"/>
      <c r="BY210" s="48"/>
      <c r="BZ210" s="48"/>
      <c r="CA210" s="48">
        <v>1926</v>
      </c>
      <c r="CB210" s="48"/>
      <c r="CC210" s="48">
        <v>4713</v>
      </c>
      <c r="CD210" s="48">
        <v>4713</v>
      </c>
      <c r="CE210" s="48">
        <v>0</v>
      </c>
      <c r="CF210" s="48"/>
      <c r="CG210" s="48"/>
      <c r="CH210" s="48"/>
      <c r="CI210" s="48"/>
      <c r="CJ210" s="48"/>
      <c r="CK210" s="48">
        <v>0</v>
      </c>
      <c r="CL210" s="48"/>
      <c r="CM210" s="48">
        <v>0</v>
      </c>
      <c r="CN210" s="48">
        <v>0</v>
      </c>
      <c r="CO210" s="48"/>
      <c r="CP210" s="48">
        <v>17579073</v>
      </c>
    </row>
    <row r="211" spans="1:94" x14ac:dyDescent="0.35">
      <c r="A211" t="s">
        <v>1065</v>
      </c>
      <c r="B211" s="48">
        <v>6445833</v>
      </c>
      <c r="C211" s="48">
        <v>5277191</v>
      </c>
      <c r="D211" s="48">
        <v>634957</v>
      </c>
      <c r="E211" s="48">
        <v>533686</v>
      </c>
      <c r="F211" s="48">
        <v>5191218</v>
      </c>
      <c r="G211" s="48">
        <v>1864500</v>
      </c>
      <c r="H211" s="48">
        <v>3230613</v>
      </c>
      <c r="I211" s="48">
        <v>96105</v>
      </c>
      <c r="J211" s="48">
        <v>0</v>
      </c>
      <c r="K211" s="48"/>
      <c r="L211" s="48"/>
      <c r="M211" s="48"/>
      <c r="N211" s="48">
        <v>0</v>
      </c>
      <c r="O211" s="48"/>
      <c r="P211" s="48">
        <v>0</v>
      </c>
      <c r="Q211" s="48">
        <v>1236588</v>
      </c>
      <c r="R211" s="48"/>
      <c r="S211" s="48"/>
      <c r="T211" s="48">
        <v>108900</v>
      </c>
      <c r="U211" s="48"/>
      <c r="V211" s="48"/>
      <c r="W211" s="48"/>
      <c r="X211" s="48"/>
      <c r="Y211" s="48">
        <v>6815</v>
      </c>
      <c r="Z211" s="48">
        <v>12622</v>
      </c>
      <c r="AA211" s="48"/>
      <c r="AB211" s="48"/>
      <c r="AC211" s="48"/>
      <c r="AD211" s="48"/>
      <c r="AE211" s="48">
        <v>118272</v>
      </c>
      <c r="AF211" s="48"/>
      <c r="AG211" s="48"/>
      <c r="AH211" s="48"/>
      <c r="AI211" s="48">
        <v>180686</v>
      </c>
      <c r="AJ211" s="48">
        <v>7717</v>
      </c>
      <c r="AK211" s="48">
        <v>2716</v>
      </c>
      <c r="AL211" s="48"/>
      <c r="AM211" s="48"/>
      <c r="AN211" s="48"/>
      <c r="AO211" s="48"/>
      <c r="AP211" s="48">
        <v>0</v>
      </c>
      <c r="AQ211" s="48">
        <v>100000</v>
      </c>
      <c r="AR211" s="48"/>
      <c r="AS211" s="48">
        <v>326109</v>
      </c>
      <c r="AT211" s="48">
        <v>31013</v>
      </c>
      <c r="AU211" s="48">
        <v>341739</v>
      </c>
      <c r="AV211" s="48">
        <v>0</v>
      </c>
      <c r="AW211" s="48"/>
      <c r="AX211" s="48">
        <v>4709311</v>
      </c>
      <c r="AY211" s="48"/>
      <c r="AZ211" s="48"/>
      <c r="BA211" s="48">
        <v>0</v>
      </c>
      <c r="BB211" s="48">
        <v>0</v>
      </c>
      <c r="BC211" s="48">
        <v>100000</v>
      </c>
      <c r="BD211" s="48"/>
      <c r="BE211" s="48"/>
      <c r="BF211" s="48">
        <v>0</v>
      </c>
      <c r="BG211" s="48">
        <v>6651</v>
      </c>
      <c r="BH211" s="48">
        <v>4504660</v>
      </c>
      <c r="BI211" s="48">
        <v>98000</v>
      </c>
      <c r="BJ211" s="48"/>
      <c r="BK211" s="48"/>
      <c r="BL211" s="48">
        <v>0</v>
      </c>
      <c r="BM211" s="48">
        <v>0</v>
      </c>
      <c r="BN211" s="48"/>
      <c r="BO211" s="48"/>
      <c r="BP211" s="48">
        <v>476579</v>
      </c>
      <c r="BQ211" s="48"/>
      <c r="BR211" s="48">
        <v>144371</v>
      </c>
      <c r="BS211" s="48"/>
      <c r="BT211" s="48"/>
      <c r="BU211" s="48"/>
      <c r="BV211" s="48">
        <v>252628</v>
      </c>
      <c r="BW211" s="48"/>
      <c r="BX211" s="48">
        <v>55086</v>
      </c>
      <c r="BY211" s="48"/>
      <c r="BZ211" s="48"/>
      <c r="CA211" s="48"/>
      <c r="CB211" s="48">
        <v>24495</v>
      </c>
      <c r="CC211" s="48">
        <v>23566</v>
      </c>
      <c r="CD211" s="48">
        <v>23566</v>
      </c>
      <c r="CE211" s="48">
        <v>0</v>
      </c>
      <c r="CF211" s="48"/>
      <c r="CG211" s="48"/>
      <c r="CH211" s="48"/>
      <c r="CI211" s="48"/>
      <c r="CJ211" s="48"/>
      <c r="CK211" s="48">
        <v>0</v>
      </c>
      <c r="CL211" s="48">
        <v>0</v>
      </c>
      <c r="CM211" s="48">
        <v>0</v>
      </c>
      <c r="CN211" s="48">
        <v>0</v>
      </c>
      <c r="CO211" s="48">
        <v>0</v>
      </c>
      <c r="CP211" s="48">
        <v>18083096</v>
      </c>
    </row>
    <row r="212" spans="1:94" x14ac:dyDescent="0.35">
      <c r="A212" t="s">
        <v>1069</v>
      </c>
      <c r="B212" s="48">
        <v>10109085</v>
      </c>
      <c r="C212" s="48">
        <v>9498807</v>
      </c>
      <c r="D212" s="48">
        <v>509653</v>
      </c>
      <c r="E212" s="48">
        <v>100625</v>
      </c>
      <c r="F212" s="48">
        <v>16554670</v>
      </c>
      <c r="G212" s="48">
        <v>15041425</v>
      </c>
      <c r="H212" s="48">
        <v>1490256</v>
      </c>
      <c r="I212" s="48">
        <v>22990</v>
      </c>
      <c r="J212" s="48"/>
      <c r="K212" s="48"/>
      <c r="L212" s="48"/>
      <c r="M212" s="48"/>
      <c r="N212" s="48"/>
      <c r="O212" s="48"/>
      <c r="P212" s="48"/>
      <c r="Q212" s="48">
        <v>1608218</v>
      </c>
      <c r="R212" s="48"/>
      <c r="S212" s="48"/>
      <c r="T212" s="48">
        <v>120266</v>
      </c>
      <c r="U212" s="48"/>
      <c r="V212" s="48"/>
      <c r="W212" s="48"/>
      <c r="X212" s="48"/>
      <c r="Y212" s="48">
        <v>17718</v>
      </c>
      <c r="Z212" s="48">
        <v>17922</v>
      </c>
      <c r="AA212" s="48"/>
      <c r="AB212" s="48"/>
      <c r="AC212" s="48"/>
      <c r="AD212" s="48"/>
      <c r="AE212" s="48">
        <v>51105</v>
      </c>
      <c r="AF212" s="48"/>
      <c r="AG212" s="48"/>
      <c r="AH212" s="48">
        <v>4508</v>
      </c>
      <c r="AI212" s="48">
        <v>205009</v>
      </c>
      <c r="AJ212" s="48">
        <v>0</v>
      </c>
      <c r="AK212" s="48">
        <v>7469</v>
      </c>
      <c r="AL212" s="48"/>
      <c r="AM212" s="48"/>
      <c r="AN212" s="48"/>
      <c r="AO212" s="48"/>
      <c r="AP212" s="48">
        <v>0</v>
      </c>
      <c r="AQ212" s="48">
        <v>0</v>
      </c>
      <c r="AR212" s="48"/>
      <c r="AS212" s="48">
        <v>1087030</v>
      </c>
      <c r="AT212" s="48">
        <v>97192</v>
      </c>
      <c r="AU212" s="48">
        <v>0</v>
      </c>
      <c r="AV212" s="48">
        <v>0</v>
      </c>
      <c r="AW212" s="48"/>
      <c r="AX212" s="48">
        <v>1291689</v>
      </c>
      <c r="AY212" s="48"/>
      <c r="AZ212" s="48"/>
      <c r="BA212" s="48">
        <v>0</v>
      </c>
      <c r="BB212" s="48">
        <v>12210</v>
      </c>
      <c r="BC212" s="48">
        <v>50000</v>
      </c>
      <c r="BD212" s="48"/>
      <c r="BE212" s="48">
        <v>7708</v>
      </c>
      <c r="BF212" s="48">
        <v>0</v>
      </c>
      <c r="BG212" s="48">
        <v>137</v>
      </c>
      <c r="BH212" s="48">
        <v>927634</v>
      </c>
      <c r="BI212" s="48">
        <v>294000</v>
      </c>
      <c r="BJ212" s="48"/>
      <c r="BK212" s="48"/>
      <c r="BL212" s="48">
        <v>0</v>
      </c>
      <c r="BM212" s="48"/>
      <c r="BN212" s="48"/>
      <c r="BO212" s="48"/>
      <c r="BP212" s="48">
        <v>824914</v>
      </c>
      <c r="BQ212" s="48"/>
      <c r="BR212" s="48">
        <v>270695</v>
      </c>
      <c r="BS212" s="48">
        <v>11906</v>
      </c>
      <c r="BT212" s="48">
        <v>1093</v>
      </c>
      <c r="BU212" s="48"/>
      <c r="BV212" s="48">
        <v>446889</v>
      </c>
      <c r="BW212" s="48"/>
      <c r="BX212" s="48">
        <v>88603</v>
      </c>
      <c r="BY212" s="48">
        <v>3977</v>
      </c>
      <c r="BZ212" s="48"/>
      <c r="CA212" s="48"/>
      <c r="CB212" s="48">
        <v>1750</v>
      </c>
      <c r="CC212" s="48"/>
      <c r="CD212" s="48"/>
      <c r="CE212" s="48">
        <v>0</v>
      </c>
      <c r="CF212" s="48"/>
      <c r="CG212" s="48"/>
      <c r="CH212" s="48"/>
      <c r="CI212" s="48"/>
      <c r="CJ212" s="48"/>
      <c r="CK212" s="48">
        <v>0</v>
      </c>
      <c r="CL212" s="48"/>
      <c r="CM212" s="48">
        <v>0</v>
      </c>
      <c r="CN212" s="48">
        <v>0</v>
      </c>
      <c r="CO212" s="48"/>
      <c r="CP212" s="48">
        <v>30388576</v>
      </c>
    </row>
    <row r="213" spans="1:94" x14ac:dyDescent="0.35">
      <c r="A213" t="s">
        <v>1071</v>
      </c>
      <c r="B213" s="48">
        <v>58871130</v>
      </c>
      <c r="C213" s="48">
        <v>48222514</v>
      </c>
      <c r="D213" s="48">
        <v>5955201</v>
      </c>
      <c r="E213" s="48">
        <v>4693415</v>
      </c>
      <c r="F213" s="48">
        <v>46624080</v>
      </c>
      <c r="G213" s="48">
        <v>19794768</v>
      </c>
      <c r="H213" s="48">
        <v>26651432</v>
      </c>
      <c r="I213" s="48">
        <v>177882</v>
      </c>
      <c r="J213" s="48">
        <v>18632220</v>
      </c>
      <c r="K213" s="48"/>
      <c r="L213" s="48"/>
      <c r="M213" s="48"/>
      <c r="N213" s="48"/>
      <c r="O213" s="48"/>
      <c r="P213" s="48">
        <v>18632220</v>
      </c>
      <c r="Q213" s="48">
        <v>5220652</v>
      </c>
      <c r="R213" s="48"/>
      <c r="S213" s="48"/>
      <c r="T213" s="48">
        <v>1374729</v>
      </c>
      <c r="U213" s="48"/>
      <c r="V213" s="48"/>
      <c r="W213" s="48"/>
      <c r="X213" s="48"/>
      <c r="Y213" s="48">
        <v>18249</v>
      </c>
      <c r="Z213" s="48">
        <v>12312</v>
      </c>
      <c r="AA213" s="48">
        <v>0</v>
      </c>
      <c r="AB213" s="48"/>
      <c r="AC213" s="48"/>
      <c r="AD213" s="48"/>
      <c r="AE213" s="48">
        <v>765789</v>
      </c>
      <c r="AF213" s="48"/>
      <c r="AG213" s="48"/>
      <c r="AH213" s="48">
        <v>4508</v>
      </c>
      <c r="AI213" s="48">
        <v>774224</v>
      </c>
      <c r="AJ213" s="48">
        <v>15295</v>
      </c>
      <c r="AK213" s="48">
        <v>103203</v>
      </c>
      <c r="AL213" s="48"/>
      <c r="AM213" s="48"/>
      <c r="AN213" s="48"/>
      <c r="AO213" s="48">
        <v>0</v>
      </c>
      <c r="AP213" s="48">
        <v>68375</v>
      </c>
      <c r="AQ213" s="48">
        <v>290280</v>
      </c>
      <c r="AR213" s="48">
        <v>5</v>
      </c>
      <c r="AS213" s="48">
        <v>652218</v>
      </c>
      <c r="AT213" s="48">
        <v>628679</v>
      </c>
      <c r="AU213" s="48">
        <v>512786</v>
      </c>
      <c r="AV213" s="48">
        <v>0</v>
      </c>
      <c r="AW213" s="48"/>
      <c r="AX213" s="48">
        <v>14220396</v>
      </c>
      <c r="AY213" s="48">
        <v>44633</v>
      </c>
      <c r="AZ213" s="48">
        <v>193727</v>
      </c>
      <c r="BA213" s="48">
        <v>12644</v>
      </c>
      <c r="BB213" s="48">
        <v>916427</v>
      </c>
      <c r="BC213" s="48">
        <v>70222</v>
      </c>
      <c r="BD213" s="48"/>
      <c r="BE213" s="48">
        <v>28403</v>
      </c>
      <c r="BF213" s="48">
        <v>0</v>
      </c>
      <c r="BG213" s="48">
        <v>4766085</v>
      </c>
      <c r="BH213" s="48">
        <v>7045994</v>
      </c>
      <c r="BI213" s="48">
        <v>1058084</v>
      </c>
      <c r="BJ213" s="48">
        <v>2619</v>
      </c>
      <c r="BK213" s="48">
        <v>2766</v>
      </c>
      <c r="BL213" s="48">
        <v>6205</v>
      </c>
      <c r="BM213" s="48">
        <v>0</v>
      </c>
      <c r="BN213" s="48"/>
      <c r="BO213" s="48">
        <v>72587</v>
      </c>
      <c r="BP213" s="48">
        <v>4773289</v>
      </c>
      <c r="BQ213" s="48"/>
      <c r="BR213" s="48">
        <v>2296199</v>
      </c>
      <c r="BS213" s="48"/>
      <c r="BT213" s="48">
        <v>41669</v>
      </c>
      <c r="BU213" s="48">
        <v>120906</v>
      </c>
      <c r="BV213" s="48">
        <v>2051576</v>
      </c>
      <c r="BW213" s="48">
        <v>230061</v>
      </c>
      <c r="BX213" s="48">
        <v>0</v>
      </c>
      <c r="BY213" s="48">
        <v>261</v>
      </c>
      <c r="BZ213" s="48">
        <v>13117</v>
      </c>
      <c r="CA213" s="48"/>
      <c r="CB213" s="48">
        <v>19501</v>
      </c>
      <c r="CC213" s="48">
        <v>122543</v>
      </c>
      <c r="CD213" s="48">
        <v>122543</v>
      </c>
      <c r="CE213" s="48">
        <v>5177602</v>
      </c>
      <c r="CF213" s="48">
        <v>7602</v>
      </c>
      <c r="CG213" s="48"/>
      <c r="CH213" s="48">
        <v>250000</v>
      </c>
      <c r="CI213" s="48"/>
      <c r="CJ213" s="48"/>
      <c r="CK213" s="48">
        <v>0</v>
      </c>
      <c r="CL213" s="48">
        <v>975000</v>
      </c>
      <c r="CM213" s="48">
        <v>1470000</v>
      </c>
      <c r="CN213" s="48">
        <v>525000</v>
      </c>
      <c r="CO213" s="48">
        <v>1950000</v>
      </c>
      <c r="CP213" s="48">
        <v>153641912</v>
      </c>
    </row>
    <row r="214" spans="1:94" x14ac:dyDescent="0.35">
      <c r="A214" t="s">
        <v>1076</v>
      </c>
      <c r="B214" s="48">
        <v>131701364</v>
      </c>
      <c r="C214" s="48">
        <v>105439550</v>
      </c>
      <c r="D214" s="48">
        <v>16040186</v>
      </c>
      <c r="E214" s="48">
        <v>10221627</v>
      </c>
      <c r="F214" s="48">
        <v>115010216</v>
      </c>
      <c r="G214" s="48">
        <v>74463706</v>
      </c>
      <c r="H214" s="48">
        <v>40401332</v>
      </c>
      <c r="I214" s="48">
        <v>145179</v>
      </c>
      <c r="J214" s="48">
        <v>26410</v>
      </c>
      <c r="K214" s="48">
        <v>19320</v>
      </c>
      <c r="L214" s="48"/>
      <c r="M214" s="48"/>
      <c r="N214" s="48"/>
      <c r="O214" s="48"/>
      <c r="P214" s="48">
        <v>7090</v>
      </c>
      <c r="Q214" s="48">
        <v>15100903</v>
      </c>
      <c r="R214" s="48">
        <v>14870</v>
      </c>
      <c r="S214" s="48"/>
      <c r="T214" s="48">
        <v>1872014</v>
      </c>
      <c r="U214" s="48"/>
      <c r="V214" s="48"/>
      <c r="W214" s="48"/>
      <c r="X214" s="48"/>
      <c r="Y214" s="48">
        <v>13446</v>
      </c>
      <c r="Z214" s="48">
        <v>3848</v>
      </c>
      <c r="AA214" s="48">
        <v>3078</v>
      </c>
      <c r="AB214" s="48"/>
      <c r="AC214" s="48"/>
      <c r="AD214" s="48"/>
      <c r="AE214" s="48">
        <v>12572</v>
      </c>
      <c r="AF214" s="48"/>
      <c r="AG214" s="48"/>
      <c r="AH214" s="48">
        <v>4695</v>
      </c>
      <c r="AI214" s="48">
        <v>984418</v>
      </c>
      <c r="AJ214" s="48">
        <v>26972</v>
      </c>
      <c r="AK214" s="48">
        <v>121535</v>
      </c>
      <c r="AL214" s="48"/>
      <c r="AM214" s="48"/>
      <c r="AN214" s="48"/>
      <c r="AO214" s="48">
        <v>9720</v>
      </c>
      <c r="AP214" s="48">
        <v>406229</v>
      </c>
      <c r="AQ214" s="48">
        <v>2383249</v>
      </c>
      <c r="AR214" s="48"/>
      <c r="AS214" s="48">
        <v>5217745</v>
      </c>
      <c r="AT214" s="48">
        <v>848772</v>
      </c>
      <c r="AU214" s="48">
        <v>3162178</v>
      </c>
      <c r="AV214" s="48">
        <v>15560</v>
      </c>
      <c r="AW214" s="48"/>
      <c r="AX214" s="48">
        <v>28410610</v>
      </c>
      <c r="AY214" s="48">
        <v>22317</v>
      </c>
      <c r="AZ214" s="48">
        <v>0</v>
      </c>
      <c r="BA214" s="48">
        <v>2120</v>
      </c>
      <c r="BB214" s="48">
        <v>1633814</v>
      </c>
      <c r="BC214" s="48">
        <v>86235</v>
      </c>
      <c r="BD214" s="48"/>
      <c r="BE214" s="48">
        <v>27431</v>
      </c>
      <c r="BF214" s="48">
        <v>0</v>
      </c>
      <c r="BG214" s="48">
        <v>15307721</v>
      </c>
      <c r="BH214" s="48">
        <v>11327561</v>
      </c>
      <c r="BI214" s="48">
        <v>0</v>
      </c>
      <c r="BJ214" s="48"/>
      <c r="BK214" s="48">
        <v>3410</v>
      </c>
      <c r="BL214" s="48">
        <v>0</v>
      </c>
      <c r="BM214" s="48">
        <v>0</v>
      </c>
      <c r="BN214" s="48"/>
      <c r="BO214" s="48"/>
      <c r="BP214" s="48">
        <v>9861893</v>
      </c>
      <c r="BQ214" s="48"/>
      <c r="BR214" s="48">
        <v>5382718</v>
      </c>
      <c r="BS214" s="48">
        <v>5876</v>
      </c>
      <c r="BT214" s="48">
        <v>15436</v>
      </c>
      <c r="BU214" s="48">
        <v>240878</v>
      </c>
      <c r="BV214" s="48">
        <v>3465073</v>
      </c>
      <c r="BW214" s="48">
        <v>170362</v>
      </c>
      <c r="BX214" s="48">
        <v>434994</v>
      </c>
      <c r="BY214" s="48">
        <v>594</v>
      </c>
      <c r="BZ214" s="48">
        <v>22939</v>
      </c>
      <c r="CA214" s="48"/>
      <c r="CB214" s="48">
        <v>123023</v>
      </c>
      <c r="CC214" s="48">
        <v>6986</v>
      </c>
      <c r="CD214" s="48">
        <v>6986</v>
      </c>
      <c r="CE214" s="48">
        <v>5486250</v>
      </c>
      <c r="CF214" s="48"/>
      <c r="CG214" s="48"/>
      <c r="CH214" s="48">
        <v>0</v>
      </c>
      <c r="CI214" s="48"/>
      <c r="CJ214" s="48"/>
      <c r="CK214" s="48">
        <v>0</v>
      </c>
      <c r="CL214" s="48">
        <v>1038750</v>
      </c>
      <c r="CM214" s="48">
        <v>1995000</v>
      </c>
      <c r="CN214" s="48">
        <v>375000</v>
      </c>
      <c r="CO214" s="48">
        <v>2077500</v>
      </c>
      <c r="CP214" s="48">
        <v>305604632</v>
      </c>
    </row>
    <row r="215" spans="1:94" x14ac:dyDescent="0.35">
      <c r="A215" t="s">
        <v>1081</v>
      </c>
      <c r="B215" s="48">
        <v>88431606</v>
      </c>
      <c r="C215" s="48">
        <v>71676653</v>
      </c>
      <c r="D215" s="48">
        <v>8804882</v>
      </c>
      <c r="E215" s="48">
        <v>7950071</v>
      </c>
      <c r="F215" s="48">
        <v>106825361</v>
      </c>
      <c r="G215" s="48">
        <v>80775952</v>
      </c>
      <c r="H215" s="48">
        <v>24526720</v>
      </c>
      <c r="I215" s="48">
        <v>1522688</v>
      </c>
      <c r="J215" s="48">
        <v>234520</v>
      </c>
      <c r="K215" s="48"/>
      <c r="L215" s="48"/>
      <c r="M215" s="48"/>
      <c r="N215" s="48"/>
      <c r="O215" s="48"/>
      <c r="P215" s="48">
        <v>234520</v>
      </c>
      <c r="Q215" s="48">
        <v>16496047</v>
      </c>
      <c r="R215" s="48">
        <v>5554</v>
      </c>
      <c r="S215" s="48"/>
      <c r="T215" s="48">
        <v>1432813</v>
      </c>
      <c r="U215" s="48"/>
      <c r="V215" s="48"/>
      <c r="W215" s="48"/>
      <c r="X215" s="48"/>
      <c r="Y215" s="48">
        <v>37329</v>
      </c>
      <c r="Z215" s="48">
        <v>7696</v>
      </c>
      <c r="AA215" s="48">
        <v>9234</v>
      </c>
      <c r="AB215" s="48">
        <v>4525</v>
      </c>
      <c r="AC215" s="48"/>
      <c r="AD215" s="48"/>
      <c r="AE215" s="48">
        <v>849133</v>
      </c>
      <c r="AF215" s="48">
        <v>891619</v>
      </c>
      <c r="AG215" s="48">
        <v>3128075</v>
      </c>
      <c r="AH215" s="48"/>
      <c r="AI215" s="48">
        <v>977830</v>
      </c>
      <c r="AJ215" s="48">
        <v>0</v>
      </c>
      <c r="AK215" s="48">
        <v>310287</v>
      </c>
      <c r="AL215" s="48">
        <v>0</v>
      </c>
      <c r="AM215" s="48"/>
      <c r="AN215" s="48"/>
      <c r="AO215" s="48">
        <v>0</v>
      </c>
      <c r="AP215" s="48">
        <v>201104</v>
      </c>
      <c r="AQ215" s="48">
        <v>3684808</v>
      </c>
      <c r="AR215" s="48"/>
      <c r="AS215" s="48">
        <v>2500170</v>
      </c>
      <c r="AT215" s="48">
        <v>481313</v>
      </c>
      <c r="AU215" s="48">
        <v>1965678</v>
      </c>
      <c r="AV215" s="48">
        <v>8880</v>
      </c>
      <c r="AW215" s="48"/>
      <c r="AX215" s="48">
        <v>31951754</v>
      </c>
      <c r="AY215" s="48">
        <v>11158</v>
      </c>
      <c r="AZ215" s="48">
        <v>20734</v>
      </c>
      <c r="BA215" s="48">
        <v>9483</v>
      </c>
      <c r="BB215" s="48">
        <v>1297031</v>
      </c>
      <c r="BC215" s="48">
        <v>213779</v>
      </c>
      <c r="BD215" s="48"/>
      <c r="BE215" s="48">
        <v>21603</v>
      </c>
      <c r="BF215" s="48">
        <v>0</v>
      </c>
      <c r="BG215" s="48">
        <v>13635609</v>
      </c>
      <c r="BH215" s="48">
        <v>14778097</v>
      </c>
      <c r="BI215" s="48">
        <v>1879543</v>
      </c>
      <c r="BJ215" s="48">
        <v>21068</v>
      </c>
      <c r="BK215" s="48">
        <v>30694</v>
      </c>
      <c r="BL215" s="48">
        <v>0</v>
      </c>
      <c r="BM215" s="48"/>
      <c r="BN215" s="48"/>
      <c r="BO215" s="48">
        <v>32953</v>
      </c>
      <c r="BP215" s="48">
        <v>14939663</v>
      </c>
      <c r="BQ215" s="48"/>
      <c r="BR215" s="48">
        <v>7919076</v>
      </c>
      <c r="BS215" s="48">
        <v>7835</v>
      </c>
      <c r="BT215" s="48">
        <v>84748</v>
      </c>
      <c r="BU215" s="48">
        <v>125570</v>
      </c>
      <c r="BV215" s="48">
        <v>6471013</v>
      </c>
      <c r="BW215" s="48">
        <v>320805</v>
      </c>
      <c r="BX215" s="48">
        <v>0</v>
      </c>
      <c r="BY215" s="48"/>
      <c r="BZ215" s="48"/>
      <c r="CA215" s="48">
        <v>427</v>
      </c>
      <c r="CB215" s="48">
        <v>10190</v>
      </c>
      <c r="CC215" s="48">
        <v>278079</v>
      </c>
      <c r="CD215" s="48">
        <v>278079</v>
      </c>
      <c r="CE215" s="48">
        <v>9001989</v>
      </c>
      <c r="CF215" s="48">
        <v>80409</v>
      </c>
      <c r="CG215" s="48"/>
      <c r="CH215" s="48">
        <v>625000</v>
      </c>
      <c r="CI215" s="48">
        <v>9080</v>
      </c>
      <c r="CJ215" s="48"/>
      <c r="CK215" s="48">
        <v>0</v>
      </c>
      <c r="CL215" s="48">
        <v>1875000</v>
      </c>
      <c r="CM215" s="48">
        <v>1312500</v>
      </c>
      <c r="CN215" s="48">
        <v>750000</v>
      </c>
      <c r="CO215" s="48">
        <v>4350000</v>
      </c>
      <c r="CP215" s="48">
        <v>268159019</v>
      </c>
    </row>
    <row r="216" spans="1:94" x14ac:dyDescent="0.35">
      <c r="A216" t="s">
        <v>1086</v>
      </c>
      <c r="B216" s="48">
        <v>19506599</v>
      </c>
      <c r="C216" s="48">
        <v>16427286</v>
      </c>
      <c r="D216" s="48">
        <v>1338185</v>
      </c>
      <c r="E216" s="48">
        <v>1741127</v>
      </c>
      <c r="F216" s="48">
        <v>19573895</v>
      </c>
      <c r="G216" s="48">
        <v>12119241</v>
      </c>
      <c r="H216" s="48">
        <v>7432347</v>
      </c>
      <c r="I216" s="48">
        <v>22307</v>
      </c>
      <c r="J216" s="48">
        <v>0</v>
      </c>
      <c r="K216" s="48"/>
      <c r="L216" s="48"/>
      <c r="M216" s="48"/>
      <c r="N216" s="48"/>
      <c r="O216" s="48"/>
      <c r="P216" s="48">
        <v>0</v>
      </c>
      <c r="Q216" s="48">
        <v>2764870</v>
      </c>
      <c r="R216" s="48"/>
      <c r="S216" s="48"/>
      <c r="T216" s="48">
        <v>453766</v>
      </c>
      <c r="U216" s="48"/>
      <c r="V216" s="48"/>
      <c r="W216" s="48"/>
      <c r="X216" s="48"/>
      <c r="Y216" s="48">
        <v>3672</v>
      </c>
      <c r="Z216" s="48">
        <v>770</v>
      </c>
      <c r="AA216" s="48">
        <v>8362</v>
      </c>
      <c r="AB216" s="48"/>
      <c r="AC216" s="48"/>
      <c r="AD216" s="48"/>
      <c r="AE216" s="48">
        <v>390044</v>
      </c>
      <c r="AF216" s="48"/>
      <c r="AG216" s="48"/>
      <c r="AH216" s="48"/>
      <c r="AI216" s="48">
        <v>188835</v>
      </c>
      <c r="AJ216" s="48">
        <v>9940</v>
      </c>
      <c r="AK216" s="48">
        <v>23085</v>
      </c>
      <c r="AL216" s="48"/>
      <c r="AM216" s="48"/>
      <c r="AN216" s="48"/>
      <c r="AO216" s="48">
        <v>106962</v>
      </c>
      <c r="AP216" s="48">
        <v>11877</v>
      </c>
      <c r="AQ216" s="48">
        <v>691709</v>
      </c>
      <c r="AR216" s="48">
        <v>0</v>
      </c>
      <c r="AS216" s="48">
        <v>326109</v>
      </c>
      <c r="AT216" s="48">
        <v>122419</v>
      </c>
      <c r="AU216" s="48">
        <v>427321</v>
      </c>
      <c r="AV216" s="48"/>
      <c r="AW216" s="48"/>
      <c r="AX216" s="48">
        <v>2338657</v>
      </c>
      <c r="AY216" s="48"/>
      <c r="AZ216" s="48">
        <v>87842</v>
      </c>
      <c r="BA216" s="48">
        <v>1056</v>
      </c>
      <c r="BB216" s="48">
        <v>1615701</v>
      </c>
      <c r="BC216" s="48">
        <v>117120</v>
      </c>
      <c r="BD216" s="48"/>
      <c r="BE216" s="48">
        <v>4308</v>
      </c>
      <c r="BF216" s="48">
        <v>0</v>
      </c>
      <c r="BG216" s="48">
        <v>175600</v>
      </c>
      <c r="BH216" s="48">
        <v>130434</v>
      </c>
      <c r="BI216" s="48">
        <v>147000</v>
      </c>
      <c r="BJ216" s="48">
        <v>25000</v>
      </c>
      <c r="BK216" s="48"/>
      <c r="BL216" s="48">
        <v>0</v>
      </c>
      <c r="BM216" s="48">
        <v>1580</v>
      </c>
      <c r="BN216" s="48"/>
      <c r="BO216" s="48">
        <v>33017</v>
      </c>
      <c r="BP216" s="48">
        <v>3278985</v>
      </c>
      <c r="BQ216" s="48"/>
      <c r="BR216" s="48">
        <v>1095413</v>
      </c>
      <c r="BS216" s="48">
        <v>5496</v>
      </c>
      <c r="BT216" s="48">
        <v>1961</v>
      </c>
      <c r="BU216" s="48">
        <v>1512196</v>
      </c>
      <c r="BV216" s="48">
        <v>545638</v>
      </c>
      <c r="BW216" s="48"/>
      <c r="BX216" s="48">
        <v>0</v>
      </c>
      <c r="BY216" s="48"/>
      <c r="BZ216" s="48">
        <v>103282</v>
      </c>
      <c r="CA216" s="48">
        <v>1926</v>
      </c>
      <c r="CB216" s="48">
        <v>13073</v>
      </c>
      <c r="CC216" s="48">
        <v>278079</v>
      </c>
      <c r="CD216" s="48">
        <v>278079</v>
      </c>
      <c r="CE216" s="48">
        <v>0</v>
      </c>
      <c r="CF216" s="48"/>
      <c r="CG216" s="48"/>
      <c r="CH216" s="48"/>
      <c r="CI216" s="48"/>
      <c r="CJ216" s="48"/>
      <c r="CK216" s="48">
        <v>0</v>
      </c>
      <c r="CL216" s="48">
        <v>0</v>
      </c>
      <c r="CM216" s="48">
        <v>0</v>
      </c>
      <c r="CN216" s="48">
        <v>0</v>
      </c>
      <c r="CO216" s="48">
        <v>0</v>
      </c>
      <c r="CP216" s="48">
        <v>47741084</v>
      </c>
    </row>
    <row r="217" spans="1:94" x14ac:dyDescent="0.35">
      <c r="A217" t="s">
        <v>1090</v>
      </c>
      <c r="B217" s="48">
        <v>111357909</v>
      </c>
      <c r="C217" s="48">
        <v>91988532</v>
      </c>
      <c r="D217" s="48">
        <v>9792013</v>
      </c>
      <c r="E217" s="48">
        <v>9577365</v>
      </c>
      <c r="F217" s="48">
        <v>67150596</v>
      </c>
      <c r="G217" s="48">
        <v>34740447</v>
      </c>
      <c r="H217" s="48">
        <v>31286335</v>
      </c>
      <c r="I217" s="48">
        <v>1123814</v>
      </c>
      <c r="J217" s="48">
        <v>800000</v>
      </c>
      <c r="K217" s="48"/>
      <c r="L217" s="48"/>
      <c r="M217" s="48"/>
      <c r="N217" s="48"/>
      <c r="O217" s="48"/>
      <c r="P217" s="48">
        <v>800000</v>
      </c>
      <c r="Q217" s="48">
        <v>11901564</v>
      </c>
      <c r="R217" s="48"/>
      <c r="S217" s="48"/>
      <c r="T217" s="48">
        <v>2453272</v>
      </c>
      <c r="U217" s="48">
        <v>4293</v>
      </c>
      <c r="V217" s="48"/>
      <c r="W217" s="48"/>
      <c r="X217" s="48"/>
      <c r="Y217" s="48">
        <v>3536</v>
      </c>
      <c r="Z217" s="48">
        <v>0</v>
      </c>
      <c r="AA217" s="48">
        <v>1698</v>
      </c>
      <c r="AB217" s="48"/>
      <c r="AC217" s="48">
        <v>15544</v>
      </c>
      <c r="AD217" s="48"/>
      <c r="AE217" s="48">
        <v>901000</v>
      </c>
      <c r="AF217" s="48"/>
      <c r="AG217" s="48"/>
      <c r="AH217" s="48">
        <v>27047</v>
      </c>
      <c r="AI217" s="48">
        <v>937537</v>
      </c>
      <c r="AJ217" s="48">
        <v>2029</v>
      </c>
      <c r="AK217" s="48">
        <v>116782</v>
      </c>
      <c r="AL217" s="48">
        <v>0</v>
      </c>
      <c r="AM217" s="48"/>
      <c r="AN217" s="48">
        <v>0</v>
      </c>
      <c r="AO217" s="48">
        <v>0</v>
      </c>
      <c r="AP217" s="48">
        <v>133713</v>
      </c>
      <c r="AQ217" s="48">
        <v>2042623</v>
      </c>
      <c r="AR217" s="48"/>
      <c r="AS217" s="48">
        <v>2065357</v>
      </c>
      <c r="AT217" s="48">
        <v>693708</v>
      </c>
      <c r="AU217" s="48">
        <v>2221952</v>
      </c>
      <c r="AV217" s="48">
        <v>167129</v>
      </c>
      <c r="AW217" s="48">
        <v>114341</v>
      </c>
      <c r="AX217" s="48">
        <v>30785696</v>
      </c>
      <c r="AY217" s="48">
        <v>11158</v>
      </c>
      <c r="AZ217" s="48">
        <v>1744</v>
      </c>
      <c r="BA217" s="48">
        <v>0</v>
      </c>
      <c r="BB217" s="48">
        <v>1310957</v>
      </c>
      <c r="BC217" s="48">
        <v>138268</v>
      </c>
      <c r="BD217" s="48"/>
      <c r="BE217" s="48">
        <v>13980</v>
      </c>
      <c r="BF217" s="48">
        <v>0</v>
      </c>
      <c r="BG217" s="48">
        <v>15130508</v>
      </c>
      <c r="BH217" s="48">
        <v>13055005</v>
      </c>
      <c r="BI217" s="48">
        <v>1081757</v>
      </c>
      <c r="BJ217" s="48">
        <v>6831</v>
      </c>
      <c r="BK217" s="48"/>
      <c r="BL217" s="48">
        <v>0</v>
      </c>
      <c r="BM217" s="48"/>
      <c r="BN217" s="48"/>
      <c r="BO217" s="48">
        <v>35488</v>
      </c>
      <c r="BP217" s="48">
        <v>12719987</v>
      </c>
      <c r="BQ217" s="48">
        <v>1178</v>
      </c>
      <c r="BR217" s="48">
        <v>4321494</v>
      </c>
      <c r="BS217" s="48">
        <v>9821</v>
      </c>
      <c r="BT217" s="48">
        <v>3328</v>
      </c>
      <c r="BU217" s="48">
        <v>3449959</v>
      </c>
      <c r="BV217" s="48">
        <v>3732679</v>
      </c>
      <c r="BW217" s="48">
        <v>256329</v>
      </c>
      <c r="BX217" s="48">
        <v>679070</v>
      </c>
      <c r="BY217" s="48"/>
      <c r="BZ217" s="48">
        <v>266129</v>
      </c>
      <c r="CA217" s="48"/>
      <c r="CB217" s="48"/>
      <c r="CC217" s="48">
        <v>344064</v>
      </c>
      <c r="CD217" s="48">
        <v>344064</v>
      </c>
      <c r="CE217" s="48">
        <v>10440000</v>
      </c>
      <c r="CF217" s="48"/>
      <c r="CG217" s="48"/>
      <c r="CH217" s="48"/>
      <c r="CI217" s="48"/>
      <c r="CJ217" s="48"/>
      <c r="CK217" s="48">
        <v>0</v>
      </c>
      <c r="CL217" s="48">
        <v>2100000</v>
      </c>
      <c r="CM217" s="48">
        <v>2415000</v>
      </c>
      <c r="CN217" s="48">
        <v>1725000</v>
      </c>
      <c r="CO217" s="48">
        <v>4200000</v>
      </c>
      <c r="CP217" s="48">
        <v>245499816</v>
      </c>
    </row>
    <row r="218" spans="1:94" x14ac:dyDescent="0.35">
      <c r="A218" t="s">
        <v>1095</v>
      </c>
      <c r="B218" s="48">
        <v>149428685</v>
      </c>
      <c r="C218" s="48">
        <v>132752778</v>
      </c>
      <c r="D218" s="48">
        <v>7331044</v>
      </c>
      <c r="E218" s="48">
        <v>9344863</v>
      </c>
      <c r="F218" s="48">
        <v>79824596</v>
      </c>
      <c r="G218" s="48">
        <v>42880679</v>
      </c>
      <c r="H218" s="48">
        <v>36821731</v>
      </c>
      <c r="I218" s="48">
        <v>122186</v>
      </c>
      <c r="J218" s="48">
        <v>12080</v>
      </c>
      <c r="K218" s="48"/>
      <c r="L218" s="48"/>
      <c r="M218" s="48"/>
      <c r="N218" s="48"/>
      <c r="O218" s="48"/>
      <c r="P218" s="48">
        <v>12080</v>
      </c>
      <c r="Q218" s="48">
        <v>4123562</v>
      </c>
      <c r="R218" s="48"/>
      <c r="S218" s="48"/>
      <c r="T218" s="48">
        <v>2984483</v>
      </c>
      <c r="U218" s="48"/>
      <c r="V218" s="48"/>
      <c r="W218" s="48">
        <v>0</v>
      </c>
      <c r="X218" s="48">
        <v>0</v>
      </c>
      <c r="Y218" s="48">
        <v>0</v>
      </c>
      <c r="Z218" s="48">
        <v>6723</v>
      </c>
      <c r="AA218" s="48">
        <v>0</v>
      </c>
      <c r="AB218" s="48"/>
      <c r="AC218" s="48"/>
      <c r="AD218" s="48"/>
      <c r="AE218" s="48">
        <v>0</v>
      </c>
      <c r="AF218" s="48">
        <v>0</v>
      </c>
      <c r="AG218" s="48">
        <v>3310</v>
      </c>
      <c r="AH218" s="48">
        <v>4508</v>
      </c>
      <c r="AI218" s="48">
        <v>56294</v>
      </c>
      <c r="AJ218" s="48">
        <v>35332</v>
      </c>
      <c r="AK218" s="48">
        <v>91660</v>
      </c>
      <c r="AL218" s="48"/>
      <c r="AM218" s="48"/>
      <c r="AN218" s="48"/>
      <c r="AO218" s="48">
        <v>12424</v>
      </c>
      <c r="AP218" s="48">
        <v>0</v>
      </c>
      <c r="AQ218" s="48">
        <v>257482</v>
      </c>
      <c r="AR218" s="48"/>
      <c r="AS218" s="48">
        <v>0</v>
      </c>
      <c r="AT218" s="48">
        <v>671347</v>
      </c>
      <c r="AU218" s="48">
        <v>0</v>
      </c>
      <c r="AV218" s="48">
        <v>0</v>
      </c>
      <c r="AW218" s="48">
        <v>0</v>
      </c>
      <c r="AX218" s="48">
        <v>17086334</v>
      </c>
      <c r="AY218" s="48"/>
      <c r="AZ218" s="48">
        <v>20930</v>
      </c>
      <c r="BA218" s="48">
        <v>0</v>
      </c>
      <c r="BB218" s="48">
        <v>2095456</v>
      </c>
      <c r="BC218" s="48">
        <v>135253</v>
      </c>
      <c r="BD218" s="48"/>
      <c r="BE218" s="48">
        <v>26840</v>
      </c>
      <c r="BF218" s="48">
        <v>0</v>
      </c>
      <c r="BG218" s="48">
        <v>85185</v>
      </c>
      <c r="BH218" s="48">
        <v>14187758</v>
      </c>
      <c r="BI218" s="48">
        <v>464391</v>
      </c>
      <c r="BJ218" s="48">
        <v>3717</v>
      </c>
      <c r="BK218" s="48">
        <v>9587</v>
      </c>
      <c r="BL218" s="48">
        <v>0</v>
      </c>
      <c r="BM218" s="48">
        <v>48411</v>
      </c>
      <c r="BN218" s="48"/>
      <c r="BO218" s="48">
        <v>8806</v>
      </c>
      <c r="BP218" s="48">
        <v>10234033</v>
      </c>
      <c r="BQ218" s="48"/>
      <c r="BR218" s="48">
        <v>3454774</v>
      </c>
      <c r="BS218" s="48"/>
      <c r="BT218" s="48"/>
      <c r="BU218" s="48">
        <v>2777951</v>
      </c>
      <c r="BV218" s="48">
        <v>3577854</v>
      </c>
      <c r="BW218" s="48">
        <v>285496</v>
      </c>
      <c r="BX218" s="48">
        <v>0</v>
      </c>
      <c r="BY218" s="48">
        <v>497</v>
      </c>
      <c r="BZ218" s="48">
        <v>70282</v>
      </c>
      <c r="CA218" s="48">
        <v>6710</v>
      </c>
      <c r="CB218" s="48">
        <v>60468</v>
      </c>
      <c r="CC218" s="48">
        <v>0</v>
      </c>
      <c r="CD218" s="48">
        <v>0</v>
      </c>
      <c r="CE218" s="48">
        <v>377080</v>
      </c>
      <c r="CF218" s="48"/>
      <c r="CG218" s="48"/>
      <c r="CH218" s="48">
        <v>375000</v>
      </c>
      <c r="CI218" s="48"/>
      <c r="CJ218" s="48">
        <v>2080</v>
      </c>
      <c r="CK218" s="48">
        <v>0</v>
      </c>
      <c r="CL218" s="48">
        <v>0</v>
      </c>
      <c r="CM218" s="48">
        <v>0</v>
      </c>
      <c r="CN218" s="48">
        <v>0</v>
      </c>
      <c r="CO218" s="48">
        <v>0</v>
      </c>
      <c r="CP218" s="48">
        <v>261086369</v>
      </c>
    </row>
    <row r="219" spans="1:94" x14ac:dyDescent="0.35">
      <c r="A219" t="s">
        <v>1098</v>
      </c>
      <c r="B219" s="48">
        <v>131801810</v>
      </c>
      <c r="C219" s="48">
        <v>108554169</v>
      </c>
      <c r="D219" s="48">
        <v>11381179</v>
      </c>
      <c r="E219" s="48">
        <v>11866462</v>
      </c>
      <c r="F219" s="48">
        <v>73255610</v>
      </c>
      <c r="G219" s="48">
        <v>5208371</v>
      </c>
      <c r="H219" s="48">
        <v>68047239</v>
      </c>
      <c r="I219" s="48"/>
      <c r="J219" s="48">
        <v>41515201</v>
      </c>
      <c r="K219" s="48"/>
      <c r="L219" s="48"/>
      <c r="M219" s="48">
        <v>400000</v>
      </c>
      <c r="N219" s="48">
        <v>32748</v>
      </c>
      <c r="O219" s="48"/>
      <c r="P219" s="48">
        <v>41082453</v>
      </c>
      <c r="Q219" s="48">
        <v>14751993</v>
      </c>
      <c r="R219" s="48"/>
      <c r="S219" s="48"/>
      <c r="T219" s="48">
        <v>1086031</v>
      </c>
      <c r="U219" s="48"/>
      <c r="V219" s="48"/>
      <c r="W219" s="48"/>
      <c r="X219" s="48">
        <v>14264</v>
      </c>
      <c r="Y219" s="48">
        <v>19383</v>
      </c>
      <c r="Z219" s="48">
        <v>44876</v>
      </c>
      <c r="AA219" s="48">
        <v>2389</v>
      </c>
      <c r="AB219" s="48"/>
      <c r="AC219" s="48">
        <v>7928</v>
      </c>
      <c r="AD219" s="48"/>
      <c r="AE219" s="48">
        <v>177603</v>
      </c>
      <c r="AF219" s="48"/>
      <c r="AG219" s="48"/>
      <c r="AH219" s="48">
        <v>2262</v>
      </c>
      <c r="AI219" s="48">
        <v>192529</v>
      </c>
      <c r="AJ219" s="48">
        <v>0</v>
      </c>
      <c r="AK219" s="48">
        <v>2037</v>
      </c>
      <c r="AL219" s="48"/>
      <c r="AM219" s="48"/>
      <c r="AN219" s="48"/>
      <c r="AO219" s="48">
        <v>121542</v>
      </c>
      <c r="AP219" s="48">
        <v>48076</v>
      </c>
      <c r="AQ219" s="48">
        <v>4875046</v>
      </c>
      <c r="AR219" s="48"/>
      <c r="AS219" s="48">
        <v>4239418</v>
      </c>
      <c r="AT219" s="48">
        <v>996304</v>
      </c>
      <c r="AU219" s="48">
        <v>2820202</v>
      </c>
      <c r="AV219" s="48">
        <v>102100</v>
      </c>
      <c r="AW219" s="48"/>
      <c r="AX219" s="48">
        <v>73651569</v>
      </c>
      <c r="AY219" s="48">
        <v>22317</v>
      </c>
      <c r="AZ219" s="48">
        <v>32241</v>
      </c>
      <c r="BA219" s="48">
        <v>2112</v>
      </c>
      <c r="BB219" s="48">
        <v>952568</v>
      </c>
      <c r="BC219" s="48">
        <v>138551</v>
      </c>
      <c r="BD219" s="48"/>
      <c r="BE219" s="48">
        <v>84195</v>
      </c>
      <c r="BF219" s="48">
        <v>9482</v>
      </c>
      <c r="BG219" s="48">
        <v>51084282</v>
      </c>
      <c r="BH219" s="48">
        <v>15371692</v>
      </c>
      <c r="BI219" s="48">
        <v>5929000</v>
      </c>
      <c r="BJ219" s="48">
        <v>6831</v>
      </c>
      <c r="BK219" s="48">
        <v>5532</v>
      </c>
      <c r="BL219" s="48">
        <v>0</v>
      </c>
      <c r="BM219" s="48"/>
      <c r="BN219" s="48"/>
      <c r="BO219" s="48">
        <v>12765</v>
      </c>
      <c r="BP219" s="48">
        <v>17059830</v>
      </c>
      <c r="BQ219" s="48">
        <v>589</v>
      </c>
      <c r="BR219" s="48">
        <v>2894677</v>
      </c>
      <c r="BS219" s="48">
        <v>74144</v>
      </c>
      <c r="BT219" s="48">
        <v>125376</v>
      </c>
      <c r="BU219" s="48">
        <v>3599106</v>
      </c>
      <c r="BV219" s="48">
        <v>3473754</v>
      </c>
      <c r="BW219" s="48">
        <v>3762503</v>
      </c>
      <c r="BX219" s="48">
        <v>516631</v>
      </c>
      <c r="BY219" s="48">
        <v>6087</v>
      </c>
      <c r="BZ219" s="48">
        <v>2580836</v>
      </c>
      <c r="CA219" s="48">
        <v>1096</v>
      </c>
      <c r="CB219" s="48">
        <v>25031</v>
      </c>
      <c r="CC219" s="48">
        <v>30070</v>
      </c>
      <c r="CD219" s="48">
        <v>30070</v>
      </c>
      <c r="CE219" s="48">
        <v>41425000</v>
      </c>
      <c r="CF219" s="48"/>
      <c r="CG219" s="48"/>
      <c r="CH219" s="48">
        <v>625000</v>
      </c>
      <c r="CI219" s="48"/>
      <c r="CJ219" s="48"/>
      <c r="CK219" s="48">
        <v>0</v>
      </c>
      <c r="CL219" s="48">
        <v>6000000</v>
      </c>
      <c r="CM219" s="48">
        <v>16800000</v>
      </c>
      <c r="CN219" s="48">
        <v>6000000</v>
      </c>
      <c r="CO219" s="48">
        <v>12000000</v>
      </c>
      <c r="CP219" s="48">
        <v>393491084</v>
      </c>
    </row>
    <row r="220" spans="1:94" x14ac:dyDescent="0.35">
      <c r="A220" t="s">
        <v>1105</v>
      </c>
      <c r="B220" s="48">
        <v>5209323</v>
      </c>
      <c r="C220" s="48">
        <v>5134884</v>
      </c>
      <c r="D220" s="48">
        <v>68140</v>
      </c>
      <c r="E220" s="48">
        <v>6300</v>
      </c>
      <c r="F220" s="48">
        <v>8456891</v>
      </c>
      <c r="G220" s="48">
        <v>4534371</v>
      </c>
      <c r="H220" s="48">
        <v>3800815</v>
      </c>
      <c r="I220" s="48">
        <v>121705</v>
      </c>
      <c r="J220" s="48">
        <v>1600000</v>
      </c>
      <c r="K220" s="48"/>
      <c r="L220" s="48"/>
      <c r="M220" s="48"/>
      <c r="N220" s="48"/>
      <c r="O220" s="48"/>
      <c r="P220" s="48">
        <v>1600000</v>
      </c>
      <c r="Q220" s="48">
        <v>771363</v>
      </c>
      <c r="R220" s="48"/>
      <c r="S220" s="48"/>
      <c r="T220" s="48">
        <v>0</v>
      </c>
      <c r="U220" s="48"/>
      <c r="V220" s="48"/>
      <c r="W220" s="48"/>
      <c r="X220" s="48"/>
      <c r="Y220" s="48">
        <v>0</v>
      </c>
      <c r="Z220" s="48">
        <v>770</v>
      </c>
      <c r="AA220" s="48"/>
      <c r="AB220" s="48"/>
      <c r="AC220" s="48"/>
      <c r="AD220" s="48"/>
      <c r="AE220" s="48">
        <v>430393</v>
      </c>
      <c r="AF220" s="48"/>
      <c r="AG220" s="48"/>
      <c r="AH220" s="48">
        <v>4508</v>
      </c>
      <c r="AI220" s="48">
        <v>299029</v>
      </c>
      <c r="AJ220" s="48">
        <v>0</v>
      </c>
      <c r="AK220" s="48">
        <v>36664</v>
      </c>
      <c r="AL220" s="48"/>
      <c r="AM220" s="48"/>
      <c r="AN220" s="48"/>
      <c r="AO220" s="48"/>
      <c r="AP220" s="48">
        <v>0</v>
      </c>
      <c r="AQ220" s="48">
        <v>0</v>
      </c>
      <c r="AR220" s="48"/>
      <c r="AS220" s="48">
        <v>0</v>
      </c>
      <c r="AT220" s="48">
        <v>0</v>
      </c>
      <c r="AU220" s="48">
        <v>0</v>
      </c>
      <c r="AV220" s="48">
        <v>0</v>
      </c>
      <c r="AW220" s="48"/>
      <c r="AX220" s="48">
        <v>60727</v>
      </c>
      <c r="AY220" s="48"/>
      <c r="AZ220" s="48"/>
      <c r="BA220" s="48">
        <v>0</v>
      </c>
      <c r="BB220" s="48">
        <v>0</v>
      </c>
      <c r="BC220" s="48">
        <v>2477</v>
      </c>
      <c r="BD220" s="48"/>
      <c r="BE220" s="48"/>
      <c r="BF220" s="48">
        <v>0</v>
      </c>
      <c r="BG220" s="48">
        <v>0</v>
      </c>
      <c r="BH220" s="48">
        <v>0</v>
      </c>
      <c r="BI220" s="48">
        <v>49000</v>
      </c>
      <c r="BJ220" s="48"/>
      <c r="BK220" s="48"/>
      <c r="BL220" s="48">
        <v>0</v>
      </c>
      <c r="BM220" s="48">
        <v>0</v>
      </c>
      <c r="BN220" s="48"/>
      <c r="BO220" s="48">
        <v>9249</v>
      </c>
      <c r="BP220" s="48">
        <v>985603</v>
      </c>
      <c r="BQ220" s="48"/>
      <c r="BR220" s="48">
        <v>222388</v>
      </c>
      <c r="BS220" s="48">
        <v>2938</v>
      </c>
      <c r="BT220" s="48">
        <v>2674</v>
      </c>
      <c r="BU220" s="48">
        <v>193555</v>
      </c>
      <c r="BV220" s="48">
        <v>470153</v>
      </c>
      <c r="BW220" s="48">
        <v>33650</v>
      </c>
      <c r="BX220" s="48"/>
      <c r="BY220" s="48">
        <v>17040</v>
      </c>
      <c r="BZ220" s="48">
        <v>22807</v>
      </c>
      <c r="CA220" s="48">
        <v>11083</v>
      </c>
      <c r="CB220" s="48">
        <v>9316</v>
      </c>
      <c r="CC220" s="48">
        <v>32992</v>
      </c>
      <c r="CD220" s="48">
        <v>32992</v>
      </c>
      <c r="CE220" s="48">
        <v>0</v>
      </c>
      <c r="CF220" s="48"/>
      <c r="CG220" s="48"/>
      <c r="CH220" s="48"/>
      <c r="CI220" s="48"/>
      <c r="CJ220" s="48"/>
      <c r="CK220" s="48">
        <v>0</v>
      </c>
      <c r="CL220" s="48"/>
      <c r="CM220" s="48">
        <v>0</v>
      </c>
      <c r="CN220" s="48">
        <v>0</v>
      </c>
      <c r="CO220" s="48"/>
      <c r="CP220" s="48">
        <v>17116900</v>
      </c>
    </row>
    <row r="221" spans="1:94" x14ac:dyDescent="0.35">
      <c r="A221" t="s">
        <v>1109</v>
      </c>
      <c r="B221" s="48">
        <v>142641269</v>
      </c>
      <c r="C221" s="48">
        <v>127364384</v>
      </c>
      <c r="D221" s="48">
        <v>7995784</v>
      </c>
      <c r="E221" s="48">
        <v>7281100</v>
      </c>
      <c r="F221" s="48">
        <v>66951958</v>
      </c>
      <c r="G221" s="48">
        <v>38275795</v>
      </c>
      <c r="H221" s="48">
        <v>28625858</v>
      </c>
      <c r="I221" s="48">
        <v>50305</v>
      </c>
      <c r="J221" s="48">
        <v>37600000</v>
      </c>
      <c r="K221" s="48"/>
      <c r="L221" s="48"/>
      <c r="M221" s="48">
        <v>0</v>
      </c>
      <c r="N221" s="48"/>
      <c r="O221" s="48"/>
      <c r="P221" s="48">
        <v>37600000</v>
      </c>
      <c r="Q221" s="48">
        <v>12490607</v>
      </c>
      <c r="R221" s="48"/>
      <c r="S221" s="48"/>
      <c r="T221" s="48">
        <v>120846</v>
      </c>
      <c r="U221" s="48"/>
      <c r="V221" s="48"/>
      <c r="W221" s="48"/>
      <c r="X221" s="48"/>
      <c r="Y221" s="48">
        <v>19082</v>
      </c>
      <c r="Z221" s="48">
        <v>87657</v>
      </c>
      <c r="AA221" s="48">
        <v>2389</v>
      </c>
      <c r="AB221" s="48"/>
      <c r="AC221" s="48"/>
      <c r="AD221" s="48"/>
      <c r="AE221" s="48">
        <v>1474054</v>
      </c>
      <c r="AF221" s="48">
        <v>0</v>
      </c>
      <c r="AG221" s="48">
        <v>0</v>
      </c>
      <c r="AH221" s="48">
        <v>4508</v>
      </c>
      <c r="AI221" s="48">
        <v>660680</v>
      </c>
      <c r="AJ221" s="48">
        <v>49515</v>
      </c>
      <c r="AK221" s="48">
        <v>68715</v>
      </c>
      <c r="AL221" s="48">
        <v>0</v>
      </c>
      <c r="AM221" s="48"/>
      <c r="AN221" s="48">
        <v>0</v>
      </c>
      <c r="AO221" s="48"/>
      <c r="AP221" s="48">
        <v>151163</v>
      </c>
      <c r="AQ221" s="48">
        <v>3500000</v>
      </c>
      <c r="AR221" s="48"/>
      <c r="AS221" s="48">
        <v>4022012</v>
      </c>
      <c r="AT221" s="48">
        <v>22451</v>
      </c>
      <c r="AU221" s="48">
        <v>2307535</v>
      </c>
      <c r="AV221" s="48"/>
      <c r="AW221" s="48"/>
      <c r="AX221" s="48">
        <v>34514602</v>
      </c>
      <c r="AY221" s="48"/>
      <c r="AZ221" s="48">
        <v>16625</v>
      </c>
      <c r="BA221" s="48">
        <v>2636</v>
      </c>
      <c r="BB221" s="48">
        <v>8689379</v>
      </c>
      <c r="BC221" s="48">
        <v>3612126</v>
      </c>
      <c r="BD221" s="48"/>
      <c r="BE221" s="48">
        <v>57608</v>
      </c>
      <c r="BF221" s="48">
        <v>2759594</v>
      </c>
      <c r="BG221" s="48">
        <v>16979742</v>
      </c>
      <c r="BH221" s="48">
        <v>5581</v>
      </c>
      <c r="BI221" s="48">
        <v>2320388</v>
      </c>
      <c r="BJ221" s="48"/>
      <c r="BK221" s="48">
        <v>6177</v>
      </c>
      <c r="BL221" s="48">
        <v>0</v>
      </c>
      <c r="BM221" s="48"/>
      <c r="BN221" s="48"/>
      <c r="BO221" s="48">
        <v>64746</v>
      </c>
      <c r="BP221" s="48">
        <v>8718858</v>
      </c>
      <c r="BQ221" s="48"/>
      <c r="BR221" s="48">
        <v>3342183</v>
      </c>
      <c r="BS221" s="48"/>
      <c r="BT221" s="48">
        <v>2294</v>
      </c>
      <c r="BU221" s="48"/>
      <c r="BV221" s="48">
        <v>4627758</v>
      </c>
      <c r="BW221" s="48"/>
      <c r="BX221" s="48">
        <v>138835</v>
      </c>
      <c r="BY221" s="48"/>
      <c r="BZ221" s="48">
        <v>600921</v>
      </c>
      <c r="CA221" s="48"/>
      <c r="CB221" s="48">
        <v>6866</v>
      </c>
      <c r="CC221" s="48">
        <v>160249</v>
      </c>
      <c r="CD221" s="48">
        <v>160249</v>
      </c>
      <c r="CE221" s="48">
        <v>4389109</v>
      </c>
      <c r="CF221" s="48">
        <v>30409</v>
      </c>
      <c r="CG221" s="48"/>
      <c r="CH221" s="48"/>
      <c r="CI221" s="48"/>
      <c r="CJ221" s="48"/>
      <c r="CK221" s="48">
        <v>403200</v>
      </c>
      <c r="CL221" s="48">
        <v>825000</v>
      </c>
      <c r="CM221" s="48">
        <v>955500</v>
      </c>
      <c r="CN221" s="48">
        <v>525000</v>
      </c>
      <c r="CO221" s="48">
        <v>1650000</v>
      </c>
      <c r="CP221" s="48">
        <v>307466652</v>
      </c>
    </row>
    <row r="222" spans="1:94" x14ac:dyDescent="0.35">
      <c r="A222" t="s">
        <v>1116</v>
      </c>
      <c r="B222" s="48">
        <v>127883039</v>
      </c>
      <c r="C222" s="48">
        <v>108091913</v>
      </c>
      <c r="D222" s="48">
        <v>12246936</v>
      </c>
      <c r="E222" s="48">
        <v>7544190</v>
      </c>
      <c r="F222" s="48">
        <v>69223655</v>
      </c>
      <c r="G222" s="48">
        <v>41662795</v>
      </c>
      <c r="H222" s="48">
        <v>27540430</v>
      </c>
      <c r="I222" s="48">
        <v>20430</v>
      </c>
      <c r="J222" s="48">
        <v>39200000</v>
      </c>
      <c r="K222" s="48"/>
      <c r="L222" s="48"/>
      <c r="M222" s="48"/>
      <c r="N222" s="48"/>
      <c r="O222" s="48"/>
      <c r="P222" s="48">
        <v>39200000</v>
      </c>
      <c r="Q222" s="48">
        <v>13507944</v>
      </c>
      <c r="R222" s="48"/>
      <c r="S222" s="48"/>
      <c r="T222" s="48">
        <v>517646</v>
      </c>
      <c r="U222" s="48"/>
      <c r="V222" s="48"/>
      <c r="W222" s="48"/>
      <c r="X222" s="48"/>
      <c r="Y222" s="48">
        <v>42251</v>
      </c>
      <c r="Z222" s="48">
        <v>34652</v>
      </c>
      <c r="AA222" s="48">
        <v>0</v>
      </c>
      <c r="AB222" s="48"/>
      <c r="AC222" s="48"/>
      <c r="AD222" s="48"/>
      <c r="AE222" s="48">
        <v>911088</v>
      </c>
      <c r="AF222" s="48"/>
      <c r="AG222" s="48"/>
      <c r="AH222" s="48">
        <v>19596</v>
      </c>
      <c r="AI222" s="48">
        <v>607142</v>
      </c>
      <c r="AJ222" s="48">
        <v>49274</v>
      </c>
      <c r="AK222" s="48">
        <v>117099</v>
      </c>
      <c r="AL222" s="48"/>
      <c r="AM222" s="48"/>
      <c r="AN222" s="48"/>
      <c r="AO222" s="48"/>
      <c r="AP222" s="48">
        <v>451646</v>
      </c>
      <c r="AQ222" s="48">
        <v>6669722</v>
      </c>
      <c r="AR222" s="48"/>
      <c r="AS222" s="48">
        <v>1847952</v>
      </c>
      <c r="AT222" s="48">
        <v>45480</v>
      </c>
      <c r="AU222" s="48">
        <v>2051142</v>
      </c>
      <c r="AV222" s="48">
        <v>143253</v>
      </c>
      <c r="AW222" s="48"/>
      <c r="AX222" s="48">
        <v>34968057</v>
      </c>
      <c r="AY222" s="48">
        <v>0</v>
      </c>
      <c r="AZ222" s="48">
        <v>58892</v>
      </c>
      <c r="BA222" s="48">
        <v>1056</v>
      </c>
      <c r="BB222" s="48">
        <v>8988424</v>
      </c>
      <c r="BC222" s="48">
        <v>3722842</v>
      </c>
      <c r="BD222" s="48"/>
      <c r="BE222" s="48">
        <v>80731</v>
      </c>
      <c r="BF222" s="48">
        <v>2858784</v>
      </c>
      <c r="BG222" s="48">
        <v>16779273</v>
      </c>
      <c r="BH222" s="48">
        <v>9542</v>
      </c>
      <c r="BI222" s="48">
        <v>2401000</v>
      </c>
      <c r="BJ222" s="48"/>
      <c r="BK222" s="48">
        <v>2766</v>
      </c>
      <c r="BL222" s="48">
        <v>0</v>
      </c>
      <c r="BM222" s="48"/>
      <c r="BN222" s="48"/>
      <c r="BO222" s="48">
        <v>64746</v>
      </c>
      <c r="BP222" s="48">
        <v>9306032</v>
      </c>
      <c r="BQ222" s="48"/>
      <c r="BR222" s="48">
        <v>3454070</v>
      </c>
      <c r="BS222" s="48"/>
      <c r="BT222" s="48">
        <v>13689</v>
      </c>
      <c r="BU222" s="48">
        <v>802333</v>
      </c>
      <c r="BV222" s="48">
        <v>4850579</v>
      </c>
      <c r="BW222" s="48"/>
      <c r="BX222" s="48">
        <v>124508</v>
      </c>
      <c r="BY222" s="48">
        <v>3480</v>
      </c>
      <c r="BZ222" s="48">
        <v>57372</v>
      </c>
      <c r="CA222" s="48"/>
      <c r="CB222" s="48"/>
      <c r="CC222" s="48">
        <v>226234</v>
      </c>
      <c r="CD222" s="48">
        <v>226234</v>
      </c>
      <c r="CE222" s="48">
        <v>4816500</v>
      </c>
      <c r="CF222" s="48"/>
      <c r="CG222" s="48"/>
      <c r="CH222" s="48">
        <v>0</v>
      </c>
      <c r="CI222" s="48"/>
      <c r="CJ222" s="48"/>
      <c r="CK222" s="48">
        <v>1344000</v>
      </c>
      <c r="CL222" s="48">
        <v>1050000</v>
      </c>
      <c r="CM222" s="48">
        <v>210000</v>
      </c>
      <c r="CN222" s="48">
        <v>112500</v>
      </c>
      <c r="CO222" s="48">
        <v>2100000</v>
      </c>
      <c r="CP222" s="48">
        <v>299131460</v>
      </c>
    </row>
    <row r="223" spans="1:94" x14ac:dyDescent="0.35">
      <c r="A223" t="s">
        <v>1120</v>
      </c>
      <c r="B223" s="48">
        <v>11425029</v>
      </c>
      <c r="C223" s="48">
        <v>11234296</v>
      </c>
      <c r="D223" s="48">
        <v>79574</v>
      </c>
      <c r="E223" s="48">
        <v>111159</v>
      </c>
      <c r="F223" s="48">
        <v>4073312</v>
      </c>
      <c r="G223" s="48">
        <v>1668669</v>
      </c>
      <c r="H223" s="48">
        <v>1769366</v>
      </c>
      <c r="I223" s="48">
        <v>635278</v>
      </c>
      <c r="J223" s="48"/>
      <c r="K223" s="48"/>
      <c r="L223" s="48"/>
      <c r="M223" s="48"/>
      <c r="N223" s="48"/>
      <c r="O223" s="48"/>
      <c r="P223" s="48"/>
      <c r="Q223" s="48">
        <v>3292621</v>
      </c>
      <c r="R223" s="48"/>
      <c r="S223" s="48"/>
      <c r="T223" s="48">
        <v>231164</v>
      </c>
      <c r="U223" s="48"/>
      <c r="V223" s="48"/>
      <c r="W223" s="48"/>
      <c r="X223" s="48"/>
      <c r="Y223" s="48"/>
      <c r="Z223" s="48">
        <v>0</v>
      </c>
      <c r="AA223" s="48"/>
      <c r="AB223" s="48"/>
      <c r="AC223" s="48"/>
      <c r="AD223" s="48"/>
      <c r="AE223" s="48">
        <v>137605</v>
      </c>
      <c r="AF223" s="48"/>
      <c r="AG223" s="48"/>
      <c r="AH223" s="48">
        <v>10768</v>
      </c>
      <c r="AI223" s="48">
        <v>404248</v>
      </c>
      <c r="AJ223" s="48">
        <v>0</v>
      </c>
      <c r="AK223" s="48">
        <v>15616</v>
      </c>
      <c r="AL223" s="48"/>
      <c r="AM223" s="48"/>
      <c r="AN223" s="48"/>
      <c r="AO223" s="48"/>
      <c r="AP223" s="48">
        <v>72565</v>
      </c>
      <c r="AQ223" s="48">
        <v>1225000</v>
      </c>
      <c r="AR223" s="48"/>
      <c r="AS223" s="48">
        <v>1087030</v>
      </c>
      <c r="AT223" s="48">
        <v>69724</v>
      </c>
      <c r="AU223" s="48"/>
      <c r="AV223" s="48">
        <v>38900</v>
      </c>
      <c r="AW223" s="48"/>
      <c r="AX223" s="48">
        <v>701077</v>
      </c>
      <c r="AY223" s="48"/>
      <c r="AZ223" s="48"/>
      <c r="BA223" s="48">
        <v>0</v>
      </c>
      <c r="BB223" s="48">
        <v>74031</v>
      </c>
      <c r="BC223" s="48">
        <v>10519</v>
      </c>
      <c r="BD223" s="48"/>
      <c r="BE223" s="48">
        <v>22976</v>
      </c>
      <c r="BF223" s="48">
        <v>0</v>
      </c>
      <c r="BG223" s="48">
        <v>0</v>
      </c>
      <c r="BH223" s="48">
        <v>151243</v>
      </c>
      <c r="BI223" s="48">
        <v>441000</v>
      </c>
      <c r="BJ223" s="48"/>
      <c r="BK223" s="48"/>
      <c r="BL223" s="48">
        <v>0</v>
      </c>
      <c r="BM223" s="48"/>
      <c r="BN223" s="48"/>
      <c r="BO223" s="48">
        <v>1309</v>
      </c>
      <c r="BP223" s="48">
        <v>805888</v>
      </c>
      <c r="BQ223" s="48"/>
      <c r="BR223" s="48">
        <v>94743</v>
      </c>
      <c r="BS223" s="48"/>
      <c r="BT223" s="48"/>
      <c r="BU223" s="48"/>
      <c r="BV223" s="48">
        <v>711145</v>
      </c>
      <c r="BW223" s="48"/>
      <c r="BX223" s="48">
        <v>0</v>
      </c>
      <c r="BY223" s="48"/>
      <c r="BZ223" s="48"/>
      <c r="CA223" s="48"/>
      <c r="CB223" s="48"/>
      <c r="CC223" s="48">
        <v>14140</v>
      </c>
      <c r="CD223" s="48">
        <v>14140</v>
      </c>
      <c r="CE223" s="48">
        <v>0</v>
      </c>
      <c r="CF223" s="48"/>
      <c r="CG223" s="48"/>
      <c r="CH223" s="48"/>
      <c r="CI223" s="48"/>
      <c r="CJ223" s="48"/>
      <c r="CK223" s="48">
        <v>0</v>
      </c>
      <c r="CL223" s="48"/>
      <c r="CM223" s="48">
        <v>0</v>
      </c>
      <c r="CN223" s="48">
        <v>0</v>
      </c>
      <c r="CO223" s="48"/>
      <c r="CP223" s="48">
        <v>20312067</v>
      </c>
    </row>
    <row r="224" spans="1:94" x14ac:dyDescent="0.35">
      <c r="A224" t="s">
        <v>1122</v>
      </c>
      <c r="B224" s="48">
        <v>15293604</v>
      </c>
      <c r="C224" s="48">
        <v>12810572</v>
      </c>
      <c r="D224" s="48">
        <v>1694614</v>
      </c>
      <c r="E224" s="48">
        <v>788417</v>
      </c>
      <c r="F224" s="48">
        <v>14086829</v>
      </c>
      <c r="G224" s="48">
        <v>8781706</v>
      </c>
      <c r="H224" s="48">
        <v>5295226</v>
      </c>
      <c r="I224" s="48">
        <v>9896</v>
      </c>
      <c r="J224" s="48">
        <v>4800000</v>
      </c>
      <c r="K224" s="48"/>
      <c r="L224" s="48"/>
      <c r="M224" s="48"/>
      <c r="N224" s="48"/>
      <c r="O224" s="48"/>
      <c r="P224" s="48">
        <v>4800000</v>
      </c>
      <c r="Q224" s="48">
        <v>3887051</v>
      </c>
      <c r="R224" s="48">
        <v>3849</v>
      </c>
      <c r="S224" s="48"/>
      <c r="T224" s="48">
        <v>460295</v>
      </c>
      <c r="U224" s="48"/>
      <c r="V224" s="48"/>
      <c r="W224" s="48">
        <v>0</v>
      </c>
      <c r="X224" s="48"/>
      <c r="Y224" s="48">
        <v>8644</v>
      </c>
      <c r="Z224" s="48">
        <v>13082</v>
      </c>
      <c r="AA224" s="48">
        <v>1026</v>
      </c>
      <c r="AB224" s="48"/>
      <c r="AC224" s="48"/>
      <c r="AD224" s="48"/>
      <c r="AE224" s="48">
        <v>383319</v>
      </c>
      <c r="AF224" s="48"/>
      <c r="AG224" s="48"/>
      <c r="AH224" s="48"/>
      <c r="AI224" s="48">
        <v>381826</v>
      </c>
      <c r="AJ224" s="48">
        <v>14495</v>
      </c>
      <c r="AK224" s="48">
        <v>27838</v>
      </c>
      <c r="AL224" s="48"/>
      <c r="AM224" s="48"/>
      <c r="AN224" s="48"/>
      <c r="AO224" s="48"/>
      <c r="AP224" s="48">
        <v>96530</v>
      </c>
      <c r="AQ224" s="48">
        <v>600000</v>
      </c>
      <c r="AR224" s="48"/>
      <c r="AS224" s="48">
        <v>978327</v>
      </c>
      <c r="AT224" s="48">
        <v>117522</v>
      </c>
      <c r="AU224" s="48">
        <v>769178</v>
      </c>
      <c r="AV224" s="48">
        <v>31120</v>
      </c>
      <c r="AW224" s="48"/>
      <c r="AX224" s="48">
        <v>7481015</v>
      </c>
      <c r="AY224" s="48">
        <v>22317</v>
      </c>
      <c r="AZ224" s="48">
        <v>89586</v>
      </c>
      <c r="BA224" s="48">
        <v>1580</v>
      </c>
      <c r="BB224" s="48">
        <v>364875</v>
      </c>
      <c r="BC224" s="48">
        <v>23609</v>
      </c>
      <c r="BD224" s="48"/>
      <c r="BE224" s="48">
        <v>2830</v>
      </c>
      <c r="BF224" s="48">
        <v>3556</v>
      </c>
      <c r="BG224" s="48">
        <v>2167772</v>
      </c>
      <c r="BH224" s="48">
        <v>4451621</v>
      </c>
      <c r="BI224" s="48">
        <v>153681</v>
      </c>
      <c r="BJ224" s="48">
        <v>57439</v>
      </c>
      <c r="BK224" s="48">
        <v>3410</v>
      </c>
      <c r="BL224" s="48">
        <v>0</v>
      </c>
      <c r="BM224" s="48">
        <v>0</v>
      </c>
      <c r="BN224" s="48"/>
      <c r="BO224" s="48">
        <v>138740</v>
      </c>
      <c r="BP224" s="48">
        <v>2786671</v>
      </c>
      <c r="BQ224" s="48"/>
      <c r="BR224" s="48">
        <v>352977</v>
      </c>
      <c r="BS224" s="48">
        <v>3917</v>
      </c>
      <c r="BT224" s="48"/>
      <c r="BU224" s="48">
        <v>1021203</v>
      </c>
      <c r="BV224" s="48">
        <v>1315157</v>
      </c>
      <c r="BW224" s="48"/>
      <c r="BX224" s="48"/>
      <c r="BY224" s="48"/>
      <c r="BZ224" s="48">
        <v>93417</v>
      </c>
      <c r="CA224" s="48"/>
      <c r="CB224" s="48"/>
      <c r="CC224" s="48">
        <v>146109</v>
      </c>
      <c r="CD224" s="48">
        <v>146109</v>
      </c>
      <c r="CE224" s="48">
        <v>1327500</v>
      </c>
      <c r="CF224" s="48"/>
      <c r="CG224" s="48"/>
      <c r="CH224" s="48"/>
      <c r="CI224" s="48"/>
      <c r="CJ224" s="48"/>
      <c r="CK224" s="48">
        <v>0</v>
      </c>
      <c r="CL224" s="48">
        <v>262500</v>
      </c>
      <c r="CM224" s="48">
        <v>315000</v>
      </c>
      <c r="CN224" s="48">
        <v>225000</v>
      </c>
      <c r="CO224" s="48">
        <v>525000</v>
      </c>
      <c r="CP224" s="48">
        <v>49808779</v>
      </c>
    </row>
    <row r="225" spans="1:94" x14ac:dyDescent="0.35">
      <c r="A225" t="s">
        <v>1129</v>
      </c>
      <c r="B225" s="48">
        <v>72578854</v>
      </c>
      <c r="C225" s="48">
        <v>59860100</v>
      </c>
      <c r="D225" s="48">
        <v>7460538</v>
      </c>
      <c r="E225" s="48">
        <v>5258215</v>
      </c>
      <c r="F225" s="48">
        <v>27182882</v>
      </c>
      <c r="G225" s="48">
        <v>4459038</v>
      </c>
      <c r="H225" s="48">
        <v>22222771</v>
      </c>
      <c r="I225" s="48">
        <v>501074</v>
      </c>
      <c r="J225" s="48">
        <v>5702500</v>
      </c>
      <c r="K225" s="48"/>
      <c r="L225" s="48"/>
      <c r="M225" s="48"/>
      <c r="N225" s="48">
        <v>0</v>
      </c>
      <c r="O225" s="48"/>
      <c r="P225" s="48">
        <v>5702500</v>
      </c>
      <c r="Q225" s="48">
        <v>3794083</v>
      </c>
      <c r="R225" s="48"/>
      <c r="S225" s="48"/>
      <c r="T225" s="48">
        <v>440708</v>
      </c>
      <c r="U225" s="48"/>
      <c r="V225" s="48"/>
      <c r="W225" s="48"/>
      <c r="X225" s="48"/>
      <c r="Y225" s="48">
        <v>3842</v>
      </c>
      <c r="Z225" s="48">
        <v>6156</v>
      </c>
      <c r="AA225" s="48">
        <v>7182</v>
      </c>
      <c r="AB225" s="48"/>
      <c r="AC225" s="48"/>
      <c r="AD225" s="48"/>
      <c r="AE225" s="48">
        <v>1261774</v>
      </c>
      <c r="AF225" s="48"/>
      <c r="AG225" s="48"/>
      <c r="AH225" s="48">
        <v>1098</v>
      </c>
      <c r="AI225" s="48">
        <v>282273</v>
      </c>
      <c r="AJ225" s="48">
        <v>2029</v>
      </c>
      <c r="AK225" s="48">
        <v>39380</v>
      </c>
      <c r="AL225" s="48">
        <v>0</v>
      </c>
      <c r="AM225" s="48"/>
      <c r="AN225" s="48"/>
      <c r="AO225" s="48"/>
      <c r="AP225" s="48">
        <v>10390</v>
      </c>
      <c r="AQ225" s="48">
        <v>188386</v>
      </c>
      <c r="AR225" s="48"/>
      <c r="AS225" s="48">
        <v>543515</v>
      </c>
      <c r="AT225" s="48">
        <v>291981</v>
      </c>
      <c r="AU225" s="48">
        <v>683714</v>
      </c>
      <c r="AV225" s="48">
        <v>31656</v>
      </c>
      <c r="AW225" s="48"/>
      <c r="AX225" s="48">
        <v>26723409</v>
      </c>
      <c r="AY225" s="48">
        <v>0</v>
      </c>
      <c r="AZ225" s="48">
        <v>5233</v>
      </c>
      <c r="BA225" s="48">
        <v>0</v>
      </c>
      <c r="BB225" s="48">
        <v>1312102</v>
      </c>
      <c r="BC225" s="48">
        <v>42354</v>
      </c>
      <c r="BD225" s="48"/>
      <c r="BE225" s="48">
        <v>1309</v>
      </c>
      <c r="BF225" s="48">
        <v>0</v>
      </c>
      <c r="BG225" s="48">
        <v>13226889</v>
      </c>
      <c r="BH225" s="48">
        <v>11634055</v>
      </c>
      <c r="BI225" s="48">
        <v>492924</v>
      </c>
      <c r="BJ225" s="48">
        <v>8542</v>
      </c>
      <c r="BK225" s="48"/>
      <c r="BL225" s="48">
        <v>0</v>
      </c>
      <c r="BM225" s="48">
        <v>0</v>
      </c>
      <c r="BN225" s="48"/>
      <c r="BO225" s="48"/>
      <c r="BP225" s="48">
        <v>10179054</v>
      </c>
      <c r="BQ225" s="48"/>
      <c r="BR225" s="48">
        <v>5430233</v>
      </c>
      <c r="BS225" s="48">
        <v>1142</v>
      </c>
      <c r="BT225" s="48"/>
      <c r="BU225" s="48">
        <v>1871186</v>
      </c>
      <c r="BV225" s="48">
        <v>1482622</v>
      </c>
      <c r="BW225" s="48">
        <v>846044</v>
      </c>
      <c r="BX225" s="48">
        <v>210614</v>
      </c>
      <c r="BY225" s="48"/>
      <c r="BZ225" s="48">
        <v>245937</v>
      </c>
      <c r="CA225" s="48">
        <v>9628</v>
      </c>
      <c r="CB225" s="48">
        <v>81649</v>
      </c>
      <c r="CC225" s="48">
        <v>0</v>
      </c>
      <c r="CD225" s="48">
        <v>0</v>
      </c>
      <c r="CE225" s="48">
        <v>4227580</v>
      </c>
      <c r="CF225" s="48">
        <v>150000</v>
      </c>
      <c r="CG225" s="48"/>
      <c r="CH225" s="48">
        <v>500000</v>
      </c>
      <c r="CI225" s="48">
        <v>9080</v>
      </c>
      <c r="CJ225" s="48"/>
      <c r="CK225" s="48">
        <v>0</v>
      </c>
      <c r="CL225" s="48">
        <v>772500</v>
      </c>
      <c r="CM225" s="48">
        <v>756000</v>
      </c>
      <c r="CN225" s="48">
        <v>495000</v>
      </c>
      <c r="CO225" s="48">
        <v>1545000</v>
      </c>
      <c r="CP225" s="48">
        <v>150388363</v>
      </c>
    </row>
    <row r="226" spans="1:94" x14ac:dyDescent="0.35">
      <c r="A226" t="s">
        <v>1133</v>
      </c>
      <c r="B226" s="48">
        <v>147220050</v>
      </c>
      <c r="C226" s="48">
        <v>116958949</v>
      </c>
      <c r="D226" s="48">
        <v>19973648</v>
      </c>
      <c r="E226" s="48">
        <v>10287453</v>
      </c>
      <c r="F226" s="48">
        <v>64565530</v>
      </c>
      <c r="G226" s="48">
        <v>9353908</v>
      </c>
      <c r="H226" s="48">
        <v>54666453</v>
      </c>
      <c r="I226" s="48">
        <v>545168</v>
      </c>
      <c r="J226" s="48">
        <v>308365</v>
      </c>
      <c r="K226" s="48">
        <v>9660</v>
      </c>
      <c r="L226" s="48"/>
      <c r="M226" s="48"/>
      <c r="N226" s="48">
        <v>281605</v>
      </c>
      <c r="O226" s="48"/>
      <c r="P226" s="48">
        <v>17100</v>
      </c>
      <c r="Q226" s="48">
        <v>21886394</v>
      </c>
      <c r="R226" s="48"/>
      <c r="S226" s="48"/>
      <c r="T226" s="48">
        <v>2575823</v>
      </c>
      <c r="U226" s="48"/>
      <c r="V226" s="48"/>
      <c r="W226" s="48"/>
      <c r="X226" s="48"/>
      <c r="Y226" s="48">
        <v>19081</v>
      </c>
      <c r="Z226" s="48">
        <v>10922</v>
      </c>
      <c r="AA226" s="48">
        <v>9556</v>
      </c>
      <c r="AB226" s="48"/>
      <c r="AC226" s="48"/>
      <c r="AD226" s="48"/>
      <c r="AE226" s="48">
        <v>1089433</v>
      </c>
      <c r="AF226" s="48"/>
      <c r="AG226" s="48"/>
      <c r="AH226" s="48">
        <v>11311</v>
      </c>
      <c r="AI226" s="48">
        <v>1964148</v>
      </c>
      <c r="AJ226" s="48">
        <v>350257</v>
      </c>
      <c r="AK226" s="48">
        <v>138509</v>
      </c>
      <c r="AL226" s="48">
        <v>0</v>
      </c>
      <c r="AM226" s="48"/>
      <c r="AN226" s="48"/>
      <c r="AO226" s="48"/>
      <c r="AP226" s="48">
        <v>235626</v>
      </c>
      <c r="AQ226" s="48">
        <v>825293</v>
      </c>
      <c r="AR226" s="48"/>
      <c r="AS226" s="48">
        <v>7826618</v>
      </c>
      <c r="AT226" s="48">
        <v>1018246</v>
      </c>
      <c r="AU226" s="48">
        <v>5811571</v>
      </c>
      <c r="AV226" s="48"/>
      <c r="AW226" s="48"/>
      <c r="AX226" s="48">
        <v>45645192</v>
      </c>
      <c r="AY226" s="48">
        <v>11158</v>
      </c>
      <c r="AZ226" s="48"/>
      <c r="BA226" s="48">
        <v>0</v>
      </c>
      <c r="BB226" s="48">
        <v>1695170</v>
      </c>
      <c r="BC226" s="48">
        <v>106601</v>
      </c>
      <c r="BD226" s="48"/>
      <c r="BE226" s="48">
        <v>9820</v>
      </c>
      <c r="BF226" s="48">
        <v>0</v>
      </c>
      <c r="BG226" s="48">
        <v>26508217</v>
      </c>
      <c r="BH226" s="48">
        <v>15330768</v>
      </c>
      <c r="BI226" s="48">
        <v>1911000</v>
      </c>
      <c r="BJ226" s="48">
        <v>3833</v>
      </c>
      <c r="BK226" s="48">
        <v>8299</v>
      </c>
      <c r="BL226" s="48">
        <v>4830</v>
      </c>
      <c r="BM226" s="48"/>
      <c r="BN226" s="48"/>
      <c r="BO226" s="48">
        <v>55496</v>
      </c>
      <c r="BP226" s="48">
        <v>14902848</v>
      </c>
      <c r="BQ226" s="48"/>
      <c r="BR226" s="48">
        <v>9635168</v>
      </c>
      <c r="BS226" s="48"/>
      <c r="BT226" s="48"/>
      <c r="BU226" s="48">
        <v>2650759</v>
      </c>
      <c r="BV226" s="48">
        <v>384786</v>
      </c>
      <c r="BW226" s="48">
        <v>1012445</v>
      </c>
      <c r="BX226" s="48">
        <v>902603</v>
      </c>
      <c r="BY226" s="48"/>
      <c r="BZ226" s="48">
        <v>312422</v>
      </c>
      <c r="CA226" s="48"/>
      <c r="CB226" s="48">
        <v>4666</v>
      </c>
      <c r="CC226" s="48">
        <v>0</v>
      </c>
      <c r="CD226" s="48">
        <v>0</v>
      </c>
      <c r="CE226" s="48">
        <v>19786500</v>
      </c>
      <c r="CF226" s="48"/>
      <c r="CG226" s="48"/>
      <c r="CH226" s="48"/>
      <c r="CI226" s="48"/>
      <c r="CJ226" s="48"/>
      <c r="CK226" s="48">
        <v>0</v>
      </c>
      <c r="CL226" s="48">
        <v>5250000</v>
      </c>
      <c r="CM226" s="48">
        <v>2761500</v>
      </c>
      <c r="CN226" s="48">
        <v>1275000</v>
      </c>
      <c r="CO226" s="48">
        <v>10500000</v>
      </c>
      <c r="CP226" s="48">
        <v>314314879</v>
      </c>
    </row>
    <row r="227" spans="1:94" x14ac:dyDescent="0.35">
      <c r="A227" t="s">
        <v>1958</v>
      </c>
      <c r="B227" s="48">
        <v>82976824</v>
      </c>
      <c r="C227" s="48">
        <v>65880703</v>
      </c>
      <c r="D227" s="48">
        <v>10568518</v>
      </c>
      <c r="E227" s="48">
        <v>6527603</v>
      </c>
      <c r="F227" s="48">
        <v>82487654</v>
      </c>
      <c r="G227" s="48">
        <v>53558884</v>
      </c>
      <c r="H227" s="48">
        <v>28714324</v>
      </c>
      <c r="I227" s="48">
        <v>214446</v>
      </c>
      <c r="J227" s="48">
        <v>38042408</v>
      </c>
      <c r="K227" s="48">
        <v>9660</v>
      </c>
      <c r="L227" s="48"/>
      <c r="M227" s="48">
        <v>400000</v>
      </c>
      <c r="N227" s="48">
        <v>32748</v>
      </c>
      <c r="O227" s="48"/>
      <c r="P227" s="48">
        <v>37600000</v>
      </c>
      <c r="Q227" s="48">
        <v>10810870</v>
      </c>
      <c r="R227" s="48"/>
      <c r="S227" s="48"/>
      <c r="T227" s="48">
        <v>980982</v>
      </c>
      <c r="U227" s="48"/>
      <c r="V227" s="48"/>
      <c r="W227" s="48"/>
      <c r="X227" s="48"/>
      <c r="Y227" s="48">
        <v>10351</v>
      </c>
      <c r="Z227" s="48">
        <v>3783</v>
      </c>
      <c r="AA227" s="48">
        <v>0</v>
      </c>
      <c r="AB227" s="48">
        <v>34690</v>
      </c>
      <c r="AC227" s="48"/>
      <c r="AD227" s="48"/>
      <c r="AE227" s="48">
        <v>1682525</v>
      </c>
      <c r="AF227" s="48">
        <v>0</v>
      </c>
      <c r="AG227" s="48">
        <v>0</v>
      </c>
      <c r="AH227" s="48"/>
      <c r="AI227" s="48">
        <v>906263</v>
      </c>
      <c r="AJ227" s="48">
        <v>78223</v>
      </c>
      <c r="AK227" s="48">
        <v>27159</v>
      </c>
      <c r="AL227" s="48">
        <v>0</v>
      </c>
      <c r="AM227" s="48"/>
      <c r="AN227" s="48"/>
      <c r="AO227" s="48"/>
      <c r="AP227" s="48">
        <v>83123</v>
      </c>
      <c r="AQ227" s="48">
        <v>3243072</v>
      </c>
      <c r="AR227" s="48"/>
      <c r="AS227" s="48">
        <v>1847951</v>
      </c>
      <c r="AT227" s="48">
        <v>350935</v>
      </c>
      <c r="AU227" s="48">
        <v>1452893</v>
      </c>
      <c r="AV227" s="48">
        <v>108919</v>
      </c>
      <c r="AW227" s="48"/>
      <c r="AX227" s="48">
        <v>58288138</v>
      </c>
      <c r="AY227" s="48"/>
      <c r="AZ227" s="48">
        <v>12692</v>
      </c>
      <c r="BA227" s="48">
        <v>39550</v>
      </c>
      <c r="BB227" s="48">
        <v>9429572</v>
      </c>
      <c r="BC227" s="48">
        <v>4309645</v>
      </c>
      <c r="BD227" s="48"/>
      <c r="BE227" s="48">
        <v>23757</v>
      </c>
      <c r="BF227" s="48">
        <v>990720</v>
      </c>
      <c r="BG227" s="48">
        <v>20570899</v>
      </c>
      <c r="BH227" s="48">
        <v>20427202</v>
      </c>
      <c r="BI227" s="48">
        <v>2335163</v>
      </c>
      <c r="BJ227" s="48"/>
      <c r="BK227" s="48">
        <v>6176</v>
      </c>
      <c r="BL227" s="48">
        <v>61608</v>
      </c>
      <c r="BM227" s="48">
        <v>50400</v>
      </c>
      <c r="BN227" s="48"/>
      <c r="BO227" s="48">
        <v>30753</v>
      </c>
      <c r="BP227" s="48">
        <v>13501239</v>
      </c>
      <c r="BQ227" s="48">
        <v>1985</v>
      </c>
      <c r="BR227" s="48">
        <v>6566063</v>
      </c>
      <c r="BS227" s="48">
        <v>15854</v>
      </c>
      <c r="BT227" s="48">
        <v>5167</v>
      </c>
      <c r="BU227" s="48">
        <v>236750</v>
      </c>
      <c r="BV227" s="48">
        <v>5369841</v>
      </c>
      <c r="BW227" s="48">
        <v>66148</v>
      </c>
      <c r="BX227" s="48">
        <v>1056096</v>
      </c>
      <c r="BY227" s="48">
        <v>3977</v>
      </c>
      <c r="BZ227" s="48">
        <v>13608</v>
      </c>
      <c r="CA227" s="48"/>
      <c r="CB227" s="48">
        <v>165749</v>
      </c>
      <c r="CC227" s="48">
        <v>197954</v>
      </c>
      <c r="CD227" s="48">
        <v>197954</v>
      </c>
      <c r="CE227" s="48">
        <v>6802741</v>
      </c>
      <c r="CF227" s="48"/>
      <c r="CG227" s="48"/>
      <c r="CH227" s="48"/>
      <c r="CI227" s="48">
        <v>27241</v>
      </c>
      <c r="CJ227" s="48"/>
      <c r="CK227" s="48">
        <v>1248000</v>
      </c>
      <c r="CL227" s="48">
        <v>1387500</v>
      </c>
      <c r="CM227" s="48">
        <v>1365000</v>
      </c>
      <c r="CN227" s="48"/>
      <c r="CO227" s="48">
        <v>2775000</v>
      </c>
      <c r="CP227" s="48">
        <v>293107829</v>
      </c>
    </row>
    <row r="228" spans="1:94" x14ac:dyDescent="0.35">
      <c r="A228" t="s">
        <v>1960</v>
      </c>
      <c r="B228" s="48">
        <v>96942641</v>
      </c>
      <c r="C228" s="48">
        <v>76698281</v>
      </c>
      <c r="D228" s="48">
        <v>12608708</v>
      </c>
      <c r="E228" s="48">
        <v>7635653</v>
      </c>
      <c r="F228" s="48">
        <v>72579582</v>
      </c>
      <c r="G228" s="48">
        <v>42059656</v>
      </c>
      <c r="H228" s="48">
        <v>30389215</v>
      </c>
      <c r="I228" s="48">
        <v>130711</v>
      </c>
      <c r="J228" s="48">
        <v>34400000</v>
      </c>
      <c r="K228" s="48"/>
      <c r="L228" s="48"/>
      <c r="M228" s="48"/>
      <c r="N228" s="48"/>
      <c r="O228" s="48"/>
      <c r="P228" s="48">
        <v>34400000</v>
      </c>
      <c r="Q228" s="48">
        <v>10369043</v>
      </c>
      <c r="R228" s="48"/>
      <c r="S228" s="48"/>
      <c r="T228" s="48">
        <v>1582967</v>
      </c>
      <c r="U228" s="48"/>
      <c r="V228" s="48"/>
      <c r="W228" s="48"/>
      <c r="X228" s="48"/>
      <c r="Y228" s="48">
        <v>19081</v>
      </c>
      <c r="Z228" s="48">
        <v>29961</v>
      </c>
      <c r="AA228" s="48">
        <v>1195</v>
      </c>
      <c r="AB228" s="48"/>
      <c r="AC228" s="48"/>
      <c r="AD228" s="48"/>
      <c r="AE228" s="48">
        <v>1299206</v>
      </c>
      <c r="AF228" s="48"/>
      <c r="AG228" s="48"/>
      <c r="AH228" s="48">
        <v>13523</v>
      </c>
      <c r="AI228" s="48">
        <v>1784366</v>
      </c>
      <c r="AJ228" s="48">
        <v>16566</v>
      </c>
      <c r="AK228" s="48">
        <v>46170</v>
      </c>
      <c r="AL228" s="48">
        <v>0</v>
      </c>
      <c r="AM228" s="48">
        <v>429</v>
      </c>
      <c r="AN228" s="48"/>
      <c r="AO228" s="48"/>
      <c r="AP228" s="48">
        <v>145465</v>
      </c>
      <c r="AQ228" s="48">
        <v>2063437</v>
      </c>
      <c r="AR228" s="48"/>
      <c r="AS228" s="48">
        <v>1413139</v>
      </c>
      <c r="AT228" s="48">
        <v>329715</v>
      </c>
      <c r="AU228" s="48">
        <v>1623821</v>
      </c>
      <c r="AV228" s="48"/>
      <c r="AW228" s="48"/>
      <c r="AX228" s="48">
        <v>46516643</v>
      </c>
      <c r="AY228" s="48">
        <v>0</v>
      </c>
      <c r="AZ228" s="48">
        <v>5233</v>
      </c>
      <c r="BA228" s="48">
        <v>8181</v>
      </c>
      <c r="BB228" s="48">
        <v>14447700</v>
      </c>
      <c r="BC228" s="48">
        <v>6372362</v>
      </c>
      <c r="BD228" s="48"/>
      <c r="BE228" s="48">
        <v>15796</v>
      </c>
      <c r="BF228" s="48">
        <v>4693576</v>
      </c>
      <c r="BG228" s="48">
        <v>17929917</v>
      </c>
      <c r="BH228" s="48">
        <v>597149</v>
      </c>
      <c r="BI228" s="48">
        <v>2107000</v>
      </c>
      <c r="BJ228" s="48">
        <v>0</v>
      </c>
      <c r="BK228" s="48">
        <v>0</v>
      </c>
      <c r="BL228" s="48">
        <v>151115</v>
      </c>
      <c r="BM228" s="48">
        <v>84000</v>
      </c>
      <c r="BN228" s="48"/>
      <c r="BO228" s="48">
        <v>104615</v>
      </c>
      <c r="BP228" s="48">
        <v>13747365</v>
      </c>
      <c r="BQ228" s="48">
        <v>2357</v>
      </c>
      <c r="BR228" s="48">
        <v>7372371</v>
      </c>
      <c r="BS228" s="48">
        <v>18497</v>
      </c>
      <c r="BT228" s="48">
        <v>50338</v>
      </c>
      <c r="BU228" s="48">
        <v>1227201</v>
      </c>
      <c r="BV228" s="48">
        <v>4029370</v>
      </c>
      <c r="BW228" s="48">
        <v>907526</v>
      </c>
      <c r="BX228" s="48">
        <v>14613</v>
      </c>
      <c r="BY228" s="48">
        <v>6960</v>
      </c>
      <c r="BZ228" s="48">
        <v>62673</v>
      </c>
      <c r="CA228" s="48"/>
      <c r="CB228" s="48">
        <v>55459</v>
      </c>
      <c r="CC228" s="48">
        <v>207381</v>
      </c>
      <c r="CD228" s="48">
        <v>207381</v>
      </c>
      <c r="CE228" s="48">
        <v>6043000</v>
      </c>
      <c r="CF228" s="48"/>
      <c r="CG228" s="48"/>
      <c r="CH228" s="48">
        <v>250000</v>
      </c>
      <c r="CI228" s="48"/>
      <c r="CJ228" s="48"/>
      <c r="CK228" s="48">
        <v>768000</v>
      </c>
      <c r="CL228" s="48">
        <v>1125000</v>
      </c>
      <c r="CM228" s="48">
        <v>1050000</v>
      </c>
      <c r="CN228" s="48">
        <v>600000</v>
      </c>
      <c r="CO228" s="48">
        <v>2250000</v>
      </c>
      <c r="CP228" s="48">
        <v>280805655</v>
      </c>
    </row>
    <row r="229" spans="1:94" x14ac:dyDescent="0.35">
      <c r="A229" t="s">
        <v>1156</v>
      </c>
      <c r="B229" s="48">
        <v>41686868</v>
      </c>
      <c r="C229" s="48">
        <v>32539543</v>
      </c>
      <c r="D229" s="48">
        <v>4865373</v>
      </c>
      <c r="E229" s="48">
        <v>4281952</v>
      </c>
      <c r="F229" s="48">
        <v>49495494</v>
      </c>
      <c r="G229" s="48">
        <v>36529683</v>
      </c>
      <c r="H229" s="48">
        <v>12925008</v>
      </c>
      <c r="I229" s="48">
        <v>40803</v>
      </c>
      <c r="J229" s="48">
        <v>6530990</v>
      </c>
      <c r="K229" s="48"/>
      <c r="L229" s="48"/>
      <c r="M229" s="48"/>
      <c r="N229" s="48">
        <v>130990</v>
      </c>
      <c r="O229" s="48"/>
      <c r="P229" s="48">
        <v>6400000</v>
      </c>
      <c r="Q229" s="48">
        <v>4272875</v>
      </c>
      <c r="R229" s="48"/>
      <c r="S229" s="48"/>
      <c r="T229" s="48">
        <v>670443</v>
      </c>
      <c r="U229" s="48"/>
      <c r="V229" s="48"/>
      <c r="W229" s="48"/>
      <c r="X229" s="48">
        <v>0</v>
      </c>
      <c r="Y229" s="48">
        <v>2726</v>
      </c>
      <c r="Z229" s="48">
        <v>25617</v>
      </c>
      <c r="AA229" s="48">
        <v>1195</v>
      </c>
      <c r="AB229" s="48"/>
      <c r="AC229" s="48"/>
      <c r="AD229" s="48"/>
      <c r="AE229" s="48">
        <v>1022184</v>
      </c>
      <c r="AF229" s="48"/>
      <c r="AG229" s="48"/>
      <c r="AH229" s="48">
        <v>4508</v>
      </c>
      <c r="AI229" s="48">
        <v>701610</v>
      </c>
      <c r="AJ229" s="48">
        <v>0</v>
      </c>
      <c r="AK229" s="48">
        <v>65860</v>
      </c>
      <c r="AL229" s="48"/>
      <c r="AM229" s="48"/>
      <c r="AN229" s="48"/>
      <c r="AO229" s="48"/>
      <c r="AP229" s="48">
        <v>64353</v>
      </c>
      <c r="AQ229" s="48">
        <v>992866</v>
      </c>
      <c r="AR229" s="48"/>
      <c r="AS229" s="48">
        <v>108703</v>
      </c>
      <c r="AT229" s="48">
        <v>270954</v>
      </c>
      <c r="AU229" s="48">
        <v>341857</v>
      </c>
      <c r="AV229" s="48"/>
      <c r="AW229" s="48"/>
      <c r="AX229" s="48">
        <v>6775479</v>
      </c>
      <c r="AY229" s="48"/>
      <c r="AZ229" s="48">
        <v>1744</v>
      </c>
      <c r="BA229" s="48">
        <v>0</v>
      </c>
      <c r="BB229" s="48">
        <v>0</v>
      </c>
      <c r="BC229" s="48">
        <v>24030</v>
      </c>
      <c r="BD229" s="48"/>
      <c r="BE229" s="48">
        <v>17443</v>
      </c>
      <c r="BF229" s="48">
        <v>0</v>
      </c>
      <c r="BG229" s="48">
        <v>5948262</v>
      </c>
      <c r="BH229" s="48"/>
      <c r="BI229" s="48">
        <v>784000</v>
      </c>
      <c r="BJ229" s="48"/>
      <c r="BK229" s="48">
        <v>0</v>
      </c>
      <c r="BL229" s="48">
        <v>0</v>
      </c>
      <c r="BM229" s="48"/>
      <c r="BN229" s="48"/>
      <c r="BO229" s="48"/>
      <c r="BP229" s="48">
        <v>13041211</v>
      </c>
      <c r="BQ229" s="48">
        <v>1985</v>
      </c>
      <c r="BR229" s="48">
        <v>3729376</v>
      </c>
      <c r="BS229" s="48">
        <v>3664</v>
      </c>
      <c r="BT229" s="48">
        <v>3917</v>
      </c>
      <c r="BU229" s="48">
        <v>1556280</v>
      </c>
      <c r="BV229" s="48">
        <v>4009333</v>
      </c>
      <c r="BW229" s="48">
        <v>2071735</v>
      </c>
      <c r="BX229" s="48">
        <v>286100</v>
      </c>
      <c r="BY229" s="48">
        <v>552</v>
      </c>
      <c r="BZ229" s="48">
        <v>1366882</v>
      </c>
      <c r="CA229" s="48">
        <v>251</v>
      </c>
      <c r="CB229" s="48">
        <v>11136</v>
      </c>
      <c r="CC229" s="48">
        <v>259226</v>
      </c>
      <c r="CD229" s="48">
        <v>259226</v>
      </c>
      <c r="CE229" s="48">
        <v>6562500</v>
      </c>
      <c r="CF229" s="48"/>
      <c r="CG229" s="48"/>
      <c r="CH229" s="48"/>
      <c r="CI229" s="48"/>
      <c r="CJ229" s="48"/>
      <c r="CK229" s="48">
        <v>0</v>
      </c>
      <c r="CL229" s="48">
        <v>1500000</v>
      </c>
      <c r="CM229" s="48">
        <v>1575000</v>
      </c>
      <c r="CN229" s="48">
        <v>487500</v>
      </c>
      <c r="CO229" s="48">
        <v>3000000</v>
      </c>
      <c r="CP229" s="48">
        <v>128624644</v>
      </c>
    </row>
    <row r="230" spans="1:94" x14ac:dyDescent="0.35">
      <c r="A230" t="s">
        <v>1162</v>
      </c>
      <c r="B230" s="48">
        <v>1202485</v>
      </c>
      <c r="C230" s="48">
        <v>1066099</v>
      </c>
      <c r="D230" s="48">
        <v>89650</v>
      </c>
      <c r="E230" s="48">
        <v>46737</v>
      </c>
      <c r="F230" s="48">
        <v>442377</v>
      </c>
      <c r="G230" s="48">
        <v>196996</v>
      </c>
      <c r="H230" s="48">
        <v>245382</v>
      </c>
      <c r="I230" s="48"/>
      <c r="J230" s="48"/>
      <c r="K230" s="48"/>
      <c r="L230" s="48"/>
      <c r="M230" s="48"/>
      <c r="N230" s="48"/>
      <c r="O230" s="48"/>
      <c r="P230" s="48"/>
      <c r="Q230" s="48">
        <v>791426</v>
      </c>
      <c r="R230" s="48"/>
      <c r="S230" s="48"/>
      <c r="T230" s="48">
        <v>21219</v>
      </c>
      <c r="U230" s="48">
        <v>5854</v>
      </c>
      <c r="V230" s="48"/>
      <c r="W230" s="48"/>
      <c r="X230" s="48"/>
      <c r="Y230" s="48"/>
      <c r="Z230" s="48"/>
      <c r="AA230" s="48"/>
      <c r="AB230" s="48"/>
      <c r="AC230" s="48"/>
      <c r="AD230" s="48"/>
      <c r="AE230" s="48">
        <v>0</v>
      </c>
      <c r="AF230" s="48"/>
      <c r="AG230" s="48"/>
      <c r="AH230" s="48"/>
      <c r="AI230" s="48">
        <v>26116</v>
      </c>
      <c r="AJ230" s="48">
        <v>0</v>
      </c>
      <c r="AK230" s="48">
        <v>2716</v>
      </c>
      <c r="AL230" s="48"/>
      <c r="AM230" s="48"/>
      <c r="AN230" s="48"/>
      <c r="AO230" s="48"/>
      <c r="AP230" s="48">
        <v>0</v>
      </c>
      <c r="AQ230" s="48">
        <v>25000</v>
      </c>
      <c r="AR230" s="48"/>
      <c r="AS230" s="48">
        <v>326109</v>
      </c>
      <c r="AT230" s="48"/>
      <c r="AU230" s="48">
        <v>384412</v>
      </c>
      <c r="AV230" s="48"/>
      <c r="AW230" s="48"/>
      <c r="AX230" s="48">
        <v>2511661</v>
      </c>
      <c r="AY230" s="48"/>
      <c r="AZ230" s="48"/>
      <c r="BA230" s="48">
        <v>0</v>
      </c>
      <c r="BB230" s="48">
        <v>48220</v>
      </c>
      <c r="BC230" s="48">
        <v>0</v>
      </c>
      <c r="BD230" s="48"/>
      <c r="BE230" s="48"/>
      <c r="BF230" s="48">
        <v>0</v>
      </c>
      <c r="BG230" s="48">
        <v>306610</v>
      </c>
      <c r="BH230" s="48">
        <v>2150000</v>
      </c>
      <c r="BI230" s="48"/>
      <c r="BJ230" s="48">
        <v>6831</v>
      </c>
      <c r="BK230" s="48"/>
      <c r="BL230" s="48">
        <v>0</v>
      </c>
      <c r="BM230" s="48"/>
      <c r="BN230" s="48"/>
      <c r="BO230" s="48"/>
      <c r="BP230" s="48">
        <v>220692</v>
      </c>
      <c r="BQ230" s="48"/>
      <c r="BR230" s="48">
        <v>78953</v>
      </c>
      <c r="BS230" s="48">
        <v>5876</v>
      </c>
      <c r="BT230" s="48">
        <v>2555</v>
      </c>
      <c r="BU230" s="48"/>
      <c r="BV230" s="48">
        <v>70358</v>
      </c>
      <c r="BW230" s="48">
        <v>58709</v>
      </c>
      <c r="BX230" s="48"/>
      <c r="BY230" s="48">
        <v>4241</v>
      </c>
      <c r="BZ230" s="48"/>
      <c r="CA230" s="48"/>
      <c r="CB230" s="48"/>
      <c r="CC230" s="48">
        <v>9426</v>
      </c>
      <c r="CD230" s="48">
        <v>9426</v>
      </c>
      <c r="CE230" s="48">
        <v>108750</v>
      </c>
      <c r="CF230" s="48"/>
      <c r="CG230" s="48"/>
      <c r="CH230" s="48"/>
      <c r="CI230" s="48"/>
      <c r="CJ230" s="48"/>
      <c r="CK230" s="48"/>
      <c r="CL230" s="48"/>
      <c r="CM230" s="48">
        <v>52500</v>
      </c>
      <c r="CN230" s="48">
        <v>56250</v>
      </c>
      <c r="CO230" s="48"/>
      <c r="CP230" s="48">
        <v>5286818</v>
      </c>
    </row>
    <row r="231" spans="1:94" x14ac:dyDescent="0.35">
      <c r="A231" t="s">
        <v>1167</v>
      </c>
      <c r="B231" s="48">
        <v>7889397</v>
      </c>
      <c r="C231" s="48">
        <v>6910468</v>
      </c>
      <c r="D231" s="48">
        <v>432446</v>
      </c>
      <c r="E231" s="48">
        <v>546483</v>
      </c>
      <c r="F231" s="48">
        <v>9574430</v>
      </c>
      <c r="G231" s="48">
        <v>7042364</v>
      </c>
      <c r="H231" s="48">
        <v>2266480</v>
      </c>
      <c r="I231" s="48">
        <v>265586</v>
      </c>
      <c r="J231" s="48">
        <v>2400000</v>
      </c>
      <c r="K231" s="48"/>
      <c r="L231" s="48"/>
      <c r="M231" s="48"/>
      <c r="N231" s="48"/>
      <c r="O231" s="48"/>
      <c r="P231" s="48">
        <v>2400000</v>
      </c>
      <c r="Q231" s="48">
        <v>2208681</v>
      </c>
      <c r="R231" s="48"/>
      <c r="S231" s="48"/>
      <c r="T231" s="48">
        <v>114258</v>
      </c>
      <c r="U231" s="48"/>
      <c r="V231" s="48"/>
      <c r="W231" s="48"/>
      <c r="X231" s="48"/>
      <c r="Y231" s="48">
        <v>0</v>
      </c>
      <c r="Z231" s="48">
        <v>0</v>
      </c>
      <c r="AA231" s="48">
        <v>0</v>
      </c>
      <c r="AB231" s="48"/>
      <c r="AC231" s="48"/>
      <c r="AD231" s="48"/>
      <c r="AE231" s="48">
        <v>0</v>
      </c>
      <c r="AF231" s="48"/>
      <c r="AG231" s="48"/>
      <c r="AH231" s="48"/>
      <c r="AI231" s="48">
        <v>6083</v>
      </c>
      <c r="AJ231" s="48">
        <v>1929</v>
      </c>
      <c r="AK231" s="48">
        <v>8148</v>
      </c>
      <c r="AL231" s="48"/>
      <c r="AM231" s="48"/>
      <c r="AN231" s="48"/>
      <c r="AO231" s="48"/>
      <c r="AP231" s="48">
        <v>0</v>
      </c>
      <c r="AQ231" s="48">
        <v>413158</v>
      </c>
      <c r="AR231" s="48"/>
      <c r="AS231" s="48">
        <v>1087030</v>
      </c>
      <c r="AT231" s="48">
        <v>65290</v>
      </c>
      <c r="AU231" s="48">
        <v>512786</v>
      </c>
      <c r="AV231" s="48">
        <v>0</v>
      </c>
      <c r="AW231" s="48"/>
      <c r="AX231" s="48">
        <v>473451</v>
      </c>
      <c r="AY231" s="48"/>
      <c r="AZ231" s="48"/>
      <c r="BA231" s="48">
        <v>0</v>
      </c>
      <c r="BB231" s="48">
        <v>0</v>
      </c>
      <c r="BC231" s="48">
        <v>0</v>
      </c>
      <c r="BD231" s="48"/>
      <c r="BE231" s="48"/>
      <c r="BF231" s="48">
        <v>0</v>
      </c>
      <c r="BG231" s="48">
        <v>8930</v>
      </c>
      <c r="BH231" s="48">
        <v>317521</v>
      </c>
      <c r="BI231" s="48">
        <v>147000</v>
      </c>
      <c r="BJ231" s="48"/>
      <c r="BK231" s="48"/>
      <c r="BL231" s="48">
        <v>0</v>
      </c>
      <c r="BM231" s="48">
        <v>0</v>
      </c>
      <c r="BN231" s="48"/>
      <c r="BO231" s="48"/>
      <c r="BP231" s="48">
        <v>181456</v>
      </c>
      <c r="BQ231" s="48"/>
      <c r="BR231" s="48">
        <v>95871</v>
      </c>
      <c r="BS231" s="48"/>
      <c r="BT231" s="48"/>
      <c r="BU231" s="48"/>
      <c r="BV231" s="48">
        <v>72646</v>
      </c>
      <c r="BW231" s="48"/>
      <c r="BX231" s="48"/>
      <c r="BY231" s="48"/>
      <c r="BZ231" s="48">
        <v>3607</v>
      </c>
      <c r="CA231" s="48"/>
      <c r="CB231" s="48">
        <v>9331</v>
      </c>
      <c r="CC231" s="48"/>
      <c r="CD231" s="48"/>
      <c r="CE231" s="48">
        <v>0</v>
      </c>
      <c r="CF231" s="48"/>
      <c r="CG231" s="48"/>
      <c r="CH231" s="48"/>
      <c r="CI231" s="48"/>
      <c r="CJ231" s="48"/>
      <c r="CK231" s="48">
        <v>0</v>
      </c>
      <c r="CL231" s="48">
        <v>0</v>
      </c>
      <c r="CM231" s="48">
        <v>0</v>
      </c>
      <c r="CN231" s="48">
        <v>0</v>
      </c>
      <c r="CO231" s="48">
        <v>0</v>
      </c>
      <c r="CP231" s="48">
        <v>22727415</v>
      </c>
    </row>
    <row r="232" spans="1:94" x14ac:dyDescent="0.35">
      <c r="A232" t="s">
        <v>1171</v>
      </c>
      <c r="B232" s="48">
        <v>9742780</v>
      </c>
      <c r="C232" s="48">
        <v>8344597</v>
      </c>
      <c r="D232" s="48">
        <v>384080</v>
      </c>
      <c r="E232" s="48">
        <v>1014103</v>
      </c>
      <c r="F232" s="48">
        <v>20936567</v>
      </c>
      <c r="G232" s="48">
        <v>15677907</v>
      </c>
      <c r="H232" s="48">
        <v>5179846</v>
      </c>
      <c r="I232" s="48">
        <v>78815</v>
      </c>
      <c r="J232" s="48">
        <v>2400000</v>
      </c>
      <c r="K232" s="48"/>
      <c r="L232" s="48"/>
      <c r="M232" s="48"/>
      <c r="N232" s="48"/>
      <c r="O232" s="48"/>
      <c r="P232" s="48">
        <v>2400000</v>
      </c>
      <c r="Q232" s="48">
        <v>2268539</v>
      </c>
      <c r="R232" s="48"/>
      <c r="S232" s="48"/>
      <c r="T232" s="48">
        <v>206367</v>
      </c>
      <c r="U232" s="48"/>
      <c r="V232" s="48"/>
      <c r="W232" s="48"/>
      <c r="X232" s="48"/>
      <c r="Y232" s="48">
        <v>0</v>
      </c>
      <c r="Z232" s="48">
        <v>3848</v>
      </c>
      <c r="AA232" s="48">
        <v>10751</v>
      </c>
      <c r="AB232" s="48"/>
      <c r="AC232" s="48"/>
      <c r="AD232" s="48"/>
      <c r="AE232" s="48">
        <v>60065</v>
      </c>
      <c r="AF232" s="48"/>
      <c r="AG232" s="48"/>
      <c r="AH232" s="48">
        <v>4508</v>
      </c>
      <c r="AI232" s="48">
        <v>355561</v>
      </c>
      <c r="AJ232" s="48">
        <v>0</v>
      </c>
      <c r="AK232" s="48">
        <v>10184</v>
      </c>
      <c r="AL232" s="48"/>
      <c r="AM232" s="48"/>
      <c r="AN232" s="48"/>
      <c r="AO232" s="48"/>
      <c r="AP232" s="48">
        <v>79939</v>
      </c>
      <c r="AQ232" s="48">
        <v>631114</v>
      </c>
      <c r="AR232" s="48"/>
      <c r="AS232" s="48">
        <v>434812</v>
      </c>
      <c r="AT232" s="48">
        <v>44071</v>
      </c>
      <c r="AU232" s="48">
        <v>427321</v>
      </c>
      <c r="AV232" s="48"/>
      <c r="AW232" s="48"/>
      <c r="AX232" s="48">
        <v>7109371</v>
      </c>
      <c r="AY232" s="48"/>
      <c r="AZ232" s="48">
        <v>1744</v>
      </c>
      <c r="BA232" s="48">
        <v>0</v>
      </c>
      <c r="BB232" s="48">
        <v>40401</v>
      </c>
      <c r="BC232" s="48">
        <v>137780</v>
      </c>
      <c r="BD232" s="48"/>
      <c r="BE232" s="48">
        <v>655</v>
      </c>
      <c r="BF232" s="48">
        <v>0</v>
      </c>
      <c r="BG232" s="48">
        <v>159003</v>
      </c>
      <c r="BH232" s="48">
        <v>6573790</v>
      </c>
      <c r="BI232" s="48">
        <v>196000</v>
      </c>
      <c r="BJ232" s="48"/>
      <c r="BK232" s="48"/>
      <c r="BL232" s="48">
        <v>0</v>
      </c>
      <c r="BM232" s="48">
        <v>0</v>
      </c>
      <c r="BN232" s="48"/>
      <c r="BO232" s="48">
        <v>0</v>
      </c>
      <c r="BP232" s="48">
        <v>259293</v>
      </c>
      <c r="BQ232" s="48"/>
      <c r="BR232" s="48">
        <v>86072</v>
      </c>
      <c r="BS232" s="48"/>
      <c r="BT232" s="48"/>
      <c r="BU232" s="48"/>
      <c r="BV232" s="48">
        <v>162723</v>
      </c>
      <c r="BW232" s="48"/>
      <c r="BX232" s="48"/>
      <c r="BY232" s="48"/>
      <c r="BZ232" s="48"/>
      <c r="CA232" s="48"/>
      <c r="CB232" s="48">
        <v>10498</v>
      </c>
      <c r="CC232" s="48"/>
      <c r="CD232" s="48"/>
      <c r="CE232" s="48">
        <v>0</v>
      </c>
      <c r="CF232" s="48"/>
      <c r="CG232" s="48"/>
      <c r="CH232" s="48"/>
      <c r="CI232" s="48"/>
      <c r="CJ232" s="48"/>
      <c r="CK232" s="48">
        <v>0</v>
      </c>
      <c r="CL232" s="48"/>
      <c r="CM232" s="48">
        <v>0</v>
      </c>
      <c r="CN232" s="48">
        <v>0</v>
      </c>
      <c r="CO232" s="48"/>
      <c r="CP232" s="48">
        <v>42716552</v>
      </c>
    </row>
    <row r="233" spans="1:94" x14ac:dyDescent="0.35">
      <c r="A233" t="s">
        <v>1174</v>
      </c>
      <c r="B233" s="48">
        <v>2348021</v>
      </c>
      <c r="C233" s="48">
        <v>2040176</v>
      </c>
      <c r="D233" s="48">
        <v>130461</v>
      </c>
      <c r="E233" s="48">
        <v>177385</v>
      </c>
      <c r="F233" s="48">
        <v>4210336</v>
      </c>
      <c r="G233" s="48">
        <v>3230647</v>
      </c>
      <c r="H233" s="48">
        <v>970190</v>
      </c>
      <c r="I233" s="48">
        <v>9500</v>
      </c>
      <c r="J233" s="48">
        <v>800000</v>
      </c>
      <c r="K233" s="48"/>
      <c r="L233" s="48"/>
      <c r="M233" s="48"/>
      <c r="N233" s="48"/>
      <c r="O233" s="48"/>
      <c r="P233" s="48">
        <v>800000</v>
      </c>
      <c r="Q233" s="48">
        <v>502404</v>
      </c>
      <c r="R233" s="48"/>
      <c r="S233" s="48"/>
      <c r="T233" s="48">
        <v>58622</v>
      </c>
      <c r="U233" s="48"/>
      <c r="V233" s="48"/>
      <c r="W233" s="48"/>
      <c r="X233" s="48"/>
      <c r="Y233" s="48"/>
      <c r="Z233" s="48">
        <v>2730</v>
      </c>
      <c r="AA233" s="48">
        <v>2389</v>
      </c>
      <c r="AB233" s="48"/>
      <c r="AC233" s="48"/>
      <c r="AD233" s="48"/>
      <c r="AE233" s="48">
        <v>45163</v>
      </c>
      <c r="AF233" s="48"/>
      <c r="AG233" s="48"/>
      <c r="AH233" s="48"/>
      <c r="AI233" s="48">
        <v>60393</v>
      </c>
      <c r="AJ233" s="48">
        <v>0</v>
      </c>
      <c r="AK233" s="48">
        <v>8827</v>
      </c>
      <c r="AL233" s="48"/>
      <c r="AM233" s="48"/>
      <c r="AN233" s="48"/>
      <c r="AO233" s="48"/>
      <c r="AP233" s="48">
        <v>4022</v>
      </c>
      <c r="AQ233" s="48">
        <v>225000</v>
      </c>
      <c r="AR233" s="48"/>
      <c r="AS233" s="48"/>
      <c r="AT233" s="48">
        <v>9794</v>
      </c>
      <c r="AU233" s="48">
        <v>85464</v>
      </c>
      <c r="AV233" s="48"/>
      <c r="AW233" s="48"/>
      <c r="AX233" s="48">
        <v>50098</v>
      </c>
      <c r="AY233" s="48"/>
      <c r="AZ233" s="48"/>
      <c r="BA233" s="48">
        <v>0</v>
      </c>
      <c r="BB233" s="48">
        <v>0</v>
      </c>
      <c r="BC233" s="48">
        <v>0</v>
      </c>
      <c r="BD233" s="48"/>
      <c r="BE233" s="48">
        <v>655</v>
      </c>
      <c r="BF233" s="48">
        <v>0</v>
      </c>
      <c r="BG233" s="48">
        <v>443</v>
      </c>
      <c r="BH233" s="48">
        <v>0</v>
      </c>
      <c r="BI233" s="48">
        <v>49000</v>
      </c>
      <c r="BJ233" s="48"/>
      <c r="BK233" s="48"/>
      <c r="BL233" s="48">
        <v>0</v>
      </c>
      <c r="BM233" s="48"/>
      <c r="BN233" s="48"/>
      <c r="BO233" s="48"/>
      <c r="BP233" s="48">
        <v>94671</v>
      </c>
      <c r="BQ233" s="48"/>
      <c r="BR233" s="48">
        <v>18046</v>
      </c>
      <c r="BS233" s="48"/>
      <c r="BT233" s="48"/>
      <c r="BU233" s="48"/>
      <c r="BV233" s="48">
        <v>73736</v>
      </c>
      <c r="BW233" s="48"/>
      <c r="BX233" s="48"/>
      <c r="BY233" s="48"/>
      <c r="BZ233" s="48"/>
      <c r="CA233" s="48">
        <v>2889</v>
      </c>
      <c r="CB233" s="48"/>
      <c r="CC233" s="48"/>
      <c r="CD233" s="48"/>
      <c r="CE233" s="48">
        <v>0</v>
      </c>
      <c r="CF233" s="48"/>
      <c r="CG233" s="48"/>
      <c r="CH233" s="48"/>
      <c r="CI233" s="48"/>
      <c r="CJ233" s="48"/>
      <c r="CK233" s="48">
        <v>0</v>
      </c>
      <c r="CL233" s="48"/>
      <c r="CM233" s="48">
        <v>0</v>
      </c>
      <c r="CN233" s="48">
        <v>0</v>
      </c>
      <c r="CO233" s="48"/>
      <c r="CP233" s="48">
        <v>8005531</v>
      </c>
    </row>
    <row r="234" spans="1:94" x14ac:dyDescent="0.35">
      <c r="A234" t="s">
        <v>1177</v>
      </c>
      <c r="B234" s="48">
        <v>18281874</v>
      </c>
      <c r="C234" s="48">
        <v>15859859</v>
      </c>
      <c r="D234" s="48">
        <v>1666674</v>
      </c>
      <c r="E234" s="48">
        <v>755341</v>
      </c>
      <c r="F234" s="48">
        <v>10560986</v>
      </c>
      <c r="G234" s="48">
        <v>4864291</v>
      </c>
      <c r="H234" s="48">
        <v>5687965</v>
      </c>
      <c r="I234" s="48">
        <v>8730</v>
      </c>
      <c r="J234" s="48">
        <v>1600000</v>
      </c>
      <c r="K234" s="48"/>
      <c r="L234" s="48"/>
      <c r="M234" s="48"/>
      <c r="N234" s="48"/>
      <c r="O234" s="48"/>
      <c r="P234" s="48">
        <v>1600000</v>
      </c>
      <c r="Q234" s="48">
        <v>2197145</v>
      </c>
      <c r="R234" s="48">
        <v>3586</v>
      </c>
      <c r="S234" s="48"/>
      <c r="T234" s="48">
        <v>278232</v>
      </c>
      <c r="U234" s="48"/>
      <c r="V234" s="48"/>
      <c r="W234" s="48">
        <v>0</v>
      </c>
      <c r="X234" s="48">
        <v>9630</v>
      </c>
      <c r="Y234" s="48">
        <v>9541</v>
      </c>
      <c r="Z234" s="48">
        <v>11965</v>
      </c>
      <c r="AA234" s="48">
        <v>0</v>
      </c>
      <c r="AB234" s="48"/>
      <c r="AC234" s="48"/>
      <c r="AD234" s="48"/>
      <c r="AE234" s="48">
        <v>37205</v>
      </c>
      <c r="AF234" s="48"/>
      <c r="AG234" s="48"/>
      <c r="AH234" s="48">
        <v>9032</v>
      </c>
      <c r="AI234" s="48">
        <v>269749</v>
      </c>
      <c r="AJ234" s="48">
        <v>9646</v>
      </c>
      <c r="AK234" s="48">
        <v>16974</v>
      </c>
      <c r="AL234" s="48"/>
      <c r="AM234" s="48"/>
      <c r="AN234" s="48">
        <v>0</v>
      </c>
      <c r="AO234" s="48"/>
      <c r="AP234" s="48">
        <v>39215</v>
      </c>
      <c r="AQ234" s="48">
        <v>918146</v>
      </c>
      <c r="AR234" s="48">
        <v>5</v>
      </c>
      <c r="AS234" s="48">
        <v>434812</v>
      </c>
      <c r="AT234" s="48">
        <v>133845</v>
      </c>
      <c r="AU234" s="48"/>
      <c r="AV234" s="48">
        <v>15560</v>
      </c>
      <c r="AW234" s="48"/>
      <c r="AX234" s="48">
        <v>207948</v>
      </c>
      <c r="AY234" s="48"/>
      <c r="AZ234" s="48">
        <v>0</v>
      </c>
      <c r="BA234" s="48">
        <v>0</v>
      </c>
      <c r="BB234" s="48">
        <v>50531</v>
      </c>
      <c r="BC234" s="48">
        <v>6990</v>
      </c>
      <c r="BD234" s="48"/>
      <c r="BE234" s="48">
        <v>3273</v>
      </c>
      <c r="BF234" s="48">
        <v>960</v>
      </c>
      <c r="BG234" s="48">
        <v>33232</v>
      </c>
      <c r="BH234" s="48">
        <v>31867</v>
      </c>
      <c r="BI234" s="48">
        <v>49000</v>
      </c>
      <c r="BJ234" s="48"/>
      <c r="BK234" s="48">
        <v>2766</v>
      </c>
      <c r="BL234" s="48">
        <v>0</v>
      </c>
      <c r="BM234" s="48">
        <v>1580</v>
      </c>
      <c r="BN234" s="48"/>
      <c r="BO234" s="48">
        <v>27748</v>
      </c>
      <c r="BP234" s="48">
        <v>946777</v>
      </c>
      <c r="BQ234" s="48">
        <v>1985</v>
      </c>
      <c r="BR234" s="48">
        <v>227835</v>
      </c>
      <c r="BS234" s="48">
        <v>10993</v>
      </c>
      <c r="BT234" s="48">
        <v>9089</v>
      </c>
      <c r="BU234" s="48">
        <v>287296</v>
      </c>
      <c r="BV234" s="48">
        <v>398553</v>
      </c>
      <c r="BW234" s="48"/>
      <c r="BX234" s="48"/>
      <c r="BY234" s="48"/>
      <c r="BZ234" s="48">
        <v>11026</v>
      </c>
      <c r="CA234" s="48"/>
      <c r="CB234" s="48"/>
      <c r="CC234" s="48">
        <v>12100</v>
      </c>
      <c r="CD234" s="48">
        <v>12100</v>
      </c>
      <c r="CE234" s="48">
        <v>0</v>
      </c>
      <c r="CF234" s="48"/>
      <c r="CG234" s="48"/>
      <c r="CH234" s="48"/>
      <c r="CI234" s="48"/>
      <c r="CJ234" s="48"/>
      <c r="CK234" s="48">
        <v>0</v>
      </c>
      <c r="CL234" s="48"/>
      <c r="CM234" s="48">
        <v>0</v>
      </c>
      <c r="CN234" s="48">
        <v>0</v>
      </c>
      <c r="CO234" s="48"/>
      <c r="CP234" s="48">
        <v>33806830</v>
      </c>
    </row>
    <row r="235" spans="1:94" x14ac:dyDescent="0.35">
      <c r="A235" t="s">
        <v>1180</v>
      </c>
      <c r="B235" s="48">
        <v>31256471</v>
      </c>
      <c r="C235" s="48">
        <v>25082421</v>
      </c>
      <c r="D235" s="48">
        <v>2934373</v>
      </c>
      <c r="E235" s="48">
        <v>3239678</v>
      </c>
      <c r="F235" s="48">
        <v>25685508</v>
      </c>
      <c r="G235" s="48">
        <v>13761006</v>
      </c>
      <c r="H235" s="48">
        <v>11918757</v>
      </c>
      <c r="I235" s="48">
        <v>5743</v>
      </c>
      <c r="J235" s="48">
        <v>9618600</v>
      </c>
      <c r="K235" s="48"/>
      <c r="L235" s="48"/>
      <c r="M235" s="48"/>
      <c r="N235" s="48"/>
      <c r="O235" s="48"/>
      <c r="P235" s="48">
        <v>9618600</v>
      </c>
      <c r="Q235" s="48">
        <v>685902</v>
      </c>
      <c r="R235" s="48"/>
      <c r="S235" s="48"/>
      <c r="T235" s="48">
        <v>156361</v>
      </c>
      <c r="U235" s="48"/>
      <c r="V235" s="48"/>
      <c r="W235" s="48"/>
      <c r="X235" s="48"/>
      <c r="Y235" s="48">
        <v>8178</v>
      </c>
      <c r="Z235" s="48">
        <v>10922</v>
      </c>
      <c r="AA235" s="48">
        <v>0</v>
      </c>
      <c r="AB235" s="48"/>
      <c r="AC235" s="48"/>
      <c r="AD235" s="48"/>
      <c r="AE235" s="48">
        <v>99199</v>
      </c>
      <c r="AF235" s="48"/>
      <c r="AG235" s="48"/>
      <c r="AH235" s="48"/>
      <c r="AI235" s="48">
        <v>28627</v>
      </c>
      <c r="AJ235" s="48">
        <v>0</v>
      </c>
      <c r="AK235" s="48">
        <v>14933</v>
      </c>
      <c r="AL235" s="48"/>
      <c r="AM235" s="48"/>
      <c r="AN235" s="48"/>
      <c r="AO235" s="48"/>
      <c r="AP235" s="48">
        <v>0</v>
      </c>
      <c r="AQ235" s="48">
        <v>325000</v>
      </c>
      <c r="AR235" s="48"/>
      <c r="AS235" s="48">
        <v>0</v>
      </c>
      <c r="AT235" s="48">
        <v>42682</v>
      </c>
      <c r="AU235" s="48">
        <v>0</v>
      </c>
      <c r="AV235" s="48">
        <v>0</v>
      </c>
      <c r="AW235" s="48"/>
      <c r="AX235" s="48">
        <v>6903023</v>
      </c>
      <c r="AY235" s="48"/>
      <c r="AZ235" s="48">
        <v>3488</v>
      </c>
      <c r="BA235" s="48">
        <v>1580</v>
      </c>
      <c r="BB235" s="48">
        <v>43577</v>
      </c>
      <c r="BC235" s="48">
        <v>10519</v>
      </c>
      <c r="BD235" s="48"/>
      <c r="BE235" s="48">
        <v>21603</v>
      </c>
      <c r="BF235" s="48">
        <v>0</v>
      </c>
      <c r="BG235" s="48">
        <v>29264</v>
      </c>
      <c r="BH235" s="48">
        <v>6495000</v>
      </c>
      <c r="BI235" s="48">
        <v>294000</v>
      </c>
      <c r="BJ235" s="48"/>
      <c r="BK235" s="48">
        <v>3410</v>
      </c>
      <c r="BL235" s="48">
        <v>0</v>
      </c>
      <c r="BM235" s="48">
        <v>0</v>
      </c>
      <c r="BN235" s="48"/>
      <c r="BO235" s="48">
        <v>581</v>
      </c>
      <c r="BP235" s="48">
        <v>7495350</v>
      </c>
      <c r="BQ235" s="48"/>
      <c r="BR235" s="48">
        <v>3815899</v>
      </c>
      <c r="BS235" s="48"/>
      <c r="BT235" s="48"/>
      <c r="BU235" s="48">
        <v>1258591</v>
      </c>
      <c r="BV235" s="48">
        <v>1991693</v>
      </c>
      <c r="BW235" s="48">
        <v>134983</v>
      </c>
      <c r="BX235" s="48">
        <v>214440</v>
      </c>
      <c r="BY235" s="48"/>
      <c r="BZ235" s="48">
        <v>73375</v>
      </c>
      <c r="CA235" s="48"/>
      <c r="CB235" s="48">
        <v>6369</v>
      </c>
      <c r="CC235" s="48">
        <v>1290</v>
      </c>
      <c r="CD235" s="48">
        <v>1290</v>
      </c>
      <c r="CE235" s="48">
        <v>0</v>
      </c>
      <c r="CF235" s="48"/>
      <c r="CG235" s="48"/>
      <c r="CH235" s="48">
        <v>0</v>
      </c>
      <c r="CI235" s="48"/>
      <c r="CJ235" s="48"/>
      <c r="CK235" s="48"/>
      <c r="CL235" s="48">
        <v>0</v>
      </c>
      <c r="CM235" s="48">
        <v>0</v>
      </c>
      <c r="CN235" s="48">
        <v>0</v>
      </c>
      <c r="CO235" s="48">
        <v>0</v>
      </c>
      <c r="CP235" s="48">
        <v>81646143</v>
      </c>
    </row>
    <row r="236" spans="1:94" x14ac:dyDescent="0.35">
      <c r="A236" t="s">
        <v>1185</v>
      </c>
      <c r="B236" s="48">
        <v>88055588</v>
      </c>
      <c r="C236" s="48">
        <v>72615499</v>
      </c>
      <c r="D236" s="48">
        <v>8860487</v>
      </c>
      <c r="E236" s="48">
        <v>6579602</v>
      </c>
      <c r="F236" s="48">
        <v>39000172</v>
      </c>
      <c r="G236" s="48">
        <v>13048756</v>
      </c>
      <c r="H236" s="48">
        <v>25865296</v>
      </c>
      <c r="I236" s="48">
        <v>86121</v>
      </c>
      <c r="J236" s="48">
        <v>0</v>
      </c>
      <c r="K236" s="48"/>
      <c r="L236" s="48"/>
      <c r="M236" s="48"/>
      <c r="N236" s="48"/>
      <c r="O236" s="48"/>
      <c r="P236" s="48">
        <v>0</v>
      </c>
      <c r="Q236" s="48">
        <v>8785769</v>
      </c>
      <c r="R236" s="48"/>
      <c r="S236" s="48"/>
      <c r="T236" s="48">
        <v>917325</v>
      </c>
      <c r="U236" s="48"/>
      <c r="V236" s="48"/>
      <c r="W236" s="48"/>
      <c r="X236" s="48"/>
      <c r="Y236" s="48">
        <v>0</v>
      </c>
      <c r="Z236" s="48">
        <v>1539</v>
      </c>
      <c r="AA236" s="48">
        <v>0</v>
      </c>
      <c r="AB236" s="48"/>
      <c r="AC236" s="48"/>
      <c r="AD236" s="48"/>
      <c r="AE236" s="48">
        <v>1394093</v>
      </c>
      <c r="AF236" s="48"/>
      <c r="AG236" s="48"/>
      <c r="AH236" s="48"/>
      <c r="AI236" s="48">
        <v>626426</v>
      </c>
      <c r="AJ236" s="48">
        <v>31062</v>
      </c>
      <c r="AK236" s="48">
        <v>46849</v>
      </c>
      <c r="AL236" s="48">
        <v>849</v>
      </c>
      <c r="AM236" s="48"/>
      <c r="AN236" s="48"/>
      <c r="AO236" s="48"/>
      <c r="AP236" s="48">
        <v>144794</v>
      </c>
      <c r="AQ236" s="48">
        <v>1485841</v>
      </c>
      <c r="AR236" s="48"/>
      <c r="AS236" s="48">
        <v>2391467</v>
      </c>
      <c r="AT236" s="48">
        <v>463560</v>
      </c>
      <c r="AU236" s="48">
        <v>1281964</v>
      </c>
      <c r="AV236" s="48"/>
      <c r="AW236" s="48"/>
      <c r="AX236" s="48">
        <v>25930555</v>
      </c>
      <c r="AY236" s="48"/>
      <c r="AZ236" s="48">
        <v>1744</v>
      </c>
      <c r="BA236" s="48">
        <v>1580</v>
      </c>
      <c r="BB236" s="48">
        <v>569870</v>
      </c>
      <c r="BC236" s="48">
        <v>76743</v>
      </c>
      <c r="BD236" s="48"/>
      <c r="BE236" s="48">
        <v>6103</v>
      </c>
      <c r="BF236" s="48">
        <v>0</v>
      </c>
      <c r="BG236" s="48">
        <v>11457477</v>
      </c>
      <c r="BH236" s="48">
        <v>13082038</v>
      </c>
      <c r="BI236" s="48">
        <v>735000</v>
      </c>
      <c r="BJ236" s="48"/>
      <c r="BK236" s="48"/>
      <c r="BL236" s="48">
        <v>0</v>
      </c>
      <c r="BM236" s="48">
        <v>0</v>
      </c>
      <c r="BN236" s="48"/>
      <c r="BO236" s="48"/>
      <c r="BP236" s="48">
        <v>12145755</v>
      </c>
      <c r="BQ236" s="48"/>
      <c r="BR236" s="48">
        <v>2626359</v>
      </c>
      <c r="BS236" s="48">
        <v>2938</v>
      </c>
      <c r="BT236" s="48">
        <v>14486</v>
      </c>
      <c r="BU236" s="48">
        <v>2163575</v>
      </c>
      <c r="BV236" s="48">
        <v>4569079</v>
      </c>
      <c r="BW236" s="48">
        <v>2328721</v>
      </c>
      <c r="BX236" s="48">
        <v>412645</v>
      </c>
      <c r="BY236" s="48"/>
      <c r="BZ236" s="48"/>
      <c r="CA236" s="48">
        <v>22121</v>
      </c>
      <c r="CB236" s="48">
        <v>5832</v>
      </c>
      <c r="CC236" s="48">
        <v>127256</v>
      </c>
      <c r="CD236" s="48">
        <v>127256</v>
      </c>
      <c r="CE236" s="48">
        <v>16182302</v>
      </c>
      <c r="CF236" s="48"/>
      <c r="CG236" s="48"/>
      <c r="CH236" s="48">
        <v>252302</v>
      </c>
      <c r="CI236" s="48"/>
      <c r="CJ236" s="48"/>
      <c r="CK236" s="48">
        <v>0</v>
      </c>
      <c r="CL236" s="48">
        <v>3225000</v>
      </c>
      <c r="CM236" s="48">
        <v>4305000</v>
      </c>
      <c r="CN236" s="48">
        <v>1950000</v>
      </c>
      <c r="CO236" s="48">
        <v>6450000</v>
      </c>
      <c r="CP236" s="48">
        <v>190227397</v>
      </c>
    </row>
    <row r="237" spans="1:94" x14ac:dyDescent="0.35">
      <c r="A237" t="s">
        <v>1189</v>
      </c>
      <c r="B237" s="48">
        <v>38607530</v>
      </c>
      <c r="C237" s="48">
        <v>30302844</v>
      </c>
      <c r="D237" s="48">
        <v>4995667</v>
      </c>
      <c r="E237" s="48">
        <v>3309019</v>
      </c>
      <c r="F237" s="48">
        <v>34490708</v>
      </c>
      <c r="G237" s="48">
        <v>20332123</v>
      </c>
      <c r="H237" s="48">
        <v>14029653</v>
      </c>
      <c r="I237" s="48">
        <v>128932</v>
      </c>
      <c r="J237" s="48">
        <v>0</v>
      </c>
      <c r="K237" s="48"/>
      <c r="L237" s="48"/>
      <c r="M237" s="48"/>
      <c r="N237" s="48"/>
      <c r="O237" s="48"/>
      <c r="P237" s="48">
        <v>0</v>
      </c>
      <c r="Q237" s="48">
        <v>3516011</v>
      </c>
      <c r="R237" s="48"/>
      <c r="S237" s="48"/>
      <c r="T237" s="48">
        <v>541907</v>
      </c>
      <c r="U237" s="48"/>
      <c r="V237" s="48"/>
      <c r="W237" s="48"/>
      <c r="X237" s="48"/>
      <c r="Y237" s="48">
        <v>0</v>
      </c>
      <c r="Z237" s="48">
        <v>0</v>
      </c>
      <c r="AA237" s="48">
        <v>0</v>
      </c>
      <c r="AB237" s="48"/>
      <c r="AC237" s="48"/>
      <c r="AD237" s="48"/>
      <c r="AE237" s="48">
        <v>45938</v>
      </c>
      <c r="AF237" s="48"/>
      <c r="AG237" s="48"/>
      <c r="AH237" s="48"/>
      <c r="AI237" s="48">
        <v>40992</v>
      </c>
      <c r="AJ237" s="48">
        <v>0</v>
      </c>
      <c r="AK237" s="48">
        <v>4432</v>
      </c>
      <c r="AL237" s="48"/>
      <c r="AM237" s="48"/>
      <c r="AN237" s="48"/>
      <c r="AO237" s="48"/>
      <c r="AP237" s="48">
        <v>0</v>
      </c>
      <c r="AQ237" s="48">
        <v>25000</v>
      </c>
      <c r="AR237" s="48"/>
      <c r="AS237" s="48">
        <v>1413139</v>
      </c>
      <c r="AT237" s="48">
        <v>248103</v>
      </c>
      <c r="AU237" s="48">
        <v>1196500</v>
      </c>
      <c r="AV237" s="48">
        <v>0</v>
      </c>
      <c r="AW237" s="48"/>
      <c r="AX237" s="48">
        <v>6099650</v>
      </c>
      <c r="AY237" s="48"/>
      <c r="AZ237" s="48"/>
      <c r="BA237" s="48">
        <v>0</v>
      </c>
      <c r="BB237" s="48">
        <v>390458</v>
      </c>
      <c r="BC237" s="48">
        <v>31556</v>
      </c>
      <c r="BD237" s="48"/>
      <c r="BE237" s="48">
        <v>22997</v>
      </c>
      <c r="BF237" s="48">
        <v>0</v>
      </c>
      <c r="BG237" s="48">
        <v>5307014</v>
      </c>
      <c r="BH237" s="48"/>
      <c r="BI237" s="48">
        <v>343000</v>
      </c>
      <c r="BJ237" s="48"/>
      <c r="BK237" s="48"/>
      <c r="BL237" s="48">
        <v>0</v>
      </c>
      <c r="BM237" s="48">
        <v>0</v>
      </c>
      <c r="BN237" s="48"/>
      <c r="BO237" s="48">
        <v>4625</v>
      </c>
      <c r="BP237" s="48">
        <v>5086104</v>
      </c>
      <c r="BQ237" s="48"/>
      <c r="BR237" s="48">
        <v>1522209</v>
      </c>
      <c r="BS237" s="48">
        <v>29534</v>
      </c>
      <c r="BT237" s="48">
        <v>2793</v>
      </c>
      <c r="BU237" s="48"/>
      <c r="BV237" s="48">
        <v>3096508</v>
      </c>
      <c r="BW237" s="48"/>
      <c r="BX237" s="48">
        <v>49517</v>
      </c>
      <c r="BY237" s="48"/>
      <c r="BZ237" s="48"/>
      <c r="CA237" s="48"/>
      <c r="CB237" s="48">
        <v>385543</v>
      </c>
      <c r="CC237" s="48">
        <v>7912</v>
      </c>
      <c r="CD237" s="48">
        <v>7912</v>
      </c>
      <c r="CE237" s="48">
        <v>5702750</v>
      </c>
      <c r="CF237" s="48"/>
      <c r="CG237" s="48"/>
      <c r="CH237" s="48">
        <v>125000</v>
      </c>
      <c r="CI237" s="48"/>
      <c r="CJ237" s="48"/>
      <c r="CK237" s="48">
        <v>0</v>
      </c>
      <c r="CL237" s="48">
        <v>536250</v>
      </c>
      <c r="CM237" s="48">
        <v>2394000</v>
      </c>
      <c r="CN237" s="48">
        <v>1575000</v>
      </c>
      <c r="CO237" s="48">
        <v>1072500</v>
      </c>
      <c r="CP237" s="48">
        <v>93510664</v>
      </c>
    </row>
    <row r="238" spans="1:94" x14ac:dyDescent="0.35">
      <c r="A238" t="s">
        <v>1193</v>
      </c>
      <c r="B238" s="48">
        <v>7232779</v>
      </c>
      <c r="C238" s="48">
        <v>6730375</v>
      </c>
      <c r="D238" s="48">
        <v>82541</v>
      </c>
      <c r="E238" s="48">
        <v>419864</v>
      </c>
      <c r="F238" s="48">
        <v>8992649</v>
      </c>
      <c r="G238" s="48">
        <v>4706131</v>
      </c>
      <c r="H238" s="48">
        <v>4268240</v>
      </c>
      <c r="I238" s="48">
        <v>18277</v>
      </c>
      <c r="J238" s="48">
        <v>0</v>
      </c>
      <c r="K238" s="48"/>
      <c r="L238" s="48"/>
      <c r="M238" s="48"/>
      <c r="N238" s="48"/>
      <c r="O238" s="48"/>
      <c r="P238" s="48">
        <v>0</v>
      </c>
      <c r="Q238" s="48">
        <v>473151</v>
      </c>
      <c r="R238" s="48"/>
      <c r="S238" s="48"/>
      <c r="T238" s="48">
        <v>2955</v>
      </c>
      <c r="U238" s="48"/>
      <c r="V238" s="48"/>
      <c r="W238" s="48">
        <v>300141</v>
      </c>
      <c r="X238" s="48"/>
      <c r="Y238" s="48">
        <v>0</v>
      </c>
      <c r="Z238" s="48">
        <v>0</v>
      </c>
      <c r="AA238" s="48">
        <v>0</v>
      </c>
      <c r="AB238" s="48"/>
      <c r="AC238" s="48"/>
      <c r="AD238" s="48"/>
      <c r="AE238" s="48">
        <v>82756</v>
      </c>
      <c r="AF238" s="48"/>
      <c r="AG238" s="48"/>
      <c r="AH238" s="48">
        <v>2262</v>
      </c>
      <c r="AI238" s="48">
        <v>22629</v>
      </c>
      <c r="AJ238" s="48">
        <v>0</v>
      </c>
      <c r="AK238" s="48">
        <v>4601</v>
      </c>
      <c r="AL238" s="48">
        <v>0</v>
      </c>
      <c r="AM238" s="48"/>
      <c r="AN238" s="48">
        <v>0</v>
      </c>
      <c r="AO238" s="48"/>
      <c r="AP238" s="48">
        <v>0</v>
      </c>
      <c r="AQ238" s="48">
        <v>56114</v>
      </c>
      <c r="AR238" s="48">
        <v>0</v>
      </c>
      <c r="AS238" s="48">
        <v>0</v>
      </c>
      <c r="AT238" s="48">
        <v>1692</v>
      </c>
      <c r="AU238" s="48">
        <v>0</v>
      </c>
      <c r="AV238" s="48"/>
      <c r="AW238" s="48"/>
      <c r="AX238" s="48">
        <v>1058692</v>
      </c>
      <c r="AY238" s="48">
        <v>11158</v>
      </c>
      <c r="AZ238" s="48">
        <v>0</v>
      </c>
      <c r="BA238" s="48">
        <v>0</v>
      </c>
      <c r="BB238" s="48">
        <v>924031</v>
      </c>
      <c r="BC238" s="48">
        <v>0</v>
      </c>
      <c r="BD238" s="48"/>
      <c r="BE238" s="48">
        <v>11488</v>
      </c>
      <c r="BF238" s="48">
        <v>0</v>
      </c>
      <c r="BG238" s="48">
        <v>63015</v>
      </c>
      <c r="BH238" s="48"/>
      <c r="BI238" s="48">
        <v>49000</v>
      </c>
      <c r="BJ238" s="48"/>
      <c r="BK238" s="48"/>
      <c r="BL238" s="48">
        <v>0</v>
      </c>
      <c r="BM238" s="48">
        <v>0</v>
      </c>
      <c r="BN238" s="48"/>
      <c r="BO238" s="48"/>
      <c r="BP238" s="48">
        <v>92113</v>
      </c>
      <c r="BQ238" s="48"/>
      <c r="BR238" s="48">
        <v>24814</v>
      </c>
      <c r="BS238" s="48">
        <v>979</v>
      </c>
      <c r="BT238" s="48">
        <v>1959</v>
      </c>
      <c r="BU238" s="48"/>
      <c r="BV238" s="48">
        <v>46957</v>
      </c>
      <c r="BW238" s="48"/>
      <c r="BX238" s="48"/>
      <c r="BY238" s="48"/>
      <c r="BZ238" s="48"/>
      <c r="CA238" s="48"/>
      <c r="CB238" s="48">
        <v>17404</v>
      </c>
      <c r="CC238" s="48">
        <v>0</v>
      </c>
      <c r="CD238" s="48">
        <v>0</v>
      </c>
      <c r="CE238" s="48">
        <v>0</v>
      </c>
      <c r="CF238" s="48"/>
      <c r="CG238" s="48"/>
      <c r="CH238" s="48"/>
      <c r="CI238" s="48"/>
      <c r="CJ238" s="48"/>
      <c r="CK238" s="48">
        <v>0</v>
      </c>
      <c r="CL238" s="48"/>
      <c r="CM238" s="48">
        <v>0</v>
      </c>
      <c r="CN238" s="48">
        <v>0</v>
      </c>
      <c r="CO238" s="48"/>
      <c r="CP238" s="48">
        <v>17849384</v>
      </c>
    </row>
    <row r="239" spans="1:94" x14ac:dyDescent="0.35">
      <c r="A239" t="s">
        <v>1197</v>
      </c>
      <c r="B239" s="48">
        <v>12396889</v>
      </c>
      <c r="C239" s="48">
        <v>10029783</v>
      </c>
      <c r="D239" s="48">
        <v>1318705</v>
      </c>
      <c r="E239" s="48">
        <v>1048401</v>
      </c>
      <c r="F239" s="48">
        <v>12207027</v>
      </c>
      <c r="G239" s="48">
        <v>7939858</v>
      </c>
      <c r="H239" s="48">
        <v>4267168</v>
      </c>
      <c r="I239" s="48"/>
      <c r="J239" s="48">
        <v>3200000</v>
      </c>
      <c r="K239" s="48"/>
      <c r="L239" s="48"/>
      <c r="M239" s="48"/>
      <c r="N239" s="48"/>
      <c r="O239" s="48"/>
      <c r="P239" s="48">
        <v>3200000</v>
      </c>
      <c r="Q239" s="48">
        <v>2531589</v>
      </c>
      <c r="R239" s="48"/>
      <c r="S239" s="48"/>
      <c r="T239" s="48">
        <v>349302</v>
      </c>
      <c r="U239" s="48"/>
      <c r="V239" s="48"/>
      <c r="W239" s="48"/>
      <c r="X239" s="48"/>
      <c r="Y239" s="48">
        <v>25896</v>
      </c>
      <c r="Z239" s="48">
        <v>6231</v>
      </c>
      <c r="AA239" s="48">
        <v>1195</v>
      </c>
      <c r="AB239" s="48"/>
      <c r="AC239" s="48"/>
      <c r="AD239" s="48"/>
      <c r="AE239" s="48">
        <v>390044</v>
      </c>
      <c r="AF239" s="48"/>
      <c r="AG239" s="48"/>
      <c r="AH239" s="48"/>
      <c r="AI239" s="48">
        <v>369660</v>
      </c>
      <c r="AJ239" s="48">
        <v>0</v>
      </c>
      <c r="AK239" s="48">
        <v>13579</v>
      </c>
      <c r="AL239" s="48"/>
      <c r="AM239" s="48"/>
      <c r="AN239" s="48"/>
      <c r="AO239" s="48"/>
      <c r="AP239" s="48">
        <v>10390</v>
      </c>
      <c r="AQ239" s="48">
        <v>142677</v>
      </c>
      <c r="AR239" s="48"/>
      <c r="AS239" s="48">
        <v>543515</v>
      </c>
      <c r="AT239" s="48">
        <v>65290</v>
      </c>
      <c r="AU239" s="48">
        <v>598250</v>
      </c>
      <c r="AV239" s="48">
        <v>15560</v>
      </c>
      <c r="AW239" s="48"/>
      <c r="AX239" s="48">
        <v>5370290</v>
      </c>
      <c r="AY239" s="48"/>
      <c r="AZ239" s="48">
        <v>0</v>
      </c>
      <c r="BA239" s="48">
        <v>0</v>
      </c>
      <c r="BB239" s="48">
        <v>898728</v>
      </c>
      <c r="BC239" s="48">
        <v>0</v>
      </c>
      <c r="BD239" s="48"/>
      <c r="BE239" s="48">
        <v>18668</v>
      </c>
      <c r="BF239" s="48">
        <v>0</v>
      </c>
      <c r="BG239" s="48">
        <v>12859</v>
      </c>
      <c r="BH239" s="48">
        <v>4342037</v>
      </c>
      <c r="BI239" s="48">
        <v>98000</v>
      </c>
      <c r="BJ239" s="48"/>
      <c r="BK239" s="48"/>
      <c r="BL239" s="48">
        <v>0</v>
      </c>
      <c r="BM239" s="48">
        <v>0</v>
      </c>
      <c r="BN239" s="48"/>
      <c r="BO239" s="48"/>
      <c r="BP239" s="48">
        <v>1722569</v>
      </c>
      <c r="BQ239" s="48"/>
      <c r="BR239" s="48">
        <v>427247</v>
      </c>
      <c r="BS239" s="48">
        <v>2938</v>
      </c>
      <c r="BT239" s="48">
        <v>238</v>
      </c>
      <c r="BU239" s="48">
        <v>278832</v>
      </c>
      <c r="BV239" s="48">
        <v>784684</v>
      </c>
      <c r="BW239" s="48">
        <v>86492</v>
      </c>
      <c r="BX239" s="48">
        <v>115541</v>
      </c>
      <c r="BY239" s="48">
        <v>5469</v>
      </c>
      <c r="BZ239" s="48">
        <v>2459</v>
      </c>
      <c r="CA239" s="48">
        <v>1921</v>
      </c>
      <c r="CB239" s="48">
        <v>16748</v>
      </c>
      <c r="CC239" s="48">
        <v>56558</v>
      </c>
      <c r="CD239" s="48">
        <v>56558</v>
      </c>
      <c r="CE239" s="48">
        <v>0</v>
      </c>
      <c r="CF239" s="48"/>
      <c r="CG239" s="48"/>
      <c r="CH239" s="48"/>
      <c r="CI239" s="48"/>
      <c r="CJ239" s="48"/>
      <c r="CK239" s="48">
        <v>0</v>
      </c>
      <c r="CL239" s="48"/>
      <c r="CM239" s="48">
        <v>0</v>
      </c>
      <c r="CN239" s="48">
        <v>0</v>
      </c>
      <c r="CO239" s="48"/>
      <c r="CP239" s="48">
        <v>37484920</v>
      </c>
    </row>
    <row r="240" spans="1:94" x14ac:dyDescent="0.35">
      <c r="A240" t="s">
        <v>1201</v>
      </c>
      <c r="B240" s="48">
        <v>64611771</v>
      </c>
      <c r="C240" s="48">
        <v>55794627</v>
      </c>
      <c r="D240" s="48">
        <v>3687086</v>
      </c>
      <c r="E240" s="48">
        <v>5130058</v>
      </c>
      <c r="F240" s="48">
        <v>33219720</v>
      </c>
      <c r="G240" s="48">
        <v>17501829</v>
      </c>
      <c r="H240" s="48">
        <v>15682584</v>
      </c>
      <c r="I240" s="48">
        <v>35307</v>
      </c>
      <c r="J240" s="48">
        <v>0</v>
      </c>
      <c r="K240" s="48"/>
      <c r="L240" s="48"/>
      <c r="M240" s="48"/>
      <c r="N240" s="48">
        <v>0</v>
      </c>
      <c r="O240" s="48"/>
      <c r="P240" s="48">
        <v>0</v>
      </c>
      <c r="Q240" s="48">
        <v>4579936</v>
      </c>
      <c r="R240" s="48"/>
      <c r="S240" s="48"/>
      <c r="T240" s="48">
        <v>1188285</v>
      </c>
      <c r="U240" s="48"/>
      <c r="V240" s="48"/>
      <c r="W240" s="48"/>
      <c r="X240" s="48"/>
      <c r="Y240" s="48">
        <v>6723</v>
      </c>
      <c r="Z240" s="48">
        <v>1540</v>
      </c>
      <c r="AA240" s="48">
        <v>2052</v>
      </c>
      <c r="AB240" s="48"/>
      <c r="AC240" s="48"/>
      <c r="AD240" s="48"/>
      <c r="AE240" s="48">
        <v>625415</v>
      </c>
      <c r="AF240" s="48"/>
      <c r="AG240" s="48"/>
      <c r="AH240" s="48"/>
      <c r="AI240" s="48">
        <v>692708</v>
      </c>
      <c r="AJ240" s="48">
        <v>0</v>
      </c>
      <c r="AK240" s="48">
        <v>30553</v>
      </c>
      <c r="AL240" s="48"/>
      <c r="AM240" s="48"/>
      <c r="AN240" s="48"/>
      <c r="AO240" s="48"/>
      <c r="AP240" s="48">
        <v>8044</v>
      </c>
      <c r="AQ240" s="48">
        <v>704973</v>
      </c>
      <c r="AR240" s="48">
        <v>5</v>
      </c>
      <c r="AS240" s="48">
        <v>543515</v>
      </c>
      <c r="AT240" s="48">
        <v>286561</v>
      </c>
      <c r="AU240" s="48">
        <v>427321</v>
      </c>
      <c r="AV240" s="48">
        <v>62239</v>
      </c>
      <c r="AW240" s="48"/>
      <c r="AX240" s="48">
        <v>11457640</v>
      </c>
      <c r="AY240" s="48">
        <v>22317</v>
      </c>
      <c r="AZ240" s="48">
        <v>3488</v>
      </c>
      <c r="BA240" s="48">
        <v>0</v>
      </c>
      <c r="BB240" s="48">
        <v>1807375</v>
      </c>
      <c r="BC240" s="48">
        <v>34916</v>
      </c>
      <c r="BD240" s="48"/>
      <c r="BE240" s="48">
        <v>2745</v>
      </c>
      <c r="BF240" s="48">
        <v>0</v>
      </c>
      <c r="BG240" s="48">
        <v>70635</v>
      </c>
      <c r="BH240" s="48">
        <v>9033386</v>
      </c>
      <c r="BI240" s="48">
        <v>294000</v>
      </c>
      <c r="BJ240" s="48"/>
      <c r="BK240" s="48"/>
      <c r="BL240" s="48">
        <v>0</v>
      </c>
      <c r="BM240" s="48">
        <v>36163</v>
      </c>
      <c r="BN240" s="48"/>
      <c r="BO240" s="48">
        <v>152614</v>
      </c>
      <c r="BP240" s="48">
        <v>4616064</v>
      </c>
      <c r="BQ240" s="48"/>
      <c r="BR240" s="48">
        <v>1418564</v>
      </c>
      <c r="BS240" s="48"/>
      <c r="BT240" s="48"/>
      <c r="BU240" s="48">
        <v>1214261</v>
      </c>
      <c r="BV240" s="48">
        <v>1321017</v>
      </c>
      <c r="BW240" s="48"/>
      <c r="BX240" s="48">
        <v>572201</v>
      </c>
      <c r="BY240" s="48">
        <v>994</v>
      </c>
      <c r="BZ240" s="48">
        <v>89027</v>
      </c>
      <c r="CA240" s="48"/>
      <c r="CB240" s="48"/>
      <c r="CC240" s="48">
        <v>179102</v>
      </c>
      <c r="CD240" s="48">
        <v>179102</v>
      </c>
      <c r="CE240" s="48">
        <v>0</v>
      </c>
      <c r="CF240" s="48"/>
      <c r="CG240" s="48"/>
      <c r="CH240" s="48"/>
      <c r="CI240" s="48"/>
      <c r="CJ240" s="48"/>
      <c r="CK240" s="48">
        <v>0</v>
      </c>
      <c r="CL240" s="48">
        <v>0</v>
      </c>
      <c r="CM240" s="48">
        <v>0</v>
      </c>
      <c r="CN240" s="48">
        <v>0</v>
      </c>
      <c r="CO240" s="48">
        <v>0</v>
      </c>
      <c r="CP240" s="48">
        <v>118664232</v>
      </c>
    </row>
    <row r="241" spans="1:94" x14ac:dyDescent="0.35">
      <c r="A241" t="s">
        <v>1209</v>
      </c>
      <c r="B241" s="48">
        <v>21708479</v>
      </c>
      <c r="C241" s="48">
        <v>18452295</v>
      </c>
      <c r="D241" s="48">
        <v>1396534</v>
      </c>
      <c r="E241" s="48">
        <v>1859650</v>
      </c>
      <c r="F241" s="48">
        <v>15691758</v>
      </c>
      <c r="G241" s="48">
        <v>7343939</v>
      </c>
      <c r="H241" s="48">
        <v>8337325</v>
      </c>
      <c r="I241" s="48">
        <v>10493</v>
      </c>
      <c r="J241" s="48">
        <v>0</v>
      </c>
      <c r="K241" s="48"/>
      <c r="L241" s="48"/>
      <c r="M241" s="48"/>
      <c r="N241" s="48"/>
      <c r="O241" s="48"/>
      <c r="P241" s="48">
        <v>0</v>
      </c>
      <c r="Q241" s="48">
        <v>2865122</v>
      </c>
      <c r="R241" s="48">
        <v>3849</v>
      </c>
      <c r="S241" s="48"/>
      <c r="T241" s="48">
        <v>377985</v>
      </c>
      <c r="U241" s="48"/>
      <c r="V241" s="48"/>
      <c r="W241" s="48"/>
      <c r="X241" s="48"/>
      <c r="Y241" s="48">
        <v>13446</v>
      </c>
      <c r="Z241" s="48">
        <v>6157</v>
      </c>
      <c r="AA241" s="48">
        <v>4104</v>
      </c>
      <c r="AB241" s="48"/>
      <c r="AC241" s="48"/>
      <c r="AD241" s="48"/>
      <c r="AE241" s="48">
        <v>390044</v>
      </c>
      <c r="AF241" s="48"/>
      <c r="AG241" s="48"/>
      <c r="AH241" s="48"/>
      <c r="AI241" s="48">
        <v>638411</v>
      </c>
      <c r="AJ241" s="48">
        <v>0</v>
      </c>
      <c r="AK241" s="48">
        <v>5432</v>
      </c>
      <c r="AL241" s="48"/>
      <c r="AM241" s="48"/>
      <c r="AN241" s="48"/>
      <c r="AO241" s="48"/>
      <c r="AP241" s="48">
        <v>16088</v>
      </c>
      <c r="AQ241" s="48">
        <v>386534</v>
      </c>
      <c r="AR241" s="48"/>
      <c r="AS241" s="48">
        <v>326109</v>
      </c>
      <c r="AT241" s="48">
        <v>332980</v>
      </c>
      <c r="AU241" s="48">
        <v>341857</v>
      </c>
      <c r="AV241" s="48">
        <v>22125</v>
      </c>
      <c r="AW241" s="48"/>
      <c r="AX241" s="48">
        <v>1521188</v>
      </c>
      <c r="AY241" s="48"/>
      <c r="AZ241" s="48">
        <v>0</v>
      </c>
      <c r="BA241" s="48">
        <v>0</v>
      </c>
      <c r="BB241" s="48">
        <v>893000</v>
      </c>
      <c r="BC241" s="48">
        <v>204245</v>
      </c>
      <c r="BD241" s="48"/>
      <c r="BE241" s="48">
        <v>53025</v>
      </c>
      <c r="BF241" s="48">
        <v>0</v>
      </c>
      <c r="BG241" s="48">
        <v>60931</v>
      </c>
      <c r="BH241" s="48"/>
      <c r="BI241" s="48">
        <v>152848</v>
      </c>
      <c r="BJ241" s="48"/>
      <c r="BK241" s="48"/>
      <c r="BL241" s="48">
        <v>0</v>
      </c>
      <c r="BM241" s="48">
        <v>17967</v>
      </c>
      <c r="BN241" s="48"/>
      <c r="BO241" s="48">
        <v>139173</v>
      </c>
      <c r="BP241" s="48">
        <v>3015563</v>
      </c>
      <c r="BQ241" s="48"/>
      <c r="BR241" s="48">
        <v>1885375</v>
      </c>
      <c r="BS241" s="48"/>
      <c r="BT241" s="48"/>
      <c r="BU241" s="48">
        <v>244330</v>
      </c>
      <c r="BV241" s="48">
        <v>692972</v>
      </c>
      <c r="BW241" s="48"/>
      <c r="BX241" s="48">
        <v>169184</v>
      </c>
      <c r="BY241" s="48">
        <v>4566</v>
      </c>
      <c r="BZ241" s="48">
        <v>1640</v>
      </c>
      <c r="CA241" s="48"/>
      <c r="CB241" s="48">
        <v>17496</v>
      </c>
      <c r="CC241" s="48">
        <v>179102</v>
      </c>
      <c r="CD241" s="48">
        <v>179102</v>
      </c>
      <c r="CE241" s="48">
        <v>0</v>
      </c>
      <c r="CF241" s="48"/>
      <c r="CG241" s="48"/>
      <c r="CH241" s="48"/>
      <c r="CI241" s="48"/>
      <c r="CJ241" s="48"/>
      <c r="CK241" s="48">
        <v>0</v>
      </c>
      <c r="CL241" s="48">
        <v>0</v>
      </c>
      <c r="CM241" s="48">
        <v>0</v>
      </c>
      <c r="CN241" s="48">
        <v>0</v>
      </c>
      <c r="CO241" s="48">
        <v>0</v>
      </c>
      <c r="CP241" s="48">
        <v>44981211</v>
      </c>
    </row>
    <row r="242" spans="1:94" x14ac:dyDescent="0.35">
      <c r="A242" t="s">
        <v>1212</v>
      </c>
      <c r="B242" s="48">
        <v>48634152</v>
      </c>
      <c r="C242" s="48">
        <v>41582960</v>
      </c>
      <c r="D242" s="48">
        <v>2162796</v>
      </c>
      <c r="E242" s="48">
        <v>4888397</v>
      </c>
      <c r="F242" s="48">
        <v>32343903</v>
      </c>
      <c r="G242" s="48">
        <v>18280519</v>
      </c>
      <c r="H242" s="48">
        <v>14040550</v>
      </c>
      <c r="I242" s="48">
        <v>22834</v>
      </c>
      <c r="J242" s="48">
        <v>8013880</v>
      </c>
      <c r="K242" s="48"/>
      <c r="L242" s="48"/>
      <c r="M242" s="48"/>
      <c r="N242" s="48"/>
      <c r="O242" s="48"/>
      <c r="P242" s="48">
        <v>8013880</v>
      </c>
      <c r="Q242" s="48">
        <v>3391696</v>
      </c>
      <c r="R242" s="48"/>
      <c r="S242" s="48"/>
      <c r="T242" s="48">
        <v>1268689</v>
      </c>
      <c r="U242" s="48"/>
      <c r="V242" s="48"/>
      <c r="W242" s="48"/>
      <c r="X242" s="48"/>
      <c r="Y242" s="48">
        <v>0</v>
      </c>
      <c r="Z242" s="48">
        <v>7554</v>
      </c>
      <c r="AA242" s="48"/>
      <c r="AB242" s="48"/>
      <c r="AC242" s="48"/>
      <c r="AD242" s="48"/>
      <c r="AE242" s="48">
        <v>23622</v>
      </c>
      <c r="AF242" s="48"/>
      <c r="AG242" s="48"/>
      <c r="AH242" s="48"/>
      <c r="AI242" s="48">
        <v>29762</v>
      </c>
      <c r="AJ242" s="48">
        <v>0</v>
      </c>
      <c r="AK242" s="48">
        <v>18235</v>
      </c>
      <c r="AL242" s="48"/>
      <c r="AM242" s="48"/>
      <c r="AN242" s="48"/>
      <c r="AO242" s="48"/>
      <c r="AP242" s="48">
        <v>0</v>
      </c>
      <c r="AQ242" s="48">
        <v>175000</v>
      </c>
      <c r="AR242" s="48"/>
      <c r="AS242" s="48">
        <v>543515</v>
      </c>
      <c r="AT242" s="48">
        <v>385212</v>
      </c>
      <c r="AU242" s="48">
        <v>940107</v>
      </c>
      <c r="AV242" s="48">
        <v>0</v>
      </c>
      <c r="AW242" s="48"/>
      <c r="AX242" s="48">
        <v>1017711</v>
      </c>
      <c r="AY242" s="48">
        <v>0</v>
      </c>
      <c r="AZ242" s="48">
        <v>6977</v>
      </c>
      <c r="BA242" s="48">
        <v>0</v>
      </c>
      <c r="BB242" s="48">
        <v>576000</v>
      </c>
      <c r="BC242" s="48">
        <v>0</v>
      </c>
      <c r="BD242" s="48"/>
      <c r="BE242" s="48">
        <v>21772</v>
      </c>
      <c r="BF242" s="48">
        <v>0</v>
      </c>
      <c r="BG242" s="48">
        <v>24830</v>
      </c>
      <c r="BH242" s="48">
        <v>0</v>
      </c>
      <c r="BI242" s="48">
        <v>245000</v>
      </c>
      <c r="BJ242" s="48"/>
      <c r="BK242" s="48"/>
      <c r="BL242" s="48">
        <v>0</v>
      </c>
      <c r="BM242" s="48">
        <v>124634</v>
      </c>
      <c r="BN242" s="48"/>
      <c r="BO242" s="48">
        <v>18499</v>
      </c>
      <c r="BP242" s="48">
        <v>3680173</v>
      </c>
      <c r="BQ242" s="48"/>
      <c r="BR242" s="48">
        <v>4490</v>
      </c>
      <c r="BS242" s="48">
        <v>17608</v>
      </c>
      <c r="BT242" s="48">
        <v>3625</v>
      </c>
      <c r="BU242" s="48">
        <v>1137173</v>
      </c>
      <c r="BV242" s="48">
        <v>2094101</v>
      </c>
      <c r="BW242" s="48">
        <v>175603</v>
      </c>
      <c r="BX242" s="48">
        <v>177976</v>
      </c>
      <c r="BY242" s="48"/>
      <c r="BZ242" s="48">
        <v>69597</v>
      </c>
      <c r="CA242" s="48"/>
      <c r="CB242" s="48">
        <v>0</v>
      </c>
      <c r="CC242" s="48">
        <v>4747</v>
      </c>
      <c r="CD242" s="48">
        <v>4747</v>
      </c>
      <c r="CE242" s="48">
        <v>125000</v>
      </c>
      <c r="CF242" s="48"/>
      <c r="CG242" s="48"/>
      <c r="CH242" s="48">
        <v>125000</v>
      </c>
      <c r="CI242" s="48"/>
      <c r="CJ242" s="48"/>
      <c r="CK242" s="48">
        <v>0</v>
      </c>
      <c r="CL242" s="48"/>
      <c r="CM242" s="48">
        <v>0</v>
      </c>
      <c r="CN242" s="48">
        <v>0</v>
      </c>
      <c r="CO242" s="48"/>
      <c r="CP242" s="48">
        <v>97211262</v>
      </c>
    </row>
    <row r="243" spans="1:94" x14ac:dyDescent="0.35">
      <c r="A243" t="s">
        <v>1216</v>
      </c>
      <c r="B243" s="48">
        <v>3677431</v>
      </c>
      <c r="C243" s="48">
        <v>2911311</v>
      </c>
      <c r="D243" s="48">
        <v>559171</v>
      </c>
      <c r="E243" s="48">
        <v>206949</v>
      </c>
      <c r="F243" s="48">
        <v>4809626</v>
      </c>
      <c r="G243" s="48">
        <v>3834303</v>
      </c>
      <c r="H243" s="48">
        <v>968060</v>
      </c>
      <c r="I243" s="48">
        <v>7263</v>
      </c>
      <c r="J243" s="48">
        <v>800000</v>
      </c>
      <c r="K243" s="48"/>
      <c r="L243" s="48"/>
      <c r="M243" s="48"/>
      <c r="N243" s="48"/>
      <c r="O243" s="48"/>
      <c r="P243" s="48">
        <v>800000</v>
      </c>
      <c r="Q243" s="48">
        <v>715543</v>
      </c>
      <c r="R243" s="48"/>
      <c r="S243" s="48"/>
      <c r="T243" s="48">
        <v>68555</v>
      </c>
      <c r="U243" s="48"/>
      <c r="V243" s="48"/>
      <c r="W243" s="48"/>
      <c r="X243" s="48"/>
      <c r="Y243" s="48"/>
      <c r="Z243" s="48">
        <v>770</v>
      </c>
      <c r="AA243" s="48"/>
      <c r="AB243" s="48"/>
      <c r="AC243" s="48"/>
      <c r="AD243" s="48"/>
      <c r="AE243" s="48">
        <v>114323</v>
      </c>
      <c r="AF243" s="48"/>
      <c r="AG243" s="48"/>
      <c r="AH243" s="48"/>
      <c r="AI243" s="48">
        <v>118439</v>
      </c>
      <c r="AJ243" s="48">
        <v>0</v>
      </c>
      <c r="AK243" s="48">
        <v>679</v>
      </c>
      <c r="AL243" s="48"/>
      <c r="AM243" s="48"/>
      <c r="AN243" s="48"/>
      <c r="AO243" s="48"/>
      <c r="AP243" s="48">
        <v>15585</v>
      </c>
      <c r="AQ243" s="48">
        <v>257668</v>
      </c>
      <c r="AR243" s="48"/>
      <c r="AS243" s="48">
        <v>108703</v>
      </c>
      <c r="AT243" s="48">
        <v>22852</v>
      </c>
      <c r="AU243" s="48"/>
      <c r="AV243" s="48">
        <v>7969</v>
      </c>
      <c r="AW243" s="48"/>
      <c r="AX243" s="48">
        <v>2489037</v>
      </c>
      <c r="AY243" s="48"/>
      <c r="AZ243" s="48"/>
      <c r="BA243" s="48">
        <v>0</v>
      </c>
      <c r="BB243" s="48">
        <v>8241</v>
      </c>
      <c r="BC243" s="48">
        <v>8369</v>
      </c>
      <c r="BD243" s="48"/>
      <c r="BE243" s="48"/>
      <c r="BF243" s="48">
        <v>0</v>
      </c>
      <c r="BG243" s="48">
        <v>4004</v>
      </c>
      <c r="BH243" s="48">
        <v>2362185</v>
      </c>
      <c r="BI243" s="48">
        <v>49000</v>
      </c>
      <c r="BJ243" s="48"/>
      <c r="BK243" s="48"/>
      <c r="BL243" s="48">
        <v>0</v>
      </c>
      <c r="BM243" s="48">
        <v>0</v>
      </c>
      <c r="BN243" s="48"/>
      <c r="BO243" s="48">
        <v>57238</v>
      </c>
      <c r="BP243" s="48">
        <v>411501</v>
      </c>
      <c r="BQ243" s="48"/>
      <c r="BR243" s="48">
        <v>90727</v>
      </c>
      <c r="BS243" s="48">
        <v>979</v>
      </c>
      <c r="BT243" s="48">
        <v>2553</v>
      </c>
      <c r="BU243" s="48">
        <v>130514</v>
      </c>
      <c r="BV243" s="48">
        <v>54057</v>
      </c>
      <c r="BW243" s="48">
        <v>87434</v>
      </c>
      <c r="BX243" s="48">
        <v>30510</v>
      </c>
      <c r="BY243" s="48"/>
      <c r="BZ243" s="48">
        <v>5978</v>
      </c>
      <c r="CA243" s="48"/>
      <c r="CB243" s="48">
        <v>8748</v>
      </c>
      <c r="CC243" s="48"/>
      <c r="CD243" s="48"/>
      <c r="CE243" s="48">
        <v>0</v>
      </c>
      <c r="CF243" s="48"/>
      <c r="CG243" s="48"/>
      <c r="CH243" s="48"/>
      <c r="CI243" s="48"/>
      <c r="CJ243" s="48"/>
      <c r="CK243" s="48"/>
      <c r="CL243" s="48"/>
      <c r="CM243" s="48">
        <v>0</v>
      </c>
      <c r="CN243" s="48">
        <v>0</v>
      </c>
      <c r="CO243" s="48"/>
      <c r="CP243" s="48">
        <v>12903137</v>
      </c>
    </row>
    <row r="244" spans="1:94" x14ac:dyDescent="0.35">
      <c r="A244" t="s">
        <v>1220</v>
      </c>
      <c r="B244" s="48">
        <v>28222958</v>
      </c>
      <c r="C244" s="48">
        <v>22861268</v>
      </c>
      <c r="D244" s="48">
        <v>2916736</v>
      </c>
      <c r="E244" s="48">
        <v>2444954</v>
      </c>
      <c r="F244" s="48">
        <v>24846194</v>
      </c>
      <c r="G244" s="48">
        <v>13616113</v>
      </c>
      <c r="H244" s="48">
        <v>11073331</v>
      </c>
      <c r="I244" s="48">
        <v>156751</v>
      </c>
      <c r="J244" s="48">
        <v>5600000</v>
      </c>
      <c r="K244" s="48"/>
      <c r="L244" s="48"/>
      <c r="M244" s="48"/>
      <c r="N244" s="48"/>
      <c r="O244" s="48"/>
      <c r="P244" s="48">
        <v>5600000</v>
      </c>
      <c r="Q244" s="48">
        <v>5117150</v>
      </c>
      <c r="R244" s="48"/>
      <c r="S244" s="48"/>
      <c r="T244" s="48">
        <v>426017</v>
      </c>
      <c r="U244" s="48"/>
      <c r="V244" s="48"/>
      <c r="W244" s="48"/>
      <c r="X244" s="48"/>
      <c r="Y244" s="48">
        <v>13446</v>
      </c>
      <c r="Z244" s="48">
        <v>20008</v>
      </c>
      <c r="AA244" s="48">
        <v>0</v>
      </c>
      <c r="AB244" s="48"/>
      <c r="AC244" s="48"/>
      <c r="AD244" s="48"/>
      <c r="AE244" s="48">
        <v>854062</v>
      </c>
      <c r="AF244" s="48"/>
      <c r="AG244" s="48"/>
      <c r="AH244" s="48"/>
      <c r="AI244" s="48">
        <v>693196</v>
      </c>
      <c r="AJ244" s="48">
        <v>0</v>
      </c>
      <c r="AK244" s="48">
        <v>77402</v>
      </c>
      <c r="AL244" s="48"/>
      <c r="AM244" s="48"/>
      <c r="AN244" s="48"/>
      <c r="AO244" s="48"/>
      <c r="AP244" s="48">
        <v>0</v>
      </c>
      <c r="AQ244" s="48">
        <v>1457077</v>
      </c>
      <c r="AR244" s="48"/>
      <c r="AS244" s="48">
        <v>760921</v>
      </c>
      <c r="AT244" s="48">
        <v>153432</v>
      </c>
      <c r="AU244" s="48">
        <v>598250</v>
      </c>
      <c r="AV244" s="48">
        <v>63339</v>
      </c>
      <c r="AW244" s="48"/>
      <c r="AX244" s="48">
        <v>12135050</v>
      </c>
      <c r="AY244" s="48">
        <v>11158</v>
      </c>
      <c r="AZ244" s="48">
        <v>12209</v>
      </c>
      <c r="BA244" s="48">
        <v>21432</v>
      </c>
      <c r="BB244" s="48">
        <v>94397</v>
      </c>
      <c r="BC244" s="48">
        <v>46577</v>
      </c>
      <c r="BD244" s="48"/>
      <c r="BE244" s="48"/>
      <c r="BF244" s="48">
        <v>8296</v>
      </c>
      <c r="BG244" s="48">
        <v>45128</v>
      </c>
      <c r="BH244" s="48">
        <v>11503317</v>
      </c>
      <c r="BI244" s="48">
        <v>345924</v>
      </c>
      <c r="BJ244" s="48">
        <v>9123</v>
      </c>
      <c r="BK244" s="48">
        <v>10231</v>
      </c>
      <c r="BL244" s="48">
        <v>4830</v>
      </c>
      <c r="BM244" s="48"/>
      <c r="BN244" s="48"/>
      <c r="BO244" s="48">
        <v>22427</v>
      </c>
      <c r="BP244" s="48">
        <v>4548379</v>
      </c>
      <c r="BQ244" s="48"/>
      <c r="BR244" s="48">
        <v>1377206</v>
      </c>
      <c r="BS244" s="48">
        <v>979</v>
      </c>
      <c r="BT244" s="48"/>
      <c r="BU244" s="48">
        <v>2192974</v>
      </c>
      <c r="BV244" s="48">
        <v>880373</v>
      </c>
      <c r="BW244" s="48"/>
      <c r="BX244" s="48">
        <v>0</v>
      </c>
      <c r="BY244" s="48"/>
      <c r="BZ244" s="48">
        <v>96848</v>
      </c>
      <c r="CA244" s="48"/>
      <c r="CB244" s="48"/>
      <c r="CC244" s="48">
        <v>146109</v>
      </c>
      <c r="CD244" s="48">
        <v>146109</v>
      </c>
      <c r="CE244" s="48">
        <v>45613</v>
      </c>
      <c r="CF244" s="48">
        <v>45613</v>
      </c>
      <c r="CG244" s="48"/>
      <c r="CH244" s="48"/>
      <c r="CI244" s="48"/>
      <c r="CJ244" s="48"/>
      <c r="CK244" s="48">
        <v>0</v>
      </c>
      <c r="CL244" s="48"/>
      <c r="CM244" s="48">
        <v>0</v>
      </c>
      <c r="CN244" s="48">
        <v>0</v>
      </c>
      <c r="CO244" s="48"/>
      <c r="CP244" s="48">
        <v>80661454</v>
      </c>
    </row>
    <row r="245" spans="1:94" x14ac:dyDescent="0.35">
      <c r="A245" t="s">
        <v>1224</v>
      </c>
      <c r="B245" s="48">
        <v>96494815</v>
      </c>
      <c r="C245" s="48">
        <v>83876830</v>
      </c>
      <c r="D245" s="48">
        <v>7588832</v>
      </c>
      <c r="E245" s="48">
        <v>5029154</v>
      </c>
      <c r="F245" s="48">
        <v>82008748</v>
      </c>
      <c r="G245" s="48">
        <v>35009198</v>
      </c>
      <c r="H245" s="48">
        <v>46946538</v>
      </c>
      <c r="I245" s="48">
        <v>53012</v>
      </c>
      <c r="J245" s="48">
        <v>0</v>
      </c>
      <c r="K245" s="48"/>
      <c r="L245" s="48"/>
      <c r="M245" s="48"/>
      <c r="N245" s="48"/>
      <c r="O245" s="48"/>
      <c r="P245" s="48">
        <v>0</v>
      </c>
      <c r="Q245" s="48">
        <v>6130727</v>
      </c>
      <c r="R245" s="48"/>
      <c r="S245" s="48"/>
      <c r="T245" s="48">
        <v>1936883</v>
      </c>
      <c r="U245" s="48"/>
      <c r="V245" s="48"/>
      <c r="W245" s="48"/>
      <c r="X245" s="48"/>
      <c r="Y245" s="48">
        <v>8178</v>
      </c>
      <c r="Z245" s="48">
        <v>27304</v>
      </c>
      <c r="AA245" s="48">
        <v>0</v>
      </c>
      <c r="AB245" s="48"/>
      <c r="AC245" s="48"/>
      <c r="AD245" s="48"/>
      <c r="AE245" s="48">
        <v>6265</v>
      </c>
      <c r="AF245" s="48"/>
      <c r="AG245" s="48"/>
      <c r="AH245" s="48"/>
      <c r="AI245" s="48">
        <v>105794</v>
      </c>
      <c r="AJ245" s="48">
        <v>47345</v>
      </c>
      <c r="AK245" s="48">
        <v>29875</v>
      </c>
      <c r="AL245" s="48"/>
      <c r="AM245" s="48"/>
      <c r="AN245" s="48">
        <v>0</v>
      </c>
      <c r="AO245" s="48"/>
      <c r="AP245" s="48">
        <v>24803</v>
      </c>
      <c r="AQ245" s="48">
        <v>200861</v>
      </c>
      <c r="AR245" s="48"/>
      <c r="AS245" s="48">
        <v>1847951</v>
      </c>
      <c r="AT245" s="48">
        <v>442576</v>
      </c>
      <c r="AU245" s="48">
        <v>1452892</v>
      </c>
      <c r="AV245" s="48">
        <v>0</v>
      </c>
      <c r="AW245" s="48"/>
      <c r="AX245" s="48">
        <v>18713165</v>
      </c>
      <c r="AY245" s="48"/>
      <c r="AZ245" s="48">
        <v>0</v>
      </c>
      <c r="BA245" s="48">
        <v>0</v>
      </c>
      <c r="BB245" s="48">
        <v>1004000</v>
      </c>
      <c r="BC245" s="48">
        <v>5259</v>
      </c>
      <c r="BD245" s="48"/>
      <c r="BE245" s="48">
        <v>9967</v>
      </c>
      <c r="BF245" s="48">
        <v>0</v>
      </c>
      <c r="BG245" s="48">
        <v>8535946</v>
      </c>
      <c r="BH245" s="48">
        <v>8660000</v>
      </c>
      <c r="BI245" s="48">
        <v>294000</v>
      </c>
      <c r="BJ245" s="48"/>
      <c r="BK245" s="48"/>
      <c r="BL245" s="48">
        <v>0</v>
      </c>
      <c r="BM245" s="48">
        <v>197446</v>
      </c>
      <c r="BN245" s="48"/>
      <c r="BO245" s="48">
        <v>6546</v>
      </c>
      <c r="BP245" s="48">
        <v>6126936</v>
      </c>
      <c r="BQ245" s="48"/>
      <c r="BR245" s="48">
        <v>4231867</v>
      </c>
      <c r="BS245" s="48">
        <v>1832</v>
      </c>
      <c r="BT245" s="48">
        <v>1307</v>
      </c>
      <c r="BU245" s="48">
        <v>726810</v>
      </c>
      <c r="BV245" s="48">
        <v>1091502</v>
      </c>
      <c r="BW245" s="48">
        <v>26210</v>
      </c>
      <c r="BX245" s="48">
        <v>0</v>
      </c>
      <c r="BY245" s="48">
        <v>8570</v>
      </c>
      <c r="BZ245" s="48">
        <v>25826</v>
      </c>
      <c r="CA245" s="48">
        <v>1348</v>
      </c>
      <c r="CB245" s="48">
        <v>11664</v>
      </c>
      <c r="CC245" s="48">
        <v>0</v>
      </c>
      <c r="CD245" s="48">
        <v>0</v>
      </c>
      <c r="CE245" s="48">
        <v>5170000</v>
      </c>
      <c r="CF245" s="48"/>
      <c r="CG245" s="48"/>
      <c r="CH245" s="48">
        <v>250000</v>
      </c>
      <c r="CI245" s="48"/>
      <c r="CJ245" s="48"/>
      <c r="CK245" s="48">
        <v>0</v>
      </c>
      <c r="CL245" s="48">
        <v>675000</v>
      </c>
      <c r="CM245" s="48">
        <v>2520000</v>
      </c>
      <c r="CN245" s="48">
        <v>375000</v>
      </c>
      <c r="CO245" s="48">
        <v>1350000</v>
      </c>
      <c r="CP245" s="48">
        <v>214644391</v>
      </c>
    </row>
    <row r="246" spans="1:94" x14ac:dyDescent="0.35">
      <c r="A246" t="s">
        <v>1229</v>
      </c>
      <c r="B246" s="48">
        <v>98775578</v>
      </c>
      <c r="C246" s="48">
        <v>83772942</v>
      </c>
      <c r="D246" s="48">
        <v>5295320</v>
      </c>
      <c r="E246" s="48">
        <v>9707317</v>
      </c>
      <c r="F246" s="48">
        <v>91544353</v>
      </c>
      <c r="G246" s="48">
        <v>57678101</v>
      </c>
      <c r="H246" s="48">
        <v>33858698</v>
      </c>
      <c r="I246" s="48">
        <v>7553</v>
      </c>
      <c r="J246" s="48">
        <v>22400000</v>
      </c>
      <c r="K246" s="48"/>
      <c r="L246" s="48"/>
      <c r="M246" s="48"/>
      <c r="N246" s="48"/>
      <c r="O246" s="48"/>
      <c r="P246" s="48">
        <v>22400000</v>
      </c>
      <c r="Q246" s="48">
        <v>1824499</v>
      </c>
      <c r="R246" s="48"/>
      <c r="S246" s="48"/>
      <c r="T246" s="48">
        <v>972999</v>
      </c>
      <c r="U246" s="48"/>
      <c r="V246" s="48"/>
      <c r="W246" s="48"/>
      <c r="X246" s="48"/>
      <c r="Y246" s="48">
        <v>0</v>
      </c>
      <c r="Z246" s="48">
        <v>3848</v>
      </c>
      <c r="AA246" s="48">
        <v>0</v>
      </c>
      <c r="AB246" s="48"/>
      <c r="AC246" s="48"/>
      <c r="AD246" s="48"/>
      <c r="AE246" s="48">
        <v>32812</v>
      </c>
      <c r="AF246" s="48"/>
      <c r="AG246" s="48"/>
      <c r="AH246" s="48">
        <v>2262</v>
      </c>
      <c r="AI246" s="48">
        <v>166632</v>
      </c>
      <c r="AJ246" s="48">
        <v>13702</v>
      </c>
      <c r="AK246" s="48">
        <v>103203</v>
      </c>
      <c r="AL246" s="48"/>
      <c r="AM246" s="48"/>
      <c r="AN246" s="48"/>
      <c r="AO246" s="48"/>
      <c r="AP246" s="48">
        <v>0</v>
      </c>
      <c r="AQ246" s="48">
        <v>25000</v>
      </c>
      <c r="AR246" s="48"/>
      <c r="AS246" s="48">
        <v>0</v>
      </c>
      <c r="AT246" s="48">
        <v>490226</v>
      </c>
      <c r="AU246" s="48">
        <v>0</v>
      </c>
      <c r="AV246" s="48">
        <v>13815</v>
      </c>
      <c r="AW246" s="48"/>
      <c r="AX246" s="48">
        <v>31030665</v>
      </c>
      <c r="AY246" s="48"/>
      <c r="AZ246" s="48">
        <v>43921</v>
      </c>
      <c r="BA246" s="48">
        <v>0</v>
      </c>
      <c r="BB246" s="48">
        <v>2869990</v>
      </c>
      <c r="BC246" s="48">
        <v>0</v>
      </c>
      <c r="BD246" s="48"/>
      <c r="BE246" s="48">
        <v>29522</v>
      </c>
      <c r="BF246" s="48">
        <v>0</v>
      </c>
      <c r="BG246" s="48">
        <v>14112667</v>
      </c>
      <c r="BH246" s="48">
        <v>13199501</v>
      </c>
      <c r="BI246" s="48">
        <v>725946</v>
      </c>
      <c r="BJ246" s="48">
        <v>3833</v>
      </c>
      <c r="BK246" s="48">
        <v>6177</v>
      </c>
      <c r="BL246" s="48">
        <v>0</v>
      </c>
      <c r="BM246" s="48">
        <v>0</v>
      </c>
      <c r="BN246" s="48"/>
      <c r="BO246" s="48">
        <v>39109</v>
      </c>
      <c r="BP246" s="48">
        <v>9014800</v>
      </c>
      <c r="BQ246" s="48"/>
      <c r="BR246" s="48">
        <v>3081413</v>
      </c>
      <c r="BS246" s="48">
        <v>9917</v>
      </c>
      <c r="BT246" s="48">
        <v>35256</v>
      </c>
      <c r="BU246" s="48">
        <v>655225</v>
      </c>
      <c r="BV246" s="48">
        <v>4814757</v>
      </c>
      <c r="BW246" s="48">
        <v>156623</v>
      </c>
      <c r="BX246" s="48">
        <v>1252</v>
      </c>
      <c r="BY246" s="48">
        <v>3480</v>
      </c>
      <c r="BZ246" s="48">
        <v>23595</v>
      </c>
      <c r="CA246" s="48"/>
      <c r="CB246" s="48">
        <v>233282</v>
      </c>
      <c r="CC246" s="48">
        <v>0</v>
      </c>
      <c r="CD246" s="48">
        <v>0</v>
      </c>
      <c r="CE246" s="48">
        <v>11472500</v>
      </c>
      <c r="CF246" s="48">
        <v>50000</v>
      </c>
      <c r="CG246" s="48"/>
      <c r="CH246" s="48">
        <v>375000</v>
      </c>
      <c r="CI246" s="48"/>
      <c r="CJ246" s="48"/>
      <c r="CK246" s="48">
        <v>0</v>
      </c>
      <c r="CL246" s="48">
        <v>2100000</v>
      </c>
      <c r="CM246" s="48">
        <v>3097500</v>
      </c>
      <c r="CN246" s="48">
        <v>1650000</v>
      </c>
      <c r="CO246" s="48">
        <v>4200000</v>
      </c>
      <c r="CP246" s="48">
        <v>266062395</v>
      </c>
    </row>
    <row r="247" spans="1:94" x14ac:dyDescent="0.35">
      <c r="A247" t="s">
        <v>1234</v>
      </c>
      <c r="B247" s="48">
        <v>47222228</v>
      </c>
      <c r="C247" s="48">
        <v>46670993</v>
      </c>
      <c r="D247" s="48">
        <v>392556</v>
      </c>
      <c r="E247" s="48">
        <v>158679</v>
      </c>
      <c r="F247" s="48">
        <v>76334147</v>
      </c>
      <c r="G247" s="48">
        <v>61946591</v>
      </c>
      <c r="H247" s="48">
        <v>11183767</v>
      </c>
      <c r="I247" s="48">
        <v>3203788</v>
      </c>
      <c r="J247" s="48">
        <v>2415027</v>
      </c>
      <c r="K247" s="48"/>
      <c r="L247" s="48"/>
      <c r="M247" s="48">
        <v>810733</v>
      </c>
      <c r="N247" s="48"/>
      <c r="O247" s="48"/>
      <c r="P247" s="48">
        <v>1604293</v>
      </c>
      <c r="Q247" s="48">
        <v>1142848</v>
      </c>
      <c r="R247" s="48"/>
      <c r="S247" s="48">
        <v>16591</v>
      </c>
      <c r="T247" s="48">
        <v>3002</v>
      </c>
      <c r="U247" s="48"/>
      <c r="V247" s="48"/>
      <c r="W247" s="48"/>
      <c r="X247" s="48"/>
      <c r="Y247" s="48">
        <v>27259</v>
      </c>
      <c r="Z247" s="48">
        <v>66300</v>
      </c>
      <c r="AA247" s="48">
        <v>7168</v>
      </c>
      <c r="AB247" s="48">
        <v>1747</v>
      </c>
      <c r="AC247" s="48"/>
      <c r="AD247" s="48"/>
      <c r="AE247" s="48">
        <v>437953</v>
      </c>
      <c r="AF247" s="48">
        <v>0</v>
      </c>
      <c r="AG247" s="48"/>
      <c r="AH247" s="48">
        <v>76754</v>
      </c>
      <c r="AI247" s="48">
        <v>49336</v>
      </c>
      <c r="AJ247" s="48">
        <v>5788</v>
      </c>
      <c r="AK247" s="48">
        <v>19011</v>
      </c>
      <c r="AL247" s="48"/>
      <c r="AM247" s="48"/>
      <c r="AN247" s="48">
        <v>181640</v>
      </c>
      <c r="AO247" s="48"/>
      <c r="AP247" s="48">
        <v>0</v>
      </c>
      <c r="AQ247" s="48">
        <v>225205</v>
      </c>
      <c r="AR247" s="48"/>
      <c r="AS247" s="48">
        <v>0</v>
      </c>
      <c r="AT247" s="48">
        <v>25096</v>
      </c>
      <c r="AU247" s="48">
        <v>0</v>
      </c>
      <c r="AV247" s="48"/>
      <c r="AW247" s="48"/>
      <c r="AX247" s="48">
        <v>133036541</v>
      </c>
      <c r="AY247" s="48"/>
      <c r="AZ247" s="48">
        <v>319574</v>
      </c>
      <c r="BA247" s="48">
        <v>121179</v>
      </c>
      <c r="BB247" s="48">
        <v>10767877</v>
      </c>
      <c r="BC247" s="48">
        <v>7286578</v>
      </c>
      <c r="BD247" s="48"/>
      <c r="BE247" s="48">
        <v>36146</v>
      </c>
      <c r="BF247" s="48">
        <v>1496259</v>
      </c>
      <c r="BG247" s="48">
        <v>15610623</v>
      </c>
      <c r="BH247" s="48">
        <v>94825174</v>
      </c>
      <c r="BI247" s="48">
        <v>2078891</v>
      </c>
      <c r="BJ247" s="48">
        <v>33838</v>
      </c>
      <c r="BK247" s="48">
        <v>6821</v>
      </c>
      <c r="BL247" s="48">
        <v>34376</v>
      </c>
      <c r="BM247" s="48">
        <v>6318</v>
      </c>
      <c r="BN247" s="48"/>
      <c r="BO247" s="48">
        <v>412886</v>
      </c>
      <c r="BP247" s="48">
        <v>550326</v>
      </c>
      <c r="BQ247" s="48"/>
      <c r="BR247" s="48">
        <v>123166</v>
      </c>
      <c r="BS247" s="48"/>
      <c r="BT247" s="48">
        <v>5876</v>
      </c>
      <c r="BU247" s="48">
        <v>70439</v>
      </c>
      <c r="BV247" s="48">
        <v>174485</v>
      </c>
      <c r="BW247" s="48"/>
      <c r="BX247" s="48">
        <v>85280</v>
      </c>
      <c r="BY247" s="48">
        <v>13920</v>
      </c>
      <c r="BZ247" s="48">
        <v>61484</v>
      </c>
      <c r="CA247" s="48"/>
      <c r="CB247" s="48">
        <v>15674</v>
      </c>
      <c r="CC247" s="48"/>
      <c r="CD247" s="48"/>
      <c r="CE247" s="48">
        <v>837000</v>
      </c>
      <c r="CF247" s="48"/>
      <c r="CG247" s="48"/>
      <c r="CH247" s="48"/>
      <c r="CI247" s="48"/>
      <c r="CJ247" s="48"/>
      <c r="CK247" s="48"/>
      <c r="CL247" s="48"/>
      <c r="CM247" s="48">
        <v>540750</v>
      </c>
      <c r="CN247" s="48">
        <v>296250</v>
      </c>
      <c r="CO247" s="48"/>
      <c r="CP247" s="48">
        <v>261538116</v>
      </c>
    </row>
    <row r="248" spans="1:94" x14ac:dyDescent="0.35">
      <c r="A248" t="s">
        <v>1241</v>
      </c>
      <c r="B248" s="48">
        <v>1954216</v>
      </c>
      <c r="C248" s="48">
        <v>1954216</v>
      </c>
      <c r="D248" s="48">
        <v>0</v>
      </c>
      <c r="E248" s="48">
        <v>0</v>
      </c>
      <c r="F248" s="48">
        <v>4836781</v>
      </c>
      <c r="G248" s="48">
        <v>3972875</v>
      </c>
      <c r="H248" s="48">
        <v>854532</v>
      </c>
      <c r="I248" s="48">
        <v>9374</v>
      </c>
      <c r="J248" s="48"/>
      <c r="K248" s="48"/>
      <c r="L248" s="48"/>
      <c r="M248" s="48"/>
      <c r="N248" s="48"/>
      <c r="O248" s="48"/>
      <c r="P248" s="48"/>
      <c r="Q248" s="48">
        <v>3388</v>
      </c>
      <c r="R248" s="48"/>
      <c r="S248" s="48"/>
      <c r="T248" s="48">
        <v>1400</v>
      </c>
      <c r="U248" s="48"/>
      <c r="V248" s="48"/>
      <c r="W248" s="48"/>
      <c r="X248" s="48"/>
      <c r="Y248" s="48"/>
      <c r="Z248" s="48"/>
      <c r="AA248" s="48"/>
      <c r="AB248" s="48"/>
      <c r="AC248" s="48"/>
      <c r="AD248" s="48"/>
      <c r="AE248" s="48">
        <v>0</v>
      </c>
      <c r="AF248" s="48"/>
      <c r="AG248" s="48"/>
      <c r="AH248" s="48"/>
      <c r="AI248" s="48">
        <v>0</v>
      </c>
      <c r="AJ248" s="48">
        <v>0</v>
      </c>
      <c r="AK248" s="48"/>
      <c r="AL248" s="48"/>
      <c r="AM248" s="48"/>
      <c r="AN248" s="48"/>
      <c r="AO248" s="48"/>
      <c r="AP248" s="48">
        <v>0</v>
      </c>
      <c r="AQ248" s="48">
        <v>0</v>
      </c>
      <c r="AR248" s="48"/>
      <c r="AS248" s="48">
        <v>0</v>
      </c>
      <c r="AT248" s="48">
        <v>1987</v>
      </c>
      <c r="AU248" s="48"/>
      <c r="AV248" s="48"/>
      <c r="AW248" s="48"/>
      <c r="AX248" s="48">
        <v>14534660</v>
      </c>
      <c r="AY248" s="48"/>
      <c r="AZ248" s="48"/>
      <c r="BA248" s="48">
        <v>0</v>
      </c>
      <c r="BB248" s="48">
        <v>591116</v>
      </c>
      <c r="BC248" s="48">
        <v>802290</v>
      </c>
      <c r="BD248" s="48"/>
      <c r="BE248" s="48"/>
      <c r="BF248" s="48">
        <v>464296</v>
      </c>
      <c r="BG248" s="48">
        <v>1795138</v>
      </c>
      <c r="BH248" s="48">
        <v>10806610</v>
      </c>
      <c r="BI248" s="48">
        <v>51924</v>
      </c>
      <c r="BJ248" s="48"/>
      <c r="BK248" s="48"/>
      <c r="BL248" s="48">
        <v>18661</v>
      </c>
      <c r="BM248" s="48"/>
      <c r="BN248" s="48"/>
      <c r="BO248" s="48">
        <v>4625</v>
      </c>
      <c r="BP248" s="48">
        <v>135155</v>
      </c>
      <c r="BQ248" s="48"/>
      <c r="BR248" s="48">
        <v>62034</v>
      </c>
      <c r="BS248" s="48"/>
      <c r="BT248" s="48"/>
      <c r="BU248" s="48"/>
      <c r="BV248" s="48">
        <v>73121</v>
      </c>
      <c r="BW248" s="48"/>
      <c r="BX248" s="48"/>
      <c r="BY248" s="48"/>
      <c r="BZ248" s="48"/>
      <c r="CA248" s="48"/>
      <c r="CB248" s="48"/>
      <c r="CC248" s="48"/>
      <c r="CD248" s="48"/>
      <c r="CE248" s="48">
        <v>201000</v>
      </c>
      <c r="CF248" s="48"/>
      <c r="CG248" s="48"/>
      <c r="CH248" s="48"/>
      <c r="CI248" s="48"/>
      <c r="CJ248" s="48"/>
      <c r="CK248" s="48"/>
      <c r="CL248" s="48"/>
      <c r="CM248" s="48">
        <v>126000</v>
      </c>
      <c r="CN248" s="48">
        <v>75000</v>
      </c>
      <c r="CO248" s="48"/>
      <c r="CP248" s="48">
        <v>21665200</v>
      </c>
    </row>
    <row r="249" spans="1:94" x14ac:dyDescent="0.35">
      <c r="A249" t="s">
        <v>1244</v>
      </c>
      <c r="B249" s="48">
        <v>712371</v>
      </c>
      <c r="C249" s="48">
        <v>599042</v>
      </c>
      <c r="D249" s="48">
        <v>49766</v>
      </c>
      <c r="E249" s="48">
        <v>63563</v>
      </c>
      <c r="F249" s="48">
        <v>1210293</v>
      </c>
      <c r="G249" s="48">
        <v>744548</v>
      </c>
      <c r="H249" s="48">
        <v>432218</v>
      </c>
      <c r="I249" s="48">
        <v>33527</v>
      </c>
      <c r="J249" s="48"/>
      <c r="K249" s="48"/>
      <c r="L249" s="48"/>
      <c r="M249" s="48"/>
      <c r="N249" s="48"/>
      <c r="O249" s="48"/>
      <c r="P249" s="48"/>
      <c r="Q249" s="48">
        <v>32934</v>
      </c>
      <c r="R249" s="48"/>
      <c r="S249" s="48"/>
      <c r="T249" s="48">
        <v>21219</v>
      </c>
      <c r="U249" s="48"/>
      <c r="V249" s="48"/>
      <c r="W249" s="48"/>
      <c r="X249" s="48"/>
      <c r="Y249" s="48">
        <v>1921</v>
      </c>
      <c r="Z249" s="48"/>
      <c r="AA249" s="48"/>
      <c r="AB249" s="48"/>
      <c r="AC249" s="48"/>
      <c r="AD249" s="48"/>
      <c r="AE249" s="48">
        <v>0</v>
      </c>
      <c r="AF249" s="48"/>
      <c r="AG249" s="48"/>
      <c r="AH249" s="48"/>
      <c r="AI249" s="48">
        <v>0</v>
      </c>
      <c r="AJ249" s="48">
        <v>0</v>
      </c>
      <c r="AK249" s="48">
        <v>0</v>
      </c>
      <c r="AL249" s="48"/>
      <c r="AM249" s="48"/>
      <c r="AN249" s="48"/>
      <c r="AO249" s="48"/>
      <c r="AP249" s="48">
        <v>0</v>
      </c>
      <c r="AQ249" s="48">
        <v>0</v>
      </c>
      <c r="AR249" s="48"/>
      <c r="AS249" s="48">
        <v>0</v>
      </c>
      <c r="AT249" s="48">
        <v>9794</v>
      </c>
      <c r="AU249" s="48"/>
      <c r="AV249" s="48">
        <v>0</v>
      </c>
      <c r="AW249" s="48"/>
      <c r="AX249" s="48">
        <v>2156292</v>
      </c>
      <c r="AY249" s="48"/>
      <c r="AZ249" s="48"/>
      <c r="BA249" s="48">
        <v>0</v>
      </c>
      <c r="BB249" s="48">
        <v>0</v>
      </c>
      <c r="BC249" s="48">
        <v>1415</v>
      </c>
      <c r="BD249" s="48"/>
      <c r="BE249" s="48"/>
      <c r="BF249" s="48">
        <v>0</v>
      </c>
      <c r="BG249" s="48">
        <v>4877</v>
      </c>
      <c r="BH249" s="48">
        <v>2150000</v>
      </c>
      <c r="BI249" s="48"/>
      <c r="BJ249" s="48"/>
      <c r="BK249" s="48"/>
      <c r="BL249" s="48">
        <v>0</v>
      </c>
      <c r="BM249" s="48"/>
      <c r="BN249" s="48"/>
      <c r="BO249" s="48"/>
      <c r="BP249" s="48">
        <v>36106</v>
      </c>
      <c r="BQ249" s="48"/>
      <c r="BR249" s="48">
        <v>21430</v>
      </c>
      <c r="BS249" s="48"/>
      <c r="BT249" s="48"/>
      <c r="BU249" s="48"/>
      <c r="BV249" s="48">
        <v>14676</v>
      </c>
      <c r="BW249" s="48"/>
      <c r="BX249" s="48"/>
      <c r="BY249" s="48"/>
      <c r="BZ249" s="48"/>
      <c r="CA249" s="48"/>
      <c r="CB249" s="48"/>
      <c r="CC249" s="48"/>
      <c r="CD249" s="48"/>
      <c r="CE249" s="48">
        <v>0</v>
      </c>
      <c r="CF249" s="48"/>
      <c r="CG249" s="48"/>
      <c r="CH249" s="48"/>
      <c r="CI249" s="48"/>
      <c r="CJ249" s="48"/>
      <c r="CK249" s="48">
        <v>0</v>
      </c>
      <c r="CL249" s="48"/>
      <c r="CM249" s="48">
        <v>0</v>
      </c>
      <c r="CN249" s="48">
        <v>0</v>
      </c>
      <c r="CO249" s="48"/>
      <c r="CP249" s="48">
        <v>4147996</v>
      </c>
    </row>
    <row r="250" spans="1:94" x14ac:dyDescent="0.35">
      <c r="A250" t="s">
        <v>1246</v>
      </c>
      <c r="B250" s="48">
        <v>552787</v>
      </c>
      <c r="C250" s="48">
        <v>552787</v>
      </c>
      <c r="D250" s="48">
        <v>0</v>
      </c>
      <c r="E250" s="48">
        <v>0</v>
      </c>
      <c r="F250" s="48">
        <v>743151</v>
      </c>
      <c r="G250" s="48">
        <v>557233</v>
      </c>
      <c r="H250" s="48">
        <v>183766</v>
      </c>
      <c r="I250" s="48">
        <v>2152</v>
      </c>
      <c r="J250" s="48"/>
      <c r="K250" s="48"/>
      <c r="L250" s="48"/>
      <c r="M250" s="48"/>
      <c r="N250" s="48"/>
      <c r="O250" s="48"/>
      <c r="P250" s="48"/>
      <c r="Q250" s="48">
        <v>4651</v>
      </c>
      <c r="R250" s="48"/>
      <c r="S250" s="48"/>
      <c r="T250" s="48">
        <v>0</v>
      </c>
      <c r="U250" s="48"/>
      <c r="V250" s="48"/>
      <c r="W250" s="48"/>
      <c r="X250" s="48"/>
      <c r="Y250" s="48">
        <v>1921</v>
      </c>
      <c r="Z250" s="48">
        <v>2730</v>
      </c>
      <c r="AA250" s="48"/>
      <c r="AB250" s="48"/>
      <c r="AC250" s="48"/>
      <c r="AD250" s="48"/>
      <c r="AE250" s="48">
        <v>0</v>
      </c>
      <c r="AF250" s="48"/>
      <c r="AG250" s="48"/>
      <c r="AH250" s="48"/>
      <c r="AI250" s="48">
        <v>0</v>
      </c>
      <c r="AJ250" s="48">
        <v>0</v>
      </c>
      <c r="AK250" s="48">
        <v>0</v>
      </c>
      <c r="AL250" s="48"/>
      <c r="AM250" s="48"/>
      <c r="AN250" s="48"/>
      <c r="AO250" s="48"/>
      <c r="AP250" s="48">
        <v>0</v>
      </c>
      <c r="AQ250" s="48">
        <v>0</v>
      </c>
      <c r="AR250" s="48"/>
      <c r="AS250" s="48">
        <v>0</v>
      </c>
      <c r="AT250" s="48">
        <v>0</v>
      </c>
      <c r="AU250" s="48">
        <v>0</v>
      </c>
      <c r="AV250" s="48">
        <v>0</v>
      </c>
      <c r="AW250" s="48"/>
      <c r="AX250" s="48">
        <v>60217</v>
      </c>
      <c r="AY250" s="48"/>
      <c r="AZ250" s="48"/>
      <c r="BA250" s="48">
        <v>0</v>
      </c>
      <c r="BB250" s="48">
        <v>9000</v>
      </c>
      <c r="BC250" s="48">
        <v>0</v>
      </c>
      <c r="BD250" s="48"/>
      <c r="BE250" s="48"/>
      <c r="BF250" s="48">
        <v>0</v>
      </c>
      <c r="BG250" s="48">
        <v>2217</v>
      </c>
      <c r="BH250" s="48">
        <v>0</v>
      </c>
      <c r="BI250" s="48">
        <v>49000</v>
      </c>
      <c r="BJ250" s="48"/>
      <c r="BK250" s="48"/>
      <c r="BL250" s="48">
        <v>0</v>
      </c>
      <c r="BM250" s="48"/>
      <c r="BN250" s="48"/>
      <c r="BO250" s="48"/>
      <c r="BP250" s="48">
        <v>124992</v>
      </c>
      <c r="BQ250" s="48"/>
      <c r="BR250" s="48">
        <v>75569</v>
      </c>
      <c r="BS250" s="48"/>
      <c r="BT250" s="48"/>
      <c r="BU250" s="48"/>
      <c r="BV250" s="48">
        <v>41931</v>
      </c>
      <c r="BW250" s="48"/>
      <c r="BX250" s="48"/>
      <c r="BY250" s="48">
        <v>4971</v>
      </c>
      <c r="BZ250" s="48"/>
      <c r="CA250" s="48">
        <v>770</v>
      </c>
      <c r="CB250" s="48">
        <v>1750</v>
      </c>
      <c r="CC250" s="48"/>
      <c r="CD250" s="48"/>
      <c r="CE250" s="48">
        <v>0</v>
      </c>
      <c r="CF250" s="48"/>
      <c r="CG250" s="48"/>
      <c r="CH250" s="48"/>
      <c r="CI250" s="48"/>
      <c r="CJ250" s="48"/>
      <c r="CK250" s="48">
        <v>0</v>
      </c>
      <c r="CL250" s="48"/>
      <c r="CM250" s="48">
        <v>0</v>
      </c>
      <c r="CN250" s="48">
        <v>0</v>
      </c>
      <c r="CO250" s="48"/>
      <c r="CP250" s="48">
        <v>1485799</v>
      </c>
    </row>
    <row r="251" spans="1:94" x14ac:dyDescent="0.35">
      <c r="A251" t="s">
        <v>1249</v>
      </c>
      <c r="B251" s="48">
        <v>8675395</v>
      </c>
      <c r="C251" s="48">
        <v>7427150</v>
      </c>
      <c r="D251" s="48">
        <v>469231</v>
      </c>
      <c r="E251" s="48">
        <v>779015</v>
      </c>
      <c r="F251" s="48">
        <v>5867054</v>
      </c>
      <c r="G251" s="48">
        <v>3126719</v>
      </c>
      <c r="H251" s="48">
        <v>2738011</v>
      </c>
      <c r="I251" s="48">
        <v>2324</v>
      </c>
      <c r="J251" s="48">
        <v>1600000</v>
      </c>
      <c r="K251" s="48"/>
      <c r="L251" s="48"/>
      <c r="M251" s="48"/>
      <c r="N251" s="48"/>
      <c r="O251" s="48"/>
      <c r="P251" s="48">
        <v>1600000</v>
      </c>
      <c r="Q251" s="48">
        <v>794280</v>
      </c>
      <c r="R251" s="48"/>
      <c r="S251" s="48"/>
      <c r="T251" s="48">
        <v>153432</v>
      </c>
      <c r="U251" s="48"/>
      <c r="V251" s="48"/>
      <c r="W251" s="48"/>
      <c r="X251" s="48"/>
      <c r="Y251" s="48"/>
      <c r="Z251" s="48">
        <v>865</v>
      </c>
      <c r="AA251" s="48">
        <v>267</v>
      </c>
      <c r="AB251" s="48"/>
      <c r="AC251" s="48"/>
      <c r="AD251" s="48"/>
      <c r="AE251" s="48">
        <v>127773</v>
      </c>
      <c r="AF251" s="48"/>
      <c r="AG251" s="48"/>
      <c r="AH251" s="48">
        <v>6770</v>
      </c>
      <c r="AI251" s="48">
        <v>73884</v>
      </c>
      <c r="AJ251" s="48">
        <v>14547</v>
      </c>
      <c r="AK251" s="48">
        <v>15654</v>
      </c>
      <c r="AL251" s="48"/>
      <c r="AM251" s="48"/>
      <c r="AN251" s="48"/>
      <c r="AO251" s="48"/>
      <c r="AP251" s="48">
        <v>16088</v>
      </c>
      <c r="AQ251" s="48">
        <v>25000</v>
      </c>
      <c r="AR251" s="48"/>
      <c r="AS251" s="48">
        <v>217406</v>
      </c>
      <c r="AT251" s="48">
        <v>57129</v>
      </c>
      <c r="AU251" s="48">
        <v>85464</v>
      </c>
      <c r="AV251" s="48"/>
      <c r="AW251" s="48"/>
      <c r="AX251" s="48">
        <v>4464840</v>
      </c>
      <c r="AY251" s="48"/>
      <c r="AZ251" s="48">
        <v>4756</v>
      </c>
      <c r="BA251" s="48">
        <v>0</v>
      </c>
      <c r="BB251" s="48">
        <v>0</v>
      </c>
      <c r="BC251" s="48">
        <v>50000</v>
      </c>
      <c r="BD251" s="48"/>
      <c r="BE251" s="48"/>
      <c r="BF251" s="48">
        <v>0</v>
      </c>
      <c r="BG251" s="48">
        <v>2660</v>
      </c>
      <c r="BH251" s="48">
        <v>4342037</v>
      </c>
      <c r="BI251" s="48">
        <v>49000</v>
      </c>
      <c r="BJ251" s="48"/>
      <c r="BK251" s="48"/>
      <c r="BL251" s="48">
        <v>0</v>
      </c>
      <c r="BM251" s="48">
        <v>16387</v>
      </c>
      <c r="BN251" s="48"/>
      <c r="BO251" s="48"/>
      <c r="BP251" s="48">
        <v>1102283</v>
      </c>
      <c r="BQ251" s="48"/>
      <c r="BR251" s="48">
        <v>257160</v>
      </c>
      <c r="BS251" s="48"/>
      <c r="BT251" s="48"/>
      <c r="BU251" s="48">
        <v>195730</v>
      </c>
      <c r="BV251" s="48">
        <v>615182</v>
      </c>
      <c r="BW251" s="48"/>
      <c r="BX251" s="48">
        <v>32461</v>
      </c>
      <c r="BY251" s="48"/>
      <c r="BZ251" s="48"/>
      <c r="CA251" s="48"/>
      <c r="CB251" s="48">
        <v>1750</v>
      </c>
      <c r="CC251" s="48">
        <v>14990</v>
      </c>
      <c r="CD251" s="48">
        <v>14990</v>
      </c>
      <c r="CE251" s="48">
        <v>0</v>
      </c>
      <c r="CF251" s="48"/>
      <c r="CG251" s="48"/>
      <c r="CH251" s="48"/>
      <c r="CI251" s="48"/>
      <c r="CJ251" s="48"/>
      <c r="CK251" s="48">
        <v>0</v>
      </c>
      <c r="CL251" s="48"/>
      <c r="CM251" s="48">
        <v>0</v>
      </c>
      <c r="CN251" s="48">
        <v>0</v>
      </c>
      <c r="CO251" s="48"/>
      <c r="CP251" s="48">
        <v>22518842</v>
      </c>
    </row>
    <row r="252" spans="1:94" x14ac:dyDescent="0.35">
      <c r="A252" t="s">
        <v>1252</v>
      </c>
      <c r="B252" s="48">
        <v>51636937</v>
      </c>
      <c r="C252" s="48">
        <v>42464844</v>
      </c>
      <c r="D252" s="48">
        <v>5387394</v>
      </c>
      <c r="E252" s="48">
        <v>3784699</v>
      </c>
      <c r="F252" s="48">
        <v>44047576</v>
      </c>
      <c r="G252" s="48">
        <v>24743328</v>
      </c>
      <c r="H252" s="48">
        <v>19161920</v>
      </c>
      <c r="I252" s="48">
        <v>142328</v>
      </c>
      <c r="J252" s="48">
        <v>22740</v>
      </c>
      <c r="K252" s="48"/>
      <c r="L252" s="48"/>
      <c r="M252" s="48"/>
      <c r="N252" s="48"/>
      <c r="O252" s="48"/>
      <c r="P252" s="48">
        <v>22740</v>
      </c>
      <c r="Q252" s="48">
        <v>5193428</v>
      </c>
      <c r="R252" s="48"/>
      <c r="S252" s="48"/>
      <c r="T252" s="48">
        <v>987326</v>
      </c>
      <c r="U252" s="48"/>
      <c r="V252" s="48"/>
      <c r="W252" s="48"/>
      <c r="X252" s="48"/>
      <c r="Y252" s="48">
        <v>17718</v>
      </c>
      <c r="Z252" s="48">
        <v>21844</v>
      </c>
      <c r="AA252" s="48">
        <v>3584</v>
      </c>
      <c r="AB252" s="48"/>
      <c r="AC252" s="48"/>
      <c r="AD252" s="48"/>
      <c r="AE252" s="48">
        <v>1302</v>
      </c>
      <c r="AF252" s="48"/>
      <c r="AG252" s="48"/>
      <c r="AH252" s="48"/>
      <c r="AI252" s="48">
        <v>81883</v>
      </c>
      <c r="AJ252" s="48">
        <v>0</v>
      </c>
      <c r="AK252" s="48">
        <v>70612</v>
      </c>
      <c r="AL252" s="48"/>
      <c r="AM252" s="48"/>
      <c r="AN252" s="48"/>
      <c r="AO252" s="48"/>
      <c r="AP252" s="48">
        <v>40221</v>
      </c>
      <c r="AQ252" s="48">
        <v>616958</v>
      </c>
      <c r="AR252" s="48"/>
      <c r="AS252" s="48">
        <v>1739248</v>
      </c>
      <c r="AT252" s="48">
        <v>245305</v>
      </c>
      <c r="AU252" s="48">
        <v>1367428</v>
      </c>
      <c r="AV252" s="48"/>
      <c r="AW252" s="48"/>
      <c r="AX252" s="48">
        <v>16783223</v>
      </c>
      <c r="AY252" s="48">
        <v>11158</v>
      </c>
      <c r="AZ252" s="48">
        <v>6977</v>
      </c>
      <c r="BA252" s="48">
        <v>0</v>
      </c>
      <c r="BB252" s="48">
        <v>448048</v>
      </c>
      <c r="BC252" s="48">
        <v>8372</v>
      </c>
      <c r="BD252" s="48"/>
      <c r="BE252" s="48"/>
      <c r="BF252" s="48">
        <v>0</v>
      </c>
      <c r="BG252" s="48">
        <v>7083686</v>
      </c>
      <c r="BH252" s="48">
        <v>8877415</v>
      </c>
      <c r="BI252" s="48">
        <v>343000</v>
      </c>
      <c r="BJ252" s="48">
        <v>2407</v>
      </c>
      <c r="BK252" s="48"/>
      <c r="BL252" s="48">
        <v>0</v>
      </c>
      <c r="BM252" s="48">
        <v>1580</v>
      </c>
      <c r="BN252" s="48"/>
      <c r="BO252" s="48">
        <v>581</v>
      </c>
      <c r="BP252" s="48">
        <v>4308001</v>
      </c>
      <c r="BQ252" s="48"/>
      <c r="BR252" s="48">
        <v>2280750</v>
      </c>
      <c r="BS252" s="48"/>
      <c r="BT252" s="48"/>
      <c r="BU252" s="48">
        <v>233774</v>
      </c>
      <c r="BV252" s="48">
        <v>528728</v>
      </c>
      <c r="BW252" s="48">
        <v>727335</v>
      </c>
      <c r="BX252" s="48">
        <v>305357</v>
      </c>
      <c r="BY252" s="48">
        <v>204762</v>
      </c>
      <c r="BZ252" s="48">
        <v>9469</v>
      </c>
      <c r="CA252" s="48"/>
      <c r="CB252" s="48">
        <v>17826</v>
      </c>
      <c r="CC252" s="48">
        <v>98977</v>
      </c>
      <c r="CD252" s="48">
        <v>98977</v>
      </c>
      <c r="CE252" s="48">
        <v>3085000</v>
      </c>
      <c r="CF252" s="48"/>
      <c r="CG252" s="48"/>
      <c r="CH252" s="48">
        <v>250000</v>
      </c>
      <c r="CI252" s="48"/>
      <c r="CJ252" s="48"/>
      <c r="CK252" s="48">
        <v>0</v>
      </c>
      <c r="CL252" s="48">
        <v>337500</v>
      </c>
      <c r="CM252" s="48">
        <v>1260000</v>
      </c>
      <c r="CN252" s="48">
        <v>562500</v>
      </c>
      <c r="CO252" s="48">
        <v>675000</v>
      </c>
      <c r="CP252" s="48">
        <v>125175883</v>
      </c>
    </row>
    <row r="253" spans="1:94" x14ac:dyDescent="0.35">
      <c r="A253" t="s">
        <v>1257</v>
      </c>
      <c r="B253" s="48">
        <v>24554549</v>
      </c>
      <c r="C253" s="48">
        <v>21462852</v>
      </c>
      <c r="D253" s="48">
        <v>1015036</v>
      </c>
      <c r="E253" s="48">
        <v>2076661</v>
      </c>
      <c r="F253" s="48">
        <v>28509444</v>
      </c>
      <c r="G253" s="48">
        <v>17710002</v>
      </c>
      <c r="H253" s="48">
        <v>10400190</v>
      </c>
      <c r="I253" s="48">
        <v>399250</v>
      </c>
      <c r="J253" s="48">
        <v>12160</v>
      </c>
      <c r="K253" s="48"/>
      <c r="L253" s="48"/>
      <c r="M253" s="48"/>
      <c r="N253" s="48">
        <v>12160</v>
      </c>
      <c r="O253" s="48"/>
      <c r="P253" s="48">
        <v>0</v>
      </c>
      <c r="Q253" s="48">
        <v>1483702</v>
      </c>
      <c r="R253" s="48"/>
      <c r="S253" s="48"/>
      <c r="T253" s="48">
        <v>531655</v>
      </c>
      <c r="U253" s="48"/>
      <c r="V253" s="48"/>
      <c r="W253" s="48"/>
      <c r="X253" s="48"/>
      <c r="Y253" s="48">
        <v>10904</v>
      </c>
      <c r="Z253" s="48">
        <v>1539</v>
      </c>
      <c r="AA253" s="48">
        <v>10751</v>
      </c>
      <c r="AB253" s="48"/>
      <c r="AC253" s="48"/>
      <c r="AD253" s="48"/>
      <c r="AE253" s="48">
        <v>0</v>
      </c>
      <c r="AF253" s="48"/>
      <c r="AG253" s="48"/>
      <c r="AH253" s="48">
        <v>11295</v>
      </c>
      <c r="AI253" s="48">
        <v>4562</v>
      </c>
      <c r="AJ253" s="48">
        <v>2801</v>
      </c>
      <c r="AK253" s="48">
        <v>22085</v>
      </c>
      <c r="AL253" s="48"/>
      <c r="AM253" s="48"/>
      <c r="AN253" s="48"/>
      <c r="AO253" s="48"/>
      <c r="AP253" s="48">
        <v>0</v>
      </c>
      <c r="AQ253" s="48">
        <v>441951</v>
      </c>
      <c r="AR253" s="48"/>
      <c r="AS253" s="48">
        <v>108703</v>
      </c>
      <c r="AT253" s="48">
        <v>159961</v>
      </c>
      <c r="AU253" s="48">
        <v>170929</v>
      </c>
      <c r="AV253" s="48">
        <v>6566</v>
      </c>
      <c r="AW253" s="48"/>
      <c r="AX253" s="48">
        <v>2406589</v>
      </c>
      <c r="AY253" s="48">
        <v>0</v>
      </c>
      <c r="AZ253" s="48">
        <v>6977</v>
      </c>
      <c r="BA253" s="48">
        <v>6884</v>
      </c>
      <c r="BB253" s="48">
        <v>2088000</v>
      </c>
      <c r="BC253" s="48">
        <v>134508</v>
      </c>
      <c r="BD253" s="48"/>
      <c r="BE253" s="48">
        <v>1964</v>
      </c>
      <c r="BF253" s="48">
        <v>0</v>
      </c>
      <c r="BG253" s="48">
        <v>33999</v>
      </c>
      <c r="BH253" s="48">
        <v>9542</v>
      </c>
      <c r="BI253" s="48">
        <v>98000</v>
      </c>
      <c r="BJ253" s="48"/>
      <c r="BK253" s="48"/>
      <c r="BL253" s="48">
        <v>0</v>
      </c>
      <c r="BM253" s="48">
        <v>26715</v>
      </c>
      <c r="BN253" s="48"/>
      <c r="BO253" s="48"/>
      <c r="BP253" s="48">
        <v>3172448</v>
      </c>
      <c r="BQ253" s="48"/>
      <c r="BR253" s="48">
        <v>408975</v>
      </c>
      <c r="BS253" s="48"/>
      <c r="BT253" s="48">
        <v>238</v>
      </c>
      <c r="BU253" s="48">
        <v>505289</v>
      </c>
      <c r="BV253" s="48">
        <v>1968112</v>
      </c>
      <c r="BW253" s="48"/>
      <c r="BX253" s="48">
        <v>110039</v>
      </c>
      <c r="BY253" s="48"/>
      <c r="BZ253" s="48">
        <v>9986</v>
      </c>
      <c r="CA253" s="48">
        <v>66459</v>
      </c>
      <c r="CB253" s="48">
        <v>103351</v>
      </c>
      <c r="CC253" s="48">
        <v>0</v>
      </c>
      <c r="CD253" s="48">
        <v>0</v>
      </c>
      <c r="CE253" s="48">
        <v>0</v>
      </c>
      <c r="CF253" s="48"/>
      <c r="CG253" s="48"/>
      <c r="CH253" s="48"/>
      <c r="CI253" s="48"/>
      <c r="CJ253" s="48"/>
      <c r="CK253" s="48">
        <v>0</v>
      </c>
      <c r="CL253" s="48">
        <v>0</v>
      </c>
      <c r="CM253" s="48">
        <v>0</v>
      </c>
      <c r="CN253" s="48">
        <v>0</v>
      </c>
      <c r="CO253" s="48">
        <v>0</v>
      </c>
      <c r="CP253" s="48">
        <v>60138891</v>
      </c>
    </row>
    <row r="254" spans="1:94" x14ac:dyDescent="0.35">
      <c r="A254" t="s">
        <v>1262</v>
      </c>
      <c r="B254" s="48">
        <v>86671044</v>
      </c>
      <c r="C254" s="48">
        <v>73044742</v>
      </c>
      <c r="D254" s="48">
        <v>7557065</v>
      </c>
      <c r="E254" s="48">
        <v>6069237</v>
      </c>
      <c r="F254" s="48">
        <v>69999634</v>
      </c>
      <c r="G254" s="48">
        <v>46131473</v>
      </c>
      <c r="H254" s="48">
        <v>23525931</v>
      </c>
      <c r="I254" s="48">
        <v>342230</v>
      </c>
      <c r="J254" s="48">
        <v>29291760</v>
      </c>
      <c r="K254" s="48"/>
      <c r="L254" s="48"/>
      <c r="M254" s="48"/>
      <c r="N254" s="48"/>
      <c r="O254" s="48"/>
      <c r="P254" s="48">
        <v>29291760</v>
      </c>
      <c r="Q254" s="48">
        <v>15148422</v>
      </c>
      <c r="R254" s="48"/>
      <c r="S254" s="48"/>
      <c r="T254" s="48">
        <v>249068</v>
      </c>
      <c r="U254" s="48"/>
      <c r="V254" s="48"/>
      <c r="W254" s="48"/>
      <c r="X254" s="48"/>
      <c r="Y254" s="48">
        <v>4647</v>
      </c>
      <c r="Z254" s="48">
        <v>5809</v>
      </c>
      <c r="AA254" s="48">
        <v>0</v>
      </c>
      <c r="AB254" s="48"/>
      <c r="AC254" s="48"/>
      <c r="AD254" s="48"/>
      <c r="AE254" s="48">
        <v>996182</v>
      </c>
      <c r="AF254" s="48"/>
      <c r="AG254" s="48"/>
      <c r="AH254" s="48"/>
      <c r="AI254" s="48">
        <v>1416934</v>
      </c>
      <c r="AJ254" s="48">
        <v>0</v>
      </c>
      <c r="AK254" s="48">
        <v>194304</v>
      </c>
      <c r="AL254" s="48"/>
      <c r="AM254" s="48"/>
      <c r="AN254" s="48"/>
      <c r="AO254" s="48"/>
      <c r="AP254" s="48">
        <v>256051</v>
      </c>
      <c r="AQ254" s="48">
        <v>1581883</v>
      </c>
      <c r="AR254" s="48">
        <v>10</v>
      </c>
      <c r="AS254" s="48">
        <v>5869964</v>
      </c>
      <c r="AT254" s="48">
        <v>113104</v>
      </c>
      <c r="AU254" s="48">
        <v>4273214</v>
      </c>
      <c r="AV254" s="48">
        <v>187254</v>
      </c>
      <c r="AW254" s="48"/>
      <c r="AX254" s="48">
        <v>13222602</v>
      </c>
      <c r="AY254" s="48">
        <v>11158</v>
      </c>
      <c r="AZ254" s="48">
        <v>5233</v>
      </c>
      <c r="BA254" s="48">
        <v>1056</v>
      </c>
      <c r="BB254" s="48">
        <v>144347</v>
      </c>
      <c r="BC254" s="48">
        <v>97548</v>
      </c>
      <c r="BD254" s="48"/>
      <c r="BE254" s="48">
        <v>29374</v>
      </c>
      <c r="BF254" s="48">
        <v>0</v>
      </c>
      <c r="BG254" s="48">
        <v>11207716</v>
      </c>
      <c r="BH254" s="48"/>
      <c r="BI254" s="48">
        <v>1715000</v>
      </c>
      <c r="BJ254" s="48"/>
      <c r="BK254" s="48"/>
      <c r="BL254" s="48">
        <v>0</v>
      </c>
      <c r="BM254" s="48">
        <v>0</v>
      </c>
      <c r="BN254" s="48"/>
      <c r="BO254" s="48">
        <v>11171</v>
      </c>
      <c r="BP254" s="48">
        <v>10141838</v>
      </c>
      <c r="BQ254" s="48"/>
      <c r="BR254" s="48">
        <v>4076218</v>
      </c>
      <c r="BS254" s="48"/>
      <c r="BT254" s="48"/>
      <c r="BU254" s="48">
        <v>625537</v>
      </c>
      <c r="BV254" s="48">
        <v>4553477</v>
      </c>
      <c r="BW254" s="48">
        <v>881687</v>
      </c>
      <c r="BX254" s="48">
        <v>0</v>
      </c>
      <c r="BY254" s="48"/>
      <c r="BZ254" s="48">
        <v>4919</v>
      </c>
      <c r="CA254" s="48"/>
      <c r="CB254" s="48"/>
      <c r="CC254" s="48">
        <v>565584</v>
      </c>
      <c r="CD254" s="48">
        <v>565584</v>
      </c>
      <c r="CE254" s="48">
        <v>9198000</v>
      </c>
      <c r="CF254" s="48"/>
      <c r="CG254" s="48"/>
      <c r="CH254" s="48">
        <v>750000</v>
      </c>
      <c r="CI254" s="48"/>
      <c r="CJ254" s="48"/>
      <c r="CK254" s="48">
        <v>0</v>
      </c>
      <c r="CL254" s="48">
        <v>1631250</v>
      </c>
      <c r="CM254" s="48">
        <v>2294250</v>
      </c>
      <c r="CN254" s="48">
        <v>1260000</v>
      </c>
      <c r="CO254" s="48">
        <v>3262500</v>
      </c>
      <c r="CP254" s="48">
        <v>234238884</v>
      </c>
    </row>
    <row r="255" spans="1:94" x14ac:dyDescent="0.35">
      <c r="A255" t="s">
        <v>1264</v>
      </c>
      <c r="B255" s="48">
        <v>8570785</v>
      </c>
      <c r="C255" s="48">
        <v>7808208</v>
      </c>
      <c r="D255" s="48">
        <v>127937</v>
      </c>
      <c r="E255" s="48">
        <v>634641</v>
      </c>
      <c r="F255" s="48">
        <v>5095335</v>
      </c>
      <c r="G255" s="48">
        <v>2536107</v>
      </c>
      <c r="H255" s="48">
        <v>2547371</v>
      </c>
      <c r="I255" s="48">
        <v>11858</v>
      </c>
      <c r="J255" s="48">
        <v>1600000</v>
      </c>
      <c r="K255" s="48"/>
      <c r="L255" s="48"/>
      <c r="M255" s="48"/>
      <c r="N255" s="48"/>
      <c r="O255" s="48"/>
      <c r="P255" s="48">
        <v>1600000</v>
      </c>
      <c r="Q255" s="48">
        <v>1433739</v>
      </c>
      <c r="R255" s="48"/>
      <c r="S255" s="48"/>
      <c r="T255" s="48">
        <v>141866</v>
      </c>
      <c r="U255" s="48"/>
      <c r="V255" s="48"/>
      <c r="W255" s="48"/>
      <c r="X255" s="48"/>
      <c r="Y255" s="48">
        <v>0</v>
      </c>
      <c r="Z255" s="48">
        <v>22316</v>
      </c>
      <c r="AA255" s="48"/>
      <c r="AB255" s="48"/>
      <c r="AC255" s="48"/>
      <c r="AD255" s="48"/>
      <c r="AE255" s="48">
        <v>174847</v>
      </c>
      <c r="AF255" s="48"/>
      <c r="AG255" s="48"/>
      <c r="AH255" s="48"/>
      <c r="AI255" s="48">
        <v>165813</v>
      </c>
      <c r="AJ255" s="48">
        <v>3955</v>
      </c>
      <c r="AK255" s="48">
        <v>19690</v>
      </c>
      <c r="AL255" s="48"/>
      <c r="AM255" s="48"/>
      <c r="AN255" s="48"/>
      <c r="AO255" s="48"/>
      <c r="AP255" s="48">
        <v>0</v>
      </c>
      <c r="AQ255" s="48">
        <v>150000</v>
      </c>
      <c r="AR255" s="48"/>
      <c r="AS255" s="48">
        <v>543515</v>
      </c>
      <c r="AT255" s="48">
        <v>40806</v>
      </c>
      <c r="AU255" s="48">
        <v>170929</v>
      </c>
      <c r="AV255" s="48"/>
      <c r="AW255" s="48"/>
      <c r="AX255" s="48">
        <v>957868</v>
      </c>
      <c r="AY255" s="48"/>
      <c r="AZ255" s="48"/>
      <c r="BA255" s="48">
        <v>0</v>
      </c>
      <c r="BB255" s="48">
        <v>800000</v>
      </c>
      <c r="BC255" s="48">
        <v>100000</v>
      </c>
      <c r="BD255" s="48"/>
      <c r="BE255" s="48"/>
      <c r="BF255" s="48">
        <v>0</v>
      </c>
      <c r="BG255" s="48">
        <v>8868</v>
      </c>
      <c r="BH255" s="48">
        <v>0</v>
      </c>
      <c r="BI255" s="48">
        <v>49000</v>
      </c>
      <c r="BJ255" s="48"/>
      <c r="BK255" s="48"/>
      <c r="BL255" s="48">
        <v>0</v>
      </c>
      <c r="BM255" s="48">
        <v>0</v>
      </c>
      <c r="BN255" s="48"/>
      <c r="BO255" s="48">
        <v>0</v>
      </c>
      <c r="BP255" s="48">
        <v>400902</v>
      </c>
      <c r="BQ255" s="48"/>
      <c r="BR255" s="48">
        <v>139859</v>
      </c>
      <c r="BS255" s="48"/>
      <c r="BT255" s="48">
        <v>1959</v>
      </c>
      <c r="BU255" s="48"/>
      <c r="BV255" s="48">
        <v>192884</v>
      </c>
      <c r="BW255" s="48">
        <v>66200</v>
      </c>
      <c r="BX255" s="48"/>
      <c r="BY255" s="48"/>
      <c r="BZ255" s="48"/>
      <c r="CA255" s="48"/>
      <c r="CB255" s="48"/>
      <c r="CC255" s="48">
        <v>14140</v>
      </c>
      <c r="CD255" s="48">
        <v>14140</v>
      </c>
      <c r="CE255" s="48">
        <v>0</v>
      </c>
      <c r="CF255" s="48"/>
      <c r="CG255" s="48"/>
      <c r="CH255" s="48"/>
      <c r="CI255" s="48"/>
      <c r="CJ255" s="48"/>
      <c r="CK255" s="48">
        <v>0</v>
      </c>
      <c r="CL255" s="48"/>
      <c r="CM255" s="48">
        <v>0</v>
      </c>
      <c r="CN255" s="48">
        <v>0</v>
      </c>
      <c r="CO255" s="48"/>
      <c r="CP255" s="48">
        <v>18072770</v>
      </c>
    </row>
    <row r="256" spans="1:94" x14ac:dyDescent="0.35">
      <c r="A256" t="s">
        <v>1269</v>
      </c>
      <c r="B256" s="48">
        <v>131161218</v>
      </c>
      <c r="C256" s="48">
        <v>107139929</v>
      </c>
      <c r="D256" s="48">
        <v>13859469</v>
      </c>
      <c r="E256" s="48">
        <v>10161821</v>
      </c>
      <c r="F256" s="48">
        <v>121517599</v>
      </c>
      <c r="G256" s="48">
        <v>78834344</v>
      </c>
      <c r="H256" s="48">
        <v>42449818</v>
      </c>
      <c r="I256" s="48">
        <v>233436</v>
      </c>
      <c r="J256" s="48">
        <v>19715240</v>
      </c>
      <c r="K256" s="48"/>
      <c r="L256" s="48"/>
      <c r="M256" s="48"/>
      <c r="N256" s="48"/>
      <c r="O256" s="48"/>
      <c r="P256" s="48">
        <v>19715240</v>
      </c>
      <c r="Q256" s="48">
        <v>14822733</v>
      </c>
      <c r="R256" s="48"/>
      <c r="S256" s="48"/>
      <c r="T256" s="48">
        <v>1414543</v>
      </c>
      <c r="U256" s="48"/>
      <c r="V256" s="48"/>
      <c r="W256" s="48"/>
      <c r="X256" s="48"/>
      <c r="Y256" s="48">
        <v>12267</v>
      </c>
      <c r="Z256" s="48">
        <v>82957</v>
      </c>
      <c r="AA256" s="48">
        <v>2886</v>
      </c>
      <c r="AB256" s="48"/>
      <c r="AC256" s="48"/>
      <c r="AD256" s="48"/>
      <c r="AE256" s="48">
        <v>1183581</v>
      </c>
      <c r="AF256" s="48">
        <v>334272</v>
      </c>
      <c r="AG256" s="48">
        <v>1883335</v>
      </c>
      <c r="AH256" s="48"/>
      <c r="AI256" s="48">
        <v>1273288</v>
      </c>
      <c r="AJ256" s="48">
        <v>52393</v>
      </c>
      <c r="AK256" s="48">
        <v>161034</v>
      </c>
      <c r="AL256" s="48">
        <v>6807</v>
      </c>
      <c r="AM256" s="48"/>
      <c r="AN256" s="48"/>
      <c r="AO256" s="48"/>
      <c r="AP256" s="48">
        <v>252700</v>
      </c>
      <c r="AQ256" s="48">
        <v>2407263</v>
      </c>
      <c r="AR256" s="48">
        <v>0</v>
      </c>
      <c r="AS256" s="48">
        <v>3695903</v>
      </c>
      <c r="AT256" s="48">
        <v>692076</v>
      </c>
      <c r="AU256" s="48">
        <v>1367428</v>
      </c>
      <c r="AV256" s="48"/>
      <c r="AW256" s="48"/>
      <c r="AX256" s="48">
        <v>36228088</v>
      </c>
      <c r="AY256" s="48">
        <v>22317</v>
      </c>
      <c r="AZ256" s="48">
        <v>251698</v>
      </c>
      <c r="BA256" s="48">
        <v>1580</v>
      </c>
      <c r="BB256" s="48">
        <v>809445</v>
      </c>
      <c r="BC256" s="48">
        <v>78890</v>
      </c>
      <c r="BD256" s="48"/>
      <c r="BE256" s="48">
        <v>56081</v>
      </c>
      <c r="BF256" s="48">
        <v>0</v>
      </c>
      <c r="BG256" s="48">
        <v>21335580</v>
      </c>
      <c r="BH256" s="48">
        <v>13061838</v>
      </c>
      <c r="BI256" s="48">
        <v>588000</v>
      </c>
      <c r="BJ256" s="48">
        <v>0</v>
      </c>
      <c r="BK256" s="48"/>
      <c r="BL256" s="48">
        <v>0</v>
      </c>
      <c r="BM256" s="48">
        <v>0</v>
      </c>
      <c r="BN256" s="48"/>
      <c r="BO256" s="48">
        <v>22659</v>
      </c>
      <c r="BP256" s="48">
        <v>15624999</v>
      </c>
      <c r="BQ256" s="48"/>
      <c r="BR256" s="48">
        <v>5419218</v>
      </c>
      <c r="BS256" s="48"/>
      <c r="BT256" s="48">
        <v>8852</v>
      </c>
      <c r="BU256" s="48">
        <v>1257321</v>
      </c>
      <c r="BV256" s="48">
        <v>6244698</v>
      </c>
      <c r="BW256" s="48">
        <v>1850710</v>
      </c>
      <c r="BX256" s="48">
        <v>716351</v>
      </c>
      <c r="BY256" s="48">
        <v>396</v>
      </c>
      <c r="BZ256" s="48">
        <v>123158</v>
      </c>
      <c r="CA256" s="48"/>
      <c r="CB256" s="48">
        <v>4296</v>
      </c>
      <c r="CC256" s="48">
        <v>527879</v>
      </c>
      <c r="CD256" s="48">
        <v>527879</v>
      </c>
      <c r="CE256" s="48">
        <v>13567250</v>
      </c>
      <c r="CF256" s="48"/>
      <c r="CG256" s="48"/>
      <c r="CH256" s="48">
        <v>500000</v>
      </c>
      <c r="CI256" s="48"/>
      <c r="CJ256" s="48"/>
      <c r="CK256" s="48">
        <v>0</v>
      </c>
      <c r="CL256" s="48">
        <v>2503500</v>
      </c>
      <c r="CM256" s="48">
        <v>4173750</v>
      </c>
      <c r="CN256" s="48">
        <v>1410000</v>
      </c>
      <c r="CO256" s="48">
        <v>4980000</v>
      </c>
      <c r="CP256" s="48">
        <v>353165005</v>
      </c>
    </row>
    <row r="257" spans="1:94" x14ac:dyDescent="0.35">
      <c r="A257" t="s">
        <v>1275</v>
      </c>
      <c r="B257" s="48">
        <v>129959563</v>
      </c>
      <c r="C257" s="48">
        <v>108362535</v>
      </c>
      <c r="D257" s="48">
        <v>12174186</v>
      </c>
      <c r="E257" s="48">
        <v>9422842</v>
      </c>
      <c r="F257" s="48">
        <v>120451080</v>
      </c>
      <c r="G257" s="48">
        <v>87394640</v>
      </c>
      <c r="H257" s="48">
        <v>32836088</v>
      </c>
      <c r="I257" s="48">
        <v>220352</v>
      </c>
      <c r="J257" s="48">
        <v>0</v>
      </c>
      <c r="K257" s="48"/>
      <c r="L257" s="48"/>
      <c r="M257" s="48">
        <v>0</v>
      </c>
      <c r="N257" s="48"/>
      <c r="O257" s="48"/>
      <c r="P257" s="48">
        <v>0</v>
      </c>
      <c r="Q257" s="48">
        <v>12902347</v>
      </c>
      <c r="R257" s="48">
        <v>853</v>
      </c>
      <c r="S257" s="48"/>
      <c r="T257" s="48">
        <v>852562</v>
      </c>
      <c r="U257" s="48"/>
      <c r="V257" s="48"/>
      <c r="W257" s="48"/>
      <c r="X257" s="48"/>
      <c r="Y257" s="48">
        <v>11525</v>
      </c>
      <c r="Z257" s="48">
        <v>11543</v>
      </c>
      <c r="AA257" s="48">
        <v>4104</v>
      </c>
      <c r="AB257" s="48"/>
      <c r="AC257" s="48"/>
      <c r="AD257" s="48"/>
      <c r="AE257" s="48">
        <v>2408354</v>
      </c>
      <c r="AF257" s="48">
        <v>0</v>
      </c>
      <c r="AG257" s="48"/>
      <c r="AH257" s="48"/>
      <c r="AI257" s="48">
        <v>2039807</v>
      </c>
      <c r="AJ257" s="48">
        <v>62331</v>
      </c>
      <c r="AK257" s="48">
        <v>60428</v>
      </c>
      <c r="AL257" s="48"/>
      <c r="AM257" s="48"/>
      <c r="AN257" s="48"/>
      <c r="AO257" s="48">
        <v>40514</v>
      </c>
      <c r="AP257" s="48">
        <v>273501</v>
      </c>
      <c r="AQ257" s="48">
        <v>1338080</v>
      </c>
      <c r="AR257" s="48"/>
      <c r="AS257" s="48">
        <v>3043685</v>
      </c>
      <c r="AT257" s="48">
        <v>362061</v>
      </c>
      <c r="AU257" s="48">
        <v>2392999</v>
      </c>
      <c r="AV257" s="48">
        <v>0</v>
      </c>
      <c r="AW257" s="48"/>
      <c r="AX257" s="48">
        <v>31794790</v>
      </c>
      <c r="AY257" s="48">
        <v>55792</v>
      </c>
      <c r="AZ257" s="48">
        <v>147460</v>
      </c>
      <c r="BA257" s="48">
        <v>4211</v>
      </c>
      <c r="BB257" s="48">
        <v>3931178</v>
      </c>
      <c r="BC257" s="48">
        <v>185888</v>
      </c>
      <c r="BD257" s="48"/>
      <c r="BE257" s="48">
        <v>47134</v>
      </c>
      <c r="BF257" s="48">
        <v>0</v>
      </c>
      <c r="BG257" s="48">
        <v>16094460</v>
      </c>
      <c r="BH257" s="48">
        <v>11136268</v>
      </c>
      <c r="BI257" s="48">
        <v>0</v>
      </c>
      <c r="BJ257" s="48">
        <v>33828</v>
      </c>
      <c r="BK257" s="48">
        <v>61388</v>
      </c>
      <c r="BL257" s="48">
        <v>34105</v>
      </c>
      <c r="BM257" s="48">
        <v>0</v>
      </c>
      <c r="BN257" s="48"/>
      <c r="BO257" s="48">
        <v>63077</v>
      </c>
      <c r="BP257" s="48">
        <v>15885927</v>
      </c>
      <c r="BQ257" s="48"/>
      <c r="BR257" s="48">
        <v>8746655</v>
      </c>
      <c r="BS257" s="48">
        <v>5239</v>
      </c>
      <c r="BT257" s="48">
        <v>8632</v>
      </c>
      <c r="BU257" s="48">
        <v>3030063</v>
      </c>
      <c r="BV257" s="48">
        <v>3072081</v>
      </c>
      <c r="BW257" s="48">
        <v>46281</v>
      </c>
      <c r="BX257" s="48">
        <v>824189</v>
      </c>
      <c r="BY257" s="48"/>
      <c r="BZ257" s="48">
        <v>152788</v>
      </c>
      <c r="CA257" s="48"/>
      <c r="CB257" s="48"/>
      <c r="CC257" s="48">
        <v>523165</v>
      </c>
      <c r="CD257" s="48">
        <v>523165</v>
      </c>
      <c r="CE257" s="48">
        <v>37045086</v>
      </c>
      <c r="CF257" s="48">
        <v>900000</v>
      </c>
      <c r="CG257" s="48"/>
      <c r="CH257" s="48">
        <v>375000</v>
      </c>
      <c r="CI257" s="48"/>
      <c r="CJ257" s="48"/>
      <c r="CK257" s="48">
        <v>1440000</v>
      </c>
      <c r="CL257" s="48">
        <v>7832977</v>
      </c>
      <c r="CM257" s="48">
        <v>6573680</v>
      </c>
      <c r="CN257" s="48">
        <v>4500000</v>
      </c>
      <c r="CO257" s="48">
        <v>15423430</v>
      </c>
      <c r="CP257" s="48">
        <v>348561958</v>
      </c>
    </row>
    <row r="258" spans="1:94" x14ac:dyDescent="0.35">
      <c r="A258" t="s">
        <v>1278</v>
      </c>
      <c r="B258" s="48">
        <v>85545567</v>
      </c>
      <c r="C258" s="48">
        <v>68310848</v>
      </c>
      <c r="D258" s="48">
        <v>8613998</v>
      </c>
      <c r="E258" s="48">
        <v>8620722</v>
      </c>
      <c r="F258" s="48">
        <v>96727452</v>
      </c>
      <c r="G258" s="48">
        <v>29369554</v>
      </c>
      <c r="H258" s="48">
        <v>67133970</v>
      </c>
      <c r="I258" s="48">
        <v>223928</v>
      </c>
      <c r="J258" s="48">
        <v>20803220</v>
      </c>
      <c r="K258" s="48"/>
      <c r="L258" s="48"/>
      <c r="M258" s="48"/>
      <c r="N258" s="48"/>
      <c r="O258" s="48"/>
      <c r="P258" s="48">
        <v>20803220</v>
      </c>
      <c r="Q258" s="48">
        <v>5777828</v>
      </c>
      <c r="R258" s="48"/>
      <c r="S258" s="48"/>
      <c r="T258" s="48">
        <v>858688</v>
      </c>
      <c r="U258" s="48"/>
      <c r="V258" s="48"/>
      <c r="W258" s="48"/>
      <c r="X258" s="48"/>
      <c r="Y258" s="48">
        <v>19209</v>
      </c>
      <c r="Z258" s="48">
        <v>9308</v>
      </c>
      <c r="AA258" s="48">
        <v>1026</v>
      </c>
      <c r="AB258" s="48"/>
      <c r="AC258" s="48"/>
      <c r="AD258" s="48"/>
      <c r="AE258" s="48">
        <v>2205765</v>
      </c>
      <c r="AF258" s="48"/>
      <c r="AG258" s="48"/>
      <c r="AH258" s="48"/>
      <c r="AI258" s="48">
        <v>875683</v>
      </c>
      <c r="AJ258" s="48">
        <v>37274</v>
      </c>
      <c r="AK258" s="48">
        <v>162952</v>
      </c>
      <c r="AL258" s="48"/>
      <c r="AM258" s="48"/>
      <c r="AN258" s="48"/>
      <c r="AO258" s="48">
        <v>0</v>
      </c>
      <c r="AP258" s="48">
        <v>104574</v>
      </c>
      <c r="AQ258" s="48">
        <v>796611</v>
      </c>
      <c r="AR258" s="48"/>
      <c r="AS258" s="48">
        <v>108703</v>
      </c>
      <c r="AT258" s="48">
        <v>489230</v>
      </c>
      <c r="AU258" s="48">
        <v>85464</v>
      </c>
      <c r="AV258" s="48">
        <v>23340</v>
      </c>
      <c r="AW258" s="48"/>
      <c r="AX258" s="48">
        <v>24028042</v>
      </c>
      <c r="AY258" s="48">
        <v>23056</v>
      </c>
      <c r="AZ258" s="48">
        <v>20930</v>
      </c>
      <c r="BA258" s="48">
        <v>22078</v>
      </c>
      <c r="BB258" s="48">
        <v>2589268</v>
      </c>
      <c r="BC258" s="48">
        <v>156435</v>
      </c>
      <c r="BD258" s="48"/>
      <c r="BE258" s="48">
        <v>2619</v>
      </c>
      <c r="BF258" s="48">
        <v>8296</v>
      </c>
      <c r="BG258" s="48">
        <v>8099363</v>
      </c>
      <c r="BH258" s="48">
        <v>11861949</v>
      </c>
      <c r="BI258" s="48">
        <v>1120715</v>
      </c>
      <c r="BJ258" s="48">
        <v>22226</v>
      </c>
      <c r="BK258" s="48">
        <v>10231</v>
      </c>
      <c r="BL258" s="48">
        <v>13368</v>
      </c>
      <c r="BM258" s="48"/>
      <c r="BN258" s="48"/>
      <c r="BO258" s="48">
        <v>77507</v>
      </c>
      <c r="BP258" s="48">
        <v>12313143</v>
      </c>
      <c r="BQ258" s="48"/>
      <c r="BR258" s="48">
        <v>5070868</v>
      </c>
      <c r="BS258" s="48">
        <v>11752</v>
      </c>
      <c r="BT258" s="48">
        <v>40316</v>
      </c>
      <c r="BU258" s="48">
        <v>1689833</v>
      </c>
      <c r="BV258" s="48">
        <v>5050416</v>
      </c>
      <c r="BW258" s="48">
        <v>106614</v>
      </c>
      <c r="BX258" s="48">
        <v>248412</v>
      </c>
      <c r="BY258" s="48"/>
      <c r="BZ258" s="48">
        <v>94933</v>
      </c>
      <c r="CA258" s="48"/>
      <c r="CB258" s="48"/>
      <c r="CC258" s="48">
        <v>386483</v>
      </c>
      <c r="CD258" s="48">
        <v>386483</v>
      </c>
      <c r="CE258" s="48">
        <v>8612697</v>
      </c>
      <c r="CF258" s="48">
        <v>83624</v>
      </c>
      <c r="CG258" s="48"/>
      <c r="CH258" s="48">
        <v>538645</v>
      </c>
      <c r="CI258" s="48">
        <v>27241</v>
      </c>
      <c r="CJ258" s="48"/>
      <c r="CK258" s="48">
        <v>0</v>
      </c>
      <c r="CL258" s="48">
        <v>1762500</v>
      </c>
      <c r="CM258" s="48">
        <v>1890000</v>
      </c>
      <c r="CN258" s="48">
        <v>768750</v>
      </c>
      <c r="CO258" s="48">
        <v>3541937</v>
      </c>
      <c r="CP258" s="48">
        <v>254194432</v>
      </c>
    </row>
    <row r="259" spans="1:94" x14ac:dyDescent="0.35">
      <c r="A259" t="s">
        <v>1282</v>
      </c>
      <c r="B259" s="48">
        <v>26817959</v>
      </c>
      <c r="C259" s="48">
        <v>20986865</v>
      </c>
      <c r="D259" s="48">
        <v>3140568</v>
      </c>
      <c r="E259" s="48">
        <v>2690526</v>
      </c>
      <c r="F259" s="48">
        <v>28381003</v>
      </c>
      <c r="G259" s="48">
        <v>17411201</v>
      </c>
      <c r="H259" s="48">
        <v>10949467</v>
      </c>
      <c r="I259" s="48">
        <v>20335</v>
      </c>
      <c r="J259" s="48">
        <v>7090</v>
      </c>
      <c r="K259" s="48"/>
      <c r="L259" s="48"/>
      <c r="M259" s="48"/>
      <c r="N259" s="48"/>
      <c r="O259" s="48">
        <v>0</v>
      </c>
      <c r="P259" s="48">
        <v>7090</v>
      </c>
      <c r="Q259" s="48">
        <v>9764478</v>
      </c>
      <c r="R259" s="48"/>
      <c r="S259" s="48"/>
      <c r="T259" s="48">
        <v>138741</v>
      </c>
      <c r="U259" s="48"/>
      <c r="V259" s="48"/>
      <c r="W259" s="48"/>
      <c r="X259" s="48"/>
      <c r="Y259" s="48">
        <v>21807</v>
      </c>
      <c r="Z259" s="48">
        <v>19113</v>
      </c>
      <c r="AA259" s="48">
        <v>3584</v>
      </c>
      <c r="AB259" s="48"/>
      <c r="AC259" s="48"/>
      <c r="AD259" s="48"/>
      <c r="AE259" s="48">
        <v>893492</v>
      </c>
      <c r="AF259" s="48"/>
      <c r="AG259" s="48"/>
      <c r="AH259" s="48">
        <v>4508</v>
      </c>
      <c r="AI259" s="48">
        <v>528801</v>
      </c>
      <c r="AJ259" s="48">
        <v>24849</v>
      </c>
      <c r="AK259" s="48">
        <v>68896</v>
      </c>
      <c r="AL259" s="48"/>
      <c r="AM259" s="48"/>
      <c r="AN259" s="48"/>
      <c r="AO259" s="48"/>
      <c r="AP259" s="48">
        <v>0</v>
      </c>
      <c r="AQ259" s="48">
        <v>270440</v>
      </c>
      <c r="AR259" s="48"/>
      <c r="AS259" s="48">
        <v>2391467</v>
      </c>
      <c r="AT259" s="48">
        <v>318735</v>
      </c>
      <c r="AU259" s="48">
        <v>4273095</v>
      </c>
      <c r="AV259" s="48">
        <v>6566</v>
      </c>
      <c r="AW259" s="48">
        <v>800385</v>
      </c>
      <c r="AX259" s="48">
        <v>10719675</v>
      </c>
      <c r="AY259" s="48">
        <v>11158</v>
      </c>
      <c r="AZ259" s="48">
        <v>1744</v>
      </c>
      <c r="BA259" s="48">
        <v>0</v>
      </c>
      <c r="BB259" s="48">
        <v>0</v>
      </c>
      <c r="BC259" s="48">
        <v>0</v>
      </c>
      <c r="BD259" s="48"/>
      <c r="BE259" s="48">
        <v>1436</v>
      </c>
      <c r="BF259" s="48">
        <v>0</v>
      </c>
      <c r="BG259" s="48">
        <v>3411535</v>
      </c>
      <c r="BH259" s="48">
        <v>6558800</v>
      </c>
      <c r="BI259" s="48">
        <v>735000</v>
      </c>
      <c r="BJ259" s="48"/>
      <c r="BK259" s="48"/>
      <c r="BL259" s="48">
        <v>0</v>
      </c>
      <c r="BM259" s="48"/>
      <c r="BN259" s="48"/>
      <c r="BO259" s="48"/>
      <c r="BP259" s="48">
        <v>6655580</v>
      </c>
      <c r="BQ259" s="48"/>
      <c r="BR259" s="48">
        <v>2803818</v>
      </c>
      <c r="BS259" s="48">
        <v>3664</v>
      </c>
      <c r="BT259" s="48"/>
      <c r="BU259" s="48">
        <v>1369757</v>
      </c>
      <c r="BV259" s="48">
        <v>2202768</v>
      </c>
      <c r="BW259" s="48">
        <v>18347</v>
      </c>
      <c r="BX259" s="48">
        <v>132046</v>
      </c>
      <c r="BY259" s="48"/>
      <c r="BZ259" s="48">
        <v>108891</v>
      </c>
      <c r="CA259" s="48">
        <v>2112</v>
      </c>
      <c r="CB259" s="48">
        <v>14177</v>
      </c>
      <c r="CC259" s="48">
        <v>136683</v>
      </c>
      <c r="CD259" s="48">
        <v>136683</v>
      </c>
      <c r="CE259" s="48">
        <v>5022000</v>
      </c>
      <c r="CF259" s="48"/>
      <c r="CG259" s="48"/>
      <c r="CH259" s="48">
        <v>0</v>
      </c>
      <c r="CI259" s="48"/>
      <c r="CJ259" s="48"/>
      <c r="CK259" s="48">
        <v>0</v>
      </c>
      <c r="CL259" s="48">
        <v>1080000</v>
      </c>
      <c r="CM259" s="48">
        <v>1092000</v>
      </c>
      <c r="CN259" s="48">
        <v>690000</v>
      </c>
      <c r="CO259" s="48">
        <v>2160000</v>
      </c>
      <c r="CP259" s="48">
        <v>87504468</v>
      </c>
    </row>
    <row r="260" spans="1:94" x14ac:dyDescent="0.35">
      <c r="A260" t="s">
        <v>1288</v>
      </c>
      <c r="B260" s="48">
        <v>8203775</v>
      </c>
      <c r="C260" s="48">
        <v>7955022</v>
      </c>
      <c r="D260" s="48">
        <v>211341</v>
      </c>
      <c r="E260" s="48">
        <v>37412</v>
      </c>
      <c r="F260" s="48">
        <v>12823571</v>
      </c>
      <c r="G260" s="48">
        <v>10924108</v>
      </c>
      <c r="H260" s="48">
        <v>1878686</v>
      </c>
      <c r="I260" s="48">
        <v>20777</v>
      </c>
      <c r="J260" s="48"/>
      <c r="K260" s="48"/>
      <c r="L260" s="48"/>
      <c r="M260" s="48"/>
      <c r="N260" s="48"/>
      <c r="O260" s="48"/>
      <c r="P260" s="48"/>
      <c r="Q260" s="48">
        <v>218815</v>
      </c>
      <c r="R260" s="48"/>
      <c r="S260" s="48"/>
      <c r="T260" s="48">
        <v>96303</v>
      </c>
      <c r="U260" s="48"/>
      <c r="V260" s="48"/>
      <c r="W260" s="48"/>
      <c r="X260" s="48"/>
      <c r="Y260" s="48"/>
      <c r="Z260" s="48"/>
      <c r="AA260" s="48"/>
      <c r="AB260" s="48"/>
      <c r="AC260" s="48"/>
      <c r="AD260" s="48"/>
      <c r="AE260" s="48">
        <v>0</v>
      </c>
      <c r="AF260" s="48"/>
      <c r="AG260" s="48"/>
      <c r="AH260" s="48"/>
      <c r="AI260" s="48">
        <v>60393</v>
      </c>
      <c r="AJ260" s="48">
        <v>0</v>
      </c>
      <c r="AK260" s="48">
        <v>8148</v>
      </c>
      <c r="AL260" s="48"/>
      <c r="AM260" s="48"/>
      <c r="AN260" s="48"/>
      <c r="AO260" s="48"/>
      <c r="AP260" s="48">
        <v>0</v>
      </c>
      <c r="AQ260" s="48">
        <v>0</v>
      </c>
      <c r="AR260" s="48"/>
      <c r="AS260" s="48">
        <v>0</v>
      </c>
      <c r="AT260" s="48">
        <v>22852</v>
      </c>
      <c r="AU260" s="48"/>
      <c r="AV260" s="48">
        <v>31120</v>
      </c>
      <c r="AW260" s="48"/>
      <c r="AX260" s="48">
        <v>15265944</v>
      </c>
      <c r="AY260" s="48"/>
      <c r="AZ260" s="48"/>
      <c r="BA260" s="48">
        <v>0</v>
      </c>
      <c r="BB260" s="48">
        <v>215944</v>
      </c>
      <c r="BC260" s="48">
        <v>0</v>
      </c>
      <c r="BD260" s="48"/>
      <c r="BE260" s="48"/>
      <c r="BF260" s="48">
        <v>0</v>
      </c>
      <c r="BG260" s="48">
        <v>0</v>
      </c>
      <c r="BH260" s="48">
        <v>15050000</v>
      </c>
      <c r="BI260" s="48"/>
      <c r="BJ260" s="48"/>
      <c r="BK260" s="48"/>
      <c r="BL260" s="48"/>
      <c r="BM260" s="48"/>
      <c r="BN260" s="48"/>
      <c r="BO260" s="48"/>
      <c r="BP260" s="48">
        <v>1263984</v>
      </c>
      <c r="BQ260" s="48"/>
      <c r="BR260" s="48">
        <v>635583</v>
      </c>
      <c r="BS260" s="48"/>
      <c r="BT260" s="48"/>
      <c r="BU260" s="48">
        <v>279864</v>
      </c>
      <c r="BV260" s="48">
        <v>262049</v>
      </c>
      <c r="BW260" s="48"/>
      <c r="BX260" s="48">
        <v>0</v>
      </c>
      <c r="BY260" s="48"/>
      <c r="BZ260" s="48">
        <v>83053</v>
      </c>
      <c r="CA260" s="48">
        <v>3434</v>
      </c>
      <c r="CB260" s="48"/>
      <c r="CC260" s="48">
        <v>0</v>
      </c>
      <c r="CD260" s="48">
        <v>0</v>
      </c>
      <c r="CE260" s="48">
        <v>0</v>
      </c>
      <c r="CF260" s="48"/>
      <c r="CG260" s="48"/>
      <c r="CH260" s="48"/>
      <c r="CI260" s="48"/>
      <c r="CJ260" s="48"/>
      <c r="CK260" s="48">
        <v>0</v>
      </c>
      <c r="CL260" s="48"/>
      <c r="CM260" s="48">
        <v>0</v>
      </c>
      <c r="CN260" s="48">
        <v>0</v>
      </c>
      <c r="CO260" s="48"/>
      <c r="CP260" s="48">
        <v>37776088</v>
      </c>
    </row>
    <row r="261" spans="1:94" x14ac:dyDescent="0.35">
      <c r="A261" t="s">
        <v>1290</v>
      </c>
      <c r="B261" s="48">
        <v>25757378</v>
      </c>
      <c r="C261" s="48">
        <v>20542066</v>
      </c>
      <c r="D261" s="48">
        <v>2915223</v>
      </c>
      <c r="E261" s="48">
        <v>2300089</v>
      </c>
      <c r="F261" s="48">
        <v>50191889</v>
      </c>
      <c r="G261" s="48">
        <v>38849561</v>
      </c>
      <c r="H261" s="48">
        <v>11326992</v>
      </c>
      <c r="I261" s="48">
        <v>15335</v>
      </c>
      <c r="J261" s="48"/>
      <c r="K261" s="48"/>
      <c r="L261" s="48"/>
      <c r="M261" s="48"/>
      <c r="N261" s="48"/>
      <c r="O261" s="48"/>
      <c r="P261" s="48"/>
      <c r="Q261" s="48">
        <v>5741102</v>
      </c>
      <c r="R261" s="48"/>
      <c r="S261" s="48"/>
      <c r="T261" s="48">
        <v>64672</v>
      </c>
      <c r="U261" s="48"/>
      <c r="V261" s="48"/>
      <c r="W261" s="48"/>
      <c r="X261" s="48"/>
      <c r="Y261" s="48">
        <v>1363</v>
      </c>
      <c r="Z261" s="48">
        <v>3500</v>
      </c>
      <c r="AA261" s="48"/>
      <c r="AB261" s="48"/>
      <c r="AC261" s="48"/>
      <c r="AD261" s="48"/>
      <c r="AE261" s="48">
        <v>1933302</v>
      </c>
      <c r="AF261" s="48"/>
      <c r="AG261" s="48"/>
      <c r="AH261" s="48">
        <v>15786</v>
      </c>
      <c r="AI261" s="48">
        <v>86364</v>
      </c>
      <c r="AJ261" s="48">
        <v>2071</v>
      </c>
      <c r="AK261" s="48">
        <v>16898</v>
      </c>
      <c r="AL261" s="48"/>
      <c r="AM261" s="48"/>
      <c r="AN261" s="48"/>
      <c r="AO261" s="48">
        <v>486168</v>
      </c>
      <c r="AP261" s="48">
        <v>0</v>
      </c>
      <c r="AQ261" s="48">
        <v>850000</v>
      </c>
      <c r="AR261" s="48"/>
      <c r="AS261" s="48">
        <v>1195733</v>
      </c>
      <c r="AT261" s="48">
        <v>35798</v>
      </c>
      <c r="AU261" s="48">
        <v>1025571</v>
      </c>
      <c r="AV261" s="48">
        <v>23876</v>
      </c>
      <c r="AW261" s="48"/>
      <c r="AX261" s="48">
        <v>10780596</v>
      </c>
      <c r="AY261" s="48">
        <v>0</v>
      </c>
      <c r="AZ261" s="48">
        <v>6976</v>
      </c>
      <c r="BA261" s="48">
        <v>0</v>
      </c>
      <c r="BB261" s="48">
        <v>2722973</v>
      </c>
      <c r="BC261" s="48">
        <v>1425060</v>
      </c>
      <c r="BD261" s="48"/>
      <c r="BE261" s="48">
        <v>11382</v>
      </c>
      <c r="BF261" s="48">
        <v>0</v>
      </c>
      <c r="BG261" s="48">
        <v>4987957</v>
      </c>
      <c r="BH261" s="48"/>
      <c r="BI261" s="48">
        <v>1617000</v>
      </c>
      <c r="BJ261" s="48"/>
      <c r="BK261" s="48"/>
      <c r="BL261" s="48">
        <v>0</v>
      </c>
      <c r="BM261" s="48"/>
      <c r="BN261" s="48"/>
      <c r="BO261" s="48">
        <v>9249</v>
      </c>
      <c r="BP261" s="48">
        <v>2438329</v>
      </c>
      <c r="BQ261" s="48">
        <v>589</v>
      </c>
      <c r="BR261" s="48">
        <v>1768542</v>
      </c>
      <c r="BS261" s="48"/>
      <c r="BT261" s="48"/>
      <c r="BU261" s="48"/>
      <c r="BV261" s="48">
        <v>225104</v>
      </c>
      <c r="BW261" s="48">
        <v>225051</v>
      </c>
      <c r="BX261" s="48"/>
      <c r="BY261" s="48"/>
      <c r="BZ261" s="48">
        <v>55746</v>
      </c>
      <c r="CA261" s="48"/>
      <c r="CB261" s="48">
        <v>163297</v>
      </c>
      <c r="CC261" s="48">
        <v>113117</v>
      </c>
      <c r="CD261" s="48">
        <v>113117</v>
      </c>
      <c r="CE261" s="48">
        <v>6372000</v>
      </c>
      <c r="CF261" s="48"/>
      <c r="CG261" s="48"/>
      <c r="CH261" s="48"/>
      <c r="CI261" s="48"/>
      <c r="CJ261" s="48"/>
      <c r="CK261" s="48">
        <v>672000</v>
      </c>
      <c r="CL261" s="48">
        <v>900000</v>
      </c>
      <c r="CM261" s="48">
        <v>2100000</v>
      </c>
      <c r="CN261" s="48">
        <v>900000</v>
      </c>
      <c r="CO261" s="48">
        <v>1800000</v>
      </c>
      <c r="CP261" s="48">
        <v>101394411</v>
      </c>
    </row>
    <row r="262" spans="1:94" x14ac:dyDescent="0.35">
      <c r="A262" t="s">
        <v>1297</v>
      </c>
      <c r="B262" s="48">
        <v>44230618</v>
      </c>
      <c r="C262" s="48">
        <v>34237125</v>
      </c>
      <c r="D262" s="48">
        <v>5346867</v>
      </c>
      <c r="E262" s="48">
        <v>4646626</v>
      </c>
      <c r="F262" s="48">
        <v>71234973</v>
      </c>
      <c r="G262" s="48">
        <v>48326671</v>
      </c>
      <c r="H262" s="48">
        <v>22835108</v>
      </c>
      <c r="I262" s="48">
        <v>73194</v>
      </c>
      <c r="J262" s="48">
        <v>6400000</v>
      </c>
      <c r="K262" s="48"/>
      <c r="L262" s="48"/>
      <c r="M262" s="48"/>
      <c r="N262" s="48"/>
      <c r="O262" s="48"/>
      <c r="P262" s="48">
        <v>6400000</v>
      </c>
      <c r="Q262" s="48">
        <v>6518619</v>
      </c>
      <c r="R262" s="48"/>
      <c r="S262" s="48"/>
      <c r="T262" s="48">
        <v>238373</v>
      </c>
      <c r="U262" s="48"/>
      <c r="V262" s="48"/>
      <c r="W262" s="48"/>
      <c r="X262" s="48">
        <v>0</v>
      </c>
      <c r="Y262" s="48">
        <v>0</v>
      </c>
      <c r="Z262" s="48">
        <v>5274</v>
      </c>
      <c r="AA262" s="48">
        <v>0</v>
      </c>
      <c r="AB262" s="48"/>
      <c r="AC262" s="48"/>
      <c r="AD262" s="48"/>
      <c r="AE262" s="48">
        <v>1631956</v>
      </c>
      <c r="AF262" s="48"/>
      <c r="AG262" s="48"/>
      <c r="AH262" s="48">
        <v>9016</v>
      </c>
      <c r="AI262" s="48">
        <v>70689</v>
      </c>
      <c r="AJ262" s="48">
        <v>7911</v>
      </c>
      <c r="AK262" s="48">
        <v>1358</v>
      </c>
      <c r="AL262" s="48"/>
      <c r="AM262" s="48"/>
      <c r="AN262" s="48"/>
      <c r="AO262" s="48">
        <v>648224</v>
      </c>
      <c r="AP262" s="48">
        <v>4022</v>
      </c>
      <c r="AQ262" s="48">
        <v>675000</v>
      </c>
      <c r="AR262" s="48"/>
      <c r="AS262" s="48">
        <v>1739248</v>
      </c>
      <c r="AT262" s="48">
        <v>120118</v>
      </c>
      <c r="AU262" s="48">
        <v>1367428</v>
      </c>
      <c r="AV262" s="48">
        <v>0</v>
      </c>
      <c r="AW262" s="48"/>
      <c r="AX262" s="48">
        <v>18659550</v>
      </c>
      <c r="AY262" s="48">
        <v>11158</v>
      </c>
      <c r="AZ262" s="48">
        <v>5233</v>
      </c>
      <c r="BA262" s="48">
        <v>15838</v>
      </c>
      <c r="BB262" s="48">
        <v>17058</v>
      </c>
      <c r="BC262" s="48">
        <v>0</v>
      </c>
      <c r="BD262" s="48"/>
      <c r="BE262" s="48">
        <v>6758</v>
      </c>
      <c r="BF262" s="48">
        <v>0</v>
      </c>
      <c r="BG262" s="48">
        <v>6264413</v>
      </c>
      <c r="BH262" s="48">
        <v>11005619</v>
      </c>
      <c r="BI262" s="48">
        <v>1323000</v>
      </c>
      <c r="BJ262" s="48"/>
      <c r="BK262" s="48"/>
      <c r="BL262" s="48">
        <v>0</v>
      </c>
      <c r="BM262" s="48">
        <v>0</v>
      </c>
      <c r="BN262" s="48"/>
      <c r="BO262" s="48">
        <v>10474</v>
      </c>
      <c r="BP262" s="48">
        <v>5664104</v>
      </c>
      <c r="BQ262" s="48">
        <v>1985</v>
      </c>
      <c r="BR262" s="48">
        <v>3155403</v>
      </c>
      <c r="BS262" s="48">
        <v>3664</v>
      </c>
      <c r="BT262" s="48">
        <v>1959</v>
      </c>
      <c r="BU262" s="48">
        <v>1386109</v>
      </c>
      <c r="BV262" s="48">
        <v>326439</v>
      </c>
      <c r="BW262" s="48">
        <v>190717</v>
      </c>
      <c r="BX262" s="48">
        <v>506413</v>
      </c>
      <c r="BY262" s="48"/>
      <c r="BZ262" s="48">
        <v>91415</v>
      </c>
      <c r="CA262" s="48"/>
      <c r="CB262" s="48"/>
      <c r="CC262" s="48">
        <v>117830</v>
      </c>
      <c r="CD262" s="48">
        <v>117830</v>
      </c>
      <c r="CE262" s="48">
        <v>9179000</v>
      </c>
      <c r="CF262" s="48"/>
      <c r="CG262" s="48"/>
      <c r="CH262" s="48">
        <v>500000</v>
      </c>
      <c r="CI262" s="48"/>
      <c r="CJ262" s="48"/>
      <c r="CK262" s="48">
        <v>0</v>
      </c>
      <c r="CL262" s="48">
        <v>1513500</v>
      </c>
      <c r="CM262" s="48">
        <v>2625000</v>
      </c>
      <c r="CN262" s="48">
        <v>1513500</v>
      </c>
      <c r="CO262" s="48">
        <v>3027000</v>
      </c>
      <c r="CP262" s="48">
        <v>162004693</v>
      </c>
    </row>
    <row r="263" spans="1:94" x14ac:dyDescent="0.35">
      <c r="A263" t="s">
        <v>1300</v>
      </c>
      <c r="B263" s="48">
        <v>876084</v>
      </c>
      <c r="C263" s="48">
        <v>859648</v>
      </c>
      <c r="D263" s="48">
        <v>16436</v>
      </c>
      <c r="E263" s="48">
        <v>0</v>
      </c>
      <c r="F263" s="48">
        <v>916415</v>
      </c>
      <c r="G263" s="48">
        <v>173931</v>
      </c>
      <c r="H263" s="48">
        <v>741868</v>
      </c>
      <c r="I263" s="48">
        <v>616</v>
      </c>
      <c r="J263" s="48">
        <v>800000</v>
      </c>
      <c r="K263" s="48"/>
      <c r="L263" s="48"/>
      <c r="M263" s="48"/>
      <c r="N263" s="48"/>
      <c r="O263" s="48"/>
      <c r="P263" s="48">
        <v>800000</v>
      </c>
      <c r="Q263" s="48">
        <v>8370</v>
      </c>
      <c r="R263" s="48"/>
      <c r="S263" s="48"/>
      <c r="T263" s="48">
        <v>0</v>
      </c>
      <c r="U263" s="48"/>
      <c r="V263" s="48"/>
      <c r="W263" s="48"/>
      <c r="X263" s="48"/>
      <c r="Y263" s="48"/>
      <c r="Z263" s="48">
        <v>0</v>
      </c>
      <c r="AA263" s="48"/>
      <c r="AB263" s="48"/>
      <c r="AC263" s="48"/>
      <c r="AD263" s="48"/>
      <c r="AE263" s="48">
        <v>0</v>
      </c>
      <c r="AF263" s="48"/>
      <c r="AG263" s="48"/>
      <c r="AH263" s="48">
        <v>4508</v>
      </c>
      <c r="AI263" s="48">
        <v>3859</v>
      </c>
      <c r="AJ263" s="48"/>
      <c r="AK263" s="48">
        <v>0</v>
      </c>
      <c r="AL263" s="48"/>
      <c r="AM263" s="48"/>
      <c r="AN263" s="48"/>
      <c r="AO263" s="48"/>
      <c r="AP263" s="48">
        <v>0</v>
      </c>
      <c r="AQ263" s="48">
        <v>3</v>
      </c>
      <c r="AR263" s="48"/>
      <c r="AS263" s="48">
        <v>0</v>
      </c>
      <c r="AT263" s="48">
        <v>0</v>
      </c>
      <c r="AU263" s="48"/>
      <c r="AV263" s="48">
        <v>0</v>
      </c>
      <c r="AW263" s="48"/>
      <c r="AX263" s="48">
        <v>49000</v>
      </c>
      <c r="AY263" s="48"/>
      <c r="AZ263" s="48">
        <v>0</v>
      </c>
      <c r="BA263" s="48"/>
      <c r="BB263" s="48">
        <v>0</v>
      </c>
      <c r="BC263" s="48">
        <v>0</v>
      </c>
      <c r="BD263" s="48"/>
      <c r="BE263" s="48"/>
      <c r="BF263" s="48">
        <v>0</v>
      </c>
      <c r="BG263" s="48">
        <v>0</v>
      </c>
      <c r="BH263" s="48">
        <v>0</v>
      </c>
      <c r="BI263" s="48">
        <v>49000</v>
      </c>
      <c r="BJ263" s="48"/>
      <c r="BK263" s="48"/>
      <c r="BL263" s="48">
        <v>0</v>
      </c>
      <c r="BM263" s="48"/>
      <c r="BN263" s="48"/>
      <c r="BO263" s="48"/>
      <c r="BP263" s="48">
        <v>49508</v>
      </c>
      <c r="BQ263" s="48"/>
      <c r="BR263" s="48">
        <v>0</v>
      </c>
      <c r="BS263" s="48"/>
      <c r="BT263" s="48"/>
      <c r="BU263" s="48"/>
      <c r="BV263" s="48">
        <v>29701</v>
      </c>
      <c r="BW263" s="48"/>
      <c r="BX263" s="48">
        <v>19807</v>
      </c>
      <c r="BY263" s="48"/>
      <c r="BZ263" s="48"/>
      <c r="CA263" s="48"/>
      <c r="CB263" s="48"/>
      <c r="CC263" s="48"/>
      <c r="CD263" s="48"/>
      <c r="CE263" s="48">
        <v>0</v>
      </c>
      <c r="CF263" s="48"/>
      <c r="CG263" s="48"/>
      <c r="CH263" s="48"/>
      <c r="CI263" s="48"/>
      <c r="CJ263" s="48"/>
      <c r="CK263" s="48">
        <v>0</v>
      </c>
      <c r="CL263" s="48"/>
      <c r="CM263" s="48">
        <v>0</v>
      </c>
      <c r="CN263" s="48">
        <v>0</v>
      </c>
      <c r="CO263" s="48"/>
      <c r="CP263" s="48">
        <v>2699378</v>
      </c>
    </row>
    <row r="264" spans="1:94" x14ac:dyDescent="0.35">
      <c r="A264" t="s">
        <v>1304</v>
      </c>
      <c r="B264" s="48">
        <v>47673262</v>
      </c>
      <c r="C264" s="48">
        <v>38282884</v>
      </c>
      <c r="D264" s="48">
        <v>4699347</v>
      </c>
      <c r="E264" s="48">
        <v>4691030</v>
      </c>
      <c r="F264" s="48">
        <v>42639292</v>
      </c>
      <c r="G264" s="48">
        <v>22920067</v>
      </c>
      <c r="H264" s="48">
        <v>19498349</v>
      </c>
      <c r="I264" s="48">
        <v>220877</v>
      </c>
      <c r="J264" s="48">
        <v>8810660</v>
      </c>
      <c r="K264" s="48"/>
      <c r="L264" s="48"/>
      <c r="M264" s="48"/>
      <c r="N264" s="48"/>
      <c r="O264" s="48"/>
      <c r="P264" s="48">
        <v>8810660</v>
      </c>
      <c r="Q264" s="48">
        <v>6835656</v>
      </c>
      <c r="R264" s="48"/>
      <c r="S264" s="48"/>
      <c r="T264" s="48">
        <v>278557</v>
      </c>
      <c r="U264" s="48"/>
      <c r="V264" s="48"/>
      <c r="W264" s="48"/>
      <c r="X264" s="48"/>
      <c r="Y264" s="48">
        <v>0</v>
      </c>
      <c r="Z264" s="48">
        <v>0</v>
      </c>
      <c r="AA264" s="48">
        <v>0</v>
      </c>
      <c r="AB264" s="48"/>
      <c r="AC264" s="48"/>
      <c r="AD264" s="48"/>
      <c r="AE264" s="48">
        <v>235371</v>
      </c>
      <c r="AF264" s="48">
        <v>0</v>
      </c>
      <c r="AG264" s="48"/>
      <c r="AH264" s="48"/>
      <c r="AI264" s="48">
        <v>1399388</v>
      </c>
      <c r="AJ264" s="48">
        <v>28000</v>
      </c>
      <c r="AK264" s="48">
        <v>11221</v>
      </c>
      <c r="AL264" s="48"/>
      <c r="AM264" s="48"/>
      <c r="AN264" s="48"/>
      <c r="AO264" s="48"/>
      <c r="AP264" s="48">
        <v>0</v>
      </c>
      <c r="AQ264" s="48">
        <v>1018571</v>
      </c>
      <c r="AR264" s="48">
        <v>0</v>
      </c>
      <c r="AS264" s="48">
        <v>0</v>
      </c>
      <c r="AT264" s="48">
        <v>360728</v>
      </c>
      <c r="AU264" s="48">
        <v>512785</v>
      </c>
      <c r="AV264" s="48">
        <v>7780</v>
      </c>
      <c r="AW264" s="48">
        <v>2983253</v>
      </c>
      <c r="AX264" s="48">
        <v>19677317</v>
      </c>
      <c r="AY264" s="48">
        <v>0</v>
      </c>
      <c r="AZ264" s="48">
        <v>7610</v>
      </c>
      <c r="BA264" s="48">
        <v>0</v>
      </c>
      <c r="BB264" s="48">
        <v>290756</v>
      </c>
      <c r="BC264" s="48">
        <v>0</v>
      </c>
      <c r="BD264" s="48"/>
      <c r="BE264" s="48"/>
      <c r="BF264" s="48">
        <v>0</v>
      </c>
      <c r="BG264" s="48">
        <v>12302235</v>
      </c>
      <c r="BH264" s="48">
        <v>6482438</v>
      </c>
      <c r="BI264" s="48">
        <v>588000</v>
      </c>
      <c r="BJ264" s="48">
        <v>4420</v>
      </c>
      <c r="BK264" s="48"/>
      <c r="BL264" s="48">
        <v>0</v>
      </c>
      <c r="BM264" s="48"/>
      <c r="BN264" s="48"/>
      <c r="BO264" s="48">
        <v>1858</v>
      </c>
      <c r="BP264" s="48">
        <v>4858847</v>
      </c>
      <c r="BQ264" s="48"/>
      <c r="BR264" s="48">
        <v>481650</v>
      </c>
      <c r="BS264" s="48">
        <v>491</v>
      </c>
      <c r="BT264" s="48"/>
      <c r="BU264" s="48">
        <v>1973076</v>
      </c>
      <c r="BV264" s="48">
        <v>1858206</v>
      </c>
      <c r="BW264" s="48">
        <v>197882</v>
      </c>
      <c r="BX264" s="48">
        <v>275317</v>
      </c>
      <c r="BY264" s="48"/>
      <c r="BZ264" s="48">
        <v>16396</v>
      </c>
      <c r="CA264" s="48"/>
      <c r="CB264" s="48">
        <v>55829</v>
      </c>
      <c r="CC264" s="48">
        <v>0</v>
      </c>
      <c r="CD264" s="48">
        <v>0</v>
      </c>
      <c r="CE264" s="48">
        <v>250000</v>
      </c>
      <c r="CF264" s="48"/>
      <c r="CG264" s="48"/>
      <c r="CH264" s="48">
        <v>250000</v>
      </c>
      <c r="CI264" s="48"/>
      <c r="CJ264" s="48"/>
      <c r="CK264" s="48">
        <v>0</v>
      </c>
      <c r="CL264" s="48"/>
      <c r="CM264" s="48">
        <v>0</v>
      </c>
      <c r="CN264" s="48">
        <v>0</v>
      </c>
      <c r="CO264" s="48"/>
      <c r="CP264" s="48">
        <v>130745033</v>
      </c>
    </row>
    <row r="265" spans="1:94" x14ac:dyDescent="0.35">
      <c r="A265" t="s">
        <v>1310</v>
      </c>
      <c r="B265" s="48">
        <v>6950129</v>
      </c>
      <c r="C265" s="48">
        <v>6302676</v>
      </c>
      <c r="D265" s="48">
        <v>301880</v>
      </c>
      <c r="E265" s="48">
        <v>345573</v>
      </c>
      <c r="F265" s="48">
        <v>11755923</v>
      </c>
      <c r="G265" s="48">
        <v>9313751</v>
      </c>
      <c r="H265" s="48">
        <v>2433216</v>
      </c>
      <c r="I265" s="48">
        <v>8956</v>
      </c>
      <c r="J265" s="48"/>
      <c r="K265" s="48"/>
      <c r="L265" s="48"/>
      <c r="M265" s="48"/>
      <c r="N265" s="48"/>
      <c r="O265" s="48"/>
      <c r="P265" s="48"/>
      <c r="Q265" s="48">
        <v>854396</v>
      </c>
      <c r="R265" s="48"/>
      <c r="S265" s="48"/>
      <c r="T265" s="48">
        <v>86509</v>
      </c>
      <c r="U265" s="48"/>
      <c r="V265" s="48"/>
      <c r="W265" s="48"/>
      <c r="X265" s="48"/>
      <c r="Y265" s="48"/>
      <c r="Z265" s="48">
        <v>4617</v>
      </c>
      <c r="AA265" s="48"/>
      <c r="AB265" s="48"/>
      <c r="AC265" s="48"/>
      <c r="AD265" s="48"/>
      <c r="AE265" s="48">
        <v>430393</v>
      </c>
      <c r="AF265" s="48"/>
      <c r="AG265" s="48"/>
      <c r="AH265" s="48"/>
      <c r="AI265" s="48">
        <v>168952</v>
      </c>
      <c r="AJ265" s="48">
        <v>0</v>
      </c>
      <c r="AK265" s="48">
        <v>1358</v>
      </c>
      <c r="AL265" s="48"/>
      <c r="AM265" s="48"/>
      <c r="AN265" s="48"/>
      <c r="AO265" s="48"/>
      <c r="AP265" s="48">
        <v>0</v>
      </c>
      <c r="AQ265" s="48">
        <v>0</v>
      </c>
      <c r="AR265" s="48"/>
      <c r="AS265" s="48">
        <v>108703</v>
      </c>
      <c r="AT265" s="48">
        <v>53864</v>
      </c>
      <c r="AU265" s="48"/>
      <c r="AV265" s="48"/>
      <c r="AW265" s="48"/>
      <c r="AX265" s="48">
        <v>456181</v>
      </c>
      <c r="AY265" s="48"/>
      <c r="AZ265" s="48"/>
      <c r="BA265" s="48">
        <v>0</v>
      </c>
      <c r="BB265" s="48">
        <v>149160</v>
      </c>
      <c r="BC265" s="48">
        <v>15778</v>
      </c>
      <c r="BD265" s="48"/>
      <c r="BE265" s="48"/>
      <c r="BF265" s="48">
        <v>0</v>
      </c>
      <c r="BG265" s="48">
        <v>0</v>
      </c>
      <c r="BH265" s="48">
        <v>291243</v>
      </c>
      <c r="BI265" s="48"/>
      <c r="BJ265" s="48"/>
      <c r="BK265" s="48"/>
      <c r="BL265" s="48"/>
      <c r="BM265" s="48">
        <v>0</v>
      </c>
      <c r="BN265" s="48"/>
      <c r="BO265" s="48"/>
      <c r="BP265" s="48">
        <v>1371162</v>
      </c>
      <c r="BQ265" s="48"/>
      <c r="BR265" s="48">
        <v>902317</v>
      </c>
      <c r="BS265" s="48">
        <v>1832</v>
      </c>
      <c r="BT265" s="48"/>
      <c r="BU265" s="48">
        <v>0</v>
      </c>
      <c r="BV265" s="48">
        <v>227128</v>
      </c>
      <c r="BW265" s="48"/>
      <c r="BX265" s="48">
        <v>0</v>
      </c>
      <c r="BY265" s="48"/>
      <c r="BZ265" s="48"/>
      <c r="CA265" s="48"/>
      <c r="CB265" s="48">
        <v>239884</v>
      </c>
      <c r="CC265" s="48"/>
      <c r="CD265" s="48"/>
      <c r="CE265" s="48">
        <v>0</v>
      </c>
      <c r="CF265" s="48"/>
      <c r="CG265" s="48"/>
      <c r="CH265" s="48"/>
      <c r="CI265" s="48"/>
      <c r="CJ265" s="48"/>
      <c r="CK265" s="48">
        <v>0</v>
      </c>
      <c r="CL265" s="48"/>
      <c r="CM265" s="48">
        <v>0</v>
      </c>
      <c r="CN265" s="48">
        <v>0</v>
      </c>
      <c r="CO265" s="48"/>
      <c r="CP265" s="48">
        <v>21387791</v>
      </c>
    </row>
    <row r="266" spans="1:94" x14ac:dyDescent="0.35">
      <c r="A266" t="s">
        <v>1315</v>
      </c>
      <c r="B266" s="48">
        <v>7605492</v>
      </c>
      <c r="C266" s="48">
        <v>7374464</v>
      </c>
      <c r="D266" s="48">
        <v>155953</v>
      </c>
      <c r="E266" s="48">
        <v>75075</v>
      </c>
      <c r="F266" s="48">
        <v>15818289</v>
      </c>
      <c r="G266" s="48">
        <v>14551953</v>
      </c>
      <c r="H266" s="48">
        <v>873123</v>
      </c>
      <c r="I266" s="48">
        <v>393212</v>
      </c>
      <c r="J266" s="48"/>
      <c r="K266" s="48"/>
      <c r="L266" s="48"/>
      <c r="M266" s="48"/>
      <c r="N266" s="48"/>
      <c r="O266" s="48"/>
      <c r="P266" s="48"/>
      <c r="Q266" s="48">
        <v>909628</v>
      </c>
      <c r="R266" s="48"/>
      <c r="S266" s="48"/>
      <c r="T266" s="48">
        <v>102832</v>
      </c>
      <c r="U266" s="48"/>
      <c r="V266" s="48"/>
      <c r="W266" s="48"/>
      <c r="X266" s="48"/>
      <c r="Y266" s="48">
        <v>1363</v>
      </c>
      <c r="Z266" s="48"/>
      <c r="AA266" s="48"/>
      <c r="AB266" s="48"/>
      <c r="AC266" s="48"/>
      <c r="AD266" s="48"/>
      <c r="AE266" s="48">
        <v>497643</v>
      </c>
      <c r="AF266" s="48"/>
      <c r="AG266" s="48"/>
      <c r="AH266" s="48"/>
      <c r="AI266" s="48">
        <v>246135</v>
      </c>
      <c r="AJ266" s="48">
        <v>0</v>
      </c>
      <c r="AK266" s="48">
        <v>1358</v>
      </c>
      <c r="AL266" s="48"/>
      <c r="AM266" s="48"/>
      <c r="AN266" s="48"/>
      <c r="AO266" s="48"/>
      <c r="AP266" s="48">
        <v>16227</v>
      </c>
      <c r="AQ266" s="48">
        <v>0</v>
      </c>
      <c r="AR266" s="48"/>
      <c r="AS266" s="48">
        <v>0</v>
      </c>
      <c r="AT266" s="48">
        <v>44071</v>
      </c>
      <c r="AU266" s="48">
        <v>0</v>
      </c>
      <c r="AV266" s="48"/>
      <c r="AW266" s="48"/>
      <c r="AX266" s="48">
        <v>6801757</v>
      </c>
      <c r="AY266" s="48"/>
      <c r="AZ266" s="48"/>
      <c r="BA266" s="48">
        <v>0</v>
      </c>
      <c r="BB266" s="48">
        <v>55630</v>
      </c>
      <c r="BC266" s="48">
        <v>1415</v>
      </c>
      <c r="BD266" s="48"/>
      <c r="BE266" s="48"/>
      <c r="BF266" s="48">
        <v>0</v>
      </c>
      <c r="BG266" s="48">
        <v>0</v>
      </c>
      <c r="BH266" s="48">
        <v>6496788</v>
      </c>
      <c r="BI266" s="48">
        <v>247924</v>
      </c>
      <c r="BJ266" s="48"/>
      <c r="BK266" s="48">
        <v>0</v>
      </c>
      <c r="BL266" s="48">
        <v>0</v>
      </c>
      <c r="BM266" s="48">
        <v>0</v>
      </c>
      <c r="BN266" s="48"/>
      <c r="BO266" s="48"/>
      <c r="BP266" s="48">
        <v>390654</v>
      </c>
      <c r="BQ266" s="48"/>
      <c r="BR266" s="48">
        <v>204067</v>
      </c>
      <c r="BS266" s="48">
        <v>1832</v>
      </c>
      <c r="BT266" s="48"/>
      <c r="BU266" s="48"/>
      <c r="BV266" s="48">
        <v>164870</v>
      </c>
      <c r="BW266" s="48"/>
      <c r="BX266" s="48"/>
      <c r="BY266" s="48">
        <v>19886</v>
      </c>
      <c r="BZ266" s="48"/>
      <c r="CA266" s="48"/>
      <c r="CB266" s="48"/>
      <c r="CC266" s="48"/>
      <c r="CD266" s="48"/>
      <c r="CE266" s="48">
        <v>0</v>
      </c>
      <c r="CF266" s="48"/>
      <c r="CG266" s="48"/>
      <c r="CH266" s="48"/>
      <c r="CI266" s="48"/>
      <c r="CJ266" s="48"/>
      <c r="CK266" s="48">
        <v>0</v>
      </c>
      <c r="CL266" s="48"/>
      <c r="CM266" s="48">
        <v>0</v>
      </c>
      <c r="CN266" s="48">
        <v>0</v>
      </c>
      <c r="CO266" s="48"/>
      <c r="CP266" s="48">
        <v>31525820</v>
      </c>
    </row>
    <row r="267" spans="1:94" x14ac:dyDescent="0.35">
      <c r="A267" t="s">
        <v>1320</v>
      </c>
      <c r="B267" s="48">
        <v>8608676</v>
      </c>
      <c r="C267" s="48">
        <v>8157826</v>
      </c>
      <c r="D267" s="48">
        <v>424134</v>
      </c>
      <c r="E267" s="48">
        <v>26715</v>
      </c>
      <c r="F267" s="48">
        <v>18340999</v>
      </c>
      <c r="G267" s="48">
        <v>16768318</v>
      </c>
      <c r="H267" s="48">
        <v>1489464</v>
      </c>
      <c r="I267" s="48">
        <v>83217</v>
      </c>
      <c r="J267" s="48"/>
      <c r="K267" s="48"/>
      <c r="L267" s="48"/>
      <c r="M267" s="48"/>
      <c r="N267" s="48"/>
      <c r="O267" s="48"/>
      <c r="P267" s="48"/>
      <c r="Q267" s="48">
        <v>1034785</v>
      </c>
      <c r="R267" s="48"/>
      <c r="S267" s="48"/>
      <c r="T267" s="48">
        <v>99567</v>
      </c>
      <c r="U267" s="48"/>
      <c r="V267" s="48"/>
      <c r="W267" s="48"/>
      <c r="X267" s="48"/>
      <c r="Y267" s="48">
        <v>4089</v>
      </c>
      <c r="Z267" s="48"/>
      <c r="AA267" s="48"/>
      <c r="AB267" s="48"/>
      <c r="AC267" s="48"/>
      <c r="AD267" s="48"/>
      <c r="AE267" s="48">
        <v>632140</v>
      </c>
      <c r="AF267" s="48"/>
      <c r="AG267" s="48"/>
      <c r="AH267" s="48"/>
      <c r="AI267" s="48">
        <v>241574</v>
      </c>
      <c r="AJ267" s="48">
        <v>0</v>
      </c>
      <c r="AK267" s="48">
        <v>14258</v>
      </c>
      <c r="AL267" s="48"/>
      <c r="AM267" s="48"/>
      <c r="AN267" s="48"/>
      <c r="AO267" s="48"/>
      <c r="AP267" s="48">
        <v>5949</v>
      </c>
      <c r="AQ267" s="48">
        <v>0</v>
      </c>
      <c r="AR267" s="48"/>
      <c r="AS267" s="48">
        <v>0</v>
      </c>
      <c r="AT267" s="48">
        <v>37207</v>
      </c>
      <c r="AU267" s="48">
        <v>0</v>
      </c>
      <c r="AV267" s="48"/>
      <c r="AW267" s="48"/>
      <c r="AX267" s="48">
        <v>495575</v>
      </c>
      <c r="AY267" s="48"/>
      <c r="AZ267" s="48"/>
      <c r="BA267" s="48">
        <v>0</v>
      </c>
      <c r="BB267" s="48">
        <v>137580</v>
      </c>
      <c r="BC267" s="48">
        <v>1415</v>
      </c>
      <c r="BD267" s="48"/>
      <c r="BE267" s="48">
        <v>4055</v>
      </c>
      <c r="BF267" s="48">
        <v>0</v>
      </c>
      <c r="BG267" s="48">
        <v>0</v>
      </c>
      <c r="BH267" s="48">
        <v>5598</v>
      </c>
      <c r="BI267" s="48">
        <v>343000</v>
      </c>
      <c r="BJ267" s="48"/>
      <c r="BK267" s="48"/>
      <c r="BL267" s="48">
        <v>0</v>
      </c>
      <c r="BM267" s="48"/>
      <c r="BN267" s="48"/>
      <c r="BO267" s="48">
        <v>3928</v>
      </c>
      <c r="BP267" s="48">
        <v>618230</v>
      </c>
      <c r="BQ267" s="48"/>
      <c r="BR267" s="48">
        <v>89104</v>
      </c>
      <c r="BS267" s="48"/>
      <c r="BT267" s="48"/>
      <c r="BU267" s="48"/>
      <c r="BV267" s="48">
        <v>482107</v>
      </c>
      <c r="BW267" s="48"/>
      <c r="BX267" s="48"/>
      <c r="BY267" s="48">
        <v>42634</v>
      </c>
      <c r="BZ267" s="48"/>
      <c r="CA267" s="48">
        <v>4384</v>
      </c>
      <c r="CB267" s="48"/>
      <c r="CC267" s="48"/>
      <c r="CD267" s="48"/>
      <c r="CE267" s="48">
        <v>0</v>
      </c>
      <c r="CF267" s="48"/>
      <c r="CG267" s="48"/>
      <c r="CH267" s="48"/>
      <c r="CI267" s="48"/>
      <c r="CJ267" s="48"/>
      <c r="CK267" s="48">
        <v>0</v>
      </c>
      <c r="CL267" s="48"/>
      <c r="CM267" s="48">
        <v>0</v>
      </c>
      <c r="CN267" s="48">
        <v>0</v>
      </c>
      <c r="CO267" s="48"/>
      <c r="CP267" s="48">
        <v>29098265</v>
      </c>
    </row>
    <row r="268" spans="1:94" x14ac:dyDescent="0.35">
      <c r="A268" t="s">
        <v>1322</v>
      </c>
      <c r="B268" s="48">
        <v>15006797</v>
      </c>
      <c r="C268" s="48">
        <v>12999461</v>
      </c>
      <c r="D268" s="48">
        <v>665504</v>
      </c>
      <c r="E268" s="48">
        <v>1341832</v>
      </c>
      <c r="F268" s="48">
        <v>15333865</v>
      </c>
      <c r="G268" s="48">
        <v>7701906</v>
      </c>
      <c r="H268" s="48">
        <v>7614732</v>
      </c>
      <c r="I268" s="48">
        <v>17227</v>
      </c>
      <c r="J268" s="48">
        <v>3200000</v>
      </c>
      <c r="K268" s="48"/>
      <c r="L268" s="48"/>
      <c r="M268" s="48"/>
      <c r="N268" s="48"/>
      <c r="O268" s="48"/>
      <c r="P268" s="48">
        <v>3200000</v>
      </c>
      <c r="Q268" s="48">
        <v>1192743</v>
      </c>
      <c r="R268" s="48"/>
      <c r="S268" s="48"/>
      <c r="T268" s="48">
        <v>342773</v>
      </c>
      <c r="U268" s="48"/>
      <c r="V268" s="48"/>
      <c r="W268" s="48"/>
      <c r="X268" s="48"/>
      <c r="Y268" s="48">
        <v>0</v>
      </c>
      <c r="Z268" s="48">
        <v>770</v>
      </c>
      <c r="AA268" s="48">
        <v>0</v>
      </c>
      <c r="AB268" s="48"/>
      <c r="AC268" s="48"/>
      <c r="AD268" s="48"/>
      <c r="AE268" s="48">
        <v>0</v>
      </c>
      <c r="AF268" s="48"/>
      <c r="AG268" s="48"/>
      <c r="AH268" s="48"/>
      <c r="AI268" s="48">
        <v>6083</v>
      </c>
      <c r="AJ268" s="48">
        <v>0</v>
      </c>
      <c r="AK268" s="48">
        <v>2955</v>
      </c>
      <c r="AL268" s="48"/>
      <c r="AM268" s="48"/>
      <c r="AN268" s="48"/>
      <c r="AO268" s="48"/>
      <c r="AP268" s="48">
        <v>0</v>
      </c>
      <c r="AQ268" s="48">
        <v>179701</v>
      </c>
      <c r="AR268" s="48"/>
      <c r="AS268" s="48">
        <v>217406</v>
      </c>
      <c r="AT268" s="48">
        <v>101200</v>
      </c>
      <c r="AU268" s="48">
        <v>341857</v>
      </c>
      <c r="AV268" s="48">
        <v>0</v>
      </c>
      <c r="AW268" s="48"/>
      <c r="AX268" s="48">
        <v>1139159</v>
      </c>
      <c r="AY268" s="48">
        <v>0</v>
      </c>
      <c r="AZ268" s="48">
        <v>1744</v>
      </c>
      <c r="BA268" s="48">
        <v>0</v>
      </c>
      <c r="BB268" s="48">
        <v>850000</v>
      </c>
      <c r="BC268" s="48">
        <v>110519</v>
      </c>
      <c r="BD268" s="48"/>
      <c r="BE268" s="48"/>
      <c r="BF268" s="48">
        <v>0</v>
      </c>
      <c r="BG268" s="48">
        <v>17293</v>
      </c>
      <c r="BH268" s="48"/>
      <c r="BI268" s="48">
        <v>98000</v>
      </c>
      <c r="BJ268" s="48"/>
      <c r="BK268" s="48"/>
      <c r="BL268" s="48">
        <v>0</v>
      </c>
      <c r="BM268" s="48">
        <v>61603</v>
      </c>
      <c r="BN268" s="48"/>
      <c r="BO268" s="48"/>
      <c r="BP268" s="48">
        <v>1502005</v>
      </c>
      <c r="BQ268" s="48"/>
      <c r="BR268" s="48">
        <v>285132</v>
      </c>
      <c r="BS268" s="48"/>
      <c r="BT268" s="48">
        <v>772</v>
      </c>
      <c r="BU268" s="48">
        <v>433936</v>
      </c>
      <c r="BV268" s="48">
        <v>720389</v>
      </c>
      <c r="BW268" s="48"/>
      <c r="BX268" s="48">
        <v>55570</v>
      </c>
      <c r="BY268" s="48"/>
      <c r="BZ268" s="48"/>
      <c r="CA268" s="48">
        <v>1541</v>
      </c>
      <c r="CB268" s="48">
        <v>4666</v>
      </c>
      <c r="CC268" s="48">
        <v>0</v>
      </c>
      <c r="CD268" s="48">
        <v>0</v>
      </c>
      <c r="CE268" s="48">
        <v>0</v>
      </c>
      <c r="CF268" s="48"/>
      <c r="CG268" s="48"/>
      <c r="CH268" s="48"/>
      <c r="CI268" s="48"/>
      <c r="CJ268" s="48"/>
      <c r="CK268" s="48">
        <v>0</v>
      </c>
      <c r="CL268" s="48">
        <v>0</v>
      </c>
      <c r="CM268" s="48">
        <v>0</v>
      </c>
      <c r="CN268" s="48">
        <v>0</v>
      </c>
      <c r="CO268" s="48">
        <v>0</v>
      </c>
      <c r="CP268" s="48">
        <v>37374568</v>
      </c>
    </row>
    <row r="269" spans="1:94" x14ac:dyDescent="0.35">
      <c r="A269" t="s">
        <v>1326</v>
      </c>
      <c r="B269" s="48">
        <v>24180784</v>
      </c>
      <c r="C269" s="48">
        <v>19529827</v>
      </c>
      <c r="D269" s="48">
        <v>2766238</v>
      </c>
      <c r="E269" s="48">
        <v>1884720</v>
      </c>
      <c r="F269" s="48">
        <v>36734348</v>
      </c>
      <c r="G269" s="48">
        <v>27028494</v>
      </c>
      <c r="H269" s="48">
        <v>9682285</v>
      </c>
      <c r="I269" s="48">
        <v>23569</v>
      </c>
      <c r="J269" s="48"/>
      <c r="K269" s="48"/>
      <c r="L269" s="48"/>
      <c r="M269" s="48"/>
      <c r="N269" s="48"/>
      <c r="O269" s="48"/>
      <c r="P269" s="48"/>
      <c r="Q269" s="48">
        <v>5280619</v>
      </c>
      <c r="R269" s="48"/>
      <c r="S269" s="48"/>
      <c r="T269" s="48">
        <v>336244</v>
      </c>
      <c r="U269" s="48"/>
      <c r="V269" s="48"/>
      <c r="W269" s="48"/>
      <c r="X269" s="48"/>
      <c r="Y269" s="48">
        <v>10904</v>
      </c>
      <c r="Z269" s="48">
        <v>5461</v>
      </c>
      <c r="AA269" s="48">
        <v>1195</v>
      </c>
      <c r="AB269" s="48"/>
      <c r="AC269" s="48"/>
      <c r="AD269" s="48"/>
      <c r="AE269" s="48">
        <v>1593173</v>
      </c>
      <c r="AF269" s="48"/>
      <c r="AG269" s="48"/>
      <c r="AH269" s="48"/>
      <c r="AI269" s="48">
        <v>938533</v>
      </c>
      <c r="AJ269" s="48">
        <v>0</v>
      </c>
      <c r="AK269" s="48">
        <v>69933</v>
      </c>
      <c r="AL269" s="48">
        <v>0</v>
      </c>
      <c r="AM269" s="48"/>
      <c r="AN269" s="48"/>
      <c r="AO269" s="48"/>
      <c r="AP269" s="48">
        <v>0</v>
      </c>
      <c r="AQ269" s="48">
        <v>820084</v>
      </c>
      <c r="AR269" s="48"/>
      <c r="AS269" s="48">
        <v>434812</v>
      </c>
      <c r="AT269" s="48">
        <v>386566</v>
      </c>
      <c r="AU269" s="48">
        <v>683714</v>
      </c>
      <c r="AV269" s="48"/>
      <c r="AW269" s="48"/>
      <c r="AX269" s="48">
        <v>9651258</v>
      </c>
      <c r="AY269" s="48"/>
      <c r="AZ269" s="48">
        <v>7188</v>
      </c>
      <c r="BA269" s="48">
        <v>0</v>
      </c>
      <c r="BB269" s="48">
        <v>9000</v>
      </c>
      <c r="BC269" s="48">
        <v>26297</v>
      </c>
      <c r="BD269" s="48"/>
      <c r="BE269" s="48"/>
      <c r="BF269" s="48">
        <v>0</v>
      </c>
      <c r="BG269" s="48">
        <v>82445</v>
      </c>
      <c r="BH269" s="48">
        <v>8827110</v>
      </c>
      <c r="BI269" s="48">
        <v>620597</v>
      </c>
      <c r="BJ269" s="48"/>
      <c r="BK269" s="48"/>
      <c r="BL269" s="48">
        <v>0</v>
      </c>
      <c r="BM269" s="48"/>
      <c r="BN269" s="48"/>
      <c r="BO269" s="48">
        <v>78620</v>
      </c>
      <c r="BP269" s="48">
        <v>3761443</v>
      </c>
      <c r="BQ269" s="48"/>
      <c r="BR269" s="48">
        <v>824465</v>
      </c>
      <c r="BS269" s="48">
        <v>1832</v>
      </c>
      <c r="BT269" s="48">
        <v>1723</v>
      </c>
      <c r="BU269" s="48">
        <v>766017</v>
      </c>
      <c r="BV269" s="48">
        <v>1079218</v>
      </c>
      <c r="BW269" s="48">
        <v>399073</v>
      </c>
      <c r="BX269" s="48">
        <v>684990</v>
      </c>
      <c r="BY269" s="48">
        <v>994</v>
      </c>
      <c r="BZ269" s="48"/>
      <c r="CA269" s="48">
        <v>578</v>
      </c>
      <c r="CB269" s="48">
        <v>2553</v>
      </c>
      <c r="CC269" s="48"/>
      <c r="CD269" s="48"/>
      <c r="CE269" s="48">
        <v>0</v>
      </c>
      <c r="CF269" s="48"/>
      <c r="CG269" s="48"/>
      <c r="CH269" s="48"/>
      <c r="CI269" s="48"/>
      <c r="CJ269" s="48"/>
      <c r="CK269" s="48">
        <v>0</v>
      </c>
      <c r="CL269" s="48"/>
      <c r="CM269" s="48">
        <v>0</v>
      </c>
      <c r="CN269" s="48">
        <v>0</v>
      </c>
      <c r="CO269" s="48">
        <v>0</v>
      </c>
      <c r="CP269" s="48">
        <v>79608452</v>
      </c>
    </row>
    <row r="270" spans="1:94" x14ac:dyDescent="0.35">
      <c r="A270" t="s">
        <v>1332</v>
      </c>
      <c r="B270" s="48">
        <v>6862568</v>
      </c>
      <c r="C270" s="48">
        <v>6409193</v>
      </c>
      <c r="D270" s="48">
        <v>447605</v>
      </c>
      <c r="E270" s="48">
        <v>5770</v>
      </c>
      <c r="F270" s="48">
        <v>3981005</v>
      </c>
      <c r="G270" s="48">
        <v>1645553</v>
      </c>
      <c r="H270" s="48">
        <v>2328836</v>
      </c>
      <c r="I270" s="48">
        <v>6615</v>
      </c>
      <c r="J270" s="48">
        <v>1600000</v>
      </c>
      <c r="K270" s="48"/>
      <c r="L270" s="48"/>
      <c r="M270" s="48"/>
      <c r="N270" s="48"/>
      <c r="O270" s="48"/>
      <c r="P270" s="48">
        <v>1600000</v>
      </c>
      <c r="Q270" s="48">
        <v>648542</v>
      </c>
      <c r="R270" s="48"/>
      <c r="S270" s="48"/>
      <c r="T270" s="48">
        <v>184398</v>
      </c>
      <c r="U270" s="48"/>
      <c r="V270" s="48"/>
      <c r="W270" s="48"/>
      <c r="X270" s="48"/>
      <c r="Y270" s="48">
        <v>18249</v>
      </c>
      <c r="Z270" s="48">
        <v>3848</v>
      </c>
      <c r="AA270" s="48"/>
      <c r="AB270" s="48"/>
      <c r="AC270" s="48"/>
      <c r="AD270" s="48"/>
      <c r="AE270" s="48">
        <v>154673</v>
      </c>
      <c r="AF270" s="48"/>
      <c r="AG270" s="48"/>
      <c r="AH270" s="48"/>
      <c r="AI270" s="48">
        <v>198859</v>
      </c>
      <c r="AJ270" s="48">
        <v>0</v>
      </c>
      <c r="AK270" s="48">
        <v>4753</v>
      </c>
      <c r="AL270" s="48"/>
      <c r="AM270" s="48"/>
      <c r="AN270" s="48"/>
      <c r="AO270" s="48"/>
      <c r="AP270" s="48">
        <v>24132</v>
      </c>
      <c r="AQ270" s="48">
        <v>0</v>
      </c>
      <c r="AR270" s="48"/>
      <c r="AS270" s="48">
        <v>0</v>
      </c>
      <c r="AT270" s="48">
        <v>44071</v>
      </c>
      <c r="AU270" s="48">
        <v>0</v>
      </c>
      <c r="AV270" s="48">
        <v>15560</v>
      </c>
      <c r="AW270" s="48"/>
      <c r="AX270" s="48">
        <v>425395</v>
      </c>
      <c r="AY270" s="48"/>
      <c r="AZ270" s="48">
        <v>59844</v>
      </c>
      <c r="BA270" s="48">
        <v>0</v>
      </c>
      <c r="BB270" s="48">
        <v>4606</v>
      </c>
      <c r="BC270" s="48">
        <v>101063</v>
      </c>
      <c r="BD270" s="48"/>
      <c r="BE270" s="48"/>
      <c r="BF270" s="48">
        <v>0</v>
      </c>
      <c r="BG270" s="48">
        <v>12022</v>
      </c>
      <c r="BH270" s="48">
        <v>162791</v>
      </c>
      <c r="BI270" s="48">
        <v>49000</v>
      </c>
      <c r="BJ270" s="48">
        <v>11783</v>
      </c>
      <c r="BK270" s="48"/>
      <c r="BL270" s="48">
        <v>1162</v>
      </c>
      <c r="BM270" s="48">
        <v>0</v>
      </c>
      <c r="BN270" s="48"/>
      <c r="BO270" s="48">
        <v>23123</v>
      </c>
      <c r="BP270" s="48">
        <v>816841</v>
      </c>
      <c r="BQ270" s="48"/>
      <c r="BR270" s="48">
        <v>399110</v>
      </c>
      <c r="BS270" s="48"/>
      <c r="BT270" s="48"/>
      <c r="BU270" s="48">
        <v>268150</v>
      </c>
      <c r="BV270" s="48">
        <v>140480</v>
      </c>
      <c r="BW270" s="48"/>
      <c r="BX270" s="48"/>
      <c r="BY270" s="48"/>
      <c r="BZ270" s="48">
        <v>9100</v>
      </c>
      <c r="CA270" s="48"/>
      <c r="CB270" s="48"/>
      <c r="CC270" s="48">
        <v>56558</v>
      </c>
      <c r="CD270" s="48">
        <v>56558</v>
      </c>
      <c r="CE270" s="48">
        <v>300000</v>
      </c>
      <c r="CF270" s="48">
        <v>300000</v>
      </c>
      <c r="CG270" s="48"/>
      <c r="CH270" s="48"/>
      <c r="CI270" s="48"/>
      <c r="CJ270" s="48"/>
      <c r="CK270" s="48">
        <v>0</v>
      </c>
      <c r="CL270" s="48"/>
      <c r="CM270" s="48">
        <v>0</v>
      </c>
      <c r="CN270" s="48">
        <v>0</v>
      </c>
      <c r="CO270" s="48"/>
      <c r="CP270" s="48">
        <v>14690909</v>
      </c>
    </row>
    <row r="271" spans="1:94" x14ac:dyDescent="0.35">
      <c r="A271" t="s">
        <v>1334</v>
      </c>
      <c r="B271" s="48">
        <v>63724609</v>
      </c>
      <c r="C271" s="48">
        <v>52816764</v>
      </c>
      <c r="D271" s="48">
        <v>4577818</v>
      </c>
      <c r="E271" s="48">
        <v>6330027</v>
      </c>
      <c r="F271" s="48">
        <v>36005683</v>
      </c>
      <c r="G271" s="48">
        <v>4718317</v>
      </c>
      <c r="H271" s="48">
        <v>31247484</v>
      </c>
      <c r="I271" s="48">
        <v>39882</v>
      </c>
      <c r="J271" s="48">
        <v>32300</v>
      </c>
      <c r="K271" s="48"/>
      <c r="L271" s="48"/>
      <c r="M271" s="48">
        <v>0</v>
      </c>
      <c r="N271" s="48"/>
      <c r="O271" s="48"/>
      <c r="P271" s="48">
        <v>32300</v>
      </c>
      <c r="Q271" s="48">
        <v>15958560</v>
      </c>
      <c r="R271" s="48"/>
      <c r="S271" s="48"/>
      <c r="T271" s="48">
        <v>848324</v>
      </c>
      <c r="U271" s="48"/>
      <c r="V271" s="48"/>
      <c r="W271" s="48"/>
      <c r="X271" s="48"/>
      <c r="Y271" s="48">
        <v>9541</v>
      </c>
      <c r="Z271" s="48">
        <v>16383</v>
      </c>
      <c r="AA271" s="48">
        <v>27475</v>
      </c>
      <c r="AB271" s="48"/>
      <c r="AC271" s="48"/>
      <c r="AD271" s="48"/>
      <c r="AE271" s="48">
        <v>1627425</v>
      </c>
      <c r="AF271" s="48"/>
      <c r="AG271" s="48"/>
      <c r="AH271" s="48">
        <v>22539</v>
      </c>
      <c r="AI271" s="48">
        <v>1104224</v>
      </c>
      <c r="AJ271" s="48">
        <v>16566</v>
      </c>
      <c r="AK271" s="48">
        <v>34961</v>
      </c>
      <c r="AL271" s="48"/>
      <c r="AM271" s="48"/>
      <c r="AN271" s="48"/>
      <c r="AO271" s="48"/>
      <c r="AP271" s="48">
        <v>221214</v>
      </c>
      <c r="AQ271" s="48">
        <v>5427077</v>
      </c>
      <c r="AR271" s="48">
        <v>5</v>
      </c>
      <c r="AS271" s="48">
        <v>4348121</v>
      </c>
      <c r="AT271" s="48">
        <v>413398</v>
      </c>
      <c r="AU271" s="48">
        <v>1709048</v>
      </c>
      <c r="AV271" s="48">
        <v>132258</v>
      </c>
      <c r="AW271" s="48"/>
      <c r="AX271" s="48">
        <v>25042098</v>
      </c>
      <c r="AY271" s="48"/>
      <c r="AZ271" s="48">
        <v>8932</v>
      </c>
      <c r="BA271" s="48">
        <v>0</v>
      </c>
      <c r="BB271" s="48">
        <v>1454922</v>
      </c>
      <c r="BC271" s="48">
        <v>172487</v>
      </c>
      <c r="BD271" s="48"/>
      <c r="BE271" s="48">
        <v>31000</v>
      </c>
      <c r="BF271" s="48">
        <v>0</v>
      </c>
      <c r="BG271" s="48">
        <v>11039351</v>
      </c>
      <c r="BH271" s="48">
        <v>11045455</v>
      </c>
      <c r="BI271" s="48">
        <v>1178924</v>
      </c>
      <c r="BJ271" s="48">
        <v>6272</v>
      </c>
      <c r="BK271" s="48">
        <v>6177</v>
      </c>
      <c r="BL271" s="48">
        <v>0</v>
      </c>
      <c r="BM271" s="48">
        <v>9411</v>
      </c>
      <c r="BN271" s="48"/>
      <c r="BO271" s="48">
        <v>89168</v>
      </c>
      <c r="BP271" s="48">
        <v>7326857</v>
      </c>
      <c r="BQ271" s="48"/>
      <c r="BR271" s="48">
        <v>3877461</v>
      </c>
      <c r="BS271" s="48">
        <v>3917</v>
      </c>
      <c r="BT271" s="48">
        <v>3779</v>
      </c>
      <c r="BU271" s="48">
        <v>1287641</v>
      </c>
      <c r="BV271" s="48">
        <v>1862325</v>
      </c>
      <c r="BW271" s="48">
        <v>91311</v>
      </c>
      <c r="BX271" s="48">
        <v>105109</v>
      </c>
      <c r="BY271" s="48"/>
      <c r="BZ271" s="48">
        <v>58783</v>
      </c>
      <c r="CA271" s="48">
        <v>1541</v>
      </c>
      <c r="CB271" s="48">
        <v>34992</v>
      </c>
      <c r="CC271" s="48">
        <v>358203</v>
      </c>
      <c r="CD271" s="48">
        <v>358203</v>
      </c>
      <c r="CE271" s="48">
        <v>13957602</v>
      </c>
      <c r="CF271" s="48">
        <v>57602</v>
      </c>
      <c r="CG271" s="48"/>
      <c r="CH271" s="48">
        <v>250000</v>
      </c>
      <c r="CI271" s="48"/>
      <c r="CJ271" s="48"/>
      <c r="CK271" s="48">
        <v>0</v>
      </c>
      <c r="CL271" s="48">
        <v>3000000</v>
      </c>
      <c r="CM271" s="48">
        <v>3150000</v>
      </c>
      <c r="CN271" s="48">
        <v>1500000</v>
      </c>
      <c r="CO271" s="48">
        <v>6000000</v>
      </c>
      <c r="CP271" s="48">
        <v>162405914</v>
      </c>
    </row>
    <row r="272" spans="1:94" x14ac:dyDescent="0.35">
      <c r="A272" t="s">
        <v>1336</v>
      </c>
      <c r="B272" s="48">
        <v>42664612</v>
      </c>
      <c r="C272" s="48">
        <v>37660344</v>
      </c>
      <c r="D272" s="48">
        <v>1264197</v>
      </c>
      <c r="E272" s="48">
        <v>3740071</v>
      </c>
      <c r="F272" s="48">
        <v>31642950</v>
      </c>
      <c r="G272" s="48">
        <v>18562684</v>
      </c>
      <c r="H272" s="48">
        <v>12951024</v>
      </c>
      <c r="I272" s="48">
        <v>129241</v>
      </c>
      <c r="J272" s="48">
        <v>8000000</v>
      </c>
      <c r="K272" s="48"/>
      <c r="L272" s="48"/>
      <c r="M272" s="48"/>
      <c r="N272" s="48"/>
      <c r="O272" s="48"/>
      <c r="P272" s="48">
        <v>8000000</v>
      </c>
      <c r="Q272" s="48">
        <v>2367833</v>
      </c>
      <c r="R272" s="48"/>
      <c r="S272" s="48"/>
      <c r="T272" s="48">
        <v>759427</v>
      </c>
      <c r="U272" s="48"/>
      <c r="V272" s="48"/>
      <c r="W272" s="48"/>
      <c r="X272" s="48"/>
      <c r="Y272" s="48">
        <v>0</v>
      </c>
      <c r="Z272" s="48">
        <v>2309</v>
      </c>
      <c r="AA272" s="48">
        <v>0</v>
      </c>
      <c r="AB272" s="48"/>
      <c r="AC272" s="48"/>
      <c r="AD272" s="48"/>
      <c r="AE272" s="48">
        <v>356288</v>
      </c>
      <c r="AF272" s="48"/>
      <c r="AG272" s="48"/>
      <c r="AH272" s="48">
        <v>31775</v>
      </c>
      <c r="AI272" s="48">
        <v>336447</v>
      </c>
      <c r="AJ272" s="48">
        <v>0</v>
      </c>
      <c r="AK272" s="48">
        <v>38701</v>
      </c>
      <c r="AL272" s="48">
        <v>0</v>
      </c>
      <c r="AM272" s="48"/>
      <c r="AN272" s="48"/>
      <c r="AO272" s="48"/>
      <c r="AP272" s="48">
        <v>17073</v>
      </c>
      <c r="AQ272" s="48">
        <v>481431</v>
      </c>
      <c r="AR272" s="48"/>
      <c r="AS272" s="48">
        <v>0</v>
      </c>
      <c r="AT272" s="48">
        <v>249735</v>
      </c>
      <c r="AU272" s="48">
        <v>85464</v>
      </c>
      <c r="AV272" s="48">
        <v>9183</v>
      </c>
      <c r="AW272" s="48">
        <v>0</v>
      </c>
      <c r="AX272" s="48">
        <v>2419196</v>
      </c>
      <c r="AY272" s="48"/>
      <c r="AZ272" s="48">
        <v>0</v>
      </c>
      <c r="BA272" s="48">
        <v>0</v>
      </c>
      <c r="BB272" s="48">
        <v>1890039</v>
      </c>
      <c r="BC272" s="48">
        <v>5259</v>
      </c>
      <c r="BD272" s="48"/>
      <c r="BE272" s="48">
        <v>17105</v>
      </c>
      <c r="BF272" s="48">
        <v>0</v>
      </c>
      <c r="BG272" s="48">
        <v>21939</v>
      </c>
      <c r="BH272" s="48">
        <v>157887</v>
      </c>
      <c r="BI272" s="48">
        <v>245000</v>
      </c>
      <c r="BJ272" s="48"/>
      <c r="BK272" s="48"/>
      <c r="BL272" s="48">
        <v>0</v>
      </c>
      <c r="BM272" s="48">
        <v>72717</v>
      </c>
      <c r="BN272" s="48"/>
      <c r="BO272" s="48">
        <v>9249</v>
      </c>
      <c r="BP272" s="48">
        <v>5010205</v>
      </c>
      <c r="BQ272" s="48"/>
      <c r="BR272" s="48">
        <v>1358262</v>
      </c>
      <c r="BS272" s="48">
        <v>3917</v>
      </c>
      <c r="BT272" s="48"/>
      <c r="BU272" s="48">
        <v>1423219</v>
      </c>
      <c r="BV272" s="48">
        <v>1868617</v>
      </c>
      <c r="BW272" s="48"/>
      <c r="BX272" s="48">
        <v>323740</v>
      </c>
      <c r="BY272" s="48"/>
      <c r="BZ272" s="48">
        <v>32448</v>
      </c>
      <c r="CA272" s="48"/>
      <c r="CB272" s="48"/>
      <c r="CC272" s="48">
        <v>287505</v>
      </c>
      <c r="CD272" s="48">
        <v>287505</v>
      </c>
      <c r="CE272" s="48">
        <v>125000</v>
      </c>
      <c r="CF272" s="48"/>
      <c r="CG272" s="48"/>
      <c r="CH272" s="48">
        <v>125000</v>
      </c>
      <c r="CI272" s="48"/>
      <c r="CJ272" s="48"/>
      <c r="CK272" s="48">
        <v>0</v>
      </c>
      <c r="CL272" s="48">
        <v>0</v>
      </c>
      <c r="CM272" s="48">
        <v>0</v>
      </c>
      <c r="CN272" s="48">
        <v>0</v>
      </c>
      <c r="CO272" s="48">
        <v>0</v>
      </c>
      <c r="CP272" s="48">
        <v>92517301</v>
      </c>
    </row>
    <row r="273" spans="1:94" x14ac:dyDescent="0.35">
      <c r="A273" t="s">
        <v>1339</v>
      </c>
      <c r="B273" s="48">
        <v>5917833</v>
      </c>
      <c r="C273" s="48">
        <v>5512903</v>
      </c>
      <c r="D273" s="48">
        <v>383801</v>
      </c>
      <c r="E273" s="48">
        <v>21129</v>
      </c>
      <c r="F273" s="48">
        <v>12702642</v>
      </c>
      <c r="G273" s="48">
        <v>9891655</v>
      </c>
      <c r="H273" s="48">
        <v>2620177</v>
      </c>
      <c r="I273" s="48">
        <v>190811</v>
      </c>
      <c r="J273" s="48">
        <v>810660</v>
      </c>
      <c r="K273" s="48"/>
      <c r="L273" s="48"/>
      <c r="M273" s="48"/>
      <c r="N273" s="48"/>
      <c r="O273" s="48"/>
      <c r="P273" s="48">
        <v>810660</v>
      </c>
      <c r="Q273" s="48">
        <v>3276729</v>
      </c>
      <c r="R273" s="48"/>
      <c r="S273" s="48"/>
      <c r="T273" s="48">
        <v>53864</v>
      </c>
      <c r="U273" s="48"/>
      <c r="V273" s="48"/>
      <c r="W273" s="48"/>
      <c r="X273" s="48"/>
      <c r="Y273" s="48"/>
      <c r="Z273" s="48">
        <v>1539</v>
      </c>
      <c r="AA273" s="48"/>
      <c r="AB273" s="48"/>
      <c r="AC273" s="48"/>
      <c r="AD273" s="48"/>
      <c r="AE273" s="48">
        <v>118678</v>
      </c>
      <c r="AF273" s="48"/>
      <c r="AG273" s="48"/>
      <c r="AH273" s="48">
        <v>4508</v>
      </c>
      <c r="AI273" s="48">
        <v>94899</v>
      </c>
      <c r="AJ273" s="48">
        <v>0</v>
      </c>
      <c r="AK273" s="48">
        <v>5432</v>
      </c>
      <c r="AL273" s="48"/>
      <c r="AM273" s="48"/>
      <c r="AN273" s="48"/>
      <c r="AO273" s="48"/>
      <c r="AP273" s="48">
        <v>61672</v>
      </c>
      <c r="AQ273" s="48">
        <v>376554</v>
      </c>
      <c r="AR273" s="48"/>
      <c r="AS273" s="48">
        <v>2500170</v>
      </c>
      <c r="AT273" s="48">
        <v>49434</v>
      </c>
      <c r="AU273" s="48"/>
      <c r="AV273" s="48">
        <v>9979</v>
      </c>
      <c r="AW273" s="48"/>
      <c r="AX273" s="48">
        <v>5679376</v>
      </c>
      <c r="AY273" s="48"/>
      <c r="AZ273" s="48"/>
      <c r="BA273" s="48">
        <v>0</v>
      </c>
      <c r="BB273" s="48">
        <v>1115376</v>
      </c>
      <c r="BC273" s="48">
        <v>805042</v>
      </c>
      <c r="BD273" s="48"/>
      <c r="BE273" s="48">
        <v>1309</v>
      </c>
      <c r="BF273" s="48">
        <v>672000</v>
      </c>
      <c r="BG273" s="48">
        <v>2126240</v>
      </c>
      <c r="BH273" s="48">
        <v>662378</v>
      </c>
      <c r="BI273" s="48">
        <v>245000</v>
      </c>
      <c r="BJ273" s="48"/>
      <c r="BK273" s="48"/>
      <c r="BL273" s="48">
        <v>0</v>
      </c>
      <c r="BM273" s="48">
        <v>0</v>
      </c>
      <c r="BN273" s="48"/>
      <c r="BO273" s="48">
        <v>52033</v>
      </c>
      <c r="BP273" s="48">
        <v>429890</v>
      </c>
      <c r="BQ273" s="48"/>
      <c r="BR273" s="48">
        <v>197382</v>
      </c>
      <c r="BS273" s="48"/>
      <c r="BT273" s="48">
        <v>2852</v>
      </c>
      <c r="BU273" s="48"/>
      <c r="BV273" s="48">
        <v>152794</v>
      </c>
      <c r="BW273" s="48"/>
      <c r="BX273" s="48">
        <v>15007</v>
      </c>
      <c r="BY273" s="48">
        <v>9943</v>
      </c>
      <c r="BZ273" s="48"/>
      <c r="CA273" s="48">
        <v>10960</v>
      </c>
      <c r="CB273" s="48">
        <v>40953</v>
      </c>
      <c r="CC273" s="48">
        <v>25348</v>
      </c>
      <c r="CD273" s="48">
        <v>25348</v>
      </c>
      <c r="CE273" s="48">
        <v>603000</v>
      </c>
      <c r="CF273" s="48"/>
      <c r="CG273" s="48"/>
      <c r="CH273" s="48"/>
      <c r="CI273" s="48"/>
      <c r="CJ273" s="48"/>
      <c r="CK273" s="48">
        <v>432000</v>
      </c>
      <c r="CL273" s="48"/>
      <c r="CM273" s="48">
        <v>126000</v>
      </c>
      <c r="CN273" s="48">
        <v>45000</v>
      </c>
      <c r="CO273" s="48"/>
      <c r="CP273" s="48">
        <v>29445479</v>
      </c>
    </row>
    <row r="274" spans="1:94" x14ac:dyDescent="0.35">
      <c r="A274" t="s">
        <v>1342</v>
      </c>
      <c r="B274" s="48">
        <v>125775214</v>
      </c>
      <c r="C274" s="48">
        <v>105582523</v>
      </c>
      <c r="D274" s="48">
        <v>10126103</v>
      </c>
      <c r="E274" s="48">
        <v>10066587</v>
      </c>
      <c r="F274" s="48">
        <v>73141977</v>
      </c>
      <c r="G274" s="48">
        <v>36644625</v>
      </c>
      <c r="H274" s="48">
        <v>36460622</v>
      </c>
      <c r="I274" s="48">
        <v>36731</v>
      </c>
      <c r="J274" s="48">
        <v>14424540</v>
      </c>
      <c r="K274" s="48"/>
      <c r="L274" s="48"/>
      <c r="M274" s="48"/>
      <c r="N274" s="48"/>
      <c r="O274" s="48"/>
      <c r="P274" s="48">
        <v>14424540</v>
      </c>
      <c r="Q274" s="48">
        <v>5331224</v>
      </c>
      <c r="R274" s="48"/>
      <c r="S274" s="48"/>
      <c r="T274" s="48">
        <v>3097128</v>
      </c>
      <c r="U274" s="48"/>
      <c r="V274" s="48"/>
      <c r="W274" s="48"/>
      <c r="X274" s="48"/>
      <c r="Y274" s="48">
        <v>45691</v>
      </c>
      <c r="Z274" s="48">
        <v>18269</v>
      </c>
      <c r="AA274" s="48">
        <v>21502</v>
      </c>
      <c r="AB274" s="48"/>
      <c r="AC274" s="48"/>
      <c r="AD274" s="48"/>
      <c r="AE274" s="48">
        <v>47188</v>
      </c>
      <c r="AF274" s="48"/>
      <c r="AG274" s="48"/>
      <c r="AH274" s="48">
        <v>9016</v>
      </c>
      <c r="AI274" s="48">
        <v>133135</v>
      </c>
      <c r="AJ274" s="48">
        <v>0</v>
      </c>
      <c r="AK274" s="48">
        <v>24055</v>
      </c>
      <c r="AL274" s="48"/>
      <c r="AM274" s="48"/>
      <c r="AN274" s="48">
        <v>0</v>
      </c>
      <c r="AO274" s="48"/>
      <c r="AP274" s="48">
        <v>10390</v>
      </c>
      <c r="AQ274" s="48">
        <v>125000</v>
      </c>
      <c r="AR274" s="48">
        <v>0</v>
      </c>
      <c r="AS274" s="48">
        <v>434812</v>
      </c>
      <c r="AT274" s="48">
        <v>595860</v>
      </c>
      <c r="AU274" s="48">
        <v>769178</v>
      </c>
      <c r="AV274" s="48">
        <v>0</v>
      </c>
      <c r="AW274" s="48">
        <v>0</v>
      </c>
      <c r="AX274" s="48">
        <v>16151018</v>
      </c>
      <c r="AY274" s="48">
        <v>55792</v>
      </c>
      <c r="AZ274" s="48">
        <v>0</v>
      </c>
      <c r="BA274" s="48">
        <v>0</v>
      </c>
      <c r="BB274" s="48">
        <v>1806940</v>
      </c>
      <c r="BC274" s="48">
        <v>12853</v>
      </c>
      <c r="BD274" s="48">
        <v>0</v>
      </c>
      <c r="BE274" s="48">
        <v>122058</v>
      </c>
      <c r="BF274" s="48">
        <v>0</v>
      </c>
      <c r="BG274" s="48">
        <v>62321</v>
      </c>
      <c r="BH274" s="48">
        <v>13181670</v>
      </c>
      <c r="BI274" s="48">
        <v>570175</v>
      </c>
      <c r="BJ274" s="48">
        <v>26711</v>
      </c>
      <c r="BK274" s="48"/>
      <c r="BL274" s="48">
        <v>0</v>
      </c>
      <c r="BM274" s="48">
        <v>296894</v>
      </c>
      <c r="BN274" s="48"/>
      <c r="BO274" s="48">
        <v>15606</v>
      </c>
      <c r="BP274" s="48">
        <v>12523624</v>
      </c>
      <c r="BQ274" s="48"/>
      <c r="BR274" s="48">
        <v>5313041</v>
      </c>
      <c r="BS274" s="48"/>
      <c r="BT274" s="48">
        <v>3917</v>
      </c>
      <c r="BU274" s="48">
        <v>2377631</v>
      </c>
      <c r="BV274" s="48">
        <v>4038987</v>
      </c>
      <c r="BW274" s="48">
        <v>290348</v>
      </c>
      <c r="BX274" s="48">
        <v>286</v>
      </c>
      <c r="BY274" s="48">
        <v>2983</v>
      </c>
      <c r="BZ274" s="48">
        <v>492578</v>
      </c>
      <c r="CA274" s="48">
        <v>3851</v>
      </c>
      <c r="CB274" s="48"/>
      <c r="CC274" s="48">
        <v>1423</v>
      </c>
      <c r="CD274" s="48">
        <v>1423</v>
      </c>
      <c r="CE274" s="48">
        <v>522807</v>
      </c>
      <c r="CF274" s="48">
        <v>22807</v>
      </c>
      <c r="CG274" s="48"/>
      <c r="CH274" s="48">
        <v>500000</v>
      </c>
      <c r="CI274" s="48"/>
      <c r="CJ274" s="48"/>
      <c r="CK274" s="48">
        <v>0</v>
      </c>
      <c r="CL274" s="48">
        <v>0</v>
      </c>
      <c r="CM274" s="48">
        <v>0</v>
      </c>
      <c r="CN274" s="48">
        <v>0</v>
      </c>
      <c r="CO274" s="48">
        <v>0</v>
      </c>
      <c r="CP274" s="48">
        <v>247871827</v>
      </c>
    </row>
    <row r="275" spans="1:94" x14ac:dyDescent="0.35">
      <c r="A275" t="s">
        <v>1345</v>
      </c>
      <c r="B275" s="48">
        <v>8668972</v>
      </c>
      <c r="C275" s="48">
        <v>8319114</v>
      </c>
      <c r="D275" s="48">
        <v>336370</v>
      </c>
      <c r="E275" s="48">
        <v>13489</v>
      </c>
      <c r="F275" s="48">
        <v>9790167</v>
      </c>
      <c r="G275" s="48">
        <v>7196723</v>
      </c>
      <c r="H275" s="48">
        <v>2545611</v>
      </c>
      <c r="I275" s="48">
        <v>47833</v>
      </c>
      <c r="J275" s="48"/>
      <c r="K275" s="48"/>
      <c r="L275" s="48"/>
      <c r="M275" s="48"/>
      <c r="N275" s="48"/>
      <c r="O275" s="48"/>
      <c r="P275" s="48"/>
      <c r="Q275" s="48">
        <v>960668</v>
      </c>
      <c r="R275" s="48"/>
      <c r="S275" s="48"/>
      <c r="T275" s="48">
        <v>122143</v>
      </c>
      <c r="U275" s="48"/>
      <c r="V275" s="48"/>
      <c r="W275" s="48"/>
      <c r="X275" s="48"/>
      <c r="Y275" s="48"/>
      <c r="Z275" s="48">
        <v>1539</v>
      </c>
      <c r="AA275" s="48"/>
      <c r="AB275" s="48"/>
      <c r="AC275" s="48"/>
      <c r="AD275" s="48"/>
      <c r="AE275" s="48">
        <v>605241</v>
      </c>
      <c r="AF275" s="48"/>
      <c r="AG275" s="48"/>
      <c r="AH275" s="48">
        <v>0</v>
      </c>
      <c r="AI275" s="48">
        <v>188148</v>
      </c>
      <c r="AJ275" s="48">
        <v>0</v>
      </c>
      <c r="AK275" s="48">
        <v>38701</v>
      </c>
      <c r="AL275" s="48"/>
      <c r="AM275" s="48"/>
      <c r="AN275" s="48"/>
      <c r="AO275" s="48"/>
      <c r="AP275" s="48">
        <v>0</v>
      </c>
      <c r="AQ275" s="48">
        <v>0</v>
      </c>
      <c r="AR275" s="48"/>
      <c r="AS275" s="48">
        <v>0</v>
      </c>
      <c r="AT275" s="48">
        <v>4897</v>
      </c>
      <c r="AU275" s="48">
        <v>0</v>
      </c>
      <c r="AV275" s="48"/>
      <c r="AW275" s="48"/>
      <c r="AX275" s="48">
        <v>11287810</v>
      </c>
      <c r="AY275" s="48"/>
      <c r="AZ275" s="48"/>
      <c r="BA275" s="48">
        <v>0</v>
      </c>
      <c r="BB275" s="48">
        <v>40500</v>
      </c>
      <c r="BC275" s="48">
        <v>0</v>
      </c>
      <c r="BD275" s="48"/>
      <c r="BE275" s="48"/>
      <c r="BF275" s="48">
        <v>0</v>
      </c>
      <c r="BG275" s="48">
        <v>9313</v>
      </c>
      <c r="BH275" s="48">
        <v>10796997</v>
      </c>
      <c r="BI275" s="48">
        <v>441000</v>
      </c>
      <c r="BJ275" s="48"/>
      <c r="BK275" s="48"/>
      <c r="BL275" s="48">
        <v>0</v>
      </c>
      <c r="BM275" s="48"/>
      <c r="BN275" s="48"/>
      <c r="BO275" s="48"/>
      <c r="BP275" s="48">
        <v>790648</v>
      </c>
      <c r="BQ275" s="48">
        <v>1985</v>
      </c>
      <c r="BR275" s="48">
        <v>192364</v>
      </c>
      <c r="BS275" s="48"/>
      <c r="BT275" s="48"/>
      <c r="BU275" s="48"/>
      <c r="BV275" s="48">
        <v>544740</v>
      </c>
      <c r="BW275" s="48"/>
      <c r="BX275" s="48">
        <v>50068</v>
      </c>
      <c r="BY275" s="48">
        <v>1491</v>
      </c>
      <c r="BZ275" s="48"/>
      <c r="CA275" s="48"/>
      <c r="CB275" s="48"/>
      <c r="CC275" s="48"/>
      <c r="CD275" s="48"/>
      <c r="CE275" s="48">
        <v>0</v>
      </c>
      <c r="CF275" s="48"/>
      <c r="CG275" s="48"/>
      <c r="CH275" s="48"/>
      <c r="CI275" s="48"/>
      <c r="CJ275" s="48"/>
      <c r="CK275" s="48">
        <v>0</v>
      </c>
      <c r="CL275" s="48"/>
      <c r="CM275" s="48">
        <v>0</v>
      </c>
      <c r="CN275" s="48">
        <v>0</v>
      </c>
      <c r="CO275" s="48"/>
      <c r="CP275" s="48">
        <v>31498264</v>
      </c>
    </row>
    <row r="276" spans="1:94" x14ac:dyDescent="0.35">
      <c r="A276" t="s">
        <v>1347</v>
      </c>
      <c r="B276" s="48">
        <v>42444503</v>
      </c>
      <c r="C276" s="48">
        <v>35086589</v>
      </c>
      <c r="D276" s="48">
        <v>4303211</v>
      </c>
      <c r="E276" s="48">
        <v>3054703</v>
      </c>
      <c r="F276" s="48">
        <v>25985601</v>
      </c>
      <c r="G276" s="48">
        <v>11868520</v>
      </c>
      <c r="H276" s="48">
        <v>13829665</v>
      </c>
      <c r="I276" s="48">
        <v>287417</v>
      </c>
      <c r="J276" s="48">
        <v>42640</v>
      </c>
      <c r="K276" s="48"/>
      <c r="L276" s="48"/>
      <c r="M276" s="48"/>
      <c r="N276" s="48"/>
      <c r="O276" s="48"/>
      <c r="P276" s="48">
        <v>42640</v>
      </c>
      <c r="Q276" s="48">
        <v>4831330</v>
      </c>
      <c r="R276" s="48"/>
      <c r="S276" s="48"/>
      <c r="T276" s="48">
        <v>774715</v>
      </c>
      <c r="U276" s="48"/>
      <c r="V276" s="48"/>
      <c r="W276" s="48"/>
      <c r="X276" s="48"/>
      <c r="Y276" s="48">
        <v>5452</v>
      </c>
      <c r="Z276" s="48">
        <v>22326</v>
      </c>
      <c r="AA276" s="48">
        <v>0</v>
      </c>
      <c r="AB276" s="48"/>
      <c r="AC276" s="48"/>
      <c r="AD276" s="48"/>
      <c r="AE276" s="48">
        <v>158610</v>
      </c>
      <c r="AF276" s="48">
        <v>482365</v>
      </c>
      <c r="AG276" s="48"/>
      <c r="AH276" s="48"/>
      <c r="AI276" s="48">
        <v>828510</v>
      </c>
      <c r="AJ276" s="48">
        <v>71561</v>
      </c>
      <c r="AK276" s="48">
        <v>82155</v>
      </c>
      <c r="AL276" s="48"/>
      <c r="AM276" s="48"/>
      <c r="AN276" s="48"/>
      <c r="AO276" s="48"/>
      <c r="AP276" s="48">
        <v>167586</v>
      </c>
      <c r="AQ276" s="48">
        <v>1010380</v>
      </c>
      <c r="AR276" s="48">
        <v>5</v>
      </c>
      <c r="AS276" s="48">
        <v>217406</v>
      </c>
      <c r="AT276" s="48">
        <v>147836</v>
      </c>
      <c r="AU276" s="48">
        <v>854643</v>
      </c>
      <c r="AV276" s="48">
        <v>7780</v>
      </c>
      <c r="AW276" s="48"/>
      <c r="AX276" s="48">
        <v>7712478</v>
      </c>
      <c r="AY276" s="48"/>
      <c r="AZ276" s="48">
        <v>251766</v>
      </c>
      <c r="BA276" s="48">
        <v>0</v>
      </c>
      <c r="BB276" s="48">
        <v>398304</v>
      </c>
      <c r="BC276" s="48">
        <v>21080</v>
      </c>
      <c r="BD276" s="48"/>
      <c r="BE276" s="48">
        <v>8616</v>
      </c>
      <c r="BF276" s="48">
        <v>3556</v>
      </c>
      <c r="BG276" s="48">
        <v>184459</v>
      </c>
      <c r="BH276" s="48">
        <v>6663394</v>
      </c>
      <c r="BI276" s="48">
        <v>49000</v>
      </c>
      <c r="BJ276" s="48">
        <v>0</v>
      </c>
      <c r="BK276" s="48"/>
      <c r="BL276" s="48">
        <v>612</v>
      </c>
      <c r="BM276" s="48">
        <v>0</v>
      </c>
      <c r="BN276" s="48"/>
      <c r="BO276" s="48">
        <v>131690</v>
      </c>
      <c r="BP276" s="48">
        <v>3069698</v>
      </c>
      <c r="BQ276" s="48">
        <v>589</v>
      </c>
      <c r="BR276" s="48">
        <v>892848</v>
      </c>
      <c r="BS276" s="48"/>
      <c r="BT276" s="48">
        <v>7364</v>
      </c>
      <c r="BU276" s="48"/>
      <c r="BV276" s="48">
        <v>1957493</v>
      </c>
      <c r="BW276" s="48">
        <v>21195</v>
      </c>
      <c r="BX276" s="48">
        <v>141675</v>
      </c>
      <c r="BY276" s="48">
        <v>19689</v>
      </c>
      <c r="BZ276" s="48">
        <v>22374</v>
      </c>
      <c r="CA276" s="48"/>
      <c r="CB276" s="48">
        <v>6470</v>
      </c>
      <c r="CC276" s="48">
        <v>187393</v>
      </c>
      <c r="CD276" s="48">
        <v>187393</v>
      </c>
      <c r="CE276" s="48">
        <v>0</v>
      </c>
      <c r="CF276" s="48"/>
      <c r="CG276" s="48"/>
      <c r="CH276" s="48"/>
      <c r="CI276" s="48"/>
      <c r="CJ276" s="48"/>
      <c r="CK276" s="48">
        <v>0</v>
      </c>
      <c r="CL276" s="48">
        <v>0</v>
      </c>
      <c r="CM276" s="48">
        <v>0</v>
      </c>
      <c r="CN276" s="48">
        <v>0</v>
      </c>
      <c r="CO276" s="48">
        <v>0</v>
      </c>
      <c r="CP276" s="48">
        <v>84273642</v>
      </c>
    </row>
    <row r="277" spans="1:94" x14ac:dyDescent="0.35">
      <c r="A277" t="s">
        <v>1352</v>
      </c>
      <c r="B277" s="48">
        <v>6076513</v>
      </c>
      <c r="C277" s="48">
        <v>4997488</v>
      </c>
      <c r="D277" s="48">
        <v>556758</v>
      </c>
      <c r="E277" s="48">
        <v>522267</v>
      </c>
      <c r="F277" s="48">
        <v>4465526</v>
      </c>
      <c r="G277" s="48">
        <v>2457896</v>
      </c>
      <c r="H277" s="48">
        <v>1994636</v>
      </c>
      <c r="I277" s="48">
        <v>12994</v>
      </c>
      <c r="J277" s="48">
        <v>1600000</v>
      </c>
      <c r="K277" s="48"/>
      <c r="L277" s="48"/>
      <c r="M277" s="48"/>
      <c r="N277" s="48"/>
      <c r="O277" s="48"/>
      <c r="P277" s="48">
        <v>1600000</v>
      </c>
      <c r="Q277" s="48">
        <v>726037</v>
      </c>
      <c r="R277" s="48"/>
      <c r="S277" s="48"/>
      <c r="T277" s="48">
        <v>0</v>
      </c>
      <c r="U277" s="48"/>
      <c r="V277" s="48"/>
      <c r="W277" s="48"/>
      <c r="X277" s="48"/>
      <c r="Y277" s="48">
        <v>6815</v>
      </c>
      <c r="Z277" s="48">
        <v>8191</v>
      </c>
      <c r="AA277" s="48"/>
      <c r="AB277" s="48"/>
      <c r="AC277" s="48"/>
      <c r="AD277" s="48"/>
      <c r="AE277" s="48">
        <v>2399</v>
      </c>
      <c r="AF277" s="48"/>
      <c r="AG277" s="48"/>
      <c r="AH277" s="48"/>
      <c r="AI277" s="48">
        <v>1919</v>
      </c>
      <c r="AJ277" s="48">
        <v>0</v>
      </c>
      <c r="AK277" s="48">
        <v>10863</v>
      </c>
      <c r="AL277" s="48"/>
      <c r="AM277" s="48"/>
      <c r="AN277" s="48"/>
      <c r="AO277" s="48"/>
      <c r="AP277" s="48">
        <v>8044</v>
      </c>
      <c r="AQ277" s="48">
        <v>105421</v>
      </c>
      <c r="AR277" s="48"/>
      <c r="AS277" s="48">
        <v>326109</v>
      </c>
      <c r="AT277" s="48">
        <v>0</v>
      </c>
      <c r="AU277" s="48">
        <v>256274</v>
      </c>
      <c r="AV277" s="48"/>
      <c r="AW277" s="48"/>
      <c r="AX277" s="48">
        <v>4431547</v>
      </c>
      <c r="AY277" s="48"/>
      <c r="AZ277" s="48"/>
      <c r="BA277" s="48">
        <v>0</v>
      </c>
      <c r="BB277" s="48">
        <v>0</v>
      </c>
      <c r="BC277" s="48">
        <v>0</v>
      </c>
      <c r="BD277" s="48"/>
      <c r="BE277" s="48"/>
      <c r="BF277" s="48">
        <v>0</v>
      </c>
      <c r="BG277" s="48">
        <v>3547</v>
      </c>
      <c r="BH277" s="48">
        <v>4330000</v>
      </c>
      <c r="BI277" s="48">
        <v>98000</v>
      </c>
      <c r="BJ277" s="48"/>
      <c r="BK277" s="48"/>
      <c r="BL277" s="48">
        <v>0</v>
      </c>
      <c r="BM277" s="48">
        <v>0</v>
      </c>
      <c r="BN277" s="48"/>
      <c r="BO277" s="48"/>
      <c r="BP277" s="48">
        <v>293227</v>
      </c>
      <c r="BQ277" s="48"/>
      <c r="BR277" s="48">
        <v>161289</v>
      </c>
      <c r="BS277" s="48"/>
      <c r="BT277" s="48"/>
      <c r="BU277" s="48">
        <v>55733</v>
      </c>
      <c r="BV277" s="48">
        <v>63771</v>
      </c>
      <c r="BW277" s="48"/>
      <c r="BX277" s="48">
        <v>0</v>
      </c>
      <c r="BY277" s="48"/>
      <c r="BZ277" s="48"/>
      <c r="CA277" s="48">
        <v>770</v>
      </c>
      <c r="CB277" s="48">
        <v>11664</v>
      </c>
      <c r="CC277" s="48"/>
      <c r="CD277" s="48"/>
      <c r="CE277" s="48">
        <v>0</v>
      </c>
      <c r="CF277" s="48"/>
      <c r="CG277" s="48"/>
      <c r="CH277" s="48"/>
      <c r="CI277" s="48"/>
      <c r="CJ277" s="48"/>
      <c r="CK277" s="48">
        <v>0</v>
      </c>
      <c r="CL277" s="48"/>
      <c r="CM277" s="48">
        <v>0</v>
      </c>
      <c r="CN277" s="48">
        <v>0</v>
      </c>
      <c r="CO277" s="48"/>
      <c r="CP277" s="48">
        <v>17592850</v>
      </c>
    </row>
    <row r="278" spans="1:94" x14ac:dyDescent="0.35">
      <c r="A278" t="s">
        <v>1354</v>
      </c>
      <c r="B278" s="48">
        <v>3713014</v>
      </c>
      <c r="C278" s="48">
        <v>3704496</v>
      </c>
      <c r="D278" s="48">
        <v>2700</v>
      </c>
      <c r="E278" s="48">
        <v>5818</v>
      </c>
      <c r="F278" s="48">
        <v>3453447</v>
      </c>
      <c r="G278" s="48">
        <v>1794439</v>
      </c>
      <c r="H278" s="48">
        <v>1654752</v>
      </c>
      <c r="I278" s="48">
        <v>4256</v>
      </c>
      <c r="J278" s="48">
        <v>1600000</v>
      </c>
      <c r="K278" s="48"/>
      <c r="L278" s="48"/>
      <c r="M278" s="48"/>
      <c r="N278" s="48"/>
      <c r="O278" s="48"/>
      <c r="P278" s="48">
        <v>1600000</v>
      </c>
      <c r="Q278" s="48">
        <v>379745</v>
      </c>
      <c r="R278" s="48"/>
      <c r="S278" s="48"/>
      <c r="T278" s="48">
        <v>210560</v>
      </c>
      <c r="U278" s="48"/>
      <c r="V278" s="48"/>
      <c r="W278" s="48"/>
      <c r="X278" s="48"/>
      <c r="Y278" s="48">
        <v>96769</v>
      </c>
      <c r="Z278" s="48">
        <v>16966</v>
      </c>
      <c r="AA278" s="48">
        <v>1195</v>
      </c>
      <c r="AB278" s="48"/>
      <c r="AC278" s="48"/>
      <c r="AD278" s="48"/>
      <c r="AE278" s="48">
        <v>909</v>
      </c>
      <c r="AF278" s="48"/>
      <c r="AG278" s="48"/>
      <c r="AH278" s="48"/>
      <c r="AI278" s="48">
        <v>14168</v>
      </c>
      <c r="AJ278" s="48"/>
      <c r="AK278" s="48">
        <v>0</v>
      </c>
      <c r="AL278" s="48"/>
      <c r="AM278" s="48"/>
      <c r="AN278" s="48"/>
      <c r="AO278" s="48"/>
      <c r="AP278" s="48">
        <v>0</v>
      </c>
      <c r="AQ278" s="48">
        <v>3</v>
      </c>
      <c r="AR278" s="48"/>
      <c r="AS278" s="48">
        <v>0</v>
      </c>
      <c r="AT278" s="48">
        <v>39174</v>
      </c>
      <c r="AU278" s="48">
        <v>0</v>
      </c>
      <c r="AV278" s="48"/>
      <c r="AW278" s="48"/>
      <c r="AX278" s="48">
        <v>95057</v>
      </c>
      <c r="AY278" s="48"/>
      <c r="AZ278" s="48">
        <v>38108</v>
      </c>
      <c r="BA278" s="48"/>
      <c r="BB278" s="48">
        <v>0</v>
      </c>
      <c r="BC278" s="48">
        <v>0</v>
      </c>
      <c r="BD278" s="48"/>
      <c r="BE278" s="48"/>
      <c r="BF278" s="48">
        <v>0</v>
      </c>
      <c r="BG278" s="48">
        <v>7949</v>
      </c>
      <c r="BH278" s="48"/>
      <c r="BI278" s="48">
        <v>49000</v>
      </c>
      <c r="BJ278" s="48"/>
      <c r="BK278" s="48"/>
      <c r="BL278" s="48">
        <v>0</v>
      </c>
      <c r="BM278" s="48">
        <v>0</v>
      </c>
      <c r="BN278" s="48"/>
      <c r="BO278" s="48"/>
      <c r="BP278" s="48">
        <v>81452</v>
      </c>
      <c r="BQ278" s="48"/>
      <c r="BR278" s="48">
        <v>20302</v>
      </c>
      <c r="BS278" s="48"/>
      <c r="BT278" s="48"/>
      <c r="BU278" s="48"/>
      <c r="BV278" s="48">
        <v>61150</v>
      </c>
      <c r="BW278" s="48"/>
      <c r="BX278" s="48"/>
      <c r="BY278" s="48"/>
      <c r="BZ278" s="48"/>
      <c r="CA278" s="48"/>
      <c r="CB278" s="48"/>
      <c r="CC278" s="48"/>
      <c r="CD278" s="48"/>
      <c r="CE278" s="48">
        <v>0</v>
      </c>
      <c r="CF278" s="48"/>
      <c r="CG278" s="48"/>
      <c r="CH278" s="48"/>
      <c r="CI278" s="48"/>
      <c r="CJ278" s="48"/>
      <c r="CK278" s="48">
        <v>0</v>
      </c>
      <c r="CL278" s="48"/>
      <c r="CM278" s="48">
        <v>0</v>
      </c>
      <c r="CN278" s="48">
        <v>0</v>
      </c>
      <c r="CO278" s="48"/>
      <c r="CP278" s="48">
        <v>9322714</v>
      </c>
    </row>
    <row r="279" spans="1:94" x14ac:dyDescent="0.35">
      <c r="A279" t="s">
        <v>1358</v>
      </c>
      <c r="B279" s="48">
        <v>117920091</v>
      </c>
      <c r="C279" s="48">
        <v>101864468</v>
      </c>
      <c r="D279" s="48">
        <v>8823386</v>
      </c>
      <c r="E279" s="48">
        <v>7232239</v>
      </c>
      <c r="F279" s="48">
        <v>118953846</v>
      </c>
      <c r="G279" s="48">
        <v>83483344</v>
      </c>
      <c r="H279" s="48">
        <v>35182373</v>
      </c>
      <c r="I279" s="48">
        <v>288129</v>
      </c>
      <c r="J279" s="48">
        <v>0</v>
      </c>
      <c r="K279" s="48"/>
      <c r="L279" s="48"/>
      <c r="M279" s="48"/>
      <c r="N279" s="48">
        <v>0</v>
      </c>
      <c r="O279" s="48"/>
      <c r="P279" s="48">
        <v>0</v>
      </c>
      <c r="Q279" s="48">
        <v>22629485</v>
      </c>
      <c r="R279" s="48"/>
      <c r="S279" s="48"/>
      <c r="T279" s="48">
        <v>1381352</v>
      </c>
      <c r="U279" s="48"/>
      <c r="V279" s="48"/>
      <c r="W279" s="48"/>
      <c r="X279" s="48">
        <v>14264</v>
      </c>
      <c r="Y279" s="48">
        <v>0</v>
      </c>
      <c r="Z279" s="48">
        <v>770</v>
      </c>
      <c r="AA279" s="48">
        <v>0</v>
      </c>
      <c r="AB279" s="48"/>
      <c r="AC279" s="48"/>
      <c r="AD279" s="48"/>
      <c r="AE279" s="48">
        <v>2805583</v>
      </c>
      <c r="AF279" s="48"/>
      <c r="AG279" s="48"/>
      <c r="AH279" s="48"/>
      <c r="AI279" s="48">
        <v>1071829</v>
      </c>
      <c r="AJ279" s="48">
        <v>49512</v>
      </c>
      <c r="AK279" s="48">
        <v>209121</v>
      </c>
      <c r="AL279" s="48"/>
      <c r="AM279" s="48"/>
      <c r="AN279" s="48"/>
      <c r="AO279" s="48"/>
      <c r="AP279" s="48">
        <v>51784</v>
      </c>
      <c r="AQ279" s="48">
        <v>2450587</v>
      </c>
      <c r="AR279" s="48"/>
      <c r="AS279" s="48">
        <v>8370133</v>
      </c>
      <c r="AT279" s="48">
        <v>1076619</v>
      </c>
      <c r="AU279" s="48">
        <v>4956928</v>
      </c>
      <c r="AV279" s="48">
        <v>191005</v>
      </c>
      <c r="AW279" s="48"/>
      <c r="AX279" s="48">
        <v>28621426</v>
      </c>
      <c r="AY279" s="48">
        <v>0</v>
      </c>
      <c r="AZ279" s="48">
        <v>33139</v>
      </c>
      <c r="BA279" s="48">
        <v>0</v>
      </c>
      <c r="BB279" s="48">
        <v>1195702</v>
      </c>
      <c r="BC279" s="48">
        <v>238853</v>
      </c>
      <c r="BD279" s="48"/>
      <c r="BE279" s="48">
        <v>118658</v>
      </c>
      <c r="BF279" s="48">
        <v>8296</v>
      </c>
      <c r="BG279" s="48">
        <v>15219952</v>
      </c>
      <c r="BH279" s="48">
        <v>8713318</v>
      </c>
      <c r="BI279" s="48">
        <v>3032714</v>
      </c>
      <c r="BJ279" s="48">
        <v>4266</v>
      </c>
      <c r="BK279" s="48">
        <v>20019</v>
      </c>
      <c r="BL279" s="48">
        <v>36510</v>
      </c>
      <c r="BM279" s="48"/>
      <c r="BN279" s="48">
        <v>0</v>
      </c>
      <c r="BO279" s="48"/>
      <c r="BP279" s="48">
        <v>18801123</v>
      </c>
      <c r="BQ279" s="48">
        <v>1768</v>
      </c>
      <c r="BR279" s="48">
        <v>7851336</v>
      </c>
      <c r="BS279" s="48">
        <v>31369</v>
      </c>
      <c r="BT279" s="48">
        <v>47319</v>
      </c>
      <c r="BU279" s="48">
        <v>2582900</v>
      </c>
      <c r="BV279" s="48">
        <v>7440477</v>
      </c>
      <c r="BW279" s="48">
        <v>270415</v>
      </c>
      <c r="BX279" s="48">
        <v>447087</v>
      </c>
      <c r="BY279" s="48">
        <v>1989</v>
      </c>
      <c r="BZ279" s="48">
        <v>121664</v>
      </c>
      <c r="CA279" s="48"/>
      <c r="CB279" s="48">
        <v>4800</v>
      </c>
      <c r="CC279" s="48">
        <v>391196</v>
      </c>
      <c r="CD279" s="48">
        <v>391196</v>
      </c>
      <c r="CE279" s="48">
        <v>55463087</v>
      </c>
      <c r="CF279" s="48">
        <v>38011</v>
      </c>
      <c r="CG279" s="48"/>
      <c r="CH279" s="48">
        <v>750000</v>
      </c>
      <c r="CI279" s="48"/>
      <c r="CJ279" s="48"/>
      <c r="CK279" s="48">
        <v>0</v>
      </c>
      <c r="CL279" s="48">
        <v>11582977</v>
      </c>
      <c r="CM279" s="48">
        <v>10842099</v>
      </c>
      <c r="CN279" s="48">
        <v>7500000</v>
      </c>
      <c r="CO279" s="48">
        <v>24750000</v>
      </c>
      <c r="CP279" s="48">
        <v>362780256</v>
      </c>
    </row>
    <row r="280" spans="1:94" x14ac:dyDescent="0.35">
      <c r="A280" t="s">
        <v>1362</v>
      </c>
      <c r="B280" s="48">
        <v>16750866</v>
      </c>
      <c r="C280" s="48">
        <v>15033410</v>
      </c>
      <c r="D280" s="48">
        <v>82199</v>
      </c>
      <c r="E280" s="48">
        <v>1635258</v>
      </c>
      <c r="F280" s="48">
        <v>23630352</v>
      </c>
      <c r="G280" s="48">
        <v>15678691</v>
      </c>
      <c r="H280" s="48">
        <v>7918973</v>
      </c>
      <c r="I280" s="48">
        <v>32688</v>
      </c>
      <c r="J280" s="48">
        <v>6400000</v>
      </c>
      <c r="K280" s="48"/>
      <c r="L280" s="48"/>
      <c r="M280" s="48"/>
      <c r="N280" s="48"/>
      <c r="O280" s="48"/>
      <c r="P280" s="48">
        <v>6400000</v>
      </c>
      <c r="Q280" s="48">
        <v>1611024</v>
      </c>
      <c r="R280" s="48">
        <v>853</v>
      </c>
      <c r="S280" s="48"/>
      <c r="T280" s="48">
        <v>401162</v>
      </c>
      <c r="U280" s="48"/>
      <c r="V280" s="48"/>
      <c r="W280" s="48"/>
      <c r="X280" s="48"/>
      <c r="Y280" s="48">
        <v>0</v>
      </c>
      <c r="Z280" s="48">
        <v>150</v>
      </c>
      <c r="AA280" s="48">
        <v>0</v>
      </c>
      <c r="AB280" s="48"/>
      <c r="AC280" s="48"/>
      <c r="AD280" s="48"/>
      <c r="AE280" s="48">
        <v>443843</v>
      </c>
      <c r="AF280" s="48"/>
      <c r="AG280" s="48"/>
      <c r="AH280" s="48"/>
      <c r="AI280" s="48">
        <v>210068</v>
      </c>
      <c r="AJ280" s="48">
        <v>2001</v>
      </c>
      <c r="AK280" s="48">
        <v>32590</v>
      </c>
      <c r="AL280" s="48"/>
      <c r="AM280" s="48"/>
      <c r="AN280" s="48"/>
      <c r="AO280" s="48"/>
      <c r="AP280" s="48">
        <v>64353</v>
      </c>
      <c r="AQ280" s="48">
        <v>327038</v>
      </c>
      <c r="AR280" s="48"/>
      <c r="AS280" s="48">
        <v>0</v>
      </c>
      <c r="AT280" s="48">
        <v>127866</v>
      </c>
      <c r="AU280" s="48">
        <v>0</v>
      </c>
      <c r="AV280" s="48">
        <v>1100</v>
      </c>
      <c r="AW280" s="48"/>
      <c r="AX280" s="48">
        <v>694530</v>
      </c>
      <c r="AY280" s="48"/>
      <c r="AZ280" s="48">
        <v>3488</v>
      </c>
      <c r="BA280" s="48">
        <v>3161</v>
      </c>
      <c r="BB280" s="48">
        <v>263794</v>
      </c>
      <c r="BC280" s="48">
        <v>20936</v>
      </c>
      <c r="BD280" s="48"/>
      <c r="BE280" s="48"/>
      <c r="BF280" s="48">
        <v>0</v>
      </c>
      <c r="BG280" s="48">
        <v>96803</v>
      </c>
      <c r="BH280" s="48">
        <v>14383</v>
      </c>
      <c r="BI280" s="48">
        <v>227019</v>
      </c>
      <c r="BJ280" s="48">
        <v>10664</v>
      </c>
      <c r="BK280" s="48">
        <v>3410</v>
      </c>
      <c r="BL280" s="48">
        <v>0</v>
      </c>
      <c r="BM280" s="48">
        <v>0</v>
      </c>
      <c r="BN280" s="48"/>
      <c r="BO280" s="48">
        <v>50871</v>
      </c>
      <c r="BP280" s="48">
        <v>4986122</v>
      </c>
      <c r="BQ280" s="48"/>
      <c r="BR280" s="48">
        <v>1648875</v>
      </c>
      <c r="BS280" s="48">
        <v>979</v>
      </c>
      <c r="BT280" s="48"/>
      <c r="BU280" s="48">
        <v>1201158</v>
      </c>
      <c r="BV280" s="48">
        <v>2044292</v>
      </c>
      <c r="BW280" s="48"/>
      <c r="BX280" s="48">
        <v>3719</v>
      </c>
      <c r="BY280" s="48"/>
      <c r="BZ280" s="48">
        <v>84766</v>
      </c>
      <c r="CA280" s="48"/>
      <c r="CB280" s="48">
        <v>2333</v>
      </c>
      <c r="CC280" s="48">
        <v>0</v>
      </c>
      <c r="CD280" s="48">
        <v>0</v>
      </c>
      <c r="CE280" s="48">
        <v>30409</v>
      </c>
      <c r="CF280" s="48">
        <v>30409</v>
      </c>
      <c r="CG280" s="48"/>
      <c r="CH280" s="48"/>
      <c r="CI280" s="48"/>
      <c r="CJ280" s="48"/>
      <c r="CK280" s="48">
        <v>0</v>
      </c>
      <c r="CL280" s="48">
        <v>0</v>
      </c>
      <c r="CM280" s="48">
        <v>0</v>
      </c>
      <c r="CN280" s="48">
        <v>0</v>
      </c>
      <c r="CO280" s="48">
        <v>0</v>
      </c>
      <c r="CP280" s="48">
        <v>54103303</v>
      </c>
    </row>
    <row r="281" spans="1:94" x14ac:dyDescent="0.35">
      <c r="A281" t="s">
        <v>1367</v>
      </c>
      <c r="B281" s="48">
        <v>65120281</v>
      </c>
      <c r="C281" s="48">
        <v>56947295</v>
      </c>
      <c r="D281" s="48">
        <v>1596091</v>
      </c>
      <c r="E281" s="48">
        <v>6576896</v>
      </c>
      <c r="F281" s="48">
        <v>60459734</v>
      </c>
      <c r="G281" s="48">
        <v>35990532</v>
      </c>
      <c r="H281" s="48">
        <v>24364764</v>
      </c>
      <c r="I281" s="48">
        <v>104439</v>
      </c>
      <c r="J281" s="48">
        <v>12800000</v>
      </c>
      <c r="K281" s="48"/>
      <c r="L281" s="48"/>
      <c r="M281" s="48"/>
      <c r="N281" s="48"/>
      <c r="O281" s="48"/>
      <c r="P281" s="48">
        <v>12800000</v>
      </c>
      <c r="Q281" s="48">
        <v>2705758</v>
      </c>
      <c r="R281" s="48"/>
      <c r="S281" s="48"/>
      <c r="T281" s="48">
        <v>195310</v>
      </c>
      <c r="U281" s="48"/>
      <c r="V281" s="48"/>
      <c r="W281" s="48"/>
      <c r="X281" s="48"/>
      <c r="Y281" s="48">
        <v>1678</v>
      </c>
      <c r="Z281" s="48">
        <v>0</v>
      </c>
      <c r="AA281" s="48">
        <v>0</v>
      </c>
      <c r="AB281" s="48"/>
      <c r="AC281" s="48"/>
      <c r="AD281" s="48"/>
      <c r="AE281" s="48">
        <v>941485</v>
      </c>
      <c r="AF281" s="48"/>
      <c r="AG281" s="48"/>
      <c r="AH281" s="48">
        <v>18031</v>
      </c>
      <c r="AI281" s="48">
        <v>729047</v>
      </c>
      <c r="AJ281" s="48">
        <v>43798</v>
      </c>
      <c r="AK281" s="48">
        <v>107276</v>
      </c>
      <c r="AL281" s="48"/>
      <c r="AM281" s="48"/>
      <c r="AN281" s="48"/>
      <c r="AO281" s="48"/>
      <c r="AP281" s="48">
        <v>60331</v>
      </c>
      <c r="AQ281" s="48">
        <v>491032</v>
      </c>
      <c r="AR281" s="48"/>
      <c r="AS281" s="48">
        <v>0</v>
      </c>
      <c r="AT281" s="48">
        <v>117769</v>
      </c>
      <c r="AU281" s="48">
        <v>0</v>
      </c>
      <c r="AV281" s="48"/>
      <c r="AW281" s="48"/>
      <c r="AX281" s="48">
        <v>20431242</v>
      </c>
      <c r="AY281" s="48">
        <v>33475</v>
      </c>
      <c r="AZ281" s="48">
        <v>0</v>
      </c>
      <c r="BA281" s="48">
        <v>0</v>
      </c>
      <c r="BB281" s="48">
        <v>950000</v>
      </c>
      <c r="BC281" s="48">
        <v>147334</v>
      </c>
      <c r="BD281" s="48"/>
      <c r="BE281" s="48">
        <v>33682</v>
      </c>
      <c r="BF281" s="48">
        <v>0</v>
      </c>
      <c r="BG281" s="48">
        <v>9953201</v>
      </c>
      <c r="BH281" s="48">
        <v>8769479</v>
      </c>
      <c r="BI281" s="48">
        <v>392000</v>
      </c>
      <c r="BJ281" s="48"/>
      <c r="BK281" s="48"/>
      <c r="BL281" s="48">
        <v>0</v>
      </c>
      <c r="BM281" s="48">
        <v>151639</v>
      </c>
      <c r="BN281" s="48"/>
      <c r="BO281" s="48">
        <v>433</v>
      </c>
      <c r="BP281" s="48">
        <v>10374726</v>
      </c>
      <c r="BQ281" s="48"/>
      <c r="BR281" s="48">
        <v>4196000</v>
      </c>
      <c r="BS281" s="48"/>
      <c r="BT281" s="48"/>
      <c r="BU281" s="48">
        <v>1866079</v>
      </c>
      <c r="BV281" s="48">
        <v>3883214</v>
      </c>
      <c r="BW281" s="48">
        <v>244992</v>
      </c>
      <c r="BX281" s="48">
        <v>1717</v>
      </c>
      <c r="BY281" s="48"/>
      <c r="BZ281" s="48">
        <v>182725</v>
      </c>
      <c r="CA281" s="48"/>
      <c r="CB281" s="48"/>
      <c r="CC281" s="48">
        <v>150822</v>
      </c>
      <c r="CD281" s="48">
        <v>150822</v>
      </c>
      <c r="CE281" s="48">
        <v>5395000</v>
      </c>
      <c r="CF281" s="48"/>
      <c r="CG281" s="48"/>
      <c r="CH281" s="48">
        <v>250000</v>
      </c>
      <c r="CI281" s="48"/>
      <c r="CJ281" s="48"/>
      <c r="CK281" s="48">
        <v>0</v>
      </c>
      <c r="CL281" s="48">
        <v>825000</v>
      </c>
      <c r="CM281" s="48">
        <v>2310000</v>
      </c>
      <c r="CN281" s="48">
        <v>360000</v>
      </c>
      <c r="CO281" s="48">
        <v>1650000</v>
      </c>
      <c r="CP281" s="48">
        <v>177437565</v>
      </c>
    </row>
    <row r="282" spans="1:94" x14ac:dyDescent="0.35">
      <c r="A282" t="s">
        <v>1370</v>
      </c>
      <c r="B282" s="48">
        <v>31596627</v>
      </c>
      <c r="C282" s="48">
        <v>25657245</v>
      </c>
      <c r="D282" s="48">
        <v>2642801</v>
      </c>
      <c r="E282" s="48">
        <v>3296581</v>
      </c>
      <c r="F282" s="48">
        <v>26735634</v>
      </c>
      <c r="G282" s="48">
        <v>15466880</v>
      </c>
      <c r="H282" s="48">
        <v>11230411</v>
      </c>
      <c r="I282" s="48">
        <v>38344</v>
      </c>
      <c r="J282" s="48">
        <v>11200000</v>
      </c>
      <c r="K282" s="48"/>
      <c r="L282" s="48"/>
      <c r="M282" s="48"/>
      <c r="N282" s="48"/>
      <c r="O282" s="48"/>
      <c r="P282" s="48">
        <v>11200000</v>
      </c>
      <c r="Q282" s="48">
        <v>5842416</v>
      </c>
      <c r="R282" s="48"/>
      <c r="S282" s="48"/>
      <c r="T282" s="48">
        <v>3041</v>
      </c>
      <c r="U282" s="48"/>
      <c r="V282" s="48"/>
      <c r="W282" s="48"/>
      <c r="X282" s="48"/>
      <c r="Y282" s="48">
        <v>42251</v>
      </c>
      <c r="Z282" s="48">
        <v>5461</v>
      </c>
      <c r="AA282" s="48">
        <v>7167</v>
      </c>
      <c r="AB282" s="48"/>
      <c r="AC282" s="48"/>
      <c r="AD282" s="48"/>
      <c r="AE282" s="48">
        <v>854062</v>
      </c>
      <c r="AF282" s="48"/>
      <c r="AG282" s="48"/>
      <c r="AH282" s="48">
        <v>4508</v>
      </c>
      <c r="AI282" s="48">
        <v>678372</v>
      </c>
      <c r="AJ282" s="48">
        <v>22778</v>
      </c>
      <c r="AK282" s="48">
        <v>26354</v>
      </c>
      <c r="AL282" s="48"/>
      <c r="AM282" s="48"/>
      <c r="AN282" s="48">
        <v>45410</v>
      </c>
      <c r="AO282" s="48"/>
      <c r="AP282" s="48">
        <v>0</v>
      </c>
      <c r="AQ282" s="48">
        <v>428463</v>
      </c>
      <c r="AR282" s="48">
        <v>0</v>
      </c>
      <c r="AS282" s="48">
        <v>869624</v>
      </c>
      <c r="AT282" s="48">
        <v>4562</v>
      </c>
      <c r="AU282" s="48">
        <v>2393000</v>
      </c>
      <c r="AV282" s="48">
        <v>0</v>
      </c>
      <c r="AW282" s="48">
        <v>457363</v>
      </c>
      <c r="AX282" s="48">
        <v>10542026</v>
      </c>
      <c r="AY282" s="48"/>
      <c r="AZ282" s="48">
        <v>5233</v>
      </c>
      <c r="BA282" s="48">
        <v>0</v>
      </c>
      <c r="BB282" s="48">
        <v>13794</v>
      </c>
      <c r="BC282" s="48">
        <v>37591</v>
      </c>
      <c r="BD282" s="48"/>
      <c r="BE282" s="48">
        <v>655</v>
      </c>
      <c r="BF282" s="48">
        <v>0</v>
      </c>
      <c r="BG282" s="48">
        <v>3327071</v>
      </c>
      <c r="BH282" s="48">
        <v>6517916</v>
      </c>
      <c r="BI282" s="48">
        <v>637000</v>
      </c>
      <c r="BJ282" s="48"/>
      <c r="BK282" s="48">
        <v>2766</v>
      </c>
      <c r="BL282" s="48">
        <v>0</v>
      </c>
      <c r="BM282" s="48">
        <v>0</v>
      </c>
      <c r="BN282" s="48"/>
      <c r="BO282" s="48"/>
      <c r="BP282" s="48">
        <v>8617068</v>
      </c>
      <c r="BQ282" s="48"/>
      <c r="BR282" s="48">
        <v>3489359</v>
      </c>
      <c r="BS282" s="48">
        <v>48957</v>
      </c>
      <c r="BT282" s="48">
        <v>6774</v>
      </c>
      <c r="BU282" s="48">
        <v>260718</v>
      </c>
      <c r="BV282" s="48">
        <v>2460584</v>
      </c>
      <c r="BW282" s="48">
        <v>2033287</v>
      </c>
      <c r="BX282" s="48">
        <v>161311</v>
      </c>
      <c r="BY282" s="48"/>
      <c r="BZ282" s="48">
        <v>57989</v>
      </c>
      <c r="CA282" s="48"/>
      <c r="CB282" s="48">
        <v>98088</v>
      </c>
      <c r="CC282" s="48">
        <v>131970</v>
      </c>
      <c r="CD282" s="48">
        <v>131970</v>
      </c>
      <c r="CE282" s="48">
        <v>8850000</v>
      </c>
      <c r="CF282" s="48"/>
      <c r="CG282" s="48"/>
      <c r="CH282" s="48"/>
      <c r="CI282" s="48"/>
      <c r="CJ282" s="48"/>
      <c r="CK282" s="48">
        <v>0</v>
      </c>
      <c r="CL282" s="48">
        <v>1875000</v>
      </c>
      <c r="CM282" s="48">
        <v>2520000</v>
      </c>
      <c r="CN282" s="48">
        <v>855000</v>
      </c>
      <c r="CO282" s="48">
        <v>3600000</v>
      </c>
      <c r="CP282" s="48">
        <v>103515741</v>
      </c>
    </row>
    <row r="283" spans="1:94" x14ac:dyDescent="0.35">
      <c r="A283" t="s">
        <v>1376</v>
      </c>
      <c r="B283" s="48">
        <v>74319154</v>
      </c>
      <c r="C283" s="48">
        <v>59038666</v>
      </c>
      <c r="D283" s="48">
        <v>7496514</v>
      </c>
      <c r="E283" s="48">
        <v>7783974</v>
      </c>
      <c r="F283" s="48">
        <v>67385092</v>
      </c>
      <c r="G283" s="48">
        <v>37301699</v>
      </c>
      <c r="H283" s="48">
        <v>30049017</v>
      </c>
      <c r="I283" s="48">
        <v>34376</v>
      </c>
      <c r="J283" s="48">
        <v>19206040</v>
      </c>
      <c r="K283" s="48"/>
      <c r="L283" s="48"/>
      <c r="M283" s="48"/>
      <c r="N283" s="48"/>
      <c r="O283" s="48"/>
      <c r="P283" s="48">
        <v>19206040</v>
      </c>
      <c r="Q283" s="48">
        <v>7792437</v>
      </c>
      <c r="R283" s="48"/>
      <c r="S283" s="48"/>
      <c r="T283" s="48">
        <v>1337050</v>
      </c>
      <c r="U283" s="48"/>
      <c r="V283" s="48"/>
      <c r="W283" s="48"/>
      <c r="X283" s="48"/>
      <c r="Y283" s="48">
        <v>5763</v>
      </c>
      <c r="Z283" s="48">
        <v>8539</v>
      </c>
      <c r="AA283" s="48">
        <v>283</v>
      </c>
      <c r="AB283" s="48"/>
      <c r="AC283" s="48"/>
      <c r="AD283" s="48"/>
      <c r="AE283" s="48">
        <v>14547</v>
      </c>
      <c r="AF283" s="48"/>
      <c r="AG283" s="48"/>
      <c r="AH283" s="48"/>
      <c r="AI283" s="48">
        <v>951967</v>
      </c>
      <c r="AJ283" s="48">
        <v>0</v>
      </c>
      <c r="AK283" s="48">
        <v>124251</v>
      </c>
      <c r="AL283" s="48"/>
      <c r="AM283" s="48">
        <v>6410</v>
      </c>
      <c r="AN283" s="48"/>
      <c r="AO283" s="48"/>
      <c r="AP283" s="48">
        <v>60331</v>
      </c>
      <c r="AQ283" s="48">
        <v>1758355</v>
      </c>
      <c r="AR283" s="48">
        <v>5</v>
      </c>
      <c r="AS283" s="48">
        <v>1413139</v>
      </c>
      <c r="AT283" s="48">
        <v>581106</v>
      </c>
      <c r="AU283" s="48">
        <v>1452893</v>
      </c>
      <c r="AV283" s="48">
        <v>77799</v>
      </c>
      <c r="AW283" s="48"/>
      <c r="AX283" s="48">
        <v>8407637</v>
      </c>
      <c r="AY283" s="48"/>
      <c r="AZ283" s="48">
        <v>0</v>
      </c>
      <c r="BA283" s="48">
        <v>0</v>
      </c>
      <c r="BB283" s="48">
        <v>288000</v>
      </c>
      <c r="BC283" s="48">
        <v>69768</v>
      </c>
      <c r="BD283" s="48"/>
      <c r="BE283" s="48">
        <v>33027</v>
      </c>
      <c r="BF283" s="48">
        <v>0</v>
      </c>
      <c r="BG283" s="48">
        <v>7061421</v>
      </c>
      <c r="BH283" s="48">
        <v>0</v>
      </c>
      <c r="BI283" s="48">
        <v>539000</v>
      </c>
      <c r="BJ283" s="48">
        <v>5322</v>
      </c>
      <c r="BK283" s="48">
        <v>2766</v>
      </c>
      <c r="BL283" s="48">
        <v>0</v>
      </c>
      <c r="BM283" s="48">
        <v>102672</v>
      </c>
      <c r="BN283" s="48"/>
      <c r="BO283" s="48">
        <v>305662</v>
      </c>
      <c r="BP283" s="48">
        <v>7413022</v>
      </c>
      <c r="BQ283" s="48"/>
      <c r="BR283" s="48">
        <v>3289122</v>
      </c>
      <c r="BS283" s="48"/>
      <c r="BT283" s="48"/>
      <c r="BU283" s="48">
        <v>1314432</v>
      </c>
      <c r="BV283" s="48">
        <v>2568620</v>
      </c>
      <c r="BW283" s="48"/>
      <c r="BX283" s="48">
        <v>144448</v>
      </c>
      <c r="BY283" s="48">
        <v>994</v>
      </c>
      <c r="BZ283" s="48">
        <v>83741</v>
      </c>
      <c r="CA283" s="48"/>
      <c r="CB283" s="48">
        <v>11664</v>
      </c>
      <c r="CC283" s="48">
        <v>0</v>
      </c>
      <c r="CD283" s="48">
        <v>0</v>
      </c>
      <c r="CE283" s="48">
        <v>13275000</v>
      </c>
      <c r="CF283" s="48"/>
      <c r="CG283" s="48"/>
      <c r="CH283" s="48"/>
      <c r="CI283" s="48"/>
      <c r="CJ283" s="48"/>
      <c r="CK283" s="48">
        <v>0</v>
      </c>
      <c r="CL283" s="48">
        <v>3000000</v>
      </c>
      <c r="CM283" s="48">
        <v>3150000</v>
      </c>
      <c r="CN283" s="48">
        <v>1125000</v>
      </c>
      <c r="CO283" s="48">
        <v>6000000</v>
      </c>
      <c r="CP283" s="48">
        <v>197798381</v>
      </c>
    </row>
    <row r="284" spans="1:94" x14ac:dyDescent="0.35">
      <c r="A284" t="s">
        <v>1378</v>
      </c>
      <c r="B284" s="48">
        <v>10653715</v>
      </c>
      <c r="C284" s="48">
        <v>10242614</v>
      </c>
      <c r="D284" s="48">
        <v>376434</v>
      </c>
      <c r="E284" s="48">
        <v>34666</v>
      </c>
      <c r="F284" s="48">
        <v>8479420</v>
      </c>
      <c r="G284" s="48">
        <v>5459656</v>
      </c>
      <c r="H284" s="48">
        <v>3013726</v>
      </c>
      <c r="I284" s="48">
        <v>6039</v>
      </c>
      <c r="J284" s="48">
        <v>6040</v>
      </c>
      <c r="K284" s="48"/>
      <c r="L284" s="48"/>
      <c r="M284" s="48"/>
      <c r="N284" s="48"/>
      <c r="O284" s="48"/>
      <c r="P284" s="48">
        <v>6040</v>
      </c>
      <c r="Q284" s="48">
        <v>780645</v>
      </c>
      <c r="R284" s="48"/>
      <c r="S284" s="48"/>
      <c r="T284" s="48">
        <v>509262</v>
      </c>
      <c r="U284" s="48"/>
      <c r="V284" s="48"/>
      <c r="W284" s="48">
        <v>0</v>
      </c>
      <c r="X284" s="48"/>
      <c r="Y284" s="48">
        <v>5452</v>
      </c>
      <c r="Z284" s="48">
        <v>46172</v>
      </c>
      <c r="AA284" s="48"/>
      <c r="AB284" s="48"/>
      <c r="AC284" s="48"/>
      <c r="AD284" s="48"/>
      <c r="AE284" s="48">
        <v>0</v>
      </c>
      <c r="AF284" s="48"/>
      <c r="AG284" s="48"/>
      <c r="AH284" s="48"/>
      <c r="AI284" s="48">
        <v>16403</v>
      </c>
      <c r="AJ284" s="48">
        <v>0</v>
      </c>
      <c r="AK284" s="48">
        <v>0</v>
      </c>
      <c r="AL284" s="48"/>
      <c r="AM284" s="48"/>
      <c r="AN284" s="48">
        <v>0</v>
      </c>
      <c r="AO284" s="48"/>
      <c r="AP284" s="48">
        <v>0</v>
      </c>
      <c r="AQ284" s="48">
        <v>105421</v>
      </c>
      <c r="AR284" s="48"/>
      <c r="AS284" s="48">
        <v>0</v>
      </c>
      <c r="AT284" s="48">
        <v>97935</v>
      </c>
      <c r="AU284" s="48">
        <v>0</v>
      </c>
      <c r="AV284" s="48"/>
      <c r="AW284" s="48"/>
      <c r="AX284" s="48">
        <v>211381</v>
      </c>
      <c r="AY284" s="48"/>
      <c r="AZ284" s="48">
        <v>0</v>
      </c>
      <c r="BA284" s="48">
        <v>0</v>
      </c>
      <c r="BB284" s="48">
        <v>159000</v>
      </c>
      <c r="BC284" s="48">
        <v>0</v>
      </c>
      <c r="BD284" s="48"/>
      <c r="BE284" s="48"/>
      <c r="BF284" s="48">
        <v>0</v>
      </c>
      <c r="BG284" s="48">
        <v>3381</v>
      </c>
      <c r="BH284" s="48">
        <v>0</v>
      </c>
      <c r="BI284" s="48">
        <v>49000</v>
      </c>
      <c r="BJ284" s="48"/>
      <c r="BK284" s="48"/>
      <c r="BL284" s="48">
        <v>0</v>
      </c>
      <c r="BM284" s="48">
        <v>0</v>
      </c>
      <c r="BN284" s="48"/>
      <c r="BO284" s="48"/>
      <c r="BP284" s="48">
        <v>1830456</v>
      </c>
      <c r="BQ284" s="48"/>
      <c r="BR284" s="48">
        <v>1127896</v>
      </c>
      <c r="BS284" s="48"/>
      <c r="BT284" s="48"/>
      <c r="BU284" s="48">
        <v>342967</v>
      </c>
      <c r="BV284" s="48">
        <v>351175</v>
      </c>
      <c r="BW284" s="48"/>
      <c r="BX284" s="48"/>
      <c r="BY284" s="48"/>
      <c r="BZ284" s="48">
        <v>4919</v>
      </c>
      <c r="CA284" s="48"/>
      <c r="CB284" s="48">
        <v>3499</v>
      </c>
      <c r="CC284" s="48">
        <v>0</v>
      </c>
      <c r="CD284" s="48">
        <v>0</v>
      </c>
      <c r="CE284" s="48">
        <v>0</v>
      </c>
      <c r="CF284" s="48"/>
      <c r="CG284" s="48"/>
      <c r="CH284" s="48"/>
      <c r="CI284" s="48"/>
      <c r="CJ284" s="48"/>
      <c r="CK284" s="48">
        <v>0</v>
      </c>
      <c r="CL284" s="48"/>
      <c r="CM284" s="48">
        <v>0</v>
      </c>
      <c r="CN284" s="48">
        <v>0</v>
      </c>
      <c r="CO284" s="48"/>
      <c r="CP284" s="48">
        <v>21961657</v>
      </c>
    </row>
    <row r="285" spans="1:94" x14ac:dyDescent="0.35">
      <c r="A285" t="s">
        <v>1965</v>
      </c>
      <c r="B285" s="48">
        <v>20087745</v>
      </c>
      <c r="C285" s="48">
        <v>16096913</v>
      </c>
      <c r="D285" s="48">
        <v>2107681</v>
      </c>
      <c r="E285" s="48">
        <v>1883151</v>
      </c>
      <c r="F285" s="48">
        <v>20174946</v>
      </c>
      <c r="G285" s="48">
        <v>12115919</v>
      </c>
      <c r="H285" s="48">
        <v>8051665</v>
      </c>
      <c r="I285" s="48">
        <v>7363</v>
      </c>
      <c r="J285" s="48">
        <v>0</v>
      </c>
      <c r="K285" s="48"/>
      <c r="L285" s="48"/>
      <c r="M285" s="48"/>
      <c r="N285" s="48"/>
      <c r="O285" s="48"/>
      <c r="P285" s="48">
        <v>0</v>
      </c>
      <c r="Q285" s="48">
        <v>2212599</v>
      </c>
      <c r="R285" s="48"/>
      <c r="S285" s="48"/>
      <c r="T285" s="48">
        <v>528199</v>
      </c>
      <c r="U285" s="48"/>
      <c r="V285" s="48"/>
      <c r="W285" s="48"/>
      <c r="X285" s="48"/>
      <c r="Y285" s="48">
        <v>4089</v>
      </c>
      <c r="Z285" s="48">
        <v>1539</v>
      </c>
      <c r="AA285" s="48"/>
      <c r="AB285" s="48"/>
      <c r="AC285" s="48"/>
      <c r="AD285" s="48"/>
      <c r="AE285" s="48">
        <v>336245</v>
      </c>
      <c r="AF285" s="48"/>
      <c r="AG285" s="48"/>
      <c r="AH285" s="48"/>
      <c r="AI285" s="48">
        <v>21812</v>
      </c>
      <c r="AJ285" s="48">
        <v>37430</v>
      </c>
      <c r="AK285" s="48">
        <v>17653</v>
      </c>
      <c r="AL285" s="48"/>
      <c r="AM285" s="48"/>
      <c r="AN285" s="48"/>
      <c r="AO285" s="48"/>
      <c r="AP285" s="48">
        <v>16088</v>
      </c>
      <c r="AQ285" s="48">
        <v>405421</v>
      </c>
      <c r="AR285" s="48"/>
      <c r="AS285" s="48">
        <v>434812</v>
      </c>
      <c r="AT285" s="48">
        <v>93039</v>
      </c>
      <c r="AU285" s="48">
        <v>427321</v>
      </c>
      <c r="AV285" s="48"/>
      <c r="AW285" s="48"/>
      <c r="AX285" s="48">
        <v>126534</v>
      </c>
      <c r="AY285" s="48"/>
      <c r="AZ285" s="48"/>
      <c r="BA285" s="48">
        <v>0</v>
      </c>
      <c r="BB285" s="48">
        <v>0</v>
      </c>
      <c r="BC285" s="48">
        <v>0</v>
      </c>
      <c r="BD285" s="48"/>
      <c r="BE285" s="48"/>
      <c r="BF285" s="48">
        <v>0</v>
      </c>
      <c r="BG285" s="48">
        <v>6420</v>
      </c>
      <c r="BH285" s="48">
        <v>0</v>
      </c>
      <c r="BI285" s="48">
        <v>98000</v>
      </c>
      <c r="BJ285" s="48"/>
      <c r="BK285" s="48"/>
      <c r="BL285" s="48">
        <v>0</v>
      </c>
      <c r="BM285" s="48">
        <v>22114</v>
      </c>
      <c r="BN285" s="48"/>
      <c r="BO285" s="48"/>
      <c r="BP285" s="48">
        <v>5225238</v>
      </c>
      <c r="BQ285" s="48"/>
      <c r="BR285" s="48">
        <v>2255793</v>
      </c>
      <c r="BS285" s="48"/>
      <c r="BT285" s="48"/>
      <c r="BU285" s="48">
        <v>2561180</v>
      </c>
      <c r="BV285" s="48">
        <v>262071</v>
      </c>
      <c r="BW285" s="48">
        <v>40887</v>
      </c>
      <c r="BX285" s="48">
        <v>0</v>
      </c>
      <c r="BY285" s="48"/>
      <c r="BZ285" s="48">
        <v>81979</v>
      </c>
      <c r="CA285" s="48"/>
      <c r="CB285" s="48">
        <v>23328</v>
      </c>
      <c r="CC285" s="48">
        <v>141396</v>
      </c>
      <c r="CD285" s="48">
        <v>141396</v>
      </c>
      <c r="CE285" s="48">
        <v>0</v>
      </c>
      <c r="CF285" s="48"/>
      <c r="CG285" s="48"/>
      <c r="CH285" s="48">
        <v>0</v>
      </c>
      <c r="CI285" s="48"/>
      <c r="CJ285" s="48"/>
      <c r="CK285" s="48">
        <v>0</v>
      </c>
      <c r="CL285" s="48"/>
      <c r="CM285" s="48">
        <v>0</v>
      </c>
      <c r="CN285" s="48">
        <v>0</v>
      </c>
      <c r="CO285" s="48"/>
      <c r="CP285" s="48">
        <v>48091922</v>
      </c>
    </row>
    <row r="286" spans="1:94" x14ac:dyDescent="0.35">
      <c r="A286" t="s">
        <v>1381</v>
      </c>
      <c r="B286" s="48">
        <v>17604084</v>
      </c>
      <c r="C286" s="48">
        <v>14249468</v>
      </c>
      <c r="D286" s="48">
        <v>1757461</v>
      </c>
      <c r="E286" s="48">
        <v>1597155</v>
      </c>
      <c r="F286" s="48">
        <v>12643608</v>
      </c>
      <c r="G286" s="48">
        <v>6670721</v>
      </c>
      <c r="H286" s="48">
        <v>5964254</v>
      </c>
      <c r="I286" s="48">
        <v>8633</v>
      </c>
      <c r="J286" s="48">
        <v>0</v>
      </c>
      <c r="K286" s="48"/>
      <c r="L286" s="48"/>
      <c r="M286" s="48"/>
      <c r="N286" s="48"/>
      <c r="O286" s="48"/>
      <c r="P286" s="48">
        <v>0</v>
      </c>
      <c r="Q286" s="48">
        <v>1345815</v>
      </c>
      <c r="R286" s="48"/>
      <c r="S286" s="48"/>
      <c r="T286" s="48">
        <v>244838</v>
      </c>
      <c r="U286" s="48"/>
      <c r="V286" s="48"/>
      <c r="W286" s="48"/>
      <c r="X286" s="48"/>
      <c r="Y286" s="48">
        <v>0</v>
      </c>
      <c r="Z286" s="48">
        <v>0</v>
      </c>
      <c r="AA286" s="48">
        <v>0</v>
      </c>
      <c r="AB286" s="48"/>
      <c r="AC286" s="48"/>
      <c r="AD286" s="48">
        <v>1098</v>
      </c>
      <c r="AE286" s="48">
        <v>1098</v>
      </c>
      <c r="AF286" s="48"/>
      <c r="AG286" s="48"/>
      <c r="AH286" s="48"/>
      <c r="AI286" s="48">
        <v>9942</v>
      </c>
      <c r="AJ286" s="48">
        <v>1929</v>
      </c>
      <c r="AK286" s="48">
        <v>3062</v>
      </c>
      <c r="AL286" s="48"/>
      <c r="AM286" s="48"/>
      <c r="AN286" s="48"/>
      <c r="AO286" s="48"/>
      <c r="AP286" s="48">
        <v>0</v>
      </c>
      <c r="AQ286" s="48">
        <v>0</v>
      </c>
      <c r="AR286" s="48"/>
      <c r="AS286" s="48">
        <v>652218</v>
      </c>
      <c r="AT286" s="48">
        <v>89774</v>
      </c>
      <c r="AU286" s="48">
        <v>341857</v>
      </c>
      <c r="AV286" s="48">
        <v>0</v>
      </c>
      <c r="AW286" s="48"/>
      <c r="AX286" s="48">
        <v>4317455</v>
      </c>
      <c r="AY286" s="48"/>
      <c r="AZ286" s="48">
        <v>0</v>
      </c>
      <c r="BA286" s="48">
        <v>0</v>
      </c>
      <c r="BB286" s="48">
        <v>31401</v>
      </c>
      <c r="BC286" s="48">
        <v>0</v>
      </c>
      <c r="BD286" s="48"/>
      <c r="BE286" s="48">
        <v>7180</v>
      </c>
      <c r="BF286" s="48">
        <v>0</v>
      </c>
      <c r="BG286" s="48">
        <v>0</v>
      </c>
      <c r="BH286" s="48">
        <v>4265000</v>
      </c>
      <c r="BI286" s="48">
        <v>0</v>
      </c>
      <c r="BJ286" s="48"/>
      <c r="BK286" s="48"/>
      <c r="BL286" s="48">
        <v>0</v>
      </c>
      <c r="BM286" s="48">
        <v>0</v>
      </c>
      <c r="BN286" s="48"/>
      <c r="BO286" s="48">
        <v>13874</v>
      </c>
      <c r="BP286" s="48">
        <v>1013821</v>
      </c>
      <c r="BQ286" s="48"/>
      <c r="BR286" s="48">
        <v>71388</v>
      </c>
      <c r="BS286" s="48">
        <v>2938</v>
      </c>
      <c r="BT286" s="48"/>
      <c r="BU286" s="48"/>
      <c r="BV286" s="48">
        <v>917972</v>
      </c>
      <c r="BW286" s="48"/>
      <c r="BX286" s="48">
        <v>1653</v>
      </c>
      <c r="BY286" s="48"/>
      <c r="BZ286" s="48"/>
      <c r="CA286" s="48">
        <v>878</v>
      </c>
      <c r="CB286" s="48">
        <v>18993</v>
      </c>
      <c r="CC286" s="48">
        <v>0</v>
      </c>
      <c r="CD286" s="48">
        <v>0</v>
      </c>
      <c r="CE286" s="48">
        <v>0</v>
      </c>
      <c r="CF286" s="48"/>
      <c r="CG286" s="48"/>
      <c r="CH286" s="48"/>
      <c r="CI286" s="48"/>
      <c r="CJ286" s="48"/>
      <c r="CK286" s="48">
        <v>0</v>
      </c>
      <c r="CL286" s="48">
        <v>0</v>
      </c>
      <c r="CM286" s="48">
        <v>0</v>
      </c>
      <c r="CN286" s="48">
        <v>0</v>
      </c>
      <c r="CO286" s="48">
        <v>0</v>
      </c>
      <c r="CP286" s="48">
        <v>41286121</v>
      </c>
    </row>
    <row r="287" spans="1:94" x14ac:dyDescent="0.35">
      <c r="A287" t="s">
        <v>1383</v>
      </c>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v>4643519</v>
      </c>
      <c r="AY287" s="48"/>
      <c r="AZ287" s="48"/>
      <c r="BA287" s="48"/>
      <c r="BB287" s="48"/>
      <c r="BC287" s="48"/>
      <c r="BD287" s="48"/>
      <c r="BE287" s="48"/>
      <c r="BF287" s="48"/>
      <c r="BG287" s="48"/>
      <c r="BH287" s="48"/>
      <c r="BI287" s="48"/>
      <c r="BJ287" s="48"/>
      <c r="BK287" s="48"/>
      <c r="BL287" s="48">
        <v>32943</v>
      </c>
      <c r="BM287" s="48">
        <v>0</v>
      </c>
      <c r="BN287" s="48"/>
      <c r="BO287" s="48"/>
      <c r="BP287" s="48">
        <v>523204</v>
      </c>
      <c r="BQ287" s="48"/>
      <c r="BR287" s="48">
        <v>338369</v>
      </c>
      <c r="BS287" s="48"/>
      <c r="BT287" s="48"/>
      <c r="BU287" s="48">
        <v>0</v>
      </c>
      <c r="BV287" s="48">
        <v>174998</v>
      </c>
      <c r="BW287" s="48"/>
      <c r="BX287" s="48"/>
      <c r="BY287" s="48"/>
      <c r="BZ287" s="48">
        <v>9837</v>
      </c>
      <c r="CA287" s="48"/>
      <c r="CB287" s="48"/>
      <c r="CC287" s="48">
        <v>28279</v>
      </c>
      <c r="CD287" s="48">
        <v>28279</v>
      </c>
      <c r="CE287" s="48">
        <v>0</v>
      </c>
      <c r="CF287" s="48"/>
      <c r="CG287" s="48"/>
      <c r="CH287" s="48"/>
      <c r="CI287" s="48"/>
      <c r="CJ287" s="48"/>
      <c r="CK287" s="48">
        <v>0</v>
      </c>
      <c r="CL287" s="48"/>
      <c r="CM287" s="48">
        <v>0</v>
      </c>
      <c r="CN287" s="48">
        <v>0</v>
      </c>
      <c r="CO287" s="48"/>
      <c r="CP287" s="48">
        <v>22760410</v>
      </c>
    </row>
    <row r="288" spans="1:94" x14ac:dyDescent="0.35">
      <c r="A288" t="s">
        <v>1385</v>
      </c>
      <c r="B288" s="48">
        <v>7079731</v>
      </c>
      <c r="C288" s="48">
        <v>6942407</v>
      </c>
      <c r="D288" s="48">
        <v>45975</v>
      </c>
      <c r="E288" s="48">
        <v>91349</v>
      </c>
      <c r="F288" s="48">
        <v>8733310</v>
      </c>
      <c r="G288" s="48">
        <v>7369668</v>
      </c>
      <c r="H288" s="48">
        <v>1283441</v>
      </c>
      <c r="I288" s="48">
        <v>80201</v>
      </c>
      <c r="J288" s="48"/>
      <c r="K288" s="48"/>
      <c r="L288" s="48"/>
      <c r="M288" s="48"/>
      <c r="N288" s="48"/>
      <c r="O288" s="48"/>
      <c r="P288" s="48"/>
      <c r="Q288" s="48">
        <v>127102</v>
      </c>
      <c r="R288" s="48"/>
      <c r="S288" s="48"/>
      <c r="T288" s="48">
        <v>80914</v>
      </c>
      <c r="U288" s="48"/>
      <c r="V288" s="48"/>
      <c r="W288" s="48"/>
      <c r="X288" s="48"/>
      <c r="Y288" s="48">
        <v>2881</v>
      </c>
      <c r="Z288" s="48">
        <v>18195</v>
      </c>
      <c r="AA288" s="48"/>
      <c r="AB288" s="48"/>
      <c r="AC288" s="48"/>
      <c r="AD288" s="48"/>
      <c r="AE288" s="48">
        <v>3905</v>
      </c>
      <c r="AF288" s="48"/>
      <c r="AG288" s="48"/>
      <c r="AH288" s="48"/>
      <c r="AI288" s="48">
        <v>4562</v>
      </c>
      <c r="AJ288" s="48">
        <v>0</v>
      </c>
      <c r="AK288" s="48">
        <v>8865</v>
      </c>
      <c r="AL288" s="48"/>
      <c r="AM288" s="48"/>
      <c r="AN288" s="48"/>
      <c r="AO288" s="48"/>
      <c r="AP288" s="48">
        <v>0</v>
      </c>
      <c r="AQ288" s="48">
        <v>0</v>
      </c>
      <c r="AR288" s="48"/>
      <c r="AS288" s="48">
        <v>0</v>
      </c>
      <c r="AT288" s="48"/>
      <c r="AU288" s="48">
        <v>0</v>
      </c>
      <c r="AV288" s="48">
        <v>7780</v>
      </c>
      <c r="AW288" s="48"/>
      <c r="AX288" s="48">
        <v>2043437</v>
      </c>
      <c r="AY288" s="48"/>
      <c r="AZ288" s="48"/>
      <c r="BA288" s="48">
        <v>0</v>
      </c>
      <c r="BB288" s="48">
        <v>63000</v>
      </c>
      <c r="BC288" s="48">
        <v>57504</v>
      </c>
      <c r="BD288" s="48"/>
      <c r="BE288" s="48"/>
      <c r="BF288" s="48">
        <v>0</v>
      </c>
      <c r="BG288" s="48">
        <v>23229</v>
      </c>
      <c r="BH288" s="48">
        <v>1890455</v>
      </c>
      <c r="BI288" s="48"/>
      <c r="BJ288" s="48"/>
      <c r="BK288" s="48"/>
      <c r="BL288" s="48"/>
      <c r="BM288" s="48"/>
      <c r="BN288" s="48"/>
      <c r="BO288" s="48">
        <v>9249</v>
      </c>
      <c r="BP288" s="48">
        <v>1492284</v>
      </c>
      <c r="BQ288" s="48"/>
      <c r="BR288" s="48">
        <v>515311</v>
      </c>
      <c r="BS288" s="48">
        <v>1832</v>
      </c>
      <c r="BT288" s="48">
        <v>1188</v>
      </c>
      <c r="BU288" s="48"/>
      <c r="BV288" s="48">
        <v>957995</v>
      </c>
      <c r="BW288" s="48">
        <v>8386</v>
      </c>
      <c r="BX288" s="48">
        <v>5238</v>
      </c>
      <c r="BY288" s="48"/>
      <c r="BZ288" s="48"/>
      <c r="CA288" s="48"/>
      <c r="CB288" s="48">
        <v>2333</v>
      </c>
      <c r="CC288" s="48">
        <v>0</v>
      </c>
      <c r="CD288" s="48">
        <v>0</v>
      </c>
      <c r="CE288" s="48">
        <v>0</v>
      </c>
      <c r="CF288" s="48"/>
      <c r="CG288" s="48"/>
      <c r="CH288" s="48">
        <v>0</v>
      </c>
      <c r="CI288" s="48"/>
      <c r="CJ288" s="48"/>
      <c r="CK288" s="48">
        <v>0</v>
      </c>
      <c r="CL288" s="48"/>
      <c r="CM288" s="48">
        <v>0</v>
      </c>
      <c r="CN288" s="48"/>
      <c r="CO288" s="48"/>
      <c r="CP288" s="48">
        <v>24210105</v>
      </c>
    </row>
    <row r="289" spans="1:94" x14ac:dyDescent="0.35">
      <c r="A289" t="s">
        <v>1387</v>
      </c>
      <c r="B289" s="48">
        <v>12098840</v>
      </c>
      <c r="C289" s="48">
        <v>10523691</v>
      </c>
      <c r="D289" s="48">
        <v>543149</v>
      </c>
      <c r="E289" s="48">
        <v>1032000</v>
      </c>
      <c r="F289" s="48">
        <v>7676938</v>
      </c>
      <c r="G289" s="48">
        <v>3648637</v>
      </c>
      <c r="H289" s="48">
        <v>4024947</v>
      </c>
      <c r="I289" s="48">
        <v>3354</v>
      </c>
      <c r="J289" s="48">
        <v>2400000</v>
      </c>
      <c r="K289" s="48"/>
      <c r="L289" s="48"/>
      <c r="M289" s="48"/>
      <c r="N289" s="48"/>
      <c r="O289" s="48"/>
      <c r="P289" s="48">
        <v>2400000</v>
      </c>
      <c r="Q289" s="48">
        <v>2795126</v>
      </c>
      <c r="R289" s="48"/>
      <c r="S289" s="48"/>
      <c r="T289" s="48">
        <v>225251</v>
      </c>
      <c r="U289" s="48"/>
      <c r="V289" s="48"/>
      <c r="W289" s="48"/>
      <c r="X289" s="48"/>
      <c r="Y289" s="48">
        <v>0</v>
      </c>
      <c r="Z289" s="48">
        <v>0</v>
      </c>
      <c r="AA289" s="48"/>
      <c r="AB289" s="48"/>
      <c r="AC289" s="48"/>
      <c r="AD289" s="48"/>
      <c r="AE289" s="48">
        <v>178484</v>
      </c>
      <c r="AF289" s="48"/>
      <c r="AG289" s="48"/>
      <c r="AH289" s="48"/>
      <c r="AI289" s="48">
        <v>281178</v>
      </c>
      <c r="AJ289" s="48">
        <v>0</v>
      </c>
      <c r="AK289" s="48">
        <v>24443</v>
      </c>
      <c r="AL289" s="48"/>
      <c r="AM289" s="48"/>
      <c r="AN289" s="48"/>
      <c r="AO289" s="48"/>
      <c r="AP289" s="48">
        <v>32177</v>
      </c>
      <c r="AQ289" s="48">
        <v>275000</v>
      </c>
      <c r="AR289" s="48"/>
      <c r="AS289" s="48">
        <v>1195733</v>
      </c>
      <c r="AT289" s="48">
        <v>70075</v>
      </c>
      <c r="AU289" s="48">
        <v>512786</v>
      </c>
      <c r="AV289" s="48"/>
      <c r="AW289" s="48"/>
      <c r="AX289" s="48">
        <v>12578</v>
      </c>
      <c r="AY289" s="48"/>
      <c r="AZ289" s="48"/>
      <c r="BA289" s="48">
        <v>0</v>
      </c>
      <c r="BB289" s="48">
        <v>0</v>
      </c>
      <c r="BC289" s="48">
        <v>1415</v>
      </c>
      <c r="BD289" s="48"/>
      <c r="BE289" s="48"/>
      <c r="BF289" s="48">
        <v>0</v>
      </c>
      <c r="BG289" s="48">
        <v>11163</v>
      </c>
      <c r="BH289" s="48"/>
      <c r="BI289" s="48">
        <v>0</v>
      </c>
      <c r="BJ289" s="48"/>
      <c r="BK289" s="48"/>
      <c r="BL289" s="48">
        <v>0</v>
      </c>
      <c r="BM289" s="48"/>
      <c r="BN289" s="48"/>
      <c r="BO289" s="48"/>
      <c r="BP289" s="48">
        <v>1488843</v>
      </c>
      <c r="BQ289" s="48"/>
      <c r="BR289" s="48">
        <v>463142</v>
      </c>
      <c r="BS289" s="48">
        <v>979</v>
      </c>
      <c r="BT289" s="48"/>
      <c r="BU289" s="48">
        <v>260864</v>
      </c>
      <c r="BV289" s="48">
        <v>692882</v>
      </c>
      <c r="BW289" s="48">
        <v>57661</v>
      </c>
      <c r="BX289" s="48">
        <v>2432</v>
      </c>
      <c r="BY289" s="48"/>
      <c r="BZ289" s="48"/>
      <c r="CA289" s="48">
        <v>385</v>
      </c>
      <c r="CB289" s="48">
        <v>10498</v>
      </c>
      <c r="CC289" s="48">
        <v>14140</v>
      </c>
      <c r="CD289" s="48">
        <v>14140</v>
      </c>
      <c r="CE289" s="48">
        <v>0</v>
      </c>
      <c r="CF289" s="48"/>
      <c r="CG289" s="48"/>
      <c r="CH289" s="48"/>
      <c r="CI289" s="48"/>
      <c r="CJ289" s="48"/>
      <c r="CK289" s="48">
        <v>0</v>
      </c>
      <c r="CL289" s="48">
        <v>0</v>
      </c>
      <c r="CM289" s="48">
        <v>0</v>
      </c>
      <c r="CN289" s="48">
        <v>0</v>
      </c>
      <c r="CO289" s="48">
        <v>0</v>
      </c>
      <c r="CP289" s="48">
        <v>27488229</v>
      </c>
    </row>
    <row r="290" spans="1:94" x14ac:dyDescent="0.35">
      <c r="A290" t="s">
        <v>1390</v>
      </c>
      <c r="B290" s="48">
        <v>29630773</v>
      </c>
      <c r="C290" s="48">
        <v>24633979</v>
      </c>
      <c r="D290" s="48">
        <v>2159725</v>
      </c>
      <c r="E290" s="48">
        <v>2837069</v>
      </c>
      <c r="F290" s="48">
        <v>36596825</v>
      </c>
      <c r="G290" s="48">
        <v>27548298</v>
      </c>
      <c r="H290" s="48">
        <v>9031309</v>
      </c>
      <c r="I290" s="48">
        <v>17218</v>
      </c>
      <c r="J290" s="48">
        <v>10400000</v>
      </c>
      <c r="K290" s="48"/>
      <c r="L290" s="48"/>
      <c r="M290" s="48"/>
      <c r="N290" s="48"/>
      <c r="O290" s="48"/>
      <c r="P290" s="48">
        <v>10400000</v>
      </c>
      <c r="Q290" s="48">
        <v>2870347</v>
      </c>
      <c r="R290" s="48"/>
      <c r="S290" s="48"/>
      <c r="T290" s="48">
        <v>408063</v>
      </c>
      <c r="U290" s="48"/>
      <c r="V290" s="48"/>
      <c r="W290" s="48"/>
      <c r="X290" s="48"/>
      <c r="Y290" s="48">
        <v>1510</v>
      </c>
      <c r="Z290" s="48">
        <v>10176</v>
      </c>
      <c r="AA290" s="48"/>
      <c r="AB290" s="48"/>
      <c r="AC290" s="48"/>
      <c r="AD290" s="48"/>
      <c r="AE290" s="48">
        <v>887686</v>
      </c>
      <c r="AF290" s="48"/>
      <c r="AG290" s="48"/>
      <c r="AH290" s="48">
        <v>18031</v>
      </c>
      <c r="AI290" s="48">
        <v>819885</v>
      </c>
      <c r="AJ290" s="48">
        <v>14495</v>
      </c>
      <c r="AK290" s="48">
        <v>77402</v>
      </c>
      <c r="AL290" s="48"/>
      <c r="AM290" s="48"/>
      <c r="AN290" s="48"/>
      <c r="AO290" s="48"/>
      <c r="AP290" s="48">
        <v>76419</v>
      </c>
      <c r="AQ290" s="48">
        <v>332087</v>
      </c>
      <c r="AR290" s="48"/>
      <c r="AS290" s="48">
        <v>108703</v>
      </c>
      <c r="AT290" s="48">
        <v>115890</v>
      </c>
      <c r="AU290" s="48">
        <v>0</v>
      </c>
      <c r="AV290" s="48"/>
      <c r="AW290" s="48"/>
      <c r="AX290" s="48">
        <v>7012771</v>
      </c>
      <c r="AY290" s="48"/>
      <c r="AZ290" s="48">
        <v>0</v>
      </c>
      <c r="BA290" s="48">
        <v>0</v>
      </c>
      <c r="BB290" s="48">
        <v>28121</v>
      </c>
      <c r="BC290" s="48">
        <v>287215</v>
      </c>
      <c r="BD290" s="48"/>
      <c r="BE290" s="48">
        <v>3484</v>
      </c>
      <c r="BF290" s="48">
        <v>0</v>
      </c>
      <c r="BG290" s="48">
        <v>1020</v>
      </c>
      <c r="BH290" s="48">
        <v>6521613</v>
      </c>
      <c r="BI290" s="48">
        <v>147000</v>
      </c>
      <c r="BJ290" s="48"/>
      <c r="BK290" s="48"/>
      <c r="BL290" s="48">
        <v>612</v>
      </c>
      <c r="BM290" s="48">
        <v>0</v>
      </c>
      <c r="BN290" s="48"/>
      <c r="BO290" s="48">
        <v>23704</v>
      </c>
      <c r="BP290" s="48">
        <v>4857287</v>
      </c>
      <c r="BQ290" s="48"/>
      <c r="BR290" s="48">
        <v>725001</v>
      </c>
      <c r="BS290" s="48"/>
      <c r="BT290" s="48"/>
      <c r="BU290" s="48">
        <v>21852</v>
      </c>
      <c r="BV290" s="48">
        <v>3777736</v>
      </c>
      <c r="BW290" s="48">
        <v>266559</v>
      </c>
      <c r="BX290" s="48">
        <v>1431</v>
      </c>
      <c r="BY290" s="48">
        <v>20880</v>
      </c>
      <c r="BZ290" s="48"/>
      <c r="CA290" s="48">
        <v>8088</v>
      </c>
      <c r="CB290" s="48">
        <v>35741</v>
      </c>
      <c r="CC290" s="48">
        <v>410049</v>
      </c>
      <c r="CD290" s="48">
        <v>410049</v>
      </c>
      <c r="CE290" s="48">
        <v>7602</v>
      </c>
      <c r="CF290" s="48">
        <v>7602</v>
      </c>
      <c r="CG290" s="48"/>
      <c r="CH290" s="48"/>
      <c r="CI290" s="48"/>
      <c r="CJ290" s="48"/>
      <c r="CK290" s="48">
        <v>0</v>
      </c>
      <c r="CL290" s="48">
        <v>0</v>
      </c>
      <c r="CM290" s="48">
        <v>0</v>
      </c>
      <c r="CN290" s="48">
        <v>0</v>
      </c>
      <c r="CO290" s="48">
        <v>0</v>
      </c>
      <c r="CP290" s="48">
        <v>93908049</v>
      </c>
    </row>
    <row r="291" spans="1:94" x14ac:dyDescent="0.35">
      <c r="A291" t="s">
        <v>1393</v>
      </c>
      <c r="B291" s="48">
        <v>9021795</v>
      </c>
      <c r="C291" s="48">
        <v>8942258</v>
      </c>
      <c r="D291" s="48">
        <v>50345</v>
      </c>
      <c r="E291" s="48">
        <v>29192</v>
      </c>
      <c r="F291" s="48">
        <v>18329033</v>
      </c>
      <c r="G291" s="48">
        <v>14707428</v>
      </c>
      <c r="H291" s="48">
        <v>3554443</v>
      </c>
      <c r="I291" s="48">
        <v>67163</v>
      </c>
      <c r="J291" s="48">
        <v>0</v>
      </c>
      <c r="K291" s="48"/>
      <c r="L291" s="48"/>
      <c r="M291" s="48"/>
      <c r="N291" s="48"/>
      <c r="O291" s="48"/>
      <c r="P291" s="48">
        <v>0</v>
      </c>
      <c r="Q291" s="48">
        <v>16593</v>
      </c>
      <c r="R291" s="48"/>
      <c r="S291" s="48"/>
      <c r="T291" s="48">
        <v>0</v>
      </c>
      <c r="U291" s="48"/>
      <c r="V291" s="48"/>
      <c r="W291" s="48"/>
      <c r="X291" s="48"/>
      <c r="Y291" s="48">
        <v>0</v>
      </c>
      <c r="Z291" s="48">
        <v>0</v>
      </c>
      <c r="AA291" s="48">
        <v>0</v>
      </c>
      <c r="AB291" s="48"/>
      <c r="AC291" s="48"/>
      <c r="AD291" s="48"/>
      <c r="AE291" s="48">
        <v>0</v>
      </c>
      <c r="AF291" s="48">
        <v>0</v>
      </c>
      <c r="AG291" s="48"/>
      <c r="AH291" s="48"/>
      <c r="AI291" s="48">
        <v>9124</v>
      </c>
      <c r="AJ291" s="48">
        <v>0</v>
      </c>
      <c r="AK291" s="48">
        <v>7469</v>
      </c>
      <c r="AL291" s="48"/>
      <c r="AM291" s="48"/>
      <c r="AN291" s="48"/>
      <c r="AO291" s="48"/>
      <c r="AP291" s="48">
        <v>0</v>
      </c>
      <c r="AQ291" s="48">
        <v>0</v>
      </c>
      <c r="AR291" s="48"/>
      <c r="AS291" s="48">
        <v>0</v>
      </c>
      <c r="AT291" s="48">
        <v>0</v>
      </c>
      <c r="AU291" s="48">
        <v>0</v>
      </c>
      <c r="AV291" s="48"/>
      <c r="AW291" s="48"/>
      <c r="AX291" s="48">
        <v>17591440</v>
      </c>
      <c r="AY291" s="48"/>
      <c r="AZ291" s="48">
        <v>0</v>
      </c>
      <c r="BA291" s="48">
        <v>0</v>
      </c>
      <c r="BB291" s="48">
        <v>96440</v>
      </c>
      <c r="BC291" s="48">
        <v>0</v>
      </c>
      <c r="BD291" s="48"/>
      <c r="BE291" s="48"/>
      <c r="BF291" s="48">
        <v>0</v>
      </c>
      <c r="BG291" s="48">
        <v>0</v>
      </c>
      <c r="BH291" s="48">
        <v>17250000</v>
      </c>
      <c r="BI291" s="48">
        <v>245000</v>
      </c>
      <c r="BJ291" s="48"/>
      <c r="BK291" s="48"/>
      <c r="BL291" s="48">
        <v>0</v>
      </c>
      <c r="BM291" s="48">
        <v>0</v>
      </c>
      <c r="BN291" s="48"/>
      <c r="BO291" s="48"/>
      <c r="BP291" s="48">
        <v>989383</v>
      </c>
      <c r="BQ291" s="48"/>
      <c r="BR291" s="48">
        <v>451159</v>
      </c>
      <c r="BS291" s="48">
        <v>3917</v>
      </c>
      <c r="BT291" s="48">
        <v>440</v>
      </c>
      <c r="BU291" s="48"/>
      <c r="BV291" s="48">
        <v>477858</v>
      </c>
      <c r="BW291" s="48"/>
      <c r="BX291" s="48">
        <v>50178</v>
      </c>
      <c r="BY291" s="48"/>
      <c r="BZ291" s="48"/>
      <c r="CA291" s="48"/>
      <c r="CB291" s="48">
        <v>5832</v>
      </c>
      <c r="CC291" s="48"/>
      <c r="CD291" s="48"/>
      <c r="CE291" s="48">
        <v>0</v>
      </c>
      <c r="CF291" s="48"/>
      <c r="CG291" s="48"/>
      <c r="CH291" s="48"/>
      <c r="CI291" s="48"/>
      <c r="CJ291" s="48"/>
      <c r="CK291" s="48">
        <v>0</v>
      </c>
      <c r="CL291" s="48"/>
      <c r="CM291" s="48">
        <v>0</v>
      </c>
      <c r="CN291" s="48">
        <v>0</v>
      </c>
      <c r="CO291" s="48"/>
      <c r="CP291" s="48">
        <v>52381235</v>
      </c>
    </row>
    <row r="292" spans="1:94" x14ac:dyDescent="0.35">
      <c r="A292" t="s">
        <v>1397</v>
      </c>
      <c r="B292" s="48">
        <v>15088080</v>
      </c>
      <c r="C292" s="48">
        <v>14578229</v>
      </c>
      <c r="D292" s="48">
        <v>469349</v>
      </c>
      <c r="E292" s="48">
        <v>40502</v>
      </c>
      <c r="F292" s="48">
        <v>7282947</v>
      </c>
      <c r="G292" s="48">
        <v>4832220</v>
      </c>
      <c r="H292" s="48">
        <v>2298549</v>
      </c>
      <c r="I292" s="48">
        <v>152179</v>
      </c>
      <c r="J292" s="48">
        <v>0</v>
      </c>
      <c r="K292" s="48"/>
      <c r="L292" s="48"/>
      <c r="M292" s="48"/>
      <c r="N292" s="48"/>
      <c r="O292" s="48"/>
      <c r="P292" s="48">
        <v>0</v>
      </c>
      <c r="Q292" s="48">
        <v>719314</v>
      </c>
      <c r="R292" s="48"/>
      <c r="S292" s="48"/>
      <c r="T292" s="48">
        <v>395005</v>
      </c>
      <c r="U292" s="48"/>
      <c r="V292" s="48"/>
      <c r="W292" s="48"/>
      <c r="X292" s="48"/>
      <c r="Y292" s="48">
        <v>10904</v>
      </c>
      <c r="Z292" s="48">
        <v>4617</v>
      </c>
      <c r="AA292" s="48">
        <v>0</v>
      </c>
      <c r="AB292" s="48"/>
      <c r="AC292" s="48"/>
      <c r="AD292" s="48"/>
      <c r="AE292" s="48">
        <v>161397</v>
      </c>
      <c r="AF292" s="48"/>
      <c r="AG292" s="48"/>
      <c r="AH292" s="48"/>
      <c r="AI292" s="48">
        <v>106180</v>
      </c>
      <c r="AJ292" s="48">
        <v>0</v>
      </c>
      <c r="AK292" s="48">
        <v>2037</v>
      </c>
      <c r="AL292" s="48"/>
      <c r="AM292" s="48"/>
      <c r="AN292" s="48"/>
      <c r="AO292" s="48"/>
      <c r="AP292" s="48">
        <v>0</v>
      </c>
      <c r="AQ292" s="48">
        <v>0</v>
      </c>
      <c r="AR292" s="48"/>
      <c r="AS292" s="48">
        <v>0</v>
      </c>
      <c r="AT292" s="48">
        <v>39174</v>
      </c>
      <c r="AU292" s="48">
        <v>0</v>
      </c>
      <c r="AV292" s="48">
        <v>0</v>
      </c>
      <c r="AW292" s="48"/>
      <c r="AX292" s="48">
        <v>4589312</v>
      </c>
      <c r="AY292" s="48"/>
      <c r="AZ292" s="48">
        <v>3488</v>
      </c>
      <c r="BA292" s="48">
        <v>0</v>
      </c>
      <c r="BB292" s="48">
        <v>96600</v>
      </c>
      <c r="BC292" s="48">
        <v>0</v>
      </c>
      <c r="BD292" s="48"/>
      <c r="BE292" s="48"/>
      <c r="BF292" s="48">
        <v>0</v>
      </c>
      <c r="BG292" s="48">
        <v>0</v>
      </c>
      <c r="BH292" s="48">
        <v>4393407</v>
      </c>
      <c r="BI292" s="48">
        <v>49000</v>
      </c>
      <c r="BJ292" s="48"/>
      <c r="BK292" s="48"/>
      <c r="BL292" s="48">
        <v>32943</v>
      </c>
      <c r="BM292" s="48">
        <v>0</v>
      </c>
      <c r="BN292" s="48"/>
      <c r="BO292" s="48">
        <v>13874</v>
      </c>
      <c r="BP292" s="48">
        <v>1061884</v>
      </c>
      <c r="BQ292" s="48"/>
      <c r="BR292" s="48">
        <v>307305</v>
      </c>
      <c r="BS292" s="48"/>
      <c r="BT292" s="48">
        <v>1902</v>
      </c>
      <c r="BU292" s="48">
        <v>421476</v>
      </c>
      <c r="BV292" s="48">
        <v>313166</v>
      </c>
      <c r="BW292" s="48"/>
      <c r="BX292" s="48"/>
      <c r="BY292" s="48"/>
      <c r="BZ292" s="48">
        <v>18035</v>
      </c>
      <c r="CA292" s="48"/>
      <c r="CB292" s="48"/>
      <c r="CC292" s="48">
        <v>65985</v>
      </c>
      <c r="CD292" s="48">
        <v>65985</v>
      </c>
      <c r="CE292" s="48">
        <v>0</v>
      </c>
      <c r="CF292" s="48"/>
      <c r="CG292" s="48"/>
      <c r="CH292" s="48"/>
      <c r="CI292" s="48"/>
      <c r="CJ292" s="48"/>
      <c r="CK292" s="48">
        <v>0</v>
      </c>
      <c r="CL292" s="48"/>
      <c r="CM292" s="48">
        <v>0</v>
      </c>
      <c r="CN292" s="48">
        <v>0</v>
      </c>
      <c r="CO292" s="48"/>
      <c r="CP292" s="48">
        <v>29612456</v>
      </c>
    </row>
    <row r="293" spans="1:94" x14ac:dyDescent="0.35">
      <c r="A293" t="s">
        <v>1401</v>
      </c>
      <c r="B293" s="48">
        <v>3338544</v>
      </c>
      <c r="C293" s="48">
        <v>2966002</v>
      </c>
      <c r="D293" s="48">
        <v>362522</v>
      </c>
      <c r="E293" s="48">
        <v>10020</v>
      </c>
      <c r="F293" s="48">
        <v>4985338</v>
      </c>
      <c r="G293" s="48">
        <v>3495459</v>
      </c>
      <c r="H293" s="48">
        <v>1412865</v>
      </c>
      <c r="I293" s="48">
        <v>77014</v>
      </c>
      <c r="J293" s="48">
        <v>0</v>
      </c>
      <c r="K293" s="48"/>
      <c r="L293" s="48"/>
      <c r="M293" s="48"/>
      <c r="N293" s="48">
        <v>0</v>
      </c>
      <c r="O293" s="48"/>
      <c r="P293" s="48">
        <v>0</v>
      </c>
      <c r="Q293" s="48">
        <v>504507</v>
      </c>
      <c r="R293" s="48"/>
      <c r="S293" s="48"/>
      <c r="T293" s="48">
        <v>159961</v>
      </c>
      <c r="U293" s="48"/>
      <c r="V293" s="48"/>
      <c r="W293" s="48"/>
      <c r="X293" s="48"/>
      <c r="Y293" s="48">
        <v>0</v>
      </c>
      <c r="Z293" s="48">
        <v>47711</v>
      </c>
      <c r="AA293" s="48">
        <v>0</v>
      </c>
      <c r="AB293" s="48"/>
      <c r="AC293" s="48"/>
      <c r="AD293" s="48"/>
      <c r="AE293" s="48">
        <v>154673</v>
      </c>
      <c r="AF293" s="48"/>
      <c r="AG293" s="48"/>
      <c r="AH293" s="48">
        <v>2262</v>
      </c>
      <c r="AI293" s="48">
        <v>136505</v>
      </c>
      <c r="AJ293" s="48">
        <v>0</v>
      </c>
      <c r="AK293" s="48">
        <v>3395</v>
      </c>
      <c r="AL293" s="48"/>
      <c r="AM293" s="48"/>
      <c r="AN293" s="48"/>
      <c r="AO293" s="48"/>
      <c r="AP293" s="48">
        <v>0</v>
      </c>
      <c r="AQ293" s="48">
        <v>0</v>
      </c>
      <c r="AR293" s="48"/>
      <c r="AS293" s="48">
        <v>0</v>
      </c>
      <c r="AT293" s="48"/>
      <c r="AU293" s="48">
        <v>0</v>
      </c>
      <c r="AV293" s="48">
        <v>0</v>
      </c>
      <c r="AW293" s="48"/>
      <c r="AX293" s="48">
        <v>410343</v>
      </c>
      <c r="AY293" s="48">
        <v>11158</v>
      </c>
      <c r="AZ293" s="48"/>
      <c r="BA293" s="48">
        <v>0</v>
      </c>
      <c r="BB293" s="48">
        <v>4197</v>
      </c>
      <c r="BC293" s="48">
        <v>0</v>
      </c>
      <c r="BD293" s="48"/>
      <c r="BE293" s="48"/>
      <c r="BF293" s="48">
        <v>0</v>
      </c>
      <c r="BG293" s="48">
        <v>0</v>
      </c>
      <c r="BH293" s="48">
        <v>302486</v>
      </c>
      <c r="BI293" s="48">
        <v>49000</v>
      </c>
      <c r="BJ293" s="48"/>
      <c r="BK293" s="48"/>
      <c r="BL293" s="48">
        <v>32943</v>
      </c>
      <c r="BM293" s="48">
        <v>0</v>
      </c>
      <c r="BN293" s="48"/>
      <c r="BO293" s="48">
        <v>10559</v>
      </c>
      <c r="BP293" s="48">
        <v>957062</v>
      </c>
      <c r="BQ293" s="48"/>
      <c r="BR293" s="48">
        <v>274062</v>
      </c>
      <c r="BS293" s="48"/>
      <c r="BT293" s="48"/>
      <c r="BU293" s="48">
        <v>262443</v>
      </c>
      <c r="BV293" s="48">
        <v>283046</v>
      </c>
      <c r="BW293" s="48">
        <v>125806</v>
      </c>
      <c r="BX293" s="48"/>
      <c r="BY293" s="48">
        <v>5966</v>
      </c>
      <c r="BZ293" s="48">
        <v>5739</v>
      </c>
      <c r="CA293" s="48"/>
      <c r="CB293" s="48"/>
      <c r="CC293" s="48">
        <v>65985</v>
      </c>
      <c r="CD293" s="48">
        <v>65985</v>
      </c>
      <c r="CE293" s="48">
        <v>0</v>
      </c>
      <c r="CF293" s="48"/>
      <c r="CG293" s="48"/>
      <c r="CH293" s="48"/>
      <c r="CI293" s="48"/>
      <c r="CJ293" s="48"/>
      <c r="CK293" s="48">
        <v>0</v>
      </c>
      <c r="CL293" s="48"/>
      <c r="CM293" s="48">
        <v>0</v>
      </c>
      <c r="CN293" s="48">
        <v>0</v>
      </c>
      <c r="CO293" s="48"/>
      <c r="CP293" s="48">
        <v>13985886</v>
      </c>
    </row>
    <row r="294" spans="1:94" x14ac:dyDescent="0.35">
      <c r="A294" t="s">
        <v>1404</v>
      </c>
      <c r="B294" s="48">
        <v>118569407</v>
      </c>
      <c r="C294" s="48">
        <v>96837643</v>
      </c>
      <c r="D294" s="48">
        <v>10139229</v>
      </c>
      <c r="E294" s="48">
        <v>11592534</v>
      </c>
      <c r="F294" s="48">
        <v>116071890</v>
      </c>
      <c r="G294" s="48">
        <v>72744012</v>
      </c>
      <c r="H294" s="48">
        <v>43190479</v>
      </c>
      <c r="I294" s="48">
        <v>137399</v>
      </c>
      <c r="J294" s="48">
        <v>0</v>
      </c>
      <c r="K294" s="48"/>
      <c r="L294" s="48"/>
      <c r="M294" s="48"/>
      <c r="N294" s="48"/>
      <c r="O294" s="48"/>
      <c r="P294" s="48">
        <v>0</v>
      </c>
      <c r="Q294" s="48">
        <v>13941199</v>
      </c>
      <c r="R294" s="48"/>
      <c r="S294" s="48">
        <v>1569</v>
      </c>
      <c r="T294" s="48">
        <v>2690472</v>
      </c>
      <c r="U294" s="48"/>
      <c r="V294" s="48"/>
      <c r="W294" s="48"/>
      <c r="X294" s="48"/>
      <c r="Y294" s="48">
        <v>4604</v>
      </c>
      <c r="Z294" s="48">
        <v>3313</v>
      </c>
      <c r="AA294" s="48">
        <v>158</v>
      </c>
      <c r="AB294" s="48"/>
      <c r="AC294" s="48"/>
      <c r="AD294" s="48"/>
      <c r="AE294" s="48">
        <v>661491</v>
      </c>
      <c r="AF294" s="48"/>
      <c r="AG294" s="48"/>
      <c r="AH294" s="48"/>
      <c r="AI294" s="48">
        <v>393756</v>
      </c>
      <c r="AJ294" s="48">
        <v>69759</v>
      </c>
      <c r="AK294" s="48">
        <v>164524</v>
      </c>
      <c r="AL294" s="48">
        <v>0</v>
      </c>
      <c r="AM294" s="48"/>
      <c r="AN294" s="48"/>
      <c r="AO294" s="48"/>
      <c r="AP294" s="48">
        <v>144795</v>
      </c>
      <c r="AQ294" s="48">
        <v>700000</v>
      </c>
      <c r="AR294" s="48"/>
      <c r="AS294" s="48">
        <v>4130715</v>
      </c>
      <c r="AT294" s="48">
        <v>802327</v>
      </c>
      <c r="AU294" s="48">
        <v>4059375</v>
      </c>
      <c r="AV294" s="48">
        <v>0</v>
      </c>
      <c r="AW294" s="48">
        <v>114341</v>
      </c>
      <c r="AX294" s="48">
        <v>14974143</v>
      </c>
      <c r="AY294" s="48">
        <v>0</v>
      </c>
      <c r="AZ294" s="48">
        <v>6977</v>
      </c>
      <c r="BA294" s="48">
        <v>0</v>
      </c>
      <c r="BB294" s="48">
        <v>2426690</v>
      </c>
      <c r="BC294" s="48">
        <v>52593</v>
      </c>
      <c r="BD294" s="48"/>
      <c r="BE294" s="48">
        <v>4181</v>
      </c>
      <c r="BF294" s="48">
        <v>10667</v>
      </c>
      <c r="BG294" s="48">
        <v>0</v>
      </c>
      <c r="BH294" s="48">
        <v>10972830</v>
      </c>
      <c r="BI294" s="48">
        <v>1470000</v>
      </c>
      <c r="BJ294" s="48">
        <v>27154</v>
      </c>
      <c r="BK294" s="48"/>
      <c r="BL294" s="48">
        <v>0</v>
      </c>
      <c r="BM294" s="48">
        <v>0</v>
      </c>
      <c r="BN294" s="48"/>
      <c r="BO294" s="48">
        <v>3051</v>
      </c>
      <c r="BP294" s="48">
        <v>15497948</v>
      </c>
      <c r="BQ294" s="48"/>
      <c r="BR294" s="48">
        <v>3561424</v>
      </c>
      <c r="BS294" s="48">
        <v>13282</v>
      </c>
      <c r="BT294" s="48">
        <v>20322</v>
      </c>
      <c r="BU294" s="48">
        <v>3056174</v>
      </c>
      <c r="BV294" s="48">
        <v>8272018</v>
      </c>
      <c r="BW294" s="48">
        <v>381806</v>
      </c>
      <c r="BX294" s="48">
        <v>39663</v>
      </c>
      <c r="BY294" s="48">
        <v>5966</v>
      </c>
      <c r="BZ294" s="48">
        <v>96971</v>
      </c>
      <c r="CA294" s="48">
        <v>19179</v>
      </c>
      <c r="CB294" s="48">
        <v>31143</v>
      </c>
      <c r="CC294" s="48">
        <v>28685</v>
      </c>
      <c r="CD294" s="48">
        <v>28685</v>
      </c>
      <c r="CE294" s="48">
        <v>0</v>
      </c>
      <c r="CF294" s="48"/>
      <c r="CG294" s="48"/>
      <c r="CH294" s="48"/>
      <c r="CI294" s="48"/>
      <c r="CJ294" s="48"/>
      <c r="CK294" s="48">
        <v>0</v>
      </c>
      <c r="CL294" s="48">
        <v>0</v>
      </c>
      <c r="CM294" s="48">
        <v>0</v>
      </c>
      <c r="CN294" s="48">
        <v>0</v>
      </c>
      <c r="CO294" s="48">
        <v>0</v>
      </c>
      <c r="CP294" s="48">
        <v>341088092</v>
      </c>
    </row>
    <row r="295" spans="1:94" x14ac:dyDescent="0.35">
      <c r="A295" t="s">
        <v>1407</v>
      </c>
      <c r="B295" s="48">
        <v>5794778</v>
      </c>
      <c r="C295" s="48">
        <v>5142754</v>
      </c>
      <c r="D295" s="48">
        <v>118687</v>
      </c>
      <c r="E295" s="48">
        <v>533337</v>
      </c>
      <c r="F295" s="48">
        <v>4906635</v>
      </c>
      <c r="G295" s="48">
        <v>2188497</v>
      </c>
      <c r="H295" s="48">
        <v>2718138</v>
      </c>
      <c r="I295" s="48"/>
      <c r="J295" s="48">
        <v>0</v>
      </c>
      <c r="K295" s="48"/>
      <c r="L295" s="48"/>
      <c r="M295" s="48"/>
      <c r="N295" s="48"/>
      <c r="O295" s="48"/>
      <c r="P295" s="48">
        <v>0</v>
      </c>
      <c r="Q295" s="48">
        <v>294351</v>
      </c>
      <c r="R295" s="48"/>
      <c r="S295" s="48"/>
      <c r="T295" s="48">
        <v>1400</v>
      </c>
      <c r="U295" s="48"/>
      <c r="V295" s="48"/>
      <c r="W295" s="48"/>
      <c r="X295" s="48"/>
      <c r="Y295" s="48">
        <v>0</v>
      </c>
      <c r="Z295" s="48">
        <v>770</v>
      </c>
      <c r="AA295" s="48"/>
      <c r="AB295" s="48"/>
      <c r="AC295" s="48"/>
      <c r="AD295" s="48"/>
      <c r="AE295" s="48">
        <v>3637</v>
      </c>
      <c r="AF295" s="48"/>
      <c r="AG295" s="48"/>
      <c r="AH295" s="48"/>
      <c r="AI295" s="48">
        <v>55796</v>
      </c>
      <c r="AJ295" s="48">
        <v>0</v>
      </c>
      <c r="AK295" s="48">
        <v>12221</v>
      </c>
      <c r="AL295" s="48"/>
      <c r="AM295" s="48"/>
      <c r="AN295" s="48"/>
      <c r="AO295" s="48"/>
      <c r="AP295" s="48">
        <v>24132</v>
      </c>
      <c r="AQ295" s="48">
        <v>25000</v>
      </c>
      <c r="AR295" s="48"/>
      <c r="AS295" s="48">
        <v>0</v>
      </c>
      <c r="AT295" s="48">
        <v>467</v>
      </c>
      <c r="AU295" s="48">
        <v>170929</v>
      </c>
      <c r="AV295" s="48"/>
      <c r="AW295" s="48"/>
      <c r="AX295" s="48">
        <v>133798</v>
      </c>
      <c r="AY295" s="48"/>
      <c r="AZ295" s="48">
        <v>0</v>
      </c>
      <c r="BA295" s="48">
        <v>0</v>
      </c>
      <c r="BB295" s="48">
        <v>3435</v>
      </c>
      <c r="BC295" s="48">
        <v>50000</v>
      </c>
      <c r="BD295" s="48"/>
      <c r="BE295" s="48"/>
      <c r="BF295" s="48">
        <v>0</v>
      </c>
      <c r="BG295" s="48">
        <v>0</v>
      </c>
      <c r="BH295" s="48"/>
      <c r="BI295" s="48">
        <v>49000</v>
      </c>
      <c r="BJ295" s="48"/>
      <c r="BK295" s="48"/>
      <c r="BL295" s="48">
        <v>0</v>
      </c>
      <c r="BM295" s="48">
        <v>22114</v>
      </c>
      <c r="BN295" s="48"/>
      <c r="BO295" s="48">
        <v>9249</v>
      </c>
      <c r="BP295" s="48">
        <v>1110648</v>
      </c>
      <c r="BQ295" s="48"/>
      <c r="BR295" s="48">
        <v>370693</v>
      </c>
      <c r="BS295" s="48"/>
      <c r="BT295" s="48">
        <v>416</v>
      </c>
      <c r="BU295" s="48">
        <v>225069</v>
      </c>
      <c r="BV295" s="48">
        <v>493484</v>
      </c>
      <c r="BW295" s="48"/>
      <c r="BX295" s="48"/>
      <c r="BY295" s="48"/>
      <c r="BZ295" s="48">
        <v>20987</v>
      </c>
      <c r="CA295" s="48"/>
      <c r="CB295" s="48"/>
      <c r="CC295" s="48">
        <v>0</v>
      </c>
      <c r="CD295" s="48">
        <v>0</v>
      </c>
      <c r="CE295" s="48">
        <v>0</v>
      </c>
      <c r="CF295" s="48"/>
      <c r="CG295" s="48"/>
      <c r="CH295" s="48"/>
      <c r="CI295" s="48"/>
      <c r="CJ295" s="48"/>
      <c r="CK295" s="48">
        <v>0</v>
      </c>
      <c r="CL295" s="48">
        <v>0</v>
      </c>
      <c r="CM295" s="48">
        <v>0</v>
      </c>
      <c r="CN295" s="48">
        <v>0</v>
      </c>
      <c r="CO295" s="48">
        <v>0</v>
      </c>
      <c r="CP295" s="48">
        <v>14257073</v>
      </c>
    </row>
    <row r="296" spans="1:94" x14ac:dyDescent="0.35">
      <c r="A296" t="s">
        <v>1409</v>
      </c>
      <c r="B296" s="48">
        <v>14606157</v>
      </c>
      <c r="C296" s="48">
        <v>13908032</v>
      </c>
      <c r="D296" s="48">
        <v>698125</v>
      </c>
      <c r="E296" s="48">
        <v>0</v>
      </c>
      <c r="F296" s="48">
        <v>14277241</v>
      </c>
      <c r="G296" s="48">
        <v>10043424</v>
      </c>
      <c r="H296" s="48">
        <v>4199340</v>
      </c>
      <c r="I296" s="48">
        <v>34477</v>
      </c>
      <c r="J296" s="48">
        <v>0</v>
      </c>
      <c r="K296" s="48"/>
      <c r="L296" s="48"/>
      <c r="M296" s="48"/>
      <c r="N296" s="48"/>
      <c r="O296" s="48"/>
      <c r="P296" s="48">
        <v>0</v>
      </c>
      <c r="Q296" s="48">
        <v>1696177</v>
      </c>
      <c r="R296" s="48"/>
      <c r="S296" s="48"/>
      <c r="T296" s="48">
        <v>519759</v>
      </c>
      <c r="U296" s="48"/>
      <c r="V296" s="48"/>
      <c r="W296" s="48"/>
      <c r="X296" s="48"/>
      <c r="Y296" s="48">
        <v>0</v>
      </c>
      <c r="Z296" s="48">
        <v>73847</v>
      </c>
      <c r="AA296" s="48">
        <v>0</v>
      </c>
      <c r="AB296" s="48"/>
      <c r="AC296" s="48"/>
      <c r="AD296" s="48"/>
      <c r="AE296" s="48">
        <v>511677</v>
      </c>
      <c r="AF296" s="48"/>
      <c r="AG296" s="48"/>
      <c r="AH296" s="48"/>
      <c r="AI296" s="48">
        <v>240670</v>
      </c>
      <c r="AJ296" s="48">
        <v>0</v>
      </c>
      <c r="AK296" s="48">
        <v>10184</v>
      </c>
      <c r="AL296" s="48"/>
      <c r="AM296" s="48"/>
      <c r="AN296" s="48">
        <v>0</v>
      </c>
      <c r="AO296" s="48"/>
      <c r="AP296" s="48">
        <v>0</v>
      </c>
      <c r="AQ296" s="48">
        <v>195151</v>
      </c>
      <c r="AR296" s="48"/>
      <c r="AS296" s="48">
        <v>0</v>
      </c>
      <c r="AT296" s="48">
        <v>137109</v>
      </c>
      <c r="AU296" s="48">
        <v>0</v>
      </c>
      <c r="AV296" s="48">
        <v>7780</v>
      </c>
      <c r="AW296" s="48"/>
      <c r="AX296" s="48">
        <v>4414639</v>
      </c>
      <c r="AY296" s="48"/>
      <c r="AZ296" s="48">
        <v>5233</v>
      </c>
      <c r="BA296" s="48">
        <v>0</v>
      </c>
      <c r="BB296" s="48">
        <v>96600</v>
      </c>
      <c r="BC296" s="48">
        <v>0</v>
      </c>
      <c r="BD296" s="48"/>
      <c r="BE296" s="48">
        <v>655</v>
      </c>
      <c r="BF296" s="48">
        <v>0</v>
      </c>
      <c r="BG296" s="48">
        <v>535</v>
      </c>
      <c r="BH296" s="48">
        <v>4212037</v>
      </c>
      <c r="BI296" s="48">
        <v>98000</v>
      </c>
      <c r="BJ296" s="48"/>
      <c r="BK296" s="48"/>
      <c r="BL296" s="48">
        <v>0</v>
      </c>
      <c r="BM296" s="48">
        <v>1580</v>
      </c>
      <c r="BN296" s="48"/>
      <c r="BO296" s="48"/>
      <c r="BP296" s="48">
        <v>2321272</v>
      </c>
      <c r="BQ296" s="48"/>
      <c r="BR296" s="48">
        <v>514695</v>
      </c>
      <c r="BS296" s="48">
        <v>21986</v>
      </c>
      <c r="BT296" s="48"/>
      <c r="BU296" s="48">
        <v>1298611</v>
      </c>
      <c r="BV296" s="48">
        <v>310332</v>
      </c>
      <c r="BW296" s="48">
        <v>50649</v>
      </c>
      <c r="BX296" s="48"/>
      <c r="BY296" s="48">
        <v>5655</v>
      </c>
      <c r="BZ296" s="48">
        <v>119344</v>
      </c>
      <c r="CA296" s="48"/>
      <c r="CB296" s="48"/>
      <c r="CC296" s="48">
        <v>146109</v>
      </c>
      <c r="CD296" s="48">
        <v>146109</v>
      </c>
      <c r="CE296" s="48">
        <v>0</v>
      </c>
      <c r="CF296" s="48"/>
      <c r="CG296" s="48"/>
      <c r="CH296" s="48"/>
      <c r="CI296" s="48"/>
      <c r="CJ296" s="48"/>
      <c r="CK296" s="48">
        <v>0</v>
      </c>
      <c r="CL296" s="48"/>
      <c r="CM296" s="48">
        <v>0</v>
      </c>
      <c r="CN296" s="48">
        <v>0</v>
      </c>
      <c r="CO296" s="48"/>
      <c r="CP296" s="48">
        <v>40761802</v>
      </c>
    </row>
    <row r="297" spans="1:94" x14ac:dyDescent="0.35">
      <c r="A297" t="s">
        <v>1414</v>
      </c>
      <c r="B297" s="48">
        <v>91623235</v>
      </c>
      <c r="C297" s="48">
        <v>74090162</v>
      </c>
      <c r="D297" s="48">
        <v>10551226</v>
      </c>
      <c r="E297" s="48">
        <v>6981847</v>
      </c>
      <c r="F297" s="48">
        <v>97856805</v>
      </c>
      <c r="G297" s="48">
        <v>71809832</v>
      </c>
      <c r="H297" s="48">
        <v>26006633</v>
      </c>
      <c r="I297" s="48">
        <v>40340</v>
      </c>
      <c r="J297" s="48">
        <v>9660</v>
      </c>
      <c r="K297" s="48">
        <v>9660</v>
      </c>
      <c r="L297" s="48"/>
      <c r="M297" s="48"/>
      <c r="N297" s="48"/>
      <c r="O297" s="48"/>
      <c r="P297" s="48">
        <v>0</v>
      </c>
      <c r="Q297" s="48">
        <v>12388368</v>
      </c>
      <c r="R297" s="48"/>
      <c r="S297" s="48">
        <v>0</v>
      </c>
      <c r="T297" s="48">
        <v>937801</v>
      </c>
      <c r="U297" s="48"/>
      <c r="V297" s="48"/>
      <c r="W297" s="48"/>
      <c r="X297" s="48"/>
      <c r="Y297" s="48">
        <v>49202</v>
      </c>
      <c r="Z297" s="48">
        <v>73226</v>
      </c>
      <c r="AA297" s="48">
        <v>22528</v>
      </c>
      <c r="AB297" s="48"/>
      <c r="AC297" s="48"/>
      <c r="AD297" s="48"/>
      <c r="AE297" s="48">
        <v>1708123</v>
      </c>
      <c r="AF297" s="48"/>
      <c r="AG297" s="48"/>
      <c r="AH297" s="48"/>
      <c r="AI297" s="48">
        <v>1109712</v>
      </c>
      <c r="AJ297" s="48">
        <v>47628</v>
      </c>
      <c r="AK297" s="48">
        <v>178568</v>
      </c>
      <c r="AL297" s="48"/>
      <c r="AM297" s="48"/>
      <c r="AN297" s="48"/>
      <c r="AO297" s="48">
        <v>0</v>
      </c>
      <c r="AP297" s="48">
        <v>87983</v>
      </c>
      <c r="AQ297" s="48">
        <v>3063517</v>
      </c>
      <c r="AR297" s="48"/>
      <c r="AS297" s="48">
        <v>2826279</v>
      </c>
      <c r="AT297" s="48">
        <v>61731</v>
      </c>
      <c r="AU297" s="48">
        <v>2222071</v>
      </c>
      <c r="AV297" s="48"/>
      <c r="AW297" s="48"/>
      <c r="AX297" s="48">
        <v>548895</v>
      </c>
      <c r="AY297" s="48">
        <v>11158</v>
      </c>
      <c r="AZ297" s="48">
        <v>0</v>
      </c>
      <c r="BA297" s="48">
        <v>0</v>
      </c>
      <c r="BB297" s="48">
        <v>12893</v>
      </c>
      <c r="BC297" s="48">
        <v>0</v>
      </c>
      <c r="BD297" s="48"/>
      <c r="BE297" s="48">
        <v>364758</v>
      </c>
      <c r="BF297" s="48">
        <v>0</v>
      </c>
      <c r="BG297" s="48">
        <v>443</v>
      </c>
      <c r="BH297" s="48">
        <v>61642</v>
      </c>
      <c r="BI297" s="48">
        <v>98000</v>
      </c>
      <c r="BJ297" s="48"/>
      <c r="BK297" s="48"/>
      <c r="BL297" s="48">
        <v>0</v>
      </c>
      <c r="BM297" s="48"/>
      <c r="BN297" s="48"/>
      <c r="BO297" s="48"/>
      <c r="BP297" s="48">
        <v>11979951</v>
      </c>
      <c r="BQ297" s="48"/>
      <c r="BR297" s="48">
        <v>4692077</v>
      </c>
      <c r="BS297" s="48"/>
      <c r="BT297" s="48">
        <v>2050</v>
      </c>
      <c r="BU297" s="48"/>
      <c r="BV297" s="48">
        <v>6666264</v>
      </c>
      <c r="BW297" s="48">
        <v>232048</v>
      </c>
      <c r="BX297" s="48">
        <v>254464</v>
      </c>
      <c r="BY297" s="48"/>
      <c r="BZ297" s="48"/>
      <c r="CA297" s="48"/>
      <c r="CB297" s="48">
        <v>133048</v>
      </c>
      <c r="CC297" s="48">
        <v>117830</v>
      </c>
      <c r="CD297" s="48">
        <v>117830</v>
      </c>
      <c r="CE297" s="48">
        <v>0</v>
      </c>
      <c r="CF297" s="48"/>
      <c r="CG297" s="48"/>
      <c r="CH297" s="48"/>
      <c r="CI297" s="48"/>
      <c r="CJ297" s="48"/>
      <c r="CK297" s="48">
        <v>0</v>
      </c>
      <c r="CL297" s="48">
        <v>0</v>
      </c>
      <c r="CM297" s="48">
        <v>0</v>
      </c>
      <c r="CN297" s="48">
        <v>0</v>
      </c>
      <c r="CO297" s="48">
        <v>0</v>
      </c>
      <c r="CP297" s="48">
        <v>234520003</v>
      </c>
    </row>
    <row r="298" spans="1:94" x14ac:dyDescent="0.35">
      <c r="A298" t="s">
        <v>1421</v>
      </c>
      <c r="B298" s="48">
        <v>13671413</v>
      </c>
      <c r="C298" s="48">
        <v>11307880</v>
      </c>
      <c r="D298" s="48">
        <v>1235660</v>
      </c>
      <c r="E298" s="48">
        <v>1127872</v>
      </c>
      <c r="F298" s="48">
        <v>16645046</v>
      </c>
      <c r="G298" s="48">
        <v>13176458</v>
      </c>
      <c r="H298" s="48">
        <v>3450841</v>
      </c>
      <c r="I298" s="48">
        <v>17747</v>
      </c>
      <c r="J298" s="48">
        <v>10660</v>
      </c>
      <c r="K298" s="48"/>
      <c r="L298" s="48"/>
      <c r="M298" s="48"/>
      <c r="N298" s="48"/>
      <c r="O298" s="48"/>
      <c r="P298" s="48">
        <v>10660</v>
      </c>
      <c r="Q298" s="48">
        <v>1050928</v>
      </c>
      <c r="R298" s="48"/>
      <c r="S298" s="48"/>
      <c r="T298" s="48">
        <v>84877</v>
      </c>
      <c r="U298" s="48"/>
      <c r="V298" s="48"/>
      <c r="W298" s="48"/>
      <c r="X298" s="48"/>
      <c r="Y298" s="48">
        <v>0</v>
      </c>
      <c r="Z298" s="48">
        <v>0</v>
      </c>
      <c r="AA298" s="48"/>
      <c r="AB298" s="48"/>
      <c r="AC298" s="48"/>
      <c r="AD298" s="48"/>
      <c r="AE298" s="48">
        <v>356419</v>
      </c>
      <c r="AF298" s="48"/>
      <c r="AG298" s="48"/>
      <c r="AH298" s="48"/>
      <c r="AI298" s="48">
        <v>123762</v>
      </c>
      <c r="AJ298" s="48">
        <v>0</v>
      </c>
      <c r="AK298" s="48">
        <v>16295</v>
      </c>
      <c r="AL298" s="48"/>
      <c r="AM298" s="48"/>
      <c r="AN298" s="48"/>
      <c r="AO298" s="48"/>
      <c r="AP298" s="48">
        <v>0</v>
      </c>
      <c r="AQ298" s="48">
        <v>127718</v>
      </c>
      <c r="AR298" s="48"/>
      <c r="AS298" s="48">
        <v>0</v>
      </c>
      <c r="AT298" s="48"/>
      <c r="AU298" s="48">
        <v>341857</v>
      </c>
      <c r="AV298" s="48">
        <v>0</v>
      </c>
      <c r="AW298" s="48"/>
      <c r="AX298" s="48">
        <v>343000</v>
      </c>
      <c r="AY298" s="48"/>
      <c r="AZ298" s="48">
        <v>0</v>
      </c>
      <c r="BA298" s="48">
        <v>0</v>
      </c>
      <c r="BB298" s="48">
        <v>0</v>
      </c>
      <c r="BC298" s="48">
        <v>0</v>
      </c>
      <c r="BD298" s="48"/>
      <c r="BE298" s="48"/>
      <c r="BF298" s="48">
        <v>0</v>
      </c>
      <c r="BG298" s="48">
        <v>0</v>
      </c>
      <c r="BH298" s="48"/>
      <c r="BI298" s="48">
        <v>343000</v>
      </c>
      <c r="BJ298" s="48"/>
      <c r="BK298" s="48"/>
      <c r="BL298" s="48">
        <v>0</v>
      </c>
      <c r="BM298" s="48"/>
      <c r="BN298" s="48"/>
      <c r="BO298" s="48"/>
      <c r="BP298" s="48">
        <v>1957047</v>
      </c>
      <c r="BQ298" s="48"/>
      <c r="BR298" s="48">
        <v>453178</v>
      </c>
      <c r="BS298" s="48"/>
      <c r="BT298" s="48">
        <v>1961</v>
      </c>
      <c r="BU298" s="48">
        <v>363320</v>
      </c>
      <c r="BV298" s="48">
        <v>1021397</v>
      </c>
      <c r="BW298" s="48"/>
      <c r="BX298" s="48">
        <v>0</v>
      </c>
      <c r="BY298" s="48"/>
      <c r="BZ298" s="48">
        <v>9837</v>
      </c>
      <c r="CA298" s="48"/>
      <c r="CB298" s="48">
        <v>107354</v>
      </c>
      <c r="CC298" s="48"/>
      <c r="CD298" s="48"/>
      <c r="CE298" s="48">
        <v>50000</v>
      </c>
      <c r="CF298" s="48">
        <v>50000</v>
      </c>
      <c r="CG298" s="48"/>
      <c r="CH298" s="48"/>
      <c r="CI298" s="48"/>
      <c r="CJ298" s="48"/>
      <c r="CK298" s="48">
        <v>0</v>
      </c>
      <c r="CL298" s="48">
        <v>0</v>
      </c>
      <c r="CM298" s="48">
        <v>0</v>
      </c>
      <c r="CN298" s="48">
        <v>0</v>
      </c>
      <c r="CO298" s="48">
        <v>0</v>
      </c>
      <c r="CP298" s="48">
        <v>46126337</v>
      </c>
    </row>
    <row r="299" spans="1:94" x14ac:dyDescent="0.35">
      <c r="A299" t="s">
        <v>1423</v>
      </c>
      <c r="B299" s="48">
        <v>154795385</v>
      </c>
      <c r="C299" s="48">
        <v>127178581</v>
      </c>
      <c r="D299" s="48">
        <v>15739708</v>
      </c>
      <c r="E299" s="48">
        <v>11877096</v>
      </c>
      <c r="F299" s="48">
        <v>96851377</v>
      </c>
      <c r="G299" s="48">
        <v>52812294</v>
      </c>
      <c r="H299" s="48">
        <v>43949895</v>
      </c>
      <c r="I299" s="48">
        <v>89188</v>
      </c>
      <c r="J299" s="48">
        <v>0</v>
      </c>
      <c r="K299" s="48"/>
      <c r="L299" s="48"/>
      <c r="M299" s="48"/>
      <c r="N299" s="48">
        <v>0</v>
      </c>
      <c r="O299" s="48"/>
      <c r="P299" s="48">
        <v>0</v>
      </c>
      <c r="Q299" s="48">
        <v>3448851</v>
      </c>
      <c r="R299" s="48"/>
      <c r="S299" s="48"/>
      <c r="T299" s="48">
        <v>2386730</v>
      </c>
      <c r="U299" s="48"/>
      <c r="V299" s="48"/>
      <c r="W299" s="48">
        <v>0</v>
      </c>
      <c r="X299" s="48"/>
      <c r="Y299" s="48">
        <v>0</v>
      </c>
      <c r="Z299" s="48">
        <v>770</v>
      </c>
      <c r="AA299" s="48">
        <v>0</v>
      </c>
      <c r="AB299" s="48"/>
      <c r="AC299" s="48"/>
      <c r="AD299" s="48"/>
      <c r="AE299" s="48">
        <v>19705</v>
      </c>
      <c r="AF299" s="48"/>
      <c r="AG299" s="48"/>
      <c r="AH299" s="48">
        <v>4508</v>
      </c>
      <c r="AI299" s="48">
        <v>63916</v>
      </c>
      <c r="AJ299" s="48">
        <v>0</v>
      </c>
      <c r="AK299" s="48">
        <v>1477</v>
      </c>
      <c r="AL299" s="48">
        <v>0</v>
      </c>
      <c r="AM299" s="48"/>
      <c r="AN299" s="48"/>
      <c r="AO299" s="48"/>
      <c r="AP299" s="48">
        <v>0</v>
      </c>
      <c r="AQ299" s="48">
        <v>3</v>
      </c>
      <c r="AR299" s="48">
        <v>0</v>
      </c>
      <c r="AS299" s="48">
        <v>0</v>
      </c>
      <c r="AT299" s="48">
        <v>971741</v>
      </c>
      <c r="AU299" s="48">
        <v>0</v>
      </c>
      <c r="AV299" s="48"/>
      <c r="AW299" s="48">
        <v>0</v>
      </c>
      <c r="AX299" s="48">
        <v>5215241</v>
      </c>
      <c r="AY299" s="48">
        <v>0</v>
      </c>
      <c r="AZ299" s="48">
        <v>3488</v>
      </c>
      <c r="BA299" s="48">
        <v>0</v>
      </c>
      <c r="BB299" s="48">
        <v>1941150</v>
      </c>
      <c r="BC299" s="48">
        <v>1479989</v>
      </c>
      <c r="BD299" s="48"/>
      <c r="BE299" s="48">
        <v>33344</v>
      </c>
      <c r="BF299" s="48">
        <v>15408</v>
      </c>
      <c r="BG299" s="48">
        <v>193836</v>
      </c>
      <c r="BH299" s="48">
        <v>23554</v>
      </c>
      <c r="BI299" s="48">
        <v>1078000</v>
      </c>
      <c r="BJ299" s="48"/>
      <c r="BK299" s="48">
        <v>2766</v>
      </c>
      <c r="BL299" s="48">
        <v>0</v>
      </c>
      <c r="BM299" s="48">
        <v>285262</v>
      </c>
      <c r="BN299" s="48"/>
      <c r="BO299" s="48">
        <v>158443</v>
      </c>
      <c r="BP299" s="48">
        <v>16976422</v>
      </c>
      <c r="BQ299" s="48"/>
      <c r="BR299" s="48">
        <v>9828864</v>
      </c>
      <c r="BS299" s="48">
        <v>6866</v>
      </c>
      <c r="BT299" s="48">
        <v>2585</v>
      </c>
      <c r="BU299" s="48">
        <v>1254843</v>
      </c>
      <c r="BV299" s="48">
        <v>3175113</v>
      </c>
      <c r="BW299" s="48">
        <v>2552817</v>
      </c>
      <c r="BX299" s="48">
        <v>96284</v>
      </c>
      <c r="BY299" s="48"/>
      <c r="BZ299" s="48">
        <v>59051</v>
      </c>
      <c r="CA299" s="48"/>
      <c r="CB299" s="48"/>
      <c r="CC299" s="48"/>
      <c r="CD299" s="48"/>
      <c r="CE299" s="48">
        <v>500000</v>
      </c>
      <c r="CF299" s="48"/>
      <c r="CG299" s="48"/>
      <c r="CH299" s="48">
        <v>500000</v>
      </c>
      <c r="CI299" s="48"/>
      <c r="CJ299" s="48"/>
      <c r="CK299" s="48">
        <v>0</v>
      </c>
      <c r="CL299" s="48">
        <v>0</v>
      </c>
      <c r="CM299" s="48">
        <v>0</v>
      </c>
      <c r="CN299" s="48">
        <v>0</v>
      </c>
      <c r="CO299" s="48">
        <v>0</v>
      </c>
      <c r="CP299" s="48">
        <v>335184873</v>
      </c>
    </row>
    <row r="300" spans="1:94" x14ac:dyDescent="0.35">
      <c r="A300" t="s">
        <v>1426</v>
      </c>
      <c r="B300" s="48">
        <v>102718133</v>
      </c>
      <c r="C300" s="48">
        <v>75364424</v>
      </c>
      <c r="D300" s="48">
        <v>15655738</v>
      </c>
      <c r="E300" s="48">
        <v>11697971</v>
      </c>
      <c r="F300" s="48">
        <v>133526922</v>
      </c>
      <c r="G300" s="48">
        <v>90088764</v>
      </c>
      <c r="H300" s="48">
        <v>42584967</v>
      </c>
      <c r="I300" s="48">
        <v>853191</v>
      </c>
      <c r="J300" s="48">
        <v>0</v>
      </c>
      <c r="K300" s="48"/>
      <c r="L300" s="48"/>
      <c r="M300" s="48"/>
      <c r="N300" s="48"/>
      <c r="O300" s="48"/>
      <c r="P300" s="48">
        <v>0</v>
      </c>
      <c r="Q300" s="48">
        <v>19145802</v>
      </c>
      <c r="R300" s="48"/>
      <c r="S300" s="48"/>
      <c r="T300" s="48">
        <v>2676890</v>
      </c>
      <c r="U300" s="48"/>
      <c r="V300" s="48"/>
      <c r="W300" s="48"/>
      <c r="X300" s="48"/>
      <c r="Y300" s="48">
        <v>55881</v>
      </c>
      <c r="Z300" s="48">
        <v>62925</v>
      </c>
      <c r="AA300" s="48">
        <v>0</v>
      </c>
      <c r="AB300" s="48"/>
      <c r="AC300" s="48"/>
      <c r="AD300" s="48"/>
      <c r="AE300" s="48">
        <v>1869521</v>
      </c>
      <c r="AF300" s="48">
        <v>314689</v>
      </c>
      <c r="AG300" s="48">
        <v>2802349</v>
      </c>
      <c r="AH300" s="48"/>
      <c r="AI300" s="48">
        <v>1242880</v>
      </c>
      <c r="AJ300" s="48">
        <v>33132</v>
      </c>
      <c r="AK300" s="48">
        <v>101845</v>
      </c>
      <c r="AL300" s="48">
        <v>566</v>
      </c>
      <c r="AM300" s="48"/>
      <c r="AN300" s="48">
        <v>90820</v>
      </c>
      <c r="AO300" s="48"/>
      <c r="AP300" s="48">
        <v>105747</v>
      </c>
      <c r="AQ300" s="48">
        <v>1997712</v>
      </c>
      <c r="AR300" s="48">
        <v>5</v>
      </c>
      <c r="AS300" s="48">
        <v>3913309</v>
      </c>
      <c r="AT300" s="48">
        <v>672679</v>
      </c>
      <c r="AU300" s="48">
        <v>3204851</v>
      </c>
      <c r="AV300" s="48"/>
      <c r="AW300" s="48"/>
      <c r="AX300" s="48">
        <v>2591620</v>
      </c>
      <c r="AY300" s="48">
        <v>0</v>
      </c>
      <c r="AZ300" s="48">
        <v>3589</v>
      </c>
      <c r="BA300" s="48">
        <v>0</v>
      </c>
      <c r="BB300" s="48">
        <v>1604787</v>
      </c>
      <c r="BC300" s="48">
        <v>7001</v>
      </c>
      <c r="BD300" s="48"/>
      <c r="BE300" s="48">
        <v>26291</v>
      </c>
      <c r="BF300" s="48">
        <v>8296</v>
      </c>
      <c r="BG300" s="48">
        <v>115326</v>
      </c>
      <c r="BH300" s="48">
        <v>0</v>
      </c>
      <c r="BI300" s="48">
        <v>819087</v>
      </c>
      <c r="BJ300" s="48"/>
      <c r="BK300" s="48"/>
      <c r="BL300" s="48">
        <v>0</v>
      </c>
      <c r="BM300" s="48">
        <v>0</v>
      </c>
      <c r="BN300" s="48"/>
      <c r="BO300" s="48">
        <v>7243</v>
      </c>
      <c r="BP300" s="48">
        <v>11088950</v>
      </c>
      <c r="BQ300" s="48"/>
      <c r="BR300" s="48">
        <v>4501534</v>
      </c>
      <c r="BS300" s="48"/>
      <c r="BT300" s="48">
        <v>2139</v>
      </c>
      <c r="BU300" s="48">
        <v>1291241</v>
      </c>
      <c r="BV300" s="48">
        <v>4823584</v>
      </c>
      <c r="BW300" s="48">
        <v>450804</v>
      </c>
      <c r="BX300" s="48">
        <v>7351</v>
      </c>
      <c r="BY300" s="48"/>
      <c r="BZ300" s="48">
        <v>12297</v>
      </c>
      <c r="CA300" s="48"/>
      <c r="CB300" s="48"/>
      <c r="CC300" s="48">
        <v>202668</v>
      </c>
      <c r="CD300" s="48">
        <v>202668</v>
      </c>
      <c r="CE300" s="48">
        <v>38645</v>
      </c>
      <c r="CF300" s="48"/>
      <c r="CG300" s="48"/>
      <c r="CH300" s="48">
        <v>38645</v>
      </c>
      <c r="CI300" s="48"/>
      <c r="CJ300" s="48"/>
      <c r="CK300" s="48">
        <v>0</v>
      </c>
      <c r="CL300" s="48">
        <v>0</v>
      </c>
      <c r="CM300" s="48">
        <v>0</v>
      </c>
      <c r="CN300" s="48">
        <v>0</v>
      </c>
      <c r="CO300" s="48">
        <v>0</v>
      </c>
      <c r="CP300" s="48">
        <v>328337688</v>
      </c>
    </row>
    <row r="301" spans="1:94" x14ac:dyDescent="0.35">
      <c r="A301" t="s">
        <v>1429</v>
      </c>
      <c r="B301" s="48">
        <v>88817047</v>
      </c>
      <c r="C301" s="48">
        <v>69242531</v>
      </c>
      <c r="D301" s="48">
        <v>11479955</v>
      </c>
      <c r="E301" s="48">
        <v>8094561</v>
      </c>
      <c r="F301" s="48">
        <v>93230620</v>
      </c>
      <c r="G301" s="48">
        <v>58108431</v>
      </c>
      <c r="H301" s="48">
        <v>34919955</v>
      </c>
      <c r="I301" s="48">
        <v>202233</v>
      </c>
      <c r="J301" s="48">
        <v>0</v>
      </c>
      <c r="K301" s="48"/>
      <c r="L301" s="48">
        <v>0</v>
      </c>
      <c r="M301" s="48"/>
      <c r="N301" s="48">
        <v>0</v>
      </c>
      <c r="O301" s="48"/>
      <c r="P301" s="48">
        <v>0</v>
      </c>
      <c r="Q301" s="48">
        <v>6890404</v>
      </c>
      <c r="R301" s="48"/>
      <c r="S301" s="48"/>
      <c r="T301" s="48">
        <v>1483913</v>
      </c>
      <c r="U301" s="48"/>
      <c r="V301" s="48"/>
      <c r="W301" s="48">
        <v>0</v>
      </c>
      <c r="X301" s="48"/>
      <c r="Y301" s="48">
        <v>0</v>
      </c>
      <c r="Z301" s="48">
        <v>2309</v>
      </c>
      <c r="AA301" s="48">
        <v>0</v>
      </c>
      <c r="AB301" s="48"/>
      <c r="AC301" s="48"/>
      <c r="AD301" s="48"/>
      <c r="AE301" s="48">
        <v>160400</v>
      </c>
      <c r="AF301" s="48">
        <v>1831</v>
      </c>
      <c r="AG301" s="48"/>
      <c r="AH301" s="48">
        <v>0</v>
      </c>
      <c r="AI301" s="48">
        <v>99289</v>
      </c>
      <c r="AJ301" s="48">
        <v>0</v>
      </c>
      <c r="AK301" s="48">
        <v>58852</v>
      </c>
      <c r="AL301" s="48">
        <v>0</v>
      </c>
      <c r="AM301" s="48"/>
      <c r="AN301" s="48"/>
      <c r="AO301" s="48"/>
      <c r="AP301" s="48">
        <v>0</v>
      </c>
      <c r="AQ301" s="48">
        <v>575480</v>
      </c>
      <c r="AR301" s="48"/>
      <c r="AS301" s="48">
        <v>2065358</v>
      </c>
      <c r="AT301" s="48">
        <v>648223</v>
      </c>
      <c r="AU301" s="48">
        <v>1794750</v>
      </c>
      <c r="AV301" s="48">
        <v>0</v>
      </c>
      <c r="AW301" s="48"/>
      <c r="AX301" s="48">
        <v>988817</v>
      </c>
      <c r="AY301" s="48"/>
      <c r="AZ301" s="48">
        <v>0</v>
      </c>
      <c r="BA301" s="48">
        <v>0</v>
      </c>
      <c r="BB301" s="48">
        <v>800213</v>
      </c>
      <c r="BC301" s="48">
        <v>24251</v>
      </c>
      <c r="BD301" s="48">
        <v>0</v>
      </c>
      <c r="BE301" s="48">
        <v>71632</v>
      </c>
      <c r="BF301" s="48">
        <v>0</v>
      </c>
      <c r="BG301" s="48">
        <v>46454</v>
      </c>
      <c r="BH301" s="48">
        <v>0</v>
      </c>
      <c r="BI301" s="48">
        <v>0</v>
      </c>
      <c r="BJ301" s="48">
        <v>4646</v>
      </c>
      <c r="BK301" s="48">
        <v>0</v>
      </c>
      <c r="BL301" s="48">
        <v>0</v>
      </c>
      <c r="BM301" s="48">
        <v>0</v>
      </c>
      <c r="BN301" s="48"/>
      <c r="BO301" s="48">
        <v>41622</v>
      </c>
      <c r="BP301" s="48">
        <v>12972546</v>
      </c>
      <c r="BQ301" s="48"/>
      <c r="BR301" s="48">
        <v>7898246</v>
      </c>
      <c r="BS301" s="48">
        <v>1959</v>
      </c>
      <c r="BT301" s="48"/>
      <c r="BU301" s="48">
        <v>1703641</v>
      </c>
      <c r="BV301" s="48">
        <v>2813270</v>
      </c>
      <c r="BW301" s="48">
        <v>348063</v>
      </c>
      <c r="BX301" s="48">
        <v>0</v>
      </c>
      <c r="BY301" s="48"/>
      <c r="BZ301" s="48">
        <v>196749</v>
      </c>
      <c r="CA301" s="48"/>
      <c r="CB301" s="48">
        <v>10619</v>
      </c>
      <c r="CC301" s="48">
        <v>66087</v>
      </c>
      <c r="CD301" s="48">
        <v>66087</v>
      </c>
      <c r="CE301" s="48">
        <v>0</v>
      </c>
      <c r="CF301" s="48"/>
      <c r="CG301" s="48"/>
      <c r="CH301" s="48">
        <v>0</v>
      </c>
      <c r="CI301" s="48"/>
      <c r="CJ301" s="48"/>
      <c r="CK301" s="48">
        <v>0</v>
      </c>
      <c r="CL301" s="48">
        <v>0</v>
      </c>
      <c r="CM301" s="48">
        <v>0</v>
      </c>
      <c r="CN301" s="48">
        <v>0</v>
      </c>
      <c r="CO301" s="48">
        <v>0</v>
      </c>
      <c r="CP301" s="48">
        <v>249955098</v>
      </c>
    </row>
    <row r="302" spans="1:94" x14ac:dyDescent="0.35">
      <c r="A302" t="s">
        <v>1433</v>
      </c>
      <c r="B302" s="48">
        <v>15421954</v>
      </c>
      <c r="C302" s="48">
        <v>14395190</v>
      </c>
      <c r="D302" s="48">
        <v>965847</v>
      </c>
      <c r="E302" s="48">
        <v>60917</v>
      </c>
      <c r="F302" s="48">
        <v>21380785</v>
      </c>
      <c r="G302" s="48">
        <v>18351749</v>
      </c>
      <c r="H302" s="48">
        <v>2979120</v>
      </c>
      <c r="I302" s="48">
        <v>49916</v>
      </c>
      <c r="J302" s="48">
        <v>0</v>
      </c>
      <c r="K302" s="48"/>
      <c r="L302" s="48"/>
      <c r="M302" s="48"/>
      <c r="N302" s="48"/>
      <c r="O302" s="48"/>
      <c r="P302" s="48">
        <v>0</v>
      </c>
      <c r="Q302" s="48">
        <v>488387</v>
      </c>
      <c r="R302" s="48"/>
      <c r="S302" s="48"/>
      <c r="T302" s="48">
        <v>213014</v>
      </c>
      <c r="U302" s="48"/>
      <c r="V302" s="48"/>
      <c r="W302" s="48"/>
      <c r="X302" s="48"/>
      <c r="Y302" s="48"/>
      <c r="Z302" s="48">
        <v>283</v>
      </c>
      <c r="AA302" s="48"/>
      <c r="AB302" s="48"/>
      <c r="AC302" s="48"/>
      <c r="AD302" s="48"/>
      <c r="AE302" s="48">
        <v>12555</v>
      </c>
      <c r="AF302" s="48"/>
      <c r="AG302" s="48"/>
      <c r="AH302" s="48">
        <v>4508</v>
      </c>
      <c r="AI302" s="48">
        <v>29777</v>
      </c>
      <c r="AJ302" s="48">
        <v>0</v>
      </c>
      <c r="AK302" s="48">
        <v>82802</v>
      </c>
      <c r="AL302" s="48"/>
      <c r="AM302" s="48"/>
      <c r="AN302" s="48"/>
      <c r="AO302" s="48"/>
      <c r="AP302" s="48">
        <v>0</v>
      </c>
      <c r="AQ302" s="48">
        <v>64929</v>
      </c>
      <c r="AR302" s="48"/>
      <c r="AS302" s="48">
        <v>0</v>
      </c>
      <c r="AT302" s="48">
        <v>80519</v>
      </c>
      <c r="AU302" s="48">
        <v>0</v>
      </c>
      <c r="AV302" s="48"/>
      <c r="AW302" s="48"/>
      <c r="AX302" s="48">
        <v>971890</v>
      </c>
      <c r="AY302" s="48"/>
      <c r="AZ302" s="48">
        <v>12129</v>
      </c>
      <c r="BA302" s="48">
        <v>0</v>
      </c>
      <c r="BB302" s="48">
        <v>157061</v>
      </c>
      <c r="BC302" s="48">
        <v>3110</v>
      </c>
      <c r="BD302" s="48"/>
      <c r="BE302" s="48">
        <v>16366</v>
      </c>
      <c r="BF302" s="48">
        <v>0</v>
      </c>
      <c r="BG302" s="48">
        <v>98162</v>
      </c>
      <c r="BH302" s="48">
        <v>626132</v>
      </c>
      <c r="BI302" s="48">
        <v>0</v>
      </c>
      <c r="BJ302" s="48">
        <v>0</v>
      </c>
      <c r="BK302" s="48">
        <v>0</v>
      </c>
      <c r="BL302" s="48">
        <v>0</v>
      </c>
      <c r="BM302" s="48">
        <v>0</v>
      </c>
      <c r="BN302" s="48"/>
      <c r="BO302" s="48">
        <v>58931</v>
      </c>
      <c r="BP302" s="48">
        <v>290301</v>
      </c>
      <c r="BQ302" s="48"/>
      <c r="BR302" s="48">
        <v>22558</v>
      </c>
      <c r="BS302" s="48"/>
      <c r="BT302" s="48"/>
      <c r="BU302" s="48"/>
      <c r="BV302" s="48">
        <v>188691</v>
      </c>
      <c r="BW302" s="48"/>
      <c r="BX302" s="48">
        <v>65055</v>
      </c>
      <c r="BY302" s="48"/>
      <c r="BZ302" s="48"/>
      <c r="CA302" s="48"/>
      <c r="CB302" s="48">
        <v>13997</v>
      </c>
      <c r="CC302" s="48">
        <v>0</v>
      </c>
      <c r="CD302" s="48">
        <v>0</v>
      </c>
      <c r="CE302" s="48">
        <v>0</v>
      </c>
      <c r="CF302" s="48"/>
      <c r="CG302" s="48"/>
      <c r="CH302" s="48"/>
      <c r="CI302" s="48"/>
      <c r="CJ302" s="48"/>
      <c r="CK302" s="48">
        <v>0</v>
      </c>
      <c r="CL302" s="48"/>
      <c r="CM302" s="48">
        <v>0</v>
      </c>
      <c r="CN302" s="48">
        <v>0</v>
      </c>
      <c r="CO302" s="48"/>
      <c r="CP302" s="48">
        <v>45805244</v>
      </c>
    </row>
    <row r="303" spans="1:94" x14ac:dyDescent="0.35">
      <c r="A303" t="s">
        <v>1986</v>
      </c>
      <c r="B303" s="48">
        <v>7700689</v>
      </c>
      <c r="C303" s="48">
        <v>7607442</v>
      </c>
      <c r="D303" s="48">
        <v>68493</v>
      </c>
      <c r="E303" s="48">
        <v>24754</v>
      </c>
      <c r="F303" s="48">
        <v>9153565</v>
      </c>
      <c r="G303" s="48">
        <v>7606220</v>
      </c>
      <c r="H303" s="48">
        <v>1444116</v>
      </c>
      <c r="I303" s="48">
        <v>103229</v>
      </c>
      <c r="J303" s="48"/>
      <c r="K303" s="48"/>
      <c r="L303" s="48"/>
      <c r="M303" s="48"/>
      <c r="N303" s="48"/>
      <c r="O303" s="48"/>
      <c r="P303" s="48"/>
      <c r="Q303" s="48">
        <v>40719</v>
      </c>
      <c r="R303" s="48"/>
      <c r="S303" s="48"/>
      <c r="T303" s="48">
        <v>5539</v>
      </c>
      <c r="U303" s="48"/>
      <c r="V303" s="48"/>
      <c r="W303" s="48"/>
      <c r="X303" s="48"/>
      <c r="Y303" s="48">
        <v>0</v>
      </c>
      <c r="Z303" s="48"/>
      <c r="AA303" s="48">
        <v>0</v>
      </c>
      <c r="AB303" s="48"/>
      <c r="AC303" s="48"/>
      <c r="AD303" s="48"/>
      <c r="AE303" s="48">
        <v>3905</v>
      </c>
      <c r="AF303" s="48"/>
      <c r="AG303" s="48"/>
      <c r="AH303" s="48"/>
      <c r="AI303" s="48">
        <v>4442</v>
      </c>
      <c r="AJ303" s="48">
        <v>0</v>
      </c>
      <c r="AK303" s="48">
        <v>17572</v>
      </c>
      <c r="AL303" s="48"/>
      <c r="AM303" s="48"/>
      <c r="AN303" s="48"/>
      <c r="AO303" s="48"/>
      <c r="AP303" s="48">
        <v>0</v>
      </c>
      <c r="AQ303" s="48">
        <v>0</v>
      </c>
      <c r="AR303" s="48"/>
      <c r="AS303" s="48">
        <v>0</v>
      </c>
      <c r="AT303" s="48">
        <v>9261</v>
      </c>
      <c r="AU303" s="48"/>
      <c r="AV303" s="48">
        <v>0</v>
      </c>
      <c r="AW303" s="48"/>
      <c r="AX303" s="48">
        <v>3724047</v>
      </c>
      <c r="AY303" s="48">
        <v>0</v>
      </c>
      <c r="AZ303" s="48"/>
      <c r="BA303" s="48">
        <v>0</v>
      </c>
      <c r="BB303" s="48">
        <v>943743</v>
      </c>
      <c r="BC303" s="48">
        <v>947863</v>
      </c>
      <c r="BD303" s="48"/>
      <c r="BE303" s="48"/>
      <c r="BF303" s="48">
        <v>196563</v>
      </c>
      <c r="BG303" s="48">
        <v>1502088</v>
      </c>
      <c r="BH303" s="48">
        <v>8025</v>
      </c>
      <c r="BI303" s="48">
        <v>100924</v>
      </c>
      <c r="BJ303" s="48"/>
      <c r="BK303" s="48"/>
      <c r="BL303" s="48">
        <v>0</v>
      </c>
      <c r="BM303" s="48"/>
      <c r="BN303" s="48"/>
      <c r="BO303" s="48">
        <v>24841</v>
      </c>
      <c r="BP303" s="48">
        <v>211697</v>
      </c>
      <c r="BQ303" s="48"/>
      <c r="BR303" s="48">
        <v>144596</v>
      </c>
      <c r="BS303" s="48"/>
      <c r="BT303" s="48"/>
      <c r="BU303" s="48"/>
      <c r="BV303" s="48">
        <v>64768</v>
      </c>
      <c r="BW303" s="48"/>
      <c r="BX303" s="48"/>
      <c r="BY303" s="48"/>
      <c r="BZ303" s="48"/>
      <c r="CA303" s="48"/>
      <c r="CB303" s="48">
        <v>2333</v>
      </c>
      <c r="CC303" s="48"/>
      <c r="CD303" s="48"/>
      <c r="CE303" s="48">
        <v>0</v>
      </c>
      <c r="CF303" s="48"/>
      <c r="CG303" s="48"/>
      <c r="CH303" s="48"/>
      <c r="CI303" s="48"/>
      <c r="CJ303" s="48"/>
      <c r="CK303" s="48"/>
      <c r="CL303" s="48"/>
      <c r="CM303" s="48">
        <v>0</v>
      </c>
      <c r="CN303" s="48">
        <v>0</v>
      </c>
      <c r="CO303" s="48"/>
      <c r="CP303" s="48">
        <v>28578030</v>
      </c>
    </row>
    <row r="304" spans="1:94" x14ac:dyDescent="0.35">
      <c r="A304" t="s">
        <v>1445</v>
      </c>
      <c r="B304" s="48">
        <v>1942997</v>
      </c>
      <c r="C304" s="48">
        <v>1884478</v>
      </c>
      <c r="D304" s="48">
        <v>49069</v>
      </c>
      <c r="E304" s="48">
        <v>9450</v>
      </c>
      <c r="F304" s="48">
        <v>1347018</v>
      </c>
      <c r="G304" s="48">
        <v>1024068</v>
      </c>
      <c r="H304" s="48">
        <v>312477</v>
      </c>
      <c r="I304" s="48">
        <v>10473</v>
      </c>
      <c r="J304" s="48"/>
      <c r="K304" s="48"/>
      <c r="L304" s="48"/>
      <c r="M304" s="48"/>
      <c r="N304" s="48"/>
      <c r="O304" s="48"/>
      <c r="P304" s="48"/>
      <c r="Q304" s="48">
        <v>16160</v>
      </c>
      <c r="R304" s="48"/>
      <c r="S304" s="48"/>
      <c r="T304" s="48">
        <v>0</v>
      </c>
      <c r="U304" s="48"/>
      <c r="V304" s="48"/>
      <c r="W304" s="48"/>
      <c r="X304" s="48"/>
      <c r="Y304" s="48"/>
      <c r="Z304" s="48"/>
      <c r="AA304" s="48">
        <v>0</v>
      </c>
      <c r="AB304" s="48"/>
      <c r="AC304" s="48"/>
      <c r="AD304" s="48"/>
      <c r="AE304" s="48">
        <v>10067</v>
      </c>
      <c r="AF304" s="48"/>
      <c r="AG304" s="48"/>
      <c r="AH304" s="48"/>
      <c r="AI304" s="48">
        <v>2535</v>
      </c>
      <c r="AJ304" s="48">
        <v>0</v>
      </c>
      <c r="AK304" s="48">
        <v>2037</v>
      </c>
      <c r="AL304" s="48"/>
      <c r="AM304" s="48"/>
      <c r="AN304" s="48"/>
      <c r="AO304" s="48"/>
      <c r="AP304" s="48">
        <v>0</v>
      </c>
      <c r="AQ304" s="48">
        <v>0</v>
      </c>
      <c r="AR304" s="48"/>
      <c r="AS304" s="48">
        <v>0</v>
      </c>
      <c r="AT304" s="48">
        <v>1521</v>
      </c>
      <c r="AU304" s="48"/>
      <c r="AV304" s="48"/>
      <c r="AW304" s="48"/>
      <c r="AX304" s="48">
        <v>411750</v>
      </c>
      <c r="AY304" s="48"/>
      <c r="AZ304" s="48">
        <v>0</v>
      </c>
      <c r="BA304" s="48">
        <v>0</v>
      </c>
      <c r="BB304" s="48">
        <v>87440</v>
      </c>
      <c r="BC304" s="48">
        <v>4245</v>
      </c>
      <c r="BD304" s="48"/>
      <c r="BE304" s="48">
        <v>2619</v>
      </c>
      <c r="BF304" s="48">
        <v>0</v>
      </c>
      <c r="BG304" s="48">
        <v>0</v>
      </c>
      <c r="BH304" s="48">
        <v>314523</v>
      </c>
      <c r="BI304" s="48">
        <v>2924</v>
      </c>
      <c r="BJ304" s="48"/>
      <c r="BK304" s="48"/>
      <c r="BL304" s="48">
        <v>0</v>
      </c>
      <c r="BM304" s="48">
        <v>0</v>
      </c>
      <c r="BN304" s="48"/>
      <c r="BO304" s="48"/>
      <c r="BP304" s="48">
        <v>195941</v>
      </c>
      <c r="BQ304" s="48"/>
      <c r="BR304" s="48">
        <v>55267</v>
      </c>
      <c r="BS304" s="48"/>
      <c r="BT304" s="48"/>
      <c r="BU304" s="48"/>
      <c r="BV304" s="48">
        <v>135788</v>
      </c>
      <c r="BW304" s="48"/>
      <c r="BX304" s="48"/>
      <c r="BY304" s="48">
        <v>1386</v>
      </c>
      <c r="BZ304" s="48"/>
      <c r="CA304" s="48"/>
      <c r="CB304" s="48">
        <v>3499</v>
      </c>
      <c r="CC304" s="48"/>
      <c r="CD304" s="48"/>
      <c r="CE304" s="48">
        <v>0</v>
      </c>
      <c r="CF304" s="48"/>
      <c r="CG304" s="48"/>
      <c r="CH304" s="48"/>
      <c r="CI304" s="48"/>
      <c r="CJ304" s="48"/>
      <c r="CK304" s="48">
        <v>0</v>
      </c>
      <c r="CL304" s="48"/>
      <c r="CM304" s="48">
        <v>0</v>
      </c>
      <c r="CN304" s="48">
        <v>0</v>
      </c>
      <c r="CO304" s="48"/>
      <c r="CP304" s="48">
        <v>5094195</v>
      </c>
    </row>
    <row r="305" spans="1:94" x14ac:dyDescent="0.35">
      <c r="A305" t="s">
        <v>1447</v>
      </c>
      <c r="B305" s="48">
        <v>2418476</v>
      </c>
      <c r="C305" s="48">
        <v>2319745</v>
      </c>
      <c r="D305" s="48">
        <v>55509</v>
      </c>
      <c r="E305" s="48">
        <v>43222</v>
      </c>
      <c r="F305" s="48">
        <v>1354872</v>
      </c>
      <c r="G305" s="48">
        <v>1017435</v>
      </c>
      <c r="H305" s="48">
        <v>308611</v>
      </c>
      <c r="I305" s="48">
        <v>28825</v>
      </c>
      <c r="J305" s="48"/>
      <c r="K305" s="48"/>
      <c r="L305" s="48"/>
      <c r="M305" s="48"/>
      <c r="N305" s="48"/>
      <c r="O305" s="48"/>
      <c r="P305" s="48"/>
      <c r="Q305" s="48">
        <v>14981</v>
      </c>
      <c r="R305" s="48"/>
      <c r="S305" s="48"/>
      <c r="T305" s="48">
        <v>1481</v>
      </c>
      <c r="U305" s="48"/>
      <c r="V305" s="48"/>
      <c r="W305" s="48"/>
      <c r="X305" s="48"/>
      <c r="Y305" s="48"/>
      <c r="Z305" s="48"/>
      <c r="AA305" s="48">
        <v>0</v>
      </c>
      <c r="AB305" s="48"/>
      <c r="AC305" s="48"/>
      <c r="AD305" s="48"/>
      <c r="AE305" s="48">
        <v>7180</v>
      </c>
      <c r="AF305" s="48"/>
      <c r="AG305" s="48"/>
      <c r="AH305" s="48"/>
      <c r="AI305" s="48">
        <v>1521</v>
      </c>
      <c r="AJ305" s="48">
        <v>0</v>
      </c>
      <c r="AK305" s="48">
        <v>1358</v>
      </c>
      <c r="AL305" s="48"/>
      <c r="AM305" s="48"/>
      <c r="AN305" s="48"/>
      <c r="AO305" s="48"/>
      <c r="AP305" s="48">
        <v>2975</v>
      </c>
      <c r="AQ305" s="48">
        <v>0</v>
      </c>
      <c r="AR305" s="48"/>
      <c r="AS305" s="48">
        <v>0</v>
      </c>
      <c r="AT305" s="48">
        <v>467</v>
      </c>
      <c r="AU305" s="48">
        <v>0</v>
      </c>
      <c r="AV305" s="48"/>
      <c r="AW305" s="48"/>
      <c r="AX305" s="48">
        <v>525305</v>
      </c>
      <c r="AY305" s="48"/>
      <c r="AZ305" s="48">
        <v>0</v>
      </c>
      <c r="BA305" s="48">
        <v>0</v>
      </c>
      <c r="BB305" s="48">
        <v>209066</v>
      </c>
      <c r="BC305" s="48">
        <v>280</v>
      </c>
      <c r="BD305" s="48"/>
      <c r="BE305" s="48">
        <v>1436</v>
      </c>
      <c r="BF305" s="48">
        <v>0</v>
      </c>
      <c r="BG305" s="48">
        <v>0</v>
      </c>
      <c r="BH305" s="48">
        <v>314523</v>
      </c>
      <c r="BI305" s="48">
        <v>0</v>
      </c>
      <c r="BJ305" s="48"/>
      <c r="BK305" s="48"/>
      <c r="BL305" s="48">
        <v>0</v>
      </c>
      <c r="BM305" s="48">
        <v>0</v>
      </c>
      <c r="BN305" s="48"/>
      <c r="BO305" s="48"/>
      <c r="BP305" s="48">
        <v>146316</v>
      </c>
      <c r="BQ305" s="48"/>
      <c r="BR305" s="48">
        <v>41732</v>
      </c>
      <c r="BS305" s="48"/>
      <c r="BT305" s="48"/>
      <c r="BU305" s="48"/>
      <c r="BV305" s="48">
        <v>102251</v>
      </c>
      <c r="BW305" s="48"/>
      <c r="BX305" s="48"/>
      <c r="BY305" s="48"/>
      <c r="BZ305" s="48"/>
      <c r="CA305" s="48"/>
      <c r="CB305" s="48">
        <v>2333</v>
      </c>
      <c r="CC305" s="48"/>
      <c r="CD305" s="48"/>
      <c r="CE305" s="48">
        <v>0</v>
      </c>
      <c r="CF305" s="48"/>
      <c r="CG305" s="48"/>
      <c r="CH305" s="48"/>
      <c r="CI305" s="48"/>
      <c r="CJ305" s="48"/>
      <c r="CK305" s="48">
        <v>0</v>
      </c>
      <c r="CL305" s="48"/>
      <c r="CM305" s="48">
        <v>0</v>
      </c>
      <c r="CN305" s="48">
        <v>0</v>
      </c>
      <c r="CO305" s="48"/>
      <c r="CP305" s="48">
        <v>5535885</v>
      </c>
    </row>
    <row r="306" spans="1:94" x14ac:dyDescent="0.35">
      <c r="A306" t="s">
        <v>1449</v>
      </c>
      <c r="B306" s="48">
        <v>33867594</v>
      </c>
      <c r="C306" s="48">
        <v>28282354</v>
      </c>
      <c r="D306" s="48">
        <v>1329470</v>
      </c>
      <c r="E306" s="48">
        <v>4255770</v>
      </c>
      <c r="F306" s="48">
        <v>39071486</v>
      </c>
      <c r="G306" s="48">
        <v>19454397</v>
      </c>
      <c r="H306" s="48">
        <v>19581936</v>
      </c>
      <c r="I306" s="48">
        <v>35152</v>
      </c>
      <c r="J306" s="48">
        <v>0</v>
      </c>
      <c r="K306" s="48"/>
      <c r="L306" s="48"/>
      <c r="M306" s="48"/>
      <c r="N306" s="48"/>
      <c r="O306" s="48"/>
      <c r="P306" s="48">
        <v>0</v>
      </c>
      <c r="Q306" s="48">
        <v>2685689</v>
      </c>
      <c r="R306" s="48"/>
      <c r="S306" s="48"/>
      <c r="T306" s="48">
        <v>300926</v>
      </c>
      <c r="U306" s="48"/>
      <c r="V306" s="48"/>
      <c r="W306" s="48"/>
      <c r="X306" s="48"/>
      <c r="Y306" s="48">
        <v>0</v>
      </c>
      <c r="Z306" s="48">
        <v>0</v>
      </c>
      <c r="AA306" s="48">
        <v>0</v>
      </c>
      <c r="AB306" s="48"/>
      <c r="AC306" s="48"/>
      <c r="AD306" s="48"/>
      <c r="AE306" s="48">
        <v>30432</v>
      </c>
      <c r="AF306" s="48"/>
      <c r="AG306" s="48"/>
      <c r="AH306" s="48"/>
      <c r="AI306" s="48">
        <v>52931</v>
      </c>
      <c r="AJ306" s="48">
        <v>8387</v>
      </c>
      <c r="AK306" s="48">
        <v>30836</v>
      </c>
      <c r="AL306" s="48"/>
      <c r="AM306" s="48"/>
      <c r="AN306" s="48"/>
      <c r="AO306" s="48"/>
      <c r="AP306" s="48">
        <v>32177</v>
      </c>
      <c r="AQ306" s="48">
        <v>275000</v>
      </c>
      <c r="AR306" s="48"/>
      <c r="AS306" s="48">
        <v>869624</v>
      </c>
      <c r="AT306" s="48">
        <v>145271</v>
      </c>
      <c r="AU306" s="48">
        <v>940107</v>
      </c>
      <c r="AV306" s="48"/>
      <c r="AW306" s="48"/>
      <c r="AX306" s="48">
        <v>2054607</v>
      </c>
      <c r="AY306" s="48"/>
      <c r="AZ306" s="48">
        <v>15698</v>
      </c>
      <c r="BA306" s="48">
        <v>0</v>
      </c>
      <c r="BB306" s="48">
        <v>1622500</v>
      </c>
      <c r="BC306" s="48">
        <v>1063</v>
      </c>
      <c r="BD306" s="48"/>
      <c r="BE306" s="48">
        <v>4582</v>
      </c>
      <c r="BF306" s="48">
        <v>0</v>
      </c>
      <c r="BG306" s="48">
        <v>32098</v>
      </c>
      <c r="BH306" s="48">
        <v>982</v>
      </c>
      <c r="BI306" s="48">
        <v>245000</v>
      </c>
      <c r="BJ306" s="48"/>
      <c r="BK306" s="48"/>
      <c r="BL306" s="48">
        <v>0</v>
      </c>
      <c r="BM306" s="48">
        <v>132684</v>
      </c>
      <c r="BN306" s="48"/>
      <c r="BO306" s="48"/>
      <c r="BP306" s="48">
        <v>5860891</v>
      </c>
      <c r="BQ306" s="48"/>
      <c r="BR306" s="48">
        <v>4511586</v>
      </c>
      <c r="BS306" s="48"/>
      <c r="BT306" s="48"/>
      <c r="BU306" s="48">
        <v>584785</v>
      </c>
      <c r="BV306" s="48">
        <v>525182</v>
      </c>
      <c r="BW306" s="48">
        <v>21627</v>
      </c>
      <c r="BX306" s="48">
        <v>0</v>
      </c>
      <c r="BY306" s="48"/>
      <c r="BZ306" s="48">
        <v>188551</v>
      </c>
      <c r="CA306" s="48"/>
      <c r="CB306" s="48">
        <v>29160</v>
      </c>
      <c r="CC306" s="48">
        <v>113117</v>
      </c>
      <c r="CD306" s="48">
        <v>113117</v>
      </c>
      <c r="CE306" s="48">
        <v>250000</v>
      </c>
      <c r="CF306" s="48"/>
      <c r="CG306" s="48"/>
      <c r="CH306" s="48">
        <v>250000</v>
      </c>
      <c r="CI306" s="48"/>
      <c r="CJ306" s="48"/>
      <c r="CK306" s="48">
        <v>0</v>
      </c>
      <c r="CL306" s="48">
        <v>0</v>
      </c>
      <c r="CM306" s="48">
        <v>0</v>
      </c>
      <c r="CN306" s="48">
        <v>0</v>
      </c>
      <c r="CO306" s="48">
        <v>0</v>
      </c>
      <c r="CP306" s="48">
        <v>98936294</v>
      </c>
    </row>
    <row r="307" spans="1:94" x14ac:dyDescent="0.35">
      <c r="A307" t="s">
        <v>1451</v>
      </c>
      <c r="B307" s="48">
        <v>16324115</v>
      </c>
      <c r="C307" s="48">
        <v>13948491</v>
      </c>
      <c r="D307" s="48">
        <v>905077</v>
      </c>
      <c r="E307" s="48">
        <v>1470547</v>
      </c>
      <c r="F307" s="48">
        <v>13213466</v>
      </c>
      <c r="G307" s="48">
        <v>7794802</v>
      </c>
      <c r="H307" s="48">
        <v>5405337</v>
      </c>
      <c r="I307" s="48">
        <v>13327</v>
      </c>
      <c r="J307" s="48"/>
      <c r="K307" s="48"/>
      <c r="L307" s="48"/>
      <c r="M307" s="48"/>
      <c r="N307" s="48"/>
      <c r="O307" s="48"/>
      <c r="P307" s="48"/>
      <c r="Q307" s="48">
        <v>1677009</v>
      </c>
      <c r="R307" s="48"/>
      <c r="S307" s="48"/>
      <c r="T307" s="48">
        <v>112625</v>
      </c>
      <c r="U307" s="48"/>
      <c r="V307" s="48"/>
      <c r="W307" s="48"/>
      <c r="X307" s="48"/>
      <c r="Y307" s="48">
        <v>0</v>
      </c>
      <c r="Z307" s="48">
        <v>0</v>
      </c>
      <c r="AA307" s="48">
        <v>0</v>
      </c>
      <c r="AB307" s="48"/>
      <c r="AC307" s="48"/>
      <c r="AD307" s="48"/>
      <c r="AE307" s="48">
        <v>625415</v>
      </c>
      <c r="AF307" s="48"/>
      <c r="AG307" s="48"/>
      <c r="AH307" s="48"/>
      <c r="AI307" s="48">
        <v>165541</v>
      </c>
      <c r="AJ307" s="48">
        <v>14495</v>
      </c>
      <c r="AK307" s="48">
        <v>29195</v>
      </c>
      <c r="AL307" s="48"/>
      <c r="AM307" s="48"/>
      <c r="AN307" s="48"/>
      <c r="AO307" s="48"/>
      <c r="AP307" s="48">
        <v>12066</v>
      </c>
      <c r="AQ307" s="48">
        <v>200000</v>
      </c>
      <c r="AR307" s="48"/>
      <c r="AS307" s="48">
        <v>326109</v>
      </c>
      <c r="AT307" s="48">
        <v>106097</v>
      </c>
      <c r="AU307" s="48">
        <v>85464</v>
      </c>
      <c r="AV307" s="48"/>
      <c r="AW307" s="48"/>
      <c r="AX307" s="48">
        <v>99969</v>
      </c>
      <c r="AY307" s="48"/>
      <c r="AZ307" s="48"/>
      <c r="BA307" s="48">
        <v>0</v>
      </c>
      <c r="BB307" s="48">
        <v>914</v>
      </c>
      <c r="BC307" s="48">
        <v>4245</v>
      </c>
      <c r="BD307" s="48"/>
      <c r="BE307" s="48"/>
      <c r="BF307" s="48">
        <v>0</v>
      </c>
      <c r="BG307" s="48">
        <v>0</v>
      </c>
      <c r="BH307" s="48">
        <v>94810</v>
      </c>
      <c r="BI307" s="48"/>
      <c r="BJ307" s="48"/>
      <c r="BK307" s="48"/>
      <c r="BL307" s="48">
        <v>0</v>
      </c>
      <c r="BM307" s="48">
        <v>0</v>
      </c>
      <c r="BN307" s="48"/>
      <c r="BO307" s="48"/>
      <c r="BP307" s="48">
        <v>2153032</v>
      </c>
      <c r="BQ307" s="48"/>
      <c r="BR307" s="48">
        <v>605455</v>
      </c>
      <c r="BS307" s="48"/>
      <c r="BT307" s="48"/>
      <c r="BU307" s="48">
        <v>344596</v>
      </c>
      <c r="BV307" s="48">
        <v>1053036</v>
      </c>
      <c r="BW307" s="48">
        <v>91598</v>
      </c>
      <c r="BX307" s="48">
        <v>0</v>
      </c>
      <c r="BY307" s="48">
        <v>20880</v>
      </c>
      <c r="BZ307" s="48">
        <v>28136</v>
      </c>
      <c r="CA307" s="48"/>
      <c r="CB307" s="48">
        <v>9331</v>
      </c>
      <c r="CC307" s="48">
        <v>23566</v>
      </c>
      <c r="CD307" s="48">
        <v>23566</v>
      </c>
      <c r="CE307" s="48">
        <v>0</v>
      </c>
      <c r="CF307" s="48"/>
      <c r="CG307" s="48"/>
      <c r="CH307" s="48"/>
      <c r="CI307" s="48"/>
      <c r="CJ307" s="48"/>
      <c r="CK307" s="48">
        <v>0</v>
      </c>
      <c r="CL307" s="48"/>
      <c r="CM307" s="48">
        <v>0</v>
      </c>
      <c r="CN307" s="48">
        <v>0</v>
      </c>
      <c r="CO307" s="48"/>
      <c r="CP307" s="48">
        <v>33646951</v>
      </c>
    </row>
    <row r="308" spans="1:94" x14ac:dyDescent="0.35">
      <c r="A308" t="s">
        <v>1454</v>
      </c>
      <c r="B308" s="48">
        <v>34802580</v>
      </c>
      <c r="C308" s="48">
        <v>26400052</v>
      </c>
      <c r="D308" s="48">
        <v>4581498</v>
      </c>
      <c r="E308" s="48">
        <v>3821030</v>
      </c>
      <c r="F308" s="48">
        <v>15474311</v>
      </c>
      <c r="G308" s="48">
        <v>3076258</v>
      </c>
      <c r="H308" s="48">
        <v>12396303</v>
      </c>
      <c r="I308" s="48">
        <v>1751</v>
      </c>
      <c r="J308" s="48">
        <v>10160</v>
      </c>
      <c r="K308" s="48"/>
      <c r="L308" s="48"/>
      <c r="M308" s="48"/>
      <c r="N308" s="48"/>
      <c r="O308" s="48"/>
      <c r="P308" s="48">
        <v>10160</v>
      </c>
      <c r="Q308" s="48">
        <v>4674377</v>
      </c>
      <c r="R308" s="48"/>
      <c r="S308" s="48"/>
      <c r="T308" s="48">
        <v>772054</v>
      </c>
      <c r="U308" s="48"/>
      <c r="V308" s="48"/>
      <c r="W308" s="48"/>
      <c r="X308" s="48"/>
      <c r="Y308" s="48">
        <v>19081</v>
      </c>
      <c r="Z308" s="48">
        <v>40957</v>
      </c>
      <c r="AA308" s="48"/>
      <c r="AB308" s="48"/>
      <c r="AC308" s="48"/>
      <c r="AD308" s="48"/>
      <c r="AE308" s="48">
        <v>154934</v>
      </c>
      <c r="AF308" s="48">
        <v>0</v>
      </c>
      <c r="AG308" s="48"/>
      <c r="AH308" s="48">
        <v>4508</v>
      </c>
      <c r="AI308" s="48">
        <v>31857</v>
      </c>
      <c r="AJ308" s="48">
        <v>31062</v>
      </c>
      <c r="AK308" s="48">
        <v>25152</v>
      </c>
      <c r="AL308" s="48"/>
      <c r="AM308" s="48"/>
      <c r="AN308" s="48"/>
      <c r="AO308" s="48"/>
      <c r="AP308" s="48">
        <v>0</v>
      </c>
      <c r="AQ308" s="48">
        <v>679701</v>
      </c>
      <c r="AR308" s="48"/>
      <c r="AS308" s="48">
        <v>1304436</v>
      </c>
      <c r="AT308" s="48">
        <v>243206</v>
      </c>
      <c r="AU308" s="48">
        <v>1367428</v>
      </c>
      <c r="AV308" s="48">
        <v>0</v>
      </c>
      <c r="AW308" s="48">
        <v>0</v>
      </c>
      <c r="AX308" s="48">
        <v>427118</v>
      </c>
      <c r="AY308" s="48"/>
      <c r="AZ308" s="48">
        <v>0</v>
      </c>
      <c r="BA308" s="48">
        <v>0</v>
      </c>
      <c r="BB308" s="48">
        <v>0</v>
      </c>
      <c r="BC308" s="48">
        <v>0</v>
      </c>
      <c r="BD308" s="48">
        <v>0</v>
      </c>
      <c r="BE308" s="48"/>
      <c r="BF308" s="48">
        <v>0</v>
      </c>
      <c r="BG308" s="48">
        <v>10036</v>
      </c>
      <c r="BH308" s="48">
        <v>21032</v>
      </c>
      <c r="BI308" s="48">
        <v>392000</v>
      </c>
      <c r="BJ308" s="48">
        <v>1901</v>
      </c>
      <c r="BK308" s="48"/>
      <c r="BL308" s="48">
        <v>0</v>
      </c>
      <c r="BM308" s="48"/>
      <c r="BN308" s="48"/>
      <c r="BO308" s="48">
        <v>2150</v>
      </c>
      <c r="BP308" s="48">
        <v>7436532</v>
      </c>
      <c r="BQ308" s="48"/>
      <c r="BR308" s="48">
        <v>2848120</v>
      </c>
      <c r="BS308" s="48">
        <v>30125</v>
      </c>
      <c r="BT308" s="48">
        <v>1486</v>
      </c>
      <c r="BU308" s="48">
        <v>1061232</v>
      </c>
      <c r="BV308" s="48">
        <v>2463302</v>
      </c>
      <c r="BW308" s="48">
        <v>831606</v>
      </c>
      <c r="BX308" s="48">
        <v>1431</v>
      </c>
      <c r="BY308" s="48"/>
      <c r="BZ308" s="48">
        <v>177915</v>
      </c>
      <c r="CA308" s="48">
        <v>385</v>
      </c>
      <c r="CB308" s="48">
        <v>20932</v>
      </c>
      <c r="CC308" s="48">
        <v>0</v>
      </c>
      <c r="CD308" s="48">
        <v>0</v>
      </c>
      <c r="CE308" s="48">
        <v>250000</v>
      </c>
      <c r="CF308" s="48"/>
      <c r="CG308" s="48"/>
      <c r="CH308" s="48">
        <v>250000</v>
      </c>
      <c r="CI308" s="48"/>
      <c r="CJ308" s="48"/>
      <c r="CK308" s="48">
        <v>0</v>
      </c>
      <c r="CL308" s="48">
        <v>0</v>
      </c>
      <c r="CM308" s="48">
        <v>0</v>
      </c>
      <c r="CN308" s="48">
        <v>0</v>
      </c>
      <c r="CO308" s="48">
        <v>0</v>
      </c>
      <c r="CP308" s="48">
        <v>80474733</v>
      </c>
    </row>
    <row r="309" spans="1:94" x14ac:dyDescent="0.35">
      <c r="A309" t="s">
        <v>1460</v>
      </c>
      <c r="B309" s="48">
        <v>5029318</v>
      </c>
      <c r="C309" s="48">
        <v>4043764</v>
      </c>
      <c r="D309" s="48">
        <v>573079</v>
      </c>
      <c r="E309" s="48">
        <v>412476</v>
      </c>
      <c r="F309" s="48">
        <v>9141359</v>
      </c>
      <c r="G309" s="48">
        <v>8005991</v>
      </c>
      <c r="H309" s="48">
        <v>1067447</v>
      </c>
      <c r="I309" s="48">
        <v>67921</v>
      </c>
      <c r="J309" s="48"/>
      <c r="K309" s="48"/>
      <c r="L309" s="48"/>
      <c r="M309" s="48"/>
      <c r="N309" s="48"/>
      <c r="O309" s="48"/>
      <c r="P309" s="48"/>
      <c r="Q309" s="48">
        <v>1152973</v>
      </c>
      <c r="R309" s="48"/>
      <c r="S309" s="48"/>
      <c r="T309" s="48"/>
      <c r="U309" s="48"/>
      <c r="V309" s="48"/>
      <c r="W309" s="48"/>
      <c r="X309" s="48"/>
      <c r="Y309" s="48"/>
      <c r="Z309" s="48"/>
      <c r="AA309" s="48"/>
      <c r="AB309" s="48"/>
      <c r="AC309" s="48"/>
      <c r="AD309" s="48"/>
      <c r="AE309" s="48">
        <v>26900</v>
      </c>
      <c r="AF309" s="48"/>
      <c r="AG309" s="48"/>
      <c r="AH309" s="48"/>
      <c r="AI309" s="48">
        <v>9646</v>
      </c>
      <c r="AJ309" s="48">
        <v>0</v>
      </c>
      <c r="AK309" s="48">
        <v>2716</v>
      </c>
      <c r="AL309" s="48"/>
      <c r="AM309" s="48"/>
      <c r="AN309" s="48"/>
      <c r="AO309" s="48"/>
      <c r="AP309" s="48"/>
      <c r="AQ309" s="48">
        <v>31365</v>
      </c>
      <c r="AR309" s="48"/>
      <c r="AS309" s="48">
        <v>652218</v>
      </c>
      <c r="AT309" s="48"/>
      <c r="AU309" s="48">
        <v>427321</v>
      </c>
      <c r="AV309" s="48">
        <v>2807</v>
      </c>
      <c r="AW309" s="48"/>
      <c r="AX309" s="48">
        <v>0</v>
      </c>
      <c r="AY309" s="48"/>
      <c r="AZ309" s="48"/>
      <c r="BA309" s="48">
        <v>0</v>
      </c>
      <c r="BB309" s="48">
        <v>0</v>
      </c>
      <c r="BC309" s="48">
        <v>0</v>
      </c>
      <c r="BD309" s="48"/>
      <c r="BE309" s="48"/>
      <c r="BF309" s="48">
        <v>0</v>
      </c>
      <c r="BG309" s="48">
        <v>0</v>
      </c>
      <c r="BH309" s="48"/>
      <c r="BI309" s="48"/>
      <c r="BJ309" s="48">
        <v>0</v>
      </c>
      <c r="BK309" s="48"/>
      <c r="BL309" s="48"/>
      <c r="BM309" s="48"/>
      <c r="BN309" s="48"/>
      <c r="BO309" s="48"/>
      <c r="BP309" s="48">
        <v>2552285</v>
      </c>
      <c r="BQ309" s="48"/>
      <c r="BR309" s="48">
        <v>1050196</v>
      </c>
      <c r="BS309" s="48"/>
      <c r="BT309" s="48">
        <v>0</v>
      </c>
      <c r="BU309" s="48"/>
      <c r="BV309" s="48">
        <v>1349009</v>
      </c>
      <c r="BW309" s="48">
        <v>83109</v>
      </c>
      <c r="BX309" s="48"/>
      <c r="BY309" s="48">
        <v>18198</v>
      </c>
      <c r="BZ309" s="48"/>
      <c r="CA309" s="48"/>
      <c r="CB309" s="48">
        <v>51773</v>
      </c>
      <c r="CC309" s="48">
        <v>18150</v>
      </c>
      <c r="CD309" s="48">
        <v>18150</v>
      </c>
      <c r="CE309" s="48">
        <v>0</v>
      </c>
      <c r="CF309" s="48"/>
      <c r="CG309" s="48"/>
      <c r="CH309" s="48"/>
      <c r="CI309" s="48"/>
      <c r="CJ309" s="48"/>
      <c r="CK309" s="48">
        <v>0</v>
      </c>
      <c r="CL309" s="48"/>
      <c r="CM309" s="48">
        <v>0</v>
      </c>
      <c r="CN309" s="48">
        <v>0</v>
      </c>
      <c r="CO309" s="48"/>
      <c r="CP309" s="48">
        <v>20159469</v>
      </c>
    </row>
    <row r="310" spans="1:94" x14ac:dyDescent="0.35">
      <c r="A310" t="s">
        <v>1461</v>
      </c>
      <c r="B310" s="48">
        <v>11836144</v>
      </c>
      <c r="C310" s="48">
        <v>11438294</v>
      </c>
      <c r="D310" s="48">
        <v>377789</v>
      </c>
      <c r="E310" s="48">
        <v>20062</v>
      </c>
      <c r="F310" s="48">
        <v>13655846</v>
      </c>
      <c r="G310" s="48">
        <v>10899583</v>
      </c>
      <c r="H310" s="48">
        <v>2742325</v>
      </c>
      <c r="I310" s="48">
        <v>13938</v>
      </c>
      <c r="J310" s="48">
        <v>0</v>
      </c>
      <c r="K310" s="48"/>
      <c r="L310" s="48"/>
      <c r="M310" s="48"/>
      <c r="N310" s="48"/>
      <c r="O310" s="48"/>
      <c r="P310" s="48">
        <v>0</v>
      </c>
      <c r="Q310" s="48">
        <v>1292424</v>
      </c>
      <c r="R310" s="48"/>
      <c r="S310" s="48"/>
      <c r="T310" s="48">
        <v>162249</v>
      </c>
      <c r="U310" s="48"/>
      <c r="V310" s="48"/>
      <c r="W310" s="48"/>
      <c r="X310" s="48"/>
      <c r="Y310" s="48">
        <v>0</v>
      </c>
      <c r="Z310" s="48">
        <v>2544</v>
      </c>
      <c r="AA310" s="48">
        <v>0</v>
      </c>
      <c r="AB310" s="48"/>
      <c r="AC310" s="48"/>
      <c r="AD310" s="48"/>
      <c r="AE310" s="48">
        <v>739738</v>
      </c>
      <c r="AF310" s="48"/>
      <c r="AG310" s="48"/>
      <c r="AH310" s="48"/>
      <c r="AI310" s="48">
        <v>286302</v>
      </c>
      <c r="AJ310" s="48">
        <v>0</v>
      </c>
      <c r="AK310" s="48">
        <v>10184</v>
      </c>
      <c r="AL310" s="48"/>
      <c r="AM310" s="48"/>
      <c r="AN310" s="48"/>
      <c r="AO310" s="48"/>
      <c r="AP310" s="48">
        <v>0</v>
      </c>
      <c r="AQ310" s="48">
        <v>0</v>
      </c>
      <c r="AR310" s="48"/>
      <c r="AS310" s="48">
        <v>0</v>
      </c>
      <c r="AT310" s="48">
        <v>91406</v>
      </c>
      <c r="AU310" s="48">
        <v>0</v>
      </c>
      <c r="AV310" s="48"/>
      <c r="AW310" s="48"/>
      <c r="AX310" s="48">
        <v>343000</v>
      </c>
      <c r="AY310" s="48"/>
      <c r="AZ310" s="48"/>
      <c r="BA310" s="48">
        <v>0</v>
      </c>
      <c r="BB310" s="48">
        <v>0</v>
      </c>
      <c r="BC310" s="48">
        <v>0</v>
      </c>
      <c r="BD310" s="48"/>
      <c r="BE310" s="48"/>
      <c r="BF310" s="48">
        <v>0</v>
      </c>
      <c r="BG310" s="48">
        <v>0</v>
      </c>
      <c r="BH310" s="48">
        <v>0</v>
      </c>
      <c r="BI310" s="48">
        <v>343000</v>
      </c>
      <c r="BJ310" s="48"/>
      <c r="BK310" s="48"/>
      <c r="BL310" s="48">
        <v>0</v>
      </c>
      <c r="BM310" s="48"/>
      <c r="BN310" s="48"/>
      <c r="BO310" s="48"/>
      <c r="BP310" s="48">
        <v>619577</v>
      </c>
      <c r="BQ310" s="48"/>
      <c r="BR310" s="48">
        <v>47372</v>
      </c>
      <c r="BS310" s="48"/>
      <c r="BT310" s="48"/>
      <c r="BU310" s="48"/>
      <c r="BV310" s="48">
        <v>572206</v>
      </c>
      <c r="BW310" s="48"/>
      <c r="BX310" s="48"/>
      <c r="BY310" s="48"/>
      <c r="BZ310" s="48"/>
      <c r="CA310" s="48"/>
      <c r="CB310" s="48"/>
      <c r="CC310" s="48"/>
      <c r="CD310" s="48"/>
      <c r="CE310" s="48">
        <v>0</v>
      </c>
      <c r="CF310" s="48"/>
      <c r="CG310" s="48"/>
      <c r="CH310" s="48"/>
      <c r="CI310" s="48"/>
      <c r="CJ310" s="48"/>
      <c r="CK310" s="48">
        <v>0</v>
      </c>
      <c r="CL310" s="48"/>
      <c r="CM310" s="48">
        <v>0</v>
      </c>
      <c r="CN310" s="48">
        <v>0</v>
      </c>
      <c r="CO310" s="48"/>
      <c r="CP310" s="48">
        <v>32000094</v>
      </c>
    </row>
    <row r="311" spans="1:94" x14ac:dyDescent="0.35">
      <c r="A311" t="s">
        <v>1466</v>
      </c>
      <c r="B311" s="48">
        <v>1613613</v>
      </c>
      <c r="C311" s="48">
        <v>1604174</v>
      </c>
      <c r="D311" s="48">
        <v>9439</v>
      </c>
      <c r="E311" s="48">
        <v>0</v>
      </c>
      <c r="F311" s="48">
        <v>1367425</v>
      </c>
      <c r="G311" s="48">
        <v>1066840</v>
      </c>
      <c r="H311" s="48">
        <v>299729</v>
      </c>
      <c r="I311" s="48">
        <v>856</v>
      </c>
      <c r="J311" s="48"/>
      <c r="K311" s="48"/>
      <c r="L311" s="48"/>
      <c r="M311" s="48"/>
      <c r="N311" s="48"/>
      <c r="O311" s="48"/>
      <c r="P311" s="48"/>
      <c r="Q311" s="48">
        <v>1146</v>
      </c>
      <c r="R311" s="48"/>
      <c r="S311" s="48"/>
      <c r="T311" s="48">
        <v>0</v>
      </c>
      <c r="U311" s="48"/>
      <c r="V311" s="48"/>
      <c r="W311" s="48"/>
      <c r="X311" s="48"/>
      <c r="Y311" s="48"/>
      <c r="Z311" s="48">
        <v>0</v>
      </c>
      <c r="AA311" s="48">
        <v>0</v>
      </c>
      <c r="AB311" s="48"/>
      <c r="AC311" s="48"/>
      <c r="AD311" s="48"/>
      <c r="AE311" s="48">
        <v>0</v>
      </c>
      <c r="AF311" s="48"/>
      <c r="AG311" s="48"/>
      <c r="AH311" s="48"/>
      <c r="AI311" s="48">
        <v>0</v>
      </c>
      <c r="AJ311" s="48">
        <v>0</v>
      </c>
      <c r="AK311" s="48">
        <v>679</v>
      </c>
      <c r="AL311" s="48"/>
      <c r="AM311" s="48"/>
      <c r="AN311" s="48"/>
      <c r="AO311" s="48"/>
      <c r="AP311" s="48">
        <v>0</v>
      </c>
      <c r="AQ311" s="48">
        <v>0</v>
      </c>
      <c r="AR311" s="48"/>
      <c r="AS311" s="48">
        <v>0</v>
      </c>
      <c r="AT311" s="48">
        <v>467</v>
      </c>
      <c r="AU311" s="48">
        <v>0</v>
      </c>
      <c r="AV311" s="48"/>
      <c r="AW311" s="48"/>
      <c r="AX311" s="48">
        <v>49000</v>
      </c>
      <c r="AY311" s="48"/>
      <c r="AZ311" s="48"/>
      <c r="BA311" s="48">
        <v>0</v>
      </c>
      <c r="BB311" s="48">
        <v>0</v>
      </c>
      <c r="BC311" s="48">
        <v>0</v>
      </c>
      <c r="BD311" s="48"/>
      <c r="BE311" s="48"/>
      <c r="BF311" s="48">
        <v>0</v>
      </c>
      <c r="BG311" s="48">
        <v>0</v>
      </c>
      <c r="BH311" s="48">
        <v>0</v>
      </c>
      <c r="BI311" s="48">
        <v>49000</v>
      </c>
      <c r="BJ311" s="48"/>
      <c r="BK311" s="48"/>
      <c r="BL311" s="48">
        <v>0</v>
      </c>
      <c r="BM311" s="48"/>
      <c r="BN311" s="48"/>
      <c r="BO311" s="48"/>
      <c r="BP311" s="48">
        <v>95902</v>
      </c>
      <c r="BQ311" s="48"/>
      <c r="BR311" s="48">
        <v>38701</v>
      </c>
      <c r="BS311" s="48"/>
      <c r="BT311" s="48"/>
      <c r="BU311" s="48"/>
      <c r="BV311" s="48">
        <v>57201</v>
      </c>
      <c r="BW311" s="48"/>
      <c r="BX311" s="48"/>
      <c r="BY311" s="48"/>
      <c r="BZ311" s="48"/>
      <c r="CA311" s="48"/>
      <c r="CB311" s="48"/>
      <c r="CC311" s="48"/>
      <c r="CD311" s="48"/>
      <c r="CE311" s="48">
        <v>0</v>
      </c>
      <c r="CF311" s="48"/>
      <c r="CG311" s="48"/>
      <c r="CH311" s="48"/>
      <c r="CI311" s="48"/>
      <c r="CJ311" s="48"/>
      <c r="CK311" s="48">
        <v>0</v>
      </c>
      <c r="CL311" s="48"/>
      <c r="CM311" s="48">
        <v>0</v>
      </c>
      <c r="CN311" s="48">
        <v>0</v>
      </c>
      <c r="CO311" s="48"/>
      <c r="CP311" s="48">
        <v>3478962</v>
      </c>
    </row>
    <row r="312" spans="1:94" x14ac:dyDescent="0.35">
      <c r="A312" t="s">
        <v>1469</v>
      </c>
      <c r="B312" s="48">
        <v>7933324</v>
      </c>
      <c r="C312" s="48">
        <v>6525378</v>
      </c>
      <c r="D312" s="48">
        <v>888637</v>
      </c>
      <c r="E312" s="48">
        <v>519309</v>
      </c>
      <c r="F312" s="48">
        <v>6168610</v>
      </c>
      <c r="G312" s="48">
        <v>3100979</v>
      </c>
      <c r="H312" s="48">
        <v>3060353</v>
      </c>
      <c r="I312" s="48">
        <v>7278</v>
      </c>
      <c r="J312" s="48">
        <v>1632748</v>
      </c>
      <c r="K312" s="48"/>
      <c r="L312" s="48"/>
      <c r="M312" s="48"/>
      <c r="N312" s="48">
        <v>32748</v>
      </c>
      <c r="O312" s="48"/>
      <c r="P312" s="48">
        <v>1600000</v>
      </c>
      <c r="Q312" s="48">
        <v>1570725</v>
      </c>
      <c r="R312" s="48"/>
      <c r="S312" s="48"/>
      <c r="T312" s="48">
        <v>232901</v>
      </c>
      <c r="U312" s="48"/>
      <c r="V312" s="48"/>
      <c r="W312" s="48"/>
      <c r="X312" s="48"/>
      <c r="Y312" s="48">
        <v>11928</v>
      </c>
      <c r="Z312" s="48">
        <v>1539</v>
      </c>
      <c r="AA312" s="48"/>
      <c r="AB312" s="48"/>
      <c r="AC312" s="48"/>
      <c r="AD312" s="48"/>
      <c r="AE312" s="48">
        <v>67249</v>
      </c>
      <c r="AF312" s="48"/>
      <c r="AG312" s="48"/>
      <c r="AH312" s="48"/>
      <c r="AI312" s="48">
        <v>11871</v>
      </c>
      <c r="AJ312" s="48">
        <v>6368</v>
      </c>
      <c r="AK312" s="48">
        <v>9506</v>
      </c>
      <c r="AL312" s="48"/>
      <c r="AM312" s="48"/>
      <c r="AN312" s="48"/>
      <c r="AO312" s="48"/>
      <c r="AP312" s="48">
        <v>16088</v>
      </c>
      <c r="AQ312" s="48">
        <v>200000</v>
      </c>
      <c r="AR312" s="48"/>
      <c r="AS312" s="48">
        <v>543515</v>
      </c>
      <c r="AT312" s="48">
        <v>42439</v>
      </c>
      <c r="AU312" s="48">
        <v>427321</v>
      </c>
      <c r="AV312" s="48"/>
      <c r="AW312" s="48"/>
      <c r="AX312" s="48">
        <v>54598</v>
      </c>
      <c r="AY312" s="48"/>
      <c r="AZ312" s="48"/>
      <c r="BA312" s="48">
        <v>0</v>
      </c>
      <c r="BB312" s="48">
        <v>0</v>
      </c>
      <c r="BC312" s="48">
        <v>0</v>
      </c>
      <c r="BD312" s="48"/>
      <c r="BE312" s="48"/>
      <c r="BF312" s="48">
        <v>0</v>
      </c>
      <c r="BG312" s="48">
        <v>0</v>
      </c>
      <c r="BH312" s="48">
        <v>5598</v>
      </c>
      <c r="BI312" s="48">
        <v>49000</v>
      </c>
      <c r="BJ312" s="48"/>
      <c r="BK312" s="48"/>
      <c r="BL312" s="48">
        <v>0</v>
      </c>
      <c r="BM312" s="48">
        <v>0</v>
      </c>
      <c r="BN312" s="48"/>
      <c r="BO312" s="48"/>
      <c r="BP312" s="48">
        <v>505957</v>
      </c>
      <c r="BQ312" s="48"/>
      <c r="BR312" s="48">
        <v>112790</v>
      </c>
      <c r="BS312" s="48"/>
      <c r="BT312" s="48"/>
      <c r="BU312" s="48">
        <v>138548</v>
      </c>
      <c r="BV312" s="48">
        <v>66741</v>
      </c>
      <c r="BW312" s="48">
        <v>158568</v>
      </c>
      <c r="BX312" s="48">
        <v>0</v>
      </c>
      <c r="BY312" s="48">
        <v>7954</v>
      </c>
      <c r="BZ312" s="48">
        <v>8526</v>
      </c>
      <c r="CA312" s="48"/>
      <c r="CB312" s="48">
        <v>12831</v>
      </c>
      <c r="CC312" s="48"/>
      <c r="CD312" s="48"/>
      <c r="CE312" s="48">
        <v>0</v>
      </c>
      <c r="CF312" s="48"/>
      <c r="CG312" s="48"/>
      <c r="CH312" s="48"/>
      <c r="CI312" s="48"/>
      <c r="CJ312" s="48"/>
      <c r="CK312" s="48">
        <v>0</v>
      </c>
      <c r="CL312" s="48"/>
      <c r="CM312" s="48">
        <v>0</v>
      </c>
      <c r="CN312" s="48">
        <v>0</v>
      </c>
      <c r="CO312" s="48"/>
      <c r="CP312" s="48">
        <v>18050272</v>
      </c>
    </row>
    <row r="313" spans="1:94" x14ac:dyDescent="0.35">
      <c r="A313" t="s">
        <v>1473</v>
      </c>
      <c r="B313" s="48">
        <v>2727428</v>
      </c>
      <c r="C313" s="48">
        <v>449519</v>
      </c>
      <c r="D313" s="48">
        <v>1601471</v>
      </c>
      <c r="E313" s="48">
        <v>676438</v>
      </c>
      <c r="F313" s="48">
        <v>15470760</v>
      </c>
      <c r="G313" s="48">
        <v>8075478</v>
      </c>
      <c r="H313" s="48">
        <v>7389472</v>
      </c>
      <c r="I313" s="48">
        <v>5810</v>
      </c>
      <c r="J313" s="48">
        <v>0</v>
      </c>
      <c r="K313" s="48"/>
      <c r="L313" s="48">
        <v>0</v>
      </c>
      <c r="M313" s="48">
        <v>0</v>
      </c>
      <c r="N313" s="48"/>
      <c r="O313" s="48"/>
      <c r="P313" s="48">
        <v>0</v>
      </c>
      <c r="Q313" s="48">
        <v>469232</v>
      </c>
      <c r="R313" s="48"/>
      <c r="S313" s="48"/>
      <c r="T313" s="48">
        <v>0</v>
      </c>
      <c r="U313" s="48"/>
      <c r="V313" s="48"/>
      <c r="W313" s="48"/>
      <c r="X313" s="48"/>
      <c r="Y313" s="48">
        <v>0</v>
      </c>
      <c r="Z313" s="48">
        <v>5039</v>
      </c>
      <c r="AA313" s="48">
        <v>2389</v>
      </c>
      <c r="AB313" s="48"/>
      <c r="AC313" s="48"/>
      <c r="AD313" s="48"/>
      <c r="AE313" s="48">
        <v>0</v>
      </c>
      <c r="AF313" s="48"/>
      <c r="AG313" s="48"/>
      <c r="AH313" s="48"/>
      <c r="AI313" s="48">
        <v>44535</v>
      </c>
      <c r="AJ313" s="48">
        <v>0</v>
      </c>
      <c r="AK313" s="48">
        <v>25801</v>
      </c>
      <c r="AL313" s="48"/>
      <c r="AM313" s="48"/>
      <c r="AN313" s="48"/>
      <c r="AO313" s="48"/>
      <c r="AP313" s="48">
        <v>0</v>
      </c>
      <c r="AQ313" s="48">
        <v>26372</v>
      </c>
      <c r="AR313" s="48"/>
      <c r="AS313" s="48">
        <v>108703</v>
      </c>
      <c r="AT313" s="48">
        <v>0</v>
      </c>
      <c r="AU313" s="48">
        <v>256393</v>
      </c>
      <c r="AV313" s="48">
        <v>0</v>
      </c>
      <c r="AW313" s="48"/>
      <c r="AX313" s="48">
        <v>1410281</v>
      </c>
      <c r="AY313" s="48"/>
      <c r="AZ313" s="48">
        <v>8721</v>
      </c>
      <c r="BA313" s="48">
        <v>0</v>
      </c>
      <c r="BB313" s="48">
        <v>1088914</v>
      </c>
      <c r="BC313" s="48">
        <v>100000</v>
      </c>
      <c r="BD313" s="48"/>
      <c r="BE313" s="48"/>
      <c r="BF313" s="48">
        <v>0</v>
      </c>
      <c r="BG313" s="48">
        <v>443</v>
      </c>
      <c r="BH313" s="48">
        <v>114203</v>
      </c>
      <c r="BI313" s="48">
        <v>98000</v>
      </c>
      <c r="BJ313" s="48"/>
      <c r="BK313" s="48"/>
      <c r="BL313" s="48">
        <v>0</v>
      </c>
      <c r="BM313" s="48">
        <v>0</v>
      </c>
      <c r="BN313" s="48"/>
      <c r="BO313" s="48"/>
      <c r="BP313" s="48">
        <v>486849</v>
      </c>
      <c r="BQ313" s="48"/>
      <c r="BR313" s="48">
        <v>60906</v>
      </c>
      <c r="BS313" s="48"/>
      <c r="BT313" s="48"/>
      <c r="BU313" s="48"/>
      <c r="BV313" s="48">
        <v>416990</v>
      </c>
      <c r="BW313" s="48"/>
      <c r="BX313" s="48">
        <v>0</v>
      </c>
      <c r="BY313" s="48"/>
      <c r="BZ313" s="48"/>
      <c r="CA313" s="48">
        <v>8952</v>
      </c>
      <c r="CB313" s="48"/>
      <c r="CC313" s="48"/>
      <c r="CD313" s="48"/>
      <c r="CE313" s="48">
        <v>0</v>
      </c>
      <c r="CF313" s="48"/>
      <c r="CG313" s="48"/>
      <c r="CH313" s="48"/>
      <c r="CI313" s="48"/>
      <c r="CJ313" s="48"/>
      <c r="CK313" s="48">
        <v>0</v>
      </c>
      <c r="CL313" s="48"/>
      <c r="CM313" s="48">
        <v>0</v>
      </c>
      <c r="CN313" s="48">
        <v>0</v>
      </c>
      <c r="CO313" s="48"/>
      <c r="CP313" s="48">
        <v>33165743</v>
      </c>
    </row>
    <row r="314" spans="1:94" x14ac:dyDescent="0.35">
      <c r="A314" t="s">
        <v>1475</v>
      </c>
      <c r="B314" s="48">
        <v>88309352</v>
      </c>
      <c r="C314" s="48">
        <v>70479755</v>
      </c>
      <c r="D314" s="48">
        <v>8660215</v>
      </c>
      <c r="E314" s="48">
        <v>9169382</v>
      </c>
      <c r="F314" s="48">
        <v>82136308</v>
      </c>
      <c r="G314" s="48">
        <v>44355293</v>
      </c>
      <c r="H314" s="48">
        <v>37701930</v>
      </c>
      <c r="I314" s="48">
        <v>79085</v>
      </c>
      <c r="J314" s="48">
        <v>24160</v>
      </c>
      <c r="K314" s="48"/>
      <c r="L314" s="48"/>
      <c r="M314" s="48"/>
      <c r="N314" s="48"/>
      <c r="O314" s="48"/>
      <c r="P314" s="48">
        <v>24160</v>
      </c>
      <c r="Q314" s="48">
        <v>20309276</v>
      </c>
      <c r="R314" s="48"/>
      <c r="S314" s="48"/>
      <c r="T314" s="48">
        <v>1070756</v>
      </c>
      <c r="U314" s="48"/>
      <c r="V314" s="48"/>
      <c r="W314" s="48"/>
      <c r="X314" s="48"/>
      <c r="Y314" s="48">
        <v>40889</v>
      </c>
      <c r="Z314" s="48">
        <v>109987</v>
      </c>
      <c r="AA314" s="48">
        <v>4778</v>
      </c>
      <c r="AB314" s="48"/>
      <c r="AC314" s="48"/>
      <c r="AD314" s="48"/>
      <c r="AE314" s="48">
        <v>1916595</v>
      </c>
      <c r="AF314" s="48"/>
      <c r="AG314" s="48"/>
      <c r="AH314" s="48">
        <v>40570</v>
      </c>
      <c r="AI314" s="48">
        <v>2369045</v>
      </c>
      <c r="AJ314" s="48">
        <v>41883</v>
      </c>
      <c r="AK314" s="48">
        <v>53638</v>
      </c>
      <c r="AL314" s="48">
        <v>1398</v>
      </c>
      <c r="AM314" s="48"/>
      <c r="AN314" s="48"/>
      <c r="AO314" s="48"/>
      <c r="AP314" s="48">
        <v>273501</v>
      </c>
      <c r="AQ314" s="48">
        <v>6004436</v>
      </c>
      <c r="AR314" s="48">
        <v>5</v>
      </c>
      <c r="AS314" s="48">
        <v>4022012</v>
      </c>
      <c r="AT314" s="48">
        <v>381631</v>
      </c>
      <c r="AU314" s="48">
        <v>3845892</v>
      </c>
      <c r="AV314" s="48">
        <v>132258</v>
      </c>
      <c r="AW314" s="48"/>
      <c r="AX314" s="48">
        <v>3062349</v>
      </c>
      <c r="AY314" s="48">
        <v>0</v>
      </c>
      <c r="AZ314" s="48">
        <v>1744</v>
      </c>
      <c r="BA314" s="48">
        <v>2636</v>
      </c>
      <c r="BB314" s="48">
        <v>861350</v>
      </c>
      <c r="BC314" s="48">
        <v>236840</v>
      </c>
      <c r="BD314" s="48"/>
      <c r="BE314" s="48">
        <v>1436</v>
      </c>
      <c r="BF314" s="48">
        <v>0</v>
      </c>
      <c r="BG314" s="48">
        <v>208879</v>
      </c>
      <c r="BH314" s="48">
        <v>134789</v>
      </c>
      <c r="BI314" s="48">
        <v>1570924</v>
      </c>
      <c r="BJ314" s="48">
        <v>22807</v>
      </c>
      <c r="BK314" s="48"/>
      <c r="BL314" s="48">
        <v>4650</v>
      </c>
      <c r="BM314" s="48">
        <v>0</v>
      </c>
      <c r="BN314" s="48"/>
      <c r="BO314" s="48">
        <v>16294</v>
      </c>
      <c r="BP314" s="48">
        <v>8815706</v>
      </c>
      <c r="BQ314" s="48"/>
      <c r="BR314" s="48">
        <v>4487377</v>
      </c>
      <c r="BS314" s="48">
        <v>5953</v>
      </c>
      <c r="BT314" s="48"/>
      <c r="BU314" s="48">
        <v>821155</v>
      </c>
      <c r="BV314" s="48">
        <v>2776202</v>
      </c>
      <c r="BW314" s="48">
        <v>372438</v>
      </c>
      <c r="BX314" s="48">
        <v>301781</v>
      </c>
      <c r="BY314" s="48">
        <v>6087</v>
      </c>
      <c r="BZ314" s="48">
        <v>19675</v>
      </c>
      <c r="CA314" s="48">
        <v>753</v>
      </c>
      <c r="CB314" s="48">
        <v>24286</v>
      </c>
      <c r="CC314" s="48">
        <v>254513</v>
      </c>
      <c r="CD314" s="48">
        <v>254513</v>
      </c>
      <c r="CE314" s="48">
        <v>475000</v>
      </c>
      <c r="CF314" s="48">
        <v>100000</v>
      </c>
      <c r="CG314" s="48"/>
      <c r="CH314" s="48">
        <v>375000</v>
      </c>
      <c r="CI314" s="48"/>
      <c r="CJ314" s="48"/>
      <c r="CK314" s="48">
        <v>0</v>
      </c>
      <c r="CL314" s="48">
        <v>0</v>
      </c>
      <c r="CM314" s="48">
        <v>0</v>
      </c>
      <c r="CN314" s="48">
        <v>0</v>
      </c>
      <c r="CO314" s="48">
        <v>0</v>
      </c>
      <c r="CP314" s="48">
        <v>258174258</v>
      </c>
    </row>
    <row r="315" spans="1:94" x14ac:dyDescent="0.35">
      <c r="A315" t="s">
        <v>1478</v>
      </c>
      <c r="B315" s="48">
        <v>28192968</v>
      </c>
      <c r="C315" s="48">
        <v>21669420</v>
      </c>
      <c r="D315" s="48">
        <v>3348387</v>
      </c>
      <c r="E315" s="48">
        <v>3175161</v>
      </c>
      <c r="F315" s="48">
        <v>17923819</v>
      </c>
      <c r="G315" s="48">
        <v>497546</v>
      </c>
      <c r="H315" s="48">
        <v>17375367</v>
      </c>
      <c r="I315" s="48">
        <v>50907</v>
      </c>
      <c r="J315" s="48">
        <v>0</v>
      </c>
      <c r="K315" s="48"/>
      <c r="L315" s="48"/>
      <c r="M315" s="48"/>
      <c r="N315" s="48"/>
      <c r="O315" s="48"/>
      <c r="P315" s="48">
        <v>0</v>
      </c>
      <c r="Q315" s="48">
        <v>2574487</v>
      </c>
      <c r="R315" s="48"/>
      <c r="S315" s="48"/>
      <c r="T315" s="48">
        <v>646371</v>
      </c>
      <c r="U315" s="48"/>
      <c r="V315" s="48"/>
      <c r="W315" s="48"/>
      <c r="X315" s="48"/>
      <c r="Y315" s="48">
        <v>37458</v>
      </c>
      <c r="Z315" s="48">
        <v>6926</v>
      </c>
      <c r="AA315" s="48">
        <v>0</v>
      </c>
      <c r="AB315" s="48"/>
      <c r="AC315" s="48"/>
      <c r="AD315" s="48"/>
      <c r="AE315" s="48">
        <v>490917</v>
      </c>
      <c r="AF315" s="48"/>
      <c r="AG315" s="48"/>
      <c r="AH315" s="48"/>
      <c r="AI315" s="48">
        <v>540644</v>
      </c>
      <c r="AJ315" s="48">
        <v>1200</v>
      </c>
      <c r="AK315" s="48">
        <v>116103</v>
      </c>
      <c r="AL315" s="48"/>
      <c r="AM315" s="48"/>
      <c r="AN315" s="48"/>
      <c r="AO315" s="48"/>
      <c r="AP315" s="48">
        <v>77090</v>
      </c>
      <c r="AQ315" s="48">
        <v>317781</v>
      </c>
      <c r="AR315" s="48"/>
      <c r="AS315" s="48">
        <v>0</v>
      </c>
      <c r="AT315" s="48">
        <v>316657</v>
      </c>
      <c r="AU315" s="48">
        <v>0</v>
      </c>
      <c r="AV315" s="48">
        <v>23340</v>
      </c>
      <c r="AW315" s="48"/>
      <c r="AX315" s="48">
        <v>423423</v>
      </c>
      <c r="AY315" s="48"/>
      <c r="AZ315" s="48"/>
      <c r="BA315" s="48">
        <v>0</v>
      </c>
      <c r="BB315" s="48">
        <v>58537</v>
      </c>
      <c r="BC315" s="48">
        <v>6420</v>
      </c>
      <c r="BD315" s="48"/>
      <c r="BE315" s="48">
        <v>1964</v>
      </c>
      <c r="BF315" s="48">
        <v>0</v>
      </c>
      <c r="BG315" s="48">
        <v>13466</v>
      </c>
      <c r="BH315" s="48">
        <v>114482</v>
      </c>
      <c r="BI315" s="48">
        <v>0</v>
      </c>
      <c r="BJ315" s="48">
        <v>4561</v>
      </c>
      <c r="BK315" s="48">
        <v>2766</v>
      </c>
      <c r="BL315" s="48">
        <v>0</v>
      </c>
      <c r="BM315" s="48">
        <v>96360</v>
      </c>
      <c r="BN315" s="48"/>
      <c r="BO315" s="48">
        <v>124866</v>
      </c>
      <c r="BP315" s="48">
        <v>2530836</v>
      </c>
      <c r="BQ315" s="48"/>
      <c r="BR315" s="48">
        <v>912914</v>
      </c>
      <c r="BS315" s="48"/>
      <c r="BT315" s="48"/>
      <c r="BU315" s="48">
        <v>348241</v>
      </c>
      <c r="BV315" s="48">
        <v>1070865</v>
      </c>
      <c r="BW315" s="48">
        <v>153326</v>
      </c>
      <c r="BX315" s="48">
        <v>3433</v>
      </c>
      <c r="BY315" s="48"/>
      <c r="BZ315" s="48">
        <v>12897</v>
      </c>
      <c r="CA315" s="48"/>
      <c r="CB315" s="48">
        <v>29160</v>
      </c>
      <c r="CC315" s="48">
        <v>146109</v>
      </c>
      <c r="CD315" s="48">
        <v>146109</v>
      </c>
      <c r="CE315" s="48">
        <v>0</v>
      </c>
      <c r="CF315" s="48"/>
      <c r="CG315" s="48"/>
      <c r="CH315" s="48"/>
      <c r="CI315" s="48"/>
      <c r="CJ315" s="48"/>
      <c r="CK315" s="48">
        <v>0</v>
      </c>
      <c r="CL315" s="48">
        <v>0</v>
      </c>
      <c r="CM315" s="48">
        <v>0</v>
      </c>
      <c r="CN315" s="48">
        <v>0</v>
      </c>
      <c r="CO315" s="48">
        <v>0</v>
      </c>
      <c r="CP315" s="48">
        <v>69006638</v>
      </c>
    </row>
    <row r="316" spans="1:94" x14ac:dyDescent="0.35">
      <c r="A316" t="s">
        <v>1484</v>
      </c>
      <c r="B316" s="48">
        <v>99195678</v>
      </c>
      <c r="C316" s="48">
        <v>80131298</v>
      </c>
      <c r="D316" s="48">
        <v>9938288</v>
      </c>
      <c r="E316" s="48">
        <v>9126092</v>
      </c>
      <c r="F316" s="48">
        <v>113803521</v>
      </c>
      <c r="G316" s="48">
        <v>57760170</v>
      </c>
      <c r="H316" s="48">
        <v>55091725</v>
      </c>
      <c r="I316" s="48">
        <v>951626</v>
      </c>
      <c r="J316" s="48">
        <v>0</v>
      </c>
      <c r="K316" s="48"/>
      <c r="L316" s="48"/>
      <c r="M316" s="48">
        <v>0</v>
      </c>
      <c r="N316" s="48">
        <v>0</v>
      </c>
      <c r="O316" s="48"/>
      <c r="P316" s="48"/>
      <c r="Q316" s="48">
        <v>18159514</v>
      </c>
      <c r="R316" s="48"/>
      <c r="S316" s="48"/>
      <c r="T316" s="48">
        <v>307039</v>
      </c>
      <c r="U316" s="48"/>
      <c r="V316" s="48"/>
      <c r="W316" s="48"/>
      <c r="X316" s="48"/>
      <c r="Y316" s="48">
        <v>0</v>
      </c>
      <c r="Z316" s="48">
        <v>65083</v>
      </c>
      <c r="AA316" s="48">
        <v>0</v>
      </c>
      <c r="AB316" s="48">
        <v>84702</v>
      </c>
      <c r="AC316" s="48"/>
      <c r="AD316" s="48"/>
      <c r="AE316" s="48">
        <v>1656378</v>
      </c>
      <c r="AF316" s="48">
        <v>53952</v>
      </c>
      <c r="AG316" s="48">
        <v>2707</v>
      </c>
      <c r="AH316" s="48"/>
      <c r="AI316" s="48">
        <v>1266683</v>
      </c>
      <c r="AJ316" s="48">
        <v>57647</v>
      </c>
      <c r="AK316" s="48">
        <v>60555</v>
      </c>
      <c r="AL316" s="48">
        <v>0</v>
      </c>
      <c r="AM316" s="48"/>
      <c r="AN316" s="48">
        <v>0</v>
      </c>
      <c r="AO316" s="48"/>
      <c r="AP316" s="48">
        <v>0</v>
      </c>
      <c r="AQ316" s="48">
        <v>549233</v>
      </c>
      <c r="AR316" s="48"/>
      <c r="AS316" s="48">
        <v>7391806</v>
      </c>
      <c r="AT316" s="48">
        <v>929843</v>
      </c>
      <c r="AU316" s="48">
        <v>5726106</v>
      </c>
      <c r="AV316" s="48">
        <v>7780</v>
      </c>
      <c r="AW316" s="48"/>
      <c r="AX316" s="48">
        <v>7187109</v>
      </c>
      <c r="AY316" s="48"/>
      <c r="AZ316" s="48">
        <v>55757</v>
      </c>
      <c r="BA316" s="48">
        <v>0</v>
      </c>
      <c r="BB316" s="48">
        <v>283452</v>
      </c>
      <c r="BC316" s="48">
        <v>75773</v>
      </c>
      <c r="BD316" s="48"/>
      <c r="BE316" s="48">
        <v>7625</v>
      </c>
      <c r="BF316" s="48">
        <v>0</v>
      </c>
      <c r="BG316" s="48">
        <v>19051</v>
      </c>
      <c r="BH316" s="48">
        <v>157690</v>
      </c>
      <c r="BI316" s="48">
        <v>6568924</v>
      </c>
      <c r="BJ316" s="48"/>
      <c r="BK316" s="48">
        <v>9587</v>
      </c>
      <c r="BL316" s="48">
        <v>0</v>
      </c>
      <c r="BM316" s="48">
        <v>0</v>
      </c>
      <c r="BN316" s="48"/>
      <c r="BO316" s="48">
        <v>9249</v>
      </c>
      <c r="BP316" s="48">
        <v>9045453</v>
      </c>
      <c r="BQ316" s="48">
        <v>1178</v>
      </c>
      <c r="BR316" s="48">
        <v>233997</v>
      </c>
      <c r="BS316" s="48">
        <v>48252</v>
      </c>
      <c r="BT316" s="48">
        <v>37128</v>
      </c>
      <c r="BU316" s="48">
        <v>360918</v>
      </c>
      <c r="BV316" s="48">
        <v>6125107</v>
      </c>
      <c r="BW316" s="48">
        <v>1752108</v>
      </c>
      <c r="BX316" s="48">
        <v>192568</v>
      </c>
      <c r="BY316" s="48">
        <v>26028</v>
      </c>
      <c r="BZ316" s="48"/>
      <c r="CA316" s="48">
        <v>3081</v>
      </c>
      <c r="CB316" s="48">
        <v>265088</v>
      </c>
      <c r="CC316" s="48">
        <v>325211</v>
      </c>
      <c r="CD316" s="48">
        <v>325211</v>
      </c>
      <c r="CE316" s="48">
        <v>0</v>
      </c>
      <c r="CF316" s="48"/>
      <c r="CG316" s="48"/>
      <c r="CH316" s="48"/>
      <c r="CI316" s="48"/>
      <c r="CJ316" s="48">
        <v>0</v>
      </c>
      <c r="CK316" s="48">
        <v>0</v>
      </c>
      <c r="CL316" s="48">
        <v>0</v>
      </c>
      <c r="CM316" s="48">
        <v>0</v>
      </c>
      <c r="CN316" s="48"/>
      <c r="CO316" s="48">
        <v>0</v>
      </c>
      <c r="CP316" s="48">
        <v>337910891</v>
      </c>
    </row>
    <row r="317" spans="1:94" x14ac:dyDescent="0.35">
      <c r="A317" t="s">
        <v>1490</v>
      </c>
      <c r="B317" s="48">
        <v>10444290</v>
      </c>
      <c r="C317" s="48">
        <v>4695261</v>
      </c>
      <c r="D317" s="48">
        <v>2497700</v>
      </c>
      <c r="E317" s="48">
        <v>3251330</v>
      </c>
      <c r="F317" s="48">
        <v>29848830</v>
      </c>
      <c r="G317" s="48">
        <v>18971307</v>
      </c>
      <c r="H317" s="48">
        <v>10858222</v>
      </c>
      <c r="I317" s="48">
        <v>19301</v>
      </c>
      <c r="J317" s="48">
        <v>0</v>
      </c>
      <c r="K317" s="48"/>
      <c r="L317" s="48"/>
      <c r="M317" s="48"/>
      <c r="N317" s="48"/>
      <c r="O317" s="48"/>
      <c r="P317" s="48">
        <v>0</v>
      </c>
      <c r="Q317" s="48">
        <v>1547519</v>
      </c>
      <c r="R317" s="48"/>
      <c r="S317" s="48"/>
      <c r="T317" s="48">
        <v>522320</v>
      </c>
      <c r="U317" s="48"/>
      <c r="V317" s="48"/>
      <c r="W317" s="48"/>
      <c r="X317" s="48"/>
      <c r="Y317" s="48">
        <v>0</v>
      </c>
      <c r="Z317" s="48">
        <v>5461</v>
      </c>
      <c r="AA317" s="48">
        <v>0</v>
      </c>
      <c r="AB317" s="48"/>
      <c r="AC317" s="48"/>
      <c r="AD317" s="48"/>
      <c r="AE317" s="48">
        <v>3239</v>
      </c>
      <c r="AF317" s="48"/>
      <c r="AG317" s="48"/>
      <c r="AH317" s="48">
        <v>6770</v>
      </c>
      <c r="AI317" s="48">
        <v>0</v>
      </c>
      <c r="AJ317" s="48">
        <v>0</v>
      </c>
      <c r="AK317" s="48">
        <v>82834</v>
      </c>
      <c r="AL317" s="48"/>
      <c r="AM317" s="48"/>
      <c r="AN317" s="48"/>
      <c r="AO317" s="48"/>
      <c r="AP317" s="48">
        <v>0</v>
      </c>
      <c r="AQ317" s="48">
        <v>50000</v>
      </c>
      <c r="AR317" s="48"/>
      <c r="AS317" s="48">
        <v>326109</v>
      </c>
      <c r="AT317" s="48">
        <v>208929</v>
      </c>
      <c r="AU317" s="48">
        <v>341857</v>
      </c>
      <c r="AV317" s="48">
        <v>0</v>
      </c>
      <c r="AW317" s="48"/>
      <c r="AX317" s="48">
        <v>5820583</v>
      </c>
      <c r="AY317" s="48"/>
      <c r="AZ317" s="48">
        <v>1744</v>
      </c>
      <c r="BA317" s="48">
        <v>0</v>
      </c>
      <c r="BB317" s="48">
        <v>1103241</v>
      </c>
      <c r="BC317" s="48">
        <v>104382</v>
      </c>
      <c r="BD317" s="48"/>
      <c r="BE317" s="48"/>
      <c r="BF317" s="48">
        <v>0</v>
      </c>
      <c r="BG317" s="48">
        <v>0</v>
      </c>
      <c r="BH317" s="48">
        <v>4330000</v>
      </c>
      <c r="BI317" s="48">
        <v>245000</v>
      </c>
      <c r="BJ317" s="48"/>
      <c r="BK317" s="48"/>
      <c r="BL317" s="48">
        <v>0</v>
      </c>
      <c r="BM317" s="48">
        <v>31591</v>
      </c>
      <c r="BN317" s="48"/>
      <c r="BO317" s="48">
        <v>4625</v>
      </c>
      <c r="BP317" s="48">
        <v>3432946</v>
      </c>
      <c r="BQ317" s="48">
        <v>1985</v>
      </c>
      <c r="BR317" s="48">
        <v>1405315</v>
      </c>
      <c r="BS317" s="48"/>
      <c r="BT317" s="48"/>
      <c r="BU317" s="48">
        <v>633412</v>
      </c>
      <c r="BV317" s="48">
        <v>1345943</v>
      </c>
      <c r="BW317" s="48"/>
      <c r="BX317" s="48">
        <v>0</v>
      </c>
      <c r="BY317" s="48"/>
      <c r="BZ317" s="48">
        <v>41613</v>
      </c>
      <c r="CA317" s="48">
        <v>4677</v>
      </c>
      <c r="CB317" s="48"/>
      <c r="CC317" s="48">
        <v>37706</v>
      </c>
      <c r="CD317" s="48">
        <v>37706</v>
      </c>
      <c r="CE317" s="48">
        <v>250000</v>
      </c>
      <c r="CF317" s="48"/>
      <c r="CG317" s="48"/>
      <c r="CH317" s="48">
        <v>250000</v>
      </c>
      <c r="CI317" s="48"/>
      <c r="CJ317" s="48"/>
      <c r="CK317" s="48">
        <v>0</v>
      </c>
      <c r="CL317" s="48">
        <v>0</v>
      </c>
      <c r="CM317" s="48">
        <v>0</v>
      </c>
      <c r="CN317" s="48">
        <v>0</v>
      </c>
      <c r="CO317" s="48">
        <v>0</v>
      </c>
      <c r="CP317" s="48">
        <v>75466216</v>
      </c>
    </row>
    <row r="318" spans="1:94" x14ac:dyDescent="0.35">
      <c r="A318" t="s">
        <v>1492</v>
      </c>
      <c r="B318" s="48">
        <v>25611896</v>
      </c>
      <c r="C318" s="48">
        <v>21894266</v>
      </c>
      <c r="D318" s="48">
        <v>1342447</v>
      </c>
      <c r="E318" s="48">
        <v>2375183</v>
      </c>
      <c r="F318" s="48">
        <v>31551732</v>
      </c>
      <c r="G318" s="48">
        <v>15504327</v>
      </c>
      <c r="H318" s="48">
        <v>15693981</v>
      </c>
      <c r="I318" s="48">
        <v>353425</v>
      </c>
      <c r="J318" s="48">
        <v>0</v>
      </c>
      <c r="K318" s="48"/>
      <c r="L318" s="48"/>
      <c r="M318" s="48"/>
      <c r="N318" s="48"/>
      <c r="O318" s="48"/>
      <c r="P318" s="48">
        <v>0</v>
      </c>
      <c r="Q318" s="48">
        <v>2714976</v>
      </c>
      <c r="R318" s="48"/>
      <c r="S318" s="48"/>
      <c r="T318" s="48">
        <v>534627</v>
      </c>
      <c r="U318" s="48"/>
      <c r="V318" s="48"/>
      <c r="W318" s="48"/>
      <c r="X318" s="48"/>
      <c r="Y318" s="48">
        <v>0</v>
      </c>
      <c r="Z318" s="48">
        <v>5387</v>
      </c>
      <c r="AA318" s="48">
        <v>0</v>
      </c>
      <c r="AB318" s="48"/>
      <c r="AC318" s="48"/>
      <c r="AD318" s="48"/>
      <c r="AE318" s="48">
        <v>349685</v>
      </c>
      <c r="AF318" s="48"/>
      <c r="AG318" s="48"/>
      <c r="AH318" s="48">
        <v>1565</v>
      </c>
      <c r="AI318" s="48">
        <v>33570</v>
      </c>
      <c r="AJ318" s="48">
        <v>0</v>
      </c>
      <c r="AK318" s="48">
        <v>40738</v>
      </c>
      <c r="AL318" s="48"/>
      <c r="AM318" s="48"/>
      <c r="AN318" s="48"/>
      <c r="AO318" s="48"/>
      <c r="AP318" s="48">
        <v>4022</v>
      </c>
      <c r="AQ318" s="48">
        <v>513386</v>
      </c>
      <c r="AR318" s="48"/>
      <c r="AS318" s="48">
        <v>543515</v>
      </c>
      <c r="AT318" s="48">
        <v>261161</v>
      </c>
      <c r="AU318" s="48">
        <v>427321</v>
      </c>
      <c r="AV318" s="48">
        <v>0</v>
      </c>
      <c r="AW318" s="48"/>
      <c r="AX318" s="48">
        <v>995844</v>
      </c>
      <c r="AY318" s="48"/>
      <c r="AZ318" s="48">
        <v>0</v>
      </c>
      <c r="BA318" s="48">
        <v>0</v>
      </c>
      <c r="BB318" s="48">
        <v>812590</v>
      </c>
      <c r="BC318" s="48">
        <v>280</v>
      </c>
      <c r="BD318" s="48"/>
      <c r="BE318" s="48">
        <v>4308</v>
      </c>
      <c r="BF318" s="48">
        <v>0</v>
      </c>
      <c r="BG318" s="48">
        <v>17597</v>
      </c>
      <c r="BH318" s="48"/>
      <c r="BI318" s="48">
        <v>98000</v>
      </c>
      <c r="BJ318" s="48"/>
      <c r="BK318" s="48"/>
      <c r="BL318" s="48">
        <v>0</v>
      </c>
      <c r="BM318" s="48">
        <v>58444</v>
      </c>
      <c r="BN318" s="48"/>
      <c r="BO318" s="48">
        <v>4625</v>
      </c>
      <c r="BP318" s="48">
        <v>2427969</v>
      </c>
      <c r="BQ318" s="48"/>
      <c r="BR318" s="48">
        <v>593499</v>
      </c>
      <c r="BS318" s="48">
        <v>12759</v>
      </c>
      <c r="BT318" s="48">
        <v>1902</v>
      </c>
      <c r="BU318" s="48"/>
      <c r="BV318" s="48">
        <v>1654142</v>
      </c>
      <c r="BW318" s="48">
        <v>84919</v>
      </c>
      <c r="BX318" s="48">
        <v>429</v>
      </c>
      <c r="BY318" s="48">
        <v>6718</v>
      </c>
      <c r="BZ318" s="48"/>
      <c r="CA318" s="48">
        <v>10784</v>
      </c>
      <c r="CB318" s="48">
        <v>62817</v>
      </c>
      <c r="CC318" s="48">
        <v>23566</v>
      </c>
      <c r="CD318" s="48">
        <v>23566</v>
      </c>
      <c r="CE318" s="48">
        <v>0</v>
      </c>
      <c r="CF318" s="48"/>
      <c r="CG318" s="48"/>
      <c r="CH318" s="48"/>
      <c r="CI318" s="48"/>
      <c r="CJ318" s="48"/>
      <c r="CK318" s="48">
        <v>0</v>
      </c>
      <c r="CL318" s="48"/>
      <c r="CM318" s="48">
        <v>0</v>
      </c>
      <c r="CN318" s="48">
        <v>0</v>
      </c>
      <c r="CO318" s="48">
        <v>0</v>
      </c>
      <c r="CP318" s="48">
        <v>70895749</v>
      </c>
    </row>
    <row r="319" spans="1:94" x14ac:dyDescent="0.35">
      <c r="A319" t="s">
        <v>1495</v>
      </c>
      <c r="B319" s="48">
        <v>82062678</v>
      </c>
      <c r="C319" s="48">
        <v>68804705</v>
      </c>
      <c r="D319" s="48">
        <v>5076602</v>
      </c>
      <c r="E319" s="48">
        <v>8181372</v>
      </c>
      <c r="F319" s="48">
        <v>89417068</v>
      </c>
      <c r="G319" s="48">
        <v>59461434</v>
      </c>
      <c r="H319" s="48">
        <v>29739389</v>
      </c>
      <c r="I319" s="48">
        <v>216245</v>
      </c>
      <c r="J319" s="48">
        <v>4293</v>
      </c>
      <c r="K319" s="48"/>
      <c r="L319" s="48"/>
      <c r="M319" s="48"/>
      <c r="N319" s="48"/>
      <c r="O319" s="48">
        <v>4293</v>
      </c>
      <c r="P319" s="48">
        <v>0</v>
      </c>
      <c r="Q319" s="48">
        <v>6888938</v>
      </c>
      <c r="R319" s="48"/>
      <c r="S319" s="48"/>
      <c r="T319" s="48">
        <v>621133</v>
      </c>
      <c r="U319" s="48"/>
      <c r="V319" s="48"/>
      <c r="W319" s="48"/>
      <c r="X319" s="48"/>
      <c r="Y319" s="48">
        <v>0</v>
      </c>
      <c r="Z319" s="48">
        <v>1539</v>
      </c>
      <c r="AA319" s="48">
        <v>1195</v>
      </c>
      <c r="AB319" s="48"/>
      <c r="AC319" s="48"/>
      <c r="AD319" s="48"/>
      <c r="AE319" s="48">
        <v>1082708</v>
      </c>
      <c r="AF319" s="48"/>
      <c r="AG319" s="48"/>
      <c r="AH319" s="48"/>
      <c r="AI319" s="48">
        <v>1298253</v>
      </c>
      <c r="AJ319" s="48">
        <v>17364</v>
      </c>
      <c r="AK319" s="48">
        <v>44812</v>
      </c>
      <c r="AL319" s="48"/>
      <c r="AM319" s="48"/>
      <c r="AN319" s="48"/>
      <c r="AO319" s="48"/>
      <c r="AP319" s="48">
        <v>0</v>
      </c>
      <c r="AQ319" s="48">
        <v>75000</v>
      </c>
      <c r="AR319" s="48">
        <v>0</v>
      </c>
      <c r="AS319" s="48">
        <v>1630545</v>
      </c>
      <c r="AT319" s="48">
        <v>1261748</v>
      </c>
      <c r="AU319" s="48">
        <v>854643</v>
      </c>
      <c r="AV319" s="48"/>
      <c r="AW319" s="48"/>
      <c r="AX319" s="48">
        <v>18793932</v>
      </c>
      <c r="AY319" s="48"/>
      <c r="AZ319" s="48">
        <v>1744</v>
      </c>
      <c r="BA319" s="48">
        <v>0</v>
      </c>
      <c r="BB319" s="48">
        <v>1019019</v>
      </c>
      <c r="BC319" s="48">
        <v>22589</v>
      </c>
      <c r="BD319" s="48"/>
      <c r="BE319" s="48">
        <v>93507</v>
      </c>
      <c r="BF319" s="48">
        <v>0</v>
      </c>
      <c r="BG319" s="48">
        <v>48959</v>
      </c>
      <c r="BH319" s="48">
        <v>14799791</v>
      </c>
      <c r="BI319" s="48">
        <v>2744000</v>
      </c>
      <c r="BJ319" s="48">
        <v>2619</v>
      </c>
      <c r="BK319" s="48">
        <v>8299</v>
      </c>
      <c r="BL319" s="48">
        <v>0</v>
      </c>
      <c r="BM319" s="48"/>
      <c r="BN319" s="48"/>
      <c r="BO319" s="48">
        <v>53406</v>
      </c>
      <c r="BP319" s="48">
        <v>16270259</v>
      </c>
      <c r="BQ319" s="48">
        <v>1985</v>
      </c>
      <c r="BR319" s="48">
        <v>7559971</v>
      </c>
      <c r="BS319" s="48">
        <v>5285</v>
      </c>
      <c r="BT319" s="48">
        <v>891</v>
      </c>
      <c r="BU319" s="48">
        <v>169718</v>
      </c>
      <c r="BV319" s="48">
        <v>5729520</v>
      </c>
      <c r="BW319" s="48">
        <v>2351841</v>
      </c>
      <c r="BX319" s="48">
        <v>437051</v>
      </c>
      <c r="BY319" s="48"/>
      <c r="BZ319" s="48"/>
      <c r="CA319" s="48"/>
      <c r="CB319" s="48">
        <v>13997</v>
      </c>
      <c r="CC319" s="48">
        <v>216807</v>
      </c>
      <c r="CD319" s="48">
        <v>216807</v>
      </c>
      <c r="CE319" s="48">
        <v>0</v>
      </c>
      <c r="CF319" s="48"/>
      <c r="CG319" s="48"/>
      <c r="CH319" s="48">
        <v>0</v>
      </c>
      <c r="CI319" s="48"/>
      <c r="CJ319" s="48"/>
      <c r="CK319" s="48">
        <v>0</v>
      </c>
      <c r="CL319" s="48">
        <v>0</v>
      </c>
      <c r="CM319" s="48">
        <v>0</v>
      </c>
      <c r="CN319" s="48">
        <v>0</v>
      </c>
      <c r="CO319" s="48">
        <v>0</v>
      </c>
      <c r="CP319" s="48">
        <v>251549861</v>
      </c>
    </row>
    <row r="320" spans="1:94" x14ac:dyDescent="0.35">
      <c r="A320" t="s">
        <v>1502</v>
      </c>
      <c r="B320" s="48">
        <v>19452806</v>
      </c>
      <c r="C320" s="48">
        <v>17374616</v>
      </c>
      <c r="D320" s="48">
        <v>504375</v>
      </c>
      <c r="E320" s="48">
        <v>1573815</v>
      </c>
      <c r="F320" s="48">
        <v>15832576</v>
      </c>
      <c r="G320" s="48">
        <v>8416462</v>
      </c>
      <c r="H320" s="48">
        <v>7409112</v>
      </c>
      <c r="I320" s="48">
        <v>7002</v>
      </c>
      <c r="J320" s="48">
        <v>21320</v>
      </c>
      <c r="K320" s="48"/>
      <c r="L320" s="48"/>
      <c r="M320" s="48"/>
      <c r="N320" s="48"/>
      <c r="O320" s="48"/>
      <c r="P320" s="48">
        <v>21320</v>
      </c>
      <c r="Q320" s="48">
        <v>1969851</v>
      </c>
      <c r="R320" s="48"/>
      <c r="S320" s="48"/>
      <c r="T320" s="48">
        <v>571288</v>
      </c>
      <c r="U320" s="48"/>
      <c r="V320" s="48"/>
      <c r="W320" s="48"/>
      <c r="X320" s="48"/>
      <c r="Y320" s="48">
        <v>755</v>
      </c>
      <c r="Z320" s="48">
        <v>770</v>
      </c>
      <c r="AA320" s="48"/>
      <c r="AB320" s="48"/>
      <c r="AC320" s="48"/>
      <c r="AD320" s="48"/>
      <c r="AE320" s="48">
        <v>221922</v>
      </c>
      <c r="AF320" s="48"/>
      <c r="AG320" s="48"/>
      <c r="AH320" s="48"/>
      <c r="AI320" s="48">
        <v>177443</v>
      </c>
      <c r="AJ320" s="48">
        <v>62123</v>
      </c>
      <c r="AK320" s="48">
        <v>29195</v>
      </c>
      <c r="AL320" s="48"/>
      <c r="AM320" s="48"/>
      <c r="AN320" s="48"/>
      <c r="AO320" s="48"/>
      <c r="AP320" s="48">
        <v>24132</v>
      </c>
      <c r="AQ320" s="48">
        <v>100000</v>
      </c>
      <c r="AR320" s="48"/>
      <c r="AS320" s="48">
        <v>326109</v>
      </c>
      <c r="AT320" s="48">
        <v>114258</v>
      </c>
      <c r="AU320" s="48">
        <v>341857</v>
      </c>
      <c r="AV320" s="48"/>
      <c r="AW320" s="48"/>
      <c r="AX320" s="48">
        <v>1237525</v>
      </c>
      <c r="AY320" s="48"/>
      <c r="AZ320" s="48">
        <v>0</v>
      </c>
      <c r="BA320" s="48">
        <v>0</v>
      </c>
      <c r="BB320" s="48">
        <v>1097000</v>
      </c>
      <c r="BC320" s="48">
        <v>0</v>
      </c>
      <c r="BD320" s="48"/>
      <c r="BE320" s="48"/>
      <c r="BF320" s="48">
        <v>0</v>
      </c>
      <c r="BG320" s="48">
        <v>6869</v>
      </c>
      <c r="BH320" s="48">
        <v>0</v>
      </c>
      <c r="BI320" s="48">
        <v>98000</v>
      </c>
      <c r="BJ320" s="48"/>
      <c r="BK320" s="48"/>
      <c r="BL320" s="48">
        <v>0</v>
      </c>
      <c r="BM320" s="48">
        <v>0</v>
      </c>
      <c r="BN320" s="48"/>
      <c r="BO320" s="48">
        <v>35656</v>
      </c>
      <c r="BP320" s="48">
        <v>2407141</v>
      </c>
      <c r="BQ320" s="48"/>
      <c r="BR320" s="48">
        <v>1033021</v>
      </c>
      <c r="BS320" s="48"/>
      <c r="BT320" s="48"/>
      <c r="BU320" s="48">
        <v>382961</v>
      </c>
      <c r="BV320" s="48">
        <v>937980</v>
      </c>
      <c r="BW320" s="48"/>
      <c r="BX320" s="48"/>
      <c r="BY320" s="48">
        <v>994</v>
      </c>
      <c r="BZ320" s="48">
        <v>35514</v>
      </c>
      <c r="CA320" s="48">
        <v>2674</v>
      </c>
      <c r="CB320" s="48">
        <v>13997</v>
      </c>
      <c r="CC320" s="48">
        <v>131970</v>
      </c>
      <c r="CD320" s="48">
        <v>131970</v>
      </c>
      <c r="CE320" s="48">
        <v>0</v>
      </c>
      <c r="CF320" s="48"/>
      <c r="CG320" s="48"/>
      <c r="CH320" s="48"/>
      <c r="CI320" s="48"/>
      <c r="CJ320" s="48"/>
      <c r="CK320" s="48">
        <v>0</v>
      </c>
      <c r="CL320" s="48">
        <v>0</v>
      </c>
      <c r="CM320" s="48">
        <v>0</v>
      </c>
      <c r="CN320" s="48">
        <v>0</v>
      </c>
      <c r="CO320" s="48">
        <v>0</v>
      </c>
      <c r="CP320" s="48">
        <v>44694655</v>
      </c>
    </row>
    <row r="321" spans="1:94" x14ac:dyDescent="0.35">
      <c r="A321" t="s">
        <v>1505</v>
      </c>
      <c r="B321" s="48">
        <v>15819743</v>
      </c>
      <c r="C321" s="48">
        <v>13354864</v>
      </c>
      <c r="D321" s="48">
        <v>1589034</v>
      </c>
      <c r="E321" s="48">
        <v>875845</v>
      </c>
      <c r="F321" s="48">
        <v>29965469</v>
      </c>
      <c r="G321" s="48">
        <v>16974447</v>
      </c>
      <c r="H321" s="48">
        <v>12138102</v>
      </c>
      <c r="I321" s="48">
        <v>852920</v>
      </c>
      <c r="J321" s="48"/>
      <c r="K321" s="48"/>
      <c r="L321" s="48"/>
      <c r="M321" s="48"/>
      <c r="N321" s="48"/>
      <c r="O321" s="48"/>
      <c r="P321" s="48"/>
      <c r="Q321" s="48">
        <v>5129154</v>
      </c>
      <c r="R321" s="48"/>
      <c r="S321" s="48"/>
      <c r="T321" s="48">
        <v>784431</v>
      </c>
      <c r="U321" s="48"/>
      <c r="V321" s="48"/>
      <c r="W321" s="48"/>
      <c r="X321" s="48"/>
      <c r="Y321" s="48"/>
      <c r="Z321" s="48"/>
      <c r="AA321" s="48">
        <v>1195</v>
      </c>
      <c r="AB321" s="48">
        <v>5530</v>
      </c>
      <c r="AC321" s="48"/>
      <c r="AD321" s="48"/>
      <c r="AE321" s="48">
        <v>652315</v>
      </c>
      <c r="AF321" s="48"/>
      <c r="AG321" s="48"/>
      <c r="AH321" s="48"/>
      <c r="AI321" s="48">
        <v>269322</v>
      </c>
      <c r="AJ321" s="48">
        <v>0</v>
      </c>
      <c r="AK321" s="48">
        <v>82834</v>
      </c>
      <c r="AL321" s="48"/>
      <c r="AM321" s="48"/>
      <c r="AN321" s="48"/>
      <c r="AO321" s="48"/>
      <c r="AP321" s="48">
        <v>20110</v>
      </c>
      <c r="AQ321" s="48">
        <v>1500000</v>
      </c>
      <c r="AR321" s="48"/>
      <c r="AS321" s="48">
        <v>1087030</v>
      </c>
      <c r="AT321" s="48"/>
      <c r="AU321" s="48">
        <v>726387</v>
      </c>
      <c r="AV321" s="48"/>
      <c r="AW321" s="48"/>
      <c r="AX321" s="48">
        <v>946065</v>
      </c>
      <c r="AY321" s="48"/>
      <c r="AZ321" s="48">
        <v>0</v>
      </c>
      <c r="BA321" s="48">
        <v>3161</v>
      </c>
      <c r="BB321" s="48">
        <v>369989</v>
      </c>
      <c r="BC321" s="48">
        <v>551008</v>
      </c>
      <c r="BD321" s="48"/>
      <c r="BE321" s="48"/>
      <c r="BF321" s="48">
        <v>0</v>
      </c>
      <c r="BG321" s="48">
        <v>20598</v>
      </c>
      <c r="BH321" s="48">
        <v>0</v>
      </c>
      <c r="BI321" s="48"/>
      <c r="BJ321" s="48"/>
      <c r="BK321" s="48"/>
      <c r="BL321" s="48">
        <v>0</v>
      </c>
      <c r="BM321" s="48"/>
      <c r="BN321" s="48"/>
      <c r="BO321" s="48">
        <v>1309</v>
      </c>
      <c r="BP321" s="48">
        <v>866451</v>
      </c>
      <c r="BQ321" s="48"/>
      <c r="BR321" s="48">
        <v>471994</v>
      </c>
      <c r="BS321" s="48">
        <v>491</v>
      </c>
      <c r="BT321" s="48">
        <v>5375</v>
      </c>
      <c r="BU321" s="48"/>
      <c r="BV321" s="48">
        <v>305973</v>
      </c>
      <c r="BW321" s="48"/>
      <c r="BX321" s="48">
        <v>0</v>
      </c>
      <c r="BY321" s="48">
        <v>34303</v>
      </c>
      <c r="BZ321" s="48"/>
      <c r="CA321" s="48">
        <v>17174</v>
      </c>
      <c r="CB321" s="48">
        <v>31141</v>
      </c>
      <c r="CC321" s="48">
        <v>28279</v>
      </c>
      <c r="CD321" s="48">
        <v>28279</v>
      </c>
      <c r="CE321" s="48">
        <v>7602</v>
      </c>
      <c r="CF321" s="48">
        <v>7602</v>
      </c>
      <c r="CG321" s="48"/>
      <c r="CH321" s="48"/>
      <c r="CI321" s="48"/>
      <c r="CJ321" s="48"/>
      <c r="CK321" s="48"/>
      <c r="CL321" s="48"/>
      <c r="CM321" s="48">
        <v>0</v>
      </c>
      <c r="CN321" s="48">
        <v>0</v>
      </c>
      <c r="CO321" s="48"/>
      <c r="CP321" s="48">
        <v>55232517</v>
      </c>
    </row>
    <row r="322" spans="1:94" x14ac:dyDescent="0.35">
      <c r="A322" t="s">
        <v>1509</v>
      </c>
      <c r="B322" s="48">
        <v>4470718</v>
      </c>
      <c r="C322" s="48">
        <v>3752732</v>
      </c>
      <c r="D322" s="48">
        <v>283393</v>
      </c>
      <c r="E322" s="48">
        <v>434593</v>
      </c>
      <c r="F322" s="48">
        <v>4976094</v>
      </c>
      <c r="G322" s="48">
        <v>3235487</v>
      </c>
      <c r="H322" s="48">
        <v>1719326</v>
      </c>
      <c r="I322" s="48">
        <v>21281</v>
      </c>
      <c r="J322" s="48">
        <v>0</v>
      </c>
      <c r="K322" s="48"/>
      <c r="L322" s="48"/>
      <c r="M322" s="48"/>
      <c r="N322" s="48"/>
      <c r="O322" s="48"/>
      <c r="P322" s="48">
        <v>0</v>
      </c>
      <c r="Q322" s="48">
        <v>407947</v>
      </c>
      <c r="R322" s="48"/>
      <c r="S322" s="48"/>
      <c r="T322" s="48">
        <v>114258</v>
      </c>
      <c r="U322" s="48"/>
      <c r="V322" s="48"/>
      <c r="W322" s="48"/>
      <c r="X322" s="48"/>
      <c r="Y322" s="48">
        <v>0</v>
      </c>
      <c r="Z322" s="48"/>
      <c r="AA322" s="48">
        <v>0</v>
      </c>
      <c r="AB322" s="48"/>
      <c r="AC322" s="48"/>
      <c r="AD322" s="48"/>
      <c r="AE322" s="48">
        <v>0</v>
      </c>
      <c r="AF322" s="48"/>
      <c r="AG322" s="48"/>
      <c r="AH322" s="48"/>
      <c r="AI322" s="48">
        <v>1521</v>
      </c>
      <c r="AJ322" s="48">
        <v>0</v>
      </c>
      <c r="AK322" s="48">
        <v>11542</v>
      </c>
      <c r="AL322" s="48"/>
      <c r="AM322" s="48"/>
      <c r="AN322" s="48"/>
      <c r="AO322" s="48"/>
      <c r="AP322" s="48">
        <v>0</v>
      </c>
      <c r="AQ322" s="48">
        <v>50000</v>
      </c>
      <c r="AR322" s="48"/>
      <c r="AS322" s="48">
        <v>108703</v>
      </c>
      <c r="AT322" s="48">
        <v>36459</v>
      </c>
      <c r="AU322" s="48">
        <v>85464</v>
      </c>
      <c r="AV322" s="48">
        <v>0</v>
      </c>
      <c r="AW322" s="48"/>
      <c r="AX322" s="48">
        <v>908249</v>
      </c>
      <c r="AY322" s="48"/>
      <c r="AZ322" s="48"/>
      <c r="BA322" s="48">
        <v>0</v>
      </c>
      <c r="BB322" s="48">
        <v>800000</v>
      </c>
      <c r="BC322" s="48">
        <v>50000</v>
      </c>
      <c r="BD322" s="48"/>
      <c r="BE322" s="48"/>
      <c r="BF322" s="48">
        <v>0</v>
      </c>
      <c r="BG322" s="48">
        <v>0</v>
      </c>
      <c r="BH322" s="48"/>
      <c r="BI322" s="48">
        <v>49000</v>
      </c>
      <c r="BJ322" s="48"/>
      <c r="BK322" s="48"/>
      <c r="BL322" s="48">
        <v>0</v>
      </c>
      <c r="BM322" s="48">
        <v>0</v>
      </c>
      <c r="BN322" s="48"/>
      <c r="BO322" s="48">
        <v>9249</v>
      </c>
      <c r="BP322" s="48">
        <v>400786</v>
      </c>
      <c r="BQ322" s="48"/>
      <c r="BR322" s="48">
        <v>150054</v>
      </c>
      <c r="BS322" s="48"/>
      <c r="BT322" s="48"/>
      <c r="BU322" s="48"/>
      <c r="BV322" s="48">
        <v>226254</v>
      </c>
      <c r="BW322" s="48"/>
      <c r="BX322" s="48">
        <v>0</v>
      </c>
      <c r="BY322" s="48">
        <v>2486</v>
      </c>
      <c r="BZ322" s="48">
        <v>8198</v>
      </c>
      <c r="CA322" s="48">
        <v>963</v>
      </c>
      <c r="CB322" s="48">
        <v>12831</v>
      </c>
      <c r="CC322" s="48"/>
      <c r="CD322" s="48"/>
      <c r="CE322" s="48">
        <v>22807</v>
      </c>
      <c r="CF322" s="48">
        <v>22807</v>
      </c>
      <c r="CG322" s="48"/>
      <c r="CH322" s="48"/>
      <c r="CI322" s="48"/>
      <c r="CJ322" s="48"/>
      <c r="CK322" s="48">
        <v>0</v>
      </c>
      <c r="CL322" s="48"/>
      <c r="CM322" s="48">
        <v>0</v>
      </c>
      <c r="CN322" s="48">
        <v>0</v>
      </c>
      <c r="CO322" s="48">
        <v>0</v>
      </c>
      <c r="CP322" s="48">
        <v>13028713</v>
      </c>
    </row>
    <row r="323" spans="1:94" x14ac:dyDescent="0.35">
      <c r="A323" t="s">
        <v>1512</v>
      </c>
      <c r="B323" s="48">
        <v>9991078</v>
      </c>
      <c r="C323" s="48">
        <v>8539258</v>
      </c>
      <c r="D323" s="48">
        <v>410460</v>
      </c>
      <c r="E323" s="48">
        <v>1041360</v>
      </c>
      <c r="F323" s="48">
        <v>10477540</v>
      </c>
      <c r="G323" s="48">
        <v>6565851</v>
      </c>
      <c r="H323" s="48">
        <v>3869127</v>
      </c>
      <c r="I323" s="48">
        <v>42562</v>
      </c>
      <c r="J323" s="48">
        <v>0</v>
      </c>
      <c r="K323" s="48"/>
      <c r="L323" s="48"/>
      <c r="M323" s="48"/>
      <c r="N323" s="48"/>
      <c r="O323" s="48"/>
      <c r="P323" s="48">
        <v>0</v>
      </c>
      <c r="Q323" s="48">
        <v>620866</v>
      </c>
      <c r="R323" s="48"/>
      <c r="S323" s="48"/>
      <c r="T323" s="48">
        <v>0</v>
      </c>
      <c r="U323" s="48"/>
      <c r="V323" s="48"/>
      <c r="W323" s="48"/>
      <c r="X323" s="48"/>
      <c r="Y323" s="48">
        <v>0</v>
      </c>
      <c r="Z323" s="48">
        <v>0</v>
      </c>
      <c r="AA323" s="48">
        <v>1195</v>
      </c>
      <c r="AB323" s="48"/>
      <c r="AC323" s="48"/>
      <c r="AD323" s="48"/>
      <c r="AE323" s="48">
        <v>121650</v>
      </c>
      <c r="AF323" s="48">
        <v>0</v>
      </c>
      <c r="AG323" s="48">
        <v>0</v>
      </c>
      <c r="AH323" s="48">
        <v>4508</v>
      </c>
      <c r="AI323" s="48">
        <v>4971</v>
      </c>
      <c r="AJ323" s="48">
        <v>0</v>
      </c>
      <c r="AK323" s="48">
        <v>14937</v>
      </c>
      <c r="AL323" s="48"/>
      <c r="AM323" s="48"/>
      <c r="AN323" s="48">
        <v>0</v>
      </c>
      <c r="AO323" s="48"/>
      <c r="AP323" s="48">
        <v>46757</v>
      </c>
      <c r="AQ323" s="48">
        <v>147217</v>
      </c>
      <c r="AR323" s="48"/>
      <c r="AS323" s="48">
        <v>108703</v>
      </c>
      <c r="AT323" s="48">
        <v>0</v>
      </c>
      <c r="AU323" s="48">
        <v>170929</v>
      </c>
      <c r="AV323" s="48"/>
      <c r="AW323" s="48"/>
      <c r="AX323" s="48">
        <v>1270751</v>
      </c>
      <c r="AY323" s="48"/>
      <c r="AZ323" s="48">
        <v>0</v>
      </c>
      <c r="BA323" s="48">
        <v>0</v>
      </c>
      <c r="BB323" s="48">
        <v>1138000</v>
      </c>
      <c r="BC323" s="48">
        <v>0</v>
      </c>
      <c r="BD323" s="48"/>
      <c r="BE323" s="48"/>
      <c r="BF323" s="48">
        <v>0</v>
      </c>
      <c r="BG323" s="48">
        <v>0</v>
      </c>
      <c r="BH323" s="48"/>
      <c r="BI323" s="48">
        <v>98000</v>
      </c>
      <c r="BJ323" s="48"/>
      <c r="BK323" s="48"/>
      <c r="BL323" s="48">
        <v>0</v>
      </c>
      <c r="BM323" s="48">
        <v>34751</v>
      </c>
      <c r="BN323" s="48"/>
      <c r="BO323" s="48">
        <v>0</v>
      </c>
      <c r="BP323" s="48">
        <v>266704</v>
      </c>
      <c r="BQ323" s="48"/>
      <c r="BR323" s="48">
        <v>73313</v>
      </c>
      <c r="BS323" s="48"/>
      <c r="BT323" s="48">
        <v>416</v>
      </c>
      <c r="BU323" s="48"/>
      <c r="BV323" s="48">
        <v>177596</v>
      </c>
      <c r="BW323" s="48"/>
      <c r="BX323" s="48"/>
      <c r="BY323" s="48">
        <v>11209</v>
      </c>
      <c r="BZ323" s="48"/>
      <c r="CA323" s="48">
        <v>4169</v>
      </c>
      <c r="CB323" s="48"/>
      <c r="CC323" s="48"/>
      <c r="CD323" s="48"/>
      <c r="CE323" s="48">
        <v>0</v>
      </c>
      <c r="CF323" s="48"/>
      <c r="CG323" s="48"/>
      <c r="CH323" s="48"/>
      <c r="CI323" s="48"/>
      <c r="CJ323" s="48"/>
      <c r="CK323" s="48">
        <v>0</v>
      </c>
      <c r="CL323" s="48"/>
      <c r="CM323" s="48">
        <v>0</v>
      </c>
      <c r="CN323" s="48">
        <v>0</v>
      </c>
      <c r="CO323" s="48">
        <v>0</v>
      </c>
      <c r="CP323" s="48">
        <v>25751320</v>
      </c>
    </row>
    <row r="324" spans="1:94" x14ac:dyDescent="0.35">
      <c r="A324" t="s">
        <v>1514</v>
      </c>
      <c r="B324" s="48">
        <v>9914438</v>
      </c>
      <c r="C324" s="48">
        <v>8173383</v>
      </c>
      <c r="D324" s="48">
        <v>908327</v>
      </c>
      <c r="E324" s="48">
        <v>832727</v>
      </c>
      <c r="F324" s="48">
        <v>9738791</v>
      </c>
      <c r="G324" s="48">
        <v>5915139</v>
      </c>
      <c r="H324" s="48">
        <v>3820746</v>
      </c>
      <c r="I324" s="48">
        <v>2905</v>
      </c>
      <c r="J324" s="48">
        <v>0</v>
      </c>
      <c r="K324" s="48"/>
      <c r="L324" s="48"/>
      <c r="M324" s="48"/>
      <c r="N324" s="48"/>
      <c r="O324" s="48"/>
      <c r="P324" s="48">
        <v>0</v>
      </c>
      <c r="Q324" s="48">
        <v>973180</v>
      </c>
      <c r="R324" s="48"/>
      <c r="S324" s="48"/>
      <c r="T324" s="48">
        <v>207296</v>
      </c>
      <c r="U324" s="48"/>
      <c r="V324" s="48"/>
      <c r="W324" s="48"/>
      <c r="X324" s="48"/>
      <c r="Y324" s="48"/>
      <c r="Z324" s="48">
        <v>2309</v>
      </c>
      <c r="AA324" s="48"/>
      <c r="AB324" s="48"/>
      <c r="AC324" s="48"/>
      <c r="AD324" s="48"/>
      <c r="AE324" s="48">
        <v>46073</v>
      </c>
      <c r="AF324" s="48"/>
      <c r="AG324" s="48"/>
      <c r="AH324" s="48"/>
      <c r="AI324" s="48">
        <v>257081</v>
      </c>
      <c r="AJ324" s="48">
        <v>0</v>
      </c>
      <c r="AK324" s="48">
        <v>18332</v>
      </c>
      <c r="AL324" s="48"/>
      <c r="AM324" s="48">
        <v>433</v>
      </c>
      <c r="AN324" s="48"/>
      <c r="AO324" s="48"/>
      <c r="AP324" s="48">
        <v>0</v>
      </c>
      <c r="AQ324" s="48">
        <v>100000</v>
      </c>
      <c r="AR324" s="48"/>
      <c r="AS324" s="48">
        <v>108703</v>
      </c>
      <c r="AT324" s="48">
        <v>62026</v>
      </c>
      <c r="AU324" s="48">
        <v>170929</v>
      </c>
      <c r="AV324" s="48"/>
      <c r="AW324" s="48"/>
      <c r="AX324" s="48">
        <v>926618</v>
      </c>
      <c r="AY324" s="48"/>
      <c r="AZ324" s="48">
        <v>0</v>
      </c>
      <c r="BA324" s="48">
        <v>0</v>
      </c>
      <c r="BB324" s="48">
        <v>808393</v>
      </c>
      <c r="BC324" s="48">
        <v>280</v>
      </c>
      <c r="BD324" s="48"/>
      <c r="BE324" s="48">
        <v>2872</v>
      </c>
      <c r="BF324" s="48">
        <v>0</v>
      </c>
      <c r="BG324" s="48">
        <v>9180</v>
      </c>
      <c r="BH324" s="48"/>
      <c r="BI324" s="48">
        <v>98000</v>
      </c>
      <c r="BJ324" s="48"/>
      <c r="BK324" s="48"/>
      <c r="BL324" s="48">
        <v>0</v>
      </c>
      <c r="BM324" s="48">
        <v>1024</v>
      </c>
      <c r="BN324" s="48"/>
      <c r="BO324" s="48">
        <v>6869</v>
      </c>
      <c r="BP324" s="48">
        <v>565280</v>
      </c>
      <c r="BQ324" s="48"/>
      <c r="BR324" s="48">
        <v>155875</v>
      </c>
      <c r="BS324" s="48"/>
      <c r="BT324" s="48">
        <v>2139</v>
      </c>
      <c r="BU324" s="48"/>
      <c r="BV324" s="48">
        <v>245072</v>
      </c>
      <c r="BW324" s="48">
        <v>142440</v>
      </c>
      <c r="BX324" s="48">
        <v>0</v>
      </c>
      <c r="BY324" s="48"/>
      <c r="BZ324" s="48"/>
      <c r="CA324" s="48">
        <v>3424</v>
      </c>
      <c r="CB324" s="48">
        <v>16330</v>
      </c>
      <c r="CC324" s="48">
        <v>0</v>
      </c>
      <c r="CD324" s="48">
        <v>0</v>
      </c>
      <c r="CE324" s="48">
        <v>7602</v>
      </c>
      <c r="CF324" s="48">
        <v>7602</v>
      </c>
      <c r="CG324" s="48"/>
      <c r="CH324" s="48"/>
      <c r="CI324" s="48"/>
      <c r="CJ324" s="48"/>
      <c r="CK324" s="48">
        <v>0</v>
      </c>
      <c r="CL324" s="48"/>
      <c r="CM324" s="48">
        <v>0</v>
      </c>
      <c r="CN324" s="48">
        <v>0</v>
      </c>
      <c r="CO324" s="48">
        <v>0</v>
      </c>
      <c r="CP324" s="48">
        <v>24343163</v>
      </c>
    </row>
    <row r="325" spans="1:94" x14ac:dyDescent="0.35">
      <c r="A325" t="s">
        <v>1518</v>
      </c>
      <c r="B325" s="48">
        <v>38852458</v>
      </c>
      <c r="C325" s="48">
        <v>34063731</v>
      </c>
      <c r="D325" s="48">
        <v>1329855</v>
      </c>
      <c r="E325" s="48">
        <v>3458872</v>
      </c>
      <c r="F325" s="48">
        <v>21465353</v>
      </c>
      <c r="G325" s="48">
        <v>7790357</v>
      </c>
      <c r="H325" s="48">
        <v>13663461</v>
      </c>
      <c r="I325" s="48">
        <v>11535</v>
      </c>
      <c r="J325" s="48">
        <v>0</v>
      </c>
      <c r="K325" s="48"/>
      <c r="L325" s="48"/>
      <c r="M325" s="48"/>
      <c r="N325" s="48">
        <v>0</v>
      </c>
      <c r="O325" s="48"/>
      <c r="P325" s="48">
        <v>0</v>
      </c>
      <c r="Q325" s="48">
        <v>1886989</v>
      </c>
      <c r="R325" s="48"/>
      <c r="S325" s="48"/>
      <c r="T325" s="48">
        <v>653850</v>
      </c>
      <c r="U325" s="48"/>
      <c r="V325" s="48"/>
      <c r="W325" s="48"/>
      <c r="X325" s="48"/>
      <c r="Y325" s="48">
        <v>6833</v>
      </c>
      <c r="Z325" s="48">
        <v>5387</v>
      </c>
      <c r="AA325" s="48">
        <v>0</v>
      </c>
      <c r="AB325" s="48"/>
      <c r="AC325" s="48"/>
      <c r="AD325" s="48"/>
      <c r="AE325" s="48">
        <v>390044</v>
      </c>
      <c r="AF325" s="48"/>
      <c r="AG325" s="48"/>
      <c r="AH325" s="48"/>
      <c r="AI325" s="48">
        <v>247615</v>
      </c>
      <c r="AJ325" s="48">
        <v>0</v>
      </c>
      <c r="AK325" s="48">
        <v>61107</v>
      </c>
      <c r="AL325" s="48"/>
      <c r="AM325" s="48"/>
      <c r="AN325" s="48"/>
      <c r="AO325" s="48"/>
      <c r="AP325" s="48">
        <v>4022</v>
      </c>
      <c r="AQ325" s="48">
        <v>365739</v>
      </c>
      <c r="AR325" s="48"/>
      <c r="AS325" s="48">
        <v>0</v>
      </c>
      <c r="AT325" s="48">
        <v>152392</v>
      </c>
      <c r="AU325" s="48">
        <v>0</v>
      </c>
      <c r="AV325" s="48">
        <v>0</v>
      </c>
      <c r="AW325" s="48"/>
      <c r="AX325" s="48">
        <v>2275181</v>
      </c>
      <c r="AY325" s="48"/>
      <c r="AZ325" s="48">
        <v>47409</v>
      </c>
      <c r="BA325" s="48">
        <v>670</v>
      </c>
      <c r="BB325" s="48">
        <v>1607935</v>
      </c>
      <c r="BC325" s="48">
        <v>24163</v>
      </c>
      <c r="BD325" s="48"/>
      <c r="BE325" s="48">
        <v>9270</v>
      </c>
      <c r="BF325" s="48">
        <v>0</v>
      </c>
      <c r="BG325" s="48">
        <v>20476</v>
      </c>
      <c r="BH325" s="48">
        <v>73845</v>
      </c>
      <c r="BI325" s="48">
        <v>294000</v>
      </c>
      <c r="BJ325" s="48">
        <v>21937</v>
      </c>
      <c r="BK325" s="48">
        <v>2766</v>
      </c>
      <c r="BL325" s="48">
        <v>0</v>
      </c>
      <c r="BM325" s="48">
        <v>66342</v>
      </c>
      <c r="BN325" s="48"/>
      <c r="BO325" s="48">
        <v>106368</v>
      </c>
      <c r="BP325" s="48">
        <v>2831541</v>
      </c>
      <c r="BQ325" s="48"/>
      <c r="BR325" s="48">
        <v>676738</v>
      </c>
      <c r="BS325" s="48">
        <v>491</v>
      </c>
      <c r="BT325" s="48"/>
      <c r="BU325" s="48">
        <v>1527795</v>
      </c>
      <c r="BV325" s="48">
        <v>231881</v>
      </c>
      <c r="BW325" s="48">
        <v>312418</v>
      </c>
      <c r="BX325" s="48">
        <v>143</v>
      </c>
      <c r="BY325" s="48">
        <v>3044</v>
      </c>
      <c r="BZ325" s="48">
        <v>14879</v>
      </c>
      <c r="CA325" s="48"/>
      <c r="CB325" s="48">
        <v>64153</v>
      </c>
      <c r="CC325" s="48">
        <v>197954</v>
      </c>
      <c r="CD325" s="48">
        <v>197954</v>
      </c>
      <c r="CE325" s="48">
        <v>0</v>
      </c>
      <c r="CF325" s="48"/>
      <c r="CG325" s="48"/>
      <c r="CH325" s="48"/>
      <c r="CI325" s="48"/>
      <c r="CJ325" s="48"/>
      <c r="CK325" s="48">
        <v>0</v>
      </c>
      <c r="CL325" s="48">
        <v>0</v>
      </c>
      <c r="CM325" s="48">
        <v>0</v>
      </c>
      <c r="CN325" s="48">
        <v>0</v>
      </c>
      <c r="CO325" s="48">
        <v>0</v>
      </c>
      <c r="CP325" s="48">
        <v>72606679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B59EB-414F-9B48-9F52-06694D1405DF}">
  <dimension ref="A1:CZ336"/>
  <sheetViews>
    <sheetView workbookViewId="0">
      <pane ySplit="1" topLeftCell="A258" activePane="bottomLeft" state="frozen"/>
      <selection activeCell="C1" sqref="C1"/>
      <selection pane="bottomLeft" activeCell="CY2" sqref="CY2:CY325"/>
    </sheetView>
  </sheetViews>
  <sheetFormatPr defaultColWidth="10.90625" defaultRowHeight="14.5" x14ac:dyDescent="0.35"/>
  <cols>
    <col min="1" max="1" width="45.453125" bestFit="1" customWidth="1"/>
    <col min="2" max="2" width="57" bestFit="1" customWidth="1"/>
    <col min="3" max="3" width="15.1796875" bestFit="1" customWidth="1"/>
    <col min="4" max="4" width="21.81640625" hidden="1" customWidth="1"/>
    <col min="5" max="5" width="18.6328125" hidden="1" customWidth="1"/>
    <col min="6" max="6" width="20.453125" hidden="1" customWidth="1"/>
    <col min="7" max="7" width="17" bestFit="1" customWidth="1"/>
    <col min="8" max="8" width="19.36328125" hidden="1" customWidth="1"/>
    <col min="9" max="9" width="18.81640625" hidden="1" customWidth="1"/>
    <col min="10" max="10" width="20.81640625" hidden="1" customWidth="1"/>
    <col min="11" max="11" width="14.81640625" bestFit="1" customWidth="1"/>
    <col min="12" max="12" width="23.36328125" hidden="1" customWidth="1"/>
    <col min="13" max="13" width="32.81640625" hidden="1" customWidth="1"/>
    <col min="14" max="14" width="35.36328125" hidden="1" customWidth="1"/>
    <col min="15" max="15" width="36.36328125" hidden="1" customWidth="1"/>
    <col min="16" max="16" width="31.453125" hidden="1" customWidth="1"/>
    <col min="17" max="17" width="34.1796875" hidden="1" customWidth="1"/>
    <col min="18" max="18" width="13.81640625" bestFit="1" customWidth="1"/>
    <col min="19" max="19" width="25.36328125" hidden="1" customWidth="1"/>
    <col min="20" max="20" width="21.1796875" hidden="1" customWidth="1"/>
    <col min="21" max="21" width="23.453125" hidden="1" customWidth="1"/>
    <col min="22" max="22" width="43.453125" hidden="1" customWidth="1"/>
    <col min="23" max="23" width="42.1796875" hidden="1" customWidth="1"/>
    <col min="24" max="24" width="31.36328125" hidden="1" customWidth="1"/>
    <col min="25" max="25" width="37.6328125" hidden="1" customWidth="1"/>
    <col min="26" max="26" width="26.1796875" hidden="1" customWidth="1"/>
    <col min="27" max="27" width="18.36328125" hidden="1" customWidth="1"/>
    <col min="28" max="28" width="34.36328125" hidden="1" customWidth="1"/>
    <col min="29" max="29" width="25.1796875" hidden="1" customWidth="1"/>
    <col min="30" max="30" width="13" hidden="1" customWidth="1"/>
    <col min="31" max="31" width="38.36328125" hidden="1" customWidth="1"/>
    <col min="32" max="32" width="43" hidden="1" customWidth="1"/>
    <col min="33" max="33" width="29.81640625" hidden="1" customWidth="1"/>
    <col min="34" max="34" width="35.81640625" hidden="1" customWidth="1"/>
    <col min="35" max="35" width="37.36328125" hidden="1" customWidth="1"/>
    <col min="36" max="36" width="34.36328125" hidden="1" customWidth="1"/>
    <col min="37" max="37" width="27.81640625" hidden="1" customWidth="1"/>
    <col min="38" max="38" width="35.453125" hidden="1" customWidth="1"/>
    <col min="39" max="39" width="27.81640625" hidden="1" customWidth="1"/>
    <col min="40" max="41" width="26.36328125" hidden="1" customWidth="1"/>
    <col min="42" max="42" width="27.36328125" hidden="1" customWidth="1"/>
    <col min="43" max="43" width="31" hidden="1" customWidth="1"/>
    <col min="44" max="44" width="19" hidden="1" customWidth="1"/>
    <col min="45" max="45" width="28.6328125" hidden="1" customWidth="1"/>
    <col min="46" max="46" width="22" hidden="1" customWidth="1"/>
    <col min="47" max="47" width="23.81640625" hidden="1" customWidth="1"/>
    <col min="48" max="48" width="20" hidden="1" customWidth="1"/>
    <col min="49" max="49" width="18.36328125" hidden="1" customWidth="1"/>
    <col min="50" max="50" width="20" hidden="1" customWidth="1"/>
    <col min="51" max="51" width="15.6328125" bestFit="1" customWidth="1"/>
    <col min="52" max="52" width="24.36328125" hidden="1" customWidth="1"/>
    <col min="53" max="53" width="24.81640625" hidden="1" customWidth="1"/>
    <col min="54" max="54" width="24.453125" hidden="1" customWidth="1"/>
    <col min="55" max="55" width="32.36328125" hidden="1" customWidth="1"/>
    <col min="56" max="56" width="34.6328125" hidden="1" customWidth="1"/>
    <col min="57" max="57" width="27.36328125" hidden="1" customWidth="1"/>
    <col min="58" max="58" width="24" hidden="1" customWidth="1"/>
    <col min="59" max="59" width="21.453125" hidden="1" customWidth="1"/>
    <col min="60" max="60" width="18.1796875" hidden="1" customWidth="1"/>
    <col min="61" max="61" width="23" hidden="1" customWidth="1"/>
    <col min="62" max="62" width="27.36328125" hidden="1" customWidth="1"/>
    <col min="63" max="63" width="31.81640625" hidden="1" customWidth="1"/>
    <col min="64" max="64" width="31.1796875" hidden="1" customWidth="1"/>
    <col min="65" max="65" width="25.81640625" hidden="1" customWidth="1"/>
    <col min="66" max="66" width="26.81640625" hidden="1" customWidth="1"/>
    <col min="67" max="67" width="28.36328125" hidden="1" customWidth="1"/>
    <col min="68" max="68" width="20.6328125" hidden="1" customWidth="1"/>
    <col min="69" max="69" width="22" bestFit="1" customWidth="1"/>
    <col min="70" max="70" width="31.81640625" hidden="1" customWidth="1"/>
    <col min="71" max="71" width="23.453125" hidden="1" customWidth="1"/>
    <col min="72" max="72" width="32" hidden="1" customWidth="1"/>
    <col min="73" max="73" width="28" hidden="1" customWidth="1"/>
    <col min="74" max="74" width="27.1796875" hidden="1" customWidth="1"/>
    <col min="75" max="75" width="41.453125" hidden="1" customWidth="1"/>
    <col min="76" max="76" width="37.453125" hidden="1" customWidth="1"/>
    <col min="77" max="77" width="28" hidden="1" customWidth="1"/>
    <col min="78" max="78" width="31" hidden="1" customWidth="1"/>
    <col min="79" max="79" width="32.453125" hidden="1" customWidth="1"/>
    <col min="80" max="80" width="45.1796875" hidden="1" customWidth="1"/>
    <col min="81" max="81" width="30.1796875" hidden="1" customWidth="1"/>
    <col min="82" max="82" width="18.81640625" bestFit="1" customWidth="1"/>
    <col min="83" max="83" width="21.1796875" hidden="1" customWidth="1"/>
    <col min="84" max="84" width="20.6328125" bestFit="1" customWidth="1"/>
    <col min="85" max="85" width="26.1796875" hidden="1" customWidth="1"/>
    <col min="86" max="86" width="23.36328125" hidden="1" customWidth="1"/>
    <col min="87" max="87" width="32.81640625" hidden="1" customWidth="1"/>
    <col min="88" max="88" width="27.1796875" hidden="1" customWidth="1"/>
    <col min="89" max="89" width="30" hidden="1" customWidth="1"/>
    <col min="90" max="90" width="27.36328125" hidden="1" customWidth="1"/>
    <col min="91" max="91" width="49.6328125" hidden="1" customWidth="1"/>
    <col min="92" max="92" width="41.1796875" hidden="1" customWidth="1"/>
    <col min="93" max="93" width="43.81640625" hidden="1" customWidth="1"/>
    <col min="94" max="94" width="39.1796875" hidden="1" customWidth="1"/>
    <col min="95" max="95" width="12.1796875" bestFit="1" customWidth="1"/>
    <col min="96" max="96" width="7" bestFit="1" customWidth="1"/>
    <col min="97" max="97" width="18.6328125" style="8" bestFit="1" customWidth="1"/>
    <col min="98" max="99" width="16" style="33" bestFit="1" customWidth="1"/>
    <col min="100" max="100" width="18.6328125" style="33" bestFit="1" customWidth="1"/>
    <col min="101" max="101" width="15" style="33" bestFit="1" customWidth="1"/>
    <col min="102" max="102" width="16" style="33" bestFit="1" customWidth="1"/>
    <col min="103" max="103" width="12.81640625" bestFit="1" customWidth="1"/>
    <col min="104" max="104" width="14.1796875" bestFit="1" customWidth="1"/>
  </cols>
  <sheetData>
    <row r="1" spans="1:104" ht="15.5" x14ac:dyDescent="0.35">
      <c r="A1" s="74" t="s">
        <v>2302</v>
      </c>
      <c r="B1" s="20" t="s">
        <v>1</v>
      </c>
      <c r="C1" s="74" t="s">
        <v>2121</v>
      </c>
      <c r="D1" s="74" t="s">
        <v>2118</v>
      </c>
      <c r="E1" s="74" t="s">
        <v>2119</v>
      </c>
      <c r="F1" s="74" t="s">
        <v>2120</v>
      </c>
      <c r="G1" s="74" t="s">
        <v>2125</v>
      </c>
      <c r="H1" s="74" t="s">
        <v>2122</v>
      </c>
      <c r="I1" s="74" t="s">
        <v>2123</v>
      </c>
      <c r="J1" s="74" t="s">
        <v>2124</v>
      </c>
      <c r="K1" s="74" t="s">
        <v>2127</v>
      </c>
      <c r="L1" s="74" t="s">
        <v>2196</v>
      </c>
      <c r="M1" s="74" t="s">
        <v>2210</v>
      </c>
      <c r="N1" s="74" t="s">
        <v>2190</v>
      </c>
      <c r="O1" s="74" t="s">
        <v>2175</v>
      </c>
      <c r="P1" s="74" t="s">
        <v>2205</v>
      </c>
      <c r="Q1" s="74" t="s">
        <v>2126</v>
      </c>
      <c r="R1" s="74" t="s">
        <v>2141</v>
      </c>
      <c r="S1" s="74" t="s">
        <v>2201</v>
      </c>
      <c r="T1" s="74" t="s">
        <v>2203</v>
      </c>
      <c r="U1" s="74" t="s">
        <v>2128</v>
      </c>
      <c r="V1" s="74" t="s">
        <v>2206</v>
      </c>
      <c r="W1" s="74" t="s">
        <v>2204</v>
      </c>
      <c r="X1" s="74" t="s">
        <v>2178</v>
      </c>
      <c r="Y1" s="74" t="s">
        <v>2195</v>
      </c>
      <c r="Z1" s="74" t="s">
        <v>2129</v>
      </c>
      <c r="AA1" s="74" t="s">
        <v>2130</v>
      </c>
      <c r="AB1" s="74" t="s">
        <v>2172</v>
      </c>
      <c r="AC1" s="74" t="s">
        <v>2188</v>
      </c>
      <c r="AD1" s="74" t="s">
        <v>2184</v>
      </c>
      <c r="AE1" s="74" t="s">
        <v>2209</v>
      </c>
      <c r="AF1" s="74" t="s">
        <v>2131</v>
      </c>
      <c r="AG1" s="74" t="s">
        <v>2197</v>
      </c>
      <c r="AH1" s="74" t="s">
        <v>2200</v>
      </c>
      <c r="AI1" s="74" t="s">
        <v>2182</v>
      </c>
      <c r="AJ1" s="74" t="s">
        <v>2132</v>
      </c>
      <c r="AK1" s="74" t="s">
        <v>2133</v>
      </c>
      <c r="AL1" s="74" t="s">
        <v>2134</v>
      </c>
      <c r="AM1" s="74" t="s">
        <v>2185</v>
      </c>
      <c r="AN1" s="74" t="s">
        <v>2189</v>
      </c>
      <c r="AO1" s="74" t="s">
        <v>2193</v>
      </c>
      <c r="AP1" s="74" t="s">
        <v>2198</v>
      </c>
      <c r="AQ1" s="74" t="s">
        <v>2135</v>
      </c>
      <c r="AR1" s="74" t="s">
        <v>2136</v>
      </c>
      <c r="AS1" s="74" t="s">
        <v>2194</v>
      </c>
      <c r="AT1" s="74" t="s">
        <v>2137</v>
      </c>
      <c r="AU1" s="74" t="s">
        <v>2138</v>
      </c>
      <c r="AV1" s="74" t="s">
        <v>2139</v>
      </c>
      <c r="AW1" s="74" t="s">
        <v>2140</v>
      </c>
      <c r="AX1" s="74" t="s">
        <v>2192</v>
      </c>
      <c r="AY1" s="74" t="s">
        <v>2156</v>
      </c>
      <c r="AZ1" s="74" t="s">
        <v>2142</v>
      </c>
      <c r="BA1" s="74" t="s">
        <v>2143</v>
      </c>
      <c r="BB1" s="74" t="s">
        <v>2144</v>
      </c>
      <c r="BC1" s="74" t="s">
        <v>2145</v>
      </c>
      <c r="BD1" s="74" t="s">
        <v>2146</v>
      </c>
      <c r="BE1" s="74" t="s">
        <v>2199</v>
      </c>
      <c r="BF1" s="74" t="s">
        <v>2173</v>
      </c>
      <c r="BG1" s="74" t="s">
        <v>2147</v>
      </c>
      <c r="BH1" s="74" t="s">
        <v>2148</v>
      </c>
      <c r="BI1" s="74" t="s">
        <v>2149</v>
      </c>
      <c r="BJ1" s="74" t="s">
        <v>2150</v>
      </c>
      <c r="BK1" s="74" t="s">
        <v>2151</v>
      </c>
      <c r="BL1" s="74" t="s">
        <v>2152</v>
      </c>
      <c r="BM1" s="74" t="s">
        <v>2153</v>
      </c>
      <c r="BN1" s="74" t="s">
        <v>2154</v>
      </c>
      <c r="BO1" s="74" t="s">
        <v>2208</v>
      </c>
      <c r="BP1" s="74" t="s">
        <v>2155</v>
      </c>
      <c r="BQ1" s="74" t="s">
        <v>2163</v>
      </c>
      <c r="BR1" s="74" t="s">
        <v>2191</v>
      </c>
      <c r="BS1" s="74" t="s">
        <v>2157</v>
      </c>
      <c r="BT1" s="74" t="s">
        <v>2186</v>
      </c>
      <c r="BU1" s="74" t="s">
        <v>2176</v>
      </c>
      <c r="BV1" s="74" t="s">
        <v>2158</v>
      </c>
      <c r="BW1" s="74" t="s">
        <v>2159</v>
      </c>
      <c r="BX1" s="74" t="s">
        <v>2174</v>
      </c>
      <c r="BY1" s="74" t="s">
        <v>2160</v>
      </c>
      <c r="BZ1" s="74" t="s">
        <v>2179</v>
      </c>
      <c r="CA1" s="74" t="s">
        <v>2161</v>
      </c>
      <c r="CB1" s="74" t="s">
        <v>2171</v>
      </c>
      <c r="CC1" s="74" t="s">
        <v>2162</v>
      </c>
      <c r="CD1" s="74" t="s">
        <v>2165</v>
      </c>
      <c r="CE1" s="74" t="s">
        <v>2164</v>
      </c>
      <c r="CF1" s="74" t="s">
        <v>2169</v>
      </c>
      <c r="CG1" s="74" t="s">
        <v>2177</v>
      </c>
      <c r="CH1" s="74" t="s">
        <v>2202</v>
      </c>
      <c r="CI1" s="74" t="s">
        <v>2183</v>
      </c>
      <c r="CJ1" s="74" t="s">
        <v>2187</v>
      </c>
      <c r="CK1" s="74" t="s">
        <v>2207</v>
      </c>
      <c r="CL1" s="74" t="s">
        <v>2166</v>
      </c>
      <c r="CM1" s="74" t="s">
        <v>2180</v>
      </c>
      <c r="CN1" s="74" t="s">
        <v>2167</v>
      </c>
      <c r="CO1" s="74" t="s">
        <v>2168</v>
      </c>
      <c r="CP1" s="74" t="s">
        <v>2181</v>
      </c>
      <c r="CQ1" s="74" t="s">
        <v>2170</v>
      </c>
      <c r="CR1" s="74" t="s">
        <v>2301</v>
      </c>
      <c r="CS1" s="75" t="s">
        <v>60</v>
      </c>
      <c r="CT1" s="82" t="s">
        <v>2633</v>
      </c>
      <c r="CU1" s="83" t="s">
        <v>2634</v>
      </c>
      <c r="CV1" s="83" t="s">
        <v>2635</v>
      </c>
      <c r="CW1" s="83" t="s">
        <v>2636</v>
      </c>
      <c r="CX1" s="83" t="s">
        <v>1529</v>
      </c>
      <c r="CY1" s="18" t="s">
        <v>1529</v>
      </c>
    </row>
    <row r="2" spans="1:104" x14ac:dyDescent="0.35">
      <c r="A2" s="15" t="s">
        <v>61</v>
      </c>
      <c r="B2" t="s">
        <v>61</v>
      </c>
      <c r="C2">
        <v>12487754</v>
      </c>
      <c r="D2">
        <v>10679744</v>
      </c>
      <c r="E2">
        <v>782077</v>
      </c>
      <c r="F2">
        <v>1025934</v>
      </c>
      <c r="G2">
        <v>11642501</v>
      </c>
      <c r="H2">
        <v>6419670</v>
      </c>
      <c r="I2">
        <v>5218764</v>
      </c>
      <c r="J2">
        <v>4067</v>
      </c>
      <c r="K2">
        <v>1600000</v>
      </c>
      <c r="Q2">
        <v>1600000</v>
      </c>
      <c r="R2">
        <v>1127969</v>
      </c>
      <c r="U2">
        <v>307520</v>
      </c>
      <c r="Z2">
        <v>6723</v>
      </c>
      <c r="AA2">
        <v>7695</v>
      </c>
      <c r="AF2">
        <v>147948</v>
      </c>
      <c r="AJ2">
        <v>216511</v>
      </c>
      <c r="AK2">
        <v>0</v>
      </c>
      <c r="AL2">
        <v>33269</v>
      </c>
      <c r="AQ2">
        <v>8044</v>
      </c>
      <c r="AR2">
        <v>312879</v>
      </c>
      <c r="AT2">
        <v>0</v>
      </c>
      <c r="AU2">
        <v>71819</v>
      </c>
      <c r="AV2">
        <v>0</v>
      </c>
      <c r="AW2">
        <v>15560</v>
      </c>
      <c r="AY2">
        <v>1452006</v>
      </c>
      <c r="AZ2">
        <v>11158</v>
      </c>
      <c r="BA2">
        <v>57874</v>
      </c>
      <c r="BB2">
        <v>3161</v>
      </c>
      <c r="BC2">
        <v>1089061</v>
      </c>
      <c r="BD2">
        <v>5259</v>
      </c>
      <c r="BG2">
        <v>0</v>
      </c>
      <c r="BH2">
        <v>23057</v>
      </c>
      <c r="BI2">
        <v>154132</v>
      </c>
      <c r="BJ2">
        <v>49000</v>
      </c>
      <c r="BK2">
        <v>12808</v>
      </c>
      <c r="BL2">
        <v>4076</v>
      </c>
      <c r="BM2">
        <v>0</v>
      </c>
      <c r="BN2">
        <v>33171</v>
      </c>
      <c r="BP2">
        <v>9249</v>
      </c>
      <c r="BQ2">
        <v>2216712</v>
      </c>
      <c r="BS2">
        <v>463433</v>
      </c>
      <c r="BV2">
        <v>789099</v>
      </c>
      <c r="BW2">
        <v>920749</v>
      </c>
      <c r="BY2">
        <v>0</v>
      </c>
      <c r="CA2">
        <v>40514</v>
      </c>
      <c r="CC2">
        <v>2916</v>
      </c>
      <c r="CD2">
        <v>80124</v>
      </c>
      <c r="CE2">
        <v>80124</v>
      </c>
      <c r="CF2">
        <v>0</v>
      </c>
      <c r="CL2">
        <v>0</v>
      </c>
      <c r="CN2">
        <v>0</v>
      </c>
      <c r="CO2">
        <v>0</v>
      </c>
      <c r="CQ2">
        <v>30607066</v>
      </c>
      <c r="CS2" s="8">
        <v>91821197</v>
      </c>
      <c r="CT2" s="36">
        <f>C2</f>
        <v>12487754</v>
      </c>
      <c r="CU2" s="36">
        <f>SUM(G2)</f>
        <v>11642501</v>
      </c>
      <c r="CV2" s="36">
        <f>SUM(K2,R2,AY2)</f>
        <v>4179975</v>
      </c>
      <c r="CW2" s="36">
        <f>SUM(BQ2,CD2,CF2)</f>
        <v>2296836</v>
      </c>
      <c r="CX2" s="36">
        <f>SUM(CT2:CW2)</f>
        <v>30607066</v>
      </c>
      <c r="CY2" s="4">
        <v>30607066</v>
      </c>
      <c r="CZ2" s="69">
        <f>CX2-CY2</f>
        <v>0</v>
      </c>
    </row>
    <row r="3" spans="1:104" x14ac:dyDescent="0.35">
      <c r="A3" s="15" t="s">
        <v>72</v>
      </c>
      <c r="B3" t="s">
        <v>72</v>
      </c>
      <c r="C3">
        <v>2075936</v>
      </c>
      <c r="D3">
        <v>1619253</v>
      </c>
      <c r="E3">
        <v>270884</v>
      </c>
      <c r="F3">
        <v>185800</v>
      </c>
      <c r="G3">
        <v>4667422</v>
      </c>
      <c r="H3">
        <v>3409053</v>
      </c>
      <c r="I3">
        <v>1243796</v>
      </c>
      <c r="J3">
        <v>14573</v>
      </c>
      <c r="R3">
        <v>321488</v>
      </c>
      <c r="U3">
        <v>39081</v>
      </c>
      <c r="AA3">
        <v>770</v>
      </c>
      <c r="AF3">
        <v>147742</v>
      </c>
      <c r="AJ3">
        <v>125070</v>
      </c>
      <c r="AK3">
        <v>0</v>
      </c>
      <c r="AL3">
        <v>8827</v>
      </c>
      <c r="AQ3">
        <v>0</v>
      </c>
      <c r="AR3">
        <v>0</v>
      </c>
      <c r="AT3">
        <v>0</v>
      </c>
      <c r="AV3">
        <v>0</v>
      </c>
      <c r="AY3">
        <v>398358</v>
      </c>
      <c r="BB3">
        <v>0</v>
      </c>
      <c r="BC3">
        <v>43720</v>
      </c>
      <c r="BD3">
        <v>100000</v>
      </c>
      <c r="BG3">
        <v>0</v>
      </c>
      <c r="BH3">
        <v>887</v>
      </c>
      <c r="BI3">
        <v>155751</v>
      </c>
      <c r="BJ3">
        <v>98000</v>
      </c>
      <c r="BL3">
        <v>0</v>
      </c>
      <c r="BM3">
        <v>0</v>
      </c>
      <c r="BQ3">
        <v>153683</v>
      </c>
      <c r="BS3">
        <v>46337</v>
      </c>
      <c r="BW3">
        <v>104784</v>
      </c>
      <c r="CB3">
        <v>2562</v>
      </c>
      <c r="CF3">
        <v>0</v>
      </c>
      <c r="CL3">
        <v>0</v>
      </c>
      <c r="CN3">
        <v>0</v>
      </c>
      <c r="CO3">
        <v>0</v>
      </c>
      <c r="CQ3">
        <v>7616887</v>
      </c>
      <c r="CS3" s="8">
        <v>22850664</v>
      </c>
      <c r="CT3" s="36">
        <f t="shared" ref="CT3:CT66" si="0">C3</f>
        <v>2075936</v>
      </c>
      <c r="CU3" s="36">
        <f t="shared" ref="CU3:CU66" si="1">SUM(G3)</f>
        <v>4667422</v>
      </c>
      <c r="CV3" s="36">
        <f t="shared" ref="CV3:CV66" si="2">SUM(K3,R3,AY3)</f>
        <v>719846</v>
      </c>
      <c r="CW3" s="36">
        <f t="shared" ref="CW3:CW66" si="3">SUM(BQ3,CD3,CF3)</f>
        <v>153683</v>
      </c>
      <c r="CX3" s="36">
        <f t="shared" ref="CX3:CX66" si="4">SUM(CT3:CW3)</f>
        <v>7616887</v>
      </c>
      <c r="CY3" s="4">
        <v>7616887</v>
      </c>
      <c r="CZ3" s="69">
        <f t="shared" ref="CZ3:CZ66" si="5">CX3-CY3</f>
        <v>0</v>
      </c>
    </row>
    <row r="4" spans="1:104" x14ac:dyDescent="0.35">
      <c r="A4" s="15" t="s">
        <v>81</v>
      </c>
      <c r="B4" t="s">
        <v>81</v>
      </c>
      <c r="C4">
        <v>4639681</v>
      </c>
      <c r="D4">
        <v>3638826</v>
      </c>
      <c r="E4">
        <v>435546</v>
      </c>
      <c r="F4">
        <v>565309</v>
      </c>
      <c r="G4">
        <v>9443592</v>
      </c>
      <c r="H4">
        <v>7603430</v>
      </c>
      <c r="I4">
        <v>1825126</v>
      </c>
      <c r="J4">
        <v>15036</v>
      </c>
      <c r="K4">
        <v>800000</v>
      </c>
      <c r="Q4">
        <v>800000</v>
      </c>
      <c r="R4">
        <v>875116</v>
      </c>
      <c r="U4">
        <v>102832</v>
      </c>
      <c r="Z4">
        <v>1363</v>
      </c>
      <c r="AA4">
        <v>5387</v>
      </c>
      <c r="AF4">
        <v>174847</v>
      </c>
      <c r="AJ4">
        <v>3838</v>
      </c>
      <c r="AK4">
        <v>6224</v>
      </c>
      <c r="AL4">
        <v>17653</v>
      </c>
      <c r="AQ4">
        <v>0</v>
      </c>
      <c r="AR4">
        <v>50000</v>
      </c>
      <c r="AT4">
        <v>217406</v>
      </c>
      <c r="AU4">
        <v>39174</v>
      </c>
      <c r="AV4">
        <v>256393</v>
      </c>
      <c r="AY4">
        <v>4424366</v>
      </c>
      <c r="AZ4">
        <v>11158</v>
      </c>
      <c r="BB4">
        <v>0</v>
      </c>
      <c r="BC4">
        <v>4500</v>
      </c>
      <c r="BD4">
        <v>0</v>
      </c>
      <c r="BG4">
        <v>0</v>
      </c>
      <c r="BH4">
        <v>29708</v>
      </c>
      <c r="BI4">
        <v>4330000</v>
      </c>
      <c r="BJ4">
        <v>49000</v>
      </c>
      <c r="BM4">
        <v>0</v>
      </c>
      <c r="BQ4">
        <v>98268</v>
      </c>
      <c r="BS4">
        <v>2256</v>
      </c>
      <c r="BW4">
        <v>96013</v>
      </c>
      <c r="BY4">
        <v>0</v>
      </c>
      <c r="CF4">
        <v>0</v>
      </c>
      <c r="CL4">
        <v>0</v>
      </c>
      <c r="CN4">
        <v>0</v>
      </c>
      <c r="CO4">
        <v>0</v>
      </c>
      <c r="CQ4">
        <v>20281023</v>
      </c>
      <c r="CS4" s="8">
        <v>60843071</v>
      </c>
      <c r="CT4" s="36">
        <f t="shared" si="0"/>
        <v>4639681</v>
      </c>
      <c r="CU4" s="36">
        <f t="shared" si="1"/>
        <v>9443592</v>
      </c>
      <c r="CV4" s="36">
        <f t="shared" si="2"/>
        <v>6099482</v>
      </c>
      <c r="CW4" s="36">
        <f t="shared" si="3"/>
        <v>98268</v>
      </c>
      <c r="CX4" s="36">
        <f t="shared" si="4"/>
        <v>20281023</v>
      </c>
      <c r="CY4" s="4">
        <v>20281023</v>
      </c>
      <c r="CZ4" s="69">
        <f t="shared" si="5"/>
        <v>0</v>
      </c>
    </row>
    <row r="5" spans="1:104" x14ac:dyDescent="0.35">
      <c r="A5" s="15" t="s">
        <v>89</v>
      </c>
      <c r="B5" t="s">
        <v>89</v>
      </c>
      <c r="C5">
        <v>5869224</v>
      </c>
      <c r="D5">
        <v>4530511</v>
      </c>
      <c r="E5">
        <v>802720</v>
      </c>
      <c r="F5">
        <v>535993</v>
      </c>
      <c r="G5">
        <v>6627132</v>
      </c>
      <c r="H5">
        <v>3752034</v>
      </c>
      <c r="I5">
        <v>2875099</v>
      </c>
      <c r="K5">
        <v>1600000</v>
      </c>
      <c r="Q5">
        <v>1600000</v>
      </c>
      <c r="R5">
        <v>487361</v>
      </c>
      <c r="U5">
        <v>110993</v>
      </c>
      <c r="Z5">
        <v>0</v>
      </c>
      <c r="AA5">
        <v>0</v>
      </c>
      <c r="AB5">
        <v>0</v>
      </c>
      <c r="AF5">
        <v>201747</v>
      </c>
      <c r="AJ5">
        <v>0</v>
      </c>
      <c r="AK5">
        <v>0</v>
      </c>
      <c r="AL5">
        <v>9506</v>
      </c>
      <c r="AQ5">
        <v>16088</v>
      </c>
      <c r="AR5">
        <v>82486</v>
      </c>
      <c r="AT5">
        <v>0</v>
      </c>
      <c r="AU5">
        <v>58761</v>
      </c>
      <c r="AV5">
        <v>0</v>
      </c>
      <c r="AW5">
        <v>7780</v>
      </c>
      <c r="AY5">
        <v>2298738</v>
      </c>
      <c r="BB5">
        <v>0</v>
      </c>
      <c r="BC5">
        <v>0</v>
      </c>
      <c r="BD5">
        <v>50000</v>
      </c>
      <c r="BF5">
        <v>11129</v>
      </c>
      <c r="BG5">
        <v>0</v>
      </c>
      <c r="BH5">
        <v>7981</v>
      </c>
      <c r="BI5">
        <v>2148750</v>
      </c>
      <c r="BJ5">
        <v>49000</v>
      </c>
      <c r="BK5">
        <v>5026</v>
      </c>
      <c r="BM5">
        <v>0</v>
      </c>
      <c r="BN5">
        <v>26853</v>
      </c>
      <c r="BQ5">
        <v>680108</v>
      </c>
      <c r="BS5">
        <v>0</v>
      </c>
      <c r="BV5">
        <v>157343</v>
      </c>
      <c r="BW5">
        <v>397597</v>
      </c>
      <c r="BY5">
        <v>96284</v>
      </c>
      <c r="CA5">
        <v>27470</v>
      </c>
      <c r="CB5">
        <v>1414</v>
      </c>
      <c r="CC5">
        <v>0</v>
      </c>
      <c r="CD5">
        <v>28279</v>
      </c>
      <c r="CE5">
        <v>28279</v>
      </c>
      <c r="CF5">
        <v>0</v>
      </c>
      <c r="CL5">
        <v>0</v>
      </c>
      <c r="CN5">
        <v>0</v>
      </c>
      <c r="CO5">
        <v>0</v>
      </c>
      <c r="CQ5">
        <v>17590843</v>
      </c>
      <c r="CS5" s="8">
        <v>52772529</v>
      </c>
      <c r="CT5" s="36">
        <f t="shared" si="0"/>
        <v>5869224</v>
      </c>
      <c r="CU5" s="36">
        <f t="shared" si="1"/>
        <v>6627132</v>
      </c>
      <c r="CV5" s="36">
        <f t="shared" si="2"/>
        <v>4386099</v>
      </c>
      <c r="CW5" s="36">
        <f t="shared" si="3"/>
        <v>708387</v>
      </c>
      <c r="CX5" s="36">
        <f t="shared" si="4"/>
        <v>17590842</v>
      </c>
      <c r="CY5" s="4">
        <v>17590843</v>
      </c>
      <c r="CZ5" s="69">
        <f t="shared" si="5"/>
        <v>-1</v>
      </c>
    </row>
    <row r="6" spans="1:104" x14ac:dyDescent="0.35">
      <c r="A6" s="15" t="s">
        <v>96</v>
      </c>
      <c r="B6" t="s">
        <v>96</v>
      </c>
      <c r="C6">
        <v>6559328</v>
      </c>
      <c r="D6">
        <v>5384270</v>
      </c>
      <c r="E6">
        <v>628001</v>
      </c>
      <c r="F6">
        <v>547056</v>
      </c>
      <c r="G6">
        <v>6440359</v>
      </c>
      <c r="H6">
        <v>4553882</v>
      </c>
      <c r="I6">
        <v>1873751</v>
      </c>
      <c r="J6">
        <v>12726</v>
      </c>
      <c r="K6">
        <v>1600000</v>
      </c>
      <c r="Q6">
        <v>1600000</v>
      </c>
      <c r="R6">
        <v>1503734</v>
      </c>
      <c r="U6">
        <v>110993</v>
      </c>
      <c r="Z6">
        <v>1921</v>
      </c>
      <c r="AA6">
        <v>1539</v>
      </c>
      <c r="AF6">
        <v>282446</v>
      </c>
      <c r="AJ6">
        <v>82928</v>
      </c>
      <c r="AK6">
        <v>0</v>
      </c>
      <c r="AL6">
        <v>12221</v>
      </c>
      <c r="AQ6">
        <v>4022</v>
      </c>
      <c r="AR6">
        <v>184040</v>
      </c>
      <c r="AT6">
        <v>434812</v>
      </c>
      <c r="AU6">
        <v>39174</v>
      </c>
      <c r="AV6">
        <v>341857</v>
      </c>
      <c r="AW6">
        <v>7780</v>
      </c>
      <c r="AY6">
        <v>2712270</v>
      </c>
      <c r="AZ6">
        <v>11158</v>
      </c>
      <c r="BB6">
        <v>0</v>
      </c>
      <c r="BC6">
        <v>3210</v>
      </c>
      <c r="BD6">
        <v>27819</v>
      </c>
      <c r="BG6">
        <v>0</v>
      </c>
      <c r="BH6">
        <v>19704</v>
      </c>
      <c r="BI6">
        <v>2537342</v>
      </c>
      <c r="BJ6">
        <v>98000</v>
      </c>
      <c r="BM6">
        <v>1162</v>
      </c>
      <c r="BP6">
        <v>13874</v>
      </c>
      <c r="BQ6">
        <v>1002063</v>
      </c>
      <c r="BS6">
        <v>244495</v>
      </c>
      <c r="BV6">
        <v>521905</v>
      </c>
      <c r="BW6">
        <v>194949</v>
      </c>
      <c r="BX6">
        <v>32762</v>
      </c>
      <c r="BY6">
        <v>0</v>
      </c>
      <c r="CA6">
        <v>7952</v>
      </c>
      <c r="CD6">
        <v>14140</v>
      </c>
      <c r="CE6">
        <v>14140</v>
      </c>
      <c r="CF6">
        <v>0</v>
      </c>
      <c r="CL6">
        <v>0</v>
      </c>
      <c r="CN6">
        <v>0</v>
      </c>
      <c r="CO6">
        <v>0</v>
      </c>
      <c r="CQ6">
        <v>19831894</v>
      </c>
      <c r="CS6" s="8">
        <v>59495679</v>
      </c>
      <c r="CT6" s="36">
        <f t="shared" si="0"/>
        <v>6559328</v>
      </c>
      <c r="CU6" s="36">
        <f t="shared" si="1"/>
        <v>6440359</v>
      </c>
      <c r="CV6" s="36">
        <f t="shared" si="2"/>
        <v>5816004</v>
      </c>
      <c r="CW6" s="36">
        <f t="shared" si="3"/>
        <v>1016203</v>
      </c>
      <c r="CX6" s="36">
        <f t="shared" si="4"/>
        <v>19831894</v>
      </c>
      <c r="CY6" s="4">
        <v>19831894</v>
      </c>
      <c r="CZ6" s="69">
        <f t="shared" si="5"/>
        <v>0</v>
      </c>
    </row>
    <row r="7" spans="1:104" x14ac:dyDescent="0.35">
      <c r="A7" s="15" t="s">
        <v>102</v>
      </c>
      <c r="B7" t="s">
        <v>102</v>
      </c>
      <c r="C7">
        <v>1751964</v>
      </c>
      <c r="D7">
        <v>1749264</v>
      </c>
      <c r="E7">
        <v>2700</v>
      </c>
      <c r="F7">
        <v>0</v>
      </c>
      <c r="G7">
        <v>2122420</v>
      </c>
      <c r="H7">
        <v>1235366</v>
      </c>
      <c r="I7">
        <v>887054</v>
      </c>
      <c r="K7">
        <v>832748</v>
      </c>
      <c r="O7">
        <v>32748</v>
      </c>
      <c r="Q7">
        <v>800000</v>
      </c>
      <c r="R7">
        <v>159856</v>
      </c>
      <c r="U7">
        <v>0</v>
      </c>
      <c r="Z7">
        <v>1363</v>
      </c>
      <c r="AA7">
        <v>51878</v>
      </c>
      <c r="AB7">
        <v>1195</v>
      </c>
      <c r="AF7">
        <v>0</v>
      </c>
      <c r="AJ7">
        <v>0</v>
      </c>
      <c r="AQ7">
        <v>0</v>
      </c>
      <c r="AR7">
        <v>105421</v>
      </c>
      <c r="AU7">
        <v>0</v>
      </c>
      <c r="AW7">
        <v>0</v>
      </c>
      <c r="AY7">
        <v>204868</v>
      </c>
      <c r="BA7">
        <v>0</v>
      </c>
      <c r="BC7">
        <v>0</v>
      </c>
      <c r="BD7">
        <v>0</v>
      </c>
      <c r="BG7">
        <v>0</v>
      </c>
      <c r="BH7">
        <v>0</v>
      </c>
      <c r="BI7">
        <v>151243</v>
      </c>
      <c r="BJ7">
        <v>49000</v>
      </c>
      <c r="BM7">
        <v>0</v>
      </c>
      <c r="BN7">
        <v>0</v>
      </c>
      <c r="BP7">
        <v>4625</v>
      </c>
      <c r="BQ7">
        <v>114732</v>
      </c>
      <c r="BS7">
        <v>46244</v>
      </c>
      <c r="BW7">
        <v>68488</v>
      </c>
      <c r="BY7">
        <v>0</v>
      </c>
      <c r="CD7">
        <v>0</v>
      </c>
      <c r="CE7">
        <v>0</v>
      </c>
      <c r="CF7">
        <v>0</v>
      </c>
      <c r="CL7">
        <v>0</v>
      </c>
      <c r="CN7">
        <v>0</v>
      </c>
      <c r="CO7">
        <v>0</v>
      </c>
      <c r="CQ7">
        <v>5186588</v>
      </c>
      <c r="CS7" s="8">
        <v>15559765</v>
      </c>
      <c r="CT7" s="36">
        <f t="shared" si="0"/>
        <v>1751964</v>
      </c>
      <c r="CU7" s="36">
        <f t="shared" si="1"/>
        <v>2122420</v>
      </c>
      <c r="CV7" s="36">
        <f t="shared" si="2"/>
        <v>1197472</v>
      </c>
      <c r="CW7" s="36">
        <f t="shared" si="3"/>
        <v>114732</v>
      </c>
      <c r="CX7" s="36">
        <f t="shared" si="4"/>
        <v>5186588</v>
      </c>
      <c r="CY7" s="4">
        <v>5186588</v>
      </c>
      <c r="CZ7" s="69">
        <f t="shared" si="5"/>
        <v>0</v>
      </c>
    </row>
    <row r="8" spans="1:104" x14ac:dyDescent="0.35">
      <c r="A8" s="15" t="s">
        <v>109</v>
      </c>
      <c r="B8" t="s">
        <v>109</v>
      </c>
      <c r="C8">
        <v>22423740</v>
      </c>
      <c r="D8">
        <v>20339423</v>
      </c>
      <c r="E8">
        <v>731413</v>
      </c>
      <c r="F8">
        <v>1352904</v>
      </c>
      <c r="G8">
        <v>11498624</v>
      </c>
      <c r="H8">
        <v>5832129</v>
      </c>
      <c r="I8">
        <v>5663094</v>
      </c>
      <c r="J8">
        <v>3401</v>
      </c>
      <c r="K8">
        <v>1600000</v>
      </c>
      <c r="Q8">
        <v>1600000</v>
      </c>
      <c r="R8">
        <v>1449368</v>
      </c>
      <c r="U8">
        <v>246121</v>
      </c>
      <c r="Z8">
        <v>0</v>
      </c>
      <c r="AA8">
        <v>0</v>
      </c>
      <c r="AB8">
        <v>0</v>
      </c>
      <c r="AF8">
        <v>242096</v>
      </c>
      <c r="AJ8">
        <v>232722</v>
      </c>
      <c r="AK8">
        <v>0</v>
      </c>
      <c r="AL8">
        <v>5432</v>
      </c>
      <c r="AQ8">
        <v>8044</v>
      </c>
      <c r="AR8">
        <v>175000</v>
      </c>
      <c r="AT8">
        <v>108703</v>
      </c>
      <c r="AU8">
        <v>81613</v>
      </c>
      <c r="AV8">
        <v>341857</v>
      </c>
      <c r="AW8">
        <v>7780</v>
      </c>
      <c r="AY8">
        <v>5654660</v>
      </c>
      <c r="BA8">
        <v>0</v>
      </c>
      <c r="BB8">
        <v>0</v>
      </c>
      <c r="BC8">
        <v>1147000</v>
      </c>
      <c r="BD8">
        <v>10710</v>
      </c>
      <c r="BF8">
        <v>4963</v>
      </c>
      <c r="BG8">
        <v>0</v>
      </c>
      <c r="BH8">
        <v>4877</v>
      </c>
      <c r="BI8">
        <v>4340851</v>
      </c>
      <c r="BJ8">
        <v>98000</v>
      </c>
      <c r="BK8">
        <v>0</v>
      </c>
      <c r="BM8">
        <v>0</v>
      </c>
      <c r="BN8">
        <v>25136</v>
      </c>
      <c r="BP8">
        <v>23123</v>
      </c>
      <c r="BQ8">
        <v>1118794</v>
      </c>
      <c r="BS8">
        <v>273281</v>
      </c>
      <c r="BV8">
        <v>485145</v>
      </c>
      <c r="BW8">
        <v>61558</v>
      </c>
      <c r="BY8">
        <v>196682</v>
      </c>
      <c r="CA8">
        <v>14646</v>
      </c>
      <c r="CC8">
        <v>87481</v>
      </c>
      <c r="CD8">
        <v>122543</v>
      </c>
      <c r="CE8">
        <v>122543</v>
      </c>
      <c r="CF8">
        <v>0</v>
      </c>
      <c r="CL8">
        <v>0</v>
      </c>
      <c r="CN8">
        <v>0</v>
      </c>
      <c r="CO8">
        <v>0</v>
      </c>
      <c r="CQ8">
        <v>43867730</v>
      </c>
      <c r="CS8" s="8">
        <v>131603187</v>
      </c>
      <c r="CT8" s="36">
        <f t="shared" si="0"/>
        <v>22423740</v>
      </c>
      <c r="CU8" s="36">
        <f t="shared" si="1"/>
        <v>11498624</v>
      </c>
      <c r="CV8" s="36">
        <f t="shared" si="2"/>
        <v>8704028</v>
      </c>
      <c r="CW8" s="36">
        <f t="shared" si="3"/>
        <v>1241337</v>
      </c>
      <c r="CX8" s="36">
        <f t="shared" si="4"/>
        <v>43867729</v>
      </c>
      <c r="CY8" s="4">
        <v>43867730</v>
      </c>
      <c r="CZ8" s="69">
        <f t="shared" si="5"/>
        <v>-1</v>
      </c>
    </row>
    <row r="9" spans="1:104" x14ac:dyDescent="0.35">
      <c r="A9" s="15" t="s">
        <v>115</v>
      </c>
      <c r="B9" t="s">
        <v>115</v>
      </c>
      <c r="C9">
        <v>4449621</v>
      </c>
      <c r="D9">
        <v>3685789</v>
      </c>
      <c r="E9">
        <v>431235</v>
      </c>
      <c r="F9">
        <v>332597</v>
      </c>
      <c r="G9">
        <v>5162298</v>
      </c>
      <c r="H9">
        <v>3878392</v>
      </c>
      <c r="I9">
        <v>1276643</v>
      </c>
      <c r="J9">
        <v>7263</v>
      </c>
      <c r="K9">
        <v>800000</v>
      </c>
      <c r="Q9">
        <v>800000</v>
      </c>
      <c r="R9">
        <v>1056032</v>
      </c>
      <c r="U9">
        <v>66922</v>
      </c>
      <c r="Z9">
        <v>6815</v>
      </c>
      <c r="AA9">
        <v>5461</v>
      </c>
      <c r="AB9">
        <v>0</v>
      </c>
      <c r="AF9">
        <v>164124</v>
      </c>
      <c r="AJ9">
        <v>10354</v>
      </c>
      <c r="AK9">
        <v>0</v>
      </c>
      <c r="AL9">
        <v>3395</v>
      </c>
      <c r="AQ9">
        <v>0</v>
      </c>
      <c r="AR9">
        <v>450000</v>
      </c>
      <c r="AT9">
        <v>326109</v>
      </c>
      <c r="AU9">
        <v>22852</v>
      </c>
      <c r="AY9">
        <v>2431323</v>
      </c>
      <c r="BB9">
        <v>0</v>
      </c>
      <c r="BC9">
        <v>3210</v>
      </c>
      <c r="BD9">
        <v>102952</v>
      </c>
      <c r="BG9">
        <v>0</v>
      </c>
      <c r="BH9">
        <v>0</v>
      </c>
      <c r="BI9">
        <v>2276162</v>
      </c>
      <c r="BJ9">
        <v>49000</v>
      </c>
      <c r="BM9">
        <v>0</v>
      </c>
      <c r="BQ9">
        <v>470491</v>
      </c>
      <c r="BS9">
        <v>108052</v>
      </c>
      <c r="BU9">
        <v>202</v>
      </c>
      <c r="BV9">
        <v>112553</v>
      </c>
      <c r="BW9">
        <v>214472</v>
      </c>
      <c r="BY9">
        <v>35212</v>
      </c>
      <c r="CD9">
        <v>23566</v>
      </c>
      <c r="CE9">
        <v>23566</v>
      </c>
      <c r="CF9">
        <v>7602</v>
      </c>
      <c r="CG9">
        <v>7602</v>
      </c>
      <c r="CL9">
        <v>0</v>
      </c>
      <c r="CN9">
        <v>0</v>
      </c>
      <c r="CO9">
        <v>0</v>
      </c>
      <c r="CQ9">
        <v>14400934</v>
      </c>
      <c r="CS9" s="8">
        <v>43202801</v>
      </c>
      <c r="CT9" s="36">
        <f t="shared" si="0"/>
        <v>4449621</v>
      </c>
      <c r="CU9" s="36">
        <f t="shared" si="1"/>
        <v>5162298</v>
      </c>
      <c r="CV9" s="36">
        <f t="shared" si="2"/>
        <v>4287355</v>
      </c>
      <c r="CW9" s="36">
        <f t="shared" si="3"/>
        <v>501659</v>
      </c>
      <c r="CX9" s="36">
        <f t="shared" si="4"/>
        <v>14400933</v>
      </c>
      <c r="CY9" s="4">
        <v>14400934</v>
      </c>
      <c r="CZ9" s="69">
        <f t="shared" si="5"/>
        <v>-1</v>
      </c>
    </row>
    <row r="10" spans="1:104" x14ac:dyDescent="0.35">
      <c r="A10" s="15" t="s">
        <v>122</v>
      </c>
      <c r="B10" t="s">
        <v>122</v>
      </c>
      <c r="C10">
        <v>15371675</v>
      </c>
      <c r="D10">
        <v>12560886</v>
      </c>
      <c r="E10">
        <v>1533210</v>
      </c>
      <c r="F10">
        <v>1277579</v>
      </c>
      <c r="G10">
        <v>11031713</v>
      </c>
      <c r="H10">
        <v>5475980</v>
      </c>
      <c r="I10">
        <v>5534055</v>
      </c>
      <c r="J10">
        <v>21678</v>
      </c>
      <c r="K10">
        <v>0</v>
      </c>
      <c r="Q10">
        <v>0</v>
      </c>
      <c r="R10">
        <v>996809</v>
      </c>
      <c r="U10">
        <v>204031</v>
      </c>
      <c r="X10">
        <v>255367</v>
      </c>
      <c r="AA10">
        <v>0</v>
      </c>
      <c r="AF10">
        <v>909</v>
      </c>
      <c r="AJ10">
        <v>5475</v>
      </c>
      <c r="AK10">
        <v>0</v>
      </c>
      <c r="AL10">
        <v>0</v>
      </c>
      <c r="AQ10">
        <v>0</v>
      </c>
      <c r="AR10">
        <v>207486</v>
      </c>
      <c r="AT10">
        <v>108703</v>
      </c>
      <c r="AU10">
        <v>129373</v>
      </c>
      <c r="AV10">
        <v>85464</v>
      </c>
      <c r="AW10">
        <v>0</v>
      </c>
      <c r="AY10">
        <v>1007602</v>
      </c>
      <c r="BA10">
        <v>0</v>
      </c>
      <c r="BB10">
        <v>0</v>
      </c>
      <c r="BC10">
        <v>900000</v>
      </c>
      <c r="BD10">
        <v>10519</v>
      </c>
      <c r="BF10">
        <v>2830</v>
      </c>
      <c r="BG10">
        <v>0</v>
      </c>
      <c r="BH10">
        <v>5764</v>
      </c>
      <c r="BJ10">
        <v>49000</v>
      </c>
      <c r="BM10">
        <v>0</v>
      </c>
      <c r="BN10">
        <v>39489</v>
      </c>
      <c r="BQ10">
        <v>1079781</v>
      </c>
      <c r="BS10">
        <v>303069</v>
      </c>
      <c r="BW10">
        <v>593842</v>
      </c>
      <c r="BX10">
        <v>69166</v>
      </c>
      <c r="BY10">
        <v>44015</v>
      </c>
      <c r="BZ10">
        <v>49612</v>
      </c>
      <c r="CB10">
        <v>502</v>
      </c>
      <c r="CC10">
        <v>19576</v>
      </c>
      <c r="CD10">
        <v>0</v>
      </c>
      <c r="CE10">
        <v>0</v>
      </c>
      <c r="CF10">
        <v>0</v>
      </c>
      <c r="CL10">
        <v>0</v>
      </c>
      <c r="CM10">
        <v>0</v>
      </c>
      <c r="CN10">
        <v>0</v>
      </c>
      <c r="CO10">
        <v>0</v>
      </c>
      <c r="CP10">
        <v>0</v>
      </c>
      <c r="CQ10">
        <v>29487580</v>
      </c>
      <c r="CS10" s="8">
        <v>88462740</v>
      </c>
      <c r="CT10" s="36">
        <f t="shared" si="0"/>
        <v>15371675</v>
      </c>
      <c r="CU10" s="36">
        <f t="shared" si="1"/>
        <v>11031713</v>
      </c>
      <c r="CV10" s="36">
        <f t="shared" si="2"/>
        <v>2004411</v>
      </c>
      <c r="CW10" s="36">
        <f t="shared" si="3"/>
        <v>1079781</v>
      </c>
      <c r="CX10" s="36">
        <f t="shared" si="4"/>
        <v>29487580</v>
      </c>
      <c r="CY10" s="4">
        <v>29487580</v>
      </c>
      <c r="CZ10" s="69">
        <f t="shared" si="5"/>
        <v>0</v>
      </c>
    </row>
    <row r="11" spans="1:104" x14ac:dyDescent="0.35">
      <c r="A11" s="15" t="s">
        <v>129</v>
      </c>
      <c r="B11" t="s">
        <v>129</v>
      </c>
      <c r="C11">
        <v>10949957</v>
      </c>
      <c r="D11">
        <v>9518231</v>
      </c>
      <c r="E11">
        <v>756186</v>
      </c>
      <c r="F11">
        <v>675541</v>
      </c>
      <c r="G11">
        <v>8788075</v>
      </c>
      <c r="H11">
        <v>5446887</v>
      </c>
      <c r="I11">
        <v>3205092</v>
      </c>
      <c r="J11">
        <v>136097</v>
      </c>
      <c r="K11">
        <v>1600000</v>
      </c>
      <c r="Q11">
        <v>1600000</v>
      </c>
      <c r="R11">
        <v>559080</v>
      </c>
      <c r="U11">
        <v>176283</v>
      </c>
      <c r="X11">
        <v>0</v>
      </c>
      <c r="Z11">
        <v>0</v>
      </c>
      <c r="AA11">
        <v>0</v>
      </c>
      <c r="AB11">
        <v>0</v>
      </c>
      <c r="AF11">
        <v>0</v>
      </c>
      <c r="AJ11">
        <v>9533</v>
      </c>
      <c r="AK11">
        <v>0</v>
      </c>
      <c r="AL11">
        <v>4753</v>
      </c>
      <c r="AQ11">
        <v>0</v>
      </c>
      <c r="AR11">
        <v>210841</v>
      </c>
      <c r="AT11">
        <v>108703</v>
      </c>
      <c r="AU11">
        <v>48968</v>
      </c>
      <c r="AV11">
        <v>0</v>
      </c>
      <c r="AW11">
        <v>0</v>
      </c>
      <c r="AY11">
        <v>98265</v>
      </c>
      <c r="BB11">
        <v>0</v>
      </c>
      <c r="BC11">
        <v>0</v>
      </c>
      <c r="BD11">
        <v>0</v>
      </c>
      <c r="BG11">
        <v>0</v>
      </c>
      <c r="BH11">
        <v>11085</v>
      </c>
      <c r="BI11">
        <v>0</v>
      </c>
      <c r="BJ11">
        <v>49000</v>
      </c>
      <c r="BM11">
        <v>38180</v>
      </c>
      <c r="BN11">
        <v>0</v>
      </c>
      <c r="BQ11">
        <v>1219471</v>
      </c>
      <c r="BS11">
        <v>296411</v>
      </c>
      <c r="BU11">
        <v>1723</v>
      </c>
      <c r="BV11">
        <v>231438</v>
      </c>
      <c r="BW11">
        <v>335225</v>
      </c>
      <c r="BX11">
        <v>249070</v>
      </c>
      <c r="BY11">
        <v>70425</v>
      </c>
      <c r="CB11">
        <v>770</v>
      </c>
      <c r="CC11">
        <v>34409</v>
      </c>
      <c r="CD11">
        <v>0</v>
      </c>
      <c r="CE11">
        <v>0</v>
      </c>
      <c r="CF11">
        <v>0</v>
      </c>
      <c r="CL11">
        <v>0</v>
      </c>
      <c r="CN11">
        <v>0</v>
      </c>
      <c r="CO11">
        <v>0</v>
      </c>
      <c r="CQ11">
        <v>23214849</v>
      </c>
      <c r="CS11" s="8">
        <v>69644548</v>
      </c>
      <c r="CT11" s="36">
        <f t="shared" si="0"/>
        <v>10949957</v>
      </c>
      <c r="CU11" s="36">
        <f t="shared" si="1"/>
        <v>8788075</v>
      </c>
      <c r="CV11" s="36">
        <f t="shared" si="2"/>
        <v>2257345</v>
      </c>
      <c r="CW11" s="36">
        <f t="shared" si="3"/>
        <v>1219471</v>
      </c>
      <c r="CX11" s="36">
        <f t="shared" si="4"/>
        <v>23214848</v>
      </c>
      <c r="CY11" s="4">
        <v>23214849</v>
      </c>
      <c r="CZ11" s="69">
        <f t="shared" si="5"/>
        <v>-1</v>
      </c>
    </row>
    <row r="12" spans="1:104" x14ac:dyDescent="0.35">
      <c r="A12" s="15" t="s">
        <v>136</v>
      </c>
      <c r="B12" t="s">
        <v>136</v>
      </c>
      <c r="C12">
        <v>13174754</v>
      </c>
      <c r="D12">
        <v>10527969</v>
      </c>
      <c r="E12">
        <v>1523531</v>
      </c>
      <c r="F12">
        <v>1123254</v>
      </c>
      <c r="G12">
        <v>5105216</v>
      </c>
      <c r="H12">
        <v>1498061</v>
      </c>
      <c r="I12">
        <v>3592730</v>
      </c>
      <c r="J12">
        <v>14425</v>
      </c>
      <c r="K12">
        <v>3200000</v>
      </c>
      <c r="Q12">
        <v>3200000</v>
      </c>
      <c r="R12">
        <v>1830477</v>
      </c>
      <c r="U12">
        <v>372153</v>
      </c>
      <c r="Z12">
        <v>3842</v>
      </c>
      <c r="AA12">
        <v>9234</v>
      </c>
      <c r="AB12">
        <v>0</v>
      </c>
      <c r="AF12">
        <v>208472</v>
      </c>
      <c r="AJ12">
        <v>98812</v>
      </c>
      <c r="AK12">
        <v>26920</v>
      </c>
      <c r="AL12">
        <v>22406</v>
      </c>
      <c r="AQ12">
        <v>0</v>
      </c>
      <c r="AR12">
        <v>59040</v>
      </c>
      <c r="AT12">
        <v>543515</v>
      </c>
      <c r="AU12">
        <v>58761</v>
      </c>
      <c r="AV12">
        <v>427321</v>
      </c>
      <c r="AW12">
        <v>0</v>
      </c>
      <c r="AY12">
        <v>4501099</v>
      </c>
      <c r="BB12">
        <v>0</v>
      </c>
      <c r="BC12">
        <v>0</v>
      </c>
      <c r="BD12">
        <v>1913</v>
      </c>
      <c r="BG12">
        <v>0</v>
      </c>
      <c r="BH12">
        <v>9311</v>
      </c>
      <c r="BI12">
        <v>4343910</v>
      </c>
      <c r="BJ12">
        <v>98000</v>
      </c>
      <c r="BM12">
        <v>0</v>
      </c>
      <c r="BN12">
        <v>0</v>
      </c>
      <c r="BP12">
        <v>47964</v>
      </c>
      <c r="BQ12">
        <v>1094077</v>
      </c>
      <c r="BS12">
        <v>496274</v>
      </c>
      <c r="BV12">
        <v>377400</v>
      </c>
      <c r="BW12">
        <v>161356</v>
      </c>
      <c r="BY12">
        <v>54128</v>
      </c>
      <c r="CA12">
        <v>4919</v>
      </c>
      <c r="CD12">
        <v>131970</v>
      </c>
      <c r="CE12">
        <v>131970</v>
      </c>
      <c r="CF12">
        <v>0</v>
      </c>
      <c r="CL12">
        <v>0</v>
      </c>
      <c r="CN12">
        <v>0</v>
      </c>
      <c r="CO12">
        <v>0</v>
      </c>
      <c r="CQ12">
        <v>29037592</v>
      </c>
      <c r="CS12" s="8">
        <v>87112776</v>
      </c>
      <c r="CT12" s="36">
        <f t="shared" si="0"/>
        <v>13174754</v>
      </c>
      <c r="CU12" s="36">
        <f t="shared" si="1"/>
        <v>5105216</v>
      </c>
      <c r="CV12" s="36">
        <f t="shared" si="2"/>
        <v>9531576</v>
      </c>
      <c r="CW12" s="36">
        <f t="shared" si="3"/>
        <v>1226047</v>
      </c>
      <c r="CX12" s="36">
        <f t="shared" si="4"/>
        <v>29037593</v>
      </c>
      <c r="CY12" s="4">
        <v>29037592</v>
      </c>
      <c r="CZ12" s="69">
        <f t="shared" si="5"/>
        <v>1</v>
      </c>
    </row>
    <row r="13" spans="1:104" x14ac:dyDescent="0.35">
      <c r="A13" s="15" t="s">
        <v>142</v>
      </c>
      <c r="B13" t="s">
        <v>142</v>
      </c>
      <c r="C13">
        <v>10672144</v>
      </c>
      <c r="D13">
        <v>9316387</v>
      </c>
      <c r="E13">
        <v>518764</v>
      </c>
      <c r="F13">
        <v>836993</v>
      </c>
      <c r="G13">
        <v>9617257</v>
      </c>
      <c r="H13">
        <v>5348485</v>
      </c>
      <c r="I13">
        <v>4247490</v>
      </c>
      <c r="J13">
        <v>21281</v>
      </c>
      <c r="K13">
        <v>39920</v>
      </c>
      <c r="Q13">
        <v>39920</v>
      </c>
      <c r="R13">
        <v>1001724</v>
      </c>
      <c r="U13">
        <v>279115</v>
      </c>
      <c r="Z13">
        <v>8178</v>
      </c>
      <c r="AA13">
        <v>14422</v>
      </c>
      <c r="AF13">
        <v>142528</v>
      </c>
      <c r="AJ13">
        <v>11462</v>
      </c>
      <c r="AK13">
        <v>9646</v>
      </c>
      <c r="AL13">
        <v>2716</v>
      </c>
      <c r="AQ13">
        <v>0</v>
      </c>
      <c r="AR13">
        <v>125000</v>
      </c>
      <c r="AT13">
        <v>108703</v>
      </c>
      <c r="AU13">
        <v>292174</v>
      </c>
      <c r="AV13">
        <v>0</v>
      </c>
      <c r="AW13">
        <v>7780</v>
      </c>
      <c r="AY13">
        <v>5715305</v>
      </c>
      <c r="BB13">
        <v>0</v>
      </c>
      <c r="BC13">
        <v>1252061</v>
      </c>
      <c r="BD13">
        <v>0</v>
      </c>
      <c r="BF13">
        <v>1436</v>
      </c>
      <c r="BG13">
        <v>0</v>
      </c>
      <c r="BH13">
        <v>2217</v>
      </c>
      <c r="BI13">
        <v>4330000</v>
      </c>
      <c r="BJ13">
        <v>98000</v>
      </c>
      <c r="BM13">
        <v>0</v>
      </c>
      <c r="BN13">
        <v>31591</v>
      </c>
      <c r="BQ13">
        <v>273928</v>
      </c>
      <c r="BS13">
        <v>214961</v>
      </c>
      <c r="BV13">
        <v>0</v>
      </c>
      <c r="BW13">
        <v>1747</v>
      </c>
      <c r="BY13">
        <v>57220</v>
      </c>
      <c r="CD13">
        <v>23566</v>
      </c>
      <c r="CE13">
        <v>23566</v>
      </c>
      <c r="CF13">
        <v>0</v>
      </c>
      <c r="CL13">
        <v>0</v>
      </c>
      <c r="CN13">
        <v>0</v>
      </c>
      <c r="CO13">
        <v>0</v>
      </c>
      <c r="CQ13">
        <v>27343842</v>
      </c>
      <c r="CS13" s="8">
        <v>82031529</v>
      </c>
      <c r="CT13" s="36">
        <f t="shared" si="0"/>
        <v>10672144</v>
      </c>
      <c r="CU13" s="36">
        <f t="shared" si="1"/>
        <v>9617257</v>
      </c>
      <c r="CV13" s="36">
        <f t="shared" si="2"/>
        <v>6756949</v>
      </c>
      <c r="CW13" s="36">
        <f t="shared" si="3"/>
        <v>297494</v>
      </c>
      <c r="CX13" s="36">
        <f t="shared" si="4"/>
        <v>27343844</v>
      </c>
      <c r="CY13" s="4">
        <v>27343842</v>
      </c>
      <c r="CZ13" s="69">
        <f t="shared" si="5"/>
        <v>2</v>
      </c>
    </row>
    <row r="14" spans="1:104" x14ac:dyDescent="0.35">
      <c r="A14" s="15" t="s">
        <v>147</v>
      </c>
      <c r="B14" t="s">
        <v>147</v>
      </c>
      <c r="C14">
        <v>59012703</v>
      </c>
      <c r="D14">
        <v>47176426</v>
      </c>
      <c r="E14">
        <v>6042343</v>
      </c>
      <c r="F14">
        <v>5793934</v>
      </c>
      <c r="G14">
        <v>43442795</v>
      </c>
      <c r="H14">
        <v>19630367</v>
      </c>
      <c r="I14">
        <v>23708164</v>
      </c>
      <c r="J14">
        <v>104264</v>
      </c>
      <c r="K14">
        <v>11200000</v>
      </c>
      <c r="Q14">
        <v>11200000</v>
      </c>
      <c r="R14">
        <v>4457075</v>
      </c>
      <c r="U14">
        <v>1615795</v>
      </c>
      <c r="Z14">
        <v>34229</v>
      </c>
      <c r="AA14">
        <v>30382</v>
      </c>
      <c r="AB14">
        <v>5973</v>
      </c>
      <c r="AF14">
        <v>13440</v>
      </c>
      <c r="AI14">
        <v>4508</v>
      </c>
      <c r="AJ14">
        <v>94107</v>
      </c>
      <c r="AK14">
        <v>3859</v>
      </c>
      <c r="AL14">
        <v>89662</v>
      </c>
      <c r="AQ14">
        <v>68375</v>
      </c>
      <c r="AR14">
        <v>527116</v>
      </c>
      <c r="AT14">
        <v>1521842</v>
      </c>
      <c r="AU14">
        <v>447787</v>
      </c>
      <c r="AV14">
        <v>0</v>
      </c>
      <c r="AY14">
        <v>2520927</v>
      </c>
      <c r="AZ14">
        <v>11158</v>
      </c>
      <c r="BA14">
        <v>0</v>
      </c>
      <c r="BB14">
        <v>0</v>
      </c>
      <c r="BC14">
        <v>1804000</v>
      </c>
      <c r="BD14">
        <v>0</v>
      </c>
      <c r="BF14">
        <v>7201</v>
      </c>
      <c r="BG14">
        <v>0</v>
      </c>
      <c r="BH14">
        <v>65398</v>
      </c>
      <c r="BI14">
        <v>115179</v>
      </c>
      <c r="BJ14">
        <v>343000</v>
      </c>
      <c r="BM14">
        <v>0</v>
      </c>
      <c r="BN14">
        <v>150600</v>
      </c>
      <c r="BP14">
        <v>24390</v>
      </c>
      <c r="BQ14">
        <v>8591314</v>
      </c>
      <c r="BS14">
        <v>4524158</v>
      </c>
      <c r="BV14">
        <v>365449</v>
      </c>
      <c r="BW14">
        <v>3507014</v>
      </c>
      <c r="BX14">
        <v>170100</v>
      </c>
      <c r="BY14">
        <v>0</v>
      </c>
      <c r="CA14">
        <v>24594</v>
      </c>
      <c r="CD14">
        <v>188528</v>
      </c>
      <c r="CE14">
        <v>188528</v>
      </c>
      <c r="CF14">
        <v>250000</v>
      </c>
      <c r="CI14">
        <v>250000</v>
      </c>
      <c r="CL14">
        <v>0</v>
      </c>
      <c r="CM14">
        <v>0</v>
      </c>
      <c r="CN14">
        <v>0</v>
      </c>
      <c r="CO14">
        <v>0</v>
      </c>
      <c r="CP14">
        <v>0</v>
      </c>
      <c r="CQ14">
        <v>129663343</v>
      </c>
      <c r="CS14" s="8">
        <v>388990027</v>
      </c>
      <c r="CT14" s="36">
        <f t="shared" si="0"/>
        <v>59012703</v>
      </c>
      <c r="CU14" s="36">
        <f t="shared" si="1"/>
        <v>43442795</v>
      </c>
      <c r="CV14" s="36">
        <f t="shared" si="2"/>
        <v>18178002</v>
      </c>
      <c r="CW14" s="36">
        <f t="shared" si="3"/>
        <v>9029842</v>
      </c>
      <c r="CX14" s="36">
        <f t="shared" si="4"/>
        <v>129663342</v>
      </c>
      <c r="CY14" s="4">
        <v>129663343</v>
      </c>
      <c r="CZ14" s="69">
        <f t="shared" si="5"/>
        <v>-1</v>
      </c>
    </row>
    <row r="15" spans="1:104" x14ac:dyDescent="0.35">
      <c r="A15" s="15" t="s">
        <v>154</v>
      </c>
      <c r="B15" t="s">
        <v>154</v>
      </c>
      <c r="C15">
        <v>65656189</v>
      </c>
      <c r="D15">
        <v>55527897</v>
      </c>
      <c r="E15">
        <v>5786883</v>
      </c>
      <c r="F15">
        <v>4341410</v>
      </c>
      <c r="G15">
        <v>38631862</v>
      </c>
      <c r="H15">
        <v>19851980</v>
      </c>
      <c r="I15">
        <v>18728905</v>
      </c>
      <c r="J15">
        <v>50978</v>
      </c>
      <c r="K15">
        <v>9803460</v>
      </c>
      <c r="Q15">
        <v>9803460</v>
      </c>
      <c r="R15">
        <v>6337776</v>
      </c>
      <c r="U15">
        <v>557579</v>
      </c>
      <c r="Z15">
        <v>5751</v>
      </c>
      <c r="AA15">
        <v>1539</v>
      </c>
      <c r="AB15">
        <v>0</v>
      </c>
      <c r="AD15">
        <v>15544</v>
      </c>
      <c r="AF15">
        <v>180091</v>
      </c>
      <c r="AI15">
        <v>1565</v>
      </c>
      <c r="AJ15">
        <v>283904</v>
      </c>
      <c r="AK15">
        <v>7959</v>
      </c>
      <c r="AL15">
        <v>76723</v>
      </c>
      <c r="AM15">
        <v>0</v>
      </c>
      <c r="AQ15">
        <v>95021</v>
      </c>
      <c r="AR15">
        <v>1006356</v>
      </c>
      <c r="AT15">
        <v>3587200</v>
      </c>
      <c r="AU15">
        <v>293155</v>
      </c>
      <c r="AV15">
        <v>170929</v>
      </c>
      <c r="AW15">
        <v>54459</v>
      </c>
      <c r="AY15">
        <v>4517724</v>
      </c>
      <c r="BA15">
        <v>17442</v>
      </c>
      <c r="BB15">
        <v>0</v>
      </c>
      <c r="BC15">
        <v>1602041</v>
      </c>
      <c r="BD15">
        <v>18283</v>
      </c>
      <c r="BF15">
        <v>18414</v>
      </c>
      <c r="BG15">
        <v>0</v>
      </c>
      <c r="BH15">
        <v>2462204</v>
      </c>
      <c r="BI15">
        <v>6360</v>
      </c>
      <c r="BJ15">
        <v>307631</v>
      </c>
      <c r="BK15">
        <v>19491</v>
      </c>
      <c r="BL15">
        <v>2766</v>
      </c>
      <c r="BM15">
        <v>0</v>
      </c>
      <c r="BN15">
        <v>0</v>
      </c>
      <c r="BP15">
        <v>63091</v>
      </c>
      <c r="BQ15">
        <v>4644547</v>
      </c>
      <c r="BS15">
        <v>2097343</v>
      </c>
      <c r="BT15">
        <v>12825</v>
      </c>
      <c r="BU15">
        <v>427838</v>
      </c>
      <c r="BW15">
        <v>1682315</v>
      </c>
      <c r="BX15">
        <v>393093</v>
      </c>
      <c r="BY15">
        <v>0</v>
      </c>
      <c r="BZ15">
        <v>502</v>
      </c>
      <c r="CC15">
        <v>30630</v>
      </c>
      <c r="CD15">
        <v>56558</v>
      </c>
      <c r="CE15">
        <v>56558</v>
      </c>
      <c r="CF15">
        <v>30072500</v>
      </c>
      <c r="CG15">
        <v>50000</v>
      </c>
      <c r="CL15">
        <v>0</v>
      </c>
      <c r="CM15">
        <v>7500000</v>
      </c>
      <c r="CN15">
        <v>1522500</v>
      </c>
      <c r="CO15">
        <v>6000000</v>
      </c>
      <c r="CP15">
        <v>15000000</v>
      </c>
      <c r="CQ15">
        <v>159720617</v>
      </c>
      <c r="CS15" s="8">
        <v>479161848</v>
      </c>
      <c r="CT15" s="36">
        <f t="shared" si="0"/>
        <v>65656189</v>
      </c>
      <c r="CU15" s="36">
        <f t="shared" si="1"/>
        <v>38631862</v>
      </c>
      <c r="CV15" s="36">
        <f t="shared" si="2"/>
        <v>20658960</v>
      </c>
      <c r="CW15" s="36">
        <f t="shared" si="3"/>
        <v>34773605</v>
      </c>
      <c r="CX15" s="36">
        <f t="shared" si="4"/>
        <v>159720616</v>
      </c>
      <c r="CY15" s="4">
        <v>159720617</v>
      </c>
      <c r="CZ15" s="69">
        <f t="shared" si="5"/>
        <v>-1</v>
      </c>
    </row>
    <row r="16" spans="1:104" x14ac:dyDescent="0.35">
      <c r="A16" s="15" t="s">
        <v>162</v>
      </c>
      <c r="B16" t="s">
        <v>162</v>
      </c>
      <c r="C16">
        <v>41443099</v>
      </c>
      <c r="D16">
        <v>36567265</v>
      </c>
      <c r="E16">
        <v>2808495</v>
      </c>
      <c r="F16">
        <v>2067339</v>
      </c>
      <c r="G16">
        <v>17194597</v>
      </c>
      <c r="H16">
        <v>9445295</v>
      </c>
      <c r="I16">
        <v>7719646</v>
      </c>
      <c r="J16">
        <v>29656</v>
      </c>
      <c r="K16">
        <v>4881960</v>
      </c>
      <c r="Q16">
        <v>4881960</v>
      </c>
      <c r="R16">
        <v>2462121</v>
      </c>
      <c r="U16">
        <v>254631</v>
      </c>
      <c r="AF16">
        <v>194471</v>
      </c>
      <c r="AI16">
        <v>18031</v>
      </c>
      <c r="AJ16">
        <v>106919</v>
      </c>
      <c r="AK16">
        <v>4246</v>
      </c>
      <c r="AL16">
        <v>35306</v>
      </c>
      <c r="AM16">
        <v>0</v>
      </c>
      <c r="AQ16">
        <v>29327</v>
      </c>
      <c r="AR16">
        <v>275003</v>
      </c>
      <c r="AT16">
        <v>326109</v>
      </c>
      <c r="AU16">
        <v>254632</v>
      </c>
      <c r="AV16">
        <v>940107</v>
      </c>
      <c r="AW16">
        <v>23340</v>
      </c>
      <c r="AY16">
        <v>2544667</v>
      </c>
      <c r="BA16">
        <v>6977</v>
      </c>
      <c r="BB16">
        <v>0</v>
      </c>
      <c r="BC16">
        <v>1088000</v>
      </c>
      <c r="BD16">
        <v>20690</v>
      </c>
      <c r="BG16">
        <v>3556</v>
      </c>
      <c r="BH16">
        <v>1212273</v>
      </c>
      <c r="BJ16">
        <v>150757</v>
      </c>
      <c r="BM16">
        <v>0</v>
      </c>
      <c r="BN16">
        <v>0</v>
      </c>
      <c r="BP16">
        <v>62415</v>
      </c>
      <c r="BQ16">
        <v>2792624</v>
      </c>
      <c r="BS16">
        <v>804218</v>
      </c>
      <c r="BU16">
        <v>16277</v>
      </c>
      <c r="BV16">
        <v>637134</v>
      </c>
      <c r="BW16">
        <v>818011</v>
      </c>
      <c r="BX16">
        <v>321208</v>
      </c>
      <c r="BY16">
        <v>69324</v>
      </c>
      <c r="CA16">
        <v>104807</v>
      </c>
      <c r="CB16">
        <v>1926</v>
      </c>
      <c r="CC16">
        <v>19719</v>
      </c>
      <c r="CD16">
        <v>32992</v>
      </c>
      <c r="CE16">
        <v>32992</v>
      </c>
      <c r="CF16">
        <v>5169080</v>
      </c>
      <c r="CI16">
        <v>375000</v>
      </c>
      <c r="CJ16">
        <v>9080</v>
      </c>
      <c r="CL16">
        <v>0</v>
      </c>
      <c r="CM16">
        <v>900000</v>
      </c>
      <c r="CN16">
        <v>1260000</v>
      </c>
      <c r="CO16">
        <v>825000</v>
      </c>
      <c r="CP16">
        <v>1800000</v>
      </c>
      <c r="CQ16">
        <v>76521140</v>
      </c>
      <c r="CS16" s="8">
        <v>229563422</v>
      </c>
      <c r="CT16" s="36">
        <f t="shared" si="0"/>
        <v>41443099</v>
      </c>
      <c r="CU16" s="36">
        <f t="shared" si="1"/>
        <v>17194597</v>
      </c>
      <c r="CV16" s="36">
        <f t="shared" si="2"/>
        <v>9888748</v>
      </c>
      <c r="CW16" s="36">
        <f t="shared" si="3"/>
        <v>7994696</v>
      </c>
      <c r="CX16" s="36">
        <f t="shared" si="4"/>
        <v>76521140</v>
      </c>
      <c r="CY16" s="4">
        <v>76521140</v>
      </c>
      <c r="CZ16" s="69">
        <f t="shared" si="5"/>
        <v>0</v>
      </c>
    </row>
    <row r="17" spans="1:104" x14ac:dyDescent="0.35">
      <c r="A17" s="15" t="s">
        <v>166</v>
      </c>
      <c r="B17" t="s">
        <v>166</v>
      </c>
      <c r="C17">
        <v>73039070</v>
      </c>
      <c r="D17">
        <v>58706213</v>
      </c>
      <c r="E17">
        <v>8391959</v>
      </c>
      <c r="F17">
        <v>5940898</v>
      </c>
      <c r="G17">
        <v>74146344</v>
      </c>
      <c r="H17">
        <v>50417036</v>
      </c>
      <c r="I17">
        <v>23496333</v>
      </c>
      <c r="J17">
        <v>232976</v>
      </c>
      <c r="K17">
        <v>24000000</v>
      </c>
      <c r="Q17">
        <v>24000000</v>
      </c>
      <c r="R17">
        <v>7790196</v>
      </c>
      <c r="U17">
        <v>757895</v>
      </c>
      <c r="Z17">
        <v>0</v>
      </c>
      <c r="AA17">
        <v>0</v>
      </c>
      <c r="AB17">
        <v>0</v>
      </c>
      <c r="AC17">
        <v>1508</v>
      </c>
      <c r="AF17">
        <v>1661049</v>
      </c>
      <c r="AJ17">
        <v>657779</v>
      </c>
      <c r="AK17">
        <v>7717</v>
      </c>
      <c r="AL17">
        <v>67896</v>
      </c>
      <c r="AN17">
        <v>2199</v>
      </c>
      <c r="AQ17">
        <v>125736</v>
      </c>
      <c r="AR17">
        <v>1550000</v>
      </c>
      <c r="AT17">
        <v>978327</v>
      </c>
      <c r="AU17">
        <v>185339</v>
      </c>
      <c r="AV17">
        <v>1794750</v>
      </c>
      <c r="AY17">
        <v>2479194</v>
      </c>
      <c r="AZ17">
        <v>11158</v>
      </c>
      <c r="BA17">
        <v>3488</v>
      </c>
      <c r="BB17">
        <v>0</v>
      </c>
      <c r="BC17">
        <v>1008521</v>
      </c>
      <c r="BD17">
        <v>49460</v>
      </c>
      <c r="BF17">
        <v>47831</v>
      </c>
      <c r="BG17">
        <v>0</v>
      </c>
      <c r="BH17">
        <v>160841</v>
      </c>
      <c r="BI17">
        <v>18139</v>
      </c>
      <c r="BJ17">
        <v>1179757</v>
      </c>
      <c r="BM17">
        <v>0</v>
      </c>
      <c r="BN17">
        <v>0</v>
      </c>
      <c r="BQ17">
        <v>12602647</v>
      </c>
      <c r="BS17">
        <v>4871467</v>
      </c>
      <c r="BT17">
        <v>979</v>
      </c>
      <c r="BU17">
        <v>16097</v>
      </c>
      <c r="BV17">
        <v>820244</v>
      </c>
      <c r="BW17">
        <v>4777984</v>
      </c>
      <c r="BX17">
        <v>1510888</v>
      </c>
      <c r="BY17">
        <v>456766</v>
      </c>
      <c r="BZ17">
        <v>25750</v>
      </c>
      <c r="CA17">
        <v>19675</v>
      </c>
      <c r="CB17">
        <v>33353</v>
      </c>
      <c r="CC17">
        <v>69445</v>
      </c>
      <c r="CD17">
        <v>221520</v>
      </c>
      <c r="CE17">
        <v>221520</v>
      </c>
      <c r="CF17">
        <v>2633210</v>
      </c>
      <c r="CI17">
        <v>0</v>
      </c>
      <c r="CL17">
        <v>0</v>
      </c>
      <c r="CM17">
        <v>0</v>
      </c>
      <c r="CN17">
        <v>1058210</v>
      </c>
      <c r="CO17">
        <v>1575000</v>
      </c>
      <c r="CP17">
        <v>0</v>
      </c>
      <c r="CQ17">
        <v>196912182</v>
      </c>
      <c r="CS17" s="8">
        <v>590736546</v>
      </c>
      <c r="CT17" s="36">
        <f t="shared" si="0"/>
        <v>73039070</v>
      </c>
      <c r="CU17" s="36">
        <f t="shared" si="1"/>
        <v>74146344</v>
      </c>
      <c r="CV17" s="36">
        <f t="shared" si="2"/>
        <v>34269390</v>
      </c>
      <c r="CW17" s="36">
        <f t="shared" si="3"/>
        <v>15457377</v>
      </c>
      <c r="CX17" s="36">
        <f t="shared" si="4"/>
        <v>196912181</v>
      </c>
      <c r="CY17" s="4">
        <v>196912182</v>
      </c>
      <c r="CZ17" s="69">
        <f t="shared" si="5"/>
        <v>-1</v>
      </c>
    </row>
    <row r="18" spans="1:104" x14ac:dyDescent="0.35">
      <c r="A18" s="15" t="s">
        <v>173</v>
      </c>
      <c r="B18" t="s">
        <v>173</v>
      </c>
      <c r="C18">
        <v>12129361</v>
      </c>
      <c r="D18">
        <v>9210270</v>
      </c>
      <c r="E18">
        <v>1811019</v>
      </c>
      <c r="F18">
        <v>1108073</v>
      </c>
      <c r="G18">
        <v>11940584</v>
      </c>
      <c r="H18">
        <v>6264643</v>
      </c>
      <c r="I18">
        <v>5675941</v>
      </c>
      <c r="K18">
        <v>2800000</v>
      </c>
      <c r="N18">
        <v>400000</v>
      </c>
      <c r="Q18">
        <v>2400000</v>
      </c>
      <c r="R18">
        <v>2130077</v>
      </c>
      <c r="U18">
        <v>439075</v>
      </c>
      <c r="Z18">
        <v>19548</v>
      </c>
      <c r="AA18">
        <v>16160</v>
      </c>
      <c r="AB18">
        <v>1195</v>
      </c>
      <c r="AF18">
        <v>107598</v>
      </c>
      <c r="AJ18">
        <v>436164</v>
      </c>
      <c r="AK18">
        <v>68959</v>
      </c>
      <c r="AL18">
        <v>95734</v>
      </c>
      <c r="AR18">
        <v>275000</v>
      </c>
      <c r="AT18">
        <v>326109</v>
      </c>
      <c r="AU18">
        <v>88142</v>
      </c>
      <c r="AV18">
        <v>256393</v>
      </c>
      <c r="AW18">
        <v>0</v>
      </c>
      <c r="AY18">
        <v>1127990</v>
      </c>
      <c r="AZ18">
        <v>11158</v>
      </c>
      <c r="BA18">
        <v>5233</v>
      </c>
      <c r="BB18">
        <v>0</v>
      </c>
      <c r="BC18">
        <v>964082</v>
      </c>
      <c r="BD18">
        <v>5259</v>
      </c>
      <c r="BF18">
        <v>5744</v>
      </c>
      <c r="BG18">
        <v>0</v>
      </c>
      <c r="BH18">
        <v>34585</v>
      </c>
      <c r="BJ18">
        <v>98000</v>
      </c>
      <c r="BL18">
        <v>2766</v>
      </c>
      <c r="BM18">
        <v>1162</v>
      </c>
      <c r="BN18">
        <v>0</v>
      </c>
      <c r="BQ18">
        <v>629674</v>
      </c>
      <c r="BS18">
        <v>83464</v>
      </c>
      <c r="BU18">
        <v>713</v>
      </c>
      <c r="BW18">
        <v>526921</v>
      </c>
      <c r="BY18">
        <v>0</v>
      </c>
      <c r="CB18">
        <v>2118</v>
      </c>
      <c r="CC18">
        <v>16457</v>
      </c>
      <c r="CD18">
        <v>75411</v>
      </c>
      <c r="CE18">
        <v>75411</v>
      </c>
      <c r="CF18">
        <v>0</v>
      </c>
      <c r="CL18">
        <v>0</v>
      </c>
      <c r="CN18">
        <v>0</v>
      </c>
      <c r="CO18">
        <v>0</v>
      </c>
      <c r="CQ18">
        <v>30833099</v>
      </c>
      <c r="CS18" s="8">
        <v>92499292</v>
      </c>
      <c r="CT18" s="36">
        <f t="shared" si="0"/>
        <v>12129361</v>
      </c>
      <c r="CU18" s="36">
        <f t="shared" si="1"/>
        <v>11940584</v>
      </c>
      <c r="CV18" s="36">
        <f t="shared" si="2"/>
        <v>6058067</v>
      </c>
      <c r="CW18" s="36">
        <f t="shared" si="3"/>
        <v>705085</v>
      </c>
      <c r="CX18" s="36">
        <f t="shared" si="4"/>
        <v>30833097</v>
      </c>
      <c r="CY18" s="4">
        <v>30833099</v>
      </c>
      <c r="CZ18" s="69">
        <f t="shared" si="5"/>
        <v>-2</v>
      </c>
    </row>
    <row r="19" spans="1:104" x14ac:dyDescent="0.35">
      <c r="A19" s="15" t="s">
        <v>178</v>
      </c>
      <c r="B19" t="s">
        <v>178</v>
      </c>
      <c r="C19">
        <v>27076817</v>
      </c>
      <c r="D19">
        <v>22188979</v>
      </c>
      <c r="E19">
        <v>2827128</v>
      </c>
      <c r="F19">
        <v>2060711</v>
      </c>
      <c r="G19">
        <v>30810291</v>
      </c>
      <c r="H19">
        <v>22444027</v>
      </c>
      <c r="I19">
        <v>8330783</v>
      </c>
      <c r="J19">
        <v>35481</v>
      </c>
      <c r="K19">
        <v>1600000</v>
      </c>
      <c r="Q19">
        <v>1600000</v>
      </c>
      <c r="R19">
        <v>7390582</v>
      </c>
      <c r="U19">
        <v>298200</v>
      </c>
      <c r="Z19">
        <v>960</v>
      </c>
      <c r="AA19">
        <v>10426</v>
      </c>
      <c r="AB19">
        <v>4778</v>
      </c>
      <c r="AF19">
        <v>1240442</v>
      </c>
      <c r="AI19">
        <v>4228</v>
      </c>
      <c r="AJ19">
        <v>247326</v>
      </c>
      <c r="AK19">
        <v>0</v>
      </c>
      <c r="AL19">
        <v>26807</v>
      </c>
      <c r="AQ19">
        <v>0</v>
      </c>
      <c r="AR19">
        <v>1631114</v>
      </c>
      <c r="AT19">
        <v>1956654</v>
      </c>
      <c r="AU19">
        <v>202573</v>
      </c>
      <c r="AV19">
        <v>1623821</v>
      </c>
      <c r="AW19">
        <v>143253</v>
      </c>
      <c r="AY19">
        <v>408289</v>
      </c>
      <c r="BA19">
        <v>1744</v>
      </c>
      <c r="BB19">
        <v>0</v>
      </c>
      <c r="BC19">
        <v>0</v>
      </c>
      <c r="BD19">
        <v>63951</v>
      </c>
      <c r="BG19">
        <v>0</v>
      </c>
      <c r="BH19">
        <v>28378</v>
      </c>
      <c r="BI19">
        <v>0</v>
      </c>
      <c r="BJ19">
        <v>294000</v>
      </c>
      <c r="BK19">
        <v>0</v>
      </c>
      <c r="BM19">
        <v>0</v>
      </c>
      <c r="BP19">
        <v>20216</v>
      </c>
      <c r="BQ19">
        <v>5325674</v>
      </c>
      <c r="BR19">
        <v>3970</v>
      </c>
      <c r="BS19">
        <v>1492097</v>
      </c>
      <c r="BT19">
        <v>34833</v>
      </c>
      <c r="BU19">
        <v>10364</v>
      </c>
      <c r="BV19">
        <v>868100</v>
      </c>
      <c r="BW19">
        <v>1829964</v>
      </c>
      <c r="BX19">
        <v>231734</v>
      </c>
      <c r="BY19">
        <v>154054</v>
      </c>
      <c r="BZ19">
        <v>14426</v>
      </c>
      <c r="CA19">
        <v>677669</v>
      </c>
      <c r="CB19">
        <v>2938</v>
      </c>
      <c r="CC19">
        <v>5524</v>
      </c>
      <c r="CF19">
        <v>0</v>
      </c>
      <c r="CL19">
        <v>0</v>
      </c>
      <c r="CM19">
        <v>0</v>
      </c>
      <c r="CN19">
        <v>0</v>
      </c>
      <c r="CQ19">
        <v>72611652</v>
      </c>
      <c r="CS19" s="8">
        <v>217834958</v>
      </c>
      <c r="CT19" s="36">
        <f t="shared" si="0"/>
        <v>27076817</v>
      </c>
      <c r="CU19" s="36">
        <f t="shared" si="1"/>
        <v>30810291</v>
      </c>
      <c r="CV19" s="36">
        <f t="shared" si="2"/>
        <v>9398871</v>
      </c>
      <c r="CW19" s="36">
        <f t="shared" si="3"/>
        <v>5325674</v>
      </c>
      <c r="CX19" s="36">
        <f t="shared" si="4"/>
        <v>72611653</v>
      </c>
      <c r="CY19" s="4">
        <v>72611652</v>
      </c>
      <c r="CZ19" s="69">
        <f t="shared" si="5"/>
        <v>1</v>
      </c>
    </row>
    <row r="20" spans="1:104" x14ac:dyDescent="0.35">
      <c r="A20" s="15" t="s">
        <v>187</v>
      </c>
      <c r="B20" t="s">
        <v>187</v>
      </c>
      <c r="C20">
        <v>24283553</v>
      </c>
      <c r="D20">
        <v>20102155</v>
      </c>
      <c r="E20">
        <v>2099688</v>
      </c>
      <c r="F20">
        <v>2081711</v>
      </c>
      <c r="G20">
        <v>22229491</v>
      </c>
      <c r="H20">
        <v>10837443</v>
      </c>
      <c r="I20">
        <v>11179963</v>
      </c>
      <c r="J20">
        <v>212086</v>
      </c>
      <c r="K20">
        <v>400000</v>
      </c>
      <c r="N20">
        <v>400000</v>
      </c>
      <c r="R20">
        <v>4195776</v>
      </c>
      <c r="U20">
        <v>93038</v>
      </c>
      <c r="Z20">
        <v>0</v>
      </c>
      <c r="AA20">
        <v>32765</v>
      </c>
      <c r="AB20">
        <v>0</v>
      </c>
      <c r="AF20">
        <v>638865</v>
      </c>
      <c r="AJ20">
        <v>512984</v>
      </c>
      <c r="AK20">
        <v>31842</v>
      </c>
      <c r="AL20">
        <v>166585</v>
      </c>
      <c r="AQ20">
        <v>0</v>
      </c>
      <c r="AR20">
        <v>175000</v>
      </c>
      <c r="AT20">
        <v>1413139</v>
      </c>
      <c r="AU20">
        <v>105985</v>
      </c>
      <c r="AV20">
        <v>1025571</v>
      </c>
      <c r="AY20">
        <v>556133</v>
      </c>
      <c r="BA20">
        <v>0</v>
      </c>
      <c r="BB20">
        <v>0</v>
      </c>
      <c r="BC20">
        <v>4500</v>
      </c>
      <c r="BD20">
        <v>50411</v>
      </c>
      <c r="BF20">
        <v>0</v>
      </c>
      <c r="BG20">
        <v>0</v>
      </c>
      <c r="BH20">
        <v>11222</v>
      </c>
      <c r="BI20">
        <v>0</v>
      </c>
      <c r="BJ20">
        <v>490000</v>
      </c>
      <c r="BL20">
        <v>0</v>
      </c>
      <c r="BM20">
        <v>0</v>
      </c>
      <c r="BQ20">
        <v>2669137</v>
      </c>
      <c r="BS20">
        <v>689238</v>
      </c>
      <c r="BT20">
        <v>48593</v>
      </c>
      <c r="BU20">
        <v>2101</v>
      </c>
      <c r="BW20">
        <v>1524136</v>
      </c>
      <c r="BX20">
        <v>135020</v>
      </c>
      <c r="BY20">
        <v>201657</v>
      </c>
      <c r="BZ20">
        <v>4971</v>
      </c>
      <c r="CA20">
        <v>19103</v>
      </c>
      <c r="CB20">
        <v>7703</v>
      </c>
      <c r="CC20">
        <v>36614</v>
      </c>
      <c r="CF20">
        <v>0</v>
      </c>
      <c r="CL20">
        <v>0</v>
      </c>
      <c r="CN20">
        <v>0</v>
      </c>
      <c r="CO20">
        <v>0</v>
      </c>
      <c r="CQ20">
        <v>54334090</v>
      </c>
      <c r="CS20" s="8">
        <v>163002269</v>
      </c>
      <c r="CT20" s="36">
        <f t="shared" si="0"/>
        <v>24283553</v>
      </c>
      <c r="CU20" s="36">
        <f t="shared" si="1"/>
        <v>22229491</v>
      </c>
      <c r="CV20" s="36">
        <f t="shared" si="2"/>
        <v>5151909</v>
      </c>
      <c r="CW20" s="36">
        <f t="shared" si="3"/>
        <v>2669137</v>
      </c>
      <c r="CX20" s="36">
        <f t="shared" si="4"/>
        <v>54334090</v>
      </c>
      <c r="CY20" s="4">
        <v>54334090</v>
      </c>
      <c r="CZ20" s="69">
        <f t="shared" si="5"/>
        <v>0</v>
      </c>
    </row>
    <row r="21" spans="1:104" x14ac:dyDescent="0.35">
      <c r="A21" s="15" t="s">
        <v>191</v>
      </c>
      <c r="B21" t="s">
        <v>191</v>
      </c>
      <c r="C21">
        <v>88451066</v>
      </c>
      <c r="D21">
        <v>77891378</v>
      </c>
      <c r="E21">
        <v>4103456</v>
      </c>
      <c r="F21">
        <v>6456232</v>
      </c>
      <c r="G21">
        <v>36538124</v>
      </c>
      <c r="H21">
        <v>8494232</v>
      </c>
      <c r="I21">
        <v>27399833</v>
      </c>
      <c r="J21">
        <v>644060</v>
      </c>
      <c r="K21">
        <v>0</v>
      </c>
      <c r="Q21">
        <v>0</v>
      </c>
      <c r="R21">
        <v>14876381</v>
      </c>
      <c r="U21">
        <v>783877</v>
      </c>
      <c r="X21">
        <v>306288</v>
      </c>
      <c r="Z21">
        <v>31348</v>
      </c>
      <c r="AA21">
        <v>60070</v>
      </c>
      <c r="AB21">
        <v>11103</v>
      </c>
      <c r="AF21">
        <v>1936770</v>
      </c>
      <c r="AI21">
        <v>29309</v>
      </c>
      <c r="AJ21">
        <v>528307</v>
      </c>
      <c r="AK21">
        <v>66961</v>
      </c>
      <c r="AL21">
        <v>24443</v>
      </c>
      <c r="AM21">
        <v>0</v>
      </c>
      <c r="AQ21">
        <v>24132</v>
      </c>
      <c r="AR21">
        <v>1339435</v>
      </c>
      <c r="AT21">
        <v>5435152</v>
      </c>
      <c r="AU21">
        <v>785115</v>
      </c>
      <c r="AV21">
        <v>3418571</v>
      </c>
      <c r="AW21">
        <v>95502</v>
      </c>
      <c r="AY21">
        <v>23686023</v>
      </c>
      <c r="AZ21">
        <v>22317</v>
      </c>
      <c r="BA21">
        <v>17442</v>
      </c>
      <c r="BB21">
        <v>2124</v>
      </c>
      <c r="BC21">
        <v>1127837</v>
      </c>
      <c r="BD21">
        <v>123143</v>
      </c>
      <c r="BF21">
        <v>655</v>
      </c>
      <c r="BG21">
        <v>0</v>
      </c>
      <c r="BH21">
        <v>12399763</v>
      </c>
      <c r="BI21">
        <v>8819935</v>
      </c>
      <c r="BJ21">
        <v>1078000</v>
      </c>
      <c r="BK21">
        <v>2619</v>
      </c>
      <c r="BL21">
        <v>11709</v>
      </c>
      <c r="BM21">
        <v>0</v>
      </c>
      <c r="BP21">
        <v>80478</v>
      </c>
      <c r="BQ21">
        <v>13049572</v>
      </c>
      <c r="BS21">
        <v>7030673</v>
      </c>
      <c r="BT21">
        <v>14965</v>
      </c>
      <c r="BU21">
        <v>772</v>
      </c>
      <c r="BV21">
        <v>1503659</v>
      </c>
      <c r="BW21">
        <v>3198565</v>
      </c>
      <c r="BX21">
        <v>512659</v>
      </c>
      <c r="BY21">
        <v>679224</v>
      </c>
      <c r="BZ21">
        <v>994</v>
      </c>
      <c r="CA21">
        <v>61864</v>
      </c>
      <c r="CB21">
        <v>4932</v>
      </c>
      <c r="CC21">
        <v>41265</v>
      </c>
      <c r="CD21">
        <v>173944</v>
      </c>
      <c r="CE21">
        <v>173944</v>
      </c>
      <c r="CF21">
        <v>40908750</v>
      </c>
      <c r="CI21">
        <v>375000</v>
      </c>
      <c r="CL21">
        <v>0</v>
      </c>
      <c r="CM21">
        <v>4841250</v>
      </c>
      <c r="CN21">
        <v>21000000</v>
      </c>
      <c r="CO21">
        <v>5010000</v>
      </c>
      <c r="CP21">
        <v>9682500</v>
      </c>
      <c r="CQ21">
        <v>217683862</v>
      </c>
      <c r="CS21" s="8">
        <v>653051584</v>
      </c>
      <c r="CT21" s="36">
        <f t="shared" si="0"/>
        <v>88451066</v>
      </c>
      <c r="CU21" s="36">
        <f t="shared" si="1"/>
        <v>36538124</v>
      </c>
      <c r="CV21" s="36">
        <f t="shared" si="2"/>
        <v>38562404</v>
      </c>
      <c r="CW21" s="36">
        <f t="shared" si="3"/>
        <v>54132266</v>
      </c>
      <c r="CX21" s="36">
        <f t="shared" si="4"/>
        <v>217683860</v>
      </c>
      <c r="CY21" s="4">
        <v>217683862</v>
      </c>
      <c r="CZ21" s="69">
        <f t="shared" si="5"/>
        <v>-2</v>
      </c>
    </row>
    <row r="22" spans="1:104" x14ac:dyDescent="0.35">
      <c r="A22" s="15" t="s">
        <v>200</v>
      </c>
      <c r="B22" t="s">
        <v>200</v>
      </c>
      <c r="C22">
        <v>18852054</v>
      </c>
      <c r="D22">
        <v>14883145</v>
      </c>
      <c r="E22">
        <v>2187026</v>
      </c>
      <c r="F22">
        <v>1781884</v>
      </c>
      <c r="G22">
        <v>9926123</v>
      </c>
      <c r="H22">
        <v>1708007</v>
      </c>
      <c r="I22">
        <v>8205661</v>
      </c>
      <c r="J22">
        <v>12455</v>
      </c>
      <c r="K22">
        <v>2400000</v>
      </c>
      <c r="Q22">
        <v>2400000</v>
      </c>
      <c r="R22">
        <v>2677770</v>
      </c>
      <c r="U22">
        <v>626784</v>
      </c>
      <c r="Z22">
        <v>17288</v>
      </c>
      <c r="AA22">
        <v>0</v>
      </c>
      <c r="AB22">
        <v>0</v>
      </c>
      <c r="AF22">
        <v>228646</v>
      </c>
      <c r="AJ22">
        <v>328162</v>
      </c>
      <c r="AK22">
        <v>33132</v>
      </c>
      <c r="AL22">
        <v>46849</v>
      </c>
      <c r="AQ22">
        <v>72397</v>
      </c>
      <c r="AR22">
        <v>396163</v>
      </c>
      <c r="AT22">
        <v>434812</v>
      </c>
      <c r="AU22">
        <v>104464</v>
      </c>
      <c r="AV22">
        <v>341857</v>
      </c>
      <c r="AW22">
        <v>47215</v>
      </c>
      <c r="AY22">
        <v>461266</v>
      </c>
      <c r="BA22">
        <v>0</v>
      </c>
      <c r="BB22">
        <v>0</v>
      </c>
      <c r="BC22">
        <v>34787</v>
      </c>
      <c r="BD22">
        <v>101415</v>
      </c>
      <c r="BF22">
        <v>8616</v>
      </c>
      <c r="BG22">
        <v>0</v>
      </c>
      <c r="BH22">
        <v>58198</v>
      </c>
      <c r="BI22">
        <v>127118</v>
      </c>
      <c r="BJ22">
        <v>98000</v>
      </c>
      <c r="BK22">
        <v>2619</v>
      </c>
      <c r="BL22">
        <v>2766</v>
      </c>
      <c r="BM22">
        <v>0</v>
      </c>
      <c r="BN22">
        <v>0</v>
      </c>
      <c r="BP22">
        <v>27748</v>
      </c>
      <c r="BQ22">
        <v>1038432</v>
      </c>
      <c r="BS22">
        <v>338369</v>
      </c>
      <c r="BV22">
        <v>277830</v>
      </c>
      <c r="BW22">
        <v>374911</v>
      </c>
      <c r="BY22">
        <v>143</v>
      </c>
      <c r="CA22">
        <v>12187</v>
      </c>
      <c r="CC22">
        <v>34992</v>
      </c>
      <c r="CD22">
        <v>150822</v>
      </c>
      <c r="CE22">
        <v>150822</v>
      </c>
      <c r="CF22">
        <v>125000</v>
      </c>
      <c r="CI22">
        <v>125000</v>
      </c>
      <c r="CL22">
        <v>0</v>
      </c>
      <c r="CN22">
        <v>0</v>
      </c>
      <c r="CO22">
        <v>0</v>
      </c>
      <c r="CQ22">
        <v>35631468</v>
      </c>
      <c r="CS22" s="8">
        <v>106894403</v>
      </c>
      <c r="CT22" s="36">
        <f t="shared" si="0"/>
        <v>18852054</v>
      </c>
      <c r="CU22" s="36">
        <f t="shared" si="1"/>
        <v>9926123</v>
      </c>
      <c r="CV22" s="36">
        <f t="shared" si="2"/>
        <v>5539036</v>
      </c>
      <c r="CW22" s="36">
        <f t="shared" si="3"/>
        <v>1314254</v>
      </c>
      <c r="CX22" s="36">
        <f t="shared" si="4"/>
        <v>35631467</v>
      </c>
      <c r="CY22" s="4">
        <v>35631468</v>
      </c>
      <c r="CZ22" s="69">
        <f t="shared" si="5"/>
        <v>-1</v>
      </c>
    </row>
    <row r="23" spans="1:104" x14ac:dyDescent="0.35">
      <c r="A23" s="15" t="s">
        <v>206</v>
      </c>
      <c r="B23" t="s">
        <v>206</v>
      </c>
      <c r="C23">
        <v>10994039</v>
      </c>
      <c r="D23">
        <v>9205177</v>
      </c>
      <c r="E23">
        <v>513370</v>
      </c>
      <c r="F23">
        <v>1275492</v>
      </c>
      <c r="G23">
        <v>7984871</v>
      </c>
      <c r="H23">
        <v>3330154</v>
      </c>
      <c r="I23">
        <v>4612154</v>
      </c>
      <c r="J23">
        <v>42562</v>
      </c>
      <c r="K23">
        <v>1600000</v>
      </c>
      <c r="Q23">
        <v>1600000</v>
      </c>
      <c r="R23">
        <v>582380</v>
      </c>
      <c r="U23">
        <v>261160</v>
      </c>
      <c r="Z23">
        <v>0</v>
      </c>
      <c r="AA23">
        <v>4083</v>
      </c>
      <c r="AB23">
        <v>0</v>
      </c>
      <c r="AF23">
        <v>134498</v>
      </c>
      <c r="AJ23">
        <v>4971</v>
      </c>
      <c r="AK23">
        <v>5788</v>
      </c>
      <c r="AL23">
        <v>5910</v>
      </c>
      <c r="AQ23">
        <v>10390</v>
      </c>
      <c r="AR23">
        <v>25000</v>
      </c>
      <c r="AT23">
        <v>0</v>
      </c>
      <c r="AU23">
        <v>130580</v>
      </c>
      <c r="AV23">
        <v>0</v>
      </c>
      <c r="AW23">
        <v>0</v>
      </c>
      <c r="AY23">
        <v>125846</v>
      </c>
      <c r="BB23">
        <v>0</v>
      </c>
      <c r="BC23">
        <v>0</v>
      </c>
      <c r="BD23">
        <v>0</v>
      </c>
      <c r="BG23">
        <v>0</v>
      </c>
      <c r="BH23">
        <v>4434</v>
      </c>
      <c r="BI23">
        <v>14163</v>
      </c>
      <c r="BJ23">
        <v>98000</v>
      </c>
      <c r="BM23">
        <v>0</v>
      </c>
      <c r="BN23">
        <v>0</v>
      </c>
      <c r="BP23">
        <v>9249</v>
      </c>
      <c r="BQ23">
        <v>644080</v>
      </c>
      <c r="BS23">
        <v>226977</v>
      </c>
      <c r="BV23">
        <v>145259</v>
      </c>
      <c r="BW23">
        <v>198811</v>
      </c>
      <c r="BY23">
        <v>49517</v>
      </c>
      <c r="CA23">
        <v>13019</v>
      </c>
      <c r="CC23">
        <v>10498</v>
      </c>
      <c r="CD23">
        <v>14140</v>
      </c>
      <c r="CE23">
        <v>14140</v>
      </c>
      <c r="CF23">
        <v>0</v>
      </c>
      <c r="CL23">
        <v>0</v>
      </c>
      <c r="CN23">
        <v>0</v>
      </c>
      <c r="CO23">
        <v>0</v>
      </c>
      <c r="CQ23">
        <v>21945355</v>
      </c>
      <c r="CS23" s="8">
        <v>65836067</v>
      </c>
      <c r="CT23" s="36">
        <f t="shared" si="0"/>
        <v>10994039</v>
      </c>
      <c r="CU23" s="36">
        <f t="shared" si="1"/>
        <v>7984871</v>
      </c>
      <c r="CV23" s="36">
        <f t="shared" si="2"/>
        <v>2308226</v>
      </c>
      <c r="CW23" s="36">
        <f t="shared" si="3"/>
        <v>658220</v>
      </c>
      <c r="CX23" s="36">
        <f t="shared" si="4"/>
        <v>21945356</v>
      </c>
      <c r="CY23" s="4">
        <v>21945355</v>
      </c>
      <c r="CZ23" s="69">
        <f t="shared" si="5"/>
        <v>1</v>
      </c>
    </row>
    <row r="24" spans="1:104" x14ac:dyDescent="0.35">
      <c r="A24" s="15" t="s">
        <v>212</v>
      </c>
      <c r="B24" t="s">
        <v>212</v>
      </c>
      <c r="C24">
        <v>14829736</v>
      </c>
      <c r="D24">
        <v>12156107</v>
      </c>
      <c r="E24">
        <v>1454108</v>
      </c>
      <c r="F24">
        <v>1219521</v>
      </c>
      <c r="G24">
        <v>11449654</v>
      </c>
      <c r="H24">
        <v>6189910</v>
      </c>
      <c r="I24">
        <v>5256954</v>
      </c>
      <c r="J24">
        <v>2789</v>
      </c>
      <c r="K24">
        <v>0</v>
      </c>
      <c r="Q24">
        <v>0</v>
      </c>
      <c r="R24">
        <v>1890189</v>
      </c>
      <c r="U24">
        <v>396637</v>
      </c>
      <c r="Z24">
        <v>25896</v>
      </c>
      <c r="AA24">
        <v>4617</v>
      </c>
      <c r="AF24">
        <v>147948</v>
      </c>
      <c r="AJ24">
        <v>6880</v>
      </c>
      <c r="AK24">
        <v>14495</v>
      </c>
      <c r="AL24">
        <v>26480</v>
      </c>
      <c r="AQ24">
        <v>20110</v>
      </c>
      <c r="AR24">
        <v>255421</v>
      </c>
      <c r="AT24">
        <v>434812</v>
      </c>
      <c r="AU24">
        <v>71819</v>
      </c>
      <c r="AV24">
        <v>256393</v>
      </c>
      <c r="AX24">
        <v>228681</v>
      </c>
      <c r="AY24">
        <v>5409726</v>
      </c>
      <c r="BA24">
        <v>0</v>
      </c>
      <c r="BB24">
        <v>0</v>
      </c>
      <c r="BC24">
        <v>909000</v>
      </c>
      <c r="BD24">
        <v>0</v>
      </c>
      <c r="BF24">
        <v>1309</v>
      </c>
      <c r="BG24">
        <v>0</v>
      </c>
      <c r="BH24">
        <v>24830</v>
      </c>
      <c r="BI24">
        <v>4395575</v>
      </c>
      <c r="BJ24">
        <v>49000</v>
      </c>
      <c r="BM24">
        <v>0</v>
      </c>
      <c r="BN24">
        <v>30012</v>
      </c>
      <c r="BP24">
        <v>0</v>
      </c>
      <c r="BQ24">
        <v>5647568</v>
      </c>
      <c r="BS24">
        <v>4511586</v>
      </c>
      <c r="BV24">
        <v>229172</v>
      </c>
      <c r="BW24">
        <v>799429</v>
      </c>
      <c r="BX24">
        <v>78629</v>
      </c>
      <c r="BY24">
        <v>0</v>
      </c>
      <c r="CA24">
        <v>14756</v>
      </c>
      <c r="CC24">
        <v>13997</v>
      </c>
      <c r="CD24">
        <v>141396</v>
      </c>
      <c r="CE24">
        <v>141396</v>
      </c>
      <c r="CF24">
        <v>125000</v>
      </c>
      <c r="CI24">
        <v>125000</v>
      </c>
      <c r="CL24">
        <v>0</v>
      </c>
      <c r="CN24">
        <v>0</v>
      </c>
      <c r="CO24">
        <v>0</v>
      </c>
      <c r="CQ24">
        <v>39493269</v>
      </c>
      <c r="CS24" s="8">
        <v>118479807</v>
      </c>
      <c r="CT24" s="36">
        <f t="shared" si="0"/>
        <v>14829736</v>
      </c>
      <c r="CU24" s="36">
        <f t="shared" si="1"/>
        <v>11449654</v>
      </c>
      <c r="CV24" s="36">
        <f t="shared" si="2"/>
        <v>7299915</v>
      </c>
      <c r="CW24" s="36">
        <f t="shared" si="3"/>
        <v>5913964</v>
      </c>
      <c r="CX24" s="36">
        <f t="shared" si="4"/>
        <v>39493269</v>
      </c>
      <c r="CY24" s="4">
        <v>39493269</v>
      </c>
      <c r="CZ24" s="69">
        <f t="shared" si="5"/>
        <v>0</v>
      </c>
    </row>
    <row r="25" spans="1:104" x14ac:dyDescent="0.35">
      <c r="A25" s="15" t="s">
        <v>218</v>
      </c>
      <c r="B25" t="s">
        <v>218</v>
      </c>
      <c r="C25">
        <v>37937104</v>
      </c>
      <c r="D25">
        <v>34514097</v>
      </c>
      <c r="E25">
        <v>916888</v>
      </c>
      <c r="F25">
        <v>2506119</v>
      </c>
      <c r="G25">
        <v>24298663</v>
      </c>
      <c r="H25">
        <v>13639298</v>
      </c>
      <c r="I25">
        <v>10620990</v>
      </c>
      <c r="J25">
        <v>38375</v>
      </c>
      <c r="K25">
        <v>0</v>
      </c>
      <c r="O25">
        <v>0</v>
      </c>
      <c r="Q25">
        <v>0</v>
      </c>
      <c r="R25">
        <v>4743101</v>
      </c>
      <c r="U25">
        <v>305776</v>
      </c>
      <c r="Z25">
        <v>0</v>
      </c>
      <c r="AA25">
        <v>5387</v>
      </c>
      <c r="AB25">
        <v>0</v>
      </c>
      <c r="AF25">
        <v>618690</v>
      </c>
      <c r="AJ25">
        <v>560726</v>
      </c>
      <c r="AK25">
        <v>29095</v>
      </c>
      <c r="AL25">
        <v>82155</v>
      </c>
      <c r="AQ25">
        <v>36199</v>
      </c>
      <c r="AR25">
        <v>384627</v>
      </c>
      <c r="AT25">
        <v>1630545</v>
      </c>
      <c r="AU25">
        <v>64331</v>
      </c>
      <c r="AV25">
        <v>1025571</v>
      </c>
      <c r="AY25">
        <v>10085357</v>
      </c>
      <c r="BB25">
        <v>0</v>
      </c>
      <c r="BC25">
        <v>0</v>
      </c>
      <c r="BD25">
        <v>5819</v>
      </c>
      <c r="BF25">
        <v>31591</v>
      </c>
      <c r="BG25">
        <v>0</v>
      </c>
      <c r="BH25">
        <v>3246551</v>
      </c>
      <c r="BI25">
        <v>6556396</v>
      </c>
      <c r="BJ25">
        <v>245000</v>
      </c>
      <c r="BM25">
        <v>0</v>
      </c>
      <c r="BN25">
        <v>0</v>
      </c>
      <c r="BP25">
        <v>0</v>
      </c>
      <c r="BQ25">
        <v>5148861</v>
      </c>
      <c r="BS25">
        <v>3009228</v>
      </c>
      <c r="BT25">
        <v>1142</v>
      </c>
      <c r="BU25">
        <v>1426</v>
      </c>
      <c r="BV25">
        <v>1375507</v>
      </c>
      <c r="BW25">
        <v>463621</v>
      </c>
      <c r="BX25">
        <v>103147</v>
      </c>
      <c r="BY25">
        <v>0</v>
      </c>
      <c r="CA25">
        <v>194791</v>
      </c>
      <c r="CD25">
        <v>193241</v>
      </c>
      <c r="CE25">
        <v>193241</v>
      </c>
      <c r="CF25">
        <v>3232500</v>
      </c>
      <c r="CL25">
        <v>0</v>
      </c>
      <c r="CM25">
        <v>750000</v>
      </c>
      <c r="CN25">
        <v>682500</v>
      </c>
      <c r="CO25">
        <v>300000</v>
      </c>
      <c r="CP25">
        <v>1500000</v>
      </c>
      <c r="CQ25">
        <v>85638829</v>
      </c>
      <c r="CS25" s="8">
        <v>256916485</v>
      </c>
      <c r="CT25" s="36">
        <f t="shared" si="0"/>
        <v>37937104</v>
      </c>
      <c r="CU25" s="36">
        <f t="shared" si="1"/>
        <v>24298663</v>
      </c>
      <c r="CV25" s="36">
        <f t="shared" si="2"/>
        <v>14828458</v>
      </c>
      <c r="CW25" s="36">
        <f t="shared" si="3"/>
        <v>8574602</v>
      </c>
      <c r="CX25" s="36">
        <f t="shared" si="4"/>
        <v>85638827</v>
      </c>
      <c r="CY25" s="4">
        <v>85638829</v>
      </c>
      <c r="CZ25" s="69">
        <f t="shared" si="5"/>
        <v>-2</v>
      </c>
    </row>
    <row r="26" spans="1:104" x14ac:dyDescent="0.35">
      <c r="A26" s="15" t="s">
        <v>226</v>
      </c>
      <c r="B26" t="s">
        <v>226</v>
      </c>
      <c r="C26">
        <v>155870456</v>
      </c>
      <c r="D26">
        <v>125469467</v>
      </c>
      <c r="E26">
        <v>17881006</v>
      </c>
      <c r="F26">
        <v>12519983</v>
      </c>
      <c r="G26">
        <v>112410331</v>
      </c>
      <c r="H26">
        <v>65080208</v>
      </c>
      <c r="I26">
        <v>46915990</v>
      </c>
      <c r="J26">
        <v>414133</v>
      </c>
      <c r="K26">
        <v>24000000</v>
      </c>
      <c r="Q26">
        <v>24000000</v>
      </c>
      <c r="R26">
        <v>16097683</v>
      </c>
      <c r="U26">
        <v>2513665</v>
      </c>
      <c r="Z26">
        <v>32711</v>
      </c>
      <c r="AA26">
        <v>28621</v>
      </c>
      <c r="AB26">
        <v>7167</v>
      </c>
      <c r="AF26">
        <v>2084717</v>
      </c>
      <c r="AJ26">
        <v>1442760</v>
      </c>
      <c r="AK26">
        <v>121353</v>
      </c>
      <c r="AL26">
        <v>92339</v>
      </c>
      <c r="AO26">
        <v>0</v>
      </c>
      <c r="AQ26">
        <v>108261</v>
      </c>
      <c r="AR26">
        <v>1781704</v>
      </c>
      <c r="AS26">
        <v>0</v>
      </c>
      <c r="AT26">
        <v>3369794</v>
      </c>
      <c r="AU26">
        <v>1524526</v>
      </c>
      <c r="AV26">
        <v>2990065</v>
      </c>
      <c r="AW26">
        <v>0</v>
      </c>
      <c r="AY26">
        <v>48318597</v>
      </c>
      <c r="AZ26">
        <v>0</v>
      </c>
      <c r="BA26">
        <v>1905</v>
      </c>
      <c r="BB26">
        <v>0</v>
      </c>
      <c r="BC26">
        <v>3200000</v>
      </c>
      <c r="BD26">
        <v>8372</v>
      </c>
      <c r="BF26">
        <v>32331</v>
      </c>
      <c r="BG26">
        <v>0</v>
      </c>
      <c r="BH26">
        <v>4261510</v>
      </c>
      <c r="BI26">
        <v>40805937</v>
      </c>
      <c r="BJ26">
        <v>0</v>
      </c>
      <c r="BM26">
        <v>0</v>
      </c>
      <c r="BN26">
        <v>0</v>
      </c>
      <c r="BP26">
        <v>8542</v>
      </c>
      <c r="BQ26">
        <v>18741217</v>
      </c>
      <c r="BS26">
        <v>6924734</v>
      </c>
      <c r="BT26">
        <v>2938</v>
      </c>
      <c r="BU26">
        <v>30319</v>
      </c>
      <c r="BV26">
        <v>4281203</v>
      </c>
      <c r="BW26">
        <v>5684801</v>
      </c>
      <c r="BX26">
        <v>844418</v>
      </c>
      <c r="BY26">
        <v>483993</v>
      </c>
      <c r="BZ26">
        <v>1004</v>
      </c>
      <c r="CA26">
        <v>473810</v>
      </c>
      <c r="CC26">
        <v>13997</v>
      </c>
      <c r="CD26">
        <v>532592</v>
      </c>
      <c r="CE26">
        <v>532592</v>
      </c>
      <c r="CF26">
        <v>10578000</v>
      </c>
      <c r="CL26">
        <v>0</v>
      </c>
      <c r="CM26">
        <v>2625000</v>
      </c>
      <c r="CN26">
        <v>903000</v>
      </c>
      <c r="CO26">
        <v>1800000</v>
      </c>
      <c r="CP26">
        <v>5250000</v>
      </c>
      <c r="CQ26">
        <v>386548875</v>
      </c>
      <c r="CS26" s="8">
        <v>1159646627</v>
      </c>
      <c r="CT26" s="36">
        <f t="shared" si="0"/>
        <v>155870456</v>
      </c>
      <c r="CU26" s="36">
        <f t="shared" si="1"/>
        <v>112410331</v>
      </c>
      <c r="CV26" s="36">
        <f t="shared" si="2"/>
        <v>88416280</v>
      </c>
      <c r="CW26" s="36">
        <f t="shared" si="3"/>
        <v>29851809</v>
      </c>
      <c r="CX26" s="36">
        <f t="shared" si="4"/>
        <v>386548876</v>
      </c>
      <c r="CY26" s="4">
        <v>386548875</v>
      </c>
      <c r="CZ26" s="69">
        <f t="shared" si="5"/>
        <v>1</v>
      </c>
    </row>
    <row r="27" spans="1:104" x14ac:dyDescent="0.35">
      <c r="A27" s="15" t="s">
        <v>233</v>
      </c>
      <c r="B27" t="s">
        <v>233</v>
      </c>
      <c r="C27">
        <v>11478297</v>
      </c>
      <c r="D27">
        <v>9188874</v>
      </c>
      <c r="E27">
        <v>1523239</v>
      </c>
      <c r="F27">
        <v>766184</v>
      </c>
      <c r="G27">
        <v>7439601</v>
      </c>
      <c r="H27">
        <v>3309204</v>
      </c>
      <c r="I27">
        <v>4121683</v>
      </c>
      <c r="J27">
        <v>8715</v>
      </c>
      <c r="K27">
        <v>0</v>
      </c>
      <c r="O27">
        <v>0</v>
      </c>
      <c r="Q27">
        <v>0</v>
      </c>
      <c r="R27">
        <v>1698100</v>
      </c>
      <c r="U27">
        <v>221986</v>
      </c>
      <c r="X27">
        <v>305278</v>
      </c>
      <c r="Z27">
        <v>6815</v>
      </c>
      <c r="AA27">
        <v>6926</v>
      </c>
      <c r="AB27">
        <v>4778</v>
      </c>
      <c r="AF27">
        <v>73974</v>
      </c>
      <c r="AJ27">
        <v>191164</v>
      </c>
      <c r="AK27">
        <v>0</v>
      </c>
      <c r="AL27">
        <v>16295</v>
      </c>
      <c r="AQ27">
        <v>46757</v>
      </c>
      <c r="AR27">
        <v>259040</v>
      </c>
      <c r="AT27">
        <v>217406</v>
      </c>
      <c r="AU27">
        <v>91406</v>
      </c>
      <c r="AV27">
        <v>256274</v>
      </c>
      <c r="AY27">
        <v>950884</v>
      </c>
      <c r="BB27">
        <v>0</v>
      </c>
      <c r="BC27">
        <v>904500</v>
      </c>
      <c r="BD27">
        <v>0</v>
      </c>
      <c r="BF27">
        <v>33027</v>
      </c>
      <c r="BG27">
        <v>0</v>
      </c>
      <c r="BH27">
        <v>13356</v>
      </c>
      <c r="BJ27">
        <v>0</v>
      </c>
      <c r="BM27">
        <v>0</v>
      </c>
      <c r="BN27">
        <v>0</v>
      </c>
      <c r="BQ27">
        <v>1064905</v>
      </c>
      <c r="BS27">
        <v>341753</v>
      </c>
      <c r="BV27">
        <v>423507</v>
      </c>
      <c r="BW27">
        <v>241105</v>
      </c>
      <c r="BX27">
        <v>15201</v>
      </c>
      <c r="CA27">
        <v>43339</v>
      </c>
      <c r="CD27">
        <v>80124</v>
      </c>
      <c r="CE27">
        <v>80124</v>
      </c>
      <c r="CF27">
        <v>0</v>
      </c>
      <c r="CL27">
        <v>0</v>
      </c>
      <c r="CM27">
        <v>0</v>
      </c>
      <c r="CN27">
        <v>0</v>
      </c>
      <c r="CO27">
        <v>0</v>
      </c>
      <c r="CP27">
        <v>0</v>
      </c>
      <c r="CQ27">
        <v>22711912</v>
      </c>
      <c r="CS27" s="8">
        <v>68135733</v>
      </c>
      <c r="CT27" s="36">
        <f t="shared" si="0"/>
        <v>11478297</v>
      </c>
      <c r="CU27" s="36">
        <f t="shared" si="1"/>
        <v>7439601</v>
      </c>
      <c r="CV27" s="36">
        <f t="shared" si="2"/>
        <v>2648984</v>
      </c>
      <c r="CW27" s="36">
        <f t="shared" si="3"/>
        <v>1145029</v>
      </c>
      <c r="CX27" s="36">
        <f t="shared" si="4"/>
        <v>22711911</v>
      </c>
      <c r="CY27" s="4">
        <v>22711912</v>
      </c>
      <c r="CZ27" s="69">
        <f t="shared" si="5"/>
        <v>-1</v>
      </c>
    </row>
    <row r="28" spans="1:104" x14ac:dyDescent="0.35">
      <c r="A28" s="15" t="s">
        <v>237</v>
      </c>
      <c r="B28" t="s">
        <v>237</v>
      </c>
      <c r="C28">
        <v>113136635</v>
      </c>
      <c r="D28">
        <v>93222658</v>
      </c>
      <c r="E28">
        <v>11682738</v>
      </c>
      <c r="F28">
        <v>8231239</v>
      </c>
      <c r="G28">
        <v>139962554</v>
      </c>
      <c r="H28">
        <v>103319318</v>
      </c>
      <c r="I28">
        <v>34736145</v>
      </c>
      <c r="J28">
        <v>1907091</v>
      </c>
      <c r="K28">
        <v>18400000</v>
      </c>
      <c r="N28">
        <v>0</v>
      </c>
      <c r="O28">
        <v>0</v>
      </c>
      <c r="Q28">
        <v>18400000</v>
      </c>
      <c r="R28">
        <v>21108878</v>
      </c>
      <c r="U28">
        <v>2508791</v>
      </c>
      <c r="X28">
        <v>0</v>
      </c>
      <c r="Y28">
        <v>0</v>
      </c>
      <c r="Z28">
        <v>0</v>
      </c>
      <c r="AA28">
        <v>0</v>
      </c>
      <c r="AB28">
        <v>0</v>
      </c>
      <c r="AF28">
        <v>2006391</v>
      </c>
      <c r="AI28">
        <v>11211</v>
      </c>
      <c r="AJ28">
        <v>1411908</v>
      </c>
      <c r="AK28">
        <v>0</v>
      </c>
      <c r="AL28">
        <v>136472</v>
      </c>
      <c r="AO28">
        <v>0</v>
      </c>
      <c r="AQ28">
        <v>234118</v>
      </c>
      <c r="AR28">
        <v>5593075</v>
      </c>
      <c r="AT28">
        <v>5000339</v>
      </c>
      <c r="AU28">
        <v>696416</v>
      </c>
      <c r="AV28">
        <v>3247524</v>
      </c>
      <c r="AW28">
        <v>262631</v>
      </c>
      <c r="AY28">
        <v>38740069</v>
      </c>
      <c r="AZ28">
        <v>22317</v>
      </c>
      <c r="BA28">
        <v>53874</v>
      </c>
      <c r="BB28">
        <v>9483</v>
      </c>
      <c r="BC28">
        <v>158223</v>
      </c>
      <c r="BD28">
        <v>146160</v>
      </c>
      <c r="BF28">
        <v>122431</v>
      </c>
      <c r="BG28">
        <v>0</v>
      </c>
      <c r="BH28">
        <v>21510774</v>
      </c>
      <c r="BI28">
        <v>15463648</v>
      </c>
      <c r="BJ28">
        <v>1138696</v>
      </c>
      <c r="BM28">
        <v>425</v>
      </c>
      <c r="BN28">
        <v>0</v>
      </c>
      <c r="BP28">
        <v>114038</v>
      </c>
      <c r="BQ28">
        <v>15660555</v>
      </c>
      <c r="BR28">
        <v>1985</v>
      </c>
      <c r="BS28">
        <v>4293462</v>
      </c>
      <c r="BT28">
        <v>56175</v>
      </c>
      <c r="BU28">
        <v>4754</v>
      </c>
      <c r="BV28">
        <v>6482059</v>
      </c>
      <c r="BW28">
        <v>2974834</v>
      </c>
      <c r="BX28">
        <v>799729</v>
      </c>
      <c r="BY28">
        <v>394488</v>
      </c>
      <c r="BZ28">
        <v>11931</v>
      </c>
      <c r="CA28">
        <v>602720</v>
      </c>
      <c r="CB28">
        <v>2259</v>
      </c>
      <c r="CC28">
        <v>36159</v>
      </c>
      <c r="CD28">
        <v>504313</v>
      </c>
      <c r="CE28">
        <v>504313</v>
      </c>
      <c r="CF28">
        <v>13667911</v>
      </c>
      <c r="CI28">
        <v>500000</v>
      </c>
      <c r="CJ28">
        <v>18161</v>
      </c>
      <c r="CL28">
        <v>0</v>
      </c>
      <c r="CM28">
        <v>2612250</v>
      </c>
      <c r="CN28">
        <v>3738000</v>
      </c>
      <c r="CO28">
        <v>1575000</v>
      </c>
      <c r="CP28">
        <v>5224500</v>
      </c>
      <c r="CQ28">
        <v>361180914</v>
      </c>
      <c r="CS28" s="8">
        <v>1083542742</v>
      </c>
      <c r="CT28" s="36">
        <f t="shared" si="0"/>
        <v>113136635</v>
      </c>
      <c r="CU28" s="36">
        <f t="shared" si="1"/>
        <v>139962554</v>
      </c>
      <c r="CV28" s="36">
        <f t="shared" si="2"/>
        <v>78248947</v>
      </c>
      <c r="CW28" s="36">
        <f t="shared" si="3"/>
        <v>29832779</v>
      </c>
      <c r="CX28" s="36">
        <f t="shared" si="4"/>
        <v>361180915</v>
      </c>
      <c r="CY28" s="4">
        <v>361180914</v>
      </c>
      <c r="CZ28" s="69">
        <f t="shared" si="5"/>
        <v>1</v>
      </c>
    </row>
    <row r="29" spans="1:104" x14ac:dyDescent="0.35">
      <c r="A29" s="15" t="s">
        <v>1917</v>
      </c>
      <c r="B29" t="s">
        <v>1917</v>
      </c>
      <c r="C29">
        <v>27096081</v>
      </c>
      <c r="D29">
        <v>20679418</v>
      </c>
      <c r="E29">
        <v>3681988</v>
      </c>
      <c r="F29">
        <v>2734675</v>
      </c>
      <c r="G29">
        <v>38273490</v>
      </c>
      <c r="H29">
        <v>24629370</v>
      </c>
      <c r="I29">
        <v>13524266</v>
      </c>
      <c r="J29">
        <v>119855</v>
      </c>
      <c r="K29">
        <v>8819320</v>
      </c>
      <c r="L29">
        <v>19320</v>
      </c>
      <c r="Q29">
        <v>8800000</v>
      </c>
      <c r="R29">
        <v>6016336</v>
      </c>
      <c r="U29">
        <v>902359</v>
      </c>
      <c r="Z29">
        <v>960</v>
      </c>
      <c r="AA29">
        <v>0</v>
      </c>
      <c r="AB29">
        <v>0</v>
      </c>
      <c r="AF29">
        <v>457293</v>
      </c>
      <c r="AG29">
        <v>0</v>
      </c>
      <c r="AJ29">
        <v>11741</v>
      </c>
      <c r="AK29">
        <v>0</v>
      </c>
      <c r="AL29">
        <v>20369</v>
      </c>
      <c r="AP29">
        <v>0</v>
      </c>
      <c r="AQ29">
        <v>88485</v>
      </c>
      <c r="AR29">
        <v>1054219</v>
      </c>
      <c r="AS29">
        <v>0</v>
      </c>
      <c r="AT29">
        <v>2174061</v>
      </c>
      <c r="AU29">
        <v>364543</v>
      </c>
      <c r="AV29">
        <v>940107</v>
      </c>
      <c r="AW29">
        <v>2199</v>
      </c>
      <c r="AY29">
        <v>3096969</v>
      </c>
      <c r="AZ29">
        <v>11897</v>
      </c>
      <c r="BA29">
        <v>43921</v>
      </c>
      <c r="BB29">
        <v>3161</v>
      </c>
      <c r="BC29">
        <v>73436</v>
      </c>
      <c r="BD29">
        <v>14514</v>
      </c>
      <c r="BE29">
        <v>0</v>
      </c>
      <c r="BF29">
        <v>1436</v>
      </c>
      <c r="BG29">
        <v>0</v>
      </c>
      <c r="BH29">
        <v>102705</v>
      </c>
      <c r="BI29">
        <v>2223283</v>
      </c>
      <c r="BJ29">
        <v>562391</v>
      </c>
      <c r="BK29">
        <v>2946</v>
      </c>
      <c r="BL29">
        <v>3410</v>
      </c>
      <c r="BM29">
        <v>0</v>
      </c>
      <c r="BP29">
        <v>53869</v>
      </c>
      <c r="BQ29">
        <v>4764251</v>
      </c>
      <c r="BS29">
        <v>1588485</v>
      </c>
      <c r="BU29">
        <v>31341</v>
      </c>
      <c r="BV29">
        <v>762626</v>
      </c>
      <c r="BW29">
        <v>2174578</v>
      </c>
      <c r="BX29">
        <v>122948</v>
      </c>
      <c r="BY29">
        <v>286</v>
      </c>
      <c r="BZ29">
        <v>753</v>
      </c>
      <c r="CA29">
        <v>83234</v>
      </c>
      <c r="CD29">
        <v>108404</v>
      </c>
      <c r="CE29">
        <v>108404</v>
      </c>
      <c r="CF29">
        <v>272807</v>
      </c>
      <c r="CG29">
        <v>22807</v>
      </c>
      <c r="CI29">
        <v>250000</v>
      </c>
      <c r="CL29">
        <v>0</v>
      </c>
      <c r="CN29">
        <v>0</v>
      </c>
      <c r="CO29">
        <v>0</v>
      </c>
      <c r="CQ29">
        <v>88447658</v>
      </c>
      <c r="CS29" s="8">
        <v>265342975</v>
      </c>
      <c r="CT29" s="36">
        <f t="shared" si="0"/>
        <v>27096081</v>
      </c>
      <c r="CU29" s="36">
        <f t="shared" si="1"/>
        <v>38273490</v>
      </c>
      <c r="CV29" s="36">
        <f t="shared" si="2"/>
        <v>17932625</v>
      </c>
      <c r="CW29" s="36">
        <f t="shared" si="3"/>
        <v>5145462</v>
      </c>
      <c r="CX29" s="36">
        <f t="shared" si="4"/>
        <v>88447658</v>
      </c>
      <c r="CY29" s="4">
        <v>88447658</v>
      </c>
      <c r="CZ29" s="69">
        <f t="shared" si="5"/>
        <v>0</v>
      </c>
    </row>
    <row r="30" spans="1:104" x14ac:dyDescent="0.35">
      <c r="A30" s="15" t="s">
        <v>244</v>
      </c>
      <c r="B30" s="13" t="s">
        <v>244</v>
      </c>
      <c r="C30">
        <v>62524810</v>
      </c>
      <c r="D30">
        <v>56120328</v>
      </c>
      <c r="E30">
        <v>2631313</v>
      </c>
      <c r="F30">
        <v>3773169</v>
      </c>
      <c r="G30">
        <v>17481067</v>
      </c>
      <c r="H30">
        <v>970813</v>
      </c>
      <c r="I30">
        <v>16484235</v>
      </c>
      <c r="J30">
        <v>26019</v>
      </c>
      <c r="K30">
        <v>9600000</v>
      </c>
      <c r="Q30">
        <v>9600000</v>
      </c>
      <c r="R30">
        <v>4408482</v>
      </c>
      <c r="U30">
        <v>834972</v>
      </c>
      <c r="Z30">
        <v>10904</v>
      </c>
      <c r="AA30">
        <v>18365</v>
      </c>
      <c r="AB30">
        <v>0</v>
      </c>
      <c r="AF30">
        <v>719564</v>
      </c>
      <c r="AG30">
        <v>1175119</v>
      </c>
      <c r="AJ30">
        <v>625396</v>
      </c>
      <c r="AK30">
        <v>62903</v>
      </c>
      <c r="AL30">
        <v>75365</v>
      </c>
      <c r="AQ30">
        <v>10390</v>
      </c>
      <c r="AR30">
        <v>250293</v>
      </c>
      <c r="AT30">
        <v>434812</v>
      </c>
      <c r="AU30">
        <v>190398</v>
      </c>
      <c r="AV30">
        <v>0</v>
      </c>
      <c r="AY30">
        <v>760532</v>
      </c>
      <c r="BA30">
        <v>1744</v>
      </c>
      <c r="BB30">
        <v>0</v>
      </c>
      <c r="BC30">
        <v>288000</v>
      </c>
      <c r="BD30">
        <v>1700</v>
      </c>
      <c r="BF30">
        <v>11636</v>
      </c>
      <c r="BG30">
        <v>0</v>
      </c>
      <c r="BH30">
        <v>60664</v>
      </c>
      <c r="BI30">
        <v>0</v>
      </c>
      <c r="BJ30">
        <v>294000</v>
      </c>
      <c r="BK30">
        <v>3105</v>
      </c>
      <c r="BM30">
        <v>0</v>
      </c>
      <c r="BN30">
        <v>83717</v>
      </c>
      <c r="BP30">
        <v>15965</v>
      </c>
      <c r="BQ30">
        <v>13731682</v>
      </c>
      <c r="BS30">
        <v>8278759</v>
      </c>
      <c r="BV30">
        <v>3676923</v>
      </c>
      <c r="BW30">
        <v>1257492</v>
      </c>
      <c r="BX30">
        <v>68669</v>
      </c>
      <c r="BY30">
        <v>222564</v>
      </c>
      <c r="CA30">
        <v>227274</v>
      </c>
      <c r="CD30">
        <v>334637</v>
      </c>
      <c r="CE30">
        <v>334637</v>
      </c>
      <c r="CF30">
        <v>125000</v>
      </c>
      <c r="CI30">
        <v>125000</v>
      </c>
      <c r="CL30">
        <v>0</v>
      </c>
      <c r="CM30">
        <v>0</v>
      </c>
      <c r="CN30">
        <v>0</v>
      </c>
      <c r="CO30">
        <v>0</v>
      </c>
      <c r="CP30">
        <v>0</v>
      </c>
      <c r="CQ30">
        <v>108966209</v>
      </c>
      <c r="CS30" s="8">
        <v>326898626</v>
      </c>
      <c r="CT30" s="36">
        <f t="shared" si="0"/>
        <v>62524810</v>
      </c>
      <c r="CU30" s="36">
        <f t="shared" si="1"/>
        <v>17481067</v>
      </c>
      <c r="CV30" s="36">
        <f t="shared" si="2"/>
        <v>14769014</v>
      </c>
      <c r="CW30" s="36">
        <f t="shared" si="3"/>
        <v>14191319</v>
      </c>
      <c r="CX30" s="36">
        <f t="shared" si="4"/>
        <v>108966210</v>
      </c>
      <c r="CY30" s="4">
        <v>108966209</v>
      </c>
      <c r="CZ30" s="69">
        <f t="shared" si="5"/>
        <v>1</v>
      </c>
    </row>
    <row r="31" spans="1:104" x14ac:dyDescent="0.35">
      <c r="A31" s="15" t="s">
        <v>251</v>
      </c>
      <c r="B31" t="s">
        <v>251</v>
      </c>
      <c r="C31">
        <v>5697985</v>
      </c>
      <c r="D31">
        <v>5307588</v>
      </c>
      <c r="E31">
        <v>356753</v>
      </c>
      <c r="F31">
        <v>33644</v>
      </c>
      <c r="G31">
        <v>5813929</v>
      </c>
      <c r="H31">
        <v>4930743</v>
      </c>
      <c r="I31">
        <v>814518</v>
      </c>
      <c r="J31">
        <v>68668</v>
      </c>
      <c r="K31">
        <v>0</v>
      </c>
      <c r="Q31">
        <v>0</v>
      </c>
      <c r="R31">
        <v>1568214</v>
      </c>
      <c r="U31">
        <v>79794</v>
      </c>
      <c r="Z31">
        <v>5452</v>
      </c>
      <c r="AA31">
        <v>2730</v>
      </c>
      <c r="AF31">
        <v>48277</v>
      </c>
      <c r="AI31">
        <v>4508</v>
      </c>
      <c r="AJ31">
        <v>36193</v>
      </c>
      <c r="AK31">
        <v>0</v>
      </c>
      <c r="AL31">
        <v>12221</v>
      </c>
      <c r="AQ31">
        <v>65694</v>
      </c>
      <c r="AR31">
        <v>178109</v>
      </c>
      <c r="AT31">
        <v>1087030</v>
      </c>
      <c r="AU31">
        <v>32645</v>
      </c>
      <c r="AW31">
        <v>15560</v>
      </c>
      <c r="AY31">
        <v>1909229</v>
      </c>
      <c r="BA31">
        <v>1744</v>
      </c>
      <c r="BB31">
        <v>0</v>
      </c>
      <c r="BC31">
        <v>298284</v>
      </c>
      <c r="BD31">
        <v>156756</v>
      </c>
      <c r="BF31">
        <v>8510</v>
      </c>
      <c r="BG31">
        <v>111360</v>
      </c>
      <c r="BH31">
        <v>725251</v>
      </c>
      <c r="BI31">
        <v>302486</v>
      </c>
      <c r="BJ31">
        <v>245000</v>
      </c>
      <c r="BM31">
        <v>0</v>
      </c>
      <c r="BN31">
        <v>59837</v>
      </c>
      <c r="BQ31">
        <v>439052</v>
      </c>
      <c r="BS31">
        <v>131964</v>
      </c>
      <c r="BW31">
        <v>269154</v>
      </c>
      <c r="BZ31">
        <v>26270</v>
      </c>
      <c r="CC31">
        <v>11664</v>
      </c>
      <c r="CF31">
        <v>267000</v>
      </c>
      <c r="CL31">
        <v>48000</v>
      </c>
      <c r="CN31">
        <v>189000</v>
      </c>
      <c r="CO31">
        <v>30000</v>
      </c>
      <c r="CQ31">
        <v>15695410</v>
      </c>
      <c r="CS31" s="8">
        <v>47086226</v>
      </c>
      <c r="CT31" s="36">
        <f t="shared" si="0"/>
        <v>5697985</v>
      </c>
      <c r="CU31" s="36">
        <f t="shared" si="1"/>
        <v>5813929</v>
      </c>
      <c r="CV31" s="36">
        <f t="shared" si="2"/>
        <v>3477443</v>
      </c>
      <c r="CW31" s="36">
        <f t="shared" si="3"/>
        <v>706052</v>
      </c>
      <c r="CX31" s="36">
        <f t="shared" si="4"/>
        <v>15695409</v>
      </c>
      <c r="CY31" s="4">
        <v>15695410</v>
      </c>
      <c r="CZ31" s="69">
        <f t="shared" si="5"/>
        <v>-1</v>
      </c>
    </row>
    <row r="32" spans="1:104" x14ac:dyDescent="0.35">
      <c r="A32" s="15" t="s">
        <v>255</v>
      </c>
      <c r="B32" t="s">
        <v>255</v>
      </c>
      <c r="C32">
        <v>4388393</v>
      </c>
      <c r="D32">
        <v>4076244</v>
      </c>
      <c r="E32">
        <v>306368</v>
      </c>
      <c r="F32">
        <v>5781</v>
      </c>
      <c r="G32">
        <v>5544558</v>
      </c>
      <c r="H32">
        <v>4152199</v>
      </c>
      <c r="I32">
        <v>1386634</v>
      </c>
      <c r="J32">
        <v>5725</v>
      </c>
      <c r="R32">
        <v>253891</v>
      </c>
      <c r="U32">
        <v>57129</v>
      </c>
      <c r="Y32">
        <v>0</v>
      </c>
      <c r="Z32">
        <v>0</v>
      </c>
      <c r="AA32">
        <v>3848</v>
      </c>
      <c r="AF32">
        <v>65061</v>
      </c>
      <c r="AJ32">
        <v>1521</v>
      </c>
      <c r="AK32">
        <v>0</v>
      </c>
      <c r="AL32">
        <v>27159</v>
      </c>
      <c r="AQ32">
        <v>0</v>
      </c>
      <c r="AR32">
        <v>19193</v>
      </c>
      <c r="AT32">
        <v>0</v>
      </c>
      <c r="AU32">
        <v>79980</v>
      </c>
      <c r="AV32">
        <v>0</v>
      </c>
      <c r="AW32">
        <v>0</v>
      </c>
      <c r="AY32">
        <v>766247</v>
      </c>
      <c r="BB32">
        <v>0</v>
      </c>
      <c r="BC32">
        <v>230485</v>
      </c>
      <c r="BD32">
        <v>18607</v>
      </c>
      <c r="BG32">
        <v>3556</v>
      </c>
      <c r="BH32">
        <v>11345</v>
      </c>
      <c r="BI32">
        <v>502254</v>
      </c>
      <c r="BQ32">
        <v>963124</v>
      </c>
      <c r="BS32">
        <v>564278</v>
      </c>
      <c r="BU32">
        <v>357</v>
      </c>
      <c r="BV32">
        <v>194117</v>
      </c>
      <c r="BW32">
        <v>187893</v>
      </c>
      <c r="BY32">
        <v>0</v>
      </c>
      <c r="CA32">
        <v>16478</v>
      </c>
      <c r="CD32">
        <v>13327</v>
      </c>
      <c r="CE32">
        <v>13327</v>
      </c>
      <c r="CF32">
        <v>0</v>
      </c>
      <c r="CL32">
        <v>0</v>
      </c>
      <c r="CN32">
        <v>0</v>
      </c>
      <c r="CO32">
        <v>0</v>
      </c>
      <c r="CQ32">
        <v>11929539</v>
      </c>
      <c r="CS32" s="8">
        <v>35788618</v>
      </c>
      <c r="CT32" s="36">
        <f t="shared" si="0"/>
        <v>4388393</v>
      </c>
      <c r="CU32" s="36">
        <f t="shared" si="1"/>
        <v>5544558</v>
      </c>
      <c r="CV32" s="36">
        <f t="shared" si="2"/>
        <v>1020138</v>
      </c>
      <c r="CW32" s="36">
        <f t="shared" si="3"/>
        <v>976451</v>
      </c>
      <c r="CX32" s="36">
        <f t="shared" si="4"/>
        <v>11929540</v>
      </c>
      <c r="CY32" s="4">
        <v>11929539</v>
      </c>
      <c r="CZ32" s="69">
        <f t="shared" si="5"/>
        <v>1</v>
      </c>
    </row>
    <row r="33" spans="1:104" x14ac:dyDescent="0.35">
      <c r="A33" s="15" t="s">
        <v>261</v>
      </c>
      <c r="B33" t="s">
        <v>261</v>
      </c>
      <c r="C33">
        <v>31174651</v>
      </c>
      <c r="D33">
        <v>24118334</v>
      </c>
      <c r="E33">
        <v>3946601</v>
      </c>
      <c r="F33">
        <v>3109717</v>
      </c>
      <c r="G33">
        <v>28979718</v>
      </c>
      <c r="H33">
        <v>16342864</v>
      </c>
      <c r="I33">
        <v>12252203</v>
      </c>
      <c r="J33">
        <v>384651</v>
      </c>
      <c r="K33">
        <v>12800000</v>
      </c>
      <c r="Q33">
        <v>12800000</v>
      </c>
      <c r="R33">
        <v>7061840</v>
      </c>
      <c r="U33">
        <v>246358</v>
      </c>
      <c r="X33">
        <v>0</v>
      </c>
      <c r="Z33">
        <v>31348</v>
      </c>
      <c r="AA33">
        <v>51878</v>
      </c>
      <c r="AB33">
        <v>4778</v>
      </c>
      <c r="AF33">
        <v>1089433</v>
      </c>
      <c r="AJ33">
        <v>601423</v>
      </c>
      <c r="AK33">
        <v>20708</v>
      </c>
      <c r="AL33">
        <v>70612</v>
      </c>
      <c r="AQ33">
        <v>10390</v>
      </c>
      <c r="AR33">
        <v>138741</v>
      </c>
      <c r="AT33">
        <v>1739248</v>
      </c>
      <c r="AU33">
        <v>133845</v>
      </c>
      <c r="AV33">
        <v>2008351</v>
      </c>
      <c r="AW33">
        <v>0</v>
      </c>
      <c r="AX33">
        <v>914725</v>
      </c>
      <c r="AY33">
        <v>11168415</v>
      </c>
      <c r="AZ33">
        <v>11158</v>
      </c>
      <c r="BA33">
        <v>1744</v>
      </c>
      <c r="BB33">
        <v>0</v>
      </c>
      <c r="BC33">
        <v>445116</v>
      </c>
      <c r="BD33">
        <v>0</v>
      </c>
      <c r="BF33">
        <v>3928</v>
      </c>
      <c r="BG33">
        <v>0</v>
      </c>
      <c r="BH33">
        <v>3410324</v>
      </c>
      <c r="BI33">
        <v>6561145</v>
      </c>
      <c r="BJ33">
        <v>735000</v>
      </c>
      <c r="BM33">
        <v>0</v>
      </c>
      <c r="BQ33">
        <v>4057961</v>
      </c>
      <c r="BS33">
        <v>3403562</v>
      </c>
      <c r="BT33">
        <v>4908</v>
      </c>
      <c r="BV33">
        <v>58361</v>
      </c>
      <c r="BW33">
        <v>34235</v>
      </c>
      <c r="BX33">
        <v>126146</v>
      </c>
      <c r="BY33">
        <v>363127</v>
      </c>
      <c r="BZ33">
        <v>13920</v>
      </c>
      <c r="CB33">
        <v>963</v>
      </c>
      <c r="CC33">
        <v>52738</v>
      </c>
      <c r="CD33">
        <v>108404</v>
      </c>
      <c r="CE33">
        <v>108404</v>
      </c>
      <c r="CF33">
        <v>5339000</v>
      </c>
      <c r="CI33">
        <v>125000</v>
      </c>
      <c r="CL33">
        <v>0</v>
      </c>
      <c r="CM33">
        <v>450000</v>
      </c>
      <c r="CN33">
        <v>714000</v>
      </c>
      <c r="CO33">
        <v>1050000</v>
      </c>
      <c r="CP33">
        <v>3000000</v>
      </c>
      <c r="CQ33">
        <v>100689987</v>
      </c>
      <c r="CS33" s="8">
        <v>302069963</v>
      </c>
      <c r="CT33" s="36">
        <f t="shared" si="0"/>
        <v>31174651</v>
      </c>
      <c r="CU33" s="36">
        <f t="shared" si="1"/>
        <v>28979718</v>
      </c>
      <c r="CV33" s="36">
        <f t="shared" si="2"/>
        <v>31030255</v>
      </c>
      <c r="CW33" s="36">
        <f t="shared" si="3"/>
        <v>9505365</v>
      </c>
      <c r="CX33" s="36">
        <f t="shared" si="4"/>
        <v>100689989</v>
      </c>
      <c r="CY33" s="4">
        <v>100689987</v>
      </c>
      <c r="CZ33" s="69">
        <f t="shared" si="5"/>
        <v>2</v>
      </c>
    </row>
    <row r="34" spans="1:104" x14ac:dyDescent="0.35">
      <c r="A34" s="15" t="s">
        <v>270</v>
      </c>
      <c r="B34" t="s">
        <v>270</v>
      </c>
      <c r="C34">
        <v>9862594</v>
      </c>
      <c r="D34">
        <v>9680078</v>
      </c>
      <c r="E34">
        <v>38130</v>
      </c>
      <c r="F34">
        <v>144387</v>
      </c>
      <c r="G34">
        <v>12487576</v>
      </c>
      <c r="H34">
        <v>9854028</v>
      </c>
      <c r="I34">
        <v>2596509</v>
      </c>
      <c r="J34">
        <v>37038</v>
      </c>
      <c r="K34">
        <v>813660</v>
      </c>
      <c r="Q34">
        <v>813660</v>
      </c>
      <c r="R34">
        <v>3096529</v>
      </c>
      <c r="U34">
        <v>2962</v>
      </c>
      <c r="Z34">
        <v>12267</v>
      </c>
      <c r="AA34">
        <v>161096</v>
      </c>
      <c r="AB34">
        <v>0</v>
      </c>
      <c r="AF34">
        <v>125973</v>
      </c>
      <c r="AJ34">
        <v>233231</v>
      </c>
      <c r="AK34">
        <v>0</v>
      </c>
      <c r="AL34">
        <v>12221</v>
      </c>
      <c r="AQ34">
        <v>62677</v>
      </c>
      <c r="AR34">
        <v>1623419</v>
      </c>
      <c r="AT34">
        <v>434812</v>
      </c>
      <c r="AU34">
        <v>550</v>
      </c>
      <c r="AV34">
        <v>427321</v>
      </c>
      <c r="AW34">
        <v>0</v>
      </c>
      <c r="AY34">
        <v>517960</v>
      </c>
      <c r="BA34">
        <v>1744</v>
      </c>
      <c r="BB34">
        <v>0</v>
      </c>
      <c r="BC34">
        <v>32715</v>
      </c>
      <c r="BD34">
        <v>401415</v>
      </c>
      <c r="BF34">
        <v>1436</v>
      </c>
      <c r="BG34">
        <v>0</v>
      </c>
      <c r="BH34">
        <v>13302</v>
      </c>
      <c r="BI34">
        <v>18347</v>
      </c>
      <c r="BJ34">
        <v>49000</v>
      </c>
      <c r="BM34">
        <v>0</v>
      </c>
      <c r="BN34">
        <v>0</v>
      </c>
      <c r="BQ34">
        <v>1639335</v>
      </c>
      <c r="BS34">
        <v>534623</v>
      </c>
      <c r="BT34">
        <v>11444</v>
      </c>
      <c r="BU34">
        <v>3684</v>
      </c>
      <c r="BV34">
        <v>463691</v>
      </c>
      <c r="BW34">
        <v>615465</v>
      </c>
      <c r="BY34">
        <v>0</v>
      </c>
      <c r="CA34">
        <v>10428</v>
      </c>
      <c r="CD34">
        <v>9426</v>
      </c>
      <c r="CE34">
        <v>9426</v>
      </c>
      <c r="CF34">
        <v>125000</v>
      </c>
      <c r="CI34">
        <v>125000</v>
      </c>
      <c r="CL34">
        <v>0</v>
      </c>
      <c r="CN34">
        <v>0</v>
      </c>
      <c r="CO34">
        <v>0</v>
      </c>
      <c r="CQ34">
        <v>28552080</v>
      </c>
      <c r="CS34" s="8">
        <v>85656239</v>
      </c>
      <c r="CT34" s="36">
        <f t="shared" si="0"/>
        <v>9862594</v>
      </c>
      <c r="CU34" s="36">
        <f t="shared" si="1"/>
        <v>12487576</v>
      </c>
      <c r="CV34" s="36">
        <f t="shared" si="2"/>
        <v>4428149</v>
      </c>
      <c r="CW34" s="36">
        <f t="shared" si="3"/>
        <v>1773761</v>
      </c>
      <c r="CX34" s="36">
        <f t="shared" si="4"/>
        <v>28552080</v>
      </c>
      <c r="CY34" s="4">
        <v>28552080</v>
      </c>
      <c r="CZ34" s="69">
        <f t="shared" si="5"/>
        <v>0</v>
      </c>
    </row>
    <row r="35" spans="1:104" x14ac:dyDescent="0.35">
      <c r="A35" s="15" t="s">
        <v>1925</v>
      </c>
      <c r="B35" t="s">
        <v>1925</v>
      </c>
      <c r="C35">
        <v>23587583</v>
      </c>
      <c r="D35">
        <v>18691668</v>
      </c>
      <c r="E35">
        <v>2831092</v>
      </c>
      <c r="F35">
        <v>2064823</v>
      </c>
      <c r="G35">
        <v>19439641</v>
      </c>
      <c r="H35">
        <v>11834035</v>
      </c>
      <c r="I35">
        <v>7580068</v>
      </c>
      <c r="J35">
        <v>25538</v>
      </c>
      <c r="K35">
        <v>0</v>
      </c>
      <c r="O35">
        <v>0</v>
      </c>
      <c r="Q35">
        <v>0</v>
      </c>
      <c r="R35">
        <v>4282681</v>
      </c>
      <c r="U35">
        <v>455760</v>
      </c>
      <c r="Z35">
        <v>17288</v>
      </c>
      <c r="AA35">
        <v>5387</v>
      </c>
      <c r="AB35">
        <v>1026</v>
      </c>
      <c r="AF35">
        <v>383319</v>
      </c>
      <c r="AG35">
        <v>212220</v>
      </c>
      <c r="AH35">
        <v>1152230</v>
      </c>
      <c r="AJ35">
        <v>187476</v>
      </c>
      <c r="AK35">
        <v>0</v>
      </c>
      <c r="AL35">
        <v>19011</v>
      </c>
      <c r="AQ35">
        <v>132728</v>
      </c>
      <c r="AR35">
        <v>575000</v>
      </c>
      <c r="AT35">
        <v>543515</v>
      </c>
      <c r="AU35">
        <v>306864</v>
      </c>
      <c r="AV35">
        <v>256393</v>
      </c>
      <c r="AW35">
        <v>34463</v>
      </c>
      <c r="AX35">
        <v>0</v>
      </c>
      <c r="AY35">
        <v>5684466</v>
      </c>
      <c r="BA35">
        <v>87115</v>
      </c>
      <c r="BB35">
        <v>0</v>
      </c>
      <c r="BC35">
        <v>909000</v>
      </c>
      <c r="BD35">
        <v>21037</v>
      </c>
      <c r="BF35">
        <v>6969</v>
      </c>
      <c r="BG35">
        <v>0</v>
      </c>
      <c r="BH35">
        <v>95170</v>
      </c>
      <c r="BI35">
        <v>4553042</v>
      </c>
      <c r="BJ35">
        <v>0</v>
      </c>
      <c r="BK35">
        <v>0</v>
      </c>
      <c r="BL35">
        <v>0</v>
      </c>
      <c r="BM35">
        <v>0</v>
      </c>
      <c r="BN35">
        <v>1024</v>
      </c>
      <c r="BP35">
        <v>11108</v>
      </c>
      <c r="BQ35">
        <v>3229378</v>
      </c>
      <c r="BS35">
        <v>470168</v>
      </c>
      <c r="BT35">
        <v>14965</v>
      </c>
      <c r="BU35">
        <v>9473</v>
      </c>
      <c r="BV35">
        <v>678555</v>
      </c>
      <c r="BW35">
        <v>1725836</v>
      </c>
      <c r="BX35">
        <v>120564</v>
      </c>
      <c r="BY35">
        <v>138253</v>
      </c>
      <c r="BZ35">
        <v>4883</v>
      </c>
      <c r="CA35">
        <v>37251</v>
      </c>
      <c r="CC35">
        <v>29431</v>
      </c>
      <c r="CD35">
        <v>108404</v>
      </c>
      <c r="CE35">
        <v>108404</v>
      </c>
      <c r="CF35">
        <v>125000</v>
      </c>
      <c r="CI35">
        <v>125000</v>
      </c>
      <c r="CM35">
        <v>0</v>
      </c>
      <c r="CN35">
        <v>0</v>
      </c>
      <c r="CO35">
        <v>0</v>
      </c>
      <c r="CP35">
        <v>0</v>
      </c>
      <c r="CQ35">
        <v>56457153</v>
      </c>
      <c r="CS35" s="8">
        <v>169371458</v>
      </c>
      <c r="CT35" s="36">
        <f t="shared" si="0"/>
        <v>23587583</v>
      </c>
      <c r="CU35" s="36">
        <f t="shared" si="1"/>
        <v>19439641</v>
      </c>
      <c r="CV35" s="36">
        <f t="shared" si="2"/>
        <v>9967147</v>
      </c>
      <c r="CW35" s="36">
        <f t="shared" si="3"/>
        <v>3462782</v>
      </c>
      <c r="CX35" s="36">
        <f t="shared" si="4"/>
        <v>56457153</v>
      </c>
      <c r="CY35" s="4">
        <v>56457153</v>
      </c>
      <c r="CZ35" s="69">
        <f t="shared" si="5"/>
        <v>0</v>
      </c>
    </row>
    <row r="36" spans="1:104" x14ac:dyDescent="0.35">
      <c r="A36" s="15" t="s">
        <v>1927</v>
      </c>
      <c r="B36" t="s">
        <v>1927</v>
      </c>
      <c r="C36">
        <v>3629518</v>
      </c>
      <c r="D36">
        <v>3458414</v>
      </c>
      <c r="E36">
        <v>147324</v>
      </c>
      <c r="F36">
        <v>23780</v>
      </c>
      <c r="G36">
        <v>4104078</v>
      </c>
      <c r="H36">
        <v>2608659</v>
      </c>
      <c r="I36">
        <v>1467793</v>
      </c>
      <c r="J36">
        <v>27626</v>
      </c>
      <c r="K36">
        <v>0</v>
      </c>
      <c r="Q36">
        <v>0</v>
      </c>
      <c r="R36">
        <v>355647</v>
      </c>
      <c r="U36">
        <v>120787</v>
      </c>
      <c r="AA36">
        <v>5461</v>
      </c>
      <c r="AF36">
        <v>161397</v>
      </c>
      <c r="AJ36">
        <v>17200</v>
      </c>
      <c r="AK36">
        <v>2123</v>
      </c>
      <c r="AL36">
        <v>9506</v>
      </c>
      <c r="AQ36">
        <v>0</v>
      </c>
      <c r="AR36">
        <v>0</v>
      </c>
      <c r="AT36">
        <v>0</v>
      </c>
      <c r="AU36">
        <v>39174</v>
      </c>
      <c r="AV36">
        <v>0</v>
      </c>
      <c r="AY36">
        <v>130796</v>
      </c>
      <c r="BB36">
        <v>0</v>
      </c>
      <c r="BC36">
        <v>4500</v>
      </c>
      <c r="BD36">
        <v>31411</v>
      </c>
      <c r="BG36">
        <v>0</v>
      </c>
      <c r="BH36">
        <v>8962</v>
      </c>
      <c r="BI36">
        <v>36923</v>
      </c>
      <c r="BJ36">
        <v>49000</v>
      </c>
      <c r="BM36">
        <v>0</v>
      </c>
      <c r="BN36">
        <v>0</v>
      </c>
      <c r="BQ36">
        <v>407885</v>
      </c>
      <c r="BS36">
        <v>78953</v>
      </c>
      <c r="BW36">
        <v>308090</v>
      </c>
      <c r="CA36">
        <v>19675</v>
      </c>
      <c r="CC36">
        <v>1166</v>
      </c>
      <c r="CF36">
        <v>0</v>
      </c>
      <c r="CL36">
        <v>0</v>
      </c>
      <c r="CM36">
        <v>0</v>
      </c>
      <c r="CN36">
        <v>0</v>
      </c>
      <c r="CO36">
        <v>0</v>
      </c>
      <c r="CP36">
        <v>0</v>
      </c>
      <c r="CQ36">
        <v>8627924</v>
      </c>
      <c r="CS36" s="8">
        <v>25883772</v>
      </c>
      <c r="CT36" s="36">
        <f t="shared" si="0"/>
        <v>3629518</v>
      </c>
      <c r="CU36" s="36">
        <f t="shared" si="1"/>
        <v>4104078</v>
      </c>
      <c r="CV36" s="36">
        <f t="shared" si="2"/>
        <v>486443</v>
      </c>
      <c r="CW36" s="36">
        <f t="shared" si="3"/>
        <v>407885</v>
      </c>
      <c r="CX36" s="36">
        <f t="shared" si="4"/>
        <v>8627924</v>
      </c>
      <c r="CY36" s="4">
        <v>8627924</v>
      </c>
      <c r="CZ36" s="69">
        <f t="shared" si="5"/>
        <v>0</v>
      </c>
    </row>
    <row r="37" spans="1:104" x14ac:dyDescent="0.35">
      <c r="A37" s="15" t="s">
        <v>1928</v>
      </c>
      <c r="B37" t="s">
        <v>1928</v>
      </c>
      <c r="C37">
        <v>6626568</v>
      </c>
      <c r="D37">
        <v>5458679</v>
      </c>
      <c r="E37">
        <v>559721</v>
      </c>
      <c r="F37">
        <v>608169</v>
      </c>
      <c r="G37">
        <v>9966593</v>
      </c>
      <c r="H37">
        <v>7563686</v>
      </c>
      <c r="I37">
        <v>2385754</v>
      </c>
      <c r="J37">
        <v>17153</v>
      </c>
      <c r="K37">
        <v>0</v>
      </c>
      <c r="Q37">
        <v>0</v>
      </c>
      <c r="R37">
        <v>1654868</v>
      </c>
      <c r="U37">
        <v>119154</v>
      </c>
      <c r="AA37">
        <v>31152</v>
      </c>
      <c r="AB37">
        <v>2390</v>
      </c>
      <c r="AC37">
        <v>11061</v>
      </c>
      <c r="AF37">
        <v>450568</v>
      </c>
      <c r="AJ37">
        <v>34848</v>
      </c>
      <c r="AK37">
        <v>24849</v>
      </c>
      <c r="AL37">
        <v>44133</v>
      </c>
      <c r="AQ37">
        <v>16088</v>
      </c>
      <c r="AR37">
        <v>355421</v>
      </c>
      <c r="AT37">
        <v>217406</v>
      </c>
      <c r="AU37">
        <v>91406</v>
      </c>
      <c r="AV37">
        <v>256393</v>
      </c>
      <c r="AY37">
        <v>92782</v>
      </c>
      <c r="AZ37">
        <v>11158</v>
      </c>
      <c r="BA37">
        <v>0</v>
      </c>
      <c r="BB37">
        <v>0</v>
      </c>
      <c r="BC37">
        <v>9000</v>
      </c>
      <c r="BD37">
        <v>0</v>
      </c>
      <c r="BG37">
        <v>0</v>
      </c>
      <c r="BH37">
        <v>13427</v>
      </c>
      <c r="BI37">
        <v>10197</v>
      </c>
      <c r="BJ37">
        <v>49000</v>
      </c>
      <c r="BM37">
        <v>0</v>
      </c>
      <c r="BN37">
        <v>0</v>
      </c>
      <c r="BQ37">
        <v>820420</v>
      </c>
      <c r="BS37">
        <v>70282</v>
      </c>
      <c r="BW37">
        <v>726810</v>
      </c>
      <c r="CC37">
        <v>23328</v>
      </c>
      <c r="CF37">
        <v>0</v>
      </c>
      <c r="CL37">
        <v>0</v>
      </c>
      <c r="CM37">
        <v>0</v>
      </c>
      <c r="CN37">
        <v>0</v>
      </c>
      <c r="CO37">
        <v>0</v>
      </c>
      <c r="CP37">
        <v>0</v>
      </c>
      <c r="CQ37">
        <v>19161231</v>
      </c>
      <c r="CS37" s="8">
        <v>57483695</v>
      </c>
      <c r="CT37" s="36">
        <f t="shared" si="0"/>
        <v>6626568</v>
      </c>
      <c r="CU37" s="36">
        <f t="shared" si="1"/>
        <v>9966593</v>
      </c>
      <c r="CV37" s="36">
        <f t="shared" si="2"/>
        <v>1747650</v>
      </c>
      <c r="CW37" s="36">
        <f t="shared" si="3"/>
        <v>820420</v>
      </c>
      <c r="CX37" s="36">
        <f t="shared" si="4"/>
        <v>19161231</v>
      </c>
      <c r="CY37" s="4">
        <v>19161231</v>
      </c>
      <c r="CZ37" s="69">
        <f t="shared" si="5"/>
        <v>0</v>
      </c>
    </row>
    <row r="38" spans="1:104" x14ac:dyDescent="0.35">
      <c r="A38" s="15" t="s">
        <v>1929</v>
      </c>
      <c r="B38" t="s">
        <v>1929</v>
      </c>
      <c r="C38">
        <v>2969958</v>
      </c>
      <c r="D38">
        <v>2331798</v>
      </c>
      <c r="E38">
        <v>344310</v>
      </c>
      <c r="F38">
        <v>293851</v>
      </c>
      <c r="G38">
        <v>4706729</v>
      </c>
      <c r="H38">
        <v>3971154</v>
      </c>
      <c r="I38">
        <v>703585</v>
      </c>
      <c r="J38">
        <v>31991</v>
      </c>
      <c r="R38">
        <v>463888</v>
      </c>
      <c r="U38">
        <v>19587</v>
      </c>
      <c r="AF38">
        <v>208472</v>
      </c>
      <c r="AI38">
        <v>4508</v>
      </c>
      <c r="AJ38">
        <v>7604</v>
      </c>
      <c r="AK38">
        <v>0</v>
      </c>
      <c r="AL38">
        <v>2037</v>
      </c>
      <c r="AQ38">
        <v>16088</v>
      </c>
      <c r="AR38">
        <v>0</v>
      </c>
      <c r="AT38">
        <v>108703</v>
      </c>
      <c r="AU38">
        <v>11426</v>
      </c>
      <c r="AV38">
        <v>85464</v>
      </c>
      <c r="AY38">
        <v>275922</v>
      </c>
      <c r="BB38">
        <v>0</v>
      </c>
      <c r="BC38">
        <v>52417</v>
      </c>
      <c r="BD38">
        <v>0</v>
      </c>
      <c r="BG38">
        <v>0</v>
      </c>
      <c r="BH38">
        <v>2660</v>
      </c>
      <c r="BI38">
        <v>73845</v>
      </c>
      <c r="BJ38">
        <v>147000</v>
      </c>
      <c r="BM38">
        <v>0</v>
      </c>
      <c r="BN38">
        <v>0</v>
      </c>
      <c r="BQ38">
        <v>422818</v>
      </c>
      <c r="BS38">
        <v>71057</v>
      </c>
      <c r="BW38">
        <v>349428</v>
      </c>
      <c r="CC38">
        <v>2333</v>
      </c>
      <c r="CF38">
        <v>0</v>
      </c>
      <c r="CL38">
        <v>0</v>
      </c>
      <c r="CN38">
        <v>0</v>
      </c>
      <c r="CO38">
        <v>0</v>
      </c>
      <c r="CQ38">
        <v>8839317</v>
      </c>
      <c r="CS38" s="8">
        <v>26517950</v>
      </c>
      <c r="CT38" s="36">
        <f t="shared" si="0"/>
        <v>2969958</v>
      </c>
      <c r="CU38" s="36">
        <f t="shared" si="1"/>
        <v>4706729</v>
      </c>
      <c r="CV38" s="36">
        <f t="shared" si="2"/>
        <v>739810</v>
      </c>
      <c r="CW38" s="36">
        <f t="shared" si="3"/>
        <v>422818</v>
      </c>
      <c r="CX38" s="36">
        <f t="shared" si="4"/>
        <v>8839315</v>
      </c>
      <c r="CY38" s="4">
        <v>8839317</v>
      </c>
      <c r="CZ38" s="69">
        <f t="shared" si="5"/>
        <v>-2</v>
      </c>
    </row>
    <row r="39" spans="1:104" x14ac:dyDescent="0.35">
      <c r="A39" s="15" t="s">
        <v>1930</v>
      </c>
      <c r="B39" t="s">
        <v>1930</v>
      </c>
      <c r="C39">
        <v>1841813</v>
      </c>
      <c r="D39">
        <v>1508169</v>
      </c>
      <c r="E39">
        <v>92948</v>
      </c>
      <c r="F39">
        <v>240695</v>
      </c>
      <c r="G39">
        <v>2943477</v>
      </c>
      <c r="H39">
        <v>2077725</v>
      </c>
      <c r="I39">
        <v>812694</v>
      </c>
      <c r="J39">
        <v>53058</v>
      </c>
      <c r="R39">
        <v>203611</v>
      </c>
      <c r="U39">
        <v>29381</v>
      </c>
      <c r="AF39">
        <v>134498</v>
      </c>
      <c r="AJ39">
        <v>3041</v>
      </c>
      <c r="AK39">
        <v>0</v>
      </c>
      <c r="AL39">
        <v>20369</v>
      </c>
      <c r="AQ39">
        <v>0</v>
      </c>
      <c r="AR39">
        <v>0</v>
      </c>
      <c r="AT39">
        <v>0</v>
      </c>
      <c r="AU39">
        <v>16323</v>
      </c>
      <c r="AY39">
        <v>189548</v>
      </c>
      <c r="BB39">
        <v>0</v>
      </c>
      <c r="BC39">
        <v>0</v>
      </c>
      <c r="BD39">
        <v>12542</v>
      </c>
      <c r="BG39">
        <v>0</v>
      </c>
      <c r="BH39">
        <v>79007</v>
      </c>
      <c r="BJ39">
        <v>98000</v>
      </c>
      <c r="BM39">
        <v>0</v>
      </c>
      <c r="BQ39">
        <v>715606</v>
      </c>
      <c r="BS39">
        <v>94743</v>
      </c>
      <c r="BU39">
        <v>107</v>
      </c>
      <c r="BV39">
        <v>325026</v>
      </c>
      <c r="BW39">
        <v>267662</v>
      </c>
      <c r="BZ39">
        <v>1386</v>
      </c>
      <c r="CA39">
        <v>18301</v>
      </c>
      <c r="CB39">
        <v>854</v>
      </c>
      <c r="CC39">
        <v>7527</v>
      </c>
      <c r="CF39">
        <v>0</v>
      </c>
      <c r="CL39">
        <v>0</v>
      </c>
      <c r="CM39">
        <v>0</v>
      </c>
      <c r="CN39">
        <v>0</v>
      </c>
      <c r="CO39">
        <v>0</v>
      </c>
      <c r="CP39">
        <v>0</v>
      </c>
      <c r="CQ39">
        <v>5894055</v>
      </c>
      <c r="CS39" s="8">
        <v>17682166</v>
      </c>
      <c r="CT39" s="36">
        <f t="shared" si="0"/>
        <v>1841813</v>
      </c>
      <c r="CU39" s="36">
        <f t="shared" si="1"/>
        <v>2943477</v>
      </c>
      <c r="CV39" s="36">
        <f t="shared" si="2"/>
        <v>393159</v>
      </c>
      <c r="CW39" s="36">
        <f t="shared" si="3"/>
        <v>715606</v>
      </c>
      <c r="CX39" s="36">
        <f t="shared" si="4"/>
        <v>5894055</v>
      </c>
      <c r="CY39" s="4">
        <v>5894055</v>
      </c>
      <c r="CZ39" s="69">
        <f t="shared" si="5"/>
        <v>0</v>
      </c>
    </row>
    <row r="40" spans="1:104" x14ac:dyDescent="0.35">
      <c r="A40" s="15" t="s">
        <v>1931</v>
      </c>
      <c r="B40" t="s">
        <v>1931</v>
      </c>
      <c r="C40">
        <v>1254981</v>
      </c>
      <c r="D40">
        <v>1017999</v>
      </c>
      <c r="E40">
        <v>114291</v>
      </c>
      <c r="F40">
        <v>122691</v>
      </c>
      <c r="G40">
        <v>2532708</v>
      </c>
      <c r="H40">
        <v>2036355</v>
      </c>
      <c r="I40">
        <v>482176</v>
      </c>
      <c r="J40">
        <v>14176</v>
      </c>
      <c r="R40">
        <v>373804</v>
      </c>
      <c r="U40">
        <v>29381</v>
      </c>
      <c r="AA40">
        <v>1539</v>
      </c>
      <c r="AF40">
        <v>67249</v>
      </c>
      <c r="AJ40">
        <v>0</v>
      </c>
      <c r="AK40">
        <v>0</v>
      </c>
      <c r="AL40">
        <v>17653</v>
      </c>
      <c r="AQ40">
        <v>4022</v>
      </c>
      <c r="AR40">
        <v>50000</v>
      </c>
      <c r="AT40">
        <v>108703</v>
      </c>
      <c r="AU40">
        <v>9794</v>
      </c>
      <c r="AV40">
        <v>85464</v>
      </c>
      <c r="AY40">
        <v>50436</v>
      </c>
      <c r="BB40">
        <v>0</v>
      </c>
      <c r="BC40">
        <v>0</v>
      </c>
      <c r="BD40">
        <v>0</v>
      </c>
      <c r="BF40">
        <v>1436</v>
      </c>
      <c r="BG40">
        <v>0</v>
      </c>
      <c r="BH40">
        <v>0</v>
      </c>
      <c r="BJ40">
        <v>49000</v>
      </c>
      <c r="BM40">
        <v>0</v>
      </c>
      <c r="BQ40">
        <v>160848</v>
      </c>
      <c r="BS40">
        <v>11279</v>
      </c>
      <c r="BW40">
        <v>149569</v>
      </c>
      <c r="CF40">
        <v>0</v>
      </c>
      <c r="CL40">
        <v>0</v>
      </c>
      <c r="CM40">
        <v>0</v>
      </c>
      <c r="CN40">
        <v>0</v>
      </c>
      <c r="CO40">
        <v>0</v>
      </c>
      <c r="CP40">
        <v>0</v>
      </c>
      <c r="CQ40">
        <v>4372776</v>
      </c>
      <c r="CS40" s="8">
        <v>13118330</v>
      </c>
      <c r="CT40" s="36">
        <f t="shared" si="0"/>
        <v>1254981</v>
      </c>
      <c r="CU40" s="36">
        <f t="shared" si="1"/>
        <v>2532708</v>
      </c>
      <c r="CV40" s="36">
        <f t="shared" si="2"/>
        <v>424240</v>
      </c>
      <c r="CW40" s="36">
        <f t="shared" si="3"/>
        <v>160848</v>
      </c>
      <c r="CX40" s="36">
        <f t="shared" si="4"/>
        <v>4372777</v>
      </c>
      <c r="CY40" s="4">
        <v>4372776</v>
      </c>
      <c r="CZ40" s="69">
        <f t="shared" si="5"/>
        <v>1</v>
      </c>
    </row>
    <row r="41" spans="1:104" x14ac:dyDescent="0.35">
      <c r="A41" s="15" t="s">
        <v>1932</v>
      </c>
      <c r="B41" t="s">
        <v>1932</v>
      </c>
      <c r="C41">
        <v>2046009</v>
      </c>
      <c r="D41">
        <v>1575284</v>
      </c>
      <c r="E41">
        <v>244432</v>
      </c>
      <c r="F41">
        <v>226292</v>
      </c>
      <c r="G41">
        <v>4509597</v>
      </c>
      <c r="H41">
        <v>3530407</v>
      </c>
      <c r="I41">
        <v>928065</v>
      </c>
      <c r="J41">
        <v>51125</v>
      </c>
      <c r="K41">
        <v>800000</v>
      </c>
      <c r="Q41">
        <v>800000</v>
      </c>
      <c r="R41">
        <v>632063</v>
      </c>
      <c r="U41">
        <v>34277</v>
      </c>
      <c r="AA41">
        <v>8774</v>
      </c>
      <c r="AF41">
        <v>134498</v>
      </c>
      <c r="AJ41">
        <v>5788</v>
      </c>
      <c r="AK41">
        <v>0</v>
      </c>
      <c r="AL41">
        <v>1477</v>
      </c>
      <c r="AQ41">
        <v>16088</v>
      </c>
      <c r="AR41">
        <v>0</v>
      </c>
      <c r="AT41">
        <v>326109</v>
      </c>
      <c r="AU41">
        <v>19587</v>
      </c>
      <c r="AV41">
        <v>85464</v>
      </c>
      <c r="AY41">
        <v>220065</v>
      </c>
      <c r="BB41">
        <v>0</v>
      </c>
      <c r="BC41">
        <v>48220</v>
      </c>
      <c r="BD41">
        <v>0</v>
      </c>
      <c r="BG41">
        <v>0</v>
      </c>
      <c r="BH41">
        <v>0</v>
      </c>
      <c r="BI41">
        <v>73845</v>
      </c>
      <c r="BJ41">
        <v>98000</v>
      </c>
      <c r="BM41">
        <v>0</v>
      </c>
      <c r="BN41">
        <v>0</v>
      </c>
      <c r="BQ41">
        <v>370201</v>
      </c>
      <c r="BS41">
        <v>45116</v>
      </c>
      <c r="BW41">
        <v>281381</v>
      </c>
      <c r="BY41">
        <v>41371</v>
      </c>
      <c r="CC41">
        <v>2333</v>
      </c>
      <c r="CF41">
        <v>0</v>
      </c>
      <c r="CL41">
        <v>0</v>
      </c>
      <c r="CN41">
        <v>0</v>
      </c>
      <c r="CO41">
        <v>0</v>
      </c>
      <c r="CQ41">
        <v>8577936</v>
      </c>
      <c r="CS41" s="8">
        <v>25733804</v>
      </c>
      <c r="CT41" s="36">
        <f t="shared" si="0"/>
        <v>2046009</v>
      </c>
      <c r="CU41" s="36">
        <f t="shared" si="1"/>
        <v>4509597</v>
      </c>
      <c r="CV41" s="36">
        <f t="shared" si="2"/>
        <v>1652128</v>
      </c>
      <c r="CW41" s="36">
        <f t="shared" si="3"/>
        <v>370201</v>
      </c>
      <c r="CX41" s="36">
        <f t="shared" si="4"/>
        <v>8577935</v>
      </c>
      <c r="CY41" s="4">
        <v>8577936</v>
      </c>
      <c r="CZ41" s="69">
        <f t="shared" si="5"/>
        <v>-1</v>
      </c>
    </row>
    <row r="42" spans="1:104" x14ac:dyDescent="0.35">
      <c r="A42" s="15" t="s">
        <v>1933</v>
      </c>
      <c r="B42" t="s">
        <v>1933</v>
      </c>
      <c r="C42">
        <v>22544253</v>
      </c>
      <c r="D42">
        <v>17686956</v>
      </c>
      <c r="E42">
        <v>2475461</v>
      </c>
      <c r="F42">
        <v>2381837</v>
      </c>
      <c r="G42">
        <v>32312682</v>
      </c>
      <c r="H42">
        <v>22837537</v>
      </c>
      <c r="I42">
        <v>9122321</v>
      </c>
      <c r="J42">
        <v>352825</v>
      </c>
      <c r="K42">
        <v>1628760</v>
      </c>
      <c r="L42">
        <v>9660</v>
      </c>
      <c r="N42">
        <v>6940</v>
      </c>
      <c r="O42">
        <v>12160</v>
      </c>
      <c r="Q42">
        <v>1600000</v>
      </c>
      <c r="R42">
        <v>4196648</v>
      </c>
      <c r="S42">
        <v>3849</v>
      </c>
      <c r="U42">
        <v>380314</v>
      </c>
      <c r="Z42">
        <v>8644</v>
      </c>
      <c r="AA42">
        <v>9656</v>
      </c>
      <c r="AB42">
        <v>9234</v>
      </c>
      <c r="AF42">
        <v>652607</v>
      </c>
      <c r="AJ42">
        <v>822459</v>
      </c>
      <c r="AK42">
        <v>0</v>
      </c>
      <c r="AL42">
        <v>81595</v>
      </c>
      <c r="AQ42">
        <v>36198</v>
      </c>
      <c r="AR42">
        <v>606486</v>
      </c>
      <c r="AT42">
        <v>652218</v>
      </c>
      <c r="AU42">
        <v>156427</v>
      </c>
      <c r="AV42">
        <v>769178</v>
      </c>
      <c r="AW42">
        <v>7780</v>
      </c>
      <c r="AY42">
        <v>329561</v>
      </c>
      <c r="AZ42">
        <v>11158</v>
      </c>
      <c r="BA42">
        <v>77647</v>
      </c>
      <c r="BB42">
        <v>0</v>
      </c>
      <c r="BC42">
        <v>18000</v>
      </c>
      <c r="BD42">
        <v>31556</v>
      </c>
      <c r="BF42">
        <v>5659</v>
      </c>
      <c r="BG42">
        <v>0</v>
      </c>
      <c r="BH42">
        <v>30321</v>
      </c>
      <c r="BI42">
        <v>147691</v>
      </c>
      <c r="BJ42">
        <v>0</v>
      </c>
      <c r="BM42">
        <v>0</v>
      </c>
      <c r="BP42">
        <v>7528</v>
      </c>
      <c r="BQ42">
        <v>2360356</v>
      </c>
      <c r="BS42">
        <v>651407</v>
      </c>
      <c r="BT42">
        <v>10428</v>
      </c>
      <c r="BU42">
        <v>3917</v>
      </c>
      <c r="BV42">
        <v>175319</v>
      </c>
      <c r="BW42">
        <v>664039</v>
      </c>
      <c r="BX42">
        <v>656786</v>
      </c>
      <c r="BY42">
        <v>0</v>
      </c>
      <c r="BZ42">
        <v>40765</v>
      </c>
      <c r="CA42">
        <v>139252</v>
      </c>
      <c r="CC42">
        <v>18442</v>
      </c>
      <c r="CF42">
        <v>125000</v>
      </c>
      <c r="CI42">
        <v>125000</v>
      </c>
      <c r="CM42">
        <v>0</v>
      </c>
      <c r="CN42">
        <v>0</v>
      </c>
      <c r="CO42">
        <v>0</v>
      </c>
      <c r="CP42">
        <v>0</v>
      </c>
      <c r="CQ42">
        <v>63497261</v>
      </c>
      <c r="CS42" s="8">
        <v>190491778</v>
      </c>
      <c r="CT42" s="36">
        <f t="shared" si="0"/>
        <v>22544253</v>
      </c>
      <c r="CU42" s="36">
        <f t="shared" si="1"/>
        <v>32312682</v>
      </c>
      <c r="CV42" s="36">
        <f t="shared" si="2"/>
        <v>6154969</v>
      </c>
      <c r="CW42" s="36">
        <f t="shared" si="3"/>
        <v>2485356</v>
      </c>
      <c r="CX42" s="36">
        <f t="shared" si="4"/>
        <v>63497260</v>
      </c>
      <c r="CY42" s="4">
        <v>63497261</v>
      </c>
      <c r="CZ42" s="69">
        <f t="shared" si="5"/>
        <v>-1</v>
      </c>
    </row>
    <row r="43" spans="1:104" x14ac:dyDescent="0.35">
      <c r="A43" s="15" t="s">
        <v>1935</v>
      </c>
      <c r="B43" t="s">
        <v>1935</v>
      </c>
      <c r="C43">
        <v>7694479</v>
      </c>
      <c r="D43">
        <v>5520607</v>
      </c>
      <c r="E43">
        <v>874527</v>
      </c>
      <c r="F43">
        <v>1299344</v>
      </c>
      <c r="G43">
        <v>15953139</v>
      </c>
      <c r="H43">
        <v>13215583</v>
      </c>
      <c r="I43">
        <v>2330535</v>
      </c>
      <c r="J43">
        <v>407021</v>
      </c>
      <c r="K43">
        <v>12160</v>
      </c>
      <c r="O43">
        <v>12160</v>
      </c>
      <c r="Q43">
        <v>0</v>
      </c>
      <c r="R43">
        <v>1192099</v>
      </c>
      <c r="U43">
        <v>142006</v>
      </c>
      <c r="Z43">
        <v>0</v>
      </c>
      <c r="AF43">
        <v>242096</v>
      </c>
      <c r="AI43">
        <v>9016</v>
      </c>
      <c r="AJ43">
        <v>122102</v>
      </c>
      <c r="AK43">
        <v>0</v>
      </c>
      <c r="AL43">
        <v>23764</v>
      </c>
      <c r="AQ43">
        <v>20110</v>
      </c>
      <c r="AR43">
        <v>150000</v>
      </c>
      <c r="AT43">
        <v>217406</v>
      </c>
      <c r="AU43">
        <v>94671</v>
      </c>
      <c r="AV43">
        <v>170929</v>
      </c>
      <c r="AY43">
        <v>1728226</v>
      </c>
      <c r="BB43">
        <v>0</v>
      </c>
      <c r="BC43">
        <v>62711</v>
      </c>
      <c r="BD43">
        <v>0</v>
      </c>
      <c r="BG43">
        <v>0</v>
      </c>
      <c r="BH43">
        <v>23564</v>
      </c>
      <c r="BI43">
        <v>1338702</v>
      </c>
      <c r="BJ43">
        <v>294000</v>
      </c>
      <c r="BM43">
        <v>0</v>
      </c>
      <c r="BP43">
        <v>9249</v>
      </c>
      <c r="BQ43">
        <v>469507</v>
      </c>
      <c r="BS43">
        <v>124069</v>
      </c>
      <c r="BW43">
        <v>309244</v>
      </c>
      <c r="CA43">
        <v>31177</v>
      </c>
      <c r="CC43">
        <v>5018</v>
      </c>
      <c r="CF43">
        <v>0</v>
      </c>
      <c r="CN43">
        <v>0</v>
      </c>
      <c r="CO43">
        <v>0</v>
      </c>
      <c r="CQ43">
        <v>27049611</v>
      </c>
      <c r="CS43" s="8">
        <v>81148832</v>
      </c>
      <c r="CT43" s="36">
        <f t="shared" si="0"/>
        <v>7694479</v>
      </c>
      <c r="CU43" s="36">
        <f t="shared" si="1"/>
        <v>15953139</v>
      </c>
      <c r="CV43" s="36">
        <f t="shared" si="2"/>
        <v>2932485</v>
      </c>
      <c r="CW43" s="36">
        <f t="shared" si="3"/>
        <v>469507</v>
      </c>
      <c r="CX43" s="36">
        <f t="shared" si="4"/>
        <v>27049610</v>
      </c>
      <c r="CY43" s="4">
        <v>27049611</v>
      </c>
      <c r="CZ43" s="69">
        <f t="shared" si="5"/>
        <v>-1</v>
      </c>
    </row>
    <row r="44" spans="1:104" x14ac:dyDescent="0.35">
      <c r="A44" s="15" t="s">
        <v>1936</v>
      </c>
      <c r="B44" t="s">
        <v>1936</v>
      </c>
      <c r="C44">
        <v>12713933</v>
      </c>
      <c r="D44">
        <v>10768855</v>
      </c>
      <c r="E44">
        <v>1047791</v>
      </c>
      <c r="F44">
        <v>897288</v>
      </c>
      <c r="G44">
        <v>12696090</v>
      </c>
      <c r="H44">
        <v>7408931</v>
      </c>
      <c r="I44">
        <v>5258757</v>
      </c>
      <c r="J44">
        <v>28402</v>
      </c>
      <c r="K44">
        <v>2400000</v>
      </c>
      <c r="Q44">
        <v>2400000</v>
      </c>
      <c r="R44">
        <v>1284782</v>
      </c>
      <c r="U44">
        <v>179176</v>
      </c>
      <c r="Z44">
        <v>1921</v>
      </c>
      <c r="AA44">
        <v>19039</v>
      </c>
      <c r="AB44">
        <v>1195</v>
      </c>
      <c r="AF44">
        <v>6265</v>
      </c>
      <c r="AH44">
        <v>0</v>
      </c>
      <c r="AJ44">
        <v>114696</v>
      </c>
      <c r="AK44">
        <v>0</v>
      </c>
      <c r="AL44">
        <v>35306</v>
      </c>
      <c r="AQ44">
        <v>25976</v>
      </c>
      <c r="AR44">
        <v>118597</v>
      </c>
      <c r="AT44">
        <v>434812</v>
      </c>
      <c r="AU44">
        <v>91406</v>
      </c>
      <c r="AV44">
        <v>256393</v>
      </c>
      <c r="AW44">
        <v>0</v>
      </c>
      <c r="AY44">
        <v>513292</v>
      </c>
      <c r="BA44">
        <v>0</v>
      </c>
      <c r="BB44">
        <v>0</v>
      </c>
      <c r="BC44">
        <v>354837</v>
      </c>
      <c r="BD44">
        <v>0</v>
      </c>
      <c r="BG44">
        <v>0</v>
      </c>
      <c r="BH44">
        <v>11455</v>
      </c>
      <c r="BI44">
        <v>0</v>
      </c>
      <c r="BJ44">
        <v>147000</v>
      </c>
      <c r="BK44">
        <v>0</v>
      </c>
      <c r="BL44">
        <v>0</v>
      </c>
      <c r="BM44">
        <v>0</v>
      </c>
      <c r="BN44">
        <v>0</v>
      </c>
      <c r="BQ44">
        <v>461641</v>
      </c>
      <c r="BS44">
        <v>112790</v>
      </c>
      <c r="BW44">
        <v>123407</v>
      </c>
      <c r="BY44">
        <v>225444</v>
      </c>
      <c r="CD44">
        <v>28279</v>
      </c>
      <c r="CE44">
        <v>28279</v>
      </c>
      <c r="CF44">
        <v>143161</v>
      </c>
      <c r="CI44">
        <v>125000</v>
      </c>
      <c r="CJ44">
        <v>18161</v>
      </c>
      <c r="CL44">
        <v>0</v>
      </c>
      <c r="CN44">
        <v>0</v>
      </c>
      <c r="CO44">
        <v>0</v>
      </c>
      <c r="CQ44">
        <v>30241178</v>
      </c>
      <c r="CS44" s="8">
        <v>90723535</v>
      </c>
      <c r="CT44" s="36">
        <f t="shared" si="0"/>
        <v>12713933</v>
      </c>
      <c r="CU44" s="36">
        <f t="shared" si="1"/>
        <v>12696090</v>
      </c>
      <c r="CV44" s="36">
        <f t="shared" si="2"/>
        <v>4198074</v>
      </c>
      <c r="CW44" s="36">
        <f t="shared" si="3"/>
        <v>633081</v>
      </c>
      <c r="CX44" s="36">
        <f t="shared" si="4"/>
        <v>30241178</v>
      </c>
      <c r="CY44" s="4">
        <v>30241178</v>
      </c>
      <c r="CZ44" s="69">
        <f t="shared" si="5"/>
        <v>0</v>
      </c>
    </row>
    <row r="45" spans="1:104" x14ac:dyDescent="0.35">
      <c r="A45" s="15" t="s">
        <v>277</v>
      </c>
      <c r="B45" t="s">
        <v>277</v>
      </c>
      <c r="C45">
        <v>11340131</v>
      </c>
      <c r="D45">
        <v>9585870</v>
      </c>
      <c r="E45">
        <v>967855</v>
      </c>
      <c r="F45">
        <v>786406</v>
      </c>
      <c r="G45">
        <v>8895605</v>
      </c>
      <c r="H45">
        <v>4549916</v>
      </c>
      <c r="I45">
        <v>4280189</v>
      </c>
      <c r="J45">
        <v>65501</v>
      </c>
      <c r="K45">
        <v>0</v>
      </c>
      <c r="O45">
        <v>0</v>
      </c>
      <c r="Q45">
        <v>0</v>
      </c>
      <c r="R45">
        <v>1024225</v>
      </c>
      <c r="U45">
        <v>239941</v>
      </c>
      <c r="Z45">
        <v>4089</v>
      </c>
      <c r="AA45">
        <v>3078</v>
      </c>
      <c r="AF45">
        <v>0</v>
      </c>
      <c r="AJ45">
        <v>6900</v>
      </c>
      <c r="AK45">
        <v>3859</v>
      </c>
      <c r="AL45">
        <v>19011</v>
      </c>
      <c r="AQ45">
        <v>103904</v>
      </c>
      <c r="AR45">
        <v>200000</v>
      </c>
      <c r="AT45">
        <v>108703</v>
      </c>
      <c r="AU45">
        <v>78348</v>
      </c>
      <c r="AV45">
        <v>256393</v>
      </c>
      <c r="AX45">
        <v>0</v>
      </c>
      <c r="AY45">
        <v>856729</v>
      </c>
      <c r="BB45">
        <v>0</v>
      </c>
      <c r="BC45">
        <v>800000</v>
      </c>
      <c r="BD45">
        <v>0</v>
      </c>
      <c r="BG45">
        <v>0</v>
      </c>
      <c r="BH45">
        <v>3104</v>
      </c>
      <c r="BI45">
        <v>0</v>
      </c>
      <c r="BJ45">
        <v>49000</v>
      </c>
      <c r="BM45">
        <v>0</v>
      </c>
      <c r="BN45">
        <v>0</v>
      </c>
      <c r="BP45">
        <v>4625</v>
      </c>
      <c r="BQ45">
        <v>977867</v>
      </c>
      <c r="BS45">
        <v>278816</v>
      </c>
      <c r="BU45">
        <v>772</v>
      </c>
      <c r="BV45">
        <v>347867</v>
      </c>
      <c r="BW45">
        <v>324545</v>
      </c>
      <c r="CA45">
        <v>20495</v>
      </c>
      <c r="CB45">
        <v>707</v>
      </c>
      <c r="CC45">
        <v>4666</v>
      </c>
      <c r="CD45">
        <v>61272</v>
      </c>
      <c r="CE45">
        <v>61272</v>
      </c>
      <c r="CF45">
        <v>125000</v>
      </c>
      <c r="CI45">
        <v>125000</v>
      </c>
      <c r="CL45">
        <v>0</v>
      </c>
      <c r="CN45">
        <v>0</v>
      </c>
      <c r="CO45">
        <v>0</v>
      </c>
      <c r="CQ45">
        <v>23280828</v>
      </c>
      <c r="CS45" s="8">
        <v>69842489</v>
      </c>
      <c r="CT45" s="36">
        <f t="shared" si="0"/>
        <v>11340131</v>
      </c>
      <c r="CU45" s="36">
        <f t="shared" si="1"/>
        <v>8895605</v>
      </c>
      <c r="CV45" s="36">
        <f t="shared" si="2"/>
        <v>1880954</v>
      </c>
      <c r="CW45" s="36">
        <f t="shared" si="3"/>
        <v>1164139</v>
      </c>
      <c r="CX45" s="36">
        <f t="shared" si="4"/>
        <v>23280829</v>
      </c>
      <c r="CY45" s="4">
        <v>23280828</v>
      </c>
      <c r="CZ45" s="69">
        <f t="shared" si="5"/>
        <v>1</v>
      </c>
    </row>
    <row r="46" spans="1:104" x14ac:dyDescent="0.35">
      <c r="A46" s="15" t="s">
        <v>280</v>
      </c>
      <c r="B46" t="s">
        <v>280</v>
      </c>
      <c r="C46">
        <v>28497055</v>
      </c>
      <c r="D46">
        <v>23090303</v>
      </c>
      <c r="E46">
        <v>2934574</v>
      </c>
      <c r="F46">
        <v>2472178</v>
      </c>
      <c r="G46">
        <v>25341676</v>
      </c>
      <c r="H46">
        <v>15524869</v>
      </c>
      <c r="I46">
        <v>9795273</v>
      </c>
      <c r="J46">
        <v>21533</v>
      </c>
      <c r="K46">
        <v>0</v>
      </c>
      <c r="O46">
        <v>0</v>
      </c>
      <c r="Q46">
        <v>0</v>
      </c>
      <c r="R46">
        <v>4868245</v>
      </c>
      <c r="U46">
        <v>585080</v>
      </c>
      <c r="Z46">
        <v>13630</v>
      </c>
      <c r="AA46">
        <v>12461</v>
      </c>
      <c r="AB46">
        <v>0</v>
      </c>
      <c r="AF46">
        <v>733014</v>
      </c>
      <c r="AJ46">
        <v>568904</v>
      </c>
      <c r="AK46">
        <v>3044</v>
      </c>
      <c r="AL46">
        <v>69934</v>
      </c>
      <c r="AQ46">
        <v>8044</v>
      </c>
      <c r="AR46">
        <v>634530</v>
      </c>
      <c r="AT46">
        <v>1195733</v>
      </c>
      <c r="AU46">
        <v>189230</v>
      </c>
      <c r="AV46">
        <v>854643</v>
      </c>
      <c r="AW46">
        <v>0</v>
      </c>
      <c r="AY46">
        <v>12146145</v>
      </c>
      <c r="AZ46">
        <v>11897</v>
      </c>
      <c r="BA46">
        <v>27826</v>
      </c>
      <c r="BB46">
        <v>0</v>
      </c>
      <c r="BC46">
        <v>922500</v>
      </c>
      <c r="BD46">
        <v>31556</v>
      </c>
      <c r="BF46">
        <v>1964</v>
      </c>
      <c r="BG46">
        <v>0</v>
      </c>
      <c r="BH46">
        <v>4359773</v>
      </c>
      <c r="BI46">
        <v>6533591</v>
      </c>
      <c r="BJ46">
        <v>245000</v>
      </c>
      <c r="BL46">
        <v>5300</v>
      </c>
      <c r="BM46">
        <v>0</v>
      </c>
      <c r="BN46">
        <v>0</v>
      </c>
      <c r="BP46">
        <v>6736</v>
      </c>
      <c r="BQ46">
        <v>3857049</v>
      </c>
      <c r="BS46">
        <v>1497846</v>
      </c>
      <c r="BT46">
        <v>19587</v>
      </c>
      <c r="BU46">
        <v>7428</v>
      </c>
      <c r="BV46">
        <v>513116</v>
      </c>
      <c r="BW46">
        <v>180389</v>
      </c>
      <c r="BX46">
        <v>1406860</v>
      </c>
      <c r="BY46">
        <v>11592</v>
      </c>
      <c r="CA46">
        <v>172981</v>
      </c>
      <c r="CC46">
        <v>47251</v>
      </c>
      <c r="CD46">
        <v>131970</v>
      </c>
      <c r="CE46">
        <v>131970</v>
      </c>
      <c r="CF46">
        <v>1987500</v>
      </c>
      <c r="CM46">
        <v>375000</v>
      </c>
      <c r="CN46">
        <v>525000</v>
      </c>
      <c r="CO46">
        <v>337500</v>
      </c>
      <c r="CP46">
        <v>750000</v>
      </c>
      <c r="CQ46">
        <v>76829639</v>
      </c>
      <c r="CS46" s="8">
        <v>230488919</v>
      </c>
      <c r="CT46" s="36">
        <f t="shared" si="0"/>
        <v>28497055</v>
      </c>
      <c r="CU46" s="36">
        <f t="shared" si="1"/>
        <v>25341676</v>
      </c>
      <c r="CV46" s="36">
        <f t="shared" si="2"/>
        <v>17014390</v>
      </c>
      <c r="CW46" s="36">
        <f t="shared" si="3"/>
        <v>5976519</v>
      </c>
      <c r="CX46" s="36">
        <f t="shared" si="4"/>
        <v>76829640</v>
      </c>
      <c r="CY46" s="4">
        <v>76829639</v>
      </c>
      <c r="CZ46" s="69">
        <f t="shared" si="5"/>
        <v>1</v>
      </c>
    </row>
    <row r="47" spans="1:104" x14ac:dyDescent="0.35">
      <c r="A47" s="15" t="s">
        <v>286</v>
      </c>
      <c r="B47" t="s">
        <v>286</v>
      </c>
      <c r="C47">
        <v>40052012</v>
      </c>
      <c r="D47">
        <v>34196701</v>
      </c>
      <c r="E47">
        <v>2664507</v>
      </c>
      <c r="F47">
        <v>3190805</v>
      </c>
      <c r="G47">
        <v>35040017</v>
      </c>
      <c r="H47">
        <v>21087414</v>
      </c>
      <c r="I47">
        <v>13928637</v>
      </c>
      <c r="J47">
        <v>23966</v>
      </c>
      <c r="K47">
        <v>21320</v>
      </c>
      <c r="Q47">
        <v>21320</v>
      </c>
      <c r="R47">
        <v>8785878</v>
      </c>
      <c r="U47">
        <v>399901</v>
      </c>
      <c r="X47">
        <v>612169</v>
      </c>
      <c r="Z47">
        <v>58177</v>
      </c>
      <c r="AA47">
        <v>8465</v>
      </c>
      <c r="AB47">
        <v>0</v>
      </c>
      <c r="AF47">
        <v>219167</v>
      </c>
      <c r="AG47">
        <v>206727</v>
      </c>
      <c r="AH47">
        <v>341520</v>
      </c>
      <c r="AI47">
        <v>26060</v>
      </c>
      <c r="AJ47">
        <v>406860</v>
      </c>
      <c r="AK47">
        <v>62383</v>
      </c>
      <c r="AL47">
        <v>44133</v>
      </c>
      <c r="AQ47">
        <v>41561</v>
      </c>
      <c r="AR47">
        <v>1249342</v>
      </c>
      <c r="AT47">
        <v>2065358</v>
      </c>
      <c r="AU47">
        <v>200767</v>
      </c>
      <c r="AV47">
        <v>2820321</v>
      </c>
      <c r="AW47">
        <v>22966</v>
      </c>
      <c r="AY47">
        <v>27762775</v>
      </c>
      <c r="BA47">
        <v>325522</v>
      </c>
      <c r="BB47">
        <v>0</v>
      </c>
      <c r="BC47">
        <v>675000</v>
      </c>
      <c r="BD47">
        <v>4844</v>
      </c>
      <c r="BG47">
        <v>8296</v>
      </c>
      <c r="BH47">
        <v>40525</v>
      </c>
      <c r="BI47">
        <v>25956394</v>
      </c>
      <c r="BJ47">
        <v>392000</v>
      </c>
      <c r="BK47">
        <v>4941</v>
      </c>
      <c r="BL47">
        <v>3410</v>
      </c>
      <c r="BM47">
        <v>0</v>
      </c>
      <c r="BN47">
        <v>4572</v>
      </c>
      <c r="BP47">
        <v>347270</v>
      </c>
      <c r="BQ47">
        <v>4083622</v>
      </c>
      <c r="BS47">
        <v>1748239</v>
      </c>
      <c r="BV47">
        <v>725492</v>
      </c>
      <c r="BW47">
        <v>1532402</v>
      </c>
      <c r="BY47">
        <v>286</v>
      </c>
      <c r="BZ47">
        <v>14914</v>
      </c>
      <c r="CA47">
        <v>27295</v>
      </c>
      <c r="CC47">
        <v>34992</v>
      </c>
      <c r="CD47">
        <v>0</v>
      </c>
      <c r="CE47">
        <v>0</v>
      </c>
      <c r="CF47">
        <v>257602</v>
      </c>
      <c r="CG47">
        <v>7602</v>
      </c>
      <c r="CI47">
        <v>250000</v>
      </c>
      <c r="CL47">
        <v>0</v>
      </c>
      <c r="CN47">
        <v>0</v>
      </c>
      <c r="CO47">
        <v>0</v>
      </c>
      <c r="CQ47">
        <v>116003226</v>
      </c>
      <c r="CS47" s="8">
        <v>348009675</v>
      </c>
      <c r="CT47" s="36">
        <f t="shared" si="0"/>
        <v>40052012</v>
      </c>
      <c r="CU47" s="36">
        <f t="shared" si="1"/>
        <v>35040017</v>
      </c>
      <c r="CV47" s="36">
        <f t="shared" si="2"/>
        <v>36569973</v>
      </c>
      <c r="CW47" s="36">
        <f t="shared" si="3"/>
        <v>4341224</v>
      </c>
      <c r="CX47" s="36">
        <f t="shared" si="4"/>
        <v>116003226</v>
      </c>
      <c r="CY47" s="4">
        <v>116003226</v>
      </c>
      <c r="CZ47" s="69">
        <f t="shared" si="5"/>
        <v>0</v>
      </c>
    </row>
    <row r="48" spans="1:104" x14ac:dyDescent="0.35">
      <c r="A48" s="15" t="s">
        <v>293</v>
      </c>
      <c r="B48" t="s">
        <v>293</v>
      </c>
      <c r="C48">
        <v>29761300</v>
      </c>
      <c r="D48">
        <v>23740698</v>
      </c>
      <c r="E48">
        <v>2396878</v>
      </c>
      <c r="F48">
        <v>3623724</v>
      </c>
      <c r="G48">
        <v>26469097</v>
      </c>
      <c r="H48">
        <v>16496703</v>
      </c>
      <c r="I48">
        <v>9938211</v>
      </c>
      <c r="J48">
        <v>34183</v>
      </c>
      <c r="K48">
        <v>11200000</v>
      </c>
      <c r="Q48">
        <v>11200000</v>
      </c>
      <c r="R48">
        <v>8111217</v>
      </c>
      <c r="U48">
        <v>806332</v>
      </c>
      <c r="AA48">
        <v>8191</v>
      </c>
      <c r="AB48">
        <v>7167</v>
      </c>
      <c r="AF48">
        <v>385909</v>
      </c>
      <c r="AI48">
        <v>17538</v>
      </c>
      <c r="AJ48">
        <v>471458</v>
      </c>
      <c r="AK48">
        <v>2123</v>
      </c>
      <c r="AL48">
        <v>19690</v>
      </c>
      <c r="AQ48">
        <v>190378</v>
      </c>
      <c r="AR48">
        <v>1725016</v>
      </c>
      <c r="AT48">
        <v>1739248</v>
      </c>
      <c r="AU48">
        <v>195871</v>
      </c>
      <c r="AV48">
        <v>2478464</v>
      </c>
      <c r="AW48">
        <v>63832</v>
      </c>
      <c r="AY48">
        <v>31912494</v>
      </c>
      <c r="BA48">
        <v>1744</v>
      </c>
      <c r="BB48">
        <v>0</v>
      </c>
      <c r="BC48">
        <v>757802</v>
      </c>
      <c r="BD48">
        <v>13711</v>
      </c>
      <c r="BF48">
        <v>1436</v>
      </c>
      <c r="BG48">
        <v>0</v>
      </c>
      <c r="BH48">
        <v>33745</v>
      </c>
      <c r="BI48">
        <v>30246999</v>
      </c>
      <c r="BJ48">
        <v>343000</v>
      </c>
      <c r="BM48">
        <v>0</v>
      </c>
      <c r="BN48">
        <v>0</v>
      </c>
      <c r="BP48">
        <v>514057</v>
      </c>
      <c r="BQ48">
        <v>3088468</v>
      </c>
      <c r="BS48">
        <v>1409871</v>
      </c>
      <c r="BV48">
        <v>679152</v>
      </c>
      <c r="BW48">
        <v>888835</v>
      </c>
      <c r="BY48">
        <v>143</v>
      </c>
      <c r="BZ48">
        <v>53264</v>
      </c>
      <c r="CA48">
        <v>26943</v>
      </c>
      <c r="CC48">
        <v>30261</v>
      </c>
      <c r="CD48">
        <v>0</v>
      </c>
      <c r="CE48">
        <v>0</v>
      </c>
      <c r="CF48">
        <v>50000</v>
      </c>
      <c r="CG48">
        <v>50000</v>
      </c>
      <c r="CL48">
        <v>0</v>
      </c>
      <c r="CN48">
        <v>0</v>
      </c>
      <c r="CO48">
        <v>0</v>
      </c>
      <c r="CQ48">
        <v>110592575</v>
      </c>
      <c r="CS48" s="8">
        <v>331777728</v>
      </c>
      <c r="CT48" s="36">
        <f t="shared" si="0"/>
        <v>29761300</v>
      </c>
      <c r="CU48" s="36">
        <f t="shared" si="1"/>
        <v>26469097</v>
      </c>
      <c r="CV48" s="36">
        <f t="shared" si="2"/>
        <v>51223711</v>
      </c>
      <c r="CW48" s="36">
        <f t="shared" si="3"/>
        <v>3138468</v>
      </c>
      <c r="CX48" s="36">
        <f t="shared" si="4"/>
        <v>110592576</v>
      </c>
      <c r="CY48" s="4">
        <v>110592575</v>
      </c>
      <c r="CZ48" s="69">
        <f t="shared" si="5"/>
        <v>1</v>
      </c>
    </row>
    <row r="49" spans="1:104" x14ac:dyDescent="0.35">
      <c r="A49" s="15" t="s">
        <v>297</v>
      </c>
      <c r="B49" t="s">
        <v>297</v>
      </c>
      <c r="C49">
        <v>11128681</v>
      </c>
      <c r="D49">
        <v>10039161</v>
      </c>
      <c r="E49">
        <v>121294</v>
      </c>
      <c r="F49">
        <v>968226</v>
      </c>
      <c r="G49">
        <v>9400928</v>
      </c>
      <c r="H49">
        <v>3546683</v>
      </c>
      <c r="I49">
        <v>5843633</v>
      </c>
      <c r="J49">
        <v>10612</v>
      </c>
      <c r="K49">
        <v>1600000</v>
      </c>
      <c r="Q49">
        <v>1600000</v>
      </c>
      <c r="R49">
        <v>1191959</v>
      </c>
      <c r="U49">
        <v>1481</v>
      </c>
      <c r="Z49">
        <v>2323</v>
      </c>
      <c r="AA49">
        <v>2730</v>
      </c>
      <c r="AB49">
        <v>0</v>
      </c>
      <c r="AF49">
        <v>100873</v>
      </c>
      <c r="AJ49">
        <v>1929</v>
      </c>
      <c r="AK49">
        <v>0</v>
      </c>
      <c r="AL49">
        <v>8148</v>
      </c>
      <c r="AN49">
        <v>1644</v>
      </c>
      <c r="AQ49">
        <v>0</v>
      </c>
      <c r="AR49">
        <v>296160</v>
      </c>
      <c r="AT49">
        <v>434812</v>
      </c>
      <c r="AU49">
        <v>0</v>
      </c>
      <c r="AV49">
        <v>341857</v>
      </c>
      <c r="AW49">
        <v>0</v>
      </c>
      <c r="AY49">
        <v>6174578</v>
      </c>
      <c r="AZ49">
        <v>0</v>
      </c>
      <c r="BA49">
        <v>5444</v>
      </c>
      <c r="BB49">
        <v>0</v>
      </c>
      <c r="BC49">
        <v>977924</v>
      </c>
      <c r="BD49">
        <v>5259</v>
      </c>
      <c r="BF49">
        <v>655</v>
      </c>
      <c r="BG49">
        <v>0</v>
      </c>
      <c r="BH49">
        <v>51250</v>
      </c>
      <c r="BI49">
        <v>5067209</v>
      </c>
      <c r="BJ49">
        <v>49000</v>
      </c>
      <c r="BK49">
        <v>0</v>
      </c>
      <c r="BM49">
        <v>4830</v>
      </c>
      <c r="BN49">
        <v>0</v>
      </c>
      <c r="BP49">
        <v>13006</v>
      </c>
      <c r="BQ49">
        <v>1591414</v>
      </c>
      <c r="BR49">
        <v>589</v>
      </c>
      <c r="BS49">
        <v>366698</v>
      </c>
      <c r="BU49">
        <v>5165</v>
      </c>
      <c r="BV49">
        <v>517101</v>
      </c>
      <c r="BW49">
        <v>692327</v>
      </c>
      <c r="BZ49">
        <v>994</v>
      </c>
      <c r="CB49">
        <v>1541</v>
      </c>
      <c r="CC49">
        <v>6998</v>
      </c>
      <c r="CD49">
        <v>47132</v>
      </c>
      <c r="CE49">
        <v>47132</v>
      </c>
      <c r="CF49">
        <v>0</v>
      </c>
      <c r="CL49">
        <v>0</v>
      </c>
      <c r="CN49">
        <v>0</v>
      </c>
      <c r="CO49">
        <v>0</v>
      </c>
      <c r="CQ49">
        <v>31134692</v>
      </c>
      <c r="CS49" s="8">
        <v>93404072</v>
      </c>
      <c r="CT49" s="36">
        <f t="shared" si="0"/>
        <v>11128681</v>
      </c>
      <c r="CU49" s="36">
        <f t="shared" si="1"/>
        <v>9400928</v>
      </c>
      <c r="CV49" s="36">
        <f t="shared" si="2"/>
        <v>8966537</v>
      </c>
      <c r="CW49" s="36">
        <f t="shared" si="3"/>
        <v>1638546</v>
      </c>
      <c r="CX49" s="36">
        <f t="shared" si="4"/>
        <v>31134692</v>
      </c>
      <c r="CY49" s="4">
        <v>31134692</v>
      </c>
      <c r="CZ49" s="69">
        <f t="shared" si="5"/>
        <v>0</v>
      </c>
    </row>
    <row r="50" spans="1:104" x14ac:dyDescent="0.35">
      <c r="A50" s="15" t="s">
        <v>303</v>
      </c>
      <c r="B50" t="s">
        <v>303</v>
      </c>
      <c r="C50">
        <v>33325989</v>
      </c>
      <c r="D50">
        <v>27643781</v>
      </c>
      <c r="E50">
        <v>2119312</v>
      </c>
      <c r="F50">
        <v>3562897</v>
      </c>
      <c r="G50">
        <v>27011671</v>
      </c>
      <c r="H50">
        <v>13542107</v>
      </c>
      <c r="I50">
        <v>13440208</v>
      </c>
      <c r="J50">
        <v>29355</v>
      </c>
      <c r="K50">
        <v>0</v>
      </c>
      <c r="O50">
        <v>0</v>
      </c>
      <c r="Q50">
        <v>0</v>
      </c>
      <c r="R50">
        <v>3833219</v>
      </c>
      <c r="S50">
        <v>3849</v>
      </c>
      <c r="U50">
        <v>736383</v>
      </c>
      <c r="Y50">
        <v>0</v>
      </c>
      <c r="Z50">
        <v>4089</v>
      </c>
      <c r="AA50">
        <v>16730</v>
      </c>
      <c r="AF50">
        <v>450568</v>
      </c>
      <c r="AG50">
        <v>0</v>
      </c>
      <c r="AJ50">
        <v>17301</v>
      </c>
      <c r="AK50">
        <v>0</v>
      </c>
      <c r="AL50">
        <v>33508</v>
      </c>
      <c r="AN50">
        <v>5509</v>
      </c>
      <c r="AQ50">
        <v>56309</v>
      </c>
      <c r="AR50">
        <v>1118680</v>
      </c>
      <c r="AS50">
        <v>0</v>
      </c>
      <c r="AT50">
        <v>652218</v>
      </c>
      <c r="AU50">
        <v>218722</v>
      </c>
      <c r="AV50">
        <v>512786</v>
      </c>
      <c r="AW50">
        <v>6566</v>
      </c>
      <c r="AY50">
        <v>2540451</v>
      </c>
      <c r="BA50">
        <v>89586</v>
      </c>
      <c r="BB50">
        <v>670</v>
      </c>
      <c r="BC50">
        <v>1828749</v>
      </c>
      <c r="BD50">
        <v>7736</v>
      </c>
      <c r="BF50">
        <v>8489</v>
      </c>
      <c r="BG50">
        <v>0</v>
      </c>
      <c r="BH50">
        <v>59929</v>
      </c>
      <c r="BI50">
        <v>240802</v>
      </c>
      <c r="BJ50">
        <v>201848</v>
      </c>
      <c r="BK50">
        <v>10664</v>
      </c>
      <c r="BL50">
        <v>6177</v>
      </c>
      <c r="BM50">
        <v>0</v>
      </c>
      <c r="BN50">
        <v>61603</v>
      </c>
      <c r="BP50">
        <v>24197</v>
      </c>
      <c r="BQ50">
        <v>8873501</v>
      </c>
      <c r="BS50">
        <v>2531088</v>
      </c>
      <c r="BU50">
        <v>13711</v>
      </c>
      <c r="BV50">
        <v>3777182</v>
      </c>
      <c r="BW50">
        <v>2314916</v>
      </c>
      <c r="BX50">
        <v>68894</v>
      </c>
      <c r="BY50">
        <v>143</v>
      </c>
      <c r="CA50">
        <v>167567</v>
      </c>
      <c r="CD50">
        <v>301645</v>
      </c>
      <c r="CE50">
        <v>301645</v>
      </c>
      <c r="CF50">
        <v>250000</v>
      </c>
      <c r="CI50">
        <v>250000</v>
      </c>
      <c r="CL50">
        <v>0</v>
      </c>
      <c r="CM50">
        <v>0</v>
      </c>
      <c r="CN50">
        <v>0</v>
      </c>
      <c r="CO50">
        <v>0</v>
      </c>
      <c r="CP50">
        <v>0</v>
      </c>
      <c r="CQ50">
        <v>76136475</v>
      </c>
      <c r="CS50" s="8">
        <v>228409425</v>
      </c>
      <c r="CT50" s="36">
        <f t="shared" si="0"/>
        <v>33325989</v>
      </c>
      <c r="CU50" s="36">
        <f t="shared" si="1"/>
        <v>27011671</v>
      </c>
      <c r="CV50" s="36">
        <f t="shared" si="2"/>
        <v>6373670</v>
      </c>
      <c r="CW50" s="36">
        <f t="shared" si="3"/>
        <v>9425146</v>
      </c>
      <c r="CX50" s="36">
        <f t="shared" si="4"/>
        <v>76136476</v>
      </c>
      <c r="CY50" s="4">
        <v>76136475</v>
      </c>
      <c r="CZ50" s="69">
        <f t="shared" si="5"/>
        <v>1</v>
      </c>
    </row>
    <row r="51" spans="1:104" x14ac:dyDescent="0.35">
      <c r="A51" s="15" t="s">
        <v>309</v>
      </c>
      <c r="B51" t="s">
        <v>309</v>
      </c>
      <c r="C51">
        <v>93722757</v>
      </c>
      <c r="D51">
        <v>80141140</v>
      </c>
      <c r="E51">
        <v>5134694</v>
      </c>
      <c r="F51">
        <v>8446924</v>
      </c>
      <c r="G51">
        <v>100900891</v>
      </c>
      <c r="H51">
        <v>67794033</v>
      </c>
      <c r="I51">
        <v>32993494</v>
      </c>
      <c r="J51">
        <v>113363</v>
      </c>
      <c r="K51">
        <v>29265700</v>
      </c>
      <c r="L51">
        <v>9660</v>
      </c>
      <c r="Q51">
        <v>29256040</v>
      </c>
      <c r="R51">
        <v>14538279</v>
      </c>
      <c r="U51">
        <v>1596341</v>
      </c>
      <c r="AA51">
        <v>1539</v>
      </c>
      <c r="AB51">
        <v>0</v>
      </c>
      <c r="AF51">
        <v>0</v>
      </c>
      <c r="AI51">
        <v>1565</v>
      </c>
      <c r="AJ51">
        <v>583069</v>
      </c>
      <c r="AK51">
        <v>21228</v>
      </c>
      <c r="AL51">
        <v>130362</v>
      </c>
      <c r="AM51">
        <v>0</v>
      </c>
      <c r="AP51">
        <v>0</v>
      </c>
      <c r="AQ51">
        <v>214154</v>
      </c>
      <c r="AR51">
        <v>4095200</v>
      </c>
      <c r="AS51">
        <v>0</v>
      </c>
      <c r="AT51">
        <v>3804606</v>
      </c>
      <c r="AU51">
        <v>600019</v>
      </c>
      <c r="AV51">
        <v>3418571</v>
      </c>
      <c r="AW51">
        <v>71627</v>
      </c>
      <c r="AY51">
        <v>12477713</v>
      </c>
      <c r="BA51">
        <v>3488</v>
      </c>
      <c r="BB51">
        <v>0</v>
      </c>
      <c r="BC51">
        <v>39658</v>
      </c>
      <c r="BD51">
        <v>209003</v>
      </c>
      <c r="BF51">
        <v>19259</v>
      </c>
      <c r="BG51">
        <v>0</v>
      </c>
      <c r="BH51">
        <v>10761041</v>
      </c>
      <c r="BJ51">
        <v>1421000</v>
      </c>
      <c r="BM51">
        <v>0</v>
      </c>
      <c r="BN51">
        <v>0</v>
      </c>
      <c r="BP51">
        <v>24264</v>
      </c>
      <c r="BQ51">
        <v>5585807</v>
      </c>
      <c r="BR51">
        <v>3970</v>
      </c>
      <c r="BS51">
        <v>3265706</v>
      </c>
      <c r="BT51">
        <v>3664</v>
      </c>
      <c r="BV51">
        <v>706631</v>
      </c>
      <c r="BW51">
        <v>1242008</v>
      </c>
      <c r="BX51">
        <v>117627</v>
      </c>
      <c r="BY51">
        <v>199544</v>
      </c>
      <c r="CC51">
        <v>46656</v>
      </c>
      <c r="CD51">
        <v>0</v>
      </c>
      <c r="CE51">
        <v>0</v>
      </c>
      <c r="CF51">
        <v>7170000</v>
      </c>
      <c r="CL51">
        <v>0</v>
      </c>
      <c r="CM51">
        <v>1500000</v>
      </c>
      <c r="CN51">
        <v>1470000</v>
      </c>
      <c r="CO51">
        <v>1200000</v>
      </c>
      <c r="CP51">
        <v>3000000</v>
      </c>
      <c r="CQ51">
        <v>263661147</v>
      </c>
      <c r="CS51" s="8">
        <v>790983442</v>
      </c>
      <c r="CT51" s="36">
        <f t="shared" si="0"/>
        <v>93722757</v>
      </c>
      <c r="CU51" s="36">
        <f t="shared" si="1"/>
        <v>100900891</v>
      </c>
      <c r="CV51" s="36">
        <f t="shared" si="2"/>
        <v>56281692</v>
      </c>
      <c r="CW51" s="36">
        <f t="shared" si="3"/>
        <v>12755807</v>
      </c>
      <c r="CX51" s="36">
        <f t="shared" si="4"/>
        <v>263661147</v>
      </c>
      <c r="CY51" s="4">
        <v>263661147</v>
      </c>
      <c r="CZ51" s="69">
        <f t="shared" si="5"/>
        <v>0</v>
      </c>
    </row>
    <row r="52" spans="1:104" x14ac:dyDescent="0.35">
      <c r="A52" s="15" t="s">
        <v>316</v>
      </c>
      <c r="B52" t="s">
        <v>316</v>
      </c>
      <c r="C52">
        <v>4767140</v>
      </c>
      <c r="D52">
        <v>4662967</v>
      </c>
      <c r="E52">
        <v>83793</v>
      </c>
      <c r="F52">
        <v>20380</v>
      </c>
      <c r="G52">
        <v>5679036</v>
      </c>
      <c r="H52">
        <v>4699274</v>
      </c>
      <c r="I52">
        <v>970036</v>
      </c>
      <c r="J52">
        <v>9726</v>
      </c>
      <c r="K52">
        <v>0</v>
      </c>
      <c r="Q52">
        <v>0</v>
      </c>
      <c r="R52">
        <v>854972</v>
      </c>
      <c r="U52">
        <v>91873</v>
      </c>
      <c r="Z52">
        <v>50493</v>
      </c>
      <c r="AA52">
        <v>2309</v>
      </c>
      <c r="AF52">
        <v>221922</v>
      </c>
      <c r="AJ52">
        <v>277214</v>
      </c>
      <c r="AK52">
        <v>0</v>
      </c>
      <c r="AL52">
        <v>5432</v>
      </c>
      <c r="AQ52">
        <v>0</v>
      </c>
      <c r="AR52">
        <v>56114</v>
      </c>
      <c r="AT52">
        <v>108703</v>
      </c>
      <c r="AU52">
        <v>9794</v>
      </c>
      <c r="AW52">
        <v>31120</v>
      </c>
      <c r="AY52">
        <v>794715</v>
      </c>
      <c r="BA52">
        <v>0</v>
      </c>
      <c r="BB52">
        <v>0</v>
      </c>
      <c r="BC52">
        <v>69655</v>
      </c>
      <c r="BD52">
        <v>12197</v>
      </c>
      <c r="BG52">
        <v>4741</v>
      </c>
      <c r="BH52">
        <v>6940</v>
      </c>
      <c r="BI52">
        <v>508319</v>
      </c>
      <c r="BJ52">
        <v>155772</v>
      </c>
      <c r="BK52">
        <v>0</v>
      </c>
      <c r="BL52">
        <v>3410</v>
      </c>
      <c r="BM52">
        <v>0</v>
      </c>
      <c r="BN52">
        <v>0</v>
      </c>
      <c r="BP52">
        <v>33682</v>
      </c>
      <c r="BQ52">
        <v>601928</v>
      </c>
      <c r="BS52">
        <v>195352</v>
      </c>
      <c r="BW52">
        <v>406576</v>
      </c>
      <c r="CF52">
        <v>7602</v>
      </c>
      <c r="CG52">
        <v>7602</v>
      </c>
      <c r="CL52">
        <v>0</v>
      </c>
      <c r="CN52">
        <v>0</v>
      </c>
      <c r="CO52">
        <v>0</v>
      </c>
      <c r="CQ52">
        <v>12705393</v>
      </c>
      <c r="CS52" s="8">
        <v>38116182</v>
      </c>
      <c r="CT52" s="36">
        <f t="shared" si="0"/>
        <v>4767140</v>
      </c>
      <c r="CU52" s="36">
        <f t="shared" si="1"/>
        <v>5679036</v>
      </c>
      <c r="CV52" s="36">
        <f t="shared" si="2"/>
        <v>1649687</v>
      </c>
      <c r="CW52" s="36">
        <f t="shared" si="3"/>
        <v>609530</v>
      </c>
      <c r="CX52" s="36">
        <f t="shared" si="4"/>
        <v>12705393</v>
      </c>
      <c r="CY52" s="4">
        <v>12705393</v>
      </c>
      <c r="CZ52" s="69">
        <f t="shared" si="5"/>
        <v>0</v>
      </c>
    </row>
    <row r="53" spans="1:104" x14ac:dyDescent="0.35">
      <c r="A53" s="15" t="s">
        <v>322</v>
      </c>
      <c r="B53" t="s">
        <v>322</v>
      </c>
      <c r="C53">
        <v>7510273</v>
      </c>
      <c r="D53">
        <v>6312243</v>
      </c>
      <c r="E53">
        <v>438989</v>
      </c>
      <c r="F53">
        <v>759041</v>
      </c>
      <c r="G53">
        <v>6538011</v>
      </c>
      <c r="H53">
        <v>3730796</v>
      </c>
      <c r="I53">
        <v>2805512</v>
      </c>
      <c r="J53">
        <v>1702</v>
      </c>
      <c r="K53">
        <v>0</v>
      </c>
      <c r="Q53">
        <v>0</v>
      </c>
      <c r="R53">
        <v>405559</v>
      </c>
      <c r="U53">
        <v>159961</v>
      </c>
      <c r="Z53">
        <v>0</v>
      </c>
      <c r="AA53">
        <v>0</v>
      </c>
      <c r="AF53">
        <v>1305</v>
      </c>
      <c r="AI53">
        <v>4508</v>
      </c>
      <c r="AJ53">
        <v>3041</v>
      </c>
      <c r="AK53">
        <v>14495</v>
      </c>
      <c r="AL53">
        <v>5229</v>
      </c>
      <c r="AQ53">
        <v>0</v>
      </c>
      <c r="AR53">
        <v>0</v>
      </c>
      <c r="AT53">
        <v>108703</v>
      </c>
      <c r="AU53">
        <v>22852</v>
      </c>
      <c r="AV53">
        <v>85464</v>
      </c>
      <c r="AW53">
        <v>0</v>
      </c>
      <c r="AY53">
        <v>171116</v>
      </c>
      <c r="BB53">
        <v>0</v>
      </c>
      <c r="BC53">
        <v>4500</v>
      </c>
      <c r="BD53">
        <v>60519</v>
      </c>
      <c r="BG53">
        <v>0</v>
      </c>
      <c r="BH53">
        <v>8097</v>
      </c>
      <c r="BI53">
        <v>0</v>
      </c>
      <c r="BJ53">
        <v>98000</v>
      </c>
      <c r="BM53">
        <v>0</v>
      </c>
      <c r="BN53">
        <v>0</v>
      </c>
      <c r="BQ53">
        <v>1223851</v>
      </c>
      <c r="BS53">
        <v>287162</v>
      </c>
      <c r="BU53">
        <v>1010</v>
      </c>
      <c r="BV53">
        <v>169507</v>
      </c>
      <c r="BW53">
        <v>421344</v>
      </c>
      <c r="BX53">
        <v>117455</v>
      </c>
      <c r="BY53">
        <v>132354</v>
      </c>
      <c r="CA53">
        <v>38943</v>
      </c>
      <c r="CB53">
        <v>2696</v>
      </c>
      <c r="CC53">
        <v>53380</v>
      </c>
      <c r="CF53">
        <v>0</v>
      </c>
      <c r="CL53">
        <v>0</v>
      </c>
      <c r="CM53">
        <v>0</v>
      </c>
      <c r="CN53">
        <v>0</v>
      </c>
      <c r="CO53">
        <v>0</v>
      </c>
      <c r="CP53">
        <v>0</v>
      </c>
      <c r="CQ53">
        <v>15848810</v>
      </c>
      <c r="CS53" s="8">
        <v>47546428</v>
      </c>
      <c r="CT53" s="36">
        <f t="shared" si="0"/>
        <v>7510273</v>
      </c>
      <c r="CU53" s="36">
        <f t="shared" si="1"/>
        <v>6538011</v>
      </c>
      <c r="CV53" s="36">
        <f t="shared" si="2"/>
        <v>576675</v>
      </c>
      <c r="CW53" s="36">
        <f t="shared" si="3"/>
        <v>1223851</v>
      </c>
      <c r="CX53" s="36">
        <f t="shared" si="4"/>
        <v>15848810</v>
      </c>
      <c r="CY53" s="4">
        <v>15848810</v>
      </c>
      <c r="CZ53" s="69">
        <f t="shared" si="5"/>
        <v>0</v>
      </c>
    </row>
    <row r="54" spans="1:104" x14ac:dyDescent="0.35">
      <c r="A54" s="15" t="s">
        <v>329</v>
      </c>
      <c r="B54" t="s">
        <v>329</v>
      </c>
      <c r="C54">
        <v>126360598</v>
      </c>
      <c r="D54">
        <v>103185349</v>
      </c>
      <c r="E54">
        <v>13979716</v>
      </c>
      <c r="F54">
        <v>9195533</v>
      </c>
      <c r="G54">
        <v>186940110</v>
      </c>
      <c r="H54">
        <v>142039240</v>
      </c>
      <c r="I54">
        <v>44460282</v>
      </c>
      <c r="J54">
        <v>440588</v>
      </c>
      <c r="K54">
        <v>60800</v>
      </c>
      <c r="O54">
        <v>60800</v>
      </c>
      <c r="Q54">
        <v>0</v>
      </c>
      <c r="R54">
        <v>26052311</v>
      </c>
      <c r="U54">
        <v>1438592</v>
      </c>
      <c r="Z54">
        <v>2264</v>
      </c>
      <c r="AA54">
        <v>8303</v>
      </c>
      <c r="AB54">
        <v>0</v>
      </c>
      <c r="AC54">
        <v>16591</v>
      </c>
      <c r="AF54">
        <v>3539509</v>
      </c>
      <c r="AH54">
        <v>3546895</v>
      </c>
      <c r="AI54">
        <v>13030</v>
      </c>
      <c r="AJ54">
        <v>952448</v>
      </c>
      <c r="AK54">
        <v>9978</v>
      </c>
      <c r="AL54">
        <v>178366</v>
      </c>
      <c r="AM54">
        <v>0</v>
      </c>
      <c r="AQ54">
        <v>233901</v>
      </c>
      <c r="AR54">
        <v>3656894</v>
      </c>
      <c r="AT54">
        <v>10652897</v>
      </c>
      <c r="AU54">
        <v>1076086</v>
      </c>
      <c r="AV54">
        <v>427321</v>
      </c>
      <c r="AW54">
        <v>70555</v>
      </c>
      <c r="AX54">
        <v>228681</v>
      </c>
      <c r="AY54">
        <v>65518213</v>
      </c>
      <c r="AZ54">
        <v>11897</v>
      </c>
      <c r="BA54">
        <v>9043</v>
      </c>
      <c r="BB54">
        <v>0</v>
      </c>
      <c r="BC54">
        <v>1675706</v>
      </c>
      <c r="BD54">
        <v>183365</v>
      </c>
      <c r="BF54">
        <v>42002</v>
      </c>
      <c r="BG54">
        <v>0</v>
      </c>
      <c r="BH54">
        <v>19964551</v>
      </c>
      <c r="BI54">
        <v>39091637</v>
      </c>
      <c r="BJ54">
        <v>4361000</v>
      </c>
      <c r="BL54">
        <v>23229</v>
      </c>
      <c r="BM54">
        <v>1761</v>
      </c>
      <c r="BN54">
        <v>0</v>
      </c>
      <c r="BP54">
        <v>154022</v>
      </c>
      <c r="BQ54">
        <v>17384176</v>
      </c>
      <c r="BS54">
        <v>5940080</v>
      </c>
      <c r="BT54">
        <v>49468</v>
      </c>
      <c r="BU54">
        <v>35274</v>
      </c>
      <c r="BV54">
        <v>3346819</v>
      </c>
      <c r="BW54">
        <v>4756389</v>
      </c>
      <c r="BX54">
        <v>809015</v>
      </c>
      <c r="BY54">
        <v>666834</v>
      </c>
      <c r="BZ54">
        <v>994</v>
      </c>
      <c r="CA54">
        <v>1558137</v>
      </c>
      <c r="CB54">
        <v>11211</v>
      </c>
      <c r="CC54">
        <v>209954</v>
      </c>
      <c r="CD54">
        <v>424188</v>
      </c>
      <c r="CE54">
        <v>424188</v>
      </c>
      <c r="CF54">
        <v>13220286</v>
      </c>
      <c r="CG54">
        <v>45613</v>
      </c>
      <c r="CH54">
        <v>22173</v>
      </c>
      <c r="CI54">
        <v>500000</v>
      </c>
      <c r="CL54">
        <v>0</v>
      </c>
      <c r="CM54">
        <v>2902500</v>
      </c>
      <c r="CN54">
        <v>2520000</v>
      </c>
      <c r="CO54">
        <v>1425000</v>
      </c>
      <c r="CP54">
        <v>5805000</v>
      </c>
      <c r="CQ54">
        <v>435960683</v>
      </c>
      <c r="CS54" s="8">
        <v>1307882046</v>
      </c>
      <c r="CT54" s="36">
        <f t="shared" si="0"/>
        <v>126360598</v>
      </c>
      <c r="CU54" s="36">
        <f t="shared" si="1"/>
        <v>186940110</v>
      </c>
      <c r="CV54" s="36">
        <f t="shared" si="2"/>
        <v>91631324</v>
      </c>
      <c r="CW54" s="36">
        <f t="shared" si="3"/>
        <v>31028650</v>
      </c>
      <c r="CX54" s="36">
        <f t="shared" si="4"/>
        <v>435960682</v>
      </c>
      <c r="CY54" s="4">
        <v>435960683</v>
      </c>
      <c r="CZ54" s="69">
        <f t="shared" si="5"/>
        <v>-1</v>
      </c>
    </row>
    <row r="55" spans="1:104" x14ac:dyDescent="0.35">
      <c r="A55" s="15" t="s">
        <v>337</v>
      </c>
      <c r="B55" t="s">
        <v>337</v>
      </c>
      <c r="C55">
        <v>65561645</v>
      </c>
      <c r="D55">
        <v>55404594</v>
      </c>
      <c r="E55">
        <v>4419961</v>
      </c>
      <c r="F55">
        <v>5737091</v>
      </c>
      <c r="G55">
        <v>72245133</v>
      </c>
      <c r="H55">
        <v>44772669</v>
      </c>
      <c r="I55">
        <v>27293376</v>
      </c>
      <c r="J55">
        <v>179087</v>
      </c>
      <c r="K55">
        <v>0</v>
      </c>
      <c r="Q55">
        <v>0</v>
      </c>
      <c r="R55">
        <v>4206615</v>
      </c>
      <c r="U55">
        <v>763873</v>
      </c>
      <c r="Z55">
        <v>755</v>
      </c>
      <c r="AA55">
        <v>5387</v>
      </c>
      <c r="AB55">
        <v>0</v>
      </c>
      <c r="AF55">
        <v>1674499</v>
      </c>
      <c r="AJ55">
        <v>827350</v>
      </c>
      <c r="AK55">
        <v>37274</v>
      </c>
      <c r="AL55">
        <v>150051</v>
      </c>
      <c r="AQ55">
        <v>138238</v>
      </c>
      <c r="AR55">
        <v>57486</v>
      </c>
      <c r="AT55">
        <v>0</v>
      </c>
      <c r="AU55">
        <v>551702</v>
      </c>
      <c r="AV55">
        <v>0</v>
      </c>
      <c r="AY55">
        <v>20241129</v>
      </c>
      <c r="AZ55">
        <v>11158</v>
      </c>
      <c r="BA55">
        <v>3488</v>
      </c>
      <c r="BB55">
        <v>0</v>
      </c>
      <c r="BC55">
        <v>2663120</v>
      </c>
      <c r="BD55">
        <v>142121</v>
      </c>
      <c r="BF55">
        <v>12142</v>
      </c>
      <c r="BG55">
        <v>0</v>
      </c>
      <c r="BH55">
        <v>7383924</v>
      </c>
      <c r="BI55">
        <v>8741862</v>
      </c>
      <c r="BJ55">
        <v>1274000</v>
      </c>
      <c r="BL55">
        <v>2766</v>
      </c>
      <c r="BM55">
        <v>0</v>
      </c>
      <c r="BP55">
        <v>6546</v>
      </c>
      <c r="BQ55">
        <v>11314397</v>
      </c>
      <c r="BR55">
        <v>6926</v>
      </c>
      <c r="BS55">
        <v>5534247</v>
      </c>
      <c r="BT55">
        <v>1832</v>
      </c>
      <c r="BV55">
        <v>1847082</v>
      </c>
      <c r="BW55">
        <v>2911098</v>
      </c>
      <c r="BX55">
        <v>797311</v>
      </c>
      <c r="BY55">
        <v>18597</v>
      </c>
      <c r="CA55">
        <v>158911</v>
      </c>
      <c r="CB55">
        <v>385</v>
      </c>
      <c r="CC55">
        <v>38007</v>
      </c>
      <c r="CD55">
        <v>443041</v>
      </c>
      <c r="CE55">
        <v>443041</v>
      </c>
      <c r="CF55">
        <v>5290000</v>
      </c>
      <c r="CI55">
        <v>250000</v>
      </c>
      <c r="CL55">
        <v>0</v>
      </c>
      <c r="CM55">
        <v>937500</v>
      </c>
      <c r="CN55">
        <v>1102500</v>
      </c>
      <c r="CO55">
        <v>1125000</v>
      </c>
      <c r="CP55">
        <v>1875000</v>
      </c>
      <c r="CQ55">
        <v>179301960</v>
      </c>
      <c r="CS55" s="8">
        <v>537905877</v>
      </c>
      <c r="CT55" s="36">
        <f t="shared" si="0"/>
        <v>65561645</v>
      </c>
      <c r="CU55" s="36">
        <f t="shared" si="1"/>
        <v>72245133</v>
      </c>
      <c r="CV55" s="36">
        <f t="shared" si="2"/>
        <v>24447744</v>
      </c>
      <c r="CW55" s="36">
        <f t="shared" si="3"/>
        <v>17047438</v>
      </c>
      <c r="CX55" s="36">
        <f t="shared" si="4"/>
        <v>179301960</v>
      </c>
      <c r="CY55" s="4">
        <v>179301960</v>
      </c>
      <c r="CZ55" s="69">
        <f t="shared" si="5"/>
        <v>0</v>
      </c>
    </row>
    <row r="56" spans="1:104" x14ac:dyDescent="0.35">
      <c r="A56" s="15" t="s">
        <v>343</v>
      </c>
      <c r="B56" t="s">
        <v>343</v>
      </c>
      <c r="C56">
        <v>95529113</v>
      </c>
      <c r="D56">
        <v>78129872</v>
      </c>
      <c r="E56">
        <v>10555544</v>
      </c>
      <c r="F56">
        <v>6843697</v>
      </c>
      <c r="G56">
        <v>80310453</v>
      </c>
      <c r="H56">
        <v>53720719</v>
      </c>
      <c r="I56">
        <v>26297506</v>
      </c>
      <c r="J56">
        <v>292229</v>
      </c>
      <c r="K56">
        <v>14844908</v>
      </c>
      <c r="N56">
        <v>400000</v>
      </c>
      <c r="O56">
        <v>44908</v>
      </c>
      <c r="Q56">
        <v>14400000</v>
      </c>
      <c r="R56">
        <v>11531702</v>
      </c>
      <c r="U56">
        <v>1092035</v>
      </c>
      <c r="Z56">
        <v>55706</v>
      </c>
      <c r="AA56">
        <v>20008</v>
      </c>
      <c r="AB56">
        <v>3078</v>
      </c>
      <c r="AC56">
        <v>1508</v>
      </c>
      <c r="AF56">
        <v>571616</v>
      </c>
      <c r="AG56">
        <v>1416100</v>
      </c>
      <c r="AJ56">
        <v>929908</v>
      </c>
      <c r="AK56">
        <v>32662</v>
      </c>
      <c r="AL56">
        <v>171778</v>
      </c>
      <c r="AQ56">
        <v>32177</v>
      </c>
      <c r="AR56">
        <v>1698302</v>
      </c>
      <c r="AS56">
        <v>5</v>
      </c>
      <c r="AT56">
        <v>2826279</v>
      </c>
      <c r="AU56">
        <v>442908</v>
      </c>
      <c r="AV56">
        <v>2222071</v>
      </c>
      <c r="AW56">
        <v>15560</v>
      </c>
      <c r="AY56">
        <v>25234919</v>
      </c>
      <c r="AZ56">
        <v>22317</v>
      </c>
      <c r="BA56">
        <v>12209</v>
      </c>
      <c r="BB56">
        <v>5285</v>
      </c>
      <c r="BC56">
        <v>1956090</v>
      </c>
      <c r="BD56">
        <v>94825</v>
      </c>
      <c r="BF56">
        <v>11488</v>
      </c>
      <c r="BG56">
        <v>0</v>
      </c>
      <c r="BH56">
        <v>11383359</v>
      </c>
      <c r="BI56">
        <v>11160663</v>
      </c>
      <c r="BJ56">
        <v>449772</v>
      </c>
      <c r="BK56">
        <v>9566</v>
      </c>
      <c r="BL56">
        <v>25995</v>
      </c>
      <c r="BM56">
        <v>0</v>
      </c>
      <c r="BN56">
        <v>22860</v>
      </c>
      <c r="BP56">
        <v>80488</v>
      </c>
      <c r="BQ56">
        <v>10292849</v>
      </c>
      <c r="BS56">
        <v>4278447</v>
      </c>
      <c r="BT56">
        <v>6039</v>
      </c>
      <c r="BU56">
        <v>12375</v>
      </c>
      <c r="BV56">
        <v>671613</v>
      </c>
      <c r="BW56">
        <v>4036070</v>
      </c>
      <c r="BX56">
        <v>1075388</v>
      </c>
      <c r="BY56">
        <v>966</v>
      </c>
      <c r="CA56">
        <v>204953</v>
      </c>
      <c r="CC56">
        <v>6998</v>
      </c>
      <c r="CD56">
        <v>339351</v>
      </c>
      <c r="CE56">
        <v>339351</v>
      </c>
      <c r="CF56">
        <v>6576935</v>
      </c>
      <c r="CG56">
        <v>150000</v>
      </c>
      <c r="CI56">
        <v>413645</v>
      </c>
      <c r="CJ56">
        <v>9080</v>
      </c>
      <c r="CL56">
        <v>0</v>
      </c>
      <c r="CM56">
        <v>1200000</v>
      </c>
      <c r="CN56">
        <v>1504210</v>
      </c>
      <c r="CO56">
        <v>712500</v>
      </c>
      <c r="CP56">
        <v>2587500</v>
      </c>
      <c r="CQ56">
        <v>244660229</v>
      </c>
      <c r="CS56" s="8">
        <v>733980687</v>
      </c>
      <c r="CT56" s="36">
        <f t="shared" si="0"/>
        <v>95529113</v>
      </c>
      <c r="CU56" s="36">
        <f t="shared" si="1"/>
        <v>80310453</v>
      </c>
      <c r="CV56" s="36">
        <f t="shared" si="2"/>
        <v>51611529</v>
      </c>
      <c r="CW56" s="36">
        <f t="shared" si="3"/>
        <v>17209135</v>
      </c>
      <c r="CX56" s="36">
        <f t="shared" si="4"/>
        <v>244660230</v>
      </c>
      <c r="CY56" s="4">
        <v>244660229</v>
      </c>
      <c r="CZ56" s="69">
        <f t="shared" si="5"/>
        <v>1</v>
      </c>
    </row>
    <row r="57" spans="1:104" x14ac:dyDescent="0.35">
      <c r="A57" s="15" t="s">
        <v>348</v>
      </c>
      <c r="B57" t="s">
        <v>348</v>
      </c>
      <c r="C57">
        <v>16697688</v>
      </c>
      <c r="D57">
        <v>14287213</v>
      </c>
      <c r="E57">
        <v>1779148</v>
      </c>
      <c r="F57">
        <v>631327</v>
      </c>
      <c r="G57">
        <v>8885629</v>
      </c>
      <c r="H57">
        <v>4749366</v>
      </c>
      <c r="I57">
        <v>4111861</v>
      </c>
      <c r="J57">
        <v>24402</v>
      </c>
      <c r="K57">
        <v>3200000</v>
      </c>
      <c r="Q57">
        <v>3200000</v>
      </c>
      <c r="R57">
        <v>1244384</v>
      </c>
      <c r="U57">
        <v>190044</v>
      </c>
      <c r="AA57">
        <v>4270</v>
      </c>
      <c r="AF57">
        <v>215197</v>
      </c>
      <c r="AJ57">
        <v>117861</v>
      </c>
      <c r="AK57">
        <v>0</v>
      </c>
      <c r="AL57">
        <v>14937</v>
      </c>
      <c r="AQ57">
        <v>0</v>
      </c>
      <c r="AR57">
        <v>175000</v>
      </c>
      <c r="AT57">
        <v>217406</v>
      </c>
      <c r="AU57">
        <v>138742</v>
      </c>
      <c r="AV57">
        <v>170929</v>
      </c>
      <c r="AY57">
        <v>242648</v>
      </c>
      <c r="BA57">
        <v>0</v>
      </c>
      <c r="BB57">
        <v>0</v>
      </c>
      <c r="BC57">
        <v>0</v>
      </c>
      <c r="BD57">
        <v>15043</v>
      </c>
      <c r="BF57">
        <v>23440</v>
      </c>
      <c r="BG57">
        <v>0</v>
      </c>
      <c r="BH57">
        <v>99595</v>
      </c>
      <c r="BJ57">
        <v>98000</v>
      </c>
      <c r="BL57">
        <v>3410</v>
      </c>
      <c r="BM57">
        <v>0</v>
      </c>
      <c r="BN57">
        <v>3159</v>
      </c>
      <c r="BQ57">
        <v>1580431</v>
      </c>
      <c r="BS57">
        <v>443181</v>
      </c>
      <c r="BU57">
        <v>7661</v>
      </c>
      <c r="BV57">
        <v>629730</v>
      </c>
      <c r="BW57">
        <v>438532</v>
      </c>
      <c r="CA57">
        <v>48497</v>
      </c>
      <c r="CC57">
        <v>12831</v>
      </c>
      <c r="CF57">
        <v>0</v>
      </c>
      <c r="CL57">
        <v>0</v>
      </c>
      <c r="CM57">
        <v>0</v>
      </c>
      <c r="CN57">
        <v>0</v>
      </c>
      <c r="CO57">
        <v>0</v>
      </c>
      <c r="CP57">
        <v>0</v>
      </c>
      <c r="CQ57">
        <v>31850781</v>
      </c>
      <c r="CS57" s="8">
        <v>95552343</v>
      </c>
      <c r="CT57" s="36">
        <f t="shared" si="0"/>
        <v>16697688</v>
      </c>
      <c r="CU57" s="36">
        <f t="shared" si="1"/>
        <v>8885629</v>
      </c>
      <c r="CV57" s="36">
        <f t="shared" si="2"/>
        <v>4687032</v>
      </c>
      <c r="CW57" s="36">
        <f t="shared" si="3"/>
        <v>1580431</v>
      </c>
      <c r="CX57" s="36">
        <f t="shared" si="4"/>
        <v>31850780</v>
      </c>
      <c r="CY57" s="4">
        <v>31850781</v>
      </c>
      <c r="CZ57" s="69">
        <f t="shared" si="5"/>
        <v>-1</v>
      </c>
    </row>
    <row r="58" spans="1:104" x14ac:dyDescent="0.35">
      <c r="A58" s="15" t="s">
        <v>351</v>
      </c>
      <c r="B58" t="s">
        <v>351</v>
      </c>
      <c r="C58">
        <v>9810739</v>
      </c>
      <c r="D58">
        <v>8624579</v>
      </c>
      <c r="E58">
        <v>1182348</v>
      </c>
      <c r="F58">
        <v>3812</v>
      </c>
      <c r="G58">
        <v>4062172</v>
      </c>
      <c r="H58">
        <v>1899171</v>
      </c>
      <c r="I58">
        <v>2163000</v>
      </c>
      <c r="K58">
        <v>0</v>
      </c>
      <c r="Q58">
        <v>0</v>
      </c>
      <c r="R58">
        <v>782015</v>
      </c>
      <c r="U58">
        <v>151604</v>
      </c>
      <c r="Z58">
        <v>810</v>
      </c>
      <c r="AA58">
        <v>158</v>
      </c>
      <c r="AF58">
        <v>188297</v>
      </c>
      <c r="AJ58">
        <v>375005</v>
      </c>
      <c r="AK58">
        <v>27076</v>
      </c>
      <c r="AL58">
        <v>19011</v>
      </c>
      <c r="AQ58">
        <v>0</v>
      </c>
      <c r="AR58">
        <v>0</v>
      </c>
      <c r="AT58">
        <v>0</v>
      </c>
      <c r="AU58">
        <v>20054</v>
      </c>
      <c r="AV58">
        <v>0</v>
      </c>
      <c r="AY58">
        <v>4556004</v>
      </c>
      <c r="BA58">
        <v>107478</v>
      </c>
      <c r="BB58">
        <v>0</v>
      </c>
      <c r="BC58">
        <v>3210</v>
      </c>
      <c r="BD58">
        <v>0</v>
      </c>
      <c r="BF58">
        <v>2872</v>
      </c>
      <c r="BG58">
        <v>0</v>
      </c>
      <c r="BH58">
        <v>0</v>
      </c>
      <c r="BI58">
        <v>4342037</v>
      </c>
      <c r="BJ58">
        <v>98000</v>
      </c>
      <c r="BK58">
        <v>2407</v>
      </c>
      <c r="BM58">
        <v>0</v>
      </c>
      <c r="BN58">
        <v>0</v>
      </c>
      <c r="BQ58">
        <v>1138294</v>
      </c>
      <c r="BS58">
        <v>429316</v>
      </c>
      <c r="BV58">
        <v>342439</v>
      </c>
      <c r="BW58">
        <v>334012</v>
      </c>
      <c r="BZ58">
        <v>17897</v>
      </c>
      <c r="CA58">
        <v>12297</v>
      </c>
      <c r="CC58">
        <v>2333</v>
      </c>
      <c r="CD58">
        <v>70698</v>
      </c>
      <c r="CE58">
        <v>70698</v>
      </c>
      <c r="CF58">
        <v>0</v>
      </c>
      <c r="CL58">
        <v>0</v>
      </c>
      <c r="CN58">
        <v>0</v>
      </c>
      <c r="CO58">
        <v>0</v>
      </c>
      <c r="CQ58">
        <v>20419922</v>
      </c>
      <c r="CS58" s="8">
        <v>61259765</v>
      </c>
      <c r="CT58" s="36">
        <f t="shared" si="0"/>
        <v>9810739</v>
      </c>
      <c r="CU58" s="36">
        <f t="shared" si="1"/>
        <v>4062172</v>
      </c>
      <c r="CV58" s="36">
        <f t="shared" si="2"/>
        <v>5338019</v>
      </c>
      <c r="CW58" s="36">
        <f t="shared" si="3"/>
        <v>1208992</v>
      </c>
      <c r="CX58" s="36">
        <f t="shared" si="4"/>
        <v>20419922</v>
      </c>
      <c r="CY58" s="4">
        <v>20419922</v>
      </c>
      <c r="CZ58" s="69">
        <f t="shared" si="5"/>
        <v>0</v>
      </c>
    </row>
    <row r="59" spans="1:104" x14ac:dyDescent="0.35">
      <c r="A59" s="15" t="s">
        <v>357</v>
      </c>
      <c r="B59" t="s">
        <v>357</v>
      </c>
      <c r="C59">
        <v>98689393</v>
      </c>
      <c r="D59">
        <v>81678772</v>
      </c>
      <c r="E59">
        <v>9493457</v>
      </c>
      <c r="F59">
        <v>7517164</v>
      </c>
      <c r="G59">
        <v>81070933</v>
      </c>
      <c r="H59">
        <v>45991028</v>
      </c>
      <c r="I59">
        <v>34902345</v>
      </c>
      <c r="J59">
        <v>177560</v>
      </c>
      <c r="K59">
        <v>21600000</v>
      </c>
      <c r="Q59">
        <v>21600000</v>
      </c>
      <c r="R59">
        <v>19508144</v>
      </c>
      <c r="S59">
        <v>3586</v>
      </c>
      <c r="U59">
        <v>1069124</v>
      </c>
      <c r="Z59">
        <v>12486</v>
      </c>
      <c r="AA59">
        <v>11617</v>
      </c>
      <c r="AF59">
        <v>340549</v>
      </c>
      <c r="AI59">
        <v>4508</v>
      </c>
      <c r="AJ59">
        <v>567326</v>
      </c>
      <c r="AK59">
        <v>51769</v>
      </c>
      <c r="AL59">
        <v>272265</v>
      </c>
      <c r="AM59">
        <v>0</v>
      </c>
      <c r="AQ59">
        <v>596943</v>
      </c>
      <c r="AR59">
        <v>1754919</v>
      </c>
      <c r="AS59">
        <v>10</v>
      </c>
      <c r="AT59">
        <v>10435491</v>
      </c>
      <c r="AV59">
        <v>4358678</v>
      </c>
      <c r="AW59">
        <v>28873</v>
      </c>
      <c r="AY59">
        <v>27795377</v>
      </c>
      <c r="AZ59">
        <v>11158</v>
      </c>
      <c r="BA59">
        <v>56130</v>
      </c>
      <c r="BB59">
        <v>0</v>
      </c>
      <c r="BC59">
        <v>27767</v>
      </c>
      <c r="BD59">
        <v>152593</v>
      </c>
      <c r="BF59">
        <v>12924</v>
      </c>
      <c r="BG59">
        <v>0</v>
      </c>
      <c r="BH59">
        <v>16200582</v>
      </c>
      <c r="BI59">
        <v>8797112</v>
      </c>
      <c r="BJ59">
        <v>2512995</v>
      </c>
      <c r="BM59">
        <v>0</v>
      </c>
      <c r="BN59">
        <v>0</v>
      </c>
      <c r="BP59">
        <v>24116</v>
      </c>
      <c r="BQ59">
        <v>9328628</v>
      </c>
      <c r="BS59">
        <v>6252607</v>
      </c>
      <c r="BV59">
        <v>216883</v>
      </c>
      <c r="BW59">
        <v>2240185</v>
      </c>
      <c r="BY59">
        <v>604297</v>
      </c>
      <c r="CA59">
        <v>13117</v>
      </c>
      <c r="CB59">
        <v>1541</v>
      </c>
      <c r="CD59">
        <v>28461</v>
      </c>
      <c r="CE59">
        <v>28461</v>
      </c>
      <c r="CF59">
        <v>5580000</v>
      </c>
      <c r="CI59">
        <v>375000</v>
      </c>
      <c r="CL59">
        <v>0</v>
      </c>
      <c r="CM59">
        <v>900000</v>
      </c>
      <c r="CN59">
        <v>1417500</v>
      </c>
      <c r="CO59">
        <v>1087500</v>
      </c>
      <c r="CP59">
        <v>1800000</v>
      </c>
      <c r="CQ59">
        <v>263600936</v>
      </c>
      <c r="CS59" s="8">
        <v>790802810</v>
      </c>
      <c r="CT59" s="36">
        <f t="shared" si="0"/>
        <v>98689393</v>
      </c>
      <c r="CU59" s="36">
        <f t="shared" si="1"/>
        <v>81070933</v>
      </c>
      <c r="CV59" s="36">
        <f t="shared" si="2"/>
        <v>68903521</v>
      </c>
      <c r="CW59" s="36">
        <f t="shared" si="3"/>
        <v>14937089</v>
      </c>
      <c r="CX59" s="36">
        <f t="shared" si="4"/>
        <v>263600936</v>
      </c>
      <c r="CY59" s="4">
        <v>263600936</v>
      </c>
      <c r="CZ59" s="69">
        <f t="shared" si="5"/>
        <v>0</v>
      </c>
    </row>
    <row r="60" spans="1:104" x14ac:dyDescent="0.35">
      <c r="A60" s="15" t="s">
        <v>363</v>
      </c>
      <c r="B60" t="s">
        <v>363</v>
      </c>
      <c r="C60">
        <v>4243658</v>
      </c>
      <c r="D60">
        <v>3400892</v>
      </c>
      <c r="E60">
        <v>463321</v>
      </c>
      <c r="F60">
        <v>379445</v>
      </c>
      <c r="G60">
        <v>3836104</v>
      </c>
      <c r="H60">
        <v>2095361</v>
      </c>
      <c r="I60">
        <v>1737480</v>
      </c>
      <c r="J60">
        <v>3263</v>
      </c>
      <c r="K60">
        <v>6040</v>
      </c>
      <c r="Q60">
        <v>6040</v>
      </c>
      <c r="R60">
        <v>819454</v>
      </c>
      <c r="U60">
        <v>107729</v>
      </c>
      <c r="Z60">
        <v>1363</v>
      </c>
      <c r="AA60">
        <v>10079</v>
      </c>
      <c r="AB60">
        <v>2389</v>
      </c>
      <c r="AF60">
        <v>154673</v>
      </c>
      <c r="AJ60">
        <v>0</v>
      </c>
      <c r="AK60">
        <v>0</v>
      </c>
      <c r="AL60">
        <v>9506</v>
      </c>
      <c r="AQ60">
        <v>12066</v>
      </c>
      <c r="AR60">
        <v>25000</v>
      </c>
      <c r="AT60">
        <v>217406</v>
      </c>
      <c r="AU60">
        <v>22852</v>
      </c>
      <c r="AV60">
        <v>256393</v>
      </c>
      <c r="AY60">
        <v>167100</v>
      </c>
      <c r="BB60">
        <v>0</v>
      </c>
      <c r="BC60">
        <v>101100</v>
      </c>
      <c r="BD60">
        <v>5259</v>
      </c>
      <c r="BG60">
        <v>0</v>
      </c>
      <c r="BH60">
        <v>11740</v>
      </c>
      <c r="BI60">
        <v>0</v>
      </c>
      <c r="BJ60">
        <v>49000</v>
      </c>
      <c r="BM60">
        <v>0</v>
      </c>
      <c r="BN60">
        <v>0</v>
      </c>
      <c r="BQ60">
        <v>367157</v>
      </c>
      <c r="BS60">
        <v>106022</v>
      </c>
      <c r="BV60">
        <v>154276</v>
      </c>
      <c r="BW60">
        <v>92513</v>
      </c>
      <c r="BY60">
        <v>0</v>
      </c>
      <c r="CA60">
        <v>14346</v>
      </c>
      <c r="CD60">
        <v>0</v>
      </c>
      <c r="CE60">
        <v>0</v>
      </c>
      <c r="CF60">
        <v>0</v>
      </c>
      <c r="CL60">
        <v>0</v>
      </c>
      <c r="CN60">
        <v>0</v>
      </c>
      <c r="CO60">
        <v>0</v>
      </c>
      <c r="CQ60">
        <v>9439512</v>
      </c>
      <c r="CS60" s="8">
        <v>28318539</v>
      </c>
      <c r="CT60" s="36">
        <f t="shared" si="0"/>
        <v>4243658</v>
      </c>
      <c r="CU60" s="36">
        <f t="shared" si="1"/>
        <v>3836104</v>
      </c>
      <c r="CV60" s="36">
        <f t="shared" si="2"/>
        <v>992594</v>
      </c>
      <c r="CW60" s="36">
        <f t="shared" si="3"/>
        <v>367157</v>
      </c>
      <c r="CX60" s="36">
        <f t="shared" si="4"/>
        <v>9439513</v>
      </c>
      <c r="CY60" s="4">
        <v>9439512</v>
      </c>
      <c r="CZ60" s="69">
        <f t="shared" si="5"/>
        <v>1</v>
      </c>
    </row>
    <row r="61" spans="1:104" x14ac:dyDescent="0.35">
      <c r="A61" s="15" t="s">
        <v>368</v>
      </c>
      <c r="B61" t="s">
        <v>368</v>
      </c>
      <c r="C61">
        <v>104073678</v>
      </c>
      <c r="D61">
        <v>87608925</v>
      </c>
      <c r="E61">
        <v>9494878</v>
      </c>
      <c r="F61">
        <v>6969875</v>
      </c>
      <c r="G61">
        <v>57162341</v>
      </c>
      <c r="H61">
        <v>27934534</v>
      </c>
      <c r="I61">
        <v>29150566</v>
      </c>
      <c r="J61">
        <v>77241</v>
      </c>
      <c r="K61">
        <v>12800000</v>
      </c>
      <c r="Q61">
        <v>12800000</v>
      </c>
      <c r="R61">
        <v>9220696</v>
      </c>
      <c r="U61">
        <v>2354733</v>
      </c>
      <c r="Z61">
        <v>1363</v>
      </c>
      <c r="AA61">
        <v>2730</v>
      </c>
      <c r="AB61">
        <v>0</v>
      </c>
      <c r="AF61">
        <v>9092</v>
      </c>
      <c r="AJ61">
        <v>975041</v>
      </c>
      <c r="AK61">
        <v>33132</v>
      </c>
      <c r="AL61">
        <v>25801</v>
      </c>
      <c r="AQ61">
        <v>112618</v>
      </c>
      <c r="AR61">
        <v>1750033</v>
      </c>
      <c r="AT61">
        <v>869624</v>
      </c>
      <c r="AU61">
        <v>453767</v>
      </c>
      <c r="AV61">
        <v>2562744</v>
      </c>
      <c r="AW61">
        <v>70019</v>
      </c>
      <c r="AY61">
        <v>21413784</v>
      </c>
      <c r="BB61">
        <v>0</v>
      </c>
      <c r="BC61">
        <v>158393</v>
      </c>
      <c r="BD61">
        <v>36272</v>
      </c>
      <c r="BF61">
        <v>10285</v>
      </c>
      <c r="BG61">
        <v>3556</v>
      </c>
      <c r="BH61">
        <v>16247881</v>
      </c>
      <c r="BI61">
        <v>4326728</v>
      </c>
      <c r="BJ61">
        <v>409543</v>
      </c>
      <c r="BL61">
        <v>2766</v>
      </c>
      <c r="BM61">
        <v>0</v>
      </c>
      <c r="BN61">
        <v>165873</v>
      </c>
      <c r="BP61">
        <v>52487</v>
      </c>
      <c r="BQ61">
        <v>7437451</v>
      </c>
      <c r="BS61">
        <v>3993744</v>
      </c>
      <c r="BV61">
        <v>1190732</v>
      </c>
      <c r="BW61">
        <v>1997124</v>
      </c>
      <c r="BX61">
        <v>217539</v>
      </c>
      <c r="BY61">
        <v>858</v>
      </c>
      <c r="CA61">
        <v>37454</v>
      </c>
      <c r="CF61">
        <v>43306683</v>
      </c>
      <c r="CG61">
        <v>7602</v>
      </c>
      <c r="CI61">
        <v>375000</v>
      </c>
      <c r="CJ61">
        <v>9080</v>
      </c>
      <c r="CL61">
        <v>0</v>
      </c>
      <c r="CM61">
        <v>9000000</v>
      </c>
      <c r="CN61">
        <v>8400000</v>
      </c>
      <c r="CO61">
        <v>7500000</v>
      </c>
      <c r="CP61">
        <v>18015000</v>
      </c>
      <c r="CQ61">
        <v>255414633</v>
      </c>
      <c r="CS61" s="8">
        <v>766243899</v>
      </c>
      <c r="CT61" s="36">
        <f t="shared" si="0"/>
        <v>104073678</v>
      </c>
      <c r="CU61" s="36">
        <f t="shared" si="1"/>
        <v>57162341</v>
      </c>
      <c r="CV61" s="36">
        <f t="shared" si="2"/>
        <v>43434480</v>
      </c>
      <c r="CW61" s="36">
        <f t="shared" si="3"/>
        <v>50744134</v>
      </c>
      <c r="CX61" s="36">
        <f t="shared" si="4"/>
        <v>255414633</v>
      </c>
      <c r="CY61" s="4">
        <v>255414633</v>
      </c>
      <c r="CZ61" s="69">
        <f t="shared" si="5"/>
        <v>0</v>
      </c>
    </row>
    <row r="62" spans="1:104" x14ac:dyDescent="0.35">
      <c r="A62" s="15" t="s">
        <v>374</v>
      </c>
      <c r="B62" t="s">
        <v>374</v>
      </c>
      <c r="C62">
        <v>23197450</v>
      </c>
      <c r="D62">
        <v>21985903</v>
      </c>
      <c r="E62">
        <v>1158713</v>
      </c>
      <c r="F62">
        <v>52834</v>
      </c>
      <c r="G62">
        <v>19276024</v>
      </c>
      <c r="H62">
        <v>15812836</v>
      </c>
      <c r="I62">
        <v>3454283</v>
      </c>
      <c r="J62">
        <v>8905</v>
      </c>
      <c r="R62">
        <v>1384625</v>
      </c>
      <c r="U62">
        <v>408414</v>
      </c>
      <c r="Z62">
        <v>85866</v>
      </c>
      <c r="AB62">
        <v>2390</v>
      </c>
      <c r="AD62">
        <v>10653</v>
      </c>
      <c r="AF62">
        <v>432883</v>
      </c>
      <c r="AI62">
        <v>18031</v>
      </c>
      <c r="AJ62">
        <v>377750</v>
      </c>
      <c r="AK62">
        <v>0</v>
      </c>
      <c r="AQ62">
        <v>34209</v>
      </c>
      <c r="AR62">
        <v>1299</v>
      </c>
      <c r="AT62">
        <v>0</v>
      </c>
      <c r="AW62">
        <v>13131</v>
      </c>
      <c r="AY62">
        <v>4487980</v>
      </c>
      <c r="BB62">
        <v>0</v>
      </c>
      <c r="BC62">
        <v>179380</v>
      </c>
      <c r="BD62">
        <v>77023</v>
      </c>
      <c r="BF62">
        <v>0</v>
      </c>
      <c r="BG62">
        <v>0</v>
      </c>
      <c r="BH62">
        <v>0</v>
      </c>
      <c r="BI62">
        <v>3006576</v>
      </c>
      <c r="BJ62">
        <v>1225000</v>
      </c>
      <c r="BM62">
        <v>0</v>
      </c>
      <c r="BQ62">
        <v>7223841</v>
      </c>
      <c r="BS62">
        <v>3110029</v>
      </c>
      <c r="BT62">
        <v>23606</v>
      </c>
      <c r="BU62">
        <v>909</v>
      </c>
      <c r="BV62">
        <v>1029264</v>
      </c>
      <c r="BW62">
        <v>1878122</v>
      </c>
      <c r="BY62">
        <v>1040415</v>
      </c>
      <c r="CA62">
        <v>135197</v>
      </c>
      <c r="CC62">
        <v>6299</v>
      </c>
      <c r="CD62">
        <v>14140</v>
      </c>
      <c r="CE62">
        <v>14140</v>
      </c>
      <c r="CF62">
        <v>0</v>
      </c>
      <c r="CL62">
        <v>0</v>
      </c>
      <c r="CN62">
        <v>0</v>
      </c>
      <c r="CO62">
        <v>0</v>
      </c>
      <c r="CQ62">
        <v>55584059</v>
      </c>
      <c r="CS62" s="8">
        <v>166752179</v>
      </c>
      <c r="CT62" s="36">
        <f t="shared" si="0"/>
        <v>23197450</v>
      </c>
      <c r="CU62" s="36">
        <f t="shared" si="1"/>
        <v>19276024</v>
      </c>
      <c r="CV62" s="36">
        <f t="shared" si="2"/>
        <v>5872605</v>
      </c>
      <c r="CW62" s="36">
        <f t="shared" si="3"/>
        <v>7237981</v>
      </c>
      <c r="CX62" s="36">
        <f t="shared" si="4"/>
        <v>55584060</v>
      </c>
      <c r="CY62" s="4">
        <v>55584059</v>
      </c>
      <c r="CZ62" s="69">
        <f t="shared" si="5"/>
        <v>1</v>
      </c>
    </row>
    <row r="63" spans="1:104" x14ac:dyDescent="0.35">
      <c r="A63" s="15" t="s">
        <v>384</v>
      </c>
      <c r="B63" t="s">
        <v>384</v>
      </c>
      <c r="C63">
        <v>25647661</v>
      </c>
      <c r="D63">
        <v>24073576</v>
      </c>
      <c r="E63">
        <v>1547317</v>
      </c>
      <c r="F63">
        <v>26768</v>
      </c>
      <c r="G63">
        <v>22699775</v>
      </c>
      <c r="H63">
        <v>18069940</v>
      </c>
      <c r="I63">
        <v>4532224</v>
      </c>
      <c r="J63">
        <v>97612</v>
      </c>
      <c r="R63">
        <v>1574636</v>
      </c>
      <c r="U63">
        <v>419687</v>
      </c>
      <c r="Z63">
        <v>89955</v>
      </c>
      <c r="AA63">
        <v>770</v>
      </c>
      <c r="AB63">
        <v>1195</v>
      </c>
      <c r="AF63">
        <v>538910</v>
      </c>
      <c r="AI63">
        <v>19596</v>
      </c>
      <c r="AJ63">
        <v>400086</v>
      </c>
      <c r="AK63">
        <v>4091</v>
      </c>
      <c r="AL63">
        <v>1876</v>
      </c>
      <c r="AQ63">
        <v>40870</v>
      </c>
      <c r="AR63">
        <v>57601</v>
      </c>
      <c r="AT63">
        <v>0</v>
      </c>
      <c r="AV63">
        <v>0</v>
      </c>
      <c r="AW63">
        <v>0</v>
      </c>
      <c r="AY63">
        <v>5407039</v>
      </c>
      <c r="BA63">
        <v>0</v>
      </c>
      <c r="BB63">
        <v>0</v>
      </c>
      <c r="BC63">
        <v>368204</v>
      </c>
      <c r="BD63">
        <v>28094</v>
      </c>
      <c r="BF63">
        <v>31591</v>
      </c>
      <c r="BG63">
        <v>0</v>
      </c>
      <c r="BH63">
        <v>0</v>
      </c>
      <c r="BI63">
        <v>3754149</v>
      </c>
      <c r="BJ63">
        <v>1225000</v>
      </c>
      <c r="BM63">
        <v>0</v>
      </c>
      <c r="BN63">
        <v>0</v>
      </c>
      <c r="BQ63">
        <v>6537211</v>
      </c>
      <c r="BS63">
        <v>2386431</v>
      </c>
      <c r="BT63">
        <v>18051</v>
      </c>
      <c r="BU63">
        <v>6282</v>
      </c>
      <c r="BV63">
        <v>1139605</v>
      </c>
      <c r="BW63">
        <v>1871849</v>
      </c>
      <c r="BY63">
        <v>940831</v>
      </c>
      <c r="BZ63">
        <v>1989</v>
      </c>
      <c r="CA63">
        <v>168841</v>
      </c>
      <c r="CB63">
        <v>3332</v>
      </c>
      <c r="CF63">
        <v>0</v>
      </c>
      <c r="CL63">
        <v>0</v>
      </c>
      <c r="CN63">
        <v>0</v>
      </c>
      <c r="CO63">
        <v>0</v>
      </c>
      <c r="CQ63">
        <v>61866321</v>
      </c>
      <c r="CS63" s="8">
        <v>185598966</v>
      </c>
      <c r="CT63" s="36">
        <f t="shared" si="0"/>
        <v>25647661</v>
      </c>
      <c r="CU63" s="36">
        <f t="shared" si="1"/>
        <v>22699775</v>
      </c>
      <c r="CV63" s="36">
        <f t="shared" si="2"/>
        <v>6981675</v>
      </c>
      <c r="CW63" s="36">
        <f t="shared" si="3"/>
        <v>6537211</v>
      </c>
      <c r="CX63" s="36">
        <f t="shared" si="4"/>
        <v>61866322</v>
      </c>
      <c r="CY63" s="4">
        <v>61866321</v>
      </c>
      <c r="CZ63" s="69">
        <f t="shared" si="5"/>
        <v>1</v>
      </c>
    </row>
    <row r="64" spans="1:104" x14ac:dyDescent="0.35">
      <c r="A64" s="15" t="s">
        <v>388</v>
      </c>
      <c r="B64" t="s">
        <v>388</v>
      </c>
      <c r="C64">
        <v>24969702</v>
      </c>
      <c r="D64">
        <v>23971328</v>
      </c>
      <c r="E64">
        <v>941458</v>
      </c>
      <c r="F64">
        <v>56916</v>
      </c>
      <c r="G64">
        <v>26120511</v>
      </c>
      <c r="H64">
        <v>23845637</v>
      </c>
      <c r="I64">
        <v>2183295</v>
      </c>
      <c r="J64">
        <v>91578</v>
      </c>
      <c r="R64">
        <v>1104317</v>
      </c>
      <c r="U64">
        <v>48968</v>
      </c>
      <c r="Z64">
        <v>4244</v>
      </c>
      <c r="AB64">
        <v>267</v>
      </c>
      <c r="AF64">
        <v>200930</v>
      </c>
      <c r="AI64">
        <v>7825</v>
      </c>
      <c r="AJ64">
        <v>49541</v>
      </c>
      <c r="AK64">
        <v>0</v>
      </c>
      <c r="AL64">
        <v>22406</v>
      </c>
      <c r="AQ64">
        <v>13063</v>
      </c>
      <c r="AR64">
        <v>726180</v>
      </c>
      <c r="AT64">
        <v>0</v>
      </c>
      <c r="AU64">
        <v>24484</v>
      </c>
      <c r="AW64">
        <v>6410</v>
      </c>
      <c r="AY64">
        <v>818909</v>
      </c>
      <c r="BB64">
        <v>0</v>
      </c>
      <c r="BC64">
        <v>18000</v>
      </c>
      <c r="BD64">
        <v>42075</v>
      </c>
      <c r="BG64">
        <v>0</v>
      </c>
      <c r="BH64">
        <v>0</v>
      </c>
      <c r="BI64">
        <v>756216</v>
      </c>
      <c r="BM64">
        <v>0</v>
      </c>
      <c r="BN64">
        <v>0</v>
      </c>
      <c r="BP64">
        <v>2619</v>
      </c>
      <c r="BQ64">
        <v>2571625</v>
      </c>
      <c r="BS64">
        <v>933310</v>
      </c>
      <c r="BT64">
        <v>17403</v>
      </c>
      <c r="BV64">
        <v>1056579</v>
      </c>
      <c r="BW64">
        <v>486484</v>
      </c>
      <c r="BY64">
        <v>0</v>
      </c>
      <c r="CA64">
        <v>77850</v>
      </c>
      <c r="CD64">
        <v>42419</v>
      </c>
      <c r="CE64">
        <v>42419</v>
      </c>
      <c r="CF64">
        <v>0</v>
      </c>
      <c r="CL64">
        <v>0</v>
      </c>
      <c r="CN64">
        <v>0</v>
      </c>
      <c r="CO64">
        <v>0</v>
      </c>
      <c r="CQ64">
        <v>55627483</v>
      </c>
      <c r="CS64" s="8">
        <v>166882451</v>
      </c>
      <c r="CT64" s="36">
        <f t="shared" si="0"/>
        <v>24969702</v>
      </c>
      <c r="CU64" s="36">
        <f t="shared" si="1"/>
        <v>26120511</v>
      </c>
      <c r="CV64" s="36">
        <f t="shared" si="2"/>
        <v>1923226</v>
      </c>
      <c r="CW64" s="36">
        <f t="shared" si="3"/>
        <v>2614044</v>
      </c>
      <c r="CX64" s="36">
        <f t="shared" si="4"/>
        <v>55627483</v>
      </c>
      <c r="CY64" s="4">
        <v>55627483</v>
      </c>
      <c r="CZ64" s="69">
        <f t="shared" si="5"/>
        <v>0</v>
      </c>
    </row>
    <row r="65" spans="1:104" x14ac:dyDescent="0.35">
      <c r="A65" s="15" t="s">
        <v>392</v>
      </c>
      <c r="B65" t="s">
        <v>392</v>
      </c>
      <c r="C65">
        <v>113819713</v>
      </c>
      <c r="D65">
        <v>96274023</v>
      </c>
      <c r="E65">
        <v>7033845</v>
      </c>
      <c r="F65">
        <v>10511845</v>
      </c>
      <c r="G65">
        <v>84607361</v>
      </c>
      <c r="H65">
        <v>46986754</v>
      </c>
      <c r="I65">
        <v>37559617</v>
      </c>
      <c r="J65">
        <v>60990</v>
      </c>
      <c r="K65">
        <v>14400000</v>
      </c>
      <c r="Q65">
        <v>14400000</v>
      </c>
      <c r="R65">
        <v>8574676</v>
      </c>
      <c r="U65">
        <v>3594872</v>
      </c>
      <c r="Z65">
        <v>25896</v>
      </c>
      <c r="AA65">
        <v>42496</v>
      </c>
      <c r="AB65">
        <v>3584</v>
      </c>
      <c r="AF65">
        <v>0</v>
      </c>
      <c r="AJ65">
        <v>1526450</v>
      </c>
      <c r="AK65">
        <v>32566</v>
      </c>
      <c r="AL65">
        <v>39380</v>
      </c>
      <c r="AO65">
        <v>45410</v>
      </c>
      <c r="AQ65">
        <v>12066</v>
      </c>
      <c r="AR65">
        <v>905424</v>
      </c>
      <c r="AT65">
        <v>652218</v>
      </c>
      <c r="AU65">
        <v>723089</v>
      </c>
      <c r="AV65">
        <v>940107</v>
      </c>
      <c r="AW65">
        <v>31120</v>
      </c>
      <c r="AY65">
        <v>2480360</v>
      </c>
      <c r="AZ65">
        <v>11158</v>
      </c>
      <c r="BA65">
        <v>0</v>
      </c>
      <c r="BB65">
        <v>0</v>
      </c>
      <c r="BC65">
        <v>1804000</v>
      </c>
      <c r="BD65">
        <v>15778</v>
      </c>
      <c r="BF65">
        <v>6969</v>
      </c>
      <c r="BG65">
        <v>0</v>
      </c>
      <c r="BH65">
        <v>49217</v>
      </c>
      <c r="BI65">
        <v>0</v>
      </c>
      <c r="BJ65">
        <v>588000</v>
      </c>
      <c r="BM65">
        <v>0</v>
      </c>
      <c r="BN65">
        <v>0</v>
      </c>
      <c r="BP65">
        <v>5237</v>
      </c>
      <c r="BQ65">
        <v>8890442</v>
      </c>
      <c r="BS65">
        <v>4268362</v>
      </c>
      <c r="BT65">
        <v>6639</v>
      </c>
      <c r="BU65">
        <v>25728</v>
      </c>
      <c r="BV65">
        <v>1422171</v>
      </c>
      <c r="BW65">
        <v>2638164</v>
      </c>
      <c r="BY65">
        <v>343871</v>
      </c>
      <c r="CA65">
        <v>150516</v>
      </c>
      <c r="CC65">
        <v>34992</v>
      </c>
      <c r="CD65">
        <v>0</v>
      </c>
      <c r="CE65">
        <v>0</v>
      </c>
      <c r="CF65">
        <v>250000</v>
      </c>
      <c r="CI65">
        <v>250000</v>
      </c>
      <c r="CL65">
        <v>0</v>
      </c>
      <c r="CM65">
        <v>0</v>
      </c>
      <c r="CN65">
        <v>0</v>
      </c>
      <c r="CO65">
        <v>0</v>
      </c>
      <c r="CP65">
        <v>0</v>
      </c>
      <c r="CQ65">
        <v>233022553</v>
      </c>
      <c r="CS65" s="8">
        <v>699067659</v>
      </c>
      <c r="CT65" s="36">
        <f t="shared" si="0"/>
        <v>113819713</v>
      </c>
      <c r="CU65" s="36">
        <f t="shared" si="1"/>
        <v>84607361</v>
      </c>
      <c r="CV65" s="36">
        <f t="shared" si="2"/>
        <v>25455036</v>
      </c>
      <c r="CW65" s="36">
        <f t="shared" si="3"/>
        <v>9140442</v>
      </c>
      <c r="CX65" s="36">
        <f t="shared" si="4"/>
        <v>233022552</v>
      </c>
      <c r="CY65" s="4">
        <v>233022553</v>
      </c>
      <c r="CZ65" s="69">
        <f t="shared" si="5"/>
        <v>-1</v>
      </c>
    </row>
    <row r="66" spans="1:104" x14ac:dyDescent="0.35">
      <c r="A66" s="15" t="s">
        <v>399</v>
      </c>
      <c r="B66" t="s">
        <v>399</v>
      </c>
      <c r="C66">
        <v>12638025</v>
      </c>
      <c r="D66">
        <v>12497265</v>
      </c>
      <c r="E66">
        <v>134375</v>
      </c>
      <c r="F66">
        <v>6386</v>
      </c>
      <c r="G66">
        <v>12258275</v>
      </c>
      <c r="H66">
        <v>7592968</v>
      </c>
      <c r="I66">
        <v>4653889</v>
      </c>
      <c r="J66">
        <v>11417</v>
      </c>
      <c r="K66">
        <v>5600000</v>
      </c>
      <c r="Q66">
        <v>5600000</v>
      </c>
      <c r="R66">
        <v>170078</v>
      </c>
      <c r="U66">
        <v>0</v>
      </c>
      <c r="Z66">
        <v>0</v>
      </c>
      <c r="AA66">
        <v>0</v>
      </c>
      <c r="AF66">
        <v>2727</v>
      </c>
      <c r="AI66">
        <v>24801</v>
      </c>
      <c r="AJ66">
        <v>3450</v>
      </c>
      <c r="AK66">
        <v>21322</v>
      </c>
      <c r="AL66">
        <v>2955</v>
      </c>
      <c r="AQ66">
        <v>0</v>
      </c>
      <c r="AR66">
        <v>114823</v>
      </c>
      <c r="AT66">
        <v>0</v>
      </c>
      <c r="AU66">
        <v>0</v>
      </c>
      <c r="AV66">
        <v>0</v>
      </c>
      <c r="AW66">
        <v>0</v>
      </c>
      <c r="AY66">
        <v>281153</v>
      </c>
      <c r="BA66">
        <v>5233</v>
      </c>
      <c r="BB66">
        <v>0</v>
      </c>
      <c r="BC66">
        <v>100000</v>
      </c>
      <c r="BD66">
        <v>10519</v>
      </c>
      <c r="BF66">
        <v>6546</v>
      </c>
      <c r="BG66">
        <v>0</v>
      </c>
      <c r="BH66">
        <v>7231</v>
      </c>
      <c r="BJ66">
        <v>147000</v>
      </c>
      <c r="BM66">
        <v>0</v>
      </c>
      <c r="BN66">
        <v>0</v>
      </c>
      <c r="BP66">
        <v>4625</v>
      </c>
      <c r="BQ66">
        <v>1270241</v>
      </c>
      <c r="BS66">
        <v>94743</v>
      </c>
      <c r="BV66">
        <v>632619</v>
      </c>
      <c r="BW66">
        <v>527452</v>
      </c>
      <c r="BY66">
        <v>0</v>
      </c>
      <c r="CA66">
        <v>14260</v>
      </c>
      <c r="CC66">
        <v>1166</v>
      </c>
      <c r="CD66">
        <v>0</v>
      </c>
      <c r="CE66">
        <v>0</v>
      </c>
      <c r="CF66">
        <v>0</v>
      </c>
      <c r="CL66">
        <v>0</v>
      </c>
      <c r="CM66">
        <v>0</v>
      </c>
      <c r="CN66">
        <v>0</v>
      </c>
      <c r="CO66">
        <v>0</v>
      </c>
      <c r="CP66">
        <v>0</v>
      </c>
      <c r="CQ66">
        <v>32217773</v>
      </c>
      <c r="CS66" s="8">
        <v>96653317</v>
      </c>
      <c r="CT66" s="36">
        <f t="shared" si="0"/>
        <v>12638025</v>
      </c>
      <c r="CU66" s="36">
        <f t="shared" si="1"/>
        <v>12258275</v>
      </c>
      <c r="CV66" s="36">
        <f t="shared" si="2"/>
        <v>6051231</v>
      </c>
      <c r="CW66" s="36">
        <f t="shared" si="3"/>
        <v>1270241</v>
      </c>
      <c r="CX66" s="36">
        <f t="shared" si="4"/>
        <v>32217772</v>
      </c>
      <c r="CY66" s="4">
        <v>32217773</v>
      </c>
      <c r="CZ66" s="69">
        <f t="shared" si="5"/>
        <v>-1</v>
      </c>
    </row>
    <row r="67" spans="1:104" x14ac:dyDescent="0.35">
      <c r="A67" s="15" t="s">
        <v>404</v>
      </c>
      <c r="B67" t="s">
        <v>404</v>
      </c>
      <c r="C67">
        <v>44162524</v>
      </c>
      <c r="D67">
        <v>38568221</v>
      </c>
      <c r="E67">
        <v>1382862</v>
      </c>
      <c r="F67">
        <v>4211440</v>
      </c>
      <c r="G67">
        <v>39494466</v>
      </c>
      <c r="H67">
        <v>23794873</v>
      </c>
      <c r="I67">
        <v>15690546</v>
      </c>
      <c r="J67">
        <v>9047</v>
      </c>
      <c r="K67">
        <v>7857800</v>
      </c>
      <c r="N67">
        <v>400000</v>
      </c>
      <c r="Q67">
        <v>7457800</v>
      </c>
      <c r="R67">
        <v>2427924</v>
      </c>
      <c r="U67">
        <v>9128</v>
      </c>
      <c r="Z67">
        <v>13777</v>
      </c>
      <c r="AA67">
        <v>13082</v>
      </c>
      <c r="AB67">
        <v>0</v>
      </c>
      <c r="AF67">
        <v>0</v>
      </c>
      <c r="AG67">
        <v>533637</v>
      </c>
      <c r="AI67">
        <v>6770</v>
      </c>
      <c r="AJ67">
        <v>308150</v>
      </c>
      <c r="AK67">
        <v>10227</v>
      </c>
      <c r="AL67">
        <v>49564</v>
      </c>
      <c r="AO67">
        <v>90820</v>
      </c>
      <c r="AQ67">
        <v>37372</v>
      </c>
      <c r="AR67">
        <v>380421</v>
      </c>
      <c r="AT67">
        <v>543515</v>
      </c>
      <c r="AU67">
        <v>4141</v>
      </c>
      <c r="AV67">
        <v>427321</v>
      </c>
      <c r="AX67">
        <v>0</v>
      </c>
      <c r="AY67">
        <v>2982353</v>
      </c>
      <c r="BA67">
        <v>6977</v>
      </c>
      <c r="BB67">
        <v>0</v>
      </c>
      <c r="BC67">
        <v>2704500</v>
      </c>
      <c r="BD67">
        <v>18608</v>
      </c>
      <c r="BF67">
        <v>4582</v>
      </c>
      <c r="BG67">
        <v>0</v>
      </c>
      <c r="BH67">
        <v>64177</v>
      </c>
      <c r="BI67">
        <v>11949</v>
      </c>
      <c r="BJ67">
        <v>147000</v>
      </c>
      <c r="BM67">
        <v>0</v>
      </c>
      <c r="BN67">
        <v>23694</v>
      </c>
      <c r="BP67">
        <v>866</v>
      </c>
      <c r="BQ67">
        <v>6602543</v>
      </c>
      <c r="BS67">
        <v>2192268</v>
      </c>
      <c r="BT67">
        <v>7835</v>
      </c>
      <c r="BU67">
        <v>2840</v>
      </c>
      <c r="BV67">
        <v>1931132</v>
      </c>
      <c r="BW67">
        <v>2232702</v>
      </c>
      <c r="BX67">
        <v>173135</v>
      </c>
      <c r="BY67">
        <v>0</v>
      </c>
      <c r="CA67">
        <v>59143</v>
      </c>
      <c r="CB67">
        <v>1155</v>
      </c>
      <c r="CC67">
        <v>2333</v>
      </c>
      <c r="CD67">
        <v>0</v>
      </c>
      <c r="CE67">
        <v>0</v>
      </c>
      <c r="CF67">
        <v>0</v>
      </c>
      <c r="CI67">
        <v>0</v>
      </c>
      <c r="CL67">
        <v>0</v>
      </c>
      <c r="CM67">
        <v>0</v>
      </c>
      <c r="CN67">
        <v>0</v>
      </c>
      <c r="CO67">
        <v>0</v>
      </c>
      <c r="CP67">
        <v>0</v>
      </c>
      <c r="CQ67">
        <v>103527610</v>
      </c>
      <c r="CS67" s="8">
        <v>310582830</v>
      </c>
      <c r="CT67" s="36">
        <f t="shared" ref="CT67:CT130" si="6">C67</f>
        <v>44162524</v>
      </c>
      <c r="CU67" s="36">
        <f t="shared" ref="CU67:CU130" si="7">SUM(G67)</f>
        <v>39494466</v>
      </c>
      <c r="CV67" s="36">
        <f t="shared" ref="CV67:CV130" si="8">SUM(K67,R67,AY67)</f>
        <v>13268077</v>
      </c>
      <c r="CW67" s="36">
        <f t="shared" ref="CW67:CW130" si="9">SUM(BQ67,CD67,CF67)</f>
        <v>6602543</v>
      </c>
      <c r="CX67" s="36">
        <f t="shared" ref="CX67:CX130" si="10">SUM(CT67:CW67)</f>
        <v>103527610</v>
      </c>
      <c r="CY67" s="4">
        <v>103527610</v>
      </c>
      <c r="CZ67" s="69">
        <f t="shared" ref="CZ67:CZ130" si="11">CX67-CY67</f>
        <v>0</v>
      </c>
    </row>
    <row r="68" spans="1:104" x14ac:dyDescent="0.35">
      <c r="A68" s="15" t="s">
        <v>412</v>
      </c>
      <c r="B68" t="s">
        <v>412</v>
      </c>
      <c r="C68">
        <v>10399569</v>
      </c>
      <c r="D68">
        <v>8695434</v>
      </c>
      <c r="E68">
        <v>672270</v>
      </c>
      <c r="F68">
        <v>1031864</v>
      </c>
      <c r="G68">
        <v>10383942</v>
      </c>
      <c r="H68">
        <v>5459378</v>
      </c>
      <c r="I68">
        <v>4898917</v>
      </c>
      <c r="J68">
        <v>25647</v>
      </c>
      <c r="K68">
        <v>0</v>
      </c>
      <c r="Q68">
        <v>0</v>
      </c>
      <c r="R68">
        <v>897421</v>
      </c>
      <c r="U68">
        <v>2334</v>
      </c>
      <c r="Z68">
        <v>9541</v>
      </c>
      <c r="AA68">
        <v>4617</v>
      </c>
      <c r="AF68">
        <v>154673</v>
      </c>
      <c r="AJ68">
        <v>172180</v>
      </c>
      <c r="AK68">
        <v>0</v>
      </c>
      <c r="AL68">
        <v>11542</v>
      </c>
      <c r="AQ68">
        <v>12066</v>
      </c>
      <c r="AR68">
        <v>160706</v>
      </c>
      <c r="AT68">
        <v>108703</v>
      </c>
      <c r="AU68">
        <v>4667</v>
      </c>
      <c r="AV68">
        <v>256393</v>
      </c>
      <c r="AY68">
        <v>227974</v>
      </c>
      <c r="BB68">
        <v>0</v>
      </c>
      <c r="BC68">
        <v>100000</v>
      </c>
      <c r="BD68">
        <v>21252</v>
      </c>
      <c r="BF68">
        <v>2872</v>
      </c>
      <c r="BG68">
        <v>0</v>
      </c>
      <c r="BH68">
        <v>11085</v>
      </c>
      <c r="BJ68">
        <v>51924</v>
      </c>
      <c r="BM68">
        <v>0</v>
      </c>
      <c r="BN68">
        <v>31591</v>
      </c>
      <c r="BP68">
        <v>9249</v>
      </c>
      <c r="BQ68">
        <v>4158634</v>
      </c>
      <c r="BR68">
        <v>589</v>
      </c>
      <c r="BS68">
        <v>2962241</v>
      </c>
      <c r="BV68">
        <v>843611</v>
      </c>
      <c r="BW68">
        <v>309850</v>
      </c>
      <c r="BY68">
        <v>286</v>
      </c>
      <c r="CA68">
        <v>42057</v>
      </c>
      <c r="CD68">
        <v>51845</v>
      </c>
      <c r="CE68">
        <v>51845</v>
      </c>
      <c r="CF68">
        <v>0</v>
      </c>
      <c r="CL68">
        <v>0</v>
      </c>
      <c r="CN68">
        <v>0</v>
      </c>
      <c r="CO68">
        <v>0</v>
      </c>
      <c r="CQ68">
        <v>26119385</v>
      </c>
      <c r="CS68" s="8">
        <v>78358154</v>
      </c>
      <c r="CT68" s="36">
        <f t="shared" si="6"/>
        <v>10399569</v>
      </c>
      <c r="CU68" s="36">
        <f t="shared" si="7"/>
        <v>10383942</v>
      </c>
      <c r="CV68" s="36">
        <f t="shared" si="8"/>
        <v>1125395</v>
      </c>
      <c r="CW68" s="36">
        <f t="shared" si="9"/>
        <v>4210479</v>
      </c>
      <c r="CX68" s="36">
        <f t="shared" si="10"/>
        <v>26119385</v>
      </c>
      <c r="CY68" s="4">
        <v>26119385</v>
      </c>
      <c r="CZ68" s="69">
        <f t="shared" si="11"/>
        <v>0</v>
      </c>
    </row>
    <row r="69" spans="1:104" x14ac:dyDescent="0.35">
      <c r="A69" s="15" t="s">
        <v>417</v>
      </c>
      <c r="B69" t="s">
        <v>417</v>
      </c>
      <c r="C69">
        <v>90859147</v>
      </c>
      <c r="D69">
        <v>73641563</v>
      </c>
      <c r="E69">
        <v>10527044</v>
      </c>
      <c r="F69">
        <v>6690539</v>
      </c>
      <c r="G69">
        <v>38871005</v>
      </c>
      <c r="H69">
        <v>8649767</v>
      </c>
      <c r="I69">
        <v>30078829</v>
      </c>
      <c r="J69">
        <v>142409</v>
      </c>
      <c r="K69">
        <v>17600000</v>
      </c>
      <c r="Q69">
        <v>17600000</v>
      </c>
      <c r="R69">
        <v>3195060</v>
      </c>
      <c r="U69">
        <v>432546</v>
      </c>
      <c r="Z69">
        <v>0</v>
      </c>
      <c r="AA69">
        <v>0</v>
      </c>
      <c r="AB69">
        <v>0</v>
      </c>
      <c r="AF69">
        <v>54410</v>
      </c>
      <c r="AI69">
        <v>18031</v>
      </c>
      <c r="AJ69">
        <v>42810</v>
      </c>
      <c r="AK69">
        <v>5788</v>
      </c>
      <c r="AL69">
        <v>109992</v>
      </c>
      <c r="AQ69">
        <v>0</v>
      </c>
      <c r="AR69">
        <v>1001767</v>
      </c>
      <c r="AT69">
        <v>652218</v>
      </c>
      <c r="AU69">
        <v>157246</v>
      </c>
      <c r="AV69">
        <v>683714</v>
      </c>
      <c r="AW69">
        <v>36537</v>
      </c>
      <c r="AY69">
        <v>23633278</v>
      </c>
      <c r="BA69">
        <v>3488</v>
      </c>
      <c r="BB69">
        <v>0</v>
      </c>
      <c r="BC69">
        <v>366683</v>
      </c>
      <c r="BD69">
        <v>84740</v>
      </c>
      <c r="BF69">
        <v>655</v>
      </c>
      <c r="BG69">
        <v>0</v>
      </c>
      <c r="BH69">
        <v>11297540</v>
      </c>
      <c r="BI69">
        <v>11186461</v>
      </c>
      <c r="BJ69">
        <v>647437</v>
      </c>
      <c r="BK69">
        <v>4651</v>
      </c>
      <c r="BL69">
        <v>0</v>
      </c>
      <c r="BM69">
        <v>0</v>
      </c>
      <c r="BN69">
        <v>0</v>
      </c>
      <c r="BP69">
        <v>41622</v>
      </c>
      <c r="BQ69">
        <v>21233390</v>
      </c>
      <c r="BS69">
        <v>2899145</v>
      </c>
      <c r="BV69">
        <v>1642137</v>
      </c>
      <c r="BW69">
        <v>15742717</v>
      </c>
      <c r="BX69">
        <v>576610</v>
      </c>
      <c r="BY69">
        <v>171780</v>
      </c>
      <c r="CA69">
        <v>14375</v>
      </c>
      <c r="CC69">
        <v>186626</v>
      </c>
      <c r="CD69">
        <v>1290</v>
      </c>
      <c r="CE69">
        <v>1290</v>
      </c>
      <c r="CF69">
        <v>11400000</v>
      </c>
      <c r="CI69">
        <v>375000</v>
      </c>
      <c r="CL69">
        <v>0</v>
      </c>
      <c r="CM69">
        <v>2250000</v>
      </c>
      <c r="CN69">
        <v>3150000</v>
      </c>
      <c r="CO69">
        <v>1125000</v>
      </c>
      <c r="CP69">
        <v>4500000</v>
      </c>
      <c r="CQ69">
        <v>206793169</v>
      </c>
      <c r="CS69" s="8">
        <v>620379506</v>
      </c>
      <c r="CT69" s="36">
        <f t="shared" si="6"/>
        <v>90859147</v>
      </c>
      <c r="CU69" s="36">
        <f t="shared" si="7"/>
        <v>38871005</v>
      </c>
      <c r="CV69" s="36">
        <f t="shared" si="8"/>
        <v>44428338</v>
      </c>
      <c r="CW69" s="36">
        <f t="shared" si="9"/>
        <v>32634680</v>
      </c>
      <c r="CX69" s="36">
        <f t="shared" si="10"/>
        <v>206793170</v>
      </c>
      <c r="CY69" s="4">
        <v>206793169</v>
      </c>
      <c r="CZ69" s="69">
        <f t="shared" si="11"/>
        <v>1</v>
      </c>
    </row>
    <row r="70" spans="1:104" x14ac:dyDescent="0.35">
      <c r="A70" s="15" t="s">
        <v>422</v>
      </c>
      <c r="B70" t="s">
        <v>422</v>
      </c>
      <c r="C70">
        <v>20375782</v>
      </c>
      <c r="D70">
        <v>16777367</v>
      </c>
      <c r="E70">
        <v>2385651</v>
      </c>
      <c r="F70">
        <v>1212763</v>
      </c>
      <c r="G70">
        <v>38940177</v>
      </c>
      <c r="H70">
        <v>32180339</v>
      </c>
      <c r="I70">
        <v>6470364</v>
      </c>
      <c r="J70">
        <v>289474</v>
      </c>
      <c r="K70">
        <v>6406040</v>
      </c>
      <c r="Q70">
        <v>6406040</v>
      </c>
      <c r="R70">
        <v>1696272</v>
      </c>
      <c r="U70">
        <v>579449</v>
      </c>
      <c r="Z70">
        <v>1363</v>
      </c>
      <c r="AA70">
        <v>12906</v>
      </c>
      <c r="AB70">
        <v>14335</v>
      </c>
      <c r="AF70">
        <v>54949</v>
      </c>
      <c r="AJ70">
        <v>20640</v>
      </c>
      <c r="AK70">
        <v>1015</v>
      </c>
      <c r="AL70">
        <v>9079</v>
      </c>
      <c r="AQ70">
        <v>0</v>
      </c>
      <c r="AR70">
        <v>56114</v>
      </c>
      <c r="AT70">
        <v>434812</v>
      </c>
      <c r="AU70">
        <v>169754</v>
      </c>
      <c r="AV70">
        <v>341857</v>
      </c>
      <c r="AW70">
        <v>0</v>
      </c>
      <c r="AY70">
        <v>323735</v>
      </c>
      <c r="BA70">
        <v>2995</v>
      </c>
      <c r="BB70">
        <v>0</v>
      </c>
      <c r="BC70">
        <v>61113</v>
      </c>
      <c r="BD70">
        <v>5259</v>
      </c>
      <c r="BF70">
        <v>2091</v>
      </c>
      <c r="BG70">
        <v>0</v>
      </c>
      <c r="BH70">
        <v>46081</v>
      </c>
      <c r="BI70">
        <v>10197</v>
      </c>
      <c r="BJ70">
        <v>196000</v>
      </c>
      <c r="BM70">
        <v>0</v>
      </c>
      <c r="BQ70">
        <v>3554716</v>
      </c>
      <c r="BS70">
        <v>1630938</v>
      </c>
      <c r="BV70">
        <v>1159204</v>
      </c>
      <c r="BW70">
        <v>104828</v>
      </c>
      <c r="BX70">
        <v>629824</v>
      </c>
      <c r="CA70">
        <v>29922</v>
      </c>
      <c r="CD70">
        <v>1290</v>
      </c>
      <c r="CE70">
        <v>1290</v>
      </c>
      <c r="CF70">
        <v>125000</v>
      </c>
      <c r="CI70">
        <v>125000</v>
      </c>
      <c r="CL70">
        <v>0</v>
      </c>
      <c r="CM70">
        <v>0</v>
      </c>
      <c r="CN70">
        <v>0</v>
      </c>
      <c r="CO70">
        <v>0</v>
      </c>
      <c r="CP70">
        <v>0</v>
      </c>
      <c r="CQ70">
        <v>71423012</v>
      </c>
      <c r="CS70" s="8">
        <v>214269037</v>
      </c>
      <c r="CT70" s="36">
        <f t="shared" si="6"/>
        <v>20375782</v>
      </c>
      <c r="CU70" s="36">
        <f t="shared" si="7"/>
        <v>38940177</v>
      </c>
      <c r="CV70" s="36">
        <f t="shared" si="8"/>
        <v>8426047</v>
      </c>
      <c r="CW70" s="36">
        <f t="shared" si="9"/>
        <v>3681006</v>
      </c>
      <c r="CX70" s="36">
        <f t="shared" si="10"/>
        <v>71423012</v>
      </c>
      <c r="CY70" s="4">
        <v>71423012</v>
      </c>
      <c r="CZ70" s="69">
        <f t="shared" si="11"/>
        <v>0</v>
      </c>
    </row>
    <row r="71" spans="1:104" x14ac:dyDescent="0.35">
      <c r="A71" s="15" t="s">
        <v>429</v>
      </c>
      <c r="B71" t="s">
        <v>429</v>
      </c>
      <c r="C71">
        <v>135848595</v>
      </c>
      <c r="D71">
        <v>114674433</v>
      </c>
      <c r="E71">
        <v>9076658</v>
      </c>
      <c r="F71">
        <v>12097504</v>
      </c>
      <c r="G71">
        <v>105879210</v>
      </c>
      <c r="H71">
        <v>59050754</v>
      </c>
      <c r="I71">
        <v>46571152</v>
      </c>
      <c r="J71">
        <v>257304</v>
      </c>
      <c r="K71">
        <v>22844908</v>
      </c>
      <c r="N71">
        <v>400000</v>
      </c>
      <c r="O71">
        <v>44908</v>
      </c>
      <c r="Q71">
        <v>22400000</v>
      </c>
      <c r="R71">
        <v>3340961</v>
      </c>
      <c r="S71">
        <v>3849</v>
      </c>
      <c r="U71">
        <v>1431358</v>
      </c>
      <c r="X71">
        <v>66433</v>
      </c>
      <c r="Z71">
        <v>4802</v>
      </c>
      <c r="AA71">
        <v>4617</v>
      </c>
      <c r="AB71">
        <v>0</v>
      </c>
      <c r="AF71">
        <v>0</v>
      </c>
      <c r="AG71">
        <v>0</v>
      </c>
      <c r="AJ71">
        <v>44448</v>
      </c>
      <c r="AK71">
        <v>1600</v>
      </c>
      <c r="AL71">
        <v>35784</v>
      </c>
      <c r="AN71">
        <v>2199</v>
      </c>
      <c r="AQ71">
        <v>28154</v>
      </c>
      <c r="AR71">
        <v>1426875</v>
      </c>
      <c r="AS71">
        <v>0</v>
      </c>
      <c r="AT71">
        <v>0</v>
      </c>
      <c r="AU71">
        <v>277708</v>
      </c>
      <c r="AV71">
        <v>0</v>
      </c>
      <c r="AW71">
        <v>13132</v>
      </c>
      <c r="AY71">
        <v>13277376</v>
      </c>
      <c r="AZ71">
        <v>5053</v>
      </c>
      <c r="BA71">
        <v>77727</v>
      </c>
      <c r="BB71">
        <v>14224</v>
      </c>
      <c r="BC71">
        <v>2023845</v>
      </c>
      <c r="BD71">
        <v>104232</v>
      </c>
      <c r="BF71">
        <v>12924</v>
      </c>
      <c r="BG71">
        <v>0</v>
      </c>
      <c r="BH71">
        <v>9844917</v>
      </c>
      <c r="BI71">
        <v>213039</v>
      </c>
      <c r="BJ71">
        <v>713148</v>
      </c>
      <c r="BK71">
        <v>14514</v>
      </c>
      <c r="BL71">
        <v>2766</v>
      </c>
      <c r="BM71">
        <v>1162</v>
      </c>
      <c r="BN71">
        <v>180586</v>
      </c>
      <c r="BP71">
        <v>69238</v>
      </c>
      <c r="BQ71">
        <v>19906772</v>
      </c>
      <c r="BS71">
        <v>5450716</v>
      </c>
      <c r="BT71">
        <v>1959</v>
      </c>
      <c r="BU71">
        <v>15772</v>
      </c>
      <c r="BV71">
        <v>3986097</v>
      </c>
      <c r="BW71">
        <v>9182867</v>
      </c>
      <c r="BX71">
        <v>821757</v>
      </c>
      <c r="BY71">
        <v>10194</v>
      </c>
      <c r="CA71">
        <v>403141</v>
      </c>
      <c r="CC71">
        <v>34270</v>
      </c>
      <c r="CD71">
        <v>0</v>
      </c>
      <c r="CE71">
        <v>0</v>
      </c>
      <c r="CF71">
        <v>9363561</v>
      </c>
      <c r="CG71">
        <v>38011</v>
      </c>
      <c r="CI71">
        <v>500000</v>
      </c>
      <c r="CL71">
        <v>0</v>
      </c>
      <c r="CM71">
        <v>1730550</v>
      </c>
      <c r="CN71">
        <v>2520000</v>
      </c>
      <c r="CO71">
        <v>1050000</v>
      </c>
      <c r="CP71">
        <v>3525000</v>
      </c>
      <c r="CQ71">
        <v>310461382</v>
      </c>
      <c r="CS71" s="8">
        <v>931384146</v>
      </c>
      <c r="CT71" s="36">
        <f t="shared" si="6"/>
        <v>135848595</v>
      </c>
      <c r="CU71" s="36">
        <f t="shared" si="7"/>
        <v>105879210</v>
      </c>
      <c r="CV71" s="36">
        <f t="shared" si="8"/>
        <v>39463245</v>
      </c>
      <c r="CW71" s="36">
        <f t="shared" si="9"/>
        <v>29270333</v>
      </c>
      <c r="CX71" s="36">
        <f t="shared" si="10"/>
        <v>310461383</v>
      </c>
      <c r="CY71" s="4">
        <v>310461382</v>
      </c>
      <c r="CZ71" s="69">
        <f t="shared" si="11"/>
        <v>1</v>
      </c>
    </row>
    <row r="72" spans="1:104" x14ac:dyDescent="0.35">
      <c r="A72" s="15" t="s">
        <v>436</v>
      </c>
      <c r="B72" t="s">
        <v>436</v>
      </c>
      <c r="C72">
        <v>26750642</v>
      </c>
      <c r="D72">
        <v>21456042</v>
      </c>
      <c r="E72">
        <v>2667701</v>
      </c>
      <c r="F72">
        <v>2626900</v>
      </c>
      <c r="G72">
        <v>25619906</v>
      </c>
      <c r="H72">
        <v>11608448</v>
      </c>
      <c r="I72">
        <v>13995335</v>
      </c>
      <c r="J72">
        <v>16122</v>
      </c>
      <c r="K72">
        <v>0</v>
      </c>
      <c r="Q72">
        <v>0</v>
      </c>
      <c r="R72">
        <v>1768576</v>
      </c>
      <c r="U72">
        <v>329349</v>
      </c>
      <c r="Z72">
        <v>0</v>
      </c>
      <c r="AA72">
        <v>0</v>
      </c>
      <c r="AB72">
        <v>0</v>
      </c>
      <c r="AF72">
        <v>4942</v>
      </c>
      <c r="AI72">
        <v>6073</v>
      </c>
      <c r="AJ72">
        <v>25217</v>
      </c>
      <c r="AK72">
        <v>1929</v>
      </c>
      <c r="AL72">
        <v>0</v>
      </c>
      <c r="AQ72">
        <v>0</v>
      </c>
      <c r="AR72">
        <v>176372</v>
      </c>
      <c r="AT72">
        <v>326109</v>
      </c>
      <c r="AU72">
        <v>300335</v>
      </c>
      <c r="AV72">
        <v>598250</v>
      </c>
      <c r="AW72">
        <v>0</v>
      </c>
      <c r="AY72">
        <v>1664259</v>
      </c>
      <c r="AZ72">
        <v>11158</v>
      </c>
      <c r="BB72">
        <v>0</v>
      </c>
      <c r="BC72">
        <v>1188000</v>
      </c>
      <c r="BD72">
        <v>105259</v>
      </c>
      <c r="BF72">
        <v>2091</v>
      </c>
      <c r="BG72">
        <v>0</v>
      </c>
      <c r="BH72">
        <v>23057</v>
      </c>
      <c r="BI72">
        <v>117186</v>
      </c>
      <c r="BJ72">
        <v>196000</v>
      </c>
      <c r="BM72">
        <v>0</v>
      </c>
      <c r="BN72">
        <v>21508</v>
      </c>
      <c r="BQ72">
        <v>1603189</v>
      </c>
      <c r="BS72">
        <v>561912</v>
      </c>
      <c r="BU72">
        <v>3565</v>
      </c>
      <c r="BV72">
        <v>138466</v>
      </c>
      <c r="BW72">
        <v>588136</v>
      </c>
      <c r="BX72">
        <v>125806</v>
      </c>
      <c r="BY72">
        <v>132761</v>
      </c>
      <c r="CA72">
        <v>1804</v>
      </c>
      <c r="CC72">
        <v>50739</v>
      </c>
      <c r="CD72">
        <v>0</v>
      </c>
      <c r="CE72">
        <v>0</v>
      </c>
      <c r="CF72">
        <v>0</v>
      </c>
      <c r="CL72">
        <v>0</v>
      </c>
      <c r="CM72">
        <v>0</v>
      </c>
      <c r="CN72">
        <v>0</v>
      </c>
      <c r="CO72">
        <v>0</v>
      </c>
      <c r="CP72">
        <v>0</v>
      </c>
      <c r="CQ72">
        <v>57406573</v>
      </c>
      <c r="CS72" s="8">
        <v>172219717</v>
      </c>
      <c r="CT72" s="36">
        <f t="shared" si="6"/>
        <v>26750642</v>
      </c>
      <c r="CU72" s="36">
        <f t="shared" si="7"/>
        <v>25619906</v>
      </c>
      <c r="CV72" s="36">
        <f t="shared" si="8"/>
        <v>3432835</v>
      </c>
      <c r="CW72" s="36">
        <f t="shared" si="9"/>
        <v>1603189</v>
      </c>
      <c r="CX72" s="36">
        <f t="shared" si="10"/>
        <v>57406572</v>
      </c>
      <c r="CY72" s="4">
        <v>57406573</v>
      </c>
      <c r="CZ72" s="69">
        <f t="shared" si="11"/>
        <v>-1</v>
      </c>
    </row>
    <row r="73" spans="1:104" x14ac:dyDescent="0.35">
      <c r="A73" s="15" t="s">
        <v>442</v>
      </c>
      <c r="B73" t="s">
        <v>442</v>
      </c>
      <c r="C73">
        <v>5279490</v>
      </c>
      <c r="D73">
        <v>3935944</v>
      </c>
      <c r="E73">
        <v>861132</v>
      </c>
      <c r="F73">
        <v>482413</v>
      </c>
      <c r="G73">
        <v>8681948</v>
      </c>
      <c r="H73">
        <v>3970611</v>
      </c>
      <c r="I73">
        <v>4708311</v>
      </c>
      <c r="J73">
        <v>3025</v>
      </c>
      <c r="K73">
        <v>1600000</v>
      </c>
      <c r="N73">
        <v>0</v>
      </c>
      <c r="Q73">
        <v>1600000</v>
      </c>
      <c r="R73">
        <v>684404</v>
      </c>
      <c r="U73">
        <v>150167</v>
      </c>
      <c r="Z73">
        <v>0</v>
      </c>
      <c r="AA73">
        <v>0</v>
      </c>
      <c r="AB73">
        <v>0</v>
      </c>
      <c r="AF73">
        <v>19705</v>
      </c>
      <c r="AG73">
        <v>0</v>
      </c>
      <c r="AH73">
        <v>0</v>
      </c>
      <c r="AJ73">
        <v>14557</v>
      </c>
      <c r="AK73">
        <v>9646</v>
      </c>
      <c r="AL73">
        <v>30331</v>
      </c>
      <c r="AQ73">
        <v>0</v>
      </c>
      <c r="AR73">
        <v>151372</v>
      </c>
      <c r="AT73">
        <v>0</v>
      </c>
      <c r="AU73">
        <v>52232</v>
      </c>
      <c r="AV73">
        <v>256393</v>
      </c>
      <c r="AW73">
        <v>0</v>
      </c>
      <c r="AY73">
        <v>1007806</v>
      </c>
      <c r="BA73">
        <v>0</v>
      </c>
      <c r="BB73">
        <v>0</v>
      </c>
      <c r="BC73">
        <v>900000</v>
      </c>
      <c r="BD73">
        <v>55259</v>
      </c>
      <c r="BG73">
        <v>0</v>
      </c>
      <c r="BH73">
        <v>3547</v>
      </c>
      <c r="BJ73">
        <v>49000</v>
      </c>
      <c r="BM73">
        <v>0</v>
      </c>
      <c r="BN73">
        <v>0</v>
      </c>
      <c r="BQ73">
        <v>596412</v>
      </c>
      <c r="BS73">
        <v>484995</v>
      </c>
      <c r="BW73">
        <v>111416</v>
      </c>
      <c r="CD73">
        <v>0</v>
      </c>
      <c r="CE73">
        <v>0</v>
      </c>
      <c r="CF73">
        <v>0</v>
      </c>
      <c r="CL73">
        <v>0</v>
      </c>
      <c r="CM73">
        <v>0</v>
      </c>
      <c r="CN73">
        <v>0</v>
      </c>
      <c r="CO73">
        <v>0</v>
      </c>
      <c r="CP73">
        <v>0</v>
      </c>
      <c r="CQ73">
        <v>17850059</v>
      </c>
      <c r="CS73" s="8">
        <v>53550175</v>
      </c>
      <c r="CT73" s="36">
        <f t="shared" si="6"/>
        <v>5279490</v>
      </c>
      <c r="CU73" s="36">
        <f t="shared" si="7"/>
        <v>8681948</v>
      </c>
      <c r="CV73" s="36">
        <f t="shared" si="8"/>
        <v>3292210</v>
      </c>
      <c r="CW73" s="36">
        <f t="shared" si="9"/>
        <v>596412</v>
      </c>
      <c r="CX73" s="36">
        <f t="shared" si="10"/>
        <v>17850060</v>
      </c>
      <c r="CY73" s="4">
        <v>17850059</v>
      </c>
      <c r="CZ73" s="69">
        <f t="shared" si="11"/>
        <v>1</v>
      </c>
    </row>
    <row r="74" spans="1:104" x14ac:dyDescent="0.35">
      <c r="A74" s="15" t="s">
        <v>447</v>
      </c>
      <c r="B74" t="s">
        <v>447</v>
      </c>
      <c r="C74">
        <v>9267139</v>
      </c>
      <c r="D74">
        <v>8657060</v>
      </c>
      <c r="E74">
        <v>570588</v>
      </c>
      <c r="F74">
        <v>39491</v>
      </c>
      <c r="G74">
        <v>6605709</v>
      </c>
      <c r="H74">
        <v>3688754</v>
      </c>
      <c r="I74">
        <v>2902610</v>
      </c>
      <c r="J74">
        <v>14344</v>
      </c>
      <c r="K74">
        <v>0</v>
      </c>
      <c r="Q74">
        <v>0</v>
      </c>
      <c r="R74">
        <v>1814432</v>
      </c>
      <c r="U74">
        <v>305231</v>
      </c>
      <c r="Z74">
        <v>23170</v>
      </c>
      <c r="AA74">
        <v>102378</v>
      </c>
      <c r="AB74">
        <v>7167</v>
      </c>
      <c r="AF74">
        <v>733014</v>
      </c>
      <c r="AJ74">
        <v>181511</v>
      </c>
      <c r="AK74">
        <v>0</v>
      </c>
      <c r="AL74">
        <v>11542</v>
      </c>
      <c r="AO74">
        <v>45410</v>
      </c>
      <c r="AQ74">
        <v>0</v>
      </c>
      <c r="AR74">
        <v>210851</v>
      </c>
      <c r="AT74">
        <v>0</v>
      </c>
      <c r="AU74">
        <v>194157</v>
      </c>
      <c r="AY74">
        <v>187685</v>
      </c>
      <c r="BA74">
        <v>1744</v>
      </c>
      <c r="BB74">
        <v>0</v>
      </c>
      <c r="BC74">
        <v>101100</v>
      </c>
      <c r="BD74">
        <v>0</v>
      </c>
      <c r="BG74">
        <v>0</v>
      </c>
      <c r="BH74">
        <v>0</v>
      </c>
      <c r="BI74">
        <v>0</v>
      </c>
      <c r="BJ74">
        <v>49000</v>
      </c>
      <c r="BM74">
        <v>35841</v>
      </c>
      <c r="BN74">
        <v>0</v>
      </c>
      <c r="BQ74">
        <v>1577483</v>
      </c>
      <c r="BS74">
        <v>760202</v>
      </c>
      <c r="BT74">
        <v>5496</v>
      </c>
      <c r="BV74">
        <v>363999</v>
      </c>
      <c r="BW74">
        <v>369500</v>
      </c>
      <c r="BX74">
        <v>52419</v>
      </c>
      <c r="BY74">
        <v>0</v>
      </c>
      <c r="CA74">
        <v>14202</v>
      </c>
      <c r="CC74">
        <v>11664</v>
      </c>
      <c r="CD74">
        <v>9426</v>
      </c>
      <c r="CE74">
        <v>9426</v>
      </c>
      <c r="CF74">
        <v>125000</v>
      </c>
      <c r="CI74">
        <v>125000</v>
      </c>
      <c r="CL74">
        <v>0</v>
      </c>
      <c r="CN74">
        <v>0</v>
      </c>
      <c r="CO74">
        <v>0</v>
      </c>
      <c r="CQ74">
        <v>19586874</v>
      </c>
      <c r="CS74" s="8">
        <v>58760619</v>
      </c>
      <c r="CT74" s="36">
        <f t="shared" si="6"/>
        <v>9267139</v>
      </c>
      <c r="CU74" s="36">
        <f t="shared" si="7"/>
        <v>6605709</v>
      </c>
      <c r="CV74" s="36">
        <f t="shared" si="8"/>
        <v>2002117</v>
      </c>
      <c r="CW74" s="36">
        <f t="shared" si="9"/>
        <v>1711909</v>
      </c>
      <c r="CX74" s="36">
        <f t="shared" si="10"/>
        <v>19586874</v>
      </c>
      <c r="CY74" s="4">
        <v>19586874</v>
      </c>
      <c r="CZ74" s="69">
        <f t="shared" si="11"/>
        <v>0</v>
      </c>
    </row>
    <row r="75" spans="1:104" x14ac:dyDescent="0.35">
      <c r="A75" s="15" t="s">
        <v>452</v>
      </c>
      <c r="B75" t="s">
        <v>452</v>
      </c>
      <c r="C75">
        <v>5796131</v>
      </c>
      <c r="D75">
        <v>4684210</v>
      </c>
      <c r="E75">
        <v>925382</v>
      </c>
      <c r="F75">
        <v>186539</v>
      </c>
      <c r="G75">
        <v>12935774</v>
      </c>
      <c r="H75">
        <v>10115495</v>
      </c>
      <c r="I75">
        <v>2702662</v>
      </c>
      <c r="J75">
        <v>117617</v>
      </c>
      <c r="K75">
        <v>1624640</v>
      </c>
      <c r="Q75">
        <v>1624640</v>
      </c>
      <c r="R75">
        <v>1139766</v>
      </c>
      <c r="U75">
        <v>158835</v>
      </c>
      <c r="Z75">
        <v>19548</v>
      </c>
      <c r="AA75">
        <v>24625</v>
      </c>
      <c r="AF75">
        <v>357725</v>
      </c>
      <c r="AJ75">
        <v>147845</v>
      </c>
      <c r="AK75">
        <v>0</v>
      </c>
      <c r="AL75">
        <v>55816</v>
      </c>
      <c r="AQ75">
        <v>0</v>
      </c>
      <c r="AR75">
        <v>276855</v>
      </c>
      <c r="AT75">
        <v>0</v>
      </c>
      <c r="AU75">
        <v>98517</v>
      </c>
      <c r="AV75">
        <v>0</v>
      </c>
      <c r="AY75">
        <v>1530375</v>
      </c>
      <c r="BB75">
        <v>0</v>
      </c>
      <c r="BC75">
        <v>162660</v>
      </c>
      <c r="BD75">
        <v>21037</v>
      </c>
      <c r="BF75">
        <v>1436</v>
      </c>
      <c r="BG75">
        <v>0</v>
      </c>
      <c r="BH75">
        <v>0</v>
      </c>
      <c r="BI75">
        <v>1095617</v>
      </c>
      <c r="BJ75">
        <v>245000</v>
      </c>
      <c r="BM75">
        <v>0</v>
      </c>
      <c r="BN75">
        <v>0</v>
      </c>
      <c r="BP75">
        <v>4625</v>
      </c>
      <c r="BQ75">
        <v>338449</v>
      </c>
      <c r="BS75">
        <v>101511</v>
      </c>
      <c r="BW75">
        <v>236938</v>
      </c>
      <c r="CF75">
        <v>0</v>
      </c>
      <c r="CL75">
        <v>0</v>
      </c>
      <c r="CN75">
        <v>0</v>
      </c>
      <c r="CO75">
        <v>0</v>
      </c>
      <c r="CQ75">
        <v>23365136</v>
      </c>
      <c r="CS75" s="8">
        <v>70095406</v>
      </c>
      <c r="CT75" s="36">
        <f t="shared" si="6"/>
        <v>5796131</v>
      </c>
      <c r="CU75" s="36">
        <f t="shared" si="7"/>
        <v>12935774</v>
      </c>
      <c r="CV75" s="36">
        <f t="shared" si="8"/>
        <v>4294781</v>
      </c>
      <c r="CW75" s="36">
        <f t="shared" si="9"/>
        <v>338449</v>
      </c>
      <c r="CX75" s="36">
        <f t="shared" si="10"/>
        <v>23365135</v>
      </c>
      <c r="CY75" s="4">
        <v>23365136</v>
      </c>
      <c r="CZ75" s="69">
        <f t="shared" si="11"/>
        <v>-1</v>
      </c>
    </row>
    <row r="76" spans="1:104" x14ac:dyDescent="0.35">
      <c r="A76" s="15" t="s">
        <v>456</v>
      </c>
      <c r="B76" t="s">
        <v>456</v>
      </c>
      <c r="C76">
        <v>7413091</v>
      </c>
      <c r="D76">
        <v>6640955</v>
      </c>
      <c r="E76">
        <v>770311</v>
      </c>
      <c r="F76">
        <v>1825</v>
      </c>
      <c r="G76">
        <v>12019885</v>
      </c>
      <c r="H76">
        <v>9934204</v>
      </c>
      <c r="I76">
        <v>1997474</v>
      </c>
      <c r="J76">
        <v>88207</v>
      </c>
      <c r="K76">
        <v>800000</v>
      </c>
      <c r="Q76">
        <v>800000</v>
      </c>
      <c r="R76">
        <v>1409137</v>
      </c>
      <c r="U76">
        <v>125683</v>
      </c>
      <c r="Z76">
        <v>71587</v>
      </c>
      <c r="AA76">
        <v>32320</v>
      </c>
      <c r="AF76">
        <v>470743</v>
      </c>
      <c r="AJ76">
        <v>228535</v>
      </c>
      <c r="AK76">
        <v>0</v>
      </c>
      <c r="AL76">
        <v>17653</v>
      </c>
      <c r="AQ76">
        <v>0</v>
      </c>
      <c r="AR76">
        <v>407120</v>
      </c>
      <c r="AT76">
        <v>0</v>
      </c>
      <c r="AU76">
        <v>55497</v>
      </c>
      <c r="AV76">
        <v>0</v>
      </c>
      <c r="AY76">
        <v>1097636</v>
      </c>
      <c r="BB76">
        <v>0</v>
      </c>
      <c r="BC76">
        <v>289320</v>
      </c>
      <c r="BD76">
        <v>280</v>
      </c>
      <c r="BG76">
        <v>0</v>
      </c>
      <c r="BH76">
        <v>0</v>
      </c>
      <c r="BI76">
        <v>606979</v>
      </c>
      <c r="BJ76">
        <v>196000</v>
      </c>
      <c r="BM76">
        <v>0</v>
      </c>
      <c r="BN76">
        <v>0</v>
      </c>
      <c r="BP76">
        <v>5058</v>
      </c>
      <c r="BQ76">
        <v>140008</v>
      </c>
      <c r="BS76">
        <v>128580</v>
      </c>
      <c r="BU76">
        <v>71</v>
      </c>
      <c r="BW76">
        <v>11356</v>
      </c>
      <c r="CF76">
        <v>0</v>
      </c>
      <c r="CL76">
        <v>0</v>
      </c>
      <c r="CN76">
        <v>0</v>
      </c>
      <c r="CO76">
        <v>0</v>
      </c>
      <c r="CQ76">
        <v>22879758</v>
      </c>
      <c r="CS76" s="8">
        <v>68639273</v>
      </c>
      <c r="CT76" s="36">
        <f t="shared" si="6"/>
        <v>7413091</v>
      </c>
      <c r="CU76" s="36">
        <f t="shared" si="7"/>
        <v>12019885</v>
      </c>
      <c r="CV76" s="36">
        <f t="shared" si="8"/>
        <v>3306773</v>
      </c>
      <c r="CW76" s="36">
        <f t="shared" si="9"/>
        <v>140008</v>
      </c>
      <c r="CX76" s="36">
        <f t="shared" si="10"/>
        <v>22879757</v>
      </c>
      <c r="CY76" s="4">
        <v>22879758</v>
      </c>
      <c r="CZ76" s="69">
        <f t="shared" si="11"/>
        <v>-1</v>
      </c>
    </row>
    <row r="77" spans="1:104" x14ac:dyDescent="0.35">
      <c r="A77" s="15" t="s">
        <v>461</v>
      </c>
      <c r="B77" t="s">
        <v>461</v>
      </c>
      <c r="C77">
        <v>9135739</v>
      </c>
      <c r="D77">
        <v>7988474</v>
      </c>
      <c r="E77">
        <v>1093587</v>
      </c>
      <c r="F77">
        <v>53678</v>
      </c>
      <c r="G77">
        <v>15908453</v>
      </c>
      <c r="H77">
        <v>13239714</v>
      </c>
      <c r="I77">
        <v>2194251</v>
      </c>
      <c r="J77">
        <v>474487</v>
      </c>
      <c r="K77">
        <v>411380</v>
      </c>
      <c r="N77">
        <v>411380</v>
      </c>
      <c r="R77">
        <v>2418645</v>
      </c>
      <c r="U77">
        <v>142361</v>
      </c>
      <c r="Z77">
        <v>19611</v>
      </c>
      <c r="AA77">
        <v>770</v>
      </c>
      <c r="AC77">
        <v>1508</v>
      </c>
      <c r="AF77">
        <v>524542</v>
      </c>
      <c r="AJ77">
        <v>403531</v>
      </c>
      <c r="AK77">
        <v>0</v>
      </c>
      <c r="AL77">
        <v>13579</v>
      </c>
      <c r="AQ77">
        <v>0</v>
      </c>
      <c r="AR77">
        <v>1207763</v>
      </c>
      <c r="AT77">
        <v>0</v>
      </c>
      <c r="AU77">
        <v>104981</v>
      </c>
      <c r="AV77">
        <v>0</v>
      </c>
      <c r="AY77">
        <v>1773515</v>
      </c>
      <c r="BB77">
        <v>2112</v>
      </c>
      <c r="BC77">
        <v>109940</v>
      </c>
      <c r="BD77">
        <v>73631</v>
      </c>
      <c r="BF77">
        <v>1436</v>
      </c>
      <c r="BG77">
        <v>0</v>
      </c>
      <c r="BH77">
        <v>4508</v>
      </c>
      <c r="BI77">
        <v>1137404</v>
      </c>
      <c r="BJ77">
        <v>441000</v>
      </c>
      <c r="BM77">
        <v>0</v>
      </c>
      <c r="BN77">
        <v>0</v>
      </c>
      <c r="BP77">
        <v>3484</v>
      </c>
      <c r="BQ77">
        <v>666965</v>
      </c>
      <c r="BS77">
        <v>323706</v>
      </c>
      <c r="BW77">
        <v>342264</v>
      </c>
      <c r="BZ77">
        <v>994</v>
      </c>
      <c r="CF77">
        <v>0</v>
      </c>
      <c r="CN77">
        <v>0</v>
      </c>
      <c r="CO77">
        <v>0</v>
      </c>
      <c r="CQ77">
        <v>30314697</v>
      </c>
      <c r="CS77" s="8">
        <v>90944090</v>
      </c>
      <c r="CT77" s="36">
        <f t="shared" si="6"/>
        <v>9135739</v>
      </c>
      <c r="CU77" s="36">
        <f t="shared" si="7"/>
        <v>15908453</v>
      </c>
      <c r="CV77" s="36">
        <f t="shared" si="8"/>
        <v>4603540</v>
      </c>
      <c r="CW77" s="36">
        <f t="shared" si="9"/>
        <v>666965</v>
      </c>
      <c r="CX77" s="36">
        <f t="shared" si="10"/>
        <v>30314697</v>
      </c>
      <c r="CY77" s="4">
        <v>30314697</v>
      </c>
      <c r="CZ77" s="69">
        <f t="shared" si="11"/>
        <v>0</v>
      </c>
    </row>
    <row r="78" spans="1:104" x14ac:dyDescent="0.35">
      <c r="A78" s="15" t="s">
        <v>463</v>
      </c>
      <c r="B78" t="s">
        <v>463</v>
      </c>
      <c r="C78">
        <v>9616655</v>
      </c>
      <c r="D78">
        <v>8883586</v>
      </c>
      <c r="E78">
        <v>724490</v>
      </c>
      <c r="F78">
        <v>8579</v>
      </c>
      <c r="G78">
        <v>12714394</v>
      </c>
      <c r="H78">
        <v>10899728</v>
      </c>
      <c r="I78">
        <v>1769240</v>
      </c>
      <c r="J78">
        <v>45426</v>
      </c>
      <c r="K78">
        <v>800000</v>
      </c>
      <c r="N78">
        <v>800000</v>
      </c>
      <c r="R78">
        <v>648108</v>
      </c>
      <c r="U78">
        <v>122419</v>
      </c>
      <c r="AA78">
        <v>7000</v>
      </c>
      <c r="AB78">
        <v>0</v>
      </c>
      <c r="AF78">
        <v>302620</v>
      </c>
      <c r="AJ78">
        <v>22924</v>
      </c>
      <c r="AK78">
        <v>0</v>
      </c>
      <c r="AL78">
        <v>6111</v>
      </c>
      <c r="AQ78">
        <v>0</v>
      </c>
      <c r="AR78">
        <v>105421</v>
      </c>
      <c r="AT78">
        <v>0</v>
      </c>
      <c r="AU78">
        <v>81613</v>
      </c>
      <c r="AV78">
        <v>0</v>
      </c>
      <c r="AY78">
        <v>223575</v>
      </c>
      <c r="BB78">
        <v>0</v>
      </c>
      <c r="BC78">
        <v>13500</v>
      </c>
      <c r="BD78">
        <v>10519</v>
      </c>
      <c r="BG78">
        <v>3556</v>
      </c>
      <c r="BH78">
        <v>0</v>
      </c>
      <c r="BI78">
        <v>0</v>
      </c>
      <c r="BJ78">
        <v>196000</v>
      </c>
      <c r="BM78">
        <v>0</v>
      </c>
      <c r="BN78">
        <v>0</v>
      </c>
      <c r="BQ78">
        <v>253523</v>
      </c>
      <c r="BS78">
        <v>67674</v>
      </c>
      <c r="BW78">
        <v>177684</v>
      </c>
      <c r="CC78">
        <v>8165</v>
      </c>
      <c r="CF78">
        <v>0</v>
      </c>
      <c r="CL78">
        <v>0</v>
      </c>
      <c r="CN78">
        <v>0</v>
      </c>
      <c r="CO78">
        <v>0</v>
      </c>
      <c r="CQ78">
        <v>24256253</v>
      </c>
      <c r="CS78" s="8">
        <v>72768763</v>
      </c>
      <c r="CT78" s="36">
        <f t="shared" si="6"/>
        <v>9616655</v>
      </c>
      <c r="CU78" s="36">
        <f t="shared" si="7"/>
        <v>12714394</v>
      </c>
      <c r="CV78" s="36">
        <f t="shared" si="8"/>
        <v>1671683</v>
      </c>
      <c r="CW78" s="36">
        <f t="shared" si="9"/>
        <v>253523</v>
      </c>
      <c r="CX78" s="36">
        <f t="shared" si="10"/>
        <v>24256255</v>
      </c>
      <c r="CY78" s="4">
        <v>24256253</v>
      </c>
      <c r="CZ78" s="69">
        <f t="shared" si="11"/>
        <v>2</v>
      </c>
    </row>
    <row r="79" spans="1:104" x14ac:dyDescent="0.35">
      <c r="A79" s="15" t="s">
        <v>466</v>
      </c>
      <c r="B79" t="s">
        <v>466</v>
      </c>
      <c r="C79">
        <v>27327451</v>
      </c>
      <c r="D79">
        <v>21499322</v>
      </c>
      <c r="E79">
        <v>3114105</v>
      </c>
      <c r="F79">
        <v>2714024</v>
      </c>
      <c r="G79">
        <v>41639935</v>
      </c>
      <c r="H79">
        <v>40898989</v>
      </c>
      <c r="I79">
        <v>701579</v>
      </c>
      <c r="J79">
        <v>39367</v>
      </c>
      <c r="R79">
        <v>754315</v>
      </c>
      <c r="Z79">
        <v>0</v>
      </c>
      <c r="AA79">
        <v>0</v>
      </c>
      <c r="AB79">
        <v>0</v>
      </c>
      <c r="AF79">
        <v>632140</v>
      </c>
      <c r="AJ79">
        <v>105609</v>
      </c>
      <c r="AK79">
        <v>16566</v>
      </c>
      <c r="AR79">
        <v>0</v>
      </c>
      <c r="AT79">
        <v>0</v>
      </c>
      <c r="AY79">
        <v>15724665</v>
      </c>
      <c r="BA79">
        <v>1744</v>
      </c>
      <c r="BB79">
        <v>14224</v>
      </c>
      <c r="BC79">
        <v>2446292</v>
      </c>
      <c r="BD79">
        <v>3433445</v>
      </c>
      <c r="BH79">
        <v>9019762</v>
      </c>
      <c r="BI79">
        <v>793984</v>
      </c>
      <c r="BL79">
        <v>3410</v>
      </c>
      <c r="BM79">
        <v>11805</v>
      </c>
      <c r="BQ79">
        <v>14776415</v>
      </c>
      <c r="BS79">
        <v>9373149</v>
      </c>
      <c r="BT79">
        <v>7329</v>
      </c>
      <c r="BV79">
        <v>646441</v>
      </c>
      <c r="BW79">
        <v>3899405</v>
      </c>
      <c r="BX79">
        <v>457974</v>
      </c>
      <c r="BY79">
        <v>291328</v>
      </c>
      <c r="BZ79">
        <v>317</v>
      </c>
      <c r="CA79">
        <v>89053</v>
      </c>
      <c r="CB79">
        <v>11419</v>
      </c>
      <c r="CD79">
        <v>749399</v>
      </c>
      <c r="CE79">
        <v>749399</v>
      </c>
      <c r="CF79">
        <v>8766000</v>
      </c>
      <c r="CL79">
        <v>576000</v>
      </c>
      <c r="CM79">
        <v>2100000</v>
      </c>
      <c r="CN79">
        <v>1890000</v>
      </c>
      <c r="CO79">
        <v>0</v>
      </c>
      <c r="CP79">
        <v>4200000</v>
      </c>
      <c r="CQ79">
        <v>109738181</v>
      </c>
      <c r="CS79" s="8">
        <v>329214542</v>
      </c>
      <c r="CT79" s="36">
        <f t="shared" si="6"/>
        <v>27327451</v>
      </c>
      <c r="CU79" s="36">
        <f t="shared" si="7"/>
        <v>41639935</v>
      </c>
      <c r="CV79" s="36">
        <f t="shared" si="8"/>
        <v>16478980</v>
      </c>
      <c r="CW79" s="36">
        <f t="shared" si="9"/>
        <v>24291814</v>
      </c>
      <c r="CX79" s="36">
        <f t="shared" si="10"/>
        <v>109738180</v>
      </c>
      <c r="CY79" s="4">
        <v>109738181</v>
      </c>
      <c r="CZ79" s="69">
        <f t="shared" si="11"/>
        <v>-1</v>
      </c>
    </row>
    <row r="80" spans="1:104" x14ac:dyDescent="0.35">
      <c r="A80" s="15" t="s">
        <v>473</v>
      </c>
      <c r="B80" t="s">
        <v>473</v>
      </c>
      <c r="C80">
        <v>57840049</v>
      </c>
      <c r="D80">
        <v>51016751</v>
      </c>
      <c r="E80">
        <v>1727220</v>
      </c>
      <c r="F80">
        <v>5096079</v>
      </c>
      <c r="G80">
        <v>48562415</v>
      </c>
      <c r="H80">
        <v>29524838</v>
      </c>
      <c r="I80">
        <v>19004129</v>
      </c>
      <c r="J80">
        <v>33447</v>
      </c>
      <c r="K80">
        <v>0</v>
      </c>
      <c r="O80">
        <v>0</v>
      </c>
      <c r="Q80">
        <v>0</v>
      </c>
      <c r="R80">
        <v>4569088</v>
      </c>
      <c r="U80">
        <v>1191543</v>
      </c>
      <c r="Z80">
        <v>0</v>
      </c>
      <c r="AA80">
        <v>14950</v>
      </c>
      <c r="AB80">
        <v>0</v>
      </c>
      <c r="AF80">
        <v>10413</v>
      </c>
      <c r="AG80">
        <v>2360167</v>
      </c>
      <c r="AH80">
        <v>3310</v>
      </c>
      <c r="AI80">
        <v>2262</v>
      </c>
      <c r="AJ80">
        <v>53302</v>
      </c>
      <c r="AK80">
        <v>13904</v>
      </c>
      <c r="AL80">
        <v>33269</v>
      </c>
      <c r="AQ80">
        <v>0</v>
      </c>
      <c r="AR80">
        <v>350000</v>
      </c>
      <c r="AT80">
        <v>0</v>
      </c>
      <c r="AU80">
        <v>450502</v>
      </c>
      <c r="AV80">
        <v>85464</v>
      </c>
      <c r="AW80">
        <v>0</v>
      </c>
      <c r="AX80">
        <v>0</v>
      </c>
      <c r="AY80">
        <v>13111560</v>
      </c>
      <c r="BA80">
        <v>3488</v>
      </c>
      <c r="BB80">
        <v>4741</v>
      </c>
      <c r="BC80">
        <v>1482283</v>
      </c>
      <c r="BD80">
        <v>45584</v>
      </c>
      <c r="BF80">
        <v>0</v>
      </c>
      <c r="BG80">
        <v>0</v>
      </c>
      <c r="BH80">
        <v>172192</v>
      </c>
      <c r="BI80">
        <v>11020275</v>
      </c>
      <c r="BJ80">
        <v>305696</v>
      </c>
      <c r="BK80">
        <v>8859</v>
      </c>
      <c r="BL80">
        <v>5533</v>
      </c>
      <c r="BM80">
        <v>1162</v>
      </c>
      <c r="BN80">
        <v>34822</v>
      </c>
      <c r="BP80">
        <v>26925</v>
      </c>
      <c r="BQ80">
        <v>8311276</v>
      </c>
      <c r="BS80">
        <v>2373094</v>
      </c>
      <c r="BV80">
        <v>278936</v>
      </c>
      <c r="BW80">
        <v>5242835</v>
      </c>
      <c r="BX80">
        <v>402579</v>
      </c>
      <c r="BY80">
        <v>715</v>
      </c>
      <c r="CA80">
        <v>13117</v>
      </c>
      <c r="CD80">
        <v>4269</v>
      </c>
      <c r="CE80">
        <v>4269</v>
      </c>
      <c r="CF80">
        <v>125000</v>
      </c>
      <c r="CI80">
        <v>125000</v>
      </c>
      <c r="CL80">
        <v>0</v>
      </c>
      <c r="CM80">
        <v>0</v>
      </c>
      <c r="CN80">
        <v>0</v>
      </c>
      <c r="CO80">
        <v>0</v>
      </c>
      <c r="CP80">
        <v>0</v>
      </c>
      <c r="CQ80">
        <v>132523657</v>
      </c>
      <c r="CS80" s="8">
        <v>397570969</v>
      </c>
      <c r="CT80" s="36">
        <f t="shared" si="6"/>
        <v>57840049</v>
      </c>
      <c r="CU80" s="36">
        <f t="shared" si="7"/>
        <v>48562415</v>
      </c>
      <c r="CV80" s="36">
        <f t="shared" si="8"/>
        <v>17680648</v>
      </c>
      <c r="CW80" s="36">
        <f t="shared" si="9"/>
        <v>8440545</v>
      </c>
      <c r="CX80" s="36">
        <f t="shared" si="10"/>
        <v>132523657</v>
      </c>
      <c r="CY80" s="4">
        <v>132523657</v>
      </c>
      <c r="CZ80" s="69">
        <f t="shared" si="11"/>
        <v>0</v>
      </c>
    </row>
    <row r="81" spans="1:104" x14ac:dyDescent="0.35">
      <c r="A81" s="15" t="s">
        <v>480</v>
      </c>
      <c r="B81" t="s">
        <v>480</v>
      </c>
      <c r="C81">
        <v>4624649</v>
      </c>
      <c r="D81">
        <v>3944503</v>
      </c>
      <c r="E81">
        <v>296710</v>
      </c>
      <c r="F81">
        <v>383436</v>
      </c>
      <c r="G81">
        <v>4707854</v>
      </c>
      <c r="H81">
        <v>3011969</v>
      </c>
      <c r="I81">
        <v>1688587</v>
      </c>
      <c r="J81">
        <v>7298</v>
      </c>
      <c r="K81">
        <v>1600000</v>
      </c>
      <c r="Q81">
        <v>1600000</v>
      </c>
      <c r="R81">
        <v>821865</v>
      </c>
      <c r="U81">
        <v>97935</v>
      </c>
      <c r="Z81">
        <v>2726</v>
      </c>
      <c r="AA81">
        <v>7696</v>
      </c>
      <c r="AJ81">
        <v>39433</v>
      </c>
      <c r="AK81">
        <v>0</v>
      </c>
      <c r="AL81">
        <v>7469</v>
      </c>
      <c r="AQ81">
        <v>0</v>
      </c>
      <c r="AR81">
        <v>255421</v>
      </c>
      <c r="AT81">
        <v>217406</v>
      </c>
      <c r="AU81">
        <v>22852</v>
      </c>
      <c r="AV81">
        <v>170929</v>
      </c>
      <c r="AY81">
        <v>79965</v>
      </c>
      <c r="BB81">
        <v>0</v>
      </c>
      <c r="BC81">
        <v>4500</v>
      </c>
      <c r="BD81">
        <v>0</v>
      </c>
      <c r="BG81">
        <v>0</v>
      </c>
      <c r="BH81">
        <v>13071</v>
      </c>
      <c r="BI81">
        <v>0</v>
      </c>
      <c r="BJ81">
        <v>49000</v>
      </c>
      <c r="BK81">
        <v>13395</v>
      </c>
      <c r="BM81">
        <v>0</v>
      </c>
      <c r="BN81">
        <v>0</v>
      </c>
      <c r="BQ81">
        <v>118328</v>
      </c>
      <c r="BS81">
        <v>33837</v>
      </c>
      <c r="BT81">
        <v>3664</v>
      </c>
      <c r="BW81">
        <v>80827</v>
      </c>
      <c r="CF81">
        <v>0</v>
      </c>
      <c r="CL81">
        <v>0</v>
      </c>
      <c r="CN81">
        <v>0</v>
      </c>
      <c r="CO81">
        <v>0</v>
      </c>
      <c r="CQ81">
        <v>11952661</v>
      </c>
      <c r="CS81" s="8">
        <v>35857986</v>
      </c>
      <c r="CT81" s="36">
        <f t="shared" si="6"/>
        <v>4624649</v>
      </c>
      <c r="CU81" s="36">
        <f t="shared" si="7"/>
        <v>4707854</v>
      </c>
      <c r="CV81" s="36">
        <f t="shared" si="8"/>
        <v>2501830</v>
      </c>
      <c r="CW81" s="36">
        <f t="shared" si="9"/>
        <v>118328</v>
      </c>
      <c r="CX81" s="36">
        <f t="shared" si="10"/>
        <v>11952661</v>
      </c>
      <c r="CY81" s="4">
        <v>11952661</v>
      </c>
      <c r="CZ81" s="69">
        <f t="shared" si="11"/>
        <v>0</v>
      </c>
    </row>
    <row r="82" spans="1:104" x14ac:dyDescent="0.35">
      <c r="A82" s="15" t="s">
        <v>482</v>
      </c>
      <c r="B82" t="s">
        <v>482</v>
      </c>
      <c r="C82">
        <v>43456307</v>
      </c>
      <c r="D82">
        <v>36661298</v>
      </c>
      <c r="E82">
        <v>3818297</v>
      </c>
      <c r="F82">
        <v>2976710</v>
      </c>
      <c r="G82">
        <v>26353517</v>
      </c>
      <c r="H82">
        <v>13769009</v>
      </c>
      <c r="I82">
        <v>12566226</v>
      </c>
      <c r="J82">
        <v>18282</v>
      </c>
      <c r="K82">
        <v>8000000</v>
      </c>
      <c r="Q82">
        <v>8000000</v>
      </c>
      <c r="R82">
        <v>1734786</v>
      </c>
      <c r="U82">
        <v>236369</v>
      </c>
      <c r="Z82">
        <v>2173</v>
      </c>
      <c r="AA82">
        <v>5461</v>
      </c>
      <c r="AB82">
        <v>0</v>
      </c>
      <c r="AF82">
        <v>457293</v>
      </c>
      <c r="AI82">
        <v>4508</v>
      </c>
      <c r="AJ82">
        <v>267592</v>
      </c>
      <c r="AK82">
        <v>1929</v>
      </c>
      <c r="AL82">
        <v>59749</v>
      </c>
      <c r="AQ82">
        <v>2975</v>
      </c>
      <c r="AR82">
        <v>100000</v>
      </c>
      <c r="AT82">
        <v>326109</v>
      </c>
      <c r="AU82">
        <v>99700</v>
      </c>
      <c r="AV82">
        <v>170929</v>
      </c>
      <c r="AY82">
        <v>6818334</v>
      </c>
      <c r="BB82">
        <v>0</v>
      </c>
      <c r="BC82">
        <v>1180840</v>
      </c>
      <c r="BD82">
        <v>458855</v>
      </c>
      <c r="BF82">
        <v>11446</v>
      </c>
      <c r="BG82">
        <v>0</v>
      </c>
      <c r="BH82">
        <v>4828604</v>
      </c>
      <c r="BI82">
        <v>39365</v>
      </c>
      <c r="BJ82">
        <v>245000</v>
      </c>
      <c r="BM82">
        <v>0</v>
      </c>
      <c r="BN82">
        <v>52493</v>
      </c>
      <c r="BP82">
        <v>1732</v>
      </c>
      <c r="BQ82">
        <v>4723207</v>
      </c>
      <c r="BS82">
        <v>2036981</v>
      </c>
      <c r="BT82">
        <v>18321</v>
      </c>
      <c r="BV82">
        <v>845578</v>
      </c>
      <c r="BW82">
        <v>1556088</v>
      </c>
      <c r="BY82">
        <v>182950</v>
      </c>
      <c r="CA82">
        <v>83288</v>
      </c>
      <c r="CD82">
        <v>89551</v>
      </c>
      <c r="CE82">
        <v>89551</v>
      </c>
      <c r="CF82">
        <v>2484000</v>
      </c>
      <c r="CL82">
        <v>0</v>
      </c>
      <c r="CM82">
        <v>367500</v>
      </c>
      <c r="CN82">
        <v>819000</v>
      </c>
      <c r="CO82">
        <v>562500</v>
      </c>
      <c r="CP82">
        <v>735000</v>
      </c>
      <c r="CQ82">
        <v>93659702</v>
      </c>
      <c r="CS82" s="8">
        <v>280979105</v>
      </c>
      <c r="CT82" s="36">
        <f t="shared" si="6"/>
        <v>43456307</v>
      </c>
      <c r="CU82" s="36">
        <f t="shared" si="7"/>
        <v>26353517</v>
      </c>
      <c r="CV82" s="36">
        <f t="shared" si="8"/>
        <v>16553120</v>
      </c>
      <c r="CW82" s="36">
        <f t="shared" si="9"/>
        <v>7296758</v>
      </c>
      <c r="CX82" s="36">
        <f t="shared" si="10"/>
        <v>93659702</v>
      </c>
      <c r="CY82" s="4">
        <v>93659702</v>
      </c>
      <c r="CZ82" s="69">
        <f t="shared" si="11"/>
        <v>0</v>
      </c>
    </row>
    <row r="83" spans="1:104" x14ac:dyDescent="0.35">
      <c r="A83" s="15" t="s">
        <v>488</v>
      </c>
      <c r="B83" t="s">
        <v>488</v>
      </c>
      <c r="C83">
        <v>13432309</v>
      </c>
      <c r="D83">
        <v>11190930</v>
      </c>
      <c r="E83">
        <v>919225</v>
      </c>
      <c r="F83">
        <v>1322154</v>
      </c>
      <c r="G83">
        <v>12135113</v>
      </c>
      <c r="H83">
        <v>6854599</v>
      </c>
      <c r="I83">
        <v>5279933</v>
      </c>
      <c r="J83">
        <v>581</v>
      </c>
      <c r="K83">
        <v>2400000</v>
      </c>
      <c r="Q83">
        <v>2400000</v>
      </c>
      <c r="R83">
        <v>1332543</v>
      </c>
      <c r="U83">
        <v>5601</v>
      </c>
      <c r="Z83">
        <v>1510</v>
      </c>
      <c r="AB83">
        <v>0</v>
      </c>
      <c r="AF83">
        <v>242096</v>
      </c>
      <c r="AJ83">
        <v>169849</v>
      </c>
      <c r="AK83">
        <v>8491</v>
      </c>
      <c r="AL83">
        <v>8827</v>
      </c>
      <c r="AQ83">
        <v>24132</v>
      </c>
      <c r="AR83">
        <v>375000</v>
      </c>
      <c r="AT83">
        <v>326109</v>
      </c>
      <c r="AU83">
        <v>0</v>
      </c>
      <c r="AV83">
        <v>170929</v>
      </c>
      <c r="AY83">
        <v>1268687</v>
      </c>
      <c r="BB83">
        <v>0</v>
      </c>
      <c r="BC83">
        <v>1138000</v>
      </c>
      <c r="BD83">
        <v>0</v>
      </c>
      <c r="BG83">
        <v>0</v>
      </c>
      <c r="BH83">
        <v>16684</v>
      </c>
      <c r="BI83">
        <v>34991</v>
      </c>
      <c r="BJ83">
        <v>49000</v>
      </c>
      <c r="BM83">
        <v>0</v>
      </c>
      <c r="BN83">
        <v>30012</v>
      </c>
      <c r="BQ83">
        <v>2096366</v>
      </c>
      <c r="BS83">
        <v>633949</v>
      </c>
      <c r="BT83">
        <v>2289</v>
      </c>
      <c r="BU83">
        <v>963</v>
      </c>
      <c r="BW83">
        <v>1440166</v>
      </c>
      <c r="BY83">
        <v>286</v>
      </c>
      <c r="BZ83">
        <v>2983</v>
      </c>
      <c r="CB83">
        <v>1733</v>
      </c>
      <c r="CC83">
        <v>13997</v>
      </c>
      <c r="CD83">
        <v>65985</v>
      </c>
      <c r="CE83">
        <v>65985</v>
      </c>
      <c r="CF83">
        <v>0</v>
      </c>
      <c r="CL83">
        <v>0</v>
      </c>
      <c r="CM83">
        <v>0</v>
      </c>
      <c r="CN83">
        <v>0</v>
      </c>
      <c r="CO83">
        <v>0</v>
      </c>
      <c r="CP83">
        <v>0</v>
      </c>
      <c r="CQ83">
        <v>32731003</v>
      </c>
      <c r="CS83" s="8">
        <v>98193010</v>
      </c>
      <c r="CT83" s="36">
        <f t="shared" si="6"/>
        <v>13432309</v>
      </c>
      <c r="CU83" s="36">
        <f t="shared" si="7"/>
        <v>12135113</v>
      </c>
      <c r="CV83" s="36">
        <f t="shared" si="8"/>
        <v>5001230</v>
      </c>
      <c r="CW83" s="36">
        <f t="shared" si="9"/>
        <v>2162351</v>
      </c>
      <c r="CX83" s="36">
        <f t="shared" si="10"/>
        <v>32731003</v>
      </c>
      <c r="CY83" s="4">
        <v>32731003</v>
      </c>
      <c r="CZ83" s="69">
        <f t="shared" si="11"/>
        <v>0</v>
      </c>
    </row>
    <row r="84" spans="1:104" x14ac:dyDescent="0.35">
      <c r="A84" s="15" t="s">
        <v>493</v>
      </c>
      <c r="B84" t="s">
        <v>493</v>
      </c>
      <c r="C84">
        <v>8971968</v>
      </c>
      <c r="D84">
        <v>6985712</v>
      </c>
      <c r="E84">
        <v>1142647</v>
      </c>
      <c r="F84">
        <v>843610</v>
      </c>
      <c r="G84">
        <v>8328227</v>
      </c>
      <c r="H84">
        <v>4696939</v>
      </c>
      <c r="I84">
        <v>3611985</v>
      </c>
      <c r="J84">
        <v>19303</v>
      </c>
      <c r="K84">
        <v>1600000</v>
      </c>
      <c r="Q84">
        <v>1600000</v>
      </c>
      <c r="R84">
        <v>801275</v>
      </c>
      <c r="U84">
        <v>133193</v>
      </c>
      <c r="Z84">
        <v>1510</v>
      </c>
      <c r="AA84">
        <v>0</v>
      </c>
      <c r="AB84">
        <v>0</v>
      </c>
      <c r="AF84">
        <v>275721</v>
      </c>
      <c r="AJ84">
        <v>88435</v>
      </c>
      <c r="AK84">
        <v>0</v>
      </c>
      <c r="AL84">
        <v>27838</v>
      </c>
      <c r="AM84">
        <v>0</v>
      </c>
      <c r="AQ84">
        <v>20110</v>
      </c>
      <c r="AR84">
        <v>150003</v>
      </c>
      <c r="AT84">
        <v>0</v>
      </c>
      <c r="AU84">
        <v>104464</v>
      </c>
      <c r="AV84">
        <v>0</v>
      </c>
      <c r="AY84">
        <v>936517</v>
      </c>
      <c r="BB84">
        <v>0</v>
      </c>
      <c r="BC84">
        <v>850000</v>
      </c>
      <c r="BD84">
        <v>0</v>
      </c>
      <c r="BG84">
        <v>0</v>
      </c>
      <c r="BH84">
        <v>4877</v>
      </c>
      <c r="BI84">
        <v>16959</v>
      </c>
      <c r="BJ84">
        <v>49000</v>
      </c>
      <c r="BM84">
        <v>0</v>
      </c>
      <c r="BN84">
        <v>11057</v>
      </c>
      <c r="BP84">
        <v>4625</v>
      </c>
      <c r="BQ84">
        <v>1400040</v>
      </c>
      <c r="BS84">
        <v>404123</v>
      </c>
      <c r="BT84">
        <v>3664</v>
      </c>
      <c r="BU84">
        <v>820</v>
      </c>
      <c r="BV84">
        <v>448637</v>
      </c>
      <c r="BW84">
        <v>481162</v>
      </c>
      <c r="BY84">
        <v>0</v>
      </c>
      <c r="BZ84">
        <v>8451</v>
      </c>
      <c r="CA84">
        <v>37546</v>
      </c>
      <c r="CC84">
        <v>15636</v>
      </c>
      <c r="CD84">
        <v>89551</v>
      </c>
      <c r="CE84">
        <v>89551</v>
      </c>
      <c r="CF84">
        <v>0</v>
      </c>
      <c r="CL84">
        <v>0</v>
      </c>
      <c r="CN84">
        <v>0</v>
      </c>
      <c r="CO84">
        <v>0</v>
      </c>
      <c r="CQ84">
        <v>22127578</v>
      </c>
      <c r="CS84" s="8">
        <v>66382734</v>
      </c>
      <c r="CT84" s="36">
        <f t="shared" si="6"/>
        <v>8971968</v>
      </c>
      <c r="CU84" s="36">
        <f t="shared" si="7"/>
        <v>8328227</v>
      </c>
      <c r="CV84" s="36">
        <f t="shared" si="8"/>
        <v>3337792</v>
      </c>
      <c r="CW84" s="36">
        <f t="shared" si="9"/>
        <v>1489591</v>
      </c>
      <c r="CX84" s="36">
        <f t="shared" si="10"/>
        <v>22127578</v>
      </c>
      <c r="CY84" s="4">
        <v>22127578</v>
      </c>
      <c r="CZ84" s="69">
        <f t="shared" si="11"/>
        <v>0</v>
      </c>
    </row>
    <row r="85" spans="1:104" x14ac:dyDescent="0.35">
      <c r="A85" s="15" t="s">
        <v>498</v>
      </c>
      <c r="B85" t="s">
        <v>498</v>
      </c>
      <c r="C85">
        <v>26853379</v>
      </c>
      <c r="D85">
        <v>21341597</v>
      </c>
      <c r="E85">
        <v>3060579</v>
      </c>
      <c r="F85">
        <v>2451203</v>
      </c>
      <c r="G85">
        <v>15855067</v>
      </c>
      <c r="H85">
        <v>13329700</v>
      </c>
      <c r="I85">
        <v>2516954</v>
      </c>
      <c r="J85">
        <v>8412</v>
      </c>
      <c r="K85">
        <v>4800000</v>
      </c>
      <c r="Q85">
        <v>4800000</v>
      </c>
      <c r="R85">
        <v>3368576</v>
      </c>
      <c r="U85">
        <v>627720</v>
      </c>
      <c r="Z85">
        <v>0</v>
      </c>
      <c r="AA85">
        <v>0</v>
      </c>
      <c r="AF85">
        <v>410219</v>
      </c>
      <c r="AI85">
        <v>11311</v>
      </c>
      <c r="AJ85">
        <v>110092</v>
      </c>
      <c r="AK85">
        <v>0</v>
      </c>
      <c r="AL85">
        <v>16974</v>
      </c>
      <c r="AQ85">
        <v>48265</v>
      </c>
      <c r="AR85">
        <v>300000</v>
      </c>
      <c r="AT85">
        <v>1195733</v>
      </c>
      <c r="AU85">
        <v>135477</v>
      </c>
      <c r="AV85">
        <v>512785</v>
      </c>
      <c r="AY85">
        <v>1050217</v>
      </c>
      <c r="BB85">
        <v>0</v>
      </c>
      <c r="BC85">
        <v>850000</v>
      </c>
      <c r="BD85">
        <v>0</v>
      </c>
      <c r="BF85">
        <v>1309</v>
      </c>
      <c r="BG85">
        <v>0</v>
      </c>
      <c r="BH85">
        <v>12292</v>
      </c>
      <c r="BI85">
        <v>34991</v>
      </c>
      <c r="BJ85">
        <v>147000</v>
      </c>
      <c r="BM85">
        <v>0</v>
      </c>
      <c r="BN85">
        <v>0</v>
      </c>
      <c r="BP85">
        <v>4625</v>
      </c>
      <c r="BQ85">
        <v>4023197</v>
      </c>
      <c r="BS85">
        <v>622599</v>
      </c>
      <c r="BT85">
        <v>10993</v>
      </c>
      <c r="BV85">
        <v>1378697</v>
      </c>
      <c r="BW85">
        <v>1590655</v>
      </c>
      <c r="BX85">
        <v>183459</v>
      </c>
      <c r="BY85">
        <v>168330</v>
      </c>
      <c r="CA85">
        <v>62632</v>
      </c>
      <c r="CC85">
        <v>5832</v>
      </c>
      <c r="CD85">
        <v>136683</v>
      </c>
      <c r="CE85">
        <v>136683</v>
      </c>
      <c r="CF85">
        <v>125000</v>
      </c>
      <c r="CI85">
        <v>125000</v>
      </c>
      <c r="CL85">
        <v>0</v>
      </c>
      <c r="CM85">
        <v>0</v>
      </c>
      <c r="CN85">
        <v>0</v>
      </c>
      <c r="CO85">
        <v>0</v>
      </c>
      <c r="CP85">
        <v>0</v>
      </c>
      <c r="CQ85">
        <v>56212117</v>
      </c>
      <c r="CS85" s="8">
        <v>168636354</v>
      </c>
      <c r="CT85" s="36">
        <f t="shared" si="6"/>
        <v>26853379</v>
      </c>
      <c r="CU85" s="36">
        <f t="shared" si="7"/>
        <v>15855067</v>
      </c>
      <c r="CV85" s="36">
        <f t="shared" si="8"/>
        <v>9218793</v>
      </c>
      <c r="CW85" s="36">
        <f t="shared" si="9"/>
        <v>4284880</v>
      </c>
      <c r="CX85" s="36">
        <f t="shared" si="10"/>
        <v>56212119</v>
      </c>
      <c r="CY85" s="4">
        <v>56212117</v>
      </c>
      <c r="CZ85" s="69">
        <f t="shared" si="11"/>
        <v>2</v>
      </c>
    </row>
    <row r="86" spans="1:104" x14ac:dyDescent="0.35">
      <c r="A86" s="15" t="s">
        <v>501</v>
      </c>
      <c r="B86" t="s">
        <v>501</v>
      </c>
      <c r="C86">
        <v>17119690</v>
      </c>
      <c r="D86">
        <v>15978562</v>
      </c>
      <c r="E86">
        <v>494902</v>
      </c>
      <c r="F86">
        <v>646226</v>
      </c>
      <c r="G86">
        <v>4915329</v>
      </c>
      <c r="H86">
        <v>1562827</v>
      </c>
      <c r="I86">
        <v>3352502</v>
      </c>
      <c r="K86">
        <v>1600000</v>
      </c>
      <c r="Q86">
        <v>1600000</v>
      </c>
      <c r="R86">
        <v>1592601</v>
      </c>
      <c r="U86">
        <v>293805</v>
      </c>
      <c r="Z86">
        <v>0</v>
      </c>
      <c r="AA86">
        <v>10004</v>
      </c>
      <c r="AB86">
        <v>0</v>
      </c>
      <c r="AF86">
        <v>134498</v>
      </c>
      <c r="AJ86">
        <v>186663</v>
      </c>
      <c r="AK86">
        <v>3859</v>
      </c>
      <c r="AL86">
        <v>16974</v>
      </c>
      <c r="AQ86">
        <v>9531</v>
      </c>
      <c r="AR86">
        <v>309180</v>
      </c>
      <c r="AT86">
        <v>326109</v>
      </c>
      <c r="AU86">
        <v>45703</v>
      </c>
      <c r="AV86">
        <v>256274</v>
      </c>
      <c r="AY86">
        <v>175542</v>
      </c>
      <c r="BA86">
        <v>58100</v>
      </c>
      <c r="BB86">
        <v>0</v>
      </c>
      <c r="BC86">
        <v>50000</v>
      </c>
      <c r="BD86">
        <v>0</v>
      </c>
      <c r="BG86">
        <v>0</v>
      </c>
      <c r="BH86">
        <v>15519</v>
      </c>
      <c r="BI86">
        <v>0</v>
      </c>
      <c r="BJ86">
        <v>51924</v>
      </c>
      <c r="BM86">
        <v>0</v>
      </c>
      <c r="BN86">
        <v>0</v>
      </c>
      <c r="BQ86">
        <v>911647</v>
      </c>
      <c r="BS86">
        <v>257160</v>
      </c>
      <c r="BU86">
        <v>6233</v>
      </c>
      <c r="BV86">
        <v>550253</v>
      </c>
      <c r="BW86">
        <v>97038</v>
      </c>
      <c r="CB86">
        <v>963</v>
      </c>
      <c r="CD86">
        <v>47132</v>
      </c>
      <c r="CE86">
        <v>47132</v>
      </c>
      <c r="CF86">
        <v>250000</v>
      </c>
      <c r="CI86">
        <v>250000</v>
      </c>
      <c r="CL86">
        <v>0</v>
      </c>
      <c r="CN86">
        <v>0</v>
      </c>
      <c r="CO86">
        <v>0</v>
      </c>
      <c r="CQ86">
        <v>26611941</v>
      </c>
      <c r="CS86" s="8">
        <v>79835823</v>
      </c>
      <c r="CT86" s="36">
        <f t="shared" si="6"/>
        <v>17119690</v>
      </c>
      <c r="CU86" s="36">
        <f t="shared" si="7"/>
        <v>4915329</v>
      </c>
      <c r="CV86" s="36">
        <f t="shared" si="8"/>
        <v>3368143</v>
      </c>
      <c r="CW86" s="36">
        <f t="shared" si="9"/>
        <v>1208779</v>
      </c>
      <c r="CX86" s="36">
        <f t="shared" si="10"/>
        <v>26611941</v>
      </c>
      <c r="CY86" s="4">
        <v>26611941</v>
      </c>
      <c r="CZ86" s="69">
        <f t="shared" si="11"/>
        <v>0</v>
      </c>
    </row>
    <row r="87" spans="1:104" x14ac:dyDescent="0.35">
      <c r="A87" s="15" t="s">
        <v>507</v>
      </c>
      <c r="B87" t="s">
        <v>507</v>
      </c>
      <c r="C87">
        <v>49496871</v>
      </c>
      <c r="D87">
        <v>39517697</v>
      </c>
      <c r="E87">
        <v>5443834</v>
      </c>
      <c r="F87">
        <v>4535340</v>
      </c>
      <c r="G87">
        <v>31768649</v>
      </c>
      <c r="H87">
        <v>14889868</v>
      </c>
      <c r="I87">
        <v>16818977</v>
      </c>
      <c r="J87">
        <v>59804</v>
      </c>
      <c r="K87">
        <v>6040</v>
      </c>
      <c r="Q87">
        <v>6040</v>
      </c>
      <c r="R87">
        <v>5899734</v>
      </c>
      <c r="S87">
        <v>4702</v>
      </c>
      <c r="U87">
        <v>739137</v>
      </c>
      <c r="Z87">
        <v>11462</v>
      </c>
      <c r="AA87">
        <v>3848</v>
      </c>
      <c r="AB87">
        <v>267</v>
      </c>
      <c r="AF87">
        <v>515005</v>
      </c>
      <c r="AI87">
        <v>14612</v>
      </c>
      <c r="AJ87">
        <v>437294</v>
      </c>
      <c r="AK87">
        <v>69167</v>
      </c>
      <c r="AL87">
        <v>26479</v>
      </c>
      <c r="AQ87">
        <v>172949</v>
      </c>
      <c r="AR87">
        <v>1014550</v>
      </c>
      <c r="AS87">
        <v>10</v>
      </c>
      <c r="AT87">
        <v>1739248</v>
      </c>
      <c r="AU87">
        <v>349302</v>
      </c>
      <c r="AV87">
        <v>769178</v>
      </c>
      <c r="AW87">
        <v>32523</v>
      </c>
      <c r="AY87">
        <v>16544129</v>
      </c>
      <c r="AZ87">
        <v>11158</v>
      </c>
      <c r="BA87">
        <v>8721</v>
      </c>
      <c r="BB87">
        <v>0</v>
      </c>
      <c r="BC87">
        <v>667152</v>
      </c>
      <c r="BD87">
        <v>190392</v>
      </c>
      <c r="BG87">
        <v>0</v>
      </c>
      <c r="BH87">
        <v>5911424</v>
      </c>
      <c r="BI87">
        <v>8903013</v>
      </c>
      <c r="BJ87">
        <v>637000</v>
      </c>
      <c r="BK87">
        <v>9361</v>
      </c>
      <c r="BL87">
        <v>5533</v>
      </c>
      <c r="BM87">
        <v>4830</v>
      </c>
      <c r="BN87">
        <v>0</v>
      </c>
      <c r="BP87">
        <v>195546</v>
      </c>
      <c r="BQ87">
        <v>5754847</v>
      </c>
      <c r="BS87">
        <v>3156817</v>
      </c>
      <c r="BV87">
        <v>1033022</v>
      </c>
      <c r="BW87">
        <v>1521280</v>
      </c>
      <c r="BY87">
        <v>572</v>
      </c>
      <c r="CA87">
        <v>24804</v>
      </c>
      <c r="CC87">
        <v>18352</v>
      </c>
      <c r="CD87">
        <v>118767</v>
      </c>
      <c r="CE87">
        <v>118767</v>
      </c>
      <c r="CF87">
        <v>10125000</v>
      </c>
      <c r="CG87">
        <v>50000</v>
      </c>
      <c r="CI87">
        <v>250000</v>
      </c>
      <c r="CL87">
        <v>0</v>
      </c>
      <c r="CM87">
        <v>2250000</v>
      </c>
      <c r="CN87">
        <v>1575000</v>
      </c>
      <c r="CO87">
        <v>1500000</v>
      </c>
      <c r="CP87">
        <v>4500000</v>
      </c>
      <c r="CQ87">
        <v>119714036</v>
      </c>
      <c r="CS87" s="8">
        <v>359142110</v>
      </c>
      <c r="CT87" s="36">
        <f t="shared" si="6"/>
        <v>49496871</v>
      </c>
      <c r="CU87" s="36">
        <f t="shared" si="7"/>
        <v>31768649</v>
      </c>
      <c r="CV87" s="36">
        <f t="shared" si="8"/>
        <v>22449903</v>
      </c>
      <c r="CW87" s="36">
        <f t="shared" si="9"/>
        <v>15998614</v>
      </c>
      <c r="CX87" s="36">
        <f t="shared" si="10"/>
        <v>119714037</v>
      </c>
      <c r="CY87" s="4">
        <v>119714036</v>
      </c>
      <c r="CZ87" s="69">
        <f t="shared" si="11"/>
        <v>1</v>
      </c>
    </row>
    <row r="88" spans="1:104" x14ac:dyDescent="0.35">
      <c r="A88" s="15" t="s">
        <v>514</v>
      </c>
      <c r="B88" t="s">
        <v>514</v>
      </c>
      <c r="C88">
        <v>10104847</v>
      </c>
      <c r="D88">
        <v>8065703</v>
      </c>
      <c r="E88">
        <v>1279422</v>
      </c>
      <c r="F88">
        <v>759722</v>
      </c>
      <c r="G88">
        <v>10668805</v>
      </c>
      <c r="H88">
        <v>6338768</v>
      </c>
      <c r="I88">
        <v>4330037</v>
      </c>
      <c r="K88">
        <v>2825540</v>
      </c>
      <c r="N88">
        <v>400000</v>
      </c>
      <c r="Q88">
        <v>2425540</v>
      </c>
      <c r="R88">
        <v>4944007</v>
      </c>
      <c r="U88">
        <v>190973</v>
      </c>
      <c r="Z88">
        <v>44977</v>
      </c>
      <c r="AA88">
        <v>15799</v>
      </c>
      <c r="AB88">
        <v>0</v>
      </c>
      <c r="AF88">
        <v>0</v>
      </c>
      <c r="AG88">
        <v>3971772</v>
      </c>
      <c r="AI88">
        <v>9016</v>
      </c>
      <c r="AJ88">
        <v>1015</v>
      </c>
      <c r="AK88">
        <v>0</v>
      </c>
      <c r="AL88">
        <v>4074</v>
      </c>
      <c r="AM88">
        <v>0</v>
      </c>
      <c r="AQ88">
        <v>0</v>
      </c>
      <c r="AR88">
        <v>268597</v>
      </c>
      <c r="AT88">
        <v>108703</v>
      </c>
      <c r="AU88">
        <v>57129</v>
      </c>
      <c r="AV88">
        <v>256393</v>
      </c>
      <c r="AW88">
        <v>15560</v>
      </c>
      <c r="AY88">
        <v>1178801</v>
      </c>
      <c r="BA88">
        <v>0</v>
      </c>
      <c r="BB88">
        <v>0</v>
      </c>
      <c r="BC88">
        <v>1088000</v>
      </c>
      <c r="BD88">
        <v>1552</v>
      </c>
      <c r="BG88">
        <v>0</v>
      </c>
      <c r="BH88">
        <v>22170</v>
      </c>
      <c r="BI88">
        <v>13454</v>
      </c>
      <c r="BJ88">
        <v>49000</v>
      </c>
      <c r="BM88">
        <v>0</v>
      </c>
      <c r="BN88">
        <v>0</v>
      </c>
      <c r="BP88">
        <v>4625</v>
      </c>
      <c r="BQ88">
        <v>439790</v>
      </c>
      <c r="BS88">
        <v>56395</v>
      </c>
      <c r="BU88">
        <v>891</v>
      </c>
      <c r="BV88">
        <v>197227</v>
      </c>
      <c r="BW88">
        <v>165518</v>
      </c>
      <c r="CA88">
        <v>9305</v>
      </c>
      <c r="CB88">
        <v>1541</v>
      </c>
      <c r="CC88">
        <v>8913</v>
      </c>
      <c r="CD88">
        <v>47132</v>
      </c>
      <c r="CE88">
        <v>47132</v>
      </c>
      <c r="CF88">
        <v>0</v>
      </c>
      <c r="CL88">
        <v>0</v>
      </c>
      <c r="CN88">
        <v>0</v>
      </c>
      <c r="CO88">
        <v>0</v>
      </c>
      <c r="CQ88">
        <v>30208921</v>
      </c>
      <c r="CS88" s="8">
        <v>90626766</v>
      </c>
      <c r="CT88" s="36">
        <f t="shared" si="6"/>
        <v>10104847</v>
      </c>
      <c r="CU88" s="36">
        <f t="shared" si="7"/>
        <v>10668805</v>
      </c>
      <c r="CV88" s="36">
        <f t="shared" si="8"/>
        <v>8948348</v>
      </c>
      <c r="CW88" s="36">
        <f t="shared" si="9"/>
        <v>486922</v>
      </c>
      <c r="CX88" s="36">
        <f t="shared" si="10"/>
        <v>30208922</v>
      </c>
      <c r="CY88" s="4">
        <v>30208921</v>
      </c>
      <c r="CZ88" s="69">
        <f t="shared" si="11"/>
        <v>1</v>
      </c>
    </row>
    <row r="89" spans="1:104" x14ac:dyDescent="0.35">
      <c r="A89" s="15" t="s">
        <v>518</v>
      </c>
      <c r="B89" t="s">
        <v>518</v>
      </c>
      <c r="C89">
        <v>10402090</v>
      </c>
      <c r="D89">
        <v>9823502</v>
      </c>
      <c r="E89">
        <v>502480</v>
      </c>
      <c r="F89">
        <v>76108</v>
      </c>
      <c r="G89">
        <v>17753565</v>
      </c>
      <c r="H89">
        <v>14472104</v>
      </c>
      <c r="I89">
        <v>3242263</v>
      </c>
      <c r="J89">
        <v>39198</v>
      </c>
      <c r="R89">
        <v>656913</v>
      </c>
      <c r="U89">
        <v>180437</v>
      </c>
      <c r="Z89">
        <v>2323</v>
      </c>
      <c r="AA89">
        <v>100039</v>
      </c>
      <c r="AF89">
        <v>60110</v>
      </c>
      <c r="AJ89">
        <v>242213</v>
      </c>
      <c r="AK89">
        <v>0</v>
      </c>
      <c r="AL89">
        <v>6790</v>
      </c>
      <c r="AQ89">
        <v>2975</v>
      </c>
      <c r="AR89">
        <v>0</v>
      </c>
      <c r="AT89">
        <v>0</v>
      </c>
      <c r="AU89">
        <v>62026</v>
      </c>
      <c r="AW89">
        <v>0</v>
      </c>
      <c r="AX89">
        <v>0</v>
      </c>
      <c r="AY89">
        <v>1238749</v>
      </c>
      <c r="BB89">
        <v>0</v>
      </c>
      <c r="BC89">
        <v>148061</v>
      </c>
      <c r="BD89">
        <v>5259</v>
      </c>
      <c r="BF89">
        <v>2872</v>
      </c>
      <c r="BG89">
        <v>0</v>
      </c>
      <c r="BH89">
        <v>717</v>
      </c>
      <c r="BI89">
        <v>689840</v>
      </c>
      <c r="BJ89">
        <v>392000</v>
      </c>
      <c r="BM89">
        <v>0</v>
      </c>
      <c r="BQ89">
        <v>743512</v>
      </c>
      <c r="BS89">
        <v>221068</v>
      </c>
      <c r="BW89">
        <v>397786</v>
      </c>
      <c r="BZ89">
        <v>105727</v>
      </c>
      <c r="CC89">
        <v>18931</v>
      </c>
      <c r="CF89">
        <v>0</v>
      </c>
      <c r="CL89">
        <v>0</v>
      </c>
      <c r="CN89">
        <v>0</v>
      </c>
      <c r="CO89">
        <v>0</v>
      </c>
      <c r="CQ89">
        <v>30794829</v>
      </c>
      <c r="CS89" s="8">
        <v>92384487</v>
      </c>
      <c r="CT89" s="36">
        <f t="shared" si="6"/>
        <v>10402090</v>
      </c>
      <c r="CU89" s="36">
        <f t="shared" si="7"/>
        <v>17753565</v>
      </c>
      <c r="CV89" s="36">
        <f t="shared" si="8"/>
        <v>1895662</v>
      </c>
      <c r="CW89" s="36">
        <f t="shared" si="9"/>
        <v>743512</v>
      </c>
      <c r="CX89" s="36">
        <f t="shared" si="10"/>
        <v>30794829</v>
      </c>
      <c r="CY89" s="4">
        <v>30794829</v>
      </c>
      <c r="CZ89" s="69">
        <f t="shared" si="11"/>
        <v>0</v>
      </c>
    </row>
    <row r="90" spans="1:104" x14ac:dyDescent="0.35">
      <c r="A90" s="15" t="s">
        <v>526</v>
      </c>
      <c r="B90" t="s">
        <v>526</v>
      </c>
      <c r="C90">
        <v>98106425</v>
      </c>
      <c r="D90">
        <v>79745492</v>
      </c>
      <c r="E90">
        <v>9547666</v>
      </c>
      <c r="F90">
        <v>8813266</v>
      </c>
      <c r="G90">
        <v>104488621</v>
      </c>
      <c r="H90">
        <v>68534808</v>
      </c>
      <c r="I90">
        <v>35916206</v>
      </c>
      <c r="J90">
        <v>37607</v>
      </c>
      <c r="K90">
        <v>24012080</v>
      </c>
      <c r="Q90">
        <v>24012080</v>
      </c>
      <c r="R90">
        <v>13416272</v>
      </c>
      <c r="U90">
        <v>268346</v>
      </c>
      <c r="Z90">
        <v>1510</v>
      </c>
      <c r="AA90">
        <v>0</v>
      </c>
      <c r="AB90">
        <v>0</v>
      </c>
      <c r="AF90">
        <v>1459302</v>
      </c>
      <c r="AI90">
        <v>6770</v>
      </c>
      <c r="AJ90">
        <v>1143499</v>
      </c>
      <c r="AK90">
        <v>37274</v>
      </c>
      <c r="AL90">
        <v>162273</v>
      </c>
      <c r="AQ90">
        <v>335005</v>
      </c>
      <c r="AR90">
        <v>852045</v>
      </c>
      <c r="AT90">
        <v>5326448</v>
      </c>
      <c r="AU90">
        <v>234301</v>
      </c>
      <c r="AV90">
        <v>3589499</v>
      </c>
      <c r="AY90">
        <v>22208830</v>
      </c>
      <c r="AZ90">
        <v>22317</v>
      </c>
      <c r="BA90">
        <v>3488</v>
      </c>
      <c r="BB90">
        <v>0</v>
      </c>
      <c r="BC90">
        <v>184224</v>
      </c>
      <c r="BD90">
        <v>159595</v>
      </c>
      <c r="BF90">
        <v>3928</v>
      </c>
      <c r="BG90">
        <v>3556</v>
      </c>
      <c r="BH90">
        <v>8672482</v>
      </c>
      <c r="BI90">
        <v>11660839</v>
      </c>
      <c r="BJ90">
        <v>1423924</v>
      </c>
      <c r="BM90">
        <v>483</v>
      </c>
      <c r="BP90">
        <v>73995</v>
      </c>
      <c r="BQ90">
        <v>12777360</v>
      </c>
      <c r="BS90">
        <v>3392118</v>
      </c>
      <c r="BT90">
        <v>8814</v>
      </c>
      <c r="BU90">
        <v>21059</v>
      </c>
      <c r="BV90">
        <v>2769431</v>
      </c>
      <c r="BW90">
        <v>6190089</v>
      </c>
      <c r="BX90">
        <v>68297</v>
      </c>
      <c r="BY90">
        <v>54293</v>
      </c>
      <c r="CA90">
        <v>269760</v>
      </c>
      <c r="CC90">
        <v>3499</v>
      </c>
      <c r="CD90">
        <v>344064</v>
      </c>
      <c r="CE90">
        <v>344064</v>
      </c>
      <c r="CF90">
        <v>12615000</v>
      </c>
      <c r="CI90">
        <v>0</v>
      </c>
      <c r="CL90">
        <v>0</v>
      </c>
      <c r="CM90">
        <v>3315000</v>
      </c>
      <c r="CN90">
        <v>1470000</v>
      </c>
      <c r="CO90">
        <v>1200000</v>
      </c>
      <c r="CP90">
        <v>6630000</v>
      </c>
      <c r="CQ90">
        <v>287968652</v>
      </c>
      <c r="CS90" s="8">
        <v>863905956</v>
      </c>
      <c r="CT90" s="36">
        <f t="shared" si="6"/>
        <v>98106425</v>
      </c>
      <c r="CU90" s="36">
        <f t="shared" si="7"/>
        <v>104488621</v>
      </c>
      <c r="CV90" s="36">
        <f t="shared" si="8"/>
        <v>59637182</v>
      </c>
      <c r="CW90" s="36">
        <f t="shared" si="9"/>
        <v>25736424</v>
      </c>
      <c r="CX90" s="36">
        <f t="shared" si="10"/>
        <v>287968652</v>
      </c>
      <c r="CY90" s="4">
        <v>287968652</v>
      </c>
      <c r="CZ90" s="69">
        <f t="shared" si="11"/>
        <v>0</v>
      </c>
    </row>
    <row r="91" spans="1:104" x14ac:dyDescent="0.35">
      <c r="A91" s="15" t="s">
        <v>532</v>
      </c>
      <c r="B91" t="s">
        <v>532</v>
      </c>
      <c r="C91">
        <v>11581965</v>
      </c>
      <c r="D91">
        <v>9372163</v>
      </c>
      <c r="E91">
        <v>1306435</v>
      </c>
      <c r="F91">
        <v>903367</v>
      </c>
      <c r="G91">
        <v>8766052</v>
      </c>
      <c r="H91">
        <v>3915517</v>
      </c>
      <c r="I91">
        <v>4842160</v>
      </c>
      <c r="J91">
        <v>8375</v>
      </c>
      <c r="K91">
        <v>0</v>
      </c>
      <c r="O91">
        <v>0</v>
      </c>
      <c r="Q91">
        <v>0</v>
      </c>
      <c r="R91">
        <v>733807</v>
      </c>
      <c r="U91">
        <v>0</v>
      </c>
      <c r="Z91">
        <v>5452</v>
      </c>
      <c r="AA91">
        <v>15823</v>
      </c>
      <c r="AB91">
        <v>0</v>
      </c>
      <c r="AF91">
        <v>18796</v>
      </c>
      <c r="AJ91">
        <v>27487</v>
      </c>
      <c r="AK91">
        <v>1929</v>
      </c>
      <c r="AL91">
        <v>6111</v>
      </c>
      <c r="AO91">
        <v>0</v>
      </c>
      <c r="AQ91">
        <v>20110</v>
      </c>
      <c r="AR91">
        <v>460841</v>
      </c>
      <c r="AT91">
        <v>108703</v>
      </c>
      <c r="AU91">
        <v>68555</v>
      </c>
      <c r="AV91">
        <v>0</v>
      </c>
      <c r="AX91">
        <v>0</v>
      </c>
      <c r="AY91">
        <v>185888</v>
      </c>
      <c r="BA91">
        <v>38043</v>
      </c>
      <c r="BB91">
        <v>0</v>
      </c>
      <c r="BC91">
        <v>0</v>
      </c>
      <c r="BD91">
        <v>0</v>
      </c>
      <c r="BG91">
        <v>0</v>
      </c>
      <c r="BH91">
        <v>0</v>
      </c>
      <c r="BI91">
        <v>73845</v>
      </c>
      <c r="BJ91">
        <v>49000</v>
      </c>
      <c r="BK91">
        <v>25000</v>
      </c>
      <c r="BM91">
        <v>0</v>
      </c>
      <c r="BN91">
        <v>0</v>
      </c>
      <c r="BQ91">
        <v>2781619</v>
      </c>
      <c r="BR91">
        <v>1985</v>
      </c>
      <c r="BS91">
        <v>1133839</v>
      </c>
      <c r="BT91">
        <v>5496</v>
      </c>
      <c r="BU91">
        <v>594</v>
      </c>
      <c r="BV91">
        <v>647699</v>
      </c>
      <c r="BW91">
        <v>888737</v>
      </c>
      <c r="BY91">
        <v>0</v>
      </c>
      <c r="CA91">
        <v>85772</v>
      </c>
      <c r="CC91">
        <v>17496</v>
      </c>
      <c r="CD91">
        <v>150822</v>
      </c>
      <c r="CE91">
        <v>150822</v>
      </c>
      <c r="CF91">
        <v>0</v>
      </c>
      <c r="CL91">
        <v>0</v>
      </c>
      <c r="CN91">
        <v>0</v>
      </c>
      <c r="CO91">
        <v>0</v>
      </c>
      <c r="CQ91">
        <v>24200154</v>
      </c>
      <c r="CS91" s="8">
        <v>72600459</v>
      </c>
      <c r="CT91" s="36">
        <f t="shared" si="6"/>
        <v>11581965</v>
      </c>
      <c r="CU91" s="36">
        <f t="shared" si="7"/>
        <v>8766052</v>
      </c>
      <c r="CV91" s="36">
        <f t="shared" si="8"/>
        <v>919695</v>
      </c>
      <c r="CW91" s="36">
        <f t="shared" si="9"/>
        <v>2932441</v>
      </c>
      <c r="CX91" s="36">
        <f t="shared" si="10"/>
        <v>24200153</v>
      </c>
      <c r="CY91" s="4">
        <v>24200154</v>
      </c>
      <c r="CZ91" s="69">
        <f t="shared" si="11"/>
        <v>-1</v>
      </c>
    </row>
    <row r="92" spans="1:104" x14ac:dyDescent="0.35">
      <c r="A92" s="15" t="s">
        <v>537</v>
      </c>
      <c r="B92" t="s">
        <v>537</v>
      </c>
      <c r="C92">
        <v>13972453</v>
      </c>
      <c r="D92">
        <v>12670231</v>
      </c>
      <c r="E92">
        <v>242242</v>
      </c>
      <c r="F92">
        <v>1059981</v>
      </c>
      <c r="G92">
        <v>11648845</v>
      </c>
      <c r="H92">
        <v>5759079</v>
      </c>
      <c r="I92">
        <v>5887943</v>
      </c>
      <c r="J92">
        <v>1822</v>
      </c>
      <c r="K92">
        <v>1600000</v>
      </c>
      <c r="Q92">
        <v>1600000</v>
      </c>
      <c r="R92">
        <v>232695</v>
      </c>
      <c r="U92">
        <v>3044</v>
      </c>
      <c r="Z92">
        <v>0</v>
      </c>
      <c r="AA92">
        <v>770</v>
      </c>
      <c r="AB92">
        <v>0</v>
      </c>
      <c r="AF92">
        <v>4976</v>
      </c>
      <c r="AJ92">
        <v>135946</v>
      </c>
      <c r="AK92">
        <v>0</v>
      </c>
      <c r="AL92">
        <v>3395</v>
      </c>
      <c r="AQ92">
        <v>8044</v>
      </c>
      <c r="AR92">
        <v>75000</v>
      </c>
      <c r="AT92">
        <v>0</v>
      </c>
      <c r="AU92">
        <v>1521</v>
      </c>
      <c r="AV92">
        <v>0</v>
      </c>
      <c r="AW92">
        <v>0</v>
      </c>
      <c r="AY92">
        <v>1276996</v>
      </c>
      <c r="BA92">
        <v>0</v>
      </c>
      <c r="BB92">
        <v>0</v>
      </c>
      <c r="BC92">
        <v>939061</v>
      </c>
      <c r="BD92">
        <v>101415</v>
      </c>
      <c r="BF92">
        <v>47134</v>
      </c>
      <c r="BG92">
        <v>0</v>
      </c>
      <c r="BH92">
        <v>59491</v>
      </c>
      <c r="BJ92">
        <v>98000</v>
      </c>
      <c r="BM92">
        <v>0</v>
      </c>
      <c r="BN92">
        <v>27271</v>
      </c>
      <c r="BP92">
        <v>4625</v>
      </c>
      <c r="BQ92">
        <v>912673</v>
      </c>
      <c r="BS92">
        <v>242498</v>
      </c>
      <c r="BT92">
        <v>3280</v>
      </c>
      <c r="BU92">
        <v>891</v>
      </c>
      <c r="BV92">
        <v>285277</v>
      </c>
      <c r="BW92">
        <v>170746</v>
      </c>
      <c r="BX92">
        <v>104838</v>
      </c>
      <c r="BY92">
        <v>51718</v>
      </c>
      <c r="BZ92">
        <v>3480</v>
      </c>
      <c r="CA92">
        <v>33186</v>
      </c>
      <c r="CC92">
        <v>16759</v>
      </c>
      <c r="CD92">
        <v>0</v>
      </c>
      <c r="CE92">
        <v>0</v>
      </c>
      <c r="CF92">
        <v>0</v>
      </c>
      <c r="CL92">
        <v>0</v>
      </c>
      <c r="CN92">
        <v>0</v>
      </c>
      <c r="CO92">
        <v>0</v>
      </c>
      <c r="CP92">
        <v>0</v>
      </c>
      <c r="CQ92">
        <v>29643662</v>
      </c>
      <c r="CS92" s="8">
        <v>88930988</v>
      </c>
      <c r="CT92" s="36">
        <f t="shared" si="6"/>
        <v>13972453</v>
      </c>
      <c r="CU92" s="36">
        <f t="shared" si="7"/>
        <v>11648845</v>
      </c>
      <c r="CV92" s="36">
        <f t="shared" si="8"/>
        <v>3109691</v>
      </c>
      <c r="CW92" s="36">
        <f t="shared" si="9"/>
        <v>912673</v>
      </c>
      <c r="CX92" s="36">
        <f t="shared" si="10"/>
        <v>29643662</v>
      </c>
      <c r="CY92" s="4">
        <v>29643662</v>
      </c>
      <c r="CZ92" s="69">
        <f t="shared" si="11"/>
        <v>0</v>
      </c>
    </row>
    <row r="93" spans="1:104" x14ac:dyDescent="0.35">
      <c r="A93" s="15" t="s">
        <v>543</v>
      </c>
      <c r="B93" t="s">
        <v>543</v>
      </c>
      <c r="C93">
        <v>9410636</v>
      </c>
      <c r="D93">
        <v>7541711</v>
      </c>
      <c r="E93">
        <v>879353</v>
      </c>
      <c r="F93">
        <v>989572</v>
      </c>
      <c r="G93">
        <v>8160350</v>
      </c>
      <c r="H93">
        <v>4800313</v>
      </c>
      <c r="I93">
        <v>3360037</v>
      </c>
      <c r="K93">
        <v>0</v>
      </c>
      <c r="Q93">
        <v>0</v>
      </c>
      <c r="R93">
        <v>1273859</v>
      </c>
      <c r="U93">
        <v>234301</v>
      </c>
      <c r="Z93">
        <v>0</v>
      </c>
      <c r="AA93">
        <v>770</v>
      </c>
      <c r="AF93">
        <v>42684</v>
      </c>
      <c r="AJ93">
        <v>0</v>
      </c>
      <c r="AK93">
        <v>5788</v>
      </c>
      <c r="AL93">
        <v>2037</v>
      </c>
      <c r="AQ93">
        <v>0</v>
      </c>
      <c r="AR93">
        <v>156114</v>
      </c>
      <c r="AT93">
        <v>434812</v>
      </c>
      <c r="AU93">
        <v>55497</v>
      </c>
      <c r="AV93">
        <v>341857</v>
      </c>
      <c r="AW93">
        <v>0</v>
      </c>
      <c r="AY93">
        <v>1864391</v>
      </c>
      <c r="BA93">
        <v>0</v>
      </c>
      <c r="BB93">
        <v>0</v>
      </c>
      <c r="BC93">
        <v>800000</v>
      </c>
      <c r="BD93">
        <v>5539</v>
      </c>
      <c r="BG93">
        <v>0</v>
      </c>
      <c r="BH93">
        <v>997215</v>
      </c>
      <c r="BI93">
        <v>0</v>
      </c>
      <c r="BJ93">
        <v>49000</v>
      </c>
      <c r="BM93">
        <v>0</v>
      </c>
      <c r="BN93">
        <v>12637</v>
      </c>
      <c r="BQ93">
        <v>535317</v>
      </c>
      <c r="BS93">
        <v>310172</v>
      </c>
      <c r="BU93">
        <v>3060</v>
      </c>
      <c r="BW93">
        <v>217309</v>
      </c>
      <c r="BY93">
        <v>0</v>
      </c>
      <c r="CC93">
        <v>4776</v>
      </c>
      <c r="CD93">
        <v>0</v>
      </c>
      <c r="CE93">
        <v>0</v>
      </c>
      <c r="CF93">
        <v>157500</v>
      </c>
      <c r="CL93">
        <v>0</v>
      </c>
      <c r="CN93">
        <v>105000</v>
      </c>
      <c r="CO93">
        <v>52500</v>
      </c>
      <c r="CQ93">
        <v>21402052</v>
      </c>
      <c r="CS93" s="8">
        <v>64206159</v>
      </c>
      <c r="CT93" s="36">
        <f t="shared" si="6"/>
        <v>9410636</v>
      </c>
      <c r="CU93" s="36">
        <f t="shared" si="7"/>
        <v>8160350</v>
      </c>
      <c r="CV93" s="36">
        <f t="shared" si="8"/>
        <v>3138250</v>
      </c>
      <c r="CW93" s="36">
        <f t="shared" si="9"/>
        <v>692817</v>
      </c>
      <c r="CX93" s="36">
        <f t="shared" si="10"/>
        <v>21402053</v>
      </c>
      <c r="CY93" s="4">
        <v>21402052</v>
      </c>
      <c r="CZ93" s="69">
        <f t="shared" si="11"/>
        <v>1</v>
      </c>
    </row>
    <row r="94" spans="1:104" x14ac:dyDescent="0.35">
      <c r="A94" s="15" t="s">
        <v>548</v>
      </c>
      <c r="B94" t="s">
        <v>548</v>
      </c>
      <c r="C94">
        <v>89062179</v>
      </c>
      <c r="D94">
        <v>75771842</v>
      </c>
      <c r="E94">
        <v>6337403</v>
      </c>
      <c r="F94">
        <v>6952934</v>
      </c>
      <c r="G94">
        <v>65742569</v>
      </c>
      <c r="H94">
        <v>34934223</v>
      </c>
      <c r="I94">
        <v>30226987</v>
      </c>
      <c r="J94">
        <v>581359</v>
      </c>
      <c r="K94">
        <v>9660</v>
      </c>
      <c r="L94">
        <v>9660</v>
      </c>
      <c r="O94">
        <v>0</v>
      </c>
      <c r="Q94">
        <v>0</v>
      </c>
      <c r="R94">
        <v>3309883</v>
      </c>
      <c r="U94">
        <v>2237453</v>
      </c>
      <c r="Z94">
        <v>74962</v>
      </c>
      <c r="AA94">
        <v>45087</v>
      </c>
      <c r="AB94">
        <v>29864</v>
      </c>
      <c r="AF94">
        <v>34671</v>
      </c>
      <c r="AG94">
        <v>0</v>
      </c>
      <c r="AH94">
        <v>0</v>
      </c>
      <c r="AI94">
        <v>6073</v>
      </c>
      <c r="AJ94">
        <v>161983</v>
      </c>
      <c r="AK94">
        <v>36333</v>
      </c>
      <c r="AL94">
        <v>21394</v>
      </c>
      <c r="AQ94">
        <v>8044</v>
      </c>
      <c r="AR94">
        <v>106114</v>
      </c>
      <c r="AT94">
        <v>0</v>
      </c>
      <c r="AU94">
        <v>547905</v>
      </c>
      <c r="AV94">
        <v>0</v>
      </c>
      <c r="AX94">
        <v>0</v>
      </c>
      <c r="AY94">
        <v>40854445</v>
      </c>
      <c r="AZ94">
        <v>11158</v>
      </c>
      <c r="BA94">
        <v>12209</v>
      </c>
      <c r="BB94">
        <v>0</v>
      </c>
      <c r="BC94">
        <v>2848934</v>
      </c>
      <c r="BD94">
        <v>3132147</v>
      </c>
      <c r="BF94">
        <v>5892</v>
      </c>
      <c r="BG94">
        <v>62341</v>
      </c>
      <c r="BH94">
        <v>18517904</v>
      </c>
      <c r="BI94">
        <v>15367888</v>
      </c>
      <c r="BJ94">
        <v>570175</v>
      </c>
      <c r="BL94">
        <v>2766</v>
      </c>
      <c r="BM94">
        <v>46497</v>
      </c>
      <c r="BN94">
        <v>100364</v>
      </c>
      <c r="BP94">
        <v>176171</v>
      </c>
      <c r="BQ94">
        <v>4281119</v>
      </c>
      <c r="BR94">
        <v>1178</v>
      </c>
      <c r="BS94">
        <v>1697099</v>
      </c>
      <c r="BV94">
        <v>1594186</v>
      </c>
      <c r="BW94">
        <v>362944</v>
      </c>
      <c r="BY94">
        <v>432188</v>
      </c>
      <c r="CA94">
        <v>51433</v>
      </c>
      <c r="CC94">
        <v>142091</v>
      </c>
      <c r="CD94">
        <v>32992</v>
      </c>
      <c r="CE94">
        <v>32992</v>
      </c>
      <c r="CF94">
        <v>5365500</v>
      </c>
      <c r="CL94">
        <v>0</v>
      </c>
      <c r="CM94">
        <v>945000</v>
      </c>
      <c r="CN94">
        <v>1795500</v>
      </c>
      <c r="CO94">
        <v>735000</v>
      </c>
      <c r="CP94">
        <v>1890000</v>
      </c>
      <c r="CQ94">
        <v>208658346</v>
      </c>
      <c r="CS94" s="8">
        <v>625975041</v>
      </c>
      <c r="CT94" s="36">
        <f t="shared" si="6"/>
        <v>89062179</v>
      </c>
      <c r="CU94" s="36">
        <f t="shared" si="7"/>
        <v>65742569</v>
      </c>
      <c r="CV94" s="36">
        <f t="shared" si="8"/>
        <v>44173988</v>
      </c>
      <c r="CW94" s="36">
        <f t="shared" si="9"/>
        <v>9679611</v>
      </c>
      <c r="CX94" s="36">
        <f t="shared" si="10"/>
        <v>208658347</v>
      </c>
      <c r="CY94" s="4">
        <v>208658346</v>
      </c>
      <c r="CZ94" s="69">
        <f t="shared" si="11"/>
        <v>1</v>
      </c>
    </row>
    <row r="95" spans="1:104" x14ac:dyDescent="0.35">
      <c r="A95" s="15" t="s">
        <v>551</v>
      </c>
      <c r="B95" t="s">
        <v>551</v>
      </c>
      <c r="C95">
        <v>50225304</v>
      </c>
      <c r="D95">
        <v>42701753</v>
      </c>
      <c r="E95">
        <v>3261828</v>
      </c>
      <c r="F95">
        <v>4261722</v>
      </c>
      <c r="G95">
        <v>43897687</v>
      </c>
      <c r="H95">
        <v>30344205</v>
      </c>
      <c r="I95">
        <v>13449136</v>
      </c>
      <c r="J95">
        <v>104347</v>
      </c>
      <c r="K95">
        <v>0</v>
      </c>
      <c r="O95">
        <v>0</v>
      </c>
      <c r="Q95">
        <v>0</v>
      </c>
      <c r="R95">
        <v>1428703</v>
      </c>
      <c r="U95">
        <v>438471</v>
      </c>
      <c r="Z95">
        <v>0</v>
      </c>
      <c r="AA95">
        <v>1697</v>
      </c>
      <c r="AB95">
        <v>0</v>
      </c>
      <c r="AF95">
        <v>259445</v>
      </c>
      <c r="AJ95">
        <v>6180</v>
      </c>
      <c r="AK95">
        <v>0</v>
      </c>
      <c r="AL95">
        <v>44133</v>
      </c>
      <c r="AQ95">
        <v>14995</v>
      </c>
      <c r="AR95">
        <v>125000</v>
      </c>
      <c r="AT95">
        <v>0</v>
      </c>
      <c r="AU95">
        <v>111460</v>
      </c>
      <c r="AV95">
        <v>427321</v>
      </c>
      <c r="AW95">
        <v>0</v>
      </c>
      <c r="AX95">
        <v>0</v>
      </c>
      <c r="AY95">
        <v>3951043</v>
      </c>
      <c r="BB95">
        <v>0</v>
      </c>
      <c r="BC95">
        <v>310009</v>
      </c>
      <c r="BD95">
        <v>27919</v>
      </c>
      <c r="BG95">
        <v>0</v>
      </c>
      <c r="BH95">
        <v>3256397</v>
      </c>
      <c r="BJ95">
        <v>296924</v>
      </c>
      <c r="BM95">
        <v>0</v>
      </c>
      <c r="BN95">
        <v>50546</v>
      </c>
      <c r="BP95">
        <v>9249</v>
      </c>
      <c r="BQ95">
        <v>5980450</v>
      </c>
      <c r="BS95">
        <v>2397682</v>
      </c>
      <c r="BV95">
        <v>2690422</v>
      </c>
      <c r="BW95">
        <v>836600</v>
      </c>
      <c r="BY95">
        <v>0</v>
      </c>
      <c r="CA95">
        <v>55746</v>
      </c>
      <c r="CD95">
        <v>0</v>
      </c>
      <c r="CE95">
        <v>0</v>
      </c>
      <c r="CF95">
        <v>5640000</v>
      </c>
      <c r="CL95">
        <v>0</v>
      </c>
      <c r="CM95">
        <v>690000</v>
      </c>
      <c r="CN95">
        <v>3045000</v>
      </c>
      <c r="CO95">
        <v>525000</v>
      </c>
      <c r="CP95">
        <v>1380000</v>
      </c>
      <c r="CQ95">
        <v>111123188</v>
      </c>
      <c r="CS95" s="8">
        <v>333369562</v>
      </c>
      <c r="CT95" s="36">
        <f t="shared" si="6"/>
        <v>50225304</v>
      </c>
      <c r="CU95" s="36">
        <f t="shared" si="7"/>
        <v>43897687</v>
      </c>
      <c r="CV95" s="36">
        <f t="shared" si="8"/>
        <v>5379746</v>
      </c>
      <c r="CW95" s="36">
        <f t="shared" si="9"/>
        <v>11620450</v>
      </c>
      <c r="CX95" s="36">
        <f t="shared" si="10"/>
        <v>111123187</v>
      </c>
      <c r="CY95" s="4">
        <v>111123188</v>
      </c>
      <c r="CZ95" s="69">
        <f t="shared" si="11"/>
        <v>-1</v>
      </c>
    </row>
    <row r="96" spans="1:104" x14ac:dyDescent="0.35">
      <c r="A96" s="15" t="s">
        <v>553</v>
      </c>
      <c r="B96" t="s">
        <v>553</v>
      </c>
      <c r="C96">
        <v>90867614</v>
      </c>
      <c r="D96">
        <v>82911096</v>
      </c>
      <c r="E96">
        <v>1732766</v>
      </c>
      <c r="F96">
        <v>6223751</v>
      </c>
      <c r="G96">
        <v>60692710</v>
      </c>
      <c r="H96">
        <v>37582752</v>
      </c>
      <c r="I96">
        <v>22952264</v>
      </c>
      <c r="J96">
        <v>157693</v>
      </c>
      <c r="K96">
        <v>6040</v>
      </c>
      <c r="Q96">
        <v>6040</v>
      </c>
      <c r="R96">
        <v>2368066</v>
      </c>
      <c r="U96">
        <v>550217</v>
      </c>
      <c r="Z96">
        <v>0</v>
      </c>
      <c r="AA96">
        <v>0</v>
      </c>
      <c r="AB96">
        <v>0</v>
      </c>
      <c r="AF96">
        <v>26606</v>
      </c>
      <c r="AJ96">
        <v>36361</v>
      </c>
      <c r="AK96">
        <v>4058</v>
      </c>
      <c r="AL96">
        <v>10962</v>
      </c>
      <c r="AQ96">
        <v>0</v>
      </c>
      <c r="AR96">
        <v>592680</v>
      </c>
      <c r="AT96">
        <v>543515</v>
      </c>
      <c r="AU96">
        <v>75550</v>
      </c>
      <c r="AV96">
        <v>512786</v>
      </c>
      <c r="AW96">
        <v>15331</v>
      </c>
      <c r="AY96">
        <v>3169546</v>
      </c>
      <c r="AZ96">
        <v>11158</v>
      </c>
      <c r="BA96">
        <v>28049</v>
      </c>
      <c r="BB96">
        <v>0</v>
      </c>
      <c r="BC96">
        <v>1993604</v>
      </c>
      <c r="BD96">
        <v>192239</v>
      </c>
      <c r="BF96">
        <v>28593</v>
      </c>
      <c r="BG96">
        <v>3556</v>
      </c>
      <c r="BH96">
        <v>93927</v>
      </c>
      <c r="BI96">
        <v>348892</v>
      </c>
      <c r="BJ96">
        <v>247924</v>
      </c>
      <c r="BK96">
        <v>1711</v>
      </c>
      <c r="BL96">
        <v>3410</v>
      </c>
      <c r="BM96">
        <v>7689</v>
      </c>
      <c r="BN96">
        <v>99513</v>
      </c>
      <c r="BP96">
        <v>109282</v>
      </c>
      <c r="BQ96">
        <v>8035221</v>
      </c>
      <c r="BS96">
        <v>1210233</v>
      </c>
      <c r="BV96">
        <v>494370</v>
      </c>
      <c r="BW96">
        <v>5820611</v>
      </c>
      <c r="BX96">
        <v>416410</v>
      </c>
      <c r="BY96">
        <v>0</v>
      </c>
      <c r="CA96">
        <v>64435</v>
      </c>
      <c r="CC96">
        <v>29160</v>
      </c>
      <c r="CD96">
        <v>0</v>
      </c>
      <c r="CE96">
        <v>0</v>
      </c>
      <c r="CF96">
        <v>308840</v>
      </c>
      <c r="CI96">
        <v>250000</v>
      </c>
      <c r="CL96">
        <v>0</v>
      </c>
      <c r="CM96">
        <v>42750</v>
      </c>
      <c r="CN96">
        <v>0</v>
      </c>
      <c r="CO96">
        <v>0</v>
      </c>
      <c r="CP96">
        <v>16090</v>
      </c>
      <c r="CQ96">
        <v>165448036</v>
      </c>
      <c r="CS96" s="8">
        <v>496344107</v>
      </c>
      <c r="CT96" s="36">
        <f t="shared" si="6"/>
        <v>90867614</v>
      </c>
      <c r="CU96" s="36">
        <f t="shared" si="7"/>
        <v>60692710</v>
      </c>
      <c r="CV96" s="36">
        <f t="shared" si="8"/>
        <v>5543652</v>
      </c>
      <c r="CW96" s="36">
        <f t="shared" si="9"/>
        <v>8344061</v>
      </c>
      <c r="CX96" s="36">
        <f t="shared" si="10"/>
        <v>165448037</v>
      </c>
      <c r="CY96" s="4">
        <v>165448036</v>
      </c>
      <c r="CZ96" s="69">
        <f t="shared" si="11"/>
        <v>1</v>
      </c>
    </row>
    <row r="97" spans="1:104" x14ac:dyDescent="0.35">
      <c r="A97" s="15" t="s">
        <v>560</v>
      </c>
      <c r="B97" t="s">
        <v>560</v>
      </c>
      <c r="C97">
        <v>83245675</v>
      </c>
      <c r="D97">
        <v>69189893</v>
      </c>
      <c r="E97">
        <v>8395611</v>
      </c>
      <c r="F97">
        <v>5660171</v>
      </c>
      <c r="G97">
        <v>64987576</v>
      </c>
      <c r="H97">
        <v>41650044</v>
      </c>
      <c r="I97">
        <v>23169611</v>
      </c>
      <c r="J97">
        <v>167920</v>
      </c>
      <c r="K97">
        <v>11515440</v>
      </c>
      <c r="Q97">
        <v>11515440</v>
      </c>
      <c r="R97">
        <v>4712597</v>
      </c>
      <c r="U97">
        <v>1317929</v>
      </c>
      <c r="Z97">
        <v>0</v>
      </c>
      <c r="AA97">
        <v>0</v>
      </c>
      <c r="AB97">
        <v>0</v>
      </c>
      <c r="AF97">
        <v>20110</v>
      </c>
      <c r="AJ97">
        <v>18555</v>
      </c>
      <c r="AK97">
        <v>5788</v>
      </c>
      <c r="AL97">
        <v>38274</v>
      </c>
      <c r="AQ97">
        <v>0</v>
      </c>
      <c r="AR97">
        <v>75000</v>
      </c>
      <c r="AS97">
        <v>0</v>
      </c>
      <c r="AT97">
        <v>1521842</v>
      </c>
      <c r="AU97">
        <v>347670</v>
      </c>
      <c r="AV97">
        <v>1367428</v>
      </c>
      <c r="AW97">
        <v>0</v>
      </c>
      <c r="AY97">
        <v>13293906</v>
      </c>
      <c r="BA97">
        <v>0</v>
      </c>
      <c r="BB97">
        <v>0</v>
      </c>
      <c r="BC97">
        <v>1600000</v>
      </c>
      <c r="BD97">
        <v>22100</v>
      </c>
      <c r="BF97">
        <v>1436</v>
      </c>
      <c r="BG97">
        <v>0</v>
      </c>
      <c r="BH97">
        <v>45401</v>
      </c>
      <c r="BI97">
        <v>10904452</v>
      </c>
      <c r="BJ97">
        <v>686000</v>
      </c>
      <c r="BK97">
        <v>4420</v>
      </c>
      <c r="BM97">
        <v>0</v>
      </c>
      <c r="BN97">
        <v>24162</v>
      </c>
      <c r="BP97">
        <v>5934</v>
      </c>
      <c r="BQ97">
        <v>12136397</v>
      </c>
      <c r="BS97">
        <v>6768683</v>
      </c>
      <c r="BV97">
        <v>636345</v>
      </c>
      <c r="BW97">
        <v>4546621</v>
      </c>
      <c r="BX97">
        <v>59910</v>
      </c>
      <c r="BY97">
        <v>0</v>
      </c>
      <c r="CA97">
        <v>8198</v>
      </c>
      <c r="CC97">
        <v>116641</v>
      </c>
      <c r="CD97">
        <v>0</v>
      </c>
      <c r="CE97">
        <v>0</v>
      </c>
      <c r="CF97">
        <v>0</v>
      </c>
      <c r="CI97">
        <v>0</v>
      </c>
      <c r="CL97">
        <v>0</v>
      </c>
      <c r="CM97">
        <v>0</v>
      </c>
      <c r="CN97">
        <v>0</v>
      </c>
      <c r="CO97">
        <v>0</v>
      </c>
      <c r="CP97">
        <v>0</v>
      </c>
      <c r="CQ97">
        <v>189891591</v>
      </c>
      <c r="CS97" s="8">
        <v>569674771</v>
      </c>
      <c r="CT97" s="36">
        <f t="shared" si="6"/>
        <v>83245675</v>
      </c>
      <c r="CU97" s="36">
        <f t="shared" si="7"/>
        <v>64987576</v>
      </c>
      <c r="CV97" s="36">
        <f t="shared" si="8"/>
        <v>29521943</v>
      </c>
      <c r="CW97" s="36">
        <f t="shared" si="9"/>
        <v>12136397</v>
      </c>
      <c r="CX97" s="36">
        <f t="shared" si="10"/>
        <v>189891591</v>
      </c>
      <c r="CY97" s="4">
        <v>189891591</v>
      </c>
      <c r="CZ97" s="69">
        <f t="shared" si="11"/>
        <v>0</v>
      </c>
    </row>
    <row r="98" spans="1:104" x14ac:dyDescent="0.35">
      <c r="A98" s="15" t="s">
        <v>567</v>
      </c>
      <c r="B98" t="s">
        <v>567</v>
      </c>
      <c r="C98">
        <v>6370662</v>
      </c>
      <c r="D98">
        <v>5615051</v>
      </c>
      <c r="E98">
        <v>426242</v>
      </c>
      <c r="F98">
        <v>329369</v>
      </c>
      <c r="G98">
        <v>5175072</v>
      </c>
      <c r="H98">
        <v>3861798</v>
      </c>
      <c r="I98">
        <v>1309749</v>
      </c>
      <c r="J98">
        <v>3524</v>
      </c>
      <c r="K98">
        <v>800000</v>
      </c>
      <c r="Q98">
        <v>800000</v>
      </c>
      <c r="R98">
        <v>651354</v>
      </c>
      <c r="U98">
        <v>4355</v>
      </c>
      <c r="Z98">
        <v>5452</v>
      </c>
      <c r="AA98">
        <v>16010</v>
      </c>
      <c r="AF98">
        <v>2346</v>
      </c>
      <c r="AJ98">
        <v>16403</v>
      </c>
      <c r="AK98">
        <v>0</v>
      </c>
      <c r="AL98">
        <v>3395</v>
      </c>
      <c r="AQ98">
        <v>4022</v>
      </c>
      <c r="AR98">
        <v>100000</v>
      </c>
      <c r="AT98">
        <v>326109</v>
      </c>
      <c r="AU98">
        <v>2334</v>
      </c>
      <c r="AV98">
        <v>170929</v>
      </c>
      <c r="AY98">
        <v>2225650</v>
      </c>
      <c r="BB98">
        <v>0</v>
      </c>
      <c r="BC98">
        <v>9000</v>
      </c>
      <c r="BD98">
        <v>0</v>
      </c>
      <c r="BG98">
        <v>0</v>
      </c>
      <c r="BH98">
        <v>2217</v>
      </c>
      <c r="BI98">
        <v>2165000</v>
      </c>
      <c r="BJ98">
        <v>49000</v>
      </c>
      <c r="BM98">
        <v>0</v>
      </c>
      <c r="BN98">
        <v>0</v>
      </c>
      <c r="BP98">
        <v>433</v>
      </c>
      <c r="BQ98">
        <v>480247</v>
      </c>
      <c r="BS98">
        <v>137086</v>
      </c>
      <c r="BV98">
        <v>289617</v>
      </c>
      <c r="BW98">
        <v>47641</v>
      </c>
      <c r="CA98">
        <v>5902</v>
      </c>
      <c r="CF98">
        <v>0</v>
      </c>
      <c r="CL98">
        <v>0</v>
      </c>
      <c r="CN98">
        <v>0</v>
      </c>
      <c r="CO98">
        <v>0</v>
      </c>
      <c r="CQ98">
        <v>15702984</v>
      </c>
      <c r="CS98" s="8">
        <v>47108953</v>
      </c>
      <c r="CT98" s="36">
        <f t="shared" si="6"/>
        <v>6370662</v>
      </c>
      <c r="CU98" s="36">
        <f t="shared" si="7"/>
        <v>5175072</v>
      </c>
      <c r="CV98" s="36">
        <f t="shared" si="8"/>
        <v>3677004</v>
      </c>
      <c r="CW98" s="36">
        <f t="shared" si="9"/>
        <v>480247</v>
      </c>
      <c r="CX98" s="36">
        <f t="shared" si="10"/>
        <v>15702985</v>
      </c>
      <c r="CY98" s="4">
        <v>15702984</v>
      </c>
      <c r="CZ98" s="69">
        <f t="shared" si="11"/>
        <v>1</v>
      </c>
    </row>
    <row r="99" spans="1:104" x14ac:dyDescent="0.35">
      <c r="A99" s="15" t="s">
        <v>573</v>
      </c>
      <c r="B99" t="s">
        <v>573</v>
      </c>
      <c r="C99">
        <v>17124020</v>
      </c>
      <c r="D99">
        <v>14736593</v>
      </c>
      <c r="E99">
        <v>1371096</v>
      </c>
      <c r="F99">
        <v>1016331</v>
      </c>
      <c r="G99">
        <v>4813305</v>
      </c>
      <c r="H99">
        <v>242209</v>
      </c>
      <c r="I99">
        <v>4566649</v>
      </c>
      <c r="J99">
        <v>4447</v>
      </c>
      <c r="K99">
        <v>0</v>
      </c>
      <c r="O99">
        <v>0</v>
      </c>
      <c r="Q99">
        <v>0</v>
      </c>
      <c r="R99">
        <v>1936577</v>
      </c>
      <c r="U99">
        <v>255929</v>
      </c>
      <c r="Z99">
        <v>10904</v>
      </c>
      <c r="AA99">
        <v>103757</v>
      </c>
      <c r="AF99">
        <v>127773</v>
      </c>
      <c r="AJ99">
        <v>13687</v>
      </c>
      <c r="AK99">
        <v>0</v>
      </c>
      <c r="AL99">
        <v>14258</v>
      </c>
      <c r="AO99">
        <v>45410</v>
      </c>
      <c r="AQ99">
        <v>8044</v>
      </c>
      <c r="AR99">
        <v>251548</v>
      </c>
      <c r="AT99">
        <v>543515</v>
      </c>
      <c r="AU99">
        <v>48968</v>
      </c>
      <c r="AV99">
        <v>512786</v>
      </c>
      <c r="AY99">
        <v>1476581</v>
      </c>
      <c r="BA99">
        <v>441335</v>
      </c>
      <c r="BB99">
        <v>0</v>
      </c>
      <c r="BC99">
        <v>909000</v>
      </c>
      <c r="BD99">
        <v>0</v>
      </c>
      <c r="BG99">
        <v>3556</v>
      </c>
      <c r="BH99">
        <v>11972</v>
      </c>
      <c r="BI99">
        <v>12719</v>
      </c>
      <c r="BJ99">
        <v>98000</v>
      </c>
      <c r="BM99">
        <v>0</v>
      </c>
      <c r="BN99">
        <v>0</v>
      </c>
      <c r="BQ99">
        <v>661999</v>
      </c>
      <c r="BS99">
        <v>164838</v>
      </c>
      <c r="BT99">
        <v>7329</v>
      </c>
      <c r="BV99">
        <v>170786</v>
      </c>
      <c r="BW99">
        <v>284271</v>
      </c>
      <c r="CA99">
        <v>12214</v>
      </c>
      <c r="CC99">
        <v>22560</v>
      </c>
      <c r="CD99">
        <v>150822</v>
      </c>
      <c r="CE99">
        <v>150822</v>
      </c>
      <c r="CF99">
        <v>125000</v>
      </c>
      <c r="CI99">
        <v>125000</v>
      </c>
      <c r="CL99">
        <v>0</v>
      </c>
      <c r="CM99">
        <v>0</v>
      </c>
      <c r="CN99">
        <v>0</v>
      </c>
      <c r="CO99">
        <v>0</v>
      </c>
      <c r="CP99">
        <v>0</v>
      </c>
      <c r="CQ99">
        <v>26288304</v>
      </c>
      <c r="CS99" s="8">
        <v>78864914</v>
      </c>
      <c r="CT99" s="36">
        <f t="shared" si="6"/>
        <v>17124020</v>
      </c>
      <c r="CU99" s="36">
        <f t="shared" si="7"/>
        <v>4813305</v>
      </c>
      <c r="CV99" s="36">
        <f t="shared" si="8"/>
        <v>3413158</v>
      </c>
      <c r="CW99" s="36">
        <f t="shared" si="9"/>
        <v>937821</v>
      </c>
      <c r="CX99" s="36">
        <f t="shared" si="10"/>
        <v>26288304</v>
      </c>
      <c r="CY99" s="4">
        <v>26288304</v>
      </c>
      <c r="CZ99" s="69">
        <f t="shared" si="11"/>
        <v>0</v>
      </c>
    </row>
    <row r="100" spans="1:104" x14ac:dyDescent="0.35">
      <c r="A100" s="15" t="s">
        <v>580</v>
      </c>
      <c r="B100" t="s">
        <v>580</v>
      </c>
      <c r="C100">
        <v>6271021</v>
      </c>
      <c r="D100">
        <v>5824447</v>
      </c>
      <c r="E100">
        <v>437151</v>
      </c>
      <c r="F100">
        <v>9422</v>
      </c>
      <c r="G100">
        <v>11570624</v>
      </c>
      <c r="H100">
        <v>10578381</v>
      </c>
      <c r="I100">
        <v>989215</v>
      </c>
      <c r="J100">
        <v>3027</v>
      </c>
      <c r="R100">
        <v>952499</v>
      </c>
      <c r="U100">
        <v>205013</v>
      </c>
      <c r="Z100">
        <v>7684</v>
      </c>
      <c r="AA100">
        <v>1539</v>
      </c>
      <c r="AB100">
        <v>5130</v>
      </c>
      <c r="AF100">
        <v>537992</v>
      </c>
      <c r="AJ100">
        <v>104464</v>
      </c>
      <c r="AK100">
        <v>0</v>
      </c>
      <c r="AL100">
        <v>15937</v>
      </c>
      <c r="AM100">
        <v>0</v>
      </c>
      <c r="AQ100">
        <v>0</v>
      </c>
      <c r="AR100">
        <v>0</v>
      </c>
      <c r="AT100">
        <v>0</v>
      </c>
      <c r="AU100">
        <v>74740</v>
      </c>
      <c r="AY100">
        <v>9759</v>
      </c>
      <c r="BB100">
        <v>0</v>
      </c>
      <c r="BC100">
        <v>4500</v>
      </c>
      <c r="BD100">
        <v>5259</v>
      </c>
      <c r="BG100">
        <v>0</v>
      </c>
      <c r="BH100">
        <v>0</v>
      </c>
      <c r="BI100">
        <v>0</v>
      </c>
      <c r="BN100">
        <v>0</v>
      </c>
      <c r="BQ100">
        <v>1796767</v>
      </c>
      <c r="BS100">
        <v>723449</v>
      </c>
      <c r="BV100">
        <v>439765</v>
      </c>
      <c r="BW100">
        <v>523628</v>
      </c>
      <c r="BY100">
        <v>66023</v>
      </c>
      <c r="CA100">
        <v>43901</v>
      </c>
      <c r="CD100">
        <v>4713</v>
      </c>
      <c r="CE100">
        <v>4713</v>
      </c>
      <c r="CF100">
        <v>0</v>
      </c>
      <c r="CL100">
        <v>0</v>
      </c>
      <c r="CN100">
        <v>0</v>
      </c>
      <c r="CO100">
        <v>0</v>
      </c>
      <c r="CQ100">
        <v>20605383</v>
      </c>
      <c r="CS100" s="8">
        <v>61816146</v>
      </c>
      <c r="CT100" s="36">
        <f t="shared" si="6"/>
        <v>6271021</v>
      </c>
      <c r="CU100" s="36">
        <f t="shared" si="7"/>
        <v>11570624</v>
      </c>
      <c r="CV100" s="36">
        <f t="shared" si="8"/>
        <v>962258</v>
      </c>
      <c r="CW100" s="36">
        <f t="shared" si="9"/>
        <v>1801480</v>
      </c>
      <c r="CX100" s="36">
        <f t="shared" si="10"/>
        <v>20605383</v>
      </c>
      <c r="CY100" s="4">
        <v>20605383</v>
      </c>
      <c r="CZ100" s="69">
        <f t="shared" si="11"/>
        <v>0</v>
      </c>
    </row>
    <row r="101" spans="1:104" x14ac:dyDescent="0.35">
      <c r="A101" s="15" t="s">
        <v>585</v>
      </c>
      <c r="B101" t="s">
        <v>585</v>
      </c>
      <c r="C101">
        <v>10533669</v>
      </c>
      <c r="D101">
        <v>10015680</v>
      </c>
      <c r="E101">
        <v>517990</v>
      </c>
      <c r="F101">
        <v>0</v>
      </c>
      <c r="G101">
        <v>6437422</v>
      </c>
      <c r="H101">
        <v>4421169</v>
      </c>
      <c r="I101">
        <v>2016253</v>
      </c>
      <c r="R101">
        <v>1010760</v>
      </c>
      <c r="U101">
        <v>45703</v>
      </c>
      <c r="AA101">
        <v>4270</v>
      </c>
      <c r="AF101">
        <v>456571</v>
      </c>
      <c r="AJ101">
        <v>293623</v>
      </c>
      <c r="AK101">
        <v>0</v>
      </c>
      <c r="AL101">
        <v>12221</v>
      </c>
      <c r="AQ101">
        <v>0</v>
      </c>
      <c r="AR101">
        <v>0</v>
      </c>
      <c r="AT101">
        <v>0</v>
      </c>
      <c r="AU101">
        <v>182812</v>
      </c>
      <c r="AW101">
        <v>15560</v>
      </c>
      <c r="AY101">
        <v>1378024</v>
      </c>
      <c r="BB101">
        <v>0</v>
      </c>
      <c r="BC101">
        <v>27000</v>
      </c>
      <c r="BD101">
        <v>0</v>
      </c>
      <c r="BG101">
        <v>0</v>
      </c>
      <c r="BH101">
        <v>0</v>
      </c>
      <c r="BI101">
        <v>1351024</v>
      </c>
      <c r="BM101">
        <v>0</v>
      </c>
      <c r="BQ101">
        <v>2029147</v>
      </c>
      <c r="BS101">
        <v>838082</v>
      </c>
      <c r="BU101">
        <v>1426</v>
      </c>
      <c r="BV101">
        <v>498588</v>
      </c>
      <c r="BW101">
        <v>578586</v>
      </c>
      <c r="BX101">
        <v>39839</v>
      </c>
      <c r="BY101">
        <v>0</v>
      </c>
      <c r="BZ101">
        <v>30437</v>
      </c>
      <c r="CC101">
        <v>42190</v>
      </c>
      <c r="CD101">
        <v>32992</v>
      </c>
      <c r="CE101">
        <v>32992</v>
      </c>
      <c r="CF101">
        <v>0</v>
      </c>
      <c r="CN101">
        <v>0</v>
      </c>
      <c r="CO101">
        <v>0</v>
      </c>
      <c r="CQ101">
        <v>21422016</v>
      </c>
      <c r="CS101" s="8">
        <v>64266046</v>
      </c>
      <c r="CT101" s="36">
        <f t="shared" si="6"/>
        <v>10533669</v>
      </c>
      <c r="CU101" s="36">
        <f t="shared" si="7"/>
        <v>6437422</v>
      </c>
      <c r="CV101" s="36">
        <f t="shared" si="8"/>
        <v>2388784</v>
      </c>
      <c r="CW101" s="36">
        <f t="shared" si="9"/>
        <v>2062139</v>
      </c>
      <c r="CX101" s="36">
        <f t="shared" si="10"/>
        <v>21422014</v>
      </c>
      <c r="CY101" s="4">
        <v>21422016</v>
      </c>
      <c r="CZ101" s="69">
        <f t="shared" si="11"/>
        <v>-2</v>
      </c>
    </row>
    <row r="102" spans="1:104" x14ac:dyDescent="0.35">
      <c r="A102" s="15" t="s">
        <v>589</v>
      </c>
      <c r="B102" t="s">
        <v>589</v>
      </c>
      <c r="C102">
        <v>15305506</v>
      </c>
      <c r="D102">
        <v>12363843</v>
      </c>
      <c r="E102">
        <v>1568036</v>
      </c>
      <c r="F102">
        <v>1373627</v>
      </c>
      <c r="G102">
        <v>17459269</v>
      </c>
      <c r="H102">
        <v>10279704</v>
      </c>
      <c r="I102">
        <v>7154129</v>
      </c>
      <c r="J102">
        <v>25436</v>
      </c>
      <c r="K102">
        <v>0</v>
      </c>
      <c r="Q102">
        <v>0</v>
      </c>
      <c r="R102">
        <v>1908470</v>
      </c>
      <c r="U102">
        <v>408195</v>
      </c>
      <c r="Y102">
        <v>0</v>
      </c>
      <c r="Z102">
        <v>16355</v>
      </c>
      <c r="AA102">
        <v>8465</v>
      </c>
      <c r="AB102">
        <v>5973</v>
      </c>
      <c r="AF102">
        <v>289170</v>
      </c>
      <c r="AJ102">
        <v>19843</v>
      </c>
      <c r="AK102">
        <v>0</v>
      </c>
      <c r="AL102">
        <v>22406</v>
      </c>
      <c r="AQ102">
        <v>16088</v>
      </c>
      <c r="AR102">
        <v>385841</v>
      </c>
      <c r="AT102">
        <v>217406</v>
      </c>
      <c r="AU102">
        <v>91406</v>
      </c>
      <c r="AV102">
        <v>427321</v>
      </c>
      <c r="AY102">
        <v>1049090</v>
      </c>
      <c r="AZ102">
        <v>11158</v>
      </c>
      <c r="BA102">
        <v>1744</v>
      </c>
      <c r="BB102">
        <v>0</v>
      </c>
      <c r="BC102">
        <v>900000</v>
      </c>
      <c r="BD102">
        <v>0</v>
      </c>
      <c r="BG102">
        <v>0</v>
      </c>
      <c r="BH102">
        <v>9755</v>
      </c>
      <c r="BI102">
        <v>0</v>
      </c>
      <c r="BJ102">
        <v>98000</v>
      </c>
      <c r="BM102">
        <v>0</v>
      </c>
      <c r="BN102">
        <v>28432</v>
      </c>
      <c r="BQ102">
        <v>2561277</v>
      </c>
      <c r="BS102">
        <v>1585575</v>
      </c>
      <c r="BT102">
        <v>21986</v>
      </c>
      <c r="BV102">
        <v>82835</v>
      </c>
      <c r="BW102">
        <v>754240</v>
      </c>
      <c r="BY102">
        <v>0</v>
      </c>
      <c r="CC102">
        <v>116641</v>
      </c>
      <c r="CD102">
        <v>0</v>
      </c>
      <c r="CE102">
        <v>0</v>
      </c>
      <c r="CF102">
        <v>125000</v>
      </c>
      <c r="CI102">
        <v>125000</v>
      </c>
      <c r="CL102">
        <v>0</v>
      </c>
      <c r="CN102">
        <v>0</v>
      </c>
      <c r="CO102">
        <v>0</v>
      </c>
      <c r="CQ102">
        <v>38408611</v>
      </c>
      <c r="CS102" s="8">
        <v>115225833</v>
      </c>
      <c r="CT102" s="36">
        <f t="shared" si="6"/>
        <v>15305506</v>
      </c>
      <c r="CU102" s="36">
        <f t="shared" si="7"/>
        <v>17459269</v>
      </c>
      <c r="CV102" s="36">
        <f t="shared" si="8"/>
        <v>2957560</v>
      </c>
      <c r="CW102" s="36">
        <f t="shared" si="9"/>
        <v>2686277</v>
      </c>
      <c r="CX102" s="36">
        <f t="shared" si="10"/>
        <v>38408612</v>
      </c>
      <c r="CY102" s="4">
        <v>38408611</v>
      </c>
      <c r="CZ102" s="69">
        <f t="shared" si="11"/>
        <v>1</v>
      </c>
    </row>
    <row r="103" spans="1:104" x14ac:dyDescent="0.35">
      <c r="A103" s="15" t="s">
        <v>596</v>
      </c>
      <c r="B103" t="s">
        <v>596</v>
      </c>
      <c r="C103">
        <v>4763658</v>
      </c>
      <c r="D103">
        <v>4013347</v>
      </c>
      <c r="E103">
        <v>362110</v>
      </c>
      <c r="F103">
        <v>388201</v>
      </c>
      <c r="G103">
        <v>9280345</v>
      </c>
      <c r="H103">
        <v>9209966</v>
      </c>
      <c r="J103">
        <v>70379</v>
      </c>
      <c r="R103">
        <v>284861</v>
      </c>
      <c r="AF103">
        <v>35219</v>
      </c>
      <c r="AJ103">
        <v>32236</v>
      </c>
      <c r="AK103">
        <v>0</v>
      </c>
      <c r="AR103">
        <v>0</v>
      </c>
      <c r="AT103">
        <v>217406</v>
      </c>
      <c r="AV103">
        <v>0</v>
      </c>
      <c r="AY103">
        <v>1128735</v>
      </c>
      <c r="BB103">
        <v>0</v>
      </c>
      <c r="BC103">
        <v>37212</v>
      </c>
      <c r="BD103">
        <v>21037</v>
      </c>
      <c r="BG103">
        <v>0</v>
      </c>
      <c r="BH103">
        <v>0</v>
      </c>
      <c r="BI103">
        <v>1058702</v>
      </c>
      <c r="BP103">
        <v>11783</v>
      </c>
      <c r="BQ103">
        <v>1633082</v>
      </c>
      <c r="BS103">
        <v>834270</v>
      </c>
      <c r="BT103">
        <v>24586</v>
      </c>
      <c r="BW103">
        <v>620647</v>
      </c>
      <c r="BY103">
        <v>151303</v>
      </c>
      <c r="BZ103">
        <v>994</v>
      </c>
      <c r="CB103">
        <v>963</v>
      </c>
      <c r="CC103">
        <v>319</v>
      </c>
      <c r="CF103">
        <v>0</v>
      </c>
      <c r="CL103">
        <v>0</v>
      </c>
      <c r="CN103">
        <v>0</v>
      </c>
      <c r="CO103">
        <v>0</v>
      </c>
      <c r="CQ103">
        <v>17090681</v>
      </c>
      <c r="CS103" s="8">
        <v>51272042</v>
      </c>
      <c r="CT103" s="36">
        <f t="shared" si="6"/>
        <v>4763658</v>
      </c>
      <c r="CU103" s="36">
        <f t="shared" si="7"/>
        <v>9280345</v>
      </c>
      <c r="CV103" s="36">
        <f t="shared" si="8"/>
        <v>1413596</v>
      </c>
      <c r="CW103" s="36">
        <f t="shared" si="9"/>
        <v>1633082</v>
      </c>
      <c r="CX103" s="36">
        <f t="shared" si="10"/>
        <v>17090681</v>
      </c>
      <c r="CY103" s="4">
        <v>17090681</v>
      </c>
      <c r="CZ103" s="69">
        <f t="shared" si="11"/>
        <v>0</v>
      </c>
    </row>
    <row r="104" spans="1:104" x14ac:dyDescent="0.35">
      <c r="A104" s="15" t="s">
        <v>197</v>
      </c>
      <c r="B104" t="s">
        <v>197</v>
      </c>
      <c r="C104">
        <v>72029843</v>
      </c>
      <c r="D104">
        <v>58795417</v>
      </c>
      <c r="E104">
        <v>7968531</v>
      </c>
      <c r="F104">
        <v>5265895</v>
      </c>
      <c r="G104">
        <v>83700792</v>
      </c>
      <c r="H104">
        <v>58551275</v>
      </c>
      <c r="I104">
        <v>25100231</v>
      </c>
      <c r="J104">
        <v>49286</v>
      </c>
      <c r="K104">
        <v>28000000</v>
      </c>
      <c r="Q104">
        <v>28000000</v>
      </c>
      <c r="R104">
        <v>1201520</v>
      </c>
      <c r="U104">
        <v>514818</v>
      </c>
      <c r="Z104">
        <v>1620</v>
      </c>
      <c r="AA104">
        <v>13504</v>
      </c>
      <c r="AB104">
        <v>0</v>
      </c>
      <c r="AF104">
        <v>20480</v>
      </c>
      <c r="AJ104">
        <v>160729</v>
      </c>
      <c r="AK104">
        <v>0</v>
      </c>
      <c r="AL104">
        <v>18332</v>
      </c>
      <c r="AQ104">
        <v>0</v>
      </c>
      <c r="AR104">
        <v>160398</v>
      </c>
      <c r="AT104">
        <v>0</v>
      </c>
      <c r="AU104">
        <v>308264</v>
      </c>
      <c r="AV104">
        <v>1175</v>
      </c>
      <c r="AW104">
        <v>2199</v>
      </c>
      <c r="AY104">
        <v>33705199</v>
      </c>
      <c r="AZ104">
        <v>11158</v>
      </c>
      <c r="BA104">
        <v>19186</v>
      </c>
      <c r="BB104">
        <v>0</v>
      </c>
      <c r="BC104">
        <v>7528955</v>
      </c>
      <c r="BD104">
        <v>1758604</v>
      </c>
      <c r="BF104">
        <v>14634</v>
      </c>
      <c r="BG104">
        <v>1900704</v>
      </c>
      <c r="BH104">
        <v>11582536</v>
      </c>
      <c r="BI104">
        <v>8810996</v>
      </c>
      <c r="BJ104">
        <v>1455661</v>
      </c>
      <c r="BK104">
        <v>4646</v>
      </c>
      <c r="BL104">
        <v>2766</v>
      </c>
      <c r="BM104">
        <v>0</v>
      </c>
      <c r="BN104">
        <v>564480</v>
      </c>
      <c r="BP104">
        <v>50871</v>
      </c>
      <c r="BQ104">
        <v>5338457</v>
      </c>
      <c r="BS104">
        <v>1257605</v>
      </c>
      <c r="BT104">
        <v>14965</v>
      </c>
      <c r="BV104">
        <v>356311</v>
      </c>
      <c r="BW104">
        <v>2363550</v>
      </c>
      <c r="BX104">
        <v>809283</v>
      </c>
      <c r="BY104">
        <v>311420</v>
      </c>
      <c r="CA104">
        <v>108682</v>
      </c>
      <c r="CC104">
        <v>116641</v>
      </c>
      <c r="CD104">
        <v>0</v>
      </c>
      <c r="CE104">
        <v>0</v>
      </c>
      <c r="CF104">
        <v>10966039</v>
      </c>
      <c r="CI104">
        <v>327289</v>
      </c>
      <c r="CL104">
        <v>1824000</v>
      </c>
      <c r="CM104">
        <v>1725000</v>
      </c>
      <c r="CN104">
        <v>2320500</v>
      </c>
      <c r="CO104">
        <v>1394250</v>
      </c>
      <c r="CP104">
        <v>3375000</v>
      </c>
      <c r="CQ104">
        <v>234941850</v>
      </c>
      <c r="CS104" s="8">
        <v>704825547</v>
      </c>
      <c r="CT104" s="36">
        <f t="shared" si="6"/>
        <v>72029843</v>
      </c>
      <c r="CU104" s="36">
        <f t="shared" si="7"/>
        <v>83700792</v>
      </c>
      <c r="CV104" s="36">
        <f t="shared" si="8"/>
        <v>62906719</v>
      </c>
      <c r="CW104" s="36">
        <f t="shared" si="9"/>
        <v>16304496</v>
      </c>
      <c r="CX104" s="36">
        <f t="shared" si="10"/>
        <v>234941850</v>
      </c>
      <c r="CY104" s="4">
        <v>234941850</v>
      </c>
      <c r="CZ104" s="69">
        <f t="shared" si="11"/>
        <v>0</v>
      </c>
    </row>
    <row r="105" spans="1:104" x14ac:dyDescent="0.35">
      <c r="A105" s="15" t="s">
        <v>603</v>
      </c>
      <c r="B105" t="s">
        <v>603</v>
      </c>
      <c r="C105">
        <v>58852750</v>
      </c>
      <c r="D105">
        <v>48945932</v>
      </c>
      <c r="E105">
        <v>4683953</v>
      </c>
      <c r="F105">
        <v>5222865</v>
      </c>
      <c r="G105">
        <v>69411689</v>
      </c>
      <c r="H105">
        <v>47649259</v>
      </c>
      <c r="I105">
        <v>21180204</v>
      </c>
      <c r="J105">
        <v>582226</v>
      </c>
      <c r="K105">
        <v>0</v>
      </c>
      <c r="Q105">
        <v>0</v>
      </c>
      <c r="R105">
        <v>4148596</v>
      </c>
      <c r="S105">
        <v>853</v>
      </c>
      <c r="U105">
        <v>1283233</v>
      </c>
      <c r="Z105">
        <v>0</v>
      </c>
      <c r="AA105">
        <v>9234</v>
      </c>
      <c r="AB105">
        <v>0</v>
      </c>
      <c r="AF105">
        <v>733014</v>
      </c>
      <c r="AJ105">
        <v>1014888</v>
      </c>
      <c r="AK105">
        <v>41415</v>
      </c>
      <c r="AL105">
        <v>99808</v>
      </c>
      <c r="AQ105">
        <v>0</v>
      </c>
      <c r="AR105">
        <v>553498</v>
      </c>
      <c r="AS105">
        <v>0</v>
      </c>
      <c r="AT105">
        <v>0</v>
      </c>
      <c r="AU105">
        <v>391741</v>
      </c>
      <c r="AV105">
        <v>0</v>
      </c>
      <c r="AW105">
        <v>20911</v>
      </c>
      <c r="AY105">
        <v>14635452</v>
      </c>
      <c r="AZ105">
        <v>0</v>
      </c>
      <c r="BA105">
        <v>323084</v>
      </c>
      <c r="BB105">
        <v>0</v>
      </c>
      <c r="BC105">
        <v>14732</v>
      </c>
      <c r="BD105">
        <v>78890</v>
      </c>
      <c r="BG105">
        <v>0</v>
      </c>
      <c r="BH105">
        <v>4510901</v>
      </c>
      <c r="BI105">
        <v>8951328</v>
      </c>
      <c r="BJ105">
        <v>737924</v>
      </c>
      <c r="BK105">
        <v>11160</v>
      </c>
      <c r="BM105">
        <v>0</v>
      </c>
      <c r="BN105">
        <v>0</v>
      </c>
      <c r="BP105">
        <v>7433</v>
      </c>
      <c r="BQ105">
        <v>4407633</v>
      </c>
      <c r="BS105">
        <v>2773723</v>
      </c>
      <c r="BU105">
        <v>33748</v>
      </c>
      <c r="BV105">
        <v>180549</v>
      </c>
      <c r="BW105">
        <v>1255502</v>
      </c>
      <c r="BX105">
        <v>143146</v>
      </c>
      <c r="BY105">
        <v>858</v>
      </c>
      <c r="BZ105">
        <v>376</v>
      </c>
      <c r="CC105">
        <v>19730</v>
      </c>
      <c r="CD105">
        <v>452467</v>
      </c>
      <c r="CE105">
        <v>452467</v>
      </c>
      <c r="CF105">
        <v>7667500</v>
      </c>
      <c r="CI105">
        <v>250000</v>
      </c>
      <c r="CL105">
        <v>0</v>
      </c>
      <c r="CM105">
        <v>1650000</v>
      </c>
      <c r="CN105">
        <v>1417500</v>
      </c>
      <c r="CO105">
        <v>1050000</v>
      </c>
      <c r="CP105">
        <v>3300000</v>
      </c>
      <c r="CQ105">
        <v>159576087</v>
      </c>
      <c r="CS105" s="8">
        <v>478728259</v>
      </c>
      <c r="CT105" s="36">
        <f t="shared" si="6"/>
        <v>58852750</v>
      </c>
      <c r="CU105" s="36">
        <f t="shared" si="7"/>
        <v>69411689</v>
      </c>
      <c r="CV105" s="36">
        <f t="shared" si="8"/>
        <v>18784048</v>
      </c>
      <c r="CW105" s="36">
        <f t="shared" si="9"/>
        <v>12527600</v>
      </c>
      <c r="CX105" s="36">
        <f t="shared" si="10"/>
        <v>159576087</v>
      </c>
      <c r="CY105" s="4">
        <v>159576087</v>
      </c>
      <c r="CZ105" s="69">
        <f t="shared" si="11"/>
        <v>0</v>
      </c>
    </row>
    <row r="106" spans="1:104" x14ac:dyDescent="0.35">
      <c r="A106" s="15" t="s">
        <v>611</v>
      </c>
      <c r="B106" t="s">
        <v>611</v>
      </c>
      <c r="C106">
        <v>157322256</v>
      </c>
      <c r="D106">
        <v>127232838</v>
      </c>
      <c r="E106">
        <v>16632555</v>
      </c>
      <c r="F106">
        <v>13456863</v>
      </c>
      <c r="G106">
        <v>172251166</v>
      </c>
      <c r="H106">
        <v>124683623</v>
      </c>
      <c r="I106">
        <v>47205227</v>
      </c>
      <c r="J106">
        <v>362315</v>
      </c>
      <c r="K106">
        <v>19240640</v>
      </c>
      <c r="L106">
        <v>19320</v>
      </c>
      <c r="Q106">
        <v>19221320</v>
      </c>
      <c r="R106">
        <v>30319926</v>
      </c>
      <c r="T106">
        <v>2968</v>
      </c>
      <c r="U106">
        <v>2257402</v>
      </c>
      <c r="Y106">
        <v>0</v>
      </c>
      <c r="Z106">
        <v>3197</v>
      </c>
      <c r="AA106">
        <v>11536</v>
      </c>
      <c r="AB106">
        <v>11033</v>
      </c>
      <c r="AD106">
        <v>15544</v>
      </c>
      <c r="AF106">
        <v>1694572</v>
      </c>
      <c r="AH106">
        <v>2804699</v>
      </c>
      <c r="AJ106">
        <v>983092</v>
      </c>
      <c r="AK106">
        <v>0</v>
      </c>
      <c r="AL106">
        <v>10863</v>
      </c>
      <c r="AM106">
        <v>0</v>
      </c>
      <c r="AO106">
        <v>54920</v>
      </c>
      <c r="AQ106">
        <v>141087</v>
      </c>
      <c r="AR106">
        <v>1725587</v>
      </c>
      <c r="AS106">
        <v>5</v>
      </c>
      <c r="AT106">
        <v>9674570</v>
      </c>
      <c r="AU106">
        <v>1610254</v>
      </c>
      <c r="AV106">
        <v>9016303</v>
      </c>
      <c r="AW106">
        <v>187954</v>
      </c>
      <c r="AX106">
        <v>114341</v>
      </c>
      <c r="AY106">
        <v>26317908</v>
      </c>
      <c r="BA106">
        <v>21091</v>
      </c>
      <c r="BB106">
        <v>0</v>
      </c>
      <c r="BC106">
        <v>3113508</v>
      </c>
      <c r="BD106">
        <v>399221</v>
      </c>
      <c r="BF106">
        <v>166467</v>
      </c>
      <c r="BG106">
        <v>13037</v>
      </c>
      <c r="BH106">
        <v>22337433</v>
      </c>
      <c r="BI106">
        <v>0</v>
      </c>
      <c r="BJ106">
        <v>155772</v>
      </c>
      <c r="BK106">
        <v>33253</v>
      </c>
      <c r="BL106">
        <v>6176</v>
      </c>
      <c r="BM106">
        <v>2496</v>
      </c>
      <c r="BN106">
        <v>9144</v>
      </c>
      <c r="BP106">
        <v>60310</v>
      </c>
      <c r="BQ106">
        <v>19066868</v>
      </c>
      <c r="BS106">
        <v>5750753</v>
      </c>
      <c r="BT106">
        <v>17138</v>
      </c>
      <c r="BU106">
        <v>20487</v>
      </c>
      <c r="BV106">
        <v>1953965</v>
      </c>
      <c r="BW106">
        <v>10000892</v>
      </c>
      <c r="BX106">
        <v>841379</v>
      </c>
      <c r="BY106">
        <v>398372</v>
      </c>
      <c r="BZ106">
        <v>446</v>
      </c>
      <c r="CA106">
        <v>22140</v>
      </c>
      <c r="CC106">
        <v>61296</v>
      </c>
      <c r="CD106">
        <v>622143</v>
      </c>
      <c r="CE106">
        <v>622143</v>
      </c>
      <c r="CF106">
        <v>19560818</v>
      </c>
      <c r="CG106">
        <v>60818</v>
      </c>
      <c r="CI106">
        <v>0</v>
      </c>
      <c r="CL106">
        <v>0</v>
      </c>
      <c r="CM106">
        <v>0</v>
      </c>
      <c r="CN106">
        <v>15750000</v>
      </c>
      <c r="CO106">
        <v>3750000</v>
      </c>
      <c r="CP106">
        <v>0</v>
      </c>
      <c r="CQ106">
        <v>444701724</v>
      </c>
      <c r="CS106" s="8">
        <v>1334105174</v>
      </c>
      <c r="CT106" s="36">
        <f t="shared" si="6"/>
        <v>157322256</v>
      </c>
      <c r="CU106" s="36">
        <f t="shared" si="7"/>
        <v>172251166</v>
      </c>
      <c r="CV106" s="36">
        <f t="shared" si="8"/>
        <v>75878474</v>
      </c>
      <c r="CW106" s="36">
        <f t="shared" si="9"/>
        <v>39249829</v>
      </c>
      <c r="CX106" s="36">
        <f t="shared" si="10"/>
        <v>444701725</v>
      </c>
      <c r="CY106" s="4">
        <v>444701724</v>
      </c>
      <c r="CZ106" s="69">
        <f t="shared" si="11"/>
        <v>1</v>
      </c>
    </row>
    <row r="107" spans="1:104" x14ac:dyDescent="0.35">
      <c r="A107" s="15" t="s">
        <v>618</v>
      </c>
      <c r="B107" t="s">
        <v>618</v>
      </c>
      <c r="C107">
        <v>49217682</v>
      </c>
      <c r="D107">
        <v>42772185</v>
      </c>
      <c r="E107">
        <v>3373352</v>
      </c>
      <c r="F107">
        <v>3072145</v>
      </c>
      <c r="G107">
        <v>38444473</v>
      </c>
      <c r="H107">
        <v>24845600</v>
      </c>
      <c r="I107">
        <v>13511294</v>
      </c>
      <c r="J107">
        <v>87579</v>
      </c>
      <c r="K107">
        <v>6427360</v>
      </c>
      <c r="Q107">
        <v>6427360</v>
      </c>
      <c r="R107">
        <v>1744155</v>
      </c>
      <c r="U107">
        <v>179242</v>
      </c>
      <c r="Z107">
        <v>0</v>
      </c>
      <c r="AA107">
        <v>770</v>
      </c>
      <c r="AB107">
        <v>0</v>
      </c>
      <c r="AF107">
        <v>61826</v>
      </c>
      <c r="AJ107">
        <v>23355</v>
      </c>
      <c r="AK107">
        <v>9646</v>
      </c>
      <c r="AL107">
        <v>6111</v>
      </c>
      <c r="AQ107">
        <v>0</v>
      </c>
      <c r="AR107">
        <v>200000</v>
      </c>
      <c r="AT107">
        <v>760921</v>
      </c>
      <c r="AU107">
        <v>160428</v>
      </c>
      <c r="AV107">
        <v>341857</v>
      </c>
      <c r="AW107">
        <v>0</v>
      </c>
      <c r="AY107">
        <v>1744123</v>
      </c>
      <c r="AZ107">
        <v>11158</v>
      </c>
      <c r="BA107">
        <v>43921</v>
      </c>
      <c r="BB107">
        <v>0</v>
      </c>
      <c r="BC107">
        <v>900914</v>
      </c>
      <c r="BD107">
        <v>265778</v>
      </c>
      <c r="BF107">
        <v>24813</v>
      </c>
      <c r="BG107">
        <v>0</v>
      </c>
      <c r="BH107">
        <v>43897</v>
      </c>
      <c r="BI107">
        <v>61642</v>
      </c>
      <c r="BJ107">
        <v>392000</v>
      </c>
      <c r="BM107">
        <v>0</v>
      </c>
      <c r="BN107">
        <v>0</v>
      </c>
      <c r="BQ107">
        <v>3279497</v>
      </c>
      <c r="BS107">
        <v>1425661</v>
      </c>
      <c r="BU107">
        <v>6358</v>
      </c>
      <c r="BW107">
        <v>1067552</v>
      </c>
      <c r="BY107">
        <v>684462</v>
      </c>
      <c r="BZ107">
        <v>9446</v>
      </c>
      <c r="CB107">
        <v>963</v>
      </c>
      <c r="CC107">
        <v>85056</v>
      </c>
      <c r="CD107">
        <v>0</v>
      </c>
      <c r="CE107">
        <v>0</v>
      </c>
      <c r="CF107">
        <v>0</v>
      </c>
      <c r="CI107">
        <v>0</v>
      </c>
      <c r="CL107">
        <v>0</v>
      </c>
      <c r="CM107">
        <v>0</v>
      </c>
      <c r="CN107">
        <v>0</v>
      </c>
      <c r="CO107">
        <v>0</v>
      </c>
      <c r="CP107">
        <v>0</v>
      </c>
      <c r="CQ107">
        <v>100857289</v>
      </c>
      <c r="CS107" s="8">
        <v>302571871</v>
      </c>
      <c r="CT107" s="36">
        <f t="shared" si="6"/>
        <v>49217682</v>
      </c>
      <c r="CU107" s="36">
        <f t="shared" si="7"/>
        <v>38444473</v>
      </c>
      <c r="CV107" s="36">
        <f t="shared" si="8"/>
        <v>9915638</v>
      </c>
      <c r="CW107" s="36">
        <f t="shared" si="9"/>
        <v>3279497</v>
      </c>
      <c r="CX107" s="36">
        <f t="shared" si="10"/>
        <v>100857290</v>
      </c>
      <c r="CY107" s="4">
        <v>100857289</v>
      </c>
      <c r="CZ107" s="69">
        <f t="shared" si="11"/>
        <v>1</v>
      </c>
    </row>
    <row r="108" spans="1:104" x14ac:dyDescent="0.35">
      <c r="A108" s="15" t="s">
        <v>621</v>
      </c>
      <c r="B108" t="s">
        <v>621</v>
      </c>
      <c r="C108">
        <v>102886101</v>
      </c>
      <c r="D108">
        <v>84845206</v>
      </c>
      <c r="E108">
        <v>10123009</v>
      </c>
      <c r="F108">
        <v>7917887</v>
      </c>
      <c r="G108">
        <v>84679986</v>
      </c>
      <c r="H108">
        <v>54972780</v>
      </c>
      <c r="I108">
        <v>29623449</v>
      </c>
      <c r="J108">
        <v>83757</v>
      </c>
      <c r="K108">
        <v>6400000</v>
      </c>
      <c r="Q108">
        <v>6400000</v>
      </c>
      <c r="R108">
        <v>7591600</v>
      </c>
      <c r="U108">
        <v>1060963</v>
      </c>
      <c r="Z108">
        <v>43614</v>
      </c>
      <c r="AA108">
        <v>10774</v>
      </c>
      <c r="AB108">
        <v>8362</v>
      </c>
      <c r="AF108">
        <v>938728</v>
      </c>
      <c r="AI108">
        <v>4508</v>
      </c>
      <c r="AJ108">
        <v>832729</v>
      </c>
      <c r="AK108">
        <v>40142</v>
      </c>
      <c r="AL108">
        <v>36105</v>
      </c>
      <c r="AQ108">
        <v>112115</v>
      </c>
      <c r="AR108">
        <v>1430444</v>
      </c>
      <c r="AS108">
        <v>5</v>
      </c>
      <c r="AT108">
        <v>2174061</v>
      </c>
      <c r="AU108">
        <v>502734</v>
      </c>
      <c r="AV108">
        <v>341857</v>
      </c>
      <c r="AW108">
        <v>54459</v>
      </c>
      <c r="AY108">
        <v>23211009</v>
      </c>
      <c r="AZ108">
        <v>11158</v>
      </c>
      <c r="BA108">
        <v>1744</v>
      </c>
      <c r="BB108">
        <v>3161</v>
      </c>
      <c r="BC108">
        <v>945123</v>
      </c>
      <c r="BD108">
        <v>160292</v>
      </c>
      <c r="BF108">
        <v>22976</v>
      </c>
      <c r="BG108">
        <v>10667</v>
      </c>
      <c r="BH108">
        <v>8285583</v>
      </c>
      <c r="BI108">
        <v>13245827</v>
      </c>
      <c r="BJ108">
        <v>490000</v>
      </c>
      <c r="BL108">
        <v>2766</v>
      </c>
      <c r="BM108">
        <v>3487</v>
      </c>
      <c r="BN108">
        <v>4572</v>
      </c>
      <c r="BP108">
        <v>23650</v>
      </c>
      <c r="BQ108">
        <v>5899782</v>
      </c>
      <c r="BR108">
        <v>3970</v>
      </c>
      <c r="BS108">
        <v>3342755</v>
      </c>
      <c r="BT108">
        <v>2938</v>
      </c>
      <c r="BV108">
        <v>883664</v>
      </c>
      <c r="BW108">
        <v>1571808</v>
      </c>
      <c r="BX108">
        <v>37742</v>
      </c>
      <c r="BY108">
        <v>429</v>
      </c>
      <c r="BZ108">
        <v>38046</v>
      </c>
      <c r="CA108">
        <v>16096</v>
      </c>
      <c r="CC108">
        <v>2333</v>
      </c>
      <c r="CD108">
        <v>226234</v>
      </c>
      <c r="CE108">
        <v>226234</v>
      </c>
      <c r="CF108">
        <v>32825000</v>
      </c>
      <c r="CI108">
        <v>125000</v>
      </c>
      <c r="CL108">
        <v>0</v>
      </c>
      <c r="CM108">
        <v>7500000</v>
      </c>
      <c r="CN108">
        <v>6300000</v>
      </c>
      <c r="CO108">
        <v>3750000</v>
      </c>
      <c r="CP108">
        <v>15150000</v>
      </c>
      <c r="CQ108">
        <v>263719711</v>
      </c>
      <c r="CS108" s="8">
        <v>791159132</v>
      </c>
      <c r="CT108" s="36">
        <f t="shared" si="6"/>
        <v>102886101</v>
      </c>
      <c r="CU108" s="36">
        <f t="shared" si="7"/>
        <v>84679986</v>
      </c>
      <c r="CV108" s="36">
        <f t="shared" si="8"/>
        <v>37202609</v>
      </c>
      <c r="CW108" s="36">
        <f t="shared" si="9"/>
        <v>38951016</v>
      </c>
      <c r="CX108" s="36">
        <f t="shared" si="10"/>
        <v>263719712</v>
      </c>
      <c r="CY108" s="4">
        <v>263719711</v>
      </c>
      <c r="CZ108" s="69">
        <f t="shared" si="11"/>
        <v>1</v>
      </c>
    </row>
    <row r="109" spans="1:104" x14ac:dyDescent="0.35">
      <c r="A109" s="15" t="s">
        <v>628</v>
      </c>
      <c r="B109" t="s">
        <v>628</v>
      </c>
      <c r="C109">
        <v>2639946</v>
      </c>
      <c r="D109">
        <v>2238634</v>
      </c>
      <c r="E109">
        <v>210383</v>
      </c>
      <c r="F109">
        <v>190929</v>
      </c>
      <c r="G109">
        <v>2724762</v>
      </c>
      <c r="H109">
        <v>2285278</v>
      </c>
      <c r="I109">
        <v>417370</v>
      </c>
      <c r="J109">
        <v>22115</v>
      </c>
      <c r="R109">
        <v>1647505</v>
      </c>
      <c r="U109">
        <v>58761</v>
      </c>
      <c r="AF109">
        <v>56119</v>
      </c>
      <c r="AJ109">
        <v>161577</v>
      </c>
      <c r="AK109">
        <v>0</v>
      </c>
      <c r="AL109">
        <v>21048</v>
      </c>
      <c r="AR109">
        <v>1350000</v>
      </c>
      <c r="AY109">
        <v>3393124</v>
      </c>
      <c r="BB109">
        <v>0</v>
      </c>
      <c r="BC109">
        <v>0</v>
      </c>
      <c r="BD109">
        <v>19389</v>
      </c>
      <c r="BG109">
        <v>3556</v>
      </c>
      <c r="BH109">
        <v>7949</v>
      </c>
      <c r="BI109">
        <v>3362231</v>
      </c>
      <c r="BQ109">
        <v>590666</v>
      </c>
      <c r="BS109">
        <v>322793</v>
      </c>
      <c r="BW109">
        <v>250947</v>
      </c>
      <c r="BZ109">
        <v>15218</v>
      </c>
      <c r="CB109">
        <v>1708</v>
      </c>
      <c r="CF109">
        <v>0</v>
      </c>
      <c r="CL109">
        <v>0</v>
      </c>
      <c r="CN109">
        <v>0</v>
      </c>
      <c r="CO109">
        <v>0</v>
      </c>
      <c r="CQ109">
        <v>10996003</v>
      </c>
      <c r="CS109" s="8">
        <v>32988011</v>
      </c>
      <c r="CT109" s="36">
        <f t="shared" si="6"/>
        <v>2639946</v>
      </c>
      <c r="CU109" s="36">
        <f t="shared" si="7"/>
        <v>2724762</v>
      </c>
      <c r="CV109" s="36">
        <f t="shared" si="8"/>
        <v>5040629</v>
      </c>
      <c r="CW109" s="36">
        <f t="shared" si="9"/>
        <v>590666</v>
      </c>
      <c r="CX109" s="36">
        <f t="shared" si="10"/>
        <v>10996003</v>
      </c>
      <c r="CY109" s="4">
        <v>10996003</v>
      </c>
      <c r="CZ109" s="69">
        <f t="shared" si="11"/>
        <v>0</v>
      </c>
    </row>
    <row r="110" spans="1:104" x14ac:dyDescent="0.35">
      <c r="A110" s="15" t="s">
        <v>634</v>
      </c>
      <c r="B110" t="s">
        <v>634</v>
      </c>
      <c r="C110">
        <v>13082591</v>
      </c>
      <c r="D110">
        <v>10594872</v>
      </c>
      <c r="E110">
        <v>1271773</v>
      </c>
      <c r="F110">
        <v>1215946</v>
      </c>
      <c r="G110">
        <v>19106334</v>
      </c>
      <c r="H110">
        <v>14593724</v>
      </c>
      <c r="I110">
        <v>4478409</v>
      </c>
      <c r="J110">
        <v>34201</v>
      </c>
      <c r="R110">
        <v>4502703</v>
      </c>
      <c r="U110">
        <v>282857</v>
      </c>
      <c r="AF110">
        <v>73267</v>
      </c>
      <c r="AI110">
        <v>6073</v>
      </c>
      <c r="AJ110">
        <v>77326</v>
      </c>
      <c r="AK110">
        <v>0</v>
      </c>
      <c r="AL110">
        <v>8827</v>
      </c>
      <c r="AQ110">
        <v>130382</v>
      </c>
      <c r="AR110">
        <v>1214836</v>
      </c>
      <c r="AT110">
        <v>869624</v>
      </c>
      <c r="AU110">
        <v>212193</v>
      </c>
      <c r="AV110">
        <v>598250</v>
      </c>
      <c r="AW110">
        <v>0</v>
      </c>
      <c r="AX110">
        <v>1029066</v>
      </c>
      <c r="AY110">
        <v>5015327</v>
      </c>
      <c r="BB110">
        <v>0</v>
      </c>
      <c r="BC110">
        <v>101100</v>
      </c>
      <c r="BD110">
        <v>229410</v>
      </c>
      <c r="BG110">
        <v>0</v>
      </c>
      <c r="BH110">
        <v>83646</v>
      </c>
      <c r="BI110">
        <v>4439868</v>
      </c>
      <c r="BJ110">
        <v>156066</v>
      </c>
      <c r="BM110">
        <v>0</v>
      </c>
      <c r="BP110">
        <v>5237</v>
      </c>
      <c r="BQ110">
        <v>1682271</v>
      </c>
      <c r="BR110">
        <v>1985</v>
      </c>
      <c r="BS110">
        <v>385796</v>
      </c>
      <c r="BT110">
        <v>7882</v>
      </c>
      <c r="BU110">
        <v>879</v>
      </c>
      <c r="BV110">
        <v>123850</v>
      </c>
      <c r="BW110">
        <v>793859</v>
      </c>
      <c r="BX110">
        <v>84919</v>
      </c>
      <c r="BY110">
        <v>203858</v>
      </c>
      <c r="BZ110">
        <v>39046</v>
      </c>
      <c r="CA110">
        <v>18199</v>
      </c>
      <c r="CB110">
        <v>6871</v>
      </c>
      <c r="CC110">
        <v>15126</v>
      </c>
      <c r="CD110">
        <v>117830</v>
      </c>
      <c r="CE110">
        <v>117830</v>
      </c>
      <c r="CF110">
        <v>0</v>
      </c>
      <c r="CL110">
        <v>0</v>
      </c>
      <c r="CM110">
        <v>0</v>
      </c>
      <c r="CN110">
        <v>0</v>
      </c>
      <c r="CO110">
        <v>0</v>
      </c>
      <c r="CP110">
        <v>0</v>
      </c>
      <c r="CQ110">
        <v>43507056</v>
      </c>
      <c r="CS110" s="8">
        <v>130521165</v>
      </c>
      <c r="CT110" s="36">
        <f t="shared" si="6"/>
        <v>13082591</v>
      </c>
      <c r="CU110" s="36">
        <f t="shared" si="7"/>
        <v>19106334</v>
      </c>
      <c r="CV110" s="36">
        <f t="shared" si="8"/>
        <v>9518030</v>
      </c>
      <c r="CW110" s="36">
        <f t="shared" si="9"/>
        <v>1800101</v>
      </c>
      <c r="CX110" s="36">
        <f t="shared" si="10"/>
        <v>43507056</v>
      </c>
      <c r="CY110" s="4">
        <v>43507056</v>
      </c>
      <c r="CZ110" s="69">
        <f t="shared" si="11"/>
        <v>0</v>
      </c>
    </row>
    <row r="111" spans="1:104" x14ac:dyDescent="0.35">
      <c r="A111" s="15" t="s">
        <v>641</v>
      </c>
      <c r="B111" t="s">
        <v>641</v>
      </c>
      <c r="C111">
        <v>7640469</v>
      </c>
      <c r="D111">
        <v>6393656</v>
      </c>
      <c r="E111">
        <v>884755</v>
      </c>
      <c r="F111">
        <v>362057</v>
      </c>
      <c r="G111">
        <v>16534326</v>
      </c>
      <c r="H111">
        <v>11572931</v>
      </c>
      <c r="I111">
        <v>4955695</v>
      </c>
      <c r="J111">
        <v>5700</v>
      </c>
      <c r="R111">
        <v>2721888</v>
      </c>
      <c r="U111">
        <v>130580</v>
      </c>
      <c r="Z111">
        <v>0</v>
      </c>
      <c r="AA111">
        <v>0</v>
      </c>
      <c r="AB111">
        <v>0</v>
      </c>
      <c r="AF111">
        <v>376594</v>
      </c>
      <c r="AJ111">
        <v>386233</v>
      </c>
      <c r="AK111">
        <v>0</v>
      </c>
      <c r="AL111">
        <v>34627</v>
      </c>
      <c r="AR111">
        <v>50000</v>
      </c>
      <c r="AT111">
        <v>869624</v>
      </c>
      <c r="AU111">
        <v>19587</v>
      </c>
      <c r="AV111">
        <v>854643</v>
      </c>
      <c r="AY111">
        <v>488866</v>
      </c>
      <c r="BA111">
        <v>0</v>
      </c>
      <c r="BB111">
        <v>0</v>
      </c>
      <c r="BC111">
        <v>18000</v>
      </c>
      <c r="BD111">
        <v>10518</v>
      </c>
      <c r="BG111">
        <v>0</v>
      </c>
      <c r="BH111">
        <v>58150</v>
      </c>
      <c r="BI111">
        <v>10197</v>
      </c>
      <c r="BJ111">
        <v>392000</v>
      </c>
      <c r="BQ111">
        <v>1326319</v>
      </c>
      <c r="BS111">
        <v>101511</v>
      </c>
      <c r="BU111">
        <v>547</v>
      </c>
      <c r="BW111">
        <v>1064534</v>
      </c>
      <c r="BY111">
        <v>77027</v>
      </c>
      <c r="BZ111">
        <v>45732</v>
      </c>
      <c r="CB111">
        <v>21519</v>
      </c>
      <c r="CC111">
        <v>15449</v>
      </c>
      <c r="CD111">
        <v>23566</v>
      </c>
      <c r="CE111">
        <v>23566</v>
      </c>
      <c r="CF111">
        <v>896250</v>
      </c>
      <c r="CM111">
        <v>105000</v>
      </c>
      <c r="CN111">
        <v>341250</v>
      </c>
      <c r="CO111">
        <v>240000</v>
      </c>
      <c r="CP111">
        <v>210000</v>
      </c>
      <c r="CQ111">
        <v>29631685</v>
      </c>
      <c r="CS111" s="8">
        <v>88895051</v>
      </c>
      <c r="CT111" s="36">
        <f t="shared" si="6"/>
        <v>7640469</v>
      </c>
      <c r="CU111" s="36">
        <f t="shared" si="7"/>
        <v>16534326</v>
      </c>
      <c r="CV111" s="36">
        <f t="shared" si="8"/>
        <v>3210754</v>
      </c>
      <c r="CW111" s="36">
        <f t="shared" si="9"/>
        <v>2246135</v>
      </c>
      <c r="CX111" s="36">
        <f t="shared" si="10"/>
        <v>29631684</v>
      </c>
      <c r="CY111" s="4">
        <v>29631685</v>
      </c>
      <c r="CZ111" s="69">
        <f t="shared" si="11"/>
        <v>-1</v>
      </c>
    </row>
    <row r="112" spans="1:104" x14ac:dyDescent="0.35">
      <c r="A112" s="15" t="s">
        <v>645</v>
      </c>
      <c r="B112" t="s">
        <v>645</v>
      </c>
      <c r="C112">
        <v>108590719</v>
      </c>
      <c r="D112">
        <v>90745975</v>
      </c>
      <c r="E112">
        <v>10296688</v>
      </c>
      <c r="F112">
        <v>7548056</v>
      </c>
      <c r="G112">
        <v>96575282</v>
      </c>
      <c r="H112">
        <v>63831406</v>
      </c>
      <c r="I112">
        <v>32606485</v>
      </c>
      <c r="J112">
        <v>137391</v>
      </c>
      <c r="K112">
        <v>0</v>
      </c>
      <c r="Q112">
        <v>0</v>
      </c>
      <c r="R112">
        <v>13034375</v>
      </c>
      <c r="S112">
        <v>4702</v>
      </c>
      <c r="U112">
        <v>1411114</v>
      </c>
      <c r="Z112">
        <v>27192</v>
      </c>
      <c r="AA112">
        <v>17699</v>
      </c>
      <c r="AB112">
        <v>7465</v>
      </c>
      <c r="AF112">
        <v>713529</v>
      </c>
      <c r="AG112">
        <v>277468</v>
      </c>
      <c r="AJ112">
        <v>1236955</v>
      </c>
      <c r="AK112">
        <v>94589</v>
      </c>
      <c r="AL112">
        <v>129003</v>
      </c>
      <c r="AM112">
        <v>0</v>
      </c>
      <c r="AQ112">
        <v>422318</v>
      </c>
      <c r="AR112">
        <v>1723853</v>
      </c>
      <c r="AS112">
        <v>5</v>
      </c>
      <c r="AT112">
        <v>3152388</v>
      </c>
      <c r="AU112">
        <v>1059114</v>
      </c>
      <c r="AV112">
        <v>2734857</v>
      </c>
      <c r="AW112">
        <v>22125</v>
      </c>
      <c r="AY112">
        <v>25460604</v>
      </c>
      <c r="BA112">
        <v>0</v>
      </c>
      <c r="BB112">
        <v>0</v>
      </c>
      <c r="BC112">
        <v>1135904</v>
      </c>
      <c r="BD112">
        <v>80822</v>
      </c>
      <c r="BF112">
        <v>6356</v>
      </c>
      <c r="BG112">
        <v>3556</v>
      </c>
      <c r="BH112">
        <v>12573276</v>
      </c>
      <c r="BI112">
        <v>10895935</v>
      </c>
      <c r="BJ112">
        <v>735000</v>
      </c>
      <c r="BK112">
        <v>0</v>
      </c>
      <c r="BM112">
        <v>0</v>
      </c>
      <c r="BN112">
        <v>0</v>
      </c>
      <c r="BP112">
        <v>29754</v>
      </c>
      <c r="BQ112">
        <v>6910862</v>
      </c>
      <c r="BS112">
        <v>2171201</v>
      </c>
      <c r="BU112">
        <v>2886</v>
      </c>
      <c r="BV112">
        <v>1606151</v>
      </c>
      <c r="BW112">
        <v>2696485</v>
      </c>
      <c r="BX112">
        <v>122136</v>
      </c>
      <c r="BY112">
        <v>312003</v>
      </c>
      <c r="CD112">
        <v>295065</v>
      </c>
      <c r="CE112">
        <v>295065</v>
      </c>
      <c r="CF112">
        <v>11899500</v>
      </c>
      <c r="CI112">
        <v>375000</v>
      </c>
      <c r="CL112">
        <v>0</v>
      </c>
      <c r="CM112">
        <v>1702500</v>
      </c>
      <c r="CN112">
        <v>4767000</v>
      </c>
      <c r="CO112">
        <v>1650000</v>
      </c>
      <c r="CP112">
        <v>3405000</v>
      </c>
      <c r="CQ112">
        <v>262766408</v>
      </c>
      <c r="CS112" s="8">
        <v>788299222</v>
      </c>
      <c r="CT112" s="36">
        <f t="shared" si="6"/>
        <v>108590719</v>
      </c>
      <c r="CU112" s="36">
        <f t="shared" si="7"/>
        <v>96575282</v>
      </c>
      <c r="CV112" s="36">
        <f t="shared" si="8"/>
        <v>38494979</v>
      </c>
      <c r="CW112" s="36">
        <f t="shared" si="9"/>
        <v>19105427</v>
      </c>
      <c r="CX112" s="36">
        <f t="shared" si="10"/>
        <v>262766407</v>
      </c>
      <c r="CY112" s="4">
        <v>262766408</v>
      </c>
      <c r="CZ112" s="69">
        <f t="shared" si="11"/>
        <v>-1</v>
      </c>
    </row>
    <row r="113" spans="1:104" x14ac:dyDescent="0.35">
      <c r="A113" s="15" t="s">
        <v>2069</v>
      </c>
      <c r="B113" t="s">
        <v>2069</v>
      </c>
      <c r="C113">
        <v>33455967</v>
      </c>
      <c r="D113">
        <v>30838330</v>
      </c>
      <c r="E113">
        <v>805243</v>
      </c>
      <c r="F113">
        <v>1812393</v>
      </c>
      <c r="G113">
        <v>18375334</v>
      </c>
      <c r="H113">
        <v>10595725</v>
      </c>
      <c r="I113">
        <v>7761000</v>
      </c>
      <c r="J113">
        <v>18610</v>
      </c>
      <c r="K113">
        <v>7200000</v>
      </c>
      <c r="Q113">
        <v>7200000</v>
      </c>
      <c r="R113">
        <v>10718217</v>
      </c>
      <c r="U113">
        <v>239244</v>
      </c>
      <c r="Z113">
        <v>0</v>
      </c>
      <c r="AA113">
        <v>16383</v>
      </c>
      <c r="AB113">
        <v>0</v>
      </c>
      <c r="AF113">
        <v>369869</v>
      </c>
      <c r="AG113">
        <v>250703</v>
      </c>
      <c r="AH113">
        <v>4861478</v>
      </c>
      <c r="AJ113">
        <v>503826</v>
      </c>
      <c r="AK113">
        <v>0</v>
      </c>
      <c r="AL113">
        <v>68575</v>
      </c>
      <c r="AQ113">
        <v>0</v>
      </c>
      <c r="AR113">
        <v>859745</v>
      </c>
      <c r="AT113">
        <v>2608873</v>
      </c>
      <c r="AU113">
        <v>84877</v>
      </c>
      <c r="AV113">
        <v>854643</v>
      </c>
      <c r="AW113">
        <v>0</v>
      </c>
      <c r="AY113">
        <v>2702611</v>
      </c>
      <c r="BA113">
        <v>163833</v>
      </c>
      <c r="BB113">
        <v>0</v>
      </c>
      <c r="BC113">
        <v>2333061</v>
      </c>
      <c r="BD113">
        <v>10519</v>
      </c>
      <c r="BF113">
        <v>1309</v>
      </c>
      <c r="BG113">
        <v>0</v>
      </c>
      <c r="BH113">
        <v>43453</v>
      </c>
      <c r="BI113">
        <v>0</v>
      </c>
      <c r="BJ113">
        <v>147000</v>
      </c>
      <c r="BM113">
        <v>0</v>
      </c>
      <c r="BN113">
        <v>0</v>
      </c>
      <c r="BP113">
        <v>3435</v>
      </c>
      <c r="BQ113">
        <v>9718888</v>
      </c>
      <c r="BS113">
        <v>7624580</v>
      </c>
      <c r="BT113">
        <v>23504</v>
      </c>
      <c r="BU113">
        <v>44120</v>
      </c>
      <c r="BV113">
        <v>1788830</v>
      </c>
      <c r="BW113">
        <v>102030</v>
      </c>
      <c r="BX113">
        <v>83871</v>
      </c>
      <c r="BY113">
        <v>8803</v>
      </c>
      <c r="CA113">
        <v>39229</v>
      </c>
      <c r="CC113">
        <v>3922</v>
      </c>
      <c r="CD113">
        <v>471320</v>
      </c>
      <c r="CE113">
        <v>471320</v>
      </c>
      <c r="CF113">
        <v>22807</v>
      </c>
      <c r="CG113">
        <v>22807</v>
      </c>
      <c r="CL113">
        <v>0</v>
      </c>
      <c r="CM113">
        <v>0</v>
      </c>
      <c r="CN113">
        <v>0</v>
      </c>
      <c r="CO113">
        <v>0</v>
      </c>
      <c r="CP113">
        <v>0</v>
      </c>
      <c r="CQ113">
        <v>82665142</v>
      </c>
      <c r="CS113" s="8">
        <v>247995429</v>
      </c>
      <c r="CT113" s="36">
        <f t="shared" si="6"/>
        <v>33455967</v>
      </c>
      <c r="CU113" s="36">
        <f t="shared" si="7"/>
        <v>18375334</v>
      </c>
      <c r="CV113" s="36">
        <f t="shared" si="8"/>
        <v>20620828</v>
      </c>
      <c r="CW113" s="36">
        <f t="shared" si="9"/>
        <v>10213015</v>
      </c>
      <c r="CX113" s="36">
        <f t="shared" si="10"/>
        <v>82665144</v>
      </c>
      <c r="CY113" s="4">
        <v>82665142</v>
      </c>
      <c r="CZ113" s="69">
        <f t="shared" si="11"/>
        <v>2</v>
      </c>
    </row>
    <row r="114" spans="1:104" x14ac:dyDescent="0.35">
      <c r="A114" s="15" t="s">
        <v>649</v>
      </c>
      <c r="B114" t="s">
        <v>649</v>
      </c>
      <c r="C114">
        <v>23792169</v>
      </c>
      <c r="D114">
        <v>19998917</v>
      </c>
      <c r="E114">
        <v>1935780</v>
      </c>
      <c r="F114">
        <v>1857472</v>
      </c>
      <c r="G114">
        <v>14582003</v>
      </c>
      <c r="H114">
        <v>8275644</v>
      </c>
      <c r="I114">
        <v>6287909</v>
      </c>
      <c r="J114">
        <v>18449</v>
      </c>
      <c r="K114">
        <v>0</v>
      </c>
      <c r="Q114">
        <v>0</v>
      </c>
      <c r="R114">
        <v>2069701</v>
      </c>
      <c r="U114">
        <v>754100</v>
      </c>
      <c r="Z114">
        <v>20444</v>
      </c>
      <c r="AA114">
        <v>40957</v>
      </c>
      <c r="AF114">
        <v>295895</v>
      </c>
      <c r="AG114">
        <v>0</v>
      </c>
      <c r="AJ114">
        <v>51998</v>
      </c>
      <c r="AK114">
        <v>50947</v>
      </c>
      <c r="AL114">
        <v>2037</v>
      </c>
      <c r="AQ114">
        <v>4022</v>
      </c>
      <c r="AR114">
        <v>81110</v>
      </c>
      <c r="AT114">
        <v>217406</v>
      </c>
      <c r="AU114">
        <v>208929</v>
      </c>
      <c r="AV114">
        <v>341857</v>
      </c>
      <c r="AY114">
        <v>6651772</v>
      </c>
      <c r="BA114">
        <v>0</v>
      </c>
      <c r="BB114">
        <v>0</v>
      </c>
      <c r="BC114">
        <v>9000</v>
      </c>
      <c r="BD114">
        <v>0</v>
      </c>
      <c r="BF114">
        <v>5744</v>
      </c>
      <c r="BG114">
        <v>0</v>
      </c>
      <c r="BH114">
        <v>11085</v>
      </c>
      <c r="BI114">
        <v>6495000</v>
      </c>
      <c r="BJ114">
        <v>98000</v>
      </c>
      <c r="BM114">
        <v>32943</v>
      </c>
      <c r="BN114">
        <v>0</v>
      </c>
      <c r="BQ114">
        <v>2981800</v>
      </c>
      <c r="BS114">
        <v>2255793</v>
      </c>
      <c r="BV114">
        <v>331956</v>
      </c>
      <c r="BW114">
        <v>349428</v>
      </c>
      <c r="CA114">
        <v>19103</v>
      </c>
      <c r="CB114">
        <v>2192</v>
      </c>
      <c r="CC114">
        <v>23328</v>
      </c>
      <c r="CD114">
        <v>70698</v>
      </c>
      <c r="CE114">
        <v>70698</v>
      </c>
      <c r="CF114">
        <v>125000</v>
      </c>
      <c r="CI114">
        <v>125000</v>
      </c>
      <c r="CL114">
        <v>0</v>
      </c>
      <c r="CN114">
        <v>0</v>
      </c>
      <c r="CO114">
        <v>0</v>
      </c>
      <c r="CQ114">
        <v>50273143</v>
      </c>
      <c r="CS114" s="8">
        <v>150819429</v>
      </c>
      <c r="CT114" s="36">
        <f t="shared" si="6"/>
        <v>23792169</v>
      </c>
      <c r="CU114" s="36">
        <f t="shared" si="7"/>
        <v>14582003</v>
      </c>
      <c r="CV114" s="36">
        <f t="shared" si="8"/>
        <v>8721473</v>
      </c>
      <c r="CW114" s="36">
        <f t="shared" si="9"/>
        <v>3177498</v>
      </c>
      <c r="CX114" s="36">
        <f t="shared" si="10"/>
        <v>50273143</v>
      </c>
      <c r="CY114" s="4">
        <v>50273143</v>
      </c>
      <c r="CZ114" s="69">
        <f t="shared" si="11"/>
        <v>0</v>
      </c>
    </row>
    <row r="115" spans="1:104" x14ac:dyDescent="0.35">
      <c r="A115" s="15" t="s">
        <v>653</v>
      </c>
      <c r="B115" t="s">
        <v>653</v>
      </c>
      <c r="C115">
        <v>10398069</v>
      </c>
      <c r="D115">
        <v>10192870</v>
      </c>
      <c r="E115">
        <v>198331</v>
      </c>
      <c r="F115">
        <v>6868</v>
      </c>
      <c r="G115">
        <v>9637149</v>
      </c>
      <c r="H115">
        <v>5252954</v>
      </c>
      <c r="I115">
        <v>4362677</v>
      </c>
      <c r="J115">
        <v>21518</v>
      </c>
      <c r="K115">
        <v>3200000</v>
      </c>
      <c r="Q115">
        <v>3200000</v>
      </c>
      <c r="R115">
        <v>2065212</v>
      </c>
      <c r="U115">
        <v>577817</v>
      </c>
      <c r="Z115">
        <v>0</v>
      </c>
      <c r="AA115">
        <v>0</v>
      </c>
      <c r="AF115">
        <v>1302</v>
      </c>
      <c r="AJ115">
        <v>26616</v>
      </c>
      <c r="AK115">
        <v>0</v>
      </c>
      <c r="AL115">
        <v>11542</v>
      </c>
      <c r="AQ115">
        <v>0</v>
      </c>
      <c r="AR115">
        <v>1350000</v>
      </c>
      <c r="AT115">
        <v>0</v>
      </c>
      <c r="AU115">
        <v>97935</v>
      </c>
      <c r="AV115">
        <v>0</v>
      </c>
      <c r="AW115">
        <v>0</v>
      </c>
      <c r="AY115">
        <v>3465777</v>
      </c>
      <c r="BA115">
        <v>3488</v>
      </c>
      <c r="BB115">
        <v>0</v>
      </c>
      <c r="BC115">
        <v>1493870</v>
      </c>
      <c r="BD115">
        <v>6674</v>
      </c>
      <c r="BG115">
        <v>0</v>
      </c>
      <c r="BH115">
        <v>1838141</v>
      </c>
      <c r="BI115">
        <v>18055</v>
      </c>
      <c r="BJ115">
        <v>100924</v>
      </c>
      <c r="BM115">
        <v>0</v>
      </c>
      <c r="BN115">
        <v>0</v>
      </c>
      <c r="BP115">
        <v>4625</v>
      </c>
      <c r="BQ115">
        <v>1209391</v>
      </c>
      <c r="BS115">
        <v>228209</v>
      </c>
      <c r="BU115">
        <v>13073</v>
      </c>
      <c r="BV115">
        <v>310991</v>
      </c>
      <c r="BW115">
        <v>90152</v>
      </c>
      <c r="BX115">
        <v>450164</v>
      </c>
      <c r="BZ115">
        <v>53237</v>
      </c>
      <c r="CA115">
        <v>46509</v>
      </c>
      <c r="CB115">
        <v>4225</v>
      </c>
      <c r="CC115">
        <v>12831</v>
      </c>
      <c r="CD115">
        <v>0</v>
      </c>
      <c r="CE115">
        <v>0</v>
      </c>
      <c r="CF115">
        <v>322500</v>
      </c>
      <c r="CL115">
        <v>0</v>
      </c>
      <c r="CN115">
        <v>210000</v>
      </c>
      <c r="CO115">
        <v>112500</v>
      </c>
      <c r="CQ115">
        <v>30298098</v>
      </c>
      <c r="CS115" s="8">
        <v>90894294</v>
      </c>
      <c r="CT115" s="36">
        <f t="shared" si="6"/>
        <v>10398069</v>
      </c>
      <c r="CU115" s="36">
        <f t="shared" si="7"/>
        <v>9637149</v>
      </c>
      <c r="CV115" s="36">
        <f t="shared" si="8"/>
        <v>8730989</v>
      </c>
      <c r="CW115" s="36">
        <f t="shared" si="9"/>
        <v>1531891</v>
      </c>
      <c r="CX115" s="36">
        <f t="shared" si="10"/>
        <v>30298098</v>
      </c>
      <c r="CY115" s="4">
        <v>30298098</v>
      </c>
      <c r="CZ115" s="69">
        <f t="shared" si="11"/>
        <v>0</v>
      </c>
    </row>
    <row r="116" spans="1:104" x14ac:dyDescent="0.35">
      <c r="A116" s="15" t="s">
        <v>1944</v>
      </c>
      <c r="B116" t="s">
        <v>1944</v>
      </c>
      <c r="C116">
        <v>3130146</v>
      </c>
      <c r="D116">
        <v>3122784</v>
      </c>
      <c r="E116">
        <v>3893</v>
      </c>
      <c r="F116">
        <v>3469</v>
      </c>
      <c r="G116">
        <v>3978240</v>
      </c>
      <c r="H116">
        <v>2971750</v>
      </c>
      <c r="I116">
        <v>991592</v>
      </c>
      <c r="J116">
        <v>14898</v>
      </c>
      <c r="R116">
        <v>42646</v>
      </c>
      <c r="U116">
        <v>0</v>
      </c>
      <c r="Z116">
        <v>12486</v>
      </c>
      <c r="AA116">
        <v>30160</v>
      </c>
      <c r="AF116">
        <v>0</v>
      </c>
      <c r="AJ116">
        <v>0</v>
      </c>
      <c r="AK116">
        <v>0</v>
      </c>
      <c r="AQ116">
        <v>0</v>
      </c>
      <c r="AR116">
        <v>0</v>
      </c>
      <c r="AT116">
        <v>0</v>
      </c>
      <c r="AU116">
        <v>0</v>
      </c>
      <c r="AW116">
        <v>0</v>
      </c>
      <c r="AY116">
        <v>4500</v>
      </c>
      <c r="BB116">
        <v>0</v>
      </c>
      <c r="BC116">
        <v>4500</v>
      </c>
      <c r="BD116">
        <v>0</v>
      </c>
      <c r="BG116">
        <v>0</v>
      </c>
      <c r="BH116">
        <v>0</v>
      </c>
      <c r="BI116">
        <v>0</v>
      </c>
      <c r="BQ116">
        <v>253496</v>
      </c>
      <c r="BS116">
        <v>135348</v>
      </c>
      <c r="BW116">
        <v>118149</v>
      </c>
      <c r="CF116">
        <v>0</v>
      </c>
      <c r="CL116">
        <v>0</v>
      </c>
      <c r="CN116">
        <v>0</v>
      </c>
      <c r="CO116">
        <v>0</v>
      </c>
      <c r="CQ116">
        <v>7409028</v>
      </c>
      <c r="CS116" s="8">
        <v>22227085</v>
      </c>
      <c r="CT116" s="36">
        <f t="shared" si="6"/>
        <v>3130146</v>
      </c>
      <c r="CU116" s="36">
        <f t="shared" si="7"/>
        <v>3978240</v>
      </c>
      <c r="CV116" s="36">
        <f t="shared" si="8"/>
        <v>47146</v>
      </c>
      <c r="CW116" s="36">
        <f t="shared" si="9"/>
        <v>253496</v>
      </c>
      <c r="CX116" s="36">
        <f t="shared" si="10"/>
        <v>7409028</v>
      </c>
      <c r="CY116" s="4">
        <v>7409028</v>
      </c>
      <c r="CZ116" s="69">
        <f t="shared" si="11"/>
        <v>0</v>
      </c>
    </row>
    <row r="117" spans="1:104" x14ac:dyDescent="0.35">
      <c r="A117" s="15" t="s">
        <v>1945</v>
      </c>
      <c r="B117" t="s">
        <v>1945</v>
      </c>
      <c r="C117">
        <v>2685152</v>
      </c>
      <c r="D117">
        <v>2685152</v>
      </c>
      <c r="E117">
        <v>0</v>
      </c>
      <c r="F117">
        <v>0</v>
      </c>
      <c r="G117">
        <v>2449701</v>
      </c>
      <c r="H117">
        <v>2000374</v>
      </c>
      <c r="I117">
        <v>440069</v>
      </c>
      <c r="J117">
        <v>9258</v>
      </c>
      <c r="R117">
        <v>24369</v>
      </c>
      <c r="U117">
        <v>0</v>
      </c>
      <c r="AA117">
        <v>22316</v>
      </c>
      <c r="AB117">
        <v>2052</v>
      </c>
      <c r="AF117">
        <v>0</v>
      </c>
      <c r="AJ117">
        <v>0</v>
      </c>
      <c r="AK117">
        <v>0</v>
      </c>
      <c r="AQ117">
        <v>0</v>
      </c>
      <c r="AR117">
        <v>0</v>
      </c>
      <c r="AT117">
        <v>0</v>
      </c>
      <c r="AU117">
        <v>0</v>
      </c>
      <c r="AY117">
        <v>18000</v>
      </c>
      <c r="BB117">
        <v>0</v>
      </c>
      <c r="BC117">
        <v>18000</v>
      </c>
      <c r="BD117">
        <v>0</v>
      </c>
      <c r="BG117">
        <v>0</v>
      </c>
      <c r="BH117">
        <v>0</v>
      </c>
      <c r="BI117">
        <v>0</v>
      </c>
      <c r="BQ117">
        <v>161305</v>
      </c>
      <c r="BS117">
        <v>78953</v>
      </c>
      <c r="BW117">
        <v>82352</v>
      </c>
      <c r="CF117">
        <v>0</v>
      </c>
      <c r="CL117">
        <v>0</v>
      </c>
      <c r="CN117">
        <v>0</v>
      </c>
      <c r="CO117">
        <v>0</v>
      </c>
      <c r="CQ117">
        <v>5338527</v>
      </c>
      <c r="CS117" s="8">
        <v>16015580</v>
      </c>
      <c r="CT117" s="36">
        <f t="shared" si="6"/>
        <v>2685152</v>
      </c>
      <c r="CU117" s="36">
        <f t="shared" si="7"/>
        <v>2449701</v>
      </c>
      <c r="CV117" s="36">
        <f t="shared" si="8"/>
        <v>42369</v>
      </c>
      <c r="CW117" s="36">
        <f t="shared" si="9"/>
        <v>161305</v>
      </c>
      <c r="CX117" s="36">
        <f t="shared" si="10"/>
        <v>5338527</v>
      </c>
      <c r="CY117" s="4">
        <v>5338527</v>
      </c>
      <c r="CZ117" s="69">
        <f t="shared" si="11"/>
        <v>0</v>
      </c>
    </row>
    <row r="118" spans="1:104" x14ac:dyDescent="0.35">
      <c r="A118" s="15" t="s">
        <v>1946</v>
      </c>
      <c r="B118" t="s">
        <v>1946</v>
      </c>
      <c r="C118">
        <v>1234299</v>
      </c>
      <c r="D118">
        <v>1234299</v>
      </c>
      <c r="E118">
        <v>0</v>
      </c>
      <c r="F118">
        <v>0</v>
      </c>
      <c r="G118">
        <v>881643</v>
      </c>
      <c r="H118">
        <v>758331</v>
      </c>
      <c r="I118">
        <v>120782</v>
      </c>
      <c r="J118">
        <v>2530</v>
      </c>
      <c r="R118">
        <v>13926</v>
      </c>
      <c r="U118">
        <v>0</v>
      </c>
      <c r="AA118">
        <v>13926</v>
      </c>
      <c r="AF118">
        <v>0</v>
      </c>
      <c r="AJ118">
        <v>0</v>
      </c>
      <c r="AK118">
        <v>0</v>
      </c>
      <c r="AQ118">
        <v>0</v>
      </c>
      <c r="AR118">
        <v>0</v>
      </c>
      <c r="AT118">
        <v>0</v>
      </c>
      <c r="AU118">
        <v>0</v>
      </c>
      <c r="AY118">
        <v>0</v>
      </c>
      <c r="BB118">
        <v>0</v>
      </c>
      <c r="BC118">
        <v>0</v>
      </c>
      <c r="BD118">
        <v>0</v>
      </c>
      <c r="BG118">
        <v>0</v>
      </c>
      <c r="BH118">
        <v>0</v>
      </c>
      <c r="BI118">
        <v>0</v>
      </c>
      <c r="BQ118">
        <v>97568</v>
      </c>
      <c r="BS118">
        <v>56169</v>
      </c>
      <c r="BW118">
        <v>39594</v>
      </c>
      <c r="CC118">
        <v>1805</v>
      </c>
      <c r="CF118">
        <v>0</v>
      </c>
      <c r="CL118">
        <v>0</v>
      </c>
      <c r="CN118">
        <v>0</v>
      </c>
      <c r="CO118">
        <v>0</v>
      </c>
      <c r="CQ118">
        <v>2227436</v>
      </c>
      <c r="CS118" s="8">
        <v>6682308</v>
      </c>
      <c r="CT118" s="36">
        <f t="shared" si="6"/>
        <v>1234299</v>
      </c>
      <c r="CU118" s="36">
        <f t="shared" si="7"/>
        <v>881643</v>
      </c>
      <c r="CV118" s="36">
        <f t="shared" si="8"/>
        <v>13926</v>
      </c>
      <c r="CW118" s="36">
        <f t="shared" si="9"/>
        <v>97568</v>
      </c>
      <c r="CX118" s="36">
        <f t="shared" si="10"/>
        <v>2227436</v>
      </c>
      <c r="CY118" s="4">
        <v>2227436</v>
      </c>
      <c r="CZ118" s="69">
        <f t="shared" si="11"/>
        <v>0</v>
      </c>
    </row>
    <row r="119" spans="1:104" x14ac:dyDescent="0.35">
      <c r="A119" s="15" t="s">
        <v>661</v>
      </c>
      <c r="B119" s="12" t="s">
        <v>661</v>
      </c>
      <c r="C119">
        <v>63721350</v>
      </c>
      <c r="D119">
        <v>55584906</v>
      </c>
      <c r="E119">
        <v>2822782</v>
      </c>
      <c r="F119">
        <v>5313663</v>
      </c>
      <c r="G119">
        <v>60635720</v>
      </c>
      <c r="H119">
        <v>34644933</v>
      </c>
      <c r="I119">
        <v>25493985</v>
      </c>
      <c r="J119">
        <v>496803</v>
      </c>
      <c r="K119">
        <v>20218000</v>
      </c>
      <c r="Q119">
        <v>20218000</v>
      </c>
      <c r="R119">
        <v>12197591</v>
      </c>
      <c r="U119">
        <v>1482083</v>
      </c>
      <c r="Y119">
        <v>9630</v>
      </c>
      <c r="Z119">
        <v>70471</v>
      </c>
      <c r="AA119">
        <v>13082</v>
      </c>
      <c r="AB119">
        <v>1195</v>
      </c>
      <c r="AF119">
        <v>2326814</v>
      </c>
      <c r="AG119">
        <v>689093</v>
      </c>
      <c r="AH119">
        <v>1097737</v>
      </c>
      <c r="AJ119">
        <v>1110137</v>
      </c>
      <c r="AK119">
        <v>0</v>
      </c>
      <c r="AL119">
        <v>171778</v>
      </c>
      <c r="AQ119">
        <v>168424</v>
      </c>
      <c r="AR119">
        <v>1184040</v>
      </c>
      <c r="AT119">
        <v>1956655</v>
      </c>
      <c r="AU119">
        <v>463560</v>
      </c>
      <c r="AV119">
        <v>1452893</v>
      </c>
      <c r="AW119">
        <v>0</v>
      </c>
      <c r="AY119">
        <v>3466405</v>
      </c>
      <c r="BA119">
        <v>0</v>
      </c>
      <c r="BB119">
        <v>0</v>
      </c>
      <c r="BC119">
        <v>2340241</v>
      </c>
      <c r="BD119">
        <v>53656</v>
      </c>
      <c r="BF119">
        <v>2745</v>
      </c>
      <c r="BG119">
        <v>0</v>
      </c>
      <c r="BH119">
        <v>86549</v>
      </c>
      <c r="BJ119">
        <v>931000</v>
      </c>
      <c r="BM119">
        <v>0</v>
      </c>
      <c r="BN119">
        <v>25605</v>
      </c>
      <c r="BP119">
        <v>26608</v>
      </c>
      <c r="BQ119">
        <v>7657162</v>
      </c>
      <c r="BS119">
        <v>3617841</v>
      </c>
      <c r="BU119">
        <v>7487</v>
      </c>
      <c r="BV119">
        <v>1469690</v>
      </c>
      <c r="BW119">
        <v>1836833</v>
      </c>
      <c r="BX119">
        <v>105974</v>
      </c>
      <c r="BY119">
        <v>512688</v>
      </c>
      <c r="CA119">
        <v>29335</v>
      </c>
      <c r="CB119">
        <v>3830</v>
      </c>
      <c r="CC119">
        <v>73484</v>
      </c>
      <c r="CD119">
        <v>70698</v>
      </c>
      <c r="CE119">
        <v>70698</v>
      </c>
      <c r="CF119">
        <v>250000</v>
      </c>
      <c r="CI119">
        <v>250000</v>
      </c>
      <c r="CL119">
        <v>0</v>
      </c>
      <c r="CM119">
        <v>0</v>
      </c>
      <c r="CN119">
        <v>0</v>
      </c>
      <c r="CO119">
        <v>0</v>
      </c>
      <c r="CP119">
        <v>0</v>
      </c>
      <c r="CQ119">
        <v>168216926</v>
      </c>
      <c r="CS119" s="8">
        <v>504650780</v>
      </c>
      <c r="CT119" s="36">
        <f t="shared" si="6"/>
        <v>63721350</v>
      </c>
      <c r="CU119" s="36">
        <f t="shared" si="7"/>
        <v>60635720</v>
      </c>
      <c r="CV119" s="36">
        <f t="shared" si="8"/>
        <v>35881996</v>
      </c>
      <c r="CW119" s="36">
        <f t="shared" si="9"/>
        <v>7977860</v>
      </c>
      <c r="CX119" s="36">
        <f t="shared" si="10"/>
        <v>168216926</v>
      </c>
      <c r="CY119" s="4">
        <v>168216926</v>
      </c>
      <c r="CZ119" s="69">
        <f t="shared" si="11"/>
        <v>0</v>
      </c>
    </row>
    <row r="120" spans="1:104" x14ac:dyDescent="0.35">
      <c r="A120" s="15" t="s">
        <v>666</v>
      </c>
      <c r="B120" t="s">
        <v>666</v>
      </c>
      <c r="C120">
        <v>33439082</v>
      </c>
      <c r="D120">
        <v>28942422</v>
      </c>
      <c r="E120">
        <v>2370030</v>
      </c>
      <c r="F120">
        <v>2126630</v>
      </c>
      <c r="G120">
        <v>14024670</v>
      </c>
      <c r="H120">
        <v>4849637</v>
      </c>
      <c r="I120">
        <v>9151420</v>
      </c>
      <c r="J120">
        <v>23612</v>
      </c>
      <c r="K120">
        <v>0</v>
      </c>
      <c r="O120">
        <v>0</v>
      </c>
      <c r="Q120">
        <v>0</v>
      </c>
      <c r="R120">
        <v>4465240</v>
      </c>
      <c r="U120">
        <v>610462</v>
      </c>
      <c r="W120">
        <v>19455</v>
      </c>
      <c r="X120">
        <v>305881</v>
      </c>
      <c r="Y120">
        <v>0</v>
      </c>
      <c r="Z120">
        <v>1363</v>
      </c>
      <c r="AA120">
        <v>0</v>
      </c>
      <c r="AF120">
        <v>254478</v>
      </c>
      <c r="AJ120">
        <v>245815</v>
      </c>
      <c r="AK120">
        <v>14129</v>
      </c>
      <c r="AL120">
        <v>29315</v>
      </c>
      <c r="AM120">
        <v>0</v>
      </c>
      <c r="AQ120">
        <v>86977</v>
      </c>
      <c r="AR120">
        <v>1155729</v>
      </c>
      <c r="AT120">
        <v>652218</v>
      </c>
      <c r="AU120">
        <v>135477</v>
      </c>
      <c r="AV120">
        <v>939752</v>
      </c>
      <c r="AW120">
        <v>14190</v>
      </c>
      <c r="AY120">
        <v>1770570</v>
      </c>
      <c r="BA120">
        <v>3488</v>
      </c>
      <c r="BB120">
        <v>1580</v>
      </c>
      <c r="BC120">
        <v>918000</v>
      </c>
      <c r="BD120">
        <v>406674</v>
      </c>
      <c r="BG120">
        <v>0</v>
      </c>
      <c r="BH120">
        <v>5689</v>
      </c>
      <c r="BI120">
        <v>73158</v>
      </c>
      <c r="BJ120">
        <v>245000</v>
      </c>
      <c r="BM120">
        <v>0</v>
      </c>
      <c r="BN120">
        <v>0</v>
      </c>
      <c r="BP120">
        <v>116979</v>
      </c>
      <c r="BQ120">
        <v>8552866</v>
      </c>
      <c r="BS120">
        <v>962272</v>
      </c>
      <c r="BT120">
        <v>7186</v>
      </c>
      <c r="BV120">
        <v>403106</v>
      </c>
      <c r="BW120">
        <v>7043944</v>
      </c>
      <c r="BX120">
        <v>105729</v>
      </c>
      <c r="BY120">
        <v>2146</v>
      </c>
      <c r="CA120">
        <v>26151</v>
      </c>
      <c r="CC120">
        <v>2333</v>
      </c>
      <c r="CD120">
        <v>36557</v>
      </c>
      <c r="CE120">
        <v>36557</v>
      </c>
      <c r="CF120">
        <v>0</v>
      </c>
      <c r="CL120">
        <v>0</v>
      </c>
      <c r="CM120">
        <v>0</v>
      </c>
      <c r="CN120">
        <v>0</v>
      </c>
      <c r="CO120">
        <v>0</v>
      </c>
      <c r="CP120">
        <v>0</v>
      </c>
      <c r="CQ120">
        <v>62288984</v>
      </c>
      <c r="CS120" s="8">
        <v>186866953</v>
      </c>
      <c r="CT120" s="36">
        <f t="shared" si="6"/>
        <v>33439082</v>
      </c>
      <c r="CU120" s="36">
        <f t="shared" si="7"/>
        <v>14024670</v>
      </c>
      <c r="CV120" s="36">
        <f t="shared" si="8"/>
        <v>6235810</v>
      </c>
      <c r="CW120" s="36">
        <f t="shared" si="9"/>
        <v>8589423</v>
      </c>
      <c r="CX120" s="36">
        <f t="shared" si="10"/>
        <v>62288985</v>
      </c>
      <c r="CY120" s="4">
        <v>62288984</v>
      </c>
      <c r="CZ120" s="69">
        <f t="shared" si="11"/>
        <v>1</v>
      </c>
    </row>
    <row r="121" spans="1:104" x14ac:dyDescent="0.35">
      <c r="A121" s="15" t="s">
        <v>671</v>
      </c>
      <c r="B121" t="s">
        <v>671</v>
      </c>
      <c r="C121">
        <v>7420376</v>
      </c>
      <c r="D121">
        <v>6052253</v>
      </c>
      <c r="E121">
        <v>858969</v>
      </c>
      <c r="F121">
        <v>509154</v>
      </c>
      <c r="G121">
        <v>7780937</v>
      </c>
      <c r="H121">
        <v>5640541</v>
      </c>
      <c r="I121">
        <v>2114532</v>
      </c>
      <c r="J121">
        <v>25864</v>
      </c>
      <c r="K121">
        <v>1600000</v>
      </c>
      <c r="Q121">
        <v>1600000</v>
      </c>
      <c r="R121">
        <v>1404658</v>
      </c>
      <c r="U121">
        <v>205664</v>
      </c>
      <c r="Z121">
        <v>0</v>
      </c>
      <c r="AA121">
        <v>2309</v>
      </c>
      <c r="AF121">
        <v>181572</v>
      </c>
      <c r="AJ121">
        <v>131663</v>
      </c>
      <c r="AK121">
        <v>0</v>
      </c>
      <c r="AL121">
        <v>16295</v>
      </c>
      <c r="AQ121">
        <v>4022</v>
      </c>
      <c r="AR121">
        <v>250000</v>
      </c>
      <c r="AT121">
        <v>326109</v>
      </c>
      <c r="AU121">
        <v>22852</v>
      </c>
      <c r="AV121">
        <v>256393</v>
      </c>
      <c r="AW121">
        <v>7780</v>
      </c>
      <c r="AY121">
        <v>549635</v>
      </c>
      <c r="AZ121">
        <v>22317</v>
      </c>
      <c r="BA121">
        <v>0</v>
      </c>
      <c r="BB121">
        <v>0</v>
      </c>
      <c r="BC121">
        <v>140706</v>
      </c>
      <c r="BD121">
        <v>15474</v>
      </c>
      <c r="BG121">
        <v>0</v>
      </c>
      <c r="BH121">
        <v>27468</v>
      </c>
      <c r="BI121">
        <v>167240</v>
      </c>
      <c r="BJ121">
        <v>98000</v>
      </c>
      <c r="BK121">
        <v>4973</v>
      </c>
      <c r="BL121">
        <v>0</v>
      </c>
      <c r="BM121">
        <v>0</v>
      </c>
      <c r="BN121">
        <v>0</v>
      </c>
      <c r="BP121">
        <v>73456</v>
      </c>
      <c r="BQ121">
        <v>1914186</v>
      </c>
      <c r="BS121">
        <v>1131335</v>
      </c>
      <c r="BT121">
        <v>6855</v>
      </c>
      <c r="BU121">
        <v>6209</v>
      </c>
      <c r="BV121">
        <v>360483</v>
      </c>
      <c r="BW121">
        <v>252987</v>
      </c>
      <c r="BX121">
        <v>126600</v>
      </c>
      <c r="BZ121">
        <v>1989</v>
      </c>
      <c r="CB121">
        <v>11554</v>
      </c>
      <c r="CC121">
        <v>16173</v>
      </c>
      <c r="CD121">
        <v>23566</v>
      </c>
      <c r="CE121">
        <v>23566</v>
      </c>
      <c r="CF121">
        <v>7602</v>
      </c>
      <c r="CG121">
        <v>7602</v>
      </c>
      <c r="CL121">
        <v>0</v>
      </c>
      <c r="CN121">
        <v>0</v>
      </c>
      <c r="CO121">
        <v>0</v>
      </c>
      <c r="CQ121">
        <v>20700960</v>
      </c>
      <c r="CS121" s="8">
        <v>62102879</v>
      </c>
      <c r="CT121" s="36">
        <f t="shared" si="6"/>
        <v>7420376</v>
      </c>
      <c r="CU121" s="36">
        <f t="shared" si="7"/>
        <v>7780937</v>
      </c>
      <c r="CV121" s="36">
        <f t="shared" si="8"/>
        <v>3554293</v>
      </c>
      <c r="CW121" s="36">
        <f t="shared" si="9"/>
        <v>1945354</v>
      </c>
      <c r="CX121" s="36">
        <f t="shared" si="10"/>
        <v>20700960</v>
      </c>
      <c r="CY121" s="4">
        <v>20700960</v>
      </c>
      <c r="CZ121" s="69">
        <f t="shared" si="11"/>
        <v>0</v>
      </c>
    </row>
    <row r="122" spans="1:104" x14ac:dyDescent="0.35">
      <c r="A122" s="15" t="s">
        <v>676</v>
      </c>
      <c r="B122" t="s">
        <v>676</v>
      </c>
      <c r="C122">
        <v>40181724</v>
      </c>
      <c r="D122">
        <v>36499567</v>
      </c>
      <c r="E122">
        <v>1237103</v>
      </c>
      <c r="F122">
        <v>2445054</v>
      </c>
      <c r="G122">
        <v>19222052</v>
      </c>
      <c r="H122">
        <v>8881552</v>
      </c>
      <c r="I122">
        <v>10332339</v>
      </c>
      <c r="J122">
        <v>8161</v>
      </c>
      <c r="K122">
        <v>24160</v>
      </c>
      <c r="O122">
        <v>0</v>
      </c>
      <c r="Q122">
        <v>24160</v>
      </c>
      <c r="R122">
        <v>2546144</v>
      </c>
      <c r="U122">
        <v>574552</v>
      </c>
      <c r="Y122">
        <v>11065</v>
      </c>
      <c r="Z122">
        <v>1363</v>
      </c>
      <c r="AA122">
        <v>10848</v>
      </c>
      <c r="AF122">
        <v>108380</v>
      </c>
      <c r="AI122">
        <v>6770</v>
      </c>
      <c r="AJ122">
        <v>252717</v>
      </c>
      <c r="AK122">
        <v>31062</v>
      </c>
      <c r="AL122">
        <v>20369</v>
      </c>
      <c r="AQ122">
        <v>19703</v>
      </c>
      <c r="AR122">
        <v>836194</v>
      </c>
      <c r="AT122">
        <v>434812</v>
      </c>
      <c r="AU122">
        <v>238309</v>
      </c>
      <c r="AW122">
        <v>0</v>
      </c>
      <c r="AY122">
        <v>4909869</v>
      </c>
      <c r="BA122">
        <v>15377</v>
      </c>
      <c r="BB122">
        <v>1580</v>
      </c>
      <c r="BC122">
        <v>102360</v>
      </c>
      <c r="BD122">
        <v>59445</v>
      </c>
      <c r="BG122">
        <v>0</v>
      </c>
      <c r="BH122">
        <v>119692</v>
      </c>
      <c r="BI122">
        <v>4301698</v>
      </c>
      <c r="BJ122">
        <v>196000</v>
      </c>
      <c r="BK122">
        <v>8975</v>
      </c>
      <c r="BL122">
        <v>5533</v>
      </c>
      <c r="BM122">
        <v>0</v>
      </c>
      <c r="BN122">
        <v>9144</v>
      </c>
      <c r="BP122">
        <v>90065</v>
      </c>
      <c r="BQ122">
        <v>5147293</v>
      </c>
      <c r="BR122">
        <v>589</v>
      </c>
      <c r="BS122">
        <v>1103165</v>
      </c>
      <c r="BT122">
        <v>16940</v>
      </c>
      <c r="BU122">
        <v>404</v>
      </c>
      <c r="BV122">
        <v>1532975</v>
      </c>
      <c r="BW122">
        <v>2093465</v>
      </c>
      <c r="BX122">
        <v>127622</v>
      </c>
      <c r="BY122">
        <v>116916</v>
      </c>
      <c r="CA122">
        <v>133508</v>
      </c>
      <c r="CB122">
        <v>5301</v>
      </c>
      <c r="CC122">
        <v>16407</v>
      </c>
      <c r="CD122">
        <v>207146</v>
      </c>
      <c r="CE122">
        <v>207146</v>
      </c>
      <c r="CF122">
        <v>0</v>
      </c>
      <c r="CL122">
        <v>0</v>
      </c>
      <c r="CM122">
        <v>0</v>
      </c>
      <c r="CN122">
        <v>0</v>
      </c>
      <c r="CO122">
        <v>0</v>
      </c>
      <c r="CP122">
        <v>0</v>
      </c>
      <c r="CQ122">
        <v>72238388</v>
      </c>
      <c r="CS122" s="8">
        <v>216715163</v>
      </c>
      <c r="CT122" s="36">
        <f t="shared" si="6"/>
        <v>40181724</v>
      </c>
      <c r="CU122" s="36">
        <f t="shared" si="7"/>
        <v>19222052</v>
      </c>
      <c r="CV122" s="36">
        <f t="shared" si="8"/>
        <v>7480173</v>
      </c>
      <c r="CW122" s="36">
        <f t="shared" si="9"/>
        <v>5354439</v>
      </c>
      <c r="CX122" s="36">
        <f t="shared" si="10"/>
        <v>72238388</v>
      </c>
      <c r="CY122" s="4">
        <v>72238388</v>
      </c>
      <c r="CZ122" s="69">
        <f t="shared" si="11"/>
        <v>0</v>
      </c>
    </row>
    <row r="123" spans="1:104" x14ac:dyDescent="0.35">
      <c r="A123" s="15" t="s">
        <v>682</v>
      </c>
      <c r="B123" t="s">
        <v>682</v>
      </c>
      <c r="C123">
        <v>103991709</v>
      </c>
      <c r="D123">
        <v>89899257</v>
      </c>
      <c r="E123">
        <v>6030734</v>
      </c>
      <c r="F123">
        <v>8061717</v>
      </c>
      <c r="G123">
        <v>59774839</v>
      </c>
      <c r="H123">
        <v>34009744</v>
      </c>
      <c r="I123">
        <v>24639531</v>
      </c>
      <c r="J123">
        <v>1125565</v>
      </c>
      <c r="K123">
        <v>32027540</v>
      </c>
      <c r="Q123">
        <v>32027540</v>
      </c>
      <c r="R123">
        <v>16579195</v>
      </c>
      <c r="U123">
        <v>438458</v>
      </c>
      <c r="Z123">
        <v>17315</v>
      </c>
      <c r="AA123">
        <v>2954</v>
      </c>
      <c r="AB123">
        <v>0</v>
      </c>
      <c r="AC123">
        <v>5530</v>
      </c>
      <c r="AD123">
        <v>10653</v>
      </c>
      <c r="AF123">
        <v>2151976</v>
      </c>
      <c r="AI123">
        <v>1565</v>
      </c>
      <c r="AJ123">
        <v>714402</v>
      </c>
      <c r="AK123">
        <v>0</v>
      </c>
      <c r="AL123">
        <v>179926</v>
      </c>
      <c r="AM123">
        <v>0</v>
      </c>
      <c r="AO123">
        <v>90820</v>
      </c>
      <c r="AQ123">
        <v>161050</v>
      </c>
      <c r="AR123">
        <v>2075000</v>
      </c>
      <c r="AS123">
        <v>5</v>
      </c>
      <c r="AT123">
        <v>5326448</v>
      </c>
      <c r="AU123">
        <v>243580</v>
      </c>
      <c r="AV123">
        <v>5127856</v>
      </c>
      <c r="AW123">
        <v>31655</v>
      </c>
      <c r="AY123">
        <v>24469522</v>
      </c>
      <c r="BA123">
        <v>241201</v>
      </c>
      <c r="BB123">
        <v>0</v>
      </c>
      <c r="BC123">
        <v>1007564</v>
      </c>
      <c r="BD123">
        <v>58646</v>
      </c>
      <c r="BF123">
        <v>60079</v>
      </c>
      <c r="BG123">
        <v>0</v>
      </c>
      <c r="BH123">
        <v>12271839</v>
      </c>
      <c r="BI123">
        <v>8812078</v>
      </c>
      <c r="BJ123">
        <v>1960000</v>
      </c>
      <c r="BK123">
        <v>2407</v>
      </c>
      <c r="BM123">
        <v>0</v>
      </c>
      <c r="BP123">
        <v>55707</v>
      </c>
      <c r="BQ123">
        <v>15057135</v>
      </c>
      <c r="BS123">
        <v>7364162</v>
      </c>
      <c r="BT123">
        <v>4121</v>
      </c>
      <c r="BU123">
        <v>42784</v>
      </c>
      <c r="BV123">
        <v>444962</v>
      </c>
      <c r="BW123">
        <v>2007110</v>
      </c>
      <c r="BX123">
        <v>5033277</v>
      </c>
      <c r="BY123">
        <v>1144</v>
      </c>
      <c r="BZ123">
        <v>1989</v>
      </c>
      <c r="CA123">
        <v>145922</v>
      </c>
      <c r="CC123">
        <v>11664</v>
      </c>
      <c r="CD123">
        <v>146109</v>
      </c>
      <c r="CE123">
        <v>146109</v>
      </c>
      <c r="CF123">
        <v>5212500</v>
      </c>
      <c r="CL123">
        <v>0</v>
      </c>
      <c r="CM123">
        <v>975000</v>
      </c>
      <c r="CN123">
        <v>1575000</v>
      </c>
      <c r="CO123">
        <v>712500</v>
      </c>
      <c r="CP123">
        <v>1950000</v>
      </c>
      <c r="CQ123">
        <v>257258549</v>
      </c>
      <c r="CS123" s="8">
        <v>771775644</v>
      </c>
      <c r="CT123" s="36">
        <f t="shared" si="6"/>
        <v>103991709</v>
      </c>
      <c r="CU123" s="36">
        <f t="shared" si="7"/>
        <v>59774839</v>
      </c>
      <c r="CV123" s="36">
        <f t="shared" si="8"/>
        <v>73076257</v>
      </c>
      <c r="CW123" s="36">
        <f t="shared" si="9"/>
        <v>20415744</v>
      </c>
      <c r="CX123" s="36">
        <f t="shared" si="10"/>
        <v>257258549</v>
      </c>
      <c r="CY123" s="4">
        <v>257258549</v>
      </c>
      <c r="CZ123" s="69">
        <f t="shared" si="11"/>
        <v>0</v>
      </c>
    </row>
    <row r="124" spans="1:104" x14ac:dyDescent="0.35">
      <c r="A124" s="15" t="s">
        <v>689</v>
      </c>
      <c r="B124" t="s">
        <v>689</v>
      </c>
      <c r="C124">
        <v>43253852</v>
      </c>
      <c r="D124">
        <v>38199788</v>
      </c>
      <c r="E124">
        <v>2309385</v>
      </c>
      <c r="F124">
        <v>2744679</v>
      </c>
      <c r="G124">
        <v>29848826</v>
      </c>
      <c r="H124">
        <v>19703891</v>
      </c>
      <c r="I124">
        <v>10137271</v>
      </c>
      <c r="J124">
        <v>7664</v>
      </c>
      <c r="K124">
        <v>6800000</v>
      </c>
      <c r="N124">
        <v>400000</v>
      </c>
      <c r="Q124">
        <v>6400000</v>
      </c>
      <c r="R124">
        <v>2129380</v>
      </c>
      <c r="U124">
        <v>293584</v>
      </c>
      <c r="Z124">
        <v>0</v>
      </c>
      <c r="AA124">
        <v>0</v>
      </c>
      <c r="AB124">
        <v>0</v>
      </c>
      <c r="AF124">
        <v>137425</v>
      </c>
      <c r="AJ124">
        <v>43411</v>
      </c>
      <c r="AK124">
        <v>1929</v>
      </c>
      <c r="AL124">
        <v>16252</v>
      </c>
      <c r="AP124">
        <v>40514</v>
      </c>
      <c r="AQ124">
        <v>0</v>
      </c>
      <c r="AR124">
        <v>338559</v>
      </c>
      <c r="AT124">
        <v>434812</v>
      </c>
      <c r="AU124">
        <v>139180</v>
      </c>
      <c r="AV124">
        <v>683714</v>
      </c>
      <c r="AW124">
        <v>0</v>
      </c>
      <c r="AY124">
        <v>2148380</v>
      </c>
      <c r="BA124">
        <v>559266</v>
      </c>
      <c r="BB124">
        <v>0</v>
      </c>
      <c r="BC124">
        <v>1192500</v>
      </c>
      <c r="BD124">
        <v>26297</v>
      </c>
      <c r="BF124">
        <v>2872</v>
      </c>
      <c r="BG124">
        <v>0</v>
      </c>
      <c r="BH124">
        <v>18623</v>
      </c>
      <c r="BI124">
        <v>151243</v>
      </c>
      <c r="BJ124">
        <v>196000</v>
      </c>
      <c r="BM124">
        <v>0</v>
      </c>
      <c r="BN124">
        <v>1580</v>
      </c>
      <c r="BQ124">
        <v>3686147</v>
      </c>
      <c r="BS124">
        <v>1129729</v>
      </c>
      <c r="BU124">
        <v>3090</v>
      </c>
      <c r="BV124">
        <v>756685</v>
      </c>
      <c r="BW124">
        <v>1290499</v>
      </c>
      <c r="BX124">
        <v>168638</v>
      </c>
      <c r="BY124">
        <v>214575</v>
      </c>
      <c r="BZ124">
        <v>2486</v>
      </c>
      <c r="CA124">
        <v>31358</v>
      </c>
      <c r="CC124">
        <v>89087</v>
      </c>
      <c r="CD124">
        <v>0</v>
      </c>
      <c r="CE124">
        <v>0</v>
      </c>
      <c r="CF124">
        <v>125000</v>
      </c>
      <c r="CI124">
        <v>125000</v>
      </c>
      <c r="CL124">
        <v>0</v>
      </c>
      <c r="CM124">
        <v>0</v>
      </c>
      <c r="CN124">
        <v>0</v>
      </c>
      <c r="CO124">
        <v>0</v>
      </c>
      <c r="CP124">
        <v>0</v>
      </c>
      <c r="CQ124">
        <v>87991585</v>
      </c>
      <c r="CS124" s="8">
        <v>263974756</v>
      </c>
      <c r="CT124" s="36">
        <f t="shared" si="6"/>
        <v>43253852</v>
      </c>
      <c r="CU124" s="36">
        <f t="shared" si="7"/>
        <v>29848826</v>
      </c>
      <c r="CV124" s="36">
        <f t="shared" si="8"/>
        <v>11077760</v>
      </c>
      <c r="CW124" s="36">
        <f t="shared" si="9"/>
        <v>3811147</v>
      </c>
      <c r="CX124" s="36">
        <f t="shared" si="10"/>
        <v>87991585</v>
      </c>
      <c r="CY124" s="4">
        <v>87991585</v>
      </c>
      <c r="CZ124" s="69">
        <f t="shared" si="11"/>
        <v>0</v>
      </c>
    </row>
    <row r="125" spans="1:104" x14ac:dyDescent="0.35">
      <c r="A125" s="15" t="s">
        <v>694</v>
      </c>
      <c r="B125" t="s">
        <v>694</v>
      </c>
      <c r="C125">
        <v>76605049</v>
      </c>
      <c r="D125">
        <v>62540276</v>
      </c>
      <c r="E125">
        <v>7867669</v>
      </c>
      <c r="F125">
        <v>6197104</v>
      </c>
      <c r="G125">
        <v>52713142</v>
      </c>
      <c r="H125">
        <v>27513696</v>
      </c>
      <c r="I125">
        <v>25143785</v>
      </c>
      <c r="J125">
        <v>55661</v>
      </c>
      <c r="K125">
        <v>20800000</v>
      </c>
      <c r="Q125">
        <v>20800000</v>
      </c>
      <c r="R125">
        <v>13073163</v>
      </c>
      <c r="U125">
        <v>186870</v>
      </c>
      <c r="X125">
        <v>292600</v>
      </c>
      <c r="Z125">
        <v>0</v>
      </c>
      <c r="AA125">
        <v>3163</v>
      </c>
      <c r="AB125">
        <v>0</v>
      </c>
      <c r="AC125">
        <v>8547</v>
      </c>
      <c r="AF125">
        <v>1399515</v>
      </c>
      <c r="AI125">
        <v>2262</v>
      </c>
      <c r="AJ125">
        <v>962927</v>
      </c>
      <c r="AK125">
        <v>37034</v>
      </c>
      <c r="AL125">
        <v>12900</v>
      </c>
      <c r="AQ125">
        <v>34170</v>
      </c>
      <c r="AR125">
        <v>1981942</v>
      </c>
      <c r="AT125">
        <v>4674230</v>
      </c>
      <c r="AU125">
        <v>58432</v>
      </c>
      <c r="AV125">
        <v>3418571</v>
      </c>
      <c r="AY125">
        <v>29572427</v>
      </c>
      <c r="AZ125">
        <v>11158</v>
      </c>
      <c r="BA125">
        <v>12209</v>
      </c>
      <c r="BB125">
        <v>1056</v>
      </c>
      <c r="BC125">
        <v>576000</v>
      </c>
      <c r="BD125">
        <v>147541</v>
      </c>
      <c r="BF125">
        <v>12290</v>
      </c>
      <c r="BG125">
        <v>0</v>
      </c>
      <c r="BH125">
        <v>14217935</v>
      </c>
      <c r="BI125">
        <v>13336207</v>
      </c>
      <c r="BJ125">
        <v>1176000</v>
      </c>
      <c r="BL125">
        <v>3410</v>
      </c>
      <c r="BM125">
        <v>0</v>
      </c>
      <c r="BN125">
        <v>0</v>
      </c>
      <c r="BP125">
        <v>78620</v>
      </c>
      <c r="BQ125">
        <v>8667522</v>
      </c>
      <c r="BS125">
        <v>3766871</v>
      </c>
      <c r="BT125">
        <v>34783</v>
      </c>
      <c r="BU125">
        <v>2424</v>
      </c>
      <c r="BW125">
        <v>4085590</v>
      </c>
      <c r="BX125">
        <v>407099</v>
      </c>
      <c r="BY125">
        <v>359911</v>
      </c>
      <c r="BZ125">
        <v>7954</v>
      </c>
      <c r="CB125">
        <v>2889</v>
      </c>
      <c r="CD125">
        <v>401548</v>
      </c>
      <c r="CE125">
        <v>401548</v>
      </c>
      <c r="CF125">
        <v>8066250</v>
      </c>
      <c r="CI125">
        <v>375000</v>
      </c>
      <c r="CL125">
        <v>0</v>
      </c>
      <c r="CM125">
        <v>1462500</v>
      </c>
      <c r="CN125">
        <v>2835000</v>
      </c>
      <c r="CO125">
        <v>468750</v>
      </c>
      <c r="CP125">
        <v>2925000</v>
      </c>
      <c r="CQ125">
        <v>209899100</v>
      </c>
      <c r="CS125" s="8">
        <v>629697300</v>
      </c>
      <c r="CT125" s="36">
        <f t="shared" si="6"/>
        <v>76605049</v>
      </c>
      <c r="CU125" s="36">
        <f t="shared" si="7"/>
        <v>52713142</v>
      </c>
      <c r="CV125" s="36">
        <f t="shared" si="8"/>
        <v>63445590</v>
      </c>
      <c r="CW125" s="36">
        <f t="shared" si="9"/>
        <v>17135320</v>
      </c>
      <c r="CX125" s="36">
        <f t="shared" si="10"/>
        <v>209899101</v>
      </c>
      <c r="CY125" s="4">
        <v>209899100</v>
      </c>
      <c r="CZ125" s="69">
        <f t="shared" si="11"/>
        <v>1</v>
      </c>
    </row>
    <row r="126" spans="1:104" x14ac:dyDescent="0.35">
      <c r="A126" s="15" t="s">
        <v>702</v>
      </c>
      <c r="B126" t="s">
        <v>702</v>
      </c>
      <c r="C126">
        <v>2622192</v>
      </c>
      <c r="D126">
        <v>2129154</v>
      </c>
      <c r="E126">
        <v>263113</v>
      </c>
      <c r="F126">
        <v>229925</v>
      </c>
      <c r="G126">
        <v>3351157</v>
      </c>
      <c r="H126">
        <v>2369603</v>
      </c>
      <c r="I126">
        <v>850486</v>
      </c>
      <c r="J126">
        <v>131067</v>
      </c>
      <c r="K126">
        <v>800000</v>
      </c>
      <c r="Q126">
        <v>800000</v>
      </c>
      <c r="R126">
        <v>720362</v>
      </c>
      <c r="U126">
        <v>50600</v>
      </c>
      <c r="Z126">
        <v>5763</v>
      </c>
      <c r="AA126">
        <v>3078</v>
      </c>
      <c r="AF126">
        <v>137088</v>
      </c>
      <c r="AJ126">
        <v>37542</v>
      </c>
      <c r="AK126">
        <v>0</v>
      </c>
      <c r="AL126">
        <v>6111</v>
      </c>
      <c r="AQ126">
        <v>12066</v>
      </c>
      <c r="AR126">
        <v>350000</v>
      </c>
      <c r="AT126">
        <v>108703</v>
      </c>
      <c r="AU126">
        <v>1632</v>
      </c>
      <c r="AW126">
        <v>7780</v>
      </c>
      <c r="AY126">
        <v>96641</v>
      </c>
      <c r="BB126">
        <v>0</v>
      </c>
      <c r="BC126">
        <v>0</v>
      </c>
      <c r="BD126">
        <v>0</v>
      </c>
      <c r="BF126">
        <v>41242</v>
      </c>
      <c r="BG126">
        <v>0</v>
      </c>
      <c r="BH126">
        <v>1774</v>
      </c>
      <c r="BI126">
        <v>0</v>
      </c>
      <c r="BJ126">
        <v>49000</v>
      </c>
      <c r="BM126">
        <v>0</v>
      </c>
      <c r="BP126">
        <v>4625</v>
      </c>
      <c r="BQ126">
        <v>147032</v>
      </c>
      <c r="BS126">
        <v>25942</v>
      </c>
      <c r="BW126">
        <v>105837</v>
      </c>
      <c r="BZ126">
        <v>13504</v>
      </c>
      <c r="CC126">
        <v>1750</v>
      </c>
      <c r="CF126">
        <v>0</v>
      </c>
      <c r="CL126">
        <v>0</v>
      </c>
      <c r="CN126">
        <v>0</v>
      </c>
      <c r="CO126">
        <v>0</v>
      </c>
      <c r="CQ126">
        <v>7737383</v>
      </c>
      <c r="CS126" s="8">
        <v>23212152</v>
      </c>
      <c r="CT126" s="36">
        <f t="shared" si="6"/>
        <v>2622192</v>
      </c>
      <c r="CU126" s="36">
        <f t="shared" si="7"/>
        <v>3351157</v>
      </c>
      <c r="CV126" s="36">
        <f t="shared" si="8"/>
        <v>1617003</v>
      </c>
      <c r="CW126" s="36">
        <f t="shared" si="9"/>
        <v>147032</v>
      </c>
      <c r="CX126" s="36">
        <f t="shared" si="10"/>
        <v>7737384</v>
      </c>
      <c r="CY126" s="4">
        <v>7737383</v>
      </c>
      <c r="CZ126" s="69">
        <f t="shared" si="11"/>
        <v>1</v>
      </c>
    </row>
    <row r="127" spans="1:104" x14ac:dyDescent="0.35">
      <c r="A127" s="15" t="s">
        <v>706</v>
      </c>
      <c r="B127" t="s">
        <v>706</v>
      </c>
      <c r="C127">
        <v>183935723</v>
      </c>
      <c r="D127">
        <v>157246211</v>
      </c>
      <c r="E127">
        <v>14620613</v>
      </c>
      <c r="F127">
        <v>12068899</v>
      </c>
      <c r="G127">
        <v>110885485</v>
      </c>
      <c r="H127">
        <v>72136767</v>
      </c>
      <c r="I127">
        <v>38305604</v>
      </c>
      <c r="J127">
        <v>443115</v>
      </c>
      <c r="K127">
        <v>14857960</v>
      </c>
      <c r="L127">
        <v>9660</v>
      </c>
      <c r="N127">
        <v>400000</v>
      </c>
      <c r="Q127">
        <v>14448300</v>
      </c>
      <c r="R127">
        <v>3756824</v>
      </c>
      <c r="U127">
        <v>2144394</v>
      </c>
      <c r="Z127">
        <v>24533</v>
      </c>
      <c r="AA127">
        <v>0</v>
      </c>
      <c r="AB127">
        <v>20307</v>
      </c>
      <c r="AF127">
        <v>203618</v>
      </c>
      <c r="AI127">
        <v>22539</v>
      </c>
      <c r="AJ127">
        <v>113042</v>
      </c>
      <c r="AK127">
        <v>1929</v>
      </c>
      <c r="AL127">
        <v>19408</v>
      </c>
      <c r="AQ127">
        <v>0</v>
      </c>
      <c r="AR127">
        <v>687242</v>
      </c>
      <c r="AT127">
        <v>0</v>
      </c>
      <c r="AU127">
        <v>434347</v>
      </c>
      <c r="AV127">
        <v>85464</v>
      </c>
      <c r="AW127">
        <v>0</v>
      </c>
      <c r="AY127">
        <v>24429929</v>
      </c>
      <c r="AZ127">
        <v>11158</v>
      </c>
      <c r="BA127">
        <v>0</v>
      </c>
      <c r="BB127">
        <v>0</v>
      </c>
      <c r="BC127">
        <v>2236660</v>
      </c>
      <c r="BD127">
        <v>94592</v>
      </c>
      <c r="BF127">
        <v>25573</v>
      </c>
      <c r="BG127">
        <v>0</v>
      </c>
      <c r="BH127">
        <v>21058340</v>
      </c>
      <c r="BI127">
        <v>123292</v>
      </c>
      <c r="BJ127">
        <v>827858</v>
      </c>
      <c r="BL127">
        <v>2766</v>
      </c>
      <c r="BM127">
        <v>0</v>
      </c>
      <c r="BN127">
        <v>31591</v>
      </c>
      <c r="BP127">
        <v>18097</v>
      </c>
      <c r="BQ127">
        <v>9607822</v>
      </c>
      <c r="BR127">
        <v>589</v>
      </c>
      <c r="BS127">
        <v>3937497</v>
      </c>
      <c r="BT127">
        <v>5876</v>
      </c>
      <c r="BU127">
        <v>357</v>
      </c>
      <c r="BV127">
        <v>1846068</v>
      </c>
      <c r="BW127">
        <v>3258752</v>
      </c>
      <c r="BX127">
        <v>46129</v>
      </c>
      <c r="BY127">
        <v>342814</v>
      </c>
      <c r="CA127">
        <v>149911</v>
      </c>
      <c r="CC127">
        <v>19829</v>
      </c>
      <c r="CD127">
        <v>56660</v>
      </c>
      <c r="CE127">
        <v>56660</v>
      </c>
      <c r="CF127">
        <v>7316204</v>
      </c>
      <c r="CG127">
        <v>115204</v>
      </c>
      <c r="CI127">
        <v>250000</v>
      </c>
      <c r="CL127">
        <v>0</v>
      </c>
      <c r="CM127">
        <v>1680000</v>
      </c>
      <c r="CN127">
        <v>966000</v>
      </c>
      <c r="CO127">
        <v>945000</v>
      </c>
      <c r="CP127">
        <v>3360000</v>
      </c>
      <c r="CQ127">
        <v>354846607</v>
      </c>
      <c r="CS127" s="8">
        <v>1064539819</v>
      </c>
      <c r="CT127" s="36">
        <f t="shared" si="6"/>
        <v>183935723</v>
      </c>
      <c r="CU127" s="36">
        <f t="shared" si="7"/>
        <v>110885485</v>
      </c>
      <c r="CV127" s="36">
        <f t="shared" si="8"/>
        <v>43044713</v>
      </c>
      <c r="CW127" s="36">
        <f t="shared" si="9"/>
        <v>16980686</v>
      </c>
      <c r="CX127" s="36">
        <f t="shared" si="10"/>
        <v>354846607</v>
      </c>
      <c r="CY127" s="4">
        <v>354846607</v>
      </c>
      <c r="CZ127" s="69">
        <f t="shared" si="11"/>
        <v>0</v>
      </c>
    </row>
    <row r="128" spans="1:104" x14ac:dyDescent="0.35">
      <c r="A128" s="15" t="s">
        <v>713</v>
      </c>
      <c r="B128" t="s">
        <v>713</v>
      </c>
      <c r="C128">
        <v>54457474</v>
      </c>
      <c r="D128">
        <v>47813686</v>
      </c>
      <c r="E128">
        <v>2635926</v>
      </c>
      <c r="F128">
        <v>4007863</v>
      </c>
      <c r="G128">
        <v>45206286</v>
      </c>
      <c r="H128">
        <v>26815074</v>
      </c>
      <c r="I128">
        <v>18370396</v>
      </c>
      <c r="J128">
        <v>20816</v>
      </c>
      <c r="K128">
        <v>0</v>
      </c>
      <c r="Q128">
        <v>0</v>
      </c>
      <c r="R128">
        <v>2968373</v>
      </c>
      <c r="U128">
        <v>596952</v>
      </c>
      <c r="Z128">
        <v>0</v>
      </c>
      <c r="AA128">
        <v>5088</v>
      </c>
      <c r="AB128">
        <v>0</v>
      </c>
      <c r="AF128">
        <v>657906</v>
      </c>
      <c r="AI128">
        <v>4508</v>
      </c>
      <c r="AJ128">
        <v>519571</v>
      </c>
      <c r="AK128">
        <v>0</v>
      </c>
      <c r="AL128">
        <v>78081</v>
      </c>
      <c r="AQ128">
        <v>135075</v>
      </c>
      <c r="AR128">
        <v>634240</v>
      </c>
      <c r="AS128">
        <v>5</v>
      </c>
      <c r="AT128">
        <v>0</v>
      </c>
      <c r="AU128">
        <v>336948</v>
      </c>
      <c r="AV128">
        <v>0</v>
      </c>
      <c r="AW128">
        <v>0</v>
      </c>
      <c r="AY128">
        <v>7114188</v>
      </c>
      <c r="BA128">
        <v>7481</v>
      </c>
      <c r="BB128">
        <v>0</v>
      </c>
      <c r="BC128">
        <v>15701</v>
      </c>
      <c r="BD128">
        <v>15778</v>
      </c>
      <c r="BF128">
        <v>5744</v>
      </c>
      <c r="BG128">
        <v>0</v>
      </c>
      <c r="BH128">
        <v>6958824</v>
      </c>
      <c r="BI128">
        <v>0</v>
      </c>
      <c r="BJ128">
        <v>98000</v>
      </c>
      <c r="BL128">
        <v>5533</v>
      </c>
      <c r="BM128">
        <v>0</v>
      </c>
      <c r="BN128">
        <v>0</v>
      </c>
      <c r="BP128">
        <v>7127</v>
      </c>
      <c r="BQ128">
        <v>5080596</v>
      </c>
      <c r="BS128">
        <v>2024844</v>
      </c>
      <c r="BT128">
        <v>1959</v>
      </c>
      <c r="BV128">
        <v>1311752</v>
      </c>
      <c r="BW128">
        <v>1275578</v>
      </c>
      <c r="BY128">
        <v>425321</v>
      </c>
      <c r="CA128">
        <v>41142</v>
      </c>
      <c r="CD128">
        <v>113117</v>
      </c>
      <c r="CE128">
        <v>113117</v>
      </c>
      <c r="CF128">
        <v>8551500</v>
      </c>
      <c r="CL128">
        <v>0</v>
      </c>
      <c r="CM128">
        <v>1695000</v>
      </c>
      <c r="CN128">
        <v>2499000</v>
      </c>
      <c r="CO128">
        <v>922500</v>
      </c>
      <c r="CP128">
        <v>3435000</v>
      </c>
      <c r="CQ128">
        <v>123491534</v>
      </c>
      <c r="CS128" s="8">
        <v>370474604</v>
      </c>
      <c r="CT128" s="36">
        <f t="shared" si="6"/>
        <v>54457474</v>
      </c>
      <c r="CU128" s="36">
        <f t="shared" si="7"/>
        <v>45206286</v>
      </c>
      <c r="CV128" s="36">
        <f t="shared" si="8"/>
        <v>10082561</v>
      </c>
      <c r="CW128" s="36">
        <f t="shared" si="9"/>
        <v>13745213</v>
      </c>
      <c r="CX128" s="36">
        <f t="shared" si="10"/>
        <v>123491534</v>
      </c>
      <c r="CY128" s="4">
        <v>123491534</v>
      </c>
      <c r="CZ128" s="69">
        <f t="shared" si="11"/>
        <v>0</v>
      </c>
    </row>
    <row r="129" spans="1:104" x14ac:dyDescent="0.35">
      <c r="A129" s="15" t="s">
        <v>717</v>
      </c>
      <c r="B129" t="s">
        <v>717</v>
      </c>
      <c r="C129">
        <v>51690009</v>
      </c>
      <c r="D129">
        <v>42839425</v>
      </c>
      <c r="E129">
        <v>4583793</v>
      </c>
      <c r="F129">
        <v>4266791</v>
      </c>
      <c r="G129">
        <v>46605081</v>
      </c>
      <c r="H129">
        <v>28713924</v>
      </c>
      <c r="I129">
        <v>17747512</v>
      </c>
      <c r="J129">
        <v>143647</v>
      </c>
      <c r="K129">
        <v>0</v>
      </c>
      <c r="Q129">
        <v>0</v>
      </c>
      <c r="R129">
        <v>3006761</v>
      </c>
      <c r="U129">
        <v>1036255</v>
      </c>
      <c r="Z129">
        <v>0</v>
      </c>
      <c r="AA129">
        <v>3848</v>
      </c>
      <c r="AB129">
        <v>0</v>
      </c>
      <c r="AF129">
        <v>544716</v>
      </c>
      <c r="AJ129">
        <v>643481</v>
      </c>
      <c r="AK129">
        <v>400</v>
      </c>
      <c r="AL129">
        <v>33269</v>
      </c>
      <c r="AP129">
        <v>0</v>
      </c>
      <c r="AQ129">
        <v>0</v>
      </c>
      <c r="AR129">
        <v>440545</v>
      </c>
      <c r="AS129">
        <v>5</v>
      </c>
      <c r="AT129">
        <v>0</v>
      </c>
      <c r="AU129">
        <v>296462</v>
      </c>
      <c r="AV129">
        <v>0</v>
      </c>
      <c r="AW129">
        <v>7780</v>
      </c>
      <c r="AY129">
        <v>7175461</v>
      </c>
      <c r="BA129">
        <v>5233</v>
      </c>
      <c r="BB129">
        <v>0</v>
      </c>
      <c r="BC129">
        <v>1188000</v>
      </c>
      <c r="BD129">
        <v>279526</v>
      </c>
      <c r="BG129">
        <v>0</v>
      </c>
      <c r="BH129">
        <v>5146646</v>
      </c>
      <c r="BI129">
        <v>201233</v>
      </c>
      <c r="BJ129">
        <v>301513</v>
      </c>
      <c r="BL129">
        <v>8943</v>
      </c>
      <c r="BM129">
        <v>0</v>
      </c>
      <c r="BN129">
        <v>0</v>
      </c>
      <c r="BP129">
        <v>44367</v>
      </c>
      <c r="BQ129">
        <v>3905872</v>
      </c>
      <c r="BS129">
        <v>1525824</v>
      </c>
      <c r="BT129">
        <v>1959</v>
      </c>
      <c r="BU129">
        <v>7101</v>
      </c>
      <c r="BV129">
        <v>112582</v>
      </c>
      <c r="BW129">
        <v>2003163</v>
      </c>
      <c r="BX129">
        <v>226052</v>
      </c>
      <c r="BY129">
        <v>143</v>
      </c>
      <c r="BZ129">
        <v>5966</v>
      </c>
      <c r="CB129">
        <v>770</v>
      </c>
      <c r="CC129">
        <v>22313</v>
      </c>
      <c r="CD129">
        <v>108404</v>
      </c>
      <c r="CE129">
        <v>108404</v>
      </c>
      <c r="CF129">
        <v>2544891</v>
      </c>
      <c r="CG129">
        <v>7602</v>
      </c>
      <c r="CI129">
        <v>77289</v>
      </c>
      <c r="CL129">
        <v>0</v>
      </c>
      <c r="CM129">
        <v>431250</v>
      </c>
      <c r="CN129">
        <v>735000</v>
      </c>
      <c r="CO129">
        <v>431250</v>
      </c>
      <c r="CP129">
        <v>862500</v>
      </c>
      <c r="CQ129">
        <v>115036480</v>
      </c>
      <c r="CS129" s="8">
        <v>345109441</v>
      </c>
      <c r="CT129" s="36">
        <f t="shared" si="6"/>
        <v>51690009</v>
      </c>
      <c r="CU129" s="36">
        <f t="shared" si="7"/>
        <v>46605081</v>
      </c>
      <c r="CV129" s="36">
        <f t="shared" si="8"/>
        <v>10182222</v>
      </c>
      <c r="CW129" s="36">
        <f t="shared" si="9"/>
        <v>6559167</v>
      </c>
      <c r="CX129" s="36">
        <f t="shared" si="10"/>
        <v>115036479</v>
      </c>
      <c r="CY129" s="4">
        <v>115036480</v>
      </c>
      <c r="CZ129" s="69">
        <f t="shared" si="11"/>
        <v>-1</v>
      </c>
    </row>
    <row r="130" spans="1:104" x14ac:dyDescent="0.35">
      <c r="A130" s="15" t="s">
        <v>723</v>
      </c>
      <c r="B130" t="s">
        <v>723</v>
      </c>
      <c r="C130">
        <v>27206737</v>
      </c>
      <c r="D130">
        <v>23185366</v>
      </c>
      <c r="E130">
        <v>2766096</v>
      </c>
      <c r="F130">
        <v>1255274</v>
      </c>
      <c r="G130">
        <v>20460754</v>
      </c>
      <c r="H130">
        <v>12168197</v>
      </c>
      <c r="I130">
        <v>8274337</v>
      </c>
      <c r="J130">
        <v>18220</v>
      </c>
      <c r="K130">
        <v>4800000</v>
      </c>
      <c r="Q130">
        <v>4800000</v>
      </c>
      <c r="R130">
        <v>2652878</v>
      </c>
      <c r="U130">
        <v>465080</v>
      </c>
      <c r="Z130">
        <v>0</v>
      </c>
      <c r="AA130">
        <v>0</v>
      </c>
      <c r="AB130">
        <v>0</v>
      </c>
      <c r="AC130">
        <v>16591</v>
      </c>
      <c r="AF130">
        <v>388206</v>
      </c>
      <c r="AJ130">
        <v>322840</v>
      </c>
      <c r="AK130">
        <v>0</v>
      </c>
      <c r="AL130">
        <v>15616</v>
      </c>
      <c r="AO130">
        <v>0</v>
      </c>
      <c r="AQ130">
        <v>0</v>
      </c>
      <c r="AR130">
        <v>450587</v>
      </c>
      <c r="AT130">
        <v>326109</v>
      </c>
      <c r="AU130">
        <v>155064</v>
      </c>
      <c r="AV130">
        <v>512786</v>
      </c>
      <c r="AY130">
        <v>1057771</v>
      </c>
      <c r="BA130">
        <v>87842</v>
      </c>
      <c r="BB130">
        <v>0</v>
      </c>
      <c r="BC130">
        <v>804349</v>
      </c>
      <c r="BD130">
        <v>0</v>
      </c>
      <c r="BG130">
        <v>0</v>
      </c>
      <c r="BH130">
        <v>15962</v>
      </c>
      <c r="BI130">
        <v>0</v>
      </c>
      <c r="BJ130">
        <v>147000</v>
      </c>
      <c r="BM130">
        <v>0</v>
      </c>
      <c r="BN130">
        <v>0</v>
      </c>
      <c r="BP130">
        <v>2619</v>
      </c>
      <c r="BQ130">
        <v>2391263</v>
      </c>
      <c r="BS130">
        <v>553715</v>
      </c>
      <c r="BU130">
        <v>2377</v>
      </c>
      <c r="BV130">
        <v>750460</v>
      </c>
      <c r="BW130">
        <v>890168</v>
      </c>
      <c r="BX130">
        <v>108575</v>
      </c>
      <c r="BZ130">
        <v>21206</v>
      </c>
      <c r="CA130">
        <v>47176</v>
      </c>
      <c r="CB130">
        <v>2606</v>
      </c>
      <c r="CC130">
        <v>14981</v>
      </c>
      <c r="CD130">
        <v>108404</v>
      </c>
      <c r="CE130">
        <v>108404</v>
      </c>
      <c r="CF130">
        <v>0</v>
      </c>
      <c r="CL130">
        <v>0</v>
      </c>
      <c r="CN130">
        <v>0</v>
      </c>
      <c r="CO130">
        <v>0</v>
      </c>
      <c r="CQ130">
        <v>58677806</v>
      </c>
      <c r="CS130" s="8">
        <v>176033422</v>
      </c>
      <c r="CT130" s="36">
        <f t="shared" si="6"/>
        <v>27206737</v>
      </c>
      <c r="CU130" s="36">
        <f t="shared" si="7"/>
        <v>20460754</v>
      </c>
      <c r="CV130" s="36">
        <f t="shared" si="8"/>
        <v>8510649</v>
      </c>
      <c r="CW130" s="36">
        <f t="shared" si="9"/>
        <v>2499667</v>
      </c>
      <c r="CX130" s="36">
        <f t="shared" si="10"/>
        <v>58677807</v>
      </c>
      <c r="CY130" s="4">
        <v>58677806</v>
      </c>
      <c r="CZ130" s="69">
        <f t="shared" si="11"/>
        <v>1</v>
      </c>
    </row>
    <row r="131" spans="1:104" x14ac:dyDescent="0.35">
      <c r="A131" s="15" t="s">
        <v>726</v>
      </c>
      <c r="B131" t="s">
        <v>726</v>
      </c>
      <c r="C131">
        <v>62686285</v>
      </c>
      <c r="D131">
        <v>54641880</v>
      </c>
      <c r="E131">
        <v>4373050</v>
      </c>
      <c r="F131">
        <v>3671354</v>
      </c>
      <c r="G131">
        <v>45507070</v>
      </c>
      <c r="H131">
        <v>27211220</v>
      </c>
      <c r="I131">
        <v>18269773</v>
      </c>
      <c r="J131">
        <v>26077</v>
      </c>
      <c r="K131">
        <v>800000</v>
      </c>
      <c r="Q131">
        <v>800000</v>
      </c>
      <c r="R131">
        <v>3801757</v>
      </c>
      <c r="U131">
        <v>817757</v>
      </c>
      <c r="Y131">
        <v>0</v>
      </c>
      <c r="Z131">
        <v>14384</v>
      </c>
      <c r="AA131">
        <v>8465</v>
      </c>
      <c r="AB131">
        <v>0</v>
      </c>
      <c r="AF131">
        <v>1485347</v>
      </c>
      <c r="AJ131">
        <v>537162</v>
      </c>
      <c r="AK131">
        <v>7833</v>
      </c>
      <c r="AL131">
        <v>105240</v>
      </c>
      <c r="AM131">
        <v>0</v>
      </c>
      <c r="AQ131">
        <v>118651</v>
      </c>
      <c r="AR131">
        <v>333513</v>
      </c>
      <c r="AS131">
        <v>0</v>
      </c>
      <c r="AT131">
        <v>0</v>
      </c>
      <c r="AU131">
        <v>365625</v>
      </c>
      <c r="AV131">
        <v>0</v>
      </c>
      <c r="AW131">
        <v>7780</v>
      </c>
      <c r="AX131">
        <v>0</v>
      </c>
      <c r="AY131">
        <v>6592286</v>
      </c>
      <c r="BA131">
        <v>10465</v>
      </c>
      <c r="BB131">
        <v>5020</v>
      </c>
      <c r="BC131">
        <v>0</v>
      </c>
      <c r="BD131">
        <v>16841</v>
      </c>
      <c r="BF131">
        <v>8616</v>
      </c>
      <c r="BG131">
        <v>0</v>
      </c>
      <c r="BH131">
        <v>5850640</v>
      </c>
      <c r="BI131">
        <v>10197</v>
      </c>
      <c r="BJ131">
        <v>686000</v>
      </c>
      <c r="BK131">
        <v>0</v>
      </c>
      <c r="BL131">
        <v>2766</v>
      </c>
      <c r="BM131">
        <v>0</v>
      </c>
      <c r="BP131">
        <v>1742</v>
      </c>
      <c r="BQ131">
        <v>7940474</v>
      </c>
      <c r="BS131">
        <v>5143207</v>
      </c>
      <c r="BU131">
        <v>4754</v>
      </c>
      <c r="BV131">
        <v>756007</v>
      </c>
      <c r="BW131">
        <v>254058</v>
      </c>
      <c r="BX131">
        <v>1748428</v>
      </c>
      <c r="BY131">
        <v>0</v>
      </c>
      <c r="BZ131">
        <v>17169</v>
      </c>
      <c r="CA131">
        <v>16851</v>
      </c>
      <c r="CD131">
        <v>197273</v>
      </c>
      <c r="CE131">
        <v>197273</v>
      </c>
      <c r="CF131">
        <v>6272500</v>
      </c>
      <c r="CI131">
        <v>250000</v>
      </c>
      <c r="CL131">
        <v>0</v>
      </c>
      <c r="CM131">
        <v>1200000</v>
      </c>
      <c r="CN131">
        <v>1522500</v>
      </c>
      <c r="CO131">
        <v>900000</v>
      </c>
      <c r="CP131">
        <v>2400000</v>
      </c>
      <c r="CQ131">
        <v>133797645</v>
      </c>
      <c r="CS131" s="8">
        <v>401392935</v>
      </c>
      <c r="CT131" s="36">
        <f t="shared" ref="CT131:CT194" si="12">C131</f>
        <v>62686285</v>
      </c>
      <c r="CU131" s="36">
        <f t="shared" ref="CU131:CU194" si="13">SUM(G131)</f>
        <v>45507070</v>
      </c>
      <c r="CV131" s="36">
        <f t="shared" ref="CV131:CV194" si="14">SUM(K131,R131,AY131)</f>
        <v>11194043</v>
      </c>
      <c r="CW131" s="36">
        <f t="shared" ref="CW131:CW194" si="15">SUM(BQ131,CD131,CF131)</f>
        <v>14410247</v>
      </c>
      <c r="CX131" s="36">
        <f t="shared" ref="CX131:CX194" si="16">SUM(CT131:CW131)</f>
        <v>133797645</v>
      </c>
      <c r="CY131" s="4">
        <v>133797645</v>
      </c>
      <c r="CZ131" s="69">
        <f t="shared" ref="CZ131:CZ194" si="17">CX131-CY131</f>
        <v>0</v>
      </c>
    </row>
    <row r="132" spans="1:104" x14ac:dyDescent="0.35">
      <c r="A132" s="15" t="s">
        <v>732</v>
      </c>
      <c r="B132" t="s">
        <v>732</v>
      </c>
      <c r="C132">
        <v>20351823</v>
      </c>
      <c r="D132">
        <v>18392343</v>
      </c>
      <c r="E132">
        <v>403167</v>
      </c>
      <c r="F132">
        <v>1556313</v>
      </c>
      <c r="G132">
        <v>14579334</v>
      </c>
      <c r="H132">
        <v>6925335</v>
      </c>
      <c r="I132">
        <v>7645284</v>
      </c>
      <c r="J132">
        <v>8715</v>
      </c>
      <c r="K132">
        <v>4000000</v>
      </c>
      <c r="Q132">
        <v>4000000</v>
      </c>
      <c r="R132">
        <v>1649165</v>
      </c>
      <c r="U132">
        <v>0</v>
      </c>
      <c r="Z132">
        <v>0</v>
      </c>
      <c r="AA132">
        <v>0</v>
      </c>
      <c r="AB132">
        <v>0</v>
      </c>
      <c r="AF132">
        <v>51429</v>
      </c>
      <c r="AJ132">
        <v>40634</v>
      </c>
      <c r="AK132">
        <v>5788</v>
      </c>
      <c r="AL132">
        <v>13712</v>
      </c>
      <c r="AQ132">
        <v>0</v>
      </c>
      <c r="AR132">
        <v>184402</v>
      </c>
      <c r="AT132">
        <v>326109</v>
      </c>
      <c r="AU132">
        <v>1521</v>
      </c>
      <c r="AV132">
        <v>1025571</v>
      </c>
      <c r="AW132">
        <v>0</v>
      </c>
      <c r="AY132">
        <v>1219750</v>
      </c>
      <c r="BA132">
        <v>1744</v>
      </c>
      <c r="BB132">
        <v>0</v>
      </c>
      <c r="BC132">
        <v>959000</v>
      </c>
      <c r="BD132">
        <v>50000</v>
      </c>
      <c r="BF132">
        <v>8489</v>
      </c>
      <c r="BG132">
        <v>0</v>
      </c>
      <c r="BH132">
        <v>74177</v>
      </c>
      <c r="BI132">
        <v>0</v>
      </c>
      <c r="BJ132">
        <v>98000</v>
      </c>
      <c r="BK132">
        <v>4646</v>
      </c>
      <c r="BM132">
        <v>0</v>
      </c>
      <c r="BN132">
        <v>23694</v>
      </c>
      <c r="BQ132">
        <v>3806264</v>
      </c>
      <c r="BS132">
        <v>586594</v>
      </c>
      <c r="BT132">
        <v>67190</v>
      </c>
      <c r="BU132">
        <v>1664</v>
      </c>
      <c r="BV132">
        <v>887490</v>
      </c>
      <c r="BW132">
        <v>2086585</v>
      </c>
      <c r="BX132">
        <v>58971</v>
      </c>
      <c r="BY132">
        <v>49022</v>
      </c>
      <c r="BZ132">
        <v>17897</v>
      </c>
      <c r="CB132">
        <v>3037</v>
      </c>
      <c r="CC132">
        <v>47814</v>
      </c>
      <c r="CD132">
        <v>34282</v>
      </c>
      <c r="CE132">
        <v>34282</v>
      </c>
      <c r="CF132">
        <v>125000</v>
      </c>
      <c r="CI132">
        <v>125000</v>
      </c>
      <c r="CL132">
        <v>0</v>
      </c>
      <c r="CM132">
        <v>0</v>
      </c>
      <c r="CN132">
        <v>0</v>
      </c>
      <c r="CO132">
        <v>0</v>
      </c>
      <c r="CP132">
        <v>0</v>
      </c>
      <c r="CQ132">
        <v>45765619</v>
      </c>
      <c r="CS132" s="8">
        <v>137296856</v>
      </c>
      <c r="CT132" s="36">
        <f t="shared" si="12"/>
        <v>20351823</v>
      </c>
      <c r="CU132" s="36">
        <f t="shared" si="13"/>
        <v>14579334</v>
      </c>
      <c r="CV132" s="36">
        <f t="shared" si="14"/>
        <v>6868915</v>
      </c>
      <c r="CW132" s="36">
        <f t="shared" si="15"/>
        <v>3965546</v>
      </c>
      <c r="CX132" s="36">
        <f t="shared" si="16"/>
        <v>45765618</v>
      </c>
      <c r="CY132" s="4">
        <v>45765619</v>
      </c>
      <c r="CZ132" s="69">
        <f t="shared" si="17"/>
        <v>-1</v>
      </c>
    </row>
    <row r="133" spans="1:104" x14ac:dyDescent="0.35">
      <c r="A133" s="15" t="s">
        <v>738</v>
      </c>
      <c r="B133" t="s">
        <v>738</v>
      </c>
      <c r="C133">
        <v>31184445</v>
      </c>
      <c r="D133">
        <v>27936361</v>
      </c>
      <c r="E133">
        <v>769160</v>
      </c>
      <c r="F133">
        <v>2478924</v>
      </c>
      <c r="G133">
        <v>26089612</v>
      </c>
      <c r="H133">
        <v>4997963</v>
      </c>
      <c r="I133">
        <v>21077587</v>
      </c>
      <c r="J133">
        <v>14062</v>
      </c>
      <c r="R133">
        <v>611393</v>
      </c>
      <c r="Z133">
        <v>0</v>
      </c>
      <c r="AA133">
        <v>7695</v>
      </c>
      <c r="AB133">
        <v>0</v>
      </c>
      <c r="AF133">
        <v>0</v>
      </c>
      <c r="AJ133">
        <v>116770</v>
      </c>
      <c r="AK133">
        <v>0</v>
      </c>
      <c r="AL133">
        <v>0</v>
      </c>
      <c r="AQ133">
        <v>0</v>
      </c>
      <c r="AR133">
        <v>25000</v>
      </c>
      <c r="AT133">
        <v>0</v>
      </c>
      <c r="AU133">
        <v>461928</v>
      </c>
      <c r="AV133">
        <v>0</v>
      </c>
      <c r="AY133">
        <v>10579923</v>
      </c>
      <c r="BA133">
        <v>66004</v>
      </c>
      <c r="BB133">
        <v>0</v>
      </c>
      <c r="BC133">
        <v>2339695</v>
      </c>
      <c r="BD133">
        <v>2498753</v>
      </c>
      <c r="BF133">
        <v>15183</v>
      </c>
      <c r="BG133">
        <v>699556</v>
      </c>
      <c r="BH133">
        <v>2639382</v>
      </c>
      <c r="BJ133">
        <v>2191793</v>
      </c>
      <c r="BK133">
        <v>25000</v>
      </c>
      <c r="BL133">
        <v>3410</v>
      </c>
      <c r="BM133">
        <v>0</v>
      </c>
      <c r="BN133">
        <v>0</v>
      </c>
      <c r="BP133">
        <v>101146</v>
      </c>
      <c r="BQ133">
        <v>3744784</v>
      </c>
      <c r="BS133">
        <v>2933521</v>
      </c>
      <c r="BW133">
        <v>522953</v>
      </c>
      <c r="BY133">
        <v>149983</v>
      </c>
      <c r="CC133">
        <v>138327</v>
      </c>
      <c r="CF133">
        <v>1309200</v>
      </c>
      <c r="CL133">
        <v>115200</v>
      </c>
      <c r="CM133">
        <v>300000</v>
      </c>
      <c r="CN133">
        <v>189000</v>
      </c>
      <c r="CO133">
        <v>105000</v>
      </c>
      <c r="CP133">
        <v>600000</v>
      </c>
      <c r="CQ133">
        <v>73519358</v>
      </c>
      <c r="CS133" s="8">
        <v>220558071</v>
      </c>
      <c r="CT133" s="36">
        <f t="shared" si="12"/>
        <v>31184445</v>
      </c>
      <c r="CU133" s="36">
        <f t="shared" si="13"/>
        <v>26089612</v>
      </c>
      <c r="CV133" s="36">
        <f t="shared" si="14"/>
        <v>11191316</v>
      </c>
      <c r="CW133" s="36">
        <f t="shared" si="15"/>
        <v>5053984</v>
      </c>
      <c r="CX133" s="36">
        <f t="shared" si="16"/>
        <v>73519357</v>
      </c>
      <c r="CY133" s="4">
        <v>73519358</v>
      </c>
      <c r="CZ133" s="69">
        <f t="shared" si="17"/>
        <v>-1</v>
      </c>
    </row>
    <row r="134" spans="1:104" x14ac:dyDescent="0.35">
      <c r="A134" s="15" t="s">
        <v>744</v>
      </c>
      <c r="B134" t="s">
        <v>744</v>
      </c>
      <c r="C134">
        <v>10713187</v>
      </c>
      <c r="D134">
        <v>9632966</v>
      </c>
      <c r="E134">
        <v>335205</v>
      </c>
      <c r="F134">
        <v>745016</v>
      </c>
      <c r="G134">
        <v>8385466</v>
      </c>
      <c r="H134">
        <v>5214840</v>
      </c>
      <c r="I134">
        <v>3170626</v>
      </c>
      <c r="K134">
        <v>1600000</v>
      </c>
      <c r="Q134">
        <v>1600000</v>
      </c>
      <c r="R134">
        <v>251258</v>
      </c>
      <c r="U134">
        <v>167425</v>
      </c>
      <c r="Z134">
        <v>0</v>
      </c>
      <c r="AA134">
        <v>0</v>
      </c>
      <c r="AF134">
        <v>1302</v>
      </c>
      <c r="AJ134">
        <v>13766</v>
      </c>
      <c r="AK134">
        <v>9743</v>
      </c>
      <c r="AL134">
        <v>6790</v>
      </c>
      <c r="AQ134">
        <v>0</v>
      </c>
      <c r="AR134">
        <v>0</v>
      </c>
      <c r="AT134">
        <v>0</v>
      </c>
      <c r="AU134">
        <v>52232</v>
      </c>
      <c r="AV134">
        <v>0</v>
      </c>
      <c r="AW134">
        <v>0</v>
      </c>
      <c r="AY134">
        <v>8368125</v>
      </c>
      <c r="BB134">
        <v>0</v>
      </c>
      <c r="BC134">
        <v>925000</v>
      </c>
      <c r="BD134">
        <v>10919</v>
      </c>
      <c r="BG134">
        <v>0</v>
      </c>
      <c r="BH134">
        <v>1890</v>
      </c>
      <c r="BI134">
        <v>7374982</v>
      </c>
      <c r="BJ134">
        <v>51924</v>
      </c>
      <c r="BL134">
        <v>3410</v>
      </c>
      <c r="BM134">
        <v>0</v>
      </c>
      <c r="BN134">
        <v>0</v>
      </c>
      <c r="BQ134">
        <v>672960</v>
      </c>
      <c r="BS134">
        <v>300020</v>
      </c>
      <c r="BU134">
        <v>374</v>
      </c>
      <c r="BV134">
        <v>59522</v>
      </c>
      <c r="BW134">
        <v>164874</v>
      </c>
      <c r="BX134">
        <v>108186</v>
      </c>
      <c r="CA134">
        <v>11406</v>
      </c>
      <c r="CC134">
        <v>28577</v>
      </c>
      <c r="CD134">
        <v>0</v>
      </c>
      <c r="CE134">
        <v>0</v>
      </c>
      <c r="CF134">
        <v>0</v>
      </c>
      <c r="CL134">
        <v>0</v>
      </c>
      <c r="CM134">
        <v>0</v>
      </c>
      <c r="CN134">
        <v>0</v>
      </c>
      <c r="CO134">
        <v>0</v>
      </c>
      <c r="CP134">
        <v>0</v>
      </c>
      <c r="CQ134">
        <v>29990995</v>
      </c>
      <c r="CS134" s="8">
        <v>89972986</v>
      </c>
      <c r="CT134" s="36">
        <f t="shared" si="12"/>
        <v>10713187</v>
      </c>
      <c r="CU134" s="36">
        <f t="shared" si="13"/>
        <v>8385466</v>
      </c>
      <c r="CV134" s="36">
        <f t="shared" si="14"/>
        <v>10219383</v>
      </c>
      <c r="CW134" s="36">
        <f t="shared" si="15"/>
        <v>672960</v>
      </c>
      <c r="CX134" s="36">
        <f t="shared" si="16"/>
        <v>29990996</v>
      </c>
      <c r="CY134" s="4">
        <v>29990995</v>
      </c>
      <c r="CZ134" s="69">
        <f t="shared" si="17"/>
        <v>1</v>
      </c>
    </row>
    <row r="135" spans="1:104" x14ac:dyDescent="0.35">
      <c r="A135" s="15" t="s">
        <v>747</v>
      </c>
      <c r="B135" t="s">
        <v>747</v>
      </c>
      <c r="C135">
        <v>1813432</v>
      </c>
      <c r="D135">
        <v>1738854</v>
      </c>
      <c r="E135">
        <v>68553</v>
      </c>
      <c r="F135">
        <v>6025</v>
      </c>
      <c r="G135">
        <v>2509376</v>
      </c>
      <c r="H135">
        <v>2111136</v>
      </c>
      <c r="I135">
        <v>387839</v>
      </c>
      <c r="J135">
        <v>10400</v>
      </c>
      <c r="K135">
        <v>0</v>
      </c>
      <c r="Q135">
        <v>0</v>
      </c>
      <c r="R135">
        <v>81599</v>
      </c>
      <c r="U135">
        <v>65290</v>
      </c>
      <c r="AF135">
        <v>0</v>
      </c>
      <c r="AJ135">
        <v>0</v>
      </c>
      <c r="AK135">
        <v>0</v>
      </c>
      <c r="AL135">
        <v>8148</v>
      </c>
      <c r="AQ135">
        <v>0</v>
      </c>
      <c r="AR135">
        <v>0</v>
      </c>
      <c r="AT135">
        <v>0</v>
      </c>
      <c r="AU135">
        <v>8161</v>
      </c>
      <c r="AV135">
        <v>0</v>
      </c>
      <c r="AY135">
        <v>66702</v>
      </c>
      <c r="BB135">
        <v>0</v>
      </c>
      <c r="BC135">
        <v>4500</v>
      </c>
      <c r="BD135">
        <v>0</v>
      </c>
      <c r="BG135">
        <v>0</v>
      </c>
      <c r="BH135">
        <v>0</v>
      </c>
      <c r="BI135">
        <v>13202</v>
      </c>
      <c r="BJ135">
        <v>49000</v>
      </c>
      <c r="BM135">
        <v>0</v>
      </c>
      <c r="BQ135">
        <v>97962</v>
      </c>
      <c r="BS135">
        <v>14663</v>
      </c>
      <c r="BW135">
        <v>69886</v>
      </c>
      <c r="CC135">
        <v>13414</v>
      </c>
      <c r="CF135">
        <v>0</v>
      </c>
      <c r="CN135">
        <v>0</v>
      </c>
      <c r="CO135">
        <v>0</v>
      </c>
      <c r="CQ135">
        <v>4569070</v>
      </c>
      <c r="CS135" s="8">
        <v>13707212</v>
      </c>
      <c r="CT135" s="36">
        <f t="shared" si="12"/>
        <v>1813432</v>
      </c>
      <c r="CU135" s="36">
        <f t="shared" si="13"/>
        <v>2509376</v>
      </c>
      <c r="CV135" s="36">
        <f t="shared" si="14"/>
        <v>148301</v>
      </c>
      <c r="CW135" s="36">
        <f t="shared" si="15"/>
        <v>97962</v>
      </c>
      <c r="CX135" s="36">
        <f t="shared" si="16"/>
        <v>4569071</v>
      </c>
      <c r="CY135" s="4">
        <v>4569070</v>
      </c>
      <c r="CZ135" s="69">
        <f t="shared" si="17"/>
        <v>1</v>
      </c>
    </row>
    <row r="136" spans="1:104" x14ac:dyDescent="0.35">
      <c r="A136" s="15" t="s">
        <v>754</v>
      </c>
      <c r="B136" t="s">
        <v>754</v>
      </c>
      <c r="C136">
        <v>8366035</v>
      </c>
      <c r="D136">
        <v>7978411</v>
      </c>
      <c r="E136">
        <v>377607</v>
      </c>
      <c r="F136">
        <v>10018</v>
      </c>
      <c r="G136">
        <v>11471182</v>
      </c>
      <c r="H136">
        <v>9695784</v>
      </c>
      <c r="I136">
        <v>1743972</v>
      </c>
      <c r="J136">
        <v>31426</v>
      </c>
      <c r="K136">
        <v>0</v>
      </c>
      <c r="Q136">
        <v>0</v>
      </c>
      <c r="R136">
        <v>272917</v>
      </c>
      <c r="U136">
        <v>243205</v>
      </c>
      <c r="AA136">
        <v>0</v>
      </c>
      <c r="AB136">
        <v>1195</v>
      </c>
      <c r="AF136">
        <v>0</v>
      </c>
      <c r="AJ136">
        <v>0</v>
      </c>
      <c r="AK136">
        <v>0</v>
      </c>
      <c r="AL136">
        <v>28517</v>
      </c>
      <c r="AQ136">
        <v>0</v>
      </c>
      <c r="AR136">
        <v>0</v>
      </c>
      <c r="AT136">
        <v>0</v>
      </c>
      <c r="AV136">
        <v>0</v>
      </c>
      <c r="AY136">
        <v>390054</v>
      </c>
      <c r="BA136">
        <v>87842</v>
      </c>
      <c r="BB136">
        <v>0</v>
      </c>
      <c r="BC136">
        <v>27000</v>
      </c>
      <c r="BD136">
        <v>0</v>
      </c>
      <c r="BG136">
        <v>0</v>
      </c>
      <c r="BH136">
        <v>0</v>
      </c>
      <c r="BI136">
        <v>79212</v>
      </c>
      <c r="BJ136">
        <v>196000</v>
      </c>
      <c r="BM136">
        <v>0</v>
      </c>
      <c r="BQ136">
        <v>251245</v>
      </c>
      <c r="BS136">
        <v>78953</v>
      </c>
      <c r="BW136">
        <v>154796</v>
      </c>
      <c r="CC136">
        <v>17496</v>
      </c>
      <c r="CF136">
        <v>0</v>
      </c>
      <c r="CN136">
        <v>0</v>
      </c>
      <c r="CO136">
        <v>0</v>
      </c>
      <c r="CQ136">
        <v>20751433</v>
      </c>
      <c r="CS136" s="8">
        <v>62254300</v>
      </c>
      <c r="CT136" s="36">
        <f t="shared" si="12"/>
        <v>8366035</v>
      </c>
      <c r="CU136" s="36">
        <f t="shared" si="13"/>
        <v>11471182</v>
      </c>
      <c r="CV136" s="36">
        <f t="shared" si="14"/>
        <v>662971</v>
      </c>
      <c r="CW136" s="36">
        <f t="shared" si="15"/>
        <v>251245</v>
      </c>
      <c r="CX136" s="36">
        <f t="shared" si="16"/>
        <v>20751433</v>
      </c>
      <c r="CY136" s="4">
        <v>20751433</v>
      </c>
      <c r="CZ136" s="69">
        <f t="shared" si="17"/>
        <v>0</v>
      </c>
    </row>
    <row r="137" spans="1:104" x14ac:dyDescent="0.35">
      <c r="A137" s="15" t="s">
        <v>757</v>
      </c>
      <c r="B137" t="s">
        <v>757</v>
      </c>
      <c r="C137">
        <v>7937569</v>
      </c>
      <c r="D137">
        <v>7256836</v>
      </c>
      <c r="E137">
        <v>71911</v>
      </c>
      <c r="F137">
        <v>608821</v>
      </c>
      <c r="G137">
        <v>11073516</v>
      </c>
      <c r="H137">
        <v>6954291</v>
      </c>
      <c r="I137">
        <v>4119225</v>
      </c>
      <c r="K137">
        <v>1600000</v>
      </c>
      <c r="Q137">
        <v>1600000</v>
      </c>
      <c r="R137">
        <v>56792</v>
      </c>
      <c r="U137">
        <v>0</v>
      </c>
      <c r="Z137">
        <v>0</v>
      </c>
      <c r="AA137">
        <v>0</v>
      </c>
      <c r="AB137">
        <v>0</v>
      </c>
      <c r="AF137">
        <v>32236</v>
      </c>
      <c r="AI137">
        <v>4524</v>
      </c>
      <c r="AJ137">
        <v>4961</v>
      </c>
      <c r="AK137">
        <v>3859</v>
      </c>
      <c r="AL137">
        <v>4646</v>
      </c>
      <c r="AQ137">
        <v>0</v>
      </c>
      <c r="AR137">
        <v>0</v>
      </c>
      <c r="AT137">
        <v>0</v>
      </c>
      <c r="AU137">
        <v>0</v>
      </c>
      <c r="AV137">
        <v>0</v>
      </c>
      <c r="AW137">
        <v>6566</v>
      </c>
      <c r="AY137">
        <v>1292654</v>
      </c>
      <c r="BA137">
        <v>5233</v>
      </c>
      <c r="BB137">
        <v>0</v>
      </c>
      <c r="BC137">
        <v>1188000</v>
      </c>
      <c r="BD137">
        <v>0</v>
      </c>
      <c r="BF137">
        <v>2872</v>
      </c>
      <c r="BG137">
        <v>0</v>
      </c>
      <c r="BH137">
        <v>15519</v>
      </c>
      <c r="BI137">
        <v>0</v>
      </c>
      <c r="BJ137">
        <v>49000</v>
      </c>
      <c r="BM137">
        <v>0</v>
      </c>
      <c r="BN137">
        <v>25273</v>
      </c>
      <c r="BP137">
        <v>6758</v>
      </c>
      <c r="BQ137">
        <v>1297437</v>
      </c>
      <c r="BS137">
        <v>251746</v>
      </c>
      <c r="BT137">
        <v>4897</v>
      </c>
      <c r="BU137">
        <v>1070</v>
      </c>
      <c r="BV137">
        <v>282213</v>
      </c>
      <c r="BW137">
        <v>631205</v>
      </c>
      <c r="BY137">
        <v>35763</v>
      </c>
      <c r="CA137">
        <v>22954</v>
      </c>
      <c r="CB137">
        <v>34850</v>
      </c>
      <c r="CC137">
        <v>32739</v>
      </c>
      <c r="CD137">
        <v>9426</v>
      </c>
      <c r="CE137">
        <v>9426</v>
      </c>
      <c r="CF137">
        <v>0</v>
      </c>
      <c r="CL137">
        <v>0</v>
      </c>
      <c r="CM137">
        <v>0</v>
      </c>
      <c r="CN137">
        <v>0</v>
      </c>
      <c r="CO137">
        <v>0</v>
      </c>
      <c r="CP137">
        <v>0</v>
      </c>
      <c r="CQ137">
        <v>23267395</v>
      </c>
      <c r="CS137" s="8">
        <v>69802183</v>
      </c>
      <c r="CT137" s="36">
        <f t="shared" si="12"/>
        <v>7937569</v>
      </c>
      <c r="CU137" s="36">
        <f t="shared" si="13"/>
        <v>11073516</v>
      </c>
      <c r="CV137" s="36">
        <f t="shared" si="14"/>
        <v>2949446</v>
      </c>
      <c r="CW137" s="36">
        <f t="shared" si="15"/>
        <v>1306863</v>
      </c>
      <c r="CX137" s="36">
        <f t="shared" si="16"/>
        <v>23267394</v>
      </c>
      <c r="CY137" s="4">
        <v>23267395</v>
      </c>
      <c r="CZ137" s="69">
        <f t="shared" si="17"/>
        <v>-1</v>
      </c>
    </row>
    <row r="138" spans="1:104" x14ac:dyDescent="0.35">
      <c r="A138" s="15" t="s">
        <v>759</v>
      </c>
      <c r="B138" t="s">
        <v>759</v>
      </c>
      <c r="C138">
        <v>48194635</v>
      </c>
      <c r="D138">
        <v>38897807</v>
      </c>
      <c r="E138">
        <v>4812069</v>
      </c>
      <c r="F138">
        <v>4484758</v>
      </c>
      <c r="G138">
        <v>40141865</v>
      </c>
      <c r="H138">
        <v>24056995</v>
      </c>
      <c r="I138">
        <v>16023882</v>
      </c>
      <c r="J138">
        <v>60988</v>
      </c>
      <c r="K138">
        <v>9621320</v>
      </c>
      <c r="Q138">
        <v>9621320</v>
      </c>
      <c r="R138">
        <v>2243690</v>
      </c>
      <c r="U138">
        <v>914996</v>
      </c>
      <c r="Z138">
        <v>19081</v>
      </c>
      <c r="AA138">
        <v>29426</v>
      </c>
      <c r="AB138">
        <v>2389</v>
      </c>
      <c r="AF138">
        <v>316070</v>
      </c>
      <c r="AJ138">
        <v>61578</v>
      </c>
      <c r="AK138">
        <v>10614</v>
      </c>
      <c r="AL138">
        <v>8827</v>
      </c>
      <c r="AQ138">
        <v>0</v>
      </c>
      <c r="AR138">
        <v>577110</v>
      </c>
      <c r="AT138">
        <v>0</v>
      </c>
      <c r="AU138">
        <v>303599</v>
      </c>
      <c r="AV138">
        <v>0</v>
      </c>
      <c r="AY138">
        <v>6437843</v>
      </c>
      <c r="AZ138">
        <v>0</v>
      </c>
      <c r="BB138">
        <v>0</v>
      </c>
      <c r="BC138">
        <v>177974</v>
      </c>
      <c r="BD138">
        <v>0</v>
      </c>
      <c r="BG138">
        <v>0</v>
      </c>
      <c r="BH138">
        <v>5965869</v>
      </c>
      <c r="BI138">
        <v>0</v>
      </c>
      <c r="BJ138">
        <v>294000</v>
      </c>
      <c r="BM138">
        <v>0</v>
      </c>
      <c r="BN138">
        <v>0</v>
      </c>
      <c r="BQ138">
        <v>6396788</v>
      </c>
      <c r="BS138">
        <v>4962744</v>
      </c>
      <c r="BT138">
        <v>29931</v>
      </c>
      <c r="BV138">
        <v>110367</v>
      </c>
      <c r="BW138">
        <v>1052356</v>
      </c>
      <c r="BX138">
        <v>100611</v>
      </c>
      <c r="BY138">
        <v>0</v>
      </c>
      <c r="CA138">
        <v>22972</v>
      </c>
      <c r="CC138">
        <v>117807</v>
      </c>
      <c r="CD138">
        <v>113117</v>
      </c>
      <c r="CE138">
        <v>113117</v>
      </c>
      <c r="CF138">
        <v>4345000</v>
      </c>
      <c r="CI138">
        <v>250000</v>
      </c>
      <c r="CL138">
        <v>0</v>
      </c>
      <c r="CM138">
        <v>450000</v>
      </c>
      <c r="CN138">
        <v>1995000</v>
      </c>
      <c r="CO138">
        <v>750000</v>
      </c>
      <c r="CP138">
        <v>900000</v>
      </c>
      <c r="CQ138">
        <v>117494257</v>
      </c>
      <c r="CS138" s="8">
        <v>352482772</v>
      </c>
      <c r="CT138" s="36">
        <f t="shared" si="12"/>
        <v>48194635</v>
      </c>
      <c r="CU138" s="36">
        <f t="shared" si="13"/>
        <v>40141865</v>
      </c>
      <c r="CV138" s="36">
        <f t="shared" si="14"/>
        <v>18302853</v>
      </c>
      <c r="CW138" s="36">
        <f t="shared" si="15"/>
        <v>10854905</v>
      </c>
      <c r="CX138" s="36">
        <f t="shared" si="16"/>
        <v>117494258</v>
      </c>
      <c r="CY138" s="4">
        <v>117494257</v>
      </c>
      <c r="CZ138" s="69">
        <f t="shared" si="17"/>
        <v>1</v>
      </c>
    </row>
    <row r="139" spans="1:104" x14ac:dyDescent="0.35">
      <c r="A139" s="15" t="s">
        <v>2080</v>
      </c>
      <c r="B139" t="s">
        <v>2080</v>
      </c>
      <c r="C139">
        <v>9642018</v>
      </c>
      <c r="D139">
        <v>9421166</v>
      </c>
      <c r="E139">
        <v>56930</v>
      </c>
      <c r="F139">
        <v>163922</v>
      </c>
      <c r="G139">
        <v>12127569</v>
      </c>
      <c r="H139">
        <v>11006740</v>
      </c>
      <c r="I139">
        <v>1086428</v>
      </c>
      <c r="J139">
        <v>34401</v>
      </c>
      <c r="K139">
        <v>800000</v>
      </c>
      <c r="Q139">
        <v>800000</v>
      </c>
      <c r="R139">
        <v>457689</v>
      </c>
      <c r="U139">
        <v>1015</v>
      </c>
      <c r="Z139">
        <v>4089</v>
      </c>
      <c r="AA139">
        <v>19461</v>
      </c>
      <c r="AF139">
        <v>0</v>
      </c>
      <c r="AJ139">
        <v>0</v>
      </c>
      <c r="AK139">
        <v>0</v>
      </c>
      <c r="AL139">
        <v>3395</v>
      </c>
      <c r="AQ139">
        <v>8044</v>
      </c>
      <c r="AR139">
        <v>421686</v>
      </c>
      <c r="AT139">
        <v>0</v>
      </c>
      <c r="AU139">
        <v>0</v>
      </c>
      <c r="AY139">
        <v>744383</v>
      </c>
      <c r="BA139">
        <v>0</v>
      </c>
      <c r="BB139">
        <v>0</v>
      </c>
      <c r="BC139">
        <v>22500</v>
      </c>
      <c r="BD139">
        <v>0</v>
      </c>
      <c r="BF139">
        <v>2872</v>
      </c>
      <c r="BG139">
        <v>0</v>
      </c>
      <c r="BH139">
        <v>28552</v>
      </c>
      <c r="BI139">
        <v>347459</v>
      </c>
      <c r="BJ139">
        <v>343000</v>
      </c>
      <c r="BM139">
        <v>0</v>
      </c>
      <c r="BN139">
        <v>0</v>
      </c>
      <c r="BQ139">
        <v>203966</v>
      </c>
      <c r="BS139">
        <v>74441</v>
      </c>
      <c r="BW139">
        <v>129525</v>
      </c>
      <c r="CF139">
        <v>0</v>
      </c>
      <c r="CN139">
        <v>0</v>
      </c>
      <c r="CO139">
        <v>0</v>
      </c>
      <c r="CQ139">
        <v>23975625</v>
      </c>
      <c r="CS139" s="8">
        <v>71926876</v>
      </c>
      <c r="CT139" s="36">
        <f t="shared" si="12"/>
        <v>9642018</v>
      </c>
      <c r="CU139" s="36">
        <f t="shared" si="13"/>
        <v>12127569</v>
      </c>
      <c r="CV139" s="36">
        <f t="shared" si="14"/>
        <v>2002072</v>
      </c>
      <c r="CW139" s="36">
        <f t="shared" si="15"/>
        <v>203966</v>
      </c>
      <c r="CX139" s="36">
        <f t="shared" si="16"/>
        <v>23975625</v>
      </c>
      <c r="CY139" s="4">
        <v>23975625</v>
      </c>
      <c r="CZ139" s="69">
        <f t="shared" si="17"/>
        <v>0</v>
      </c>
    </row>
    <row r="140" spans="1:104" x14ac:dyDescent="0.35">
      <c r="A140" s="15" t="s">
        <v>1950</v>
      </c>
      <c r="B140" t="s">
        <v>1950</v>
      </c>
      <c r="C140">
        <v>6059497</v>
      </c>
      <c r="D140">
        <v>5913780</v>
      </c>
      <c r="E140">
        <v>11798</v>
      </c>
      <c r="F140">
        <v>133919</v>
      </c>
      <c r="G140">
        <v>5687518</v>
      </c>
      <c r="H140">
        <v>4565221</v>
      </c>
      <c r="I140">
        <v>1093886</v>
      </c>
      <c r="J140">
        <v>28411</v>
      </c>
      <c r="K140">
        <v>1600000</v>
      </c>
      <c r="O140">
        <v>0</v>
      </c>
      <c r="Q140">
        <v>1600000</v>
      </c>
      <c r="R140">
        <v>451731</v>
      </c>
      <c r="U140">
        <v>0</v>
      </c>
      <c r="AA140">
        <v>30035</v>
      </c>
      <c r="AF140">
        <v>0</v>
      </c>
      <c r="AJ140">
        <v>0</v>
      </c>
      <c r="AK140">
        <v>0</v>
      </c>
      <c r="AL140">
        <v>0</v>
      </c>
      <c r="AQ140">
        <v>0</v>
      </c>
      <c r="AR140">
        <v>421696</v>
      </c>
      <c r="AT140">
        <v>0</v>
      </c>
      <c r="AU140">
        <v>0</v>
      </c>
      <c r="AY140">
        <v>692180</v>
      </c>
      <c r="BA140">
        <v>26353</v>
      </c>
      <c r="BB140">
        <v>0</v>
      </c>
      <c r="BC140">
        <v>22500</v>
      </c>
      <c r="BD140">
        <v>0</v>
      </c>
      <c r="BG140">
        <v>0</v>
      </c>
      <c r="BH140">
        <v>8868</v>
      </c>
      <c r="BI140">
        <v>487459</v>
      </c>
      <c r="BJ140">
        <v>147000</v>
      </c>
      <c r="BM140">
        <v>0</v>
      </c>
      <c r="BN140">
        <v>0</v>
      </c>
      <c r="BQ140">
        <v>253306</v>
      </c>
      <c r="BS140">
        <v>90232</v>
      </c>
      <c r="BW140">
        <v>157242</v>
      </c>
      <c r="CC140">
        <v>5832</v>
      </c>
      <c r="CF140">
        <v>0</v>
      </c>
      <c r="CL140">
        <v>0</v>
      </c>
      <c r="CN140">
        <v>0</v>
      </c>
      <c r="CO140">
        <v>0</v>
      </c>
      <c r="CQ140">
        <v>14744231</v>
      </c>
      <c r="CS140" s="8">
        <v>44232695</v>
      </c>
      <c r="CT140" s="36">
        <f t="shared" si="12"/>
        <v>6059497</v>
      </c>
      <c r="CU140" s="36">
        <f t="shared" si="13"/>
        <v>5687518</v>
      </c>
      <c r="CV140" s="36">
        <f t="shared" si="14"/>
        <v>2743911</v>
      </c>
      <c r="CW140" s="36">
        <f t="shared" si="15"/>
        <v>253306</v>
      </c>
      <c r="CX140" s="36">
        <f t="shared" si="16"/>
        <v>14744232</v>
      </c>
      <c r="CY140" s="4">
        <v>14744231</v>
      </c>
      <c r="CZ140" s="69">
        <f t="shared" si="17"/>
        <v>1</v>
      </c>
    </row>
    <row r="141" spans="1:104" x14ac:dyDescent="0.35">
      <c r="A141" s="15" t="s">
        <v>765</v>
      </c>
      <c r="B141" t="s">
        <v>765</v>
      </c>
      <c r="C141">
        <v>3794313</v>
      </c>
      <c r="D141">
        <v>3396899</v>
      </c>
      <c r="E141">
        <v>46124</v>
      </c>
      <c r="F141">
        <v>351290</v>
      </c>
      <c r="G141">
        <v>5508254</v>
      </c>
      <c r="H141">
        <v>3599616</v>
      </c>
      <c r="I141">
        <v>1908638</v>
      </c>
      <c r="K141">
        <v>0</v>
      </c>
      <c r="Q141">
        <v>0</v>
      </c>
      <c r="R141">
        <v>1251072</v>
      </c>
      <c r="U141">
        <v>117522</v>
      </c>
      <c r="AA141">
        <v>16383</v>
      </c>
      <c r="AB141">
        <v>2389</v>
      </c>
      <c r="AF141">
        <v>215197</v>
      </c>
      <c r="AJ141">
        <v>65242</v>
      </c>
      <c r="AK141">
        <v>0</v>
      </c>
      <c r="AL141">
        <v>14937</v>
      </c>
      <c r="AM141">
        <v>0</v>
      </c>
      <c r="AQ141">
        <v>18435</v>
      </c>
      <c r="AR141">
        <v>175003</v>
      </c>
      <c r="AT141">
        <v>326109</v>
      </c>
      <c r="AU141">
        <v>19587</v>
      </c>
      <c r="AV141">
        <v>256393</v>
      </c>
      <c r="AW141">
        <v>23876</v>
      </c>
      <c r="AY141">
        <v>519156</v>
      </c>
      <c r="BB141">
        <v>0</v>
      </c>
      <c r="BC141">
        <v>32790</v>
      </c>
      <c r="BD141">
        <v>5259</v>
      </c>
      <c r="BG141">
        <v>0</v>
      </c>
      <c r="BH141">
        <v>9524</v>
      </c>
      <c r="BI141">
        <v>417959</v>
      </c>
      <c r="BJ141">
        <v>49000</v>
      </c>
      <c r="BM141">
        <v>0</v>
      </c>
      <c r="BN141">
        <v>0</v>
      </c>
      <c r="BP141">
        <v>4625</v>
      </c>
      <c r="BQ141">
        <v>418327</v>
      </c>
      <c r="BS141">
        <v>101511</v>
      </c>
      <c r="BT141">
        <v>979</v>
      </c>
      <c r="BV141">
        <v>265948</v>
      </c>
      <c r="BW141">
        <v>18272</v>
      </c>
      <c r="BX141">
        <v>28831</v>
      </c>
      <c r="CA141">
        <v>2787</v>
      </c>
      <c r="CF141">
        <v>0</v>
      </c>
      <c r="CL141">
        <v>0</v>
      </c>
      <c r="CN141">
        <v>0</v>
      </c>
      <c r="CQ141">
        <v>11491122</v>
      </c>
      <c r="CS141" s="8">
        <v>34473369</v>
      </c>
      <c r="CT141" s="36">
        <f t="shared" si="12"/>
        <v>3794313</v>
      </c>
      <c r="CU141" s="36">
        <f t="shared" si="13"/>
        <v>5508254</v>
      </c>
      <c r="CV141" s="36">
        <f t="shared" si="14"/>
        <v>1770228</v>
      </c>
      <c r="CW141" s="36">
        <f t="shared" si="15"/>
        <v>418327</v>
      </c>
      <c r="CX141" s="36">
        <f t="shared" si="16"/>
        <v>11491122</v>
      </c>
      <c r="CY141" s="4">
        <v>11491122</v>
      </c>
      <c r="CZ141" s="69">
        <f t="shared" si="17"/>
        <v>0</v>
      </c>
    </row>
    <row r="142" spans="1:104" x14ac:dyDescent="0.35">
      <c r="A142" s="15" t="s">
        <v>767</v>
      </c>
      <c r="B142" t="s">
        <v>767</v>
      </c>
      <c r="C142">
        <v>29797226</v>
      </c>
      <c r="D142">
        <v>26324099</v>
      </c>
      <c r="E142">
        <v>1443967</v>
      </c>
      <c r="F142">
        <v>2029160</v>
      </c>
      <c r="G142">
        <v>23329973</v>
      </c>
      <c r="H142">
        <v>13032322</v>
      </c>
      <c r="I142">
        <v>10292508</v>
      </c>
      <c r="J142">
        <v>5144</v>
      </c>
      <c r="K142">
        <v>0</v>
      </c>
      <c r="O142">
        <v>0</v>
      </c>
      <c r="Q142">
        <v>0</v>
      </c>
      <c r="R142">
        <v>1059639</v>
      </c>
      <c r="U142">
        <v>706074</v>
      </c>
      <c r="Z142">
        <v>0</v>
      </c>
      <c r="AA142">
        <v>13652</v>
      </c>
      <c r="AB142">
        <v>0</v>
      </c>
      <c r="AF142">
        <v>0</v>
      </c>
      <c r="AJ142">
        <v>21588</v>
      </c>
      <c r="AK142">
        <v>1929</v>
      </c>
      <c r="AL142">
        <v>4432</v>
      </c>
      <c r="AQ142">
        <v>0</v>
      </c>
      <c r="AR142">
        <v>134047</v>
      </c>
      <c r="AT142">
        <v>0</v>
      </c>
      <c r="AU142">
        <v>177916</v>
      </c>
      <c r="AV142">
        <v>0</v>
      </c>
      <c r="AY142">
        <v>2638352</v>
      </c>
      <c r="BB142">
        <v>0</v>
      </c>
      <c r="BC142">
        <v>2116531</v>
      </c>
      <c r="BD142">
        <v>111934</v>
      </c>
      <c r="BF142">
        <v>35836</v>
      </c>
      <c r="BG142">
        <v>0</v>
      </c>
      <c r="BH142">
        <v>25274</v>
      </c>
      <c r="BI142">
        <v>158953</v>
      </c>
      <c r="BJ142">
        <v>98000</v>
      </c>
      <c r="BK142">
        <v>25000</v>
      </c>
      <c r="BM142">
        <v>0</v>
      </c>
      <c r="BN142">
        <v>65094</v>
      </c>
      <c r="BP142">
        <v>1732</v>
      </c>
      <c r="BQ142">
        <v>2045004</v>
      </c>
      <c r="BS142">
        <v>1454865</v>
      </c>
      <c r="BT142">
        <v>5876</v>
      </c>
      <c r="BV142">
        <v>210986</v>
      </c>
      <c r="BW142">
        <v>274534</v>
      </c>
      <c r="BY142">
        <v>88733</v>
      </c>
      <c r="CA142">
        <v>10010</v>
      </c>
      <c r="CD142">
        <v>0</v>
      </c>
      <c r="CE142">
        <v>0</v>
      </c>
      <c r="CF142">
        <v>50000</v>
      </c>
      <c r="CG142">
        <v>50000</v>
      </c>
      <c r="CL142">
        <v>0</v>
      </c>
      <c r="CM142">
        <v>0</v>
      </c>
      <c r="CN142">
        <v>0</v>
      </c>
      <c r="CO142">
        <v>0</v>
      </c>
      <c r="CP142">
        <v>0</v>
      </c>
      <c r="CQ142">
        <v>58920195</v>
      </c>
      <c r="CS142" s="8">
        <v>176760585</v>
      </c>
      <c r="CT142" s="36">
        <f t="shared" si="12"/>
        <v>29797226</v>
      </c>
      <c r="CU142" s="36">
        <f t="shared" si="13"/>
        <v>23329973</v>
      </c>
      <c r="CV142" s="36">
        <f t="shared" si="14"/>
        <v>3697991</v>
      </c>
      <c r="CW142" s="36">
        <f t="shared" si="15"/>
        <v>2095004</v>
      </c>
      <c r="CX142" s="36">
        <f t="shared" si="16"/>
        <v>58920194</v>
      </c>
      <c r="CY142" s="4">
        <v>58920195</v>
      </c>
      <c r="CZ142" s="69">
        <f t="shared" si="17"/>
        <v>-1</v>
      </c>
    </row>
    <row r="143" spans="1:104" x14ac:dyDescent="0.35">
      <c r="A143" s="15" t="s">
        <v>772</v>
      </c>
      <c r="B143" t="s">
        <v>772</v>
      </c>
      <c r="C143">
        <v>22603276</v>
      </c>
      <c r="D143">
        <v>19858092</v>
      </c>
      <c r="E143">
        <v>1597344</v>
      </c>
      <c r="F143">
        <v>1147841</v>
      </c>
      <c r="G143">
        <v>24118438</v>
      </c>
      <c r="H143">
        <v>14520412</v>
      </c>
      <c r="I143">
        <v>9595702</v>
      </c>
      <c r="J143">
        <v>2324</v>
      </c>
      <c r="K143">
        <v>7900000</v>
      </c>
      <c r="P143">
        <v>1500000</v>
      </c>
      <c r="Q143">
        <v>6400000</v>
      </c>
      <c r="R143">
        <v>3667554</v>
      </c>
      <c r="U143">
        <v>509041</v>
      </c>
      <c r="X143">
        <v>1170400</v>
      </c>
      <c r="Z143">
        <v>755</v>
      </c>
      <c r="AA143">
        <v>1539</v>
      </c>
      <c r="AB143">
        <v>8362</v>
      </c>
      <c r="AF143">
        <v>477468</v>
      </c>
      <c r="AI143">
        <v>4524</v>
      </c>
      <c r="AJ143">
        <v>806822</v>
      </c>
      <c r="AK143">
        <v>12425</v>
      </c>
      <c r="AL143">
        <v>80797</v>
      </c>
      <c r="AQ143">
        <v>1487</v>
      </c>
      <c r="AR143">
        <v>31478</v>
      </c>
      <c r="AT143">
        <v>0</v>
      </c>
      <c r="AU143">
        <v>220599</v>
      </c>
      <c r="AV143">
        <v>341857</v>
      </c>
      <c r="AY143">
        <v>4895103</v>
      </c>
      <c r="BA143">
        <v>56355</v>
      </c>
      <c r="BB143">
        <v>0</v>
      </c>
      <c r="BC143">
        <v>210258</v>
      </c>
      <c r="BD143">
        <v>0</v>
      </c>
      <c r="BG143">
        <v>0</v>
      </c>
      <c r="BH143">
        <v>3547</v>
      </c>
      <c r="BI143">
        <v>4353986</v>
      </c>
      <c r="BJ143">
        <v>196000</v>
      </c>
      <c r="BK143">
        <v>9070</v>
      </c>
      <c r="BM143">
        <v>65886</v>
      </c>
      <c r="BN143">
        <v>0</v>
      </c>
      <c r="BQ143">
        <v>3021106</v>
      </c>
      <c r="BS143">
        <v>1042737</v>
      </c>
      <c r="BV143">
        <v>442817</v>
      </c>
      <c r="BW143">
        <v>1304139</v>
      </c>
      <c r="BY143">
        <v>140299</v>
      </c>
      <c r="CA143">
        <v>81783</v>
      </c>
      <c r="CC143">
        <v>9331</v>
      </c>
      <c r="CD143">
        <v>160249</v>
      </c>
      <c r="CE143">
        <v>160249</v>
      </c>
      <c r="CF143">
        <v>0</v>
      </c>
      <c r="CN143">
        <v>0</v>
      </c>
      <c r="CO143">
        <v>0</v>
      </c>
      <c r="CQ143">
        <v>66365727</v>
      </c>
      <c r="CS143" s="8">
        <v>199097179</v>
      </c>
      <c r="CT143" s="36">
        <f t="shared" si="12"/>
        <v>22603276</v>
      </c>
      <c r="CU143" s="36">
        <f t="shared" si="13"/>
        <v>24118438</v>
      </c>
      <c r="CV143" s="36">
        <f t="shared" si="14"/>
        <v>16462657</v>
      </c>
      <c r="CW143" s="36">
        <f t="shared" si="15"/>
        <v>3181355</v>
      </c>
      <c r="CX143" s="36">
        <f t="shared" si="16"/>
        <v>66365726</v>
      </c>
      <c r="CY143" s="4">
        <v>66365727</v>
      </c>
      <c r="CZ143" s="69">
        <f t="shared" si="17"/>
        <v>-1</v>
      </c>
    </row>
    <row r="144" spans="1:104" x14ac:dyDescent="0.35">
      <c r="A144" s="15" t="s">
        <v>776</v>
      </c>
      <c r="B144" t="s">
        <v>776</v>
      </c>
      <c r="C144">
        <v>49588161</v>
      </c>
      <c r="D144">
        <v>38069927</v>
      </c>
      <c r="E144">
        <v>6137758</v>
      </c>
      <c r="F144">
        <v>5380476</v>
      </c>
      <c r="G144">
        <v>47072166</v>
      </c>
      <c r="H144">
        <v>27967853</v>
      </c>
      <c r="I144">
        <v>18960071</v>
      </c>
      <c r="J144">
        <v>144242</v>
      </c>
      <c r="K144">
        <v>16000000</v>
      </c>
      <c r="Q144">
        <v>16000000</v>
      </c>
      <c r="R144">
        <v>12279407</v>
      </c>
      <c r="U144">
        <v>549143</v>
      </c>
      <c r="Z144">
        <v>1510</v>
      </c>
      <c r="AA144">
        <v>6926</v>
      </c>
      <c r="AB144">
        <v>1031</v>
      </c>
      <c r="AF144">
        <v>1109608</v>
      </c>
      <c r="AJ144">
        <v>784114</v>
      </c>
      <c r="AK144">
        <v>20708</v>
      </c>
      <c r="AL144">
        <v>127645</v>
      </c>
      <c r="AQ144">
        <v>124684</v>
      </c>
      <c r="AR144">
        <v>2045265</v>
      </c>
      <c r="AT144">
        <v>4674230</v>
      </c>
      <c r="AU144">
        <v>332203</v>
      </c>
      <c r="AV144">
        <v>2478464</v>
      </c>
      <c r="AW144">
        <v>23876</v>
      </c>
      <c r="AY144">
        <v>17381488</v>
      </c>
      <c r="BA144">
        <v>3488</v>
      </c>
      <c r="BB144">
        <v>0</v>
      </c>
      <c r="BC144">
        <v>100000</v>
      </c>
      <c r="BD144">
        <v>141343</v>
      </c>
      <c r="BF144">
        <v>5744</v>
      </c>
      <c r="BG144">
        <v>0</v>
      </c>
      <c r="BH144">
        <v>7673193</v>
      </c>
      <c r="BI144">
        <v>8668694</v>
      </c>
      <c r="BJ144">
        <v>784000</v>
      </c>
      <c r="BK144">
        <v>2407</v>
      </c>
      <c r="BM144">
        <v>0</v>
      </c>
      <c r="BN144">
        <v>0</v>
      </c>
      <c r="BP144">
        <v>2619</v>
      </c>
      <c r="BQ144">
        <v>6399762</v>
      </c>
      <c r="BS144">
        <v>3470372</v>
      </c>
      <c r="BV144">
        <v>1503333</v>
      </c>
      <c r="BW144">
        <v>1249456</v>
      </c>
      <c r="BX144">
        <v>60072</v>
      </c>
      <c r="BY144">
        <v>9628</v>
      </c>
      <c r="CA144">
        <v>106900</v>
      </c>
      <c r="CD144">
        <v>155536</v>
      </c>
      <c r="CE144">
        <v>155536</v>
      </c>
      <c r="CF144">
        <v>2760000</v>
      </c>
      <c r="CL144">
        <v>0</v>
      </c>
      <c r="CM144">
        <v>562500</v>
      </c>
      <c r="CN144">
        <v>472500</v>
      </c>
      <c r="CO144">
        <v>600000</v>
      </c>
      <c r="CP144">
        <v>1125000</v>
      </c>
      <c r="CQ144">
        <v>151636519</v>
      </c>
      <c r="CS144" s="8">
        <v>454909558</v>
      </c>
      <c r="CT144" s="36">
        <f t="shared" si="12"/>
        <v>49588161</v>
      </c>
      <c r="CU144" s="36">
        <f t="shared" si="13"/>
        <v>47072166</v>
      </c>
      <c r="CV144" s="36">
        <f t="shared" si="14"/>
        <v>45660895</v>
      </c>
      <c r="CW144" s="36">
        <f t="shared" si="15"/>
        <v>9315298</v>
      </c>
      <c r="CX144" s="36">
        <f t="shared" si="16"/>
        <v>151636520</v>
      </c>
      <c r="CY144" s="4">
        <v>151636519</v>
      </c>
      <c r="CZ144" s="69">
        <f t="shared" si="17"/>
        <v>1</v>
      </c>
    </row>
    <row r="145" spans="1:104" x14ac:dyDescent="0.35">
      <c r="A145" s="15" t="s">
        <v>779</v>
      </c>
      <c r="B145" t="s">
        <v>779</v>
      </c>
      <c r="C145">
        <v>11517971</v>
      </c>
      <c r="D145">
        <v>11185544</v>
      </c>
      <c r="E145">
        <v>321331</v>
      </c>
      <c r="F145">
        <v>11096</v>
      </c>
      <c r="G145">
        <v>4382500</v>
      </c>
      <c r="H145">
        <v>1062200</v>
      </c>
      <c r="I145">
        <v>3278862</v>
      </c>
      <c r="J145">
        <v>41438</v>
      </c>
      <c r="R145">
        <v>1101442</v>
      </c>
      <c r="U145">
        <v>6529</v>
      </c>
      <c r="Z145">
        <v>0</v>
      </c>
      <c r="AF145">
        <v>470743</v>
      </c>
      <c r="AJ145">
        <v>348128</v>
      </c>
      <c r="AK145">
        <v>0</v>
      </c>
      <c r="AL145">
        <v>90302</v>
      </c>
      <c r="AQ145">
        <v>0</v>
      </c>
      <c r="AR145">
        <v>175946</v>
      </c>
      <c r="AT145">
        <v>0</v>
      </c>
      <c r="AU145">
        <v>9794</v>
      </c>
      <c r="AV145">
        <v>0</v>
      </c>
      <c r="AY145">
        <v>161810</v>
      </c>
      <c r="BB145">
        <v>0</v>
      </c>
      <c r="BC145">
        <v>0</v>
      </c>
      <c r="BD145">
        <v>0</v>
      </c>
      <c r="BG145">
        <v>0</v>
      </c>
      <c r="BH145">
        <v>12268</v>
      </c>
      <c r="BI145">
        <v>149542</v>
      </c>
      <c r="BQ145">
        <v>1308374</v>
      </c>
      <c r="BS145">
        <v>377180</v>
      </c>
      <c r="BT145">
        <v>7329</v>
      </c>
      <c r="BV145">
        <v>276009</v>
      </c>
      <c r="BW145">
        <v>454812</v>
      </c>
      <c r="BX145">
        <v>178597</v>
      </c>
      <c r="BY145">
        <v>0</v>
      </c>
      <c r="BZ145">
        <v>7012</v>
      </c>
      <c r="CA145">
        <v>2771</v>
      </c>
      <c r="CC145">
        <v>4666</v>
      </c>
      <c r="CD145">
        <v>18853</v>
      </c>
      <c r="CE145">
        <v>18853</v>
      </c>
      <c r="CF145">
        <v>0</v>
      </c>
      <c r="CL145">
        <v>0</v>
      </c>
      <c r="CN145">
        <v>0</v>
      </c>
      <c r="CO145">
        <v>0</v>
      </c>
      <c r="CQ145">
        <v>18490950</v>
      </c>
      <c r="CS145" s="8">
        <v>55472852</v>
      </c>
      <c r="CT145" s="36">
        <f t="shared" si="12"/>
        <v>11517971</v>
      </c>
      <c r="CU145" s="36">
        <f t="shared" si="13"/>
        <v>4382500</v>
      </c>
      <c r="CV145" s="36">
        <f t="shared" si="14"/>
        <v>1263252</v>
      </c>
      <c r="CW145" s="36">
        <f t="shared" si="15"/>
        <v>1327227</v>
      </c>
      <c r="CX145" s="36">
        <f t="shared" si="16"/>
        <v>18490950</v>
      </c>
      <c r="CY145" s="4">
        <v>18490950</v>
      </c>
      <c r="CZ145" s="69">
        <f t="shared" si="17"/>
        <v>0</v>
      </c>
    </row>
    <row r="146" spans="1:104" x14ac:dyDescent="0.35">
      <c r="A146" s="15" t="s">
        <v>782</v>
      </c>
      <c r="B146" t="s">
        <v>782</v>
      </c>
      <c r="C146">
        <v>12507422</v>
      </c>
      <c r="D146">
        <v>11689151</v>
      </c>
      <c r="E146">
        <v>529711</v>
      </c>
      <c r="F146">
        <v>288561</v>
      </c>
      <c r="G146">
        <v>18714599</v>
      </c>
      <c r="H146">
        <v>18322484</v>
      </c>
      <c r="I146">
        <v>364767</v>
      </c>
      <c r="J146">
        <v>27348</v>
      </c>
      <c r="R146">
        <v>14485</v>
      </c>
      <c r="Z146">
        <v>2726</v>
      </c>
      <c r="AF146">
        <v>1302</v>
      </c>
      <c r="AJ146">
        <v>3020</v>
      </c>
      <c r="AK146">
        <v>0</v>
      </c>
      <c r="AL146">
        <v>0</v>
      </c>
      <c r="AQ146">
        <v>7437</v>
      </c>
      <c r="AR146">
        <v>0</v>
      </c>
      <c r="AT146">
        <v>0</v>
      </c>
      <c r="AY146">
        <v>4170547</v>
      </c>
      <c r="BB146">
        <v>0</v>
      </c>
      <c r="BC146">
        <v>0</v>
      </c>
      <c r="BD146">
        <v>75046</v>
      </c>
      <c r="BG146">
        <v>0</v>
      </c>
      <c r="BH146">
        <v>0</v>
      </c>
      <c r="BI146">
        <v>4092884</v>
      </c>
      <c r="BP146">
        <v>2619</v>
      </c>
      <c r="BQ146">
        <v>1907094</v>
      </c>
      <c r="BS146">
        <v>912166</v>
      </c>
      <c r="BT146">
        <v>3917</v>
      </c>
      <c r="BU146">
        <v>7835</v>
      </c>
      <c r="BV146">
        <v>401744</v>
      </c>
      <c r="BW146">
        <v>502539</v>
      </c>
      <c r="BY146">
        <v>42717</v>
      </c>
      <c r="BZ146">
        <v>19886</v>
      </c>
      <c r="CA146">
        <v>7428</v>
      </c>
      <c r="CB146">
        <v>1281</v>
      </c>
      <c r="CC146">
        <v>7582</v>
      </c>
      <c r="CD146">
        <v>2588</v>
      </c>
      <c r="CE146">
        <v>2588</v>
      </c>
      <c r="CF146">
        <v>0</v>
      </c>
      <c r="CL146">
        <v>0</v>
      </c>
      <c r="CN146">
        <v>0</v>
      </c>
      <c r="CO146">
        <v>0</v>
      </c>
      <c r="CQ146">
        <v>37316735</v>
      </c>
      <c r="CS146" s="8">
        <v>111950209</v>
      </c>
      <c r="CT146" s="36">
        <f t="shared" si="12"/>
        <v>12507422</v>
      </c>
      <c r="CU146" s="36">
        <f t="shared" si="13"/>
        <v>18714599</v>
      </c>
      <c r="CV146" s="36">
        <f t="shared" si="14"/>
        <v>4185032</v>
      </c>
      <c r="CW146" s="36">
        <f t="shared" si="15"/>
        <v>1909682</v>
      </c>
      <c r="CX146" s="36">
        <f t="shared" si="16"/>
        <v>37316735</v>
      </c>
      <c r="CY146" s="4">
        <v>37316735</v>
      </c>
      <c r="CZ146" s="69">
        <f t="shared" si="17"/>
        <v>0</v>
      </c>
    </row>
    <row r="147" spans="1:104" x14ac:dyDescent="0.35">
      <c r="A147" s="15" t="s">
        <v>786</v>
      </c>
      <c r="B147" t="s">
        <v>786</v>
      </c>
      <c r="C147">
        <v>36387172</v>
      </c>
      <c r="D147">
        <v>29537768</v>
      </c>
      <c r="E147">
        <v>3390044</v>
      </c>
      <c r="F147">
        <v>3459359</v>
      </c>
      <c r="G147">
        <v>28133603</v>
      </c>
      <c r="H147">
        <v>15056761</v>
      </c>
      <c r="I147">
        <v>13065513</v>
      </c>
      <c r="J147">
        <v>11330</v>
      </c>
      <c r="K147">
        <v>0</v>
      </c>
      <c r="Q147">
        <v>0</v>
      </c>
      <c r="R147">
        <v>1832361</v>
      </c>
      <c r="U147">
        <v>501568</v>
      </c>
      <c r="X147">
        <v>0</v>
      </c>
      <c r="Z147">
        <v>27789</v>
      </c>
      <c r="AA147">
        <v>6156</v>
      </c>
      <c r="AF147">
        <v>206267</v>
      </c>
      <c r="AI147">
        <v>9032</v>
      </c>
      <c r="AJ147">
        <v>235458</v>
      </c>
      <c r="AK147">
        <v>9318</v>
      </c>
      <c r="AL147">
        <v>51161</v>
      </c>
      <c r="AQ147">
        <v>25976</v>
      </c>
      <c r="AR147">
        <v>496148</v>
      </c>
      <c r="AT147">
        <v>0</v>
      </c>
      <c r="AU147">
        <v>146903</v>
      </c>
      <c r="AV147">
        <v>85464</v>
      </c>
      <c r="AW147">
        <v>31120</v>
      </c>
      <c r="AY147">
        <v>865909</v>
      </c>
      <c r="BA147">
        <v>3488</v>
      </c>
      <c r="BB147">
        <v>3161</v>
      </c>
      <c r="BC147">
        <v>313000</v>
      </c>
      <c r="BD147">
        <v>107008</v>
      </c>
      <c r="BF147">
        <v>31908</v>
      </c>
      <c r="BG147">
        <v>0</v>
      </c>
      <c r="BH147">
        <v>59657</v>
      </c>
      <c r="BI147">
        <v>26294</v>
      </c>
      <c r="BJ147">
        <v>147000</v>
      </c>
      <c r="BM147">
        <v>0</v>
      </c>
      <c r="BN147">
        <v>95192</v>
      </c>
      <c r="BP147">
        <v>79200</v>
      </c>
      <c r="BQ147">
        <v>4857492</v>
      </c>
      <c r="BR147">
        <v>1985</v>
      </c>
      <c r="BS147">
        <v>1151307</v>
      </c>
      <c r="BU147">
        <v>7665</v>
      </c>
      <c r="BV147">
        <v>1319861</v>
      </c>
      <c r="BW147">
        <v>1393312</v>
      </c>
      <c r="BX147">
        <v>587599</v>
      </c>
      <c r="BY147">
        <v>172761</v>
      </c>
      <c r="CA147">
        <v>221905</v>
      </c>
      <c r="CB147">
        <v>1096</v>
      </c>
      <c r="CD147">
        <v>183815</v>
      </c>
      <c r="CE147">
        <v>183815</v>
      </c>
      <c r="CF147">
        <v>125000</v>
      </c>
      <c r="CI147">
        <v>125000</v>
      </c>
      <c r="CL147">
        <v>0</v>
      </c>
      <c r="CM147">
        <v>0</v>
      </c>
      <c r="CN147">
        <v>0</v>
      </c>
      <c r="CO147">
        <v>0</v>
      </c>
      <c r="CP147">
        <v>0</v>
      </c>
      <c r="CQ147">
        <v>72385351</v>
      </c>
      <c r="CS147" s="8">
        <v>217156052</v>
      </c>
      <c r="CT147" s="36">
        <f t="shared" si="12"/>
        <v>36387172</v>
      </c>
      <c r="CU147" s="36">
        <f t="shared" si="13"/>
        <v>28133603</v>
      </c>
      <c r="CV147" s="36">
        <f t="shared" si="14"/>
        <v>2698270</v>
      </c>
      <c r="CW147" s="36">
        <f t="shared" si="15"/>
        <v>5166307</v>
      </c>
      <c r="CX147" s="36">
        <f t="shared" si="16"/>
        <v>72385352</v>
      </c>
      <c r="CY147" s="4">
        <v>72385351</v>
      </c>
      <c r="CZ147" s="69">
        <f t="shared" si="17"/>
        <v>1</v>
      </c>
    </row>
    <row r="148" spans="1:104" x14ac:dyDescent="0.35">
      <c r="A148" s="15" t="s">
        <v>789</v>
      </c>
      <c r="B148" t="s">
        <v>789</v>
      </c>
      <c r="C148">
        <v>7645364</v>
      </c>
      <c r="D148">
        <v>7222337</v>
      </c>
      <c r="E148">
        <v>423027</v>
      </c>
      <c r="F148">
        <v>0</v>
      </c>
      <c r="G148">
        <v>23986154</v>
      </c>
      <c r="H148">
        <v>20250828</v>
      </c>
      <c r="I148">
        <v>3602949</v>
      </c>
      <c r="J148">
        <v>132377</v>
      </c>
      <c r="K148">
        <v>0</v>
      </c>
      <c r="O148">
        <v>0</v>
      </c>
      <c r="Q148">
        <v>0</v>
      </c>
      <c r="R148">
        <v>1189590</v>
      </c>
      <c r="U148">
        <v>186474</v>
      </c>
      <c r="AA148">
        <v>6156</v>
      </c>
      <c r="AF148">
        <v>544716</v>
      </c>
      <c r="AI148">
        <v>4508</v>
      </c>
      <c r="AJ148">
        <v>337653</v>
      </c>
      <c r="AK148">
        <v>0</v>
      </c>
      <c r="AL148">
        <v>2037</v>
      </c>
      <c r="AQ148">
        <v>0</v>
      </c>
      <c r="AR148">
        <v>0</v>
      </c>
      <c r="AT148">
        <v>0</v>
      </c>
      <c r="AU148">
        <v>108046</v>
      </c>
      <c r="AY148">
        <v>817426</v>
      </c>
      <c r="BB148">
        <v>0</v>
      </c>
      <c r="BC148">
        <v>12210</v>
      </c>
      <c r="BD148">
        <v>0</v>
      </c>
      <c r="BG148">
        <v>0</v>
      </c>
      <c r="BH148">
        <v>0</v>
      </c>
      <c r="BI148">
        <v>756216</v>
      </c>
      <c r="BJ148">
        <v>49000</v>
      </c>
      <c r="BM148">
        <v>0</v>
      </c>
      <c r="BQ148">
        <v>588860</v>
      </c>
      <c r="BW148">
        <v>488681</v>
      </c>
      <c r="BY148">
        <v>100179</v>
      </c>
      <c r="CF148">
        <v>0</v>
      </c>
      <c r="CL148">
        <v>0</v>
      </c>
      <c r="CN148">
        <v>0</v>
      </c>
      <c r="CO148">
        <v>0</v>
      </c>
      <c r="CQ148">
        <v>34227394</v>
      </c>
      <c r="CS148" s="8">
        <v>102682182</v>
      </c>
      <c r="CT148" s="36">
        <f t="shared" si="12"/>
        <v>7645364</v>
      </c>
      <c r="CU148" s="36">
        <f t="shared" si="13"/>
        <v>23986154</v>
      </c>
      <c r="CV148" s="36">
        <f t="shared" si="14"/>
        <v>2007016</v>
      </c>
      <c r="CW148" s="36">
        <f t="shared" si="15"/>
        <v>588860</v>
      </c>
      <c r="CX148" s="36">
        <f t="shared" si="16"/>
        <v>34227394</v>
      </c>
      <c r="CY148" s="4">
        <v>34227394</v>
      </c>
      <c r="CZ148" s="69">
        <f t="shared" si="17"/>
        <v>0</v>
      </c>
    </row>
    <row r="149" spans="1:104" x14ac:dyDescent="0.35">
      <c r="A149" s="15" t="s">
        <v>795</v>
      </c>
      <c r="B149" t="s">
        <v>795</v>
      </c>
      <c r="C149">
        <v>15313064</v>
      </c>
      <c r="D149">
        <v>11865659</v>
      </c>
      <c r="E149">
        <v>2295129</v>
      </c>
      <c r="F149">
        <v>1152276</v>
      </c>
      <c r="G149">
        <v>12231093</v>
      </c>
      <c r="H149">
        <v>6683861</v>
      </c>
      <c r="I149">
        <v>5546615</v>
      </c>
      <c r="J149">
        <v>616</v>
      </c>
      <c r="K149">
        <v>1612080</v>
      </c>
      <c r="Q149">
        <v>1612080</v>
      </c>
      <c r="R149">
        <v>1222871</v>
      </c>
      <c r="U149">
        <v>468456</v>
      </c>
      <c r="AF149">
        <v>80699</v>
      </c>
      <c r="AJ149">
        <v>94354</v>
      </c>
      <c r="AK149">
        <v>0</v>
      </c>
      <c r="AL149">
        <v>3395</v>
      </c>
      <c r="AQ149">
        <v>20110</v>
      </c>
      <c r="AR149">
        <v>50000</v>
      </c>
      <c r="AT149">
        <v>217406</v>
      </c>
      <c r="AU149">
        <v>117522</v>
      </c>
      <c r="AV149">
        <v>170929</v>
      </c>
      <c r="AY149">
        <v>2276890</v>
      </c>
      <c r="BB149">
        <v>0</v>
      </c>
      <c r="BC149">
        <v>8393</v>
      </c>
      <c r="BD149">
        <v>5259</v>
      </c>
      <c r="BF149">
        <v>4308</v>
      </c>
      <c r="BG149">
        <v>0</v>
      </c>
      <c r="BH149">
        <v>2206771</v>
      </c>
      <c r="BJ149">
        <v>49000</v>
      </c>
      <c r="BM149">
        <v>0</v>
      </c>
      <c r="BN149">
        <v>3159</v>
      </c>
      <c r="BP149">
        <v>0</v>
      </c>
      <c r="BQ149">
        <v>1195796</v>
      </c>
      <c r="BS149">
        <v>563172</v>
      </c>
      <c r="BV149">
        <v>482254</v>
      </c>
      <c r="BW149">
        <v>94870</v>
      </c>
      <c r="BY149">
        <v>0</v>
      </c>
      <c r="CA149">
        <v>55500</v>
      </c>
      <c r="CD149">
        <v>61272</v>
      </c>
      <c r="CE149">
        <v>61272</v>
      </c>
      <c r="CF149">
        <v>253500</v>
      </c>
      <c r="CL149">
        <v>0</v>
      </c>
      <c r="CM149">
        <v>52500</v>
      </c>
      <c r="CN149">
        <v>73500</v>
      </c>
      <c r="CO149">
        <v>22500</v>
      </c>
      <c r="CP149">
        <v>105000</v>
      </c>
      <c r="CQ149">
        <v>34166566</v>
      </c>
      <c r="CS149" s="8">
        <v>102499697</v>
      </c>
      <c r="CT149" s="36">
        <f t="shared" si="12"/>
        <v>15313064</v>
      </c>
      <c r="CU149" s="36">
        <f t="shared" si="13"/>
        <v>12231093</v>
      </c>
      <c r="CV149" s="36">
        <f t="shared" si="14"/>
        <v>5111841</v>
      </c>
      <c r="CW149" s="36">
        <f t="shared" si="15"/>
        <v>1510568</v>
      </c>
      <c r="CX149" s="36">
        <f t="shared" si="16"/>
        <v>34166566</v>
      </c>
      <c r="CY149" s="4">
        <v>34166566</v>
      </c>
      <c r="CZ149" s="69">
        <f t="shared" si="17"/>
        <v>0</v>
      </c>
    </row>
    <row r="150" spans="1:104" x14ac:dyDescent="0.35">
      <c r="A150" s="15" t="s">
        <v>798</v>
      </c>
      <c r="B150" t="s">
        <v>798</v>
      </c>
      <c r="C150">
        <v>54199501</v>
      </c>
      <c r="D150">
        <v>48032329</v>
      </c>
      <c r="E150">
        <v>724597</v>
      </c>
      <c r="F150">
        <v>5442576</v>
      </c>
      <c r="G150">
        <v>35697444</v>
      </c>
      <c r="H150">
        <v>13716622</v>
      </c>
      <c r="I150">
        <v>21921878</v>
      </c>
      <c r="J150">
        <v>58944</v>
      </c>
      <c r="K150">
        <v>9600000</v>
      </c>
      <c r="Q150">
        <v>9600000</v>
      </c>
      <c r="R150">
        <v>6275492</v>
      </c>
      <c r="U150">
        <v>1041334</v>
      </c>
      <c r="Z150">
        <v>50429</v>
      </c>
      <c r="AA150">
        <v>7209</v>
      </c>
      <c r="AB150">
        <v>0</v>
      </c>
      <c r="AF150">
        <v>177930</v>
      </c>
      <c r="AJ150">
        <v>498795</v>
      </c>
      <c r="AK150">
        <v>22470</v>
      </c>
      <c r="AL150">
        <v>77402</v>
      </c>
      <c r="AQ150">
        <v>181831</v>
      </c>
      <c r="AR150">
        <v>512462</v>
      </c>
      <c r="AT150">
        <v>1195733</v>
      </c>
      <c r="AU150">
        <v>287827</v>
      </c>
      <c r="AV150">
        <v>2222071</v>
      </c>
      <c r="AW150">
        <v>0</v>
      </c>
      <c r="AY150">
        <v>7648699</v>
      </c>
      <c r="BA150">
        <v>242061</v>
      </c>
      <c r="BB150">
        <v>1056</v>
      </c>
      <c r="BC150">
        <v>254900</v>
      </c>
      <c r="BD150">
        <v>103669</v>
      </c>
      <c r="BF150">
        <v>19597</v>
      </c>
      <c r="BG150">
        <v>0</v>
      </c>
      <c r="BH150">
        <v>66366</v>
      </c>
      <c r="BI150">
        <v>6489167</v>
      </c>
      <c r="BJ150">
        <v>294000</v>
      </c>
      <c r="BK150">
        <v>11458</v>
      </c>
      <c r="BL150">
        <v>8943</v>
      </c>
      <c r="BM150">
        <v>0</v>
      </c>
      <c r="BN150">
        <v>23087</v>
      </c>
      <c r="BP150">
        <v>134395</v>
      </c>
      <c r="BQ150">
        <v>5566686</v>
      </c>
      <c r="BS150">
        <v>2227970</v>
      </c>
      <c r="BU150">
        <v>3952</v>
      </c>
      <c r="BV150">
        <v>881404</v>
      </c>
      <c r="BW150">
        <v>2005678</v>
      </c>
      <c r="BY150">
        <v>367804</v>
      </c>
      <c r="BZ150">
        <v>502</v>
      </c>
      <c r="CA150">
        <v>79377</v>
      </c>
      <c r="CD150">
        <v>311071</v>
      </c>
      <c r="CE150">
        <v>311071</v>
      </c>
      <c r="CF150">
        <v>250000</v>
      </c>
      <c r="CI150">
        <v>250000</v>
      </c>
      <c r="CL150">
        <v>0</v>
      </c>
      <c r="CN150">
        <v>0</v>
      </c>
      <c r="CO150">
        <v>0</v>
      </c>
      <c r="CQ150">
        <v>119548895</v>
      </c>
      <c r="CS150" s="8">
        <v>358646684</v>
      </c>
      <c r="CT150" s="36">
        <f t="shared" si="12"/>
        <v>54199501</v>
      </c>
      <c r="CU150" s="36">
        <f t="shared" si="13"/>
        <v>35697444</v>
      </c>
      <c r="CV150" s="36">
        <f t="shared" si="14"/>
        <v>23524191</v>
      </c>
      <c r="CW150" s="36">
        <f t="shared" si="15"/>
        <v>6127757</v>
      </c>
      <c r="CX150" s="36">
        <f t="shared" si="16"/>
        <v>119548893</v>
      </c>
      <c r="CY150" s="4">
        <v>119548895</v>
      </c>
      <c r="CZ150" s="69">
        <f t="shared" si="17"/>
        <v>-2</v>
      </c>
    </row>
    <row r="151" spans="1:104" x14ac:dyDescent="0.35">
      <c r="A151" s="15" t="s">
        <v>803</v>
      </c>
      <c r="B151" t="s">
        <v>803</v>
      </c>
      <c r="C151">
        <v>45242489</v>
      </c>
      <c r="D151">
        <v>30626281</v>
      </c>
      <c r="E151">
        <v>5141439</v>
      </c>
      <c r="F151">
        <v>9474769</v>
      </c>
      <c r="G151">
        <v>45548507</v>
      </c>
      <c r="H151">
        <v>7103941</v>
      </c>
      <c r="I151">
        <v>38166608</v>
      </c>
      <c r="J151">
        <v>277958</v>
      </c>
      <c r="K151">
        <v>0</v>
      </c>
      <c r="N151">
        <v>0</v>
      </c>
      <c r="Q151">
        <v>0</v>
      </c>
      <c r="R151">
        <v>10716646</v>
      </c>
      <c r="S151">
        <v>4702</v>
      </c>
      <c r="U151">
        <v>1279405</v>
      </c>
      <c r="Z151">
        <v>1630</v>
      </c>
      <c r="AA151">
        <v>9902</v>
      </c>
      <c r="AB151">
        <v>1309</v>
      </c>
      <c r="AF151">
        <v>1256892</v>
      </c>
      <c r="AI151">
        <v>17351</v>
      </c>
      <c r="AJ151">
        <v>1086725</v>
      </c>
      <c r="AK151">
        <v>79101</v>
      </c>
      <c r="AL151">
        <v>55675</v>
      </c>
      <c r="AQ151">
        <v>372712</v>
      </c>
      <c r="AR151">
        <v>1186769</v>
      </c>
      <c r="AT151">
        <v>2065358</v>
      </c>
      <c r="AU151">
        <v>375419</v>
      </c>
      <c r="AV151">
        <v>2738934</v>
      </c>
      <c r="AW151">
        <v>184762</v>
      </c>
      <c r="AY151">
        <v>17384998</v>
      </c>
      <c r="BA151">
        <v>10465</v>
      </c>
      <c r="BB151">
        <v>1580</v>
      </c>
      <c r="BC151">
        <v>1344323</v>
      </c>
      <c r="BD151">
        <v>504523</v>
      </c>
      <c r="BF151">
        <v>40925</v>
      </c>
      <c r="BG151">
        <v>17778</v>
      </c>
      <c r="BH151">
        <v>13163188</v>
      </c>
      <c r="BI151">
        <v>29817</v>
      </c>
      <c r="BJ151">
        <v>2186187</v>
      </c>
      <c r="BK151">
        <v>26711</v>
      </c>
      <c r="BL151">
        <v>3410</v>
      </c>
      <c r="BM151">
        <v>10843</v>
      </c>
      <c r="BN151">
        <v>0</v>
      </c>
      <c r="BP151">
        <v>45247</v>
      </c>
      <c r="BQ151">
        <v>9450519</v>
      </c>
      <c r="BS151">
        <v>5310934</v>
      </c>
      <c r="BT151">
        <v>13738</v>
      </c>
      <c r="BU151">
        <v>493</v>
      </c>
      <c r="BV151">
        <v>1055316</v>
      </c>
      <c r="BW151">
        <v>3016677</v>
      </c>
      <c r="BX151">
        <v>35476</v>
      </c>
      <c r="BY151">
        <v>0</v>
      </c>
      <c r="CA151">
        <v>11199</v>
      </c>
      <c r="CB151">
        <v>854</v>
      </c>
      <c r="CC151">
        <v>5832</v>
      </c>
      <c r="CD151">
        <v>18853</v>
      </c>
      <c r="CE151">
        <v>18853</v>
      </c>
      <c r="CF151">
        <v>30970402</v>
      </c>
      <c r="CI151">
        <v>250000</v>
      </c>
      <c r="CJ151">
        <v>45402</v>
      </c>
      <c r="CL151">
        <v>0</v>
      </c>
      <c r="CM151">
        <v>7500000</v>
      </c>
      <c r="CN151">
        <v>6300000</v>
      </c>
      <c r="CO151">
        <v>1875000</v>
      </c>
      <c r="CP151">
        <v>15000000</v>
      </c>
      <c r="CQ151">
        <v>159332414</v>
      </c>
      <c r="CS151" s="8">
        <v>477997241</v>
      </c>
      <c r="CT151" s="36">
        <f t="shared" si="12"/>
        <v>45242489</v>
      </c>
      <c r="CU151" s="36">
        <f t="shared" si="13"/>
        <v>45548507</v>
      </c>
      <c r="CV151" s="36">
        <f t="shared" si="14"/>
        <v>28101644</v>
      </c>
      <c r="CW151" s="36">
        <f t="shared" si="15"/>
        <v>40439774</v>
      </c>
      <c r="CX151" s="36">
        <f t="shared" si="16"/>
        <v>159332414</v>
      </c>
      <c r="CY151" s="4">
        <v>159332414</v>
      </c>
      <c r="CZ151" s="69">
        <f t="shared" si="17"/>
        <v>0</v>
      </c>
    </row>
    <row r="152" spans="1:104" x14ac:dyDescent="0.35">
      <c r="A152" s="15" t="s">
        <v>807</v>
      </c>
      <c r="B152" t="s">
        <v>807</v>
      </c>
      <c r="C152">
        <v>8011571</v>
      </c>
      <c r="D152">
        <v>7758544</v>
      </c>
      <c r="E152">
        <v>238284</v>
      </c>
      <c r="F152">
        <v>14743</v>
      </c>
      <c r="G152">
        <v>7670494</v>
      </c>
      <c r="H152">
        <v>3455055</v>
      </c>
      <c r="I152">
        <v>4212666</v>
      </c>
      <c r="J152">
        <v>2773</v>
      </c>
      <c r="K152">
        <v>2100000</v>
      </c>
      <c r="P152">
        <v>500000</v>
      </c>
      <c r="Q152">
        <v>1600000</v>
      </c>
      <c r="R152">
        <v>704347</v>
      </c>
      <c r="U152">
        <v>48013</v>
      </c>
      <c r="Z152">
        <v>19228</v>
      </c>
      <c r="AA152">
        <v>10773</v>
      </c>
      <c r="AB152">
        <v>0</v>
      </c>
      <c r="AF152">
        <v>154673</v>
      </c>
      <c r="AJ152">
        <v>330406</v>
      </c>
      <c r="AK152">
        <v>0</v>
      </c>
      <c r="AL152">
        <v>30553</v>
      </c>
      <c r="AQ152">
        <v>1487</v>
      </c>
      <c r="AR152">
        <v>105421</v>
      </c>
      <c r="AT152">
        <v>0</v>
      </c>
      <c r="AU152">
        <v>3792</v>
      </c>
      <c r="AV152">
        <v>0</v>
      </c>
      <c r="AY152">
        <v>4554212</v>
      </c>
      <c r="BA152">
        <v>3488</v>
      </c>
      <c r="BB152">
        <v>0</v>
      </c>
      <c r="BC152">
        <v>0</v>
      </c>
      <c r="BD152">
        <v>50560</v>
      </c>
      <c r="BF152">
        <v>1436</v>
      </c>
      <c r="BG152">
        <v>0</v>
      </c>
      <c r="BH152">
        <v>18420</v>
      </c>
      <c r="BI152">
        <v>4348055</v>
      </c>
      <c r="BJ152">
        <v>98000</v>
      </c>
      <c r="BK152">
        <v>0</v>
      </c>
      <c r="BM152">
        <v>32943</v>
      </c>
      <c r="BN152">
        <v>0</v>
      </c>
      <c r="BP152">
        <v>1309</v>
      </c>
      <c r="BQ152">
        <v>1340967</v>
      </c>
      <c r="BS152">
        <v>676738</v>
      </c>
      <c r="BV152">
        <v>598015</v>
      </c>
      <c r="BW152">
        <v>45426</v>
      </c>
      <c r="CA152">
        <v>19855</v>
      </c>
      <c r="CC152">
        <v>933</v>
      </c>
      <c r="CF152">
        <v>0</v>
      </c>
      <c r="CL152">
        <v>0</v>
      </c>
      <c r="CN152">
        <v>0</v>
      </c>
      <c r="CO152">
        <v>0</v>
      </c>
      <c r="CQ152">
        <v>24381590</v>
      </c>
      <c r="CS152" s="8">
        <v>73144770</v>
      </c>
      <c r="CT152" s="36">
        <f t="shared" si="12"/>
        <v>8011571</v>
      </c>
      <c r="CU152" s="36">
        <f t="shared" si="13"/>
        <v>7670494</v>
      </c>
      <c r="CV152" s="36">
        <f t="shared" si="14"/>
        <v>7358559</v>
      </c>
      <c r="CW152" s="36">
        <f t="shared" si="15"/>
        <v>1340967</v>
      </c>
      <c r="CX152" s="36">
        <f t="shared" si="16"/>
        <v>24381591</v>
      </c>
      <c r="CY152" s="4">
        <v>24381590</v>
      </c>
      <c r="CZ152" s="69">
        <f t="shared" si="17"/>
        <v>1</v>
      </c>
    </row>
    <row r="153" spans="1:104" x14ac:dyDescent="0.35">
      <c r="A153" s="15" t="s">
        <v>811</v>
      </c>
      <c r="B153" t="s">
        <v>811</v>
      </c>
      <c r="C153">
        <v>38544529</v>
      </c>
      <c r="D153">
        <v>31696863</v>
      </c>
      <c r="E153">
        <v>3248860</v>
      </c>
      <c r="F153">
        <v>3598806</v>
      </c>
      <c r="G153">
        <v>28820119</v>
      </c>
      <c r="H153">
        <v>15220675</v>
      </c>
      <c r="I153">
        <v>13519775</v>
      </c>
      <c r="J153">
        <v>79669</v>
      </c>
      <c r="K153">
        <v>0</v>
      </c>
      <c r="O153">
        <v>0</v>
      </c>
      <c r="Q153">
        <v>0</v>
      </c>
      <c r="R153">
        <v>3171924</v>
      </c>
      <c r="U153">
        <v>853587</v>
      </c>
      <c r="Z153">
        <v>0</v>
      </c>
      <c r="AA153">
        <v>10922</v>
      </c>
      <c r="AB153">
        <v>0</v>
      </c>
      <c r="AF153">
        <v>235371</v>
      </c>
      <c r="AJ153">
        <v>519675</v>
      </c>
      <c r="AK153">
        <v>18495</v>
      </c>
      <c r="AL153">
        <v>63144</v>
      </c>
      <c r="AQ153">
        <v>0</v>
      </c>
      <c r="AR153">
        <v>302115</v>
      </c>
      <c r="AT153">
        <v>652218</v>
      </c>
      <c r="AU153">
        <v>174540</v>
      </c>
      <c r="AV153">
        <v>341857</v>
      </c>
      <c r="AW153">
        <v>0</v>
      </c>
      <c r="AY153">
        <v>8823973</v>
      </c>
      <c r="BA153">
        <v>1744</v>
      </c>
      <c r="BB153">
        <v>0</v>
      </c>
      <c r="BC153">
        <v>1609445</v>
      </c>
      <c r="BD153">
        <v>155259</v>
      </c>
      <c r="BF153">
        <v>6399</v>
      </c>
      <c r="BG153">
        <v>0</v>
      </c>
      <c r="BH153">
        <v>104199</v>
      </c>
      <c r="BI153">
        <v>6578024</v>
      </c>
      <c r="BJ153">
        <v>294000</v>
      </c>
      <c r="BM153">
        <v>0</v>
      </c>
      <c r="BN153">
        <v>73741</v>
      </c>
      <c r="BP153">
        <v>1161</v>
      </c>
      <c r="BQ153">
        <v>3814448</v>
      </c>
      <c r="BS153">
        <v>1048828</v>
      </c>
      <c r="BU153">
        <v>7725</v>
      </c>
      <c r="BV153">
        <v>711367</v>
      </c>
      <c r="BW153">
        <v>1375626</v>
      </c>
      <c r="BX153">
        <v>491988</v>
      </c>
      <c r="BY153">
        <v>81517</v>
      </c>
      <c r="BZ153">
        <v>7462</v>
      </c>
      <c r="CA153">
        <v>55699</v>
      </c>
      <c r="CB153">
        <v>12074</v>
      </c>
      <c r="CC153">
        <v>22162</v>
      </c>
      <c r="CD153">
        <v>0</v>
      </c>
      <c r="CE153">
        <v>0</v>
      </c>
      <c r="CF153">
        <v>0</v>
      </c>
      <c r="CL153">
        <v>0</v>
      </c>
      <c r="CM153">
        <v>0</v>
      </c>
      <c r="CN153">
        <v>0</v>
      </c>
      <c r="CO153">
        <v>0</v>
      </c>
      <c r="CP153">
        <v>0</v>
      </c>
      <c r="CQ153">
        <v>83174994</v>
      </c>
      <c r="CS153" s="8">
        <v>249524979</v>
      </c>
      <c r="CT153" s="36">
        <f t="shared" si="12"/>
        <v>38544529</v>
      </c>
      <c r="CU153" s="36">
        <f t="shared" si="13"/>
        <v>28820119</v>
      </c>
      <c r="CV153" s="36">
        <f t="shared" si="14"/>
        <v>11995897</v>
      </c>
      <c r="CW153" s="36">
        <f t="shared" si="15"/>
        <v>3814448</v>
      </c>
      <c r="CX153" s="36">
        <f t="shared" si="16"/>
        <v>83174993</v>
      </c>
      <c r="CY153" s="4">
        <v>83174994</v>
      </c>
      <c r="CZ153" s="69">
        <f t="shared" si="17"/>
        <v>-1</v>
      </c>
    </row>
    <row r="154" spans="1:104" x14ac:dyDescent="0.35">
      <c r="A154" s="15" t="s">
        <v>814</v>
      </c>
      <c r="B154" t="s">
        <v>814</v>
      </c>
      <c r="C154">
        <v>72404922</v>
      </c>
      <c r="D154">
        <v>62736074</v>
      </c>
      <c r="E154">
        <v>5242510</v>
      </c>
      <c r="F154">
        <v>4426338</v>
      </c>
      <c r="G154">
        <v>51642247</v>
      </c>
      <c r="H154">
        <v>30758785</v>
      </c>
      <c r="I154">
        <v>20822624</v>
      </c>
      <c r="J154">
        <v>60838</v>
      </c>
      <c r="K154">
        <v>69740</v>
      </c>
      <c r="Q154">
        <v>69740</v>
      </c>
      <c r="R154">
        <v>5810012</v>
      </c>
      <c r="U154">
        <v>1250595</v>
      </c>
      <c r="Z154">
        <v>23170</v>
      </c>
      <c r="AA154">
        <v>44456</v>
      </c>
      <c r="AB154">
        <v>3584</v>
      </c>
      <c r="AF154">
        <v>624145</v>
      </c>
      <c r="AH154">
        <v>130111</v>
      </c>
      <c r="AJ154">
        <v>676179</v>
      </c>
      <c r="AK154">
        <v>30354</v>
      </c>
      <c r="AL154">
        <v>67896</v>
      </c>
      <c r="AQ154">
        <v>0</v>
      </c>
      <c r="AR154">
        <v>215861</v>
      </c>
      <c r="AT154">
        <v>0</v>
      </c>
      <c r="AU154">
        <v>406320</v>
      </c>
      <c r="AV154">
        <v>1709285</v>
      </c>
      <c r="AW154">
        <v>0</v>
      </c>
      <c r="AX154">
        <v>628053</v>
      </c>
      <c r="AY154">
        <v>19272357</v>
      </c>
      <c r="AZ154">
        <v>11158</v>
      </c>
      <c r="BA154">
        <v>644</v>
      </c>
      <c r="BB154">
        <v>0</v>
      </c>
      <c r="BC154">
        <v>2069500</v>
      </c>
      <c r="BD154">
        <v>3113</v>
      </c>
      <c r="BF154">
        <v>57439</v>
      </c>
      <c r="BG154">
        <v>0</v>
      </c>
      <c r="BH154">
        <v>7766710</v>
      </c>
      <c r="BI154">
        <v>8869889</v>
      </c>
      <c r="BJ154">
        <v>343000</v>
      </c>
      <c r="BM154">
        <v>0</v>
      </c>
      <c r="BN154">
        <v>126366</v>
      </c>
      <c r="BP154">
        <v>24538</v>
      </c>
      <c r="BQ154">
        <v>5232853</v>
      </c>
      <c r="BS154">
        <v>2246181</v>
      </c>
      <c r="BT154">
        <v>29931</v>
      </c>
      <c r="BU154">
        <v>297</v>
      </c>
      <c r="BV154">
        <v>696925</v>
      </c>
      <c r="BW154">
        <v>2132897</v>
      </c>
      <c r="BY154">
        <v>1001</v>
      </c>
      <c r="BZ154">
        <v>125</v>
      </c>
      <c r="CA154">
        <v>124667</v>
      </c>
      <c r="CB154">
        <v>829</v>
      </c>
      <c r="CF154">
        <v>5785000</v>
      </c>
      <c r="CI154">
        <v>250000</v>
      </c>
      <c r="CL154">
        <v>0</v>
      </c>
      <c r="CM154">
        <v>825000</v>
      </c>
      <c r="CN154">
        <v>2310000</v>
      </c>
      <c r="CO154">
        <v>750000</v>
      </c>
      <c r="CP154">
        <v>1650000</v>
      </c>
      <c r="CQ154">
        <v>160217131</v>
      </c>
      <c r="CS154" s="8">
        <v>480651390</v>
      </c>
      <c r="CT154" s="36">
        <f t="shared" si="12"/>
        <v>72404922</v>
      </c>
      <c r="CU154" s="36">
        <f t="shared" si="13"/>
        <v>51642247</v>
      </c>
      <c r="CV154" s="36">
        <f t="shared" si="14"/>
        <v>25152109</v>
      </c>
      <c r="CW154" s="36">
        <f t="shared" si="15"/>
        <v>11017853</v>
      </c>
      <c r="CX154" s="36">
        <f t="shared" si="16"/>
        <v>160217131</v>
      </c>
      <c r="CY154" s="4">
        <v>160217131</v>
      </c>
      <c r="CZ154" s="69">
        <f t="shared" si="17"/>
        <v>0</v>
      </c>
    </row>
    <row r="155" spans="1:104" x14ac:dyDescent="0.35">
      <c r="A155" s="15" t="s">
        <v>819</v>
      </c>
      <c r="B155" t="s">
        <v>819</v>
      </c>
      <c r="C155">
        <v>111023808</v>
      </c>
      <c r="D155">
        <v>89508668</v>
      </c>
      <c r="E155">
        <v>12068256</v>
      </c>
      <c r="F155">
        <v>9446885</v>
      </c>
      <c r="G155">
        <v>94648270</v>
      </c>
      <c r="H155">
        <v>42177872</v>
      </c>
      <c r="I155">
        <v>52249990</v>
      </c>
      <c r="J155">
        <v>220407</v>
      </c>
      <c r="K155">
        <v>5606040</v>
      </c>
      <c r="Q155">
        <v>5606040</v>
      </c>
      <c r="R155">
        <v>8701132</v>
      </c>
      <c r="U155">
        <v>1315594</v>
      </c>
      <c r="Z155">
        <v>29985</v>
      </c>
      <c r="AA155">
        <v>36079</v>
      </c>
      <c r="AB155">
        <v>7167</v>
      </c>
      <c r="AF155">
        <v>3296091</v>
      </c>
      <c r="AI155">
        <v>18031</v>
      </c>
      <c r="AJ155">
        <v>1489354</v>
      </c>
      <c r="AK155">
        <v>11576</v>
      </c>
      <c r="AL155">
        <v>106157</v>
      </c>
      <c r="AQ155">
        <v>1487</v>
      </c>
      <c r="AR155">
        <v>1180</v>
      </c>
      <c r="AT155">
        <v>108703</v>
      </c>
      <c r="AU155">
        <v>2279727</v>
      </c>
      <c r="AV155">
        <v>0</v>
      </c>
      <c r="AY155">
        <v>28029384</v>
      </c>
      <c r="BA155">
        <v>3488</v>
      </c>
      <c r="BB155">
        <v>0</v>
      </c>
      <c r="BC155">
        <v>3079157</v>
      </c>
      <c r="BD155">
        <v>109124</v>
      </c>
      <c r="BF155">
        <v>209885</v>
      </c>
      <c r="BG155">
        <v>0</v>
      </c>
      <c r="BH155">
        <v>22787550</v>
      </c>
      <c r="BI155">
        <v>125656</v>
      </c>
      <c r="BJ155">
        <v>1668924</v>
      </c>
      <c r="BK155">
        <v>2033</v>
      </c>
      <c r="BL155">
        <v>3410</v>
      </c>
      <c r="BM155">
        <v>16894</v>
      </c>
      <c r="BN155">
        <v>4183</v>
      </c>
      <c r="BP155">
        <v>19079</v>
      </c>
      <c r="BQ155">
        <v>14136416</v>
      </c>
      <c r="BS155">
        <v>4096311</v>
      </c>
      <c r="BT155">
        <v>52202</v>
      </c>
      <c r="BU155">
        <v>475376</v>
      </c>
      <c r="BV155">
        <v>1588362</v>
      </c>
      <c r="BW155">
        <v>6901002</v>
      </c>
      <c r="BX155">
        <v>67096</v>
      </c>
      <c r="BY155">
        <v>764227</v>
      </c>
      <c r="BZ155">
        <v>753</v>
      </c>
      <c r="CA155">
        <v>191087</v>
      </c>
      <c r="CD155">
        <v>235660</v>
      </c>
      <c r="CE155">
        <v>235660</v>
      </c>
      <c r="CF155">
        <v>7808000</v>
      </c>
      <c r="CI155">
        <v>500000</v>
      </c>
      <c r="CL155">
        <v>0</v>
      </c>
      <c r="CM155">
        <v>1537500</v>
      </c>
      <c r="CN155">
        <v>1638000</v>
      </c>
      <c r="CO155">
        <v>1057500</v>
      </c>
      <c r="CP155">
        <v>3075000</v>
      </c>
      <c r="CQ155">
        <v>270188709</v>
      </c>
      <c r="CS155" s="8">
        <v>810566127</v>
      </c>
      <c r="CT155" s="36">
        <f t="shared" si="12"/>
        <v>111023808</v>
      </c>
      <c r="CU155" s="36">
        <f t="shared" si="13"/>
        <v>94648270</v>
      </c>
      <c r="CV155" s="36">
        <f t="shared" si="14"/>
        <v>42336556</v>
      </c>
      <c r="CW155" s="36">
        <f t="shared" si="15"/>
        <v>22180076</v>
      </c>
      <c r="CX155" s="36">
        <f t="shared" si="16"/>
        <v>270188710</v>
      </c>
      <c r="CY155" s="4">
        <v>270188709</v>
      </c>
      <c r="CZ155" s="69">
        <f t="shared" si="17"/>
        <v>1</v>
      </c>
    </row>
    <row r="156" spans="1:104" x14ac:dyDescent="0.35">
      <c r="A156" s="15" t="s">
        <v>822</v>
      </c>
      <c r="B156" t="s">
        <v>822</v>
      </c>
      <c r="C156">
        <v>67194342</v>
      </c>
      <c r="D156">
        <v>54818936</v>
      </c>
      <c r="E156">
        <v>5461200</v>
      </c>
      <c r="F156">
        <v>6914206</v>
      </c>
      <c r="G156">
        <v>61348410</v>
      </c>
      <c r="H156">
        <v>32657434</v>
      </c>
      <c r="I156">
        <v>28541570</v>
      </c>
      <c r="J156">
        <v>149405</v>
      </c>
      <c r="K156">
        <v>21627320</v>
      </c>
      <c r="N156">
        <v>0</v>
      </c>
      <c r="Q156">
        <v>21627320</v>
      </c>
      <c r="R156">
        <v>8134652</v>
      </c>
      <c r="U156">
        <v>1063530</v>
      </c>
      <c r="Z156">
        <v>5452</v>
      </c>
      <c r="AA156">
        <v>2730</v>
      </c>
      <c r="AF156">
        <v>146582</v>
      </c>
      <c r="AG156">
        <v>0</v>
      </c>
      <c r="AH156">
        <v>0</v>
      </c>
      <c r="AJ156">
        <v>416353</v>
      </c>
      <c r="AK156">
        <v>11576</v>
      </c>
      <c r="AL156">
        <v>22742</v>
      </c>
      <c r="AQ156">
        <v>0</v>
      </c>
      <c r="AR156">
        <v>1097310</v>
      </c>
      <c r="AT156">
        <v>3369794</v>
      </c>
      <c r="AU156">
        <v>538644</v>
      </c>
      <c r="AV156">
        <v>1459941</v>
      </c>
      <c r="AW156">
        <v>0</v>
      </c>
      <c r="AY156">
        <v>30058097</v>
      </c>
      <c r="BA156">
        <v>27110</v>
      </c>
      <c r="BB156">
        <v>0</v>
      </c>
      <c r="BC156">
        <v>1309616</v>
      </c>
      <c r="BD156">
        <v>47734</v>
      </c>
      <c r="BF156">
        <v>43079</v>
      </c>
      <c r="BG156">
        <v>0</v>
      </c>
      <c r="BH156">
        <v>13134508</v>
      </c>
      <c r="BI156">
        <v>14614993</v>
      </c>
      <c r="BJ156">
        <v>850543</v>
      </c>
      <c r="BL156">
        <v>2766</v>
      </c>
      <c r="BM156">
        <v>0</v>
      </c>
      <c r="BN156">
        <v>0</v>
      </c>
      <c r="BP156">
        <v>27748</v>
      </c>
      <c r="BQ156">
        <v>9281652</v>
      </c>
      <c r="BR156">
        <v>1178</v>
      </c>
      <c r="BS156">
        <v>4027195</v>
      </c>
      <c r="BT156">
        <v>11752</v>
      </c>
      <c r="BU156">
        <v>452</v>
      </c>
      <c r="BV156">
        <v>390896</v>
      </c>
      <c r="BW156">
        <v>4312939</v>
      </c>
      <c r="BX156">
        <v>153369</v>
      </c>
      <c r="BY156">
        <v>372921</v>
      </c>
      <c r="BZ156">
        <v>2983</v>
      </c>
      <c r="CA156">
        <v>7009</v>
      </c>
      <c r="CC156">
        <v>957</v>
      </c>
      <c r="CD156">
        <v>1290</v>
      </c>
      <c r="CE156">
        <v>1290</v>
      </c>
      <c r="CF156">
        <v>7635000</v>
      </c>
      <c r="CI156">
        <v>0</v>
      </c>
      <c r="CL156">
        <v>0</v>
      </c>
      <c r="CM156">
        <v>1500000</v>
      </c>
      <c r="CN156">
        <v>2205000</v>
      </c>
      <c r="CO156">
        <v>930000</v>
      </c>
      <c r="CP156">
        <v>3000000</v>
      </c>
      <c r="CQ156">
        <v>205280764</v>
      </c>
      <c r="CS156" s="8">
        <v>615842290</v>
      </c>
      <c r="CT156" s="36">
        <f t="shared" si="12"/>
        <v>67194342</v>
      </c>
      <c r="CU156" s="36">
        <f t="shared" si="13"/>
        <v>61348410</v>
      </c>
      <c r="CV156" s="36">
        <f t="shared" si="14"/>
        <v>59820069</v>
      </c>
      <c r="CW156" s="36">
        <f t="shared" si="15"/>
        <v>16917942</v>
      </c>
      <c r="CX156" s="36">
        <f t="shared" si="16"/>
        <v>205280763</v>
      </c>
      <c r="CY156" s="4">
        <v>205280764</v>
      </c>
      <c r="CZ156" s="69">
        <f t="shared" si="17"/>
        <v>-1</v>
      </c>
    </row>
    <row r="157" spans="1:104" x14ac:dyDescent="0.35">
      <c r="A157" s="15" t="s">
        <v>825</v>
      </c>
      <c r="B157" t="s">
        <v>825</v>
      </c>
      <c r="C157">
        <v>107092750</v>
      </c>
      <c r="D157">
        <v>90151378</v>
      </c>
      <c r="E157">
        <v>9023392</v>
      </c>
      <c r="F157">
        <v>7917980</v>
      </c>
      <c r="G157">
        <v>60478453</v>
      </c>
      <c r="H157">
        <v>33166602</v>
      </c>
      <c r="I157">
        <v>27298353</v>
      </c>
      <c r="J157">
        <v>13498</v>
      </c>
      <c r="K157">
        <v>400000</v>
      </c>
      <c r="N157">
        <v>400000</v>
      </c>
      <c r="O157">
        <v>0</v>
      </c>
      <c r="Q157">
        <v>0</v>
      </c>
      <c r="R157">
        <v>2439506</v>
      </c>
      <c r="U157">
        <v>929742</v>
      </c>
      <c r="Z157">
        <v>14992</v>
      </c>
      <c r="AA157">
        <v>11269</v>
      </c>
      <c r="AB157">
        <v>0</v>
      </c>
      <c r="AF157">
        <v>80976</v>
      </c>
      <c r="AI157">
        <v>2262</v>
      </c>
      <c r="AJ157">
        <v>240774</v>
      </c>
      <c r="AK157">
        <v>0</v>
      </c>
      <c r="AL157">
        <v>48207</v>
      </c>
      <c r="AN157">
        <v>218133</v>
      </c>
      <c r="AQ157">
        <v>0</v>
      </c>
      <c r="AR157">
        <v>236288</v>
      </c>
      <c r="AT157">
        <v>0</v>
      </c>
      <c r="AU157">
        <v>398270</v>
      </c>
      <c r="AV157">
        <v>256393</v>
      </c>
      <c r="AW157">
        <v>2199</v>
      </c>
      <c r="AY157">
        <v>22959962</v>
      </c>
      <c r="BA157">
        <v>6977</v>
      </c>
      <c r="BB157">
        <v>0</v>
      </c>
      <c r="BC157">
        <v>549202</v>
      </c>
      <c r="BD157">
        <v>16954</v>
      </c>
      <c r="BF157">
        <v>13198</v>
      </c>
      <c r="BG157">
        <v>0</v>
      </c>
      <c r="BH157">
        <v>10447469</v>
      </c>
      <c r="BI157">
        <v>11393212</v>
      </c>
      <c r="BJ157">
        <v>501696</v>
      </c>
      <c r="BK157">
        <v>13304</v>
      </c>
      <c r="BL157">
        <v>2766</v>
      </c>
      <c r="BM157">
        <v>0</v>
      </c>
      <c r="BN157">
        <v>0</v>
      </c>
      <c r="BP157">
        <v>15183</v>
      </c>
      <c r="BQ157">
        <v>10565591</v>
      </c>
      <c r="BS157">
        <v>2348280</v>
      </c>
      <c r="BV157">
        <v>557201</v>
      </c>
      <c r="BW157">
        <v>6745506</v>
      </c>
      <c r="BX157">
        <v>725412</v>
      </c>
      <c r="BY157">
        <v>0</v>
      </c>
      <c r="CA157">
        <v>48122</v>
      </c>
      <c r="CC157">
        <v>141070</v>
      </c>
      <c r="CD157">
        <v>0</v>
      </c>
      <c r="CE157">
        <v>0</v>
      </c>
      <c r="CF157">
        <v>9075000</v>
      </c>
      <c r="CI157">
        <v>0</v>
      </c>
      <c r="CL157">
        <v>0</v>
      </c>
      <c r="CM157">
        <v>1800000</v>
      </c>
      <c r="CN157">
        <v>2625000</v>
      </c>
      <c r="CO157">
        <v>1125000</v>
      </c>
      <c r="CP157">
        <v>3525000</v>
      </c>
      <c r="CQ157">
        <v>213011262</v>
      </c>
      <c r="CS157" s="8">
        <v>639033784</v>
      </c>
      <c r="CT157" s="36">
        <f t="shared" si="12"/>
        <v>107092750</v>
      </c>
      <c r="CU157" s="36">
        <f t="shared" si="13"/>
        <v>60478453</v>
      </c>
      <c r="CV157" s="36">
        <f t="shared" si="14"/>
        <v>25799468</v>
      </c>
      <c r="CW157" s="36">
        <f t="shared" si="15"/>
        <v>19640591</v>
      </c>
      <c r="CX157" s="36">
        <f t="shared" si="16"/>
        <v>213011262</v>
      </c>
      <c r="CY157" s="4">
        <v>213011262</v>
      </c>
      <c r="CZ157" s="69">
        <f t="shared" si="17"/>
        <v>0</v>
      </c>
    </row>
    <row r="158" spans="1:104" x14ac:dyDescent="0.35">
      <c r="A158" s="15" t="s">
        <v>831</v>
      </c>
      <c r="B158" t="s">
        <v>831</v>
      </c>
      <c r="C158">
        <v>58683527</v>
      </c>
      <c r="D158">
        <v>51749718</v>
      </c>
      <c r="E158">
        <v>3492543</v>
      </c>
      <c r="F158">
        <v>3441266</v>
      </c>
      <c r="G158">
        <v>55096095</v>
      </c>
      <c r="H158">
        <v>26094543</v>
      </c>
      <c r="I158">
        <v>28819612</v>
      </c>
      <c r="J158">
        <v>181940</v>
      </c>
      <c r="K158">
        <v>28482393</v>
      </c>
      <c r="Q158">
        <v>28482393</v>
      </c>
      <c r="R158">
        <v>5406086</v>
      </c>
      <c r="U158">
        <v>141557</v>
      </c>
      <c r="Z158">
        <v>9834</v>
      </c>
      <c r="AA158">
        <v>2309</v>
      </c>
      <c r="AB158">
        <v>0</v>
      </c>
      <c r="AF158">
        <v>2959019</v>
      </c>
      <c r="AJ158">
        <v>1389799</v>
      </c>
      <c r="AK158">
        <v>26920</v>
      </c>
      <c r="AL158">
        <v>53638</v>
      </c>
      <c r="AQ158">
        <v>32009</v>
      </c>
      <c r="AR158">
        <v>780737</v>
      </c>
      <c r="AT158">
        <v>0</v>
      </c>
      <c r="AU158">
        <v>10265</v>
      </c>
      <c r="AV158">
        <v>0</v>
      </c>
      <c r="AY158">
        <v>16029852</v>
      </c>
      <c r="BB158">
        <v>0</v>
      </c>
      <c r="BC158">
        <v>4817692</v>
      </c>
      <c r="BD158">
        <v>1503697</v>
      </c>
      <c r="BF158">
        <v>38117</v>
      </c>
      <c r="BG158">
        <v>1285440</v>
      </c>
      <c r="BH158">
        <v>6654871</v>
      </c>
      <c r="BI158">
        <v>0</v>
      </c>
      <c r="BJ158">
        <v>1715000</v>
      </c>
      <c r="BM158">
        <v>0</v>
      </c>
      <c r="BP158">
        <v>15035</v>
      </c>
      <c r="BQ158">
        <v>13520809</v>
      </c>
      <c r="BR158">
        <v>5955</v>
      </c>
      <c r="BS158">
        <v>2756359</v>
      </c>
      <c r="BT158">
        <v>38156</v>
      </c>
      <c r="BU158">
        <v>1456</v>
      </c>
      <c r="BV158">
        <v>1108995</v>
      </c>
      <c r="BW158">
        <v>8836958</v>
      </c>
      <c r="BX158">
        <v>167451</v>
      </c>
      <c r="BY158">
        <v>530120</v>
      </c>
      <c r="BZ158">
        <v>11663</v>
      </c>
      <c r="CA158">
        <v>32464</v>
      </c>
      <c r="CB158">
        <v>8162</v>
      </c>
      <c r="CC158">
        <v>23071</v>
      </c>
      <c r="CD158">
        <v>207381</v>
      </c>
      <c r="CE158">
        <v>207381</v>
      </c>
      <c r="CF158">
        <v>6180000</v>
      </c>
      <c r="CL158">
        <v>864000</v>
      </c>
      <c r="CM158">
        <v>1260000</v>
      </c>
      <c r="CN158">
        <v>913500</v>
      </c>
      <c r="CO158">
        <v>622500</v>
      </c>
      <c r="CP158">
        <v>2520000</v>
      </c>
      <c r="CQ158">
        <v>183606145</v>
      </c>
      <c r="CS158" s="8">
        <v>550818433</v>
      </c>
      <c r="CT158" s="36">
        <f t="shared" si="12"/>
        <v>58683527</v>
      </c>
      <c r="CU158" s="36">
        <f t="shared" si="13"/>
        <v>55096095</v>
      </c>
      <c r="CV158" s="36">
        <f t="shared" si="14"/>
        <v>49918331</v>
      </c>
      <c r="CW158" s="36">
        <f t="shared" si="15"/>
        <v>19908190</v>
      </c>
      <c r="CX158" s="36">
        <f t="shared" si="16"/>
        <v>183606143</v>
      </c>
      <c r="CY158" s="4">
        <v>183606145</v>
      </c>
      <c r="CZ158" s="69">
        <f t="shared" si="17"/>
        <v>-2</v>
      </c>
    </row>
    <row r="159" spans="1:104" x14ac:dyDescent="0.35">
      <c r="A159" s="15" t="s">
        <v>837</v>
      </c>
      <c r="B159" t="s">
        <v>837</v>
      </c>
      <c r="C159">
        <v>9475250</v>
      </c>
      <c r="D159">
        <v>8159056</v>
      </c>
      <c r="E159">
        <v>702997</v>
      </c>
      <c r="F159">
        <v>613197</v>
      </c>
      <c r="G159">
        <v>5456706</v>
      </c>
      <c r="H159">
        <v>2308665</v>
      </c>
      <c r="I159">
        <v>3146290</v>
      </c>
      <c r="J159">
        <v>1751</v>
      </c>
      <c r="K159">
        <v>0</v>
      </c>
      <c r="O159">
        <v>0</v>
      </c>
      <c r="Q159">
        <v>0</v>
      </c>
      <c r="R159">
        <v>1380408</v>
      </c>
      <c r="U159">
        <v>227354</v>
      </c>
      <c r="Z159">
        <v>755</v>
      </c>
      <c r="AA159">
        <v>1539</v>
      </c>
      <c r="AB159">
        <v>0</v>
      </c>
      <c r="AF159">
        <v>188297</v>
      </c>
      <c r="AJ159">
        <v>284344</v>
      </c>
      <c r="AK159">
        <v>0</v>
      </c>
      <c r="AL159">
        <v>25122</v>
      </c>
      <c r="AQ159">
        <v>28154</v>
      </c>
      <c r="AR159">
        <v>150000</v>
      </c>
      <c r="AT159">
        <v>217406</v>
      </c>
      <c r="AU159">
        <v>86509</v>
      </c>
      <c r="AV159">
        <v>170929</v>
      </c>
      <c r="AX159">
        <v>0</v>
      </c>
      <c r="AY159">
        <v>2697706</v>
      </c>
      <c r="BA159">
        <v>3488</v>
      </c>
      <c r="BB159">
        <v>0</v>
      </c>
      <c r="BC159">
        <v>297000</v>
      </c>
      <c r="BD159">
        <v>0</v>
      </c>
      <c r="BF159">
        <v>5237</v>
      </c>
      <c r="BG159">
        <v>0</v>
      </c>
      <c r="BH159">
        <v>11528</v>
      </c>
      <c r="BI159">
        <v>2275717</v>
      </c>
      <c r="BJ159">
        <v>98000</v>
      </c>
      <c r="BK159">
        <v>3833</v>
      </c>
      <c r="BM159">
        <v>0</v>
      </c>
      <c r="BN159">
        <v>0</v>
      </c>
      <c r="BP159">
        <v>2904</v>
      </c>
      <c r="BQ159">
        <v>714388</v>
      </c>
      <c r="BS159">
        <v>277463</v>
      </c>
      <c r="BW159">
        <v>435293</v>
      </c>
      <c r="BZ159">
        <v>994</v>
      </c>
      <c r="CC159">
        <v>638</v>
      </c>
      <c r="CD159">
        <v>141396</v>
      </c>
      <c r="CE159">
        <v>141396</v>
      </c>
      <c r="CF159">
        <v>0</v>
      </c>
      <c r="CL159">
        <v>0</v>
      </c>
      <c r="CM159">
        <v>0</v>
      </c>
      <c r="CN159">
        <v>0</v>
      </c>
      <c r="CO159">
        <v>0</v>
      </c>
      <c r="CP159">
        <v>0</v>
      </c>
      <c r="CQ159">
        <v>19865855</v>
      </c>
      <c r="CS159" s="8">
        <v>59597565</v>
      </c>
      <c r="CT159" s="36">
        <f t="shared" si="12"/>
        <v>9475250</v>
      </c>
      <c r="CU159" s="36">
        <f t="shared" si="13"/>
        <v>5456706</v>
      </c>
      <c r="CV159" s="36">
        <f t="shared" si="14"/>
        <v>4078114</v>
      </c>
      <c r="CW159" s="36">
        <f t="shared" si="15"/>
        <v>855784</v>
      </c>
      <c r="CX159" s="36">
        <f t="shared" si="16"/>
        <v>19865854</v>
      </c>
      <c r="CY159" s="4">
        <v>19865855</v>
      </c>
      <c r="CZ159" s="69">
        <f t="shared" si="17"/>
        <v>-1</v>
      </c>
    </row>
    <row r="160" spans="1:104" x14ac:dyDescent="0.35">
      <c r="A160" s="15" t="s">
        <v>839</v>
      </c>
      <c r="B160" t="s">
        <v>839</v>
      </c>
      <c r="C160">
        <v>63477801</v>
      </c>
      <c r="D160">
        <v>50804022</v>
      </c>
      <c r="E160">
        <v>7435763</v>
      </c>
      <c r="F160">
        <v>5238015</v>
      </c>
      <c r="G160">
        <v>57830401</v>
      </c>
      <c r="H160">
        <v>32197233</v>
      </c>
      <c r="I160">
        <v>25203049</v>
      </c>
      <c r="J160">
        <v>430118</v>
      </c>
      <c r="K160">
        <v>12864780</v>
      </c>
      <c r="Q160">
        <v>12864780</v>
      </c>
      <c r="R160">
        <v>3852400</v>
      </c>
      <c r="U160">
        <v>894473</v>
      </c>
      <c r="Z160">
        <v>38163</v>
      </c>
      <c r="AA160">
        <v>9234</v>
      </c>
      <c r="AB160">
        <v>3584</v>
      </c>
      <c r="AF160">
        <v>824585</v>
      </c>
      <c r="AJ160">
        <v>1177051</v>
      </c>
      <c r="AK160">
        <v>34495</v>
      </c>
      <c r="AL160">
        <v>142967</v>
      </c>
      <c r="AQ160">
        <v>0</v>
      </c>
      <c r="AR160">
        <v>214946</v>
      </c>
      <c r="AT160">
        <v>0</v>
      </c>
      <c r="AU160">
        <v>512902</v>
      </c>
      <c r="AV160">
        <v>0</v>
      </c>
      <c r="AW160">
        <v>0</v>
      </c>
      <c r="AY160">
        <v>24414352</v>
      </c>
      <c r="AZ160">
        <v>11158</v>
      </c>
      <c r="BA160">
        <v>239749</v>
      </c>
      <c r="BB160">
        <v>0</v>
      </c>
      <c r="BC160">
        <v>1238000</v>
      </c>
      <c r="BD160">
        <v>47334</v>
      </c>
      <c r="BF160">
        <v>11488</v>
      </c>
      <c r="BG160">
        <v>0</v>
      </c>
      <c r="BH160">
        <v>13587983</v>
      </c>
      <c r="BI160">
        <v>8758767</v>
      </c>
      <c r="BJ160">
        <v>441000</v>
      </c>
      <c r="BM160">
        <v>0</v>
      </c>
      <c r="BN160">
        <v>0</v>
      </c>
      <c r="BP160">
        <v>78873</v>
      </c>
      <c r="BQ160">
        <v>5782732</v>
      </c>
      <c r="BS160">
        <v>21480</v>
      </c>
      <c r="BU160">
        <v>10696</v>
      </c>
      <c r="BV160">
        <v>1608015</v>
      </c>
      <c r="BW160">
        <v>3158247</v>
      </c>
      <c r="BX160">
        <v>367035</v>
      </c>
      <c r="BY160">
        <v>212925</v>
      </c>
      <c r="CA160">
        <v>403057</v>
      </c>
      <c r="CC160">
        <v>1276</v>
      </c>
      <c r="CD160">
        <v>210580</v>
      </c>
      <c r="CE160">
        <v>210580</v>
      </c>
      <c r="CF160">
        <v>7180000</v>
      </c>
      <c r="CI160">
        <v>250000</v>
      </c>
      <c r="CL160">
        <v>0</v>
      </c>
      <c r="CM160">
        <v>1125000</v>
      </c>
      <c r="CN160">
        <v>3150000</v>
      </c>
      <c r="CO160">
        <v>405000</v>
      </c>
      <c r="CP160">
        <v>2250000</v>
      </c>
      <c r="CQ160">
        <v>175613044</v>
      </c>
      <c r="CS160" s="8">
        <v>526839133</v>
      </c>
      <c r="CT160" s="36">
        <f t="shared" si="12"/>
        <v>63477801</v>
      </c>
      <c r="CU160" s="36">
        <f t="shared" si="13"/>
        <v>57830401</v>
      </c>
      <c r="CV160" s="36">
        <f t="shared" si="14"/>
        <v>41131532</v>
      </c>
      <c r="CW160" s="36">
        <f t="shared" si="15"/>
        <v>13173312</v>
      </c>
      <c r="CX160" s="36">
        <f t="shared" si="16"/>
        <v>175613046</v>
      </c>
      <c r="CY160" s="4">
        <v>175613044</v>
      </c>
      <c r="CZ160" s="69">
        <f t="shared" si="17"/>
        <v>2</v>
      </c>
    </row>
    <row r="161" spans="1:104" x14ac:dyDescent="0.35">
      <c r="A161" s="15" t="s">
        <v>846</v>
      </c>
      <c r="B161" t="s">
        <v>846</v>
      </c>
      <c r="C161">
        <v>11918882</v>
      </c>
      <c r="D161">
        <v>10187895</v>
      </c>
      <c r="E161">
        <v>1067272</v>
      </c>
      <c r="F161">
        <v>663715</v>
      </c>
      <c r="G161">
        <v>5654095</v>
      </c>
      <c r="H161">
        <v>2159073</v>
      </c>
      <c r="I161">
        <v>3491522</v>
      </c>
      <c r="J161">
        <v>3501</v>
      </c>
      <c r="K161">
        <v>1610660</v>
      </c>
      <c r="Q161">
        <v>1610660</v>
      </c>
      <c r="R161">
        <v>848262</v>
      </c>
      <c r="U161">
        <v>261160</v>
      </c>
      <c r="Z161">
        <v>10904</v>
      </c>
      <c r="AA161">
        <v>3079</v>
      </c>
      <c r="AF161">
        <v>7571</v>
      </c>
      <c r="AJ161">
        <v>0</v>
      </c>
      <c r="AK161">
        <v>0</v>
      </c>
      <c r="AL161">
        <v>0</v>
      </c>
      <c r="AQ161">
        <v>0</v>
      </c>
      <c r="AR161">
        <v>230421</v>
      </c>
      <c r="AT161">
        <v>108703</v>
      </c>
      <c r="AU161">
        <v>55497</v>
      </c>
      <c r="AV161">
        <v>170929</v>
      </c>
      <c r="AW161">
        <v>0</v>
      </c>
      <c r="AY161">
        <v>128918</v>
      </c>
      <c r="BA161">
        <v>43195</v>
      </c>
      <c r="BB161">
        <v>0</v>
      </c>
      <c r="BC161">
        <v>0</v>
      </c>
      <c r="BD161">
        <v>5259</v>
      </c>
      <c r="BF161">
        <v>10052</v>
      </c>
      <c r="BG161">
        <v>0</v>
      </c>
      <c r="BH161">
        <v>7538</v>
      </c>
      <c r="BJ161">
        <v>49000</v>
      </c>
      <c r="BM161">
        <v>0</v>
      </c>
      <c r="BN161">
        <v>0</v>
      </c>
      <c r="BP161">
        <v>13874</v>
      </c>
      <c r="BQ161">
        <v>1130374</v>
      </c>
      <c r="BS161">
        <v>333632</v>
      </c>
      <c r="BU161">
        <v>4278</v>
      </c>
      <c r="BV161">
        <v>313861</v>
      </c>
      <c r="BW161">
        <v>452698</v>
      </c>
      <c r="CA161">
        <v>25905</v>
      </c>
      <c r="CD161">
        <v>1582</v>
      </c>
      <c r="CE161">
        <v>1582</v>
      </c>
      <c r="CF161">
        <v>0</v>
      </c>
      <c r="CL161">
        <v>0</v>
      </c>
      <c r="CM161">
        <v>0</v>
      </c>
      <c r="CN161">
        <v>0</v>
      </c>
      <c r="CO161">
        <v>0</v>
      </c>
      <c r="CP161">
        <v>0</v>
      </c>
      <c r="CQ161">
        <v>21292773</v>
      </c>
      <c r="CS161" s="8">
        <v>63878322</v>
      </c>
      <c r="CT161" s="36">
        <f t="shared" si="12"/>
        <v>11918882</v>
      </c>
      <c r="CU161" s="36">
        <f t="shared" si="13"/>
        <v>5654095</v>
      </c>
      <c r="CV161" s="36">
        <f t="shared" si="14"/>
        <v>2587840</v>
      </c>
      <c r="CW161" s="36">
        <f t="shared" si="15"/>
        <v>1131956</v>
      </c>
      <c r="CX161" s="36">
        <f t="shared" si="16"/>
        <v>21292773</v>
      </c>
      <c r="CY161" s="4">
        <v>21292773</v>
      </c>
      <c r="CZ161" s="69">
        <f t="shared" si="17"/>
        <v>0</v>
      </c>
    </row>
    <row r="162" spans="1:104" x14ac:dyDescent="0.35">
      <c r="A162" s="15" t="s">
        <v>848</v>
      </c>
      <c r="B162" t="s">
        <v>848</v>
      </c>
      <c r="C162">
        <v>71884617</v>
      </c>
      <c r="D162">
        <v>63612004</v>
      </c>
      <c r="E162">
        <v>1762355</v>
      </c>
      <c r="F162">
        <v>6510258</v>
      </c>
      <c r="G162">
        <v>24078930</v>
      </c>
      <c r="H162">
        <v>1137872</v>
      </c>
      <c r="I162">
        <v>22907164</v>
      </c>
      <c r="J162">
        <v>33895</v>
      </c>
      <c r="K162">
        <v>11200000</v>
      </c>
      <c r="Q162">
        <v>11200000</v>
      </c>
      <c r="R162">
        <v>5322939</v>
      </c>
      <c r="U162">
        <v>724273</v>
      </c>
      <c r="Z162">
        <v>15303</v>
      </c>
      <c r="AA162">
        <v>11195</v>
      </c>
      <c r="AB162">
        <v>5804</v>
      </c>
      <c r="AF162">
        <v>526772</v>
      </c>
      <c r="AI162">
        <v>22539</v>
      </c>
      <c r="AJ162">
        <v>191786</v>
      </c>
      <c r="AK162">
        <v>9695</v>
      </c>
      <c r="AL162">
        <v>177210</v>
      </c>
      <c r="AM162">
        <v>0</v>
      </c>
      <c r="AQ162">
        <v>102731</v>
      </c>
      <c r="AR162">
        <v>1003782</v>
      </c>
      <c r="AT162">
        <v>1087030</v>
      </c>
      <c r="AU162">
        <v>199135</v>
      </c>
      <c r="AV162">
        <v>1196500</v>
      </c>
      <c r="AW162">
        <v>49183</v>
      </c>
      <c r="AY162">
        <v>1083308</v>
      </c>
      <c r="BA162">
        <v>3488</v>
      </c>
      <c r="BB162">
        <v>670</v>
      </c>
      <c r="BC162">
        <v>232958</v>
      </c>
      <c r="BD162">
        <v>102943</v>
      </c>
      <c r="BF162">
        <v>2619</v>
      </c>
      <c r="BG162">
        <v>0</v>
      </c>
      <c r="BH162">
        <v>64227</v>
      </c>
      <c r="BI162">
        <v>115865</v>
      </c>
      <c r="BJ162">
        <v>343000</v>
      </c>
      <c r="BK162">
        <v>3421</v>
      </c>
      <c r="BM162">
        <v>0</v>
      </c>
      <c r="BN162">
        <v>125310</v>
      </c>
      <c r="BP162">
        <v>88806</v>
      </c>
      <c r="BQ162">
        <v>7137767</v>
      </c>
      <c r="BR162">
        <v>589</v>
      </c>
      <c r="BS162">
        <v>2436476</v>
      </c>
      <c r="BT162">
        <v>29314</v>
      </c>
      <c r="BV162">
        <v>801785</v>
      </c>
      <c r="BW162">
        <v>3099901</v>
      </c>
      <c r="BX162">
        <v>180102</v>
      </c>
      <c r="BY162">
        <v>506177</v>
      </c>
      <c r="CA162">
        <v>82536</v>
      </c>
      <c r="CB162">
        <v>887</v>
      </c>
      <c r="CD162">
        <v>184350</v>
      </c>
      <c r="CE162">
        <v>184350</v>
      </c>
      <c r="CF162">
        <v>425000</v>
      </c>
      <c r="CG162">
        <v>50000</v>
      </c>
      <c r="CI162">
        <v>375000</v>
      </c>
      <c r="CL162">
        <v>0</v>
      </c>
      <c r="CM162">
        <v>0</v>
      </c>
      <c r="CN162">
        <v>0</v>
      </c>
      <c r="CO162">
        <v>0</v>
      </c>
      <c r="CP162">
        <v>0</v>
      </c>
      <c r="CQ162">
        <v>121316912</v>
      </c>
      <c r="CS162" s="8">
        <v>363950733</v>
      </c>
      <c r="CT162" s="36">
        <f t="shared" si="12"/>
        <v>71884617</v>
      </c>
      <c r="CU162" s="36">
        <f t="shared" si="13"/>
        <v>24078930</v>
      </c>
      <c r="CV162" s="36">
        <f t="shared" si="14"/>
        <v>17606247</v>
      </c>
      <c r="CW162" s="36">
        <f t="shared" si="15"/>
        <v>7747117</v>
      </c>
      <c r="CX162" s="36">
        <f t="shared" si="16"/>
        <v>121316911</v>
      </c>
      <c r="CY162" s="4">
        <v>121316912</v>
      </c>
      <c r="CZ162" s="69">
        <f t="shared" si="17"/>
        <v>-1</v>
      </c>
    </row>
    <row r="163" spans="1:104" x14ac:dyDescent="0.35">
      <c r="A163" s="15" t="s">
        <v>855</v>
      </c>
      <c r="B163" t="s">
        <v>855</v>
      </c>
      <c r="C163">
        <v>35665993</v>
      </c>
      <c r="D163">
        <v>32365799</v>
      </c>
      <c r="E163">
        <v>1418162</v>
      </c>
      <c r="F163">
        <v>1882032</v>
      </c>
      <c r="G163">
        <v>9803008</v>
      </c>
      <c r="H163">
        <v>2735014</v>
      </c>
      <c r="I163">
        <v>7028144</v>
      </c>
      <c r="J163">
        <v>39849</v>
      </c>
      <c r="K163">
        <v>6400000</v>
      </c>
      <c r="Q163">
        <v>6400000</v>
      </c>
      <c r="R163">
        <v>1184916</v>
      </c>
      <c r="U163">
        <v>633087</v>
      </c>
      <c r="Z163">
        <v>2726</v>
      </c>
      <c r="AA163">
        <v>6926</v>
      </c>
      <c r="AF163">
        <v>0</v>
      </c>
      <c r="AI163">
        <v>2262</v>
      </c>
      <c r="AJ163">
        <v>63216</v>
      </c>
      <c r="AK163">
        <v>11775</v>
      </c>
      <c r="AL163">
        <v>84192</v>
      </c>
      <c r="AN163">
        <v>429</v>
      </c>
      <c r="AQ163">
        <v>0</v>
      </c>
      <c r="AR163">
        <v>226869</v>
      </c>
      <c r="AT163">
        <v>0</v>
      </c>
      <c r="AU163">
        <v>153432</v>
      </c>
      <c r="AV163">
        <v>0</v>
      </c>
      <c r="AW163">
        <v>0</v>
      </c>
      <c r="AY163">
        <v>1380138</v>
      </c>
      <c r="AZ163">
        <v>22316</v>
      </c>
      <c r="BA163">
        <v>6976</v>
      </c>
      <c r="BB163">
        <v>0</v>
      </c>
      <c r="BC163">
        <v>915984</v>
      </c>
      <c r="BD163">
        <v>102873</v>
      </c>
      <c r="BF163">
        <v>5744</v>
      </c>
      <c r="BG163">
        <v>0</v>
      </c>
      <c r="BH163">
        <v>22307</v>
      </c>
      <c r="BI163">
        <v>84042</v>
      </c>
      <c r="BJ163">
        <v>196000</v>
      </c>
      <c r="BL163">
        <v>3410</v>
      </c>
      <c r="BM163">
        <v>0</v>
      </c>
      <c r="BN163">
        <v>20484</v>
      </c>
      <c r="BP163">
        <v>0</v>
      </c>
      <c r="BQ163">
        <v>2996892</v>
      </c>
      <c r="BS163">
        <v>1700868</v>
      </c>
      <c r="BU163">
        <v>6655</v>
      </c>
      <c r="BV163">
        <v>528572</v>
      </c>
      <c r="BW163">
        <v>741365</v>
      </c>
      <c r="BY163">
        <v>0</v>
      </c>
      <c r="BZ163">
        <v>6233</v>
      </c>
      <c r="CA163">
        <v>13199</v>
      </c>
      <c r="CD163">
        <v>0</v>
      </c>
      <c r="CE163">
        <v>0</v>
      </c>
      <c r="CF163">
        <v>125000</v>
      </c>
      <c r="CI163">
        <v>125000</v>
      </c>
      <c r="CM163">
        <v>0</v>
      </c>
      <c r="CN163">
        <v>0</v>
      </c>
      <c r="CO163">
        <v>0</v>
      </c>
      <c r="CP163">
        <v>0</v>
      </c>
      <c r="CQ163">
        <v>57555946</v>
      </c>
      <c r="CS163" s="8">
        <v>172667835</v>
      </c>
      <c r="CT163" s="36">
        <f t="shared" si="12"/>
        <v>35665993</v>
      </c>
      <c r="CU163" s="36">
        <f t="shared" si="13"/>
        <v>9803008</v>
      </c>
      <c r="CV163" s="36">
        <f t="shared" si="14"/>
        <v>8965054</v>
      </c>
      <c r="CW163" s="36">
        <f t="shared" si="15"/>
        <v>3121892</v>
      </c>
      <c r="CX163" s="36">
        <f t="shared" si="16"/>
        <v>57555947</v>
      </c>
      <c r="CY163" s="4">
        <v>57555946</v>
      </c>
      <c r="CZ163" s="69">
        <f t="shared" si="17"/>
        <v>1</v>
      </c>
    </row>
    <row r="164" spans="1:104" x14ac:dyDescent="0.35">
      <c r="A164" s="15" t="s">
        <v>861</v>
      </c>
      <c r="B164" t="s">
        <v>861</v>
      </c>
      <c r="C164">
        <v>3955442</v>
      </c>
      <c r="D164">
        <v>3608605</v>
      </c>
      <c r="E164">
        <v>72957</v>
      </c>
      <c r="F164">
        <v>273880</v>
      </c>
      <c r="G164">
        <v>1530821</v>
      </c>
      <c r="H164">
        <v>81372</v>
      </c>
      <c r="I164">
        <v>1449449</v>
      </c>
      <c r="K164">
        <v>1600000</v>
      </c>
      <c r="Q164">
        <v>1600000</v>
      </c>
      <c r="R164">
        <v>610390</v>
      </c>
      <c r="U164">
        <v>107729</v>
      </c>
      <c r="Z164">
        <v>0</v>
      </c>
      <c r="AA164">
        <v>10004</v>
      </c>
      <c r="AC164">
        <v>5530</v>
      </c>
      <c r="AF164">
        <v>0</v>
      </c>
      <c r="AJ164">
        <v>0</v>
      </c>
      <c r="AK164">
        <v>0</v>
      </c>
      <c r="AL164">
        <v>12900</v>
      </c>
      <c r="AQ164">
        <v>20110</v>
      </c>
      <c r="AR164">
        <v>125000</v>
      </c>
      <c r="AT164">
        <v>108703</v>
      </c>
      <c r="AU164">
        <v>49485</v>
      </c>
      <c r="AV164">
        <v>170929</v>
      </c>
      <c r="AY164">
        <v>213633</v>
      </c>
      <c r="BA164">
        <v>8721</v>
      </c>
      <c r="BB164">
        <v>0</v>
      </c>
      <c r="BC164">
        <v>0</v>
      </c>
      <c r="BD164">
        <v>50000</v>
      </c>
      <c r="BF164">
        <v>1436</v>
      </c>
      <c r="BG164">
        <v>0</v>
      </c>
      <c r="BH164">
        <v>7094</v>
      </c>
      <c r="BI164">
        <v>91448</v>
      </c>
      <c r="BJ164">
        <v>49000</v>
      </c>
      <c r="BL164">
        <v>0</v>
      </c>
      <c r="BM164">
        <v>0</v>
      </c>
      <c r="BN164">
        <v>0</v>
      </c>
      <c r="BP164">
        <v>5934</v>
      </c>
      <c r="BQ164">
        <v>447992</v>
      </c>
      <c r="BS164">
        <v>78953</v>
      </c>
      <c r="BU164">
        <v>59</v>
      </c>
      <c r="BV164">
        <v>358289</v>
      </c>
      <c r="BZ164">
        <v>6960</v>
      </c>
      <c r="CA164">
        <v>3730</v>
      </c>
      <c r="CD164">
        <v>0</v>
      </c>
      <c r="CE164">
        <v>0</v>
      </c>
      <c r="CF164">
        <v>0</v>
      </c>
      <c r="CN164">
        <v>0</v>
      </c>
      <c r="CO164">
        <v>0</v>
      </c>
      <c r="CQ164">
        <v>8358277</v>
      </c>
      <c r="CS164" s="8">
        <v>25074832</v>
      </c>
      <c r="CT164" s="36">
        <f t="shared" si="12"/>
        <v>3955442</v>
      </c>
      <c r="CU164" s="36">
        <f t="shared" si="13"/>
        <v>1530821</v>
      </c>
      <c r="CV164" s="36">
        <f t="shared" si="14"/>
        <v>2424023</v>
      </c>
      <c r="CW164" s="36">
        <f t="shared" si="15"/>
        <v>447992</v>
      </c>
      <c r="CX164" s="36">
        <f t="shared" si="16"/>
        <v>8358278</v>
      </c>
      <c r="CY164" s="4">
        <v>8358277</v>
      </c>
      <c r="CZ164" s="69">
        <f t="shared" si="17"/>
        <v>1</v>
      </c>
    </row>
    <row r="165" spans="1:104" x14ac:dyDescent="0.35">
      <c r="A165" s="15" t="s">
        <v>865</v>
      </c>
      <c r="B165" t="s">
        <v>865</v>
      </c>
      <c r="C165">
        <v>50377623</v>
      </c>
      <c r="D165">
        <v>45229343</v>
      </c>
      <c r="E165">
        <v>1105818</v>
      </c>
      <c r="F165">
        <v>4042462</v>
      </c>
      <c r="G165">
        <v>32049486</v>
      </c>
      <c r="H165">
        <v>19342863</v>
      </c>
      <c r="I165">
        <v>12667668</v>
      </c>
      <c r="J165">
        <v>38955</v>
      </c>
      <c r="K165">
        <v>12160</v>
      </c>
      <c r="O165">
        <v>12160</v>
      </c>
      <c r="Q165">
        <v>0</v>
      </c>
      <c r="R165">
        <v>2478117</v>
      </c>
      <c r="U165">
        <v>469162</v>
      </c>
      <c r="Z165">
        <v>0</v>
      </c>
      <c r="AA165">
        <v>11018</v>
      </c>
      <c r="AB165">
        <v>0</v>
      </c>
      <c r="AF165">
        <v>168500</v>
      </c>
      <c r="AJ165">
        <v>42609</v>
      </c>
      <c r="AK165">
        <v>7717</v>
      </c>
      <c r="AL165">
        <v>82155</v>
      </c>
      <c r="AQ165">
        <v>0</v>
      </c>
      <c r="AR165">
        <v>150000</v>
      </c>
      <c r="AT165">
        <v>978327</v>
      </c>
      <c r="AU165">
        <v>141307</v>
      </c>
      <c r="AV165">
        <v>427321</v>
      </c>
      <c r="AW165">
        <v>0</v>
      </c>
      <c r="AY165">
        <v>12228708</v>
      </c>
      <c r="BA165">
        <v>91501</v>
      </c>
      <c r="BB165">
        <v>0</v>
      </c>
      <c r="BC165">
        <v>2223584</v>
      </c>
      <c r="BD165">
        <v>28798</v>
      </c>
      <c r="BF165">
        <v>7180</v>
      </c>
      <c r="BG165">
        <v>0</v>
      </c>
      <c r="BH165">
        <v>120417</v>
      </c>
      <c r="BI165">
        <v>9422059</v>
      </c>
      <c r="BJ165">
        <v>204772</v>
      </c>
      <c r="BK165">
        <v>3833</v>
      </c>
      <c r="BL165">
        <v>3410</v>
      </c>
      <c r="BM165">
        <v>0</v>
      </c>
      <c r="BN165">
        <v>115813</v>
      </c>
      <c r="BP165">
        <v>7342</v>
      </c>
      <c r="BQ165">
        <v>5790238</v>
      </c>
      <c r="BS165">
        <v>3114348</v>
      </c>
      <c r="BU165">
        <v>951</v>
      </c>
      <c r="BV165">
        <v>628285</v>
      </c>
      <c r="BW165">
        <v>1090215</v>
      </c>
      <c r="BX165">
        <v>465262</v>
      </c>
      <c r="BY165">
        <v>241688</v>
      </c>
      <c r="CA165">
        <v>114770</v>
      </c>
      <c r="CC165">
        <v>134720</v>
      </c>
      <c r="CD165">
        <v>0</v>
      </c>
      <c r="CE165">
        <v>0</v>
      </c>
      <c r="CF165">
        <v>250000</v>
      </c>
      <c r="CI165">
        <v>250000</v>
      </c>
      <c r="CL165">
        <v>0</v>
      </c>
      <c r="CM165">
        <v>0</v>
      </c>
      <c r="CN165">
        <v>0</v>
      </c>
      <c r="CO165">
        <v>0</v>
      </c>
      <c r="CP165">
        <v>0</v>
      </c>
      <c r="CQ165">
        <v>103186332</v>
      </c>
      <c r="CS165" s="8">
        <v>309558997</v>
      </c>
      <c r="CT165" s="36">
        <f t="shared" si="12"/>
        <v>50377623</v>
      </c>
      <c r="CU165" s="36">
        <f t="shared" si="13"/>
        <v>32049486</v>
      </c>
      <c r="CV165" s="36">
        <f t="shared" si="14"/>
        <v>14718985</v>
      </c>
      <c r="CW165" s="36">
        <f t="shared" si="15"/>
        <v>6040238</v>
      </c>
      <c r="CX165" s="36">
        <f t="shared" si="16"/>
        <v>103186332</v>
      </c>
      <c r="CY165" s="4">
        <v>103186332</v>
      </c>
      <c r="CZ165" s="69">
        <f t="shared" si="17"/>
        <v>0</v>
      </c>
    </row>
    <row r="166" spans="1:104" x14ac:dyDescent="0.35">
      <c r="A166" s="15" t="s">
        <v>868</v>
      </c>
      <c r="B166" t="s">
        <v>868</v>
      </c>
      <c r="C166">
        <v>4486008</v>
      </c>
      <c r="D166">
        <v>4126909</v>
      </c>
      <c r="E166">
        <v>340115</v>
      </c>
      <c r="F166">
        <v>18984</v>
      </c>
      <c r="G166">
        <v>8177790</v>
      </c>
      <c r="H166">
        <v>6928694</v>
      </c>
      <c r="I166">
        <v>1213380</v>
      </c>
      <c r="J166">
        <v>35716</v>
      </c>
      <c r="R166">
        <v>536990</v>
      </c>
      <c r="U166">
        <v>58715</v>
      </c>
      <c r="AA166">
        <v>0</v>
      </c>
      <c r="AB166">
        <v>0</v>
      </c>
      <c r="AF166">
        <v>255536</v>
      </c>
      <c r="AJ166">
        <v>153729</v>
      </c>
      <c r="AK166">
        <v>0</v>
      </c>
      <c r="AL166">
        <v>29195</v>
      </c>
      <c r="AQ166">
        <v>12066</v>
      </c>
      <c r="AR166">
        <v>0</v>
      </c>
      <c r="AT166">
        <v>0</v>
      </c>
      <c r="AU166">
        <v>27748</v>
      </c>
      <c r="AV166">
        <v>0</v>
      </c>
      <c r="AY166">
        <v>441149</v>
      </c>
      <c r="BB166">
        <v>0</v>
      </c>
      <c r="BC166">
        <v>193200</v>
      </c>
      <c r="BD166">
        <v>1415</v>
      </c>
      <c r="BF166">
        <v>1309</v>
      </c>
      <c r="BG166">
        <v>0</v>
      </c>
      <c r="BH166">
        <v>225</v>
      </c>
      <c r="BI166">
        <v>0</v>
      </c>
      <c r="BJ166">
        <v>245000</v>
      </c>
      <c r="BM166">
        <v>0</v>
      </c>
      <c r="BQ166">
        <v>335364</v>
      </c>
      <c r="BS166">
        <v>122803</v>
      </c>
      <c r="BW166">
        <v>212561</v>
      </c>
      <c r="CF166">
        <v>0</v>
      </c>
      <c r="CL166">
        <v>0</v>
      </c>
      <c r="CN166">
        <v>0</v>
      </c>
      <c r="CO166">
        <v>0</v>
      </c>
      <c r="CQ166">
        <v>13977301</v>
      </c>
      <c r="CS166" s="8">
        <v>41931902</v>
      </c>
      <c r="CT166" s="36">
        <f t="shared" si="12"/>
        <v>4486008</v>
      </c>
      <c r="CU166" s="36">
        <f t="shared" si="13"/>
        <v>8177790</v>
      </c>
      <c r="CV166" s="36">
        <f t="shared" si="14"/>
        <v>978139</v>
      </c>
      <c r="CW166" s="36">
        <f t="shared" si="15"/>
        <v>335364</v>
      </c>
      <c r="CX166" s="36">
        <f t="shared" si="16"/>
        <v>13977301</v>
      </c>
      <c r="CY166" s="4">
        <v>13977301</v>
      </c>
      <c r="CZ166" s="69">
        <f t="shared" si="17"/>
        <v>0</v>
      </c>
    </row>
    <row r="167" spans="1:104" x14ac:dyDescent="0.35">
      <c r="A167" s="15" t="s">
        <v>875</v>
      </c>
      <c r="B167" t="s">
        <v>875</v>
      </c>
      <c r="C167">
        <v>32313811</v>
      </c>
      <c r="D167">
        <v>27094797</v>
      </c>
      <c r="E167">
        <v>2544832</v>
      </c>
      <c r="F167">
        <v>2674182</v>
      </c>
      <c r="G167">
        <v>35403396</v>
      </c>
      <c r="H167">
        <v>23329118</v>
      </c>
      <c r="I167">
        <v>12051986</v>
      </c>
      <c r="J167">
        <v>22292</v>
      </c>
      <c r="K167">
        <v>6400000</v>
      </c>
      <c r="Q167">
        <v>6400000</v>
      </c>
      <c r="R167">
        <v>3274246</v>
      </c>
      <c r="U167">
        <v>359095</v>
      </c>
      <c r="Z167">
        <v>0</v>
      </c>
      <c r="AA167">
        <v>770</v>
      </c>
      <c r="AF167">
        <v>178752</v>
      </c>
      <c r="AJ167">
        <v>453247</v>
      </c>
      <c r="AK167">
        <v>0</v>
      </c>
      <c r="AL167">
        <v>25122</v>
      </c>
      <c r="AQ167">
        <v>0</v>
      </c>
      <c r="AR167">
        <v>231110</v>
      </c>
      <c r="AT167">
        <v>1304436</v>
      </c>
      <c r="AU167">
        <v>208929</v>
      </c>
      <c r="AV167">
        <v>512785</v>
      </c>
      <c r="AW167">
        <v>0</v>
      </c>
      <c r="AY167">
        <v>5384666</v>
      </c>
      <c r="BB167">
        <v>0</v>
      </c>
      <c r="BC167">
        <v>1039061</v>
      </c>
      <c r="BD167">
        <v>62846</v>
      </c>
      <c r="BF167">
        <v>36005</v>
      </c>
      <c r="BG167">
        <v>0</v>
      </c>
      <c r="BH167">
        <v>4020768</v>
      </c>
      <c r="BI167">
        <v>0</v>
      </c>
      <c r="BJ167">
        <v>198924</v>
      </c>
      <c r="BK167">
        <v>0</v>
      </c>
      <c r="BL167">
        <v>3410</v>
      </c>
      <c r="BM167">
        <v>0</v>
      </c>
      <c r="BN167">
        <v>0</v>
      </c>
      <c r="BP167">
        <v>23651</v>
      </c>
      <c r="BQ167">
        <v>4518475</v>
      </c>
      <c r="BR167">
        <v>3970</v>
      </c>
      <c r="BS167">
        <v>1707261</v>
      </c>
      <c r="BT167">
        <v>9793</v>
      </c>
      <c r="BV167">
        <v>578509</v>
      </c>
      <c r="BW167">
        <v>1550372</v>
      </c>
      <c r="BX167">
        <v>144085</v>
      </c>
      <c r="BY167">
        <v>497400</v>
      </c>
      <c r="BZ167">
        <v>398</v>
      </c>
      <c r="CA167">
        <v>12822</v>
      </c>
      <c r="CB167">
        <v>1244</v>
      </c>
      <c r="CC167">
        <v>12621</v>
      </c>
      <c r="CD167">
        <v>0</v>
      </c>
      <c r="CE167">
        <v>0</v>
      </c>
      <c r="CF167">
        <v>2498000</v>
      </c>
      <c r="CI167">
        <v>125000</v>
      </c>
      <c r="CL167">
        <v>0</v>
      </c>
      <c r="CM167">
        <v>390000</v>
      </c>
      <c r="CN167">
        <v>903000</v>
      </c>
      <c r="CO167">
        <v>300000</v>
      </c>
      <c r="CP167">
        <v>780000</v>
      </c>
      <c r="CQ167">
        <v>89792594</v>
      </c>
      <c r="CS167" s="8">
        <v>269377781</v>
      </c>
      <c r="CT167" s="36">
        <f t="shared" si="12"/>
        <v>32313811</v>
      </c>
      <c r="CU167" s="36">
        <f t="shared" si="13"/>
        <v>35403396</v>
      </c>
      <c r="CV167" s="36">
        <f t="shared" si="14"/>
        <v>15058912</v>
      </c>
      <c r="CW167" s="36">
        <f t="shared" si="15"/>
        <v>7016475</v>
      </c>
      <c r="CX167" s="36">
        <f t="shared" si="16"/>
        <v>89792594</v>
      </c>
      <c r="CY167" s="4">
        <v>89792594</v>
      </c>
      <c r="CZ167" s="69">
        <f t="shared" si="17"/>
        <v>0</v>
      </c>
    </row>
    <row r="168" spans="1:104" x14ac:dyDescent="0.35">
      <c r="A168" s="15" t="s">
        <v>878</v>
      </c>
      <c r="B168" t="s">
        <v>878</v>
      </c>
      <c r="C168">
        <v>86746762</v>
      </c>
      <c r="D168">
        <v>69763773</v>
      </c>
      <c r="E168">
        <v>10108729</v>
      </c>
      <c r="F168">
        <v>6874260</v>
      </c>
      <c r="G168">
        <v>87192577</v>
      </c>
      <c r="H168">
        <v>58377210</v>
      </c>
      <c r="I168">
        <v>28554412</v>
      </c>
      <c r="J168">
        <v>260956</v>
      </c>
      <c r="K168">
        <v>21600000</v>
      </c>
      <c r="Q168">
        <v>21600000</v>
      </c>
      <c r="R168">
        <v>2451655</v>
      </c>
      <c r="U168">
        <v>1358499</v>
      </c>
      <c r="Z168">
        <v>0</v>
      </c>
      <c r="AA168">
        <v>283</v>
      </c>
      <c r="AB168">
        <v>0</v>
      </c>
      <c r="AF168">
        <v>51453</v>
      </c>
      <c r="AI168">
        <v>4508</v>
      </c>
      <c r="AJ168">
        <v>233239</v>
      </c>
      <c r="AK168">
        <v>0</v>
      </c>
      <c r="AL168">
        <v>21727</v>
      </c>
      <c r="AQ168">
        <v>4998</v>
      </c>
      <c r="AR168">
        <v>156114</v>
      </c>
      <c r="AT168">
        <v>0</v>
      </c>
      <c r="AU168">
        <v>427755</v>
      </c>
      <c r="AV168">
        <v>172103</v>
      </c>
      <c r="AW168">
        <v>20977</v>
      </c>
      <c r="AX168">
        <v>0</v>
      </c>
      <c r="AY168">
        <v>25248153</v>
      </c>
      <c r="BA168">
        <v>3488</v>
      </c>
      <c r="BB168">
        <v>0</v>
      </c>
      <c r="BC168">
        <v>798983</v>
      </c>
      <c r="BD168">
        <v>60697</v>
      </c>
      <c r="BF168">
        <v>8616</v>
      </c>
      <c r="BG168">
        <v>0</v>
      </c>
      <c r="BH168">
        <v>12292847</v>
      </c>
      <c r="BI168">
        <v>11000018</v>
      </c>
      <c r="BJ168">
        <v>997543</v>
      </c>
      <c r="BK168">
        <v>6451</v>
      </c>
      <c r="BL168">
        <v>6177</v>
      </c>
      <c r="BM168">
        <v>0</v>
      </c>
      <c r="BN168">
        <v>0</v>
      </c>
      <c r="BP168">
        <v>73332</v>
      </c>
      <c r="BQ168">
        <v>5967922</v>
      </c>
      <c r="BS168">
        <v>2869369</v>
      </c>
      <c r="BV168">
        <v>288839</v>
      </c>
      <c r="BW168">
        <v>1906262</v>
      </c>
      <c r="BX168">
        <v>249253</v>
      </c>
      <c r="BY168">
        <v>477623</v>
      </c>
      <c r="CA168">
        <v>13281</v>
      </c>
      <c r="CC168">
        <v>163297</v>
      </c>
      <c r="CD168">
        <v>3025</v>
      </c>
      <c r="CE168">
        <v>3025</v>
      </c>
      <c r="CF168">
        <v>10468161</v>
      </c>
      <c r="CI168">
        <v>250000</v>
      </c>
      <c r="CJ168">
        <v>18161</v>
      </c>
      <c r="CL168">
        <v>0</v>
      </c>
      <c r="CM168">
        <v>1980000</v>
      </c>
      <c r="CN168">
        <v>2992500</v>
      </c>
      <c r="CO168">
        <v>1267500</v>
      </c>
      <c r="CP168">
        <v>3960000</v>
      </c>
      <c r="CQ168">
        <v>239678255</v>
      </c>
      <c r="CS168" s="8">
        <v>719034768</v>
      </c>
      <c r="CT168" s="36">
        <f t="shared" si="12"/>
        <v>86746762</v>
      </c>
      <c r="CU168" s="36">
        <f t="shared" si="13"/>
        <v>87192577</v>
      </c>
      <c r="CV168" s="36">
        <f t="shared" si="14"/>
        <v>49299808</v>
      </c>
      <c r="CW168" s="36">
        <f t="shared" si="15"/>
        <v>16439108</v>
      </c>
      <c r="CX168" s="36">
        <f t="shared" si="16"/>
        <v>239678255</v>
      </c>
      <c r="CY168" s="4">
        <v>239678255</v>
      </c>
      <c r="CZ168" s="69">
        <f t="shared" si="17"/>
        <v>0</v>
      </c>
    </row>
    <row r="169" spans="1:104" x14ac:dyDescent="0.35">
      <c r="A169" s="15" t="s">
        <v>883</v>
      </c>
      <c r="B169" t="s">
        <v>883</v>
      </c>
      <c r="C169">
        <v>128370535</v>
      </c>
      <c r="D169">
        <v>107949028</v>
      </c>
      <c r="E169">
        <v>12151530</v>
      </c>
      <c r="F169">
        <v>8269977</v>
      </c>
      <c r="G169">
        <v>130363160</v>
      </c>
      <c r="H169">
        <v>91123515</v>
      </c>
      <c r="I169">
        <v>35551503</v>
      </c>
      <c r="J169">
        <v>3688141</v>
      </c>
      <c r="K169">
        <v>17600000</v>
      </c>
      <c r="Q169">
        <v>17600000</v>
      </c>
      <c r="R169">
        <v>18206445</v>
      </c>
      <c r="U169">
        <v>2594098</v>
      </c>
      <c r="Z169">
        <v>10812</v>
      </c>
      <c r="AA169">
        <v>8961</v>
      </c>
      <c r="AB169">
        <v>1195</v>
      </c>
      <c r="AD169">
        <v>16679</v>
      </c>
      <c r="AF169">
        <v>1829377</v>
      </c>
      <c r="AJ169">
        <v>738336</v>
      </c>
      <c r="AK169">
        <v>96902</v>
      </c>
      <c r="AL169">
        <v>132055</v>
      </c>
      <c r="AM169">
        <v>283</v>
      </c>
      <c r="AQ169">
        <v>178270</v>
      </c>
      <c r="AR169">
        <v>2974708</v>
      </c>
      <c r="AT169">
        <v>4782933</v>
      </c>
      <c r="AU169">
        <v>801140</v>
      </c>
      <c r="AV169">
        <v>4016820</v>
      </c>
      <c r="AW169">
        <v>23876</v>
      </c>
      <c r="AY169">
        <v>40825432</v>
      </c>
      <c r="AZ169">
        <v>44633</v>
      </c>
      <c r="BA169">
        <v>0</v>
      </c>
      <c r="BB169">
        <v>0</v>
      </c>
      <c r="BC169">
        <v>9000</v>
      </c>
      <c r="BD169">
        <v>133132</v>
      </c>
      <c r="BF169">
        <v>13937</v>
      </c>
      <c r="BG169">
        <v>0</v>
      </c>
      <c r="BH169">
        <v>13482968</v>
      </c>
      <c r="BI169">
        <v>26184880</v>
      </c>
      <c r="BJ169">
        <v>931000</v>
      </c>
      <c r="BM169">
        <v>0</v>
      </c>
      <c r="BN169">
        <v>11057</v>
      </c>
      <c r="BP169">
        <v>14824</v>
      </c>
      <c r="BQ169">
        <v>8421580</v>
      </c>
      <c r="BS169">
        <v>3184767</v>
      </c>
      <c r="BT169">
        <v>18321</v>
      </c>
      <c r="BW169">
        <v>4480448</v>
      </c>
      <c r="BX169">
        <v>149394</v>
      </c>
      <c r="BY169">
        <v>587144</v>
      </c>
      <c r="CB169">
        <v>1505</v>
      </c>
      <c r="CD169">
        <v>556158</v>
      </c>
      <c r="CE169">
        <v>556158</v>
      </c>
      <c r="CF169">
        <v>10575000</v>
      </c>
      <c r="CL169">
        <v>0</v>
      </c>
      <c r="CM169">
        <v>2175000</v>
      </c>
      <c r="CN169">
        <v>3150000</v>
      </c>
      <c r="CO169">
        <v>900000</v>
      </c>
      <c r="CP169">
        <v>4350000</v>
      </c>
      <c r="CQ169">
        <v>354918311</v>
      </c>
      <c r="CS169" s="8">
        <v>1064754928</v>
      </c>
      <c r="CT169" s="36">
        <f t="shared" si="12"/>
        <v>128370535</v>
      </c>
      <c r="CU169" s="36">
        <f t="shared" si="13"/>
        <v>130363160</v>
      </c>
      <c r="CV169" s="36">
        <f t="shared" si="14"/>
        <v>76631877</v>
      </c>
      <c r="CW169" s="36">
        <f t="shared" si="15"/>
        <v>19552738</v>
      </c>
      <c r="CX169" s="36">
        <f t="shared" si="16"/>
        <v>354918310</v>
      </c>
      <c r="CY169" s="4">
        <v>354918311</v>
      </c>
      <c r="CZ169" s="69">
        <f t="shared" si="17"/>
        <v>-1</v>
      </c>
    </row>
    <row r="170" spans="1:104" x14ac:dyDescent="0.35">
      <c r="A170" s="15" t="s">
        <v>888</v>
      </c>
      <c r="B170" t="s">
        <v>888</v>
      </c>
      <c r="C170">
        <v>17231507</v>
      </c>
      <c r="D170">
        <v>14250488</v>
      </c>
      <c r="E170">
        <v>1930058</v>
      </c>
      <c r="F170">
        <v>1050961</v>
      </c>
      <c r="G170">
        <v>22395891</v>
      </c>
      <c r="H170">
        <v>16412080</v>
      </c>
      <c r="I170">
        <v>5709265</v>
      </c>
      <c r="J170">
        <v>274546</v>
      </c>
      <c r="K170">
        <v>4800000</v>
      </c>
      <c r="Q170">
        <v>4800000</v>
      </c>
      <c r="R170">
        <v>5268261</v>
      </c>
      <c r="U170">
        <v>458763</v>
      </c>
      <c r="Z170">
        <v>4089</v>
      </c>
      <c r="AA170">
        <v>10710</v>
      </c>
      <c r="AF170">
        <v>564891</v>
      </c>
      <c r="AI170">
        <v>4508</v>
      </c>
      <c r="AJ170">
        <v>634390</v>
      </c>
      <c r="AK170">
        <v>0</v>
      </c>
      <c r="AL170">
        <v>39380</v>
      </c>
      <c r="AQ170">
        <v>72397</v>
      </c>
      <c r="AR170">
        <v>400293</v>
      </c>
      <c r="AT170">
        <v>1521842</v>
      </c>
      <c r="AU170">
        <v>147370</v>
      </c>
      <c r="AV170">
        <v>1409628</v>
      </c>
      <c r="AY170">
        <v>4737749</v>
      </c>
      <c r="BA170">
        <v>87842</v>
      </c>
      <c r="BB170">
        <v>0</v>
      </c>
      <c r="BC170">
        <v>15241</v>
      </c>
      <c r="BD170">
        <v>113348</v>
      </c>
      <c r="BF170">
        <v>655</v>
      </c>
      <c r="BG170">
        <v>0</v>
      </c>
      <c r="BH170">
        <v>12859</v>
      </c>
      <c r="BI170">
        <v>4306018</v>
      </c>
      <c r="BJ170">
        <v>196000</v>
      </c>
      <c r="BM170">
        <v>0</v>
      </c>
      <c r="BN170">
        <v>0</v>
      </c>
      <c r="BP170">
        <v>5786</v>
      </c>
      <c r="BQ170">
        <v>2421360</v>
      </c>
      <c r="BS170">
        <v>507102</v>
      </c>
      <c r="BV170">
        <v>401167</v>
      </c>
      <c r="BW170">
        <v>1180601</v>
      </c>
      <c r="BY170">
        <v>260704</v>
      </c>
      <c r="CB170">
        <v>16965</v>
      </c>
      <c r="CC170">
        <v>54821</v>
      </c>
      <c r="CD170">
        <v>56558</v>
      </c>
      <c r="CE170">
        <v>56558</v>
      </c>
      <c r="CF170">
        <v>0</v>
      </c>
      <c r="CL170">
        <v>0</v>
      </c>
      <c r="CM170">
        <v>0</v>
      </c>
      <c r="CN170">
        <v>0</v>
      </c>
      <c r="CO170">
        <v>0</v>
      </c>
      <c r="CP170">
        <v>0</v>
      </c>
      <c r="CQ170">
        <v>56911324</v>
      </c>
      <c r="CS170" s="8">
        <v>170733976</v>
      </c>
      <c r="CT170" s="36">
        <f t="shared" si="12"/>
        <v>17231507</v>
      </c>
      <c r="CU170" s="36">
        <f t="shared" si="13"/>
        <v>22395891</v>
      </c>
      <c r="CV170" s="36">
        <f t="shared" si="14"/>
        <v>14806010</v>
      </c>
      <c r="CW170" s="36">
        <f t="shared" si="15"/>
        <v>2477918</v>
      </c>
      <c r="CX170" s="36">
        <f t="shared" si="16"/>
        <v>56911326</v>
      </c>
      <c r="CY170" s="4">
        <v>56911324</v>
      </c>
      <c r="CZ170" s="69">
        <f t="shared" si="17"/>
        <v>2</v>
      </c>
    </row>
    <row r="171" spans="1:104" x14ac:dyDescent="0.35">
      <c r="A171" s="15" t="s">
        <v>892</v>
      </c>
      <c r="B171" t="s">
        <v>892</v>
      </c>
      <c r="C171">
        <v>6744171</v>
      </c>
      <c r="D171">
        <v>6419021</v>
      </c>
      <c r="E171">
        <v>321475</v>
      </c>
      <c r="F171">
        <v>3675</v>
      </c>
      <c r="G171">
        <v>7182999</v>
      </c>
      <c r="H171">
        <v>5662141</v>
      </c>
      <c r="I171">
        <v>1515293</v>
      </c>
      <c r="J171">
        <v>5565</v>
      </c>
      <c r="R171">
        <v>732352</v>
      </c>
      <c r="U171">
        <v>132119</v>
      </c>
      <c r="Z171">
        <v>1921</v>
      </c>
      <c r="AA171">
        <v>23856</v>
      </c>
      <c r="AF171">
        <v>345573</v>
      </c>
      <c r="AJ171">
        <v>196239</v>
      </c>
      <c r="AK171">
        <v>0</v>
      </c>
      <c r="AQ171">
        <v>0</v>
      </c>
      <c r="AR171">
        <v>0</v>
      </c>
      <c r="AT171">
        <v>0</v>
      </c>
      <c r="AU171">
        <v>32645</v>
      </c>
      <c r="AY171">
        <v>254655</v>
      </c>
      <c r="BB171">
        <v>0</v>
      </c>
      <c r="BC171">
        <v>9000</v>
      </c>
      <c r="BD171">
        <v>0</v>
      </c>
      <c r="BF171">
        <v>655</v>
      </c>
      <c r="BG171">
        <v>0</v>
      </c>
      <c r="BH171">
        <v>0</v>
      </c>
      <c r="BI171">
        <v>0</v>
      </c>
      <c r="BJ171">
        <v>245000</v>
      </c>
      <c r="BM171">
        <v>0</v>
      </c>
      <c r="BN171">
        <v>0</v>
      </c>
      <c r="BQ171">
        <v>91426</v>
      </c>
      <c r="BS171">
        <v>18046</v>
      </c>
      <c r="BW171">
        <v>73380</v>
      </c>
      <c r="CF171">
        <v>0</v>
      </c>
      <c r="CL171">
        <v>0</v>
      </c>
      <c r="CN171">
        <v>0</v>
      </c>
      <c r="CO171">
        <v>0</v>
      </c>
      <c r="CQ171">
        <v>15005602</v>
      </c>
      <c r="CS171" s="8">
        <v>45016809</v>
      </c>
      <c r="CT171" s="36">
        <f t="shared" si="12"/>
        <v>6744171</v>
      </c>
      <c r="CU171" s="36">
        <f t="shared" si="13"/>
        <v>7182999</v>
      </c>
      <c r="CV171" s="36">
        <f t="shared" si="14"/>
        <v>987007</v>
      </c>
      <c r="CW171" s="36">
        <f t="shared" si="15"/>
        <v>91426</v>
      </c>
      <c r="CX171" s="36">
        <f t="shared" si="16"/>
        <v>15005603</v>
      </c>
      <c r="CY171" s="4">
        <v>15005602</v>
      </c>
      <c r="CZ171" s="69">
        <f t="shared" si="17"/>
        <v>1</v>
      </c>
    </row>
    <row r="172" spans="1:104" x14ac:dyDescent="0.35">
      <c r="A172" s="15" t="s">
        <v>895</v>
      </c>
      <c r="B172" t="s">
        <v>895</v>
      </c>
      <c r="C172">
        <v>50263694</v>
      </c>
      <c r="D172">
        <v>44637538</v>
      </c>
      <c r="E172">
        <v>2548251</v>
      </c>
      <c r="F172">
        <v>3077905</v>
      </c>
      <c r="G172">
        <v>35003995</v>
      </c>
      <c r="H172">
        <v>19236410</v>
      </c>
      <c r="I172">
        <v>15752719</v>
      </c>
      <c r="J172">
        <v>14866</v>
      </c>
      <c r="K172">
        <v>0</v>
      </c>
      <c r="O172">
        <v>0</v>
      </c>
      <c r="Q172">
        <v>0</v>
      </c>
      <c r="R172">
        <v>4200241</v>
      </c>
      <c r="S172">
        <v>4702</v>
      </c>
      <c r="U172">
        <v>672487</v>
      </c>
      <c r="Y172">
        <v>28890</v>
      </c>
      <c r="Z172">
        <v>17288</v>
      </c>
      <c r="AA172">
        <v>24152</v>
      </c>
      <c r="AB172">
        <v>7167</v>
      </c>
      <c r="AF172">
        <v>95133</v>
      </c>
      <c r="AJ172">
        <v>679758</v>
      </c>
      <c r="AK172">
        <v>46572</v>
      </c>
      <c r="AL172">
        <v>33948</v>
      </c>
      <c r="AN172">
        <v>20309</v>
      </c>
      <c r="AQ172">
        <v>28988</v>
      </c>
      <c r="AR172">
        <v>1168346</v>
      </c>
      <c r="AS172">
        <v>5</v>
      </c>
      <c r="AT172">
        <v>326109</v>
      </c>
      <c r="AU172">
        <v>238309</v>
      </c>
      <c r="AV172">
        <v>769178</v>
      </c>
      <c r="AW172">
        <v>38900</v>
      </c>
      <c r="AX172">
        <v>0</v>
      </c>
      <c r="AY172">
        <v>2363615</v>
      </c>
      <c r="AZ172">
        <v>11158</v>
      </c>
      <c r="BA172">
        <v>12209</v>
      </c>
      <c r="BB172">
        <v>0</v>
      </c>
      <c r="BC172">
        <v>1700000</v>
      </c>
      <c r="BD172">
        <v>130460</v>
      </c>
      <c r="BF172">
        <v>7180</v>
      </c>
      <c r="BG172">
        <v>0</v>
      </c>
      <c r="BH172">
        <v>42470</v>
      </c>
      <c r="BI172">
        <v>213871</v>
      </c>
      <c r="BJ172">
        <v>155772</v>
      </c>
      <c r="BK172">
        <v>24283</v>
      </c>
      <c r="BL172">
        <v>2766</v>
      </c>
      <c r="BM172">
        <v>13262</v>
      </c>
      <c r="BN172">
        <v>11443</v>
      </c>
      <c r="BP172">
        <v>38740</v>
      </c>
      <c r="BQ172">
        <v>6605665</v>
      </c>
      <c r="BR172">
        <v>1985</v>
      </c>
      <c r="BS172">
        <v>1598009</v>
      </c>
      <c r="BT172">
        <v>7329</v>
      </c>
      <c r="BU172">
        <v>784</v>
      </c>
      <c r="BV172">
        <v>2031418</v>
      </c>
      <c r="BW172">
        <v>2400918</v>
      </c>
      <c r="BY172">
        <v>479218</v>
      </c>
      <c r="BZ172">
        <v>74394</v>
      </c>
      <c r="CA172">
        <v>6558</v>
      </c>
      <c r="CB172">
        <v>385</v>
      </c>
      <c r="CC172">
        <v>4666</v>
      </c>
      <c r="CD172">
        <v>106549</v>
      </c>
      <c r="CE172">
        <v>106549</v>
      </c>
      <c r="CF172">
        <v>0</v>
      </c>
      <c r="CL172">
        <v>0</v>
      </c>
      <c r="CM172">
        <v>0</v>
      </c>
      <c r="CN172">
        <v>0</v>
      </c>
      <c r="CO172">
        <v>0</v>
      </c>
      <c r="CP172">
        <v>0</v>
      </c>
      <c r="CQ172">
        <v>98543759</v>
      </c>
      <c r="CS172" s="8">
        <v>295631275</v>
      </c>
      <c r="CT172" s="36">
        <f t="shared" si="12"/>
        <v>50263694</v>
      </c>
      <c r="CU172" s="36">
        <f t="shared" si="13"/>
        <v>35003995</v>
      </c>
      <c r="CV172" s="36">
        <f t="shared" si="14"/>
        <v>6563856</v>
      </c>
      <c r="CW172" s="36">
        <f t="shared" si="15"/>
        <v>6712214</v>
      </c>
      <c r="CX172" s="36">
        <f t="shared" si="16"/>
        <v>98543759</v>
      </c>
      <c r="CY172" s="4">
        <v>98543759</v>
      </c>
      <c r="CZ172" s="69">
        <f t="shared" si="17"/>
        <v>0</v>
      </c>
    </row>
    <row r="173" spans="1:104" x14ac:dyDescent="0.35">
      <c r="A173" s="15" t="s">
        <v>901</v>
      </c>
      <c r="B173" t="s">
        <v>901</v>
      </c>
      <c r="C173">
        <v>11786792</v>
      </c>
      <c r="D173">
        <v>11025386</v>
      </c>
      <c r="E173">
        <v>738095</v>
      </c>
      <c r="F173">
        <v>23311</v>
      </c>
      <c r="G173">
        <v>13058281</v>
      </c>
      <c r="H173">
        <v>9837598</v>
      </c>
      <c r="I173">
        <v>3220046</v>
      </c>
      <c r="J173">
        <v>637</v>
      </c>
      <c r="K173">
        <v>1600000</v>
      </c>
      <c r="Q173">
        <v>1600000</v>
      </c>
      <c r="R173">
        <v>1622384</v>
      </c>
      <c r="U173">
        <v>447714</v>
      </c>
      <c r="Z173">
        <v>39434</v>
      </c>
      <c r="AA173">
        <v>63199</v>
      </c>
      <c r="AB173">
        <v>1026</v>
      </c>
      <c r="AF173">
        <v>528306</v>
      </c>
      <c r="AJ173">
        <v>489822</v>
      </c>
      <c r="AK173">
        <v>0</v>
      </c>
      <c r="AL173">
        <v>16974</v>
      </c>
      <c r="AR173">
        <v>0</v>
      </c>
      <c r="AT173">
        <v>0</v>
      </c>
      <c r="AU173">
        <v>35910</v>
      </c>
      <c r="AV173">
        <v>0</v>
      </c>
      <c r="AY173">
        <v>2096088</v>
      </c>
      <c r="AZ173">
        <v>11158</v>
      </c>
      <c r="BB173">
        <v>0</v>
      </c>
      <c r="BC173">
        <v>723361</v>
      </c>
      <c r="BD173">
        <v>66533</v>
      </c>
      <c r="BG173">
        <v>0</v>
      </c>
      <c r="BH173">
        <v>20018</v>
      </c>
      <c r="BI173">
        <v>1242644</v>
      </c>
      <c r="BM173">
        <v>0</v>
      </c>
      <c r="BN173">
        <v>0</v>
      </c>
      <c r="BP173">
        <v>32373</v>
      </c>
      <c r="BQ173">
        <v>891154</v>
      </c>
      <c r="BS173">
        <v>504258</v>
      </c>
      <c r="BT173">
        <v>1959</v>
      </c>
      <c r="BU173">
        <v>2317</v>
      </c>
      <c r="BW173">
        <v>309828</v>
      </c>
      <c r="BY173">
        <v>0</v>
      </c>
      <c r="CA173">
        <v>63026</v>
      </c>
      <c r="CB173">
        <v>963</v>
      </c>
      <c r="CC173">
        <v>8803</v>
      </c>
      <c r="CD173">
        <v>9426</v>
      </c>
      <c r="CE173">
        <v>9426</v>
      </c>
      <c r="CF173">
        <v>339000</v>
      </c>
      <c r="CN173">
        <v>189000</v>
      </c>
      <c r="CO173">
        <v>150000</v>
      </c>
      <c r="CQ173">
        <v>31403126</v>
      </c>
      <c r="CS173" s="8">
        <v>94209376</v>
      </c>
      <c r="CT173" s="36">
        <f t="shared" si="12"/>
        <v>11786792</v>
      </c>
      <c r="CU173" s="36">
        <f t="shared" si="13"/>
        <v>13058281</v>
      </c>
      <c r="CV173" s="36">
        <f t="shared" si="14"/>
        <v>5318472</v>
      </c>
      <c r="CW173" s="36">
        <f t="shared" si="15"/>
        <v>1239580</v>
      </c>
      <c r="CX173" s="36">
        <f t="shared" si="16"/>
        <v>31403125</v>
      </c>
      <c r="CY173" s="4">
        <v>31403126</v>
      </c>
      <c r="CZ173" s="69">
        <f t="shared" si="17"/>
        <v>-1</v>
      </c>
    </row>
    <row r="174" spans="1:104" x14ac:dyDescent="0.35">
      <c r="A174" s="15" t="s">
        <v>905</v>
      </c>
      <c r="B174" t="s">
        <v>905</v>
      </c>
      <c r="C174">
        <v>15305340</v>
      </c>
      <c r="D174">
        <v>14406230</v>
      </c>
      <c r="E174">
        <v>870555</v>
      </c>
      <c r="F174">
        <v>28556</v>
      </c>
      <c r="G174">
        <v>14775792</v>
      </c>
      <c r="H174">
        <v>11208052</v>
      </c>
      <c r="I174">
        <v>3474669</v>
      </c>
      <c r="J174">
        <v>93071</v>
      </c>
      <c r="R174">
        <v>1954351</v>
      </c>
      <c r="U174">
        <v>528292</v>
      </c>
      <c r="AA174">
        <v>3500</v>
      </c>
      <c r="AF174">
        <v>1010280</v>
      </c>
      <c r="AJ174">
        <v>387331</v>
      </c>
      <c r="AK174">
        <v>0</v>
      </c>
      <c r="AL174">
        <v>24657</v>
      </c>
      <c r="AR174">
        <v>293</v>
      </c>
      <c r="AT174">
        <v>0</v>
      </c>
      <c r="AV174">
        <v>0</v>
      </c>
      <c r="AW174">
        <v>0</v>
      </c>
      <c r="AY174">
        <v>16899</v>
      </c>
      <c r="BB174">
        <v>0</v>
      </c>
      <c r="BC174">
        <v>0</v>
      </c>
      <c r="BD174">
        <v>0</v>
      </c>
      <c r="BG174">
        <v>0</v>
      </c>
      <c r="BH174">
        <v>3778</v>
      </c>
      <c r="BI174">
        <v>13122</v>
      </c>
      <c r="BN174">
        <v>0</v>
      </c>
      <c r="BQ174">
        <v>2561170</v>
      </c>
      <c r="BS174">
        <v>743724</v>
      </c>
      <c r="BU174">
        <v>6180</v>
      </c>
      <c r="BV174">
        <v>217625</v>
      </c>
      <c r="BW174">
        <v>1250318</v>
      </c>
      <c r="BX174">
        <v>178696</v>
      </c>
      <c r="BY174">
        <v>160381</v>
      </c>
      <c r="CB174">
        <v>2652</v>
      </c>
      <c r="CC174">
        <v>1596</v>
      </c>
      <c r="CD174">
        <v>24860</v>
      </c>
      <c r="CE174">
        <v>24860</v>
      </c>
      <c r="CF174">
        <v>651750</v>
      </c>
      <c r="CN174">
        <v>483000</v>
      </c>
      <c r="CO174">
        <v>168750</v>
      </c>
      <c r="CQ174">
        <v>35290163</v>
      </c>
      <c r="CS174" s="8">
        <v>105870493</v>
      </c>
      <c r="CT174" s="36">
        <f t="shared" si="12"/>
        <v>15305340</v>
      </c>
      <c r="CU174" s="36">
        <f t="shared" si="13"/>
        <v>14775792</v>
      </c>
      <c r="CV174" s="36">
        <f t="shared" si="14"/>
        <v>1971250</v>
      </c>
      <c r="CW174" s="36">
        <f t="shared" si="15"/>
        <v>3237780</v>
      </c>
      <c r="CX174" s="36">
        <f t="shared" si="16"/>
        <v>35290162</v>
      </c>
      <c r="CY174" s="4">
        <v>35290163</v>
      </c>
      <c r="CZ174" s="69">
        <f t="shared" si="17"/>
        <v>-1</v>
      </c>
    </row>
    <row r="175" spans="1:104" x14ac:dyDescent="0.35">
      <c r="A175" s="15" t="s">
        <v>911</v>
      </c>
      <c r="B175" t="s">
        <v>911</v>
      </c>
      <c r="C175">
        <v>3372170</v>
      </c>
      <c r="D175">
        <v>3340076</v>
      </c>
      <c r="E175">
        <v>15888</v>
      </c>
      <c r="F175">
        <v>16205</v>
      </c>
      <c r="G175">
        <v>6453837</v>
      </c>
      <c r="H175">
        <v>5928389</v>
      </c>
      <c r="I175">
        <v>525448</v>
      </c>
      <c r="R175">
        <v>223830</v>
      </c>
      <c r="AB175">
        <v>3584</v>
      </c>
      <c r="AF175">
        <v>0</v>
      </c>
      <c r="AJ175">
        <v>0</v>
      </c>
      <c r="AK175">
        <v>0</v>
      </c>
      <c r="AL175">
        <v>0</v>
      </c>
      <c r="AR175">
        <v>220246</v>
      </c>
      <c r="AT175">
        <v>0</v>
      </c>
      <c r="AY175">
        <v>1185216</v>
      </c>
      <c r="BB175">
        <v>0</v>
      </c>
      <c r="BC175">
        <v>9000</v>
      </c>
      <c r="BD175">
        <v>0</v>
      </c>
      <c r="BG175">
        <v>0</v>
      </c>
      <c r="BH175">
        <v>0</v>
      </c>
      <c r="BI175">
        <v>1176216</v>
      </c>
      <c r="BM175">
        <v>0</v>
      </c>
      <c r="BQ175">
        <v>298840</v>
      </c>
      <c r="BS175">
        <v>21430</v>
      </c>
      <c r="BU175">
        <v>1872</v>
      </c>
      <c r="BW175">
        <v>236279</v>
      </c>
      <c r="BY175">
        <v>29710</v>
      </c>
      <c r="BZ175">
        <v>3817</v>
      </c>
      <c r="CB175">
        <v>5732</v>
      </c>
      <c r="CC175">
        <v>0</v>
      </c>
      <c r="CD175">
        <v>0</v>
      </c>
      <c r="CE175">
        <v>0</v>
      </c>
      <c r="CF175">
        <v>0</v>
      </c>
      <c r="CL175">
        <v>0</v>
      </c>
      <c r="CN175">
        <v>0</v>
      </c>
      <c r="CO175">
        <v>0</v>
      </c>
      <c r="CQ175">
        <v>11533893</v>
      </c>
      <c r="CS175" s="8">
        <v>34601678</v>
      </c>
      <c r="CT175" s="36">
        <f t="shared" si="12"/>
        <v>3372170</v>
      </c>
      <c r="CU175" s="36">
        <f t="shared" si="13"/>
        <v>6453837</v>
      </c>
      <c r="CV175" s="36">
        <f t="shared" si="14"/>
        <v>1409046</v>
      </c>
      <c r="CW175" s="36">
        <f t="shared" si="15"/>
        <v>298840</v>
      </c>
      <c r="CX175" s="36">
        <f t="shared" si="16"/>
        <v>11533893</v>
      </c>
      <c r="CY175" s="4">
        <v>11533893</v>
      </c>
      <c r="CZ175" s="69">
        <f t="shared" si="17"/>
        <v>0</v>
      </c>
    </row>
    <row r="176" spans="1:104" x14ac:dyDescent="0.35">
      <c r="A176" s="15" t="s">
        <v>915</v>
      </c>
      <c r="B176" t="s">
        <v>915</v>
      </c>
      <c r="C176">
        <v>3350394</v>
      </c>
      <c r="D176">
        <v>3093114</v>
      </c>
      <c r="E176">
        <v>246103</v>
      </c>
      <c r="F176">
        <v>11176</v>
      </c>
      <c r="G176">
        <v>6841116</v>
      </c>
      <c r="H176">
        <v>5530357</v>
      </c>
      <c r="I176">
        <v>1289839</v>
      </c>
      <c r="J176">
        <v>20920</v>
      </c>
      <c r="K176">
        <v>400000</v>
      </c>
      <c r="N176">
        <v>400000</v>
      </c>
      <c r="Q176">
        <v>0</v>
      </c>
      <c r="R176">
        <v>138457</v>
      </c>
      <c r="U176">
        <v>102526</v>
      </c>
      <c r="AA176">
        <v>0</v>
      </c>
      <c r="AF176">
        <v>0</v>
      </c>
      <c r="AJ176">
        <v>3041</v>
      </c>
      <c r="AK176">
        <v>0</v>
      </c>
      <c r="AL176">
        <v>1876</v>
      </c>
      <c r="AQ176">
        <v>0</v>
      </c>
      <c r="AR176">
        <v>0</v>
      </c>
      <c r="AT176">
        <v>0</v>
      </c>
      <c r="AU176">
        <v>31013</v>
      </c>
      <c r="AW176">
        <v>0</v>
      </c>
      <c r="AY176">
        <v>100577</v>
      </c>
      <c r="BA176">
        <v>0</v>
      </c>
      <c r="BB176">
        <v>0</v>
      </c>
      <c r="BC176">
        <v>914</v>
      </c>
      <c r="BD176">
        <v>776</v>
      </c>
      <c r="BG176">
        <v>0</v>
      </c>
      <c r="BH176">
        <v>887</v>
      </c>
      <c r="BI176">
        <v>0</v>
      </c>
      <c r="BJ176">
        <v>98000</v>
      </c>
      <c r="BM176">
        <v>0</v>
      </c>
      <c r="BQ176">
        <v>276680</v>
      </c>
      <c r="BS176">
        <v>36093</v>
      </c>
      <c r="BU176">
        <v>428</v>
      </c>
      <c r="BW176">
        <v>129288</v>
      </c>
      <c r="BY176">
        <v>104537</v>
      </c>
      <c r="CB176">
        <v>502</v>
      </c>
      <c r="CC176">
        <v>5832</v>
      </c>
      <c r="CD176">
        <v>0</v>
      </c>
      <c r="CE176">
        <v>0</v>
      </c>
      <c r="CF176">
        <v>159000</v>
      </c>
      <c r="CL176">
        <v>0</v>
      </c>
      <c r="CN176">
        <v>84000</v>
      </c>
      <c r="CO176">
        <v>75000</v>
      </c>
      <c r="CQ176">
        <v>11266224</v>
      </c>
      <c r="CS176" s="8">
        <v>33798670</v>
      </c>
      <c r="CT176" s="36">
        <f t="shared" si="12"/>
        <v>3350394</v>
      </c>
      <c r="CU176" s="36">
        <f t="shared" si="13"/>
        <v>6841116</v>
      </c>
      <c r="CV176" s="36">
        <f t="shared" si="14"/>
        <v>639034</v>
      </c>
      <c r="CW176" s="36">
        <f t="shared" si="15"/>
        <v>435680</v>
      </c>
      <c r="CX176" s="36">
        <f t="shared" si="16"/>
        <v>11266224</v>
      </c>
      <c r="CY176" s="4">
        <v>11266224</v>
      </c>
      <c r="CZ176" s="69">
        <f t="shared" si="17"/>
        <v>0</v>
      </c>
    </row>
    <row r="177" spans="1:104" x14ac:dyDescent="0.35">
      <c r="A177" s="15" t="s">
        <v>918</v>
      </c>
      <c r="B177" t="s">
        <v>918</v>
      </c>
      <c r="C177">
        <v>105053769</v>
      </c>
      <c r="D177">
        <v>87544695</v>
      </c>
      <c r="E177">
        <v>9542979</v>
      </c>
      <c r="F177">
        <v>7966095</v>
      </c>
      <c r="G177">
        <v>84451193</v>
      </c>
      <c r="H177">
        <v>48458061</v>
      </c>
      <c r="I177">
        <v>35927404</v>
      </c>
      <c r="J177">
        <v>65728</v>
      </c>
      <c r="K177">
        <v>0</v>
      </c>
      <c r="Q177">
        <v>0</v>
      </c>
      <c r="R177">
        <v>5000627</v>
      </c>
      <c r="U177">
        <v>2227306</v>
      </c>
      <c r="Z177">
        <v>0</v>
      </c>
      <c r="AA177">
        <v>0</v>
      </c>
      <c r="AB177">
        <v>0</v>
      </c>
      <c r="AF177">
        <v>79034</v>
      </c>
      <c r="AG177">
        <v>0</v>
      </c>
      <c r="AH177">
        <v>0</v>
      </c>
      <c r="AJ177">
        <v>7952</v>
      </c>
      <c r="AK177">
        <v>3044</v>
      </c>
      <c r="AL177">
        <v>139188</v>
      </c>
      <c r="AQ177">
        <v>0</v>
      </c>
      <c r="AR177">
        <v>689423</v>
      </c>
      <c r="AT177">
        <v>0</v>
      </c>
      <c r="AU177">
        <v>572717</v>
      </c>
      <c r="AV177">
        <v>1281964</v>
      </c>
      <c r="AW177">
        <v>0</v>
      </c>
      <c r="AY177">
        <v>16041151</v>
      </c>
      <c r="AZ177">
        <v>11158</v>
      </c>
      <c r="BA177">
        <v>0</v>
      </c>
      <c r="BB177">
        <v>0</v>
      </c>
      <c r="BC177">
        <v>4572</v>
      </c>
      <c r="BD177">
        <v>36648</v>
      </c>
      <c r="BF177">
        <v>1964</v>
      </c>
      <c r="BG177">
        <v>0</v>
      </c>
      <c r="BH177">
        <v>4627965</v>
      </c>
      <c r="BI177">
        <v>10886642</v>
      </c>
      <c r="BJ177">
        <v>294000</v>
      </c>
      <c r="BK177">
        <v>5131</v>
      </c>
      <c r="BL177">
        <v>3410</v>
      </c>
      <c r="BM177">
        <v>0</v>
      </c>
      <c r="BN177">
        <v>148496</v>
      </c>
      <c r="BP177">
        <v>21163</v>
      </c>
      <c r="BQ177">
        <v>7978219</v>
      </c>
      <c r="BS177">
        <v>3445702</v>
      </c>
      <c r="BV177">
        <v>1114604</v>
      </c>
      <c r="BW177">
        <v>3048902</v>
      </c>
      <c r="BX177">
        <v>178225</v>
      </c>
      <c r="BY177">
        <v>572</v>
      </c>
      <c r="BZ177">
        <v>3534</v>
      </c>
      <c r="CA177">
        <v>80537</v>
      </c>
      <c r="CC177">
        <v>106143</v>
      </c>
      <c r="CD177">
        <v>199736</v>
      </c>
      <c r="CE177">
        <v>199736</v>
      </c>
      <c r="CF177">
        <v>4085000</v>
      </c>
      <c r="CG177">
        <v>50000</v>
      </c>
      <c r="CI177">
        <v>375000</v>
      </c>
      <c r="CL177">
        <v>0</v>
      </c>
      <c r="CM177">
        <v>675000</v>
      </c>
      <c r="CN177">
        <v>1260000</v>
      </c>
      <c r="CO177">
        <v>375000</v>
      </c>
      <c r="CP177">
        <v>1350000</v>
      </c>
      <c r="CQ177">
        <v>222809694</v>
      </c>
      <c r="CS177" s="8">
        <v>668429083</v>
      </c>
      <c r="CT177" s="36">
        <f t="shared" si="12"/>
        <v>105053769</v>
      </c>
      <c r="CU177" s="36">
        <f t="shared" si="13"/>
        <v>84451193</v>
      </c>
      <c r="CV177" s="36">
        <f t="shared" si="14"/>
        <v>21041778</v>
      </c>
      <c r="CW177" s="36">
        <f t="shared" si="15"/>
        <v>12262955</v>
      </c>
      <c r="CX177" s="36">
        <f t="shared" si="16"/>
        <v>222809695</v>
      </c>
      <c r="CY177" s="4">
        <v>222809694</v>
      </c>
      <c r="CZ177" s="69">
        <f t="shared" si="17"/>
        <v>1</v>
      </c>
    </row>
    <row r="178" spans="1:104" x14ac:dyDescent="0.35">
      <c r="A178" s="15" t="s">
        <v>924</v>
      </c>
      <c r="B178" t="s">
        <v>924</v>
      </c>
      <c r="C178">
        <v>2947050</v>
      </c>
      <c r="D178">
        <v>2777922</v>
      </c>
      <c r="E178">
        <v>124884</v>
      </c>
      <c r="F178">
        <v>44245</v>
      </c>
      <c r="G178">
        <v>4351005</v>
      </c>
      <c r="H178">
        <v>3714261</v>
      </c>
      <c r="I178">
        <v>613690</v>
      </c>
      <c r="J178">
        <v>23054</v>
      </c>
      <c r="K178">
        <v>0</v>
      </c>
      <c r="Q178">
        <v>0</v>
      </c>
      <c r="R178">
        <v>963911</v>
      </c>
      <c r="U178">
        <v>71051</v>
      </c>
      <c r="Z178">
        <v>4346</v>
      </c>
      <c r="AA178">
        <v>4270</v>
      </c>
      <c r="AF178">
        <v>17530</v>
      </c>
      <c r="AJ178">
        <v>2029</v>
      </c>
      <c r="AK178">
        <v>0</v>
      </c>
      <c r="AL178">
        <v>23764</v>
      </c>
      <c r="AQ178">
        <v>0</v>
      </c>
      <c r="AR178">
        <v>406110</v>
      </c>
      <c r="AT178">
        <v>434812</v>
      </c>
      <c r="AW178">
        <v>0</v>
      </c>
      <c r="AY178">
        <v>654699</v>
      </c>
      <c r="BB178">
        <v>0</v>
      </c>
      <c r="BC178">
        <v>87440</v>
      </c>
      <c r="BD178">
        <v>1415</v>
      </c>
      <c r="BF178">
        <v>2872</v>
      </c>
      <c r="BG178">
        <v>0</v>
      </c>
      <c r="BH178">
        <v>0</v>
      </c>
      <c r="BI178">
        <v>464973</v>
      </c>
      <c r="BJ178">
        <v>98000</v>
      </c>
      <c r="BM178">
        <v>0</v>
      </c>
      <c r="BN178">
        <v>0</v>
      </c>
      <c r="BQ178">
        <v>274623</v>
      </c>
      <c r="BS178">
        <v>112790</v>
      </c>
      <c r="BW178">
        <v>160667</v>
      </c>
      <c r="CC178">
        <v>1166</v>
      </c>
      <c r="CF178">
        <v>0</v>
      </c>
      <c r="CL178">
        <v>0</v>
      </c>
      <c r="CN178">
        <v>0</v>
      </c>
      <c r="CO178">
        <v>0</v>
      </c>
      <c r="CQ178">
        <v>9191290</v>
      </c>
      <c r="CS178" s="8">
        <v>27573869</v>
      </c>
      <c r="CT178" s="36">
        <f t="shared" si="12"/>
        <v>2947050</v>
      </c>
      <c r="CU178" s="36">
        <f t="shared" si="13"/>
        <v>4351005</v>
      </c>
      <c r="CV178" s="36">
        <f t="shared" si="14"/>
        <v>1618610</v>
      </c>
      <c r="CW178" s="36">
        <f t="shared" si="15"/>
        <v>274623</v>
      </c>
      <c r="CX178" s="36">
        <f t="shared" si="16"/>
        <v>9191288</v>
      </c>
      <c r="CY178" s="4">
        <v>9191290</v>
      </c>
      <c r="CZ178" s="69">
        <f t="shared" si="17"/>
        <v>-2</v>
      </c>
    </row>
    <row r="179" spans="1:104" x14ac:dyDescent="0.35">
      <c r="A179" s="15" t="s">
        <v>929</v>
      </c>
      <c r="B179" t="s">
        <v>929</v>
      </c>
      <c r="C179">
        <v>3157631</v>
      </c>
      <c r="D179">
        <v>2906741</v>
      </c>
      <c r="E179">
        <v>239865</v>
      </c>
      <c r="F179">
        <v>11025</v>
      </c>
      <c r="G179">
        <v>4504147</v>
      </c>
      <c r="H179">
        <v>3667343</v>
      </c>
      <c r="I179">
        <v>789799</v>
      </c>
      <c r="J179">
        <v>47006</v>
      </c>
      <c r="K179">
        <v>0</v>
      </c>
      <c r="Q179">
        <v>0</v>
      </c>
      <c r="R179">
        <v>722590</v>
      </c>
      <c r="U179">
        <v>93333</v>
      </c>
      <c r="AA179">
        <v>0</v>
      </c>
      <c r="AF179">
        <v>0</v>
      </c>
      <c r="AJ179">
        <v>0</v>
      </c>
      <c r="AK179">
        <v>0</v>
      </c>
      <c r="AL179">
        <v>5432</v>
      </c>
      <c r="AQ179">
        <v>8044</v>
      </c>
      <c r="AR179">
        <v>252283</v>
      </c>
      <c r="AT179">
        <v>217406</v>
      </c>
      <c r="AU179">
        <v>17955</v>
      </c>
      <c r="AV179">
        <v>128137</v>
      </c>
      <c r="AW179">
        <v>0</v>
      </c>
      <c r="AY179">
        <v>4444644</v>
      </c>
      <c r="BB179">
        <v>0</v>
      </c>
      <c r="BC179">
        <v>43720</v>
      </c>
      <c r="BD179">
        <v>0</v>
      </c>
      <c r="BG179">
        <v>0</v>
      </c>
      <c r="BH179">
        <v>0</v>
      </c>
      <c r="BI179">
        <v>4300000</v>
      </c>
      <c r="BJ179">
        <v>100924</v>
      </c>
      <c r="BM179">
        <v>0</v>
      </c>
      <c r="BN179">
        <v>0</v>
      </c>
      <c r="BQ179">
        <v>121320</v>
      </c>
      <c r="BS179">
        <v>45116</v>
      </c>
      <c r="BW179">
        <v>76204</v>
      </c>
      <c r="CF179">
        <v>0</v>
      </c>
      <c r="CL179">
        <v>0</v>
      </c>
      <c r="CN179">
        <v>0</v>
      </c>
      <c r="CO179">
        <v>0</v>
      </c>
      <c r="CQ179">
        <v>12950332</v>
      </c>
      <c r="CS179" s="8">
        <v>38850997</v>
      </c>
      <c r="CT179" s="36">
        <f t="shared" si="12"/>
        <v>3157631</v>
      </c>
      <c r="CU179" s="36">
        <f t="shared" si="13"/>
        <v>4504147</v>
      </c>
      <c r="CV179" s="36">
        <f t="shared" si="14"/>
        <v>5167234</v>
      </c>
      <c r="CW179" s="36">
        <f t="shared" si="15"/>
        <v>121320</v>
      </c>
      <c r="CX179" s="36">
        <f t="shared" si="16"/>
        <v>12950332</v>
      </c>
      <c r="CY179" s="4">
        <v>12950332</v>
      </c>
      <c r="CZ179" s="69">
        <f t="shared" si="17"/>
        <v>0</v>
      </c>
    </row>
    <row r="180" spans="1:104" x14ac:dyDescent="0.35">
      <c r="A180" s="15" t="s">
        <v>931</v>
      </c>
      <c r="B180" t="s">
        <v>931</v>
      </c>
      <c r="C180">
        <v>140537671</v>
      </c>
      <c r="D180">
        <v>120571940</v>
      </c>
      <c r="E180">
        <v>11211630</v>
      </c>
      <c r="F180">
        <v>8754101</v>
      </c>
      <c r="G180">
        <v>88656093</v>
      </c>
      <c r="H180">
        <v>55322669</v>
      </c>
      <c r="I180">
        <v>33121052</v>
      </c>
      <c r="J180">
        <v>212372</v>
      </c>
      <c r="K180">
        <v>10400000</v>
      </c>
      <c r="Q180">
        <v>10400000</v>
      </c>
      <c r="R180">
        <v>11206094</v>
      </c>
      <c r="U180">
        <v>2308002</v>
      </c>
      <c r="Z180">
        <v>22923</v>
      </c>
      <c r="AA180">
        <v>31152</v>
      </c>
      <c r="AB180">
        <v>1195</v>
      </c>
      <c r="AF180">
        <v>660251</v>
      </c>
      <c r="AJ180">
        <v>1291005</v>
      </c>
      <c r="AK180">
        <v>33132</v>
      </c>
      <c r="AL180">
        <v>46849</v>
      </c>
      <c r="AP180">
        <v>40514</v>
      </c>
      <c r="AQ180">
        <v>152839</v>
      </c>
      <c r="AR180">
        <v>2510448</v>
      </c>
      <c r="AT180">
        <v>1739248</v>
      </c>
      <c r="AU180">
        <v>757366</v>
      </c>
      <c r="AV180">
        <v>1452893</v>
      </c>
      <c r="AW180">
        <v>158278</v>
      </c>
      <c r="AY180">
        <v>26670708</v>
      </c>
      <c r="AZ180">
        <v>11158</v>
      </c>
      <c r="BB180">
        <v>0</v>
      </c>
      <c r="BC180">
        <v>804197</v>
      </c>
      <c r="BD180">
        <v>68372</v>
      </c>
      <c r="BF180">
        <v>24390</v>
      </c>
      <c r="BG180">
        <v>4741</v>
      </c>
      <c r="BH180">
        <v>12134363</v>
      </c>
      <c r="BI180">
        <v>13069452</v>
      </c>
      <c r="BJ180">
        <v>539000</v>
      </c>
      <c r="BK180">
        <v>0</v>
      </c>
      <c r="BM180">
        <v>0</v>
      </c>
      <c r="BN180">
        <v>0</v>
      </c>
      <c r="BP180">
        <v>15035</v>
      </c>
      <c r="BQ180">
        <v>5257114</v>
      </c>
      <c r="BS180">
        <v>1062478</v>
      </c>
      <c r="BV180">
        <v>2038608</v>
      </c>
      <c r="BW180">
        <v>1835120</v>
      </c>
      <c r="BX180">
        <v>45867</v>
      </c>
      <c r="BY180">
        <v>239334</v>
      </c>
      <c r="CA180">
        <v>32792</v>
      </c>
      <c r="CC180">
        <v>2916</v>
      </c>
      <c r="CD180">
        <v>150822</v>
      </c>
      <c r="CE180">
        <v>150822</v>
      </c>
      <c r="CF180">
        <v>7873500</v>
      </c>
      <c r="CI180">
        <v>375000</v>
      </c>
      <c r="CL180">
        <v>0</v>
      </c>
      <c r="CM180">
        <v>1207500</v>
      </c>
      <c r="CN180">
        <v>3381000</v>
      </c>
      <c r="CO180">
        <v>495000</v>
      </c>
      <c r="CP180">
        <v>2415000</v>
      </c>
      <c r="CQ180">
        <v>290752004</v>
      </c>
      <c r="CS180" s="8">
        <v>872256010</v>
      </c>
      <c r="CT180" s="36">
        <f t="shared" si="12"/>
        <v>140537671</v>
      </c>
      <c r="CU180" s="36">
        <f t="shared" si="13"/>
        <v>88656093</v>
      </c>
      <c r="CV180" s="36">
        <f t="shared" si="14"/>
        <v>48276802</v>
      </c>
      <c r="CW180" s="36">
        <f t="shared" si="15"/>
        <v>13281436</v>
      </c>
      <c r="CX180" s="36">
        <f t="shared" si="16"/>
        <v>290752002</v>
      </c>
      <c r="CY180" s="4">
        <v>290752004</v>
      </c>
      <c r="CZ180" s="69">
        <f t="shared" si="17"/>
        <v>-2</v>
      </c>
    </row>
    <row r="181" spans="1:104" x14ac:dyDescent="0.35">
      <c r="A181" s="15" t="s">
        <v>940</v>
      </c>
      <c r="B181" t="s">
        <v>940</v>
      </c>
      <c r="C181">
        <v>140731248</v>
      </c>
      <c r="D181">
        <v>113828110</v>
      </c>
      <c r="E181">
        <v>14199375</v>
      </c>
      <c r="F181">
        <v>12703764</v>
      </c>
      <c r="G181">
        <v>118049532</v>
      </c>
      <c r="H181">
        <v>79154074</v>
      </c>
      <c r="I181">
        <v>38782741</v>
      </c>
      <c r="J181">
        <v>112716</v>
      </c>
      <c r="K181">
        <v>56000000</v>
      </c>
      <c r="Q181">
        <v>56000000</v>
      </c>
      <c r="R181">
        <v>19697581</v>
      </c>
      <c r="U181">
        <v>2198765</v>
      </c>
      <c r="X181">
        <v>292600</v>
      </c>
      <c r="Z181">
        <v>14407</v>
      </c>
      <c r="AA181">
        <v>13852</v>
      </c>
      <c r="AB181">
        <v>2389</v>
      </c>
      <c r="AF181">
        <v>507693</v>
      </c>
      <c r="AJ181">
        <v>866948</v>
      </c>
      <c r="AK181">
        <v>1316</v>
      </c>
      <c r="AL181">
        <v>169980</v>
      </c>
      <c r="AQ181">
        <v>569795</v>
      </c>
      <c r="AR181">
        <v>928442</v>
      </c>
      <c r="AT181">
        <v>4130715</v>
      </c>
      <c r="AU181">
        <v>142247</v>
      </c>
      <c r="AV181">
        <v>9401070</v>
      </c>
      <c r="AW181">
        <v>0</v>
      </c>
      <c r="AX181">
        <v>457363</v>
      </c>
      <c r="AY181">
        <v>39379373</v>
      </c>
      <c r="AZ181">
        <v>22317</v>
      </c>
      <c r="BA181">
        <v>33139</v>
      </c>
      <c r="BB181">
        <v>0</v>
      </c>
      <c r="BC181">
        <v>5732</v>
      </c>
      <c r="BD181">
        <v>1328559</v>
      </c>
      <c r="BF181">
        <v>83434</v>
      </c>
      <c r="BG181">
        <v>0</v>
      </c>
      <c r="BH181">
        <v>18373139</v>
      </c>
      <c r="BI181">
        <v>15932955</v>
      </c>
      <c r="BJ181">
        <v>3381000</v>
      </c>
      <c r="BM181">
        <v>15472</v>
      </c>
      <c r="BP181">
        <v>203627</v>
      </c>
      <c r="BQ181">
        <v>19943367</v>
      </c>
      <c r="BS181">
        <v>7137538</v>
      </c>
      <c r="BT181">
        <v>8825</v>
      </c>
      <c r="BV181">
        <v>1501770</v>
      </c>
      <c r="BW181">
        <v>6663216</v>
      </c>
      <c r="BX181">
        <v>3324395</v>
      </c>
      <c r="BY181">
        <v>753765</v>
      </c>
      <c r="BZ181">
        <v>55547</v>
      </c>
      <c r="CA181">
        <v>497425</v>
      </c>
      <c r="CB181">
        <v>887</v>
      </c>
      <c r="CD181">
        <v>200676</v>
      </c>
      <c r="CE181">
        <v>200676</v>
      </c>
      <c r="CF181">
        <v>42322807</v>
      </c>
      <c r="CG181">
        <v>22807</v>
      </c>
      <c r="CI181">
        <v>375000</v>
      </c>
      <c r="CL181">
        <v>0</v>
      </c>
      <c r="CM181">
        <v>9375000</v>
      </c>
      <c r="CN181">
        <v>6300000</v>
      </c>
      <c r="CO181">
        <v>7500000</v>
      </c>
      <c r="CP181">
        <v>18750000</v>
      </c>
      <c r="CQ181">
        <v>436324583</v>
      </c>
      <c r="CS181" s="8">
        <v>1308973754</v>
      </c>
      <c r="CT181" s="36">
        <f t="shared" si="12"/>
        <v>140731248</v>
      </c>
      <c r="CU181" s="36">
        <f t="shared" si="13"/>
        <v>118049532</v>
      </c>
      <c r="CV181" s="36">
        <f t="shared" si="14"/>
        <v>115076954</v>
      </c>
      <c r="CW181" s="36">
        <f t="shared" si="15"/>
        <v>62466850</v>
      </c>
      <c r="CX181" s="36">
        <f t="shared" si="16"/>
        <v>436324584</v>
      </c>
      <c r="CY181" s="4">
        <v>436324583</v>
      </c>
      <c r="CZ181" s="69">
        <f t="shared" si="17"/>
        <v>1</v>
      </c>
    </row>
    <row r="182" spans="1:104" x14ac:dyDescent="0.35">
      <c r="A182" s="15" t="s">
        <v>943</v>
      </c>
      <c r="B182" t="s">
        <v>943</v>
      </c>
      <c r="C182">
        <v>2637332</v>
      </c>
      <c r="D182">
        <v>2609195</v>
      </c>
      <c r="E182">
        <v>9639</v>
      </c>
      <c r="F182">
        <v>18499</v>
      </c>
      <c r="G182">
        <v>2186495</v>
      </c>
      <c r="H182">
        <v>1167123</v>
      </c>
      <c r="I182">
        <v>1015305</v>
      </c>
      <c r="J182">
        <v>4067</v>
      </c>
      <c r="R182">
        <v>266173</v>
      </c>
      <c r="U182">
        <v>0</v>
      </c>
      <c r="Z182">
        <v>2726</v>
      </c>
      <c r="AB182">
        <v>0</v>
      </c>
      <c r="AF182">
        <v>39680</v>
      </c>
      <c r="AJ182">
        <v>33305</v>
      </c>
      <c r="AK182">
        <v>0</v>
      </c>
      <c r="AL182">
        <v>0</v>
      </c>
      <c r="AQ182">
        <v>0</v>
      </c>
      <c r="AR182">
        <v>188941</v>
      </c>
      <c r="AT182">
        <v>0</v>
      </c>
      <c r="AU182">
        <v>1521</v>
      </c>
      <c r="AW182">
        <v>0</v>
      </c>
      <c r="AY182">
        <v>25537</v>
      </c>
      <c r="BA182">
        <v>0</v>
      </c>
      <c r="BB182">
        <v>0</v>
      </c>
      <c r="BC182">
        <v>4500</v>
      </c>
      <c r="BD182">
        <v>21037</v>
      </c>
      <c r="BG182">
        <v>0</v>
      </c>
      <c r="BH182">
        <v>0</v>
      </c>
      <c r="BI182">
        <v>0</v>
      </c>
      <c r="BM182">
        <v>0</v>
      </c>
      <c r="BQ182">
        <v>806635</v>
      </c>
      <c r="BS182">
        <v>169185</v>
      </c>
      <c r="BU182">
        <v>820</v>
      </c>
      <c r="BV182">
        <v>247294</v>
      </c>
      <c r="BW182">
        <v>370859</v>
      </c>
      <c r="BY182">
        <v>0</v>
      </c>
      <c r="CA182">
        <v>18227</v>
      </c>
      <c r="CB182">
        <v>251</v>
      </c>
      <c r="CD182">
        <v>1294</v>
      </c>
      <c r="CE182">
        <v>1294</v>
      </c>
      <c r="CF182">
        <v>0</v>
      </c>
      <c r="CL182">
        <v>0</v>
      </c>
      <c r="CN182">
        <v>0</v>
      </c>
      <c r="CO182">
        <v>0</v>
      </c>
      <c r="CQ182">
        <v>5923467</v>
      </c>
      <c r="CS182" s="8">
        <v>17770401</v>
      </c>
      <c r="CT182" s="36">
        <f t="shared" si="12"/>
        <v>2637332</v>
      </c>
      <c r="CU182" s="36">
        <f t="shared" si="13"/>
        <v>2186495</v>
      </c>
      <c r="CV182" s="36">
        <f t="shared" si="14"/>
        <v>291710</v>
      </c>
      <c r="CW182" s="36">
        <f t="shared" si="15"/>
        <v>807929</v>
      </c>
      <c r="CX182" s="36">
        <f t="shared" si="16"/>
        <v>5923466</v>
      </c>
      <c r="CY182" s="4">
        <v>5923467</v>
      </c>
      <c r="CZ182" s="69">
        <f t="shared" si="17"/>
        <v>-1</v>
      </c>
    </row>
    <row r="183" spans="1:104" x14ac:dyDescent="0.35">
      <c r="A183" s="15" t="s">
        <v>946</v>
      </c>
      <c r="B183" t="s">
        <v>946</v>
      </c>
      <c r="C183">
        <v>2658093</v>
      </c>
      <c r="D183">
        <v>2658093</v>
      </c>
      <c r="E183">
        <v>0</v>
      </c>
      <c r="F183">
        <v>0</v>
      </c>
      <c r="G183">
        <v>1023852</v>
      </c>
      <c r="H183">
        <v>765489</v>
      </c>
      <c r="I183">
        <v>256620</v>
      </c>
      <c r="J183">
        <v>1743</v>
      </c>
      <c r="R183">
        <v>27098</v>
      </c>
      <c r="U183">
        <v>0</v>
      </c>
      <c r="AB183">
        <v>0</v>
      </c>
      <c r="AF183">
        <v>16707</v>
      </c>
      <c r="AJ183">
        <v>0</v>
      </c>
      <c r="AK183">
        <v>0</v>
      </c>
      <c r="AQ183">
        <v>10390</v>
      </c>
      <c r="AR183">
        <v>0</v>
      </c>
      <c r="AT183">
        <v>0</v>
      </c>
      <c r="AU183">
        <v>0</v>
      </c>
      <c r="AW183">
        <v>0</v>
      </c>
      <c r="AY183">
        <v>109000</v>
      </c>
      <c r="BB183">
        <v>0</v>
      </c>
      <c r="BC183">
        <v>9000</v>
      </c>
      <c r="BD183">
        <v>100000</v>
      </c>
      <c r="BG183">
        <v>0</v>
      </c>
      <c r="BH183">
        <v>0</v>
      </c>
      <c r="BI183">
        <v>0</v>
      </c>
      <c r="BQ183">
        <v>393828</v>
      </c>
      <c r="BS183">
        <v>112790</v>
      </c>
      <c r="BU183">
        <v>36</v>
      </c>
      <c r="BV183">
        <v>153823</v>
      </c>
      <c r="BW183">
        <v>127179</v>
      </c>
      <c r="CF183">
        <v>0</v>
      </c>
      <c r="CL183">
        <v>0</v>
      </c>
      <c r="CN183">
        <v>0</v>
      </c>
      <c r="CO183">
        <v>0</v>
      </c>
      <c r="CQ183">
        <v>4211871</v>
      </c>
      <c r="CS183" s="8">
        <v>12635612</v>
      </c>
      <c r="CT183" s="36">
        <f t="shared" si="12"/>
        <v>2658093</v>
      </c>
      <c r="CU183" s="36">
        <f t="shared" si="13"/>
        <v>1023852</v>
      </c>
      <c r="CV183" s="36">
        <f t="shared" si="14"/>
        <v>136098</v>
      </c>
      <c r="CW183" s="36">
        <f t="shared" si="15"/>
        <v>393828</v>
      </c>
      <c r="CX183" s="36">
        <f t="shared" si="16"/>
        <v>4211871</v>
      </c>
      <c r="CY183" s="4">
        <v>4211871</v>
      </c>
      <c r="CZ183" s="69">
        <f t="shared" si="17"/>
        <v>0</v>
      </c>
    </row>
    <row r="184" spans="1:104" x14ac:dyDescent="0.35">
      <c r="A184" s="15" t="s">
        <v>948</v>
      </c>
      <c r="B184" t="s">
        <v>948</v>
      </c>
      <c r="C184">
        <v>46580767</v>
      </c>
      <c r="D184">
        <v>37048758</v>
      </c>
      <c r="E184">
        <v>5014213</v>
      </c>
      <c r="F184">
        <v>4517796</v>
      </c>
      <c r="G184">
        <v>33380151</v>
      </c>
      <c r="H184">
        <v>19419195</v>
      </c>
      <c r="I184">
        <v>13894797</v>
      </c>
      <c r="J184">
        <v>66159</v>
      </c>
      <c r="K184">
        <v>9600000</v>
      </c>
      <c r="Q184">
        <v>9600000</v>
      </c>
      <c r="R184">
        <v>5262375</v>
      </c>
      <c r="U184">
        <v>453132</v>
      </c>
      <c r="Z184">
        <v>36800</v>
      </c>
      <c r="AA184">
        <v>20279</v>
      </c>
      <c r="AB184">
        <v>4778</v>
      </c>
      <c r="AF184">
        <v>2081732</v>
      </c>
      <c r="AI184">
        <v>1098</v>
      </c>
      <c r="AJ184">
        <v>18249</v>
      </c>
      <c r="AK184">
        <v>0</v>
      </c>
      <c r="AL184">
        <v>19314</v>
      </c>
      <c r="AQ184">
        <v>0</v>
      </c>
      <c r="AR184">
        <v>295104</v>
      </c>
      <c r="AT184">
        <v>0</v>
      </c>
      <c r="AU184">
        <v>280748</v>
      </c>
      <c r="AV184">
        <v>2051143</v>
      </c>
      <c r="AW184">
        <v>0</v>
      </c>
      <c r="AY184">
        <v>7778544</v>
      </c>
      <c r="BA184">
        <v>1744</v>
      </c>
      <c r="BB184">
        <v>0</v>
      </c>
      <c r="BC184">
        <v>10411</v>
      </c>
      <c r="BD184">
        <v>16834</v>
      </c>
      <c r="BF184">
        <v>1309</v>
      </c>
      <c r="BG184">
        <v>18963</v>
      </c>
      <c r="BH184">
        <v>6156848</v>
      </c>
      <c r="BI184">
        <v>92056</v>
      </c>
      <c r="BJ184">
        <v>1404788</v>
      </c>
      <c r="BM184">
        <v>22553</v>
      </c>
      <c r="BP184">
        <v>53036</v>
      </c>
      <c r="BQ184">
        <v>14291600</v>
      </c>
      <c r="BS184">
        <v>5921676</v>
      </c>
      <c r="BT184">
        <v>22072</v>
      </c>
      <c r="BU184">
        <v>7796</v>
      </c>
      <c r="BV184">
        <v>1954699</v>
      </c>
      <c r="BW184">
        <v>5281636</v>
      </c>
      <c r="BX184">
        <v>291264</v>
      </c>
      <c r="BY184">
        <v>494553</v>
      </c>
      <c r="CA184">
        <v>317904</v>
      </c>
      <c r="CD184">
        <v>235660</v>
      </c>
      <c r="CE184">
        <v>235660</v>
      </c>
      <c r="CF184">
        <v>15282750</v>
      </c>
      <c r="CI184">
        <v>0</v>
      </c>
      <c r="CL184">
        <v>0</v>
      </c>
      <c r="CM184">
        <v>1837500</v>
      </c>
      <c r="CN184">
        <v>1501500</v>
      </c>
      <c r="CO184">
        <v>1668750</v>
      </c>
      <c r="CP184">
        <v>10275000</v>
      </c>
      <c r="CQ184">
        <v>132411846</v>
      </c>
      <c r="CS184" s="8">
        <v>397235540</v>
      </c>
      <c r="CT184" s="36">
        <f t="shared" si="12"/>
        <v>46580767</v>
      </c>
      <c r="CU184" s="36">
        <f t="shared" si="13"/>
        <v>33380151</v>
      </c>
      <c r="CV184" s="36">
        <f t="shared" si="14"/>
        <v>22640919</v>
      </c>
      <c r="CW184" s="36">
        <f t="shared" si="15"/>
        <v>29810010</v>
      </c>
      <c r="CX184" s="36">
        <f t="shared" si="16"/>
        <v>132411847</v>
      </c>
      <c r="CY184" s="4">
        <v>132411846</v>
      </c>
      <c r="CZ184" s="69">
        <f t="shared" si="17"/>
        <v>1</v>
      </c>
    </row>
    <row r="185" spans="1:104" x14ac:dyDescent="0.35">
      <c r="A185" s="15" t="s">
        <v>955</v>
      </c>
      <c r="B185" t="s">
        <v>955</v>
      </c>
      <c r="C185">
        <v>117994361</v>
      </c>
      <c r="D185">
        <v>94791634</v>
      </c>
      <c r="E185">
        <v>13703916</v>
      </c>
      <c r="F185">
        <v>9498810</v>
      </c>
      <c r="G185">
        <v>118510780</v>
      </c>
      <c r="H185">
        <v>74821132</v>
      </c>
      <c r="I185">
        <v>43129772</v>
      </c>
      <c r="J185">
        <v>559877</v>
      </c>
      <c r="K185">
        <v>0</v>
      </c>
      <c r="N185">
        <v>0</v>
      </c>
      <c r="O185">
        <v>0</v>
      </c>
      <c r="Q185">
        <v>0</v>
      </c>
      <c r="R185">
        <v>10157570</v>
      </c>
      <c r="U185">
        <v>2771338</v>
      </c>
      <c r="W185">
        <v>0</v>
      </c>
      <c r="Y185">
        <v>0</v>
      </c>
      <c r="Z185">
        <v>8178</v>
      </c>
      <c r="AA185">
        <v>17152</v>
      </c>
      <c r="AB185">
        <v>0</v>
      </c>
      <c r="AF185">
        <v>2406083</v>
      </c>
      <c r="AJ185">
        <v>1597388</v>
      </c>
      <c r="AK185">
        <v>85370</v>
      </c>
      <c r="AL185">
        <v>43454</v>
      </c>
      <c r="AO185">
        <v>0</v>
      </c>
      <c r="AQ185">
        <v>595268</v>
      </c>
      <c r="AR185">
        <v>1301491</v>
      </c>
      <c r="AS185">
        <v>0</v>
      </c>
      <c r="AT185">
        <v>108703</v>
      </c>
      <c r="AU185">
        <v>812863</v>
      </c>
      <c r="AV185">
        <v>0</v>
      </c>
      <c r="AW185">
        <v>410283</v>
      </c>
      <c r="AY185">
        <v>41385154</v>
      </c>
      <c r="AZ185">
        <v>22316</v>
      </c>
      <c r="BA185">
        <v>10465</v>
      </c>
      <c r="BB185">
        <v>33727</v>
      </c>
      <c r="BC185">
        <v>1129944</v>
      </c>
      <c r="BD185">
        <v>87802</v>
      </c>
      <c r="BF185">
        <v>7180</v>
      </c>
      <c r="BG185">
        <v>28445</v>
      </c>
      <c r="BH185">
        <v>24770476</v>
      </c>
      <c r="BI185">
        <v>13664313</v>
      </c>
      <c r="BJ185">
        <v>1394133</v>
      </c>
      <c r="BK185">
        <v>1689</v>
      </c>
      <c r="BL185">
        <v>3410</v>
      </c>
      <c r="BM185">
        <v>4830</v>
      </c>
      <c r="BN185">
        <v>205893</v>
      </c>
      <c r="BP185">
        <v>20529</v>
      </c>
      <c r="BQ185">
        <v>20592313</v>
      </c>
      <c r="BR185">
        <v>1985</v>
      </c>
      <c r="BS185">
        <v>5752514</v>
      </c>
      <c r="BT185">
        <v>75575</v>
      </c>
      <c r="BU185">
        <v>2852</v>
      </c>
      <c r="BV185">
        <v>4363398</v>
      </c>
      <c r="BW185">
        <v>9288478</v>
      </c>
      <c r="BX185">
        <v>496907</v>
      </c>
      <c r="BY185">
        <v>371293</v>
      </c>
      <c r="BZ185">
        <v>91310</v>
      </c>
      <c r="CA185">
        <v>138670</v>
      </c>
      <c r="CC185">
        <v>9331</v>
      </c>
      <c r="CD185">
        <v>537305</v>
      </c>
      <c r="CE185">
        <v>537305</v>
      </c>
      <c r="CF185">
        <v>7704750</v>
      </c>
      <c r="CL185">
        <v>0</v>
      </c>
      <c r="CM185">
        <v>1500000</v>
      </c>
      <c r="CN185">
        <v>2042250</v>
      </c>
      <c r="CO185">
        <v>1162500</v>
      </c>
      <c r="CP185">
        <v>3000000</v>
      </c>
      <c r="CQ185">
        <v>316882232</v>
      </c>
      <c r="CS185" s="8">
        <v>950646697</v>
      </c>
      <c r="CT185" s="36">
        <f t="shared" si="12"/>
        <v>117994361</v>
      </c>
      <c r="CU185" s="36">
        <f t="shared" si="13"/>
        <v>118510780</v>
      </c>
      <c r="CV185" s="36">
        <f t="shared" si="14"/>
        <v>51542724</v>
      </c>
      <c r="CW185" s="36">
        <f t="shared" si="15"/>
        <v>28834368</v>
      </c>
      <c r="CX185" s="36">
        <f t="shared" si="16"/>
        <v>316882233</v>
      </c>
      <c r="CY185" s="4">
        <v>316882232</v>
      </c>
      <c r="CZ185" s="69">
        <f t="shared" si="17"/>
        <v>1</v>
      </c>
    </row>
    <row r="186" spans="1:104" x14ac:dyDescent="0.35">
      <c r="A186" s="15" t="s">
        <v>963</v>
      </c>
      <c r="B186" t="s">
        <v>963</v>
      </c>
      <c r="C186">
        <v>7973081</v>
      </c>
      <c r="D186">
        <v>7659266</v>
      </c>
      <c r="E186">
        <v>311978</v>
      </c>
      <c r="F186">
        <v>1837</v>
      </c>
      <c r="G186">
        <v>5656606</v>
      </c>
      <c r="H186">
        <v>3523849</v>
      </c>
      <c r="I186">
        <v>2095658</v>
      </c>
      <c r="J186">
        <v>37099</v>
      </c>
      <c r="K186">
        <v>0</v>
      </c>
      <c r="Q186">
        <v>0</v>
      </c>
      <c r="R186">
        <v>945552</v>
      </c>
      <c r="U186">
        <v>301038</v>
      </c>
      <c r="Z186">
        <v>20508</v>
      </c>
      <c r="AA186">
        <v>19734</v>
      </c>
      <c r="AF186">
        <v>181572</v>
      </c>
      <c r="AI186">
        <v>4508</v>
      </c>
      <c r="AJ186">
        <v>265452</v>
      </c>
      <c r="AK186">
        <v>0</v>
      </c>
      <c r="AL186">
        <v>4753</v>
      </c>
      <c r="AQ186">
        <v>0</v>
      </c>
      <c r="AR186">
        <v>56114</v>
      </c>
      <c r="AT186">
        <v>0</v>
      </c>
      <c r="AU186">
        <v>91873</v>
      </c>
      <c r="AV186">
        <v>0</v>
      </c>
      <c r="AW186">
        <v>0</v>
      </c>
      <c r="AY186">
        <v>4535596</v>
      </c>
      <c r="BA186">
        <v>1744</v>
      </c>
      <c r="BB186">
        <v>0</v>
      </c>
      <c r="BC186">
        <v>31401</v>
      </c>
      <c r="BD186">
        <v>0</v>
      </c>
      <c r="BG186">
        <v>0</v>
      </c>
      <c r="BH186">
        <v>5732</v>
      </c>
      <c r="BI186">
        <v>4414776</v>
      </c>
      <c r="BJ186">
        <v>49000</v>
      </c>
      <c r="BM186">
        <v>32943</v>
      </c>
      <c r="BN186">
        <v>0</v>
      </c>
      <c r="BQ186">
        <v>288479</v>
      </c>
      <c r="BS186">
        <v>104894</v>
      </c>
      <c r="BW186">
        <v>165978</v>
      </c>
      <c r="CC186">
        <v>17606</v>
      </c>
      <c r="CD186">
        <v>0</v>
      </c>
      <c r="CE186">
        <v>0</v>
      </c>
      <c r="CF186">
        <v>0</v>
      </c>
      <c r="CL186">
        <v>0</v>
      </c>
      <c r="CN186">
        <v>0</v>
      </c>
      <c r="CO186">
        <v>0</v>
      </c>
      <c r="CQ186">
        <v>19399315</v>
      </c>
      <c r="CS186" s="8">
        <v>58197942</v>
      </c>
      <c r="CT186" s="36">
        <f t="shared" si="12"/>
        <v>7973081</v>
      </c>
      <c r="CU186" s="36">
        <f t="shared" si="13"/>
        <v>5656606</v>
      </c>
      <c r="CV186" s="36">
        <f t="shared" si="14"/>
        <v>5481148</v>
      </c>
      <c r="CW186" s="36">
        <f t="shared" si="15"/>
        <v>288479</v>
      </c>
      <c r="CX186" s="36">
        <f t="shared" si="16"/>
        <v>19399314</v>
      </c>
      <c r="CY186" s="4">
        <v>19399315</v>
      </c>
      <c r="CZ186" s="69">
        <f t="shared" si="17"/>
        <v>-1</v>
      </c>
    </row>
    <row r="187" spans="1:104" x14ac:dyDescent="0.35">
      <c r="A187" s="15" t="s">
        <v>967</v>
      </c>
      <c r="B187" t="s">
        <v>967</v>
      </c>
      <c r="C187">
        <v>62577253</v>
      </c>
      <c r="D187">
        <v>56814285</v>
      </c>
      <c r="E187">
        <v>1844281</v>
      </c>
      <c r="F187">
        <v>3918687</v>
      </c>
      <c r="G187">
        <v>41989974</v>
      </c>
      <c r="H187">
        <v>24963869</v>
      </c>
      <c r="I187">
        <v>16799897</v>
      </c>
      <c r="J187">
        <v>226209</v>
      </c>
      <c r="K187">
        <v>8000000</v>
      </c>
      <c r="Q187">
        <v>8000000</v>
      </c>
      <c r="R187">
        <v>4133084</v>
      </c>
      <c r="U187">
        <v>366516</v>
      </c>
      <c r="Z187">
        <v>17718</v>
      </c>
      <c r="AA187">
        <v>56730</v>
      </c>
      <c r="AB187">
        <v>7167</v>
      </c>
      <c r="AF187">
        <v>490458</v>
      </c>
      <c r="AG187">
        <v>0</v>
      </c>
      <c r="AJ187">
        <v>68660</v>
      </c>
      <c r="AK187">
        <v>59344</v>
      </c>
      <c r="AL187">
        <v>33269</v>
      </c>
      <c r="AQ187">
        <v>33349</v>
      </c>
      <c r="AR187">
        <v>882524</v>
      </c>
      <c r="AT187">
        <v>978327</v>
      </c>
      <c r="AU187">
        <v>113448</v>
      </c>
      <c r="AV187">
        <v>1025571</v>
      </c>
      <c r="AY187">
        <v>12641440</v>
      </c>
      <c r="AZ187">
        <v>22316</v>
      </c>
      <c r="BA187">
        <v>187189</v>
      </c>
      <c r="BB187">
        <v>0</v>
      </c>
      <c r="BC187">
        <v>45000</v>
      </c>
      <c r="BD187">
        <v>0</v>
      </c>
      <c r="BE187">
        <v>0</v>
      </c>
      <c r="BF187">
        <v>6399</v>
      </c>
      <c r="BG187">
        <v>0</v>
      </c>
      <c r="BH187">
        <v>5488625</v>
      </c>
      <c r="BI187">
        <v>6566593</v>
      </c>
      <c r="BJ187">
        <v>245000</v>
      </c>
      <c r="BM187">
        <v>0</v>
      </c>
      <c r="BN187">
        <v>75819</v>
      </c>
      <c r="BP187">
        <v>4498</v>
      </c>
      <c r="BQ187">
        <v>6485246</v>
      </c>
      <c r="BS187">
        <v>4511586</v>
      </c>
      <c r="BV187">
        <v>402030</v>
      </c>
      <c r="BW187">
        <v>1227577</v>
      </c>
      <c r="BX187">
        <v>94354</v>
      </c>
      <c r="BY187">
        <v>233304</v>
      </c>
      <c r="CA187">
        <v>16396</v>
      </c>
      <c r="CD187">
        <v>259226</v>
      </c>
      <c r="CE187">
        <v>259226</v>
      </c>
      <c r="CF187">
        <v>6895000</v>
      </c>
      <c r="CI187">
        <v>250000</v>
      </c>
      <c r="CL187">
        <v>0</v>
      </c>
      <c r="CM187">
        <v>675000</v>
      </c>
      <c r="CN187">
        <v>3570000</v>
      </c>
      <c r="CO187">
        <v>1050000</v>
      </c>
      <c r="CP187">
        <v>1350000</v>
      </c>
      <c r="CQ187">
        <v>142981224</v>
      </c>
      <c r="CS187" s="8">
        <v>428943668</v>
      </c>
      <c r="CT187" s="36">
        <f t="shared" si="12"/>
        <v>62577253</v>
      </c>
      <c r="CU187" s="36">
        <f t="shared" si="13"/>
        <v>41989974</v>
      </c>
      <c r="CV187" s="36">
        <f t="shared" si="14"/>
        <v>24774524</v>
      </c>
      <c r="CW187" s="36">
        <f t="shared" si="15"/>
        <v>13639472</v>
      </c>
      <c r="CX187" s="36">
        <f t="shared" si="16"/>
        <v>142981223</v>
      </c>
      <c r="CY187" s="4">
        <v>142981224</v>
      </c>
      <c r="CZ187" s="69">
        <f t="shared" si="17"/>
        <v>-1</v>
      </c>
    </row>
    <row r="188" spans="1:104" x14ac:dyDescent="0.35">
      <c r="A188" s="15" t="s">
        <v>969</v>
      </c>
      <c r="B188" t="s">
        <v>969</v>
      </c>
      <c r="C188">
        <v>84401450</v>
      </c>
      <c r="D188">
        <v>70535837</v>
      </c>
      <c r="E188">
        <v>8174959</v>
      </c>
      <c r="F188">
        <v>5690654</v>
      </c>
      <c r="G188">
        <v>68212648</v>
      </c>
      <c r="H188">
        <v>42550793</v>
      </c>
      <c r="I188">
        <v>25599227</v>
      </c>
      <c r="J188">
        <v>62628</v>
      </c>
      <c r="K188">
        <v>12432748</v>
      </c>
      <c r="N188">
        <v>400000</v>
      </c>
      <c r="O188">
        <v>32748</v>
      </c>
      <c r="Q188">
        <v>12000000</v>
      </c>
      <c r="R188">
        <v>7801240</v>
      </c>
      <c r="U188">
        <v>1062595</v>
      </c>
      <c r="Z188">
        <v>810</v>
      </c>
      <c r="AA188">
        <v>0</v>
      </c>
      <c r="AB188">
        <v>0</v>
      </c>
      <c r="AF188">
        <v>430393</v>
      </c>
      <c r="AG188">
        <v>0</v>
      </c>
      <c r="AJ188">
        <v>976851</v>
      </c>
      <c r="AK188">
        <v>26354</v>
      </c>
      <c r="AL188">
        <v>36664</v>
      </c>
      <c r="AQ188">
        <v>0</v>
      </c>
      <c r="AR188">
        <v>650000</v>
      </c>
      <c r="AS188">
        <v>0</v>
      </c>
      <c r="AT188">
        <v>3043685</v>
      </c>
      <c r="AU188">
        <v>505999</v>
      </c>
      <c r="AV188">
        <v>1067889</v>
      </c>
      <c r="AY188">
        <v>42641674</v>
      </c>
      <c r="AZ188">
        <v>33475</v>
      </c>
      <c r="BA188">
        <v>5233</v>
      </c>
      <c r="BB188">
        <v>0</v>
      </c>
      <c r="BC188">
        <v>2356622</v>
      </c>
      <c r="BD188">
        <v>0</v>
      </c>
      <c r="BF188">
        <v>7180</v>
      </c>
      <c r="BG188">
        <v>0</v>
      </c>
      <c r="BH188">
        <v>31023306</v>
      </c>
      <c r="BI188">
        <v>8815707</v>
      </c>
      <c r="BJ188">
        <v>392000</v>
      </c>
      <c r="BK188">
        <v>0</v>
      </c>
      <c r="BL188">
        <v>5533</v>
      </c>
      <c r="BM188">
        <v>0</v>
      </c>
      <c r="BN188">
        <v>0</v>
      </c>
      <c r="BP188">
        <v>2619</v>
      </c>
      <c r="BQ188">
        <v>7485911</v>
      </c>
      <c r="BS188">
        <v>4029974</v>
      </c>
      <c r="BV188">
        <v>743373</v>
      </c>
      <c r="BW188">
        <v>2563734</v>
      </c>
      <c r="BX188">
        <v>36955</v>
      </c>
      <c r="BY188">
        <v>0</v>
      </c>
      <c r="CA188">
        <v>12823</v>
      </c>
      <c r="CC188">
        <v>99052</v>
      </c>
      <c r="CD188">
        <v>438328</v>
      </c>
      <c r="CE188">
        <v>438328</v>
      </c>
      <c r="CF188">
        <v>6251145</v>
      </c>
      <c r="CI188">
        <v>288645</v>
      </c>
      <c r="CL188">
        <v>0</v>
      </c>
      <c r="CM188">
        <v>675000</v>
      </c>
      <c r="CN188">
        <v>3675000</v>
      </c>
      <c r="CO188">
        <v>262500</v>
      </c>
      <c r="CP188">
        <v>1350000</v>
      </c>
      <c r="CQ188">
        <v>229665144</v>
      </c>
      <c r="CS188" s="8">
        <v>688995433</v>
      </c>
      <c r="CT188" s="36">
        <f t="shared" si="12"/>
        <v>84401450</v>
      </c>
      <c r="CU188" s="36">
        <f t="shared" si="13"/>
        <v>68212648</v>
      </c>
      <c r="CV188" s="36">
        <f t="shared" si="14"/>
        <v>62875662</v>
      </c>
      <c r="CW188" s="36">
        <f t="shared" si="15"/>
        <v>14175384</v>
      </c>
      <c r="CX188" s="36">
        <f t="shared" si="16"/>
        <v>229665144</v>
      </c>
      <c r="CY188" s="4">
        <v>229665144</v>
      </c>
      <c r="CZ188" s="69">
        <f t="shared" si="17"/>
        <v>0</v>
      </c>
    </row>
    <row r="189" spans="1:104" x14ac:dyDescent="0.35">
      <c r="A189" s="15" t="s">
        <v>973</v>
      </c>
      <c r="B189" t="s">
        <v>973</v>
      </c>
      <c r="C189">
        <v>8343536</v>
      </c>
      <c r="D189">
        <v>7022097</v>
      </c>
      <c r="E189">
        <v>1129933</v>
      </c>
      <c r="F189">
        <v>191506</v>
      </c>
      <c r="G189">
        <v>10219592</v>
      </c>
      <c r="H189">
        <v>5476821</v>
      </c>
      <c r="I189">
        <v>4729808</v>
      </c>
      <c r="J189">
        <v>12963</v>
      </c>
      <c r="K189">
        <v>1600000</v>
      </c>
      <c r="Q189">
        <v>1600000</v>
      </c>
      <c r="R189">
        <v>496100</v>
      </c>
      <c r="U189">
        <v>257896</v>
      </c>
      <c r="Z189">
        <v>0</v>
      </c>
      <c r="AA189">
        <v>0</v>
      </c>
      <c r="AB189">
        <v>0</v>
      </c>
      <c r="AF189">
        <v>909</v>
      </c>
      <c r="AJ189">
        <v>23323</v>
      </c>
      <c r="AK189">
        <v>1929</v>
      </c>
      <c r="AL189">
        <v>4831</v>
      </c>
      <c r="AQ189">
        <v>0</v>
      </c>
      <c r="AR189">
        <v>75000</v>
      </c>
      <c r="AT189">
        <v>0</v>
      </c>
      <c r="AU189">
        <v>132213</v>
      </c>
      <c r="AV189">
        <v>0</v>
      </c>
      <c r="AW189">
        <v>0</v>
      </c>
      <c r="AY189">
        <v>1077835</v>
      </c>
      <c r="BA189">
        <v>23342</v>
      </c>
      <c r="BB189">
        <v>0</v>
      </c>
      <c r="BC189">
        <v>987440</v>
      </c>
      <c r="BD189">
        <v>0</v>
      </c>
      <c r="BF189">
        <v>4308</v>
      </c>
      <c r="BG189">
        <v>0</v>
      </c>
      <c r="BH189">
        <v>13745</v>
      </c>
      <c r="BI189">
        <v>0</v>
      </c>
      <c r="BJ189">
        <v>49000</v>
      </c>
      <c r="BM189">
        <v>0</v>
      </c>
      <c r="BN189">
        <v>0</v>
      </c>
      <c r="BQ189">
        <v>1289205</v>
      </c>
      <c r="BS189">
        <v>239609</v>
      </c>
      <c r="BT189">
        <v>14657</v>
      </c>
      <c r="BU189">
        <v>499</v>
      </c>
      <c r="BV189">
        <v>341197</v>
      </c>
      <c r="BW189">
        <v>523530</v>
      </c>
      <c r="BX189">
        <v>98286</v>
      </c>
      <c r="CA189">
        <v>18035</v>
      </c>
      <c r="CB189">
        <v>27730</v>
      </c>
      <c r="CC189">
        <v>25661</v>
      </c>
      <c r="CD189">
        <v>0</v>
      </c>
      <c r="CE189">
        <v>0</v>
      </c>
      <c r="CF189">
        <v>0</v>
      </c>
      <c r="CL189">
        <v>0</v>
      </c>
      <c r="CM189">
        <v>0</v>
      </c>
      <c r="CN189">
        <v>0</v>
      </c>
      <c r="CO189">
        <v>0</v>
      </c>
      <c r="CP189">
        <v>0</v>
      </c>
      <c r="CQ189">
        <v>23026267</v>
      </c>
      <c r="CS189" s="8">
        <v>69078803</v>
      </c>
      <c r="CT189" s="36">
        <f t="shared" si="12"/>
        <v>8343536</v>
      </c>
      <c r="CU189" s="36">
        <f t="shared" si="13"/>
        <v>10219592</v>
      </c>
      <c r="CV189" s="36">
        <f t="shared" si="14"/>
        <v>3173935</v>
      </c>
      <c r="CW189" s="36">
        <f t="shared" si="15"/>
        <v>1289205</v>
      </c>
      <c r="CX189" s="36">
        <f t="shared" si="16"/>
        <v>23026268</v>
      </c>
      <c r="CY189" s="4">
        <v>23026267</v>
      </c>
      <c r="CZ189" s="69">
        <f t="shared" si="17"/>
        <v>1</v>
      </c>
    </row>
    <row r="190" spans="1:104" x14ac:dyDescent="0.35">
      <c r="A190" s="15" t="s">
        <v>975</v>
      </c>
      <c r="B190" t="s">
        <v>975</v>
      </c>
      <c r="C190">
        <v>20003044</v>
      </c>
      <c r="D190">
        <v>17376516</v>
      </c>
      <c r="E190">
        <v>1073249</v>
      </c>
      <c r="F190">
        <v>1553279</v>
      </c>
      <c r="G190">
        <v>21449659</v>
      </c>
      <c r="H190">
        <v>13879533</v>
      </c>
      <c r="I190">
        <v>7494263</v>
      </c>
      <c r="J190">
        <v>75863</v>
      </c>
      <c r="K190">
        <v>4800000</v>
      </c>
      <c r="Q190">
        <v>4800000</v>
      </c>
      <c r="R190">
        <v>1449519</v>
      </c>
      <c r="U190">
        <v>398624</v>
      </c>
      <c r="Z190">
        <v>1363</v>
      </c>
      <c r="AA190">
        <v>6926</v>
      </c>
      <c r="AB190">
        <v>0</v>
      </c>
      <c r="AF190">
        <v>533387</v>
      </c>
      <c r="AI190">
        <v>4508</v>
      </c>
      <c r="AJ190">
        <v>59193</v>
      </c>
      <c r="AK190">
        <v>3201</v>
      </c>
      <c r="AL190">
        <v>42096</v>
      </c>
      <c r="AQ190">
        <v>22305</v>
      </c>
      <c r="AR190">
        <v>200000</v>
      </c>
      <c r="AT190">
        <v>0</v>
      </c>
      <c r="AU190">
        <v>177916</v>
      </c>
      <c r="AV190">
        <v>0</v>
      </c>
      <c r="AW190">
        <v>0</v>
      </c>
      <c r="AY190">
        <v>1878012</v>
      </c>
      <c r="BB190">
        <v>0</v>
      </c>
      <c r="BC190">
        <v>1245997</v>
      </c>
      <c r="BD190">
        <v>263765</v>
      </c>
      <c r="BG190">
        <v>0</v>
      </c>
      <c r="BH190">
        <v>38711</v>
      </c>
      <c r="BI190">
        <v>140252</v>
      </c>
      <c r="BJ190">
        <v>149924</v>
      </c>
      <c r="BK190">
        <v>2619</v>
      </c>
      <c r="BL190">
        <v>3410</v>
      </c>
      <c r="BM190">
        <v>0</v>
      </c>
      <c r="BN190">
        <v>19460</v>
      </c>
      <c r="BP190">
        <v>13874</v>
      </c>
      <c r="BQ190">
        <v>2274988</v>
      </c>
      <c r="BS190">
        <v>615325</v>
      </c>
      <c r="BW190">
        <v>1517742</v>
      </c>
      <c r="BY190">
        <v>141400</v>
      </c>
      <c r="CB190">
        <v>521</v>
      </c>
      <c r="CD190">
        <v>23566</v>
      </c>
      <c r="CE190">
        <v>23566</v>
      </c>
      <c r="CF190">
        <v>0</v>
      </c>
      <c r="CL190">
        <v>0</v>
      </c>
      <c r="CM190">
        <v>0</v>
      </c>
      <c r="CN190">
        <v>0</v>
      </c>
      <c r="CO190">
        <v>0</v>
      </c>
      <c r="CP190">
        <v>0</v>
      </c>
      <c r="CQ190">
        <v>51878788</v>
      </c>
      <c r="CS190" s="8">
        <v>155636364</v>
      </c>
      <c r="CT190" s="36">
        <f t="shared" si="12"/>
        <v>20003044</v>
      </c>
      <c r="CU190" s="36">
        <f t="shared" si="13"/>
        <v>21449659</v>
      </c>
      <c r="CV190" s="36">
        <f t="shared" si="14"/>
        <v>8127531</v>
      </c>
      <c r="CW190" s="36">
        <f t="shared" si="15"/>
        <v>2298554</v>
      </c>
      <c r="CX190" s="36">
        <f t="shared" si="16"/>
        <v>51878788</v>
      </c>
      <c r="CY190" s="4">
        <v>51878788</v>
      </c>
      <c r="CZ190" s="69">
        <f t="shared" si="17"/>
        <v>0</v>
      </c>
    </row>
    <row r="191" spans="1:104" x14ac:dyDescent="0.35">
      <c r="A191" s="15" t="s">
        <v>978</v>
      </c>
      <c r="B191" t="s">
        <v>978</v>
      </c>
      <c r="C191">
        <v>9335265</v>
      </c>
      <c r="D191">
        <v>7782763</v>
      </c>
      <c r="E191">
        <v>892912</v>
      </c>
      <c r="F191">
        <v>659590</v>
      </c>
      <c r="G191">
        <v>6794873</v>
      </c>
      <c r="H191">
        <v>2720059</v>
      </c>
      <c r="I191">
        <v>4032391</v>
      </c>
      <c r="J191">
        <v>42422</v>
      </c>
      <c r="K191">
        <v>1600000</v>
      </c>
      <c r="Q191">
        <v>1600000</v>
      </c>
      <c r="R191">
        <v>950965</v>
      </c>
      <c r="S191">
        <v>3849</v>
      </c>
      <c r="U191">
        <v>244838</v>
      </c>
      <c r="Z191">
        <v>16355</v>
      </c>
      <c r="AA191">
        <v>4617</v>
      </c>
      <c r="AB191">
        <v>3415</v>
      </c>
      <c r="AF191">
        <v>94149</v>
      </c>
      <c r="AJ191">
        <v>171563</v>
      </c>
      <c r="AK191">
        <v>0</v>
      </c>
      <c r="AL191">
        <v>13579</v>
      </c>
      <c r="AQ191">
        <v>0</v>
      </c>
      <c r="AR191">
        <v>150000</v>
      </c>
      <c r="AS191">
        <v>0</v>
      </c>
      <c r="AT191">
        <v>108703</v>
      </c>
      <c r="AU191">
        <v>52232</v>
      </c>
      <c r="AV191">
        <v>85464</v>
      </c>
      <c r="AW191">
        <v>2199</v>
      </c>
      <c r="AY191">
        <v>1330425</v>
      </c>
      <c r="BA191">
        <v>3488</v>
      </c>
      <c r="BB191">
        <v>2636</v>
      </c>
      <c r="BC191">
        <v>974031</v>
      </c>
      <c r="BD191">
        <v>16052</v>
      </c>
      <c r="BG191">
        <v>0</v>
      </c>
      <c r="BH191">
        <v>33890</v>
      </c>
      <c r="BI191">
        <v>230822</v>
      </c>
      <c r="BJ191">
        <v>51924</v>
      </c>
      <c r="BK191">
        <v>1901</v>
      </c>
      <c r="BL191">
        <v>3410</v>
      </c>
      <c r="BM191">
        <v>1162</v>
      </c>
      <c r="BN191">
        <v>0</v>
      </c>
      <c r="BP191">
        <v>11108</v>
      </c>
      <c r="BQ191">
        <v>1108318</v>
      </c>
      <c r="BS191">
        <v>256748</v>
      </c>
      <c r="BT191">
        <v>1959</v>
      </c>
      <c r="BV191">
        <v>357045</v>
      </c>
      <c r="BW191">
        <v>467290</v>
      </c>
      <c r="CA191">
        <v>20446</v>
      </c>
      <c r="CC191">
        <v>4831</v>
      </c>
      <c r="CD191">
        <v>141396</v>
      </c>
      <c r="CE191">
        <v>141396</v>
      </c>
      <c r="CF191">
        <v>0</v>
      </c>
      <c r="CL191">
        <v>0</v>
      </c>
      <c r="CN191">
        <v>0</v>
      </c>
      <c r="CO191">
        <v>0</v>
      </c>
      <c r="CQ191">
        <v>21261242</v>
      </c>
      <c r="CS191" s="8">
        <v>63783723</v>
      </c>
      <c r="CT191" s="36">
        <f t="shared" si="12"/>
        <v>9335265</v>
      </c>
      <c r="CU191" s="36">
        <f t="shared" si="13"/>
        <v>6794873</v>
      </c>
      <c r="CV191" s="36">
        <f t="shared" si="14"/>
        <v>3881390</v>
      </c>
      <c r="CW191" s="36">
        <f t="shared" si="15"/>
        <v>1249714</v>
      </c>
      <c r="CX191" s="36">
        <f t="shared" si="16"/>
        <v>21261242</v>
      </c>
      <c r="CY191" s="4">
        <v>21261242</v>
      </c>
      <c r="CZ191" s="69">
        <f t="shared" si="17"/>
        <v>0</v>
      </c>
    </row>
    <row r="192" spans="1:104" x14ac:dyDescent="0.35">
      <c r="A192" s="15" t="s">
        <v>984</v>
      </c>
      <c r="B192" t="s">
        <v>984</v>
      </c>
      <c r="C192">
        <v>98300638</v>
      </c>
      <c r="D192">
        <v>79860589</v>
      </c>
      <c r="E192">
        <v>10719085</v>
      </c>
      <c r="F192">
        <v>7720964</v>
      </c>
      <c r="G192">
        <v>64389327</v>
      </c>
      <c r="H192">
        <v>38112343</v>
      </c>
      <c r="I192">
        <v>26217745</v>
      </c>
      <c r="J192">
        <v>59239</v>
      </c>
      <c r="K192">
        <v>85460</v>
      </c>
      <c r="Q192">
        <v>85460</v>
      </c>
      <c r="R192">
        <v>3924118</v>
      </c>
      <c r="U192">
        <v>2042541</v>
      </c>
      <c r="Z192">
        <v>4089</v>
      </c>
      <c r="AA192">
        <v>16383</v>
      </c>
      <c r="AB192">
        <v>0</v>
      </c>
      <c r="AF192">
        <v>44895</v>
      </c>
      <c r="AJ192">
        <v>1030012</v>
      </c>
      <c r="AK192">
        <v>5788</v>
      </c>
      <c r="AL192">
        <v>83513</v>
      </c>
      <c r="AQ192">
        <v>36199</v>
      </c>
      <c r="AR192">
        <v>75000</v>
      </c>
      <c r="AT192">
        <v>0</v>
      </c>
      <c r="AU192">
        <v>515681</v>
      </c>
      <c r="AV192">
        <v>0</v>
      </c>
      <c r="AW192">
        <v>70019</v>
      </c>
      <c r="AY192">
        <v>30444051</v>
      </c>
      <c r="BA192">
        <v>0</v>
      </c>
      <c r="BB192">
        <v>0</v>
      </c>
      <c r="BC192">
        <v>948896</v>
      </c>
      <c r="BD192">
        <v>10519</v>
      </c>
      <c r="BF192">
        <v>27558</v>
      </c>
      <c r="BG192">
        <v>0</v>
      </c>
      <c r="BH192">
        <v>18098105</v>
      </c>
      <c r="BI192">
        <v>10905071</v>
      </c>
      <c r="BJ192">
        <v>441000</v>
      </c>
      <c r="BK192">
        <v>11160</v>
      </c>
      <c r="BM192">
        <v>0</v>
      </c>
      <c r="BN192">
        <v>0</v>
      </c>
      <c r="BP192">
        <v>1742</v>
      </c>
      <c r="BQ192">
        <v>9648097</v>
      </c>
      <c r="BS192">
        <v>4830544</v>
      </c>
      <c r="BV192">
        <v>2296562</v>
      </c>
      <c r="BW192">
        <v>2042099</v>
      </c>
      <c r="BX192">
        <v>315473</v>
      </c>
      <c r="BY192">
        <v>5502</v>
      </c>
      <c r="CA192">
        <v>133515</v>
      </c>
      <c r="CC192">
        <v>24402</v>
      </c>
      <c r="CD192">
        <v>235660</v>
      </c>
      <c r="CE192">
        <v>235660</v>
      </c>
      <c r="CF192">
        <v>6337500</v>
      </c>
      <c r="CI192">
        <v>375000</v>
      </c>
      <c r="CL192">
        <v>0</v>
      </c>
      <c r="CM192">
        <v>900000</v>
      </c>
      <c r="CN192">
        <v>2625000</v>
      </c>
      <c r="CO192">
        <v>637500</v>
      </c>
      <c r="CP192">
        <v>1800000</v>
      </c>
      <c r="CQ192">
        <v>213364850</v>
      </c>
      <c r="CS192" s="8">
        <v>640094554</v>
      </c>
      <c r="CT192" s="36">
        <f t="shared" si="12"/>
        <v>98300638</v>
      </c>
      <c r="CU192" s="36">
        <f t="shared" si="13"/>
        <v>64389327</v>
      </c>
      <c r="CV192" s="36">
        <f t="shared" si="14"/>
        <v>34453629</v>
      </c>
      <c r="CW192" s="36">
        <f t="shared" si="15"/>
        <v>16221257</v>
      </c>
      <c r="CX192" s="36">
        <f t="shared" si="16"/>
        <v>213364851</v>
      </c>
      <c r="CY192" s="4">
        <v>213364850</v>
      </c>
      <c r="CZ192" s="69">
        <f t="shared" si="17"/>
        <v>1</v>
      </c>
    </row>
    <row r="193" spans="1:104" x14ac:dyDescent="0.35">
      <c r="A193" s="15" t="s">
        <v>990</v>
      </c>
      <c r="B193" t="s">
        <v>990</v>
      </c>
      <c r="C193">
        <v>9449504</v>
      </c>
      <c r="D193">
        <v>7527038</v>
      </c>
      <c r="E193">
        <v>971130</v>
      </c>
      <c r="F193">
        <v>951336</v>
      </c>
      <c r="G193">
        <v>7099436</v>
      </c>
      <c r="H193">
        <v>4197291</v>
      </c>
      <c r="I193">
        <v>2893949</v>
      </c>
      <c r="J193">
        <v>8196</v>
      </c>
      <c r="K193">
        <v>16880</v>
      </c>
      <c r="O193">
        <v>0</v>
      </c>
      <c r="Q193">
        <v>16880</v>
      </c>
      <c r="R193">
        <v>596474</v>
      </c>
      <c r="U193">
        <v>235044</v>
      </c>
      <c r="AF193">
        <v>0</v>
      </c>
      <c r="AJ193">
        <v>52009</v>
      </c>
      <c r="AK193">
        <v>0</v>
      </c>
      <c r="AL193">
        <v>19690</v>
      </c>
      <c r="AQ193">
        <v>4022</v>
      </c>
      <c r="AR193">
        <v>25000</v>
      </c>
      <c r="AT193">
        <v>108703</v>
      </c>
      <c r="AU193">
        <v>58761</v>
      </c>
      <c r="AV193">
        <v>85464</v>
      </c>
      <c r="AW193">
        <v>7780</v>
      </c>
      <c r="AY193">
        <v>2105337</v>
      </c>
      <c r="BB193">
        <v>0</v>
      </c>
      <c r="BC193">
        <v>56168</v>
      </c>
      <c r="BD193">
        <v>5259</v>
      </c>
      <c r="BG193">
        <v>0</v>
      </c>
      <c r="BH193">
        <v>1969637</v>
      </c>
      <c r="BJ193">
        <v>49000</v>
      </c>
      <c r="BM193">
        <v>0</v>
      </c>
      <c r="BN193">
        <v>25273</v>
      </c>
      <c r="BQ193">
        <v>238259</v>
      </c>
      <c r="BS193">
        <v>169184</v>
      </c>
      <c r="BW193">
        <v>69075</v>
      </c>
      <c r="CF193">
        <v>345000</v>
      </c>
      <c r="CL193">
        <v>0</v>
      </c>
      <c r="CM193">
        <v>75000</v>
      </c>
      <c r="CN193">
        <v>105000</v>
      </c>
      <c r="CO193">
        <v>15000</v>
      </c>
      <c r="CP193">
        <v>150000</v>
      </c>
      <c r="CQ193">
        <v>19850891</v>
      </c>
      <c r="CS193" s="8">
        <v>59552670</v>
      </c>
      <c r="CT193" s="36">
        <f t="shared" si="12"/>
        <v>9449504</v>
      </c>
      <c r="CU193" s="36">
        <f t="shared" si="13"/>
        <v>7099436</v>
      </c>
      <c r="CV193" s="36">
        <f t="shared" si="14"/>
        <v>2718691</v>
      </c>
      <c r="CW193" s="36">
        <f t="shared" si="15"/>
        <v>583259</v>
      </c>
      <c r="CX193" s="36">
        <f t="shared" si="16"/>
        <v>19850890</v>
      </c>
      <c r="CY193" s="4">
        <v>19850891</v>
      </c>
      <c r="CZ193" s="69">
        <f t="shared" si="17"/>
        <v>-1</v>
      </c>
    </row>
    <row r="194" spans="1:104" x14ac:dyDescent="0.35">
      <c r="A194" s="15" t="s">
        <v>991</v>
      </c>
      <c r="B194" t="s">
        <v>991</v>
      </c>
      <c r="C194">
        <v>115162260</v>
      </c>
      <c r="D194">
        <v>96249747</v>
      </c>
      <c r="E194">
        <v>7843335</v>
      </c>
      <c r="F194">
        <v>11069178</v>
      </c>
      <c r="G194">
        <v>90463763</v>
      </c>
      <c r="H194">
        <v>51913761</v>
      </c>
      <c r="I194">
        <v>38509478</v>
      </c>
      <c r="J194">
        <v>40524</v>
      </c>
      <c r="K194">
        <v>16000000</v>
      </c>
      <c r="Q194">
        <v>16000000</v>
      </c>
      <c r="R194">
        <v>9033569</v>
      </c>
      <c r="U194">
        <v>2960460</v>
      </c>
      <c r="Z194">
        <v>8178</v>
      </c>
      <c r="AA194">
        <v>16383</v>
      </c>
      <c r="AB194">
        <v>0</v>
      </c>
      <c r="AF194">
        <v>513580</v>
      </c>
      <c r="AJ194">
        <v>1334182</v>
      </c>
      <c r="AK194">
        <v>78972</v>
      </c>
      <c r="AL194">
        <v>33109</v>
      </c>
      <c r="AM194">
        <v>0</v>
      </c>
      <c r="AQ194">
        <v>76419</v>
      </c>
      <c r="AR194">
        <v>250000</v>
      </c>
      <c r="AT194">
        <v>1521842</v>
      </c>
      <c r="AU194">
        <v>1385802</v>
      </c>
      <c r="AV194">
        <v>854643</v>
      </c>
      <c r="AY194">
        <v>2784874</v>
      </c>
      <c r="AZ194">
        <v>0</v>
      </c>
      <c r="BA194">
        <v>0</v>
      </c>
      <c r="BB194">
        <v>0</v>
      </c>
      <c r="BC194">
        <v>1558393</v>
      </c>
      <c r="BD194">
        <v>0</v>
      </c>
      <c r="BF194">
        <v>76085</v>
      </c>
      <c r="BG194">
        <v>0</v>
      </c>
      <c r="BH194">
        <v>125363</v>
      </c>
      <c r="BI194">
        <v>10197</v>
      </c>
      <c r="BJ194">
        <v>882000</v>
      </c>
      <c r="BK194">
        <v>2407</v>
      </c>
      <c r="BL194">
        <v>2766</v>
      </c>
      <c r="BM194">
        <v>0</v>
      </c>
      <c r="BN194">
        <v>120398</v>
      </c>
      <c r="BP194">
        <v>7264</v>
      </c>
      <c r="BQ194">
        <v>10268248</v>
      </c>
      <c r="BS194">
        <v>2366277</v>
      </c>
      <c r="BV194">
        <v>5678498</v>
      </c>
      <c r="BW194">
        <v>1831526</v>
      </c>
      <c r="BX194">
        <v>199193</v>
      </c>
      <c r="BY194">
        <v>49517</v>
      </c>
      <c r="CA194">
        <v>143237</v>
      </c>
      <c r="CD194">
        <v>362917</v>
      </c>
      <c r="CE194">
        <v>362917</v>
      </c>
      <c r="CF194">
        <v>500000</v>
      </c>
      <c r="CI194">
        <v>500000</v>
      </c>
      <c r="CL194">
        <v>0</v>
      </c>
      <c r="CM194">
        <v>0</v>
      </c>
      <c r="CN194">
        <v>0</v>
      </c>
      <c r="CO194">
        <v>0</v>
      </c>
      <c r="CP194">
        <v>0</v>
      </c>
      <c r="CQ194">
        <v>244575631</v>
      </c>
      <c r="CS194" s="8">
        <v>733726893</v>
      </c>
      <c r="CT194" s="36">
        <f t="shared" si="12"/>
        <v>115162260</v>
      </c>
      <c r="CU194" s="36">
        <f t="shared" si="13"/>
        <v>90463763</v>
      </c>
      <c r="CV194" s="36">
        <f t="shared" si="14"/>
        <v>27818443</v>
      </c>
      <c r="CW194" s="36">
        <f t="shared" si="15"/>
        <v>11131165</v>
      </c>
      <c r="CX194" s="36">
        <f t="shared" si="16"/>
        <v>244575631</v>
      </c>
      <c r="CY194" s="4">
        <v>244575631</v>
      </c>
      <c r="CZ194" s="69">
        <f t="shared" si="17"/>
        <v>0</v>
      </c>
    </row>
    <row r="195" spans="1:104" x14ac:dyDescent="0.35">
      <c r="A195" s="15" t="s">
        <v>998</v>
      </c>
      <c r="B195" t="s">
        <v>998</v>
      </c>
      <c r="C195">
        <v>76034689</v>
      </c>
      <c r="D195">
        <v>63962095</v>
      </c>
      <c r="E195">
        <v>6058376</v>
      </c>
      <c r="F195">
        <v>6014218</v>
      </c>
      <c r="G195">
        <v>83495731</v>
      </c>
      <c r="H195">
        <v>52604368</v>
      </c>
      <c r="I195">
        <v>30677336</v>
      </c>
      <c r="J195">
        <v>214027</v>
      </c>
      <c r="K195">
        <v>19200000</v>
      </c>
      <c r="Q195">
        <v>19200000</v>
      </c>
      <c r="R195">
        <v>7783181</v>
      </c>
      <c r="U195">
        <v>1881288</v>
      </c>
      <c r="Z195">
        <v>4089</v>
      </c>
      <c r="AA195">
        <v>2309</v>
      </c>
      <c r="AB195">
        <v>0</v>
      </c>
      <c r="AF195">
        <v>2339804</v>
      </c>
      <c r="AJ195">
        <v>1119409</v>
      </c>
      <c r="AK195">
        <v>22778</v>
      </c>
      <c r="AL195">
        <v>135114</v>
      </c>
      <c r="AQ195">
        <v>20110</v>
      </c>
      <c r="AR195">
        <v>1474855</v>
      </c>
      <c r="AS195">
        <v>5</v>
      </c>
      <c r="AT195">
        <v>0</v>
      </c>
      <c r="AU195">
        <v>682282</v>
      </c>
      <c r="AV195">
        <v>0</v>
      </c>
      <c r="AW195">
        <v>101139</v>
      </c>
      <c r="AY195">
        <v>17260340</v>
      </c>
      <c r="BA195">
        <v>56130</v>
      </c>
      <c r="BB195">
        <v>1580</v>
      </c>
      <c r="BC195">
        <v>1934211</v>
      </c>
      <c r="BD195">
        <v>472123</v>
      </c>
      <c r="BF195">
        <v>13452</v>
      </c>
      <c r="BG195">
        <v>26075</v>
      </c>
      <c r="BH195">
        <v>403571</v>
      </c>
      <c r="BI195">
        <v>13248669</v>
      </c>
      <c r="BJ195">
        <v>902467</v>
      </c>
      <c r="BK195">
        <v>3833</v>
      </c>
      <c r="BL195">
        <v>9587</v>
      </c>
      <c r="BM195">
        <v>2906</v>
      </c>
      <c r="BN195">
        <v>115142</v>
      </c>
      <c r="BP195">
        <v>70595</v>
      </c>
      <c r="BQ195">
        <v>13332711</v>
      </c>
      <c r="BR195">
        <v>1178</v>
      </c>
      <c r="BS195">
        <v>4543409</v>
      </c>
      <c r="BT195">
        <v>8814</v>
      </c>
      <c r="BV195">
        <v>2594850</v>
      </c>
      <c r="BW195">
        <v>5800422</v>
      </c>
      <c r="BX195">
        <v>209676</v>
      </c>
      <c r="BY195">
        <v>4364</v>
      </c>
      <c r="CA195">
        <v>167528</v>
      </c>
      <c r="CB195">
        <v>136</v>
      </c>
      <c r="CC195">
        <v>2333</v>
      </c>
      <c r="CD195">
        <v>216807</v>
      </c>
      <c r="CE195">
        <v>216807</v>
      </c>
      <c r="CF195">
        <v>259080</v>
      </c>
      <c r="CI195">
        <v>250000</v>
      </c>
      <c r="CJ195">
        <v>9080</v>
      </c>
      <c r="CL195">
        <v>0</v>
      </c>
      <c r="CM195">
        <v>0</v>
      </c>
      <c r="CN195">
        <v>0</v>
      </c>
      <c r="CO195">
        <v>0</v>
      </c>
      <c r="CP195">
        <v>0</v>
      </c>
      <c r="CQ195">
        <v>217582540</v>
      </c>
      <c r="CS195" s="8">
        <v>652747619</v>
      </c>
      <c r="CT195" s="36">
        <f t="shared" ref="CT195:CT258" si="18">C195</f>
        <v>76034689</v>
      </c>
      <c r="CU195" s="36">
        <f t="shared" ref="CU195:CU258" si="19">SUM(G195)</f>
        <v>83495731</v>
      </c>
      <c r="CV195" s="36">
        <f t="shared" ref="CV195:CV258" si="20">SUM(K195,R195,AY195)</f>
        <v>44243521</v>
      </c>
      <c r="CW195" s="36">
        <f t="shared" ref="CW195:CW258" si="21">SUM(BQ195,CD195,CF195)</f>
        <v>13808598</v>
      </c>
      <c r="CX195" s="36">
        <f t="shared" ref="CX195:CX258" si="22">SUM(CT195:CW195)</f>
        <v>217582539</v>
      </c>
      <c r="CY195" s="4">
        <v>217582540</v>
      </c>
      <c r="CZ195" s="69">
        <f t="shared" ref="CZ195:CZ258" si="23">CX195-CY195</f>
        <v>-1</v>
      </c>
    </row>
    <row r="196" spans="1:104" x14ac:dyDescent="0.35">
      <c r="A196" s="15" t="s">
        <v>1003</v>
      </c>
      <c r="B196" t="s">
        <v>1003</v>
      </c>
      <c r="C196">
        <v>28610416</v>
      </c>
      <c r="D196">
        <v>24575814</v>
      </c>
      <c r="E196">
        <v>1073180</v>
      </c>
      <c r="F196">
        <v>2961423</v>
      </c>
      <c r="G196">
        <v>26784326</v>
      </c>
      <c r="H196">
        <v>13502168</v>
      </c>
      <c r="I196">
        <v>13272358</v>
      </c>
      <c r="J196">
        <v>9801</v>
      </c>
      <c r="K196">
        <v>6400000</v>
      </c>
      <c r="Q196">
        <v>6400000</v>
      </c>
      <c r="R196">
        <v>2550094</v>
      </c>
      <c r="U196">
        <v>541907</v>
      </c>
      <c r="Z196">
        <v>0</v>
      </c>
      <c r="AA196">
        <v>7695</v>
      </c>
      <c r="AB196">
        <v>0</v>
      </c>
      <c r="AF196">
        <v>0</v>
      </c>
      <c r="AJ196">
        <v>30528</v>
      </c>
      <c r="AK196">
        <v>5788</v>
      </c>
      <c r="AL196">
        <v>2716</v>
      </c>
      <c r="AQ196">
        <v>32176</v>
      </c>
      <c r="AR196">
        <v>335841</v>
      </c>
      <c r="AT196">
        <v>543515</v>
      </c>
      <c r="AU196">
        <v>280748</v>
      </c>
      <c r="AV196">
        <v>769178</v>
      </c>
      <c r="AY196">
        <v>6811436</v>
      </c>
      <c r="BB196">
        <v>0</v>
      </c>
      <c r="BC196">
        <v>2285000</v>
      </c>
      <c r="BD196">
        <v>110519</v>
      </c>
      <c r="BF196">
        <v>50006</v>
      </c>
      <c r="BG196">
        <v>0</v>
      </c>
      <c r="BH196">
        <v>4087977</v>
      </c>
      <c r="BI196">
        <v>0</v>
      </c>
      <c r="BJ196">
        <v>196000</v>
      </c>
      <c r="BM196">
        <v>0</v>
      </c>
      <c r="BN196">
        <v>81935</v>
      </c>
      <c r="BQ196">
        <v>2918485</v>
      </c>
      <c r="BS196">
        <v>2256921</v>
      </c>
      <c r="BV196">
        <v>80368</v>
      </c>
      <c r="BW196">
        <v>356416</v>
      </c>
      <c r="BX196">
        <v>188709</v>
      </c>
      <c r="BY196">
        <v>0</v>
      </c>
      <c r="CA196">
        <v>36071</v>
      </c>
      <c r="CD196">
        <v>0</v>
      </c>
      <c r="CE196">
        <v>0</v>
      </c>
      <c r="CF196">
        <v>680000</v>
      </c>
      <c r="CI196">
        <v>125000</v>
      </c>
      <c r="CL196">
        <v>0</v>
      </c>
      <c r="CM196">
        <v>90000</v>
      </c>
      <c r="CN196">
        <v>210000</v>
      </c>
      <c r="CO196">
        <v>75000</v>
      </c>
      <c r="CP196">
        <v>180000</v>
      </c>
      <c r="CQ196">
        <v>74754757</v>
      </c>
      <c r="CS196" s="8">
        <v>224264272</v>
      </c>
      <c r="CT196" s="36">
        <f t="shared" si="18"/>
        <v>28610416</v>
      </c>
      <c r="CU196" s="36">
        <f t="shared" si="19"/>
        <v>26784326</v>
      </c>
      <c r="CV196" s="36">
        <f t="shared" si="20"/>
        <v>15761530</v>
      </c>
      <c r="CW196" s="36">
        <f t="shared" si="21"/>
        <v>3598485</v>
      </c>
      <c r="CX196" s="36">
        <f t="shared" si="22"/>
        <v>74754757</v>
      </c>
      <c r="CY196" s="4">
        <v>74754757</v>
      </c>
      <c r="CZ196" s="69">
        <f t="shared" si="23"/>
        <v>0</v>
      </c>
    </row>
    <row r="197" spans="1:104" x14ac:dyDescent="0.35">
      <c r="A197" s="15" t="s">
        <v>1009</v>
      </c>
      <c r="B197" t="s">
        <v>1009</v>
      </c>
      <c r="C197">
        <v>87722870</v>
      </c>
      <c r="D197">
        <v>71794460</v>
      </c>
      <c r="E197">
        <v>8063215</v>
      </c>
      <c r="F197">
        <v>7865194</v>
      </c>
      <c r="G197">
        <v>71566385</v>
      </c>
      <c r="H197">
        <v>37241702</v>
      </c>
      <c r="I197">
        <v>34269520</v>
      </c>
      <c r="J197">
        <v>55163</v>
      </c>
      <c r="K197">
        <v>0</v>
      </c>
      <c r="Q197">
        <v>0</v>
      </c>
      <c r="R197">
        <v>7287571</v>
      </c>
      <c r="U197">
        <v>2083734</v>
      </c>
      <c r="Z197">
        <v>9541</v>
      </c>
      <c r="AA197">
        <v>10848</v>
      </c>
      <c r="AB197">
        <v>3584</v>
      </c>
      <c r="AF197">
        <v>986811</v>
      </c>
      <c r="AJ197">
        <v>262569</v>
      </c>
      <c r="AK197">
        <v>7717</v>
      </c>
      <c r="AL197">
        <v>19809</v>
      </c>
      <c r="AQ197">
        <v>0</v>
      </c>
      <c r="AR197">
        <v>750000</v>
      </c>
      <c r="AT197">
        <v>1630545</v>
      </c>
      <c r="AU197">
        <v>667772</v>
      </c>
      <c r="AV197">
        <v>854643</v>
      </c>
      <c r="AY197">
        <v>19783997</v>
      </c>
      <c r="AZ197">
        <v>22317</v>
      </c>
      <c r="BA197">
        <v>3488</v>
      </c>
      <c r="BB197">
        <v>0</v>
      </c>
      <c r="BC197">
        <v>1822000</v>
      </c>
      <c r="BD197">
        <v>0</v>
      </c>
      <c r="BF197">
        <v>16704</v>
      </c>
      <c r="BG197">
        <v>0</v>
      </c>
      <c r="BH197">
        <v>35166</v>
      </c>
      <c r="BI197">
        <v>17320000</v>
      </c>
      <c r="BJ197">
        <v>490000</v>
      </c>
      <c r="BM197">
        <v>0</v>
      </c>
      <c r="BN197">
        <v>73741</v>
      </c>
      <c r="BP197">
        <v>581</v>
      </c>
      <c r="BQ197">
        <v>7562703</v>
      </c>
      <c r="BS197">
        <v>2633308</v>
      </c>
      <c r="BT197">
        <v>44896</v>
      </c>
      <c r="BV197">
        <v>1812746</v>
      </c>
      <c r="BW197">
        <v>1989761</v>
      </c>
      <c r="BX197">
        <v>462139</v>
      </c>
      <c r="BY197">
        <v>436303</v>
      </c>
      <c r="BZ197">
        <v>1491</v>
      </c>
      <c r="CA197">
        <v>148541</v>
      </c>
      <c r="CB197">
        <v>385</v>
      </c>
      <c r="CC197">
        <v>33133</v>
      </c>
      <c r="CD197">
        <v>160249</v>
      </c>
      <c r="CE197">
        <v>160249</v>
      </c>
      <c r="CF197">
        <v>375000</v>
      </c>
      <c r="CI197">
        <v>375000</v>
      </c>
      <c r="CL197">
        <v>0</v>
      </c>
      <c r="CM197">
        <v>0</v>
      </c>
      <c r="CN197">
        <v>0</v>
      </c>
      <c r="CO197">
        <v>0</v>
      </c>
      <c r="CP197">
        <v>0</v>
      </c>
      <c r="CQ197">
        <v>194458774</v>
      </c>
      <c r="CS197" s="8">
        <v>583376325</v>
      </c>
      <c r="CT197" s="36">
        <f t="shared" si="18"/>
        <v>87722870</v>
      </c>
      <c r="CU197" s="36">
        <f t="shared" si="19"/>
        <v>71566385</v>
      </c>
      <c r="CV197" s="36">
        <f t="shared" si="20"/>
        <v>27071568</v>
      </c>
      <c r="CW197" s="36">
        <f t="shared" si="21"/>
        <v>8097952</v>
      </c>
      <c r="CX197" s="36">
        <f t="shared" si="22"/>
        <v>194458775</v>
      </c>
      <c r="CY197" s="4">
        <v>194458774</v>
      </c>
      <c r="CZ197" s="69">
        <f t="shared" si="23"/>
        <v>1</v>
      </c>
    </row>
    <row r="198" spans="1:104" x14ac:dyDescent="0.35">
      <c r="A198" s="15" t="s">
        <v>1014</v>
      </c>
      <c r="B198" t="s">
        <v>1014</v>
      </c>
      <c r="C198">
        <v>61348824</v>
      </c>
      <c r="D198">
        <v>52034679</v>
      </c>
      <c r="E198">
        <v>4112472</v>
      </c>
      <c r="F198">
        <v>5201673</v>
      </c>
      <c r="G198">
        <v>52736417</v>
      </c>
      <c r="H198">
        <v>30837960</v>
      </c>
      <c r="I198">
        <v>21736198</v>
      </c>
      <c r="J198">
        <v>162259</v>
      </c>
      <c r="K198">
        <v>0</v>
      </c>
      <c r="Q198">
        <v>0</v>
      </c>
      <c r="R198">
        <v>4865003</v>
      </c>
      <c r="U198">
        <v>1429851</v>
      </c>
      <c r="AF198">
        <v>645130</v>
      </c>
      <c r="AJ198">
        <v>96735</v>
      </c>
      <c r="AK198">
        <v>0</v>
      </c>
      <c r="AL198">
        <v>11542</v>
      </c>
      <c r="AQ198">
        <v>0</v>
      </c>
      <c r="AR198">
        <v>575000</v>
      </c>
      <c r="AT198">
        <v>760921</v>
      </c>
      <c r="AU198">
        <v>747573</v>
      </c>
      <c r="AV198">
        <v>598250</v>
      </c>
      <c r="AY198">
        <v>1494190</v>
      </c>
      <c r="BB198">
        <v>0</v>
      </c>
      <c r="BC198">
        <v>794428</v>
      </c>
      <c r="BD198">
        <v>3110</v>
      </c>
      <c r="BF198">
        <v>119334</v>
      </c>
      <c r="BG198">
        <v>3556</v>
      </c>
      <c r="BH198">
        <v>21247</v>
      </c>
      <c r="BJ198">
        <v>345924</v>
      </c>
      <c r="BM198">
        <v>0</v>
      </c>
      <c r="BN198">
        <v>121078</v>
      </c>
      <c r="BP198">
        <v>85514</v>
      </c>
      <c r="BQ198">
        <v>6285553</v>
      </c>
      <c r="BS198">
        <v>2283413</v>
      </c>
      <c r="BT198">
        <v>17166</v>
      </c>
      <c r="BV198">
        <v>1108044</v>
      </c>
      <c r="BW198">
        <v>2061823</v>
      </c>
      <c r="BX198">
        <v>317068</v>
      </c>
      <c r="BY198">
        <v>359187</v>
      </c>
      <c r="BZ198">
        <v>3480</v>
      </c>
      <c r="CA198">
        <v>107202</v>
      </c>
      <c r="CB198">
        <v>1926</v>
      </c>
      <c r="CC198">
        <v>26244</v>
      </c>
      <c r="CD198">
        <v>108404</v>
      </c>
      <c r="CE198">
        <v>108404</v>
      </c>
      <c r="CF198">
        <v>380293</v>
      </c>
      <c r="CG198">
        <v>7602</v>
      </c>
      <c r="CI198">
        <v>327289</v>
      </c>
      <c r="CJ198">
        <v>45402</v>
      </c>
      <c r="CL198">
        <v>0</v>
      </c>
      <c r="CM198">
        <v>0</v>
      </c>
      <c r="CN198">
        <v>0</v>
      </c>
      <c r="CO198">
        <v>0</v>
      </c>
      <c r="CP198">
        <v>0</v>
      </c>
      <c r="CQ198">
        <v>127218685</v>
      </c>
      <c r="CS198" s="8">
        <v>381656053</v>
      </c>
      <c r="CT198" s="36">
        <f t="shared" si="18"/>
        <v>61348824</v>
      </c>
      <c r="CU198" s="36">
        <f t="shared" si="19"/>
        <v>52736417</v>
      </c>
      <c r="CV198" s="36">
        <f t="shared" si="20"/>
        <v>6359193</v>
      </c>
      <c r="CW198" s="36">
        <f t="shared" si="21"/>
        <v>6774250</v>
      </c>
      <c r="CX198" s="36">
        <f t="shared" si="22"/>
        <v>127218684</v>
      </c>
      <c r="CY198" s="4">
        <v>127218685</v>
      </c>
      <c r="CZ198" s="69">
        <f t="shared" si="23"/>
        <v>-1</v>
      </c>
    </row>
    <row r="199" spans="1:104" x14ac:dyDescent="0.35">
      <c r="A199" s="15" t="s">
        <v>1016</v>
      </c>
      <c r="B199" t="s">
        <v>1016</v>
      </c>
      <c r="C199">
        <v>4611443</v>
      </c>
      <c r="D199">
        <v>4050169</v>
      </c>
      <c r="E199">
        <v>151383</v>
      </c>
      <c r="F199">
        <v>409891</v>
      </c>
      <c r="G199">
        <v>4777244</v>
      </c>
      <c r="H199">
        <v>2514845</v>
      </c>
      <c r="I199">
        <v>2238870</v>
      </c>
      <c r="J199">
        <v>23529</v>
      </c>
      <c r="K199">
        <v>1600000</v>
      </c>
      <c r="Q199">
        <v>1600000</v>
      </c>
      <c r="R199">
        <v>3396915</v>
      </c>
      <c r="U199">
        <v>117522</v>
      </c>
      <c r="Z199">
        <v>0</v>
      </c>
      <c r="AA199">
        <v>0</v>
      </c>
      <c r="AF199">
        <v>12439</v>
      </c>
      <c r="AJ199">
        <v>31631</v>
      </c>
      <c r="AK199">
        <v>12425</v>
      </c>
      <c r="AL199">
        <v>4074</v>
      </c>
      <c r="AQ199">
        <v>0</v>
      </c>
      <c r="AR199">
        <v>2475000</v>
      </c>
      <c r="AT199">
        <v>543515</v>
      </c>
      <c r="AU199">
        <v>29381</v>
      </c>
      <c r="AV199">
        <v>170929</v>
      </c>
      <c r="AW199">
        <v>0</v>
      </c>
      <c r="AY199">
        <v>3206784</v>
      </c>
      <c r="BA199">
        <v>0</v>
      </c>
      <c r="BB199">
        <v>0</v>
      </c>
      <c r="BC199">
        <v>904500</v>
      </c>
      <c r="BD199">
        <v>5259</v>
      </c>
      <c r="BG199">
        <v>0</v>
      </c>
      <c r="BH199">
        <v>1330</v>
      </c>
      <c r="BI199">
        <v>2246695</v>
      </c>
      <c r="BJ199">
        <v>49000</v>
      </c>
      <c r="BM199">
        <v>0</v>
      </c>
      <c r="BN199">
        <v>0</v>
      </c>
      <c r="BQ199">
        <v>152616</v>
      </c>
      <c r="BS199">
        <v>38348</v>
      </c>
      <c r="BW199">
        <v>110769</v>
      </c>
      <c r="CC199">
        <v>3499</v>
      </c>
      <c r="CF199">
        <v>0</v>
      </c>
      <c r="CL199">
        <v>0</v>
      </c>
      <c r="CN199">
        <v>0</v>
      </c>
      <c r="CO199">
        <v>0</v>
      </c>
      <c r="CQ199">
        <v>17745001</v>
      </c>
      <c r="CS199" s="8">
        <v>53235006</v>
      </c>
      <c r="CT199" s="36">
        <f t="shared" si="18"/>
        <v>4611443</v>
      </c>
      <c r="CU199" s="36">
        <f t="shared" si="19"/>
        <v>4777244</v>
      </c>
      <c r="CV199" s="36">
        <f t="shared" si="20"/>
        <v>8203699</v>
      </c>
      <c r="CW199" s="36">
        <f t="shared" si="21"/>
        <v>152616</v>
      </c>
      <c r="CX199" s="36">
        <f t="shared" si="22"/>
        <v>17745002</v>
      </c>
      <c r="CY199" s="4">
        <v>17745001</v>
      </c>
      <c r="CZ199" s="69">
        <f t="shared" si="23"/>
        <v>1</v>
      </c>
    </row>
    <row r="200" spans="1:104" x14ac:dyDescent="0.35">
      <c r="A200" s="15" t="s">
        <v>1020</v>
      </c>
      <c r="B200" t="s">
        <v>1020</v>
      </c>
      <c r="C200">
        <v>16887473</v>
      </c>
      <c r="D200">
        <v>14333933</v>
      </c>
      <c r="E200">
        <v>1224339</v>
      </c>
      <c r="F200">
        <v>1329200</v>
      </c>
      <c r="G200">
        <v>12270939</v>
      </c>
      <c r="H200">
        <v>7532894</v>
      </c>
      <c r="I200">
        <v>4724953</v>
      </c>
      <c r="J200">
        <v>13093</v>
      </c>
      <c r="K200">
        <v>3200000</v>
      </c>
      <c r="Q200">
        <v>3200000</v>
      </c>
      <c r="R200">
        <v>1405043</v>
      </c>
      <c r="U200">
        <v>3267</v>
      </c>
      <c r="AA200">
        <v>770</v>
      </c>
      <c r="AF200">
        <v>194562</v>
      </c>
      <c r="AJ200">
        <v>4562</v>
      </c>
      <c r="AK200">
        <v>0</v>
      </c>
      <c r="AL200">
        <v>27159</v>
      </c>
      <c r="AQ200">
        <v>16088</v>
      </c>
      <c r="AR200">
        <v>100000</v>
      </c>
      <c r="AT200">
        <v>543515</v>
      </c>
      <c r="AU200">
        <v>2334</v>
      </c>
      <c r="AV200">
        <v>512786</v>
      </c>
      <c r="AY200">
        <v>158162</v>
      </c>
      <c r="BB200">
        <v>0</v>
      </c>
      <c r="BC200">
        <v>9000</v>
      </c>
      <c r="BD200">
        <v>0</v>
      </c>
      <c r="BF200">
        <v>8616</v>
      </c>
      <c r="BG200">
        <v>0</v>
      </c>
      <c r="BH200">
        <v>17273</v>
      </c>
      <c r="BJ200">
        <v>98000</v>
      </c>
      <c r="BM200">
        <v>0</v>
      </c>
      <c r="BN200">
        <v>25273</v>
      </c>
      <c r="BQ200">
        <v>948688</v>
      </c>
      <c r="BS200">
        <v>366594</v>
      </c>
      <c r="BW200">
        <v>569305</v>
      </c>
      <c r="BY200">
        <v>0</v>
      </c>
      <c r="CA200">
        <v>12789</v>
      </c>
      <c r="CD200">
        <v>32992</v>
      </c>
      <c r="CE200">
        <v>32992</v>
      </c>
      <c r="CF200">
        <v>0</v>
      </c>
      <c r="CL200">
        <v>0</v>
      </c>
      <c r="CM200">
        <v>0</v>
      </c>
      <c r="CN200">
        <v>0</v>
      </c>
      <c r="CO200">
        <v>0</v>
      </c>
      <c r="CP200">
        <v>0</v>
      </c>
      <c r="CQ200">
        <v>34903297</v>
      </c>
      <c r="CS200" s="8">
        <v>104709891</v>
      </c>
      <c r="CT200" s="36">
        <f t="shared" si="18"/>
        <v>16887473</v>
      </c>
      <c r="CU200" s="36">
        <f t="shared" si="19"/>
        <v>12270939</v>
      </c>
      <c r="CV200" s="36">
        <f t="shared" si="20"/>
        <v>4763205</v>
      </c>
      <c r="CW200" s="36">
        <f t="shared" si="21"/>
        <v>981680</v>
      </c>
      <c r="CX200" s="36">
        <f t="shared" si="22"/>
        <v>34903297</v>
      </c>
      <c r="CY200" s="4">
        <v>34903297</v>
      </c>
      <c r="CZ200" s="69">
        <f t="shared" si="23"/>
        <v>0</v>
      </c>
    </row>
    <row r="201" spans="1:104" x14ac:dyDescent="0.35">
      <c r="A201" s="15" t="s">
        <v>1023</v>
      </c>
      <c r="B201" t="s">
        <v>1023</v>
      </c>
      <c r="C201">
        <v>59354924</v>
      </c>
      <c r="D201">
        <v>49200702</v>
      </c>
      <c r="E201">
        <v>5940383</v>
      </c>
      <c r="F201">
        <v>4213841</v>
      </c>
      <c r="G201">
        <v>42939689</v>
      </c>
      <c r="H201">
        <v>20995859</v>
      </c>
      <c r="I201">
        <v>21930413</v>
      </c>
      <c r="J201">
        <v>13417</v>
      </c>
      <c r="K201">
        <v>10421320</v>
      </c>
      <c r="Q201">
        <v>10421320</v>
      </c>
      <c r="R201">
        <v>7684363</v>
      </c>
      <c r="U201">
        <v>2045168</v>
      </c>
      <c r="X201">
        <v>0</v>
      </c>
      <c r="Y201">
        <v>0</v>
      </c>
      <c r="Z201">
        <v>4089</v>
      </c>
      <c r="AA201">
        <v>24201</v>
      </c>
      <c r="AF201">
        <v>100873</v>
      </c>
      <c r="AJ201">
        <v>297129</v>
      </c>
      <c r="AK201">
        <v>0</v>
      </c>
      <c r="AL201">
        <v>19690</v>
      </c>
      <c r="AQ201">
        <v>41561</v>
      </c>
      <c r="AR201">
        <v>1148962</v>
      </c>
      <c r="AT201">
        <v>1956655</v>
      </c>
      <c r="AU201">
        <v>364460</v>
      </c>
      <c r="AV201">
        <v>1452893</v>
      </c>
      <c r="AX201">
        <v>228681</v>
      </c>
      <c r="AY201">
        <v>12327619</v>
      </c>
      <c r="BA201">
        <v>6977</v>
      </c>
      <c r="BB201">
        <v>0</v>
      </c>
      <c r="BC201">
        <v>3129153</v>
      </c>
      <c r="BD201">
        <v>15778</v>
      </c>
      <c r="BF201">
        <v>5892</v>
      </c>
      <c r="BG201">
        <v>0</v>
      </c>
      <c r="BH201">
        <v>110956</v>
      </c>
      <c r="BI201">
        <v>8811457</v>
      </c>
      <c r="BJ201">
        <v>245000</v>
      </c>
      <c r="BK201">
        <v>2407</v>
      </c>
      <c r="BM201">
        <v>0</v>
      </c>
      <c r="BN201">
        <v>0</v>
      </c>
      <c r="BQ201">
        <v>3306744</v>
      </c>
      <c r="BS201">
        <v>2260657</v>
      </c>
      <c r="BT201">
        <v>10993</v>
      </c>
      <c r="BU201">
        <v>208</v>
      </c>
      <c r="BV201">
        <v>302328</v>
      </c>
      <c r="BW201">
        <v>556825</v>
      </c>
      <c r="BY201">
        <v>108587</v>
      </c>
      <c r="BZ201">
        <v>13697</v>
      </c>
      <c r="CA201">
        <v>34039</v>
      </c>
      <c r="CC201">
        <v>19411</v>
      </c>
      <c r="CD201">
        <v>0</v>
      </c>
      <c r="CE201">
        <v>0</v>
      </c>
      <c r="CF201">
        <v>0</v>
      </c>
      <c r="CL201">
        <v>0</v>
      </c>
      <c r="CM201">
        <v>0</v>
      </c>
      <c r="CN201">
        <v>0</v>
      </c>
      <c r="CO201">
        <v>0</v>
      </c>
      <c r="CP201">
        <v>0</v>
      </c>
      <c r="CQ201">
        <v>136034660</v>
      </c>
      <c r="CS201" s="8">
        <v>408103981</v>
      </c>
      <c r="CT201" s="36">
        <f t="shared" si="18"/>
        <v>59354924</v>
      </c>
      <c r="CU201" s="36">
        <f t="shared" si="19"/>
        <v>42939689</v>
      </c>
      <c r="CV201" s="36">
        <f t="shared" si="20"/>
        <v>30433302</v>
      </c>
      <c r="CW201" s="36">
        <f t="shared" si="21"/>
        <v>3306744</v>
      </c>
      <c r="CX201" s="36">
        <f t="shared" si="22"/>
        <v>136034659</v>
      </c>
      <c r="CY201" s="4">
        <v>136034660</v>
      </c>
      <c r="CZ201" s="69">
        <f t="shared" si="23"/>
        <v>-1</v>
      </c>
    </row>
    <row r="202" spans="1:104" x14ac:dyDescent="0.35">
      <c r="A202" s="15" t="s">
        <v>1028</v>
      </c>
      <c r="B202" t="s">
        <v>1028</v>
      </c>
      <c r="C202">
        <v>69741959</v>
      </c>
      <c r="D202">
        <v>55523049</v>
      </c>
      <c r="E202">
        <v>7191517</v>
      </c>
      <c r="F202">
        <v>7027393</v>
      </c>
      <c r="G202">
        <v>65024801</v>
      </c>
      <c r="H202">
        <v>30832981</v>
      </c>
      <c r="I202">
        <v>34130049</v>
      </c>
      <c r="J202">
        <v>61771</v>
      </c>
      <c r="K202">
        <v>12970560</v>
      </c>
      <c r="Q202">
        <v>12970560</v>
      </c>
      <c r="R202">
        <v>7165030</v>
      </c>
      <c r="U202">
        <v>1175220</v>
      </c>
      <c r="Z202">
        <v>1363</v>
      </c>
      <c r="AA202">
        <v>6230</v>
      </c>
      <c r="AB202">
        <v>0</v>
      </c>
      <c r="AF202">
        <v>11819</v>
      </c>
      <c r="AH202">
        <v>1490776</v>
      </c>
      <c r="AJ202">
        <v>860073</v>
      </c>
      <c r="AK202">
        <v>30779</v>
      </c>
      <c r="AL202">
        <v>141225</v>
      </c>
      <c r="AO202">
        <v>0</v>
      </c>
      <c r="AQ202">
        <v>0</v>
      </c>
      <c r="AR202">
        <v>700000</v>
      </c>
      <c r="AS202">
        <v>0</v>
      </c>
      <c r="AT202">
        <v>1413139</v>
      </c>
      <c r="AU202">
        <v>565227</v>
      </c>
      <c r="AV202">
        <v>769178</v>
      </c>
      <c r="AY202">
        <v>2590423</v>
      </c>
      <c r="BA202">
        <v>152521</v>
      </c>
      <c r="BB202">
        <v>0</v>
      </c>
      <c r="BC202">
        <v>1813000</v>
      </c>
      <c r="BD202">
        <v>131556</v>
      </c>
      <c r="BF202">
        <v>29839</v>
      </c>
      <c r="BG202">
        <v>0</v>
      </c>
      <c r="BH202">
        <v>47424</v>
      </c>
      <c r="BI202">
        <v>21032</v>
      </c>
      <c r="BJ202">
        <v>392000</v>
      </c>
      <c r="BM202">
        <v>0</v>
      </c>
      <c r="BN202">
        <v>0</v>
      </c>
      <c r="BP202">
        <v>3051</v>
      </c>
      <c r="BQ202">
        <v>7017104</v>
      </c>
      <c r="BS202">
        <v>2829892</v>
      </c>
      <c r="BV202">
        <v>940653</v>
      </c>
      <c r="BW202">
        <v>2999393</v>
      </c>
      <c r="BX202">
        <v>51527</v>
      </c>
      <c r="BY202">
        <v>429</v>
      </c>
      <c r="BZ202">
        <v>7954</v>
      </c>
      <c r="CA202">
        <v>128297</v>
      </c>
      <c r="CC202">
        <v>58959</v>
      </c>
      <c r="CD202">
        <v>146109</v>
      </c>
      <c r="CE202">
        <v>146109</v>
      </c>
      <c r="CF202">
        <v>250000</v>
      </c>
      <c r="CI202">
        <v>250000</v>
      </c>
      <c r="CL202">
        <v>0</v>
      </c>
      <c r="CM202">
        <v>0</v>
      </c>
      <c r="CN202">
        <v>0</v>
      </c>
      <c r="CO202">
        <v>0</v>
      </c>
      <c r="CP202">
        <v>0</v>
      </c>
      <c r="CQ202">
        <v>164905987</v>
      </c>
      <c r="CS202" s="8">
        <v>494717958</v>
      </c>
      <c r="CT202" s="36">
        <f t="shared" si="18"/>
        <v>69741959</v>
      </c>
      <c r="CU202" s="36">
        <f t="shared" si="19"/>
        <v>65024801</v>
      </c>
      <c r="CV202" s="36">
        <f t="shared" si="20"/>
        <v>22726013</v>
      </c>
      <c r="CW202" s="36">
        <f t="shared" si="21"/>
        <v>7413213</v>
      </c>
      <c r="CX202" s="36">
        <f t="shared" si="22"/>
        <v>164905986</v>
      </c>
      <c r="CY202" s="4">
        <v>164905987</v>
      </c>
      <c r="CZ202" s="69">
        <f t="shared" si="23"/>
        <v>-1</v>
      </c>
    </row>
    <row r="203" spans="1:104" x14ac:dyDescent="0.35">
      <c r="A203" s="15" t="s">
        <v>1954</v>
      </c>
      <c r="B203" t="s">
        <v>1954</v>
      </c>
      <c r="C203">
        <v>18314218</v>
      </c>
      <c r="D203">
        <v>15454956</v>
      </c>
      <c r="E203">
        <v>1002717</v>
      </c>
      <c r="F203">
        <v>1856545</v>
      </c>
      <c r="G203">
        <v>13974979</v>
      </c>
      <c r="H203">
        <v>5059118</v>
      </c>
      <c r="I203">
        <v>8910856</v>
      </c>
      <c r="J203">
        <v>5006</v>
      </c>
      <c r="K203">
        <v>0</v>
      </c>
      <c r="Q203">
        <v>0</v>
      </c>
      <c r="R203">
        <v>2123065</v>
      </c>
      <c r="U203">
        <v>396637</v>
      </c>
      <c r="Z203">
        <v>23170</v>
      </c>
      <c r="AA203">
        <v>32765</v>
      </c>
      <c r="AF203">
        <v>329520</v>
      </c>
      <c r="AJ203">
        <v>25149</v>
      </c>
      <c r="AK203">
        <v>1929</v>
      </c>
      <c r="AL203">
        <v>35985</v>
      </c>
      <c r="AQ203">
        <v>16088</v>
      </c>
      <c r="AR203">
        <v>741275</v>
      </c>
      <c r="AT203">
        <v>217406</v>
      </c>
      <c r="AU203">
        <v>132213</v>
      </c>
      <c r="AV203">
        <v>170929</v>
      </c>
      <c r="AY203">
        <v>1092061</v>
      </c>
      <c r="BA203">
        <v>0</v>
      </c>
      <c r="BB203">
        <v>0</v>
      </c>
      <c r="BC203">
        <v>900000</v>
      </c>
      <c r="BD203">
        <v>10519</v>
      </c>
      <c r="BG203">
        <v>0</v>
      </c>
      <c r="BH203">
        <v>21939</v>
      </c>
      <c r="BI203">
        <v>0</v>
      </c>
      <c r="BJ203">
        <v>98000</v>
      </c>
      <c r="BM203">
        <v>0</v>
      </c>
      <c r="BN203">
        <v>61603</v>
      </c>
      <c r="BQ203">
        <v>2340713</v>
      </c>
      <c r="BR203">
        <v>1985</v>
      </c>
      <c r="BS203">
        <v>599254</v>
      </c>
      <c r="BT203">
        <v>11752</v>
      </c>
      <c r="BU203">
        <v>3917</v>
      </c>
      <c r="BV203">
        <v>175416</v>
      </c>
      <c r="BW203">
        <v>1068715</v>
      </c>
      <c r="BX203">
        <v>340549</v>
      </c>
      <c r="BY203">
        <v>114220</v>
      </c>
      <c r="CA203">
        <v>15576</v>
      </c>
      <c r="CC203">
        <v>9328</v>
      </c>
      <c r="CD203">
        <v>94264</v>
      </c>
      <c r="CE203">
        <v>94264</v>
      </c>
      <c r="CF203">
        <v>250000</v>
      </c>
      <c r="CI203">
        <v>250000</v>
      </c>
      <c r="CL203">
        <v>0</v>
      </c>
      <c r="CM203">
        <v>0</v>
      </c>
      <c r="CN203">
        <v>0</v>
      </c>
      <c r="CO203">
        <v>0</v>
      </c>
      <c r="CP203">
        <v>0</v>
      </c>
      <c r="CQ203">
        <v>38189300</v>
      </c>
      <c r="CS203" s="8">
        <v>114567901</v>
      </c>
      <c r="CT203" s="36">
        <f t="shared" si="18"/>
        <v>18314218</v>
      </c>
      <c r="CU203" s="36">
        <f t="shared" si="19"/>
        <v>13974979</v>
      </c>
      <c r="CV203" s="36">
        <f t="shared" si="20"/>
        <v>3215126</v>
      </c>
      <c r="CW203" s="36">
        <f t="shared" si="21"/>
        <v>2684977</v>
      </c>
      <c r="CX203" s="36">
        <f t="shared" si="22"/>
        <v>38189300</v>
      </c>
      <c r="CY203" s="4">
        <v>38189300</v>
      </c>
      <c r="CZ203" s="69">
        <f t="shared" si="23"/>
        <v>0</v>
      </c>
    </row>
    <row r="204" spans="1:104" x14ac:dyDescent="0.35">
      <c r="A204" s="15" t="s">
        <v>1035</v>
      </c>
      <c r="B204" t="s">
        <v>1035</v>
      </c>
      <c r="C204">
        <v>13282800</v>
      </c>
      <c r="D204">
        <v>12522335</v>
      </c>
      <c r="E204">
        <v>738261</v>
      </c>
      <c r="F204">
        <v>22204</v>
      </c>
      <c r="G204">
        <v>4387101</v>
      </c>
      <c r="H204">
        <v>817586</v>
      </c>
      <c r="I204">
        <v>3569515</v>
      </c>
      <c r="K204">
        <v>3200000</v>
      </c>
      <c r="Q204">
        <v>3200000</v>
      </c>
      <c r="R204">
        <v>1156542</v>
      </c>
      <c r="U204">
        <v>388476</v>
      </c>
      <c r="Z204">
        <v>0</v>
      </c>
      <c r="AA204">
        <v>0</v>
      </c>
      <c r="AF204">
        <v>309345</v>
      </c>
      <c r="AJ204">
        <v>360261</v>
      </c>
      <c r="AK204">
        <v>0</v>
      </c>
      <c r="AL204">
        <v>13579</v>
      </c>
      <c r="AQ204">
        <v>0</v>
      </c>
      <c r="AR204">
        <v>3</v>
      </c>
      <c r="AT204">
        <v>0</v>
      </c>
      <c r="AU204">
        <v>84877</v>
      </c>
      <c r="AV204">
        <v>0</v>
      </c>
      <c r="AY204">
        <v>103068</v>
      </c>
      <c r="BA204">
        <v>0</v>
      </c>
      <c r="BB204">
        <v>0</v>
      </c>
      <c r="BC204">
        <v>0</v>
      </c>
      <c r="BD204">
        <v>0</v>
      </c>
      <c r="BG204">
        <v>0</v>
      </c>
      <c r="BH204">
        <v>443</v>
      </c>
      <c r="BI204">
        <v>0</v>
      </c>
      <c r="BJ204">
        <v>98000</v>
      </c>
      <c r="BM204">
        <v>0</v>
      </c>
      <c r="BN204">
        <v>0</v>
      </c>
      <c r="BP204">
        <v>4625</v>
      </c>
      <c r="BQ204">
        <v>2113223</v>
      </c>
      <c r="BS204">
        <v>442631</v>
      </c>
      <c r="BU204">
        <v>1188</v>
      </c>
      <c r="BV204">
        <v>919330</v>
      </c>
      <c r="BW204">
        <v>593747</v>
      </c>
      <c r="BX204">
        <v>116370</v>
      </c>
      <c r="BZ204">
        <v>2983</v>
      </c>
      <c r="CB204">
        <v>1246</v>
      </c>
      <c r="CC204">
        <v>35729</v>
      </c>
      <c r="CD204">
        <v>37706</v>
      </c>
      <c r="CE204">
        <v>37706</v>
      </c>
      <c r="CF204">
        <v>0</v>
      </c>
      <c r="CL204">
        <v>0</v>
      </c>
      <c r="CN204">
        <v>0</v>
      </c>
      <c r="CO204">
        <v>0</v>
      </c>
      <c r="CQ204">
        <v>24280440</v>
      </c>
      <c r="CS204" s="8">
        <v>72841320</v>
      </c>
      <c r="CT204" s="36">
        <f t="shared" si="18"/>
        <v>13282800</v>
      </c>
      <c r="CU204" s="36">
        <f t="shared" si="19"/>
        <v>4387101</v>
      </c>
      <c r="CV204" s="36">
        <f t="shared" si="20"/>
        <v>4459610</v>
      </c>
      <c r="CW204" s="36">
        <f t="shared" si="21"/>
        <v>2150929</v>
      </c>
      <c r="CX204" s="36">
        <f t="shared" si="22"/>
        <v>24280440</v>
      </c>
      <c r="CY204" s="4">
        <v>24280440</v>
      </c>
      <c r="CZ204" s="69">
        <f t="shared" si="23"/>
        <v>0</v>
      </c>
    </row>
    <row r="205" spans="1:104" x14ac:dyDescent="0.35">
      <c r="A205" s="15" t="s">
        <v>1040</v>
      </c>
      <c r="B205" t="s">
        <v>1040</v>
      </c>
      <c r="C205">
        <v>73451798</v>
      </c>
      <c r="D205">
        <v>59379219</v>
      </c>
      <c r="E205">
        <v>8327194</v>
      </c>
      <c r="F205">
        <v>5745385</v>
      </c>
      <c r="G205">
        <v>97086798</v>
      </c>
      <c r="H205">
        <v>73503491</v>
      </c>
      <c r="I205">
        <v>22454171</v>
      </c>
      <c r="J205">
        <v>1129135</v>
      </c>
      <c r="K205">
        <v>25600000</v>
      </c>
      <c r="Q205">
        <v>25600000</v>
      </c>
      <c r="R205">
        <v>16885711</v>
      </c>
      <c r="S205">
        <v>3586</v>
      </c>
      <c r="U205">
        <v>1469334</v>
      </c>
      <c r="Z205">
        <v>10007</v>
      </c>
      <c r="AA205">
        <v>2309</v>
      </c>
      <c r="AB205">
        <v>3247</v>
      </c>
      <c r="AF205">
        <v>920283</v>
      </c>
      <c r="AI205">
        <v>4695</v>
      </c>
      <c r="AJ205">
        <v>1592747</v>
      </c>
      <c r="AK205">
        <v>9840</v>
      </c>
      <c r="AL205">
        <v>175173</v>
      </c>
      <c r="AM205">
        <v>0</v>
      </c>
      <c r="AP205">
        <v>35654</v>
      </c>
      <c r="AQ205">
        <v>297612</v>
      </c>
      <c r="AR205">
        <v>2500497</v>
      </c>
      <c r="AT205">
        <v>5435152</v>
      </c>
      <c r="AU205">
        <v>595013</v>
      </c>
      <c r="AV205">
        <v>3674964</v>
      </c>
      <c r="AW205">
        <v>155598</v>
      </c>
      <c r="AY205">
        <v>30544957</v>
      </c>
      <c r="AZ205">
        <v>0</v>
      </c>
      <c r="BA205">
        <v>0</v>
      </c>
      <c r="BB205">
        <v>4217</v>
      </c>
      <c r="BC205">
        <v>1545600</v>
      </c>
      <c r="BD205">
        <v>369053</v>
      </c>
      <c r="BF205">
        <v>43628</v>
      </c>
      <c r="BG205">
        <v>0</v>
      </c>
      <c r="BH205">
        <v>11536395</v>
      </c>
      <c r="BI205">
        <v>15442714</v>
      </c>
      <c r="BJ205">
        <v>1568000</v>
      </c>
      <c r="BM205">
        <v>0</v>
      </c>
      <c r="BN205">
        <v>0</v>
      </c>
      <c r="BP205">
        <v>35350</v>
      </c>
      <c r="BQ205">
        <v>11850007</v>
      </c>
      <c r="BR205">
        <v>2956</v>
      </c>
      <c r="BS205">
        <v>3778178</v>
      </c>
      <c r="BW205">
        <v>6726908</v>
      </c>
      <c r="BY205">
        <v>1341965</v>
      </c>
      <c r="CD205">
        <v>226234</v>
      </c>
      <c r="CE205">
        <v>226234</v>
      </c>
      <c r="CF205">
        <v>12015000</v>
      </c>
      <c r="CL205">
        <v>0</v>
      </c>
      <c r="CM205">
        <v>3495000</v>
      </c>
      <c r="CN205">
        <v>892500</v>
      </c>
      <c r="CO205">
        <v>637500</v>
      </c>
      <c r="CP205">
        <v>6990000</v>
      </c>
      <c r="CQ205">
        <v>267660505</v>
      </c>
      <c r="CS205" s="8">
        <v>802981514</v>
      </c>
      <c r="CT205" s="36">
        <f t="shared" si="18"/>
        <v>73451798</v>
      </c>
      <c r="CU205" s="36">
        <f t="shared" si="19"/>
        <v>97086798</v>
      </c>
      <c r="CV205" s="36">
        <f t="shared" si="20"/>
        <v>73030668</v>
      </c>
      <c r="CW205" s="36">
        <f t="shared" si="21"/>
        <v>24091241</v>
      </c>
      <c r="CX205" s="36">
        <f t="shared" si="22"/>
        <v>267660505</v>
      </c>
      <c r="CY205" s="4">
        <v>267660505</v>
      </c>
      <c r="CZ205" s="69">
        <f t="shared" si="23"/>
        <v>0</v>
      </c>
    </row>
    <row r="206" spans="1:104" x14ac:dyDescent="0.35">
      <c r="A206" s="76" t="s">
        <v>1045</v>
      </c>
      <c r="B206" t="s">
        <v>1045</v>
      </c>
      <c r="C206" s="71">
        <v>18744096</v>
      </c>
      <c r="D206" s="71">
        <v>15809791</v>
      </c>
      <c r="E206" s="71">
        <v>442086</v>
      </c>
      <c r="F206" s="71">
        <v>2492219</v>
      </c>
      <c r="G206" s="71">
        <v>26026324</v>
      </c>
      <c r="H206" s="71">
        <v>14871354</v>
      </c>
      <c r="I206" s="71">
        <v>11109614</v>
      </c>
      <c r="J206" s="71">
        <v>45356</v>
      </c>
      <c r="K206" s="71">
        <v>4293</v>
      </c>
      <c r="L206" s="71"/>
      <c r="M206" s="71"/>
      <c r="N206" s="71"/>
      <c r="O206" s="71"/>
      <c r="P206" s="71"/>
      <c r="Q206" s="71">
        <v>4293</v>
      </c>
      <c r="R206" s="71">
        <v>6734940</v>
      </c>
      <c r="S206" s="71"/>
      <c r="T206" s="71"/>
      <c r="U206" s="71">
        <v>251264</v>
      </c>
      <c r="V206" s="71"/>
      <c r="W206" s="71"/>
      <c r="X206" s="71"/>
      <c r="Y206" s="71"/>
      <c r="Z206" s="71"/>
      <c r="AA206" s="71">
        <v>3078</v>
      </c>
      <c r="AB206" s="71"/>
      <c r="AC206" s="71"/>
      <c r="AD206" s="71"/>
      <c r="AE206" s="71"/>
      <c r="AF206" s="71">
        <v>1829171</v>
      </c>
      <c r="AG206" s="71"/>
      <c r="AH206" s="71"/>
      <c r="AI206" s="71"/>
      <c r="AJ206" s="71">
        <v>621978</v>
      </c>
      <c r="AK206" s="71">
        <v>8283</v>
      </c>
      <c r="AL206" s="71">
        <v>63144</v>
      </c>
      <c r="AM206" s="71"/>
      <c r="AN206" s="71"/>
      <c r="AO206" s="71"/>
      <c r="AP206" s="71"/>
      <c r="AQ206" s="71">
        <v>118986</v>
      </c>
      <c r="AR206" s="71">
        <v>575000</v>
      </c>
      <c r="AS206" s="71"/>
      <c r="AT206" s="71">
        <v>1956655</v>
      </c>
      <c r="AU206" s="71">
        <v>110881</v>
      </c>
      <c r="AV206" s="71">
        <v>1196500</v>
      </c>
      <c r="AW206" s="71"/>
      <c r="AX206" s="71"/>
      <c r="AY206" s="71">
        <v>2924713</v>
      </c>
      <c r="AZ206" s="71"/>
      <c r="BA206" s="71">
        <v>43921</v>
      </c>
      <c r="BB206" s="71">
        <v>0</v>
      </c>
      <c r="BC206" s="71">
        <v>69531</v>
      </c>
      <c r="BD206" s="71">
        <v>26576</v>
      </c>
      <c r="BE206" s="71"/>
      <c r="BF206" s="71">
        <v>27685</v>
      </c>
      <c r="BG206" s="71">
        <v>0</v>
      </c>
      <c r="BH206" s="71">
        <v>2106970</v>
      </c>
      <c r="BI206" s="71">
        <v>2893</v>
      </c>
      <c r="BJ206" s="71">
        <v>637000</v>
      </c>
      <c r="BK206" s="71">
        <v>5513</v>
      </c>
      <c r="BL206" s="71"/>
      <c r="BM206" s="71">
        <v>0</v>
      </c>
      <c r="BN206" s="71"/>
      <c r="BO206" s="71"/>
      <c r="BP206" s="71">
        <v>4625</v>
      </c>
      <c r="BQ206" s="71">
        <v>2858928</v>
      </c>
      <c r="BR206" s="71"/>
      <c r="BS206" s="71">
        <v>406043</v>
      </c>
      <c r="BT206" s="71">
        <v>2938</v>
      </c>
      <c r="BU206" s="71">
        <v>13121</v>
      </c>
      <c r="BV206" s="71">
        <v>88016</v>
      </c>
      <c r="BW206" s="71">
        <v>454256</v>
      </c>
      <c r="BX206" s="71">
        <v>1708845</v>
      </c>
      <c r="BY206" s="71">
        <v>185709</v>
      </c>
      <c r="BZ206" s="71"/>
      <c r="CA206" s="71"/>
      <c r="CB206" s="71"/>
      <c r="CC206" s="71"/>
      <c r="CD206" s="71">
        <v>160249</v>
      </c>
      <c r="CE206" s="71">
        <v>160249</v>
      </c>
      <c r="CF206" s="71">
        <v>1635000</v>
      </c>
      <c r="CG206" s="71"/>
      <c r="CH206" s="71"/>
      <c r="CI206" s="71"/>
      <c r="CJ206" s="71"/>
      <c r="CK206" s="71"/>
      <c r="CL206" s="71">
        <v>0</v>
      </c>
      <c r="CM206" s="71">
        <v>300000</v>
      </c>
      <c r="CN206" s="71">
        <v>525000</v>
      </c>
      <c r="CO206" s="71">
        <v>210000</v>
      </c>
      <c r="CP206" s="71">
        <v>600000</v>
      </c>
      <c r="CQ206" s="71">
        <v>59088543</v>
      </c>
      <c r="CR206" s="71"/>
      <c r="CS206" s="77">
        <v>177265630</v>
      </c>
      <c r="CT206" s="84">
        <f t="shared" si="18"/>
        <v>18744096</v>
      </c>
      <c r="CU206" s="84">
        <f t="shared" si="19"/>
        <v>26026324</v>
      </c>
      <c r="CV206" s="84">
        <f t="shared" si="20"/>
        <v>9663946</v>
      </c>
      <c r="CW206" s="84">
        <f t="shared" si="21"/>
        <v>4654177</v>
      </c>
      <c r="CX206" s="84">
        <f>SUM(CT206:CW206)</f>
        <v>59088543</v>
      </c>
      <c r="CY206" s="4">
        <v>59088543</v>
      </c>
      <c r="CZ206" s="69">
        <f>CX206-CY206</f>
        <v>0</v>
      </c>
    </row>
    <row r="207" spans="1:104" x14ac:dyDescent="0.35">
      <c r="A207" s="76" t="s">
        <v>1051</v>
      </c>
      <c r="B207" t="s">
        <v>1051</v>
      </c>
      <c r="C207" s="71">
        <v>14576429</v>
      </c>
      <c r="D207" s="71">
        <v>12206840</v>
      </c>
      <c r="E207" s="71">
        <v>884869</v>
      </c>
      <c r="F207" s="71">
        <v>1484720</v>
      </c>
      <c r="G207" s="71">
        <v>15598619</v>
      </c>
      <c r="H207" s="71">
        <v>7304202</v>
      </c>
      <c r="I207" s="71">
        <v>8294417</v>
      </c>
      <c r="J207" s="71"/>
      <c r="K207" s="71">
        <v>4800000</v>
      </c>
      <c r="L207" s="71"/>
      <c r="M207" s="71"/>
      <c r="N207" s="71"/>
      <c r="O207" s="71"/>
      <c r="P207" s="71"/>
      <c r="Q207" s="71">
        <v>4800000</v>
      </c>
      <c r="R207" s="71">
        <v>971944</v>
      </c>
      <c r="S207" s="71"/>
      <c r="T207" s="71"/>
      <c r="U207" s="71">
        <v>157678</v>
      </c>
      <c r="V207" s="71"/>
      <c r="W207" s="71"/>
      <c r="X207" s="71"/>
      <c r="Y207" s="71"/>
      <c r="Z207" s="71">
        <v>1363</v>
      </c>
      <c r="AA207" s="71">
        <v>158</v>
      </c>
      <c r="AB207" s="71">
        <v>0</v>
      </c>
      <c r="AC207" s="71"/>
      <c r="AD207" s="71"/>
      <c r="AE207" s="71"/>
      <c r="AF207" s="71">
        <v>363144</v>
      </c>
      <c r="AG207" s="71"/>
      <c r="AH207" s="71"/>
      <c r="AI207" s="71">
        <v>4508</v>
      </c>
      <c r="AJ207" s="71">
        <v>268786</v>
      </c>
      <c r="AK207" s="71">
        <v>22499</v>
      </c>
      <c r="AL207" s="71">
        <v>13579</v>
      </c>
      <c r="AM207" s="71"/>
      <c r="AN207" s="71"/>
      <c r="AO207" s="71"/>
      <c r="AP207" s="71"/>
      <c r="AQ207" s="71">
        <v>1487</v>
      </c>
      <c r="AR207" s="71">
        <v>0</v>
      </c>
      <c r="AS207" s="71"/>
      <c r="AT207" s="71">
        <v>0</v>
      </c>
      <c r="AU207" s="71">
        <v>138742</v>
      </c>
      <c r="AV207" s="71">
        <v>0</v>
      </c>
      <c r="AW207" s="71"/>
      <c r="AX207" s="71"/>
      <c r="AY207" s="71">
        <v>5688888</v>
      </c>
      <c r="AZ207" s="71"/>
      <c r="BA207" s="71"/>
      <c r="BB207" s="71">
        <v>0</v>
      </c>
      <c r="BC207" s="71">
        <v>800000</v>
      </c>
      <c r="BD207" s="71">
        <v>250000</v>
      </c>
      <c r="BE207" s="71"/>
      <c r="BF207" s="71"/>
      <c r="BG207" s="71">
        <v>0</v>
      </c>
      <c r="BH207" s="71">
        <v>46189</v>
      </c>
      <c r="BI207" s="71">
        <v>4445700</v>
      </c>
      <c r="BJ207" s="71">
        <v>147000</v>
      </c>
      <c r="BK207" s="71"/>
      <c r="BL207" s="71"/>
      <c r="BM207" s="71">
        <v>0</v>
      </c>
      <c r="BN207" s="71">
        <v>0</v>
      </c>
      <c r="BO207" s="71"/>
      <c r="BP207" s="71"/>
      <c r="BQ207" s="71">
        <v>2659101</v>
      </c>
      <c r="BR207" s="71"/>
      <c r="BS207" s="71">
        <v>760917</v>
      </c>
      <c r="BT207" s="71"/>
      <c r="BU207" s="71"/>
      <c r="BV207" s="71">
        <v>807151</v>
      </c>
      <c r="BW207" s="71">
        <v>939193</v>
      </c>
      <c r="BX207" s="71"/>
      <c r="BY207" s="71">
        <v>46216</v>
      </c>
      <c r="BZ207" s="71"/>
      <c r="CA207" s="71">
        <v>105624</v>
      </c>
      <c r="CB207" s="71"/>
      <c r="CC207" s="71"/>
      <c r="CD207" s="71">
        <v>75411</v>
      </c>
      <c r="CE207" s="71">
        <v>75411</v>
      </c>
      <c r="CF207" s="71">
        <v>0</v>
      </c>
      <c r="CG207" s="71"/>
      <c r="CH207" s="71"/>
      <c r="CI207" s="71"/>
      <c r="CJ207" s="71"/>
      <c r="CK207" s="71"/>
      <c r="CL207" s="71">
        <v>0</v>
      </c>
      <c r="CM207" s="71">
        <v>0</v>
      </c>
      <c r="CN207" s="71">
        <v>0</v>
      </c>
      <c r="CO207" s="71">
        <v>0</v>
      </c>
      <c r="CP207" s="71">
        <v>0</v>
      </c>
      <c r="CQ207" s="71">
        <v>44370392</v>
      </c>
      <c r="CR207" s="71"/>
      <c r="CS207" s="77">
        <v>133111177</v>
      </c>
      <c r="CT207" s="84">
        <f t="shared" si="18"/>
        <v>14576429</v>
      </c>
      <c r="CU207" s="84">
        <f t="shared" si="19"/>
        <v>15598619</v>
      </c>
      <c r="CV207" s="84">
        <f t="shared" si="20"/>
        <v>11460832</v>
      </c>
      <c r="CW207" s="84">
        <f t="shared" si="21"/>
        <v>2734512</v>
      </c>
      <c r="CX207" s="84">
        <f t="shared" si="22"/>
        <v>44370392</v>
      </c>
      <c r="CY207" s="4">
        <v>44370392</v>
      </c>
      <c r="CZ207" s="69">
        <f t="shared" si="23"/>
        <v>0</v>
      </c>
    </row>
    <row r="208" spans="1:104" x14ac:dyDescent="0.35">
      <c r="A208" s="76" t="s">
        <v>1055</v>
      </c>
      <c r="B208" t="s">
        <v>1055</v>
      </c>
      <c r="C208" s="71">
        <v>7253519</v>
      </c>
      <c r="D208" s="71">
        <v>6847765</v>
      </c>
      <c r="E208" s="71">
        <v>338297</v>
      </c>
      <c r="F208" s="71">
        <v>67458</v>
      </c>
      <c r="G208" s="71">
        <v>9996103</v>
      </c>
      <c r="H208" s="71">
        <v>8245234</v>
      </c>
      <c r="I208" s="71">
        <v>1583952</v>
      </c>
      <c r="J208" s="71">
        <v>166917</v>
      </c>
      <c r="K208" s="71"/>
      <c r="L208" s="71"/>
      <c r="M208" s="71"/>
      <c r="N208" s="71"/>
      <c r="O208" s="71"/>
      <c r="P208" s="71"/>
      <c r="Q208" s="71"/>
      <c r="R208" s="71">
        <v>654817</v>
      </c>
      <c r="S208" s="71"/>
      <c r="T208" s="71"/>
      <c r="U208" s="71">
        <v>101200</v>
      </c>
      <c r="V208" s="71"/>
      <c r="W208" s="71"/>
      <c r="X208" s="71"/>
      <c r="Y208" s="71"/>
      <c r="Z208" s="71"/>
      <c r="AA208" s="71"/>
      <c r="AB208" s="71"/>
      <c r="AC208" s="71"/>
      <c r="AD208" s="71"/>
      <c r="AE208" s="71"/>
      <c r="AF208" s="71">
        <v>340982</v>
      </c>
      <c r="AG208" s="71"/>
      <c r="AH208" s="71"/>
      <c r="AI208" s="71">
        <v>6073</v>
      </c>
      <c r="AJ208" s="71">
        <v>105605</v>
      </c>
      <c r="AK208" s="71">
        <v>0</v>
      </c>
      <c r="AL208" s="71">
        <v>29874</v>
      </c>
      <c r="AM208" s="71"/>
      <c r="AN208" s="71"/>
      <c r="AO208" s="71"/>
      <c r="AP208" s="71"/>
      <c r="AQ208" s="71">
        <v>19196</v>
      </c>
      <c r="AR208" s="71">
        <v>0</v>
      </c>
      <c r="AS208" s="71"/>
      <c r="AT208" s="71">
        <v>0</v>
      </c>
      <c r="AU208" s="71">
        <v>37542</v>
      </c>
      <c r="AV208" s="71"/>
      <c r="AW208" s="71">
        <v>14346</v>
      </c>
      <c r="AX208" s="71"/>
      <c r="AY208" s="71">
        <v>666941</v>
      </c>
      <c r="AZ208" s="71"/>
      <c r="BA208" s="71"/>
      <c r="BB208" s="71">
        <v>0</v>
      </c>
      <c r="BC208" s="71">
        <v>69531</v>
      </c>
      <c r="BD208" s="71">
        <v>5259</v>
      </c>
      <c r="BE208" s="71"/>
      <c r="BF208" s="71">
        <v>1309</v>
      </c>
      <c r="BG208" s="71">
        <v>0</v>
      </c>
      <c r="BH208" s="71">
        <v>0</v>
      </c>
      <c r="BI208" s="71">
        <v>296841</v>
      </c>
      <c r="BJ208" s="71">
        <v>294000</v>
      </c>
      <c r="BK208" s="71"/>
      <c r="BL208" s="71"/>
      <c r="BM208" s="71">
        <v>0</v>
      </c>
      <c r="BN208" s="71"/>
      <c r="BO208" s="71"/>
      <c r="BP208" s="71"/>
      <c r="BQ208" s="71">
        <v>319161</v>
      </c>
      <c r="BR208" s="71"/>
      <c r="BS208" s="71">
        <v>83206</v>
      </c>
      <c r="BT208" s="71"/>
      <c r="BU208" s="71"/>
      <c r="BV208" s="71"/>
      <c r="BW208" s="71">
        <v>212627</v>
      </c>
      <c r="BX208" s="71"/>
      <c r="BY208" s="71"/>
      <c r="BZ208" s="71"/>
      <c r="CA208" s="71"/>
      <c r="CB208" s="71"/>
      <c r="CC208" s="71">
        <v>23328</v>
      </c>
      <c r="CD208" s="71"/>
      <c r="CE208" s="71"/>
      <c r="CF208" s="71">
        <v>0</v>
      </c>
      <c r="CG208" s="71"/>
      <c r="CH208" s="71"/>
      <c r="CI208" s="71"/>
      <c r="CJ208" s="71"/>
      <c r="CK208" s="71"/>
      <c r="CL208" s="71">
        <v>0</v>
      </c>
      <c r="CM208" s="71"/>
      <c r="CN208" s="71">
        <v>0</v>
      </c>
      <c r="CO208" s="71">
        <v>0</v>
      </c>
      <c r="CP208" s="71"/>
      <c r="CQ208" s="71">
        <v>18890541</v>
      </c>
      <c r="CR208" s="71"/>
      <c r="CS208" s="77">
        <v>56671624</v>
      </c>
      <c r="CT208" s="84">
        <f t="shared" si="18"/>
        <v>7253519</v>
      </c>
      <c r="CU208" s="84">
        <f t="shared" si="19"/>
        <v>9996103</v>
      </c>
      <c r="CV208" s="84">
        <f t="shared" si="20"/>
        <v>1321758</v>
      </c>
      <c r="CW208" s="84">
        <f t="shared" si="21"/>
        <v>319161</v>
      </c>
      <c r="CX208" s="84">
        <f t="shared" si="22"/>
        <v>18890541</v>
      </c>
      <c r="CY208" s="4">
        <v>18890541</v>
      </c>
      <c r="CZ208" s="69">
        <f t="shared" si="23"/>
        <v>0</v>
      </c>
    </row>
    <row r="209" spans="1:104" x14ac:dyDescent="0.35">
      <c r="A209" s="76" t="s">
        <v>1059</v>
      </c>
      <c r="B209" t="s">
        <v>1059</v>
      </c>
      <c r="C209" s="71">
        <v>35105112</v>
      </c>
      <c r="D209" s="71">
        <v>27576642</v>
      </c>
      <c r="E209" s="71">
        <v>4351108</v>
      </c>
      <c r="F209" s="71">
        <v>3177362</v>
      </c>
      <c r="G209" s="71">
        <v>38267208</v>
      </c>
      <c r="H209" s="71">
        <v>20647140</v>
      </c>
      <c r="I209" s="71">
        <v>16909213</v>
      </c>
      <c r="J209" s="71">
        <v>710855</v>
      </c>
      <c r="K209" s="71">
        <v>9600000</v>
      </c>
      <c r="L209" s="71"/>
      <c r="M209" s="71"/>
      <c r="N209" s="71"/>
      <c r="O209" s="71"/>
      <c r="P209" s="71">
        <v>0</v>
      </c>
      <c r="Q209" s="71">
        <v>9600000</v>
      </c>
      <c r="R209" s="71">
        <v>3031815</v>
      </c>
      <c r="S209" s="71"/>
      <c r="T209" s="71"/>
      <c r="U209" s="71">
        <v>1023663</v>
      </c>
      <c r="V209" s="71"/>
      <c r="W209" s="71"/>
      <c r="X209" s="71"/>
      <c r="Y209" s="71"/>
      <c r="Z209" s="71">
        <v>1363</v>
      </c>
      <c r="AA209" s="71">
        <v>2730</v>
      </c>
      <c r="AB209" s="71"/>
      <c r="AC209" s="71"/>
      <c r="AD209" s="71"/>
      <c r="AE209" s="71"/>
      <c r="AF209" s="71">
        <v>814318</v>
      </c>
      <c r="AG209" s="71"/>
      <c r="AH209" s="71"/>
      <c r="AI209" s="71">
        <v>22539</v>
      </c>
      <c r="AJ209" s="71">
        <v>235012</v>
      </c>
      <c r="AK209" s="71">
        <v>6212</v>
      </c>
      <c r="AL209" s="71">
        <v>200295</v>
      </c>
      <c r="AM209" s="71">
        <v>801</v>
      </c>
      <c r="AN209" s="71"/>
      <c r="AO209" s="71"/>
      <c r="AP209" s="71"/>
      <c r="AQ209" s="71">
        <v>0</v>
      </c>
      <c r="AR209" s="71">
        <v>310831</v>
      </c>
      <c r="AS209" s="71"/>
      <c r="AT209" s="71">
        <v>0</v>
      </c>
      <c r="AU209" s="71">
        <v>328587</v>
      </c>
      <c r="AV209" s="71">
        <v>85464</v>
      </c>
      <c r="AW209" s="71">
        <v>0</v>
      </c>
      <c r="AX209" s="71"/>
      <c r="AY209" s="71">
        <v>5602289</v>
      </c>
      <c r="AZ209" s="71"/>
      <c r="BA209" s="71">
        <v>0</v>
      </c>
      <c r="BB209" s="71">
        <v>0</v>
      </c>
      <c r="BC209" s="71">
        <v>338390</v>
      </c>
      <c r="BD209" s="71">
        <v>0</v>
      </c>
      <c r="BE209" s="71"/>
      <c r="BF209" s="71">
        <v>35899</v>
      </c>
      <c r="BG209" s="71">
        <v>0</v>
      </c>
      <c r="BH209" s="71">
        <v>4898324</v>
      </c>
      <c r="BI209" s="71">
        <v>0</v>
      </c>
      <c r="BJ209" s="71">
        <v>294000</v>
      </c>
      <c r="BK209" s="71"/>
      <c r="BL209" s="71"/>
      <c r="BM209" s="71">
        <v>0</v>
      </c>
      <c r="BN209" s="71">
        <v>12637</v>
      </c>
      <c r="BO209" s="71"/>
      <c r="BP209" s="71">
        <v>23039</v>
      </c>
      <c r="BQ209" s="71">
        <v>3234244</v>
      </c>
      <c r="BR209" s="71"/>
      <c r="BS209" s="71">
        <v>776559</v>
      </c>
      <c r="BT209" s="71">
        <v>3664</v>
      </c>
      <c r="BU209" s="71">
        <v>3256</v>
      </c>
      <c r="BV209" s="71">
        <v>1594444</v>
      </c>
      <c r="BW209" s="71">
        <v>767723</v>
      </c>
      <c r="BX209" s="71"/>
      <c r="BY209" s="71">
        <v>3433</v>
      </c>
      <c r="BZ209" s="71">
        <v>9943</v>
      </c>
      <c r="CA209" s="71">
        <v>46057</v>
      </c>
      <c r="CB209" s="71">
        <v>8768</v>
      </c>
      <c r="CC209" s="71">
        <v>20397</v>
      </c>
      <c r="CD209" s="71">
        <v>108404</v>
      </c>
      <c r="CE209" s="71">
        <v>108404</v>
      </c>
      <c r="CF209" s="71">
        <v>2002500</v>
      </c>
      <c r="CG209" s="71"/>
      <c r="CH209" s="71"/>
      <c r="CI209" s="71"/>
      <c r="CJ209" s="71"/>
      <c r="CK209" s="71"/>
      <c r="CL209" s="71">
        <v>0</v>
      </c>
      <c r="CM209" s="71">
        <v>375000</v>
      </c>
      <c r="CN209" s="71">
        <v>577500</v>
      </c>
      <c r="CO209" s="71">
        <v>300000</v>
      </c>
      <c r="CP209" s="71">
        <v>750000</v>
      </c>
      <c r="CQ209" s="71">
        <v>96951571</v>
      </c>
      <c r="CR209" s="71"/>
      <c r="CS209" s="77">
        <v>290854715</v>
      </c>
      <c r="CT209" s="84">
        <f t="shared" si="18"/>
        <v>35105112</v>
      </c>
      <c r="CU209" s="84">
        <f t="shared" si="19"/>
        <v>38267208</v>
      </c>
      <c r="CV209" s="84">
        <f t="shared" si="20"/>
        <v>18234104</v>
      </c>
      <c r="CW209" s="84">
        <f t="shared" si="21"/>
        <v>5345148</v>
      </c>
      <c r="CX209" s="84">
        <f t="shared" si="22"/>
        <v>96951572</v>
      </c>
      <c r="CY209" s="4">
        <v>96951571</v>
      </c>
      <c r="CZ209" s="69">
        <f t="shared" si="23"/>
        <v>1</v>
      </c>
    </row>
    <row r="210" spans="1:104" x14ac:dyDescent="0.35">
      <c r="A210" s="15" t="s">
        <v>1062</v>
      </c>
      <c r="B210" t="s">
        <v>1062</v>
      </c>
      <c r="C210">
        <v>5991873</v>
      </c>
      <c r="D210">
        <v>4892912</v>
      </c>
      <c r="E210">
        <v>752258</v>
      </c>
      <c r="F210">
        <v>346703</v>
      </c>
      <c r="G210">
        <v>4921764</v>
      </c>
      <c r="H210">
        <v>3238974</v>
      </c>
      <c r="I210">
        <v>1682790</v>
      </c>
      <c r="K210">
        <v>0</v>
      </c>
      <c r="Q210">
        <v>0</v>
      </c>
      <c r="R210">
        <v>1530880</v>
      </c>
      <c r="U210">
        <v>173492</v>
      </c>
      <c r="Z210">
        <v>1510</v>
      </c>
      <c r="AA210">
        <v>9234</v>
      </c>
      <c r="AB210">
        <v>0</v>
      </c>
      <c r="AF210">
        <v>201747</v>
      </c>
      <c r="AJ210">
        <v>184078</v>
      </c>
      <c r="AK210">
        <v>0</v>
      </c>
      <c r="AL210">
        <v>8827</v>
      </c>
      <c r="AQ210">
        <v>20110</v>
      </c>
      <c r="AR210">
        <v>175000</v>
      </c>
      <c r="AT210">
        <v>543515</v>
      </c>
      <c r="AU210">
        <v>42439</v>
      </c>
      <c r="AV210">
        <v>170929</v>
      </c>
      <c r="AY210">
        <v>4577965</v>
      </c>
      <c r="BB210">
        <v>0</v>
      </c>
      <c r="BC210">
        <v>96600</v>
      </c>
      <c r="BD210">
        <v>50000</v>
      </c>
      <c r="BG210">
        <v>0</v>
      </c>
      <c r="BH210">
        <v>4434</v>
      </c>
      <c r="BI210">
        <v>4344989</v>
      </c>
      <c r="BJ210">
        <v>49000</v>
      </c>
      <c r="BM210">
        <v>32943</v>
      </c>
      <c r="BN210">
        <v>0</v>
      </c>
      <c r="BQ210">
        <v>551878</v>
      </c>
      <c r="BS210">
        <v>96999</v>
      </c>
      <c r="BV210">
        <v>331171</v>
      </c>
      <c r="BW210">
        <v>121782</v>
      </c>
      <c r="CB210">
        <v>1926</v>
      </c>
      <c r="CD210">
        <v>4713</v>
      </c>
      <c r="CE210">
        <v>4713</v>
      </c>
      <c r="CF210">
        <v>0</v>
      </c>
      <c r="CL210">
        <v>0</v>
      </c>
      <c r="CN210">
        <v>0</v>
      </c>
      <c r="CO210">
        <v>0</v>
      </c>
      <c r="CQ210">
        <v>17579073</v>
      </c>
      <c r="CS210" s="8">
        <v>52737221</v>
      </c>
      <c r="CT210" s="36">
        <f t="shared" si="18"/>
        <v>5991873</v>
      </c>
      <c r="CU210" s="36">
        <f t="shared" si="19"/>
        <v>4921764</v>
      </c>
      <c r="CV210" s="36">
        <f t="shared" si="20"/>
        <v>6108845</v>
      </c>
      <c r="CW210" s="36">
        <f t="shared" si="21"/>
        <v>556591</v>
      </c>
      <c r="CX210" s="36">
        <f t="shared" si="22"/>
        <v>17579073</v>
      </c>
      <c r="CY210" s="4">
        <v>17579073</v>
      </c>
      <c r="CZ210" s="69">
        <f t="shared" si="23"/>
        <v>0</v>
      </c>
    </row>
    <row r="211" spans="1:104" x14ac:dyDescent="0.35">
      <c r="A211" s="15" t="s">
        <v>1065</v>
      </c>
      <c r="B211" t="s">
        <v>1065</v>
      </c>
      <c r="C211">
        <v>6445833</v>
      </c>
      <c r="D211">
        <v>5277191</v>
      </c>
      <c r="E211">
        <v>634957</v>
      </c>
      <c r="F211">
        <v>533686</v>
      </c>
      <c r="G211">
        <v>5191218</v>
      </c>
      <c r="H211">
        <v>1864500</v>
      </c>
      <c r="I211">
        <v>3230613</v>
      </c>
      <c r="J211">
        <v>96105</v>
      </c>
      <c r="K211">
        <v>0</v>
      </c>
      <c r="O211">
        <v>0</v>
      </c>
      <c r="Q211">
        <v>0</v>
      </c>
      <c r="R211">
        <v>1236588</v>
      </c>
      <c r="U211">
        <v>108900</v>
      </c>
      <c r="Z211">
        <v>6815</v>
      </c>
      <c r="AA211">
        <v>12622</v>
      </c>
      <c r="AF211">
        <v>118272</v>
      </c>
      <c r="AJ211">
        <v>180686</v>
      </c>
      <c r="AK211">
        <v>7717</v>
      </c>
      <c r="AL211">
        <v>2716</v>
      </c>
      <c r="AQ211">
        <v>0</v>
      </c>
      <c r="AR211">
        <v>100000</v>
      </c>
      <c r="AT211">
        <v>326109</v>
      </c>
      <c r="AU211">
        <v>31013</v>
      </c>
      <c r="AV211">
        <v>341739</v>
      </c>
      <c r="AW211">
        <v>0</v>
      </c>
      <c r="AY211">
        <v>4709311</v>
      </c>
      <c r="BB211">
        <v>0</v>
      </c>
      <c r="BC211">
        <v>0</v>
      </c>
      <c r="BD211">
        <v>100000</v>
      </c>
      <c r="BG211">
        <v>0</v>
      </c>
      <c r="BH211">
        <v>6651</v>
      </c>
      <c r="BI211">
        <v>4504660</v>
      </c>
      <c r="BJ211">
        <v>98000</v>
      </c>
      <c r="BM211">
        <v>0</v>
      </c>
      <c r="BN211">
        <v>0</v>
      </c>
      <c r="BQ211">
        <v>476579</v>
      </c>
      <c r="BS211">
        <v>144371</v>
      </c>
      <c r="BW211">
        <v>252628</v>
      </c>
      <c r="BY211">
        <v>55086</v>
      </c>
      <c r="CC211">
        <v>24495</v>
      </c>
      <c r="CD211">
        <v>23566</v>
      </c>
      <c r="CE211">
        <v>23566</v>
      </c>
      <c r="CF211">
        <v>0</v>
      </c>
      <c r="CL211">
        <v>0</v>
      </c>
      <c r="CM211">
        <v>0</v>
      </c>
      <c r="CN211">
        <v>0</v>
      </c>
      <c r="CO211">
        <v>0</v>
      </c>
      <c r="CP211">
        <v>0</v>
      </c>
      <c r="CQ211">
        <v>18083096</v>
      </c>
      <c r="CS211" s="8">
        <v>54249289</v>
      </c>
      <c r="CT211" s="36">
        <f t="shared" si="18"/>
        <v>6445833</v>
      </c>
      <c r="CU211" s="36">
        <f t="shared" si="19"/>
        <v>5191218</v>
      </c>
      <c r="CV211" s="36">
        <f t="shared" si="20"/>
        <v>5945899</v>
      </c>
      <c r="CW211" s="36">
        <f t="shared" si="21"/>
        <v>500145</v>
      </c>
      <c r="CX211" s="36">
        <f t="shared" si="22"/>
        <v>18083095</v>
      </c>
      <c r="CY211" s="4">
        <v>18083096</v>
      </c>
      <c r="CZ211" s="69">
        <f t="shared" si="23"/>
        <v>-1</v>
      </c>
    </row>
    <row r="212" spans="1:104" x14ac:dyDescent="0.35">
      <c r="A212" s="15" t="s">
        <v>1069</v>
      </c>
      <c r="B212" t="s">
        <v>1069</v>
      </c>
      <c r="C212">
        <v>10109085</v>
      </c>
      <c r="D212">
        <v>9498807</v>
      </c>
      <c r="E212">
        <v>509653</v>
      </c>
      <c r="F212">
        <v>100625</v>
      </c>
      <c r="G212">
        <v>16554670</v>
      </c>
      <c r="H212">
        <v>15041425</v>
      </c>
      <c r="I212">
        <v>1490256</v>
      </c>
      <c r="J212">
        <v>22990</v>
      </c>
      <c r="R212">
        <v>1608218</v>
      </c>
      <c r="U212">
        <v>120266</v>
      </c>
      <c r="Z212">
        <v>17718</v>
      </c>
      <c r="AA212">
        <v>17922</v>
      </c>
      <c r="AF212">
        <v>51105</v>
      </c>
      <c r="AI212">
        <v>4508</v>
      </c>
      <c r="AJ212">
        <v>205009</v>
      </c>
      <c r="AK212">
        <v>0</v>
      </c>
      <c r="AL212">
        <v>7469</v>
      </c>
      <c r="AQ212">
        <v>0</v>
      </c>
      <c r="AR212">
        <v>0</v>
      </c>
      <c r="AT212">
        <v>1087030</v>
      </c>
      <c r="AU212">
        <v>97192</v>
      </c>
      <c r="AV212">
        <v>0</v>
      </c>
      <c r="AW212">
        <v>0</v>
      </c>
      <c r="AY212">
        <v>1291689</v>
      </c>
      <c r="BB212">
        <v>0</v>
      </c>
      <c r="BC212">
        <v>12210</v>
      </c>
      <c r="BD212">
        <v>50000</v>
      </c>
      <c r="BF212">
        <v>7708</v>
      </c>
      <c r="BG212">
        <v>0</v>
      </c>
      <c r="BH212">
        <v>137</v>
      </c>
      <c r="BI212">
        <v>927634</v>
      </c>
      <c r="BJ212">
        <v>294000</v>
      </c>
      <c r="BM212">
        <v>0</v>
      </c>
      <c r="BQ212">
        <v>824914</v>
      </c>
      <c r="BS212">
        <v>270695</v>
      </c>
      <c r="BT212">
        <v>11906</v>
      </c>
      <c r="BU212">
        <v>1093</v>
      </c>
      <c r="BW212">
        <v>446889</v>
      </c>
      <c r="BY212">
        <v>88603</v>
      </c>
      <c r="BZ212">
        <v>3977</v>
      </c>
      <c r="CC212">
        <v>1750</v>
      </c>
      <c r="CF212">
        <v>0</v>
      </c>
      <c r="CL212">
        <v>0</v>
      </c>
      <c r="CN212">
        <v>0</v>
      </c>
      <c r="CO212">
        <v>0</v>
      </c>
      <c r="CQ212">
        <v>30388576</v>
      </c>
      <c r="CS212" s="8">
        <v>91165729</v>
      </c>
      <c r="CT212" s="36">
        <f t="shared" si="18"/>
        <v>10109085</v>
      </c>
      <c r="CU212" s="36">
        <f t="shared" si="19"/>
        <v>16554670</v>
      </c>
      <c r="CV212" s="36">
        <f t="shared" si="20"/>
        <v>2899907</v>
      </c>
      <c r="CW212" s="36">
        <f t="shared" si="21"/>
        <v>824914</v>
      </c>
      <c r="CX212" s="36">
        <f t="shared" si="22"/>
        <v>30388576</v>
      </c>
      <c r="CY212" s="4">
        <v>30388576</v>
      </c>
      <c r="CZ212" s="69">
        <f t="shared" si="23"/>
        <v>0</v>
      </c>
    </row>
    <row r="213" spans="1:104" x14ac:dyDescent="0.35">
      <c r="A213" s="15" t="s">
        <v>1071</v>
      </c>
      <c r="B213" t="s">
        <v>1071</v>
      </c>
      <c r="C213">
        <v>58871130</v>
      </c>
      <c r="D213">
        <v>48222514</v>
      </c>
      <c r="E213">
        <v>5955201</v>
      </c>
      <c r="F213">
        <v>4693415</v>
      </c>
      <c r="G213">
        <v>46624080</v>
      </c>
      <c r="H213">
        <v>19794768</v>
      </c>
      <c r="I213">
        <v>26651432</v>
      </c>
      <c r="J213">
        <v>177882</v>
      </c>
      <c r="K213">
        <v>18632220</v>
      </c>
      <c r="Q213">
        <v>18632220</v>
      </c>
      <c r="R213">
        <v>5220652</v>
      </c>
      <c r="U213">
        <v>1374729</v>
      </c>
      <c r="Z213">
        <v>18249</v>
      </c>
      <c r="AA213">
        <v>12312</v>
      </c>
      <c r="AB213">
        <v>0</v>
      </c>
      <c r="AF213">
        <v>765789</v>
      </c>
      <c r="AI213">
        <v>4508</v>
      </c>
      <c r="AJ213">
        <v>774224</v>
      </c>
      <c r="AK213">
        <v>15295</v>
      </c>
      <c r="AL213">
        <v>103203</v>
      </c>
      <c r="AP213">
        <v>0</v>
      </c>
      <c r="AQ213">
        <v>68375</v>
      </c>
      <c r="AR213">
        <v>290280</v>
      </c>
      <c r="AS213">
        <v>5</v>
      </c>
      <c r="AT213">
        <v>652218</v>
      </c>
      <c r="AU213">
        <v>628679</v>
      </c>
      <c r="AV213">
        <v>512786</v>
      </c>
      <c r="AW213">
        <v>0</v>
      </c>
      <c r="AY213">
        <v>14220396</v>
      </c>
      <c r="AZ213">
        <v>44633</v>
      </c>
      <c r="BA213">
        <v>193727</v>
      </c>
      <c r="BB213">
        <v>12644</v>
      </c>
      <c r="BC213">
        <v>916427</v>
      </c>
      <c r="BD213">
        <v>70222</v>
      </c>
      <c r="BF213">
        <v>28403</v>
      </c>
      <c r="BG213">
        <v>0</v>
      </c>
      <c r="BH213">
        <v>4766085</v>
      </c>
      <c r="BI213">
        <v>7045994</v>
      </c>
      <c r="BJ213">
        <v>1058084</v>
      </c>
      <c r="BK213">
        <v>2619</v>
      </c>
      <c r="BL213">
        <v>2766</v>
      </c>
      <c r="BM213">
        <v>6205</v>
      </c>
      <c r="BN213">
        <v>0</v>
      </c>
      <c r="BP213">
        <v>72587</v>
      </c>
      <c r="BQ213">
        <v>4773289</v>
      </c>
      <c r="BS213">
        <v>2296199</v>
      </c>
      <c r="BU213">
        <v>41669</v>
      </c>
      <c r="BV213">
        <v>120906</v>
      </c>
      <c r="BW213">
        <v>2051576</v>
      </c>
      <c r="BX213">
        <v>230061</v>
      </c>
      <c r="BY213">
        <v>0</v>
      </c>
      <c r="BZ213">
        <v>261</v>
      </c>
      <c r="CA213">
        <v>13117</v>
      </c>
      <c r="CC213">
        <v>19501</v>
      </c>
      <c r="CD213">
        <v>122543</v>
      </c>
      <c r="CE213">
        <v>122543</v>
      </c>
      <c r="CF213">
        <v>5177602</v>
      </c>
      <c r="CG213">
        <v>7602</v>
      </c>
      <c r="CI213">
        <v>250000</v>
      </c>
      <c r="CL213">
        <v>0</v>
      </c>
      <c r="CM213">
        <v>975000</v>
      </c>
      <c r="CN213">
        <v>1470000</v>
      </c>
      <c r="CO213">
        <v>525000</v>
      </c>
      <c r="CP213">
        <v>1950000</v>
      </c>
      <c r="CQ213">
        <v>153641912</v>
      </c>
      <c r="CS213" s="8">
        <v>460925739</v>
      </c>
      <c r="CT213" s="36">
        <f t="shared" si="18"/>
        <v>58871130</v>
      </c>
      <c r="CU213" s="36">
        <f t="shared" si="19"/>
        <v>46624080</v>
      </c>
      <c r="CV213" s="36">
        <f t="shared" si="20"/>
        <v>38073268</v>
      </c>
      <c r="CW213" s="36">
        <f t="shared" si="21"/>
        <v>10073434</v>
      </c>
      <c r="CX213" s="36">
        <f t="shared" si="22"/>
        <v>153641912</v>
      </c>
      <c r="CY213" s="4">
        <v>153641912</v>
      </c>
      <c r="CZ213" s="69">
        <f t="shared" si="23"/>
        <v>0</v>
      </c>
    </row>
    <row r="214" spans="1:104" x14ac:dyDescent="0.35">
      <c r="A214" s="15" t="s">
        <v>1076</v>
      </c>
      <c r="B214" t="s">
        <v>1076</v>
      </c>
      <c r="C214">
        <v>131701364</v>
      </c>
      <c r="D214">
        <v>105439550</v>
      </c>
      <c r="E214">
        <v>16040186</v>
      </c>
      <c r="F214">
        <v>10221627</v>
      </c>
      <c r="G214">
        <v>115010216</v>
      </c>
      <c r="H214">
        <v>74463706</v>
      </c>
      <c r="I214">
        <v>40401332</v>
      </c>
      <c r="J214">
        <v>145179</v>
      </c>
      <c r="K214">
        <v>26410</v>
      </c>
      <c r="L214">
        <v>19320</v>
      </c>
      <c r="Q214">
        <v>7090</v>
      </c>
      <c r="R214">
        <v>15100903</v>
      </c>
      <c r="S214">
        <v>14870</v>
      </c>
      <c r="U214">
        <v>1872014</v>
      </c>
      <c r="Z214">
        <v>13446</v>
      </c>
      <c r="AA214">
        <v>3848</v>
      </c>
      <c r="AB214">
        <v>3078</v>
      </c>
      <c r="AF214">
        <v>12572</v>
      </c>
      <c r="AI214">
        <v>4695</v>
      </c>
      <c r="AJ214">
        <v>984418</v>
      </c>
      <c r="AK214">
        <v>26972</v>
      </c>
      <c r="AL214">
        <v>121535</v>
      </c>
      <c r="AP214">
        <v>9720</v>
      </c>
      <c r="AQ214">
        <v>406229</v>
      </c>
      <c r="AR214">
        <v>2383249</v>
      </c>
      <c r="AT214">
        <v>5217745</v>
      </c>
      <c r="AU214">
        <v>848772</v>
      </c>
      <c r="AV214">
        <v>3162178</v>
      </c>
      <c r="AW214">
        <v>15560</v>
      </c>
      <c r="AY214">
        <v>28410610</v>
      </c>
      <c r="AZ214">
        <v>22317</v>
      </c>
      <c r="BA214">
        <v>0</v>
      </c>
      <c r="BB214">
        <v>2120</v>
      </c>
      <c r="BC214">
        <v>1633814</v>
      </c>
      <c r="BD214">
        <v>86235</v>
      </c>
      <c r="BF214">
        <v>27431</v>
      </c>
      <c r="BG214">
        <v>0</v>
      </c>
      <c r="BH214">
        <v>15307721</v>
      </c>
      <c r="BI214">
        <v>11327561</v>
      </c>
      <c r="BJ214">
        <v>0</v>
      </c>
      <c r="BL214">
        <v>3410</v>
      </c>
      <c r="BM214">
        <v>0</v>
      </c>
      <c r="BN214">
        <v>0</v>
      </c>
      <c r="BQ214">
        <v>9861893</v>
      </c>
      <c r="BS214">
        <v>5382718</v>
      </c>
      <c r="BT214">
        <v>5876</v>
      </c>
      <c r="BU214">
        <v>15436</v>
      </c>
      <c r="BV214">
        <v>240878</v>
      </c>
      <c r="BW214">
        <v>3465073</v>
      </c>
      <c r="BX214">
        <v>170362</v>
      </c>
      <c r="BY214">
        <v>434994</v>
      </c>
      <c r="BZ214">
        <v>594</v>
      </c>
      <c r="CA214">
        <v>22939</v>
      </c>
      <c r="CC214">
        <v>123023</v>
      </c>
      <c r="CD214">
        <v>6986</v>
      </c>
      <c r="CE214">
        <v>6986</v>
      </c>
      <c r="CF214">
        <v>5486250</v>
      </c>
      <c r="CI214">
        <v>0</v>
      </c>
      <c r="CL214">
        <v>0</v>
      </c>
      <c r="CM214">
        <v>1038750</v>
      </c>
      <c r="CN214">
        <v>1995000</v>
      </c>
      <c r="CO214">
        <v>375000</v>
      </c>
      <c r="CP214">
        <v>2077500</v>
      </c>
      <c r="CQ214">
        <v>305604632</v>
      </c>
      <c r="CS214" s="8">
        <v>916813893</v>
      </c>
      <c r="CT214" s="36">
        <f t="shared" si="18"/>
        <v>131701364</v>
      </c>
      <c r="CU214" s="36">
        <f t="shared" si="19"/>
        <v>115010216</v>
      </c>
      <c r="CV214" s="36">
        <f t="shared" si="20"/>
        <v>43537923</v>
      </c>
      <c r="CW214" s="36">
        <f t="shared" si="21"/>
        <v>15355129</v>
      </c>
      <c r="CX214" s="36">
        <f t="shared" si="22"/>
        <v>305604632</v>
      </c>
      <c r="CY214" s="4">
        <v>305604632</v>
      </c>
      <c r="CZ214" s="69">
        <f t="shared" si="23"/>
        <v>0</v>
      </c>
    </row>
    <row r="215" spans="1:104" x14ac:dyDescent="0.35">
      <c r="A215" s="15" t="s">
        <v>1081</v>
      </c>
      <c r="B215" t="s">
        <v>1081</v>
      </c>
      <c r="C215">
        <v>88431606</v>
      </c>
      <c r="D215">
        <v>71676653</v>
      </c>
      <c r="E215">
        <v>8804882</v>
      </c>
      <c r="F215">
        <v>7950071</v>
      </c>
      <c r="G215">
        <v>106825361</v>
      </c>
      <c r="H215">
        <v>80775952</v>
      </c>
      <c r="I215">
        <v>24526720</v>
      </c>
      <c r="J215">
        <v>1522688</v>
      </c>
      <c r="K215">
        <v>234520</v>
      </c>
      <c r="Q215">
        <v>234520</v>
      </c>
      <c r="R215">
        <v>16496047</v>
      </c>
      <c r="S215">
        <v>5554</v>
      </c>
      <c r="U215">
        <v>1432813</v>
      </c>
      <c r="Z215">
        <v>37329</v>
      </c>
      <c r="AA215">
        <v>7696</v>
      </c>
      <c r="AB215">
        <v>9234</v>
      </c>
      <c r="AC215">
        <v>4525</v>
      </c>
      <c r="AF215">
        <v>849133</v>
      </c>
      <c r="AG215">
        <v>891619</v>
      </c>
      <c r="AH215">
        <v>3128075</v>
      </c>
      <c r="AJ215">
        <v>977830</v>
      </c>
      <c r="AK215">
        <v>0</v>
      </c>
      <c r="AL215">
        <v>310287</v>
      </c>
      <c r="AM215">
        <v>0</v>
      </c>
      <c r="AP215">
        <v>0</v>
      </c>
      <c r="AQ215">
        <v>201104</v>
      </c>
      <c r="AR215">
        <v>3684808</v>
      </c>
      <c r="AT215">
        <v>2500170</v>
      </c>
      <c r="AU215">
        <v>481313</v>
      </c>
      <c r="AV215">
        <v>1965678</v>
      </c>
      <c r="AW215">
        <v>8880</v>
      </c>
      <c r="AY215">
        <v>31951754</v>
      </c>
      <c r="AZ215">
        <v>11158</v>
      </c>
      <c r="BA215">
        <v>20734</v>
      </c>
      <c r="BB215">
        <v>9483</v>
      </c>
      <c r="BC215">
        <v>1297031</v>
      </c>
      <c r="BD215">
        <v>213779</v>
      </c>
      <c r="BF215">
        <v>21603</v>
      </c>
      <c r="BG215">
        <v>0</v>
      </c>
      <c r="BH215">
        <v>13635609</v>
      </c>
      <c r="BI215">
        <v>14778097</v>
      </c>
      <c r="BJ215">
        <v>1879543</v>
      </c>
      <c r="BK215">
        <v>21068</v>
      </c>
      <c r="BL215">
        <v>30694</v>
      </c>
      <c r="BM215">
        <v>0</v>
      </c>
      <c r="BP215">
        <v>32953</v>
      </c>
      <c r="BQ215">
        <v>14939663</v>
      </c>
      <c r="BS215">
        <v>7919076</v>
      </c>
      <c r="BT215">
        <v>7835</v>
      </c>
      <c r="BU215">
        <v>84748</v>
      </c>
      <c r="BV215">
        <v>125570</v>
      </c>
      <c r="BW215">
        <v>6471013</v>
      </c>
      <c r="BX215">
        <v>320805</v>
      </c>
      <c r="BY215">
        <v>0</v>
      </c>
      <c r="CB215">
        <v>427</v>
      </c>
      <c r="CC215">
        <v>10190</v>
      </c>
      <c r="CD215">
        <v>278079</v>
      </c>
      <c r="CE215">
        <v>278079</v>
      </c>
      <c r="CF215">
        <v>9001989</v>
      </c>
      <c r="CG215">
        <v>80409</v>
      </c>
      <c r="CI215">
        <v>625000</v>
      </c>
      <c r="CJ215">
        <v>9080</v>
      </c>
      <c r="CL215">
        <v>0</v>
      </c>
      <c r="CM215">
        <v>1875000</v>
      </c>
      <c r="CN215">
        <v>1312500</v>
      </c>
      <c r="CO215">
        <v>750000</v>
      </c>
      <c r="CP215">
        <v>4350000</v>
      </c>
      <c r="CQ215">
        <v>268159019</v>
      </c>
      <c r="CS215" s="8">
        <v>804477056</v>
      </c>
      <c r="CT215" s="36">
        <f t="shared" si="18"/>
        <v>88431606</v>
      </c>
      <c r="CU215" s="36">
        <f t="shared" si="19"/>
        <v>106825361</v>
      </c>
      <c r="CV215" s="36">
        <f t="shared" si="20"/>
        <v>48682321</v>
      </c>
      <c r="CW215" s="36">
        <f t="shared" si="21"/>
        <v>24219731</v>
      </c>
      <c r="CX215" s="36">
        <f t="shared" si="22"/>
        <v>268159019</v>
      </c>
      <c r="CY215" s="4">
        <v>268159019</v>
      </c>
      <c r="CZ215" s="69">
        <f t="shared" si="23"/>
        <v>0</v>
      </c>
    </row>
    <row r="216" spans="1:104" x14ac:dyDescent="0.35">
      <c r="A216" s="15" t="s">
        <v>1086</v>
      </c>
      <c r="B216" t="s">
        <v>1086</v>
      </c>
      <c r="C216">
        <v>19506599</v>
      </c>
      <c r="D216">
        <v>16427286</v>
      </c>
      <c r="E216">
        <v>1338185</v>
      </c>
      <c r="F216">
        <v>1741127</v>
      </c>
      <c r="G216">
        <v>19573895</v>
      </c>
      <c r="H216">
        <v>12119241</v>
      </c>
      <c r="I216">
        <v>7432347</v>
      </c>
      <c r="J216">
        <v>22307</v>
      </c>
      <c r="K216">
        <v>0</v>
      </c>
      <c r="Q216">
        <v>0</v>
      </c>
      <c r="R216">
        <v>2764870</v>
      </c>
      <c r="U216">
        <v>453766</v>
      </c>
      <c r="Z216">
        <v>3672</v>
      </c>
      <c r="AA216">
        <v>770</v>
      </c>
      <c r="AB216">
        <v>8362</v>
      </c>
      <c r="AF216">
        <v>390044</v>
      </c>
      <c r="AJ216">
        <v>188835</v>
      </c>
      <c r="AK216">
        <v>9940</v>
      </c>
      <c r="AL216">
        <v>23085</v>
      </c>
      <c r="AP216">
        <v>106962</v>
      </c>
      <c r="AQ216">
        <v>11877</v>
      </c>
      <c r="AR216">
        <v>691709</v>
      </c>
      <c r="AS216">
        <v>0</v>
      </c>
      <c r="AT216">
        <v>326109</v>
      </c>
      <c r="AU216">
        <v>122419</v>
      </c>
      <c r="AV216">
        <v>427321</v>
      </c>
      <c r="AY216">
        <v>2338657</v>
      </c>
      <c r="BA216">
        <v>87842</v>
      </c>
      <c r="BB216">
        <v>1056</v>
      </c>
      <c r="BC216">
        <v>1615701</v>
      </c>
      <c r="BD216">
        <v>117120</v>
      </c>
      <c r="BF216">
        <v>4308</v>
      </c>
      <c r="BG216">
        <v>0</v>
      </c>
      <c r="BH216">
        <v>175600</v>
      </c>
      <c r="BI216">
        <v>130434</v>
      </c>
      <c r="BJ216">
        <v>147000</v>
      </c>
      <c r="BK216">
        <v>25000</v>
      </c>
      <c r="BM216">
        <v>0</v>
      </c>
      <c r="BN216">
        <v>1580</v>
      </c>
      <c r="BP216">
        <v>33017</v>
      </c>
      <c r="BQ216">
        <v>3278985</v>
      </c>
      <c r="BS216">
        <v>1095413</v>
      </c>
      <c r="BT216">
        <v>5496</v>
      </c>
      <c r="BU216">
        <v>1961</v>
      </c>
      <c r="BV216">
        <v>1512196</v>
      </c>
      <c r="BW216">
        <v>545638</v>
      </c>
      <c r="BY216">
        <v>0</v>
      </c>
      <c r="CA216">
        <v>103282</v>
      </c>
      <c r="CB216">
        <v>1926</v>
      </c>
      <c r="CC216">
        <v>13073</v>
      </c>
      <c r="CD216">
        <v>278079</v>
      </c>
      <c r="CE216">
        <v>278079</v>
      </c>
      <c r="CF216">
        <v>0</v>
      </c>
      <c r="CL216">
        <v>0</v>
      </c>
      <c r="CM216">
        <v>0</v>
      </c>
      <c r="CN216">
        <v>0</v>
      </c>
      <c r="CO216">
        <v>0</v>
      </c>
      <c r="CP216">
        <v>0</v>
      </c>
      <c r="CQ216">
        <v>47741084</v>
      </c>
      <c r="CS216" s="8">
        <v>143223255</v>
      </c>
      <c r="CT216" s="36">
        <f t="shared" si="18"/>
        <v>19506599</v>
      </c>
      <c r="CU216" s="36">
        <f t="shared" si="19"/>
        <v>19573895</v>
      </c>
      <c r="CV216" s="36">
        <f t="shared" si="20"/>
        <v>5103527</v>
      </c>
      <c r="CW216" s="36">
        <f t="shared" si="21"/>
        <v>3557064</v>
      </c>
      <c r="CX216" s="36">
        <f t="shared" si="22"/>
        <v>47741085</v>
      </c>
      <c r="CY216" s="4">
        <v>47741084</v>
      </c>
      <c r="CZ216" s="69">
        <f t="shared" si="23"/>
        <v>1</v>
      </c>
    </row>
    <row r="217" spans="1:104" x14ac:dyDescent="0.35">
      <c r="A217" s="15" t="s">
        <v>1090</v>
      </c>
      <c r="B217" t="s">
        <v>1090</v>
      </c>
      <c r="C217">
        <v>111357909</v>
      </c>
      <c r="D217">
        <v>91988532</v>
      </c>
      <c r="E217">
        <v>9792013</v>
      </c>
      <c r="F217">
        <v>9577365</v>
      </c>
      <c r="G217">
        <v>67150596</v>
      </c>
      <c r="H217">
        <v>34740447</v>
      </c>
      <c r="I217">
        <v>31286335</v>
      </c>
      <c r="J217">
        <v>1123814</v>
      </c>
      <c r="K217">
        <v>800000</v>
      </c>
      <c r="Q217">
        <v>800000</v>
      </c>
      <c r="R217">
        <v>11901564</v>
      </c>
      <c r="U217">
        <v>2453272</v>
      </c>
      <c r="V217">
        <v>4293</v>
      </c>
      <c r="Z217">
        <v>3536</v>
      </c>
      <c r="AA217">
        <v>0</v>
      </c>
      <c r="AB217">
        <v>1698</v>
      </c>
      <c r="AD217">
        <v>15544</v>
      </c>
      <c r="AF217">
        <v>901000</v>
      </c>
      <c r="AI217">
        <v>27047</v>
      </c>
      <c r="AJ217">
        <v>937537</v>
      </c>
      <c r="AK217">
        <v>2029</v>
      </c>
      <c r="AL217">
        <v>116782</v>
      </c>
      <c r="AM217">
        <v>0</v>
      </c>
      <c r="AO217">
        <v>0</v>
      </c>
      <c r="AP217">
        <v>0</v>
      </c>
      <c r="AQ217">
        <v>133713</v>
      </c>
      <c r="AR217">
        <v>2042623</v>
      </c>
      <c r="AT217">
        <v>2065357</v>
      </c>
      <c r="AU217">
        <v>693708</v>
      </c>
      <c r="AV217">
        <v>2221952</v>
      </c>
      <c r="AW217">
        <v>167129</v>
      </c>
      <c r="AX217">
        <v>114341</v>
      </c>
      <c r="AY217">
        <v>30785696</v>
      </c>
      <c r="AZ217">
        <v>11158</v>
      </c>
      <c r="BA217">
        <v>1744</v>
      </c>
      <c r="BB217">
        <v>0</v>
      </c>
      <c r="BC217">
        <v>1310957</v>
      </c>
      <c r="BD217">
        <v>138268</v>
      </c>
      <c r="BF217">
        <v>13980</v>
      </c>
      <c r="BG217">
        <v>0</v>
      </c>
      <c r="BH217">
        <v>15130508</v>
      </c>
      <c r="BI217">
        <v>13055005</v>
      </c>
      <c r="BJ217">
        <v>1081757</v>
      </c>
      <c r="BK217">
        <v>6831</v>
      </c>
      <c r="BM217">
        <v>0</v>
      </c>
      <c r="BP217">
        <v>35488</v>
      </c>
      <c r="BQ217">
        <v>12719987</v>
      </c>
      <c r="BR217">
        <v>1178</v>
      </c>
      <c r="BS217">
        <v>4321494</v>
      </c>
      <c r="BT217">
        <v>9821</v>
      </c>
      <c r="BU217">
        <v>3328</v>
      </c>
      <c r="BV217">
        <v>3449959</v>
      </c>
      <c r="BW217">
        <v>3732679</v>
      </c>
      <c r="BX217">
        <v>256329</v>
      </c>
      <c r="BY217">
        <v>679070</v>
      </c>
      <c r="CA217">
        <v>266129</v>
      </c>
      <c r="CD217">
        <v>344064</v>
      </c>
      <c r="CE217">
        <v>344064</v>
      </c>
      <c r="CF217">
        <v>10440000</v>
      </c>
      <c r="CL217">
        <v>0</v>
      </c>
      <c r="CM217">
        <v>2100000</v>
      </c>
      <c r="CN217">
        <v>2415000</v>
      </c>
      <c r="CO217">
        <v>1725000</v>
      </c>
      <c r="CP217">
        <v>4200000</v>
      </c>
      <c r="CQ217">
        <v>245499816</v>
      </c>
      <c r="CS217" s="8">
        <v>736499446</v>
      </c>
      <c r="CT217" s="36">
        <f t="shared" si="18"/>
        <v>111357909</v>
      </c>
      <c r="CU217" s="36">
        <f t="shared" si="19"/>
        <v>67150596</v>
      </c>
      <c r="CV217" s="36">
        <f t="shared" si="20"/>
        <v>43487260</v>
      </c>
      <c r="CW217" s="36">
        <f t="shared" si="21"/>
        <v>23504051</v>
      </c>
      <c r="CX217" s="36">
        <f t="shared" si="22"/>
        <v>245499816</v>
      </c>
      <c r="CY217" s="4">
        <v>245499816</v>
      </c>
      <c r="CZ217" s="69">
        <f t="shared" si="23"/>
        <v>0</v>
      </c>
    </row>
    <row r="218" spans="1:104" x14ac:dyDescent="0.35">
      <c r="A218" s="15" t="s">
        <v>1095</v>
      </c>
      <c r="B218" t="s">
        <v>1095</v>
      </c>
      <c r="C218">
        <v>149428685</v>
      </c>
      <c r="D218">
        <v>132752778</v>
      </c>
      <c r="E218">
        <v>7331044</v>
      </c>
      <c r="F218">
        <v>9344863</v>
      </c>
      <c r="G218">
        <v>79824596</v>
      </c>
      <c r="H218">
        <v>42880679</v>
      </c>
      <c r="I218">
        <v>36821731</v>
      </c>
      <c r="J218">
        <v>122186</v>
      </c>
      <c r="K218">
        <v>12080</v>
      </c>
      <c r="Q218">
        <v>12080</v>
      </c>
      <c r="R218">
        <v>4123562</v>
      </c>
      <c r="U218">
        <v>2984483</v>
      </c>
      <c r="X218">
        <v>0</v>
      </c>
      <c r="Y218">
        <v>0</v>
      </c>
      <c r="Z218">
        <v>0</v>
      </c>
      <c r="AA218">
        <v>6723</v>
      </c>
      <c r="AB218">
        <v>0</v>
      </c>
      <c r="AF218">
        <v>0</v>
      </c>
      <c r="AG218">
        <v>0</v>
      </c>
      <c r="AH218">
        <v>3310</v>
      </c>
      <c r="AI218">
        <v>4508</v>
      </c>
      <c r="AJ218">
        <v>56294</v>
      </c>
      <c r="AK218">
        <v>35332</v>
      </c>
      <c r="AL218">
        <v>91660</v>
      </c>
      <c r="AP218">
        <v>12424</v>
      </c>
      <c r="AQ218">
        <v>0</v>
      </c>
      <c r="AR218">
        <v>257482</v>
      </c>
      <c r="AT218">
        <v>0</v>
      </c>
      <c r="AU218">
        <v>671347</v>
      </c>
      <c r="AV218">
        <v>0</v>
      </c>
      <c r="AW218">
        <v>0</v>
      </c>
      <c r="AX218">
        <v>0</v>
      </c>
      <c r="AY218">
        <v>17086334</v>
      </c>
      <c r="BA218">
        <v>20930</v>
      </c>
      <c r="BB218">
        <v>0</v>
      </c>
      <c r="BC218">
        <v>2095456</v>
      </c>
      <c r="BD218">
        <v>135253</v>
      </c>
      <c r="BF218">
        <v>26840</v>
      </c>
      <c r="BG218">
        <v>0</v>
      </c>
      <c r="BH218">
        <v>85185</v>
      </c>
      <c r="BI218">
        <v>14187758</v>
      </c>
      <c r="BJ218">
        <v>464391</v>
      </c>
      <c r="BK218">
        <v>3717</v>
      </c>
      <c r="BL218">
        <v>9587</v>
      </c>
      <c r="BM218">
        <v>0</v>
      </c>
      <c r="BN218">
        <v>48411</v>
      </c>
      <c r="BP218">
        <v>8806</v>
      </c>
      <c r="BQ218">
        <v>10234033</v>
      </c>
      <c r="BS218">
        <v>3454774</v>
      </c>
      <c r="BV218">
        <v>2777951</v>
      </c>
      <c r="BW218">
        <v>3577854</v>
      </c>
      <c r="BX218">
        <v>285496</v>
      </c>
      <c r="BY218">
        <v>0</v>
      </c>
      <c r="BZ218">
        <v>497</v>
      </c>
      <c r="CA218">
        <v>70282</v>
      </c>
      <c r="CB218">
        <v>6710</v>
      </c>
      <c r="CC218">
        <v>60468</v>
      </c>
      <c r="CD218">
        <v>0</v>
      </c>
      <c r="CE218">
        <v>0</v>
      </c>
      <c r="CF218">
        <v>377080</v>
      </c>
      <c r="CI218">
        <v>375000</v>
      </c>
      <c r="CK218">
        <v>2080</v>
      </c>
      <c r="CL218">
        <v>0</v>
      </c>
      <c r="CM218">
        <v>0</v>
      </c>
      <c r="CN218">
        <v>0</v>
      </c>
      <c r="CO218">
        <v>0</v>
      </c>
      <c r="CP218">
        <v>0</v>
      </c>
      <c r="CQ218">
        <v>261086369</v>
      </c>
      <c r="CS218" s="8">
        <v>783259109</v>
      </c>
      <c r="CT218" s="36">
        <f t="shared" si="18"/>
        <v>149428685</v>
      </c>
      <c r="CU218" s="36">
        <f t="shared" si="19"/>
        <v>79824596</v>
      </c>
      <c r="CV218" s="36">
        <f t="shared" si="20"/>
        <v>21221976</v>
      </c>
      <c r="CW218" s="36">
        <f t="shared" si="21"/>
        <v>10611113</v>
      </c>
      <c r="CX218" s="36">
        <f t="shared" si="22"/>
        <v>261086370</v>
      </c>
      <c r="CY218" s="4">
        <v>261086369</v>
      </c>
      <c r="CZ218" s="69">
        <f t="shared" si="23"/>
        <v>1</v>
      </c>
    </row>
    <row r="219" spans="1:104" x14ac:dyDescent="0.35">
      <c r="A219" s="15" t="s">
        <v>1098</v>
      </c>
      <c r="B219" t="s">
        <v>1098</v>
      </c>
      <c r="C219">
        <v>131801810</v>
      </c>
      <c r="D219">
        <v>108554169</v>
      </c>
      <c r="E219">
        <v>11381179</v>
      </c>
      <c r="F219">
        <v>11866462</v>
      </c>
      <c r="G219">
        <v>73255610</v>
      </c>
      <c r="H219">
        <v>5208371</v>
      </c>
      <c r="I219">
        <v>68047239</v>
      </c>
      <c r="K219">
        <v>41515201</v>
      </c>
      <c r="N219">
        <v>400000</v>
      </c>
      <c r="O219">
        <v>32748</v>
      </c>
      <c r="Q219">
        <v>41082453</v>
      </c>
      <c r="R219">
        <v>14751993</v>
      </c>
      <c r="U219">
        <v>1086031</v>
      </c>
      <c r="Y219">
        <v>14264</v>
      </c>
      <c r="Z219">
        <v>19383</v>
      </c>
      <c r="AA219">
        <v>44876</v>
      </c>
      <c r="AB219">
        <v>2389</v>
      </c>
      <c r="AD219">
        <v>7928</v>
      </c>
      <c r="AF219">
        <v>177603</v>
      </c>
      <c r="AI219">
        <v>2262</v>
      </c>
      <c r="AJ219">
        <v>192529</v>
      </c>
      <c r="AK219">
        <v>0</v>
      </c>
      <c r="AL219">
        <v>2037</v>
      </c>
      <c r="AP219">
        <v>121542</v>
      </c>
      <c r="AQ219">
        <v>48076</v>
      </c>
      <c r="AR219">
        <v>4875046</v>
      </c>
      <c r="AT219">
        <v>4239418</v>
      </c>
      <c r="AU219">
        <v>996304</v>
      </c>
      <c r="AV219">
        <v>2820202</v>
      </c>
      <c r="AW219">
        <v>102100</v>
      </c>
      <c r="AY219">
        <v>73651569</v>
      </c>
      <c r="AZ219">
        <v>22317</v>
      </c>
      <c r="BA219">
        <v>32241</v>
      </c>
      <c r="BB219">
        <v>2112</v>
      </c>
      <c r="BC219">
        <v>952568</v>
      </c>
      <c r="BD219">
        <v>138551</v>
      </c>
      <c r="BF219">
        <v>84195</v>
      </c>
      <c r="BG219">
        <v>9482</v>
      </c>
      <c r="BH219">
        <v>51084282</v>
      </c>
      <c r="BI219">
        <v>15371692</v>
      </c>
      <c r="BJ219">
        <v>5929000</v>
      </c>
      <c r="BK219">
        <v>6831</v>
      </c>
      <c r="BL219">
        <v>5532</v>
      </c>
      <c r="BM219">
        <v>0</v>
      </c>
      <c r="BP219">
        <v>12765</v>
      </c>
      <c r="BQ219">
        <v>17059830</v>
      </c>
      <c r="BR219">
        <v>589</v>
      </c>
      <c r="BS219">
        <v>2894677</v>
      </c>
      <c r="BT219">
        <v>74144</v>
      </c>
      <c r="BU219">
        <v>125376</v>
      </c>
      <c r="BV219">
        <v>3599106</v>
      </c>
      <c r="BW219">
        <v>3473754</v>
      </c>
      <c r="BX219">
        <v>3762503</v>
      </c>
      <c r="BY219">
        <v>516631</v>
      </c>
      <c r="BZ219">
        <v>6087</v>
      </c>
      <c r="CA219">
        <v>2580836</v>
      </c>
      <c r="CB219">
        <v>1096</v>
      </c>
      <c r="CC219">
        <v>25031</v>
      </c>
      <c r="CD219">
        <v>30070</v>
      </c>
      <c r="CE219">
        <v>30070</v>
      </c>
      <c r="CF219">
        <v>41425000</v>
      </c>
      <c r="CI219">
        <v>625000</v>
      </c>
      <c r="CL219">
        <v>0</v>
      </c>
      <c r="CM219">
        <v>6000000</v>
      </c>
      <c r="CN219">
        <v>16800000</v>
      </c>
      <c r="CO219">
        <v>6000000</v>
      </c>
      <c r="CP219">
        <v>12000000</v>
      </c>
      <c r="CQ219">
        <v>393491084</v>
      </c>
      <c r="CS219" s="8">
        <v>1180473246</v>
      </c>
      <c r="CT219" s="36">
        <f t="shared" si="18"/>
        <v>131801810</v>
      </c>
      <c r="CU219" s="36">
        <f t="shared" si="19"/>
        <v>73255610</v>
      </c>
      <c r="CV219" s="36">
        <f t="shared" si="20"/>
        <v>129918763</v>
      </c>
      <c r="CW219" s="36">
        <f t="shared" si="21"/>
        <v>58514900</v>
      </c>
      <c r="CX219" s="36">
        <f t="shared" si="22"/>
        <v>393491083</v>
      </c>
      <c r="CY219" s="4">
        <v>393491084</v>
      </c>
      <c r="CZ219" s="69">
        <f t="shared" si="23"/>
        <v>-1</v>
      </c>
    </row>
    <row r="220" spans="1:104" x14ac:dyDescent="0.35">
      <c r="A220" s="15" t="s">
        <v>1105</v>
      </c>
      <c r="B220" t="s">
        <v>1105</v>
      </c>
      <c r="C220">
        <v>5209323</v>
      </c>
      <c r="D220">
        <v>5134884</v>
      </c>
      <c r="E220">
        <v>68140</v>
      </c>
      <c r="F220">
        <v>6300</v>
      </c>
      <c r="G220">
        <v>8456891</v>
      </c>
      <c r="H220">
        <v>4534371</v>
      </c>
      <c r="I220">
        <v>3800815</v>
      </c>
      <c r="J220">
        <v>121705</v>
      </c>
      <c r="K220">
        <v>1600000</v>
      </c>
      <c r="Q220">
        <v>1600000</v>
      </c>
      <c r="R220">
        <v>771363</v>
      </c>
      <c r="U220">
        <v>0</v>
      </c>
      <c r="Z220">
        <v>0</v>
      </c>
      <c r="AA220">
        <v>770</v>
      </c>
      <c r="AF220">
        <v>430393</v>
      </c>
      <c r="AI220">
        <v>4508</v>
      </c>
      <c r="AJ220">
        <v>299029</v>
      </c>
      <c r="AK220">
        <v>0</v>
      </c>
      <c r="AL220">
        <v>36664</v>
      </c>
      <c r="AQ220">
        <v>0</v>
      </c>
      <c r="AR220">
        <v>0</v>
      </c>
      <c r="AT220">
        <v>0</v>
      </c>
      <c r="AU220">
        <v>0</v>
      </c>
      <c r="AV220">
        <v>0</v>
      </c>
      <c r="AW220">
        <v>0</v>
      </c>
      <c r="AY220">
        <v>60727</v>
      </c>
      <c r="BB220">
        <v>0</v>
      </c>
      <c r="BC220">
        <v>0</v>
      </c>
      <c r="BD220">
        <v>2477</v>
      </c>
      <c r="BG220">
        <v>0</v>
      </c>
      <c r="BH220">
        <v>0</v>
      </c>
      <c r="BI220">
        <v>0</v>
      </c>
      <c r="BJ220">
        <v>49000</v>
      </c>
      <c r="BM220">
        <v>0</v>
      </c>
      <c r="BN220">
        <v>0</v>
      </c>
      <c r="BP220">
        <v>9249</v>
      </c>
      <c r="BQ220">
        <v>985603</v>
      </c>
      <c r="BS220">
        <v>222388</v>
      </c>
      <c r="BT220">
        <v>2938</v>
      </c>
      <c r="BU220">
        <v>2674</v>
      </c>
      <c r="BV220">
        <v>193555</v>
      </c>
      <c r="BW220">
        <v>470153</v>
      </c>
      <c r="BX220">
        <v>33650</v>
      </c>
      <c r="BZ220">
        <v>17040</v>
      </c>
      <c r="CA220">
        <v>22807</v>
      </c>
      <c r="CB220">
        <v>11083</v>
      </c>
      <c r="CC220">
        <v>9316</v>
      </c>
      <c r="CD220">
        <v>32992</v>
      </c>
      <c r="CE220">
        <v>32992</v>
      </c>
      <c r="CF220">
        <v>0</v>
      </c>
      <c r="CL220">
        <v>0</v>
      </c>
      <c r="CN220">
        <v>0</v>
      </c>
      <c r="CO220">
        <v>0</v>
      </c>
      <c r="CQ220">
        <v>17116900</v>
      </c>
      <c r="CS220" s="8">
        <v>51350700</v>
      </c>
      <c r="CT220" s="36">
        <f t="shared" si="18"/>
        <v>5209323</v>
      </c>
      <c r="CU220" s="36">
        <f t="shared" si="19"/>
        <v>8456891</v>
      </c>
      <c r="CV220" s="36">
        <f t="shared" si="20"/>
        <v>2432090</v>
      </c>
      <c r="CW220" s="36">
        <f t="shared" si="21"/>
        <v>1018595</v>
      </c>
      <c r="CX220" s="36">
        <f t="shared" si="22"/>
        <v>17116899</v>
      </c>
      <c r="CY220" s="4">
        <v>17116900</v>
      </c>
      <c r="CZ220" s="69">
        <f t="shared" si="23"/>
        <v>-1</v>
      </c>
    </row>
    <row r="221" spans="1:104" x14ac:dyDescent="0.35">
      <c r="A221" s="15" t="s">
        <v>1109</v>
      </c>
      <c r="B221" t="s">
        <v>1109</v>
      </c>
      <c r="C221">
        <v>142641269</v>
      </c>
      <c r="D221">
        <v>127364384</v>
      </c>
      <c r="E221">
        <v>7995784</v>
      </c>
      <c r="F221">
        <v>7281100</v>
      </c>
      <c r="G221">
        <v>66951958</v>
      </c>
      <c r="H221">
        <v>38275795</v>
      </c>
      <c r="I221">
        <v>28625858</v>
      </c>
      <c r="J221">
        <v>50305</v>
      </c>
      <c r="K221">
        <v>37600000</v>
      </c>
      <c r="N221">
        <v>0</v>
      </c>
      <c r="Q221">
        <v>37600000</v>
      </c>
      <c r="R221">
        <v>12490607</v>
      </c>
      <c r="U221">
        <v>120846</v>
      </c>
      <c r="Z221">
        <v>19082</v>
      </c>
      <c r="AA221">
        <v>87657</v>
      </c>
      <c r="AB221">
        <v>2389</v>
      </c>
      <c r="AF221">
        <v>1474054</v>
      </c>
      <c r="AG221">
        <v>0</v>
      </c>
      <c r="AH221">
        <v>0</v>
      </c>
      <c r="AI221">
        <v>4508</v>
      </c>
      <c r="AJ221">
        <v>660680</v>
      </c>
      <c r="AK221">
        <v>49515</v>
      </c>
      <c r="AL221">
        <v>68715</v>
      </c>
      <c r="AM221">
        <v>0</v>
      </c>
      <c r="AO221">
        <v>0</v>
      </c>
      <c r="AQ221">
        <v>151163</v>
      </c>
      <c r="AR221">
        <v>3500000</v>
      </c>
      <c r="AT221">
        <v>4022012</v>
      </c>
      <c r="AU221">
        <v>22451</v>
      </c>
      <c r="AV221">
        <v>2307535</v>
      </c>
      <c r="AY221">
        <v>34514602</v>
      </c>
      <c r="BA221">
        <v>16625</v>
      </c>
      <c r="BB221">
        <v>2636</v>
      </c>
      <c r="BC221">
        <v>8689379</v>
      </c>
      <c r="BD221">
        <v>3612126</v>
      </c>
      <c r="BF221">
        <v>57608</v>
      </c>
      <c r="BG221">
        <v>2759594</v>
      </c>
      <c r="BH221">
        <v>16979742</v>
      </c>
      <c r="BI221">
        <v>5581</v>
      </c>
      <c r="BJ221">
        <v>2320388</v>
      </c>
      <c r="BL221">
        <v>6177</v>
      </c>
      <c r="BM221">
        <v>0</v>
      </c>
      <c r="BP221">
        <v>64746</v>
      </c>
      <c r="BQ221">
        <v>8718858</v>
      </c>
      <c r="BS221">
        <v>3342183</v>
      </c>
      <c r="BU221">
        <v>2294</v>
      </c>
      <c r="BW221">
        <v>4627758</v>
      </c>
      <c r="BY221">
        <v>138835</v>
      </c>
      <c r="CA221">
        <v>600921</v>
      </c>
      <c r="CC221">
        <v>6866</v>
      </c>
      <c r="CD221">
        <v>160249</v>
      </c>
      <c r="CE221">
        <v>160249</v>
      </c>
      <c r="CF221">
        <v>4389109</v>
      </c>
      <c r="CG221">
        <v>30409</v>
      </c>
      <c r="CL221">
        <v>403200</v>
      </c>
      <c r="CM221">
        <v>825000</v>
      </c>
      <c r="CN221">
        <v>955500</v>
      </c>
      <c r="CO221">
        <v>525000</v>
      </c>
      <c r="CP221">
        <v>1650000</v>
      </c>
      <c r="CQ221">
        <v>307466652</v>
      </c>
      <c r="CS221" s="8">
        <v>922399954</v>
      </c>
      <c r="CT221" s="36">
        <f t="shared" si="18"/>
        <v>142641269</v>
      </c>
      <c r="CU221" s="36">
        <f t="shared" si="19"/>
        <v>66951958</v>
      </c>
      <c r="CV221" s="36">
        <f t="shared" si="20"/>
        <v>84605209</v>
      </c>
      <c r="CW221" s="36">
        <f t="shared" si="21"/>
        <v>13268216</v>
      </c>
      <c r="CX221" s="36">
        <f t="shared" si="22"/>
        <v>307466652</v>
      </c>
      <c r="CY221" s="4">
        <v>307466652</v>
      </c>
      <c r="CZ221" s="69">
        <f t="shared" si="23"/>
        <v>0</v>
      </c>
    </row>
    <row r="222" spans="1:104" x14ac:dyDescent="0.35">
      <c r="A222" s="15" t="s">
        <v>1116</v>
      </c>
      <c r="B222" t="s">
        <v>1116</v>
      </c>
      <c r="C222">
        <v>127883039</v>
      </c>
      <c r="D222">
        <v>108091913</v>
      </c>
      <c r="E222">
        <v>12246936</v>
      </c>
      <c r="F222">
        <v>7544190</v>
      </c>
      <c r="G222">
        <v>69223655</v>
      </c>
      <c r="H222">
        <v>41662795</v>
      </c>
      <c r="I222">
        <v>27540430</v>
      </c>
      <c r="J222">
        <v>20430</v>
      </c>
      <c r="K222">
        <v>39200000</v>
      </c>
      <c r="Q222">
        <v>39200000</v>
      </c>
      <c r="R222">
        <v>13507944</v>
      </c>
      <c r="U222">
        <v>517646</v>
      </c>
      <c r="Z222">
        <v>42251</v>
      </c>
      <c r="AA222">
        <v>34652</v>
      </c>
      <c r="AB222">
        <v>0</v>
      </c>
      <c r="AF222">
        <v>911088</v>
      </c>
      <c r="AI222">
        <v>19596</v>
      </c>
      <c r="AJ222">
        <v>607142</v>
      </c>
      <c r="AK222">
        <v>49274</v>
      </c>
      <c r="AL222">
        <v>117099</v>
      </c>
      <c r="AQ222">
        <v>451646</v>
      </c>
      <c r="AR222">
        <v>6669722</v>
      </c>
      <c r="AT222">
        <v>1847952</v>
      </c>
      <c r="AU222">
        <v>45480</v>
      </c>
      <c r="AV222">
        <v>2051142</v>
      </c>
      <c r="AW222">
        <v>143253</v>
      </c>
      <c r="AY222">
        <v>34968057</v>
      </c>
      <c r="AZ222">
        <v>0</v>
      </c>
      <c r="BA222">
        <v>58892</v>
      </c>
      <c r="BB222">
        <v>1056</v>
      </c>
      <c r="BC222">
        <v>8988424</v>
      </c>
      <c r="BD222">
        <v>3722842</v>
      </c>
      <c r="BF222">
        <v>80731</v>
      </c>
      <c r="BG222">
        <v>2858784</v>
      </c>
      <c r="BH222">
        <v>16779273</v>
      </c>
      <c r="BI222">
        <v>9542</v>
      </c>
      <c r="BJ222">
        <v>2401000</v>
      </c>
      <c r="BL222">
        <v>2766</v>
      </c>
      <c r="BM222">
        <v>0</v>
      </c>
      <c r="BP222">
        <v>64746</v>
      </c>
      <c r="BQ222">
        <v>9306032</v>
      </c>
      <c r="BS222">
        <v>3454070</v>
      </c>
      <c r="BU222">
        <v>13689</v>
      </c>
      <c r="BV222">
        <v>802333</v>
      </c>
      <c r="BW222">
        <v>4850579</v>
      </c>
      <c r="BY222">
        <v>124508</v>
      </c>
      <c r="BZ222">
        <v>3480</v>
      </c>
      <c r="CA222">
        <v>57372</v>
      </c>
      <c r="CD222">
        <v>226234</v>
      </c>
      <c r="CE222">
        <v>226234</v>
      </c>
      <c r="CF222">
        <v>4816500</v>
      </c>
      <c r="CI222">
        <v>0</v>
      </c>
      <c r="CL222">
        <v>1344000</v>
      </c>
      <c r="CM222">
        <v>1050000</v>
      </c>
      <c r="CN222">
        <v>210000</v>
      </c>
      <c r="CO222">
        <v>112500</v>
      </c>
      <c r="CP222">
        <v>2100000</v>
      </c>
      <c r="CQ222">
        <v>299131460</v>
      </c>
      <c r="CS222" s="8">
        <v>897394379</v>
      </c>
      <c r="CT222" s="36">
        <f t="shared" si="18"/>
        <v>127883039</v>
      </c>
      <c r="CU222" s="36">
        <f t="shared" si="19"/>
        <v>69223655</v>
      </c>
      <c r="CV222" s="36">
        <f t="shared" si="20"/>
        <v>87676001</v>
      </c>
      <c r="CW222" s="36">
        <f t="shared" si="21"/>
        <v>14348766</v>
      </c>
      <c r="CX222" s="36">
        <f t="shared" si="22"/>
        <v>299131461</v>
      </c>
      <c r="CY222" s="4">
        <v>299131460</v>
      </c>
      <c r="CZ222" s="69">
        <f t="shared" si="23"/>
        <v>1</v>
      </c>
    </row>
    <row r="223" spans="1:104" x14ac:dyDescent="0.35">
      <c r="A223" s="15" t="s">
        <v>1120</v>
      </c>
      <c r="B223" t="s">
        <v>1120</v>
      </c>
      <c r="C223">
        <v>11425029</v>
      </c>
      <c r="D223">
        <v>11234296</v>
      </c>
      <c r="E223">
        <v>79574</v>
      </c>
      <c r="F223">
        <v>111159</v>
      </c>
      <c r="G223">
        <v>4073312</v>
      </c>
      <c r="H223">
        <v>1668669</v>
      </c>
      <c r="I223">
        <v>1769366</v>
      </c>
      <c r="J223">
        <v>635278</v>
      </c>
      <c r="R223">
        <v>3292621</v>
      </c>
      <c r="U223">
        <v>231164</v>
      </c>
      <c r="AA223">
        <v>0</v>
      </c>
      <c r="AF223">
        <v>137605</v>
      </c>
      <c r="AI223">
        <v>10768</v>
      </c>
      <c r="AJ223">
        <v>404248</v>
      </c>
      <c r="AK223">
        <v>0</v>
      </c>
      <c r="AL223">
        <v>15616</v>
      </c>
      <c r="AQ223">
        <v>72565</v>
      </c>
      <c r="AR223">
        <v>1225000</v>
      </c>
      <c r="AT223">
        <v>1087030</v>
      </c>
      <c r="AU223">
        <v>69724</v>
      </c>
      <c r="AW223">
        <v>38900</v>
      </c>
      <c r="AY223">
        <v>701077</v>
      </c>
      <c r="BB223">
        <v>0</v>
      </c>
      <c r="BC223">
        <v>74031</v>
      </c>
      <c r="BD223">
        <v>10519</v>
      </c>
      <c r="BF223">
        <v>22976</v>
      </c>
      <c r="BG223">
        <v>0</v>
      </c>
      <c r="BH223">
        <v>0</v>
      </c>
      <c r="BI223">
        <v>151243</v>
      </c>
      <c r="BJ223">
        <v>441000</v>
      </c>
      <c r="BM223">
        <v>0</v>
      </c>
      <c r="BP223">
        <v>1309</v>
      </c>
      <c r="BQ223">
        <v>805888</v>
      </c>
      <c r="BS223">
        <v>94743</v>
      </c>
      <c r="BW223">
        <v>711145</v>
      </c>
      <c r="BY223">
        <v>0</v>
      </c>
      <c r="CD223">
        <v>14140</v>
      </c>
      <c r="CE223">
        <v>14140</v>
      </c>
      <c r="CF223">
        <v>0</v>
      </c>
      <c r="CL223">
        <v>0</v>
      </c>
      <c r="CN223">
        <v>0</v>
      </c>
      <c r="CO223">
        <v>0</v>
      </c>
      <c r="CQ223">
        <v>20312067</v>
      </c>
      <c r="CS223" s="8">
        <v>60936202</v>
      </c>
      <c r="CT223" s="36">
        <f t="shared" si="18"/>
        <v>11425029</v>
      </c>
      <c r="CU223" s="36">
        <f t="shared" si="19"/>
        <v>4073312</v>
      </c>
      <c r="CV223" s="36">
        <f t="shared" si="20"/>
        <v>3993698</v>
      </c>
      <c r="CW223" s="36">
        <f t="shared" si="21"/>
        <v>820028</v>
      </c>
      <c r="CX223" s="36">
        <f t="shared" si="22"/>
        <v>20312067</v>
      </c>
      <c r="CY223" s="4">
        <v>20312067</v>
      </c>
      <c r="CZ223" s="69">
        <f t="shared" si="23"/>
        <v>0</v>
      </c>
    </row>
    <row r="224" spans="1:104" x14ac:dyDescent="0.35">
      <c r="A224" s="15" t="s">
        <v>1122</v>
      </c>
      <c r="B224" t="s">
        <v>1122</v>
      </c>
      <c r="C224">
        <v>15293604</v>
      </c>
      <c r="D224">
        <v>12810572</v>
      </c>
      <c r="E224">
        <v>1694614</v>
      </c>
      <c r="F224">
        <v>788417</v>
      </c>
      <c r="G224">
        <v>14086829</v>
      </c>
      <c r="H224">
        <v>8781706</v>
      </c>
      <c r="I224">
        <v>5295226</v>
      </c>
      <c r="J224">
        <v>9896</v>
      </c>
      <c r="K224">
        <v>4800000</v>
      </c>
      <c r="Q224">
        <v>4800000</v>
      </c>
      <c r="R224">
        <v>3887051</v>
      </c>
      <c r="S224">
        <v>3849</v>
      </c>
      <c r="U224">
        <v>460295</v>
      </c>
      <c r="X224">
        <v>0</v>
      </c>
      <c r="Z224">
        <v>8644</v>
      </c>
      <c r="AA224">
        <v>13082</v>
      </c>
      <c r="AB224">
        <v>1026</v>
      </c>
      <c r="AF224">
        <v>383319</v>
      </c>
      <c r="AJ224">
        <v>381826</v>
      </c>
      <c r="AK224">
        <v>14495</v>
      </c>
      <c r="AL224">
        <v>27838</v>
      </c>
      <c r="AQ224">
        <v>96530</v>
      </c>
      <c r="AR224">
        <v>600000</v>
      </c>
      <c r="AT224">
        <v>978327</v>
      </c>
      <c r="AU224">
        <v>117522</v>
      </c>
      <c r="AV224">
        <v>769178</v>
      </c>
      <c r="AW224">
        <v>31120</v>
      </c>
      <c r="AY224">
        <v>7481015</v>
      </c>
      <c r="AZ224">
        <v>22317</v>
      </c>
      <c r="BA224">
        <v>89586</v>
      </c>
      <c r="BB224">
        <v>1580</v>
      </c>
      <c r="BC224">
        <v>364875</v>
      </c>
      <c r="BD224">
        <v>23609</v>
      </c>
      <c r="BF224">
        <v>2830</v>
      </c>
      <c r="BG224">
        <v>3556</v>
      </c>
      <c r="BH224">
        <v>2167772</v>
      </c>
      <c r="BI224">
        <v>4451621</v>
      </c>
      <c r="BJ224">
        <v>153681</v>
      </c>
      <c r="BK224">
        <v>57439</v>
      </c>
      <c r="BL224">
        <v>3410</v>
      </c>
      <c r="BM224">
        <v>0</v>
      </c>
      <c r="BN224">
        <v>0</v>
      </c>
      <c r="BP224">
        <v>138740</v>
      </c>
      <c r="BQ224">
        <v>2786671</v>
      </c>
      <c r="BS224">
        <v>352977</v>
      </c>
      <c r="BT224">
        <v>3917</v>
      </c>
      <c r="BV224">
        <v>1021203</v>
      </c>
      <c r="BW224">
        <v>1315157</v>
      </c>
      <c r="CA224">
        <v>93417</v>
      </c>
      <c r="CD224">
        <v>146109</v>
      </c>
      <c r="CE224">
        <v>146109</v>
      </c>
      <c r="CF224">
        <v>1327500</v>
      </c>
      <c r="CL224">
        <v>0</v>
      </c>
      <c r="CM224">
        <v>262500</v>
      </c>
      <c r="CN224">
        <v>315000</v>
      </c>
      <c r="CO224">
        <v>225000</v>
      </c>
      <c r="CP224">
        <v>525000</v>
      </c>
      <c r="CQ224">
        <v>49808779</v>
      </c>
      <c r="CS224" s="8">
        <v>149426336</v>
      </c>
      <c r="CT224" s="36">
        <f t="shared" si="18"/>
        <v>15293604</v>
      </c>
      <c r="CU224" s="36">
        <f t="shared" si="19"/>
        <v>14086829</v>
      </c>
      <c r="CV224" s="36">
        <f t="shared" si="20"/>
        <v>16168066</v>
      </c>
      <c r="CW224" s="36">
        <f t="shared" si="21"/>
        <v>4260280</v>
      </c>
      <c r="CX224" s="36">
        <f t="shared" si="22"/>
        <v>49808779</v>
      </c>
      <c r="CY224" s="4">
        <v>49808779</v>
      </c>
      <c r="CZ224" s="69">
        <f t="shared" si="23"/>
        <v>0</v>
      </c>
    </row>
    <row r="225" spans="1:104" x14ac:dyDescent="0.35">
      <c r="A225" s="15" t="s">
        <v>1129</v>
      </c>
      <c r="B225" t="s">
        <v>1129</v>
      </c>
      <c r="C225">
        <v>72578854</v>
      </c>
      <c r="D225">
        <v>59860100</v>
      </c>
      <c r="E225">
        <v>7460538</v>
      </c>
      <c r="F225">
        <v>5258215</v>
      </c>
      <c r="G225">
        <v>27182882</v>
      </c>
      <c r="H225">
        <v>4459038</v>
      </c>
      <c r="I225">
        <v>22222771</v>
      </c>
      <c r="J225">
        <v>501074</v>
      </c>
      <c r="K225">
        <v>5702500</v>
      </c>
      <c r="O225">
        <v>0</v>
      </c>
      <c r="Q225">
        <v>5702500</v>
      </c>
      <c r="R225">
        <v>3794083</v>
      </c>
      <c r="U225">
        <v>440708</v>
      </c>
      <c r="Z225">
        <v>3842</v>
      </c>
      <c r="AA225">
        <v>6156</v>
      </c>
      <c r="AB225">
        <v>7182</v>
      </c>
      <c r="AF225">
        <v>1261774</v>
      </c>
      <c r="AI225">
        <v>1098</v>
      </c>
      <c r="AJ225">
        <v>282273</v>
      </c>
      <c r="AK225">
        <v>2029</v>
      </c>
      <c r="AL225">
        <v>39380</v>
      </c>
      <c r="AM225">
        <v>0</v>
      </c>
      <c r="AQ225">
        <v>10390</v>
      </c>
      <c r="AR225">
        <v>188386</v>
      </c>
      <c r="AT225">
        <v>543515</v>
      </c>
      <c r="AU225">
        <v>291981</v>
      </c>
      <c r="AV225">
        <v>683714</v>
      </c>
      <c r="AW225">
        <v>31656</v>
      </c>
      <c r="AY225">
        <v>26723409</v>
      </c>
      <c r="AZ225">
        <v>0</v>
      </c>
      <c r="BA225">
        <v>5233</v>
      </c>
      <c r="BB225">
        <v>0</v>
      </c>
      <c r="BC225">
        <v>1312102</v>
      </c>
      <c r="BD225">
        <v>42354</v>
      </c>
      <c r="BF225">
        <v>1309</v>
      </c>
      <c r="BG225">
        <v>0</v>
      </c>
      <c r="BH225">
        <v>13226889</v>
      </c>
      <c r="BI225">
        <v>11634055</v>
      </c>
      <c r="BJ225">
        <v>492924</v>
      </c>
      <c r="BK225">
        <v>8542</v>
      </c>
      <c r="BM225">
        <v>0</v>
      </c>
      <c r="BN225">
        <v>0</v>
      </c>
      <c r="BQ225">
        <v>10179054</v>
      </c>
      <c r="BS225">
        <v>5430233</v>
      </c>
      <c r="BT225">
        <v>1142</v>
      </c>
      <c r="BV225">
        <v>1871186</v>
      </c>
      <c r="BW225">
        <v>1482622</v>
      </c>
      <c r="BX225">
        <v>846044</v>
      </c>
      <c r="BY225">
        <v>210614</v>
      </c>
      <c r="CA225">
        <v>245937</v>
      </c>
      <c r="CB225">
        <v>9628</v>
      </c>
      <c r="CC225">
        <v>81649</v>
      </c>
      <c r="CD225">
        <v>0</v>
      </c>
      <c r="CE225">
        <v>0</v>
      </c>
      <c r="CF225">
        <v>4227580</v>
      </c>
      <c r="CG225">
        <v>150000</v>
      </c>
      <c r="CI225">
        <v>500000</v>
      </c>
      <c r="CJ225">
        <v>9080</v>
      </c>
      <c r="CL225">
        <v>0</v>
      </c>
      <c r="CM225">
        <v>772500</v>
      </c>
      <c r="CN225">
        <v>756000</v>
      </c>
      <c r="CO225">
        <v>495000</v>
      </c>
      <c r="CP225">
        <v>1545000</v>
      </c>
      <c r="CQ225">
        <v>150388363</v>
      </c>
      <c r="CS225" s="8">
        <v>451165088</v>
      </c>
      <c r="CT225" s="36">
        <f t="shared" si="18"/>
        <v>72578854</v>
      </c>
      <c r="CU225" s="36">
        <f t="shared" si="19"/>
        <v>27182882</v>
      </c>
      <c r="CV225" s="36">
        <f t="shared" si="20"/>
        <v>36219992</v>
      </c>
      <c r="CW225" s="36">
        <f t="shared" si="21"/>
        <v>14406634</v>
      </c>
      <c r="CX225" s="36">
        <f t="shared" si="22"/>
        <v>150388362</v>
      </c>
      <c r="CY225" s="4">
        <v>150388363</v>
      </c>
      <c r="CZ225" s="69">
        <f t="shared" si="23"/>
        <v>-1</v>
      </c>
    </row>
    <row r="226" spans="1:104" x14ac:dyDescent="0.35">
      <c r="A226" s="15" t="s">
        <v>1133</v>
      </c>
      <c r="B226" t="s">
        <v>1133</v>
      </c>
      <c r="C226">
        <v>147220050</v>
      </c>
      <c r="D226">
        <v>116958949</v>
      </c>
      <c r="E226">
        <v>19973648</v>
      </c>
      <c r="F226">
        <v>10287453</v>
      </c>
      <c r="G226">
        <v>64565530</v>
      </c>
      <c r="H226">
        <v>9353908</v>
      </c>
      <c r="I226">
        <v>54666453</v>
      </c>
      <c r="J226">
        <v>545168</v>
      </c>
      <c r="K226">
        <v>308365</v>
      </c>
      <c r="L226">
        <v>9660</v>
      </c>
      <c r="O226">
        <v>281605</v>
      </c>
      <c r="Q226">
        <v>17100</v>
      </c>
      <c r="R226">
        <v>21886394</v>
      </c>
      <c r="U226">
        <v>2575823</v>
      </c>
      <c r="Z226">
        <v>19081</v>
      </c>
      <c r="AA226">
        <v>10922</v>
      </c>
      <c r="AB226">
        <v>9556</v>
      </c>
      <c r="AF226">
        <v>1089433</v>
      </c>
      <c r="AI226">
        <v>11311</v>
      </c>
      <c r="AJ226">
        <v>1964148</v>
      </c>
      <c r="AK226">
        <v>350257</v>
      </c>
      <c r="AL226">
        <v>138509</v>
      </c>
      <c r="AM226">
        <v>0</v>
      </c>
      <c r="AQ226">
        <v>235626</v>
      </c>
      <c r="AR226">
        <v>825293</v>
      </c>
      <c r="AT226">
        <v>7826618</v>
      </c>
      <c r="AU226">
        <v>1018246</v>
      </c>
      <c r="AV226">
        <v>5811571</v>
      </c>
      <c r="AY226">
        <v>45645192</v>
      </c>
      <c r="AZ226">
        <v>11158</v>
      </c>
      <c r="BB226">
        <v>0</v>
      </c>
      <c r="BC226">
        <v>1695170</v>
      </c>
      <c r="BD226">
        <v>106601</v>
      </c>
      <c r="BF226">
        <v>9820</v>
      </c>
      <c r="BG226">
        <v>0</v>
      </c>
      <c r="BH226">
        <v>26508217</v>
      </c>
      <c r="BI226">
        <v>15330768</v>
      </c>
      <c r="BJ226">
        <v>1911000</v>
      </c>
      <c r="BK226">
        <v>3833</v>
      </c>
      <c r="BL226">
        <v>8299</v>
      </c>
      <c r="BM226">
        <v>4830</v>
      </c>
      <c r="BP226">
        <v>55496</v>
      </c>
      <c r="BQ226">
        <v>14902848</v>
      </c>
      <c r="BS226">
        <v>9635168</v>
      </c>
      <c r="BV226">
        <v>2650759</v>
      </c>
      <c r="BW226">
        <v>384786</v>
      </c>
      <c r="BX226">
        <v>1012445</v>
      </c>
      <c r="BY226">
        <v>902603</v>
      </c>
      <c r="CA226">
        <v>312422</v>
      </c>
      <c r="CC226">
        <v>4666</v>
      </c>
      <c r="CD226">
        <v>0</v>
      </c>
      <c r="CE226">
        <v>0</v>
      </c>
      <c r="CF226">
        <v>19786500</v>
      </c>
      <c r="CL226">
        <v>0</v>
      </c>
      <c r="CM226">
        <v>5250000</v>
      </c>
      <c r="CN226">
        <v>2761500</v>
      </c>
      <c r="CO226">
        <v>1275000</v>
      </c>
      <c r="CP226">
        <v>10500000</v>
      </c>
      <c r="CQ226">
        <v>314314879</v>
      </c>
      <c r="CS226" s="8">
        <v>942944637</v>
      </c>
      <c r="CT226" s="36">
        <f t="shared" si="18"/>
        <v>147220050</v>
      </c>
      <c r="CU226" s="36">
        <f t="shared" si="19"/>
        <v>64565530</v>
      </c>
      <c r="CV226" s="36">
        <f t="shared" si="20"/>
        <v>67839951</v>
      </c>
      <c r="CW226" s="36">
        <f t="shared" si="21"/>
        <v>34689348</v>
      </c>
      <c r="CX226" s="36">
        <f t="shared" si="22"/>
        <v>314314879</v>
      </c>
      <c r="CY226" s="4">
        <v>314314879</v>
      </c>
      <c r="CZ226" s="69">
        <f t="shared" si="23"/>
        <v>0</v>
      </c>
    </row>
    <row r="227" spans="1:104" x14ac:dyDescent="0.35">
      <c r="A227" s="15" t="s">
        <v>1958</v>
      </c>
      <c r="B227" t="s">
        <v>1958</v>
      </c>
      <c r="C227">
        <v>82976824</v>
      </c>
      <c r="D227">
        <v>65880703</v>
      </c>
      <c r="E227">
        <v>10568518</v>
      </c>
      <c r="F227">
        <v>6527603</v>
      </c>
      <c r="G227">
        <v>82487654</v>
      </c>
      <c r="H227">
        <v>53558884</v>
      </c>
      <c r="I227">
        <v>28714324</v>
      </c>
      <c r="J227">
        <v>214446</v>
      </c>
      <c r="K227">
        <v>38042408</v>
      </c>
      <c r="L227">
        <v>9660</v>
      </c>
      <c r="N227">
        <v>400000</v>
      </c>
      <c r="O227">
        <v>32748</v>
      </c>
      <c r="Q227">
        <v>37600000</v>
      </c>
      <c r="R227">
        <v>10810870</v>
      </c>
      <c r="U227">
        <v>980982</v>
      </c>
      <c r="Z227">
        <v>10351</v>
      </c>
      <c r="AA227">
        <v>3783</v>
      </c>
      <c r="AB227">
        <v>0</v>
      </c>
      <c r="AC227">
        <v>34690</v>
      </c>
      <c r="AF227">
        <v>1682525</v>
      </c>
      <c r="AG227">
        <v>0</v>
      </c>
      <c r="AH227">
        <v>0</v>
      </c>
      <c r="AJ227">
        <v>906263</v>
      </c>
      <c r="AK227">
        <v>78223</v>
      </c>
      <c r="AL227">
        <v>27159</v>
      </c>
      <c r="AM227">
        <v>0</v>
      </c>
      <c r="AQ227">
        <v>83123</v>
      </c>
      <c r="AR227">
        <v>3243072</v>
      </c>
      <c r="AT227">
        <v>1847951</v>
      </c>
      <c r="AU227">
        <v>350935</v>
      </c>
      <c r="AV227">
        <v>1452893</v>
      </c>
      <c r="AW227">
        <v>108919</v>
      </c>
      <c r="AY227">
        <v>58288138</v>
      </c>
      <c r="BA227">
        <v>12692</v>
      </c>
      <c r="BB227">
        <v>39550</v>
      </c>
      <c r="BC227">
        <v>9429572</v>
      </c>
      <c r="BD227">
        <v>4309645</v>
      </c>
      <c r="BF227">
        <v>23757</v>
      </c>
      <c r="BG227">
        <v>990720</v>
      </c>
      <c r="BH227">
        <v>20570899</v>
      </c>
      <c r="BI227">
        <v>20427202</v>
      </c>
      <c r="BJ227">
        <v>2335163</v>
      </c>
      <c r="BL227">
        <v>6176</v>
      </c>
      <c r="BM227">
        <v>61608</v>
      </c>
      <c r="BN227">
        <v>50400</v>
      </c>
      <c r="BP227">
        <v>30753</v>
      </c>
      <c r="BQ227">
        <v>13501239</v>
      </c>
      <c r="BR227">
        <v>1985</v>
      </c>
      <c r="BS227">
        <v>6566063</v>
      </c>
      <c r="BT227">
        <v>15854</v>
      </c>
      <c r="BU227">
        <v>5167</v>
      </c>
      <c r="BV227">
        <v>236750</v>
      </c>
      <c r="BW227">
        <v>5369841</v>
      </c>
      <c r="BX227">
        <v>66148</v>
      </c>
      <c r="BY227">
        <v>1056096</v>
      </c>
      <c r="BZ227">
        <v>3977</v>
      </c>
      <c r="CA227">
        <v>13608</v>
      </c>
      <c r="CC227">
        <v>165749</v>
      </c>
      <c r="CD227">
        <v>197954</v>
      </c>
      <c r="CE227">
        <v>197954</v>
      </c>
      <c r="CF227">
        <v>6802741</v>
      </c>
      <c r="CJ227">
        <v>27241</v>
      </c>
      <c r="CL227">
        <v>1248000</v>
      </c>
      <c r="CM227">
        <v>1387500</v>
      </c>
      <c r="CN227">
        <v>1365000</v>
      </c>
      <c r="CP227">
        <v>2775000</v>
      </c>
      <c r="CQ227">
        <v>293107829</v>
      </c>
      <c r="CS227" s="8">
        <v>879323482</v>
      </c>
      <c r="CT227" s="36">
        <f t="shared" si="18"/>
        <v>82976824</v>
      </c>
      <c r="CU227" s="36">
        <f t="shared" si="19"/>
        <v>82487654</v>
      </c>
      <c r="CV227" s="36">
        <f t="shared" si="20"/>
        <v>107141416</v>
      </c>
      <c r="CW227" s="36">
        <f t="shared" si="21"/>
        <v>20501934</v>
      </c>
      <c r="CX227" s="36">
        <f t="shared" si="22"/>
        <v>293107828</v>
      </c>
      <c r="CY227" s="4">
        <v>293107829</v>
      </c>
      <c r="CZ227" s="69">
        <f t="shared" si="23"/>
        <v>-1</v>
      </c>
    </row>
    <row r="228" spans="1:104" x14ac:dyDescent="0.35">
      <c r="A228" s="15" t="s">
        <v>1960</v>
      </c>
      <c r="B228" t="s">
        <v>1960</v>
      </c>
      <c r="C228">
        <v>96942641</v>
      </c>
      <c r="D228">
        <v>76698281</v>
      </c>
      <c r="E228">
        <v>12608708</v>
      </c>
      <c r="F228">
        <v>7635653</v>
      </c>
      <c r="G228">
        <v>72579582</v>
      </c>
      <c r="H228">
        <v>42059656</v>
      </c>
      <c r="I228">
        <v>30389215</v>
      </c>
      <c r="J228">
        <v>130711</v>
      </c>
      <c r="K228">
        <v>34400000</v>
      </c>
      <c r="Q228">
        <v>34400000</v>
      </c>
      <c r="R228">
        <v>10369043</v>
      </c>
      <c r="U228">
        <v>1582967</v>
      </c>
      <c r="Z228">
        <v>19081</v>
      </c>
      <c r="AA228">
        <v>29961</v>
      </c>
      <c r="AB228">
        <v>1195</v>
      </c>
      <c r="AF228">
        <v>1299206</v>
      </c>
      <c r="AI228">
        <v>13523</v>
      </c>
      <c r="AJ228">
        <v>1784366</v>
      </c>
      <c r="AK228">
        <v>16566</v>
      </c>
      <c r="AL228">
        <v>46170</v>
      </c>
      <c r="AM228">
        <v>0</v>
      </c>
      <c r="AN228">
        <v>429</v>
      </c>
      <c r="AQ228">
        <v>145465</v>
      </c>
      <c r="AR228">
        <v>2063437</v>
      </c>
      <c r="AT228">
        <v>1413139</v>
      </c>
      <c r="AU228">
        <v>329715</v>
      </c>
      <c r="AV228">
        <v>1623821</v>
      </c>
      <c r="AY228">
        <v>46516643</v>
      </c>
      <c r="AZ228">
        <v>0</v>
      </c>
      <c r="BA228">
        <v>5233</v>
      </c>
      <c r="BB228">
        <v>8181</v>
      </c>
      <c r="BC228">
        <v>14447700</v>
      </c>
      <c r="BD228">
        <v>6372362</v>
      </c>
      <c r="BF228">
        <v>15796</v>
      </c>
      <c r="BG228">
        <v>4693576</v>
      </c>
      <c r="BH228">
        <v>17929917</v>
      </c>
      <c r="BI228">
        <v>597149</v>
      </c>
      <c r="BJ228">
        <v>2107000</v>
      </c>
      <c r="BK228">
        <v>0</v>
      </c>
      <c r="BL228">
        <v>0</v>
      </c>
      <c r="BM228">
        <v>151115</v>
      </c>
      <c r="BN228">
        <v>84000</v>
      </c>
      <c r="BP228">
        <v>104615</v>
      </c>
      <c r="BQ228">
        <v>13747365</v>
      </c>
      <c r="BR228">
        <v>2357</v>
      </c>
      <c r="BS228">
        <v>7372371</v>
      </c>
      <c r="BT228">
        <v>18497</v>
      </c>
      <c r="BU228">
        <v>50338</v>
      </c>
      <c r="BV228">
        <v>1227201</v>
      </c>
      <c r="BW228">
        <v>4029370</v>
      </c>
      <c r="BX228">
        <v>907526</v>
      </c>
      <c r="BY228">
        <v>14613</v>
      </c>
      <c r="BZ228">
        <v>6960</v>
      </c>
      <c r="CA228">
        <v>62673</v>
      </c>
      <c r="CC228">
        <v>55459</v>
      </c>
      <c r="CD228">
        <v>207381</v>
      </c>
      <c r="CE228">
        <v>207381</v>
      </c>
      <c r="CF228">
        <v>6043000</v>
      </c>
      <c r="CI228">
        <v>250000</v>
      </c>
      <c r="CL228">
        <v>768000</v>
      </c>
      <c r="CM228">
        <v>1125000</v>
      </c>
      <c r="CN228">
        <v>1050000</v>
      </c>
      <c r="CO228">
        <v>600000</v>
      </c>
      <c r="CP228">
        <v>2250000</v>
      </c>
      <c r="CQ228">
        <v>280805655</v>
      </c>
      <c r="CS228" s="8">
        <v>842416965</v>
      </c>
      <c r="CT228" s="36">
        <f t="shared" si="18"/>
        <v>96942641</v>
      </c>
      <c r="CU228" s="36">
        <f t="shared" si="19"/>
        <v>72579582</v>
      </c>
      <c r="CV228" s="36">
        <f t="shared" si="20"/>
        <v>91285686</v>
      </c>
      <c r="CW228" s="36">
        <f t="shared" si="21"/>
        <v>19997746</v>
      </c>
      <c r="CX228" s="36">
        <f t="shared" si="22"/>
        <v>280805655</v>
      </c>
      <c r="CY228" s="4">
        <v>280805655</v>
      </c>
      <c r="CZ228" s="69">
        <f t="shared" si="23"/>
        <v>0</v>
      </c>
    </row>
    <row r="229" spans="1:104" x14ac:dyDescent="0.35">
      <c r="A229" s="15" t="s">
        <v>1156</v>
      </c>
      <c r="B229" t="s">
        <v>1156</v>
      </c>
      <c r="C229">
        <v>41686868</v>
      </c>
      <c r="D229">
        <v>32539543</v>
      </c>
      <c r="E229">
        <v>4865373</v>
      </c>
      <c r="F229">
        <v>4281952</v>
      </c>
      <c r="G229">
        <v>49495494</v>
      </c>
      <c r="H229">
        <v>36529683</v>
      </c>
      <c r="I229">
        <v>12925008</v>
      </c>
      <c r="J229">
        <v>40803</v>
      </c>
      <c r="K229">
        <v>6530990</v>
      </c>
      <c r="O229">
        <v>130990</v>
      </c>
      <c r="Q229">
        <v>6400000</v>
      </c>
      <c r="R229">
        <v>4272875</v>
      </c>
      <c r="U229">
        <v>670443</v>
      </c>
      <c r="Y229">
        <v>0</v>
      </c>
      <c r="Z229">
        <v>2726</v>
      </c>
      <c r="AA229">
        <v>25617</v>
      </c>
      <c r="AB229">
        <v>1195</v>
      </c>
      <c r="AF229">
        <v>1022184</v>
      </c>
      <c r="AI229">
        <v>4508</v>
      </c>
      <c r="AJ229">
        <v>701610</v>
      </c>
      <c r="AK229">
        <v>0</v>
      </c>
      <c r="AL229">
        <v>65860</v>
      </c>
      <c r="AQ229">
        <v>64353</v>
      </c>
      <c r="AR229">
        <v>992866</v>
      </c>
      <c r="AT229">
        <v>108703</v>
      </c>
      <c r="AU229">
        <v>270954</v>
      </c>
      <c r="AV229">
        <v>341857</v>
      </c>
      <c r="AY229">
        <v>6775479</v>
      </c>
      <c r="BA229">
        <v>1744</v>
      </c>
      <c r="BB229">
        <v>0</v>
      </c>
      <c r="BC229">
        <v>0</v>
      </c>
      <c r="BD229">
        <v>24030</v>
      </c>
      <c r="BF229">
        <v>17443</v>
      </c>
      <c r="BG229">
        <v>0</v>
      </c>
      <c r="BH229">
        <v>5948262</v>
      </c>
      <c r="BJ229">
        <v>784000</v>
      </c>
      <c r="BL229">
        <v>0</v>
      </c>
      <c r="BM229">
        <v>0</v>
      </c>
      <c r="BQ229">
        <v>13041211</v>
      </c>
      <c r="BR229">
        <v>1985</v>
      </c>
      <c r="BS229">
        <v>3729376</v>
      </c>
      <c r="BT229">
        <v>3664</v>
      </c>
      <c r="BU229">
        <v>3917</v>
      </c>
      <c r="BV229">
        <v>1556280</v>
      </c>
      <c r="BW229">
        <v>4009333</v>
      </c>
      <c r="BX229">
        <v>2071735</v>
      </c>
      <c r="BY229">
        <v>286100</v>
      </c>
      <c r="BZ229">
        <v>552</v>
      </c>
      <c r="CA229">
        <v>1366882</v>
      </c>
      <c r="CB229">
        <v>251</v>
      </c>
      <c r="CC229">
        <v>11136</v>
      </c>
      <c r="CD229">
        <v>259226</v>
      </c>
      <c r="CE229">
        <v>259226</v>
      </c>
      <c r="CF229">
        <v>6562500</v>
      </c>
      <c r="CL229">
        <v>0</v>
      </c>
      <c r="CM229">
        <v>1500000</v>
      </c>
      <c r="CN229">
        <v>1575000</v>
      </c>
      <c r="CO229">
        <v>487500</v>
      </c>
      <c r="CP229">
        <v>3000000</v>
      </c>
      <c r="CQ229">
        <v>128624644</v>
      </c>
      <c r="CS229" s="8">
        <v>385873931</v>
      </c>
      <c r="CT229" s="36">
        <f t="shared" si="18"/>
        <v>41686868</v>
      </c>
      <c r="CU229" s="36">
        <f t="shared" si="19"/>
        <v>49495494</v>
      </c>
      <c r="CV229" s="36">
        <f t="shared" si="20"/>
        <v>17579344</v>
      </c>
      <c r="CW229" s="36">
        <f t="shared" si="21"/>
        <v>19862937</v>
      </c>
      <c r="CX229" s="36">
        <f t="shared" si="22"/>
        <v>128624643</v>
      </c>
      <c r="CY229" s="4">
        <v>128624644</v>
      </c>
      <c r="CZ229" s="69">
        <f t="shared" si="23"/>
        <v>-1</v>
      </c>
    </row>
    <row r="230" spans="1:104" x14ac:dyDescent="0.35">
      <c r="A230" s="15" t="s">
        <v>1162</v>
      </c>
      <c r="B230" t="s">
        <v>1162</v>
      </c>
      <c r="C230">
        <v>1202485</v>
      </c>
      <c r="D230">
        <v>1066099</v>
      </c>
      <c r="E230">
        <v>89650</v>
      </c>
      <c r="F230">
        <v>46737</v>
      </c>
      <c r="G230">
        <v>442377</v>
      </c>
      <c r="H230">
        <v>196996</v>
      </c>
      <c r="I230">
        <v>245382</v>
      </c>
      <c r="R230">
        <v>791426</v>
      </c>
      <c r="U230">
        <v>21219</v>
      </c>
      <c r="V230">
        <v>5854</v>
      </c>
      <c r="AF230">
        <v>0</v>
      </c>
      <c r="AJ230">
        <v>26116</v>
      </c>
      <c r="AK230">
        <v>0</v>
      </c>
      <c r="AL230">
        <v>2716</v>
      </c>
      <c r="AQ230">
        <v>0</v>
      </c>
      <c r="AR230">
        <v>25000</v>
      </c>
      <c r="AT230">
        <v>326109</v>
      </c>
      <c r="AV230">
        <v>384412</v>
      </c>
      <c r="AY230">
        <v>2511661</v>
      </c>
      <c r="BB230">
        <v>0</v>
      </c>
      <c r="BC230">
        <v>48220</v>
      </c>
      <c r="BD230">
        <v>0</v>
      </c>
      <c r="BG230">
        <v>0</v>
      </c>
      <c r="BH230">
        <v>306610</v>
      </c>
      <c r="BI230">
        <v>2150000</v>
      </c>
      <c r="BK230">
        <v>6831</v>
      </c>
      <c r="BM230">
        <v>0</v>
      </c>
      <c r="BQ230">
        <v>220692</v>
      </c>
      <c r="BS230">
        <v>78953</v>
      </c>
      <c r="BT230">
        <v>5876</v>
      </c>
      <c r="BU230">
        <v>2555</v>
      </c>
      <c r="BW230">
        <v>70358</v>
      </c>
      <c r="BX230">
        <v>58709</v>
      </c>
      <c r="BZ230">
        <v>4241</v>
      </c>
      <c r="CD230">
        <v>9426</v>
      </c>
      <c r="CE230">
        <v>9426</v>
      </c>
      <c r="CF230">
        <v>108750</v>
      </c>
      <c r="CN230">
        <v>52500</v>
      </c>
      <c r="CO230">
        <v>56250</v>
      </c>
      <c r="CQ230">
        <v>5286818</v>
      </c>
      <c r="CS230" s="8">
        <v>15860454</v>
      </c>
      <c r="CT230" s="36">
        <f t="shared" si="18"/>
        <v>1202485</v>
      </c>
      <c r="CU230" s="36">
        <f t="shared" si="19"/>
        <v>442377</v>
      </c>
      <c r="CV230" s="36">
        <f t="shared" si="20"/>
        <v>3303087</v>
      </c>
      <c r="CW230" s="36">
        <f t="shared" si="21"/>
        <v>338868</v>
      </c>
      <c r="CX230" s="36">
        <f t="shared" si="22"/>
        <v>5286817</v>
      </c>
      <c r="CY230" s="4">
        <v>5286818</v>
      </c>
      <c r="CZ230" s="69">
        <f t="shared" si="23"/>
        <v>-1</v>
      </c>
    </row>
    <row r="231" spans="1:104" x14ac:dyDescent="0.35">
      <c r="A231" s="15" t="s">
        <v>1167</v>
      </c>
      <c r="B231" t="s">
        <v>1167</v>
      </c>
      <c r="C231">
        <v>7889397</v>
      </c>
      <c r="D231">
        <v>6910468</v>
      </c>
      <c r="E231">
        <v>432446</v>
      </c>
      <c r="F231">
        <v>546483</v>
      </c>
      <c r="G231">
        <v>9574430</v>
      </c>
      <c r="H231">
        <v>7042364</v>
      </c>
      <c r="I231">
        <v>2266480</v>
      </c>
      <c r="J231">
        <v>265586</v>
      </c>
      <c r="K231">
        <v>2400000</v>
      </c>
      <c r="Q231">
        <v>2400000</v>
      </c>
      <c r="R231">
        <v>2208681</v>
      </c>
      <c r="U231">
        <v>114258</v>
      </c>
      <c r="Z231">
        <v>0</v>
      </c>
      <c r="AA231">
        <v>0</v>
      </c>
      <c r="AB231">
        <v>0</v>
      </c>
      <c r="AF231">
        <v>0</v>
      </c>
      <c r="AJ231">
        <v>6083</v>
      </c>
      <c r="AK231">
        <v>1929</v>
      </c>
      <c r="AL231">
        <v>8148</v>
      </c>
      <c r="AQ231">
        <v>0</v>
      </c>
      <c r="AR231">
        <v>413158</v>
      </c>
      <c r="AT231">
        <v>1087030</v>
      </c>
      <c r="AU231">
        <v>65290</v>
      </c>
      <c r="AV231">
        <v>512786</v>
      </c>
      <c r="AW231">
        <v>0</v>
      </c>
      <c r="AY231">
        <v>473451</v>
      </c>
      <c r="BB231">
        <v>0</v>
      </c>
      <c r="BC231">
        <v>0</v>
      </c>
      <c r="BD231">
        <v>0</v>
      </c>
      <c r="BG231">
        <v>0</v>
      </c>
      <c r="BH231">
        <v>8930</v>
      </c>
      <c r="BI231">
        <v>317521</v>
      </c>
      <c r="BJ231">
        <v>147000</v>
      </c>
      <c r="BM231">
        <v>0</v>
      </c>
      <c r="BN231">
        <v>0</v>
      </c>
      <c r="BQ231">
        <v>181456</v>
      </c>
      <c r="BS231">
        <v>95871</v>
      </c>
      <c r="BW231">
        <v>72646</v>
      </c>
      <c r="CA231">
        <v>3607</v>
      </c>
      <c r="CC231">
        <v>9331</v>
      </c>
      <c r="CF231">
        <v>0</v>
      </c>
      <c r="CL231">
        <v>0</v>
      </c>
      <c r="CM231">
        <v>0</v>
      </c>
      <c r="CN231">
        <v>0</v>
      </c>
      <c r="CO231">
        <v>0</v>
      </c>
      <c r="CP231">
        <v>0</v>
      </c>
      <c r="CQ231">
        <v>22727415</v>
      </c>
      <c r="CS231" s="8">
        <v>68182245</v>
      </c>
      <c r="CT231" s="36">
        <f t="shared" si="18"/>
        <v>7889397</v>
      </c>
      <c r="CU231" s="36">
        <f t="shared" si="19"/>
        <v>9574430</v>
      </c>
      <c r="CV231" s="36">
        <f t="shared" si="20"/>
        <v>5082132</v>
      </c>
      <c r="CW231" s="36">
        <f t="shared" si="21"/>
        <v>181456</v>
      </c>
      <c r="CX231" s="36">
        <f t="shared" si="22"/>
        <v>22727415</v>
      </c>
      <c r="CY231" s="4">
        <v>22727415</v>
      </c>
      <c r="CZ231" s="69">
        <f t="shared" si="23"/>
        <v>0</v>
      </c>
    </row>
    <row r="232" spans="1:104" x14ac:dyDescent="0.35">
      <c r="A232" s="15" t="s">
        <v>1171</v>
      </c>
      <c r="B232" t="s">
        <v>1171</v>
      </c>
      <c r="C232">
        <v>9742780</v>
      </c>
      <c r="D232">
        <v>8344597</v>
      </c>
      <c r="E232">
        <v>384080</v>
      </c>
      <c r="F232">
        <v>1014103</v>
      </c>
      <c r="G232">
        <v>20936567</v>
      </c>
      <c r="H232">
        <v>15677907</v>
      </c>
      <c r="I232">
        <v>5179846</v>
      </c>
      <c r="J232">
        <v>78815</v>
      </c>
      <c r="K232">
        <v>2400000</v>
      </c>
      <c r="Q232">
        <v>2400000</v>
      </c>
      <c r="R232">
        <v>2268539</v>
      </c>
      <c r="U232">
        <v>206367</v>
      </c>
      <c r="Z232">
        <v>0</v>
      </c>
      <c r="AA232">
        <v>3848</v>
      </c>
      <c r="AB232">
        <v>10751</v>
      </c>
      <c r="AF232">
        <v>60065</v>
      </c>
      <c r="AI232">
        <v>4508</v>
      </c>
      <c r="AJ232">
        <v>355561</v>
      </c>
      <c r="AK232">
        <v>0</v>
      </c>
      <c r="AL232">
        <v>10184</v>
      </c>
      <c r="AQ232">
        <v>79939</v>
      </c>
      <c r="AR232">
        <v>631114</v>
      </c>
      <c r="AT232">
        <v>434812</v>
      </c>
      <c r="AU232">
        <v>44071</v>
      </c>
      <c r="AV232">
        <v>427321</v>
      </c>
      <c r="AY232">
        <v>7109371</v>
      </c>
      <c r="BA232">
        <v>1744</v>
      </c>
      <c r="BB232">
        <v>0</v>
      </c>
      <c r="BC232">
        <v>40401</v>
      </c>
      <c r="BD232">
        <v>137780</v>
      </c>
      <c r="BF232">
        <v>655</v>
      </c>
      <c r="BG232">
        <v>0</v>
      </c>
      <c r="BH232">
        <v>159003</v>
      </c>
      <c r="BI232">
        <v>6573790</v>
      </c>
      <c r="BJ232">
        <v>196000</v>
      </c>
      <c r="BM232">
        <v>0</v>
      </c>
      <c r="BN232">
        <v>0</v>
      </c>
      <c r="BP232">
        <v>0</v>
      </c>
      <c r="BQ232">
        <v>259293</v>
      </c>
      <c r="BS232">
        <v>86072</v>
      </c>
      <c r="BW232">
        <v>162723</v>
      </c>
      <c r="CC232">
        <v>10498</v>
      </c>
      <c r="CF232">
        <v>0</v>
      </c>
      <c r="CL232">
        <v>0</v>
      </c>
      <c r="CN232">
        <v>0</v>
      </c>
      <c r="CO232">
        <v>0</v>
      </c>
      <c r="CQ232">
        <v>42716552</v>
      </c>
      <c r="CS232" s="8">
        <v>128149657</v>
      </c>
      <c r="CT232" s="36">
        <f t="shared" si="18"/>
        <v>9742780</v>
      </c>
      <c r="CU232" s="36">
        <f t="shared" si="19"/>
        <v>20936567</v>
      </c>
      <c r="CV232" s="36">
        <f t="shared" si="20"/>
        <v>11777910</v>
      </c>
      <c r="CW232" s="36">
        <f t="shared" si="21"/>
        <v>259293</v>
      </c>
      <c r="CX232" s="36">
        <f t="shared" si="22"/>
        <v>42716550</v>
      </c>
      <c r="CY232" s="4">
        <v>42716552</v>
      </c>
      <c r="CZ232" s="69">
        <f t="shared" si="23"/>
        <v>-2</v>
      </c>
    </row>
    <row r="233" spans="1:104" x14ac:dyDescent="0.35">
      <c r="A233" s="15" t="s">
        <v>1174</v>
      </c>
      <c r="B233" t="s">
        <v>1174</v>
      </c>
      <c r="C233">
        <v>2348021</v>
      </c>
      <c r="D233">
        <v>2040176</v>
      </c>
      <c r="E233">
        <v>130461</v>
      </c>
      <c r="F233">
        <v>177385</v>
      </c>
      <c r="G233">
        <v>4210336</v>
      </c>
      <c r="H233">
        <v>3230647</v>
      </c>
      <c r="I233">
        <v>970190</v>
      </c>
      <c r="J233">
        <v>9500</v>
      </c>
      <c r="K233">
        <v>800000</v>
      </c>
      <c r="Q233">
        <v>800000</v>
      </c>
      <c r="R233">
        <v>502404</v>
      </c>
      <c r="U233">
        <v>58622</v>
      </c>
      <c r="AA233">
        <v>2730</v>
      </c>
      <c r="AB233">
        <v>2389</v>
      </c>
      <c r="AF233">
        <v>45163</v>
      </c>
      <c r="AJ233">
        <v>60393</v>
      </c>
      <c r="AK233">
        <v>0</v>
      </c>
      <c r="AL233">
        <v>8827</v>
      </c>
      <c r="AQ233">
        <v>4022</v>
      </c>
      <c r="AR233">
        <v>225000</v>
      </c>
      <c r="AU233">
        <v>9794</v>
      </c>
      <c r="AV233">
        <v>85464</v>
      </c>
      <c r="AY233">
        <v>50098</v>
      </c>
      <c r="BB233">
        <v>0</v>
      </c>
      <c r="BC233">
        <v>0</v>
      </c>
      <c r="BD233">
        <v>0</v>
      </c>
      <c r="BF233">
        <v>655</v>
      </c>
      <c r="BG233">
        <v>0</v>
      </c>
      <c r="BH233">
        <v>443</v>
      </c>
      <c r="BI233">
        <v>0</v>
      </c>
      <c r="BJ233">
        <v>49000</v>
      </c>
      <c r="BM233">
        <v>0</v>
      </c>
      <c r="BQ233">
        <v>94671</v>
      </c>
      <c r="BS233">
        <v>18046</v>
      </c>
      <c r="BW233">
        <v>73736</v>
      </c>
      <c r="CB233">
        <v>2889</v>
      </c>
      <c r="CF233">
        <v>0</v>
      </c>
      <c r="CL233">
        <v>0</v>
      </c>
      <c r="CN233">
        <v>0</v>
      </c>
      <c r="CO233">
        <v>0</v>
      </c>
      <c r="CQ233">
        <v>8005531</v>
      </c>
      <c r="CS233" s="8">
        <v>24016593</v>
      </c>
      <c r="CT233" s="36">
        <f t="shared" si="18"/>
        <v>2348021</v>
      </c>
      <c r="CU233" s="36">
        <f t="shared" si="19"/>
        <v>4210336</v>
      </c>
      <c r="CV233" s="36">
        <f t="shared" si="20"/>
        <v>1352502</v>
      </c>
      <c r="CW233" s="36">
        <f t="shared" si="21"/>
        <v>94671</v>
      </c>
      <c r="CX233" s="36">
        <f t="shared" si="22"/>
        <v>8005530</v>
      </c>
      <c r="CY233" s="4">
        <v>8005531</v>
      </c>
      <c r="CZ233" s="69">
        <f t="shared" si="23"/>
        <v>-1</v>
      </c>
    </row>
    <row r="234" spans="1:104" x14ac:dyDescent="0.35">
      <c r="A234" s="15" t="s">
        <v>1177</v>
      </c>
      <c r="B234" t="s">
        <v>1177</v>
      </c>
      <c r="C234">
        <v>18281874</v>
      </c>
      <c r="D234">
        <v>15859859</v>
      </c>
      <c r="E234">
        <v>1666674</v>
      </c>
      <c r="F234">
        <v>755341</v>
      </c>
      <c r="G234">
        <v>10560986</v>
      </c>
      <c r="H234">
        <v>4864291</v>
      </c>
      <c r="I234">
        <v>5687965</v>
      </c>
      <c r="J234">
        <v>8730</v>
      </c>
      <c r="K234">
        <v>1600000</v>
      </c>
      <c r="Q234">
        <v>1600000</v>
      </c>
      <c r="R234">
        <v>2197145</v>
      </c>
      <c r="S234">
        <v>3586</v>
      </c>
      <c r="U234">
        <v>278232</v>
      </c>
      <c r="X234">
        <v>0</v>
      </c>
      <c r="Y234">
        <v>9630</v>
      </c>
      <c r="Z234">
        <v>9541</v>
      </c>
      <c r="AA234">
        <v>11965</v>
      </c>
      <c r="AB234">
        <v>0</v>
      </c>
      <c r="AF234">
        <v>37205</v>
      </c>
      <c r="AI234">
        <v>9032</v>
      </c>
      <c r="AJ234">
        <v>269749</v>
      </c>
      <c r="AK234">
        <v>9646</v>
      </c>
      <c r="AL234">
        <v>16974</v>
      </c>
      <c r="AO234">
        <v>0</v>
      </c>
      <c r="AQ234">
        <v>39215</v>
      </c>
      <c r="AR234">
        <v>918146</v>
      </c>
      <c r="AS234">
        <v>5</v>
      </c>
      <c r="AT234">
        <v>434812</v>
      </c>
      <c r="AU234">
        <v>133845</v>
      </c>
      <c r="AW234">
        <v>15560</v>
      </c>
      <c r="AY234">
        <v>207948</v>
      </c>
      <c r="BA234">
        <v>0</v>
      </c>
      <c r="BB234">
        <v>0</v>
      </c>
      <c r="BC234">
        <v>50531</v>
      </c>
      <c r="BD234">
        <v>6990</v>
      </c>
      <c r="BF234">
        <v>3273</v>
      </c>
      <c r="BG234">
        <v>960</v>
      </c>
      <c r="BH234">
        <v>33232</v>
      </c>
      <c r="BI234">
        <v>31867</v>
      </c>
      <c r="BJ234">
        <v>49000</v>
      </c>
      <c r="BL234">
        <v>2766</v>
      </c>
      <c r="BM234">
        <v>0</v>
      </c>
      <c r="BN234">
        <v>1580</v>
      </c>
      <c r="BP234">
        <v>27748</v>
      </c>
      <c r="BQ234">
        <v>946777</v>
      </c>
      <c r="BR234">
        <v>1985</v>
      </c>
      <c r="BS234">
        <v>227835</v>
      </c>
      <c r="BT234">
        <v>10993</v>
      </c>
      <c r="BU234">
        <v>9089</v>
      </c>
      <c r="BV234">
        <v>287296</v>
      </c>
      <c r="BW234">
        <v>398553</v>
      </c>
      <c r="CA234">
        <v>11026</v>
      </c>
      <c r="CD234">
        <v>12100</v>
      </c>
      <c r="CE234">
        <v>12100</v>
      </c>
      <c r="CF234">
        <v>0</v>
      </c>
      <c r="CL234">
        <v>0</v>
      </c>
      <c r="CN234">
        <v>0</v>
      </c>
      <c r="CO234">
        <v>0</v>
      </c>
      <c r="CQ234">
        <v>33806830</v>
      </c>
      <c r="CS234" s="8">
        <v>101420487</v>
      </c>
      <c r="CT234" s="36">
        <f t="shared" si="18"/>
        <v>18281874</v>
      </c>
      <c r="CU234" s="36">
        <f t="shared" si="19"/>
        <v>10560986</v>
      </c>
      <c r="CV234" s="36">
        <f t="shared" si="20"/>
        <v>4005093</v>
      </c>
      <c r="CW234" s="36">
        <f t="shared" si="21"/>
        <v>958877</v>
      </c>
      <c r="CX234" s="36">
        <f t="shared" si="22"/>
        <v>33806830</v>
      </c>
      <c r="CY234" s="4">
        <v>33806830</v>
      </c>
      <c r="CZ234" s="69">
        <f t="shared" si="23"/>
        <v>0</v>
      </c>
    </row>
    <row r="235" spans="1:104" x14ac:dyDescent="0.35">
      <c r="A235" s="15" t="s">
        <v>1180</v>
      </c>
      <c r="B235" t="s">
        <v>1180</v>
      </c>
      <c r="C235">
        <v>31256471</v>
      </c>
      <c r="D235">
        <v>25082421</v>
      </c>
      <c r="E235">
        <v>2934373</v>
      </c>
      <c r="F235">
        <v>3239678</v>
      </c>
      <c r="G235">
        <v>25685508</v>
      </c>
      <c r="H235">
        <v>13761006</v>
      </c>
      <c r="I235">
        <v>11918757</v>
      </c>
      <c r="J235">
        <v>5743</v>
      </c>
      <c r="K235">
        <v>9618600</v>
      </c>
      <c r="Q235">
        <v>9618600</v>
      </c>
      <c r="R235">
        <v>685902</v>
      </c>
      <c r="U235">
        <v>156361</v>
      </c>
      <c r="Z235">
        <v>8178</v>
      </c>
      <c r="AA235">
        <v>10922</v>
      </c>
      <c r="AB235">
        <v>0</v>
      </c>
      <c r="AF235">
        <v>99199</v>
      </c>
      <c r="AJ235">
        <v>28627</v>
      </c>
      <c r="AK235">
        <v>0</v>
      </c>
      <c r="AL235">
        <v>14933</v>
      </c>
      <c r="AQ235">
        <v>0</v>
      </c>
      <c r="AR235">
        <v>325000</v>
      </c>
      <c r="AT235">
        <v>0</v>
      </c>
      <c r="AU235">
        <v>42682</v>
      </c>
      <c r="AV235">
        <v>0</v>
      </c>
      <c r="AW235">
        <v>0</v>
      </c>
      <c r="AY235">
        <v>6903023</v>
      </c>
      <c r="BA235">
        <v>3488</v>
      </c>
      <c r="BB235">
        <v>1580</v>
      </c>
      <c r="BC235">
        <v>43577</v>
      </c>
      <c r="BD235">
        <v>10519</v>
      </c>
      <c r="BF235">
        <v>21603</v>
      </c>
      <c r="BG235">
        <v>0</v>
      </c>
      <c r="BH235">
        <v>29264</v>
      </c>
      <c r="BI235">
        <v>6495000</v>
      </c>
      <c r="BJ235">
        <v>294000</v>
      </c>
      <c r="BL235">
        <v>3410</v>
      </c>
      <c r="BM235">
        <v>0</v>
      </c>
      <c r="BN235">
        <v>0</v>
      </c>
      <c r="BP235">
        <v>581</v>
      </c>
      <c r="BQ235">
        <v>7495350</v>
      </c>
      <c r="BS235">
        <v>3815899</v>
      </c>
      <c r="BV235">
        <v>1258591</v>
      </c>
      <c r="BW235">
        <v>1991693</v>
      </c>
      <c r="BX235">
        <v>134983</v>
      </c>
      <c r="BY235">
        <v>214440</v>
      </c>
      <c r="CA235">
        <v>73375</v>
      </c>
      <c r="CC235">
        <v>6369</v>
      </c>
      <c r="CD235">
        <v>1290</v>
      </c>
      <c r="CE235">
        <v>1290</v>
      </c>
      <c r="CF235">
        <v>0</v>
      </c>
      <c r="CI235">
        <v>0</v>
      </c>
      <c r="CM235">
        <v>0</v>
      </c>
      <c r="CN235">
        <v>0</v>
      </c>
      <c r="CO235">
        <v>0</v>
      </c>
      <c r="CP235">
        <v>0</v>
      </c>
      <c r="CQ235">
        <v>81646143</v>
      </c>
      <c r="CS235" s="8">
        <v>244938429</v>
      </c>
      <c r="CT235" s="36">
        <f t="shared" si="18"/>
        <v>31256471</v>
      </c>
      <c r="CU235" s="36">
        <f t="shared" si="19"/>
        <v>25685508</v>
      </c>
      <c r="CV235" s="36">
        <f t="shared" si="20"/>
        <v>17207525</v>
      </c>
      <c r="CW235" s="36">
        <f t="shared" si="21"/>
        <v>7496640</v>
      </c>
      <c r="CX235" s="36">
        <f t="shared" si="22"/>
        <v>81646144</v>
      </c>
      <c r="CY235" s="4">
        <v>81646143</v>
      </c>
      <c r="CZ235" s="69">
        <f t="shared" si="23"/>
        <v>1</v>
      </c>
    </row>
    <row r="236" spans="1:104" x14ac:dyDescent="0.35">
      <c r="A236" s="15" t="s">
        <v>1185</v>
      </c>
      <c r="B236" t="s">
        <v>1185</v>
      </c>
      <c r="C236">
        <v>88055588</v>
      </c>
      <c r="D236">
        <v>72615499</v>
      </c>
      <c r="E236">
        <v>8860487</v>
      </c>
      <c r="F236">
        <v>6579602</v>
      </c>
      <c r="G236">
        <v>39000172</v>
      </c>
      <c r="H236">
        <v>13048756</v>
      </c>
      <c r="I236">
        <v>25865296</v>
      </c>
      <c r="J236">
        <v>86121</v>
      </c>
      <c r="K236">
        <v>0</v>
      </c>
      <c r="Q236">
        <v>0</v>
      </c>
      <c r="R236">
        <v>8785769</v>
      </c>
      <c r="U236">
        <v>917325</v>
      </c>
      <c r="Z236">
        <v>0</v>
      </c>
      <c r="AA236">
        <v>1539</v>
      </c>
      <c r="AB236">
        <v>0</v>
      </c>
      <c r="AF236">
        <v>1394093</v>
      </c>
      <c r="AJ236">
        <v>626426</v>
      </c>
      <c r="AK236">
        <v>31062</v>
      </c>
      <c r="AL236">
        <v>46849</v>
      </c>
      <c r="AM236">
        <v>849</v>
      </c>
      <c r="AQ236">
        <v>144794</v>
      </c>
      <c r="AR236">
        <v>1485841</v>
      </c>
      <c r="AT236">
        <v>2391467</v>
      </c>
      <c r="AU236">
        <v>463560</v>
      </c>
      <c r="AV236">
        <v>1281964</v>
      </c>
      <c r="AY236">
        <v>25930555</v>
      </c>
      <c r="BA236">
        <v>1744</v>
      </c>
      <c r="BB236">
        <v>1580</v>
      </c>
      <c r="BC236">
        <v>569870</v>
      </c>
      <c r="BD236">
        <v>76743</v>
      </c>
      <c r="BF236">
        <v>6103</v>
      </c>
      <c r="BG236">
        <v>0</v>
      </c>
      <c r="BH236">
        <v>11457477</v>
      </c>
      <c r="BI236">
        <v>13082038</v>
      </c>
      <c r="BJ236">
        <v>735000</v>
      </c>
      <c r="BM236">
        <v>0</v>
      </c>
      <c r="BN236">
        <v>0</v>
      </c>
      <c r="BQ236">
        <v>12145755</v>
      </c>
      <c r="BS236">
        <v>2626359</v>
      </c>
      <c r="BT236">
        <v>2938</v>
      </c>
      <c r="BU236">
        <v>14486</v>
      </c>
      <c r="BV236">
        <v>2163575</v>
      </c>
      <c r="BW236">
        <v>4569079</v>
      </c>
      <c r="BX236">
        <v>2328721</v>
      </c>
      <c r="BY236">
        <v>412645</v>
      </c>
      <c r="CB236">
        <v>22121</v>
      </c>
      <c r="CC236">
        <v>5832</v>
      </c>
      <c r="CD236">
        <v>127256</v>
      </c>
      <c r="CE236">
        <v>127256</v>
      </c>
      <c r="CF236">
        <v>16182302</v>
      </c>
      <c r="CI236">
        <v>252302</v>
      </c>
      <c r="CL236">
        <v>0</v>
      </c>
      <c r="CM236">
        <v>3225000</v>
      </c>
      <c r="CN236">
        <v>4305000</v>
      </c>
      <c r="CO236">
        <v>1950000</v>
      </c>
      <c r="CP236">
        <v>6450000</v>
      </c>
      <c r="CQ236">
        <v>190227397</v>
      </c>
      <c r="CS236" s="8">
        <v>570682193</v>
      </c>
      <c r="CT236" s="36">
        <f t="shared" si="18"/>
        <v>88055588</v>
      </c>
      <c r="CU236" s="36">
        <f t="shared" si="19"/>
        <v>39000172</v>
      </c>
      <c r="CV236" s="36">
        <f t="shared" si="20"/>
        <v>34716324</v>
      </c>
      <c r="CW236" s="36">
        <f t="shared" si="21"/>
        <v>28455313</v>
      </c>
      <c r="CX236" s="36">
        <f t="shared" si="22"/>
        <v>190227397</v>
      </c>
      <c r="CY236" s="4">
        <v>190227397</v>
      </c>
      <c r="CZ236" s="69">
        <f t="shared" si="23"/>
        <v>0</v>
      </c>
    </row>
    <row r="237" spans="1:104" x14ac:dyDescent="0.35">
      <c r="A237" s="15" t="s">
        <v>1189</v>
      </c>
      <c r="B237" t="s">
        <v>1189</v>
      </c>
      <c r="C237">
        <v>38607530</v>
      </c>
      <c r="D237">
        <v>30302844</v>
      </c>
      <c r="E237">
        <v>4995667</v>
      </c>
      <c r="F237">
        <v>3309019</v>
      </c>
      <c r="G237">
        <v>34490708</v>
      </c>
      <c r="H237">
        <v>20332123</v>
      </c>
      <c r="I237">
        <v>14029653</v>
      </c>
      <c r="J237">
        <v>128932</v>
      </c>
      <c r="K237">
        <v>0</v>
      </c>
      <c r="Q237">
        <v>0</v>
      </c>
      <c r="R237">
        <v>3516011</v>
      </c>
      <c r="U237">
        <v>541907</v>
      </c>
      <c r="Z237">
        <v>0</v>
      </c>
      <c r="AA237">
        <v>0</v>
      </c>
      <c r="AB237">
        <v>0</v>
      </c>
      <c r="AF237">
        <v>45938</v>
      </c>
      <c r="AJ237">
        <v>40992</v>
      </c>
      <c r="AK237">
        <v>0</v>
      </c>
      <c r="AL237">
        <v>4432</v>
      </c>
      <c r="AQ237">
        <v>0</v>
      </c>
      <c r="AR237">
        <v>25000</v>
      </c>
      <c r="AT237">
        <v>1413139</v>
      </c>
      <c r="AU237">
        <v>248103</v>
      </c>
      <c r="AV237">
        <v>1196500</v>
      </c>
      <c r="AW237">
        <v>0</v>
      </c>
      <c r="AY237">
        <v>6099650</v>
      </c>
      <c r="BB237">
        <v>0</v>
      </c>
      <c r="BC237">
        <v>390458</v>
      </c>
      <c r="BD237">
        <v>31556</v>
      </c>
      <c r="BF237">
        <v>22997</v>
      </c>
      <c r="BG237">
        <v>0</v>
      </c>
      <c r="BH237">
        <v>5307014</v>
      </c>
      <c r="BJ237">
        <v>343000</v>
      </c>
      <c r="BM237">
        <v>0</v>
      </c>
      <c r="BN237">
        <v>0</v>
      </c>
      <c r="BP237">
        <v>4625</v>
      </c>
      <c r="BQ237">
        <v>5086104</v>
      </c>
      <c r="BS237">
        <v>1522209</v>
      </c>
      <c r="BT237">
        <v>29534</v>
      </c>
      <c r="BU237">
        <v>2793</v>
      </c>
      <c r="BW237">
        <v>3096508</v>
      </c>
      <c r="BY237">
        <v>49517</v>
      </c>
      <c r="CC237">
        <v>385543</v>
      </c>
      <c r="CD237">
        <v>7912</v>
      </c>
      <c r="CE237">
        <v>7912</v>
      </c>
      <c r="CF237">
        <v>5702750</v>
      </c>
      <c r="CI237">
        <v>125000</v>
      </c>
      <c r="CL237">
        <v>0</v>
      </c>
      <c r="CM237">
        <v>536250</v>
      </c>
      <c r="CN237">
        <v>2394000</v>
      </c>
      <c r="CO237">
        <v>1575000</v>
      </c>
      <c r="CP237">
        <v>1072500</v>
      </c>
      <c r="CQ237">
        <v>93510664</v>
      </c>
      <c r="CS237" s="8">
        <v>280531994</v>
      </c>
      <c r="CT237" s="36">
        <f t="shared" si="18"/>
        <v>38607530</v>
      </c>
      <c r="CU237" s="36">
        <f t="shared" si="19"/>
        <v>34490708</v>
      </c>
      <c r="CV237" s="36">
        <f t="shared" si="20"/>
        <v>9615661</v>
      </c>
      <c r="CW237" s="36">
        <f t="shared" si="21"/>
        <v>10796766</v>
      </c>
      <c r="CX237" s="36">
        <f t="shared" si="22"/>
        <v>93510665</v>
      </c>
      <c r="CY237" s="4">
        <v>93510664</v>
      </c>
      <c r="CZ237" s="69">
        <f t="shared" si="23"/>
        <v>1</v>
      </c>
    </row>
    <row r="238" spans="1:104" x14ac:dyDescent="0.35">
      <c r="A238" s="15" t="s">
        <v>1193</v>
      </c>
      <c r="B238" t="s">
        <v>1193</v>
      </c>
      <c r="C238">
        <v>7232779</v>
      </c>
      <c r="D238">
        <v>6730375</v>
      </c>
      <c r="E238">
        <v>82541</v>
      </c>
      <c r="F238">
        <v>419864</v>
      </c>
      <c r="G238">
        <v>8992649</v>
      </c>
      <c r="H238">
        <v>4706131</v>
      </c>
      <c r="I238">
        <v>4268240</v>
      </c>
      <c r="J238">
        <v>18277</v>
      </c>
      <c r="K238">
        <v>0</v>
      </c>
      <c r="Q238">
        <v>0</v>
      </c>
      <c r="R238">
        <v>473151</v>
      </c>
      <c r="U238">
        <v>2955</v>
      </c>
      <c r="X238">
        <v>300141</v>
      </c>
      <c r="Z238">
        <v>0</v>
      </c>
      <c r="AA238">
        <v>0</v>
      </c>
      <c r="AB238">
        <v>0</v>
      </c>
      <c r="AF238">
        <v>82756</v>
      </c>
      <c r="AI238">
        <v>2262</v>
      </c>
      <c r="AJ238">
        <v>22629</v>
      </c>
      <c r="AK238">
        <v>0</v>
      </c>
      <c r="AL238">
        <v>4601</v>
      </c>
      <c r="AM238">
        <v>0</v>
      </c>
      <c r="AO238">
        <v>0</v>
      </c>
      <c r="AQ238">
        <v>0</v>
      </c>
      <c r="AR238">
        <v>56114</v>
      </c>
      <c r="AS238">
        <v>0</v>
      </c>
      <c r="AT238">
        <v>0</v>
      </c>
      <c r="AU238">
        <v>1692</v>
      </c>
      <c r="AV238">
        <v>0</v>
      </c>
      <c r="AY238">
        <v>1058692</v>
      </c>
      <c r="AZ238">
        <v>11158</v>
      </c>
      <c r="BA238">
        <v>0</v>
      </c>
      <c r="BB238">
        <v>0</v>
      </c>
      <c r="BC238">
        <v>924031</v>
      </c>
      <c r="BD238">
        <v>0</v>
      </c>
      <c r="BF238">
        <v>11488</v>
      </c>
      <c r="BG238">
        <v>0</v>
      </c>
      <c r="BH238">
        <v>63015</v>
      </c>
      <c r="BJ238">
        <v>49000</v>
      </c>
      <c r="BM238">
        <v>0</v>
      </c>
      <c r="BN238">
        <v>0</v>
      </c>
      <c r="BQ238">
        <v>92113</v>
      </c>
      <c r="BS238">
        <v>24814</v>
      </c>
      <c r="BT238">
        <v>979</v>
      </c>
      <c r="BU238">
        <v>1959</v>
      </c>
      <c r="BW238">
        <v>46957</v>
      </c>
      <c r="CC238">
        <v>17404</v>
      </c>
      <c r="CD238">
        <v>0</v>
      </c>
      <c r="CE238">
        <v>0</v>
      </c>
      <c r="CF238">
        <v>0</v>
      </c>
      <c r="CL238">
        <v>0</v>
      </c>
      <c r="CN238">
        <v>0</v>
      </c>
      <c r="CO238">
        <v>0</v>
      </c>
      <c r="CQ238">
        <v>17849384</v>
      </c>
      <c r="CS238" s="8">
        <v>53548151</v>
      </c>
      <c r="CT238" s="36">
        <f t="shared" si="18"/>
        <v>7232779</v>
      </c>
      <c r="CU238" s="36">
        <f t="shared" si="19"/>
        <v>8992649</v>
      </c>
      <c r="CV238" s="36">
        <f t="shared" si="20"/>
        <v>1531843</v>
      </c>
      <c r="CW238" s="36">
        <f t="shared" si="21"/>
        <v>92113</v>
      </c>
      <c r="CX238" s="36">
        <f t="shared" si="22"/>
        <v>17849384</v>
      </c>
      <c r="CY238" s="4">
        <v>17849384</v>
      </c>
      <c r="CZ238" s="69">
        <f t="shared" si="23"/>
        <v>0</v>
      </c>
    </row>
    <row r="239" spans="1:104" x14ac:dyDescent="0.35">
      <c r="A239" s="15" t="s">
        <v>1197</v>
      </c>
      <c r="B239" t="s">
        <v>1197</v>
      </c>
      <c r="C239">
        <v>12396889</v>
      </c>
      <c r="D239">
        <v>10029783</v>
      </c>
      <c r="E239">
        <v>1318705</v>
      </c>
      <c r="F239">
        <v>1048401</v>
      </c>
      <c r="G239">
        <v>12207027</v>
      </c>
      <c r="H239">
        <v>7939858</v>
      </c>
      <c r="I239">
        <v>4267168</v>
      </c>
      <c r="K239">
        <v>3200000</v>
      </c>
      <c r="Q239">
        <v>3200000</v>
      </c>
      <c r="R239">
        <v>2531589</v>
      </c>
      <c r="U239">
        <v>349302</v>
      </c>
      <c r="Z239">
        <v>25896</v>
      </c>
      <c r="AA239">
        <v>6231</v>
      </c>
      <c r="AB239">
        <v>1195</v>
      </c>
      <c r="AF239">
        <v>390044</v>
      </c>
      <c r="AJ239">
        <v>369660</v>
      </c>
      <c r="AK239">
        <v>0</v>
      </c>
      <c r="AL239">
        <v>13579</v>
      </c>
      <c r="AQ239">
        <v>10390</v>
      </c>
      <c r="AR239">
        <v>142677</v>
      </c>
      <c r="AT239">
        <v>543515</v>
      </c>
      <c r="AU239">
        <v>65290</v>
      </c>
      <c r="AV239">
        <v>598250</v>
      </c>
      <c r="AW239">
        <v>15560</v>
      </c>
      <c r="AY239">
        <v>5370290</v>
      </c>
      <c r="BA239">
        <v>0</v>
      </c>
      <c r="BB239">
        <v>0</v>
      </c>
      <c r="BC239">
        <v>898728</v>
      </c>
      <c r="BD239">
        <v>0</v>
      </c>
      <c r="BF239">
        <v>18668</v>
      </c>
      <c r="BG239">
        <v>0</v>
      </c>
      <c r="BH239">
        <v>12859</v>
      </c>
      <c r="BI239">
        <v>4342037</v>
      </c>
      <c r="BJ239">
        <v>98000</v>
      </c>
      <c r="BM239">
        <v>0</v>
      </c>
      <c r="BN239">
        <v>0</v>
      </c>
      <c r="BQ239">
        <v>1722569</v>
      </c>
      <c r="BS239">
        <v>427247</v>
      </c>
      <c r="BT239">
        <v>2938</v>
      </c>
      <c r="BU239">
        <v>238</v>
      </c>
      <c r="BV239">
        <v>278832</v>
      </c>
      <c r="BW239">
        <v>784684</v>
      </c>
      <c r="BX239">
        <v>86492</v>
      </c>
      <c r="BY239">
        <v>115541</v>
      </c>
      <c r="BZ239">
        <v>5469</v>
      </c>
      <c r="CA239">
        <v>2459</v>
      </c>
      <c r="CB239">
        <v>1921</v>
      </c>
      <c r="CC239">
        <v>16748</v>
      </c>
      <c r="CD239">
        <v>56558</v>
      </c>
      <c r="CE239">
        <v>56558</v>
      </c>
      <c r="CF239">
        <v>0</v>
      </c>
      <c r="CL239">
        <v>0</v>
      </c>
      <c r="CN239">
        <v>0</v>
      </c>
      <c r="CO239">
        <v>0</v>
      </c>
      <c r="CQ239">
        <v>37484920</v>
      </c>
      <c r="CS239" s="8">
        <v>112454765</v>
      </c>
      <c r="CT239" s="36">
        <f t="shared" si="18"/>
        <v>12396889</v>
      </c>
      <c r="CU239" s="36">
        <f t="shared" si="19"/>
        <v>12207027</v>
      </c>
      <c r="CV239" s="36">
        <f t="shared" si="20"/>
        <v>11101879</v>
      </c>
      <c r="CW239" s="36">
        <f t="shared" si="21"/>
        <v>1779127</v>
      </c>
      <c r="CX239" s="36">
        <f t="shared" si="22"/>
        <v>37484922</v>
      </c>
      <c r="CY239" s="4">
        <v>37484920</v>
      </c>
      <c r="CZ239" s="69">
        <f t="shared" si="23"/>
        <v>2</v>
      </c>
    </row>
    <row r="240" spans="1:104" x14ac:dyDescent="0.35">
      <c r="A240" s="15" t="s">
        <v>1201</v>
      </c>
      <c r="B240" t="s">
        <v>1201</v>
      </c>
      <c r="C240">
        <v>64611771</v>
      </c>
      <c r="D240">
        <v>55794627</v>
      </c>
      <c r="E240">
        <v>3687086</v>
      </c>
      <c r="F240">
        <v>5130058</v>
      </c>
      <c r="G240">
        <v>33219720</v>
      </c>
      <c r="H240">
        <v>17501829</v>
      </c>
      <c r="I240">
        <v>15682584</v>
      </c>
      <c r="J240">
        <v>35307</v>
      </c>
      <c r="K240">
        <v>0</v>
      </c>
      <c r="O240">
        <v>0</v>
      </c>
      <c r="Q240">
        <v>0</v>
      </c>
      <c r="R240">
        <v>4579936</v>
      </c>
      <c r="U240">
        <v>1188285</v>
      </c>
      <c r="Z240">
        <v>6723</v>
      </c>
      <c r="AA240">
        <v>1540</v>
      </c>
      <c r="AB240">
        <v>2052</v>
      </c>
      <c r="AF240">
        <v>625415</v>
      </c>
      <c r="AJ240">
        <v>692708</v>
      </c>
      <c r="AK240">
        <v>0</v>
      </c>
      <c r="AL240">
        <v>30553</v>
      </c>
      <c r="AQ240">
        <v>8044</v>
      </c>
      <c r="AR240">
        <v>704973</v>
      </c>
      <c r="AS240">
        <v>5</v>
      </c>
      <c r="AT240">
        <v>543515</v>
      </c>
      <c r="AU240">
        <v>286561</v>
      </c>
      <c r="AV240">
        <v>427321</v>
      </c>
      <c r="AW240">
        <v>62239</v>
      </c>
      <c r="AY240">
        <v>11457640</v>
      </c>
      <c r="AZ240">
        <v>22317</v>
      </c>
      <c r="BA240">
        <v>3488</v>
      </c>
      <c r="BB240">
        <v>0</v>
      </c>
      <c r="BC240">
        <v>1807375</v>
      </c>
      <c r="BD240">
        <v>34916</v>
      </c>
      <c r="BF240">
        <v>2745</v>
      </c>
      <c r="BG240">
        <v>0</v>
      </c>
      <c r="BH240">
        <v>70635</v>
      </c>
      <c r="BI240">
        <v>9033386</v>
      </c>
      <c r="BJ240">
        <v>294000</v>
      </c>
      <c r="BM240">
        <v>0</v>
      </c>
      <c r="BN240">
        <v>36163</v>
      </c>
      <c r="BP240">
        <v>152614</v>
      </c>
      <c r="BQ240">
        <v>4616064</v>
      </c>
      <c r="BS240">
        <v>1418564</v>
      </c>
      <c r="BV240">
        <v>1214261</v>
      </c>
      <c r="BW240">
        <v>1321017</v>
      </c>
      <c r="BY240">
        <v>572201</v>
      </c>
      <c r="BZ240">
        <v>994</v>
      </c>
      <c r="CA240">
        <v>89027</v>
      </c>
      <c r="CD240">
        <v>179102</v>
      </c>
      <c r="CE240">
        <v>179102</v>
      </c>
      <c r="CF240">
        <v>0</v>
      </c>
      <c r="CL240">
        <v>0</v>
      </c>
      <c r="CM240">
        <v>0</v>
      </c>
      <c r="CN240">
        <v>0</v>
      </c>
      <c r="CO240">
        <v>0</v>
      </c>
      <c r="CP240">
        <v>0</v>
      </c>
      <c r="CQ240">
        <v>118664232</v>
      </c>
      <c r="CS240" s="8">
        <v>355992695</v>
      </c>
      <c r="CT240" s="36">
        <f t="shared" si="18"/>
        <v>64611771</v>
      </c>
      <c r="CU240" s="36">
        <f t="shared" si="19"/>
        <v>33219720</v>
      </c>
      <c r="CV240" s="36">
        <f t="shared" si="20"/>
        <v>16037576</v>
      </c>
      <c r="CW240" s="36">
        <f t="shared" si="21"/>
        <v>4795166</v>
      </c>
      <c r="CX240" s="36">
        <f t="shared" si="22"/>
        <v>118664233</v>
      </c>
      <c r="CY240" s="4">
        <v>118664232</v>
      </c>
      <c r="CZ240" s="69">
        <f t="shared" si="23"/>
        <v>1</v>
      </c>
    </row>
    <row r="241" spans="1:104" x14ac:dyDescent="0.35">
      <c r="A241" s="15" t="s">
        <v>1209</v>
      </c>
      <c r="B241" t="s">
        <v>1209</v>
      </c>
      <c r="C241">
        <v>21708479</v>
      </c>
      <c r="D241">
        <v>18452295</v>
      </c>
      <c r="E241">
        <v>1396534</v>
      </c>
      <c r="F241">
        <v>1859650</v>
      </c>
      <c r="G241">
        <v>15691758</v>
      </c>
      <c r="H241">
        <v>7343939</v>
      </c>
      <c r="I241">
        <v>8337325</v>
      </c>
      <c r="J241">
        <v>10493</v>
      </c>
      <c r="K241">
        <v>0</v>
      </c>
      <c r="Q241">
        <v>0</v>
      </c>
      <c r="R241">
        <v>2865122</v>
      </c>
      <c r="S241">
        <v>3849</v>
      </c>
      <c r="U241">
        <v>377985</v>
      </c>
      <c r="Z241">
        <v>13446</v>
      </c>
      <c r="AA241">
        <v>6157</v>
      </c>
      <c r="AB241">
        <v>4104</v>
      </c>
      <c r="AF241">
        <v>390044</v>
      </c>
      <c r="AJ241">
        <v>638411</v>
      </c>
      <c r="AK241">
        <v>0</v>
      </c>
      <c r="AL241">
        <v>5432</v>
      </c>
      <c r="AQ241">
        <v>16088</v>
      </c>
      <c r="AR241">
        <v>386534</v>
      </c>
      <c r="AT241">
        <v>326109</v>
      </c>
      <c r="AU241">
        <v>332980</v>
      </c>
      <c r="AV241">
        <v>341857</v>
      </c>
      <c r="AW241">
        <v>22125</v>
      </c>
      <c r="AY241">
        <v>1521188</v>
      </c>
      <c r="BA241">
        <v>0</v>
      </c>
      <c r="BB241">
        <v>0</v>
      </c>
      <c r="BC241">
        <v>893000</v>
      </c>
      <c r="BD241">
        <v>204245</v>
      </c>
      <c r="BF241">
        <v>53025</v>
      </c>
      <c r="BG241">
        <v>0</v>
      </c>
      <c r="BH241">
        <v>60931</v>
      </c>
      <c r="BJ241">
        <v>152848</v>
      </c>
      <c r="BM241">
        <v>0</v>
      </c>
      <c r="BN241">
        <v>17967</v>
      </c>
      <c r="BP241">
        <v>139173</v>
      </c>
      <c r="BQ241">
        <v>3015563</v>
      </c>
      <c r="BS241">
        <v>1885375</v>
      </c>
      <c r="BV241">
        <v>244330</v>
      </c>
      <c r="BW241">
        <v>692972</v>
      </c>
      <c r="BY241">
        <v>169184</v>
      </c>
      <c r="BZ241">
        <v>4566</v>
      </c>
      <c r="CA241">
        <v>1640</v>
      </c>
      <c r="CC241">
        <v>17496</v>
      </c>
      <c r="CD241">
        <v>179102</v>
      </c>
      <c r="CE241">
        <v>179102</v>
      </c>
      <c r="CF241">
        <v>0</v>
      </c>
      <c r="CL241">
        <v>0</v>
      </c>
      <c r="CM241">
        <v>0</v>
      </c>
      <c r="CN241">
        <v>0</v>
      </c>
      <c r="CO241">
        <v>0</v>
      </c>
      <c r="CP241">
        <v>0</v>
      </c>
      <c r="CQ241">
        <v>44981211</v>
      </c>
      <c r="CS241" s="8">
        <v>134943634</v>
      </c>
      <c r="CT241" s="36">
        <f t="shared" si="18"/>
        <v>21708479</v>
      </c>
      <c r="CU241" s="36">
        <f t="shared" si="19"/>
        <v>15691758</v>
      </c>
      <c r="CV241" s="36">
        <f t="shared" si="20"/>
        <v>4386310</v>
      </c>
      <c r="CW241" s="36">
        <f t="shared" si="21"/>
        <v>3194665</v>
      </c>
      <c r="CX241" s="36">
        <f t="shared" si="22"/>
        <v>44981212</v>
      </c>
      <c r="CY241" s="4">
        <v>44981211</v>
      </c>
      <c r="CZ241" s="69">
        <f t="shared" si="23"/>
        <v>1</v>
      </c>
    </row>
    <row r="242" spans="1:104" x14ac:dyDescent="0.35">
      <c r="A242" s="15" t="s">
        <v>1212</v>
      </c>
      <c r="B242" t="s">
        <v>1212</v>
      </c>
      <c r="C242">
        <v>48634152</v>
      </c>
      <c r="D242">
        <v>41582960</v>
      </c>
      <c r="E242">
        <v>2162796</v>
      </c>
      <c r="F242">
        <v>4888397</v>
      </c>
      <c r="G242">
        <v>32343903</v>
      </c>
      <c r="H242">
        <v>18280519</v>
      </c>
      <c r="I242">
        <v>14040550</v>
      </c>
      <c r="J242">
        <v>22834</v>
      </c>
      <c r="K242">
        <v>8013880</v>
      </c>
      <c r="Q242">
        <v>8013880</v>
      </c>
      <c r="R242">
        <v>3391696</v>
      </c>
      <c r="U242">
        <v>1268689</v>
      </c>
      <c r="Z242">
        <v>0</v>
      </c>
      <c r="AA242">
        <v>7554</v>
      </c>
      <c r="AF242">
        <v>23622</v>
      </c>
      <c r="AJ242">
        <v>29762</v>
      </c>
      <c r="AK242">
        <v>0</v>
      </c>
      <c r="AL242">
        <v>18235</v>
      </c>
      <c r="AQ242">
        <v>0</v>
      </c>
      <c r="AR242">
        <v>175000</v>
      </c>
      <c r="AT242">
        <v>543515</v>
      </c>
      <c r="AU242">
        <v>385212</v>
      </c>
      <c r="AV242">
        <v>940107</v>
      </c>
      <c r="AW242">
        <v>0</v>
      </c>
      <c r="AY242">
        <v>1017711</v>
      </c>
      <c r="AZ242">
        <v>0</v>
      </c>
      <c r="BA242">
        <v>6977</v>
      </c>
      <c r="BB242">
        <v>0</v>
      </c>
      <c r="BC242">
        <v>576000</v>
      </c>
      <c r="BD242">
        <v>0</v>
      </c>
      <c r="BF242">
        <v>21772</v>
      </c>
      <c r="BG242">
        <v>0</v>
      </c>
      <c r="BH242">
        <v>24830</v>
      </c>
      <c r="BI242">
        <v>0</v>
      </c>
      <c r="BJ242">
        <v>245000</v>
      </c>
      <c r="BM242">
        <v>0</v>
      </c>
      <c r="BN242">
        <v>124634</v>
      </c>
      <c r="BP242">
        <v>18499</v>
      </c>
      <c r="BQ242">
        <v>3680173</v>
      </c>
      <c r="BS242">
        <v>4490</v>
      </c>
      <c r="BT242">
        <v>17608</v>
      </c>
      <c r="BU242">
        <v>3625</v>
      </c>
      <c r="BV242">
        <v>1137173</v>
      </c>
      <c r="BW242">
        <v>2094101</v>
      </c>
      <c r="BX242">
        <v>175603</v>
      </c>
      <c r="BY242">
        <v>177976</v>
      </c>
      <c r="CA242">
        <v>69597</v>
      </c>
      <c r="CC242">
        <v>0</v>
      </c>
      <c r="CD242">
        <v>4747</v>
      </c>
      <c r="CE242">
        <v>4747</v>
      </c>
      <c r="CF242">
        <v>125000</v>
      </c>
      <c r="CI242">
        <v>125000</v>
      </c>
      <c r="CL242">
        <v>0</v>
      </c>
      <c r="CN242">
        <v>0</v>
      </c>
      <c r="CO242">
        <v>0</v>
      </c>
      <c r="CQ242">
        <v>97211262</v>
      </c>
      <c r="CS242" s="8">
        <v>291633788</v>
      </c>
      <c r="CT242" s="36">
        <f t="shared" si="18"/>
        <v>48634152</v>
      </c>
      <c r="CU242" s="36">
        <f t="shared" si="19"/>
        <v>32343903</v>
      </c>
      <c r="CV242" s="36">
        <f t="shared" si="20"/>
        <v>12423287</v>
      </c>
      <c r="CW242" s="36">
        <f t="shared" si="21"/>
        <v>3809920</v>
      </c>
      <c r="CX242" s="36">
        <f t="shared" si="22"/>
        <v>97211262</v>
      </c>
      <c r="CY242" s="4">
        <v>97211262</v>
      </c>
      <c r="CZ242" s="69">
        <f t="shared" si="23"/>
        <v>0</v>
      </c>
    </row>
    <row r="243" spans="1:104" x14ac:dyDescent="0.35">
      <c r="A243" s="15" t="s">
        <v>1216</v>
      </c>
      <c r="B243" t="s">
        <v>1216</v>
      </c>
      <c r="C243">
        <v>3677431</v>
      </c>
      <c r="D243">
        <v>2911311</v>
      </c>
      <c r="E243">
        <v>559171</v>
      </c>
      <c r="F243">
        <v>206949</v>
      </c>
      <c r="G243">
        <v>4809626</v>
      </c>
      <c r="H243">
        <v>3834303</v>
      </c>
      <c r="I243">
        <v>968060</v>
      </c>
      <c r="J243">
        <v>7263</v>
      </c>
      <c r="K243">
        <v>800000</v>
      </c>
      <c r="Q243">
        <v>800000</v>
      </c>
      <c r="R243">
        <v>715543</v>
      </c>
      <c r="U243">
        <v>68555</v>
      </c>
      <c r="AA243">
        <v>770</v>
      </c>
      <c r="AF243">
        <v>114323</v>
      </c>
      <c r="AJ243">
        <v>118439</v>
      </c>
      <c r="AK243">
        <v>0</v>
      </c>
      <c r="AL243">
        <v>679</v>
      </c>
      <c r="AQ243">
        <v>15585</v>
      </c>
      <c r="AR243">
        <v>257668</v>
      </c>
      <c r="AT243">
        <v>108703</v>
      </c>
      <c r="AU243">
        <v>22852</v>
      </c>
      <c r="AW243">
        <v>7969</v>
      </c>
      <c r="AY243">
        <v>2489037</v>
      </c>
      <c r="BB243">
        <v>0</v>
      </c>
      <c r="BC243">
        <v>8241</v>
      </c>
      <c r="BD243">
        <v>8369</v>
      </c>
      <c r="BG243">
        <v>0</v>
      </c>
      <c r="BH243">
        <v>4004</v>
      </c>
      <c r="BI243">
        <v>2362185</v>
      </c>
      <c r="BJ243">
        <v>49000</v>
      </c>
      <c r="BM243">
        <v>0</v>
      </c>
      <c r="BN243">
        <v>0</v>
      </c>
      <c r="BP243">
        <v>57238</v>
      </c>
      <c r="BQ243">
        <v>411501</v>
      </c>
      <c r="BS243">
        <v>90727</v>
      </c>
      <c r="BT243">
        <v>979</v>
      </c>
      <c r="BU243">
        <v>2553</v>
      </c>
      <c r="BV243">
        <v>130514</v>
      </c>
      <c r="BW243">
        <v>54057</v>
      </c>
      <c r="BX243">
        <v>87434</v>
      </c>
      <c r="BY243">
        <v>30510</v>
      </c>
      <c r="CA243">
        <v>5978</v>
      </c>
      <c r="CC243">
        <v>8748</v>
      </c>
      <c r="CF243">
        <v>0</v>
      </c>
      <c r="CN243">
        <v>0</v>
      </c>
      <c r="CO243">
        <v>0</v>
      </c>
      <c r="CQ243">
        <v>12903137</v>
      </c>
      <c r="CS243" s="8">
        <v>38709412</v>
      </c>
      <c r="CT243" s="36">
        <f t="shared" si="18"/>
        <v>3677431</v>
      </c>
      <c r="CU243" s="36">
        <f t="shared" si="19"/>
        <v>4809626</v>
      </c>
      <c r="CV243" s="36">
        <f t="shared" si="20"/>
        <v>4004580</v>
      </c>
      <c r="CW243" s="36">
        <f t="shared" si="21"/>
        <v>411501</v>
      </c>
      <c r="CX243" s="36">
        <f t="shared" si="22"/>
        <v>12903138</v>
      </c>
      <c r="CY243" s="4">
        <v>12903137</v>
      </c>
      <c r="CZ243" s="69">
        <f t="shared" si="23"/>
        <v>1</v>
      </c>
    </row>
    <row r="244" spans="1:104" x14ac:dyDescent="0.35">
      <c r="A244" s="15" t="s">
        <v>1220</v>
      </c>
      <c r="B244" t="s">
        <v>1220</v>
      </c>
      <c r="C244">
        <v>28222958</v>
      </c>
      <c r="D244">
        <v>22861268</v>
      </c>
      <c r="E244">
        <v>2916736</v>
      </c>
      <c r="F244">
        <v>2444954</v>
      </c>
      <c r="G244">
        <v>24846194</v>
      </c>
      <c r="H244">
        <v>13616113</v>
      </c>
      <c r="I244">
        <v>11073331</v>
      </c>
      <c r="J244">
        <v>156751</v>
      </c>
      <c r="K244">
        <v>5600000</v>
      </c>
      <c r="Q244">
        <v>5600000</v>
      </c>
      <c r="R244">
        <v>5117150</v>
      </c>
      <c r="U244">
        <v>426017</v>
      </c>
      <c r="Z244">
        <v>13446</v>
      </c>
      <c r="AA244">
        <v>20008</v>
      </c>
      <c r="AB244">
        <v>0</v>
      </c>
      <c r="AF244">
        <v>854062</v>
      </c>
      <c r="AJ244">
        <v>693196</v>
      </c>
      <c r="AK244">
        <v>0</v>
      </c>
      <c r="AL244">
        <v>77402</v>
      </c>
      <c r="AQ244">
        <v>0</v>
      </c>
      <c r="AR244">
        <v>1457077</v>
      </c>
      <c r="AT244">
        <v>760921</v>
      </c>
      <c r="AU244">
        <v>153432</v>
      </c>
      <c r="AV244">
        <v>598250</v>
      </c>
      <c r="AW244">
        <v>63339</v>
      </c>
      <c r="AY244">
        <v>12135050</v>
      </c>
      <c r="AZ244">
        <v>11158</v>
      </c>
      <c r="BA244">
        <v>12209</v>
      </c>
      <c r="BB244">
        <v>21432</v>
      </c>
      <c r="BC244">
        <v>94397</v>
      </c>
      <c r="BD244">
        <v>46577</v>
      </c>
      <c r="BG244">
        <v>8296</v>
      </c>
      <c r="BH244">
        <v>45128</v>
      </c>
      <c r="BI244">
        <v>11503317</v>
      </c>
      <c r="BJ244">
        <v>345924</v>
      </c>
      <c r="BK244">
        <v>9123</v>
      </c>
      <c r="BL244">
        <v>10231</v>
      </c>
      <c r="BM244">
        <v>4830</v>
      </c>
      <c r="BP244">
        <v>22427</v>
      </c>
      <c r="BQ244">
        <v>4548379</v>
      </c>
      <c r="BS244">
        <v>1377206</v>
      </c>
      <c r="BT244">
        <v>979</v>
      </c>
      <c r="BV244">
        <v>2192974</v>
      </c>
      <c r="BW244">
        <v>880373</v>
      </c>
      <c r="BY244">
        <v>0</v>
      </c>
      <c r="CA244">
        <v>96848</v>
      </c>
      <c r="CD244">
        <v>146109</v>
      </c>
      <c r="CE244">
        <v>146109</v>
      </c>
      <c r="CF244">
        <v>45613</v>
      </c>
      <c r="CG244">
        <v>45613</v>
      </c>
      <c r="CL244">
        <v>0</v>
      </c>
      <c r="CN244">
        <v>0</v>
      </c>
      <c r="CO244">
        <v>0</v>
      </c>
      <c r="CQ244">
        <v>80661454</v>
      </c>
      <c r="CS244" s="8">
        <v>241984361</v>
      </c>
      <c r="CT244" s="36">
        <f t="shared" si="18"/>
        <v>28222958</v>
      </c>
      <c r="CU244" s="36">
        <f t="shared" si="19"/>
        <v>24846194</v>
      </c>
      <c r="CV244" s="36">
        <f t="shared" si="20"/>
        <v>22852200</v>
      </c>
      <c r="CW244" s="36">
        <f t="shared" si="21"/>
        <v>4740101</v>
      </c>
      <c r="CX244" s="36">
        <f t="shared" si="22"/>
        <v>80661453</v>
      </c>
      <c r="CY244" s="4">
        <v>80661454</v>
      </c>
      <c r="CZ244" s="69">
        <f t="shared" si="23"/>
        <v>-1</v>
      </c>
    </row>
    <row r="245" spans="1:104" x14ac:dyDescent="0.35">
      <c r="A245" s="15" t="s">
        <v>1224</v>
      </c>
      <c r="B245" t="s">
        <v>1224</v>
      </c>
      <c r="C245">
        <v>96494815</v>
      </c>
      <c r="D245">
        <v>83876830</v>
      </c>
      <c r="E245">
        <v>7588832</v>
      </c>
      <c r="F245">
        <v>5029154</v>
      </c>
      <c r="G245">
        <v>82008748</v>
      </c>
      <c r="H245">
        <v>35009198</v>
      </c>
      <c r="I245">
        <v>46946538</v>
      </c>
      <c r="J245">
        <v>53012</v>
      </c>
      <c r="K245">
        <v>0</v>
      </c>
      <c r="Q245">
        <v>0</v>
      </c>
      <c r="R245">
        <v>6130727</v>
      </c>
      <c r="U245">
        <v>1936883</v>
      </c>
      <c r="Z245">
        <v>8178</v>
      </c>
      <c r="AA245">
        <v>27304</v>
      </c>
      <c r="AB245">
        <v>0</v>
      </c>
      <c r="AF245">
        <v>6265</v>
      </c>
      <c r="AJ245">
        <v>105794</v>
      </c>
      <c r="AK245">
        <v>47345</v>
      </c>
      <c r="AL245">
        <v>29875</v>
      </c>
      <c r="AO245">
        <v>0</v>
      </c>
      <c r="AQ245">
        <v>24803</v>
      </c>
      <c r="AR245">
        <v>200861</v>
      </c>
      <c r="AT245">
        <v>1847951</v>
      </c>
      <c r="AU245">
        <v>442576</v>
      </c>
      <c r="AV245">
        <v>1452892</v>
      </c>
      <c r="AW245">
        <v>0</v>
      </c>
      <c r="AY245">
        <v>18713165</v>
      </c>
      <c r="BA245">
        <v>0</v>
      </c>
      <c r="BB245">
        <v>0</v>
      </c>
      <c r="BC245">
        <v>1004000</v>
      </c>
      <c r="BD245">
        <v>5259</v>
      </c>
      <c r="BF245">
        <v>9967</v>
      </c>
      <c r="BG245">
        <v>0</v>
      </c>
      <c r="BH245">
        <v>8535946</v>
      </c>
      <c r="BI245">
        <v>8660000</v>
      </c>
      <c r="BJ245">
        <v>294000</v>
      </c>
      <c r="BM245">
        <v>0</v>
      </c>
      <c r="BN245">
        <v>197446</v>
      </c>
      <c r="BP245">
        <v>6546</v>
      </c>
      <c r="BQ245">
        <v>6126936</v>
      </c>
      <c r="BS245">
        <v>4231867</v>
      </c>
      <c r="BT245">
        <v>1832</v>
      </c>
      <c r="BU245">
        <v>1307</v>
      </c>
      <c r="BV245">
        <v>726810</v>
      </c>
      <c r="BW245">
        <v>1091502</v>
      </c>
      <c r="BX245">
        <v>26210</v>
      </c>
      <c r="BY245">
        <v>0</v>
      </c>
      <c r="BZ245">
        <v>8570</v>
      </c>
      <c r="CA245">
        <v>25826</v>
      </c>
      <c r="CB245">
        <v>1348</v>
      </c>
      <c r="CC245">
        <v>11664</v>
      </c>
      <c r="CD245">
        <v>0</v>
      </c>
      <c r="CE245">
        <v>0</v>
      </c>
      <c r="CF245">
        <v>5170000</v>
      </c>
      <c r="CI245">
        <v>250000</v>
      </c>
      <c r="CL245">
        <v>0</v>
      </c>
      <c r="CM245">
        <v>675000</v>
      </c>
      <c r="CN245">
        <v>2520000</v>
      </c>
      <c r="CO245">
        <v>375000</v>
      </c>
      <c r="CP245">
        <v>1350000</v>
      </c>
      <c r="CQ245">
        <v>214644391</v>
      </c>
      <c r="CS245" s="8">
        <v>643933173</v>
      </c>
      <c r="CT245" s="36">
        <f t="shared" si="18"/>
        <v>96494815</v>
      </c>
      <c r="CU245" s="36">
        <f t="shared" si="19"/>
        <v>82008748</v>
      </c>
      <c r="CV245" s="36">
        <f t="shared" si="20"/>
        <v>24843892</v>
      </c>
      <c r="CW245" s="36">
        <f t="shared" si="21"/>
        <v>11296936</v>
      </c>
      <c r="CX245" s="36">
        <f t="shared" si="22"/>
        <v>214644391</v>
      </c>
      <c r="CY245" s="4">
        <v>214644391</v>
      </c>
      <c r="CZ245" s="69">
        <f t="shared" si="23"/>
        <v>0</v>
      </c>
    </row>
    <row r="246" spans="1:104" x14ac:dyDescent="0.35">
      <c r="A246" s="15" t="s">
        <v>1229</v>
      </c>
      <c r="B246" t="s">
        <v>1229</v>
      </c>
      <c r="C246">
        <v>98775578</v>
      </c>
      <c r="D246">
        <v>83772942</v>
      </c>
      <c r="E246">
        <v>5295320</v>
      </c>
      <c r="F246">
        <v>9707317</v>
      </c>
      <c r="G246">
        <v>91544353</v>
      </c>
      <c r="H246">
        <v>57678101</v>
      </c>
      <c r="I246">
        <v>33858698</v>
      </c>
      <c r="J246">
        <v>7553</v>
      </c>
      <c r="K246">
        <v>22400000</v>
      </c>
      <c r="Q246">
        <v>22400000</v>
      </c>
      <c r="R246">
        <v>1824499</v>
      </c>
      <c r="U246">
        <v>972999</v>
      </c>
      <c r="Z246">
        <v>0</v>
      </c>
      <c r="AA246">
        <v>3848</v>
      </c>
      <c r="AB246">
        <v>0</v>
      </c>
      <c r="AF246">
        <v>32812</v>
      </c>
      <c r="AI246">
        <v>2262</v>
      </c>
      <c r="AJ246">
        <v>166632</v>
      </c>
      <c r="AK246">
        <v>13702</v>
      </c>
      <c r="AL246">
        <v>103203</v>
      </c>
      <c r="AQ246">
        <v>0</v>
      </c>
      <c r="AR246">
        <v>25000</v>
      </c>
      <c r="AT246">
        <v>0</v>
      </c>
      <c r="AU246">
        <v>490226</v>
      </c>
      <c r="AV246">
        <v>0</v>
      </c>
      <c r="AW246">
        <v>13815</v>
      </c>
      <c r="AY246">
        <v>31030665</v>
      </c>
      <c r="BA246">
        <v>43921</v>
      </c>
      <c r="BB246">
        <v>0</v>
      </c>
      <c r="BC246">
        <v>2869990</v>
      </c>
      <c r="BD246">
        <v>0</v>
      </c>
      <c r="BF246">
        <v>29522</v>
      </c>
      <c r="BG246">
        <v>0</v>
      </c>
      <c r="BH246">
        <v>14112667</v>
      </c>
      <c r="BI246">
        <v>13199501</v>
      </c>
      <c r="BJ246">
        <v>725946</v>
      </c>
      <c r="BK246">
        <v>3833</v>
      </c>
      <c r="BL246">
        <v>6177</v>
      </c>
      <c r="BM246">
        <v>0</v>
      </c>
      <c r="BN246">
        <v>0</v>
      </c>
      <c r="BP246">
        <v>39109</v>
      </c>
      <c r="BQ246">
        <v>9014800</v>
      </c>
      <c r="BS246">
        <v>3081413</v>
      </c>
      <c r="BT246">
        <v>9917</v>
      </c>
      <c r="BU246">
        <v>35256</v>
      </c>
      <c r="BV246">
        <v>655225</v>
      </c>
      <c r="BW246">
        <v>4814757</v>
      </c>
      <c r="BX246">
        <v>156623</v>
      </c>
      <c r="BY246">
        <v>1252</v>
      </c>
      <c r="BZ246">
        <v>3480</v>
      </c>
      <c r="CA246">
        <v>23595</v>
      </c>
      <c r="CC246">
        <v>233282</v>
      </c>
      <c r="CD246">
        <v>0</v>
      </c>
      <c r="CE246">
        <v>0</v>
      </c>
      <c r="CF246">
        <v>11472500</v>
      </c>
      <c r="CG246">
        <v>50000</v>
      </c>
      <c r="CI246">
        <v>375000</v>
      </c>
      <c r="CL246">
        <v>0</v>
      </c>
      <c r="CM246">
        <v>2100000</v>
      </c>
      <c r="CN246">
        <v>3097500</v>
      </c>
      <c r="CO246">
        <v>1650000</v>
      </c>
      <c r="CP246">
        <v>4200000</v>
      </c>
      <c r="CQ246">
        <v>266062395</v>
      </c>
      <c r="CS246" s="8">
        <v>798187186</v>
      </c>
      <c r="CT246" s="36">
        <f t="shared" si="18"/>
        <v>98775578</v>
      </c>
      <c r="CU246" s="36">
        <f t="shared" si="19"/>
        <v>91544353</v>
      </c>
      <c r="CV246" s="36">
        <f t="shared" si="20"/>
        <v>55255164</v>
      </c>
      <c r="CW246" s="36">
        <f t="shared" si="21"/>
        <v>20487300</v>
      </c>
      <c r="CX246" s="36">
        <f t="shared" si="22"/>
        <v>266062395</v>
      </c>
      <c r="CY246" s="4">
        <v>266062395</v>
      </c>
      <c r="CZ246" s="69">
        <f t="shared" si="23"/>
        <v>0</v>
      </c>
    </row>
    <row r="247" spans="1:104" x14ac:dyDescent="0.35">
      <c r="A247" s="15" t="s">
        <v>1234</v>
      </c>
      <c r="B247" t="s">
        <v>1234</v>
      </c>
      <c r="C247">
        <v>47222228</v>
      </c>
      <c r="D247">
        <v>46670993</v>
      </c>
      <c r="E247">
        <v>392556</v>
      </c>
      <c r="F247">
        <v>158679</v>
      </c>
      <c r="G247">
        <v>76334147</v>
      </c>
      <c r="H247">
        <v>61946591</v>
      </c>
      <c r="I247">
        <v>11183767</v>
      </c>
      <c r="J247">
        <v>3203788</v>
      </c>
      <c r="K247">
        <v>2415027</v>
      </c>
      <c r="N247">
        <v>810733</v>
      </c>
      <c r="Q247">
        <v>1604293</v>
      </c>
      <c r="R247">
        <v>1142848</v>
      </c>
      <c r="T247">
        <v>16591</v>
      </c>
      <c r="U247">
        <v>3002</v>
      </c>
      <c r="Z247">
        <v>27259</v>
      </c>
      <c r="AA247">
        <v>66300</v>
      </c>
      <c r="AB247">
        <v>7168</v>
      </c>
      <c r="AC247">
        <v>1747</v>
      </c>
      <c r="AF247">
        <v>437953</v>
      </c>
      <c r="AG247">
        <v>0</v>
      </c>
      <c r="AI247">
        <v>76754</v>
      </c>
      <c r="AJ247">
        <v>49336</v>
      </c>
      <c r="AK247">
        <v>5788</v>
      </c>
      <c r="AL247">
        <v>19011</v>
      </c>
      <c r="AO247">
        <v>181640</v>
      </c>
      <c r="AQ247">
        <v>0</v>
      </c>
      <c r="AR247">
        <v>225205</v>
      </c>
      <c r="AT247">
        <v>0</v>
      </c>
      <c r="AU247">
        <v>25096</v>
      </c>
      <c r="AV247">
        <v>0</v>
      </c>
      <c r="AY247">
        <v>133036541</v>
      </c>
      <c r="BA247">
        <v>319574</v>
      </c>
      <c r="BB247">
        <v>121179</v>
      </c>
      <c r="BC247">
        <v>10767877</v>
      </c>
      <c r="BD247">
        <v>7286578</v>
      </c>
      <c r="BF247">
        <v>36146</v>
      </c>
      <c r="BG247">
        <v>1496259</v>
      </c>
      <c r="BH247">
        <v>15610623</v>
      </c>
      <c r="BI247">
        <v>94825174</v>
      </c>
      <c r="BJ247">
        <v>2078891</v>
      </c>
      <c r="BK247">
        <v>33838</v>
      </c>
      <c r="BL247">
        <v>6821</v>
      </c>
      <c r="BM247">
        <v>34376</v>
      </c>
      <c r="BN247">
        <v>6318</v>
      </c>
      <c r="BP247">
        <v>412886</v>
      </c>
      <c r="BQ247">
        <v>550326</v>
      </c>
      <c r="BS247">
        <v>123166</v>
      </c>
      <c r="BU247">
        <v>5876</v>
      </c>
      <c r="BV247">
        <v>70439</v>
      </c>
      <c r="BW247">
        <v>174485</v>
      </c>
      <c r="BY247">
        <v>85280</v>
      </c>
      <c r="BZ247">
        <v>13920</v>
      </c>
      <c r="CA247">
        <v>61484</v>
      </c>
      <c r="CC247">
        <v>15674</v>
      </c>
      <c r="CF247">
        <v>837000</v>
      </c>
      <c r="CN247">
        <v>540750</v>
      </c>
      <c r="CO247">
        <v>296250</v>
      </c>
      <c r="CQ247">
        <v>261538116</v>
      </c>
      <c r="CS247" s="8">
        <v>784614347</v>
      </c>
      <c r="CT247" s="36">
        <f t="shared" si="18"/>
        <v>47222228</v>
      </c>
      <c r="CU247" s="36">
        <f t="shared" si="19"/>
        <v>76334147</v>
      </c>
      <c r="CV247" s="36">
        <f t="shared" si="20"/>
        <v>136594416</v>
      </c>
      <c r="CW247" s="36">
        <f t="shared" si="21"/>
        <v>1387326</v>
      </c>
      <c r="CX247" s="36">
        <f t="shared" si="22"/>
        <v>261538117</v>
      </c>
      <c r="CY247" s="4">
        <v>261538116</v>
      </c>
      <c r="CZ247" s="69">
        <f t="shared" si="23"/>
        <v>1</v>
      </c>
    </row>
    <row r="248" spans="1:104" x14ac:dyDescent="0.35">
      <c r="A248" s="15" t="s">
        <v>1241</v>
      </c>
      <c r="B248" t="s">
        <v>1241</v>
      </c>
      <c r="C248">
        <v>1954216</v>
      </c>
      <c r="D248">
        <v>1954216</v>
      </c>
      <c r="E248">
        <v>0</v>
      </c>
      <c r="F248">
        <v>0</v>
      </c>
      <c r="G248">
        <v>4836781</v>
      </c>
      <c r="H248">
        <v>3972875</v>
      </c>
      <c r="I248">
        <v>854532</v>
      </c>
      <c r="J248">
        <v>9374</v>
      </c>
      <c r="R248">
        <v>3388</v>
      </c>
      <c r="U248">
        <v>1400</v>
      </c>
      <c r="AF248">
        <v>0</v>
      </c>
      <c r="AJ248">
        <v>0</v>
      </c>
      <c r="AK248">
        <v>0</v>
      </c>
      <c r="AQ248">
        <v>0</v>
      </c>
      <c r="AR248">
        <v>0</v>
      </c>
      <c r="AT248">
        <v>0</v>
      </c>
      <c r="AU248">
        <v>1987</v>
      </c>
      <c r="AY248">
        <v>14534660</v>
      </c>
      <c r="BB248">
        <v>0</v>
      </c>
      <c r="BC248">
        <v>591116</v>
      </c>
      <c r="BD248">
        <v>802290</v>
      </c>
      <c r="BG248">
        <v>464296</v>
      </c>
      <c r="BH248">
        <v>1795138</v>
      </c>
      <c r="BI248">
        <v>10806610</v>
      </c>
      <c r="BJ248">
        <v>51924</v>
      </c>
      <c r="BM248">
        <v>18661</v>
      </c>
      <c r="BP248">
        <v>4625</v>
      </c>
      <c r="BQ248">
        <v>135155</v>
      </c>
      <c r="BS248">
        <v>62034</v>
      </c>
      <c r="BW248">
        <v>73121</v>
      </c>
      <c r="CF248">
        <v>201000</v>
      </c>
      <c r="CN248">
        <v>126000</v>
      </c>
      <c r="CO248">
        <v>75000</v>
      </c>
      <c r="CQ248">
        <v>21665200</v>
      </c>
      <c r="CS248" s="8">
        <v>64995599</v>
      </c>
      <c r="CT248" s="36">
        <f t="shared" si="18"/>
        <v>1954216</v>
      </c>
      <c r="CU248" s="36">
        <f t="shared" si="19"/>
        <v>4836781</v>
      </c>
      <c r="CV248" s="36">
        <f t="shared" si="20"/>
        <v>14538048</v>
      </c>
      <c r="CW248" s="36">
        <f t="shared" si="21"/>
        <v>336155</v>
      </c>
      <c r="CX248" s="36">
        <f t="shared" si="22"/>
        <v>21665200</v>
      </c>
      <c r="CY248" s="4">
        <v>21665200</v>
      </c>
      <c r="CZ248" s="69">
        <f t="shared" si="23"/>
        <v>0</v>
      </c>
    </row>
    <row r="249" spans="1:104" x14ac:dyDescent="0.35">
      <c r="A249" s="15" t="s">
        <v>1244</v>
      </c>
      <c r="B249" t="s">
        <v>1244</v>
      </c>
      <c r="C249">
        <v>712371</v>
      </c>
      <c r="D249">
        <v>599042</v>
      </c>
      <c r="E249">
        <v>49766</v>
      </c>
      <c r="F249">
        <v>63563</v>
      </c>
      <c r="G249">
        <v>1210293</v>
      </c>
      <c r="H249">
        <v>744548</v>
      </c>
      <c r="I249">
        <v>432218</v>
      </c>
      <c r="J249">
        <v>33527</v>
      </c>
      <c r="R249">
        <v>32934</v>
      </c>
      <c r="U249">
        <v>21219</v>
      </c>
      <c r="Z249">
        <v>1921</v>
      </c>
      <c r="AF249">
        <v>0</v>
      </c>
      <c r="AJ249">
        <v>0</v>
      </c>
      <c r="AK249">
        <v>0</v>
      </c>
      <c r="AL249">
        <v>0</v>
      </c>
      <c r="AQ249">
        <v>0</v>
      </c>
      <c r="AR249">
        <v>0</v>
      </c>
      <c r="AT249">
        <v>0</v>
      </c>
      <c r="AU249">
        <v>9794</v>
      </c>
      <c r="AW249">
        <v>0</v>
      </c>
      <c r="AY249">
        <v>2156292</v>
      </c>
      <c r="BB249">
        <v>0</v>
      </c>
      <c r="BC249">
        <v>0</v>
      </c>
      <c r="BD249">
        <v>1415</v>
      </c>
      <c r="BG249">
        <v>0</v>
      </c>
      <c r="BH249">
        <v>4877</v>
      </c>
      <c r="BI249">
        <v>2150000</v>
      </c>
      <c r="BM249">
        <v>0</v>
      </c>
      <c r="BQ249">
        <v>36106</v>
      </c>
      <c r="BS249">
        <v>21430</v>
      </c>
      <c r="BW249">
        <v>14676</v>
      </c>
      <c r="CF249">
        <v>0</v>
      </c>
      <c r="CL249">
        <v>0</v>
      </c>
      <c r="CN249">
        <v>0</v>
      </c>
      <c r="CO249">
        <v>0</v>
      </c>
      <c r="CQ249">
        <v>4147996</v>
      </c>
      <c r="CS249" s="8">
        <v>12443988</v>
      </c>
      <c r="CT249" s="36">
        <f t="shared" si="18"/>
        <v>712371</v>
      </c>
      <c r="CU249" s="36">
        <f t="shared" si="19"/>
        <v>1210293</v>
      </c>
      <c r="CV249" s="36">
        <f t="shared" si="20"/>
        <v>2189226</v>
      </c>
      <c r="CW249" s="36">
        <f t="shared" si="21"/>
        <v>36106</v>
      </c>
      <c r="CX249" s="36">
        <f t="shared" si="22"/>
        <v>4147996</v>
      </c>
      <c r="CY249" s="4">
        <v>4147996</v>
      </c>
      <c r="CZ249" s="69">
        <f t="shared" si="23"/>
        <v>0</v>
      </c>
    </row>
    <row r="250" spans="1:104" x14ac:dyDescent="0.35">
      <c r="A250" s="15" t="s">
        <v>1246</v>
      </c>
      <c r="B250" t="s">
        <v>1246</v>
      </c>
      <c r="C250">
        <v>552787</v>
      </c>
      <c r="D250">
        <v>552787</v>
      </c>
      <c r="E250">
        <v>0</v>
      </c>
      <c r="F250">
        <v>0</v>
      </c>
      <c r="G250">
        <v>743151</v>
      </c>
      <c r="H250">
        <v>557233</v>
      </c>
      <c r="I250">
        <v>183766</v>
      </c>
      <c r="J250">
        <v>2152</v>
      </c>
      <c r="R250">
        <v>4651</v>
      </c>
      <c r="U250">
        <v>0</v>
      </c>
      <c r="Z250">
        <v>1921</v>
      </c>
      <c r="AA250">
        <v>2730</v>
      </c>
      <c r="AF250">
        <v>0</v>
      </c>
      <c r="AJ250">
        <v>0</v>
      </c>
      <c r="AK250">
        <v>0</v>
      </c>
      <c r="AL250">
        <v>0</v>
      </c>
      <c r="AQ250">
        <v>0</v>
      </c>
      <c r="AR250">
        <v>0</v>
      </c>
      <c r="AT250">
        <v>0</v>
      </c>
      <c r="AU250">
        <v>0</v>
      </c>
      <c r="AV250">
        <v>0</v>
      </c>
      <c r="AW250">
        <v>0</v>
      </c>
      <c r="AY250">
        <v>60217</v>
      </c>
      <c r="BB250">
        <v>0</v>
      </c>
      <c r="BC250">
        <v>9000</v>
      </c>
      <c r="BD250">
        <v>0</v>
      </c>
      <c r="BG250">
        <v>0</v>
      </c>
      <c r="BH250">
        <v>2217</v>
      </c>
      <c r="BI250">
        <v>0</v>
      </c>
      <c r="BJ250">
        <v>49000</v>
      </c>
      <c r="BM250">
        <v>0</v>
      </c>
      <c r="BQ250">
        <v>124992</v>
      </c>
      <c r="BS250">
        <v>75569</v>
      </c>
      <c r="BW250">
        <v>41931</v>
      </c>
      <c r="BZ250">
        <v>4971</v>
      </c>
      <c r="CB250">
        <v>770</v>
      </c>
      <c r="CC250">
        <v>1750</v>
      </c>
      <c r="CF250">
        <v>0</v>
      </c>
      <c r="CL250">
        <v>0</v>
      </c>
      <c r="CN250">
        <v>0</v>
      </c>
      <c r="CO250">
        <v>0</v>
      </c>
      <c r="CQ250">
        <v>1485799</v>
      </c>
      <c r="CS250" s="8">
        <v>4457394</v>
      </c>
      <c r="CT250" s="36">
        <f t="shared" si="18"/>
        <v>552787</v>
      </c>
      <c r="CU250" s="36">
        <f t="shared" si="19"/>
        <v>743151</v>
      </c>
      <c r="CV250" s="36">
        <f t="shared" si="20"/>
        <v>64868</v>
      </c>
      <c r="CW250" s="36">
        <f t="shared" si="21"/>
        <v>124992</v>
      </c>
      <c r="CX250" s="36">
        <f t="shared" si="22"/>
        <v>1485798</v>
      </c>
      <c r="CY250" s="4">
        <v>1485799</v>
      </c>
      <c r="CZ250" s="69">
        <f t="shared" si="23"/>
        <v>-1</v>
      </c>
    </row>
    <row r="251" spans="1:104" x14ac:dyDescent="0.35">
      <c r="A251" s="15" t="s">
        <v>1249</v>
      </c>
      <c r="B251" t="s">
        <v>1249</v>
      </c>
      <c r="C251">
        <v>8675395</v>
      </c>
      <c r="D251">
        <v>7427150</v>
      </c>
      <c r="E251">
        <v>469231</v>
      </c>
      <c r="F251">
        <v>779015</v>
      </c>
      <c r="G251">
        <v>5867054</v>
      </c>
      <c r="H251">
        <v>3126719</v>
      </c>
      <c r="I251">
        <v>2738011</v>
      </c>
      <c r="J251">
        <v>2324</v>
      </c>
      <c r="K251">
        <v>1600000</v>
      </c>
      <c r="Q251">
        <v>1600000</v>
      </c>
      <c r="R251">
        <v>794280</v>
      </c>
      <c r="U251">
        <v>153432</v>
      </c>
      <c r="AA251">
        <v>865</v>
      </c>
      <c r="AB251">
        <v>267</v>
      </c>
      <c r="AF251">
        <v>127773</v>
      </c>
      <c r="AI251">
        <v>6770</v>
      </c>
      <c r="AJ251">
        <v>73884</v>
      </c>
      <c r="AK251">
        <v>14547</v>
      </c>
      <c r="AL251">
        <v>15654</v>
      </c>
      <c r="AQ251">
        <v>16088</v>
      </c>
      <c r="AR251">
        <v>25000</v>
      </c>
      <c r="AT251">
        <v>217406</v>
      </c>
      <c r="AU251">
        <v>57129</v>
      </c>
      <c r="AV251">
        <v>85464</v>
      </c>
      <c r="AY251">
        <v>4464840</v>
      </c>
      <c r="BA251">
        <v>4756</v>
      </c>
      <c r="BB251">
        <v>0</v>
      </c>
      <c r="BC251">
        <v>0</v>
      </c>
      <c r="BD251">
        <v>50000</v>
      </c>
      <c r="BG251">
        <v>0</v>
      </c>
      <c r="BH251">
        <v>2660</v>
      </c>
      <c r="BI251">
        <v>4342037</v>
      </c>
      <c r="BJ251">
        <v>49000</v>
      </c>
      <c r="BM251">
        <v>0</v>
      </c>
      <c r="BN251">
        <v>16387</v>
      </c>
      <c r="BQ251">
        <v>1102283</v>
      </c>
      <c r="BS251">
        <v>257160</v>
      </c>
      <c r="BV251">
        <v>195730</v>
      </c>
      <c r="BW251">
        <v>615182</v>
      </c>
      <c r="BY251">
        <v>32461</v>
      </c>
      <c r="CC251">
        <v>1750</v>
      </c>
      <c r="CD251">
        <v>14990</v>
      </c>
      <c r="CE251">
        <v>14990</v>
      </c>
      <c r="CF251">
        <v>0</v>
      </c>
      <c r="CL251">
        <v>0</v>
      </c>
      <c r="CN251">
        <v>0</v>
      </c>
      <c r="CO251">
        <v>0</v>
      </c>
      <c r="CQ251">
        <v>22518842</v>
      </c>
      <c r="CS251" s="8">
        <v>67556526</v>
      </c>
      <c r="CT251" s="36">
        <f t="shared" si="18"/>
        <v>8675395</v>
      </c>
      <c r="CU251" s="36">
        <f t="shared" si="19"/>
        <v>5867054</v>
      </c>
      <c r="CV251" s="36">
        <f t="shared" si="20"/>
        <v>6859120</v>
      </c>
      <c r="CW251" s="36">
        <f t="shared" si="21"/>
        <v>1117273</v>
      </c>
      <c r="CX251" s="36">
        <f t="shared" si="22"/>
        <v>22518842</v>
      </c>
      <c r="CY251" s="4">
        <v>22518842</v>
      </c>
      <c r="CZ251" s="69">
        <f t="shared" si="23"/>
        <v>0</v>
      </c>
    </row>
    <row r="252" spans="1:104" x14ac:dyDescent="0.35">
      <c r="A252" s="15" t="s">
        <v>1252</v>
      </c>
      <c r="B252" t="s">
        <v>1252</v>
      </c>
      <c r="C252">
        <v>51636937</v>
      </c>
      <c r="D252">
        <v>42464844</v>
      </c>
      <c r="E252">
        <v>5387394</v>
      </c>
      <c r="F252">
        <v>3784699</v>
      </c>
      <c r="G252">
        <v>44047576</v>
      </c>
      <c r="H252">
        <v>24743328</v>
      </c>
      <c r="I252">
        <v>19161920</v>
      </c>
      <c r="J252">
        <v>142328</v>
      </c>
      <c r="K252">
        <v>22740</v>
      </c>
      <c r="Q252">
        <v>22740</v>
      </c>
      <c r="R252">
        <v>5193428</v>
      </c>
      <c r="U252">
        <v>987326</v>
      </c>
      <c r="Z252">
        <v>17718</v>
      </c>
      <c r="AA252">
        <v>21844</v>
      </c>
      <c r="AB252">
        <v>3584</v>
      </c>
      <c r="AF252">
        <v>1302</v>
      </c>
      <c r="AJ252">
        <v>81883</v>
      </c>
      <c r="AK252">
        <v>0</v>
      </c>
      <c r="AL252">
        <v>70612</v>
      </c>
      <c r="AQ252">
        <v>40221</v>
      </c>
      <c r="AR252">
        <v>616958</v>
      </c>
      <c r="AT252">
        <v>1739248</v>
      </c>
      <c r="AU252">
        <v>245305</v>
      </c>
      <c r="AV252">
        <v>1367428</v>
      </c>
      <c r="AY252">
        <v>16783223</v>
      </c>
      <c r="AZ252">
        <v>11158</v>
      </c>
      <c r="BA252">
        <v>6977</v>
      </c>
      <c r="BB252">
        <v>0</v>
      </c>
      <c r="BC252">
        <v>448048</v>
      </c>
      <c r="BD252">
        <v>8372</v>
      </c>
      <c r="BG252">
        <v>0</v>
      </c>
      <c r="BH252">
        <v>7083686</v>
      </c>
      <c r="BI252">
        <v>8877415</v>
      </c>
      <c r="BJ252">
        <v>343000</v>
      </c>
      <c r="BK252">
        <v>2407</v>
      </c>
      <c r="BM252">
        <v>0</v>
      </c>
      <c r="BN252">
        <v>1580</v>
      </c>
      <c r="BP252">
        <v>581</v>
      </c>
      <c r="BQ252">
        <v>4308001</v>
      </c>
      <c r="BS252">
        <v>2280750</v>
      </c>
      <c r="BV252">
        <v>233774</v>
      </c>
      <c r="BW252">
        <v>528728</v>
      </c>
      <c r="BX252">
        <v>727335</v>
      </c>
      <c r="BY252">
        <v>305357</v>
      </c>
      <c r="BZ252">
        <v>204762</v>
      </c>
      <c r="CA252">
        <v>9469</v>
      </c>
      <c r="CC252">
        <v>17826</v>
      </c>
      <c r="CD252">
        <v>98977</v>
      </c>
      <c r="CE252">
        <v>98977</v>
      </c>
      <c r="CF252">
        <v>3085000</v>
      </c>
      <c r="CI252">
        <v>250000</v>
      </c>
      <c r="CL252">
        <v>0</v>
      </c>
      <c r="CM252">
        <v>337500</v>
      </c>
      <c r="CN252">
        <v>1260000</v>
      </c>
      <c r="CO252">
        <v>562500</v>
      </c>
      <c r="CP252">
        <v>675000</v>
      </c>
      <c r="CQ252">
        <v>125175883</v>
      </c>
      <c r="CS252" s="8">
        <v>375527649</v>
      </c>
      <c r="CT252" s="36">
        <f t="shared" si="18"/>
        <v>51636937</v>
      </c>
      <c r="CU252" s="36">
        <f t="shared" si="19"/>
        <v>44047576</v>
      </c>
      <c r="CV252" s="36">
        <f t="shared" si="20"/>
        <v>21999391</v>
      </c>
      <c r="CW252" s="36">
        <f t="shared" si="21"/>
        <v>7491978</v>
      </c>
      <c r="CX252" s="36">
        <f t="shared" si="22"/>
        <v>125175882</v>
      </c>
      <c r="CY252" s="4">
        <v>125175883</v>
      </c>
      <c r="CZ252" s="69">
        <f t="shared" si="23"/>
        <v>-1</v>
      </c>
    </row>
    <row r="253" spans="1:104" x14ac:dyDescent="0.35">
      <c r="A253" s="15" t="s">
        <v>1257</v>
      </c>
      <c r="B253" t="s">
        <v>1257</v>
      </c>
      <c r="C253">
        <v>24554549</v>
      </c>
      <c r="D253">
        <v>21462852</v>
      </c>
      <c r="E253">
        <v>1015036</v>
      </c>
      <c r="F253">
        <v>2076661</v>
      </c>
      <c r="G253">
        <v>28509444</v>
      </c>
      <c r="H253">
        <v>17710002</v>
      </c>
      <c r="I253">
        <v>10400190</v>
      </c>
      <c r="J253">
        <v>399250</v>
      </c>
      <c r="K253">
        <v>12160</v>
      </c>
      <c r="O253">
        <v>12160</v>
      </c>
      <c r="Q253">
        <v>0</v>
      </c>
      <c r="R253">
        <v>1483702</v>
      </c>
      <c r="U253">
        <v>531655</v>
      </c>
      <c r="Z253">
        <v>10904</v>
      </c>
      <c r="AA253">
        <v>1539</v>
      </c>
      <c r="AB253">
        <v>10751</v>
      </c>
      <c r="AF253">
        <v>0</v>
      </c>
      <c r="AI253">
        <v>11295</v>
      </c>
      <c r="AJ253">
        <v>4562</v>
      </c>
      <c r="AK253">
        <v>2801</v>
      </c>
      <c r="AL253">
        <v>22085</v>
      </c>
      <c r="AQ253">
        <v>0</v>
      </c>
      <c r="AR253">
        <v>441951</v>
      </c>
      <c r="AT253">
        <v>108703</v>
      </c>
      <c r="AU253">
        <v>159961</v>
      </c>
      <c r="AV253">
        <v>170929</v>
      </c>
      <c r="AW253">
        <v>6566</v>
      </c>
      <c r="AY253">
        <v>2406589</v>
      </c>
      <c r="AZ253">
        <v>0</v>
      </c>
      <c r="BA253">
        <v>6977</v>
      </c>
      <c r="BB253">
        <v>6884</v>
      </c>
      <c r="BC253">
        <v>2088000</v>
      </c>
      <c r="BD253">
        <v>134508</v>
      </c>
      <c r="BF253">
        <v>1964</v>
      </c>
      <c r="BG253">
        <v>0</v>
      </c>
      <c r="BH253">
        <v>33999</v>
      </c>
      <c r="BI253">
        <v>9542</v>
      </c>
      <c r="BJ253">
        <v>98000</v>
      </c>
      <c r="BM253">
        <v>0</v>
      </c>
      <c r="BN253">
        <v>26715</v>
      </c>
      <c r="BQ253">
        <v>3172448</v>
      </c>
      <c r="BS253">
        <v>408975</v>
      </c>
      <c r="BU253">
        <v>238</v>
      </c>
      <c r="BV253">
        <v>505289</v>
      </c>
      <c r="BW253">
        <v>1968112</v>
      </c>
      <c r="BY253">
        <v>110039</v>
      </c>
      <c r="CA253">
        <v>9986</v>
      </c>
      <c r="CB253">
        <v>66459</v>
      </c>
      <c r="CC253">
        <v>103351</v>
      </c>
      <c r="CD253">
        <v>0</v>
      </c>
      <c r="CE253">
        <v>0</v>
      </c>
      <c r="CF253">
        <v>0</v>
      </c>
      <c r="CL253">
        <v>0</v>
      </c>
      <c r="CM253">
        <v>0</v>
      </c>
      <c r="CN253">
        <v>0</v>
      </c>
      <c r="CO253">
        <v>0</v>
      </c>
      <c r="CP253">
        <v>0</v>
      </c>
      <c r="CQ253">
        <v>60138891</v>
      </c>
      <c r="CS253" s="8">
        <v>180416674</v>
      </c>
      <c r="CT253" s="36">
        <f t="shared" si="18"/>
        <v>24554549</v>
      </c>
      <c r="CU253" s="36">
        <f t="shared" si="19"/>
        <v>28509444</v>
      </c>
      <c r="CV253" s="36">
        <f t="shared" si="20"/>
        <v>3902451</v>
      </c>
      <c r="CW253" s="36">
        <f t="shared" si="21"/>
        <v>3172448</v>
      </c>
      <c r="CX253" s="36">
        <f t="shared" si="22"/>
        <v>60138892</v>
      </c>
      <c r="CY253" s="4">
        <v>60138891</v>
      </c>
      <c r="CZ253" s="69">
        <f t="shared" si="23"/>
        <v>1</v>
      </c>
    </row>
    <row r="254" spans="1:104" x14ac:dyDescent="0.35">
      <c r="A254" s="15" t="s">
        <v>1262</v>
      </c>
      <c r="B254" t="s">
        <v>1262</v>
      </c>
      <c r="C254">
        <v>86671044</v>
      </c>
      <c r="D254">
        <v>73044742</v>
      </c>
      <c r="E254">
        <v>7557065</v>
      </c>
      <c r="F254">
        <v>6069237</v>
      </c>
      <c r="G254">
        <v>69999634</v>
      </c>
      <c r="H254">
        <v>46131473</v>
      </c>
      <c r="I254">
        <v>23525931</v>
      </c>
      <c r="J254">
        <v>342230</v>
      </c>
      <c r="K254">
        <v>29291760</v>
      </c>
      <c r="Q254">
        <v>29291760</v>
      </c>
      <c r="R254">
        <v>15148422</v>
      </c>
      <c r="U254">
        <v>249068</v>
      </c>
      <c r="Z254">
        <v>4647</v>
      </c>
      <c r="AA254">
        <v>5809</v>
      </c>
      <c r="AB254">
        <v>0</v>
      </c>
      <c r="AF254">
        <v>996182</v>
      </c>
      <c r="AJ254">
        <v>1416934</v>
      </c>
      <c r="AK254">
        <v>0</v>
      </c>
      <c r="AL254">
        <v>194304</v>
      </c>
      <c r="AQ254">
        <v>256051</v>
      </c>
      <c r="AR254">
        <v>1581883</v>
      </c>
      <c r="AS254">
        <v>10</v>
      </c>
      <c r="AT254">
        <v>5869964</v>
      </c>
      <c r="AU254">
        <v>113104</v>
      </c>
      <c r="AV254">
        <v>4273214</v>
      </c>
      <c r="AW254">
        <v>187254</v>
      </c>
      <c r="AY254">
        <v>13222602</v>
      </c>
      <c r="AZ254">
        <v>11158</v>
      </c>
      <c r="BA254">
        <v>5233</v>
      </c>
      <c r="BB254">
        <v>1056</v>
      </c>
      <c r="BC254">
        <v>144347</v>
      </c>
      <c r="BD254">
        <v>97548</v>
      </c>
      <c r="BF254">
        <v>29374</v>
      </c>
      <c r="BG254">
        <v>0</v>
      </c>
      <c r="BH254">
        <v>11207716</v>
      </c>
      <c r="BJ254">
        <v>1715000</v>
      </c>
      <c r="BM254">
        <v>0</v>
      </c>
      <c r="BN254">
        <v>0</v>
      </c>
      <c r="BP254">
        <v>11171</v>
      </c>
      <c r="BQ254">
        <v>10141838</v>
      </c>
      <c r="BS254">
        <v>4076218</v>
      </c>
      <c r="BV254">
        <v>625537</v>
      </c>
      <c r="BW254">
        <v>4553477</v>
      </c>
      <c r="BX254">
        <v>881687</v>
      </c>
      <c r="BY254">
        <v>0</v>
      </c>
      <c r="CA254">
        <v>4919</v>
      </c>
      <c r="CD254">
        <v>565584</v>
      </c>
      <c r="CE254">
        <v>565584</v>
      </c>
      <c r="CF254">
        <v>9198000</v>
      </c>
      <c r="CI254">
        <v>750000</v>
      </c>
      <c r="CL254">
        <v>0</v>
      </c>
      <c r="CM254">
        <v>1631250</v>
      </c>
      <c r="CN254">
        <v>2294250</v>
      </c>
      <c r="CO254">
        <v>1260000</v>
      </c>
      <c r="CP254">
        <v>3262500</v>
      </c>
      <c r="CQ254">
        <v>234238884</v>
      </c>
      <c r="CS254" s="8">
        <v>702716655</v>
      </c>
      <c r="CT254" s="36">
        <f t="shared" si="18"/>
        <v>86671044</v>
      </c>
      <c r="CU254" s="36">
        <f t="shared" si="19"/>
        <v>69999634</v>
      </c>
      <c r="CV254" s="36">
        <f t="shared" si="20"/>
        <v>57662784</v>
      </c>
      <c r="CW254" s="36">
        <f t="shared" si="21"/>
        <v>19905422</v>
      </c>
      <c r="CX254" s="36">
        <f t="shared" si="22"/>
        <v>234238884</v>
      </c>
      <c r="CY254" s="4">
        <v>234238884</v>
      </c>
      <c r="CZ254" s="69">
        <f t="shared" si="23"/>
        <v>0</v>
      </c>
    </row>
    <row r="255" spans="1:104" x14ac:dyDescent="0.35">
      <c r="A255" s="15" t="s">
        <v>1264</v>
      </c>
      <c r="B255" t="s">
        <v>1264</v>
      </c>
      <c r="C255">
        <v>8570785</v>
      </c>
      <c r="D255">
        <v>7808208</v>
      </c>
      <c r="E255">
        <v>127937</v>
      </c>
      <c r="F255">
        <v>634641</v>
      </c>
      <c r="G255">
        <v>5095335</v>
      </c>
      <c r="H255">
        <v>2536107</v>
      </c>
      <c r="I255">
        <v>2547371</v>
      </c>
      <c r="J255">
        <v>11858</v>
      </c>
      <c r="K255">
        <v>1600000</v>
      </c>
      <c r="Q255">
        <v>1600000</v>
      </c>
      <c r="R255">
        <v>1433739</v>
      </c>
      <c r="U255">
        <v>141866</v>
      </c>
      <c r="Z255">
        <v>0</v>
      </c>
      <c r="AA255">
        <v>22316</v>
      </c>
      <c r="AF255">
        <v>174847</v>
      </c>
      <c r="AJ255">
        <v>165813</v>
      </c>
      <c r="AK255">
        <v>3955</v>
      </c>
      <c r="AL255">
        <v>19690</v>
      </c>
      <c r="AQ255">
        <v>0</v>
      </c>
      <c r="AR255">
        <v>150000</v>
      </c>
      <c r="AT255">
        <v>543515</v>
      </c>
      <c r="AU255">
        <v>40806</v>
      </c>
      <c r="AV255">
        <v>170929</v>
      </c>
      <c r="AY255">
        <v>957868</v>
      </c>
      <c r="BB255">
        <v>0</v>
      </c>
      <c r="BC255">
        <v>800000</v>
      </c>
      <c r="BD255">
        <v>100000</v>
      </c>
      <c r="BG255">
        <v>0</v>
      </c>
      <c r="BH255">
        <v>8868</v>
      </c>
      <c r="BI255">
        <v>0</v>
      </c>
      <c r="BJ255">
        <v>49000</v>
      </c>
      <c r="BM255">
        <v>0</v>
      </c>
      <c r="BN255">
        <v>0</v>
      </c>
      <c r="BP255">
        <v>0</v>
      </c>
      <c r="BQ255">
        <v>400902</v>
      </c>
      <c r="BS255">
        <v>139859</v>
      </c>
      <c r="BU255">
        <v>1959</v>
      </c>
      <c r="BW255">
        <v>192884</v>
      </c>
      <c r="BX255">
        <v>66200</v>
      </c>
      <c r="CD255">
        <v>14140</v>
      </c>
      <c r="CE255">
        <v>14140</v>
      </c>
      <c r="CF255">
        <v>0</v>
      </c>
      <c r="CL255">
        <v>0</v>
      </c>
      <c r="CN255">
        <v>0</v>
      </c>
      <c r="CO255">
        <v>0</v>
      </c>
      <c r="CQ255">
        <v>18072770</v>
      </c>
      <c r="CS255" s="8">
        <v>54218308</v>
      </c>
      <c r="CT255" s="36">
        <f t="shared" si="18"/>
        <v>8570785</v>
      </c>
      <c r="CU255" s="36">
        <f t="shared" si="19"/>
        <v>5095335</v>
      </c>
      <c r="CV255" s="36">
        <f t="shared" si="20"/>
        <v>3991607</v>
      </c>
      <c r="CW255" s="36">
        <f t="shared" si="21"/>
        <v>415042</v>
      </c>
      <c r="CX255" s="36">
        <f t="shared" si="22"/>
        <v>18072769</v>
      </c>
      <c r="CY255" s="4">
        <v>18072770</v>
      </c>
      <c r="CZ255" s="69">
        <f t="shared" si="23"/>
        <v>-1</v>
      </c>
    </row>
    <row r="256" spans="1:104" x14ac:dyDescent="0.35">
      <c r="A256" s="15" t="s">
        <v>1269</v>
      </c>
      <c r="B256" t="s">
        <v>1269</v>
      </c>
      <c r="C256">
        <v>131161218</v>
      </c>
      <c r="D256">
        <v>107139929</v>
      </c>
      <c r="E256">
        <v>13859469</v>
      </c>
      <c r="F256">
        <v>10161821</v>
      </c>
      <c r="G256">
        <v>121517599</v>
      </c>
      <c r="H256">
        <v>78834344</v>
      </c>
      <c r="I256">
        <v>42449818</v>
      </c>
      <c r="J256">
        <v>233436</v>
      </c>
      <c r="K256">
        <v>19715240</v>
      </c>
      <c r="Q256">
        <v>19715240</v>
      </c>
      <c r="R256">
        <v>14822733</v>
      </c>
      <c r="U256">
        <v>1414543</v>
      </c>
      <c r="Z256">
        <v>12267</v>
      </c>
      <c r="AA256">
        <v>82957</v>
      </c>
      <c r="AB256">
        <v>2886</v>
      </c>
      <c r="AF256">
        <v>1183581</v>
      </c>
      <c r="AG256">
        <v>334272</v>
      </c>
      <c r="AH256">
        <v>1883335</v>
      </c>
      <c r="AJ256">
        <v>1273288</v>
      </c>
      <c r="AK256">
        <v>52393</v>
      </c>
      <c r="AL256">
        <v>161034</v>
      </c>
      <c r="AM256">
        <v>6807</v>
      </c>
      <c r="AQ256">
        <v>252700</v>
      </c>
      <c r="AR256">
        <v>2407263</v>
      </c>
      <c r="AS256">
        <v>0</v>
      </c>
      <c r="AT256">
        <v>3695903</v>
      </c>
      <c r="AU256">
        <v>692076</v>
      </c>
      <c r="AV256">
        <v>1367428</v>
      </c>
      <c r="AY256">
        <v>36228088</v>
      </c>
      <c r="AZ256">
        <v>22317</v>
      </c>
      <c r="BA256">
        <v>251698</v>
      </c>
      <c r="BB256">
        <v>1580</v>
      </c>
      <c r="BC256">
        <v>809445</v>
      </c>
      <c r="BD256">
        <v>78890</v>
      </c>
      <c r="BF256">
        <v>56081</v>
      </c>
      <c r="BG256">
        <v>0</v>
      </c>
      <c r="BH256">
        <v>21335580</v>
      </c>
      <c r="BI256">
        <v>13061838</v>
      </c>
      <c r="BJ256">
        <v>588000</v>
      </c>
      <c r="BK256">
        <v>0</v>
      </c>
      <c r="BM256">
        <v>0</v>
      </c>
      <c r="BN256">
        <v>0</v>
      </c>
      <c r="BP256">
        <v>22659</v>
      </c>
      <c r="BQ256">
        <v>15624999</v>
      </c>
      <c r="BS256">
        <v>5419218</v>
      </c>
      <c r="BU256">
        <v>8852</v>
      </c>
      <c r="BV256">
        <v>1257321</v>
      </c>
      <c r="BW256">
        <v>6244698</v>
      </c>
      <c r="BX256">
        <v>1850710</v>
      </c>
      <c r="BY256">
        <v>716351</v>
      </c>
      <c r="BZ256">
        <v>396</v>
      </c>
      <c r="CA256">
        <v>123158</v>
      </c>
      <c r="CC256">
        <v>4296</v>
      </c>
      <c r="CD256">
        <v>527879</v>
      </c>
      <c r="CE256">
        <v>527879</v>
      </c>
      <c r="CF256">
        <v>13567250</v>
      </c>
      <c r="CI256">
        <v>500000</v>
      </c>
      <c r="CL256">
        <v>0</v>
      </c>
      <c r="CM256">
        <v>2503500</v>
      </c>
      <c r="CN256">
        <v>4173750</v>
      </c>
      <c r="CO256">
        <v>1410000</v>
      </c>
      <c r="CP256">
        <v>4980000</v>
      </c>
      <c r="CQ256">
        <v>353165005</v>
      </c>
      <c r="CS256" s="8">
        <v>1059495018</v>
      </c>
      <c r="CT256" s="36">
        <f t="shared" si="18"/>
        <v>131161218</v>
      </c>
      <c r="CU256" s="36">
        <f t="shared" si="19"/>
        <v>121517599</v>
      </c>
      <c r="CV256" s="36">
        <f t="shared" si="20"/>
        <v>70766061</v>
      </c>
      <c r="CW256" s="36">
        <f t="shared" si="21"/>
        <v>29720128</v>
      </c>
      <c r="CX256" s="36">
        <f t="shared" si="22"/>
        <v>353165006</v>
      </c>
      <c r="CY256" s="4">
        <v>353165005</v>
      </c>
      <c r="CZ256" s="69">
        <f t="shared" si="23"/>
        <v>1</v>
      </c>
    </row>
    <row r="257" spans="1:104" x14ac:dyDescent="0.35">
      <c r="A257" s="15" t="s">
        <v>1275</v>
      </c>
      <c r="B257" t="s">
        <v>1275</v>
      </c>
      <c r="C257">
        <v>129959563</v>
      </c>
      <c r="D257">
        <v>108362535</v>
      </c>
      <c r="E257">
        <v>12174186</v>
      </c>
      <c r="F257">
        <v>9422842</v>
      </c>
      <c r="G257">
        <v>120451080</v>
      </c>
      <c r="H257">
        <v>87394640</v>
      </c>
      <c r="I257">
        <v>32836088</v>
      </c>
      <c r="J257">
        <v>220352</v>
      </c>
      <c r="K257">
        <v>0</v>
      </c>
      <c r="N257">
        <v>0</v>
      </c>
      <c r="Q257">
        <v>0</v>
      </c>
      <c r="R257">
        <v>12902347</v>
      </c>
      <c r="S257">
        <v>853</v>
      </c>
      <c r="U257">
        <v>852562</v>
      </c>
      <c r="Z257">
        <v>11525</v>
      </c>
      <c r="AA257">
        <v>11543</v>
      </c>
      <c r="AB257">
        <v>4104</v>
      </c>
      <c r="AF257">
        <v>2408354</v>
      </c>
      <c r="AG257">
        <v>0</v>
      </c>
      <c r="AJ257">
        <v>2039807</v>
      </c>
      <c r="AK257">
        <v>62331</v>
      </c>
      <c r="AL257">
        <v>60428</v>
      </c>
      <c r="AP257">
        <v>40514</v>
      </c>
      <c r="AQ257">
        <v>273501</v>
      </c>
      <c r="AR257">
        <v>1338080</v>
      </c>
      <c r="AT257">
        <v>3043685</v>
      </c>
      <c r="AU257">
        <v>362061</v>
      </c>
      <c r="AV257">
        <v>2392999</v>
      </c>
      <c r="AW257">
        <v>0</v>
      </c>
      <c r="AY257">
        <v>31794790</v>
      </c>
      <c r="AZ257">
        <v>55792</v>
      </c>
      <c r="BA257">
        <v>147460</v>
      </c>
      <c r="BB257">
        <v>4211</v>
      </c>
      <c r="BC257">
        <v>3931178</v>
      </c>
      <c r="BD257">
        <v>185888</v>
      </c>
      <c r="BF257">
        <v>47134</v>
      </c>
      <c r="BG257">
        <v>0</v>
      </c>
      <c r="BH257">
        <v>16094460</v>
      </c>
      <c r="BI257">
        <v>11136268</v>
      </c>
      <c r="BJ257">
        <v>0</v>
      </c>
      <c r="BK257">
        <v>33828</v>
      </c>
      <c r="BL257">
        <v>61388</v>
      </c>
      <c r="BM257">
        <v>34105</v>
      </c>
      <c r="BN257">
        <v>0</v>
      </c>
      <c r="BP257">
        <v>63077</v>
      </c>
      <c r="BQ257">
        <v>15885927</v>
      </c>
      <c r="BS257">
        <v>8746655</v>
      </c>
      <c r="BT257">
        <v>5239</v>
      </c>
      <c r="BU257">
        <v>8632</v>
      </c>
      <c r="BV257">
        <v>3030063</v>
      </c>
      <c r="BW257">
        <v>3072081</v>
      </c>
      <c r="BX257">
        <v>46281</v>
      </c>
      <c r="BY257">
        <v>824189</v>
      </c>
      <c r="CA257">
        <v>152788</v>
      </c>
      <c r="CD257">
        <v>523165</v>
      </c>
      <c r="CE257">
        <v>523165</v>
      </c>
      <c r="CF257">
        <v>37045086</v>
      </c>
      <c r="CG257">
        <v>900000</v>
      </c>
      <c r="CI257">
        <v>375000</v>
      </c>
      <c r="CL257">
        <v>1440000</v>
      </c>
      <c r="CM257">
        <v>7832977</v>
      </c>
      <c r="CN257">
        <v>6573680</v>
      </c>
      <c r="CO257">
        <v>4500000</v>
      </c>
      <c r="CP257">
        <v>15423430</v>
      </c>
      <c r="CQ257">
        <v>348561958</v>
      </c>
      <c r="CS257" s="8">
        <v>1045685875</v>
      </c>
      <c r="CT257" s="36">
        <f t="shared" si="18"/>
        <v>129959563</v>
      </c>
      <c r="CU257" s="36">
        <f t="shared" si="19"/>
        <v>120451080</v>
      </c>
      <c r="CV257" s="36">
        <f t="shared" si="20"/>
        <v>44697137</v>
      </c>
      <c r="CW257" s="36">
        <f t="shared" si="21"/>
        <v>53454178</v>
      </c>
      <c r="CX257" s="36">
        <f t="shared" si="22"/>
        <v>348561958</v>
      </c>
      <c r="CY257" s="4">
        <v>348561958</v>
      </c>
      <c r="CZ257" s="69">
        <f t="shared" si="23"/>
        <v>0</v>
      </c>
    </row>
    <row r="258" spans="1:104" x14ac:dyDescent="0.35">
      <c r="A258" s="15" t="s">
        <v>1278</v>
      </c>
      <c r="B258" t="s">
        <v>1278</v>
      </c>
      <c r="C258">
        <v>85545567</v>
      </c>
      <c r="D258">
        <v>68310848</v>
      </c>
      <c r="E258">
        <v>8613998</v>
      </c>
      <c r="F258">
        <v>8620722</v>
      </c>
      <c r="G258">
        <v>96727452</v>
      </c>
      <c r="H258">
        <v>29369554</v>
      </c>
      <c r="I258">
        <v>67133970</v>
      </c>
      <c r="J258">
        <v>223928</v>
      </c>
      <c r="K258">
        <v>20803220</v>
      </c>
      <c r="Q258">
        <v>20803220</v>
      </c>
      <c r="R258">
        <v>5777828</v>
      </c>
      <c r="U258">
        <v>858688</v>
      </c>
      <c r="Z258">
        <v>19209</v>
      </c>
      <c r="AA258">
        <v>9308</v>
      </c>
      <c r="AB258">
        <v>1026</v>
      </c>
      <c r="AF258">
        <v>2205765</v>
      </c>
      <c r="AJ258">
        <v>875683</v>
      </c>
      <c r="AK258">
        <v>37274</v>
      </c>
      <c r="AL258">
        <v>162952</v>
      </c>
      <c r="AP258">
        <v>0</v>
      </c>
      <c r="AQ258">
        <v>104574</v>
      </c>
      <c r="AR258">
        <v>796611</v>
      </c>
      <c r="AT258">
        <v>108703</v>
      </c>
      <c r="AU258">
        <v>489230</v>
      </c>
      <c r="AV258">
        <v>85464</v>
      </c>
      <c r="AW258">
        <v>23340</v>
      </c>
      <c r="AY258">
        <v>24028042</v>
      </c>
      <c r="AZ258">
        <v>23056</v>
      </c>
      <c r="BA258">
        <v>20930</v>
      </c>
      <c r="BB258">
        <v>22078</v>
      </c>
      <c r="BC258">
        <v>2589268</v>
      </c>
      <c r="BD258">
        <v>156435</v>
      </c>
      <c r="BF258">
        <v>2619</v>
      </c>
      <c r="BG258">
        <v>8296</v>
      </c>
      <c r="BH258">
        <v>8099363</v>
      </c>
      <c r="BI258">
        <v>11861949</v>
      </c>
      <c r="BJ258">
        <v>1120715</v>
      </c>
      <c r="BK258">
        <v>22226</v>
      </c>
      <c r="BL258">
        <v>10231</v>
      </c>
      <c r="BM258">
        <v>13368</v>
      </c>
      <c r="BP258">
        <v>77507</v>
      </c>
      <c r="BQ258">
        <v>12313143</v>
      </c>
      <c r="BS258">
        <v>5070868</v>
      </c>
      <c r="BT258">
        <v>11752</v>
      </c>
      <c r="BU258">
        <v>40316</v>
      </c>
      <c r="BV258">
        <v>1689833</v>
      </c>
      <c r="BW258">
        <v>5050416</v>
      </c>
      <c r="BX258">
        <v>106614</v>
      </c>
      <c r="BY258">
        <v>248412</v>
      </c>
      <c r="CA258">
        <v>94933</v>
      </c>
      <c r="CD258">
        <v>386483</v>
      </c>
      <c r="CE258">
        <v>386483</v>
      </c>
      <c r="CF258">
        <v>8612697</v>
      </c>
      <c r="CG258">
        <v>83624</v>
      </c>
      <c r="CI258">
        <v>538645</v>
      </c>
      <c r="CJ258">
        <v>27241</v>
      </c>
      <c r="CL258">
        <v>0</v>
      </c>
      <c r="CM258">
        <v>1762500</v>
      </c>
      <c r="CN258">
        <v>1890000</v>
      </c>
      <c r="CO258">
        <v>768750</v>
      </c>
      <c r="CP258">
        <v>3541937</v>
      </c>
      <c r="CQ258">
        <v>254194432</v>
      </c>
      <c r="CS258" s="8">
        <v>762583296</v>
      </c>
      <c r="CT258" s="36">
        <f t="shared" si="18"/>
        <v>85545567</v>
      </c>
      <c r="CU258" s="36">
        <f t="shared" si="19"/>
        <v>96727452</v>
      </c>
      <c r="CV258" s="36">
        <f t="shared" si="20"/>
        <v>50609090</v>
      </c>
      <c r="CW258" s="36">
        <f t="shared" si="21"/>
        <v>21312323</v>
      </c>
      <c r="CX258" s="36">
        <f t="shared" si="22"/>
        <v>254194432</v>
      </c>
      <c r="CY258" s="4">
        <v>254194432</v>
      </c>
      <c r="CZ258" s="69">
        <f t="shared" si="23"/>
        <v>0</v>
      </c>
    </row>
    <row r="259" spans="1:104" x14ac:dyDescent="0.35">
      <c r="A259" s="15" t="s">
        <v>1282</v>
      </c>
      <c r="B259" t="s">
        <v>1282</v>
      </c>
      <c r="C259">
        <v>26817959</v>
      </c>
      <c r="D259">
        <v>20986865</v>
      </c>
      <c r="E259">
        <v>3140568</v>
      </c>
      <c r="F259">
        <v>2690526</v>
      </c>
      <c r="G259">
        <v>28381003</v>
      </c>
      <c r="H259">
        <v>17411201</v>
      </c>
      <c r="I259">
        <v>10949467</v>
      </c>
      <c r="J259">
        <v>20335</v>
      </c>
      <c r="K259">
        <v>7090</v>
      </c>
      <c r="P259">
        <v>0</v>
      </c>
      <c r="Q259">
        <v>7090</v>
      </c>
      <c r="R259">
        <v>9764478</v>
      </c>
      <c r="U259">
        <v>138741</v>
      </c>
      <c r="Z259">
        <v>21807</v>
      </c>
      <c r="AA259">
        <v>19113</v>
      </c>
      <c r="AB259">
        <v>3584</v>
      </c>
      <c r="AF259">
        <v>893492</v>
      </c>
      <c r="AI259">
        <v>4508</v>
      </c>
      <c r="AJ259">
        <v>528801</v>
      </c>
      <c r="AK259">
        <v>24849</v>
      </c>
      <c r="AL259">
        <v>68896</v>
      </c>
      <c r="AQ259">
        <v>0</v>
      </c>
      <c r="AR259">
        <v>270440</v>
      </c>
      <c r="AT259">
        <v>2391467</v>
      </c>
      <c r="AU259">
        <v>318735</v>
      </c>
      <c r="AV259">
        <v>4273095</v>
      </c>
      <c r="AW259">
        <v>6566</v>
      </c>
      <c r="AX259">
        <v>800385</v>
      </c>
      <c r="AY259">
        <v>10719675</v>
      </c>
      <c r="AZ259">
        <v>11158</v>
      </c>
      <c r="BA259">
        <v>1744</v>
      </c>
      <c r="BB259">
        <v>0</v>
      </c>
      <c r="BC259">
        <v>0</v>
      </c>
      <c r="BD259">
        <v>0</v>
      </c>
      <c r="BF259">
        <v>1436</v>
      </c>
      <c r="BG259">
        <v>0</v>
      </c>
      <c r="BH259">
        <v>3411535</v>
      </c>
      <c r="BI259">
        <v>6558800</v>
      </c>
      <c r="BJ259">
        <v>735000</v>
      </c>
      <c r="BM259">
        <v>0</v>
      </c>
      <c r="BQ259">
        <v>6655580</v>
      </c>
      <c r="BS259">
        <v>2803818</v>
      </c>
      <c r="BT259">
        <v>3664</v>
      </c>
      <c r="BV259">
        <v>1369757</v>
      </c>
      <c r="BW259">
        <v>2202768</v>
      </c>
      <c r="BX259">
        <v>18347</v>
      </c>
      <c r="BY259">
        <v>132046</v>
      </c>
      <c r="CA259">
        <v>108891</v>
      </c>
      <c r="CB259">
        <v>2112</v>
      </c>
      <c r="CC259">
        <v>14177</v>
      </c>
      <c r="CD259">
        <v>136683</v>
      </c>
      <c r="CE259">
        <v>136683</v>
      </c>
      <c r="CF259">
        <v>5022000</v>
      </c>
      <c r="CI259">
        <v>0</v>
      </c>
      <c r="CL259">
        <v>0</v>
      </c>
      <c r="CM259">
        <v>1080000</v>
      </c>
      <c r="CN259">
        <v>1092000</v>
      </c>
      <c r="CO259">
        <v>690000</v>
      </c>
      <c r="CP259">
        <v>2160000</v>
      </c>
      <c r="CQ259">
        <v>87504468</v>
      </c>
      <c r="CS259" s="8">
        <v>262513403</v>
      </c>
      <c r="CT259" s="36">
        <f t="shared" ref="CT259:CT322" si="24">C259</f>
        <v>26817959</v>
      </c>
      <c r="CU259" s="36">
        <f t="shared" ref="CU259:CU322" si="25">SUM(G259)</f>
        <v>28381003</v>
      </c>
      <c r="CV259" s="36">
        <f t="shared" ref="CV259:CV322" si="26">SUM(K259,R259,AY259)</f>
        <v>20491243</v>
      </c>
      <c r="CW259" s="36">
        <f t="shared" ref="CW259:CW322" si="27">SUM(BQ259,CD259,CF259)</f>
        <v>11814263</v>
      </c>
      <c r="CX259" s="36">
        <f t="shared" ref="CX259:CX322" si="28">SUM(CT259:CW259)</f>
        <v>87504468</v>
      </c>
      <c r="CY259" s="4">
        <v>87504468</v>
      </c>
      <c r="CZ259" s="69">
        <f t="shared" ref="CZ259:CZ322" si="29">CX259-CY259</f>
        <v>0</v>
      </c>
    </row>
    <row r="260" spans="1:104" x14ac:dyDescent="0.35">
      <c r="A260" s="15" t="s">
        <v>1288</v>
      </c>
      <c r="B260" t="s">
        <v>1288</v>
      </c>
      <c r="C260">
        <v>8203775</v>
      </c>
      <c r="D260">
        <v>7955022</v>
      </c>
      <c r="E260">
        <v>211341</v>
      </c>
      <c r="F260">
        <v>37412</v>
      </c>
      <c r="G260">
        <v>12823571</v>
      </c>
      <c r="H260">
        <v>10924108</v>
      </c>
      <c r="I260">
        <v>1878686</v>
      </c>
      <c r="J260">
        <v>20777</v>
      </c>
      <c r="R260">
        <v>218815</v>
      </c>
      <c r="U260">
        <v>96303</v>
      </c>
      <c r="AF260">
        <v>0</v>
      </c>
      <c r="AJ260">
        <v>60393</v>
      </c>
      <c r="AK260">
        <v>0</v>
      </c>
      <c r="AL260">
        <v>8148</v>
      </c>
      <c r="AQ260">
        <v>0</v>
      </c>
      <c r="AR260">
        <v>0</v>
      </c>
      <c r="AT260">
        <v>0</v>
      </c>
      <c r="AU260">
        <v>22852</v>
      </c>
      <c r="AW260">
        <v>31120</v>
      </c>
      <c r="AY260">
        <v>15265944</v>
      </c>
      <c r="BB260">
        <v>0</v>
      </c>
      <c r="BC260">
        <v>215944</v>
      </c>
      <c r="BD260">
        <v>0</v>
      </c>
      <c r="BG260">
        <v>0</v>
      </c>
      <c r="BH260">
        <v>0</v>
      </c>
      <c r="BI260">
        <v>15050000</v>
      </c>
      <c r="BQ260">
        <v>1263984</v>
      </c>
      <c r="BS260">
        <v>635583</v>
      </c>
      <c r="BV260">
        <v>279864</v>
      </c>
      <c r="BW260">
        <v>262049</v>
      </c>
      <c r="BY260">
        <v>0</v>
      </c>
      <c r="CA260">
        <v>83053</v>
      </c>
      <c r="CB260">
        <v>3434</v>
      </c>
      <c r="CD260">
        <v>0</v>
      </c>
      <c r="CE260">
        <v>0</v>
      </c>
      <c r="CF260">
        <v>0</v>
      </c>
      <c r="CL260">
        <v>0</v>
      </c>
      <c r="CN260">
        <v>0</v>
      </c>
      <c r="CO260">
        <v>0</v>
      </c>
      <c r="CQ260">
        <v>37776088</v>
      </c>
      <c r="CS260" s="8">
        <v>113328266</v>
      </c>
      <c r="CT260" s="36">
        <f t="shared" si="24"/>
        <v>8203775</v>
      </c>
      <c r="CU260" s="36">
        <f t="shared" si="25"/>
        <v>12823571</v>
      </c>
      <c r="CV260" s="36">
        <f t="shared" si="26"/>
        <v>15484759</v>
      </c>
      <c r="CW260" s="36">
        <f t="shared" si="27"/>
        <v>1263984</v>
      </c>
      <c r="CX260" s="36">
        <f t="shared" si="28"/>
        <v>37776089</v>
      </c>
      <c r="CY260" s="4">
        <v>37776088</v>
      </c>
      <c r="CZ260" s="69">
        <f t="shared" si="29"/>
        <v>1</v>
      </c>
    </row>
    <row r="261" spans="1:104" x14ac:dyDescent="0.35">
      <c r="A261" s="15" t="s">
        <v>1290</v>
      </c>
      <c r="B261" t="s">
        <v>1290</v>
      </c>
      <c r="C261">
        <v>25757378</v>
      </c>
      <c r="D261">
        <v>20542066</v>
      </c>
      <c r="E261">
        <v>2915223</v>
      </c>
      <c r="F261">
        <v>2300089</v>
      </c>
      <c r="G261">
        <v>50191889</v>
      </c>
      <c r="H261">
        <v>38849561</v>
      </c>
      <c r="I261">
        <v>11326992</v>
      </c>
      <c r="J261">
        <v>15335</v>
      </c>
      <c r="R261">
        <v>5741102</v>
      </c>
      <c r="U261">
        <v>64672</v>
      </c>
      <c r="Z261">
        <v>1363</v>
      </c>
      <c r="AA261">
        <v>3500</v>
      </c>
      <c r="AF261">
        <v>1933302</v>
      </c>
      <c r="AI261">
        <v>15786</v>
      </c>
      <c r="AJ261">
        <v>86364</v>
      </c>
      <c r="AK261">
        <v>2071</v>
      </c>
      <c r="AL261">
        <v>16898</v>
      </c>
      <c r="AP261">
        <v>486168</v>
      </c>
      <c r="AQ261">
        <v>0</v>
      </c>
      <c r="AR261">
        <v>850000</v>
      </c>
      <c r="AT261">
        <v>1195733</v>
      </c>
      <c r="AU261">
        <v>35798</v>
      </c>
      <c r="AV261">
        <v>1025571</v>
      </c>
      <c r="AW261">
        <v>23876</v>
      </c>
      <c r="AY261">
        <v>10780596</v>
      </c>
      <c r="AZ261">
        <v>0</v>
      </c>
      <c r="BA261">
        <v>6976</v>
      </c>
      <c r="BB261">
        <v>0</v>
      </c>
      <c r="BC261">
        <v>2722973</v>
      </c>
      <c r="BD261">
        <v>1425060</v>
      </c>
      <c r="BF261">
        <v>11382</v>
      </c>
      <c r="BG261">
        <v>0</v>
      </c>
      <c r="BH261">
        <v>4987957</v>
      </c>
      <c r="BJ261">
        <v>1617000</v>
      </c>
      <c r="BM261">
        <v>0</v>
      </c>
      <c r="BP261">
        <v>9249</v>
      </c>
      <c r="BQ261">
        <v>2438329</v>
      </c>
      <c r="BR261">
        <v>589</v>
      </c>
      <c r="BS261">
        <v>1768542</v>
      </c>
      <c r="BW261">
        <v>225104</v>
      </c>
      <c r="BX261">
        <v>225051</v>
      </c>
      <c r="CA261">
        <v>55746</v>
      </c>
      <c r="CC261">
        <v>163297</v>
      </c>
      <c r="CD261">
        <v>113117</v>
      </c>
      <c r="CE261">
        <v>113117</v>
      </c>
      <c r="CF261">
        <v>6372000</v>
      </c>
      <c r="CL261">
        <v>672000</v>
      </c>
      <c r="CM261">
        <v>900000</v>
      </c>
      <c r="CN261">
        <v>2100000</v>
      </c>
      <c r="CO261">
        <v>900000</v>
      </c>
      <c r="CP261">
        <v>1800000</v>
      </c>
      <c r="CQ261">
        <v>101394411</v>
      </c>
      <c r="CS261" s="8">
        <v>304183233</v>
      </c>
      <c r="CT261" s="36">
        <f t="shared" si="24"/>
        <v>25757378</v>
      </c>
      <c r="CU261" s="36">
        <f t="shared" si="25"/>
        <v>50191889</v>
      </c>
      <c r="CV261" s="36">
        <f t="shared" si="26"/>
        <v>16521698</v>
      </c>
      <c r="CW261" s="36">
        <f t="shared" si="27"/>
        <v>8923446</v>
      </c>
      <c r="CX261" s="36">
        <f t="shared" si="28"/>
        <v>101394411</v>
      </c>
      <c r="CY261" s="4">
        <v>101394411</v>
      </c>
      <c r="CZ261" s="69">
        <f t="shared" si="29"/>
        <v>0</v>
      </c>
    </row>
    <row r="262" spans="1:104" x14ac:dyDescent="0.35">
      <c r="A262" s="15" t="s">
        <v>1297</v>
      </c>
      <c r="B262" t="s">
        <v>1297</v>
      </c>
      <c r="C262">
        <v>44230618</v>
      </c>
      <c r="D262">
        <v>34237125</v>
      </c>
      <c r="E262">
        <v>5346867</v>
      </c>
      <c r="F262">
        <v>4646626</v>
      </c>
      <c r="G262">
        <v>71234973</v>
      </c>
      <c r="H262">
        <v>48326671</v>
      </c>
      <c r="I262">
        <v>22835108</v>
      </c>
      <c r="J262">
        <v>73194</v>
      </c>
      <c r="K262">
        <v>6400000</v>
      </c>
      <c r="Q262">
        <v>6400000</v>
      </c>
      <c r="R262">
        <v>6518619</v>
      </c>
      <c r="U262">
        <v>238373</v>
      </c>
      <c r="Y262">
        <v>0</v>
      </c>
      <c r="Z262">
        <v>0</v>
      </c>
      <c r="AA262">
        <v>5274</v>
      </c>
      <c r="AB262">
        <v>0</v>
      </c>
      <c r="AF262">
        <v>1631956</v>
      </c>
      <c r="AI262">
        <v>9016</v>
      </c>
      <c r="AJ262">
        <v>70689</v>
      </c>
      <c r="AK262">
        <v>7911</v>
      </c>
      <c r="AL262">
        <v>1358</v>
      </c>
      <c r="AP262">
        <v>648224</v>
      </c>
      <c r="AQ262">
        <v>4022</v>
      </c>
      <c r="AR262">
        <v>675000</v>
      </c>
      <c r="AT262">
        <v>1739248</v>
      </c>
      <c r="AU262">
        <v>120118</v>
      </c>
      <c r="AV262">
        <v>1367428</v>
      </c>
      <c r="AW262">
        <v>0</v>
      </c>
      <c r="AY262">
        <v>18659550</v>
      </c>
      <c r="AZ262">
        <v>11158</v>
      </c>
      <c r="BA262">
        <v>5233</v>
      </c>
      <c r="BB262">
        <v>15838</v>
      </c>
      <c r="BC262">
        <v>17058</v>
      </c>
      <c r="BD262">
        <v>0</v>
      </c>
      <c r="BF262">
        <v>6758</v>
      </c>
      <c r="BG262">
        <v>0</v>
      </c>
      <c r="BH262">
        <v>6264413</v>
      </c>
      <c r="BI262">
        <v>11005619</v>
      </c>
      <c r="BJ262">
        <v>1323000</v>
      </c>
      <c r="BM262">
        <v>0</v>
      </c>
      <c r="BN262">
        <v>0</v>
      </c>
      <c r="BP262">
        <v>10474</v>
      </c>
      <c r="BQ262">
        <v>5664104</v>
      </c>
      <c r="BR262">
        <v>1985</v>
      </c>
      <c r="BS262">
        <v>3155403</v>
      </c>
      <c r="BT262">
        <v>3664</v>
      </c>
      <c r="BU262">
        <v>1959</v>
      </c>
      <c r="BV262">
        <v>1386109</v>
      </c>
      <c r="BW262">
        <v>326439</v>
      </c>
      <c r="BX262">
        <v>190717</v>
      </c>
      <c r="BY262">
        <v>506413</v>
      </c>
      <c r="CA262">
        <v>91415</v>
      </c>
      <c r="CD262">
        <v>117830</v>
      </c>
      <c r="CE262">
        <v>117830</v>
      </c>
      <c r="CF262">
        <v>9179000</v>
      </c>
      <c r="CI262">
        <v>500000</v>
      </c>
      <c r="CL262">
        <v>0</v>
      </c>
      <c r="CM262">
        <v>1513500</v>
      </c>
      <c r="CN262">
        <v>2625000</v>
      </c>
      <c r="CO262">
        <v>1513500</v>
      </c>
      <c r="CP262">
        <v>3027000</v>
      </c>
      <c r="CQ262">
        <v>162004693</v>
      </c>
      <c r="CS262" s="8">
        <v>486014080</v>
      </c>
      <c r="CT262" s="36">
        <f t="shared" si="24"/>
        <v>44230618</v>
      </c>
      <c r="CU262" s="36">
        <f t="shared" si="25"/>
        <v>71234973</v>
      </c>
      <c r="CV262" s="36">
        <f t="shared" si="26"/>
        <v>31578169</v>
      </c>
      <c r="CW262" s="36">
        <f t="shared" si="27"/>
        <v>14960934</v>
      </c>
      <c r="CX262" s="36">
        <f t="shared" si="28"/>
        <v>162004694</v>
      </c>
      <c r="CY262" s="4">
        <v>162004693</v>
      </c>
      <c r="CZ262" s="69">
        <f t="shared" si="29"/>
        <v>1</v>
      </c>
    </row>
    <row r="263" spans="1:104" x14ac:dyDescent="0.35">
      <c r="A263" s="15" t="s">
        <v>1300</v>
      </c>
      <c r="B263" t="s">
        <v>1300</v>
      </c>
      <c r="C263">
        <v>876084</v>
      </c>
      <c r="D263">
        <v>859648</v>
      </c>
      <c r="E263">
        <v>16436</v>
      </c>
      <c r="F263">
        <v>0</v>
      </c>
      <c r="G263">
        <v>916415</v>
      </c>
      <c r="H263">
        <v>173931</v>
      </c>
      <c r="I263">
        <v>741868</v>
      </c>
      <c r="J263">
        <v>616</v>
      </c>
      <c r="K263">
        <v>800000</v>
      </c>
      <c r="Q263">
        <v>800000</v>
      </c>
      <c r="R263">
        <v>8370</v>
      </c>
      <c r="U263">
        <v>0</v>
      </c>
      <c r="AA263">
        <v>0</v>
      </c>
      <c r="AF263">
        <v>0</v>
      </c>
      <c r="AI263">
        <v>4508</v>
      </c>
      <c r="AJ263">
        <v>3859</v>
      </c>
      <c r="AL263">
        <v>0</v>
      </c>
      <c r="AQ263">
        <v>0</v>
      </c>
      <c r="AR263">
        <v>3</v>
      </c>
      <c r="AT263">
        <v>0</v>
      </c>
      <c r="AU263">
        <v>0</v>
      </c>
      <c r="AW263">
        <v>0</v>
      </c>
      <c r="AY263">
        <v>49000</v>
      </c>
      <c r="BA263">
        <v>0</v>
      </c>
      <c r="BC263">
        <v>0</v>
      </c>
      <c r="BD263">
        <v>0</v>
      </c>
      <c r="BG263">
        <v>0</v>
      </c>
      <c r="BH263">
        <v>0</v>
      </c>
      <c r="BI263">
        <v>0</v>
      </c>
      <c r="BJ263">
        <v>49000</v>
      </c>
      <c r="BM263">
        <v>0</v>
      </c>
      <c r="BQ263">
        <v>49508</v>
      </c>
      <c r="BS263">
        <v>0</v>
      </c>
      <c r="BW263">
        <v>29701</v>
      </c>
      <c r="BY263">
        <v>19807</v>
      </c>
      <c r="CF263">
        <v>0</v>
      </c>
      <c r="CL263">
        <v>0</v>
      </c>
      <c r="CN263">
        <v>0</v>
      </c>
      <c r="CO263">
        <v>0</v>
      </c>
      <c r="CQ263">
        <v>2699378</v>
      </c>
      <c r="CS263" s="8">
        <v>8098132</v>
      </c>
      <c r="CT263" s="36">
        <f t="shared" si="24"/>
        <v>876084</v>
      </c>
      <c r="CU263" s="36">
        <f t="shared" si="25"/>
        <v>916415</v>
      </c>
      <c r="CV263" s="36">
        <f t="shared" si="26"/>
        <v>857370</v>
      </c>
      <c r="CW263" s="36">
        <f t="shared" si="27"/>
        <v>49508</v>
      </c>
      <c r="CX263" s="36">
        <f t="shared" si="28"/>
        <v>2699377</v>
      </c>
      <c r="CY263" s="4">
        <v>2699378</v>
      </c>
      <c r="CZ263" s="69">
        <f t="shared" si="29"/>
        <v>-1</v>
      </c>
    </row>
    <row r="264" spans="1:104" x14ac:dyDescent="0.35">
      <c r="A264" s="15" t="s">
        <v>1304</v>
      </c>
      <c r="B264" t="s">
        <v>1304</v>
      </c>
      <c r="C264">
        <v>47673262</v>
      </c>
      <c r="D264">
        <v>38282884</v>
      </c>
      <c r="E264">
        <v>4699347</v>
      </c>
      <c r="F264">
        <v>4691030</v>
      </c>
      <c r="G264">
        <v>42639292</v>
      </c>
      <c r="H264">
        <v>22920067</v>
      </c>
      <c r="I264">
        <v>19498349</v>
      </c>
      <c r="J264">
        <v>220877</v>
      </c>
      <c r="K264">
        <v>8810660</v>
      </c>
      <c r="Q264">
        <v>8810660</v>
      </c>
      <c r="R264">
        <v>6835656</v>
      </c>
      <c r="U264">
        <v>278557</v>
      </c>
      <c r="Z264">
        <v>0</v>
      </c>
      <c r="AA264">
        <v>0</v>
      </c>
      <c r="AB264">
        <v>0</v>
      </c>
      <c r="AF264">
        <v>235371</v>
      </c>
      <c r="AG264">
        <v>0</v>
      </c>
      <c r="AJ264">
        <v>1399388</v>
      </c>
      <c r="AK264">
        <v>28000</v>
      </c>
      <c r="AL264">
        <v>11221</v>
      </c>
      <c r="AQ264">
        <v>0</v>
      </c>
      <c r="AR264">
        <v>1018571</v>
      </c>
      <c r="AS264">
        <v>0</v>
      </c>
      <c r="AT264">
        <v>0</v>
      </c>
      <c r="AU264">
        <v>360728</v>
      </c>
      <c r="AV264">
        <v>512785</v>
      </c>
      <c r="AW264">
        <v>7780</v>
      </c>
      <c r="AX264">
        <v>2983253</v>
      </c>
      <c r="AY264">
        <v>19677317</v>
      </c>
      <c r="AZ264">
        <v>0</v>
      </c>
      <c r="BA264">
        <v>7610</v>
      </c>
      <c r="BB264">
        <v>0</v>
      </c>
      <c r="BC264">
        <v>290756</v>
      </c>
      <c r="BD264">
        <v>0</v>
      </c>
      <c r="BG264">
        <v>0</v>
      </c>
      <c r="BH264">
        <v>12302235</v>
      </c>
      <c r="BI264">
        <v>6482438</v>
      </c>
      <c r="BJ264">
        <v>588000</v>
      </c>
      <c r="BK264">
        <v>4420</v>
      </c>
      <c r="BM264">
        <v>0</v>
      </c>
      <c r="BP264">
        <v>1858</v>
      </c>
      <c r="BQ264">
        <v>4858847</v>
      </c>
      <c r="BS264">
        <v>481650</v>
      </c>
      <c r="BT264">
        <v>491</v>
      </c>
      <c r="BV264">
        <v>1973076</v>
      </c>
      <c r="BW264">
        <v>1858206</v>
      </c>
      <c r="BX264">
        <v>197882</v>
      </c>
      <c r="BY264">
        <v>275317</v>
      </c>
      <c r="CA264">
        <v>16396</v>
      </c>
      <c r="CC264">
        <v>55829</v>
      </c>
      <c r="CD264">
        <v>0</v>
      </c>
      <c r="CE264">
        <v>0</v>
      </c>
      <c r="CF264">
        <v>250000</v>
      </c>
      <c r="CI264">
        <v>250000</v>
      </c>
      <c r="CL264">
        <v>0</v>
      </c>
      <c r="CN264">
        <v>0</v>
      </c>
      <c r="CO264">
        <v>0</v>
      </c>
      <c r="CQ264">
        <v>130745033</v>
      </c>
      <c r="CS264" s="8">
        <v>392235099</v>
      </c>
      <c r="CT264" s="36">
        <f t="shared" si="24"/>
        <v>47673262</v>
      </c>
      <c r="CU264" s="36">
        <f t="shared" si="25"/>
        <v>42639292</v>
      </c>
      <c r="CV264" s="36">
        <f t="shared" si="26"/>
        <v>35323633</v>
      </c>
      <c r="CW264" s="36">
        <f t="shared" si="27"/>
        <v>5108847</v>
      </c>
      <c r="CX264" s="36">
        <f t="shared" si="28"/>
        <v>130745034</v>
      </c>
      <c r="CY264" s="4">
        <v>130745033</v>
      </c>
      <c r="CZ264" s="69">
        <f t="shared" si="29"/>
        <v>1</v>
      </c>
    </row>
    <row r="265" spans="1:104" x14ac:dyDescent="0.35">
      <c r="A265" s="15" t="s">
        <v>1310</v>
      </c>
      <c r="B265" t="s">
        <v>1310</v>
      </c>
      <c r="C265">
        <v>6950129</v>
      </c>
      <c r="D265">
        <v>6302676</v>
      </c>
      <c r="E265">
        <v>301880</v>
      </c>
      <c r="F265">
        <v>345573</v>
      </c>
      <c r="G265">
        <v>11755923</v>
      </c>
      <c r="H265">
        <v>9313751</v>
      </c>
      <c r="I265">
        <v>2433216</v>
      </c>
      <c r="J265">
        <v>8956</v>
      </c>
      <c r="R265">
        <v>854396</v>
      </c>
      <c r="U265">
        <v>86509</v>
      </c>
      <c r="AA265">
        <v>4617</v>
      </c>
      <c r="AF265">
        <v>430393</v>
      </c>
      <c r="AJ265">
        <v>168952</v>
      </c>
      <c r="AK265">
        <v>0</v>
      </c>
      <c r="AL265">
        <v>1358</v>
      </c>
      <c r="AQ265">
        <v>0</v>
      </c>
      <c r="AR265">
        <v>0</v>
      </c>
      <c r="AT265">
        <v>108703</v>
      </c>
      <c r="AU265">
        <v>53864</v>
      </c>
      <c r="AY265">
        <v>456181</v>
      </c>
      <c r="BB265">
        <v>0</v>
      </c>
      <c r="BC265">
        <v>149160</v>
      </c>
      <c r="BD265">
        <v>15778</v>
      </c>
      <c r="BG265">
        <v>0</v>
      </c>
      <c r="BH265">
        <v>0</v>
      </c>
      <c r="BI265">
        <v>291243</v>
      </c>
      <c r="BN265">
        <v>0</v>
      </c>
      <c r="BQ265">
        <v>1371162</v>
      </c>
      <c r="BS265">
        <v>902317</v>
      </c>
      <c r="BT265">
        <v>1832</v>
      </c>
      <c r="BV265">
        <v>0</v>
      </c>
      <c r="BW265">
        <v>227128</v>
      </c>
      <c r="BY265">
        <v>0</v>
      </c>
      <c r="CC265">
        <v>239884</v>
      </c>
      <c r="CF265">
        <v>0</v>
      </c>
      <c r="CL265">
        <v>0</v>
      </c>
      <c r="CN265">
        <v>0</v>
      </c>
      <c r="CO265">
        <v>0</v>
      </c>
      <c r="CQ265">
        <v>21387791</v>
      </c>
      <c r="CS265" s="8">
        <v>64163372</v>
      </c>
      <c r="CT265" s="36">
        <f t="shared" si="24"/>
        <v>6950129</v>
      </c>
      <c r="CU265" s="36">
        <f t="shared" si="25"/>
        <v>11755923</v>
      </c>
      <c r="CV265" s="36">
        <f t="shared" si="26"/>
        <v>1310577</v>
      </c>
      <c r="CW265" s="36">
        <f t="shared" si="27"/>
        <v>1371162</v>
      </c>
      <c r="CX265" s="36">
        <f t="shared" si="28"/>
        <v>21387791</v>
      </c>
      <c r="CY265" s="4">
        <v>21387791</v>
      </c>
      <c r="CZ265" s="69">
        <f t="shared" si="29"/>
        <v>0</v>
      </c>
    </row>
    <row r="266" spans="1:104" x14ac:dyDescent="0.35">
      <c r="A266" s="15" t="s">
        <v>1315</v>
      </c>
      <c r="B266" t="s">
        <v>1315</v>
      </c>
      <c r="C266">
        <v>7605492</v>
      </c>
      <c r="D266">
        <v>7374464</v>
      </c>
      <c r="E266">
        <v>155953</v>
      </c>
      <c r="F266">
        <v>75075</v>
      </c>
      <c r="G266">
        <v>15818289</v>
      </c>
      <c r="H266">
        <v>14551953</v>
      </c>
      <c r="I266">
        <v>873123</v>
      </c>
      <c r="J266">
        <v>393212</v>
      </c>
      <c r="R266">
        <v>909628</v>
      </c>
      <c r="U266">
        <v>102832</v>
      </c>
      <c r="Z266">
        <v>1363</v>
      </c>
      <c r="AF266">
        <v>497643</v>
      </c>
      <c r="AJ266">
        <v>246135</v>
      </c>
      <c r="AK266">
        <v>0</v>
      </c>
      <c r="AL266">
        <v>1358</v>
      </c>
      <c r="AQ266">
        <v>16227</v>
      </c>
      <c r="AR266">
        <v>0</v>
      </c>
      <c r="AT266">
        <v>0</v>
      </c>
      <c r="AU266">
        <v>44071</v>
      </c>
      <c r="AV266">
        <v>0</v>
      </c>
      <c r="AY266">
        <v>6801757</v>
      </c>
      <c r="BB266">
        <v>0</v>
      </c>
      <c r="BC266">
        <v>55630</v>
      </c>
      <c r="BD266">
        <v>1415</v>
      </c>
      <c r="BG266">
        <v>0</v>
      </c>
      <c r="BH266">
        <v>0</v>
      </c>
      <c r="BI266">
        <v>6496788</v>
      </c>
      <c r="BJ266">
        <v>247924</v>
      </c>
      <c r="BL266">
        <v>0</v>
      </c>
      <c r="BM266">
        <v>0</v>
      </c>
      <c r="BN266">
        <v>0</v>
      </c>
      <c r="BQ266">
        <v>390654</v>
      </c>
      <c r="BS266">
        <v>204067</v>
      </c>
      <c r="BT266">
        <v>1832</v>
      </c>
      <c r="BW266">
        <v>164870</v>
      </c>
      <c r="BZ266">
        <v>19886</v>
      </c>
      <c r="CF266">
        <v>0</v>
      </c>
      <c r="CL266">
        <v>0</v>
      </c>
      <c r="CN266">
        <v>0</v>
      </c>
      <c r="CO266">
        <v>0</v>
      </c>
      <c r="CQ266">
        <v>31525820</v>
      </c>
      <c r="CS266" s="8">
        <v>94577461</v>
      </c>
      <c r="CT266" s="36">
        <f t="shared" si="24"/>
        <v>7605492</v>
      </c>
      <c r="CU266" s="36">
        <f t="shared" si="25"/>
        <v>15818289</v>
      </c>
      <c r="CV266" s="36">
        <f t="shared" si="26"/>
        <v>7711385</v>
      </c>
      <c r="CW266" s="36">
        <f t="shared" si="27"/>
        <v>390654</v>
      </c>
      <c r="CX266" s="36">
        <f t="shared" si="28"/>
        <v>31525820</v>
      </c>
      <c r="CY266" s="4">
        <v>31525820</v>
      </c>
      <c r="CZ266" s="69">
        <f t="shared" si="29"/>
        <v>0</v>
      </c>
    </row>
    <row r="267" spans="1:104" x14ac:dyDescent="0.35">
      <c r="A267" s="15" t="s">
        <v>1320</v>
      </c>
      <c r="B267" t="s">
        <v>1320</v>
      </c>
      <c r="C267">
        <v>8608676</v>
      </c>
      <c r="D267">
        <v>8157826</v>
      </c>
      <c r="E267">
        <v>424134</v>
      </c>
      <c r="F267">
        <v>26715</v>
      </c>
      <c r="G267">
        <v>18340999</v>
      </c>
      <c r="H267">
        <v>16768318</v>
      </c>
      <c r="I267">
        <v>1489464</v>
      </c>
      <c r="J267">
        <v>83217</v>
      </c>
      <c r="R267">
        <v>1034785</v>
      </c>
      <c r="U267">
        <v>99567</v>
      </c>
      <c r="Z267">
        <v>4089</v>
      </c>
      <c r="AF267">
        <v>632140</v>
      </c>
      <c r="AJ267">
        <v>241574</v>
      </c>
      <c r="AK267">
        <v>0</v>
      </c>
      <c r="AL267">
        <v>14258</v>
      </c>
      <c r="AQ267">
        <v>5949</v>
      </c>
      <c r="AR267">
        <v>0</v>
      </c>
      <c r="AT267">
        <v>0</v>
      </c>
      <c r="AU267">
        <v>37207</v>
      </c>
      <c r="AV267">
        <v>0</v>
      </c>
      <c r="AY267">
        <v>495575</v>
      </c>
      <c r="BB267">
        <v>0</v>
      </c>
      <c r="BC267">
        <v>137580</v>
      </c>
      <c r="BD267">
        <v>1415</v>
      </c>
      <c r="BF267">
        <v>4055</v>
      </c>
      <c r="BG267">
        <v>0</v>
      </c>
      <c r="BH267">
        <v>0</v>
      </c>
      <c r="BI267">
        <v>5598</v>
      </c>
      <c r="BJ267">
        <v>343000</v>
      </c>
      <c r="BM267">
        <v>0</v>
      </c>
      <c r="BP267">
        <v>3928</v>
      </c>
      <c r="BQ267">
        <v>618230</v>
      </c>
      <c r="BS267">
        <v>89104</v>
      </c>
      <c r="BW267">
        <v>482107</v>
      </c>
      <c r="BZ267">
        <v>42634</v>
      </c>
      <c r="CB267">
        <v>4384</v>
      </c>
      <c r="CF267">
        <v>0</v>
      </c>
      <c r="CL267">
        <v>0</v>
      </c>
      <c r="CN267">
        <v>0</v>
      </c>
      <c r="CO267">
        <v>0</v>
      </c>
      <c r="CQ267">
        <v>29098265</v>
      </c>
      <c r="CS267" s="8">
        <v>87294793</v>
      </c>
      <c r="CT267" s="36">
        <f t="shared" si="24"/>
        <v>8608676</v>
      </c>
      <c r="CU267" s="36">
        <f t="shared" si="25"/>
        <v>18340999</v>
      </c>
      <c r="CV267" s="36">
        <f t="shared" si="26"/>
        <v>1530360</v>
      </c>
      <c r="CW267" s="36">
        <f t="shared" si="27"/>
        <v>618230</v>
      </c>
      <c r="CX267" s="36">
        <f t="shared" si="28"/>
        <v>29098265</v>
      </c>
      <c r="CY267" s="4">
        <v>29098265</v>
      </c>
      <c r="CZ267" s="69">
        <f t="shared" si="29"/>
        <v>0</v>
      </c>
    </row>
    <row r="268" spans="1:104" x14ac:dyDescent="0.35">
      <c r="A268" s="15" t="s">
        <v>1322</v>
      </c>
      <c r="B268" t="s">
        <v>1322</v>
      </c>
      <c r="C268">
        <v>15006797</v>
      </c>
      <c r="D268">
        <v>12999461</v>
      </c>
      <c r="E268">
        <v>665504</v>
      </c>
      <c r="F268">
        <v>1341832</v>
      </c>
      <c r="G268">
        <v>15333865</v>
      </c>
      <c r="H268">
        <v>7701906</v>
      </c>
      <c r="I268">
        <v>7614732</v>
      </c>
      <c r="J268">
        <v>17227</v>
      </c>
      <c r="K268">
        <v>3200000</v>
      </c>
      <c r="Q268">
        <v>3200000</v>
      </c>
      <c r="R268">
        <v>1192743</v>
      </c>
      <c r="U268">
        <v>342773</v>
      </c>
      <c r="Z268">
        <v>0</v>
      </c>
      <c r="AA268">
        <v>770</v>
      </c>
      <c r="AB268">
        <v>0</v>
      </c>
      <c r="AF268">
        <v>0</v>
      </c>
      <c r="AJ268">
        <v>6083</v>
      </c>
      <c r="AK268">
        <v>0</v>
      </c>
      <c r="AL268">
        <v>2955</v>
      </c>
      <c r="AQ268">
        <v>0</v>
      </c>
      <c r="AR268">
        <v>179701</v>
      </c>
      <c r="AT268">
        <v>217406</v>
      </c>
      <c r="AU268">
        <v>101200</v>
      </c>
      <c r="AV268">
        <v>341857</v>
      </c>
      <c r="AW268">
        <v>0</v>
      </c>
      <c r="AY268">
        <v>1139159</v>
      </c>
      <c r="AZ268">
        <v>0</v>
      </c>
      <c r="BA268">
        <v>1744</v>
      </c>
      <c r="BB268">
        <v>0</v>
      </c>
      <c r="BC268">
        <v>850000</v>
      </c>
      <c r="BD268">
        <v>110519</v>
      </c>
      <c r="BG268">
        <v>0</v>
      </c>
      <c r="BH268">
        <v>17293</v>
      </c>
      <c r="BJ268">
        <v>98000</v>
      </c>
      <c r="BM268">
        <v>0</v>
      </c>
      <c r="BN268">
        <v>61603</v>
      </c>
      <c r="BQ268">
        <v>1502005</v>
      </c>
      <c r="BS268">
        <v>285132</v>
      </c>
      <c r="BU268">
        <v>772</v>
      </c>
      <c r="BV268">
        <v>433936</v>
      </c>
      <c r="BW268">
        <v>720389</v>
      </c>
      <c r="BY268">
        <v>55570</v>
      </c>
      <c r="CB268">
        <v>1541</v>
      </c>
      <c r="CC268">
        <v>4666</v>
      </c>
      <c r="CD268">
        <v>0</v>
      </c>
      <c r="CE268">
        <v>0</v>
      </c>
      <c r="CF268">
        <v>0</v>
      </c>
      <c r="CL268">
        <v>0</v>
      </c>
      <c r="CM268">
        <v>0</v>
      </c>
      <c r="CN268">
        <v>0</v>
      </c>
      <c r="CO268">
        <v>0</v>
      </c>
      <c r="CP268">
        <v>0</v>
      </c>
      <c r="CQ268">
        <v>37374568</v>
      </c>
      <c r="CS268" s="8">
        <v>112123709</v>
      </c>
      <c r="CT268" s="36">
        <f t="shared" si="24"/>
        <v>15006797</v>
      </c>
      <c r="CU268" s="36">
        <f t="shared" si="25"/>
        <v>15333865</v>
      </c>
      <c r="CV268" s="36">
        <f t="shared" si="26"/>
        <v>5531902</v>
      </c>
      <c r="CW268" s="36">
        <f t="shared" si="27"/>
        <v>1502005</v>
      </c>
      <c r="CX268" s="36">
        <f t="shared" si="28"/>
        <v>37374569</v>
      </c>
      <c r="CY268" s="4">
        <v>37374568</v>
      </c>
      <c r="CZ268" s="69">
        <f t="shared" si="29"/>
        <v>1</v>
      </c>
    </row>
    <row r="269" spans="1:104" x14ac:dyDescent="0.35">
      <c r="A269" s="15" t="s">
        <v>1326</v>
      </c>
      <c r="B269" t="s">
        <v>1326</v>
      </c>
      <c r="C269">
        <v>24180784</v>
      </c>
      <c r="D269">
        <v>19529827</v>
      </c>
      <c r="E269">
        <v>2766238</v>
      </c>
      <c r="F269">
        <v>1884720</v>
      </c>
      <c r="G269">
        <v>36734348</v>
      </c>
      <c r="H269">
        <v>27028494</v>
      </c>
      <c r="I269">
        <v>9682285</v>
      </c>
      <c r="J269">
        <v>23569</v>
      </c>
      <c r="R269">
        <v>5280619</v>
      </c>
      <c r="U269">
        <v>336244</v>
      </c>
      <c r="Z269">
        <v>10904</v>
      </c>
      <c r="AA269">
        <v>5461</v>
      </c>
      <c r="AB269">
        <v>1195</v>
      </c>
      <c r="AF269">
        <v>1593173</v>
      </c>
      <c r="AJ269">
        <v>938533</v>
      </c>
      <c r="AK269">
        <v>0</v>
      </c>
      <c r="AL269">
        <v>69933</v>
      </c>
      <c r="AM269">
        <v>0</v>
      </c>
      <c r="AQ269">
        <v>0</v>
      </c>
      <c r="AR269">
        <v>820084</v>
      </c>
      <c r="AT269">
        <v>434812</v>
      </c>
      <c r="AU269">
        <v>386566</v>
      </c>
      <c r="AV269">
        <v>683714</v>
      </c>
      <c r="AY269">
        <v>9651258</v>
      </c>
      <c r="BA269">
        <v>7188</v>
      </c>
      <c r="BB269">
        <v>0</v>
      </c>
      <c r="BC269">
        <v>9000</v>
      </c>
      <c r="BD269">
        <v>26297</v>
      </c>
      <c r="BG269">
        <v>0</v>
      </c>
      <c r="BH269">
        <v>82445</v>
      </c>
      <c r="BI269">
        <v>8827110</v>
      </c>
      <c r="BJ269">
        <v>620597</v>
      </c>
      <c r="BM269">
        <v>0</v>
      </c>
      <c r="BP269">
        <v>78620</v>
      </c>
      <c r="BQ269">
        <v>3761443</v>
      </c>
      <c r="BS269">
        <v>824465</v>
      </c>
      <c r="BT269">
        <v>1832</v>
      </c>
      <c r="BU269">
        <v>1723</v>
      </c>
      <c r="BV269">
        <v>766017</v>
      </c>
      <c r="BW269">
        <v>1079218</v>
      </c>
      <c r="BX269">
        <v>399073</v>
      </c>
      <c r="BY269">
        <v>684990</v>
      </c>
      <c r="BZ269">
        <v>994</v>
      </c>
      <c r="CB269">
        <v>578</v>
      </c>
      <c r="CC269">
        <v>2553</v>
      </c>
      <c r="CF269">
        <v>0</v>
      </c>
      <c r="CL269">
        <v>0</v>
      </c>
      <c r="CN269">
        <v>0</v>
      </c>
      <c r="CO269">
        <v>0</v>
      </c>
      <c r="CP269">
        <v>0</v>
      </c>
      <c r="CQ269">
        <v>79608452</v>
      </c>
      <c r="CS269" s="8">
        <v>238825356</v>
      </c>
      <c r="CT269" s="36">
        <f t="shared" si="24"/>
        <v>24180784</v>
      </c>
      <c r="CU269" s="36">
        <f t="shared" si="25"/>
        <v>36734348</v>
      </c>
      <c r="CV269" s="36">
        <f t="shared" si="26"/>
        <v>14931877</v>
      </c>
      <c r="CW269" s="36">
        <f t="shared" si="27"/>
        <v>3761443</v>
      </c>
      <c r="CX269" s="36">
        <f t="shared" si="28"/>
        <v>79608452</v>
      </c>
      <c r="CY269" s="4">
        <v>79608452</v>
      </c>
      <c r="CZ269" s="69">
        <f t="shared" si="29"/>
        <v>0</v>
      </c>
    </row>
    <row r="270" spans="1:104" x14ac:dyDescent="0.35">
      <c r="A270" s="15" t="s">
        <v>1332</v>
      </c>
      <c r="B270" t="s">
        <v>1332</v>
      </c>
      <c r="C270">
        <v>6862568</v>
      </c>
      <c r="D270">
        <v>6409193</v>
      </c>
      <c r="E270">
        <v>447605</v>
      </c>
      <c r="F270">
        <v>5770</v>
      </c>
      <c r="G270">
        <v>3981005</v>
      </c>
      <c r="H270">
        <v>1645553</v>
      </c>
      <c r="I270">
        <v>2328836</v>
      </c>
      <c r="J270">
        <v>6615</v>
      </c>
      <c r="K270">
        <v>1600000</v>
      </c>
      <c r="Q270">
        <v>1600000</v>
      </c>
      <c r="R270">
        <v>648542</v>
      </c>
      <c r="U270">
        <v>184398</v>
      </c>
      <c r="Z270">
        <v>18249</v>
      </c>
      <c r="AA270">
        <v>3848</v>
      </c>
      <c r="AF270">
        <v>154673</v>
      </c>
      <c r="AJ270">
        <v>198859</v>
      </c>
      <c r="AK270">
        <v>0</v>
      </c>
      <c r="AL270">
        <v>4753</v>
      </c>
      <c r="AQ270">
        <v>24132</v>
      </c>
      <c r="AR270">
        <v>0</v>
      </c>
      <c r="AT270">
        <v>0</v>
      </c>
      <c r="AU270">
        <v>44071</v>
      </c>
      <c r="AV270">
        <v>0</v>
      </c>
      <c r="AW270">
        <v>15560</v>
      </c>
      <c r="AY270">
        <v>425395</v>
      </c>
      <c r="BA270">
        <v>59844</v>
      </c>
      <c r="BB270">
        <v>0</v>
      </c>
      <c r="BC270">
        <v>4606</v>
      </c>
      <c r="BD270">
        <v>101063</v>
      </c>
      <c r="BG270">
        <v>0</v>
      </c>
      <c r="BH270">
        <v>12022</v>
      </c>
      <c r="BI270">
        <v>162791</v>
      </c>
      <c r="BJ270">
        <v>49000</v>
      </c>
      <c r="BK270">
        <v>11783</v>
      </c>
      <c r="BM270">
        <v>1162</v>
      </c>
      <c r="BN270">
        <v>0</v>
      </c>
      <c r="BP270">
        <v>23123</v>
      </c>
      <c r="BQ270">
        <v>816841</v>
      </c>
      <c r="BS270">
        <v>399110</v>
      </c>
      <c r="BV270">
        <v>268150</v>
      </c>
      <c r="BW270">
        <v>140480</v>
      </c>
      <c r="CA270">
        <v>9100</v>
      </c>
      <c r="CD270">
        <v>56558</v>
      </c>
      <c r="CE270">
        <v>56558</v>
      </c>
      <c r="CF270">
        <v>300000</v>
      </c>
      <c r="CG270">
        <v>300000</v>
      </c>
      <c r="CL270">
        <v>0</v>
      </c>
      <c r="CN270">
        <v>0</v>
      </c>
      <c r="CO270">
        <v>0</v>
      </c>
      <c r="CQ270">
        <v>14690909</v>
      </c>
      <c r="CS270" s="8">
        <v>44072725</v>
      </c>
      <c r="CT270" s="36">
        <f t="shared" si="24"/>
        <v>6862568</v>
      </c>
      <c r="CU270" s="36">
        <f t="shared" si="25"/>
        <v>3981005</v>
      </c>
      <c r="CV270" s="36">
        <f t="shared" si="26"/>
        <v>2673937</v>
      </c>
      <c r="CW270" s="36">
        <f t="shared" si="27"/>
        <v>1173399</v>
      </c>
      <c r="CX270" s="36">
        <f t="shared" si="28"/>
        <v>14690909</v>
      </c>
      <c r="CY270" s="4">
        <v>14690909</v>
      </c>
      <c r="CZ270" s="69">
        <f t="shared" si="29"/>
        <v>0</v>
      </c>
    </row>
    <row r="271" spans="1:104" x14ac:dyDescent="0.35">
      <c r="A271" s="15" t="s">
        <v>1334</v>
      </c>
      <c r="B271" t="s">
        <v>1334</v>
      </c>
      <c r="C271">
        <v>63724609</v>
      </c>
      <c r="D271">
        <v>52816764</v>
      </c>
      <c r="E271">
        <v>4577818</v>
      </c>
      <c r="F271">
        <v>6330027</v>
      </c>
      <c r="G271">
        <v>36005683</v>
      </c>
      <c r="H271">
        <v>4718317</v>
      </c>
      <c r="I271">
        <v>31247484</v>
      </c>
      <c r="J271">
        <v>39882</v>
      </c>
      <c r="K271">
        <v>32300</v>
      </c>
      <c r="N271">
        <v>0</v>
      </c>
      <c r="Q271">
        <v>32300</v>
      </c>
      <c r="R271">
        <v>15958560</v>
      </c>
      <c r="U271">
        <v>848324</v>
      </c>
      <c r="Z271">
        <v>9541</v>
      </c>
      <c r="AA271">
        <v>16383</v>
      </c>
      <c r="AB271">
        <v>27475</v>
      </c>
      <c r="AF271">
        <v>1627425</v>
      </c>
      <c r="AI271">
        <v>22539</v>
      </c>
      <c r="AJ271">
        <v>1104224</v>
      </c>
      <c r="AK271">
        <v>16566</v>
      </c>
      <c r="AL271">
        <v>34961</v>
      </c>
      <c r="AQ271">
        <v>221214</v>
      </c>
      <c r="AR271">
        <v>5427077</v>
      </c>
      <c r="AS271">
        <v>5</v>
      </c>
      <c r="AT271">
        <v>4348121</v>
      </c>
      <c r="AU271">
        <v>413398</v>
      </c>
      <c r="AV271">
        <v>1709048</v>
      </c>
      <c r="AW271">
        <v>132258</v>
      </c>
      <c r="AY271">
        <v>25042098</v>
      </c>
      <c r="BA271">
        <v>8932</v>
      </c>
      <c r="BB271">
        <v>0</v>
      </c>
      <c r="BC271">
        <v>1454922</v>
      </c>
      <c r="BD271">
        <v>172487</v>
      </c>
      <c r="BF271">
        <v>31000</v>
      </c>
      <c r="BG271">
        <v>0</v>
      </c>
      <c r="BH271">
        <v>11039351</v>
      </c>
      <c r="BI271">
        <v>11045455</v>
      </c>
      <c r="BJ271">
        <v>1178924</v>
      </c>
      <c r="BK271">
        <v>6272</v>
      </c>
      <c r="BL271">
        <v>6177</v>
      </c>
      <c r="BM271">
        <v>0</v>
      </c>
      <c r="BN271">
        <v>9411</v>
      </c>
      <c r="BP271">
        <v>89168</v>
      </c>
      <c r="BQ271">
        <v>7326857</v>
      </c>
      <c r="BS271">
        <v>3877461</v>
      </c>
      <c r="BT271">
        <v>3917</v>
      </c>
      <c r="BU271">
        <v>3779</v>
      </c>
      <c r="BV271">
        <v>1287641</v>
      </c>
      <c r="BW271">
        <v>1862325</v>
      </c>
      <c r="BX271">
        <v>91311</v>
      </c>
      <c r="BY271">
        <v>105109</v>
      </c>
      <c r="CA271">
        <v>58783</v>
      </c>
      <c r="CB271">
        <v>1541</v>
      </c>
      <c r="CC271">
        <v>34992</v>
      </c>
      <c r="CD271">
        <v>358203</v>
      </c>
      <c r="CE271">
        <v>358203</v>
      </c>
      <c r="CF271">
        <v>13957602</v>
      </c>
      <c r="CG271">
        <v>57602</v>
      </c>
      <c r="CI271">
        <v>250000</v>
      </c>
      <c r="CL271">
        <v>0</v>
      </c>
      <c r="CM271">
        <v>3000000</v>
      </c>
      <c r="CN271">
        <v>3150000</v>
      </c>
      <c r="CO271">
        <v>1500000</v>
      </c>
      <c r="CP271">
        <v>6000000</v>
      </c>
      <c r="CQ271">
        <v>162405914</v>
      </c>
      <c r="CS271" s="8">
        <v>487217740</v>
      </c>
      <c r="CT271" s="36">
        <f t="shared" si="24"/>
        <v>63724609</v>
      </c>
      <c r="CU271" s="36">
        <f t="shared" si="25"/>
        <v>36005683</v>
      </c>
      <c r="CV271" s="36">
        <f t="shared" si="26"/>
        <v>41032958</v>
      </c>
      <c r="CW271" s="36">
        <f t="shared" si="27"/>
        <v>21642662</v>
      </c>
      <c r="CX271" s="36">
        <f t="shared" si="28"/>
        <v>162405912</v>
      </c>
      <c r="CY271" s="4">
        <v>162405914</v>
      </c>
      <c r="CZ271" s="69">
        <f t="shared" si="29"/>
        <v>-2</v>
      </c>
    </row>
    <row r="272" spans="1:104" x14ac:dyDescent="0.35">
      <c r="A272" s="15" t="s">
        <v>1336</v>
      </c>
      <c r="B272" t="s">
        <v>1336</v>
      </c>
      <c r="C272">
        <v>42664612</v>
      </c>
      <c r="D272">
        <v>37660344</v>
      </c>
      <c r="E272">
        <v>1264197</v>
      </c>
      <c r="F272">
        <v>3740071</v>
      </c>
      <c r="G272">
        <v>31642950</v>
      </c>
      <c r="H272">
        <v>18562684</v>
      </c>
      <c r="I272">
        <v>12951024</v>
      </c>
      <c r="J272">
        <v>129241</v>
      </c>
      <c r="K272">
        <v>8000000</v>
      </c>
      <c r="Q272">
        <v>8000000</v>
      </c>
      <c r="R272">
        <v>2367833</v>
      </c>
      <c r="U272">
        <v>759427</v>
      </c>
      <c r="Z272">
        <v>0</v>
      </c>
      <c r="AA272">
        <v>2309</v>
      </c>
      <c r="AB272">
        <v>0</v>
      </c>
      <c r="AF272">
        <v>356288</v>
      </c>
      <c r="AI272">
        <v>31775</v>
      </c>
      <c r="AJ272">
        <v>336447</v>
      </c>
      <c r="AK272">
        <v>0</v>
      </c>
      <c r="AL272">
        <v>38701</v>
      </c>
      <c r="AM272">
        <v>0</v>
      </c>
      <c r="AQ272">
        <v>17073</v>
      </c>
      <c r="AR272">
        <v>481431</v>
      </c>
      <c r="AT272">
        <v>0</v>
      </c>
      <c r="AU272">
        <v>249735</v>
      </c>
      <c r="AV272">
        <v>85464</v>
      </c>
      <c r="AW272">
        <v>9183</v>
      </c>
      <c r="AX272">
        <v>0</v>
      </c>
      <c r="AY272">
        <v>2419196</v>
      </c>
      <c r="BA272">
        <v>0</v>
      </c>
      <c r="BB272">
        <v>0</v>
      </c>
      <c r="BC272">
        <v>1890039</v>
      </c>
      <c r="BD272">
        <v>5259</v>
      </c>
      <c r="BF272">
        <v>17105</v>
      </c>
      <c r="BG272">
        <v>0</v>
      </c>
      <c r="BH272">
        <v>21939</v>
      </c>
      <c r="BI272">
        <v>157887</v>
      </c>
      <c r="BJ272">
        <v>245000</v>
      </c>
      <c r="BM272">
        <v>0</v>
      </c>
      <c r="BN272">
        <v>72717</v>
      </c>
      <c r="BP272">
        <v>9249</v>
      </c>
      <c r="BQ272">
        <v>5010205</v>
      </c>
      <c r="BS272">
        <v>1358262</v>
      </c>
      <c r="BT272">
        <v>3917</v>
      </c>
      <c r="BV272">
        <v>1423219</v>
      </c>
      <c r="BW272">
        <v>1868617</v>
      </c>
      <c r="BY272">
        <v>323740</v>
      </c>
      <c r="CA272">
        <v>32448</v>
      </c>
      <c r="CD272">
        <v>287505</v>
      </c>
      <c r="CE272">
        <v>287505</v>
      </c>
      <c r="CF272">
        <v>125000</v>
      </c>
      <c r="CI272">
        <v>125000</v>
      </c>
      <c r="CL272">
        <v>0</v>
      </c>
      <c r="CM272">
        <v>0</v>
      </c>
      <c r="CN272">
        <v>0</v>
      </c>
      <c r="CO272">
        <v>0</v>
      </c>
      <c r="CP272">
        <v>0</v>
      </c>
      <c r="CQ272">
        <v>92517301</v>
      </c>
      <c r="CS272" s="8">
        <v>277551899</v>
      </c>
      <c r="CT272" s="36">
        <f t="shared" si="24"/>
        <v>42664612</v>
      </c>
      <c r="CU272" s="36">
        <f t="shared" si="25"/>
        <v>31642950</v>
      </c>
      <c r="CV272" s="36">
        <f t="shared" si="26"/>
        <v>12787029</v>
      </c>
      <c r="CW272" s="36">
        <f t="shared" si="27"/>
        <v>5422710</v>
      </c>
      <c r="CX272" s="36">
        <f t="shared" si="28"/>
        <v>92517301</v>
      </c>
      <c r="CY272" s="4">
        <v>92517301</v>
      </c>
      <c r="CZ272" s="69">
        <f t="shared" si="29"/>
        <v>0</v>
      </c>
    </row>
    <row r="273" spans="1:104" x14ac:dyDescent="0.35">
      <c r="A273" s="15" t="s">
        <v>1339</v>
      </c>
      <c r="B273" t="s">
        <v>1339</v>
      </c>
      <c r="C273">
        <v>5917833</v>
      </c>
      <c r="D273">
        <v>5512903</v>
      </c>
      <c r="E273">
        <v>383801</v>
      </c>
      <c r="F273">
        <v>21129</v>
      </c>
      <c r="G273">
        <v>12702642</v>
      </c>
      <c r="H273">
        <v>9891655</v>
      </c>
      <c r="I273">
        <v>2620177</v>
      </c>
      <c r="J273">
        <v>190811</v>
      </c>
      <c r="K273">
        <v>810660</v>
      </c>
      <c r="Q273">
        <v>810660</v>
      </c>
      <c r="R273">
        <v>3276729</v>
      </c>
      <c r="U273">
        <v>53864</v>
      </c>
      <c r="AA273">
        <v>1539</v>
      </c>
      <c r="AF273">
        <v>118678</v>
      </c>
      <c r="AI273">
        <v>4508</v>
      </c>
      <c r="AJ273">
        <v>94899</v>
      </c>
      <c r="AK273">
        <v>0</v>
      </c>
      <c r="AL273">
        <v>5432</v>
      </c>
      <c r="AQ273">
        <v>61672</v>
      </c>
      <c r="AR273">
        <v>376554</v>
      </c>
      <c r="AT273">
        <v>2500170</v>
      </c>
      <c r="AU273">
        <v>49434</v>
      </c>
      <c r="AW273">
        <v>9979</v>
      </c>
      <c r="AY273">
        <v>5679376</v>
      </c>
      <c r="BB273">
        <v>0</v>
      </c>
      <c r="BC273">
        <v>1115376</v>
      </c>
      <c r="BD273">
        <v>805042</v>
      </c>
      <c r="BF273">
        <v>1309</v>
      </c>
      <c r="BG273">
        <v>672000</v>
      </c>
      <c r="BH273">
        <v>2126240</v>
      </c>
      <c r="BI273">
        <v>662378</v>
      </c>
      <c r="BJ273">
        <v>245000</v>
      </c>
      <c r="BM273">
        <v>0</v>
      </c>
      <c r="BN273">
        <v>0</v>
      </c>
      <c r="BP273">
        <v>52033</v>
      </c>
      <c r="BQ273">
        <v>429890</v>
      </c>
      <c r="BS273">
        <v>197382</v>
      </c>
      <c r="BU273">
        <v>2852</v>
      </c>
      <c r="BW273">
        <v>152794</v>
      </c>
      <c r="BY273">
        <v>15007</v>
      </c>
      <c r="BZ273">
        <v>9943</v>
      </c>
      <c r="CB273">
        <v>10960</v>
      </c>
      <c r="CC273">
        <v>40953</v>
      </c>
      <c r="CD273">
        <v>25348</v>
      </c>
      <c r="CE273">
        <v>25348</v>
      </c>
      <c r="CF273">
        <v>603000</v>
      </c>
      <c r="CL273">
        <v>432000</v>
      </c>
      <c r="CN273">
        <v>126000</v>
      </c>
      <c r="CO273">
        <v>45000</v>
      </c>
      <c r="CQ273">
        <v>29445479</v>
      </c>
      <c r="CS273" s="8">
        <v>88336439</v>
      </c>
      <c r="CT273" s="36">
        <f t="shared" si="24"/>
        <v>5917833</v>
      </c>
      <c r="CU273" s="36">
        <f t="shared" si="25"/>
        <v>12702642</v>
      </c>
      <c r="CV273" s="36">
        <f t="shared" si="26"/>
        <v>9766765</v>
      </c>
      <c r="CW273" s="36">
        <f t="shared" si="27"/>
        <v>1058238</v>
      </c>
      <c r="CX273" s="36">
        <f t="shared" si="28"/>
        <v>29445478</v>
      </c>
      <c r="CY273" s="4">
        <v>29445479</v>
      </c>
      <c r="CZ273" s="69">
        <f t="shared" si="29"/>
        <v>-1</v>
      </c>
    </row>
    <row r="274" spans="1:104" x14ac:dyDescent="0.35">
      <c r="A274" s="15" t="s">
        <v>1342</v>
      </c>
      <c r="B274" t="s">
        <v>1342</v>
      </c>
      <c r="C274">
        <v>125775214</v>
      </c>
      <c r="D274">
        <v>105582523</v>
      </c>
      <c r="E274">
        <v>10126103</v>
      </c>
      <c r="F274">
        <v>10066587</v>
      </c>
      <c r="G274">
        <v>73141977</v>
      </c>
      <c r="H274">
        <v>36644625</v>
      </c>
      <c r="I274">
        <v>36460622</v>
      </c>
      <c r="J274">
        <v>36731</v>
      </c>
      <c r="K274">
        <v>14424540</v>
      </c>
      <c r="Q274">
        <v>14424540</v>
      </c>
      <c r="R274">
        <v>5331224</v>
      </c>
      <c r="U274">
        <v>3097128</v>
      </c>
      <c r="Z274">
        <v>45691</v>
      </c>
      <c r="AA274">
        <v>18269</v>
      </c>
      <c r="AB274">
        <v>21502</v>
      </c>
      <c r="AF274">
        <v>47188</v>
      </c>
      <c r="AI274">
        <v>9016</v>
      </c>
      <c r="AJ274">
        <v>133135</v>
      </c>
      <c r="AK274">
        <v>0</v>
      </c>
      <c r="AL274">
        <v>24055</v>
      </c>
      <c r="AO274">
        <v>0</v>
      </c>
      <c r="AQ274">
        <v>10390</v>
      </c>
      <c r="AR274">
        <v>125000</v>
      </c>
      <c r="AS274">
        <v>0</v>
      </c>
      <c r="AT274">
        <v>434812</v>
      </c>
      <c r="AU274">
        <v>595860</v>
      </c>
      <c r="AV274">
        <v>769178</v>
      </c>
      <c r="AW274">
        <v>0</v>
      </c>
      <c r="AX274">
        <v>0</v>
      </c>
      <c r="AY274">
        <v>16151018</v>
      </c>
      <c r="AZ274">
        <v>55792</v>
      </c>
      <c r="BA274">
        <v>0</v>
      </c>
      <c r="BB274">
        <v>0</v>
      </c>
      <c r="BC274">
        <v>1806940</v>
      </c>
      <c r="BD274">
        <v>12853</v>
      </c>
      <c r="BE274">
        <v>0</v>
      </c>
      <c r="BF274">
        <v>122058</v>
      </c>
      <c r="BG274">
        <v>0</v>
      </c>
      <c r="BH274">
        <v>62321</v>
      </c>
      <c r="BI274">
        <v>13181670</v>
      </c>
      <c r="BJ274">
        <v>570175</v>
      </c>
      <c r="BK274">
        <v>26711</v>
      </c>
      <c r="BM274">
        <v>0</v>
      </c>
      <c r="BN274">
        <v>296894</v>
      </c>
      <c r="BP274">
        <v>15606</v>
      </c>
      <c r="BQ274">
        <v>12523624</v>
      </c>
      <c r="BS274">
        <v>5313041</v>
      </c>
      <c r="BU274">
        <v>3917</v>
      </c>
      <c r="BV274">
        <v>2377631</v>
      </c>
      <c r="BW274">
        <v>4038987</v>
      </c>
      <c r="BX274">
        <v>290348</v>
      </c>
      <c r="BY274">
        <v>286</v>
      </c>
      <c r="BZ274">
        <v>2983</v>
      </c>
      <c r="CA274">
        <v>492578</v>
      </c>
      <c r="CB274">
        <v>3851</v>
      </c>
      <c r="CD274">
        <v>1423</v>
      </c>
      <c r="CE274">
        <v>1423</v>
      </c>
      <c r="CF274">
        <v>522807</v>
      </c>
      <c r="CG274">
        <v>22807</v>
      </c>
      <c r="CI274">
        <v>500000</v>
      </c>
      <c r="CL274">
        <v>0</v>
      </c>
      <c r="CM274">
        <v>0</v>
      </c>
      <c r="CN274">
        <v>0</v>
      </c>
      <c r="CO274">
        <v>0</v>
      </c>
      <c r="CP274">
        <v>0</v>
      </c>
      <c r="CQ274">
        <v>247871827</v>
      </c>
      <c r="CS274" s="8">
        <v>743615481</v>
      </c>
      <c r="CT274" s="36">
        <f t="shared" si="24"/>
        <v>125775214</v>
      </c>
      <c r="CU274" s="36">
        <f t="shared" si="25"/>
        <v>73141977</v>
      </c>
      <c r="CV274" s="36">
        <f t="shared" si="26"/>
        <v>35906782</v>
      </c>
      <c r="CW274" s="36">
        <f t="shared" si="27"/>
        <v>13047854</v>
      </c>
      <c r="CX274" s="36">
        <f t="shared" si="28"/>
        <v>247871827</v>
      </c>
      <c r="CY274" s="4">
        <v>247871827</v>
      </c>
      <c r="CZ274" s="69">
        <f t="shared" si="29"/>
        <v>0</v>
      </c>
    </row>
    <row r="275" spans="1:104" x14ac:dyDescent="0.35">
      <c r="A275" s="15" t="s">
        <v>1345</v>
      </c>
      <c r="B275" t="s">
        <v>1345</v>
      </c>
      <c r="C275">
        <v>8668972</v>
      </c>
      <c r="D275">
        <v>8319114</v>
      </c>
      <c r="E275">
        <v>336370</v>
      </c>
      <c r="F275">
        <v>13489</v>
      </c>
      <c r="G275">
        <v>9790167</v>
      </c>
      <c r="H275">
        <v>7196723</v>
      </c>
      <c r="I275">
        <v>2545611</v>
      </c>
      <c r="J275">
        <v>47833</v>
      </c>
      <c r="R275">
        <v>960668</v>
      </c>
      <c r="U275">
        <v>122143</v>
      </c>
      <c r="AA275">
        <v>1539</v>
      </c>
      <c r="AF275">
        <v>605241</v>
      </c>
      <c r="AI275">
        <v>0</v>
      </c>
      <c r="AJ275">
        <v>188148</v>
      </c>
      <c r="AK275">
        <v>0</v>
      </c>
      <c r="AL275">
        <v>38701</v>
      </c>
      <c r="AQ275">
        <v>0</v>
      </c>
      <c r="AR275">
        <v>0</v>
      </c>
      <c r="AT275">
        <v>0</v>
      </c>
      <c r="AU275">
        <v>4897</v>
      </c>
      <c r="AV275">
        <v>0</v>
      </c>
      <c r="AY275">
        <v>11287810</v>
      </c>
      <c r="BB275">
        <v>0</v>
      </c>
      <c r="BC275">
        <v>40500</v>
      </c>
      <c r="BD275">
        <v>0</v>
      </c>
      <c r="BG275">
        <v>0</v>
      </c>
      <c r="BH275">
        <v>9313</v>
      </c>
      <c r="BI275">
        <v>10796997</v>
      </c>
      <c r="BJ275">
        <v>441000</v>
      </c>
      <c r="BM275">
        <v>0</v>
      </c>
      <c r="BQ275">
        <v>790648</v>
      </c>
      <c r="BR275">
        <v>1985</v>
      </c>
      <c r="BS275">
        <v>192364</v>
      </c>
      <c r="BW275">
        <v>544740</v>
      </c>
      <c r="BY275">
        <v>50068</v>
      </c>
      <c r="BZ275">
        <v>1491</v>
      </c>
      <c r="CF275">
        <v>0</v>
      </c>
      <c r="CL275">
        <v>0</v>
      </c>
      <c r="CN275">
        <v>0</v>
      </c>
      <c r="CO275">
        <v>0</v>
      </c>
      <c r="CQ275">
        <v>31498264</v>
      </c>
      <c r="CS275" s="8">
        <v>94494796</v>
      </c>
      <c r="CT275" s="36">
        <f t="shared" si="24"/>
        <v>8668972</v>
      </c>
      <c r="CU275" s="36">
        <f t="shared" si="25"/>
        <v>9790167</v>
      </c>
      <c r="CV275" s="36">
        <f t="shared" si="26"/>
        <v>12248478</v>
      </c>
      <c r="CW275" s="36">
        <f t="shared" si="27"/>
        <v>790648</v>
      </c>
      <c r="CX275" s="36">
        <f t="shared" si="28"/>
        <v>31498265</v>
      </c>
      <c r="CY275" s="4">
        <v>31498264</v>
      </c>
      <c r="CZ275" s="69">
        <f t="shared" si="29"/>
        <v>1</v>
      </c>
    </row>
    <row r="276" spans="1:104" x14ac:dyDescent="0.35">
      <c r="A276" s="15" t="s">
        <v>1347</v>
      </c>
      <c r="B276" t="s">
        <v>1347</v>
      </c>
      <c r="C276">
        <v>42444503</v>
      </c>
      <c r="D276">
        <v>35086589</v>
      </c>
      <c r="E276">
        <v>4303211</v>
      </c>
      <c r="F276">
        <v>3054703</v>
      </c>
      <c r="G276">
        <v>25985601</v>
      </c>
      <c r="H276">
        <v>11868520</v>
      </c>
      <c r="I276">
        <v>13829665</v>
      </c>
      <c r="J276">
        <v>287417</v>
      </c>
      <c r="K276">
        <v>42640</v>
      </c>
      <c r="Q276">
        <v>42640</v>
      </c>
      <c r="R276">
        <v>4831330</v>
      </c>
      <c r="U276">
        <v>774715</v>
      </c>
      <c r="Z276">
        <v>5452</v>
      </c>
      <c r="AA276">
        <v>22326</v>
      </c>
      <c r="AB276">
        <v>0</v>
      </c>
      <c r="AF276">
        <v>158610</v>
      </c>
      <c r="AG276">
        <v>482365</v>
      </c>
      <c r="AJ276">
        <v>828510</v>
      </c>
      <c r="AK276">
        <v>71561</v>
      </c>
      <c r="AL276">
        <v>82155</v>
      </c>
      <c r="AQ276">
        <v>167586</v>
      </c>
      <c r="AR276">
        <v>1010380</v>
      </c>
      <c r="AS276">
        <v>5</v>
      </c>
      <c r="AT276">
        <v>217406</v>
      </c>
      <c r="AU276">
        <v>147836</v>
      </c>
      <c r="AV276">
        <v>854643</v>
      </c>
      <c r="AW276">
        <v>7780</v>
      </c>
      <c r="AY276">
        <v>7712478</v>
      </c>
      <c r="BA276">
        <v>251766</v>
      </c>
      <c r="BB276">
        <v>0</v>
      </c>
      <c r="BC276">
        <v>398304</v>
      </c>
      <c r="BD276">
        <v>21080</v>
      </c>
      <c r="BF276">
        <v>8616</v>
      </c>
      <c r="BG276">
        <v>3556</v>
      </c>
      <c r="BH276">
        <v>184459</v>
      </c>
      <c r="BI276">
        <v>6663394</v>
      </c>
      <c r="BJ276">
        <v>49000</v>
      </c>
      <c r="BK276">
        <v>0</v>
      </c>
      <c r="BM276">
        <v>612</v>
      </c>
      <c r="BN276">
        <v>0</v>
      </c>
      <c r="BP276">
        <v>131690</v>
      </c>
      <c r="BQ276">
        <v>3069698</v>
      </c>
      <c r="BR276">
        <v>589</v>
      </c>
      <c r="BS276">
        <v>892848</v>
      </c>
      <c r="BU276">
        <v>7364</v>
      </c>
      <c r="BW276">
        <v>1957493</v>
      </c>
      <c r="BX276">
        <v>21195</v>
      </c>
      <c r="BY276">
        <v>141675</v>
      </c>
      <c r="BZ276">
        <v>19689</v>
      </c>
      <c r="CA276">
        <v>22374</v>
      </c>
      <c r="CC276">
        <v>6470</v>
      </c>
      <c r="CD276">
        <v>187393</v>
      </c>
      <c r="CE276">
        <v>187393</v>
      </c>
      <c r="CF276">
        <v>0</v>
      </c>
      <c r="CL276">
        <v>0</v>
      </c>
      <c r="CM276">
        <v>0</v>
      </c>
      <c r="CN276">
        <v>0</v>
      </c>
      <c r="CO276">
        <v>0</v>
      </c>
      <c r="CP276">
        <v>0</v>
      </c>
      <c r="CQ276">
        <v>84273642</v>
      </c>
      <c r="CS276" s="8">
        <v>252820927</v>
      </c>
      <c r="CT276" s="36">
        <f t="shared" si="24"/>
        <v>42444503</v>
      </c>
      <c r="CU276" s="36">
        <f t="shared" si="25"/>
        <v>25985601</v>
      </c>
      <c r="CV276" s="36">
        <f t="shared" si="26"/>
        <v>12586448</v>
      </c>
      <c r="CW276" s="36">
        <f t="shared" si="27"/>
        <v>3257091</v>
      </c>
      <c r="CX276" s="36">
        <f t="shared" si="28"/>
        <v>84273643</v>
      </c>
      <c r="CY276" s="4">
        <v>84273642</v>
      </c>
      <c r="CZ276" s="69">
        <f t="shared" si="29"/>
        <v>1</v>
      </c>
    </row>
    <row r="277" spans="1:104" x14ac:dyDescent="0.35">
      <c r="A277" s="15" t="s">
        <v>1352</v>
      </c>
      <c r="B277" t="s">
        <v>1352</v>
      </c>
      <c r="C277">
        <v>6076513</v>
      </c>
      <c r="D277">
        <v>4997488</v>
      </c>
      <c r="E277">
        <v>556758</v>
      </c>
      <c r="F277">
        <v>522267</v>
      </c>
      <c r="G277">
        <v>4465526</v>
      </c>
      <c r="H277">
        <v>2457896</v>
      </c>
      <c r="I277">
        <v>1994636</v>
      </c>
      <c r="J277">
        <v>12994</v>
      </c>
      <c r="K277">
        <v>1600000</v>
      </c>
      <c r="Q277">
        <v>1600000</v>
      </c>
      <c r="R277">
        <v>726037</v>
      </c>
      <c r="U277">
        <v>0</v>
      </c>
      <c r="Z277">
        <v>6815</v>
      </c>
      <c r="AA277">
        <v>8191</v>
      </c>
      <c r="AF277">
        <v>2399</v>
      </c>
      <c r="AJ277">
        <v>1919</v>
      </c>
      <c r="AK277">
        <v>0</v>
      </c>
      <c r="AL277">
        <v>10863</v>
      </c>
      <c r="AQ277">
        <v>8044</v>
      </c>
      <c r="AR277">
        <v>105421</v>
      </c>
      <c r="AT277">
        <v>326109</v>
      </c>
      <c r="AU277">
        <v>0</v>
      </c>
      <c r="AV277">
        <v>256274</v>
      </c>
      <c r="AY277">
        <v>4431547</v>
      </c>
      <c r="BB277">
        <v>0</v>
      </c>
      <c r="BC277">
        <v>0</v>
      </c>
      <c r="BD277">
        <v>0</v>
      </c>
      <c r="BG277">
        <v>0</v>
      </c>
      <c r="BH277">
        <v>3547</v>
      </c>
      <c r="BI277">
        <v>4330000</v>
      </c>
      <c r="BJ277">
        <v>98000</v>
      </c>
      <c r="BM277">
        <v>0</v>
      </c>
      <c r="BN277">
        <v>0</v>
      </c>
      <c r="BQ277">
        <v>293227</v>
      </c>
      <c r="BS277">
        <v>161289</v>
      </c>
      <c r="BV277">
        <v>55733</v>
      </c>
      <c r="BW277">
        <v>63771</v>
      </c>
      <c r="BY277">
        <v>0</v>
      </c>
      <c r="CB277">
        <v>770</v>
      </c>
      <c r="CC277">
        <v>11664</v>
      </c>
      <c r="CF277">
        <v>0</v>
      </c>
      <c r="CL277">
        <v>0</v>
      </c>
      <c r="CN277">
        <v>0</v>
      </c>
      <c r="CO277">
        <v>0</v>
      </c>
      <c r="CQ277">
        <v>17592850</v>
      </c>
      <c r="CS277" s="8">
        <v>52778548</v>
      </c>
      <c r="CT277" s="36">
        <f t="shared" si="24"/>
        <v>6076513</v>
      </c>
      <c r="CU277" s="36">
        <f t="shared" si="25"/>
        <v>4465526</v>
      </c>
      <c r="CV277" s="36">
        <f t="shared" si="26"/>
        <v>6757584</v>
      </c>
      <c r="CW277" s="36">
        <f t="shared" si="27"/>
        <v>293227</v>
      </c>
      <c r="CX277" s="36">
        <f t="shared" si="28"/>
        <v>17592850</v>
      </c>
      <c r="CY277" s="4">
        <v>17592850</v>
      </c>
      <c r="CZ277" s="69">
        <f t="shared" si="29"/>
        <v>0</v>
      </c>
    </row>
    <row r="278" spans="1:104" x14ac:dyDescent="0.35">
      <c r="A278" s="15" t="s">
        <v>1354</v>
      </c>
      <c r="B278" t="s">
        <v>1354</v>
      </c>
      <c r="C278">
        <v>3713014</v>
      </c>
      <c r="D278">
        <v>3704496</v>
      </c>
      <c r="E278">
        <v>2700</v>
      </c>
      <c r="F278">
        <v>5818</v>
      </c>
      <c r="G278">
        <v>3453447</v>
      </c>
      <c r="H278">
        <v>1794439</v>
      </c>
      <c r="I278">
        <v>1654752</v>
      </c>
      <c r="J278">
        <v>4256</v>
      </c>
      <c r="K278">
        <v>1600000</v>
      </c>
      <c r="Q278">
        <v>1600000</v>
      </c>
      <c r="R278">
        <v>379745</v>
      </c>
      <c r="U278">
        <v>210560</v>
      </c>
      <c r="Z278">
        <v>96769</v>
      </c>
      <c r="AA278">
        <v>16966</v>
      </c>
      <c r="AB278">
        <v>1195</v>
      </c>
      <c r="AF278">
        <v>909</v>
      </c>
      <c r="AJ278">
        <v>14168</v>
      </c>
      <c r="AL278">
        <v>0</v>
      </c>
      <c r="AQ278">
        <v>0</v>
      </c>
      <c r="AR278">
        <v>3</v>
      </c>
      <c r="AT278">
        <v>0</v>
      </c>
      <c r="AU278">
        <v>39174</v>
      </c>
      <c r="AV278">
        <v>0</v>
      </c>
      <c r="AY278">
        <v>95057</v>
      </c>
      <c r="BA278">
        <v>38108</v>
      </c>
      <c r="BC278">
        <v>0</v>
      </c>
      <c r="BD278">
        <v>0</v>
      </c>
      <c r="BG278">
        <v>0</v>
      </c>
      <c r="BH278">
        <v>7949</v>
      </c>
      <c r="BJ278">
        <v>49000</v>
      </c>
      <c r="BM278">
        <v>0</v>
      </c>
      <c r="BN278">
        <v>0</v>
      </c>
      <c r="BQ278">
        <v>81452</v>
      </c>
      <c r="BS278">
        <v>20302</v>
      </c>
      <c r="BW278">
        <v>61150</v>
      </c>
      <c r="CF278">
        <v>0</v>
      </c>
      <c r="CL278">
        <v>0</v>
      </c>
      <c r="CN278">
        <v>0</v>
      </c>
      <c r="CO278">
        <v>0</v>
      </c>
      <c r="CQ278">
        <v>9322714</v>
      </c>
      <c r="CS278" s="8">
        <v>27968143</v>
      </c>
      <c r="CT278" s="36">
        <f t="shared" si="24"/>
        <v>3713014</v>
      </c>
      <c r="CU278" s="36">
        <f t="shared" si="25"/>
        <v>3453447</v>
      </c>
      <c r="CV278" s="36">
        <f t="shared" si="26"/>
        <v>2074802</v>
      </c>
      <c r="CW278" s="36">
        <f t="shared" si="27"/>
        <v>81452</v>
      </c>
      <c r="CX278" s="36">
        <f t="shared" si="28"/>
        <v>9322715</v>
      </c>
      <c r="CY278" s="4">
        <v>9322714</v>
      </c>
      <c r="CZ278" s="69">
        <f t="shared" si="29"/>
        <v>1</v>
      </c>
    </row>
    <row r="279" spans="1:104" x14ac:dyDescent="0.35">
      <c r="A279" s="15" t="s">
        <v>1358</v>
      </c>
      <c r="B279" t="s">
        <v>1358</v>
      </c>
      <c r="C279">
        <v>117920091</v>
      </c>
      <c r="D279">
        <v>101864468</v>
      </c>
      <c r="E279">
        <v>8823386</v>
      </c>
      <c r="F279">
        <v>7232239</v>
      </c>
      <c r="G279">
        <v>118953846</v>
      </c>
      <c r="H279">
        <v>83483344</v>
      </c>
      <c r="I279">
        <v>35182373</v>
      </c>
      <c r="J279">
        <v>288129</v>
      </c>
      <c r="K279">
        <v>0</v>
      </c>
      <c r="O279">
        <v>0</v>
      </c>
      <c r="Q279">
        <v>0</v>
      </c>
      <c r="R279">
        <v>22629485</v>
      </c>
      <c r="U279">
        <v>1381352</v>
      </c>
      <c r="Y279">
        <v>14264</v>
      </c>
      <c r="Z279">
        <v>0</v>
      </c>
      <c r="AA279">
        <v>770</v>
      </c>
      <c r="AB279">
        <v>0</v>
      </c>
      <c r="AF279">
        <v>2805583</v>
      </c>
      <c r="AJ279">
        <v>1071829</v>
      </c>
      <c r="AK279">
        <v>49512</v>
      </c>
      <c r="AL279">
        <v>209121</v>
      </c>
      <c r="AQ279">
        <v>51784</v>
      </c>
      <c r="AR279">
        <v>2450587</v>
      </c>
      <c r="AT279">
        <v>8370133</v>
      </c>
      <c r="AU279">
        <v>1076619</v>
      </c>
      <c r="AV279">
        <v>4956928</v>
      </c>
      <c r="AW279">
        <v>191005</v>
      </c>
      <c r="AY279">
        <v>28621426</v>
      </c>
      <c r="AZ279">
        <v>0</v>
      </c>
      <c r="BA279">
        <v>33139</v>
      </c>
      <c r="BB279">
        <v>0</v>
      </c>
      <c r="BC279">
        <v>1195702</v>
      </c>
      <c r="BD279">
        <v>238853</v>
      </c>
      <c r="BF279">
        <v>118658</v>
      </c>
      <c r="BG279">
        <v>8296</v>
      </c>
      <c r="BH279">
        <v>15219952</v>
      </c>
      <c r="BI279">
        <v>8713318</v>
      </c>
      <c r="BJ279">
        <v>3032714</v>
      </c>
      <c r="BK279">
        <v>4266</v>
      </c>
      <c r="BL279">
        <v>20019</v>
      </c>
      <c r="BM279">
        <v>36510</v>
      </c>
      <c r="BO279">
        <v>0</v>
      </c>
      <c r="BQ279">
        <v>18801123</v>
      </c>
      <c r="BR279">
        <v>1768</v>
      </c>
      <c r="BS279">
        <v>7851336</v>
      </c>
      <c r="BT279">
        <v>31369</v>
      </c>
      <c r="BU279">
        <v>47319</v>
      </c>
      <c r="BV279">
        <v>2582900</v>
      </c>
      <c r="BW279">
        <v>7440477</v>
      </c>
      <c r="BX279">
        <v>270415</v>
      </c>
      <c r="BY279">
        <v>447087</v>
      </c>
      <c r="BZ279">
        <v>1989</v>
      </c>
      <c r="CA279">
        <v>121664</v>
      </c>
      <c r="CC279">
        <v>4800</v>
      </c>
      <c r="CD279">
        <v>391196</v>
      </c>
      <c r="CE279">
        <v>391196</v>
      </c>
      <c r="CF279">
        <v>55463087</v>
      </c>
      <c r="CG279">
        <v>38011</v>
      </c>
      <c r="CI279">
        <v>750000</v>
      </c>
      <c r="CL279">
        <v>0</v>
      </c>
      <c r="CM279">
        <v>11582977</v>
      </c>
      <c r="CN279">
        <v>10842099</v>
      </c>
      <c r="CO279">
        <v>7500000</v>
      </c>
      <c r="CP279">
        <v>24750000</v>
      </c>
      <c r="CQ279">
        <v>362780256</v>
      </c>
      <c r="CS279" s="8">
        <v>1088340770</v>
      </c>
      <c r="CT279" s="36">
        <f t="shared" si="24"/>
        <v>117920091</v>
      </c>
      <c r="CU279" s="36">
        <f t="shared" si="25"/>
        <v>118953846</v>
      </c>
      <c r="CV279" s="36">
        <f t="shared" si="26"/>
        <v>51250911</v>
      </c>
      <c r="CW279" s="36">
        <f t="shared" si="27"/>
        <v>74655406</v>
      </c>
      <c r="CX279" s="36">
        <f t="shared" si="28"/>
        <v>362780254</v>
      </c>
      <c r="CY279" s="4">
        <v>362780256</v>
      </c>
      <c r="CZ279" s="69">
        <f t="shared" si="29"/>
        <v>-2</v>
      </c>
    </row>
    <row r="280" spans="1:104" x14ac:dyDescent="0.35">
      <c r="A280" s="15" t="s">
        <v>1362</v>
      </c>
      <c r="B280" t="s">
        <v>1362</v>
      </c>
      <c r="C280">
        <v>16750866</v>
      </c>
      <c r="D280">
        <v>15033410</v>
      </c>
      <c r="E280">
        <v>82199</v>
      </c>
      <c r="F280">
        <v>1635258</v>
      </c>
      <c r="G280">
        <v>23630352</v>
      </c>
      <c r="H280">
        <v>15678691</v>
      </c>
      <c r="I280">
        <v>7918973</v>
      </c>
      <c r="J280">
        <v>32688</v>
      </c>
      <c r="K280">
        <v>6400000</v>
      </c>
      <c r="Q280">
        <v>6400000</v>
      </c>
      <c r="R280">
        <v>1611024</v>
      </c>
      <c r="S280">
        <v>853</v>
      </c>
      <c r="U280">
        <v>401162</v>
      </c>
      <c r="Z280">
        <v>0</v>
      </c>
      <c r="AA280">
        <v>150</v>
      </c>
      <c r="AB280">
        <v>0</v>
      </c>
      <c r="AF280">
        <v>443843</v>
      </c>
      <c r="AJ280">
        <v>210068</v>
      </c>
      <c r="AK280">
        <v>2001</v>
      </c>
      <c r="AL280">
        <v>32590</v>
      </c>
      <c r="AQ280">
        <v>64353</v>
      </c>
      <c r="AR280">
        <v>327038</v>
      </c>
      <c r="AT280">
        <v>0</v>
      </c>
      <c r="AU280">
        <v>127866</v>
      </c>
      <c r="AV280">
        <v>0</v>
      </c>
      <c r="AW280">
        <v>1100</v>
      </c>
      <c r="AY280">
        <v>694530</v>
      </c>
      <c r="BA280">
        <v>3488</v>
      </c>
      <c r="BB280">
        <v>3161</v>
      </c>
      <c r="BC280">
        <v>263794</v>
      </c>
      <c r="BD280">
        <v>20936</v>
      </c>
      <c r="BG280">
        <v>0</v>
      </c>
      <c r="BH280">
        <v>96803</v>
      </c>
      <c r="BI280">
        <v>14383</v>
      </c>
      <c r="BJ280">
        <v>227019</v>
      </c>
      <c r="BK280">
        <v>10664</v>
      </c>
      <c r="BL280">
        <v>3410</v>
      </c>
      <c r="BM280">
        <v>0</v>
      </c>
      <c r="BN280">
        <v>0</v>
      </c>
      <c r="BP280">
        <v>50871</v>
      </c>
      <c r="BQ280">
        <v>4986122</v>
      </c>
      <c r="BS280">
        <v>1648875</v>
      </c>
      <c r="BT280">
        <v>979</v>
      </c>
      <c r="BV280">
        <v>1201158</v>
      </c>
      <c r="BW280">
        <v>2044292</v>
      </c>
      <c r="BY280">
        <v>3719</v>
      </c>
      <c r="CA280">
        <v>84766</v>
      </c>
      <c r="CC280">
        <v>2333</v>
      </c>
      <c r="CD280">
        <v>0</v>
      </c>
      <c r="CE280">
        <v>0</v>
      </c>
      <c r="CF280">
        <v>30409</v>
      </c>
      <c r="CG280">
        <v>30409</v>
      </c>
      <c r="CL280">
        <v>0</v>
      </c>
      <c r="CM280">
        <v>0</v>
      </c>
      <c r="CN280">
        <v>0</v>
      </c>
      <c r="CO280">
        <v>0</v>
      </c>
      <c r="CP280">
        <v>0</v>
      </c>
      <c r="CQ280">
        <v>54103303</v>
      </c>
      <c r="CS280" s="8">
        <v>162309909</v>
      </c>
      <c r="CT280" s="36">
        <f t="shared" si="24"/>
        <v>16750866</v>
      </c>
      <c r="CU280" s="36">
        <f t="shared" si="25"/>
        <v>23630352</v>
      </c>
      <c r="CV280" s="36">
        <f t="shared" si="26"/>
        <v>8705554</v>
      </c>
      <c r="CW280" s="36">
        <f t="shared" si="27"/>
        <v>5016531</v>
      </c>
      <c r="CX280" s="36">
        <f t="shared" si="28"/>
        <v>54103303</v>
      </c>
      <c r="CY280" s="4">
        <v>54103303</v>
      </c>
      <c r="CZ280" s="69">
        <f t="shared" si="29"/>
        <v>0</v>
      </c>
    </row>
    <row r="281" spans="1:104" x14ac:dyDescent="0.35">
      <c r="A281" s="15" t="s">
        <v>1367</v>
      </c>
      <c r="B281" t="s">
        <v>1367</v>
      </c>
      <c r="C281">
        <v>65120281</v>
      </c>
      <c r="D281">
        <v>56947295</v>
      </c>
      <c r="E281">
        <v>1596091</v>
      </c>
      <c r="F281">
        <v>6576896</v>
      </c>
      <c r="G281">
        <v>60459734</v>
      </c>
      <c r="H281">
        <v>35990532</v>
      </c>
      <c r="I281">
        <v>24364764</v>
      </c>
      <c r="J281">
        <v>104439</v>
      </c>
      <c r="K281">
        <v>12800000</v>
      </c>
      <c r="Q281">
        <v>12800000</v>
      </c>
      <c r="R281">
        <v>2705758</v>
      </c>
      <c r="U281">
        <v>195310</v>
      </c>
      <c r="Z281">
        <v>1678</v>
      </c>
      <c r="AA281">
        <v>0</v>
      </c>
      <c r="AB281">
        <v>0</v>
      </c>
      <c r="AF281">
        <v>941485</v>
      </c>
      <c r="AI281">
        <v>18031</v>
      </c>
      <c r="AJ281">
        <v>729047</v>
      </c>
      <c r="AK281">
        <v>43798</v>
      </c>
      <c r="AL281">
        <v>107276</v>
      </c>
      <c r="AQ281">
        <v>60331</v>
      </c>
      <c r="AR281">
        <v>491032</v>
      </c>
      <c r="AT281">
        <v>0</v>
      </c>
      <c r="AU281">
        <v>117769</v>
      </c>
      <c r="AV281">
        <v>0</v>
      </c>
      <c r="AY281">
        <v>20431242</v>
      </c>
      <c r="AZ281">
        <v>33475</v>
      </c>
      <c r="BA281">
        <v>0</v>
      </c>
      <c r="BB281">
        <v>0</v>
      </c>
      <c r="BC281">
        <v>950000</v>
      </c>
      <c r="BD281">
        <v>147334</v>
      </c>
      <c r="BF281">
        <v>33682</v>
      </c>
      <c r="BG281">
        <v>0</v>
      </c>
      <c r="BH281">
        <v>9953201</v>
      </c>
      <c r="BI281">
        <v>8769479</v>
      </c>
      <c r="BJ281">
        <v>392000</v>
      </c>
      <c r="BM281">
        <v>0</v>
      </c>
      <c r="BN281">
        <v>151639</v>
      </c>
      <c r="BP281">
        <v>433</v>
      </c>
      <c r="BQ281">
        <v>10374726</v>
      </c>
      <c r="BS281">
        <v>4196000</v>
      </c>
      <c r="BV281">
        <v>1866079</v>
      </c>
      <c r="BW281">
        <v>3883214</v>
      </c>
      <c r="BX281">
        <v>244992</v>
      </c>
      <c r="BY281">
        <v>1717</v>
      </c>
      <c r="CA281">
        <v>182725</v>
      </c>
      <c r="CD281">
        <v>150822</v>
      </c>
      <c r="CE281">
        <v>150822</v>
      </c>
      <c r="CF281">
        <v>5395000</v>
      </c>
      <c r="CI281">
        <v>250000</v>
      </c>
      <c r="CL281">
        <v>0</v>
      </c>
      <c r="CM281">
        <v>825000</v>
      </c>
      <c r="CN281">
        <v>2310000</v>
      </c>
      <c r="CO281">
        <v>360000</v>
      </c>
      <c r="CP281">
        <v>1650000</v>
      </c>
      <c r="CQ281">
        <v>177437565</v>
      </c>
      <c r="CS281" s="8">
        <v>532312694</v>
      </c>
      <c r="CT281" s="36">
        <f t="shared" si="24"/>
        <v>65120281</v>
      </c>
      <c r="CU281" s="36">
        <f t="shared" si="25"/>
        <v>60459734</v>
      </c>
      <c r="CV281" s="36">
        <f t="shared" si="26"/>
        <v>35937000</v>
      </c>
      <c r="CW281" s="36">
        <f t="shared" si="27"/>
        <v>15920548</v>
      </c>
      <c r="CX281" s="36">
        <f t="shared" si="28"/>
        <v>177437563</v>
      </c>
      <c r="CY281" s="4">
        <v>177437565</v>
      </c>
      <c r="CZ281" s="69">
        <f t="shared" si="29"/>
        <v>-2</v>
      </c>
    </row>
    <row r="282" spans="1:104" x14ac:dyDescent="0.35">
      <c r="A282" s="15" t="s">
        <v>1370</v>
      </c>
      <c r="B282" t="s">
        <v>1370</v>
      </c>
      <c r="C282">
        <v>31596627</v>
      </c>
      <c r="D282">
        <v>25657245</v>
      </c>
      <c r="E282">
        <v>2642801</v>
      </c>
      <c r="F282">
        <v>3296581</v>
      </c>
      <c r="G282">
        <v>26735634</v>
      </c>
      <c r="H282">
        <v>15466880</v>
      </c>
      <c r="I282">
        <v>11230411</v>
      </c>
      <c r="J282">
        <v>38344</v>
      </c>
      <c r="K282">
        <v>11200000</v>
      </c>
      <c r="Q282">
        <v>11200000</v>
      </c>
      <c r="R282">
        <v>5842416</v>
      </c>
      <c r="U282">
        <v>3041</v>
      </c>
      <c r="Z282">
        <v>42251</v>
      </c>
      <c r="AA282">
        <v>5461</v>
      </c>
      <c r="AB282">
        <v>7167</v>
      </c>
      <c r="AF282">
        <v>854062</v>
      </c>
      <c r="AI282">
        <v>4508</v>
      </c>
      <c r="AJ282">
        <v>678372</v>
      </c>
      <c r="AK282">
        <v>22778</v>
      </c>
      <c r="AL282">
        <v>26354</v>
      </c>
      <c r="AO282">
        <v>45410</v>
      </c>
      <c r="AQ282">
        <v>0</v>
      </c>
      <c r="AR282">
        <v>428463</v>
      </c>
      <c r="AS282">
        <v>0</v>
      </c>
      <c r="AT282">
        <v>869624</v>
      </c>
      <c r="AU282">
        <v>4562</v>
      </c>
      <c r="AV282">
        <v>2393000</v>
      </c>
      <c r="AW282">
        <v>0</v>
      </c>
      <c r="AX282">
        <v>457363</v>
      </c>
      <c r="AY282">
        <v>10542026</v>
      </c>
      <c r="BA282">
        <v>5233</v>
      </c>
      <c r="BB282">
        <v>0</v>
      </c>
      <c r="BC282">
        <v>13794</v>
      </c>
      <c r="BD282">
        <v>37591</v>
      </c>
      <c r="BF282">
        <v>655</v>
      </c>
      <c r="BG282">
        <v>0</v>
      </c>
      <c r="BH282">
        <v>3327071</v>
      </c>
      <c r="BI282">
        <v>6517916</v>
      </c>
      <c r="BJ282">
        <v>637000</v>
      </c>
      <c r="BL282">
        <v>2766</v>
      </c>
      <c r="BM282">
        <v>0</v>
      </c>
      <c r="BN282">
        <v>0</v>
      </c>
      <c r="BQ282">
        <v>8617068</v>
      </c>
      <c r="BS282">
        <v>3489359</v>
      </c>
      <c r="BT282">
        <v>48957</v>
      </c>
      <c r="BU282">
        <v>6774</v>
      </c>
      <c r="BV282">
        <v>260718</v>
      </c>
      <c r="BW282">
        <v>2460584</v>
      </c>
      <c r="BX282">
        <v>2033287</v>
      </c>
      <c r="BY282">
        <v>161311</v>
      </c>
      <c r="CA282">
        <v>57989</v>
      </c>
      <c r="CC282">
        <v>98088</v>
      </c>
      <c r="CD282">
        <v>131970</v>
      </c>
      <c r="CE282">
        <v>131970</v>
      </c>
      <c r="CF282">
        <v>8850000</v>
      </c>
      <c r="CL282">
        <v>0</v>
      </c>
      <c r="CM282">
        <v>1875000</v>
      </c>
      <c r="CN282">
        <v>2520000</v>
      </c>
      <c r="CO282">
        <v>855000</v>
      </c>
      <c r="CP282">
        <v>3600000</v>
      </c>
      <c r="CQ282">
        <v>103515741</v>
      </c>
      <c r="CS282" s="8">
        <v>310547223</v>
      </c>
      <c r="CT282" s="36">
        <f t="shared" si="24"/>
        <v>31596627</v>
      </c>
      <c r="CU282" s="36">
        <f t="shared" si="25"/>
        <v>26735634</v>
      </c>
      <c r="CV282" s="36">
        <f t="shared" si="26"/>
        <v>27584442</v>
      </c>
      <c r="CW282" s="36">
        <f t="shared" si="27"/>
        <v>17599038</v>
      </c>
      <c r="CX282" s="36">
        <f t="shared" si="28"/>
        <v>103515741</v>
      </c>
      <c r="CY282" s="4">
        <v>103515741</v>
      </c>
      <c r="CZ282" s="69">
        <f t="shared" si="29"/>
        <v>0</v>
      </c>
    </row>
    <row r="283" spans="1:104" x14ac:dyDescent="0.35">
      <c r="A283" s="15" t="s">
        <v>1376</v>
      </c>
      <c r="B283" t="s">
        <v>1376</v>
      </c>
      <c r="C283">
        <v>74319154</v>
      </c>
      <c r="D283">
        <v>59038666</v>
      </c>
      <c r="E283">
        <v>7496514</v>
      </c>
      <c r="F283">
        <v>7783974</v>
      </c>
      <c r="G283">
        <v>67385092</v>
      </c>
      <c r="H283">
        <v>37301699</v>
      </c>
      <c r="I283">
        <v>30049017</v>
      </c>
      <c r="J283">
        <v>34376</v>
      </c>
      <c r="K283">
        <v>19206040</v>
      </c>
      <c r="Q283">
        <v>19206040</v>
      </c>
      <c r="R283">
        <v>7792437</v>
      </c>
      <c r="U283">
        <v>1337050</v>
      </c>
      <c r="Z283">
        <v>5763</v>
      </c>
      <c r="AA283">
        <v>8539</v>
      </c>
      <c r="AB283">
        <v>283</v>
      </c>
      <c r="AF283">
        <v>14547</v>
      </c>
      <c r="AJ283">
        <v>951967</v>
      </c>
      <c r="AK283">
        <v>0</v>
      </c>
      <c r="AL283">
        <v>124251</v>
      </c>
      <c r="AN283">
        <v>6410</v>
      </c>
      <c r="AQ283">
        <v>60331</v>
      </c>
      <c r="AR283">
        <v>1758355</v>
      </c>
      <c r="AS283">
        <v>5</v>
      </c>
      <c r="AT283">
        <v>1413139</v>
      </c>
      <c r="AU283">
        <v>581106</v>
      </c>
      <c r="AV283">
        <v>1452893</v>
      </c>
      <c r="AW283">
        <v>77799</v>
      </c>
      <c r="AY283">
        <v>8407637</v>
      </c>
      <c r="BA283">
        <v>0</v>
      </c>
      <c r="BB283">
        <v>0</v>
      </c>
      <c r="BC283">
        <v>288000</v>
      </c>
      <c r="BD283">
        <v>69768</v>
      </c>
      <c r="BF283">
        <v>33027</v>
      </c>
      <c r="BG283">
        <v>0</v>
      </c>
      <c r="BH283">
        <v>7061421</v>
      </c>
      <c r="BI283">
        <v>0</v>
      </c>
      <c r="BJ283">
        <v>539000</v>
      </c>
      <c r="BK283">
        <v>5322</v>
      </c>
      <c r="BL283">
        <v>2766</v>
      </c>
      <c r="BM283">
        <v>0</v>
      </c>
      <c r="BN283">
        <v>102672</v>
      </c>
      <c r="BP283">
        <v>305662</v>
      </c>
      <c r="BQ283">
        <v>7413022</v>
      </c>
      <c r="BS283">
        <v>3289122</v>
      </c>
      <c r="BV283">
        <v>1314432</v>
      </c>
      <c r="BW283">
        <v>2568620</v>
      </c>
      <c r="BY283">
        <v>144448</v>
      </c>
      <c r="BZ283">
        <v>994</v>
      </c>
      <c r="CA283">
        <v>83741</v>
      </c>
      <c r="CC283">
        <v>11664</v>
      </c>
      <c r="CD283">
        <v>0</v>
      </c>
      <c r="CE283">
        <v>0</v>
      </c>
      <c r="CF283">
        <v>13275000</v>
      </c>
      <c r="CL283">
        <v>0</v>
      </c>
      <c r="CM283">
        <v>3000000</v>
      </c>
      <c r="CN283">
        <v>3150000</v>
      </c>
      <c r="CO283">
        <v>1125000</v>
      </c>
      <c r="CP283">
        <v>6000000</v>
      </c>
      <c r="CQ283">
        <v>197798381</v>
      </c>
      <c r="CS283" s="8">
        <v>593395146</v>
      </c>
      <c r="CT283" s="36">
        <f t="shared" si="24"/>
        <v>74319154</v>
      </c>
      <c r="CU283" s="36">
        <f t="shared" si="25"/>
        <v>67385092</v>
      </c>
      <c r="CV283" s="36">
        <f t="shared" si="26"/>
        <v>35406114</v>
      </c>
      <c r="CW283" s="36">
        <f t="shared" si="27"/>
        <v>20688022</v>
      </c>
      <c r="CX283" s="36">
        <f t="shared" si="28"/>
        <v>197798382</v>
      </c>
      <c r="CY283" s="4">
        <v>197798381</v>
      </c>
      <c r="CZ283" s="69">
        <f t="shared" si="29"/>
        <v>1</v>
      </c>
    </row>
    <row r="284" spans="1:104" x14ac:dyDescent="0.35">
      <c r="A284" s="15" t="s">
        <v>1378</v>
      </c>
      <c r="B284" t="s">
        <v>1378</v>
      </c>
      <c r="C284">
        <v>10653715</v>
      </c>
      <c r="D284">
        <v>10242614</v>
      </c>
      <c r="E284">
        <v>376434</v>
      </c>
      <c r="F284">
        <v>34666</v>
      </c>
      <c r="G284">
        <v>8479420</v>
      </c>
      <c r="H284">
        <v>5459656</v>
      </c>
      <c r="I284">
        <v>3013726</v>
      </c>
      <c r="J284">
        <v>6039</v>
      </c>
      <c r="K284">
        <v>6040</v>
      </c>
      <c r="Q284">
        <v>6040</v>
      </c>
      <c r="R284">
        <v>780645</v>
      </c>
      <c r="U284">
        <v>509262</v>
      </c>
      <c r="X284">
        <v>0</v>
      </c>
      <c r="Z284">
        <v>5452</v>
      </c>
      <c r="AA284">
        <v>46172</v>
      </c>
      <c r="AF284">
        <v>0</v>
      </c>
      <c r="AJ284">
        <v>16403</v>
      </c>
      <c r="AK284">
        <v>0</v>
      </c>
      <c r="AL284">
        <v>0</v>
      </c>
      <c r="AO284">
        <v>0</v>
      </c>
      <c r="AQ284">
        <v>0</v>
      </c>
      <c r="AR284">
        <v>105421</v>
      </c>
      <c r="AT284">
        <v>0</v>
      </c>
      <c r="AU284">
        <v>97935</v>
      </c>
      <c r="AV284">
        <v>0</v>
      </c>
      <c r="AY284">
        <v>211381</v>
      </c>
      <c r="BA284">
        <v>0</v>
      </c>
      <c r="BB284">
        <v>0</v>
      </c>
      <c r="BC284">
        <v>159000</v>
      </c>
      <c r="BD284">
        <v>0</v>
      </c>
      <c r="BG284">
        <v>0</v>
      </c>
      <c r="BH284">
        <v>3381</v>
      </c>
      <c r="BI284">
        <v>0</v>
      </c>
      <c r="BJ284">
        <v>49000</v>
      </c>
      <c r="BM284">
        <v>0</v>
      </c>
      <c r="BN284">
        <v>0</v>
      </c>
      <c r="BQ284">
        <v>1830456</v>
      </c>
      <c r="BS284">
        <v>1127896</v>
      </c>
      <c r="BV284">
        <v>342967</v>
      </c>
      <c r="BW284">
        <v>351175</v>
      </c>
      <c r="CA284">
        <v>4919</v>
      </c>
      <c r="CC284">
        <v>3499</v>
      </c>
      <c r="CD284">
        <v>0</v>
      </c>
      <c r="CE284">
        <v>0</v>
      </c>
      <c r="CF284">
        <v>0</v>
      </c>
      <c r="CL284">
        <v>0</v>
      </c>
      <c r="CN284">
        <v>0</v>
      </c>
      <c r="CO284">
        <v>0</v>
      </c>
      <c r="CQ284">
        <v>21961657</v>
      </c>
      <c r="CS284" s="8">
        <v>65884971</v>
      </c>
      <c r="CT284" s="36">
        <f t="shared" si="24"/>
        <v>10653715</v>
      </c>
      <c r="CU284" s="36">
        <f t="shared" si="25"/>
        <v>8479420</v>
      </c>
      <c r="CV284" s="36">
        <f t="shared" si="26"/>
        <v>998066</v>
      </c>
      <c r="CW284" s="36">
        <f t="shared" si="27"/>
        <v>1830456</v>
      </c>
      <c r="CX284" s="36">
        <f t="shared" si="28"/>
        <v>21961657</v>
      </c>
      <c r="CY284" s="4">
        <v>21961657</v>
      </c>
      <c r="CZ284" s="69">
        <f t="shared" si="29"/>
        <v>0</v>
      </c>
    </row>
    <row r="285" spans="1:104" x14ac:dyDescent="0.35">
      <c r="A285" s="15" t="s">
        <v>1965</v>
      </c>
      <c r="B285" s="65" t="s">
        <v>1965</v>
      </c>
      <c r="C285">
        <v>20087745</v>
      </c>
      <c r="D285">
        <v>16096913</v>
      </c>
      <c r="E285">
        <v>2107681</v>
      </c>
      <c r="F285">
        <v>1883151</v>
      </c>
      <c r="G285">
        <v>20174946</v>
      </c>
      <c r="H285">
        <v>12115919</v>
      </c>
      <c r="I285">
        <v>8051665</v>
      </c>
      <c r="J285">
        <v>7363</v>
      </c>
      <c r="K285">
        <v>0</v>
      </c>
      <c r="Q285">
        <v>0</v>
      </c>
      <c r="R285">
        <v>2323648</v>
      </c>
      <c r="U285">
        <v>528199</v>
      </c>
      <c r="Z285">
        <v>4089</v>
      </c>
      <c r="AA285">
        <v>1539</v>
      </c>
      <c r="AF285">
        <v>336245</v>
      </c>
      <c r="AJ285">
        <v>21812</v>
      </c>
      <c r="AK285">
        <v>37430</v>
      </c>
      <c r="AL285">
        <v>17653</v>
      </c>
      <c r="AQ285">
        <v>16088</v>
      </c>
      <c r="AR285">
        <v>405421</v>
      </c>
      <c r="AT285">
        <v>434812</v>
      </c>
      <c r="AU285">
        <v>93039</v>
      </c>
      <c r="AV285">
        <v>427321</v>
      </c>
      <c r="AY285">
        <v>138949</v>
      </c>
      <c r="BB285">
        <v>0</v>
      </c>
      <c r="BC285">
        <v>0</v>
      </c>
      <c r="BD285">
        <v>0</v>
      </c>
      <c r="BG285">
        <v>0</v>
      </c>
      <c r="BH285">
        <v>18835</v>
      </c>
      <c r="BI285">
        <v>0</v>
      </c>
      <c r="BJ285">
        <v>98000</v>
      </c>
      <c r="BM285">
        <v>0</v>
      </c>
      <c r="BN285">
        <v>22114</v>
      </c>
      <c r="BQ285">
        <v>5225238</v>
      </c>
      <c r="BS285">
        <v>2255793</v>
      </c>
      <c r="BV285">
        <v>2561180</v>
      </c>
      <c r="BW285">
        <v>262071</v>
      </c>
      <c r="BX285">
        <v>40887</v>
      </c>
      <c r="BY285">
        <v>0</v>
      </c>
      <c r="CA285">
        <v>81979</v>
      </c>
      <c r="CC285">
        <v>23328</v>
      </c>
      <c r="CD285">
        <v>141396</v>
      </c>
      <c r="CE285">
        <v>141396</v>
      </c>
      <c r="CF285">
        <v>0</v>
      </c>
      <c r="CI285">
        <v>0</v>
      </c>
      <c r="CL285">
        <v>0</v>
      </c>
      <c r="CN285">
        <v>0</v>
      </c>
      <c r="CO285">
        <v>0</v>
      </c>
      <c r="CQ285">
        <v>48091922</v>
      </c>
      <c r="CS285" s="8">
        <v>144275767</v>
      </c>
      <c r="CT285" s="36">
        <f t="shared" si="24"/>
        <v>20087745</v>
      </c>
      <c r="CU285" s="36">
        <f t="shared" si="25"/>
        <v>20174946</v>
      </c>
      <c r="CV285" s="36">
        <f t="shared" si="26"/>
        <v>2462597</v>
      </c>
      <c r="CW285" s="36">
        <f t="shared" si="27"/>
        <v>5366634</v>
      </c>
      <c r="CX285" s="36">
        <f t="shared" si="28"/>
        <v>48091922</v>
      </c>
      <c r="CY285" s="4">
        <v>48091922</v>
      </c>
      <c r="CZ285" s="69">
        <f t="shared" si="29"/>
        <v>0</v>
      </c>
    </row>
    <row r="286" spans="1:104" x14ac:dyDescent="0.35">
      <c r="A286" s="15" t="s">
        <v>1381</v>
      </c>
      <c r="B286" t="s">
        <v>1381</v>
      </c>
      <c r="C286">
        <v>17821643</v>
      </c>
      <c r="D286">
        <v>14249468</v>
      </c>
      <c r="E286">
        <v>1975020</v>
      </c>
      <c r="F286">
        <v>1597155</v>
      </c>
      <c r="G286">
        <v>13447115</v>
      </c>
      <c r="H286">
        <v>7459703</v>
      </c>
      <c r="I286">
        <v>5964254</v>
      </c>
      <c r="J286">
        <v>23158</v>
      </c>
      <c r="K286">
        <v>3200000</v>
      </c>
      <c r="Q286">
        <v>3200000</v>
      </c>
      <c r="R286">
        <v>1345815</v>
      </c>
      <c r="U286">
        <v>244838</v>
      </c>
      <c r="Z286">
        <v>0</v>
      </c>
      <c r="AA286">
        <v>0</v>
      </c>
      <c r="AB286">
        <v>0</v>
      </c>
      <c r="AE286">
        <v>1098</v>
      </c>
      <c r="AF286">
        <v>1098</v>
      </c>
      <c r="AJ286">
        <v>9942</v>
      </c>
      <c r="AK286">
        <v>1929</v>
      </c>
      <c r="AL286">
        <v>3062</v>
      </c>
      <c r="AQ286">
        <v>0</v>
      </c>
      <c r="AR286">
        <v>0</v>
      </c>
      <c r="AT286">
        <v>652218</v>
      </c>
      <c r="AU286">
        <v>89774</v>
      </c>
      <c r="AV286">
        <v>341857</v>
      </c>
      <c r="AW286">
        <v>0</v>
      </c>
      <c r="AY286">
        <v>4384002</v>
      </c>
      <c r="BA286">
        <v>0</v>
      </c>
      <c r="BB286">
        <v>0</v>
      </c>
      <c r="BC286">
        <v>31401</v>
      </c>
      <c r="BD286">
        <v>0</v>
      </c>
      <c r="BF286">
        <v>7180</v>
      </c>
      <c r="BG286">
        <v>0</v>
      </c>
      <c r="BH286">
        <v>11528</v>
      </c>
      <c r="BI286">
        <v>4271018</v>
      </c>
      <c r="BJ286">
        <v>49000</v>
      </c>
      <c r="BM286">
        <v>0</v>
      </c>
      <c r="BN286">
        <v>0</v>
      </c>
      <c r="BP286">
        <v>13874</v>
      </c>
      <c r="BQ286">
        <v>1087547</v>
      </c>
      <c r="BS286">
        <v>71388</v>
      </c>
      <c r="BT286">
        <v>2938</v>
      </c>
      <c r="BW286">
        <v>917972</v>
      </c>
      <c r="BY286">
        <v>75379</v>
      </c>
      <c r="CB286">
        <v>878</v>
      </c>
      <c r="CC286">
        <v>18993</v>
      </c>
      <c r="CD286">
        <v>0</v>
      </c>
      <c r="CE286">
        <v>0</v>
      </c>
      <c r="CF286">
        <v>0</v>
      </c>
      <c r="CL286">
        <v>0</v>
      </c>
      <c r="CM286">
        <v>0</v>
      </c>
      <c r="CN286">
        <v>0</v>
      </c>
      <c r="CO286">
        <v>0</v>
      </c>
      <c r="CP286">
        <v>0</v>
      </c>
      <c r="CQ286">
        <v>41286121</v>
      </c>
      <c r="CS286" s="8">
        <v>123858366</v>
      </c>
      <c r="CT286" s="36">
        <f t="shared" si="24"/>
        <v>17821643</v>
      </c>
      <c r="CU286" s="36">
        <f t="shared" si="25"/>
        <v>13447115</v>
      </c>
      <c r="CV286" s="36">
        <f t="shared" si="26"/>
        <v>8929817</v>
      </c>
      <c r="CW286" s="36">
        <f t="shared" si="27"/>
        <v>1087547</v>
      </c>
      <c r="CX286" s="36">
        <f t="shared" si="28"/>
        <v>41286122</v>
      </c>
      <c r="CY286" s="4">
        <v>41286121</v>
      </c>
      <c r="CZ286" s="69">
        <f t="shared" si="29"/>
        <v>1</v>
      </c>
    </row>
    <row r="287" spans="1:104" x14ac:dyDescent="0.35">
      <c r="A287" s="76" t="s">
        <v>1383</v>
      </c>
      <c r="B287" s="79" t="s">
        <v>1383</v>
      </c>
      <c r="C287" s="71">
        <v>9974890</v>
      </c>
      <c r="D287" s="71"/>
      <c r="E287" s="71"/>
      <c r="F287" s="71"/>
      <c r="G287" s="71">
        <v>7001772</v>
      </c>
      <c r="H287" s="71"/>
      <c r="I287" s="71"/>
      <c r="J287" s="71"/>
      <c r="K287" s="71">
        <v>0</v>
      </c>
      <c r="L287" s="71"/>
      <c r="M287" s="71"/>
      <c r="N287" s="71"/>
      <c r="O287" s="71"/>
      <c r="P287" s="71"/>
      <c r="Q287" s="71"/>
      <c r="R287" s="71">
        <v>451904</v>
      </c>
      <c r="S287" s="71"/>
      <c r="T287" s="71"/>
      <c r="U287" s="71"/>
      <c r="V287" s="71"/>
      <c r="W287" s="71"/>
      <c r="X287" s="71"/>
      <c r="Y287" s="71"/>
      <c r="Z287" s="71"/>
      <c r="AA287" s="71"/>
      <c r="AB287" s="71"/>
      <c r="AC287" s="71"/>
      <c r="AD287" s="71"/>
      <c r="AE287" s="71"/>
      <c r="AF287" s="71"/>
      <c r="AG287" s="71"/>
      <c r="AH287" s="71"/>
      <c r="AI287" s="71"/>
      <c r="AJ287" s="71"/>
      <c r="AK287" s="71"/>
      <c r="AL287" s="71"/>
      <c r="AM287" s="71"/>
      <c r="AN287" s="71"/>
      <c r="AO287" s="71"/>
      <c r="AP287" s="71"/>
      <c r="AQ287" s="71"/>
      <c r="AR287" s="71"/>
      <c r="AS287" s="71"/>
      <c r="AT287" s="71"/>
      <c r="AU287" s="71"/>
      <c r="AV287" s="71"/>
      <c r="AW287" s="71"/>
      <c r="AX287" s="71"/>
      <c r="AY287" s="71">
        <v>4780361</v>
      </c>
      <c r="AZ287" s="71"/>
      <c r="BA287" s="71"/>
      <c r="BB287" s="71"/>
      <c r="BC287" s="71"/>
      <c r="BD287" s="71"/>
      <c r="BE287" s="71"/>
      <c r="BF287" s="71"/>
      <c r="BG287" s="71"/>
      <c r="BH287" s="71"/>
      <c r="BI287" s="71"/>
      <c r="BJ287" s="71"/>
      <c r="BK287" s="71"/>
      <c r="BL287" s="71"/>
      <c r="BM287" s="71">
        <v>32943</v>
      </c>
      <c r="BN287" s="71">
        <v>0</v>
      </c>
      <c r="BO287" s="71"/>
      <c r="BP287" s="71"/>
      <c r="BQ287" s="71">
        <v>523204</v>
      </c>
      <c r="BR287" s="71"/>
      <c r="BS287" s="71">
        <v>338369</v>
      </c>
      <c r="BT287" s="71"/>
      <c r="BU287" s="71"/>
      <c r="BV287" s="71">
        <v>0</v>
      </c>
      <c r="BW287" s="71">
        <v>174998</v>
      </c>
      <c r="BX287" s="71"/>
      <c r="BY287" s="71"/>
      <c r="BZ287" s="71"/>
      <c r="CA287" s="71">
        <v>9837</v>
      </c>
      <c r="CB287" s="71"/>
      <c r="CC287" s="71"/>
      <c r="CD287" s="71">
        <v>28279</v>
      </c>
      <c r="CE287" s="71">
        <v>28279</v>
      </c>
      <c r="CF287" s="71">
        <v>0</v>
      </c>
      <c r="CG287" s="71"/>
      <c r="CH287" s="71"/>
      <c r="CI287" s="71"/>
      <c r="CJ287" s="71"/>
      <c r="CK287" s="71"/>
      <c r="CL287" s="71">
        <v>0</v>
      </c>
      <c r="CM287" s="71"/>
      <c r="CN287" s="71">
        <v>0</v>
      </c>
      <c r="CO287" s="71">
        <v>0</v>
      </c>
      <c r="CP287" s="71"/>
      <c r="CQ287" s="71">
        <v>22760410</v>
      </c>
      <c r="CR287" s="71"/>
      <c r="CS287" s="77">
        <v>28676680</v>
      </c>
      <c r="CT287" s="84">
        <f t="shared" si="24"/>
        <v>9974890</v>
      </c>
      <c r="CU287" s="84">
        <f t="shared" si="25"/>
        <v>7001772</v>
      </c>
      <c r="CV287" s="84">
        <f t="shared" si="26"/>
        <v>5232265</v>
      </c>
      <c r="CW287" s="84">
        <f t="shared" si="27"/>
        <v>551483</v>
      </c>
      <c r="CX287" s="84">
        <f t="shared" si="28"/>
        <v>22760410</v>
      </c>
      <c r="CY287" s="4">
        <v>22760410</v>
      </c>
      <c r="CZ287" s="69">
        <f t="shared" si="29"/>
        <v>0</v>
      </c>
    </row>
    <row r="288" spans="1:104" x14ac:dyDescent="0.35">
      <c r="A288" s="15" t="s">
        <v>1385</v>
      </c>
      <c r="B288" t="s">
        <v>1385</v>
      </c>
      <c r="C288">
        <v>7490772</v>
      </c>
      <c r="D288">
        <v>6942407</v>
      </c>
      <c r="E288">
        <v>457016</v>
      </c>
      <c r="F288">
        <v>91349</v>
      </c>
      <c r="G288">
        <v>11513510</v>
      </c>
      <c r="H288">
        <v>10148882</v>
      </c>
      <c r="I288">
        <v>1284427</v>
      </c>
      <c r="J288">
        <v>80201</v>
      </c>
      <c r="R288">
        <v>1173533</v>
      </c>
      <c r="U288">
        <v>389409</v>
      </c>
      <c r="Z288">
        <v>2881</v>
      </c>
      <c r="AA288">
        <v>18195</v>
      </c>
      <c r="AF288">
        <v>494822</v>
      </c>
      <c r="AJ288">
        <v>185523</v>
      </c>
      <c r="AK288">
        <v>0</v>
      </c>
      <c r="AL288">
        <v>36024</v>
      </c>
      <c r="AQ288">
        <v>0</v>
      </c>
      <c r="AR288">
        <v>0</v>
      </c>
      <c r="AT288">
        <v>0</v>
      </c>
      <c r="AV288">
        <v>0</v>
      </c>
      <c r="AW288">
        <v>46680</v>
      </c>
      <c r="AY288">
        <v>2043437</v>
      </c>
      <c r="BB288">
        <v>0</v>
      </c>
      <c r="BC288">
        <v>63000</v>
      </c>
      <c r="BD288">
        <v>57504</v>
      </c>
      <c r="BG288">
        <v>0</v>
      </c>
      <c r="BH288">
        <v>23229</v>
      </c>
      <c r="BI288">
        <v>1890455</v>
      </c>
      <c r="BP288">
        <v>9249</v>
      </c>
      <c r="BQ288">
        <v>1797867</v>
      </c>
      <c r="BS288">
        <v>515311</v>
      </c>
      <c r="BT288">
        <v>1832</v>
      </c>
      <c r="BU288">
        <v>1188</v>
      </c>
      <c r="BW288">
        <v>957995</v>
      </c>
      <c r="BX288">
        <v>87015</v>
      </c>
      <c r="BY288">
        <v>232193</v>
      </c>
      <c r="CC288">
        <v>2333</v>
      </c>
      <c r="CD288">
        <v>65985</v>
      </c>
      <c r="CE288">
        <v>65985</v>
      </c>
      <c r="CF288">
        <v>125000</v>
      </c>
      <c r="CI288">
        <v>125000</v>
      </c>
      <c r="CL288">
        <v>0</v>
      </c>
      <c r="CN288">
        <v>0</v>
      </c>
      <c r="CQ288">
        <v>24210105</v>
      </c>
      <c r="CS288" s="8">
        <v>72630314</v>
      </c>
      <c r="CT288" s="36">
        <f t="shared" si="24"/>
        <v>7490772</v>
      </c>
      <c r="CU288" s="36">
        <f t="shared" si="25"/>
        <v>11513510</v>
      </c>
      <c r="CV288" s="36">
        <f t="shared" si="26"/>
        <v>3216970</v>
      </c>
      <c r="CW288" s="36">
        <f t="shared" si="27"/>
        <v>1988852</v>
      </c>
      <c r="CX288" s="36">
        <f t="shared" si="28"/>
        <v>24210104</v>
      </c>
      <c r="CY288" s="4">
        <v>24210105</v>
      </c>
      <c r="CZ288" s="69">
        <f t="shared" si="29"/>
        <v>-1</v>
      </c>
    </row>
    <row r="289" spans="1:104" x14ac:dyDescent="0.35">
      <c r="A289" s="15" t="s">
        <v>1387</v>
      </c>
      <c r="B289" t="s">
        <v>1387</v>
      </c>
      <c r="C289">
        <v>12784812</v>
      </c>
      <c r="D289">
        <v>10523691</v>
      </c>
      <c r="E289">
        <v>1229121</v>
      </c>
      <c r="F289">
        <v>1032000</v>
      </c>
      <c r="G289">
        <v>7676938</v>
      </c>
      <c r="H289">
        <v>3648637</v>
      </c>
      <c r="I289">
        <v>4024947</v>
      </c>
      <c r="J289">
        <v>3354</v>
      </c>
      <c r="K289">
        <v>2400000</v>
      </c>
      <c r="Q289">
        <v>2400000</v>
      </c>
      <c r="R289">
        <v>2795126</v>
      </c>
      <c r="U289">
        <v>225251</v>
      </c>
      <c r="Z289">
        <v>0</v>
      </c>
      <c r="AA289">
        <v>0</v>
      </c>
      <c r="AF289">
        <v>178484</v>
      </c>
      <c r="AJ289">
        <v>281178</v>
      </c>
      <c r="AK289">
        <v>0</v>
      </c>
      <c r="AL289">
        <v>24443</v>
      </c>
      <c r="AQ289">
        <v>32177</v>
      </c>
      <c r="AR289">
        <v>275000</v>
      </c>
      <c r="AT289">
        <v>1195733</v>
      </c>
      <c r="AU289">
        <v>70075</v>
      </c>
      <c r="AV289">
        <v>512786</v>
      </c>
      <c r="AY289">
        <v>174866</v>
      </c>
      <c r="BB289">
        <v>0</v>
      </c>
      <c r="BC289">
        <v>0</v>
      </c>
      <c r="BD289">
        <v>1415</v>
      </c>
      <c r="BG289">
        <v>0</v>
      </c>
      <c r="BH289">
        <v>26451</v>
      </c>
      <c r="BJ289">
        <v>147000</v>
      </c>
      <c r="BM289">
        <v>0</v>
      </c>
      <c r="BQ289">
        <v>1642347</v>
      </c>
      <c r="BS289">
        <v>463142</v>
      </c>
      <c r="BT289">
        <v>979</v>
      </c>
      <c r="BV289">
        <v>260864</v>
      </c>
      <c r="BW289">
        <v>692882</v>
      </c>
      <c r="BX289">
        <v>57661</v>
      </c>
      <c r="BY289">
        <v>155936</v>
      </c>
      <c r="CB289">
        <v>385</v>
      </c>
      <c r="CC289">
        <v>10498</v>
      </c>
      <c r="CD289">
        <v>14140</v>
      </c>
      <c r="CE289">
        <v>14140</v>
      </c>
      <c r="CF289">
        <v>0</v>
      </c>
      <c r="CL289">
        <v>0</v>
      </c>
      <c r="CM289">
        <v>0</v>
      </c>
      <c r="CN289">
        <v>0</v>
      </c>
      <c r="CO289">
        <v>0</v>
      </c>
      <c r="CP289">
        <v>0</v>
      </c>
      <c r="CQ289">
        <v>27488229</v>
      </c>
      <c r="CS289" s="8">
        <v>82464688</v>
      </c>
      <c r="CT289" s="36">
        <f t="shared" si="24"/>
        <v>12784812</v>
      </c>
      <c r="CU289" s="36">
        <f t="shared" si="25"/>
        <v>7676938</v>
      </c>
      <c r="CV289" s="36">
        <f t="shared" si="26"/>
        <v>5369992</v>
      </c>
      <c r="CW289" s="36">
        <f t="shared" si="27"/>
        <v>1656487</v>
      </c>
      <c r="CX289" s="36">
        <f t="shared" si="28"/>
        <v>27488229</v>
      </c>
      <c r="CY289" s="4">
        <v>27488229</v>
      </c>
      <c r="CZ289" s="69">
        <f t="shared" si="29"/>
        <v>0</v>
      </c>
    </row>
    <row r="290" spans="1:104" x14ac:dyDescent="0.35">
      <c r="A290" s="15" t="s">
        <v>1390</v>
      </c>
      <c r="B290" t="s">
        <v>1390</v>
      </c>
      <c r="C290">
        <v>30769902</v>
      </c>
      <c r="D290">
        <v>24633979</v>
      </c>
      <c r="E290">
        <v>3298854</v>
      </c>
      <c r="F290">
        <v>2837069</v>
      </c>
      <c r="G290">
        <v>37032043</v>
      </c>
      <c r="H290">
        <v>27937018</v>
      </c>
      <c r="I290">
        <v>9032264</v>
      </c>
      <c r="J290">
        <v>62761</v>
      </c>
      <c r="K290">
        <v>10400000</v>
      </c>
      <c r="Q290">
        <v>10400000</v>
      </c>
      <c r="R290">
        <v>2883293</v>
      </c>
      <c r="U290">
        <v>408063</v>
      </c>
      <c r="Z290">
        <v>1510</v>
      </c>
      <c r="AA290">
        <v>10176</v>
      </c>
      <c r="AF290">
        <v>887686</v>
      </c>
      <c r="AI290">
        <v>18031</v>
      </c>
      <c r="AJ290">
        <v>819885</v>
      </c>
      <c r="AK290">
        <v>14495</v>
      </c>
      <c r="AL290">
        <v>77402</v>
      </c>
      <c r="AQ290">
        <v>88485</v>
      </c>
      <c r="AR290">
        <v>332967</v>
      </c>
      <c r="AT290">
        <v>108703</v>
      </c>
      <c r="AU290">
        <v>115890</v>
      </c>
      <c r="AV290">
        <v>0</v>
      </c>
      <c r="AY290">
        <v>7262874</v>
      </c>
      <c r="BA290">
        <v>0</v>
      </c>
      <c r="BB290">
        <v>0</v>
      </c>
      <c r="BC290">
        <v>37121</v>
      </c>
      <c r="BD290">
        <v>287215</v>
      </c>
      <c r="BF290">
        <v>3484</v>
      </c>
      <c r="BG290">
        <v>0</v>
      </c>
      <c r="BH290">
        <v>28067</v>
      </c>
      <c r="BI290">
        <v>6539668</v>
      </c>
      <c r="BJ290">
        <v>343000</v>
      </c>
      <c r="BM290">
        <v>612</v>
      </c>
      <c r="BN290">
        <v>0</v>
      </c>
      <c r="BP290">
        <v>23704</v>
      </c>
      <c r="BQ290">
        <v>5142287</v>
      </c>
      <c r="BS290">
        <v>725001</v>
      </c>
      <c r="BV290">
        <v>21852</v>
      </c>
      <c r="BW290">
        <v>3777736</v>
      </c>
      <c r="BX290">
        <v>266559</v>
      </c>
      <c r="BY290">
        <v>286431</v>
      </c>
      <c r="BZ290">
        <v>20880</v>
      </c>
      <c r="CB290">
        <v>8088</v>
      </c>
      <c r="CC290">
        <v>35741</v>
      </c>
      <c r="CD290">
        <v>410049</v>
      </c>
      <c r="CE290">
        <v>410049</v>
      </c>
      <c r="CF290">
        <v>7602</v>
      </c>
      <c r="CG290">
        <v>7602</v>
      </c>
      <c r="CL290">
        <v>0</v>
      </c>
      <c r="CM290">
        <v>0</v>
      </c>
      <c r="CN290">
        <v>0</v>
      </c>
      <c r="CO290">
        <v>0</v>
      </c>
      <c r="CP290">
        <v>0</v>
      </c>
      <c r="CQ290">
        <v>93908049</v>
      </c>
      <c r="CS290" s="8">
        <v>281724147</v>
      </c>
      <c r="CT290" s="36">
        <f t="shared" si="24"/>
        <v>30769902</v>
      </c>
      <c r="CU290" s="36">
        <f t="shared" si="25"/>
        <v>37032043</v>
      </c>
      <c r="CV290" s="36">
        <f t="shared" si="26"/>
        <v>20546167</v>
      </c>
      <c r="CW290" s="36">
        <f t="shared" si="27"/>
        <v>5559938</v>
      </c>
      <c r="CX290" s="36">
        <f t="shared" si="28"/>
        <v>93908050</v>
      </c>
      <c r="CY290" s="4">
        <v>93908049</v>
      </c>
      <c r="CZ290" s="69">
        <f t="shared" si="29"/>
        <v>1</v>
      </c>
    </row>
    <row r="291" spans="1:104" x14ac:dyDescent="0.35">
      <c r="A291" s="15" t="s">
        <v>1393</v>
      </c>
      <c r="B291" t="s">
        <v>1393</v>
      </c>
      <c r="C291">
        <v>11907303</v>
      </c>
      <c r="D291">
        <v>11827766</v>
      </c>
      <c r="E291">
        <v>50345</v>
      </c>
      <c r="F291">
        <v>29192</v>
      </c>
      <c r="G291">
        <v>18329033</v>
      </c>
      <c r="H291">
        <v>14707428</v>
      </c>
      <c r="I291">
        <v>3554443</v>
      </c>
      <c r="J291">
        <v>67163</v>
      </c>
      <c r="K291">
        <v>0</v>
      </c>
      <c r="Q291">
        <v>0</v>
      </c>
      <c r="R291">
        <v>236627</v>
      </c>
      <c r="U291">
        <v>0</v>
      </c>
      <c r="Z291">
        <v>8178</v>
      </c>
      <c r="AA291">
        <v>1539</v>
      </c>
      <c r="AB291">
        <v>0</v>
      </c>
      <c r="AF291">
        <v>0</v>
      </c>
      <c r="AG291">
        <v>104896</v>
      </c>
      <c r="AJ291">
        <v>9124</v>
      </c>
      <c r="AK291">
        <v>0</v>
      </c>
      <c r="AL291">
        <v>7469</v>
      </c>
      <c r="AQ291">
        <v>0</v>
      </c>
      <c r="AR291">
        <v>105421</v>
      </c>
      <c r="AT291">
        <v>0</v>
      </c>
      <c r="AU291">
        <v>0</v>
      </c>
      <c r="AV291">
        <v>0</v>
      </c>
      <c r="AY291">
        <v>19939388</v>
      </c>
      <c r="BA291">
        <v>87842</v>
      </c>
      <c r="BB291">
        <v>0</v>
      </c>
      <c r="BC291">
        <v>1323732</v>
      </c>
      <c r="BD291">
        <v>543214</v>
      </c>
      <c r="BG291">
        <v>489600</v>
      </c>
      <c r="BH291">
        <v>0</v>
      </c>
      <c r="BI291">
        <v>17250000</v>
      </c>
      <c r="BJ291">
        <v>245000</v>
      </c>
      <c r="BM291">
        <v>0</v>
      </c>
      <c r="BN291">
        <v>0</v>
      </c>
      <c r="BQ291">
        <v>989383</v>
      </c>
      <c r="BS291">
        <v>451159</v>
      </c>
      <c r="BT291">
        <v>3917</v>
      </c>
      <c r="BU291">
        <v>440</v>
      </c>
      <c r="BW291">
        <v>477858</v>
      </c>
      <c r="BY291">
        <v>50178</v>
      </c>
      <c r="CC291">
        <v>5832</v>
      </c>
      <c r="CF291">
        <v>979500</v>
      </c>
      <c r="CL291">
        <v>192000</v>
      </c>
      <c r="CN291">
        <v>787500</v>
      </c>
      <c r="CO291">
        <v>0</v>
      </c>
      <c r="CQ291">
        <v>52381235</v>
      </c>
      <c r="CS291" s="8">
        <v>157143705</v>
      </c>
      <c r="CT291" s="36">
        <f t="shared" si="24"/>
        <v>11907303</v>
      </c>
      <c r="CU291" s="36">
        <f t="shared" si="25"/>
        <v>18329033</v>
      </c>
      <c r="CV291" s="36">
        <f t="shared" si="26"/>
        <v>20176015</v>
      </c>
      <c r="CW291" s="36">
        <f t="shared" si="27"/>
        <v>1968883</v>
      </c>
      <c r="CX291" s="36">
        <f t="shared" si="28"/>
        <v>52381234</v>
      </c>
      <c r="CY291" s="4">
        <v>52381235</v>
      </c>
      <c r="CZ291" s="69">
        <f t="shared" si="29"/>
        <v>-1</v>
      </c>
    </row>
    <row r="292" spans="1:104" x14ac:dyDescent="0.35">
      <c r="A292" s="15" t="s">
        <v>1397</v>
      </c>
      <c r="B292" t="s">
        <v>1397</v>
      </c>
      <c r="C292">
        <v>15561692</v>
      </c>
      <c r="D292">
        <v>14578229</v>
      </c>
      <c r="E292">
        <v>942961</v>
      </c>
      <c r="F292">
        <v>40502</v>
      </c>
      <c r="G292">
        <v>7282947</v>
      </c>
      <c r="H292">
        <v>4832220</v>
      </c>
      <c r="I292">
        <v>2298549</v>
      </c>
      <c r="J292">
        <v>152179</v>
      </c>
      <c r="K292">
        <v>0</v>
      </c>
      <c r="Q292">
        <v>0</v>
      </c>
      <c r="R292">
        <v>911575</v>
      </c>
      <c r="U292">
        <v>395005</v>
      </c>
      <c r="Z292">
        <v>10904</v>
      </c>
      <c r="AA292">
        <v>4617</v>
      </c>
      <c r="AB292">
        <v>0</v>
      </c>
      <c r="AF292">
        <v>161397</v>
      </c>
      <c r="AJ292">
        <v>134968</v>
      </c>
      <c r="AK292">
        <v>0</v>
      </c>
      <c r="AL292">
        <v>2037</v>
      </c>
      <c r="AQ292">
        <v>0</v>
      </c>
      <c r="AR292">
        <v>163472</v>
      </c>
      <c r="AT292">
        <v>0</v>
      </c>
      <c r="AU292">
        <v>39174</v>
      </c>
      <c r="AV292">
        <v>0</v>
      </c>
      <c r="AW292">
        <v>0</v>
      </c>
      <c r="AY292">
        <v>4728373</v>
      </c>
      <c r="BA292">
        <v>3488</v>
      </c>
      <c r="BB292">
        <v>0</v>
      </c>
      <c r="BC292">
        <v>235661</v>
      </c>
      <c r="BD292">
        <v>0</v>
      </c>
      <c r="BG292">
        <v>0</v>
      </c>
      <c r="BH292">
        <v>0</v>
      </c>
      <c r="BI292">
        <v>4393407</v>
      </c>
      <c r="BJ292">
        <v>49000</v>
      </c>
      <c r="BM292">
        <v>32943</v>
      </c>
      <c r="BN292">
        <v>0</v>
      </c>
      <c r="BP292">
        <v>13874</v>
      </c>
      <c r="BQ292">
        <v>1061884</v>
      </c>
      <c r="BS292">
        <v>307305</v>
      </c>
      <c r="BU292">
        <v>1902</v>
      </c>
      <c r="BV292">
        <v>421476</v>
      </c>
      <c r="BW292">
        <v>313166</v>
      </c>
      <c r="CA292">
        <v>18035</v>
      </c>
      <c r="CD292">
        <v>65985</v>
      </c>
      <c r="CE292">
        <v>65985</v>
      </c>
      <c r="CF292">
        <v>0</v>
      </c>
      <c r="CL292">
        <v>0</v>
      </c>
      <c r="CN292">
        <v>0</v>
      </c>
      <c r="CO292">
        <v>0</v>
      </c>
      <c r="CQ292">
        <v>29612456</v>
      </c>
      <c r="CS292" s="8">
        <v>88837368</v>
      </c>
      <c r="CT292" s="36">
        <f t="shared" si="24"/>
        <v>15561692</v>
      </c>
      <c r="CU292" s="36">
        <f t="shared" si="25"/>
        <v>7282947</v>
      </c>
      <c r="CV292" s="36">
        <f t="shared" si="26"/>
        <v>5639948</v>
      </c>
      <c r="CW292" s="36">
        <f t="shared" si="27"/>
        <v>1127869</v>
      </c>
      <c r="CX292" s="36">
        <f t="shared" si="28"/>
        <v>29612456</v>
      </c>
      <c r="CY292" s="4">
        <v>29612456</v>
      </c>
      <c r="CZ292" s="69">
        <f t="shared" si="29"/>
        <v>0</v>
      </c>
    </row>
    <row r="293" spans="1:104" x14ac:dyDescent="0.35">
      <c r="A293" s="15" t="s">
        <v>1401</v>
      </c>
      <c r="B293" t="s">
        <v>1401</v>
      </c>
      <c r="C293">
        <v>6908544</v>
      </c>
      <c r="D293">
        <v>6536002</v>
      </c>
      <c r="E293">
        <v>362522</v>
      </c>
      <c r="F293">
        <v>10020</v>
      </c>
      <c r="G293">
        <v>4988529</v>
      </c>
      <c r="H293">
        <v>3498650</v>
      </c>
      <c r="I293">
        <v>1412865</v>
      </c>
      <c r="J293">
        <v>77014</v>
      </c>
      <c r="K293">
        <v>0</v>
      </c>
      <c r="O293">
        <v>0</v>
      </c>
      <c r="Q293">
        <v>0</v>
      </c>
      <c r="R293">
        <v>516363</v>
      </c>
      <c r="U293">
        <v>159961</v>
      </c>
      <c r="Z293">
        <v>2881</v>
      </c>
      <c r="AA293">
        <v>47711</v>
      </c>
      <c r="AB293">
        <v>1195</v>
      </c>
      <c r="AF293">
        <v>154673</v>
      </c>
      <c r="AI293">
        <v>2262</v>
      </c>
      <c r="AJ293">
        <v>136505</v>
      </c>
      <c r="AK293">
        <v>0</v>
      </c>
      <c r="AL293">
        <v>3395</v>
      </c>
      <c r="AQ293">
        <v>0</v>
      </c>
      <c r="AR293">
        <v>0</v>
      </c>
      <c r="AT293">
        <v>0</v>
      </c>
      <c r="AV293">
        <v>0</v>
      </c>
      <c r="AW293">
        <v>7780</v>
      </c>
      <c r="AY293">
        <v>549404</v>
      </c>
      <c r="AZ293">
        <v>11158</v>
      </c>
      <c r="BB293">
        <v>0</v>
      </c>
      <c r="BC293">
        <v>143258</v>
      </c>
      <c r="BD293">
        <v>0</v>
      </c>
      <c r="BG293">
        <v>0</v>
      </c>
      <c r="BH293">
        <v>0</v>
      </c>
      <c r="BI293">
        <v>302486</v>
      </c>
      <c r="BJ293">
        <v>49000</v>
      </c>
      <c r="BM293">
        <v>32943</v>
      </c>
      <c r="BN293">
        <v>0</v>
      </c>
      <c r="BP293">
        <v>10559</v>
      </c>
      <c r="BQ293">
        <v>957062</v>
      </c>
      <c r="BS293">
        <v>274062</v>
      </c>
      <c r="BV293">
        <v>262443</v>
      </c>
      <c r="BW293">
        <v>283046</v>
      </c>
      <c r="BX293">
        <v>125806</v>
      </c>
      <c r="BZ293">
        <v>5966</v>
      </c>
      <c r="CA293">
        <v>5739</v>
      </c>
      <c r="CD293">
        <v>65985</v>
      </c>
      <c r="CE293">
        <v>65985</v>
      </c>
      <c r="CF293">
        <v>0</v>
      </c>
      <c r="CL293">
        <v>0</v>
      </c>
      <c r="CN293">
        <v>0</v>
      </c>
      <c r="CO293">
        <v>0</v>
      </c>
      <c r="CQ293">
        <v>13985886</v>
      </c>
      <c r="CS293" s="8">
        <v>41957660</v>
      </c>
      <c r="CT293" s="36">
        <f t="shared" si="24"/>
        <v>6908544</v>
      </c>
      <c r="CU293" s="36">
        <f t="shared" si="25"/>
        <v>4988529</v>
      </c>
      <c r="CV293" s="36">
        <f t="shared" si="26"/>
        <v>1065767</v>
      </c>
      <c r="CW293" s="36">
        <f t="shared" si="27"/>
        <v>1023047</v>
      </c>
      <c r="CX293" s="36">
        <f t="shared" si="28"/>
        <v>13985887</v>
      </c>
      <c r="CY293" s="4">
        <v>13985886</v>
      </c>
      <c r="CZ293" s="69">
        <f t="shared" si="29"/>
        <v>1</v>
      </c>
    </row>
    <row r="294" spans="1:104" x14ac:dyDescent="0.35">
      <c r="A294" s="15" t="s">
        <v>1404</v>
      </c>
      <c r="B294" t="s">
        <v>1404</v>
      </c>
      <c r="C294">
        <v>127358213</v>
      </c>
      <c r="D294">
        <v>102482443</v>
      </c>
      <c r="E294">
        <v>13283235</v>
      </c>
      <c r="F294">
        <v>11592534</v>
      </c>
      <c r="G294">
        <v>117189383</v>
      </c>
      <c r="H294">
        <v>72933020</v>
      </c>
      <c r="I294">
        <v>44094096</v>
      </c>
      <c r="J294">
        <v>162266</v>
      </c>
      <c r="K294">
        <v>20800000</v>
      </c>
      <c r="Q294">
        <v>20800000</v>
      </c>
      <c r="R294">
        <v>15342625</v>
      </c>
      <c r="T294">
        <v>1569</v>
      </c>
      <c r="U294">
        <v>2690472</v>
      </c>
      <c r="Z294">
        <v>4604</v>
      </c>
      <c r="AA294">
        <v>8774</v>
      </c>
      <c r="AB294">
        <v>158</v>
      </c>
      <c r="AF294">
        <v>661491</v>
      </c>
      <c r="AJ294">
        <v>413230</v>
      </c>
      <c r="AK294">
        <v>71737</v>
      </c>
      <c r="AL294">
        <v>167479</v>
      </c>
      <c r="AM294">
        <v>0</v>
      </c>
      <c r="AQ294">
        <v>152839</v>
      </c>
      <c r="AR294">
        <v>1076180</v>
      </c>
      <c r="AT294">
        <v>5109042</v>
      </c>
      <c r="AU294">
        <v>811334</v>
      </c>
      <c r="AV294">
        <v>4059375</v>
      </c>
      <c r="AW294">
        <v>0</v>
      </c>
      <c r="AX294">
        <v>114341</v>
      </c>
      <c r="AY294">
        <v>28118408</v>
      </c>
      <c r="AZ294">
        <v>11158</v>
      </c>
      <c r="BA294">
        <v>6977</v>
      </c>
      <c r="BB294">
        <v>0</v>
      </c>
      <c r="BC294">
        <v>2481727</v>
      </c>
      <c r="BD294">
        <v>84149</v>
      </c>
      <c r="BF294">
        <v>4181</v>
      </c>
      <c r="BG294">
        <v>10667</v>
      </c>
      <c r="BH294">
        <v>12895187</v>
      </c>
      <c r="BI294">
        <v>11075157</v>
      </c>
      <c r="BJ294">
        <v>1519000</v>
      </c>
      <c r="BK294">
        <v>27154</v>
      </c>
      <c r="BM294">
        <v>0</v>
      </c>
      <c r="BN294">
        <v>0</v>
      </c>
      <c r="BP294">
        <v>3051</v>
      </c>
      <c r="BQ294">
        <v>15720776</v>
      </c>
      <c r="BS294">
        <v>3561424</v>
      </c>
      <c r="BT294">
        <v>13282</v>
      </c>
      <c r="BU294">
        <v>20322</v>
      </c>
      <c r="BV294">
        <v>3056174</v>
      </c>
      <c r="BW294">
        <v>8272018</v>
      </c>
      <c r="BX294">
        <v>381806</v>
      </c>
      <c r="BY294">
        <v>262491</v>
      </c>
      <c r="BZ294">
        <v>5966</v>
      </c>
      <c r="CA294">
        <v>96971</v>
      </c>
      <c r="CB294">
        <v>19179</v>
      </c>
      <c r="CC294">
        <v>31143</v>
      </c>
      <c r="CD294">
        <v>28685</v>
      </c>
      <c r="CE294">
        <v>28685</v>
      </c>
      <c r="CF294">
        <v>16530000</v>
      </c>
      <c r="CL294">
        <v>0</v>
      </c>
      <c r="CM294">
        <v>3075000</v>
      </c>
      <c r="CN294">
        <v>6090000</v>
      </c>
      <c r="CO294">
        <v>1215000</v>
      </c>
      <c r="CP294">
        <v>6150000</v>
      </c>
      <c r="CQ294">
        <v>341088092</v>
      </c>
      <c r="CS294" s="8">
        <v>1023264270</v>
      </c>
      <c r="CT294" s="36">
        <f t="shared" si="24"/>
        <v>127358213</v>
      </c>
      <c r="CU294" s="36">
        <f t="shared" si="25"/>
        <v>117189383</v>
      </c>
      <c r="CV294" s="36">
        <f t="shared" si="26"/>
        <v>64261033</v>
      </c>
      <c r="CW294" s="36">
        <f t="shared" si="27"/>
        <v>32279461</v>
      </c>
      <c r="CX294" s="36">
        <f t="shared" si="28"/>
        <v>341088090</v>
      </c>
      <c r="CY294" s="4">
        <v>341088092</v>
      </c>
      <c r="CZ294" s="69">
        <f t="shared" si="29"/>
        <v>-2</v>
      </c>
    </row>
    <row r="295" spans="1:104" x14ac:dyDescent="0.35">
      <c r="A295" s="15" t="s">
        <v>1407</v>
      </c>
      <c r="B295" t="s">
        <v>1407</v>
      </c>
      <c r="C295">
        <v>5794778</v>
      </c>
      <c r="D295">
        <v>5142754</v>
      </c>
      <c r="E295">
        <v>118687</v>
      </c>
      <c r="F295">
        <v>533337</v>
      </c>
      <c r="G295">
        <v>5194422</v>
      </c>
      <c r="H295">
        <v>2188497</v>
      </c>
      <c r="I295">
        <v>3005925</v>
      </c>
      <c r="K295">
        <v>1600000</v>
      </c>
      <c r="Q295">
        <v>1600000</v>
      </c>
      <c r="R295">
        <v>403054</v>
      </c>
      <c r="U295">
        <v>1400</v>
      </c>
      <c r="Z295">
        <v>0</v>
      </c>
      <c r="AA295">
        <v>770</v>
      </c>
      <c r="AF295">
        <v>3637</v>
      </c>
      <c r="AJ295">
        <v>55796</v>
      </c>
      <c r="AK295">
        <v>0</v>
      </c>
      <c r="AL295">
        <v>12221</v>
      </c>
      <c r="AQ295">
        <v>24132</v>
      </c>
      <c r="AR295">
        <v>25000</v>
      </c>
      <c r="AT295">
        <v>108703</v>
      </c>
      <c r="AU295">
        <v>467</v>
      </c>
      <c r="AV295">
        <v>170929</v>
      </c>
      <c r="AY295">
        <v>154172</v>
      </c>
      <c r="BA295">
        <v>0</v>
      </c>
      <c r="BB295">
        <v>0</v>
      </c>
      <c r="BC295">
        <v>3435</v>
      </c>
      <c r="BD295">
        <v>50000</v>
      </c>
      <c r="BG295">
        <v>0</v>
      </c>
      <c r="BH295">
        <v>20374</v>
      </c>
      <c r="BJ295">
        <v>49000</v>
      </c>
      <c r="BM295">
        <v>0</v>
      </c>
      <c r="BN295">
        <v>22114</v>
      </c>
      <c r="BP295">
        <v>9249</v>
      </c>
      <c r="BQ295">
        <v>1110648</v>
      </c>
      <c r="BS295">
        <v>370693</v>
      </c>
      <c r="BU295">
        <v>416</v>
      </c>
      <c r="BV295">
        <v>225069</v>
      </c>
      <c r="BW295">
        <v>493484</v>
      </c>
      <c r="CA295">
        <v>20987</v>
      </c>
      <c r="CD295">
        <v>0</v>
      </c>
      <c r="CE295">
        <v>0</v>
      </c>
      <c r="CF295">
        <v>0</v>
      </c>
      <c r="CL295">
        <v>0</v>
      </c>
      <c r="CM295">
        <v>0</v>
      </c>
      <c r="CN295">
        <v>0</v>
      </c>
      <c r="CO295">
        <v>0</v>
      </c>
      <c r="CP295">
        <v>0</v>
      </c>
      <c r="CQ295">
        <v>14257073</v>
      </c>
      <c r="CS295" s="8">
        <v>42771223</v>
      </c>
      <c r="CT295" s="36">
        <f t="shared" si="24"/>
        <v>5794778</v>
      </c>
      <c r="CU295" s="36">
        <f t="shared" si="25"/>
        <v>5194422</v>
      </c>
      <c r="CV295" s="36">
        <f t="shared" si="26"/>
        <v>2157226</v>
      </c>
      <c r="CW295" s="36">
        <f t="shared" si="27"/>
        <v>1110648</v>
      </c>
      <c r="CX295" s="36">
        <f t="shared" si="28"/>
        <v>14257074</v>
      </c>
      <c r="CY295" s="4">
        <v>14257073</v>
      </c>
      <c r="CZ295" s="69">
        <f t="shared" si="29"/>
        <v>1</v>
      </c>
    </row>
    <row r="296" spans="1:104" x14ac:dyDescent="0.35">
      <c r="A296" s="15" t="s">
        <v>1409</v>
      </c>
      <c r="B296" t="s">
        <v>1409</v>
      </c>
      <c r="C296">
        <v>14606157</v>
      </c>
      <c r="D296">
        <v>13908032</v>
      </c>
      <c r="E296">
        <v>698125</v>
      </c>
      <c r="F296">
        <v>0</v>
      </c>
      <c r="G296">
        <v>14277241</v>
      </c>
      <c r="H296">
        <v>10043424</v>
      </c>
      <c r="I296">
        <v>4199340</v>
      </c>
      <c r="J296">
        <v>34477</v>
      </c>
      <c r="K296">
        <v>3200000</v>
      </c>
      <c r="Q296">
        <v>3200000</v>
      </c>
      <c r="R296">
        <v>1746383</v>
      </c>
      <c r="U296">
        <v>519759</v>
      </c>
      <c r="Z296">
        <v>14096</v>
      </c>
      <c r="AA296">
        <v>99812</v>
      </c>
      <c r="AB296">
        <v>7167</v>
      </c>
      <c r="AF296">
        <v>511677</v>
      </c>
      <c r="AJ296">
        <v>240670</v>
      </c>
      <c r="AK296">
        <v>0</v>
      </c>
      <c r="AL296">
        <v>10184</v>
      </c>
      <c r="AO296">
        <v>0</v>
      </c>
      <c r="AQ296">
        <v>2975</v>
      </c>
      <c r="AR296">
        <v>195155</v>
      </c>
      <c r="AT296">
        <v>0</v>
      </c>
      <c r="AU296">
        <v>137109</v>
      </c>
      <c r="AV296">
        <v>0</v>
      </c>
      <c r="AW296">
        <v>7780</v>
      </c>
      <c r="AY296">
        <v>4464639</v>
      </c>
      <c r="BA296">
        <v>5233</v>
      </c>
      <c r="BB296">
        <v>0</v>
      </c>
      <c r="BC296">
        <v>96600</v>
      </c>
      <c r="BD296">
        <v>50000</v>
      </c>
      <c r="BF296">
        <v>655</v>
      </c>
      <c r="BG296">
        <v>0</v>
      </c>
      <c r="BH296">
        <v>535</v>
      </c>
      <c r="BI296">
        <v>4212037</v>
      </c>
      <c r="BJ296">
        <v>98000</v>
      </c>
      <c r="BM296">
        <v>0</v>
      </c>
      <c r="BN296">
        <v>1580</v>
      </c>
      <c r="BQ296">
        <v>2321272</v>
      </c>
      <c r="BS296">
        <v>514695</v>
      </c>
      <c r="BT296">
        <v>21986</v>
      </c>
      <c r="BV296">
        <v>1298611</v>
      </c>
      <c r="BW296">
        <v>310332</v>
      </c>
      <c r="BX296">
        <v>50649</v>
      </c>
      <c r="BZ296">
        <v>5655</v>
      </c>
      <c r="CA296">
        <v>119344</v>
      </c>
      <c r="CD296">
        <v>146109</v>
      </c>
      <c r="CE296">
        <v>146109</v>
      </c>
      <c r="CF296">
        <v>0</v>
      </c>
      <c r="CL296">
        <v>0</v>
      </c>
      <c r="CN296">
        <v>0</v>
      </c>
      <c r="CO296">
        <v>0</v>
      </c>
      <c r="CQ296">
        <v>40761802</v>
      </c>
      <c r="CS296" s="8">
        <v>122285406</v>
      </c>
      <c r="CT296" s="36">
        <f t="shared" si="24"/>
        <v>14606157</v>
      </c>
      <c r="CU296" s="36">
        <f t="shared" si="25"/>
        <v>14277241</v>
      </c>
      <c r="CV296" s="36">
        <f t="shared" si="26"/>
        <v>9411022</v>
      </c>
      <c r="CW296" s="36">
        <f t="shared" si="27"/>
        <v>2467381</v>
      </c>
      <c r="CX296" s="36">
        <f t="shared" si="28"/>
        <v>40761801</v>
      </c>
      <c r="CY296" s="4">
        <v>40761802</v>
      </c>
      <c r="CZ296" s="69">
        <f t="shared" si="29"/>
        <v>-1</v>
      </c>
    </row>
    <row r="297" spans="1:104" x14ac:dyDescent="0.35">
      <c r="A297" s="15" t="s">
        <v>1414</v>
      </c>
      <c r="B297" t="s">
        <v>1414</v>
      </c>
      <c r="C297">
        <v>92316750</v>
      </c>
      <c r="D297">
        <v>74100637</v>
      </c>
      <c r="E297">
        <v>11234266</v>
      </c>
      <c r="F297">
        <v>6981847</v>
      </c>
      <c r="G297">
        <v>97859886</v>
      </c>
      <c r="H297">
        <v>71809832</v>
      </c>
      <c r="I297">
        <v>26009714</v>
      </c>
      <c r="J297">
        <v>40340</v>
      </c>
      <c r="K297">
        <v>9660</v>
      </c>
      <c r="L297">
        <v>9660</v>
      </c>
      <c r="Q297">
        <v>0</v>
      </c>
      <c r="R297">
        <v>12690400</v>
      </c>
      <c r="T297">
        <v>27032</v>
      </c>
      <c r="U297">
        <v>937801</v>
      </c>
      <c r="Z297">
        <v>49202</v>
      </c>
      <c r="AA297">
        <v>73226</v>
      </c>
      <c r="AB297">
        <v>22528</v>
      </c>
      <c r="AF297">
        <v>1708123</v>
      </c>
      <c r="AJ297">
        <v>1109712</v>
      </c>
      <c r="AK297">
        <v>47628</v>
      </c>
      <c r="AL297">
        <v>178568</v>
      </c>
      <c r="AP297">
        <v>0</v>
      </c>
      <c r="AQ297">
        <v>87983</v>
      </c>
      <c r="AR297">
        <v>3338517</v>
      </c>
      <c r="AT297">
        <v>2826279</v>
      </c>
      <c r="AU297">
        <v>61731</v>
      </c>
      <c r="AV297">
        <v>2222071</v>
      </c>
      <c r="AY297">
        <v>10266527</v>
      </c>
      <c r="AZ297">
        <v>11158</v>
      </c>
      <c r="BA297">
        <v>0</v>
      </c>
      <c r="BB297">
        <v>0</v>
      </c>
      <c r="BC297">
        <v>3325688</v>
      </c>
      <c r="BD297">
        <v>1645861</v>
      </c>
      <c r="BF297">
        <v>364758</v>
      </c>
      <c r="BG297">
        <v>1479072</v>
      </c>
      <c r="BH297">
        <v>3280347</v>
      </c>
      <c r="BI297">
        <v>61642</v>
      </c>
      <c r="BJ297">
        <v>98000</v>
      </c>
      <c r="BM297">
        <v>0</v>
      </c>
      <c r="BQ297">
        <v>11979951</v>
      </c>
      <c r="BS297">
        <v>4692077</v>
      </c>
      <c r="BU297">
        <v>2050</v>
      </c>
      <c r="BW297">
        <v>6666264</v>
      </c>
      <c r="BX297">
        <v>232048</v>
      </c>
      <c r="BY297">
        <v>254464</v>
      </c>
      <c r="CC297">
        <v>133048</v>
      </c>
      <c r="CD297">
        <v>117830</v>
      </c>
      <c r="CE297">
        <v>117830</v>
      </c>
      <c r="CF297">
        <v>9279000</v>
      </c>
      <c r="CL297">
        <v>1920000</v>
      </c>
      <c r="CM297">
        <v>1350000</v>
      </c>
      <c r="CN297">
        <v>2184000</v>
      </c>
      <c r="CO297">
        <v>1125000</v>
      </c>
      <c r="CP297">
        <v>2700000</v>
      </c>
      <c r="CQ297">
        <v>234520003</v>
      </c>
      <c r="CS297" s="8">
        <v>703560011</v>
      </c>
      <c r="CT297" s="36">
        <f t="shared" si="24"/>
        <v>92316750</v>
      </c>
      <c r="CU297" s="36">
        <f t="shared" si="25"/>
        <v>97859886</v>
      </c>
      <c r="CV297" s="36">
        <f t="shared" si="26"/>
        <v>22966587</v>
      </c>
      <c r="CW297" s="36">
        <f t="shared" si="27"/>
        <v>21376781</v>
      </c>
      <c r="CX297" s="36">
        <f t="shared" si="28"/>
        <v>234520004</v>
      </c>
      <c r="CY297" s="4">
        <v>234520003</v>
      </c>
      <c r="CZ297" s="69">
        <f t="shared" si="29"/>
        <v>1</v>
      </c>
    </row>
    <row r="298" spans="1:104" x14ac:dyDescent="0.35">
      <c r="A298" s="15" t="s">
        <v>1421</v>
      </c>
      <c r="B298" t="s">
        <v>1421</v>
      </c>
      <c r="C298">
        <v>13895913</v>
      </c>
      <c r="D298">
        <v>11307880</v>
      </c>
      <c r="E298">
        <v>1460160</v>
      </c>
      <c r="F298">
        <v>1127872</v>
      </c>
      <c r="G298">
        <v>16793751</v>
      </c>
      <c r="H298">
        <v>13314996</v>
      </c>
      <c r="I298">
        <v>3450841</v>
      </c>
      <c r="J298">
        <v>27915</v>
      </c>
      <c r="K298">
        <v>10660</v>
      </c>
      <c r="Q298">
        <v>10660</v>
      </c>
      <c r="R298">
        <v>2169454</v>
      </c>
      <c r="U298">
        <v>84877</v>
      </c>
      <c r="Z298">
        <v>0</v>
      </c>
      <c r="AA298">
        <v>0</v>
      </c>
      <c r="AF298">
        <v>356419</v>
      </c>
      <c r="AJ298">
        <v>123762</v>
      </c>
      <c r="AK298">
        <v>0</v>
      </c>
      <c r="AL298">
        <v>16295</v>
      </c>
      <c r="AQ298">
        <v>0</v>
      </c>
      <c r="AR298">
        <v>127718</v>
      </c>
      <c r="AT298">
        <v>434812</v>
      </c>
      <c r="AV298">
        <v>1025571</v>
      </c>
      <c r="AW298">
        <v>0</v>
      </c>
      <c r="AY298">
        <v>4491898</v>
      </c>
      <c r="BA298">
        <v>0</v>
      </c>
      <c r="BB298">
        <v>0</v>
      </c>
      <c r="BC298">
        <v>1329654</v>
      </c>
      <c r="BD298">
        <v>408187</v>
      </c>
      <c r="BG298">
        <v>412800</v>
      </c>
      <c r="BH298">
        <v>1998258</v>
      </c>
      <c r="BJ298">
        <v>343000</v>
      </c>
      <c r="BM298">
        <v>0</v>
      </c>
      <c r="BQ298">
        <v>1995561</v>
      </c>
      <c r="BS298">
        <v>453178</v>
      </c>
      <c r="BU298">
        <v>1961</v>
      </c>
      <c r="BV298">
        <v>363320</v>
      </c>
      <c r="BW298">
        <v>1021397</v>
      </c>
      <c r="BY298">
        <v>38514</v>
      </c>
      <c r="CA298">
        <v>9837</v>
      </c>
      <c r="CC298">
        <v>107354</v>
      </c>
      <c r="CF298">
        <v>6769100</v>
      </c>
      <c r="CG298">
        <v>50000</v>
      </c>
      <c r="CL298">
        <v>4281600</v>
      </c>
      <c r="CM298">
        <v>187500</v>
      </c>
      <c r="CN298">
        <v>1155000</v>
      </c>
      <c r="CO298">
        <v>720000</v>
      </c>
      <c r="CP298">
        <v>375000</v>
      </c>
      <c r="CQ298">
        <v>46126337</v>
      </c>
      <c r="CS298" s="8">
        <v>138379012</v>
      </c>
      <c r="CT298" s="36">
        <f t="shared" si="24"/>
        <v>13895913</v>
      </c>
      <c r="CU298" s="36">
        <f t="shared" si="25"/>
        <v>16793751</v>
      </c>
      <c r="CV298" s="36">
        <f t="shared" si="26"/>
        <v>6672012</v>
      </c>
      <c r="CW298" s="36">
        <f t="shared" si="27"/>
        <v>8764661</v>
      </c>
      <c r="CX298" s="36">
        <f t="shared" si="28"/>
        <v>46126337</v>
      </c>
      <c r="CY298" s="4">
        <v>46126337</v>
      </c>
      <c r="CZ298" s="69">
        <f t="shared" si="29"/>
        <v>0</v>
      </c>
    </row>
    <row r="299" spans="1:104" x14ac:dyDescent="0.35">
      <c r="A299" s="15" t="s">
        <v>1423</v>
      </c>
      <c r="B299" t="s">
        <v>1423</v>
      </c>
      <c r="C299">
        <v>163257217</v>
      </c>
      <c r="D299">
        <v>134959526</v>
      </c>
      <c r="E299">
        <v>16420595</v>
      </c>
      <c r="F299">
        <v>11877096</v>
      </c>
      <c r="G299">
        <v>96988990</v>
      </c>
      <c r="H299">
        <v>52812294</v>
      </c>
      <c r="I299">
        <v>44087508</v>
      </c>
      <c r="J299">
        <v>89188</v>
      </c>
      <c r="K299">
        <v>0</v>
      </c>
      <c r="O299">
        <v>0</v>
      </c>
      <c r="Q299">
        <v>0</v>
      </c>
      <c r="R299">
        <v>3558617</v>
      </c>
      <c r="U299">
        <v>2386730</v>
      </c>
      <c r="X299">
        <v>0</v>
      </c>
      <c r="Z299">
        <v>81777</v>
      </c>
      <c r="AA299">
        <v>27578</v>
      </c>
      <c r="AB299">
        <v>0</v>
      </c>
      <c r="AF299">
        <v>19705</v>
      </c>
      <c r="AI299">
        <v>4508</v>
      </c>
      <c r="AJ299">
        <v>63916</v>
      </c>
      <c r="AK299">
        <v>0</v>
      </c>
      <c r="AL299">
        <v>1477</v>
      </c>
      <c r="AM299">
        <v>0</v>
      </c>
      <c r="AQ299">
        <v>0</v>
      </c>
      <c r="AR299">
        <v>1183</v>
      </c>
      <c r="AS299">
        <v>0</v>
      </c>
      <c r="AT299">
        <v>0</v>
      </c>
      <c r="AU299">
        <v>971741</v>
      </c>
      <c r="AV299">
        <v>0</v>
      </c>
      <c r="AX299">
        <v>0</v>
      </c>
      <c r="AY299">
        <v>27629736</v>
      </c>
      <c r="AZ299">
        <v>0</v>
      </c>
      <c r="BA299">
        <v>3488</v>
      </c>
      <c r="BB299">
        <v>0</v>
      </c>
      <c r="BC299">
        <v>2824008</v>
      </c>
      <c r="BD299">
        <v>1543691</v>
      </c>
      <c r="BF299">
        <v>33344</v>
      </c>
      <c r="BG299">
        <v>15408</v>
      </c>
      <c r="BH299">
        <v>21661771</v>
      </c>
      <c r="BI299">
        <v>23554</v>
      </c>
      <c r="BJ299">
        <v>1078000</v>
      </c>
      <c r="BL299">
        <v>2766</v>
      </c>
      <c r="BM299">
        <v>0</v>
      </c>
      <c r="BN299">
        <v>285262</v>
      </c>
      <c r="BP299">
        <v>158443</v>
      </c>
      <c r="BQ299">
        <v>17375312</v>
      </c>
      <c r="BS299">
        <v>9828864</v>
      </c>
      <c r="BT299">
        <v>6866</v>
      </c>
      <c r="BU299">
        <v>2585</v>
      </c>
      <c r="BV299">
        <v>1254843</v>
      </c>
      <c r="BW299">
        <v>3175113</v>
      </c>
      <c r="BX299">
        <v>2552817</v>
      </c>
      <c r="BY299">
        <v>495174</v>
      </c>
      <c r="CA299">
        <v>59051</v>
      </c>
      <c r="CF299">
        <v>26375000</v>
      </c>
      <c r="CI299">
        <v>500000</v>
      </c>
      <c r="CL299">
        <v>0</v>
      </c>
      <c r="CM299">
        <v>5625000</v>
      </c>
      <c r="CN299">
        <v>5250000</v>
      </c>
      <c r="CO299">
        <v>3750000</v>
      </c>
      <c r="CP299">
        <v>11250000</v>
      </c>
      <c r="CQ299">
        <v>335184873</v>
      </c>
      <c r="CS299" s="8">
        <v>1005554615</v>
      </c>
      <c r="CT299" s="36">
        <f t="shared" si="24"/>
        <v>163257217</v>
      </c>
      <c r="CU299" s="36">
        <f t="shared" si="25"/>
        <v>96988990</v>
      </c>
      <c r="CV299" s="36">
        <f t="shared" si="26"/>
        <v>31188353</v>
      </c>
      <c r="CW299" s="36">
        <f t="shared" si="27"/>
        <v>43750312</v>
      </c>
      <c r="CX299" s="36">
        <f t="shared" si="28"/>
        <v>335184872</v>
      </c>
      <c r="CY299" s="4">
        <v>335184873</v>
      </c>
      <c r="CZ299" s="69">
        <f t="shared" si="29"/>
        <v>-1</v>
      </c>
    </row>
    <row r="300" spans="1:104" x14ac:dyDescent="0.35">
      <c r="A300" s="15" t="s">
        <v>1426</v>
      </c>
      <c r="B300" t="s">
        <v>1426</v>
      </c>
      <c r="C300">
        <v>138816366</v>
      </c>
      <c r="D300">
        <v>110916381</v>
      </c>
      <c r="E300">
        <v>16202014</v>
      </c>
      <c r="F300">
        <v>11697971</v>
      </c>
      <c r="G300">
        <v>133530407</v>
      </c>
      <c r="H300">
        <v>90088764</v>
      </c>
      <c r="I300">
        <v>42584967</v>
      </c>
      <c r="J300">
        <v>856676</v>
      </c>
      <c r="K300">
        <v>0</v>
      </c>
      <c r="Q300">
        <v>0</v>
      </c>
      <c r="R300">
        <v>19684247</v>
      </c>
      <c r="U300">
        <v>2676890</v>
      </c>
      <c r="Z300">
        <v>55881</v>
      </c>
      <c r="AA300">
        <v>62925</v>
      </c>
      <c r="AB300">
        <v>0</v>
      </c>
      <c r="AF300">
        <v>1869521</v>
      </c>
      <c r="AG300">
        <v>413455</v>
      </c>
      <c r="AH300">
        <v>2918755</v>
      </c>
      <c r="AJ300">
        <v>1472129</v>
      </c>
      <c r="AK300">
        <v>33132</v>
      </c>
      <c r="AL300">
        <v>101845</v>
      </c>
      <c r="AM300">
        <v>566</v>
      </c>
      <c r="AO300">
        <v>109840</v>
      </c>
      <c r="AQ300">
        <v>105747</v>
      </c>
      <c r="AR300">
        <v>2072715</v>
      </c>
      <c r="AS300">
        <v>5</v>
      </c>
      <c r="AT300">
        <v>3913309</v>
      </c>
      <c r="AU300">
        <v>672679</v>
      </c>
      <c r="AV300">
        <v>3204851</v>
      </c>
      <c r="AY300">
        <v>9192741</v>
      </c>
      <c r="AZ300">
        <v>0</v>
      </c>
      <c r="BA300">
        <v>3589</v>
      </c>
      <c r="BB300">
        <v>0</v>
      </c>
      <c r="BC300">
        <v>1717287</v>
      </c>
      <c r="BD300">
        <v>75372</v>
      </c>
      <c r="BF300">
        <v>26291</v>
      </c>
      <c r="BG300">
        <v>8296</v>
      </c>
      <c r="BH300">
        <v>6486576</v>
      </c>
      <c r="BI300">
        <v>0</v>
      </c>
      <c r="BJ300">
        <v>868087</v>
      </c>
      <c r="BM300">
        <v>0</v>
      </c>
      <c r="BN300">
        <v>0</v>
      </c>
      <c r="BP300">
        <v>7243</v>
      </c>
      <c r="BQ300">
        <v>11562116</v>
      </c>
      <c r="BS300">
        <v>4501534</v>
      </c>
      <c r="BU300">
        <v>2139</v>
      </c>
      <c r="BV300">
        <v>1291241</v>
      </c>
      <c r="BW300">
        <v>4823584</v>
      </c>
      <c r="BX300">
        <v>450804</v>
      </c>
      <c r="BY300">
        <v>480517</v>
      </c>
      <c r="CA300">
        <v>12297</v>
      </c>
      <c r="CD300">
        <v>202668</v>
      </c>
      <c r="CE300">
        <v>202668</v>
      </c>
      <c r="CF300">
        <v>15349145</v>
      </c>
      <c r="CI300">
        <v>413645</v>
      </c>
      <c r="CL300">
        <v>0</v>
      </c>
      <c r="CM300">
        <v>3840000</v>
      </c>
      <c r="CN300">
        <v>1795500</v>
      </c>
      <c r="CO300">
        <v>1620000</v>
      </c>
      <c r="CP300">
        <v>7680000</v>
      </c>
      <c r="CQ300">
        <v>328337688</v>
      </c>
      <c r="CS300" s="8">
        <v>985013066</v>
      </c>
      <c r="CT300" s="36">
        <f t="shared" si="24"/>
        <v>138816366</v>
      </c>
      <c r="CU300" s="36">
        <f t="shared" si="25"/>
        <v>133530407</v>
      </c>
      <c r="CV300" s="36">
        <f t="shared" si="26"/>
        <v>28876988</v>
      </c>
      <c r="CW300" s="36">
        <f t="shared" si="27"/>
        <v>27113929</v>
      </c>
      <c r="CX300" s="36">
        <f t="shared" si="28"/>
        <v>328337690</v>
      </c>
      <c r="CY300" s="4">
        <v>328337688</v>
      </c>
      <c r="CZ300" s="69">
        <f t="shared" si="29"/>
        <v>2</v>
      </c>
    </row>
    <row r="301" spans="1:104" x14ac:dyDescent="0.35">
      <c r="A301" s="15" t="s">
        <v>1429</v>
      </c>
      <c r="B301" t="s">
        <v>1429</v>
      </c>
      <c r="C301">
        <v>107600684</v>
      </c>
      <c r="D301">
        <v>87423232</v>
      </c>
      <c r="E301">
        <v>12082891</v>
      </c>
      <c r="F301">
        <v>8094561</v>
      </c>
      <c r="G301">
        <v>93282885</v>
      </c>
      <c r="H301">
        <v>58150819</v>
      </c>
      <c r="I301">
        <v>34919955</v>
      </c>
      <c r="J301">
        <v>212110</v>
      </c>
      <c r="K301">
        <v>0</v>
      </c>
      <c r="M301">
        <v>0</v>
      </c>
      <c r="O301">
        <v>0</v>
      </c>
      <c r="Q301">
        <v>0</v>
      </c>
      <c r="R301">
        <v>7318272</v>
      </c>
      <c r="U301">
        <v>1483913</v>
      </c>
      <c r="X301">
        <v>292600</v>
      </c>
      <c r="Z301">
        <v>0</v>
      </c>
      <c r="AA301">
        <v>2309</v>
      </c>
      <c r="AB301">
        <v>0</v>
      </c>
      <c r="AF301">
        <v>160400</v>
      </c>
      <c r="AG301">
        <v>1831</v>
      </c>
      <c r="AI301">
        <v>1565</v>
      </c>
      <c r="AJ301">
        <v>99289</v>
      </c>
      <c r="AK301">
        <v>0</v>
      </c>
      <c r="AL301">
        <v>58852</v>
      </c>
      <c r="AM301">
        <v>0</v>
      </c>
      <c r="AQ301">
        <v>0</v>
      </c>
      <c r="AR301">
        <v>600480</v>
      </c>
      <c r="AT301">
        <v>2174061</v>
      </c>
      <c r="AU301">
        <v>648223</v>
      </c>
      <c r="AV301">
        <v>1794750</v>
      </c>
      <c r="AW301">
        <v>0</v>
      </c>
      <c r="AY301">
        <v>17900588</v>
      </c>
      <c r="BA301">
        <v>1905</v>
      </c>
      <c r="BB301">
        <v>0</v>
      </c>
      <c r="BC301">
        <v>800213</v>
      </c>
      <c r="BD301">
        <v>32726</v>
      </c>
      <c r="BE301">
        <v>0</v>
      </c>
      <c r="BF301">
        <v>71632</v>
      </c>
      <c r="BG301">
        <v>4741</v>
      </c>
      <c r="BH301">
        <v>16925672</v>
      </c>
      <c r="BI301">
        <v>0</v>
      </c>
      <c r="BJ301">
        <v>0</v>
      </c>
      <c r="BK301">
        <v>14043</v>
      </c>
      <c r="BL301">
        <v>3410</v>
      </c>
      <c r="BM301">
        <v>0</v>
      </c>
      <c r="BN301">
        <v>0</v>
      </c>
      <c r="BP301">
        <v>46247</v>
      </c>
      <c r="BQ301">
        <v>13071581</v>
      </c>
      <c r="BS301">
        <v>7898246</v>
      </c>
      <c r="BT301">
        <v>1959</v>
      </c>
      <c r="BV301">
        <v>1703641</v>
      </c>
      <c r="BW301">
        <v>2813270</v>
      </c>
      <c r="BX301">
        <v>348063</v>
      </c>
      <c r="BY301">
        <v>99035</v>
      </c>
      <c r="CA301">
        <v>196749</v>
      </c>
      <c r="CC301">
        <v>10619</v>
      </c>
      <c r="CD301">
        <v>66087</v>
      </c>
      <c r="CE301">
        <v>66087</v>
      </c>
      <c r="CF301">
        <v>10715000</v>
      </c>
      <c r="CI301">
        <v>125000</v>
      </c>
      <c r="CL301">
        <v>0</v>
      </c>
      <c r="CM301">
        <v>2565000</v>
      </c>
      <c r="CN301">
        <v>1470000</v>
      </c>
      <c r="CO301">
        <v>1425000</v>
      </c>
      <c r="CP301">
        <v>5130000</v>
      </c>
      <c r="CQ301">
        <v>249955098</v>
      </c>
      <c r="CS301" s="8">
        <v>749865294</v>
      </c>
      <c r="CT301" s="36">
        <f t="shared" si="24"/>
        <v>107600684</v>
      </c>
      <c r="CU301" s="36">
        <f t="shared" si="25"/>
        <v>93282885</v>
      </c>
      <c r="CV301" s="36">
        <f t="shared" si="26"/>
        <v>25218860</v>
      </c>
      <c r="CW301" s="36">
        <f t="shared" si="27"/>
        <v>23852668</v>
      </c>
      <c r="CX301" s="36">
        <f t="shared" si="28"/>
        <v>249955097</v>
      </c>
      <c r="CY301" s="4">
        <v>249955098</v>
      </c>
      <c r="CZ301" s="69">
        <f t="shared" si="29"/>
        <v>-1</v>
      </c>
    </row>
    <row r="302" spans="1:104" x14ac:dyDescent="0.35">
      <c r="A302" s="15" t="s">
        <v>1433</v>
      </c>
      <c r="B302" t="s">
        <v>1433</v>
      </c>
      <c r="C302">
        <v>16231154</v>
      </c>
      <c r="D302">
        <v>15204390</v>
      </c>
      <c r="E302">
        <v>965847</v>
      </c>
      <c r="F302">
        <v>60917</v>
      </c>
      <c r="G302">
        <v>21383109</v>
      </c>
      <c r="H302">
        <v>18351749</v>
      </c>
      <c r="I302">
        <v>2979120</v>
      </c>
      <c r="J302">
        <v>52240</v>
      </c>
      <c r="K302">
        <v>0</v>
      </c>
      <c r="Q302">
        <v>0</v>
      </c>
      <c r="R302">
        <v>752671</v>
      </c>
      <c r="U302">
        <v>408884</v>
      </c>
      <c r="AA302">
        <v>3361</v>
      </c>
      <c r="AF302">
        <v>12555</v>
      </c>
      <c r="AI302">
        <v>4508</v>
      </c>
      <c r="AJ302">
        <v>29777</v>
      </c>
      <c r="AK302">
        <v>0</v>
      </c>
      <c r="AL302">
        <v>107784</v>
      </c>
      <c r="AQ302">
        <v>0</v>
      </c>
      <c r="AR302">
        <v>66109</v>
      </c>
      <c r="AT302">
        <v>0</v>
      </c>
      <c r="AU302">
        <v>119693</v>
      </c>
      <c r="AV302">
        <v>0</v>
      </c>
      <c r="AY302">
        <v>5580509</v>
      </c>
      <c r="BA302">
        <v>21598</v>
      </c>
      <c r="BB302">
        <v>0</v>
      </c>
      <c r="BC302">
        <v>258092</v>
      </c>
      <c r="BD302">
        <v>3110</v>
      </c>
      <c r="BF302">
        <v>16366</v>
      </c>
      <c r="BG302">
        <v>0</v>
      </c>
      <c r="BH302">
        <v>4302282</v>
      </c>
      <c r="BI302">
        <v>626132</v>
      </c>
      <c r="BJ302">
        <v>294000</v>
      </c>
      <c r="BK302">
        <v>0</v>
      </c>
      <c r="BL302">
        <v>0</v>
      </c>
      <c r="BM302">
        <v>0</v>
      </c>
      <c r="BN302">
        <v>0</v>
      </c>
      <c r="BP302">
        <v>58931</v>
      </c>
      <c r="BQ302">
        <v>290301</v>
      </c>
      <c r="BS302">
        <v>22558</v>
      </c>
      <c r="BW302">
        <v>188691</v>
      </c>
      <c r="BY302">
        <v>65055</v>
      </c>
      <c r="CC302">
        <v>13997</v>
      </c>
      <c r="CD302">
        <v>0</v>
      </c>
      <c r="CE302">
        <v>0</v>
      </c>
      <c r="CF302">
        <v>1567500</v>
      </c>
      <c r="CL302">
        <v>0</v>
      </c>
      <c r="CN302">
        <v>1260000</v>
      </c>
      <c r="CO302">
        <v>307500</v>
      </c>
      <c r="CQ302">
        <v>45805244</v>
      </c>
      <c r="CS302" s="8">
        <v>137415734</v>
      </c>
      <c r="CT302" s="36">
        <f t="shared" si="24"/>
        <v>16231154</v>
      </c>
      <c r="CU302" s="36">
        <f t="shared" si="25"/>
        <v>21383109</v>
      </c>
      <c r="CV302" s="36">
        <f t="shared" si="26"/>
        <v>6333180</v>
      </c>
      <c r="CW302" s="36">
        <f t="shared" si="27"/>
        <v>1857801</v>
      </c>
      <c r="CX302" s="36">
        <f t="shared" si="28"/>
        <v>45805244</v>
      </c>
      <c r="CY302" s="4">
        <v>45805244</v>
      </c>
      <c r="CZ302" s="69">
        <f t="shared" si="29"/>
        <v>0</v>
      </c>
    </row>
    <row r="303" spans="1:104" x14ac:dyDescent="0.35">
      <c r="A303" s="15" t="s">
        <v>1986</v>
      </c>
      <c r="B303" t="s">
        <v>1986</v>
      </c>
      <c r="C303">
        <v>8011691</v>
      </c>
      <c r="D303">
        <v>7607442</v>
      </c>
      <c r="E303">
        <v>379495</v>
      </c>
      <c r="F303">
        <v>24754</v>
      </c>
      <c r="G303">
        <v>10995775</v>
      </c>
      <c r="H303">
        <v>9448430</v>
      </c>
      <c r="I303">
        <v>1444116</v>
      </c>
      <c r="J303">
        <v>103229</v>
      </c>
      <c r="R303">
        <v>391758</v>
      </c>
      <c r="U303">
        <v>114900</v>
      </c>
      <c r="Z303">
        <v>0</v>
      </c>
      <c r="AB303">
        <v>0</v>
      </c>
      <c r="AF303">
        <v>50979</v>
      </c>
      <c r="AJ303">
        <v>32190</v>
      </c>
      <c r="AK303">
        <v>0</v>
      </c>
      <c r="AL303">
        <v>17572</v>
      </c>
      <c r="AQ303">
        <v>0</v>
      </c>
      <c r="AR303">
        <v>0</v>
      </c>
      <c r="AT303">
        <v>108703</v>
      </c>
      <c r="AU303">
        <v>43538</v>
      </c>
      <c r="AW303">
        <v>23876</v>
      </c>
      <c r="AY303">
        <v>7883359</v>
      </c>
      <c r="AZ303">
        <v>11158</v>
      </c>
      <c r="BB303">
        <v>0</v>
      </c>
      <c r="BC303">
        <v>1252837</v>
      </c>
      <c r="BD303">
        <v>1084443</v>
      </c>
      <c r="BG303">
        <v>388083</v>
      </c>
      <c r="BH303">
        <v>2755048</v>
      </c>
      <c r="BI303">
        <v>2168025</v>
      </c>
      <c r="BJ303">
        <v>198924</v>
      </c>
      <c r="BM303">
        <v>0</v>
      </c>
      <c r="BP303">
        <v>24841</v>
      </c>
      <c r="BQ303">
        <v>211697</v>
      </c>
      <c r="BS303">
        <v>144596</v>
      </c>
      <c r="BW303">
        <v>64768</v>
      </c>
      <c r="CC303">
        <v>2333</v>
      </c>
      <c r="CF303">
        <v>1083750</v>
      </c>
      <c r="CN303">
        <v>761250</v>
      </c>
      <c r="CO303">
        <v>322500</v>
      </c>
      <c r="CQ303">
        <v>28578030</v>
      </c>
      <c r="CS303" s="8">
        <v>85734090</v>
      </c>
      <c r="CT303" s="36">
        <f t="shared" si="24"/>
        <v>8011691</v>
      </c>
      <c r="CU303" s="36">
        <f t="shared" si="25"/>
        <v>10995775</v>
      </c>
      <c r="CV303" s="36">
        <f t="shared" si="26"/>
        <v>8275117</v>
      </c>
      <c r="CW303" s="36">
        <f t="shared" si="27"/>
        <v>1295447</v>
      </c>
      <c r="CX303" s="36">
        <f t="shared" si="28"/>
        <v>28578030</v>
      </c>
      <c r="CY303" s="4">
        <v>28578030</v>
      </c>
      <c r="CZ303" s="69">
        <f t="shared" si="29"/>
        <v>0</v>
      </c>
    </row>
    <row r="304" spans="1:104" x14ac:dyDescent="0.35">
      <c r="A304" s="15" t="s">
        <v>1445</v>
      </c>
      <c r="B304" t="s">
        <v>1445</v>
      </c>
      <c r="C304">
        <v>2043775</v>
      </c>
      <c r="D304">
        <v>1884478</v>
      </c>
      <c r="E304">
        <v>149847</v>
      </c>
      <c r="F304">
        <v>9450</v>
      </c>
      <c r="G304">
        <v>1347018</v>
      </c>
      <c r="H304">
        <v>1024068</v>
      </c>
      <c r="I304">
        <v>312477</v>
      </c>
      <c r="J304">
        <v>10473</v>
      </c>
      <c r="R304">
        <v>89611</v>
      </c>
      <c r="U304">
        <v>55497</v>
      </c>
      <c r="AB304">
        <v>0</v>
      </c>
      <c r="AF304">
        <v>10067</v>
      </c>
      <c r="AJ304">
        <v>2535</v>
      </c>
      <c r="AK304">
        <v>0</v>
      </c>
      <c r="AL304">
        <v>2037</v>
      </c>
      <c r="AQ304">
        <v>0</v>
      </c>
      <c r="AR304">
        <v>0</v>
      </c>
      <c r="AT304">
        <v>0</v>
      </c>
      <c r="AU304">
        <v>19476</v>
      </c>
      <c r="AY304">
        <v>1327850</v>
      </c>
      <c r="BA304">
        <v>0</v>
      </c>
      <c r="BB304">
        <v>0</v>
      </c>
      <c r="BC304">
        <v>87440</v>
      </c>
      <c r="BD304">
        <v>4245</v>
      </c>
      <c r="BF304">
        <v>2619</v>
      </c>
      <c r="BG304">
        <v>0</v>
      </c>
      <c r="BH304">
        <v>818100</v>
      </c>
      <c r="BI304">
        <v>314523</v>
      </c>
      <c r="BJ304">
        <v>100924</v>
      </c>
      <c r="BM304">
        <v>0</v>
      </c>
      <c r="BN304">
        <v>0</v>
      </c>
      <c r="BQ304">
        <v>195941</v>
      </c>
      <c r="BS304">
        <v>55267</v>
      </c>
      <c r="BW304">
        <v>135788</v>
      </c>
      <c r="BZ304">
        <v>1386</v>
      </c>
      <c r="CC304">
        <v>3499</v>
      </c>
      <c r="CF304">
        <v>90000</v>
      </c>
      <c r="CL304">
        <v>0</v>
      </c>
      <c r="CN304">
        <v>52500</v>
      </c>
      <c r="CO304">
        <v>37500</v>
      </c>
      <c r="CQ304">
        <v>5094195</v>
      </c>
      <c r="CS304" s="8">
        <v>15282586</v>
      </c>
      <c r="CT304" s="36">
        <f t="shared" si="24"/>
        <v>2043775</v>
      </c>
      <c r="CU304" s="36">
        <f t="shared" si="25"/>
        <v>1347018</v>
      </c>
      <c r="CV304" s="36">
        <f t="shared" si="26"/>
        <v>1417461</v>
      </c>
      <c r="CW304" s="36">
        <f t="shared" si="27"/>
        <v>285941</v>
      </c>
      <c r="CX304" s="36">
        <f t="shared" si="28"/>
        <v>5094195</v>
      </c>
      <c r="CY304" s="4">
        <v>5094195</v>
      </c>
      <c r="CZ304" s="69">
        <f t="shared" si="29"/>
        <v>0</v>
      </c>
    </row>
    <row r="305" spans="1:104" x14ac:dyDescent="0.35">
      <c r="A305" s="15" t="s">
        <v>1447</v>
      </c>
      <c r="B305" t="s">
        <v>1447</v>
      </c>
      <c r="C305">
        <v>2487680</v>
      </c>
      <c r="D305">
        <v>2319745</v>
      </c>
      <c r="E305">
        <v>124713</v>
      </c>
      <c r="F305">
        <v>43222</v>
      </c>
      <c r="G305">
        <v>1354872</v>
      </c>
      <c r="H305">
        <v>1017435</v>
      </c>
      <c r="I305">
        <v>308611</v>
      </c>
      <c r="J305">
        <v>28825</v>
      </c>
      <c r="R305">
        <v>88339</v>
      </c>
      <c r="U305">
        <v>55252</v>
      </c>
      <c r="AB305">
        <v>0</v>
      </c>
      <c r="AF305">
        <v>7180</v>
      </c>
      <c r="AJ305">
        <v>1521</v>
      </c>
      <c r="AK305">
        <v>0</v>
      </c>
      <c r="AL305">
        <v>1358</v>
      </c>
      <c r="AQ305">
        <v>2975</v>
      </c>
      <c r="AR305">
        <v>0</v>
      </c>
      <c r="AT305">
        <v>0</v>
      </c>
      <c r="AU305">
        <v>20054</v>
      </c>
      <c r="AV305">
        <v>0</v>
      </c>
      <c r="AY305">
        <v>1368678</v>
      </c>
      <c r="BA305">
        <v>0</v>
      </c>
      <c r="BB305">
        <v>0</v>
      </c>
      <c r="BC305">
        <v>209066</v>
      </c>
      <c r="BD305">
        <v>280</v>
      </c>
      <c r="BF305">
        <v>1436</v>
      </c>
      <c r="BG305">
        <v>0</v>
      </c>
      <c r="BH305">
        <v>745373</v>
      </c>
      <c r="BI305">
        <v>314523</v>
      </c>
      <c r="BJ305">
        <v>98000</v>
      </c>
      <c r="BM305">
        <v>0</v>
      </c>
      <c r="BN305">
        <v>0</v>
      </c>
      <c r="BQ305">
        <v>146316</v>
      </c>
      <c r="BS305">
        <v>41732</v>
      </c>
      <c r="BW305">
        <v>102251</v>
      </c>
      <c r="CC305">
        <v>2333</v>
      </c>
      <c r="CF305">
        <v>90000</v>
      </c>
      <c r="CL305">
        <v>0</v>
      </c>
      <c r="CN305">
        <v>52500</v>
      </c>
      <c r="CO305">
        <v>37500</v>
      </c>
      <c r="CQ305">
        <v>5535885</v>
      </c>
      <c r="CS305" s="8">
        <v>16607655</v>
      </c>
      <c r="CT305" s="36">
        <f t="shared" si="24"/>
        <v>2487680</v>
      </c>
      <c r="CU305" s="36">
        <f t="shared" si="25"/>
        <v>1354872</v>
      </c>
      <c r="CV305" s="36">
        <f t="shared" si="26"/>
        <v>1457017</v>
      </c>
      <c r="CW305" s="36">
        <f t="shared" si="27"/>
        <v>236316</v>
      </c>
      <c r="CX305" s="36">
        <f t="shared" si="28"/>
        <v>5535885</v>
      </c>
      <c r="CY305" s="4">
        <v>5535885</v>
      </c>
      <c r="CZ305" s="69">
        <f t="shared" si="29"/>
        <v>0</v>
      </c>
    </row>
    <row r="306" spans="1:104" x14ac:dyDescent="0.35">
      <c r="A306" s="15" t="s">
        <v>1449</v>
      </c>
      <c r="B306" t="s">
        <v>1449</v>
      </c>
      <c r="C306">
        <v>41832163</v>
      </c>
      <c r="D306">
        <v>35749954</v>
      </c>
      <c r="E306">
        <v>1826438</v>
      </c>
      <c r="F306">
        <v>4255770</v>
      </c>
      <c r="G306">
        <v>39072457</v>
      </c>
      <c r="H306">
        <v>19455368</v>
      </c>
      <c r="I306">
        <v>19581936</v>
      </c>
      <c r="J306">
        <v>35152</v>
      </c>
      <c r="K306">
        <v>0</v>
      </c>
      <c r="Q306">
        <v>0</v>
      </c>
      <c r="R306">
        <v>3126135</v>
      </c>
      <c r="U306">
        <v>300926</v>
      </c>
      <c r="Z306">
        <v>29985</v>
      </c>
      <c r="AA306">
        <v>10004</v>
      </c>
      <c r="AB306">
        <v>0</v>
      </c>
      <c r="AF306">
        <v>212004</v>
      </c>
      <c r="AJ306">
        <v>52931</v>
      </c>
      <c r="AK306">
        <v>8387</v>
      </c>
      <c r="AL306">
        <v>30836</v>
      </c>
      <c r="AQ306">
        <v>40221</v>
      </c>
      <c r="AR306">
        <v>485841</v>
      </c>
      <c r="AT306">
        <v>869624</v>
      </c>
      <c r="AU306">
        <v>145271</v>
      </c>
      <c r="AV306">
        <v>940107</v>
      </c>
      <c r="AY306">
        <v>8681532</v>
      </c>
      <c r="BA306">
        <v>15698</v>
      </c>
      <c r="BB306">
        <v>0</v>
      </c>
      <c r="BC306">
        <v>1722500</v>
      </c>
      <c r="BD306">
        <v>1063</v>
      </c>
      <c r="BF306">
        <v>4582</v>
      </c>
      <c r="BG306">
        <v>0</v>
      </c>
      <c r="BH306">
        <v>64023</v>
      </c>
      <c r="BI306">
        <v>6495982</v>
      </c>
      <c r="BJ306">
        <v>245000</v>
      </c>
      <c r="BM306">
        <v>0</v>
      </c>
      <c r="BN306">
        <v>132684</v>
      </c>
      <c r="BQ306">
        <v>5860891</v>
      </c>
      <c r="BS306">
        <v>4511586</v>
      </c>
      <c r="BV306">
        <v>584785</v>
      </c>
      <c r="BW306">
        <v>525182</v>
      </c>
      <c r="BX306">
        <v>21627</v>
      </c>
      <c r="BY306">
        <v>0</v>
      </c>
      <c r="CA306">
        <v>188551</v>
      </c>
      <c r="CC306">
        <v>29160</v>
      </c>
      <c r="CD306">
        <v>113117</v>
      </c>
      <c r="CE306">
        <v>113117</v>
      </c>
      <c r="CF306">
        <v>250000</v>
      </c>
      <c r="CI306">
        <v>250000</v>
      </c>
      <c r="CL306">
        <v>0</v>
      </c>
      <c r="CM306">
        <v>0</v>
      </c>
      <c r="CN306">
        <v>0</v>
      </c>
      <c r="CO306">
        <v>0</v>
      </c>
      <c r="CP306">
        <v>0</v>
      </c>
      <c r="CQ306">
        <v>98936294</v>
      </c>
      <c r="CS306" s="8">
        <v>296808884</v>
      </c>
      <c r="CT306" s="36">
        <f t="shared" si="24"/>
        <v>41832163</v>
      </c>
      <c r="CU306" s="36">
        <f t="shared" si="25"/>
        <v>39072457</v>
      </c>
      <c r="CV306" s="36">
        <f t="shared" si="26"/>
        <v>11807667</v>
      </c>
      <c r="CW306" s="36">
        <f t="shared" si="27"/>
        <v>6224008</v>
      </c>
      <c r="CX306" s="36">
        <f t="shared" si="28"/>
        <v>98936295</v>
      </c>
      <c r="CY306" s="4">
        <v>98936294</v>
      </c>
      <c r="CZ306" s="69">
        <f t="shared" si="29"/>
        <v>1</v>
      </c>
    </row>
    <row r="307" spans="1:104" x14ac:dyDescent="0.35">
      <c r="A307" s="15" t="s">
        <v>1451</v>
      </c>
      <c r="B307" t="s">
        <v>1451</v>
      </c>
      <c r="C307">
        <v>16324115</v>
      </c>
      <c r="D307">
        <v>13948491</v>
      </c>
      <c r="E307">
        <v>905077</v>
      </c>
      <c r="F307">
        <v>1470547</v>
      </c>
      <c r="G307">
        <v>13213466</v>
      </c>
      <c r="H307">
        <v>7794802</v>
      </c>
      <c r="I307">
        <v>5405337</v>
      </c>
      <c r="J307">
        <v>13327</v>
      </c>
      <c r="R307">
        <v>1786892</v>
      </c>
      <c r="U307">
        <v>112625</v>
      </c>
      <c r="Z307">
        <v>0</v>
      </c>
      <c r="AA307">
        <v>0</v>
      </c>
      <c r="AB307">
        <v>0</v>
      </c>
      <c r="AF307">
        <v>625415</v>
      </c>
      <c r="AJ307">
        <v>165541</v>
      </c>
      <c r="AK307">
        <v>14495</v>
      </c>
      <c r="AL307">
        <v>29195</v>
      </c>
      <c r="AQ307">
        <v>12066</v>
      </c>
      <c r="AR307">
        <v>201180</v>
      </c>
      <c r="AT307">
        <v>434812</v>
      </c>
      <c r="AU307">
        <v>106097</v>
      </c>
      <c r="AV307">
        <v>85464</v>
      </c>
      <c r="AY307">
        <v>103516</v>
      </c>
      <c r="BB307">
        <v>0</v>
      </c>
      <c r="BC307">
        <v>914</v>
      </c>
      <c r="BD307">
        <v>4245</v>
      </c>
      <c r="BG307">
        <v>0</v>
      </c>
      <c r="BH307">
        <v>3547</v>
      </c>
      <c r="BI307">
        <v>94810</v>
      </c>
      <c r="BM307">
        <v>0</v>
      </c>
      <c r="BN307">
        <v>0</v>
      </c>
      <c r="BQ307">
        <v>2195397</v>
      </c>
      <c r="BS307">
        <v>605455</v>
      </c>
      <c r="BV307">
        <v>344596</v>
      </c>
      <c r="BW307">
        <v>1053036</v>
      </c>
      <c r="BX307">
        <v>91598</v>
      </c>
      <c r="BY307">
        <v>42365</v>
      </c>
      <c r="BZ307">
        <v>20880</v>
      </c>
      <c r="CA307">
        <v>28136</v>
      </c>
      <c r="CC307">
        <v>9331</v>
      </c>
      <c r="CD307">
        <v>23566</v>
      </c>
      <c r="CE307">
        <v>23566</v>
      </c>
      <c r="CF307">
        <v>0</v>
      </c>
      <c r="CL307">
        <v>0</v>
      </c>
      <c r="CN307">
        <v>0</v>
      </c>
      <c r="CO307">
        <v>0</v>
      </c>
      <c r="CQ307">
        <v>33646951</v>
      </c>
      <c r="CS307" s="8">
        <v>100940853</v>
      </c>
      <c r="CT307" s="36">
        <f t="shared" si="24"/>
        <v>16324115</v>
      </c>
      <c r="CU307" s="36">
        <f t="shared" si="25"/>
        <v>13213466</v>
      </c>
      <c r="CV307" s="36">
        <f t="shared" si="26"/>
        <v>1890408</v>
      </c>
      <c r="CW307" s="36">
        <f t="shared" si="27"/>
        <v>2218963</v>
      </c>
      <c r="CX307" s="36">
        <f t="shared" si="28"/>
        <v>33646952</v>
      </c>
      <c r="CY307" s="4">
        <v>33646951</v>
      </c>
      <c r="CZ307" s="69">
        <f t="shared" si="29"/>
        <v>1</v>
      </c>
    </row>
    <row r="308" spans="1:104" x14ac:dyDescent="0.35">
      <c r="A308" s="15" t="s">
        <v>1454</v>
      </c>
      <c r="B308" t="s">
        <v>1454</v>
      </c>
      <c r="C308">
        <v>34842630</v>
      </c>
      <c r="D308">
        <v>26400052</v>
      </c>
      <c r="E308">
        <v>4621548</v>
      </c>
      <c r="F308">
        <v>3821030</v>
      </c>
      <c r="G308">
        <v>24620061</v>
      </c>
      <c r="H308">
        <v>11833076</v>
      </c>
      <c r="I308">
        <v>12785235</v>
      </c>
      <c r="J308">
        <v>1751</v>
      </c>
      <c r="K308">
        <v>6410160</v>
      </c>
      <c r="Q308">
        <v>6410160</v>
      </c>
      <c r="R308">
        <v>6129042</v>
      </c>
      <c r="U308">
        <v>772054</v>
      </c>
      <c r="Z308">
        <v>19081</v>
      </c>
      <c r="AA308">
        <v>40957</v>
      </c>
      <c r="AF308">
        <v>1015721</v>
      </c>
      <c r="AG308">
        <v>0</v>
      </c>
      <c r="AI308">
        <v>4508</v>
      </c>
      <c r="AJ308">
        <v>582617</v>
      </c>
      <c r="AK308">
        <v>39553</v>
      </c>
      <c r="AL308">
        <v>59779</v>
      </c>
      <c r="AQ308">
        <v>0</v>
      </c>
      <c r="AR308">
        <v>679701</v>
      </c>
      <c r="AT308">
        <v>1304436</v>
      </c>
      <c r="AU308">
        <v>243206</v>
      </c>
      <c r="AV308">
        <v>1367428</v>
      </c>
      <c r="AW308">
        <v>0</v>
      </c>
      <c r="AX308">
        <v>0</v>
      </c>
      <c r="AY308">
        <v>448786</v>
      </c>
      <c r="BA308">
        <v>3488</v>
      </c>
      <c r="BB308">
        <v>0</v>
      </c>
      <c r="BC308">
        <v>0</v>
      </c>
      <c r="BD308">
        <v>0</v>
      </c>
      <c r="BE308">
        <v>0</v>
      </c>
      <c r="BG308">
        <v>0</v>
      </c>
      <c r="BH308">
        <v>28215</v>
      </c>
      <c r="BI308">
        <v>21032</v>
      </c>
      <c r="BJ308">
        <v>392000</v>
      </c>
      <c r="BK308">
        <v>1901</v>
      </c>
      <c r="BM308">
        <v>0</v>
      </c>
      <c r="BP308">
        <v>2150</v>
      </c>
      <c r="BQ308">
        <v>7670364</v>
      </c>
      <c r="BS308">
        <v>2848120</v>
      </c>
      <c r="BT308">
        <v>30125</v>
      </c>
      <c r="BU308">
        <v>1486</v>
      </c>
      <c r="BV308">
        <v>1061232</v>
      </c>
      <c r="BW308">
        <v>2463302</v>
      </c>
      <c r="BX308">
        <v>831606</v>
      </c>
      <c r="BY308">
        <v>235263</v>
      </c>
      <c r="CA308">
        <v>177915</v>
      </c>
      <c r="CB308">
        <v>385</v>
      </c>
      <c r="CC308">
        <v>20932</v>
      </c>
      <c r="CD308">
        <v>103690</v>
      </c>
      <c r="CE308">
        <v>103690</v>
      </c>
      <c r="CF308">
        <v>250000</v>
      </c>
      <c r="CI308">
        <v>250000</v>
      </c>
      <c r="CL308">
        <v>0</v>
      </c>
      <c r="CM308">
        <v>0</v>
      </c>
      <c r="CN308">
        <v>0</v>
      </c>
      <c r="CO308">
        <v>0</v>
      </c>
      <c r="CP308">
        <v>0</v>
      </c>
      <c r="CQ308">
        <v>80474733</v>
      </c>
      <c r="CS308" s="8">
        <v>241424201</v>
      </c>
      <c r="CT308" s="36">
        <f t="shared" si="24"/>
        <v>34842630</v>
      </c>
      <c r="CU308" s="36">
        <f t="shared" si="25"/>
        <v>24620061</v>
      </c>
      <c r="CV308" s="36">
        <f t="shared" si="26"/>
        <v>12987988</v>
      </c>
      <c r="CW308" s="36">
        <f t="shared" si="27"/>
        <v>8024054</v>
      </c>
      <c r="CX308" s="36">
        <f t="shared" si="28"/>
        <v>80474733</v>
      </c>
      <c r="CY308" s="4">
        <v>80474733</v>
      </c>
      <c r="CZ308" s="69">
        <f t="shared" si="29"/>
        <v>0</v>
      </c>
    </row>
    <row r="309" spans="1:104" x14ac:dyDescent="0.35">
      <c r="A309" s="15" t="s">
        <v>1460</v>
      </c>
      <c r="B309" t="s">
        <v>1460</v>
      </c>
      <c r="C309">
        <v>5716850</v>
      </c>
      <c r="D309">
        <v>4678409</v>
      </c>
      <c r="E309">
        <v>586055</v>
      </c>
      <c r="F309">
        <v>452388</v>
      </c>
      <c r="G309">
        <v>10377852</v>
      </c>
      <c r="H309">
        <v>9236717</v>
      </c>
      <c r="I309">
        <v>1073214</v>
      </c>
      <c r="J309">
        <v>67921</v>
      </c>
      <c r="R309">
        <v>1186350</v>
      </c>
      <c r="AF309">
        <v>40350</v>
      </c>
      <c r="AJ309">
        <v>24141</v>
      </c>
      <c r="AK309">
        <v>0</v>
      </c>
      <c r="AL309">
        <v>8148</v>
      </c>
      <c r="AR309">
        <v>31365</v>
      </c>
      <c r="AT309">
        <v>652218</v>
      </c>
      <c r="AV309">
        <v>427321</v>
      </c>
      <c r="AW309">
        <v>2807</v>
      </c>
      <c r="AY309">
        <v>133020</v>
      </c>
      <c r="BB309">
        <v>0</v>
      </c>
      <c r="BC309">
        <v>0</v>
      </c>
      <c r="BD309">
        <v>0</v>
      </c>
      <c r="BG309">
        <v>0</v>
      </c>
      <c r="BH309">
        <v>133020</v>
      </c>
      <c r="BK309">
        <v>0</v>
      </c>
      <c r="BQ309">
        <v>2557572</v>
      </c>
      <c r="BS309">
        <v>1051120</v>
      </c>
      <c r="BU309">
        <v>131</v>
      </c>
      <c r="BW309">
        <v>1350049</v>
      </c>
      <c r="BX309">
        <v>83109</v>
      </c>
      <c r="BZ309">
        <v>18198</v>
      </c>
      <c r="CC309">
        <v>54964</v>
      </c>
      <c r="CD309">
        <v>187825</v>
      </c>
      <c r="CE309">
        <v>187825</v>
      </c>
      <c r="CF309">
        <v>0</v>
      </c>
      <c r="CL309">
        <v>0</v>
      </c>
      <c r="CN309">
        <v>0</v>
      </c>
      <c r="CO309">
        <v>0</v>
      </c>
      <c r="CQ309">
        <v>20159469</v>
      </c>
      <c r="CS309" s="8">
        <v>60478408</v>
      </c>
      <c r="CT309" s="36">
        <f t="shared" si="24"/>
        <v>5716850</v>
      </c>
      <c r="CU309" s="36">
        <f t="shared" si="25"/>
        <v>10377852</v>
      </c>
      <c r="CV309" s="36">
        <f t="shared" si="26"/>
        <v>1319370</v>
      </c>
      <c r="CW309" s="36">
        <f t="shared" si="27"/>
        <v>2745397</v>
      </c>
      <c r="CX309" s="36">
        <f t="shared" si="28"/>
        <v>20159469</v>
      </c>
      <c r="CY309" s="4">
        <v>20159469</v>
      </c>
      <c r="CZ309" s="69">
        <f t="shared" si="29"/>
        <v>0</v>
      </c>
    </row>
    <row r="310" spans="1:104" x14ac:dyDescent="0.35">
      <c r="A310" s="15" t="s">
        <v>1461</v>
      </c>
      <c r="B310" t="s">
        <v>1461</v>
      </c>
      <c r="C310">
        <v>14168403</v>
      </c>
      <c r="D310">
        <v>13573755</v>
      </c>
      <c r="E310">
        <v>574587</v>
      </c>
      <c r="F310">
        <v>20062</v>
      </c>
      <c r="G310">
        <v>15422646</v>
      </c>
      <c r="H310">
        <v>12666383</v>
      </c>
      <c r="I310">
        <v>2742325</v>
      </c>
      <c r="J310">
        <v>13938</v>
      </c>
      <c r="K310">
        <v>0</v>
      </c>
      <c r="Q310">
        <v>0</v>
      </c>
      <c r="R310">
        <v>1446467</v>
      </c>
      <c r="U310">
        <v>162249</v>
      </c>
      <c r="Z310">
        <v>12267</v>
      </c>
      <c r="AA310">
        <v>35309</v>
      </c>
      <c r="AB310">
        <v>3584</v>
      </c>
      <c r="AF310">
        <v>739738</v>
      </c>
      <c r="AJ310">
        <v>286302</v>
      </c>
      <c r="AK310">
        <v>0</v>
      </c>
      <c r="AL310">
        <v>10184</v>
      </c>
      <c r="AQ310">
        <v>0</v>
      </c>
      <c r="AR310">
        <v>105427</v>
      </c>
      <c r="AT310">
        <v>0</v>
      </c>
      <c r="AU310">
        <v>91406</v>
      </c>
      <c r="AV310">
        <v>0</v>
      </c>
      <c r="AY310">
        <v>343000</v>
      </c>
      <c r="BB310">
        <v>0</v>
      </c>
      <c r="BC310">
        <v>0</v>
      </c>
      <c r="BD310">
        <v>0</v>
      </c>
      <c r="BG310">
        <v>0</v>
      </c>
      <c r="BH310">
        <v>0</v>
      </c>
      <c r="BI310">
        <v>0</v>
      </c>
      <c r="BJ310">
        <v>343000</v>
      </c>
      <c r="BM310">
        <v>0</v>
      </c>
      <c r="BQ310">
        <v>619577</v>
      </c>
      <c r="BS310">
        <v>47372</v>
      </c>
      <c r="BW310">
        <v>572206</v>
      </c>
      <c r="CF310">
        <v>0</v>
      </c>
      <c r="CL310">
        <v>0</v>
      </c>
      <c r="CN310">
        <v>0</v>
      </c>
      <c r="CO310">
        <v>0</v>
      </c>
      <c r="CQ310">
        <v>32000094</v>
      </c>
      <c r="CS310" s="8">
        <v>96000281</v>
      </c>
      <c r="CT310" s="36">
        <f t="shared" si="24"/>
        <v>14168403</v>
      </c>
      <c r="CU310" s="36">
        <f t="shared" si="25"/>
        <v>15422646</v>
      </c>
      <c r="CV310" s="36">
        <f t="shared" si="26"/>
        <v>1789467</v>
      </c>
      <c r="CW310" s="36">
        <f t="shared" si="27"/>
        <v>619577</v>
      </c>
      <c r="CX310" s="36">
        <f t="shared" si="28"/>
        <v>32000093</v>
      </c>
      <c r="CY310" s="4">
        <v>32000094</v>
      </c>
      <c r="CZ310" s="69">
        <f t="shared" si="29"/>
        <v>-1</v>
      </c>
    </row>
    <row r="311" spans="1:104" x14ac:dyDescent="0.35">
      <c r="A311" s="15" t="s">
        <v>1466</v>
      </c>
      <c r="B311" t="s">
        <v>1466</v>
      </c>
      <c r="C311">
        <v>1613613</v>
      </c>
      <c r="D311">
        <v>1604174</v>
      </c>
      <c r="E311">
        <v>9439</v>
      </c>
      <c r="F311">
        <v>0</v>
      </c>
      <c r="G311">
        <v>1690880</v>
      </c>
      <c r="H311">
        <v>1390295</v>
      </c>
      <c r="I311">
        <v>299729</v>
      </c>
      <c r="J311">
        <v>856</v>
      </c>
      <c r="R311">
        <v>29568</v>
      </c>
      <c r="U311">
        <v>0</v>
      </c>
      <c r="AA311">
        <v>28422</v>
      </c>
      <c r="AB311">
        <v>0</v>
      </c>
      <c r="AF311">
        <v>0</v>
      </c>
      <c r="AJ311">
        <v>0</v>
      </c>
      <c r="AK311">
        <v>0</v>
      </c>
      <c r="AL311">
        <v>679</v>
      </c>
      <c r="AQ311">
        <v>0</v>
      </c>
      <c r="AR311">
        <v>0</v>
      </c>
      <c r="AT311">
        <v>0</v>
      </c>
      <c r="AU311">
        <v>467</v>
      </c>
      <c r="AV311">
        <v>0</v>
      </c>
      <c r="AY311">
        <v>49000</v>
      </c>
      <c r="BB311">
        <v>0</v>
      </c>
      <c r="BC311">
        <v>0</v>
      </c>
      <c r="BD311">
        <v>0</v>
      </c>
      <c r="BG311">
        <v>0</v>
      </c>
      <c r="BH311">
        <v>0</v>
      </c>
      <c r="BI311">
        <v>0</v>
      </c>
      <c r="BJ311">
        <v>49000</v>
      </c>
      <c r="BM311">
        <v>0</v>
      </c>
      <c r="BQ311">
        <v>95902</v>
      </c>
      <c r="BS311">
        <v>38701</v>
      </c>
      <c r="BW311">
        <v>57201</v>
      </c>
      <c r="CF311">
        <v>0</v>
      </c>
      <c r="CL311">
        <v>0</v>
      </c>
      <c r="CN311">
        <v>0</v>
      </c>
      <c r="CO311">
        <v>0</v>
      </c>
      <c r="CQ311">
        <v>3478962</v>
      </c>
      <c r="CS311" s="8">
        <v>10436888</v>
      </c>
      <c r="CT311" s="36">
        <f t="shared" si="24"/>
        <v>1613613</v>
      </c>
      <c r="CU311" s="36">
        <f t="shared" si="25"/>
        <v>1690880</v>
      </c>
      <c r="CV311" s="36">
        <f t="shared" si="26"/>
        <v>78568</v>
      </c>
      <c r="CW311" s="36">
        <f t="shared" si="27"/>
        <v>95902</v>
      </c>
      <c r="CX311" s="36">
        <f t="shared" si="28"/>
        <v>3478963</v>
      </c>
      <c r="CY311" s="4">
        <v>3478962</v>
      </c>
      <c r="CZ311" s="69">
        <f t="shared" si="29"/>
        <v>1</v>
      </c>
    </row>
    <row r="312" spans="1:104" x14ac:dyDescent="0.35">
      <c r="A312" s="15" t="s">
        <v>1469</v>
      </c>
      <c r="B312" t="s">
        <v>1469</v>
      </c>
      <c r="C312">
        <v>8069136</v>
      </c>
      <c r="D312">
        <v>6525378</v>
      </c>
      <c r="E312">
        <v>1024449</v>
      </c>
      <c r="F312">
        <v>519309</v>
      </c>
      <c r="G312">
        <v>6168610</v>
      </c>
      <c r="H312">
        <v>3100979</v>
      </c>
      <c r="I312">
        <v>3060353</v>
      </c>
      <c r="J312">
        <v>7278</v>
      </c>
      <c r="K312">
        <v>1632748</v>
      </c>
      <c r="O312">
        <v>32748</v>
      </c>
      <c r="Q312">
        <v>1600000</v>
      </c>
      <c r="R312">
        <v>1595399</v>
      </c>
      <c r="U312">
        <v>232901</v>
      </c>
      <c r="Z312">
        <v>34293</v>
      </c>
      <c r="AA312">
        <v>3848</v>
      </c>
      <c r="AF312">
        <v>67249</v>
      </c>
      <c r="AJ312">
        <v>11871</v>
      </c>
      <c r="AK312">
        <v>6368</v>
      </c>
      <c r="AL312">
        <v>9506</v>
      </c>
      <c r="AQ312">
        <v>16088</v>
      </c>
      <c r="AR312">
        <v>200000</v>
      </c>
      <c r="AT312">
        <v>543515</v>
      </c>
      <c r="AU312">
        <v>42439</v>
      </c>
      <c r="AV312">
        <v>427321</v>
      </c>
      <c r="AY312">
        <v>78423</v>
      </c>
      <c r="BB312">
        <v>0</v>
      </c>
      <c r="BC312">
        <v>4500</v>
      </c>
      <c r="BD312">
        <v>15778</v>
      </c>
      <c r="BG312">
        <v>0</v>
      </c>
      <c r="BH312">
        <v>3547</v>
      </c>
      <c r="BI312">
        <v>5598</v>
      </c>
      <c r="BJ312">
        <v>49000</v>
      </c>
      <c r="BM312">
        <v>0</v>
      </c>
      <c r="BN312">
        <v>0</v>
      </c>
      <c r="BQ312">
        <v>505957</v>
      </c>
      <c r="BS312">
        <v>112790</v>
      </c>
      <c r="BV312">
        <v>138548</v>
      </c>
      <c r="BW312">
        <v>66741</v>
      </c>
      <c r="BX312">
        <v>158568</v>
      </c>
      <c r="BY312">
        <v>0</v>
      </c>
      <c r="BZ312">
        <v>7954</v>
      </c>
      <c r="CA312">
        <v>8526</v>
      </c>
      <c r="CC312">
        <v>12831</v>
      </c>
      <c r="CF312">
        <v>0</v>
      </c>
      <c r="CL312">
        <v>0</v>
      </c>
      <c r="CN312">
        <v>0</v>
      </c>
      <c r="CO312">
        <v>0</v>
      </c>
      <c r="CQ312">
        <v>18050272</v>
      </c>
      <c r="CS312" s="8">
        <v>54150819</v>
      </c>
      <c r="CT312" s="36">
        <f t="shared" si="24"/>
        <v>8069136</v>
      </c>
      <c r="CU312" s="36">
        <f t="shared" si="25"/>
        <v>6168610</v>
      </c>
      <c r="CV312" s="36">
        <f t="shared" si="26"/>
        <v>3306570</v>
      </c>
      <c r="CW312" s="36">
        <f t="shared" si="27"/>
        <v>505957</v>
      </c>
      <c r="CX312" s="36">
        <f t="shared" si="28"/>
        <v>18050273</v>
      </c>
      <c r="CY312" s="4">
        <v>18050272</v>
      </c>
      <c r="CZ312" s="69">
        <f t="shared" si="29"/>
        <v>1</v>
      </c>
    </row>
    <row r="313" spans="1:104" x14ac:dyDescent="0.35">
      <c r="A313" s="15" t="s">
        <v>1473</v>
      </c>
      <c r="B313" t="s">
        <v>1473</v>
      </c>
      <c r="C313">
        <v>12344020</v>
      </c>
      <c r="D313">
        <v>10066111</v>
      </c>
      <c r="E313">
        <v>1601471</v>
      </c>
      <c r="F313">
        <v>676438</v>
      </c>
      <c r="G313">
        <v>15470760</v>
      </c>
      <c r="H313">
        <v>8075478</v>
      </c>
      <c r="I313">
        <v>7389472</v>
      </c>
      <c r="J313">
        <v>5810</v>
      </c>
      <c r="K313">
        <v>2450000</v>
      </c>
      <c r="M313">
        <v>450000</v>
      </c>
      <c r="N313">
        <v>400000</v>
      </c>
      <c r="Q313">
        <v>1600000</v>
      </c>
      <c r="R313">
        <v>865828</v>
      </c>
      <c r="U313">
        <v>0</v>
      </c>
      <c r="Z313">
        <v>34074</v>
      </c>
      <c r="AA313">
        <v>20430</v>
      </c>
      <c r="AB313">
        <v>2389</v>
      </c>
      <c r="AF313">
        <v>181572</v>
      </c>
      <c r="AJ313">
        <v>44535</v>
      </c>
      <c r="AK313">
        <v>0</v>
      </c>
      <c r="AL313">
        <v>25801</v>
      </c>
      <c r="AQ313">
        <v>0</v>
      </c>
      <c r="AR313">
        <v>176372</v>
      </c>
      <c r="AT313">
        <v>108703</v>
      </c>
      <c r="AU313">
        <v>0</v>
      </c>
      <c r="AV313">
        <v>256393</v>
      </c>
      <c r="AW313">
        <v>15560</v>
      </c>
      <c r="AY313">
        <v>1442649</v>
      </c>
      <c r="BA313">
        <v>8721</v>
      </c>
      <c r="BB313">
        <v>0</v>
      </c>
      <c r="BC313">
        <v>1088914</v>
      </c>
      <c r="BD313">
        <v>100000</v>
      </c>
      <c r="BG313">
        <v>0</v>
      </c>
      <c r="BH313">
        <v>32811</v>
      </c>
      <c r="BI313">
        <v>114203</v>
      </c>
      <c r="BJ313">
        <v>98000</v>
      </c>
      <c r="BM313">
        <v>0</v>
      </c>
      <c r="BN313">
        <v>0</v>
      </c>
      <c r="BQ313">
        <v>592486</v>
      </c>
      <c r="BS313">
        <v>60906</v>
      </c>
      <c r="BW313">
        <v>416990</v>
      </c>
      <c r="BY313">
        <v>105637</v>
      </c>
      <c r="CB313">
        <v>8952</v>
      </c>
      <c r="CF313">
        <v>0</v>
      </c>
      <c r="CL313">
        <v>0</v>
      </c>
      <c r="CN313">
        <v>0</v>
      </c>
      <c r="CO313">
        <v>0</v>
      </c>
      <c r="CQ313">
        <v>33165743</v>
      </c>
      <c r="CS313" s="8">
        <v>99497229</v>
      </c>
      <c r="CT313" s="36">
        <f t="shared" si="24"/>
        <v>12344020</v>
      </c>
      <c r="CU313" s="36">
        <f t="shared" si="25"/>
        <v>15470760</v>
      </c>
      <c r="CV313" s="36">
        <f t="shared" si="26"/>
        <v>4758477</v>
      </c>
      <c r="CW313" s="36">
        <f t="shared" si="27"/>
        <v>592486</v>
      </c>
      <c r="CX313" s="36">
        <f t="shared" si="28"/>
        <v>33165743</v>
      </c>
      <c r="CY313" s="4">
        <v>33165743</v>
      </c>
      <c r="CZ313" s="69">
        <f t="shared" si="29"/>
        <v>0</v>
      </c>
    </row>
    <row r="314" spans="1:104" x14ac:dyDescent="0.35">
      <c r="A314" s="15" t="s">
        <v>1475</v>
      </c>
      <c r="B314" t="s">
        <v>1475</v>
      </c>
      <c r="C314">
        <v>100656327</v>
      </c>
      <c r="D314">
        <v>82185732</v>
      </c>
      <c r="E314">
        <v>9301213</v>
      </c>
      <c r="F314">
        <v>9169382</v>
      </c>
      <c r="G314">
        <v>82138528</v>
      </c>
      <c r="H314">
        <v>44355293</v>
      </c>
      <c r="I314">
        <v>37704150</v>
      </c>
      <c r="J314">
        <v>79085</v>
      </c>
      <c r="K314">
        <v>24160</v>
      </c>
      <c r="Q314">
        <v>24160</v>
      </c>
      <c r="R314">
        <v>21538851</v>
      </c>
      <c r="U314">
        <v>1070756</v>
      </c>
      <c r="Z314">
        <v>42252</v>
      </c>
      <c r="AA314">
        <v>118178</v>
      </c>
      <c r="AB314">
        <v>9556</v>
      </c>
      <c r="AF314">
        <v>1916595</v>
      </c>
      <c r="AI314">
        <v>40570</v>
      </c>
      <c r="AJ314">
        <v>2593248</v>
      </c>
      <c r="AK314">
        <v>41883</v>
      </c>
      <c r="AL314">
        <v>53638</v>
      </c>
      <c r="AM314">
        <v>1398</v>
      </c>
      <c r="AQ314">
        <v>293611</v>
      </c>
      <c r="AR314">
        <v>6804436</v>
      </c>
      <c r="AS314">
        <v>5</v>
      </c>
      <c r="AT314">
        <v>4022012</v>
      </c>
      <c r="AU314">
        <v>381631</v>
      </c>
      <c r="AV314">
        <v>4016821</v>
      </c>
      <c r="AW314">
        <v>132258</v>
      </c>
      <c r="AY314">
        <v>31371172</v>
      </c>
      <c r="AZ314">
        <v>44633</v>
      </c>
      <c r="BA314">
        <v>1744</v>
      </c>
      <c r="BB314">
        <v>2636</v>
      </c>
      <c r="BC314">
        <v>1733350</v>
      </c>
      <c r="BD314">
        <v>247359</v>
      </c>
      <c r="BF314">
        <v>1436</v>
      </c>
      <c r="BG314">
        <v>0</v>
      </c>
      <c r="BH314">
        <v>18930550</v>
      </c>
      <c r="BI314">
        <v>8794789</v>
      </c>
      <c r="BJ314">
        <v>1570924</v>
      </c>
      <c r="BK314">
        <v>22807</v>
      </c>
      <c r="BM314">
        <v>4650</v>
      </c>
      <c r="BN314">
        <v>0</v>
      </c>
      <c r="BP314">
        <v>16294</v>
      </c>
      <c r="BQ314">
        <v>8815706</v>
      </c>
      <c r="BS314">
        <v>4487377</v>
      </c>
      <c r="BT314">
        <v>5953</v>
      </c>
      <c r="BV314">
        <v>821155</v>
      </c>
      <c r="BW314">
        <v>2776202</v>
      </c>
      <c r="BX314">
        <v>372438</v>
      </c>
      <c r="BY314">
        <v>301781</v>
      </c>
      <c r="BZ314">
        <v>6087</v>
      </c>
      <c r="CA314">
        <v>19675</v>
      </c>
      <c r="CB314">
        <v>753</v>
      </c>
      <c r="CC314">
        <v>24286</v>
      </c>
      <c r="CD314">
        <v>254513</v>
      </c>
      <c r="CE314">
        <v>254513</v>
      </c>
      <c r="CF314">
        <v>13375000</v>
      </c>
      <c r="CG314">
        <v>100000</v>
      </c>
      <c r="CI314">
        <v>375000</v>
      </c>
      <c r="CL314">
        <v>0</v>
      </c>
      <c r="CM314">
        <v>3000000</v>
      </c>
      <c r="CN314">
        <v>3150000</v>
      </c>
      <c r="CO314">
        <v>750000</v>
      </c>
      <c r="CP314">
        <v>6000000</v>
      </c>
      <c r="CQ314">
        <v>258174258</v>
      </c>
      <c r="CS314" s="8">
        <v>774522770</v>
      </c>
      <c r="CT314" s="36">
        <f t="shared" si="24"/>
        <v>100656327</v>
      </c>
      <c r="CU314" s="36">
        <f t="shared" si="25"/>
        <v>82138528</v>
      </c>
      <c r="CV314" s="36">
        <f t="shared" si="26"/>
        <v>52934183</v>
      </c>
      <c r="CW314" s="36">
        <f t="shared" si="27"/>
        <v>22445219</v>
      </c>
      <c r="CX314" s="36">
        <f t="shared" si="28"/>
        <v>258174257</v>
      </c>
      <c r="CY314" s="4">
        <v>258174258</v>
      </c>
      <c r="CZ314" s="69">
        <f t="shared" si="29"/>
        <v>-1</v>
      </c>
    </row>
    <row r="315" spans="1:104" x14ac:dyDescent="0.35">
      <c r="A315" s="15" t="s">
        <v>1478</v>
      </c>
      <c r="B315" t="s">
        <v>1478</v>
      </c>
      <c r="C315">
        <v>36286076</v>
      </c>
      <c r="D315">
        <v>29252584</v>
      </c>
      <c r="E315">
        <v>3858331</v>
      </c>
      <c r="F315">
        <v>3175161</v>
      </c>
      <c r="G315">
        <v>18087441</v>
      </c>
      <c r="H315">
        <v>497546</v>
      </c>
      <c r="I315">
        <v>17538989</v>
      </c>
      <c r="J315">
        <v>50907</v>
      </c>
      <c r="K315">
        <v>8000000</v>
      </c>
      <c r="Q315">
        <v>8000000</v>
      </c>
      <c r="R315">
        <v>2929649</v>
      </c>
      <c r="U315">
        <v>646371</v>
      </c>
      <c r="Z315">
        <v>37458</v>
      </c>
      <c r="AA315">
        <v>6926</v>
      </c>
      <c r="AB315">
        <v>0</v>
      </c>
      <c r="AF315">
        <v>490917</v>
      </c>
      <c r="AJ315">
        <v>540644</v>
      </c>
      <c r="AK315">
        <v>1200</v>
      </c>
      <c r="AL315">
        <v>116103</v>
      </c>
      <c r="AQ315">
        <v>77090</v>
      </c>
      <c r="AR315">
        <v>634043</v>
      </c>
      <c r="AT315">
        <v>0</v>
      </c>
      <c r="AU315">
        <v>316657</v>
      </c>
      <c r="AV315">
        <v>0</v>
      </c>
      <c r="AW315">
        <v>62240</v>
      </c>
      <c r="AY315">
        <v>943999</v>
      </c>
      <c r="BB315">
        <v>0</v>
      </c>
      <c r="BC315">
        <v>58537</v>
      </c>
      <c r="BD315">
        <v>227457</v>
      </c>
      <c r="BF315">
        <v>1964</v>
      </c>
      <c r="BG315">
        <v>0</v>
      </c>
      <c r="BH315">
        <v>68004</v>
      </c>
      <c r="BI315">
        <v>114482</v>
      </c>
      <c r="BJ315">
        <v>245000</v>
      </c>
      <c r="BK315">
        <v>4561</v>
      </c>
      <c r="BL315">
        <v>2766</v>
      </c>
      <c r="BM315">
        <v>0</v>
      </c>
      <c r="BN315">
        <v>96360</v>
      </c>
      <c r="BP315">
        <v>124866</v>
      </c>
      <c r="BQ315">
        <v>2613365</v>
      </c>
      <c r="BS315">
        <v>912914</v>
      </c>
      <c r="BV315">
        <v>348241</v>
      </c>
      <c r="BW315">
        <v>1070865</v>
      </c>
      <c r="BX315">
        <v>153326</v>
      </c>
      <c r="BY315">
        <v>85962</v>
      </c>
      <c r="CA315">
        <v>12897</v>
      </c>
      <c r="CC315">
        <v>29160</v>
      </c>
      <c r="CD315">
        <v>146109</v>
      </c>
      <c r="CE315">
        <v>146109</v>
      </c>
      <c r="CF315">
        <v>0</v>
      </c>
      <c r="CL315">
        <v>0</v>
      </c>
      <c r="CM315">
        <v>0</v>
      </c>
      <c r="CN315">
        <v>0</v>
      </c>
      <c r="CO315">
        <v>0</v>
      </c>
      <c r="CP315">
        <v>0</v>
      </c>
      <c r="CQ315">
        <v>69006638</v>
      </c>
      <c r="CS315" s="8">
        <v>207019915</v>
      </c>
      <c r="CT315" s="36">
        <f t="shared" si="24"/>
        <v>36286076</v>
      </c>
      <c r="CU315" s="36">
        <f t="shared" si="25"/>
        <v>18087441</v>
      </c>
      <c r="CV315" s="36">
        <f t="shared" si="26"/>
        <v>11873648</v>
      </c>
      <c r="CW315" s="36">
        <f t="shared" si="27"/>
        <v>2759474</v>
      </c>
      <c r="CX315" s="36">
        <f t="shared" si="28"/>
        <v>69006639</v>
      </c>
      <c r="CY315" s="4">
        <v>69006638</v>
      </c>
      <c r="CZ315" s="69">
        <f t="shared" si="29"/>
        <v>1</v>
      </c>
    </row>
    <row r="316" spans="1:104" x14ac:dyDescent="0.35">
      <c r="A316" s="15" t="s">
        <v>1484</v>
      </c>
      <c r="B316" t="s">
        <v>1484</v>
      </c>
      <c r="C316">
        <v>102376600</v>
      </c>
      <c r="D316">
        <v>81257522</v>
      </c>
      <c r="E316">
        <v>11992986</v>
      </c>
      <c r="F316">
        <v>9126092</v>
      </c>
      <c r="G316">
        <v>144055238</v>
      </c>
      <c r="H316">
        <v>85630394</v>
      </c>
      <c r="I316">
        <v>57473218</v>
      </c>
      <c r="J316">
        <v>951626</v>
      </c>
      <c r="K316">
        <v>0</v>
      </c>
      <c r="N316">
        <v>0</v>
      </c>
      <c r="O316">
        <v>0</v>
      </c>
      <c r="R316">
        <v>23227649</v>
      </c>
      <c r="U316">
        <v>307039</v>
      </c>
      <c r="Z316">
        <v>0</v>
      </c>
      <c r="AA316">
        <v>83774</v>
      </c>
      <c r="AB316">
        <v>0</v>
      </c>
      <c r="AC316">
        <v>84702</v>
      </c>
      <c r="AF316">
        <v>2443191</v>
      </c>
      <c r="AG316">
        <v>53952</v>
      </c>
      <c r="AH316">
        <v>2707</v>
      </c>
      <c r="AJ316">
        <v>1859239</v>
      </c>
      <c r="AK316">
        <v>88709</v>
      </c>
      <c r="AL316">
        <v>102651</v>
      </c>
      <c r="AM316">
        <v>0</v>
      </c>
      <c r="AO316">
        <v>0</v>
      </c>
      <c r="AQ316">
        <v>124684</v>
      </c>
      <c r="AR316">
        <v>2374233</v>
      </c>
      <c r="AT316">
        <v>8261430</v>
      </c>
      <c r="AU316">
        <v>929843</v>
      </c>
      <c r="AV316">
        <v>6409820</v>
      </c>
      <c r="AW316">
        <v>101675</v>
      </c>
      <c r="AY316">
        <v>49478172</v>
      </c>
      <c r="BA316">
        <v>120527</v>
      </c>
      <c r="BB316">
        <v>0</v>
      </c>
      <c r="BC316">
        <v>11124485</v>
      </c>
      <c r="BD316">
        <v>8236524</v>
      </c>
      <c r="BF316">
        <v>7625</v>
      </c>
      <c r="BG316">
        <v>0</v>
      </c>
      <c r="BH316">
        <v>21082165</v>
      </c>
      <c r="BI316">
        <v>2139380</v>
      </c>
      <c r="BJ316">
        <v>6589391</v>
      </c>
      <c r="BL316">
        <v>34516</v>
      </c>
      <c r="BM316">
        <v>64358</v>
      </c>
      <c r="BN316">
        <v>0</v>
      </c>
      <c r="BP316">
        <v>79200</v>
      </c>
      <c r="BQ316">
        <v>13820581</v>
      </c>
      <c r="BR316">
        <v>1178</v>
      </c>
      <c r="BS316">
        <v>4723025</v>
      </c>
      <c r="BT316">
        <v>48252</v>
      </c>
      <c r="BU316">
        <v>37128</v>
      </c>
      <c r="BV316">
        <v>360918</v>
      </c>
      <c r="BW316">
        <v>6125107</v>
      </c>
      <c r="BX316">
        <v>1752108</v>
      </c>
      <c r="BY316">
        <v>478668</v>
      </c>
      <c r="BZ316">
        <v>26028</v>
      </c>
      <c r="CB316">
        <v>3081</v>
      </c>
      <c r="CC316">
        <v>265088</v>
      </c>
      <c r="CD316">
        <v>325211</v>
      </c>
      <c r="CE316">
        <v>325211</v>
      </c>
      <c r="CF316">
        <v>4627441</v>
      </c>
      <c r="CK316">
        <v>37441</v>
      </c>
      <c r="CL316">
        <v>960000</v>
      </c>
      <c r="CM316">
        <v>825000</v>
      </c>
      <c r="CN316">
        <v>1155000</v>
      </c>
      <c r="CP316">
        <v>1650000</v>
      </c>
      <c r="CQ316">
        <v>337910891</v>
      </c>
      <c r="CS316" s="8">
        <v>1013732674</v>
      </c>
      <c r="CT316" s="36">
        <f t="shared" si="24"/>
        <v>102376600</v>
      </c>
      <c r="CU316" s="36">
        <f t="shared" si="25"/>
        <v>144055238</v>
      </c>
      <c r="CV316" s="36">
        <f t="shared" si="26"/>
        <v>72705821</v>
      </c>
      <c r="CW316" s="36">
        <f t="shared" si="27"/>
        <v>18773233</v>
      </c>
      <c r="CX316" s="36">
        <f t="shared" si="28"/>
        <v>337910892</v>
      </c>
      <c r="CY316" s="4">
        <v>337910891</v>
      </c>
      <c r="CZ316" s="69">
        <f t="shared" si="29"/>
        <v>1</v>
      </c>
    </row>
    <row r="317" spans="1:104" x14ac:dyDescent="0.35">
      <c r="A317" s="15" t="s">
        <v>1490</v>
      </c>
      <c r="B317" t="s">
        <v>1490</v>
      </c>
      <c r="C317">
        <v>28580961</v>
      </c>
      <c r="D317">
        <v>21951749</v>
      </c>
      <c r="E317">
        <v>3377883</v>
      </c>
      <c r="F317">
        <v>3251330</v>
      </c>
      <c r="G317">
        <v>29848830</v>
      </c>
      <c r="H317">
        <v>18971307</v>
      </c>
      <c r="I317">
        <v>10858222</v>
      </c>
      <c r="J317">
        <v>19301</v>
      </c>
      <c r="K317">
        <v>0</v>
      </c>
      <c r="Q317">
        <v>0</v>
      </c>
      <c r="R317">
        <v>2335308</v>
      </c>
      <c r="U317">
        <v>522320</v>
      </c>
      <c r="Z317">
        <v>4089</v>
      </c>
      <c r="AA317">
        <v>7000</v>
      </c>
      <c r="AB317">
        <v>0</v>
      </c>
      <c r="AF317">
        <v>359658</v>
      </c>
      <c r="AI317">
        <v>6770</v>
      </c>
      <c r="AJ317">
        <v>269227</v>
      </c>
      <c r="AK317">
        <v>10354</v>
      </c>
      <c r="AL317">
        <v>82834</v>
      </c>
      <c r="AQ317">
        <v>21162</v>
      </c>
      <c r="AR317">
        <v>175000</v>
      </c>
      <c r="AT317">
        <v>326109</v>
      </c>
      <c r="AU317">
        <v>208929</v>
      </c>
      <c r="AV317">
        <v>341857</v>
      </c>
      <c r="AW317">
        <v>0</v>
      </c>
      <c r="AY317">
        <v>9441441</v>
      </c>
      <c r="BA317">
        <v>1744</v>
      </c>
      <c r="BB317">
        <v>0</v>
      </c>
      <c r="BC317">
        <v>1103241</v>
      </c>
      <c r="BD317">
        <v>104382</v>
      </c>
      <c r="BG317">
        <v>0</v>
      </c>
      <c r="BH317">
        <v>3608821</v>
      </c>
      <c r="BI317">
        <v>4342037</v>
      </c>
      <c r="BJ317">
        <v>245000</v>
      </c>
      <c r="BM317">
        <v>0</v>
      </c>
      <c r="BN317">
        <v>31591</v>
      </c>
      <c r="BP317">
        <v>4625</v>
      </c>
      <c r="BQ317">
        <v>3618361</v>
      </c>
      <c r="BR317">
        <v>1985</v>
      </c>
      <c r="BS317">
        <v>1405315</v>
      </c>
      <c r="BV317">
        <v>633412</v>
      </c>
      <c r="BW317">
        <v>1345943</v>
      </c>
      <c r="BY317">
        <v>185415</v>
      </c>
      <c r="CA317">
        <v>41613</v>
      </c>
      <c r="CB317">
        <v>4677</v>
      </c>
      <c r="CD317">
        <v>183815</v>
      </c>
      <c r="CE317">
        <v>183815</v>
      </c>
      <c r="CF317">
        <v>1457500</v>
      </c>
      <c r="CI317">
        <v>250000</v>
      </c>
      <c r="CL317">
        <v>0</v>
      </c>
      <c r="CM317">
        <v>225000</v>
      </c>
      <c r="CN317">
        <v>420000</v>
      </c>
      <c r="CO317">
        <v>112500</v>
      </c>
      <c r="CP317">
        <v>450000</v>
      </c>
      <c r="CQ317">
        <v>75466216</v>
      </c>
      <c r="CS317" s="8">
        <v>226398649</v>
      </c>
      <c r="CT317" s="36">
        <f t="shared" si="24"/>
        <v>28580961</v>
      </c>
      <c r="CU317" s="36">
        <f t="shared" si="25"/>
        <v>29848830</v>
      </c>
      <c r="CV317" s="36">
        <f t="shared" si="26"/>
        <v>11776749</v>
      </c>
      <c r="CW317" s="36">
        <f t="shared" si="27"/>
        <v>5259676</v>
      </c>
      <c r="CX317" s="36">
        <f t="shared" si="28"/>
        <v>75466216</v>
      </c>
      <c r="CY317" s="4">
        <v>75466216</v>
      </c>
      <c r="CZ317" s="69">
        <f t="shared" si="29"/>
        <v>0</v>
      </c>
    </row>
    <row r="318" spans="1:104" x14ac:dyDescent="0.35">
      <c r="A318" s="15" t="s">
        <v>1492</v>
      </c>
      <c r="B318" t="s">
        <v>1492</v>
      </c>
      <c r="C318">
        <v>25611896</v>
      </c>
      <c r="D318">
        <v>21894266</v>
      </c>
      <c r="E318">
        <v>1342447</v>
      </c>
      <c r="F318">
        <v>2375183</v>
      </c>
      <c r="G318">
        <v>31611732</v>
      </c>
      <c r="H318">
        <v>15564327</v>
      </c>
      <c r="I318">
        <v>15693981</v>
      </c>
      <c r="J318">
        <v>353425</v>
      </c>
      <c r="K318">
        <v>6400000</v>
      </c>
      <c r="Q318">
        <v>6400000</v>
      </c>
      <c r="R318">
        <v>3545483</v>
      </c>
      <c r="U318">
        <v>534627</v>
      </c>
      <c r="Z318">
        <v>19081</v>
      </c>
      <c r="AA318">
        <v>5387</v>
      </c>
      <c r="AB318">
        <v>0</v>
      </c>
      <c r="AF318">
        <v>383309</v>
      </c>
      <c r="AI318">
        <v>1565</v>
      </c>
      <c r="AJ318">
        <v>799511</v>
      </c>
      <c r="AK318">
        <v>0</v>
      </c>
      <c r="AL318">
        <v>44812</v>
      </c>
      <c r="AQ318">
        <v>4022</v>
      </c>
      <c r="AR318">
        <v>513393</v>
      </c>
      <c r="AT318">
        <v>543515</v>
      </c>
      <c r="AU318">
        <v>261161</v>
      </c>
      <c r="AV318">
        <v>427321</v>
      </c>
      <c r="AW318">
        <v>7780</v>
      </c>
      <c r="AY318">
        <v>1183771</v>
      </c>
      <c r="BA318">
        <v>0</v>
      </c>
      <c r="BB318">
        <v>0</v>
      </c>
      <c r="BC318">
        <v>882121</v>
      </c>
      <c r="BD318">
        <v>280</v>
      </c>
      <c r="BF318">
        <v>4308</v>
      </c>
      <c r="BG318">
        <v>0</v>
      </c>
      <c r="BH318">
        <v>37993</v>
      </c>
      <c r="BJ318">
        <v>196000</v>
      </c>
      <c r="BM318">
        <v>0</v>
      </c>
      <c r="BN318">
        <v>58444</v>
      </c>
      <c r="BP318">
        <v>4625</v>
      </c>
      <c r="BQ318">
        <v>2519301</v>
      </c>
      <c r="BS318">
        <v>593499</v>
      </c>
      <c r="BT318">
        <v>12759</v>
      </c>
      <c r="BU318">
        <v>1902</v>
      </c>
      <c r="BW318">
        <v>1654142</v>
      </c>
      <c r="BX318">
        <v>84919</v>
      </c>
      <c r="BY318">
        <v>91761</v>
      </c>
      <c r="BZ318">
        <v>6718</v>
      </c>
      <c r="CB318">
        <v>10784</v>
      </c>
      <c r="CC318">
        <v>62817</v>
      </c>
      <c r="CD318">
        <v>23566</v>
      </c>
      <c r="CE318">
        <v>23566</v>
      </c>
      <c r="CF318">
        <v>0</v>
      </c>
      <c r="CL318">
        <v>0</v>
      </c>
      <c r="CN318">
        <v>0</v>
      </c>
      <c r="CO318">
        <v>0</v>
      </c>
      <c r="CP318">
        <v>0</v>
      </c>
      <c r="CQ318">
        <v>70895749</v>
      </c>
      <c r="CS318" s="8">
        <v>212687249</v>
      </c>
      <c r="CT318" s="36">
        <f t="shared" si="24"/>
        <v>25611896</v>
      </c>
      <c r="CU318" s="36">
        <f t="shared" si="25"/>
        <v>31611732</v>
      </c>
      <c r="CV318" s="36">
        <f t="shared" si="26"/>
        <v>11129254</v>
      </c>
      <c r="CW318" s="36">
        <f t="shared" si="27"/>
        <v>2542867</v>
      </c>
      <c r="CX318" s="36">
        <f t="shared" si="28"/>
        <v>70895749</v>
      </c>
      <c r="CY318" s="4">
        <v>70895749</v>
      </c>
      <c r="CZ318" s="69">
        <f t="shared" si="29"/>
        <v>0</v>
      </c>
    </row>
    <row r="319" spans="1:104" x14ac:dyDescent="0.35">
      <c r="A319" s="15" t="s">
        <v>1495</v>
      </c>
      <c r="B319" t="s">
        <v>1495</v>
      </c>
      <c r="C319">
        <v>86761648</v>
      </c>
      <c r="D319">
        <v>72228053</v>
      </c>
      <c r="E319">
        <v>6352224</v>
      </c>
      <c r="F319">
        <v>8181372</v>
      </c>
      <c r="G319">
        <v>90164372</v>
      </c>
      <c r="H319">
        <v>59494263</v>
      </c>
      <c r="I319">
        <v>30364680</v>
      </c>
      <c r="J319">
        <v>305429</v>
      </c>
      <c r="K319">
        <v>4293</v>
      </c>
      <c r="P319">
        <v>4293</v>
      </c>
      <c r="Q319">
        <v>0</v>
      </c>
      <c r="R319">
        <v>16958704</v>
      </c>
      <c r="U319">
        <v>621133</v>
      </c>
      <c r="Z319">
        <v>0</v>
      </c>
      <c r="AA319">
        <v>1539</v>
      </c>
      <c r="AB319">
        <v>1195</v>
      </c>
      <c r="AF319">
        <v>1082708</v>
      </c>
      <c r="AJ319">
        <v>1302815</v>
      </c>
      <c r="AK319">
        <v>17364</v>
      </c>
      <c r="AL319">
        <v>44812</v>
      </c>
      <c r="AQ319">
        <v>209148</v>
      </c>
      <c r="AR319">
        <v>1600000</v>
      </c>
      <c r="AS319">
        <v>0</v>
      </c>
      <c r="AT319">
        <v>4022012</v>
      </c>
      <c r="AU319">
        <v>1261748</v>
      </c>
      <c r="AV319">
        <v>6794232</v>
      </c>
      <c r="AY319">
        <v>35353707</v>
      </c>
      <c r="BA319">
        <v>1744</v>
      </c>
      <c r="BB319">
        <v>0</v>
      </c>
      <c r="BC319">
        <v>1019019</v>
      </c>
      <c r="BD319">
        <v>22589</v>
      </c>
      <c r="BF319">
        <v>93507</v>
      </c>
      <c r="BG319">
        <v>0</v>
      </c>
      <c r="BH319">
        <v>16529282</v>
      </c>
      <c r="BI319">
        <v>14879243</v>
      </c>
      <c r="BJ319">
        <v>2744000</v>
      </c>
      <c r="BK319">
        <v>2619</v>
      </c>
      <c r="BL319">
        <v>8299</v>
      </c>
      <c r="BM319">
        <v>0</v>
      </c>
      <c r="BP319">
        <v>53406</v>
      </c>
      <c r="BQ319">
        <v>16297329</v>
      </c>
      <c r="BR319">
        <v>1985</v>
      </c>
      <c r="BS319">
        <v>7587041</v>
      </c>
      <c r="BT319">
        <v>5285</v>
      </c>
      <c r="BU319">
        <v>891</v>
      </c>
      <c r="BV319">
        <v>169718</v>
      </c>
      <c r="BW319">
        <v>5729520</v>
      </c>
      <c r="BX319">
        <v>2351841</v>
      </c>
      <c r="BY319">
        <v>437051</v>
      </c>
      <c r="CC319">
        <v>13997</v>
      </c>
      <c r="CD319">
        <v>216807</v>
      </c>
      <c r="CE319">
        <v>216807</v>
      </c>
      <c r="CF319">
        <v>5793000</v>
      </c>
      <c r="CI319">
        <v>375000</v>
      </c>
      <c r="CL319">
        <v>0</v>
      </c>
      <c r="CM319">
        <v>1275000</v>
      </c>
      <c r="CN319">
        <v>693000</v>
      </c>
      <c r="CO319">
        <v>900000</v>
      </c>
      <c r="CP319">
        <v>2550000</v>
      </c>
      <c r="CQ319">
        <v>251549861</v>
      </c>
      <c r="CS319" s="8">
        <v>754649585</v>
      </c>
      <c r="CT319" s="36">
        <f t="shared" si="24"/>
        <v>86761648</v>
      </c>
      <c r="CU319" s="36">
        <f t="shared" si="25"/>
        <v>90164372</v>
      </c>
      <c r="CV319" s="36">
        <f t="shared" si="26"/>
        <v>52316704</v>
      </c>
      <c r="CW319" s="36">
        <f t="shared" si="27"/>
        <v>22307136</v>
      </c>
      <c r="CX319" s="36">
        <f t="shared" si="28"/>
        <v>251549860</v>
      </c>
      <c r="CY319" s="4">
        <v>251549861</v>
      </c>
      <c r="CZ319" s="69">
        <f t="shared" si="29"/>
        <v>-1</v>
      </c>
    </row>
    <row r="320" spans="1:104" x14ac:dyDescent="0.35">
      <c r="A320" s="15" t="s">
        <v>1502</v>
      </c>
      <c r="B320" t="s">
        <v>1502</v>
      </c>
      <c r="C320">
        <v>19735676</v>
      </c>
      <c r="D320">
        <v>17374616</v>
      </c>
      <c r="E320">
        <v>787245</v>
      </c>
      <c r="F320">
        <v>1573815</v>
      </c>
      <c r="G320">
        <v>15832576</v>
      </c>
      <c r="H320">
        <v>8416462</v>
      </c>
      <c r="I320">
        <v>7409112</v>
      </c>
      <c r="J320">
        <v>7002</v>
      </c>
      <c r="K320">
        <v>3221320</v>
      </c>
      <c r="Q320">
        <v>3221320</v>
      </c>
      <c r="R320">
        <v>2080041</v>
      </c>
      <c r="U320">
        <v>571288</v>
      </c>
      <c r="Z320">
        <v>755</v>
      </c>
      <c r="AA320">
        <v>770</v>
      </c>
      <c r="AF320">
        <v>221922</v>
      </c>
      <c r="AJ320">
        <v>177443</v>
      </c>
      <c r="AK320">
        <v>62123</v>
      </c>
      <c r="AL320">
        <v>29195</v>
      </c>
      <c r="AQ320">
        <v>25619</v>
      </c>
      <c r="AR320">
        <v>100000</v>
      </c>
      <c r="AT320">
        <v>434812</v>
      </c>
      <c r="AU320">
        <v>114258</v>
      </c>
      <c r="AV320">
        <v>341857</v>
      </c>
      <c r="AY320">
        <v>1285931</v>
      </c>
      <c r="BA320">
        <v>0</v>
      </c>
      <c r="BB320">
        <v>0</v>
      </c>
      <c r="BC320">
        <v>1097000</v>
      </c>
      <c r="BD320">
        <v>0</v>
      </c>
      <c r="BG320">
        <v>0</v>
      </c>
      <c r="BH320">
        <v>55275</v>
      </c>
      <c r="BI320">
        <v>0</v>
      </c>
      <c r="BJ320">
        <v>98000</v>
      </c>
      <c r="BM320">
        <v>0</v>
      </c>
      <c r="BN320">
        <v>0</v>
      </c>
      <c r="BP320">
        <v>35656</v>
      </c>
      <c r="BQ320">
        <v>2407141</v>
      </c>
      <c r="BS320">
        <v>1033021</v>
      </c>
      <c r="BV320">
        <v>382961</v>
      </c>
      <c r="BW320">
        <v>937980</v>
      </c>
      <c r="BZ320">
        <v>994</v>
      </c>
      <c r="CA320">
        <v>35514</v>
      </c>
      <c r="CB320">
        <v>2674</v>
      </c>
      <c r="CC320">
        <v>13997</v>
      </c>
      <c r="CD320">
        <v>131970</v>
      </c>
      <c r="CE320">
        <v>131970</v>
      </c>
      <c r="CF320">
        <v>0</v>
      </c>
      <c r="CL320">
        <v>0</v>
      </c>
      <c r="CM320">
        <v>0</v>
      </c>
      <c r="CN320">
        <v>0</v>
      </c>
      <c r="CO320">
        <v>0</v>
      </c>
      <c r="CP320">
        <v>0</v>
      </c>
      <c r="CQ320">
        <v>44694655</v>
      </c>
      <c r="CS320" s="8">
        <v>134083966</v>
      </c>
      <c r="CT320" s="36">
        <f t="shared" si="24"/>
        <v>19735676</v>
      </c>
      <c r="CU320" s="36">
        <f t="shared" si="25"/>
        <v>15832576</v>
      </c>
      <c r="CV320" s="36">
        <f t="shared" si="26"/>
        <v>6587292</v>
      </c>
      <c r="CW320" s="36">
        <f t="shared" si="27"/>
        <v>2539111</v>
      </c>
      <c r="CX320" s="36">
        <f t="shared" si="28"/>
        <v>44694655</v>
      </c>
      <c r="CY320" s="4">
        <v>44694655</v>
      </c>
      <c r="CZ320" s="69">
        <f t="shared" si="29"/>
        <v>0</v>
      </c>
    </row>
    <row r="321" spans="1:104" x14ac:dyDescent="0.35">
      <c r="A321" s="15" t="s">
        <v>1505</v>
      </c>
      <c r="B321" t="s">
        <v>1505</v>
      </c>
      <c r="C321">
        <v>15821993</v>
      </c>
      <c r="D321">
        <v>13354864</v>
      </c>
      <c r="E321">
        <v>1591284</v>
      </c>
      <c r="F321">
        <v>875845</v>
      </c>
      <c r="G321">
        <v>29985924</v>
      </c>
      <c r="H321">
        <v>16992224</v>
      </c>
      <c r="I321">
        <v>12139037</v>
      </c>
      <c r="J321">
        <v>854663</v>
      </c>
      <c r="R321">
        <v>5216139</v>
      </c>
      <c r="U321">
        <v>784431</v>
      </c>
      <c r="AB321">
        <v>1195</v>
      </c>
      <c r="AC321">
        <v>5530</v>
      </c>
      <c r="AF321">
        <v>652315</v>
      </c>
      <c r="AJ321">
        <v>270843</v>
      </c>
      <c r="AK321">
        <v>0</v>
      </c>
      <c r="AL321">
        <v>82834</v>
      </c>
      <c r="AQ321">
        <v>20110</v>
      </c>
      <c r="AR321">
        <v>1500000</v>
      </c>
      <c r="AT321">
        <v>1087030</v>
      </c>
      <c r="AV321">
        <v>811851</v>
      </c>
      <c r="AY321">
        <v>1251603</v>
      </c>
      <c r="BA321">
        <v>43921</v>
      </c>
      <c r="BB321">
        <v>3161</v>
      </c>
      <c r="BC321">
        <v>461437</v>
      </c>
      <c r="BD321">
        <v>710092</v>
      </c>
      <c r="BG321">
        <v>0</v>
      </c>
      <c r="BH321">
        <v>31683</v>
      </c>
      <c r="BI321">
        <v>0</v>
      </c>
      <c r="BM321">
        <v>0</v>
      </c>
      <c r="BP321">
        <v>1309</v>
      </c>
      <c r="BQ321">
        <v>937976</v>
      </c>
      <c r="BS321">
        <v>471994</v>
      </c>
      <c r="BT321">
        <v>491</v>
      </c>
      <c r="BU321">
        <v>5375</v>
      </c>
      <c r="BW321">
        <v>305973</v>
      </c>
      <c r="BY321">
        <v>71525</v>
      </c>
      <c r="BZ321">
        <v>34303</v>
      </c>
      <c r="CB321">
        <v>17174</v>
      </c>
      <c r="CC321">
        <v>31141</v>
      </c>
      <c r="CD321">
        <v>28279</v>
      </c>
      <c r="CE321">
        <v>28279</v>
      </c>
      <c r="CF321">
        <v>1990602</v>
      </c>
      <c r="CG321">
        <v>7602</v>
      </c>
      <c r="CN321">
        <v>1690500</v>
      </c>
      <c r="CO321">
        <v>292500</v>
      </c>
      <c r="CQ321">
        <v>55232517</v>
      </c>
      <c r="CS321" s="8">
        <v>165697549</v>
      </c>
      <c r="CT321" s="36">
        <f t="shared" si="24"/>
        <v>15821993</v>
      </c>
      <c r="CU321" s="36">
        <f t="shared" si="25"/>
        <v>29985924</v>
      </c>
      <c r="CV321" s="36">
        <f t="shared" si="26"/>
        <v>6467742</v>
      </c>
      <c r="CW321" s="36">
        <f t="shared" si="27"/>
        <v>2956857</v>
      </c>
      <c r="CX321" s="36">
        <f t="shared" si="28"/>
        <v>55232516</v>
      </c>
      <c r="CY321" s="4">
        <v>55232517</v>
      </c>
      <c r="CZ321" s="69">
        <f t="shared" si="29"/>
        <v>-1</v>
      </c>
    </row>
    <row r="322" spans="1:104" x14ac:dyDescent="0.35">
      <c r="A322" s="15" t="s">
        <v>1509</v>
      </c>
      <c r="B322" t="s">
        <v>1509</v>
      </c>
      <c r="C322">
        <v>4517430</v>
      </c>
      <c r="D322">
        <v>3752732</v>
      </c>
      <c r="E322">
        <v>330105</v>
      </c>
      <c r="F322">
        <v>434593</v>
      </c>
      <c r="G322">
        <v>4976094</v>
      </c>
      <c r="H322">
        <v>3235487</v>
      </c>
      <c r="I322">
        <v>1719326</v>
      </c>
      <c r="J322">
        <v>21281</v>
      </c>
      <c r="K322">
        <v>1600000</v>
      </c>
      <c r="Q322">
        <v>1600000</v>
      </c>
      <c r="R322">
        <v>547194</v>
      </c>
      <c r="U322">
        <v>114258</v>
      </c>
      <c r="Z322">
        <v>0</v>
      </c>
      <c r="AB322">
        <v>0</v>
      </c>
      <c r="AF322">
        <v>0</v>
      </c>
      <c r="AJ322">
        <v>103963</v>
      </c>
      <c r="AK322">
        <v>0</v>
      </c>
      <c r="AL322">
        <v>11542</v>
      </c>
      <c r="AQ322">
        <v>4022</v>
      </c>
      <c r="AR322">
        <v>75003</v>
      </c>
      <c r="AT322">
        <v>108703</v>
      </c>
      <c r="AU322">
        <v>36459</v>
      </c>
      <c r="AV322">
        <v>85464</v>
      </c>
      <c r="AW322">
        <v>7780</v>
      </c>
      <c r="AY322">
        <v>912683</v>
      </c>
      <c r="BB322">
        <v>0</v>
      </c>
      <c r="BC322">
        <v>800000</v>
      </c>
      <c r="BD322">
        <v>50000</v>
      </c>
      <c r="BG322">
        <v>0</v>
      </c>
      <c r="BH322">
        <v>4434</v>
      </c>
      <c r="BJ322">
        <v>49000</v>
      </c>
      <c r="BM322">
        <v>0</v>
      </c>
      <c r="BN322">
        <v>0</v>
      </c>
      <c r="BP322">
        <v>9249</v>
      </c>
      <c r="BQ322">
        <v>452504</v>
      </c>
      <c r="BS322">
        <v>150054</v>
      </c>
      <c r="BW322">
        <v>226254</v>
      </c>
      <c r="BY322">
        <v>51718</v>
      </c>
      <c r="BZ322">
        <v>2486</v>
      </c>
      <c r="CA322">
        <v>8198</v>
      </c>
      <c r="CB322">
        <v>963</v>
      </c>
      <c r="CC322">
        <v>12831</v>
      </c>
      <c r="CF322">
        <v>22807</v>
      </c>
      <c r="CG322">
        <v>22807</v>
      </c>
      <c r="CL322">
        <v>0</v>
      </c>
      <c r="CN322">
        <v>0</v>
      </c>
      <c r="CO322">
        <v>0</v>
      </c>
      <c r="CP322">
        <v>0</v>
      </c>
      <c r="CQ322">
        <v>13028713</v>
      </c>
      <c r="CS322" s="8">
        <v>39086137</v>
      </c>
      <c r="CT322" s="36">
        <f t="shared" si="24"/>
        <v>4517430</v>
      </c>
      <c r="CU322" s="36">
        <f t="shared" si="25"/>
        <v>4976094</v>
      </c>
      <c r="CV322" s="36">
        <f t="shared" si="26"/>
        <v>3059877</v>
      </c>
      <c r="CW322" s="36">
        <f t="shared" si="27"/>
        <v>475311</v>
      </c>
      <c r="CX322" s="36">
        <f t="shared" si="28"/>
        <v>13028712</v>
      </c>
      <c r="CY322" s="4">
        <v>13028713</v>
      </c>
      <c r="CZ322" s="69">
        <f t="shared" si="29"/>
        <v>-1</v>
      </c>
    </row>
    <row r="323" spans="1:104" x14ac:dyDescent="0.35">
      <c r="A323" s="15" t="s">
        <v>1512</v>
      </c>
      <c r="B323" t="s">
        <v>1512</v>
      </c>
      <c r="C323">
        <v>9991078</v>
      </c>
      <c r="D323">
        <v>8539258</v>
      </c>
      <c r="E323">
        <v>410460</v>
      </c>
      <c r="F323">
        <v>1041360</v>
      </c>
      <c r="G323">
        <v>11932941</v>
      </c>
      <c r="H323">
        <v>6565851</v>
      </c>
      <c r="I323">
        <v>5324528</v>
      </c>
      <c r="J323">
        <v>42562</v>
      </c>
      <c r="K323">
        <v>1600000</v>
      </c>
      <c r="Q323">
        <v>1600000</v>
      </c>
      <c r="R323">
        <v>634763</v>
      </c>
      <c r="U323">
        <v>0</v>
      </c>
      <c r="Z323">
        <v>9541</v>
      </c>
      <c r="AA323">
        <v>770</v>
      </c>
      <c r="AB323">
        <v>4779</v>
      </c>
      <c r="AF323">
        <v>121650</v>
      </c>
      <c r="AG323">
        <v>0</v>
      </c>
      <c r="AH323">
        <v>0</v>
      </c>
      <c r="AI323">
        <v>4508</v>
      </c>
      <c r="AJ323">
        <v>4971</v>
      </c>
      <c r="AK323">
        <v>0</v>
      </c>
      <c r="AL323">
        <v>14937</v>
      </c>
      <c r="AO323">
        <v>0</v>
      </c>
      <c r="AQ323">
        <v>46757</v>
      </c>
      <c r="AR323">
        <v>147220</v>
      </c>
      <c r="AT323">
        <v>108703</v>
      </c>
      <c r="AU323">
        <v>0</v>
      </c>
      <c r="AV323">
        <v>170929</v>
      </c>
      <c r="AY323">
        <v>1325835</v>
      </c>
      <c r="BA323">
        <v>52867</v>
      </c>
      <c r="BB323">
        <v>0</v>
      </c>
      <c r="BC323">
        <v>1138000</v>
      </c>
      <c r="BD323">
        <v>0</v>
      </c>
      <c r="BG323">
        <v>0</v>
      </c>
      <c r="BH323">
        <v>2217</v>
      </c>
      <c r="BJ323">
        <v>98000</v>
      </c>
      <c r="BM323">
        <v>0</v>
      </c>
      <c r="BN323">
        <v>34751</v>
      </c>
      <c r="BP323">
        <v>0</v>
      </c>
      <c r="BQ323">
        <v>266704</v>
      </c>
      <c r="BS323">
        <v>73313</v>
      </c>
      <c r="BU323">
        <v>416</v>
      </c>
      <c r="BW323">
        <v>177596</v>
      </c>
      <c r="BZ323">
        <v>11209</v>
      </c>
      <c r="CB323">
        <v>4169</v>
      </c>
      <c r="CF323">
        <v>0</v>
      </c>
      <c r="CL323">
        <v>0</v>
      </c>
      <c r="CN323">
        <v>0</v>
      </c>
      <c r="CO323">
        <v>0</v>
      </c>
      <c r="CP323">
        <v>0</v>
      </c>
      <c r="CQ323">
        <v>25751320</v>
      </c>
      <c r="CS323" s="8">
        <v>77253963</v>
      </c>
      <c r="CT323" s="36">
        <f t="shared" ref="CT323:CT325" si="30">C323</f>
        <v>9991078</v>
      </c>
      <c r="CU323" s="36">
        <f t="shared" ref="CU323:CU325" si="31">SUM(G323)</f>
        <v>11932941</v>
      </c>
      <c r="CV323" s="36">
        <f t="shared" ref="CV323:CV325" si="32">SUM(K323,R323,AY323)</f>
        <v>3560598</v>
      </c>
      <c r="CW323" s="36">
        <f t="shared" ref="CW323:CW325" si="33">SUM(BQ323,CD323,CF323)</f>
        <v>266704</v>
      </c>
      <c r="CX323" s="36">
        <f t="shared" ref="CX323:CX325" si="34">SUM(CT323:CW323)</f>
        <v>25751321</v>
      </c>
      <c r="CY323" s="4">
        <v>25751320</v>
      </c>
      <c r="CZ323" s="69">
        <f t="shared" ref="CZ323:CZ326" si="35">CX323-CY323</f>
        <v>1</v>
      </c>
    </row>
    <row r="324" spans="1:104" x14ac:dyDescent="0.35">
      <c r="A324" s="15" t="s">
        <v>1514</v>
      </c>
      <c r="B324" t="s">
        <v>1514</v>
      </c>
      <c r="C324">
        <v>10170924</v>
      </c>
      <c r="D324">
        <v>8173383</v>
      </c>
      <c r="E324">
        <v>1164813</v>
      </c>
      <c r="F324">
        <v>832727</v>
      </c>
      <c r="G324">
        <v>9738791</v>
      </c>
      <c r="H324">
        <v>5915139</v>
      </c>
      <c r="I324">
        <v>3820746</v>
      </c>
      <c r="J324">
        <v>2905</v>
      </c>
      <c r="K324">
        <v>1600000</v>
      </c>
      <c r="Q324">
        <v>1600000</v>
      </c>
      <c r="R324">
        <v>1110316</v>
      </c>
      <c r="U324">
        <v>207296</v>
      </c>
      <c r="AA324">
        <v>2309</v>
      </c>
      <c r="AF324">
        <v>46073</v>
      </c>
      <c r="AJ324">
        <v>362284</v>
      </c>
      <c r="AK324">
        <v>0</v>
      </c>
      <c r="AL324">
        <v>18332</v>
      </c>
      <c r="AN324">
        <v>433</v>
      </c>
      <c r="AQ324">
        <v>31933</v>
      </c>
      <c r="AR324">
        <v>100000</v>
      </c>
      <c r="AT324">
        <v>108703</v>
      </c>
      <c r="AU324">
        <v>62026</v>
      </c>
      <c r="AV324">
        <v>170929</v>
      </c>
      <c r="AY324">
        <v>1049016</v>
      </c>
      <c r="BA324">
        <v>52867</v>
      </c>
      <c r="BB324">
        <v>0</v>
      </c>
      <c r="BC324">
        <v>877924</v>
      </c>
      <c r="BD324">
        <v>280</v>
      </c>
      <c r="BF324">
        <v>2872</v>
      </c>
      <c r="BG324">
        <v>0</v>
      </c>
      <c r="BH324">
        <v>9180</v>
      </c>
      <c r="BJ324">
        <v>98000</v>
      </c>
      <c r="BM324">
        <v>0</v>
      </c>
      <c r="BN324">
        <v>1024</v>
      </c>
      <c r="BP324">
        <v>6869</v>
      </c>
      <c r="BQ324">
        <v>666516</v>
      </c>
      <c r="BS324">
        <v>155875</v>
      </c>
      <c r="BU324">
        <v>2139</v>
      </c>
      <c r="BW324">
        <v>245072</v>
      </c>
      <c r="BX324">
        <v>142440</v>
      </c>
      <c r="BY324">
        <v>101236</v>
      </c>
      <c r="CB324">
        <v>3424</v>
      </c>
      <c r="CC324">
        <v>16330</v>
      </c>
      <c r="CD324">
        <v>0</v>
      </c>
      <c r="CE324">
        <v>0</v>
      </c>
      <c r="CF324">
        <v>7602</v>
      </c>
      <c r="CG324">
        <v>7602</v>
      </c>
      <c r="CL324">
        <v>0</v>
      </c>
      <c r="CN324">
        <v>0</v>
      </c>
      <c r="CO324">
        <v>0</v>
      </c>
      <c r="CP324">
        <v>0</v>
      </c>
      <c r="CQ324">
        <v>24343163</v>
      </c>
      <c r="CS324" s="8">
        <v>73029493</v>
      </c>
      <c r="CT324" s="36">
        <f t="shared" si="30"/>
        <v>10170924</v>
      </c>
      <c r="CU324" s="36">
        <f t="shared" si="31"/>
        <v>9738791</v>
      </c>
      <c r="CV324" s="36">
        <f t="shared" si="32"/>
        <v>3759332</v>
      </c>
      <c r="CW324" s="36">
        <f t="shared" si="33"/>
        <v>674118</v>
      </c>
      <c r="CX324" s="36">
        <f t="shared" si="34"/>
        <v>24343165</v>
      </c>
      <c r="CY324" s="4">
        <v>24343163</v>
      </c>
      <c r="CZ324" s="69">
        <f t="shared" si="35"/>
        <v>2</v>
      </c>
    </row>
    <row r="325" spans="1:104" x14ac:dyDescent="0.35">
      <c r="A325" s="15" t="s">
        <v>1518</v>
      </c>
      <c r="B325" t="s">
        <v>1518</v>
      </c>
      <c r="C325">
        <v>39380135</v>
      </c>
      <c r="D325">
        <v>34063731</v>
      </c>
      <c r="E325">
        <v>1857532</v>
      </c>
      <c r="F325">
        <v>3458872</v>
      </c>
      <c r="G325">
        <v>21465353</v>
      </c>
      <c r="H325">
        <v>7790357</v>
      </c>
      <c r="I325">
        <v>13663461</v>
      </c>
      <c r="J325">
        <v>11535</v>
      </c>
      <c r="K325">
        <v>0</v>
      </c>
      <c r="O325">
        <v>0</v>
      </c>
      <c r="Q325">
        <v>0</v>
      </c>
      <c r="R325">
        <v>2063481</v>
      </c>
      <c r="U325">
        <v>653850</v>
      </c>
      <c r="Z325">
        <v>24121</v>
      </c>
      <c r="AA325">
        <v>20926</v>
      </c>
      <c r="AB325">
        <v>4104</v>
      </c>
      <c r="AF325">
        <v>390044</v>
      </c>
      <c r="AJ325">
        <v>247615</v>
      </c>
      <c r="AK325">
        <v>800</v>
      </c>
      <c r="AL325">
        <v>61107</v>
      </c>
      <c r="AQ325">
        <v>14019</v>
      </c>
      <c r="AR325">
        <v>471163</v>
      </c>
      <c r="AT325">
        <v>0</v>
      </c>
      <c r="AU325">
        <v>152392</v>
      </c>
      <c r="AV325">
        <v>0</v>
      </c>
      <c r="AW325">
        <v>23340</v>
      </c>
      <c r="AY325">
        <v>6668214</v>
      </c>
      <c r="BA325">
        <v>47409</v>
      </c>
      <c r="BB325">
        <v>670</v>
      </c>
      <c r="BC325">
        <v>1616935</v>
      </c>
      <c r="BD325">
        <v>29422</v>
      </c>
      <c r="BF325">
        <v>9270</v>
      </c>
      <c r="BG325">
        <v>0</v>
      </c>
      <c r="BH325">
        <v>69250</v>
      </c>
      <c r="BI325">
        <v>4403845</v>
      </c>
      <c r="BJ325">
        <v>294000</v>
      </c>
      <c r="BK325">
        <v>21937</v>
      </c>
      <c r="BL325">
        <v>2766</v>
      </c>
      <c r="BM325">
        <v>0</v>
      </c>
      <c r="BN325">
        <v>66342</v>
      </c>
      <c r="BP325">
        <v>106368</v>
      </c>
      <c r="BQ325">
        <v>2831541</v>
      </c>
      <c r="BS325">
        <v>676738</v>
      </c>
      <c r="BT325">
        <v>491</v>
      </c>
      <c r="BV325">
        <v>1527795</v>
      </c>
      <c r="BW325">
        <v>231881</v>
      </c>
      <c r="BX325">
        <v>312418</v>
      </c>
      <c r="BY325">
        <v>143</v>
      </c>
      <c r="BZ325">
        <v>3044</v>
      </c>
      <c r="CA325">
        <v>14879</v>
      </c>
      <c r="CC325">
        <v>64153</v>
      </c>
      <c r="CD325">
        <v>197954</v>
      </c>
      <c r="CE325">
        <v>197954</v>
      </c>
      <c r="CF325">
        <v>0</v>
      </c>
      <c r="CL325">
        <v>0</v>
      </c>
      <c r="CM325">
        <v>0</v>
      </c>
      <c r="CN325">
        <v>0</v>
      </c>
      <c r="CO325">
        <v>0</v>
      </c>
      <c r="CP325">
        <v>0</v>
      </c>
      <c r="CQ325">
        <v>72606679</v>
      </c>
      <c r="CS325" s="8">
        <v>217820036</v>
      </c>
      <c r="CT325" s="36">
        <f t="shared" si="30"/>
        <v>39380135</v>
      </c>
      <c r="CU325" s="36">
        <f t="shared" si="31"/>
        <v>21465353</v>
      </c>
      <c r="CV325" s="36">
        <f t="shared" si="32"/>
        <v>8731695</v>
      </c>
      <c r="CW325" s="36">
        <f t="shared" si="33"/>
        <v>3029495</v>
      </c>
      <c r="CX325" s="36">
        <f t="shared" si="34"/>
        <v>72606678</v>
      </c>
      <c r="CY325" s="4">
        <v>72606679</v>
      </c>
      <c r="CZ325" s="69">
        <f t="shared" si="35"/>
        <v>-1</v>
      </c>
    </row>
    <row r="326" spans="1:104" x14ac:dyDescent="0.35">
      <c r="B326" s="11"/>
      <c r="CZ326" s="69">
        <f t="shared" si="35"/>
        <v>0</v>
      </c>
    </row>
    <row r="327" spans="1:104" x14ac:dyDescent="0.35">
      <c r="B327" t="s">
        <v>2638</v>
      </c>
    </row>
    <row r="329" spans="1:104" x14ac:dyDescent="0.35">
      <c r="CV329" s="33">
        <f>SUM(CT2:CW325)</f>
        <v>31800607606</v>
      </c>
    </row>
    <row r="330" spans="1:104" x14ac:dyDescent="0.35">
      <c r="B330" s="69"/>
    </row>
    <row r="331" spans="1:104" x14ac:dyDescent="0.35">
      <c r="CV331" s="33">
        <f>SUM(CT2:CW325)</f>
        <v>31800607606</v>
      </c>
    </row>
    <row r="334" spans="1:104" x14ac:dyDescent="0.35">
      <c r="CV334" s="36">
        <v>31800607601</v>
      </c>
    </row>
    <row r="336" spans="1:104" x14ac:dyDescent="0.35">
      <c r="CV336" s="33">
        <f>CV334-CV331</f>
        <v>-5</v>
      </c>
    </row>
  </sheetData>
  <autoFilter ref="A1:S325" xr:uid="{D0D7E086-2A46-1743-AC6B-7925C85A9E0F}"/>
  <conditionalFormatting sqref="A209">
    <cfRule type="duplicateValues" dxfId="1" priority="1"/>
  </conditionalFormatting>
  <conditionalFormatting sqref="A210:A1048576 A1:A208">
    <cfRule type="duplicateValues" dxfId="0" priority="2"/>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eb4b029b-6e23-4dbf-8c8a-2c0be5ee4bcf">
      <Terms xmlns="http://schemas.microsoft.com/office/infopath/2007/PartnerControls"/>
    </lcf76f155ced4ddcb4097134ff3c332f>
    <TaxCatchAll xmlns="cfe45d18-d109-453a-a80c-d435bff025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B30439F11BD8F4CBB36AA46C804DC4F" ma:contentTypeVersion="18" ma:contentTypeDescription="Create a new document." ma:contentTypeScope="" ma:versionID="52745e9720be074006e0b472f7b07141">
  <xsd:schema xmlns:xsd="http://www.w3.org/2001/XMLSchema" xmlns:xs="http://www.w3.org/2001/XMLSchema" xmlns:p="http://schemas.microsoft.com/office/2006/metadata/properties" xmlns:ns2="eb4b029b-6e23-4dbf-8c8a-2c0be5ee4bcf" xmlns:ns3="cfe45d18-d109-453a-a80c-d435bff0251c" targetNamespace="http://schemas.microsoft.com/office/2006/metadata/properties" ma:root="true" ma:fieldsID="1cfd7cd8a301ee7b30d8c6309ed28947" ns2:_="" ns3:_="">
    <xsd:import namespace="eb4b029b-6e23-4dbf-8c8a-2c0be5ee4bcf"/>
    <xsd:import namespace="cfe45d18-d109-453a-a80c-d435bff0251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LengthInSecond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4b029b-6e23-4dbf-8c8a-2c0be5ee4b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73d3107-89e6-40ca-8996-a4f91b3f803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fe45d18-d109-453a-a80c-d435bff0251c"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e1ab0a-0497-4966-8527-136ea6799ab5}" ma:internalName="TaxCatchAll" ma:showField="CatchAllData" ma:web="cfe45d18-d109-453a-a80c-d435bff0251c">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0438813-4EA1-4699-B06A-59D4A426D9B6}">
  <ds:schemaRefs>
    <ds:schemaRef ds:uri="http://schemas.microsoft.com/office/2006/metadata/properties"/>
    <ds:schemaRef ds:uri="http://schemas.microsoft.com/office/infopath/2007/PartnerControls"/>
    <ds:schemaRef ds:uri="eb4b029b-6e23-4dbf-8c8a-2c0be5ee4bcf"/>
    <ds:schemaRef ds:uri="cfe45d18-d109-453a-a80c-d435bff0251c"/>
  </ds:schemaRefs>
</ds:datastoreItem>
</file>

<file path=customXml/itemProps2.xml><?xml version="1.0" encoding="utf-8"?>
<ds:datastoreItem xmlns:ds="http://schemas.openxmlformats.org/officeDocument/2006/customXml" ds:itemID="{42F221FF-D9CF-40B4-9F27-2BE52A037168}">
  <ds:schemaRefs>
    <ds:schemaRef ds:uri="http://schemas.microsoft.com/sharepoint/v3/contenttype/forms"/>
  </ds:schemaRefs>
</ds:datastoreItem>
</file>

<file path=customXml/itemProps3.xml><?xml version="1.0" encoding="utf-8"?>
<ds:datastoreItem xmlns:ds="http://schemas.openxmlformats.org/officeDocument/2006/customXml" ds:itemID="{65BC4C3D-2805-4D53-ACF4-39EE8BC939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4b029b-6e23-4dbf-8c8a-2c0be5ee4bcf"/>
    <ds:schemaRef ds:uri="cfe45d18-d109-453a-a80c-d435bff025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Development Databook</vt:lpstr>
      <vt:lpstr>PNA (Totals)</vt:lpstr>
      <vt:lpstr>PNA (Line Items) (TwinP Missing</vt:lpstr>
      <vt:lpstr>PNA (Line Items Updated) Correc</vt:lpstr>
      <vt:lpstr>1 5 20 Need</vt:lpstr>
      <vt:lpstr>All Line items V3</vt:lpstr>
      <vt:lpstr>NYS Elected</vt:lpstr>
      <vt:lpstr>Council Districts</vt:lpstr>
      <vt:lpstr>Borough Needs (Rounded)</vt:lpstr>
      <vt:lpstr>Borough</vt:lpstr>
      <vt:lpstr>PNA Rounded</vt:lpstr>
      <vt:lpstr>PNA (Borough and District)</vt:lpstr>
      <vt:lpstr>PNA Context</vt:lpstr>
      <vt:lpstr>All Lines 5 YRs</vt:lpstr>
      <vt:lpstr>Category Cost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Danny Cabrera</dc:creator>
  <cp:lastModifiedBy>Jessica Katz</cp:lastModifiedBy>
  <dcterms:created xsi:type="dcterms:W3CDTF">2019-12-16T16:18:23Z</dcterms:created>
  <dcterms:modified xsi:type="dcterms:W3CDTF">2025-10-16T16:35:59Z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0x010100AB30439F11BD8F4CBB36AA46C804DC4F</vt:lpwstr>
  </property>
  <property fmtid="{D5CDD505-2E9C-101B-9397-08002B2CF9AE}" pid="3" name="MediaServiceImageTags">
    <vt:lpwstr/>
  </property>
</Properties>
</file>